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8.xml" ContentType="application/vnd.openxmlformats-officedocument.drawingml.chartshapes+xml"/>
  <Override PartName="/xl/drawings/drawing9.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0.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1.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2.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3.xml" ContentType="application/vnd.openxmlformats-officedocument.drawingml.chartshapes+xml"/>
  <Override PartName="/xl/drawings/drawing14.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5.xml" ContentType="application/vnd.openxmlformats-officedocument.drawingml.chartshapes+xml"/>
  <Override PartName="/xl/drawings/drawing16.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PeterHolland\Downloads\"/>
    </mc:Choice>
  </mc:AlternateContent>
  <xr:revisionPtr revIDLastSave="0" documentId="8_{B6DA8B68-94B3-4B36-BFAC-C14F49808E65}" xr6:coauthVersionLast="47" xr6:coauthVersionMax="47" xr10:uidLastSave="{00000000-0000-0000-0000-000000000000}"/>
  <bookViews>
    <workbookView xWindow="-108" yWindow="-108" windowWidth="23256" windowHeight="12456" tabRatio="877" activeTab="1" xr2:uid="{ACCC490E-B6D1-4B70-9734-AD875E575766}"/>
  </bookViews>
  <sheets>
    <sheet name="Checker" sheetId="15" r:id="rId1"/>
    <sheet name="Results" sheetId="1" r:id="rId2"/>
    <sheet name="Grand Narrative" sheetId="27" r:id="rId3"/>
    <sheet name="Events" sheetId="2" r:id="rId4"/>
    <sheet name="Win Rate" sheetId="4" r:id="rId5"/>
    <sheet name="Battleplan Win Rates" sheetId="22" r:id="rId6"/>
    <sheet name="Win Rates (Elo Adjusted)" sheetId="12" r:id="rId7"/>
    <sheet name="Popularity (Rated)" sheetId="14" r:id="rId8"/>
    <sheet name="Battle Formation" sheetId="5" r:id="rId9"/>
    <sheet name="Battle Tactics" sheetId="29" r:id="rId10"/>
    <sheet name="Battle Tactics (Faction)" sheetId="33" r:id="rId11"/>
    <sheet name="Fabien %" sheetId="17" r:id="rId12"/>
    <sheet name="Positive Results" sheetId="18" r:id="rId13"/>
    <sheet name="Rookies" sheetId="16" r:id="rId14"/>
    <sheet name="TIWP and 3F3" sheetId="19" r:id="rId15"/>
    <sheet name="Regiments of Renown" sheetId="21" r:id="rId16"/>
    <sheet name="Warscroll Win Rates" sheetId="20" r:id="rId17"/>
    <sheet name="Artefacts of Power" sheetId="25" r:id="rId18"/>
    <sheet name="Heroic Traits" sheetId="26" r:id="rId19"/>
    <sheet name="Providers" sheetId="3" r:id="rId20"/>
    <sheet name="4.2 Elo (Values)" sheetId="6" r:id="rId21"/>
  </sheets>
  <definedNames>
    <definedName name="_xlnm._FilterDatabase" localSheetId="20" hidden="1">'4.2 Elo (Values)'!$A$2:$I$22931</definedName>
    <definedName name="_xlnm._FilterDatabase" localSheetId="17" hidden="1">'Artefacts of Power'!$A$1:$H$108</definedName>
    <definedName name="_xlnm._FilterDatabase" localSheetId="8" hidden="1">'Battle Formation'!$A$2:$M$128</definedName>
    <definedName name="_xlnm._FilterDatabase" localSheetId="9" hidden="1">'Battle Tactics'!$A$1:$H$117</definedName>
    <definedName name="_xlnm._FilterDatabase" localSheetId="10" hidden="1">'Battle Tactics (Faction)'!$A$1:$Q$721</definedName>
    <definedName name="_xlnm._FilterDatabase" localSheetId="5" hidden="1">'Battleplan Win Rates'!$A$2:$M$27</definedName>
    <definedName name="_xlnm._FilterDatabase" localSheetId="3" hidden="1">Events!$B$2:$I$2</definedName>
    <definedName name="_xlnm._FilterDatabase" localSheetId="18" hidden="1">'Heroic Traits'!$A$1:$H$111</definedName>
    <definedName name="_xlnm._FilterDatabase" localSheetId="12" hidden="1">'Positive Results'!$F$2:$G$26</definedName>
    <definedName name="_xlnm._FilterDatabase" localSheetId="1" hidden="1">Results!$A$2:$Z$1134</definedName>
    <definedName name="_xlnm._FilterDatabase" localSheetId="16" hidden="1">'Warscroll Win Rates'!$A$1:$J$739</definedName>
    <definedName name="_xlnm._FilterDatabase" localSheetId="4" hidden="1">'Win Rate'!$A$29:$R$31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15" i="20" l="1"/>
  <c r="C313" i="20"/>
  <c r="E313" i="20"/>
  <c r="I314" i="20"/>
  <c r="J314" i="20" s="1"/>
  <c r="G314" i="20"/>
  <c r="H314" i="20" s="1"/>
  <c r="E314" i="20"/>
  <c r="F314" i="20" s="1"/>
  <c r="C314" i="20"/>
  <c r="D314" i="20" s="1"/>
  <c r="I301" i="20"/>
  <c r="C301" i="20"/>
  <c r="I302" i="20"/>
  <c r="J302" i="20" s="1"/>
  <c r="G302" i="20"/>
  <c r="H302" i="20" s="1"/>
  <c r="E302" i="20"/>
  <c r="F302" i="20" s="1"/>
  <c r="C302" i="20"/>
  <c r="D302" i="20" s="1"/>
  <c r="C305" i="20"/>
  <c r="D305" i="20" s="1"/>
  <c r="E305" i="20"/>
  <c r="F305" i="20" s="1"/>
  <c r="G305" i="20"/>
  <c r="H305" i="20" s="1"/>
  <c r="I305" i="20"/>
  <c r="J305" i="20" s="1"/>
  <c r="C306" i="20"/>
  <c r="D306" i="20"/>
  <c r="E306" i="20"/>
  <c r="F306" i="20" s="1"/>
  <c r="G306" i="20"/>
  <c r="H306" i="20"/>
  <c r="I306" i="20"/>
  <c r="J306" i="20" s="1"/>
  <c r="C307" i="20"/>
  <c r="D307" i="20" s="1"/>
  <c r="E307" i="20"/>
  <c r="F307" i="20" s="1"/>
  <c r="G307" i="20"/>
  <c r="H307" i="20" s="1"/>
  <c r="I307" i="20"/>
  <c r="J307" i="20" s="1"/>
  <c r="C308" i="20"/>
  <c r="D308" i="20" s="1"/>
  <c r="E308" i="20"/>
  <c r="F308" i="20"/>
  <c r="G308" i="20"/>
  <c r="H308" i="20"/>
  <c r="I308" i="20"/>
  <c r="J308" i="20" s="1"/>
  <c r="C309" i="20"/>
  <c r="D309" i="20" s="1"/>
  <c r="E309" i="20"/>
  <c r="F309" i="20" s="1"/>
  <c r="G309" i="20"/>
  <c r="H309" i="20"/>
  <c r="I309" i="20"/>
  <c r="J309" i="20"/>
  <c r="C310" i="20"/>
  <c r="D310" i="20" s="1"/>
  <c r="E310" i="20"/>
  <c r="F310" i="20" s="1"/>
  <c r="G310" i="20"/>
  <c r="H310" i="20"/>
  <c r="I310" i="20"/>
  <c r="J310" i="20" s="1"/>
  <c r="C311" i="20"/>
  <c r="D311" i="20" s="1"/>
  <c r="E311" i="20"/>
  <c r="F311" i="20"/>
  <c r="G311" i="20"/>
  <c r="H311" i="20"/>
  <c r="I311" i="20"/>
  <c r="J311" i="20" s="1"/>
  <c r="C312" i="20"/>
  <c r="D312" i="20"/>
  <c r="E312" i="20"/>
  <c r="F312" i="20" s="1"/>
  <c r="G312" i="20"/>
  <c r="H312" i="20" s="1"/>
  <c r="I312" i="20"/>
  <c r="J312" i="20"/>
  <c r="I51" i="26"/>
  <c r="J51" i="26" s="1"/>
  <c r="G51" i="26"/>
  <c r="H51" i="26" s="1"/>
  <c r="E51" i="26"/>
  <c r="F51" i="26" s="1"/>
  <c r="C51" i="26"/>
  <c r="D51" i="26" s="1"/>
  <c r="I50" i="26"/>
  <c r="J50" i="26" s="1"/>
  <c r="G50" i="26"/>
  <c r="H50" i="26" s="1"/>
  <c r="E50" i="26"/>
  <c r="F50" i="26" s="1"/>
  <c r="C50" i="26"/>
  <c r="D50" i="26" s="1"/>
  <c r="I49" i="26"/>
  <c r="J49" i="26" s="1"/>
  <c r="G49" i="26"/>
  <c r="H49" i="26" s="1"/>
  <c r="E49" i="26"/>
  <c r="F49" i="26" s="1"/>
  <c r="C49" i="26"/>
  <c r="D49" i="26" s="1"/>
  <c r="C14" i="18"/>
  <c r="D2" i="18"/>
  <c r="C2" i="18"/>
  <c r="B2" i="18"/>
  <c r="N706" i="33"/>
  <c r="M712" i="33"/>
  <c r="J721" i="33"/>
  <c r="H721" i="33"/>
  <c r="I721" i="33" s="1"/>
  <c r="F721" i="33"/>
  <c r="G721" i="33" s="1"/>
  <c r="D721" i="33"/>
  <c r="E721" i="33" s="1"/>
  <c r="N721" i="33" s="1"/>
  <c r="J720" i="33"/>
  <c r="H720" i="33"/>
  <c r="I720" i="33" s="1"/>
  <c r="F720" i="33"/>
  <c r="G720" i="33" s="1"/>
  <c r="D720" i="33"/>
  <c r="E720" i="33" s="1"/>
  <c r="N720" i="33" s="1"/>
  <c r="J719" i="33"/>
  <c r="H719" i="33"/>
  <c r="I719" i="33" s="1"/>
  <c r="F719" i="33"/>
  <c r="G719" i="33" s="1"/>
  <c r="D719" i="33"/>
  <c r="E719" i="33" s="1"/>
  <c r="N719" i="33" s="1"/>
  <c r="J718" i="33"/>
  <c r="H718" i="33"/>
  <c r="I718" i="33" s="1"/>
  <c r="F718" i="33"/>
  <c r="G718" i="33" s="1"/>
  <c r="D718" i="33"/>
  <c r="M718" i="33" s="1"/>
  <c r="J717" i="33"/>
  <c r="H717" i="33"/>
  <c r="I717" i="33" s="1"/>
  <c r="F717" i="33"/>
  <c r="G717" i="33" s="1"/>
  <c r="D717" i="33"/>
  <c r="E717" i="33" s="1"/>
  <c r="N717" i="33" s="1"/>
  <c r="J716" i="33"/>
  <c r="H716" i="33"/>
  <c r="I716" i="33" s="1"/>
  <c r="F716" i="33"/>
  <c r="G716" i="33" s="1"/>
  <c r="D716" i="33"/>
  <c r="E716" i="33" s="1"/>
  <c r="N716" i="33" s="1"/>
  <c r="J715" i="33"/>
  <c r="H715" i="33"/>
  <c r="I715" i="33" s="1"/>
  <c r="F715" i="33"/>
  <c r="G715" i="33" s="1"/>
  <c r="D715" i="33"/>
  <c r="E715" i="33" s="1"/>
  <c r="N715" i="33" s="1"/>
  <c r="J714" i="33"/>
  <c r="H714" i="33"/>
  <c r="I714" i="33" s="1"/>
  <c r="F714" i="33"/>
  <c r="G714" i="33" s="1"/>
  <c r="D714" i="33"/>
  <c r="E714" i="33" s="1"/>
  <c r="N714" i="33" s="1"/>
  <c r="J713" i="33"/>
  <c r="H713" i="33"/>
  <c r="I713" i="33" s="1"/>
  <c r="F713" i="33"/>
  <c r="G713" i="33" s="1"/>
  <c r="D713" i="33"/>
  <c r="E713" i="33" s="1"/>
  <c r="N713" i="33" s="1"/>
  <c r="J712" i="33"/>
  <c r="H712" i="33"/>
  <c r="I712" i="33" s="1"/>
  <c r="F712" i="33"/>
  <c r="G712" i="33" s="1"/>
  <c r="D712" i="33"/>
  <c r="E712" i="33" s="1"/>
  <c r="N712" i="33" s="1"/>
  <c r="J711" i="33"/>
  <c r="H711" i="33"/>
  <c r="I711" i="33" s="1"/>
  <c r="F711" i="33"/>
  <c r="G711" i="33" s="1"/>
  <c r="D711" i="33"/>
  <c r="J710" i="33"/>
  <c r="H710" i="33"/>
  <c r="I710" i="33" s="1"/>
  <c r="F710" i="33"/>
  <c r="G710" i="33" s="1"/>
  <c r="D710" i="33"/>
  <c r="E710" i="33" s="1"/>
  <c r="N710" i="33" s="1"/>
  <c r="J709" i="33"/>
  <c r="H709" i="33"/>
  <c r="I709" i="33" s="1"/>
  <c r="F709" i="33"/>
  <c r="G709" i="33" s="1"/>
  <c r="D709" i="33"/>
  <c r="E709" i="33" s="1"/>
  <c r="N709" i="33" s="1"/>
  <c r="J708" i="33"/>
  <c r="H708" i="33"/>
  <c r="I708" i="33" s="1"/>
  <c r="F708" i="33"/>
  <c r="G708" i="33" s="1"/>
  <c r="D708" i="33"/>
  <c r="J707" i="33"/>
  <c r="H707" i="33"/>
  <c r="I707" i="33" s="1"/>
  <c r="F707" i="33"/>
  <c r="G707" i="33" s="1"/>
  <c r="D707" i="33"/>
  <c r="E707" i="33" s="1"/>
  <c r="N707" i="33" s="1"/>
  <c r="J706" i="33"/>
  <c r="H706" i="33"/>
  <c r="I706" i="33" s="1"/>
  <c r="F706" i="33"/>
  <c r="G706" i="33" s="1"/>
  <c r="D706" i="33"/>
  <c r="E706" i="33" s="1"/>
  <c r="J705" i="33"/>
  <c r="H705" i="33"/>
  <c r="I705" i="33" s="1"/>
  <c r="F705" i="33"/>
  <c r="G705" i="33" s="1"/>
  <c r="D705" i="33"/>
  <c r="E705" i="33" s="1"/>
  <c r="N705" i="33" s="1"/>
  <c r="J704" i="33"/>
  <c r="H704" i="33"/>
  <c r="I704" i="33" s="1"/>
  <c r="F704" i="33"/>
  <c r="G704" i="33" s="1"/>
  <c r="D704" i="33"/>
  <c r="E704" i="33" s="1"/>
  <c r="N704" i="33" s="1"/>
  <c r="J703" i="33"/>
  <c r="H703" i="33"/>
  <c r="I703" i="33" s="1"/>
  <c r="F703" i="33"/>
  <c r="G703" i="33" s="1"/>
  <c r="D703" i="33"/>
  <c r="E703" i="33" s="1"/>
  <c r="N703" i="33" s="1"/>
  <c r="J702" i="33"/>
  <c r="H702" i="33"/>
  <c r="I702" i="33" s="1"/>
  <c r="F702" i="33"/>
  <c r="G702" i="33" s="1"/>
  <c r="D702" i="33"/>
  <c r="E702" i="33" s="1"/>
  <c r="N702" i="33" s="1"/>
  <c r="J701" i="33"/>
  <c r="H701" i="33"/>
  <c r="I701" i="33" s="1"/>
  <c r="F701" i="33"/>
  <c r="G701" i="33" s="1"/>
  <c r="D701" i="33"/>
  <c r="E701" i="33" s="1"/>
  <c r="N701" i="33" s="1"/>
  <c r="J700" i="33"/>
  <c r="H700" i="33"/>
  <c r="I700" i="33" s="1"/>
  <c r="F700" i="33"/>
  <c r="G700" i="33" s="1"/>
  <c r="D700" i="33"/>
  <c r="E700" i="33" s="1"/>
  <c r="N700" i="33" s="1"/>
  <c r="J699" i="33"/>
  <c r="H699" i="33"/>
  <c r="I699" i="33" s="1"/>
  <c r="F699" i="33"/>
  <c r="G699" i="33" s="1"/>
  <c r="D699" i="33"/>
  <c r="E699" i="33" s="1"/>
  <c r="N699" i="33" s="1"/>
  <c r="J698" i="33"/>
  <c r="H698" i="33"/>
  <c r="I698" i="33" s="1"/>
  <c r="F698" i="33"/>
  <c r="G698" i="33" s="1"/>
  <c r="D698" i="33"/>
  <c r="J697" i="33"/>
  <c r="H697" i="33"/>
  <c r="I697" i="33" s="1"/>
  <c r="F697" i="33"/>
  <c r="G697" i="33" s="1"/>
  <c r="D697" i="33"/>
  <c r="E697" i="33" s="1"/>
  <c r="N697" i="33" s="1"/>
  <c r="J696" i="33"/>
  <c r="H696" i="33"/>
  <c r="I696" i="33" s="1"/>
  <c r="F696" i="33"/>
  <c r="G696" i="33" s="1"/>
  <c r="D696" i="33"/>
  <c r="E696" i="33" s="1"/>
  <c r="N696" i="33" s="1"/>
  <c r="J695" i="33"/>
  <c r="H695" i="33"/>
  <c r="I695" i="33" s="1"/>
  <c r="F695" i="33"/>
  <c r="G695" i="33" s="1"/>
  <c r="D695" i="33"/>
  <c r="J694" i="33"/>
  <c r="H694" i="33"/>
  <c r="I694" i="33" s="1"/>
  <c r="F694" i="33"/>
  <c r="G694" i="33" s="1"/>
  <c r="D694" i="33"/>
  <c r="E694" i="33" s="1"/>
  <c r="N694" i="33" s="1"/>
  <c r="J693" i="33"/>
  <c r="H693" i="33"/>
  <c r="I693" i="33" s="1"/>
  <c r="F693" i="33"/>
  <c r="G693" i="33" s="1"/>
  <c r="D693" i="33"/>
  <c r="E693" i="33" s="1"/>
  <c r="N693" i="33" s="1"/>
  <c r="J692" i="33"/>
  <c r="H692" i="33"/>
  <c r="I692" i="33" s="1"/>
  <c r="F692" i="33"/>
  <c r="G692" i="33" s="1"/>
  <c r="D692" i="33"/>
  <c r="E692" i="33" s="1"/>
  <c r="N692" i="33" s="1"/>
  <c r="J691" i="33"/>
  <c r="H691" i="33"/>
  <c r="I691" i="33" s="1"/>
  <c r="F691" i="33"/>
  <c r="G691" i="33" s="1"/>
  <c r="D691" i="33"/>
  <c r="J690" i="33"/>
  <c r="H690" i="33"/>
  <c r="I690" i="33" s="1"/>
  <c r="F690" i="33"/>
  <c r="G690" i="33" s="1"/>
  <c r="D690" i="33"/>
  <c r="E690" i="33" s="1"/>
  <c r="N690" i="33" s="1"/>
  <c r="J689" i="33"/>
  <c r="H689" i="33"/>
  <c r="I689" i="33" s="1"/>
  <c r="F689" i="33"/>
  <c r="G689" i="33" s="1"/>
  <c r="D689" i="33"/>
  <c r="E689" i="33" s="1"/>
  <c r="N689" i="33" s="1"/>
  <c r="J688" i="33"/>
  <c r="H688" i="33"/>
  <c r="I688" i="33" s="1"/>
  <c r="F688" i="33"/>
  <c r="G688" i="33" s="1"/>
  <c r="D688" i="33"/>
  <c r="E688" i="33" s="1"/>
  <c r="N688" i="33" s="1"/>
  <c r="J687" i="33"/>
  <c r="I687" i="33"/>
  <c r="H687" i="33"/>
  <c r="F687" i="33"/>
  <c r="G687" i="33" s="1"/>
  <c r="D687" i="33"/>
  <c r="E687" i="33" s="1"/>
  <c r="N687" i="33" s="1"/>
  <c r="J686" i="33"/>
  <c r="H686" i="33"/>
  <c r="I686" i="33" s="1"/>
  <c r="F686" i="33"/>
  <c r="G686" i="33" s="1"/>
  <c r="D686" i="33"/>
  <c r="E686" i="33" s="1"/>
  <c r="N686" i="33" s="1"/>
  <c r="J685" i="33"/>
  <c r="H685" i="33"/>
  <c r="I685" i="33" s="1"/>
  <c r="F685" i="33"/>
  <c r="G685" i="33" s="1"/>
  <c r="D685" i="33"/>
  <c r="E685" i="33" s="1"/>
  <c r="N685" i="33" s="1"/>
  <c r="J684" i="33"/>
  <c r="H684" i="33"/>
  <c r="I684" i="33" s="1"/>
  <c r="F684" i="33"/>
  <c r="G684" i="33" s="1"/>
  <c r="D684" i="33"/>
  <c r="E684" i="33" s="1"/>
  <c r="N684" i="33" s="1"/>
  <c r="J683" i="33"/>
  <c r="H683" i="33"/>
  <c r="I683" i="33" s="1"/>
  <c r="F683" i="33"/>
  <c r="G683" i="33" s="1"/>
  <c r="D683" i="33"/>
  <c r="E683" i="33" s="1"/>
  <c r="N683" i="33" s="1"/>
  <c r="J682" i="33"/>
  <c r="H682" i="33"/>
  <c r="I682" i="33" s="1"/>
  <c r="F682" i="33"/>
  <c r="G682" i="33" s="1"/>
  <c r="D682" i="33"/>
  <c r="J681" i="33"/>
  <c r="H681" i="33"/>
  <c r="I681" i="33" s="1"/>
  <c r="F681" i="33"/>
  <c r="G681" i="33" s="1"/>
  <c r="D681" i="33"/>
  <c r="E681" i="33" s="1"/>
  <c r="N681" i="33" s="1"/>
  <c r="J680" i="33"/>
  <c r="H680" i="33"/>
  <c r="I680" i="33" s="1"/>
  <c r="F680" i="33"/>
  <c r="G680" i="33" s="1"/>
  <c r="D680" i="33"/>
  <c r="J679" i="33"/>
  <c r="H679" i="33"/>
  <c r="I679" i="33" s="1"/>
  <c r="F679" i="33"/>
  <c r="G679" i="33" s="1"/>
  <c r="D679" i="33"/>
  <c r="E679" i="33" s="1"/>
  <c r="N679" i="33" s="1"/>
  <c r="J678" i="33"/>
  <c r="H678" i="33"/>
  <c r="I678" i="33" s="1"/>
  <c r="F678" i="33"/>
  <c r="G678" i="33" s="1"/>
  <c r="D678" i="33"/>
  <c r="J677" i="33"/>
  <c r="H677" i="33"/>
  <c r="I677" i="33" s="1"/>
  <c r="F677" i="33"/>
  <c r="G677" i="33" s="1"/>
  <c r="D677" i="33"/>
  <c r="E677" i="33" s="1"/>
  <c r="N677" i="33" s="1"/>
  <c r="J676" i="33"/>
  <c r="H676" i="33"/>
  <c r="I676" i="33" s="1"/>
  <c r="F676" i="33"/>
  <c r="G676" i="33" s="1"/>
  <c r="D676" i="33"/>
  <c r="E676" i="33" s="1"/>
  <c r="N676" i="33" s="1"/>
  <c r="J675" i="33"/>
  <c r="H675" i="33"/>
  <c r="I675" i="33" s="1"/>
  <c r="F675" i="33"/>
  <c r="G675" i="33" s="1"/>
  <c r="D675" i="33"/>
  <c r="E675" i="33" s="1"/>
  <c r="N675" i="33" s="1"/>
  <c r="J674" i="33"/>
  <c r="H674" i="33"/>
  <c r="I674" i="33" s="1"/>
  <c r="F674" i="33"/>
  <c r="G674" i="33" s="1"/>
  <c r="D674" i="33"/>
  <c r="E674" i="33" s="1"/>
  <c r="N674" i="33" s="1"/>
  <c r="J673" i="33"/>
  <c r="H673" i="33"/>
  <c r="I673" i="33" s="1"/>
  <c r="F673" i="33"/>
  <c r="G673" i="33" s="1"/>
  <c r="D673" i="33"/>
  <c r="J672" i="33"/>
  <c r="H672" i="33"/>
  <c r="I672" i="33" s="1"/>
  <c r="F672" i="33"/>
  <c r="G672" i="33" s="1"/>
  <c r="D672" i="33"/>
  <c r="E672" i="33" s="1"/>
  <c r="N672" i="33" s="1"/>
  <c r="J671" i="33"/>
  <c r="H671" i="33"/>
  <c r="I671" i="33" s="1"/>
  <c r="F671" i="33"/>
  <c r="G671" i="33" s="1"/>
  <c r="D671" i="33"/>
  <c r="E671" i="33" s="1"/>
  <c r="N671" i="33" s="1"/>
  <c r="J670" i="33"/>
  <c r="H670" i="33"/>
  <c r="I670" i="33" s="1"/>
  <c r="F670" i="33"/>
  <c r="G670" i="33" s="1"/>
  <c r="D670" i="33"/>
  <c r="E670" i="33" s="1"/>
  <c r="N670" i="33" s="1"/>
  <c r="J669" i="33"/>
  <c r="H669" i="33"/>
  <c r="I669" i="33" s="1"/>
  <c r="F669" i="33"/>
  <c r="G669" i="33" s="1"/>
  <c r="D669" i="33"/>
  <c r="J668" i="33"/>
  <c r="H668" i="33"/>
  <c r="I668" i="33" s="1"/>
  <c r="F668" i="33"/>
  <c r="G668" i="33" s="1"/>
  <c r="D668" i="33"/>
  <c r="E668" i="33" s="1"/>
  <c r="N668" i="33" s="1"/>
  <c r="J667" i="33"/>
  <c r="H667" i="33"/>
  <c r="I667" i="33" s="1"/>
  <c r="F667" i="33"/>
  <c r="G667" i="33" s="1"/>
  <c r="D667" i="33"/>
  <c r="E667" i="33" s="1"/>
  <c r="N667" i="33" s="1"/>
  <c r="J666" i="33"/>
  <c r="H666" i="33"/>
  <c r="I666" i="33" s="1"/>
  <c r="F666" i="33"/>
  <c r="G666" i="33" s="1"/>
  <c r="D666" i="33"/>
  <c r="E666" i="33" s="1"/>
  <c r="N666" i="33" s="1"/>
  <c r="J665" i="33"/>
  <c r="H665" i="33"/>
  <c r="I665" i="33" s="1"/>
  <c r="F665" i="33"/>
  <c r="G665" i="33" s="1"/>
  <c r="D665" i="33"/>
  <c r="J664" i="33"/>
  <c r="H664" i="33"/>
  <c r="I664" i="33" s="1"/>
  <c r="F664" i="33"/>
  <c r="G664" i="33" s="1"/>
  <c r="D664" i="33"/>
  <c r="E664" i="33" s="1"/>
  <c r="N664" i="33" s="1"/>
  <c r="J663" i="33"/>
  <c r="H663" i="33"/>
  <c r="I663" i="33" s="1"/>
  <c r="F663" i="33"/>
  <c r="G663" i="33" s="1"/>
  <c r="D663" i="33"/>
  <c r="E663" i="33" s="1"/>
  <c r="N663" i="33" s="1"/>
  <c r="J662" i="33"/>
  <c r="H662" i="33"/>
  <c r="I662" i="33" s="1"/>
  <c r="F662" i="33"/>
  <c r="G662" i="33" s="1"/>
  <c r="D662" i="33"/>
  <c r="E662" i="33" s="1"/>
  <c r="N662" i="33" s="1"/>
  <c r="J661" i="33"/>
  <c r="H661" i="33"/>
  <c r="I661" i="33" s="1"/>
  <c r="F661" i="33"/>
  <c r="G661" i="33" s="1"/>
  <c r="D661" i="33"/>
  <c r="E661" i="33" s="1"/>
  <c r="N661" i="33" s="1"/>
  <c r="J660" i="33"/>
  <c r="H660" i="33"/>
  <c r="I660" i="33" s="1"/>
  <c r="F660" i="33"/>
  <c r="G660" i="33" s="1"/>
  <c r="D660" i="33"/>
  <c r="J659" i="33"/>
  <c r="H659" i="33"/>
  <c r="I659" i="33" s="1"/>
  <c r="F659" i="33"/>
  <c r="G659" i="33" s="1"/>
  <c r="D659" i="33"/>
  <c r="E659" i="33" s="1"/>
  <c r="N659" i="33" s="1"/>
  <c r="J658" i="33"/>
  <c r="H658" i="33"/>
  <c r="I658" i="33" s="1"/>
  <c r="F658" i="33"/>
  <c r="G658" i="33" s="1"/>
  <c r="D658" i="33"/>
  <c r="E658" i="33" s="1"/>
  <c r="N658" i="33" s="1"/>
  <c r="J657" i="33"/>
  <c r="H657" i="33"/>
  <c r="I657" i="33" s="1"/>
  <c r="F657" i="33"/>
  <c r="G657" i="33" s="1"/>
  <c r="D657" i="33"/>
  <c r="E657" i="33" s="1"/>
  <c r="N657" i="33" s="1"/>
  <c r="J656" i="33"/>
  <c r="H656" i="33"/>
  <c r="I656" i="33" s="1"/>
  <c r="F656" i="33"/>
  <c r="G656" i="33" s="1"/>
  <c r="D656" i="33"/>
  <c r="J655" i="33"/>
  <c r="H655" i="33"/>
  <c r="I655" i="33" s="1"/>
  <c r="F655" i="33"/>
  <c r="G655" i="33" s="1"/>
  <c r="D655" i="33"/>
  <c r="E655" i="33" s="1"/>
  <c r="N655" i="33" s="1"/>
  <c r="J654" i="33"/>
  <c r="H654" i="33"/>
  <c r="I654" i="33" s="1"/>
  <c r="F654" i="33"/>
  <c r="G654" i="33" s="1"/>
  <c r="D654" i="33"/>
  <c r="E654" i="33" s="1"/>
  <c r="N654" i="33" s="1"/>
  <c r="J653" i="33"/>
  <c r="H653" i="33"/>
  <c r="I653" i="33" s="1"/>
  <c r="F653" i="33"/>
  <c r="G653" i="33" s="1"/>
  <c r="D653" i="33"/>
  <c r="E653" i="33" s="1"/>
  <c r="N653" i="33" s="1"/>
  <c r="J652" i="33"/>
  <c r="H652" i="33"/>
  <c r="I652" i="33" s="1"/>
  <c r="F652" i="33"/>
  <c r="G652" i="33" s="1"/>
  <c r="D652" i="33"/>
  <c r="J651" i="33"/>
  <c r="H651" i="33"/>
  <c r="I651" i="33" s="1"/>
  <c r="F651" i="33"/>
  <c r="G651" i="33" s="1"/>
  <c r="D651" i="33"/>
  <c r="E651" i="33" s="1"/>
  <c r="N651" i="33" s="1"/>
  <c r="J650" i="33"/>
  <c r="H650" i="33"/>
  <c r="I650" i="33" s="1"/>
  <c r="F650" i="33"/>
  <c r="G650" i="33" s="1"/>
  <c r="D650" i="33"/>
  <c r="E650" i="33" s="1"/>
  <c r="N650" i="33" s="1"/>
  <c r="J649" i="33"/>
  <c r="H649" i="33"/>
  <c r="I649" i="33" s="1"/>
  <c r="G649" i="33"/>
  <c r="F649" i="33"/>
  <c r="D649" i="33"/>
  <c r="J648" i="33"/>
  <c r="H648" i="33"/>
  <c r="I648" i="33" s="1"/>
  <c r="F648" i="33"/>
  <c r="G648" i="33" s="1"/>
  <c r="D648" i="33"/>
  <c r="E648" i="33" s="1"/>
  <c r="N648" i="33" s="1"/>
  <c r="J647" i="33"/>
  <c r="H647" i="33"/>
  <c r="I647" i="33" s="1"/>
  <c r="F647" i="33"/>
  <c r="G647" i="33" s="1"/>
  <c r="D647" i="33"/>
  <c r="J646" i="33"/>
  <c r="H646" i="33"/>
  <c r="I646" i="33" s="1"/>
  <c r="F646" i="33"/>
  <c r="G646" i="33" s="1"/>
  <c r="D646" i="33"/>
  <c r="E646" i="33" s="1"/>
  <c r="N646" i="33" s="1"/>
  <c r="J645" i="33"/>
  <c r="H645" i="33"/>
  <c r="I645" i="33" s="1"/>
  <c r="F645" i="33"/>
  <c r="G645" i="33" s="1"/>
  <c r="D645" i="33"/>
  <c r="E645" i="33" s="1"/>
  <c r="N645" i="33" s="1"/>
  <c r="J644" i="33"/>
  <c r="H644" i="33"/>
  <c r="I644" i="33" s="1"/>
  <c r="F644" i="33"/>
  <c r="G644" i="33" s="1"/>
  <c r="D644" i="33"/>
  <c r="E644" i="33" s="1"/>
  <c r="N644" i="33" s="1"/>
  <c r="J643" i="33"/>
  <c r="H643" i="33"/>
  <c r="I643" i="33" s="1"/>
  <c r="F643" i="33"/>
  <c r="G643" i="33" s="1"/>
  <c r="D643" i="33"/>
  <c r="E643" i="33" s="1"/>
  <c r="N643" i="33" s="1"/>
  <c r="J642" i="33"/>
  <c r="H642" i="33"/>
  <c r="I642" i="33" s="1"/>
  <c r="F642" i="33"/>
  <c r="G642" i="33" s="1"/>
  <c r="D642" i="33"/>
  <c r="E642" i="33" s="1"/>
  <c r="N642" i="33" s="1"/>
  <c r="J641" i="33"/>
  <c r="H641" i="33"/>
  <c r="I641" i="33" s="1"/>
  <c r="F641" i="33"/>
  <c r="G641" i="33" s="1"/>
  <c r="D641" i="33"/>
  <c r="E641" i="33" s="1"/>
  <c r="N641" i="33" s="1"/>
  <c r="J640" i="33"/>
  <c r="H640" i="33"/>
  <c r="I640" i="33" s="1"/>
  <c r="F640" i="33"/>
  <c r="G640" i="33" s="1"/>
  <c r="D640" i="33"/>
  <c r="E640" i="33" s="1"/>
  <c r="N640" i="33" s="1"/>
  <c r="J639" i="33"/>
  <c r="H639" i="33"/>
  <c r="I639" i="33" s="1"/>
  <c r="F639" i="33"/>
  <c r="G639" i="33" s="1"/>
  <c r="D639" i="33"/>
  <c r="J638" i="33"/>
  <c r="H638" i="33"/>
  <c r="I638" i="33" s="1"/>
  <c r="F638" i="33"/>
  <c r="G638" i="33" s="1"/>
  <c r="D638" i="33"/>
  <c r="E638" i="33" s="1"/>
  <c r="N638" i="33" s="1"/>
  <c r="J637" i="33"/>
  <c r="H637" i="33"/>
  <c r="I637" i="33" s="1"/>
  <c r="F637" i="33"/>
  <c r="G637" i="33" s="1"/>
  <c r="D637" i="33"/>
  <c r="M637" i="33" s="1"/>
  <c r="J636" i="33"/>
  <c r="H636" i="33"/>
  <c r="I636" i="33" s="1"/>
  <c r="F636" i="33"/>
  <c r="G636" i="33" s="1"/>
  <c r="D636" i="33"/>
  <c r="J635" i="33"/>
  <c r="H635" i="33"/>
  <c r="I635" i="33" s="1"/>
  <c r="F635" i="33"/>
  <c r="G635" i="33" s="1"/>
  <c r="D635" i="33"/>
  <c r="E635" i="33" s="1"/>
  <c r="N635" i="33" s="1"/>
  <c r="J634" i="33"/>
  <c r="H634" i="33"/>
  <c r="I634" i="33" s="1"/>
  <c r="F634" i="33"/>
  <c r="G634" i="33" s="1"/>
  <c r="D634" i="33"/>
  <c r="J633" i="33"/>
  <c r="H633" i="33"/>
  <c r="I633" i="33" s="1"/>
  <c r="F633" i="33"/>
  <c r="G633" i="33" s="1"/>
  <c r="D633" i="33"/>
  <c r="E633" i="33" s="1"/>
  <c r="N633" i="33" s="1"/>
  <c r="J632" i="33"/>
  <c r="I632" i="33"/>
  <c r="H632" i="33"/>
  <c r="F632" i="33"/>
  <c r="G632" i="33" s="1"/>
  <c r="D632" i="33"/>
  <c r="E632" i="33" s="1"/>
  <c r="N632" i="33" s="1"/>
  <c r="J631" i="33"/>
  <c r="H631" i="33"/>
  <c r="I631" i="33" s="1"/>
  <c r="F631" i="33"/>
  <c r="G631" i="33" s="1"/>
  <c r="D631" i="33"/>
  <c r="E631" i="33" s="1"/>
  <c r="N631" i="33" s="1"/>
  <c r="J630" i="33"/>
  <c r="H630" i="33"/>
  <c r="I630" i="33" s="1"/>
  <c r="F630" i="33"/>
  <c r="G630" i="33" s="1"/>
  <c r="D630" i="33"/>
  <c r="E630" i="33" s="1"/>
  <c r="N630" i="33" s="1"/>
  <c r="J629" i="33"/>
  <c r="H629" i="33"/>
  <c r="I629" i="33" s="1"/>
  <c r="F629" i="33"/>
  <c r="G629" i="33" s="1"/>
  <c r="D629" i="33"/>
  <c r="E629" i="33" s="1"/>
  <c r="N629" i="33" s="1"/>
  <c r="J628" i="33"/>
  <c r="H628" i="33"/>
  <c r="I628" i="33" s="1"/>
  <c r="F628" i="33"/>
  <c r="G628" i="33" s="1"/>
  <c r="D628" i="33"/>
  <c r="E628" i="33" s="1"/>
  <c r="N628" i="33" s="1"/>
  <c r="J627" i="33"/>
  <c r="H627" i="33"/>
  <c r="I627" i="33" s="1"/>
  <c r="F627" i="33"/>
  <c r="G627" i="33" s="1"/>
  <c r="D627" i="33"/>
  <c r="E627" i="33" s="1"/>
  <c r="N627" i="33" s="1"/>
  <c r="J626" i="33"/>
  <c r="H626" i="33"/>
  <c r="I626" i="33" s="1"/>
  <c r="F626" i="33"/>
  <c r="G626" i="33" s="1"/>
  <c r="D626" i="33"/>
  <c r="M626" i="33" s="1"/>
  <c r="J625" i="33"/>
  <c r="H625" i="33"/>
  <c r="I625" i="33" s="1"/>
  <c r="F625" i="33"/>
  <c r="G625" i="33" s="1"/>
  <c r="D625" i="33"/>
  <c r="E625" i="33" s="1"/>
  <c r="N625" i="33" s="1"/>
  <c r="J624" i="33"/>
  <c r="H624" i="33"/>
  <c r="I624" i="33" s="1"/>
  <c r="F624" i="33"/>
  <c r="G624" i="33" s="1"/>
  <c r="D624" i="33"/>
  <c r="E624" i="33" s="1"/>
  <c r="N624" i="33" s="1"/>
  <c r="J623" i="33"/>
  <c r="H623" i="33"/>
  <c r="I623" i="33" s="1"/>
  <c r="F623" i="33"/>
  <c r="G623" i="33" s="1"/>
  <c r="D623" i="33"/>
  <c r="J622" i="33"/>
  <c r="H622" i="33"/>
  <c r="I622" i="33" s="1"/>
  <c r="F622" i="33"/>
  <c r="G622" i="33" s="1"/>
  <c r="D622" i="33"/>
  <c r="E622" i="33" s="1"/>
  <c r="N622" i="33" s="1"/>
  <c r="J621" i="33"/>
  <c r="H621" i="33"/>
  <c r="I621" i="33" s="1"/>
  <c r="F621" i="33"/>
  <c r="G621" i="33" s="1"/>
  <c r="D621" i="33"/>
  <c r="J620" i="33"/>
  <c r="H620" i="33"/>
  <c r="I620" i="33" s="1"/>
  <c r="F620" i="33"/>
  <c r="G620" i="33" s="1"/>
  <c r="D620" i="33"/>
  <c r="E620" i="33" s="1"/>
  <c r="N620" i="33" s="1"/>
  <c r="J619" i="33"/>
  <c r="H619" i="33"/>
  <c r="I619" i="33" s="1"/>
  <c r="F619" i="33"/>
  <c r="G619" i="33" s="1"/>
  <c r="D619" i="33"/>
  <c r="J618" i="33"/>
  <c r="H618" i="33"/>
  <c r="I618" i="33" s="1"/>
  <c r="F618" i="33"/>
  <c r="G618" i="33" s="1"/>
  <c r="D618" i="33"/>
  <c r="E618" i="33" s="1"/>
  <c r="N618" i="33" s="1"/>
  <c r="J617" i="33"/>
  <c r="H617" i="33"/>
  <c r="I617" i="33" s="1"/>
  <c r="F617" i="33"/>
  <c r="G617" i="33" s="1"/>
  <c r="D617" i="33"/>
  <c r="M617" i="33" s="1"/>
  <c r="J616" i="33"/>
  <c r="H616" i="33"/>
  <c r="I616" i="33" s="1"/>
  <c r="F616" i="33"/>
  <c r="G616" i="33" s="1"/>
  <c r="D616" i="33"/>
  <c r="E616" i="33" s="1"/>
  <c r="N616" i="33" s="1"/>
  <c r="J615" i="33"/>
  <c r="H615" i="33"/>
  <c r="I615" i="33" s="1"/>
  <c r="F615" i="33"/>
  <c r="G615" i="33" s="1"/>
  <c r="D615" i="33"/>
  <c r="E615" i="33" s="1"/>
  <c r="N615" i="33" s="1"/>
  <c r="J614" i="33"/>
  <c r="H614" i="33"/>
  <c r="I614" i="33" s="1"/>
  <c r="F614" i="33"/>
  <c r="G614" i="33" s="1"/>
  <c r="D614" i="33"/>
  <c r="E614" i="33" s="1"/>
  <c r="N614" i="33" s="1"/>
  <c r="J613" i="33"/>
  <c r="H613" i="33"/>
  <c r="I613" i="33" s="1"/>
  <c r="F613" i="33"/>
  <c r="G613" i="33" s="1"/>
  <c r="D613" i="33"/>
  <c r="E613" i="33" s="1"/>
  <c r="N613" i="33" s="1"/>
  <c r="J612" i="33"/>
  <c r="H612" i="33"/>
  <c r="I612" i="33" s="1"/>
  <c r="F612" i="33"/>
  <c r="G612" i="33" s="1"/>
  <c r="D612" i="33"/>
  <c r="E612" i="33" s="1"/>
  <c r="N612" i="33" s="1"/>
  <c r="J611" i="33"/>
  <c r="H611" i="33"/>
  <c r="I611" i="33" s="1"/>
  <c r="F611" i="33"/>
  <c r="G611" i="33" s="1"/>
  <c r="D611" i="33"/>
  <c r="E611" i="33" s="1"/>
  <c r="N611" i="33" s="1"/>
  <c r="J610" i="33"/>
  <c r="H610" i="33"/>
  <c r="I610" i="33" s="1"/>
  <c r="F610" i="33"/>
  <c r="G610" i="33" s="1"/>
  <c r="D610" i="33"/>
  <c r="J609" i="33"/>
  <c r="H609" i="33"/>
  <c r="I609" i="33" s="1"/>
  <c r="F609" i="33"/>
  <c r="G609" i="33" s="1"/>
  <c r="D609" i="33"/>
  <c r="E609" i="33" s="1"/>
  <c r="N609" i="33" s="1"/>
  <c r="J608" i="33"/>
  <c r="H608" i="33"/>
  <c r="I608" i="33" s="1"/>
  <c r="F608" i="33"/>
  <c r="G608" i="33" s="1"/>
  <c r="D608" i="33"/>
  <c r="M608" i="33" s="1"/>
  <c r="J607" i="33"/>
  <c r="H607" i="33"/>
  <c r="I607" i="33" s="1"/>
  <c r="F607" i="33"/>
  <c r="G607" i="33" s="1"/>
  <c r="D607" i="33"/>
  <c r="E607" i="33" s="1"/>
  <c r="N607" i="33" s="1"/>
  <c r="J606" i="33"/>
  <c r="H606" i="33"/>
  <c r="I606" i="33" s="1"/>
  <c r="F606" i="33"/>
  <c r="G606" i="33" s="1"/>
  <c r="D606" i="33"/>
  <c r="J605" i="33"/>
  <c r="H605" i="33"/>
  <c r="I605" i="33" s="1"/>
  <c r="F605" i="33"/>
  <c r="G605" i="33" s="1"/>
  <c r="D605" i="33"/>
  <c r="E605" i="33" s="1"/>
  <c r="N605" i="33" s="1"/>
  <c r="J604" i="33"/>
  <c r="H604" i="33"/>
  <c r="I604" i="33" s="1"/>
  <c r="F604" i="33"/>
  <c r="G604" i="33" s="1"/>
  <c r="D604" i="33"/>
  <c r="E604" i="33" s="1"/>
  <c r="N604" i="33" s="1"/>
  <c r="J603" i="33"/>
  <c r="H603" i="33"/>
  <c r="I603" i="33" s="1"/>
  <c r="F603" i="33"/>
  <c r="G603" i="33" s="1"/>
  <c r="D603" i="33"/>
  <c r="E603" i="33" s="1"/>
  <c r="N603" i="33" s="1"/>
  <c r="J602" i="33"/>
  <c r="H602" i="33"/>
  <c r="I602" i="33" s="1"/>
  <c r="F602" i="33"/>
  <c r="G602" i="33" s="1"/>
  <c r="D602" i="33"/>
  <c r="M602" i="33" s="1"/>
  <c r="J601" i="33"/>
  <c r="H601" i="33"/>
  <c r="I601" i="33" s="1"/>
  <c r="F601" i="33"/>
  <c r="G601" i="33" s="1"/>
  <c r="D601" i="33"/>
  <c r="J600" i="33"/>
  <c r="H600" i="33"/>
  <c r="I600" i="33" s="1"/>
  <c r="F600" i="33"/>
  <c r="G600" i="33" s="1"/>
  <c r="D600" i="33"/>
  <c r="E600" i="33" s="1"/>
  <c r="N600" i="33" s="1"/>
  <c r="J599" i="33"/>
  <c r="H599" i="33"/>
  <c r="I599" i="33" s="1"/>
  <c r="F599" i="33"/>
  <c r="G599" i="33" s="1"/>
  <c r="D599" i="33"/>
  <c r="E599" i="33" s="1"/>
  <c r="N599" i="33" s="1"/>
  <c r="J598" i="33"/>
  <c r="H598" i="33"/>
  <c r="I598" i="33" s="1"/>
  <c r="F598" i="33"/>
  <c r="G598" i="33" s="1"/>
  <c r="D598" i="33"/>
  <c r="E598" i="33" s="1"/>
  <c r="N598" i="33" s="1"/>
  <c r="J597" i="33"/>
  <c r="H597" i="33"/>
  <c r="I597" i="33" s="1"/>
  <c r="F597" i="33"/>
  <c r="G597" i="33" s="1"/>
  <c r="D597" i="33"/>
  <c r="J596" i="33"/>
  <c r="H596" i="33"/>
  <c r="I596" i="33" s="1"/>
  <c r="F596" i="33"/>
  <c r="G596" i="33" s="1"/>
  <c r="D596" i="33"/>
  <c r="E596" i="33" s="1"/>
  <c r="N596" i="33" s="1"/>
  <c r="J595" i="33"/>
  <c r="H595" i="33"/>
  <c r="I595" i="33" s="1"/>
  <c r="F595" i="33"/>
  <c r="G595" i="33" s="1"/>
  <c r="D595" i="33"/>
  <c r="E595" i="33" s="1"/>
  <c r="N595" i="33" s="1"/>
  <c r="J594" i="33"/>
  <c r="H594" i="33"/>
  <c r="I594" i="33" s="1"/>
  <c r="F594" i="33"/>
  <c r="G594" i="33" s="1"/>
  <c r="D594" i="33"/>
  <c r="E594" i="33" s="1"/>
  <c r="N594" i="33" s="1"/>
  <c r="J593" i="33"/>
  <c r="H593" i="33"/>
  <c r="I593" i="33" s="1"/>
  <c r="F593" i="33"/>
  <c r="G593" i="33" s="1"/>
  <c r="D593" i="33"/>
  <c r="J592" i="33"/>
  <c r="H592" i="33"/>
  <c r="I592" i="33" s="1"/>
  <c r="F592" i="33"/>
  <c r="G592" i="33" s="1"/>
  <c r="D592" i="33"/>
  <c r="E592" i="33" s="1"/>
  <c r="N592" i="33" s="1"/>
  <c r="J591" i="33"/>
  <c r="H591" i="33"/>
  <c r="I591" i="33" s="1"/>
  <c r="F591" i="33"/>
  <c r="G591" i="33" s="1"/>
  <c r="D591" i="33"/>
  <c r="E591" i="33" s="1"/>
  <c r="N591" i="33" s="1"/>
  <c r="J590" i="33"/>
  <c r="H590" i="33"/>
  <c r="I590" i="33" s="1"/>
  <c r="F590" i="33"/>
  <c r="G590" i="33" s="1"/>
  <c r="D590" i="33"/>
  <c r="E590" i="33" s="1"/>
  <c r="N590" i="33" s="1"/>
  <c r="J589" i="33"/>
  <c r="H589" i="33"/>
  <c r="I589" i="33" s="1"/>
  <c r="F589" i="33"/>
  <c r="G589" i="33" s="1"/>
  <c r="D589" i="33"/>
  <c r="E589" i="33" s="1"/>
  <c r="N589" i="33" s="1"/>
  <c r="J588" i="33"/>
  <c r="H588" i="33"/>
  <c r="I588" i="33" s="1"/>
  <c r="F588" i="33"/>
  <c r="G588" i="33" s="1"/>
  <c r="D588" i="33"/>
  <c r="J587" i="33"/>
  <c r="H587" i="33"/>
  <c r="I587" i="33" s="1"/>
  <c r="F587" i="33"/>
  <c r="G587" i="33" s="1"/>
  <c r="D587" i="33"/>
  <c r="E587" i="33" s="1"/>
  <c r="N587" i="33" s="1"/>
  <c r="J586" i="33"/>
  <c r="H586" i="33"/>
  <c r="I586" i="33" s="1"/>
  <c r="F586" i="33"/>
  <c r="G586" i="33" s="1"/>
  <c r="D586" i="33"/>
  <c r="J585" i="33"/>
  <c r="H585" i="33"/>
  <c r="I585" i="33" s="1"/>
  <c r="F585" i="33"/>
  <c r="G585" i="33" s="1"/>
  <c r="D585" i="33"/>
  <c r="E585" i="33" s="1"/>
  <c r="N585" i="33" s="1"/>
  <c r="J584" i="33"/>
  <c r="H584" i="33"/>
  <c r="I584" i="33" s="1"/>
  <c r="F584" i="33"/>
  <c r="G584" i="33" s="1"/>
  <c r="D584" i="33"/>
  <c r="E584" i="33" s="1"/>
  <c r="N584" i="33" s="1"/>
  <c r="J583" i="33"/>
  <c r="H583" i="33"/>
  <c r="I583" i="33" s="1"/>
  <c r="F583" i="33"/>
  <c r="G583" i="33" s="1"/>
  <c r="D583" i="33"/>
  <c r="J582" i="33"/>
  <c r="H582" i="33"/>
  <c r="I582" i="33" s="1"/>
  <c r="F582" i="33"/>
  <c r="G582" i="33" s="1"/>
  <c r="D582" i="33"/>
  <c r="E582" i="33" s="1"/>
  <c r="N582" i="33" s="1"/>
  <c r="J581" i="33"/>
  <c r="H581" i="33"/>
  <c r="I581" i="33" s="1"/>
  <c r="F581" i="33"/>
  <c r="G581" i="33" s="1"/>
  <c r="D581" i="33"/>
  <c r="J580" i="33"/>
  <c r="H580" i="33"/>
  <c r="I580" i="33" s="1"/>
  <c r="F580" i="33"/>
  <c r="G580" i="33" s="1"/>
  <c r="D580" i="33"/>
  <c r="J579" i="33"/>
  <c r="H579" i="33"/>
  <c r="I579" i="33" s="1"/>
  <c r="F579" i="33"/>
  <c r="G579" i="33" s="1"/>
  <c r="D579" i="33"/>
  <c r="J578" i="33"/>
  <c r="H578" i="33"/>
  <c r="I578" i="33" s="1"/>
  <c r="F578" i="33"/>
  <c r="G578" i="33" s="1"/>
  <c r="D578" i="33"/>
  <c r="E578" i="33" s="1"/>
  <c r="N578" i="33" s="1"/>
  <c r="J577" i="33"/>
  <c r="H577" i="33"/>
  <c r="I577" i="33" s="1"/>
  <c r="F577" i="33"/>
  <c r="G577" i="33" s="1"/>
  <c r="D577" i="33"/>
  <c r="E577" i="33" s="1"/>
  <c r="N577" i="33" s="1"/>
  <c r="J576" i="33"/>
  <c r="H576" i="33"/>
  <c r="I576" i="33" s="1"/>
  <c r="F576" i="33"/>
  <c r="G576" i="33" s="1"/>
  <c r="D576" i="33"/>
  <c r="J575" i="33"/>
  <c r="H575" i="33"/>
  <c r="I575" i="33" s="1"/>
  <c r="F575" i="33"/>
  <c r="G575" i="33" s="1"/>
  <c r="D575" i="33"/>
  <c r="E575" i="33" s="1"/>
  <c r="N575" i="33" s="1"/>
  <c r="J574" i="33"/>
  <c r="H574" i="33"/>
  <c r="I574" i="33" s="1"/>
  <c r="F574" i="33"/>
  <c r="G574" i="33" s="1"/>
  <c r="D574" i="33"/>
  <c r="J573" i="33"/>
  <c r="H573" i="33"/>
  <c r="I573" i="33" s="1"/>
  <c r="F573" i="33"/>
  <c r="G573" i="33" s="1"/>
  <c r="D573" i="33"/>
  <c r="E573" i="33" s="1"/>
  <c r="N573" i="33" s="1"/>
  <c r="J572" i="33"/>
  <c r="H572" i="33"/>
  <c r="I572" i="33" s="1"/>
  <c r="F572" i="33"/>
  <c r="G572" i="33" s="1"/>
  <c r="D572" i="33"/>
  <c r="J571" i="33"/>
  <c r="H571" i="33"/>
  <c r="I571" i="33" s="1"/>
  <c r="F571" i="33"/>
  <c r="G571" i="33" s="1"/>
  <c r="D571" i="33"/>
  <c r="E571" i="33" s="1"/>
  <c r="N571" i="33" s="1"/>
  <c r="J570" i="33"/>
  <c r="H570" i="33"/>
  <c r="I570" i="33" s="1"/>
  <c r="F570" i="33"/>
  <c r="G570" i="33" s="1"/>
  <c r="D570" i="33"/>
  <c r="E570" i="33" s="1"/>
  <c r="N570" i="33" s="1"/>
  <c r="J569" i="33"/>
  <c r="H569" i="33"/>
  <c r="I569" i="33" s="1"/>
  <c r="F569" i="33"/>
  <c r="G569" i="33" s="1"/>
  <c r="D569" i="33"/>
  <c r="J568" i="33"/>
  <c r="H568" i="33"/>
  <c r="I568" i="33" s="1"/>
  <c r="F568" i="33"/>
  <c r="G568" i="33" s="1"/>
  <c r="D568" i="33"/>
  <c r="J567" i="33"/>
  <c r="H567" i="33"/>
  <c r="I567" i="33" s="1"/>
  <c r="F567" i="33"/>
  <c r="G567" i="33" s="1"/>
  <c r="D567" i="33"/>
  <c r="E567" i="33" s="1"/>
  <c r="N567" i="33" s="1"/>
  <c r="J566" i="33"/>
  <c r="H566" i="33"/>
  <c r="I566" i="33" s="1"/>
  <c r="F566" i="33"/>
  <c r="G566" i="33" s="1"/>
  <c r="D566" i="33"/>
  <c r="E566" i="33" s="1"/>
  <c r="N566" i="33" s="1"/>
  <c r="J565" i="33"/>
  <c r="H565" i="33"/>
  <c r="I565" i="33" s="1"/>
  <c r="F565" i="33"/>
  <c r="G565" i="33" s="1"/>
  <c r="D565" i="33"/>
  <c r="E565" i="33" s="1"/>
  <c r="N565" i="33" s="1"/>
  <c r="J564" i="33"/>
  <c r="H564" i="33"/>
  <c r="I564" i="33" s="1"/>
  <c r="F564" i="33"/>
  <c r="G564" i="33" s="1"/>
  <c r="D564" i="33"/>
  <c r="M564" i="33" s="1"/>
  <c r="J563" i="33"/>
  <c r="H563" i="33"/>
  <c r="I563" i="33" s="1"/>
  <c r="F563" i="33"/>
  <c r="G563" i="33" s="1"/>
  <c r="D563" i="33"/>
  <c r="E563" i="33" s="1"/>
  <c r="N563" i="33" s="1"/>
  <c r="J562" i="33"/>
  <c r="H562" i="33"/>
  <c r="I562" i="33" s="1"/>
  <c r="F562" i="33"/>
  <c r="G562" i="33" s="1"/>
  <c r="D562" i="33"/>
  <c r="J561" i="33"/>
  <c r="H561" i="33"/>
  <c r="I561" i="33" s="1"/>
  <c r="F561" i="33"/>
  <c r="G561" i="33" s="1"/>
  <c r="D561" i="33"/>
  <c r="E561" i="33" s="1"/>
  <c r="N561" i="33" s="1"/>
  <c r="J560" i="33"/>
  <c r="H560" i="33"/>
  <c r="I560" i="33" s="1"/>
  <c r="F560" i="33"/>
  <c r="G560" i="33" s="1"/>
  <c r="D560" i="33"/>
  <c r="E560" i="33" s="1"/>
  <c r="N560" i="33" s="1"/>
  <c r="J559" i="33"/>
  <c r="H559" i="33"/>
  <c r="I559" i="33" s="1"/>
  <c r="F559" i="33"/>
  <c r="G559" i="33" s="1"/>
  <c r="D559" i="33"/>
  <c r="J558" i="33"/>
  <c r="H558" i="33"/>
  <c r="I558" i="33" s="1"/>
  <c r="F558" i="33"/>
  <c r="G558" i="33" s="1"/>
  <c r="D558" i="33"/>
  <c r="E558" i="33" s="1"/>
  <c r="N558" i="33" s="1"/>
  <c r="J557" i="33"/>
  <c r="H557" i="33"/>
  <c r="I557" i="33" s="1"/>
  <c r="F557" i="33"/>
  <c r="G557" i="33" s="1"/>
  <c r="D557" i="33"/>
  <c r="E557" i="33" s="1"/>
  <c r="N557" i="33" s="1"/>
  <c r="J556" i="33"/>
  <c r="H556" i="33"/>
  <c r="I556" i="33" s="1"/>
  <c r="F556" i="33"/>
  <c r="G556" i="33" s="1"/>
  <c r="D556" i="33"/>
  <c r="J555" i="33"/>
  <c r="H555" i="33"/>
  <c r="I555" i="33" s="1"/>
  <c r="F555" i="33"/>
  <c r="G555" i="33" s="1"/>
  <c r="D555" i="33"/>
  <c r="E555" i="33" s="1"/>
  <c r="N555" i="33" s="1"/>
  <c r="J554" i="33"/>
  <c r="H554" i="33"/>
  <c r="I554" i="33" s="1"/>
  <c r="F554" i="33"/>
  <c r="G554" i="33" s="1"/>
  <c r="D554" i="33"/>
  <c r="E554" i="33" s="1"/>
  <c r="N554" i="33" s="1"/>
  <c r="J553" i="33"/>
  <c r="H553" i="33"/>
  <c r="I553" i="33" s="1"/>
  <c r="F553" i="33"/>
  <c r="G553" i="33" s="1"/>
  <c r="D553" i="33"/>
  <c r="E553" i="33" s="1"/>
  <c r="N553" i="33" s="1"/>
  <c r="J552" i="33"/>
  <c r="H552" i="33"/>
  <c r="I552" i="33" s="1"/>
  <c r="F552" i="33"/>
  <c r="G552" i="33" s="1"/>
  <c r="D552" i="33"/>
  <c r="J551" i="33"/>
  <c r="H551" i="33"/>
  <c r="I551" i="33" s="1"/>
  <c r="F551" i="33"/>
  <c r="G551" i="33" s="1"/>
  <c r="D551" i="33"/>
  <c r="E551" i="33" s="1"/>
  <c r="N551" i="33" s="1"/>
  <c r="J550" i="33"/>
  <c r="H550" i="33"/>
  <c r="I550" i="33" s="1"/>
  <c r="F550" i="33"/>
  <c r="G550" i="33" s="1"/>
  <c r="D550" i="33"/>
  <c r="J549" i="33"/>
  <c r="H549" i="33"/>
  <c r="I549" i="33" s="1"/>
  <c r="F549" i="33"/>
  <c r="G549" i="33" s="1"/>
  <c r="D549" i="33"/>
  <c r="E549" i="33" s="1"/>
  <c r="N549" i="33" s="1"/>
  <c r="J548" i="33"/>
  <c r="H548" i="33"/>
  <c r="I548" i="33" s="1"/>
  <c r="F548" i="33"/>
  <c r="G548" i="33" s="1"/>
  <c r="D548" i="33"/>
  <c r="M548" i="33" s="1"/>
  <c r="J547" i="33"/>
  <c r="H547" i="33"/>
  <c r="I547" i="33" s="1"/>
  <c r="F547" i="33"/>
  <c r="G547" i="33" s="1"/>
  <c r="D547" i="33"/>
  <c r="J546" i="33"/>
  <c r="H546" i="33"/>
  <c r="I546" i="33" s="1"/>
  <c r="F546" i="33"/>
  <c r="G546" i="33" s="1"/>
  <c r="D546" i="33"/>
  <c r="E546" i="33" s="1"/>
  <c r="N546" i="33" s="1"/>
  <c r="J545" i="33"/>
  <c r="H545" i="33"/>
  <c r="I545" i="33" s="1"/>
  <c r="F545" i="33"/>
  <c r="G545" i="33" s="1"/>
  <c r="D545" i="33"/>
  <c r="J544" i="33"/>
  <c r="H544" i="33"/>
  <c r="I544" i="33" s="1"/>
  <c r="F544" i="33"/>
  <c r="G544" i="33" s="1"/>
  <c r="D544" i="33"/>
  <c r="J543" i="33"/>
  <c r="H543" i="33"/>
  <c r="I543" i="33" s="1"/>
  <c r="F543" i="33"/>
  <c r="G543" i="33" s="1"/>
  <c r="D543" i="33"/>
  <c r="J542" i="33"/>
  <c r="H542" i="33"/>
  <c r="I542" i="33" s="1"/>
  <c r="F542" i="33"/>
  <c r="G542" i="33" s="1"/>
  <c r="D542" i="33"/>
  <c r="E542" i="33" s="1"/>
  <c r="N542" i="33" s="1"/>
  <c r="J541" i="33"/>
  <c r="H541" i="33"/>
  <c r="I541" i="33" s="1"/>
  <c r="F541" i="33"/>
  <c r="G541" i="33" s="1"/>
  <c r="D541" i="33"/>
  <c r="E541" i="33" s="1"/>
  <c r="N541" i="33" s="1"/>
  <c r="J540" i="33"/>
  <c r="H540" i="33"/>
  <c r="I540" i="33" s="1"/>
  <c r="F540" i="33"/>
  <c r="G540" i="33" s="1"/>
  <c r="D540" i="33"/>
  <c r="M540" i="33" s="1"/>
  <c r="J539" i="33"/>
  <c r="H539" i="33"/>
  <c r="I539" i="33" s="1"/>
  <c r="F539" i="33"/>
  <c r="G539" i="33" s="1"/>
  <c r="D539" i="33"/>
  <c r="E539" i="33" s="1"/>
  <c r="N539" i="33" s="1"/>
  <c r="J538" i="33"/>
  <c r="H538" i="33"/>
  <c r="I538" i="33" s="1"/>
  <c r="F538" i="33"/>
  <c r="G538" i="33" s="1"/>
  <c r="D538" i="33"/>
  <c r="J537" i="33"/>
  <c r="H537" i="33"/>
  <c r="I537" i="33" s="1"/>
  <c r="F537" i="33"/>
  <c r="G537" i="33" s="1"/>
  <c r="D537" i="33"/>
  <c r="E537" i="33" s="1"/>
  <c r="N537" i="33" s="1"/>
  <c r="J536" i="33"/>
  <c r="H536" i="33"/>
  <c r="I536" i="33" s="1"/>
  <c r="F536" i="33"/>
  <c r="G536" i="33" s="1"/>
  <c r="D536" i="33"/>
  <c r="J535" i="33"/>
  <c r="H535" i="33"/>
  <c r="I535" i="33" s="1"/>
  <c r="F535" i="33"/>
  <c r="G535" i="33" s="1"/>
  <c r="D535" i="33"/>
  <c r="E535" i="33" s="1"/>
  <c r="N535" i="33" s="1"/>
  <c r="J534" i="33"/>
  <c r="H534" i="33"/>
  <c r="I534" i="33" s="1"/>
  <c r="F534" i="33"/>
  <c r="G534" i="33" s="1"/>
  <c r="D534" i="33"/>
  <c r="E534" i="33" s="1"/>
  <c r="N534" i="33" s="1"/>
  <c r="J533" i="33"/>
  <c r="H533" i="33"/>
  <c r="I533" i="33" s="1"/>
  <c r="F533" i="33"/>
  <c r="G533" i="33" s="1"/>
  <c r="D533" i="33"/>
  <c r="J532" i="33"/>
  <c r="H532" i="33"/>
  <c r="I532" i="33" s="1"/>
  <c r="F532" i="33"/>
  <c r="G532" i="33" s="1"/>
  <c r="D532" i="33"/>
  <c r="J531" i="33"/>
  <c r="H531" i="33"/>
  <c r="I531" i="33" s="1"/>
  <c r="F531" i="33"/>
  <c r="G531" i="33" s="1"/>
  <c r="D531" i="33"/>
  <c r="E531" i="33" s="1"/>
  <c r="N531" i="33" s="1"/>
  <c r="J530" i="33"/>
  <c r="H530" i="33"/>
  <c r="I530" i="33" s="1"/>
  <c r="F530" i="33"/>
  <c r="G530" i="33" s="1"/>
  <c r="D530" i="33"/>
  <c r="E530" i="33" s="1"/>
  <c r="N530" i="33" s="1"/>
  <c r="J529" i="33"/>
  <c r="H529" i="33"/>
  <c r="I529" i="33" s="1"/>
  <c r="F529" i="33"/>
  <c r="G529" i="33" s="1"/>
  <c r="D529" i="33"/>
  <c r="E529" i="33" s="1"/>
  <c r="N529" i="33" s="1"/>
  <c r="J528" i="33"/>
  <c r="H528" i="33"/>
  <c r="I528" i="33" s="1"/>
  <c r="F528" i="33"/>
  <c r="G528" i="33" s="1"/>
  <c r="D528" i="33"/>
  <c r="E528" i="33" s="1"/>
  <c r="N528" i="33" s="1"/>
  <c r="J527" i="33"/>
  <c r="H527" i="33"/>
  <c r="I527" i="33" s="1"/>
  <c r="F527" i="33"/>
  <c r="G527" i="33" s="1"/>
  <c r="D527" i="33"/>
  <c r="E527" i="33" s="1"/>
  <c r="N527" i="33" s="1"/>
  <c r="J526" i="33"/>
  <c r="H526" i="33"/>
  <c r="I526" i="33" s="1"/>
  <c r="F526" i="33"/>
  <c r="G526" i="33" s="1"/>
  <c r="D526" i="33"/>
  <c r="J525" i="33"/>
  <c r="H525" i="33"/>
  <c r="I525" i="33" s="1"/>
  <c r="F525" i="33"/>
  <c r="G525" i="33" s="1"/>
  <c r="D525" i="33"/>
  <c r="E525" i="33" s="1"/>
  <c r="N525" i="33" s="1"/>
  <c r="J524" i="33"/>
  <c r="H524" i="33"/>
  <c r="I524" i="33" s="1"/>
  <c r="F524" i="33"/>
  <c r="G524" i="33" s="1"/>
  <c r="D524" i="33"/>
  <c r="E524" i="33" s="1"/>
  <c r="N524" i="33" s="1"/>
  <c r="J523" i="33"/>
  <c r="H523" i="33"/>
  <c r="I523" i="33" s="1"/>
  <c r="F523" i="33"/>
  <c r="G523" i="33" s="1"/>
  <c r="D523" i="33"/>
  <c r="J522" i="33"/>
  <c r="H522" i="33"/>
  <c r="I522" i="33" s="1"/>
  <c r="F522" i="33"/>
  <c r="G522" i="33" s="1"/>
  <c r="D522" i="33"/>
  <c r="E522" i="33" s="1"/>
  <c r="N522" i="33" s="1"/>
  <c r="J521" i="33"/>
  <c r="H521" i="33"/>
  <c r="I521" i="33" s="1"/>
  <c r="F521" i="33"/>
  <c r="G521" i="33" s="1"/>
  <c r="D521" i="33"/>
  <c r="E521" i="33" s="1"/>
  <c r="N521" i="33" s="1"/>
  <c r="J520" i="33"/>
  <c r="H520" i="33"/>
  <c r="I520" i="33" s="1"/>
  <c r="F520" i="33"/>
  <c r="G520" i="33" s="1"/>
  <c r="D520" i="33"/>
  <c r="J519" i="33"/>
  <c r="H519" i="33"/>
  <c r="I519" i="33" s="1"/>
  <c r="F519" i="33"/>
  <c r="G519" i="33" s="1"/>
  <c r="D519" i="33"/>
  <c r="E519" i="33" s="1"/>
  <c r="N519" i="33" s="1"/>
  <c r="J518" i="33"/>
  <c r="H518" i="33"/>
  <c r="I518" i="33" s="1"/>
  <c r="F518" i="33"/>
  <c r="G518" i="33" s="1"/>
  <c r="D518" i="33"/>
  <c r="E518" i="33" s="1"/>
  <c r="N518" i="33" s="1"/>
  <c r="J517" i="33"/>
  <c r="H517" i="33"/>
  <c r="I517" i="33" s="1"/>
  <c r="F517" i="33"/>
  <c r="G517" i="33" s="1"/>
  <c r="D517" i="33"/>
  <c r="E517" i="33" s="1"/>
  <c r="N517" i="33" s="1"/>
  <c r="J516" i="33"/>
  <c r="H516" i="33"/>
  <c r="I516" i="33" s="1"/>
  <c r="F516" i="33"/>
  <c r="G516" i="33" s="1"/>
  <c r="D516" i="33"/>
  <c r="M516" i="33" s="1"/>
  <c r="J515" i="33"/>
  <c r="H515" i="33"/>
  <c r="I515" i="33" s="1"/>
  <c r="F515" i="33"/>
  <c r="G515" i="33" s="1"/>
  <c r="D515" i="33"/>
  <c r="E515" i="33" s="1"/>
  <c r="N515" i="33" s="1"/>
  <c r="J514" i="33"/>
  <c r="H514" i="33"/>
  <c r="I514" i="33" s="1"/>
  <c r="F514" i="33"/>
  <c r="G514" i="33" s="1"/>
  <c r="D514" i="33"/>
  <c r="J513" i="33"/>
  <c r="H513" i="33"/>
  <c r="I513" i="33" s="1"/>
  <c r="F513" i="33"/>
  <c r="G513" i="33" s="1"/>
  <c r="D513" i="33"/>
  <c r="E513" i="33" s="1"/>
  <c r="N513" i="33" s="1"/>
  <c r="J512" i="33"/>
  <c r="H512" i="33"/>
  <c r="I512" i="33" s="1"/>
  <c r="F512" i="33"/>
  <c r="G512" i="33" s="1"/>
  <c r="D512" i="33"/>
  <c r="E512" i="33" s="1"/>
  <c r="N512" i="33" s="1"/>
  <c r="J511" i="33"/>
  <c r="H511" i="33"/>
  <c r="I511" i="33" s="1"/>
  <c r="F511" i="33"/>
  <c r="G511" i="33" s="1"/>
  <c r="D511" i="33"/>
  <c r="J510" i="33"/>
  <c r="H510" i="33"/>
  <c r="I510" i="33" s="1"/>
  <c r="F510" i="33"/>
  <c r="G510" i="33" s="1"/>
  <c r="D510" i="33"/>
  <c r="E510" i="33" s="1"/>
  <c r="N510" i="33" s="1"/>
  <c r="J509" i="33"/>
  <c r="H509" i="33"/>
  <c r="I509" i="33" s="1"/>
  <c r="F509" i="33"/>
  <c r="G509" i="33" s="1"/>
  <c r="D509" i="33"/>
  <c r="E509" i="33" s="1"/>
  <c r="N509" i="33" s="1"/>
  <c r="J508" i="33"/>
  <c r="H508" i="33"/>
  <c r="I508" i="33" s="1"/>
  <c r="F508" i="33"/>
  <c r="G508" i="33" s="1"/>
  <c r="D508" i="33"/>
  <c r="E508" i="33" s="1"/>
  <c r="N508" i="33" s="1"/>
  <c r="J507" i="33"/>
  <c r="H507" i="33"/>
  <c r="I507" i="33" s="1"/>
  <c r="F507" i="33"/>
  <c r="G507" i="33" s="1"/>
  <c r="D507" i="33"/>
  <c r="E507" i="33" s="1"/>
  <c r="N507" i="33" s="1"/>
  <c r="J506" i="33"/>
  <c r="H506" i="33"/>
  <c r="I506" i="33" s="1"/>
  <c r="F506" i="33"/>
  <c r="G506" i="33" s="1"/>
  <c r="D506" i="33"/>
  <c r="E506" i="33" s="1"/>
  <c r="N506" i="33" s="1"/>
  <c r="J505" i="33"/>
  <c r="H505" i="33"/>
  <c r="I505" i="33" s="1"/>
  <c r="F505" i="33"/>
  <c r="G505" i="33" s="1"/>
  <c r="D505" i="33"/>
  <c r="J504" i="33"/>
  <c r="H504" i="33"/>
  <c r="I504" i="33" s="1"/>
  <c r="F504" i="33"/>
  <c r="G504" i="33" s="1"/>
  <c r="D504" i="33"/>
  <c r="E504" i="33" s="1"/>
  <c r="N504" i="33" s="1"/>
  <c r="J503" i="33"/>
  <c r="H503" i="33"/>
  <c r="I503" i="33" s="1"/>
  <c r="F503" i="33"/>
  <c r="G503" i="33" s="1"/>
  <c r="D503" i="33"/>
  <c r="J502" i="33"/>
  <c r="H502" i="33"/>
  <c r="I502" i="33" s="1"/>
  <c r="F502" i="33"/>
  <c r="G502" i="33" s="1"/>
  <c r="D502" i="33"/>
  <c r="E502" i="33" s="1"/>
  <c r="N502" i="33" s="1"/>
  <c r="J501" i="33"/>
  <c r="H501" i="33"/>
  <c r="I501" i="33" s="1"/>
  <c r="F501" i="33"/>
  <c r="G501" i="33" s="1"/>
  <c r="D501" i="33"/>
  <c r="J500" i="33"/>
  <c r="H500" i="33"/>
  <c r="I500" i="33" s="1"/>
  <c r="F500" i="33"/>
  <c r="G500" i="33" s="1"/>
  <c r="D500" i="33"/>
  <c r="E500" i="33" s="1"/>
  <c r="N500" i="33" s="1"/>
  <c r="J499" i="33"/>
  <c r="H499" i="33"/>
  <c r="I499" i="33" s="1"/>
  <c r="F499" i="33"/>
  <c r="G499" i="33" s="1"/>
  <c r="D499" i="33"/>
  <c r="J498" i="33"/>
  <c r="H498" i="33"/>
  <c r="I498" i="33" s="1"/>
  <c r="F498" i="33"/>
  <c r="G498" i="33" s="1"/>
  <c r="D498" i="33"/>
  <c r="J497" i="33"/>
  <c r="H497" i="33"/>
  <c r="I497" i="33" s="1"/>
  <c r="F497" i="33"/>
  <c r="G497" i="33" s="1"/>
  <c r="D497" i="33"/>
  <c r="E497" i="33" s="1"/>
  <c r="N497" i="33" s="1"/>
  <c r="J496" i="33"/>
  <c r="H496" i="33"/>
  <c r="I496" i="33" s="1"/>
  <c r="F496" i="33"/>
  <c r="G496" i="33" s="1"/>
  <c r="D496" i="33"/>
  <c r="E496" i="33" s="1"/>
  <c r="N496" i="33" s="1"/>
  <c r="J495" i="33"/>
  <c r="H495" i="33"/>
  <c r="I495" i="33" s="1"/>
  <c r="F495" i="33"/>
  <c r="G495" i="33" s="1"/>
  <c r="D495" i="33"/>
  <c r="E495" i="33" s="1"/>
  <c r="N495" i="33" s="1"/>
  <c r="J494" i="33"/>
  <c r="H494" i="33"/>
  <c r="I494" i="33" s="1"/>
  <c r="F494" i="33"/>
  <c r="G494" i="33" s="1"/>
  <c r="D494" i="33"/>
  <c r="E494" i="33" s="1"/>
  <c r="N494" i="33" s="1"/>
  <c r="J493" i="33"/>
  <c r="H493" i="33"/>
  <c r="I493" i="33" s="1"/>
  <c r="F493" i="33"/>
  <c r="G493" i="33" s="1"/>
  <c r="D493" i="33"/>
  <c r="J492" i="33"/>
  <c r="H492" i="33"/>
  <c r="I492" i="33" s="1"/>
  <c r="F492" i="33"/>
  <c r="G492" i="33" s="1"/>
  <c r="D492" i="33"/>
  <c r="E492" i="33" s="1"/>
  <c r="N492" i="33" s="1"/>
  <c r="J491" i="33"/>
  <c r="H491" i="33"/>
  <c r="I491" i="33" s="1"/>
  <c r="F491" i="33"/>
  <c r="G491" i="33" s="1"/>
  <c r="D491" i="33"/>
  <c r="E491" i="33" s="1"/>
  <c r="N491" i="33" s="1"/>
  <c r="J490" i="33"/>
  <c r="H490" i="33"/>
  <c r="I490" i="33" s="1"/>
  <c r="F490" i="33"/>
  <c r="G490" i="33" s="1"/>
  <c r="D490" i="33"/>
  <c r="M490" i="33" s="1"/>
  <c r="J489" i="33"/>
  <c r="H489" i="33"/>
  <c r="I489" i="33" s="1"/>
  <c r="F489" i="33"/>
  <c r="G489" i="33" s="1"/>
  <c r="D489" i="33"/>
  <c r="E489" i="33" s="1"/>
  <c r="N489" i="33" s="1"/>
  <c r="J488" i="33"/>
  <c r="H488" i="33"/>
  <c r="I488" i="33" s="1"/>
  <c r="F488" i="33"/>
  <c r="G488" i="33" s="1"/>
  <c r="D488" i="33"/>
  <c r="J487" i="33"/>
  <c r="H487" i="33"/>
  <c r="I487" i="33" s="1"/>
  <c r="F487" i="33"/>
  <c r="G487" i="33" s="1"/>
  <c r="D487" i="33"/>
  <c r="J486" i="33"/>
  <c r="H486" i="33"/>
  <c r="I486" i="33" s="1"/>
  <c r="F486" i="33"/>
  <c r="G486" i="33" s="1"/>
  <c r="D486" i="33"/>
  <c r="E486" i="33" s="1"/>
  <c r="N486" i="33" s="1"/>
  <c r="J485" i="33"/>
  <c r="H485" i="33"/>
  <c r="I485" i="33" s="1"/>
  <c r="F485" i="33"/>
  <c r="G485" i="33" s="1"/>
  <c r="D485" i="33"/>
  <c r="J484" i="33"/>
  <c r="H484" i="33"/>
  <c r="I484" i="33" s="1"/>
  <c r="F484" i="33"/>
  <c r="G484" i="33" s="1"/>
  <c r="D484" i="33"/>
  <c r="E484" i="33" s="1"/>
  <c r="N484" i="33" s="1"/>
  <c r="J483" i="33"/>
  <c r="H483" i="33"/>
  <c r="I483" i="33" s="1"/>
  <c r="F483" i="33"/>
  <c r="G483" i="33" s="1"/>
  <c r="D483" i="33"/>
  <c r="J482" i="33"/>
  <c r="H482" i="33"/>
  <c r="I482" i="33" s="1"/>
  <c r="F482" i="33"/>
  <c r="G482" i="33" s="1"/>
  <c r="D482" i="33"/>
  <c r="E482" i="33" s="1"/>
  <c r="N482" i="33" s="1"/>
  <c r="J481" i="33"/>
  <c r="H481" i="33"/>
  <c r="I481" i="33" s="1"/>
  <c r="F481" i="33"/>
  <c r="G481" i="33" s="1"/>
  <c r="D481" i="33"/>
  <c r="J480" i="33"/>
  <c r="H480" i="33"/>
  <c r="I480" i="33" s="1"/>
  <c r="F480" i="33"/>
  <c r="G480" i="33" s="1"/>
  <c r="D480" i="33"/>
  <c r="E480" i="33" s="1"/>
  <c r="N480" i="33" s="1"/>
  <c r="J479" i="33"/>
  <c r="H479" i="33"/>
  <c r="I479" i="33" s="1"/>
  <c r="F479" i="33"/>
  <c r="G479" i="33" s="1"/>
  <c r="D479" i="33"/>
  <c r="E479" i="33" s="1"/>
  <c r="N479" i="33" s="1"/>
  <c r="J478" i="33"/>
  <c r="H478" i="33"/>
  <c r="I478" i="33" s="1"/>
  <c r="F478" i="33"/>
  <c r="G478" i="33" s="1"/>
  <c r="D478" i="33"/>
  <c r="E478" i="33" s="1"/>
  <c r="N478" i="33" s="1"/>
  <c r="J477" i="33"/>
  <c r="H477" i="33"/>
  <c r="I477" i="33" s="1"/>
  <c r="F477" i="33"/>
  <c r="G477" i="33" s="1"/>
  <c r="D477" i="33"/>
  <c r="J476" i="33"/>
  <c r="H476" i="33"/>
  <c r="I476" i="33" s="1"/>
  <c r="F476" i="33"/>
  <c r="G476" i="33" s="1"/>
  <c r="D476" i="33"/>
  <c r="E476" i="33" s="1"/>
  <c r="N476" i="33" s="1"/>
  <c r="J475" i="33"/>
  <c r="H475" i="33"/>
  <c r="I475" i="33" s="1"/>
  <c r="F475" i="33"/>
  <c r="G475" i="33" s="1"/>
  <c r="D475" i="33"/>
  <c r="J474" i="33"/>
  <c r="H474" i="33"/>
  <c r="I474" i="33" s="1"/>
  <c r="F474" i="33"/>
  <c r="G474" i="33" s="1"/>
  <c r="D474" i="33"/>
  <c r="E474" i="33" s="1"/>
  <c r="N474" i="33" s="1"/>
  <c r="J473" i="33"/>
  <c r="H473" i="33"/>
  <c r="I473" i="33" s="1"/>
  <c r="F473" i="33"/>
  <c r="G473" i="33" s="1"/>
  <c r="D473" i="33"/>
  <c r="E473" i="33" s="1"/>
  <c r="N473" i="33" s="1"/>
  <c r="J472" i="33"/>
  <c r="H472" i="33"/>
  <c r="I472" i="33" s="1"/>
  <c r="F472" i="33"/>
  <c r="G472" i="33" s="1"/>
  <c r="D472" i="33"/>
  <c r="J471" i="33"/>
  <c r="H471" i="33"/>
  <c r="I471" i="33" s="1"/>
  <c r="F471" i="33"/>
  <c r="G471" i="33" s="1"/>
  <c r="D471" i="33"/>
  <c r="E471" i="33" s="1"/>
  <c r="N471" i="33" s="1"/>
  <c r="J470" i="33"/>
  <c r="H470" i="33"/>
  <c r="I470" i="33" s="1"/>
  <c r="F470" i="33"/>
  <c r="G470" i="33" s="1"/>
  <c r="D470" i="33"/>
  <c r="E470" i="33" s="1"/>
  <c r="N470" i="33" s="1"/>
  <c r="J469" i="33"/>
  <c r="H469" i="33"/>
  <c r="I469" i="33" s="1"/>
  <c r="F469" i="33"/>
  <c r="G469" i="33" s="1"/>
  <c r="D469" i="33"/>
  <c r="J468" i="33"/>
  <c r="H468" i="33"/>
  <c r="I468" i="33" s="1"/>
  <c r="F468" i="33"/>
  <c r="G468" i="33" s="1"/>
  <c r="D468" i="33"/>
  <c r="J467" i="33"/>
  <c r="H467" i="33"/>
  <c r="I467" i="33" s="1"/>
  <c r="F467" i="33"/>
  <c r="G467" i="33" s="1"/>
  <c r="D467" i="33"/>
  <c r="J466" i="33"/>
  <c r="H466" i="33"/>
  <c r="I466" i="33" s="1"/>
  <c r="F466" i="33"/>
  <c r="G466" i="33" s="1"/>
  <c r="D466" i="33"/>
  <c r="E466" i="33" s="1"/>
  <c r="N466" i="33" s="1"/>
  <c r="J465" i="33"/>
  <c r="H465" i="33"/>
  <c r="I465" i="33" s="1"/>
  <c r="F465" i="33"/>
  <c r="G465" i="33" s="1"/>
  <c r="D465" i="33"/>
  <c r="E465" i="33" s="1"/>
  <c r="N465" i="33" s="1"/>
  <c r="J464" i="33"/>
  <c r="H464" i="33"/>
  <c r="I464" i="33" s="1"/>
  <c r="F464" i="33"/>
  <c r="G464" i="33" s="1"/>
  <c r="D464" i="33"/>
  <c r="J463" i="33"/>
  <c r="H463" i="33"/>
  <c r="I463" i="33" s="1"/>
  <c r="F463" i="33"/>
  <c r="G463" i="33" s="1"/>
  <c r="D463" i="33"/>
  <c r="J462" i="33"/>
  <c r="H462" i="33"/>
  <c r="I462" i="33" s="1"/>
  <c r="F462" i="33"/>
  <c r="G462" i="33" s="1"/>
  <c r="D462" i="33"/>
  <c r="E462" i="33" s="1"/>
  <c r="N462" i="33" s="1"/>
  <c r="J461" i="33"/>
  <c r="H461" i="33"/>
  <c r="I461" i="33" s="1"/>
  <c r="F461" i="33"/>
  <c r="G461" i="33" s="1"/>
  <c r="D461" i="33"/>
  <c r="J460" i="33"/>
  <c r="H460" i="33"/>
  <c r="I460" i="33" s="1"/>
  <c r="F460" i="33"/>
  <c r="G460" i="33" s="1"/>
  <c r="D460" i="33"/>
  <c r="E460" i="33" s="1"/>
  <c r="N460" i="33" s="1"/>
  <c r="J459" i="33"/>
  <c r="H459" i="33"/>
  <c r="I459" i="33" s="1"/>
  <c r="F459" i="33"/>
  <c r="G459" i="33" s="1"/>
  <c r="D459" i="33"/>
  <c r="J458" i="33"/>
  <c r="H458" i="33"/>
  <c r="I458" i="33" s="1"/>
  <c r="F458" i="33"/>
  <c r="G458" i="33" s="1"/>
  <c r="D458" i="33"/>
  <c r="E458" i="33" s="1"/>
  <c r="N458" i="33" s="1"/>
  <c r="J457" i="33"/>
  <c r="H457" i="33"/>
  <c r="I457" i="33" s="1"/>
  <c r="F457" i="33"/>
  <c r="G457" i="33" s="1"/>
  <c r="D457" i="33"/>
  <c r="J456" i="33"/>
  <c r="H456" i="33"/>
  <c r="I456" i="33" s="1"/>
  <c r="F456" i="33"/>
  <c r="G456" i="33" s="1"/>
  <c r="D456" i="33"/>
  <c r="J455" i="33"/>
  <c r="H455" i="33"/>
  <c r="I455" i="33" s="1"/>
  <c r="F455" i="33"/>
  <c r="G455" i="33" s="1"/>
  <c r="D455" i="33"/>
  <c r="J454" i="33"/>
  <c r="H454" i="33"/>
  <c r="I454" i="33" s="1"/>
  <c r="F454" i="33"/>
  <c r="G454" i="33" s="1"/>
  <c r="D454" i="33"/>
  <c r="E454" i="33" s="1"/>
  <c r="N454" i="33" s="1"/>
  <c r="J453" i="33"/>
  <c r="H453" i="33"/>
  <c r="I453" i="33" s="1"/>
  <c r="F453" i="33"/>
  <c r="G453" i="33" s="1"/>
  <c r="D453" i="33"/>
  <c r="E453" i="33" s="1"/>
  <c r="N453" i="33" s="1"/>
  <c r="J452" i="33"/>
  <c r="H452" i="33"/>
  <c r="I452" i="33" s="1"/>
  <c r="F452" i="33"/>
  <c r="G452" i="33" s="1"/>
  <c r="D452" i="33"/>
  <c r="E452" i="33" s="1"/>
  <c r="N452" i="33" s="1"/>
  <c r="J451" i="33"/>
  <c r="H451" i="33"/>
  <c r="I451" i="33" s="1"/>
  <c r="F451" i="33"/>
  <c r="G451" i="33" s="1"/>
  <c r="D451" i="33"/>
  <c r="J450" i="33"/>
  <c r="H450" i="33"/>
  <c r="I450" i="33" s="1"/>
  <c r="F450" i="33"/>
  <c r="G450" i="33" s="1"/>
  <c r="D450" i="33"/>
  <c r="E450" i="33" s="1"/>
  <c r="N450" i="33" s="1"/>
  <c r="J449" i="33"/>
  <c r="H449" i="33"/>
  <c r="I449" i="33" s="1"/>
  <c r="F449" i="33"/>
  <c r="G449" i="33" s="1"/>
  <c r="D449" i="33"/>
  <c r="M449" i="33" s="1"/>
  <c r="J448" i="33"/>
  <c r="H448" i="33"/>
  <c r="I448" i="33" s="1"/>
  <c r="F448" i="33"/>
  <c r="G448" i="33" s="1"/>
  <c r="D448" i="33"/>
  <c r="J447" i="33"/>
  <c r="H447" i="33"/>
  <c r="I447" i="33" s="1"/>
  <c r="F447" i="33"/>
  <c r="G447" i="33" s="1"/>
  <c r="E447" i="33"/>
  <c r="N447" i="33" s="1"/>
  <c r="D447" i="33"/>
  <c r="M447" i="33" s="1"/>
  <c r="J446" i="33"/>
  <c r="H446" i="33"/>
  <c r="I446" i="33" s="1"/>
  <c r="F446" i="33"/>
  <c r="G446" i="33" s="1"/>
  <c r="D446" i="33"/>
  <c r="J445" i="33"/>
  <c r="H445" i="33"/>
  <c r="I445" i="33" s="1"/>
  <c r="F445" i="33"/>
  <c r="G445" i="33" s="1"/>
  <c r="D445" i="33"/>
  <c r="J444" i="33"/>
  <c r="H444" i="33"/>
  <c r="I444" i="33" s="1"/>
  <c r="F444" i="33"/>
  <c r="G444" i="33" s="1"/>
  <c r="D444" i="33"/>
  <c r="E444" i="33" s="1"/>
  <c r="N444" i="33" s="1"/>
  <c r="J443" i="33"/>
  <c r="H443" i="33"/>
  <c r="I443" i="33" s="1"/>
  <c r="F443" i="33"/>
  <c r="G443" i="33" s="1"/>
  <c r="D443" i="33"/>
  <c r="E443" i="33" s="1"/>
  <c r="N443" i="33" s="1"/>
  <c r="J442" i="33"/>
  <c r="H442" i="33"/>
  <c r="I442" i="33" s="1"/>
  <c r="F442" i="33"/>
  <c r="G442" i="33" s="1"/>
  <c r="D442" i="33"/>
  <c r="J441" i="33"/>
  <c r="H441" i="33"/>
  <c r="I441" i="33" s="1"/>
  <c r="F441" i="33"/>
  <c r="G441" i="33" s="1"/>
  <c r="D441" i="33"/>
  <c r="E441" i="33" s="1"/>
  <c r="N441" i="33" s="1"/>
  <c r="J440" i="33"/>
  <c r="H440" i="33"/>
  <c r="I440" i="33" s="1"/>
  <c r="F440" i="33"/>
  <c r="G440" i="33" s="1"/>
  <c r="D440" i="33"/>
  <c r="E440" i="33" s="1"/>
  <c r="N440" i="33" s="1"/>
  <c r="J439" i="33"/>
  <c r="H439" i="33"/>
  <c r="I439" i="33" s="1"/>
  <c r="F439" i="33"/>
  <c r="G439" i="33" s="1"/>
  <c r="D439" i="33"/>
  <c r="J438" i="33"/>
  <c r="H438" i="33"/>
  <c r="I438" i="33" s="1"/>
  <c r="F438" i="33"/>
  <c r="G438" i="33" s="1"/>
  <c r="D438" i="33"/>
  <c r="E438" i="33" s="1"/>
  <c r="N438" i="33" s="1"/>
  <c r="J437" i="33"/>
  <c r="H437" i="33"/>
  <c r="I437" i="33" s="1"/>
  <c r="F437" i="33"/>
  <c r="G437" i="33" s="1"/>
  <c r="D437" i="33"/>
  <c r="E437" i="33" s="1"/>
  <c r="N437" i="33" s="1"/>
  <c r="J436" i="33"/>
  <c r="H436" i="33"/>
  <c r="I436" i="33" s="1"/>
  <c r="F436" i="33"/>
  <c r="G436" i="33" s="1"/>
  <c r="D436" i="33"/>
  <c r="J435" i="33"/>
  <c r="H435" i="33"/>
  <c r="I435" i="33" s="1"/>
  <c r="F435" i="33"/>
  <c r="G435" i="33" s="1"/>
  <c r="D435" i="33"/>
  <c r="E435" i="33" s="1"/>
  <c r="N435" i="33" s="1"/>
  <c r="J434" i="33"/>
  <c r="H434" i="33"/>
  <c r="I434" i="33" s="1"/>
  <c r="F434" i="33"/>
  <c r="G434" i="33" s="1"/>
  <c r="D434" i="33"/>
  <c r="J433" i="33"/>
  <c r="H433" i="33"/>
  <c r="I433" i="33" s="1"/>
  <c r="F433" i="33"/>
  <c r="G433" i="33" s="1"/>
  <c r="D433" i="33"/>
  <c r="J432" i="33"/>
  <c r="H432" i="33"/>
  <c r="I432" i="33" s="1"/>
  <c r="F432" i="33"/>
  <c r="G432" i="33" s="1"/>
  <c r="D432" i="33"/>
  <c r="M432" i="33" s="1"/>
  <c r="J431" i="33"/>
  <c r="H431" i="33"/>
  <c r="I431" i="33" s="1"/>
  <c r="F431" i="33"/>
  <c r="G431" i="33" s="1"/>
  <c r="D431" i="33"/>
  <c r="E431" i="33" s="1"/>
  <c r="N431" i="33" s="1"/>
  <c r="J430" i="33"/>
  <c r="H430" i="33"/>
  <c r="I430" i="33" s="1"/>
  <c r="F430" i="33"/>
  <c r="G430" i="33" s="1"/>
  <c r="D430" i="33"/>
  <c r="E430" i="33" s="1"/>
  <c r="N430" i="33" s="1"/>
  <c r="J429" i="33"/>
  <c r="H429" i="33"/>
  <c r="I429" i="33" s="1"/>
  <c r="F429" i="33"/>
  <c r="G429" i="33" s="1"/>
  <c r="D429" i="33"/>
  <c r="E429" i="33" s="1"/>
  <c r="N429" i="33" s="1"/>
  <c r="J428" i="33"/>
  <c r="H428" i="33"/>
  <c r="I428" i="33" s="1"/>
  <c r="F428" i="33"/>
  <c r="G428" i="33" s="1"/>
  <c r="D428" i="33"/>
  <c r="J427" i="33"/>
  <c r="H427" i="33"/>
  <c r="I427" i="33" s="1"/>
  <c r="F427" i="33"/>
  <c r="G427" i="33" s="1"/>
  <c r="D427" i="33"/>
  <c r="J426" i="33"/>
  <c r="H426" i="33"/>
  <c r="I426" i="33" s="1"/>
  <c r="F426" i="33"/>
  <c r="G426" i="33" s="1"/>
  <c r="D426" i="33"/>
  <c r="E426" i="33" s="1"/>
  <c r="N426" i="33" s="1"/>
  <c r="J425" i="33"/>
  <c r="H425" i="33"/>
  <c r="I425" i="33" s="1"/>
  <c r="F425" i="33"/>
  <c r="G425" i="33" s="1"/>
  <c r="D425" i="33"/>
  <c r="J424" i="33"/>
  <c r="H424" i="33"/>
  <c r="I424" i="33" s="1"/>
  <c r="F424" i="33"/>
  <c r="G424" i="33" s="1"/>
  <c r="D424" i="33"/>
  <c r="E424" i="33" s="1"/>
  <c r="N424" i="33" s="1"/>
  <c r="J423" i="33"/>
  <c r="H423" i="33"/>
  <c r="I423" i="33" s="1"/>
  <c r="F423" i="33"/>
  <c r="G423" i="33" s="1"/>
  <c r="D423" i="33"/>
  <c r="E423" i="33" s="1"/>
  <c r="N423" i="33" s="1"/>
  <c r="J422" i="33"/>
  <c r="H422" i="33"/>
  <c r="I422" i="33" s="1"/>
  <c r="F422" i="33"/>
  <c r="G422" i="33" s="1"/>
  <c r="D422" i="33"/>
  <c r="J421" i="33"/>
  <c r="H421" i="33"/>
  <c r="I421" i="33" s="1"/>
  <c r="F421" i="33"/>
  <c r="G421" i="33" s="1"/>
  <c r="D421" i="33"/>
  <c r="J420" i="33"/>
  <c r="H420" i="33"/>
  <c r="I420" i="33" s="1"/>
  <c r="F420" i="33"/>
  <c r="G420" i="33" s="1"/>
  <c r="D420" i="33"/>
  <c r="J419" i="33"/>
  <c r="H419" i="33"/>
  <c r="I419" i="33" s="1"/>
  <c r="F419" i="33"/>
  <c r="G419" i="33" s="1"/>
  <c r="D419" i="33"/>
  <c r="E419" i="33" s="1"/>
  <c r="N419" i="33" s="1"/>
  <c r="J418" i="33"/>
  <c r="H418" i="33"/>
  <c r="I418" i="33" s="1"/>
  <c r="F418" i="33"/>
  <c r="G418" i="33" s="1"/>
  <c r="D418" i="33"/>
  <c r="J417" i="33"/>
  <c r="H417" i="33"/>
  <c r="I417" i="33" s="1"/>
  <c r="F417" i="33"/>
  <c r="G417" i="33" s="1"/>
  <c r="D417" i="33"/>
  <c r="E417" i="33" s="1"/>
  <c r="N417" i="33" s="1"/>
  <c r="J416" i="33"/>
  <c r="H416" i="33"/>
  <c r="I416" i="33" s="1"/>
  <c r="F416" i="33"/>
  <c r="G416" i="33" s="1"/>
  <c r="D416" i="33"/>
  <c r="J415" i="33"/>
  <c r="H415" i="33"/>
  <c r="I415" i="33" s="1"/>
  <c r="F415" i="33"/>
  <c r="G415" i="33" s="1"/>
  <c r="D415" i="33"/>
  <c r="J414" i="33"/>
  <c r="H414" i="33"/>
  <c r="I414" i="33" s="1"/>
  <c r="F414" i="33"/>
  <c r="G414" i="33" s="1"/>
  <c r="D414" i="33"/>
  <c r="M414" i="33" s="1"/>
  <c r="J413" i="33"/>
  <c r="H413" i="33"/>
  <c r="I413" i="33" s="1"/>
  <c r="F413" i="33"/>
  <c r="G413" i="33" s="1"/>
  <c r="D413" i="33"/>
  <c r="E413" i="33" s="1"/>
  <c r="N413" i="33" s="1"/>
  <c r="J412" i="33"/>
  <c r="H412" i="33"/>
  <c r="I412" i="33" s="1"/>
  <c r="F412" i="33"/>
  <c r="G412" i="33" s="1"/>
  <c r="D412" i="33"/>
  <c r="J411" i="33"/>
  <c r="H411" i="33"/>
  <c r="I411" i="33" s="1"/>
  <c r="F411" i="33"/>
  <c r="G411" i="33" s="1"/>
  <c r="D411" i="33"/>
  <c r="J410" i="33"/>
  <c r="H410" i="33"/>
  <c r="I410" i="33" s="1"/>
  <c r="F410" i="33"/>
  <c r="G410" i="33" s="1"/>
  <c r="D410" i="33"/>
  <c r="J409" i="33"/>
  <c r="H409" i="33"/>
  <c r="I409" i="33" s="1"/>
  <c r="F409" i="33"/>
  <c r="G409" i="33" s="1"/>
  <c r="D409" i="33"/>
  <c r="J408" i="33"/>
  <c r="H408" i="33"/>
  <c r="I408" i="33" s="1"/>
  <c r="F408" i="33"/>
  <c r="G408" i="33" s="1"/>
  <c r="D408" i="33"/>
  <c r="E408" i="33" s="1"/>
  <c r="N408" i="33" s="1"/>
  <c r="J407" i="33"/>
  <c r="H407" i="33"/>
  <c r="I407" i="33" s="1"/>
  <c r="F407" i="33"/>
  <c r="G407" i="33" s="1"/>
  <c r="D407" i="33"/>
  <c r="E407" i="33" s="1"/>
  <c r="N407" i="33" s="1"/>
  <c r="J406" i="33"/>
  <c r="H406" i="33"/>
  <c r="I406" i="33" s="1"/>
  <c r="F406" i="33"/>
  <c r="G406" i="33" s="1"/>
  <c r="D406" i="33"/>
  <c r="J405" i="33"/>
  <c r="H405" i="33"/>
  <c r="I405" i="33" s="1"/>
  <c r="F405" i="33"/>
  <c r="G405" i="33" s="1"/>
  <c r="D405" i="33"/>
  <c r="E405" i="33" s="1"/>
  <c r="N405" i="33" s="1"/>
  <c r="J404" i="33"/>
  <c r="H404" i="33"/>
  <c r="I404" i="33" s="1"/>
  <c r="F404" i="33"/>
  <c r="G404" i="33" s="1"/>
  <c r="D404" i="33"/>
  <c r="J403" i="33"/>
  <c r="H403" i="33"/>
  <c r="I403" i="33" s="1"/>
  <c r="F403" i="33"/>
  <c r="G403" i="33" s="1"/>
  <c r="D403" i="33"/>
  <c r="J402" i="33"/>
  <c r="H402" i="33"/>
  <c r="I402" i="33" s="1"/>
  <c r="F402" i="33"/>
  <c r="G402" i="33" s="1"/>
  <c r="D402" i="33"/>
  <c r="E402" i="33" s="1"/>
  <c r="N402" i="33" s="1"/>
  <c r="J401" i="33"/>
  <c r="H401" i="33"/>
  <c r="I401" i="33" s="1"/>
  <c r="F401" i="33"/>
  <c r="G401" i="33" s="1"/>
  <c r="D401" i="33"/>
  <c r="M401" i="33" s="1"/>
  <c r="J400" i="33"/>
  <c r="H400" i="33"/>
  <c r="I400" i="33" s="1"/>
  <c r="F400" i="33"/>
  <c r="G400" i="33" s="1"/>
  <c r="D400" i="33"/>
  <c r="E400" i="33" s="1"/>
  <c r="N400" i="33" s="1"/>
  <c r="J399" i="33"/>
  <c r="H399" i="33"/>
  <c r="I399" i="33" s="1"/>
  <c r="F399" i="33"/>
  <c r="G399" i="33" s="1"/>
  <c r="D399" i="33"/>
  <c r="E399" i="33" s="1"/>
  <c r="N399" i="33" s="1"/>
  <c r="J398" i="33"/>
  <c r="H398" i="33"/>
  <c r="I398" i="33" s="1"/>
  <c r="F398" i="33"/>
  <c r="G398" i="33" s="1"/>
  <c r="D398" i="33"/>
  <c r="J397" i="33"/>
  <c r="H397" i="33"/>
  <c r="I397" i="33" s="1"/>
  <c r="F397" i="33"/>
  <c r="G397" i="33" s="1"/>
  <c r="D397" i="33"/>
  <c r="J396" i="33"/>
  <c r="H396" i="33"/>
  <c r="I396" i="33" s="1"/>
  <c r="F396" i="33"/>
  <c r="G396" i="33" s="1"/>
  <c r="D396" i="33"/>
  <c r="J395" i="33"/>
  <c r="H395" i="33"/>
  <c r="I395" i="33" s="1"/>
  <c r="F395" i="33"/>
  <c r="G395" i="33" s="1"/>
  <c r="D395" i="33"/>
  <c r="E395" i="33" s="1"/>
  <c r="N395" i="33" s="1"/>
  <c r="J394" i="33"/>
  <c r="H394" i="33"/>
  <c r="I394" i="33" s="1"/>
  <c r="F394" i="33"/>
  <c r="G394" i="33" s="1"/>
  <c r="D394" i="33"/>
  <c r="E394" i="33" s="1"/>
  <c r="N394" i="33" s="1"/>
  <c r="J393" i="33"/>
  <c r="H393" i="33"/>
  <c r="I393" i="33" s="1"/>
  <c r="F393" i="33"/>
  <c r="G393" i="33" s="1"/>
  <c r="D393" i="33"/>
  <c r="J392" i="33"/>
  <c r="H392" i="33"/>
  <c r="I392" i="33" s="1"/>
  <c r="F392" i="33"/>
  <c r="G392" i="33" s="1"/>
  <c r="D392" i="33"/>
  <c r="E301" i="20" l="1"/>
  <c r="G301" i="20"/>
  <c r="M697" i="33"/>
  <c r="E564" i="33"/>
  <c r="N564" i="33" s="1"/>
  <c r="M671" i="33"/>
  <c r="E548" i="33"/>
  <c r="N548" i="33" s="1"/>
  <c r="E432" i="33"/>
  <c r="N432" i="33" s="1"/>
  <c r="M706" i="33"/>
  <c r="E718" i="33"/>
  <c r="N718" i="33" s="1"/>
  <c r="M704" i="33"/>
  <c r="E516" i="33"/>
  <c r="N516" i="33" s="1"/>
  <c r="E490" i="33"/>
  <c r="N490" i="33" s="1"/>
  <c r="E540" i="33"/>
  <c r="N540" i="33" s="1"/>
  <c r="E608" i="33"/>
  <c r="N608" i="33" s="1"/>
  <c r="M714" i="33"/>
  <c r="M628" i="33"/>
  <c r="E637" i="33"/>
  <c r="N637" i="33" s="1"/>
  <c r="M713" i="33"/>
  <c r="E581" i="33"/>
  <c r="N581" i="33" s="1"/>
  <c r="M581" i="33"/>
  <c r="E610" i="33"/>
  <c r="N610" i="33" s="1"/>
  <c r="M610" i="33"/>
  <c r="E647" i="33"/>
  <c r="N647" i="33" s="1"/>
  <c r="M647" i="33"/>
  <c r="M699" i="33"/>
  <c r="M683" i="33"/>
  <c r="M657" i="33"/>
  <c r="M648" i="33"/>
  <c r="M622" i="33"/>
  <c r="M613" i="33"/>
  <c r="M596" i="33"/>
  <c r="M587" i="33"/>
  <c r="M577" i="33"/>
  <c r="M558" i="33"/>
  <c r="M539" i="33"/>
  <c r="M529" i="33"/>
  <c r="M489" i="33"/>
  <c r="M478" i="33"/>
  <c r="M413" i="33"/>
  <c r="E403" i="33"/>
  <c r="N403" i="33" s="1"/>
  <c r="M403" i="33"/>
  <c r="E451" i="33"/>
  <c r="N451" i="33" s="1"/>
  <c r="M451" i="33"/>
  <c r="E457" i="33"/>
  <c r="N457" i="33" s="1"/>
  <c r="M457" i="33"/>
  <c r="E501" i="33"/>
  <c r="N501" i="33" s="1"/>
  <c r="M501" i="33"/>
  <c r="E544" i="33"/>
  <c r="N544" i="33" s="1"/>
  <c r="M544" i="33"/>
  <c r="E547" i="33"/>
  <c r="N547" i="33" s="1"/>
  <c r="M547" i="33"/>
  <c r="E552" i="33"/>
  <c r="N552" i="33" s="1"/>
  <c r="M552" i="33"/>
  <c r="E593" i="33"/>
  <c r="N593" i="33" s="1"/>
  <c r="M593" i="33"/>
  <c r="M690" i="33"/>
  <c r="M674" i="33"/>
  <c r="M630" i="33"/>
  <c r="M612" i="33"/>
  <c r="M604" i="33"/>
  <c r="M595" i="33"/>
  <c r="M567" i="33"/>
  <c r="M557" i="33"/>
  <c r="M528" i="33"/>
  <c r="M519" i="33"/>
  <c r="M509" i="33"/>
  <c r="M435" i="33"/>
  <c r="M424" i="33"/>
  <c r="E428" i="33"/>
  <c r="N428" i="33" s="1"/>
  <c r="M428" i="33"/>
  <c r="E398" i="33"/>
  <c r="N398" i="33" s="1"/>
  <c r="M398" i="33"/>
  <c r="E434" i="33"/>
  <c r="N434" i="33" s="1"/>
  <c r="M434" i="33"/>
  <c r="E463" i="33"/>
  <c r="N463" i="33" s="1"/>
  <c r="M463" i="33"/>
  <c r="E469" i="33"/>
  <c r="N469" i="33" s="1"/>
  <c r="M469" i="33"/>
  <c r="E472" i="33"/>
  <c r="N472" i="33" s="1"/>
  <c r="M472" i="33"/>
  <c r="E475" i="33"/>
  <c r="N475" i="33" s="1"/>
  <c r="M475" i="33"/>
  <c r="E481" i="33"/>
  <c r="N481" i="33" s="1"/>
  <c r="M481" i="33"/>
  <c r="E602" i="33"/>
  <c r="N602" i="33" s="1"/>
  <c r="E673" i="33"/>
  <c r="N673" i="33" s="1"/>
  <c r="M673" i="33"/>
  <c r="E682" i="33"/>
  <c r="N682" i="33" s="1"/>
  <c r="M682" i="33"/>
  <c r="M664" i="33"/>
  <c r="M655" i="33"/>
  <c r="M638" i="33"/>
  <c r="M629" i="33"/>
  <c r="M603" i="33"/>
  <c r="M594" i="33"/>
  <c r="M585" i="33"/>
  <c r="M566" i="33"/>
  <c r="M537" i="33"/>
  <c r="M518" i="33"/>
  <c r="M508" i="33"/>
  <c r="M497" i="33"/>
  <c r="M466" i="33"/>
  <c r="M423" i="33"/>
  <c r="M400" i="33"/>
  <c r="E416" i="33"/>
  <c r="N416" i="33" s="1"/>
  <c r="M416" i="33"/>
  <c r="E448" i="33"/>
  <c r="N448" i="33" s="1"/>
  <c r="M448" i="33"/>
  <c r="E409" i="33"/>
  <c r="N409" i="33" s="1"/>
  <c r="M409" i="33"/>
  <c r="E446" i="33"/>
  <c r="N446" i="33" s="1"/>
  <c r="M446" i="33"/>
  <c r="E487" i="33"/>
  <c r="N487" i="33" s="1"/>
  <c r="M487" i="33"/>
  <c r="E533" i="33"/>
  <c r="N533" i="33" s="1"/>
  <c r="M533" i="33"/>
  <c r="E536" i="33"/>
  <c r="N536" i="33" s="1"/>
  <c r="M536" i="33"/>
  <c r="E550" i="33"/>
  <c r="N550" i="33" s="1"/>
  <c r="M550" i="33"/>
  <c r="E576" i="33"/>
  <c r="N576" i="33" s="1"/>
  <c r="M576" i="33"/>
  <c r="E619" i="33"/>
  <c r="N619" i="33" s="1"/>
  <c r="M619" i="33"/>
  <c r="E636" i="33"/>
  <c r="N636" i="33" s="1"/>
  <c r="M636" i="33"/>
  <c r="E656" i="33"/>
  <c r="N656" i="33" s="1"/>
  <c r="M656" i="33"/>
  <c r="E708" i="33"/>
  <c r="N708" i="33" s="1"/>
  <c r="M708" i="33"/>
  <c r="E711" i="33"/>
  <c r="N711" i="33" s="1"/>
  <c r="M711" i="33"/>
  <c r="M720" i="33"/>
  <c r="M705" i="33"/>
  <c r="M689" i="33"/>
  <c r="M681" i="33"/>
  <c r="M672" i="33"/>
  <c r="M646" i="33"/>
  <c r="M620" i="33"/>
  <c r="M611" i="33"/>
  <c r="M575" i="33"/>
  <c r="M565" i="33"/>
  <c r="M546" i="33"/>
  <c r="M527" i="33"/>
  <c r="M517" i="33"/>
  <c r="M507" i="33"/>
  <c r="M486" i="33"/>
  <c r="M476" i="33"/>
  <c r="M465" i="33"/>
  <c r="M444" i="33"/>
  <c r="M399" i="33"/>
  <c r="E418" i="33"/>
  <c r="N418" i="33" s="1"/>
  <c r="M418" i="33"/>
  <c r="E498" i="33"/>
  <c r="N498" i="33" s="1"/>
  <c r="M498" i="33"/>
  <c r="E414" i="33"/>
  <c r="N414" i="33" s="1"/>
  <c r="E499" i="33"/>
  <c r="N499" i="33" s="1"/>
  <c r="M499" i="33"/>
  <c r="E579" i="33"/>
  <c r="N579" i="33" s="1"/>
  <c r="M579" i="33"/>
  <c r="E639" i="33"/>
  <c r="N639" i="33" s="1"/>
  <c r="M639" i="33"/>
  <c r="E665" i="33"/>
  <c r="N665" i="33" s="1"/>
  <c r="M665" i="33"/>
  <c r="M696" i="33"/>
  <c r="M688" i="33"/>
  <c r="M663" i="33"/>
  <c r="M654" i="33"/>
  <c r="M645" i="33"/>
  <c r="M584" i="33"/>
  <c r="M555" i="33"/>
  <c r="M535" i="33"/>
  <c r="M506" i="33"/>
  <c r="M496" i="33"/>
  <c r="M474" i="33"/>
  <c r="M454" i="33"/>
  <c r="M443" i="33"/>
  <c r="E392" i="33"/>
  <c r="N392" i="33" s="1"/>
  <c r="M392" i="33"/>
  <c r="E406" i="33"/>
  <c r="N406" i="33" s="1"/>
  <c r="M406" i="33"/>
  <c r="E412" i="33"/>
  <c r="N412" i="33" s="1"/>
  <c r="M412" i="33"/>
  <c r="E420" i="33"/>
  <c r="N420" i="33" s="1"/>
  <c r="M420" i="33"/>
  <c r="E493" i="33"/>
  <c r="N493" i="33" s="1"/>
  <c r="M493" i="33"/>
  <c r="E393" i="33"/>
  <c r="N393" i="33" s="1"/>
  <c r="M393" i="33"/>
  <c r="E401" i="33"/>
  <c r="N401" i="33" s="1"/>
  <c r="E449" i="33"/>
  <c r="N449" i="33" s="1"/>
  <c r="E455" i="33"/>
  <c r="N455" i="33" s="1"/>
  <c r="M455" i="33"/>
  <c r="E505" i="33"/>
  <c r="N505" i="33" s="1"/>
  <c r="M505" i="33"/>
  <c r="E545" i="33"/>
  <c r="N545" i="33" s="1"/>
  <c r="M545" i="33"/>
  <c r="E556" i="33"/>
  <c r="N556" i="33" s="1"/>
  <c r="M556" i="33"/>
  <c r="E588" i="33"/>
  <c r="N588" i="33" s="1"/>
  <c r="M588" i="33"/>
  <c r="E597" i="33"/>
  <c r="N597" i="33" s="1"/>
  <c r="M597" i="33"/>
  <c r="E691" i="33"/>
  <c r="N691" i="33" s="1"/>
  <c r="M691" i="33"/>
  <c r="M719" i="33"/>
  <c r="M703" i="33"/>
  <c r="M679" i="33"/>
  <c r="M662" i="33"/>
  <c r="M653" i="33"/>
  <c r="M627" i="33"/>
  <c r="M618" i="33"/>
  <c r="M592" i="33"/>
  <c r="M573" i="33"/>
  <c r="M554" i="33"/>
  <c r="M525" i="33"/>
  <c r="M495" i="33"/>
  <c r="M484" i="33"/>
  <c r="M453" i="33"/>
  <c r="M431" i="33"/>
  <c r="M408" i="33"/>
  <c r="E421" i="33"/>
  <c r="N421" i="33" s="1"/>
  <c r="M421" i="33"/>
  <c r="E397" i="33"/>
  <c r="N397" i="33" s="1"/>
  <c r="M397" i="33"/>
  <c r="E425" i="33"/>
  <c r="N425" i="33" s="1"/>
  <c r="M425" i="33"/>
  <c r="E396" i="33"/>
  <c r="N396" i="33" s="1"/>
  <c r="M396" i="33"/>
  <c r="E461" i="33"/>
  <c r="N461" i="33" s="1"/>
  <c r="M461" i="33"/>
  <c r="E464" i="33"/>
  <c r="N464" i="33" s="1"/>
  <c r="M464" i="33"/>
  <c r="E467" i="33"/>
  <c r="N467" i="33" s="1"/>
  <c r="M467" i="33"/>
  <c r="E485" i="33"/>
  <c r="N485" i="33" s="1"/>
  <c r="M485" i="33"/>
  <c r="E511" i="33"/>
  <c r="N511" i="33" s="1"/>
  <c r="M511" i="33"/>
  <c r="E559" i="33"/>
  <c r="N559" i="33" s="1"/>
  <c r="M559" i="33"/>
  <c r="E562" i="33"/>
  <c r="N562" i="33" s="1"/>
  <c r="M562" i="33"/>
  <c r="E634" i="33"/>
  <c r="N634" i="33" s="1"/>
  <c r="M634" i="33"/>
  <c r="E680" i="33"/>
  <c r="N680" i="33" s="1"/>
  <c r="M680" i="33"/>
  <c r="M687" i="33"/>
  <c r="M670" i="33"/>
  <c r="M661" i="33"/>
  <c r="M644" i="33"/>
  <c r="M635" i="33"/>
  <c r="M609" i="33"/>
  <c r="M600" i="33"/>
  <c r="M582" i="33"/>
  <c r="M563" i="33"/>
  <c r="M553" i="33"/>
  <c r="M534" i="33"/>
  <c r="M515" i="33"/>
  <c r="M504" i="33"/>
  <c r="M494" i="33"/>
  <c r="M473" i="33"/>
  <c r="M452" i="33"/>
  <c r="M419" i="33"/>
  <c r="E422" i="33"/>
  <c r="N422" i="33" s="1"/>
  <c r="M422" i="33"/>
  <c r="E404" i="33"/>
  <c r="N404" i="33" s="1"/>
  <c r="M404" i="33"/>
  <c r="E410" i="33"/>
  <c r="N410" i="33" s="1"/>
  <c r="M410" i="33"/>
  <c r="E415" i="33"/>
  <c r="N415" i="33" s="1"/>
  <c r="M415" i="33"/>
  <c r="E488" i="33"/>
  <c r="N488" i="33" s="1"/>
  <c r="M488" i="33"/>
  <c r="E514" i="33"/>
  <c r="N514" i="33" s="1"/>
  <c r="M514" i="33"/>
  <c r="E568" i="33"/>
  <c r="N568" i="33" s="1"/>
  <c r="M568" i="33"/>
  <c r="E574" i="33"/>
  <c r="N574" i="33" s="1"/>
  <c r="M574" i="33"/>
  <c r="E606" i="33"/>
  <c r="N606" i="33" s="1"/>
  <c r="M606" i="33"/>
  <c r="E617" i="33"/>
  <c r="N617" i="33" s="1"/>
  <c r="E623" i="33"/>
  <c r="N623" i="33" s="1"/>
  <c r="M623" i="33"/>
  <c r="M710" i="33"/>
  <c r="M702" i="33"/>
  <c r="M694" i="33"/>
  <c r="M643" i="33"/>
  <c r="M625" i="33"/>
  <c r="M599" i="33"/>
  <c r="M591" i="33"/>
  <c r="M571" i="33"/>
  <c r="M524" i="33"/>
  <c r="M462" i="33"/>
  <c r="M441" i="33"/>
  <c r="M430" i="33"/>
  <c r="M407" i="33"/>
  <c r="M395" i="33"/>
  <c r="E427" i="33"/>
  <c r="N427" i="33" s="1"/>
  <c r="M427" i="33"/>
  <c r="E580" i="33"/>
  <c r="N580" i="33" s="1"/>
  <c r="M580" i="33"/>
  <c r="E583" i="33"/>
  <c r="N583" i="33" s="1"/>
  <c r="M583" i="33"/>
  <c r="E586" i="33"/>
  <c r="N586" i="33" s="1"/>
  <c r="M586" i="33"/>
  <c r="E660" i="33"/>
  <c r="N660" i="33" s="1"/>
  <c r="M660" i="33"/>
  <c r="E669" i="33"/>
  <c r="N669" i="33" s="1"/>
  <c r="M669" i="33"/>
  <c r="M717" i="33"/>
  <c r="M709" i="33"/>
  <c r="M701" i="33"/>
  <c r="M686" i="33"/>
  <c r="M677" i="33"/>
  <c r="M651" i="33"/>
  <c r="M642" i="33"/>
  <c r="M616" i="33"/>
  <c r="M607" i="33"/>
  <c r="M590" i="33"/>
  <c r="M561" i="33"/>
  <c r="M542" i="33"/>
  <c r="M513" i="33"/>
  <c r="M492" i="33"/>
  <c r="M482" i="33"/>
  <c r="M471" i="33"/>
  <c r="M450" i="33"/>
  <c r="M440" i="33"/>
  <c r="M429" i="33"/>
  <c r="M417" i="33"/>
  <c r="M394" i="33"/>
  <c r="E456" i="33"/>
  <c r="N456" i="33" s="1"/>
  <c r="M456" i="33"/>
  <c r="E459" i="33"/>
  <c r="N459" i="33" s="1"/>
  <c r="M459" i="33"/>
  <c r="E503" i="33"/>
  <c r="N503" i="33" s="1"/>
  <c r="M503" i="33"/>
  <c r="E520" i="33"/>
  <c r="N520" i="33" s="1"/>
  <c r="M520" i="33"/>
  <c r="E523" i="33"/>
  <c r="N523" i="33" s="1"/>
  <c r="M523" i="33"/>
  <c r="E526" i="33"/>
  <c r="N526" i="33" s="1"/>
  <c r="M526" i="33"/>
  <c r="E543" i="33"/>
  <c r="N543" i="33" s="1"/>
  <c r="M543" i="33"/>
  <c r="E601" i="33"/>
  <c r="N601" i="33" s="1"/>
  <c r="M601" i="33"/>
  <c r="E626" i="33"/>
  <c r="N626" i="33" s="1"/>
  <c r="M693" i="33"/>
  <c r="M685" i="33"/>
  <c r="M668" i="33"/>
  <c r="M659" i="33"/>
  <c r="M633" i="33"/>
  <c r="M624" i="33"/>
  <c r="M598" i="33"/>
  <c r="M589" i="33"/>
  <c r="M570" i="33"/>
  <c r="M551" i="33"/>
  <c r="M541" i="33"/>
  <c r="M522" i="33"/>
  <c r="M502" i="33"/>
  <c r="M491" i="33"/>
  <c r="M460" i="33"/>
  <c r="M405" i="33"/>
  <c r="E433" i="33"/>
  <c r="N433" i="33" s="1"/>
  <c r="M433" i="33"/>
  <c r="E436" i="33"/>
  <c r="N436" i="33" s="1"/>
  <c r="M436" i="33"/>
  <c r="E439" i="33"/>
  <c r="N439" i="33" s="1"/>
  <c r="M439" i="33"/>
  <c r="E442" i="33"/>
  <c r="N442" i="33" s="1"/>
  <c r="M442" i="33"/>
  <c r="E468" i="33"/>
  <c r="N468" i="33" s="1"/>
  <c r="M468" i="33"/>
  <c r="E477" i="33"/>
  <c r="N477" i="33" s="1"/>
  <c r="M477" i="33"/>
  <c r="E483" i="33"/>
  <c r="N483" i="33" s="1"/>
  <c r="M483" i="33"/>
  <c r="E649" i="33"/>
  <c r="N649" i="33" s="1"/>
  <c r="M649" i="33"/>
  <c r="E678" i="33"/>
  <c r="N678" i="33" s="1"/>
  <c r="M678" i="33"/>
  <c r="E695" i="33"/>
  <c r="N695" i="33" s="1"/>
  <c r="M695" i="33"/>
  <c r="E698" i="33"/>
  <c r="N698" i="33" s="1"/>
  <c r="M698" i="33"/>
  <c r="M716" i="33"/>
  <c r="M700" i="33"/>
  <c r="M684" i="33"/>
  <c r="M676" i="33"/>
  <c r="M667" i="33"/>
  <c r="M658" i="33"/>
  <c r="M650" i="33"/>
  <c r="M641" i="33"/>
  <c r="M632" i="33"/>
  <c r="M615" i="33"/>
  <c r="M560" i="33"/>
  <c r="M531" i="33"/>
  <c r="M521" i="33"/>
  <c r="M512" i="33"/>
  <c r="M480" i="33"/>
  <c r="M470" i="33"/>
  <c r="M438" i="33"/>
  <c r="M426" i="33"/>
  <c r="E411" i="33"/>
  <c r="N411" i="33" s="1"/>
  <c r="M411" i="33"/>
  <c r="E445" i="33"/>
  <c r="N445" i="33" s="1"/>
  <c r="M445" i="33"/>
  <c r="E532" i="33"/>
  <c r="N532" i="33" s="1"/>
  <c r="M532" i="33"/>
  <c r="E538" i="33"/>
  <c r="N538" i="33" s="1"/>
  <c r="M538" i="33"/>
  <c r="E569" i="33"/>
  <c r="N569" i="33" s="1"/>
  <c r="M569" i="33"/>
  <c r="E572" i="33"/>
  <c r="N572" i="33" s="1"/>
  <c r="M572" i="33"/>
  <c r="E621" i="33"/>
  <c r="N621" i="33" s="1"/>
  <c r="M621" i="33"/>
  <c r="E652" i="33"/>
  <c r="N652" i="33" s="1"/>
  <c r="M652" i="33"/>
  <c r="M715" i="33"/>
  <c r="M707" i="33"/>
  <c r="M692" i="33"/>
  <c r="M675" i="33"/>
  <c r="M666" i="33"/>
  <c r="M640" i="33"/>
  <c r="M631" i="33"/>
  <c r="M614" i="33"/>
  <c r="M605" i="33"/>
  <c r="M578" i="33"/>
  <c r="M549" i="33"/>
  <c r="M530" i="33"/>
  <c r="M510" i="33"/>
  <c r="M500" i="33"/>
  <c r="M479" i="33"/>
  <c r="M458" i="33"/>
  <c r="M437" i="33"/>
  <c r="M402" i="33"/>
  <c r="M721" i="33"/>
  <c r="J391" i="33" l="1"/>
  <c r="H391" i="33"/>
  <c r="I391" i="33" s="1"/>
  <c r="F391" i="33"/>
  <c r="G391" i="33" s="1"/>
  <c r="D391" i="33"/>
  <c r="M391" i="33" s="1"/>
  <c r="J390" i="33"/>
  <c r="H390" i="33"/>
  <c r="I390" i="33" s="1"/>
  <c r="F390" i="33"/>
  <c r="G390" i="33" s="1"/>
  <c r="D390" i="33"/>
  <c r="J389" i="33"/>
  <c r="H389" i="33"/>
  <c r="I389" i="33" s="1"/>
  <c r="F389" i="33"/>
  <c r="G389" i="33" s="1"/>
  <c r="D389" i="33"/>
  <c r="J388" i="33"/>
  <c r="H388" i="33"/>
  <c r="I388" i="33" s="1"/>
  <c r="F388" i="33"/>
  <c r="G388" i="33" s="1"/>
  <c r="D388" i="33"/>
  <c r="J387" i="33"/>
  <c r="H387" i="33"/>
  <c r="I387" i="33" s="1"/>
  <c r="F387" i="33"/>
  <c r="G387" i="33" s="1"/>
  <c r="D387" i="33"/>
  <c r="J386" i="33"/>
  <c r="H386" i="33"/>
  <c r="I386" i="33" s="1"/>
  <c r="F386" i="33"/>
  <c r="G386" i="33" s="1"/>
  <c r="D386" i="33"/>
  <c r="J385" i="33"/>
  <c r="H385" i="33"/>
  <c r="I385" i="33" s="1"/>
  <c r="F385" i="33"/>
  <c r="G385" i="33" s="1"/>
  <c r="D385" i="33"/>
  <c r="J384" i="33"/>
  <c r="H384" i="33"/>
  <c r="I384" i="33" s="1"/>
  <c r="F384" i="33"/>
  <c r="G384" i="33" s="1"/>
  <c r="E384" i="33"/>
  <c r="N384" i="33" s="1"/>
  <c r="D384" i="33"/>
  <c r="M384" i="33" s="1"/>
  <c r="J383" i="33"/>
  <c r="H383" i="33"/>
  <c r="I383" i="33" s="1"/>
  <c r="F383" i="33"/>
  <c r="G383" i="33" s="1"/>
  <c r="D383" i="33"/>
  <c r="J382" i="33"/>
  <c r="H382" i="33"/>
  <c r="I382" i="33" s="1"/>
  <c r="F382" i="33"/>
  <c r="G382" i="33" s="1"/>
  <c r="D382" i="33"/>
  <c r="J381" i="33"/>
  <c r="H381" i="33"/>
  <c r="I381" i="33" s="1"/>
  <c r="F381" i="33"/>
  <c r="G381" i="33" s="1"/>
  <c r="D381" i="33"/>
  <c r="J380" i="33"/>
  <c r="H380" i="33"/>
  <c r="I380" i="33" s="1"/>
  <c r="F380" i="33"/>
  <c r="G380" i="33" s="1"/>
  <c r="D380" i="33"/>
  <c r="M380" i="33" s="1"/>
  <c r="J379" i="33"/>
  <c r="H379" i="33"/>
  <c r="I379" i="33" s="1"/>
  <c r="F379" i="33"/>
  <c r="G379" i="33" s="1"/>
  <c r="D379" i="33"/>
  <c r="J378" i="33"/>
  <c r="H378" i="33"/>
  <c r="I378" i="33" s="1"/>
  <c r="F378" i="33"/>
  <c r="G378" i="33" s="1"/>
  <c r="D378" i="33"/>
  <c r="J377" i="33"/>
  <c r="H377" i="33"/>
  <c r="I377" i="33" s="1"/>
  <c r="F377" i="33"/>
  <c r="G377" i="33" s="1"/>
  <c r="D377" i="33"/>
  <c r="J376" i="33"/>
  <c r="H376" i="33"/>
  <c r="I376" i="33" s="1"/>
  <c r="F376" i="33"/>
  <c r="G376" i="33" s="1"/>
  <c r="D376" i="33"/>
  <c r="J375" i="33"/>
  <c r="I375" i="33"/>
  <c r="H375" i="33"/>
  <c r="F375" i="33"/>
  <c r="G375" i="33" s="1"/>
  <c r="D375" i="33"/>
  <c r="J374" i="33"/>
  <c r="H374" i="33"/>
  <c r="I374" i="33" s="1"/>
  <c r="F374" i="33"/>
  <c r="G374" i="33" s="1"/>
  <c r="D374" i="33"/>
  <c r="J373" i="33"/>
  <c r="H373" i="33"/>
  <c r="I373" i="33" s="1"/>
  <c r="F373" i="33"/>
  <c r="G373" i="33" s="1"/>
  <c r="D373" i="33"/>
  <c r="J372" i="33"/>
  <c r="H372" i="33"/>
  <c r="I372" i="33" s="1"/>
  <c r="F372" i="33"/>
  <c r="G372" i="33" s="1"/>
  <c r="D372" i="33"/>
  <c r="J371" i="33"/>
  <c r="H371" i="33"/>
  <c r="I371" i="33" s="1"/>
  <c r="F371" i="33"/>
  <c r="G371" i="33" s="1"/>
  <c r="D371" i="33"/>
  <c r="J370" i="33"/>
  <c r="H370" i="33"/>
  <c r="I370" i="33" s="1"/>
  <c r="F370" i="33"/>
  <c r="G370" i="33" s="1"/>
  <c r="D370" i="33"/>
  <c r="J369" i="33"/>
  <c r="H369" i="33"/>
  <c r="I369" i="33" s="1"/>
  <c r="F369" i="33"/>
  <c r="G369" i="33" s="1"/>
  <c r="D369" i="33"/>
  <c r="J368" i="33"/>
  <c r="H368" i="33"/>
  <c r="I368" i="33" s="1"/>
  <c r="F368" i="33"/>
  <c r="G368" i="33" s="1"/>
  <c r="D368" i="33"/>
  <c r="J367" i="33"/>
  <c r="I367" i="33"/>
  <c r="H367" i="33"/>
  <c r="F367" i="33"/>
  <c r="G367" i="33" s="1"/>
  <c r="D367" i="33"/>
  <c r="J366" i="33"/>
  <c r="H366" i="33"/>
  <c r="I366" i="33" s="1"/>
  <c r="F366" i="33"/>
  <c r="G366" i="33" s="1"/>
  <c r="D366" i="33"/>
  <c r="J365" i="33"/>
  <c r="H365" i="33"/>
  <c r="I365" i="33" s="1"/>
  <c r="F365" i="33"/>
  <c r="G365" i="33" s="1"/>
  <c r="D365" i="33"/>
  <c r="J364" i="33"/>
  <c r="H364" i="33"/>
  <c r="I364" i="33" s="1"/>
  <c r="F364" i="33"/>
  <c r="G364" i="33" s="1"/>
  <c r="D364" i="33"/>
  <c r="J363" i="33"/>
  <c r="H363" i="33"/>
  <c r="I363" i="33" s="1"/>
  <c r="F363" i="33"/>
  <c r="G363" i="33" s="1"/>
  <c r="D363" i="33"/>
  <c r="J362" i="33"/>
  <c r="H362" i="33"/>
  <c r="I362" i="33" s="1"/>
  <c r="F362" i="33"/>
  <c r="G362" i="33" s="1"/>
  <c r="D362" i="33"/>
  <c r="J361" i="33"/>
  <c r="H361" i="33"/>
  <c r="I361" i="33" s="1"/>
  <c r="F361" i="33"/>
  <c r="G361" i="33" s="1"/>
  <c r="D361" i="33"/>
  <c r="J360" i="33"/>
  <c r="H360" i="33"/>
  <c r="I360" i="33" s="1"/>
  <c r="F360" i="33"/>
  <c r="G360" i="33" s="1"/>
  <c r="D360" i="33"/>
  <c r="J359" i="33"/>
  <c r="H359" i="33"/>
  <c r="I359" i="33" s="1"/>
  <c r="F359" i="33"/>
  <c r="G359" i="33" s="1"/>
  <c r="D359" i="33"/>
  <c r="J358" i="33"/>
  <c r="H358" i="33"/>
  <c r="I358" i="33" s="1"/>
  <c r="F358" i="33"/>
  <c r="G358" i="33" s="1"/>
  <c r="D358" i="33"/>
  <c r="J357" i="33"/>
  <c r="H357" i="33"/>
  <c r="I357" i="33" s="1"/>
  <c r="F357" i="33"/>
  <c r="G357" i="33" s="1"/>
  <c r="D357" i="33"/>
  <c r="J356" i="33"/>
  <c r="H356" i="33"/>
  <c r="I356" i="33" s="1"/>
  <c r="F356" i="33"/>
  <c r="G356" i="33" s="1"/>
  <c r="D356" i="33"/>
  <c r="J355" i="33"/>
  <c r="H355" i="33"/>
  <c r="I355" i="33" s="1"/>
  <c r="F355" i="33"/>
  <c r="G355" i="33" s="1"/>
  <c r="D355" i="33"/>
  <c r="J354" i="33"/>
  <c r="H354" i="33"/>
  <c r="I354" i="33" s="1"/>
  <c r="F354" i="33"/>
  <c r="G354" i="33" s="1"/>
  <c r="D354" i="33"/>
  <c r="J353" i="33"/>
  <c r="H353" i="33"/>
  <c r="I353" i="33" s="1"/>
  <c r="F353" i="33"/>
  <c r="G353" i="33" s="1"/>
  <c r="D353" i="33"/>
  <c r="J352" i="33"/>
  <c r="H352" i="33"/>
  <c r="I352" i="33" s="1"/>
  <c r="F352" i="33"/>
  <c r="G352" i="33" s="1"/>
  <c r="D352" i="33"/>
  <c r="J351" i="33"/>
  <c r="H351" i="33"/>
  <c r="I351" i="33" s="1"/>
  <c r="F351" i="33"/>
  <c r="G351" i="33" s="1"/>
  <c r="D351" i="33"/>
  <c r="J350" i="33"/>
  <c r="H350" i="33"/>
  <c r="I350" i="33" s="1"/>
  <c r="F350" i="33"/>
  <c r="G350" i="33" s="1"/>
  <c r="D350" i="33"/>
  <c r="J349" i="33"/>
  <c r="H349" i="33"/>
  <c r="I349" i="33" s="1"/>
  <c r="F349" i="33"/>
  <c r="G349" i="33" s="1"/>
  <c r="D349" i="33"/>
  <c r="J348" i="33"/>
  <c r="H348" i="33"/>
  <c r="I348" i="33" s="1"/>
  <c r="F348" i="33"/>
  <c r="G348" i="33" s="1"/>
  <c r="D348" i="33"/>
  <c r="J347" i="33"/>
  <c r="H347" i="33"/>
  <c r="I347" i="33" s="1"/>
  <c r="G347" i="33"/>
  <c r="F347" i="33"/>
  <c r="D347" i="33"/>
  <c r="J346" i="33"/>
  <c r="H346" i="33"/>
  <c r="I346" i="33" s="1"/>
  <c r="F346" i="33"/>
  <c r="G346" i="33" s="1"/>
  <c r="D346" i="33"/>
  <c r="J345" i="33"/>
  <c r="H345" i="33"/>
  <c r="I345" i="33" s="1"/>
  <c r="F345" i="33"/>
  <c r="G345" i="33" s="1"/>
  <c r="D345" i="33"/>
  <c r="J344" i="33"/>
  <c r="H344" i="33"/>
  <c r="I344" i="33" s="1"/>
  <c r="F344" i="33"/>
  <c r="G344" i="33" s="1"/>
  <c r="D344" i="33"/>
  <c r="J343" i="33"/>
  <c r="H343" i="33"/>
  <c r="I343" i="33" s="1"/>
  <c r="F343" i="33"/>
  <c r="G343" i="33" s="1"/>
  <c r="D343" i="33"/>
  <c r="J342" i="33"/>
  <c r="H342" i="33"/>
  <c r="I342" i="33" s="1"/>
  <c r="F342" i="33"/>
  <c r="G342" i="33" s="1"/>
  <c r="D342" i="33"/>
  <c r="J341" i="33"/>
  <c r="H341" i="33"/>
  <c r="I341" i="33" s="1"/>
  <c r="F341" i="33"/>
  <c r="G341" i="33" s="1"/>
  <c r="D341" i="33"/>
  <c r="J340" i="33"/>
  <c r="H340" i="33"/>
  <c r="I340" i="33" s="1"/>
  <c r="F340" i="33"/>
  <c r="G340" i="33" s="1"/>
  <c r="D340" i="33"/>
  <c r="J339" i="33"/>
  <c r="H339" i="33"/>
  <c r="I339" i="33" s="1"/>
  <c r="F339" i="33"/>
  <c r="G339" i="33" s="1"/>
  <c r="D339" i="33"/>
  <c r="J338" i="33"/>
  <c r="H338" i="33"/>
  <c r="I338" i="33" s="1"/>
  <c r="F338" i="33"/>
  <c r="G338" i="33" s="1"/>
  <c r="D338" i="33"/>
  <c r="J337" i="33"/>
  <c r="H337" i="33"/>
  <c r="I337" i="33" s="1"/>
  <c r="F337" i="33"/>
  <c r="G337" i="33" s="1"/>
  <c r="D337" i="33"/>
  <c r="J336" i="33"/>
  <c r="H336" i="33"/>
  <c r="I336" i="33" s="1"/>
  <c r="F336" i="33"/>
  <c r="G336" i="33" s="1"/>
  <c r="D336" i="33"/>
  <c r="J335" i="33"/>
  <c r="H335" i="33"/>
  <c r="I335" i="33" s="1"/>
  <c r="G335" i="33"/>
  <c r="F335" i="33"/>
  <c r="D335" i="33"/>
  <c r="J334" i="33"/>
  <c r="H334" i="33"/>
  <c r="I334" i="33" s="1"/>
  <c r="F334" i="33"/>
  <c r="G334" i="33" s="1"/>
  <c r="D334" i="33"/>
  <c r="J333" i="33"/>
  <c r="H333" i="33"/>
  <c r="I333" i="33" s="1"/>
  <c r="F333" i="33"/>
  <c r="G333" i="33" s="1"/>
  <c r="D333" i="33"/>
  <c r="J332" i="33"/>
  <c r="I332" i="33"/>
  <c r="H332" i="33"/>
  <c r="F332" i="33"/>
  <c r="G332" i="33" s="1"/>
  <c r="D332" i="33"/>
  <c r="J331" i="33"/>
  <c r="H331" i="33"/>
  <c r="I331" i="33" s="1"/>
  <c r="F331" i="33"/>
  <c r="G331" i="33" s="1"/>
  <c r="D331" i="33"/>
  <c r="J330" i="33"/>
  <c r="H330" i="33"/>
  <c r="I330" i="33" s="1"/>
  <c r="F330" i="33"/>
  <c r="G330" i="33" s="1"/>
  <c r="D330" i="33"/>
  <c r="J329" i="33"/>
  <c r="H329" i="33"/>
  <c r="I329" i="33" s="1"/>
  <c r="F329" i="33"/>
  <c r="G329" i="33" s="1"/>
  <c r="D329" i="33"/>
  <c r="J328" i="33"/>
  <c r="H328" i="33"/>
  <c r="I328" i="33" s="1"/>
  <c r="F328" i="33"/>
  <c r="G328" i="33" s="1"/>
  <c r="D328" i="33"/>
  <c r="J327" i="33"/>
  <c r="H327" i="33"/>
  <c r="I327" i="33" s="1"/>
  <c r="F327" i="33"/>
  <c r="G327" i="33" s="1"/>
  <c r="D327" i="33"/>
  <c r="J326" i="33"/>
  <c r="H326" i="33"/>
  <c r="I326" i="33" s="1"/>
  <c r="F326" i="33"/>
  <c r="G326" i="33" s="1"/>
  <c r="D326" i="33"/>
  <c r="J325" i="33"/>
  <c r="H325" i="33"/>
  <c r="I325" i="33" s="1"/>
  <c r="F325" i="33"/>
  <c r="G325" i="33" s="1"/>
  <c r="D325" i="33"/>
  <c r="J324" i="33"/>
  <c r="H324" i="33"/>
  <c r="I324" i="33" s="1"/>
  <c r="F324" i="33"/>
  <c r="G324" i="33" s="1"/>
  <c r="D324" i="33"/>
  <c r="J323" i="33"/>
  <c r="H323" i="33"/>
  <c r="I323" i="33" s="1"/>
  <c r="F323" i="33"/>
  <c r="G323" i="33" s="1"/>
  <c r="D323" i="33"/>
  <c r="J322" i="33"/>
  <c r="H322" i="33"/>
  <c r="I322" i="33" s="1"/>
  <c r="F322" i="33"/>
  <c r="G322" i="33" s="1"/>
  <c r="D322" i="33"/>
  <c r="J321" i="33"/>
  <c r="H321" i="33"/>
  <c r="I321" i="33" s="1"/>
  <c r="F321" i="33"/>
  <c r="G321" i="33" s="1"/>
  <c r="D321" i="33"/>
  <c r="J320" i="33"/>
  <c r="H320" i="33"/>
  <c r="I320" i="33" s="1"/>
  <c r="F320" i="33"/>
  <c r="G320" i="33" s="1"/>
  <c r="D320" i="33"/>
  <c r="J319" i="33"/>
  <c r="H319" i="33"/>
  <c r="I319" i="33" s="1"/>
  <c r="F319" i="33"/>
  <c r="G319" i="33" s="1"/>
  <c r="D319" i="33"/>
  <c r="J318" i="33"/>
  <c r="H318" i="33"/>
  <c r="I318" i="33" s="1"/>
  <c r="F318" i="33"/>
  <c r="G318" i="33" s="1"/>
  <c r="D318" i="33"/>
  <c r="J317" i="33"/>
  <c r="H317" i="33"/>
  <c r="I317" i="33" s="1"/>
  <c r="F317" i="33"/>
  <c r="G317" i="33" s="1"/>
  <c r="D317" i="33"/>
  <c r="J316" i="33"/>
  <c r="H316" i="33"/>
  <c r="I316" i="33" s="1"/>
  <c r="F316" i="33"/>
  <c r="G316" i="33" s="1"/>
  <c r="D316" i="33"/>
  <c r="J315" i="33"/>
  <c r="H315" i="33"/>
  <c r="I315" i="33" s="1"/>
  <c r="F315" i="33"/>
  <c r="G315" i="33" s="1"/>
  <c r="D315" i="33"/>
  <c r="J314" i="33"/>
  <c r="H314" i="33"/>
  <c r="I314" i="33" s="1"/>
  <c r="F314" i="33"/>
  <c r="G314" i="33" s="1"/>
  <c r="D314" i="33"/>
  <c r="J313" i="33"/>
  <c r="H313" i="33"/>
  <c r="I313" i="33" s="1"/>
  <c r="F313" i="33"/>
  <c r="G313" i="33" s="1"/>
  <c r="D313" i="33"/>
  <c r="J312" i="33"/>
  <c r="H312" i="33"/>
  <c r="I312" i="33" s="1"/>
  <c r="F312" i="33"/>
  <c r="G312" i="33" s="1"/>
  <c r="D312" i="33"/>
  <c r="J311" i="33"/>
  <c r="H311" i="33"/>
  <c r="I311" i="33" s="1"/>
  <c r="F311" i="33"/>
  <c r="G311" i="33" s="1"/>
  <c r="D311" i="33"/>
  <c r="J310" i="33"/>
  <c r="H310" i="33"/>
  <c r="I310" i="33" s="1"/>
  <c r="F310" i="33"/>
  <c r="G310" i="33" s="1"/>
  <c r="D310" i="33"/>
  <c r="J309" i="33"/>
  <c r="H309" i="33"/>
  <c r="I309" i="33" s="1"/>
  <c r="F309" i="33"/>
  <c r="G309" i="33" s="1"/>
  <c r="D309" i="33"/>
  <c r="J308" i="33"/>
  <c r="H308" i="33"/>
  <c r="I308" i="33" s="1"/>
  <c r="F308" i="33"/>
  <c r="G308" i="33" s="1"/>
  <c r="D308" i="33"/>
  <c r="J307" i="33"/>
  <c r="H307" i="33"/>
  <c r="I307" i="33" s="1"/>
  <c r="F307" i="33"/>
  <c r="G307" i="33" s="1"/>
  <c r="D307" i="33"/>
  <c r="J306" i="33"/>
  <c r="H306" i="33"/>
  <c r="I306" i="33" s="1"/>
  <c r="F306" i="33"/>
  <c r="G306" i="33" s="1"/>
  <c r="D306" i="33"/>
  <c r="J305" i="33"/>
  <c r="H305" i="33"/>
  <c r="I305" i="33" s="1"/>
  <c r="F305" i="33"/>
  <c r="G305" i="33" s="1"/>
  <c r="D305" i="33"/>
  <c r="J304" i="33"/>
  <c r="H304" i="33"/>
  <c r="I304" i="33" s="1"/>
  <c r="F304" i="33"/>
  <c r="G304" i="33" s="1"/>
  <c r="D304" i="33"/>
  <c r="J303" i="33"/>
  <c r="H303" i="33"/>
  <c r="I303" i="33" s="1"/>
  <c r="F303" i="33"/>
  <c r="G303" i="33" s="1"/>
  <c r="D303" i="33"/>
  <c r="J302" i="33"/>
  <c r="H302" i="33"/>
  <c r="I302" i="33" s="1"/>
  <c r="F302" i="33"/>
  <c r="G302" i="33" s="1"/>
  <c r="D302" i="33"/>
  <c r="J301" i="33"/>
  <c r="H301" i="33"/>
  <c r="I301" i="33" s="1"/>
  <c r="F301" i="33"/>
  <c r="G301" i="33" s="1"/>
  <c r="D301" i="33"/>
  <c r="J300" i="33"/>
  <c r="H300" i="33"/>
  <c r="I300" i="33" s="1"/>
  <c r="F300" i="33"/>
  <c r="G300" i="33" s="1"/>
  <c r="D300" i="33"/>
  <c r="J299" i="33"/>
  <c r="H299" i="33"/>
  <c r="I299" i="33" s="1"/>
  <c r="F299" i="33"/>
  <c r="G299" i="33" s="1"/>
  <c r="D299" i="33"/>
  <c r="J298" i="33"/>
  <c r="H298" i="33"/>
  <c r="I298" i="33" s="1"/>
  <c r="F298" i="33"/>
  <c r="G298" i="33" s="1"/>
  <c r="D298" i="33"/>
  <c r="J297" i="33"/>
  <c r="H297" i="33"/>
  <c r="I297" i="33" s="1"/>
  <c r="F297" i="33"/>
  <c r="G297" i="33" s="1"/>
  <c r="D297" i="33"/>
  <c r="J296" i="33"/>
  <c r="H296" i="33"/>
  <c r="I296" i="33" s="1"/>
  <c r="F296" i="33"/>
  <c r="G296" i="33" s="1"/>
  <c r="D296" i="33"/>
  <c r="J295" i="33"/>
  <c r="H295" i="33"/>
  <c r="I295" i="33" s="1"/>
  <c r="F295" i="33"/>
  <c r="G295" i="33" s="1"/>
  <c r="D295" i="33"/>
  <c r="J294" i="33"/>
  <c r="H294" i="33"/>
  <c r="I294" i="33" s="1"/>
  <c r="F294" i="33"/>
  <c r="G294" i="33" s="1"/>
  <c r="D294" i="33"/>
  <c r="J293" i="33"/>
  <c r="H293" i="33"/>
  <c r="I293" i="33" s="1"/>
  <c r="F293" i="33"/>
  <c r="G293" i="33" s="1"/>
  <c r="D293" i="33"/>
  <c r="J292" i="33"/>
  <c r="H292" i="33"/>
  <c r="I292" i="33" s="1"/>
  <c r="G292" i="33"/>
  <c r="F292" i="33"/>
  <c r="D292" i="33"/>
  <c r="J291" i="33"/>
  <c r="H291" i="33"/>
  <c r="I291" i="33" s="1"/>
  <c r="F291" i="33"/>
  <c r="G291" i="33" s="1"/>
  <c r="D291" i="33"/>
  <c r="J290" i="33"/>
  <c r="H290" i="33"/>
  <c r="I290" i="33" s="1"/>
  <c r="F290" i="33"/>
  <c r="G290" i="33" s="1"/>
  <c r="D290" i="33"/>
  <c r="J289" i="33"/>
  <c r="H289" i="33"/>
  <c r="I289" i="33" s="1"/>
  <c r="F289" i="33"/>
  <c r="G289" i="33" s="1"/>
  <c r="D289" i="33"/>
  <c r="J288" i="33"/>
  <c r="H288" i="33"/>
  <c r="I288" i="33" s="1"/>
  <c r="F288" i="33"/>
  <c r="G288" i="33" s="1"/>
  <c r="D288" i="33"/>
  <c r="J287" i="33"/>
  <c r="H287" i="33"/>
  <c r="I287" i="33" s="1"/>
  <c r="F287" i="33"/>
  <c r="G287" i="33" s="1"/>
  <c r="D287" i="33"/>
  <c r="J286" i="33"/>
  <c r="H286" i="33"/>
  <c r="I286" i="33" s="1"/>
  <c r="F286" i="33"/>
  <c r="G286" i="33" s="1"/>
  <c r="D286" i="33"/>
  <c r="J285" i="33"/>
  <c r="H285" i="33"/>
  <c r="I285" i="33" s="1"/>
  <c r="F285" i="33"/>
  <c r="G285" i="33" s="1"/>
  <c r="D285" i="33"/>
  <c r="J284" i="33"/>
  <c r="H284" i="33"/>
  <c r="I284" i="33" s="1"/>
  <c r="F284" i="33"/>
  <c r="G284" i="33" s="1"/>
  <c r="D284" i="33"/>
  <c r="J283" i="33"/>
  <c r="H283" i="33"/>
  <c r="I283" i="33" s="1"/>
  <c r="F283" i="33"/>
  <c r="G283" i="33" s="1"/>
  <c r="D283" i="33"/>
  <c r="J282" i="33"/>
  <c r="H282" i="33"/>
  <c r="I282" i="33" s="1"/>
  <c r="F282" i="33"/>
  <c r="G282" i="33" s="1"/>
  <c r="D282" i="33"/>
  <c r="J281" i="33"/>
  <c r="H281" i="33"/>
  <c r="I281" i="33" s="1"/>
  <c r="F281" i="33"/>
  <c r="G281" i="33" s="1"/>
  <c r="D281" i="33"/>
  <c r="J280" i="33"/>
  <c r="H280" i="33"/>
  <c r="I280" i="33" s="1"/>
  <c r="F280" i="33"/>
  <c r="G280" i="33" s="1"/>
  <c r="D280" i="33"/>
  <c r="J279" i="33"/>
  <c r="H279" i="33"/>
  <c r="I279" i="33" s="1"/>
  <c r="F279" i="33"/>
  <c r="G279" i="33" s="1"/>
  <c r="D279" i="33"/>
  <c r="J278" i="33"/>
  <c r="H278" i="33"/>
  <c r="I278" i="33" s="1"/>
  <c r="F278" i="33"/>
  <c r="G278" i="33" s="1"/>
  <c r="D278" i="33"/>
  <c r="J277" i="33"/>
  <c r="H277" i="33"/>
  <c r="I277" i="33" s="1"/>
  <c r="F277" i="33"/>
  <c r="G277" i="33" s="1"/>
  <c r="D277" i="33"/>
  <c r="J276" i="33"/>
  <c r="H276" i="33"/>
  <c r="I276" i="33" s="1"/>
  <c r="F276" i="33"/>
  <c r="G276" i="33" s="1"/>
  <c r="D276" i="33"/>
  <c r="J275" i="33"/>
  <c r="H275" i="33"/>
  <c r="I275" i="33" s="1"/>
  <c r="F275" i="33"/>
  <c r="G275" i="33" s="1"/>
  <c r="D275" i="33"/>
  <c r="J274" i="33"/>
  <c r="H274" i="33"/>
  <c r="I274" i="33" s="1"/>
  <c r="F274" i="33"/>
  <c r="G274" i="33" s="1"/>
  <c r="D274" i="33"/>
  <c r="J273" i="33"/>
  <c r="H273" i="33"/>
  <c r="I273" i="33" s="1"/>
  <c r="F273" i="33"/>
  <c r="G273" i="33" s="1"/>
  <c r="D273" i="33"/>
  <c r="J272" i="33"/>
  <c r="H272" i="33"/>
  <c r="I272" i="33" s="1"/>
  <c r="F272" i="33"/>
  <c r="G272" i="33" s="1"/>
  <c r="D272" i="33"/>
  <c r="J271" i="33"/>
  <c r="H271" i="33"/>
  <c r="I271" i="33" s="1"/>
  <c r="F271" i="33"/>
  <c r="G271" i="33" s="1"/>
  <c r="D271" i="33"/>
  <c r="J270" i="33"/>
  <c r="H270" i="33"/>
  <c r="I270" i="33" s="1"/>
  <c r="F270" i="33"/>
  <c r="G270" i="33" s="1"/>
  <c r="D270" i="33"/>
  <c r="J269" i="33"/>
  <c r="H269" i="33"/>
  <c r="I269" i="33" s="1"/>
  <c r="F269" i="33"/>
  <c r="G269" i="33" s="1"/>
  <c r="D269" i="33"/>
  <c r="J268" i="33"/>
  <c r="H268" i="33"/>
  <c r="I268" i="33" s="1"/>
  <c r="F268" i="33"/>
  <c r="G268" i="33" s="1"/>
  <c r="D268" i="33"/>
  <c r="J267" i="33"/>
  <c r="H267" i="33"/>
  <c r="I267" i="33" s="1"/>
  <c r="F267" i="33"/>
  <c r="G267" i="33" s="1"/>
  <c r="D267" i="33"/>
  <c r="J266" i="33"/>
  <c r="H266" i="33"/>
  <c r="I266" i="33" s="1"/>
  <c r="F266" i="33"/>
  <c r="G266" i="33" s="1"/>
  <c r="D266" i="33"/>
  <c r="J265" i="33"/>
  <c r="H265" i="33"/>
  <c r="I265" i="33" s="1"/>
  <c r="F265" i="33"/>
  <c r="G265" i="33" s="1"/>
  <c r="D265" i="33"/>
  <c r="J264" i="33"/>
  <c r="H264" i="33"/>
  <c r="I264" i="33" s="1"/>
  <c r="F264" i="33"/>
  <c r="G264" i="33" s="1"/>
  <c r="D264" i="33"/>
  <c r="J263" i="33"/>
  <c r="H263" i="33"/>
  <c r="I263" i="33" s="1"/>
  <c r="F263" i="33"/>
  <c r="G263" i="33" s="1"/>
  <c r="D263" i="33"/>
  <c r="J262" i="33"/>
  <c r="H262" i="33"/>
  <c r="I262" i="33" s="1"/>
  <c r="F262" i="33"/>
  <c r="G262" i="33" s="1"/>
  <c r="D262" i="33"/>
  <c r="J261" i="33"/>
  <c r="H261" i="33"/>
  <c r="I261" i="33" s="1"/>
  <c r="F261" i="33"/>
  <c r="G261" i="33" s="1"/>
  <c r="D261" i="33"/>
  <c r="J260" i="33"/>
  <c r="H260" i="33"/>
  <c r="I260" i="33" s="1"/>
  <c r="F260" i="33"/>
  <c r="G260" i="33" s="1"/>
  <c r="D260" i="33"/>
  <c r="J259" i="33"/>
  <c r="H259" i="33"/>
  <c r="I259" i="33" s="1"/>
  <c r="F259" i="33"/>
  <c r="G259" i="33" s="1"/>
  <c r="D259" i="33"/>
  <c r="J258" i="33"/>
  <c r="H258" i="33"/>
  <c r="I258" i="33" s="1"/>
  <c r="F258" i="33"/>
  <c r="G258" i="33" s="1"/>
  <c r="D258" i="33"/>
  <c r="J257" i="33"/>
  <c r="H257" i="33"/>
  <c r="I257" i="33" s="1"/>
  <c r="F257" i="33"/>
  <c r="G257" i="33" s="1"/>
  <c r="D257" i="33"/>
  <c r="J256" i="33"/>
  <c r="H256" i="33"/>
  <c r="I256" i="33" s="1"/>
  <c r="F256" i="33"/>
  <c r="G256" i="33" s="1"/>
  <c r="D256" i="33"/>
  <c r="J255" i="33"/>
  <c r="H255" i="33"/>
  <c r="I255" i="33" s="1"/>
  <c r="F255" i="33"/>
  <c r="G255" i="33" s="1"/>
  <c r="D255" i="33"/>
  <c r="J254" i="33"/>
  <c r="H254" i="33"/>
  <c r="I254" i="33" s="1"/>
  <c r="F254" i="33"/>
  <c r="G254" i="33" s="1"/>
  <c r="D254" i="33"/>
  <c r="J253" i="33"/>
  <c r="H253" i="33"/>
  <c r="I253" i="33" s="1"/>
  <c r="F253" i="33"/>
  <c r="G253" i="33" s="1"/>
  <c r="D253" i="33"/>
  <c r="J252" i="33"/>
  <c r="H252" i="33"/>
  <c r="I252" i="33" s="1"/>
  <c r="F252" i="33"/>
  <c r="G252" i="33" s="1"/>
  <c r="D252" i="33"/>
  <c r="J251" i="33"/>
  <c r="H251" i="33"/>
  <c r="I251" i="33" s="1"/>
  <c r="F251" i="33"/>
  <c r="G251" i="33" s="1"/>
  <c r="D251" i="33"/>
  <c r="J250" i="33"/>
  <c r="H250" i="33"/>
  <c r="I250" i="33" s="1"/>
  <c r="F250" i="33"/>
  <c r="G250" i="33" s="1"/>
  <c r="D250" i="33"/>
  <c r="J249" i="33"/>
  <c r="H249" i="33"/>
  <c r="I249" i="33" s="1"/>
  <c r="F249" i="33"/>
  <c r="G249" i="33" s="1"/>
  <c r="D249" i="33"/>
  <c r="J248" i="33"/>
  <c r="H248" i="33"/>
  <c r="I248" i="33" s="1"/>
  <c r="F248" i="33"/>
  <c r="G248" i="33" s="1"/>
  <c r="D248" i="33"/>
  <c r="J247" i="33"/>
  <c r="H247" i="33"/>
  <c r="I247" i="33" s="1"/>
  <c r="F247" i="33"/>
  <c r="G247" i="33" s="1"/>
  <c r="D247" i="33"/>
  <c r="J246" i="33"/>
  <c r="H246" i="33"/>
  <c r="I246" i="33" s="1"/>
  <c r="F246" i="33"/>
  <c r="G246" i="33" s="1"/>
  <c r="D246" i="33"/>
  <c r="J245" i="33"/>
  <c r="H245" i="33"/>
  <c r="I245" i="33" s="1"/>
  <c r="F245" i="33"/>
  <c r="G245" i="33" s="1"/>
  <c r="D245" i="33"/>
  <c r="J244" i="33"/>
  <c r="H244" i="33"/>
  <c r="I244" i="33" s="1"/>
  <c r="F244" i="33"/>
  <c r="G244" i="33" s="1"/>
  <c r="D244" i="33"/>
  <c r="J243" i="33"/>
  <c r="H243" i="33"/>
  <c r="I243" i="33" s="1"/>
  <c r="F243" i="33"/>
  <c r="G243" i="33" s="1"/>
  <c r="D243" i="33"/>
  <c r="J242" i="33"/>
  <c r="H242" i="33"/>
  <c r="I242" i="33" s="1"/>
  <c r="F242" i="33"/>
  <c r="G242" i="33" s="1"/>
  <c r="D242" i="33"/>
  <c r="J241" i="33"/>
  <c r="H241" i="33"/>
  <c r="I241" i="33" s="1"/>
  <c r="F241" i="33"/>
  <c r="G241" i="33" s="1"/>
  <c r="D241" i="33"/>
  <c r="J240" i="33"/>
  <c r="H240" i="33"/>
  <c r="I240" i="33" s="1"/>
  <c r="F240" i="33"/>
  <c r="G240" i="33" s="1"/>
  <c r="D240" i="33"/>
  <c r="J239" i="33"/>
  <c r="H239" i="33"/>
  <c r="I239" i="33" s="1"/>
  <c r="F239" i="33"/>
  <c r="G239" i="33" s="1"/>
  <c r="D239" i="33"/>
  <c r="J238" i="33"/>
  <c r="H238" i="33"/>
  <c r="I238" i="33" s="1"/>
  <c r="F238" i="33"/>
  <c r="G238" i="33" s="1"/>
  <c r="D238" i="33"/>
  <c r="J237" i="33"/>
  <c r="H237" i="33"/>
  <c r="I237" i="33" s="1"/>
  <c r="F237" i="33"/>
  <c r="G237" i="33" s="1"/>
  <c r="D237" i="33"/>
  <c r="J236" i="33"/>
  <c r="H236" i="33"/>
  <c r="I236" i="33" s="1"/>
  <c r="F236" i="33"/>
  <c r="G236" i="33" s="1"/>
  <c r="D236" i="33"/>
  <c r="J235" i="33"/>
  <c r="H235" i="33"/>
  <c r="I235" i="33" s="1"/>
  <c r="F235" i="33"/>
  <c r="G235" i="33" s="1"/>
  <c r="D235" i="33"/>
  <c r="M235" i="33" s="1"/>
  <c r="J234" i="33"/>
  <c r="H234" i="33"/>
  <c r="I234" i="33" s="1"/>
  <c r="F234" i="33"/>
  <c r="G234" i="33" s="1"/>
  <c r="D234" i="33"/>
  <c r="J233" i="33"/>
  <c r="H233" i="33"/>
  <c r="I233" i="33" s="1"/>
  <c r="F233" i="33"/>
  <c r="G233" i="33" s="1"/>
  <c r="D233" i="33"/>
  <c r="J232" i="33"/>
  <c r="H232" i="33"/>
  <c r="I232" i="33" s="1"/>
  <c r="F232" i="33"/>
  <c r="G232" i="33" s="1"/>
  <c r="D232" i="33"/>
  <c r="J231" i="33"/>
  <c r="H231" i="33"/>
  <c r="I231" i="33" s="1"/>
  <c r="F231" i="33"/>
  <c r="G231" i="33" s="1"/>
  <c r="D231" i="33"/>
  <c r="J230" i="33"/>
  <c r="H230" i="33"/>
  <c r="I230" i="33" s="1"/>
  <c r="F230" i="33"/>
  <c r="G230" i="33" s="1"/>
  <c r="D230" i="33"/>
  <c r="J229" i="33"/>
  <c r="H229" i="33"/>
  <c r="I229" i="33" s="1"/>
  <c r="F229" i="33"/>
  <c r="G229" i="33" s="1"/>
  <c r="D229" i="33"/>
  <c r="J228" i="33"/>
  <c r="H228" i="33"/>
  <c r="I228" i="33" s="1"/>
  <c r="F228" i="33"/>
  <c r="G228" i="33" s="1"/>
  <c r="D228" i="33"/>
  <c r="J227" i="33"/>
  <c r="H227" i="33"/>
  <c r="I227" i="33" s="1"/>
  <c r="F227" i="33"/>
  <c r="G227" i="33" s="1"/>
  <c r="D227" i="33"/>
  <c r="J226" i="33"/>
  <c r="H226" i="33"/>
  <c r="I226" i="33" s="1"/>
  <c r="F226" i="33"/>
  <c r="G226" i="33" s="1"/>
  <c r="D226" i="33"/>
  <c r="J225" i="33"/>
  <c r="H225" i="33"/>
  <c r="I225" i="33" s="1"/>
  <c r="F225" i="33"/>
  <c r="G225" i="33" s="1"/>
  <c r="D225" i="33"/>
  <c r="J224" i="33"/>
  <c r="H224" i="33"/>
  <c r="I224" i="33" s="1"/>
  <c r="F224" i="33"/>
  <c r="G224" i="33" s="1"/>
  <c r="D224" i="33"/>
  <c r="J223" i="33"/>
  <c r="H223" i="33"/>
  <c r="I223" i="33" s="1"/>
  <c r="F223" i="33"/>
  <c r="G223" i="33" s="1"/>
  <c r="D223" i="33"/>
  <c r="J222" i="33"/>
  <c r="H222" i="33"/>
  <c r="I222" i="33" s="1"/>
  <c r="F222" i="33"/>
  <c r="G222" i="33" s="1"/>
  <c r="D222" i="33"/>
  <c r="J221" i="33"/>
  <c r="H221" i="33"/>
  <c r="I221" i="33" s="1"/>
  <c r="F221" i="33"/>
  <c r="G221" i="33" s="1"/>
  <c r="D221" i="33"/>
  <c r="J220" i="33"/>
  <c r="H220" i="33"/>
  <c r="I220" i="33" s="1"/>
  <c r="F220" i="33"/>
  <c r="G220" i="33" s="1"/>
  <c r="D220" i="33"/>
  <c r="J219" i="33"/>
  <c r="H219" i="33"/>
  <c r="I219" i="33" s="1"/>
  <c r="F219" i="33"/>
  <c r="G219" i="33" s="1"/>
  <c r="D219" i="33"/>
  <c r="J218" i="33"/>
  <c r="H218" i="33"/>
  <c r="I218" i="33" s="1"/>
  <c r="F218" i="33"/>
  <c r="G218" i="33" s="1"/>
  <c r="D218" i="33"/>
  <c r="J217" i="33"/>
  <c r="H217" i="33"/>
  <c r="I217" i="33" s="1"/>
  <c r="F217" i="33"/>
  <c r="G217" i="33" s="1"/>
  <c r="D217" i="33"/>
  <c r="J216" i="33"/>
  <c r="H216" i="33"/>
  <c r="I216" i="33" s="1"/>
  <c r="F216" i="33"/>
  <c r="G216" i="33" s="1"/>
  <c r="D216" i="33"/>
  <c r="J215" i="33"/>
  <c r="H215" i="33"/>
  <c r="I215" i="33" s="1"/>
  <c r="F215" i="33"/>
  <c r="G215" i="33" s="1"/>
  <c r="D215" i="33"/>
  <c r="J214" i="33"/>
  <c r="H214" i="33"/>
  <c r="I214" i="33" s="1"/>
  <c r="F214" i="33"/>
  <c r="G214" i="33" s="1"/>
  <c r="D214" i="33"/>
  <c r="J213" i="33"/>
  <c r="H213" i="33"/>
  <c r="I213" i="33" s="1"/>
  <c r="F213" i="33"/>
  <c r="G213" i="33" s="1"/>
  <c r="D213" i="33"/>
  <c r="J212" i="33"/>
  <c r="H212" i="33"/>
  <c r="I212" i="33" s="1"/>
  <c r="F212" i="33"/>
  <c r="G212" i="33" s="1"/>
  <c r="D212" i="33"/>
  <c r="J211" i="33"/>
  <c r="H211" i="33"/>
  <c r="I211" i="33" s="1"/>
  <c r="F211" i="33"/>
  <c r="G211" i="33" s="1"/>
  <c r="D211" i="33"/>
  <c r="J210" i="33"/>
  <c r="H210" i="33"/>
  <c r="I210" i="33" s="1"/>
  <c r="F210" i="33"/>
  <c r="G210" i="33" s="1"/>
  <c r="D210" i="33"/>
  <c r="J209" i="33"/>
  <c r="H209" i="33"/>
  <c r="I209" i="33" s="1"/>
  <c r="F209" i="33"/>
  <c r="G209" i="33" s="1"/>
  <c r="D209" i="33"/>
  <c r="M209" i="33" s="1"/>
  <c r="J208" i="33"/>
  <c r="H208" i="33"/>
  <c r="I208" i="33" s="1"/>
  <c r="F208" i="33"/>
  <c r="G208" i="33" s="1"/>
  <c r="D208" i="33"/>
  <c r="J207" i="33"/>
  <c r="H207" i="33"/>
  <c r="I207" i="33" s="1"/>
  <c r="F207" i="33"/>
  <c r="G207" i="33" s="1"/>
  <c r="D207" i="33"/>
  <c r="M207" i="33" s="1"/>
  <c r="J206" i="33"/>
  <c r="H206" i="33"/>
  <c r="I206" i="33" s="1"/>
  <c r="F206" i="33"/>
  <c r="G206" i="33" s="1"/>
  <c r="D206" i="33"/>
  <c r="J205" i="33"/>
  <c r="H205" i="33"/>
  <c r="I205" i="33" s="1"/>
  <c r="G205" i="33"/>
  <c r="F205" i="33"/>
  <c r="D205" i="33"/>
  <c r="M205" i="33" s="1"/>
  <c r="J204" i="33"/>
  <c r="H204" i="33"/>
  <c r="I204" i="33" s="1"/>
  <c r="F204" i="33"/>
  <c r="G204" i="33" s="1"/>
  <c r="D204" i="33"/>
  <c r="J203" i="33"/>
  <c r="H203" i="33"/>
  <c r="I203" i="33" s="1"/>
  <c r="F203" i="33"/>
  <c r="G203" i="33" s="1"/>
  <c r="D203" i="33"/>
  <c r="J202" i="33"/>
  <c r="H202" i="33"/>
  <c r="I202" i="33" s="1"/>
  <c r="F202" i="33"/>
  <c r="G202" i="33" s="1"/>
  <c r="D202" i="33"/>
  <c r="J201" i="33"/>
  <c r="H201" i="33"/>
  <c r="I201" i="33" s="1"/>
  <c r="F201" i="33"/>
  <c r="G201" i="33" s="1"/>
  <c r="D201" i="33"/>
  <c r="J200" i="33"/>
  <c r="H200" i="33"/>
  <c r="I200" i="33" s="1"/>
  <c r="F200" i="33"/>
  <c r="G200" i="33" s="1"/>
  <c r="D200" i="33"/>
  <c r="J199" i="33"/>
  <c r="H199" i="33"/>
  <c r="I199" i="33" s="1"/>
  <c r="F199" i="33"/>
  <c r="G199" i="33" s="1"/>
  <c r="D199" i="33"/>
  <c r="J198" i="33"/>
  <c r="H198" i="33"/>
  <c r="I198" i="33" s="1"/>
  <c r="F198" i="33"/>
  <c r="G198" i="33" s="1"/>
  <c r="D198" i="33"/>
  <c r="J197" i="33"/>
  <c r="H197" i="33"/>
  <c r="I197" i="33" s="1"/>
  <c r="F197" i="33"/>
  <c r="G197" i="33" s="1"/>
  <c r="D197" i="33"/>
  <c r="J196" i="33"/>
  <c r="H196" i="33"/>
  <c r="I196" i="33" s="1"/>
  <c r="F196" i="33"/>
  <c r="G196" i="33" s="1"/>
  <c r="D196" i="33"/>
  <c r="J195" i="33"/>
  <c r="H195" i="33"/>
  <c r="I195" i="33" s="1"/>
  <c r="F195" i="33"/>
  <c r="G195" i="33" s="1"/>
  <c r="D195" i="33"/>
  <c r="M195" i="33" s="1"/>
  <c r="J194" i="33"/>
  <c r="H194" i="33"/>
  <c r="I194" i="33" s="1"/>
  <c r="F194" i="33"/>
  <c r="G194" i="33" s="1"/>
  <c r="D194" i="33"/>
  <c r="J193" i="33"/>
  <c r="H193" i="33"/>
  <c r="I193" i="33" s="1"/>
  <c r="G193" i="33"/>
  <c r="F193" i="33"/>
  <c r="D193" i="33"/>
  <c r="M193" i="33" s="1"/>
  <c r="J192" i="33"/>
  <c r="H192" i="33"/>
  <c r="I192" i="33" s="1"/>
  <c r="F192" i="33"/>
  <c r="G192" i="33" s="1"/>
  <c r="D192" i="33"/>
  <c r="J191" i="33"/>
  <c r="H191" i="33"/>
  <c r="I191" i="33" s="1"/>
  <c r="F191" i="33"/>
  <c r="G191" i="33" s="1"/>
  <c r="D191" i="33"/>
  <c r="J190" i="33"/>
  <c r="H190" i="33"/>
  <c r="I190" i="33" s="1"/>
  <c r="F190" i="33"/>
  <c r="G190" i="33" s="1"/>
  <c r="D190" i="33"/>
  <c r="J189" i="33"/>
  <c r="H189" i="33"/>
  <c r="I189" i="33" s="1"/>
  <c r="F189" i="33"/>
  <c r="G189" i="33" s="1"/>
  <c r="D189" i="33"/>
  <c r="J188" i="33"/>
  <c r="H188" i="33"/>
  <c r="I188" i="33" s="1"/>
  <c r="F188" i="33"/>
  <c r="G188" i="33" s="1"/>
  <c r="D188" i="33"/>
  <c r="J187" i="33"/>
  <c r="H187" i="33"/>
  <c r="I187" i="33" s="1"/>
  <c r="F187" i="33"/>
  <c r="G187" i="33" s="1"/>
  <c r="D187" i="33"/>
  <c r="J186" i="33"/>
  <c r="H186" i="33"/>
  <c r="I186" i="33" s="1"/>
  <c r="F186" i="33"/>
  <c r="G186" i="33" s="1"/>
  <c r="D186" i="33"/>
  <c r="J185" i="33"/>
  <c r="H185" i="33"/>
  <c r="I185" i="33" s="1"/>
  <c r="F185" i="33"/>
  <c r="G185" i="33" s="1"/>
  <c r="D185" i="33"/>
  <c r="J184" i="33"/>
  <c r="H184" i="33"/>
  <c r="I184" i="33" s="1"/>
  <c r="F184" i="33"/>
  <c r="G184" i="33" s="1"/>
  <c r="D184" i="33"/>
  <c r="J183" i="33"/>
  <c r="H183" i="33"/>
  <c r="I183" i="33" s="1"/>
  <c r="F183" i="33"/>
  <c r="G183" i="33" s="1"/>
  <c r="D183" i="33"/>
  <c r="M183" i="33" s="1"/>
  <c r="J182" i="33"/>
  <c r="H182" i="33"/>
  <c r="I182" i="33" s="1"/>
  <c r="F182" i="33"/>
  <c r="G182" i="33" s="1"/>
  <c r="D182" i="33"/>
  <c r="J181" i="33"/>
  <c r="H181" i="33"/>
  <c r="I181" i="33" s="1"/>
  <c r="F181" i="33"/>
  <c r="G181" i="33" s="1"/>
  <c r="D181" i="33"/>
  <c r="J180" i="33"/>
  <c r="H180" i="33"/>
  <c r="I180" i="33" s="1"/>
  <c r="F180" i="33"/>
  <c r="G180" i="33" s="1"/>
  <c r="D180" i="33"/>
  <c r="J179" i="33"/>
  <c r="H179" i="33"/>
  <c r="I179" i="33" s="1"/>
  <c r="F179" i="33"/>
  <c r="G179" i="33" s="1"/>
  <c r="D179" i="33"/>
  <c r="M179" i="33" s="1"/>
  <c r="J178" i="33"/>
  <c r="H178" i="33"/>
  <c r="I178" i="33" s="1"/>
  <c r="F178" i="33"/>
  <c r="G178" i="33" s="1"/>
  <c r="D178" i="33"/>
  <c r="J177" i="33"/>
  <c r="H177" i="33"/>
  <c r="I177" i="33" s="1"/>
  <c r="F177" i="33"/>
  <c r="G177" i="33" s="1"/>
  <c r="D177" i="33"/>
  <c r="J176" i="33"/>
  <c r="H176" i="33"/>
  <c r="I176" i="33" s="1"/>
  <c r="F176" i="33"/>
  <c r="G176" i="33" s="1"/>
  <c r="D176" i="33"/>
  <c r="J175" i="33"/>
  <c r="H175" i="33"/>
  <c r="I175" i="33" s="1"/>
  <c r="F175" i="33"/>
  <c r="G175" i="33" s="1"/>
  <c r="D175" i="33"/>
  <c r="J174" i="33"/>
  <c r="H174" i="33"/>
  <c r="I174" i="33" s="1"/>
  <c r="F174" i="33"/>
  <c r="G174" i="33" s="1"/>
  <c r="D174" i="33"/>
  <c r="J173" i="33"/>
  <c r="H173" i="33"/>
  <c r="I173" i="33" s="1"/>
  <c r="F173" i="33"/>
  <c r="G173" i="33" s="1"/>
  <c r="D173" i="33"/>
  <c r="J172" i="33"/>
  <c r="H172" i="33"/>
  <c r="I172" i="33" s="1"/>
  <c r="F172" i="33"/>
  <c r="G172" i="33" s="1"/>
  <c r="D172" i="33"/>
  <c r="J171" i="33"/>
  <c r="H171" i="33"/>
  <c r="I171" i="33" s="1"/>
  <c r="F171" i="33"/>
  <c r="G171" i="33" s="1"/>
  <c r="D171" i="33"/>
  <c r="J170" i="33"/>
  <c r="H170" i="33"/>
  <c r="I170" i="33" s="1"/>
  <c r="F170" i="33"/>
  <c r="G170" i="33" s="1"/>
  <c r="D170" i="33"/>
  <c r="J169" i="33"/>
  <c r="H169" i="33"/>
  <c r="I169" i="33" s="1"/>
  <c r="F169" i="33"/>
  <c r="G169" i="33" s="1"/>
  <c r="D169" i="33"/>
  <c r="J168" i="33"/>
  <c r="H168" i="33"/>
  <c r="I168" i="33" s="1"/>
  <c r="F168" i="33"/>
  <c r="G168" i="33" s="1"/>
  <c r="D168" i="33"/>
  <c r="J167" i="33"/>
  <c r="H167" i="33"/>
  <c r="I167" i="33" s="1"/>
  <c r="F167" i="33"/>
  <c r="G167" i="33" s="1"/>
  <c r="D167" i="33"/>
  <c r="J166" i="33"/>
  <c r="H166" i="33"/>
  <c r="I166" i="33" s="1"/>
  <c r="F166" i="33"/>
  <c r="G166" i="33" s="1"/>
  <c r="D166" i="33"/>
  <c r="J165" i="33"/>
  <c r="H165" i="33"/>
  <c r="I165" i="33" s="1"/>
  <c r="F165" i="33"/>
  <c r="G165" i="33" s="1"/>
  <c r="D165" i="33"/>
  <c r="J164" i="33"/>
  <c r="H164" i="33"/>
  <c r="I164" i="33" s="1"/>
  <c r="F164" i="33"/>
  <c r="G164" i="33" s="1"/>
  <c r="D164" i="33"/>
  <c r="J163" i="33"/>
  <c r="H163" i="33"/>
  <c r="I163" i="33" s="1"/>
  <c r="F163" i="33"/>
  <c r="G163" i="33" s="1"/>
  <c r="D163" i="33"/>
  <c r="J162" i="33"/>
  <c r="H162" i="33"/>
  <c r="I162" i="33" s="1"/>
  <c r="F162" i="33"/>
  <c r="G162" i="33" s="1"/>
  <c r="D162" i="33"/>
  <c r="J161" i="33"/>
  <c r="H161" i="33"/>
  <c r="I161" i="33" s="1"/>
  <c r="F161" i="33"/>
  <c r="G161" i="33" s="1"/>
  <c r="D161" i="33"/>
  <c r="J160" i="33"/>
  <c r="H160" i="33"/>
  <c r="I160" i="33" s="1"/>
  <c r="F160" i="33"/>
  <c r="G160" i="33" s="1"/>
  <c r="D160" i="33"/>
  <c r="J159" i="33"/>
  <c r="H159" i="33"/>
  <c r="I159" i="33" s="1"/>
  <c r="F159" i="33"/>
  <c r="G159" i="33" s="1"/>
  <c r="D159" i="33"/>
  <c r="J158" i="33"/>
  <c r="H158" i="33"/>
  <c r="I158" i="33" s="1"/>
  <c r="F158" i="33"/>
  <c r="G158" i="33" s="1"/>
  <c r="D158" i="33"/>
  <c r="J157" i="33"/>
  <c r="H157" i="33"/>
  <c r="I157" i="33" s="1"/>
  <c r="F157" i="33"/>
  <c r="G157" i="33" s="1"/>
  <c r="D157" i="33"/>
  <c r="J156" i="33"/>
  <c r="H156" i="33"/>
  <c r="I156" i="33" s="1"/>
  <c r="F156" i="33"/>
  <c r="G156" i="33" s="1"/>
  <c r="D156" i="33"/>
  <c r="J155" i="33"/>
  <c r="H155" i="33"/>
  <c r="I155" i="33" s="1"/>
  <c r="F155" i="33"/>
  <c r="G155" i="33" s="1"/>
  <c r="D155" i="33"/>
  <c r="J154" i="33"/>
  <c r="H154" i="33"/>
  <c r="I154" i="33" s="1"/>
  <c r="F154" i="33"/>
  <c r="G154" i="33" s="1"/>
  <c r="D154" i="33"/>
  <c r="J153" i="33"/>
  <c r="H153" i="33"/>
  <c r="I153" i="33" s="1"/>
  <c r="F153" i="33"/>
  <c r="G153" i="33" s="1"/>
  <c r="D153" i="33"/>
  <c r="J152" i="33"/>
  <c r="H152" i="33"/>
  <c r="I152" i="33" s="1"/>
  <c r="F152" i="33"/>
  <c r="G152" i="33" s="1"/>
  <c r="D152" i="33"/>
  <c r="J151" i="33"/>
  <c r="H151" i="33"/>
  <c r="I151" i="33" s="1"/>
  <c r="F151" i="33"/>
  <c r="G151" i="33" s="1"/>
  <c r="D151" i="33"/>
  <c r="J150" i="33"/>
  <c r="H150" i="33"/>
  <c r="I150" i="33" s="1"/>
  <c r="F150" i="33"/>
  <c r="G150" i="33" s="1"/>
  <c r="D150" i="33"/>
  <c r="J149" i="33"/>
  <c r="H149" i="33"/>
  <c r="I149" i="33" s="1"/>
  <c r="F149" i="33"/>
  <c r="G149" i="33" s="1"/>
  <c r="D149" i="33"/>
  <c r="J148" i="33"/>
  <c r="H148" i="33"/>
  <c r="I148" i="33" s="1"/>
  <c r="F148" i="33"/>
  <c r="G148" i="33" s="1"/>
  <c r="D148" i="33"/>
  <c r="J147" i="33"/>
  <c r="H147" i="33"/>
  <c r="I147" i="33" s="1"/>
  <c r="F147" i="33"/>
  <c r="G147" i="33" s="1"/>
  <c r="D147" i="33"/>
  <c r="J146" i="33"/>
  <c r="H146" i="33"/>
  <c r="I146" i="33" s="1"/>
  <c r="F146" i="33"/>
  <c r="G146" i="33" s="1"/>
  <c r="D146" i="33"/>
  <c r="J145" i="33"/>
  <c r="H145" i="33"/>
  <c r="I145" i="33" s="1"/>
  <c r="F145" i="33"/>
  <c r="G145" i="33" s="1"/>
  <c r="D145" i="33"/>
  <c r="J144" i="33"/>
  <c r="H144" i="33"/>
  <c r="I144" i="33" s="1"/>
  <c r="F144" i="33"/>
  <c r="G144" i="33" s="1"/>
  <c r="D144" i="33"/>
  <c r="M144" i="33" s="1"/>
  <c r="J143" i="33"/>
  <c r="H143" i="33"/>
  <c r="I143" i="33" s="1"/>
  <c r="F143" i="33"/>
  <c r="G143" i="33" s="1"/>
  <c r="D143" i="33"/>
  <c r="J142" i="33"/>
  <c r="H142" i="33"/>
  <c r="I142" i="33" s="1"/>
  <c r="F142" i="33"/>
  <c r="G142" i="33" s="1"/>
  <c r="D142" i="33"/>
  <c r="J141" i="33"/>
  <c r="H141" i="33"/>
  <c r="I141" i="33" s="1"/>
  <c r="F141" i="33"/>
  <c r="G141" i="33" s="1"/>
  <c r="D141" i="33"/>
  <c r="J140" i="33"/>
  <c r="H140" i="33"/>
  <c r="I140" i="33" s="1"/>
  <c r="F140" i="33"/>
  <c r="G140" i="33" s="1"/>
  <c r="D140" i="33"/>
  <c r="J139" i="33"/>
  <c r="H139" i="33"/>
  <c r="I139" i="33" s="1"/>
  <c r="F139" i="33"/>
  <c r="G139" i="33" s="1"/>
  <c r="D139" i="33"/>
  <c r="J138" i="33"/>
  <c r="H138" i="33"/>
  <c r="I138" i="33" s="1"/>
  <c r="F138" i="33"/>
  <c r="G138" i="33" s="1"/>
  <c r="D138" i="33"/>
  <c r="J137" i="33"/>
  <c r="H137" i="33"/>
  <c r="I137" i="33" s="1"/>
  <c r="F137" i="33"/>
  <c r="G137" i="33" s="1"/>
  <c r="D137" i="33"/>
  <c r="J136" i="33"/>
  <c r="H136" i="33"/>
  <c r="I136" i="33" s="1"/>
  <c r="F136" i="33"/>
  <c r="G136" i="33" s="1"/>
  <c r="D136" i="33"/>
  <c r="J135" i="33"/>
  <c r="H135" i="33"/>
  <c r="I135" i="33" s="1"/>
  <c r="F135" i="33"/>
  <c r="G135" i="33" s="1"/>
  <c r="D135" i="33"/>
  <c r="J134" i="33"/>
  <c r="H134" i="33"/>
  <c r="I134" i="33" s="1"/>
  <c r="F134" i="33"/>
  <c r="G134" i="33" s="1"/>
  <c r="D134" i="33"/>
  <c r="J133" i="33"/>
  <c r="H133" i="33"/>
  <c r="I133" i="33" s="1"/>
  <c r="F133" i="33"/>
  <c r="G133" i="33" s="1"/>
  <c r="D133" i="33"/>
  <c r="J132" i="33"/>
  <c r="H132" i="33"/>
  <c r="I132" i="33" s="1"/>
  <c r="F132" i="33"/>
  <c r="G132" i="33" s="1"/>
  <c r="D132" i="33"/>
  <c r="J131" i="33"/>
  <c r="H131" i="33"/>
  <c r="I131" i="33" s="1"/>
  <c r="F131" i="33"/>
  <c r="G131" i="33" s="1"/>
  <c r="D131" i="33"/>
  <c r="J130" i="33"/>
  <c r="H130" i="33"/>
  <c r="I130" i="33" s="1"/>
  <c r="F130" i="33"/>
  <c r="G130" i="33" s="1"/>
  <c r="D130" i="33"/>
  <c r="J129" i="33"/>
  <c r="H129" i="33"/>
  <c r="I129" i="33" s="1"/>
  <c r="F129" i="33"/>
  <c r="G129" i="33" s="1"/>
  <c r="D129" i="33"/>
  <c r="J128" i="33"/>
  <c r="H128" i="33"/>
  <c r="I128" i="33" s="1"/>
  <c r="F128" i="33"/>
  <c r="G128" i="33" s="1"/>
  <c r="D128" i="33"/>
  <c r="J127" i="33"/>
  <c r="H127" i="33"/>
  <c r="I127" i="33" s="1"/>
  <c r="F127" i="33"/>
  <c r="G127" i="33" s="1"/>
  <c r="D127" i="33"/>
  <c r="J126" i="33"/>
  <c r="H126" i="33"/>
  <c r="I126" i="33" s="1"/>
  <c r="F126" i="33"/>
  <c r="G126" i="33" s="1"/>
  <c r="D126" i="33"/>
  <c r="J125" i="33"/>
  <c r="H125" i="33"/>
  <c r="I125" i="33" s="1"/>
  <c r="F125" i="33"/>
  <c r="G125" i="33" s="1"/>
  <c r="D125" i="33"/>
  <c r="J124" i="33"/>
  <c r="H124" i="33"/>
  <c r="I124" i="33" s="1"/>
  <c r="F124" i="33"/>
  <c r="G124" i="33" s="1"/>
  <c r="D124" i="33"/>
  <c r="J123" i="33"/>
  <c r="H123" i="33"/>
  <c r="I123" i="33" s="1"/>
  <c r="F123" i="33"/>
  <c r="G123" i="33" s="1"/>
  <c r="D123" i="33"/>
  <c r="J122" i="33"/>
  <c r="H122" i="33"/>
  <c r="I122" i="33" s="1"/>
  <c r="F122" i="33"/>
  <c r="G122" i="33" s="1"/>
  <c r="D122" i="33"/>
  <c r="J121" i="33"/>
  <c r="H121" i="33"/>
  <c r="I121" i="33" s="1"/>
  <c r="F121" i="33"/>
  <c r="G121" i="33" s="1"/>
  <c r="D121" i="33"/>
  <c r="J120" i="33"/>
  <c r="H120" i="33"/>
  <c r="I120" i="33" s="1"/>
  <c r="F120" i="33"/>
  <c r="G120" i="33" s="1"/>
  <c r="D120" i="33"/>
  <c r="J119" i="33"/>
  <c r="H119" i="33"/>
  <c r="I119" i="33" s="1"/>
  <c r="F119" i="33"/>
  <c r="G119" i="33" s="1"/>
  <c r="D119" i="33"/>
  <c r="M119" i="33" s="1"/>
  <c r="J118" i="33"/>
  <c r="H118" i="33"/>
  <c r="I118" i="33" s="1"/>
  <c r="F118" i="33"/>
  <c r="G118" i="33" s="1"/>
  <c r="D118" i="33"/>
  <c r="J117" i="33"/>
  <c r="H117" i="33"/>
  <c r="I117" i="33" s="1"/>
  <c r="F117" i="33"/>
  <c r="G117" i="33" s="1"/>
  <c r="D117" i="33"/>
  <c r="J116" i="33"/>
  <c r="H116" i="33"/>
  <c r="I116" i="33" s="1"/>
  <c r="F116" i="33"/>
  <c r="G116" i="33" s="1"/>
  <c r="D116" i="33"/>
  <c r="J115" i="33"/>
  <c r="H115" i="33"/>
  <c r="I115" i="33" s="1"/>
  <c r="F115" i="33"/>
  <c r="G115" i="33" s="1"/>
  <c r="D115" i="33"/>
  <c r="J114" i="33"/>
  <c r="H114" i="33"/>
  <c r="I114" i="33" s="1"/>
  <c r="F114" i="33"/>
  <c r="G114" i="33" s="1"/>
  <c r="D114" i="33"/>
  <c r="J113" i="33"/>
  <c r="H113" i="33"/>
  <c r="I113" i="33" s="1"/>
  <c r="F113" i="33"/>
  <c r="G113" i="33" s="1"/>
  <c r="D113" i="33"/>
  <c r="J112" i="33"/>
  <c r="H112" i="33"/>
  <c r="I112" i="33" s="1"/>
  <c r="F112" i="33"/>
  <c r="G112" i="33" s="1"/>
  <c r="D112" i="33"/>
  <c r="J111" i="33"/>
  <c r="H111" i="33"/>
  <c r="I111" i="33" s="1"/>
  <c r="F111" i="33"/>
  <c r="G111" i="33" s="1"/>
  <c r="D111" i="33"/>
  <c r="J110" i="33"/>
  <c r="H110" i="33"/>
  <c r="I110" i="33" s="1"/>
  <c r="F110" i="33"/>
  <c r="G110" i="33" s="1"/>
  <c r="D110" i="33"/>
  <c r="J109" i="33"/>
  <c r="H109" i="33"/>
  <c r="I109" i="33" s="1"/>
  <c r="F109" i="33"/>
  <c r="G109" i="33" s="1"/>
  <c r="D109" i="33"/>
  <c r="J108" i="33"/>
  <c r="H108" i="33"/>
  <c r="I108" i="33" s="1"/>
  <c r="F108" i="33"/>
  <c r="G108" i="33" s="1"/>
  <c r="D108" i="33"/>
  <c r="J107" i="33"/>
  <c r="H107" i="33"/>
  <c r="I107" i="33" s="1"/>
  <c r="F107" i="33"/>
  <c r="G107" i="33" s="1"/>
  <c r="D107" i="33"/>
  <c r="J106" i="33"/>
  <c r="H106" i="33"/>
  <c r="I106" i="33" s="1"/>
  <c r="F106" i="33"/>
  <c r="G106" i="33" s="1"/>
  <c r="D106" i="33"/>
  <c r="J105" i="33"/>
  <c r="H105" i="33"/>
  <c r="I105" i="33" s="1"/>
  <c r="F105" i="33"/>
  <c r="G105" i="33" s="1"/>
  <c r="D105" i="33"/>
  <c r="J104" i="33"/>
  <c r="H104" i="33"/>
  <c r="I104" i="33" s="1"/>
  <c r="F104" i="33"/>
  <c r="G104" i="33" s="1"/>
  <c r="D104" i="33"/>
  <c r="J103" i="33"/>
  <c r="H103" i="33"/>
  <c r="I103" i="33" s="1"/>
  <c r="F103" i="33"/>
  <c r="G103" i="33" s="1"/>
  <c r="D103" i="33"/>
  <c r="J102" i="33"/>
  <c r="H102" i="33"/>
  <c r="I102" i="33" s="1"/>
  <c r="F102" i="33"/>
  <c r="G102" i="33" s="1"/>
  <c r="D102" i="33"/>
  <c r="J101" i="33"/>
  <c r="H101" i="33"/>
  <c r="I101" i="33" s="1"/>
  <c r="F101" i="33"/>
  <c r="G101" i="33" s="1"/>
  <c r="D101" i="33"/>
  <c r="J100" i="33"/>
  <c r="H100" i="33"/>
  <c r="I100" i="33" s="1"/>
  <c r="F100" i="33"/>
  <c r="G100" i="33" s="1"/>
  <c r="D100" i="33"/>
  <c r="J99" i="33"/>
  <c r="H99" i="33"/>
  <c r="I99" i="33" s="1"/>
  <c r="F99" i="33"/>
  <c r="G99" i="33" s="1"/>
  <c r="D99" i="33"/>
  <c r="J98" i="33"/>
  <c r="H98" i="33"/>
  <c r="I98" i="33" s="1"/>
  <c r="F98" i="33"/>
  <c r="G98" i="33" s="1"/>
  <c r="D98" i="33"/>
  <c r="J97" i="33"/>
  <c r="H97" i="33"/>
  <c r="I97" i="33" s="1"/>
  <c r="F97" i="33"/>
  <c r="G97" i="33" s="1"/>
  <c r="D97" i="33"/>
  <c r="J96" i="33"/>
  <c r="H96" i="33"/>
  <c r="I96" i="33" s="1"/>
  <c r="F96" i="33"/>
  <c r="G96" i="33" s="1"/>
  <c r="D96" i="33"/>
  <c r="J95" i="33"/>
  <c r="H95" i="33"/>
  <c r="I95" i="33" s="1"/>
  <c r="F95" i="33"/>
  <c r="G95" i="33" s="1"/>
  <c r="D95" i="33"/>
  <c r="M95" i="33" s="1"/>
  <c r="J94" i="33"/>
  <c r="H94" i="33"/>
  <c r="I94" i="33" s="1"/>
  <c r="F94" i="33"/>
  <c r="G94" i="33" s="1"/>
  <c r="D94" i="33"/>
  <c r="J93" i="33"/>
  <c r="H93" i="33"/>
  <c r="I93" i="33" s="1"/>
  <c r="F93" i="33"/>
  <c r="G93" i="33" s="1"/>
  <c r="D93" i="33"/>
  <c r="J92" i="33"/>
  <c r="H92" i="33"/>
  <c r="I92" i="33" s="1"/>
  <c r="F92" i="33"/>
  <c r="G92" i="33" s="1"/>
  <c r="D92" i="33"/>
  <c r="J91" i="33"/>
  <c r="H91" i="33"/>
  <c r="I91" i="33" s="1"/>
  <c r="F91" i="33"/>
  <c r="G91" i="33" s="1"/>
  <c r="D91" i="33"/>
  <c r="J90" i="33"/>
  <c r="H90" i="33"/>
  <c r="I90" i="33" s="1"/>
  <c r="F90" i="33"/>
  <c r="G90" i="33" s="1"/>
  <c r="D90" i="33"/>
  <c r="J89" i="33"/>
  <c r="H89" i="33"/>
  <c r="I89" i="33" s="1"/>
  <c r="F89" i="33"/>
  <c r="G89" i="33" s="1"/>
  <c r="D89" i="33"/>
  <c r="J88" i="33"/>
  <c r="H88" i="33"/>
  <c r="I88" i="33" s="1"/>
  <c r="F88" i="33"/>
  <c r="G88" i="33" s="1"/>
  <c r="D88" i="33"/>
  <c r="J87" i="33"/>
  <c r="H87" i="33"/>
  <c r="I87" i="33" s="1"/>
  <c r="F87" i="33"/>
  <c r="G87" i="33" s="1"/>
  <c r="D87" i="33"/>
  <c r="M87" i="33" s="1"/>
  <c r="J86" i="33"/>
  <c r="H86" i="33"/>
  <c r="I86" i="33" s="1"/>
  <c r="F86" i="33"/>
  <c r="G86" i="33" s="1"/>
  <c r="D86" i="33"/>
  <c r="J85" i="33"/>
  <c r="H85" i="33"/>
  <c r="I85" i="33" s="1"/>
  <c r="F85" i="33"/>
  <c r="G85" i="33" s="1"/>
  <c r="D85" i="33"/>
  <c r="J84" i="33"/>
  <c r="H84" i="33"/>
  <c r="I84" i="33" s="1"/>
  <c r="F84" i="33"/>
  <c r="G84" i="33" s="1"/>
  <c r="D84" i="33"/>
  <c r="J83" i="33"/>
  <c r="H83" i="33"/>
  <c r="I83" i="33" s="1"/>
  <c r="F83" i="33"/>
  <c r="G83" i="33" s="1"/>
  <c r="D83" i="33"/>
  <c r="J82" i="33"/>
  <c r="H82" i="33"/>
  <c r="I82" i="33" s="1"/>
  <c r="F82" i="33"/>
  <c r="G82" i="33" s="1"/>
  <c r="D82" i="33"/>
  <c r="J81" i="33"/>
  <c r="H81" i="33"/>
  <c r="I81" i="33" s="1"/>
  <c r="F81" i="33"/>
  <c r="G81" i="33" s="1"/>
  <c r="D81" i="33"/>
  <c r="J80" i="33"/>
  <c r="H80" i="33"/>
  <c r="I80" i="33" s="1"/>
  <c r="F80" i="33"/>
  <c r="G80" i="33" s="1"/>
  <c r="D80" i="33"/>
  <c r="J79" i="33"/>
  <c r="H79" i="33"/>
  <c r="I79" i="33" s="1"/>
  <c r="F79" i="33"/>
  <c r="G79" i="33" s="1"/>
  <c r="D79" i="33"/>
  <c r="J78" i="33"/>
  <c r="H78" i="33"/>
  <c r="I78" i="33" s="1"/>
  <c r="F78" i="33"/>
  <c r="G78" i="33" s="1"/>
  <c r="D78" i="33"/>
  <c r="J77" i="33"/>
  <c r="H77" i="33"/>
  <c r="I77" i="33" s="1"/>
  <c r="F77" i="33"/>
  <c r="G77" i="33" s="1"/>
  <c r="D77" i="33"/>
  <c r="J76" i="33"/>
  <c r="H76" i="33"/>
  <c r="I76" i="33" s="1"/>
  <c r="F76" i="33"/>
  <c r="G76" i="33" s="1"/>
  <c r="D76" i="33"/>
  <c r="J75" i="33"/>
  <c r="H75" i="33"/>
  <c r="I75" i="33" s="1"/>
  <c r="F75" i="33"/>
  <c r="G75" i="33" s="1"/>
  <c r="D75" i="33"/>
  <c r="M75" i="33" s="1"/>
  <c r="J74" i="33"/>
  <c r="H74" i="33"/>
  <c r="I74" i="33" s="1"/>
  <c r="F74" i="33"/>
  <c r="G74" i="33" s="1"/>
  <c r="D74" i="33"/>
  <c r="J73" i="33"/>
  <c r="H73" i="33"/>
  <c r="I73" i="33" s="1"/>
  <c r="F73" i="33"/>
  <c r="G73" i="33" s="1"/>
  <c r="D73" i="33"/>
  <c r="J72" i="33"/>
  <c r="H72" i="33"/>
  <c r="I72" i="33" s="1"/>
  <c r="F72" i="33"/>
  <c r="G72" i="33" s="1"/>
  <c r="D72" i="33"/>
  <c r="J71" i="33"/>
  <c r="H71" i="33"/>
  <c r="I71" i="33" s="1"/>
  <c r="F71" i="33"/>
  <c r="G71" i="33" s="1"/>
  <c r="D71" i="33"/>
  <c r="J70" i="33"/>
  <c r="H70" i="33"/>
  <c r="I70" i="33" s="1"/>
  <c r="F70" i="33"/>
  <c r="G70" i="33" s="1"/>
  <c r="D70" i="33"/>
  <c r="J69" i="33"/>
  <c r="H69" i="33"/>
  <c r="I69" i="33" s="1"/>
  <c r="F69" i="33"/>
  <c r="G69" i="33" s="1"/>
  <c r="D69" i="33"/>
  <c r="J68" i="33"/>
  <c r="H68" i="33"/>
  <c r="I68" i="33" s="1"/>
  <c r="F68" i="33"/>
  <c r="G68" i="33" s="1"/>
  <c r="D68" i="33"/>
  <c r="J67" i="33"/>
  <c r="H67" i="33"/>
  <c r="I67" i="33" s="1"/>
  <c r="F67" i="33"/>
  <c r="G67" i="33" s="1"/>
  <c r="D67" i="33"/>
  <c r="J66" i="33"/>
  <c r="H66" i="33"/>
  <c r="I66" i="33" s="1"/>
  <c r="F66" i="33"/>
  <c r="G66" i="33" s="1"/>
  <c r="D66" i="33"/>
  <c r="J65" i="33"/>
  <c r="H65" i="33"/>
  <c r="I65" i="33" s="1"/>
  <c r="F65" i="33"/>
  <c r="G65" i="33" s="1"/>
  <c r="D65" i="33"/>
  <c r="J64" i="33"/>
  <c r="H64" i="33"/>
  <c r="I64" i="33" s="1"/>
  <c r="F64" i="33"/>
  <c r="G64" i="33" s="1"/>
  <c r="D64" i="33"/>
  <c r="J63" i="33"/>
  <c r="H63" i="33"/>
  <c r="I63" i="33" s="1"/>
  <c r="F63" i="33"/>
  <c r="G63" i="33" s="1"/>
  <c r="D63" i="33"/>
  <c r="J62" i="33"/>
  <c r="H62" i="33"/>
  <c r="I62" i="33" s="1"/>
  <c r="F62" i="33"/>
  <c r="G62" i="33" s="1"/>
  <c r="D62" i="33"/>
  <c r="J61" i="33"/>
  <c r="H61" i="33"/>
  <c r="I61" i="33" s="1"/>
  <c r="F61" i="33"/>
  <c r="G61" i="33" s="1"/>
  <c r="D61" i="33"/>
  <c r="J60" i="33"/>
  <c r="H60" i="33"/>
  <c r="I60" i="33" s="1"/>
  <c r="F60" i="33"/>
  <c r="G60" i="33" s="1"/>
  <c r="D60" i="33"/>
  <c r="J59" i="33"/>
  <c r="H59" i="33"/>
  <c r="I59" i="33" s="1"/>
  <c r="F59" i="33"/>
  <c r="G59" i="33" s="1"/>
  <c r="D59" i="33"/>
  <c r="J58" i="33"/>
  <c r="H58" i="33"/>
  <c r="I58" i="33" s="1"/>
  <c r="F58" i="33"/>
  <c r="G58" i="33" s="1"/>
  <c r="D58" i="33"/>
  <c r="J57" i="33"/>
  <c r="I57" i="33"/>
  <c r="H57" i="33"/>
  <c r="F57" i="33"/>
  <c r="G57" i="33" s="1"/>
  <c r="D57" i="33"/>
  <c r="M57" i="33" s="1"/>
  <c r="J56" i="33"/>
  <c r="H56" i="33"/>
  <c r="I56" i="33" s="1"/>
  <c r="F56" i="33"/>
  <c r="G56" i="33" s="1"/>
  <c r="D56" i="33"/>
  <c r="J55" i="33"/>
  <c r="H55" i="33"/>
  <c r="I55" i="33" s="1"/>
  <c r="F55" i="33"/>
  <c r="G55" i="33" s="1"/>
  <c r="D55" i="33"/>
  <c r="J54" i="33"/>
  <c r="H54" i="33"/>
  <c r="I54" i="33" s="1"/>
  <c r="F54" i="33"/>
  <c r="G54" i="33" s="1"/>
  <c r="D54" i="33"/>
  <c r="J53" i="33"/>
  <c r="H53" i="33"/>
  <c r="I53" i="33" s="1"/>
  <c r="F53" i="33"/>
  <c r="G53" i="33" s="1"/>
  <c r="D53" i="33"/>
  <c r="J52" i="33"/>
  <c r="H52" i="33"/>
  <c r="I52" i="33" s="1"/>
  <c r="F52" i="33"/>
  <c r="G52" i="33" s="1"/>
  <c r="D52" i="33"/>
  <c r="J51" i="33"/>
  <c r="H51" i="33"/>
  <c r="I51" i="33" s="1"/>
  <c r="F51" i="33"/>
  <c r="G51" i="33" s="1"/>
  <c r="D51" i="33"/>
  <c r="J50" i="33"/>
  <c r="H50" i="33"/>
  <c r="I50" i="33" s="1"/>
  <c r="F50" i="33"/>
  <c r="G50" i="33" s="1"/>
  <c r="D50" i="33"/>
  <c r="J49" i="33"/>
  <c r="H49" i="33"/>
  <c r="I49" i="33" s="1"/>
  <c r="F49" i="33"/>
  <c r="G49" i="33" s="1"/>
  <c r="D49" i="33"/>
  <c r="J48" i="33"/>
  <c r="H48" i="33"/>
  <c r="I48" i="33" s="1"/>
  <c r="F48" i="33"/>
  <c r="G48" i="33" s="1"/>
  <c r="D48" i="33"/>
  <c r="J47" i="33"/>
  <c r="H47" i="33"/>
  <c r="I47" i="33" s="1"/>
  <c r="F47" i="33"/>
  <c r="G47" i="33" s="1"/>
  <c r="D47" i="33"/>
  <c r="J46" i="33"/>
  <c r="H46" i="33"/>
  <c r="I46" i="33" s="1"/>
  <c r="F46" i="33"/>
  <c r="G46" i="33" s="1"/>
  <c r="D46" i="33"/>
  <c r="J45" i="33"/>
  <c r="H45" i="33"/>
  <c r="I45" i="33" s="1"/>
  <c r="F45" i="33"/>
  <c r="G45" i="33" s="1"/>
  <c r="E45" i="33"/>
  <c r="N45" i="33" s="1"/>
  <c r="D45" i="33"/>
  <c r="M45" i="33" s="1"/>
  <c r="J44" i="33"/>
  <c r="H44" i="33"/>
  <c r="I44" i="33" s="1"/>
  <c r="F44" i="33"/>
  <c r="G44" i="33" s="1"/>
  <c r="D44" i="33"/>
  <c r="J43" i="33"/>
  <c r="H43" i="33"/>
  <c r="I43" i="33" s="1"/>
  <c r="F43" i="33"/>
  <c r="G43" i="33" s="1"/>
  <c r="D43" i="33"/>
  <c r="J42" i="33"/>
  <c r="H42" i="33"/>
  <c r="I42" i="33" s="1"/>
  <c r="F42" i="33"/>
  <c r="G42" i="33" s="1"/>
  <c r="D42" i="33"/>
  <c r="J41" i="33"/>
  <c r="H41" i="33"/>
  <c r="I41" i="33" s="1"/>
  <c r="F41" i="33"/>
  <c r="G41" i="33" s="1"/>
  <c r="D41" i="33"/>
  <c r="J40" i="33"/>
  <c r="H40" i="33"/>
  <c r="I40" i="33" s="1"/>
  <c r="F40" i="33"/>
  <c r="G40" i="33" s="1"/>
  <c r="D40" i="33"/>
  <c r="J39" i="33"/>
  <c r="H39" i="33"/>
  <c r="I39" i="33" s="1"/>
  <c r="F39" i="33"/>
  <c r="G39" i="33" s="1"/>
  <c r="D39" i="33"/>
  <c r="J38" i="33"/>
  <c r="H38" i="33"/>
  <c r="I38" i="33" s="1"/>
  <c r="F38" i="33"/>
  <c r="G38" i="33" s="1"/>
  <c r="D38" i="33"/>
  <c r="J37" i="33"/>
  <c r="H37" i="33"/>
  <c r="I37" i="33" s="1"/>
  <c r="F37" i="33"/>
  <c r="G37" i="33" s="1"/>
  <c r="D37" i="33"/>
  <c r="J36" i="33"/>
  <c r="H36" i="33"/>
  <c r="I36" i="33" s="1"/>
  <c r="F36" i="33"/>
  <c r="G36" i="33" s="1"/>
  <c r="D36" i="33"/>
  <c r="J35" i="33"/>
  <c r="H35" i="33"/>
  <c r="I35" i="33" s="1"/>
  <c r="F35" i="33"/>
  <c r="G35" i="33" s="1"/>
  <c r="D35" i="33"/>
  <c r="J34" i="33"/>
  <c r="H34" i="33"/>
  <c r="I34" i="33" s="1"/>
  <c r="F34" i="33"/>
  <c r="G34" i="33" s="1"/>
  <c r="D34" i="33"/>
  <c r="J33" i="33"/>
  <c r="H33" i="33"/>
  <c r="I33" i="33" s="1"/>
  <c r="F33" i="33"/>
  <c r="G33" i="33" s="1"/>
  <c r="D33" i="33"/>
  <c r="J32" i="33"/>
  <c r="H32" i="33"/>
  <c r="I32" i="33" s="1"/>
  <c r="F32" i="33"/>
  <c r="G32" i="33" s="1"/>
  <c r="D32" i="33"/>
  <c r="D3" i="33"/>
  <c r="F3" i="33"/>
  <c r="G3" i="33" s="1"/>
  <c r="H3" i="33"/>
  <c r="I3" i="33" s="1"/>
  <c r="J3" i="33"/>
  <c r="K3" i="33"/>
  <c r="D4" i="33"/>
  <c r="F4" i="33"/>
  <c r="G4" i="33" s="1"/>
  <c r="H4" i="33"/>
  <c r="I4" i="33" s="1"/>
  <c r="J4" i="33"/>
  <c r="K4" i="33" s="1"/>
  <c r="D5" i="33"/>
  <c r="M5" i="33" s="1"/>
  <c r="F5" i="33"/>
  <c r="G5" i="33" s="1"/>
  <c r="H5" i="33"/>
  <c r="I5" i="33" s="1"/>
  <c r="J5" i="33"/>
  <c r="K5" i="33" s="1"/>
  <c r="D6" i="33"/>
  <c r="F6" i="33"/>
  <c r="G6" i="33" s="1"/>
  <c r="H6" i="33"/>
  <c r="I6" i="33" s="1"/>
  <c r="J6" i="33"/>
  <c r="K6" i="33" s="1"/>
  <c r="D7" i="33"/>
  <c r="F7" i="33"/>
  <c r="G7" i="33" s="1"/>
  <c r="H7" i="33"/>
  <c r="I7" i="33" s="1"/>
  <c r="J7" i="33"/>
  <c r="K7" i="33"/>
  <c r="D8" i="33"/>
  <c r="M8" i="33" s="1"/>
  <c r="E8" i="33"/>
  <c r="N8" i="33" s="1"/>
  <c r="F8" i="33"/>
  <c r="G8" i="33" s="1"/>
  <c r="H8" i="33"/>
  <c r="I8" i="33" s="1"/>
  <c r="J8" i="33"/>
  <c r="K8" i="33" s="1"/>
  <c r="D9" i="33"/>
  <c r="F9" i="33"/>
  <c r="G9" i="33" s="1"/>
  <c r="H9" i="33"/>
  <c r="I9" i="33" s="1"/>
  <c r="J9" i="33"/>
  <c r="K9" i="33"/>
  <c r="D10" i="33"/>
  <c r="F10" i="33"/>
  <c r="G10" i="33" s="1"/>
  <c r="H10" i="33"/>
  <c r="I10" i="33" s="1"/>
  <c r="J10" i="33"/>
  <c r="K10" i="33" s="1"/>
  <c r="D11" i="33"/>
  <c r="M11" i="33" s="1"/>
  <c r="F11" i="33"/>
  <c r="G11" i="33" s="1"/>
  <c r="H11" i="33"/>
  <c r="I11" i="33" s="1"/>
  <c r="J11" i="33"/>
  <c r="K11" i="33" s="1"/>
  <c r="D12" i="33"/>
  <c r="F12" i="33"/>
  <c r="G12" i="33" s="1"/>
  <c r="H12" i="33"/>
  <c r="I12" i="33"/>
  <c r="J12" i="33"/>
  <c r="K12" i="33" s="1"/>
  <c r="D13" i="33"/>
  <c r="F13" i="33"/>
  <c r="G13" i="33" s="1"/>
  <c r="H13" i="33"/>
  <c r="I13" i="33" s="1"/>
  <c r="J13" i="33"/>
  <c r="K13" i="33"/>
  <c r="D14" i="33"/>
  <c r="M14" i="33" s="1"/>
  <c r="F14" i="33"/>
  <c r="G14" i="33" s="1"/>
  <c r="H14" i="33"/>
  <c r="I14" i="33" s="1"/>
  <c r="J14" i="33"/>
  <c r="K14" i="33" s="1"/>
  <c r="D15" i="33"/>
  <c r="F15" i="33"/>
  <c r="G15" i="33"/>
  <c r="H15" i="33"/>
  <c r="I15" i="33" s="1"/>
  <c r="J15" i="33"/>
  <c r="K15" i="33"/>
  <c r="D16" i="33"/>
  <c r="F16" i="33"/>
  <c r="G16" i="33" s="1"/>
  <c r="H16" i="33"/>
  <c r="I16" i="33" s="1"/>
  <c r="J16" i="33"/>
  <c r="K16" i="33"/>
  <c r="D17" i="33"/>
  <c r="M17" i="33" s="1"/>
  <c r="F17" i="33"/>
  <c r="G17" i="33" s="1"/>
  <c r="H17" i="33"/>
  <c r="I17" i="33" s="1"/>
  <c r="J17" i="33"/>
  <c r="K17" i="33" s="1"/>
  <c r="D18" i="33"/>
  <c r="F18" i="33"/>
  <c r="G18" i="33" s="1"/>
  <c r="H18" i="33"/>
  <c r="I18" i="33"/>
  <c r="J18" i="33"/>
  <c r="K18" i="33" s="1"/>
  <c r="D19" i="33"/>
  <c r="F19" i="33"/>
  <c r="G19" i="33" s="1"/>
  <c r="H19" i="33"/>
  <c r="I19" i="33" s="1"/>
  <c r="J19" i="33"/>
  <c r="K19" i="33" s="1"/>
  <c r="D20" i="33"/>
  <c r="M20" i="33" s="1"/>
  <c r="F20" i="33"/>
  <c r="G20" i="33" s="1"/>
  <c r="H20" i="33"/>
  <c r="I20" i="33" s="1"/>
  <c r="J20" i="33"/>
  <c r="K20" i="33" s="1"/>
  <c r="D21" i="33"/>
  <c r="F21" i="33"/>
  <c r="G21" i="33" s="1"/>
  <c r="H21" i="33"/>
  <c r="I21" i="33" s="1"/>
  <c r="J21" i="33"/>
  <c r="K21" i="33"/>
  <c r="D22" i="33"/>
  <c r="F22" i="33"/>
  <c r="G22" i="33" s="1"/>
  <c r="H22" i="33"/>
  <c r="I22" i="33" s="1"/>
  <c r="J22" i="33"/>
  <c r="K22" i="33"/>
  <c r="D23" i="33"/>
  <c r="M23" i="33" s="1"/>
  <c r="F23" i="33"/>
  <c r="G23" i="33" s="1"/>
  <c r="H23" i="33"/>
  <c r="I23" i="33" s="1"/>
  <c r="J23" i="33"/>
  <c r="K23" i="33" s="1"/>
  <c r="D24" i="33"/>
  <c r="F24" i="33"/>
  <c r="G24" i="33"/>
  <c r="H24" i="33"/>
  <c r="I24" i="33"/>
  <c r="J24" i="33"/>
  <c r="K24" i="33" s="1"/>
  <c r="D25" i="33"/>
  <c r="F25" i="33"/>
  <c r="G25" i="33" s="1"/>
  <c r="H25" i="33"/>
  <c r="I25" i="33" s="1"/>
  <c r="J25" i="33"/>
  <c r="K25" i="33"/>
  <c r="D26" i="33"/>
  <c r="M26" i="33" s="1"/>
  <c r="F26" i="33"/>
  <c r="G26" i="33"/>
  <c r="H26" i="33"/>
  <c r="I26" i="33" s="1"/>
  <c r="J26" i="33"/>
  <c r="K26" i="33" s="1"/>
  <c r="D27" i="33"/>
  <c r="F27" i="33"/>
  <c r="G27" i="33" s="1"/>
  <c r="H27" i="33"/>
  <c r="I27" i="33"/>
  <c r="J27" i="33"/>
  <c r="K27" i="33"/>
  <c r="D28" i="33"/>
  <c r="F28" i="33"/>
  <c r="G28" i="33" s="1"/>
  <c r="H28" i="33"/>
  <c r="I28" i="33" s="1"/>
  <c r="J28" i="33"/>
  <c r="K28" i="33" s="1"/>
  <c r="D29" i="33"/>
  <c r="M29" i="33" s="1"/>
  <c r="F29" i="33"/>
  <c r="G29" i="33" s="1"/>
  <c r="H29" i="33"/>
  <c r="I29" i="33" s="1"/>
  <c r="J29" i="33"/>
  <c r="K29" i="33" s="1"/>
  <c r="D30" i="33"/>
  <c r="F30" i="33"/>
  <c r="G30" i="33"/>
  <c r="H30" i="33"/>
  <c r="I30" i="33"/>
  <c r="J30" i="33"/>
  <c r="K30" i="33" s="1"/>
  <c r="D31" i="33"/>
  <c r="M31" i="33" s="1"/>
  <c r="F31" i="33"/>
  <c r="G31" i="33" s="1"/>
  <c r="H31" i="33"/>
  <c r="I31" i="33" s="1"/>
  <c r="J31" i="33"/>
  <c r="K31" i="33" s="1"/>
  <c r="J2" i="33"/>
  <c r="K2" i="33" s="1"/>
  <c r="H2" i="33"/>
  <c r="I2" i="33" s="1"/>
  <c r="F2" i="33"/>
  <c r="G2" i="33" s="1"/>
  <c r="E2" i="33"/>
  <c r="D2" i="33"/>
  <c r="M2" i="33" s="1"/>
  <c r="M3" i="29"/>
  <c r="M4" i="29"/>
  <c r="M5" i="29"/>
  <c r="M6" i="29"/>
  <c r="M7" i="29"/>
  <c r="M8" i="29"/>
  <c r="M9" i="29"/>
  <c r="M10" i="29"/>
  <c r="M11" i="29"/>
  <c r="M12" i="29"/>
  <c r="M13" i="29"/>
  <c r="M14" i="29"/>
  <c r="M15" i="29"/>
  <c r="M16" i="29"/>
  <c r="M17" i="29"/>
  <c r="M18" i="29"/>
  <c r="M19" i="29"/>
  <c r="M20" i="29"/>
  <c r="M21" i="29"/>
  <c r="M22" i="29"/>
  <c r="M23" i="29"/>
  <c r="M24" i="29"/>
  <c r="M25" i="29"/>
  <c r="M26" i="29"/>
  <c r="M27" i="29"/>
  <c r="M28" i="29"/>
  <c r="M29" i="29"/>
  <c r="M30" i="29"/>
  <c r="M31" i="29"/>
  <c r="M2" i="29"/>
  <c r="L3" i="29"/>
  <c r="L4" i="29"/>
  <c r="L5" i="29"/>
  <c r="L6" i="29"/>
  <c r="L7" i="29"/>
  <c r="L8" i="29"/>
  <c r="L9" i="29"/>
  <c r="L10" i="29"/>
  <c r="L11" i="29"/>
  <c r="L12" i="29"/>
  <c r="L13" i="29"/>
  <c r="L14" i="29"/>
  <c r="L15" i="29"/>
  <c r="L16" i="29"/>
  <c r="L17" i="29"/>
  <c r="L18" i="29"/>
  <c r="L19" i="29"/>
  <c r="L20" i="29"/>
  <c r="L21" i="29"/>
  <c r="L22" i="29"/>
  <c r="L23" i="29"/>
  <c r="L24" i="29"/>
  <c r="L25" i="29"/>
  <c r="L26" i="29"/>
  <c r="L27" i="29"/>
  <c r="L28" i="29"/>
  <c r="L29" i="29"/>
  <c r="L30" i="29"/>
  <c r="L31" i="29"/>
  <c r="L2" i="29"/>
  <c r="I31" i="29"/>
  <c r="J31" i="29" s="1"/>
  <c r="G31" i="29"/>
  <c r="H31" i="29" s="1"/>
  <c r="E31" i="29"/>
  <c r="F31" i="29" s="1"/>
  <c r="C31" i="29"/>
  <c r="D31" i="29" s="1"/>
  <c r="I30" i="29"/>
  <c r="J30" i="29" s="1"/>
  <c r="G30" i="29"/>
  <c r="H30" i="29" s="1"/>
  <c r="E30" i="29"/>
  <c r="F30" i="29" s="1"/>
  <c r="C30" i="29"/>
  <c r="D30" i="29" s="1"/>
  <c r="I29" i="29"/>
  <c r="J29" i="29" s="1"/>
  <c r="G29" i="29"/>
  <c r="H29" i="29" s="1"/>
  <c r="E29" i="29"/>
  <c r="F29" i="29" s="1"/>
  <c r="C29" i="29"/>
  <c r="D29" i="29" s="1"/>
  <c r="I28" i="29"/>
  <c r="J28" i="29" s="1"/>
  <c r="G28" i="29"/>
  <c r="H28" i="29" s="1"/>
  <c r="F28" i="29"/>
  <c r="E28" i="29"/>
  <c r="C28" i="29"/>
  <c r="D28" i="29" s="1"/>
  <c r="I27" i="29"/>
  <c r="J27" i="29" s="1"/>
  <c r="G27" i="29"/>
  <c r="H27" i="29" s="1"/>
  <c r="E27" i="29"/>
  <c r="F27" i="29" s="1"/>
  <c r="C27" i="29"/>
  <c r="D27" i="29" s="1"/>
  <c r="J26" i="29"/>
  <c r="I26" i="29"/>
  <c r="G26" i="29"/>
  <c r="H26" i="29" s="1"/>
  <c r="E26" i="29"/>
  <c r="F26" i="29" s="1"/>
  <c r="C26" i="29"/>
  <c r="D26" i="29" s="1"/>
  <c r="I25" i="29"/>
  <c r="J25" i="29" s="1"/>
  <c r="G25" i="29"/>
  <c r="H25" i="29" s="1"/>
  <c r="E25" i="29"/>
  <c r="F25" i="29" s="1"/>
  <c r="C25" i="29"/>
  <c r="D25" i="29" s="1"/>
  <c r="I24" i="29"/>
  <c r="J24" i="29" s="1"/>
  <c r="G24" i="29"/>
  <c r="H24" i="29" s="1"/>
  <c r="E24" i="29"/>
  <c r="F24" i="29" s="1"/>
  <c r="C24" i="29"/>
  <c r="D24" i="29" s="1"/>
  <c r="I23" i="29"/>
  <c r="J23" i="29" s="1"/>
  <c r="G23" i="29"/>
  <c r="H23" i="29" s="1"/>
  <c r="E23" i="29"/>
  <c r="F23" i="29" s="1"/>
  <c r="C23" i="29"/>
  <c r="D23" i="29" s="1"/>
  <c r="I22" i="29"/>
  <c r="J22" i="29" s="1"/>
  <c r="G22" i="29"/>
  <c r="H22" i="29" s="1"/>
  <c r="E22" i="29"/>
  <c r="F22" i="29" s="1"/>
  <c r="C22" i="29"/>
  <c r="D22" i="29" s="1"/>
  <c r="I21" i="29"/>
  <c r="J21" i="29" s="1"/>
  <c r="G21" i="29"/>
  <c r="H21" i="29" s="1"/>
  <c r="E21" i="29"/>
  <c r="F21" i="29" s="1"/>
  <c r="C21" i="29"/>
  <c r="D21" i="29" s="1"/>
  <c r="I20" i="29"/>
  <c r="J20" i="29" s="1"/>
  <c r="G20" i="29"/>
  <c r="H20" i="29" s="1"/>
  <c r="E20" i="29"/>
  <c r="F20" i="29" s="1"/>
  <c r="C20" i="29"/>
  <c r="D20" i="29" s="1"/>
  <c r="I19" i="29"/>
  <c r="J19" i="29" s="1"/>
  <c r="G19" i="29"/>
  <c r="H19" i="29" s="1"/>
  <c r="E19" i="29"/>
  <c r="F19" i="29" s="1"/>
  <c r="C19" i="29"/>
  <c r="D19" i="29" s="1"/>
  <c r="I18" i="29"/>
  <c r="J18" i="29" s="1"/>
  <c r="G18" i="29"/>
  <c r="H18" i="29" s="1"/>
  <c r="E18" i="29"/>
  <c r="F18" i="29" s="1"/>
  <c r="C18" i="29"/>
  <c r="D18" i="29" s="1"/>
  <c r="I17" i="29"/>
  <c r="J17" i="29" s="1"/>
  <c r="G17" i="29"/>
  <c r="H17" i="29" s="1"/>
  <c r="E17" i="29"/>
  <c r="F17" i="29" s="1"/>
  <c r="C17" i="29"/>
  <c r="D17" i="29" s="1"/>
  <c r="I16" i="29"/>
  <c r="J16" i="29" s="1"/>
  <c r="G16" i="29"/>
  <c r="H16" i="29" s="1"/>
  <c r="E16" i="29"/>
  <c r="F16" i="29" s="1"/>
  <c r="C16" i="29"/>
  <c r="D16" i="29" s="1"/>
  <c r="I15" i="29"/>
  <c r="J15" i="29" s="1"/>
  <c r="G15" i="29"/>
  <c r="H15" i="29" s="1"/>
  <c r="E15" i="29"/>
  <c r="F15" i="29" s="1"/>
  <c r="C15" i="29"/>
  <c r="D15" i="29" s="1"/>
  <c r="I14" i="29"/>
  <c r="J14" i="29" s="1"/>
  <c r="G14" i="29"/>
  <c r="H14" i="29" s="1"/>
  <c r="E14" i="29"/>
  <c r="F14" i="29" s="1"/>
  <c r="C14" i="29"/>
  <c r="D14" i="29" s="1"/>
  <c r="I13" i="29"/>
  <c r="J13" i="29" s="1"/>
  <c r="G13" i="29"/>
  <c r="H13" i="29" s="1"/>
  <c r="E13" i="29"/>
  <c r="F13" i="29" s="1"/>
  <c r="C13" i="29"/>
  <c r="D13" i="29" s="1"/>
  <c r="I12" i="29"/>
  <c r="J12" i="29" s="1"/>
  <c r="G12" i="29"/>
  <c r="H12" i="29" s="1"/>
  <c r="E12" i="29"/>
  <c r="F12" i="29" s="1"/>
  <c r="C12" i="29"/>
  <c r="D12" i="29" s="1"/>
  <c r="I11" i="29"/>
  <c r="J11" i="29" s="1"/>
  <c r="G11" i="29"/>
  <c r="H11" i="29" s="1"/>
  <c r="E11" i="29"/>
  <c r="F11" i="29" s="1"/>
  <c r="C11" i="29"/>
  <c r="D11" i="29" s="1"/>
  <c r="I10" i="29"/>
  <c r="J10" i="29" s="1"/>
  <c r="G10" i="29"/>
  <c r="H10" i="29" s="1"/>
  <c r="E10" i="29"/>
  <c r="F10" i="29" s="1"/>
  <c r="D10" i="29"/>
  <c r="C10" i="29"/>
  <c r="I9" i="29"/>
  <c r="J9" i="29" s="1"/>
  <c r="G9" i="29"/>
  <c r="H9" i="29" s="1"/>
  <c r="E9" i="29"/>
  <c r="F9" i="29" s="1"/>
  <c r="C9" i="29"/>
  <c r="D9" i="29" s="1"/>
  <c r="I8" i="29"/>
  <c r="J8" i="29" s="1"/>
  <c r="G8" i="29"/>
  <c r="H8" i="29" s="1"/>
  <c r="E8" i="29"/>
  <c r="F8" i="29" s="1"/>
  <c r="C8" i="29"/>
  <c r="D8" i="29" s="1"/>
  <c r="I7" i="29"/>
  <c r="J7" i="29" s="1"/>
  <c r="G7" i="29"/>
  <c r="H7" i="29" s="1"/>
  <c r="E7" i="29"/>
  <c r="F7" i="29" s="1"/>
  <c r="C7" i="29"/>
  <c r="D7" i="29" s="1"/>
  <c r="I6" i="29"/>
  <c r="J6" i="29" s="1"/>
  <c r="G6" i="29"/>
  <c r="H6" i="29" s="1"/>
  <c r="E6" i="29"/>
  <c r="F6" i="29" s="1"/>
  <c r="C6" i="29"/>
  <c r="D6" i="29" s="1"/>
  <c r="I5" i="29"/>
  <c r="J5" i="29" s="1"/>
  <c r="G5" i="29"/>
  <c r="H5" i="29" s="1"/>
  <c r="E5" i="29"/>
  <c r="F5" i="29" s="1"/>
  <c r="C5" i="29"/>
  <c r="D5" i="29" s="1"/>
  <c r="I4" i="29"/>
  <c r="J4" i="29" s="1"/>
  <c r="G4" i="29"/>
  <c r="H4" i="29" s="1"/>
  <c r="E4" i="29"/>
  <c r="F4" i="29" s="1"/>
  <c r="C4" i="29"/>
  <c r="D4" i="29" s="1"/>
  <c r="I3" i="29"/>
  <c r="J3" i="29" s="1"/>
  <c r="G3" i="29"/>
  <c r="H3" i="29" s="1"/>
  <c r="E3" i="29"/>
  <c r="F3" i="29" s="1"/>
  <c r="C3" i="29"/>
  <c r="D3" i="29" s="1"/>
  <c r="I2" i="29"/>
  <c r="J2" i="29" s="1"/>
  <c r="G2" i="29"/>
  <c r="H2" i="29" s="1"/>
  <c r="E2" i="29"/>
  <c r="F2" i="29" s="1"/>
  <c r="C2" i="29"/>
  <c r="D2" i="29" s="1"/>
  <c r="E129" i="5"/>
  <c r="F129" i="5"/>
  <c r="G129" i="5"/>
  <c r="H129" i="5"/>
  <c r="D130" i="5"/>
  <c r="I130" i="5" s="1"/>
  <c r="E130" i="5"/>
  <c r="C130" i="5" s="1"/>
  <c r="J130" i="5" s="1"/>
  <c r="F130" i="5"/>
  <c r="G130" i="5"/>
  <c r="H130" i="5"/>
  <c r="E131" i="5"/>
  <c r="F131" i="5"/>
  <c r="G131" i="5"/>
  <c r="H131" i="5"/>
  <c r="E132" i="5"/>
  <c r="F132" i="5"/>
  <c r="G132" i="5"/>
  <c r="H132" i="5"/>
  <c r="E133" i="5"/>
  <c r="F133" i="5"/>
  <c r="G133" i="5"/>
  <c r="H133" i="5"/>
  <c r="E134" i="5"/>
  <c r="F134" i="5"/>
  <c r="G134" i="5"/>
  <c r="H134" i="5"/>
  <c r="E135" i="5"/>
  <c r="F135" i="5"/>
  <c r="G135" i="5"/>
  <c r="H135" i="5"/>
  <c r="E136" i="5"/>
  <c r="F136" i="5"/>
  <c r="G136" i="5"/>
  <c r="H136" i="5"/>
  <c r="C37" i="2"/>
  <c r="D37" i="2"/>
  <c r="C38" i="2"/>
  <c r="D38" i="2"/>
  <c r="C39" i="2"/>
  <c r="D39" i="2"/>
  <c r="C40" i="2"/>
  <c r="D40" i="2"/>
  <c r="C41" i="2"/>
  <c r="D41" i="2"/>
  <c r="C42" i="2"/>
  <c r="D42" i="2"/>
  <c r="C43" i="2"/>
  <c r="D43" i="2"/>
  <c r="C44" i="2"/>
  <c r="D44" i="2"/>
  <c r="A32" i="14"/>
  <c r="A33" i="14"/>
  <c r="A34" i="14"/>
  <c r="A35" i="14"/>
  <c r="A36" i="14"/>
  <c r="A37" i="14"/>
  <c r="A38" i="14"/>
  <c r="A39" i="14"/>
  <c r="A40" i="14"/>
  <c r="A41" i="14"/>
  <c r="A42" i="14"/>
  <c r="A43" i="14"/>
  <c r="A44" i="14"/>
  <c r="A45" i="14"/>
  <c r="A46" i="14"/>
  <c r="A47" i="14"/>
  <c r="A48" i="14"/>
  <c r="A49" i="14"/>
  <c r="A50" i="14"/>
  <c r="A51" i="14"/>
  <c r="A52" i="14"/>
  <c r="A53" i="14"/>
  <c r="A54" i="14"/>
  <c r="A55" i="14"/>
  <c r="A31" i="14"/>
  <c r="C84" i="25"/>
  <c r="H107" i="5"/>
  <c r="H108" i="5"/>
  <c r="H109" i="5"/>
  <c r="H110" i="5"/>
  <c r="H111" i="5"/>
  <c r="H112" i="5"/>
  <c r="H113" i="5"/>
  <c r="H114" i="5"/>
  <c r="H115" i="5"/>
  <c r="H116" i="5"/>
  <c r="H117" i="5"/>
  <c r="H118" i="5"/>
  <c r="H119" i="5"/>
  <c r="H120" i="5"/>
  <c r="H121" i="5"/>
  <c r="H122" i="5"/>
  <c r="H123" i="5"/>
  <c r="H124" i="5"/>
  <c r="H125" i="5"/>
  <c r="H126" i="5"/>
  <c r="H127" i="5"/>
  <c r="H128" i="5"/>
  <c r="D12" i="2"/>
  <c r="D13" i="2"/>
  <c r="D14" i="2"/>
  <c r="D15" i="2"/>
  <c r="D16" i="2"/>
  <c r="D17" i="2"/>
  <c r="D18" i="2"/>
  <c r="D19" i="2"/>
  <c r="D20" i="2"/>
  <c r="D21" i="2"/>
  <c r="D22" i="2"/>
  <c r="D23" i="2"/>
  <c r="D24" i="2"/>
  <c r="D25" i="2"/>
  <c r="D26" i="2"/>
  <c r="D27" i="2"/>
  <c r="D28" i="2"/>
  <c r="D29" i="2"/>
  <c r="D30" i="2"/>
  <c r="D31" i="2"/>
  <c r="D32" i="2"/>
  <c r="D33" i="2"/>
  <c r="D34" i="2"/>
  <c r="D35" i="2"/>
  <c r="D36" i="2"/>
  <c r="C4" i="2"/>
  <c r="C5" i="2"/>
  <c r="C6" i="2"/>
  <c r="C7" i="2"/>
  <c r="C8" i="2"/>
  <c r="C9" i="2"/>
  <c r="C10" i="2"/>
  <c r="C11" i="2"/>
  <c r="C12" i="2"/>
  <c r="C13" i="2"/>
  <c r="C14" i="2"/>
  <c r="C15" i="2"/>
  <c r="C16" i="2"/>
  <c r="C17" i="2"/>
  <c r="C18" i="2"/>
  <c r="C19" i="2"/>
  <c r="C20" i="2"/>
  <c r="C21" i="2"/>
  <c r="C22" i="2"/>
  <c r="C23" i="2"/>
  <c r="C24" i="2"/>
  <c r="C25" i="2"/>
  <c r="C26" i="2"/>
  <c r="C27" i="2"/>
  <c r="C28" i="2"/>
  <c r="C29" i="2"/>
  <c r="C30" i="2"/>
  <c r="C31" i="2"/>
  <c r="C32" i="2"/>
  <c r="C33" i="2"/>
  <c r="C34" i="2"/>
  <c r="C35" i="2"/>
  <c r="C36" i="2"/>
  <c r="D4" i="2"/>
  <c r="D5" i="2"/>
  <c r="D6" i="2"/>
  <c r="D7" i="2"/>
  <c r="D8" i="2"/>
  <c r="D9" i="2"/>
  <c r="D10" i="2"/>
  <c r="D11" i="2"/>
  <c r="D3" i="2"/>
  <c r="J3" i="6"/>
  <c r="H23" i="5"/>
  <c r="H24" i="5"/>
  <c r="AB1313" i="1"/>
  <c r="AC1313" i="1"/>
  <c r="AD1313" i="1"/>
  <c r="AE1313" i="1"/>
  <c r="AF1313" i="1"/>
  <c r="AB1314" i="1"/>
  <c r="AC1314" i="1"/>
  <c r="AD1314" i="1"/>
  <c r="AE1314" i="1"/>
  <c r="AF1314" i="1"/>
  <c r="AB1315" i="1"/>
  <c r="AC1315" i="1"/>
  <c r="AD1315" i="1"/>
  <c r="AE1315" i="1"/>
  <c r="AF1315" i="1"/>
  <c r="AB1316" i="1"/>
  <c r="AC1316" i="1"/>
  <c r="AD1316" i="1"/>
  <c r="AE1316" i="1"/>
  <c r="AF1316" i="1"/>
  <c r="AB1317" i="1"/>
  <c r="AC1317" i="1"/>
  <c r="AD1317" i="1"/>
  <c r="AE1317" i="1"/>
  <c r="AF1317" i="1"/>
  <c r="AB1318" i="1"/>
  <c r="AC1318" i="1"/>
  <c r="AD1318" i="1"/>
  <c r="AE1318" i="1"/>
  <c r="AF1318" i="1"/>
  <c r="AB1319" i="1"/>
  <c r="AC1319" i="1"/>
  <c r="AD1319" i="1"/>
  <c r="AE1319" i="1"/>
  <c r="AF1319" i="1"/>
  <c r="AB1320" i="1"/>
  <c r="AC1320" i="1"/>
  <c r="AD1320" i="1"/>
  <c r="AE1320" i="1"/>
  <c r="AF1320" i="1"/>
  <c r="AB1321" i="1"/>
  <c r="AC1321" i="1"/>
  <c r="AD1321" i="1"/>
  <c r="AE1321" i="1"/>
  <c r="AF1321" i="1"/>
  <c r="AB1322" i="1"/>
  <c r="AC1322" i="1"/>
  <c r="AD1322" i="1"/>
  <c r="AE1322" i="1"/>
  <c r="AF1322" i="1"/>
  <c r="AB1323" i="1"/>
  <c r="AC1323" i="1"/>
  <c r="AD1323" i="1"/>
  <c r="AE1323" i="1"/>
  <c r="AF1323" i="1"/>
  <c r="AB1324" i="1"/>
  <c r="AC1324" i="1"/>
  <c r="AD1324" i="1"/>
  <c r="AE1324" i="1"/>
  <c r="AF1324" i="1"/>
  <c r="AB1325" i="1"/>
  <c r="AC1325" i="1"/>
  <c r="AD1325" i="1"/>
  <c r="AE1325" i="1"/>
  <c r="AF1325" i="1"/>
  <c r="AB1326" i="1"/>
  <c r="AC1326" i="1"/>
  <c r="AD1326" i="1"/>
  <c r="AE1326" i="1"/>
  <c r="AF1326" i="1"/>
  <c r="AB1327" i="1"/>
  <c r="AC1327" i="1"/>
  <c r="AD1327" i="1"/>
  <c r="AE1327" i="1"/>
  <c r="AF1327" i="1"/>
  <c r="AB1328" i="1"/>
  <c r="AC1328" i="1"/>
  <c r="AD1328" i="1"/>
  <c r="AE1328" i="1"/>
  <c r="AF1328" i="1"/>
  <c r="AB1329" i="1"/>
  <c r="AC1329" i="1"/>
  <c r="AD1329" i="1"/>
  <c r="AE1329" i="1"/>
  <c r="AF1329" i="1"/>
  <c r="AB1330" i="1"/>
  <c r="AC1330" i="1"/>
  <c r="AD1330" i="1"/>
  <c r="AE1330" i="1"/>
  <c r="AF1330" i="1"/>
  <c r="AB1331" i="1"/>
  <c r="AC1331" i="1"/>
  <c r="AD1331" i="1"/>
  <c r="AE1331" i="1"/>
  <c r="AF1331" i="1"/>
  <c r="AB1332" i="1"/>
  <c r="AC1332" i="1"/>
  <c r="AD1332" i="1"/>
  <c r="AE1332" i="1"/>
  <c r="AF1332" i="1"/>
  <c r="AB1333" i="1"/>
  <c r="AC1333" i="1"/>
  <c r="AD1333" i="1"/>
  <c r="AE1333" i="1"/>
  <c r="AF1333" i="1"/>
  <c r="AB1334" i="1"/>
  <c r="AC1334" i="1"/>
  <c r="AD1334" i="1"/>
  <c r="AE1334" i="1"/>
  <c r="AF1334" i="1"/>
  <c r="AB1335" i="1"/>
  <c r="AC1335" i="1"/>
  <c r="AD1335" i="1"/>
  <c r="AE1335" i="1"/>
  <c r="AF1335" i="1"/>
  <c r="AB1336" i="1"/>
  <c r="AC1336" i="1"/>
  <c r="AD1336" i="1"/>
  <c r="AE1336" i="1"/>
  <c r="AF1336" i="1"/>
  <c r="AB1337" i="1"/>
  <c r="AC1337" i="1"/>
  <c r="AD1337" i="1"/>
  <c r="AE1337" i="1"/>
  <c r="AF1337" i="1"/>
  <c r="AB1338" i="1"/>
  <c r="AC1338" i="1"/>
  <c r="AD1338" i="1"/>
  <c r="AE1338" i="1"/>
  <c r="AF1338" i="1"/>
  <c r="AB1339" i="1"/>
  <c r="AC1339" i="1"/>
  <c r="AD1339" i="1"/>
  <c r="AE1339" i="1"/>
  <c r="AF1339" i="1"/>
  <c r="AB1340" i="1"/>
  <c r="AC1340" i="1"/>
  <c r="AD1340" i="1"/>
  <c r="AE1340" i="1"/>
  <c r="AF1340" i="1"/>
  <c r="AB1341" i="1"/>
  <c r="AC1341" i="1"/>
  <c r="AD1341" i="1"/>
  <c r="AE1341" i="1"/>
  <c r="AF1341" i="1"/>
  <c r="AB1342" i="1"/>
  <c r="AC1342" i="1"/>
  <c r="AD1342" i="1"/>
  <c r="AE1342" i="1"/>
  <c r="AF1342" i="1"/>
  <c r="AB1343" i="1"/>
  <c r="AC1343" i="1"/>
  <c r="AD1343" i="1"/>
  <c r="AE1343" i="1"/>
  <c r="AF1343" i="1"/>
  <c r="AB1344" i="1"/>
  <c r="AC1344" i="1"/>
  <c r="AD1344" i="1"/>
  <c r="AE1344" i="1"/>
  <c r="AF1344" i="1"/>
  <c r="AB1345" i="1"/>
  <c r="AC1345" i="1"/>
  <c r="AD1345" i="1"/>
  <c r="AE1345" i="1"/>
  <c r="AF1345" i="1"/>
  <c r="AB1346" i="1"/>
  <c r="AC1346" i="1"/>
  <c r="AD1346" i="1"/>
  <c r="AE1346" i="1"/>
  <c r="AF1346" i="1"/>
  <c r="AB1347" i="1"/>
  <c r="AC1347" i="1"/>
  <c r="AD1347" i="1"/>
  <c r="AE1347" i="1"/>
  <c r="AF1347" i="1"/>
  <c r="P1322" i="1"/>
  <c r="Q1322" i="1"/>
  <c r="R1322" i="1"/>
  <c r="S1322" i="1"/>
  <c r="T1322" i="1"/>
  <c r="U1322" i="1"/>
  <c r="V1322" i="1"/>
  <c r="P1323" i="1"/>
  <c r="Q1323" i="1"/>
  <c r="R1323" i="1"/>
  <c r="S1323" i="1"/>
  <c r="T1323" i="1"/>
  <c r="U1323" i="1"/>
  <c r="V1323" i="1"/>
  <c r="P1324" i="1"/>
  <c r="O1324" i="1" s="1"/>
  <c r="Q1324" i="1"/>
  <c r="R1324" i="1"/>
  <c r="S1324" i="1"/>
  <c r="T1324" i="1"/>
  <c r="U1324" i="1"/>
  <c r="V1324" i="1"/>
  <c r="P1325" i="1"/>
  <c r="Q1325" i="1"/>
  <c r="R1325" i="1"/>
  <c r="S1325" i="1"/>
  <c r="T1325" i="1"/>
  <c r="U1325" i="1"/>
  <c r="V1325" i="1"/>
  <c r="P1326" i="1"/>
  <c r="Q1326" i="1"/>
  <c r="R1326" i="1"/>
  <c r="S1326" i="1"/>
  <c r="T1326" i="1"/>
  <c r="U1326" i="1"/>
  <c r="V1326" i="1"/>
  <c r="P1327" i="1"/>
  <c r="Q1327" i="1"/>
  <c r="R1327" i="1"/>
  <c r="S1327" i="1"/>
  <c r="T1327" i="1"/>
  <c r="U1327" i="1"/>
  <c r="V1327" i="1"/>
  <c r="P1328" i="1"/>
  <c r="Q1328" i="1"/>
  <c r="R1328" i="1"/>
  <c r="S1328" i="1"/>
  <c r="T1328" i="1"/>
  <c r="U1328" i="1"/>
  <c r="V1328" i="1"/>
  <c r="P1329" i="1"/>
  <c r="Q1329" i="1"/>
  <c r="R1329" i="1"/>
  <c r="S1329" i="1"/>
  <c r="T1329" i="1"/>
  <c r="U1329" i="1"/>
  <c r="V1329" i="1"/>
  <c r="P1330" i="1"/>
  <c r="Q1330" i="1"/>
  <c r="R1330" i="1"/>
  <c r="S1330" i="1"/>
  <c r="T1330" i="1"/>
  <c r="U1330" i="1"/>
  <c r="V1330" i="1"/>
  <c r="P1331" i="1"/>
  <c r="Q1331" i="1"/>
  <c r="R1331" i="1"/>
  <c r="S1331" i="1"/>
  <c r="T1331" i="1"/>
  <c r="U1331" i="1"/>
  <c r="V1331" i="1"/>
  <c r="P1332" i="1"/>
  <c r="O1332" i="1" s="1"/>
  <c r="Q1332" i="1"/>
  <c r="R1332" i="1"/>
  <c r="S1332" i="1"/>
  <c r="T1332" i="1"/>
  <c r="U1332" i="1"/>
  <c r="V1332" i="1"/>
  <c r="P1333" i="1"/>
  <c r="Q1333" i="1"/>
  <c r="R1333" i="1"/>
  <c r="S1333" i="1"/>
  <c r="T1333" i="1"/>
  <c r="U1333" i="1"/>
  <c r="V1333" i="1"/>
  <c r="P1334" i="1"/>
  <c r="Q1334" i="1"/>
  <c r="R1334" i="1"/>
  <c r="S1334" i="1"/>
  <c r="T1334" i="1"/>
  <c r="U1334" i="1"/>
  <c r="V1334" i="1"/>
  <c r="P1335" i="1"/>
  <c r="O1335" i="1" s="1"/>
  <c r="Q1335" i="1"/>
  <c r="R1335" i="1"/>
  <c r="S1335" i="1"/>
  <c r="T1335" i="1"/>
  <c r="U1335" i="1"/>
  <c r="V1335" i="1"/>
  <c r="P1336" i="1"/>
  <c r="Q1336" i="1"/>
  <c r="O1336" i="1" s="1"/>
  <c r="R1336" i="1"/>
  <c r="S1336" i="1"/>
  <c r="T1336" i="1"/>
  <c r="U1336" i="1"/>
  <c r="V1336" i="1"/>
  <c r="P1337" i="1"/>
  <c r="Q1337" i="1"/>
  <c r="R1337" i="1"/>
  <c r="S1337" i="1"/>
  <c r="T1337" i="1"/>
  <c r="U1337" i="1"/>
  <c r="V1337" i="1"/>
  <c r="P1338" i="1"/>
  <c r="Q1338" i="1"/>
  <c r="R1338" i="1"/>
  <c r="S1338" i="1"/>
  <c r="T1338" i="1"/>
  <c r="U1338" i="1"/>
  <c r="V1338" i="1"/>
  <c r="P1339" i="1"/>
  <c r="O1339" i="1" s="1"/>
  <c r="Q1339" i="1"/>
  <c r="R1339" i="1"/>
  <c r="S1339" i="1"/>
  <c r="T1339" i="1"/>
  <c r="U1339" i="1"/>
  <c r="V1339" i="1"/>
  <c r="P1340" i="1"/>
  <c r="Q1340" i="1"/>
  <c r="R1340" i="1"/>
  <c r="S1340" i="1"/>
  <c r="T1340" i="1"/>
  <c r="U1340" i="1"/>
  <c r="V1340" i="1"/>
  <c r="P1341" i="1"/>
  <c r="Q1341" i="1"/>
  <c r="R1341" i="1"/>
  <c r="S1341" i="1"/>
  <c r="T1341" i="1"/>
  <c r="U1341" i="1"/>
  <c r="V1341" i="1"/>
  <c r="P1342" i="1"/>
  <c r="Q1342" i="1"/>
  <c r="R1342" i="1"/>
  <c r="S1342" i="1"/>
  <c r="T1342" i="1"/>
  <c r="U1342" i="1"/>
  <c r="V1342" i="1"/>
  <c r="P1343" i="1"/>
  <c r="Q1343" i="1"/>
  <c r="R1343" i="1"/>
  <c r="S1343" i="1"/>
  <c r="T1343" i="1"/>
  <c r="U1343" i="1"/>
  <c r="V1343" i="1"/>
  <c r="P1344" i="1"/>
  <c r="Q1344" i="1"/>
  <c r="R1344" i="1"/>
  <c r="S1344" i="1"/>
  <c r="T1344" i="1"/>
  <c r="U1344" i="1"/>
  <c r="V1344" i="1"/>
  <c r="P1345" i="1"/>
  <c r="Q1345" i="1"/>
  <c r="R1345" i="1"/>
  <c r="S1345" i="1"/>
  <c r="T1345" i="1"/>
  <c r="U1345" i="1"/>
  <c r="V1345" i="1"/>
  <c r="P1346" i="1"/>
  <c r="Q1346" i="1"/>
  <c r="R1346" i="1"/>
  <c r="S1346" i="1"/>
  <c r="T1346" i="1"/>
  <c r="U1346" i="1"/>
  <c r="V1346" i="1"/>
  <c r="O1347" i="1"/>
  <c r="P1347" i="1"/>
  <c r="Q1347" i="1"/>
  <c r="R1347" i="1"/>
  <c r="S1347" i="1"/>
  <c r="T1347" i="1"/>
  <c r="U1347" i="1"/>
  <c r="V1347" i="1"/>
  <c r="P1321" i="1"/>
  <c r="Q1321" i="1"/>
  <c r="R1321" i="1"/>
  <c r="U1321" i="1"/>
  <c r="V1321" i="1"/>
  <c r="T1321" i="1"/>
  <c r="S1321" i="1"/>
  <c r="P1320" i="1"/>
  <c r="Q1320" i="1"/>
  <c r="R1320" i="1"/>
  <c r="U1320" i="1"/>
  <c r="V1320" i="1"/>
  <c r="T1320" i="1"/>
  <c r="S1320" i="1"/>
  <c r="P1319" i="1"/>
  <c r="Q1319" i="1"/>
  <c r="R1319" i="1"/>
  <c r="U1319" i="1"/>
  <c r="V1319" i="1"/>
  <c r="T1319" i="1"/>
  <c r="S1319" i="1"/>
  <c r="P1318" i="1"/>
  <c r="Q1318" i="1"/>
  <c r="R1318" i="1"/>
  <c r="U1318" i="1"/>
  <c r="V1318" i="1"/>
  <c r="T1318" i="1"/>
  <c r="S1318" i="1"/>
  <c r="P1317" i="1"/>
  <c r="Q1317" i="1"/>
  <c r="R1317" i="1"/>
  <c r="U1317" i="1"/>
  <c r="V1317" i="1"/>
  <c r="T1317" i="1"/>
  <c r="S1317" i="1"/>
  <c r="P1316" i="1"/>
  <c r="Q1316" i="1"/>
  <c r="R1316" i="1"/>
  <c r="O1316" i="1"/>
  <c r="U1316" i="1"/>
  <c r="V1316" i="1"/>
  <c r="T1316" i="1"/>
  <c r="S1316" i="1"/>
  <c r="P1315" i="1"/>
  <c r="Q1315" i="1"/>
  <c r="R1315" i="1"/>
  <c r="U1315" i="1"/>
  <c r="V1315" i="1"/>
  <c r="T1315" i="1"/>
  <c r="S1315" i="1"/>
  <c r="P1314" i="1"/>
  <c r="Q1314" i="1"/>
  <c r="R1314" i="1"/>
  <c r="U1314" i="1"/>
  <c r="V1314" i="1"/>
  <c r="T1314" i="1"/>
  <c r="S1314" i="1"/>
  <c r="P1313" i="1"/>
  <c r="Q1313" i="1"/>
  <c r="R1313" i="1"/>
  <c r="O1313" i="1"/>
  <c r="U1313" i="1"/>
  <c r="V1313" i="1"/>
  <c r="T1313" i="1"/>
  <c r="S1313" i="1"/>
  <c r="AB1291" i="1"/>
  <c r="AC1291" i="1"/>
  <c r="AD1291" i="1"/>
  <c r="AE1291" i="1"/>
  <c r="AF1291" i="1"/>
  <c r="AB1292" i="1"/>
  <c r="AC1292" i="1"/>
  <c r="AD1292" i="1"/>
  <c r="AE1292" i="1"/>
  <c r="AF1292" i="1"/>
  <c r="AB1293" i="1"/>
  <c r="AC1293" i="1"/>
  <c r="AD1293" i="1"/>
  <c r="AE1293" i="1"/>
  <c r="AF1293" i="1"/>
  <c r="AB1294" i="1"/>
  <c r="AC1294" i="1"/>
  <c r="AD1294" i="1"/>
  <c r="AE1294" i="1"/>
  <c r="AF1294" i="1"/>
  <c r="AB1295" i="1"/>
  <c r="AC1295" i="1"/>
  <c r="AD1295" i="1"/>
  <c r="AE1295" i="1"/>
  <c r="AF1295" i="1"/>
  <c r="AB1296" i="1"/>
  <c r="AC1296" i="1"/>
  <c r="AD1296" i="1"/>
  <c r="AE1296" i="1"/>
  <c r="AF1296" i="1"/>
  <c r="AB1297" i="1"/>
  <c r="AC1297" i="1"/>
  <c r="AD1297" i="1"/>
  <c r="AE1297" i="1"/>
  <c r="AF1297" i="1"/>
  <c r="AB1298" i="1"/>
  <c r="AC1298" i="1"/>
  <c r="AD1298" i="1"/>
  <c r="AE1298" i="1"/>
  <c r="AF1298" i="1"/>
  <c r="AB1299" i="1"/>
  <c r="AC1299" i="1"/>
  <c r="AD1299" i="1"/>
  <c r="AE1299" i="1"/>
  <c r="AF1299" i="1"/>
  <c r="AB1300" i="1"/>
  <c r="AC1300" i="1"/>
  <c r="AD1300" i="1"/>
  <c r="AE1300" i="1"/>
  <c r="AF1300" i="1"/>
  <c r="AB1301" i="1"/>
  <c r="AC1301" i="1"/>
  <c r="AD1301" i="1"/>
  <c r="AE1301" i="1"/>
  <c r="AF1301" i="1"/>
  <c r="AB1302" i="1"/>
  <c r="AC1302" i="1"/>
  <c r="AD1302" i="1"/>
  <c r="AE1302" i="1"/>
  <c r="AF1302" i="1"/>
  <c r="AB1303" i="1"/>
  <c r="AC1303" i="1"/>
  <c r="AD1303" i="1"/>
  <c r="AE1303" i="1"/>
  <c r="AF1303" i="1"/>
  <c r="AB1304" i="1"/>
  <c r="AC1304" i="1"/>
  <c r="AD1304" i="1"/>
  <c r="AE1304" i="1"/>
  <c r="AF1304" i="1"/>
  <c r="AB1305" i="1"/>
  <c r="AC1305" i="1"/>
  <c r="AD1305" i="1"/>
  <c r="AE1305" i="1"/>
  <c r="AF1305" i="1"/>
  <c r="AB1306" i="1"/>
  <c r="AC1306" i="1"/>
  <c r="AD1306" i="1"/>
  <c r="AE1306" i="1"/>
  <c r="AF1306" i="1"/>
  <c r="AB1307" i="1"/>
  <c r="AC1307" i="1"/>
  <c r="AD1307" i="1"/>
  <c r="AE1307" i="1"/>
  <c r="AF1307" i="1"/>
  <c r="AB1308" i="1"/>
  <c r="AC1308" i="1"/>
  <c r="AD1308" i="1"/>
  <c r="AE1308" i="1"/>
  <c r="AF1308" i="1"/>
  <c r="AB1309" i="1"/>
  <c r="AC1309" i="1"/>
  <c r="AD1309" i="1"/>
  <c r="AE1309" i="1"/>
  <c r="AF1309" i="1"/>
  <c r="AB1310" i="1"/>
  <c r="AC1310" i="1"/>
  <c r="AD1310" i="1"/>
  <c r="AE1310" i="1"/>
  <c r="AF1310" i="1"/>
  <c r="AB1311" i="1"/>
  <c r="AC1311" i="1"/>
  <c r="AD1311" i="1"/>
  <c r="AE1311" i="1"/>
  <c r="AF1311" i="1"/>
  <c r="AB1312" i="1"/>
  <c r="AC1312" i="1"/>
  <c r="AD1312" i="1"/>
  <c r="AE1312" i="1"/>
  <c r="AF1312" i="1"/>
  <c r="P1312" i="1"/>
  <c r="Q1312" i="1"/>
  <c r="R1312" i="1"/>
  <c r="U1312" i="1"/>
  <c r="V1312" i="1"/>
  <c r="T1312" i="1"/>
  <c r="S1312" i="1"/>
  <c r="P1311" i="1"/>
  <c r="Q1311" i="1"/>
  <c r="R1311" i="1"/>
  <c r="U1311" i="1"/>
  <c r="V1311" i="1"/>
  <c r="T1311" i="1"/>
  <c r="S1311" i="1"/>
  <c r="P1310" i="1"/>
  <c r="Q1310" i="1"/>
  <c r="R1310" i="1"/>
  <c r="U1310" i="1"/>
  <c r="V1310" i="1"/>
  <c r="T1310" i="1"/>
  <c r="S1310" i="1"/>
  <c r="P1309" i="1"/>
  <c r="Q1309" i="1"/>
  <c r="R1309" i="1"/>
  <c r="U1309" i="1"/>
  <c r="V1309" i="1"/>
  <c r="T1309" i="1"/>
  <c r="S1309" i="1"/>
  <c r="P1308" i="1"/>
  <c r="Q1308" i="1"/>
  <c r="R1308" i="1"/>
  <c r="U1308" i="1"/>
  <c r="V1308" i="1"/>
  <c r="T1308" i="1"/>
  <c r="S1308" i="1"/>
  <c r="P1307" i="1"/>
  <c r="Q1307" i="1"/>
  <c r="R1307" i="1"/>
  <c r="T1307" i="1"/>
  <c r="U1307" i="1"/>
  <c r="V1307" i="1"/>
  <c r="S1307" i="1"/>
  <c r="P1306" i="1"/>
  <c r="Q1306" i="1"/>
  <c r="R1306" i="1"/>
  <c r="U1306" i="1"/>
  <c r="V1306" i="1"/>
  <c r="T1306" i="1"/>
  <c r="S1306" i="1"/>
  <c r="P1305" i="1"/>
  <c r="Q1305" i="1"/>
  <c r="R1305" i="1"/>
  <c r="U1305" i="1"/>
  <c r="V1305" i="1"/>
  <c r="T1305" i="1"/>
  <c r="S1305" i="1"/>
  <c r="P1304" i="1"/>
  <c r="Q1304" i="1"/>
  <c r="R1304" i="1"/>
  <c r="U1304" i="1"/>
  <c r="V1304" i="1"/>
  <c r="T1304" i="1"/>
  <c r="S1304" i="1"/>
  <c r="P1303" i="1"/>
  <c r="Q1303" i="1"/>
  <c r="R1303" i="1"/>
  <c r="U1303" i="1"/>
  <c r="V1303" i="1"/>
  <c r="T1303" i="1"/>
  <c r="S1303" i="1"/>
  <c r="P1302" i="1"/>
  <c r="Q1302" i="1"/>
  <c r="R1302" i="1"/>
  <c r="U1302" i="1"/>
  <c r="V1302" i="1"/>
  <c r="T1302" i="1"/>
  <c r="S1302" i="1"/>
  <c r="P1301" i="1"/>
  <c r="Q1301" i="1"/>
  <c r="R1301" i="1"/>
  <c r="O1301" i="1"/>
  <c r="U1301" i="1"/>
  <c r="V1301" i="1"/>
  <c r="T1301" i="1"/>
  <c r="S1301" i="1"/>
  <c r="P1300" i="1"/>
  <c r="Q1300" i="1"/>
  <c r="R1300" i="1"/>
  <c r="U1300" i="1"/>
  <c r="V1300" i="1"/>
  <c r="T1300" i="1"/>
  <c r="S1300" i="1"/>
  <c r="P1299" i="1"/>
  <c r="Q1299" i="1"/>
  <c r="R1299" i="1"/>
  <c r="U1299" i="1"/>
  <c r="V1299" i="1"/>
  <c r="T1299" i="1"/>
  <c r="S1299" i="1"/>
  <c r="P1298" i="1"/>
  <c r="Q1298" i="1"/>
  <c r="R1298" i="1"/>
  <c r="U1298" i="1"/>
  <c r="V1298" i="1"/>
  <c r="T1298" i="1"/>
  <c r="S1298" i="1"/>
  <c r="P1297" i="1"/>
  <c r="Q1297" i="1"/>
  <c r="R1297" i="1"/>
  <c r="U1297" i="1"/>
  <c r="V1297" i="1"/>
  <c r="T1297" i="1"/>
  <c r="S1297" i="1"/>
  <c r="P1296" i="1"/>
  <c r="Q1296" i="1"/>
  <c r="R1296" i="1"/>
  <c r="U1296" i="1"/>
  <c r="V1296" i="1"/>
  <c r="T1296" i="1"/>
  <c r="S1296" i="1"/>
  <c r="P1295" i="1"/>
  <c r="Q1295" i="1"/>
  <c r="R1295" i="1"/>
  <c r="U1295" i="1"/>
  <c r="V1295" i="1"/>
  <c r="T1295" i="1"/>
  <c r="S1295" i="1"/>
  <c r="P1294" i="1"/>
  <c r="Q1294" i="1"/>
  <c r="R1294" i="1"/>
  <c r="U1294" i="1"/>
  <c r="V1294" i="1"/>
  <c r="T1294" i="1"/>
  <c r="S1294" i="1"/>
  <c r="P1293" i="1"/>
  <c r="Q1293" i="1"/>
  <c r="R1293" i="1"/>
  <c r="U1293" i="1"/>
  <c r="V1293" i="1"/>
  <c r="T1293" i="1"/>
  <c r="S1293" i="1"/>
  <c r="P1292" i="1"/>
  <c r="Q1292" i="1"/>
  <c r="R1292" i="1"/>
  <c r="U1292" i="1"/>
  <c r="V1292" i="1"/>
  <c r="T1292" i="1"/>
  <c r="S1292" i="1"/>
  <c r="P1291" i="1"/>
  <c r="Q1291" i="1"/>
  <c r="R1291" i="1"/>
  <c r="U1291" i="1"/>
  <c r="V1291" i="1"/>
  <c r="T1291" i="1"/>
  <c r="S1291" i="1"/>
  <c r="AB1275" i="1"/>
  <c r="AC1275" i="1"/>
  <c r="AD1275" i="1"/>
  <c r="AE1275" i="1"/>
  <c r="AF1275" i="1"/>
  <c r="AB1276" i="1"/>
  <c r="AC1276" i="1"/>
  <c r="AD1276" i="1"/>
  <c r="AE1276" i="1"/>
  <c r="AF1276" i="1"/>
  <c r="AB1277" i="1"/>
  <c r="AC1277" i="1"/>
  <c r="AD1277" i="1"/>
  <c r="AE1277" i="1"/>
  <c r="AF1277" i="1"/>
  <c r="AB1278" i="1"/>
  <c r="AC1278" i="1"/>
  <c r="AD1278" i="1"/>
  <c r="AE1278" i="1"/>
  <c r="AF1278" i="1"/>
  <c r="AB1279" i="1"/>
  <c r="AC1279" i="1"/>
  <c r="AD1279" i="1"/>
  <c r="AE1279" i="1"/>
  <c r="AF1279" i="1"/>
  <c r="AB1280" i="1"/>
  <c r="AC1280" i="1"/>
  <c r="AD1280" i="1"/>
  <c r="AE1280" i="1"/>
  <c r="AF1280" i="1"/>
  <c r="AB1281" i="1"/>
  <c r="AC1281" i="1"/>
  <c r="AD1281" i="1"/>
  <c r="AE1281" i="1"/>
  <c r="AF1281" i="1"/>
  <c r="AB1282" i="1"/>
  <c r="AC1282" i="1"/>
  <c r="AD1282" i="1"/>
  <c r="AE1282" i="1"/>
  <c r="AF1282" i="1"/>
  <c r="AB1283" i="1"/>
  <c r="AC1283" i="1"/>
  <c r="AD1283" i="1"/>
  <c r="AE1283" i="1"/>
  <c r="AF1283" i="1"/>
  <c r="AB1284" i="1"/>
  <c r="AC1284" i="1"/>
  <c r="AD1284" i="1"/>
  <c r="AE1284" i="1"/>
  <c r="AF1284" i="1"/>
  <c r="AB1285" i="1"/>
  <c r="AC1285" i="1"/>
  <c r="AD1285" i="1"/>
  <c r="AE1285" i="1"/>
  <c r="AF1285" i="1"/>
  <c r="AB1286" i="1"/>
  <c r="AC1286" i="1"/>
  <c r="AD1286" i="1"/>
  <c r="AE1286" i="1"/>
  <c r="AF1286" i="1"/>
  <c r="AB1287" i="1"/>
  <c r="AC1287" i="1"/>
  <c r="AD1287" i="1"/>
  <c r="AE1287" i="1"/>
  <c r="AF1287" i="1"/>
  <c r="AB1288" i="1"/>
  <c r="AC1288" i="1"/>
  <c r="AD1288" i="1"/>
  <c r="AE1288" i="1"/>
  <c r="AF1288" i="1"/>
  <c r="AB1289" i="1"/>
  <c r="AC1289" i="1"/>
  <c r="AD1289" i="1"/>
  <c r="AE1289" i="1"/>
  <c r="AF1289" i="1"/>
  <c r="AB1290" i="1"/>
  <c r="AC1290" i="1"/>
  <c r="AD1290" i="1"/>
  <c r="AE1290" i="1"/>
  <c r="AF1290" i="1"/>
  <c r="P1290" i="1"/>
  <c r="O1290" i="1" s="1"/>
  <c r="Q1290" i="1"/>
  <c r="R1290" i="1"/>
  <c r="U1290" i="1"/>
  <c r="V1290" i="1"/>
  <c r="T1290" i="1"/>
  <c r="S1290" i="1"/>
  <c r="P1289" i="1"/>
  <c r="Q1289" i="1"/>
  <c r="R1289" i="1"/>
  <c r="U1289" i="1"/>
  <c r="V1289" i="1"/>
  <c r="T1289" i="1"/>
  <c r="S1289" i="1"/>
  <c r="P1288" i="1"/>
  <c r="Q1288" i="1"/>
  <c r="R1288" i="1"/>
  <c r="U1288" i="1"/>
  <c r="V1288" i="1"/>
  <c r="T1288" i="1"/>
  <c r="S1288" i="1"/>
  <c r="P1287" i="1"/>
  <c r="Q1287" i="1"/>
  <c r="R1287" i="1"/>
  <c r="U1287" i="1"/>
  <c r="V1287" i="1"/>
  <c r="T1287" i="1"/>
  <c r="S1287" i="1"/>
  <c r="P1286" i="1"/>
  <c r="Q1286" i="1"/>
  <c r="R1286" i="1"/>
  <c r="U1286" i="1"/>
  <c r="V1286" i="1"/>
  <c r="T1286" i="1"/>
  <c r="S1286" i="1"/>
  <c r="P1285" i="1"/>
  <c r="Q1285" i="1"/>
  <c r="R1285" i="1"/>
  <c r="U1285" i="1"/>
  <c r="V1285" i="1"/>
  <c r="T1285" i="1"/>
  <c r="S1285" i="1"/>
  <c r="P1284" i="1"/>
  <c r="Q1284" i="1"/>
  <c r="R1284" i="1"/>
  <c r="U1284" i="1"/>
  <c r="V1284" i="1"/>
  <c r="T1284" i="1"/>
  <c r="S1284" i="1"/>
  <c r="P1283" i="1"/>
  <c r="Q1283" i="1"/>
  <c r="R1283" i="1"/>
  <c r="U1283" i="1"/>
  <c r="V1283" i="1"/>
  <c r="T1283" i="1"/>
  <c r="S1283" i="1"/>
  <c r="P1282" i="1"/>
  <c r="Q1282" i="1"/>
  <c r="R1282" i="1"/>
  <c r="U1282" i="1"/>
  <c r="V1282" i="1"/>
  <c r="T1282" i="1"/>
  <c r="S1282" i="1"/>
  <c r="P1281" i="1"/>
  <c r="Q1281" i="1"/>
  <c r="R1281" i="1"/>
  <c r="U1281" i="1"/>
  <c r="V1281" i="1"/>
  <c r="T1281" i="1"/>
  <c r="S1281" i="1"/>
  <c r="P1280" i="1"/>
  <c r="Q1280" i="1"/>
  <c r="R1280" i="1"/>
  <c r="U1280" i="1"/>
  <c r="V1280" i="1"/>
  <c r="T1280" i="1"/>
  <c r="S1280" i="1"/>
  <c r="P1279" i="1"/>
  <c r="Q1279" i="1"/>
  <c r="R1279" i="1"/>
  <c r="U1279" i="1"/>
  <c r="V1279" i="1"/>
  <c r="T1279" i="1"/>
  <c r="S1279" i="1"/>
  <c r="P1278" i="1"/>
  <c r="Q1278" i="1"/>
  <c r="R1278" i="1"/>
  <c r="U1278" i="1"/>
  <c r="V1278" i="1"/>
  <c r="T1278" i="1"/>
  <c r="S1278" i="1"/>
  <c r="P1277" i="1"/>
  <c r="Q1277" i="1"/>
  <c r="R1277" i="1"/>
  <c r="U1277" i="1"/>
  <c r="V1277" i="1"/>
  <c r="T1277" i="1"/>
  <c r="S1277" i="1"/>
  <c r="P1276" i="1"/>
  <c r="Q1276" i="1"/>
  <c r="R1276" i="1"/>
  <c r="O1276" i="1" s="1"/>
  <c r="U1276" i="1"/>
  <c r="V1276" i="1"/>
  <c r="T1276" i="1"/>
  <c r="S1276" i="1"/>
  <c r="P1275" i="1"/>
  <c r="Q1275" i="1"/>
  <c r="R1275" i="1"/>
  <c r="S1275" i="1"/>
  <c r="T1275" i="1"/>
  <c r="U1275" i="1"/>
  <c r="V1275" i="1"/>
  <c r="AB1250" i="1"/>
  <c r="AC1250" i="1"/>
  <c r="AD1250" i="1"/>
  <c r="AE1250" i="1"/>
  <c r="AF1250" i="1"/>
  <c r="AB1251" i="1"/>
  <c r="AC1251" i="1"/>
  <c r="AD1251" i="1"/>
  <c r="AE1251" i="1"/>
  <c r="AF1251" i="1"/>
  <c r="AB1252" i="1"/>
  <c r="AC1252" i="1"/>
  <c r="AD1252" i="1"/>
  <c r="AE1252" i="1"/>
  <c r="AF1252" i="1"/>
  <c r="AB1253" i="1"/>
  <c r="AC1253" i="1"/>
  <c r="AD1253" i="1"/>
  <c r="AE1253" i="1"/>
  <c r="AF1253" i="1"/>
  <c r="AB1254" i="1"/>
  <c r="AC1254" i="1"/>
  <c r="AD1254" i="1"/>
  <c r="AE1254" i="1"/>
  <c r="AF1254" i="1"/>
  <c r="AB1255" i="1"/>
  <c r="AC1255" i="1"/>
  <c r="AD1255" i="1"/>
  <c r="AE1255" i="1"/>
  <c r="AF1255" i="1"/>
  <c r="AB1256" i="1"/>
  <c r="AC1256" i="1"/>
  <c r="AD1256" i="1"/>
  <c r="AE1256" i="1"/>
  <c r="AF1256" i="1"/>
  <c r="AB1257" i="1"/>
  <c r="AC1257" i="1"/>
  <c r="AD1257" i="1"/>
  <c r="AE1257" i="1"/>
  <c r="AF1257" i="1"/>
  <c r="AB1258" i="1"/>
  <c r="AC1258" i="1"/>
  <c r="AD1258" i="1"/>
  <c r="AE1258" i="1"/>
  <c r="AF1258" i="1"/>
  <c r="AB1259" i="1"/>
  <c r="AC1259" i="1"/>
  <c r="AD1259" i="1"/>
  <c r="AE1259" i="1"/>
  <c r="AF1259" i="1"/>
  <c r="AB1260" i="1"/>
  <c r="AC1260" i="1"/>
  <c r="AD1260" i="1"/>
  <c r="AE1260" i="1"/>
  <c r="AF1260" i="1"/>
  <c r="AB1261" i="1"/>
  <c r="AC1261" i="1"/>
  <c r="AD1261" i="1"/>
  <c r="AE1261" i="1"/>
  <c r="AF1261" i="1"/>
  <c r="AB1262" i="1"/>
  <c r="AC1262" i="1"/>
  <c r="AD1262" i="1"/>
  <c r="AE1262" i="1"/>
  <c r="AF1262" i="1"/>
  <c r="AB1263" i="1"/>
  <c r="AC1263" i="1"/>
  <c r="AD1263" i="1"/>
  <c r="AE1263" i="1"/>
  <c r="AF1263" i="1"/>
  <c r="AB1264" i="1"/>
  <c r="AC1264" i="1"/>
  <c r="AD1264" i="1"/>
  <c r="AE1264" i="1"/>
  <c r="AF1264" i="1"/>
  <c r="AB1265" i="1"/>
  <c r="AC1265" i="1"/>
  <c r="AD1265" i="1"/>
  <c r="AE1265" i="1"/>
  <c r="AF1265" i="1"/>
  <c r="AB1266" i="1"/>
  <c r="AC1266" i="1"/>
  <c r="AD1266" i="1"/>
  <c r="AE1266" i="1"/>
  <c r="AF1266" i="1"/>
  <c r="AB1267" i="1"/>
  <c r="AC1267" i="1"/>
  <c r="AD1267" i="1"/>
  <c r="AE1267" i="1"/>
  <c r="AF1267" i="1"/>
  <c r="AB1268" i="1"/>
  <c r="AC1268" i="1"/>
  <c r="AD1268" i="1"/>
  <c r="AE1268" i="1"/>
  <c r="AF1268" i="1"/>
  <c r="AB1269" i="1"/>
  <c r="AC1269" i="1"/>
  <c r="AD1269" i="1"/>
  <c r="AE1269" i="1"/>
  <c r="AF1269" i="1"/>
  <c r="AB1270" i="1"/>
  <c r="AC1270" i="1"/>
  <c r="AD1270" i="1"/>
  <c r="AE1270" i="1"/>
  <c r="AF1270" i="1"/>
  <c r="AB1271" i="1"/>
  <c r="AC1271" i="1"/>
  <c r="AD1271" i="1"/>
  <c r="AE1271" i="1"/>
  <c r="AF1271" i="1"/>
  <c r="AB1272" i="1"/>
  <c r="AC1272" i="1"/>
  <c r="AD1272" i="1"/>
  <c r="AE1272" i="1"/>
  <c r="AF1272" i="1"/>
  <c r="AB1273" i="1"/>
  <c r="AC1273" i="1"/>
  <c r="AD1273" i="1"/>
  <c r="AE1273" i="1"/>
  <c r="AF1273" i="1"/>
  <c r="AB1274" i="1"/>
  <c r="AC1274" i="1"/>
  <c r="AD1274" i="1"/>
  <c r="AE1274" i="1"/>
  <c r="AF1274" i="1"/>
  <c r="P1269" i="1"/>
  <c r="Q1269" i="1"/>
  <c r="O1269" i="1" s="1"/>
  <c r="R1269" i="1"/>
  <c r="S1269" i="1"/>
  <c r="T1269" i="1"/>
  <c r="U1269" i="1"/>
  <c r="V1269" i="1"/>
  <c r="P1270" i="1"/>
  <c r="Q1270" i="1"/>
  <c r="R1270" i="1"/>
  <c r="S1270" i="1"/>
  <c r="T1270" i="1"/>
  <c r="U1270" i="1"/>
  <c r="V1270" i="1"/>
  <c r="P1271" i="1"/>
  <c r="Q1271" i="1"/>
  <c r="R1271" i="1"/>
  <c r="S1271" i="1"/>
  <c r="T1271" i="1"/>
  <c r="U1271" i="1"/>
  <c r="V1271" i="1"/>
  <c r="P1272" i="1"/>
  <c r="Q1272" i="1"/>
  <c r="R1272" i="1"/>
  <c r="S1272" i="1"/>
  <c r="T1272" i="1"/>
  <c r="U1272" i="1"/>
  <c r="V1272" i="1"/>
  <c r="P1273" i="1"/>
  <c r="Q1273" i="1"/>
  <c r="R1273" i="1"/>
  <c r="S1273" i="1"/>
  <c r="T1273" i="1"/>
  <c r="U1273" i="1"/>
  <c r="V1273" i="1"/>
  <c r="P1274" i="1"/>
  <c r="Q1274" i="1"/>
  <c r="R1274" i="1"/>
  <c r="S1274" i="1"/>
  <c r="T1274" i="1"/>
  <c r="U1274" i="1"/>
  <c r="V1274" i="1"/>
  <c r="P1268" i="1"/>
  <c r="O1268" i="1" s="1"/>
  <c r="Q1268" i="1"/>
  <c r="R1268" i="1"/>
  <c r="U1268" i="1"/>
  <c r="V1268" i="1"/>
  <c r="T1268" i="1"/>
  <c r="S1268" i="1"/>
  <c r="P1267" i="1"/>
  <c r="Q1267" i="1"/>
  <c r="R1267" i="1"/>
  <c r="U1267" i="1"/>
  <c r="V1267" i="1"/>
  <c r="T1267" i="1"/>
  <c r="S1267" i="1"/>
  <c r="P1266" i="1"/>
  <c r="Q1266" i="1"/>
  <c r="R1266" i="1"/>
  <c r="U1266" i="1"/>
  <c r="V1266" i="1"/>
  <c r="T1266" i="1"/>
  <c r="S1266" i="1"/>
  <c r="P1265" i="1"/>
  <c r="Q1265" i="1"/>
  <c r="R1265" i="1"/>
  <c r="U1265" i="1"/>
  <c r="V1265" i="1"/>
  <c r="T1265" i="1"/>
  <c r="S1265" i="1"/>
  <c r="P1264" i="1"/>
  <c r="Q1264" i="1"/>
  <c r="R1264" i="1"/>
  <c r="U1264" i="1"/>
  <c r="V1264" i="1"/>
  <c r="T1264" i="1"/>
  <c r="S1264" i="1"/>
  <c r="P1263" i="1"/>
  <c r="Q1263" i="1"/>
  <c r="R1263" i="1"/>
  <c r="U1263" i="1"/>
  <c r="V1263" i="1"/>
  <c r="T1263" i="1"/>
  <c r="S1263" i="1"/>
  <c r="P1262" i="1"/>
  <c r="Q1262" i="1"/>
  <c r="R1262" i="1"/>
  <c r="U1262" i="1"/>
  <c r="V1262" i="1"/>
  <c r="T1262" i="1"/>
  <c r="S1262" i="1"/>
  <c r="P1261" i="1"/>
  <c r="Q1261" i="1"/>
  <c r="R1261" i="1"/>
  <c r="U1261" i="1"/>
  <c r="V1261" i="1"/>
  <c r="T1261" i="1"/>
  <c r="S1261" i="1"/>
  <c r="P1260" i="1"/>
  <c r="Q1260" i="1"/>
  <c r="R1260" i="1"/>
  <c r="U1260" i="1"/>
  <c r="V1260" i="1"/>
  <c r="T1260" i="1"/>
  <c r="S1260" i="1"/>
  <c r="P1259" i="1"/>
  <c r="Q1259" i="1"/>
  <c r="R1259" i="1"/>
  <c r="U1259" i="1"/>
  <c r="V1259" i="1"/>
  <c r="T1259" i="1"/>
  <c r="S1259" i="1"/>
  <c r="P1258" i="1"/>
  <c r="Q1258" i="1"/>
  <c r="R1258" i="1"/>
  <c r="U1258" i="1"/>
  <c r="V1258" i="1"/>
  <c r="T1258" i="1"/>
  <c r="S1258" i="1"/>
  <c r="P1257" i="1"/>
  <c r="O1257" i="1" s="1"/>
  <c r="Q1257" i="1"/>
  <c r="R1257" i="1"/>
  <c r="U1257" i="1"/>
  <c r="V1257" i="1"/>
  <c r="T1257" i="1"/>
  <c r="S1257" i="1"/>
  <c r="P1256" i="1"/>
  <c r="Q1256" i="1"/>
  <c r="R1256" i="1"/>
  <c r="U1256" i="1"/>
  <c r="V1256" i="1"/>
  <c r="T1256" i="1"/>
  <c r="S1256" i="1"/>
  <c r="P1255" i="1"/>
  <c r="Q1255" i="1"/>
  <c r="R1255" i="1"/>
  <c r="U1255" i="1"/>
  <c r="V1255" i="1"/>
  <c r="T1255" i="1"/>
  <c r="S1255" i="1"/>
  <c r="P1254" i="1"/>
  <c r="Q1254" i="1"/>
  <c r="R1254" i="1"/>
  <c r="U1254" i="1"/>
  <c r="V1254" i="1"/>
  <c r="T1254" i="1"/>
  <c r="S1254" i="1"/>
  <c r="P1253" i="1"/>
  <c r="Q1253" i="1"/>
  <c r="R1253" i="1"/>
  <c r="U1253" i="1"/>
  <c r="V1253" i="1"/>
  <c r="T1253" i="1"/>
  <c r="S1253" i="1"/>
  <c r="P1252" i="1"/>
  <c r="O1252" i="1" s="1"/>
  <c r="Q1252" i="1"/>
  <c r="R1252" i="1"/>
  <c r="U1252" i="1"/>
  <c r="V1252" i="1"/>
  <c r="T1252" i="1"/>
  <c r="S1252" i="1"/>
  <c r="P1251" i="1"/>
  <c r="Q1251" i="1"/>
  <c r="R1251" i="1"/>
  <c r="U1251" i="1"/>
  <c r="V1251" i="1"/>
  <c r="T1251" i="1"/>
  <c r="S1251" i="1"/>
  <c r="P1250" i="1"/>
  <c r="Q1250" i="1"/>
  <c r="R1250" i="1"/>
  <c r="U1250" i="1"/>
  <c r="V1250" i="1"/>
  <c r="T1250" i="1"/>
  <c r="S1250" i="1"/>
  <c r="AB1230" i="1"/>
  <c r="AC1230" i="1"/>
  <c r="AD1230" i="1"/>
  <c r="AE1230" i="1"/>
  <c r="AF1230" i="1"/>
  <c r="AB1231" i="1"/>
  <c r="AC1231" i="1"/>
  <c r="AD1231" i="1"/>
  <c r="AE1231" i="1"/>
  <c r="AF1231" i="1"/>
  <c r="AB1232" i="1"/>
  <c r="AC1232" i="1"/>
  <c r="AD1232" i="1"/>
  <c r="AE1232" i="1"/>
  <c r="AF1232" i="1"/>
  <c r="AB1233" i="1"/>
  <c r="AC1233" i="1"/>
  <c r="AD1233" i="1"/>
  <c r="AE1233" i="1"/>
  <c r="AF1233" i="1"/>
  <c r="AB1234" i="1"/>
  <c r="AC1234" i="1"/>
  <c r="AD1234" i="1"/>
  <c r="AE1234" i="1"/>
  <c r="AF1234" i="1"/>
  <c r="AB1235" i="1"/>
  <c r="AC1235" i="1"/>
  <c r="AD1235" i="1"/>
  <c r="AE1235" i="1"/>
  <c r="AF1235" i="1"/>
  <c r="AB1236" i="1"/>
  <c r="AC1236" i="1"/>
  <c r="AD1236" i="1"/>
  <c r="AE1236" i="1"/>
  <c r="AF1236" i="1"/>
  <c r="AB1237" i="1"/>
  <c r="AC1237" i="1"/>
  <c r="AD1237" i="1"/>
  <c r="AE1237" i="1"/>
  <c r="AF1237" i="1"/>
  <c r="AB1238" i="1"/>
  <c r="AC1238" i="1"/>
  <c r="AD1238" i="1"/>
  <c r="AE1238" i="1"/>
  <c r="AF1238" i="1"/>
  <c r="AB1239" i="1"/>
  <c r="AC1239" i="1"/>
  <c r="AD1239" i="1"/>
  <c r="AE1239" i="1"/>
  <c r="AF1239" i="1"/>
  <c r="AB1240" i="1"/>
  <c r="AC1240" i="1"/>
  <c r="AD1240" i="1"/>
  <c r="AE1240" i="1"/>
  <c r="AF1240" i="1"/>
  <c r="AB1241" i="1"/>
  <c r="AC1241" i="1"/>
  <c r="AD1241" i="1"/>
  <c r="AE1241" i="1"/>
  <c r="AF1241" i="1"/>
  <c r="AB1242" i="1"/>
  <c r="AC1242" i="1"/>
  <c r="AD1242" i="1"/>
  <c r="AE1242" i="1"/>
  <c r="AF1242" i="1"/>
  <c r="AB1243" i="1"/>
  <c r="AC1243" i="1"/>
  <c r="AD1243" i="1"/>
  <c r="AE1243" i="1"/>
  <c r="AF1243" i="1"/>
  <c r="AB1244" i="1"/>
  <c r="AC1244" i="1"/>
  <c r="AD1244" i="1"/>
  <c r="AE1244" i="1"/>
  <c r="AF1244" i="1"/>
  <c r="AB1245" i="1"/>
  <c r="AC1245" i="1"/>
  <c r="AD1245" i="1"/>
  <c r="AE1245" i="1"/>
  <c r="AF1245" i="1"/>
  <c r="AB1246" i="1"/>
  <c r="AC1246" i="1"/>
  <c r="AD1246" i="1"/>
  <c r="AE1246" i="1"/>
  <c r="AF1246" i="1"/>
  <c r="AB1247" i="1"/>
  <c r="AC1247" i="1"/>
  <c r="AD1247" i="1"/>
  <c r="AE1247" i="1"/>
  <c r="AF1247" i="1"/>
  <c r="AB1248" i="1"/>
  <c r="AC1248" i="1"/>
  <c r="AD1248" i="1"/>
  <c r="AE1248" i="1"/>
  <c r="AF1248" i="1"/>
  <c r="AB1249" i="1"/>
  <c r="AC1249" i="1"/>
  <c r="AD1249" i="1"/>
  <c r="AE1249" i="1"/>
  <c r="AF1249" i="1"/>
  <c r="P1246" i="1"/>
  <c r="O1246" i="1" s="1"/>
  <c r="Q1246" i="1"/>
  <c r="R1246" i="1"/>
  <c r="S1246" i="1"/>
  <c r="T1246" i="1"/>
  <c r="U1246" i="1"/>
  <c r="V1246" i="1"/>
  <c r="P1247" i="1"/>
  <c r="Q1247" i="1"/>
  <c r="R1247" i="1"/>
  <c r="S1247" i="1"/>
  <c r="T1247" i="1"/>
  <c r="U1247" i="1"/>
  <c r="V1247" i="1"/>
  <c r="P1248" i="1"/>
  <c r="Q1248" i="1"/>
  <c r="R1248" i="1"/>
  <c r="S1248" i="1"/>
  <c r="T1248" i="1"/>
  <c r="U1248" i="1"/>
  <c r="V1248" i="1"/>
  <c r="P1249" i="1"/>
  <c r="Q1249" i="1"/>
  <c r="R1249" i="1"/>
  <c r="S1249" i="1"/>
  <c r="T1249" i="1"/>
  <c r="U1249" i="1"/>
  <c r="V1249" i="1"/>
  <c r="P1245" i="1"/>
  <c r="Q1245" i="1"/>
  <c r="R1245" i="1"/>
  <c r="U1245" i="1"/>
  <c r="V1245" i="1"/>
  <c r="T1245" i="1"/>
  <c r="S1245" i="1"/>
  <c r="P1244" i="1"/>
  <c r="Q1244" i="1"/>
  <c r="R1244" i="1"/>
  <c r="U1244" i="1"/>
  <c r="V1244" i="1"/>
  <c r="T1244" i="1"/>
  <c r="S1244" i="1"/>
  <c r="P1243" i="1"/>
  <c r="Q1243" i="1"/>
  <c r="R1243" i="1"/>
  <c r="U1243" i="1"/>
  <c r="V1243" i="1"/>
  <c r="T1243" i="1"/>
  <c r="S1243" i="1"/>
  <c r="P1242" i="1"/>
  <c r="Q1242" i="1"/>
  <c r="R1242" i="1"/>
  <c r="U1242" i="1"/>
  <c r="V1242" i="1"/>
  <c r="T1242" i="1"/>
  <c r="S1242" i="1"/>
  <c r="P1241" i="1"/>
  <c r="Q1241" i="1"/>
  <c r="R1241" i="1"/>
  <c r="O1241" i="1"/>
  <c r="U1241" i="1"/>
  <c r="V1241" i="1"/>
  <c r="T1241" i="1"/>
  <c r="S1241" i="1"/>
  <c r="P1240" i="1"/>
  <c r="Q1240" i="1"/>
  <c r="R1240" i="1"/>
  <c r="U1240" i="1"/>
  <c r="V1240" i="1"/>
  <c r="T1240" i="1"/>
  <c r="S1240" i="1"/>
  <c r="P1239" i="1"/>
  <c r="Q1239" i="1"/>
  <c r="R1239" i="1"/>
  <c r="U1239" i="1"/>
  <c r="V1239" i="1"/>
  <c r="T1239" i="1"/>
  <c r="S1239" i="1"/>
  <c r="P1238" i="1"/>
  <c r="Q1238" i="1"/>
  <c r="R1238" i="1"/>
  <c r="U1238" i="1"/>
  <c r="V1238" i="1"/>
  <c r="T1238" i="1"/>
  <c r="S1238" i="1"/>
  <c r="P1237" i="1"/>
  <c r="Q1237" i="1"/>
  <c r="R1237" i="1"/>
  <c r="U1237" i="1"/>
  <c r="V1237" i="1"/>
  <c r="T1237" i="1"/>
  <c r="S1237" i="1"/>
  <c r="P1236" i="1"/>
  <c r="Q1236" i="1"/>
  <c r="R1236" i="1"/>
  <c r="U1236" i="1"/>
  <c r="V1236" i="1"/>
  <c r="T1236" i="1"/>
  <c r="S1236" i="1"/>
  <c r="P1235" i="1"/>
  <c r="Q1235" i="1"/>
  <c r="R1235" i="1"/>
  <c r="U1235" i="1"/>
  <c r="V1235" i="1"/>
  <c r="T1235" i="1"/>
  <c r="S1235" i="1"/>
  <c r="P1234" i="1"/>
  <c r="Q1234" i="1"/>
  <c r="R1234" i="1"/>
  <c r="U1234" i="1"/>
  <c r="V1234" i="1"/>
  <c r="T1234" i="1"/>
  <c r="S1234" i="1"/>
  <c r="P1233" i="1"/>
  <c r="Q1233" i="1"/>
  <c r="R1233" i="1"/>
  <c r="U1233" i="1"/>
  <c r="V1233" i="1"/>
  <c r="T1233" i="1"/>
  <c r="S1233" i="1"/>
  <c r="P1232" i="1"/>
  <c r="Q1232" i="1"/>
  <c r="R1232" i="1"/>
  <c r="U1232" i="1"/>
  <c r="V1232" i="1"/>
  <c r="T1232" i="1"/>
  <c r="S1232" i="1"/>
  <c r="P1231" i="1"/>
  <c r="Q1231" i="1"/>
  <c r="R1231" i="1"/>
  <c r="O1231" i="1" s="1"/>
  <c r="U1231" i="1"/>
  <c r="V1231" i="1"/>
  <c r="T1231" i="1"/>
  <c r="S1231" i="1"/>
  <c r="P1230" i="1"/>
  <c r="Q1230" i="1"/>
  <c r="R1230" i="1"/>
  <c r="U1230" i="1"/>
  <c r="V1230" i="1"/>
  <c r="T1230" i="1"/>
  <c r="S1230" i="1"/>
  <c r="AB1159" i="1"/>
  <c r="AC1159" i="1"/>
  <c r="AD1159" i="1"/>
  <c r="AE1159" i="1"/>
  <c r="AF1159" i="1"/>
  <c r="AB1160" i="1"/>
  <c r="AC1160" i="1"/>
  <c r="AD1160" i="1"/>
  <c r="AE1160" i="1"/>
  <c r="AF1160" i="1"/>
  <c r="AB1161" i="1"/>
  <c r="AC1161" i="1"/>
  <c r="AD1161" i="1"/>
  <c r="AE1161" i="1"/>
  <c r="AF1161" i="1"/>
  <c r="AB1162" i="1"/>
  <c r="AC1162" i="1"/>
  <c r="AD1162" i="1"/>
  <c r="AE1162" i="1"/>
  <c r="AF1162" i="1"/>
  <c r="AB1163" i="1"/>
  <c r="AC1163" i="1"/>
  <c r="AD1163" i="1"/>
  <c r="AE1163" i="1"/>
  <c r="AF1163" i="1"/>
  <c r="AB1164" i="1"/>
  <c r="AC1164" i="1"/>
  <c r="AD1164" i="1"/>
  <c r="AE1164" i="1"/>
  <c r="AF1164" i="1"/>
  <c r="AB1165" i="1"/>
  <c r="AC1165" i="1"/>
  <c r="AD1165" i="1"/>
  <c r="AE1165" i="1"/>
  <c r="AF1165" i="1"/>
  <c r="AB1166" i="1"/>
  <c r="AC1166" i="1"/>
  <c r="AD1166" i="1"/>
  <c r="AE1166" i="1"/>
  <c r="AF1166" i="1"/>
  <c r="AB1167" i="1"/>
  <c r="AC1167" i="1"/>
  <c r="AD1167" i="1"/>
  <c r="AE1167" i="1"/>
  <c r="AF1167" i="1"/>
  <c r="AB1168" i="1"/>
  <c r="AC1168" i="1"/>
  <c r="AD1168" i="1"/>
  <c r="AE1168" i="1"/>
  <c r="AF1168" i="1"/>
  <c r="AB1169" i="1"/>
  <c r="AC1169" i="1"/>
  <c r="AD1169" i="1"/>
  <c r="AE1169" i="1"/>
  <c r="AF1169" i="1"/>
  <c r="AB1170" i="1"/>
  <c r="AC1170" i="1"/>
  <c r="AD1170" i="1"/>
  <c r="AE1170" i="1"/>
  <c r="AF1170" i="1"/>
  <c r="AB1171" i="1"/>
  <c r="AC1171" i="1"/>
  <c r="AD1171" i="1"/>
  <c r="AE1171" i="1"/>
  <c r="AF1171" i="1"/>
  <c r="AB1172" i="1"/>
  <c r="AC1172" i="1"/>
  <c r="AD1172" i="1"/>
  <c r="AE1172" i="1"/>
  <c r="AF1172" i="1"/>
  <c r="AB1173" i="1"/>
  <c r="AC1173" i="1"/>
  <c r="AD1173" i="1"/>
  <c r="AE1173" i="1"/>
  <c r="AF1173" i="1"/>
  <c r="AB1174" i="1"/>
  <c r="AC1174" i="1"/>
  <c r="AD1174" i="1"/>
  <c r="AE1174" i="1"/>
  <c r="AF1174" i="1"/>
  <c r="AB1175" i="1"/>
  <c r="AC1175" i="1"/>
  <c r="AD1175" i="1"/>
  <c r="AE1175" i="1"/>
  <c r="AF1175" i="1"/>
  <c r="AB1176" i="1"/>
  <c r="AC1176" i="1"/>
  <c r="AD1176" i="1"/>
  <c r="AE1176" i="1"/>
  <c r="AF1176" i="1"/>
  <c r="AB1177" i="1"/>
  <c r="AC1177" i="1"/>
  <c r="AD1177" i="1"/>
  <c r="AE1177" i="1"/>
  <c r="AF1177" i="1"/>
  <c r="AB1178" i="1"/>
  <c r="AC1178" i="1"/>
  <c r="AD1178" i="1"/>
  <c r="AE1178" i="1"/>
  <c r="AF1178" i="1"/>
  <c r="AB1179" i="1"/>
  <c r="AC1179" i="1"/>
  <c r="AD1179" i="1"/>
  <c r="AE1179" i="1"/>
  <c r="AF1179" i="1"/>
  <c r="AB1180" i="1"/>
  <c r="AC1180" i="1"/>
  <c r="AD1180" i="1"/>
  <c r="AE1180" i="1"/>
  <c r="AF1180" i="1"/>
  <c r="AB1181" i="1"/>
  <c r="AC1181" i="1"/>
  <c r="AD1181" i="1"/>
  <c r="AE1181" i="1"/>
  <c r="AF1181" i="1"/>
  <c r="AB1182" i="1"/>
  <c r="AC1182" i="1"/>
  <c r="AD1182" i="1"/>
  <c r="AE1182" i="1"/>
  <c r="AF1182" i="1"/>
  <c r="AB1183" i="1"/>
  <c r="AC1183" i="1"/>
  <c r="AD1183" i="1"/>
  <c r="AE1183" i="1"/>
  <c r="AF1183" i="1"/>
  <c r="AB1184" i="1"/>
  <c r="AC1184" i="1"/>
  <c r="AD1184" i="1"/>
  <c r="AE1184" i="1"/>
  <c r="AF1184" i="1"/>
  <c r="AB1185" i="1"/>
  <c r="AC1185" i="1"/>
  <c r="AD1185" i="1"/>
  <c r="AE1185" i="1"/>
  <c r="AF1185" i="1"/>
  <c r="AB1186" i="1"/>
  <c r="AC1186" i="1"/>
  <c r="AD1186" i="1"/>
  <c r="AE1186" i="1"/>
  <c r="AF1186" i="1"/>
  <c r="AB1187" i="1"/>
  <c r="AC1187" i="1"/>
  <c r="AD1187" i="1"/>
  <c r="AE1187" i="1"/>
  <c r="AF1187" i="1"/>
  <c r="AB1188" i="1"/>
  <c r="AC1188" i="1"/>
  <c r="AD1188" i="1"/>
  <c r="AE1188" i="1"/>
  <c r="AF1188" i="1"/>
  <c r="AB1189" i="1"/>
  <c r="AC1189" i="1"/>
  <c r="AD1189" i="1"/>
  <c r="AE1189" i="1"/>
  <c r="AF1189" i="1"/>
  <c r="AB1190" i="1"/>
  <c r="AC1190" i="1"/>
  <c r="AD1190" i="1"/>
  <c r="AE1190" i="1"/>
  <c r="AF1190" i="1"/>
  <c r="AB1191" i="1"/>
  <c r="AC1191" i="1"/>
  <c r="AD1191" i="1"/>
  <c r="AE1191" i="1"/>
  <c r="AF1191" i="1"/>
  <c r="AB1192" i="1"/>
  <c r="AC1192" i="1"/>
  <c r="AD1192" i="1"/>
  <c r="AE1192" i="1"/>
  <c r="AF1192" i="1"/>
  <c r="AB1193" i="1"/>
  <c r="AC1193" i="1"/>
  <c r="AD1193" i="1"/>
  <c r="AE1193" i="1"/>
  <c r="AF1193" i="1"/>
  <c r="AB1194" i="1"/>
  <c r="AC1194" i="1"/>
  <c r="AD1194" i="1"/>
  <c r="AE1194" i="1"/>
  <c r="AF1194" i="1"/>
  <c r="AB1195" i="1"/>
  <c r="AC1195" i="1"/>
  <c r="AD1195" i="1"/>
  <c r="AE1195" i="1"/>
  <c r="AF1195" i="1"/>
  <c r="AB1196" i="1"/>
  <c r="AC1196" i="1"/>
  <c r="AD1196" i="1"/>
  <c r="AE1196" i="1"/>
  <c r="AF1196" i="1"/>
  <c r="AB1197" i="1"/>
  <c r="AC1197" i="1"/>
  <c r="AD1197" i="1"/>
  <c r="AE1197" i="1"/>
  <c r="AF1197" i="1"/>
  <c r="AB1198" i="1"/>
  <c r="AC1198" i="1"/>
  <c r="AD1198" i="1"/>
  <c r="AE1198" i="1"/>
  <c r="AF1198" i="1"/>
  <c r="AB1199" i="1"/>
  <c r="AC1199" i="1"/>
  <c r="AD1199" i="1"/>
  <c r="AE1199" i="1"/>
  <c r="AF1199" i="1"/>
  <c r="AB1200" i="1"/>
  <c r="AC1200" i="1"/>
  <c r="AD1200" i="1"/>
  <c r="AE1200" i="1"/>
  <c r="AF1200" i="1"/>
  <c r="AB1201" i="1"/>
  <c r="AC1201" i="1"/>
  <c r="AD1201" i="1"/>
  <c r="AE1201" i="1"/>
  <c r="AF1201" i="1"/>
  <c r="AB1202" i="1"/>
  <c r="AC1202" i="1"/>
  <c r="AD1202" i="1"/>
  <c r="AE1202" i="1"/>
  <c r="AF1202" i="1"/>
  <c r="AB1203" i="1"/>
  <c r="AC1203" i="1"/>
  <c r="AD1203" i="1"/>
  <c r="AE1203" i="1"/>
  <c r="AF1203" i="1"/>
  <c r="AB1204" i="1"/>
  <c r="AC1204" i="1"/>
  <c r="AD1204" i="1"/>
  <c r="AE1204" i="1"/>
  <c r="AF1204" i="1"/>
  <c r="AB1205" i="1"/>
  <c r="AC1205" i="1"/>
  <c r="AD1205" i="1"/>
  <c r="AE1205" i="1"/>
  <c r="AF1205" i="1"/>
  <c r="AB1206" i="1"/>
  <c r="AC1206" i="1"/>
  <c r="AD1206" i="1"/>
  <c r="AE1206" i="1"/>
  <c r="AF1206" i="1"/>
  <c r="AB1207" i="1"/>
  <c r="AC1207" i="1"/>
  <c r="AD1207" i="1"/>
  <c r="AE1207" i="1"/>
  <c r="AF1207" i="1"/>
  <c r="AB1208" i="1"/>
  <c r="AC1208" i="1"/>
  <c r="AD1208" i="1"/>
  <c r="AE1208" i="1"/>
  <c r="AF1208" i="1"/>
  <c r="AB1209" i="1"/>
  <c r="AC1209" i="1"/>
  <c r="AD1209" i="1"/>
  <c r="AE1209" i="1"/>
  <c r="AF1209" i="1"/>
  <c r="AB1210" i="1"/>
  <c r="AC1210" i="1"/>
  <c r="AD1210" i="1"/>
  <c r="AE1210" i="1"/>
  <c r="AF1210" i="1"/>
  <c r="AB1211" i="1"/>
  <c r="AC1211" i="1"/>
  <c r="AD1211" i="1"/>
  <c r="AE1211" i="1"/>
  <c r="AF1211" i="1"/>
  <c r="AB1212" i="1"/>
  <c r="AC1212" i="1"/>
  <c r="AD1212" i="1"/>
  <c r="AE1212" i="1"/>
  <c r="AF1212" i="1"/>
  <c r="AB1213" i="1"/>
  <c r="AC1213" i="1"/>
  <c r="AD1213" i="1"/>
  <c r="AE1213" i="1"/>
  <c r="AF1213" i="1"/>
  <c r="AB1214" i="1"/>
  <c r="AC1214" i="1"/>
  <c r="AD1214" i="1"/>
  <c r="AE1214" i="1"/>
  <c r="AF1214" i="1"/>
  <c r="AB1215" i="1"/>
  <c r="AC1215" i="1"/>
  <c r="AD1215" i="1"/>
  <c r="AE1215" i="1"/>
  <c r="AF1215" i="1"/>
  <c r="AB1216" i="1"/>
  <c r="AC1216" i="1"/>
  <c r="AD1216" i="1"/>
  <c r="AE1216" i="1"/>
  <c r="AF1216" i="1"/>
  <c r="AB1217" i="1"/>
  <c r="AC1217" i="1"/>
  <c r="AD1217" i="1"/>
  <c r="AE1217" i="1"/>
  <c r="AF1217" i="1"/>
  <c r="AB1218" i="1"/>
  <c r="AC1218" i="1"/>
  <c r="AD1218" i="1"/>
  <c r="AE1218" i="1"/>
  <c r="AF1218" i="1"/>
  <c r="AB1219" i="1"/>
  <c r="AC1219" i="1"/>
  <c r="AD1219" i="1"/>
  <c r="AE1219" i="1"/>
  <c r="AF1219" i="1"/>
  <c r="AB1220" i="1"/>
  <c r="AC1220" i="1"/>
  <c r="AD1220" i="1"/>
  <c r="AE1220" i="1"/>
  <c r="AF1220" i="1"/>
  <c r="AB1221" i="1"/>
  <c r="AC1221" i="1"/>
  <c r="AD1221" i="1"/>
  <c r="AE1221" i="1"/>
  <c r="AF1221" i="1"/>
  <c r="AB1222" i="1"/>
  <c r="AC1222" i="1"/>
  <c r="AD1222" i="1"/>
  <c r="AE1222" i="1"/>
  <c r="AF1222" i="1"/>
  <c r="AB1223" i="1"/>
  <c r="AC1223" i="1"/>
  <c r="AD1223" i="1"/>
  <c r="AE1223" i="1"/>
  <c r="AF1223" i="1"/>
  <c r="AB1224" i="1"/>
  <c r="AC1224" i="1"/>
  <c r="AD1224" i="1"/>
  <c r="AE1224" i="1"/>
  <c r="AF1224" i="1"/>
  <c r="AB1225" i="1"/>
  <c r="AC1225" i="1"/>
  <c r="AD1225" i="1"/>
  <c r="AE1225" i="1"/>
  <c r="AF1225" i="1"/>
  <c r="AB1226" i="1"/>
  <c r="AC1226" i="1"/>
  <c r="AD1226" i="1"/>
  <c r="AE1226" i="1"/>
  <c r="AF1226" i="1"/>
  <c r="AB1227" i="1"/>
  <c r="AC1227" i="1"/>
  <c r="AD1227" i="1"/>
  <c r="AE1227" i="1"/>
  <c r="AF1227" i="1"/>
  <c r="AB1228" i="1"/>
  <c r="AC1228" i="1"/>
  <c r="AD1228" i="1"/>
  <c r="AE1228" i="1"/>
  <c r="AF1228" i="1"/>
  <c r="AB1229" i="1"/>
  <c r="AC1229" i="1"/>
  <c r="AD1229" i="1"/>
  <c r="AE1229" i="1"/>
  <c r="AF1229" i="1"/>
  <c r="P1225" i="1"/>
  <c r="Q1225" i="1"/>
  <c r="R1225" i="1"/>
  <c r="S1225" i="1"/>
  <c r="T1225" i="1"/>
  <c r="U1225" i="1"/>
  <c r="V1225" i="1"/>
  <c r="P1226" i="1"/>
  <c r="Q1226" i="1"/>
  <c r="R1226" i="1"/>
  <c r="S1226" i="1"/>
  <c r="T1226" i="1"/>
  <c r="U1226" i="1"/>
  <c r="V1226" i="1"/>
  <c r="P1227" i="1"/>
  <c r="Q1227" i="1"/>
  <c r="R1227" i="1"/>
  <c r="S1227" i="1"/>
  <c r="T1227" i="1"/>
  <c r="U1227" i="1"/>
  <c r="V1227" i="1"/>
  <c r="P1228" i="1"/>
  <c r="Q1228" i="1"/>
  <c r="R1228" i="1"/>
  <c r="S1228" i="1"/>
  <c r="T1228" i="1"/>
  <c r="U1228" i="1"/>
  <c r="V1228" i="1"/>
  <c r="P1229" i="1"/>
  <c r="Q1229" i="1"/>
  <c r="R1229" i="1"/>
  <c r="S1229" i="1"/>
  <c r="T1229" i="1"/>
  <c r="U1229" i="1"/>
  <c r="V1229" i="1"/>
  <c r="P1224" i="1"/>
  <c r="Q1224" i="1"/>
  <c r="R1224" i="1"/>
  <c r="U1224" i="1"/>
  <c r="V1224" i="1"/>
  <c r="T1224" i="1"/>
  <c r="S1224" i="1"/>
  <c r="P1223" i="1"/>
  <c r="Q1223" i="1"/>
  <c r="R1223" i="1"/>
  <c r="U1223" i="1"/>
  <c r="V1223" i="1"/>
  <c r="T1223" i="1"/>
  <c r="S1223" i="1"/>
  <c r="P1222" i="1"/>
  <c r="Q1222" i="1"/>
  <c r="R1222" i="1"/>
  <c r="O1222" i="1"/>
  <c r="U1222" i="1"/>
  <c r="V1222" i="1"/>
  <c r="T1222" i="1"/>
  <c r="S1222" i="1"/>
  <c r="P1221" i="1"/>
  <c r="Q1221" i="1"/>
  <c r="R1221" i="1"/>
  <c r="U1221" i="1"/>
  <c r="V1221" i="1"/>
  <c r="T1221" i="1"/>
  <c r="S1221" i="1"/>
  <c r="P1220" i="1"/>
  <c r="Q1220" i="1"/>
  <c r="R1220" i="1"/>
  <c r="U1220" i="1"/>
  <c r="V1220" i="1"/>
  <c r="T1220" i="1"/>
  <c r="S1220" i="1"/>
  <c r="P1219" i="1"/>
  <c r="Q1219" i="1"/>
  <c r="R1219" i="1"/>
  <c r="U1219" i="1"/>
  <c r="V1219" i="1"/>
  <c r="T1219" i="1"/>
  <c r="S1219" i="1"/>
  <c r="P1218" i="1"/>
  <c r="Q1218" i="1"/>
  <c r="R1218" i="1"/>
  <c r="U1218" i="1"/>
  <c r="V1218" i="1"/>
  <c r="T1218" i="1"/>
  <c r="S1218" i="1"/>
  <c r="P1217" i="1"/>
  <c r="Q1217" i="1"/>
  <c r="R1217" i="1"/>
  <c r="O1217" i="1"/>
  <c r="U1217" i="1"/>
  <c r="V1217" i="1"/>
  <c r="T1217" i="1"/>
  <c r="S1217" i="1"/>
  <c r="P1216" i="1"/>
  <c r="Q1216" i="1"/>
  <c r="R1216" i="1"/>
  <c r="U1216" i="1"/>
  <c r="V1216" i="1"/>
  <c r="T1216" i="1"/>
  <c r="S1216" i="1"/>
  <c r="P1215" i="1"/>
  <c r="Q1215" i="1"/>
  <c r="R1215" i="1"/>
  <c r="U1215" i="1"/>
  <c r="V1215" i="1"/>
  <c r="T1215" i="1"/>
  <c r="S1215" i="1"/>
  <c r="P1214" i="1"/>
  <c r="Q1214" i="1"/>
  <c r="R1214" i="1"/>
  <c r="U1214" i="1"/>
  <c r="V1214" i="1"/>
  <c r="T1214" i="1"/>
  <c r="S1214" i="1"/>
  <c r="P1213" i="1"/>
  <c r="Q1213" i="1"/>
  <c r="R1213" i="1"/>
  <c r="U1213" i="1"/>
  <c r="V1213" i="1"/>
  <c r="T1213" i="1"/>
  <c r="S1213" i="1"/>
  <c r="P1212" i="1"/>
  <c r="Q1212" i="1"/>
  <c r="R1212" i="1"/>
  <c r="U1212" i="1"/>
  <c r="V1212" i="1"/>
  <c r="T1212" i="1"/>
  <c r="S1212" i="1"/>
  <c r="P1211" i="1"/>
  <c r="Q1211" i="1"/>
  <c r="R1211" i="1"/>
  <c r="U1211" i="1"/>
  <c r="V1211" i="1"/>
  <c r="T1211" i="1"/>
  <c r="S1211" i="1"/>
  <c r="P1210" i="1"/>
  <c r="Q1210" i="1"/>
  <c r="R1210" i="1"/>
  <c r="U1210" i="1"/>
  <c r="V1210" i="1"/>
  <c r="T1210" i="1"/>
  <c r="S1210" i="1"/>
  <c r="P1209" i="1"/>
  <c r="O1209" i="1" s="1"/>
  <c r="Q1209" i="1"/>
  <c r="R1209" i="1"/>
  <c r="U1209" i="1"/>
  <c r="V1209" i="1"/>
  <c r="T1209" i="1"/>
  <c r="S1209" i="1"/>
  <c r="P1208" i="1"/>
  <c r="Q1208" i="1"/>
  <c r="R1208" i="1"/>
  <c r="U1208" i="1"/>
  <c r="V1208" i="1"/>
  <c r="T1208" i="1"/>
  <c r="S1208" i="1"/>
  <c r="P1207" i="1"/>
  <c r="Q1207" i="1"/>
  <c r="R1207" i="1"/>
  <c r="U1207" i="1"/>
  <c r="V1207" i="1"/>
  <c r="T1207" i="1"/>
  <c r="S1207" i="1"/>
  <c r="P1206" i="1"/>
  <c r="Q1206" i="1"/>
  <c r="R1206" i="1"/>
  <c r="U1206" i="1"/>
  <c r="V1206" i="1"/>
  <c r="T1206" i="1"/>
  <c r="S1206" i="1"/>
  <c r="P1205" i="1"/>
  <c r="Q1205" i="1"/>
  <c r="R1205" i="1"/>
  <c r="U1205" i="1"/>
  <c r="V1205" i="1"/>
  <c r="T1205" i="1"/>
  <c r="S1205" i="1"/>
  <c r="P1204" i="1"/>
  <c r="Q1204" i="1"/>
  <c r="R1204" i="1"/>
  <c r="U1204" i="1"/>
  <c r="V1204" i="1"/>
  <c r="T1204" i="1"/>
  <c r="S1204" i="1"/>
  <c r="P1203" i="1"/>
  <c r="Q1203" i="1"/>
  <c r="R1203" i="1"/>
  <c r="U1203" i="1"/>
  <c r="V1203" i="1"/>
  <c r="T1203" i="1"/>
  <c r="S1203" i="1"/>
  <c r="P1202" i="1"/>
  <c r="O1202" i="1" s="1"/>
  <c r="Q1202" i="1"/>
  <c r="R1202" i="1"/>
  <c r="U1202" i="1"/>
  <c r="V1202" i="1"/>
  <c r="T1202" i="1"/>
  <c r="S1202" i="1"/>
  <c r="P1201" i="1"/>
  <c r="O1201" i="1" s="1"/>
  <c r="Q1201" i="1"/>
  <c r="R1201" i="1"/>
  <c r="U1201" i="1"/>
  <c r="V1201" i="1"/>
  <c r="T1201" i="1"/>
  <c r="S1201" i="1"/>
  <c r="P1200" i="1"/>
  <c r="Q1200" i="1"/>
  <c r="R1200" i="1"/>
  <c r="U1200" i="1"/>
  <c r="V1200" i="1"/>
  <c r="T1200" i="1"/>
  <c r="S1200" i="1"/>
  <c r="P1199" i="1"/>
  <c r="Q1199" i="1"/>
  <c r="R1199" i="1"/>
  <c r="U1199" i="1"/>
  <c r="V1199" i="1"/>
  <c r="T1199" i="1"/>
  <c r="S1199" i="1"/>
  <c r="P1198" i="1"/>
  <c r="Q1198" i="1"/>
  <c r="R1198" i="1"/>
  <c r="U1198" i="1"/>
  <c r="V1198" i="1"/>
  <c r="T1198" i="1"/>
  <c r="S1198" i="1"/>
  <c r="P1197" i="1"/>
  <c r="Q1197" i="1"/>
  <c r="R1197" i="1"/>
  <c r="U1197" i="1"/>
  <c r="V1197" i="1"/>
  <c r="T1197" i="1"/>
  <c r="S1197" i="1"/>
  <c r="P1196" i="1"/>
  <c r="Q1196" i="1"/>
  <c r="R1196" i="1"/>
  <c r="U1196" i="1"/>
  <c r="V1196" i="1"/>
  <c r="T1196" i="1"/>
  <c r="S1196" i="1"/>
  <c r="Q15" i="27"/>
  <c r="Q29" i="27"/>
  <c r="P1193" i="1"/>
  <c r="Q1193" i="1"/>
  <c r="R1193" i="1"/>
  <c r="S1193" i="1"/>
  <c r="T1193" i="1"/>
  <c r="U1193" i="1"/>
  <c r="V1193" i="1"/>
  <c r="P1194" i="1"/>
  <c r="Q1194" i="1"/>
  <c r="O1194" i="1" s="1"/>
  <c r="R1194" i="1"/>
  <c r="S1194" i="1"/>
  <c r="T1194" i="1"/>
  <c r="U1194" i="1"/>
  <c r="V1194" i="1"/>
  <c r="P1195" i="1"/>
  <c r="Q1195" i="1"/>
  <c r="R1195" i="1"/>
  <c r="S1195" i="1"/>
  <c r="T1195" i="1"/>
  <c r="U1195" i="1"/>
  <c r="V1195" i="1"/>
  <c r="P1192" i="1"/>
  <c r="Q1192" i="1"/>
  <c r="R1192" i="1"/>
  <c r="U1192" i="1"/>
  <c r="V1192" i="1"/>
  <c r="T1192" i="1"/>
  <c r="S1192" i="1"/>
  <c r="P1191" i="1"/>
  <c r="Q1191" i="1"/>
  <c r="R1191" i="1"/>
  <c r="U1191" i="1"/>
  <c r="V1191" i="1"/>
  <c r="T1191" i="1"/>
  <c r="S1191" i="1"/>
  <c r="P1190" i="1"/>
  <c r="Q1190" i="1"/>
  <c r="R1190" i="1"/>
  <c r="U1190" i="1"/>
  <c r="V1190" i="1"/>
  <c r="T1190" i="1"/>
  <c r="S1190" i="1"/>
  <c r="P1189" i="1"/>
  <c r="Q1189" i="1"/>
  <c r="R1189" i="1"/>
  <c r="U1189" i="1"/>
  <c r="V1189" i="1"/>
  <c r="T1189" i="1"/>
  <c r="S1189" i="1"/>
  <c r="P1188" i="1"/>
  <c r="Q1188" i="1"/>
  <c r="R1188" i="1"/>
  <c r="U1188" i="1"/>
  <c r="V1188" i="1"/>
  <c r="T1188" i="1"/>
  <c r="S1188" i="1"/>
  <c r="P1187" i="1"/>
  <c r="Q1187" i="1"/>
  <c r="R1187" i="1"/>
  <c r="U1187" i="1"/>
  <c r="V1187" i="1"/>
  <c r="T1187" i="1"/>
  <c r="S1187" i="1"/>
  <c r="P1186" i="1"/>
  <c r="Q1186" i="1"/>
  <c r="R1186" i="1"/>
  <c r="U1186" i="1"/>
  <c r="V1186" i="1"/>
  <c r="T1186" i="1"/>
  <c r="S1186" i="1"/>
  <c r="P1185" i="1"/>
  <c r="Q1185" i="1"/>
  <c r="R1185" i="1"/>
  <c r="U1185" i="1"/>
  <c r="V1185" i="1"/>
  <c r="T1185" i="1"/>
  <c r="S1185" i="1"/>
  <c r="P1184" i="1"/>
  <c r="Q1184" i="1"/>
  <c r="R1184" i="1"/>
  <c r="O1184" i="1"/>
  <c r="U1184" i="1"/>
  <c r="V1184" i="1"/>
  <c r="T1184" i="1"/>
  <c r="S1184" i="1"/>
  <c r="P1183" i="1"/>
  <c r="Q1183" i="1"/>
  <c r="R1183" i="1"/>
  <c r="U1183" i="1"/>
  <c r="V1183" i="1"/>
  <c r="T1183" i="1"/>
  <c r="S1183" i="1"/>
  <c r="P1182" i="1"/>
  <c r="Q1182" i="1"/>
  <c r="R1182" i="1"/>
  <c r="U1182" i="1"/>
  <c r="V1182" i="1"/>
  <c r="T1182" i="1"/>
  <c r="S1182" i="1"/>
  <c r="P1181" i="1"/>
  <c r="Q1181" i="1"/>
  <c r="R1181" i="1"/>
  <c r="U1181" i="1"/>
  <c r="V1181" i="1"/>
  <c r="T1181" i="1"/>
  <c r="S1181" i="1"/>
  <c r="P1180" i="1"/>
  <c r="Q1180" i="1"/>
  <c r="R1180" i="1"/>
  <c r="U1180" i="1"/>
  <c r="V1180" i="1"/>
  <c r="T1180" i="1"/>
  <c r="S1180" i="1"/>
  <c r="P1179" i="1"/>
  <c r="Q1179" i="1"/>
  <c r="R1179" i="1"/>
  <c r="U1179" i="1"/>
  <c r="V1179" i="1"/>
  <c r="T1179" i="1"/>
  <c r="S1179" i="1"/>
  <c r="P1178" i="1"/>
  <c r="Q1178" i="1"/>
  <c r="R1178" i="1"/>
  <c r="U1178" i="1"/>
  <c r="V1178" i="1"/>
  <c r="T1178" i="1"/>
  <c r="S1178" i="1"/>
  <c r="P1177" i="1"/>
  <c r="Q1177" i="1"/>
  <c r="R1177" i="1"/>
  <c r="U1177" i="1"/>
  <c r="V1177" i="1"/>
  <c r="T1177" i="1"/>
  <c r="S1177" i="1"/>
  <c r="P1176" i="1"/>
  <c r="Q1176" i="1"/>
  <c r="R1176" i="1"/>
  <c r="U1176" i="1"/>
  <c r="V1176" i="1"/>
  <c r="T1176" i="1"/>
  <c r="S1176" i="1"/>
  <c r="P1175" i="1"/>
  <c r="Q1175" i="1"/>
  <c r="R1175" i="1"/>
  <c r="U1175" i="1"/>
  <c r="V1175" i="1"/>
  <c r="T1175" i="1"/>
  <c r="S1175" i="1"/>
  <c r="P1174" i="1"/>
  <c r="Q1174" i="1"/>
  <c r="R1174" i="1"/>
  <c r="U1174" i="1"/>
  <c r="V1174" i="1"/>
  <c r="T1174" i="1"/>
  <c r="S1174" i="1"/>
  <c r="P1173" i="1"/>
  <c r="Q1173" i="1"/>
  <c r="R1173" i="1"/>
  <c r="U1173" i="1"/>
  <c r="V1173" i="1"/>
  <c r="T1173" i="1"/>
  <c r="S1173" i="1"/>
  <c r="P1172" i="1"/>
  <c r="Q1172" i="1"/>
  <c r="R1172" i="1"/>
  <c r="O1172" i="1" s="1"/>
  <c r="U1172" i="1"/>
  <c r="V1172" i="1"/>
  <c r="T1172" i="1"/>
  <c r="S1172" i="1"/>
  <c r="P1171" i="1"/>
  <c r="Q1171" i="1"/>
  <c r="R1171" i="1"/>
  <c r="U1171" i="1"/>
  <c r="V1171" i="1"/>
  <c r="T1171" i="1"/>
  <c r="S1171" i="1"/>
  <c r="P1170" i="1"/>
  <c r="O1170" i="1" s="1"/>
  <c r="Q1170" i="1"/>
  <c r="R1170" i="1"/>
  <c r="U1170" i="1"/>
  <c r="V1170" i="1"/>
  <c r="T1170" i="1"/>
  <c r="S1170" i="1"/>
  <c r="P1169" i="1"/>
  <c r="Q1169" i="1"/>
  <c r="R1169" i="1"/>
  <c r="O1169" i="1"/>
  <c r="U1169" i="1"/>
  <c r="V1169" i="1"/>
  <c r="T1169" i="1"/>
  <c r="S1169" i="1"/>
  <c r="P1168" i="1"/>
  <c r="Q1168" i="1"/>
  <c r="R1168" i="1"/>
  <c r="U1168" i="1"/>
  <c r="V1168" i="1"/>
  <c r="T1168" i="1"/>
  <c r="S1168" i="1"/>
  <c r="P1167" i="1"/>
  <c r="Q1167" i="1"/>
  <c r="R1167" i="1"/>
  <c r="U1167" i="1"/>
  <c r="V1167" i="1"/>
  <c r="T1167" i="1"/>
  <c r="S1167" i="1"/>
  <c r="P1166" i="1"/>
  <c r="O1166" i="1" s="1"/>
  <c r="Q1166" i="1"/>
  <c r="R1166" i="1"/>
  <c r="U1166" i="1"/>
  <c r="V1166" i="1"/>
  <c r="T1166" i="1"/>
  <c r="S1166" i="1"/>
  <c r="P1165" i="1"/>
  <c r="Q1165" i="1"/>
  <c r="R1165" i="1"/>
  <c r="U1165" i="1"/>
  <c r="V1165" i="1"/>
  <c r="T1165" i="1"/>
  <c r="S1165" i="1"/>
  <c r="P1164" i="1"/>
  <c r="Q1164" i="1"/>
  <c r="R1164" i="1"/>
  <c r="U1164" i="1"/>
  <c r="V1164" i="1"/>
  <c r="T1164" i="1"/>
  <c r="S1164" i="1"/>
  <c r="P1163" i="1"/>
  <c r="Q1163" i="1"/>
  <c r="R1163" i="1"/>
  <c r="O1163" i="1"/>
  <c r="U1163" i="1"/>
  <c r="V1163" i="1"/>
  <c r="T1163" i="1"/>
  <c r="S1163" i="1"/>
  <c r="P1162" i="1"/>
  <c r="Q1162" i="1"/>
  <c r="R1162" i="1"/>
  <c r="U1162" i="1"/>
  <c r="V1162" i="1"/>
  <c r="T1162" i="1"/>
  <c r="S1162" i="1"/>
  <c r="P1161" i="1"/>
  <c r="O1161" i="1" s="1"/>
  <c r="Q1161" i="1"/>
  <c r="R1161" i="1"/>
  <c r="U1161" i="1"/>
  <c r="V1161" i="1"/>
  <c r="T1161" i="1"/>
  <c r="S1161" i="1"/>
  <c r="P1160" i="1"/>
  <c r="O1160" i="1" s="1"/>
  <c r="Q1160" i="1"/>
  <c r="R1160" i="1"/>
  <c r="U1160" i="1"/>
  <c r="V1160" i="1"/>
  <c r="T1160" i="1"/>
  <c r="S1160" i="1"/>
  <c r="P1159" i="1"/>
  <c r="Q1159" i="1"/>
  <c r="R1159" i="1"/>
  <c r="U1159" i="1"/>
  <c r="V1159" i="1"/>
  <c r="T1159" i="1"/>
  <c r="S1159" i="1"/>
  <c r="AB1135" i="1"/>
  <c r="AC1135" i="1"/>
  <c r="AD1135" i="1"/>
  <c r="AE1135" i="1"/>
  <c r="AF1135" i="1"/>
  <c r="AB1136" i="1"/>
  <c r="AC1136" i="1"/>
  <c r="AD1136" i="1"/>
  <c r="AE1136" i="1"/>
  <c r="AF1136" i="1"/>
  <c r="AB1137" i="1"/>
  <c r="AC1137" i="1"/>
  <c r="AD1137" i="1"/>
  <c r="AE1137" i="1"/>
  <c r="AF1137" i="1"/>
  <c r="AB1138" i="1"/>
  <c r="AC1138" i="1"/>
  <c r="AD1138" i="1"/>
  <c r="AE1138" i="1"/>
  <c r="AF1138" i="1"/>
  <c r="AB1139" i="1"/>
  <c r="AC1139" i="1"/>
  <c r="AD1139" i="1"/>
  <c r="AE1139" i="1"/>
  <c r="AF1139" i="1"/>
  <c r="AB1140" i="1"/>
  <c r="AC1140" i="1"/>
  <c r="AD1140" i="1"/>
  <c r="AE1140" i="1"/>
  <c r="AF1140" i="1"/>
  <c r="AB1141" i="1"/>
  <c r="AC1141" i="1"/>
  <c r="AD1141" i="1"/>
  <c r="AE1141" i="1"/>
  <c r="AF1141" i="1"/>
  <c r="AB1142" i="1"/>
  <c r="AC1142" i="1"/>
  <c r="AD1142" i="1"/>
  <c r="AE1142" i="1"/>
  <c r="AF1142" i="1"/>
  <c r="AB1143" i="1"/>
  <c r="AC1143" i="1"/>
  <c r="AD1143" i="1"/>
  <c r="AE1143" i="1"/>
  <c r="AF1143" i="1"/>
  <c r="AB1144" i="1"/>
  <c r="AC1144" i="1"/>
  <c r="AD1144" i="1"/>
  <c r="AE1144" i="1"/>
  <c r="AF1144" i="1"/>
  <c r="AB1145" i="1"/>
  <c r="AC1145" i="1"/>
  <c r="AD1145" i="1"/>
  <c r="AE1145" i="1"/>
  <c r="AF1145" i="1"/>
  <c r="AB1146" i="1"/>
  <c r="AC1146" i="1"/>
  <c r="AD1146" i="1"/>
  <c r="AE1146" i="1"/>
  <c r="AF1146" i="1"/>
  <c r="AB1147" i="1"/>
  <c r="AC1147" i="1"/>
  <c r="AD1147" i="1"/>
  <c r="AE1147" i="1"/>
  <c r="AF1147" i="1"/>
  <c r="AB1148" i="1"/>
  <c r="AC1148" i="1"/>
  <c r="AD1148" i="1"/>
  <c r="AE1148" i="1"/>
  <c r="AF1148" i="1"/>
  <c r="AB1149" i="1"/>
  <c r="AC1149" i="1"/>
  <c r="AD1149" i="1"/>
  <c r="AE1149" i="1"/>
  <c r="AF1149" i="1"/>
  <c r="AB1150" i="1"/>
  <c r="AC1150" i="1"/>
  <c r="AD1150" i="1"/>
  <c r="AE1150" i="1"/>
  <c r="AF1150" i="1"/>
  <c r="AB1151" i="1"/>
  <c r="AC1151" i="1"/>
  <c r="AD1151" i="1"/>
  <c r="AE1151" i="1"/>
  <c r="AF1151" i="1"/>
  <c r="AB1152" i="1"/>
  <c r="AC1152" i="1"/>
  <c r="AD1152" i="1"/>
  <c r="AE1152" i="1"/>
  <c r="AF1152" i="1"/>
  <c r="AB1153" i="1"/>
  <c r="AC1153" i="1"/>
  <c r="AD1153" i="1"/>
  <c r="AE1153" i="1"/>
  <c r="AF1153" i="1"/>
  <c r="AB1154" i="1"/>
  <c r="AC1154" i="1"/>
  <c r="AD1154" i="1"/>
  <c r="AE1154" i="1"/>
  <c r="AF1154" i="1"/>
  <c r="AB1155" i="1"/>
  <c r="AC1155" i="1"/>
  <c r="AD1155" i="1"/>
  <c r="AE1155" i="1"/>
  <c r="AF1155" i="1"/>
  <c r="AB1156" i="1"/>
  <c r="AC1156" i="1"/>
  <c r="AD1156" i="1"/>
  <c r="AE1156" i="1"/>
  <c r="AF1156" i="1"/>
  <c r="AB1157" i="1"/>
  <c r="AC1157" i="1"/>
  <c r="AD1157" i="1"/>
  <c r="AE1157" i="1"/>
  <c r="AF1157" i="1"/>
  <c r="AB1158" i="1"/>
  <c r="AC1158" i="1"/>
  <c r="AD1158" i="1"/>
  <c r="AE1158" i="1"/>
  <c r="AF1158" i="1"/>
  <c r="P1158" i="1"/>
  <c r="Q1158" i="1"/>
  <c r="R1158" i="1"/>
  <c r="O1158" i="1" s="1"/>
  <c r="U1158" i="1"/>
  <c r="V1158" i="1"/>
  <c r="T1158" i="1"/>
  <c r="S1158" i="1"/>
  <c r="P1157" i="1"/>
  <c r="Q1157" i="1"/>
  <c r="R1157" i="1"/>
  <c r="U1157" i="1"/>
  <c r="V1157" i="1"/>
  <c r="T1157" i="1"/>
  <c r="S1157" i="1"/>
  <c r="P1156" i="1"/>
  <c r="Q1156" i="1"/>
  <c r="R1156" i="1"/>
  <c r="U1156" i="1"/>
  <c r="V1156" i="1"/>
  <c r="T1156" i="1"/>
  <c r="S1156" i="1"/>
  <c r="P1155" i="1"/>
  <c r="Q1155" i="1"/>
  <c r="R1155" i="1"/>
  <c r="U1155" i="1"/>
  <c r="V1155" i="1"/>
  <c r="T1155" i="1"/>
  <c r="S1155" i="1"/>
  <c r="P1154" i="1"/>
  <c r="Q1154" i="1"/>
  <c r="R1154" i="1"/>
  <c r="U1154" i="1"/>
  <c r="V1154" i="1"/>
  <c r="T1154" i="1"/>
  <c r="S1154" i="1"/>
  <c r="P1153" i="1"/>
  <c r="Q1153" i="1"/>
  <c r="R1153" i="1"/>
  <c r="U1153" i="1"/>
  <c r="V1153" i="1"/>
  <c r="T1153" i="1"/>
  <c r="S1153" i="1"/>
  <c r="P1152" i="1"/>
  <c r="Q1152" i="1"/>
  <c r="R1152" i="1"/>
  <c r="U1152" i="1"/>
  <c r="V1152" i="1"/>
  <c r="T1152" i="1"/>
  <c r="S1152" i="1"/>
  <c r="P1151" i="1"/>
  <c r="Q1151" i="1"/>
  <c r="R1151" i="1"/>
  <c r="U1151" i="1"/>
  <c r="V1151" i="1"/>
  <c r="T1151" i="1"/>
  <c r="S1151" i="1"/>
  <c r="P1150" i="1"/>
  <c r="Q1150" i="1"/>
  <c r="R1150" i="1"/>
  <c r="U1150" i="1"/>
  <c r="V1150" i="1"/>
  <c r="T1150" i="1"/>
  <c r="S1150" i="1"/>
  <c r="P1149" i="1"/>
  <c r="Q1149" i="1"/>
  <c r="R1149" i="1"/>
  <c r="U1149" i="1"/>
  <c r="V1149" i="1"/>
  <c r="T1149" i="1"/>
  <c r="S1149" i="1"/>
  <c r="P1148" i="1"/>
  <c r="Q1148" i="1"/>
  <c r="R1148" i="1"/>
  <c r="U1148" i="1"/>
  <c r="V1148" i="1"/>
  <c r="T1148" i="1"/>
  <c r="S1148" i="1"/>
  <c r="P1147" i="1"/>
  <c r="Q1147" i="1"/>
  <c r="R1147" i="1"/>
  <c r="U1147" i="1"/>
  <c r="V1147" i="1"/>
  <c r="T1147" i="1"/>
  <c r="S1147" i="1"/>
  <c r="P1146" i="1"/>
  <c r="Q1146" i="1"/>
  <c r="R1146" i="1"/>
  <c r="U1146" i="1"/>
  <c r="V1146" i="1"/>
  <c r="T1146" i="1"/>
  <c r="S1146" i="1"/>
  <c r="P1145" i="1"/>
  <c r="Q1145" i="1"/>
  <c r="R1145" i="1"/>
  <c r="U1145" i="1"/>
  <c r="V1145" i="1"/>
  <c r="T1145" i="1"/>
  <c r="S1145" i="1"/>
  <c r="P1144" i="1"/>
  <c r="Q1144" i="1"/>
  <c r="R1144" i="1"/>
  <c r="U1144" i="1"/>
  <c r="V1144" i="1"/>
  <c r="T1144" i="1"/>
  <c r="S1144" i="1"/>
  <c r="P1143" i="1"/>
  <c r="O1143" i="1" s="1"/>
  <c r="Q1143" i="1"/>
  <c r="R1143" i="1"/>
  <c r="U1143" i="1"/>
  <c r="V1143" i="1"/>
  <c r="T1143" i="1"/>
  <c r="S1143" i="1"/>
  <c r="P1142" i="1"/>
  <c r="Q1142" i="1"/>
  <c r="R1142" i="1"/>
  <c r="U1142" i="1"/>
  <c r="V1142" i="1"/>
  <c r="T1142" i="1"/>
  <c r="S1142" i="1"/>
  <c r="P1141" i="1"/>
  <c r="Q1141" i="1"/>
  <c r="R1141" i="1"/>
  <c r="U1141" i="1"/>
  <c r="V1141" i="1"/>
  <c r="T1141" i="1"/>
  <c r="S1141" i="1"/>
  <c r="P1140" i="1"/>
  <c r="Q1140" i="1"/>
  <c r="R1140" i="1"/>
  <c r="U1140" i="1"/>
  <c r="V1140" i="1"/>
  <c r="T1140" i="1"/>
  <c r="S1140" i="1"/>
  <c r="P1139" i="1"/>
  <c r="Q1139" i="1"/>
  <c r="R1139" i="1"/>
  <c r="U1139" i="1"/>
  <c r="V1139" i="1"/>
  <c r="T1139" i="1"/>
  <c r="S1139" i="1"/>
  <c r="P1138" i="1"/>
  <c r="Q1138" i="1"/>
  <c r="R1138" i="1"/>
  <c r="U1138" i="1"/>
  <c r="V1138" i="1"/>
  <c r="T1138" i="1"/>
  <c r="S1138" i="1"/>
  <c r="P1137" i="1"/>
  <c r="Q1137" i="1"/>
  <c r="R1137" i="1"/>
  <c r="U1137" i="1"/>
  <c r="V1137" i="1"/>
  <c r="T1137" i="1"/>
  <c r="S1137" i="1"/>
  <c r="P1136" i="1"/>
  <c r="Q1136" i="1"/>
  <c r="R1136" i="1"/>
  <c r="U1136" i="1"/>
  <c r="V1136" i="1"/>
  <c r="T1136" i="1"/>
  <c r="S1136" i="1"/>
  <c r="P1135" i="1"/>
  <c r="Q1135" i="1"/>
  <c r="R1135" i="1"/>
  <c r="U1135" i="1"/>
  <c r="V1135" i="1"/>
  <c r="T1135" i="1"/>
  <c r="S1135" i="1"/>
  <c r="C11" i="27"/>
  <c r="N3" i="27"/>
  <c r="F5" i="27"/>
  <c r="H5" i="27"/>
  <c r="K5" i="27"/>
  <c r="E6" i="27"/>
  <c r="E7" i="27"/>
  <c r="I9" i="27"/>
  <c r="H10" i="27"/>
  <c r="J10" i="27"/>
  <c r="E11" i="27"/>
  <c r="F14" i="27"/>
  <c r="K14" i="27"/>
  <c r="N14" i="27"/>
  <c r="G15" i="27"/>
  <c r="H15" i="27"/>
  <c r="K15" i="27"/>
  <c r="L15" i="27"/>
  <c r="M15" i="27"/>
  <c r="K17" i="27"/>
  <c r="L17" i="27"/>
  <c r="M17" i="27"/>
  <c r="G18" i="27"/>
  <c r="E19" i="27"/>
  <c r="G19" i="27"/>
  <c r="I19" i="27"/>
  <c r="O19" i="27"/>
  <c r="M20" i="27"/>
  <c r="N20" i="27"/>
  <c r="E21" i="27"/>
  <c r="F21" i="27"/>
  <c r="M21" i="27"/>
  <c r="E22" i="27"/>
  <c r="J22" i="27"/>
  <c r="K22" i="27"/>
  <c r="D23" i="27"/>
  <c r="I23" i="27"/>
  <c r="K23" i="27"/>
  <c r="N23" i="27"/>
  <c r="O23" i="27"/>
  <c r="E24" i="27"/>
  <c r="F24" i="27"/>
  <c r="G24" i="27"/>
  <c r="I24" i="27"/>
  <c r="G25" i="27"/>
  <c r="J25" i="27"/>
  <c r="K25" i="27"/>
  <c r="M25" i="27"/>
  <c r="O25" i="27"/>
  <c r="E26" i="27"/>
  <c r="G26" i="27"/>
  <c r="H26" i="27"/>
  <c r="N26" i="27"/>
  <c r="D27" i="27"/>
  <c r="E27" i="27"/>
  <c r="G27" i="27"/>
  <c r="H27" i="27"/>
  <c r="I27" i="27"/>
  <c r="J27" i="27"/>
  <c r="K27" i="27"/>
  <c r="M27" i="27"/>
  <c r="N27" i="27"/>
  <c r="O27" i="27"/>
  <c r="D28" i="27"/>
  <c r="E28" i="27"/>
  <c r="F28" i="27"/>
  <c r="H28" i="27"/>
  <c r="I28" i="27"/>
  <c r="J28" i="27"/>
  <c r="K28" i="27"/>
  <c r="L28" i="27"/>
  <c r="M28" i="27"/>
  <c r="N28" i="27"/>
  <c r="O28" i="27"/>
  <c r="E29" i="27"/>
  <c r="F29" i="27"/>
  <c r="G29" i="27"/>
  <c r="J29" i="27"/>
  <c r="K29" i="27"/>
  <c r="L29" i="27"/>
  <c r="M29" i="27"/>
  <c r="H30" i="27"/>
  <c r="I30" i="27"/>
  <c r="K30" i="27"/>
  <c r="L30" i="27"/>
  <c r="M30" i="27"/>
  <c r="N30" i="27"/>
  <c r="AB1125" i="1"/>
  <c r="AC1125" i="1"/>
  <c r="AD1125" i="1"/>
  <c r="AE1125" i="1"/>
  <c r="AF1125" i="1"/>
  <c r="AB1126" i="1"/>
  <c r="AC1126" i="1"/>
  <c r="AD1126" i="1"/>
  <c r="AE1126" i="1"/>
  <c r="AF1126" i="1"/>
  <c r="AB1127" i="1"/>
  <c r="AC1127" i="1"/>
  <c r="AD1127" i="1"/>
  <c r="AE1127" i="1"/>
  <c r="AF1127" i="1"/>
  <c r="AB1128" i="1"/>
  <c r="AC1128" i="1"/>
  <c r="AD1128" i="1"/>
  <c r="AE1128" i="1"/>
  <c r="AF1128" i="1"/>
  <c r="AB1129" i="1"/>
  <c r="AC1129" i="1"/>
  <c r="AD1129" i="1"/>
  <c r="AE1129" i="1"/>
  <c r="AF1129" i="1"/>
  <c r="AB1130" i="1"/>
  <c r="AC1130" i="1"/>
  <c r="AD1130" i="1"/>
  <c r="AE1130" i="1"/>
  <c r="AF1130" i="1"/>
  <c r="AB1131" i="1"/>
  <c r="AC1131" i="1"/>
  <c r="AD1131" i="1"/>
  <c r="AE1131" i="1"/>
  <c r="AF1131" i="1"/>
  <c r="AB1132" i="1"/>
  <c r="AC1132" i="1"/>
  <c r="AD1132" i="1"/>
  <c r="AE1132" i="1"/>
  <c r="AF1132" i="1"/>
  <c r="AB1133" i="1"/>
  <c r="AC1133" i="1"/>
  <c r="AD1133" i="1"/>
  <c r="AE1133" i="1"/>
  <c r="AF1133" i="1"/>
  <c r="AB1134" i="1"/>
  <c r="AC1134" i="1"/>
  <c r="AD1134" i="1"/>
  <c r="AE1134" i="1"/>
  <c r="AF1134" i="1"/>
  <c r="P1134" i="1"/>
  <c r="Q1134" i="1"/>
  <c r="R1134" i="1"/>
  <c r="U1134" i="1"/>
  <c r="V1134" i="1"/>
  <c r="T1134" i="1"/>
  <c r="S1134" i="1"/>
  <c r="P1133" i="1"/>
  <c r="Q1133" i="1"/>
  <c r="R1133" i="1"/>
  <c r="U1133" i="1"/>
  <c r="V1133" i="1"/>
  <c r="T1133" i="1"/>
  <c r="S1133" i="1"/>
  <c r="P1132" i="1"/>
  <c r="Q1132" i="1"/>
  <c r="R1132" i="1"/>
  <c r="U1132" i="1"/>
  <c r="V1132" i="1"/>
  <c r="T1132" i="1"/>
  <c r="S1132" i="1"/>
  <c r="P1131" i="1"/>
  <c r="Q1131" i="1"/>
  <c r="R1131" i="1"/>
  <c r="U1131" i="1"/>
  <c r="V1131" i="1"/>
  <c r="T1131" i="1"/>
  <c r="S1131" i="1"/>
  <c r="P1130" i="1"/>
  <c r="Q1130" i="1"/>
  <c r="R1130" i="1"/>
  <c r="U1130" i="1"/>
  <c r="V1130" i="1"/>
  <c r="T1130" i="1"/>
  <c r="S1130" i="1"/>
  <c r="P1129" i="1"/>
  <c r="Q1129" i="1"/>
  <c r="R1129" i="1"/>
  <c r="U1129" i="1"/>
  <c r="V1129" i="1"/>
  <c r="T1129" i="1"/>
  <c r="S1129" i="1"/>
  <c r="P1128" i="1"/>
  <c r="Q1128" i="1"/>
  <c r="R1128" i="1"/>
  <c r="U1128" i="1"/>
  <c r="V1128" i="1"/>
  <c r="T1128" i="1"/>
  <c r="S1128" i="1"/>
  <c r="P1127" i="1"/>
  <c r="Q1127" i="1"/>
  <c r="R1127" i="1"/>
  <c r="U1127" i="1"/>
  <c r="V1127" i="1"/>
  <c r="T1127" i="1"/>
  <c r="S1127" i="1"/>
  <c r="P1126" i="1"/>
  <c r="Q1126" i="1"/>
  <c r="R1126" i="1"/>
  <c r="U1126" i="1"/>
  <c r="V1126" i="1"/>
  <c r="T1126" i="1"/>
  <c r="S1126" i="1"/>
  <c r="P1125" i="1"/>
  <c r="Q1125" i="1"/>
  <c r="R1125" i="1"/>
  <c r="U1125" i="1"/>
  <c r="V1125" i="1"/>
  <c r="T1125" i="1"/>
  <c r="S1125" i="1"/>
  <c r="AB1099" i="1"/>
  <c r="AC1099" i="1"/>
  <c r="AD1099" i="1"/>
  <c r="AE1099" i="1"/>
  <c r="AF1099" i="1"/>
  <c r="AB1100" i="1"/>
  <c r="AC1100" i="1"/>
  <c r="AD1100" i="1"/>
  <c r="AE1100" i="1"/>
  <c r="AF1100" i="1"/>
  <c r="AB1101" i="1"/>
  <c r="AC1101" i="1"/>
  <c r="AD1101" i="1"/>
  <c r="AE1101" i="1"/>
  <c r="AF1101" i="1"/>
  <c r="AB1102" i="1"/>
  <c r="AC1102" i="1"/>
  <c r="AD1102" i="1"/>
  <c r="AE1102" i="1"/>
  <c r="AF1102" i="1"/>
  <c r="AB1103" i="1"/>
  <c r="AC1103" i="1"/>
  <c r="AD1103" i="1"/>
  <c r="AE1103" i="1"/>
  <c r="AF1103" i="1"/>
  <c r="AB1104" i="1"/>
  <c r="AC1104" i="1"/>
  <c r="AD1104" i="1"/>
  <c r="AE1104" i="1"/>
  <c r="AF1104" i="1"/>
  <c r="AB1105" i="1"/>
  <c r="AC1105" i="1"/>
  <c r="AD1105" i="1"/>
  <c r="AE1105" i="1"/>
  <c r="AF1105" i="1"/>
  <c r="AB1106" i="1"/>
  <c r="AC1106" i="1"/>
  <c r="AD1106" i="1"/>
  <c r="AE1106" i="1"/>
  <c r="AF1106" i="1"/>
  <c r="AB1107" i="1"/>
  <c r="AC1107" i="1"/>
  <c r="AD1107" i="1"/>
  <c r="AE1107" i="1"/>
  <c r="AF1107" i="1"/>
  <c r="AB1108" i="1"/>
  <c r="AC1108" i="1"/>
  <c r="AD1108" i="1"/>
  <c r="AE1108" i="1"/>
  <c r="AF1108" i="1"/>
  <c r="AB1109" i="1"/>
  <c r="AC1109" i="1"/>
  <c r="AD1109" i="1"/>
  <c r="AE1109" i="1"/>
  <c r="AF1109" i="1"/>
  <c r="AB1110" i="1"/>
  <c r="AC1110" i="1"/>
  <c r="AD1110" i="1"/>
  <c r="AE1110" i="1"/>
  <c r="AF1110" i="1"/>
  <c r="AB1111" i="1"/>
  <c r="AC1111" i="1"/>
  <c r="AD1111" i="1"/>
  <c r="AE1111" i="1"/>
  <c r="AF1111" i="1"/>
  <c r="AB1112" i="1"/>
  <c r="AC1112" i="1"/>
  <c r="AD1112" i="1"/>
  <c r="AE1112" i="1"/>
  <c r="AF1112" i="1"/>
  <c r="AB1113" i="1"/>
  <c r="AC1113" i="1"/>
  <c r="AD1113" i="1"/>
  <c r="AE1113" i="1"/>
  <c r="AF1113" i="1"/>
  <c r="AB1114" i="1"/>
  <c r="AC1114" i="1"/>
  <c r="AD1114" i="1"/>
  <c r="AE1114" i="1"/>
  <c r="AF1114" i="1"/>
  <c r="AB1115" i="1"/>
  <c r="AC1115" i="1"/>
  <c r="AD1115" i="1"/>
  <c r="AE1115" i="1"/>
  <c r="AF1115" i="1"/>
  <c r="AB1116" i="1"/>
  <c r="AC1116" i="1"/>
  <c r="AD1116" i="1"/>
  <c r="AE1116" i="1"/>
  <c r="AF1116" i="1"/>
  <c r="AB1117" i="1"/>
  <c r="AC1117" i="1"/>
  <c r="AD1117" i="1"/>
  <c r="AE1117" i="1"/>
  <c r="AF1117" i="1"/>
  <c r="AB1118" i="1"/>
  <c r="AC1118" i="1"/>
  <c r="AD1118" i="1"/>
  <c r="AE1118" i="1"/>
  <c r="AF1118" i="1"/>
  <c r="AB1119" i="1"/>
  <c r="AC1119" i="1"/>
  <c r="AD1119" i="1"/>
  <c r="AE1119" i="1"/>
  <c r="AF1119" i="1"/>
  <c r="AB1120" i="1"/>
  <c r="AC1120" i="1"/>
  <c r="AD1120" i="1"/>
  <c r="AE1120" i="1"/>
  <c r="AF1120" i="1"/>
  <c r="W1121" i="1"/>
  <c r="X1121" i="1"/>
  <c r="AB1121" i="1"/>
  <c r="AC1121" i="1"/>
  <c r="AD1121" i="1"/>
  <c r="AE1121" i="1"/>
  <c r="AF1121" i="1"/>
  <c r="AB1122" i="1"/>
  <c r="AC1122" i="1"/>
  <c r="AD1122" i="1"/>
  <c r="AE1122" i="1"/>
  <c r="AF1122" i="1"/>
  <c r="AB1123" i="1"/>
  <c r="AC1123" i="1"/>
  <c r="AD1123" i="1"/>
  <c r="AE1123" i="1"/>
  <c r="AF1123" i="1"/>
  <c r="AB1124" i="1"/>
  <c r="AC1124" i="1"/>
  <c r="AD1124" i="1"/>
  <c r="AE1124" i="1"/>
  <c r="AF1124" i="1"/>
  <c r="P1124" i="1"/>
  <c r="Q1124" i="1"/>
  <c r="R1124" i="1"/>
  <c r="U1124" i="1"/>
  <c r="V1124" i="1"/>
  <c r="T1124" i="1"/>
  <c r="S1124" i="1"/>
  <c r="P1123" i="1"/>
  <c r="Q1123" i="1"/>
  <c r="R1123" i="1"/>
  <c r="U1123" i="1"/>
  <c r="V1123" i="1"/>
  <c r="T1123" i="1"/>
  <c r="S1123" i="1"/>
  <c r="P1122" i="1"/>
  <c r="Q1122" i="1"/>
  <c r="R1122" i="1"/>
  <c r="U1122" i="1"/>
  <c r="V1122" i="1"/>
  <c r="T1122" i="1"/>
  <c r="S1122" i="1"/>
  <c r="P1121" i="1"/>
  <c r="Q1121" i="1"/>
  <c r="R1121" i="1"/>
  <c r="U1121" i="1"/>
  <c r="V1121" i="1"/>
  <c r="T1121" i="1"/>
  <c r="S1121" i="1"/>
  <c r="P1120" i="1"/>
  <c r="Q1120" i="1"/>
  <c r="R1120" i="1"/>
  <c r="U1120" i="1"/>
  <c r="V1120" i="1"/>
  <c r="T1120" i="1"/>
  <c r="S1120" i="1"/>
  <c r="P1119" i="1"/>
  <c r="Q1119" i="1"/>
  <c r="R1119" i="1"/>
  <c r="U1119" i="1"/>
  <c r="V1119" i="1"/>
  <c r="T1119" i="1"/>
  <c r="S1119" i="1"/>
  <c r="P1118" i="1"/>
  <c r="Q1118" i="1"/>
  <c r="R1118" i="1"/>
  <c r="U1118" i="1"/>
  <c r="V1118" i="1"/>
  <c r="T1118" i="1"/>
  <c r="S1118" i="1"/>
  <c r="P1117" i="1"/>
  <c r="Q1117" i="1"/>
  <c r="R1117" i="1"/>
  <c r="T1117" i="1"/>
  <c r="U1117" i="1"/>
  <c r="V1117" i="1"/>
  <c r="S1117" i="1"/>
  <c r="P1116" i="1"/>
  <c r="Q1116" i="1"/>
  <c r="R1116" i="1"/>
  <c r="U1116" i="1"/>
  <c r="V1116" i="1"/>
  <c r="T1116" i="1"/>
  <c r="S1116" i="1"/>
  <c r="P1115" i="1"/>
  <c r="Q1115" i="1"/>
  <c r="R1115" i="1"/>
  <c r="U1115" i="1"/>
  <c r="V1115" i="1"/>
  <c r="T1115" i="1"/>
  <c r="S1115" i="1"/>
  <c r="P1114" i="1"/>
  <c r="Q1114" i="1"/>
  <c r="R1114" i="1"/>
  <c r="U1114" i="1"/>
  <c r="V1114" i="1"/>
  <c r="T1114" i="1"/>
  <c r="S1114" i="1"/>
  <c r="P1113" i="1"/>
  <c r="Q1113" i="1"/>
  <c r="R1113" i="1"/>
  <c r="U1113" i="1"/>
  <c r="V1113" i="1"/>
  <c r="T1113" i="1"/>
  <c r="S1113" i="1"/>
  <c r="P1112" i="1"/>
  <c r="Q1112" i="1"/>
  <c r="R1112" i="1"/>
  <c r="U1112" i="1"/>
  <c r="V1112" i="1"/>
  <c r="T1112" i="1"/>
  <c r="S1112" i="1"/>
  <c r="P1111" i="1"/>
  <c r="Q1111" i="1"/>
  <c r="R1111" i="1"/>
  <c r="U1111" i="1"/>
  <c r="V1111" i="1"/>
  <c r="T1111" i="1"/>
  <c r="S1111" i="1"/>
  <c r="P1110" i="1"/>
  <c r="Q1110" i="1"/>
  <c r="R1110" i="1"/>
  <c r="U1110" i="1"/>
  <c r="V1110" i="1"/>
  <c r="T1110" i="1"/>
  <c r="S1110" i="1"/>
  <c r="P1109" i="1"/>
  <c r="Q1109" i="1"/>
  <c r="R1109" i="1"/>
  <c r="U1109" i="1"/>
  <c r="V1109" i="1"/>
  <c r="T1109" i="1"/>
  <c r="S1109" i="1"/>
  <c r="P1108" i="1"/>
  <c r="Q1108" i="1"/>
  <c r="R1108" i="1"/>
  <c r="U1108" i="1"/>
  <c r="V1108" i="1"/>
  <c r="T1108" i="1"/>
  <c r="S1108" i="1"/>
  <c r="P1107" i="1"/>
  <c r="Q1107" i="1"/>
  <c r="R1107" i="1"/>
  <c r="U1107" i="1"/>
  <c r="V1107" i="1"/>
  <c r="T1107" i="1"/>
  <c r="S1107" i="1"/>
  <c r="P1106" i="1"/>
  <c r="Q1106" i="1"/>
  <c r="R1106" i="1"/>
  <c r="U1106" i="1"/>
  <c r="V1106" i="1"/>
  <c r="T1106" i="1"/>
  <c r="S1106" i="1"/>
  <c r="P1105" i="1"/>
  <c r="Q1105" i="1"/>
  <c r="R1105" i="1"/>
  <c r="U1105" i="1"/>
  <c r="V1105" i="1"/>
  <c r="T1105" i="1"/>
  <c r="S1105" i="1"/>
  <c r="P1104" i="1"/>
  <c r="Q1104" i="1"/>
  <c r="R1104" i="1"/>
  <c r="U1104" i="1"/>
  <c r="V1104" i="1"/>
  <c r="T1104" i="1"/>
  <c r="S1104" i="1"/>
  <c r="P1103" i="1"/>
  <c r="Q1103" i="1"/>
  <c r="R1103" i="1"/>
  <c r="U1103" i="1"/>
  <c r="V1103" i="1"/>
  <c r="T1103" i="1"/>
  <c r="S1103" i="1"/>
  <c r="P1102" i="1"/>
  <c r="Q1102" i="1"/>
  <c r="R1102" i="1"/>
  <c r="U1102" i="1"/>
  <c r="V1102" i="1"/>
  <c r="T1102" i="1"/>
  <c r="S1102" i="1"/>
  <c r="P1101" i="1"/>
  <c r="Q1101" i="1"/>
  <c r="R1101" i="1"/>
  <c r="U1101" i="1"/>
  <c r="V1101" i="1"/>
  <c r="T1101" i="1"/>
  <c r="S1101" i="1"/>
  <c r="P1100" i="1"/>
  <c r="Q1100" i="1"/>
  <c r="R1100" i="1"/>
  <c r="U1100" i="1"/>
  <c r="V1100" i="1"/>
  <c r="T1100" i="1"/>
  <c r="S1100" i="1"/>
  <c r="P1099" i="1"/>
  <c r="Q1099" i="1"/>
  <c r="R1099" i="1"/>
  <c r="T1099" i="1"/>
  <c r="U1099" i="1"/>
  <c r="V1099" i="1"/>
  <c r="S1099" i="1"/>
  <c r="AB1043" i="1"/>
  <c r="AC1043" i="1"/>
  <c r="AD1043" i="1"/>
  <c r="AE1043" i="1"/>
  <c r="AF1043" i="1"/>
  <c r="AB1044" i="1"/>
  <c r="AC1044" i="1"/>
  <c r="AD1044" i="1"/>
  <c r="AE1044" i="1"/>
  <c r="AF1044" i="1"/>
  <c r="AB1045" i="1"/>
  <c r="AC1045" i="1"/>
  <c r="AD1045" i="1"/>
  <c r="AE1045" i="1"/>
  <c r="AF1045" i="1"/>
  <c r="AB1046" i="1"/>
  <c r="AC1046" i="1"/>
  <c r="AD1046" i="1"/>
  <c r="AE1046" i="1"/>
  <c r="AF1046" i="1"/>
  <c r="AB1047" i="1"/>
  <c r="AC1047" i="1"/>
  <c r="AD1047" i="1"/>
  <c r="AE1047" i="1"/>
  <c r="AF1047" i="1"/>
  <c r="AB1048" i="1"/>
  <c r="AC1048" i="1"/>
  <c r="AD1048" i="1"/>
  <c r="AE1048" i="1"/>
  <c r="AF1048" i="1"/>
  <c r="AB1049" i="1"/>
  <c r="AC1049" i="1"/>
  <c r="AD1049" i="1"/>
  <c r="AE1049" i="1"/>
  <c r="AF1049" i="1"/>
  <c r="AB1050" i="1"/>
  <c r="AC1050" i="1"/>
  <c r="AD1050" i="1"/>
  <c r="AE1050" i="1"/>
  <c r="AF1050" i="1"/>
  <c r="AB1051" i="1"/>
  <c r="AC1051" i="1"/>
  <c r="AD1051" i="1"/>
  <c r="AE1051" i="1"/>
  <c r="AF1051" i="1"/>
  <c r="AB1052" i="1"/>
  <c r="AC1052" i="1"/>
  <c r="AD1052" i="1"/>
  <c r="AE1052" i="1"/>
  <c r="AF1052" i="1"/>
  <c r="AB1053" i="1"/>
  <c r="AC1053" i="1"/>
  <c r="AD1053" i="1"/>
  <c r="AE1053" i="1"/>
  <c r="AF1053" i="1"/>
  <c r="AB1054" i="1"/>
  <c r="AC1054" i="1"/>
  <c r="AD1054" i="1"/>
  <c r="AE1054" i="1"/>
  <c r="AF1054" i="1"/>
  <c r="AB1055" i="1"/>
  <c r="AC1055" i="1"/>
  <c r="AD1055" i="1"/>
  <c r="AE1055" i="1"/>
  <c r="AF1055" i="1"/>
  <c r="AB1056" i="1"/>
  <c r="AC1056" i="1"/>
  <c r="AD1056" i="1"/>
  <c r="AE1056" i="1"/>
  <c r="AF1056" i="1"/>
  <c r="AB1057" i="1"/>
  <c r="AC1057" i="1"/>
  <c r="AD1057" i="1"/>
  <c r="AE1057" i="1"/>
  <c r="AF1057" i="1"/>
  <c r="AB1058" i="1"/>
  <c r="AC1058" i="1"/>
  <c r="AD1058" i="1"/>
  <c r="AE1058" i="1"/>
  <c r="AF1058" i="1"/>
  <c r="AB1059" i="1"/>
  <c r="AC1059" i="1"/>
  <c r="AD1059" i="1"/>
  <c r="AE1059" i="1"/>
  <c r="AF1059" i="1"/>
  <c r="AB1060" i="1"/>
  <c r="AC1060" i="1"/>
  <c r="AD1060" i="1"/>
  <c r="AE1060" i="1"/>
  <c r="AF1060" i="1"/>
  <c r="AB1061" i="1"/>
  <c r="AC1061" i="1"/>
  <c r="AD1061" i="1"/>
  <c r="AE1061" i="1"/>
  <c r="AF1061" i="1"/>
  <c r="AB1062" i="1"/>
  <c r="AC1062" i="1"/>
  <c r="AD1062" i="1"/>
  <c r="AE1062" i="1"/>
  <c r="AF1062" i="1"/>
  <c r="AB1063" i="1"/>
  <c r="AC1063" i="1"/>
  <c r="AD1063" i="1"/>
  <c r="AE1063" i="1"/>
  <c r="AF1063" i="1"/>
  <c r="AB1064" i="1"/>
  <c r="AC1064" i="1"/>
  <c r="AD1064" i="1"/>
  <c r="AE1064" i="1"/>
  <c r="AF1064" i="1"/>
  <c r="AB1065" i="1"/>
  <c r="AC1065" i="1"/>
  <c r="AD1065" i="1"/>
  <c r="AE1065" i="1"/>
  <c r="AF1065" i="1"/>
  <c r="AB1066" i="1"/>
  <c r="AC1066" i="1"/>
  <c r="AD1066" i="1"/>
  <c r="AE1066" i="1"/>
  <c r="AF1066" i="1"/>
  <c r="AB1067" i="1"/>
  <c r="AC1067" i="1"/>
  <c r="AD1067" i="1"/>
  <c r="AE1067" i="1"/>
  <c r="AF1067" i="1"/>
  <c r="AB1068" i="1"/>
  <c r="AC1068" i="1"/>
  <c r="AD1068" i="1"/>
  <c r="AE1068" i="1"/>
  <c r="AF1068" i="1"/>
  <c r="AB1069" i="1"/>
  <c r="AC1069" i="1"/>
  <c r="AD1069" i="1"/>
  <c r="AE1069" i="1"/>
  <c r="AF1069" i="1"/>
  <c r="AB1070" i="1"/>
  <c r="AC1070" i="1"/>
  <c r="AD1070" i="1"/>
  <c r="AE1070" i="1"/>
  <c r="AF1070" i="1"/>
  <c r="AB1071" i="1"/>
  <c r="AC1071" i="1"/>
  <c r="AD1071" i="1"/>
  <c r="AE1071" i="1"/>
  <c r="AF1071" i="1"/>
  <c r="AB1072" i="1"/>
  <c r="AC1072" i="1"/>
  <c r="AD1072" i="1"/>
  <c r="AE1072" i="1"/>
  <c r="AF1072" i="1"/>
  <c r="AB1073" i="1"/>
  <c r="AC1073" i="1"/>
  <c r="AD1073" i="1"/>
  <c r="AE1073" i="1"/>
  <c r="AF1073" i="1"/>
  <c r="AB1074" i="1"/>
  <c r="AC1074" i="1"/>
  <c r="AD1074" i="1"/>
  <c r="AE1074" i="1"/>
  <c r="AF1074" i="1"/>
  <c r="AB1075" i="1"/>
  <c r="AC1075" i="1"/>
  <c r="AD1075" i="1"/>
  <c r="AE1075" i="1"/>
  <c r="AF1075" i="1"/>
  <c r="AB1076" i="1"/>
  <c r="AC1076" i="1"/>
  <c r="AD1076" i="1"/>
  <c r="AE1076" i="1"/>
  <c r="AF1076" i="1"/>
  <c r="AB1077" i="1"/>
  <c r="AC1077" i="1"/>
  <c r="AD1077" i="1"/>
  <c r="AE1077" i="1"/>
  <c r="AF1077" i="1"/>
  <c r="AB1078" i="1"/>
  <c r="AC1078" i="1"/>
  <c r="AD1078" i="1"/>
  <c r="AE1078" i="1"/>
  <c r="AF1078" i="1"/>
  <c r="AB1079" i="1"/>
  <c r="AC1079" i="1"/>
  <c r="AD1079" i="1"/>
  <c r="AE1079" i="1"/>
  <c r="AF1079" i="1"/>
  <c r="AB1080" i="1"/>
  <c r="AC1080" i="1"/>
  <c r="AD1080" i="1"/>
  <c r="AE1080" i="1"/>
  <c r="AF1080" i="1"/>
  <c r="AB1081" i="1"/>
  <c r="AC1081" i="1"/>
  <c r="AD1081" i="1"/>
  <c r="AE1081" i="1"/>
  <c r="AF1081" i="1"/>
  <c r="AB1082" i="1"/>
  <c r="AC1082" i="1"/>
  <c r="AD1082" i="1"/>
  <c r="AE1082" i="1"/>
  <c r="AF1082" i="1"/>
  <c r="AB1083" i="1"/>
  <c r="AC1083" i="1"/>
  <c r="AD1083" i="1"/>
  <c r="AE1083" i="1"/>
  <c r="AF1083" i="1"/>
  <c r="AB1084" i="1"/>
  <c r="AC1084" i="1"/>
  <c r="AD1084" i="1"/>
  <c r="AE1084" i="1"/>
  <c r="AF1084" i="1"/>
  <c r="AB1085" i="1"/>
  <c r="AC1085" i="1"/>
  <c r="AD1085" i="1"/>
  <c r="AE1085" i="1"/>
  <c r="AF1085" i="1"/>
  <c r="AB1086" i="1"/>
  <c r="AC1086" i="1"/>
  <c r="AD1086" i="1"/>
  <c r="AE1086" i="1"/>
  <c r="AF1086" i="1"/>
  <c r="AB1087" i="1"/>
  <c r="AC1087" i="1"/>
  <c r="AD1087" i="1"/>
  <c r="AE1087" i="1"/>
  <c r="AF1087" i="1"/>
  <c r="AB1088" i="1"/>
  <c r="AC1088" i="1"/>
  <c r="AD1088" i="1"/>
  <c r="AE1088" i="1"/>
  <c r="AF1088" i="1"/>
  <c r="AB1089" i="1"/>
  <c r="AC1089" i="1"/>
  <c r="AD1089" i="1"/>
  <c r="AE1089" i="1"/>
  <c r="AF1089" i="1"/>
  <c r="AB1090" i="1"/>
  <c r="AC1090" i="1"/>
  <c r="AD1090" i="1"/>
  <c r="AE1090" i="1"/>
  <c r="AF1090" i="1"/>
  <c r="AB1091" i="1"/>
  <c r="AC1091" i="1"/>
  <c r="AD1091" i="1"/>
  <c r="AE1091" i="1"/>
  <c r="AF1091" i="1"/>
  <c r="AB1092" i="1"/>
  <c r="AC1092" i="1"/>
  <c r="AD1092" i="1"/>
  <c r="AE1092" i="1"/>
  <c r="AF1092" i="1"/>
  <c r="AB1093" i="1"/>
  <c r="AC1093" i="1"/>
  <c r="AD1093" i="1"/>
  <c r="AE1093" i="1"/>
  <c r="AF1093" i="1"/>
  <c r="AB1094" i="1"/>
  <c r="AC1094" i="1"/>
  <c r="AD1094" i="1"/>
  <c r="AE1094" i="1"/>
  <c r="AF1094" i="1"/>
  <c r="AB1095" i="1"/>
  <c r="AC1095" i="1"/>
  <c r="AD1095" i="1"/>
  <c r="AE1095" i="1"/>
  <c r="AF1095" i="1"/>
  <c r="AB1096" i="1"/>
  <c r="AC1096" i="1"/>
  <c r="AD1096" i="1"/>
  <c r="AE1096" i="1"/>
  <c r="AF1096" i="1"/>
  <c r="AB1097" i="1"/>
  <c r="AC1097" i="1"/>
  <c r="AD1097" i="1"/>
  <c r="AE1097" i="1"/>
  <c r="AF1097" i="1"/>
  <c r="AB1098" i="1"/>
  <c r="AC1098" i="1"/>
  <c r="AD1098" i="1"/>
  <c r="AE1098" i="1"/>
  <c r="AF1098" i="1"/>
  <c r="P1068" i="1"/>
  <c r="Q1068" i="1"/>
  <c r="R1068" i="1"/>
  <c r="S1068" i="1"/>
  <c r="T1068" i="1"/>
  <c r="U1068" i="1"/>
  <c r="V1068" i="1"/>
  <c r="P1069" i="1"/>
  <c r="Q1069" i="1"/>
  <c r="R1069" i="1"/>
  <c r="S1069" i="1"/>
  <c r="T1069" i="1"/>
  <c r="U1069" i="1"/>
  <c r="V1069" i="1"/>
  <c r="P1070" i="1"/>
  <c r="Q1070" i="1"/>
  <c r="R1070" i="1"/>
  <c r="S1070" i="1"/>
  <c r="T1070" i="1"/>
  <c r="U1070" i="1"/>
  <c r="V1070" i="1"/>
  <c r="P1071" i="1"/>
  <c r="Q1071" i="1"/>
  <c r="R1071" i="1"/>
  <c r="S1071" i="1"/>
  <c r="T1071" i="1"/>
  <c r="U1071" i="1"/>
  <c r="V1071" i="1"/>
  <c r="P1072" i="1"/>
  <c r="Q1072" i="1"/>
  <c r="R1072" i="1"/>
  <c r="S1072" i="1"/>
  <c r="T1072" i="1"/>
  <c r="U1072" i="1"/>
  <c r="V1072" i="1"/>
  <c r="P1073" i="1"/>
  <c r="Q1073" i="1"/>
  <c r="R1073" i="1"/>
  <c r="S1073" i="1"/>
  <c r="T1073" i="1"/>
  <c r="U1073" i="1"/>
  <c r="V1073" i="1"/>
  <c r="P1074" i="1"/>
  <c r="Q1074" i="1"/>
  <c r="R1074" i="1"/>
  <c r="S1074" i="1"/>
  <c r="T1074" i="1"/>
  <c r="U1074" i="1"/>
  <c r="V1074" i="1"/>
  <c r="P1075" i="1"/>
  <c r="Q1075" i="1"/>
  <c r="R1075" i="1"/>
  <c r="S1075" i="1"/>
  <c r="T1075" i="1"/>
  <c r="U1075" i="1"/>
  <c r="V1075" i="1"/>
  <c r="P1076" i="1"/>
  <c r="Q1076" i="1"/>
  <c r="R1076" i="1"/>
  <c r="S1076" i="1"/>
  <c r="T1076" i="1"/>
  <c r="U1076" i="1"/>
  <c r="V1076" i="1"/>
  <c r="P1077" i="1"/>
  <c r="Q1077" i="1"/>
  <c r="R1077" i="1"/>
  <c r="S1077" i="1"/>
  <c r="T1077" i="1"/>
  <c r="U1077" i="1"/>
  <c r="V1077" i="1"/>
  <c r="P1078" i="1"/>
  <c r="Q1078" i="1"/>
  <c r="R1078" i="1"/>
  <c r="S1078" i="1"/>
  <c r="T1078" i="1"/>
  <c r="U1078" i="1"/>
  <c r="V1078" i="1"/>
  <c r="P1079" i="1"/>
  <c r="Q1079" i="1"/>
  <c r="R1079" i="1"/>
  <c r="S1079" i="1"/>
  <c r="T1079" i="1"/>
  <c r="U1079" i="1"/>
  <c r="V1079" i="1"/>
  <c r="P1080" i="1"/>
  <c r="Q1080" i="1"/>
  <c r="R1080" i="1"/>
  <c r="S1080" i="1"/>
  <c r="T1080" i="1"/>
  <c r="U1080" i="1"/>
  <c r="V1080" i="1"/>
  <c r="P1081" i="1"/>
  <c r="Q1081" i="1"/>
  <c r="R1081" i="1"/>
  <c r="S1081" i="1"/>
  <c r="T1081" i="1"/>
  <c r="U1081" i="1"/>
  <c r="V1081" i="1"/>
  <c r="P1082" i="1"/>
  <c r="Q1082" i="1"/>
  <c r="R1082" i="1"/>
  <c r="S1082" i="1"/>
  <c r="T1082" i="1"/>
  <c r="U1082" i="1"/>
  <c r="V1082" i="1"/>
  <c r="P1083" i="1"/>
  <c r="Q1083" i="1"/>
  <c r="R1083" i="1"/>
  <c r="S1083" i="1"/>
  <c r="T1083" i="1"/>
  <c r="U1083" i="1"/>
  <c r="V1083" i="1"/>
  <c r="P1084" i="1"/>
  <c r="Q1084" i="1"/>
  <c r="R1084" i="1"/>
  <c r="S1084" i="1"/>
  <c r="T1084" i="1"/>
  <c r="U1084" i="1"/>
  <c r="V1084" i="1"/>
  <c r="P1085" i="1"/>
  <c r="Q1085" i="1"/>
  <c r="R1085" i="1"/>
  <c r="S1085" i="1"/>
  <c r="T1085" i="1"/>
  <c r="U1085" i="1"/>
  <c r="V1085" i="1"/>
  <c r="P1086" i="1"/>
  <c r="Q1086" i="1"/>
  <c r="R1086" i="1"/>
  <c r="S1086" i="1"/>
  <c r="T1086" i="1"/>
  <c r="U1086" i="1"/>
  <c r="V1086" i="1"/>
  <c r="P1087" i="1"/>
  <c r="Q1087" i="1"/>
  <c r="R1087" i="1"/>
  <c r="S1087" i="1"/>
  <c r="T1087" i="1"/>
  <c r="U1087" i="1"/>
  <c r="V1087" i="1"/>
  <c r="P1088" i="1"/>
  <c r="Q1088" i="1"/>
  <c r="R1088" i="1"/>
  <c r="S1088" i="1"/>
  <c r="T1088" i="1"/>
  <c r="U1088" i="1"/>
  <c r="V1088" i="1"/>
  <c r="P1089" i="1"/>
  <c r="Q1089" i="1"/>
  <c r="R1089" i="1"/>
  <c r="S1089" i="1"/>
  <c r="T1089" i="1"/>
  <c r="U1089" i="1"/>
  <c r="V1089" i="1"/>
  <c r="P1090" i="1"/>
  <c r="Q1090" i="1"/>
  <c r="R1090" i="1"/>
  <c r="S1090" i="1"/>
  <c r="T1090" i="1"/>
  <c r="U1090" i="1"/>
  <c r="V1090" i="1"/>
  <c r="P1091" i="1"/>
  <c r="Q1091" i="1"/>
  <c r="R1091" i="1"/>
  <c r="S1091" i="1"/>
  <c r="T1091" i="1"/>
  <c r="U1091" i="1"/>
  <c r="V1091" i="1"/>
  <c r="P1092" i="1"/>
  <c r="Q1092" i="1"/>
  <c r="R1092" i="1"/>
  <c r="S1092" i="1"/>
  <c r="T1092" i="1"/>
  <c r="U1092" i="1"/>
  <c r="V1092" i="1"/>
  <c r="P1093" i="1"/>
  <c r="Q1093" i="1"/>
  <c r="R1093" i="1"/>
  <c r="S1093" i="1"/>
  <c r="T1093" i="1"/>
  <c r="U1093" i="1"/>
  <c r="V1093" i="1"/>
  <c r="P1094" i="1"/>
  <c r="Q1094" i="1"/>
  <c r="R1094" i="1"/>
  <c r="S1094" i="1"/>
  <c r="T1094" i="1"/>
  <c r="U1094" i="1"/>
  <c r="V1094" i="1"/>
  <c r="P1095" i="1"/>
  <c r="Q1095" i="1"/>
  <c r="R1095" i="1"/>
  <c r="S1095" i="1"/>
  <c r="T1095" i="1"/>
  <c r="U1095" i="1"/>
  <c r="V1095" i="1"/>
  <c r="P1096" i="1"/>
  <c r="Q1096" i="1"/>
  <c r="R1096" i="1"/>
  <c r="S1096" i="1"/>
  <c r="T1096" i="1"/>
  <c r="U1096" i="1"/>
  <c r="V1096" i="1"/>
  <c r="P1097" i="1"/>
  <c r="Q1097" i="1"/>
  <c r="R1097" i="1"/>
  <c r="S1097" i="1"/>
  <c r="T1097" i="1"/>
  <c r="U1097" i="1"/>
  <c r="V1097" i="1"/>
  <c r="P1098" i="1"/>
  <c r="Q1098" i="1"/>
  <c r="R1098" i="1"/>
  <c r="S1098" i="1"/>
  <c r="T1098" i="1"/>
  <c r="U1098" i="1"/>
  <c r="V1098" i="1"/>
  <c r="P1067" i="1"/>
  <c r="Q1067" i="1"/>
  <c r="R1067" i="1"/>
  <c r="U1067" i="1"/>
  <c r="V1067" i="1"/>
  <c r="T1067" i="1"/>
  <c r="S1067" i="1"/>
  <c r="P1066" i="1"/>
  <c r="Q1066" i="1"/>
  <c r="R1066" i="1"/>
  <c r="U1066" i="1"/>
  <c r="V1066" i="1"/>
  <c r="T1066" i="1"/>
  <c r="S1066" i="1"/>
  <c r="P1065" i="1"/>
  <c r="Q1065" i="1"/>
  <c r="R1065" i="1"/>
  <c r="U1065" i="1"/>
  <c r="V1065" i="1"/>
  <c r="T1065" i="1"/>
  <c r="S1065" i="1"/>
  <c r="P1064" i="1"/>
  <c r="Q1064" i="1"/>
  <c r="R1064" i="1"/>
  <c r="U1064" i="1"/>
  <c r="V1064" i="1"/>
  <c r="T1064" i="1"/>
  <c r="S1064" i="1"/>
  <c r="P1063" i="1"/>
  <c r="Q1063" i="1"/>
  <c r="R1063" i="1"/>
  <c r="U1063" i="1"/>
  <c r="V1063" i="1"/>
  <c r="T1063" i="1"/>
  <c r="S1063" i="1"/>
  <c r="P1062" i="1"/>
  <c r="Q1062" i="1"/>
  <c r="R1062" i="1"/>
  <c r="U1062" i="1"/>
  <c r="V1062" i="1"/>
  <c r="T1062" i="1"/>
  <c r="S1062" i="1"/>
  <c r="P1061" i="1"/>
  <c r="Q1061" i="1"/>
  <c r="R1061" i="1"/>
  <c r="U1061" i="1"/>
  <c r="V1061" i="1"/>
  <c r="T1061" i="1"/>
  <c r="S1061" i="1"/>
  <c r="P1060" i="1"/>
  <c r="Q1060" i="1"/>
  <c r="R1060" i="1"/>
  <c r="U1060" i="1"/>
  <c r="V1060" i="1"/>
  <c r="T1060" i="1"/>
  <c r="S1060" i="1"/>
  <c r="P1059" i="1"/>
  <c r="Q1059" i="1"/>
  <c r="R1059" i="1"/>
  <c r="U1059" i="1"/>
  <c r="V1059" i="1"/>
  <c r="T1059" i="1"/>
  <c r="S1059" i="1"/>
  <c r="P1058" i="1"/>
  <c r="Q1058" i="1"/>
  <c r="R1058" i="1"/>
  <c r="U1058" i="1"/>
  <c r="V1058" i="1"/>
  <c r="T1058" i="1"/>
  <c r="S1058" i="1"/>
  <c r="P1057" i="1"/>
  <c r="Q1057" i="1"/>
  <c r="R1057" i="1"/>
  <c r="U1057" i="1"/>
  <c r="V1057" i="1"/>
  <c r="T1057" i="1"/>
  <c r="S1057" i="1"/>
  <c r="P1056" i="1"/>
  <c r="Q1056" i="1"/>
  <c r="R1056" i="1"/>
  <c r="U1056" i="1"/>
  <c r="V1056" i="1"/>
  <c r="T1056" i="1"/>
  <c r="S1056" i="1"/>
  <c r="P1055" i="1"/>
  <c r="Q1055" i="1"/>
  <c r="R1055" i="1"/>
  <c r="U1055" i="1"/>
  <c r="V1055" i="1"/>
  <c r="T1055" i="1"/>
  <c r="S1055" i="1"/>
  <c r="P1054" i="1"/>
  <c r="Q1054" i="1"/>
  <c r="R1054" i="1"/>
  <c r="U1054" i="1"/>
  <c r="V1054" i="1"/>
  <c r="T1054" i="1"/>
  <c r="S1054" i="1"/>
  <c r="P1053" i="1"/>
  <c r="Q1053" i="1"/>
  <c r="R1053" i="1"/>
  <c r="U1053" i="1"/>
  <c r="V1053" i="1"/>
  <c r="T1053" i="1"/>
  <c r="S1053" i="1"/>
  <c r="P1052" i="1"/>
  <c r="Q1052" i="1"/>
  <c r="R1052" i="1"/>
  <c r="U1052" i="1"/>
  <c r="V1052" i="1"/>
  <c r="T1052" i="1"/>
  <c r="S1052" i="1"/>
  <c r="P1051" i="1"/>
  <c r="Q1051" i="1"/>
  <c r="R1051" i="1"/>
  <c r="U1051" i="1"/>
  <c r="V1051" i="1"/>
  <c r="T1051" i="1"/>
  <c r="S1051" i="1"/>
  <c r="P1050" i="1"/>
  <c r="Q1050" i="1"/>
  <c r="R1050" i="1"/>
  <c r="U1050" i="1"/>
  <c r="V1050" i="1"/>
  <c r="T1050" i="1"/>
  <c r="S1050" i="1"/>
  <c r="P1049" i="1"/>
  <c r="Q1049" i="1"/>
  <c r="R1049" i="1"/>
  <c r="U1049" i="1"/>
  <c r="V1049" i="1"/>
  <c r="T1049" i="1"/>
  <c r="S1049" i="1"/>
  <c r="P1048" i="1"/>
  <c r="Q1048" i="1"/>
  <c r="R1048" i="1"/>
  <c r="U1048" i="1"/>
  <c r="V1048" i="1"/>
  <c r="T1048" i="1"/>
  <c r="S1048" i="1"/>
  <c r="P1047" i="1"/>
  <c r="Q1047" i="1"/>
  <c r="R1047" i="1"/>
  <c r="U1047" i="1"/>
  <c r="V1047" i="1"/>
  <c r="T1047" i="1"/>
  <c r="S1047" i="1"/>
  <c r="P1046" i="1"/>
  <c r="Q1046" i="1"/>
  <c r="R1046" i="1"/>
  <c r="U1046" i="1"/>
  <c r="V1046" i="1"/>
  <c r="T1046" i="1"/>
  <c r="S1046" i="1"/>
  <c r="P1045" i="1"/>
  <c r="Q1045" i="1"/>
  <c r="R1045" i="1"/>
  <c r="U1045" i="1"/>
  <c r="V1045" i="1"/>
  <c r="T1045" i="1"/>
  <c r="S1045" i="1"/>
  <c r="P1044" i="1"/>
  <c r="Q1044" i="1"/>
  <c r="R1044" i="1"/>
  <c r="U1044" i="1"/>
  <c r="V1044" i="1"/>
  <c r="T1044" i="1"/>
  <c r="S1044" i="1"/>
  <c r="P1043" i="1"/>
  <c r="Q1043" i="1"/>
  <c r="R1043" i="1"/>
  <c r="U1043" i="1"/>
  <c r="V1043" i="1"/>
  <c r="T1043" i="1"/>
  <c r="S1043" i="1"/>
  <c r="Y3" i="1" a="1"/>
  <c r="Y3" i="1" s="1"/>
  <c r="G729" i="20"/>
  <c r="H729" i="20" s="1"/>
  <c r="C729" i="20"/>
  <c r="D729" i="20" s="1"/>
  <c r="G728" i="20"/>
  <c r="H728" i="20" s="1"/>
  <c r="C728" i="20"/>
  <c r="D728" i="20" s="1"/>
  <c r="C724" i="20"/>
  <c r="D724" i="20" s="1"/>
  <c r="C720" i="20"/>
  <c r="D720" i="20" s="1"/>
  <c r="G714" i="20"/>
  <c r="H714" i="20" s="1"/>
  <c r="C714" i="20"/>
  <c r="D714" i="20" s="1"/>
  <c r="C704" i="20"/>
  <c r="D704" i="20" s="1"/>
  <c r="G699" i="20"/>
  <c r="H699" i="20" s="1"/>
  <c r="C699" i="20"/>
  <c r="D699" i="20" s="1"/>
  <c r="G696" i="20"/>
  <c r="H696" i="20" s="1"/>
  <c r="C696" i="20"/>
  <c r="D696" i="20" s="1"/>
  <c r="G695" i="20"/>
  <c r="H695" i="20" s="1"/>
  <c r="C695" i="20"/>
  <c r="D695" i="20" s="1"/>
  <c r="G693" i="20"/>
  <c r="H693" i="20" s="1"/>
  <c r="C693" i="20"/>
  <c r="D693" i="20" s="1"/>
  <c r="I691" i="20"/>
  <c r="J691" i="20" s="1"/>
  <c r="C2" i="21"/>
  <c r="D2" i="21" s="1"/>
  <c r="B20" i="19"/>
  <c r="M20" i="19" s="1"/>
  <c r="B3" i="18"/>
  <c r="E3" i="18" s="1"/>
  <c r="I22" i="17"/>
  <c r="J24" i="12"/>
  <c r="L24" i="12" s="1"/>
  <c r="AB1035" i="1"/>
  <c r="AC1035" i="1"/>
  <c r="AD1035" i="1"/>
  <c r="AE1035" i="1"/>
  <c r="AF1035" i="1"/>
  <c r="AB1036" i="1"/>
  <c r="AC1036" i="1"/>
  <c r="AD1036" i="1"/>
  <c r="AE1036" i="1"/>
  <c r="AF1036" i="1"/>
  <c r="AB1037" i="1"/>
  <c r="AC1037" i="1"/>
  <c r="AD1037" i="1"/>
  <c r="AE1037" i="1"/>
  <c r="AF1037" i="1"/>
  <c r="AB1038" i="1"/>
  <c r="AC1038" i="1"/>
  <c r="AD1038" i="1"/>
  <c r="AE1038" i="1"/>
  <c r="AF1038" i="1"/>
  <c r="AB1039" i="1"/>
  <c r="AC1039" i="1"/>
  <c r="AD1039" i="1"/>
  <c r="AE1039" i="1"/>
  <c r="AF1039" i="1"/>
  <c r="AB1040" i="1"/>
  <c r="AC1040" i="1"/>
  <c r="AD1040" i="1"/>
  <c r="AE1040" i="1"/>
  <c r="AF1040" i="1"/>
  <c r="AB1041" i="1"/>
  <c r="AC1041" i="1"/>
  <c r="AD1041" i="1"/>
  <c r="AE1041" i="1"/>
  <c r="AF1041" i="1"/>
  <c r="AB1042" i="1"/>
  <c r="AC1042" i="1"/>
  <c r="AD1042" i="1"/>
  <c r="AE1042" i="1"/>
  <c r="AF1042" i="1"/>
  <c r="P1036" i="1"/>
  <c r="Q1036" i="1"/>
  <c r="R1036" i="1"/>
  <c r="S1036" i="1"/>
  <c r="T1036" i="1"/>
  <c r="U1036" i="1"/>
  <c r="V1036" i="1"/>
  <c r="P1037" i="1"/>
  <c r="Q1037" i="1"/>
  <c r="R1037" i="1"/>
  <c r="S1037" i="1"/>
  <c r="T1037" i="1"/>
  <c r="U1037" i="1"/>
  <c r="V1037" i="1"/>
  <c r="P1038" i="1"/>
  <c r="Q1038" i="1"/>
  <c r="R1038" i="1"/>
  <c r="S1038" i="1"/>
  <c r="T1038" i="1"/>
  <c r="U1038" i="1"/>
  <c r="V1038" i="1"/>
  <c r="P1039" i="1"/>
  <c r="Q1039" i="1"/>
  <c r="R1039" i="1"/>
  <c r="S1039" i="1"/>
  <c r="T1039" i="1"/>
  <c r="U1039" i="1"/>
  <c r="V1039" i="1"/>
  <c r="P1040" i="1"/>
  <c r="Q1040" i="1"/>
  <c r="R1040" i="1"/>
  <c r="S1040" i="1"/>
  <c r="T1040" i="1"/>
  <c r="U1040" i="1"/>
  <c r="V1040" i="1"/>
  <c r="P1041" i="1"/>
  <c r="Q1041" i="1"/>
  <c r="R1041" i="1"/>
  <c r="S1041" i="1"/>
  <c r="T1041" i="1"/>
  <c r="U1041" i="1"/>
  <c r="V1041" i="1"/>
  <c r="P1042" i="1"/>
  <c r="Q1042" i="1"/>
  <c r="R1042" i="1"/>
  <c r="S1042" i="1"/>
  <c r="T1042" i="1"/>
  <c r="U1042" i="1"/>
  <c r="V1042" i="1"/>
  <c r="P1035" i="1"/>
  <c r="Q1035" i="1"/>
  <c r="R1035" i="1"/>
  <c r="T1035" i="1"/>
  <c r="U1035" i="1"/>
  <c r="V1035" i="1"/>
  <c r="S1035" i="1"/>
  <c r="AF1029" i="1"/>
  <c r="AF1030" i="1"/>
  <c r="AF1031" i="1"/>
  <c r="AF1032" i="1"/>
  <c r="AF1033" i="1"/>
  <c r="AF1034" i="1"/>
  <c r="AB1029" i="1"/>
  <c r="AC1029" i="1"/>
  <c r="AD1029" i="1"/>
  <c r="AE1029" i="1"/>
  <c r="AB1030" i="1"/>
  <c r="AC1030" i="1"/>
  <c r="AD1030" i="1"/>
  <c r="AE1030" i="1"/>
  <c r="AB1031" i="1"/>
  <c r="AC1031" i="1"/>
  <c r="AD1031" i="1"/>
  <c r="AE1031" i="1"/>
  <c r="AB1032" i="1"/>
  <c r="AC1032" i="1"/>
  <c r="AD1032" i="1"/>
  <c r="AE1032" i="1"/>
  <c r="AB1033" i="1"/>
  <c r="AC1033" i="1"/>
  <c r="AD1033" i="1"/>
  <c r="AE1033" i="1"/>
  <c r="AB1034" i="1"/>
  <c r="AC1034" i="1"/>
  <c r="AD1034" i="1"/>
  <c r="AE1034" i="1"/>
  <c r="AB4" i="1"/>
  <c r="AC4" i="1"/>
  <c r="AD4" i="1"/>
  <c r="AE4" i="1"/>
  <c r="AF4" i="1"/>
  <c r="AB5" i="1"/>
  <c r="AC5" i="1"/>
  <c r="AD5" i="1"/>
  <c r="AE5" i="1"/>
  <c r="AF5" i="1"/>
  <c r="AB6" i="1"/>
  <c r="AC6" i="1"/>
  <c r="AD6" i="1"/>
  <c r="AE6" i="1"/>
  <c r="AF6" i="1"/>
  <c r="AB7" i="1"/>
  <c r="AC7" i="1"/>
  <c r="AD7" i="1"/>
  <c r="AE7" i="1"/>
  <c r="AF7" i="1"/>
  <c r="AB8" i="1"/>
  <c r="AC8" i="1"/>
  <c r="AD8" i="1"/>
  <c r="AE8" i="1"/>
  <c r="AF8" i="1"/>
  <c r="AB9" i="1"/>
  <c r="AC9" i="1"/>
  <c r="AD9" i="1"/>
  <c r="AE9" i="1"/>
  <c r="AF9" i="1"/>
  <c r="AB10" i="1"/>
  <c r="AC10" i="1"/>
  <c r="AD10" i="1"/>
  <c r="AE10" i="1"/>
  <c r="AF10" i="1"/>
  <c r="AB11" i="1"/>
  <c r="AC11" i="1"/>
  <c r="AD11" i="1"/>
  <c r="AE11" i="1"/>
  <c r="AF11" i="1"/>
  <c r="AB12" i="1"/>
  <c r="AC12" i="1"/>
  <c r="AD12" i="1"/>
  <c r="AE12" i="1"/>
  <c r="AF12" i="1"/>
  <c r="AB13" i="1"/>
  <c r="AC13" i="1"/>
  <c r="AD13" i="1"/>
  <c r="AE13" i="1"/>
  <c r="AF13" i="1"/>
  <c r="AB14" i="1"/>
  <c r="AC14" i="1"/>
  <c r="AD14" i="1"/>
  <c r="AE14" i="1"/>
  <c r="AF14" i="1"/>
  <c r="AB15" i="1"/>
  <c r="AC15" i="1"/>
  <c r="AD15" i="1"/>
  <c r="AE15" i="1"/>
  <c r="AF15" i="1"/>
  <c r="AB16" i="1"/>
  <c r="AC16" i="1"/>
  <c r="AD16" i="1"/>
  <c r="AE16" i="1"/>
  <c r="AF16" i="1"/>
  <c r="AB17" i="1"/>
  <c r="AC17" i="1"/>
  <c r="AD17" i="1"/>
  <c r="AE17" i="1"/>
  <c r="AF17" i="1"/>
  <c r="AB18" i="1"/>
  <c r="AC18" i="1"/>
  <c r="AD18" i="1"/>
  <c r="AE18" i="1"/>
  <c r="AF18" i="1"/>
  <c r="AB19" i="1"/>
  <c r="AC19" i="1"/>
  <c r="AD19" i="1"/>
  <c r="AE19" i="1"/>
  <c r="AF19" i="1"/>
  <c r="AB20" i="1"/>
  <c r="AC20" i="1"/>
  <c r="AD20" i="1"/>
  <c r="AE20" i="1"/>
  <c r="AF20" i="1"/>
  <c r="AB21" i="1"/>
  <c r="AC21" i="1"/>
  <c r="AD21" i="1"/>
  <c r="AE21" i="1"/>
  <c r="AF21" i="1"/>
  <c r="AB22" i="1"/>
  <c r="AC22" i="1"/>
  <c r="AD22" i="1"/>
  <c r="AE22" i="1"/>
  <c r="AF22" i="1"/>
  <c r="AB23" i="1"/>
  <c r="AC23" i="1"/>
  <c r="AD23" i="1"/>
  <c r="AE23" i="1"/>
  <c r="AF23" i="1"/>
  <c r="AB24" i="1"/>
  <c r="AC24" i="1"/>
  <c r="AD24" i="1"/>
  <c r="AE24" i="1"/>
  <c r="AF24" i="1"/>
  <c r="AB25" i="1"/>
  <c r="AC25" i="1"/>
  <c r="AD25" i="1"/>
  <c r="AE25" i="1"/>
  <c r="AF25" i="1"/>
  <c r="AB26" i="1"/>
  <c r="AC26" i="1"/>
  <c r="AD26" i="1"/>
  <c r="AE26" i="1"/>
  <c r="AF26" i="1"/>
  <c r="AB27" i="1"/>
  <c r="AC27" i="1"/>
  <c r="AD27" i="1"/>
  <c r="AE27" i="1"/>
  <c r="AF27" i="1"/>
  <c r="AB28" i="1"/>
  <c r="AC28" i="1"/>
  <c r="AD28" i="1"/>
  <c r="AE28" i="1"/>
  <c r="AF28" i="1"/>
  <c r="AB29" i="1"/>
  <c r="AC29" i="1"/>
  <c r="AD29" i="1"/>
  <c r="AE29" i="1"/>
  <c r="AF29" i="1"/>
  <c r="AB30" i="1"/>
  <c r="AC30" i="1"/>
  <c r="AD30" i="1"/>
  <c r="AE30" i="1"/>
  <c r="AF30" i="1"/>
  <c r="AB31" i="1"/>
  <c r="AC31" i="1"/>
  <c r="AD31" i="1"/>
  <c r="AE31" i="1"/>
  <c r="AF31" i="1"/>
  <c r="AB32" i="1"/>
  <c r="AC32" i="1"/>
  <c r="AD32" i="1"/>
  <c r="AE32" i="1"/>
  <c r="AF32" i="1"/>
  <c r="AB33" i="1"/>
  <c r="AC33" i="1"/>
  <c r="AD33" i="1"/>
  <c r="AE33" i="1"/>
  <c r="AF33" i="1"/>
  <c r="AB34" i="1"/>
  <c r="AC34" i="1"/>
  <c r="AD34" i="1"/>
  <c r="AE34" i="1"/>
  <c r="AF34" i="1"/>
  <c r="AB35" i="1"/>
  <c r="AC35" i="1"/>
  <c r="AD35" i="1"/>
  <c r="AE35" i="1"/>
  <c r="AF35" i="1"/>
  <c r="AB36" i="1"/>
  <c r="AC36" i="1"/>
  <c r="AD36" i="1"/>
  <c r="AE36" i="1"/>
  <c r="AF36" i="1"/>
  <c r="AB37" i="1"/>
  <c r="AC37" i="1"/>
  <c r="AD37" i="1"/>
  <c r="AE37" i="1"/>
  <c r="AF37" i="1"/>
  <c r="AB38" i="1"/>
  <c r="AC38" i="1"/>
  <c r="AD38" i="1"/>
  <c r="AE38" i="1"/>
  <c r="AF38" i="1"/>
  <c r="AB39" i="1"/>
  <c r="AC39" i="1"/>
  <c r="AD39" i="1"/>
  <c r="AE39" i="1"/>
  <c r="AF39" i="1"/>
  <c r="AB40" i="1"/>
  <c r="AC40" i="1"/>
  <c r="AD40" i="1"/>
  <c r="AE40" i="1"/>
  <c r="AF40" i="1"/>
  <c r="AB41" i="1"/>
  <c r="AC41" i="1"/>
  <c r="AD41" i="1"/>
  <c r="AE41" i="1"/>
  <c r="AF41" i="1"/>
  <c r="AB42" i="1"/>
  <c r="AC42" i="1"/>
  <c r="AD42" i="1"/>
  <c r="AE42" i="1"/>
  <c r="AF42" i="1"/>
  <c r="AB43" i="1"/>
  <c r="AC43" i="1"/>
  <c r="AD43" i="1"/>
  <c r="AE43" i="1"/>
  <c r="AF43" i="1"/>
  <c r="AB44" i="1"/>
  <c r="AC44" i="1"/>
  <c r="AD44" i="1"/>
  <c r="AE44" i="1"/>
  <c r="AF44" i="1"/>
  <c r="AB45" i="1"/>
  <c r="AC45" i="1"/>
  <c r="AD45" i="1"/>
  <c r="AE45" i="1"/>
  <c r="AF45" i="1"/>
  <c r="AB46" i="1"/>
  <c r="AC46" i="1"/>
  <c r="AD46" i="1"/>
  <c r="AE46" i="1"/>
  <c r="AF46" i="1"/>
  <c r="AB47" i="1"/>
  <c r="AC47" i="1"/>
  <c r="AD47" i="1"/>
  <c r="AE47" i="1"/>
  <c r="AF47" i="1"/>
  <c r="AB48" i="1"/>
  <c r="AC48" i="1"/>
  <c r="AD48" i="1"/>
  <c r="AE48" i="1"/>
  <c r="AF48" i="1"/>
  <c r="AB49" i="1"/>
  <c r="AC49" i="1"/>
  <c r="AD49" i="1"/>
  <c r="AE49" i="1"/>
  <c r="AF49" i="1"/>
  <c r="AB50" i="1"/>
  <c r="AC50" i="1"/>
  <c r="AD50" i="1"/>
  <c r="AE50" i="1"/>
  <c r="AF50" i="1"/>
  <c r="AB51" i="1"/>
  <c r="AC51" i="1"/>
  <c r="AD51" i="1"/>
  <c r="AE51" i="1"/>
  <c r="AF51" i="1"/>
  <c r="AB52" i="1"/>
  <c r="AC52" i="1"/>
  <c r="AD52" i="1"/>
  <c r="AE52" i="1"/>
  <c r="AF52" i="1"/>
  <c r="AB53" i="1"/>
  <c r="AC53" i="1"/>
  <c r="AD53" i="1"/>
  <c r="AE53" i="1"/>
  <c r="AF53" i="1"/>
  <c r="AB54" i="1"/>
  <c r="AC54" i="1"/>
  <c r="AD54" i="1"/>
  <c r="AE54" i="1"/>
  <c r="AF54" i="1"/>
  <c r="AB55" i="1"/>
  <c r="AC55" i="1"/>
  <c r="AD55" i="1"/>
  <c r="AE55" i="1"/>
  <c r="AF55" i="1"/>
  <c r="AB56" i="1"/>
  <c r="AC56" i="1"/>
  <c r="AD56" i="1"/>
  <c r="AE56" i="1"/>
  <c r="AF56" i="1"/>
  <c r="AB57" i="1"/>
  <c r="AC57" i="1"/>
  <c r="AD57" i="1"/>
  <c r="AE57" i="1"/>
  <c r="AF57" i="1"/>
  <c r="AB58" i="1"/>
  <c r="AC58" i="1"/>
  <c r="AD58" i="1"/>
  <c r="AE58" i="1"/>
  <c r="AF58" i="1"/>
  <c r="AB59" i="1"/>
  <c r="AC59" i="1"/>
  <c r="AD59" i="1"/>
  <c r="AE59" i="1"/>
  <c r="AF59" i="1"/>
  <c r="AB60" i="1"/>
  <c r="AC60" i="1"/>
  <c r="AD60" i="1"/>
  <c r="AE60" i="1"/>
  <c r="AF60" i="1"/>
  <c r="AB61" i="1"/>
  <c r="AC61" i="1"/>
  <c r="AD61" i="1"/>
  <c r="AE61" i="1"/>
  <c r="AF61" i="1"/>
  <c r="AB62" i="1"/>
  <c r="AC62" i="1"/>
  <c r="AD62" i="1"/>
  <c r="AE62" i="1"/>
  <c r="AF62" i="1"/>
  <c r="AB63" i="1"/>
  <c r="AC63" i="1"/>
  <c r="AD63" i="1"/>
  <c r="AE63" i="1"/>
  <c r="AF63" i="1"/>
  <c r="AB64" i="1"/>
  <c r="AC64" i="1"/>
  <c r="AD64" i="1"/>
  <c r="AE64" i="1"/>
  <c r="AF64" i="1"/>
  <c r="AB65" i="1"/>
  <c r="AC65" i="1"/>
  <c r="AD65" i="1"/>
  <c r="AE65" i="1"/>
  <c r="AF65" i="1"/>
  <c r="AB66" i="1"/>
  <c r="AC66" i="1"/>
  <c r="AD66" i="1"/>
  <c r="AE66" i="1"/>
  <c r="AF66" i="1"/>
  <c r="AB67" i="1"/>
  <c r="AC67" i="1"/>
  <c r="AD67" i="1"/>
  <c r="AE67" i="1"/>
  <c r="AF67" i="1"/>
  <c r="AB68" i="1"/>
  <c r="AC68" i="1"/>
  <c r="AD68" i="1"/>
  <c r="AE68" i="1"/>
  <c r="AF68" i="1"/>
  <c r="AB69" i="1"/>
  <c r="AC69" i="1"/>
  <c r="AD69" i="1"/>
  <c r="AE69" i="1"/>
  <c r="AF69" i="1"/>
  <c r="AB70" i="1"/>
  <c r="AC70" i="1"/>
  <c r="AD70" i="1"/>
  <c r="AE70" i="1"/>
  <c r="AF70" i="1"/>
  <c r="AB71" i="1"/>
  <c r="AC71" i="1"/>
  <c r="AD71" i="1"/>
  <c r="AE71" i="1"/>
  <c r="AF71" i="1"/>
  <c r="AB72" i="1"/>
  <c r="AC72" i="1"/>
  <c r="AD72" i="1"/>
  <c r="AE72" i="1"/>
  <c r="AF72" i="1"/>
  <c r="AB73" i="1"/>
  <c r="AC73" i="1"/>
  <c r="AD73" i="1"/>
  <c r="AE73" i="1"/>
  <c r="AF73" i="1"/>
  <c r="AB74" i="1"/>
  <c r="AC74" i="1"/>
  <c r="AD74" i="1"/>
  <c r="AE74" i="1"/>
  <c r="AF74" i="1"/>
  <c r="AB75" i="1"/>
  <c r="AC75" i="1"/>
  <c r="AD75" i="1"/>
  <c r="AE75" i="1"/>
  <c r="AF75" i="1"/>
  <c r="AB76" i="1"/>
  <c r="AC76" i="1"/>
  <c r="AD76" i="1"/>
  <c r="AE76" i="1"/>
  <c r="AF76" i="1"/>
  <c r="AB77" i="1"/>
  <c r="AC77" i="1"/>
  <c r="AD77" i="1"/>
  <c r="AE77" i="1"/>
  <c r="AF77" i="1"/>
  <c r="AB78" i="1"/>
  <c r="AC78" i="1"/>
  <c r="AD78" i="1"/>
  <c r="AE78" i="1"/>
  <c r="AF78" i="1"/>
  <c r="AB79" i="1"/>
  <c r="AC79" i="1"/>
  <c r="AD79" i="1"/>
  <c r="AE79" i="1"/>
  <c r="AF79" i="1"/>
  <c r="AB80" i="1"/>
  <c r="AC80" i="1"/>
  <c r="AD80" i="1"/>
  <c r="AE80" i="1"/>
  <c r="AF80" i="1"/>
  <c r="AB81" i="1"/>
  <c r="AC81" i="1"/>
  <c r="AD81" i="1"/>
  <c r="AE81" i="1"/>
  <c r="AF81" i="1"/>
  <c r="AB82" i="1"/>
  <c r="AC82" i="1"/>
  <c r="AD82" i="1"/>
  <c r="AE82" i="1"/>
  <c r="AF82" i="1"/>
  <c r="AB83" i="1"/>
  <c r="AC83" i="1"/>
  <c r="AD83" i="1"/>
  <c r="AE83" i="1"/>
  <c r="AF83" i="1"/>
  <c r="AB84" i="1"/>
  <c r="AC84" i="1"/>
  <c r="AD84" i="1"/>
  <c r="AE84" i="1"/>
  <c r="AF84" i="1"/>
  <c r="AB85" i="1"/>
  <c r="AC85" i="1"/>
  <c r="AD85" i="1"/>
  <c r="AE85" i="1"/>
  <c r="AF85" i="1"/>
  <c r="AB86" i="1"/>
  <c r="AC86" i="1"/>
  <c r="AD86" i="1"/>
  <c r="AE86" i="1"/>
  <c r="AF86" i="1"/>
  <c r="AB87" i="1"/>
  <c r="AC87" i="1"/>
  <c r="AD87" i="1"/>
  <c r="AE87" i="1"/>
  <c r="AF87" i="1"/>
  <c r="AB88" i="1"/>
  <c r="AC88" i="1"/>
  <c r="AD88" i="1"/>
  <c r="AE88" i="1"/>
  <c r="AF88" i="1"/>
  <c r="AB89" i="1"/>
  <c r="AC89" i="1"/>
  <c r="AD89" i="1"/>
  <c r="AE89" i="1"/>
  <c r="AF89" i="1"/>
  <c r="AB90" i="1"/>
  <c r="AC90" i="1"/>
  <c r="AD90" i="1"/>
  <c r="AE90" i="1"/>
  <c r="AF90" i="1"/>
  <c r="AB91" i="1"/>
  <c r="AC91" i="1"/>
  <c r="AD91" i="1"/>
  <c r="AE91" i="1"/>
  <c r="AF91" i="1"/>
  <c r="AB92" i="1"/>
  <c r="AC92" i="1"/>
  <c r="AD92" i="1"/>
  <c r="AE92" i="1"/>
  <c r="AF92" i="1"/>
  <c r="AB93" i="1"/>
  <c r="AC93" i="1"/>
  <c r="AD93" i="1"/>
  <c r="AE93" i="1"/>
  <c r="AF93" i="1"/>
  <c r="AB94" i="1"/>
  <c r="AC94" i="1"/>
  <c r="AD94" i="1"/>
  <c r="AE94" i="1"/>
  <c r="AF94" i="1"/>
  <c r="AB95" i="1"/>
  <c r="AC95" i="1"/>
  <c r="AD95" i="1"/>
  <c r="AE95" i="1"/>
  <c r="AF95" i="1"/>
  <c r="AB96" i="1"/>
  <c r="AC96" i="1"/>
  <c r="AD96" i="1"/>
  <c r="AE96" i="1"/>
  <c r="AF96" i="1"/>
  <c r="AB97" i="1"/>
  <c r="AC97" i="1"/>
  <c r="AD97" i="1"/>
  <c r="AE97" i="1"/>
  <c r="AF97" i="1"/>
  <c r="AB98" i="1"/>
  <c r="AC98" i="1"/>
  <c r="AD98" i="1"/>
  <c r="AE98" i="1"/>
  <c r="AF98" i="1"/>
  <c r="AB99" i="1"/>
  <c r="AC99" i="1"/>
  <c r="AD99" i="1"/>
  <c r="AE99" i="1"/>
  <c r="AF99" i="1"/>
  <c r="AB100" i="1"/>
  <c r="AC100" i="1"/>
  <c r="AD100" i="1"/>
  <c r="AE100" i="1"/>
  <c r="AF100" i="1"/>
  <c r="AB101" i="1"/>
  <c r="AC101" i="1"/>
  <c r="AD101" i="1"/>
  <c r="AE101" i="1"/>
  <c r="AF101" i="1"/>
  <c r="AB102" i="1"/>
  <c r="AC102" i="1"/>
  <c r="AD102" i="1"/>
  <c r="AE102" i="1"/>
  <c r="AF102" i="1"/>
  <c r="AB103" i="1"/>
  <c r="AC103" i="1"/>
  <c r="AD103" i="1"/>
  <c r="AE103" i="1"/>
  <c r="AF103" i="1"/>
  <c r="AB104" i="1"/>
  <c r="AC104" i="1"/>
  <c r="AD104" i="1"/>
  <c r="AE104" i="1"/>
  <c r="AF104" i="1"/>
  <c r="AB105" i="1"/>
  <c r="AC105" i="1"/>
  <c r="AD105" i="1"/>
  <c r="AE105" i="1"/>
  <c r="AF105" i="1"/>
  <c r="AB106" i="1"/>
  <c r="AC106" i="1"/>
  <c r="AD106" i="1"/>
  <c r="AE106" i="1"/>
  <c r="AF106" i="1"/>
  <c r="AB107" i="1"/>
  <c r="AC107" i="1"/>
  <c r="AD107" i="1"/>
  <c r="AE107" i="1"/>
  <c r="AF107" i="1"/>
  <c r="AB108" i="1"/>
  <c r="AC108" i="1"/>
  <c r="AD108" i="1"/>
  <c r="AE108" i="1"/>
  <c r="AF108" i="1"/>
  <c r="AB109" i="1"/>
  <c r="AC109" i="1"/>
  <c r="AD109" i="1"/>
  <c r="AE109" i="1"/>
  <c r="AF109" i="1"/>
  <c r="AB110" i="1"/>
  <c r="AC110" i="1"/>
  <c r="AD110" i="1"/>
  <c r="AE110" i="1"/>
  <c r="AF110" i="1"/>
  <c r="AB111" i="1"/>
  <c r="AC111" i="1"/>
  <c r="AD111" i="1"/>
  <c r="AE111" i="1"/>
  <c r="AF111" i="1"/>
  <c r="AB112" i="1"/>
  <c r="AC112" i="1"/>
  <c r="AD112" i="1"/>
  <c r="AE112" i="1"/>
  <c r="AF112" i="1"/>
  <c r="AB113" i="1"/>
  <c r="AC113" i="1"/>
  <c r="AD113" i="1"/>
  <c r="AE113" i="1"/>
  <c r="AF113" i="1"/>
  <c r="AB114" i="1"/>
  <c r="AC114" i="1"/>
  <c r="AD114" i="1"/>
  <c r="AE114" i="1"/>
  <c r="AF114" i="1"/>
  <c r="AB115" i="1"/>
  <c r="AC115" i="1"/>
  <c r="AD115" i="1"/>
  <c r="AE115" i="1"/>
  <c r="AF115" i="1"/>
  <c r="AB116" i="1"/>
  <c r="AC116" i="1"/>
  <c r="AD116" i="1"/>
  <c r="AE116" i="1"/>
  <c r="AF116" i="1"/>
  <c r="AB117" i="1"/>
  <c r="AC117" i="1"/>
  <c r="AD117" i="1"/>
  <c r="AE117" i="1"/>
  <c r="AF117" i="1"/>
  <c r="AB118" i="1"/>
  <c r="AC118" i="1"/>
  <c r="AD118" i="1"/>
  <c r="AE118" i="1"/>
  <c r="AF118" i="1"/>
  <c r="AB119" i="1"/>
  <c r="AC119" i="1"/>
  <c r="AD119" i="1"/>
  <c r="AE119" i="1"/>
  <c r="AF119" i="1"/>
  <c r="AB120" i="1"/>
  <c r="AC120" i="1"/>
  <c r="AD120" i="1"/>
  <c r="AE120" i="1"/>
  <c r="AF120" i="1"/>
  <c r="AB121" i="1"/>
  <c r="AC121" i="1"/>
  <c r="AD121" i="1"/>
  <c r="AE121" i="1"/>
  <c r="AF121" i="1"/>
  <c r="AB122" i="1"/>
  <c r="AC122" i="1"/>
  <c r="AD122" i="1"/>
  <c r="AE122" i="1"/>
  <c r="AF122" i="1"/>
  <c r="AB123" i="1"/>
  <c r="AC123" i="1"/>
  <c r="AD123" i="1"/>
  <c r="AE123" i="1"/>
  <c r="AF123" i="1"/>
  <c r="AB124" i="1"/>
  <c r="AC124" i="1"/>
  <c r="AD124" i="1"/>
  <c r="AE124" i="1"/>
  <c r="AF124" i="1"/>
  <c r="AB125" i="1"/>
  <c r="AC125" i="1"/>
  <c r="AD125" i="1"/>
  <c r="AE125" i="1"/>
  <c r="AF125" i="1"/>
  <c r="AB126" i="1"/>
  <c r="AC126" i="1"/>
  <c r="AD126" i="1"/>
  <c r="AE126" i="1"/>
  <c r="AF126" i="1"/>
  <c r="AB127" i="1"/>
  <c r="AC127" i="1"/>
  <c r="AD127" i="1"/>
  <c r="AE127" i="1"/>
  <c r="AF127" i="1"/>
  <c r="AB128" i="1"/>
  <c r="AC128" i="1"/>
  <c r="AD128" i="1"/>
  <c r="AE128" i="1"/>
  <c r="AF128" i="1"/>
  <c r="AB129" i="1"/>
  <c r="AC129" i="1"/>
  <c r="AD129" i="1"/>
  <c r="AE129" i="1"/>
  <c r="AF129" i="1"/>
  <c r="AB130" i="1"/>
  <c r="AC130" i="1"/>
  <c r="AD130" i="1"/>
  <c r="AE130" i="1"/>
  <c r="AF130" i="1"/>
  <c r="AB131" i="1"/>
  <c r="AC131" i="1"/>
  <c r="AD131" i="1"/>
  <c r="AE131" i="1"/>
  <c r="AF131" i="1"/>
  <c r="AB132" i="1"/>
  <c r="AC132" i="1"/>
  <c r="AD132" i="1"/>
  <c r="AE132" i="1"/>
  <c r="AF132" i="1"/>
  <c r="AB133" i="1"/>
  <c r="AC133" i="1"/>
  <c r="AD133" i="1"/>
  <c r="AE133" i="1"/>
  <c r="AF133" i="1"/>
  <c r="AB134" i="1"/>
  <c r="AC134" i="1"/>
  <c r="AD134" i="1"/>
  <c r="AE134" i="1"/>
  <c r="AF134" i="1"/>
  <c r="AB135" i="1"/>
  <c r="AC135" i="1"/>
  <c r="AD135" i="1"/>
  <c r="AE135" i="1"/>
  <c r="AF135" i="1"/>
  <c r="AB136" i="1"/>
  <c r="AC136" i="1"/>
  <c r="AD136" i="1"/>
  <c r="AE136" i="1"/>
  <c r="AF136" i="1"/>
  <c r="AB137" i="1"/>
  <c r="AC137" i="1"/>
  <c r="AD137" i="1"/>
  <c r="AE137" i="1"/>
  <c r="AF137" i="1"/>
  <c r="AB138" i="1"/>
  <c r="AC138" i="1"/>
  <c r="AD138" i="1"/>
  <c r="AE138" i="1"/>
  <c r="AF138" i="1"/>
  <c r="AB139" i="1"/>
  <c r="AC139" i="1"/>
  <c r="AD139" i="1"/>
  <c r="AE139" i="1"/>
  <c r="AF139" i="1"/>
  <c r="AB140" i="1"/>
  <c r="AC140" i="1"/>
  <c r="AD140" i="1"/>
  <c r="AE140" i="1"/>
  <c r="AF140" i="1"/>
  <c r="AB141" i="1"/>
  <c r="AC141" i="1"/>
  <c r="AD141" i="1"/>
  <c r="AE141" i="1"/>
  <c r="AF141" i="1"/>
  <c r="AB142" i="1"/>
  <c r="AC142" i="1"/>
  <c r="AD142" i="1"/>
  <c r="AE142" i="1"/>
  <c r="AF142" i="1"/>
  <c r="AB143" i="1"/>
  <c r="AC143" i="1"/>
  <c r="AD143" i="1"/>
  <c r="AE143" i="1"/>
  <c r="AF143" i="1"/>
  <c r="AB144" i="1"/>
  <c r="AC144" i="1"/>
  <c r="AD144" i="1"/>
  <c r="AE144" i="1"/>
  <c r="AF144" i="1"/>
  <c r="AB145" i="1"/>
  <c r="AC145" i="1"/>
  <c r="AD145" i="1"/>
  <c r="AE145" i="1"/>
  <c r="AF145" i="1"/>
  <c r="AB146" i="1"/>
  <c r="AC146" i="1"/>
  <c r="AD146" i="1"/>
  <c r="AE146" i="1"/>
  <c r="AF146" i="1"/>
  <c r="AB147" i="1"/>
  <c r="AC147" i="1"/>
  <c r="AD147" i="1"/>
  <c r="AE147" i="1"/>
  <c r="AF147" i="1"/>
  <c r="AB148" i="1"/>
  <c r="AC148" i="1"/>
  <c r="AD148" i="1"/>
  <c r="AE148" i="1"/>
  <c r="AF148" i="1"/>
  <c r="AB149" i="1"/>
  <c r="AC149" i="1"/>
  <c r="AD149" i="1"/>
  <c r="AE149" i="1"/>
  <c r="AF149" i="1"/>
  <c r="AB150" i="1"/>
  <c r="AC150" i="1"/>
  <c r="AD150" i="1"/>
  <c r="AE150" i="1"/>
  <c r="AF150" i="1"/>
  <c r="AB151" i="1"/>
  <c r="AC151" i="1"/>
  <c r="AD151" i="1"/>
  <c r="AE151" i="1"/>
  <c r="AF151" i="1"/>
  <c r="AB152" i="1"/>
  <c r="AC152" i="1"/>
  <c r="AD152" i="1"/>
  <c r="AE152" i="1"/>
  <c r="AF152" i="1"/>
  <c r="AB153" i="1"/>
  <c r="AC153" i="1"/>
  <c r="AD153" i="1"/>
  <c r="AE153" i="1"/>
  <c r="AF153" i="1"/>
  <c r="AB154" i="1"/>
  <c r="AC154" i="1"/>
  <c r="AD154" i="1"/>
  <c r="AE154" i="1"/>
  <c r="AF154" i="1"/>
  <c r="AB155" i="1"/>
  <c r="AC155" i="1"/>
  <c r="AD155" i="1"/>
  <c r="AE155" i="1"/>
  <c r="AF155" i="1"/>
  <c r="AB156" i="1"/>
  <c r="AC156" i="1"/>
  <c r="AD156" i="1"/>
  <c r="AE156" i="1"/>
  <c r="AF156" i="1"/>
  <c r="AB157" i="1"/>
  <c r="AC157" i="1"/>
  <c r="AD157" i="1"/>
  <c r="AE157" i="1"/>
  <c r="AF157" i="1"/>
  <c r="AB158" i="1"/>
  <c r="AC158" i="1"/>
  <c r="AD158" i="1"/>
  <c r="AE158" i="1"/>
  <c r="AF158" i="1"/>
  <c r="AB159" i="1"/>
  <c r="AC159" i="1"/>
  <c r="AD159" i="1"/>
  <c r="AE159" i="1"/>
  <c r="AF159" i="1"/>
  <c r="AB160" i="1"/>
  <c r="AC160" i="1"/>
  <c r="AD160" i="1"/>
  <c r="AE160" i="1"/>
  <c r="AF160" i="1"/>
  <c r="AB161" i="1"/>
  <c r="AC161" i="1"/>
  <c r="AD161" i="1"/>
  <c r="AE161" i="1"/>
  <c r="AF161" i="1"/>
  <c r="AB162" i="1"/>
  <c r="AC162" i="1"/>
  <c r="AD162" i="1"/>
  <c r="AE162" i="1"/>
  <c r="AF162" i="1"/>
  <c r="AB163" i="1"/>
  <c r="AC163" i="1"/>
  <c r="AD163" i="1"/>
  <c r="AE163" i="1"/>
  <c r="AF163" i="1"/>
  <c r="AB164" i="1"/>
  <c r="AC164" i="1"/>
  <c r="AD164" i="1"/>
  <c r="AE164" i="1"/>
  <c r="AF164" i="1"/>
  <c r="AB165" i="1"/>
  <c r="AC165" i="1"/>
  <c r="AD165" i="1"/>
  <c r="AE165" i="1"/>
  <c r="AF165" i="1"/>
  <c r="AB166" i="1"/>
  <c r="AC166" i="1"/>
  <c r="AD166" i="1"/>
  <c r="AE166" i="1"/>
  <c r="AF166" i="1"/>
  <c r="AB167" i="1"/>
  <c r="AC167" i="1"/>
  <c r="AD167" i="1"/>
  <c r="AE167" i="1"/>
  <c r="AF167" i="1"/>
  <c r="AB168" i="1"/>
  <c r="AC168" i="1"/>
  <c r="AD168" i="1"/>
  <c r="AE168" i="1"/>
  <c r="AF168" i="1"/>
  <c r="AB169" i="1"/>
  <c r="AC169" i="1"/>
  <c r="AD169" i="1"/>
  <c r="AE169" i="1"/>
  <c r="AF169" i="1"/>
  <c r="AB170" i="1"/>
  <c r="AC170" i="1"/>
  <c r="AD170" i="1"/>
  <c r="AE170" i="1"/>
  <c r="AF170" i="1"/>
  <c r="AB171" i="1"/>
  <c r="AC171" i="1"/>
  <c r="AD171" i="1"/>
  <c r="AE171" i="1"/>
  <c r="AF171" i="1"/>
  <c r="AB172" i="1"/>
  <c r="AC172" i="1"/>
  <c r="AD172" i="1"/>
  <c r="AE172" i="1"/>
  <c r="AF172" i="1"/>
  <c r="AB173" i="1"/>
  <c r="AC173" i="1"/>
  <c r="AD173" i="1"/>
  <c r="AE173" i="1"/>
  <c r="AF173" i="1"/>
  <c r="AB174" i="1"/>
  <c r="AC174" i="1"/>
  <c r="AD174" i="1"/>
  <c r="AE174" i="1"/>
  <c r="AF174" i="1"/>
  <c r="AB175" i="1"/>
  <c r="AC175" i="1"/>
  <c r="AD175" i="1"/>
  <c r="AE175" i="1"/>
  <c r="AF175" i="1"/>
  <c r="AB176" i="1"/>
  <c r="AC176" i="1"/>
  <c r="AD176" i="1"/>
  <c r="AE176" i="1"/>
  <c r="AF176" i="1"/>
  <c r="AB177" i="1"/>
  <c r="AC177" i="1"/>
  <c r="AD177" i="1"/>
  <c r="AE177" i="1"/>
  <c r="AF177" i="1"/>
  <c r="AB178" i="1"/>
  <c r="AC178" i="1"/>
  <c r="AD178" i="1"/>
  <c r="AE178" i="1"/>
  <c r="AF178" i="1"/>
  <c r="AB179" i="1"/>
  <c r="AC179" i="1"/>
  <c r="AD179" i="1"/>
  <c r="AE179" i="1"/>
  <c r="AF179" i="1"/>
  <c r="AB180" i="1"/>
  <c r="AC180" i="1"/>
  <c r="AD180" i="1"/>
  <c r="AE180" i="1"/>
  <c r="AF180" i="1"/>
  <c r="AB181" i="1"/>
  <c r="AC181" i="1"/>
  <c r="AD181" i="1"/>
  <c r="AE181" i="1"/>
  <c r="AF181" i="1"/>
  <c r="AB182" i="1"/>
  <c r="AC182" i="1"/>
  <c r="AD182" i="1"/>
  <c r="AE182" i="1"/>
  <c r="AF182" i="1"/>
  <c r="AB183" i="1"/>
  <c r="AC183" i="1"/>
  <c r="AD183" i="1"/>
  <c r="AE183" i="1"/>
  <c r="AF183" i="1"/>
  <c r="AB184" i="1"/>
  <c r="AC184" i="1"/>
  <c r="AD184" i="1"/>
  <c r="AE184" i="1"/>
  <c r="AF184" i="1"/>
  <c r="AB185" i="1"/>
  <c r="AC185" i="1"/>
  <c r="AD185" i="1"/>
  <c r="AE185" i="1"/>
  <c r="AF185" i="1"/>
  <c r="AB186" i="1"/>
  <c r="AC186" i="1"/>
  <c r="AD186" i="1"/>
  <c r="AE186" i="1"/>
  <c r="AF186" i="1"/>
  <c r="AB187" i="1"/>
  <c r="AC187" i="1"/>
  <c r="AD187" i="1"/>
  <c r="AE187" i="1"/>
  <c r="AF187" i="1"/>
  <c r="AB188" i="1"/>
  <c r="AC188" i="1"/>
  <c r="AD188" i="1"/>
  <c r="AE188" i="1"/>
  <c r="AF188" i="1"/>
  <c r="AB189" i="1"/>
  <c r="AC189" i="1"/>
  <c r="AD189" i="1"/>
  <c r="AE189" i="1"/>
  <c r="AF189" i="1"/>
  <c r="AB190" i="1"/>
  <c r="AC190" i="1"/>
  <c r="AD190" i="1"/>
  <c r="AE190" i="1"/>
  <c r="AF190" i="1"/>
  <c r="AB191" i="1"/>
  <c r="AC191" i="1"/>
  <c r="AD191" i="1"/>
  <c r="AE191" i="1"/>
  <c r="AF191" i="1"/>
  <c r="AB192" i="1"/>
  <c r="AC192" i="1"/>
  <c r="AD192" i="1"/>
  <c r="AE192" i="1"/>
  <c r="AF192" i="1"/>
  <c r="AB193" i="1"/>
  <c r="AC193" i="1"/>
  <c r="AD193" i="1"/>
  <c r="AE193" i="1"/>
  <c r="AF193" i="1"/>
  <c r="AB194" i="1"/>
  <c r="AC194" i="1"/>
  <c r="AD194" i="1"/>
  <c r="AE194" i="1"/>
  <c r="AF194" i="1"/>
  <c r="AB195" i="1"/>
  <c r="AC195" i="1"/>
  <c r="AD195" i="1"/>
  <c r="AE195" i="1"/>
  <c r="AF195" i="1"/>
  <c r="AB196" i="1"/>
  <c r="AC196" i="1"/>
  <c r="AD196" i="1"/>
  <c r="AE196" i="1"/>
  <c r="AF196" i="1"/>
  <c r="AB197" i="1"/>
  <c r="AC197" i="1"/>
  <c r="AD197" i="1"/>
  <c r="AE197" i="1"/>
  <c r="AF197" i="1"/>
  <c r="AB198" i="1"/>
  <c r="AC198" i="1"/>
  <c r="AD198" i="1"/>
  <c r="AE198" i="1"/>
  <c r="AF198" i="1"/>
  <c r="AB199" i="1"/>
  <c r="AC199" i="1"/>
  <c r="AD199" i="1"/>
  <c r="AE199" i="1"/>
  <c r="AF199" i="1"/>
  <c r="AB200" i="1"/>
  <c r="AC200" i="1"/>
  <c r="AD200" i="1"/>
  <c r="AE200" i="1"/>
  <c r="AF200" i="1"/>
  <c r="AB201" i="1"/>
  <c r="AC201" i="1"/>
  <c r="AD201" i="1"/>
  <c r="AE201" i="1"/>
  <c r="AF201" i="1"/>
  <c r="AB202" i="1"/>
  <c r="AC202" i="1"/>
  <c r="AD202" i="1"/>
  <c r="AE202" i="1"/>
  <c r="AF202" i="1"/>
  <c r="AB203" i="1"/>
  <c r="AC203" i="1"/>
  <c r="AD203" i="1"/>
  <c r="AE203" i="1"/>
  <c r="AF203" i="1"/>
  <c r="AB204" i="1"/>
  <c r="AC204" i="1"/>
  <c r="AD204" i="1"/>
  <c r="AE204" i="1"/>
  <c r="AF204" i="1"/>
  <c r="AB205" i="1"/>
  <c r="AC205" i="1"/>
  <c r="AD205" i="1"/>
  <c r="AE205" i="1"/>
  <c r="AF205" i="1"/>
  <c r="AB206" i="1"/>
  <c r="AC206" i="1"/>
  <c r="AD206" i="1"/>
  <c r="AE206" i="1"/>
  <c r="AF206" i="1"/>
  <c r="AB207" i="1"/>
  <c r="AC207" i="1"/>
  <c r="AD207" i="1"/>
  <c r="AE207" i="1"/>
  <c r="AF207" i="1"/>
  <c r="AB208" i="1"/>
  <c r="AC208" i="1"/>
  <c r="AD208" i="1"/>
  <c r="AE208" i="1"/>
  <c r="AF208" i="1"/>
  <c r="AB209" i="1"/>
  <c r="AC209" i="1"/>
  <c r="AD209" i="1"/>
  <c r="AE209" i="1"/>
  <c r="AF209" i="1"/>
  <c r="AB210" i="1"/>
  <c r="AC210" i="1"/>
  <c r="AD210" i="1"/>
  <c r="AE210" i="1"/>
  <c r="AF210" i="1"/>
  <c r="AB211" i="1"/>
  <c r="AC211" i="1"/>
  <c r="AD211" i="1"/>
  <c r="AE211" i="1"/>
  <c r="AF211" i="1"/>
  <c r="AB212" i="1"/>
  <c r="AC212" i="1"/>
  <c r="AD212" i="1"/>
  <c r="AE212" i="1"/>
  <c r="AF212" i="1"/>
  <c r="AB213" i="1"/>
  <c r="AC213" i="1"/>
  <c r="AD213" i="1"/>
  <c r="AE213" i="1"/>
  <c r="AF213" i="1"/>
  <c r="AB214" i="1"/>
  <c r="AC214" i="1"/>
  <c r="AD214" i="1"/>
  <c r="AE214" i="1"/>
  <c r="AF214" i="1"/>
  <c r="AB215" i="1"/>
  <c r="AC215" i="1"/>
  <c r="AD215" i="1"/>
  <c r="AE215" i="1"/>
  <c r="AF215" i="1"/>
  <c r="AB216" i="1"/>
  <c r="AC216" i="1"/>
  <c r="AD216" i="1"/>
  <c r="AE216" i="1"/>
  <c r="AF216" i="1"/>
  <c r="AB217" i="1"/>
  <c r="AC217" i="1"/>
  <c r="AD217" i="1"/>
  <c r="AE217" i="1"/>
  <c r="AF217" i="1"/>
  <c r="AB218" i="1"/>
  <c r="AC218" i="1"/>
  <c r="AD218" i="1"/>
  <c r="AE218" i="1"/>
  <c r="AF218" i="1"/>
  <c r="AB219" i="1"/>
  <c r="AC219" i="1"/>
  <c r="AD219" i="1"/>
  <c r="AE219" i="1"/>
  <c r="AF219" i="1"/>
  <c r="AB220" i="1"/>
  <c r="AC220" i="1"/>
  <c r="AD220" i="1"/>
  <c r="AE220" i="1"/>
  <c r="AF220" i="1"/>
  <c r="AB221" i="1"/>
  <c r="AC221" i="1"/>
  <c r="AD221" i="1"/>
  <c r="AE221" i="1"/>
  <c r="AF221" i="1"/>
  <c r="AB222" i="1"/>
  <c r="AC222" i="1"/>
  <c r="AD222" i="1"/>
  <c r="AE222" i="1"/>
  <c r="AF222" i="1"/>
  <c r="AB223" i="1"/>
  <c r="AC223" i="1"/>
  <c r="AD223" i="1"/>
  <c r="AE223" i="1"/>
  <c r="AF223" i="1"/>
  <c r="AB224" i="1"/>
  <c r="AC224" i="1"/>
  <c r="AD224" i="1"/>
  <c r="AE224" i="1"/>
  <c r="AF224" i="1"/>
  <c r="AB225" i="1"/>
  <c r="AC225" i="1"/>
  <c r="AD225" i="1"/>
  <c r="AE225" i="1"/>
  <c r="AF225" i="1"/>
  <c r="AB226" i="1"/>
  <c r="AC226" i="1"/>
  <c r="AD226" i="1"/>
  <c r="AE226" i="1"/>
  <c r="AF226" i="1"/>
  <c r="AB227" i="1"/>
  <c r="AC227" i="1"/>
  <c r="AD227" i="1"/>
  <c r="AE227" i="1"/>
  <c r="AF227" i="1"/>
  <c r="AB228" i="1"/>
  <c r="AC228" i="1"/>
  <c r="AD228" i="1"/>
  <c r="AE228" i="1"/>
  <c r="AF228" i="1"/>
  <c r="AB229" i="1"/>
  <c r="AC229" i="1"/>
  <c r="AD229" i="1"/>
  <c r="AE229" i="1"/>
  <c r="AF229" i="1"/>
  <c r="AB230" i="1"/>
  <c r="AC230" i="1"/>
  <c r="AD230" i="1"/>
  <c r="AE230" i="1"/>
  <c r="AF230" i="1"/>
  <c r="AB231" i="1"/>
  <c r="AC231" i="1"/>
  <c r="AD231" i="1"/>
  <c r="AE231" i="1"/>
  <c r="AF231" i="1"/>
  <c r="AB232" i="1"/>
  <c r="AC232" i="1"/>
  <c r="AD232" i="1"/>
  <c r="AE232" i="1"/>
  <c r="AF232" i="1"/>
  <c r="AB233" i="1"/>
  <c r="AC233" i="1"/>
  <c r="AD233" i="1"/>
  <c r="AE233" i="1"/>
  <c r="AF233" i="1"/>
  <c r="AB234" i="1"/>
  <c r="AC234" i="1"/>
  <c r="AD234" i="1"/>
  <c r="AE234" i="1"/>
  <c r="AF234" i="1"/>
  <c r="AB235" i="1"/>
  <c r="AC235" i="1"/>
  <c r="AD235" i="1"/>
  <c r="AE235" i="1"/>
  <c r="AF235" i="1"/>
  <c r="AB236" i="1"/>
  <c r="AC236" i="1"/>
  <c r="AD236" i="1"/>
  <c r="AE236" i="1"/>
  <c r="AF236" i="1"/>
  <c r="AB237" i="1"/>
  <c r="AC237" i="1"/>
  <c r="AD237" i="1"/>
  <c r="AE237" i="1"/>
  <c r="AF237" i="1"/>
  <c r="AB238" i="1"/>
  <c r="AC238" i="1"/>
  <c r="AD238" i="1"/>
  <c r="AE238" i="1"/>
  <c r="AF238" i="1"/>
  <c r="AB239" i="1"/>
  <c r="AC239" i="1"/>
  <c r="AD239" i="1"/>
  <c r="AE239" i="1"/>
  <c r="AF239" i="1"/>
  <c r="AB240" i="1"/>
  <c r="AC240" i="1"/>
  <c r="AD240" i="1"/>
  <c r="AE240" i="1"/>
  <c r="AF240" i="1"/>
  <c r="AB241" i="1"/>
  <c r="AC241" i="1"/>
  <c r="AD241" i="1"/>
  <c r="AE241" i="1"/>
  <c r="AF241" i="1"/>
  <c r="AB242" i="1"/>
  <c r="AC242" i="1"/>
  <c r="AD242" i="1"/>
  <c r="AE242" i="1"/>
  <c r="AF242" i="1"/>
  <c r="AB243" i="1"/>
  <c r="AC243" i="1"/>
  <c r="AD243" i="1"/>
  <c r="AE243" i="1"/>
  <c r="AF243" i="1"/>
  <c r="AB244" i="1"/>
  <c r="AC244" i="1"/>
  <c r="AD244" i="1"/>
  <c r="AE244" i="1"/>
  <c r="AF244" i="1"/>
  <c r="AB245" i="1"/>
  <c r="AC245" i="1"/>
  <c r="AD245" i="1"/>
  <c r="AE245" i="1"/>
  <c r="AF245" i="1"/>
  <c r="AB246" i="1"/>
  <c r="AC246" i="1"/>
  <c r="AD246" i="1"/>
  <c r="AE246" i="1"/>
  <c r="AF246" i="1"/>
  <c r="AB247" i="1"/>
  <c r="AC247" i="1"/>
  <c r="AD247" i="1"/>
  <c r="AE247" i="1"/>
  <c r="AF247" i="1"/>
  <c r="AB248" i="1"/>
  <c r="AC248" i="1"/>
  <c r="AD248" i="1"/>
  <c r="AE248" i="1"/>
  <c r="AF248" i="1"/>
  <c r="AB249" i="1"/>
  <c r="AC249" i="1"/>
  <c r="AD249" i="1"/>
  <c r="AE249" i="1"/>
  <c r="AF249" i="1"/>
  <c r="AB250" i="1"/>
  <c r="AC250" i="1"/>
  <c r="AD250" i="1"/>
  <c r="AE250" i="1"/>
  <c r="AF250" i="1"/>
  <c r="AB251" i="1"/>
  <c r="AC251" i="1"/>
  <c r="AD251" i="1"/>
  <c r="AE251" i="1"/>
  <c r="AF251" i="1"/>
  <c r="AB252" i="1"/>
  <c r="AC252" i="1"/>
  <c r="AD252" i="1"/>
  <c r="AE252" i="1"/>
  <c r="AF252" i="1"/>
  <c r="AB253" i="1"/>
  <c r="AC253" i="1"/>
  <c r="AD253" i="1"/>
  <c r="AE253" i="1"/>
  <c r="AF253" i="1"/>
  <c r="AB254" i="1"/>
  <c r="AC254" i="1"/>
  <c r="AD254" i="1"/>
  <c r="AE254" i="1"/>
  <c r="AF254" i="1"/>
  <c r="AB255" i="1"/>
  <c r="AC255" i="1"/>
  <c r="AD255" i="1"/>
  <c r="AE255" i="1"/>
  <c r="AF255" i="1"/>
  <c r="AB256" i="1"/>
  <c r="AC256" i="1"/>
  <c r="AD256" i="1"/>
  <c r="AE256" i="1"/>
  <c r="AF256" i="1"/>
  <c r="AB257" i="1"/>
  <c r="AC257" i="1"/>
  <c r="AD257" i="1"/>
  <c r="AE257" i="1"/>
  <c r="AF257" i="1"/>
  <c r="AB258" i="1"/>
  <c r="AC258" i="1"/>
  <c r="AD258" i="1"/>
  <c r="AE258" i="1"/>
  <c r="AF258" i="1"/>
  <c r="AB259" i="1"/>
  <c r="AC259" i="1"/>
  <c r="AD259" i="1"/>
  <c r="AE259" i="1"/>
  <c r="AF259" i="1"/>
  <c r="AB260" i="1"/>
  <c r="AC260" i="1"/>
  <c r="AD260" i="1"/>
  <c r="AE260" i="1"/>
  <c r="AF260" i="1"/>
  <c r="AB261" i="1"/>
  <c r="AC261" i="1"/>
  <c r="AD261" i="1"/>
  <c r="AE261" i="1"/>
  <c r="AF261" i="1"/>
  <c r="AB262" i="1"/>
  <c r="AC262" i="1"/>
  <c r="AD262" i="1"/>
  <c r="AE262" i="1"/>
  <c r="AF262" i="1"/>
  <c r="AB263" i="1"/>
  <c r="AC263" i="1"/>
  <c r="AD263" i="1"/>
  <c r="AE263" i="1"/>
  <c r="AF263" i="1"/>
  <c r="AB264" i="1"/>
  <c r="AC264" i="1"/>
  <c r="AD264" i="1"/>
  <c r="AE264" i="1"/>
  <c r="AF264" i="1"/>
  <c r="AB265" i="1"/>
  <c r="AC265" i="1"/>
  <c r="AD265" i="1"/>
  <c r="AE265" i="1"/>
  <c r="AF265" i="1"/>
  <c r="AB266" i="1"/>
  <c r="AC266" i="1"/>
  <c r="AD266" i="1"/>
  <c r="AE266" i="1"/>
  <c r="AF266" i="1"/>
  <c r="AB267" i="1"/>
  <c r="AC267" i="1"/>
  <c r="AD267" i="1"/>
  <c r="AE267" i="1"/>
  <c r="AF267" i="1"/>
  <c r="AB268" i="1"/>
  <c r="AC268" i="1"/>
  <c r="AD268" i="1"/>
  <c r="AE268" i="1"/>
  <c r="AF268" i="1"/>
  <c r="AB269" i="1"/>
  <c r="AC269" i="1"/>
  <c r="AD269" i="1"/>
  <c r="AE269" i="1"/>
  <c r="AF269" i="1"/>
  <c r="AB270" i="1"/>
  <c r="AC270" i="1"/>
  <c r="AD270" i="1"/>
  <c r="AE270" i="1"/>
  <c r="AF270" i="1"/>
  <c r="AB271" i="1"/>
  <c r="AC271" i="1"/>
  <c r="AD271" i="1"/>
  <c r="AE271" i="1"/>
  <c r="AF271" i="1"/>
  <c r="AB272" i="1"/>
  <c r="AC272" i="1"/>
  <c r="AD272" i="1"/>
  <c r="AE272" i="1"/>
  <c r="AF272" i="1"/>
  <c r="AB273" i="1"/>
  <c r="AC273" i="1"/>
  <c r="AD273" i="1"/>
  <c r="AE273" i="1"/>
  <c r="AF273" i="1"/>
  <c r="AB274" i="1"/>
  <c r="AC274" i="1"/>
  <c r="AD274" i="1"/>
  <c r="AE274" i="1"/>
  <c r="AF274" i="1"/>
  <c r="AB275" i="1"/>
  <c r="AC275" i="1"/>
  <c r="AD275" i="1"/>
  <c r="AE275" i="1"/>
  <c r="AF275" i="1"/>
  <c r="AB276" i="1"/>
  <c r="AC276" i="1"/>
  <c r="AD276" i="1"/>
  <c r="AE276" i="1"/>
  <c r="AF276" i="1"/>
  <c r="AB277" i="1"/>
  <c r="AC277" i="1"/>
  <c r="AD277" i="1"/>
  <c r="AE277" i="1"/>
  <c r="AF277" i="1"/>
  <c r="AB278" i="1"/>
  <c r="AC278" i="1"/>
  <c r="AD278" i="1"/>
  <c r="AE278" i="1"/>
  <c r="AF278" i="1"/>
  <c r="AB279" i="1"/>
  <c r="AC279" i="1"/>
  <c r="AD279" i="1"/>
  <c r="AE279" i="1"/>
  <c r="AF279" i="1"/>
  <c r="AB280" i="1"/>
  <c r="AC280" i="1"/>
  <c r="AD280" i="1"/>
  <c r="AE280" i="1"/>
  <c r="AF280" i="1"/>
  <c r="AB281" i="1"/>
  <c r="AC281" i="1"/>
  <c r="AD281" i="1"/>
  <c r="AE281" i="1"/>
  <c r="AF281" i="1"/>
  <c r="AB282" i="1"/>
  <c r="AC282" i="1"/>
  <c r="AD282" i="1"/>
  <c r="AE282" i="1"/>
  <c r="AF282" i="1"/>
  <c r="AB283" i="1"/>
  <c r="AC283" i="1"/>
  <c r="AD283" i="1"/>
  <c r="AE283" i="1"/>
  <c r="AF283" i="1"/>
  <c r="AB284" i="1"/>
  <c r="AC284" i="1"/>
  <c r="AD284" i="1"/>
  <c r="AE284" i="1"/>
  <c r="AF284" i="1"/>
  <c r="AB285" i="1"/>
  <c r="AC285" i="1"/>
  <c r="AD285" i="1"/>
  <c r="AE285" i="1"/>
  <c r="AF285" i="1"/>
  <c r="AB286" i="1"/>
  <c r="AC286" i="1"/>
  <c r="AD286" i="1"/>
  <c r="AE286" i="1"/>
  <c r="AF286" i="1"/>
  <c r="AB287" i="1"/>
  <c r="AC287" i="1"/>
  <c r="AD287" i="1"/>
  <c r="AE287" i="1"/>
  <c r="AF287" i="1"/>
  <c r="AB288" i="1"/>
  <c r="AC288" i="1"/>
  <c r="AD288" i="1"/>
  <c r="AE288" i="1"/>
  <c r="AF288" i="1"/>
  <c r="AB289" i="1"/>
  <c r="AC289" i="1"/>
  <c r="AD289" i="1"/>
  <c r="AE289" i="1"/>
  <c r="AF289" i="1"/>
  <c r="AB290" i="1"/>
  <c r="AC290" i="1"/>
  <c r="AD290" i="1"/>
  <c r="AE290" i="1"/>
  <c r="AF290" i="1"/>
  <c r="AB291" i="1"/>
  <c r="AC291" i="1"/>
  <c r="AD291" i="1"/>
  <c r="AE291" i="1"/>
  <c r="AF291" i="1"/>
  <c r="AB292" i="1"/>
  <c r="AC292" i="1"/>
  <c r="AD292" i="1"/>
  <c r="AE292" i="1"/>
  <c r="AF292" i="1"/>
  <c r="AB293" i="1"/>
  <c r="AC293" i="1"/>
  <c r="AD293" i="1"/>
  <c r="AE293" i="1"/>
  <c r="AF293" i="1"/>
  <c r="AB294" i="1"/>
  <c r="AC294" i="1"/>
  <c r="AD294" i="1"/>
  <c r="AE294" i="1"/>
  <c r="AF294" i="1"/>
  <c r="AB295" i="1"/>
  <c r="AC295" i="1"/>
  <c r="AD295" i="1"/>
  <c r="AE295" i="1"/>
  <c r="AF295" i="1"/>
  <c r="AB296" i="1"/>
  <c r="AC296" i="1"/>
  <c r="AD296" i="1"/>
  <c r="AE296" i="1"/>
  <c r="AF296" i="1"/>
  <c r="AB297" i="1"/>
  <c r="AC297" i="1"/>
  <c r="AD297" i="1"/>
  <c r="AE297" i="1"/>
  <c r="AF297" i="1"/>
  <c r="AB298" i="1"/>
  <c r="AC298" i="1"/>
  <c r="AD298" i="1"/>
  <c r="AE298" i="1"/>
  <c r="AF298" i="1"/>
  <c r="AB299" i="1"/>
  <c r="AC299" i="1"/>
  <c r="AD299" i="1"/>
  <c r="AE299" i="1"/>
  <c r="AF299" i="1"/>
  <c r="AB300" i="1"/>
  <c r="AC300" i="1"/>
  <c r="AD300" i="1"/>
  <c r="AE300" i="1"/>
  <c r="AF300" i="1"/>
  <c r="AB301" i="1"/>
  <c r="AC301" i="1"/>
  <c r="AD301" i="1"/>
  <c r="AE301" i="1"/>
  <c r="AF301" i="1"/>
  <c r="AB302" i="1"/>
  <c r="AC302" i="1"/>
  <c r="AD302" i="1"/>
  <c r="AE302" i="1"/>
  <c r="AF302" i="1"/>
  <c r="AB303" i="1"/>
  <c r="AC303" i="1"/>
  <c r="AD303" i="1"/>
  <c r="AE303" i="1"/>
  <c r="AF303" i="1"/>
  <c r="AB304" i="1"/>
  <c r="AC304" i="1"/>
  <c r="AD304" i="1"/>
  <c r="AE304" i="1"/>
  <c r="AF304" i="1"/>
  <c r="AB305" i="1"/>
  <c r="AC305" i="1"/>
  <c r="AD305" i="1"/>
  <c r="AE305" i="1"/>
  <c r="AF305" i="1"/>
  <c r="AB306" i="1"/>
  <c r="AC306" i="1"/>
  <c r="AD306" i="1"/>
  <c r="AE306" i="1"/>
  <c r="AF306" i="1"/>
  <c r="AB307" i="1"/>
  <c r="AC307" i="1"/>
  <c r="AD307" i="1"/>
  <c r="AE307" i="1"/>
  <c r="AF307" i="1"/>
  <c r="AB308" i="1"/>
  <c r="AC308" i="1"/>
  <c r="AD308" i="1"/>
  <c r="AE308" i="1"/>
  <c r="AF308" i="1"/>
  <c r="AB309" i="1"/>
  <c r="AC309" i="1"/>
  <c r="AD309" i="1"/>
  <c r="AE309" i="1"/>
  <c r="AF309" i="1"/>
  <c r="AB310" i="1"/>
  <c r="AC310" i="1"/>
  <c r="AD310" i="1"/>
  <c r="AE310" i="1"/>
  <c r="AF310" i="1"/>
  <c r="AB311" i="1"/>
  <c r="AC311" i="1"/>
  <c r="AD311" i="1"/>
  <c r="AE311" i="1"/>
  <c r="AF311" i="1"/>
  <c r="AB312" i="1"/>
  <c r="AC312" i="1"/>
  <c r="AD312" i="1"/>
  <c r="AE312" i="1"/>
  <c r="AF312" i="1"/>
  <c r="AB313" i="1"/>
  <c r="AC313" i="1"/>
  <c r="AD313" i="1"/>
  <c r="AE313" i="1"/>
  <c r="AF313" i="1"/>
  <c r="AB314" i="1"/>
  <c r="AC314" i="1"/>
  <c r="AD314" i="1"/>
  <c r="AE314" i="1"/>
  <c r="AF314" i="1"/>
  <c r="AB315" i="1"/>
  <c r="AC315" i="1"/>
  <c r="AD315" i="1"/>
  <c r="AE315" i="1"/>
  <c r="AF315" i="1"/>
  <c r="AB316" i="1"/>
  <c r="AC316" i="1"/>
  <c r="AD316" i="1"/>
  <c r="AE316" i="1"/>
  <c r="AF316" i="1"/>
  <c r="AB317" i="1"/>
  <c r="AC317" i="1"/>
  <c r="AD317" i="1"/>
  <c r="AE317" i="1"/>
  <c r="AF317" i="1"/>
  <c r="AB318" i="1"/>
  <c r="AC318" i="1"/>
  <c r="AD318" i="1"/>
  <c r="AE318" i="1"/>
  <c r="AF318" i="1"/>
  <c r="AB319" i="1"/>
  <c r="AC319" i="1"/>
  <c r="AD319" i="1"/>
  <c r="AE319" i="1"/>
  <c r="AF319" i="1"/>
  <c r="AB320" i="1"/>
  <c r="AC320" i="1"/>
  <c r="AD320" i="1"/>
  <c r="AE320" i="1"/>
  <c r="AF320" i="1"/>
  <c r="AB321" i="1"/>
  <c r="AC321" i="1"/>
  <c r="AD321" i="1"/>
  <c r="AE321" i="1"/>
  <c r="AF321" i="1"/>
  <c r="AB322" i="1"/>
  <c r="AC322" i="1"/>
  <c r="AD322" i="1"/>
  <c r="AE322" i="1"/>
  <c r="AF322" i="1"/>
  <c r="AB323" i="1"/>
  <c r="AC323" i="1"/>
  <c r="AD323" i="1"/>
  <c r="AE323" i="1"/>
  <c r="AF323" i="1"/>
  <c r="AB324" i="1"/>
  <c r="AC324" i="1"/>
  <c r="AD324" i="1"/>
  <c r="AE324" i="1"/>
  <c r="AF324" i="1"/>
  <c r="AB325" i="1"/>
  <c r="AC325" i="1"/>
  <c r="AD325" i="1"/>
  <c r="AE325" i="1"/>
  <c r="AF325" i="1"/>
  <c r="AB326" i="1"/>
  <c r="AC326" i="1"/>
  <c r="AD326" i="1"/>
  <c r="AE326" i="1"/>
  <c r="AF326" i="1"/>
  <c r="AB327" i="1"/>
  <c r="AC327" i="1"/>
  <c r="AD327" i="1"/>
  <c r="AE327" i="1"/>
  <c r="AF327" i="1"/>
  <c r="AB328" i="1"/>
  <c r="AC328" i="1"/>
  <c r="AD328" i="1"/>
  <c r="AE328" i="1"/>
  <c r="AF328" i="1"/>
  <c r="AB329" i="1"/>
  <c r="AC329" i="1"/>
  <c r="AD329" i="1"/>
  <c r="AE329" i="1"/>
  <c r="AF329" i="1"/>
  <c r="AB330" i="1"/>
  <c r="AC330" i="1"/>
  <c r="AD330" i="1"/>
  <c r="AE330" i="1"/>
  <c r="AF330" i="1"/>
  <c r="AB331" i="1"/>
  <c r="AC331" i="1"/>
  <c r="AD331" i="1"/>
  <c r="AE331" i="1"/>
  <c r="AF331" i="1"/>
  <c r="AB332" i="1"/>
  <c r="AC332" i="1"/>
  <c r="AD332" i="1"/>
  <c r="AE332" i="1"/>
  <c r="AF332" i="1"/>
  <c r="AB333" i="1"/>
  <c r="AC333" i="1"/>
  <c r="AD333" i="1"/>
  <c r="AE333" i="1"/>
  <c r="AF333" i="1"/>
  <c r="AB334" i="1"/>
  <c r="AC334" i="1"/>
  <c r="AD334" i="1"/>
  <c r="AE334" i="1"/>
  <c r="AF334" i="1"/>
  <c r="AB335" i="1"/>
  <c r="AC335" i="1"/>
  <c r="AD335" i="1"/>
  <c r="AE335" i="1"/>
  <c r="AF335" i="1"/>
  <c r="AB336" i="1"/>
  <c r="AC336" i="1"/>
  <c r="AD336" i="1"/>
  <c r="AE336" i="1"/>
  <c r="AF336" i="1"/>
  <c r="AB337" i="1"/>
  <c r="AC337" i="1"/>
  <c r="AD337" i="1"/>
  <c r="AE337" i="1"/>
  <c r="AF337" i="1"/>
  <c r="AB338" i="1"/>
  <c r="AC338" i="1"/>
  <c r="AD338" i="1"/>
  <c r="AE338" i="1"/>
  <c r="AF338" i="1"/>
  <c r="AB339" i="1"/>
  <c r="AC339" i="1"/>
  <c r="AD339" i="1"/>
  <c r="AE339" i="1"/>
  <c r="AF339" i="1"/>
  <c r="AB340" i="1"/>
  <c r="AC340" i="1"/>
  <c r="AD340" i="1"/>
  <c r="AE340" i="1"/>
  <c r="AF340" i="1"/>
  <c r="AB341" i="1"/>
  <c r="AC341" i="1"/>
  <c r="AD341" i="1"/>
  <c r="AE341" i="1"/>
  <c r="AF341" i="1"/>
  <c r="AB342" i="1"/>
  <c r="AC342" i="1"/>
  <c r="AD342" i="1"/>
  <c r="AE342" i="1"/>
  <c r="AF342" i="1"/>
  <c r="AB343" i="1"/>
  <c r="AC343" i="1"/>
  <c r="AD343" i="1"/>
  <c r="AE343" i="1"/>
  <c r="AF343" i="1"/>
  <c r="AB344" i="1"/>
  <c r="AC344" i="1"/>
  <c r="AD344" i="1"/>
  <c r="AE344" i="1"/>
  <c r="AF344" i="1"/>
  <c r="AB345" i="1"/>
  <c r="AC345" i="1"/>
  <c r="AD345" i="1"/>
  <c r="AE345" i="1"/>
  <c r="AF345" i="1"/>
  <c r="AB346" i="1"/>
  <c r="AC346" i="1"/>
  <c r="AD346" i="1"/>
  <c r="AE346" i="1"/>
  <c r="AF346" i="1"/>
  <c r="AB347" i="1"/>
  <c r="AC347" i="1"/>
  <c r="AD347" i="1"/>
  <c r="AE347" i="1"/>
  <c r="AF347" i="1"/>
  <c r="AB348" i="1"/>
  <c r="AC348" i="1"/>
  <c r="AD348" i="1"/>
  <c r="AE348" i="1"/>
  <c r="AF348" i="1"/>
  <c r="AB349" i="1"/>
  <c r="AC349" i="1"/>
  <c r="AD349" i="1"/>
  <c r="AE349" i="1"/>
  <c r="AF349" i="1"/>
  <c r="AB350" i="1"/>
  <c r="AC350" i="1"/>
  <c r="AD350" i="1"/>
  <c r="AE350" i="1"/>
  <c r="AF350" i="1"/>
  <c r="AB351" i="1"/>
  <c r="AC351" i="1"/>
  <c r="AD351" i="1"/>
  <c r="AE351" i="1"/>
  <c r="AF351" i="1"/>
  <c r="AB352" i="1"/>
  <c r="AC352" i="1"/>
  <c r="AD352" i="1"/>
  <c r="AE352" i="1"/>
  <c r="AF352" i="1"/>
  <c r="AB353" i="1"/>
  <c r="AC353" i="1"/>
  <c r="AD353" i="1"/>
  <c r="AE353" i="1"/>
  <c r="AF353" i="1"/>
  <c r="AB354" i="1"/>
  <c r="AC354" i="1"/>
  <c r="AD354" i="1"/>
  <c r="AE354" i="1"/>
  <c r="AF354" i="1"/>
  <c r="AB355" i="1"/>
  <c r="AC355" i="1"/>
  <c r="AD355" i="1"/>
  <c r="AE355" i="1"/>
  <c r="AF355" i="1"/>
  <c r="AB356" i="1"/>
  <c r="AC356" i="1"/>
  <c r="AD356" i="1"/>
  <c r="AE356" i="1"/>
  <c r="AF356" i="1"/>
  <c r="AB357" i="1"/>
  <c r="AC357" i="1"/>
  <c r="AD357" i="1"/>
  <c r="AE357" i="1"/>
  <c r="AF357" i="1"/>
  <c r="AB358" i="1"/>
  <c r="AC358" i="1"/>
  <c r="AD358" i="1"/>
  <c r="AE358" i="1"/>
  <c r="AF358" i="1"/>
  <c r="AB359" i="1"/>
  <c r="AC359" i="1"/>
  <c r="AD359" i="1"/>
  <c r="AE359" i="1"/>
  <c r="AF359" i="1"/>
  <c r="AB360" i="1"/>
  <c r="AC360" i="1"/>
  <c r="AD360" i="1"/>
  <c r="AE360" i="1"/>
  <c r="AF360" i="1"/>
  <c r="AB361" i="1"/>
  <c r="AC361" i="1"/>
  <c r="AD361" i="1"/>
  <c r="AE361" i="1"/>
  <c r="AF361" i="1"/>
  <c r="AB362" i="1"/>
  <c r="AC362" i="1"/>
  <c r="AD362" i="1"/>
  <c r="AE362" i="1"/>
  <c r="AF362" i="1"/>
  <c r="AB363" i="1"/>
  <c r="AC363" i="1"/>
  <c r="AD363" i="1"/>
  <c r="AE363" i="1"/>
  <c r="AF363" i="1"/>
  <c r="AB364" i="1"/>
  <c r="AC364" i="1"/>
  <c r="AD364" i="1"/>
  <c r="AE364" i="1"/>
  <c r="AF364" i="1"/>
  <c r="AB365" i="1"/>
  <c r="AC365" i="1"/>
  <c r="AD365" i="1"/>
  <c r="AE365" i="1"/>
  <c r="AF365" i="1"/>
  <c r="AB366" i="1"/>
  <c r="AC366" i="1"/>
  <c r="AD366" i="1"/>
  <c r="AE366" i="1"/>
  <c r="AF366" i="1"/>
  <c r="AB367" i="1"/>
  <c r="AC367" i="1"/>
  <c r="AD367" i="1"/>
  <c r="AE367" i="1"/>
  <c r="AF367" i="1"/>
  <c r="AB368" i="1"/>
  <c r="AC368" i="1"/>
  <c r="AD368" i="1"/>
  <c r="AE368" i="1"/>
  <c r="AF368" i="1"/>
  <c r="AB369" i="1"/>
  <c r="AC369" i="1"/>
  <c r="AD369" i="1"/>
  <c r="AE369" i="1"/>
  <c r="AF369" i="1"/>
  <c r="AB370" i="1"/>
  <c r="AC370" i="1"/>
  <c r="AD370" i="1"/>
  <c r="AE370" i="1"/>
  <c r="AF370" i="1"/>
  <c r="AB371" i="1"/>
  <c r="AC371" i="1"/>
  <c r="AD371" i="1"/>
  <c r="AE371" i="1"/>
  <c r="AF371" i="1"/>
  <c r="AB372" i="1"/>
  <c r="AC372" i="1"/>
  <c r="AD372" i="1"/>
  <c r="AE372" i="1"/>
  <c r="AF372" i="1"/>
  <c r="AB373" i="1"/>
  <c r="AC373" i="1"/>
  <c r="AD373" i="1"/>
  <c r="AE373" i="1"/>
  <c r="AF373" i="1"/>
  <c r="AB374" i="1"/>
  <c r="AC374" i="1"/>
  <c r="AD374" i="1"/>
  <c r="AE374" i="1"/>
  <c r="AF374" i="1"/>
  <c r="AB375" i="1"/>
  <c r="AC375" i="1"/>
  <c r="AD375" i="1"/>
  <c r="AE375" i="1"/>
  <c r="AF375" i="1"/>
  <c r="AB376" i="1"/>
  <c r="AC376" i="1"/>
  <c r="AD376" i="1"/>
  <c r="AE376" i="1"/>
  <c r="AF376" i="1"/>
  <c r="AB377" i="1"/>
  <c r="AC377" i="1"/>
  <c r="AD377" i="1"/>
  <c r="AE377" i="1"/>
  <c r="AF377" i="1"/>
  <c r="AB378" i="1"/>
  <c r="AC378" i="1"/>
  <c r="AD378" i="1"/>
  <c r="AE378" i="1"/>
  <c r="AF378" i="1"/>
  <c r="AB379" i="1"/>
  <c r="AC379" i="1"/>
  <c r="AD379" i="1"/>
  <c r="AE379" i="1"/>
  <c r="AF379" i="1"/>
  <c r="AB380" i="1"/>
  <c r="AC380" i="1"/>
  <c r="AD380" i="1"/>
  <c r="AE380" i="1"/>
  <c r="AF380" i="1"/>
  <c r="AB381" i="1"/>
  <c r="AC381" i="1"/>
  <c r="AD381" i="1"/>
  <c r="AE381" i="1"/>
  <c r="AF381" i="1"/>
  <c r="AB382" i="1"/>
  <c r="AC382" i="1"/>
  <c r="AD382" i="1"/>
  <c r="AE382" i="1"/>
  <c r="AF382" i="1"/>
  <c r="AB383" i="1"/>
  <c r="AC383" i="1"/>
  <c r="AD383" i="1"/>
  <c r="AE383" i="1"/>
  <c r="AF383" i="1"/>
  <c r="AB384" i="1"/>
  <c r="AC384" i="1"/>
  <c r="AD384" i="1"/>
  <c r="AE384" i="1"/>
  <c r="AF384" i="1"/>
  <c r="AB385" i="1"/>
  <c r="AC385" i="1"/>
  <c r="AD385" i="1"/>
  <c r="AE385" i="1"/>
  <c r="AF385" i="1"/>
  <c r="AB386" i="1"/>
  <c r="AC386" i="1"/>
  <c r="AD386" i="1"/>
  <c r="AE386" i="1"/>
  <c r="AF386" i="1"/>
  <c r="AB387" i="1"/>
  <c r="AC387" i="1"/>
  <c r="AD387" i="1"/>
  <c r="AE387" i="1"/>
  <c r="AF387" i="1"/>
  <c r="AB388" i="1"/>
  <c r="AC388" i="1"/>
  <c r="AD388" i="1"/>
  <c r="AE388" i="1"/>
  <c r="AF388" i="1"/>
  <c r="AB389" i="1"/>
  <c r="AC389" i="1"/>
  <c r="AD389" i="1"/>
  <c r="AE389" i="1"/>
  <c r="AF389" i="1"/>
  <c r="AB390" i="1"/>
  <c r="AC390" i="1"/>
  <c r="AD390" i="1"/>
  <c r="AE390" i="1"/>
  <c r="AF390" i="1"/>
  <c r="AB391" i="1"/>
  <c r="AC391" i="1"/>
  <c r="AD391" i="1"/>
  <c r="AE391" i="1"/>
  <c r="AF391" i="1"/>
  <c r="AB392" i="1"/>
  <c r="AC392" i="1"/>
  <c r="AD392" i="1"/>
  <c r="AE392" i="1"/>
  <c r="AF392" i="1"/>
  <c r="AB393" i="1"/>
  <c r="AC393" i="1"/>
  <c r="AD393" i="1"/>
  <c r="AE393" i="1"/>
  <c r="AF393" i="1"/>
  <c r="AB394" i="1"/>
  <c r="AC394" i="1"/>
  <c r="AD394" i="1"/>
  <c r="AE394" i="1"/>
  <c r="AF394" i="1"/>
  <c r="AB395" i="1"/>
  <c r="AC395" i="1"/>
  <c r="AD395" i="1"/>
  <c r="AE395" i="1"/>
  <c r="AF395" i="1"/>
  <c r="AB396" i="1"/>
  <c r="AC396" i="1"/>
  <c r="AD396" i="1"/>
  <c r="AE396" i="1"/>
  <c r="AF396" i="1"/>
  <c r="AB397" i="1"/>
  <c r="AC397" i="1"/>
  <c r="AD397" i="1"/>
  <c r="AE397" i="1"/>
  <c r="AF397" i="1"/>
  <c r="AB398" i="1"/>
  <c r="AC398" i="1"/>
  <c r="AD398" i="1"/>
  <c r="AE398" i="1"/>
  <c r="AF398" i="1"/>
  <c r="AB399" i="1"/>
  <c r="AC399" i="1"/>
  <c r="AD399" i="1"/>
  <c r="AE399" i="1"/>
  <c r="AF399" i="1"/>
  <c r="AB400" i="1"/>
  <c r="AC400" i="1"/>
  <c r="AD400" i="1"/>
  <c r="AE400" i="1"/>
  <c r="AF400" i="1"/>
  <c r="AB401" i="1"/>
  <c r="AC401" i="1"/>
  <c r="AD401" i="1"/>
  <c r="AE401" i="1"/>
  <c r="AF401" i="1"/>
  <c r="AB402" i="1"/>
  <c r="AC402" i="1"/>
  <c r="AD402" i="1"/>
  <c r="AE402" i="1"/>
  <c r="AF402" i="1"/>
  <c r="AB403" i="1"/>
  <c r="AC403" i="1"/>
  <c r="AD403" i="1"/>
  <c r="AE403" i="1"/>
  <c r="AF403" i="1"/>
  <c r="AB404" i="1"/>
  <c r="AC404" i="1"/>
  <c r="AD404" i="1"/>
  <c r="AE404" i="1"/>
  <c r="AF404" i="1"/>
  <c r="AB405" i="1"/>
  <c r="AC405" i="1"/>
  <c r="AD405" i="1"/>
  <c r="AE405" i="1"/>
  <c r="AF405" i="1"/>
  <c r="AB406" i="1"/>
  <c r="AC406" i="1"/>
  <c r="AD406" i="1"/>
  <c r="AE406" i="1"/>
  <c r="AF406" i="1"/>
  <c r="AB407" i="1"/>
  <c r="AC407" i="1"/>
  <c r="AD407" i="1"/>
  <c r="AE407" i="1"/>
  <c r="AF407" i="1"/>
  <c r="AB408" i="1"/>
  <c r="AC408" i="1"/>
  <c r="AD408" i="1"/>
  <c r="AE408" i="1"/>
  <c r="AF408" i="1"/>
  <c r="AB409" i="1"/>
  <c r="AC409" i="1"/>
  <c r="AD409" i="1"/>
  <c r="AE409" i="1"/>
  <c r="AF409" i="1"/>
  <c r="AB410" i="1"/>
  <c r="AC410" i="1"/>
  <c r="AD410" i="1"/>
  <c r="AE410" i="1"/>
  <c r="AF410" i="1"/>
  <c r="AB411" i="1"/>
  <c r="AC411" i="1"/>
  <c r="AD411" i="1"/>
  <c r="AE411" i="1"/>
  <c r="AF411" i="1"/>
  <c r="AB412" i="1"/>
  <c r="AC412" i="1"/>
  <c r="AD412" i="1"/>
  <c r="AE412" i="1"/>
  <c r="AF412" i="1"/>
  <c r="AB413" i="1"/>
  <c r="AC413" i="1"/>
  <c r="AD413" i="1"/>
  <c r="AE413" i="1"/>
  <c r="AF413" i="1"/>
  <c r="AB414" i="1"/>
  <c r="AC414" i="1"/>
  <c r="AD414" i="1"/>
  <c r="AE414" i="1"/>
  <c r="AF414" i="1"/>
  <c r="AB415" i="1"/>
  <c r="AC415" i="1"/>
  <c r="AD415" i="1"/>
  <c r="AE415" i="1"/>
  <c r="AF415" i="1"/>
  <c r="AB416" i="1"/>
  <c r="AC416" i="1"/>
  <c r="AD416" i="1"/>
  <c r="AE416" i="1"/>
  <c r="AF416" i="1"/>
  <c r="AB417" i="1"/>
  <c r="AC417" i="1"/>
  <c r="AD417" i="1"/>
  <c r="AE417" i="1"/>
  <c r="AF417" i="1"/>
  <c r="AB418" i="1"/>
  <c r="AC418" i="1"/>
  <c r="AD418" i="1"/>
  <c r="AE418" i="1"/>
  <c r="AF418" i="1"/>
  <c r="AB419" i="1"/>
  <c r="AC419" i="1"/>
  <c r="AD419" i="1"/>
  <c r="AE419" i="1"/>
  <c r="AF419" i="1"/>
  <c r="AB420" i="1"/>
  <c r="AC420" i="1"/>
  <c r="AD420" i="1"/>
  <c r="AE420" i="1"/>
  <c r="AF420" i="1"/>
  <c r="AB421" i="1"/>
  <c r="AC421" i="1"/>
  <c r="AD421" i="1"/>
  <c r="AE421" i="1"/>
  <c r="AF421" i="1"/>
  <c r="AB422" i="1"/>
  <c r="AC422" i="1"/>
  <c r="AD422" i="1"/>
  <c r="AE422" i="1"/>
  <c r="AF422" i="1"/>
  <c r="AB423" i="1"/>
  <c r="AC423" i="1"/>
  <c r="AD423" i="1"/>
  <c r="AE423" i="1"/>
  <c r="AF423" i="1"/>
  <c r="AB424" i="1"/>
  <c r="AC424" i="1"/>
  <c r="AD424" i="1"/>
  <c r="AE424" i="1"/>
  <c r="AF424" i="1"/>
  <c r="AB425" i="1"/>
  <c r="AC425" i="1"/>
  <c r="AD425" i="1"/>
  <c r="AE425" i="1"/>
  <c r="AF425" i="1"/>
  <c r="AB426" i="1"/>
  <c r="AC426" i="1"/>
  <c r="AD426" i="1"/>
  <c r="AE426" i="1"/>
  <c r="AF426" i="1"/>
  <c r="AB427" i="1"/>
  <c r="AC427" i="1"/>
  <c r="AD427" i="1"/>
  <c r="AE427" i="1"/>
  <c r="AF427" i="1"/>
  <c r="AB428" i="1"/>
  <c r="AC428" i="1"/>
  <c r="AD428" i="1"/>
  <c r="AE428" i="1"/>
  <c r="AF428" i="1"/>
  <c r="AB429" i="1"/>
  <c r="AC429" i="1"/>
  <c r="AD429" i="1"/>
  <c r="AE429" i="1"/>
  <c r="AF429" i="1"/>
  <c r="AB430" i="1"/>
  <c r="AC430" i="1"/>
  <c r="AD430" i="1"/>
  <c r="AE430" i="1"/>
  <c r="AF430" i="1"/>
  <c r="AB431" i="1"/>
  <c r="AC431" i="1"/>
  <c r="AD431" i="1"/>
  <c r="AE431" i="1"/>
  <c r="AF431" i="1"/>
  <c r="AB432" i="1"/>
  <c r="AC432" i="1"/>
  <c r="AD432" i="1"/>
  <c r="AE432" i="1"/>
  <c r="AF432" i="1"/>
  <c r="AB433" i="1"/>
  <c r="AC433" i="1"/>
  <c r="AD433" i="1"/>
  <c r="AE433" i="1"/>
  <c r="AF433" i="1"/>
  <c r="AB434" i="1"/>
  <c r="AC434" i="1"/>
  <c r="AD434" i="1"/>
  <c r="AE434" i="1"/>
  <c r="AF434" i="1"/>
  <c r="AB435" i="1"/>
  <c r="AC435" i="1"/>
  <c r="AD435" i="1"/>
  <c r="AE435" i="1"/>
  <c r="AF435" i="1"/>
  <c r="AB436" i="1"/>
  <c r="AC436" i="1"/>
  <c r="AD436" i="1"/>
  <c r="AE436" i="1"/>
  <c r="AF436" i="1"/>
  <c r="AB437" i="1"/>
  <c r="AC437" i="1"/>
  <c r="AD437" i="1"/>
  <c r="AE437" i="1"/>
  <c r="AF437" i="1"/>
  <c r="AB438" i="1"/>
  <c r="AC438" i="1"/>
  <c r="AD438" i="1"/>
  <c r="AE438" i="1"/>
  <c r="AF438" i="1"/>
  <c r="AB439" i="1"/>
  <c r="AC439" i="1"/>
  <c r="AD439" i="1"/>
  <c r="AE439" i="1"/>
  <c r="AF439" i="1"/>
  <c r="AB440" i="1"/>
  <c r="AC440" i="1"/>
  <c r="AD440" i="1"/>
  <c r="AE440" i="1"/>
  <c r="AF440" i="1"/>
  <c r="AB441" i="1"/>
  <c r="AC441" i="1"/>
  <c r="AD441" i="1"/>
  <c r="AE441" i="1"/>
  <c r="AF441" i="1"/>
  <c r="AB442" i="1"/>
  <c r="AC442" i="1"/>
  <c r="AD442" i="1"/>
  <c r="AE442" i="1"/>
  <c r="AF442" i="1"/>
  <c r="AB443" i="1"/>
  <c r="AC443" i="1"/>
  <c r="AD443" i="1"/>
  <c r="AE443" i="1"/>
  <c r="AF443" i="1"/>
  <c r="AB444" i="1"/>
  <c r="AC444" i="1"/>
  <c r="AD444" i="1"/>
  <c r="AE444" i="1"/>
  <c r="AF444" i="1"/>
  <c r="AB445" i="1"/>
  <c r="AC445" i="1"/>
  <c r="AD445" i="1"/>
  <c r="AE445" i="1"/>
  <c r="AF445" i="1"/>
  <c r="AB446" i="1"/>
  <c r="AC446" i="1"/>
  <c r="AD446" i="1"/>
  <c r="AE446" i="1"/>
  <c r="AF446" i="1"/>
  <c r="AB447" i="1"/>
  <c r="AC447" i="1"/>
  <c r="AD447" i="1"/>
  <c r="AE447" i="1"/>
  <c r="AF447" i="1"/>
  <c r="AB448" i="1"/>
  <c r="AC448" i="1"/>
  <c r="AD448" i="1"/>
  <c r="AE448" i="1"/>
  <c r="AF448" i="1"/>
  <c r="AB449" i="1"/>
  <c r="AC449" i="1"/>
  <c r="AD449" i="1"/>
  <c r="AE449" i="1"/>
  <c r="AF449" i="1"/>
  <c r="AB450" i="1"/>
  <c r="AC450" i="1"/>
  <c r="AD450" i="1"/>
  <c r="AE450" i="1"/>
  <c r="AF450" i="1"/>
  <c r="AB451" i="1"/>
  <c r="AC451" i="1"/>
  <c r="AD451" i="1"/>
  <c r="AE451" i="1"/>
  <c r="AF451" i="1"/>
  <c r="AB452" i="1"/>
  <c r="AC452" i="1"/>
  <c r="AD452" i="1"/>
  <c r="AE452" i="1"/>
  <c r="AF452" i="1"/>
  <c r="AB453" i="1"/>
  <c r="AC453" i="1"/>
  <c r="AD453" i="1"/>
  <c r="AE453" i="1"/>
  <c r="AF453" i="1"/>
  <c r="AB454" i="1"/>
  <c r="AC454" i="1"/>
  <c r="AD454" i="1"/>
  <c r="AE454" i="1"/>
  <c r="AF454" i="1"/>
  <c r="AB455" i="1"/>
  <c r="AC455" i="1"/>
  <c r="AD455" i="1"/>
  <c r="AE455" i="1"/>
  <c r="AF455" i="1"/>
  <c r="AB456" i="1"/>
  <c r="AC456" i="1"/>
  <c r="AD456" i="1"/>
  <c r="AE456" i="1"/>
  <c r="AF456" i="1"/>
  <c r="AB457" i="1"/>
  <c r="AC457" i="1"/>
  <c r="AD457" i="1"/>
  <c r="AE457" i="1"/>
  <c r="AF457" i="1"/>
  <c r="AB458" i="1"/>
  <c r="AC458" i="1"/>
  <c r="AD458" i="1"/>
  <c r="AE458" i="1"/>
  <c r="AF458" i="1"/>
  <c r="AB459" i="1"/>
  <c r="AC459" i="1"/>
  <c r="AD459" i="1"/>
  <c r="AE459" i="1"/>
  <c r="AF459" i="1"/>
  <c r="AB460" i="1"/>
  <c r="AC460" i="1"/>
  <c r="AD460" i="1"/>
  <c r="AE460" i="1"/>
  <c r="AF460" i="1"/>
  <c r="AB461" i="1"/>
  <c r="AC461" i="1"/>
  <c r="AD461" i="1"/>
  <c r="AE461" i="1"/>
  <c r="AF461" i="1"/>
  <c r="AB462" i="1"/>
  <c r="AC462" i="1"/>
  <c r="AD462" i="1"/>
  <c r="AE462" i="1"/>
  <c r="AF462" i="1"/>
  <c r="AB463" i="1"/>
  <c r="AC463" i="1"/>
  <c r="AD463" i="1"/>
  <c r="AE463" i="1"/>
  <c r="AF463" i="1"/>
  <c r="AB464" i="1"/>
  <c r="AC464" i="1"/>
  <c r="AD464" i="1"/>
  <c r="AE464" i="1"/>
  <c r="AF464" i="1"/>
  <c r="AB465" i="1"/>
  <c r="AC465" i="1"/>
  <c r="AD465" i="1"/>
  <c r="AE465" i="1"/>
  <c r="AF465" i="1"/>
  <c r="AB466" i="1"/>
  <c r="AC466" i="1"/>
  <c r="AD466" i="1"/>
  <c r="AE466" i="1"/>
  <c r="AF466" i="1"/>
  <c r="AB467" i="1"/>
  <c r="AC467" i="1"/>
  <c r="AD467" i="1"/>
  <c r="AE467" i="1"/>
  <c r="AF467" i="1"/>
  <c r="AB468" i="1"/>
  <c r="AC468" i="1"/>
  <c r="AD468" i="1"/>
  <c r="AE468" i="1"/>
  <c r="AF468" i="1"/>
  <c r="AB469" i="1"/>
  <c r="AC469" i="1"/>
  <c r="AD469" i="1"/>
  <c r="AE469" i="1"/>
  <c r="AF469" i="1"/>
  <c r="AB470" i="1"/>
  <c r="AC470" i="1"/>
  <c r="AD470" i="1"/>
  <c r="AE470" i="1"/>
  <c r="AF470" i="1"/>
  <c r="AB471" i="1"/>
  <c r="AC471" i="1"/>
  <c r="AD471" i="1"/>
  <c r="AE471" i="1"/>
  <c r="AF471" i="1"/>
  <c r="AB472" i="1"/>
  <c r="AC472" i="1"/>
  <c r="AD472" i="1"/>
  <c r="AE472" i="1"/>
  <c r="AF472" i="1"/>
  <c r="AB473" i="1"/>
  <c r="AC473" i="1"/>
  <c r="AD473" i="1"/>
  <c r="AE473" i="1"/>
  <c r="AF473" i="1"/>
  <c r="AB474" i="1"/>
  <c r="AC474" i="1"/>
  <c r="AD474" i="1"/>
  <c r="AE474" i="1"/>
  <c r="AF474" i="1"/>
  <c r="AB475" i="1"/>
  <c r="AC475" i="1"/>
  <c r="AD475" i="1"/>
  <c r="AE475" i="1"/>
  <c r="AF475" i="1"/>
  <c r="AB476" i="1"/>
  <c r="AC476" i="1"/>
  <c r="AD476" i="1"/>
  <c r="AE476" i="1"/>
  <c r="AF476" i="1"/>
  <c r="AB477" i="1"/>
  <c r="AC477" i="1"/>
  <c r="AD477" i="1"/>
  <c r="AE477" i="1"/>
  <c r="AF477" i="1"/>
  <c r="AB478" i="1"/>
  <c r="AC478" i="1"/>
  <c r="AD478" i="1"/>
  <c r="AE478" i="1"/>
  <c r="AF478" i="1"/>
  <c r="AB479" i="1"/>
  <c r="AC479" i="1"/>
  <c r="AD479" i="1"/>
  <c r="AE479" i="1"/>
  <c r="AF479" i="1"/>
  <c r="AB480" i="1"/>
  <c r="AC480" i="1"/>
  <c r="AD480" i="1"/>
  <c r="AE480" i="1"/>
  <c r="AF480" i="1"/>
  <c r="AB481" i="1"/>
  <c r="AC481" i="1"/>
  <c r="AD481" i="1"/>
  <c r="AE481" i="1"/>
  <c r="AF481" i="1"/>
  <c r="AB482" i="1"/>
  <c r="AC482" i="1"/>
  <c r="AD482" i="1"/>
  <c r="AE482" i="1"/>
  <c r="AF482" i="1"/>
  <c r="AB483" i="1"/>
  <c r="AC483" i="1"/>
  <c r="AD483" i="1"/>
  <c r="AE483" i="1"/>
  <c r="AF483" i="1"/>
  <c r="AB484" i="1"/>
  <c r="AC484" i="1"/>
  <c r="AD484" i="1"/>
  <c r="AE484" i="1"/>
  <c r="AF484" i="1"/>
  <c r="AB485" i="1"/>
  <c r="AC485" i="1"/>
  <c r="AD485" i="1"/>
  <c r="AE485" i="1"/>
  <c r="AF485" i="1"/>
  <c r="AB486" i="1"/>
  <c r="AC486" i="1"/>
  <c r="AD486" i="1"/>
  <c r="AE486" i="1"/>
  <c r="AF486" i="1"/>
  <c r="AB487" i="1"/>
  <c r="AC487" i="1"/>
  <c r="AD487" i="1"/>
  <c r="AE487" i="1"/>
  <c r="AF487" i="1"/>
  <c r="AB488" i="1"/>
  <c r="AC488" i="1"/>
  <c r="AD488" i="1"/>
  <c r="AE488" i="1"/>
  <c r="AF488" i="1"/>
  <c r="AB489" i="1"/>
  <c r="AC489" i="1"/>
  <c r="AD489" i="1"/>
  <c r="AE489" i="1"/>
  <c r="AF489" i="1"/>
  <c r="AB490" i="1"/>
  <c r="AC490" i="1"/>
  <c r="AD490" i="1"/>
  <c r="AE490" i="1"/>
  <c r="AF490" i="1"/>
  <c r="AB491" i="1"/>
  <c r="AC491" i="1"/>
  <c r="AD491" i="1"/>
  <c r="AE491" i="1"/>
  <c r="AF491" i="1"/>
  <c r="AB492" i="1"/>
  <c r="AC492" i="1"/>
  <c r="AD492" i="1"/>
  <c r="AE492" i="1"/>
  <c r="AF492" i="1"/>
  <c r="AB493" i="1"/>
  <c r="AC493" i="1"/>
  <c r="AD493" i="1"/>
  <c r="AE493" i="1"/>
  <c r="AF493" i="1"/>
  <c r="AB494" i="1"/>
  <c r="AC494" i="1"/>
  <c r="AD494" i="1"/>
  <c r="AE494" i="1"/>
  <c r="AF494" i="1"/>
  <c r="AB495" i="1"/>
  <c r="AC495" i="1"/>
  <c r="AD495" i="1"/>
  <c r="AE495" i="1"/>
  <c r="AF495" i="1"/>
  <c r="AB496" i="1"/>
  <c r="AC496" i="1"/>
  <c r="AD496" i="1"/>
  <c r="AE496" i="1"/>
  <c r="AF496" i="1"/>
  <c r="AB497" i="1"/>
  <c r="AC497" i="1"/>
  <c r="AD497" i="1"/>
  <c r="AE497" i="1"/>
  <c r="AF497" i="1"/>
  <c r="AB498" i="1"/>
  <c r="AC498" i="1"/>
  <c r="AD498" i="1"/>
  <c r="AE498" i="1"/>
  <c r="AF498" i="1"/>
  <c r="AB499" i="1"/>
  <c r="AC499" i="1"/>
  <c r="AD499" i="1"/>
  <c r="AE499" i="1"/>
  <c r="AF499" i="1"/>
  <c r="AB500" i="1"/>
  <c r="AC500" i="1"/>
  <c r="AD500" i="1"/>
  <c r="AE500" i="1"/>
  <c r="AF500" i="1"/>
  <c r="AB501" i="1"/>
  <c r="AC501" i="1"/>
  <c r="AD501" i="1"/>
  <c r="AE501" i="1"/>
  <c r="AF501" i="1"/>
  <c r="AB502" i="1"/>
  <c r="AC502" i="1"/>
  <c r="AD502" i="1"/>
  <c r="AE502" i="1"/>
  <c r="AF502" i="1"/>
  <c r="AB503" i="1"/>
  <c r="AC503" i="1"/>
  <c r="AD503" i="1"/>
  <c r="AE503" i="1"/>
  <c r="AF503" i="1"/>
  <c r="AB504" i="1"/>
  <c r="AC504" i="1"/>
  <c r="AD504" i="1"/>
  <c r="AE504" i="1"/>
  <c r="AF504" i="1"/>
  <c r="AB505" i="1"/>
  <c r="AC505" i="1"/>
  <c r="AD505" i="1"/>
  <c r="AE505" i="1"/>
  <c r="AF505" i="1"/>
  <c r="AB506" i="1"/>
  <c r="AC506" i="1"/>
  <c r="AD506" i="1"/>
  <c r="AE506" i="1"/>
  <c r="AF506" i="1"/>
  <c r="AB507" i="1"/>
  <c r="AC507" i="1"/>
  <c r="AD507" i="1"/>
  <c r="AE507" i="1"/>
  <c r="AF507" i="1"/>
  <c r="AB508" i="1"/>
  <c r="AC508" i="1"/>
  <c r="AD508" i="1"/>
  <c r="AE508" i="1"/>
  <c r="AF508" i="1"/>
  <c r="AB509" i="1"/>
  <c r="AC509" i="1"/>
  <c r="AD509" i="1"/>
  <c r="AE509" i="1"/>
  <c r="AF509" i="1"/>
  <c r="AB510" i="1"/>
  <c r="AC510" i="1"/>
  <c r="AD510" i="1"/>
  <c r="AE510" i="1"/>
  <c r="AF510" i="1"/>
  <c r="AB511" i="1"/>
  <c r="AC511" i="1"/>
  <c r="AD511" i="1"/>
  <c r="AE511" i="1"/>
  <c r="AF511" i="1"/>
  <c r="AB512" i="1"/>
  <c r="AC512" i="1"/>
  <c r="AD512" i="1"/>
  <c r="AE512" i="1"/>
  <c r="AF512" i="1"/>
  <c r="AB513" i="1"/>
  <c r="AC513" i="1"/>
  <c r="AD513" i="1"/>
  <c r="AE513" i="1"/>
  <c r="AF513" i="1"/>
  <c r="AB514" i="1"/>
  <c r="AC514" i="1"/>
  <c r="AD514" i="1"/>
  <c r="AE514" i="1"/>
  <c r="AF514" i="1"/>
  <c r="AB515" i="1"/>
  <c r="AC515" i="1"/>
  <c r="AD515" i="1"/>
  <c r="AE515" i="1"/>
  <c r="AF515" i="1"/>
  <c r="AB516" i="1"/>
  <c r="AC516" i="1"/>
  <c r="AD516" i="1"/>
  <c r="AE516" i="1"/>
  <c r="AF516" i="1"/>
  <c r="AB517" i="1"/>
  <c r="AC517" i="1"/>
  <c r="AD517" i="1"/>
  <c r="AE517" i="1"/>
  <c r="AF517" i="1"/>
  <c r="AB518" i="1"/>
  <c r="AC518" i="1"/>
  <c r="AD518" i="1"/>
  <c r="AE518" i="1"/>
  <c r="AF518" i="1"/>
  <c r="AB519" i="1"/>
  <c r="AC519" i="1"/>
  <c r="AD519" i="1"/>
  <c r="AE519" i="1"/>
  <c r="AF519" i="1"/>
  <c r="AB520" i="1"/>
  <c r="AC520" i="1"/>
  <c r="AD520" i="1"/>
  <c r="AE520" i="1"/>
  <c r="AF520" i="1"/>
  <c r="AB521" i="1"/>
  <c r="AC521" i="1"/>
  <c r="AD521" i="1"/>
  <c r="AE521" i="1"/>
  <c r="AF521" i="1"/>
  <c r="AB522" i="1"/>
  <c r="AC522" i="1"/>
  <c r="AD522" i="1"/>
  <c r="AE522" i="1"/>
  <c r="AF522" i="1"/>
  <c r="AB523" i="1"/>
  <c r="AC523" i="1"/>
  <c r="AD523" i="1"/>
  <c r="AE523" i="1"/>
  <c r="AF523" i="1"/>
  <c r="AB524" i="1"/>
  <c r="AC524" i="1"/>
  <c r="AD524" i="1"/>
  <c r="AE524" i="1"/>
  <c r="AF524" i="1"/>
  <c r="AB525" i="1"/>
  <c r="AC525" i="1"/>
  <c r="AD525" i="1"/>
  <c r="AE525" i="1"/>
  <c r="AF525" i="1"/>
  <c r="AB526" i="1"/>
  <c r="AC526" i="1"/>
  <c r="AD526" i="1"/>
  <c r="AE526" i="1"/>
  <c r="AF526" i="1"/>
  <c r="AB527" i="1"/>
  <c r="AC527" i="1"/>
  <c r="AD527" i="1"/>
  <c r="AE527" i="1"/>
  <c r="AF527" i="1"/>
  <c r="AB528" i="1"/>
  <c r="AC528" i="1"/>
  <c r="AD528" i="1"/>
  <c r="AE528" i="1"/>
  <c r="AF528" i="1"/>
  <c r="AB529" i="1"/>
  <c r="AC529" i="1"/>
  <c r="AD529" i="1"/>
  <c r="AE529" i="1"/>
  <c r="AF529" i="1"/>
  <c r="AB530" i="1"/>
  <c r="AC530" i="1"/>
  <c r="AD530" i="1"/>
  <c r="AE530" i="1"/>
  <c r="AF530" i="1"/>
  <c r="AB531" i="1"/>
  <c r="AC531" i="1"/>
  <c r="AD531" i="1"/>
  <c r="AE531" i="1"/>
  <c r="AF531" i="1"/>
  <c r="AB532" i="1"/>
  <c r="AC532" i="1"/>
  <c r="AD532" i="1"/>
  <c r="AE532" i="1"/>
  <c r="AF532" i="1"/>
  <c r="AB533" i="1"/>
  <c r="AC533" i="1"/>
  <c r="AD533" i="1"/>
  <c r="AE533" i="1"/>
  <c r="AF533" i="1"/>
  <c r="AB534" i="1"/>
  <c r="AC534" i="1"/>
  <c r="AD534" i="1"/>
  <c r="AE534" i="1"/>
  <c r="AF534" i="1"/>
  <c r="AB535" i="1"/>
  <c r="AC535" i="1"/>
  <c r="AD535" i="1"/>
  <c r="AE535" i="1"/>
  <c r="AF535" i="1"/>
  <c r="AB536" i="1"/>
  <c r="AC536" i="1"/>
  <c r="AD536" i="1"/>
  <c r="AE536" i="1"/>
  <c r="AF536" i="1"/>
  <c r="AB537" i="1"/>
  <c r="AC537" i="1"/>
  <c r="AD537" i="1"/>
  <c r="AE537" i="1"/>
  <c r="AF537" i="1"/>
  <c r="AB538" i="1"/>
  <c r="AC538" i="1"/>
  <c r="AD538" i="1"/>
  <c r="AE538" i="1"/>
  <c r="AF538" i="1"/>
  <c r="AB539" i="1"/>
  <c r="AC539" i="1"/>
  <c r="AD539" i="1"/>
  <c r="AE539" i="1"/>
  <c r="AF539" i="1"/>
  <c r="AB540" i="1"/>
  <c r="AC540" i="1"/>
  <c r="AD540" i="1"/>
  <c r="AE540" i="1"/>
  <c r="AF540" i="1"/>
  <c r="AB541" i="1"/>
  <c r="AC541" i="1"/>
  <c r="AD541" i="1"/>
  <c r="AE541" i="1"/>
  <c r="AF541" i="1"/>
  <c r="AB542" i="1"/>
  <c r="AC542" i="1"/>
  <c r="AD542" i="1"/>
  <c r="AE542" i="1"/>
  <c r="AF542" i="1"/>
  <c r="AB543" i="1"/>
  <c r="AC543" i="1"/>
  <c r="AD543" i="1"/>
  <c r="AE543" i="1"/>
  <c r="AF543" i="1"/>
  <c r="AB544" i="1"/>
  <c r="AC544" i="1"/>
  <c r="AD544" i="1"/>
  <c r="AE544" i="1"/>
  <c r="AF544" i="1"/>
  <c r="AB545" i="1"/>
  <c r="AC545" i="1"/>
  <c r="AD545" i="1"/>
  <c r="AE545" i="1"/>
  <c r="AF545" i="1"/>
  <c r="AB546" i="1"/>
  <c r="AC546" i="1"/>
  <c r="AD546" i="1"/>
  <c r="AE546" i="1"/>
  <c r="AF546" i="1"/>
  <c r="AB547" i="1"/>
  <c r="AC547" i="1"/>
  <c r="AD547" i="1"/>
  <c r="AE547" i="1"/>
  <c r="AF547" i="1"/>
  <c r="AB548" i="1"/>
  <c r="AC548" i="1"/>
  <c r="AD548" i="1"/>
  <c r="AE548" i="1"/>
  <c r="AF548" i="1"/>
  <c r="AB549" i="1"/>
  <c r="AC549" i="1"/>
  <c r="AD549" i="1"/>
  <c r="AE549" i="1"/>
  <c r="AF549" i="1"/>
  <c r="AB550" i="1"/>
  <c r="AC550" i="1"/>
  <c r="AD550" i="1"/>
  <c r="AE550" i="1"/>
  <c r="AF550" i="1"/>
  <c r="AB551" i="1"/>
  <c r="AC551" i="1"/>
  <c r="AD551" i="1"/>
  <c r="AE551" i="1"/>
  <c r="AF551" i="1"/>
  <c r="AB552" i="1"/>
  <c r="AC552" i="1"/>
  <c r="AD552" i="1"/>
  <c r="AE552" i="1"/>
  <c r="AF552" i="1"/>
  <c r="AB553" i="1"/>
  <c r="AC553" i="1"/>
  <c r="AD553" i="1"/>
  <c r="AE553" i="1"/>
  <c r="AF553" i="1"/>
  <c r="AB554" i="1"/>
  <c r="AC554" i="1"/>
  <c r="AD554" i="1"/>
  <c r="AE554" i="1"/>
  <c r="AF554" i="1"/>
  <c r="AB555" i="1"/>
  <c r="AC555" i="1"/>
  <c r="AD555" i="1"/>
  <c r="AE555" i="1"/>
  <c r="AF555" i="1"/>
  <c r="AB556" i="1"/>
  <c r="AC556" i="1"/>
  <c r="AD556" i="1"/>
  <c r="AE556" i="1"/>
  <c r="AF556" i="1"/>
  <c r="AB557" i="1"/>
  <c r="AC557" i="1"/>
  <c r="AD557" i="1"/>
  <c r="AE557" i="1"/>
  <c r="AF557" i="1"/>
  <c r="AB558" i="1"/>
  <c r="AC558" i="1"/>
  <c r="AD558" i="1"/>
  <c r="AE558" i="1"/>
  <c r="AF558" i="1"/>
  <c r="AB559" i="1"/>
  <c r="AC559" i="1"/>
  <c r="AD559" i="1"/>
  <c r="AE559" i="1"/>
  <c r="AF559" i="1"/>
  <c r="AB560" i="1"/>
  <c r="AC560" i="1"/>
  <c r="AD560" i="1"/>
  <c r="AE560" i="1"/>
  <c r="AF560" i="1"/>
  <c r="AB561" i="1"/>
  <c r="AC561" i="1"/>
  <c r="AD561" i="1"/>
  <c r="AE561" i="1"/>
  <c r="AF561" i="1"/>
  <c r="AB562" i="1"/>
  <c r="AC562" i="1"/>
  <c r="AD562" i="1"/>
  <c r="AE562" i="1"/>
  <c r="AF562" i="1"/>
  <c r="AB563" i="1"/>
  <c r="AC563" i="1"/>
  <c r="AD563" i="1"/>
  <c r="AE563" i="1"/>
  <c r="AF563" i="1"/>
  <c r="AB564" i="1"/>
  <c r="AC564" i="1"/>
  <c r="AD564" i="1"/>
  <c r="AE564" i="1"/>
  <c r="AF564" i="1"/>
  <c r="AB565" i="1"/>
  <c r="AC565" i="1"/>
  <c r="AD565" i="1"/>
  <c r="AE565" i="1"/>
  <c r="AF565" i="1"/>
  <c r="AB566" i="1"/>
  <c r="AC566" i="1"/>
  <c r="AD566" i="1"/>
  <c r="AE566" i="1"/>
  <c r="AF566" i="1"/>
  <c r="AB567" i="1"/>
  <c r="AC567" i="1"/>
  <c r="AD567" i="1"/>
  <c r="AE567" i="1"/>
  <c r="AF567" i="1"/>
  <c r="AB568" i="1"/>
  <c r="AC568" i="1"/>
  <c r="AD568" i="1"/>
  <c r="AE568" i="1"/>
  <c r="AF568" i="1"/>
  <c r="AB569" i="1"/>
  <c r="AC569" i="1"/>
  <c r="AD569" i="1"/>
  <c r="AE569" i="1"/>
  <c r="AF569" i="1"/>
  <c r="AB570" i="1"/>
  <c r="AC570" i="1"/>
  <c r="AD570" i="1"/>
  <c r="AE570" i="1"/>
  <c r="AF570" i="1"/>
  <c r="AB571" i="1"/>
  <c r="AC571" i="1"/>
  <c r="AD571" i="1"/>
  <c r="AE571" i="1"/>
  <c r="AF571" i="1"/>
  <c r="AB572" i="1"/>
  <c r="AC572" i="1"/>
  <c r="AD572" i="1"/>
  <c r="AE572" i="1"/>
  <c r="AF572" i="1"/>
  <c r="AB573" i="1"/>
  <c r="AC573" i="1"/>
  <c r="AD573" i="1"/>
  <c r="AE573" i="1"/>
  <c r="AF573" i="1"/>
  <c r="AB574" i="1"/>
  <c r="AC574" i="1"/>
  <c r="AD574" i="1"/>
  <c r="AE574" i="1"/>
  <c r="AF574" i="1"/>
  <c r="AB575" i="1"/>
  <c r="AC575" i="1"/>
  <c r="AD575" i="1"/>
  <c r="AE575" i="1"/>
  <c r="AF575" i="1"/>
  <c r="AB576" i="1"/>
  <c r="AC576" i="1"/>
  <c r="AD576" i="1"/>
  <c r="AE576" i="1"/>
  <c r="AF576" i="1"/>
  <c r="AB577" i="1"/>
  <c r="AC577" i="1"/>
  <c r="AD577" i="1"/>
  <c r="AE577" i="1"/>
  <c r="AF577" i="1"/>
  <c r="AB578" i="1"/>
  <c r="AC578" i="1"/>
  <c r="AD578" i="1"/>
  <c r="AE578" i="1"/>
  <c r="AF578" i="1"/>
  <c r="AB579" i="1"/>
  <c r="AC579" i="1"/>
  <c r="AD579" i="1"/>
  <c r="AE579" i="1"/>
  <c r="AF579" i="1"/>
  <c r="AB580" i="1"/>
  <c r="AC580" i="1"/>
  <c r="AD580" i="1"/>
  <c r="AE580" i="1"/>
  <c r="AF580" i="1"/>
  <c r="AB581" i="1"/>
  <c r="AC581" i="1"/>
  <c r="AD581" i="1"/>
  <c r="AE581" i="1"/>
  <c r="AF581" i="1"/>
  <c r="AB582" i="1"/>
  <c r="AC582" i="1"/>
  <c r="AD582" i="1"/>
  <c r="AE582" i="1"/>
  <c r="AF582" i="1"/>
  <c r="AB583" i="1"/>
  <c r="AC583" i="1"/>
  <c r="AD583" i="1"/>
  <c r="AE583" i="1"/>
  <c r="AF583" i="1"/>
  <c r="AB584" i="1"/>
  <c r="AC584" i="1"/>
  <c r="AD584" i="1"/>
  <c r="AE584" i="1"/>
  <c r="AF584" i="1"/>
  <c r="AB585" i="1"/>
  <c r="AC585" i="1"/>
  <c r="AD585" i="1"/>
  <c r="AE585" i="1"/>
  <c r="AF585" i="1"/>
  <c r="AB586" i="1"/>
  <c r="AC586" i="1"/>
  <c r="AD586" i="1"/>
  <c r="AE586" i="1"/>
  <c r="AF586" i="1"/>
  <c r="AB587" i="1"/>
  <c r="AC587" i="1"/>
  <c r="AD587" i="1"/>
  <c r="AE587" i="1"/>
  <c r="AF587" i="1"/>
  <c r="AB588" i="1"/>
  <c r="AC588" i="1"/>
  <c r="AD588" i="1"/>
  <c r="AE588" i="1"/>
  <c r="AF588" i="1"/>
  <c r="AB589" i="1"/>
  <c r="AC589" i="1"/>
  <c r="AD589" i="1"/>
  <c r="AE589" i="1"/>
  <c r="AF589" i="1"/>
  <c r="AB590" i="1"/>
  <c r="AC590" i="1"/>
  <c r="AD590" i="1"/>
  <c r="AE590" i="1"/>
  <c r="AF590" i="1"/>
  <c r="AB591" i="1"/>
  <c r="AC591" i="1"/>
  <c r="AD591" i="1"/>
  <c r="AE591" i="1"/>
  <c r="AF591" i="1"/>
  <c r="AB592" i="1"/>
  <c r="AC592" i="1"/>
  <c r="AD592" i="1"/>
  <c r="AE592" i="1"/>
  <c r="AF592" i="1"/>
  <c r="AB593" i="1"/>
  <c r="AC593" i="1"/>
  <c r="AD593" i="1"/>
  <c r="AE593" i="1"/>
  <c r="AF593" i="1"/>
  <c r="AB594" i="1"/>
  <c r="AC594" i="1"/>
  <c r="AD594" i="1"/>
  <c r="AE594" i="1"/>
  <c r="AF594" i="1"/>
  <c r="AB595" i="1"/>
  <c r="AC595" i="1"/>
  <c r="AD595" i="1"/>
  <c r="AE595" i="1"/>
  <c r="AF595" i="1"/>
  <c r="AB596" i="1"/>
  <c r="AC596" i="1"/>
  <c r="AD596" i="1"/>
  <c r="AE596" i="1"/>
  <c r="AF596" i="1"/>
  <c r="AB597" i="1"/>
  <c r="AC597" i="1"/>
  <c r="AD597" i="1"/>
  <c r="AE597" i="1"/>
  <c r="AF597" i="1"/>
  <c r="AB598" i="1"/>
  <c r="AC598" i="1"/>
  <c r="AD598" i="1"/>
  <c r="AE598" i="1"/>
  <c r="AF598" i="1"/>
  <c r="AB599" i="1"/>
  <c r="AC599" i="1"/>
  <c r="AD599" i="1"/>
  <c r="AE599" i="1"/>
  <c r="AF599" i="1"/>
  <c r="AB600" i="1"/>
  <c r="AC600" i="1"/>
  <c r="AD600" i="1"/>
  <c r="AE600" i="1"/>
  <c r="AF600" i="1"/>
  <c r="AB601" i="1"/>
  <c r="AC601" i="1"/>
  <c r="AD601" i="1"/>
  <c r="AE601" i="1"/>
  <c r="AF601" i="1"/>
  <c r="AB602" i="1"/>
  <c r="AC602" i="1"/>
  <c r="AD602" i="1"/>
  <c r="AE602" i="1"/>
  <c r="AF602" i="1"/>
  <c r="AB603" i="1"/>
  <c r="AC603" i="1"/>
  <c r="AD603" i="1"/>
  <c r="AE603" i="1"/>
  <c r="AF603" i="1"/>
  <c r="AB604" i="1"/>
  <c r="AC604" i="1"/>
  <c r="AD604" i="1"/>
  <c r="AE604" i="1"/>
  <c r="AF604" i="1"/>
  <c r="AB605" i="1"/>
  <c r="AC605" i="1"/>
  <c r="AD605" i="1"/>
  <c r="AE605" i="1"/>
  <c r="AF605" i="1"/>
  <c r="AB606" i="1"/>
  <c r="AC606" i="1"/>
  <c r="AD606" i="1"/>
  <c r="AE606" i="1"/>
  <c r="AF606" i="1"/>
  <c r="AB607" i="1"/>
  <c r="AC607" i="1"/>
  <c r="AD607" i="1"/>
  <c r="AE607" i="1"/>
  <c r="AF607" i="1"/>
  <c r="AB608" i="1"/>
  <c r="AC608" i="1"/>
  <c r="AD608" i="1"/>
  <c r="AE608" i="1"/>
  <c r="AF608" i="1"/>
  <c r="AB609" i="1"/>
  <c r="AC609" i="1"/>
  <c r="AD609" i="1"/>
  <c r="AE609" i="1"/>
  <c r="AF609" i="1"/>
  <c r="AB610" i="1"/>
  <c r="AC610" i="1"/>
  <c r="AD610" i="1"/>
  <c r="AE610" i="1"/>
  <c r="AF610" i="1"/>
  <c r="AB611" i="1"/>
  <c r="AC611" i="1"/>
  <c r="AD611" i="1"/>
  <c r="AE611" i="1"/>
  <c r="AF611" i="1"/>
  <c r="AB612" i="1"/>
  <c r="AC612" i="1"/>
  <c r="AD612" i="1"/>
  <c r="AE612" i="1"/>
  <c r="AF612" i="1"/>
  <c r="AB613" i="1"/>
  <c r="AC613" i="1"/>
  <c r="AD613" i="1"/>
  <c r="AE613" i="1"/>
  <c r="AF613" i="1"/>
  <c r="AB614" i="1"/>
  <c r="AC614" i="1"/>
  <c r="AD614" i="1"/>
  <c r="AE614" i="1"/>
  <c r="AF614" i="1"/>
  <c r="AB615" i="1"/>
  <c r="AC615" i="1"/>
  <c r="AD615" i="1"/>
  <c r="AE615" i="1"/>
  <c r="AF615" i="1"/>
  <c r="AB616" i="1"/>
  <c r="AC616" i="1"/>
  <c r="AD616" i="1"/>
  <c r="AE616" i="1"/>
  <c r="AF616" i="1"/>
  <c r="AB617" i="1"/>
  <c r="AC617" i="1"/>
  <c r="AD617" i="1"/>
  <c r="AE617" i="1"/>
  <c r="AF617" i="1"/>
  <c r="AB618" i="1"/>
  <c r="AC618" i="1"/>
  <c r="AD618" i="1"/>
  <c r="AE618" i="1"/>
  <c r="AF618" i="1"/>
  <c r="AB619" i="1"/>
  <c r="AC619" i="1"/>
  <c r="AD619" i="1"/>
  <c r="AE619" i="1"/>
  <c r="AF619" i="1"/>
  <c r="AB620" i="1"/>
  <c r="AC620" i="1"/>
  <c r="AD620" i="1"/>
  <c r="AE620" i="1"/>
  <c r="AF620" i="1"/>
  <c r="AB621" i="1"/>
  <c r="AC621" i="1"/>
  <c r="AD621" i="1"/>
  <c r="AE621" i="1"/>
  <c r="AF621" i="1"/>
  <c r="AB622" i="1"/>
  <c r="AC622" i="1"/>
  <c r="AD622" i="1"/>
  <c r="AE622" i="1"/>
  <c r="AF622" i="1"/>
  <c r="AB623" i="1"/>
  <c r="AC623" i="1"/>
  <c r="AD623" i="1"/>
  <c r="AE623" i="1"/>
  <c r="AF623" i="1"/>
  <c r="AB624" i="1"/>
  <c r="AC624" i="1"/>
  <c r="AD624" i="1"/>
  <c r="AE624" i="1"/>
  <c r="AF624" i="1"/>
  <c r="AB625" i="1"/>
  <c r="AC625" i="1"/>
  <c r="AD625" i="1"/>
  <c r="AE625" i="1"/>
  <c r="AF625" i="1"/>
  <c r="AB626" i="1"/>
  <c r="AC626" i="1"/>
  <c r="AD626" i="1"/>
  <c r="AE626" i="1"/>
  <c r="AF626" i="1"/>
  <c r="AB627" i="1"/>
  <c r="AC627" i="1"/>
  <c r="AD627" i="1"/>
  <c r="AE627" i="1"/>
  <c r="AF627" i="1"/>
  <c r="AB628" i="1"/>
  <c r="AC628" i="1"/>
  <c r="AD628" i="1"/>
  <c r="AE628" i="1"/>
  <c r="AF628" i="1"/>
  <c r="AB629" i="1"/>
  <c r="AC629" i="1"/>
  <c r="AD629" i="1"/>
  <c r="AE629" i="1"/>
  <c r="AF629" i="1"/>
  <c r="AB630" i="1"/>
  <c r="AC630" i="1"/>
  <c r="AD630" i="1"/>
  <c r="AE630" i="1"/>
  <c r="AF630" i="1"/>
  <c r="AB631" i="1"/>
  <c r="AC631" i="1"/>
  <c r="AD631" i="1"/>
  <c r="AE631" i="1"/>
  <c r="AF631" i="1"/>
  <c r="AB632" i="1"/>
  <c r="AC632" i="1"/>
  <c r="AD632" i="1"/>
  <c r="AE632" i="1"/>
  <c r="AF632" i="1"/>
  <c r="AB633" i="1"/>
  <c r="AC633" i="1"/>
  <c r="AD633" i="1"/>
  <c r="AE633" i="1"/>
  <c r="AF633" i="1"/>
  <c r="AB634" i="1"/>
  <c r="AC634" i="1"/>
  <c r="AD634" i="1"/>
  <c r="AE634" i="1"/>
  <c r="AF634" i="1"/>
  <c r="AB635" i="1"/>
  <c r="AC635" i="1"/>
  <c r="AD635" i="1"/>
  <c r="AE635" i="1"/>
  <c r="AF635" i="1"/>
  <c r="AB636" i="1"/>
  <c r="AC636" i="1"/>
  <c r="AD636" i="1"/>
  <c r="AE636" i="1"/>
  <c r="AF636" i="1"/>
  <c r="AB637" i="1"/>
  <c r="AC637" i="1"/>
  <c r="AD637" i="1"/>
  <c r="AE637" i="1"/>
  <c r="AF637" i="1"/>
  <c r="AB638" i="1"/>
  <c r="AC638" i="1"/>
  <c r="AD638" i="1"/>
  <c r="AE638" i="1"/>
  <c r="AF638" i="1"/>
  <c r="AB639" i="1"/>
  <c r="AC639" i="1"/>
  <c r="AD639" i="1"/>
  <c r="AE639" i="1"/>
  <c r="AF639" i="1"/>
  <c r="AB640" i="1"/>
  <c r="AC640" i="1"/>
  <c r="AD640" i="1"/>
  <c r="AE640" i="1"/>
  <c r="AF640" i="1"/>
  <c r="AB641" i="1"/>
  <c r="AC641" i="1"/>
  <c r="AD641" i="1"/>
  <c r="AE641" i="1"/>
  <c r="AF641" i="1"/>
  <c r="AB642" i="1"/>
  <c r="AC642" i="1"/>
  <c r="AD642" i="1"/>
  <c r="AE642" i="1"/>
  <c r="AF642" i="1"/>
  <c r="AB643" i="1"/>
  <c r="AC643" i="1"/>
  <c r="AD643" i="1"/>
  <c r="AE643" i="1"/>
  <c r="AF643" i="1"/>
  <c r="AB644" i="1"/>
  <c r="AC644" i="1"/>
  <c r="AD644" i="1"/>
  <c r="AE644" i="1"/>
  <c r="AF644" i="1"/>
  <c r="AB645" i="1"/>
  <c r="AC645" i="1"/>
  <c r="AD645" i="1"/>
  <c r="AE645" i="1"/>
  <c r="AF645" i="1"/>
  <c r="AB646" i="1"/>
  <c r="AC646" i="1"/>
  <c r="AD646" i="1"/>
  <c r="AE646" i="1"/>
  <c r="AF646" i="1"/>
  <c r="AB647" i="1"/>
  <c r="AC647" i="1"/>
  <c r="AD647" i="1"/>
  <c r="AE647" i="1"/>
  <c r="AF647" i="1"/>
  <c r="AB648" i="1"/>
  <c r="AC648" i="1"/>
  <c r="AD648" i="1"/>
  <c r="AE648" i="1"/>
  <c r="AF648" i="1"/>
  <c r="AB649" i="1"/>
  <c r="AC649" i="1"/>
  <c r="AD649" i="1"/>
  <c r="AE649" i="1"/>
  <c r="AF649" i="1"/>
  <c r="AB650" i="1"/>
  <c r="AC650" i="1"/>
  <c r="AD650" i="1"/>
  <c r="AE650" i="1"/>
  <c r="AF650" i="1"/>
  <c r="AB651" i="1"/>
  <c r="AC651" i="1"/>
  <c r="AD651" i="1"/>
  <c r="AE651" i="1"/>
  <c r="AF651" i="1"/>
  <c r="AB652" i="1"/>
  <c r="AC652" i="1"/>
  <c r="AD652" i="1"/>
  <c r="AE652" i="1"/>
  <c r="AF652" i="1"/>
  <c r="AB653" i="1"/>
  <c r="AC653" i="1"/>
  <c r="AD653" i="1"/>
  <c r="AE653" i="1"/>
  <c r="AF653" i="1"/>
  <c r="AB654" i="1"/>
  <c r="AC654" i="1"/>
  <c r="AD654" i="1"/>
  <c r="AE654" i="1"/>
  <c r="AF654" i="1"/>
  <c r="AB655" i="1"/>
  <c r="AC655" i="1"/>
  <c r="AD655" i="1"/>
  <c r="AE655" i="1"/>
  <c r="AF655" i="1"/>
  <c r="AB656" i="1"/>
  <c r="AC656" i="1"/>
  <c r="AD656" i="1"/>
  <c r="AE656" i="1"/>
  <c r="AF656" i="1"/>
  <c r="AB657" i="1"/>
  <c r="AC657" i="1"/>
  <c r="AD657" i="1"/>
  <c r="AE657" i="1"/>
  <c r="AF657" i="1"/>
  <c r="AB658" i="1"/>
  <c r="AC658" i="1"/>
  <c r="AD658" i="1"/>
  <c r="AE658" i="1"/>
  <c r="AF658" i="1"/>
  <c r="AB659" i="1"/>
  <c r="AC659" i="1"/>
  <c r="AD659" i="1"/>
  <c r="AE659" i="1"/>
  <c r="AF659" i="1"/>
  <c r="AB660" i="1"/>
  <c r="AC660" i="1"/>
  <c r="AD660" i="1"/>
  <c r="AE660" i="1"/>
  <c r="AF660" i="1"/>
  <c r="AB661" i="1"/>
  <c r="AC661" i="1"/>
  <c r="AD661" i="1"/>
  <c r="AE661" i="1"/>
  <c r="AF661" i="1"/>
  <c r="AB662" i="1"/>
  <c r="AC662" i="1"/>
  <c r="AD662" i="1"/>
  <c r="AE662" i="1"/>
  <c r="AF662" i="1"/>
  <c r="AB663" i="1"/>
  <c r="AC663" i="1"/>
  <c r="AD663" i="1"/>
  <c r="AE663" i="1"/>
  <c r="AF663" i="1"/>
  <c r="AB664" i="1"/>
  <c r="AC664" i="1"/>
  <c r="AD664" i="1"/>
  <c r="AE664" i="1"/>
  <c r="AF664" i="1"/>
  <c r="AB665" i="1"/>
  <c r="AC665" i="1"/>
  <c r="AD665" i="1"/>
  <c r="AE665" i="1"/>
  <c r="AF665" i="1"/>
  <c r="AB666" i="1"/>
  <c r="AC666" i="1"/>
  <c r="AD666" i="1"/>
  <c r="AE666" i="1"/>
  <c r="AF666" i="1"/>
  <c r="AB667" i="1"/>
  <c r="AC667" i="1"/>
  <c r="AD667" i="1"/>
  <c r="AE667" i="1"/>
  <c r="AF667" i="1"/>
  <c r="AB668" i="1"/>
  <c r="AC668" i="1"/>
  <c r="AD668" i="1"/>
  <c r="AE668" i="1"/>
  <c r="AF668" i="1"/>
  <c r="AB669" i="1"/>
  <c r="AC669" i="1"/>
  <c r="AD669" i="1"/>
  <c r="AE669" i="1"/>
  <c r="AF669" i="1"/>
  <c r="AB670" i="1"/>
  <c r="AC670" i="1"/>
  <c r="AD670" i="1"/>
  <c r="AE670" i="1"/>
  <c r="AF670" i="1"/>
  <c r="AB671" i="1"/>
  <c r="AC671" i="1"/>
  <c r="AD671" i="1"/>
  <c r="AE671" i="1"/>
  <c r="AF671" i="1"/>
  <c r="AB672" i="1"/>
  <c r="AC672" i="1"/>
  <c r="AD672" i="1"/>
  <c r="AE672" i="1"/>
  <c r="AF672" i="1"/>
  <c r="AB673" i="1"/>
  <c r="AC673" i="1"/>
  <c r="AD673" i="1"/>
  <c r="AE673" i="1"/>
  <c r="AF673" i="1"/>
  <c r="AB674" i="1"/>
  <c r="AC674" i="1"/>
  <c r="AD674" i="1"/>
  <c r="AE674" i="1"/>
  <c r="AF674" i="1"/>
  <c r="AB675" i="1"/>
  <c r="AC675" i="1"/>
  <c r="AD675" i="1"/>
  <c r="AE675" i="1"/>
  <c r="AF675" i="1"/>
  <c r="AB676" i="1"/>
  <c r="AC676" i="1"/>
  <c r="AD676" i="1"/>
  <c r="AE676" i="1"/>
  <c r="AF676" i="1"/>
  <c r="AB677" i="1"/>
  <c r="AC677" i="1"/>
  <c r="AD677" i="1"/>
  <c r="AE677" i="1"/>
  <c r="AF677" i="1"/>
  <c r="AB678" i="1"/>
  <c r="AC678" i="1"/>
  <c r="AD678" i="1"/>
  <c r="AE678" i="1"/>
  <c r="AF678" i="1"/>
  <c r="AB679" i="1"/>
  <c r="AC679" i="1"/>
  <c r="AD679" i="1"/>
  <c r="AE679" i="1"/>
  <c r="AF679" i="1"/>
  <c r="AB680" i="1"/>
  <c r="AC680" i="1"/>
  <c r="AD680" i="1"/>
  <c r="AE680" i="1"/>
  <c r="AF680" i="1"/>
  <c r="AB681" i="1"/>
  <c r="AC681" i="1"/>
  <c r="AD681" i="1"/>
  <c r="AE681" i="1"/>
  <c r="AF681" i="1"/>
  <c r="AB682" i="1"/>
  <c r="AC682" i="1"/>
  <c r="AD682" i="1"/>
  <c r="AE682" i="1"/>
  <c r="AF682" i="1"/>
  <c r="AB683" i="1"/>
  <c r="AC683" i="1"/>
  <c r="AD683" i="1"/>
  <c r="AE683" i="1"/>
  <c r="AF683" i="1"/>
  <c r="AB684" i="1"/>
  <c r="AC684" i="1"/>
  <c r="AD684" i="1"/>
  <c r="AE684" i="1"/>
  <c r="AF684" i="1"/>
  <c r="AB685" i="1"/>
  <c r="AC685" i="1"/>
  <c r="AD685" i="1"/>
  <c r="AE685" i="1"/>
  <c r="AF685" i="1"/>
  <c r="AB686" i="1"/>
  <c r="AC686" i="1"/>
  <c r="AD686" i="1"/>
  <c r="AE686" i="1"/>
  <c r="AF686" i="1"/>
  <c r="AB687" i="1"/>
  <c r="AC687" i="1"/>
  <c r="AD687" i="1"/>
  <c r="AE687" i="1"/>
  <c r="AF687" i="1"/>
  <c r="AB688" i="1"/>
  <c r="AC688" i="1"/>
  <c r="AD688" i="1"/>
  <c r="AE688" i="1"/>
  <c r="AF688" i="1"/>
  <c r="AB689" i="1"/>
  <c r="AC689" i="1"/>
  <c r="AD689" i="1"/>
  <c r="AE689" i="1"/>
  <c r="AF689" i="1"/>
  <c r="AB690" i="1"/>
  <c r="AC690" i="1"/>
  <c r="AD690" i="1"/>
  <c r="AE690" i="1"/>
  <c r="AF690" i="1"/>
  <c r="AB691" i="1"/>
  <c r="AC691" i="1"/>
  <c r="AD691" i="1"/>
  <c r="AE691" i="1"/>
  <c r="AF691" i="1"/>
  <c r="AB692" i="1"/>
  <c r="AC692" i="1"/>
  <c r="AD692" i="1"/>
  <c r="AE692" i="1"/>
  <c r="AF692" i="1"/>
  <c r="AB693" i="1"/>
  <c r="AC693" i="1"/>
  <c r="AD693" i="1"/>
  <c r="AE693" i="1"/>
  <c r="AF693" i="1"/>
  <c r="AB694" i="1"/>
  <c r="AC694" i="1"/>
  <c r="AD694" i="1"/>
  <c r="AE694" i="1"/>
  <c r="AF694" i="1"/>
  <c r="AB695" i="1"/>
  <c r="AC695" i="1"/>
  <c r="AD695" i="1"/>
  <c r="AE695" i="1"/>
  <c r="AF695" i="1"/>
  <c r="AB696" i="1"/>
  <c r="AC696" i="1"/>
  <c r="AD696" i="1"/>
  <c r="AE696" i="1"/>
  <c r="AF696" i="1"/>
  <c r="AB697" i="1"/>
  <c r="AC697" i="1"/>
  <c r="AD697" i="1"/>
  <c r="AE697" i="1"/>
  <c r="AF697" i="1"/>
  <c r="AB698" i="1"/>
  <c r="AC698" i="1"/>
  <c r="AD698" i="1"/>
  <c r="AE698" i="1"/>
  <c r="AF698" i="1"/>
  <c r="AB699" i="1"/>
  <c r="AC699" i="1"/>
  <c r="AD699" i="1"/>
  <c r="AE699" i="1"/>
  <c r="AF699" i="1"/>
  <c r="AB700" i="1"/>
  <c r="AC700" i="1"/>
  <c r="AD700" i="1"/>
  <c r="AE700" i="1"/>
  <c r="AF700" i="1"/>
  <c r="AB701" i="1"/>
  <c r="AC701" i="1"/>
  <c r="AD701" i="1"/>
  <c r="AE701" i="1"/>
  <c r="AF701" i="1"/>
  <c r="AB702" i="1"/>
  <c r="AC702" i="1"/>
  <c r="AD702" i="1"/>
  <c r="AE702" i="1"/>
  <c r="AF702" i="1"/>
  <c r="AB703" i="1"/>
  <c r="AC703" i="1"/>
  <c r="AD703" i="1"/>
  <c r="AE703" i="1"/>
  <c r="AF703" i="1"/>
  <c r="AB704" i="1"/>
  <c r="AC704" i="1"/>
  <c r="AD704" i="1"/>
  <c r="AE704" i="1"/>
  <c r="AF704" i="1"/>
  <c r="AB705" i="1"/>
  <c r="AC705" i="1"/>
  <c r="AD705" i="1"/>
  <c r="AE705" i="1"/>
  <c r="AF705" i="1"/>
  <c r="AB706" i="1"/>
  <c r="AC706" i="1"/>
  <c r="AD706" i="1"/>
  <c r="AE706" i="1"/>
  <c r="AF706" i="1"/>
  <c r="AB707" i="1"/>
  <c r="AC707" i="1"/>
  <c r="AD707" i="1"/>
  <c r="AE707" i="1"/>
  <c r="AF707" i="1"/>
  <c r="AB708" i="1"/>
  <c r="AC708" i="1"/>
  <c r="AD708" i="1"/>
  <c r="AE708" i="1"/>
  <c r="AF708" i="1"/>
  <c r="AB709" i="1"/>
  <c r="AC709" i="1"/>
  <c r="AD709" i="1"/>
  <c r="AE709" i="1"/>
  <c r="AF709" i="1"/>
  <c r="AB710" i="1"/>
  <c r="AC710" i="1"/>
  <c r="AD710" i="1"/>
  <c r="AE710" i="1"/>
  <c r="AF710" i="1"/>
  <c r="AB711" i="1"/>
  <c r="AC711" i="1"/>
  <c r="AD711" i="1"/>
  <c r="AE711" i="1"/>
  <c r="AF711" i="1"/>
  <c r="AB712" i="1"/>
  <c r="AC712" i="1"/>
  <c r="AD712" i="1"/>
  <c r="AE712" i="1"/>
  <c r="AF712" i="1"/>
  <c r="AB713" i="1"/>
  <c r="AC713" i="1"/>
  <c r="AD713" i="1"/>
  <c r="AE713" i="1"/>
  <c r="AF713" i="1"/>
  <c r="AB714" i="1"/>
  <c r="AC714" i="1"/>
  <c r="AD714" i="1"/>
  <c r="AE714" i="1"/>
  <c r="AF714" i="1"/>
  <c r="AB715" i="1"/>
  <c r="AC715" i="1"/>
  <c r="AD715" i="1"/>
  <c r="AE715" i="1"/>
  <c r="AF715" i="1"/>
  <c r="AB716" i="1"/>
  <c r="AC716" i="1"/>
  <c r="AD716" i="1"/>
  <c r="AE716" i="1"/>
  <c r="AF716" i="1"/>
  <c r="AB717" i="1"/>
  <c r="AC717" i="1"/>
  <c r="AD717" i="1"/>
  <c r="AE717" i="1"/>
  <c r="AF717" i="1"/>
  <c r="AB718" i="1"/>
  <c r="AC718" i="1"/>
  <c r="AD718" i="1"/>
  <c r="AE718" i="1"/>
  <c r="AF718" i="1"/>
  <c r="AB719" i="1"/>
  <c r="AC719" i="1"/>
  <c r="AD719" i="1"/>
  <c r="AE719" i="1"/>
  <c r="AF719" i="1"/>
  <c r="AB720" i="1"/>
  <c r="AC720" i="1"/>
  <c r="AD720" i="1"/>
  <c r="AE720" i="1"/>
  <c r="AF720" i="1"/>
  <c r="AB721" i="1"/>
  <c r="AC721" i="1"/>
  <c r="AD721" i="1"/>
  <c r="AE721" i="1"/>
  <c r="AF721" i="1"/>
  <c r="AB722" i="1"/>
  <c r="AC722" i="1"/>
  <c r="AD722" i="1"/>
  <c r="AE722" i="1"/>
  <c r="AF722" i="1"/>
  <c r="AB723" i="1"/>
  <c r="AC723" i="1"/>
  <c r="AD723" i="1"/>
  <c r="AE723" i="1"/>
  <c r="AF723" i="1"/>
  <c r="AB724" i="1"/>
  <c r="AC724" i="1"/>
  <c r="AD724" i="1"/>
  <c r="AE724" i="1"/>
  <c r="AF724" i="1"/>
  <c r="AB725" i="1"/>
  <c r="AC725" i="1"/>
  <c r="AD725" i="1"/>
  <c r="AE725" i="1"/>
  <c r="AF725" i="1"/>
  <c r="AB726" i="1"/>
  <c r="AC726" i="1"/>
  <c r="AD726" i="1"/>
  <c r="AE726" i="1"/>
  <c r="AF726" i="1"/>
  <c r="AB727" i="1"/>
  <c r="AC727" i="1"/>
  <c r="AD727" i="1"/>
  <c r="AE727" i="1"/>
  <c r="AF727" i="1"/>
  <c r="AB728" i="1"/>
  <c r="AC728" i="1"/>
  <c r="AD728" i="1"/>
  <c r="AE728" i="1"/>
  <c r="AF728" i="1"/>
  <c r="AB729" i="1"/>
  <c r="AC729" i="1"/>
  <c r="AD729" i="1"/>
  <c r="AE729" i="1"/>
  <c r="AF729" i="1"/>
  <c r="AB730" i="1"/>
  <c r="AC730" i="1"/>
  <c r="AD730" i="1"/>
  <c r="AE730" i="1"/>
  <c r="AF730" i="1"/>
  <c r="AB731" i="1"/>
  <c r="AC731" i="1"/>
  <c r="AD731" i="1"/>
  <c r="AE731" i="1"/>
  <c r="AF731" i="1"/>
  <c r="AB732" i="1"/>
  <c r="AC732" i="1"/>
  <c r="AD732" i="1"/>
  <c r="AE732" i="1"/>
  <c r="AF732" i="1"/>
  <c r="AB733" i="1"/>
  <c r="AC733" i="1"/>
  <c r="AD733" i="1"/>
  <c r="AE733" i="1"/>
  <c r="AF733" i="1"/>
  <c r="AB734" i="1"/>
  <c r="AC734" i="1"/>
  <c r="AD734" i="1"/>
  <c r="AE734" i="1"/>
  <c r="AF734" i="1"/>
  <c r="AB735" i="1"/>
  <c r="AC735" i="1"/>
  <c r="AD735" i="1"/>
  <c r="AE735" i="1"/>
  <c r="AF735" i="1"/>
  <c r="AB736" i="1"/>
  <c r="AC736" i="1"/>
  <c r="AD736" i="1"/>
  <c r="AE736" i="1"/>
  <c r="AF736" i="1"/>
  <c r="AB737" i="1"/>
  <c r="AC737" i="1"/>
  <c r="AD737" i="1"/>
  <c r="AE737" i="1"/>
  <c r="AF737" i="1"/>
  <c r="AB738" i="1"/>
  <c r="AC738" i="1"/>
  <c r="AD738" i="1"/>
  <c r="AE738" i="1"/>
  <c r="AF738" i="1"/>
  <c r="AB739" i="1"/>
  <c r="AC739" i="1"/>
  <c r="AD739" i="1"/>
  <c r="AE739" i="1"/>
  <c r="AF739" i="1"/>
  <c r="AB740" i="1"/>
  <c r="AC740" i="1"/>
  <c r="AD740" i="1"/>
  <c r="AE740" i="1"/>
  <c r="AF740" i="1"/>
  <c r="AB741" i="1"/>
  <c r="AC741" i="1"/>
  <c r="AD741" i="1"/>
  <c r="AE741" i="1"/>
  <c r="AF741" i="1"/>
  <c r="AB742" i="1"/>
  <c r="AC742" i="1"/>
  <c r="AD742" i="1"/>
  <c r="AE742" i="1"/>
  <c r="AF742" i="1"/>
  <c r="AB743" i="1"/>
  <c r="AC743" i="1"/>
  <c r="AD743" i="1"/>
  <c r="AE743" i="1"/>
  <c r="AF743" i="1"/>
  <c r="AB744" i="1"/>
  <c r="AC744" i="1"/>
  <c r="AD744" i="1"/>
  <c r="AE744" i="1"/>
  <c r="AF744" i="1"/>
  <c r="AB745" i="1"/>
  <c r="AC745" i="1"/>
  <c r="AD745" i="1"/>
  <c r="AE745" i="1"/>
  <c r="AF745" i="1"/>
  <c r="AB746" i="1"/>
  <c r="AC746" i="1"/>
  <c r="AD746" i="1"/>
  <c r="AE746" i="1"/>
  <c r="AF746" i="1"/>
  <c r="AB747" i="1"/>
  <c r="AC747" i="1"/>
  <c r="AD747" i="1"/>
  <c r="AE747" i="1"/>
  <c r="AF747" i="1"/>
  <c r="AB748" i="1"/>
  <c r="AC748" i="1"/>
  <c r="AD748" i="1"/>
  <c r="AE748" i="1"/>
  <c r="AF748" i="1"/>
  <c r="AB749" i="1"/>
  <c r="AC749" i="1"/>
  <c r="AD749" i="1"/>
  <c r="AE749" i="1"/>
  <c r="AF749" i="1"/>
  <c r="AB750" i="1"/>
  <c r="AC750" i="1"/>
  <c r="AD750" i="1"/>
  <c r="AE750" i="1"/>
  <c r="AF750" i="1"/>
  <c r="AB751" i="1"/>
  <c r="AC751" i="1"/>
  <c r="AD751" i="1"/>
  <c r="AE751" i="1"/>
  <c r="AF751" i="1"/>
  <c r="AB752" i="1"/>
  <c r="AC752" i="1"/>
  <c r="AD752" i="1"/>
  <c r="AE752" i="1"/>
  <c r="AF752" i="1"/>
  <c r="AB753" i="1"/>
  <c r="AC753" i="1"/>
  <c r="AD753" i="1"/>
  <c r="AE753" i="1"/>
  <c r="AF753" i="1"/>
  <c r="AB754" i="1"/>
  <c r="AC754" i="1"/>
  <c r="AD754" i="1"/>
  <c r="AE754" i="1"/>
  <c r="AF754" i="1"/>
  <c r="AB755" i="1"/>
  <c r="AC755" i="1"/>
  <c r="AD755" i="1"/>
  <c r="AE755" i="1"/>
  <c r="AF755" i="1"/>
  <c r="AB756" i="1"/>
  <c r="AC756" i="1"/>
  <c r="AD756" i="1"/>
  <c r="AE756" i="1"/>
  <c r="AF756" i="1"/>
  <c r="AB757" i="1"/>
  <c r="AC757" i="1"/>
  <c r="AD757" i="1"/>
  <c r="AE757" i="1"/>
  <c r="AF757" i="1"/>
  <c r="AB758" i="1"/>
  <c r="AC758" i="1"/>
  <c r="AD758" i="1"/>
  <c r="AE758" i="1"/>
  <c r="AF758" i="1"/>
  <c r="AB759" i="1"/>
  <c r="AC759" i="1"/>
  <c r="AD759" i="1"/>
  <c r="AE759" i="1"/>
  <c r="AF759" i="1"/>
  <c r="AB760" i="1"/>
  <c r="AC760" i="1"/>
  <c r="AD760" i="1"/>
  <c r="AE760" i="1"/>
  <c r="AF760" i="1"/>
  <c r="AB761" i="1"/>
  <c r="AC761" i="1"/>
  <c r="AD761" i="1"/>
  <c r="AE761" i="1"/>
  <c r="AF761" i="1"/>
  <c r="AB762" i="1"/>
  <c r="AC762" i="1"/>
  <c r="AD762" i="1"/>
  <c r="AE762" i="1"/>
  <c r="AF762" i="1"/>
  <c r="AB763" i="1"/>
  <c r="AC763" i="1"/>
  <c r="AD763" i="1"/>
  <c r="AE763" i="1"/>
  <c r="AF763" i="1"/>
  <c r="AB764" i="1"/>
  <c r="AC764" i="1"/>
  <c r="AD764" i="1"/>
  <c r="AE764" i="1"/>
  <c r="AF764" i="1"/>
  <c r="AB765" i="1"/>
  <c r="AC765" i="1"/>
  <c r="AD765" i="1"/>
  <c r="AE765" i="1"/>
  <c r="AF765" i="1"/>
  <c r="AB766" i="1"/>
  <c r="AC766" i="1"/>
  <c r="AD766" i="1"/>
  <c r="AE766" i="1"/>
  <c r="AF766" i="1"/>
  <c r="AB767" i="1"/>
  <c r="AC767" i="1"/>
  <c r="AD767" i="1"/>
  <c r="AE767" i="1"/>
  <c r="AF767" i="1"/>
  <c r="AB768" i="1"/>
  <c r="AC768" i="1"/>
  <c r="AD768" i="1"/>
  <c r="AE768" i="1"/>
  <c r="AF768" i="1"/>
  <c r="AB769" i="1"/>
  <c r="AC769" i="1"/>
  <c r="AD769" i="1"/>
  <c r="AE769" i="1"/>
  <c r="AF769" i="1"/>
  <c r="AB770" i="1"/>
  <c r="AC770" i="1"/>
  <c r="AD770" i="1"/>
  <c r="AE770" i="1"/>
  <c r="AF770" i="1"/>
  <c r="AB771" i="1"/>
  <c r="AC771" i="1"/>
  <c r="AD771" i="1"/>
  <c r="AE771" i="1"/>
  <c r="AF771" i="1"/>
  <c r="AB772" i="1"/>
  <c r="AC772" i="1"/>
  <c r="AD772" i="1"/>
  <c r="AE772" i="1"/>
  <c r="AF772" i="1"/>
  <c r="AB773" i="1"/>
  <c r="AC773" i="1"/>
  <c r="AD773" i="1"/>
  <c r="AE773" i="1"/>
  <c r="AF773" i="1"/>
  <c r="AB774" i="1"/>
  <c r="AC774" i="1"/>
  <c r="AD774" i="1"/>
  <c r="AE774" i="1"/>
  <c r="AF774" i="1"/>
  <c r="AB775" i="1"/>
  <c r="AC775" i="1"/>
  <c r="AD775" i="1"/>
  <c r="AE775" i="1"/>
  <c r="AF775" i="1"/>
  <c r="AB776" i="1"/>
  <c r="AC776" i="1"/>
  <c r="AD776" i="1"/>
  <c r="AE776" i="1"/>
  <c r="AF776" i="1"/>
  <c r="AB777" i="1"/>
  <c r="AC777" i="1"/>
  <c r="AD777" i="1"/>
  <c r="AE777" i="1"/>
  <c r="AF777" i="1"/>
  <c r="AB778" i="1"/>
  <c r="AC778" i="1"/>
  <c r="AD778" i="1"/>
  <c r="AE778" i="1"/>
  <c r="AF778" i="1"/>
  <c r="AB779" i="1"/>
  <c r="AC779" i="1"/>
  <c r="AD779" i="1"/>
  <c r="AE779" i="1"/>
  <c r="AF779" i="1"/>
  <c r="AB780" i="1"/>
  <c r="AC780" i="1"/>
  <c r="AD780" i="1"/>
  <c r="AE780" i="1"/>
  <c r="AF780" i="1"/>
  <c r="AB781" i="1"/>
  <c r="AC781" i="1"/>
  <c r="AD781" i="1"/>
  <c r="AE781" i="1"/>
  <c r="AF781" i="1"/>
  <c r="AB782" i="1"/>
  <c r="AC782" i="1"/>
  <c r="AD782" i="1"/>
  <c r="AE782" i="1"/>
  <c r="AF782" i="1"/>
  <c r="AB783" i="1"/>
  <c r="AC783" i="1"/>
  <c r="AD783" i="1"/>
  <c r="AE783" i="1"/>
  <c r="AF783" i="1"/>
  <c r="AB784" i="1"/>
  <c r="AC784" i="1"/>
  <c r="AD784" i="1"/>
  <c r="AE784" i="1"/>
  <c r="AF784" i="1"/>
  <c r="AB785" i="1"/>
  <c r="AC785" i="1"/>
  <c r="AD785" i="1"/>
  <c r="AE785" i="1"/>
  <c r="AF785" i="1"/>
  <c r="AB786" i="1"/>
  <c r="AC786" i="1"/>
  <c r="AD786" i="1"/>
  <c r="AE786" i="1"/>
  <c r="AF786" i="1"/>
  <c r="AB787" i="1"/>
  <c r="AC787" i="1"/>
  <c r="AD787" i="1"/>
  <c r="AE787" i="1"/>
  <c r="AF787" i="1"/>
  <c r="AB788" i="1"/>
  <c r="AC788" i="1"/>
  <c r="AD788" i="1"/>
  <c r="AE788" i="1"/>
  <c r="AF788" i="1"/>
  <c r="AB789" i="1"/>
  <c r="AC789" i="1"/>
  <c r="AD789" i="1"/>
  <c r="AE789" i="1"/>
  <c r="AF789" i="1"/>
  <c r="AB790" i="1"/>
  <c r="AC790" i="1"/>
  <c r="AD790" i="1"/>
  <c r="AE790" i="1"/>
  <c r="AF790" i="1"/>
  <c r="AB791" i="1"/>
  <c r="AC791" i="1"/>
  <c r="AD791" i="1"/>
  <c r="AE791" i="1"/>
  <c r="AF791" i="1"/>
  <c r="AB792" i="1"/>
  <c r="AC792" i="1"/>
  <c r="AD792" i="1"/>
  <c r="AE792" i="1"/>
  <c r="AF792" i="1"/>
  <c r="AB793" i="1"/>
  <c r="AC793" i="1"/>
  <c r="AD793" i="1"/>
  <c r="AE793" i="1"/>
  <c r="AF793" i="1"/>
  <c r="AB794" i="1"/>
  <c r="AC794" i="1"/>
  <c r="AD794" i="1"/>
  <c r="AE794" i="1"/>
  <c r="AF794" i="1"/>
  <c r="AB795" i="1"/>
  <c r="AC795" i="1"/>
  <c r="AD795" i="1"/>
  <c r="AE795" i="1"/>
  <c r="AF795" i="1"/>
  <c r="AB796" i="1"/>
  <c r="AC796" i="1"/>
  <c r="AD796" i="1"/>
  <c r="AE796" i="1"/>
  <c r="AF796" i="1"/>
  <c r="AB797" i="1"/>
  <c r="AC797" i="1"/>
  <c r="AD797" i="1"/>
  <c r="AE797" i="1"/>
  <c r="AF797" i="1"/>
  <c r="AB798" i="1"/>
  <c r="AC798" i="1"/>
  <c r="AD798" i="1"/>
  <c r="AE798" i="1"/>
  <c r="AF798" i="1"/>
  <c r="AB799" i="1"/>
  <c r="AC799" i="1"/>
  <c r="AD799" i="1"/>
  <c r="AE799" i="1"/>
  <c r="AF799" i="1"/>
  <c r="AB800" i="1"/>
  <c r="AC800" i="1"/>
  <c r="AD800" i="1"/>
  <c r="AE800" i="1"/>
  <c r="AF800" i="1"/>
  <c r="AB801" i="1"/>
  <c r="AC801" i="1"/>
  <c r="AD801" i="1"/>
  <c r="AE801" i="1"/>
  <c r="AF801" i="1"/>
  <c r="AB802" i="1"/>
  <c r="AC802" i="1"/>
  <c r="AD802" i="1"/>
  <c r="AE802" i="1"/>
  <c r="AF802" i="1"/>
  <c r="AB803" i="1"/>
  <c r="AC803" i="1"/>
  <c r="AD803" i="1"/>
  <c r="AE803" i="1"/>
  <c r="AF803" i="1"/>
  <c r="AB804" i="1"/>
  <c r="AC804" i="1"/>
  <c r="AD804" i="1"/>
  <c r="AE804" i="1"/>
  <c r="AF804" i="1"/>
  <c r="AB805" i="1"/>
  <c r="AC805" i="1"/>
  <c r="AD805" i="1"/>
  <c r="AE805" i="1"/>
  <c r="AF805" i="1"/>
  <c r="AB806" i="1"/>
  <c r="AC806" i="1"/>
  <c r="AD806" i="1"/>
  <c r="AE806" i="1"/>
  <c r="AF806" i="1"/>
  <c r="AB807" i="1"/>
  <c r="AC807" i="1"/>
  <c r="AD807" i="1"/>
  <c r="AE807" i="1"/>
  <c r="AF807" i="1"/>
  <c r="AB808" i="1"/>
  <c r="AC808" i="1"/>
  <c r="AD808" i="1"/>
  <c r="AE808" i="1"/>
  <c r="AF808" i="1"/>
  <c r="AB809" i="1"/>
  <c r="AC809" i="1"/>
  <c r="AD809" i="1"/>
  <c r="AE809" i="1"/>
  <c r="AF809" i="1"/>
  <c r="AB810" i="1"/>
  <c r="AC810" i="1"/>
  <c r="AD810" i="1"/>
  <c r="AE810" i="1"/>
  <c r="AF810" i="1"/>
  <c r="AB811" i="1"/>
  <c r="AC811" i="1"/>
  <c r="AD811" i="1"/>
  <c r="AE811" i="1"/>
  <c r="AF811" i="1"/>
  <c r="AB812" i="1"/>
  <c r="AC812" i="1"/>
  <c r="AD812" i="1"/>
  <c r="AE812" i="1"/>
  <c r="AF812" i="1"/>
  <c r="AB813" i="1"/>
  <c r="AC813" i="1"/>
  <c r="AD813" i="1"/>
  <c r="AE813" i="1"/>
  <c r="AF813" i="1"/>
  <c r="AB814" i="1"/>
  <c r="AC814" i="1"/>
  <c r="AD814" i="1"/>
  <c r="AE814" i="1"/>
  <c r="AF814" i="1"/>
  <c r="AB815" i="1"/>
  <c r="AC815" i="1"/>
  <c r="AD815" i="1"/>
  <c r="AE815" i="1"/>
  <c r="AF815" i="1"/>
  <c r="AB816" i="1"/>
  <c r="AC816" i="1"/>
  <c r="AD816" i="1"/>
  <c r="AE816" i="1"/>
  <c r="AF816" i="1"/>
  <c r="AB817" i="1"/>
  <c r="AC817" i="1"/>
  <c r="AD817" i="1"/>
  <c r="AE817" i="1"/>
  <c r="AF817" i="1"/>
  <c r="AB818" i="1"/>
  <c r="AC818" i="1"/>
  <c r="AD818" i="1"/>
  <c r="AE818" i="1"/>
  <c r="AF818" i="1"/>
  <c r="AB819" i="1"/>
  <c r="AC819" i="1"/>
  <c r="AD819" i="1"/>
  <c r="AE819" i="1"/>
  <c r="AF819" i="1"/>
  <c r="AB820" i="1"/>
  <c r="AC820" i="1"/>
  <c r="AD820" i="1"/>
  <c r="AE820" i="1"/>
  <c r="AF820" i="1"/>
  <c r="AB821" i="1"/>
  <c r="AC821" i="1"/>
  <c r="AD821" i="1"/>
  <c r="AE821" i="1"/>
  <c r="AF821" i="1"/>
  <c r="AB822" i="1"/>
  <c r="AC822" i="1"/>
  <c r="AD822" i="1"/>
  <c r="AE822" i="1"/>
  <c r="AF822" i="1"/>
  <c r="AB823" i="1"/>
  <c r="AC823" i="1"/>
  <c r="AD823" i="1"/>
  <c r="AE823" i="1"/>
  <c r="AF823" i="1"/>
  <c r="AB824" i="1"/>
  <c r="AC824" i="1"/>
  <c r="AD824" i="1"/>
  <c r="AE824" i="1"/>
  <c r="AF824" i="1"/>
  <c r="AB825" i="1"/>
  <c r="AC825" i="1"/>
  <c r="AD825" i="1"/>
  <c r="AE825" i="1"/>
  <c r="AF825" i="1"/>
  <c r="AB826" i="1"/>
  <c r="AC826" i="1"/>
  <c r="AD826" i="1"/>
  <c r="AE826" i="1"/>
  <c r="AF826" i="1"/>
  <c r="AB827" i="1"/>
  <c r="AC827" i="1"/>
  <c r="AD827" i="1"/>
  <c r="AE827" i="1"/>
  <c r="AF827" i="1"/>
  <c r="AB828" i="1"/>
  <c r="AC828" i="1"/>
  <c r="AD828" i="1"/>
  <c r="AE828" i="1"/>
  <c r="AF828" i="1"/>
  <c r="AB829" i="1"/>
  <c r="AC829" i="1"/>
  <c r="AD829" i="1"/>
  <c r="AE829" i="1"/>
  <c r="AF829" i="1"/>
  <c r="AB830" i="1"/>
  <c r="AC830" i="1"/>
  <c r="AD830" i="1"/>
  <c r="AE830" i="1"/>
  <c r="AF830" i="1"/>
  <c r="AB831" i="1"/>
  <c r="AC831" i="1"/>
  <c r="AD831" i="1"/>
  <c r="AE831" i="1"/>
  <c r="AF831" i="1"/>
  <c r="AB832" i="1"/>
  <c r="AC832" i="1"/>
  <c r="AD832" i="1"/>
  <c r="AE832" i="1"/>
  <c r="AF832" i="1"/>
  <c r="AB833" i="1"/>
  <c r="AC833" i="1"/>
  <c r="AD833" i="1"/>
  <c r="AE833" i="1"/>
  <c r="AF833" i="1"/>
  <c r="AB834" i="1"/>
  <c r="AC834" i="1"/>
  <c r="AD834" i="1"/>
  <c r="AE834" i="1"/>
  <c r="AF834" i="1"/>
  <c r="AB835" i="1"/>
  <c r="AC835" i="1"/>
  <c r="AD835" i="1"/>
  <c r="AE835" i="1"/>
  <c r="AF835" i="1"/>
  <c r="AB836" i="1"/>
  <c r="AC836" i="1"/>
  <c r="AD836" i="1"/>
  <c r="AE836" i="1"/>
  <c r="AF836" i="1"/>
  <c r="AB837" i="1"/>
  <c r="AC837" i="1"/>
  <c r="AD837" i="1"/>
  <c r="AE837" i="1"/>
  <c r="AF837" i="1"/>
  <c r="AB838" i="1"/>
  <c r="AC838" i="1"/>
  <c r="AD838" i="1"/>
  <c r="AE838" i="1"/>
  <c r="AF838" i="1"/>
  <c r="AB839" i="1"/>
  <c r="AC839" i="1"/>
  <c r="AD839" i="1"/>
  <c r="AE839" i="1"/>
  <c r="AF839" i="1"/>
  <c r="AB840" i="1"/>
  <c r="AC840" i="1"/>
  <c r="AD840" i="1"/>
  <c r="AE840" i="1"/>
  <c r="AF840" i="1"/>
  <c r="AB841" i="1"/>
  <c r="AC841" i="1"/>
  <c r="AD841" i="1"/>
  <c r="AE841" i="1"/>
  <c r="AF841" i="1"/>
  <c r="AB842" i="1"/>
  <c r="AC842" i="1"/>
  <c r="AD842" i="1"/>
  <c r="AE842" i="1"/>
  <c r="AF842" i="1"/>
  <c r="AB843" i="1"/>
  <c r="AC843" i="1"/>
  <c r="AD843" i="1"/>
  <c r="AE843" i="1"/>
  <c r="AF843" i="1"/>
  <c r="AB844" i="1"/>
  <c r="AC844" i="1"/>
  <c r="AD844" i="1"/>
  <c r="AE844" i="1"/>
  <c r="AF844" i="1"/>
  <c r="AB845" i="1"/>
  <c r="AC845" i="1"/>
  <c r="AD845" i="1"/>
  <c r="AE845" i="1"/>
  <c r="AF845" i="1"/>
  <c r="AB846" i="1"/>
  <c r="AC846" i="1"/>
  <c r="AD846" i="1"/>
  <c r="AE846" i="1"/>
  <c r="AF846" i="1"/>
  <c r="AB847" i="1"/>
  <c r="AC847" i="1"/>
  <c r="AD847" i="1"/>
  <c r="AE847" i="1"/>
  <c r="AF847" i="1"/>
  <c r="AB848" i="1"/>
  <c r="AC848" i="1"/>
  <c r="AD848" i="1"/>
  <c r="AE848" i="1"/>
  <c r="AF848" i="1"/>
  <c r="AB849" i="1"/>
  <c r="AC849" i="1"/>
  <c r="AD849" i="1"/>
  <c r="AE849" i="1"/>
  <c r="AF849" i="1"/>
  <c r="AB850" i="1"/>
  <c r="AC850" i="1"/>
  <c r="AD850" i="1"/>
  <c r="AE850" i="1"/>
  <c r="AF850" i="1"/>
  <c r="AB851" i="1"/>
  <c r="AC851" i="1"/>
  <c r="AD851" i="1"/>
  <c r="AE851" i="1"/>
  <c r="AF851" i="1"/>
  <c r="AB852" i="1"/>
  <c r="AC852" i="1"/>
  <c r="AD852" i="1"/>
  <c r="AE852" i="1"/>
  <c r="AF852" i="1"/>
  <c r="AB853" i="1"/>
  <c r="AC853" i="1"/>
  <c r="AD853" i="1"/>
  <c r="AE853" i="1"/>
  <c r="AF853" i="1"/>
  <c r="AB854" i="1"/>
  <c r="AC854" i="1"/>
  <c r="AD854" i="1"/>
  <c r="AE854" i="1"/>
  <c r="AF854" i="1"/>
  <c r="AB855" i="1"/>
  <c r="AC855" i="1"/>
  <c r="AD855" i="1"/>
  <c r="AE855" i="1"/>
  <c r="AF855" i="1"/>
  <c r="AB856" i="1"/>
  <c r="AC856" i="1"/>
  <c r="AD856" i="1"/>
  <c r="AE856" i="1"/>
  <c r="AF856" i="1"/>
  <c r="AB857" i="1"/>
  <c r="AC857" i="1"/>
  <c r="AD857" i="1"/>
  <c r="AE857" i="1"/>
  <c r="AF857" i="1"/>
  <c r="AB858" i="1"/>
  <c r="AC858" i="1"/>
  <c r="AD858" i="1"/>
  <c r="AE858" i="1"/>
  <c r="AF858" i="1"/>
  <c r="AB859" i="1"/>
  <c r="AC859" i="1"/>
  <c r="AD859" i="1"/>
  <c r="AE859" i="1"/>
  <c r="AF859" i="1"/>
  <c r="AB860" i="1"/>
  <c r="AC860" i="1"/>
  <c r="AD860" i="1"/>
  <c r="AE860" i="1"/>
  <c r="AF860" i="1"/>
  <c r="AB861" i="1"/>
  <c r="AC861" i="1"/>
  <c r="AD861" i="1"/>
  <c r="AE861" i="1"/>
  <c r="AF861" i="1"/>
  <c r="AB862" i="1"/>
  <c r="AC862" i="1"/>
  <c r="AD862" i="1"/>
  <c r="AE862" i="1"/>
  <c r="AF862" i="1"/>
  <c r="AB863" i="1"/>
  <c r="AC863" i="1"/>
  <c r="AD863" i="1"/>
  <c r="AE863" i="1"/>
  <c r="AF863" i="1"/>
  <c r="AB864" i="1"/>
  <c r="AC864" i="1"/>
  <c r="AD864" i="1"/>
  <c r="AE864" i="1"/>
  <c r="AF864" i="1"/>
  <c r="AB865" i="1"/>
  <c r="AC865" i="1"/>
  <c r="AD865" i="1"/>
  <c r="AE865" i="1"/>
  <c r="AF865" i="1"/>
  <c r="AB866" i="1"/>
  <c r="AC866" i="1"/>
  <c r="AD866" i="1"/>
  <c r="AE866" i="1"/>
  <c r="AF866" i="1"/>
  <c r="AB867" i="1"/>
  <c r="AC867" i="1"/>
  <c r="AD867" i="1"/>
  <c r="AE867" i="1"/>
  <c r="AF867" i="1"/>
  <c r="AB868" i="1"/>
  <c r="AC868" i="1"/>
  <c r="AD868" i="1"/>
  <c r="AE868" i="1"/>
  <c r="AF868" i="1"/>
  <c r="AB869" i="1"/>
  <c r="AC869" i="1"/>
  <c r="AD869" i="1"/>
  <c r="AE869" i="1"/>
  <c r="AF869" i="1"/>
  <c r="AB870" i="1"/>
  <c r="AC870" i="1"/>
  <c r="AD870" i="1"/>
  <c r="AE870" i="1"/>
  <c r="AF870" i="1"/>
  <c r="AB871" i="1"/>
  <c r="AC871" i="1"/>
  <c r="AD871" i="1"/>
  <c r="AE871" i="1"/>
  <c r="AF871" i="1"/>
  <c r="AB872" i="1"/>
  <c r="AC872" i="1"/>
  <c r="AD872" i="1"/>
  <c r="AE872" i="1"/>
  <c r="AF872" i="1"/>
  <c r="AB873" i="1"/>
  <c r="AC873" i="1"/>
  <c r="AD873" i="1"/>
  <c r="AE873" i="1"/>
  <c r="AF873" i="1"/>
  <c r="AB874" i="1"/>
  <c r="AC874" i="1"/>
  <c r="AD874" i="1"/>
  <c r="AE874" i="1"/>
  <c r="AF874" i="1"/>
  <c r="AB875" i="1"/>
  <c r="AC875" i="1"/>
  <c r="AD875" i="1"/>
  <c r="AE875" i="1"/>
  <c r="AF875" i="1"/>
  <c r="AB876" i="1"/>
  <c r="AC876" i="1"/>
  <c r="AD876" i="1"/>
  <c r="AE876" i="1"/>
  <c r="AF876" i="1"/>
  <c r="AB877" i="1"/>
  <c r="AC877" i="1"/>
  <c r="AD877" i="1"/>
  <c r="AE877" i="1"/>
  <c r="AF877" i="1"/>
  <c r="AB878" i="1"/>
  <c r="AC878" i="1"/>
  <c r="AD878" i="1"/>
  <c r="AE878" i="1"/>
  <c r="AF878" i="1"/>
  <c r="AB879" i="1"/>
  <c r="AC879" i="1"/>
  <c r="AD879" i="1"/>
  <c r="AE879" i="1"/>
  <c r="AF879" i="1"/>
  <c r="AB880" i="1"/>
  <c r="AC880" i="1"/>
  <c r="AD880" i="1"/>
  <c r="AE880" i="1"/>
  <c r="AF880" i="1"/>
  <c r="AB881" i="1"/>
  <c r="AC881" i="1"/>
  <c r="AD881" i="1"/>
  <c r="AE881" i="1"/>
  <c r="AF881" i="1"/>
  <c r="AB882" i="1"/>
  <c r="AC882" i="1"/>
  <c r="AD882" i="1"/>
  <c r="AE882" i="1"/>
  <c r="AF882" i="1"/>
  <c r="AB883" i="1"/>
  <c r="AC883" i="1"/>
  <c r="AD883" i="1"/>
  <c r="AE883" i="1"/>
  <c r="AF883" i="1"/>
  <c r="AB884" i="1"/>
  <c r="AC884" i="1"/>
  <c r="AD884" i="1"/>
  <c r="AE884" i="1"/>
  <c r="AF884" i="1"/>
  <c r="AB885" i="1"/>
  <c r="AC885" i="1"/>
  <c r="AD885" i="1"/>
  <c r="AE885" i="1"/>
  <c r="AF885" i="1"/>
  <c r="AB886" i="1"/>
  <c r="AC886" i="1"/>
  <c r="AD886" i="1"/>
  <c r="AE886" i="1"/>
  <c r="AF886" i="1"/>
  <c r="AB887" i="1"/>
  <c r="AC887" i="1"/>
  <c r="AD887" i="1"/>
  <c r="AE887" i="1"/>
  <c r="AF887" i="1"/>
  <c r="AB888" i="1"/>
  <c r="AC888" i="1"/>
  <c r="AD888" i="1"/>
  <c r="AE888" i="1"/>
  <c r="AF888" i="1"/>
  <c r="AB889" i="1"/>
  <c r="AC889" i="1"/>
  <c r="AD889" i="1"/>
  <c r="AE889" i="1"/>
  <c r="AF889" i="1"/>
  <c r="AB890" i="1"/>
  <c r="AC890" i="1"/>
  <c r="AD890" i="1"/>
  <c r="AE890" i="1"/>
  <c r="AF890" i="1"/>
  <c r="AB891" i="1"/>
  <c r="AC891" i="1"/>
  <c r="AD891" i="1"/>
  <c r="AE891" i="1"/>
  <c r="AF891" i="1"/>
  <c r="AB892" i="1"/>
  <c r="AC892" i="1"/>
  <c r="AD892" i="1"/>
  <c r="AE892" i="1"/>
  <c r="AF892" i="1"/>
  <c r="AB893" i="1"/>
  <c r="AC893" i="1"/>
  <c r="AD893" i="1"/>
  <c r="AE893" i="1"/>
  <c r="AF893" i="1"/>
  <c r="AB894" i="1"/>
  <c r="AC894" i="1"/>
  <c r="AD894" i="1"/>
  <c r="AE894" i="1"/>
  <c r="AF894" i="1"/>
  <c r="AB895" i="1"/>
  <c r="AC895" i="1"/>
  <c r="AD895" i="1"/>
  <c r="AE895" i="1"/>
  <c r="AF895" i="1"/>
  <c r="AB896" i="1"/>
  <c r="AC896" i="1"/>
  <c r="AD896" i="1"/>
  <c r="AE896" i="1"/>
  <c r="AF896" i="1"/>
  <c r="AB897" i="1"/>
  <c r="AC897" i="1"/>
  <c r="AD897" i="1"/>
  <c r="AE897" i="1"/>
  <c r="AF897" i="1"/>
  <c r="AB898" i="1"/>
  <c r="AC898" i="1"/>
  <c r="AD898" i="1"/>
  <c r="AE898" i="1"/>
  <c r="AF898" i="1"/>
  <c r="AB899" i="1"/>
  <c r="AC899" i="1"/>
  <c r="AD899" i="1"/>
  <c r="AE899" i="1"/>
  <c r="AF899" i="1"/>
  <c r="AB900" i="1"/>
  <c r="AC900" i="1"/>
  <c r="AD900" i="1"/>
  <c r="AE900" i="1"/>
  <c r="AF900" i="1"/>
  <c r="AB901" i="1"/>
  <c r="AC901" i="1"/>
  <c r="AD901" i="1"/>
  <c r="AE901" i="1"/>
  <c r="AF901" i="1"/>
  <c r="AB902" i="1"/>
  <c r="AC902" i="1"/>
  <c r="AD902" i="1"/>
  <c r="AE902" i="1"/>
  <c r="AF902" i="1"/>
  <c r="AB903" i="1"/>
  <c r="AC903" i="1"/>
  <c r="AD903" i="1"/>
  <c r="AE903" i="1"/>
  <c r="AF903" i="1"/>
  <c r="AB904" i="1"/>
  <c r="AC904" i="1"/>
  <c r="AD904" i="1"/>
  <c r="AE904" i="1"/>
  <c r="AF904" i="1"/>
  <c r="AB905" i="1"/>
  <c r="AC905" i="1"/>
  <c r="AD905" i="1"/>
  <c r="AE905" i="1"/>
  <c r="AF905" i="1"/>
  <c r="AB906" i="1"/>
  <c r="AC906" i="1"/>
  <c r="AD906" i="1"/>
  <c r="AE906" i="1"/>
  <c r="AF906" i="1"/>
  <c r="AB907" i="1"/>
  <c r="AC907" i="1"/>
  <c r="AD907" i="1"/>
  <c r="AE907" i="1"/>
  <c r="AF907" i="1"/>
  <c r="AB908" i="1"/>
  <c r="AC908" i="1"/>
  <c r="AD908" i="1"/>
  <c r="AE908" i="1"/>
  <c r="AF908" i="1"/>
  <c r="AB909" i="1"/>
  <c r="AC909" i="1"/>
  <c r="AD909" i="1"/>
  <c r="AE909" i="1"/>
  <c r="AF909" i="1"/>
  <c r="AB910" i="1"/>
  <c r="AC910" i="1"/>
  <c r="AD910" i="1"/>
  <c r="AE910" i="1"/>
  <c r="AF910" i="1"/>
  <c r="AB911" i="1"/>
  <c r="AC911" i="1"/>
  <c r="AD911" i="1"/>
  <c r="AE911" i="1"/>
  <c r="AF911" i="1"/>
  <c r="AB912" i="1"/>
  <c r="AC912" i="1"/>
  <c r="AD912" i="1"/>
  <c r="AE912" i="1"/>
  <c r="AF912" i="1"/>
  <c r="AB913" i="1"/>
  <c r="AC913" i="1"/>
  <c r="AD913" i="1"/>
  <c r="AE913" i="1"/>
  <c r="AF913" i="1"/>
  <c r="AB914" i="1"/>
  <c r="AC914" i="1"/>
  <c r="AD914" i="1"/>
  <c r="AE914" i="1"/>
  <c r="AF914" i="1"/>
  <c r="AB915" i="1"/>
  <c r="AC915" i="1"/>
  <c r="AD915" i="1"/>
  <c r="AE915" i="1"/>
  <c r="AF915" i="1"/>
  <c r="AB916" i="1"/>
  <c r="AC916" i="1"/>
  <c r="AD916" i="1"/>
  <c r="AE916" i="1"/>
  <c r="AF916" i="1"/>
  <c r="AB917" i="1"/>
  <c r="AC917" i="1"/>
  <c r="AD917" i="1"/>
  <c r="AE917" i="1"/>
  <c r="AF917" i="1"/>
  <c r="AB918" i="1"/>
  <c r="AC918" i="1"/>
  <c r="AD918" i="1"/>
  <c r="AE918" i="1"/>
  <c r="AF918" i="1"/>
  <c r="AB919" i="1"/>
  <c r="AC919" i="1"/>
  <c r="AD919" i="1"/>
  <c r="AE919" i="1"/>
  <c r="AF919" i="1"/>
  <c r="AB920" i="1"/>
  <c r="AC920" i="1"/>
  <c r="AD920" i="1"/>
  <c r="AE920" i="1"/>
  <c r="AF920" i="1"/>
  <c r="AB921" i="1"/>
  <c r="AC921" i="1"/>
  <c r="AD921" i="1"/>
  <c r="AE921" i="1"/>
  <c r="AF921" i="1"/>
  <c r="AB922" i="1"/>
  <c r="AC922" i="1"/>
  <c r="AD922" i="1"/>
  <c r="AE922" i="1"/>
  <c r="AF922" i="1"/>
  <c r="AB923" i="1"/>
  <c r="AC923" i="1"/>
  <c r="AD923" i="1"/>
  <c r="AE923" i="1"/>
  <c r="AF923" i="1"/>
  <c r="AB924" i="1"/>
  <c r="AC924" i="1"/>
  <c r="AD924" i="1"/>
  <c r="AE924" i="1"/>
  <c r="AF924" i="1"/>
  <c r="AB925" i="1"/>
  <c r="AC925" i="1"/>
  <c r="AD925" i="1"/>
  <c r="AE925" i="1"/>
  <c r="AF925" i="1"/>
  <c r="AB926" i="1"/>
  <c r="AC926" i="1"/>
  <c r="AD926" i="1"/>
  <c r="AE926" i="1"/>
  <c r="AF926" i="1"/>
  <c r="AB927" i="1"/>
  <c r="AC927" i="1"/>
  <c r="AD927" i="1"/>
  <c r="AE927" i="1"/>
  <c r="AF927" i="1"/>
  <c r="AB928" i="1"/>
  <c r="AC928" i="1"/>
  <c r="AD928" i="1"/>
  <c r="AE928" i="1"/>
  <c r="AF928" i="1"/>
  <c r="AB929" i="1"/>
  <c r="AC929" i="1"/>
  <c r="AD929" i="1"/>
  <c r="AE929" i="1"/>
  <c r="AF929" i="1"/>
  <c r="AB930" i="1"/>
  <c r="AC930" i="1"/>
  <c r="AD930" i="1"/>
  <c r="AE930" i="1"/>
  <c r="AF930" i="1"/>
  <c r="AB931" i="1"/>
  <c r="AC931" i="1"/>
  <c r="AD931" i="1"/>
  <c r="AE931" i="1"/>
  <c r="AF931" i="1"/>
  <c r="AB932" i="1"/>
  <c r="AC932" i="1"/>
  <c r="AD932" i="1"/>
  <c r="AE932" i="1"/>
  <c r="AF932" i="1"/>
  <c r="AB933" i="1"/>
  <c r="AC933" i="1"/>
  <c r="AD933" i="1"/>
  <c r="AE933" i="1"/>
  <c r="AF933" i="1"/>
  <c r="AB934" i="1"/>
  <c r="AC934" i="1"/>
  <c r="AD934" i="1"/>
  <c r="AE934" i="1"/>
  <c r="AF934" i="1"/>
  <c r="AB935" i="1"/>
  <c r="AC935" i="1"/>
  <c r="AD935" i="1"/>
  <c r="AE935" i="1"/>
  <c r="AF935" i="1"/>
  <c r="AB936" i="1"/>
  <c r="AC936" i="1"/>
  <c r="AD936" i="1"/>
  <c r="AE936" i="1"/>
  <c r="AF936" i="1"/>
  <c r="AB937" i="1"/>
  <c r="AC937" i="1"/>
  <c r="AD937" i="1"/>
  <c r="AE937" i="1"/>
  <c r="AF937" i="1"/>
  <c r="AB938" i="1"/>
  <c r="AC938" i="1"/>
  <c r="AD938" i="1"/>
  <c r="AE938" i="1"/>
  <c r="AF938" i="1"/>
  <c r="AB939" i="1"/>
  <c r="AC939" i="1"/>
  <c r="AD939" i="1"/>
  <c r="AE939" i="1"/>
  <c r="AF939" i="1"/>
  <c r="AB940" i="1"/>
  <c r="AC940" i="1"/>
  <c r="AD940" i="1"/>
  <c r="AE940" i="1"/>
  <c r="AF940" i="1"/>
  <c r="AB941" i="1"/>
  <c r="AC941" i="1"/>
  <c r="AD941" i="1"/>
  <c r="AE941" i="1"/>
  <c r="AF941" i="1"/>
  <c r="AB942" i="1"/>
  <c r="AC942" i="1"/>
  <c r="AD942" i="1"/>
  <c r="AE942" i="1"/>
  <c r="AF942" i="1"/>
  <c r="AB943" i="1"/>
  <c r="AC943" i="1"/>
  <c r="AD943" i="1"/>
  <c r="AE943" i="1"/>
  <c r="AF943" i="1"/>
  <c r="AB944" i="1"/>
  <c r="AC944" i="1"/>
  <c r="AD944" i="1"/>
  <c r="AE944" i="1"/>
  <c r="AF944" i="1"/>
  <c r="AB945" i="1"/>
  <c r="AC945" i="1"/>
  <c r="AD945" i="1"/>
  <c r="AE945" i="1"/>
  <c r="AF945" i="1"/>
  <c r="AB946" i="1"/>
  <c r="AC946" i="1"/>
  <c r="AD946" i="1"/>
  <c r="AE946" i="1"/>
  <c r="AF946" i="1"/>
  <c r="AB947" i="1"/>
  <c r="AC947" i="1"/>
  <c r="AD947" i="1"/>
  <c r="AE947" i="1"/>
  <c r="AF947" i="1"/>
  <c r="AB948" i="1"/>
  <c r="AC948" i="1"/>
  <c r="AD948" i="1"/>
  <c r="AE948" i="1"/>
  <c r="AF948" i="1"/>
  <c r="AB949" i="1"/>
  <c r="AC949" i="1"/>
  <c r="AD949" i="1"/>
  <c r="AE949" i="1"/>
  <c r="AF949" i="1"/>
  <c r="AB950" i="1"/>
  <c r="AC950" i="1"/>
  <c r="AD950" i="1"/>
  <c r="AE950" i="1"/>
  <c r="AF950" i="1"/>
  <c r="AB951" i="1"/>
  <c r="AC951" i="1"/>
  <c r="AD951" i="1"/>
  <c r="AE951" i="1"/>
  <c r="AF951" i="1"/>
  <c r="AB952" i="1"/>
  <c r="AC952" i="1"/>
  <c r="AD952" i="1"/>
  <c r="AE952" i="1"/>
  <c r="AF952" i="1"/>
  <c r="AB953" i="1"/>
  <c r="AC953" i="1"/>
  <c r="AD953" i="1"/>
  <c r="AE953" i="1"/>
  <c r="AF953" i="1"/>
  <c r="AB954" i="1"/>
  <c r="AC954" i="1"/>
  <c r="AD954" i="1"/>
  <c r="AE954" i="1"/>
  <c r="AF954" i="1"/>
  <c r="AB955" i="1"/>
  <c r="AC955" i="1"/>
  <c r="AD955" i="1"/>
  <c r="AE955" i="1"/>
  <c r="AF955" i="1"/>
  <c r="AB956" i="1"/>
  <c r="AC956" i="1"/>
  <c r="AD956" i="1"/>
  <c r="AE956" i="1"/>
  <c r="AF956" i="1"/>
  <c r="AB957" i="1"/>
  <c r="AC957" i="1"/>
  <c r="AD957" i="1"/>
  <c r="AE957" i="1"/>
  <c r="AF957" i="1"/>
  <c r="AB958" i="1"/>
  <c r="AC958" i="1"/>
  <c r="AD958" i="1"/>
  <c r="AE958" i="1"/>
  <c r="AF958" i="1"/>
  <c r="AB959" i="1"/>
  <c r="AC959" i="1"/>
  <c r="AD959" i="1"/>
  <c r="AE959" i="1"/>
  <c r="AF959" i="1"/>
  <c r="AB960" i="1"/>
  <c r="AC960" i="1"/>
  <c r="AD960" i="1"/>
  <c r="AE960" i="1"/>
  <c r="AF960" i="1"/>
  <c r="AB961" i="1"/>
  <c r="AC961" i="1"/>
  <c r="AD961" i="1"/>
  <c r="AE961" i="1"/>
  <c r="AF961" i="1"/>
  <c r="AB962" i="1"/>
  <c r="AC962" i="1"/>
  <c r="AD962" i="1"/>
  <c r="AE962" i="1"/>
  <c r="AF962" i="1"/>
  <c r="AB963" i="1"/>
  <c r="AC963" i="1"/>
  <c r="AD963" i="1"/>
  <c r="AE963" i="1"/>
  <c r="AF963" i="1"/>
  <c r="AB964" i="1"/>
  <c r="AC964" i="1"/>
  <c r="AD964" i="1"/>
  <c r="AE964" i="1"/>
  <c r="AF964" i="1"/>
  <c r="AB965" i="1"/>
  <c r="AC965" i="1"/>
  <c r="AD965" i="1"/>
  <c r="AE965" i="1"/>
  <c r="AF965" i="1"/>
  <c r="AB966" i="1"/>
  <c r="AC966" i="1"/>
  <c r="AD966" i="1"/>
  <c r="AE966" i="1"/>
  <c r="AF966" i="1"/>
  <c r="AB967" i="1"/>
  <c r="AC967" i="1"/>
  <c r="AD967" i="1"/>
  <c r="AE967" i="1"/>
  <c r="AF967" i="1"/>
  <c r="AB968" i="1"/>
  <c r="AC968" i="1"/>
  <c r="AD968" i="1"/>
  <c r="AE968" i="1"/>
  <c r="AF968" i="1"/>
  <c r="AB969" i="1"/>
  <c r="AC969" i="1"/>
  <c r="AD969" i="1"/>
  <c r="AE969" i="1"/>
  <c r="AF969" i="1"/>
  <c r="AB970" i="1"/>
  <c r="AC970" i="1"/>
  <c r="AD970" i="1"/>
  <c r="AE970" i="1"/>
  <c r="AF970" i="1"/>
  <c r="AB971" i="1"/>
  <c r="AC971" i="1"/>
  <c r="AD971" i="1"/>
  <c r="AE971" i="1"/>
  <c r="AF971" i="1"/>
  <c r="AB972" i="1"/>
  <c r="AC972" i="1"/>
  <c r="AD972" i="1"/>
  <c r="AE972" i="1"/>
  <c r="AF972" i="1"/>
  <c r="AB973" i="1"/>
  <c r="AC973" i="1"/>
  <c r="AD973" i="1"/>
  <c r="AE973" i="1"/>
  <c r="AF973" i="1"/>
  <c r="AB974" i="1"/>
  <c r="AC974" i="1"/>
  <c r="AD974" i="1"/>
  <c r="AE974" i="1"/>
  <c r="AF974" i="1"/>
  <c r="AB975" i="1"/>
  <c r="AC975" i="1"/>
  <c r="AD975" i="1"/>
  <c r="AE975" i="1"/>
  <c r="AF975" i="1"/>
  <c r="AB976" i="1"/>
  <c r="AC976" i="1"/>
  <c r="AD976" i="1"/>
  <c r="AE976" i="1"/>
  <c r="AF976" i="1"/>
  <c r="AB977" i="1"/>
  <c r="AC977" i="1"/>
  <c r="AD977" i="1"/>
  <c r="AE977" i="1"/>
  <c r="AF977" i="1"/>
  <c r="AB978" i="1"/>
  <c r="AC978" i="1"/>
  <c r="AD978" i="1"/>
  <c r="AE978" i="1"/>
  <c r="AF978" i="1"/>
  <c r="AB979" i="1"/>
  <c r="AC979" i="1"/>
  <c r="AD979" i="1"/>
  <c r="AE979" i="1"/>
  <c r="AF979" i="1"/>
  <c r="AB980" i="1"/>
  <c r="AC980" i="1"/>
  <c r="AD980" i="1"/>
  <c r="AE980" i="1"/>
  <c r="AF980" i="1"/>
  <c r="AB981" i="1"/>
  <c r="AC981" i="1"/>
  <c r="AD981" i="1"/>
  <c r="AE981" i="1"/>
  <c r="AF981" i="1"/>
  <c r="AB982" i="1"/>
  <c r="AC982" i="1"/>
  <c r="AD982" i="1"/>
  <c r="AE982" i="1"/>
  <c r="AF982" i="1"/>
  <c r="AB983" i="1"/>
  <c r="AC983" i="1"/>
  <c r="AD983" i="1"/>
  <c r="AE983" i="1"/>
  <c r="AF983" i="1"/>
  <c r="AB984" i="1"/>
  <c r="AC984" i="1"/>
  <c r="AD984" i="1"/>
  <c r="AE984" i="1"/>
  <c r="AF984" i="1"/>
  <c r="AB985" i="1"/>
  <c r="AC985" i="1"/>
  <c r="AD985" i="1"/>
  <c r="AE985" i="1"/>
  <c r="AF985" i="1"/>
  <c r="AB986" i="1"/>
  <c r="AC986" i="1"/>
  <c r="AD986" i="1"/>
  <c r="AE986" i="1"/>
  <c r="AF986" i="1"/>
  <c r="AB987" i="1"/>
  <c r="AC987" i="1"/>
  <c r="AD987" i="1"/>
  <c r="AE987" i="1"/>
  <c r="AF987" i="1"/>
  <c r="AB988" i="1"/>
  <c r="AC988" i="1"/>
  <c r="AD988" i="1"/>
  <c r="AE988" i="1"/>
  <c r="AF988" i="1"/>
  <c r="AB989" i="1"/>
  <c r="AC989" i="1"/>
  <c r="AD989" i="1"/>
  <c r="AE989" i="1"/>
  <c r="AF989" i="1"/>
  <c r="AB990" i="1"/>
  <c r="AC990" i="1"/>
  <c r="AD990" i="1"/>
  <c r="AE990" i="1"/>
  <c r="AF990" i="1"/>
  <c r="AB991" i="1"/>
  <c r="AC991" i="1"/>
  <c r="AD991" i="1"/>
  <c r="AE991" i="1"/>
  <c r="AF991" i="1"/>
  <c r="AB992" i="1"/>
  <c r="AC992" i="1"/>
  <c r="AD992" i="1"/>
  <c r="AE992" i="1"/>
  <c r="AF992" i="1"/>
  <c r="AB993" i="1"/>
  <c r="AC993" i="1"/>
  <c r="AD993" i="1"/>
  <c r="AE993" i="1"/>
  <c r="AF993" i="1"/>
  <c r="AB994" i="1"/>
  <c r="AC994" i="1"/>
  <c r="AD994" i="1"/>
  <c r="AE994" i="1"/>
  <c r="AF994" i="1"/>
  <c r="AB995" i="1"/>
  <c r="AC995" i="1"/>
  <c r="AD995" i="1"/>
  <c r="AE995" i="1"/>
  <c r="AF995" i="1"/>
  <c r="AB996" i="1"/>
  <c r="AC996" i="1"/>
  <c r="AD996" i="1"/>
  <c r="AE996" i="1"/>
  <c r="AF996" i="1"/>
  <c r="AB997" i="1"/>
  <c r="AC997" i="1"/>
  <c r="AD997" i="1"/>
  <c r="AE997" i="1"/>
  <c r="AF997" i="1"/>
  <c r="AB998" i="1"/>
  <c r="AC998" i="1"/>
  <c r="AD998" i="1"/>
  <c r="AE998" i="1"/>
  <c r="AF998" i="1"/>
  <c r="AB999" i="1"/>
  <c r="AC999" i="1"/>
  <c r="AD999" i="1"/>
  <c r="AE999" i="1"/>
  <c r="AF999" i="1"/>
  <c r="AB1000" i="1"/>
  <c r="AC1000" i="1"/>
  <c r="AD1000" i="1"/>
  <c r="AE1000" i="1"/>
  <c r="AF1000" i="1"/>
  <c r="AB1001" i="1"/>
  <c r="AC1001" i="1"/>
  <c r="AD1001" i="1"/>
  <c r="AE1001" i="1"/>
  <c r="AF1001" i="1"/>
  <c r="AB1002" i="1"/>
  <c r="AC1002" i="1"/>
  <c r="AD1002" i="1"/>
  <c r="AE1002" i="1"/>
  <c r="AF1002" i="1"/>
  <c r="AB1003" i="1"/>
  <c r="AC1003" i="1"/>
  <c r="AD1003" i="1"/>
  <c r="AE1003" i="1"/>
  <c r="AF1003" i="1"/>
  <c r="AB1004" i="1"/>
  <c r="AC1004" i="1"/>
  <c r="AD1004" i="1"/>
  <c r="AE1004" i="1"/>
  <c r="AF1004" i="1"/>
  <c r="AB1005" i="1"/>
  <c r="AC1005" i="1"/>
  <c r="AD1005" i="1"/>
  <c r="AE1005" i="1"/>
  <c r="AF1005" i="1"/>
  <c r="AB1006" i="1"/>
  <c r="AC1006" i="1"/>
  <c r="AD1006" i="1"/>
  <c r="AE1006" i="1"/>
  <c r="AF1006" i="1"/>
  <c r="AB1007" i="1"/>
  <c r="AC1007" i="1"/>
  <c r="AD1007" i="1"/>
  <c r="AE1007" i="1"/>
  <c r="AF1007" i="1"/>
  <c r="AB1008" i="1"/>
  <c r="AC1008" i="1"/>
  <c r="AD1008" i="1"/>
  <c r="AE1008" i="1"/>
  <c r="AF1008" i="1"/>
  <c r="AB1009" i="1"/>
  <c r="AC1009" i="1"/>
  <c r="AD1009" i="1"/>
  <c r="AE1009" i="1"/>
  <c r="AF1009" i="1"/>
  <c r="AB1010" i="1"/>
  <c r="AC1010" i="1"/>
  <c r="AD1010" i="1"/>
  <c r="AE1010" i="1"/>
  <c r="AF1010" i="1"/>
  <c r="AB1011" i="1"/>
  <c r="AC1011" i="1"/>
  <c r="AD1011" i="1"/>
  <c r="AE1011" i="1"/>
  <c r="AF1011" i="1"/>
  <c r="AB1012" i="1"/>
  <c r="AC1012" i="1"/>
  <c r="AD1012" i="1"/>
  <c r="AE1012" i="1"/>
  <c r="AF1012" i="1"/>
  <c r="AB1013" i="1"/>
  <c r="AC1013" i="1"/>
  <c r="AD1013" i="1"/>
  <c r="AE1013" i="1"/>
  <c r="AF1013" i="1"/>
  <c r="AB1014" i="1"/>
  <c r="AC1014" i="1"/>
  <c r="AD1014" i="1"/>
  <c r="AE1014" i="1"/>
  <c r="AF1014" i="1"/>
  <c r="AB1015" i="1"/>
  <c r="AC1015" i="1"/>
  <c r="AD1015" i="1"/>
  <c r="AE1015" i="1"/>
  <c r="AF1015" i="1"/>
  <c r="AB1016" i="1"/>
  <c r="AC1016" i="1"/>
  <c r="AD1016" i="1"/>
  <c r="AE1016" i="1"/>
  <c r="AF1016" i="1"/>
  <c r="AB1017" i="1"/>
  <c r="AC1017" i="1"/>
  <c r="AD1017" i="1"/>
  <c r="AE1017" i="1"/>
  <c r="AF1017" i="1"/>
  <c r="AB1018" i="1"/>
  <c r="AC1018" i="1"/>
  <c r="AD1018" i="1"/>
  <c r="AE1018" i="1"/>
  <c r="AF1018" i="1"/>
  <c r="AB1019" i="1"/>
  <c r="AC1019" i="1"/>
  <c r="AD1019" i="1"/>
  <c r="AE1019" i="1"/>
  <c r="AF1019" i="1"/>
  <c r="AB1020" i="1"/>
  <c r="AC1020" i="1"/>
  <c r="AD1020" i="1"/>
  <c r="AE1020" i="1"/>
  <c r="AF1020" i="1"/>
  <c r="AB1021" i="1"/>
  <c r="AC1021" i="1"/>
  <c r="AD1021" i="1"/>
  <c r="AE1021" i="1"/>
  <c r="AF1021" i="1"/>
  <c r="AB1022" i="1"/>
  <c r="AC1022" i="1"/>
  <c r="AD1022" i="1"/>
  <c r="AE1022" i="1"/>
  <c r="AF1022" i="1"/>
  <c r="AB1023" i="1"/>
  <c r="AC1023" i="1"/>
  <c r="AD1023" i="1"/>
  <c r="AE1023" i="1"/>
  <c r="AF1023" i="1"/>
  <c r="AB1024" i="1"/>
  <c r="AC1024" i="1"/>
  <c r="AD1024" i="1"/>
  <c r="AE1024" i="1"/>
  <c r="AF1024" i="1"/>
  <c r="AB1025" i="1"/>
  <c r="AC1025" i="1"/>
  <c r="AD1025" i="1"/>
  <c r="AE1025" i="1"/>
  <c r="AF1025" i="1"/>
  <c r="AB1026" i="1"/>
  <c r="AC1026" i="1"/>
  <c r="AD1026" i="1"/>
  <c r="AE1026" i="1"/>
  <c r="AF1026" i="1"/>
  <c r="AB1027" i="1"/>
  <c r="AC1027" i="1"/>
  <c r="AD1027" i="1"/>
  <c r="AE1027" i="1"/>
  <c r="AF1027" i="1"/>
  <c r="AB1028" i="1"/>
  <c r="AC1028" i="1"/>
  <c r="AD1028" i="1"/>
  <c r="AE1028" i="1"/>
  <c r="AF1028" i="1"/>
  <c r="P4" i="1"/>
  <c r="Q4" i="1"/>
  <c r="R4" i="1"/>
  <c r="S4" i="1"/>
  <c r="T4" i="1"/>
  <c r="U4" i="1"/>
  <c r="V4" i="1"/>
  <c r="P5" i="1"/>
  <c r="Q5" i="1"/>
  <c r="R5" i="1"/>
  <c r="S5" i="1"/>
  <c r="T5" i="1"/>
  <c r="U5" i="1"/>
  <c r="V5" i="1"/>
  <c r="Q10" i="27" s="1"/>
  <c r="P6" i="1"/>
  <c r="Q6" i="1"/>
  <c r="R6" i="1"/>
  <c r="S6" i="1"/>
  <c r="T6" i="1"/>
  <c r="U6" i="1"/>
  <c r="V6" i="1"/>
  <c r="D7" i="27" s="1"/>
  <c r="P7" i="1"/>
  <c r="Q7" i="1"/>
  <c r="R7" i="1"/>
  <c r="S7" i="1"/>
  <c r="T7" i="1"/>
  <c r="U7" i="1"/>
  <c r="V7" i="1"/>
  <c r="P8" i="1"/>
  <c r="Q8" i="1"/>
  <c r="R8" i="1"/>
  <c r="S8" i="1"/>
  <c r="T8" i="1"/>
  <c r="U8" i="1"/>
  <c r="V8" i="1"/>
  <c r="D30" i="27" s="1"/>
  <c r="P9" i="1"/>
  <c r="Q9" i="1"/>
  <c r="R9" i="1"/>
  <c r="S9" i="1"/>
  <c r="T9" i="1"/>
  <c r="U9" i="1"/>
  <c r="V9" i="1"/>
  <c r="G21" i="27" s="1"/>
  <c r="P10" i="1"/>
  <c r="Q10" i="1"/>
  <c r="R10" i="1"/>
  <c r="S10" i="1"/>
  <c r="T10" i="1"/>
  <c r="U10" i="1"/>
  <c r="V10" i="1"/>
  <c r="D25" i="27" s="1"/>
  <c r="P11" i="1"/>
  <c r="Q11" i="1"/>
  <c r="R11" i="1"/>
  <c r="S11" i="1"/>
  <c r="T11" i="1"/>
  <c r="U11" i="1"/>
  <c r="V11" i="1"/>
  <c r="G23" i="27" s="1"/>
  <c r="P12" i="1"/>
  <c r="Q12" i="1"/>
  <c r="R12" i="1"/>
  <c r="S12" i="1"/>
  <c r="T12" i="1"/>
  <c r="U12" i="1"/>
  <c r="V12" i="1"/>
  <c r="P13" i="1"/>
  <c r="Q13" i="1"/>
  <c r="R13" i="1"/>
  <c r="S13" i="1"/>
  <c r="T13" i="1"/>
  <c r="U13" i="1"/>
  <c r="V13" i="1"/>
  <c r="D26" i="27" s="1"/>
  <c r="P14" i="1"/>
  <c r="Q14" i="1"/>
  <c r="R14" i="1"/>
  <c r="S14" i="1"/>
  <c r="T14" i="1"/>
  <c r="U14" i="1"/>
  <c r="V14" i="1"/>
  <c r="P15" i="1"/>
  <c r="Q15" i="1"/>
  <c r="R15" i="1"/>
  <c r="S15" i="1"/>
  <c r="T15" i="1"/>
  <c r="U15" i="1"/>
  <c r="V15" i="1"/>
  <c r="P16" i="1"/>
  <c r="Q16" i="1"/>
  <c r="R16" i="1"/>
  <c r="S16" i="1"/>
  <c r="T16" i="1"/>
  <c r="U16" i="1"/>
  <c r="V16" i="1"/>
  <c r="P17" i="1"/>
  <c r="Q17" i="1"/>
  <c r="R17" i="1"/>
  <c r="S17" i="1"/>
  <c r="T17" i="1"/>
  <c r="U17" i="1"/>
  <c r="V17" i="1"/>
  <c r="P18" i="1"/>
  <c r="Q18" i="1"/>
  <c r="R18" i="1"/>
  <c r="S18" i="1"/>
  <c r="T18" i="1"/>
  <c r="U18" i="1"/>
  <c r="V18" i="1"/>
  <c r="P19" i="1"/>
  <c r="Q19" i="1"/>
  <c r="R19" i="1"/>
  <c r="S19" i="1"/>
  <c r="T19" i="1"/>
  <c r="U19" i="1"/>
  <c r="V19" i="1"/>
  <c r="P20" i="1"/>
  <c r="Q20" i="1"/>
  <c r="R20" i="1"/>
  <c r="S20" i="1"/>
  <c r="T20" i="1"/>
  <c r="U20" i="1"/>
  <c r="V20" i="1"/>
  <c r="P21" i="1"/>
  <c r="Q21" i="1"/>
  <c r="R21" i="1"/>
  <c r="S21" i="1"/>
  <c r="T21" i="1"/>
  <c r="U21" i="1"/>
  <c r="V21" i="1"/>
  <c r="D24" i="27" s="1"/>
  <c r="P22" i="1"/>
  <c r="Q22" i="1"/>
  <c r="F125" i="5" s="1"/>
  <c r="R22" i="1"/>
  <c r="S22" i="1"/>
  <c r="T22" i="1"/>
  <c r="U22" i="1"/>
  <c r="V22" i="1"/>
  <c r="P23" i="1"/>
  <c r="Q23" i="1"/>
  <c r="R23" i="1"/>
  <c r="S23" i="1"/>
  <c r="T23" i="1"/>
  <c r="U23" i="1"/>
  <c r="V23" i="1"/>
  <c r="P24" i="1"/>
  <c r="Q24" i="1"/>
  <c r="R24" i="1"/>
  <c r="S24" i="1"/>
  <c r="T24" i="1"/>
  <c r="U24" i="1"/>
  <c r="V24" i="1"/>
  <c r="L20" i="27" s="1"/>
  <c r="P25" i="1"/>
  <c r="Q25" i="1"/>
  <c r="R25" i="1"/>
  <c r="S25" i="1"/>
  <c r="T25" i="1"/>
  <c r="U25" i="1"/>
  <c r="V25" i="1"/>
  <c r="P26" i="1"/>
  <c r="Q26" i="1"/>
  <c r="R26" i="1"/>
  <c r="S26" i="1"/>
  <c r="T26" i="1"/>
  <c r="U26" i="1"/>
  <c r="V26" i="1"/>
  <c r="M13" i="27" s="1"/>
  <c r="P27" i="1"/>
  <c r="Q27" i="1"/>
  <c r="R27" i="1"/>
  <c r="S27" i="1"/>
  <c r="T27" i="1"/>
  <c r="U27" i="1"/>
  <c r="V27" i="1"/>
  <c r="P28" i="1"/>
  <c r="Q28" i="1"/>
  <c r="R28" i="1"/>
  <c r="S28" i="1"/>
  <c r="T28" i="1"/>
  <c r="U28" i="1"/>
  <c r="V28" i="1"/>
  <c r="P29" i="1"/>
  <c r="Q29" i="1"/>
  <c r="R29" i="1"/>
  <c r="S29" i="1"/>
  <c r="T29" i="1"/>
  <c r="U29" i="1"/>
  <c r="V29" i="1"/>
  <c r="H14" i="27" s="1"/>
  <c r="P30" i="1"/>
  <c r="Q30" i="1"/>
  <c r="R30" i="1"/>
  <c r="S30" i="1"/>
  <c r="T30" i="1"/>
  <c r="U30" i="1"/>
  <c r="V30" i="1"/>
  <c r="P31" i="1"/>
  <c r="Q31" i="1"/>
  <c r="R31" i="1"/>
  <c r="S31" i="1"/>
  <c r="T31" i="1"/>
  <c r="U31" i="1"/>
  <c r="V31" i="1"/>
  <c r="P32" i="1"/>
  <c r="Q32" i="1"/>
  <c r="R32" i="1"/>
  <c r="S32" i="1"/>
  <c r="T32" i="1"/>
  <c r="U32" i="1"/>
  <c r="V32" i="1"/>
  <c r="P33" i="1"/>
  <c r="Q33" i="1"/>
  <c r="R33" i="1"/>
  <c r="S33" i="1"/>
  <c r="T33" i="1"/>
  <c r="U33" i="1"/>
  <c r="V33" i="1"/>
  <c r="P34" i="1"/>
  <c r="Q34" i="1"/>
  <c r="R34" i="1"/>
  <c r="S34" i="1"/>
  <c r="T34" i="1"/>
  <c r="U34" i="1"/>
  <c r="V34" i="1"/>
  <c r="P35" i="1"/>
  <c r="Q35" i="1"/>
  <c r="R35" i="1"/>
  <c r="S35" i="1"/>
  <c r="T35" i="1"/>
  <c r="U35" i="1"/>
  <c r="V35" i="1"/>
  <c r="D29" i="27" s="1"/>
  <c r="P36" i="1"/>
  <c r="Q36" i="1"/>
  <c r="R36" i="1"/>
  <c r="S36" i="1"/>
  <c r="T36" i="1"/>
  <c r="U36" i="1"/>
  <c r="V36" i="1"/>
  <c r="P37" i="1"/>
  <c r="E116" i="5" s="1"/>
  <c r="Q37" i="1"/>
  <c r="R37" i="1"/>
  <c r="S37" i="1"/>
  <c r="T37" i="1"/>
  <c r="U37" i="1"/>
  <c r="V37" i="1"/>
  <c r="P38" i="1"/>
  <c r="Q38" i="1"/>
  <c r="R38" i="1"/>
  <c r="S38" i="1"/>
  <c r="T38" i="1"/>
  <c r="U38" i="1"/>
  <c r="V38" i="1"/>
  <c r="M11" i="27" s="1"/>
  <c r="P39" i="1"/>
  <c r="Q39" i="1"/>
  <c r="R39" i="1"/>
  <c r="S39" i="1"/>
  <c r="T39" i="1"/>
  <c r="U39" i="1"/>
  <c r="V39" i="1"/>
  <c r="P40" i="1"/>
  <c r="Q40" i="1"/>
  <c r="R40" i="1"/>
  <c r="S40" i="1"/>
  <c r="T40" i="1"/>
  <c r="U40" i="1"/>
  <c r="V40" i="1"/>
  <c r="P41" i="1"/>
  <c r="Q41" i="1"/>
  <c r="R41" i="1"/>
  <c r="S41" i="1"/>
  <c r="T41" i="1"/>
  <c r="U41" i="1"/>
  <c r="V41" i="1"/>
  <c r="P42" i="1"/>
  <c r="Q42" i="1"/>
  <c r="R42" i="1"/>
  <c r="S42" i="1"/>
  <c r="T42" i="1"/>
  <c r="U42" i="1"/>
  <c r="V42" i="1"/>
  <c r="P43" i="1"/>
  <c r="Q43" i="1"/>
  <c r="R43" i="1"/>
  <c r="S43" i="1"/>
  <c r="T43" i="1"/>
  <c r="U43" i="1"/>
  <c r="V43" i="1"/>
  <c r="P44" i="1"/>
  <c r="Q44" i="1"/>
  <c r="R44" i="1"/>
  <c r="S44" i="1"/>
  <c r="T44" i="1"/>
  <c r="U44" i="1"/>
  <c r="V44" i="1"/>
  <c r="P45" i="1"/>
  <c r="Q45" i="1"/>
  <c r="R45" i="1"/>
  <c r="S45" i="1"/>
  <c r="T45" i="1"/>
  <c r="U45" i="1"/>
  <c r="V45" i="1"/>
  <c r="P46" i="1"/>
  <c r="Q46" i="1"/>
  <c r="R46" i="1"/>
  <c r="S46" i="1"/>
  <c r="T46" i="1"/>
  <c r="U46" i="1"/>
  <c r="V46" i="1"/>
  <c r="H22" i="27" s="1"/>
  <c r="P47" i="1"/>
  <c r="Q47" i="1"/>
  <c r="R47" i="1"/>
  <c r="S47" i="1"/>
  <c r="T47" i="1"/>
  <c r="U47" i="1"/>
  <c r="V47" i="1"/>
  <c r="P48" i="1"/>
  <c r="Q48" i="1"/>
  <c r="R48" i="1"/>
  <c r="S48" i="1"/>
  <c r="T48" i="1"/>
  <c r="U48" i="1"/>
  <c r="V48" i="1"/>
  <c r="H17" i="27" s="1"/>
  <c r="P49" i="1"/>
  <c r="Q49" i="1"/>
  <c r="R49" i="1"/>
  <c r="S49" i="1"/>
  <c r="T49" i="1"/>
  <c r="U49" i="1"/>
  <c r="V49" i="1"/>
  <c r="P50" i="1"/>
  <c r="Q50" i="1"/>
  <c r="R50" i="1"/>
  <c r="S50" i="1"/>
  <c r="T50" i="1"/>
  <c r="U50" i="1"/>
  <c r="V50" i="1"/>
  <c r="P51" i="1"/>
  <c r="Q51" i="1"/>
  <c r="R51" i="1"/>
  <c r="S51" i="1"/>
  <c r="T51" i="1"/>
  <c r="U51" i="1"/>
  <c r="V51" i="1"/>
  <c r="P52" i="1"/>
  <c r="Q52" i="1"/>
  <c r="R52" i="1"/>
  <c r="S52" i="1"/>
  <c r="T52" i="1"/>
  <c r="U52" i="1"/>
  <c r="V52" i="1"/>
  <c r="P53" i="1"/>
  <c r="Q53" i="1"/>
  <c r="R53" i="1"/>
  <c r="S53" i="1"/>
  <c r="T53" i="1"/>
  <c r="U53" i="1"/>
  <c r="V53" i="1"/>
  <c r="D9" i="27" s="1"/>
  <c r="P54" i="1"/>
  <c r="Q54" i="1"/>
  <c r="R54" i="1"/>
  <c r="S54" i="1"/>
  <c r="T54" i="1"/>
  <c r="U54" i="1"/>
  <c r="V54" i="1"/>
  <c r="P55" i="1"/>
  <c r="Q55" i="1"/>
  <c r="R55" i="1"/>
  <c r="S55" i="1"/>
  <c r="T55" i="1"/>
  <c r="U55" i="1"/>
  <c r="V55" i="1"/>
  <c r="D16" i="27" s="1"/>
  <c r="P56" i="1"/>
  <c r="Q56" i="1"/>
  <c r="R56" i="1"/>
  <c r="S56" i="1"/>
  <c r="T56" i="1"/>
  <c r="U56" i="1"/>
  <c r="V56" i="1"/>
  <c r="P57" i="1"/>
  <c r="Q57" i="1"/>
  <c r="R57" i="1"/>
  <c r="S57" i="1"/>
  <c r="T57" i="1"/>
  <c r="U57" i="1"/>
  <c r="V57" i="1"/>
  <c r="P58" i="1"/>
  <c r="Q58" i="1"/>
  <c r="R58" i="1"/>
  <c r="S58" i="1"/>
  <c r="T58" i="1"/>
  <c r="U58" i="1"/>
  <c r="V58" i="1"/>
  <c r="P59" i="1"/>
  <c r="Q59" i="1"/>
  <c r="R59" i="1"/>
  <c r="S59" i="1"/>
  <c r="T59" i="1"/>
  <c r="U59" i="1"/>
  <c r="V59" i="1"/>
  <c r="P60" i="1"/>
  <c r="Q60" i="1"/>
  <c r="R60" i="1"/>
  <c r="S60" i="1"/>
  <c r="T60" i="1"/>
  <c r="U60" i="1"/>
  <c r="V60" i="1"/>
  <c r="P61" i="1"/>
  <c r="Q61" i="1"/>
  <c r="R61" i="1"/>
  <c r="S61" i="1"/>
  <c r="T61" i="1"/>
  <c r="U61" i="1"/>
  <c r="V61" i="1"/>
  <c r="P62" i="1"/>
  <c r="Q62" i="1"/>
  <c r="R62" i="1"/>
  <c r="S62" i="1"/>
  <c r="T62" i="1"/>
  <c r="U62" i="1"/>
  <c r="V62" i="1"/>
  <c r="P63" i="1"/>
  <c r="Q63" i="1"/>
  <c r="R63" i="1"/>
  <c r="S63" i="1"/>
  <c r="T63" i="1"/>
  <c r="U63" i="1"/>
  <c r="V63" i="1"/>
  <c r="P64" i="1"/>
  <c r="Q64" i="1"/>
  <c r="R64" i="1"/>
  <c r="S64" i="1"/>
  <c r="T64" i="1"/>
  <c r="U64" i="1"/>
  <c r="V64" i="1"/>
  <c r="P65" i="1"/>
  <c r="Q65" i="1"/>
  <c r="R65" i="1"/>
  <c r="S65" i="1"/>
  <c r="T65" i="1"/>
  <c r="U65" i="1"/>
  <c r="V65" i="1"/>
  <c r="P66" i="1"/>
  <c r="Q66" i="1"/>
  <c r="R66" i="1"/>
  <c r="S66" i="1"/>
  <c r="T66" i="1"/>
  <c r="U66" i="1"/>
  <c r="V66" i="1"/>
  <c r="P67" i="1"/>
  <c r="Q67" i="1"/>
  <c r="R67" i="1"/>
  <c r="S67" i="1"/>
  <c r="T67" i="1"/>
  <c r="U67" i="1"/>
  <c r="V67" i="1"/>
  <c r="P68" i="1"/>
  <c r="Q68" i="1"/>
  <c r="R68" i="1"/>
  <c r="S68" i="1"/>
  <c r="T68" i="1"/>
  <c r="U68" i="1"/>
  <c r="V68" i="1"/>
  <c r="E4" i="27" s="1"/>
  <c r="P69" i="1"/>
  <c r="Q69" i="1"/>
  <c r="R69" i="1"/>
  <c r="S69" i="1"/>
  <c r="T69" i="1"/>
  <c r="U69" i="1"/>
  <c r="V69" i="1"/>
  <c r="P70" i="1"/>
  <c r="Q70" i="1"/>
  <c r="R70" i="1"/>
  <c r="S70" i="1"/>
  <c r="T70" i="1"/>
  <c r="U70" i="1"/>
  <c r="V70" i="1"/>
  <c r="P71" i="1"/>
  <c r="Q71" i="1"/>
  <c r="R71" i="1"/>
  <c r="S71" i="1"/>
  <c r="T71" i="1"/>
  <c r="U71" i="1"/>
  <c r="V71" i="1"/>
  <c r="P72" i="1"/>
  <c r="Q72" i="1"/>
  <c r="R72" i="1"/>
  <c r="S72" i="1"/>
  <c r="T72" i="1"/>
  <c r="U72" i="1"/>
  <c r="V72" i="1"/>
  <c r="P73" i="1"/>
  <c r="Q73" i="1"/>
  <c r="R73" i="1"/>
  <c r="S73" i="1"/>
  <c r="T73" i="1"/>
  <c r="U73" i="1"/>
  <c r="V73" i="1"/>
  <c r="P74" i="1"/>
  <c r="Q74" i="1"/>
  <c r="R74" i="1"/>
  <c r="S74" i="1"/>
  <c r="T74" i="1"/>
  <c r="U74" i="1"/>
  <c r="V74" i="1"/>
  <c r="P75" i="1"/>
  <c r="Q75" i="1"/>
  <c r="R75" i="1"/>
  <c r="S75" i="1"/>
  <c r="T75" i="1"/>
  <c r="U75" i="1"/>
  <c r="V75" i="1"/>
  <c r="P76" i="1"/>
  <c r="Q76" i="1"/>
  <c r="R76" i="1"/>
  <c r="S76" i="1"/>
  <c r="T76" i="1"/>
  <c r="U76" i="1"/>
  <c r="V76" i="1"/>
  <c r="P77" i="1"/>
  <c r="Q77" i="1"/>
  <c r="R77" i="1"/>
  <c r="S77" i="1"/>
  <c r="T77" i="1"/>
  <c r="U77" i="1"/>
  <c r="V77" i="1"/>
  <c r="P78" i="1"/>
  <c r="Q78" i="1"/>
  <c r="R78" i="1"/>
  <c r="S78" i="1"/>
  <c r="T78" i="1"/>
  <c r="U78" i="1"/>
  <c r="V78" i="1"/>
  <c r="P79" i="1"/>
  <c r="Q79" i="1"/>
  <c r="R79" i="1"/>
  <c r="S79" i="1"/>
  <c r="T79" i="1"/>
  <c r="U79" i="1"/>
  <c r="V79" i="1"/>
  <c r="P80" i="1"/>
  <c r="Q80" i="1"/>
  <c r="R80" i="1"/>
  <c r="S80" i="1"/>
  <c r="T80" i="1"/>
  <c r="U80" i="1"/>
  <c r="V80" i="1"/>
  <c r="P81" i="1"/>
  <c r="Q81" i="1"/>
  <c r="R81" i="1"/>
  <c r="S81" i="1"/>
  <c r="T81" i="1"/>
  <c r="U81" i="1"/>
  <c r="V81" i="1"/>
  <c r="P82" i="1"/>
  <c r="Q82" i="1"/>
  <c r="R82" i="1"/>
  <c r="S82" i="1"/>
  <c r="T82" i="1"/>
  <c r="U82" i="1"/>
  <c r="V82" i="1"/>
  <c r="P83" i="1"/>
  <c r="Q83" i="1"/>
  <c r="R83" i="1"/>
  <c r="S83" i="1"/>
  <c r="T83" i="1"/>
  <c r="U83" i="1"/>
  <c r="V83" i="1"/>
  <c r="P84" i="1"/>
  <c r="Q84" i="1"/>
  <c r="R84" i="1"/>
  <c r="S84" i="1"/>
  <c r="T84" i="1"/>
  <c r="U84" i="1"/>
  <c r="V84" i="1"/>
  <c r="P85" i="1"/>
  <c r="Q85" i="1"/>
  <c r="R85" i="1"/>
  <c r="S85" i="1"/>
  <c r="T85" i="1"/>
  <c r="U85" i="1"/>
  <c r="V85" i="1"/>
  <c r="P86" i="1"/>
  <c r="Q86" i="1"/>
  <c r="R86" i="1"/>
  <c r="S86" i="1"/>
  <c r="T86" i="1"/>
  <c r="U86" i="1"/>
  <c r="V86" i="1"/>
  <c r="P87" i="1"/>
  <c r="Q87" i="1"/>
  <c r="R87" i="1"/>
  <c r="S87" i="1"/>
  <c r="T87" i="1"/>
  <c r="U87" i="1"/>
  <c r="V87" i="1"/>
  <c r="P88" i="1"/>
  <c r="Q88" i="1"/>
  <c r="R88" i="1"/>
  <c r="S88" i="1"/>
  <c r="T88" i="1"/>
  <c r="U88" i="1"/>
  <c r="V88" i="1"/>
  <c r="P89" i="1"/>
  <c r="Q89" i="1"/>
  <c r="R89" i="1"/>
  <c r="S89" i="1"/>
  <c r="T89" i="1"/>
  <c r="U89" i="1"/>
  <c r="V89" i="1"/>
  <c r="P90" i="1"/>
  <c r="Q90" i="1"/>
  <c r="R90" i="1"/>
  <c r="S90" i="1"/>
  <c r="T90" i="1"/>
  <c r="U90" i="1"/>
  <c r="V90" i="1"/>
  <c r="P91" i="1"/>
  <c r="Q91" i="1"/>
  <c r="R91" i="1"/>
  <c r="S91" i="1"/>
  <c r="T91" i="1"/>
  <c r="U91" i="1"/>
  <c r="V91" i="1"/>
  <c r="P92" i="1"/>
  <c r="Q92" i="1"/>
  <c r="R92" i="1"/>
  <c r="S92" i="1"/>
  <c r="T92" i="1"/>
  <c r="U92" i="1"/>
  <c r="V92" i="1"/>
  <c r="P93" i="1"/>
  <c r="Q93" i="1"/>
  <c r="R93" i="1"/>
  <c r="S93" i="1"/>
  <c r="T93" i="1"/>
  <c r="U93" i="1"/>
  <c r="V93" i="1"/>
  <c r="P94" i="1"/>
  <c r="Q94" i="1"/>
  <c r="R94" i="1"/>
  <c r="S94" i="1"/>
  <c r="T94" i="1"/>
  <c r="U94" i="1"/>
  <c r="V94" i="1"/>
  <c r="Q6" i="27" s="1"/>
  <c r="P95" i="1"/>
  <c r="Q95" i="1"/>
  <c r="R95" i="1"/>
  <c r="S95" i="1"/>
  <c r="T95" i="1"/>
  <c r="U95" i="1"/>
  <c r="V95" i="1"/>
  <c r="P96" i="1"/>
  <c r="Q96" i="1"/>
  <c r="R96" i="1"/>
  <c r="S96" i="1"/>
  <c r="T96" i="1"/>
  <c r="U96" i="1"/>
  <c r="V96" i="1"/>
  <c r="P97" i="1"/>
  <c r="Q97" i="1"/>
  <c r="R97" i="1"/>
  <c r="S97" i="1"/>
  <c r="T97" i="1"/>
  <c r="U97" i="1"/>
  <c r="V97" i="1"/>
  <c r="P98" i="1"/>
  <c r="Q98" i="1"/>
  <c r="R98" i="1"/>
  <c r="S98" i="1"/>
  <c r="T98" i="1"/>
  <c r="U98" i="1"/>
  <c r="V98" i="1"/>
  <c r="P99" i="1"/>
  <c r="Q99" i="1"/>
  <c r="R99" i="1"/>
  <c r="S99" i="1"/>
  <c r="T99" i="1"/>
  <c r="U99" i="1"/>
  <c r="V99" i="1"/>
  <c r="P100" i="1"/>
  <c r="Q100" i="1"/>
  <c r="R100" i="1"/>
  <c r="S100" i="1"/>
  <c r="T100" i="1"/>
  <c r="U100" i="1"/>
  <c r="V100" i="1"/>
  <c r="P101" i="1"/>
  <c r="Q101" i="1"/>
  <c r="R101" i="1"/>
  <c r="S101" i="1"/>
  <c r="T101" i="1"/>
  <c r="U101" i="1"/>
  <c r="V101" i="1"/>
  <c r="P102" i="1"/>
  <c r="Q102" i="1"/>
  <c r="R102" i="1"/>
  <c r="S102" i="1"/>
  <c r="T102" i="1"/>
  <c r="U102" i="1"/>
  <c r="V102" i="1"/>
  <c r="P103" i="1"/>
  <c r="Q103" i="1"/>
  <c r="R103" i="1"/>
  <c r="S103" i="1"/>
  <c r="T103" i="1"/>
  <c r="U103" i="1"/>
  <c r="V103" i="1"/>
  <c r="P104" i="1"/>
  <c r="Q104" i="1"/>
  <c r="R104" i="1"/>
  <c r="S104" i="1"/>
  <c r="T104" i="1"/>
  <c r="U104" i="1"/>
  <c r="V104" i="1"/>
  <c r="P105" i="1"/>
  <c r="Q105" i="1"/>
  <c r="R105" i="1"/>
  <c r="S105" i="1"/>
  <c r="T105" i="1"/>
  <c r="U105" i="1"/>
  <c r="V105" i="1"/>
  <c r="P106" i="1"/>
  <c r="Q106" i="1"/>
  <c r="R106" i="1"/>
  <c r="S106" i="1"/>
  <c r="T106" i="1"/>
  <c r="U106" i="1"/>
  <c r="V106" i="1"/>
  <c r="P107" i="1"/>
  <c r="Q107" i="1"/>
  <c r="R107" i="1"/>
  <c r="S107" i="1"/>
  <c r="T107" i="1"/>
  <c r="U107" i="1"/>
  <c r="V107" i="1"/>
  <c r="P108" i="1"/>
  <c r="Q108" i="1"/>
  <c r="R108" i="1"/>
  <c r="S108" i="1"/>
  <c r="T108" i="1"/>
  <c r="U108" i="1"/>
  <c r="V108" i="1"/>
  <c r="P109" i="1"/>
  <c r="Q109" i="1"/>
  <c r="R109" i="1"/>
  <c r="S109" i="1"/>
  <c r="T109" i="1"/>
  <c r="U109" i="1"/>
  <c r="V109" i="1"/>
  <c r="P110" i="1"/>
  <c r="Q110" i="1"/>
  <c r="R110" i="1"/>
  <c r="S110" i="1"/>
  <c r="T110" i="1"/>
  <c r="U110" i="1"/>
  <c r="V110" i="1"/>
  <c r="P111" i="1"/>
  <c r="Q111" i="1"/>
  <c r="R111" i="1"/>
  <c r="S111" i="1"/>
  <c r="T111" i="1"/>
  <c r="U111" i="1"/>
  <c r="V111" i="1"/>
  <c r="P112" i="1"/>
  <c r="Q112" i="1"/>
  <c r="R112" i="1"/>
  <c r="S112" i="1"/>
  <c r="T112" i="1"/>
  <c r="U112" i="1"/>
  <c r="V112" i="1"/>
  <c r="P113" i="1"/>
  <c r="Q113" i="1"/>
  <c r="R113" i="1"/>
  <c r="S113" i="1"/>
  <c r="T113" i="1"/>
  <c r="U113" i="1"/>
  <c r="V113" i="1"/>
  <c r="P114" i="1"/>
  <c r="Q114" i="1"/>
  <c r="R114" i="1"/>
  <c r="S114" i="1"/>
  <c r="T114" i="1"/>
  <c r="U114" i="1"/>
  <c r="V114" i="1"/>
  <c r="P115" i="1"/>
  <c r="Q115" i="1"/>
  <c r="R115" i="1"/>
  <c r="S115" i="1"/>
  <c r="T115" i="1"/>
  <c r="U115" i="1"/>
  <c r="V115" i="1"/>
  <c r="P116" i="1"/>
  <c r="Q116" i="1"/>
  <c r="R116" i="1"/>
  <c r="S116" i="1"/>
  <c r="T116" i="1"/>
  <c r="U116" i="1"/>
  <c r="V116" i="1"/>
  <c r="P117" i="1"/>
  <c r="Q117" i="1"/>
  <c r="R117" i="1"/>
  <c r="S117" i="1"/>
  <c r="T117" i="1"/>
  <c r="U117" i="1"/>
  <c r="V117" i="1"/>
  <c r="P118" i="1"/>
  <c r="Q118" i="1"/>
  <c r="R118" i="1"/>
  <c r="S118" i="1"/>
  <c r="T118" i="1"/>
  <c r="U118" i="1"/>
  <c r="V118" i="1"/>
  <c r="C22" i="27" s="1"/>
  <c r="P119" i="1"/>
  <c r="Q119" i="1"/>
  <c r="R119" i="1"/>
  <c r="S119" i="1"/>
  <c r="T119" i="1"/>
  <c r="U119" i="1"/>
  <c r="V119" i="1"/>
  <c r="P120" i="1"/>
  <c r="Q120" i="1"/>
  <c r="R120" i="1"/>
  <c r="S120" i="1"/>
  <c r="T120" i="1"/>
  <c r="U120" i="1"/>
  <c r="V120" i="1"/>
  <c r="P121" i="1"/>
  <c r="E123" i="5" s="1"/>
  <c r="Q121" i="1"/>
  <c r="R121" i="1"/>
  <c r="S121" i="1"/>
  <c r="T121" i="1"/>
  <c r="U121" i="1"/>
  <c r="V121" i="1"/>
  <c r="P122" i="1"/>
  <c r="Q122" i="1"/>
  <c r="R122" i="1"/>
  <c r="S122" i="1"/>
  <c r="T122" i="1"/>
  <c r="U122" i="1"/>
  <c r="V122" i="1"/>
  <c r="P123" i="1"/>
  <c r="Q123" i="1"/>
  <c r="R123" i="1"/>
  <c r="S123" i="1"/>
  <c r="T123" i="1"/>
  <c r="U123" i="1"/>
  <c r="V123" i="1"/>
  <c r="P124" i="1"/>
  <c r="E111" i="5" s="1"/>
  <c r="Q124" i="1"/>
  <c r="R124" i="1"/>
  <c r="G111" i="5" s="1"/>
  <c r="S124" i="1"/>
  <c r="T124" i="1"/>
  <c r="U124" i="1"/>
  <c r="V124" i="1"/>
  <c r="P125" i="1"/>
  <c r="E125" i="5" s="1"/>
  <c r="Q125" i="1"/>
  <c r="R125" i="1"/>
  <c r="G125" i="5" s="1"/>
  <c r="S125" i="1"/>
  <c r="T125" i="1"/>
  <c r="U125" i="1"/>
  <c r="V125" i="1"/>
  <c r="P126" i="1"/>
  <c r="Q126" i="1"/>
  <c r="R126" i="1"/>
  <c r="S126" i="1"/>
  <c r="T126" i="1"/>
  <c r="U126" i="1"/>
  <c r="V126" i="1"/>
  <c r="P127" i="1"/>
  <c r="Q127" i="1"/>
  <c r="R127" i="1"/>
  <c r="S127" i="1"/>
  <c r="T127" i="1"/>
  <c r="U127" i="1"/>
  <c r="V127" i="1"/>
  <c r="H12" i="27" s="1"/>
  <c r="P128" i="1"/>
  <c r="Q128" i="1"/>
  <c r="R128" i="1"/>
  <c r="S128" i="1"/>
  <c r="T128" i="1"/>
  <c r="U128" i="1"/>
  <c r="V128" i="1"/>
  <c r="P129" i="1"/>
  <c r="Q129" i="1"/>
  <c r="R129" i="1"/>
  <c r="S129" i="1"/>
  <c r="T129" i="1"/>
  <c r="U129" i="1"/>
  <c r="V129" i="1"/>
  <c r="P130" i="1"/>
  <c r="Q130" i="1"/>
  <c r="R130" i="1"/>
  <c r="S130" i="1"/>
  <c r="T130" i="1"/>
  <c r="U130" i="1"/>
  <c r="V130" i="1"/>
  <c r="P131" i="1"/>
  <c r="Q131" i="1"/>
  <c r="R131" i="1"/>
  <c r="S131" i="1"/>
  <c r="T131" i="1"/>
  <c r="U131" i="1"/>
  <c r="V131" i="1"/>
  <c r="P132" i="1"/>
  <c r="Q132" i="1"/>
  <c r="R132" i="1"/>
  <c r="S132" i="1"/>
  <c r="T132" i="1"/>
  <c r="U132" i="1"/>
  <c r="V132" i="1"/>
  <c r="P133" i="1"/>
  <c r="Q133" i="1"/>
  <c r="R133" i="1"/>
  <c r="S133" i="1"/>
  <c r="T133" i="1"/>
  <c r="U133" i="1"/>
  <c r="V133" i="1"/>
  <c r="P134" i="1"/>
  <c r="Q134" i="1"/>
  <c r="R134" i="1"/>
  <c r="S134" i="1"/>
  <c r="T134" i="1"/>
  <c r="U134" i="1"/>
  <c r="V134" i="1"/>
  <c r="P135" i="1"/>
  <c r="Q135" i="1"/>
  <c r="R135" i="1"/>
  <c r="S135" i="1"/>
  <c r="T135" i="1"/>
  <c r="U135" i="1"/>
  <c r="V135" i="1"/>
  <c r="P136" i="1"/>
  <c r="Q136" i="1"/>
  <c r="R136" i="1"/>
  <c r="S136" i="1"/>
  <c r="T136" i="1"/>
  <c r="U136" i="1"/>
  <c r="V136" i="1"/>
  <c r="P137" i="1"/>
  <c r="Q137" i="1"/>
  <c r="R137" i="1"/>
  <c r="S137" i="1"/>
  <c r="T137" i="1"/>
  <c r="U137" i="1"/>
  <c r="V137" i="1"/>
  <c r="P138" i="1"/>
  <c r="Q138" i="1"/>
  <c r="R138" i="1"/>
  <c r="S138" i="1"/>
  <c r="T138" i="1"/>
  <c r="U138" i="1"/>
  <c r="V138" i="1"/>
  <c r="P139" i="1"/>
  <c r="Q139" i="1"/>
  <c r="R139" i="1"/>
  <c r="S139" i="1"/>
  <c r="T139" i="1"/>
  <c r="U139" i="1"/>
  <c r="V139" i="1"/>
  <c r="P140" i="1"/>
  <c r="Q140" i="1"/>
  <c r="R140" i="1"/>
  <c r="S140" i="1"/>
  <c r="T140" i="1"/>
  <c r="U140" i="1"/>
  <c r="V140" i="1"/>
  <c r="P141" i="1"/>
  <c r="Q141" i="1"/>
  <c r="R141" i="1"/>
  <c r="S141" i="1"/>
  <c r="T141" i="1"/>
  <c r="U141" i="1"/>
  <c r="V141" i="1"/>
  <c r="P142" i="1"/>
  <c r="Q142" i="1"/>
  <c r="R142" i="1"/>
  <c r="S142" i="1"/>
  <c r="T142" i="1"/>
  <c r="U142" i="1"/>
  <c r="V142" i="1"/>
  <c r="P143" i="1"/>
  <c r="Q143" i="1"/>
  <c r="R143" i="1"/>
  <c r="S143" i="1"/>
  <c r="T143" i="1"/>
  <c r="U143" i="1"/>
  <c r="V143" i="1"/>
  <c r="P144" i="1"/>
  <c r="Q144" i="1"/>
  <c r="R144" i="1"/>
  <c r="S144" i="1"/>
  <c r="T144" i="1"/>
  <c r="U144" i="1"/>
  <c r="V144" i="1"/>
  <c r="P145" i="1"/>
  <c r="Q145" i="1"/>
  <c r="R145" i="1"/>
  <c r="S145" i="1"/>
  <c r="T145" i="1"/>
  <c r="U145" i="1"/>
  <c r="V145" i="1"/>
  <c r="P146" i="1"/>
  <c r="Q146" i="1"/>
  <c r="R146" i="1"/>
  <c r="S146" i="1"/>
  <c r="T146" i="1"/>
  <c r="U146" i="1"/>
  <c r="V146" i="1"/>
  <c r="P147" i="1"/>
  <c r="Q147" i="1"/>
  <c r="R147" i="1"/>
  <c r="S147" i="1"/>
  <c r="T147" i="1"/>
  <c r="U147" i="1"/>
  <c r="V147" i="1"/>
  <c r="P148" i="1"/>
  <c r="Q148" i="1"/>
  <c r="R148" i="1"/>
  <c r="S148" i="1"/>
  <c r="T148" i="1"/>
  <c r="U148" i="1"/>
  <c r="V148" i="1"/>
  <c r="P149" i="1"/>
  <c r="Q149" i="1"/>
  <c r="R149" i="1"/>
  <c r="S149" i="1"/>
  <c r="T149" i="1"/>
  <c r="U149" i="1"/>
  <c r="V149" i="1"/>
  <c r="P150" i="1"/>
  <c r="Q150" i="1"/>
  <c r="R150" i="1"/>
  <c r="S150" i="1"/>
  <c r="T150" i="1"/>
  <c r="U150" i="1"/>
  <c r="V150" i="1"/>
  <c r="P151" i="1"/>
  <c r="Q151" i="1"/>
  <c r="R151" i="1"/>
  <c r="S151" i="1"/>
  <c r="T151" i="1"/>
  <c r="U151" i="1"/>
  <c r="V151" i="1"/>
  <c r="P152" i="1"/>
  <c r="Q152" i="1"/>
  <c r="R152" i="1"/>
  <c r="S152" i="1"/>
  <c r="T152" i="1"/>
  <c r="U152" i="1"/>
  <c r="V152" i="1"/>
  <c r="P153" i="1"/>
  <c r="Q153" i="1"/>
  <c r="R153" i="1"/>
  <c r="S153" i="1"/>
  <c r="T153" i="1"/>
  <c r="U153" i="1"/>
  <c r="V153" i="1"/>
  <c r="P154" i="1"/>
  <c r="Q154" i="1"/>
  <c r="R154" i="1"/>
  <c r="S154" i="1"/>
  <c r="T154" i="1"/>
  <c r="U154" i="1"/>
  <c r="V154" i="1"/>
  <c r="P155" i="1"/>
  <c r="Q155" i="1"/>
  <c r="R155" i="1"/>
  <c r="S155" i="1"/>
  <c r="T155" i="1"/>
  <c r="U155" i="1"/>
  <c r="V155" i="1"/>
  <c r="P156" i="1"/>
  <c r="Q156" i="1"/>
  <c r="R156" i="1"/>
  <c r="S156" i="1"/>
  <c r="T156" i="1"/>
  <c r="U156" i="1"/>
  <c r="V156" i="1"/>
  <c r="P157" i="1"/>
  <c r="Q157" i="1"/>
  <c r="R157" i="1"/>
  <c r="S157" i="1"/>
  <c r="T157" i="1"/>
  <c r="U157" i="1"/>
  <c r="V157" i="1"/>
  <c r="P158" i="1"/>
  <c r="Q158" i="1"/>
  <c r="R158" i="1"/>
  <c r="S158" i="1"/>
  <c r="T158" i="1"/>
  <c r="U158" i="1"/>
  <c r="V158" i="1"/>
  <c r="P159" i="1"/>
  <c r="Q159" i="1"/>
  <c r="R159" i="1"/>
  <c r="S159" i="1"/>
  <c r="T159" i="1"/>
  <c r="U159" i="1"/>
  <c r="V159" i="1"/>
  <c r="P160" i="1"/>
  <c r="Q160" i="1"/>
  <c r="R160" i="1"/>
  <c r="S160" i="1"/>
  <c r="T160" i="1"/>
  <c r="U160" i="1"/>
  <c r="V160" i="1"/>
  <c r="P161" i="1"/>
  <c r="Q161" i="1"/>
  <c r="R161" i="1"/>
  <c r="S161" i="1"/>
  <c r="T161" i="1"/>
  <c r="U161" i="1"/>
  <c r="V161" i="1"/>
  <c r="P162" i="1"/>
  <c r="Q162" i="1"/>
  <c r="R162" i="1"/>
  <c r="S162" i="1"/>
  <c r="T162" i="1"/>
  <c r="U162" i="1"/>
  <c r="V162" i="1"/>
  <c r="P163" i="1"/>
  <c r="Q163" i="1"/>
  <c r="R163" i="1"/>
  <c r="S163" i="1"/>
  <c r="T163" i="1"/>
  <c r="U163" i="1"/>
  <c r="V163" i="1"/>
  <c r="P164" i="1"/>
  <c r="Q164" i="1"/>
  <c r="R164" i="1"/>
  <c r="S164" i="1"/>
  <c r="T164" i="1"/>
  <c r="U164" i="1"/>
  <c r="V164" i="1"/>
  <c r="P165" i="1"/>
  <c r="Q165" i="1"/>
  <c r="R165" i="1"/>
  <c r="S165" i="1"/>
  <c r="T165" i="1"/>
  <c r="U165" i="1"/>
  <c r="V165" i="1"/>
  <c r="H8" i="27" s="1"/>
  <c r="P166" i="1"/>
  <c r="Q166" i="1"/>
  <c r="R166" i="1"/>
  <c r="S166" i="1"/>
  <c r="T166" i="1"/>
  <c r="U166" i="1"/>
  <c r="V166" i="1"/>
  <c r="P167" i="1"/>
  <c r="Q167" i="1"/>
  <c r="R167" i="1"/>
  <c r="S167" i="1"/>
  <c r="T167" i="1"/>
  <c r="U167" i="1"/>
  <c r="V167" i="1"/>
  <c r="P168" i="1"/>
  <c r="Q168" i="1"/>
  <c r="R168" i="1"/>
  <c r="S168" i="1"/>
  <c r="T168" i="1"/>
  <c r="U168" i="1"/>
  <c r="V168" i="1"/>
  <c r="P169" i="1"/>
  <c r="Q169" i="1"/>
  <c r="R169" i="1"/>
  <c r="S169" i="1"/>
  <c r="T169" i="1"/>
  <c r="U169" i="1"/>
  <c r="V169" i="1"/>
  <c r="P170" i="1"/>
  <c r="Q170" i="1"/>
  <c r="R170" i="1"/>
  <c r="S170" i="1"/>
  <c r="T170" i="1"/>
  <c r="U170" i="1"/>
  <c r="V170" i="1"/>
  <c r="P171" i="1"/>
  <c r="Q171" i="1"/>
  <c r="R171" i="1"/>
  <c r="S171" i="1"/>
  <c r="T171" i="1"/>
  <c r="U171" i="1"/>
  <c r="V171" i="1"/>
  <c r="P172" i="1"/>
  <c r="E122" i="5" s="1"/>
  <c r="Q172" i="1"/>
  <c r="R172" i="1"/>
  <c r="S172" i="1"/>
  <c r="T172" i="1"/>
  <c r="U172" i="1"/>
  <c r="V172" i="1"/>
  <c r="P173" i="1"/>
  <c r="Q173" i="1"/>
  <c r="R173" i="1"/>
  <c r="S173" i="1"/>
  <c r="T173" i="1"/>
  <c r="U173" i="1"/>
  <c r="V173" i="1"/>
  <c r="P174" i="1"/>
  <c r="Q174" i="1"/>
  <c r="R174" i="1"/>
  <c r="S174" i="1"/>
  <c r="T174" i="1"/>
  <c r="U174" i="1"/>
  <c r="V174" i="1"/>
  <c r="P175" i="1"/>
  <c r="Q175" i="1"/>
  <c r="R175" i="1"/>
  <c r="S175" i="1"/>
  <c r="T175" i="1"/>
  <c r="U175" i="1"/>
  <c r="V175" i="1"/>
  <c r="P176" i="1"/>
  <c r="Q176" i="1"/>
  <c r="R176" i="1"/>
  <c r="S176" i="1"/>
  <c r="T176" i="1"/>
  <c r="U176" i="1"/>
  <c r="V176" i="1"/>
  <c r="P177" i="1"/>
  <c r="Q177" i="1"/>
  <c r="R177" i="1"/>
  <c r="S177" i="1"/>
  <c r="T177" i="1"/>
  <c r="U177" i="1"/>
  <c r="V177" i="1"/>
  <c r="P178" i="1"/>
  <c r="Q178" i="1"/>
  <c r="R178" i="1"/>
  <c r="S178" i="1"/>
  <c r="T178" i="1"/>
  <c r="U178" i="1"/>
  <c r="V178" i="1"/>
  <c r="P179" i="1"/>
  <c r="Q179" i="1"/>
  <c r="R179" i="1"/>
  <c r="S179" i="1"/>
  <c r="T179" i="1"/>
  <c r="U179" i="1"/>
  <c r="V179" i="1"/>
  <c r="P180" i="1"/>
  <c r="Q180" i="1"/>
  <c r="R180" i="1"/>
  <c r="S180" i="1"/>
  <c r="T180" i="1"/>
  <c r="U180" i="1"/>
  <c r="V180" i="1"/>
  <c r="P181" i="1"/>
  <c r="Q181" i="1"/>
  <c r="R181" i="1"/>
  <c r="S181" i="1"/>
  <c r="T181" i="1"/>
  <c r="U181" i="1"/>
  <c r="V181" i="1"/>
  <c r="P182" i="1"/>
  <c r="Q182" i="1"/>
  <c r="R182" i="1"/>
  <c r="S182" i="1"/>
  <c r="T182" i="1"/>
  <c r="U182" i="1"/>
  <c r="V182" i="1"/>
  <c r="P183" i="1"/>
  <c r="Q183" i="1"/>
  <c r="R183" i="1"/>
  <c r="S183" i="1"/>
  <c r="T183" i="1"/>
  <c r="U183" i="1"/>
  <c r="V183" i="1"/>
  <c r="P184" i="1"/>
  <c r="Q184" i="1"/>
  <c r="R184" i="1"/>
  <c r="S184" i="1"/>
  <c r="T184" i="1"/>
  <c r="U184" i="1"/>
  <c r="V184" i="1"/>
  <c r="P185" i="1"/>
  <c r="Q185" i="1"/>
  <c r="R185" i="1"/>
  <c r="S185" i="1"/>
  <c r="T185" i="1"/>
  <c r="U185" i="1"/>
  <c r="V185" i="1"/>
  <c r="P186" i="1"/>
  <c r="Q186" i="1"/>
  <c r="R186" i="1"/>
  <c r="S186" i="1"/>
  <c r="T186" i="1"/>
  <c r="U186" i="1"/>
  <c r="V186" i="1"/>
  <c r="P187" i="1"/>
  <c r="Q187" i="1"/>
  <c r="R187" i="1"/>
  <c r="S187" i="1"/>
  <c r="T187" i="1"/>
  <c r="U187" i="1"/>
  <c r="V187" i="1"/>
  <c r="P188" i="1"/>
  <c r="Q188" i="1"/>
  <c r="R188" i="1"/>
  <c r="S188" i="1"/>
  <c r="T188" i="1"/>
  <c r="U188" i="1"/>
  <c r="V188" i="1"/>
  <c r="P189" i="1"/>
  <c r="Q189" i="1"/>
  <c r="R189" i="1"/>
  <c r="S189" i="1"/>
  <c r="T189" i="1"/>
  <c r="U189" i="1"/>
  <c r="V189" i="1"/>
  <c r="P190" i="1"/>
  <c r="Q190" i="1"/>
  <c r="R190" i="1"/>
  <c r="S190" i="1"/>
  <c r="T190" i="1"/>
  <c r="U190" i="1"/>
  <c r="V190" i="1"/>
  <c r="P191" i="1"/>
  <c r="Q191" i="1"/>
  <c r="R191" i="1"/>
  <c r="S191" i="1"/>
  <c r="T191" i="1"/>
  <c r="U191" i="1"/>
  <c r="V191" i="1"/>
  <c r="P192" i="1"/>
  <c r="Q192" i="1"/>
  <c r="R192" i="1"/>
  <c r="S192" i="1"/>
  <c r="T192" i="1"/>
  <c r="U192" i="1"/>
  <c r="V192" i="1"/>
  <c r="P193" i="1"/>
  <c r="Q193" i="1"/>
  <c r="R193" i="1"/>
  <c r="S193" i="1"/>
  <c r="T193" i="1"/>
  <c r="U193" i="1"/>
  <c r="V193" i="1"/>
  <c r="P194" i="1"/>
  <c r="Q194" i="1"/>
  <c r="R194" i="1"/>
  <c r="S194" i="1"/>
  <c r="T194" i="1"/>
  <c r="U194" i="1"/>
  <c r="V194" i="1"/>
  <c r="P195" i="1"/>
  <c r="Q195" i="1"/>
  <c r="R195" i="1"/>
  <c r="S195" i="1"/>
  <c r="T195" i="1"/>
  <c r="U195" i="1"/>
  <c r="V195" i="1"/>
  <c r="P196" i="1"/>
  <c r="Q196" i="1"/>
  <c r="R196" i="1"/>
  <c r="S196" i="1"/>
  <c r="T196" i="1"/>
  <c r="U196" i="1"/>
  <c r="V196" i="1"/>
  <c r="P197" i="1"/>
  <c r="Q197" i="1"/>
  <c r="R197" i="1"/>
  <c r="S197" i="1"/>
  <c r="T197" i="1"/>
  <c r="U197" i="1"/>
  <c r="V197" i="1"/>
  <c r="P198" i="1"/>
  <c r="Q198" i="1"/>
  <c r="R198" i="1"/>
  <c r="S198" i="1"/>
  <c r="T198" i="1"/>
  <c r="U198" i="1"/>
  <c r="V198" i="1"/>
  <c r="P199" i="1"/>
  <c r="Q199" i="1"/>
  <c r="R199" i="1"/>
  <c r="S199" i="1"/>
  <c r="T199" i="1"/>
  <c r="U199" i="1"/>
  <c r="V199" i="1"/>
  <c r="P200" i="1"/>
  <c r="Q200" i="1"/>
  <c r="R200" i="1"/>
  <c r="S200" i="1"/>
  <c r="T200" i="1"/>
  <c r="U200" i="1"/>
  <c r="V200" i="1"/>
  <c r="P201" i="1"/>
  <c r="Q201" i="1"/>
  <c r="R201" i="1"/>
  <c r="S201" i="1"/>
  <c r="T201" i="1"/>
  <c r="U201" i="1"/>
  <c r="V201" i="1"/>
  <c r="P202" i="1"/>
  <c r="Q202" i="1"/>
  <c r="R202" i="1"/>
  <c r="S202" i="1"/>
  <c r="T202" i="1"/>
  <c r="U202" i="1"/>
  <c r="V202" i="1"/>
  <c r="P203" i="1"/>
  <c r="Q203" i="1"/>
  <c r="R203" i="1"/>
  <c r="S203" i="1"/>
  <c r="T203" i="1"/>
  <c r="U203" i="1"/>
  <c r="V203" i="1"/>
  <c r="P204" i="1"/>
  <c r="Q204" i="1"/>
  <c r="R204" i="1"/>
  <c r="S204" i="1"/>
  <c r="T204" i="1"/>
  <c r="U204" i="1"/>
  <c r="V204" i="1"/>
  <c r="P205" i="1"/>
  <c r="Q205" i="1"/>
  <c r="R205" i="1"/>
  <c r="S205" i="1"/>
  <c r="T205" i="1"/>
  <c r="U205" i="1"/>
  <c r="V205" i="1"/>
  <c r="P206" i="1"/>
  <c r="Q206" i="1"/>
  <c r="R206" i="1"/>
  <c r="S206" i="1"/>
  <c r="T206" i="1"/>
  <c r="U206" i="1"/>
  <c r="V206" i="1"/>
  <c r="P207" i="1"/>
  <c r="Q207" i="1"/>
  <c r="R207" i="1"/>
  <c r="S207" i="1"/>
  <c r="T207" i="1"/>
  <c r="U207" i="1"/>
  <c r="V207" i="1"/>
  <c r="P208" i="1"/>
  <c r="Q208" i="1"/>
  <c r="R208" i="1"/>
  <c r="S208" i="1"/>
  <c r="T208" i="1"/>
  <c r="U208" i="1"/>
  <c r="V208" i="1"/>
  <c r="P209" i="1"/>
  <c r="Q209" i="1"/>
  <c r="R209" i="1"/>
  <c r="S209" i="1"/>
  <c r="T209" i="1"/>
  <c r="U209" i="1"/>
  <c r="V209" i="1"/>
  <c r="P210" i="1"/>
  <c r="Q210" i="1"/>
  <c r="R210" i="1"/>
  <c r="S210" i="1"/>
  <c r="T210" i="1"/>
  <c r="U210" i="1"/>
  <c r="V210" i="1"/>
  <c r="P211" i="1"/>
  <c r="Q211" i="1"/>
  <c r="R211" i="1"/>
  <c r="S211" i="1"/>
  <c r="T211" i="1"/>
  <c r="U211" i="1"/>
  <c r="V211" i="1"/>
  <c r="P212" i="1"/>
  <c r="Q212" i="1"/>
  <c r="R212" i="1"/>
  <c r="S212" i="1"/>
  <c r="T212" i="1"/>
  <c r="U212" i="1"/>
  <c r="V212" i="1"/>
  <c r="P213" i="1"/>
  <c r="Q213" i="1"/>
  <c r="R213" i="1"/>
  <c r="S213" i="1"/>
  <c r="T213" i="1"/>
  <c r="U213" i="1"/>
  <c r="V213" i="1"/>
  <c r="P214" i="1"/>
  <c r="Q214" i="1"/>
  <c r="R214" i="1"/>
  <c r="S214" i="1"/>
  <c r="T214" i="1"/>
  <c r="U214" i="1"/>
  <c r="V214" i="1"/>
  <c r="P215" i="1"/>
  <c r="Q215" i="1"/>
  <c r="R215" i="1"/>
  <c r="S215" i="1"/>
  <c r="T215" i="1"/>
  <c r="U215" i="1"/>
  <c r="V215" i="1"/>
  <c r="P216" i="1"/>
  <c r="Q216" i="1"/>
  <c r="R216" i="1"/>
  <c r="S216" i="1"/>
  <c r="T216" i="1"/>
  <c r="U216" i="1"/>
  <c r="V216" i="1"/>
  <c r="P217" i="1"/>
  <c r="Q217" i="1"/>
  <c r="R217" i="1"/>
  <c r="S217" i="1"/>
  <c r="T217" i="1"/>
  <c r="U217" i="1"/>
  <c r="V217" i="1"/>
  <c r="P218" i="1"/>
  <c r="Q218" i="1"/>
  <c r="R218" i="1"/>
  <c r="S218" i="1"/>
  <c r="T218" i="1"/>
  <c r="U218" i="1"/>
  <c r="V218" i="1"/>
  <c r="P219" i="1"/>
  <c r="Q219" i="1"/>
  <c r="R219" i="1"/>
  <c r="S219" i="1"/>
  <c r="T219" i="1"/>
  <c r="U219" i="1"/>
  <c r="V219" i="1"/>
  <c r="P220" i="1"/>
  <c r="Q220" i="1"/>
  <c r="R220" i="1"/>
  <c r="S220" i="1"/>
  <c r="T220" i="1"/>
  <c r="U220" i="1"/>
  <c r="V220" i="1"/>
  <c r="P221" i="1"/>
  <c r="Q221" i="1"/>
  <c r="R221" i="1"/>
  <c r="S221" i="1"/>
  <c r="T221" i="1"/>
  <c r="U221" i="1"/>
  <c r="V221" i="1"/>
  <c r="P222" i="1"/>
  <c r="Q222" i="1"/>
  <c r="R222" i="1"/>
  <c r="S222" i="1"/>
  <c r="T222" i="1"/>
  <c r="U222" i="1"/>
  <c r="V222" i="1"/>
  <c r="P223" i="1"/>
  <c r="Q223" i="1"/>
  <c r="R223" i="1"/>
  <c r="S223" i="1"/>
  <c r="T223" i="1"/>
  <c r="U223" i="1"/>
  <c r="V223" i="1"/>
  <c r="P224" i="1"/>
  <c r="Q224" i="1"/>
  <c r="R224" i="1"/>
  <c r="S224" i="1"/>
  <c r="T224" i="1"/>
  <c r="U224" i="1"/>
  <c r="V224" i="1"/>
  <c r="P225" i="1"/>
  <c r="Q225" i="1"/>
  <c r="R225" i="1"/>
  <c r="S225" i="1"/>
  <c r="T225" i="1"/>
  <c r="U225" i="1"/>
  <c r="V225" i="1"/>
  <c r="P226" i="1"/>
  <c r="Q226" i="1"/>
  <c r="R226" i="1"/>
  <c r="S226" i="1"/>
  <c r="T226" i="1"/>
  <c r="U226" i="1"/>
  <c r="V226" i="1"/>
  <c r="P227" i="1"/>
  <c r="Q227" i="1"/>
  <c r="R227" i="1"/>
  <c r="S227" i="1"/>
  <c r="T227" i="1"/>
  <c r="U227" i="1"/>
  <c r="V227" i="1"/>
  <c r="P228" i="1"/>
  <c r="Q228" i="1"/>
  <c r="R228" i="1"/>
  <c r="S228" i="1"/>
  <c r="T228" i="1"/>
  <c r="U228" i="1"/>
  <c r="V228" i="1"/>
  <c r="P229" i="1"/>
  <c r="Q229" i="1"/>
  <c r="R229" i="1"/>
  <c r="S229" i="1"/>
  <c r="T229" i="1"/>
  <c r="U229" i="1"/>
  <c r="V229" i="1"/>
  <c r="P230" i="1"/>
  <c r="Q230" i="1"/>
  <c r="R230" i="1"/>
  <c r="S230" i="1"/>
  <c r="T230" i="1"/>
  <c r="U230" i="1"/>
  <c r="V230" i="1"/>
  <c r="P231" i="1"/>
  <c r="Q231" i="1"/>
  <c r="R231" i="1"/>
  <c r="S231" i="1"/>
  <c r="T231" i="1"/>
  <c r="U231" i="1"/>
  <c r="V231" i="1"/>
  <c r="P232" i="1"/>
  <c r="Q232" i="1"/>
  <c r="R232" i="1"/>
  <c r="S232" i="1"/>
  <c r="T232" i="1"/>
  <c r="U232" i="1"/>
  <c r="V232" i="1"/>
  <c r="P233" i="1"/>
  <c r="Q233" i="1"/>
  <c r="R233" i="1"/>
  <c r="S233" i="1"/>
  <c r="T233" i="1"/>
  <c r="U233" i="1"/>
  <c r="V233" i="1"/>
  <c r="P234" i="1"/>
  <c r="Q234" i="1"/>
  <c r="R234" i="1"/>
  <c r="S234" i="1"/>
  <c r="T234" i="1"/>
  <c r="U234" i="1"/>
  <c r="V234" i="1"/>
  <c r="P9" i="27" s="1"/>
  <c r="P235" i="1"/>
  <c r="Q235" i="1"/>
  <c r="R235" i="1"/>
  <c r="S235" i="1"/>
  <c r="T235" i="1"/>
  <c r="U235" i="1"/>
  <c r="V235" i="1"/>
  <c r="P236" i="1"/>
  <c r="Q236" i="1"/>
  <c r="R236" i="1"/>
  <c r="S236" i="1"/>
  <c r="T236" i="1"/>
  <c r="U236" i="1"/>
  <c r="V236" i="1"/>
  <c r="P237" i="1"/>
  <c r="Q237" i="1"/>
  <c r="R237" i="1"/>
  <c r="S237" i="1"/>
  <c r="T237" i="1"/>
  <c r="U237" i="1"/>
  <c r="V237" i="1"/>
  <c r="P238" i="1"/>
  <c r="Q238" i="1"/>
  <c r="R238" i="1"/>
  <c r="S238" i="1"/>
  <c r="T238" i="1"/>
  <c r="U238" i="1"/>
  <c r="V238" i="1"/>
  <c r="P239" i="1"/>
  <c r="Q239" i="1"/>
  <c r="R239" i="1"/>
  <c r="S239" i="1"/>
  <c r="T239" i="1"/>
  <c r="U239" i="1"/>
  <c r="V239" i="1"/>
  <c r="P240" i="1"/>
  <c r="Q240" i="1"/>
  <c r="R240" i="1"/>
  <c r="S240" i="1"/>
  <c r="T240" i="1"/>
  <c r="U240" i="1"/>
  <c r="V240" i="1"/>
  <c r="P241" i="1"/>
  <c r="Q241" i="1"/>
  <c r="R241" i="1"/>
  <c r="S241" i="1"/>
  <c r="T241" i="1"/>
  <c r="U241" i="1"/>
  <c r="V241" i="1"/>
  <c r="Q24" i="27" s="1"/>
  <c r="P242" i="1"/>
  <c r="Q242" i="1"/>
  <c r="R242" i="1"/>
  <c r="S242" i="1"/>
  <c r="T242" i="1"/>
  <c r="U242" i="1"/>
  <c r="V242" i="1"/>
  <c r="P243" i="1"/>
  <c r="Q243" i="1"/>
  <c r="R243" i="1"/>
  <c r="S243" i="1"/>
  <c r="T243" i="1"/>
  <c r="U243" i="1"/>
  <c r="V243" i="1"/>
  <c r="P244" i="1"/>
  <c r="Q244" i="1"/>
  <c r="R244" i="1"/>
  <c r="S244" i="1"/>
  <c r="T244" i="1"/>
  <c r="U244" i="1"/>
  <c r="V244" i="1"/>
  <c r="P245" i="1"/>
  <c r="Q245" i="1"/>
  <c r="R245" i="1"/>
  <c r="S245" i="1"/>
  <c r="T245" i="1"/>
  <c r="U245" i="1"/>
  <c r="V245" i="1"/>
  <c r="P246" i="1"/>
  <c r="Q246" i="1"/>
  <c r="R246" i="1"/>
  <c r="S246" i="1"/>
  <c r="T246" i="1"/>
  <c r="U246" i="1"/>
  <c r="V246" i="1"/>
  <c r="P247" i="1"/>
  <c r="Q247" i="1"/>
  <c r="R247" i="1"/>
  <c r="S247" i="1"/>
  <c r="T247" i="1"/>
  <c r="U247" i="1"/>
  <c r="V247" i="1"/>
  <c r="P248" i="1"/>
  <c r="Q248" i="1"/>
  <c r="R248" i="1"/>
  <c r="S248" i="1"/>
  <c r="T248" i="1"/>
  <c r="U248" i="1"/>
  <c r="V248" i="1"/>
  <c r="P249" i="1"/>
  <c r="Q249" i="1"/>
  <c r="R249" i="1"/>
  <c r="S249" i="1"/>
  <c r="T249" i="1"/>
  <c r="U249" i="1"/>
  <c r="V249" i="1"/>
  <c r="P250" i="1"/>
  <c r="Q250" i="1"/>
  <c r="R250" i="1"/>
  <c r="S250" i="1"/>
  <c r="T250" i="1"/>
  <c r="U250" i="1"/>
  <c r="V250" i="1"/>
  <c r="P251" i="1"/>
  <c r="Q251" i="1"/>
  <c r="R251" i="1"/>
  <c r="S251" i="1"/>
  <c r="T251" i="1"/>
  <c r="U251" i="1"/>
  <c r="V251" i="1"/>
  <c r="P252" i="1"/>
  <c r="Q252" i="1"/>
  <c r="R252" i="1"/>
  <c r="S252" i="1"/>
  <c r="T252" i="1"/>
  <c r="U252" i="1"/>
  <c r="V252" i="1"/>
  <c r="P253" i="1"/>
  <c r="Q253" i="1"/>
  <c r="R253" i="1"/>
  <c r="S253" i="1"/>
  <c r="T253" i="1"/>
  <c r="U253" i="1"/>
  <c r="V253" i="1"/>
  <c r="P254" i="1"/>
  <c r="Q254" i="1"/>
  <c r="R254" i="1"/>
  <c r="S254" i="1"/>
  <c r="T254" i="1"/>
  <c r="U254" i="1"/>
  <c r="V254" i="1"/>
  <c r="P255" i="1"/>
  <c r="Q255" i="1"/>
  <c r="R255" i="1"/>
  <c r="S255" i="1"/>
  <c r="T255" i="1"/>
  <c r="U255" i="1"/>
  <c r="V255" i="1"/>
  <c r="P256" i="1"/>
  <c r="Q256" i="1"/>
  <c r="R256" i="1"/>
  <c r="S256" i="1"/>
  <c r="T256" i="1"/>
  <c r="U256" i="1"/>
  <c r="V256" i="1"/>
  <c r="P257" i="1"/>
  <c r="Q257" i="1"/>
  <c r="R257" i="1"/>
  <c r="S257" i="1"/>
  <c r="T257" i="1"/>
  <c r="U257" i="1"/>
  <c r="V257" i="1"/>
  <c r="P258" i="1"/>
  <c r="Q258" i="1"/>
  <c r="R258" i="1"/>
  <c r="S258" i="1"/>
  <c r="T258" i="1"/>
  <c r="U258" i="1"/>
  <c r="V258" i="1"/>
  <c r="P259" i="1"/>
  <c r="Q259" i="1"/>
  <c r="R259" i="1"/>
  <c r="S259" i="1"/>
  <c r="T259" i="1"/>
  <c r="U259" i="1"/>
  <c r="V259" i="1"/>
  <c r="P260" i="1"/>
  <c r="Q260" i="1"/>
  <c r="R260" i="1"/>
  <c r="S260" i="1"/>
  <c r="T260" i="1"/>
  <c r="U260" i="1"/>
  <c r="V260" i="1"/>
  <c r="P261" i="1"/>
  <c r="Q261" i="1"/>
  <c r="R261" i="1"/>
  <c r="S261" i="1"/>
  <c r="T261" i="1"/>
  <c r="U261" i="1"/>
  <c r="V261" i="1"/>
  <c r="P262" i="1"/>
  <c r="Q262" i="1"/>
  <c r="R262" i="1"/>
  <c r="S262" i="1"/>
  <c r="T262" i="1"/>
  <c r="U262" i="1"/>
  <c r="V262" i="1"/>
  <c r="P263" i="1"/>
  <c r="Q263" i="1"/>
  <c r="R263" i="1"/>
  <c r="S263" i="1"/>
  <c r="T263" i="1"/>
  <c r="U263" i="1"/>
  <c r="V263" i="1"/>
  <c r="P264" i="1"/>
  <c r="Q264" i="1"/>
  <c r="R264" i="1"/>
  <c r="S264" i="1"/>
  <c r="T264" i="1"/>
  <c r="U264" i="1"/>
  <c r="V264" i="1"/>
  <c r="P265" i="1"/>
  <c r="Q265" i="1"/>
  <c r="R265" i="1"/>
  <c r="S265" i="1"/>
  <c r="T265" i="1"/>
  <c r="U265" i="1"/>
  <c r="V265" i="1"/>
  <c r="P266" i="1"/>
  <c r="Q266" i="1"/>
  <c r="R266" i="1"/>
  <c r="S266" i="1"/>
  <c r="T266" i="1"/>
  <c r="U266" i="1"/>
  <c r="V266" i="1"/>
  <c r="P267" i="1"/>
  <c r="Q267" i="1"/>
  <c r="R267" i="1"/>
  <c r="S267" i="1"/>
  <c r="T267" i="1"/>
  <c r="U267" i="1"/>
  <c r="V267" i="1"/>
  <c r="P268" i="1"/>
  <c r="Q268" i="1"/>
  <c r="R268" i="1"/>
  <c r="S268" i="1"/>
  <c r="T268" i="1"/>
  <c r="U268" i="1"/>
  <c r="V268" i="1"/>
  <c r="P269" i="1"/>
  <c r="Q269" i="1"/>
  <c r="R269" i="1"/>
  <c r="S269" i="1"/>
  <c r="T269" i="1"/>
  <c r="U269" i="1"/>
  <c r="V269" i="1"/>
  <c r="P270" i="1"/>
  <c r="Q270" i="1"/>
  <c r="R270" i="1"/>
  <c r="S270" i="1"/>
  <c r="T270" i="1"/>
  <c r="U270" i="1"/>
  <c r="V270" i="1"/>
  <c r="P271" i="1"/>
  <c r="Q271" i="1"/>
  <c r="R271" i="1"/>
  <c r="S271" i="1"/>
  <c r="T271" i="1"/>
  <c r="U271" i="1"/>
  <c r="V271" i="1"/>
  <c r="P272" i="1"/>
  <c r="Q272" i="1"/>
  <c r="R272" i="1"/>
  <c r="S272" i="1"/>
  <c r="T272" i="1"/>
  <c r="U272" i="1"/>
  <c r="V272" i="1"/>
  <c r="P273" i="1"/>
  <c r="Q273" i="1"/>
  <c r="R273" i="1"/>
  <c r="S273" i="1"/>
  <c r="T273" i="1"/>
  <c r="U273" i="1"/>
  <c r="V273" i="1"/>
  <c r="P274" i="1"/>
  <c r="Q274" i="1"/>
  <c r="R274" i="1"/>
  <c r="S274" i="1"/>
  <c r="T274" i="1"/>
  <c r="U274" i="1"/>
  <c r="V274" i="1"/>
  <c r="P275" i="1"/>
  <c r="Q275" i="1"/>
  <c r="R275" i="1"/>
  <c r="S275" i="1"/>
  <c r="T275" i="1"/>
  <c r="U275" i="1"/>
  <c r="V275" i="1"/>
  <c r="P276" i="1"/>
  <c r="Q276" i="1"/>
  <c r="R276" i="1"/>
  <c r="S276" i="1"/>
  <c r="T276" i="1"/>
  <c r="U276" i="1"/>
  <c r="V276" i="1"/>
  <c r="P277" i="1"/>
  <c r="Q277" i="1"/>
  <c r="R277" i="1"/>
  <c r="S277" i="1"/>
  <c r="T277" i="1"/>
  <c r="U277" i="1"/>
  <c r="V277" i="1"/>
  <c r="P278" i="1"/>
  <c r="Q278" i="1"/>
  <c r="R278" i="1"/>
  <c r="S278" i="1"/>
  <c r="T278" i="1"/>
  <c r="U278" i="1"/>
  <c r="V278" i="1"/>
  <c r="P279" i="1"/>
  <c r="Q279" i="1"/>
  <c r="R279" i="1"/>
  <c r="S279" i="1"/>
  <c r="T279" i="1"/>
  <c r="U279" i="1"/>
  <c r="V279" i="1"/>
  <c r="P280" i="1"/>
  <c r="Q280" i="1"/>
  <c r="R280" i="1"/>
  <c r="S280" i="1"/>
  <c r="T280" i="1"/>
  <c r="U280" i="1"/>
  <c r="V280" i="1"/>
  <c r="P281" i="1"/>
  <c r="Q281" i="1"/>
  <c r="R281" i="1"/>
  <c r="S281" i="1"/>
  <c r="T281" i="1"/>
  <c r="U281" i="1"/>
  <c r="V281" i="1"/>
  <c r="P282" i="1"/>
  <c r="Q282" i="1"/>
  <c r="R282" i="1"/>
  <c r="S282" i="1"/>
  <c r="T282" i="1"/>
  <c r="U282" i="1"/>
  <c r="V282" i="1"/>
  <c r="P283" i="1"/>
  <c r="Q283" i="1"/>
  <c r="R283" i="1"/>
  <c r="S283" i="1"/>
  <c r="T283" i="1"/>
  <c r="U283" i="1"/>
  <c r="V283" i="1"/>
  <c r="P284" i="1"/>
  <c r="Q284" i="1"/>
  <c r="R284" i="1"/>
  <c r="S284" i="1"/>
  <c r="T284" i="1"/>
  <c r="U284" i="1"/>
  <c r="V284" i="1"/>
  <c r="P285" i="1"/>
  <c r="Q285" i="1"/>
  <c r="R285" i="1"/>
  <c r="S285" i="1"/>
  <c r="T285" i="1"/>
  <c r="U285" i="1"/>
  <c r="V285" i="1"/>
  <c r="P286" i="1"/>
  <c r="Q286" i="1"/>
  <c r="R286" i="1"/>
  <c r="S286" i="1"/>
  <c r="T286" i="1"/>
  <c r="U286" i="1"/>
  <c r="V286" i="1"/>
  <c r="P287" i="1"/>
  <c r="Q287" i="1"/>
  <c r="R287" i="1"/>
  <c r="S287" i="1"/>
  <c r="T287" i="1"/>
  <c r="U287" i="1"/>
  <c r="V287" i="1"/>
  <c r="P288" i="1"/>
  <c r="Q288" i="1"/>
  <c r="R288" i="1"/>
  <c r="S288" i="1"/>
  <c r="T288" i="1"/>
  <c r="U288" i="1"/>
  <c r="V288" i="1"/>
  <c r="P289" i="1"/>
  <c r="Q289" i="1"/>
  <c r="R289" i="1"/>
  <c r="S289" i="1"/>
  <c r="T289" i="1"/>
  <c r="U289" i="1"/>
  <c r="V289" i="1"/>
  <c r="P290" i="1"/>
  <c r="Q290" i="1"/>
  <c r="R290" i="1"/>
  <c r="S290" i="1"/>
  <c r="T290" i="1"/>
  <c r="U290" i="1"/>
  <c r="V290" i="1"/>
  <c r="P291" i="1"/>
  <c r="Q291" i="1"/>
  <c r="R291" i="1"/>
  <c r="S291" i="1"/>
  <c r="T291" i="1"/>
  <c r="U291" i="1"/>
  <c r="V291" i="1"/>
  <c r="P292" i="1"/>
  <c r="Q292" i="1"/>
  <c r="R292" i="1"/>
  <c r="S292" i="1"/>
  <c r="T292" i="1"/>
  <c r="U292" i="1"/>
  <c r="V292" i="1"/>
  <c r="P293" i="1"/>
  <c r="Q293" i="1"/>
  <c r="R293" i="1"/>
  <c r="S293" i="1"/>
  <c r="T293" i="1"/>
  <c r="U293" i="1"/>
  <c r="V293" i="1"/>
  <c r="P294" i="1"/>
  <c r="Q294" i="1"/>
  <c r="R294" i="1"/>
  <c r="S294" i="1"/>
  <c r="T294" i="1"/>
  <c r="U294" i="1"/>
  <c r="V294" i="1"/>
  <c r="P295" i="1"/>
  <c r="Q295" i="1"/>
  <c r="R295" i="1"/>
  <c r="S295" i="1"/>
  <c r="T295" i="1"/>
  <c r="U295" i="1"/>
  <c r="V295" i="1"/>
  <c r="P296" i="1"/>
  <c r="Q296" i="1"/>
  <c r="R296" i="1"/>
  <c r="S296" i="1"/>
  <c r="T296" i="1"/>
  <c r="U296" i="1"/>
  <c r="V296" i="1"/>
  <c r="P297" i="1"/>
  <c r="Q297" i="1"/>
  <c r="R297" i="1"/>
  <c r="S297" i="1"/>
  <c r="T297" i="1"/>
  <c r="U297" i="1"/>
  <c r="V297" i="1"/>
  <c r="P298" i="1"/>
  <c r="Q298" i="1"/>
  <c r="R298" i="1"/>
  <c r="S298" i="1"/>
  <c r="T298" i="1"/>
  <c r="U298" i="1"/>
  <c r="V298" i="1"/>
  <c r="P299" i="1"/>
  <c r="Q299" i="1"/>
  <c r="R299" i="1"/>
  <c r="S299" i="1"/>
  <c r="T299" i="1"/>
  <c r="U299" i="1"/>
  <c r="V299" i="1"/>
  <c r="P300" i="1"/>
  <c r="Q300" i="1"/>
  <c r="R300" i="1"/>
  <c r="S300" i="1"/>
  <c r="T300" i="1"/>
  <c r="U300" i="1"/>
  <c r="V300" i="1"/>
  <c r="P301" i="1"/>
  <c r="Q301" i="1"/>
  <c r="R301" i="1"/>
  <c r="S301" i="1"/>
  <c r="T301" i="1"/>
  <c r="U301" i="1"/>
  <c r="V301" i="1"/>
  <c r="P302" i="1"/>
  <c r="Q302" i="1"/>
  <c r="R302" i="1"/>
  <c r="S302" i="1"/>
  <c r="T302" i="1"/>
  <c r="U302" i="1"/>
  <c r="V302" i="1"/>
  <c r="P303" i="1"/>
  <c r="Q303" i="1"/>
  <c r="R303" i="1"/>
  <c r="S303" i="1"/>
  <c r="T303" i="1"/>
  <c r="U303" i="1"/>
  <c r="V303" i="1"/>
  <c r="P304" i="1"/>
  <c r="Q304" i="1"/>
  <c r="R304" i="1"/>
  <c r="S304" i="1"/>
  <c r="T304" i="1"/>
  <c r="U304" i="1"/>
  <c r="V304" i="1"/>
  <c r="P305" i="1"/>
  <c r="Q305" i="1"/>
  <c r="R305" i="1"/>
  <c r="S305" i="1"/>
  <c r="T305" i="1"/>
  <c r="U305" i="1"/>
  <c r="V305" i="1"/>
  <c r="P306" i="1"/>
  <c r="Q306" i="1"/>
  <c r="R306" i="1"/>
  <c r="S306" i="1"/>
  <c r="T306" i="1"/>
  <c r="U306" i="1"/>
  <c r="V306" i="1"/>
  <c r="P307" i="1"/>
  <c r="Q307" i="1"/>
  <c r="R307" i="1"/>
  <c r="S307" i="1"/>
  <c r="T307" i="1"/>
  <c r="U307" i="1"/>
  <c r="V307" i="1"/>
  <c r="P308" i="1"/>
  <c r="Q308" i="1"/>
  <c r="R308" i="1"/>
  <c r="S308" i="1"/>
  <c r="T308" i="1"/>
  <c r="U308" i="1"/>
  <c r="V308" i="1"/>
  <c r="P309" i="1"/>
  <c r="Q309" i="1"/>
  <c r="R309" i="1"/>
  <c r="S309" i="1"/>
  <c r="T309" i="1"/>
  <c r="U309" i="1"/>
  <c r="V309" i="1"/>
  <c r="P310" i="1"/>
  <c r="Q310" i="1"/>
  <c r="R310" i="1"/>
  <c r="S310" i="1"/>
  <c r="T310" i="1"/>
  <c r="U310" i="1"/>
  <c r="V310" i="1"/>
  <c r="P311" i="1"/>
  <c r="Q311" i="1"/>
  <c r="R311" i="1"/>
  <c r="S311" i="1"/>
  <c r="T311" i="1"/>
  <c r="U311" i="1"/>
  <c r="V311" i="1"/>
  <c r="P312" i="1"/>
  <c r="Q312" i="1"/>
  <c r="R312" i="1"/>
  <c r="S312" i="1"/>
  <c r="T312" i="1"/>
  <c r="U312" i="1"/>
  <c r="V312" i="1"/>
  <c r="P313" i="1"/>
  <c r="Q313" i="1"/>
  <c r="R313" i="1"/>
  <c r="S313" i="1"/>
  <c r="T313" i="1"/>
  <c r="U313" i="1"/>
  <c r="V313" i="1"/>
  <c r="P314" i="1"/>
  <c r="Q314" i="1"/>
  <c r="R314" i="1"/>
  <c r="S314" i="1"/>
  <c r="T314" i="1"/>
  <c r="U314" i="1"/>
  <c r="V314" i="1"/>
  <c r="P315" i="1"/>
  <c r="Q315" i="1"/>
  <c r="R315" i="1"/>
  <c r="S315" i="1"/>
  <c r="T315" i="1"/>
  <c r="U315" i="1"/>
  <c r="V315" i="1"/>
  <c r="P316" i="1"/>
  <c r="Q316" i="1"/>
  <c r="R316" i="1"/>
  <c r="S316" i="1"/>
  <c r="T316" i="1"/>
  <c r="U316" i="1"/>
  <c r="V316" i="1"/>
  <c r="P317" i="1"/>
  <c r="Q317" i="1"/>
  <c r="R317" i="1"/>
  <c r="S317" i="1"/>
  <c r="T317" i="1"/>
  <c r="U317" i="1"/>
  <c r="V317" i="1"/>
  <c r="P318" i="1"/>
  <c r="Q318" i="1"/>
  <c r="R318" i="1"/>
  <c r="S318" i="1"/>
  <c r="T318" i="1"/>
  <c r="U318" i="1"/>
  <c r="V318" i="1"/>
  <c r="P319" i="1"/>
  <c r="Q319" i="1"/>
  <c r="R319" i="1"/>
  <c r="S319" i="1"/>
  <c r="T319" i="1"/>
  <c r="U319" i="1"/>
  <c r="V319" i="1"/>
  <c r="P320" i="1"/>
  <c r="Q320" i="1"/>
  <c r="R320" i="1"/>
  <c r="S320" i="1"/>
  <c r="T320" i="1"/>
  <c r="U320" i="1"/>
  <c r="V320" i="1"/>
  <c r="P321" i="1"/>
  <c r="Q321" i="1"/>
  <c r="R321" i="1"/>
  <c r="S321" i="1"/>
  <c r="T321" i="1"/>
  <c r="U321" i="1"/>
  <c r="V321" i="1"/>
  <c r="P322" i="1"/>
  <c r="Q322" i="1"/>
  <c r="R322" i="1"/>
  <c r="S322" i="1"/>
  <c r="T322" i="1"/>
  <c r="U322" i="1"/>
  <c r="V322" i="1"/>
  <c r="P323" i="1"/>
  <c r="Q323" i="1"/>
  <c r="R323" i="1"/>
  <c r="S323" i="1"/>
  <c r="T323" i="1"/>
  <c r="U323" i="1"/>
  <c r="V323" i="1"/>
  <c r="P324" i="1"/>
  <c r="Q324" i="1"/>
  <c r="R324" i="1"/>
  <c r="S324" i="1"/>
  <c r="T324" i="1"/>
  <c r="U324" i="1"/>
  <c r="V324" i="1"/>
  <c r="P325" i="1"/>
  <c r="Q325" i="1"/>
  <c r="R325" i="1"/>
  <c r="S325" i="1"/>
  <c r="T325" i="1"/>
  <c r="U325" i="1"/>
  <c r="V325" i="1"/>
  <c r="P326" i="1"/>
  <c r="Q326" i="1"/>
  <c r="R326" i="1"/>
  <c r="S326" i="1"/>
  <c r="T326" i="1"/>
  <c r="U326" i="1"/>
  <c r="V326" i="1"/>
  <c r="P327" i="1"/>
  <c r="Q327" i="1"/>
  <c r="R327" i="1"/>
  <c r="S327" i="1"/>
  <c r="T327" i="1"/>
  <c r="U327" i="1"/>
  <c r="V327" i="1"/>
  <c r="P328" i="1"/>
  <c r="Q328" i="1"/>
  <c r="R328" i="1"/>
  <c r="S328" i="1"/>
  <c r="T328" i="1"/>
  <c r="U328" i="1"/>
  <c r="V328" i="1"/>
  <c r="P329" i="1"/>
  <c r="Q329" i="1"/>
  <c r="R329" i="1"/>
  <c r="S329" i="1"/>
  <c r="T329" i="1"/>
  <c r="U329" i="1"/>
  <c r="V329" i="1"/>
  <c r="P330" i="1"/>
  <c r="Q330" i="1"/>
  <c r="R330" i="1"/>
  <c r="S330" i="1"/>
  <c r="T330" i="1"/>
  <c r="U330" i="1"/>
  <c r="V330" i="1"/>
  <c r="P331" i="1"/>
  <c r="Q331" i="1"/>
  <c r="R331" i="1"/>
  <c r="S331" i="1"/>
  <c r="T331" i="1"/>
  <c r="U331" i="1"/>
  <c r="V331" i="1"/>
  <c r="P332" i="1"/>
  <c r="Q332" i="1"/>
  <c r="R332" i="1"/>
  <c r="S332" i="1"/>
  <c r="T332" i="1"/>
  <c r="U332" i="1"/>
  <c r="V332" i="1"/>
  <c r="P333" i="1"/>
  <c r="Q333" i="1"/>
  <c r="R333" i="1"/>
  <c r="S333" i="1"/>
  <c r="T333" i="1"/>
  <c r="U333" i="1"/>
  <c r="V333" i="1"/>
  <c r="P334" i="1"/>
  <c r="Q334" i="1"/>
  <c r="R334" i="1"/>
  <c r="S334" i="1"/>
  <c r="T334" i="1"/>
  <c r="U334" i="1"/>
  <c r="V334" i="1"/>
  <c r="P335" i="1"/>
  <c r="Q335" i="1"/>
  <c r="R335" i="1"/>
  <c r="S335" i="1"/>
  <c r="T335" i="1"/>
  <c r="U335" i="1"/>
  <c r="V335" i="1"/>
  <c r="P336" i="1"/>
  <c r="Q336" i="1"/>
  <c r="R336" i="1"/>
  <c r="S336" i="1"/>
  <c r="T336" i="1"/>
  <c r="U336" i="1"/>
  <c r="V336" i="1"/>
  <c r="P337" i="1"/>
  <c r="Q337" i="1"/>
  <c r="R337" i="1"/>
  <c r="S337" i="1"/>
  <c r="T337" i="1"/>
  <c r="U337" i="1"/>
  <c r="V337" i="1"/>
  <c r="P338" i="1"/>
  <c r="Q338" i="1"/>
  <c r="R338" i="1"/>
  <c r="S338" i="1"/>
  <c r="T338" i="1"/>
  <c r="U338" i="1"/>
  <c r="V338" i="1"/>
  <c r="P339" i="1"/>
  <c r="Q339" i="1"/>
  <c r="R339" i="1"/>
  <c r="S339" i="1"/>
  <c r="T339" i="1"/>
  <c r="U339" i="1"/>
  <c r="V339" i="1"/>
  <c r="P340" i="1"/>
  <c r="Q340" i="1"/>
  <c r="R340" i="1"/>
  <c r="S340" i="1"/>
  <c r="T340" i="1"/>
  <c r="U340" i="1"/>
  <c r="V340" i="1"/>
  <c r="P341" i="1"/>
  <c r="Q341" i="1"/>
  <c r="R341" i="1"/>
  <c r="S341" i="1"/>
  <c r="T341" i="1"/>
  <c r="U341" i="1"/>
  <c r="V341" i="1"/>
  <c r="P342" i="1"/>
  <c r="Q342" i="1"/>
  <c r="R342" i="1"/>
  <c r="S342" i="1"/>
  <c r="T342" i="1"/>
  <c r="U342" i="1"/>
  <c r="V342" i="1"/>
  <c r="P343" i="1"/>
  <c r="Q343" i="1"/>
  <c r="R343" i="1"/>
  <c r="S343" i="1"/>
  <c r="T343" i="1"/>
  <c r="U343" i="1"/>
  <c r="V343" i="1"/>
  <c r="P344" i="1"/>
  <c r="Q344" i="1"/>
  <c r="R344" i="1"/>
  <c r="S344" i="1"/>
  <c r="T344" i="1"/>
  <c r="U344" i="1"/>
  <c r="V344" i="1"/>
  <c r="P345" i="1"/>
  <c r="Q345" i="1"/>
  <c r="R345" i="1"/>
  <c r="S345" i="1"/>
  <c r="T345" i="1"/>
  <c r="U345" i="1"/>
  <c r="V345" i="1"/>
  <c r="P346" i="1"/>
  <c r="Q346" i="1"/>
  <c r="R346" i="1"/>
  <c r="S346" i="1"/>
  <c r="T346" i="1"/>
  <c r="U346" i="1"/>
  <c r="V346" i="1"/>
  <c r="P347" i="1"/>
  <c r="Q347" i="1"/>
  <c r="R347" i="1"/>
  <c r="S347" i="1"/>
  <c r="T347" i="1"/>
  <c r="U347" i="1"/>
  <c r="V347" i="1"/>
  <c r="P348" i="1"/>
  <c r="Q348" i="1"/>
  <c r="R348" i="1"/>
  <c r="S348" i="1"/>
  <c r="T348" i="1"/>
  <c r="U348" i="1"/>
  <c r="V348" i="1"/>
  <c r="P349" i="1"/>
  <c r="Q349" i="1"/>
  <c r="R349" i="1"/>
  <c r="S349" i="1"/>
  <c r="T349" i="1"/>
  <c r="U349" i="1"/>
  <c r="V349" i="1"/>
  <c r="P350" i="1"/>
  <c r="Q350" i="1"/>
  <c r="R350" i="1"/>
  <c r="S350" i="1"/>
  <c r="T350" i="1"/>
  <c r="U350" i="1"/>
  <c r="V350" i="1"/>
  <c r="P351" i="1"/>
  <c r="Q351" i="1"/>
  <c r="R351" i="1"/>
  <c r="S351" i="1"/>
  <c r="T351" i="1"/>
  <c r="U351" i="1"/>
  <c r="V351" i="1"/>
  <c r="P352" i="1"/>
  <c r="Q352" i="1"/>
  <c r="R352" i="1"/>
  <c r="S352" i="1"/>
  <c r="T352" i="1"/>
  <c r="U352" i="1"/>
  <c r="V352" i="1"/>
  <c r="P353" i="1"/>
  <c r="Q353" i="1"/>
  <c r="R353" i="1"/>
  <c r="S353" i="1"/>
  <c r="T353" i="1"/>
  <c r="U353" i="1"/>
  <c r="V353" i="1"/>
  <c r="P354" i="1"/>
  <c r="Q354" i="1"/>
  <c r="R354" i="1"/>
  <c r="S354" i="1"/>
  <c r="T354" i="1"/>
  <c r="U354" i="1"/>
  <c r="V354" i="1"/>
  <c r="P355" i="1"/>
  <c r="Q355" i="1"/>
  <c r="R355" i="1"/>
  <c r="S355" i="1"/>
  <c r="T355" i="1"/>
  <c r="U355" i="1"/>
  <c r="V355" i="1"/>
  <c r="P356" i="1"/>
  <c r="E115" i="5" s="1"/>
  <c r="Q356" i="1"/>
  <c r="F115" i="5" s="1"/>
  <c r="R356" i="1"/>
  <c r="G115" i="5" s="1"/>
  <c r="S356" i="1"/>
  <c r="T356" i="1"/>
  <c r="U356" i="1"/>
  <c r="V356" i="1"/>
  <c r="P357" i="1"/>
  <c r="Q357" i="1"/>
  <c r="R357" i="1"/>
  <c r="S357" i="1"/>
  <c r="T357" i="1"/>
  <c r="U357" i="1"/>
  <c r="V357" i="1"/>
  <c r="P358" i="1"/>
  <c r="Q358" i="1"/>
  <c r="R358" i="1"/>
  <c r="S358" i="1"/>
  <c r="T358" i="1"/>
  <c r="U358" i="1"/>
  <c r="V358" i="1"/>
  <c r="P359" i="1"/>
  <c r="Q359" i="1"/>
  <c r="R359" i="1"/>
  <c r="S359" i="1"/>
  <c r="T359" i="1"/>
  <c r="U359" i="1"/>
  <c r="V359" i="1"/>
  <c r="P360" i="1"/>
  <c r="Q360" i="1"/>
  <c r="R360" i="1"/>
  <c r="S360" i="1"/>
  <c r="T360" i="1"/>
  <c r="U360" i="1"/>
  <c r="V360" i="1"/>
  <c r="P361" i="1"/>
  <c r="Q361" i="1"/>
  <c r="R361" i="1"/>
  <c r="S361" i="1"/>
  <c r="T361" i="1"/>
  <c r="U361" i="1"/>
  <c r="V361" i="1"/>
  <c r="P362" i="1"/>
  <c r="Q362" i="1"/>
  <c r="R362" i="1"/>
  <c r="S362" i="1"/>
  <c r="T362" i="1"/>
  <c r="U362" i="1"/>
  <c r="V362" i="1"/>
  <c r="P363" i="1"/>
  <c r="Q363" i="1"/>
  <c r="R363" i="1"/>
  <c r="S363" i="1"/>
  <c r="T363" i="1"/>
  <c r="U363" i="1"/>
  <c r="V363" i="1"/>
  <c r="P364" i="1"/>
  <c r="Q364" i="1"/>
  <c r="R364" i="1"/>
  <c r="S364" i="1"/>
  <c r="T364" i="1"/>
  <c r="U364" i="1"/>
  <c r="V364" i="1"/>
  <c r="P365" i="1"/>
  <c r="Q365" i="1"/>
  <c r="R365" i="1"/>
  <c r="S365" i="1"/>
  <c r="T365" i="1"/>
  <c r="U365" i="1"/>
  <c r="V365" i="1"/>
  <c r="P366" i="1"/>
  <c r="Q366" i="1"/>
  <c r="R366" i="1"/>
  <c r="S366" i="1"/>
  <c r="T366" i="1"/>
  <c r="U366" i="1"/>
  <c r="V366" i="1"/>
  <c r="P367" i="1"/>
  <c r="Q367" i="1"/>
  <c r="R367" i="1"/>
  <c r="S367" i="1"/>
  <c r="T367" i="1"/>
  <c r="U367" i="1"/>
  <c r="V367" i="1"/>
  <c r="P368" i="1"/>
  <c r="Q368" i="1"/>
  <c r="R368" i="1"/>
  <c r="S368" i="1"/>
  <c r="T368" i="1"/>
  <c r="U368" i="1"/>
  <c r="V368" i="1"/>
  <c r="P369" i="1"/>
  <c r="Q369" i="1"/>
  <c r="R369" i="1"/>
  <c r="S369" i="1"/>
  <c r="T369" i="1"/>
  <c r="U369" i="1"/>
  <c r="V369" i="1"/>
  <c r="P370" i="1"/>
  <c r="Q370" i="1"/>
  <c r="R370" i="1"/>
  <c r="S370" i="1"/>
  <c r="T370" i="1"/>
  <c r="U370" i="1"/>
  <c r="V370" i="1"/>
  <c r="P371" i="1"/>
  <c r="Q371" i="1"/>
  <c r="R371" i="1"/>
  <c r="S371" i="1"/>
  <c r="T371" i="1"/>
  <c r="U371" i="1"/>
  <c r="V371" i="1"/>
  <c r="P372" i="1"/>
  <c r="Q372" i="1"/>
  <c r="R372" i="1"/>
  <c r="S372" i="1"/>
  <c r="T372" i="1"/>
  <c r="U372" i="1"/>
  <c r="V372" i="1"/>
  <c r="P373" i="1"/>
  <c r="Q373" i="1"/>
  <c r="R373" i="1"/>
  <c r="S373" i="1"/>
  <c r="T373" i="1"/>
  <c r="U373" i="1"/>
  <c r="V373" i="1"/>
  <c r="P374" i="1"/>
  <c r="Q374" i="1"/>
  <c r="R374" i="1"/>
  <c r="S374" i="1"/>
  <c r="T374" i="1"/>
  <c r="U374" i="1"/>
  <c r="V374" i="1"/>
  <c r="P375" i="1"/>
  <c r="Q375" i="1"/>
  <c r="R375" i="1"/>
  <c r="S375" i="1"/>
  <c r="T375" i="1"/>
  <c r="U375" i="1"/>
  <c r="V375" i="1"/>
  <c r="P376" i="1"/>
  <c r="Q376" i="1"/>
  <c r="R376" i="1"/>
  <c r="S376" i="1"/>
  <c r="T376" i="1"/>
  <c r="U376" i="1"/>
  <c r="V376" i="1"/>
  <c r="P377" i="1"/>
  <c r="Q377" i="1"/>
  <c r="R377" i="1"/>
  <c r="S377" i="1"/>
  <c r="T377" i="1"/>
  <c r="U377" i="1"/>
  <c r="V377" i="1"/>
  <c r="P378" i="1"/>
  <c r="Q378" i="1"/>
  <c r="R378" i="1"/>
  <c r="S378" i="1"/>
  <c r="T378" i="1"/>
  <c r="U378" i="1"/>
  <c r="V378" i="1"/>
  <c r="P379" i="1"/>
  <c r="Q379" i="1"/>
  <c r="R379" i="1"/>
  <c r="S379" i="1"/>
  <c r="T379" i="1"/>
  <c r="U379" i="1"/>
  <c r="V379" i="1"/>
  <c r="P380" i="1"/>
  <c r="Q380" i="1"/>
  <c r="R380" i="1"/>
  <c r="S380" i="1"/>
  <c r="T380" i="1"/>
  <c r="U380" i="1"/>
  <c r="V380" i="1"/>
  <c r="P381" i="1"/>
  <c r="Q381" i="1"/>
  <c r="R381" i="1"/>
  <c r="S381" i="1"/>
  <c r="T381" i="1"/>
  <c r="U381" i="1"/>
  <c r="V381" i="1"/>
  <c r="P382" i="1"/>
  <c r="Q382" i="1"/>
  <c r="R382" i="1"/>
  <c r="S382" i="1"/>
  <c r="T382" i="1"/>
  <c r="U382" i="1"/>
  <c r="V382" i="1"/>
  <c r="P383" i="1"/>
  <c r="Q383" i="1"/>
  <c r="R383" i="1"/>
  <c r="S383" i="1"/>
  <c r="T383" i="1"/>
  <c r="U383" i="1"/>
  <c r="V383" i="1"/>
  <c r="P384" i="1"/>
  <c r="Q384" i="1"/>
  <c r="R384" i="1"/>
  <c r="S384" i="1"/>
  <c r="T384" i="1"/>
  <c r="U384" i="1"/>
  <c r="V384" i="1"/>
  <c r="P385" i="1"/>
  <c r="Q385" i="1"/>
  <c r="R385" i="1"/>
  <c r="S385" i="1"/>
  <c r="T385" i="1"/>
  <c r="U385" i="1"/>
  <c r="V385" i="1"/>
  <c r="P386" i="1"/>
  <c r="Q386" i="1"/>
  <c r="R386" i="1"/>
  <c r="S386" i="1"/>
  <c r="T386" i="1"/>
  <c r="U386" i="1"/>
  <c r="V386" i="1"/>
  <c r="P387" i="1"/>
  <c r="Q387" i="1"/>
  <c r="R387" i="1"/>
  <c r="S387" i="1"/>
  <c r="T387" i="1"/>
  <c r="U387" i="1"/>
  <c r="V387" i="1"/>
  <c r="P388" i="1"/>
  <c r="Q388" i="1"/>
  <c r="R388" i="1"/>
  <c r="S388" i="1"/>
  <c r="T388" i="1"/>
  <c r="U388" i="1"/>
  <c r="V388" i="1"/>
  <c r="P389" i="1"/>
  <c r="Q389" i="1"/>
  <c r="R389" i="1"/>
  <c r="S389" i="1"/>
  <c r="T389" i="1"/>
  <c r="U389" i="1"/>
  <c r="V389" i="1"/>
  <c r="P390" i="1"/>
  <c r="Q390" i="1"/>
  <c r="R390" i="1"/>
  <c r="S390" i="1"/>
  <c r="T390" i="1"/>
  <c r="U390" i="1"/>
  <c r="V390" i="1"/>
  <c r="P391" i="1"/>
  <c r="Q391" i="1"/>
  <c r="R391" i="1"/>
  <c r="S391" i="1"/>
  <c r="T391" i="1"/>
  <c r="U391" i="1"/>
  <c r="V391" i="1"/>
  <c r="P392" i="1"/>
  <c r="Q392" i="1"/>
  <c r="R392" i="1"/>
  <c r="S392" i="1"/>
  <c r="T392" i="1"/>
  <c r="U392" i="1"/>
  <c r="V392" i="1"/>
  <c r="P393" i="1"/>
  <c r="Q393" i="1"/>
  <c r="R393" i="1"/>
  <c r="S393" i="1"/>
  <c r="T393" i="1"/>
  <c r="U393" i="1"/>
  <c r="V393" i="1"/>
  <c r="P394" i="1"/>
  <c r="Q394" i="1"/>
  <c r="R394" i="1"/>
  <c r="S394" i="1"/>
  <c r="T394" i="1"/>
  <c r="U394" i="1"/>
  <c r="V394" i="1"/>
  <c r="P395" i="1"/>
  <c r="Q395" i="1"/>
  <c r="R395" i="1"/>
  <c r="S395" i="1"/>
  <c r="T395" i="1"/>
  <c r="U395" i="1"/>
  <c r="V395" i="1"/>
  <c r="P396" i="1"/>
  <c r="Q396" i="1"/>
  <c r="R396" i="1"/>
  <c r="S396" i="1"/>
  <c r="T396" i="1"/>
  <c r="U396" i="1"/>
  <c r="V396" i="1"/>
  <c r="P397" i="1"/>
  <c r="Q397" i="1"/>
  <c r="R397" i="1"/>
  <c r="S397" i="1"/>
  <c r="T397" i="1"/>
  <c r="U397" i="1"/>
  <c r="V397" i="1"/>
  <c r="P398" i="1"/>
  <c r="Q398" i="1"/>
  <c r="R398" i="1"/>
  <c r="S398" i="1"/>
  <c r="T398" i="1"/>
  <c r="U398" i="1"/>
  <c r="V398" i="1"/>
  <c r="P399" i="1"/>
  <c r="Q399" i="1"/>
  <c r="R399" i="1"/>
  <c r="S399" i="1"/>
  <c r="T399" i="1"/>
  <c r="U399" i="1"/>
  <c r="V399" i="1"/>
  <c r="P400" i="1"/>
  <c r="Q400" i="1"/>
  <c r="R400" i="1"/>
  <c r="S400" i="1"/>
  <c r="T400" i="1"/>
  <c r="U400" i="1"/>
  <c r="V400" i="1"/>
  <c r="P401" i="1"/>
  <c r="Q401" i="1"/>
  <c r="R401" i="1"/>
  <c r="S401" i="1"/>
  <c r="T401" i="1"/>
  <c r="U401" i="1"/>
  <c r="V401" i="1"/>
  <c r="P402" i="1"/>
  <c r="Q402" i="1"/>
  <c r="R402" i="1"/>
  <c r="S402" i="1"/>
  <c r="T402" i="1"/>
  <c r="U402" i="1"/>
  <c r="V402" i="1"/>
  <c r="P403" i="1"/>
  <c r="Q403" i="1"/>
  <c r="R403" i="1"/>
  <c r="S403" i="1"/>
  <c r="T403" i="1"/>
  <c r="U403" i="1"/>
  <c r="V403" i="1"/>
  <c r="P404" i="1"/>
  <c r="Q404" i="1"/>
  <c r="R404" i="1"/>
  <c r="S404" i="1"/>
  <c r="T404" i="1"/>
  <c r="U404" i="1"/>
  <c r="V404" i="1"/>
  <c r="P405" i="1"/>
  <c r="Q405" i="1"/>
  <c r="R405" i="1"/>
  <c r="S405" i="1"/>
  <c r="T405" i="1"/>
  <c r="U405" i="1"/>
  <c r="V405" i="1"/>
  <c r="P406" i="1"/>
  <c r="Q406" i="1"/>
  <c r="R406" i="1"/>
  <c r="S406" i="1"/>
  <c r="T406" i="1"/>
  <c r="U406" i="1"/>
  <c r="V406" i="1"/>
  <c r="P407" i="1"/>
  <c r="Q407" i="1"/>
  <c r="R407" i="1"/>
  <c r="S407" i="1"/>
  <c r="T407" i="1"/>
  <c r="U407" i="1"/>
  <c r="V407" i="1"/>
  <c r="P408" i="1"/>
  <c r="Q408" i="1"/>
  <c r="R408" i="1"/>
  <c r="S408" i="1"/>
  <c r="T408" i="1"/>
  <c r="U408" i="1"/>
  <c r="V408" i="1"/>
  <c r="P409" i="1"/>
  <c r="Q409" i="1"/>
  <c r="R409" i="1"/>
  <c r="S409" i="1"/>
  <c r="T409" i="1"/>
  <c r="U409" i="1"/>
  <c r="V409" i="1"/>
  <c r="P410" i="1"/>
  <c r="Q410" i="1"/>
  <c r="R410" i="1"/>
  <c r="S410" i="1"/>
  <c r="T410" i="1"/>
  <c r="U410" i="1"/>
  <c r="V410" i="1"/>
  <c r="P411" i="1"/>
  <c r="Q411" i="1"/>
  <c r="R411" i="1"/>
  <c r="S411" i="1"/>
  <c r="T411" i="1"/>
  <c r="U411" i="1"/>
  <c r="V411" i="1"/>
  <c r="P412" i="1"/>
  <c r="Q412" i="1"/>
  <c r="R412" i="1"/>
  <c r="S412" i="1"/>
  <c r="T412" i="1"/>
  <c r="U412" i="1"/>
  <c r="V412" i="1"/>
  <c r="P413" i="1"/>
  <c r="Q413" i="1"/>
  <c r="R413" i="1"/>
  <c r="S413" i="1"/>
  <c r="T413" i="1"/>
  <c r="U413" i="1"/>
  <c r="V413" i="1"/>
  <c r="P414" i="1"/>
  <c r="Q414" i="1"/>
  <c r="R414" i="1"/>
  <c r="S414" i="1"/>
  <c r="T414" i="1"/>
  <c r="U414" i="1"/>
  <c r="V414" i="1"/>
  <c r="P415" i="1"/>
  <c r="Q415" i="1"/>
  <c r="R415" i="1"/>
  <c r="S415" i="1"/>
  <c r="T415" i="1"/>
  <c r="U415" i="1"/>
  <c r="V415" i="1"/>
  <c r="P416" i="1"/>
  <c r="Q416" i="1"/>
  <c r="R416" i="1"/>
  <c r="S416" i="1"/>
  <c r="T416" i="1"/>
  <c r="U416" i="1"/>
  <c r="V416" i="1"/>
  <c r="P417" i="1"/>
  <c r="Q417" i="1"/>
  <c r="R417" i="1"/>
  <c r="S417" i="1"/>
  <c r="T417" i="1"/>
  <c r="U417" i="1"/>
  <c r="V417" i="1"/>
  <c r="P418" i="1"/>
  <c r="Q418" i="1"/>
  <c r="R418" i="1"/>
  <c r="S418" i="1"/>
  <c r="T418" i="1"/>
  <c r="U418" i="1"/>
  <c r="V418" i="1"/>
  <c r="P419" i="1"/>
  <c r="Q419" i="1"/>
  <c r="R419" i="1"/>
  <c r="S419" i="1"/>
  <c r="T419" i="1"/>
  <c r="U419" i="1"/>
  <c r="V419" i="1"/>
  <c r="P420" i="1"/>
  <c r="Q420" i="1"/>
  <c r="R420" i="1"/>
  <c r="S420" i="1"/>
  <c r="T420" i="1"/>
  <c r="U420" i="1"/>
  <c r="V420" i="1"/>
  <c r="P421" i="1"/>
  <c r="Q421" i="1"/>
  <c r="R421" i="1"/>
  <c r="S421" i="1"/>
  <c r="T421" i="1"/>
  <c r="U421" i="1"/>
  <c r="V421" i="1"/>
  <c r="P422" i="1"/>
  <c r="Q422" i="1"/>
  <c r="R422" i="1"/>
  <c r="S422" i="1"/>
  <c r="T422" i="1"/>
  <c r="U422" i="1"/>
  <c r="V422" i="1"/>
  <c r="P423" i="1"/>
  <c r="Q423" i="1"/>
  <c r="R423" i="1"/>
  <c r="S423" i="1"/>
  <c r="T423" i="1"/>
  <c r="U423" i="1"/>
  <c r="V423" i="1"/>
  <c r="P424" i="1"/>
  <c r="Q424" i="1"/>
  <c r="R424" i="1"/>
  <c r="S424" i="1"/>
  <c r="T424" i="1"/>
  <c r="U424" i="1"/>
  <c r="V424" i="1"/>
  <c r="P425" i="1"/>
  <c r="Q425" i="1"/>
  <c r="R425" i="1"/>
  <c r="S425" i="1"/>
  <c r="T425" i="1"/>
  <c r="U425" i="1"/>
  <c r="V425" i="1"/>
  <c r="P426" i="1"/>
  <c r="Q426" i="1"/>
  <c r="R426" i="1"/>
  <c r="S426" i="1"/>
  <c r="T426" i="1"/>
  <c r="U426" i="1"/>
  <c r="V426" i="1"/>
  <c r="P427" i="1"/>
  <c r="Q427" i="1"/>
  <c r="R427" i="1"/>
  <c r="S427" i="1"/>
  <c r="T427" i="1"/>
  <c r="U427" i="1"/>
  <c r="V427" i="1"/>
  <c r="P428" i="1"/>
  <c r="Q428" i="1"/>
  <c r="R428" i="1"/>
  <c r="S428" i="1"/>
  <c r="T428" i="1"/>
  <c r="U428" i="1"/>
  <c r="V428" i="1"/>
  <c r="P429" i="1"/>
  <c r="Q429" i="1"/>
  <c r="R429" i="1"/>
  <c r="S429" i="1"/>
  <c r="T429" i="1"/>
  <c r="U429" i="1"/>
  <c r="V429" i="1"/>
  <c r="P430" i="1"/>
  <c r="Q430" i="1"/>
  <c r="R430" i="1"/>
  <c r="S430" i="1"/>
  <c r="T430" i="1"/>
  <c r="U430" i="1"/>
  <c r="V430" i="1"/>
  <c r="P431" i="1"/>
  <c r="Q431" i="1"/>
  <c r="R431" i="1"/>
  <c r="S431" i="1"/>
  <c r="T431" i="1"/>
  <c r="U431" i="1"/>
  <c r="V431" i="1"/>
  <c r="P432" i="1"/>
  <c r="Q432" i="1"/>
  <c r="R432" i="1"/>
  <c r="S432" i="1"/>
  <c r="T432" i="1"/>
  <c r="U432" i="1"/>
  <c r="V432" i="1"/>
  <c r="P433" i="1"/>
  <c r="Q433" i="1"/>
  <c r="R433" i="1"/>
  <c r="S433" i="1"/>
  <c r="T433" i="1"/>
  <c r="U433" i="1"/>
  <c r="V433" i="1"/>
  <c r="P434" i="1"/>
  <c r="Q434" i="1"/>
  <c r="R434" i="1"/>
  <c r="S434" i="1"/>
  <c r="T434" i="1"/>
  <c r="U434" i="1"/>
  <c r="V434" i="1"/>
  <c r="P435" i="1"/>
  <c r="Q435" i="1"/>
  <c r="R435" i="1"/>
  <c r="S435" i="1"/>
  <c r="T435" i="1"/>
  <c r="U435" i="1"/>
  <c r="V435" i="1"/>
  <c r="P436" i="1"/>
  <c r="Q436" i="1"/>
  <c r="R436" i="1"/>
  <c r="S436" i="1"/>
  <c r="T436" i="1"/>
  <c r="U436" i="1"/>
  <c r="V436" i="1"/>
  <c r="P437" i="1"/>
  <c r="Q437" i="1"/>
  <c r="R437" i="1"/>
  <c r="S437" i="1"/>
  <c r="T437" i="1"/>
  <c r="U437" i="1"/>
  <c r="V437" i="1"/>
  <c r="P438" i="1"/>
  <c r="Q438" i="1"/>
  <c r="R438" i="1"/>
  <c r="S438" i="1"/>
  <c r="T438" i="1"/>
  <c r="U438" i="1"/>
  <c r="V438" i="1"/>
  <c r="P439" i="1"/>
  <c r="Q439" i="1"/>
  <c r="R439" i="1"/>
  <c r="S439" i="1"/>
  <c r="T439" i="1"/>
  <c r="U439" i="1"/>
  <c r="V439" i="1"/>
  <c r="P440" i="1"/>
  <c r="Q440" i="1"/>
  <c r="R440" i="1"/>
  <c r="S440" i="1"/>
  <c r="T440" i="1"/>
  <c r="U440" i="1"/>
  <c r="V440" i="1"/>
  <c r="P441" i="1"/>
  <c r="Q441" i="1"/>
  <c r="R441" i="1"/>
  <c r="S441" i="1"/>
  <c r="T441" i="1"/>
  <c r="U441" i="1"/>
  <c r="V441" i="1"/>
  <c r="P442" i="1"/>
  <c r="Q442" i="1"/>
  <c r="R442" i="1"/>
  <c r="S442" i="1"/>
  <c r="T442" i="1"/>
  <c r="U442" i="1"/>
  <c r="V442" i="1"/>
  <c r="P443" i="1"/>
  <c r="Q443" i="1"/>
  <c r="R443" i="1"/>
  <c r="S443" i="1"/>
  <c r="T443" i="1"/>
  <c r="U443" i="1"/>
  <c r="V443" i="1"/>
  <c r="P444" i="1"/>
  <c r="Q444" i="1"/>
  <c r="R444" i="1"/>
  <c r="S444" i="1"/>
  <c r="T444" i="1"/>
  <c r="U444" i="1"/>
  <c r="V444" i="1"/>
  <c r="P445" i="1"/>
  <c r="Q445" i="1"/>
  <c r="R445" i="1"/>
  <c r="S445" i="1"/>
  <c r="T445" i="1"/>
  <c r="U445" i="1"/>
  <c r="V445" i="1"/>
  <c r="P446" i="1"/>
  <c r="Q446" i="1"/>
  <c r="R446" i="1"/>
  <c r="S446" i="1"/>
  <c r="T446" i="1"/>
  <c r="U446" i="1"/>
  <c r="V446" i="1"/>
  <c r="P447" i="1"/>
  <c r="Q447" i="1"/>
  <c r="R447" i="1"/>
  <c r="S447" i="1"/>
  <c r="T447" i="1"/>
  <c r="U447" i="1"/>
  <c r="V447" i="1"/>
  <c r="P448" i="1"/>
  <c r="Q448" i="1"/>
  <c r="R448" i="1"/>
  <c r="S448" i="1"/>
  <c r="T448" i="1"/>
  <c r="U448" i="1"/>
  <c r="V448" i="1"/>
  <c r="P449" i="1"/>
  <c r="Q449" i="1"/>
  <c r="R449" i="1"/>
  <c r="S449" i="1"/>
  <c r="T449" i="1"/>
  <c r="U449" i="1"/>
  <c r="V449" i="1"/>
  <c r="P450" i="1"/>
  <c r="Q450" i="1"/>
  <c r="R450" i="1"/>
  <c r="S450" i="1"/>
  <c r="T450" i="1"/>
  <c r="U450" i="1"/>
  <c r="V450" i="1"/>
  <c r="P451" i="1"/>
  <c r="Q451" i="1"/>
  <c r="R451" i="1"/>
  <c r="S451" i="1"/>
  <c r="T451" i="1"/>
  <c r="U451" i="1"/>
  <c r="V451" i="1"/>
  <c r="P452" i="1"/>
  <c r="Q452" i="1"/>
  <c r="R452" i="1"/>
  <c r="S452" i="1"/>
  <c r="T452" i="1"/>
  <c r="U452" i="1"/>
  <c r="V452" i="1"/>
  <c r="P453" i="1"/>
  <c r="E113" i="5" s="1"/>
  <c r="Q453" i="1"/>
  <c r="F113" i="5" s="1"/>
  <c r="R453" i="1"/>
  <c r="G113" i="5" s="1"/>
  <c r="S453" i="1"/>
  <c r="T453" i="1"/>
  <c r="U453" i="1"/>
  <c r="V453" i="1"/>
  <c r="P454" i="1"/>
  <c r="Q454" i="1"/>
  <c r="R454" i="1"/>
  <c r="S454" i="1"/>
  <c r="T454" i="1"/>
  <c r="U454" i="1"/>
  <c r="V454" i="1"/>
  <c r="P455" i="1"/>
  <c r="Q455" i="1"/>
  <c r="R455" i="1"/>
  <c r="S455" i="1"/>
  <c r="T455" i="1"/>
  <c r="U455" i="1"/>
  <c r="V455" i="1"/>
  <c r="P456" i="1"/>
  <c r="Q456" i="1"/>
  <c r="R456" i="1"/>
  <c r="S456" i="1"/>
  <c r="T456" i="1"/>
  <c r="U456" i="1"/>
  <c r="V456" i="1"/>
  <c r="P457" i="1"/>
  <c r="Q457" i="1"/>
  <c r="R457" i="1"/>
  <c r="S457" i="1"/>
  <c r="T457" i="1"/>
  <c r="U457" i="1"/>
  <c r="V457" i="1"/>
  <c r="P458" i="1"/>
  <c r="Q458" i="1"/>
  <c r="R458" i="1"/>
  <c r="S458" i="1"/>
  <c r="T458" i="1"/>
  <c r="U458" i="1"/>
  <c r="V458" i="1"/>
  <c r="P459" i="1"/>
  <c r="Q459" i="1"/>
  <c r="R459" i="1"/>
  <c r="S459" i="1"/>
  <c r="T459" i="1"/>
  <c r="U459" i="1"/>
  <c r="V459" i="1"/>
  <c r="P460" i="1"/>
  <c r="Q460" i="1"/>
  <c r="R460" i="1"/>
  <c r="S460" i="1"/>
  <c r="T460" i="1"/>
  <c r="U460" i="1"/>
  <c r="V460" i="1"/>
  <c r="P461" i="1"/>
  <c r="Q461" i="1"/>
  <c r="R461" i="1"/>
  <c r="S461" i="1"/>
  <c r="T461" i="1"/>
  <c r="U461" i="1"/>
  <c r="V461" i="1"/>
  <c r="P462" i="1"/>
  <c r="Q462" i="1"/>
  <c r="R462" i="1"/>
  <c r="S462" i="1"/>
  <c r="T462" i="1"/>
  <c r="U462" i="1"/>
  <c r="V462" i="1"/>
  <c r="P463" i="1"/>
  <c r="Q463" i="1"/>
  <c r="R463" i="1"/>
  <c r="S463" i="1"/>
  <c r="T463" i="1"/>
  <c r="U463" i="1"/>
  <c r="V463" i="1"/>
  <c r="P464" i="1"/>
  <c r="Q464" i="1"/>
  <c r="R464" i="1"/>
  <c r="S464" i="1"/>
  <c r="T464" i="1"/>
  <c r="U464" i="1"/>
  <c r="V464" i="1"/>
  <c r="P465" i="1"/>
  <c r="Q465" i="1"/>
  <c r="R465" i="1"/>
  <c r="S465" i="1"/>
  <c r="T465" i="1"/>
  <c r="U465" i="1"/>
  <c r="V465" i="1"/>
  <c r="P466" i="1"/>
  <c r="Q466" i="1"/>
  <c r="R466" i="1"/>
  <c r="S466" i="1"/>
  <c r="T466" i="1"/>
  <c r="U466" i="1"/>
  <c r="V466" i="1"/>
  <c r="P467" i="1"/>
  <c r="Q467" i="1"/>
  <c r="R467" i="1"/>
  <c r="S467" i="1"/>
  <c r="T467" i="1"/>
  <c r="U467" i="1"/>
  <c r="V467" i="1"/>
  <c r="P468" i="1"/>
  <c r="Q468" i="1"/>
  <c r="R468" i="1"/>
  <c r="S468" i="1"/>
  <c r="T468" i="1"/>
  <c r="U468" i="1"/>
  <c r="V468" i="1"/>
  <c r="P469" i="1"/>
  <c r="Q469" i="1"/>
  <c r="R469" i="1"/>
  <c r="S469" i="1"/>
  <c r="T469" i="1"/>
  <c r="U469" i="1"/>
  <c r="V469" i="1"/>
  <c r="P470" i="1"/>
  <c r="Q470" i="1"/>
  <c r="R470" i="1"/>
  <c r="S470" i="1"/>
  <c r="T470" i="1"/>
  <c r="U470" i="1"/>
  <c r="V470" i="1"/>
  <c r="P471" i="1"/>
  <c r="Q471" i="1"/>
  <c r="R471" i="1"/>
  <c r="S471" i="1"/>
  <c r="T471" i="1"/>
  <c r="U471" i="1"/>
  <c r="V471" i="1"/>
  <c r="P472" i="1"/>
  <c r="Q472" i="1"/>
  <c r="R472" i="1"/>
  <c r="S472" i="1"/>
  <c r="T472" i="1"/>
  <c r="U472" i="1"/>
  <c r="V472" i="1"/>
  <c r="P473" i="1"/>
  <c r="Q473" i="1"/>
  <c r="R473" i="1"/>
  <c r="S473" i="1"/>
  <c r="T473" i="1"/>
  <c r="U473" i="1"/>
  <c r="V473" i="1"/>
  <c r="P474" i="1"/>
  <c r="Q474" i="1"/>
  <c r="R474" i="1"/>
  <c r="S474" i="1"/>
  <c r="T474" i="1"/>
  <c r="U474" i="1"/>
  <c r="V474" i="1"/>
  <c r="P475" i="1"/>
  <c r="Q475" i="1"/>
  <c r="R475" i="1"/>
  <c r="S475" i="1"/>
  <c r="T475" i="1"/>
  <c r="U475" i="1"/>
  <c r="V475" i="1"/>
  <c r="P476" i="1"/>
  <c r="Q476" i="1"/>
  <c r="R476" i="1"/>
  <c r="S476" i="1"/>
  <c r="T476" i="1"/>
  <c r="U476" i="1"/>
  <c r="V476" i="1"/>
  <c r="P477" i="1"/>
  <c r="Q477" i="1"/>
  <c r="R477" i="1"/>
  <c r="S477" i="1"/>
  <c r="T477" i="1"/>
  <c r="U477" i="1"/>
  <c r="V477" i="1"/>
  <c r="P478" i="1"/>
  <c r="Q478" i="1"/>
  <c r="R478" i="1"/>
  <c r="S478" i="1"/>
  <c r="T478" i="1"/>
  <c r="U478" i="1"/>
  <c r="V478" i="1"/>
  <c r="P479" i="1"/>
  <c r="Q479" i="1"/>
  <c r="R479" i="1"/>
  <c r="S479" i="1"/>
  <c r="T479" i="1"/>
  <c r="U479" i="1"/>
  <c r="V479" i="1"/>
  <c r="P480" i="1"/>
  <c r="Q480" i="1"/>
  <c r="R480" i="1"/>
  <c r="S480" i="1"/>
  <c r="T480" i="1"/>
  <c r="U480" i="1"/>
  <c r="V480" i="1"/>
  <c r="P481" i="1"/>
  <c r="Q481" i="1"/>
  <c r="R481" i="1"/>
  <c r="S481" i="1"/>
  <c r="T481" i="1"/>
  <c r="U481" i="1"/>
  <c r="V481" i="1"/>
  <c r="P482" i="1"/>
  <c r="Q482" i="1"/>
  <c r="R482" i="1"/>
  <c r="S482" i="1"/>
  <c r="T482" i="1"/>
  <c r="U482" i="1"/>
  <c r="V482" i="1"/>
  <c r="P483" i="1"/>
  <c r="Q483" i="1"/>
  <c r="R483" i="1"/>
  <c r="S483" i="1"/>
  <c r="T483" i="1"/>
  <c r="U483" i="1"/>
  <c r="V483" i="1"/>
  <c r="P484" i="1"/>
  <c r="Q484" i="1"/>
  <c r="R484" i="1"/>
  <c r="S484" i="1"/>
  <c r="T484" i="1"/>
  <c r="U484" i="1"/>
  <c r="V484" i="1"/>
  <c r="P485" i="1"/>
  <c r="Q485" i="1"/>
  <c r="R485" i="1"/>
  <c r="S485" i="1"/>
  <c r="T485" i="1"/>
  <c r="U485" i="1"/>
  <c r="V485" i="1"/>
  <c r="P486" i="1"/>
  <c r="Q486" i="1"/>
  <c r="R486" i="1"/>
  <c r="S486" i="1"/>
  <c r="T486" i="1"/>
  <c r="U486" i="1"/>
  <c r="V486" i="1"/>
  <c r="P487" i="1"/>
  <c r="Q487" i="1"/>
  <c r="R487" i="1"/>
  <c r="S487" i="1"/>
  <c r="T487" i="1"/>
  <c r="U487" i="1"/>
  <c r="V487" i="1"/>
  <c r="P488" i="1"/>
  <c r="Q488" i="1"/>
  <c r="R488" i="1"/>
  <c r="S488" i="1"/>
  <c r="T488" i="1"/>
  <c r="U488" i="1"/>
  <c r="V488" i="1"/>
  <c r="P489" i="1"/>
  <c r="Q489" i="1"/>
  <c r="R489" i="1"/>
  <c r="S489" i="1"/>
  <c r="T489" i="1"/>
  <c r="U489" i="1"/>
  <c r="V489" i="1"/>
  <c r="P490" i="1"/>
  <c r="Q490" i="1"/>
  <c r="R490" i="1"/>
  <c r="S490" i="1"/>
  <c r="T490" i="1"/>
  <c r="U490" i="1"/>
  <c r="V490" i="1"/>
  <c r="P491" i="1"/>
  <c r="Q491" i="1"/>
  <c r="R491" i="1"/>
  <c r="S491" i="1"/>
  <c r="T491" i="1"/>
  <c r="U491" i="1"/>
  <c r="V491" i="1"/>
  <c r="P492" i="1"/>
  <c r="Q492" i="1"/>
  <c r="R492" i="1"/>
  <c r="S492" i="1"/>
  <c r="T492" i="1"/>
  <c r="U492" i="1"/>
  <c r="V492" i="1"/>
  <c r="P493" i="1"/>
  <c r="Q493" i="1"/>
  <c r="R493" i="1"/>
  <c r="S493" i="1"/>
  <c r="T493" i="1"/>
  <c r="U493" i="1"/>
  <c r="V493" i="1"/>
  <c r="P494" i="1"/>
  <c r="Q494" i="1"/>
  <c r="R494" i="1"/>
  <c r="S494" i="1"/>
  <c r="T494" i="1"/>
  <c r="U494" i="1"/>
  <c r="V494" i="1"/>
  <c r="P495" i="1"/>
  <c r="Q495" i="1"/>
  <c r="R495" i="1"/>
  <c r="S495" i="1"/>
  <c r="T495" i="1"/>
  <c r="U495" i="1"/>
  <c r="V495" i="1"/>
  <c r="P496" i="1"/>
  <c r="Q496" i="1"/>
  <c r="R496" i="1"/>
  <c r="S496" i="1"/>
  <c r="T496" i="1"/>
  <c r="U496" i="1"/>
  <c r="V496" i="1"/>
  <c r="P497" i="1"/>
  <c r="Q497" i="1"/>
  <c r="R497" i="1"/>
  <c r="S497" i="1"/>
  <c r="T497" i="1"/>
  <c r="U497" i="1"/>
  <c r="V497" i="1"/>
  <c r="P498" i="1"/>
  <c r="Q498" i="1"/>
  <c r="R498" i="1"/>
  <c r="S498" i="1"/>
  <c r="T498" i="1"/>
  <c r="U498" i="1"/>
  <c r="V498" i="1"/>
  <c r="P499" i="1"/>
  <c r="Q499" i="1"/>
  <c r="R499" i="1"/>
  <c r="S499" i="1"/>
  <c r="T499" i="1"/>
  <c r="U499" i="1"/>
  <c r="V499" i="1"/>
  <c r="P500" i="1"/>
  <c r="Q500" i="1"/>
  <c r="R500" i="1"/>
  <c r="S500" i="1"/>
  <c r="T500" i="1"/>
  <c r="U500" i="1"/>
  <c r="V500" i="1"/>
  <c r="P501" i="1"/>
  <c r="Q501" i="1"/>
  <c r="R501" i="1"/>
  <c r="S501" i="1"/>
  <c r="T501" i="1"/>
  <c r="U501" i="1"/>
  <c r="V501" i="1"/>
  <c r="P502" i="1"/>
  <c r="Q502" i="1"/>
  <c r="R502" i="1"/>
  <c r="S502" i="1"/>
  <c r="T502" i="1"/>
  <c r="U502" i="1"/>
  <c r="V502" i="1"/>
  <c r="P503" i="1"/>
  <c r="Q503" i="1"/>
  <c r="R503" i="1"/>
  <c r="S503" i="1"/>
  <c r="T503" i="1"/>
  <c r="U503" i="1"/>
  <c r="V503" i="1"/>
  <c r="P504" i="1"/>
  <c r="Q504" i="1"/>
  <c r="R504" i="1"/>
  <c r="S504" i="1"/>
  <c r="T504" i="1"/>
  <c r="U504" i="1"/>
  <c r="V504" i="1"/>
  <c r="P505" i="1"/>
  <c r="Q505" i="1"/>
  <c r="R505" i="1"/>
  <c r="S505" i="1"/>
  <c r="T505" i="1"/>
  <c r="U505" i="1"/>
  <c r="V505" i="1"/>
  <c r="P506" i="1"/>
  <c r="Q506" i="1"/>
  <c r="R506" i="1"/>
  <c r="S506" i="1"/>
  <c r="T506" i="1"/>
  <c r="U506" i="1"/>
  <c r="V506" i="1"/>
  <c r="P507" i="1"/>
  <c r="Q507" i="1"/>
  <c r="R507" i="1"/>
  <c r="S507" i="1"/>
  <c r="T507" i="1"/>
  <c r="U507" i="1"/>
  <c r="V507" i="1"/>
  <c r="P508" i="1"/>
  <c r="Q508" i="1"/>
  <c r="R508" i="1"/>
  <c r="S508" i="1"/>
  <c r="T508" i="1"/>
  <c r="U508" i="1"/>
  <c r="V508" i="1"/>
  <c r="P509" i="1"/>
  <c r="Q509" i="1"/>
  <c r="R509" i="1"/>
  <c r="S509" i="1"/>
  <c r="T509" i="1"/>
  <c r="U509" i="1"/>
  <c r="V509" i="1"/>
  <c r="P510" i="1"/>
  <c r="Q510" i="1"/>
  <c r="R510" i="1"/>
  <c r="S510" i="1"/>
  <c r="T510" i="1"/>
  <c r="U510" i="1"/>
  <c r="V510" i="1"/>
  <c r="P511" i="1"/>
  <c r="Q511" i="1"/>
  <c r="R511" i="1"/>
  <c r="S511" i="1"/>
  <c r="T511" i="1"/>
  <c r="U511" i="1"/>
  <c r="V511" i="1"/>
  <c r="P512" i="1"/>
  <c r="Q512" i="1"/>
  <c r="R512" i="1"/>
  <c r="S512" i="1"/>
  <c r="T512" i="1"/>
  <c r="U512" i="1"/>
  <c r="V512" i="1"/>
  <c r="P513" i="1"/>
  <c r="Q513" i="1"/>
  <c r="R513" i="1"/>
  <c r="S513" i="1"/>
  <c r="T513" i="1"/>
  <c r="U513" i="1"/>
  <c r="V513" i="1"/>
  <c r="P514" i="1"/>
  <c r="Q514" i="1"/>
  <c r="R514" i="1"/>
  <c r="S514" i="1"/>
  <c r="T514" i="1"/>
  <c r="U514" i="1"/>
  <c r="V514" i="1"/>
  <c r="P515" i="1"/>
  <c r="Q515" i="1"/>
  <c r="R515" i="1"/>
  <c r="S515" i="1"/>
  <c r="T515" i="1"/>
  <c r="U515" i="1"/>
  <c r="V515" i="1"/>
  <c r="P516" i="1"/>
  <c r="Q516" i="1"/>
  <c r="R516" i="1"/>
  <c r="S516" i="1"/>
  <c r="T516" i="1"/>
  <c r="U516" i="1"/>
  <c r="V516" i="1"/>
  <c r="P517" i="1"/>
  <c r="Q517" i="1"/>
  <c r="R517" i="1"/>
  <c r="S517" i="1"/>
  <c r="T517" i="1"/>
  <c r="U517" i="1"/>
  <c r="V517" i="1"/>
  <c r="P518" i="1"/>
  <c r="Q518" i="1"/>
  <c r="R518" i="1"/>
  <c r="S518" i="1"/>
  <c r="T518" i="1"/>
  <c r="U518" i="1"/>
  <c r="V518" i="1"/>
  <c r="P519" i="1"/>
  <c r="Q519" i="1"/>
  <c r="R519" i="1"/>
  <c r="S519" i="1"/>
  <c r="T519" i="1"/>
  <c r="U519" i="1"/>
  <c r="V519" i="1"/>
  <c r="P520" i="1"/>
  <c r="Q520" i="1"/>
  <c r="R520" i="1"/>
  <c r="S520" i="1"/>
  <c r="T520" i="1"/>
  <c r="U520" i="1"/>
  <c r="V520" i="1"/>
  <c r="P521" i="1"/>
  <c r="Q521" i="1"/>
  <c r="R521" i="1"/>
  <c r="S521" i="1"/>
  <c r="T521" i="1"/>
  <c r="U521" i="1"/>
  <c r="V521" i="1"/>
  <c r="P522" i="1"/>
  <c r="Q522" i="1"/>
  <c r="R522" i="1"/>
  <c r="S522" i="1"/>
  <c r="T522" i="1"/>
  <c r="U522" i="1"/>
  <c r="V522" i="1"/>
  <c r="P523" i="1"/>
  <c r="Q523" i="1"/>
  <c r="R523" i="1"/>
  <c r="S523" i="1"/>
  <c r="T523" i="1"/>
  <c r="U523" i="1"/>
  <c r="V523" i="1"/>
  <c r="P524" i="1"/>
  <c r="Q524" i="1"/>
  <c r="R524" i="1"/>
  <c r="S524" i="1"/>
  <c r="T524" i="1"/>
  <c r="U524" i="1"/>
  <c r="V524" i="1"/>
  <c r="P525" i="1"/>
  <c r="Q525" i="1"/>
  <c r="R525" i="1"/>
  <c r="S525" i="1"/>
  <c r="T525" i="1"/>
  <c r="U525" i="1"/>
  <c r="V525" i="1"/>
  <c r="P526" i="1"/>
  <c r="Q526" i="1"/>
  <c r="R526" i="1"/>
  <c r="S526" i="1"/>
  <c r="T526" i="1"/>
  <c r="U526" i="1"/>
  <c r="V526" i="1"/>
  <c r="P527" i="1"/>
  <c r="Q527" i="1"/>
  <c r="R527" i="1"/>
  <c r="S527" i="1"/>
  <c r="T527" i="1"/>
  <c r="U527" i="1"/>
  <c r="V527" i="1"/>
  <c r="P528" i="1"/>
  <c r="Q528" i="1"/>
  <c r="R528" i="1"/>
  <c r="S528" i="1"/>
  <c r="T528" i="1"/>
  <c r="U528" i="1"/>
  <c r="V528" i="1"/>
  <c r="P529" i="1"/>
  <c r="Q529" i="1"/>
  <c r="R529" i="1"/>
  <c r="S529" i="1"/>
  <c r="T529" i="1"/>
  <c r="U529" i="1"/>
  <c r="V529" i="1"/>
  <c r="P530" i="1"/>
  <c r="Q530" i="1"/>
  <c r="R530" i="1"/>
  <c r="S530" i="1"/>
  <c r="T530" i="1"/>
  <c r="U530" i="1"/>
  <c r="V530" i="1"/>
  <c r="P531" i="1"/>
  <c r="Q531" i="1"/>
  <c r="R531" i="1"/>
  <c r="S531" i="1"/>
  <c r="T531" i="1"/>
  <c r="U531" i="1"/>
  <c r="V531" i="1"/>
  <c r="P532" i="1"/>
  <c r="Q532" i="1"/>
  <c r="R532" i="1"/>
  <c r="S532" i="1"/>
  <c r="T532" i="1"/>
  <c r="U532" i="1"/>
  <c r="V532" i="1"/>
  <c r="P533" i="1"/>
  <c r="Q533" i="1"/>
  <c r="R533" i="1"/>
  <c r="S533" i="1"/>
  <c r="T533" i="1"/>
  <c r="U533" i="1"/>
  <c r="V533" i="1"/>
  <c r="P534" i="1"/>
  <c r="Q534" i="1"/>
  <c r="R534" i="1"/>
  <c r="S534" i="1"/>
  <c r="T534" i="1"/>
  <c r="U534" i="1"/>
  <c r="V534" i="1"/>
  <c r="P535" i="1"/>
  <c r="Q535" i="1"/>
  <c r="R535" i="1"/>
  <c r="S535" i="1"/>
  <c r="T535" i="1"/>
  <c r="U535" i="1"/>
  <c r="V535" i="1"/>
  <c r="P536" i="1"/>
  <c r="Q536" i="1"/>
  <c r="R536" i="1"/>
  <c r="S536" i="1"/>
  <c r="T536" i="1"/>
  <c r="U536" i="1"/>
  <c r="V536" i="1"/>
  <c r="P537" i="1"/>
  <c r="Q537" i="1"/>
  <c r="R537" i="1"/>
  <c r="S537" i="1"/>
  <c r="T537" i="1"/>
  <c r="U537" i="1"/>
  <c r="V537" i="1"/>
  <c r="P538" i="1"/>
  <c r="Q538" i="1"/>
  <c r="R538" i="1"/>
  <c r="S538" i="1"/>
  <c r="T538" i="1"/>
  <c r="U538" i="1"/>
  <c r="V538" i="1"/>
  <c r="P539" i="1"/>
  <c r="Q539" i="1"/>
  <c r="R539" i="1"/>
  <c r="S539" i="1"/>
  <c r="T539" i="1"/>
  <c r="U539" i="1"/>
  <c r="V539" i="1"/>
  <c r="P540" i="1"/>
  <c r="Q540" i="1"/>
  <c r="R540" i="1"/>
  <c r="S540" i="1"/>
  <c r="T540" i="1"/>
  <c r="U540" i="1"/>
  <c r="V540" i="1"/>
  <c r="P541" i="1"/>
  <c r="Q541" i="1"/>
  <c r="R541" i="1"/>
  <c r="S541" i="1"/>
  <c r="T541" i="1"/>
  <c r="U541" i="1"/>
  <c r="V541" i="1"/>
  <c r="P542" i="1"/>
  <c r="Q542" i="1"/>
  <c r="R542" i="1"/>
  <c r="S542" i="1"/>
  <c r="T542" i="1"/>
  <c r="U542" i="1"/>
  <c r="V542" i="1"/>
  <c r="P543" i="1"/>
  <c r="Q543" i="1"/>
  <c r="R543" i="1"/>
  <c r="S543" i="1"/>
  <c r="T543" i="1"/>
  <c r="U543" i="1"/>
  <c r="V543" i="1"/>
  <c r="P544" i="1"/>
  <c r="Q544" i="1"/>
  <c r="R544" i="1"/>
  <c r="S544" i="1"/>
  <c r="T544" i="1"/>
  <c r="U544" i="1"/>
  <c r="V544" i="1"/>
  <c r="P545" i="1"/>
  <c r="Q545" i="1"/>
  <c r="R545" i="1"/>
  <c r="S545" i="1"/>
  <c r="T545" i="1"/>
  <c r="U545" i="1"/>
  <c r="V545" i="1"/>
  <c r="P546" i="1"/>
  <c r="Q546" i="1"/>
  <c r="R546" i="1"/>
  <c r="S546" i="1"/>
  <c r="T546" i="1"/>
  <c r="U546" i="1"/>
  <c r="V546" i="1"/>
  <c r="P547" i="1"/>
  <c r="Q547" i="1"/>
  <c r="R547" i="1"/>
  <c r="S547" i="1"/>
  <c r="T547" i="1"/>
  <c r="U547" i="1"/>
  <c r="V547" i="1"/>
  <c r="P548" i="1"/>
  <c r="Q548" i="1"/>
  <c r="R548" i="1"/>
  <c r="S548" i="1"/>
  <c r="T548" i="1"/>
  <c r="U548" i="1"/>
  <c r="V548" i="1"/>
  <c r="P549" i="1"/>
  <c r="Q549" i="1"/>
  <c r="R549" i="1"/>
  <c r="S549" i="1"/>
  <c r="T549" i="1"/>
  <c r="U549" i="1"/>
  <c r="V549" i="1"/>
  <c r="P550" i="1"/>
  <c r="Q550" i="1"/>
  <c r="R550" i="1"/>
  <c r="S550" i="1"/>
  <c r="T550" i="1"/>
  <c r="U550" i="1"/>
  <c r="V550" i="1"/>
  <c r="P551" i="1"/>
  <c r="Q551" i="1"/>
  <c r="R551" i="1"/>
  <c r="S551" i="1"/>
  <c r="T551" i="1"/>
  <c r="U551" i="1"/>
  <c r="V551" i="1"/>
  <c r="P552" i="1"/>
  <c r="Q552" i="1"/>
  <c r="R552" i="1"/>
  <c r="S552" i="1"/>
  <c r="T552" i="1"/>
  <c r="U552" i="1"/>
  <c r="V552" i="1"/>
  <c r="P553" i="1"/>
  <c r="Q553" i="1"/>
  <c r="R553" i="1"/>
  <c r="S553" i="1"/>
  <c r="T553" i="1"/>
  <c r="U553" i="1"/>
  <c r="V553" i="1"/>
  <c r="P554" i="1"/>
  <c r="Q554" i="1"/>
  <c r="R554" i="1"/>
  <c r="S554" i="1"/>
  <c r="T554" i="1"/>
  <c r="U554" i="1"/>
  <c r="V554" i="1"/>
  <c r="P555" i="1"/>
  <c r="Q555" i="1"/>
  <c r="R555" i="1"/>
  <c r="S555" i="1"/>
  <c r="T555" i="1"/>
  <c r="U555" i="1"/>
  <c r="V555" i="1"/>
  <c r="P556" i="1"/>
  <c r="Q556" i="1"/>
  <c r="R556" i="1"/>
  <c r="S556" i="1"/>
  <c r="T556" i="1"/>
  <c r="U556" i="1"/>
  <c r="V556" i="1"/>
  <c r="P557" i="1"/>
  <c r="Q557" i="1"/>
  <c r="R557" i="1"/>
  <c r="S557" i="1"/>
  <c r="T557" i="1"/>
  <c r="U557" i="1"/>
  <c r="V557" i="1"/>
  <c r="P558" i="1"/>
  <c r="Q558" i="1"/>
  <c r="R558" i="1"/>
  <c r="S558" i="1"/>
  <c r="T558" i="1"/>
  <c r="U558" i="1"/>
  <c r="V558" i="1"/>
  <c r="P559" i="1"/>
  <c r="Q559" i="1"/>
  <c r="R559" i="1"/>
  <c r="S559" i="1"/>
  <c r="T559" i="1"/>
  <c r="U559" i="1"/>
  <c r="V559" i="1"/>
  <c r="P560" i="1"/>
  <c r="Q560" i="1"/>
  <c r="R560" i="1"/>
  <c r="S560" i="1"/>
  <c r="T560" i="1"/>
  <c r="U560" i="1"/>
  <c r="V560" i="1"/>
  <c r="P561" i="1"/>
  <c r="Q561" i="1"/>
  <c r="R561" i="1"/>
  <c r="S561" i="1"/>
  <c r="T561" i="1"/>
  <c r="U561" i="1"/>
  <c r="V561" i="1"/>
  <c r="P562" i="1"/>
  <c r="Q562" i="1"/>
  <c r="R562" i="1"/>
  <c r="S562" i="1"/>
  <c r="T562" i="1"/>
  <c r="U562" i="1"/>
  <c r="V562" i="1"/>
  <c r="P563" i="1"/>
  <c r="Q563" i="1"/>
  <c r="R563" i="1"/>
  <c r="S563" i="1"/>
  <c r="T563" i="1"/>
  <c r="U563" i="1"/>
  <c r="V563" i="1"/>
  <c r="P564" i="1"/>
  <c r="Q564" i="1"/>
  <c r="R564" i="1"/>
  <c r="S564" i="1"/>
  <c r="T564" i="1"/>
  <c r="U564" i="1"/>
  <c r="V564" i="1"/>
  <c r="P565" i="1"/>
  <c r="Q565" i="1"/>
  <c r="R565" i="1"/>
  <c r="S565" i="1"/>
  <c r="T565" i="1"/>
  <c r="U565" i="1"/>
  <c r="V565" i="1"/>
  <c r="P566" i="1"/>
  <c r="Q566" i="1"/>
  <c r="R566" i="1"/>
  <c r="S566" i="1"/>
  <c r="T566" i="1"/>
  <c r="U566" i="1"/>
  <c r="V566" i="1"/>
  <c r="P567" i="1"/>
  <c r="E126" i="5" s="1"/>
  <c r="Q567" i="1"/>
  <c r="F126" i="5" s="1"/>
  <c r="R567" i="1"/>
  <c r="G126" i="5" s="1"/>
  <c r="S567" i="1"/>
  <c r="T567" i="1"/>
  <c r="U567" i="1"/>
  <c r="V567" i="1"/>
  <c r="P568" i="1"/>
  <c r="Q568" i="1"/>
  <c r="R568" i="1"/>
  <c r="S568" i="1"/>
  <c r="T568" i="1"/>
  <c r="U568" i="1"/>
  <c r="V568" i="1"/>
  <c r="P569" i="1"/>
  <c r="Q569" i="1"/>
  <c r="R569" i="1"/>
  <c r="S569" i="1"/>
  <c r="T569" i="1"/>
  <c r="U569" i="1"/>
  <c r="V569" i="1"/>
  <c r="P570" i="1"/>
  <c r="Q570" i="1"/>
  <c r="R570" i="1"/>
  <c r="S570" i="1"/>
  <c r="T570" i="1"/>
  <c r="U570" i="1"/>
  <c r="V570" i="1"/>
  <c r="P571" i="1"/>
  <c r="Q571" i="1"/>
  <c r="R571" i="1"/>
  <c r="S571" i="1"/>
  <c r="T571" i="1"/>
  <c r="U571" i="1"/>
  <c r="V571" i="1"/>
  <c r="K18" i="27" s="1"/>
  <c r="P572" i="1"/>
  <c r="Q572" i="1"/>
  <c r="R572" i="1"/>
  <c r="S572" i="1"/>
  <c r="T572" i="1"/>
  <c r="U572" i="1"/>
  <c r="V572" i="1"/>
  <c r="P573" i="1"/>
  <c r="Q573" i="1"/>
  <c r="R573" i="1"/>
  <c r="S573" i="1"/>
  <c r="T573" i="1"/>
  <c r="U573" i="1"/>
  <c r="V573" i="1"/>
  <c r="P574" i="1"/>
  <c r="Q574" i="1"/>
  <c r="R574" i="1"/>
  <c r="S574" i="1"/>
  <c r="T574" i="1"/>
  <c r="U574" i="1"/>
  <c r="V574" i="1"/>
  <c r="N19" i="27" s="1"/>
  <c r="P575" i="1"/>
  <c r="Q575" i="1"/>
  <c r="R575" i="1"/>
  <c r="S575" i="1"/>
  <c r="T575" i="1"/>
  <c r="U575" i="1"/>
  <c r="V575" i="1"/>
  <c r="P576" i="1"/>
  <c r="Q576" i="1"/>
  <c r="R576" i="1"/>
  <c r="S576" i="1"/>
  <c r="T576" i="1"/>
  <c r="U576" i="1"/>
  <c r="V576" i="1"/>
  <c r="P577" i="1"/>
  <c r="Q577" i="1"/>
  <c r="R577" i="1"/>
  <c r="S577" i="1"/>
  <c r="T577" i="1"/>
  <c r="U577" i="1"/>
  <c r="V577" i="1"/>
  <c r="P578" i="1"/>
  <c r="Q578" i="1"/>
  <c r="R578" i="1"/>
  <c r="S578" i="1"/>
  <c r="T578" i="1"/>
  <c r="U578" i="1"/>
  <c r="V578" i="1"/>
  <c r="P579" i="1"/>
  <c r="Q579" i="1"/>
  <c r="R579" i="1"/>
  <c r="S579" i="1"/>
  <c r="T579" i="1"/>
  <c r="U579" i="1"/>
  <c r="V579" i="1"/>
  <c r="P580" i="1"/>
  <c r="Q580" i="1"/>
  <c r="R580" i="1"/>
  <c r="S580" i="1"/>
  <c r="T580" i="1"/>
  <c r="U580" i="1"/>
  <c r="V580" i="1"/>
  <c r="P581" i="1"/>
  <c r="Q581" i="1"/>
  <c r="R581" i="1"/>
  <c r="S581" i="1"/>
  <c r="T581" i="1"/>
  <c r="U581" i="1"/>
  <c r="V581" i="1"/>
  <c r="P582" i="1"/>
  <c r="Q582" i="1"/>
  <c r="R582" i="1"/>
  <c r="S582" i="1"/>
  <c r="T582" i="1"/>
  <c r="U582" i="1"/>
  <c r="V582" i="1"/>
  <c r="P583" i="1"/>
  <c r="Q583" i="1"/>
  <c r="R583" i="1"/>
  <c r="S583" i="1"/>
  <c r="T583" i="1"/>
  <c r="U583" i="1"/>
  <c r="V583" i="1"/>
  <c r="I7" i="27" s="1"/>
  <c r="P584" i="1"/>
  <c r="Q584" i="1"/>
  <c r="R584" i="1"/>
  <c r="S584" i="1"/>
  <c r="T584" i="1"/>
  <c r="U584" i="1"/>
  <c r="V584" i="1"/>
  <c r="P585" i="1"/>
  <c r="Q585" i="1"/>
  <c r="R585" i="1"/>
  <c r="S585" i="1"/>
  <c r="T585" i="1"/>
  <c r="U585" i="1"/>
  <c r="V585" i="1"/>
  <c r="O20" i="27" s="1"/>
  <c r="P586" i="1"/>
  <c r="Q586" i="1"/>
  <c r="R586" i="1"/>
  <c r="S586" i="1"/>
  <c r="T586" i="1"/>
  <c r="U586" i="1"/>
  <c r="V586" i="1"/>
  <c r="P587" i="1"/>
  <c r="Q587" i="1"/>
  <c r="R587" i="1"/>
  <c r="S587" i="1"/>
  <c r="T587" i="1"/>
  <c r="U587" i="1"/>
  <c r="V587" i="1"/>
  <c r="P588" i="1"/>
  <c r="Q588" i="1"/>
  <c r="R588" i="1"/>
  <c r="S588" i="1"/>
  <c r="T588" i="1"/>
  <c r="U588" i="1"/>
  <c r="V588" i="1"/>
  <c r="P589" i="1"/>
  <c r="Q589" i="1"/>
  <c r="R589" i="1"/>
  <c r="S589" i="1"/>
  <c r="T589" i="1"/>
  <c r="U589" i="1"/>
  <c r="V589" i="1"/>
  <c r="P590" i="1"/>
  <c r="Q590" i="1"/>
  <c r="R590" i="1"/>
  <c r="S590" i="1"/>
  <c r="T590" i="1"/>
  <c r="U590" i="1"/>
  <c r="V590" i="1"/>
  <c r="P591" i="1"/>
  <c r="Q591" i="1"/>
  <c r="R591" i="1"/>
  <c r="S591" i="1"/>
  <c r="T591" i="1"/>
  <c r="U591" i="1"/>
  <c r="V591" i="1"/>
  <c r="P592" i="1"/>
  <c r="Q592" i="1"/>
  <c r="R592" i="1"/>
  <c r="S592" i="1"/>
  <c r="T592" i="1"/>
  <c r="U592" i="1"/>
  <c r="V592" i="1"/>
  <c r="P593" i="1"/>
  <c r="Q593" i="1"/>
  <c r="R593" i="1"/>
  <c r="S593" i="1"/>
  <c r="T593" i="1"/>
  <c r="U593" i="1"/>
  <c r="V593" i="1"/>
  <c r="D17" i="27" s="1"/>
  <c r="P594" i="1"/>
  <c r="Q594" i="1"/>
  <c r="R594" i="1"/>
  <c r="S594" i="1"/>
  <c r="T594" i="1"/>
  <c r="U594" i="1"/>
  <c r="V594" i="1"/>
  <c r="P595" i="1"/>
  <c r="Q595" i="1"/>
  <c r="R595" i="1"/>
  <c r="S595" i="1"/>
  <c r="T595" i="1"/>
  <c r="U595" i="1"/>
  <c r="V595" i="1"/>
  <c r="P596" i="1"/>
  <c r="Q596" i="1"/>
  <c r="R596" i="1"/>
  <c r="S596" i="1"/>
  <c r="T596" i="1"/>
  <c r="U596" i="1"/>
  <c r="V596" i="1"/>
  <c r="P597" i="1"/>
  <c r="Q597" i="1"/>
  <c r="R597" i="1"/>
  <c r="S597" i="1"/>
  <c r="T597" i="1"/>
  <c r="U597" i="1"/>
  <c r="V597" i="1"/>
  <c r="O21" i="27" s="1"/>
  <c r="P598" i="1"/>
  <c r="Q598" i="1"/>
  <c r="R598" i="1"/>
  <c r="S598" i="1"/>
  <c r="T598" i="1"/>
  <c r="U598" i="1"/>
  <c r="V598" i="1"/>
  <c r="P599" i="1"/>
  <c r="Q599" i="1"/>
  <c r="R599" i="1"/>
  <c r="S599" i="1"/>
  <c r="T599" i="1"/>
  <c r="U599" i="1"/>
  <c r="V599" i="1"/>
  <c r="P600" i="1"/>
  <c r="Q600" i="1"/>
  <c r="R600" i="1"/>
  <c r="S600" i="1"/>
  <c r="T600" i="1"/>
  <c r="U600" i="1"/>
  <c r="V600" i="1"/>
  <c r="P601" i="1"/>
  <c r="Q601" i="1"/>
  <c r="R601" i="1"/>
  <c r="S601" i="1"/>
  <c r="T601" i="1"/>
  <c r="U601" i="1"/>
  <c r="V601" i="1"/>
  <c r="H13" i="27" s="1"/>
  <c r="P602" i="1"/>
  <c r="Q602" i="1"/>
  <c r="R602" i="1"/>
  <c r="S602" i="1"/>
  <c r="T602" i="1"/>
  <c r="U602" i="1"/>
  <c r="V602" i="1"/>
  <c r="P603" i="1"/>
  <c r="Q603" i="1"/>
  <c r="R603" i="1"/>
  <c r="S603" i="1"/>
  <c r="T603" i="1"/>
  <c r="U603" i="1"/>
  <c r="V603" i="1"/>
  <c r="P604" i="1"/>
  <c r="Q604" i="1"/>
  <c r="R604" i="1"/>
  <c r="S604" i="1"/>
  <c r="T604" i="1"/>
  <c r="U604" i="1"/>
  <c r="V604" i="1"/>
  <c r="P605" i="1"/>
  <c r="Q605" i="1"/>
  <c r="R605" i="1"/>
  <c r="S605" i="1"/>
  <c r="T605" i="1"/>
  <c r="U605" i="1"/>
  <c r="V605" i="1"/>
  <c r="P606" i="1"/>
  <c r="Q606" i="1"/>
  <c r="R606" i="1"/>
  <c r="S606" i="1"/>
  <c r="T606" i="1"/>
  <c r="U606" i="1"/>
  <c r="V606" i="1"/>
  <c r="P607" i="1"/>
  <c r="Q607" i="1"/>
  <c r="R607" i="1"/>
  <c r="S607" i="1"/>
  <c r="T607" i="1"/>
  <c r="U607" i="1"/>
  <c r="V607" i="1"/>
  <c r="P608" i="1"/>
  <c r="Q608" i="1"/>
  <c r="R608" i="1"/>
  <c r="S608" i="1"/>
  <c r="T608" i="1"/>
  <c r="U608" i="1"/>
  <c r="V608" i="1"/>
  <c r="P609" i="1"/>
  <c r="Q609" i="1"/>
  <c r="R609" i="1"/>
  <c r="S609" i="1"/>
  <c r="T609" i="1"/>
  <c r="U609" i="1"/>
  <c r="V609" i="1"/>
  <c r="P610" i="1"/>
  <c r="Q610" i="1"/>
  <c r="R610" i="1"/>
  <c r="S610" i="1"/>
  <c r="T610" i="1"/>
  <c r="U610" i="1"/>
  <c r="V610" i="1"/>
  <c r="P611" i="1"/>
  <c r="Q611" i="1"/>
  <c r="R611" i="1"/>
  <c r="S611" i="1"/>
  <c r="T611" i="1"/>
  <c r="U611" i="1"/>
  <c r="V611" i="1"/>
  <c r="P612" i="1"/>
  <c r="Q612" i="1"/>
  <c r="R612" i="1"/>
  <c r="S612" i="1"/>
  <c r="T612" i="1"/>
  <c r="U612" i="1"/>
  <c r="V612" i="1"/>
  <c r="P613" i="1"/>
  <c r="Q613" i="1"/>
  <c r="R613" i="1"/>
  <c r="S613" i="1"/>
  <c r="T613" i="1"/>
  <c r="U613" i="1"/>
  <c r="V613" i="1"/>
  <c r="P614" i="1"/>
  <c r="Q614" i="1"/>
  <c r="R614" i="1"/>
  <c r="S614" i="1"/>
  <c r="T614" i="1"/>
  <c r="U614" i="1"/>
  <c r="V614" i="1"/>
  <c r="P615" i="1"/>
  <c r="Q615" i="1"/>
  <c r="R615" i="1"/>
  <c r="S615" i="1"/>
  <c r="T615" i="1"/>
  <c r="U615" i="1"/>
  <c r="V615" i="1"/>
  <c r="P616" i="1"/>
  <c r="Q616" i="1"/>
  <c r="R616" i="1"/>
  <c r="S616" i="1"/>
  <c r="T616" i="1"/>
  <c r="U616" i="1"/>
  <c r="V616" i="1"/>
  <c r="P617" i="1"/>
  <c r="Q617" i="1"/>
  <c r="R617" i="1"/>
  <c r="S617" i="1"/>
  <c r="T617" i="1"/>
  <c r="U617" i="1"/>
  <c r="V617" i="1"/>
  <c r="P618" i="1"/>
  <c r="Q618" i="1"/>
  <c r="R618" i="1"/>
  <c r="S618" i="1"/>
  <c r="T618" i="1"/>
  <c r="U618" i="1"/>
  <c r="V618" i="1"/>
  <c r="P619" i="1"/>
  <c r="Q619" i="1"/>
  <c r="R619" i="1"/>
  <c r="S619" i="1"/>
  <c r="T619" i="1"/>
  <c r="U619" i="1"/>
  <c r="V619" i="1"/>
  <c r="P620" i="1"/>
  <c r="Q620" i="1"/>
  <c r="R620" i="1"/>
  <c r="S620" i="1"/>
  <c r="T620" i="1"/>
  <c r="U620" i="1"/>
  <c r="V620" i="1"/>
  <c r="P621" i="1"/>
  <c r="Q621" i="1"/>
  <c r="R621" i="1"/>
  <c r="S621" i="1"/>
  <c r="T621" i="1"/>
  <c r="U621" i="1"/>
  <c r="V621" i="1"/>
  <c r="P622" i="1"/>
  <c r="Q622" i="1"/>
  <c r="R622" i="1"/>
  <c r="S622" i="1"/>
  <c r="T622" i="1"/>
  <c r="U622" i="1"/>
  <c r="V622" i="1"/>
  <c r="P623" i="1"/>
  <c r="Q623" i="1"/>
  <c r="R623" i="1"/>
  <c r="S623" i="1"/>
  <c r="T623" i="1"/>
  <c r="U623" i="1"/>
  <c r="V623" i="1"/>
  <c r="P624" i="1"/>
  <c r="Q624" i="1"/>
  <c r="R624" i="1"/>
  <c r="S624" i="1"/>
  <c r="T624" i="1"/>
  <c r="U624" i="1"/>
  <c r="V624" i="1"/>
  <c r="P625" i="1"/>
  <c r="Q625" i="1"/>
  <c r="R625" i="1"/>
  <c r="S625" i="1"/>
  <c r="T625" i="1"/>
  <c r="U625" i="1"/>
  <c r="V625" i="1"/>
  <c r="P626" i="1"/>
  <c r="Q626" i="1"/>
  <c r="R626" i="1"/>
  <c r="S626" i="1"/>
  <c r="T626" i="1"/>
  <c r="U626" i="1"/>
  <c r="V626" i="1"/>
  <c r="P627" i="1"/>
  <c r="Q627" i="1"/>
  <c r="R627" i="1"/>
  <c r="S627" i="1"/>
  <c r="T627" i="1"/>
  <c r="U627" i="1"/>
  <c r="V627" i="1"/>
  <c r="P628" i="1"/>
  <c r="Q628" i="1"/>
  <c r="R628" i="1"/>
  <c r="S628" i="1"/>
  <c r="T628" i="1"/>
  <c r="U628" i="1"/>
  <c r="V628" i="1"/>
  <c r="P629" i="1"/>
  <c r="Q629" i="1"/>
  <c r="R629" i="1"/>
  <c r="S629" i="1"/>
  <c r="T629" i="1"/>
  <c r="U629" i="1"/>
  <c r="V629" i="1"/>
  <c r="P630" i="1"/>
  <c r="Q630" i="1"/>
  <c r="R630" i="1"/>
  <c r="S630" i="1"/>
  <c r="T630" i="1"/>
  <c r="U630" i="1"/>
  <c r="V630" i="1"/>
  <c r="P631" i="1"/>
  <c r="Q631" i="1"/>
  <c r="R631" i="1"/>
  <c r="S631" i="1"/>
  <c r="T631" i="1"/>
  <c r="U631" i="1"/>
  <c r="V631" i="1"/>
  <c r="P632" i="1"/>
  <c r="Q632" i="1"/>
  <c r="R632" i="1"/>
  <c r="S632" i="1"/>
  <c r="T632" i="1"/>
  <c r="U632" i="1"/>
  <c r="V632" i="1"/>
  <c r="P633" i="1"/>
  <c r="Q633" i="1"/>
  <c r="R633" i="1"/>
  <c r="S633" i="1"/>
  <c r="T633" i="1"/>
  <c r="U633" i="1"/>
  <c r="V633" i="1"/>
  <c r="P634" i="1"/>
  <c r="Q634" i="1"/>
  <c r="R634" i="1"/>
  <c r="S634" i="1"/>
  <c r="T634" i="1"/>
  <c r="U634" i="1"/>
  <c r="V634" i="1"/>
  <c r="P635" i="1"/>
  <c r="Q635" i="1"/>
  <c r="R635" i="1"/>
  <c r="S635" i="1"/>
  <c r="T635" i="1"/>
  <c r="U635" i="1"/>
  <c r="V635" i="1"/>
  <c r="P636" i="1"/>
  <c r="Q636" i="1"/>
  <c r="R636" i="1"/>
  <c r="S636" i="1"/>
  <c r="T636" i="1"/>
  <c r="U636" i="1"/>
  <c r="V636" i="1"/>
  <c r="M10" i="27" s="1"/>
  <c r="P637" i="1"/>
  <c r="Q637" i="1"/>
  <c r="R637" i="1"/>
  <c r="S637" i="1"/>
  <c r="T637" i="1"/>
  <c r="U637" i="1"/>
  <c r="V637" i="1"/>
  <c r="P638" i="1"/>
  <c r="Q638" i="1"/>
  <c r="R638" i="1"/>
  <c r="S638" i="1"/>
  <c r="T638" i="1"/>
  <c r="U638" i="1"/>
  <c r="V638" i="1"/>
  <c r="P639" i="1"/>
  <c r="Q639" i="1"/>
  <c r="R639" i="1"/>
  <c r="S639" i="1"/>
  <c r="T639" i="1"/>
  <c r="U639" i="1"/>
  <c r="V639" i="1"/>
  <c r="P640" i="1"/>
  <c r="Q640" i="1"/>
  <c r="R640" i="1"/>
  <c r="S640" i="1"/>
  <c r="T640" i="1"/>
  <c r="U640" i="1"/>
  <c r="V640" i="1"/>
  <c r="P641" i="1"/>
  <c r="Q641" i="1"/>
  <c r="R641" i="1"/>
  <c r="S641" i="1"/>
  <c r="T641" i="1"/>
  <c r="U641" i="1"/>
  <c r="V641" i="1"/>
  <c r="P642" i="1"/>
  <c r="Q642" i="1"/>
  <c r="R642" i="1"/>
  <c r="S642" i="1"/>
  <c r="T642" i="1"/>
  <c r="U642" i="1"/>
  <c r="V642" i="1"/>
  <c r="P643" i="1"/>
  <c r="Q643" i="1"/>
  <c r="R643" i="1"/>
  <c r="S643" i="1"/>
  <c r="T643" i="1"/>
  <c r="U643" i="1"/>
  <c r="V643" i="1"/>
  <c r="P644" i="1"/>
  <c r="Q644" i="1"/>
  <c r="R644" i="1"/>
  <c r="S644" i="1"/>
  <c r="T644" i="1"/>
  <c r="U644" i="1"/>
  <c r="V644" i="1"/>
  <c r="P645" i="1"/>
  <c r="Q645" i="1"/>
  <c r="R645" i="1"/>
  <c r="S645" i="1"/>
  <c r="T645" i="1"/>
  <c r="U645" i="1"/>
  <c r="V645" i="1"/>
  <c r="P646" i="1"/>
  <c r="Q646" i="1"/>
  <c r="R646" i="1"/>
  <c r="S646" i="1"/>
  <c r="T646" i="1"/>
  <c r="U646" i="1"/>
  <c r="V646" i="1"/>
  <c r="P647" i="1"/>
  <c r="Q647" i="1"/>
  <c r="R647" i="1"/>
  <c r="S647" i="1"/>
  <c r="T647" i="1"/>
  <c r="U647" i="1"/>
  <c r="V647" i="1"/>
  <c r="P648" i="1"/>
  <c r="Q648" i="1"/>
  <c r="R648" i="1"/>
  <c r="S648" i="1"/>
  <c r="T648" i="1"/>
  <c r="U648" i="1"/>
  <c r="V648" i="1"/>
  <c r="P649" i="1"/>
  <c r="Q649" i="1"/>
  <c r="R649" i="1"/>
  <c r="S649" i="1"/>
  <c r="T649" i="1"/>
  <c r="U649" i="1"/>
  <c r="V649" i="1"/>
  <c r="P650" i="1"/>
  <c r="Q650" i="1"/>
  <c r="R650" i="1"/>
  <c r="S650" i="1"/>
  <c r="T650" i="1"/>
  <c r="U650" i="1"/>
  <c r="V650" i="1"/>
  <c r="P651" i="1"/>
  <c r="Q651" i="1"/>
  <c r="R651" i="1"/>
  <c r="S651" i="1"/>
  <c r="T651" i="1"/>
  <c r="U651" i="1"/>
  <c r="V651" i="1"/>
  <c r="P652" i="1"/>
  <c r="Q652" i="1"/>
  <c r="R652" i="1"/>
  <c r="S652" i="1"/>
  <c r="T652" i="1"/>
  <c r="U652" i="1"/>
  <c r="V652" i="1"/>
  <c r="P653" i="1"/>
  <c r="Q653" i="1"/>
  <c r="R653" i="1"/>
  <c r="S653" i="1"/>
  <c r="T653" i="1"/>
  <c r="U653" i="1"/>
  <c r="V653" i="1"/>
  <c r="P654" i="1"/>
  <c r="Q654" i="1"/>
  <c r="R654" i="1"/>
  <c r="S654" i="1"/>
  <c r="T654" i="1"/>
  <c r="U654" i="1"/>
  <c r="V654" i="1"/>
  <c r="P655" i="1"/>
  <c r="Q655" i="1"/>
  <c r="R655" i="1"/>
  <c r="S655" i="1"/>
  <c r="T655" i="1"/>
  <c r="U655" i="1"/>
  <c r="V655" i="1"/>
  <c r="P656" i="1"/>
  <c r="Q656" i="1"/>
  <c r="R656" i="1"/>
  <c r="S656" i="1"/>
  <c r="T656" i="1"/>
  <c r="U656" i="1"/>
  <c r="V656" i="1"/>
  <c r="P657" i="1"/>
  <c r="Q657" i="1"/>
  <c r="R657" i="1"/>
  <c r="S657" i="1"/>
  <c r="T657" i="1"/>
  <c r="U657" i="1"/>
  <c r="V657" i="1"/>
  <c r="P658" i="1"/>
  <c r="Q658" i="1"/>
  <c r="R658" i="1"/>
  <c r="S658" i="1"/>
  <c r="T658" i="1"/>
  <c r="U658" i="1"/>
  <c r="V658" i="1"/>
  <c r="P659" i="1"/>
  <c r="Q659" i="1"/>
  <c r="R659" i="1"/>
  <c r="S659" i="1"/>
  <c r="T659" i="1"/>
  <c r="U659" i="1"/>
  <c r="V659" i="1"/>
  <c r="P660" i="1"/>
  <c r="Q660" i="1"/>
  <c r="R660" i="1"/>
  <c r="S660" i="1"/>
  <c r="T660" i="1"/>
  <c r="U660" i="1"/>
  <c r="V660" i="1"/>
  <c r="P661" i="1"/>
  <c r="Q661" i="1"/>
  <c r="R661" i="1"/>
  <c r="S661" i="1"/>
  <c r="T661" i="1"/>
  <c r="U661" i="1"/>
  <c r="V661" i="1"/>
  <c r="P662" i="1"/>
  <c r="Q662" i="1"/>
  <c r="R662" i="1"/>
  <c r="S662" i="1"/>
  <c r="T662" i="1"/>
  <c r="U662" i="1"/>
  <c r="V662" i="1"/>
  <c r="P663" i="1"/>
  <c r="Q663" i="1"/>
  <c r="R663" i="1"/>
  <c r="S663" i="1"/>
  <c r="T663" i="1"/>
  <c r="U663" i="1"/>
  <c r="V663" i="1"/>
  <c r="P664" i="1"/>
  <c r="Q664" i="1"/>
  <c r="R664" i="1"/>
  <c r="S664" i="1"/>
  <c r="T664" i="1"/>
  <c r="U664" i="1"/>
  <c r="V664" i="1"/>
  <c r="P665" i="1"/>
  <c r="Q665" i="1"/>
  <c r="R665" i="1"/>
  <c r="S665" i="1"/>
  <c r="T665" i="1"/>
  <c r="U665" i="1"/>
  <c r="V665" i="1"/>
  <c r="P666" i="1"/>
  <c r="Q666" i="1"/>
  <c r="R666" i="1"/>
  <c r="S666" i="1"/>
  <c r="T666" i="1"/>
  <c r="U666" i="1"/>
  <c r="V666" i="1"/>
  <c r="P667" i="1"/>
  <c r="Q667" i="1"/>
  <c r="R667" i="1"/>
  <c r="S667" i="1"/>
  <c r="T667" i="1"/>
  <c r="U667" i="1"/>
  <c r="V667" i="1"/>
  <c r="P668" i="1"/>
  <c r="Q668" i="1"/>
  <c r="R668" i="1"/>
  <c r="S668" i="1"/>
  <c r="T668" i="1"/>
  <c r="U668" i="1"/>
  <c r="V668" i="1"/>
  <c r="P669" i="1"/>
  <c r="Q669" i="1"/>
  <c r="R669" i="1"/>
  <c r="S669" i="1"/>
  <c r="T669" i="1"/>
  <c r="U669" i="1"/>
  <c r="V669" i="1"/>
  <c r="P670" i="1"/>
  <c r="Q670" i="1"/>
  <c r="R670" i="1"/>
  <c r="S670" i="1"/>
  <c r="T670" i="1"/>
  <c r="U670" i="1"/>
  <c r="V670" i="1"/>
  <c r="P671" i="1"/>
  <c r="Q671" i="1"/>
  <c r="R671" i="1"/>
  <c r="S671" i="1"/>
  <c r="T671" i="1"/>
  <c r="U671" i="1"/>
  <c r="V671" i="1"/>
  <c r="P672" i="1"/>
  <c r="Q672" i="1"/>
  <c r="R672" i="1"/>
  <c r="S672" i="1"/>
  <c r="T672" i="1"/>
  <c r="U672" i="1"/>
  <c r="V672" i="1"/>
  <c r="P673" i="1"/>
  <c r="Q673" i="1"/>
  <c r="R673" i="1"/>
  <c r="S673" i="1"/>
  <c r="T673" i="1"/>
  <c r="U673" i="1"/>
  <c r="V673" i="1"/>
  <c r="P674" i="1"/>
  <c r="Q674" i="1"/>
  <c r="R674" i="1"/>
  <c r="S674" i="1"/>
  <c r="T674" i="1"/>
  <c r="U674" i="1"/>
  <c r="V674" i="1"/>
  <c r="P675" i="1"/>
  <c r="Q675" i="1"/>
  <c r="R675" i="1"/>
  <c r="S675" i="1"/>
  <c r="T675" i="1"/>
  <c r="U675" i="1"/>
  <c r="V675" i="1"/>
  <c r="P676" i="1"/>
  <c r="Q676" i="1"/>
  <c r="R676" i="1"/>
  <c r="S676" i="1"/>
  <c r="T676" i="1"/>
  <c r="U676" i="1"/>
  <c r="V676" i="1"/>
  <c r="P677" i="1"/>
  <c r="Q677" i="1"/>
  <c r="R677" i="1"/>
  <c r="S677" i="1"/>
  <c r="T677" i="1"/>
  <c r="U677" i="1"/>
  <c r="V677" i="1"/>
  <c r="P678" i="1"/>
  <c r="Q678" i="1"/>
  <c r="R678" i="1"/>
  <c r="S678" i="1"/>
  <c r="T678" i="1"/>
  <c r="U678" i="1"/>
  <c r="V678" i="1"/>
  <c r="P679" i="1"/>
  <c r="Q679" i="1"/>
  <c r="R679" i="1"/>
  <c r="S679" i="1"/>
  <c r="T679" i="1"/>
  <c r="U679" i="1"/>
  <c r="V679" i="1"/>
  <c r="P680" i="1"/>
  <c r="Q680" i="1"/>
  <c r="R680" i="1"/>
  <c r="S680" i="1"/>
  <c r="T680" i="1"/>
  <c r="U680" i="1"/>
  <c r="V680" i="1"/>
  <c r="P681" i="1"/>
  <c r="Q681" i="1"/>
  <c r="R681" i="1"/>
  <c r="S681" i="1"/>
  <c r="T681" i="1"/>
  <c r="U681" i="1"/>
  <c r="V681" i="1"/>
  <c r="P682" i="1"/>
  <c r="Q682" i="1"/>
  <c r="R682" i="1"/>
  <c r="S682" i="1"/>
  <c r="T682" i="1"/>
  <c r="U682" i="1"/>
  <c r="V682" i="1"/>
  <c r="P683" i="1"/>
  <c r="Q683" i="1"/>
  <c r="R683" i="1"/>
  <c r="S683" i="1"/>
  <c r="T683" i="1"/>
  <c r="U683" i="1"/>
  <c r="V683" i="1"/>
  <c r="P684" i="1"/>
  <c r="Q684" i="1"/>
  <c r="R684" i="1"/>
  <c r="S684" i="1"/>
  <c r="T684" i="1"/>
  <c r="U684" i="1"/>
  <c r="V684" i="1"/>
  <c r="P685" i="1"/>
  <c r="Q685" i="1"/>
  <c r="R685" i="1"/>
  <c r="S685" i="1"/>
  <c r="T685" i="1"/>
  <c r="U685" i="1"/>
  <c r="V685" i="1"/>
  <c r="P686" i="1"/>
  <c r="Q686" i="1"/>
  <c r="R686" i="1"/>
  <c r="S686" i="1"/>
  <c r="T686" i="1"/>
  <c r="U686" i="1"/>
  <c r="V686" i="1"/>
  <c r="P687" i="1"/>
  <c r="Q687" i="1"/>
  <c r="R687" i="1"/>
  <c r="S687" i="1"/>
  <c r="T687" i="1"/>
  <c r="U687" i="1"/>
  <c r="V687" i="1"/>
  <c r="P688" i="1"/>
  <c r="Q688" i="1"/>
  <c r="R688" i="1"/>
  <c r="S688" i="1"/>
  <c r="T688" i="1"/>
  <c r="U688" i="1"/>
  <c r="V688" i="1"/>
  <c r="P689" i="1"/>
  <c r="Q689" i="1"/>
  <c r="R689" i="1"/>
  <c r="S689" i="1"/>
  <c r="T689" i="1"/>
  <c r="U689" i="1"/>
  <c r="V689" i="1"/>
  <c r="P690" i="1"/>
  <c r="Q690" i="1"/>
  <c r="R690" i="1"/>
  <c r="S690" i="1"/>
  <c r="T690" i="1"/>
  <c r="U690" i="1"/>
  <c r="V690" i="1"/>
  <c r="P691" i="1"/>
  <c r="Q691" i="1"/>
  <c r="R691" i="1"/>
  <c r="S691" i="1"/>
  <c r="T691" i="1"/>
  <c r="U691" i="1"/>
  <c r="V691" i="1"/>
  <c r="P692" i="1"/>
  <c r="Q692" i="1"/>
  <c r="R692" i="1"/>
  <c r="S692" i="1"/>
  <c r="T692" i="1"/>
  <c r="U692" i="1"/>
  <c r="V692" i="1"/>
  <c r="P693" i="1"/>
  <c r="Q693" i="1"/>
  <c r="R693" i="1"/>
  <c r="S693" i="1"/>
  <c r="T693" i="1"/>
  <c r="U693" i="1"/>
  <c r="V693" i="1"/>
  <c r="P694" i="1"/>
  <c r="Q694" i="1"/>
  <c r="R694" i="1"/>
  <c r="S694" i="1"/>
  <c r="T694" i="1"/>
  <c r="U694" i="1"/>
  <c r="V694" i="1"/>
  <c r="P695" i="1"/>
  <c r="Q695" i="1"/>
  <c r="R695" i="1"/>
  <c r="S695" i="1"/>
  <c r="T695" i="1"/>
  <c r="U695" i="1"/>
  <c r="V695" i="1"/>
  <c r="P696" i="1"/>
  <c r="Q696" i="1"/>
  <c r="R696" i="1"/>
  <c r="S696" i="1"/>
  <c r="T696" i="1"/>
  <c r="U696" i="1"/>
  <c r="V696" i="1"/>
  <c r="P697" i="1"/>
  <c r="Q697" i="1"/>
  <c r="R697" i="1"/>
  <c r="S697" i="1"/>
  <c r="T697" i="1"/>
  <c r="U697" i="1"/>
  <c r="V697" i="1"/>
  <c r="P698" i="1"/>
  <c r="Q698" i="1"/>
  <c r="R698" i="1"/>
  <c r="S698" i="1"/>
  <c r="T698" i="1"/>
  <c r="U698" i="1"/>
  <c r="V698" i="1"/>
  <c r="P699" i="1"/>
  <c r="Q699" i="1"/>
  <c r="R699" i="1"/>
  <c r="S699" i="1"/>
  <c r="T699" i="1"/>
  <c r="U699" i="1"/>
  <c r="V699" i="1"/>
  <c r="P700" i="1"/>
  <c r="Q700" i="1"/>
  <c r="R700" i="1"/>
  <c r="S700" i="1"/>
  <c r="T700" i="1"/>
  <c r="U700" i="1"/>
  <c r="V700" i="1"/>
  <c r="P701" i="1"/>
  <c r="Q701" i="1"/>
  <c r="R701" i="1"/>
  <c r="S701" i="1"/>
  <c r="T701" i="1"/>
  <c r="U701" i="1"/>
  <c r="V701" i="1"/>
  <c r="P702" i="1"/>
  <c r="Q702" i="1"/>
  <c r="R702" i="1"/>
  <c r="S702" i="1"/>
  <c r="T702" i="1"/>
  <c r="U702" i="1"/>
  <c r="V702" i="1"/>
  <c r="P703" i="1"/>
  <c r="Q703" i="1"/>
  <c r="R703" i="1"/>
  <c r="S703" i="1"/>
  <c r="T703" i="1"/>
  <c r="U703" i="1"/>
  <c r="V703" i="1"/>
  <c r="P704" i="1"/>
  <c r="Q704" i="1"/>
  <c r="R704" i="1"/>
  <c r="S704" i="1"/>
  <c r="T704" i="1"/>
  <c r="U704" i="1"/>
  <c r="V704" i="1"/>
  <c r="P705" i="1"/>
  <c r="Q705" i="1"/>
  <c r="R705" i="1"/>
  <c r="S705" i="1"/>
  <c r="T705" i="1"/>
  <c r="U705" i="1"/>
  <c r="V705" i="1"/>
  <c r="P706" i="1"/>
  <c r="Q706" i="1"/>
  <c r="R706" i="1"/>
  <c r="S706" i="1"/>
  <c r="T706" i="1"/>
  <c r="U706" i="1"/>
  <c r="V706" i="1"/>
  <c r="P707" i="1"/>
  <c r="Q707" i="1"/>
  <c r="R707" i="1"/>
  <c r="S707" i="1"/>
  <c r="T707" i="1"/>
  <c r="U707" i="1"/>
  <c r="V707" i="1"/>
  <c r="P708" i="1"/>
  <c r="Q708" i="1"/>
  <c r="R708" i="1"/>
  <c r="S708" i="1"/>
  <c r="T708" i="1"/>
  <c r="U708" i="1"/>
  <c r="V708" i="1"/>
  <c r="P709" i="1"/>
  <c r="Q709" i="1"/>
  <c r="R709" i="1"/>
  <c r="S709" i="1"/>
  <c r="T709" i="1"/>
  <c r="U709" i="1"/>
  <c r="V709" i="1"/>
  <c r="P710" i="1"/>
  <c r="Q710" i="1"/>
  <c r="R710" i="1"/>
  <c r="S710" i="1"/>
  <c r="T710" i="1"/>
  <c r="U710" i="1"/>
  <c r="V710" i="1"/>
  <c r="P711" i="1"/>
  <c r="Q711" i="1"/>
  <c r="R711" i="1"/>
  <c r="S711" i="1"/>
  <c r="T711" i="1"/>
  <c r="U711" i="1"/>
  <c r="V711" i="1"/>
  <c r="P712" i="1"/>
  <c r="Q712" i="1"/>
  <c r="R712" i="1"/>
  <c r="S712" i="1"/>
  <c r="T712" i="1"/>
  <c r="U712" i="1"/>
  <c r="V712" i="1"/>
  <c r="P713" i="1"/>
  <c r="Q713" i="1"/>
  <c r="R713" i="1"/>
  <c r="S713" i="1"/>
  <c r="T713" i="1"/>
  <c r="U713" i="1"/>
  <c r="V713" i="1"/>
  <c r="P714" i="1"/>
  <c r="Q714" i="1"/>
  <c r="R714" i="1"/>
  <c r="S714" i="1"/>
  <c r="T714" i="1"/>
  <c r="U714" i="1"/>
  <c r="V714" i="1"/>
  <c r="P715" i="1"/>
  <c r="Q715" i="1"/>
  <c r="R715" i="1"/>
  <c r="S715" i="1"/>
  <c r="T715" i="1"/>
  <c r="U715" i="1"/>
  <c r="V715" i="1"/>
  <c r="P716" i="1"/>
  <c r="Q716" i="1"/>
  <c r="R716" i="1"/>
  <c r="S716" i="1"/>
  <c r="T716" i="1"/>
  <c r="U716" i="1"/>
  <c r="V716" i="1"/>
  <c r="P717" i="1"/>
  <c r="Q717" i="1"/>
  <c r="R717" i="1"/>
  <c r="S717" i="1"/>
  <c r="T717" i="1"/>
  <c r="U717" i="1"/>
  <c r="V717" i="1"/>
  <c r="P718" i="1"/>
  <c r="Q718" i="1"/>
  <c r="R718" i="1"/>
  <c r="S718" i="1"/>
  <c r="T718" i="1"/>
  <c r="U718" i="1"/>
  <c r="V718" i="1"/>
  <c r="P719" i="1"/>
  <c r="Q719" i="1"/>
  <c r="R719" i="1"/>
  <c r="S719" i="1"/>
  <c r="T719" i="1"/>
  <c r="U719" i="1"/>
  <c r="V719" i="1"/>
  <c r="P720" i="1"/>
  <c r="Q720" i="1"/>
  <c r="R720" i="1"/>
  <c r="S720" i="1"/>
  <c r="T720" i="1"/>
  <c r="U720" i="1"/>
  <c r="V720" i="1"/>
  <c r="P721" i="1"/>
  <c r="Q721" i="1"/>
  <c r="R721" i="1"/>
  <c r="S721" i="1"/>
  <c r="T721" i="1"/>
  <c r="U721" i="1"/>
  <c r="V721" i="1"/>
  <c r="P722" i="1"/>
  <c r="Q722" i="1"/>
  <c r="R722" i="1"/>
  <c r="S722" i="1"/>
  <c r="T722" i="1"/>
  <c r="U722" i="1"/>
  <c r="V722" i="1"/>
  <c r="P723" i="1"/>
  <c r="Q723" i="1"/>
  <c r="R723" i="1"/>
  <c r="S723" i="1"/>
  <c r="T723" i="1"/>
  <c r="U723" i="1"/>
  <c r="V723" i="1"/>
  <c r="P724" i="1"/>
  <c r="Q724" i="1"/>
  <c r="R724" i="1"/>
  <c r="S724" i="1"/>
  <c r="T724" i="1"/>
  <c r="U724" i="1"/>
  <c r="V724" i="1"/>
  <c r="P725" i="1"/>
  <c r="Q725" i="1"/>
  <c r="R725" i="1"/>
  <c r="S725" i="1"/>
  <c r="T725" i="1"/>
  <c r="U725" i="1"/>
  <c r="V725" i="1"/>
  <c r="P726" i="1"/>
  <c r="Q726" i="1"/>
  <c r="R726" i="1"/>
  <c r="S726" i="1"/>
  <c r="T726" i="1"/>
  <c r="U726" i="1"/>
  <c r="V726" i="1"/>
  <c r="E15" i="27" s="1"/>
  <c r="P727" i="1"/>
  <c r="Q727" i="1"/>
  <c r="R727" i="1"/>
  <c r="S727" i="1"/>
  <c r="T727" i="1"/>
  <c r="U727" i="1"/>
  <c r="V727" i="1"/>
  <c r="P728" i="1"/>
  <c r="Q728" i="1"/>
  <c r="R728" i="1"/>
  <c r="S728" i="1"/>
  <c r="T728" i="1"/>
  <c r="U728" i="1"/>
  <c r="V728" i="1"/>
  <c r="P729" i="1"/>
  <c r="Q729" i="1"/>
  <c r="R729" i="1"/>
  <c r="S729" i="1"/>
  <c r="T729" i="1"/>
  <c r="U729" i="1"/>
  <c r="V729" i="1"/>
  <c r="P730" i="1"/>
  <c r="Q730" i="1"/>
  <c r="R730" i="1"/>
  <c r="S730" i="1"/>
  <c r="T730" i="1"/>
  <c r="U730" i="1"/>
  <c r="V730" i="1"/>
  <c r="P731" i="1"/>
  <c r="Q731" i="1"/>
  <c r="R731" i="1"/>
  <c r="S731" i="1"/>
  <c r="T731" i="1"/>
  <c r="U731" i="1"/>
  <c r="V731" i="1"/>
  <c r="P732" i="1"/>
  <c r="Q732" i="1"/>
  <c r="R732" i="1"/>
  <c r="S732" i="1"/>
  <c r="T732" i="1"/>
  <c r="U732" i="1"/>
  <c r="V732" i="1"/>
  <c r="P733" i="1"/>
  <c r="Q733" i="1"/>
  <c r="R733" i="1"/>
  <c r="S733" i="1"/>
  <c r="T733" i="1"/>
  <c r="U733" i="1"/>
  <c r="V733" i="1"/>
  <c r="P734" i="1"/>
  <c r="Q734" i="1"/>
  <c r="R734" i="1"/>
  <c r="S734" i="1"/>
  <c r="T734" i="1"/>
  <c r="U734" i="1"/>
  <c r="V734" i="1"/>
  <c r="P735" i="1"/>
  <c r="Q735" i="1"/>
  <c r="R735" i="1"/>
  <c r="S735" i="1"/>
  <c r="T735" i="1"/>
  <c r="U735" i="1"/>
  <c r="V735" i="1"/>
  <c r="P736" i="1"/>
  <c r="Q736" i="1"/>
  <c r="R736" i="1"/>
  <c r="S736" i="1"/>
  <c r="T736" i="1"/>
  <c r="U736" i="1"/>
  <c r="V736" i="1"/>
  <c r="P737" i="1"/>
  <c r="Q737" i="1"/>
  <c r="R737" i="1"/>
  <c r="S737" i="1"/>
  <c r="T737" i="1"/>
  <c r="U737" i="1"/>
  <c r="V737" i="1"/>
  <c r="P738" i="1"/>
  <c r="Q738" i="1"/>
  <c r="R738" i="1"/>
  <c r="S738" i="1"/>
  <c r="T738" i="1"/>
  <c r="U738" i="1"/>
  <c r="V738" i="1"/>
  <c r="P739" i="1"/>
  <c r="Q739" i="1"/>
  <c r="R739" i="1"/>
  <c r="S739" i="1"/>
  <c r="T739" i="1"/>
  <c r="U739" i="1"/>
  <c r="V739" i="1"/>
  <c r="P740" i="1"/>
  <c r="Q740" i="1"/>
  <c r="R740" i="1"/>
  <c r="S740" i="1"/>
  <c r="T740" i="1"/>
  <c r="U740" i="1"/>
  <c r="V740" i="1"/>
  <c r="P741" i="1"/>
  <c r="Q741" i="1"/>
  <c r="R741" i="1"/>
  <c r="S741" i="1"/>
  <c r="T741" i="1"/>
  <c r="U741" i="1"/>
  <c r="V741" i="1"/>
  <c r="P742" i="1"/>
  <c r="Q742" i="1"/>
  <c r="R742" i="1"/>
  <c r="S742" i="1"/>
  <c r="T742" i="1"/>
  <c r="U742" i="1"/>
  <c r="V742" i="1"/>
  <c r="P743" i="1"/>
  <c r="Q743" i="1"/>
  <c r="R743" i="1"/>
  <c r="S743" i="1"/>
  <c r="T743" i="1"/>
  <c r="U743" i="1"/>
  <c r="V743" i="1"/>
  <c r="P744" i="1"/>
  <c r="Q744" i="1"/>
  <c r="R744" i="1"/>
  <c r="S744" i="1"/>
  <c r="T744" i="1"/>
  <c r="U744" i="1"/>
  <c r="V744" i="1"/>
  <c r="P745" i="1"/>
  <c r="Q745" i="1"/>
  <c r="R745" i="1"/>
  <c r="S745" i="1"/>
  <c r="T745" i="1"/>
  <c r="U745" i="1"/>
  <c r="V745" i="1"/>
  <c r="P746" i="1"/>
  <c r="Q746" i="1"/>
  <c r="R746" i="1"/>
  <c r="S746" i="1"/>
  <c r="T746" i="1"/>
  <c r="U746" i="1"/>
  <c r="V746" i="1"/>
  <c r="P747" i="1"/>
  <c r="Q747" i="1"/>
  <c r="R747" i="1"/>
  <c r="S747" i="1"/>
  <c r="T747" i="1"/>
  <c r="U747" i="1"/>
  <c r="V747" i="1"/>
  <c r="P748" i="1"/>
  <c r="Q748" i="1"/>
  <c r="R748" i="1"/>
  <c r="S748" i="1"/>
  <c r="T748" i="1"/>
  <c r="U748" i="1"/>
  <c r="V748" i="1"/>
  <c r="P749" i="1"/>
  <c r="Q749" i="1"/>
  <c r="R749" i="1"/>
  <c r="S749" i="1"/>
  <c r="T749" i="1"/>
  <c r="U749" i="1"/>
  <c r="V749" i="1"/>
  <c r="P750" i="1"/>
  <c r="Q750" i="1"/>
  <c r="R750" i="1"/>
  <c r="S750" i="1"/>
  <c r="T750" i="1"/>
  <c r="U750" i="1"/>
  <c r="V750" i="1"/>
  <c r="P751" i="1"/>
  <c r="Q751" i="1"/>
  <c r="R751" i="1"/>
  <c r="S751" i="1"/>
  <c r="T751" i="1"/>
  <c r="U751" i="1"/>
  <c r="V751" i="1"/>
  <c r="P752" i="1"/>
  <c r="Q752" i="1"/>
  <c r="R752" i="1"/>
  <c r="S752" i="1"/>
  <c r="T752" i="1"/>
  <c r="U752" i="1"/>
  <c r="V752" i="1"/>
  <c r="P753" i="1"/>
  <c r="Q753" i="1"/>
  <c r="R753" i="1"/>
  <c r="S753" i="1"/>
  <c r="T753" i="1"/>
  <c r="U753" i="1"/>
  <c r="V753" i="1"/>
  <c r="P754" i="1"/>
  <c r="Q754" i="1"/>
  <c r="R754" i="1"/>
  <c r="S754" i="1"/>
  <c r="T754" i="1"/>
  <c r="U754" i="1"/>
  <c r="V754" i="1"/>
  <c r="P755" i="1"/>
  <c r="Q755" i="1"/>
  <c r="R755" i="1"/>
  <c r="S755" i="1"/>
  <c r="T755" i="1"/>
  <c r="U755" i="1"/>
  <c r="V755" i="1"/>
  <c r="P756" i="1"/>
  <c r="Q756" i="1"/>
  <c r="R756" i="1"/>
  <c r="S756" i="1"/>
  <c r="T756" i="1"/>
  <c r="U756" i="1"/>
  <c r="V756" i="1"/>
  <c r="P757" i="1"/>
  <c r="Q757" i="1"/>
  <c r="R757" i="1"/>
  <c r="S757" i="1"/>
  <c r="T757" i="1"/>
  <c r="U757" i="1"/>
  <c r="V757" i="1"/>
  <c r="P758" i="1"/>
  <c r="Q758" i="1"/>
  <c r="R758" i="1"/>
  <c r="S758" i="1"/>
  <c r="T758" i="1"/>
  <c r="U758" i="1"/>
  <c r="V758" i="1"/>
  <c r="P759" i="1"/>
  <c r="Q759" i="1"/>
  <c r="R759" i="1"/>
  <c r="S759" i="1"/>
  <c r="T759" i="1"/>
  <c r="U759" i="1"/>
  <c r="V759" i="1"/>
  <c r="P760" i="1"/>
  <c r="Q760" i="1"/>
  <c r="R760" i="1"/>
  <c r="S760" i="1"/>
  <c r="T760" i="1"/>
  <c r="U760" i="1"/>
  <c r="V760" i="1"/>
  <c r="P761" i="1"/>
  <c r="Q761" i="1"/>
  <c r="R761" i="1"/>
  <c r="S761" i="1"/>
  <c r="T761" i="1"/>
  <c r="U761" i="1"/>
  <c r="V761" i="1"/>
  <c r="P762" i="1"/>
  <c r="Q762" i="1"/>
  <c r="R762" i="1"/>
  <c r="S762" i="1"/>
  <c r="T762" i="1"/>
  <c r="U762" i="1"/>
  <c r="V762" i="1"/>
  <c r="P763" i="1"/>
  <c r="Q763" i="1"/>
  <c r="R763" i="1"/>
  <c r="S763" i="1"/>
  <c r="T763" i="1"/>
  <c r="U763" i="1"/>
  <c r="V763" i="1"/>
  <c r="P764" i="1"/>
  <c r="Q764" i="1"/>
  <c r="R764" i="1"/>
  <c r="S764" i="1"/>
  <c r="T764" i="1"/>
  <c r="U764" i="1"/>
  <c r="V764" i="1"/>
  <c r="P765" i="1"/>
  <c r="Q765" i="1"/>
  <c r="R765" i="1"/>
  <c r="S765" i="1"/>
  <c r="T765" i="1"/>
  <c r="U765" i="1"/>
  <c r="V765" i="1"/>
  <c r="P766" i="1"/>
  <c r="Q766" i="1"/>
  <c r="R766" i="1"/>
  <c r="S766" i="1"/>
  <c r="T766" i="1"/>
  <c r="U766" i="1"/>
  <c r="V766" i="1"/>
  <c r="P767" i="1"/>
  <c r="Q767" i="1"/>
  <c r="R767" i="1"/>
  <c r="S767" i="1"/>
  <c r="T767" i="1"/>
  <c r="U767" i="1"/>
  <c r="V767" i="1"/>
  <c r="P768" i="1"/>
  <c r="Q768" i="1"/>
  <c r="R768" i="1"/>
  <c r="S768" i="1"/>
  <c r="T768" i="1"/>
  <c r="U768" i="1"/>
  <c r="V768" i="1"/>
  <c r="P769" i="1"/>
  <c r="Q769" i="1"/>
  <c r="R769" i="1"/>
  <c r="S769" i="1"/>
  <c r="T769" i="1"/>
  <c r="U769" i="1"/>
  <c r="V769" i="1"/>
  <c r="P770" i="1"/>
  <c r="Q770" i="1"/>
  <c r="R770" i="1"/>
  <c r="S770" i="1"/>
  <c r="T770" i="1"/>
  <c r="U770" i="1"/>
  <c r="V770" i="1"/>
  <c r="P771" i="1"/>
  <c r="Q771" i="1"/>
  <c r="R771" i="1"/>
  <c r="S771" i="1"/>
  <c r="T771" i="1"/>
  <c r="U771" i="1"/>
  <c r="V771" i="1"/>
  <c r="P772" i="1"/>
  <c r="Q772" i="1"/>
  <c r="R772" i="1"/>
  <c r="S772" i="1"/>
  <c r="T772" i="1"/>
  <c r="U772" i="1"/>
  <c r="V772" i="1"/>
  <c r="P773" i="1"/>
  <c r="Q773" i="1"/>
  <c r="R773" i="1"/>
  <c r="S773" i="1"/>
  <c r="T773" i="1"/>
  <c r="U773" i="1"/>
  <c r="V773" i="1"/>
  <c r="P774" i="1"/>
  <c r="Q774" i="1"/>
  <c r="R774" i="1"/>
  <c r="S774" i="1"/>
  <c r="T774" i="1"/>
  <c r="U774" i="1"/>
  <c r="V774" i="1"/>
  <c r="P775" i="1"/>
  <c r="Q775" i="1"/>
  <c r="R775" i="1"/>
  <c r="S775" i="1"/>
  <c r="T775" i="1"/>
  <c r="U775" i="1"/>
  <c r="V775" i="1"/>
  <c r="P776" i="1"/>
  <c r="Q776" i="1"/>
  <c r="R776" i="1"/>
  <c r="S776" i="1"/>
  <c r="T776" i="1"/>
  <c r="U776" i="1"/>
  <c r="V776" i="1"/>
  <c r="P777" i="1"/>
  <c r="Q777" i="1"/>
  <c r="R777" i="1"/>
  <c r="S777" i="1"/>
  <c r="T777" i="1"/>
  <c r="U777" i="1"/>
  <c r="V777" i="1"/>
  <c r="P778" i="1"/>
  <c r="Q778" i="1"/>
  <c r="R778" i="1"/>
  <c r="S778" i="1"/>
  <c r="T778" i="1"/>
  <c r="U778" i="1"/>
  <c r="V778" i="1"/>
  <c r="P779" i="1"/>
  <c r="Q779" i="1"/>
  <c r="R779" i="1"/>
  <c r="S779" i="1"/>
  <c r="T779" i="1"/>
  <c r="U779" i="1"/>
  <c r="V779" i="1"/>
  <c r="P780" i="1"/>
  <c r="Q780" i="1"/>
  <c r="R780" i="1"/>
  <c r="S780" i="1"/>
  <c r="T780" i="1"/>
  <c r="U780" i="1"/>
  <c r="V780" i="1"/>
  <c r="P781" i="1"/>
  <c r="Q781" i="1"/>
  <c r="R781" i="1"/>
  <c r="S781" i="1"/>
  <c r="T781" i="1"/>
  <c r="U781" i="1"/>
  <c r="V781" i="1"/>
  <c r="P782" i="1"/>
  <c r="Q782" i="1"/>
  <c r="R782" i="1"/>
  <c r="S782" i="1"/>
  <c r="T782" i="1"/>
  <c r="U782" i="1"/>
  <c r="V782" i="1"/>
  <c r="P783" i="1"/>
  <c r="Q783" i="1"/>
  <c r="R783" i="1"/>
  <c r="S783" i="1"/>
  <c r="T783" i="1"/>
  <c r="U783" i="1"/>
  <c r="V783" i="1"/>
  <c r="P784" i="1"/>
  <c r="Q784" i="1"/>
  <c r="R784" i="1"/>
  <c r="S784" i="1"/>
  <c r="T784" i="1"/>
  <c r="U784" i="1"/>
  <c r="V784" i="1"/>
  <c r="P785" i="1"/>
  <c r="Q785" i="1"/>
  <c r="R785" i="1"/>
  <c r="S785" i="1"/>
  <c r="T785" i="1"/>
  <c r="U785" i="1"/>
  <c r="V785" i="1"/>
  <c r="P786" i="1"/>
  <c r="Q786" i="1"/>
  <c r="R786" i="1"/>
  <c r="S786" i="1"/>
  <c r="T786" i="1"/>
  <c r="U786" i="1"/>
  <c r="V786" i="1"/>
  <c r="P787" i="1"/>
  <c r="Q787" i="1"/>
  <c r="R787" i="1"/>
  <c r="S787" i="1"/>
  <c r="T787" i="1"/>
  <c r="U787" i="1"/>
  <c r="V787" i="1"/>
  <c r="P788" i="1"/>
  <c r="Q788" i="1"/>
  <c r="R788" i="1"/>
  <c r="S788" i="1"/>
  <c r="T788" i="1"/>
  <c r="U788" i="1"/>
  <c r="V788" i="1"/>
  <c r="P789" i="1"/>
  <c r="Q789" i="1"/>
  <c r="R789" i="1"/>
  <c r="S789" i="1"/>
  <c r="T789" i="1"/>
  <c r="U789" i="1"/>
  <c r="V789" i="1"/>
  <c r="P790" i="1"/>
  <c r="Q790" i="1"/>
  <c r="R790" i="1"/>
  <c r="S790" i="1"/>
  <c r="T790" i="1"/>
  <c r="U790" i="1"/>
  <c r="V790" i="1"/>
  <c r="P791" i="1"/>
  <c r="Q791" i="1"/>
  <c r="R791" i="1"/>
  <c r="S791" i="1"/>
  <c r="T791" i="1"/>
  <c r="U791" i="1"/>
  <c r="V791" i="1"/>
  <c r="P792" i="1"/>
  <c r="Q792" i="1"/>
  <c r="R792" i="1"/>
  <c r="S792" i="1"/>
  <c r="T792" i="1"/>
  <c r="U792" i="1"/>
  <c r="V792" i="1"/>
  <c r="P793" i="1"/>
  <c r="Q793" i="1"/>
  <c r="R793" i="1"/>
  <c r="S793" i="1"/>
  <c r="T793" i="1"/>
  <c r="U793" i="1"/>
  <c r="V793" i="1"/>
  <c r="P794" i="1"/>
  <c r="Q794" i="1"/>
  <c r="R794" i="1"/>
  <c r="S794" i="1"/>
  <c r="T794" i="1"/>
  <c r="U794" i="1"/>
  <c r="V794" i="1"/>
  <c r="P795" i="1"/>
  <c r="Q795" i="1"/>
  <c r="R795" i="1"/>
  <c r="S795" i="1"/>
  <c r="T795" i="1"/>
  <c r="U795" i="1"/>
  <c r="V795" i="1"/>
  <c r="P796" i="1"/>
  <c r="Q796" i="1"/>
  <c r="R796" i="1"/>
  <c r="S796" i="1"/>
  <c r="T796" i="1"/>
  <c r="U796" i="1"/>
  <c r="V796" i="1"/>
  <c r="P797" i="1"/>
  <c r="Q797" i="1"/>
  <c r="R797" i="1"/>
  <c r="S797" i="1"/>
  <c r="T797" i="1"/>
  <c r="U797" i="1"/>
  <c r="V797" i="1"/>
  <c r="P798" i="1"/>
  <c r="Q798" i="1"/>
  <c r="R798" i="1"/>
  <c r="S798" i="1"/>
  <c r="T798" i="1"/>
  <c r="U798" i="1"/>
  <c r="V798" i="1"/>
  <c r="P799" i="1"/>
  <c r="Q799" i="1"/>
  <c r="R799" i="1"/>
  <c r="S799" i="1"/>
  <c r="T799" i="1"/>
  <c r="U799" i="1"/>
  <c r="V799" i="1"/>
  <c r="P800" i="1"/>
  <c r="Q800" i="1"/>
  <c r="R800" i="1"/>
  <c r="S800" i="1"/>
  <c r="T800" i="1"/>
  <c r="U800" i="1"/>
  <c r="V800" i="1"/>
  <c r="P801" i="1"/>
  <c r="Q801" i="1"/>
  <c r="R801" i="1"/>
  <c r="S801" i="1"/>
  <c r="T801" i="1"/>
  <c r="U801" i="1"/>
  <c r="V801" i="1"/>
  <c r="P802" i="1"/>
  <c r="Q802" i="1"/>
  <c r="R802" i="1"/>
  <c r="S802" i="1"/>
  <c r="T802" i="1"/>
  <c r="U802" i="1"/>
  <c r="V802" i="1"/>
  <c r="P803" i="1"/>
  <c r="Q803" i="1"/>
  <c r="R803" i="1"/>
  <c r="S803" i="1"/>
  <c r="T803" i="1"/>
  <c r="U803" i="1"/>
  <c r="V803" i="1"/>
  <c r="P804" i="1"/>
  <c r="Q804" i="1"/>
  <c r="R804" i="1"/>
  <c r="S804" i="1"/>
  <c r="T804" i="1"/>
  <c r="U804" i="1"/>
  <c r="V804" i="1"/>
  <c r="P805" i="1"/>
  <c r="Q805" i="1"/>
  <c r="R805" i="1"/>
  <c r="S805" i="1"/>
  <c r="T805" i="1"/>
  <c r="U805" i="1"/>
  <c r="V805" i="1"/>
  <c r="P806" i="1"/>
  <c r="Q806" i="1"/>
  <c r="R806" i="1"/>
  <c r="S806" i="1"/>
  <c r="T806" i="1"/>
  <c r="U806" i="1"/>
  <c r="V806" i="1"/>
  <c r="P807" i="1"/>
  <c r="Q807" i="1"/>
  <c r="R807" i="1"/>
  <c r="S807" i="1"/>
  <c r="T807" i="1"/>
  <c r="U807" i="1"/>
  <c r="V807" i="1"/>
  <c r="P808" i="1"/>
  <c r="Q808" i="1"/>
  <c r="R808" i="1"/>
  <c r="S808" i="1"/>
  <c r="T808" i="1"/>
  <c r="U808" i="1"/>
  <c r="V808" i="1"/>
  <c r="P809" i="1"/>
  <c r="Q809" i="1"/>
  <c r="R809" i="1"/>
  <c r="S809" i="1"/>
  <c r="T809" i="1"/>
  <c r="U809" i="1"/>
  <c r="V809" i="1"/>
  <c r="P810" i="1"/>
  <c r="Q810" i="1"/>
  <c r="R810" i="1"/>
  <c r="S810" i="1"/>
  <c r="T810" i="1"/>
  <c r="U810" i="1"/>
  <c r="V810" i="1"/>
  <c r="P811" i="1"/>
  <c r="Q811" i="1"/>
  <c r="R811" i="1"/>
  <c r="S811" i="1"/>
  <c r="T811" i="1"/>
  <c r="U811" i="1"/>
  <c r="V811" i="1"/>
  <c r="P812" i="1"/>
  <c r="Q812" i="1"/>
  <c r="R812" i="1"/>
  <c r="S812" i="1"/>
  <c r="T812" i="1"/>
  <c r="U812" i="1"/>
  <c r="V812" i="1"/>
  <c r="P813" i="1"/>
  <c r="Q813" i="1"/>
  <c r="R813" i="1"/>
  <c r="S813" i="1"/>
  <c r="T813" i="1"/>
  <c r="U813" i="1"/>
  <c r="V813" i="1"/>
  <c r="P814" i="1"/>
  <c r="Q814" i="1"/>
  <c r="R814" i="1"/>
  <c r="S814" i="1"/>
  <c r="T814" i="1"/>
  <c r="U814" i="1"/>
  <c r="V814" i="1"/>
  <c r="P815" i="1"/>
  <c r="Q815" i="1"/>
  <c r="R815" i="1"/>
  <c r="S815" i="1"/>
  <c r="T815" i="1"/>
  <c r="U815" i="1"/>
  <c r="V815" i="1"/>
  <c r="P816" i="1"/>
  <c r="Q816" i="1"/>
  <c r="R816" i="1"/>
  <c r="S816" i="1"/>
  <c r="T816" i="1"/>
  <c r="U816" i="1"/>
  <c r="V816" i="1"/>
  <c r="P817" i="1"/>
  <c r="Q817" i="1"/>
  <c r="R817" i="1"/>
  <c r="S817" i="1"/>
  <c r="T817" i="1"/>
  <c r="U817" i="1"/>
  <c r="V817" i="1"/>
  <c r="P818" i="1"/>
  <c r="Q818" i="1"/>
  <c r="R818" i="1"/>
  <c r="S818" i="1"/>
  <c r="T818" i="1"/>
  <c r="U818" i="1"/>
  <c r="V818" i="1"/>
  <c r="P819" i="1"/>
  <c r="Q819" i="1"/>
  <c r="R819" i="1"/>
  <c r="S819" i="1"/>
  <c r="T819" i="1"/>
  <c r="U819" i="1"/>
  <c r="V819" i="1"/>
  <c r="P820" i="1"/>
  <c r="Q820" i="1"/>
  <c r="R820" i="1"/>
  <c r="S820" i="1"/>
  <c r="T820" i="1"/>
  <c r="U820" i="1"/>
  <c r="V820" i="1"/>
  <c r="P821" i="1"/>
  <c r="Q821" i="1"/>
  <c r="R821" i="1"/>
  <c r="S821" i="1"/>
  <c r="T821" i="1"/>
  <c r="U821" i="1"/>
  <c r="V821" i="1"/>
  <c r="P822" i="1"/>
  <c r="Q822" i="1"/>
  <c r="R822" i="1"/>
  <c r="S822" i="1"/>
  <c r="T822" i="1"/>
  <c r="U822" i="1"/>
  <c r="V822" i="1"/>
  <c r="P823" i="1"/>
  <c r="Q823" i="1"/>
  <c r="R823" i="1"/>
  <c r="S823" i="1"/>
  <c r="T823" i="1"/>
  <c r="U823" i="1"/>
  <c r="V823" i="1"/>
  <c r="P824" i="1"/>
  <c r="Q824" i="1"/>
  <c r="R824" i="1"/>
  <c r="S824" i="1"/>
  <c r="T824" i="1"/>
  <c r="U824" i="1"/>
  <c r="V824" i="1"/>
  <c r="P825" i="1"/>
  <c r="Q825" i="1"/>
  <c r="R825" i="1"/>
  <c r="S825" i="1"/>
  <c r="T825" i="1"/>
  <c r="U825" i="1"/>
  <c r="V825" i="1"/>
  <c r="P826" i="1"/>
  <c r="Q826" i="1"/>
  <c r="R826" i="1"/>
  <c r="S826" i="1"/>
  <c r="T826" i="1"/>
  <c r="U826" i="1"/>
  <c r="V826" i="1"/>
  <c r="P827" i="1"/>
  <c r="Q827" i="1"/>
  <c r="R827" i="1"/>
  <c r="S827" i="1"/>
  <c r="T827" i="1"/>
  <c r="U827" i="1"/>
  <c r="V827" i="1"/>
  <c r="P828" i="1"/>
  <c r="Q828" i="1"/>
  <c r="R828" i="1"/>
  <c r="S828" i="1"/>
  <c r="T828" i="1"/>
  <c r="U828" i="1"/>
  <c r="V828" i="1"/>
  <c r="P829" i="1"/>
  <c r="Q829" i="1"/>
  <c r="R829" i="1"/>
  <c r="S829" i="1"/>
  <c r="T829" i="1"/>
  <c r="U829" i="1"/>
  <c r="V829" i="1"/>
  <c r="P830" i="1"/>
  <c r="Q830" i="1"/>
  <c r="R830" i="1"/>
  <c r="S830" i="1"/>
  <c r="T830" i="1"/>
  <c r="U830" i="1"/>
  <c r="V830" i="1"/>
  <c r="P831" i="1"/>
  <c r="Q831" i="1"/>
  <c r="R831" i="1"/>
  <c r="S831" i="1"/>
  <c r="T831" i="1"/>
  <c r="U831" i="1"/>
  <c r="V831" i="1"/>
  <c r="P832" i="1"/>
  <c r="Q832" i="1"/>
  <c r="R832" i="1"/>
  <c r="S832" i="1"/>
  <c r="T832" i="1"/>
  <c r="U832" i="1"/>
  <c r="V832" i="1"/>
  <c r="P833" i="1"/>
  <c r="Q833" i="1"/>
  <c r="R833" i="1"/>
  <c r="S833" i="1"/>
  <c r="T833" i="1"/>
  <c r="U833" i="1"/>
  <c r="V833" i="1"/>
  <c r="P834" i="1"/>
  <c r="Q834" i="1"/>
  <c r="R834" i="1"/>
  <c r="S834" i="1"/>
  <c r="T834" i="1"/>
  <c r="U834" i="1"/>
  <c r="V834" i="1"/>
  <c r="P835" i="1"/>
  <c r="Q835" i="1"/>
  <c r="R835" i="1"/>
  <c r="S835" i="1"/>
  <c r="T835" i="1"/>
  <c r="U835" i="1"/>
  <c r="V835" i="1"/>
  <c r="P836" i="1"/>
  <c r="Q836" i="1"/>
  <c r="R836" i="1"/>
  <c r="S836" i="1"/>
  <c r="T836" i="1"/>
  <c r="U836" i="1"/>
  <c r="V836" i="1"/>
  <c r="P837" i="1"/>
  <c r="Q837" i="1"/>
  <c r="R837" i="1"/>
  <c r="S837" i="1"/>
  <c r="T837" i="1"/>
  <c r="U837" i="1"/>
  <c r="V837" i="1"/>
  <c r="P838" i="1"/>
  <c r="Q838" i="1"/>
  <c r="R838" i="1"/>
  <c r="S838" i="1"/>
  <c r="T838" i="1"/>
  <c r="U838" i="1"/>
  <c r="V838" i="1"/>
  <c r="P839" i="1"/>
  <c r="Q839" i="1"/>
  <c r="R839" i="1"/>
  <c r="S839" i="1"/>
  <c r="T839" i="1"/>
  <c r="U839" i="1"/>
  <c r="V839" i="1"/>
  <c r="P840" i="1"/>
  <c r="Q840" i="1"/>
  <c r="R840" i="1"/>
  <c r="S840" i="1"/>
  <c r="T840" i="1"/>
  <c r="U840" i="1"/>
  <c r="V840" i="1"/>
  <c r="P841" i="1"/>
  <c r="Q841" i="1"/>
  <c r="R841" i="1"/>
  <c r="S841" i="1"/>
  <c r="T841" i="1"/>
  <c r="U841" i="1"/>
  <c r="V841" i="1"/>
  <c r="P842" i="1"/>
  <c r="Q842" i="1"/>
  <c r="R842" i="1"/>
  <c r="S842" i="1"/>
  <c r="T842" i="1"/>
  <c r="U842" i="1"/>
  <c r="V842" i="1"/>
  <c r="P843" i="1"/>
  <c r="Q843" i="1"/>
  <c r="R843" i="1"/>
  <c r="S843" i="1"/>
  <c r="T843" i="1"/>
  <c r="U843" i="1"/>
  <c r="V843" i="1"/>
  <c r="P844" i="1"/>
  <c r="Q844" i="1"/>
  <c r="R844" i="1"/>
  <c r="S844" i="1"/>
  <c r="T844" i="1"/>
  <c r="U844" i="1"/>
  <c r="V844" i="1"/>
  <c r="P845" i="1"/>
  <c r="Q845" i="1"/>
  <c r="R845" i="1"/>
  <c r="S845" i="1"/>
  <c r="T845" i="1"/>
  <c r="U845" i="1"/>
  <c r="V845" i="1"/>
  <c r="P846" i="1"/>
  <c r="Q846" i="1"/>
  <c r="R846" i="1"/>
  <c r="S846" i="1"/>
  <c r="T846" i="1"/>
  <c r="U846" i="1"/>
  <c r="V846" i="1"/>
  <c r="P847" i="1"/>
  <c r="Q847" i="1"/>
  <c r="R847" i="1"/>
  <c r="S847" i="1"/>
  <c r="T847" i="1"/>
  <c r="U847" i="1"/>
  <c r="V847" i="1"/>
  <c r="P848" i="1"/>
  <c r="Q848" i="1"/>
  <c r="R848" i="1"/>
  <c r="S848" i="1"/>
  <c r="T848" i="1"/>
  <c r="U848" i="1"/>
  <c r="V848" i="1"/>
  <c r="P849" i="1"/>
  <c r="Q849" i="1"/>
  <c r="R849" i="1"/>
  <c r="S849" i="1"/>
  <c r="T849" i="1"/>
  <c r="U849" i="1"/>
  <c r="V849" i="1"/>
  <c r="P850" i="1"/>
  <c r="Q850" i="1"/>
  <c r="R850" i="1"/>
  <c r="S850" i="1"/>
  <c r="T850" i="1"/>
  <c r="U850" i="1"/>
  <c r="V850" i="1"/>
  <c r="P851" i="1"/>
  <c r="Q851" i="1"/>
  <c r="R851" i="1"/>
  <c r="S851" i="1"/>
  <c r="T851" i="1"/>
  <c r="U851" i="1"/>
  <c r="V851" i="1"/>
  <c r="P852" i="1"/>
  <c r="Q852" i="1"/>
  <c r="R852" i="1"/>
  <c r="S852" i="1"/>
  <c r="T852" i="1"/>
  <c r="U852" i="1"/>
  <c r="V852" i="1"/>
  <c r="P853" i="1"/>
  <c r="Q853" i="1"/>
  <c r="R853" i="1"/>
  <c r="S853" i="1"/>
  <c r="T853" i="1"/>
  <c r="U853" i="1"/>
  <c r="V853" i="1"/>
  <c r="P854" i="1"/>
  <c r="Q854" i="1"/>
  <c r="R854" i="1"/>
  <c r="S854" i="1"/>
  <c r="T854" i="1"/>
  <c r="U854" i="1"/>
  <c r="V854" i="1"/>
  <c r="P855" i="1"/>
  <c r="Q855" i="1"/>
  <c r="R855" i="1"/>
  <c r="S855" i="1"/>
  <c r="T855" i="1"/>
  <c r="U855" i="1"/>
  <c r="V855" i="1"/>
  <c r="P856" i="1"/>
  <c r="Q856" i="1"/>
  <c r="R856" i="1"/>
  <c r="S856" i="1"/>
  <c r="T856" i="1"/>
  <c r="U856" i="1"/>
  <c r="V856" i="1"/>
  <c r="P857" i="1"/>
  <c r="Q857" i="1"/>
  <c r="R857" i="1"/>
  <c r="S857" i="1"/>
  <c r="T857" i="1"/>
  <c r="U857" i="1"/>
  <c r="V857" i="1"/>
  <c r="P858" i="1"/>
  <c r="Q858" i="1"/>
  <c r="R858" i="1"/>
  <c r="S858" i="1"/>
  <c r="T858" i="1"/>
  <c r="U858" i="1"/>
  <c r="V858" i="1"/>
  <c r="P859" i="1"/>
  <c r="Q859" i="1"/>
  <c r="R859" i="1"/>
  <c r="S859" i="1"/>
  <c r="T859" i="1"/>
  <c r="U859" i="1"/>
  <c r="V859" i="1"/>
  <c r="P860" i="1"/>
  <c r="Q860" i="1"/>
  <c r="R860" i="1"/>
  <c r="S860" i="1"/>
  <c r="T860" i="1"/>
  <c r="U860" i="1"/>
  <c r="V860" i="1"/>
  <c r="P861" i="1"/>
  <c r="Q861" i="1"/>
  <c r="R861" i="1"/>
  <c r="S861" i="1"/>
  <c r="T861" i="1"/>
  <c r="U861" i="1"/>
  <c r="V861" i="1"/>
  <c r="P862" i="1"/>
  <c r="Q862" i="1"/>
  <c r="R862" i="1"/>
  <c r="S862" i="1"/>
  <c r="T862" i="1"/>
  <c r="U862" i="1"/>
  <c r="V862" i="1"/>
  <c r="P863" i="1"/>
  <c r="Q863" i="1"/>
  <c r="R863" i="1"/>
  <c r="S863" i="1"/>
  <c r="T863" i="1"/>
  <c r="U863" i="1"/>
  <c r="V863" i="1"/>
  <c r="P864" i="1"/>
  <c r="Q864" i="1"/>
  <c r="R864" i="1"/>
  <c r="S864" i="1"/>
  <c r="T864" i="1"/>
  <c r="U864" i="1"/>
  <c r="V864" i="1"/>
  <c r="P865" i="1"/>
  <c r="Q865" i="1"/>
  <c r="R865" i="1"/>
  <c r="S865" i="1"/>
  <c r="T865" i="1"/>
  <c r="U865" i="1"/>
  <c r="V865" i="1"/>
  <c r="P866" i="1"/>
  <c r="Q866" i="1"/>
  <c r="R866" i="1"/>
  <c r="S866" i="1"/>
  <c r="T866" i="1"/>
  <c r="U866" i="1"/>
  <c r="V866" i="1"/>
  <c r="P867" i="1"/>
  <c r="Q867" i="1"/>
  <c r="R867" i="1"/>
  <c r="S867" i="1"/>
  <c r="T867" i="1"/>
  <c r="U867" i="1"/>
  <c r="V867" i="1"/>
  <c r="P868" i="1"/>
  <c r="Q868" i="1"/>
  <c r="R868" i="1"/>
  <c r="S868" i="1"/>
  <c r="T868" i="1"/>
  <c r="U868" i="1"/>
  <c r="V868" i="1"/>
  <c r="P869" i="1"/>
  <c r="Q869" i="1"/>
  <c r="R869" i="1"/>
  <c r="S869" i="1"/>
  <c r="T869" i="1"/>
  <c r="U869" i="1"/>
  <c r="V869" i="1"/>
  <c r="P870" i="1"/>
  <c r="Q870" i="1"/>
  <c r="R870" i="1"/>
  <c r="S870" i="1"/>
  <c r="T870" i="1"/>
  <c r="U870" i="1"/>
  <c r="V870" i="1"/>
  <c r="P871" i="1"/>
  <c r="Q871" i="1"/>
  <c r="R871" i="1"/>
  <c r="S871" i="1"/>
  <c r="T871" i="1"/>
  <c r="U871" i="1"/>
  <c r="V871" i="1"/>
  <c r="P872" i="1"/>
  <c r="Q872" i="1"/>
  <c r="R872" i="1"/>
  <c r="S872" i="1"/>
  <c r="T872" i="1"/>
  <c r="U872" i="1"/>
  <c r="V872" i="1"/>
  <c r="P873" i="1"/>
  <c r="Q873" i="1"/>
  <c r="R873" i="1"/>
  <c r="S873" i="1"/>
  <c r="T873" i="1"/>
  <c r="U873" i="1"/>
  <c r="V873" i="1"/>
  <c r="P874" i="1"/>
  <c r="Q874" i="1"/>
  <c r="R874" i="1"/>
  <c r="S874" i="1"/>
  <c r="T874" i="1"/>
  <c r="U874" i="1"/>
  <c r="V874" i="1"/>
  <c r="P875" i="1"/>
  <c r="Q875" i="1"/>
  <c r="R875" i="1"/>
  <c r="S875" i="1"/>
  <c r="T875" i="1"/>
  <c r="U875" i="1"/>
  <c r="V875" i="1"/>
  <c r="P876" i="1"/>
  <c r="Q876" i="1"/>
  <c r="R876" i="1"/>
  <c r="S876" i="1"/>
  <c r="T876" i="1"/>
  <c r="U876" i="1"/>
  <c r="V876" i="1"/>
  <c r="P877" i="1"/>
  <c r="Q877" i="1"/>
  <c r="R877" i="1"/>
  <c r="S877" i="1"/>
  <c r="T877" i="1"/>
  <c r="U877" i="1"/>
  <c r="V877" i="1"/>
  <c r="P878" i="1"/>
  <c r="Q878" i="1"/>
  <c r="R878" i="1"/>
  <c r="S878" i="1"/>
  <c r="T878" i="1"/>
  <c r="U878" i="1"/>
  <c r="V878" i="1"/>
  <c r="P879" i="1"/>
  <c r="Q879" i="1"/>
  <c r="R879" i="1"/>
  <c r="S879" i="1"/>
  <c r="T879" i="1"/>
  <c r="U879" i="1"/>
  <c r="V879" i="1"/>
  <c r="P880" i="1"/>
  <c r="Q880" i="1"/>
  <c r="R880" i="1"/>
  <c r="S880" i="1"/>
  <c r="T880" i="1"/>
  <c r="U880" i="1"/>
  <c r="V880" i="1"/>
  <c r="P881" i="1"/>
  <c r="Q881" i="1"/>
  <c r="R881" i="1"/>
  <c r="S881" i="1"/>
  <c r="T881" i="1"/>
  <c r="U881" i="1"/>
  <c r="V881" i="1"/>
  <c r="P882" i="1"/>
  <c r="Q882" i="1"/>
  <c r="R882" i="1"/>
  <c r="S882" i="1"/>
  <c r="T882" i="1"/>
  <c r="U882" i="1"/>
  <c r="V882" i="1"/>
  <c r="P883" i="1"/>
  <c r="Q883" i="1"/>
  <c r="R883" i="1"/>
  <c r="S883" i="1"/>
  <c r="T883" i="1"/>
  <c r="U883" i="1"/>
  <c r="V883" i="1"/>
  <c r="P884" i="1"/>
  <c r="Q884" i="1"/>
  <c r="R884" i="1"/>
  <c r="S884" i="1"/>
  <c r="T884" i="1"/>
  <c r="U884" i="1"/>
  <c r="V884" i="1"/>
  <c r="P885" i="1"/>
  <c r="Q885" i="1"/>
  <c r="R885" i="1"/>
  <c r="S885" i="1"/>
  <c r="T885" i="1"/>
  <c r="U885" i="1"/>
  <c r="V885" i="1"/>
  <c r="P886" i="1"/>
  <c r="Q886" i="1"/>
  <c r="R886" i="1"/>
  <c r="S886" i="1"/>
  <c r="T886" i="1"/>
  <c r="U886" i="1"/>
  <c r="V886" i="1"/>
  <c r="P887" i="1"/>
  <c r="Q887" i="1"/>
  <c r="R887" i="1"/>
  <c r="S887" i="1"/>
  <c r="T887" i="1"/>
  <c r="U887" i="1"/>
  <c r="V887" i="1"/>
  <c r="P888" i="1"/>
  <c r="Q888" i="1"/>
  <c r="R888" i="1"/>
  <c r="S888" i="1"/>
  <c r="T888" i="1"/>
  <c r="U888" i="1"/>
  <c r="V888" i="1"/>
  <c r="P889" i="1"/>
  <c r="Q889" i="1"/>
  <c r="R889" i="1"/>
  <c r="S889" i="1"/>
  <c r="T889" i="1"/>
  <c r="U889" i="1"/>
  <c r="V889" i="1"/>
  <c r="P890" i="1"/>
  <c r="Q890" i="1"/>
  <c r="R890" i="1"/>
  <c r="S890" i="1"/>
  <c r="T890" i="1"/>
  <c r="U890" i="1"/>
  <c r="V890" i="1"/>
  <c r="P891" i="1"/>
  <c r="Q891" i="1"/>
  <c r="R891" i="1"/>
  <c r="S891" i="1"/>
  <c r="T891" i="1"/>
  <c r="U891" i="1"/>
  <c r="V891" i="1"/>
  <c r="P892" i="1"/>
  <c r="Q892" i="1"/>
  <c r="R892" i="1"/>
  <c r="S892" i="1"/>
  <c r="T892" i="1"/>
  <c r="U892" i="1"/>
  <c r="V892" i="1"/>
  <c r="P893" i="1"/>
  <c r="Q893" i="1"/>
  <c r="R893" i="1"/>
  <c r="S893" i="1"/>
  <c r="T893" i="1"/>
  <c r="U893" i="1"/>
  <c r="V893" i="1"/>
  <c r="P894" i="1"/>
  <c r="Q894" i="1"/>
  <c r="R894" i="1"/>
  <c r="S894" i="1"/>
  <c r="T894" i="1"/>
  <c r="U894" i="1"/>
  <c r="V894" i="1"/>
  <c r="P895" i="1"/>
  <c r="Q895" i="1"/>
  <c r="R895" i="1"/>
  <c r="S895" i="1"/>
  <c r="T895" i="1"/>
  <c r="U895" i="1"/>
  <c r="V895" i="1"/>
  <c r="P896" i="1"/>
  <c r="Q896" i="1"/>
  <c r="R896" i="1"/>
  <c r="S896" i="1"/>
  <c r="T896" i="1"/>
  <c r="U896" i="1"/>
  <c r="V896" i="1"/>
  <c r="P897" i="1"/>
  <c r="Q897" i="1"/>
  <c r="R897" i="1"/>
  <c r="S897" i="1"/>
  <c r="T897" i="1"/>
  <c r="U897" i="1"/>
  <c r="V897" i="1"/>
  <c r="P898" i="1"/>
  <c r="Q898" i="1"/>
  <c r="R898" i="1"/>
  <c r="S898" i="1"/>
  <c r="T898" i="1"/>
  <c r="U898" i="1"/>
  <c r="V898" i="1"/>
  <c r="P899" i="1"/>
  <c r="Q899" i="1"/>
  <c r="R899" i="1"/>
  <c r="S899" i="1"/>
  <c r="T899" i="1"/>
  <c r="U899" i="1"/>
  <c r="V899" i="1"/>
  <c r="P900" i="1"/>
  <c r="Q900" i="1"/>
  <c r="R900" i="1"/>
  <c r="S900" i="1"/>
  <c r="T900" i="1"/>
  <c r="U900" i="1"/>
  <c r="V900" i="1"/>
  <c r="P901" i="1"/>
  <c r="Q901" i="1"/>
  <c r="R901" i="1"/>
  <c r="S901" i="1"/>
  <c r="T901" i="1"/>
  <c r="U901" i="1"/>
  <c r="V901" i="1"/>
  <c r="P902" i="1"/>
  <c r="Q902" i="1"/>
  <c r="R902" i="1"/>
  <c r="S902" i="1"/>
  <c r="T902" i="1"/>
  <c r="U902" i="1"/>
  <c r="V902" i="1"/>
  <c r="P903" i="1"/>
  <c r="Q903" i="1"/>
  <c r="R903" i="1"/>
  <c r="S903" i="1"/>
  <c r="T903" i="1"/>
  <c r="U903" i="1"/>
  <c r="V903" i="1"/>
  <c r="P904" i="1"/>
  <c r="Q904" i="1"/>
  <c r="R904" i="1"/>
  <c r="S904" i="1"/>
  <c r="T904" i="1"/>
  <c r="U904" i="1"/>
  <c r="V904" i="1"/>
  <c r="P905" i="1"/>
  <c r="Q905" i="1"/>
  <c r="R905" i="1"/>
  <c r="S905" i="1"/>
  <c r="T905" i="1"/>
  <c r="U905" i="1"/>
  <c r="V905" i="1"/>
  <c r="P906" i="1"/>
  <c r="Q906" i="1"/>
  <c r="R906" i="1"/>
  <c r="S906" i="1"/>
  <c r="T906" i="1"/>
  <c r="U906" i="1"/>
  <c r="V906" i="1"/>
  <c r="P907" i="1"/>
  <c r="Q907" i="1"/>
  <c r="R907" i="1"/>
  <c r="S907" i="1"/>
  <c r="T907" i="1"/>
  <c r="U907" i="1"/>
  <c r="V907" i="1"/>
  <c r="P908" i="1"/>
  <c r="Q908" i="1"/>
  <c r="R908" i="1"/>
  <c r="S908" i="1"/>
  <c r="T908" i="1"/>
  <c r="U908" i="1"/>
  <c r="V908" i="1"/>
  <c r="P909" i="1"/>
  <c r="Q909" i="1"/>
  <c r="R909" i="1"/>
  <c r="S909" i="1"/>
  <c r="T909" i="1"/>
  <c r="U909" i="1"/>
  <c r="V909" i="1"/>
  <c r="P910" i="1"/>
  <c r="Q910" i="1"/>
  <c r="R910" i="1"/>
  <c r="S910" i="1"/>
  <c r="T910" i="1"/>
  <c r="U910" i="1"/>
  <c r="V910" i="1"/>
  <c r="P911" i="1"/>
  <c r="Q911" i="1"/>
  <c r="R911" i="1"/>
  <c r="S911" i="1"/>
  <c r="T911" i="1"/>
  <c r="U911" i="1"/>
  <c r="V911" i="1"/>
  <c r="P912" i="1"/>
  <c r="Q912" i="1"/>
  <c r="R912" i="1"/>
  <c r="S912" i="1"/>
  <c r="T912" i="1"/>
  <c r="U912" i="1"/>
  <c r="V912" i="1"/>
  <c r="P913" i="1"/>
  <c r="Q913" i="1"/>
  <c r="R913" i="1"/>
  <c r="S913" i="1"/>
  <c r="T913" i="1"/>
  <c r="U913" i="1"/>
  <c r="V913" i="1"/>
  <c r="P914" i="1"/>
  <c r="Q914" i="1"/>
  <c r="R914" i="1"/>
  <c r="S914" i="1"/>
  <c r="T914" i="1"/>
  <c r="U914" i="1"/>
  <c r="V914" i="1"/>
  <c r="P915" i="1"/>
  <c r="Q915" i="1"/>
  <c r="R915" i="1"/>
  <c r="S915" i="1"/>
  <c r="T915" i="1"/>
  <c r="U915" i="1"/>
  <c r="V915" i="1"/>
  <c r="P916" i="1"/>
  <c r="Q916" i="1"/>
  <c r="R916" i="1"/>
  <c r="S916" i="1"/>
  <c r="T916" i="1"/>
  <c r="U916" i="1"/>
  <c r="V916" i="1"/>
  <c r="P917" i="1"/>
  <c r="Q917" i="1"/>
  <c r="R917" i="1"/>
  <c r="S917" i="1"/>
  <c r="T917" i="1"/>
  <c r="U917" i="1"/>
  <c r="V917" i="1"/>
  <c r="P918" i="1"/>
  <c r="Q918" i="1"/>
  <c r="R918" i="1"/>
  <c r="S918" i="1"/>
  <c r="T918" i="1"/>
  <c r="U918" i="1"/>
  <c r="V918" i="1"/>
  <c r="P919" i="1"/>
  <c r="Q919" i="1"/>
  <c r="R919" i="1"/>
  <c r="S919" i="1"/>
  <c r="T919" i="1"/>
  <c r="U919" i="1"/>
  <c r="V919" i="1"/>
  <c r="P920" i="1"/>
  <c r="Q920" i="1"/>
  <c r="R920" i="1"/>
  <c r="S920" i="1"/>
  <c r="T920" i="1"/>
  <c r="U920" i="1"/>
  <c r="V920" i="1"/>
  <c r="P921" i="1"/>
  <c r="Q921" i="1"/>
  <c r="R921" i="1"/>
  <c r="S921" i="1"/>
  <c r="T921" i="1"/>
  <c r="U921" i="1"/>
  <c r="V921" i="1"/>
  <c r="P922" i="1"/>
  <c r="Q922" i="1"/>
  <c r="R922" i="1"/>
  <c r="S922" i="1"/>
  <c r="T922" i="1"/>
  <c r="U922" i="1"/>
  <c r="V922" i="1"/>
  <c r="P923" i="1"/>
  <c r="Q923" i="1"/>
  <c r="R923" i="1"/>
  <c r="S923" i="1"/>
  <c r="T923" i="1"/>
  <c r="U923" i="1"/>
  <c r="V923" i="1"/>
  <c r="P924" i="1"/>
  <c r="Q924" i="1"/>
  <c r="R924" i="1"/>
  <c r="S924" i="1"/>
  <c r="T924" i="1"/>
  <c r="U924" i="1"/>
  <c r="V924" i="1"/>
  <c r="P925" i="1"/>
  <c r="Q925" i="1"/>
  <c r="R925" i="1"/>
  <c r="S925" i="1"/>
  <c r="T925" i="1"/>
  <c r="U925" i="1"/>
  <c r="V925" i="1"/>
  <c r="P926" i="1"/>
  <c r="Q926" i="1"/>
  <c r="R926" i="1"/>
  <c r="S926" i="1"/>
  <c r="T926" i="1"/>
  <c r="U926" i="1"/>
  <c r="V926" i="1"/>
  <c r="P927" i="1"/>
  <c r="Q927" i="1"/>
  <c r="R927" i="1"/>
  <c r="S927" i="1"/>
  <c r="T927" i="1"/>
  <c r="U927" i="1"/>
  <c r="V927" i="1"/>
  <c r="P928" i="1"/>
  <c r="Q928" i="1"/>
  <c r="R928" i="1"/>
  <c r="S928" i="1"/>
  <c r="T928" i="1"/>
  <c r="U928" i="1"/>
  <c r="V928" i="1"/>
  <c r="P929" i="1"/>
  <c r="Q929" i="1"/>
  <c r="R929" i="1"/>
  <c r="S929" i="1"/>
  <c r="T929" i="1"/>
  <c r="U929" i="1"/>
  <c r="V929" i="1"/>
  <c r="P930" i="1"/>
  <c r="Q930" i="1"/>
  <c r="R930" i="1"/>
  <c r="S930" i="1"/>
  <c r="T930" i="1"/>
  <c r="U930" i="1"/>
  <c r="V930" i="1"/>
  <c r="P931" i="1"/>
  <c r="Q931" i="1"/>
  <c r="R931" i="1"/>
  <c r="S931" i="1"/>
  <c r="T931" i="1"/>
  <c r="U931" i="1"/>
  <c r="V931" i="1"/>
  <c r="P932" i="1"/>
  <c r="Q932" i="1"/>
  <c r="R932" i="1"/>
  <c r="S932" i="1"/>
  <c r="T932" i="1"/>
  <c r="U932" i="1"/>
  <c r="V932" i="1"/>
  <c r="P933" i="1"/>
  <c r="Q933" i="1"/>
  <c r="R933" i="1"/>
  <c r="S933" i="1"/>
  <c r="T933" i="1"/>
  <c r="U933" i="1"/>
  <c r="V933" i="1"/>
  <c r="P934" i="1"/>
  <c r="Q934" i="1"/>
  <c r="R934" i="1"/>
  <c r="S934" i="1"/>
  <c r="T934" i="1"/>
  <c r="U934" i="1"/>
  <c r="V934" i="1"/>
  <c r="P935" i="1"/>
  <c r="Q935" i="1"/>
  <c r="R935" i="1"/>
  <c r="S935" i="1"/>
  <c r="T935" i="1"/>
  <c r="U935" i="1"/>
  <c r="V935" i="1"/>
  <c r="P936" i="1"/>
  <c r="Q936" i="1"/>
  <c r="R936" i="1"/>
  <c r="S936" i="1"/>
  <c r="T936" i="1"/>
  <c r="U936" i="1"/>
  <c r="V936" i="1"/>
  <c r="P937" i="1"/>
  <c r="Q937" i="1"/>
  <c r="R937" i="1"/>
  <c r="S937" i="1"/>
  <c r="T937" i="1"/>
  <c r="U937" i="1"/>
  <c r="V937" i="1"/>
  <c r="P938" i="1"/>
  <c r="Q938" i="1"/>
  <c r="R938" i="1"/>
  <c r="S938" i="1"/>
  <c r="T938" i="1"/>
  <c r="U938" i="1"/>
  <c r="V938" i="1"/>
  <c r="P939" i="1"/>
  <c r="Q939" i="1"/>
  <c r="R939" i="1"/>
  <c r="S939" i="1"/>
  <c r="T939" i="1"/>
  <c r="U939" i="1"/>
  <c r="V939" i="1"/>
  <c r="P940" i="1"/>
  <c r="Q940" i="1"/>
  <c r="R940" i="1"/>
  <c r="S940" i="1"/>
  <c r="T940" i="1"/>
  <c r="U940" i="1"/>
  <c r="V940" i="1"/>
  <c r="P941" i="1"/>
  <c r="Q941" i="1"/>
  <c r="R941" i="1"/>
  <c r="S941" i="1"/>
  <c r="T941" i="1"/>
  <c r="U941" i="1"/>
  <c r="V941" i="1"/>
  <c r="P942" i="1"/>
  <c r="Q942" i="1"/>
  <c r="R942" i="1"/>
  <c r="S942" i="1"/>
  <c r="T942" i="1"/>
  <c r="U942" i="1"/>
  <c r="V942" i="1"/>
  <c r="P943" i="1"/>
  <c r="Q943" i="1"/>
  <c r="R943" i="1"/>
  <c r="S943" i="1"/>
  <c r="T943" i="1"/>
  <c r="U943" i="1"/>
  <c r="V943" i="1"/>
  <c r="P944" i="1"/>
  <c r="Q944" i="1"/>
  <c r="R944" i="1"/>
  <c r="S944" i="1"/>
  <c r="T944" i="1"/>
  <c r="U944" i="1"/>
  <c r="V944" i="1"/>
  <c r="P945" i="1"/>
  <c r="Q945" i="1"/>
  <c r="R945" i="1"/>
  <c r="S945" i="1"/>
  <c r="T945" i="1"/>
  <c r="U945" i="1"/>
  <c r="V945" i="1"/>
  <c r="P946" i="1"/>
  <c r="Q946" i="1"/>
  <c r="R946" i="1"/>
  <c r="S946" i="1"/>
  <c r="T946" i="1"/>
  <c r="U946" i="1"/>
  <c r="V946" i="1"/>
  <c r="P947" i="1"/>
  <c r="Q947" i="1"/>
  <c r="R947" i="1"/>
  <c r="S947" i="1"/>
  <c r="T947" i="1"/>
  <c r="U947" i="1"/>
  <c r="V947" i="1"/>
  <c r="P948" i="1"/>
  <c r="Q948" i="1"/>
  <c r="R948" i="1"/>
  <c r="S948" i="1"/>
  <c r="T948" i="1"/>
  <c r="U948" i="1"/>
  <c r="V948" i="1"/>
  <c r="P949" i="1"/>
  <c r="Q949" i="1"/>
  <c r="R949" i="1"/>
  <c r="S949" i="1"/>
  <c r="T949" i="1"/>
  <c r="U949" i="1"/>
  <c r="V949" i="1"/>
  <c r="P950" i="1"/>
  <c r="Q950" i="1"/>
  <c r="R950" i="1"/>
  <c r="S950" i="1"/>
  <c r="T950" i="1"/>
  <c r="U950" i="1"/>
  <c r="V950" i="1"/>
  <c r="P951" i="1"/>
  <c r="Q951" i="1"/>
  <c r="R951" i="1"/>
  <c r="S951" i="1"/>
  <c r="T951" i="1"/>
  <c r="U951" i="1"/>
  <c r="V951" i="1"/>
  <c r="P952" i="1"/>
  <c r="Q952" i="1"/>
  <c r="R952" i="1"/>
  <c r="S952" i="1"/>
  <c r="T952" i="1"/>
  <c r="U952" i="1"/>
  <c r="V952" i="1"/>
  <c r="P953" i="1"/>
  <c r="Q953" i="1"/>
  <c r="R953" i="1"/>
  <c r="S953" i="1"/>
  <c r="T953" i="1"/>
  <c r="U953" i="1"/>
  <c r="V953" i="1"/>
  <c r="P954" i="1"/>
  <c r="Q954" i="1"/>
  <c r="R954" i="1"/>
  <c r="S954" i="1"/>
  <c r="T954" i="1"/>
  <c r="U954" i="1"/>
  <c r="V954" i="1"/>
  <c r="P955" i="1"/>
  <c r="Q955" i="1"/>
  <c r="R955" i="1"/>
  <c r="S955" i="1"/>
  <c r="T955" i="1"/>
  <c r="U955" i="1"/>
  <c r="V955" i="1"/>
  <c r="P956" i="1"/>
  <c r="Q956" i="1"/>
  <c r="R956" i="1"/>
  <c r="S956" i="1"/>
  <c r="T956" i="1"/>
  <c r="U956" i="1"/>
  <c r="V956" i="1"/>
  <c r="P957" i="1"/>
  <c r="Q957" i="1"/>
  <c r="R957" i="1"/>
  <c r="S957" i="1"/>
  <c r="T957" i="1"/>
  <c r="U957" i="1"/>
  <c r="V957" i="1"/>
  <c r="P958" i="1"/>
  <c r="Q958" i="1"/>
  <c r="R958" i="1"/>
  <c r="S958" i="1"/>
  <c r="T958" i="1"/>
  <c r="U958" i="1"/>
  <c r="V958" i="1"/>
  <c r="P959" i="1"/>
  <c r="Q959" i="1"/>
  <c r="R959" i="1"/>
  <c r="S959" i="1"/>
  <c r="T959" i="1"/>
  <c r="U959" i="1"/>
  <c r="V959" i="1"/>
  <c r="P960" i="1"/>
  <c r="Q960" i="1"/>
  <c r="R960" i="1"/>
  <c r="S960" i="1"/>
  <c r="T960" i="1"/>
  <c r="U960" i="1"/>
  <c r="V960" i="1"/>
  <c r="P961" i="1"/>
  <c r="Q961" i="1"/>
  <c r="R961" i="1"/>
  <c r="S961" i="1"/>
  <c r="T961" i="1"/>
  <c r="U961" i="1"/>
  <c r="V961" i="1"/>
  <c r="P962" i="1"/>
  <c r="Q962" i="1"/>
  <c r="R962" i="1"/>
  <c r="S962" i="1"/>
  <c r="T962" i="1"/>
  <c r="U962" i="1"/>
  <c r="V962" i="1"/>
  <c r="P963" i="1"/>
  <c r="Q963" i="1"/>
  <c r="R963" i="1"/>
  <c r="S963" i="1"/>
  <c r="T963" i="1"/>
  <c r="U963" i="1"/>
  <c r="V963" i="1"/>
  <c r="P964" i="1"/>
  <c r="Q964" i="1"/>
  <c r="R964" i="1"/>
  <c r="S964" i="1"/>
  <c r="T964" i="1"/>
  <c r="U964" i="1"/>
  <c r="V964" i="1"/>
  <c r="P965" i="1"/>
  <c r="Q965" i="1"/>
  <c r="R965" i="1"/>
  <c r="S965" i="1"/>
  <c r="T965" i="1"/>
  <c r="U965" i="1"/>
  <c r="V965" i="1"/>
  <c r="P966" i="1"/>
  <c r="Q966" i="1"/>
  <c r="R966" i="1"/>
  <c r="S966" i="1"/>
  <c r="T966" i="1"/>
  <c r="U966" i="1"/>
  <c r="V966" i="1"/>
  <c r="P967" i="1"/>
  <c r="Q967" i="1"/>
  <c r="R967" i="1"/>
  <c r="S967" i="1"/>
  <c r="T967" i="1"/>
  <c r="U967" i="1"/>
  <c r="V967" i="1"/>
  <c r="Q18" i="27" s="1"/>
  <c r="P968" i="1"/>
  <c r="Q968" i="1"/>
  <c r="R968" i="1"/>
  <c r="S968" i="1"/>
  <c r="T968" i="1"/>
  <c r="U968" i="1"/>
  <c r="V968" i="1"/>
  <c r="P969" i="1"/>
  <c r="Q969" i="1"/>
  <c r="R969" i="1"/>
  <c r="S969" i="1"/>
  <c r="T969" i="1"/>
  <c r="U969" i="1"/>
  <c r="V969" i="1"/>
  <c r="P970" i="1"/>
  <c r="Q970" i="1"/>
  <c r="R970" i="1"/>
  <c r="S970" i="1"/>
  <c r="T970" i="1"/>
  <c r="U970" i="1"/>
  <c r="V970" i="1"/>
  <c r="G30" i="27" s="1"/>
  <c r="P971" i="1"/>
  <c r="Q971" i="1"/>
  <c r="R971" i="1"/>
  <c r="S971" i="1"/>
  <c r="T971" i="1"/>
  <c r="U971" i="1"/>
  <c r="V971" i="1"/>
  <c r="P972" i="1"/>
  <c r="Q972" i="1"/>
  <c r="R972" i="1"/>
  <c r="S972" i="1"/>
  <c r="T972" i="1"/>
  <c r="U972" i="1"/>
  <c r="V972" i="1"/>
  <c r="P973" i="1"/>
  <c r="Q973" i="1"/>
  <c r="R973" i="1"/>
  <c r="S973" i="1"/>
  <c r="T973" i="1"/>
  <c r="U973" i="1"/>
  <c r="V973" i="1"/>
  <c r="P974" i="1"/>
  <c r="Q974" i="1"/>
  <c r="R974" i="1"/>
  <c r="S974" i="1"/>
  <c r="T974" i="1"/>
  <c r="U974" i="1"/>
  <c r="V974" i="1"/>
  <c r="P975" i="1"/>
  <c r="Q975" i="1"/>
  <c r="R975" i="1"/>
  <c r="S975" i="1"/>
  <c r="T975" i="1"/>
  <c r="U975" i="1"/>
  <c r="V975" i="1"/>
  <c r="P976" i="1"/>
  <c r="Q976" i="1"/>
  <c r="R976" i="1"/>
  <c r="S976" i="1"/>
  <c r="T976" i="1"/>
  <c r="U976" i="1"/>
  <c r="V976" i="1"/>
  <c r="P977" i="1"/>
  <c r="Q977" i="1"/>
  <c r="R977" i="1"/>
  <c r="S977" i="1"/>
  <c r="T977" i="1"/>
  <c r="U977" i="1"/>
  <c r="V977" i="1"/>
  <c r="P978" i="1"/>
  <c r="Q978" i="1"/>
  <c r="R978" i="1"/>
  <c r="S978" i="1"/>
  <c r="T978" i="1"/>
  <c r="U978" i="1"/>
  <c r="V978" i="1"/>
  <c r="H25" i="27" s="1"/>
  <c r="P979" i="1"/>
  <c r="Q979" i="1"/>
  <c r="R979" i="1"/>
  <c r="S979" i="1"/>
  <c r="T979" i="1"/>
  <c r="U979" i="1"/>
  <c r="V979" i="1"/>
  <c r="M23" i="27" s="1"/>
  <c r="P980" i="1"/>
  <c r="Q980" i="1"/>
  <c r="R980" i="1"/>
  <c r="S980" i="1"/>
  <c r="T980" i="1"/>
  <c r="U980" i="1"/>
  <c r="V980" i="1"/>
  <c r="P981" i="1"/>
  <c r="Q981" i="1"/>
  <c r="R981" i="1"/>
  <c r="S981" i="1"/>
  <c r="T981" i="1"/>
  <c r="U981" i="1"/>
  <c r="V981" i="1"/>
  <c r="P982" i="1"/>
  <c r="Q982" i="1"/>
  <c r="R982" i="1"/>
  <c r="S982" i="1"/>
  <c r="T982" i="1"/>
  <c r="U982" i="1"/>
  <c r="V982" i="1"/>
  <c r="P983" i="1"/>
  <c r="Q983" i="1"/>
  <c r="R983" i="1"/>
  <c r="S983" i="1"/>
  <c r="T983" i="1"/>
  <c r="U983" i="1"/>
  <c r="V983" i="1"/>
  <c r="P984" i="1"/>
  <c r="Q984" i="1"/>
  <c r="R984" i="1"/>
  <c r="S984" i="1"/>
  <c r="T984" i="1"/>
  <c r="U984" i="1"/>
  <c r="V984" i="1"/>
  <c r="P985" i="1"/>
  <c r="Q985" i="1"/>
  <c r="R985" i="1"/>
  <c r="S985" i="1"/>
  <c r="T985" i="1"/>
  <c r="U985" i="1"/>
  <c r="V985" i="1"/>
  <c r="P986" i="1"/>
  <c r="Q986" i="1"/>
  <c r="R986" i="1"/>
  <c r="S986" i="1"/>
  <c r="T986" i="1"/>
  <c r="U986" i="1"/>
  <c r="V986" i="1"/>
  <c r="P987" i="1"/>
  <c r="Q987" i="1"/>
  <c r="R987" i="1"/>
  <c r="S987" i="1"/>
  <c r="T987" i="1"/>
  <c r="U987" i="1"/>
  <c r="V987" i="1"/>
  <c r="P988" i="1"/>
  <c r="Q988" i="1"/>
  <c r="R988" i="1"/>
  <c r="S988" i="1"/>
  <c r="T988" i="1"/>
  <c r="U988" i="1"/>
  <c r="V988" i="1"/>
  <c r="O26" i="27" s="1"/>
  <c r="P989" i="1"/>
  <c r="Q989" i="1"/>
  <c r="R989" i="1"/>
  <c r="S989" i="1"/>
  <c r="T989" i="1"/>
  <c r="U989" i="1"/>
  <c r="V989" i="1"/>
  <c r="P990" i="1"/>
  <c r="Q990" i="1"/>
  <c r="R990" i="1"/>
  <c r="S990" i="1"/>
  <c r="T990" i="1"/>
  <c r="U990" i="1"/>
  <c r="V990" i="1"/>
  <c r="P991" i="1"/>
  <c r="Q991" i="1"/>
  <c r="R991" i="1"/>
  <c r="S991" i="1"/>
  <c r="T991" i="1"/>
  <c r="U991" i="1"/>
  <c r="V991" i="1"/>
  <c r="J9" i="27" s="1"/>
  <c r="P992" i="1"/>
  <c r="Q992" i="1"/>
  <c r="R992" i="1"/>
  <c r="S992" i="1"/>
  <c r="T992" i="1"/>
  <c r="U992" i="1"/>
  <c r="V992" i="1"/>
  <c r="P993" i="1"/>
  <c r="Q993" i="1"/>
  <c r="R993" i="1"/>
  <c r="S993" i="1"/>
  <c r="T993" i="1"/>
  <c r="U993" i="1"/>
  <c r="V993" i="1"/>
  <c r="P994" i="1"/>
  <c r="Q994" i="1"/>
  <c r="R994" i="1"/>
  <c r="S994" i="1"/>
  <c r="T994" i="1"/>
  <c r="U994" i="1"/>
  <c r="V994" i="1"/>
  <c r="P995" i="1"/>
  <c r="Q995" i="1"/>
  <c r="R995" i="1"/>
  <c r="S995" i="1"/>
  <c r="T995" i="1"/>
  <c r="U995" i="1"/>
  <c r="V995" i="1"/>
  <c r="P996" i="1"/>
  <c r="Q996" i="1"/>
  <c r="R996" i="1"/>
  <c r="S996" i="1"/>
  <c r="T996" i="1"/>
  <c r="U996" i="1"/>
  <c r="V996" i="1"/>
  <c r="J21" i="27" s="1"/>
  <c r="P997" i="1"/>
  <c r="Q997" i="1"/>
  <c r="R997" i="1"/>
  <c r="S997" i="1"/>
  <c r="T997" i="1"/>
  <c r="U997" i="1"/>
  <c r="V997" i="1"/>
  <c r="P998" i="1"/>
  <c r="Q998" i="1"/>
  <c r="R998" i="1"/>
  <c r="S998" i="1"/>
  <c r="T998" i="1"/>
  <c r="U998" i="1"/>
  <c r="V998" i="1"/>
  <c r="P999" i="1"/>
  <c r="Q999" i="1"/>
  <c r="R999" i="1"/>
  <c r="S999" i="1"/>
  <c r="T999" i="1"/>
  <c r="U999" i="1"/>
  <c r="V999" i="1"/>
  <c r="P1000" i="1"/>
  <c r="Q1000" i="1"/>
  <c r="R1000" i="1"/>
  <c r="S1000" i="1"/>
  <c r="T1000" i="1"/>
  <c r="U1000" i="1"/>
  <c r="V1000" i="1"/>
  <c r="P1001" i="1"/>
  <c r="Q1001" i="1"/>
  <c r="R1001" i="1"/>
  <c r="S1001" i="1"/>
  <c r="T1001" i="1"/>
  <c r="U1001" i="1"/>
  <c r="V1001" i="1"/>
  <c r="P1002" i="1"/>
  <c r="Q1002" i="1"/>
  <c r="R1002" i="1"/>
  <c r="S1002" i="1"/>
  <c r="T1002" i="1"/>
  <c r="U1002" i="1"/>
  <c r="V1002" i="1"/>
  <c r="P1003" i="1"/>
  <c r="Q1003" i="1"/>
  <c r="R1003" i="1"/>
  <c r="S1003" i="1"/>
  <c r="T1003" i="1"/>
  <c r="U1003" i="1"/>
  <c r="V1003" i="1"/>
  <c r="P1004" i="1"/>
  <c r="Q1004" i="1"/>
  <c r="R1004" i="1"/>
  <c r="S1004" i="1"/>
  <c r="T1004" i="1"/>
  <c r="U1004" i="1"/>
  <c r="V1004" i="1"/>
  <c r="P1005" i="1"/>
  <c r="Q1005" i="1"/>
  <c r="R1005" i="1"/>
  <c r="S1005" i="1"/>
  <c r="T1005" i="1"/>
  <c r="U1005" i="1"/>
  <c r="V1005" i="1"/>
  <c r="P1006" i="1"/>
  <c r="Q1006" i="1"/>
  <c r="R1006" i="1"/>
  <c r="S1006" i="1"/>
  <c r="T1006" i="1"/>
  <c r="U1006" i="1"/>
  <c r="V1006" i="1"/>
  <c r="P1007" i="1"/>
  <c r="Q1007" i="1"/>
  <c r="R1007" i="1"/>
  <c r="S1007" i="1"/>
  <c r="T1007" i="1"/>
  <c r="U1007" i="1"/>
  <c r="V1007" i="1"/>
  <c r="P1008" i="1"/>
  <c r="Q1008" i="1"/>
  <c r="R1008" i="1"/>
  <c r="S1008" i="1"/>
  <c r="T1008" i="1"/>
  <c r="U1008" i="1"/>
  <c r="V1008" i="1"/>
  <c r="P1009" i="1"/>
  <c r="Q1009" i="1"/>
  <c r="R1009" i="1"/>
  <c r="S1009" i="1"/>
  <c r="T1009" i="1"/>
  <c r="U1009" i="1"/>
  <c r="V1009" i="1"/>
  <c r="P1010" i="1"/>
  <c r="Q1010" i="1"/>
  <c r="R1010" i="1"/>
  <c r="S1010" i="1"/>
  <c r="T1010" i="1"/>
  <c r="U1010" i="1"/>
  <c r="V1010" i="1"/>
  <c r="P1011" i="1"/>
  <c r="Q1011" i="1"/>
  <c r="R1011" i="1"/>
  <c r="S1011" i="1"/>
  <c r="T1011" i="1"/>
  <c r="U1011" i="1"/>
  <c r="V1011" i="1"/>
  <c r="P1012" i="1"/>
  <c r="Q1012" i="1"/>
  <c r="R1012" i="1"/>
  <c r="S1012" i="1"/>
  <c r="T1012" i="1"/>
  <c r="U1012" i="1"/>
  <c r="V1012" i="1"/>
  <c r="P1013" i="1"/>
  <c r="Q1013" i="1"/>
  <c r="R1013" i="1"/>
  <c r="S1013" i="1"/>
  <c r="T1013" i="1"/>
  <c r="U1013" i="1"/>
  <c r="V1013" i="1"/>
  <c r="P1014" i="1"/>
  <c r="Q1014" i="1"/>
  <c r="R1014" i="1"/>
  <c r="S1014" i="1"/>
  <c r="T1014" i="1"/>
  <c r="U1014" i="1"/>
  <c r="V1014" i="1"/>
  <c r="P1015" i="1"/>
  <c r="Q1015" i="1"/>
  <c r="R1015" i="1"/>
  <c r="S1015" i="1"/>
  <c r="T1015" i="1"/>
  <c r="U1015" i="1"/>
  <c r="V1015" i="1"/>
  <c r="P1016" i="1"/>
  <c r="Q1016" i="1"/>
  <c r="R1016" i="1"/>
  <c r="S1016" i="1"/>
  <c r="T1016" i="1"/>
  <c r="U1016" i="1"/>
  <c r="V1016" i="1"/>
  <c r="P1017" i="1"/>
  <c r="Q1017" i="1"/>
  <c r="R1017" i="1"/>
  <c r="S1017" i="1"/>
  <c r="T1017" i="1"/>
  <c r="U1017" i="1"/>
  <c r="V1017" i="1"/>
  <c r="P1018" i="1"/>
  <c r="Q1018" i="1"/>
  <c r="R1018" i="1"/>
  <c r="S1018" i="1"/>
  <c r="T1018" i="1"/>
  <c r="U1018" i="1"/>
  <c r="V1018" i="1"/>
  <c r="P1019" i="1"/>
  <c r="Q1019" i="1"/>
  <c r="R1019" i="1"/>
  <c r="S1019" i="1"/>
  <c r="T1019" i="1"/>
  <c r="U1019" i="1"/>
  <c r="V1019" i="1"/>
  <c r="P1020" i="1"/>
  <c r="Q1020" i="1"/>
  <c r="R1020" i="1"/>
  <c r="S1020" i="1"/>
  <c r="T1020" i="1"/>
  <c r="U1020" i="1"/>
  <c r="V1020" i="1"/>
  <c r="P1021" i="1"/>
  <c r="Q1021" i="1"/>
  <c r="R1021" i="1"/>
  <c r="S1021" i="1"/>
  <c r="T1021" i="1"/>
  <c r="U1021" i="1"/>
  <c r="V1021" i="1"/>
  <c r="P1022" i="1"/>
  <c r="Q1022" i="1"/>
  <c r="R1022" i="1"/>
  <c r="S1022" i="1"/>
  <c r="T1022" i="1"/>
  <c r="U1022" i="1"/>
  <c r="V1022" i="1"/>
  <c r="P1023" i="1"/>
  <c r="Q1023" i="1"/>
  <c r="R1023" i="1"/>
  <c r="S1023" i="1"/>
  <c r="T1023" i="1"/>
  <c r="U1023" i="1"/>
  <c r="V1023" i="1"/>
  <c r="P1024" i="1"/>
  <c r="Q1024" i="1"/>
  <c r="R1024" i="1"/>
  <c r="S1024" i="1"/>
  <c r="T1024" i="1"/>
  <c r="U1024" i="1"/>
  <c r="V1024" i="1"/>
  <c r="P1025" i="1"/>
  <c r="Q1025" i="1"/>
  <c r="R1025" i="1"/>
  <c r="S1025" i="1"/>
  <c r="T1025" i="1"/>
  <c r="U1025" i="1"/>
  <c r="V1025" i="1"/>
  <c r="P1026" i="1"/>
  <c r="Q1026" i="1"/>
  <c r="R1026" i="1"/>
  <c r="S1026" i="1"/>
  <c r="T1026" i="1"/>
  <c r="U1026" i="1"/>
  <c r="V1026" i="1"/>
  <c r="P1027" i="1"/>
  <c r="Q1027" i="1"/>
  <c r="R1027" i="1"/>
  <c r="S1027" i="1"/>
  <c r="T1027" i="1"/>
  <c r="U1027" i="1"/>
  <c r="V1027" i="1"/>
  <c r="P1028" i="1"/>
  <c r="Q1028" i="1"/>
  <c r="R1028" i="1"/>
  <c r="S1028" i="1"/>
  <c r="T1028" i="1"/>
  <c r="U1028" i="1"/>
  <c r="V1028" i="1"/>
  <c r="P1029" i="1"/>
  <c r="Q1029" i="1"/>
  <c r="R1029" i="1"/>
  <c r="S1029" i="1"/>
  <c r="T1029" i="1"/>
  <c r="U1029" i="1"/>
  <c r="V1029" i="1"/>
  <c r="P1030" i="1"/>
  <c r="Q1030" i="1"/>
  <c r="R1030" i="1"/>
  <c r="S1030" i="1"/>
  <c r="T1030" i="1"/>
  <c r="U1030" i="1"/>
  <c r="V1030" i="1"/>
  <c r="P1031" i="1"/>
  <c r="Q1031" i="1"/>
  <c r="R1031" i="1"/>
  <c r="S1031" i="1"/>
  <c r="T1031" i="1"/>
  <c r="U1031" i="1"/>
  <c r="V1031" i="1"/>
  <c r="P1032" i="1"/>
  <c r="Q1032" i="1"/>
  <c r="R1032" i="1"/>
  <c r="S1032" i="1"/>
  <c r="T1032" i="1"/>
  <c r="U1032" i="1"/>
  <c r="V1032" i="1"/>
  <c r="P1033" i="1"/>
  <c r="Q1033" i="1"/>
  <c r="R1033" i="1"/>
  <c r="S1033" i="1"/>
  <c r="T1033" i="1"/>
  <c r="U1033" i="1"/>
  <c r="V1033" i="1"/>
  <c r="P1034" i="1"/>
  <c r="Q1034" i="1"/>
  <c r="R1034" i="1"/>
  <c r="S1034" i="1"/>
  <c r="T1034" i="1"/>
  <c r="U1034" i="1"/>
  <c r="V1034" i="1"/>
  <c r="I42" i="26"/>
  <c r="J42" i="26" s="1"/>
  <c r="V3" i="1"/>
  <c r="Q7" i="27" s="1"/>
  <c r="R3" i="1"/>
  <c r="Q3" i="1"/>
  <c r="P3" i="1"/>
  <c r="E61" i="26"/>
  <c r="F61" i="26" s="1"/>
  <c r="G58" i="26"/>
  <c r="H58" i="26" s="1"/>
  <c r="C58" i="26"/>
  <c r="D58" i="26" s="1"/>
  <c r="G52" i="26"/>
  <c r="H52" i="26" s="1"/>
  <c r="C52" i="26"/>
  <c r="D52" i="26" s="1"/>
  <c r="G15" i="26"/>
  <c r="H15" i="26" s="1"/>
  <c r="C15" i="26"/>
  <c r="D15" i="26" s="1"/>
  <c r="I14" i="26"/>
  <c r="J14" i="26" s="1"/>
  <c r="E14" i="26"/>
  <c r="F14" i="26" s="1"/>
  <c r="G13" i="26"/>
  <c r="H13" i="26" s="1"/>
  <c r="C13" i="26"/>
  <c r="D13" i="26" s="1"/>
  <c r="I10" i="26"/>
  <c r="J10" i="26" s="1"/>
  <c r="E10" i="26"/>
  <c r="F10" i="26" s="1"/>
  <c r="C5" i="26"/>
  <c r="D5" i="26" s="1"/>
  <c r="C98" i="25"/>
  <c r="D98" i="25" s="1"/>
  <c r="G98" i="25"/>
  <c r="H98" i="25" s="1"/>
  <c r="G63" i="25"/>
  <c r="H63" i="25" s="1"/>
  <c r="C63" i="25"/>
  <c r="D63" i="25" s="1"/>
  <c r="G59" i="25"/>
  <c r="H59" i="25" s="1"/>
  <c r="C59" i="25"/>
  <c r="D59" i="25" s="1"/>
  <c r="E58" i="25"/>
  <c r="F58" i="25" s="1"/>
  <c r="G27" i="25"/>
  <c r="H27" i="25" s="1"/>
  <c r="C27" i="25"/>
  <c r="D27" i="25" s="1"/>
  <c r="G21" i="25"/>
  <c r="H21" i="25" s="1"/>
  <c r="C21" i="25"/>
  <c r="D21" i="25" s="1"/>
  <c r="G17" i="25"/>
  <c r="H17" i="25" s="1"/>
  <c r="C17" i="25"/>
  <c r="D17" i="25" s="1"/>
  <c r="G15" i="25"/>
  <c r="H15" i="25" s="1"/>
  <c r="C15" i="25"/>
  <c r="D15" i="25" s="1"/>
  <c r="I14" i="25"/>
  <c r="J14" i="25" s="1"/>
  <c r="E14" i="25"/>
  <c r="F14" i="25" s="1"/>
  <c r="G13" i="25"/>
  <c r="H13" i="25" s="1"/>
  <c r="C13" i="25"/>
  <c r="D13" i="25" s="1"/>
  <c r="G12" i="25"/>
  <c r="H12" i="25" s="1"/>
  <c r="C12" i="25"/>
  <c r="D12" i="25" s="1"/>
  <c r="I10" i="25"/>
  <c r="J10" i="25" s="1"/>
  <c r="E10" i="25"/>
  <c r="F10" i="25" s="1"/>
  <c r="AF3" i="1"/>
  <c r="AE3" i="1"/>
  <c r="AD3" i="1"/>
  <c r="AC3" i="1"/>
  <c r="AB3" i="1"/>
  <c r="C37" i="21"/>
  <c r="D37" i="21" s="1"/>
  <c r="C36" i="21"/>
  <c r="D36" i="21" s="1"/>
  <c r="C29" i="21"/>
  <c r="D29" i="21" s="1"/>
  <c r="C26" i="21"/>
  <c r="D26" i="21" s="1"/>
  <c r="C22" i="21"/>
  <c r="D22" i="21" s="1"/>
  <c r="C21" i="21"/>
  <c r="D21" i="21" s="1"/>
  <c r="C19" i="21"/>
  <c r="D19" i="21" s="1"/>
  <c r="C5" i="21"/>
  <c r="D5" i="21" s="1"/>
  <c r="C8" i="21"/>
  <c r="D8" i="21" s="1"/>
  <c r="C10" i="21"/>
  <c r="D10" i="21" s="1"/>
  <c r="C16" i="21"/>
  <c r="D16" i="21" s="1"/>
  <c r="I65" i="20"/>
  <c r="J65" i="20" s="1"/>
  <c r="I86" i="20"/>
  <c r="J86" i="20" s="1"/>
  <c r="G4" i="20"/>
  <c r="H4" i="20" s="1"/>
  <c r="G15" i="20"/>
  <c r="H15" i="20" s="1"/>
  <c r="G64" i="20"/>
  <c r="H64" i="20" s="1"/>
  <c r="G76" i="20"/>
  <c r="H76" i="20" s="1"/>
  <c r="G81" i="20"/>
  <c r="H81" i="20" s="1"/>
  <c r="G84" i="20"/>
  <c r="H84" i="20" s="1"/>
  <c r="G93" i="20"/>
  <c r="H93" i="20" s="1"/>
  <c r="G103" i="20"/>
  <c r="H103" i="20" s="1"/>
  <c r="G104" i="20"/>
  <c r="H104" i="20" s="1"/>
  <c r="G105" i="20"/>
  <c r="H105" i="20" s="1"/>
  <c r="G122" i="20"/>
  <c r="H122" i="20" s="1"/>
  <c r="G144" i="20"/>
  <c r="H144" i="20" s="1"/>
  <c r="G148" i="20"/>
  <c r="H148" i="20" s="1"/>
  <c r="G149" i="20"/>
  <c r="H149" i="20" s="1"/>
  <c r="G150" i="20"/>
  <c r="H150" i="20" s="1"/>
  <c r="G173" i="20"/>
  <c r="H173" i="20" s="1"/>
  <c r="G179" i="20"/>
  <c r="H179" i="20" s="1"/>
  <c r="G182" i="20"/>
  <c r="H182" i="20" s="1"/>
  <c r="G272" i="20"/>
  <c r="H272" i="20" s="1"/>
  <c r="G296" i="20"/>
  <c r="H296" i="20" s="1"/>
  <c r="G298" i="20"/>
  <c r="H298" i="20" s="1"/>
  <c r="G378" i="20"/>
  <c r="H378" i="20" s="1"/>
  <c r="G390" i="20"/>
  <c r="H390" i="20" s="1"/>
  <c r="G472" i="20"/>
  <c r="H472" i="20" s="1"/>
  <c r="G486" i="20"/>
  <c r="H486" i="20" s="1"/>
  <c r="G500" i="20"/>
  <c r="H500" i="20" s="1"/>
  <c r="G502" i="20"/>
  <c r="H502" i="20" s="1"/>
  <c r="G504" i="20"/>
  <c r="H504" i="20" s="1"/>
  <c r="G507" i="20"/>
  <c r="H507" i="20" s="1"/>
  <c r="G508" i="20"/>
  <c r="H508" i="20" s="1"/>
  <c r="G509" i="20"/>
  <c r="H509" i="20" s="1"/>
  <c r="G510" i="20"/>
  <c r="H510" i="20" s="1"/>
  <c r="G512" i="20"/>
  <c r="H512" i="20" s="1"/>
  <c r="G516" i="20"/>
  <c r="H516" i="20" s="1"/>
  <c r="G520" i="20"/>
  <c r="H520" i="20" s="1"/>
  <c r="G546" i="20"/>
  <c r="H546" i="20" s="1"/>
  <c r="G634" i="20"/>
  <c r="H634" i="20" s="1"/>
  <c r="G636" i="20"/>
  <c r="H636" i="20" s="1"/>
  <c r="G637" i="20"/>
  <c r="H637" i="20" s="1"/>
  <c r="G666" i="20"/>
  <c r="H666" i="20" s="1"/>
  <c r="G667" i="20"/>
  <c r="H667" i="20" s="1"/>
  <c r="E354" i="20"/>
  <c r="F354" i="20" s="1"/>
  <c r="E86" i="20"/>
  <c r="F86" i="20" s="1"/>
  <c r="E65" i="20"/>
  <c r="F65" i="20" s="1"/>
  <c r="E75" i="33" l="1"/>
  <c r="N75" i="33" s="1"/>
  <c r="E95" i="33"/>
  <c r="N95" i="33" s="1"/>
  <c r="E26" i="33"/>
  <c r="N26" i="33" s="1"/>
  <c r="E119" i="33"/>
  <c r="N119" i="33" s="1"/>
  <c r="E14" i="33"/>
  <c r="N14" i="33" s="1"/>
  <c r="E5" i="33"/>
  <c r="N5" i="33" s="1"/>
  <c r="E20" i="33"/>
  <c r="N20" i="33" s="1"/>
  <c r="E46" i="33"/>
  <c r="N46" i="33" s="1"/>
  <c r="M46" i="33"/>
  <c r="E60" i="33"/>
  <c r="N60" i="33" s="1"/>
  <c r="M60" i="33"/>
  <c r="E63" i="33"/>
  <c r="N63" i="33" s="1"/>
  <c r="M63" i="33"/>
  <c r="E66" i="33"/>
  <c r="N66" i="33" s="1"/>
  <c r="M66" i="33"/>
  <c r="E69" i="33"/>
  <c r="N69" i="33" s="1"/>
  <c r="M69" i="33"/>
  <c r="E72" i="33"/>
  <c r="N72" i="33" s="1"/>
  <c r="M72" i="33"/>
  <c r="E124" i="33"/>
  <c r="N124" i="33" s="1"/>
  <c r="M124" i="33"/>
  <c r="E168" i="33"/>
  <c r="N168" i="33" s="1"/>
  <c r="M168" i="33"/>
  <c r="E171" i="33"/>
  <c r="N171" i="33" s="1"/>
  <c r="M171" i="33"/>
  <c r="E174" i="33"/>
  <c r="N174" i="33" s="1"/>
  <c r="M174" i="33"/>
  <c r="E177" i="33"/>
  <c r="N177" i="33" s="1"/>
  <c r="M177" i="33"/>
  <c r="E196" i="33"/>
  <c r="N196" i="33" s="1"/>
  <c r="M196" i="33"/>
  <c r="E199" i="33"/>
  <c r="N199" i="33" s="1"/>
  <c r="M199" i="33"/>
  <c r="E202" i="33"/>
  <c r="N202" i="33" s="1"/>
  <c r="M202" i="33"/>
  <c r="E207" i="33"/>
  <c r="N207" i="33" s="1"/>
  <c r="E227" i="33"/>
  <c r="N227" i="33" s="1"/>
  <c r="M227" i="33"/>
  <c r="E230" i="33"/>
  <c r="N230" i="33" s="1"/>
  <c r="M230" i="33"/>
  <c r="E233" i="33"/>
  <c r="N233" i="33" s="1"/>
  <c r="M233" i="33"/>
  <c r="E265" i="33"/>
  <c r="N265" i="33" s="1"/>
  <c r="M265" i="33"/>
  <c r="E268" i="33"/>
  <c r="N268" i="33" s="1"/>
  <c r="M268" i="33"/>
  <c r="E271" i="33"/>
  <c r="N271" i="33" s="1"/>
  <c r="M271" i="33"/>
  <c r="E274" i="33"/>
  <c r="N274" i="33" s="1"/>
  <c r="M274" i="33"/>
  <c r="E288" i="33"/>
  <c r="N288" i="33" s="1"/>
  <c r="M288" i="33"/>
  <c r="E291" i="33"/>
  <c r="N291" i="33" s="1"/>
  <c r="M291" i="33"/>
  <c r="E326" i="33"/>
  <c r="N326" i="33" s="1"/>
  <c r="M326" i="33"/>
  <c r="E329" i="33"/>
  <c r="N329" i="33" s="1"/>
  <c r="M329" i="33"/>
  <c r="E332" i="33"/>
  <c r="N332" i="33" s="1"/>
  <c r="M332" i="33"/>
  <c r="E358" i="33"/>
  <c r="N358" i="33" s="1"/>
  <c r="M358" i="33"/>
  <c r="E361" i="33"/>
  <c r="N361" i="33" s="1"/>
  <c r="M361" i="33"/>
  <c r="E364" i="33"/>
  <c r="N364" i="33" s="1"/>
  <c r="M364" i="33"/>
  <c r="E367" i="33"/>
  <c r="N367" i="33" s="1"/>
  <c r="M367" i="33"/>
  <c r="E387" i="33"/>
  <c r="N387" i="33" s="1"/>
  <c r="M387" i="33"/>
  <c r="E390" i="33"/>
  <c r="N390" i="33" s="1"/>
  <c r="M390" i="33"/>
  <c r="E24" i="33"/>
  <c r="N24" i="33" s="1"/>
  <c r="M24" i="33"/>
  <c r="E12" i="33"/>
  <c r="N12" i="33" s="1"/>
  <c r="M12" i="33"/>
  <c r="E52" i="33"/>
  <c r="N52" i="33" s="1"/>
  <c r="M52" i="33"/>
  <c r="E78" i="33"/>
  <c r="N78" i="33" s="1"/>
  <c r="M78" i="33"/>
  <c r="E81" i="33"/>
  <c r="N81" i="33" s="1"/>
  <c r="M81" i="33"/>
  <c r="E84" i="33"/>
  <c r="N84" i="33" s="1"/>
  <c r="M84" i="33"/>
  <c r="E98" i="33"/>
  <c r="N98" i="33" s="1"/>
  <c r="M98" i="33"/>
  <c r="E101" i="33"/>
  <c r="N101" i="33" s="1"/>
  <c r="M101" i="33"/>
  <c r="E127" i="33"/>
  <c r="N127" i="33" s="1"/>
  <c r="M127" i="33"/>
  <c r="E130" i="33"/>
  <c r="N130" i="33" s="1"/>
  <c r="M130" i="33"/>
  <c r="E133" i="33"/>
  <c r="N133" i="33" s="1"/>
  <c r="M133" i="33"/>
  <c r="E136" i="33"/>
  <c r="N136" i="33" s="1"/>
  <c r="M136" i="33"/>
  <c r="E139" i="33"/>
  <c r="N139" i="33" s="1"/>
  <c r="M139" i="33"/>
  <c r="E142" i="33"/>
  <c r="N142" i="33" s="1"/>
  <c r="M142" i="33"/>
  <c r="E180" i="33"/>
  <c r="N180" i="33" s="1"/>
  <c r="M180" i="33"/>
  <c r="E236" i="33"/>
  <c r="N236" i="33" s="1"/>
  <c r="M236" i="33"/>
  <c r="E239" i="33"/>
  <c r="N239" i="33" s="1"/>
  <c r="M239" i="33"/>
  <c r="E242" i="33"/>
  <c r="N242" i="33" s="1"/>
  <c r="M242" i="33"/>
  <c r="E245" i="33"/>
  <c r="N245" i="33" s="1"/>
  <c r="M245" i="33"/>
  <c r="E248" i="33"/>
  <c r="N248" i="33" s="1"/>
  <c r="M248" i="33"/>
  <c r="E251" i="33"/>
  <c r="N251" i="33" s="1"/>
  <c r="M251" i="33"/>
  <c r="E277" i="33"/>
  <c r="N277" i="33" s="1"/>
  <c r="M277" i="33"/>
  <c r="E294" i="33"/>
  <c r="N294" i="33" s="1"/>
  <c r="M294" i="33"/>
  <c r="E297" i="33"/>
  <c r="N297" i="33" s="1"/>
  <c r="M297" i="33"/>
  <c r="E335" i="33"/>
  <c r="N335" i="33" s="1"/>
  <c r="M335" i="33"/>
  <c r="E370" i="33"/>
  <c r="N370" i="33" s="1"/>
  <c r="M370" i="33"/>
  <c r="E373" i="33"/>
  <c r="N373" i="33" s="1"/>
  <c r="M373" i="33"/>
  <c r="E28" i="33"/>
  <c r="N28" i="33" s="1"/>
  <c r="M28" i="33"/>
  <c r="E22" i="33"/>
  <c r="N22" i="33" s="1"/>
  <c r="M22" i="33"/>
  <c r="E49" i="33"/>
  <c r="N49" i="33" s="1"/>
  <c r="M49" i="33"/>
  <c r="E55" i="33"/>
  <c r="N55" i="33" s="1"/>
  <c r="M55" i="33"/>
  <c r="E29" i="33"/>
  <c r="N29" i="33" s="1"/>
  <c r="E25" i="33"/>
  <c r="N25" i="33" s="1"/>
  <c r="M25" i="33"/>
  <c r="E23" i="33"/>
  <c r="N23" i="33" s="1"/>
  <c r="E19" i="33"/>
  <c r="N19" i="33" s="1"/>
  <c r="M19" i="33"/>
  <c r="E17" i="33"/>
  <c r="N17" i="33" s="1"/>
  <c r="E13" i="33"/>
  <c r="N13" i="33" s="1"/>
  <c r="M13" i="33"/>
  <c r="E11" i="33"/>
  <c r="N11" i="33" s="1"/>
  <c r="E7" i="33"/>
  <c r="N7" i="33" s="1"/>
  <c r="M7" i="33"/>
  <c r="E3" i="33"/>
  <c r="N3" i="33" s="1"/>
  <c r="M3" i="33"/>
  <c r="E87" i="33"/>
  <c r="N87" i="33" s="1"/>
  <c r="E90" i="33"/>
  <c r="N90" i="33" s="1"/>
  <c r="M90" i="33"/>
  <c r="E104" i="33"/>
  <c r="N104" i="33" s="1"/>
  <c r="M104" i="33"/>
  <c r="E107" i="33"/>
  <c r="N107" i="33" s="1"/>
  <c r="M107" i="33"/>
  <c r="E110" i="33"/>
  <c r="N110" i="33" s="1"/>
  <c r="M110" i="33"/>
  <c r="E113" i="33"/>
  <c r="N113" i="33" s="1"/>
  <c r="M113" i="33"/>
  <c r="E116" i="33"/>
  <c r="N116" i="33" s="1"/>
  <c r="M116" i="33"/>
  <c r="E145" i="33"/>
  <c r="N145" i="33" s="1"/>
  <c r="M145" i="33"/>
  <c r="E148" i="33"/>
  <c r="N148" i="33" s="1"/>
  <c r="M148" i="33"/>
  <c r="E183" i="33"/>
  <c r="N183" i="33" s="1"/>
  <c r="E194" i="33"/>
  <c r="N194" i="33" s="1"/>
  <c r="M194" i="33"/>
  <c r="E205" i="33"/>
  <c r="N205" i="33" s="1"/>
  <c r="E210" i="33"/>
  <c r="N210" i="33" s="1"/>
  <c r="M210" i="33"/>
  <c r="E213" i="33"/>
  <c r="N213" i="33" s="1"/>
  <c r="M213" i="33"/>
  <c r="E254" i="33"/>
  <c r="N254" i="33" s="1"/>
  <c r="M254" i="33"/>
  <c r="E257" i="33"/>
  <c r="N257" i="33" s="1"/>
  <c r="M257" i="33"/>
  <c r="E280" i="33"/>
  <c r="N280" i="33" s="1"/>
  <c r="M280" i="33"/>
  <c r="E283" i="33"/>
  <c r="N283" i="33" s="1"/>
  <c r="M283" i="33"/>
  <c r="E338" i="33"/>
  <c r="N338" i="33" s="1"/>
  <c r="M338" i="33"/>
  <c r="E341" i="33"/>
  <c r="N341" i="33" s="1"/>
  <c r="M341" i="33"/>
  <c r="E344" i="33"/>
  <c r="N344" i="33" s="1"/>
  <c r="M344" i="33"/>
  <c r="E347" i="33"/>
  <c r="N347" i="33" s="1"/>
  <c r="M347" i="33"/>
  <c r="E376" i="33"/>
  <c r="N376" i="33" s="1"/>
  <c r="M376" i="33"/>
  <c r="E379" i="33"/>
  <c r="N379" i="33" s="1"/>
  <c r="M379" i="33"/>
  <c r="E27" i="33"/>
  <c r="N27" i="33" s="1"/>
  <c r="M27" i="33"/>
  <c r="E21" i="33"/>
  <c r="N21" i="33" s="1"/>
  <c r="M21" i="33"/>
  <c r="E15" i="33"/>
  <c r="N15" i="33" s="1"/>
  <c r="M15" i="33"/>
  <c r="E9" i="33"/>
  <c r="N9" i="33" s="1"/>
  <c r="M9" i="33"/>
  <c r="E32" i="33"/>
  <c r="N32" i="33" s="1"/>
  <c r="M32" i="33"/>
  <c r="E35" i="33"/>
  <c r="N35" i="33" s="1"/>
  <c r="M35" i="33"/>
  <c r="E38" i="33"/>
  <c r="N38" i="33" s="1"/>
  <c r="M38" i="33"/>
  <c r="E41" i="33"/>
  <c r="N41" i="33" s="1"/>
  <c r="M41" i="33"/>
  <c r="E44" i="33"/>
  <c r="N44" i="33" s="1"/>
  <c r="M44" i="33"/>
  <c r="E58" i="33"/>
  <c r="N58" i="33" s="1"/>
  <c r="M58" i="33"/>
  <c r="E122" i="33"/>
  <c r="N122" i="33" s="1"/>
  <c r="M122" i="33"/>
  <c r="E151" i="33"/>
  <c r="N151" i="33" s="1"/>
  <c r="M151" i="33"/>
  <c r="E154" i="33"/>
  <c r="N154" i="33" s="1"/>
  <c r="M154" i="33"/>
  <c r="E157" i="33"/>
  <c r="N157" i="33" s="1"/>
  <c r="M157" i="33"/>
  <c r="E160" i="33"/>
  <c r="N160" i="33" s="1"/>
  <c r="M160" i="33"/>
  <c r="E163" i="33"/>
  <c r="N163" i="33" s="1"/>
  <c r="M163" i="33"/>
  <c r="E186" i="33"/>
  <c r="N186" i="33" s="1"/>
  <c r="M186" i="33"/>
  <c r="E189" i="33"/>
  <c r="N189" i="33" s="1"/>
  <c r="M189" i="33"/>
  <c r="E216" i="33"/>
  <c r="N216" i="33" s="1"/>
  <c r="M216" i="33"/>
  <c r="E219" i="33"/>
  <c r="N219" i="33" s="1"/>
  <c r="M219" i="33"/>
  <c r="E222" i="33"/>
  <c r="N222" i="33" s="1"/>
  <c r="M222" i="33"/>
  <c r="E225" i="33"/>
  <c r="N225" i="33" s="1"/>
  <c r="M225" i="33"/>
  <c r="E260" i="33"/>
  <c r="N260" i="33" s="1"/>
  <c r="M260" i="33"/>
  <c r="E263" i="33"/>
  <c r="N263" i="33" s="1"/>
  <c r="M263" i="33"/>
  <c r="E286" i="33"/>
  <c r="N286" i="33" s="1"/>
  <c r="M286" i="33"/>
  <c r="E300" i="33"/>
  <c r="N300" i="33" s="1"/>
  <c r="M300" i="33"/>
  <c r="E303" i="33"/>
  <c r="N303" i="33" s="1"/>
  <c r="M303" i="33"/>
  <c r="E306" i="33"/>
  <c r="N306" i="33" s="1"/>
  <c r="M306" i="33"/>
  <c r="E309" i="33"/>
  <c r="N309" i="33" s="1"/>
  <c r="M309" i="33"/>
  <c r="E312" i="33"/>
  <c r="N312" i="33" s="1"/>
  <c r="M312" i="33"/>
  <c r="E315" i="33"/>
  <c r="N315" i="33" s="1"/>
  <c r="M315" i="33"/>
  <c r="E318" i="33"/>
  <c r="N318" i="33" s="1"/>
  <c r="M318" i="33"/>
  <c r="E321" i="33"/>
  <c r="N321" i="33" s="1"/>
  <c r="M321" i="33"/>
  <c r="E350" i="33"/>
  <c r="N350" i="33" s="1"/>
  <c r="M350" i="33"/>
  <c r="E353" i="33"/>
  <c r="N353" i="33" s="1"/>
  <c r="M353" i="33"/>
  <c r="E356" i="33"/>
  <c r="N356" i="33" s="1"/>
  <c r="M356" i="33"/>
  <c r="E382" i="33"/>
  <c r="N382" i="33" s="1"/>
  <c r="M382" i="33"/>
  <c r="E47" i="33"/>
  <c r="N47" i="33" s="1"/>
  <c r="M47" i="33"/>
  <c r="E61" i="33"/>
  <c r="N61" i="33" s="1"/>
  <c r="M61" i="33"/>
  <c r="E64" i="33"/>
  <c r="N64" i="33" s="1"/>
  <c r="M64" i="33"/>
  <c r="E67" i="33"/>
  <c r="N67" i="33" s="1"/>
  <c r="M67" i="33"/>
  <c r="E70" i="33"/>
  <c r="N70" i="33" s="1"/>
  <c r="M70" i="33"/>
  <c r="E73" i="33"/>
  <c r="N73" i="33" s="1"/>
  <c r="M73" i="33"/>
  <c r="E93" i="33"/>
  <c r="N93" i="33" s="1"/>
  <c r="M93" i="33"/>
  <c r="E125" i="33"/>
  <c r="N125" i="33" s="1"/>
  <c r="M125" i="33"/>
  <c r="E166" i="33"/>
  <c r="N166" i="33" s="1"/>
  <c r="M166" i="33"/>
  <c r="E169" i="33"/>
  <c r="N169" i="33" s="1"/>
  <c r="M169" i="33"/>
  <c r="E172" i="33"/>
  <c r="N172" i="33" s="1"/>
  <c r="M172" i="33"/>
  <c r="E175" i="33"/>
  <c r="N175" i="33" s="1"/>
  <c r="M175" i="33"/>
  <c r="E178" i="33"/>
  <c r="N178" i="33" s="1"/>
  <c r="M178" i="33"/>
  <c r="E192" i="33"/>
  <c r="N192" i="33" s="1"/>
  <c r="M192" i="33"/>
  <c r="E197" i="33"/>
  <c r="N197" i="33" s="1"/>
  <c r="M197" i="33"/>
  <c r="E200" i="33"/>
  <c r="N200" i="33" s="1"/>
  <c r="M200" i="33"/>
  <c r="E203" i="33"/>
  <c r="N203" i="33" s="1"/>
  <c r="M203" i="33"/>
  <c r="E228" i="33"/>
  <c r="N228" i="33" s="1"/>
  <c r="M228" i="33"/>
  <c r="E231" i="33"/>
  <c r="N231" i="33" s="1"/>
  <c r="M231" i="33"/>
  <c r="E234" i="33"/>
  <c r="N234" i="33" s="1"/>
  <c r="M234" i="33"/>
  <c r="E266" i="33"/>
  <c r="N266" i="33" s="1"/>
  <c r="M266" i="33"/>
  <c r="E269" i="33"/>
  <c r="N269" i="33" s="1"/>
  <c r="M269" i="33"/>
  <c r="E272" i="33"/>
  <c r="N272" i="33" s="1"/>
  <c r="M272" i="33"/>
  <c r="E289" i="33"/>
  <c r="N289" i="33" s="1"/>
  <c r="M289" i="33"/>
  <c r="E292" i="33"/>
  <c r="N292" i="33" s="1"/>
  <c r="M292" i="33"/>
  <c r="E324" i="33"/>
  <c r="N324" i="33" s="1"/>
  <c r="M324" i="33"/>
  <c r="E327" i="33"/>
  <c r="N327" i="33" s="1"/>
  <c r="M327" i="33"/>
  <c r="E330" i="33"/>
  <c r="N330" i="33" s="1"/>
  <c r="M330" i="33"/>
  <c r="E359" i="33"/>
  <c r="N359" i="33" s="1"/>
  <c r="M359" i="33"/>
  <c r="E362" i="33"/>
  <c r="N362" i="33" s="1"/>
  <c r="M362" i="33"/>
  <c r="E365" i="33"/>
  <c r="N365" i="33" s="1"/>
  <c r="M365" i="33"/>
  <c r="E385" i="33"/>
  <c r="N385" i="33" s="1"/>
  <c r="M385" i="33"/>
  <c r="E388" i="33"/>
  <c r="N388" i="33" s="1"/>
  <c r="M388" i="33"/>
  <c r="E50" i="33"/>
  <c r="N50" i="33" s="1"/>
  <c r="M50" i="33"/>
  <c r="E53" i="33"/>
  <c r="N53" i="33" s="1"/>
  <c r="M53" i="33"/>
  <c r="E56" i="33"/>
  <c r="N56" i="33" s="1"/>
  <c r="M56" i="33"/>
  <c r="E76" i="33"/>
  <c r="N76" i="33" s="1"/>
  <c r="M76" i="33"/>
  <c r="E79" i="33"/>
  <c r="N79" i="33" s="1"/>
  <c r="M79" i="33"/>
  <c r="E82" i="33"/>
  <c r="N82" i="33" s="1"/>
  <c r="M82" i="33"/>
  <c r="E85" i="33"/>
  <c r="N85" i="33" s="1"/>
  <c r="M85" i="33"/>
  <c r="E96" i="33"/>
  <c r="N96" i="33" s="1"/>
  <c r="M96" i="33"/>
  <c r="E99" i="33"/>
  <c r="N99" i="33" s="1"/>
  <c r="M99" i="33"/>
  <c r="E102" i="33"/>
  <c r="N102" i="33" s="1"/>
  <c r="M102" i="33"/>
  <c r="E128" i="33"/>
  <c r="N128" i="33" s="1"/>
  <c r="M128" i="33"/>
  <c r="E131" i="33"/>
  <c r="N131" i="33" s="1"/>
  <c r="M131" i="33"/>
  <c r="E134" i="33"/>
  <c r="N134" i="33" s="1"/>
  <c r="M134" i="33"/>
  <c r="E137" i="33"/>
  <c r="N137" i="33" s="1"/>
  <c r="M137" i="33"/>
  <c r="E140" i="33"/>
  <c r="N140" i="33" s="1"/>
  <c r="M140" i="33"/>
  <c r="E143" i="33"/>
  <c r="N143" i="33" s="1"/>
  <c r="M143" i="33"/>
  <c r="E181" i="33"/>
  <c r="N181" i="33" s="1"/>
  <c r="M181" i="33"/>
  <c r="E208" i="33"/>
  <c r="N208" i="33" s="1"/>
  <c r="M208" i="33"/>
  <c r="E237" i="33"/>
  <c r="N237" i="33" s="1"/>
  <c r="M237" i="33"/>
  <c r="E240" i="33"/>
  <c r="N240" i="33" s="1"/>
  <c r="M240" i="33"/>
  <c r="E243" i="33"/>
  <c r="N243" i="33" s="1"/>
  <c r="M243" i="33"/>
  <c r="E246" i="33"/>
  <c r="N246" i="33" s="1"/>
  <c r="M246" i="33"/>
  <c r="E249" i="33"/>
  <c r="N249" i="33" s="1"/>
  <c r="M249" i="33"/>
  <c r="E275" i="33"/>
  <c r="N275" i="33" s="1"/>
  <c r="M275" i="33"/>
  <c r="E295" i="33"/>
  <c r="N295" i="33" s="1"/>
  <c r="M295" i="33"/>
  <c r="E298" i="33"/>
  <c r="N298" i="33" s="1"/>
  <c r="M298" i="33"/>
  <c r="E333" i="33"/>
  <c r="N333" i="33" s="1"/>
  <c r="M333" i="33"/>
  <c r="E368" i="33"/>
  <c r="N368" i="33" s="1"/>
  <c r="M368" i="33"/>
  <c r="E371" i="33"/>
  <c r="N371" i="33" s="1"/>
  <c r="M371" i="33"/>
  <c r="E374" i="33"/>
  <c r="N374" i="33" s="1"/>
  <c r="M374" i="33"/>
  <c r="E391" i="33"/>
  <c r="N391" i="33" s="1"/>
  <c r="E88" i="33"/>
  <c r="N88" i="33" s="1"/>
  <c r="M88" i="33"/>
  <c r="E105" i="33"/>
  <c r="N105" i="33" s="1"/>
  <c r="M105" i="33"/>
  <c r="E108" i="33"/>
  <c r="N108" i="33" s="1"/>
  <c r="M108" i="33"/>
  <c r="E111" i="33"/>
  <c r="N111" i="33" s="1"/>
  <c r="M111" i="33"/>
  <c r="E114" i="33"/>
  <c r="N114" i="33" s="1"/>
  <c r="M114" i="33"/>
  <c r="E117" i="33"/>
  <c r="N117" i="33" s="1"/>
  <c r="M117" i="33"/>
  <c r="E146" i="33"/>
  <c r="N146" i="33" s="1"/>
  <c r="M146" i="33"/>
  <c r="E149" i="33"/>
  <c r="N149" i="33" s="1"/>
  <c r="M149" i="33"/>
  <c r="E211" i="33"/>
  <c r="N211" i="33" s="1"/>
  <c r="M211" i="33"/>
  <c r="E214" i="33"/>
  <c r="N214" i="33" s="1"/>
  <c r="M214" i="33"/>
  <c r="E252" i="33"/>
  <c r="N252" i="33" s="1"/>
  <c r="M252" i="33"/>
  <c r="E255" i="33"/>
  <c r="N255" i="33" s="1"/>
  <c r="M255" i="33"/>
  <c r="E258" i="33"/>
  <c r="N258" i="33" s="1"/>
  <c r="M258" i="33"/>
  <c r="E278" i="33"/>
  <c r="N278" i="33" s="1"/>
  <c r="M278" i="33"/>
  <c r="E281" i="33"/>
  <c r="N281" i="33" s="1"/>
  <c r="M281" i="33"/>
  <c r="E284" i="33"/>
  <c r="N284" i="33" s="1"/>
  <c r="M284" i="33"/>
  <c r="E336" i="33"/>
  <c r="N336" i="33" s="1"/>
  <c r="M336" i="33"/>
  <c r="E339" i="33"/>
  <c r="N339" i="33" s="1"/>
  <c r="M339" i="33"/>
  <c r="E342" i="33"/>
  <c r="N342" i="33" s="1"/>
  <c r="M342" i="33"/>
  <c r="E345" i="33"/>
  <c r="N345" i="33" s="1"/>
  <c r="M345" i="33"/>
  <c r="E377" i="33"/>
  <c r="N377" i="33" s="1"/>
  <c r="M377" i="33"/>
  <c r="E4" i="33"/>
  <c r="N4" i="33" s="1"/>
  <c r="M4" i="33"/>
  <c r="E33" i="33"/>
  <c r="N33" i="33" s="1"/>
  <c r="M33" i="33"/>
  <c r="E36" i="33"/>
  <c r="N36" i="33" s="1"/>
  <c r="M36" i="33"/>
  <c r="E39" i="33"/>
  <c r="N39" i="33" s="1"/>
  <c r="M39" i="33"/>
  <c r="E42" i="33"/>
  <c r="N42" i="33" s="1"/>
  <c r="M42" i="33"/>
  <c r="E59" i="33"/>
  <c r="N59" i="33" s="1"/>
  <c r="M59" i="33"/>
  <c r="E91" i="33"/>
  <c r="N91" i="33" s="1"/>
  <c r="M91" i="33"/>
  <c r="E120" i="33"/>
  <c r="N120" i="33" s="1"/>
  <c r="M120" i="33"/>
  <c r="E123" i="33"/>
  <c r="N123" i="33" s="1"/>
  <c r="M123" i="33"/>
  <c r="E152" i="33"/>
  <c r="N152" i="33" s="1"/>
  <c r="M152" i="33"/>
  <c r="E155" i="33"/>
  <c r="N155" i="33" s="1"/>
  <c r="M155" i="33"/>
  <c r="E158" i="33"/>
  <c r="N158" i="33" s="1"/>
  <c r="M158" i="33"/>
  <c r="E161" i="33"/>
  <c r="N161" i="33" s="1"/>
  <c r="M161" i="33"/>
  <c r="E164" i="33"/>
  <c r="N164" i="33" s="1"/>
  <c r="M164" i="33"/>
  <c r="E184" i="33"/>
  <c r="N184" i="33" s="1"/>
  <c r="M184" i="33"/>
  <c r="E187" i="33"/>
  <c r="N187" i="33" s="1"/>
  <c r="M187" i="33"/>
  <c r="E190" i="33"/>
  <c r="N190" i="33" s="1"/>
  <c r="M190" i="33"/>
  <c r="E195" i="33"/>
  <c r="N195" i="33" s="1"/>
  <c r="E206" i="33"/>
  <c r="N206" i="33" s="1"/>
  <c r="M206" i="33"/>
  <c r="E217" i="33"/>
  <c r="N217" i="33" s="1"/>
  <c r="M217" i="33"/>
  <c r="E220" i="33"/>
  <c r="N220" i="33" s="1"/>
  <c r="M220" i="33"/>
  <c r="E223" i="33"/>
  <c r="N223" i="33" s="1"/>
  <c r="M223" i="33"/>
  <c r="E226" i="33"/>
  <c r="N226" i="33" s="1"/>
  <c r="M226" i="33"/>
  <c r="E261" i="33"/>
  <c r="N261" i="33" s="1"/>
  <c r="M261" i="33"/>
  <c r="E301" i="33"/>
  <c r="N301" i="33" s="1"/>
  <c r="M301" i="33"/>
  <c r="E304" i="33"/>
  <c r="N304" i="33" s="1"/>
  <c r="M304" i="33"/>
  <c r="E307" i="33"/>
  <c r="N307" i="33" s="1"/>
  <c r="M307" i="33"/>
  <c r="E310" i="33"/>
  <c r="N310" i="33" s="1"/>
  <c r="M310" i="33"/>
  <c r="E313" i="33"/>
  <c r="N313" i="33" s="1"/>
  <c r="M313" i="33"/>
  <c r="E316" i="33"/>
  <c r="N316" i="33" s="1"/>
  <c r="M316" i="33"/>
  <c r="E319" i="33"/>
  <c r="N319" i="33" s="1"/>
  <c r="M319" i="33"/>
  <c r="E322" i="33"/>
  <c r="N322" i="33" s="1"/>
  <c r="M322" i="33"/>
  <c r="E348" i="33"/>
  <c r="N348" i="33" s="1"/>
  <c r="M348" i="33"/>
  <c r="E351" i="33"/>
  <c r="N351" i="33" s="1"/>
  <c r="M351" i="33"/>
  <c r="E354" i="33"/>
  <c r="N354" i="33" s="1"/>
  <c r="M354" i="33"/>
  <c r="E357" i="33"/>
  <c r="N357" i="33" s="1"/>
  <c r="M357" i="33"/>
  <c r="E380" i="33"/>
  <c r="N380" i="33" s="1"/>
  <c r="E383" i="33"/>
  <c r="N383" i="33" s="1"/>
  <c r="M383" i="33"/>
  <c r="E10" i="33"/>
  <c r="N10" i="33" s="1"/>
  <c r="M10" i="33"/>
  <c r="E62" i="33"/>
  <c r="N62" i="33" s="1"/>
  <c r="M62" i="33"/>
  <c r="E65" i="33"/>
  <c r="N65" i="33" s="1"/>
  <c r="M65" i="33"/>
  <c r="E68" i="33"/>
  <c r="N68" i="33" s="1"/>
  <c r="M68" i="33"/>
  <c r="E71" i="33"/>
  <c r="N71" i="33" s="1"/>
  <c r="M71" i="33"/>
  <c r="E74" i="33"/>
  <c r="N74" i="33" s="1"/>
  <c r="M74" i="33"/>
  <c r="E94" i="33"/>
  <c r="N94" i="33" s="1"/>
  <c r="M94" i="33"/>
  <c r="E167" i="33"/>
  <c r="N167" i="33" s="1"/>
  <c r="M167" i="33"/>
  <c r="E170" i="33"/>
  <c r="N170" i="33" s="1"/>
  <c r="M170" i="33"/>
  <c r="E173" i="33"/>
  <c r="N173" i="33" s="1"/>
  <c r="M173" i="33"/>
  <c r="E176" i="33"/>
  <c r="N176" i="33" s="1"/>
  <c r="M176" i="33"/>
  <c r="E198" i="33"/>
  <c r="N198" i="33" s="1"/>
  <c r="M198" i="33"/>
  <c r="E201" i="33"/>
  <c r="N201" i="33" s="1"/>
  <c r="M201" i="33"/>
  <c r="E229" i="33"/>
  <c r="N229" i="33" s="1"/>
  <c r="M229" i="33"/>
  <c r="E232" i="33"/>
  <c r="N232" i="33" s="1"/>
  <c r="M232" i="33"/>
  <c r="E264" i="33"/>
  <c r="N264" i="33" s="1"/>
  <c r="M264" i="33"/>
  <c r="E267" i="33"/>
  <c r="N267" i="33" s="1"/>
  <c r="M267" i="33"/>
  <c r="E270" i="33"/>
  <c r="N270" i="33" s="1"/>
  <c r="M270" i="33"/>
  <c r="E273" i="33"/>
  <c r="N273" i="33" s="1"/>
  <c r="M273" i="33"/>
  <c r="E287" i="33"/>
  <c r="N287" i="33" s="1"/>
  <c r="M287" i="33"/>
  <c r="E290" i="33"/>
  <c r="N290" i="33" s="1"/>
  <c r="M290" i="33"/>
  <c r="E325" i="33"/>
  <c r="N325" i="33" s="1"/>
  <c r="M325" i="33"/>
  <c r="E328" i="33"/>
  <c r="N328" i="33" s="1"/>
  <c r="M328" i="33"/>
  <c r="E331" i="33"/>
  <c r="N331" i="33" s="1"/>
  <c r="M331" i="33"/>
  <c r="E360" i="33"/>
  <c r="N360" i="33" s="1"/>
  <c r="M360" i="33"/>
  <c r="E363" i="33"/>
  <c r="N363" i="33" s="1"/>
  <c r="M363" i="33"/>
  <c r="E366" i="33"/>
  <c r="N366" i="33" s="1"/>
  <c r="M366" i="33"/>
  <c r="E386" i="33"/>
  <c r="N386" i="33" s="1"/>
  <c r="M386" i="33"/>
  <c r="E389" i="33"/>
  <c r="N389" i="33" s="1"/>
  <c r="M389" i="33"/>
  <c r="E16" i="33"/>
  <c r="N16" i="33" s="1"/>
  <c r="M16" i="33"/>
  <c r="E6" i="33"/>
  <c r="N6" i="33" s="1"/>
  <c r="M6" i="33"/>
  <c r="E48" i="33"/>
  <c r="N48" i="33" s="1"/>
  <c r="M48" i="33"/>
  <c r="E51" i="33"/>
  <c r="N51" i="33" s="1"/>
  <c r="M51" i="33"/>
  <c r="E54" i="33"/>
  <c r="N54" i="33" s="1"/>
  <c r="M54" i="33"/>
  <c r="E77" i="33"/>
  <c r="N77" i="33" s="1"/>
  <c r="M77" i="33"/>
  <c r="E80" i="33"/>
  <c r="N80" i="33" s="1"/>
  <c r="M80" i="33"/>
  <c r="E83" i="33"/>
  <c r="N83" i="33" s="1"/>
  <c r="M83" i="33"/>
  <c r="E86" i="33"/>
  <c r="N86" i="33" s="1"/>
  <c r="M86" i="33"/>
  <c r="E97" i="33"/>
  <c r="N97" i="33" s="1"/>
  <c r="M97" i="33"/>
  <c r="E100" i="33"/>
  <c r="N100" i="33" s="1"/>
  <c r="M100" i="33"/>
  <c r="E103" i="33"/>
  <c r="N103" i="33" s="1"/>
  <c r="M103" i="33"/>
  <c r="E126" i="33"/>
  <c r="N126" i="33" s="1"/>
  <c r="M126" i="33"/>
  <c r="E129" i="33"/>
  <c r="N129" i="33" s="1"/>
  <c r="M129" i="33"/>
  <c r="E132" i="33"/>
  <c r="N132" i="33" s="1"/>
  <c r="M132" i="33"/>
  <c r="E135" i="33"/>
  <c r="N135" i="33" s="1"/>
  <c r="M135" i="33"/>
  <c r="E138" i="33"/>
  <c r="N138" i="33" s="1"/>
  <c r="M138" i="33"/>
  <c r="E141" i="33"/>
  <c r="N141" i="33" s="1"/>
  <c r="M141" i="33"/>
  <c r="E179" i="33"/>
  <c r="N179" i="33" s="1"/>
  <c r="E182" i="33"/>
  <c r="N182" i="33" s="1"/>
  <c r="M182" i="33"/>
  <c r="E193" i="33"/>
  <c r="N193" i="33" s="1"/>
  <c r="E204" i="33"/>
  <c r="N204" i="33" s="1"/>
  <c r="M204" i="33"/>
  <c r="E235" i="33"/>
  <c r="N235" i="33" s="1"/>
  <c r="E238" i="33"/>
  <c r="N238" i="33" s="1"/>
  <c r="M238" i="33"/>
  <c r="E241" i="33"/>
  <c r="N241" i="33" s="1"/>
  <c r="M241" i="33"/>
  <c r="E244" i="33"/>
  <c r="N244" i="33" s="1"/>
  <c r="M244" i="33"/>
  <c r="E247" i="33"/>
  <c r="N247" i="33" s="1"/>
  <c r="M247" i="33"/>
  <c r="E250" i="33"/>
  <c r="N250" i="33" s="1"/>
  <c r="M250" i="33"/>
  <c r="E276" i="33"/>
  <c r="N276" i="33" s="1"/>
  <c r="M276" i="33"/>
  <c r="E293" i="33"/>
  <c r="N293" i="33" s="1"/>
  <c r="M293" i="33"/>
  <c r="E296" i="33"/>
  <c r="N296" i="33" s="1"/>
  <c r="M296" i="33"/>
  <c r="E299" i="33"/>
  <c r="N299" i="33" s="1"/>
  <c r="M299" i="33"/>
  <c r="E334" i="33"/>
  <c r="N334" i="33" s="1"/>
  <c r="M334" i="33"/>
  <c r="E369" i="33"/>
  <c r="N369" i="33" s="1"/>
  <c r="M369" i="33"/>
  <c r="E372" i="33"/>
  <c r="N372" i="33" s="1"/>
  <c r="M372" i="33"/>
  <c r="E375" i="33"/>
  <c r="N375" i="33" s="1"/>
  <c r="M375" i="33"/>
  <c r="E30" i="33"/>
  <c r="N30" i="33" s="1"/>
  <c r="M30" i="33"/>
  <c r="E18" i="33"/>
  <c r="N18" i="33" s="1"/>
  <c r="M18" i="33"/>
  <c r="E57" i="33"/>
  <c r="N57" i="33" s="1"/>
  <c r="E89" i="33"/>
  <c r="N89" i="33" s="1"/>
  <c r="M89" i="33"/>
  <c r="E106" i="33"/>
  <c r="N106" i="33" s="1"/>
  <c r="M106" i="33"/>
  <c r="E109" i="33"/>
  <c r="N109" i="33" s="1"/>
  <c r="M109" i="33"/>
  <c r="E112" i="33"/>
  <c r="N112" i="33" s="1"/>
  <c r="M112" i="33"/>
  <c r="E115" i="33"/>
  <c r="N115" i="33" s="1"/>
  <c r="M115" i="33"/>
  <c r="E118" i="33"/>
  <c r="N118" i="33" s="1"/>
  <c r="M118" i="33"/>
  <c r="E144" i="33"/>
  <c r="N144" i="33" s="1"/>
  <c r="E147" i="33"/>
  <c r="N147" i="33" s="1"/>
  <c r="M147" i="33"/>
  <c r="E150" i="33"/>
  <c r="N150" i="33" s="1"/>
  <c r="M150" i="33"/>
  <c r="E209" i="33"/>
  <c r="N209" i="33" s="1"/>
  <c r="E212" i="33"/>
  <c r="N212" i="33" s="1"/>
  <c r="M212" i="33"/>
  <c r="E253" i="33"/>
  <c r="N253" i="33" s="1"/>
  <c r="M253" i="33"/>
  <c r="E256" i="33"/>
  <c r="N256" i="33" s="1"/>
  <c r="M256" i="33"/>
  <c r="E259" i="33"/>
  <c r="N259" i="33" s="1"/>
  <c r="M259" i="33"/>
  <c r="E279" i="33"/>
  <c r="N279" i="33" s="1"/>
  <c r="M279" i="33"/>
  <c r="E282" i="33"/>
  <c r="N282" i="33" s="1"/>
  <c r="M282" i="33"/>
  <c r="E337" i="33"/>
  <c r="N337" i="33" s="1"/>
  <c r="M337" i="33"/>
  <c r="E340" i="33"/>
  <c r="N340" i="33" s="1"/>
  <c r="M340" i="33"/>
  <c r="E343" i="33"/>
  <c r="N343" i="33" s="1"/>
  <c r="M343" i="33"/>
  <c r="E346" i="33"/>
  <c r="N346" i="33" s="1"/>
  <c r="M346" i="33"/>
  <c r="E378" i="33"/>
  <c r="N378" i="33" s="1"/>
  <c r="M378" i="33"/>
  <c r="E34" i="33"/>
  <c r="N34" i="33" s="1"/>
  <c r="M34" i="33"/>
  <c r="E37" i="33"/>
  <c r="N37" i="33" s="1"/>
  <c r="M37" i="33"/>
  <c r="E40" i="33"/>
  <c r="N40" i="33" s="1"/>
  <c r="M40" i="33"/>
  <c r="E43" i="33"/>
  <c r="N43" i="33" s="1"/>
  <c r="M43" i="33"/>
  <c r="E92" i="33"/>
  <c r="N92" i="33" s="1"/>
  <c r="M92" i="33"/>
  <c r="E121" i="33"/>
  <c r="N121" i="33" s="1"/>
  <c r="M121" i="33"/>
  <c r="E153" i="33"/>
  <c r="N153" i="33" s="1"/>
  <c r="M153" i="33"/>
  <c r="E156" i="33"/>
  <c r="N156" i="33" s="1"/>
  <c r="M156" i="33"/>
  <c r="E159" i="33"/>
  <c r="N159" i="33" s="1"/>
  <c r="M159" i="33"/>
  <c r="E162" i="33"/>
  <c r="N162" i="33" s="1"/>
  <c r="M162" i="33"/>
  <c r="E165" i="33"/>
  <c r="N165" i="33" s="1"/>
  <c r="M165" i="33"/>
  <c r="E185" i="33"/>
  <c r="N185" i="33" s="1"/>
  <c r="M185" i="33"/>
  <c r="E188" i="33"/>
  <c r="N188" i="33" s="1"/>
  <c r="M188" i="33"/>
  <c r="E191" i="33"/>
  <c r="N191" i="33" s="1"/>
  <c r="M191" i="33"/>
  <c r="E215" i="33"/>
  <c r="N215" i="33" s="1"/>
  <c r="M215" i="33"/>
  <c r="E218" i="33"/>
  <c r="N218" i="33" s="1"/>
  <c r="M218" i="33"/>
  <c r="E221" i="33"/>
  <c r="N221" i="33" s="1"/>
  <c r="M221" i="33"/>
  <c r="E224" i="33"/>
  <c r="N224" i="33" s="1"/>
  <c r="M224" i="33"/>
  <c r="E262" i="33"/>
  <c r="N262" i="33" s="1"/>
  <c r="M262" i="33"/>
  <c r="E285" i="33"/>
  <c r="N285" i="33" s="1"/>
  <c r="M285" i="33"/>
  <c r="E302" i="33"/>
  <c r="N302" i="33" s="1"/>
  <c r="M302" i="33"/>
  <c r="E305" i="33"/>
  <c r="N305" i="33" s="1"/>
  <c r="M305" i="33"/>
  <c r="E308" i="33"/>
  <c r="N308" i="33" s="1"/>
  <c r="M308" i="33"/>
  <c r="E311" i="33"/>
  <c r="N311" i="33" s="1"/>
  <c r="M311" i="33"/>
  <c r="E314" i="33"/>
  <c r="N314" i="33" s="1"/>
  <c r="M314" i="33"/>
  <c r="E317" i="33"/>
  <c r="N317" i="33" s="1"/>
  <c r="M317" i="33"/>
  <c r="E320" i="33"/>
  <c r="N320" i="33" s="1"/>
  <c r="M320" i="33"/>
  <c r="E323" i="33"/>
  <c r="N323" i="33" s="1"/>
  <c r="M323" i="33"/>
  <c r="E349" i="33"/>
  <c r="N349" i="33" s="1"/>
  <c r="M349" i="33"/>
  <c r="E352" i="33"/>
  <c r="N352" i="33" s="1"/>
  <c r="M352" i="33"/>
  <c r="E355" i="33"/>
  <c r="N355" i="33" s="1"/>
  <c r="M355" i="33"/>
  <c r="E381" i="33"/>
  <c r="N381" i="33" s="1"/>
  <c r="M381" i="33"/>
  <c r="E31" i="33"/>
  <c r="N31" i="33" s="1"/>
  <c r="N2" i="33"/>
  <c r="C132" i="5"/>
  <c r="J132" i="5" s="1"/>
  <c r="C129" i="5"/>
  <c r="J129" i="5" s="1"/>
  <c r="D133" i="5"/>
  <c r="I133" i="5" s="1"/>
  <c r="D136" i="5"/>
  <c r="I136" i="5" s="1"/>
  <c r="D134" i="5"/>
  <c r="I134" i="5" s="1"/>
  <c r="D131" i="5"/>
  <c r="I131" i="5" s="1"/>
  <c r="D135" i="5"/>
  <c r="I135" i="5" s="1"/>
  <c r="D132" i="5"/>
  <c r="I132" i="5" s="1"/>
  <c r="D129" i="5"/>
  <c r="I129" i="5" s="1"/>
  <c r="G122" i="5"/>
  <c r="G107" i="5"/>
  <c r="F122" i="5"/>
  <c r="F111" i="5"/>
  <c r="G120" i="5"/>
  <c r="E117" i="5"/>
  <c r="E120" i="5"/>
  <c r="D120" i="5" s="1"/>
  <c r="I120" i="5" s="1"/>
  <c r="G124" i="5"/>
  <c r="G117" i="5"/>
  <c r="G123" i="5"/>
  <c r="D123" i="5" s="1"/>
  <c r="I123" i="5" s="1"/>
  <c r="G116" i="5"/>
  <c r="F124" i="5"/>
  <c r="F117" i="5"/>
  <c r="F120" i="5"/>
  <c r="F123" i="5"/>
  <c r="F116" i="5"/>
  <c r="D116" i="5" s="1"/>
  <c r="I116" i="5" s="1"/>
  <c r="K19" i="27"/>
  <c r="E124" i="5"/>
  <c r="I29" i="27"/>
  <c r="G28" i="27"/>
  <c r="F27" i="27"/>
  <c r="F25" i="27"/>
  <c r="I22" i="27"/>
  <c r="O17" i="27"/>
  <c r="D13" i="27"/>
  <c r="C5" i="27"/>
  <c r="P25" i="27"/>
  <c r="F127" i="5"/>
  <c r="E110" i="5"/>
  <c r="F109" i="5"/>
  <c r="G108" i="5"/>
  <c r="E127" i="5"/>
  <c r="E109" i="5"/>
  <c r="D109" i="5" s="1"/>
  <c r="I109" i="5" s="1"/>
  <c r="F108" i="5"/>
  <c r="G24" i="5"/>
  <c r="G121" i="5"/>
  <c r="E108" i="5"/>
  <c r="F24" i="5"/>
  <c r="F121" i="5"/>
  <c r="E24" i="5"/>
  <c r="G119" i="5"/>
  <c r="E121" i="5"/>
  <c r="F107" i="5"/>
  <c r="F119" i="5"/>
  <c r="E107" i="5"/>
  <c r="E119" i="5"/>
  <c r="G118" i="5"/>
  <c r="G112" i="5"/>
  <c r="F118" i="5"/>
  <c r="G114" i="5"/>
  <c r="G128" i="5"/>
  <c r="F112" i="5"/>
  <c r="F30" i="27"/>
  <c r="L26" i="27"/>
  <c r="O24" i="27"/>
  <c r="N22" i="27"/>
  <c r="J20" i="27"/>
  <c r="J17" i="27"/>
  <c r="M12" i="27"/>
  <c r="F4" i="27"/>
  <c r="E118" i="5"/>
  <c r="F114" i="5"/>
  <c r="G110" i="5"/>
  <c r="F128" i="5"/>
  <c r="E112" i="5"/>
  <c r="E30" i="27"/>
  <c r="K26" i="27"/>
  <c r="N24" i="27"/>
  <c r="M22" i="27"/>
  <c r="I20" i="27"/>
  <c r="I34" i="27" s="1"/>
  <c r="J16" i="27"/>
  <c r="J11" i="27"/>
  <c r="E114" i="5"/>
  <c r="G127" i="5"/>
  <c r="F110" i="5"/>
  <c r="D110" i="5" s="1"/>
  <c r="I110" i="5" s="1"/>
  <c r="E128" i="5"/>
  <c r="P6" i="27"/>
  <c r="G109" i="5"/>
  <c r="O29" i="27"/>
  <c r="L27" i="27"/>
  <c r="J26" i="27"/>
  <c r="L24" i="27"/>
  <c r="L22" i="27"/>
  <c r="D20" i="27"/>
  <c r="G16" i="27"/>
  <c r="F11" i="27"/>
  <c r="L3" i="27"/>
  <c r="H18" i="27"/>
  <c r="D111" i="5"/>
  <c r="I111" i="5" s="1"/>
  <c r="D126" i="5"/>
  <c r="I126" i="5" s="1"/>
  <c r="D117" i="5"/>
  <c r="I117" i="5" s="1"/>
  <c r="D115" i="5"/>
  <c r="I115" i="5" s="1"/>
  <c r="D125" i="5"/>
  <c r="I125" i="5" s="1"/>
  <c r="D122" i="5"/>
  <c r="I122" i="5" s="1"/>
  <c r="D113" i="5"/>
  <c r="I113" i="5" s="1"/>
  <c r="I26" i="27"/>
  <c r="E25" i="27"/>
  <c r="L23" i="27"/>
  <c r="D22" i="27"/>
  <c r="M19" i="27"/>
  <c r="I17" i="27"/>
  <c r="K13" i="27"/>
  <c r="L6" i="27"/>
  <c r="Q12" i="27"/>
  <c r="J30" i="27"/>
  <c r="H29" i="27"/>
  <c r="F26" i="27"/>
  <c r="M24" i="27"/>
  <c r="H23" i="27"/>
  <c r="H21" i="27"/>
  <c r="F19" i="27"/>
  <c r="F16" i="27"/>
  <c r="K12" i="27"/>
  <c r="N25" i="27"/>
  <c r="J24" i="27"/>
  <c r="E23" i="27"/>
  <c r="I21" i="27"/>
  <c r="H19" i="27"/>
  <c r="N16" i="27"/>
  <c r="D14" i="27"/>
  <c r="N8" i="27"/>
  <c r="P20" i="27"/>
  <c r="O30" i="27"/>
  <c r="N29" i="27"/>
  <c r="M26" i="27"/>
  <c r="L25" i="27"/>
  <c r="K24" i="27"/>
  <c r="J23" i="27"/>
  <c r="G22" i="27"/>
  <c r="K20" i="27"/>
  <c r="D19" i="27"/>
  <c r="I16" i="27"/>
  <c r="E14" i="27"/>
  <c r="N9" i="27"/>
  <c r="I25" i="27"/>
  <c r="H24" i="27"/>
  <c r="F23" i="27"/>
  <c r="N21" i="27"/>
  <c r="F20" i="27"/>
  <c r="F18" i="27"/>
  <c r="O15" i="27"/>
  <c r="F13" i="27"/>
  <c r="C12" i="27"/>
  <c r="O22" i="27"/>
  <c r="L21" i="27"/>
  <c r="H20" i="27"/>
  <c r="N18" i="27"/>
  <c r="M16" i="27"/>
  <c r="G12" i="27"/>
  <c r="C26" i="27"/>
  <c r="K21" i="27"/>
  <c r="G20" i="27"/>
  <c r="L18" i="27"/>
  <c r="K16" i="27"/>
  <c r="D15" i="27"/>
  <c r="E12" i="27"/>
  <c r="O7" i="27"/>
  <c r="C18" i="27"/>
  <c r="F22" i="27"/>
  <c r="D21" i="27"/>
  <c r="J19" i="27"/>
  <c r="E18" i="27"/>
  <c r="H16" i="27"/>
  <c r="M14" i="27"/>
  <c r="E8" i="27"/>
  <c r="F3" i="27"/>
  <c r="E20" i="27"/>
  <c r="M18" i="27"/>
  <c r="G17" i="27"/>
  <c r="G13" i="27"/>
  <c r="I10" i="27"/>
  <c r="F6" i="27"/>
  <c r="C14" i="27"/>
  <c r="G23" i="5"/>
  <c r="F23" i="5"/>
  <c r="L19" i="27"/>
  <c r="I18" i="27"/>
  <c r="F17" i="27"/>
  <c r="I11" i="27"/>
  <c r="J8" i="27"/>
  <c r="O4" i="27"/>
  <c r="P23" i="27"/>
  <c r="E23" i="5"/>
  <c r="J18" i="27"/>
  <c r="F10" i="27"/>
  <c r="O18" i="27"/>
  <c r="N17" i="27"/>
  <c r="L16" i="27"/>
  <c r="J15" i="27"/>
  <c r="N13" i="27"/>
  <c r="D12" i="27"/>
  <c r="K9" i="27"/>
  <c r="O6" i="27"/>
  <c r="I3" i="27"/>
  <c r="P13" i="27"/>
  <c r="D18" i="27"/>
  <c r="O16" i="27"/>
  <c r="N15" i="27"/>
  <c r="I14" i="27"/>
  <c r="N12" i="27"/>
  <c r="D11" i="27"/>
  <c r="L8" i="27"/>
  <c r="L5" i="27"/>
  <c r="C25" i="27"/>
  <c r="P11" i="27"/>
  <c r="E17" i="27"/>
  <c r="E16" i="27"/>
  <c r="O14" i="27"/>
  <c r="J13" i="27"/>
  <c r="O11" i="27"/>
  <c r="O9" i="27"/>
  <c r="J7" i="27"/>
  <c r="D5" i="27"/>
  <c r="C13" i="27"/>
  <c r="P10" i="27"/>
  <c r="F15" i="27"/>
  <c r="O13" i="27"/>
  <c r="I12" i="27"/>
  <c r="O10" i="27"/>
  <c r="O8" i="27"/>
  <c r="N6" i="27"/>
  <c r="O3" i="27"/>
  <c r="C6" i="27"/>
  <c r="Q30" i="27"/>
  <c r="Q8" i="27"/>
  <c r="I15" i="27"/>
  <c r="G14" i="27"/>
  <c r="E13" i="27"/>
  <c r="K11" i="27"/>
  <c r="E10" i="27"/>
  <c r="F8" i="27"/>
  <c r="M5" i="27"/>
  <c r="J3" i="27"/>
  <c r="P26" i="27"/>
  <c r="Q5" i="27"/>
  <c r="J14" i="27"/>
  <c r="I13" i="27"/>
  <c r="F12" i="27"/>
  <c r="N10" i="27"/>
  <c r="F9" i="27"/>
  <c r="G7" i="27"/>
  <c r="G5" i="27"/>
  <c r="C29" i="27"/>
  <c r="Q23" i="27"/>
  <c r="Q3" i="27"/>
  <c r="L14" i="27"/>
  <c r="L13" i="27"/>
  <c r="J12" i="27"/>
  <c r="H11" i="27"/>
  <c r="D10" i="27"/>
  <c r="I8" i="27"/>
  <c r="M6" i="27"/>
  <c r="J4" i="27"/>
  <c r="C24" i="27"/>
  <c r="Q22" i="27"/>
  <c r="O12" i="27"/>
  <c r="N11" i="27"/>
  <c r="L10" i="27"/>
  <c r="G9" i="27"/>
  <c r="M7" i="27"/>
  <c r="N5" i="27"/>
  <c r="D4" i="27"/>
  <c r="C17" i="27"/>
  <c r="P22" i="27"/>
  <c r="P3" i="27"/>
  <c r="L12" i="27"/>
  <c r="L11" i="27"/>
  <c r="K10" i="27"/>
  <c r="H9" i="27"/>
  <c r="D8" i="27"/>
  <c r="J6" i="27"/>
  <c r="L4" i="27"/>
  <c r="C27" i="27"/>
  <c r="P29" i="27"/>
  <c r="P12" i="27"/>
  <c r="G11" i="27"/>
  <c r="G10" i="27"/>
  <c r="E9" i="27"/>
  <c r="N7" i="27"/>
  <c r="G6" i="27"/>
  <c r="M4" i="27"/>
  <c r="D3" i="27"/>
  <c r="C8" i="27"/>
  <c r="P18" i="27"/>
  <c r="L9" i="27"/>
  <c r="K8" i="27"/>
  <c r="H7" i="27"/>
  <c r="O5" i="27"/>
  <c r="K4" i="27"/>
  <c r="C30" i="27"/>
  <c r="C10" i="27"/>
  <c r="P19" i="27"/>
  <c r="P5" i="27"/>
  <c r="M9" i="27"/>
  <c r="M34" i="27" s="1"/>
  <c r="M8" i="27"/>
  <c r="L7" i="27"/>
  <c r="H6" i="27"/>
  <c r="E5" i="27"/>
  <c r="M3" i="27"/>
  <c r="C23" i="27"/>
  <c r="P28" i="27"/>
  <c r="P15" i="27"/>
  <c r="G8" i="27"/>
  <c r="F7" i="27"/>
  <c r="D6" i="27"/>
  <c r="N4" i="27"/>
  <c r="K3" i="27"/>
  <c r="C20" i="27"/>
  <c r="Q28" i="27"/>
  <c r="Q17" i="27"/>
  <c r="P4" i="27"/>
  <c r="O1059" i="1"/>
  <c r="O1099" i="1"/>
  <c r="K7" i="27"/>
  <c r="K6" i="27"/>
  <c r="J5" i="27"/>
  <c r="G4" i="27"/>
  <c r="E3" i="27"/>
  <c r="C15" i="27"/>
  <c r="Q26" i="27"/>
  <c r="P16" i="27"/>
  <c r="Q4" i="27"/>
  <c r="O1094" i="1"/>
  <c r="O1114" i="1"/>
  <c r="O1130" i="1"/>
  <c r="O1123" i="1"/>
  <c r="O1046" i="1"/>
  <c r="I6" i="27"/>
  <c r="I5" i="27"/>
  <c r="I4" i="27"/>
  <c r="G3" i="27"/>
  <c r="C19" i="27"/>
  <c r="C3" i="27"/>
  <c r="P30" i="27"/>
  <c r="Q21" i="27"/>
  <c r="Q11" i="27"/>
  <c r="O1082" i="1"/>
  <c r="O1110" i="1"/>
  <c r="O1122" i="1"/>
  <c r="O1085" i="1"/>
  <c r="P17" i="27"/>
  <c r="Q9" i="27"/>
  <c r="H4" i="27"/>
  <c r="H3" i="27"/>
  <c r="C21" i="27"/>
  <c r="C7" i="27"/>
  <c r="P24" i="27"/>
  <c r="Q16" i="27"/>
  <c r="C9" i="27"/>
  <c r="Q27" i="27"/>
  <c r="P21" i="27"/>
  <c r="Q14" i="27"/>
  <c r="P7" i="27"/>
  <c r="P27" i="27"/>
  <c r="Q20" i="27"/>
  <c r="P14" i="27"/>
  <c r="P8" i="27"/>
  <c r="C28" i="27"/>
  <c r="C16" i="27"/>
  <c r="C4" i="27"/>
  <c r="Q25" i="27"/>
  <c r="Q19" i="27"/>
  <c r="Q13" i="27"/>
  <c r="O1062" i="1"/>
  <c r="O1315" i="1"/>
  <c r="O1344" i="1"/>
  <c r="O1329" i="1"/>
  <c r="O1178" i="1"/>
  <c r="O1219" i="1"/>
  <c r="O1224" i="1"/>
  <c r="O1146" i="1"/>
  <c r="O1173" i="1"/>
  <c r="O1190" i="1"/>
  <c r="O1258" i="1"/>
  <c r="O1043" i="1"/>
  <c r="O1048" i="1"/>
  <c r="O1175" i="1"/>
  <c r="O1185" i="1"/>
  <c r="O1250" i="1"/>
  <c r="O1255" i="1"/>
  <c r="O1260" i="1"/>
  <c r="O1302" i="1"/>
  <c r="O1309" i="1"/>
  <c r="O1057" i="1"/>
  <c r="O1097" i="1"/>
  <c r="O1208" i="1"/>
  <c r="O1118" i="1"/>
  <c r="O1139" i="1"/>
  <c r="O1263" i="1"/>
  <c r="O1108" i="1"/>
  <c r="O1141" i="1"/>
  <c r="O1253" i="1"/>
  <c r="O1132" i="1"/>
  <c r="O1187" i="1"/>
  <c r="O1206" i="1"/>
  <c r="O1213" i="1"/>
  <c r="O1223" i="1"/>
  <c r="O1278" i="1"/>
  <c r="O1283" i="1"/>
  <c r="O1292" i="1"/>
  <c r="O1342" i="1"/>
  <c r="O1327" i="1"/>
  <c r="O1112" i="1"/>
  <c r="O1319" i="1"/>
  <c r="O1325" i="1"/>
  <c r="O1167" i="1"/>
  <c r="O1314" i="1"/>
  <c r="O1345" i="1"/>
  <c r="O1330" i="1"/>
  <c r="O1333" i="1"/>
  <c r="O1326" i="1"/>
  <c r="O1073" i="1"/>
  <c r="O1135" i="1"/>
  <c r="O1157" i="1"/>
  <c r="O1191" i="1"/>
  <c r="O1220" i="1"/>
  <c r="O1236" i="1"/>
  <c r="O1249" i="1"/>
  <c r="O1152" i="1"/>
  <c r="O1186" i="1"/>
  <c r="O1210" i="1"/>
  <c r="O1272" i="1"/>
  <c r="O1291" i="1"/>
  <c r="O1298" i="1"/>
  <c r="O1338" i="1"/>
  <c r="O1323" i="1"/>
  <c r="O1066" i="1"/>
  <c r="O1088" i="1"/>
  <c r="O1081" i="1"/>
  <c r="O1126" i="1"/>
  <c r="O1137" i="1"/>
  <c r="O1181" i="1"/>
  <c r="O1188" i="1"/>
  <c r="O1247" i="1"/>
  <c r="O1261" i="1"/>
  <c r="O1277" i="1"/>
  <c r="O1289" i="1"/>
  <c r="O1076" i="1"/>
  <c r="O1133" i="1"/>
  <c r="O1176" i="1"/>
  <c r="O1207" i="1"/>
  <c r="O1238" i="1"/>
  <c r="O1243" i="1"/>
  <c r="O1270" i="1"/>
  <c r="O1284" i="1"/>
  <c r="O1341" i="1"/>
  <c r="O1092" i="1"/>
  <c r="O1203" i="1"/>
  <c r="O1216" i="1"/>
  <c r="O1221" i="1"/>
  <c r="O1230" i="1"/>
  <c r="O1240" i="1"/>
  <c r="O1320" i="1"/>
  <c r="O1052" i="1"/>
  <c r="O1090" i="1"/>
  <c r="O1070" i="1"/>
  <c r="O1113" i="1"/>
  <c r="O1115" i="1"/>
  <c r="O1149" i="1"/>
  <c r="O1180" i="1"/>
  <c r="O1205" i="1"/>
  <c r="O1232" i="1"/>
  <c r="O1234" i="1"/>
  <c r="O1242" i="1"/>
  <c r="O1044" i="1"/>
  <c r="O1054" i="1"/>
  <c r="O1125" i="1"/>
  <c r="O1144" i="1"/>
  <c r="O1164" i="1"/>
  <c r="O1200" i="1"/>
  <c r="O1218" i="1"/>
  <c r="O1306" i="1"/>
  <c r="O1322" i="1"/>
  <c r="O1083" i="1"/>
  <c r="O1117" i="1"/>
  <c r="O1177" i="1"/>
  <c r="O1136" i="1"/>
  <c r="O1171" i="1"/>
  <c r="O1182" i="1"/>
  <c r="O1193" i="1"/>
  <c r="O1308" i="1"/>
  <c r="O1051" i="1"/>
  <c r="O1063" i="1"/>
  <c r="O1129" i="1"/>
  <c r="O1153" i="1"/>
  <c r="O1168" i="1"/>
  <c r="O1074" i="1"/>
  <c r="O1109" i="1"/>
  <c r="O1131" i="1"/>
  <c r="O1148" i="1"/>
  <c r="O1179" i="1"/>
  <c r="O1233" i="1"/>
  <c r="O1281" i="1"/>
  <c r="O1286" i="1"/>
  <c r="O1300" i="1"/>
  <c r="O1321" i="1"/>
  <c r="O1053" i="1"/>
  <c r="O1060" i="1"/>
  <c r="O1065" i="1"/>
  <c r="O1091" i="1"/>
  <c r="O1079" i="1"/>
  <c r="O1104" i="1"/>
  <c r="O1106" i="1"/>
  <c r="O1134" i="1"/>
  <c r="O1140" i="1"/>
  <c r="O1155" i="1"/>
  <c r="O1189" i="1"/>
  <c r="O1262" i="1"/>
  <c r="O1305" i="1"/>
  <c r="O1340" i="1"/>
  <c r="O1128" i="1"/>
  <c r="O1343" i="1"/>
  <c r="O1050" i="1"/>
  <c r="O1067" i="1"/>
  <c r="O1072" i="1"/>
  <c r="O1235" i="1"/>
  <c r="O1254" i="1"/>
  <c r="O1274" i="1"/>
  <c r="O1297" i="1"/>
  <c r="O1307" i="1"/>
  <c r="O1165" i="1"/>
  <c r="O1116" i="1"/>
  <c r="O1121" i="1"/>
  <c r="O1154" i="1"/>
  <c r="O1174" i="1"/>
  <c r="O1228" i="1"/>
  <c r="O1089" i="1"/>
  <c r="O1267" i="1"/>
  <c r="O1162" i="1"/>
  <c r="O1197" i="1"/>
  <c r="O1248" i="1"/>
  <c r="O1288" i="1"/>
  <c r="O1102" i="1"/>
  <c r="O1159" i="1"/>
  <c r="O1328" i="1"/>
  <c r="O1192" i="1"/>
  <c r="O1199" i="1"/>
  <c r="O1285" i="1"/>
  <c r="O1056" i="1"/>
  <c r="O1183" i="1"/>
  <c r="C34" i="21" s="1"/>
  <c r="D34" i="21" s="1"/>
  <c r="O1071" i="1"/>
  <c r="O1273" i="1"/>
  <c r="O1045" i="1"/>
  <c r="O1096" i="1"/>
  <c r="O1078" i="1"/>
  <c r="O1100" i="1"/>
  <c r="O1105" i="1"/>
  <c r="O1107" i="1"/>
  <c r="O1119" i="1"/>
  <c r="O1124" i="1"/>
  <c r="O1142" i="1"/>
  <c r="O1147" i="1"/>
  <c r="O1214" i="1"/>
  <c r="O1086" i="1"/>
  <c r="O1068" i="1"/>
  <c r="O1275" i="1"/>
  <c r="O1331" i="1"/>
  <c r="O1058" i="1"/>
  <c r="O1087" i="1"/>
  <c r="O1069" i="1"/>
  <c r="O1127" i="1"/>
  <c r="O1138" i="1"/>
  <c r="O1151" i="1"/>
  <c r="O1156" i="1"/>
  <c r="O1226" i="1"/>
  <c r="O1244" i="1"/>
  <c r="O1265" i="1"/>
  <c r="O1304" i="1"/>
  <c r="O1334" i="1"/>
  <c r="O1055" i="1"/>
  <c r="O1095" i="1"/>
  <c r="O1077" i="1"/>
  <c r="O1101" i="1"/>
  <c r="O1120" i="1"/>
  <c r="O1196" i="1"/>
  <c r="O1215" i="1"/>
  <c r="O1282" i="1"/>
  <c r="O1337" i="1"/>
  <c r="O1049" i="1"/>
  <c r="O1098" i="1"/>
  <c r="O1080" i="1"/>
  <c r="O1212" i="1"/>
  <c r="O1229" i="1"/>
  <c r="O1093" i="1"/>
  <c r="O1075" i="1"/>
  <c r="O1145" i="1"/>
  <c r="O1150" i="1"/>
  <c r="O1195" i="1"/>
  <c r="O1198" i="1"/>
  <c r="O1251" i="1"/>
  <c r="C20" i="21" s="1"/>
  <c r="D20" i="21" s="1"/>
  <c r="O1264" i="1"/>
  <c r="O1271" i="1"/>
  <c r="O1318" i="1"/>
  <c r="O1346" i="1"/>
  <c r="O1237" i="1"/>
  <c r="O1245" i="1"/>
  <c r="O1256" i="1"/>
  <c r="O1280" i="1"/>
  <c r="O1294" i="1"/>
  <c r="O1296" i="1"/>
  <c r="O1299" i="1"/>
  <c r="O1310" i="1"/>
  <c r="O1312" i="1"/>
  <c r="O1211" i="1"/>
  <c r="O1239" i="1"/>
  <c r="O1293" i="1"/>
  <c r="O1287" i="1"/>
  <c r="O1227" i="1"/>
  <c r="O1266" i="1"/>
  <c r="O1047" i="1"/>
  <c r="O1061" i="1"/>
  <c r="O1064" i="1"/>
  <c r="O1084" i="1"/>
  <c r="O1279" i="1"/>
  <c r="O1295" i="1"/>
  <c r="O1303" i="1"/>
  <c r="O1311" i="1"/>
  <c r="O1317" i="1"/>
  <c r="O1103" i="1"/>
  <c r="O1111" i="1"/>
  <c r="O1204" i="1"/>
  <c r="O1225" i="1"/>
  <c r="O1259" i="1"/>
  <c r="E30" i="25"/>
  <c r="F30" i="25" s="1"/>
  <c r="E30" i="26"/>
  <c r="F30" i="26" s="1"/>
  <c r="E200" i="20"/>
  <c r="F200" i="20" s="1"/>
  <c r="E691" i="20"/>
  <c r="F691" i="20" s="1"/>
  <c r="G724" i="20"/>
  <c r="H724" i="20" s="1"/>
  <c r="G720" i="20"/>
  <c r="H720" i="20" s="1"/>
  <c r="G704" i="20"/>
  <c r="H704" i="20" s="1"/>
  <c r="G74" i="20"/>
  <c r="H74" i="20" s="1"/>
  <c r="J34" i="27"/>
  <c r="C20" i="19"/>
  <c r="D20" i="19" s="1"/>
  <c r="E20" i="19" s="1"/>
  <c r="J20" i="19" s="1"/>
  <c r="P20" i="19" s="1"/>
  <c r="O310" i="1"/>
  <c r="G501" i="20"/>
  <c r="H501" i="20" s="1"/>
  <c r="E337" i="20"/>
  <c r="F337" i="20" s="1"/>
  <c r="E57" i="26"/>
  <c r="F57" i="26" s="1"/>
  <c r="E54" i="25"/>
  <c r="F54" i="25" s="1"/>
  <c r="E18" i="25"/>
  <c r="F18" i="25" s="1"/>
  <c r="E98" i="20"/>
  <c r="F98" i="20" s="1"/>
  <c r="E18" i="26"/>
  <c r="F18" i="26" s="1"/>
  <c r="E242" i="20"/>
  <c r="F242" i="20" s="1"/>
  <c r="E38" i="26"/>
  <c r="F38" i="26" s="1"/>
  <c r="E38" i="25"/>
  <c r="F38" i="25" s="1"/>
  <c r="E69" i="26"/>
  <c r="F69" i="26" s="1"/>
  <c r="E66" i="25"/>
  <c r="F66" i="25" s="1"/>
  <c r="E397" i="20"/>
  <c r="F397" i="20" s="1"/>
  <c r="E6" i="25"/>
  <c r="F6" i="25" s="1"/>
  <c r="E34" i="20"/>
  <c r="F34" i="20" s="1"/>
  <c r="E6" i="26"/>
  <c r="F6" i="26" s="1"/>
  <c r="E96" i="26"/>
  <c r="F96" i="26" s="1"/>
  <c r="E90" i="25"/>
  <c r="F90" i="25" s="1"/>
  <c r="E577" i="20"/>
  <c r="F577" i="20" s="1"/>
  <c r="E22" i="26"/>
  <c r="F22" i="26" s="1"/>
  <c r="E151" i="20"/>
  <c r="F151" i="20" s="1"/>
  <c r="E22" i="25"/>
  <c r="F22" i="25" s="1"/>
  <c r="E101" i="25"/>
  <c r="F101" i="25" s="1"/>
  <c r="E626" i="20"/>
  <c r="F626" i="20" s="1"/>
  <c r="E104" i="26"/>
  <c r="F104" i="26" s="1"/>
  <c r="E223" i="20"/>
  <c r="F223" i="20" s="1"/>
  <c r="E34" i="26"/>
  <c r="F34" i="26" s="1"/>
  <c r="E34" i="25"/>
  <c r="F34" i="25" s="1"/>
  <c r="E108" i="26"/>
  <c r="F108" i="26" s="1"/>
  <c r="E105" i="25"/>
  <c r="F105" i="25" s="1"/>
  <c r="E670" i="20"/>
  <c r="F670" i="20" s="1"/>
  <c r="C3" i="18"/>
  <c r="D3" i="18" s="1"/>
  <c r="E24" i="12"/>
  <c r="O24" i="12" s="1"/>
  <c r="O933" i="1"/>
  <c r="O777" i="1"/>
  <c r="O919" i="1"/>
  <c r="O638" i="1"/>
  <c r="O691" i="1"/>
  <c r="O343" i="1"/>
  <c r="F24" i="12"/>
  <c r="P24" i="12" s="1"/>
  <c r="O372" i="1"/>
  <c r="O502" i="1"/>
  <c r="O430" i="1"/>
  <c r="D24" i="12"/>
  <c r="O512" i="1"/>
  <c r="O245" i="1"/>
  <c r="O173" i="1"/>
  <c r="O161" i="1"/>
  <c r="O137" i="1"/>
  <c r="O29" i="1"/>
  <c r="O195" i="1"/>
  <c r="O116" i="1"/>
  <c r="O99" i="1"/>
  <c r="O27" i="1"/>
  <c r="O949" i="1"/>
  <c r="O361" i="1"/>
  <c r="O1014" i="1"/>
  <c r="O772" i="1"/>
  <c r="O457" i="1"/>
  <c r="O445" i="1"/>
  <c r="O409" i="1"/>
  <c r="O366" i="1"/>
  <c r="O169" i="1"/>
  <c r="O85" i="1"/>
  <c r="O78" i="1"/>
  <c r="O49" i="1"/>
  <c r="O599" i="1"/>
  <c r="O491" i="1"/>
  <c r="O748" i="1"/>
  <c r="O736" i="1"/>
  <c r="O724" i="1"/>
  <c r="O328" i="1"/>
  <c r="D22" i="17"/>
  <c r="H22" i="17"/>
  <c r="G22" i="17"/>
  <c r="F22" i="17"/>
  <c r="E22" i="17"/>
  <c r="O616" i="1"/>
  <c r="O883" i="1"/>
  <c r="O556" i="1"/>
  <c r="O679" i="1"/>
  <c r="O655" i="1"/>
  <c r="O643" i="1"/>
  <c r="O294" i="1"/>
  <c r="O934" i="1"/>
  <c r="O766" i="1"/>
  <c r="O718" i="1"/>
  <c r="O634" i="1"/>
  <c r="O107" i="1"/>
  <c r="O35" i="1"/>
  <c r="O763" i="1"/>
  <c r="O525" i="1"/>
  <c r="O349" i="1"/>
  <c r="O605" i="1"/>
  <c r="O45" i="1"/>
  <c r="O757" i="1"/>
  <c r="O721" i="1"/>
  <c r="O577" i="1"/>
  <c r="O240" i="1"/>
  <c r="O665" i="1"/>
  <c r="O617" i="1"/>
  <c r="O607" i="1"/>
  <c r="O320" i="1"/>
  <c r="O937" i="1"/>
  <c r="O913" i="1"/>
  <c r="O781" i="1"/>
  <c r="O482" i="1"/>
  <c r="O400" i="1"/>
  <c r="O224" i="1"/>
  <c r="O1042" i="1"/>
  <c r="O865" i="1"/>
  <c r="O817" i="1"/>
  <c r="O805" i="1"/>
  <c r="O622" i="1"/>
  <c r="O571" i="1"/>
  <c r="O870" i="1"/>
  <c r="O586" i="1"/>
  <c r="O564" i="1"/>
  <c r="O198" i="1"/>
  <c r="O904" i="1"/>
  <c r="O673" i="1"/>
  <c r="O625" i="1"/>
  <c r="O550" i="1"/>
  <c r="C702" i="20" s="1"/>
  <c r="D702" i="20" s="1"/>
  <c r="O427" i="1"/>
  <c r="O316" i="1"/>
  <c r="O282" i="1"/>
  <c r="O251" i="1"/>
  <c r="O683" i="1"/>
  <c r="O623" i="1"/>
  <c r="O478" i="1"/>
  <c r="O292" i="1"/>
  <c r="O268" i="1"/>
  <c r="O943" i="1"/>
  <c r="O936" i="1"/>
  <c r="O664" i="1"/>
  <c r="O517" i="1"/>
  <c r="O871" i="1"/>
  <c r="O739" i="1"/>
  <c r="O582" i="1"/>
  <c r="O505" i="1"/>
  <c r="C88" i="26" s="1"/>
  <c r="D88" i="26" s="1"/>
  <c r="O416" i="1"/>
  <c r="O898" i="1"/>
  <c r="O421" i="1"/>
  <c r="O790" i="1"/>
  <c r="O450" i="1"/>
  <c r="O426" i="1"/>
  <c r="O847" i="1"/>
  <c r="O610" i="1"/>
  <c r="O530" i="1"/>
  <c r="O518" i="1"/>
  <c r="O154" i="1"/>
  <c r="O130" i="1"/>
  <c r="O94" i="1"/>
  <c r="O1024" i="1"/>
  <c r="O925" i="1"/>
  <c r="O908" i="1"/>
  <c r="O886" i="1"/>
  <c r="O809" i="1"/>
  <c r="O729" i="1"/>
  <c r="O700" i="1"/>
  <c r="O637" i="1"/>
  <c r="O465" i="1"/>
  <c r="O331" i="1"/>
  <c r="O176" i="1"/>
  <c r="O32" i="1"/>
  <c r="O1029" i="1"/>
  <c r="O952" i="1"/>
  <c r="O903" i="1"/>
  <c r="O891" i="1"/>
  <c r="O630" i="1"/>
  <c r="O603" i="1"/>
  <c r="O591" i="1"/>
  <c r="O494" i="1"/>
  <c r="O489" i="1"/>
  <c r="O472" i="1"/>
  <c r="O188" i="1"/>
  <c r="O56" i="1"/>
  <c r="O44" i="1"/>
  <c r="O862" i="1"/>
  <c r="O826" i="1"/>
  <c r="O727" i="1"/>
  <c r="O669" i="1"/>
  <c r="O652" i="1"/>
  <c r="O424" i="1"/>
  <c r="O390" i="1"/>
  <c r="O186" i="1"/>
  <c r="O174" i="1"/>
  <c r="O1027" i="1"/>
  <c r="O945" i="1"/>
  <c r="O928" i="1"/>
  <c r="O855" i="1"/>
  <c r="O795" i="1"/>
  <c r="O737" i="1"/>
  <c r="O667" i="1"/>
  <c r="O657" i="1"/>
  <c r="O555" i="1"/>
  <c r="O538" i="1"/>
  <c r="O429" i="1"/>
  <c r="O300" i="1"/>
  <c r="O271" i="1"/>
  <c r="O259" i="1"/>
  <c r="O126" i="1"/>
  <c r="O42" i="1"/>
  <c r="O18" i="1"/>
  <c r="O829" i="1"/>
  <c r="O754" i="1"/>
  <c r="O439" i="1"/>
  <c r="O274" i="1"/>
  <c r="O1006" i="1"/>
  <c r="O892" i="1"/>
  <c r="O880" i="1"/>
  <c r="O827" i="1"/>
  <c r="O808" i="1"/>
  <c r="O747" i="1"/>
  <c r="O723" i="1"/>
  <c r="O706" i="1"/>
  <c r="O604" i="1"/>
  <c r="O563" i="1"/>
  <c r="O541" i="1"/>
  <c r="O388" i="1"/>
  <c r="O347" i="1"/>
  <c r="O330" i="1"/>
  <c r="O211" i="1"/>
  <c r="O194" i="1"/>
  <c r="O165" i="1"/>
  <c r="O897" i="1"/>
  <c r="O769" i="1"/>
  <c r="O711" i="1"/>
  <c r="O682" i="1"/>
  <c r="O670" i="1"/>
  <c r="O619" i="1"/>
  <c r="O568" i="1"/>
  <c r="O483" i="1"/>
  <c r="O466" i="1"/>
  <c r="O62" i="1"/>
  <c r="O917" i="1"/>
  <c r="O907" i="1"/>
  <c r="O873" i="1"/>
  <c r="O868" i="1"/>
  <c r="O856" i="1"/>
  <c r="O844" i="1"/>
  <c r="O832" i="1"/>
  <c r="O796" i="1"/>
  <c r="O733" i="1"/>
  <c r="O675" i="1"/>
  <c r="O646" i="1"/>
  <c r="O561" i="1"/>
  <c r="O527" i="1"/>
  <c r="O442" i="1"/>
  <c r="O403" i="1"/>
  <c r="O379" i="1"/>
  <c r="O318" i="1"/>
  <c r="O267" i="1"/>
  <c r="O204" i="1"/>
  <c r="O96" i="1"/>
  <c r="O1021" i="1"/>
  <c r="C694" i="20" s="1"/>
  <c r="D694" i="20" s="1"/>
  <c r="O900" i="1"/>
  <c r="O895" i="1"/>
  <c r="O837" i="1"/>
  <c r="O835" i="1"/>
  <c r="O813" i="1"/>
  <c r="O719" i="1"/>
  <c r="O709" i="1"/>
  <c r="O697" i="1"/>
  <c r="O685" i="1"/>
  <c r="O583" i="1"/>
  <c r="O554" i="1"/>
  <c r="O544" i="1"/>
  <c r="O532" i="1"/>
  <c r="O469" i="1"/>
  <c r="O340" i="1"/>
  <c r="O289" i="1"/>
  <c r="O238" i="1"/>
  <c r="O214" i="1"/>
  <c r="O209" i="1"/>
  <c r="O202" i="1"/>
  <c r="O168" i="1"/>
  <c r="O101" i="1"/>
  <c r="O435" i="1"/>
  <c r="O327" i="1"/>
  <c r="O249" i="1"/>
  <c r="O215" i="1"/>
  <c r="O1018" i="1"/>
  <c r="O918" i="1"/>
  <c r="O876" i="1"/>
  <c r="E421" i="20" s="1"/>
  <c r="F421" i="20" s="1"/>
  <c r="O849" i="1"/>
  <c r="O793" i="1"/>
  <c r="O783" i="1"/>
  <c r="O778" i="1"/>
  <c r="O751" i="1"/>
  <c r="O712" i="1"/>
  <c r="O658" i="1"/>
  <c r="O631" i="1"/>
  <c r="O511" i="1"/>
  <c r="O509" i="1"/>
  <c r="O484" i="1"/>
  <c r="O462" i="1"/>
  <c r="O415" i="1"/>
  <c r="O393" i="1"/>
  <c r="O391" i="1"/>
  <c r="O376" i="1"/>
  <c r="O364" i="1"/>
  <c r="O354" i="1"/>
  <c r="O322" i="1"/>
  <c r="O234" i="1"/>
  <c r="O135" i="1"/>
  <c r="O93" i="1"/>
  <c r="O57" i="1"/>
  <c r="O1038" i="1"/>
  <c r="O1035" i="1"/>
  <c r="C721" i="20" s="1"/>
  <c r="D721" i="20" s="1"/>
  <c r="O1033" i="1"/>
  <c r="O916" i="1"/>
  <c r="O889" i="1"/>
  <c r="O874" i="1"/>
  <c r="O864" i="1"/>
  <c r="O859" i="1"/>
  <c r="O820" i="1"/>
  <c r="O791" i="1"/>
  <c r="O705" i="1"/>
  <c r="O651" i="1"/>
  <c r="O565" i="1"/>
  <c r="O543" i="1"/>
  <c r="O504" i="1"/>
  <c r="O499" i="1"/>
  <c r="O455" i="1"/>
  <c r="O408" i="1"/>
  <c r="O406" i="1"/>
  <c r="O352" i="1"/>
  <c r="O313" i="1"/>
  <c r="O291" i="1"/>
  <c r="O201" i="1"/>
  <c r="O162" i="1"/>
  <c r="O140" i="1"/>
  <c r="O84" i="1"/>
  <c r="O1036" i="1"/>
  <c r="O1011" i="1"/>
  <c r="O999" i="1"/>
  <c r="O931" i="1"/>
  <c r="O921" i="1"/>
  <c r="O845" i="1"/>
  <c r="O759" i="1"/>
  <c r="O742" i="1"/>
  <c r="O715" i="1"/>
  <c r="O703" i="1"/>
  <c r="O693" i="1"/>
  <c r="O688" i="1"/>
  <c r="C708" i="20" s="1"/>
  <c r="D708" i="20" s="1"/>
  <c r="O661" i="1"/>
  <c r="O649" i="1"/>
  <c r="O639" i="1"/>
  <c r="C48" i="26" s="1"/>
  <c r="D48" i="26" s="1"/>
  <c r="O612" i="1"/>
  <c r="O602" i="1"/>
  <c r="O519" i="1"/>
  <c r="O514" i="1"/>
  <c r="O485" i="1"/>
  <c r="O460" i="1"/>
  <c r="O448" i="1"/>
  <c r="O418" i="1"/>
  <c r="O411" i="1"/>
  <c r="O367" i="1"/>
  <c r="O357" i="1"/>
  <c r="O325" i="1"/>
  <c r="O230" i="1"/>
  <c r="O206" i="1"/>
  <c r="O179" i="1"/>
  <c r="O1041" i="1"/>
  <c r="O745" i="1"/>
  <c r="O436" i="1"/>
  <c r="O399" i="1"/>
  <c r="O370" i="1"/>
  <c r="O882" i="1"/>
  <c r="O850" i="1"/>
  <c r="O823" i="1"/>
  <c r="O811" i="1"/>
  <c r="O801" i="1"/>
  <c r="O799" i="1"/>
  <c r="O701" i="1"/>
  <c r="O647" i="1"/>
  <c r="O595" i="1"/>
  <c r="O546" i="1"/>
  <c r="O529" i="1"/>
  <c r="O468" i="1"/>
  <c r="O463" i="1"/>
  <c r="O453" i="1"/>
  <c r="O394" i="1"/>
  <c r="O382" i="1"/>
  <c r="O375" i="1"/>
  <c r="O277" i="1"/>
  <c r="O216" i="1"/>
  <c r="O143" i="1"/>
  <c r="O87" i="1"/>
  <c r="O1039" i="1"/>
  <c r="O1007" i="1"/>
  <c r="O954" i="1"/>
  <c r="O942" i="1"/>
  <c r="O853" i="1"/>
  <c r="O755" i="1"/>
  <c r="O566" i="1"/>
  <c r="O385" i="1"/>
  <c r="O363" i="1"/>
  <c r="O192" i="1"/>
  <c r="O187" i="1"/>
  <c r="O175" i="1"/>
  <c r="O170" i="1"/>
  <c r="O129" i="1"/>
  <c r="O39" i="1"/>
  <c r="O1037" i="1"/>
  <c r="O863" i="1"/>
  <c r="O831" i="1"/>
  <c r="O787" i="1"/>
  <c r="O775" i="1"/>
  <c r="O765" i="1"/>
  <c r="O760" i="1"/>
  <c r="O694" i="1"/>
  <c r="O640" i="1"/>
  <c r="O635" i="1"/>
  <c r="O628" i="1"/>
  <c r="O618" i="1"/>
  <c r="O613" i="1"/>
  <c r="O569" i="1"/>
  <c r="O537" i="1"/>
  <c r="O520" i="1"/>
  <c r="O493" i="1"/>
  <c r="O481" i="1"/>
  <c r="O402" i="1"/>
  <c r="O397" i="1"/>
  <c r="O358" i="1"/>
  <c r="O336" i="1"/>
  <c r="O248" i="1"/>
  <c r="O219" i="1"/>
  <c r="O207" i="1"/>
  <c r="O151" i="1"/>
  <c r="O8" i="1"/>
  <c r="O841" i="1"/>
  <c r="O819" i="1"/>
  <c r="O814" i="1"/>
  <c r="G134" i="20" s="1"/>
  <c r="H134" i="20" s="1"/>
  <c r="O508" i="1"/>
  <c r="O444" i="1"/>
  <c r="O373" i="1"/>
  <c r="O319" i="1"/>
  <c r="O258" i="1"/>
  <c r="O6" i="1"/>
  <c r="O940" i="1"/>
  <c r="O915" i="1"/>
  <c r="O910" i="1"/>
  <c r="O802" i="1"/>
  <c r="O773" i="1"/>
  <c r="O741" i="1"/>
  <c r="O687" i="1"/>
  <c r="O626" i="1"/>
  <c r="O601" i="1"/>
  <c r="O589" i="1"/>
  <c r="O579" i="1"/>
  <c r="O574" i="1"/>
  <c r="O547" i="1"/>
  <c r="O479" i="1"/>
  <c r="O464" i="1"/>
  <c r="O378" i="1"/>
  <c r="O339" i="1"/>
  <c r="O334" i="1"/>
  <c r="O307" i="1"/>
  <c r="O295" i="1"/>
  <c r="O236" i="1"/>
  <c r="O222" i="1"/>
  <c r="O71" i="1"/>
  <c r="O47" i="1"/>
  <c r="O30" i="1"/>
  <c r="O1040" i="1"/>
  <c r="O981" i="1"/>
  <c r="O967" i="1"/>
  <c r="O970" i="1"/>
  <c r="O969" i="1"/>
  <c r="O985" i="1"/>
  <c r="O958" i="1"/>
  <c r="O972" i="1"/>
  <c r="O979" i="1"/>
  <c r="O963" i="1"/>
  <c r="O495" i="1"/>
  <c r="O490" i="1"/>
  <c r="O438" i="1"/>
  <c r="O285" i="1"/>
  <c r="O80" i="1"/>
  <c r="O68" i="1"/>
  <c r="O990" i="1"/>
  <c r="O906" i="1"/>
  <c r="O598" i="1"/>
  <c r="O559" i="1"/>
  <c r="O451" i="1"/>
  <c r="O337" i="1"/>
  <c r="O303" i="1"/>
  <c r="O283" i="1"/>
  <c r="O90" i="1"/>
  <c r="O1017" i="1"/>
  <c r="O901" i="1"/>
  <c r="O298" i="1"/>
  <c r="O1000" i="1"/>
  <c r="O914" i="1"/>
  <c r="O1032" i="1"/>
  <c r="O924" i="1"/>
  <c r="O909" i="1"/>
  <c r="C43" i="26" s="1"/>
  <c r="D43" i="26" s="1"/>
  <c r="O879" i="1"/>
  <c r="O562" i="1"/>
  <c r="O523" i="1"/>
  <c r="O355" i="1"/>
  <c r="O125" i="1"/>
  <c r="O922" i="1"/>
  <c r="O567" i="1"/>
  <c r="O528" i="1"/>
  <c r="O301" i="1"/>
  <c r="O417" i="1"/>
  <c r="O306" i="1"/>
  <c r="O21" i="1"/>
  <c r="O935" i="1"/>
  <c r="O526" i="1"/>
  <c r="O321" i="1"/>
  <c r="O262" i="1"/>
  <c r="O60" i="1"/>
  <c r="O1030" i="1"/>
  <c r="O877" i="1"/>
  <c r="O838" i="1"/>
  <c r="O784" i="1"/>
  <c r="O730" i="1"/>
  <c r="O676" i="1"/>
  <c r="O590" i="1"/>
  <c r="O580" i="1"/>
  <c r="O487" i="1"/>
  <c r="O65" i="1"/>
  <c r="O948" i="1"/>
  <c r="O280" i="1"/>
  <c r="O1009" i="1"/>
  <c r="O955" i="1"/>
  <c r="O950" i="1"/>
  <c r="O636" i="1"/>
  <c r="O594" i="1"/>
  <c r="O587" i="1"/>
  <c r="O558" i="1"/>
  <c r="O553" i="1"/>
  <c r="O533" i="1"/>
  <c r="O515" i="1"/>
  <c r="O507" i="1"/>
  <c r="O497" i="1"/>
  <c r="O471" i="1"/>
  <c r="O432" i="1"/>
  <c r="O380" i="1"/>
  <c r="O261" i="1"/>
  <c r="O246" i="1"/>
  <c r="O241" i="1"/>
  <c r="O231" i="1"/>
  <c r="O189" i="1"/>
  <c r="O139" i="1"/>
  <c r="O119" i="1"/>
  <c r="O114" i="1"/>
  <c r="O25" i="1"/>
  <c r="O1022" i="1"/>
  <c r="O1012" i="1"/>
  <c r="O997" i="1"/>
  <c r="O953" i="1"/>
  <c r="O887" i="1"/>
  <c r="O597" i="1"/>
  <c r="O592" i="1"/>
  <c r="O510" i="1"/>
  <c r="O492" i="1"/>
  <c r="O474" i="1"/>
  <c r="O443" i="1"/>
  <c r="O414" i="1"/>
  <c r="O308" i="1"/>
  <c r="O290" i="1"/>
  <c r="O272" i="1"/>
  <c r="O264" i="1"/>
  <c r="O229" i="1"/>
  <c r="O177" i="1"/>
  <c r="O147" i="1"/>
  <c r="O132" i="1"/>
  <c r="O105" i="1"/>
  <c r="O92" i="1"/>
  <c r="O75" i="1"/>
  <c r="O70" i="1"/>
  <c r="O50" i="1"/>
  <c r="O33" i="1"/>
  <c r="O13" i="1"/>
  <c r="O531" i="1"/>
  <c r="O513" i="1"/>
  <c r="O503" i="1"/>
  <c r="O446" i="1"/>
  <c r="O428" i="1"/>
  <c r="O412" i="1"/>
  <c r="O342" i="1"/>
  <c r="O311" i="1"/>
  <c r="O275" i="1"/>
  <c r="O212" i="1"/>
  <c r="O152" i="1"/>
  <c r="O120" i="1"/>
  <c r="O48" i="1"/>
  <c r="O38" i="1"/>
  <c r="O1025" i="1"/>
  <c r="O1015" i="1"/>
  <c r="O1005" i="1"/>
  <c r="O988" i="1"/>
  <c r="O978" i="1"/>
  <c r="O961" i="1"/>
  <c r="O927" i="1"/>
  <c r="O872" i="1"/>
  <c r="O861" i="1"/>
  <c r="O843" i="1"/>
  <c r="O825" i="1"/>
  <c r="O807" i="1"/>
  <c r="O789" i="1"/>
  <c r="O771" i="1"/>
  <c r="O753" i="1"/>
  <c r="O735" i="1"/>
  <c r="O717" i="1"/>
  <c r="O699" i="1"/>
  <c r="O681" i="1"/>
  <c r="O663" i="1"/>
  <c r="O645" i="1"/>
  <c r="O632" i="1"/>
  <c r="O624" i="1"/>
  <c r="O614" i="1"/>
  <c r="O606" i="1"/>
  <c r="O585" i="1"/>
  <c r="O549" i="1"/>
  <c r="O539" i="1"/>
  <c r="O521" i="1"/>
  <c r="O477" i="1"/>
  <c r="O433" i="1"/>
  <c r="O360" i="1"/>
  <c r="O324" i="1"/>
  <c r="O252" i="1"/>
  <c r="O247" i="1"/>
  <c r="O242" i="1"/>
  <c r="O108" i="1"/>
  <c r="O103" i="1"/>
  <c r="O63" i="1"/>
  <c r="O58" i="1"/>
  <c r="O36" i="1"/>
  <c r="O11" i="1"/>
  <c r="O959" i="1"/>
  <c r="O951" i="1"/>
  <c r="O946" i="1"/>
  <c r="O885" i="1"/>
  <c r="O593" i="1"/>
  <c r="O570" i="1"/>
  <c r="O557" i="1"/>
  <c r="O534" i="1"/>
  <c r="O498" i="1"/>
  <c r="O454" i="1"/>
  <c r="O381" i="1"/>
  <c r="O345" i="1"/>
  <c r="O288" i="1"/>
  <c r="O270" i="1"/>
  <c r="O237" i="1"/>
  <c r="O133" i="1"/>
  <c r="O118" i="1"/>
  <c r="O98" i="1"/>
  <c r="O83" i="1"/>
  <c r="O53" i="1"/>
  <c r="O46" i="1"/>
  <c r="O31" i="1"/>
  <c r="O26" i="1"/>
  <c r="O9" i="1"/>
  <c r="O930" i="1"/>
  <c r="O854" i="1"/>
  <c r="O846" i="1"/>
  <c r="O836" i="1"/>
  <c r="O828" i="1"/>
  <c r="O818" i="1"/>
  <c r="O810" i="1"/>
  <c r="O800" i="1"/>
  <c r="C23" i="26" s="1"/>
  <c r="D23" i="26" s="1"/>
  <c r="O792" i="1"/>
  <c r="O782" i="1"/>
  <c r="O774" i="1"/>
  <c r="O756" i="1"/>
  <c r="O738" i="1"/>
  <c r="O720" i="1"/>
  <c r="O702" i="1"/>
  <c r="O684" i="1"/>
  <c r="O666" i="1"/>
  <c r="O648" i="1"/>
  <c r="O627" i="1"/>
  <c r="O609" i="1"/>
  <c r="O588" i="1"/>
  <c r="O578" i="1"/>
  <c r="O552" i="1"/>
  <c r="O524" i="1"/>
  <c r="O516" i="1"/>
  <c r="O488" i="1"/>
  <c r="O480" i="1"/>
  <c r="O475" i="1"/>
  <c r="O452" i="1"/>
  <c r="O371" i="1"/>
  <c r="O335" i="1"/>
  <c r="O299" i="1"/>
  <c r="O265" i="1"/>
  <c r="O213" i="1"/>
  <c r="O200" i="1"/>
  <c r="O155" i="1"/>
  <c r="O138" i="1"/>
  <c r="O128" i="1"/>
  <c r="O123" i="1"/>
  <c r="O81" i="1"/>
  <c r="O66" i="1"/>
  <c r="O61" i="1"/>
  <c r="O51" i="1"/>
  <c r="O964" i="1"/>
  <c r="O944" i="1"/>
  <c r="O912" i="1"/>
  <c r="O888" i="1"/>
  <c r="O867" i="1"/>
  <c r="O596" i="1"/>
  <c r="O581" i="1"/>
  <c r="O573" i="1"/>
  <c r="O560" i="1"/>
  <c r="O545" i="1"/>
  <c r="O501" i="1"/>
  <c r="O496" i="1"/>
  <c r="O447" i="1"/>
  <c r="O405" i="1"/>
  <c r="O392" i="1"/>
  <c r="O309" i="1"/>
  <c r="O304" i="1"/>
  <c r="O286" i="1"/>
  <c r="O263" i="1"/>
  <c r="O193" i="1"/>
  <c r="O183" i="1"/>
  <c r="O153" i="1"/>
  <c r="O141" i="1"/>
  <c r="O111" i="1"/>
  <c r="O86" i="1"/>
  <c r="O69" i="1"/>
  <c r="O24" i="1"/>
  <c r="O1031" i="1"/>
  <c r="O989" i="1"/>
  <c r="O962" i="1"/>
  <c r="O923" i="1"/>
  <c r="O899" i="1"/>
  <c r="O878" i="1"/>
  <c r="O857" i="1"/>
  <c r="O839" i="1"/>
  <c r="O821" i="1"/>
  <c r="C103" i="26" s="1"/>
  <c r="D103" i="26" s="1"/>
  <c r="O803" i="1"/>
  <c r="O785" i="1"/>
  <c r="O767" i="1"/>
  <c r="O749" i="1"/>
  <c r="O731" i="1"/>
  <c r="O713" i="1"/>
  <c r="O695" i="1"/>
  <c r="O677" i="1"/>
  <c r="O659" i="1"/>
  <c r="O641" i="1"/>
  <c r="O620" i="1"/>
  <c r="O434" i="1"/>
  <c r="O374" i="1"/>
  <c r="O356" i="1"/>
  <c r="C710" i="20" s="1"/>
  <c r="D710" i="20" s="1"/>
  <c r="O284" i="1"/>
  <c r="O223" i="1"/>
  <c r="O158" i="1"/>
  <c r="O121" i="1"/>
  <c r="O22" i="1"/>
  <c r="O12" i="1"/>
  <c r="O1034" i="1"/>
  <c r="O1026" i="1"/>
  <c r="O994" i="1"/>
  <c r="O939" i="1"/>
  <c r="O926" i="1"/>
  <c r="O894" i="1"/>
  <c r="O881" i="1"/>
  <c r="O852" i="1"/>
  <c r="O834" i="1"/>
  <c r="O816" i="1"/>
  <c r="O798" i="1"/>
  <c r="O780" i="1"/>
  <c r="O762" i="1"/>
  <c r="O744" i="1"/>
  <c r="O726" i="1"/>
  <c r="O708" i="1"/>
  <c r="O690" i="1"/>
  <c r="O672" i="1"/>
  <c r="O654" i="1"/>
  <c r="O633" i="1"/>
  <c r="O615" i="1"/>
  <c r="O584" i="1"/>
  <c r="O576" i="1"/>
  <c r="O548" i="1"/>
  <c r="O540" i="1"/>
  <c r="O535" i="1"/>
  <c r="O522" i="1"/>
  <c r="O486" i="1"/>
  <c r="O419" i="1"/>
  <c r="O369" i="1"/>
  <c r="O346" i="1"/>
  <c r="O297" i="1"/>
  <c r="O233" i="1"/>
  <c r="O226" i="1"/>
  <c r="O191" i="1"/>
  <c r="O171" i="1"/>
  <c r="O166" i="1"/>
  <c r="O156" i="1"/>
  <c r="O144" i="1"/>
  <c r="O134" i="1"/>
  <c r="O104" i="1"/>
  <c r="O54" i="1"/>
  <c r="O17" i="1"/>
  <c r="O10" i="1"/>
  <c r="O396" i="1"/>
  <c r="O383" i="1"/>
  <c r="O362" i="1"/>
  <c r="O333" i="1"/>
  <c r="O227" i="1"/>
  <c r="O182" i="1"/>
  <c r="O157" i="1"/>
  <c r="O117" i="1"/>
  <c r="O72" i="1"/>
  <c r="O14" i="1"/>
  <c r="O1008" i="1"/>
  <c r="O1003" i="1"/>
  <c r="O976" i="1"/>
  <c r="O890" i="1"/>
  <c r="O858" i="1"/>
  <c r="O840" i="1"/>
  <c r="O822" i="1"/>
  <c r="O804" i="1"/>
  <c r="O786" i="1"/>
  <c r="O768" i="1"/>
  <c r="O750" i="1"/>
  <c r="O732" i="1"/>
  <c r="O714" i="1"/>
  <c r="O696" i="1"/>
  <c r="O678" i="1"/>
  <c r="O660" i="1"/>
  <c r="O642" i="1"/>
  <c r="O629" i="1"/>
  <c r="O621" i="1"/>
  <c r="O611" i="1"/>
  <c r="O600" i="1"/>
  <c r="O551" i="1"/>
  <c r="O441" i="1"/>
  <c r="O407" i="1"/>
  <c r="O344" i="1"/>
  <c r="O302" i="1"/>
  <c r="O273" i="1"/>
  <c r="O255" i="1"/>
  <c r="O210" i="1"/>
  <c r="O205" i="1"/>
  <c r="O197" i="1"/>
  <c r="O190" i="1"/>
  <c r="O180" i="1"/>
  <c r="O150" i="1"/>
  <c r="O122" i="1"/>
  <c r="O102" i="1"/>
  <c r="O97" i="1"/>
  <c r="O89" i="1"/>
  <c r="O82" i="1"/>
  <c r="O67" i="1"/>
  <c r="O1020" i="1"/>
  <c r="O991" i="1"/>
  <c r="O975" i="1"/>
  <c r="O1023" i="1"/>
  <c r="O1016" i="1"/>
  <c r="O984" i="1"/>
  <c r="O966" i="1"/>
  <c r="O987" i="1"/>
  <c r="O982" i="1"/>
  <c r="O1002" i="1"/>
  <c r="O971" i="1"/>
  <c r="O998" i="1"/>
  <c r="C99" i="25" s="1"/>
  <c r="D99" i="25" s="1"/>
  <c r="O980" i="1"/>
  <c r="O993" i="1"/>
  <c r="O957" i="1"/>
  <c r="O996" i="1"/>
  <c r="O986" i="1"/>
  <c r="O995" i="1"/>
  <c r="O960" i="1"/>
  <c r="O973" i="1"/>
  <c r="O1010" i="1"/>
  <c r="O974" i="1"/>
  <c r="O938" i="1"/>
  <c r="O902" i="1"/>
  <c r="O866" i="1"/>
  <c r="O608" i="1"/>
  <c r="O1013" i="1"/>
  <c r="O977" i="1"/>
  <c r="O941" i="1"/>
  <c r="O905" i="1"/>
  <c r="O869" i="1"/>
  <c r="O848" i="1"/>
  <c r="O830" i="1"/>
  <c r="O812" i="1"/>
  <c r="O794" i="1"/>
  <c r="O776" i="1"/>
  <c r="O758" i="1"/>
  <c r="O740" i="1"/>
  <c r="O722" i="1"/>
  <c r="O704" i="1"/>
  <c r="O686" i="1"/>
  <c r="O668" i="1"/>
  <c r="O650" i="1"/>
  <c r="O506" i="1"/>
  <c r="O1019" i="1"/>
  <c r="O983" i="1"/>
  <c r="O947" i="1"/>
  <c r="O911" i="1"/>
  <c r="O875" i="1"/>
  <c r="O851" i="1"/>
  <c r="O833" i="1"/>
  <c r="O815" i="1"/>
  <c r="O797" i="1"/>
  <c r="O779" i="1"/>
  <c r="O761" i="1"/>
  <c r="O743" i="1"/>
  <c r="O725" i="1"/>
  <c r="O707" i="1"/>
  <c r="O689" i="1"/>
  <c r="O671" i="1"/>
  <c r="O653" i="1"/>
  <c r="O572" i="1"/>
  <c r="O764" i="1"/>
  <c r="O746" i="1"/>
  <c r="O728" i="1"/>
  <c r="O710" i="1"/>
  <c r="O692" i="1"/>
  <c r="O674" i="1"/>
  <c r="O656" i="1"/>
  <c r="O575" i="1"/>
  <c r="O146" i="1"/>
  <c r="O1028" i="1"/>
  <c r="O992" i="1"/>
  <c r="O956" i="1"/>
  <c r="O920" i="1"/>
  <c r="O884" i="1"/>
  <c r="O536" i="1"/>
  <c r="O473" i="1"/>
  <c r="O1001" i="1"/>
  <c r="O965" i="1"/>
  <c r="O929" i="1"/>
  <c r="O893" i="1"/>
  <c r="O860" i="1"/>
  <c r="O842" i="1"/>
  <c r="O824" i="1"/>
  <c r="O806" i="1"/>
  <c r="O788" i="1"/>
  <c r="O770" i="1"/>
  <c r="O752" i="1"/>
  <c r="O734" i="1"/>
  <c r="O716" i="1"/>
  <c r="O698" i="1"/>
  <c r="O680" i="1"/>
  <c r="O662" i="1"/>
  <c r="O644" i="1"/>
  <c r="O500" i="1"/>
  <c r="O1004" i="1"/>
  <c r="O968" i="1"/>
  <c r="O932" i="1"/>
  <c r="O896" i="1"/>
  <c r="O542" i="1"/>
  <c r="O476" i="1"/>
  <c r="O431" i="1"/>
  <c r="O420" i="1"/>
  <c r="O359" i="1"/>
  <c r="O348" i="1"/>
  <c r="O287" i="1"/>
  <c r="O276" i="1"/>
  <c r="O250" i="1"/>
  <c r="O106" i="1"/>
  <c r="O164" i="1"/>
  <c r="O159" i="1"/>
  <c r="O20" i="1"/>
  <c r="O15" i="1"/>
  <c r="O423" i="1"/>
  <c r="O351" i="1"/>
  <c r="O279" i="1"/>
  <c r="O410" i="1"/>
  <c r="O338" i="1"/>
  <c r="O266" i="1"/>
  <c r="O142" i="1"/>
  <c r="O228" i="1"/>
  <c r="O218" i="1"/>
  <c r="O74" i="1"/>
  <c r="O467" i="1"/>
  <c r="O456" i="1"/>
  <c r="O395" i="1"/>
  <c r="O384" i="1"/>
  <c r="O323" i="1"/>
  <c r="O312" i="1"/>
  <c r="O178" i="1"/>
  <c r="O34" i="1"/>
  <c r="O470" i="1"/>
  <c r="O459" i="1"/>
  <c r="O398" i="1"/>
  <c r="O387" i="1"/>
  <c r="O326" i="1"/>
  <c r="O315" i="1"/>
  <c r="O254" i="1"/>
  <c r="O110" i="1"/>
  <c r="O437" i="1"/>
  <c r="O401" i="1"/>
  <c r="O365" i="1"/>
  <c r="O329" i="1"/>
  <c r="O293" i="1"/>
  <c r="O257" i="1"/>
  <c r="O221" i="1"/>
  <c r="O185" i="1"/>
  <c r="O149" i="1"/>
  <c r="O113" i="1"/>
  <c r="O77" i="1"/>
  <c r="O41" i="1"/>
  <c r="O5" i="1"/>
  <c r="O440" i="1"/>
  <c r="O404" i="1"/>
  <c r="O368" i="1"/>
  <c r="O332" i="1"/>
  <c r="O296" i="1"/>
  <c r="O260" i="1"/>
  <c r="O239" i="1"/>
  <c r="O203" i="1"/>
  <c r="O167" i="1"/>
  <c r="O131" i="1"/>
  <c r="O95" i="1"/>
  <c r="O59" i="1"/>
  <c r="O23" i="1"/>
  <c r="O449" i="1"/>
  <c r="O413" i="1"/>
  <c r="O377" i="1"/>
  <c r="O341" i="1"/>
  <c r="O305" i="1"/>
  <c r="O269" i="1"/>
  <c r="O232" i="1"/>
  <c r="O196" i="1"/>
  <c r="O160" i="1"/>
  <c r="O124" i="1"/>
  <c r="O88" i="1"/>
  <c r="O52" i="1"/>
  <c r="O16" i="1"/>
  <c r="O458" i="1"/>
  <c r="O422" i="1"/>
  <c r="O386" i="1"/>
  <c r="O350" i="1"/>
  <c r="O314" i="1"/>
  <c r="O278" i="1"/>
  <c r="O225" i="1"/>
  <c r="C6" i="21" s="1"/>
  <c r="D6" i="21" s="1"/>
  <c r="O461" i="1"/>
  <c r="O425" i="1"/>
  <c r="O389" i="1"/>
  <c r="O353" i="1"/>
  <c r="O317" i="1"/>
  <c r="O281" i="1"/>
  <c r="O243" i="1"/>
  <c r="O235" i="1"/>
  <c r="O199" i="1"/>
  <c r="O163" i="1"/>
  <c r="O127" i="1"/>
  <c r="O91" i="1"/>
  <c r="O55" i="1"/>
  <c r="O19" i="1"/>
  <c r="O244" i="1"/>
  <c r="O208" i="1"/>
  <c r="O172" i="1"/>
  <c r="O136" i="1"/>
  <c r="O100" i="1"/>
  <c r="O64" i="1"/>
  <c r="O28" i="1"/>
  <c r="O253" i="1"/>
  <c r="O217" i="1"/>
  <c r="O181" i="1"/>
  <c r="O145" i="1"/>
  <c r="O109" i="1"/>
  <c r="O73" i="1"/>
  <c r="O37" i="1"/>
  <c r="O256" i="1"/>
  <c r="O220" i="1"/>
  <c r="O184" i="1"/>
  <c r="O148" i="1"/>
  <c r="O112" i="1"/>
  <c r="O76" i="1"/>
  <c r="O40" i="1"/>
  <c r="O4" i="1"/>
  <c r="O115" i="1"/>
  <c r="O79" i="1"/>
  <c r="O43" i="1"/>
  <c r="O7" i="1"/>
  <c r="I42" i="25"/>
  <c r="J42" i="25" s="1"/>
  <c r="I273" i="20"/>
  <c r="J273" i="20" s="1"/>
  <c r="G663" i="20"/>
  <c r="H663" i="20" s="1"/>
  <c r="G498" i="20"/>
  <c r="H498" i="20" s="1"/>
  <c r="G43" i="26"/>
  <c r="H43" i="26" s="1"/>
  <c r="G294" i="20"/>
  <c r="H294" i="20" s="1"/>
  <c r="G589" i="20"/>
  <c r="H589" i="20" s="1"/>
  <c r="C28" i="21"/>
  <c r="D28" i="21" s="1"/>
  <c r="O3" i="1"/>
  <c r="C11" i="21"/>
  <c r="D11" i="21" s="1"/>
  <c r="G183" i="20"/>
  <c r="H183" i="20" s="1"/>
  <c r="C18" i="22"/>
  <c r="H12" i="22"/>
  <c r="K10" i="22"/>
  <c r="H7" i="22"/>
  <c r="H19" i="22"/>
  <c r="F11" i="22"/>
  <c r="F15" i="22"/>
  <c r="G4" i="22"/>
  <c r="I26" i="22"/>
  <c r="C24" i="22"/>
  <c r="D21" i="22"/>
  <c r="C13" i="22"/>
  <c r="J20" i="22"/>
  <c r="E15" i="22"/>
  <c r="K17" i="22"/>
  <c r="E7" i="22"/>
  <c r="M17" i="22"/>
  <c r="D6" i="22"/>
  <c r="L27" i="22"/>
  <c r="G23" i="22"/>
  <c r="H22" i="22"/>
  <c r="K12" i="22"/>
  <c r="D18" i="22"/>
  <c r="K27" i="22"/>
  <c r="M10" i="22"/>
  <c r="E27" i="22"/>
  <c r="I8" i="22"/>
  <c r="G5" i="22"/>
  <c r="F4" i="22"/>
  <c r="H18" i="22"/>
  <c r="G6" i="22"/>
  <c r="C12" i="22"/>
  <c r="I7" i="22"/>
  <c r="K21" i="22"/>
  <c r="I19" i="22"/>
  <c r="D3" i="22"/>
  <c r="B13" i="22"/>
  <c r="F17" i="22"/>
  <c r="D26" i="22"/>
  <c r="B24" i="22"/>
  <c r="K16" i="22"/>
  <c r="D25" i="22"/>
  <c r="E14" i="22"/>
  <c r="M22" i="22"/>
  <c r="M9" i="22"/>
  <c r="B20" i="22"/>
  <c r="D11" i="22"/>
  <c r="I16" i="22"/>
  <c r="C20" i="22"/>
  <c r="C19" i="22"/>
  <c r="D8" i="22"/>
  <c r="F10" i="22"/>
  <c r="C27" i="22"/>
  <c r="J26" i="22"/>
  <c r="I20" i="22"/>
  <c r="J27" i="22"/>
  <c r="F23" i="22"/>
  <c r="J5" i="22"/>
  <c r="E22" i="22"/>
  <c r="G3" i="22"/>
  <c r="L21" i="22"/>
  <c r="I27" i="22"/>
  <c r="H26" i="22"/>
  <c r="G25" i="22"/>
  <c r="F24" i="22"/>
  <c r="E23" i="22"/>
  <c r="D22" i="22"/>
  <c r="C21" i="22"/>
  <c r="M18" i="22"/>
  <c r="J16" i="22"/>
  <c r="I15" i="22"/>
  <c r="H14" i="22"/>
  <c r="G12" i="22"/>
  <c r="F13" i="22"/>
  <c r="E11" i="22"/>
  <c r="D10" i="22"/>
  <c r="C9" i="22"/>
  <c r="B8" i="22"/>
  <c r="M6" i="22"/>
  <c r="K5" i="22"/>
  <c r="J4" i="22"/>
  <c r="H3" i="22"/>
  <c r="H27" i="22"/>
  <c r="G26" i="22"/>
  <c r="F25" i="22"/>
  <c r="E24" i="22"/>
  <c r="D23" i="22"/>
  <c r="C22" i="22"/>
  <c r="B21" i="22"/>
  <c r="M19" i="22"/>
  <c r="K18" i="22"/>
  <c r="J17" i="22"/>
  <c r="H15" i="22"/>
  <c r="G14" i="22"/>
  <c r="F12" i="22"/>
  <c r="E13" i="22"/>
  <c r="C10" i="22"/>
  <c r="B9" i="22"/>
  <c r="M7" i="22"/>
  <c r="K6" i="22"/>
  <c r="I4" i="22"/>
  <c r="L5" i="22"/>
  <c r="L3" i="22"/>
  <c r="G27" i="22"/>
  <c r="F26" i="22"/>
  <c r="E25" i="22"/>
  <c r="D24" i="22"/>
  <c r="C23" i="22"/>
  <c r="B22" i="22"/>
  <c r="M20" i="22"/>
  <c r="K19" i="22"/>
  <c r="J18" i="22"/>
  <c r="I17" i="22"/>
  <c r="H16" i="22"/>
  <c r="G15" i="22"/>
  <c r="F14" i="22"/>
  <c r="E12" i="22"/>
  <c r="D13" i="22"/>
  <c r="C11" i="22"/>
  <c r="B10" i="22"/>
  <c r="M8" i="22"/>
  <c r="K7" i="22"/>
  <c r="J6" i="22"/>
  <c r="I5" i="22"/>
  <c r="H4" i="22"/>
  <c r="F3" i="22"/>
  <c r="F27" i="22"/>
  <c r="E26" i="22"/>
  <c r="B23" i="22"/>
  <c r="M21" i="22"/>
  <c r="K20" i="22"/>
  <c r="J19" i="22"/>
  <c r="I18" i="22"/>
  <c r="H17" i="22"/>
  <c r="G16" i="22"/>
  <c r="D12" i="22"/>
  <c r="B11" i="22"/>
  <c r="K8" i="22"/>
  <c r="J7" i="22"/>
  <c r="I6" i="22"/>
  <c r="H5" i="22"/>
  <c r="E3" i="22"/>
  <c r="L25" i="22"/>
  <c r="L14" i="22"/>
  <c r="L9" i="22"/>
  <c r="C25" i="22"/>
  <c r="G17" i="22"/>
  <c r="F16" i="22"/>
  <c r="D14" i="22"/>
  <c r="K9" i="22"/>
  <c r="J8" i="22"/>
  <c r="H6" i="22"/>
  <c r="L15" i="22"/>
  <c r="L4" i="22"/>
  <c r="L24" i="22"/>
  <c r="L13" i="22"/>
  <c r="D27" i="22"/>
  <c r="C26" i="22"/>
  <c r="B25" i="22"/>
  <c r="M23" i="22"/>
  <c r="K22" i="22"/>
  <c r="J21" i="22"/>
  <c r="G18" i="22"/>
  <c r="E16" i="22"/>
  <c r="D15" i="22"/>
  <c r="C14" i="22"/>
  <c r="B12" i="22"/>
  <c r="M11" i="22"/>
  <c r="J9" i="22"/>
  <c r="F5" i="22"/>
  <c r="E4" i="22"/>
  <c r="C3" i="22"/>
  <c r="L20" i="22"/>
  <c r="L11" i="22"/>
  <c r="L16" i="22"/>
  <c r="B26" i="22"/>
  <c r="M24" i="22"/>
  <c r="K23" i="22"/>
  <c r="J22" i="22"/>
  <c r="I21" i="22"/>
  <c r="H20" i="22"/>
  <c r="G19" i="22"/>
  <c r="F18" i="22"/>
  <c r="E17" i="22"/>
  <c r="D16" i="22"/>
  <c r="C15" i="22"/>
  <c r="B14" i="22"/>
  <c r="M13" i="22"/>
  <c r="K11" i="22"/>
  <c r="J10" i="22"/>
  <c r="I9" i="22"/>
  <c r="H8" i="22"/>
  <c r="G7" i="22"/>
  <c r="F6" i="22"/>
  <c r="E5" i="22"/>
  <c r="D4" i="22"/>
  <c r="B3" i="22"/>
  <c r="L17" i="22"/>
  <c r="L26" i="22"/>
  <c r="L23" i="22"/>
  <c r="B27" i="22"/>
  <c r="M25" i="22"/>
  <c r="K24" i="22"/>
  <c r="J23" i="22"/>
  <c r="I22" i="22"/>
  <c r="H21" i="22"/>
  <c r="G20" i="22"/>
  <c r="F19" i="22"/>
  <c r="E18" i="22"/>
  <c r="D17" i="22"/>
  <c r="C16" i="22"/>
  <c r="B15" i="22"/>
  <c r="M12" i="22"/>
  <c r="K13" i="22"/>
  <c r="J11" i="22"/>
  <c r="I10" i="22"/>
  <c r="H9" i="22"/>
  <c r="G8" i="22"/>
  <c r="F7" i="22"/>
  <c r="E6" i="22"/>
  <c r="D5" i="22"/>
  <c r="C4" i="22"/>
  <c r="M27" i="22"/>
  <c r="M26" i="22"/>
  <c r="K25" i="22"/>
  <c r="J24" i="22"/>
  <c r="I23" i="22"/>
  <c r="G21" i="22"/>
  <c r="F20" i="22"/>
  <c r="E19" i="22"/>
  <c r="C17" i="22"/>
  <c r="B16" i="22"/>
  <c r="M14" i="22"/>
  <c r="J13" i="22"/>
  <c r="I11" i="22"/>
  <c r="H10" i="22"/>
  <c r="G9" i="22"/>
  <c r="F8" i="22"/>
  <c r="C5" i="22"/>
  <c r="B4" i="22"/>
  <c r="M3" i="22"/>
  <c r="L7" i="22"/>
  <c r="L6" i="22"/>
  <c r="L22" i="22"/>
  <c r="K26" i="22"/>
  <c r="J25" i="22"/>
  <c r="I24" i="22"/>
  <c r="H23" i="22"/>
  <c r="G22" i="22"/>
  <c r="F21" i="22"/>
  <c r="E20" i="22"/>
  <c r="D19" i="22"/>
  <c r="B17" i="22"/>
  <c r="M15" i="22"/>
  <c r="K14" i="22"/>
  <c r="J12" i="22"/>
  <c r="I13" i="22"/>
  <c r="H11" i="22"/>
  <c r="G10" i="22"/>
  <c r="F9" i="22"/>
  <c r="E8" i="22"/>
  <c r="D7" i="22"/>
  <c r="C6" i="22"/>
  <c r="B5" i="22"/>
  <c r="K3" i="22"/>
  <c r="L12" i="22"/>
  <c r="L18" i="22"/>
  <c r="I25" i="22"/>
  <c r="H24" i="22"/>
  <c r="F22" i="22"/>
  <c r="E21" i="22"/>
  <c r="D20" i="22"/>
  <c r="B18" i="22"/>
  <c r="M16" i="22"/>
  <c r="K15" i="22"/>
  <c r="J14" i="22"/>
  <c r="I12" i="22"/>
  <c r="H13" i="22"/>
  <c r="G11" i="22"/>
  <c r="E9" i="22"/>
  <c r="C7" i="22"/>
  <c r="B6" i="22"/>
  <c r="M4" i="22"/>
  <c r="J3" i="22"/>
  <c r="L19" i="22"/>
  <c r="L8" i="22"/>
  <c r="L10" i="22"/>
  <c r="H25" i="22"/>
  <c r="G24" i="22"/>
  <c r="B19" i="22"/>
  <c r="J15" i="22"/>
  <c r="I14" i="22"/>
  <c r="G13" i="22"/>
  <c r="E10" i="22"/>
  <c r="D9" i="22"/>
  <c r="C8" i="22"/>
  <c r="B7" i="22"/>
  <c r="M5" i="22"/>
  <c r="K4" i="22"/>
  <c r="I3" i="22"/>
  <c r="C634" i="20"/>
  <c r="D634" i="20" s="1"/>
  <c r="C636" i="20"/>
  <c r="D636" i="20" s="1"/>
  <c r="C637" i="20"/>
  <c r="D637" i="20" s="1"/>
  <c r="C663" i="20"/>
  <c r="D663" i="20" s="1"/>
  <c r="C666" i="20"/>
  <c r="D666" i="20" s="1"/>
  <c r="C667" i="20"/>
  <c r="D667" i="20" s="1"/>
  <c r="C135" i="5" l="1"/>
  <c r="J135" i="5" s="1"/>
  <c r="C131" i="5"/>
  <c r="J131" i="5" s="1"/>
  <c r="C133" i="5"/>
  <c r="J133" i="5" s="1"/>
  <c r="C136" i="5"/>
  <c r="J136" i="5" s="1"/>
  <c r="C134" i="5"/>
  <c r="J134" i="5" s="1"/>
  <c r="D124" i="5"/>
  <c r="I124" i="5" s="1"/>
  <c r="D112" i="5"/>
  <c r="I112" i="5" s="1"/>
  <c r="D128" i="5"/>
  <c r="I128" i="5" s="1"/>
  <c r="D119" i="5"/>
  <c r="I119" i="5" s="1"/>
  <c r="C700" i="20"/>
  <c r="D700" i="20" s="1"/>
  <c r="D127" i="5"/>
  <c r="I127" i="5" s="1"/>
  <c r="D24" i="5"/>
  <c r="I24" i="5" s="1"/>
  <c r="C91" i="26"/>
  <c r="D91" i="26" s="1"/>
  <c r="D118" i="5"/>
  <c r="I118" i="5" s="1"/>
  <c r="D108" i="5"/>
  <c r="I108" i="5" s="1"/>
  <c r="D114" i="5"/>
  <c r="I114" i="5" s="1"/>
  <c r="D107" i="5"/>
  <c r="I107" i="5" s="1"/>
  <c r="D121" i="5"/>
  <c r="I121" i="5" s="1"/>
  <c r="D34" i="27"/>
  <c r="N34" i="27"/>
  <c r="O34" i="27"/>
  <c r="L34" i="27"/>
  <c r="H35" i="27"/>
  <c r="K34" i="27"/>
  <c r="C738" i="20"/>
  <c r="D738" i="20" s="1"/>
  <c r="C692" i="20"/>
  <c r="D692" i="20" s="1"/>
  <c r="C723" i="20"/>
  <c r="D723" i="20" s="1"/>
  <c r="C698" i="20"/>
  <c r="D698" i="20" s="1"/>
  <c r="C697" i="20"/>
  <c r="D697" i="20" s="1"/>
  <c r="E370" i="20"/>
  <c r="F370" i="20" s="1"/>
  <c r="C718" i="20"/>
  <c r="D718" i="20" s="1"/>
  <c r="C732" i="20"/>
  <c r="D732" i="20" s="1"/>
  <c r="C89" i="26"/>
  <c r="D89" i="26" s="1"/>
  <c r="C731" i="20"/>
  <c r="D731" i="20" s="1"/>
  <c r="C739" i="20"/>
  <c r="D739" i="20" s="1"/>
  <c r="E737" i="20"/>
  <c r="F737" i="20" s="1"/>
  <c r="C712" i="20"/>
  <c r="D712" i="20" s="1"/>
  <c r="C730" i="20"/>
  <c r="D730" i="20" s="1"/>
  <c r="C726" i="20"/>
  <c r="D726" i="20" s="1"/>
  <c r="C715" i="20"/>
  <c r="D715" i="20" s="1"/>
  <c r="C701" i="20"/>
  <c r="D701" i="20" s="1"/>
  <c r="E736" i="20"/>
  <c r="F736" i="20" s="1"/>
  <c r="C703" i="20"/>
  <c r="D703" i="20" s="1"/>
  <c r="C713" i="20"/>
  <c r="D713" i="20" s="1"/>
  <c r="C90" i="26"/>
  <c r="D90" i="26" s="1"/>
  <c r="E90" i="26"/>
  <c r="F90" i="26" s="1"/>
  <c r="C706" i="20"/>
  <c r="D706" i="20" s="1"/>
  <c r="E91" i="26"/>
  <c r="F91" i="26" s="1"/>
  <c r="E738" i="20"/>
  <c r="F738" i="20" s="1"/>
  <c r="C734" i="20"/>
  <c r="D734" i="20" s="1"/>
  <c r="E89" i="26"/>
  <c r="F89" i="26" s="1"/>
  <c r="C722" i="20"/>
  <c r="D722" i="20" s="1"/>
  <c r="C725" i="20"/>
  <c r="D725" i="20" s="1"/>
  <c r="E739" i="20"/>
  <c r="F739" i="20" s="1"/>
  <c r="E65" i="26"/>
  <c r="F65" i="26" s="1"/>
  <c r="C733" i="20"/>
  <c r="D733" i="20" s="1"/>
  <c r="C716" i="20"/>
  <c r="D716" i="20" s="1"/>
  <c r="E62" i="25"/>
  <c r="F62" i="25" s="1"/>
  <c r="C717" i="20"/>
  <c r="D717" i="20" s="1"/>
  <c r="K35" i="27"/>
  <c r="C108" i="5"/>
  <c r="J108" i="5" s="1"/>
  <c r="C111" i="5"/>
  <c r="J111" i="5" s="1"/>
  <c r="C107" i="5"/>
  <c r="J107" i="5" s="1"/>
  <c r="C121" i="5"/>
  <c r="J121" i="5" s="1"/>
  <c r="C116" i="5"/>
  <c r="J116" i="5" s="1"/>
  <c r="C128" i="5"/>
  <c r="J128" i="5" s="1"/>
  <c r="C112" i="5"/>
  <c r="J112" i="5" s="1"/>
  <c r="C120" i="5"/>
  <c r="J120" i="5" s="1"/>
  <c r="C110" i="5"/>
  <c r="J110" i="5" s="1"/>
  <c r="C109" i="5"/>
  <c r="J109" i="5" s="1"/>
  <c r="C117" i="5"/>
  <c r="J117" i="5" s="1"/>
  <c r="C123" i="5"/>
  <c r="J123" i="5" s="1"/>
  <c r="C126" i="5"/>
  <c r="J126" i="5" s="1"/>
  <c r="C113" i="5"/>
  <c r="J113" i="5" s="1"/>
  <c r="C118" i="5"/>
  <c r="J118" i="5" s="1"/>
  <c r="C124" i="5"/>
  <c r="J124" i="5" s="1"/>
  <c r="C122" i="5"/>
  <c r="J122" i="5" s="1"/>
  <c r="C125" i="5"/>
  <c r="J125" i="5" s="1"/>
  <c r="C115" i="5"/>
  <c r="J115" i="5" s="1"/>
  <c r="E33" i="27"/>
  <c r="G34" i="27"/>
  <c r="N33" i="27"/>
  <c r="D35" i="27"/>
  <c r="H34" i="27"/>
  <c r="C27" i="21"/>
  <c r="D27" i="21" s="1"/>
  <c r="E34" i="27"/>
  <c r="L35" i="27"/>
  <c r="M32" i="27"/>
  <c r="F34" i="27"/>
  <c r="F35" i="27"/>
  <c r="M35" i="27"/>
  <c r="D23" i="5"/>
  <c r="I23" i="5" s="1"/>
  <c r="C9" i="21"/>
  <c r="D9" i="21" s="1"/>
  <c r="J33" i="27"/>
  <c r="E32" i="27"/>
  <c r="C687" i="20"/>
  <c r="D687" i="20" s="1"/>
  <c r="C36" i="26"/>
  <c r="D36" i="26" s="1"/>
  <c r="N35" i="27"/>
  <c r="E35" i="27"/>
  <c r="C646" i="20"/>
  <c r="D646" i="20" s="1"/>
  <c r="F32" i="27"/>
  <c r="O32" i="27"/>
  <c r="J35" i="27"/>
  <c r="O33" i="27"/>
  <c r="N32" i="27"/>
  <c r="J32" i="27"/>
  <c r="O35" i="27"/>
  <c r="F33" i="27"/>
  <c r="I33" i="27"/>
  <c r="D33" i="27"/>
  <c r="L33" i="27"/>
  <c r="I35" i="27"/>
  <c r="I32" i="27"/>
  <c r="G35" i="27"/>
  <c r="C648" i="20"/>
  <c r="D648" i="20" s="1"/>
  <c r="C640" i="20"/>
  <c r="D640" i="20" s="1"/>
  <c r="H33" i="27"/>
  <c r="G32" i="27"/>
  <c r="L32" i="27"/>
  <c r="M33" i="27"/>
  <c r="D32" i="27"/>
  <c r="K32" i="27"/>
  <c r="C38" i="21"/>
  <c r="D38" i="21" s="1"/>
  <c r="C64" i="26"/>
  <c r="D64" i="26" s="1"/>
  <c r="C654" i="20"/>
  <c r="D654" i="20" s="1"/>
  <c r="C48" i="25"/>
  <c r="D48" i="25" s="1"/>
  <c r="H32" i="27"/>
  <c r="C87" i="26"/>
  <c r="D87" i="26" s="1"/>
  <c r="C656" i="20"/>
  <c r="D656" i="20" s="1"/>
  <c r="P34" i="27"/>
  <c r="K33" i="27"/>
  <c r="G33" i="27"/>
  <c r="Q33" i="27"/>
  <c r="C33" i="27"/>
  <c r="C35" i="27"/>
  <c r="C27" i="26"/>
  <c r="D27" i="26" s="1"/>
  <c r="C32" i="27"/>
  <c r="C82" i="26"/>
  <c r="D82" i="26" s="1"/>
  <c r="C80" i="26"/>
  <c r="D80" i="26" s="1"/>
  <c r="P32" i="27"/>
  <c r="C76" i="26"/>
  <c r="D76" i="26" s="1"/>
  <c r="P33" i="27"/>
  <c r="Q35" i="27"/>
  <c r="Q32" i="27"/>
  <c r="Q34" i="27"/>
  <c r="C34" i="27"/>
  <c r="P35" i="27"/>
  <c r="C73" i="25"/>
  <c r="D73" i="25" s="1"/>
  <c r="C49" i="25"/>
  <c r="D49" i="25" s="1"/>
  <c r="C100" i="25"/>
  <c r="D100" i="25" s="1"/>
  <c r="C83" i="26"/>
  <c r="D83" i="26" s="1"/>
  <c r="C74" i="26"/>
  <c r="D74" i="26" s="1"/>
  <c r="H20" i="19"/>
  <c r="N20" i="19" s="1"/>
  <c r="E75" i="26"/>
  <c r="F75" i="26" s="1"/>
  <c r="C24" i="12"/>
  <c r="M24" i="12" s="1"/>
  <c r="I20" i="19"/>
  <c r="O20" i="19" s="1"/>
  <c r="N24" i="12"/>
  <c r="C22" i="17"/>
  <c r="E705" i="20"/>
  <c r="F705" i="20" s="1"/>
  <c r="C711" i="20"/>
  <c r="D711" i="20" s="1"/>
  <c r="E719" i="20"/>
  <c r="F719" i="20" s="1"/>
  <c r="C707" i="20"/>
  <c r="D707" i="20" s="1"/>
  <c r="C727" i="20"/>
  <c r="D727" i="20" s="1"/>
  <c r="C709" i="20"/>
  <c r="D709" i="20" s="1"/>
  <c r="C735" i="20"/>
  <c r="D735" i="20" s="1"/>
  <c r="E720" i="20"/>
  <c r="F720" i="20" s="1"/>
  <c r="E717" i="20"/>
  <c r="F717" i="20" s="1"/>
  <c r="E714" i="20"/>
  <c r="F714" i="20" s="1"/>
  <c r="E711" i="20"/>
  <c r="F711" i="20" s="1"/>
  <c r="E708" i="20"/>
  <c r="F708" i="20" s="1"/>
  <c r="C705" i="20"/>
  <c r="D705" i="20" s="1"/>
  <c r="E702" i="20"/>
  <c r="F702" i="20" s="1"/>
  <c r="E734" i="20"/>
  <c r="F734" i="20" s="1"/>
  <c r="E731" i="20"/>
  <c r="F731" i="20" s="1"/>
  <c r="E728" i="20"/>
  <c r="F728" i="20" s="1"/>
  <c r="E699" i="20"/>
  <c r="F699" i="20" s="1"/>
  <c r="E696" i="20"/>
  <c r="F696" i="20" s="1"/>
  <c r="E693" i="20"/>
  <c r="F693" i="20" s="1"/>
  <c r="C737" i="20"/>
  <c r="D737" i="20" s="1"/>
  <c r="E725" i="20"/>
  <c r="F725" i="20" s="1"/>
  <c r="E722" i="20"/>
  <c r="F722" i="20" s="1"/>
  <c r="E716" i="20"/>
  <c r="F716" i="20" s="1"/>
  <c r="E713" i="20"/>
  <c r="F713" i="20" s="1"/>
  <c r="E710" i="20"/>
  <c r="F710" i="20" s="1"/>
  <c r="E707" i="20"/>
  <c r="F707" i="20" s="1"/>
  <c r="E704" i="20"/>
  <c r="F704" i="20" s="1"/>
  <c r="C719" i="20"/>
  <c r="D719" i="20" s="1"/>
  <c r="E701" i="20"/>
  <c r="F701" i="20" s="1"/>
  <c r="E733" i="20"/>
  <c r="F733" i="20" s="1"/>
  <c r="E730" i="20"/>
  <c r="F730" i="20" s="1"/>
  <c r="E698" i="20"/>
  <c r="F698" i="20" s="1"/>
  <c r="E695" i="20"/>
  <c r="F695" i="20" s="1"/>
  <c r="E692" i="20"/>
  <c r="F692" i="20" s="1"/>
  <c r="C736" i="20"/>
  <c r="D736" i="20" s="1"/>
  <c r="E727" i="20"/>
  <c r="F727" i="20" s="1"/>
  <c r="E724" i="20"/>
  <c r="F724" i="20" s="1"/>
  <c r="E721" i="20"/>
  <c r="F721" i="20" s="1"/>
  <c r="E718" i="20"/>
  <c r="F718" i="20" s="1"/>
  <c r="E715" i="20"/>
  <c r="F715" i="20" s="1"/>
  <c r="E712" i="20"/>
  <c r="F712" i="20" s="1"/>
  <c r="E709" i="20"/>
  <c r="F709" i="20" s="1"/>
  <c r="E706" i="20"/>
  <c r="F706" i="20" s="1"/>
  <c r="E703" i="20"/>
  <c r="F703" i="20" s="1"/>
  <c r="E700" i="20"/>
  <c r="F700" i="20" s="1"/>
  <c r="E735" i="20"/>
  <c r="F735" i="20" s="1"/>
  <c r="E732" i="20"/>
  <c r="F732" i="20" s="1"/>
  <c r="E729" i="20"/>
  <c r="F729" i="20" s="1"/>
  <c r="E697" i="20"/>
  <c r="F697" i="20" s="1"/>
  <c r="E694" i="20"/>
  <c r="F694" i="20" s="1"/>
  <c r="E726" i="20"/>
  <c r="F726" i="20" s="1"/>
  <c r="E723" i="20"/>
  <c r="F723" i="20" s="1"/>
  <c r="C691" i="20"/>
  <c r="D691" i="20" s="1"/>
  <c r="F20" i="19"/>
  <c r="E70" i="25"/>
  <c r="F70" i="25" s="1"/>
  <c r="E73" i="26"/>
  <c r="F73" i="26" s="1"/>
  <c r="E92" i="26"/>
  <c r="F92" i="26" s="1"/>
  <c r="E86" i="25"/>
  <c r="F86" i="25" s="1"/>
  <c r="E496" i="20"/>
  <c r="F496" i="20" s="1"/>
  <c r="E2" i="26"/>
  <c r="F2" i="26" s="1"/>
  <c r="E2" i="25"/>
  <c r="F2" i="25" s="1"/>
  <c r="E2" i="20"/>
  <c r="F2" i="20" s="1"/>
  <c r="E82" i="25"/>
  <c r="F82" i="25" s="1"/>
  <c r="E85" i="26"/>
  <c r="F85" i="26" s="1"/>
  <c r="E42" i="25"/>
  <c r="F42" i="25" s="1"/>
  <c r="E42" i="26"/>
  <c r="F42" i="26" s="1"/>
  <c r="E273" i="20"/>
  <c r="F273" i="20" s="1"/>
  <c r="E72" i="25"/>
  <c r="F72" i="25" s="1"/>
  <c r="C32" i="26"/>
  <c r="D32" i="26" s="1"/>
  <c r="C71" i="25"/>
  <c r="D71" i="25" s="1"/>
  <c r="C39" i="25"/>
  <c r="D39" i="25" s="1"/>
  <c r="C587" i="20"/>
  <c r="D587" i="20" s="1"/>
  <c r="C589" i="20"/>
  <c r="D589" i="20" s="1"/>
  <c r="C594" i="20"/>
  <c r="D594" i="20" s="1"/>
  <c r="C613" i="20"/>
  <c r="D613" i="20" s="1"/>
  <c r="C127" i="5" l="1"/>
  <c r="J127" i="5" s="1"/>
  <c r="C24" i="5"/>
  <c r="J24" i="5" s="1"/>
  <c r="C114" i="5"/>
  <c r="J114" i="5" s="1"/>
  <c r="C119" i="5"/>
  <c r="J119" i="5" s="1"/>
  <c r="C23" i="5"/>
  <c r="J23" i="5" s="1"/>
  <c r="A24" i="12"/>
  <c r="G20" i="19"/>
  <c r="L20" i="19" s="1"/>
  <c r="R20" i="19" s="1"/>
  <c r="K20" i="19"/>
  <c r="Q20" i="19" s="1"/>
  <c r="C498" i="20"/>
  <c r="D498" i="20" s="1"/>
  <c r="C500" i="20"/>
  <c r="D500" i="20" s="1"/>
  <c r="C501" i="20"/>
  <c r="D501" i="20" s="1"/>
  <c r="C502" i="20"/>
  <c r="D502" i="20" s="1"/>
  <c r="C504" i="20"/>
  <c r="D504" i="20" s="1"/>
  <c r="C507" i="20"/>
  <c r="D507" i="20" s="1"/>
  <c r="C508" i="20"/>
  <c r="D508" i="20" s="1"/>
  <c r="C509" i="20"/>
  <c r="D509" i="20" s="1"/>
  <c r="C510" i="20"/>
  <c r="D510" i="20" s="1"/>
  <c r="C512" i="20"/>
  <c r="D512" i="20" s="1"/>
  <c r="C516" i="20"/>
  <c r="D516" i="20" s="1"/>
  <c r="C520" i="20"/>
  <c r="D520" i="20" s="1"/>
  <c r="C531" i="20"/>
  <c r="D531" i="20" s="1"/>
  <c r="C546" i="20"/>
  <c r="D546" i="20" s="1"/>
  <c r="C560" i="20"/>
  <c r="D560" i="20" s="1"/>
  <c r="W1284" i="1" l="1"/>
  <c r="W1275" i="1"/>
  <c r="W1265" i="1"/>
  <c r="W1255" i="1"/>
  <c r="W1257" i="1"/>
  <c r="W1175" i="1"/>
  <c r="W1191" i="1"/>
  <c r="C472" i="20"/>
  <c r="D472" i="20" s="1"/>
  <c r="C477" i="20"/>
  <c r="D477" i="20" s="1"/>
  <c r="C483" i="20"/>
  <c r="D483" i="20" s="1"/>
  <c r="C485" i="20"/>
  <c r="D485" i="20" s="1"/>
  <c r="C486" i="20"/>
  <c r="D486" i="20" s="1"/>
  <c r="C492" i="20"/>
  <c r="D492" i="20" s="1"/>
  <c r="C493" i="20"/>
  <c r="D493" i="20" s="1"/>
  <c r="X1284" i="1" l="1"/>
  <c r="X1275" i="1"/>
  <c r="X1265" i="1"/>
  <c r="X1255" i="1"/>
  <c r="X1257" i="1"/>
  <c r="X1175" i="1"/>
  <c r="X1191" i="1"/>
  <c r="C462" i="20"/>
  <c r="D462" i="20" s="1"/>
  <c r="C464" i="20"/>
  <c r="D464" i="20" s="1"/>
  <c r="C423" i="20" l="1"/>
  <c r="D423" i="20" s="1"/>
  <c r="C432" i="20"/>
  <c r="D432" i="20" s="1"/>
  <c r="C448" i="20"/>
  <c r="D448" i="20" s="1"/>
  <c r="C406" i="20" l="1"/>
  <c r="D406" i="20" s="1"/>
  <c r="C408" i="20"/>
  <c r="D408" i="20" s="1"/>
  <c r="C378" i="20" l="1"/>
  <c r="D378" i="20" s="1"/>
  <c r="C380" i="20"/>
  <c r="D380" i="20" s="1"/>
  <c r="C382" i="20"/>
  <c r="D382" i="20" s="1"/>
  <c r="C390" i="20"/>
  <c r="D390" i="20" s="1"/>
  <c r="C360" i="20" l="1"/>
  <c r="D360" i="20" s="1"/>
  <c r="C361" i="20"/>
  <c r="D361" i="20" s="1"/>
  <c r="C369" i="20"/>
  <c r="D369" i="20" s="1"/>
  <c r="E339" i="20" l="1"/>
  <c r="F339" i="20" s="1"/>
  <c r="C352" i="20"/>
  <c r="D352" i="20" s="1"/>
  <c r="D301" i="20" l="1"/>
  <c r="C283" i="20" l="1"/>
  <c r="D283" i="20" s="1"/>
  <c r="C286" i="20"/>
  <c r="D286" i="20" s="1"/>
  <c r="C290" i="20"/>
  <c r="D290" i="20" s="1"/>
  <c r="C291" i="20"/>
  <c r="D291" i="20" s="1"/>
  <c r="C292" i="20"/>
  <c r="D292" i="20" s="1"/>
  <c r="C293" i="20"/>
  <c r="D293" i="20" s="1"/>
  <c r="C294" i="20"/>
  <c r="D294" i="20" s="1"/>
  <c r="C295" i="20"/>
  <c r="D295" i="20" s="1"/>
  <c r="C296" i="20"/>
  <c r="D296" i="20" s="1"/>
  <c r="C297" i="20"/>
  <c r="D297" i="20" s="1"/>
  <c r="C298" i="20"/>
  <c r="D298" i="20" s="1"/>
  <c r="C256" i="20" l="1"/>
  <c r="D256" i="20" s="1"/>
  <c r="C260" i="20"/>
  <c r="D260" i="20" s="1"/>
  <c r="C272" i="20"/>
  <c r="D272" i="20" s="1"/>
  <c r="C178" i="20" l="1"/>
  <c r="D178" i="20" s="1"/>
  <c r="C179" i="20"/>
  <c r="D179" i="20" s="1"/>
  <c r="C182" i="20"/>
  <c r="D182" i="20" s="1"/>
  <c r="C183" i="20"/>
  <c r="D183" i="20" s="1"/>
  <c r="C190" i="20"/>
  <c r="D190" i="20" s="1"/>
  <c r="C193" i="20"/>
  <c r="D193" i="20" s="1"/>
  <c r="C167" i="20" l="1"/>
  <c r="D167" i="20" s="1"/>
  <c r="C170" i="20"/>
  <c r="D170" i="20" s="1"/>
  <c r="C173" i="20"/>
  <c r="D173" i="20" s="1"/>
  <c r="C102" i="20" l="1"/>
  <c r="D102" i="20" s="1"/>
  <c r="C103" i="20"/>
  <c r="D103" i="20" s="1"/>
  <c r="C104" i="20"/>
  <c r="D104" i="20" s="1"/>
  <c r="C105" i="20"/>
  <c r="D105" i="20" s="1"/>
  <c r="C119" i="20"/>
  <c r="D119" i="20" s="1"/>
  <c r="C122" i="20"/>
  <c r="D122" i="20" s="1"/>
  <c r="C128" i="20"/>
  <c r="D128" i="20" s="1"/>
  <c r="C134" i="20"/>
  <c r="D134" i="20" s="1"/>
  <c r="C141" i="20"/>
  <c r="D141" i="20" s="1"/>
  <c r="C143" i="20"/>
  <c r="D143" i="20" s="1"/>
  <c r="C144" i="20"/>
  <c r="D144" i="20" s="1"/>
  <c r="C145" i="20"/>
  <c r="D145" i="20" s="1"/>
  <c r="C148" i="20"/>
  <c r="D148" i="20" s="1"/>
  <c r="C149" i="20"/>
  <c r="D149" i="20" s="1"/>
  <c r="C150" i="20"/>
  <c r="D150" i="20" s="1"/>
  <c r="C92" i="20" l="1"/>
  <c r="D92" i="20" s="1"/>
  <c r="C93" i="20"/>
  <c r="D93" i="20" s="1"/>
  <c r="C4" i="20"/>
  <c r="D4" i="20" s="1"/>
  <c r="C15" i="20"/>
  <c r="D15" i="20" s="1"/>
  <c r="C28" i="20"/>
  <c r="D28" i="20" s="1"/>
  <c r="C41" i="20"/>
  <c r="D41" i="20" s="1"/>
  <c r="C49" i="20"/>
  <c r="D49" i="20" s="1"/>
  <c r="C63" i="20"/>
  <c r="D63" i="20" s="1"/>
  <c r="C64" i="20"/>
  <c r="D64" i="20" s="1"/>
  <c r="C74" i="20"/>
  <c r="D74" i="20" s="1"/>
  <c r="C76" i="20"/>
  <c r="D76" i="20" s="1"/>
  <c r="C81" i="20"/>
  <c r="D81" i="20" s="1"/>
  <c r="C84" i="20"/>
  <c r="D84" i="20" s="1"/>
  <c r="S3" i="1" l="1"/>
  <c r="B2" i="19"/>
  <c r="M2" i="19" s="1"/>
  <c r="B3" i="19"/>
  <c r="M3" i="19" s="1"/>
  <c r="B4" i="19"/>
  <c r="M4" i="19" s="1"/>
  <c r="B5" i="19"/>
  <c r="M5" i="19" s="1"/>
  <c r="B6" i="19"/>
  <c r="M6" i="19" s="1"/>
  <c r="B7" i="19"/>
  <c r="M7" i="19" s="1"/>
  <c r="B8" i="19"/>
  <c r="M8" i="19" s="1"/>
  <c r="B9" i="19"/>
  <c r="M9" i="19" s="1"/>
  <c r="B10" i="19"/>
  <c r="M10" i="19" s="1"/>
  <c r="B11" i="19"/>
  <c r="M11" i="19" s="1"/>
  <c r="B12" i="19"/>
  <c r="M12" i="19" s="1"/>
  <c r="B13" i="19"/>
  <c r="M13" i="19" s="1"/>
  <c r="B14" i="19"/>
  <c r="M14" i="19" s="1"/>
  <c r="B15" i="19"/>
  <c r="M15" i="19" s="1"/>
  <c r="B16" i="19"/>
  <c r="M16" i="19" s="1"/>
  <c r="B17" i="19"/>
  <c r="M17" i="19" s="1"/>
  <c r="B18" i="19"/>
  <c r="M18" i="19" s="1"/>
  <c r="B19" i="19"/>
  <c r="M19" i="19" s="1"/>
  <c r="B21" i="19"/>
  <c r="M21" i="19" s="1"/>
  <c r="B22" i="19"/>
  <c r="M22" i="19" s="1"/>
  <c r="B23" i="19"/>
  <c r="M23" i="19" s="1"/>
  <c r="B24" i="19"/>
  <c r="M24" i="19" s="1"/>
  <c r="B25" i="19"/>
  <c r="M25" i="19" s="1"/>
  <c r="B26" i="19"/>
  <c r="M26" i="19" s="1"/>
  <c r="E2" i="18"/>
  <c r="B4" i="18"/>
  <c r="E4" i="18" s="1"/>
  <c r="B5" i="18"/>
  <c r="E5" i="18" s="1"/>
  <c r="B6" i="18"/>
  <c r="E6" i="18" s="1"/>
  <c r="B7" i="18"/>
  <c r="E7" i="18" s="1"/>
  <c r="B8" i="18"/>
  <c r="E8" i="18" s="1"/>
  <c r="B9" i="18"/>
  <c r="B10" i="18"/>
  <c r="E10" i="18" s="1"/>
  <c r="B11" i="18"/>
  <c r="E11" i="18" s="1"/>
  <c r="B12" i="18"/>
  <c r="E12" i="18" s="1"/>
  <c r="B13" i="18"/>
  <c r="E13" i="18" s="1"/>
  <c r="B14" i="18"/>
  <c r="E14" i="18" s="1"/>
  <c r="B15" i="18"/>
  <c r="E15" i="18" s="1"/>
  <c r="B16" i="18"/>
  <c r="E16" i="18" s="1"/>
  <c r="B17" i="18"/>
  <c r="E17" i="18" s="1"/>
  <c r="B18" i="18"/>
  <c r="E18" i="18" s="1"/>
  <c r="B19" i="18"/>
  <c r="E19" i="18" s="1"/>
  <c r="B20" i="18"/>
  <c r="E20" i="18" s="1"/>
  <c r="B21" i="18"/>
  <c r="E21" i="18" s="1"/>
  <c r="B22" i="18"/>
  <c r="E22" i="18" s="1"/>
  <c r="B23" i="18"/>
  <c r="E23" i="18" s="1"/>
  <c r="B24" i="18"/>
  <c r="E24" i="18" s="1"/>
  <c r="B25" i="18"/>
  <c r="E25" i="18" s="1"/>
  <c r="B26" i="18"/>
  <c r="E26" i="18" s="1"/>
  <c r="I3" i="17"/>
  <c r="I4" i="17"/>
  <c r="F7" i="15" s="1"/>
  <c r="I5" i="17"/>
  <c r="F6" i="15" s="1"/>
  <c r="I6" i="17"/>
  <c r="I7" i="17"/>
  <c r="F4" i="15" s="1"/>
  <c r="I8" i="17"/>
  <c r="F10" i="15" s="1"/>
  <c r="I9" i="17"/>
  <c r="F13" i="15" s="1"/>
  <c r="I10" i="17"/>
  <c r="F15" i="15" s="1"/>
  <c r="I11" i="17"/>
  <c r="F17" i="15" s="1"/>
  <c r="I12" i="17"/>
  <c r="I13" i="17"/>
  <c r="I14" i="17"/>
  <c r="F29" i="15" s="1"/>
  <c r="I15" i="17"/>
  <c r="I16" i="17"/>
  <c r="I17" i="17"/>
  <c r="I18" i="17"/>
  <c r="I19" i="17"/>
  <c r="I20" i="17"/>
  <c r="F11" i="15" s="1"/>
  <c r="I21" i="17"/>
  <c r="F23" i="15" s="1"/>
  <c r="F27" i="15"/>
  <c r="I23" i="17"/>
  <c r="F22" i="15" s="1"/>
  <c r="I24" i="17"/>
  <c r="F18" i="15" s="1"/>
  <c r="I25" i="17"/>
  <c r="I26" i="17"/>
  <c r="I27" i="17"/>
  <c r="F5" i="15"/>
  <c r="B3" i="16"/>
  <c r="E28" i="15" s="1"/>
  <c r="B4" i="16"/>
  <c r="I4" i="16" s="1"/>
  <c r="B5" i="16"/>
  <c r="I5" i="16" s="1"/>
  <c r="B6" i="16"/>
  <c r="I6" i="16" s="1"/>
  <c r="B7" i="16"/>
  <c r="I7" i="16" s="1"/>
  <c r="B8" i="16"/>
  <c r="I8" i="16" s="1"/>
  <c r="B9" i="16"/>
  <c r="I9" i="16" s="1"/>
  <c r="B10" i="16"/>
  <c r="E20" i="15" s="1"/>
  <c r="B11" i="16"/>
  <c r="I11" i="16" s="1"/>
  <c r="B12" i="16"/>
  <c r="I12" i="16" s="1"/>
  <c r="B13" i="16"/>
  <c r="I13" i="16" s="1"/>
  <c r="B14" i="16"/>
  <c r="I14" i="16" s="1"/>
  <c r="B15" i="16"/>
  <c r="E9" i="15" s="1"/>
  <c r="B16" i="16"/>
  <c r="E7" i="15" s="1"/>
  <c r="B17" i="16"/>
  <c r="I17" i="16" s="1"/>
  <c r="B18" i="16"/>
  <c r="I18" i="16" s="1"/>
  <c r="B19" i="16"/>
  <c r="E4" i="15" s="1"/>
  <c r="B20" i="16"/>
  <c r="I20" i="16" s="1"/>
  <c r="B21" i="16"/>
  <c r="I21" i="16" s="1"/>
  <c r="B22" i="16"/>
  <c r="I22" i="16" s="1"/>
  <c r="B23" i="16"/>
  <c r="I23" i="16" s="1"/>
  <c r="B24" i="16"/>
  <c r="I24" i="16" s="1"/>
  <c r="B25" i="16"/>
  <c r="E6" i="15" s="1"/>
  <c r="B26" i="16"/>
  <c r="I26" i="16" s="1"/>
  <c r="B2" i="16"/>
  <c r="H6" i="5"/>
  <c r="H7" i="5"/>
  <c r="H8" i="5"/>
  <c r="H9" i="5"/>
  <c r="H10" i="5"/>
  <c r="H11" i="5"/>
  <c r="H12" i="5"/>
  <c r="H13" i="5"/>
  <c r="H14" i="5"/>
  <c r="H15" i="5"/>
  <c r="H16" i="5"/>
  <c r="H17" i="5"/>
  <c r="H18" i="5"/>
  <c r="H19" i="5"/>
  <c r="H20" i="5"/>
  <c r="H21" i="5"/>
  <c r="H22" i="5"/>
  <c r="H25" i="5"/>
  <c r="H26" i="5"/>
  <c r="H27" i="5"/>
  <c r="H28" i="5"/>
  <c r="H29" i="5"/>
  <c r="H30" i="5"/>
  <c r="H31" i="5"/>
  <c r="H32" i="5"/>
  <c r="H33" i="5"/>
  <c r="H34" i="5"/>
  <c r="H35" i="5"/>
  <c r="H36" i="5"/>
  <c r="H37" i="5"/>
  <c r="H38" i="5"/>
  <c r="H39" i="5"/>
  <c r="H40" i="5"/>
  <c r="H41" i="5"/>
  <c r="H3" i="5"/>
  <c r="H42" i="5"/>
  <c r="H43" i="5"/>
  <c r="H45" i="5"/>
  <c r="H46" i="5"/>
  <c r="H4" i="5"/>
  <c r="H47" i="5"/>
  <c r="H48" i="5"/>
  <c r="H49" i="5"/>
  <c r="H50" i="5"/>
  <c r="H51" i="5"/>
  <c r="H52" i="5"/>
  <c r="H53" i="5"/>
  <c r="H54" i="5"/>
  <c r="H55" i="5"/>
  <c r="H56" i="5"/>
  <c r="H57" i="5"/>
  <c r="H58" i="5"/>
  <c r="H59" i="5"/>
  <c r="H60" i="5"/>
  <c r="H61" i="5"/>
  <c r="H62" i="5"/>
  <c r="H63" i="5"/>
  <c r="H64" i="5"/>
  <c r="H65" i="5"/>
  <c r="H66" i="5"/>
  <c r="H67" i="5"/>
  <c r="H68" i="5"/>
  <c r="H69" i="5"/>
  <c r="H70" i="5"/>
  <c r="H71" i="5"/>
  <c r="H72" i="5"/>
  <c r="H73" i="5"/>
  <c r="H74" i="5"/>
  <c r="H75" i="5"/>
  <c r="H76" i="5"/>
  <c r="H77" i="5"/>
  <c r="H78" i="5"/>
  <c r="H79" i="5"/>
  <c r="H80" i="5"/>
  <c r="H81" i="5"/>
  <c r="H82" i="5"/>
  <c r="H83" i="5"/>
  <c r="H84" i="5"/>
  <c r="H85" i="5"/>
  <c r="H86" i="5"/>
  <c r="H87" i="5"/>
  <c r="H88" i="5"/>
  <c r="H89" i="5"/>
  <c r="H90" i="5"/>
  <c r="H91" i="5"/>
  <c r="H92" i="5"/>
  <c r="H93" i="5"/>
  <c r="H94" i="5"/>
  <c r="H95" i="5"/>
  <c r="H96" i="5"/>
  <c r="H97" i="5"/>
  <c r="H98" i="5"/>
  <c r="H99" i="5"/>
  <c r="H100" i="5"/>
  <c r="H101" i="5"/>
  <c r="H102" i="5"/>
  <c r="H103" i="5"/>
  <c r="H104" i="5"/>
  <c r="H105" i="5"/>
  <c r="H106" i="5"/>
  <c r="H5" i="5"/>
  <c r="J2" i="12"/>
  <c r="L2" i="12" s="1"/>
  <c r="J3" i="12"/>
  <c r="J4" i="12"/>
  <c r="J5" i="12"/>
  <c r="C8" i="15" s="1"/>
  <c r="J6" i="12"/>
  <c r="L6" i="12" s="1"/>
  <c r="J7" i="12"/>
  <c r="C10" i="15" s="1"/>
  <c r="J8" i="12"/>
  <c r="C11" i="15" s="1"/>
  <c r="J9" i="12"/>
  <c r="J10" i="12"/>
  <c r="L10" i="12" s="1"/>
  <c r="J11" i="12"/>
  <c r="L11" i="12" s="1"/>
  <c r="J12" i="12"/>
  <c r="L12" i="12" s="1"/>
  <c r="J13" i="12"/>
  <c r="L13" i="12" s="1"/>
  <c r="J14" i="12"/>
  <c r="C17" i="15" s="1"/>
  <c r="J15" i="12"/>
  <c r="J16" i="12"/>
  <c r="L16" i="12" s="1"/>
  <c r="J17" i="12"/>
  <c r="L17" i="12" s="1"/>
  <c r="J18" i="12"/>
  <c r="L18" i="12" s="1"/>
  <c r="J19" i="12"/>
  <c r="C22" i="15" s="1"/>
  <c r="J20" i="12"/>
  <c r="C23" i="15" s="1"/>
  <c r="J21" i="12"/>
  <c r="J22" i="12"/>
  <c r="L22" i="12" s="1"/>
  <c r="J23" i="12"/>
  <c r="L23" i="12" s="1"/>
  <c r="C27" i="15"/>
  <c r="J25" i="12"/>
  <c r="L25" i="12" s="1"/>
  <c r="J26" i="12"/>
  <c r="J27" i="12"/>
  <c r="K26" i="4"/>
  <c r="M26" i="4" s="1"/>
  <c r="K2" i="4"/>
  <c r="M2" i="4" s="1"/>
  <c r="K3" i="4"/>
  <c r="K4" i="4"/>
  <c r="K5" i="4"/>
  <c r="M5" i="4" s="1"/>
  <c r="K6" i="4"/>
  <c r="M6" i="4" s="1"/>
  <c r="K7" i="4"/>
  <c r="B10" i="15" s="1"/>
  <c r="K8" i="4"/>
  <c r="M8" i="4" s="1"/>
  <c r="K9" i="4"/>
  <c r="B12" i="15" s="1"/>
  <c r="K10" i="4"/>
  <c r="K11" i="4"/>
  <c r="B14" i="15" s="1"/>
  <c r="K12" i="4"/>
  <c r="M12" i="4" s="1"/>
  <c r="K13" i="4"/>
  <c r="M13" i="4" s="1"/>
  <c r="K14" i="4"/>
  <c r="K15" i="4"/>
  <c r="K16" i="4"/>
  <c r="K17" i="4"/>
  <c r="M17" i="4" s="1"/>
  <c r="K18" i="4"/>
  <c r="K19" i="4"/>
  <c r="B22" i="15" s="1"/>
  <c r="K20" i="4"/>
  <c r="M20" i="4" s="1"/>
  <c r="K21" i="4"/>
  <c r="B24" i="15" s="1"/>
  <c r="K22" i="4"/>
  <c r="B25" i="15" s="1"/>
  <c r="K23" i="4"/>
  <c r="M23" i="4" s="1"/>
  <c r="K24" i="4"/>
  <c r="M24" i="4" s="1"/>
  <c r="K25" i="4"/>
  <c r="M25" i="4" s="1"/>
  <c r="C31" i="17" l="1"/>
  <c r="H44" i="5"/>
  <c r="F28" i="15"/>
  <c r="C49" i="17"/>
  <c r="E25" i="15"/>
  <c r="I2" i="16"/>
  <c r="C40" i="17"/>
  <c r="C47" i="17"/>
  <c r="C41" i="17"/>
  <c r="C38" i="17"/>
  <c r="C54" i="17"/>
  <c r="C34" i="17"/>
  <c r="C30" i="17"/>
  <c r="C33" i="17"/>
  <c r="C35" i="17"/>
  <c r="C51" i="17"/>
  <c r="E11" i="15"/>
  <c r="C37" i="17"/>
  <c r="L8" i="12"/>
  <c r="E19" i="15"/>
  <c r="E3" i="15"/>
  <c r="I19" i="16"/>
  <c r="I16" i="16"/>
  <c r="L20" i="12"/>
  <c r="I15" i="16"/>
  <c r="L19" i="12"/>
  <c r="L7" i="12"/>
  <c r="L5" i="12"/>
  <c r="C36" i="17"/>
  <c r="E18" i="15"/>
  <c r="L14" i="12"/>
  <c r="E16" i="15"/>
  <c r="E15" i="15"/>
  <c r="E13" i="15"/>
  <c r="I3" i="16"/>
  <c r="C19" i="15"/>
  <c r="I25" i="16"/>
  <c r="M19" i="4"/>
  <c r="C16" i="15"/>
  <c r="C44" i="17"/>
  <c r="C15" i="15"/>
  <c r="F14" i="15"/>
  <c r="I10" i="16"/>
  <c r="C29" i="15"/>
  <c r="L26" i="12"/>
  <c r="C5" i="15"/>
  <c r="B9" i="15"/>
  <c r="F26" i="15"/>
  <c r="M18" i="4"/>
  <c r="B21" i="15"/>
  <c r="E8" i="15"/>
  <c r="C53" i="17"/>
  <c r="F21" i="15"/>
  <c r="F9" i="15"/>
  <c r="B26" i="15"/>
  <c r="E5" i="15"/>
  <c r="C45" i="17"/>
  <c r="F16" i="15"/>
  <c r="M11" i="4"/>
  <c r="C20" i="15"/>
  <c r="E12" i="15"/>
  <c r="C43" i="17"/>
  <c r="F20" i="15"/>
  <c r="B13" i="15"/>
  <c r="M10" i="4"/>
  <c r="C3" i="15"/>
  <c r="L4" i="12"/>
  <c r="C7" i="15"/>
  <c r="F19" i="15"/>
  <c r="F8" i="15"/>
  <c r="C18" i="15"/>
  <c r="L15" i="12"/>
  <c r="C6" i="15"/>
  <c r="L3" i="12"/>
  <c r="F3" i="15"/>
  <c r="E27" i="15"/>
  <c r="M9" i="4"/>
  <c r="C21" i="15"/>
  <c r="C4" i="15"/>
  <c r="E26" i="15"/>
  <c r="M7" i="4"/>
  <c r="C28" i="15"/>
  <c r="F25" i="15"/>
  <c r="C46" i="17"/>
  <c r="C26" i="15"/>
  <c r="C48" i="17"/>
  <c r="F24" i="15"/>
  <c r="F12" i="15"/>
  <c r="E9" i="18"/>
  <c r="C50" i="17"/>
  <c r="C39" i="17"/>
  <c r="C52" i="17"/>
  <c r="C32" i="17"/>
  <c r="C42" i="17"/>
  <c r="B3" i="15"/>
  <c r="M14" i="4"/>
  <c r="B17" i="15"/>
  <c r="B5" i="15"/>
  <c r="B27" i="15"/>
  <c r="B16" i="15"/>
  <c r="B4" i="15"/>
  <c r="C25" i="15"/>
  <c r="C14" i="15"/>
  <c r="E29" i="15"/>
  <c r="C13" i="15"/>
  <c r="E21" i="15"/>
  <c r="B15" i="15"/>
  <c r="E14" i="15"/>
  <c r="L21" i="12"/>
  <c r="C24" i="15"/>
  <c r="L9" i="12"/>
  <c r="C12" i="15"/>
  <c r="C9" i="15"/>
  <c r="E22" i="15"/>
  <c r="E23" i="15"/>
  <c r="B20" i="15"/>
  <c r="M16" i="4"/>
  <c r="B19" i="15"/>
  <c r="M4" i="4"/>
  <c r="B7" i="15"/>
  <c r="B28" i="15"/>
  <c r="M15" i="4"/>
  <c r="B18" i="15"/>
  <c r="M3" i="4"/>
  <c r="B6" i="15"/>
  <c r="B8" i="15"/>
  <c r="E17" i="15"/>
  <c r="M22" i="4"/>
  <c r="M21" i="4"/>
  <c r="E24" i="15"/>
  <c r="E10" i="15"/>
  <c r="B29" i="15"/>
  <c r="B23" i="15"/>
  <c r="B11" i="15"/>
  <c r="G505" i="20" l="1"/>
  <c r="H505" i="20" s="1"/>
  <c r="G522" i="20"/>
  <c r="H522" i="20" s="1"/>
  <c r="G96" i="20"/>
  <c r="H96" i="20" s="1"/>
  <c r="G95" i="20"/>
  <c r="H95" i="20" s="1"/>
  <c r="G85" i="20"/>
  <c r="H85" i="20" s="1"/>
  <c r="G66" i="20"/>
  <c r="H66" i="20" s="1"/>
  <c r="C612" i="20"/>
  <c r="C25" i="21"/>
  <c r="D25" i="21" s="1"/>
  <c r="E274" i="20"/>
  <c r="F274" i="20" s="1"/>
  <c r="C561" i="20"/>
  <c r="C505" i="20"/>
  <c r="D505" i="20" s="1"/>
  <c r="C522" i="20"/>
  <c r="D522" i="20" s="1"/>
  <c r="C31" i="21"/>
  <c r="D31" i="21" s="1"/>
  <c r="C403" i="20"/>
  <c r="D403" i="20" s="1"/>
  <c r="C545" i="20"/>
  <c r="D545" i="20" s="1"/>
  <c r="C26" i="20"/>
  <c r="D26" i="20" s="1"/>
  <c r="E22" i="5"/>
  <c r="F22" i="5"/>
  <c r="G22" i="5"/>
  <c r="G83" i="25"/>
  <c r="H83" i="25" s="1"/>
  <c r="E101" i="5"/>
  <c r="F101" i="5"/>
  <c r="G101" i="5"/>
  <c r="E105" i="5"/>
  <c r="F105" i="5"/>
  <c r="G105" i="5"/>
  <c r="E14" i="5"/>
  <c r="G14" i="5"/>
  <c r="E67" i="5"/>
  <c r="F67" i="5"/>
  <c r="G67" i="5"/>
  <c r="E320" i="20" l="1"/>
  <c r="F320" i="20" s="1"/>
  <c r="E50" i="25"/>
  <c r="F50" i="25" s="1"/>
  <c r="E53" i="26"/>
  <c r="F53" i="26" s="1"/>
  <c r="C66" i="20"/>
  <c r="D66" i="20" s="1"/>
  <c r="C85" i="20"/>
  <c r="D85" i="20" s="1"/>
  <c r="D612" i="20"/>
  <c r="C95" i="20"/>
  <c r="D95" i="20" s="1"/>
  <c r="C96" i="20"/>
  <c r="D96" i="20" s="1"/>
  <c r="G172" i="20"/>
  <c r="H172" i="20" s="1"/>
  <c r="G517" i="20"/>
  <c r="H517" i="20" s="1"/>
  <c r="G90" i="20"/>
  <c r="H90" i="20" s="1"/>
  <c r="G88" i="20"/>
  <c r="H88" i="20" s="1"/>
  <c r="D561" i="20"/>
  <c r="G669" i="20"/>
  <c r="H669" i="20" s="1"/>
  <c r="D67" i="5"/>
  <c r="D105" i="5"/>
  <c r="D22" i="5"/>
  <c r="I22" i="5" s="1"/>
  <c r="F14" i="5"/>
  <c r="D14" i="5" s="1"/>
  <c r="I14" i="5" s="1"/>
  <c r="D101" i="5"/>
  <c r="I101" i="5" s="1"/>
  <c r="C163" i="20"/>
  <c r="C401" i="20"/>
  <c r="C172" i="20"/>
  <c r="C3" i="25"/>
  <c r="D3" i="25" s="1"/>
  <c r="C208" i="20"/>
  <c r="C83" i="25"/>
  <c r="C548" i="20"/>
  <c r="D548" i="20" s="1"/>
  <c r="C112" i="20"/>
  <c r="C39" i="26"/>
  <c r="D39" i="26" s="1"/>
  <c r="C80" i="20"/>
  <c r="C458" i="20"/>
  <c r="D458" i="20" s="1"/>
  <c r="C669" i="20"/>
  <c r="D669" i="20" s="1"/>
  <c r="C135" i="20"/>
  <c r="C77" i="25"/>
  <c r="C609" i="20"/>
  <c r="D609" i="20" s="1"/>
  <c r="C65" i="25"/>
  <c r="D65" i="25" s="1"/>
  <c r="C436" i="20"/>
  <c r="D436" i="20" s="1"/>
  <c r="C67" i="5" l="1"/>
  <c r="J67" i="5" s="1"/>
  <c r="I67" i="5"/>
  <c r="C105" i="5"/>
  <c r="J105" i="5" s="1"/>
  <c r="I105" i="5"/>
  <c r="D401" i="20"/>
  <c r="D163" i="20"/>
  <c r="D172" i="20"/>
  <c r="D208" i="20"/>
  <c r="D112" i="20"/>
  <c r="C16" i="26"/>
  <c r="D16" i="26" s="1"/>
  <c r="E16" i="25"/>
  <c r="F16" i="25" s="1"/>
  <c r="D80" i="20"/>
  <c r="D77" i="25"/>
  <c r="C22" i="5"/>
  <c r="J22" i="5" s="1"/>
  <c r="G16" i="26"/>
  <c r="H16" i="26" s="1"/>
  <c r="D83" i="25"/>
  <c r="E91" i="20"/>
  <c r="F91" i="20" s="1"/>
  <c r="C88" i="20"/>
  <c r="D88" i="20" s="1"/>
  <c r="C90" i="20"/>
  <c r="D90" i="20" s="1"/>
  <c r="E97" i="20"/>
  <c r="F97" i="20" s="1"/>
  <c r="E87" i="20"/>
  <c r="F87" i="20" s="1"/>
  <c r="C101" i="5"/>
  <c r="J101" i="5" s="1"/>
  <c r="D135" i="20"/>
  <c r="C517" i="20"/>
  <c r="D517" i="20" s="1"/>
  <c r="C567" i="20"/>
  <c r="D567" i="20" s="1"/>
  <c r="G80" i="20"/>
  <c r="H80" i="20" s="1"/>
  <c r="C14" i="5"/>
  <c r="J14" i="5" s="1"/>
  <c r="E33" i="5"/>
  <c r="G33" i="5"/>
  <c r="F84" i="5"/>
  <c r="G84" i="5"/>
  <c r="G12" i="5"/>
  <c r="E49" i="5"/>
  <c r="I11" i="25"/>
  <c r="J11" i="25" s="1"/>
  <c r="J4" i="6"/>
  <c r="J5" i="6"/>
  <c r="J6" i="6"/>
  <c r="J7" i="6"/>
  <c r="J8" i="6"/>
  <c r="J9" i="6"/>
  <c r="J10" i="6"/>
  <c r="J11" i="6"/>
  <c r="J12" i="6"/>
  <c r="J13" i="6"/>
  <c r="J14" i="6"/>
  <c r="J15" i="6"/>
  <c r="J16" i="6"/>
  <c r="J17" i="6"/>
  <c r="J18" i="6"/>
  <c r="J19" i="6"/>
  <c r="J20" i="6"/>
  <c r="J21" i="6"/>
  <c r="J22" i="6"/>
  <c r="J23" i="6"/>
  <c r="J24" i="6"/>
  <c r="J25" i="6"/>
  <c r="J26" i="6"/>
  <c r="J27" i="6"/>
  <c r="J28" i="6"/>
  <c r="J29" i="6"/>
  <c r="J30" i="6"/>
  <c r="J31" i="6"/>
  <c r="J32" i="6"/>
  <c r="J33" i="6"/>
  <c r="J34" i="6"/>
  <c r="J35" i="6"/>
  <c r="J36" i="6"/>
  <c r="J37" i="6"/>
  <c r="J38" i="6"/>
  <c r="J39" i="6"/>
  <c r="J40" i="6"/>
  <c r="J41" i="6"/>
  <c r="J42" i="6"/>
  <c r="J43" i="6"/>
  <c r="J44" i="6"/>
  <c r="J45" i="6"/>
  <c r="J46" i="6"/>
  <c r="J47" i="6"/>
  <c r="J48" i="6"/>
  <c r="J49" i="6"/>
  <c r="J50" i="6"/>
  <c r="J51" i="6"/>
  <c r="J52" i="6"/>
  <c r="J53" i="6"/>
  <c r="J54" i="6"/>
  <c r="J55" i="6"/>
  <c r="J56" i="6"/>
  <c r="J57" i="6"/>
  <c r="J58" i="6"/>
  <c r="J59" i="6"/>
  <c r="J60" i="6"/>
  <c r="J61" i="6"/>
  <c r="J62" i="6"/>
  <c r="J63" i="6"/>
  <c r="J64" i="6"/>
  <c r="J65" i="6"/>
  <c r="J66" i="6"/>
  <c r="J67" i="6"/>
  <c r="J68" i="6"/>
  <c r="J69" i="6"/>
  <c r="J70" i="6"/>
  <c r="J71" i="6"/>
  <c r="J72" i="6"/>
  <c r="J73" i="6"/>
  <c r="J74" i="6"/>
  <c r="J75" i="6"/>
  <c r="J76" i="6"/>
  <c r="J77" i="6"/>
  <c r="J78" i="6"/>
  <c r="J79" i="6"/>
  <c r="J80" i="6"/>
  <c r="J81" i="6"/>
  <c r="J82" i="6"/>
  <c r="J83" i="6"/>
  <c r="J84" i="6"/>
  <c r="J85" i="6"/>
  <c r="J86" i="6"/>
  <c r="J87" i="6"/>
  <c r="J88" i="6"/>
  <c r="J89" i="6"/>
  <c r="J90" i="6"/>
  <c r="J91" i="6"/>
  <c r="J92" i="6"/>
  <c r="J93" i="6"/>
  <c r="J94" i="6"/>
  <c r="J95" i="6"/>
  <c r="J96" i="6"/>
  <c r="J97" i="6"/>
  <c r="J98" i="6"/>
  <c r="J99" i="6"/>
  <c r="J100" i="6"/>
  <c r="J101" i="6"/>
  <c r="J102" i="6"/>
  <c r="J103" i="6"/>
  <c r="J104" i="6"/>
  <c r="J105" i="6"/>
  <c r="J106" i="6"/>
  <c r="J107" i="6"/>
  <c r="J108" i="6"/>
  <c r="J109" i="6"/>
  <c r="J110" i="6"/>
  <c r="J111" i="6"/>
  <c r="J112" i="6"/>
  <c r="J113" i="6"/>
  <c r="J114" i="6"/>
  <c r="J115" i="6"/>
  <c r="J116" i="6"/>
  <c r="J117" i="6"/>
  <c r="J118" i="6"/>
  <c r="J119" i="6"/>
  <c r="J120" i="6"/>
  <c r="J121" i="6"/>
  <c r="J122" i="6"/>
  <c r="J123" i="6"/>
  <c r="J124" i="6"/>
  <c r="J125" i="6"/>
  <c r="J126" i="6"/>
  <c r="J127" i="6"/>
  <c r="J128" i="6"/>
  <c r="J129" i="6"/>
  <c r="J130" i="6"/>
  <c r="J131" i="6"/>
  <c r="J132" i="6"/>
  <c r="J133" i="6"/>
  <c r="J134" i="6"/>
  <c r="J135" i="6"/>
  <c r="J136" i="6"/>
  <c r="J137" i="6"/>
  <c r="J138" i="6"/>
  <c r="J139" i="6"/>
  <c r="J140" i="6"/>
  <c r="J141" i="6"/>
  <c r="J142" i="6"/>
  <c r="J143" i="6"/>
  <c r="J144" i="6"/>
  <c r="J145" i="6"/>
  <c r="J146" i="6"/>
  <c r="J147" i="6"/>
  <c r="J148" i="6"/>
  <c r="J149" i="6"/>
  <c r="J150" i="6"/>
  <c r="J151" i="6"/>
  <c r="J152" i="6"/>
  <c r="J153" i="6"/>
  <c r="J154" i="6"/>
  <c r="J155" i="6"/>
  <c r="J156" i="6"/>
  <c r="J157" i="6"/>
  <c r="J158" i="6"/>
  <c r="J159" i="6"/>
  <c r="J160" i="6"/>
  <c r="J161" i="6"/>
  <c r="J162" i="6"/>
  <c r="J163" i="6"/>
  <c r="J164" i="6"/>
  <c r="J165" i="6"/>
  <c r="J166" i="6"/>
  <c r="J167" i="6"/>
  <c r="J168" i="6"/>
  <c r="J169" i="6"/>
  <c r="J170" i="6"/>
  <c r="J171" i="6"/>
  <c r="J172" i="6"/>
  <c r="J173" i="6"/>
  <c r="J174" i="6"/>
  <c r="J175" i="6"/>
  <c r="J176" i="6"/>
  <c r="J177" i="6"/>
  <c r="J178" i="6"/>
  <c r="J179" i="6"/>
  <c r="J180" i="6"/>
  <c r="J181" i="6"/>
  <c r="J182" i="6"/>
  <c r="J183" i="6"/>
  <c r="J184" i="6"/>
  <c r="J185" i="6"/>
  <c r="J186" i="6"/>
  <c r="J187" i="6"/>
  <c r="J188" i="6"/>
  <c r="J189" i="6"/>
  <c r="J190" i="6"/>
  <c r="J191" i="6"/>
  <c r="J192" i="6"/>
  <c r="J193" i="6"/>
  <c r="J194" i="6"/>
  <c r="J195" i="6"/>
  <c r="J196" i="6"/>
  <c r="J197" i="6"/>
  <c r="J198" i="6"/>
  <c r="J199" i="6"/>
  <c r="J200" i="6"/>
  <c r="J201" i="6"/>
  <c r="J202" i="6"/>
  <c r="J203" i="6"/>
  <c r="J204" i="6"/>
  <c r="J205" i="6"/>
  <c r="J206" i="6"/>
  <c r="J207" i="6"/>
  <c r="J208" i="6"/>
  <c r="J209" i="6"/>
  <c r="J210" i="6"/>
  <c r="J211" i="6"/>
  <c r="J212" i="6"/>
  <c r="J213" i="6"/>
  <c r="J214" i="6"/>
  <c r="J215" i="6"/>
  <c r="J216" i="6"/>
  <c r="J217" i="6"/>
  <c r="J218" i="6"/>
  <c r="J219" i="6"/>
  <c r="J220" i="6"/>
  <c r="J221" i="6"/>
  <c r="J222" i="6"/>
  <c r="J223" i="6"/>
  <c r="J224" i="6"/>
  <c r="J225" i="6"/>
  <c r="J226" i="6"/>
  <c r="J227" i="6"/>
  <c r="J228" i="6"/>
  <c r="J229" i="6"/>
  <c r="J230" i="6"/>
  <c r="J231" i="6"/>
  <c r="J232" i="6"/>
  <c r="J233" i="6"/>
  <c r="J234" i="6"/>
  <c r="J235" i="6"/>
  <c r="J236" i="6"/>
  <c r="J237" i="6"/>
  <c r="J238" i="6"/>
  <c r="J239" i="6"/>
  <c r="J240" i="6"/>
  <c r="J241" i="6"/>
  <c r="J242" i="6"/>
  <c r="J243" i="6"/>
  <c r="J244" i="6"/>
  <c r="J245" i="6"/>
  <c r="J246" i="6"/>
  <c r="J247" i="6"/>
  <c r="J248" i="6"/>
  <c r="J249" i="6"/>
  <c r="J250" i="6"/>
  <c r="J251" i="6"/>
  <c r="J252" i="6"/>
  <c r="J253" i="6"/>
  <c r="J254" i="6"/>
  <c r="J255" i="6"/>
  <c r="J256" i="6"/>
  <c r="J257" i="6"/>
  <c r="J258" i="6"/>
  <c r="J259" i="6"/>
  <c r="J260" i="6"/>
  <c r="J261" i="6"/>
  <c r="J262" i="6"/>
  <c r="J263" i="6"/>
  <c r="J264" i="6"/>
  <c r="J265" i="6"/>
  <c r="J266" i="6"/>
  <c r="J267" i="6"/>
  <c r="J268" i="6"/>
  <c r="J269" i="6"/>
  <c r="J270" i="6"/>
  <c r="J271" i="6"/>
  <c r="J272" i="6"/>
  <c r="J273" i="6"/>
  <c r="J274" i="6"/>
  <c r="J275" i="6"/>
  <c r="J276" i="6"/>
  <c r="J277" i="6"/>
  <c r="J278" i="6"/>
  <c r="J279" i="6"/>
  <c r="J280" i="6"/>
  <c r="J281" i="6"/>
  <c r="J282" i="6"/>
  <c r="J283" i="6"/>
  <c r="J284" i="6"/>
  <c r="J285" i="6"/>
  <c r="J286" i="6"/>
  <c r="J287" i="6"/>
  <c r="J288" i="6"/>
  <c r="J289" i="6"/>
  <c r="J290" i="6"/>
  <c r="J291" i="6"/>
  <c r="J292" i="6"/>
  <c r="J293" i="6"/>
  <c r="J294" i="6"/>
  <c r="J295" i="6"/>
  <c r="J296" i="6"/>
  <c r="J297" i="6"/>
  <c r="J298" i="6"/>
  <c r="J299" i="6"/>
  <c r="J300" i="6"/>
  <c r="J301" i="6"/>
  <c r="J302" i="6"/>
  <c r="J303" i="6"/>
  <c r="J304" i="6"/>
  <c r="J305" i="6"/>
  <c r="J306" i="6"/>
  <c r="J307" i="6"/>
  <c r="J308" i="6"/>
  <c r="J309" i="6"/>
  <c r="J310" i="6"/>
  <c r="J311" i="6"/>
  <c r="J312" i="6"/>
  <c r="J313" i="6"/>
  <c r="J314" i="6"/>
  <c r="J315" i="6"/>
  <c r="J316" i="6"/>
  <c r="J317" i="6"/>
  <c r="J318" i="6"/>
  <c r="J319" i="6"/>
  <c r="J320" i="6"/>
  <c r="J321" i="6"/>
  <c r="J322" i="6"/>
  <c r="J323" i="6"/>
  <c r="J324" i="6"/>
  <c r="J325" i="6"/>
  <c r="J326" i="6"/>
  <c r="J327" i="6"/>
  <c r="J328" i="6"/>
  <c r="J329" i="6"/>
  <c r="J330" i="6"/>
  <c r="J331" i="6"/>
  <c r="J332" i="6"/>
  <c r="J333" i="6"/>
  <c r="J334" i="6"/>
  <c r="J335" i="6"/>
  <c r="J336" i="6"/>
  <c r="J337" i="6"/>
  <c r="J338" i="6"/>
  <c r="J339" i="6"/>
  <c r="J340" i="6"/>
  <c r="J341" i="6"/>
  <c r="J342" i="6"/>
  <c r="J343" i="6"/>
  <c r="J344" i="6"/>
  <c r="J345" i="6"/>
  <c r="J346" i="6"/>
  <c r="J347" i="6"/>
  <c r="J348" i="6"/>
  <c r="J349" i="6"/>
  <c r="J350" i="6"/>
  <c r="J351" i="6"/>
  <c r="J352" i="6"/>
  <c r="J353" i="6"/>
  <c r="J354" i="6"/>
  <c r="J355" i="6"/>
  <c r="J356" i="6"/>
  <c r="J357" i="6"/>
  <c r="J358" i="6"/>
  <c r="J359" i="6"/>
  <c r="J360" i="6"/>
  <c r="J361" i="6"/>
  <c r="J362" i="6"/>
  <c r="J363" i="6"/>
  <c r="J364" i="6"/>
  <c r="J365" i="6"/>
  <c r="J366" i="6"/>
  <c r="J367" i="6"/>
  <c r="J368" i="6"/>
  <c r="J369" i="6"/>
  <c r="J370" i="6"/>
  <c r="J371" i="6"/>
  <c r="J372" i="6"/>
  <c r="J373" i="6"/>
  <c r="J374" i="6"/>
  <c r="J375" i="6"/>
  <c r="J376" i="6"/>
  <c r="J377" i="6"/>
  <c r="J378" i="6"/>
  <c r="J379" i="6"/>
  <c r="J380" i="6"/>
  <c r="J381" i="6"/>
  <c r="J382" i="6"/>
  <c r="J383" i="6"/>
  <c r="J384" i="6"/>
  <c r="J385" i="6"/>
  <c r="J386" i="6"/>
  <c r="J387" i="6"/>
  <c r="J388" i="6"/>
  <c r="J389" i="6"/>
  <c r="J390" i="6"/>
  <c r="J391" i="6"/>
  <c r="J392" i="6"/>
  <c r="J393" i="6"/>
  <c r="J394" i="6"/>
  <c r="J395" i="6"/>
  <c r="J396" i="6"/>
  <c r="J397" i="6"/>
  <c r="J398" i="6"/>
  <c r="J399" i="6"/>
  <c r="J400" i="6"/>
  <c r="J401" i="6"/>
  <c r="J402" i="6"/>
  <c r="J403" i="6"/>
  <c r="J404" i="6"/>
  <c r="J405" i="6"/>
  <c r="J406" i="6"/>
  <c r="J407" i="6"/>
  <c r="J408" i="6"/>
  <c r="J409" i="6"/>
  <c r="J410" i="6"/>
  <c r="J411" i="6"/>
  <c r="J412" i="6"/>
  <c r="J413" i="6"/>
  <c r="J414" i="6"/>
  <c r="J415" i="6"/>
  <c r="J416" i="6"/>
  <c r="J417" i="6"/>
  <c r="J418" i="6"/>
  <c r="J419" i="6"/>
  <c r="J420" i="6"/>
  <c r="J421" i="6"/>
  <c r="J422" i="6"/>
  <c r="J423" i="6"/>
  <c r="J424" i="6"/>
  <c r="J425" i="6"/>
  <c r="J426" i="6"/>
  <c r="J427" i="6"/>
  <c r="J428" i="6"/>
  <c r="J429" i="6"/>
  <c r="J430" i="6"/>
  <c r="J431" i="6"/>
  <c r="J432" i="6"/>
  <c r="J433" i="6"/>
  <c r="J434" i="6"/>
  <c r="J435" i="6"/>
  <c r="J436" i="6"/>
  <c r="J437" i="6"/>
  <c r="J438" i="6"/>
  <c r="J439" i="6"/>
  <c r="J440" i="6"/>
  <c r="J441" i="6"/>
  <c r="J442" i="6"/>
  <c r="J443" i="6"/>
  <c r="J444" i="6"/>
  <c r="J445" i="6"/>
  <c r="J446" i="6"/>
  <c r="J447" i="6"/>
  <c r="J448" i="6"/>
  <c r="J449" i="6"/>
  <c r="J450" i="6"/>
  <c r="J451" i="6"/>
  <c r="J452" i="6"/>
  <c r="J453" i="6"/>
  <c r="J454" i="6"/>
  <c r="J455" i="6"/>
  <c r="J456" i="6"/>
  <c r="J457" i="6"/>
  <c r="J458" i="6"/>
  <c r="J459" i="6"/>
  <c r="J460" i="6"/>
  <c r="J461" i="6"/>
  <c r="J462" i="6"/>
  <c r="J463" i="6"/>
  <c r="J464" i="6"/>
  <c r="J465" i="6"/>
  <c r="J466" i="6"/>
  <c r="J467" i="6"/>
  <c r="J468" i="6"/>
  <c r="J469" i="6"/>
  <c r="J470" i="6"/>
  <c r="J471" i="6"/>
  <c r="J472" i="6"/>
  <c r="J473" i="6"/>
  <c r="J474" i="6"/>
  <c r="J475" i="6"/>
  <c r="J476" i="6"/>
  <c r="J477" i="6"/>
  <c r="J478" i="6"/>
  <c r="J479" i="6"/>
  <c r="J480" i="6"/>
  <c r="J481" i="6"/>
  <c r="J482" i="6"/>
  <c r="J483" i="6"/>
  <c r="J484" i="6"/>
  <c r="J485" i="6"/>
  <c r="J486" i="6"/>
  <c r="J487" i="6"/>
  <c r="J488" i="6"/>
  <c r="J489" i="6"/>
  <c r="J490" i="6"/>
  <c r="J491" i="6"/>
  <c r="J492" i="6"/>
  <c r="J493" i="6"/>
  <c r="J494" i="6"/>
  <c r="J495" i="6"/>
  <c r="J496" i="6"/>
  <c r="J497" i="6"/>
  <c r="J498" i="6"/>
  <c r="J499" i="6"/>
  <c r="J500" i="6"/>
  <c r="J501" i="6"/>
  <c r="J502" i="6"/>
  <c r="J503" i="6"/>
  <c r="J504" i="6"/>
  <c r="J505" i="6"/>
  <c r="J506" i="6"/>
  <c r="J507" i="6"/>
  <c r="J508" i="6"/>
  <c r="J509" i="6"/>
  <c r="J510" i="6"/>
  <c r="J511" i="6"/>
  <c r="J512" i="6"/>
  <c r="J513" i="6"/>
  <c r="J514" i="6"/>
  <c r="J515" i="6"/>
  <c r="J516" i="6"/>
  <c r="J517" i="6"/>
  <c r="J518" i="6"/>
  <c r="J519" i="6"/>
  <c r="J520" i="6"/>
  <c r="J521" i="6"/>
  <c r="J522" i="6"/>
  <c r="J523" i="6"/>
  <c r="J524" i="6"/>
  <c r="J525" i="6"/>
  <c r="J526" i="6"/>
  <c r="J527" i="6"/>
  <c r="J528" i="6"/>
  <c r="J529" i="6"/>
  <c r="J530" i="6"/>
  <c r="J531" i="6"/>
  <c r="J532" i="6"/>
  <c r="J533" i="6"/>
  <c r="J534" i="6"/>
  <c r="J535" i="6"/>
  <c r="J536" i="6"/>
  <c r="J537" i="6"/>
  <c r="J538" i="6"/>
  <c r="J539" i="6"/>
  <c r="J540" i="6"/>
  <c r="J541" i="6"/>
  <c r="J542" i="6"/>
  <c r="J543" i="6"/>
  <c r="J544" i="6"/>
  <c r="J545" i="6"/>
  <c r="J546" i="6"/>
  <c r="J547" i="6"/>
  <c r="J548" i="6"/>
  <c r="J549" i="6"/>
  <c r="J550" i="6"/>
  <c r="J551" i="6"/>
  <c r="J552" i="6"/>
  <c r="J553" i="6"/>
  <c r="J554" i="6"/>
  <c r="J555" i="6"/>
  <c r="J556" i="6"/>
  <c r="J557" i="6"/>
  <c r="J558" i="6"/>
  <c r="J559" i="6"/>
  <c r="J560" i="6"/>
  <c r="J561" i="6"/>
  <c r="J562" i="6"/>
  <c r="J563" i="6"/>
  <c r="J564" i="6"/>
  <c r="J565" i="6"/>
  <c r="J566" i="6"/>
  <c r="J567" i="6"/>
  <c r="J568" i="6"/>
  <c r="J569" i="6"/>
  <c r="J570" i="6"/>
  <c r="J571" i="6"/>
  <c r="J572" i="6"/>
  <c r="J573" i="6"/>
  <c r="J574" i="6"/>
  <c r="J575" i="6"/>
  <c r="J576" i="6"/>
  <c r="J577" i="6"/>
  <c r="J578" i="6"/>
  <c r="J579" i="6"/>
  <c r="J580" i="6"/>
  <c r="J581" i="6"/>
  <c r="J582" i="6"/>
  <c r="J583" i="6"/>
  <c r="J584" i="6"/>
  <c r="J585" i="6"/>
  <c r="J586" i="6"/>
  <c r="J587" i="6"/>
  <c r="J588" i="6"/>
  <c r="J589" i="6"/>
  <c r="J590" i="6"/>
  <c r="J591" i="6"/>
  <c r="J592" i="6"/>
  <c r="J593" i="6"/>
  <c r="J594" i="6"/>
  <c r="J595" i="6"/>
  <c r="J596" i="6"/>
  <c r="J597" i="6"/>
  <c r="J598" i="6"/>
  <c r="J599" i="6"/>
  <c r="J600" i="6"/>
  <c r="J601" i="6"/>
  <c r="J602" i="6"/>
  <c r="J603" i="6"/>
  <c r="J604" i="6"/>
  <c r="J605" i="6"/>
  <c r="J606" i="6"/>
  <c r="J607" i="6"/>
  <c r="J608" i="6"/>
  <c r="J609" i="6"/>
  <c r="J610" i="6"/>
  <c r="J611" i="6"/>
  <c r="J612" i="6"/>
  <c r="J613" i="6"/>
  <c r="J614" i="6"/>
  <c r="J615" i="6"/>
  <c r="J616" i="6"/>
  <c r="J617" i="6"/>
  <c r="J618" i="6"/>
  <c r="J619" i="6"/>
  <c r="J620" i="6"/>
  <c r="J621" i="6"/>
  <c r="J622" i="6"/>
  <c r="J623" i="6"/>
  <c r="J624" i="6"/>
  <c r="J625" i="6"/>
  <c r="J626" i="6"/>
  <c r="J627" i="6"/>
  <c r="J628" i="6"/>
  <c r="J629" i="6"/>
  <c r="J630" i="6"/>
  <c r="J631" i="6"/>
  <c r="J632" i="6"/>
  <c r="J633" i="6"/>
  <c r="J634" i="6"/>
  <c r="J635" i="6"/>
  <c r="J636" i="6"/>
  <c r="J637" i="6"/>
  <c r="J638" i="6"/>
  <c r="J639" i="6"/>
  <c r="J640" i="6"/>
  <c r="J641" i="6"/>
  <c r="J642" i="6"/>
  <c r="J643" i="6"/>
  <c r="J644" i="6"/>
  <c r="J645" i="6"/>
  <c r="J646" i="6"/>
  <c r="J647" i="6"/>
  <c r="J648" i="6"/>
  <c r="J649" i="6"/>
  <c r="J650" i="6"/>
  <c r="J651" i="6"/>
  <c r="J652" i="6"/>
  <c r="J653" i="6"/>
  <c r="J654" i="6"/>
  <c r="J655" i="6"/>
  <c r="J656" i="6"/>
  <c r="J657" i="6"/>
  <c r="J658" i="6"/>
  <c r="J659" i="6"/>
  <c r="J660" i="6"/>
  <c r="J661" i="6"/>
  <c r="J662" i="6"/>
  <c r="J663" i="6"/>
  <c r="J664" i="6"/>
  <c r="J665" i="6"/>
  <c r="J666" i="6"/>
  <c r="J667" i="6"/>
  <c r="J668" i="6"/>
  <c r="J669" i="6"/>
  <c r="J670" i="6"/>
  <c r="J671" i="6"/>
  <c r="J672" i="6"/>
  <c r="J673" i="6"/>
  <c r="J674" i="6"/>
  <c r="J675" i="6"/>
  <c r="J676" i="6"/>
  <c r="J677" i="6"/>
  <c r="J678" i="6"/>
  <c r="J679" i="6"/>
  <c r="J680" i="6"/>
  <c r="J681" i="6"/>
  <c r="J682" i="6"/>
  <c r="J683" i="6"/>
  <c r="J684" i="6"/>
  <c r="J685" i="6"/>
  <c r="J686" i="6"/>
  <c r="J687" i="6"/>
  <c r="J688" i="6"/>
  <c r="J689" i="6"/>
  <c r="J690" i="6"/>
  <c r="J691" i="6"/>
  <c r="J692" i="6"/>
  <c r="J693" i="6"/>
  <c r="J694" i="6"/>
  <c r="J695" i="6"/>
  <c r="J696" i="6"/>
  <c r="J697" i="6"/>
  <c r="J698" i="6"/>
  <c r="J699" i="6"/>
  <c r="J700" i="6"/>
  <c r="J701" i="6"/>
  <c r="J702" i="6"/>
  <c r="J703" i="6"/>
  <c r="J704" i="6"/>
  <c r="J705" i="6"/>
  <c r="J706" i="6"/>
  <c r="J707" i="6"/>
  <c r="J708" i="6"/>
  <c r="J709" i="6"/>
  <c r="J710" i="6"/>
  <c r="J711" i="6"/>
  <c r="J712" i="6"/>
  <c r="J713" i="6"/>
  <c r="J714" i="6"/>
  <c r="J715" i="6"/>
  <c r="J716" i="6"/>
  <c r="J717" i="6"/>
  <c r="J718" i="6"/>
  <c r="J719" i="6"/>
  <c r="J720" i="6"/>
  <c r="J721" i="6"/>
  <c r="J722" i="6"/>
  <c r="J723" i="6"/>
  <c r="J724" i="6"/>
  <c r="J725" i="6"/>
  <c r="J726" i="6"/>
  <c r="J727" i="6"/>
  <c r="J728" i="6"/>
  <c r="J729" i="6"/>
  <c r="J730" i="6"/>
  <c r="J731" i="6"/>
  <c r="J732" i="6"/>
  <c r="J733" i="6"/>
  <c r="J734" i="6"/>
  <c r="J735" i="6"/>
  <c r="J736" i="6"/>
  <c r="J737" i="6"/>
  <c r="J738" i="6"/>
  <c r="J739" i="6"/>
  <c r="J740" i="6"/>
  <c r="J741" i="6"/>
  <c r="J742" i="6"/>
  <c r="J743" i="6"/>
  <c r="J744" i="6"/>
  <c r="J745" i="6"/>
  <c r="J746" i="6"/>
  <c r="J747" i="6"/>
  <c r="J748" i="6"/>
  <c r="J749" i="6"/>
  <c r="J750" i="6"/>
  <c r="J751" i="6"/>
  <c r="J752" i="6"/>
  <c r="J753" i="6"/>
  <c r="J754" i="6"/>
  <c r="J755" i="6"/>
  <c r="J756" i="6"/>
  <c r="J757" i="6"/>
  <c r="J758" i="6"/>
  <c r="J759" i="6"/>
  <c r="J760" i="6"/>
  <c r="J761" i="6"/>
  <c r="J762" i="6"/>
  <c r="J763" i="6"/>
  <c r="J764" i="6"/>
  <c r="J765" i="6"/>
  <c r="J766" i="6"/>
  <c r="J767" i="6"/>
  <c r="J768" i="6"/>
  <c r="J769" i="6"/>
  <c r="J770" i="6"/>
  <c r="J771" i="6"/>
  <c r="J772" i="6"/>
  <c r="J773" i="6"/>
  <c r="J774" i="6"/>
  <c r="J775" i="6"/>
  <c r="J776" i="6"/>
  <c r="J777" i="6"/>
  <c r="J778" i="6"/>
  <c r="J779" i="6"/>
  <c r="J780" i="6"/>
  <c r="J781" i="6"/>
  <c r="J782" i="6"/>
  <c r="J783" i="6"/>
  <c r="J784" i="6"/>
  <c r="J785" i="6"/>
  <c r="J786" i="6"/>
  <c r="J787" i="6"/>
  <c r="J788" i="6"/>
  <c r="J789" i="6"/>
  <c r="J790" i="6"/>
  <c r="J791" i="6"/>
  <c r="J792" i="6"/>
  <c r="J793" i="6"/>
  <c r="J794" i="6"/>
  <c r="J795" i="6"/>
  <c r="J796" i="6"/>
  <c r="J797" i="6"/>
  <c r="J798" i="6"/>
  <c r="J799" i="6"/>
  <c r="J800" i="6"/>
  <c r="J801" i="6"/>
  <c r="J802" i="6"/>
  <c r="J803" i="6"/>
  <c r="J804" i="6"/>
  <c r="J805" i="6"/>
  <c r="J806" i="6"/>
  <c r="J807" i="6"/>
  <c r="J808" i="6"/>
  <c r="J809" i="6"/>
  <c r="J810" i="6"/>
  <c r="J811" i="6"/>
  <c r="J812" i="6"/>
  <c r="J813" i="6"/>
  <c r="J814" i="6"/>
  <c r="J815" i="6"/>
  <c r="J816" i="6"/>
  <c r="J817" i="6"/>
  <c r="J818" i="6"/>
  <c r="J819" i="6"/>
  <c r="J820" i="6"/>
  <c r="J821" i="6"/>
  <c r="J822" i="6"/>
  <c r="J823" i="6"/>
  <c r="J824" i="6"/>
  <c r="J825" i="6"/>
  <c r="J826" i="6"/>
  <c r="J827" i="6"/>
  <c r="J828" i="6"/>
  <c r="J829" i="6"/>
  <c r="J830" i="6"/>
  <c r="J831" i="6"/>
  <c r="J832" i="6"/>
  <c r="J833" i="6"/>
  <c r="J834" i="6"/>
  <c r="J835" i="6"/>
  <c r="J836" i="6"/>
  <c r="J837" i="6"/>
  <c r="J838" i="6"/>
  <c r="J839" i="6"/>
  <c r="J840" i="6"/>
  <c r="J841" i="6"/>
  <c r="J842" i="6"/>
  <c r="J843" i="6"/>
  <c r="J844" i="6"/>
  <c r="J845" i="6"/>
  <c r="J846" i="6"/>
  <c r="J847" i="6"/>
  <c r="J848" i="6"/>
  <c r="J849" i="6"/>
  <c r="J850" i="6"/>
  <c r="J851" i="6"/>
  <c r="J852" i="6"/>
  <c r="J853" i="6"/>
  <c r="J854" i="6"/>
  <c r="J855" i="6"/>
  <c r="J856" i="6"/>
  <c r="J857" i="6"/>
  <c r="J858" i="6"/>
  <c r="J859" i="6"/>
  <c r="J860" i="6"/>
  <c r="J861" i="6"/>
  <c r="J862" i="6"/>
  <c r="J863" i="6"/>
  <c r="J864" i="6"/>
  <c r="J865" i="6"/>
  <c r="J866" i="6"/>
  <c r="J867" i="6"/>
  <c r="J868" i="6"/>
  <c r="J869" i="6"/>
  <c r="J870" i="6"/>
  <c r="J871" i="6"/>
  <c r="J872" i="6"/>
  <c r="J873" i="6"/>
  <c r="J874" i="6"/>
  <c r="J875" i="6"/>
  <c r="J876" i="6"/>
  <c r="J877" i="6"/>
  <c r="J878" i="6"/>
  <c r="J879" i="6"/>
  <c r="J880" i="6"/>
  <c r="J881" i="6"/>
  <c r="J882" i="6"/>
  <c r="J883" i="6"/>
  <c r="J884" i="6"/>
  <c r="J885" i="6"/>
  <c r="J886" i="6"/>
  <c r="J887" i="6"/>
  <c r="J888" i="6"/>
  <c r="J889" i="6"/>
  <c r="J890" i="6"/>
  <c r="J891" i="6"/>
  <c r="J892" i="6"/>
  <c r="J893" i="6"/>
  <c r="J894" i="6"/>
  <c r="J895" i="6"/>
  <c r="J896" i="6"/>
  <c r="J897" i="6"/>
  <c r="J898" i="6"/>
  <c r="J899" i="6"/>
  <c r="J900" i="6"/>
  <c r="J901" i="6"/>
  <c r="J902" i="6"/>
  <c r="J903" i="6"/>
  <c r="J904" i="6"/>
  <c r="J905" i="6"/>
  <c r="J906" i="6"/>
  <c r="J907" i="6"/>
  <c r="J908" i="6"/>
  <c r="J909" i="6"/>
  <c r="J910" i="6"/>
  <c r="J911" i="6"/>
  <c r="J912" i="6"/>
  <c r="J913" i="6"/>
  <c r="J914" i="6"/>
  <c r="J915" i="6"/>
  <c r="J916" i="6"/>
  <c r="J917" i="6"/>
  <c r="J918" i="6"/>
  <c r="J919" i="6"/>
  <c r="J920" i="6"/>
  <c r="J921" i="6"/>
  <c r="J922" i="6"/>
  <c r="J923" i="6"/>
  <c r="J924" i="6"/>
  <c r="J925" i="6"/>
  <c r="J926" i="6"/>
  <c r="J927" i="6"/>
  <c r="J928" i="6"/>
  <c r="J929" i="6"/>
  <c r="J930" i="6"/>
  <c r="J931" i="6"/>
  <c r="J932" i="6"/>
  <c r="J933" i="6"/>
  <c r="J934" i="6"/>
  <c r="J935" i="6"/>
  <c r="J936" i="6"/>
  <c r="J937" i="6"/>
  <c r="J938" i="6"/>
  <c r="J939" i="6"/>
  <c r="J940" i="6"/>
  <c r="J941" i="6"/>
  <c r="J942" i="6"/>
  <c r="J943" i="6"/>
  <c r="J944" i="6"/>
  <c r="J945" i="6"/>
  <c r="J946" i="6"/>
  <c r="J947" i="6"/>
  <c r="J948" i="6"/>
  <c r="J949" i="6"/>
  <c r="J950" i="6"/>
  <c r="J951" i="6"/>
  <c r="J952" i="6"/>
  <c r="J953" i="6"/>
  <c r="J954" i="6"/>
  <c r="J955" i="6"/>
  <c r="J956" i="6"/>
  <c r="J957" i="6"/>
  <c r="J958" i="6"/>
  <c r="J959" i="6"/>
  <c r="J960" i="6"/>
  <c r="J961" i="6"/>
  <c r="J962" i="6"/>
  <c r="J963" i="6"/>
  <c r="J964" i="6"/>
  <c r="J965" i="6"/>
  <c r="J966" i="6"/>
  <c r="J967" i="6"/>
  <c r="J968" i="6"/>
  <c r="J969" i="6"/>
  <c r="J970" i="6"/>
  <c r="J971" i="6"/>
  <c r="J972" i="6"/>
  <c r="J973" i="6"/>
  <c r="J974" i="6"/>
  <c r="J975" i="6"/>
  <c r="J976" i="6"/>
  <c r="J977" i="6"/>
  <c r="J978" i="6"/>
  <c r="J979" i="6"/>
  <c r="J980" i="6"/>
  <c r="J981" i="6"/>
  <c r="J982" i="6"/>
  <c r="J983" i="6"/>
  <c r="J984" i="6"/>
  <c r="J985" i="6"/>
  <c r="J986" i="6"/>
  <c r="J987" i="6"/>
  <c r="J988" i="6"/>
  <c r="J989" i="6"/>
  <c r="J990" i="6"/>
  <c r="J991" i="6"/>
  <c r="J992" i="6"/>
  <c r="J993" i="6"/>
  <c r="J994" i="6"/>
  <c r="J995" i="6"/>
  <c r="J996" i="6"/>
  <c r="J997" i="6"/>
  <c r="J998" i="6"/>
  <c r="J999" i="6"/>
  <c r="J1000" i="6"/>
  <c r="J1001" i="6"/>
  <c r="J1002" i="6"/>
  <c r="J1003" i="6"/>
  <c r="J1004" i="6"/>
  <c r="J1005" i="6"/>
  <c r="J1006" i="6"/>
  <c r="J1007" i="6"/>
  <c r="J1008" i="6"/>
  <c r="J1009" i="6"/>
  <c r="J1010" i="6"/>
  <c r="J1011" i="6"/>
  <c r="J1012" i="6"/>
  <c r="J1013" i="6"/>
  <c r="J1014" i="6"/>
  <c r="J1015" i="6"/>
  <c r="J1016" i="6"/>
  <c r="J1017" i="6"/>
  <c r="J1018" i="6"/>
  <c r="J1019" i="6"/>
  <c r="J1020" i="6"/>
  <c r="J1021" i="6"/>
  <c r="J1022" i="6"/>
  <c r="J1023" i="6"/>
  <c r="J1024" i="6"/>
  <c r="J1025" i="6"/>
  <c r="J1026" i="6"/>
  <c r="J1027" i="6"/>
  <c r="J1028" i="6"/>
  <c r="J1029" i="6"/>
  <c r="J1030" i="6"/>
  <c r="J1031" i="6"/>
  <c r="J1032" i="6"/>
  <c r="J1033" i="6"/>
  <c r="J1034" i="6"/>
  <c r="J1035" i="6"/>
  <c r="J1036" i="6"/>
  <c r="J1037" i="6"/>
  <c r="J1038" i="6"/>
  <c r="J1039" i="6"/>
  <c r="J1040" i="6"/>
  <c r="J1041" i="6"/>
  <c r="J1042" i="6"/>
  <c r="J1043" i="6"/>
  <c r="J1044" i="6"/>
  <c r="J1045" i="6"/>
  <c r="J1046" i="6"/>
  <c r="J1047" i="6"/>
  <c r="J1048" i="6"/>
  <c r="J1049" i="6"/>
  <c r="J1050" i="6"/>
  <c r="J1051" i="6"/>
  <c r="J1052" i="6"/>
  <c r="J1053" i="6"/>
  <c r="J1054" i="6"/>
  <c r="J1055" i="6"/>
  <c r="J1056" i="6"/>
  <c r="J1057" i="6"/>
  <c r="J1058" i="6"/>
  <c r="J1059" i="6"/>
  <c r="J1060" i="6"/>
  <c r="J1061" i="6"/>
  <c r="J1062" i="6"/>
  <c r="J1063" i="6"/>
  <c r="J1064" i="6"/>
  <c r="J1065" i="6"/>
  <c r="J1066" i="6"/>
  <c r="J1067" i="6"/>
  <c r="J1068" i="6"/>
  <c r="J1069" i="6"/>
  <c r="J1070" i="6"/>
  <c r="J1071" i="6"/>
  <c r="J1072" i="6"/>
  <c r="J1073" i="6"/>
  <c r="J1074" i="6"/>
  <c r="J1075" i="6"/>
  <c r="J1076" i="6"/>
  <c r="J1077" i="6"/>
  <c r="J1078" i="6"/>
  <c r="J1079" i="6"/>
  <c r="J1080" i="6"/>
  <c r="J1081" i="6"/>
  <c r="J1082" i="6"/>
  <c r="J1083" i="6"/>
  <c r="J1084" i="6"/>
  <c r="J1085" i="6"/>
  <c r="J1086" i="6"/>
  <c r="J1087" i="6"/>
  <c r="J1088" i="6"/>
  <c r="J1089" i="6"/>
  <c r="J1090" i="6"/>
  <c r="J1091" i="6"/>
  <c r="J1092" i="6"/>
  <c r="J1093" i="6"/>
  <c r="J1094" i="6"/>
  <c r="J1095" i="6"/>
  <c r="J1096" i="6"/>
  <c r="J1097" i="6"/>
  <c r="J1098" i="6"/>
  <c r="J1099" i="6"/>
  <c r="J1100" i="6"/>
  <c r="J1101" i="6"/>
  <c r="J1102" i="6"/>
  <c r="J1103" i="6"/>
  <c r="J1104" i="6"/>
  <c r="J1105" i="6"/>
  <c r="J1106" i="6"/>
  <c r="J1107" i="6"/>
  <c r="J1108" i="6"/>
  <c r="J1109" i="6"/>
  <c r="J1110" i="6"/>
  <c r="J1111" i="6"/>
  <c r="J1112" i="6"/>
  <c r="J1113" i="6"/>
  <c r="J1114" i="6"/>
  <c r="J1115" i="6"/>
  <c r="J1116" i="6"/>
  <c r="J1117" i="6"/>
  <c r="J1118" i="6"/>
  <c r="J1119" i="6"/>
  <c r="J1120" i="6"/>
  <c r="J1121" i="6"/>
  <c r="J1122" i="6"/>
  <c r="J1123" i="6"/>
  <c r="J1124" i="6"/>
  <c r="J1125" i="6"/>
  <c r="J1126" i="6"/>
  <c r="J1127" i="6"/>
  <c r="J1128" i="6"/>
  <c r="J1129" i="6"/>
  <c r="J1130" i="6"/>
  <c r="J1131" i="6"/>
  <c r="J1132" i="6"/>
  <c r="J1133" i="6"/>
  <c r="J1134" i="6"/>
  <c r="J1135" i="6"/>
  <c r="J1136" i="6"/>
  <c r="J1137" i="6"/>
  <c r="J1138" i="6"/>
  <c r="J1139" i="6"/>
  <c r="J1140" i="6"/>
  <c r="J1141" i="6"/>
  <c r="J1142" i="6"/>
  <c r="J1143" i="6"/>
  <c r="J1144" i="6"/>
  <c r="J1145" i="6"/>
  <c r="J1146" i="6"/>
  <c r="J1147" i="6"/>
  <c r="J1148" i="6"/>
  <c r="J1149" i="6"/>
  <c r="J1150" i="6"/>
  <c r="J1151" i="6"/>
  <c r="J1152" i="6"/>
  <c r="J1153" i="6"/>
  <c r="J1154" i="6"/>
  <c r="J1155" i="6"/>
  <c r="J1156" i="6"/>
  <c r="J1157" i="6"/>
  <c r="J1158" i="6"/>
  <c r="J1159" i="6"/>
  <c r="J1160" i="6"/>
  <c r="J1161" i="6"/>
  <c r="J1162" i="6"/>
  <c r="J1163" i="6"/>
  <c r="J1164" i="6"/>
  <c r="J1165" i="6"/>
  <c r="J1166" i="6"/>
  <c r="J1167" i="6"/>
  <c r="J1168" i="6"/>
  <c r="J1169" i="6"/>
  <c r="J1170" i="6"/>
  <c r="J1171" i="6"/>
  <c r="J1172" i="6"/>
  <c r="J1173" i="6"/>
  <c r="J1174" i="6"/>
  <c r="J1175" i="6"/>
  <c r="J1176" i="6"/>
  <c r="J1177" i="6"/>
  <c r="J1178" i="6"/>
  <c r="J1179" i="6"/>
  <c r="J1180" i="6"/>
  <c r="J1181" i="6"/>
  <c r="J1182" i="6"/>
  <c r="J1183" i="6"/>
  <c r="J1184" i="6"/>
  <c r="J1185" i="6"/>
  <c r="J1186" i="6"/>
  <c r="J1187" i="6"/>
  <c r="J1188" i="6"/>
  <c r="J1189" i="6"/>
  <c r="J1190" i="6"/>
  <c r="J1191" i="6"/>
  <c r="J1192" i="6"/>
  <c r="J1193" i="6"/>
  <c r="J1194" i="6"/>
  <c r="J1195" i="6"/>
  <c r="J1196" i="6"/>
  <c r="J1197" i="6"/>
  <c r="J1198" i="6"/>
  <c r="J1199" i="6"/>
  <c r="J1200" i="6"/>
  <c r="J1201" i="6"/>
  <c r="J1202" i="6"/>
  <c r="J1203" i="6"/>
  <c r="J1204" i="6"/>
  <c r="J1205" i="6"/>
  <c r="J1206" i="6"/>
  <c r="J1207" i="6"/>
  <c r="J1208" i="6"/>
  <c r="J1209" i="6"/>
  <c r="J1210" i="6"/>
  <c r="J1211" i="6"/>
  <c r="J1212" i="6"/>
  <c r="J1213" i="6"/>
  <c r="J1214" i="6"/>
  <c r="J1215" i="6"/>
  <c r="J1216" i="6"/>
  <c r="J1217" i="6"/>
  <c r="J1218" i="6"/>
  <c r="J1219" i="6"/>
  <c r="J1220" i="6"/>
  <c r="J1221" i="6"/>
  <c r="J1222" i="6"/>
  <c r="J1223" i="6"/>
  <c r="J1224" i="6"/>
  <c r="J1225" i="6"/>
  <c r="J1226" i="6"/>
  <c r="J1227" i="6"/>
  <c r="J1228" i="6"/>
  <c r="J1229" i="6"/>
  <c r="J1230" i="6"/>
  <c r="J1231" i="6"/>
  <c r="J1232" i="6"/>
  <c r="J1233" i="6"/>
  <c r="J1234" i="6"/>
  <c r="J1235" i="6"/>
  <c r="J1236" i="6"/>
  <c r="J1237" i="6"/>
  <c r="J1238" i="6"/>
  <c r="J1239" i="6"/>
  <c r="J1240" i="6"/>
  <c r="J1241" i="6"/>
  <c r="J1242" i="6"/>
  <c r="J1243" i="6"/>
  <c r="J1244" i="6"/>
  <c r="J1245" i="6"/>
  <c r="J1246" i="6"/>
  <c r="J1247" i="6"/>
  <c r="J1248" i="6"/>
  <c r="J1249" i="6"/>
  <c r="J1250" i="6"/>
  <c r="J1251" i="6"/>
  <c r="J1252" i="6"/>
  <c r="J1253" i="6"/>
  <c r="J1254" i="6"/>
  <c r="J1255" i="6"/>
  <c r="J1256" i="6"/>
  <c r="J1257" i="6"/>
  <c r="J1258" i="6"/>
  <c r="J1259" i="6"/>
  <c r="J1260" i="6"/>
  <c r="J1261" i="6"/>
  <c r="J1262" i="6"/>
  <c r="J1263" i="6"/>
  <c r="J1264" i="6"/>
  <c r="J1265" i="6"/>
  <c r="J1266" i="6"/>
  <c r="J1267" i="6"/>
  <c r="J1268" i="6"/>
  <c r="J1269" i="6"/>
  <c r="J1270" i="6"/>
  <c r="J1271" i="6"/>
  <c r="J1272" i="6"/>
  <c r="J1273" i="6"/>
  <c r="J1274" i="6"/>
  <c r="J1275" i="6"/>
  <c r="J1276" i="6"/>
  <c r="J1277" i="6"/>
  <c r="J1278" i="6"/>
  <c r="J1279" i="6"/>
  <c r="J1280" i="6"/>
  <c r="J1281" i="6"/>
  <c r="J1282" i="6"/>
  <c r="J1283" i="6"/>
  <c r="J1284" i="6"/>
  <c r="J1285" i="6"/>
  <c r="J1286" i="6"/>
  <c r="J1287" i="6"/>
  <c r="J1288" i="6"/>
  <c r="J1289" i="6"/>
  <c r="J1290" i="6"/>
  <c r="J1291" i="6"/>
  <c r="J1292" i="6"/>
  <c r="J1293" i="6"/>
  <c r="J1294" i="6"/>
  <c r="J1295" i="6"/>
  <c r="J1296" i="6"/>
  <c r="J1297" i="6"/>
  <c r="J1298" i="6"/>
  <c r="J1299" i="6"/>
  <c r="J1300" i="6"/>
  <c r="J1301" i="6"/>
  <c r="J1302" i="6"/>
  <c r="J1303" i="6"/>
  <c r="J1304" i="6"/>
  <c r="J1305" i="6"/>
  <c r="J1306" i="6"/>
  <c r="J1307" i="6"/>
  <c r="J1308" i="6"/>
  <c r="J1309" i="6"/>
  <c r="J1310" i="6"/>
  <c r="J1311" i="6"/>
  <c r="J1312" i="6"/>
  <c r="J1313" i="6"/>
  <c r="J1314" i="6"/>
  <c r="J1315" i="6"/>
  <c r="J1316" i="6"/>
  <c r="J1317" i="6"/>
  <c r="J1318" i="6"/>
  <c r="J1319" i="6"/>
  <c r="J1320" i="6"/>
  <c r="J1321" i="6"/>
  <c r="J1322" i="6"/>
  <c r="J1323" i="6"/>
  <c r="J1324" i="6"/>
  <c r="J1325" i="6"/>
  <c r="J1326" i="6"/>
  <c r="J1327" i="6"/>
  <c r="J1328" i="6"/>
  <c r="J1329" i="6"/>
  <c r="J1330" i="6"/>
  <c r="J1331" i="6"/>
  <c r="J1332" i="6"/>
  <c r="J1333" i="6"/>
  <c r="J1334" i="6"/>
  <c r="J1335" i="6"/>
  <c r="J1336" i="6"/>
  <c r="J1337" i="6"/>
  <c r="J1338" i="6"/>
  <c r="J1339" i="6"/>
  <c r="J1340" i="6"/>
  <c r="J1341" i="6"/>
  <c r="J1342" i="6"/>
  <c r="J1343" i="6"/>
  <c r="J1344" i="6"/>
  <c r="J1345" i="6"/>
  <c r="J1346" i="6"/>
  <c r="J1347" i="6"/>
  <c r="J1348" i="6"/>
  <c r="J1349" i="6"/>
  <c r="J1350" i="6"/>
  <c r="J1351" i="6"/>
  <c r="J1352" i="6"/>
  <c r="J1353" i="6"/>
  <c r="J1354" i="6"/>
  <c r="J1355" i="6"/>
  <c r="J1356" i="6"/>
  <c r="J1357" i="6"/>
  <c r="J1358" i="6"/>
  <c r="J1359" i="6"/>
  <c r="J1360" i="6"/>
  <c r="J1361" i="6"/>
  <c r="J1362" i="6"/>
  <c r="J1363" i="6"/>
  <c r="J1364" i="6"/>
  <c r="J1365" i="6"/>
  <c r="J1366" i="6"/>
  <c r="J1367" i="6"/>
  <c r="J1368" i="6"/>
  <c r="J1369" i="6"/>
  <c r="J1370" i="6"/>
  <c r="J1371" i="6"/>
  <c r="J1372" i="6"/>
  <c r="J1373" i="6"/>
  <c r="J1374" i="6"/>
  <c r="J1375" i="6"/>
  <c r="J1376" i="6"/>
  <c r="J1377" i="6"/>
  <c r="J1378" i="6"/>
  <c r="J1379" i="6"/>
  <c r="J1380" i="6"/>
  <c r="J1381" i="6"/>
  <c r="J1382" i="6"/>
  <c r="J1383" i="6"/>
  <c r="J1384" i="6"/>
  <c r="J1385" i="6"/>
  <c r="J1386" i="6"/>
  <c r="J1387" i="6"/>
  <c r="J1388" i="6"/>
  <c r="J1389" i="6"/>
  <c r="J1390" i="6"/>
  <c r="J1391" i="6"/>
  <c r="J1392" i="6"/>
  <c r="J1393" i="6"/>
  <c r="J1394" i="6"/>
  <c r="J1395" i="6"/>
  <c r="J1396" i="6"/>
  <c r="J1397" i="6"/>
  <c r="J1398" i="6"/>
  <c r="J1399" i="6"/>
  <c r="J1400" i="6"/>
  <c r="J1401" i="6"/>
  <c r="J1402" i="6"/>
  <c r="J1403" i="6"/>
  <c r="J1404" i="6"/>
  <c r="J1405" i="6"/>
  <c r="J1406" i="6"/>
  <c r="J1407" i="6"/>
  <c r="J1408" i="6"/>
  <c r="J1409" i="6"/>
  <c r="J1410" i="6"/>
  <c r="J1411" i="6"/>
  <c r="J1412" i="6"/>
  <c r="J1413" i="6"/>
  <c r="J1414" i="6"/>
  <c r="J1415" i="6"/>
  <c r="J1416" i="6"/>
  <c r="J1417" i="6"/>
  <c r="J1418" i="6"/>
  <c r="J1419" i="6"/>
  <c r="J1420" i="6"/>
  <c r="J1421" i="6"/>
  <c r="J1422" i="6"/>
  <c r="J1423" i="6"/>
  <c r="J1424" i="6"/>
  <c r="J1425" i="6"/>
  <c r="J1426" i="6"/>
  <c r="J1427" i="6"/>
  <c r="J1428" i="6"/>
  <c r="J1429" i="6"/>
  <c r="J1430" i="6"/>
  <c r="J1431" i="6"/>
  <c r="J1432" i="6"/>
  <c r="J1433" i="6"/>
  <c r="J1434" i="6"/>
  <c r="J1435" i="6"/>
  <c r="J1436" i="6"/>
  <c r="J1437" i="6"/>
  <c r="J1438" i="6"/>
  <c r="J1439" i="6"/>
  <c r="J1440" i="6"/>
  <c r="J1441" i="6"/>
  <c r="J1442" i="6"/>
  <c r="J1443" i="6"/>
  <c r="J1444" i="6"/>
  <c r="J1445" i="6"/>
  <c r="J1446" i="6"/>
  <c r="J1447" i="6"/>
  <c r="J1448" i="6"/>
  <c r="J1449" i="6"/>
  <c r="J1450" i="6"/>
  <c r="J1451" i="6"/>
  <c r="J1452" i="6"/>
  <c r="J1453" i="6"/>
  <c r="J1454" i="6"/>
  <c r="J1455" i="6"/>
  <c r="J1456" i="6"/>
  <c r="J1457" i="6"/>
  <c r="J1458" i="6"/>
  <c r="J1459" i="6"/>
  <c r="J1460" i="6"/>
  <c r="J1461" i="6"/>
  <c r="J1462" i="6"/>
  <c r="J1463" i="6"/>
  <c r="J1464" i="6"/>
  <c r="J1465" i="6"/>
  <c r="J1466" i="6"/>
  <c r="J1467" i="6"/>
  <c r="J1468" i="6"/>
  <c r="J1469" i="6"/>
  <c r="J1470" i="6"/>
  <c r="J1471" i="6"/>
  <c r="J1472" i="6"/>
  <c r="J1473" i="6"/>
  <c r="J1474" i="6"/>
  <c r="J1475" i="6"/>
  <c r="J1476" i="6"/>
  <c r="J1477" i="6"/>
  <c r="J1478" i="6"/>
  <c r="J1479" i="6"/>
  <c r="J1480" i="6"/>
  <c r="J1481" i="6"/>
  <c r="J1482" i="6"/>
  <c r="J1483" i="6"/>
  <c r="J1484" i="6"/>
  <c r="J1485" i="6"/>
  <c r="J1486" i="6"/>
  <c r="J1487" i="6"/>
  <c r="J1488" i="6"/>
  <c r="J1489" i="6"/>
  <c r="J1490" i="6"/>
  <c r="J1491" i="6"/>
  <c r="J1492" i="6"/>
  <c r="J1493" i="6"/>
  <c r="J1494" i="6"/>
  <c r="J1495" i="6"/>
  <c r="J1496" i="6"/>
  <c r="J1497" i="6"/>
  <c r="J1498" i="6"/>
  <c r="J1499" i="6"/>
  <c r="J1500" i="6"/>
  <c r="J1501" i="6"/>
  <c r="J1502" i="6"/>
  <c r="J1503" i="6"/>
  <c r="J1504" i="6"/>
  <c r="J1505" i="6"/>
  <c r="J1506" i="6"/>
  <c r="J1507" i="6"/>
  <c r="J1508" i="6"/>
  <c r="J1509" i="6"/>
  <c r="J1510" i="6"/>
  <c r="J1511" i="6"/>
  <c r="J1512" i="6"/>
  <c r="J1513" i="6"/>
  <c r="J1514" i="6"/>
  <c r="J1515" i="6"/>
  <c r="J1516" i="6"/>
  <c r="J1517" i="6"/>
  <c r="J1518" i="6"/>
  <c r="J1519" i="6"/>
  <c r="J1520" i="6"/>
  <c r="J1521" i="6"/>
  <c r="J1522" i="6"/>
  <c r="J1523" i="6"/>
  <c r="J1524" i="6"/>
  <c r="J1525" i="6"/>
  <c r="J1526" i="6"/>
  <c r="J1527" i="6"/>
  <c r="J1528" i="6"/>
  <c r="J1529" i="6"/>
  <c r="J1530" i="6"/>
  <c r="J1531" i="6"/>
  <c r="J1532" i="6"/>
  <c r="J1533" i="6"/>
  <c r="J1534" i="6"/>
  <c r="J1535" i="6"/>
  <c r="J1536" i="6"/>
  <c r="J1537" i="6"/>
  <c r="J1538" i="6"/>
  <c r="J1539" i="6"/>
  <c r="J1540" i="6"/>
  <c r="J1541" i="6"/>
  <c r="J1542" i="6"/>
  <c r="J1543" i="6"/>
  <c r="J1544" i="6"/>
  <c r="J1545" i="6"/>
  <c r="J1546" i="6"/>
  <c r="J1547" i="6"/>
  <c r="J1548" i="6"/>
  <c r="J1549" i="6"/>
  <c r="J1550" i="6"/>
  <c r="J1551" i="6"/>
  <c r="J1552" i="6"/>
  <c r="J1553" i="6"/>
  <c r="J1554" i="6"/>
  <c r="J1555" i="6"/>
  <c r="J1556" i="6"/>
  <c r="J1557" i="6"/>
  <c r="J1558" i="6"/>
  <c r="J1559" i="6"/>
  <c r="J1560" i="6"/>
  <c r="J1561" i="6"/>
  <c r="J1562" i="6"/>
  <c r="J1563" i="6"/>
  <c r="J1564" i="6"/>
  <c r="J1565" i="6"/>
  <c r="J1566" i="6"/>
  <c r="J1567" i="6"/>
  <c r="J1568" i="6"/>
  <c r="J1569" i="6"/>
  <c r="J1570" i="6"/>
  <c r="J1571" i="6"/>
  <c r="J1572" i="6"/>
  <c r="J1573" i="6"/>
  <c r="J1574" i="6"/>
  <c r="J1575" i="6"/>
  <c r="J1576" i="6"/>
  <c r="J1577" i="6"/>
  <c r="J1578" i="6"/>
  <c r="J1579" i="6"/>
  <c r="J1580" i="6"/>
  <c r="J1581" i="6"/>
  <c r="J1582" i="6"/>
  <c r="J1583" i="6"/>
  <c r="J1584" i="6"/>
  <c r="J1585" i="6"/>
  <c r="J1586" i="6"/>
  <c r="J1587" i="6"/>
  <c r="J1588" i="6"/>
  <c r="J1589" i="6"/>
  <c r="J1590" i="6"/>
  <c r="J1591" i="6"/>
  <c r="J1592" i="6"/>
  <c r="J1593" i="6"/>
  <c r="J1594" i="6"/>
  <c r="J1595" i="6"/>
  <c r="J1596" i="6"/>
  <c r="J1597" i="6"/>
  <c r="J1598" i="6"/>
  <c r="J1599" i="6"/>
  <c r="J1600" i="6"/>
  <c r="J1601" i="6"/>
  <c r="J1602" i="6"/>
  <c r="J1603" i="6"/>
  <c r="J1604" i="6"/>
  <c r="J1605" i="6"/>
  <c r="J1606" i="6"/>
  <c r="J1607" i="6"/>
  <c r="J1608" i="6"/>
  <c r="J1609" i="6"/>
  <c r="J1610" i="6"/>
  <c r="J1611" i="6"/>
  <c r="J1612" i="6"/>
  <c r="J1613" i="6"/>
  <c r="J1614" i="6"/>
  <c r="J1615" i="6"/>
  <c r="J1616" i="6"/>
  <c r="J1617" i="6"/>
  <c r="J1618" i="6"/>
  <c r="J1619" i="6"/>
  <c r="J1620" i="6"/>
  <c r="J1621" i="6"/>
  <c r="J1622" i="6"/>
  <c r="J1623" i="6"/>
  <c r="J1624" i="6"/>
  <c r="J1625" i="6"/>
  <c r="J1626" i="6"/>
  <c r="J1627" i="6"/>
  <c r="J1628" i="6"/>
  <c r="J1629" i="6"/>
  <c r="J1630" i="6"/>
  <c r="J1631" i="6"/>
  <c r="J1632" i="6"/>
  <c r="J1633" i="6"/>
  <c r="J1634" i="6"/>
  <c r="J1635" i="6"/>
  <c r="J1636" i="6"/>
  <c r="J1637" i="6"/>
  <c r="J1638" i="6"/>
  <c r="J1639" i="6"/>
  <c r="J1640" i="6"/>
  <c r="J1641" i="6"/>
  <c r="J1642" i="6"/>
  <c r="J1643" i="6"/>
  <c r="J1644" i="6"/>
  <c r="J1645" i="6"/>
  <c r="J1646" i="6"/>
  <c r="J1647" i="6"/>
  <c r="J1648" i="6"/>
  <c r="J1649" i="6"/>
  <c r="J1650" i="6"/>
  <c r="J1651" i="6"/>
  <c r="J1652" i="6"/>
  <c r="J1653" i="6"/>
  <c r="J1654" i="6"/>
  <c r="J1655" i="6"/>
  <c r="J1656" i="6"/>
  <c r="J1657" i="6"/>
  <c r="J1658" i="6"/>
  <c r="J1659" i="6"/>
  <c r="J1660" i="6"/>
  <c r="J1661" i="6"/>
  <c r="J1662" i="6"/>
  <c r="J1663" i="6"/>
  <c r="J1664" i="6"/>
  <c r="J1665" i="6"/>
  <c r="J1666" i="6"/>
  <c r="J1667" i="6"/>
  <c r="J1668" i="6"/>
  <c r="J1669" i="6"/>
  <c r="J1670" i="6"/>
  <c r="J1671" i="6"/>
  <c r="J1672" i="6"/>
  <c r="J1673" i="6"/>
  <c r="J1674" i="6"/>
  <c r="J1675" i="6"/>
  <c r="J1676" i="6"/>
  <c r="J1677" i="6"/>
  <c r="J1678" i="6"/>
  <c r="J1679" i="6"/>
  <c r="J1680" i="6"/>
  <c r="J1681" i="6"/>
  <c r="J1682" i="6"/>
  <c r="J1683" i="6"/>
  <c r="J1684" i="6"/>
  <c r="J1685" i="6"/>
  <c r="J1686" i="6"/>
  <c r="J1687" i="6"/>
  <c r="J1688" i="6"/>
  <c r="J1689" i="6"/>
  <c r="J1690" i="6"/>
  <c r="J1691" i="6"/>
  <c r="J1692" i="6"/>
  <c r="J1693" i="6"/>
  <c r="J1694" i="6"/>
  <c r="J1695" i="6"/>
  <c r="J1696" i="6"/>
  <c r="J1697" i="6"/>
  <c r="J1698" i="6"/>
  <c r="J1699" i="6"/>
  <c r="J1700" i="6"/>
  <c r="J1701" i="6"/>
  <c r="J1702" i="6"/>
  <c r="J1703" i="6"/>
  <c r="J1704" i="6"/>
  <c r="J1705" i="6"/>
  <c r="J1706" i="6"/>
  <c r="J1707" i="6"/>
  <c r="J1708" i="6"/>
  <c r="J1709" i="6"/>
  <c r="J1710" i="6"/>
  <c r="J1711" i="6"/>
  <c r="J1712" i="6"/>
  <c r="J1713" i="6"/>
  <c r="J1714" i="6"/>
  <c r="J1715" i="6"/>
  <c r="J1716" i="6"/>
  <c r="J1717" i="6"/>
  <c r="J1718" i="6"/>
  <c r="J1719" i="6"/>
  <c r="J1720" i="6"/>
  <c r="J1721" i="6"/>
  <c r="J1722" i="6"/>
  <c r="J1723" i="6"/>
  <c r="J1724" i="6"/>
  <c r="J1725" i="6"/>
  <c r="J1726" i="6"/>
  <c r="J1727" i="6"/>
  <c r="J1728" i="6"/>
  <c r="J1729" i="6"/>
  <c r="J1730" i="6"/>
  <c r="J1731" i="6"/>
  <c r="J1732" i="6"/>
  <c r="J1733" i="6"/>
  <c r="J1734" i="6"/>
  <c r="J1735" i="6"/>
  <c r="J1736" i="6"/>
  <c r="J1737" i="6"/>
  <c r="J1738" i="6"/>
  <c r="J1739" i="6"/>
  <c r="J1740" i="6"/>
  <c r="J1741" i="6"/>
  <c r="J1742" i="6"/>
  <c r="J1743" i="6"/>
  <c r="J1744" i="6"/>
  <c r="J1745" i="6"/>
  <c r="J1746" i="6"/>
  <c r="J1747" i="6"/>
  <c r="J1748" i="6"/>
  <c r="J1749" i="6"/>
  <c r="J1750" i="6"/>
  <c r="J1751" i="6"/>
  <c r="J1752" i="6"/>
  <c r="J1753" i="6"/>
  <c r="J1754" i="6"/>
  <c r="J1755" i="6"/>
  <c r="J1756" i="6"/>
  <c r="J1757" i="6"/>
  <c r="J1758" i="6"/>
  <c r="J1759" i="6"/>
  <c r="J1760" i="6"/>
  <c r="J1761" i="6"/>
  <c r="J1762" i="6"/>
  <c r="J1763" i="6"/>
  <c r="J1764" i="6"/>
  <c r="J1765" i="6"/>
  <c r="J1766" i="6"/>
  <c r="J1767" i="6"/>
  <c r="J1768" i="6"/>
  <c r="J1769" i="6"/>
  <c r="J1770" i="6"/>
  <c r="J1771" i="6"/>
  <c r="J1772" i="6"/>
  <c r="J1773" i="6"/>
  <c r="J1774" i="6"/>
  <c r="J1775" i="6"/>
  <c r="J1776" i="6"/>
  <c r="J1777" i="6"/>
  <c r="J1778" i="6"/>
  <c r="J1779" i="6"/>
  <c r="J1780" i="6"/>
  <c r="J1781" i="6"/>
  <c r="J1782" i="6"/>
  <c r="J1783" i="6"/>
  <c r="J1784" i="6"/>
  <c r="J1785" i="6"/>
  <c r="J1786" i="6"/>
  <c r="J1787" i="6"/>
  <c r="J1788" i="6"/>
  <c r="J1789" i="6"/>
  <c r="J1790" i="6"/>
  <c r="J1791" i="6"/>
  <c r="J1792" i="6"/>
  <c r="J1793" i="6"/>
  <c r="J1794" i="6"/>
  <c r="J1795" i="6"/>
  <c r="J1796" i="6"/>
  <c r="J1797" i="6"/>
  <c r="J1798" i="6"/>
  <c r="J1799" i="6"/>
  <c r="J1800" i="6"/>
  <c r="J1801" i="6"/>
  <c r="J1802" i="6"/>
  <c r="J1803" i="6"/>
  <c r="J1804" i="6"/>
  <c r="J1805" i="6"/>
  <c r="J1806" i="6"/>
  <c r="J1807" i="6"/>
  <c r="J1808" i="6"/>
  <c r="J1809" i="6"/>
  <c r="J1810" i="6"/>
  <c r="J1811" i="6"/>
  <c r="J1812" i="6"/>
  <c r="J1813" i="6"/>
  <c r="J1814" i="6"/>
  <c r="J1815" i="6"/>
  <c r="J1816" i="6"/>
  <c r="J1817" i="6"/>
  <c r="J1818" i="6"/>
  <c r="J1819" i="6"/>
  <c r="J1820" i="6"/>
  <c r="J1821" i="6"/>
  <c r="J1822" i="6"/>
  <c r="J1823" i="6"/>
  <c r="J1824" i="6"/>
  <c r="J1825" i="6"/>
  <c r="J1826" i="6"/>
  <c r="J1827" i="6"/>
  <c r="J1828" i="6"/>
  <c r="J1829" i="6"/>
  <c r="J1830" i="6"/>
  <c r="J1831" i="6"/>
  <c r="J1832" i="6"/>
  <c r="J1833" i="6"/>
  <c r="J1834" i="6"/>
  <c r="J1835" i="6"/>
  <c r="J1836" i="6"/>
  <c r="J1837" i="6"/>
  <c r="J1838" i="6"/>
  <c r="J1839" i="6"/>
  <c r="J1840" i="6"/>
  <c r="J1841" i="6"/>
  <c r="J1842" i="6"/>
  <c r="J1843" i="6"/>
  <c r="J1844" i="6"/>
  <c r="J1845" i="6"/>
  <c r="J1846" i="6"/>
  <c r="J1847" i="6"/>
  <c r="J1848" i="6"/>
  <c r="J1849" i="6"/>
  <c r="J1850" i="6"/>
  <c r="J1851" i="6"/>
  <c r="J1852" i="6"/>
  <c r="J1853" i="6"/>
  <c r="J1854" i="6"/>
  <c r="J1855" i="6"/>
  <c r="J1856" i="6"/>
  <c r="J1857" i="6"/>
  <c r="J1858" i="6"/>
  <c r="J1859" i="6"/>
  <c r="J1860" i="6"/>
  <c r="J1861" i="6"/>
  <c r="J1862" i="6"/>
  <c r="J1863" i="6"/>
  <c r="J1864" i="6"/>
  <c r="J1865" i="6"/>
  <c r="J1866" i="6"/>
  <c r="J1867" i="6"/>
  <c r="J1868" i="6"/>
  <c r="J1869" i="6"/>
  <c r="J1870" i="6"/>
  <c r="J1871" i="6"/>
  <c r="J1872" i="6"/>
  <c r="J1873" i="6"/>
  <c r="J1874" i="6"/>
  <c r="J1875" i="6"/>
  <c r="J1876" i="6"/>
  <c r="J1877" i="6"/>
  <c r="J1878" i="6"/>
  <c r="J1879" i="6"/>
  <c r="J1880" i="6"/>
  <c r="J1881" i="6"/>
  <c r="J1882" i="6"/>
  <c r="J1883" i="6"/>
  <c r="J1884" i="6"/>
  <c r="J1885" i="6"/>
  <c r="J1886" i="6"/>
  <c r="J1887" i="6"/>
  <c r="J1888" i="6"/>
  <c r="J1889" i="6"/>
  <c r="J1890" i="6"/>
  <c r="J1891" i="6"/>
  <c r="J1892" i="6"/>
  <c r="J1893" i="6"/>
  <c r="J1894" i="6"/>
  <c r="J1895" i="6"/>
  <c r="J1896" i="6"/>
  <c r="J1897" i="6"/>
  <c r="J1898" i="6"/>
  <c r="J1899" i="6"/>
  <c r="J1900" i="6"/>
  <c r="J1901" i="6"/>
  <c r="J1902" i="6"/>
  <c r="J1903" i="6"/>
  <c r="J1904" i="6"/>
  <c r="J1905" i="6"/>
  <c r="J1906" i="6"/>
  <c r="J1907" i="6"/>
  <c r="J1908" i="6"/>
  <c r="J1909" i="6"/>
  <c r="J1910" i="6"/>
  <c r="J1911" i="6"/>
  <c r="J1912" i="6"/>
  <c r="J1913" i="6"/>
  <c r="J1914" i="6"/>
  <c r="J1915" i="6"/>
  <c r="J1916" i="6"/>
  <c r="J1917" i="6"/>
  <c r="J1918" i="6"/>
  <c r="J1919" i="6"/>
  <c r="J1920" i="6"/>
  <c r="J1921" i="6"/>
  <c r="J1922" i="6"/>
  <c r="J1923" i="6"/>
  <c r="J1924" i="6"/>
  <c r="J1925" i="6"/>
  <c r="J1926" i="6"/>
  <c r="J1927" i="6"/>
  <c r="J1928" i="6"/>
  <c r="J1929" i="6"/>
  <c r="J1930" i="6"/>
  <c r="J1931" i="6"/>
  <c r="J1932" i="6"/>
  <c r="J1933" i="6"/>
  <c r="J1934" i="6"/>
  <c r="J1935" i="6"/>
  <c r="J1936" i="6"/>
  <c r="J1937" i="6"/>
  <c r="J1938" i="6"/>
  <c r="J1939" i="6"/>
  <c r="J1940" i="6"/>
  <c r="J1941" i="6"/>
  <c r="J1942" i="6"/>
  <c r="J1943" i="6"/>
  <c r="J1944" i="6"/>
  <c r="J1945" i="6"/>
  <c r="J1946" i="6"/>
  <c r="J1947" i="6"/>
  <c r="J1948" i="6"/>
  <c r="J1949" i="6"/>
  <c r="J1950" i="6"/>
  <c r="J1951" i="6"/>
  <c r="J1952" i="6"/>
  <c r="J1953" i="6"/>
  <c r="J1954" i="6"/>
  <c r="J1955" i="6"/>
  <c r="J1956" i="6"/>
  <c r="J1957" i="6"/>
  <c r="J1958" i="6"/>
  <c r="J1959" i="6"/>
  <c r="J1960" i="6"/>
  <c r="J1961" i="6"/>
  <c r="J1962" i="6"/>
  <c r="J1963" i="6"/>
  <c r="J1964" i="6"/>
  <c r="J1965" i="6"/>
  <c r="J1966" i="6"/>
  <c r="J1967" i="6"/>
  <c r="J1968" i="6"/>
  <c r="J1969" i="6"/>
  <c r="J1970" i="6"/>
  <c r="J1971" i="6"/>
  <c r="J1972" i="6"/>
  <c r="J1973" i="6"/>
  <c r="J1974" i="6"/>
  <c r="J1975" i="6"/>
  <c r="J1976" i="6"/>
  <c r="J1977" i="6"/>
  <c r="J1978" i="6"/>
  <c r="J1979" i="6"/>
  <c r="J1980" i="6"/>
  <c r="J1981" i="6"/>
  <c r="J1982" i="6"/>
  <c r="J1983" i="6"/>
  <c r="J1984" i="6"/>
  <c r="J1985" i="6"/>
  <c r="J1986" i="6"/>
  <c r="J1987" i="6"/>
  <c r="J1988" i="6"/>
  <c r="J1989" i="6"/>
  <c r="J1990" i="6"/>
  <c r="J1991" i="6"/>
  <c r="J1992" i="6"/>
  <c r="J1993" i="6"/>
  <c r="J1994" i="6"/>
  <c r="J1995" i="6"/>
  <c r="J1996" i="6"/>
  <c r="J1997" i="6"/>
  <c r="J1998" i="6"/>
  <c r="J1999" i="6"/>
  <c r="J2000" i="6"/>
  <c r="J2001" i="6"/>
  <c r="J2002" i="6"/>
  <c r="J2003" i="6"/>
  <c r="J2004" i="6"/>
  <c r="J2005" i="6"/>
  <c r="J2006" i="6"/>
  <c r="J2007" i="6"/>
  <c r="J2008" i="6"/>
  <c r="J2009" i="6"/>
  <c r="J2010" i="6"/>
  <c r="J2011" i="6"/>
  <c r="J2012" i="6"/>
  <c r="J2013" i="6"/>
  <c r="J2014" i="6"/>
  <c r="J2015" i="6"/>
  <c r="J2016" i="6"/>
  <c r="J2017" i="6"/>
  <c r="J2018" i="6"/>
  <c r="J2019" i="6"/>
  <c r="J2020" i="6"/>
  <c r="J2021" i="6"/>
  <c r="J2022" i="6"/>
  <c r="J2023" i="6"/>
  <c r="J2024" i="6"/>
  <c r="J2025" i="6"/>
  <c r="J2026" i="6"/>
  <c r="J2027" i="6"/>
  <c r="J2028" i="6"/>
  <c r="J2029" i="6"/>
  <c r="J2030" i="6"/>
  <c r="J2031" i="6"/>
  <c r="J2032" i="6"/>
  <c r="J2033" i="6"/>
  <c r="J2034" i="6"/>
  <c r="J2035" i="6"/>
  <c r="J2036" i="6"/>
  <c r="J2037" i="6"/>
  <c r="J2038" i="6"/>
  <c r="J2039" i="6"/>
  <c r="J2040" i="6"/>
  <c r="J2041" i="6"/>
  <c r="J2042" i="6"/>
  <c r="J2043" i="6"/>
  <c r="J2044" i="6"/>
  <c r="J2045" i="6"/>
  <c r="J2046" i="6"/>
  <c r="J2047" i="6"/>
  <c r="J2048" i="6"/>
  <c r="J2049" i="6"/>
  <c r="J2050" i="6"/>
  <c r="J2051" i="6"/>
  <c r="J2052" i="6"/>
  <c r="J2053" i="6"/>
  <c r="J2054" i="6"/>
  <c r="J2055" i="6"/>
  <c r="J2056" i="6"/>
  <c r="J2057" i="6"/>
  <c r="J2058" i="6"/>
  <c r="J2059" i="6"/>
  <c r="J2060" i="6"/>
  <c r="J2061" i="6"/>
  <c r="J2062" i="6"/>
  <c r="J2063" i="6"/>
  <c r="J2064" i="6"/>
  <c r="J2065" i="6"/>
  <c r="J2066" i="6"/>
  <c r="J2067" i="6"/>
  <c r="J2068" i="6"/>
  <c r="J2069" i="6"/>
  <c r="J2070" i="6"/>
  <c r="J2071" i="6"/>
  <c r="J2072" i="6"/>
  <c r="J2073" i="6"/>
  <c r="J2074" i="6"/>
  <c r="J2075" i="6"/>
  <c r="J2076" i="6"/>
  <c r="J2077" i="6"/>
  <c r="J2078" i="6"/>
  <c r="J2079" i="6"/>
  <c r="J2080" i="6"/>
  <c r="J2081" i="6"/>
  <c r="J2082" i="6"/>
  <c r="J2083" i="6"/>
  <c r="J2084" i="6"/>
  <c r="J2085" i="6"/>
  <c r="J2086" i="6"/>
  <c r="J2087" i="6"/>
  <c r="J2088" i="6"/>
  <c r="J2089" i="6"/>
  <c r="J2090" i="6"/>
  <c r="J2091" i="6"/>
  <c r="J2092" i="6"/>
  <c r="J2093" i="6"/>
  <c r="J2094" i="6"/>
  <c r="J2095" i="6"/>
  <c r="J2096" i="6"/>
  <c r="J2097" i="6"/>
  <c r="J2098" i="6"/>
  <c r="J2099" i="6"/>
  <c r="J2100" i="6"/>
  <c r="J2101" i="6"/>
  <c r="J2102" i="6"/>
  <c r="J2103" i="6"/>
  <c r="J2104" i="6"/>
  <c r="J2105" i="6"/>
  <c r="J2106" i="6"/>
  <c r="J2107" i="6"/>
  <c r="J2108" i="6"/>
  <c r="J2109" i="6"/>
  <c r="J2110" i="6"/>
  <c r="J2111" i="6"/>
  <c r="J2112" i="6"/>
  <c r="J2113" i="6"/>
  <c r="J2114" i="6"/>
  <c r="J2115" i="6"/>
  <c r="J2116" i="6"/>
  <c r="J2117" i="6"/>
  <c r="J2118" i="6"/>
  <c r="J2119" i="6"/>
  <c r="J2120" i="6"/>
  <c r="J2121" i="6"/>
  <c r="J2122" i="6"/>
  <c r="J2123" i="6"/>
  <c r="J2124" i="6"/>
  <c r="J2125" i="6"/>
  <c r="J2126" i="6"/>
  <c r="J2127" i="6"/>
  <c r="J2128" i="6"/>
  <c r="J2129" i="6"/>
  <c r="J2130" i="6"/>
  <c r="J2131" i="6"/>
  <c r="J2132" i="6"/>
  <c r="J2133" i="6"/>
  <c r="J2134" i="6"/>
  <c r="J2135" i="6"/>
  <c r="J2136" i="6"/>
  <c r="J2137" i="6"/>
  <c r="J2138" i="6"/>
  <c r="J2139" i="6"/>
  <c r="J2140" i="6"/>
  <c r="J2141" i="6"/>
  <c r="J2142" i="6"/>
  <c r="J2143" i="6"/>
  <c r="J2144" i="6"/>
  <c r="J2145" i="6"/>
  <c r="J2146" i="6"/>
  <c r="J2147" i="6"/>
  <c r="J2148" i="6"/>
  <c r="J2149" i="6"/>
  <c r="J2150" i="6"/>
  <c r="J2151" i="6"/>
  <c r="J2152" i="6"/>
  <c r="J2153" i="6"/>
  <c r="J2154" i="6"/>
  <c r="J2155" i="6"/>
  <c r="J2156" i="6"/>
  <c r="J2157" i="6"/>
  <c r="J2158" i="6"/>
  <c r="J2159" i="6"/>
  <c r="J2160" i="6"/>
  <c r="J2161" i="6"/>
  <c r="J2162" i="6"/>
  <c r="J2163" i="6"/>
  <c r="J2164" i="6"/>
  <c r="J2165" i="6"/>
  <c r="J2166" i="6"/>
  <c r="J2167" i="6"/>
  <c r="J2168" i="6"/>
  <c r="J2169" i="6"/>
  <c r="J2170" i="6"/>
  <c r="J2171" i="6"/>
  <c r="J2172" i="6"/>
  <c r="J2173" i="6"/>
  <c r="J2174" i="6"/>
  <c r="J2175" i="6"/>
  <c r="J2176" i="6"/>
  <c r="J2177" i="6"/>
  <c r="J2178" i="6"/>
  <c r="J2179" i="6"/>
  <c r="J2180" i="6"/>
  <c r="J2181" i="6"/>
  <c r="J2182" i="6"/>
  <c r="J2183" i="6"/>
  <c r="J2184" i="6"/>
  <c r="J2185" i="6"/>
  <c r="J2186" i="6"/>
  <c r="J2187" i="6"/>
  <c r="J2188" i="6"/>
  <c r="J2189" i="6"/>
  <c r="J2190" i="6"/>
  <c r="J2191" i="6"/>
  <c r="J2192" i="6"/>
  <c r="J2193" i="6"/>
  <c r="J2194" i="6"/>
  <c r="J2195" i="6"/>
  <c r="J2196" i="6"/>
  <c r="J2197" i="6"/>
  <c r="J2198" i="6"/>
  <c r="J2199" i="6"/>
  <c r="J2200" i="6"/>
  <c r="J2201" i="6"/>
  <c r="J2202" i="6"/>
  <c r="J2203" i="6"/>
  <c r="J2204" i="6"/>
  <c r="J2205" i="6"/>
  <c r="J2206" i="6"/>
  <c r="J2207" i="6"/>
  <c r="J2208" i="6"/>
  <c r="J2209" i="6"/>
  <c r="J2210" i="6"/>
  <c r="J2211" i="6"/>
  <c r="J2212" i="6"/>
  <c r="J2213" i="6"/>
  <c r="J2214" i="6"/>
  <c r="J2215" i="6"/>
  <c r="J2216" i="6"/>
  <c r="J2217" i="6"/>
  <c r="J2218" i="6"/>
  <c r="J2219" i="6"/>
  <c r="J2220" i="6"/>
  <c r="J2221" i="6"/>
  <c r="J2222" i="6"/>
  <c r="J2223" i="6"/>
  <c r="J2224" i="6"/>
  <c r="J2225" i="6"/>
  <c r="J2226" i="6"/>
  <c r="J2227" i="6"/>
  <c r="J2228" i="6"/>
  <c r="J2229" i="6"/>
  <c r="J2230" i="6"/>
  <c r="J2231" i="6"/>
  <c r="J2232" i="6"/>
  <c r="J2233" i="6"/>
  <c r="J2234" i="6"/>
  <c r="J2235" i="6"/>
  <c r="J2236" i="6"/>
  <c r="J2237" i="6"/>
  <c r="J2238" i="6"/>
  <c r="J2239" i="6"/>
  <c r="J2240" i="6"/>
  <c r="J2241" i="6"/>
  <c r="J2242" i="6"/>
  <c r="J2243" i="6"/>
  <c r="J2244" i="6"/>
  <c r="J2245" i="6"/>
  <c r="J2246" i="6"/>
  <c r="J2247" i="6"/>
  <c r="J2248" i="6"/>
  <c r="J2249" i="6"/>
  <c r="J2250" i="6"/>
  <c r="J2251" i="6"/>
  <c r="J2252" i="6"/>
  <c r="J2253" i="6"/>
  <c r="J2254" i="6"/>
  <c r="J2255" i="6"/>
  <c r="J2256" i="6"/>
  <c r="J2257" i="6"/>
  <c r="J2258" i="6"/>
  <c r="J2259" i="6"/>
  <c r="J2260" i="6"/>
  <c r="J2261" i="6"/>
  <c r="J2262" i="6"/>
  <c r="J2263" i="6"/>
  <c r="J2264" i="6"/>
  <c r="J2265" i="6"/>
  <c r="J2266" i="6"/>
  <c r="J2267" i="6"/>
  <c r="J2268" i="6"/>
  <c r="J2269" i="6"/>
  <c r="J2270" i="6"/>
  <c r="J2271" i="6"/>
  <c r="J2272" i="6"/>
  <c r="J2273" i="6"/>
  <c r="J2274" i="6"/>
  <c r="J2275" i="6"/>
  <c r="J2276" i="6"/>
  <c r="J2277" i="6"/>
  <c r="J2278" i="6"/>
  <c r="J2279" i="6"/>
  <c r="J2280" i="6"/>
  <c r="J2281" i="6"/>
  <c r="J2282" i="6"/>
  <c r="J2283" i="6"/>
  <c r="J2284" i="6"/>
  <c r="J2285" i="6"/>
  <c r="J2286" i="6"/>
  <c r="J2287" i="6"/>
  <c r="J2288" i="6"/>
  <c r="J2289" i="6"/>
  <c r="J2290" i="6"/>
  <c r="J2291" i="6"/>
  <c r="J2292" i="6"/>
  <c r="J2293" i="6"/>
  <c r="J2294" i="6"/>
  <c r="J2295" i="6"/>
  <c r="J2296" i="6"/>
  <c r="J2297" i="6"/>
  <c r="J2298" i="6"/>
  <c r="J2299" i="6"/>
  <c r="J2300" i="6"/>
  <c r="J2301" i="6"/>
  <c r="J2302" i="6"/>
  <c r="J2303" i="6"/>
  <c r="J2304" i="6"/>
  <c r="J2305" i="6"/>
  <c r="J2306" i="6"/>
  <c r="J2307" i="6"/>
  <c r="J2308" i="6"/>
  <c r="J2309" i="6"/>
  <c r="J2310" i="6"/>
  <c r="J2311" i="6"/>
  <c r="J2312" i="6"/>
  <c r="J2313" i="6"/>
  <c r="J2314" i="6"/>
  <c r="J2315" i="6"/>
  <c r="J2316" i="6"/>
  <c r="J2317" i="6"/>
  <c r="J2318" i="6"/>
  <c r="J2319" i="6"/>
  <c r="J2320" i="6"/>
  <c r="J2321" i="6"/>
  <c r="J2322" i="6"/>
  <c r="J2323" i="6"/>
  <c r="J2324" i="6"/>
  <c r="J2325" i="6"/>
  <c r="J2326" i="6"/>
  <c r="J2327" i="6"/>
  <c r="J2328" i="6"/>
  <c r="J2329" i="6"/>
  <c r="J2330" i="6"/>
  <c r="J2331" i="6"/>
  <c r="J2332" i="6"/>
  <c r="J2333" i="6"/>
  <c r="J2334" i="6"/>
  <c r="J2335" i="6"/>
  <c r="J2336" i="6"/>
  <c r="J2337" i="6"/>
  <c r="J2338" i="6"/>
  <c r="J2339" i="6"/>
  <c r="J2340" i="6"/>
  <c r="J2341" i="6"/>
  <c r="J2342" i="6"/>
  <c r="J2343" i="6"/>
  <c r="J2344" i="6"/>
  <c r="J2345" i="6"/>
  <c r="J2346" i="6"/>
  <c r="J2347" i="6"/>
  <c r="J2348" i="6"/>
  <c r="J2349" i="6"/>
  <c r="J2350" i="6"/>
  <c r="J2351" i="6"/>
  <c r="J2352" i="6"/>
  <c r="J2353" i="6"/>
  <c r="J2354" i="6"/>
  <c r="J2355" i="6"/>
  <c r="J2356" i="6"/>
  <c r="J2357" i="6"/>
  <c r="J2358" i="6"/>
  <c r="J2359" i="6"/>
  <c r="J2360" i="6"/>
  <c r="J2361" i="6"/>
  <c r="J2362" i="6"/>
  <c r="J2363" i="6"/>
  <c r="J2364" i="6"/>
  <c r="J2365" i="6"/>
  <c r="J2366" i="6"/>
  <c r="J2367" i="6"/>
  <c r="J2368" i="6"/>
  <c r="J2369" i="6"/>
  <c r="J2370" i="6"/>
  <c r="J2371" i="6"/>
  <c r="J2372" i="6"/>
  <c r="J2373" i="6"/>
  <c r="J2374" i="6"/>
  <c r="J2375" i="6"/>
  <c r="J2376" i="6"/>
  <c r="J2377" i="6"/>
  <c r="J2378" i="6"/>
  <c r="J2379" i="6"/>
  <c r="J2380" i="6"/>
  <c r="J2381" i="6"/>
  <c r="J2382" i="6"/>
  <c r="J2383" i="6"/>
  <c r="J2384" i="6"/>
  <c r="J2385" i="6"/>
  <c r="J2386" i="6"/>
  <c r="J2387" i="6"/>
  <c r="J2388" i="6"/>
  <c r="J2389" i="6"/>
  <c r="J2390" i="6"/>
  <c r="J2391" i="6"/>
  <c r="J2392" i="6"/>
  <c r="J2393" i="6"/>
  <c r="J2394" i="6"/>
  <c r="J2395" i="6"/>
  <c r="J2396" i="6"/>
  <c r="J2397" i="6"/>
  <c r="J2398" i="6"/>
  <c r="J2399" i="6"/>
  <c r="J2400" i="6"/>
  <c r="J2401" i="6"/>
  <c r="J2402" i="6"/>
  <c r="J2403" i="6"/>
  <c r="J2404" i="6"/>
  <c r="J2405" i="6"/>
  <c r="J2406" i="6"/>
  <c r="J2407" i="6"/>
  <c r="J2408" i="6"/>
  <c r="J2409" i="6"/>
  <c r="J2410" i="6"/>
  <c r="J2411" i="6"/>
  <c r="J2412" i="6"/>
  <c r="J2413" i="6"/>
  <c r="J2414" i="6"/>
  <c r="J2415" i="6"/>
  <c r="J2416" i="6"/>
  <c r="J2417" i="6"/>
  <c r="J2418" i="6"/>
  <c r="J2419" i="6"/>
  <c r="J2420" i="6"/>
  <c r="J2421" i="6"/>
  <c r="J2422" i="6"/>
  <c r="J2423" i="6"/>
  <c r="J2424" i="6"/>
  <c r="J2425" i="6"/>
  <c r="J2426" i="6"/>
  <c r="J2427" i="6"/>
  <c r="J2428" i="6"/>
  <c r="J2429" i="6"/>
  <c r="J2430" i="6"/>
  <c r="J2431" i="6"/>
  <c r="J2432" i="6"/>
  <c r="J2433" i="6"/>
  <c r="J2434" i="6"/>
  <c r="J2435" i="6"/>
  <c r="J2436" i="6"/>
  <c r="J2437" i="6"/>
  <c r="J2438" i="6"/>
  <c r="J2439" i="6"/>
  <c r="J2440" i="6"/>
  <c r="J2441" i="6"/>
  <c r="J2442" i="6"/>
  <c r="J2443" i="6"/>
  <c r="J2444" i="6"/>
  <c r="J2445" i="6"/>
  <c r="J2446" i="6"/>
  <c r="J2447" i="6"/>
  <c r="J2448" i="6"/>
  <c r="J2449" i="6"/>
  <c r="J2450" i="6"/>
  <c r="J2451" i="6"/>
  <c r="J2452" i="6"/>
  <c r="J2453" i="6"/>
  <c r="J2454" i="6"/>
  <c r="J2455" i="6"/>
  <c r="J2456" i="6"/>
  <c r="J2457" i="6"/>
  <c r="J2458" i="6"/>
  <c r="J2459" i="6"/>
  <c r="J2460" i="6"/>
  <c r="J2461" i="6"/>
  <c r="J2462" i="6"/>
  <c r="J2463" i="6"/>
  <c r="J2464" i="6"/>
  <c r="J2465" i="6"/>
  <c r="J2466" i="6"/>
  <c r="J2467" i="6"/>
  <c r="J2468" i="6"/>
  <c r="J2469" i="6"/>
  <c r="J2470" i="6"/>
  <c r="J2471" i="6"/>
  <c r="J2472" i="6"/>
  <c r="J2473" i="6"/>
  <c r="J2474" i="6"/>
  <c r="J2475" i="6"/>
  <c r="J2476" i="6"/>
  <c r="J2477" i="6"/>
  <c r="J2478" i="6"/>
  <c r="J2479" i="6"/>
  <c r="J2480" i="6"/>
  <c r="J2481" i="6"/>
  <c r="J2482" i="6"/>
  <c r="J2483" i="6"/>
  <c r="J2484" i="6"/>
  <c r="J2485" i="6"/>
  <c r="J2486" i="6"/>
  <c r="J2487" i="6"/>
  <c r="J2488" i="6"/>
  <c r="J2489" i="6"/>
  <c r="J2490" i="6"/>
  <c r="J2491" i="6"/>
  <c r="J2492" i="6"/>
  <c r="J2493" i="6"/>
  <c r="J2494" i="6"/>
  <c r="J2495" i="6"/>
  <c r="J2496" i="6"/>
  <c r="J2497" i="6"/>
  <c r="J2498" i="6"/>
  <c r="J2499" i="6"/>
  <c r="J2500" i="6"/>
  <c r="J2501" i="6"/>
  <c r="J2502" i="6"/>
  <c r="J2503" i="6"/>
  <c r="J2504" i="6"/>
  <c r="J2505" i="6"/>
  <c r="J2506" i="6"/>
  <c r="J2507" i="6"/>
  <c r="J2508" i="6"/>
  <c r="J2509" i="6"/>
  <c r="J2510" i="6"/>
  <c r="J2511" i="6"/>
  <c r="J2512" i="6"/>
  <c r="J2513" i="6"/>
  <c r="J2514" i="6"/>
  <c r="J2515" i="6"/>
  <c r="J2516" i="6"/>
  <c r="J2517" i="6"/>
  <c r="J2518" i="6"/>
  <c r="J2519" i="6"/>
  <c r="J2520" i="6"/>
  <c r="J2521" i="6"/>
  <c r="J2522" i="6"/>
  <c r="J2523" i="6"/>
  <c r="J2524" i="6"/>
  <c r="J2525" i="6"/>
  <c r="J2526" i="6"/>
  <c r="J2527" i="6"/>
  <c r="J2528" i="6"/>
  <c r="J2529" i="6"/>
  <c r="J2530" i="6"/>
  <c r="J2531" i="6"/>
  <c r="J2532" i="6"/>
  <c r="J2533" i="6"/>
  <c r="J2534" i="6"/>
  <c r="J2535" i="6"/>
  <c r="J2536" i="6"/>
  <c r="J2537" i="6"/>
  <c r="J2538" i="6"/>
  <c r="J2539" i="6"/>
  <c r="J2540" i="6"/>
  <c r="J2541" i="6"/>
  <c r="J2542" i="6"/>
  <c r="J2543" i="6"/>
  <c r="J2544" i="6"/>
  <c r="J2545" i="6"/>
  <c r="J2546" i="6"/>
  <c r="J2547" i="6"/>
  <c r="J2548" i="6"/>
  <c r="J2549" i="6"/>
  <c r="J2550" i="6"/>
  <c r="J2551" i="6"/>
  <c r="J2552" i="6"/>
  <c r="J2553" i="6"/>
  <c r="J2554" i="6"/>
  <c r="J2555" i="6"/>
  <c r="J2556" i="6"/>
  <c r="J2557" i="6"/>
  <c r="J2558" i="6"/>
  <c r="J2559" i="6"/>
  <c r="J2560" i="6"/>
  <c r="J2561" i="6"/>
  <c r="J2562" i="6"/>
  <c r="J2563" i="6"/>
  <c r="J2564" i="6"/>
  <c r="J2565" i="6"/>
  <c r="J2566" i="6"/>
  <c r="J2567" i="6"/>
  <c r="J2568" i="6"/>
  <c r="J2569" i="6"/>
  <c r="J2570" i="6"/>
  <c r="J2571" i="6"/>
  <c r="J2572" i="6"/>
  <c r="J2573" i="6"/>
  <c r="J2574" i="6"/>
  <c r="J2575" i="6"/>
  <c r="J2576" i="6"/>
  <c r="J2577" i="6"/>
  <c r="J2578" i="6"/>
  <c r="J2579" i="6"/>
  <c r="J2580" i="6"/>
  <c r="J2581" i="6"/>
  <c r="J2582" i="6"/>
  <c r="J2583" i="6"/>
  <c r="J2584" i="6"/>
  <c r="J2585" i="6"/>
  <c r="J2586" i="6"/>
  <c r="J2587" i="6"/>
  <c r="J2588" i="6"/>
  <c r="J2589" i="6"/>
  <c r="J2590" i="6"/>
  <c r="J2591" i="6"/>
  <c r="J2592" i="6"/>
  <c r="J2593" i="6"/>
  <c r="J2594" i="6"/>
  <c r="J2595" i="6"/>
  <c r="J2596" i="6"/>
  <c r="J2597" i="6"/>
  <c r="J2598" i="6"/>
  <c r="J2599" i="6"/>
  <c r="J2600" i="6"/>
  <c r="J2601" i="6"/>
  <c r="J2602" i="6"/>
  <c r="J2603" i="6"/>
  <c r="J2604" i="6"/>
  <c r="J2605" i="6"/>
  <c r="J2606" i="6"/>
  <c r="J2607" i="6"/>
  <c r="J2608" i="6"/>
  <c r="J2609" i="6"/>
  <c r="J2610" i="6"/>
  <c r="J2611" i="6"/>
  <c r="J2612" i="6"/>
  <c r="J2613" i="6"/>
  <c r="J2614" i="6"/>
  <c r="J2615" i="6"/>
  <c r="J2616" i="6"/>
  <c r="J2617" i="6"/>
  <c r="J2618" i="6"/>
  <c r="J2619" i="6"/>
  <c r="J2620" i="6"/>
  <c r="J2621" i="6"/>
  <c r="J2622" i="6"/>
  <c r="J2623" i="6"/>
  <c r="J2624" i="6"/>
  <c r="J2625" i="6"/>
  <c r="J2626" i="6"/>
  <c r="J2627" i="6"/>
  <c r="J2628" i="6"/>
  <c r="J2629" i="6"/>
  <c r="J2630" i="6"/>
  <c r="J2631" i="6"/>
  <c r="J2632" i="6"/>
  <c r="J2633" i="6"/>
  <c r="J2634" i="6"/>
  <c r="J2635" i="6"/>
  <c r="J2636" i="6"/>
  <c r="J2637" i="6"/>
  <c r="J2638" i="6"/>
  <c r="J2639" i="6"/>
  <c r="J2640" i="6"/>
  <c r="J2641" i="6"/>
  <c r="J2642" i="6"/>
  <c r="J2643" i="6"/>
  <c r="J2644" i="6"/>
  <c r="J2645" i="6"/>
  <c r="J2646" i="6"/>
  <c r="J2647" i="6"/>
  <c r="J2648" i="6"/>
  <c r="J2649" i="6"/>
  <c r="J2650" i="6"/>
  <c r="J2651" i="6"/>
  <c r="J2652" i="6"/>
  <c r="J2653" i="6"/>
  <c r="J2654" i="6"/>
  <c r="J2655" i="6"/>
  <c r="J2656" i="6"/>
  <c r="J2657" i="6"/>
  <c r="J2658" i="6"/>
  <c r="J2659" i="6"/>
  <c r="J2660" i="6"/>
  <c r="J2661" i="6"/>
  <c r="J2662" i="6"/>
  <c r="J2663" i="6"/>
  <c r="J2664" i="6"/>
  <c r="J2665" i="6"/>
  <c r="J2666" i="6"/>
  <c r="J2667" i="6"/>
  <c r="J2668" i="6"/>
  <c r="J2669" i="6"/>
  <c r="J2670" i="6"/>
  <c r="J2671" i="6"/>
  <c r="J2672" i="6"/>
  <c r="J2673" i="6"/>
  <c r="J2674" i="6"/>
  <c r="J2675" i="6"/>
  <c r="J2676" i="6"/>
  <c r="J2677" i="6"/>
  <c r="J2678" i="6"/>
  <c r="J2679" i="6"/>
  <c r="J2680" i="6"/>
  <c r="J2681" i="6"/>
  <c r="J2682" i="6"/>
  <c r="J2683" i="6"/>
  <c r="J2684" i="6"/>
  <c r="J2685" i="6"/>
  <c r="J2686" i="6"/>
  <c r="J2687" i="6"/>
  <c r="J2688" i="6"/>
  <c r="J2689" i="6"/>
  <c r="J2690" i="6"/>
  <c r="J2691" i="6"/>
  <c r="J2692" i="6"/>
  <c r="J2693" i="6"/>
  <c r="J2694" i="6"/>
  <c r="J2695" i="6"/>
  <c r="J2696" i="6"/>
  <c r="J2697" i="6"/>
  <c r="J2698" i="6"/>
  <c r="J2699" i="6"/>
  <c r="J2700" i="6"/>
  <c r="J2701" i="6"/>
  <c r="J2702" i="6"/>
  <c r="J2703" i="6"/>
  <c r="J2704" i="6"/>
  <c r="J2705" i="6"/>
  <c r="J2706" i="6"/>
  <c r="J2707" i="6"/>
  <c r="J2708" i="6"/>
  <c r="J2709" i="6"/>
  <c r="J2710" i="6"/>
  <c r="J2711" i="6"/>
  <c r="J2712" i="6"/>
  <c r="J2713" i="6"/>
  <c r="J2714" i="6"/>
  <c r="J2715" i="6"/>
  <c r="J2716" i="6"/>
  <c r="J2717" i="6"/>
  <c r="J2718" i="6"/>
  <c r="J2719" i="6"/>
  <c r="J2720" i="6"/>
  <c r="J2721" i="6"/>
  <c r="J2722" i="6"/>
  <c r="J2723" i="6"/>
  <c r="J2724" i="6"/>
  <c r="J2725" i="6"/>
  <c r="J2726" i="6"/>
  <c r="J2727" i="6"/>
  <c r="J2728" i="6"/>
  <c r="J2729" i="6"/>
  <c r="J2730" i="6"/>
  <c r="J2731" i="6"/>
  <c r="J2732" i="6"/>
  <c r="J2733" i="6"/>
  <c r="J2734" i="6"/>
  <c r="J2735" i="6"/>
  <c r="J2736" i="6"/>
  <c r="J2737" i="6"/>
  <c r="J2738" i="6"/>
  <c r="J2739" i="6"/>
  <c r="J2740" i="6"/>
  <c r="J2741" i="6"/>
  <c r="J2742" i="6"/>
  <c r="J2743" i="6"/>
  <c r="J2744" i="6"/>
  <c r="J2745" i="6"/>
  <c r="J2746" i="6"/>
  <c r="J2747" i="6"/>
  <c r="J2748" i="6"/>
  <c r="J2749" i="6"/>
  <c r="J2750" i="6"/>
  <c r="J2751" i="6"/>
  <c r="J2752" i="6"/>
  <c r="J2753" i="6"/>
  <c r="J2754" i="6"/>
  <c r="J2755" i="6"/>
  <c r="J2756" i="6"/>
  <c r="J2757" i="6"/>
  <c r="J2758" i="6"/>
  <c r="J2759" i="6"/>
  <c r="J2760" i="6"/>
  <c r="J2761" i="6"/>
  <c r="J2762" i="6"/>
  <c r="J2763" i="6"/>
  <c r="J2764" i="6"/>
  <c r="J2765" i="6"/>
  <c r="J2766" i="6"/>
  <c r="J2767" i="6"/>
  <c r="J2768" i="6"/>
  <c r="J2769" i="6"/>
  <c r="J2770" i="6"/>
  <c r="J2771" i="6"/>
  <c r="J2772" i="6"/>
  <c r="J2773" i="6"/>
  <c r="J2774" i="6"/>
  <c r="J2775" i="6"/>
  <c r="J2776" i="6"/>
  <c r="J2777" i="6"/>
  <c r="J2778" i="6"/>
  <c r="J2779" i="6"/>
  <c r="J2780" i="6"/>
  <c r="J2781" i="6"/>
  <c r="J2782" i="6"/>
  <c r="J2783" i="6"/>
  <c r="J2784" i="6"/>
  <c r="J2785" i="6"/>
  <c r="J2786" i="6"/>
  <c r="J2787" i="6"/>
  <c r="J2788" i="6"/>
  <c r="J2789" i="6"/>
  <c r="J2790" i="6"/>
  <c r="J2791" i="6"/>
  <c r="J2792" i="6"/>
  <c r="J2793" i="6"/>
  <c r="J2794" i="6"/>
  <c r="J2795" i="6"/>
  <c r="J2796" i="6"/>
  <c r="J2797" i="6"/>
  <c r="J2798" i="6"/>
  <c r="J2799" i="6"/>
  <c r="J2800" i="6"/>
  <c r="J2801" i="6"/>
  <c r="J2802" i="6"/>
  <c r="J2803" i="6"/>
  <c r="J2804" i="6"/>
  <c r="J2805" i="6"/>
  <c r="J2806" i="6"/>
  <c r="J2807" i="6"/>
  <c r="J2808" i="6"/>
  <c r="J2809" i="6"/>
  <c r="J2810" i="6"/>
  <c r="J2811" i="6"/>
  <c r="J2812" i="6"/>
  <c r="J2813" i="6"/>
  <c r="J2814" i="6"/>
  <c r="J2815" i="6"/>
  <c r="J2816" i="6"/>
  <c r="J2817" i="6"/>
  <c r="J2818" i="6"/>
  <c r="J2819" i="6"/>
  <c r="J2820" i="6"/>
  <c r="J2821" i="6"/>
  <c r="J2822" i="6"/>
  <c r="J2823" i="6"/>
  <c r="J2824" i="6"/>
  <c r="J2825" i="6"/>
  <c r="J2826" i="6"/>
  <c r="J2827" i="6"/>
  <c r="J2828" i="6"/>
  <c r="J2829" i="6"/>
  <c r="J2830" i="6"/>
  <c r="J2831" i="6"/>
  <c r="J2832" i="6"/>
  <c r="J2833" i="6"/>
  <c r="J2834" i="6"/>
  <c r="J2835" i="6"/>
  <c r="J2836" i="6"/>
  <c r="J2837" i="6"/>
  <c r="J2838" i="6"/>
  <c r="J2839" i="6"/>
  <c r="J2840" i="6"/>
  <c r="J2841" i="6"/>
  <c r="J2842" i="6"/>
  <c r="J2843" i="6"/>
  <c r="J2844" i="6"/>
  <c r="J2845" i="6"/>
  <c r="J2846" i="6"/>
  <c r="J2847" i="6"/>
  <c r="J2848" i="6"/>
  <c r="J2849" i="6"/>
  <c r="J2850" i="6"/>
  <c r="J2851" i="6"/>
  <c r="J2852" i="6"/>
  <c r="J2853" i="6"/>
  <c r="J2854" i="6"/>
  <c r="J2855" i="6"/>
  <c r="J2856" i="6"/>
  <c r="J2857" i="6"/>
  <c r="J2858" i="6"/>
  <c r="J2859" i="6"/>
  <c r="J2860" i="6"/>
  <c r="J2861" i="6"/>
  <c r="J2862" i="6"/>
  <c r="J2863" i="6"/>
  <c r="J2864" i="6"/>
  <c r="J2865" i="6"/>
  <c r="J2866" i="6"/>
  <c r="J2867" i="6"/>
  <c r="J2868" i="6"/>
  <c r="J2869" i="6"/>
  <c r="J2870" i="6"/>
  <c r="J2871" i="6"/>
  <c r="J2872" i="6"/>
  <c r="J2873" i="6"/>
  <c r="J2874" i="6"/>
  <c r="J2875" i="6"/>
  <c r="J2876" i="6"/>
  <c r="J2877" i="6"/>
  <c r="J2878" i="6"/>
  <c r="J2879" i="6"/>
  <c r="J2880" i="6"/>
  <c r="J2881" i="6"/>
  <c r="J2882" i="6"/>
  <c r="J2883" i="6"/>
  <c r="J2884" i="6"/>
  <c r="J2885" i="6"/>
  <c r="J2886" i="6"/>
  <c r="J2887" i="6"/>
  <c r="J2888" i="6"/>
  <c r="J2889" i="6"/>
  <c r="J2890" i="6"/>
  <c r="J2891" i="6"/>
  <c r="J2892" i="6"/>
  <c r="J2893" i="6"/>
  <c r="J2894" i="6"/>
  <c r="J2895" i="6"/>
  <c r="J2896" i="6"/>
  <c r="J2897" i="6"/>
  <c r="J2898" i="6"/>
  <c r="J2899" i="6"/>
  <c r="J2900" i="6"/>
  <c r="J2901" i="6"/>
  <c r="J2902" i="6"/>
  <c r="J2903" i="6"/>
  <c r="J2904" i="6"/>
  <c r="J2905" i="6"/>
  <c r="J2906" i="6"/>
  <c r="J2907" i="6"/>
  <c r="J2908" i="6"/>
  <c r="J2909" i="6"/>
  <c r="J2910" i="6"/>
  <c r="J2911" i="6"/>
  <c r="J2912" i="6"/>
  <c r="J2913" i="6"/>
  <c r="J2914" i="6"/>
  <c r="J2915" i="6"/>
  <c r="J2916" i="6"/>
  <c r="J2917" i="6"/>
  <c r="J2918" i="6"/>
  <c r="J2919" i="6"/>
  <c r="J2920" i="6"/>
  <c r="J2921" i="6"/>
  <c r="J2922" i="6"/>
  <c r="J2923" i="6"/>
  <c r="J2924" i="6"/>
  <c r="J2925" i="6"/>
  <c r="J2926" i="6"/>
  <c r="J2927" i="6"/>
  <c r="J2928" i="6"/>
  <c r="J2929" i="6"/>
  <c r="J2930" i="6"/>
  <c r="J2931" i="6"/>
  <c r="J2932" i="6"/>
  <c r="J2933" i="6"/>
  <c r="J2934" i="6"/>
  <c r="J2935" i="6"/>
  <c r="J2936" i="6"/>
  <c r="J2937" i="6"/>
  <c r="J2938" i="6"/>
  <c r="J2939" i="6"/>
  <c r="J2940" i="6"/>
  <c r="J2941" i="6"/>
  <c r="J2942" i="6"/>
  <c r="J2943" i="6"/>
  <c r="J2944" i="6"/>
  <c r="J2945" i="6"/>
  <c r="J2946" i="6"/>
  <c r="J2947" i="6"/>
  <c r="J2948" i="6"/>
  <c r="J2949" i="6"/>
  <c r="J2950" i="6"/>
  <c r="J2951" i="6"/>
  <c r="J2952" i="6"/>
  <c r="J2953" i="6"/>
  <c r="J2954" i="6"/>
  <c r="J2955" i="6"/>
  <c r="J2956" i="6"/>
  <c r="J2957" i="6"/>
  <c r="J2958" i="6"/>
  <c r="J2959" i="6"/>
  <c r="J2960" i="6"/>
  <c r="J2961" i="6"/>
  <c r="J2962" i="6"/>
  <c r="J2963" i="6"/>
  <c r="J2964" i="6"/>
  <c r="J2965" i="6"/>
  <c r="J2966" i="6"/>
  <c r="J2967" i="6"/>
  <c r="J2968" i="6"/>
  <c r="J2969" i="6"/>
  <c r="J2970" i="6"/>
  <c r="J2971" i="6"/>
  <c r="J2972" i="6"/>
  <c r="J2973" i="6"/>
  <c r="J2974" i="6"/>
  <c r="J2975" i="6"/>
  <c r="J2976" i="6"/>
  <c r="J2977" i="6"/>
  <c r="J2978" i="6"/>
  <c r="J2979" i="6"/>
  <c r="J2980" i="6"/>
  <c r="J2981" i="6"/>
  <c r="J2982" i="6"/>
  <c r="J2983" i="6"/>
  <c r="J2984" i="6"/>
  <c r="J2985" i="6"/>
  <c r="J2986" i="6"/>
  <c r="J2987" i="6"/>
  <c r="J2988" i="6"/>
  <c r="J2989" i="6"/>
  <c r="J2990" i="6"/>
  <c r="J2991" i="6"/>
  <c r="J2992" i="6"/>
  <c r="J2993" i="6"/>
  <c r="J2994" i="6"/>
  <c r="J2995" i="6"/>
  <c r="J2996" i="6"/>
  <c r="J2997" i="6"/>
  <c r="J2998" i="6"/>
  <c r="J2999" i="6"/>
  <c r="J3000" i="6"/>
  <c r="J3001" i="6"/>
  <c r="J3002" i="6"/>
  <c r="J3003" i="6"/>
  <c r="J3004" i="6"/>
  <c r="J3005" i="6"/>
  <c r="J3006" i="6"/>
  <c r="J3007" i="6"/>
  <c r="J3008" i="6"/>
  <c r="J3009" i="6"/>
  <c r="J3010" i="6"/>
  <c r="J3011" i="6"/>
  <c r="J3012" i="6"/>
  <c r="J3013" i="6"/>
  <c r="J3014" i="6"/>
  <c r="J3015" i="6"/>
  <c r="J3016" i="6"/>
  <c r="J3017" i="6"/>
  <c r="J3018" i="6"/>
  <c r="J3019" i="6"/>
  <c r="J3020" i="6"/>
  <c r="J3021" i="6"/>
  <c r="J3022" i="6"/>
  <c r="J3023" i="6"/>
  <c r="J3024" i="6"/>
  <c r="J3025" i="6"/>
  <c r="J3026" i="6"/>
  <c r="J3027" i="6"/>
  <c r="J3028" i="6"/>
  <c r="J3029" i="6"/>
  <c r="J3030" i="6"/>
  <c r="J3031" i="6"/>
  <c r="J3032" i="6"/>
  <c r="J3033" i="6"/>
  <c r="J3034" i="6"/>
  <c r="J3035" i="6"/>
  <c r="J3036" i="6"/>
  <c r="J3037" i="6"/>
  <c r="J3038" i="6"/>
  <c r="J3039" i="6"/>
  <c r="J3040" i="6"/>
  <c r="J3041" i="6"/>
  <c r="J3042" i="6"/>
  <c r="J3043" i="6"/>
  <c r="J3044" i="6"/>
  <c r="J3045" i="6"/>
  <c r="J3046" i="6"/>
  <c r="J3047" i="6"/>
  <c r="J3048" i="6"/>
  <c r="J3049" i="6"/>
  <c r="J3050" i="6"/>
  <c r="J3051" i="6"/>
  <c r="J3052" i="6"/>
  <c r="J3053" i="6"/>
  <c r="J3054" i="6"/>
  <c r="J3055" i="6"/>
  <c r="J3056" i="6"/>
  <c r="J3057" i="6"/>
  <c r="J3058" i="6"/>
  <c r="J3059" i="6"/>
  <c r="J3060" i="6"/>
  <c r="J3061" i="6"/>
  <c r="J3062" i="6"/>
  <c r="J3063" i="6"/>
  <c r="J3064" i="6"/>
  <c r="J3065" i="6"/>
  <c r="J3066" i="6"/>
  <c r="J3067" i="6"/>
  <c r="J3068" i="6"/>
  <c r="J3069" i="6"/>
  <c r="J3070" i="6"/>
  <c r="J3071" i="6"/>
  <c r="J3072" i="6"/>
  <c r="J3073" i="6"/>
  <c r="J3074" i="6"/>
  <c r="J3075" i="6"/>
  <c r="J3076" i="6"/>
  <c r="J3077" i="6"/>
  <c r="J3078" i="6"/>
  <c r="J3079" i="6"/>
  <c r="J3080" i="6"/>
  <c r="J3081" i="6"/>
  <c r="J3082" i="6"/>
  <c r="J3083" i="6"/>
  <c r="J3084" i="6"/>
  <c r="J3085" i="6"/>
  <c r="J3086" i="6"/>
  <c r="J3087" i="6"/>
  <c r="J3088" i="6"/>
  <c r="J3089" i="6"/>
  <c r="J3090" i="6"/>
  <c r="J3091" i="6"/>
  <c r="J3092" i="6"/>
  <c r="J3093" i="6"/>
  <c r="J3094" i="6"/>
  <c r="J3095" i="6"/>
  <c r="J3096" i="6"/>
  <c r="J3097" i="6"/>
  <c r="J3098" i="6"/>
  <c r="J3099" i="6"/>
  <c r="J3100" i="6"/>
  <c r="J3101" i="6"/>
  <c r="J3102" i="6"/>
  <c r="J3103" i="6"/>
  <c r="J3104" i="6"/>
  <c r="J3105" i="6"/>
  <c r="J3106" i="6"/>
  <c r="J3107" i="6"/>
  <c r="J3108" i="6"/>
  <c r="J3109" i="6"/>
  <c r="J3110" i="6"/>
  <c r="J3111" i="6"/>
  <c r="J3112" i="6"/>
  <c r="J3113" i="6"/>
  <c r="J3114" i="6"/>
  <c r="J3115" i="6"/>
  <c r="J3116" i="6"/>
  <c r="J3117" i="6"/>
  <c r="J3118" i="6"/>
  <c r="J3119" i="6"/>
  <c r="J3120" i="6"/>
  <c r="J3121" i="6"/>
  <c r="J3122" i="6"/>
  <c r="J3123" i="6"/>
  <c r="J3124" i="6"/>
  <c r="J3125" i="6"/>
  <c r="J3126" i="6"/>
  <c r="J3127" i="6"/>
  <c r="J3128" i="6"/>
  <c r="J3129" i="6"/>
  <c r="J3130" i="6"/>
  <c r="J3131" i="6"/>
  <c r="J3132" i="6"/>
  <c r="J3133" i="6"/>
  <c r="J3134" i="6"/>
  <c r="J3135" i="6"/>
  <c r="J3136" i="6"/>
  <c r="J3137" i="6"/>
  <c r="J3138" i="6"/>
  <c r="J3139" i="6"/>
  <c r="J3140" i="6"/>
  <c r="J3141" i="6"/>
  <c r="J3142" i="6"/>
  <c r="J3143" i="6"/>
  <c r="J3144" i="6"/>
  <c r="J3145" i="6"/>
  <c r="J3146" i="6"/>
  <c r="J3147" i="6"/>
  <c r="J3148" i="6"/>
  <c r="J3149" i="6"/>
  <c r="J3150" i="6"/>
  <c r="J3151" i="6"/>
  <c r="J3152" i="6"/>
  <c r="J3153" i="6"/>
  <c r="J3154" i="6"/>
  <c r="J3155" i="6"/>
  <c r="J3156" i="6"/>
  <c r="J3157" i="6"/>
  <c r="J3158" i="6"/>
  <c r="J3159" i="6"/>
  <c r="J3160" i="6"/>
  <c r="J3161" i="6"/>
  <c r="J3162" i="6"/>
  <c r="J3163" i="6"/>
  <c r="J3164" i="6"/>
  <c r="J3165" i="6"/>
  <c r="J3166" i="6"/>
  <c r="J3167" i="6"/>
  <c r="J3168" i="6"/>
  <c r="J3169" i="6"/>
  <c r="J3170" i="6"/>
  <c r="J3171" i="6"/>
  <c r="J3172" i="6"/>
  <c r="J3173" i="6"/>
  <c r="J3174" i="6"/>
  <c r="J3175" i="6"/>
  <c r="J3176" i="6"/>
  <c r="J3177" i="6"/>
  <c r="J3178" i="6"/>
  <c r="J3179" i="6"/>
  <c r="J3180" i="6"/>
  <c r="J3181" i="6"/>
  <c r="J3182" i="6"/>
  <c r="J3183" i="6"/>
  <c r="J3184" i="6"/>
  <c r="J3185" i="6"/>
  <c r="J3186" i="6"/>
  <c r="J3187" i="6"/>
  <c r="J3188" i="6"/>
  <c r="J3189" i="6"/>
  <c r="J3190" i="6"/>
  <c r="J3191" i="6"/>
  <c r="J3192" i="6"/>
  <c r="J3193" i="6"/>
  <c r="J3194" i="6"/>
  <c r="J3195" i="6"/>
  <c r="J3196" i="6"/>
  <c r="J3197" i="6"/>
  <c r="J3198" i="6"/>
  <c r="J3199" i="6"/>
  <c r="J3200" i="6"/>
  <c r="J3201" i="6"/>
  <c r="J3202" i="6"/>
  <c r="J3203" i="6"/>
  <c r="J3204" i="6"/>
  <c r="J3205" i="6"/>
  <c r="J3206" i="6"/>
  <c r="J3207" i="6"/>
  <c r="J3208" i="6"/>
  <c r="J3209" i="6"/>
  <c r="J3210" i="6"/>
  <c r="J3211" i="6"/>
  <c r="J3212" i="6"/>
  <c r="J3213" i="6"/>
  <c r="J3214" i="6"/>
  <c r="J3215" i="6"/>
  <c r="J3216" i="6"/>
  <c r="J3217" i="6"/>
  <c r="J3218" i="6"/>
  <c r="J3219" i="6"/>
  <c r="J3220" i="6"/>
  <c r="J3221" i="6"/>
  <c r="J3222" i="6"/>
  <c r="J3223" i="6"/>
  <c r="J3224" i="6"/>
  <c r="J3225" i="6"/>
  <c r="J3226" i="6"/>
  <c r="J3227" i="6"/>
  <c r="J3228" i="6"/>
  <c r="J3229" i="6"/>
  <c r="J3230" i="6"/>
  <c r="J3231" i="6"/>
  <c r="J3232" i="6"/>
  <c r="J3233" i="6"/>
  <c r="J3234" i="6"/>
  <c r="J3235" i="6"/>
  <c r="J3236" i="6"/>
  <c r="J3237" i="6"/>
  <c r="J3238" i="6"/>
  <c r="J3239" i="6"/>
  <c r="J3240" i="6"/>
  <c r="J3241" i="6"/>
  <c r="J3242" i="6"/>
  <c r="J3243" i="6"/>
  <c r="J3244" i="6"/>
  <c r="J3245" i="6"/>
  <c r="J3246" i="6"/>
  <c r="J3247" i="6"/>
  <c r="J3248" i="6"/>
  <c r="J3249" i="6"/>
  <c r="J3250" i="6"/>
  <c r="J3251" i="6"/>
  <c r="J3252" i="6"/>
  <c r="J3253" i="6"/>
  <c r="J3254" i="6"/>
  <c r="J3255" i="6"/>
  <c r="J3256" i="6"/>
  <c r="J3257" i="6"/>
  <c r="J3258" i="6"/>
  <c r="J3259" i="6"/>
  <c r="J3260" i="6"/>
  <c r="J3261" i="6"/>
  <c r="J3262" i="6"/>
  <c r="J3263" i="6"/>
  <c r="J3264" i="6"/>
  <c r="J3265" i="6"/>
  <c r="J3266" i="6"/>
  <c r="J3267" i="6"/>
  <c r="J3268" i="6"/>
  <c r="J3269" i="6"/>
  <c r="J3270" i="6"/>
  <c r="J3271" i="6"/>
  <c r="J3272" i="6"/>
  <c r="J3273" i="6"/>
  <c r="J3274" i="6"/>
  <c r="J3275" i="6"/>
  <c r="J3276" i="6"/>
  <c r="J3277" i="6"/>
  <c r="J3278" i="6"/>
  <c r="J3279" i="6"/>
  <c r="J3280" i="6"/>
  <c r="J3281" i="6"/>
  <c r="J3282" i="6"/>
  <c r="J3283" i="6"/>
  <c r="J3284" i="6"/>
  <c r="J3285" i="6"/>
  <c r="J3286" i="6"/>
  <c r="J3287" i="6"/>
  <c r="J3288" i="6"/>
  <c r="J3289" i="6"/>
  <c r="J3290" i="6"/>
  <c r="J3291" i="6"/>
  <c r="J3292" i="6"/>
  <c r="J3293" i="6"/>
  <c r="J3294" i="6"/>
  <c r="J3295" i="6"/>
  <c r="J3296" i="6"/>
  <c r="J3297" i="6"/>
  <c r="J3298" i="6"/>
  <c r="J3299" i="6"/>
  <c r="J3300" i="6"/>
  <c r="J3301" i="6"/>
  <c r="J3302" i="6"/>
  <c r="J3303" i="6"/>
  <c r="J3304" i="6"/>
  <c r="J3305" i="6"/>
  <c r="J3306" i="6"/>
  <c r="J3307" i="6"/>
  <c r="J3308" i="6"/>
  <c r="J3309" i="6"/>
  <c r="J3310" i="6"/>
  <c r="J3311" i="6"/>
  <c r="J3312" i="6"/>
  <c r="J3313" i="6"/>
  <c r="J3314" i="6"/>
  <c r="J3315" i="6"/>
  <c r="J3316" i="6"/>
  <c r="J3317" i="6"/>
  <c r="J3318" i="6"/>
  <c r="J3319" i="6"/>
  <c r="J3320" i="6"/>
  <c r="J3321" i="6"/>
  <c r="J3322" i="6"/>
  <c r="J3323" i="6"/>
  <c r="J3324" i="6"/>
  <c r="J3325" i="6"/>
  <c r="J3326" i="6"/>
  <c r="J3327" i="6"/>
  <c r="J3328" i="6"/>
  <c r="J3329" i="6"/>
  <c r="J3330" i="6"/>
  <c r="J3331" i="6"/>
  <c r="J3332" i="6"/>
  <c r="J3333" i="6"/>
  <c r="J3334" i="6"/>
  <c r="J3335" i="6"/>
  <c r="J3336" i="6"/>
  <c r="J3337" i="6"/>
  <c r="J3338" i="6"/>
  <c r="J3339" i="6"/>
  <c r="J3340" i="6"/>
  <c r="J3341" i="6"/>
  <c r="J3342" i="6"/>
  <c r="J3343" i="6"/>
  <c r="J3344" i="6"/>
  <c r="J3345" i="6"/>
  <c r="J3346" i="6"/>
  <c r="J3347" i="6"/>
  <c r="J3348" i="6"/>
  <c r="J3349" i="6"/>
  <c r="J3350" i="6"/>
  <c r="J3351" i="6"/>
  <c r="J3352" i="6"/>
  <c r="J3353" i="6"/>
  <c r="J3354" i="6"/>
  <c r="J3355" i="6"/>
  <c r="J3356" i="6"/>
  <c r="J3357" i="6"/>
  <c r="J3358" i="6"/>
  <c r="J3359" i="6"/>
  <c r="J3360" i="6"/>
  <c r="J3361" i="6"/>
  <c r="J3362" i="6"/>
  <c r="J3363" i="6"/>
  <c r="J3364" i="6"/>
  <c r="J3365" i="6"/>
  <c r="J3366" i="6"/>
  <c r="J3367" i="6"/>
  <c r="J3368" i="6"/>
  <c r="J3369" i="6"/>
  <c r="J3370" i="6"/>
  <c r="J3371" i="6"/>
  <c r="J3372" i="6"/>
  <c r="J3373" i="6"/>
  <c r="J3374" i="6"/>
  <c r="J3375" i="6"/>
  <c r="J3376" i="6"/>
  <c r="J3377" i="6"/>
  <c r="J3378" i="6"/>
  <c r="J3379" i="6"/>
  <c r="J3380" i="6"/>
  <c r="J3381" i="6"/>
  <c r="J3382" i="6"/>
  <c r="J3383" i="6"/>
  <c r="J3384" i="6"/>
  <c r="J3385" i="6"/>
  <c r="J3386" i="6"/>
  <c r="J3387" i="6"/>
  <c r="J3388" i="6"/>
  <c r="J3389" i="6"/>
  <c r="J3390" i="6"/>
  <c r="J3391" i="6"/>
  <c r="J3392" i="6"/>
  <c r="J3393" i="6"/>
  <c r="J3394" i="6"/>
  <c r="J3395" i="6"/>
  <c r="J3396" i="6"/>
  <c r="J3397" i="6"/>
  <c r="J3398" i="6"/>
  <c r="J3399" i="6"/>
  <c r="J3400" i="6"/>
  <c r="J3401" i="6"/>
  <c r="J3402" i="6"/>
  <c r="J3403" i="6"/>
  <c r="J3404" i="6"/>
  <c r="J3405" i="6"/>
  <c r="J3406" i="6"/>
  <c r="J3407" i="6"/>
  <c r="J3408" i="6"/>
  <c r="J3409" i="6"/>
  <c r="J3410" i="6"/>
  <c r="J3411" i="6"/>
  <c r="J3412" i="6"/>
  <c r="J3413" i="6"/>
  <c r="J3414" i="6"/>
  <c r="J3415" i="6"/>
  <c r="J3416" i="6"/>
  <c r="J3417" i="6"/>
  <c r="J3418" i="6"/>
  <c r="J3419" i="6"/>
  <c r="J3420" i="6"/>
  <c r="J3421" i="6"/>
  <c r="J3422" i="6"/>
  <c r="J3423" i="6"/>
  <c r="J3424" i="6"/>
  <c r="J3425" i="6"/>
  <c r="J3426" i="6"/>
  <c r="J3427" i="6"/>
  <c r="J3428" i="6"/>
  <c r="J3429" i="6"/>
  <c r="J3430" i="6"/>
  <c r="J3431" i="6"/>
  <c r="J3432" i="6"/>
  <c r="J3433" i="6"/>
  <c r="J3434" i="6"/>
  <c r="J3435" i="6"/>
  <c r="J3436" i="6"/>
  <c r="J3437" i="6"/>
  <c r="J3438" i="6"/>
  <c r="J3439" i="6"/>
  <c r="J3440" i="6"/>
  <c r="J3441" i="6"/>
  <c r="J3442" i="6"/>
  <c r="J3443" i="6"/>
  <c r="J3444" i="6"/>
  <c r="J3445" i="6"/>
  <c r="J3446" i="6"/>
  <c r="J3447" i="6"/>
  <c r="J3448" i="6"/>
  <c r="J3449" i="6"/>
  <c r="J3450" i="6"/>
  <c r="J3451" i="6"/>
  <c r="J3452" i="6"/>
  <c r="J3453" i="6"/>
  <c r="J3454" i="6"/>
  <c r="J3455" i="6"/>
  <c r="J3456" i="6"/>
  <c r="J3457" i="6"/>
  <c r="J3458" i="6"/>
  <c r="J3459" i="6"/>
  <c r="J3460" i="6"/>
  <c r="J3461" i="6"/>
  <c r="J3462" i="6"/>
  <c r="J3463" i="6"/>
  <c r="J3464" i="6"/>
  <c r="J3465" i="6"/>
  <c r="J3466" i="6"/>
  <c r="J3467" i="6"/>
  <c r="J3468" i="6"/>
  <c r="J3469" i="6"/>
  <c r="J3470" i="6"/>
  <c r="J3471" i="6"/>
  <c r="J3472" i="6"/>
  <c r="J3473" i="6"/>
  <c r="J3474" i="6"/>
  <c r="J3475" i="6"/>
  <c r="J3476" i="6"/>
  <c r="J3477" i="6"/>
  <c r="J3478" i="6"/>
  <c r="J3479" i="6"/>
  <c r="J3480" i="6"/>
  <c r="J3481" i="6"/>
  <c r="J3482" i="6"/>
  <c r="J3483" i="6"/>
  <c r="J3484" i="6"/>
  <c r="J3485" i="6"/>
  <c r="J3486" i="6"/>
  <c r="J3487" i="6"/>
  <c r="J3488" i="6"/>
  <c r="J3489" i="6"/>
  <c r="J3490" i="6"/>
  <c r="J3491" i="6"/>
  <c r="J3492" i="6"/>
  <c r="J3493" i="6"/>
  <c r="J3494" i="6"/>
  <c r="J3495" i="6"/>
  <c r="J3496" i="6"/>
  <c r="J3497" i="6"/>
  <c r="J3498" i="6"/>
  <c r="J3499" i="6"/>
  <c r="J3500" i="6"/>
  <c r="J3501" i="6"/>
  <c r="J3502" i="6"/>
  <c r="J3503" i="6"/>
  <c r="J3504" i="6"/>
  <c r="J3505" i="6"/>
  <c r="J3506" i="6"/>
  <c r="J3507" i="6"/>
  <c r="J3508" i="6"/>
  <c r="J3509" i="6"/>
  <c r="J3510" i="6"/>
  <c r="J3511" i="6"/>
  <c r="J3512" i="6"/>
  <c r="J3513" i="6"/>
  <c r="J3514" i="6"/>
  <c r="J3515" i="6"/>
  <c r="J3516" i="6"/>
  <c r="J3517" i="6"/>
  <c r="J3518" i="6"/>
  <c r="J3519" i="6"/>
  <c r="J3520" i="6"/>
  <c r="J3521" i="6"/>
  <c r="J3522" i="6"/>
  <c r="J3523" i="6"/>
  <c r="J3524" i="6"/>
  <c r="J3525" i="6"/>
  <c r="J3526" i="6"/>
  <c r="J3527" i="6"/>
  <c r="J3528" i="6"/>
  <c r="J3529" i="6"/>
  <c r="J3530" i="6"/>
  <c r="J3531" i="6"/>
  <c r="J3532" i="6"/>
  <c r="J3533" i="6"/>
  <c r="J3534" i="6"/>
  <c r="J3535" i="6"/>
  <c r="J3536" i="6"/>
  <c r="J3537" i="6"/>
  <c r="J3538" i="6"/>
  <c r="J3539" i="6"/>
  <c r="J3540" i="6"/>
  <c r="J3541" i="6"/>
  <c r="J3542" i="6"/>
  <c r="J3543" i="6"/>
  <c r="J3544" i="6"/>
  <c r="J3545" i="6"/>
  <c r="J3546" i="6"/>
  <c r="J3547" i="6"/>
  <c r="J3548" i="6"/>
  <c r="J3549" i="6"/>
  <c r="J3550" i="6"/>
  <c r="J3551" i="6"/>
  <c r="J3552" i="6"/>
  <c r="J3553" i="6"/>
  <c r="J3554" i="6"/>
  <c r="J3555" i="6"/>
  <c r="J3556" i="6"/>
  <c r="J3557" i="6"/>
  <c r="J3558" i="6"/>
  <c r="J3559" i="6"/>
  <c r="J3560" i="6"/>
  <c r="J3561" i="6"/>
  <c r="J3562" i="6"/>
  <c r="J3563" i="6"/>
  <c r="J3564" i="6"/>
  <c r="J3565" i="6"/>
  <c r="J3566" i="6"/>
  <c r="J3567" i="6"/>
  <c r="J3568" i="6"/>
  <c r="J3569" i="6"/>
  <c r="J3570" i="6"/>
  <c r="J3571" i="6"/>
  <c r="J3572" i="6"/>
  <c r="J3573" i="6"/>
  <c r="J3574" i="6"/>
  <c r="J3575" i="6"/>
  <c r="J3576" i="6"/>
  <c r="J3577" i="6"/>
  <c r="J3578" i="6"/>
  <c r="J3579" i="6"/>
  <c r="J3580" i="6"/>
  <c r="J3581" i="6"/>
  <c r="J3582" i="6"/>
  <c r="J3583" i="6"/>
  <c r="J3584" i="6"/>
  <c r="J3585" i="6"/>
  <c r="J3586" i="6"/>
  <c r="J3587" i="6"/>
  <c r="J3588" i="6"/>
  <c r="J3589" i="6"/>
  <c r="J3590" i="6"/>
  <c r="J3591" i="6"/>
  <c r="J3592" i="6"/>
  <c r="J3593" i="6"/>
  <c r="J3594" i="6"/>
  <c r="J3595" i="6"/>
  <c r="J3596" i="6"/>
  <c r="J3597" i="6"/>
  <c r="J3598" i="6"/>
  <c r="J3599" i="6"/>
  <c r="J3600" i="6"/>
  <c r="J3601" i="6"/>
  <c r="J3602" i="6"/>
  <c r="J3603" i="6"/>
  <c r="J3604" i="6"/>
  <c r="J3605" i="6"/>
  <c r="J3606" i="6"/>
  <c r="J3607" i="6"/>
  <c r="J3608" i="6"/>
  <c r="J3609" i="6"/>
  <c r="J3610" i="6"/>
  <c r="J3611" i="6"/>
  <c r="J3612" i="6"/>
  <c r="J3613" i="6"/>
  <c r="J3614" i="6"/>
  <c r="J3615" i="6"/>
  <c r="J3616" i="6"/>
  <c r="J3617" i="6"/>
  <c r="J3618" i="6"/>
  <c r="J3619" i="6"/>
  <c r="J3620" i="6"/>
  <c r="J3621" i="6"/>
  <c r="J3622" i="6"/>
  <c r="J3623" i="6"/>
  <c r="J3624" i="6"/>
  <c r="J3625" i="6"/>
  <c r="J3626" i="6"/>
  <c r="J3627" i="6"/>
  <c r="J3628" i="6"/>
  <c r="J3629" i="6"/>
  <c r="J3630" i="6"/>
  <c r="J3631" i="6"/>
  <c r="J3632" i="6"/>
  <c r="J3633" i="6"/>
  <c r="J3634" i="6"/>
  <c r="J3635" i="6"/>
  <c r="J3636" i="6"/>
  <c r="J3637" i="6"/>
  <c r="J3638" i="6"/>
  <c r="J3639" i="6"/>
  <c r="J3640" i="6"/>
  <c r="J3641" i="6"/>
  <c r="J3642" i="6"/>
  <c r="J3643" i="6"/>
  <c r="J3644" i="6"/>
  <c r="J3645" i="6"/>
  <c r="J3646" i="6"/>
  <c r="J3647" i="6"/>
  <c r="J3648" i="6"/>
  <c r="J3649" i="6"/>
  <c r="J3650" i="6"/>
  <c r="J3651" i="6"/>
  <c r="J3652" i="6"/>
  <c r="J3653" i="6"/>
  <c r="J3654" i="6"/>
  <c r="J3655" i="6"/>
  <c r="J3656" i="6"/>
  <c r="J3657" i="6"/>
  <c r="J3658" i="6"/>
  <c r="J3659" i="6"/>
  <c r="J3660" i="6"/>
  <c r="J3661" i="6"/>
  <c r="J3662" i="6"/>
  <c r="J3663" i="6"/>
  <c r="J3664" i="6"/>
  <c r="J3665" i="6"/>
  <c r="J3666" i="6"/>
  <c r="J3667" i="6"/>
  <c r="J3668" i="6"/>
  <c r="J3669" i="6"/>
  <c r="J3670" i="6"/>
  <c r="J3671" i="6"/>
  <c r="J3672" i="6"/>
  <c r="J3673" i="6"/>
  <c r="J3674" i="6"/>
  <c r="J3675" i="6"/>
  <c r="J3676" i="6"/>
  <c r="J3677" i="6"/>
  <c r="J3678" i="6"/>
  <c r="J3679" i="6"/>
  <c r="J3680" i="6"/>
  <c r="J3681" i="6"/>
  <c r="J3682" i="6"/>
  <c r="J3683" i="6"/>
  <c r="J3684" i="6"/>
  <c r="J3685" i="6"/>
  <c r="J3686" i="6"/>
  <c r="J3687" i="6"/>
  <c r="J3688" i="6"/>
  <c r="J3689" i="6"/>
  <c r="J3690" i="6"/>
  <c r="J3691" i="6"/>
  <c r="J3692" i="6"/>
  <c r="J3693" i="6"/>
  <c r="J3694" i="6"/>
  <c r="J3695" i="6"/>
  <c r="J3696" i="6"/>
  <c r="J3697" i="6"/>
  <c r="J3698" i="6"/>
  <c r="J3699" i="6"/>
  <c r="J3700" i="6"/>
  <c r="J3701" i="6"/>
  <c r="J3702" i="6"/>
  <c r="J3703" i="6"/>
  <c r="J3704" i="6"/>
  <c r="J3705" i="6"/>
  <c r="J3706" i="6"/>
  <c r="J3707" i="6"/>
  <c r="J3708" i="6"/>
  <c r="J3709" i="6"/>
  <c r="J3710" i="6"/>
  <c r="J3711" i="6"/>
  <c r="J3712" i="6"/>
  <c r="J3713" i="6"/>
  <c r="J3714" i="6"/>
  <c r="J3715" i="6"/>
  <c r="J3716" i="6"/>
  <c r="J3717" i="6"/>
  <c r="J3718" i="6"/>
  <c r="J3719" i="6"/>
  <c r="J3720" i="6"/>
  <c r="J3721" i="6"/>
  <c r="J3722" i="6"/>
  <c r="J3723" i="6"/>
  <c r="J3724" i="6"/>
  <c r="J3725" i="6"/>
  <c r="J3726" i="6"/>
  <c r="J3727" i="6"/>
  <c r="J3728" i="6"/>
  <c r="J3729" i="6"/>
  <c r="J3730" i="6"/>
  <c r="J3731" i="6"/>
  <c r="J3732" i="6"/>
  <c r="J3733" i="6"/>
  <c r="J3734" i="6"/>
  <c r="J3735" i="6"/>
  <c r="J3736" i="6"/>
  <c r="J3737" i="6"/>
  <c r="J3738" i="6"/>
  <c r="J3739" i="6"/>
  <c r="J3740" i="6"/>
  <c r="J3741" i="6"/>
  <c r="J3742" i="6"/>
  <c r="J3743" i="6"/>
  <c r="J3744" i="6"/>
  <c r="J3745" i="6"/>
  <c r="J3746" i="6"/>
  <c r="J3747" i="6"/>
  <c r="J3748" i="6"/>
  <c r="J3749" i="6"/>
  <c r="J3750" i="6"/>
  <c r="J3751" i="6"/>
  <c r="J3752" i="6"/>
  <c r="J3753" i="6"/>
  <c r="J3754" i="6"/>
  <c r="J3755" i="6"/>
  <c r="J3756" i="6"/>
  <c r="J3757" i="6"/>
  <c r="J3758" i="6"/>
  <c r="J3759" i="6"/>
  <c r="J3760" i="6"/>
  <c r="J3761" i="6"/>
  <c r="J3762" i="6"/>
  <c r="J3763" i="6"/>
  <c r="J3764" i="6"/>
  <c r="J3765" i="6"/>
  <c r="J3766" i="6"/>
  <c r="J3767" i="6"/>
  <c r="J3768" i="6"/>
  <c r="J3769" i="6"/>
  <c r="J3770" i="6"/>
  <c r="J3771" i="6"/>
  <c r="J3772" i="6"/>
  <c r="J3773" i="6"/>
  <c r="J3774" i="6"/>
  <c r="J3775" i="6"/>
  <c r="J3776" i="6"/>
  <c r="J3777" i="6"/>
  <c r="J3778" i="6"/>
  <c r="J3779" i="6"/>
  <c r="J3780" i="6"/>
  <c r="J3781" i="6"/>
  <c r="J3782" i="6"/>
  <c r="J3783" i="6"/>
  <c r="J3784" i="6"/>
  <c r="J3785" i="6"/>
  <c r="J3786" i="6"/>
  <c r="J3787" i="6"/>
  <c r="J3788" i="6"/>
  <c r="J3789" i="6"/>
  <c r="J3790" i="6"/>
  <c r="J3791" i="6"/>
  <c r="J3792" i="6"/>
  <c r="J3793" i="6"/>
  <c r="J3794" i="6"/>
  <c r="J3795" i="6"/>
  <c r="J3796" i="6"/>
  <c r="J3797" i="6"/>
  <c r="J3798" i="6"/>
  <c r="J3799" i="6"/>
  <c r="J3800" i="6"/>
  <c r="J3801" i="6"/>
  <c r="J3802" i="6"/>
  <c r="J3803" i="6"/>
  <c r="J3804" i="6"/>
  <c r="J3805" i="6"/>
  <c r="J3806" i="6"/>
  <c r="J3807" i="6"/>
  <c r="J3808" i="6"/>
  <c r="J3809" i="6"/>
  <c r="J3810" i="6"/>
  <c r="J3811" i="6"/>
  <c r="J3812" i="6"/>
  <c r="J3813" i="6"/>
  <c r="J3814" i="6"/>
  <c r="J3815" i="6"/>
  <c r="J3816" i="6"/>
  <c r="J3817" i="6"/>
  <c r="J3818" i="6"/>
  <c r="J3819" i="6"/>
  <c r="J3820" i="6"/>
  <c r="J3821" i="6"/>
  <c r="J3822" i="6"/>
  <c r="J3823" i="6"/>
  <c r="J3824" i="6"/>
  <c r="J3825" i="6"/>
  <c r="J3826" i="6"/>
  <c r="J3827" i="6"/>
  <c r="J3828" i="6"/>
  <c r="J3829" i="6"/>
  <c r="J3830" i="6"/>
  <c r="J3831" i="6"/>
  <c r="J3832" i="6"/>
  <c r="J3833" i="6"/>
  <c r="J3834" i="6"/>
  <c r="J3835" i="6"/>
  <c r="J3836" i="6"/>
  <c r="J3837" i="6"/>
  <c r="J3838" i="6"/>
  <c r="J3839" i="6"/>
  <c r="J3840" i="6"/>
  <c r="J3841" i="6"/>
  <c r="J3842" i="6"/>
  <c r="J3843" i="6"/>
  <c r="J3844" i="6"/>
  <c r="J3845" i="6"/>
  <c r="J3846" i="6"/>
  <c r="J3847" i="6"/>
  <c r="J3848" i="6"/>
  <c r="J3849" i="6"/>
  <c r="J3850" i="6"/>
  <c r="J3851" i="6"/>
  <c r="J3852" i="6"/>
  <c r="J3853" i="6"/>
  <c r="J3854" i="6"/>
  <c r="J3855" i="6"/>
  <c r="J3856" i="6"/>
  <c r="J3857" i="6"/>
  <c r="J3858" i="6"/>
  <c r="J3859" i="6"/>
  <c r="J3860" i="6"/>
  <c r="J3861" i="6"/>
  <c r="J3862" i="6"/>
  <c r="J3863" i="6"/>
  <c r="J3864" i="6"/>
  <c r="J3865" i="6"/>
  <c r="J3866" i="6"/>
  <c r="J3867" i="6"/>
  <c r="J3868" i="6"/>
  <c r="J3869" i="6"/>
  <c r="J3870" i="6"/>
  <c r="J3871" i="6"/>
  <c r="J3872" i="6"/>
  <c r="J3873" i="6"/>
  <c r="J3874" i="6"/>
  <c r="J3875" i="6"/>
  <c r="J3876" i="6"/>
  <c r="J3877" i="6"/>
  <c r="J3878" i="6"/>
  <c r="J3879" i="6"/>
  <c r="J3880" i="6"/>
  <c r="J3881" i="6"/>
  <c r="J3882" i="6"/>
  <c r="J3883" i="6"/>
  <c r="J3884" i="6"/>
  <c r="J3885" i="6"/>
  <c r="J3886" i="6"/>
  <c r="J3887" i="6"/>
  <c r="J3888" i="6"/>
  <c r="J3889" i="6"/>
  <c r="J3890" i="6"/>
  <c r="J3891" i="6"/>
  <c r="J3892" i="6"/>
  <c r="J3893" i="6"/>
  <c r="J3894" i="6"/>
  <c r="J3895" i="6"/>
  <c r="J3896" i="6"/>
  <c r="J3897" i="6"/>
  <c r="J3898" i="6"/>
  <c r="J3899" i="6"/>
  <c r="J3900" i="6"/>
  <c r="J3901" i="6"/>
  <c r="J3902" i="6"/>
  <c r="J3903" i="6"/>
  <c r="J3904" i="6"/>
  <c r="J3905" i="6"/>
  <c r="J3906" i="6"/>
  <c r="J3907" i="6"/>
  <c r="J3908" i="6"/>
  <c r="J3909" i="6"/>
  <c r="J3910" i="6"/>
  <c r="J3911" i="6"/>
  <c r="J3912" i="6"/>
  <c r="J3913" i="6"/>
  <c r="J3914" i="6"/>
  <c r="J3915" i="6"/>
  <c r="J3916" i="6"/>
  <c r="J3917" i="6"/>
  <c r="J3918" i="6"/>
  <c r="J3919" i="6"/>
  <c r="J3920" i="6"/>
  <c r="J3921" i="6"/>
  <c r="J3922" i="6"/>
  <c r="J3923" i="6"/>
  <c r="J3924" i="6"/>
  <c r="J3925" i="6"/>
  <c r="J3926" i="6"/>
  <c r="J3927" i="6"/>
  <c r="J3928" i="6"/>
  <c r="J3929" i="6"/>
  <c r="J3930" i="6"/>
  <c r="J3931" i="6"/>
  <c r="J3932" i="6"/>
  <c r="J3933" i="6"/>
  <c r="J3934" i="6"/>
  <c r="J3935" i="6"/>
  <c r="J3936" i="6"/>
  <c r="J3937" i="6"/>
  <c r="J3938" i="6"/>
  <c r="J3939" i="6"/>
  <c r="J3940" i="6"/>
  <c r="J3941" i="6"/>
  <c r="J3942" i="6"/>
  <c r="J3943" i="6"/>
  <c r="J3944" i="6"/>
  <c r="J3945" i="6"/>
  <c r="J3946" i="6"/>
  <c r="J3947" i="6"/>
  <c r="J3948" i="6"/>
  <c r="J3949" i="6"/>
  <c r="J3950" i="6"/>
  <c r="J3951" i="6"/>
  <c r="J3952" i="6"/>
  <c r="J3953" i="6"/>
  <c r="J3954" i="6"/>
  <c r="J3955" i="6"/>
  <c r="J3956" i="6"/>
  <c r="J3957" i="6"/>
  <c r="J3958" i="6"/>
  <c r="J3959" i="6"/>
  <c r="J3960" i="6"/>
  <c r="J3961" i="6"/>
  <c r="J3962" i="6"/>
  <c r="J3963" i="6"/>
  <c r="J3964" i="6"/>
  <c r="J3965" i="6"/>
  <c r="J3966" i="6"/>
  <c r="J3967" i="6"/>
  <c r="J3968" i="6"/>
  <c r="J3969" i="6"/>
  <c r="J3970" i="6"/>
  <c r="J3971" i="6"/>
  <c r="J3972" i="6"/>
  <c r="J3973" i="6"/>
  <c r="J3974" i="6"/>
  <c r="J3975" i="6"/>
  <c r="J3976" i="6"/>
  <c r="J3977" i="6"/>
  <c r="J3978" i="6"/>
  <c r="J3979" i="6"/>
  <c r="J3980" i="6"/>
  <c r="J3981" i="6"/>
  <c r="J3982" i="6"/>
  <c r="J3983" i="6"/>
  <c r="J3984" i="6"/>
  <c r="J3985" i="6"/>
  <c r="J3986" i="6"/>
  <c r="J3987" i="6"/>
  <c r="J3988" i="6"/>
  <c r="J3989" i="6"/>
  <c r="J3990" i="6"/>
  <c r="J3991" i="6"/>
  <c r="J3992" i="6"/>
  <c r="J3993" i="6"/>
  <c r="J3994" i="6"/>
  <c r="J3995" i="6"/>
  <c r="J3996" i="6"/>
  <c r="J3997" i="6"/>
  <c r="J3998" i="6"/>
  <c r="J3999" i="6"/>
  <c r="J4000" i="6"/>
  <c r="J4001" i="6"/>
  <c r="J4002" i="6"/>
  <c r="J4003" i="6"/>
  <c r="J4004" i="6"/>
  <c r="J4005" i="6"/>
  <c r="J4006" i="6"/>
  <c r="J4007" i="6"/>
  <c r="J4008" i="6"/>
  <c r="J4009" i="6"/>
  <c r="J4010" i="6"/>
  <c r="J4011" i="6"/>
  <c r="J4012" i="6"/>
  <c r="J4013" i="6"/>
  <c r="J4014" i="6"/>
  <c r="J4015" i="6"/>
  <c r="J4016" i="6"/>
  <c r="J4017" i="6"/>
  <c r="J4018" i="6"/>
  <c r="J4019" i="6"/>
  <c r="J4020" i="6"/>
  <c r="J4021" i="6"/>
  <c r="J4022" i="6"/>
  <c r="J4023" i="6"/>
  <c r="J4024" i="6"/>
  <c r="J4025" i="6"/>
  <c r="J4026" i="6"/>
  <c r="J4027" i="6"/>
  <c r="J4028" i="6"/>
  <c r="J4029" i="6"/>
  <c r="J4030" i="6"/>
  <c r="J4031" i="6"/>
  <c r="J4032" i="6"/>
  <c r="J4033" i="6"/>
  <c r="J4034" i="6"/>
  <c r="J4035" i="6"/>
  <c r="J4036" i="6"/>
  <c r="J4037" i="6"/>
  <c r="J4038" i="6"/>
  <c r="J4039" i="6"/>
  <c r="J4040" i="6"/>
  <c r="J4041" i="6"/>
  <c r="J4042" i="6"/>
  <c r="J4043" i="6"/>
  <c r="J4044" i="6"/>
  <c r="J4045" i="6"/>
  <c r="J4046" i="6"/>
  <c r="J4047" i="6"/>
  <c r="J4048" i="6"/>
  <c r="J4049" i="6"/>
  <c r="J4050" i="6"/>
  <c r="J4051" i="6"/>
  <c r="J4052" i="6"/>
  <c r="J4053" i="6"/>
  <c r="J4054" i="6"/>
  <c r="J4055" i="6"/>
  <c r="J4056" i="6"/>
  <c r="J4057" i="6"/>
  <c r="J4058" i="6"/>
  <c r="J4059" i="6"/>
  <c r="J4060" i="6"/>
  <c r="J4061" i="6"/>
  <c r="J4062" i="6"/>
  <c r="J4063" i="6"/>
  <c r="J4064" i="6"/>
  <c r="J4065" i="6"/>
  <c r="J4066" i="6"/>
  <c r="J4067" i="6"/>
  <c r="J4068" i="6"/>
  <c r="J4069" i="6"/>
  <c r="J4070" i="6"/>
  <c r="J4071" i="6"/>
  <c r="J4072" i="6"/>
  <c r="J4073" i="6"/>
  <c r="J4074" i="6"/>
  <c r="J4075" i="6"/>
  <c r="J4076" i="6"/>
  <c r="J4077" i="6"/>
  <c r="J4078" i="6"/>
  <c r="J4079" i="6"/>
  <c r="J4080" i="6"/>
  <c r="J4081" i="6"/>
  <c r="J4082" i="6"/>
  <c r="J4083" i="6"/>
  <c r="J4084" i="6"/>
  <c r="J4085" i="6"/>
  <c r="J4086" i="6"/>
  <c r="J4087" i="6"/>
  <c r="J4088" i="6"/>
  <c r="J4089" i="6"/>
  <c r="J4090" i="6"/>
  <c r="J4091" i="6"/>
  <c r="J4092" i="6"/>
  <c r="J4093" i="6"/>
  <c r="J4094" i="6"/>
  <c r="J4095" i="6"/>
  <c r="J4096" i="6"/>
  <c r="J4097" i="6"/>
  <c r="J4098" i="6"/>
  <c r="J4099" i="6"/>
  <c r="J4100" i="6"/>
  <c r="J4101" i="6"/>
  <c r="J4102" i="6"/>
  <c r="J4103" i="6"/>
  <c r="J4104" i="6"/>
  <c r="J4105" i="6"/>
  <c r="J4106" i="6"/>
  <c r="J4107" i="6"/>
  <c r="J4108" i="6"/>
  <c r="J4109" i="6"/>
  <c r="J4110" i="6"/>
  <c r="J4111" i="6"/>
  <c r="J4112" i="6"/>
  <c r="J4113" i="6"/>
  <c r="J4114" i="6"/>
  <c r="J4115" i="6"/>
  <c r="J4116" i="6"/>
  <c r="J4117" i="6"/>
  <c r="J4118" i="6"/>
  <c r="J4119" i="6"/>
  <c r="J4120" i="6"/>
  <c r="J4121" i="6"/>
  <c r="J4122" i="6"/>
  <c r="J4123" i="6"/>
  <c r="J4124" i="6"/>
  <c r="J4125" i="6"/>
  <c r="J4126" i="6"/>
  <c r="J4127" i="6"/>
  <c r="J4128" i="6"/>
  <c r="J4129" i="6"/>
  <c r="J4130" i="6"/>
  <c r="J4131" i="6"/>
  <c r="J4132" i="6"/>
  <c r="J4133" i="6"/>
  <c r="J4134" i="6"/>
  <c r="J4135" i="6"/>
  <c r="J4136" i="6"/>
  <c r="J4137" i="6"/>
  <c r="J4138" i="6"/>
  <c r="J4139" i="6"/>
  <c r="J4140" i="6"/>
  <c r="J4141" i="6"/>
  <c r="J4142" i="6"/>
  <c r="J4143" i="6"/>
  <c r="J4144" i="6"/>
  <c r="J4145" i="6"/>
  <c r="J4146" i="6"/>
  <c r="J4147" i="6"/>
  <c r="J4148" i="6"/>
  <c r="J4149" i="6"/>
  <c r="J4150" i="6"/>
  <c r="J4151" i="6"/>
  <c r="J4152" i="6"/>
  <c r="J4153" i="6"/>
  <c r="J4154" i="6"/>
  <c r="J4155" i="6"/>
  <c r="J4156" i="6"/>
  <c r="J4157" i="6"/>
  <c r="J4158" i="6"/>
  <c r="J4159" i="6"/>
  <c r="J4160" i="6"/>
  <c r="J4161" i="6"/>
  <c r="J4162" i="6"/>
  <c r="J4163" i="6"/>
  <c r="J4164" i="6"/>
  <c r="J4165" i="6"/>
  <c r="J4166" i="6"/>
  <c r="J4167" i="6"/>
  <c r="J4168" i="6"/>
  <c r="J4169" i="6"/>
  <c r="J4170" i="6"/>
  <c r="J4171" i="6"/>
  <c r="J4172" i="6"/>
  <c r="J4173" i="6"/>
  <c r="J4174" i="6"/>
  <c r="J4175" i="6"/>
  <c r="J4176" i="6"/>
  <c r="J4177" i="6"/>
  <c r="J4178" i="6"/>
  <c r="J4179" i="6"/>
  <c r="J4180" i="6"/>
  <c r="J4181" i="6"/>
  <c r="J4182" i="6"/>
  <c r="J4183" i="6"/>
  <c r="J4184" i="6"/>
  <c r="J4185" i="6"/>
  <c r="J4186" i="6"/>
  <c r="J4187" i="6"/>
  <c r="J4188" i="6"/>
  <c r="J4189" i="6"/>
  <c r="J4190" i="6"/>
  <c r="J4191" i="6"/>
  <c r="J4192" i="6"/>
  <c r="J4193" i="6"/>
  <c r="J4194" i="6"/>
  <c r="J4195" i="6"/>
  <c r="J4196" i="6"/>
  <c r="J4197" i="6"/>
  <c r="J4198" i="6"/>
  <c r="J4199" i="6"/>
  <c r="J4200" i="6"/>
  <c r="J4201" i="6"/>
  <c r="J4202" i="6"/>
  <c r="J4203" i="6"/>
  <c r="J4204" i="6"/>
  <c r="J4205" i="6"/>
  <c r="J4206" i="6"/>
  <c r="J4207" i="6"/>
  <c r="J4208" i="6"/>
  <c r="J4209" i="6"/>
  <c r="J4210" i="6"/>
  <c r="J4211" i="6"/>
  <c r="J4212" i="6"/>
  <c r="J4213" i="6"/>
  <c r="J4214" i="6"/>
  <c r="J4215" i="6"/>
  <c r="J4216" i="6"/>
  <c r="J4217" i="6"/>
  <c r="J4218" i="6"/>
  <c r="J4219" i="6"/>
  <c r="J4220" i="6"/>
  <c r="J4221" i="6"/>
  <c r="J4222" i="6"/>
  <c r="J4223" i="6"/>
  <c r="J4224" i="6"/>
  <c r="J4225" i="6"/>
  <c r="J4226" i="6"/>
  <c r="J4227" i="6"/>
  <c r="J4228" i="6"/>
  <c r="J4229" i="6"/>
  <c r="J4230" i="6"/>
  <c r="J4231" i="6"/>
  <c r="J4232" i="6"/>
  <c r="J4233" i="6"/>
  <c r="J4234" i="6"/>
  <c r="J4235" i="6"/>
  <c r="J4236" i="6"/>
  <c r="J4237" i="6"/>
  <c r="J4238" i="6"/>
  <c r="J4239" i="6"/>
  <c r="J4240" i="6"/>
  <c r="J4241" i="6"/>
  <c r="J4242" i="6"/>
  <c r="J4243" i="6"/>
  <c r="J4244" i="6"/>
  <c r="J4245" i="6"/>
  <c r="J4246" i="6"/>
  <c r="J4247" i="6"/>
  <c r="J4248" i="6"/>
  <c r="J4249" i="6"/>
  <c r="J4250" i="6"/>
  <c r="J4251" i="6"/>
  <c r="J4252" i="6"/>
  <c r="J4253" i="6"/>
  <c r="J4254" i="6"/>
  <c r="J4255" i="6"/>
  <c r="J4256" i="6"/>
  <c r="J4257" i="6"/>
  <c r="J4258" i="6"/>
  <c r="J4259" i="6"/>
  <c r="J4260" i="6"/>
  <c r="J4261" i="6"/>
  <c r="J4262" i="6"/>
  <c r="J4263" i="6"/>
  <c r="J4264" i="6"/>
  <c r="J4265" i="6"/>
  <c r="J4266" i="6"/>
  <c r="J4267" i="6"/>
  <c r="J4268" i="6"/>
  <c r="J4269" i="6"/>
  <c r="J4270" i="6"/>
  <c r="J4271" i="6"/>
  <c r="J4272" i="6"/>
  <c r="J4273" i="6"/>
  <c r="J4274" i="6"/>
  <c r="J4275" i="6"/>
  <c r="J4276" i="6"/>
  <c r="J4277" i="6"/>
  <c r="J4278" i="6"/>
  <c r="J4279" i="6"/>
  <c r="J4280" i="6"/>
  <c r="J4281" i="6"/>
  <c r="J4282" i="6"/>
  <c r="J4283" i="6"/>
  <c r="J4284" i="6"/>
  <c r="J4285" i="6"/>
  <c r="J4286" i="6"/>
  <c r="J4287" i="6"/>
  <c r="J4288" i="6"/>
  <c r="J4289" i="6"/>
  <c r="J4290" i="6"/>
  <c r="J4291" i="6"/>
  <c r="J4292" i="6"/>
  <c r="J4293" i="6"/>
  <c r="J4294" i="6"/>
  <c r="J4295" i="6"/>
  <c r="J4296" i="6"/>
  <c r="J4297" i="6"/>
  <c r="J4298" i="6"/>
  <c r="J4299" i="6"/>
  <c r="J4300" i="6"/>
  <c r="J4301" i="6"/>
  <c r="J4302" i="6"/>
  <c r="J4303" i="6"/>
  <c r="J4304" i="6"/>
  <c r="J4305" i="6"/>
  <c r="J4306" i="6"/>
  <c r="J4307" i="6"/>
  <c r="J4308" i="6"/>
  <c r="J4309" i="6"/>
  <c r="J4310" i="6"/>
  <c r="J4311" i="6"/>
  <c r="J4312" i="6"/>
  <c r="J4313" i="6"/>
  <c r="J4314" i="6"/>
  <c r="J4315" i="6"/>
  <c r="J4316" i="6"/>
  <c r="J4317" i="6"/>
  <c r="J4318" i="6"/>
  <c r="J4319" i="6"/>
  <c r="J4320" i="6"/>
  <c r="J4321" i="6"/>
  <c r="J4322" i="6"/>
  <c r="J4323" i="6"/>
  <c r="J4324" i="6"/>
  <c r="J4325" i="6"/>
  <c r="J4326" i="6"/>
  <c r="J4327" i="6"/>
  <c r="J4328" i="6"/>
  <c r="J4329" i="6"/>
  <c r="J4330" i="6"/>
  <c r="J4331" i="6"/>
  <c r="J4332" i="6"/>
  <c r="J4333" i="6"/>
  <c r="J4334" i="6"/>
  <c r="J4335" i="6"/>
  <c r="J4336" i="6"/>
  <c r="J4337" i="6"/>
  <c r="J4338" i="6"/>
  <c r="J4339" i="6"/>
  <c r="J4340" i="6"/>
  <c r="J4341" i="6"/>
  <c r="J4342" i="6"/>
  <c r="J4343" i="6"/>
  <c r="J4344" i="6"/>
  <c r="J4345" i="6"/>
  <c r="J4346" i="6"/>
  <c r="J4347" i="6"/>
  <c r="J4348" i="6"/>
  <c r="J4349" i="6"/>
  <c r="J4350" i="6"/>
  <c r="J4351" i="6"/>
  <c r="J4352" i="6"/>
  <c r="J4353" i="6"/>
  <c r="J4354" i="6"/>
  <c r="J4355" i="6"/>
  <c r="J4356" i="6"/>
  <c r="J4357" i="6"/>
  <c r="J4358" i="6"/>
  <c r="J4359" i="6"/>
  <c r="J4360" i="6"/>
  <c r="J4361" i="6"/>
  <c r="J4362" i="6"/>
  <c r="J4363" i="6"/>
  <c r="J4364" i="6"/>
  <c r="J4365" i="6"/>
  <c r="J4366" i="6"/>
  <c r="J4367" i="6"/>
  <c r="J4368" i="6"/>
  <c r="J4369" i="6"/>
  <c r="J4370" i="6"/>
  <c r="J4371" i="6"/>
  <c r="J4372" i="6"/>
  <c r="J4373" i="6"/>
  <c r="J4374" i="6"/>
  <c r="J4375" i="6"/>
  <c r="J4376" i="6"/>
  <c r="J4377" i="6"/>
  <c r="J4378" i="6"/>
  <c r="J4379" i="6"/>
  <c r="J4380" i="6"/>
  <c r="J4381" i="6"/>
  <c r="J4382" i="6"/>
  <c r="J4383" i="6"/>
  <c r="J4384" i="6"/>
  <c r="J4385" i="6"/>
  <c r="J4386" i="6"/>
  <c r="J4387" i="6"/>
  <c r="J4388" i="6"/>
  <c r="J4389" i="6"/>
  <c r="J4390" i="6"/>
  <c r="J4391" i="6"/>
  <c r="J4392" i="6"/>
  <c r="J4393" i="6"/>
  <c r="J4394" i="6"/>
  <c r="J4395" i="6"/>
  <c r="J4396" i="6"/>
  <c r="J4397" i="6"/>
  <c r="J4398" i="6"/>
  <c r="J4399" i="6"/>
  <c r="J4400" i="6"/>
  <c r="J4401" i="6"/>
  <c r="J4402" i="6"/>
  <c r="J4403" i="6"/>
  <c r="J4404" i="6"/>
  <c r="J4405" i="6"/>
  <c r="J4406" i="6"/>
  <c r="J4407" i="6"/>
  <c r="J4408" i="6"/>
  <c r="J4409" i="6"/>
  <c r="J4410" i="6"/>
  <c r="J4411" i="6"/>
  <c r="J4412" i="6"/>
  <c r="J4413" i="6"/>
  <c r="J4414" i="6"/>
  <c r="J4415" i="6"/>
  <c r="J4416" i="6"/>
  <c r="J4417" i="6"/>
  <c r="J4418" i="6"/>
  <c r="J4419" i="6"/>
  <c r="J4420" i="6"/>
  <c r="J4421" i="6"/>
  <c r="J4422" i="6"/>
  <c r="J4423" i="6"/>
  <c r="J4424" i="6"/>
  <c r="J4425" i="6"/>
  <c r="J4426" i="6"/>
  <c r="J4427" i="6"/>
  <c r="J4428" i="6"/>
  <c r="J4429" i="6"/>
  <c r="J4430" i="6"/>
  <c r="J4431" i="6"/>
  <c r="J4432" i="6"/>
  <c r="J4433" i="6"/>
  <c r="J4434" i="6"/>
  <c r="J4435" i="6"/>
  <c r="J4436" i="6"/>
  <c r="J4437" i="6"/>
  <c r="J4438" i="6"/>
  <c r="J4439" i="6"/>
  <c r="J4440" i="6"/>
  <c r="J4441" i="6"/>
  <c r="J4442" i="6"/>
  <c r="J4443" i="6"/>
  <c r="J4444" i="6"/>
  <c r="J4445" i="6"/>
  <c r="J4446" i="6"/>
  <c r="J4447" i="6"/>
  <c r="J4448" i="6"/>
  <c r="J4449" i="6"/>
  <c r="J4450" i="6"/>
  <c r="J4451" i="6"/>
  <c r="J4452" i="6"/>
  <c r="J4453" i="6"/>
  <c r="J4454" i="6"/>
  <c r="J4455" i="6"/>
  <c r="J4456" i="6"/>
  <c r="J4457" i="6"/>
  <c r="J4458" i="6"/>
  <c r="J4459" i="6"/>
  <c r="J4460" i="6"/>
  <c r="J4461" i="6"/>
  <c r="J4462" i="6"/>
  <c r="J4463" i="6"/>
  <c r="J4464" i="6"/>
  <c r="J4465" i="6"/>
  <c r="J4466" i="6"/>
  <c r="J4467" i="6"/>
  <c r="J4468" i="6"/>
  <c r="J4469" i="6"/>
  <c r="J4470" i="6"/>
  <c r="J4471" i="6"/>
  <c r="J4472" i="6"/>
  <c r="J4473" i="6"/>
  <c r="J4474" i="6"/>
  <c r="J4475" i="6"/>
  <c r="J4476" i="6"/>
  <c r="J4477" i="6"/>
  <c r="J4478" i="6"/>
  <c r="J4479" i="6"/>
  <c r="J4480" i="6"/>
  <c r="J4481" i="6"/>
  <c r="J4482" i="6"/>
  <c r="J4483" i="6"/>
  <c r="J4484" i="6"/>
  <c r="J4485" i="6"/>
  <c r="J4486" i="6"/>
  <c r="J4487" i="6"/>
  <c r="J4488" i="6"/>
  <c r="J4489" i="6"/>
  <c r="J4490" i="6"/>
  <c r="J4491" i="6"/>
  <c r="J4492" i="6"/>
  <c r="J4493" i="6"/>
  <c r="J4494" i="6"/>
  <c r="J4495" i="6"/>
  <c r="J4496" i="6"/>
  <c r="J4497" i="6"/>
  <c r="J4498" i="6"/>
  <c r="J4499" i="6"/>
  <c r="J4500" i="6"/>
  <c r="J4501" i="6"/>
  <c r="J4502" i="6"/>
  <c r="J4503" i="6"/>
  <c r="J4504" i="6"/>
  <c r="J4505" i="6"/>
  <c r="J4506" i="6"/>
  <c r="J4507" i="6"/>
  <c r="J4508" i="6"/>
  <c r="J4509" i="6"/>
  <c r="J4510" i="6"/>
  <c r="J4511" i="6"/>
  <c r="J4512" i="6"/>
  <c r="J4513" i="6"/>
  <c r="J4514" i="6"/>
  <c r="J4515" i="6"/>
  <c r="J4516" i="6"/>
  <c r="J4517" i="6"/>
  <c r="J4518" i="6"/>
  <c r="J4519" i="6"/>
  <c r="J4520" i="6"/>
  <c r="J4521" i="6"/>
  <c r="J4522" i="6"/>
  <c r="J4523" i="6"/>
  <c r="J4524" i="6"/>
  <c r="J4525" i="6"/>
  <c r="J4526" i="6"/>
  <c r="J4527" i="6"/>
  <c r="J4528" i="6"/>
  <c r="J4529" i="6"/>
  <c r="J4530" i="6"/>
  <c r="J4531" i="6"/>
  <c r="J4532" i="6"/>
  <c r="J4533" i="6"/>
  <c r="J4534" i="6"/>
  <c r="J4535" i="6"/>
  <c r="J4536" i="6"/>
  <c r="J4537" i="6"/>
  <c r="J4538" i="6"/>
  <c r="J4539" i="6"/>
  <c r="J4540" i="6"/>
  <c r="J4541" i="6"/>
  <c r="J4542" i="6"/>
  <c r="J4543" i="6"/>
  <c r="J4544" i="6"/>
  <c r="J4545" i="6"/>
  <c r="J4546" i="6"/>
  <c r="J4547" i="6"/>
  <c r="J4548" i="6"/>
  <c r="J4549" i="6"/>
  <c r="J4550" i="6"/>
  <c r="J4551" i="6"/>
  <c r="J4552" i="6"/>
  <c r="J4553" i="6"/>
  <c r="J4554" i="6"/>
  <c r="J4555" i="6"/>
  <c r="J4556" i="6"/>
  <c r="J4557" i="6"/>
  <c r="J4558" i="6"/>
  <c r="J4559" i="6"/>
  <c r="J4560" i="6"/>
  <c r="J4561" i="6"/>
  <c r="J4562" i="6"/>
  <c r="J4563" i="6"/>
  <c r="J4564" i="6"/>
  <c r="J4565" i="6"/>
  <c r="J4566" i="6"/>
  <c r="J4567" i="6"/>
  <c r="J4568" i="6"/>
  <c r="J4569" i="6"/>
  <c r="J4570" i="6"/>
  <c r="J4571" i="6"/>
  <c r="J4572" i="6"/>
  <c r="J4573" i="6"/>
  <c r="J4574" i="6"/>
  <c r="J4575" i="6"/>
  <c r="J4576" i="6"/>
  <c r="J4577" i="6"/>
  <c r="J4578" i="6"/>
  <c r="J4579" i="6"/>
  <c r="J4580" i="6"/>
  <c r="J4581" i="6"/>
  <c r="J4582" i="6"/>
  <c r="J4583" i="6"/>
  <c r="J4584" i="6"/>
  <c r="J4585" i="6"/>
  <c r="J4586" i="6"/>
  <c r="J4587" i="6"/>
  <c r="J4588" i="6"/>
  <c r="J4589" i="6"/>
  <c r="J4590" i="6"/>
  <c r="J4591" i="6"/>
  <c r="J4592" i="6"/>
  <c r="J4593" i="6"/>
  <c r="J4594" i="6"/>
  <c r="J4595" i="6"/>
  <c r="J4596" i="6"/>
  <c r="J4597" i="6"/>
  <c r="J4598" i="6"/>
  <c r="J4599" i="6"/>
  <c r="J4600" i="6"/>
  <c r="J4601" i="6"/>
  <c r="J4602" i="6"/>
  <c r="J4603" i="6"/>
  <c r="J4604" i="6"/>
  <c r="J4605" i="6"/>
  <c r="J4606" i="6"/>
  <c r="J4607" i="6"/>
  <c r="J4608" i="6"/>
  <c r="J4609" i="6"/>
  <c r="J4610" i="6"/>
  <c r="J4611" i="6"/>
  <c r="J4612" i="6"/>
  <c r="J4613" i="6"/>
  <c r="J4614" i="6"/>
  <c r="J4615" i="6"/>
  <c r="J4616" i="6"/>
  <c r="J4617" i="6"/>
  <c r="J4618" i="6"/>
  <c r="J4619" i="6"/>
  <c r="J4620" i="6"/>
  <c r="J4621" i="6"/>
  <c r="J4622" i="6"/>
  <c r="J4623" i="6"/>
  <c r="J4624" i="6"/>
  <c r="J4625" i="6"/>
  <c r="J4626" i="6"/>
  <c r="J4627" i="6"/>
  <c r="J4628" i="6"/>
  <c r="J4629" i="6"/>
  <c r="J4630" i="6"/>
  <c r="J4631" i="6"/>
  <c r="J4632" i="6"/>
  <c r="J4633" i="6"/>
  <c r="J4634" i="6"/>
  <c r="J4635" i="6"/>
  <c r="J4636" i="6"/>
  <c r="J4637" i="6"/>
  <c r="J4638" i="6"/>
  <c r="J4639" i="6"/>
  <c r="J4640" i="6"/>
  <c r="J4641" i="6"/>
  <c r="J4642" i="6"/>
  <c r="J4643" i="6"/>
  <c r="J4644" i="6"/>
  <c r="J4645" i="6"/>
  <c r="J4646" i="6"/>
  <c r="J4647" i="6"/>
  <c r="J4648" i="6"/>
  <c r="J4649" i="6"/>
  <c r="J4650" i="6"/>
  <c r="J4651" i="6"/>
  <c r="J4652" i="6"/>
  <c r="J4653" i="6"/>
  <c r="J4654" i="6"/>
  <c r="J4655" i="6"/>
  <c r="J4656" i="6"/>
  <c r="J4657" i="6"/>
  <c r="J4658" i="6"/>
  <c r="J4659" i="6"/>
  <c r="J4660" i="6"/>
  <c r="J4661" i="6"/>
  <c r="J4662" i="6"/>
  <c r="J4663" i="6"/>
  <c r="J4664" i="6"/>
  <c r="J4665" i="6"/>
  <c r="J4666" i="6"/>
  <c r="J4667" i="6"/>
  <c r="J4668" i="6"/>
  <c r="J4669" i="6"/>
  <c r="J4670" i="6"/>
  <c r="J4671" i="6"/>
  <c r="J4672" i="6"/>
  <c r="J4673" i="6"/>
  <c r="J4674" i="6"/>
  <c r="J4675" i="6"/>
  <c r="J4676" i="6"/>
  <c r="J4677" i="6"/>
  <c r="J4678" i="6"/>
  <c r="J4679" i="6"/>
  <c r="J4680" i="6"/>
  <c r="J4681" i="6"/>
  <c r="J4682" i="6"/>
  <c r="J4683" i="6"/>
  <c r="J4684" i="6"/>
  <c r="J4685" i="6"/>
  <c r="J4686" i="6"/>
  <c r="J4687" i="6"/>
  <c r="J4688" i="6"/>
  <c r="J4689" i="6"/>
  <c r="J4690" i="6"/>
  <c r="J4691" i="6"/>
  <c r="J4692" i="6"/>
  <c r="J4693" i="6"/>
  <c r="J4694" i="6"/>
  <c r="J4695" i="6"/>
  <c r="J4696" i="6"/>
  <c r="J4697" i="6"/>
  <c r="J4698" i="6"/>
  <c r="J4699" i="6"/>
  <c r="J4700" i="6"/>
  <c r="J4701" i="6"/>
  <c r="J4702" i="6"/>
  <c r="J4703" i="6"/>
  <c r="J4704" i="6"/>
  <c r="J4705" i="6"/>
  <c r="J4706" i="6"/>
  <c r="J4707" i="6"/>
  <c r="J4708" i="6"/>
  <c r="J4709" i="6"/>
  <c r="J4710" i="6"/>
  <c r="J4711" i="6"/>
  <c r="J4712" i="6"/>
  <c r="J4713" i="6"/>
  <c r="J4714" i="6"/>
  <c r="J4715" i="6"/>
  <c r="J4716" i="6"/>
  <c r="J4717" i="6"/>
  <c r="J4718" i="6"/>
  <c r="J4719" i="6"/>
  <c r="J4720" i="6"/>
  <c r="J4721" i="6"/>
  <c r="J4722" i="6"/>
  <c r="J4723" i="6"/>
  <c r="J4724" i="6"/>
  <c r="J4725" i="6"/>
  <c r="J4726" i="6"/>
  <c r="J4727" i="6"/>
  <c r="J4728" i="6"/>
  <c r="J4729" i="6"/>
  <c r="J4730" i="6"/>
  <c r="J4731" i="6"/>
  <c r="J4732" i="6"/>
  <c r="J4733" i="6"/>
  <c r="J4734" i="6"/>
  <c r="J4735" i="6"/>
  <c r="J4736" i="6"/>
  <c r="J4737" i="6"/>
  <c r="J4738" i="6"/>
  <c r="J4739" i="6"/>
  <c r="J4740" i="6"/>
  <c r="J4741" i="6"/>
  <c r="J4742" i="6"/>
  <c r="J4743" i="6"/>
  <c r="J4744" i="6"/>
  <c r="J4745" i="6"/>
  <c r="J4746" i="6"/>
  <c r="J4747" i="6"/>
  <c r="J4748" i="6"/>
  <c r="J4749" i="6"/>
  <c r="J4750" i="6"/>
  <c r="J4751" i="6"/>
  <c r="J4752" i="6"/>
  <c r="J4753" i="6"/>
  <c r="J4754" i="6"/>
  <c r="J4755" i="6"/>
  <c r="J4756" i="6"/>
  <c r="J4757" i="6"/>
  <c r="J4758" i="6"/>
  <c r="J4759" i="6"/>
  <c r="J4760" i="6"/>
  <c r="J4761" i="6"/>
  <c r="J4762" i="6"/>
  <c r="J4763" i="6"/>
  <c r="J4764" i="6"/>
  <c r="J4765" i="6"/>
  <c r="J4766" i="6"/>
  <c r="J4767" i="6"/>
  <c r="J4768" i="6"/>
  <c r="J4769" i="6"/>
  <c r="J4770" i="6"/>
  <c r="J4771" i="6"/>
  <c r="J4772" i="6"/>
  <c r="J4773" i="6"/>
  <c r="J4774" i="6"/>
  <c r="J4775" i="6"/>
  <c r="J4776" i="6"/>
  <c r="J4777" i="6"/>
  <c r="J4778" i="6"/>
  <c r="J4779" i="6"/>
  <c r="J4780" i="6"/>
  <c r="J4781" i="6"/>
  <c r="J4782" i="6"/>
  <c r="J4783" i="6"/>
  <c r="J4784" i="6"/>
  <c r="J4785" i="6"/>
  <c r="J4786" i="6"/>
  <c r="J4787" i="6"/>
  <c r="J4788" i="6"/>
  <c r="J4789" i="6"/>
  <c r="J4790" i="6"/>
  <c r="J4791" i="6"/>
  <c r="J4792" i="6"/>
  <c r="J4793" i="6"/>
  <c r="J4794" i="6"/>
  <c r="J4795" i="6"/>
  <c r="J4796" i="6"/>
  <c r="J4797" i="6"/>
  <c r="J4798" i="6"/>
  <c r="J4799" i="6"/>
  <c r="J4800" i="6"/>
  <c r="J4801" i="6"/>
  <c r="J4802" i="6"/>
  <c r="J4803" i="6"/>
  <c r="J4804" i="6"/>
  <c r="J4805" i="6"/>
  <c r="J4806" i="6"/>
  <c r="J4807" i="6"/>
  <c r="J4808" i="6"/>
  <c r="J4809" i="6"/>
  <c r="J4810" i="6"/>
  <c r="J4811" i="6"/>
  <c r="J4812" i="6"/>
  <c r="J4813" i="6"/>
  <c r="J4814" i="6"/>
  <c r="J4815" i="6"/>
  <c r="J4816" i="6"/>
  <c r="J4817" i="6"/>
  <c r="J4818" i="6"/>
  <c r="J4819" i="6"/>
  <c r="J4820" i="6"/>
  <c r="J4821" i="6"/>
  <c r="J4822" i="6"/>
  <c r="J4823" i="6"/>
  <c r="J4824" i="6"/>
  <c r="J4825" i="6"/>
  <c r="J4826" i="6"/>
  <c r="J4827" i="6"/>
  <c r="J4828" i="6"/>
  <c r="J4829" i="6"/>
  <c r="J4830" i="6"/>
  <c r="J4831" i="6"/>
  <c r="J4832" i="6"/>
  <c r="J4833" i="6"/>
  <c r="J4834" i="6"/>
  <c r="J4835" i="6"/>
  <c r="J4836" i="6"/>
  <c r="J4837" i="6"/>
  <c r="J4838" i="6"/>
  <c r="J4839" i="6"/>
  <c r="J4840" i="6"/>
  <c r="J4841" i="6"/>
  <c r="J4842" i="6"/>
  <c r="J4843" i="6"/>
  <c r="J4844" i="6"/>
  <c r="J4845" i="6"/>
  <c r="J4846" i="6"/>
  <c r="J4847" i="6"/>
  <c r="J4848" i="6"/>
  <c r="J4849" i="6"/>
  <c r="J4850" i="6"/>
  <c r="J4851" i="6"/>
  <c r="J4852" i="6"/>
  <c r="J4853" i="6"/>
  <c r="J4854" i="6"/>
  <c r="J4855" i="6"/>
  <c r="J4856" i="6"/>
  <c r="J4857" i="6"/>
  <c r="J4858" i="6"/>
  <c r="J4859" i="6"/>
  <c r="J4860" i="6"/>
  <c r="J4861" i="6"/>
  <c r="J4862" i="6"/>
  <c r="J4863" i="6"/>
  <c r="J4864" i="6"/>
  <c r="J4865" i="6"/>
  <c r="J4866" i="6"/>
  <c r="J4867" i="6"/>
  <c r="J4868" i="6"/>
  <c r="J4869" i="6"/>
  <c r="J4870" i="6"/>
  <c r="J4871" i="6"/>
  <c r="J4872" i="6"/>
  <c r="J4873" i="6"/>
  <c r="J4874" i="6"/>
  <c r="J4875" i="6"/>
  <c r="J4876" i="6"/>
  <c r="J4877" i="6"/>
  <c r="J4878" i="6"/>
  <c r="J4879" i="6"/>
  <c r="J4880" i="6"/>
  <c r="J4881" i="6"/>
  <c r="J4882" i="6"/>
  <c r="J4883" i="6"/>
  <c r="J4884" i="6"/>
  <c r="J4885" i="6"/>
  <c r="J4886" i="6"/>
  <c r="J4887" i="6"/>
  <c r="J4888" i="6"/>
  <c r="J4889" i="6"/>
  <c r="J4890" i="6"/>
  <c r="J4891" i="6"/>
  <c r="J4892" i="6"/>
  <c r="J4893" i="6"/>
  <c r="J4894" i="6"/>
  <c r="J4895" i="6"/>
  <c r="J4896" i="6"/>
  <c r="J4897" i="6"/>
  <c r="J4898" i="6"/>
  <c r="J4899" i="6"/>
  <c r="J4900" i="6"/>
  <c r="J4901" i="6"/>
  <c r="J4902" i="6"/>
  <c r="J4903" i="6"/>
  <c r="J4904" i="6"/>
  <c r="J4905" i="6"/>
  <c r="J4906" i="6"/>
  <c r="J4907" i="6"/>
  <c r="J4908" i="6"/>
  <c r="J4909" i="6"/>
  <c r="J4910" i="6"/>
  <c r="J4911" i="6"/>
  <c r="J4912" i="6"/>
  <c r="J4913" i="6"/>
  <c r="J4914" i="6"/>
  <c r="J4915" i="6"/>
  <c r="J4916" i="6"/>
  <c r="J4917" i="6"/>
  <c r="J4918" i="6"/>
  <c r="J4919" i="6"/>
  <c r="J4920" i="6"/>
  <c r="J4921" i="6"/>
  <c r="J4922" i="6"/>
  <c r="J4923" i="6"/>
  <c r="J4924" i="6"/>
  <c r="J4925" i="6"/>
  <c r="J4926" i="6"/>
  <c r="J4927" i="6"/>
  <c r="J4928" i="6"/>
  <c r="J4929" i="6"/>
  <c r="J4930" i="6"/>
  <c r="J4931" i="6"/>
  <c r="J4932" i="6"/>
  <c r="J4933" i="6"/>
  <c r="J4934" i="6"/>
  <c r="J4935" i="6"/>
  <c r="J4936" i="6"/>
  <c r="J4937" i="6"/>
  <c r="J4938" i="6"/>
  <c r="J4939" i="6"/>
  <c r="J4940" i="6"/>
  <c r="J4941" i="6"/>
  <c r="J4942" i="6"/>
  <c r="J4943" i="6"/>
  <c r="J4944" i="6"/>
  <c r="J4945" i="6"/>
  <c r="J4946" i="6"/>
  <c r="J4947" i="6"/>
  <c r="J4948" i="6"/>
  <c r="J4949" i="6"/>
  <c r="J4950" i="6"/>
  <c r="J4951" i="6"/>
  <c r="J4952" i="6"/>
  <c r="J4953" i="6"/>
  <c r="J4954" i="6"/>
  <c r="J4955" i="6"/>
  <c r="J4956" i="6"/>
  <c r="J4957" i="6"/>
  <c r="J4958" i="6"/>
  <c r="J4959" i="6"/>
  <c r="J4960" i="6"/>
  <c r="J4961" i="6"/>
  <c r="J4962" i="6"/>
  <c r="J4963" i="6"/>
  <c r="J4964" i="6"/>
  <c r="J4965" i="6"/>
  <c r="J4966" i="6"/>
  <c r="J4967" i="6"/>
  <c r="J4968" i="6"/>
  <c r="J4969" i="6"/>
  <c r="J4970" i="6"/>
  <c r="J4971" i="6"/>
  <c r="J4972" i="6"/>
  <c r="J4973" i="6"/>
  <c r="J4974" i="6"/>
  <c r="J4975" i="6"/>
  <c r="J4976" i="6"/>
  <c r="J4977" i="6"/>
  <c r="J4978" i="6"/>
  <c r="J4979" i="6"/>
  <c r="J4980" i="6"/>
  <c r="J4981" i="6"/>
  <c r="J4982" i="6"/>
  <c r="J4983" i="6"/>
  <c r="J4984" i="6"/>
  <c r="J4985" i="6"/>
  <c r="J4986" i="6"/>
  <c r="J4987" i="6"/>
  <c r="J4988" i="6"/>
  <c r="J4989" i="6"/>
  <c r="J4990" i="6"/>
  <c r="J4991" i="6"/>
  <c r="J4992" i="6"/>
  <c r="J4993" i="6"/>
  <c r="J4994" i="6"/>
  <c r="J4995" i="6"/>
  <c r="J4996" i="6"/>
  <c r="J4997" i="6"/>
  <c r="J4998" i="6"/>
  <c r="J4999" i="6"/>
  <c r="J5000" i="6"/>
  <c r="J5001" i="6"/>
  <c r="J5002" i="6"/>
  <c r="J5003" i="6"/>
  <c r="J5004" i="6"/>
  <c r="J5005" i="6"/>
  <c r="J5006" i="6"/>
  <c r="J5007" i="6"/>
  <c r="J5008" i="6"/>
  <c r="J5009" i="6"/>
  <c r="J5010" i="6"/>
  <c r="J5011" i="6"/>
  <c r="J5012" i="6"/>
  <c r="J5013" i="6"/>
  <c r="J5014" i="6"/>
  <c r="J5015" i="6"/>
  <c r="J5016" i="6"/>
  <c r="J5017" i="6"/>
  <c r="J5018" i="6"/>
  <c r="J5019" i="6"/>
  <c r="J5020" i="6"/>
  <c r="J5021" i="6"/>
  <c r="J5022" i="6"/>
  <c r="J5023" i="6"/>
  <c r="J5024" i="6"/>
  <c r="J5025" i="6"/>
  <c r="J5026" i="6"/>
  <c r="J5027" i="6"/>
  <c r="J5028" i="6"/>
  <c r="J5029" i="6"/>
  <c r="J5030" i="6"/>
  <c r="J5031" i="6"/>
  <c r="J5032" i="6"/>
  <c r="J5033" i="6"/>
  <c r="J5034" i="6"/>
  <c r="J5035" i="6"/>
  <c r="J5036" i="6"/>
  <c r="J5037" i="6"/>
  <c r="J5038" i="6"/>
  <c r="J5039" i="6"/>
  <c r="J5040" i="6"/>
  <c r="J5041" i="6"/>
  <c r="J5042" i="6"/>
  <c r="J5043" i="6"/>
  <c r="J5044" i="6"/>
  <c r="J5045" i="6"/>
  <c r="J5046" i="6"/>
  <c r="J5047" i="6"/>
  <c r="J5048" i="6"/>
  <c r="J5049" i="6"/>
  <c r="J5050" i="6"/>
  <c r="J5051" i="6"/>
  <c r="J5052" i="6"/>
  <c r="J5053" i="6"/>
  <c r="J5054" i="6"/>
  <c r="J5055" i="6"/>
  <c r="J5056" i="6"/>
  <c r="J5057" i="6"/>
  <c r="J5058" i="6"/>
  <c r="J5059" i="6"/>
  <c r="J5060" i="6"/>
  <c r="J5061" i="6"/>
  <c r="J5062" i="6"/>
  <c r="J5063" i="6"/>
  <c r="J5064" i="6"/>
  <c r="J5065" i="6"/>
  <c r="J5066" i="6"/>
  <c r="J5067" i="6"/>
  <c r="J5068" i="6"/>
  <c r="J5069" i="6"/>
  <c r="J5070" i="6"/>
  <c r="J5071" i="6"/>
  <c r="J5072" i="6"/>
  <c r="J5073" i="6"/>
  <c r="J5074" i="6"/>
  <c r="J5075" i="6"/>
  <c r="J5076" i="6"/>
  <c r="J5077" i="6"/>
  <c r="J5078" i="6"/>
  <c r="J5079" i="6"/>
  <c r="J5080" i="6"/>
  <c r="J5081" i="6"/>
  <c r="J5082" i="6"/>
  <c r="J5083" i="6"/>
  <c r="J5084" i="6"/>
  <c r="J5085" i="6"/>
  <c r="J5086" i="6"/>
  <c r="J5087" i="6"/>
  <c r="J5088" i="6"/>
  <c r="J5089" i="6"/>
  <c r="J5090" i="6"/>
  <c r="J5091" i="6"/>
  <c r="J5092" i="6"/>
  <c r="J5093" i="6"/>
  <c r="J5094" i="6"/>
  <c r="J5095" i="6"/>
  <c r="J5096" i="6"/>
  <c r="J5097" i="6"/>
  <c r="J5098" i="6"/>
  <c r="J5099" i="6"/>
  <c r="J5100" i="6"/>
  <c r="J5101" i="6"/>
  <c r="J5102" i="6"/>
  <c r="J5103" i="6"/>
  <c r="J5104" i="6"/>
  <c r="J5105" i="6"/>
  <c r="J5106" i="6"/>
  <c r="J5107" i="6"/>
  <c r="J5108" i="6"/>
  <c r="J5109" i="6"/>
  <c r="J5110" i="6"/>
  <c r="J5111" i="6"/>
  <c r="J5112" i="6"/>
  <c r="J5113" i="6"/>
  <c r="J5114" i="6"/>
  <c r="J5115" i="6"/>
  <c r="J5116" i="6"/>
  <c r="J5117" i="6"/>
  <c r="J5118" i="6"/>
  <c r="J5119" i="6"/>
  <c r="J5120" i="6"/>
  <c r="J5121" i="6"/>
  <c r="J5122" i="6"/>
  <c r="J5123" i="6"/>
  <c r="J5124" i="6"/>
  <c r="J5125" i="6"/>
  <c r="J5126" i="6"/>
  <c r="J5127" i="6"/>
  <c r="J5128" i="6"/>
  <c r="J5129" i="6"/>
  <c r="J5130" i="6"/>
  <c r="J5131" i="6"/>
  <c r="J5132" i="6"/>
  <c r="J5133" i="6"/>
  <c r="J5134" i="6"/>
  <c r="J5135" i="6"/>
  <c r="J5136" i="6"/>
  <c r="J5137" i="6"/>
  <c r="J5138" i="6"/>
  <c r="J5139" i="6"/>
  <c r="J5140" i="6"/>
  <c r="J5141" i="6"/>
  <c r="J5142" i="6"/>
  <c r="J5143" i="6"/>
  <c r="J5144" i="6"/>
  <c r="J5145" i="6"/>
  <c r="J5146" i="6"/>
  <c r="J5147" i="6"/>
  <c r="J5148" i="6"/>
  <c r="J5149" i="6"/>
  <c r="J5150" i="6"/>
  <c r="J5151" i="6"/>
  <c r="J5152" i="6"/>
  <c r="J5153" i="6"/>
  <c r="J5154" i="6"/>
  <c r="J5155" i="6"/>
  <c r="J5156" i="6"/>
  <c r="J5157" i="6"/>
  <c r="J5158" i="6"/>
  <c r="J5159" i="6"/>
  <c r="J5160" i="6"/>
  <c r="J5161" i="6"/>
  <c r="J5162" i="6"/>
  <c r="J5163" i="6"/>
  <c r="J5164" i="6"/>
  <c r="J5165" i="6"/>
  <c r="J5166" i="6"/>
  <c r="J5167" i="6"/>
  <c r="J5168" i="6"/>
  <c r="J5169" i="6"/>
  <c r="J5170" i="6"/>
  <c r="J5171" i="6"/>
  <c r="J5172" i="6"/>
  <c r="J5173" i="6"/>
  <c r="J5174" i="6"/>
  <c r="J5175" i="6"/>
  <c r="J5176" i="6"/>
  <c r="J5177" i="6"/>
  <c r="J5178" i="6"/>
  <c r="J5179" i="6"/>
  <c r="J5180" i="6"/>
  <c r="J5181" i="6"/>
  <c r="J5182" i="6"/>
  <c r="J5183" i="6"/>
  <c r="J5184" i="6"/>
  <c r="J5185" i="6"/>
  <c r="J5186" i="6"/>
  <c r="J5187" i="6"/>
  <c r="J5188" i="6"/>
  <c r="J5189" i="6"/>
  <c r="J5190" i="6"/>
  <c r="J5191" i="6"/>
  <c r="J5192" i="6"/>
  <c r="J5193" i="6"/>
  <c r="J5194" i="6"/>
  <c r="J5195" i="6"/>
  <c r="J5196" i="6"/>
  <c r="J5197" i="6"/>
  <c r="J5198" i="6"/>
  <c r="J5199" i="6"/>
  <c r="J5200" i="6"/>
  <c r="J5201" i="6"/>
  <c r="J5202" i="6"/>
  <c r="J5203" i="6"/>
  <c r="J5204" i="6"/>
  <c r="J5205" i="6"/>
  <c r="J5206" i="6"/>
  <c r="J5207" i="6"/>
  <c r="J5208" i="6"/>
  <c r="J5209" i="6"/>
  <c r="J5210" i="6"/>
  <c r="J5211" i="6"/>
  <c r="J5212" i="6"/>
  <c r="J5213" i="6"/>
  <c r="J5214" i="6"/>
  <c r="J5215" i="6"/>
  <c r="J5216" i="6"/>
  <c r="J5217" i="6"/>
  <c r="J5218" i="6"/>
  <c r="J5219" i="6"/>
  <c r="J5220" i="6"/>
  <c r="J5221" i="6"/>
  <c r="J5222" i="6"/>
  <c r="J5223" i="6"/>
  <c r="J5224" i="6"/>
  <c r="J5225" i="6"/>
  <c r="J5226" i="6"/>
  <c r="J5227" i="6"/>
  <c r="J5228" i="6"/>
  <c r="J5229" i="6"/>
  <c r="J5230" i="6"/>
  <c r="J5231" i="6"/>
  <c r="J5232" i="6"/>
  <c r="J5233" i="6"/>
  <c r="J5234" i="6"/>
  <c r="J5235" i="6"/>
  <c r="J5236" i="6"/>
  <c r="J5237" i="6"/>
  <c r="J5238" i="6"/>
  <c r="J5239" i="6"/>
  <c r="J5240" i="6"/>
  <c r="J5241" i="6"/>
  <c r="J5242" i="6"/>
  <c r="J5243" i="6"/>
  <c r="J5244" i="6"/>
  <c r="J5245" i="6"/>
  <c r="J5246" i="6"/>
  <c r="J5247" i="6"/>
  <c r="J5248" i="6"/>
  <c r="J5249" i="6"/>
  <c r="J5250" i="6"/>
  <c r="J5251" i="6"/>
  <c r="J5252" i="6"/>
  <c r="J5253" i="6"/>
  <c r="J5254" i="6"/>
  <c r="J5255" i="6"/>
  <c r="J5256" i="6"/>
  <c r="J5257" i="6"/>
  <c r="J5258" i="6"/>
  <c r="J5259" i="6"/>
  <c r="J5260" i="6"/>
  <c r="J5261" i="6"/>
  <c r="J5262" i="6"/>
  <c r="J5263" i="6"/>
  <c r="J5264" i="6"/>
  <c r="J5265" i="6"/>
  <c r="J5266" i="6"/>
  <c r="J5267" i="6"/>
  <c r="J5268" i="6"/>
  <c r="J5269" i="6"/>
  <c r="J5270" i="6"/>
  <c r="J5271" i="6"/>
  <c r="J5272" i="6"/>
  <c r="J5273" i="6"/>
  <c r="J5274" i="6"/>
  <c r="J5275" i="6"/>
  <c r="J5276" i="6"/>
  <c r="J5277" i="6"/>
  <c r="J5278" i="6"/>
  <c r="J5279" i="6"/>
  <c r="J5280" i="6"/>
  <c r="J5281" i="6"/>
  <c r="J5282" i="6"/>
  <c r="J5283" i="6"/>
  <c r="J5284" i="6"/>
  <c r="J5285" i="6"/>
  <c r="J5286" i="6"/>
  <c r="J5287" i="6"/>
  <c r="J5288" i="6"/>
  <c r="J5289" i="6"/>
  <c r="J5290" i="6"/>
  <c r="J5291" i="6"/>
  <c r="J5292" i="6"/>
  <c r="J5293" i="6"/>
  <c r="J5294" i="6"/>
  <c r="J5295" i="6"/>
  <c r="J5296" i="6"/>
  <c r="J5297" i="6"/>
  <c r="J5298" i="6"/>
  <c r="J5299" i="6"/>
  <c r="J5300" i="6"/>
  <c r="J5301" i="6"/>
  <c r="J5302" i="6"/>
  <c r="J5303" i="6"/>
  <c r="J5304" i="6"/>
  <c r="J5305" i="6"/>
  <c r="J5306" i="6"/>
  <c r="J5307" i="6"/>
  <c r="J5308" i="6"/>
  <c r="J5309" i="6"/>
  <c r="J5310" i="6"/>
  <c r="J5311" i="6"/>
  <c r="J5312" i="6"/>
  <c r="J5313" i="6"/>
  <c r="J5314" i="6"/>
  <c r="J5315" i="6"/>
  <c r="J5316" i="6"/>
  <c r="J5317" i="6"/>
  <c r="J5318" i="6"/>
  <c r="J5319" i="6"/>
  <c r="J5320" i="6"/>
  <c r="J5321" i="6"/>
  <c r="J5322" i="6"/>
  <c r="J5323" i="6"/>
  <c r="J5324" i="6"/>
  <c r="J5325" i="6"/>
  <c r="J5326" i="6"/>
  <c r="J5327" i="6"/>
  <c r="J5328" i="6"/>
  <c r="J5329" i="6"/>
  <c r="J5330" i="6"/>
  <c r="J5331" i="6"/>
  <c r="J5332" i="6"/>
  <c r="J5333" i="6"/>
  <c r="J5334" i="6"/>
  <c r="J5335" i="6"/>
  <c r="J5336" i="6"/>
  <c r="J5337" i="6"/>
  <c r="J5338" i="6"/>
  <c r="J5339" i="6"/>
  <c r="J5340" i="6"/>
  <c r="J5341" i="6"/>
  <c r="J5342" i="6"/>
  <c r="J5343" i="6"/>
  <c r="J5344" i="6"/>
  <c r="J5345" i="6"/>
  <c r="J5346" i="6"/>
  <c r="J5347" i="6"/>
  <c r="J5348" i="6"/>
  <c r="J5349" i="6"/>
  <c r="J5350" i="6"/>
  <c r="J5351" i="6"/>
  <c r="J5352" i="6"/>
  <c r="J5353" i="6"/>
  <c r="J5354" i="6"/>
  <c r="J5355" i="6"/>
  <c r="J5356" i="6"/>
  <c r="J5357" i="6"/>
  <c r="J5358" i="6"/>
  <c r="J5359" i="6"/>
  <c r="J5360" i="6"/>
  <c r="J5361" i="6"/>
  <c r="J5362" i="6"/>
  <c r="J5363" i="6"/>
  <c r="J5364" i="6"/>
  <c r="J5365" i="6"/>
  <c r="J5366" i="6"/>
  <c r="J5367" i="6"/>
  <c r="J5368" i="6"/>
  <c r="J5369" i="6"/>
  <c r="J5370" i="6"/>
  <c r="J5371" i="6"/>
  <c r="J5372" i="6"/>
  <c r="J5373" i="6"/>
  <c r="J5374" i="6"/>
  <c r="J5375" i="6"/>
  <c r="J5376" i="6"/>
  <c r="J5377" i="6"/>
  <c r="J5378" i="6"/>
  <c r="J5379" i="6"/>
  <c r="J5380" i="6"/>
  <c r="J5381" i="6"/>
  <c r="J5382" i="6"/>
  <c r="J5383" i="6"/>
  <c r="J5384" i="6"/>
  <c r="J5385" i="6"/>
  <c r="J5386" i="6"/>
  <c r="J5387" i="6"/>
  <c r="J5388" i="6"/>
  <c r="J5389" i="6"/>
  <c r="J5390" i="6"/>
  <c r="J5391" i="6"/>
  <c r="J5392" i="6"/>
  <c r="J5393" i="6"/>
  <c r="J5394" i="6"/>
  <c r="J5395" i="6"/>
  <c r="J5396" i="6"/>
  <c r="J5397" i="6"/>
  <c r="J5398" i="6"/>
  <c r="J5399" i="6"/>
  <c r="J5400" i="6"/>
  <c r="J5401" i="6"/>
  <c r="J5402" i="6"/>
  <c r="J5403" i="6"/>
  <c r="J5404" i="6"/>
  <c r="J5405" i="6"/>
  <c r="J5406" i="6"/>
  <c r="J5407" i="6"/>
  <c r="J5408" i="6"/>
  <c r="J5409" i="6"/>
  <c r="J5410" i="6"/>
  <c r="J5411" i="6"/>
  <c r="J5412" i="6"/>
  <c r="J5413" i="6"/>
  <c r="J5414" i="6"/>
  <c r="J5415" i="6"/>
  <c r="J5416" i="6"/>
  <c r="J5417" i="6"/>
  <c r="J5418" i="6"/>
  <c r="J5419" i="6"/>
  <c r="J5420" i="6"/>
  <c r="J5421" i="6"/>
  <c r="J5422" i="6"/>
  <c r="J5423" i="6"/>
  <c r="J5424" i="6"/>
  <c r="J5425" i="6"/>
  <c r="J5426" i="6"/>
  <c r="J5427" i="6"/>
  <c r="J5428" i="6"/>
  <c r="J5429" i="6"/>
  <c r="J5430" i="6"/>
  <c r="J5431" i="6"/>
  <c r="J5432" i="6"/>
  <c r="J5433" i="6"/>
  <c r="J5434" i="6"/>
  <c r="J5435" i="6"/>
  <c r="J5436" i="6"/>
  <c r="J5437" i="6"/>
  <c r="J5438" i="6"/>
  <c r="J5439" i="6"/>
  <c r="J5440" i="6"/>
  <c r="J5441" i="6"/>
  <c r="J5442" i="6"/>
  <c r="J5443" i="6"/>
  <c r="J5444" i="6"/>
  <c r="J5445" i="6"/>
  <c r="J5446" i="6"/>
  <c r="J5447" i="6"/>
  <c r="J5448" i="6"/>
  <c r="J5449" i="6"/>
  <c r="J5450" i="6"/>
  <c r="J5451" i="6"/>
  <c r="J5452" i="6"/>
  <c r="J5453" i="6"/>
  <c r="J5454" i="6"/>
  <c r="J5455" i="6"/>
  <c r="J5456" i="6"/>
  <c r="J5457" i="6"/>
  <c r="J5458" i="6"/>
  <c r="J5459" i="6"/>
  <c r="J5460" i="6"/>
  <c r="J5461" i="6"/>
  <c r="J5462" i="6"/>
  <c r="J5463" i="6"/>
  <c r="J5464" i="6"/>
  <c r="J5465" i="6"/>
  <c r="J5466" i="6"/>
  <c r="J5467" i="6"/>
  <c r="J5468" i="6"/>
  <c r="J5469" i="6"/>
  <c r="J5470" i="6"/>
  <c r="J5471" i="6"/>
  <c r="J5472" i="6"/>
  <c r="J5473" i="6"/>
  <c r="J5474" i="6"/>
  <c r="J5475" i="6"/>
  <c r="J5476" i="6"/>
  <c r="J5477" i="6"/>
  <c r="J5478" i="6"/>
  <c r="J5479" i="6"/>
  <c r="J5480" i="6"/>
  <c r="J5481" i="6"/>
  <c r="J5482" i="6"/>
  <c r="J5483" i="6"/>
  <c r="J5484" i="6"/>
  <c r="J5485" i="6"/>
  <c r="J5486" i="6"/>
  <c r="J5487" i="6"/>
  <c r="J5488" i="6"/>
  <c r="J5489" i="6"/>
  <c r="J5490" i="6"/>
  <c r="J5491" i="6"/>
  <c r="J5492" i="6"/>
  <c r="J5493" i="6"/>
  <c r="J5494" i="6"/>
  <c r="J5495" i="6"/>
  <c r="J5496" i="6"/>
  <c r="J5497" i="6"/>
  <c r="J5498" i="6"/>
  <c r="J5499" i="6"/>
  <c r="J5500" i="6"/>
  <c r="J5501" i="6"/>
  <c r="J5502" i="6"/>
  <c r="J5503" i="6"/>
  <c r="J5504" i="6"/>
  <c r="J5505" i="6"/>
  <c r="J5506" i="6"/>
  <c r="J5507" i="6"/>
  <c r="J5508" i="6"/>
  <c r="J5509" i="6"/>
  <c r="J5510" i="6"/>
  <c r="J5511" i="6"/>
  <c r="J5512" i="6"/>
  <c r="J5513" i="6"/>
  <c r="J5514" i="6"/>
  <c r="J5515" i="6"/>
  <c r="J5516" i="6"/>
  <c r="J5517" i="6"/>
  <c r="J5518" i="6"/>
  <c r="J5519" i="6"/>
  <c r="J5520" i="6"/>
  <c r="J5521" i="6"/>
  <c r="J5522" i="6"/>
  <c r="J5523" i="6"/>
  <c r="J5524" i="6"/>
  <c r="J5525" i="6"/>
  <c r="J5526" i="6"/>
  <c r="J5527" i="6"/>
  <c r="J5528" i="6"/>
  <c r="J5529" i="6"/>
  <c r="J5530" i="6"/>
  <c r="J5531" i="6"/>
  <c r="J5532" i="6"/>
  <c r="J5533" i="6"/>
  <c r="J5534" i="6"/>
  <c r="J5535" i="6"/>
  <c r="J5536" i="6"/>
  <c r="J5537" i="6"/>
  <c r="J5538" i="6"/>
  <c r="J5539" i="6"/>
  <c r="J5540" i="6"/>
  <c r="J5541" i="6"/>
  <c r="J5542" i="6"/>
  <c r="J5543" i="6"/>
  <c r="J5544" i="6"/>
  <c r="J5545" i="6"/>
  <c r="J5546" i="6"/>
  <c r="J5547" i="6"/>
  <c r="J5548" i="6"/>
  <c r="J5549" i="6"/>
  <c r="J5550" i="6"/>
  <c r="J5551" i="6"/>
  <c r="J5552" i="6"/>
  <c r="J5553" i="6"/>
  <c r="J5554" i="6"/>
  <c r="J5555" i="6"/>
  <c r="J5556" i="6"/>
  <c r="J5557" i="6"/>
  <c r="J5558" i="6"/>
  <c r="J5559" i="6"/>
  <c r="J5560" i="6"/>
  <c r="J5561" i="6"/>
  <c r="J5562" i="6"/>
  <c r="J5563" i="6"/>
  <c r="J5564" i="6"/>
  <c r="J5565" i="6"/>
  <c r="J5566" i="6"/>
  <c r="J5567" i="6"/>
  <c r="J5568" i="6"/>
  <c r="J5569" i="6"/>
  <c r="J5570" i="6"/>
  <c r="J5571" i="6"/>
  <c r="J5572" i="6"/>
  <c r="J5573" i="6"/>
  <c r="J5574" i="6"/>
  <c r="J5575" i="6"/>
  <c r="J5576" i="6"/>
  <c r="J5577" i="6"/>
  <c r="J5578" i="6"/>
  <c r="J5579" i="6"/>
  <c r="J5580" i="6"/>
  <c r="J5581" i="6"/>
  <c r="J5582" i="6"/>
  <c r="J5583" i="6"/>
  <c r="J5584" i="6"/>
  <c r="J5585" i="6"/>
  <c r="J5586" i="6"/>
  <c r="J5587" i="6"/>
  <c r="J5588" i="6"/>
  <c r="J5589" i="6"/>
  <c r="J5590" i="6"/>
  <c r="J5591" i="6"/>
  <c r="J5592" i="6"/>
  <c r="J5593" i="6"/>
  <c r="J5594" i="6"/>
  <c r="J5595" i="6"/>
  <c r="J5596" i="6"/>
  <c r="J5597" i="6"/>
  <c r="J5598" i="6"/>
  <c r="J5599" i="6"/>
  <c r="J5600" i="6"/>
  <c r="J5601" i="6"/>
  <c r="J5602" i="6"/>
  <c r="J5603" i="6"/>
  <c r="J5604" i="6"/>
  <c r="J5605" i="6"/>
  <c r="J5606" i="6"/>
  <c r="J5607" i="6"/>
  <c r="J5608" i="6"/>
  <c r="J5609" i="6"/>
  <c r="J5610" i="6"/>
  <c r="J5611" i="6"/>
  <c r="J5612" i="6"/>
  <c r="J5613" i="6"/>
  <c r="J5614" i="6"/>
  <c r="J5615" i="6"/>
  <c r="J5616" i="6"/>
  <c r="J5617" i="6"/>
  <c r="J5618" i="6"/>
  <c r="J5619" i="6"/>
  <c r="J5620" i="6"/>
  <c r="J5621" i="6"/>
  <c r="J5622" i="6"/>
  <c r="J5623" i="6"/>
  <c r="J5624" i="6"/>
  <c r="J5625" i="6"/>
  <c r="J5626" i="6"/>
  <c r="J5627" i="6"/>
  <c r="J5628" i="6"/>
  <c r="J5629" i="6"/>
  <c r="J5630" i="6"/>
  <c r="J5631" i="6"/>
  <c r="J5632" i="6"/>
  <c r="J5633" i="6"/>
  <c r="J5634" i="6"/>
  <c r="J5635" i="6"/>
  <c r="J5636" i="6"/>
  <c r="J5637" i="6"/>
  <c r="J5638" i="6"/>
  <c r="J5639" i="6"/>
  <c r="J5640" i="6"/>
  <c r="J5641" i="6"/>
  <c r="J5642" i="6"/>
  <c r="J5643" i="6"/>
  <c r="J5644" i="6"/>
  <c r="J5645" i="6"/>
  <c r="J5646" i="6"/>
  <c r="J5647" i="6"/>
  <c r="J5648" i="6"/>
  <c r="J5649" i="6"/>
  <c r="J5650" i="6"/>
  <c r="J5651" i="6"/>
  <c r="J5652" i="6"/>
  <c r="J5653" i="6"/>
  <c r="J5654" i="6"/>
  <c r="J5655" i="6"/>
  <c r="J5656" i="6"/>
  <c r="J5657" i="6"/>
  <c r="J5658" i="6"/>
  <c r="J5659" i="6"/>
  <c r="J5660" i="6"/>
  <c r="J5661" i="6"/>
  <c r="J5662" i="6"/>
  <c r="J5663" i="6"/>
  <c r="J5664" i="6"/>
  <c r="J5665" i="6"/>
  <c r="J5666" i="6"/>
  <c r="J5667" i="6"/>
  <c r="J5668" i="6"/>
  <c r="J5669" i="6"/>
  <c r="J5670" i="6"/>
  <c r="J5671" i="6"/>
  <c r="J5672" i="6"/>
  <c r="J5673" i="6"/>
  <c r="J5674" i="6"/>
  <c r="J5675" i="6"/>
  <c r="J5676" i="6"/>
  <c r="J5677" i="6"/>
  <c r="J5678" i="6"/>
  <c r="J5679" i="6"/>
  <c r="J5680" i="6"/>
  <c r="J5681" i="6"/>
  <c r="J5682" i="6"/>
  <c r="J5683" i="6"/>
  <c r="J5684" i="6"/>
  <c r="J5685" i="6"/>
  <c r="J5686" i="6"/>
  <c r="J5687" i="6"/>
  <c r="J5688" i="6"/>
  <c r="J5689" i="6"/>
  <c r="J5690" i="6"/>
  <c r="J5691" i="6"/>
  <c r="J5692" i="6"/>
  <c r="J5693" i="6"/>
  <c r="J5694" i="6"/>
  <c r="J5695" i="6"/>
  <c r="J5696" i="6"/>
  <c r="J5697" i="6"/>
  <c r="J5698" i="6"/>
  <c r="J5699" i="6"/>
  <c r="J5700" i="6"/>
  <c r="J5701" i="6"/>
  <c r="J5702" i="6"/>
  <c r="J5703" i="6"/>
  <c r="J5704" i="6"/>
  <c r="J5705" i="6"/>
  <c r="J5706" i="6"/>
  <c r="J5707" i="6"/>
  <c r="J5708" i="6"/>
  <c r="J5709" i="6"/>
  <c r="J5710" i="6"/>
  <c r="J5711" i="6"/>
  <c r="J5712" i="6"/>
  <c r="J5713" i="6"/>
  <c r="J5714" i="6"/>
  <c r="J5715" i="6"/>
  <c r="J5716" i="6"/>
  <c r="J5717" i="6"/>
  <c r="J5718" i="6"/>
  <c r="J5719" i="6"/>
  <c r="J5720" i="6"/>
  <c r="J5721" i="6"/>
  <c r="J5722" i="6"/>
  <c r="J5723" i="6"/>
  <c r="J5724" i="6"/>
  <c r="J5725" i="6"/>
  <c r="J5726" i="6"/>
  <c r="J5727" i="6"/>
  <c r="J5728" i="6"/>
  <c r="J5729" i="6"/>
  <c r="J5730" i="6"/>
  <c r="J5731" i="6"/>
  <c r="J5732" i="6"/>
  <c r="J5733" i="6"/>
  <c r="J5734" i="6"/>
  <c r="J5735" i="6"/>
  <c r="J5736" i="6"/>
  <c r="J5737" i="6"/>
  <c r="J5738" i="6"/>
  <c r="J5739" i="6"/>
  <c r="J5740" i="6"/>
  <c r="J5741" i="6"/>
  <c r="J5742" i="6"/>
  <c r="J5743" i="6"/>
  <c r="J5744" i="6"/>
  <c r="J5745" i="6"/>
  <c r="J5746" i="6"/>
  <c r="J5747" i="6"/>
  <c r="J5748" i="6"/>
  <c r="J5749" i="6"/>
  <c r="J5750" i="6"/>
  <c r="J5751" i="6"/>
  <c r="J5752" i="6"/>
  <c r="J5753" i="6"/>
  <c r="J5754" i="6"/>
  <c r="J5755" i="6"/>
  <c r="J5756" i="6"/>
  <c r="J5757" i="6"/>
  <c r="J5758" i="6"/>
  <c r="J5759" i="6"/>
  <c r="J5760" i="6"/>
  <c r="J5761" i="6"/>
  <c r="J5762" i="6"/>
  <c r="J5763" i="6"/>
  <c r="J5764" i="6"/>
  <c r="J5765" i="6"/>
  <c r="J5766" i="6"/>
  <c r="J5767" i="6"/>
  <c r="J5768" i="6"/>
  <c r="J5769" i="6"/>
  <c r="J5770" i="6"/>
  <c r="J5771" i="6"/>
  <c r="J5772" i="6"/>
  <c r="J5773" i="6"/>
  <c r="J5774" i="6"/>
  <c r="J5775" i="6"/>
  <c r="J5776" i="6"/>
  <c r="J5777" i="6"/>
  <c r="J5778" i="6"/>
  <c r="J5779" i="6"/>
  <c r="J5780" i="6"/>
  <c r="J5781" i="6"/>
  <c r="J5782" i="6"/>
  <c r="J5783" i="6"/>
  <c r="J5784" i="6"/>
  <c r="J5785" i="6"/>
  <c r="J5786" i="6"/>
  <c r="J5787" i="6"/>
  <c r="J5788" i="6"/>
  <c r="J5789" i="6"/>
  <c r="J5790" i="6"/>
  <c r="J5791" i="6"/>
  <c r="J5792" i="6"/>
  <c r="J5793" i="6"/>
  <c r="J5794" i="6"/>
  <c r="J5795" i="6"/>
  <c r="J5796" i="6"/>
  <c r="J5797" i="6"/>
  <c r="J5798" i="6"/>
  <c r="J5799" i="6"/>
  <c r="J5800" i="6"/>
  <c r="J5801" i="6"/>
  <c r="J5802" i="6"/>
  <c r="J5803" i="6"/>
  <c r="J5804" i="6"/>
  <c r="J5805" i="6"/>
  <c r="J5806" i="6"/>
  <c r="J5807" i="6"/>
  <c r="J5808" i="6"/>
  <c r="J5809" i="6"/>
  <c r="J5810" i="6"/>
  <c r="J5811" i="6"/>
  <c r="J5812" i="6"/>
  <c r="J5813" i="6"/>
  <c r="J5814" i="6"/>
  <c r="J5815" i="6"/>
  <c r="J5816" i="6"/>
  <c r="J5817" i="6"/>
  <c r="J5818" i="6"/>
  <c r="J5819" i="6"/>
  <c r="J5820" i="6"/>
  <c r="J5821" i="6"/>
  <c r="J5822" i="6"/>
  <c r="J5823" i="6"/>
  <c r="J5824" i="6"/>
  <c r="J5825" i="6"/>
  <c r="J5826" i="6"/>
  <c r="J5827" i="6"/>
  <c r="J5828" i="6"/>
  <c r="J5829" i="6"/>
  <c r="J5830" i="6"/>
  <c r="J5831" i="6"/>
  <c r="J5832" i="6"/>
  <c r="J5833" i="6"/>
  <c r="J5834" i="6"/>
  <c r="J5835" i="6"/>
  <c r="J5836" i="6"/>
  <c r="J5837" i="6"/>
  <c r="J5838" i="6"/>
  <c r="J5839" i="6"/>
  <c r="J5840" i="6"/>
  <c r="J5841" i="6"/>
  <c r="J5842" i="6"/>
  <c r="J5843" i="6"/>
  <c r="J5844" i="6"/>
  <c r="J5845" i="6"/>
  <c r="J5846" i="6"/>
  <c r="J5847" i="6"/>
  <c r="J5848" i="6"/>
  <c r="J5849" i="6"/>
  <c r="J5850" i="6"/>
  <c r="J5851" i="6"/>
  <c r="J5852" i="6"/>
  <c r="J5853" i="6"/>
  <c r="J5854" i="6"/>
  <c r="J5855" i="6"/>
  <c r="J5856" i="6"/>
  <c r="J5857" i="6"/>
  <c r="J5858" i="6"/>
  <c r="J5859" i="6"/>
  <c r="J5860" i="6"/>
  <c r="J5861" i="6"/>
  <c r="J5862" i="6"/>
  <c r="J5863" i="6"/>
  <c r="J5864" i="6"/>
  <c r="J5865" i="6"/>
  <c r="J5866" i="6"/>
  <c r="J5867" i="6"/>
  <c r="J5868" i="6"/>
  <c r="J5869" i="6"/>
  <c r="J5870" i="6"/>
  <c r="J5871" i="6"/>
  <c r="J5872" i="6"/>
  <c r="J5873" i="6"/>
  <c r="J5874" i="6"/>
  <c r="J5875" i="6"/>
  <c r="J5876" i="6"/>
  <c r="J5877" i="6"/>
  <c r="J5878" i="6"/>
  <c r="J5879" i="6"/>
  <c r="J5880" i="6"/>
  <c r="J5881" i="6"/>
  <c r="J5882" i="6"/>
  <c r="J5883" i="6"/>
  <c r="J5884" i="6"/>
  <c r="J5885" i="6"/>
  <c r="J5886" i="6"/>
  <c r="J5887" i="6"/>
  <c r="J5888" i="6"/>
  <c r="J5889" i="6"/>
  <c r="J5890" i="6"/>
  <c r="J5891" i="6"/>
  <c r="J5892" i="6"/>
  <c r="J5893" i="6"/>
  <c r="J5894" i="6"/>
  <c r="J5895" i="6"/>
  <c r="J5896" i="6"/>
  <c r="J5897" i="6"/>
  <c r="J5898" i="6"/>
  <c r="J5899" i="6"/>
  <c r="J5900" i="6"/>
  <c r="J5901" i="6"/>
  <c r="J5902" i="6"/>
  <c r="J5903" i="6"/>
  <c r="J5904" i="6"/>
  <c r="J5905" i="6"/>
  <c r="J5906" i="6"/>
  <c r="J5907" i="6"/>
  <c r="J5908" i="6"/>
  <c r="J5909" i="6"/>
  <c r="J5910" i="6"/>
  <c r="J5911" i="6"/>
  <c r="J5912" i="6"/>
  <c r="J5913" i="6"/>
  <c r="J5914" i="6"/>
  <c r="J5915" i="6"/>
  <c r="J5916" i="6"/>
  <c r="J5917" i="6"/>
  <c r="J5918" i="6"/>
  <c r="J5919" i="6"/>
  <c r="J5920" i="6"/>
  <c r="J5921" i="6"/>
  <c r="J5922" i="6"/>
  <c r="J5923" i="6"/>
  <c r="J5924" i="6"/>
  <c r="J5925" i="6"/>
  <c r="J5926" i="6"/>
  <c r="J5927" i="6"/>
  <c r="J5928" i="6"/>
  <c r="J5929" i="6"/>
  <c r="J5930" i="6"/>
  <c r="J5931" i="6"/>
  <c r="J5932" i="6"/>
  <c r="J5933" i="6"/>
  <c r="J5934" i="6"/>
  <c r="J5935" i="6"/>
  <c r="J5936" i="6"/>
  <c r="J5937" i="6"/>
  <c r="J5938" i="6"/>
  <c r="J5939" i="6"/>
  <c r="J5940" i="6"/>
  <c r="J5941" i="6"/>
  <c r="J5942" i="6"/>
  <c r="J5943" i="6"/>
  <c r="J5944" i="6"/>
  <c r="J5945" i="6"/>
  <c r="J5946" i="6"/>
  <c r="J5947" i="6"/>
  <c r="J5948" i="6"/>
  <c r="J5949" i="6"/>
  <c r="J5950" i="6"/>
  <c r="J5951" i="6"/>
  <c r="J5952" i="6"/>
  <c r="J5953" i="6"/>
  <c r="J5954" i="6"/>
  <c r="J5955" i="6"/>
  <c r="J5956" i="6"/>
  <c r="J5957" i="6"/>
  <c r="J5958" i="6"/>
  <c r="J5959" i="6"/>
  <c r="J5960" i="6"/>
  <c r="J5961" i="6"/>
  <c r="J5962" i="6"/>
  <c r="J5963" i="6"/>
  <c r="J5964" i="6"/>
  <c r="J5965" i="6"/>
  <c r="J5966" i="6"/>
  <c r="J5967" i="6"/>
  <c r="J5968" i="6"/>
  <c r="J5969" i="6"/>
  <c r="J5970" i="6"/>
  <c r="J5971" i="6"/>
  <c r="J5972" i="6"/>
  <c r="J5973" i="6"/>
  <c r="J5974" i="6"/>
  <c r="J5975" i="6"/>
  <c r="J5976" i="6"/>
  <c r="J5977" i="6"/>
  <c r="J5978" i="6"/>
  <c r="J5979" i="6"/>
  <c r="J5980" i="6"/>
  <c r="J5981" i="6"/>
  <c r="J5982" i="6"/>
  <c r="J5983" i="6"/>
  <c r="J5984" i="6"/>
  <c r="J5985" i="6"/>
  <c r="J5986" i="6"/>
  <c r="J5987" i="6"/>
  <c r="J5988" i="6"/>
  <c r="J5989" i="6"/>
  <c r="J5990" i="6"/>
  <c r="J5991" i="6"/>
  <c r="J5992" i="6"/>
  <c r="J5993" i="6"/>
  <c r="J5994" i="6"/>
  <c r="J5995" i="6"/>
  <c r="J5996" i="6"/>
  <c r="J5997" i="6"/>
  <c r="J5998" i="6"/>
  <c r="J5999" i="6"/>
  <c r="J6000" i="6"/>
  <c r="J6001" i="6"/>
  <c r="J6002" i="6"/>
  <c r="J6003" i="6"/>
  <c r="J6004" i="6"/>
  <c r="J6005" i="6"/>
  <c r="J6006" i="6"/>
  <c r="J6007" i="6"/>
  <c r="J6008" i="6"/>
  <c r="J6009" i="6"/>
  <c r="J6010" i="6"/>
  <c r="J6011" i="6"/>
  <c r="J6012" i="6"/>
  <c r="J6013" i="6"/>
  <c r="J6014" i="6"/>
  <c r="J6015" i="6"/>
  <c r="J6016" i="6"/>
  <c r="J6017" i="6"/>
  <c r="J6018" i="6"/>
  <c r="J6019" i="6"/>
  <c r="J6020" i="6"/>
  <c r="J6021" i="6"/>
  <c r="J6022" i="6"/>
  <c r="J6023" i="6"/>
  <c r="J6024" i="6"/>
  <c r="J6025" i="6"/>
  <c r="J6026" i="6"/>
  <c r="J6027" i="6"/>
  <c r="J6028" i="6"/>
  <c r="J6029" i="6"/>
  <c r="J6030" i="6"/>
  <c r="J6031" i="6"/>
  <c r="J6032" i="6"/>
  <c r="J6033" i="6"/>
  <c r="J6034" i="6"/>
  <c r="J6035" i="6"/>
  <c r="J6036" i="6"/>
  <c r="J6037" i="6"/>
  <c r="J6038" i="6"/>
  <c r="J6039" i="6"/>
  <c r="J6040" i="6"/>
  <c r="J6041" i="6"/>
  <c r="J6042" i="6"/>
  <c r="J6043" i="6"/>
  <c r="J6044" i="6"/>
  <c r="J6045" i="6"/>
  <c r="J6046" i="6"/>
  <c r="J6047" i="6"/>
  <c r="J6048" i="6"/>
  <c r="J6049" i="6"/>
  <c r="J6050" i="6"/>
  <c r="J6051" i="6"/>
  <c r="J6052" i="6"/>
  <c r="J6053" i="6"/>
  <c r="J6054" i="6"/>
  <c r="J6055" i="6"/>
  <c r="J6056" i="6"/>
  <c r="J6057" i="6"/>
  <c r="J6058" i="6"/>
  <c r="J6059" i="6"/>
  <c r="J6060" i="6"/>
  <c r="J6061" i="6"/>
  <c r="J6062" i="6"/>
  <c r="J6063" i="6"/>
  <c r="J6064" i="6"/>
  <c r="J6065" i="6"/>
  <c r="J6066" i="6"/>
  <c r="J6067" i="6"/>
  <c r="J6068" i="6"/>
  <c r="J6069" i="6"/>
  <c r="J6070" i="6"/>
  <c r="J6071" i="6"/>
  <c r="J6072" i="6"/>
  <c r="J6073" i="6"/>
  <c r="J6074" i="6"/>
  <c r="J6075" i="6"/>
  <c r="J6076" i="6"/>
  <c r="J6077" i="6"/>
  <c r="J6078" i="6"/>
  <c r="J6079" i="6"/>
  <c r="J6080" i="6"/>
  <c r="J6081" i="6"/>
  <c r="J6082" i="6"/>
  <c r="J6083" i="6"/>
  <c r="J6084" i="6"/>
  <c r="J6085" i="6"/>
  <c r="J6086" i="6"/>
  <c r="J6087" i="6"/>
  <c r="J6088" i="6"/>
  <c r="J6089" i="6"/>
  <c r="J6090" i="6"/>
  <c r="J6091" i="6"/>
  <c r="J6092" i="6"/>
  <c r="J6093" i="6"/>
  <c r="J6094" i="6"/>
  <c r="J6095" i="6"/>
  <c r="J6096" i="6"/>
  <c r="J6097" i="6"/>
  <c r="J6098" i="6"/>
  <c r="J6099" i="6"/>
  <c r="J6100" i="6"/>
  <c r="J6101" i="6"/>
  <c r="J6102" i="6"/>
  <c r="J6103" i="6"/>
  <c r="J6104" i="6"/>
  <c r="J6105" i="6"/>
  <c r="J6106" i="6"/>
  <c r="J6107" i="6"/>
  <c r="J6108" i="6"/>
  <c r="J6109" i="6"/>
  <c r="J6110" i="6"/>
  <c r="J6111" i="6"/>
  <c r="J6112" i="6"/>
  <c r="J6113" i="6"/>
  <c r="J6114" i="6"/>
  <c r="J6115" i="6"/>
  <c r="J6116" i="6"/>
  <c r="J6117" i="6"/>
  <c r="J6118" i="6"/>
  <c r="J6119" i="6"/>
  <c r="J6120" i="6"/>
  <c r="J6121" i="6"/>
  <c r="J6122" i="6"/>
  <c r="J6123" i="6"/>
  <c r="J6124" i="6"/>
  <c r="J6125" i="6"/>
  <c r="J6126" i="6"/>
  <c r="J6127" i="6"/>
  <c r="J6128" i="6"/>
  <c r="J6129" i="6"/>
  <c r="J6130" i="6"/>
  <c r="J6131" i="6"/>
  <c r="J6132" i="6"/>
  <c r="J6133" i="6"/>
  <c r="J6134" i="6"/>
  <c r="J6135" i="6"/>
  <c r="J6136" i="6"/>
  <c r="J6137" i="6"/>
  <c r="J6138" i="6"/>
  <c r="J6139" i="6"/>
  <c r="J6140" i="6"/>
  <c r="J6141" i="6"/>
  <c r="J6142" i="6"/>
  <c r="J6143" i="6"/>
  <c r="J6144" i="6"/>
  <c r="J6145" i="6"/>
  <c r="J6146" i="6"/>
  <c r="J6147" i="6"/>
  <c r="J6148" i="6"/>
  <c r="J6149" i="6"/>
  <c r="J6150" i="6"/>
  <c r="J6151" i="6"/>
  <c r="J6152" i="6"/>
  <c r="J6153" i="6"/>
  <c r="J6154" i="6"/>
  <c r="J6155" i="6"/>
  <c r="J6156" i="6"/>
  <c r="J6157" i="6"/>
  <c r="J6158" i="6"/>
  <c r="J6159" i="6"/>
  <c r="J6160" i="6"/>
  <c r="J6161" i="6"/>
  <c r="J6162" i="6"/>
  <c r="J6163" i="6"/>
  <c r="J6164" i="6"/>
  <c r="J6165" i="6"/>
  <c r="J6166" i="6"/>
  <c r="J6167" i="6"/>
  <c r="J6168" i="6"/>
  <c r="J6169" i="6"/>
  <c r="J6170" i="6"/>
  <c r="J6171" i="6"/>
  <c r="J6172" i="6"/>
  <c r="J6173" i="6"/>
  <c r="J6174" i="6"/>
  <c r="J6175" i="6"/>
  <c r="J6176" i="6"/>
  <c r="J6177" i="6"/>
  <c r="J6178" i="6"/>
  <c r="J6179" i="6"/>
  <c r="J6180" i="6"/>
  <c r="J6181" i="6"/>
  <c r="J6182" i="6"/>
  <c r="J6183" i="6"/>
  <c r="J6184" i="6"/>
  <c r="J6185" i="6"/>
  <c r="J6186" i="6"/>
  <c r="J6187" i="6"/>
  <c r="J6188" i="6"/>
  <c r="J6189" i="6"/>
  <c r="J6190" i="6"/>
  <c r="J6191" i="6"/>
  <c r="J6192" i="6"/>
  <c r="J6193" i="6"/>
  <c r="J6194" i="6"/>
  <c r="J6195" i="6"/>
  <c r="J6196" i="6"/>
  <c r="J6197" i="6"/>
  <c r="J6198" i="6"/>
  <c r="J6199" i="6"/>
  <c r="J6200" i="6"/>
  <c r="J6201" i="6"/>
  <c r="J6202" i="6"/>
  <c r="J6203" i="6"/>
  <c r="J6204" i="6"/>
  <c r="J6205" i="6"/>
  <c r="J6206" i="6"/>
  <c r="J6207" i="6"/>
  <c r="J6208" i="6"/>
  <c r="J6209" i="6"/>
  <c r="J6210" i="6"/>
  <c r="J6211" i="6"/>
  <c r="J6212" i="6"/>
  <c r="J6213" i="6"/>
  <c r="J6214" i="6"/>
  <c r="J6215" i="6"/>
  <c r="J6216" i="6"/>
  <c r="J6217" i="6"/>
  <c r="J6218" i="6"/>
  <c r="J6219" i="6"/>
  <c r="J6220" i="6"/>
  <c r="J6221" i="6"/>
  <c r="J6222" i="6"/>
  <c r="J6223" i="6"/>
  <c r="J6224" i="6"/>
  <c r="J6225" i="6"/>
  <c r="J6226" i="6"/>
  <c r="J6227" i="6"/>
  <c r="J6228" i="6"/>
  <c r="J6229" i="6"/>
  <c r="J6230" i="6"/>
  <c r="J6231" i="6"/>
  <c r="J6232" i="6"/>
  <c r="J6233" i="6"/>
  <c r="J6234" i="6"/>
  <c r="J6235" i="6"/>
  <c r="J6236" i="6"/>
  <c r="J6237" i="6"/>
  <c r="J6238" i="6"/>
  <c r="J6239" i="6"/>
  <c r="J6240" i="6"/>
  <c r="J6241" i="6"/>
  <c r="J6242" i="6"/>
  <c r="J6243" i="6"/>
  <c r="J6244" i="6"/>
  <c r="J6245" i="6"/>
  <c r="J6246" i="6"/>
  <c r="J6247" i="6"/>
  <c r="J6248" i="6"/>
  <c r="J6249" i="6"/>
  <c r="J6250" i="6"/>
  <c r="J6251" i="6"/>
  <c r="J6252" i="6"/>
  <c r="J6253" i="6"/>
  <c r="J6254" i="6"/>
  <c r="J6255" i="6"/>
  <c r="J6256" i="6"/>
  <c r="J6257" i="6"/>
  <c r="J6258" i="6"/>
  <c r="J6259" i="6"/>
  <c r="J6260" i="6"/>
  <c r="J6261" i="6"/>
  <c r="J6262" i="6"/>
  <c r="J6263" i="6"/>
  <c r="J6264" i="6"/>
  <c r="J6265" i="6"/>
  <c r="J6266" i="6"/>
  <c r="J6267" i="6"/>
  <c r="J6268" i="6"/>
  <c r="J6269" i="6"/>
  <c r="J6270" i="6"/>
  <c r="J6271" i="6"/>
  <c r="J6272" i="6"/>
  <c r="J6273" i="6"/>
  <c r="J6274" i="6"/>
  <c r="J6275" i="6"/>
  <c r="J6276" i="6"/>
  <c r="J6277" i="6"/>
  <c r="J6278" i="6"/>
  <c r="J6279" i="6"/>
  <c r="J6280" i="6"/>
  <c r="J6281" i="6"/>
  <c r="J6282" i="6"/>
  <c r="J6283" i="6"/>
  <c r="J6284" i="6"/>
  <c r="J6285" i="6"/>
  <c r="J6286" i="6"/>
  <c r="J6287" i="6"/>
  <c r="J6288" i="6"/>
  <c r="J6289" i="6"/>
  <c r="J6290" i="6"/>
  <c r="J6291" i="6"/>
  <c r="J6292" i="6"/>
  <c r="J6293" i="6"/>
  <c r="J6294" i="6"/>
  <c r="J6295" i="6"/>
  <c r="J6296" i="6"/>
  <c r="J6297" i="6"/>
  <c r="J6298" i="6"/>
  <c r="J6299" i="6"/>
  <c r="J6300" i="6"/>
  <c r="J6301" i="6"/>
  <c r="J6302" i="6"/>
  <c r="J6303" i="6"/>
  <c r="J6304" i="6"/>
  <c r="J6305" i="6"/>
  <c r="J6306" i="6"/>
  <c r="J6307" i="6"/>
  <c r="J6308" i="6"/>
  <c r="J6309" i="6"/>
  <c r="J6310" i="6"/>
  <c r="J6311" i="6"/>
  <c r="J6312" i="6"/>
  <c r="J6313" i="6"/>
  <c r="J6314" i="6"/>
  <c r="J6315" i="6"/>
  <c r="J6316" i="6"/>
  <c r="J6317" i="6"/>
  <c r="J6318" i="6"/>
  <c r="J6319" i="6"/>
  <c r="J6320" i="6"/>
  <c r="J6321" i="6"/>
  <c r="J6322" i="6"/>
  <c r="J6323" i="6"/>
  <c r="J6324" i="6"/>
  <c r="J6325" i="6"/>
  <c r="J6326" i="6"/>
  <c r="J6327" i="6"/>
  <c r="J6328" i="6"/>
  <c r="J6329" i="6"/>
  <c r="J6330" i="6"/>
  <c r="J6331" i="6"/>
  <c r="J6332" i="6"/>
  <c r="J6333" i="6"/>
  <c r="J6334" i="6"/>
  <c r="J6335" i="6"/>
  <c r="J6336" i="6"/>
  <c r="J6337" i="6"/>
  <c r="J6338" i="6"/>
  <c r="J6339" i="6"/>
  <c r="J6340" i="6"/>
  <c r="J6341" i="6"/>
  <c r="J6342" i="6"/>
  <c r="J6343" i="6"/>
  <c r="J6344" i="6"/>
  <c r="J6345" i="6"/>
  <c r="J6346" i="6"/>
  <c r="J6347" i="6"/>
  <c r="J6348" i="6"/>
  <c r="J6349" i="6"/>
  <c r="J6350" i="6"/>
  <c r="J6351" i="6"/>
  <c r="J6352" i="6"/>
  <c r="J6353" i="6"/>
  <c r="J6354" i="6"/>
  <c r="J6355" i="6"/>
  <c r="J6356" i="6"/>
  <c r="J6357" i="6"/>
  <c r="J6358" i="6"/>
  <c r="J6359" i="6"/>
  <c r="J6360" i="6"/>
  <c r="J6361" i="6"/>
  <c r="J6362" i="6"/>
  <c r="J6363" i="6"/>
  <c r="J6364" i="6"/>
  <c r="J6365" i="6"/>
  <c r="J6366" i="6"/>
  <c r="J6367" i="6"/>
  <c r="J6368" i="6"/>
  <c r="J6369" i="6"/>
  <c r="J6370" i="6"/>
  <c r="J6371" i="6"/>
  <c r="J6372" i="6"/>
  <c r="J6373" i="6"/>
  <c r="J6374" i="6"/>
  <c r="J6375" i="6"/>
  <c r="J6376" i="6"/>
  <c r="J6377" i="6"/>
  <c r="J6378" i="6"/>
  <c r="J6379" i="6"/>
  <c r="J6380" i="6"/>
  <c r="J6381" i="6"/>
  <c r="J6382" i="6"/>
  <c r="J6383" i="6"/>
  <c r="J6384" i="6"/>
  <c r="J6385" i="6"/>
  <c r="J6386" i="6"/>
  <c r="J6387" i="6"/>
  <c r="J6388" i="6"/>
  <c r="J6389" i="6"/>
  <c r="J6390" i="6"/>
  <c r="J6391" i="6"/>
  <c r="J6392" i="6"/>
  <c r="J6393" i="6"/>
  <c r="J6394" i="6"/>
  <c r="J6395" i="6"/>
  <c r="J6396" i="6"/>
  <c r="J6397" i="6"/>
  <c r="J6398" i="6"/>
  <c r="J6399" i="6"/>
  <c r="J6400" i="6"/>
  <c r="J6401" i="6"/>
  <c r="J6402" i="6"/>
  <c r="J6403" i="6"/>
  <c r="J6404" i="6"/>
  <c r="J6405" i="6"/>
  <c r="J6406" i="6"/>
  <c r="J6407" i="6"/>
  <c r="J6408" i="6"/>
  <c r="J6409" i="6"/>
  <c r="J6410" i="6"/>
  <c r="J6411" i="6"/>
  <c r="J6412" i="6"/>
  <c r="J6413" i="6"/>
  <c r="J6414" i="6"/>
  <c r="J6415" i="6"/>
  <c r="J6416" i="6"/>
  <c r="J6417" i="6"/>
  <c r="J6418" i="6"/>
  <c r="J6419" i="6"/>
  <c r="J6420" i="6"/>
  <c r="J6421" i="6"/>
  <c r="J6422" i="6"/>
  <c r="J6423" i="6"/>
  <c r="J6424" i="6"/>
  <c r="J6425" i="6"/>
  <c r="J6426" i="6"/>
  <c r="J6427" i="6"/>
  <c r="J6428" i="6"/>
  <c r="J6429" i="6"/>
  <c r="J6430" i="6"/>
  <c r="J6431" i="6"/>
  <c r="J6432" i="6"/>
  <c r="J6433" i="6"/>
  <c r="J6434" i="6"/>
  <c r="J6435" i="6"/>
  <c r="J6436" i="6"/>
  <c r="J6437" i="6"/>
  <c r="J6438" i="6"/>
  <c r="J6439" i="6"/>
  <c r="J6440" i="6"/>
  <c r="J6441" i="6"/>
  <c r="J6442" i="6"/>
  <c r="J6443" i="6"/>
  <c r="J6444" i="6"/>
  <c r="J6445" i="6"/>
  <c r="J6446" i="6"/>
  <c r="J6447" i="6"/>
  <c r="J6448" i="6"/>
  <c r="J6449" i="6"/>
  <c r="J6450" i="6"/>
  <c r="J6451" i="6"/>
  <c r="J6452" i="6"/>
  <c r="J6453" i="6"/>
  <c r="J6454" i="6"/>
  <c r="J6455" i="6"/>
  <c r="J6456" i="6"/>
  <c r="J6457" i="6"/>
  <c r="J6458" i="6"/>
  <c r="J6459" i="6"/>
  <c r="J6460" i="6"/>
  <c r="J6461" i="6"/>
  <c r="J6462" i="6"/>
  <c r="J6463" i="6"/>
  <c r="J6464" i="6"/>
  <c r="J6465" i="6"/>
  <c r="J6466" i="6"/>
  <c r="J6467" i="6"/>
  <c r="J6468" i="6"/>
  <c r="J6469" i="6"/>
  <c r="J6470" i="6"/>
  <c r="J6471" i="6"/>
  <c r="J6472" i="6"/>
  <c r="J6473" i="6"/>
  <c r="J6474" i="6"/>
  <c r="J6475" i="6"/>
  <c r="J6476" i="6"/>
  <c r="J6477" i="6"/>
  <c r="J6478" i="6"/>
  <c r="J6479" i="6"/>
  <c r="J6480" i="6"/>
  <c r="J6481" i="6"/>
  <c r="J6482" i="6"/>
  <c r="J6483" i="6"/>
  <c r="J6484" i="6"/>
  <c r="J6485" i="6"/>
  <c r="J6486" i="6"/>
  <c r="J6487" i="6"/>
  <c r="J6488" i="6"/>
  <c r="J6489" i="6"/>
  <c r="J6490" i="6"/>
  <c r="J6491" i="6"/>
  <c r="J6492" i="6"/>
  <c r="J6493" i="6"/>
  <c r="J6494" i="6"/>
  <c r="J6495" i="6"/>
  <c r="J6496" i="6"/>
  <c r="J6497" i="6"/>
  <c r="J6498" i="6"/>
  <c r="J6499" i="6"/>
  <c r="J6500" i="6"/>
  <c r="J6501" i="6"/>
  <c r="J6502" i="6"/>
  <c r="J6503" i="6"/>
  <c r="J6504" i="6"/>
  <c r="J6505" i="6"/>
  <c r="J6506" i="6"/>
  <c r="J6507" i="6"/>
  <c r="J6508" i="6"/>
  <c r="J6509" i="6"/>
  <c r="J6510" i="6"/>
  <c r="J6511" i="6"/>
  <c r="J6512" i="6"/>
  <c r="J6513" i="6"/>
  <c r="J6514" i="6"/>
  <c r="J6515" i="6"/>
  <c r="J6516" i="6"/>
  <c r="J6517" i="6"/>
  <c r="J6518" i="6"/>
  <c r="J6519" i="6"/>
  <c r="J6520" i="6"/>
  <c r="J6521" i="6"/>
  <c r="J6522" i="6"/>
  <c r="J6523" i="6"/>
  <c r="J6524" i="6"/>
  <c r="J6525" i="6"/>
  <c r="J6526" i="6"/>
  <c r="J6527" i="6"/>
  <c r="J6528" i="6"/>
  <c r="J6529" i="6"/>
  <c r="J6530" i="6"/>
  <c r="J6531" i="6"/>
  <c r="J6532" i="6"/>
  <c r="J6533" i="6"/>
  <c r="J6534" i="6"/>
  <c r="J6535" i="6"/>
  <c r="J6536" i="6"/>
  <c r="J6537" i="6"/>
  <c r="J6538" i="6"/>
  <c r="J6539" i="6"/>
  <c r="J6540" i="6"/>
  <c r="J6541" i="6"/>
  <c r="J6542" i="6"/>
  <c r="J6543" i="6"/>
  <c r="J6544" i="6"/>
  <c r="J6545" i="6"/>
  <c r="J6546" i="6"/>
  <c r="J6547" i="6"/>
  <c r="J6548" i="6"/>
  <c r="J6549" i="6"/>
  <c r="J6550" i="6"/>
  <c r="J6551" i="6"/>
  <c r="J6552" i="6"/>
  <c r="J6553" i="6"/>
  <c r="J6554" i="6"/>
  <c r="J6555" i="6"/>
  <c r="J6556" i="6"/>
  <c r="J6557" i="6"/>
  <c r="J6558" i="6"/>
  <c r="J6559" i="6"/>
  <c r="J6560" i="6"/>
  <c r="J6561" i="6"/>
  <c r="J6562" i="6"/>
  <c r="J6563" i="6"/>
  <c r="J6564" i="6"/>
  <c r="J6565" i="6"/>
  <c r="J6566" i="6"/>
  <c r="J6567" i="6"/>
  <c r="J6568" i="6"/>
  <c r="J6569" i="6"/>
  <c r="J6570" i="6"/>
  <c r="J6571" i="6"/>
  <c r="J6572" i="6"/>
  <c r="J6573" i="6"/>
  <c r="J6574" i="6"/>
  <c r="J6575" i="6"/>
  <c r="J6576" i="6"/>
  <c r="J6577" i="6"/>
  <c r="J6578" i="6"/>
  <c r="J6579" i="6"/>
  <c r="J6580" i="6"/>
  <c r="J6581" i="6"/>
  <c r="J6582" i="6"/>
  <c r="J6583" i="6"/>
  <c r="J6584" i="6"/>
  <c r="J6585" i="6"/>
  <c r="J6586" i="6"/>
  <c r="J6587" i="6"/>
  <c r="J6588" i="6"/>
  <c r="J6589" i="6"/>
  <c r="J6590" i="6"/>
  <c r="J6591" i="6"/>
  <c r="J6592" i="6"/>
  <c r="J6593" i="6"/>
  <c r="J6594" i="6"/>
  <c r="J6595" i="6"/>
  <c r="J6596" i="6"/>
  <c r="J6597" i="6"/>
  <c r="J6598" i="6"/>
  <c r="J6599" i="6"/>
  <c r="J6600" i="6"/>
  <c r="J6601" i="6"/>
  <c r="J6602" i="6"/>
  <c r="J6603" i="6"/>
  <c r="J6604" i="6"/>
  <c r="J6605" i="6"/>
  <c r="J6606" i="6"/>
  <c r="J6607" i="6"/>
  <c r="J6608" i="6"/>
  <c r="J6609" i="6"/>
  <c r="J6610" i="6"/>
  <c r="J6611" i="6"/>
  <c r="J6612" i="6"/>
  <c r="J6613" i="6"/>
  <c r="J6614" i="6"/>
  <c r="J6615" i="6"/>
  <c r="J6616" i="6"/>
  <c r="J6617" i="6"/>
  <c r="J6618" i="6"/>
  <c r="J6619" i="6"/>
  <c r="J6620" i="6"/>
  <c r="J6621" i="6"/>
  <c r="J6622" i="6"/>
  <c r="J6623" i="6"/>
  <c r="J6624" i="6"/>
  <c r="J6625" i="6"/>
  <c r="J6626" i="6"/>
  <c r="J6627" i="6"/>
  <c r="J6628" i="6"/>
  <c r="J6629" i="6"/>
  <c r="J6630" i="6"/>
  <c r="J6631" i="6"/>
  <c r="J6632" i="6"/>
  <c r="J6633" i="6"/>
  <c r="J6634" i="6"/>
  <c r="J6635" i="6"/>
  <c r="J6636" i="6"/>
  <c r="J6637" i="6"/>
  <c r="J6638" i="6"/>
  <c r="J6639" i="6"/>
  <c r="J6640" i="6"/>
  <c r="J6641" i="6"/>
  <c r="J6642" i="6"/>
  <c r="J6643" i="6"/>
  <c r="J6644" i="6"/>
  <c r="J6645" i="6"/>
  <c r="J6646" i="6"/>
  <c r="J6647" i="6"/>
  <c r="J6648" i="6"/>
  <c r="J6649" i="6"/>
  <c r="J6650" i="6"/>
  <c r="J6651" i="6"/>
  <c r="J6652" i="6"/>
  <c r="J6653" i="6"/>
  <c r="J6654" i="6"/>
  <c r="J6655" i="6"/>
  <c r="J6656" i="6"/>
  <c r="J6657" i="6"/>
  <c r="J6658" i="6"/>
  <c r="J6659" i="6"/>
  <c r="J6660" i="6"/>
  <c r="J6661" i="6"/>
  <c r="J6662" i="6"/>
  <c r="J6663" i="6"/>
  <c r="J6664" i="6"/>
  <c r="J6665" i="6"/>
  <c r="J6666" i="6"/>
  <c r="J6667" i="6"/>
  <c r="J6668" i="6"/>
  <c r="J6669" i="6"/>
  <c r="J6670" i="6"/>
  <c r="J6671" i="6"/>
  <c r="J6672" i="6"/>
  <c r="J6673" i="6"/>
  <c r="J6674" i="6"/>
  <c r="J6675" i="6"/>
  <c r="J6676" i="6"/>
  <c r="J6677" i="6"/>
  <c r="J6678" i="6"/>
  <c r="J6679" i="6"/>
  <c r="J6680" i="6"/>
  <c r="J6681" i="6"/>
  <c r="J6682" i="6"/>
  <c r="J6683" i="6"/>
  <c r="J6684" i="6"/>
  <c r="J6685" i="6"/>
  <c r="J6686" i="6"/>
  <c r="J6687" i="6"/>
  <c r="J6688" i="6"/>
  <c r="J6689" i="6"/>
  <c r="J6690" i="6"/>
  <c r="J6691" i="6"/>
  <c r="J6692" i="6"/>
  <c r="J6693" i="6"/>
  <c r="J6694" i="6"/>
  <c r="J6695" i="6"/>
  <c r="J6696" i="6"/>
  <c r="J6697" i="6"/>
  <c r="J6698" i="6"/>
  <c r="J6699" i="6"/>
  <c r="J6700" i="6"/>
  <c r="J6701" i="6"/>
  <c r="J6702" i="6"/>
  <c r="J6703" i="6"/>
  <c r="J6704" i="6"/>
  <c r="J6705" i="6"/>
  <c r="J6706" i="6"/>
  <c r="J6707" i="6"/>
  <c r="J6708" i="6"/>
  <c r="J6709" i="6"/>
  <c r="J6710" i="6"/>
  <c r="J6711" i="6"/>
  <c r="J6712" i="6"/>
  <c r="J6713" i="6"/>
  <c r="J6714" i="6"/>
  <c r="J6715" i="6"/>
  <c r="J6716" i="6"/>
  <c r="J6717" i="6"/>
  <c r="J6718" i="6"/>
  <c r="J6719" i="6"/>
  <c r="J6720" i="6"/>
  <c r="J6721" i="6"/>
  <c r="J6722" i="6"/>
  <c r="J6723" i="6"/>
  <c r="J6724" i="6"/>
  <c r="J6725" i="6"/>
  <c r="J6726" i="6"/>
  <c r="J6727" i="6"/>
  <c r="J6728" i="6"/>
  <c r="J6729" i="6"/>
  <c r="J6730" i="6"/>
  <c r="J6731" i="6"/>
  <c r="J6732" i="6"/>
  <c r="J6733" i="6"/>
  <c r="J6734" i="6"/>
  <c r="J6735" i="6"/>
  <c r="J6736" i="6"/>
  <c r="J6737" i="6"/>
  <c r="J6738" i="6"/>
  <c r="J6739" i="6"/>
  <c r="J6740" i="6"/>
  <c r="J6741" i="6"/>
  <c r="J6742" i="6"/>
  <c r="J6743" i="6"/>
  <c r="J6744" i="6"/>
  <c r="J6745" i="6"/>
  <c r="J6746" i="6"/>
  <c r="J6747" i="6"/>
  <c r="J6748" i="6"/>
  <c r="J6749" i="6"/>
  <c r="J6750" i="6"/>
  <c r="J6751" i="6"/>
  <c r="J6752" i="6"/>
  <c r="J6753" i="6"/>
  <c r="J6754" i="6"/>
  <c r="J6755" i="6"/>
  <c r="J6756" i="6"/>
  <c r="J6757" i="6"/>
  <c r="J6758" i="6"/>
  <c r="J6759" i="6"/>
  <c r="J6760" i="6"/>
  <c r="J6761" i="6"/>
  <c r="J6762" i="6"/>
  <c r="J6763" i="6"/>
  <c r="J6764" i="6"/>
  <c r="J6765" i="6"/>
  <c r="J6766" i="6"/>
  <c r="J6767" i="6"/>
  <c r="J6768" i="6"/>
  <c r="J6769" i="6"/>
  <c r="J6770" i="6"/>
  <c r="J6771" i="6"/>
  <c r="J6772" i="6"/>
  <c r="J6773" i="6"/>
  <c r="J6774" i="6"/>
  <c r="J6775" i="6"/>
  <c r="J6776" i="6"/>
  <c r="J6777" i="6"/>
  <c r="J6778" i="6"/>
  <c r="J6779" i="6"/>
  <c r="J6780" i="6"/>
  <c r="J6781" i="6"/>
  <c r="J6782" i="6"/>
  <c r="J6783" i="6"/>
  <c r="J6784" i="6"/>
  <c r="J6785" i="6"/>
  <c r="J6786" i="6"/>
  <c r="J6787" i="6"/>
  <c r="J6788" i="6"/>
  <c r="J6789" i="6"/>
  <c r="J6790" i="6"/>
  <c r="J6791" i="6"/>
  <c r="J6792" i="6"/>
  <c r="J6793" i="6"/>
  <c r="J6794" i="6"/>
  <c r="J6795" i="6"/>
  <c r="J6796" i="6"/>
  <c r="J6797" i="6"/>
  <c r="J6798" i="6"/>
  <c r="J6799" i="6"/>
  <c r="J6800" i="6"/>
  <c r="J6801" i="6"/>
  <c r="J6802" i="6"/>
  <c r="J6803" i="6"/>
  <c r="J6804" i="6"/>
  <c r="J6805" i="6"/>
  <c r="J6806" i="6"/>
  <c r="J6807" i="6"/>
  <c r="J6808" i="6"/>
  <c r="J6809" i="6"/>
  <c r="J6810" i="6"/>
  <c r="J6811" i="6"/>
  <c r="J6812" i="6"/>
  <c r="J6813" i="6"/>
  <c r="J6814" i="6"/>
  <c r="J6815" i="6"/>
  <c r="J6816" i="6"/>
  <c r="J6817" i="6"/>
  <c r="J6818" i="6"/>
  <c r="J6819" i="6"/>
  <c r="J6820" i="6"/>
  <c r="J6821" i="6"/>
  <c r="J6822" i="6"/>
  <c r="J6823" i="6"/>
  <c r="J6824" i="6"/>
  <c r="J6825" i="6"/>
  <c r="J6826" i="6"/>
  <c r="J6827" i="6"/>
  <c r="J6828" i="6"/>
  <c r="J6829" i="6"/>
  <c r="J6830" i="6"/>
  <c r="J6831" i="6"/>
  <c r="J6832" i="6"/>
  <c r="J6833" i="6"/>
  <c r="J6834" i="6"/>
  <c r="J6835" i="6"/>
  <c r="J6836" i="6"/>
  <c r="J6837" i="6"/>
  <c r="J6838" i="6"/>
  <c r="J6839" i="6"/>
  <c r="J6840" i="6"/>
  <c r="J6841" i="6"/>
  <c r="J6842" i="6"/>
  <c r="J6843" i="6"/>
  <c r="J6844" i="6"/>
  <c r="J6845" i="6"/>
  <c r="J6846" i="6"/>
  <c r="J6847" i="6"/>
  <c r="J6848" i="6"/>
  <c r="J6849" i="6"/>
  <c r="J6850" i="6"/>
  <c r="J6851" i="6"/>
  <c r="J6852" i="6"/>
  <c r="J6853" i="6"/>
  <c r="J6854" i="6"/>
  <c r="J6855" i="6"/>
  <c r="J6856" i="6"/>
  <c r="J6857" i="6"/>
  <c r="J6858" i="6"/>
  <c r="J6859" i="6"/>
  <c r="J6860" i="6"/>
  <c r="J6861" i="6"/>
  <c r="J6862" i="6"/>
  <c r="J6863" i="6"/>
  <c r="J6864" i="6"/>
  <c r="J6865" i="6"/>
  <c r="J6866" i="6"/>
  <c r="J6867" i="6"/>
  <c r="J6868" i="6"/>
  <c r="J6869" i="6"/>
  <c r="J6870" i="6"/>
  <c r="J6871" i="6"/>
  <c r="J6872" i="6"/>
  <c r="J6873" i="6"/>
  <c r="J6874" i="6"/>
  <c r="J6875" i="6"/>
  <c r="J6876" i="6"/>
  <c r="J6877" i="6"/>
  <c r="J6878" i="6"/>
  <c r="J6879" i="6"/>
  <c r="J6880" i="6"/>
  <c r="J6881" i="6"/>
  <c r="J6882" i="6"/>
  <c r="J6883" i="6"/>
  <c r="J6884" i="6"/>
  <c r="J6885" i="6"/>
  <c r="J6886" i="6"/>
  <c r="J6887" i="6"/>
  <c r="J6888" i="6"/>
  <c r="J6889" i="6"/>
  <c r="J6890" i="6"/>
  <c r="J6891" i="6"/>
  <c r="J6892" i="6"/>
  <c r="J6893" i="6"/>
  <c r="J6894" i="6"/>
  <c r="J6895" i="6"/>
  <c r="J6896" i="6"/>
  <c r="J6897" i="6"/>
  <c r="J6898" i="6"/>
  <c r="J6899" i="6"/>
  <c r="J6900" i="6"/>
  <c r="J6901" i="6"/>
  <c r="J6902" i="6"/>
  <c r="J6903" i="6"/>
  <c r="J6904" i="6"/>
  <c r="J6905" i="6"/>
  <c r="J6906" i="6"/>
  <c r="J6907" i="6"/>
  <c r="J6908" i="6"/>
  <c r="J6909" i="6"/>
  <c r="J6910" i="6"/>
  <c r="J6911" i="6"/>
  <c r="J6912" i="6"/>
  <c r="J6913" i="6"/>
  <c r="J6914" i="6"/>
  <c r="J6915" i="6"/>
  <c r="J6916" i="6"/>
  <c r="J6917" i="6"/>
  <c r="J6918" i="6"/>
  <c r="J6919" i="6"/>
  <c r="J6920" i="6"/>
  <c r="J6921" i="6"/>
  <c r="J6922" i="6"/>
  <c r="J6923" i="6"/>
  <c r="J6924" i="6"/>
  <c r="J6925" i="6"/>
  <c r="J6926" i="6"/>
  <c r="J6927" i="6"/>
  <c r="J6928" i="6"/>
  <c r="J6929" i="6"/>
  <c r="J6930" i="6"/>
  <c r="J6931" i="6"/>
  <c r="J6932" i="6"/>
  <c r="J6933" i="6"/>
  <c r="J6934" i="6"/>
  <c r="J6935" i="6"/>
  <c r="J6936" i="6"/>
  <c r="J6937" i="6"/>
  <c r="J6938" i="6"/>
  <c r="J6939" i="6"/>
  <c r="J6940" i="6"/>
  <c r="J6941" i="6"/>
  <c r="J6942" i="6"/>
  <c r="J6943" i="6"/>
  <c r="J6944" i="6"/>
  <c r="J6945" i="6"/>
  <c r="J6946" i="6"/>
  <c r="J6947" i="6"/>
  <c r="J6948" i="6"/>
  <c r="J6949" i="6"/>
  <c r="J6950" i="6"/>
  <c r="J6951" i="6"/>
  <c r="J6952" i="6"/>
  <c r="J6953" i="6"/>
  <c r="J6954" i="6"/>
  <c r="J6955" i="6"/>
  <c r="J6956" i="6"/>
  <c r="J6957" i="6"/>
  <c r="J6958" i="6"/>
  <c r="J6959" i="6"/>
  <c r="J6960" i="6"/>
  <c r="J6961" i="6"/>
  <c r="J6962" i="6"/>
  <c r="J6963" i="6"/>
  <c r="J6964" i="6"/>
  <c r="J6965" i="6"/>
  <c r="J6966" i="6"/>
  <c r="J6967" i="6"/>
  <c r="J6968" i="6"/>
  <c r="J6969" i="6"/>
  <c r="J6970" i="6"/>
  <c r="J6971" i="6"/>
  <c r="J6972" i="6"/>
  <c r="J6973" i="6"/>
  <c r="J6974" i="6"/>
  <c r="J6975" i="6"/>
  <c r="J6976" i="6"/>
  <c r="J6977" i="6"/>
  <c r="J6978" i="6"/>
  <c r="J6979" i="6"/>
  <c r="J6980" i="6"/>
  <c r="J6981" i="6"/>
  <c r="J6982" i="6"/>
  <c r="J6983" i="6"/>
  <c r="J6984" i="6"/>
  <c r="J6985" i="6"/>
  <c r="J6986" i="6"/>
  <c r="J6987" i="6"/>
  <c r="J6988" i="6"/>
  <c r="J6989" i="6"/>
  <c r="J6990" i="6"/>
  <c r="J6991" i="6"/>
  <c r="J6992" i="6"/>
  <c r="J6993" i="6"/>
  <c r="J6994" i="6"/>
  <c r="J6995" i="6"/>
  <c r="J6996" i="6"/>
  <c r="J6997" i="6"/>
  <c r="J6998" i="6"/>
  <c r="J6999" i="6"/>
  <c r="J7000" i="6"/>
  <c r="J7001" i="6"/>
  <c r="J7002" i="6"/>
  <c r="J7003" i="6"/>
  <c r="J7004" i="6"/>
  <c r="J7005" i="6"/>
  <c r="J7006" i="6"/>
  <c r="J7007" i="6"/>
  <c r="J7008" i="6"/>
  <c r="J7009" i="6"/>
  <c r="J7010" i="6"/>
  <c r="J7011" i="6"/>
  <c r="J7012" i="6"/>
  <c r="J7013" i="6"/>
  <c r="J7014" i="6"/>
  <c r="J7015" i="6"/>
  <c r="J7016" i="6"/>
  <c r="J7017" i="6"/>
  <c r="J7018" i="6"/>
  <c r="J7019" i="6"/>
  <c r="J7020" i="6"/>
  <c r="J7021" i="6"/>
  <c r="J7022" i="6"/>
  <c r="J7023" i="6"/>
  <c r="J7024" i="6"/>
  <c r="J7025" i="6"/>
  <c r="J7026" i="6"/>
  <c r="J7027" i="6"/>
  <c r="J7028" i="6"/>
  <c r="J7029" i="6"/>
  <c r="J7030" i="6"/>
  <c r="J7031" i="6"/>
  <c r="J7032" i="6"/>
  <c r="J7033" i="6"/>
  <c r="J7034" i="6"/>
  <c r="J7035" i="6"/>
  <c r="J7036" i="6"/>
  <c r="J7037" i="6"/>
  <c r="J7038" i="6"/>
  <c r="J7039" i="6"/>
  <c r="J7040" i="6"/>
  <c r="J7041" i="6"/>
  <c r="J7042" i="6"/>
  <c r="J7043" i="6"/>
  <c r="J7044" i="6"/>
  <c r="J7045" i="6"/>
  <c r="J7046" i="6"/>
  <c r="J7047" i="6"/>
  <c r="J7048" i="6"/>
  <c r="J7049" i="6"/>
  <c r="J7050" i="6"/>
  <c r="J7051" i="6"/>
  <c r="J7052" i="6"/>
  <c r="J7053" i="6"/>
  <c r="J7054" i="6"/>
  <c r="J7055" i="6"/>
  <c r="J7056" i="6"/>
  <c r="J7057" i="6"/>
  <c r="J7058" i="6"/>
  <c r="J7059" i="6"/>
  <c r="J7060" i="6"/>
  <c r="J7061" i="6"/>
  <c r="J7062" i="6"/>
  <c r="J7063" i="6"/>
  <c r="J7064" i="6"/>
  <c r="J7065" i="6"/>
  <c r="J7066" i="6"/>
  <c r="J7067" i="6"/>
  <c r="J7068" i="6"/>
  <c r="J7069" i="6"/>
  <c r="J7070" i="6"/>
  <c r="J7071" i="6"/>
  <c r="J7072" i="6"/>
  <c r="J7073" i="6"/>
  <c r="J7074" i="6"/>
  <c r="J7075" i="6"/>
  <c r="J7076" i="6"/>
  <c r="J7077" i="6"/>
  <c r="J7078" i="6"/>
  <c r="J7079" i="6"/>
  <c r="J7080" i="6"/>
  <c r="J7081" i="6"/>
  <c r="J7082" i="6"/>
  <c r="J7083" i="6"/>
  <c r="J7084" i="6"/>
  <c r="J7085" i="6"/>
  <c r="J7086" i="6"/>
  <c r="J7087" i="6"/>
  <c r="J7088" i="6"/>
  <c r="J7089" i="6"/>
  <c r="J7090" i="6"/>
  <c r="J7091" i="6"/>
  <c r="J7092" i="6"/>
  <c r="J7093" i="6"/>
  <c r="J7094" i="6"/>
  <c r="J7095" i="6"/>
  <c r="J7096" i="6"/>
  <c r="J7097" i="6"/>
  <c r="J7098" i="6"/>
  <c r="J7099" i="6"/>
  <c r="J7100" i="6"/>
  <c r="J7101" i="6"/>
  <c r="J7102" i="6"/>
  <c r="J7103" i="6"/>
  <c r="J7104" i="6"/>
  <c r="J7105" i="6"/>
  <c r="J7106" i="6"/>
  <c r="J7107" i="6"/>
  <c r="J7108" i="6"/>
  <c r="J7109" i="6"/>
  <c r="J7110" i="6"/>
  <c r="J7111" i="6"/>
  <c r="J7112" i="6"/>
  <c r="J7113" i="6"/>
  <c r="J7114" i="6"/>
  <c r="J7115" i="6"/>
  <c r="J7116" i="6"/>
  <c r="J7117" i="6"/>
  <c r="J7118" i="6"/>
  <c r="J7119" i="6"/>
  <c r="J7120" i="6"/>
  <c r="J7121" i="6"/>
  <c r="J7122" i="6"/>
  <c r="J7123" i="6"/>
  <c r="J7124" i="6"/>
  <c r="J7125" i="6"/>
  <c r="J7126" i="6"/>
  <c r="J7127" i="6"/>
  <c r="J7128" i="6"/>
  <c r="J7129" i="6"/>
  <c r="J7130" i="6"/>
  <c r="J7131" i="6"/>
  <c r="J7132" i="6"/>
  <c r="J7133" i="6"/>
  <c r="J7134" i="6"/>
  <c r="J7135" i="6"/>
  <c r="J7136" i="6"/>
  <c r="J7137" i="6"/>
  <c r="J7138" i="6"/>
  <c r="J7139" i="6"/>
  <c r="J7140" i="6"/>
  <c r="J7141" i="6"/>
  <c r="J7142" i="6"/>
  <c r="J7143" i="6"/>
  <c r="J7144" i="6"/>
  <c r="J7145" i="6"/>
  <c r="J7146" i="6"/>
  <c r="J7147" i="6"/>
  <c r="J7148" i="6"/>
  <c r="J7149" i="6"/>
  <c r="J7150" i="6"/>
  <c r="J7151" i="6"/>
  <c r="J7152" i="6"/>
  <c r="J7153" i="6"/>
  <c r="J7154" i="6"/>
  <c r="J7155" i="6"/>
  <c r="J7156" i="6"/>
  <c r="J7157" i="6"/>
  <c r="J7158" i="6"/>
  <c r="J7159" i="6"/>
  <c r="J7160" i="6"/>
  <c r="J7161" i="6"/>
  <c r="J7162" i="6"/>
  <c r="J7163" i="6"/>
  <c r="J7164" i="6"/>
  <c r="J7165" i="6"/>
  <c r="J7166" i="6"/>
  <c r="J7167" i="6"/>
  <c r="J7168" i="6"/>
  <c r="J7169" i="6"/>
  <c r="J7170" i="6"/>
  <c r="J7171" i="6"/>
  <c r="J7172" i="6"/>
  <c r="J7173" i="6"/>
  <c r="J7174" i="6"/>
  <c r="J7175" i="6"/>
  <c r="J7176" i="6"/>
  <c r="J7177" i="6"/>
  <c r="J7178" i="6"/>
  <c r="J7179" i="6"/>
  <c r="J7180" i="6"/>
  <c r="J7181" i="6"/>
  <c r="J7182" i="6"/>
  <c r="J7183" i="6"/>
  <c r="J7184" i="6"/>
  <c r="J7185" i="6"/>
  <c r="J7186" i="6"/>
  <c r="J7187" i="6"/>
  <c r="J7188" i="6"/>
  <c r="J7189" i="6"/>
  <c r="J7190" i="6"/>
  <c r="J7191" i="6"/>
  <c r="J7192" i="6"/>
  <c r="J7193" i="6"/>
  <c r="J7194" i="6"/>
  <c r="J7195" i="6"/>
  <c r="J7196" i="6"/>
  <c r="J7197" i="6"/>
  <c r="J7198" i="6"/>
  <c r="J7199" i="6"/>
  <c r="J7200" i="6"/>
  <c r="J7201" i="6"/>
  <c r="J7202" i="6"/>
  <c r="J7203" i="6"/>
  <c r="J7204" i="6"/>
  <c r="J7205" i="6"/>
  <c r="J7206" i="6"/>
  <c r="J7207" i="6"/>
  <c r="J7208" i="6"/>
  <c r="J7209" i="6"/>
  <c r="J7210" i="6"/>
  <c r="J7211" i="6"/>
  <c r="J7212" i="6"/>
  <c r="J7213" i="6"/>
  <c r="J7214" i="6"/>
  <c r="J7215" i="6"/>
  <c r="J7216" i="6"/>
  <c r="J7217" i="6"/>
  <c r="J7218" i="6"/>
  <c r="J7219" i="6"/>
  <c r="J7220" i="6"/>
  <c r="J7221" i="6"/>
  <c r="J7222" i="6"/>
  <c r="J7223" i="6"/>
  <c r="J7224" i="6"/>
  <c r="J7225" i="6"/>
  <c r="J7226" i="6"/>
  <c r="J7227" i="6"/>
  <c r="J7228" i="6"/>
  <c r="J7229" i="6"/>
  <c r="J7230" i="6"/>
  <c r="J7231" i="6"/>
  <c r="J7232" i="6"/>
  <c r="J7233" i="6"/>
  <c r="J7234" i="6"/>
  <c r="J7235" i="6"/>
  <c r="J7236" i="6"/>
  <c r="J7237" i="6"/>
  <c r="J7238" i="6"/>
  <c r="J7239" i="6"/>
  <c r="J7240" i="6"/>
  <c r="J7241" i="6"/>
  <c r="J7242" i="6"/>
  <c r="J7243" i="6"/>
  <c r="J7244" i="6"/>
  <c r="J7245" i="6"/>
  <c r="J7246" i="6"/>
  <c r="J7247" i="6"/>
  <c r="J7248" i="6"/>
  <c r="J7249" i="6"/>
  <c r="J7250" i="6"/>
  <c r="J7251" i="6"/>
  <c r="J7252" i="6"/>
  <c r="J7253" i="6"/>
  <c r="J7254" i="6"/>
  <c r="J7255" i="6"/>
  <c r="J7256" i="6"/>
  <c r="J7257" i="6"/>
  <c r="J7258" i="6"/>
  <c r="J7259" i="6"/>
  <c r="J7260" i="6"/>
  <c r="J7261" i="6"/>
  <c r="J7262" i="6"/>
  <c r="J7263" i="6"/>
  <c r="J7264" i="6"/>
  <c r="J7265" i="6"/>
  <c r="J7266" i="6"/>
  <c r="J7267" i="6"/>
  <c r="J7268" i="6"/>
  <c r="J7269" i="6"/>
  <c r="J7270" i="6"/>
  <c r="J7271" i="6"/>
  <c r="J7272" i="6"/>
  <c r="J7273" i="6"/>
  <c r="J7274" i="6"/>
  <c r="J7275" i="6"/>
  <c r="J7276" i="6"/>
  <c r="J7277" i="6"/>
  <c r="J7278" i="6"/>
  <c r="J7279" i="6"/>
  <c r="J7280" i="6"/>
  <c r="J7281" i="6"/>
  <c r="J7282" i="6"/>
  <c r="J7283" i="6"/>
  <c r="J7284" i="6"/>
  <c r="J7285" i="6"/>
  <c r="J7286" i="6"/>
  <c r="J7287" i="6"/>
  <c r="J7288" i="6"/>
  <c r="J7289" i="6"/>
  <c r="J7290" i="6"/>
  <c r="J7291" i="6"/>
  <c r="J7292" i="6"/>
  <c r="J7293" i="6"/>
  <c r="J7294" i="6"/>
  <c r="J7295" i="6"/>
  <c r="J7296" i="6"/>
  <c r="J7297" i="6"/>
  <c r="J7298" i="6"/>
  <c r="J7299" i="6"/>
  <c r="J7300" i="6"/>
  <c r="J7301" i="6"/>
  <c r="J7302" i="6"/>
  <c r="J7303" i="6"/>
  <c r="J7304" i="6"/>
  <c r="J7305" i="6"/>
  <c r="J7306" i="6"/>
  <c r="J7307" i="6"/>
  <c r="J7308" i="6"/>
  <c r="J7309" i="6"/>
  <c r="J7310" i="6"/>
  <c r="J7311" i="6"/>
  <c r="J7312" i="6"/>
  <c r="J7313" i="6"/>
  <c r="J7314" i="6"/>
  <c r="J7315" i="6"/>
  <c r="J7316" i="6"/>
  <c r="J7317" i="6"/>
  <c r="J7318" i="6"/>
  <c r="J7319" i="6"/>
  <c r="J7320" i="6"/>
  <c r="J7321" i="6"/>
  <c r="J7322" i="6"/>
  <c r="J7323" i="6"/>
  <c r="J7324" i="6"/>
  <c r="J7325" i="6"/>
  <c r="J7326" i="6"/>
  <c r="J7327" i="6"/>
  <c r="J7328" i="6"/>
  <c r="J7329" i="6"/>
  <c r="J7330" i="6"/>
  <c r="J7331" i="6"/>
  <c r="J7332" i="6"/>
  <c r="J7333" i="6"/>
  <c r="J7334" i="6"/>
  <c r="J7335" i="6"/>
  <c r="J7336" i="6"/>
  <c r="J7337" i="6"/>
  <c r="J7338" i="6"/>
  <c r="J7339" i="6"/>
  <c r="J7340" i="6"/>
  <c r="J7341" i="6"/>
  <c r="J7342" i="6"/>
  <c r="J7343" i="6"/>
  <c r="J7344" i="6"/>
  <c r="J7345" i="6"/>
  <c r="J7346" i="6"/>
  <c r="J7347" i="6"/>
  <c r="J7348" i="6"/>
  <c r="J7349" i="6"/>
  <c r="J7350" i="6"/>
  <c r="J7351" i="6"/>
  <c r="J7352" i="6"/>
  <c r="J7353" i="6"/>
  <c r="J7354" i="6"/>
  <c r="J7355" i="6"/>
  <c r="J7356" i="6"/>
  <c r="J7357" i="6"/>
  <c r="J7358" i="6"/>
  <c r="J7359" i="6"/>
  <c r="J7360" i="6"/>
  <c r="J7361" i="6"/>
  <c r="J7362" i="6"/>
  <c r="J7363" i="6"/>
  <c r="J7364" i="6"/>
  <c r="J7365" i="6"/>
  <c r="J7366" i="6"/>
  <c r="J7367" i="6"/>
  <c r="J7368" i="6"/>
  <c r="J7369" i="6"/>
  <c r="J7370" i="6"/>
  <c r="J7371" i="6"/>
  <c r="J7372" i="6"/>
  <c r="J7373" i="6"/>
  <c r="J7374" i="6"/>
  <c r="J7375" i="6"/>
  <c r="J7376" i="6"/>
  <c r="J7377" i="6"/>
  <c r="J7378" i="6"/>
  <c r="J7379" i="6"/>
  <c r="J7380" i="6"/>
  <c r="J7381" i="6"/>
  <c r="J7382" i="6"/>
  <c r="J7383" i="6"/>
  <c r="J7384" i="6"/>
  <c r="J7385" i="6"/>
  <c r="J7386" i="6"/>
  <c r="J7387" i="6"/>
  <c r="J7388" i="6"/>
  <c r="J7389" i="6"/>
  <c r="J7390" i="6"/>
  <c r="J7391" i="6"/>
  <c r="J7392" i="6"/>
  <c r="J7393" i="6"/>
  <c r="J7394" i="6"/>
  <c r="J7395" i="6"/>
  <c r="J7396" i="6"/>
  <c r="J7397" i="6"/>
  <c r="J7398" i="6"/>
  <c r="J7399" i="6"/>
  <c r="J7400" i="6"/>
  <c r="J7401" i="6"/>
  <c r="J7402" i="6"/>
  <c r="J7403" i="6"/>
  <c r="J7404" i="6"/>
  <c r="J7405" i="6"/>
  <c r="J7406" i="6"/>
  <c r="J7407" i="6"/>
  <c r="J7408" i="6"/>
  <c r="J7409" i="6"/>
  <c r="J7410" i="6"/>
  <c r="J7411" i="6"/>
  <c r="J7412" i="6"/>
  <c r="J7413" i="6"/>
  <c r="J7414" i="6"/>
  <c r="J7415" i="6"/>
  <c r="J7416" i="6"/>
  <c r="J7417" i="6"/>
  <c r="J7418" i="6"/>
  <c r="J7419" i="6"/>
  <c r="J7420" i="6"/>
  <c r="J7421" i="6"/>
  <c r="J7422" i="6"/>
  <c r="J7423" i="6"/>
  <c r="J7424" i="6"/>
  <c r="J7425" i="6"/>
  <c r="J7426" i="6"/>
  <c r="J7427" i="6"/>
  <c r="J7428" i="6"/>
  <c r="J7429" i="6"/>
  <c r="J7430" i="6"/>
  <c r="J7431" i="6"/>
  <c r="J7432" i="6"/>
  <c r="J7433" i="6"/>
  <c r="J7434" i="6"/>
  <c r="J7435" i="6"/>
  <c r="J7436" i="6"/>
  <c r="J7437" i="6"/>
  <c r="J7438" i="6"/>
  <c r="J7439" i="6"/>
  <c r="J7440" i="6"/>
  <c r="J7441" i="6"/>
  <c r="J7442" i="6"/>
  <c r="J7443" i="6"/>
  <c r="J7444" i="6"/>
  <c r="J7445" i="6"/>
  <c r="J7446" i="6"/>
  <c r="J7447" i="6"/>
  <c r="J7448" i="6"/>
  <c r="J7449" i="6"/>
  <c r="J7450" i="6"/>
  <c r="J7451" i="6"/>
  <c r="J7452" i="6"/>
  <c r="J7453" i="6"/>
  <c r="J7454" i="6"/>
  <c r="J7455" i="6"/>
  <c r="J7456" i="6"/>
  <c r="J7457" i="6"/>
  <c r="J7458" i="6"/>
  <c r="J7459" i="6"/>
  <c r="J7460" i="6"/>
  <c r="J7461" i="6"/>
  <c r="J7462" i="6"/>
  <c r="J7463" i="6"/>
  <c r="J7464" i="6"/>
  <c r="J7465" i="6"/>
  <c r="J7466" i="6"/>
  <c r="J7467" i="6"/>
  <c r="J7468" i="6"/>
  <c r="J7469" i="6"/>
  <c r="J7470" i="6"/>
  <c r="J7471" i="6"/>
  <c r="J7472" i="6"/>
  <c r="J7473" i="6"/>
  <c r="J7474" i="6"/>
  <c r="J7475" i="6"/>
  <c r="J7476" i="6"/>
  <c r="J7477" i="6"/>
  <c r="J7478" i="6"/>
  <c r="J7479" i="6"/>
  <c r="J7480" i="6"/>
  <c r="J7481" i="6"/>
  <c r="J7482" i="6"/>
  <c r="J7483" i="6"/>
  <c r="J7484" i="6"/>
  <c r="J7485" i="6"/>
  <c r="J7486" i="6"/>
  <c r="J7487" i="6"/>
  <c r="J7488" i="6"/>
  <c r="J7489" i="6"/>
  <c r="J7490" i="6"/>
  <c r="J7491" i="6"/>
  <c r="J7492" i="6"/>
  <c r="J7493" i="6"/>
  <c r="J7494" i="6"/>
  <c r="J7495" i="6"/>
  <c r="J7496" i="6"/>
  <c r="J7497" i="6"/>
  <c r="J7498" i="6"/>
  <c r="J7499" i="6"/>
  <c r="J7500" i="6"/>
  <c r="J7501" i="6"/>
  <c r="J7502" i="6"/>
  <c r="J7503" i="6"/>
  <c r="J7504" i="6"/>
  <c r="J7505" i="6"/>
  <c r="J7506" i="6"/>
  <c r="J7507" i="6"/>
  <c r="J7508" i="6"/>
  <c r="J7509" i="6"/>
  <c r="J7510" i="6"/>
  <c r="J7511" i="6"/>
  <c r="J7512" i="6"/>
  <c r="J7513" i="6"/>
  <c r="J7514" i="6"/>
  <c r="J7515" i="6"/>
  <c r="J7516" i="6"/>
  <c r="J7517" i="6"/>
  <c r="J7518" i="6"/>
  <c r="J7519" i="6"/>
  <c r="J7520" i="6"/>
  <c r="J7521" i="6"/>
  <c r="J7522" i="6"/>
  <c r="J7523" i="6"/>
  <c r="J7524" i="6"/>
  <c r="J7525" i="6"/>
  <c r="J7526" i="6"/>
  <c r="J7527" i="6"/>
  <c r="J7528" i="6"/>
  <c r="J7529" i="6"/>
  <c r="J7530" i="6"/>
  <c r="J7531" i="6"/>
  <c r="J7532" i="6"/>
  <c r="J7533" i="6"/>
  <c r="J7534" i="6"/>
  <c r="J7535" i="6"/>
  <c r="J7536" i="6"/>
  <c r="J7537" i="6"/>
  <c r="J7538" i="6"/>
  <c r="J7539" i="6"/>
  <c r="J7540" i="6"/>
  <c r="J7541" i="6"/>
  <c r="J7542" i="6"/>
  <c r="J7543" i="6"/>
  <c r="J7544" i="6"/>
  <c r="J7545" i="6"/>
  <c r="J7546" i="6"/>
  <c r="J7547" i="6"/>
  <c r="J7548" i="6"/>
  <c r="J7549" i="6"/>
  <c r="J7550" i="6"/>
  <c r="J7551" i="6"/>
  <c r="J7552" i="6"/>
  <c r="J7553" i="6"/>
  <c r="J7554" i="6"/>
  <c r="J7555" i="6"/>
  <c r="J7556" i="6"/>
  <c r="J7557" i="6"/>
  <c r="J7558" i="6"/>
  <c r="J7559" i="6"/>
  <c r="J7560" i="6"/>
  <c r="J7561" i="6"/>
  <c r="J7562" i="6"/>
  <c r="J7563" i="6"/>
  <c r="J7564" i="6"/>
  <c r="J7565" i="6"/>
  <c r="J7566" i="6"/>
  <c r="J7567" i="6"/>
  <c r="J7568" i="6"/>
  <c r="J7569" i="6"/>
  <c r="J7570" i="6"/>
  <c r="J7571" i="6"/>
  <c r="J7572" i="6"/>
  <c r="J7573" i="6"/>
  <c r="J7574" i="6"/>
  <c r="J7575" i="6"/>
  <c r="J7576" i="6"/>
  <c r="J7577" i="6"/>
  <c r="J7578" i="6"/>
  <c r="J7579" i="6"/>
  <c r="J7580" i="6"/>
  <c r="J7581" i="6"/>
  <c r="J7582" i="6"/>
  <c r="J7583" i="6"/>
  <c r="J7584" i="6"/>
  <c r="J7585" i="6"/>
  <c r="J7586" i="6"/>
  <c r="J7587" i="6"/>
  <c r="J7588" i="6"/>
  <c r="J7589" i="6"/>
  <c r="J7590" i="6"/>
  <c r="J7591" i="6"/>
  <c r="J7592" i="6"/>
  <c r="J7593" i="6"/>
  <c r="J7594" i="6"/>
  <c r="J7595" i="6"/>
  <c r="J7596" i="6"/>
  <c r="J7597" i="6"/>
  <c r="J7598" i="6"/>
  <c r="J7599" i="6"/>
  <c r="J7600" i="6"/>
  <c r="J7601" i="6"/>
  <c r="J7602" i="6"/>
  <c r="J7603" i="6"/>
  <c r="J7604" i="6"/>
  <c r="J7605" i="6"/>
  <c r="J7606" i="6"/>
  <c r="J7607" i="6"/>
  <c r="J7608" i="6"/>
  <c r="J7609" i="6"/>
  <c r="J7610" i="6"/>
  <c r="J7611" i="6"/>
  <c r="J7612" i="6"/>
  <c r="J7613" i="6"/>
  <c r="J7614" i="6"/>
  <c r="J7615" i="6"/>
  <c r="J7616" i="6"/>
  <c r="J7617" i="6"/>
  <c r="J7618" i="6"/>
  <c r="J7619" i="6"/>
  <c r="J7620" i="6"/>
  <c r="J7621" i="6"/>
  <c r="J7622" i="6"/>
  <c r="J7623" i="6"/>
  <c r="J7624" i="6"/>
  <c r="J7625" i="6"/>
  <c r="J7626" i="6"/>
  <c r="J7627" i="6"/>
  <c r="J7628" i="6"/>
  <c r="J7629" i="6"/>
  <c r="J7630" i="6"/>
  <c r="J7631" i="6"/>
  <c r="J7632" i="6"/>
  <c r="J7633" i="6"/>
  <c r="J7634" i="6"/>
  <c r="J7635" i="6"/>
  <c r="J7636" i="6"/>
  <c r="J7637" i="6"/>
  <c r="J7638" i="6"/>
  <c r="J7639" i="6"/>
  <c r="J7640" i="6"/>
  <c r="J7641" i="6"/>
  <c r="J7642" i="6"/>
  <c r="J7643" i="6"/>
  <c r="J7644" i="6"/>
  <c r="J7645" i="6"/>
  <c r="J7646" i="6"/>
  <c r="J7647" i="6"/>
  <c r="J7648" i="6"/>
  <c r="J7649" i="6"/>
  <c r="J7650" i="6"/>
  <c r="J7651" i="6"/>
  <c r="J7652" i="6"/>
  <c r="J7653" i="6"/>
  <c r="J7654" i="6"/>
  <c r="J7655" i="6"/>
  <c r="J7656" i="6"/>
  <c r="J7657" i="6"/>
  <c r="J7658" i="6"/>
  <c r="J7659" i="6"/>
  <c r="J7660" i="6"/>
  <c r="J7661" i="6"/>
  <c r="J7662" i="6"/>
  <c r="J7663" i="6"/>
  <c r="J7664" i="6"/>
  <c r="J7665" i="6"/>
  <c r="J7666" i="6"/>
  <c r="J7667" i="6"/>
  <c r="J7668" i="6"/>
  <c r="J7669" i="6"/>
  <c r="J7670" i="6"/>
  <c r="J7671" i="6"/>
  <c r="J7672" i="6"/>
  <c r="J7673" i="6"/>
  <c r="J7674" i="6"/>
  <c r="J7675" i="6"/>
  <c r="J7676" i="6"/>
  <c r="J7677" i="6"/>
  <c r="J7678" i="6"/>
  <c r="J7679" i="6"/>
  <c r="J7680" i="6"/>
  <c r="J7681" i="6"/>
  <c r="J7682" i="6"/>
  <c r="J7683" i="6"/>
  <c r="J7684" i="6"/>
  <c r="J7685" i="6"/>
  <c r="J7686" i="6"/>
  <c r="J7687" i="6"/>
  <c r="J7688" i="6"/>
  <c r="J7689" i="6"/>
  <c r="J7690" i="6"/>
  <c r="J7691" i="6"/>
  <c r="J7692" i="6"/>
  <c r="J7693" i="6"/>
  <c r="J7694" i="6"/>
  <c r="J7695" i="6"/>
  <c r="J7696" i="6"/>
  <c r="J7697" i="6"/>
  <c r="J7698" i="6"/>
  <c r="J7699" i="6"/>
  <c r="J7700" i="6"/>
  <c r="J7701" i="6"/>
  <c r="J7702" i="6"/>
  <c r="J7703" i="6"/>
  <c r="J7704" i="6"/>
  <c r="J7705" i="6"/>
  <c r="J7706" i="6"/>
  <c r="J7707" i="6"/>
  <c r="J7708" i="6"/>
  <c r="J7709" i="6"/>
  <c r="J7710" i="6"/>
  <c r="J7711" i="6"/>
  <c r="J7712" i="6"/>
  <c r="J7713" i="6"/>
  <c r="J7714" i="6"/>
  <c r="J7715" i="6"/>
  <c r="J7716" i="6"/>
  <c r="J7717" i="6"/>
  <c r="J7718" i="6"/>
  <c r="J7719" i="6"/>
  <c r="J7720" i="6"/>
  <c r="J7721" i="6"/>
  <c r="J7722" i="6"/>
  <c r="J7723" i="6"/>
  <c r="J7724" i="6"/>
  <c r="J7725" i="6"/>
  <c r="J7726" i="6"/>
  <c r="J7727" i="6"/>
  <c r="J7728" i="6"/>
  <c r="J7729" i="6"/>
  <c r="J7730" i="6"/>
  <c r="J7731" i="6"/>
  <c r="J7732" i="6"/>
  <c r="J7733" i="6"/>
  <c r="J7734" i="6"/>
  <c r="J7735" i="6"/>
  <c r="J7736" i="6"/>
  <c r="J7737" i="6"/>
  <c r="J7738" i="6"/>
  <c r="J7739" i="6"/>
  <c r="J7740" i="6"/>
  <c r="J7741" i="6"/>
  <c r="J7742" i="6"/>
  <c r="J7743" i="6"/>
  <c r="J7744" i="6"/>
  <c r="J7745" i="6"/>
  <c r="J7746" i="6"/>
  <c r="J7747" i="6"/>
  <c r="J7748" i="6"/>
  <c r="J7749" i="6"/>
  <c r="J7750" i="6"/>
  <c r="J7751" i="6"/>
  <c r="J7752" i="6"/>
  <c r="J7753" i="6"/>
  <c r="J7754" i="6"/>
  <c r="J7755" i="6"/>
  <c r="J7756" i="6"/>
  <c r="J7757" i="6"/>
  <c r="J7758" i="6"/>
  <c r="J7759" i="6"/>
  <c r="J7760" i="6"/>
  <c r="J7761" i="6"/>
  <c r="J7762" i="6"/>
  <c r="J7763" i="6"/>
  <c r="J7764" i="6"/>
  <c r="J7765" i="6"/>
  <c r="J7766" i="6"/>
  <c r="J7767" i="6"/>
  <c r="J7768" i="6"/>
  <c r="J7769" i="6"/>
  <c r="J7770" i="6"/>
  <c r="J7771" i="6"/>
  <c r="J7772" i="6"/>
  <c r="J7773" i="6"/>
  <c r="J7774" i="6"/>
  <c r="J7775" i="6"/>
  <c r="J7776" i="6"/>
  <c r="J7777" i="6"/>
  <c r="J7778" i="6"/>
  <c r="J7779" i="6"/>
  <c r="J7780" i="6"/>
  <c r="J7781" i="6"/>
  <c r="J7782" i="6"/>
  <c r="J7783" i="6"/>
  <c r="J7784" i="6"/>
  <c r="J7785" i="6"/>
  <c r="J7786" i="6"/>
  <c r="J7787" i="6"/>
  <c r="J7788" i="6"/>
  <c r="J7789" i="6"/>
  <c r="J7790" i="6"/>
  <c r="J7791" i="6"/>
  <c r="J7792" i="6"/>
  <c r="J7793" i="6"/>
  <c r="J7794" i="6"/>
  <c r="J7795" i="6"/>
  <c r="J7796" i="6"/>
  <c r="J7797" i="6"/>
  <c r="J7798" i="6"/>
  <c r="J7799" i="6"/>
  <c r="J7800" i="6"/>
  <c r="J7801" i="6"/>
  <c r="J7802" i="6"/>
  <c r="J7803" i="6"/>
  <c r="J7804" i="6"/>
  <c r="J7805" i="6"/>
  <c r="J7806" i="6"/>
  <c r="J7807" i="6"/>
  <c r="J7808" i="6"/>
  <c r="J7809" i="6"/>
  <c r="J7810" i="6"/>
  <c r="J7811" i="6"/>
  <c r="J7812" i="6"/>
  <c r="J7813" i="6"/>
  <c r="J7814" i="6"/>
  <c r="J7815" i="6"/>
  <c r="J7816" i="6"/>
  <c r="J7817" i="6"/>
  <c r="J7818" i="6"/>
  <c r="J7819" i="6"/>
  <c r="J7820" i="6"/>
  <c r="J7821" i="6"/>
  <c r="J7822" i="6"/>
  <c r="J7823" i="6"/>
  <c r="J7824" i="6"/>
  <c r="J7825" i="6"/>
  <c r="J7826" i="6"/>
  <c r="J7827" i="6"/>
  <c r="J7828" i="6"/>
  <c r="J7829" i="6"/>
  <c r="J7830" i="6"/>
  <c r="J7831" i="6"/>
  <c r="J7832" i="6"/>
  <c r="J7833" i="6"/>
  <c r="J7834" i="6"/>
  <c r="J7835" i="6"/>
  <c r="J7836" i="6"/>
  <c r="J7837" i="6"/>
  <c r="J7838" i="6"/>
  <c r="J7839" i="6"/>
  <c r="J7840" i="6"/>
  <c r="J7841" i="6"/>
  <c r="J7842" i="6"/>
  <c r="J7843" i="6"/>
  <c r="J7844" i="6"/>
  <c r="J7845" i="6"/>
  <c r="J7846" i="6"/>
  <c r="J7847" i="6"/>
  <c r="J7848" i="6"/>
  <c r="J7849" i="6"/>
  <c r="J7850" i="6"/>
  <c r="J7851" i="6"/>
  <c r="J7852" i="6"/>
  <c r="J7853" i="6"/>
  <c r="J7854" i="6"/>
  <c r="J7855" i="6"/>
  <c r="J7856" i="6"/>
  <c r="J7857" i="6"/>
  <c r="J7858" i="6"/>
  <c r="J7859" i="6"/>
  <c r="J7860" i="6"/>
  <c r="J7861" i="6"/>
  <c r="J7862" i="6"/>
  <c r="J7863" i="6"/>
  <c r="J7864" i="6"/>
  <c r="J7865" i="6"/>
  <c r="J7866" i="6"/>
  <c r="J7867" i="6"/>
  <c r="J7868" i="6"/>
  <c r="J7869" i="6"/>
  <c r="J7870" i="6"/>
  <c r="J7871" i="6"/>
  <c r="J7872" i="6"/>
  <c r="J7873" i="6"/>
  <c r="J7874" i="6"/>
  <c r="J7875" i="6"/>
  <c r="J7876" i="6"/>
  <c r="J7877" i="6"/>
  <c r="J7878" i="6"/>
  <c r="J7879" i="6"/>
  <c r="J7880" i="6"/>
  <c r="J7881" i="6"/>
  <c r="J7882" i="6"/>
  <c r="J7883" i="6"/>
  <c r="J7884" i="6"/>
  <c r="J7885" i="6"/>
  <c r="J7886" i="6"/>
  <c r="J7887" i="6"/>
  <c r="J7888" i="6"/>
  <c r="J7889" i="6"/>
  <c r="J7890" i="6"/>
  <c r="J7891" i="6"/>
  <c r="J7892" i="6"/>
  <c r="J7893" i="6"/>
  <c r="J7894" i="6"/>
  <c r="J7895" i="6"/>
  <c r="J7896" i="6"/>
  <c r="J7897" i="6"/>
  <c r="J7898" i="6"/>
  <c r="J7899" i="6"/>
  <c r="J7900" i="6"/>
  <c r="J7901" i="6"/>
  <c r="J7902" i="6"/>
  <c r="J7903" i="6"/>
  <c r="J7904" i="6"/>
  <c r="J7905" i="6"/>
  <c r="J7906" i="6"/>
  <c r="J7907" i="6"/>
  <c r="J7908" i="6"/>
  <c r="J7909" i="6"/>
  <c r="J7910" i="6"/>
  <c r="J7911" i="6"/>
  <c r="J7912" i="6"/>
  <c r="J7913" i="6"/>
  <c r="J7914" i="6"/>
  <c r="J7915" i="6"/>
  <c r="J7916" i="6"/>
  <c r="J7917" i="6"/>
  <c r="J7918" i="6"/>
  <c r="J7919" i="6"/>
  <c r="J7920" i="6"/>
  <c r="J7921" i="6"/>
  <c r="J7922" i="6"/>
  <c r="J7923" i="6"/>
  <c r="J7924" i="6"/>
  <c r="J7925" i="6"/>
  <c r="J7926" i="6"/>
  <c r="J7927" i="6"/>
  <c r="J7928" i="6"/>
  <c r="J7929" i="6"/>
  <c r="J7930" i="6"/>
  <c r="J7931" i="6"/>
  <c r="J7932" i="6"/>
  <c r="J7933" i="6"/>
  <c r="J7934" i="6"/>
  <c r="J7935" i="6"/>
  <c r="J7936" i="6"/>
  <c r="J7937" i="6"/>
  <c r="J7938" i="6"/>
  <c r="J7939" i="6"/>
  <c r="J7940" i="6"/>
  <c r="J7941" i="6"/>
  <c r="J7942" i="6"/>
  <c r="J7943" i="6"/>
  <c r="J7944" i="6"/>
  <c r="J7945" i="6"/>
  <c r="J7946" i="6"/>
  <c r="J7947" i="6"/>
  <c r="J7948" i="6"/>
  <c r="J7949" i="6"/>
  <c r="J7950" i="6"/>
  <c r="J7951" i="6"/>
  <c r="J7952" i="6"/>
  <c r="J7953" i="6"/>
  <c r="J7954" i="6"/>
  <c r="J7955" i="6"/>
  <c r="J7956" i="6"/>
  <c r="J7957" i="6"/>
  <c r="J7958" i="6"/>
  <c r="J7959" i="6"/>
  <c r="J7960" i="6"/>
  <c r="J7961" i="6"/>
  <c r="J7962" i="6"/>
  <c r="J7963" i="6"/>
  <c r="J7964" i="6"/>
  <c r="J7965" i="6"/>
  <c r="J7966" i="6"/>
  <c r="J7967" i="6"/>
  <c r="J7968" i="6"/>
  <c r="J7969" i="6"/>
  <c r="J7970" i="6"/>
  <c r="J7971" i="6"/>
  <c r="J7972" i="6"/>
  <c r="J7973" i="6"/>
  <c r="J7974" i="6"/>
  <c r="J7975" i="6"/>
  <c r="J7976" i="6"/>
  <c r="J7977" i="6"/>
  <c r="J7978" i="6"/>
  <c r="J7979" i="6"/>
  <c r="J7980" i="6"/>
  <c r="J7981" i="6"/>
  <c r="J7982" i="6"/>
  <c r="J7983" i="6"/>
  <c r="J7984" i="6"/>
  <c r="J7985" i="6"/>
  <c r="J7986" i="6"/>
  <c r="J7987" i="6"/>
  <c r="J7988" i="6"/>
  <c r="J7989" i="6"/>
  <c r="J7990" i="6"/>
  <c r="J7991" i="6"/>
  <c r="J7992" i="6"/>
  <c r="J7993" i="6"/>
  <c r="J7994" i="6"/>
  <c r="J7995" i="6"/>
  <c r="J7996" i="6"/>
  <c r="J7997" i="6"/>
  <c r="J7998" i="6"/>
  <c r="J7999" i="6"/>
  <c r="J8000" i="6"/>
  <c r="J8001" i="6"/>
  <c r="J8002" i="6"/>
  <c r="J8003" i="6"/>
  <c r="J8004" i="6"/>
  <c r="J8005" i="6"/>
  <c r="J8006" i="6"/>
  <c r="J8007" i="6"/>
  <c r="J8008" i="6"/>
  <c r="J8009" i="6"/>
  <c r="J8010" i="6"/>
  <c r="J8011" i="6"/>
  <c r="J8012" i="6"/>
  <c r="J8013" i="6"/>
  <c r="J8014" i="6"/>
  <c r="J8015" i="6"/>
  <c r="J8016" i="6"/>
  <c r="J8017" i="6"/>
  <c r="J8018" i="6"/>
  <c r="J8019" i="6"/>
  <c r="J8020" i="6"/>
  <c r="J8021" i="6"/>
  <c r="J8022" i="6"/>
  <c r="J8023" i="6"/>
  <c r="J8024" i="6"/>
  <c r="J8025" i="6"/>
  <c r="J8026" i="6"/>
  <c r="J8027" i="6"/>
  <c r="J8028" i="6"/>
  <c r="J8029" i="6"/>
  <c r="J8030" i="6"/>
  <c r="J8031" i="6"/>
  <c r="J8032" i="6"/>
  <c r="J8033" i="6"/>
  <c r="J8034" i="6"/>
  <c r="J8035" i="6"/>
  <c r="J8036" i="6"/>
  <c r="J8037" i="6"/>
  <c r="J8038" i="6"/>
  <c r="J8039" i="6"/>
  <c r="J8040" i="6"/>
  <c r="J8041" i="6"/>
  <c r="J8042" i="6"/>
  <c r="J8043" i="6"/>
  <c r="J8044" i="6"/>
  <c r="J8045" i="6"/>
  <c r="J8046" i="6"/>
  <c r="J8047" i="6"/>
  <c r="J8048" i="6"/>
  <c r="J8049" i="6"/>
  <c r="J8050" i="6"/>
  <c r="J8051" i="6"/>
  <c r="J8052" i="6"/>
  <c r="J8053" i="6"/>
  <c r="J8054" i="6"/>
  <c r="J8055" i="6"/>
  <c r="J8056" i="6"/>
  <c r="J8057" i="6"/>
  <c r="J8058" i="6"/>
  <c r="J8059" i="6"/>
  <c r="J8060" i="6"/>
  <c r="J8061" i="6"/>
  <c r="J8062" i="6"/>
  <c r="J8063" i="6"/>
  <c r="J8064" i="6"/>
  <c r="J8065" i="6"/>
  <c r="J8066" i="6"/>
  <c r="J8067" i="6"/>
  <c r="J8068" i="6"/>
  <c r="J8069" i="6"/>
  <c r="J8070" i="6"/>
  <c r="J8071" i="6"/>
  <c r="J8072" i="6"/>
  <c r="J8073" i="6"/>
  <c r="J8074" i="6"/>
  <c r="J8075" i="6"/>
  <c r="J8076" i="6"/>
  <c r="J8077" i="6"/>
  <c r="J8078" i="6"/>
  <c r="J8079" i="6"/>
  <c r="J8080" i="6"/>
  <c r="J8081" i="6"/>
  <c r="J8082" i="6"/>
  <c r="J8083" i="6"/>
  <c r="J8084" i="6"/>
  <c r="J8085" i="6"/>
  <c r="J8086" i="6"/>
  <c r="J8087" i="6"/>
  <c r="J8088" i="6"/>
  <c r="J8089" i="6"/>
  <c r="J8090" i="6"/>
  <c r="J8091" i="6"/>
  <c r="J8092" i="6"/>
  <c r="J8093" i="6"/>
  <c r="J8094" i="6"/>
  <c r="J8095" i="6"/>
  <c r="J8096" i="6"/>
  <c r="J8097" i="6"/>
  <c r="J8098" i="6"/>
  <c r="J8099" i="6"/>
  <c r="J8100" i="6"/>
  <c r="J8101" i="6"/>
  <c r="J8102" i="6"/>
  <c r="J8103" i="6"/>
  <c r="J8104" i="6"/>
  <c r="J8105" i="6"/>
  <c r="J8106" i="6"/>
  <c r="J8107" i="6"/>
  <c r="J8108" i="6"/>
  <c r="J8109" i="6"/>
  <c r="J8110" i="6"/>
  <c r="J8111" i="6"/>
  <c r="J8112" i="6"/>
  <c r="J8113" i="6"/>
  <c r="J8114" i="6"/>
  <c r="J8115" i="6"/>
  <c r="J8116" i="6"/>
  <c r="J8117" i="6"/>
  <c r="J8118" i="6"/>
  <c r="J8119" i="6"/>
  <c r="J8120" i="6"/>
  <c r="J8121" i="6"/>
  <c r="J8122" i="6"/>
  <c r="J8123" i="6"/>
  <c r="J8124" i="6"/>
  <c r="J8125" i="6"/>
  <c r="J8126" i="6"/>
  <c r="J8127" i="6"/>
  <c r="J8128" i="6"/>
  <c r="J8129" i="6"/>
  <c r="J8130" i="6"/>
  <c r="J8131" i="6"/>
  <c r="J8132" i="6"/>
  <c r="J8133" i="6"/>
  <c r="J8134" i="6"/>
  <c r="J8135" i="6"/>
  <c r="J8136" i="6"/>
  <c r="J8137" i="6"/>
  <c r="J8138" i="6"/>
  <c r="J8139" i="6"/>
  <c r="J8140" i="6"/>
  <c r="J8141" i="6"/>
  <c r="J8142" i="6"/>
  <c r="J8143" i="6"/>
  <c r="J8144" i="6"/>
  <c r="J8145" i="6"/>
  <c r="J8146" i="6"/>
  <c r="J8147" i="6"/>
  <c r="J8148" i="6"/>
  <c r="J8149" i="6"/>
  <c r="J8150" i="6"/>
  <c r="J8151" i="6"/>
  <c r="J8152" i="6"/>
  <c r="J8153" i="6"/>
  <c r="J8154" i="6"/>
  <c r="J8155" i="6"/>
  <c r="J8156" i="6"/>
  <c r="J8157" i="6"/>
  <c r="J8158" i="6"/>
  <c r="J8159" i="6"/>
  <c r="J8160" i="6"/>
  <c r="J8161" i="6"/>
  <c r="J8162" i="6"/>
  <c r="J8163" i="6"/>
  <c r="J8164" i="6"/>
  <c r="J8165" i="6"/>
  <c r="J8166" i="6"/>
  <c r="J8167" i="6"/>
  <c r="J8168" i="6"/>
  <c r="J8169" i="6"/>
  <c r="J8170" i="6"/>
  <c r="J8171" i="6"/>
  <c r="J8172" i="6"/>
  <c r="J8173" i="6"/>
  <c r="J8174" i="6"/>
  <c r="J8175" i="6"/>
  <c r="J8176" i="6"/>
  <c r="J8177" i="6"/>
  <c r="J8178" i="6"/>
  <c r="J8179" i="6"/>
  <c r="J8180" i="6"/>
  <c r="J8181" i="6"/>
  <c r="J8182" i="6"/>
  <c r="J8183" i="6"/>
  <c r="J8184" i="6"/>
  <c r="J8185" i="6"/>
  <c r="J8186" i="6"/>
  <c r="J8187" i="6"/>
  <c r="J8188" i="6"/>
  <c r="J8189" i="6"/>
  <c r="J8190" i="6"/>
  <c r="J8191" i="6"/>
  <c r="J8192" i="6"/>
  <c r="J8193" i="6"/>
  <c r="J8194" i="6"/>
  <c r="J8195" i="6"/>
  <c r="J8196" i="6"/>
  <c r="J8197" i="6"/>
  <c r="J8198" i="6"/>
  <c r="J8199" i="6"/>
  <c r="J8200" i="6"/>
  <c r="J8201" i="6"/>
  <c r="J8202" i="6"/>
  <c r="J8203" i="6"/>
  <c r="J8204" i="6"/>
  <c r="J8205" i="6"/>
  <c r="J8206" i="6"/>
  <c r="J8207" i="6"/>
  <c r="J8208" i="6"/>
  <c r="J8209" i="6"/>
  <c r="J8210" i="6"/>
  <c r="J8211" i="6"/>
  <c r="J8212" i="6"/>
  <c r="J8213" i="6"/>
  <c r="J8214" i="6"/>
  <c r="J8215" i="6"/>
  <c r="J8216" i="6"/>
  <c r="J8217" i="6"/>
  <c r="J8218" i="6"/>
  <c r="J8219" i="6"/>
  <c r="J8220" i="6"/>
  <c r="J8221" i="6"/>
  <c r="J8222" i="6"/>
  <c r="J8223" i="6"/>
  <c r="J8224" i="6"/>
  <c r="J8225" i="6"/>
  <c r="J8226" i="6"/>
  <c r="J8227" i="6"/>
  <c r="J8228" i="6"/>
  <c r="J8229" i="6"/>
  <c r="J8230" i="6"/>
  <c r="J8231" i="6"/>
  <c r="J8232" i="6"/>
  <c r="J8233" i="6"/>
  <c r="J8234" i="6"/>
  <c r="J8235" i="6"/>
  <c r="J8236" i="6"/>
  <c r="J8237" i="6"/>
  <c r="J8238" i="6"/>
  <c r="J8239" i="6"/>
  <c r="J8240" i="6"/>
  <c r="J8241" i="6"/>
  <c r="J8242" i="6"/>
  <c r="J8243" i="6"/>
  <c r="J8244" i="6"/>
  <c r="J8245" i="6"/>
  <c r="J8246" i="6"/>
  <c r="J8247" i="6"/>
  <c r="J8248" i="6"/>
  <c r="J8249" i="6"/>
  <c r="J8250" i="6"/>
  <c r="J8251" i="6"/>
  <c r="J8252" i="6"/>
  <c r="J8253" i="6"/>
  <c r="J8254" i="6"/>
  <c r="J8255" i="6"/>
  <c r="J8256" i="6"/>
  <c r="J8257" i="6"/>
  <c r="J8258" i="6"/>
  <c r="J8259" i="6"/>
  <c r="J8260" i="6"/>
  <c r="J8261" i="6"/>
  <c r="J8262" i="6"/>
  <c r="J8263" i="6"/>
  <c r="J8264" i="6"/>
  <c r="J8265" i="6"/>
  <c r="J8266" i="6"/>
  <c r="J8267" i="6"/>
  <c r="J8268" i="6"/>
  <c r="J8269" i="6"/>
  <c r="J8270" i="6"/>
  <c r="J8271" i="6"/>
  <c r="J8272" i="6"/>
  <c r="J8273" i="6"/>
  <c r="J8274" i="6"/>
  <c r="J8275" i="6"/>
  <c r="J8276" i="6"/>
  <c r="J8277" i="6"/>
  <c r="J8278" i="6"/>
  <c r="J8279" i="6"/>
  <c r="J8280" i="6"/>
  <c r="J8281" i="6"/>
  <c r="J8282" i="6"/>
  <c r="J8283" i="6"/>
  <c r="J8284" i="6"/>
  <c r="J8285" i="6"/>
  <c r="J8286" i="6"/>
  <c r="J8287" i="6"/>
  <c r="J8288" i="6"/>
  <c r="J8289" i="6"/>
  <c r="J8290" i="6"/>
  <c r="J8291" i="6"/>
  <c r="J8292" i="6"/>
  <c r="J8293" i="6"/>
  <c r="J8294" i="6"/>
  <c r="J8295" i="6"/>
  <c r="J8296" i="6"/>
  <c r="J8297" i="6"/>
  <c r="J8298" i="6"/>
  <c r="J8299" i="6"/>
  <c r="J8300" i="6"/>
  <c r="J8301" i="6"/>
  <c r="J8302" i="6"/>
  <c r="J8303" i="6"/>
  <c r="J8304" i="6"/>
  <c r="J8305" i="6"/>
  <c r="J8306" i="6"/>
  <c r="J8307" i="6"/>
  <c r="J8308" i="6"/>
  <c r="J8309" i="6"/>
  <c r="J8310" i="6"/>
  <c r="J8311" i="6"/>
  <c r="J8312" i="6"/>
  <c r="J8313" i="6"/>
  <c r="J8314" i="6"/>
  <c r="J8315" i="6"/>
  <c r="J8316" i="6"/>
  <c r="J8317" i="6"/>
  <c r="J8318" i="6"/>
  <c r="J8319" i="6"/>
  <c r="J8320" i="6"/>
  <c r="J8321" i="6"/>
  <c r="J8322" i="6"/>
  <c r="J8323" i="6"/>
  <c r="J8324" i="6"/>
  <c r="J8325" i="6"/>
  <c r="J8326" i="6"/>
  <c r="J8327" i="6"/>
  <c r="J8328" i="6"/>
  <c r="J8329" i="6"/>
  <c r="J8330" i="6"/>
  <c r="J8331" i="6"/>
  <c r="J8332" i="6"/>
  <c r="J8333" i="6"/>
  <c r="J8334" i="6"/>
  <c r="J8335" i="6"/>
  <c r="J8336" i="6"/>
  <c r="J8337" i="6"/>
  <c r="J8338" i="6"/>
  <c r="J8339" i="6"/>
  <c r="J8340" i="6"/>
  <c r="J8341" i="6"/>
  <c r="J8342" i="6"/>
  <c r="J8343" i="6"/>
  <c r="J8344" i="6"/>
  <c r="J8345" i="6"/>
  <c r="J8346" i="6"/>
  <c r="J8347" i="6"/>
  <c r="J8348" i="6"/>
  <c r="J8349" i="6"/>
  <c r="J8350" i="6"/>
  <c r="J8351" i="6"/>
  <c r="J8352" i="6"/>
  <c r="J8353" i="6"/>
  <c r="J8354" i="6"/>
  <c r="J8355" i="6"/>
  <c r="J8356" i="6"/>
  <c r="J8357" i="6"/>
  <c r="J8358" i="6"/>
  <c r="J8359" i="6"/>
  <c r="J8360" i="6"/>
  <c r="J8361" i="6"/>
  <c r="J8362" i="6"/>
  <c r="J8363" i="6"/>
  <c r="J8364" i="6"/>
  <c r="J8365" i="6"/>
  <c r="J8366" i="6"/>
  <c r="J8367" i="6"/>
  <c r="J8368" i="6"/>
  <c r="J8369" i="6"/>
  <c r="J8370" i="6"/>
  <c r="J8371" i="6"/>
  <c r="J8372" i="6"/>
  <c r="J8373" i="6"/>
  <c r="J8374" i="6"/>
  <c r="J8375" i="6"/>
  <c r="J8376" i="6"/>
  <c r="J8377" i="6"/>
  <c r="J8378" i="6"/>
  <c r="J8379" i="6"/>
  <c r="J8380" i="6"/>
  <c r="J8381" i="6"/>
  <c r="J8382" i="6"/>
  <c r="J8383" i="6"/>
  <c r="J8384" i="6"/>
  <c r="J8385" i="6"/>
  <c r="J8386" i="6"/>
  <c r="J8387" i="6"/>
  <c r="J8388" i="6"/>
  <c r="J8389" i="6"/>
  <c r="J8390" i="6"/>
  <c r="J8391" i="6"/>
  <c r="J8392" i="6"/>
  <c r="J8393" i="6"/>
  <c r="J8394" i="6"/>
  <c r="J8395" i="6"/>
  <c r="J8396" i="6"/>
  <c r="J8397" i="6"/>
  <c r="J8398" i="6"/>
  <c r="J8399" i="6"/>
  <c r="J8400" i="6"/>
  <c r="J8401" i="6"/>
  <c r="J8402" i="6"/>
  <c r="J8403" i="6"/>
  <c r="J8404" i="6"/>
  <c r="J8405" i="6"/>
  <c r="J8406" i="6"/>
  <c r="J8407" i="6"/>
  <c r="J8408" i="6"/>
  <c r="J8409" i="6"/>
  <c r="J8410" i="6"/>
  <c r="J8411" i="6"/>
  <c r="J8412" i="6"/>
  <c r="J8413" i="6"/>
  <c r="J8414" i="6"/>
  <c r="J8415" i="6"/>
  <c r="J8416" i="6"/>
  <c r="J8417" i="6"/>
  <c r="J8418" i="6"/>
  <c r="J8419" i="6"/>
  <c r="J8420" i="6"/>
  <c r="J8421" i="6"/>
  <c r="J8422" i="6"/>
  <c r="J8423" i="6"/>
  <c r="J8424" i="6"/>
  <c r="J8425" i="6"/>
  <c r="J8426" i="6"/>
  <c r="J8427" i="6"/>
  <c r="J8428" i="6"/>
  <c r="J8429" i="6"/>
  <c r="J8430" i="6"/>
  <c r="J8431" i="6"/>
  <c r="J8432" i="6"/>
  <c r="J8433" i="6"/>
  <c r="J8434" i="6"/>
  <c r="J8435" i="6"/>
  <c r="J8436" i="6"/>
  <c r="J8437" i="6"/>
  <c r="J8438" i="6"/>
  <c r="J8439" i="6"/>
  <c r="J8440" i="6"/>
  <c r="J8441" i="6"/>
  <c r="J8442" i="6"/>
  <c r="J8443" i="6"/>
  <c r="J8444" i="6"/>
  <c r="J8445" i="6"/>
  <c r="J8446" i="6"/>
  <c r="J8447" i="6"/>
  <c r="J8448" i="6"/>
  <c r="J8449" i="6"/>
  <c r="J8450" i="6"/>
  <c r="J8451" i="6"/>
  <c r="J8452" i="6"/>
  <c r="J8453" i="6"/>
  <c r="J8454" i="6"/>
  <c r="J8455" i="6"/>
  <c r="J8456" i="6"/>
  <c r="J8457" i="6"/>
  <c r="J8458" i="6"/>
  <c r="J8459" i="6"/>
  <c r="J8460" i="6"/>
  <c r="J8461" i="6"/>
  <c r="J8462" i="6"/>
  <c r="J8463" i="6"/>
  <c r="J8464" i="6"/>
  <c r="J8465" i="6"/>
  <c r="J8466" i="6"/>
  <c r="J8467" i="6"/>
  <c r="J8468" i="6"/>
  <c r="J8469" i="6"/>
  <c r="J8470" i="6"/>
  <c r="J8471" i="6"/>
  <c r="J8472" i="6"/>
  <c r="J8473" i="6"/>
  <c r="J8474" i="6"/>
  <c r="J8475" i="6"/>
  <c r="J8476" i="6"/>
  <c r="J8477" i="6"/>
  <c r="J8478" i="6"/>
  <c r="J8479" i="6"/>
  <c r="J8480" i="6"/>
  <c r="J8481" i="6"/>
  <c r="J8482" i="6"/>
  <c r="J8483" i="6"/>
  <c r="J8484" i="6"/>
  <c r="J8485" i="6"/>
  <c r="J8486" i="6"/>
  <c r="J8487" i="6"/>
  <c r="J8488" i="6"/>
  <c r="J8489" i="6"/>
  <c r="J8490" i="6"/>
  <c r="J8491" i="6"/>
  <c r="J8492" i="6"/>
  <c r="J8493" i="6"/>
  <c r="J8494" i="6"/>
  <c r="J8495" i="6"/>
  <c r="J8496" i="6"/>
  <c r="J8497" i="6"/>
  <c r="J8498" i="6"/>
  <c r="J8499" i="6"/>
  <c r="J8500" i="6"/>
  <c r="J8501" i="6"/>
  <c r="J8502" i="6"/>
  <c r="J8503" i="6"/>
  <c r="J8504" i="6"/>
  <c r="J8505" i="6"/>
  <c r="J8506" i="6"/>
  <c r="J8507" i="6"/>
  <c r="J8508" i="6"/>
  <c r="J8509" i="6"/>
  <c r="J8510" i="6"/>
  <c r="J8511" i="6"/>
  <c r="J8512" i="6"/>
  <c r="J8513" i="6"/>
  <c r="J8514" i="6"/>
  <c r="J8515" i="6"/>
  <c r="J8516" i="6"/>
  <c r="J8517" i="6"/>
  <c r="J8518" i="6"/>
  <c r="J8519" i="6"/>
  <c r="J8520" i="6"/>
  <c r="J8521" i="6"/>
  <c r="J8522" i="6"/>
  <c r="J8523" i="6"/>
  <c r="J8524" i="6"/>
  <c r="J8525" i="6"/>
  <c r="J8526" i="6"/>
  <c r="J8527" i="6"/>
  <c r="J8528" i="6"/>
  <c r="J8529" i="6"/>
  <c r="J8530" i="6"/>
  <c r="J8531" i="6"/>
  <c r="J8532" i="6"/>
  <c r="J8533" i="6"/>
  <c r="J8534" i="6"/>
  <c r="J8535" i="6"/>
  <c r="J8536" i="6"/>
  <c r="J8537" i="6"/>
  <c r="J8538" i="6"/>
  <c r="J8539" i="6"/>
  <c r="J8540" i="6"/>
  <c r="J8541" i="6"/>
  <c r="J8542" i="6"/>
  <c r="J8543" i="6"/>
  <c r="J8544" i="6"/>
  <c r="J8545" i="6"/>
  <c r="J8546" i="6"/>
  <c r="J8547" i="6"/>
  <c r="J8548" i="6"/>
  <c r="J8549" i="6"/>
  <c r="J8550" i="6"/>
  <c r="J8551" i="6"/>
  <c r="J8552" i="6"/>
  <c r="J8553" i="6"/>
  <c r="J8554" i="6"/>
  <c r="J8555" i="6"/>
  <c r="J8556" i="6"/>
  <c r="J8557" i="6"/>
  <c r="J8558" i="6"/>
  <c r="J8559" i="6"/>
  <c r="J8560" i="6"/>
  <c r="J8561" i="6"/>
  <c r="J8562" i="6"/>
  <c r="J8563" i="6"/>
  <c r="J8564" i="6"/>
  <c r="J8565" i="6"/>
  <c r="J8566" i="6"/>
  <c r="J8567" i="6"/>
  <c r="J8568" i="6"/>
  <c r="J8569" i="6"/>
  <c r="J8570" i="6"/>
  <c r="J8571" i="6"/>
  <c r="J8572" i="6"/>
  <c r="J8573" i="6"/>
  <c r="J8574" i="6"/>
  <c r="J8575" i="6"/>
  <c r="J8576" i="6"/>
  <c r="J8577" i="6"/>
  <c r="J8578" i="6"/>
  <c r="J8579" i="6"/>
  <c r="J8580" i="6"/>
  <c r="J8581" i="6"/>
  <c r="J8582" i="6"/>
  <c r="J8583" i="6"/>
  <c r="J8584" i="6"/>
  <c r="J8585" i="6"/>
  <c r="J8586" i="6"/>
  <c r="J8587" i="6"/>
  <c r="J8588" i="6"/>
  <c r="J8589" i="6"/>
  <c r="J8590" i="6"/>
  <c r="J8591" i="6"/>
  <c r="J8592" i="6"/>
  <c r="J8593" i="6"/>
  <c r="J8594" i="6"/>
  <c r="J8595" i="6"/>
  <c r="J8596" i="6"/>
  <c r="J8597" i="6"/>
  <c r="J8598" i="6"/>
  <c r="J8599" i="6"/>
  <c r="J8600" i="6"/>
  <c r="J8601" i="6"/>
  <c r="J8602" i="6"/>
  <c r="J8603" i="6"/>
  <c r="J8604" i="6"/>
  <c r="J8605" i="6"/>
  <c r="J8606" i="6"/>
  <c r="J8607" i="6"/>
  <c r="J8608" i="6"/>
  <c r="J8609" i="6"/>
  <c r="J8610" i="6"/>
  <c r="J8611" i="6"/>
  <c r="J8612" i="6"/>
  <c r="J8613" i="6"/>
  <c r="J8614" i="6"/>
  <c r="J8615" i="6"/>
  <c r="J8616" i="6"/>
  <c r="J8617" i="6"/>
  <c r="J8618" i="6"/>
  <c r="J8619" i="6"/>
  <c r="J8620" i="6"/>
  <c r="J8621" i="6"/>
  <c r="J8622" i="6"/>
  <c r="J8623" i="6"/>
  <c r="J8624" i="6"/>
  <c r="J8625" i="6"/>
  <c r="J8626" i="6"/>
  <c r="J8627" i="6"/>
  <c r="J8628" i="6"/>
  <c r="J8629" i="6"/>
  <c r="J8630" i="6"/>
  <c r="J8631" i="6"/>
  <c r="J8632" i="6"/>
  <c r="J8633" i="6"/>
  <c r="J8634" i="6"/>
  <c r="J8635" i="6"/>
  <c r="J8636" i="6"/>
  <c r="J8637" i="6"/>
  <c r="J8638" i="6"/>
  <c r="J8639" i="6"/>
  <c r="J8640" i="6"/>
  <c r="J8641" i="6"/>
  <c r="J8642" i="6"/>
  <c r="J8643" i="6"/>
  <c r="J8644" i="6"/>
  <c r="J8645" i="6"/>
  <c r="J8646" i="6"/>
  <c r="J8647" i="6"/>
  <c r="J8648" i="6"/>
  <c r="J8649" i="6"/>
  <c r="J8650" i="6"/>
  <c r="J8651" i="6"/>
  <c r="J8652" i="6"/>
  <c r="J8653" i="6"/>
  <c r="J8654" i="6"/>
  <c r="J8655" i="6"/>
  <c r="J8656" i="6"/>
  <c r="J8657" i="6"/>
  <c r="J8658" i="6"/>
  <c r="J8659" i="6"/>
  <c r="J8660" i="6"/>
  <c r="J8661" i="6"/>
  <c r="J8662" i="6"/>
  <c r="J8663" i="6"/>
  <c r="J8664" i="6"/>
  <c r="J8665" i="6"/>
  <c r="J8666" i="6"/>
  <c r="J8667" i="6"/>
  <c r="J8668" i="6"/>
  <c r="J8669" i="6"/>
  <c r="J8670" i="6"/>
  <c r="J8671" i="6"/>
  <c r="J8672" i="6"/>
  <c r="J8673" i="6"/>
  <c r="J8674" i="6"/>
  <c r="J8675" i="6"/>
  <c r="J8676" i="6"/>
  <c r="J8677" i="6"/>
  <c r="J8678" i="6"/>
  <c r="J8679" i="6"/>
  <c r="J8680" i="6"/>
  <c r="J8681" i="6"/>
  <c r="J8682" i="6"/>
  <c r="J8683" i="6"/>
  <c r="J8684" i="6"/>
  <c r="J8685" i="6"/>
  <c r="J8686" i="6"/>
  <c r="J8687" i="6"/>
  <c r="J8688" i="6"/>
  <c r="J8689" i="6"/>
  <c r="J8690" i="6"/>
  <c r="J8691" i="6"/>
  <c r="J8692" i="6"/>
  <c r="J8693" i="6"/>
  <c r="J8694" i="6"/>
  <c r="J8695" i="6"/>
  <c r="J8696" i="6"/>
  <c r="J8697" i="6"/>
  <c r="J8698" i="6"/>
  <c r="J8699" i="6"/>
  <c r="J8700" i="6"/>
  <c r="J8701" i="6"/>
  <c r="J8702" i="6"/>
  <c r="J8703" i="6"/>
  <c r="J8704" i="6"/>
  <c r="J8705" i="6"/>
  <c r="J8706" i="6"/>
  <c r="J8707" i="6"/>
  <c r="J8708" i="6"/>
  <c r="J8709" i="6"/>
  <c r="J8710" i="6"/>
  <c r="J8711" i="6"/>
  <c r="J8712" i="6"/>
  <c r="J8713" i="6"/>
  <c r="J8714" i="6"/>
  <c r="J8715" i="6"/>
  <c r="J8716" i="6"/>
  <c r="J8717" i="6"/>
  <c r="J8718" i="6"/>
  <c r="J8719" i="6"/>
  <c r="J8720" i="6"/>
  <c r="J8721" i="6"/>
  <c r="J8722" i="6"/>
  <c r="J8723" i="6"/>
  <c r="J8724" i="6"/>
  <c r="J8725" i="6"/>
  <c r="J8726" i="6"/>
  <c r="J8727" i="6"/>
  <c r="J8728" i="6"/>
  <c r="J8729" i="6"/>
  <c r="J8730" i="6"/>
  <c r="J8731" i="6"/>
  <c r="J8732" i="6"/>
  <c r="J8733" i="6"/>
  <c r="J8734" i="6"/>
  <c r="J8735" i="6"/>
  <c r="J8736" i="6"/>
  <c r="J8737" i="6"/>
  <c r="J8738" i="6"/>
  <c r="J8739" i="6"/>
  <c r="J8740" i="6"/>
  <c r="J8741" i="6"/>
  <c r="J8742" i="6"/>
  <c r="J8743" i="6"/>
  <c r="J8744" i="6"/>
  <c r="J8745" i="6"/>
  <c r="J8746" i="6"/>
  <c r="J8747" i="6"/>
  <c r="J8748" i="6"/>
  <c r="J8749" i="6"/>
  <c r="J8750" i="6"/>
  <c r="J8751" i="6"/>
  <c r="J8752" i="6"/>
  <c r="J8753" i="6"/>
  <c r="J8754" i="6"/>
  <c r="J8755" i="6"/>
  <c r="J8756" i="6"/>
  <c r="J8757" i="6"/>
  <c r="J8758" i="6"/>
  <c r="J8759" i="6"/>
  <c r="J8760" i="6"/>
  <c r="J8761" i="6"/>
  <c r="J8762" i="6"/>
  <c r="J8763" i="6"/>
  <c r="J8764" i="6"/>
  <c r="J8765" i="6"/>
  <c r="J8766" i="6"/>
  <c r="J8767" i="6"/>
  <c r="J8768" i="6"/>
  <c r="J8769" i="6"/>
  <c r="J8770" i="6"/>
  <c r="J8771" i="6"/>
  <c r="J8772" i="6"/>
  <c r="J8773" i="6"/>
  <c r="J8774" i="6"/>
  <c r="J8775" i="6"/>
  <c r="J8776" i="6"/>
  <c r="J8777" i="6"/>
  <c r="J8778" i="6"/>
  <c r="J8779" i="6"/>
  <c r="J8780" i="6"/>
  <c r="J8781" i="6"/>
  <c r="J8782" i="6"/>
  <c r="J8783" i="6"/>
  <c r="J8784" i="6"/>
  <c r="J8785" i="6"/>
  <c r="J8786" i="6"/>
  <c r="J8787" i="6"/>
  <c r="J8788" i="6"/>
  <c r="J8789" i="6"/>
  <c r="J8790" i="6"/>
  <c r="J8791" i="6"/>
  <c r="J8792" i="6"/>
  <c r="J8793" i="6"/>
  <c r="J8794" i="6"/>
  <c r="J8795" i="6"/>
  <c r="J8796" i="6"/>
  <c r="J8797" i="6"/>
  <c r="J8798" i="6"/>
  <c r="J8799" i="6"/>
  <c r="J8800" i="6"/>
  <c r="J8801" i="6"/>
  <c r="J8802" i="6"/>
  <c r="J8803" i="6"/>
  <c r="J8804" i="6"/>
  <c r="J8805" i="6"/>
  <c r="J8806" i="6"/>
  <c r="J8807" i="6"/>
  <c r="J8808" i="6"/>
  <c r="J8809" i="6"/>
  <c r="J8810" i="6"/>
  <c r="J8811" i="6"/>
  <c r="J8812" i="6"/>
  <c r="J8813" i="6"/>
  <c r="J8814" i="6"/>
  <c r="J8815" i="6"/>
  <c r="J8816" i="6"/>
  <c r="J8817" i="6"/>
  <c r="J8818" i="6"/>
  <c r="J8819" i="6"/>
  <c r="J8820" i="6"/>
  <c r="J8821" i="6"/>
  <c r="J8822" i="6"/>
  <c r="J8823" i="6"/>
  <c r="J8824" i="6"/>
  <c r="J8825" i="6"/>
  <c r="J8826" i="6"/>
  <c r="J8827" i="6"/>
  <c r="J8828" i="6"/>
  <c r="J8829" i="6"/>
  <c r="J8830" i="6"/>
  <c r="J8831" i="6"/>
  <c r="J8832" i="6"/>
  <c r="J8833" i="6"/>
  <c r="J8834" i="6"/>
  <c r="J8835" i="6"/>
  <c r="J8836" i="6"/>
  <c r="J8837" i="6"/>
  <c r="J8838" i="6"/>
  <c r="J8839" i="6"/>
  <c r="J8840" i="6"/>
  <c r="J8841" i="6"/>
  <c r="J8842" i="6"/>
  <c r="J8843" i="6"/>
  <c r="J8844" i="6"/>
  <c r="J8845" i="6"/>
  <c r="J8846" i="6"/>
  <c r="J8847" i="6"/>
  <c r="J8848" i="6"/>
  <c r="J8849" i="6"/>
  <c r="J8850" i="6"/>
  <c r="J8851" i="6"/>
  <c r="J8852" i="6"/>
  <c r="J8853" i="6"/>
  <c r="J8854" i="6"/>
  <c r="J8855" i="6"/>
  <c r="J8856" i="6"/>
  <c r="J8857" i="6"/>
  <c r="J8858" i="6"/>
  <c r="J8859" i="6"/>
  <c r="J8860" i="6"/>
  <c r="J8861" i="6"/>
  <c r="J8862" i="6"/>
  <c r="J8863" i="6"/>
  <c r="J8864" i="6"/>
  <c r="J8865" i="6"/>
  <c r="J8866" i="6"/>
  <c r="J8867" i="6"/>
  <c r="J8868" i="6"/>
  <c r="J8869" i="6"/>
  <c r="J8870" i="6"/>
  <c r="J8871" i="6"/>
  <c r="J8872" i="6"/>
  <c r="J8873" i="6"/>
  <c r="J8874" i="6"/>
  <c r="J8875" i="6"/>
  <c r="J8876" i="6"/>
  <c r="J8877" i="6"/>
  <c r="J8878" i="6"/>
  <c r="J8879" i="6"/>
  <c r="J8880" i="6"/>
  <c r="J8881" i="6"/>
  <c r="J8882" i="6"/>
  <c r="J8883" i="6"/>
  <c r="J8884" i="6"/>
  <c r="J8885" i="6"/>
  <c r="J8886" i="6"/>
  <c r="J8887" i="6"/>
  <c r="J8888" i="6"/>
  <c r="J8889" i="6"/>
  <c r="J8890" i="6"/>
  <c r="J8891" i="6"/>
  <c r="J8892" i="6"/>
  <c r="J8893" i="6"/>
  <c r="J8894" i="6"/>
  <c r="J8895" i="6"/>
  <c r="J8896" i="6"/>
  <c r="J8897" i="6"/>
  <c r="J8898" i="6"/>
  <c r="J8899" i="6"/>
  <c r="J8900" i="6"/>
  <c r="J8901" i="6"/>
  <c r="J8902" i="6"/>
  <c r="J8903" i="6"/>
  <c r="J8904" i="6"/>
  <c r="J8905" i="6"/>
  <c r="J8906" i="6"/>
  <c r="J8907" i="6"/>
  <c r="J8908" i="6"/>
  <c r="J8909" i="6"/>
  <c r="J8910" i="6"/>
  <c r="J8911" i="6"/>
  <c r="J8912" i="6"/>
  <c r="J8913" i="6"/>
  <c r="J8914" i="6"/>
  <c r="J8915" i="6"/>
  <c r="J8916" i="6"/>
  <c r="J8917" i="6"/>
  <c r="J8918" i="6"/>
  <c r="J8919" i="6"/>
  <c r="J8920" i="6"/>
  <c r="J8921" i="6"/>
  <c r="J8922" i="6"/>
  <c r="J8923" i="6"/>
  <c r="J8924" i="6"/>
  <c r="J8925" i="6"/>
  <c r="J8926" i="6"/>
  <c r="J8927" i="6"/>
  <c r="J8928" i="6"/>
  <c r="J8929" i="6"/>
  <c r="J8930" i="6"/>
  <c r="J8931" i="6"/>
  <c r="J8932" i="6"/>
  <c r="J8933" i="6"/>
  <c r="J8934" i="6"/>
  <c r="J8935" i="6"/>
  <c r="J8936" i="6"/>
  <c r="J8937" i="6"/>
  <c r="J8938" i="6"/>
  <c r="J8939" i="6"/>
  <c r="J8940" i="6"/>
  <c r="J8941" i="6"/>
  <c r="J8942" i="6"/>
  <c r="J8943" i="6"/>
  <c r="J8944" i="6"/>
  <c r="J8945" i="6"/>
  <c r="J8946" i="6"/>
  <c r="J8947" i="6"/>
  <c r="J8948" i="6"/>
  <c r="J8949" i="6"/>
  <c r="J8950" i="6"/>
  <c r="J8951" i="6"/>
  <c r="J8952" i="6"/>
  <c r="J8953" i="6"/>
  <c r="J8954" i="6"/>
  <c r="J8955" i="6"/>
  <c r="J8956" i="6"/>
  <c r="J8957" i="6"/>
  <c r="J8958" i="6"/>
  <c r="J8959" i="6"/>
  <c r="J8960" i="6"/>
  <c r="J8961" i="6"/>
  <c r="J8962" i="6"/>
  <c r="J8963" i="6"/>
  <c r="J8964" i="6"/>
  <c r="J8965" i="6"/>
  <c r="J8966" i="6"/>
  <c r="J8967" i="6"/>
  <c r="J8968" i="6"/>
  <c r="J8969" i="6"/>
  <c r="J8970" i="6"/>
  <c r="J8971" i="6"/>
  <c r="J8972" i="6"/>
  <c r="J8973" i="6"/>
  <c r="J8974" i="6"/>
  <c r="J8975" i="6"/>
  <c r="J8976" i="6"/>
  <c r="J8977" i="6"/>
  <c r="J8978" i="6"/>
  <c r="J8979" i="6"/>
  <c r="J8980" i="6"/>
  <c r="J8981" i="6"/>
  <c r="J8982" i="6"/>
  <c r="J8983" i="6"/>
  <c r="J8984" i="6"/>
  <c r="J8985" i="6"/>
  <c r="J8986" i="6"/>
  <c r="J8987" i="6"/>
  <c r="J8988" i="6"/>
  <c r="J8989" i="6"/>
  <c r="J8990" i="6"/>
  <c r="J8991" i="6"/>
  <c r="J8992" i="6"/>
  <c r="J8993" i="6"/>
  <c r="J8994" i="6"/>
  <c r="J8995" i="6"/>
  <c r="J8996" i="6"/>
  <c r="J8997" i="6"/>
  <c r="J8998" i="6"/>
  <c r="J8999" i="6"/>
  <c r="J9000" i="6"/>
  <c r="J9001" i="6"/>
  <c r="J9002" i="6"/>
  <c r="J9003" i="6"/>
  <c r="J9004" i="6"/>
  <c r="J9005" i="6"/>
  <c r="J9006" i="6"/>
  <c r="J9007" i="6"/>
  <c r="J9008" i="6"/>
  <c r="J9009" i="6"/>
  <c r="J9010" i="6"/>
  <c r="J9011" i="6"/>
  <c r="J9012" i="6"/>
  <c r="J9013" i="6"/>
  <c r="J9014" i="6"/>
  <c r="J9015" i="6"/>
  <c r="J9016" i="6"/>
  <c r="J9017" i="6"/>
  <c r="J9018" i="6"/>
  <c r="J9019" i="6"/>
  <c r="J9020" i="6"/>
  <c r="J9021" i="6"/>
  <c r="J9022" i="6"/>
  <c r="J9023" i="6"/>
  <c r="J9024" i="6"/>
  <c r="J9025" i="6"/>
  <c r="J9026" i="6"/>
  <c r="J9027" i="6"/>
  <c r="J9028" i="6"/>
  <c r="J9029" i="6"/>
  <c r="J9030" i="6"/>
  <c r="J9031" i="6"/>
  <c r="J9032" i="6"/>
  <c r="J9033" i="6"/>
  <c r="J9034" i="6"/>
  <c r="J9035" i="6"/>
  <c r="J9036" i="6"/>
  <c r="J9037" i="6"/>
  <c r="J9038" i="6"/>
  <c r="J9039" i="6"/>
  <c r="J9040" i="6"/>
  <c r="J9041" i="6"/>
  <c r="J9042" i="6"/>
  <c r="J9043" i="6"/>
  <c r="J9044" i="6"/>
  <c r="J9045" i="6"/>
  <c r="J9046" i="6"/>
  <c r="J9047" i="6"/>
  <c r="J9048" i="6"/>
  <c r="J9049" i="6"/>
  <c r="J9050" i="6"/>
  <c r="J9051" i="6"/>
  <c r="J9052" i="6"/>
  <c r="J9053" i="6"/>
  <c r="J9054" i="6"/>
  <c r="J9055" i="6"/>
  <c r="J9056" i="6"/>
  <c r="J9057" i="6"/>
  <c r="J9058" i="6"/>
  <c r="J9059" i="6"/>
  <c r="J9060" i="6"/>
  <c r="J9061" i="6"/>
  <c r="J9062" i="6"/>
  <c r="J9063" i="6"/>
  <c r="J9064" i="6"/>
  <c r="J9065" i="6"/>
  <c r="J9066" i="6"/>
  <c r="J9067" i="6"/>
  <c r="J9068" i="6"/>
  <c r="J9069" i="6"/>
  <c r="J9070" i="6"/>
  <c r="J9071" i="6"/>
  <c r="J9072" i="6"/>
  <c r="J9073" i="6"/>
  <c r="J9074" i="6"/>
  <c r="J9075" i="6"/>
  <c r="J9076" i="6"/>
  <c r="J9077" i="6"/>
  <c r="J9078" i="6"/>
  <c r="J9079" i="6"/>
  <c r="J9080" i="6"/>
  <c r="J9081" i="6"/>
  <c r="J9082" i="6"/>
  <c r="J9083" i="6"/>
  <c r="J9084" i="6"/>
  <c r="J9085" i="6"/>
  <c r="J9086" i="6"/>
  <c r="J9087" i="6"/>
  <c r="J9088" i="6"/>
  <c r="J9089" i="6"/>
  <c r="J9090" i="6"/>
  <c r="J9091" i="6"/>
  <c r="J9092" i="6"/>
  <c r="J9093" i="6"/>
  <c r="J9094" i="6"/>
  <c r="J9095" i="6"/>
  <c r="J9096" i="6"/>
  <c r="J9097" i="6"/>
  <c r="J9098" i="6"/>
  <c r="J9099" i="6"/>
  <c r="J9100" i="6"/>
  <c r="J9101" i="6"/>
  <c r="J9102" i="6"/>
  <c r="J9103" i="6"/>
  <c r="J9104" i="6"/>
  <c r="J9105" i="6"/>
  <c r="J9106" i="6"/>
  <c r="J9107" i="6"/>
  <c r="J9108" i="6"/>
  <c r="J9109" i="6"/>
  <c r="J9110" i="6"/>
  <c r="J9111" i="6"/>
  <c r="J9112" i="6"/>
  <c r="J9113" i="6"/>
  <c r="J9114" i="6"/>
  <c r="J9115" i="6"/>
  <c r="J9116" i="6"/>
  <c r="J9117" i="6"/>
  <c r="J9118" i="6"/>
  <c r="J9119" i="6"/>
  <c r="J9120" i="6"/>
  <c r="J9121" i="6"/>
  <c r="J9122" i="6"/>
  <c r="J9123" i="6"/>
  <c r="J9124" i="6"/>
  <c r="J9125" i="6"/>
  <c r="J9126" i="6"/>
  <c r="J9127" i="6"/>
  <c r="J9128" i="6"/>
  <c r="J9129" i="6"/>
  <c r="J9130" i="6"/>
  <c r="J9131" i="6"/>
  <c r="J9132" i="6"/>
  <c r="J9133" i="6"/>
  <c r="J9134" i="6"/>
  <c r="J9135" i="6"/>
  <c r="J9136" i="6"/>
  <c r="J9137" i="6"/>
  <c r="J9138" i="6"/>
  <c r="J9139" i="6"/>
  <c r="J9140" i="6"/>
  <c r="J9141" i="6"/>
  <c r="J9142" i="6"/>
  <c r="J9143" i="6"/>
  <c r="J9144" i="6"/>
  <c r="J9145" i="6"/>
  <c r="J9146" i="6"/>
  <c r="J9147" i="6"/>
  <c r="J9148" i="6"/>
  <c r="J9149" i="6"/>
  <c r="J9150" i="6"/>
  <c r="J9151" i="6"/>
  <c r="J9152" i="6"/>
  <c r="J9153" i="6"/>
  <c r="J9154" i="6"/>
  <c r="J9155" i="6"/>
  <c r="J9156" i="6"/>
  <c r="J9157" i="6"/>
  <c r="J9158" i="6"/>
  <c r="J9159" i="6"/>
  <c r="J9160" i="6"/>
  <c r="J9161" i="6"/>
  <c r="J9162" i="6"/>
  <c r="J9163" i="6"/>
  <c r="J9164" i="6"/>
  <c r="J9165" i="6"/>
  <c r="J9166" i="6"/>
  <c r="J9167" i="6"/>
  <c r="J9168" i="6"/>
  <c r="J9169" i="6"/>
  <c r="J9170" i="6"/>
  <c r="J9171" i="6"/>
  <c r="J9172" i="6"/>
  <c r="J9173" i="6"/>
  <c r="J9174" i="6"/>
  <c r="J9175" i="6"/>
  <c r="J9176" i="6"/>
  <c r="J9177" i="6"/>
  <c r="J9178" i="6"/>
  <c r="J9179" i="6"/>
  <c r="J9180" i="6"/>
  <c r="J9181" i="6"/>
  <c r="J9182" i="6"/>
  <c r="J9183" i="6"/>
  <c r="J9184" i="6"/>
  <c r="J9185" i="6"/>
  <c r="J9186" i="6"/>
  <c r="J9187" i="6"/>
  <c r="J9188" i="6"/>
  <c r="J9189" i="6"/>
  <c r="J9190" i="6"/>
  <c r="J9191" i="6"/>
  <c r="J9192" i="6"/>
  <c r="J9193" i="6"/>
  <c r="J9194" i="6"/>
  <c r="J9195" i="6"/>
  <c r="J9196" i="6"/>
  <c r="J9197" i="6"/>
  <c r="J9198" i="6"/>
  <c r="J9199" i="6"/>
  <c r="J9200" i="6"/>
  <c r="J9201" i="6"/>
  <c r="J9202" i="6"/>
  <c r="J9203" i="6"/>
  <c r="J9204" i="6"/>
  <c r="J9205" i="6"/>
  <c r="J9206" i="6"/>
  <c r="J9207" i="6"/>
  <c r="J9208" i="6"/>
  <c r="J9209" i="6"/>
  <c r="J9210" i="6"/>
  <c r="J9211" i="6"/>
  <c r="J9212" i="6"/>
  <c r="J9213" i="6"/>
  <c r="J9214" i="6"/>
  <c r="J9215" i="6"/>
  <c r="J9216" i="6"/>
  <c r="J9217" i="6"/>
  <c r="J9218" i="6"/>
  <c r="J9219" i="6"/>
  <c r="J9220" i="6"/>
  <c r="J9221" i="6"/>
  <c r="J9222" i="6"/>
  <c r="J9223" i="6"/>
  <c r="J9224" i="6"/>
  <c r="J9225" i="6"/>
  <c r="J9226" i="6"/>
  <c r="J9227" i="6"/>
  <c r="J9228" i="6"/>
  <c r="J9229" i="6"/>
  <c r="J9230" i="6"/>
  <c r="J9231" i="6"/>
  <c r="J9232" i="6"/>
  <c r="J9233" i="6"/>
  <c r="J9234" i="6"/>
  <c r="J9235" i="6"/>
  <c r="J9236" i="6"/>
  <c r="J9237" i="6"/>
  <c r="J9238" i="6"/>
  <c r="J9239" i="6"/>
  <c r="J9240" i="6"/>
  <c r="J9241" i="6"/>
  <c r="J9242" i="6"/>
  <c r="J9243" i="6"/>
  <c r="J9244" i="6"/>
  <c r="J9245" i="6"/>
  <c r="J9246" i="6"/>
  <c r="J9247" i="6"/>
  <c r="J9248" i="6"/>
  <c r="J9249" i="6"/>
  <c r="J9250" i="6"/>
  <c r="J9251" i="6"/>
  <c r="J9252" i="6"/>
  <c r="J9253" i="6"/>
  <c r="J9254" i="6"/>
  <c r="J9255" i="6"/>
  <c r="J9256" i="6"/>
  <c r="J9257" i="6"/>
  <c r="J9258" i="6"/>
  <c r="J9259" i="6"/>
  <c r="J9260" i="6"/>
  <c r="J9261" i="6"/>
  <c r="J9262" i="6"/>
  <c r="J9263" i="6"/>
  <c r="J9264" i="6"/>
  <c r="J9265" i="6"/>
  <c r="J9266" i="6"/>
  <c r="J9267" i="6"/>
  <c r="J9268" i="6"/>
  <c r="J9269" i="6"/>
  <c r="J9270" i="6"/>
  <c r="J9271" i="6"/>
  <c r="J9272" i="6"/>
  <c r="J9273" i="6"/>
  <c r="J9274" i="6"/>
  <c r="J9275" i="6"/>
  <c r="J9276" i="6"/>
  <c r="J9277" i="6"/>
  <c r="J9278" i="6"/>
  <c r="J9279" i="6"/>
  <c r="J9280" i="6"/>
  <c r="J9281" i="6"/>
  <c r="J9282" i="6"/>
  <c r="J9283" i="6"/>
  <c r="J9284" i="6"/>
  <c r="J9285" i="6"/>
  <c r="J9286" i="6"/>
  <c r="J9287" i="6"/>
  <c r="J9288" i="6"/>
  <c r="J9289" i="6"/>
  <c r="J9290" i="6"/>
  <c r="J9291" i="6"/>
  <c r="J9292" i="6"/>
  <c r="J9293" i="6"/>
  <c r="J9294" i="6"/>
  <c r="J9295" i="6"/>
  <c r="J9296" i="6"/>
  <c r="J9297" i="6"/>
  <c r="J9298" i="6"/>
  <c r="J9299" i="6"/>
  <c r="J9300" i="6"/>
  <c r="J9301" i="6"/>
  <c r="J9302" i="6"/>
  <c r="J9303" i="6"/>
  <c r="J9304" i="6"/>
  <c r="J9305" i="6"/>
  <c r="J9306" i="6"/>
  <c r="J9307" i="6"/>
  <c r="J9308" i="6"/>
  <c r="J9309" i="6"/>
  <c r="J9310" i="6"/>
  <c r="J9311" i="6"/>
  <c r="J9312" i="6"/>
  <c r="J9313" i="6"/>
  <c r="J9314" i="6"/>
  <c r="J9315" i="6"/>
  <c r="J9316" i="6"/>
  <c r="J9317" i="6"/>
  <c r="J9318" i="6"/>
  <c r="J9319" i="6"/>
  <c r="J9320" i="6"/>
  <c r="J9321" i="6"/>
  <c r="J9322" i="6"/>
  <c r="J9323" i="6"/>
  <c r="J9324" i="6"/>
  <c r="J9325" i="6"/>
  <c r="J9326" i="6"/>
  <c r="J9327" i="6"/>
  <c r="J9328" i="6"/>
  <c r="J9329" i="6"/>
  <c r="J9330" i="6"/>
  <c r="J9331" i="6"/>
  <c r="J9332" i="6"/>
  <c r="J9333" i="6"/>
  <c r="J9334" i="6"/>
  <c r="J9335" i="6"/>
  <c r="J9336" i="6"/>
  <c r="J9337" i="6"/>
  <c r="J9338" i="6"/>
  <c r="J9339" i="6"/>
  <c r="J9340" i="6"/>
  <c r="J9341" i="6"/>
  <c r="J9342" i="6"/>
  <c r="J9343" i="6"/>
  <c r="J9344" i="6"/>
  <c r="J9345" i="6"/>
  <c r="J9346" i="6"/>
  <c r="J9347" i="6"/>
  <c r="J9348" i="6"/>
  <c r="J9349" i="6"/>
  <c r="J9350" i="6"/>
  <c r="J9351" i="6"/>
  <c r="J9352" i="6"/>
  <c r="J9353" i="6"/>
  <c r="J9354" i="6"/>
  <c r="J9355" i="6"/>
  <c r="J9356" i="6"/>
  <c r="J9357" i="6"/>
  <c r="J9358" i="6"/>
  <c r="J9359" i="6"/>
  <c r="J9360" i="6"/>
  <c r="J9361" i="6"/>
  <c r="J9362" i="6"/>
  <c r="J9363" i="6"/>
  <c r="J9364" i="6"/>
  <c r="J9365" i="6"/>
  <c r="J9366" i="6"/>
  <c r="J9367" i="6"/>
  <c r="J9368" i="6"/>
  <c r="J9369" i="6"/>
  <c r="J9370" i="6"/>
  <c r="J9371" i="6"/>
  <c r="J9372" i="6"/>
  <c r="J9373" i="6"/>
  <c r="J9374" i="6"/>
  <c r="J9375" i="6"/>
  <c r="J9376" i="6"/>
  <c r="J9377" i="6"/>
  <c r="J9378" i="6"/>
  <c r="J9379" i="6"/>
  <c r="J9380" i="6"/>
  <c r="J9381" i="6"/>
  <c r="J9382" i="6"/>
  <c r="J9383" i="6"/>
  <c r="J9384" i="6"/>
  <c r="J9385" i="6"/>
  <c r="J9386" i="6"/>
  <c r="J9387" i="6"/>
  <c r="J9388" i="6"/>
  <c r="J9389" i="6"/>
  <c r="J9390" i="6"/>
  <c r="J9391" i="6"/>
  <c r="J9392" i="6"/>
  <c r="J9393" i="6"/>
  <c r="J9394" i="6"/>
  <c r="J9395" i="6"/>
  <c r="J9396" i="6"/>
  <c r="J9397" i="6"/>
  <c r="J9398" i="6"/>
  <c r="J9399" i="6"/>
  <c r="J9400" i="6"/>
  <c r="J9401" i="6"/>
  <c r="J9402" i="6"/>
  <c r="J9403" i="6"/>
  <c r="J9404" i="6"/>
  <c r="J9405" i="6"/>
  <c r="J9406" i="6"/>
  <c r="J9407" i="6"/>
  <c r="J9408" i="6"/>
  <c r="J9409" i="6"/>
  <c r="J9410" i="6"/>
  <c r="J9411" i="6"/>
  <c r="J9412" i="6"/>
  <c r="J9413" i="6"/>
  <c r="J9414" i="6"/>
  <c r="J9415" i="6"/>
  <c r="J9416" i="6"/>
  <c r="J9417" i="6"/>
  <c r="J9418" i="6"/>
  <c r="J9419" i="6"/>
  <c r="J9420" i="6"/>
  <c r="J9421" i="6"/>
  <c r="J9422" i="6"/>
  <c r="J9423" i="6"/>
  <c r="J9424" i="6"/>
  <c r="J9425" i="6"/>
  <c r="J9426" i="6"/>
  <c r="J9427" i="6"/>
  <c r="J9428" i="6"/>
  <c r="J9429" i="6"/>
  <c r="J9430" i="6"/>
  <c r="J9431" i="6"/>
  <c r="J9432" i="6"/>
  <c r="J9433" i="6"/>
  <c r="J9434" i="6"/>
  <c r="J9435" i="6"/>
  <c r="J9436" i="6"/>
  <c r="J9437" i="6"/>
  <c r="J9438" i="6"/>
  <c r="J9439" i="6"/>
  <c r="J9440" i="6"/>
  <c r="J9441" i="6"/>
  <c r="J9442" i="6"/>
  <c r="J9443" i="6"/>
  <c r="J9444" i="6"/>
  <c r="J9445" i="6"/>
  <c r="J9446" i="6"/>
  <c r="J9447" i="6"/>
  <c r="J9448" i="6"/>
  <c r="J9449" i="6"/>
  <c r="J9450" i="6"/>
  <c r="J9451" i="6"/>
  <c r="J9452" i="6"/>
  <c r="J9453" i="6"/>
  <c r="J9454" i="6"/>
  <c r="J9455" i="6"/>
  <c r="J9456" i="6"/>
  <c r="J9457" i="6"/>
  <c r="J9458" i="6"/>
  <c r="J9459" i="6"/>
  <c r="J9460" i="6"/>
  <c r="J9461" i="6"/>
  <c r="J9462" i="6"/>
  <c r="J9463" i="6"/>
  <c r="J9464" i="6"/>
  <c r="J9465" i="6"/>
  <c r="J9466" i="6"/>
  <c r="J9467" i="6"/>
  <c r="J9468" i="6"/>
  <c r="J9469" i="6"/>
  <c r="J9470" i="6"/>
  <c r="J9471" i="6"/>
  <c r="J9472" i="6"/>
  <c r="J9473" i="6"/>
  <c r="J9474" i="6"/>
  <c r="J9475" i="6"/>
  <c r="J9476" i="6"/>
  <c r="J9477" i="6"/>
  <c r="J9478" i="6"/>
  <c r="J9479" i="6"/>
  <c r="J9480" i="6"/>
  <c r="J9481" i="6"/>
  <c r="J9482" i="6"/>
  <c r="J9483" i="6"/>
  <c r="J9484" i="6"/>
  <c r="J9485" i="6"/>
  <c r="J9486" i="6"/>
  <c r="J9487" i="6"/>
  <c r="J9488" i="6"/>
  <c r="J9489" i="6"/>
  <c r="J9490" i="6"/>
  <c r="J9491" i="6"/>
  <c r="J9492" i="6"/>
  <c r="J9493" i="6"/>
  <c r="J9494" i="6"/>
  <c r="J9495" i="6"/>
  <c r="J9496" i="6"/>
  <c r="J9497" i="6"/>
  <c r="J9498" i="6"/>
  <c r="J9499" i="6"/>
  <c r="J9500" i="6"/>
  <c r="J9501" i="6"/>
  <c r="J9502" i="6"/>
  <c r="J9503" i="6"/>
  <c r="J9504" i="6"/>
  <c r="J9505" i="6"/>
  <c r="J9506" i="6"/>
  <c r="J9507" i="6"/>
  <c r="J9508" i="6"/>
  <c r="J9509" i="6"/>
  <c r="J9510" i="6"/>
  <c r="J9511" i="6"/>
  <c r="J9512" i="6"/>
  <c r="J9513" i="6"/>
  <c r="J9514" i="6"/>
  <c r="J9515" i="6"/>
  <c r="J9516" i="6"/>
  <c r="J9517" i="6"/>
  <c r="J9518" i="6"/>
  <c r="J9519" i="6"/>
  <c r="J9520" i="6"/>
  <c r="J9521" i="6"/>
  <c r="J9522" i="6"/>
  <c r="J9523" i="6"/>
  <c r="J9524" i="6"/>
  <c r="J9525" i="6"/>
  <c r="J9526" i="6"/>
  <c r="J9527" i="6"/>
  <c r="J9528" i="6"/>
  <c r="J9529" i="6"/>
  <c r="J9530" i="6"/>
  <c r="J9531" i="6"/>
  <c r="J9532" i="6"/>
  <c r="J9533" i="6"/>
  <c r="J9534" i="6"/>
  <c r="J9535" i="6"/>
  <c r="J9536" i="6"/>
  <c r="J9537" i="6"/>
  <c r="J9538" i="6"/>
  <c r="J9539" i="6"/>
  <c r="J9540" i="6"/>
  <c r="J9541" i="6"/>
  <c r="J9542" i="6"/>
  <c r="J9543" i="6"/>
  <c r="J9544" i="6"/>
  <c r="J9545" i="6"/>
  <c r="J9546" i="6"/>
  <c r="J9547" i="6"/>
  <c r="J9548" i="6"/>
  <c r="J9549" i="6"/>
  <c r="J9550" i="6"/>
  <c r="J9551" i="6"/>
  <c r="J9552" i="6"/>
  <c r="J9553" i="6"/>
  <c r="J9554" i="6"/>
  <c r="J9555" i="6"/>
  <c r="J9556" i="6"/>
  <c r="J9557" i="6"/>
  <c r="J9558" i="6"/>
  <c r="J9559" i="6"/>
  <c r="J9560" i="6"/>
  <c r="J9561" i="6"/>
  <c r="J9562" i="6"/>
  <c r="J9563" i="6"/>
  <c r="J9564" i="6"/>
  <c r="J9565" i="6"/>
  <c r="J9566" i="6"/>
  <c r="J9567" i="6"/>
  <c r="J9568" i="6"/>
  <c r="J9569" i="6"/>
  <c r="J9570" i="6"/>
  <c r="J9571" i="6"/>
  <c r="J9572" i="6"/>
  <c r="J9573" i="6"/>
  <c r="J9574" i="6"/>
  <c r="J9575" i="6"/>
  <c r="J9576" i="6"/>
  <c r="J9577" i="6"/>
  <c r="J9578" i="6"/>
  <c r="J9579" i="6"/>
  <c r="J9580" i="6"/>
  <c r="J9581" i="6"/>
  <c r="J9582" i="6"/>
  <c r="J9583" i="6"/>
  <c r="J9584" i="6"/>
  <c r="J9585" i="6"/>
  <c r="J9586" i="6"/>
  <c r="J9587" i="6"/>
  <c r="J9588" i="6"/>
  <c r="J9589" i="6"/>
  <c r="J9590" i="6"/>
  <c r="J9591" i="6"/>
  <c r="J9592" i="6"/>
  <c r="J9593" i="6"/>
  <c r="J9594" i="6"/>
  <c r="J9595" i="6"/>
  <c r="J9596" i="6"/>
  <c r="J9597" i="6"/>
  <c r="J9598" i="6"/>
  <c r="J9599" i="6"/>
  <c r="J9600" i="6"/>
  <c r="J9601" i="6"/>
  <c r="J9602" i="6"/>
  <c r="J9603" i="6"/>
  <c r="J9604" i="6"/>
  <c r="J9605" i="6"/>
  <c r="J9606" i="6"/>
  <c r="J9607" i="6"/>
  <c r="J9608" i="6"/>
  <c r="J9609" i="6"/>
  <c r="J9610" i="6"/>
  <c r="J9611" i="6"/>
  <c r="J9612" i="6"/>
  <c r="J9613" i="6"/>
  <c r="J9614" i="6"/>
  <c r="J9615" i="6"/>
  <c r="J9616" i="6"/>
  <c r="J9617" i="6"/>
  <c r="J9618" i="6"/>
  <c r="J9619" i="6"/>
  <c r="J9620" i="6"/>
  <c r="J9621" i="6"/>
  <c r="J9622" i="6"/>
  <c r="J9623" i="6"/>
  <c r="J9624" i="6"/>
  <c r="J9625" i="6"/>
  <c r="J9626" i="6"/>
  <c r="J9627" i="6"/>
  <c r="J9628" i="6"/>
  <c r="J9629" i="6"/>
  <c r="J9630" i="6"/>
  <c r="J9631" i="6"/>
  <c r="J9632" i="6"/>
  <c r="J9633" i="6"/>
  <c r="J9634" i="6"/>
  <c r="J9635" i="6"/>
  <c r="J9636" i="6"/>
  <c r="J9637" i="6"/>
  <c r="J9638" i="6"/>
  <c r="J9639" i="6"/>
  <c r="J9640" i="6"/>
  <c r="J9641" i="6"/>
  <c r="J9642" i="6"/>
  <c r="J9643" i="6"/>
  <c r="J9644" i="6"/>
  <c r="J9645" i="6"/>
  <c r="J9646" i="6"/>
  <c r="J9647" i="6"/>
  <c r="J9648" i="6"/>
  <c r="J9649" i="6"/>
  <c r="J9650" i="6"/>
  <c r="J9651" i="6"/>
  <c r="J9652" i="6"/>
  <c r="J9653" i="6"/>
  <c r="J9654" i="6"/>
  <c r="J9655" i="6"/>
  <c r="J9656" i="6"/>
  <c r="J9657" i="6"/>
  <c r="J9658" i="6"/>
  <c r="J9659" i="6"/>
  <c r="J9660" i="6"/>
  <c r="J9661" i="6"/>
  <c r="J9662" i="6"/>
  <c r="J9663" i="6"/>
  <c r="J9664" i="6"/>
  <c r="J9665" i="6"/>
  <c r="J9666" i="6"/>
  <c r="J9667" i="6"/>
  <c r="J9668" i="6"/>
  <c r="J9669" i="6"/>
  <c r="J9670" i="6"/>
  <c r="J9671" i="6"/>
  <c r="J9672" i="6"/>
  <c r="J9673" i="6"/>
  <c r="J9674" i="6"/>
  <c r="J9675" i="6"/>
  <c r="J9676" i="6"/>
  <c r="J9677" i="6"/>
  <c r="J9678" i="6"/>
  <c r="J9679" i="6"/>
  <c r="J9680" i="6"/>
  <c r="J9681" i="6"/>
  <c r="J9682" i="6"/>
  <c r="J9683" i="6"/>
  <c r="J9684" i="6"/>
  <c r="J9685" i="6"/>
  <c r="J9686" i="6"/>
  <c r="J9687" i="6"/>
  <c r="J9688" i="6"/>
  <c r="J9689" i="6"/>
  <c r="J9690" i="6"/>
  <c r="J9691" i="6"/>
  <c r="J9692" i="6"/>
  <c r="J9693" i="6"/>
  <c r="J9694" i="6"/>
  <c r="J9695" i="6"/>
  <c r="J9696" i="6"/>
  <c r="J9697" i="6"/>
  <c r="J9698" i="6"/>
  <c r="J9699" i="6"/>
  <c r="J9700" i="6"/>
  <c r="J9701" i="6"/>
  <c r="J9702" i="6"/>
  <c r="J9703" i="6"/>
  <c r="J9704" i="6"/>
  <c r="J9705" i="6"/>
  <c r="J9706" i="6"/>
  <c r="J9707" i="6"/>
  <c r="J9708" i="6"/>
  <c r="J9709" i="6"/>
  <c r="J9710" i="6"/>
  <c r="J9711" i="6"/>
  <c r="J9712" i="6"/>
  <c r="J9713" i="6"/>
  <c r="J9714" i="6"/>
  <c r="J9715" i="6"/>
  <c r="J9716" i="6"/>
  <c r="J9717" i="6"/>
  <c r="J9718" i="6"/>
  <c r="J9719" i="6"/>
  <c r="J9720" i="6"/>
  <c r="J9721" i="6"/>
  <c r="J9722" i="6"/>
  <c r="J9723" i="6"/>
  <c r="J9724" i="6"/>
  <c r="J9725" i="6"/>
  <c r="J9726" i="6"/>
  <c r="J9727" i="6"/>
  <c r="J9728" i="6"/>
  <c r="J9729" i="6"/>
  <c r="J9730" i="6"/>
  <c r="J9731" i="6"/>
  <c r="J9732" i="6"/>
  <c r="J9733" i="6"/>
  <c r="J9734" i="6"/>
  <c r="J9735" i="6"/>
  <c r="J9736" i="6"/>
  <c r="J9737" i="6"/>
  <c r="J9738" i="6"/>
  <c r="J9739" i="6"/>
  <c r="J9740" i="6"/>
  <c r="J9741" i="6"/>
  <c r="J9742" i="6"/>
  <c r="J9743" i="6"/>
  <c r="J9744" i="6"/>
  <c r="J9745" i="6"/>
  <c r="J9746" i="6"/>
  <c r="J9747" i="6"/>
  <c r="J9748" i="6"/>
  <c r="J9749" i="6"/>
  <c r="J9750" i="6"/>
  <c r="J9751" i="6"/>
  <c r="J9752" i="6"/>
  <c r="J9753" i="6"/>
  <c r="J9754" i="6"/>
  <c r="J9755" i="6"/>
  <c r="J9756" i="6"/>
  <c r="J9757" i="6"/>
  <c r="J9758" i="6"/>
  <c r="J9759" i="6"/>
  <c r="J9760" i="6"/>
  <c r="J9761" i="6"/>
  <c r="J9762" i="6"/>
  <c r="J9763" i="6"/>
  <c r="J9764" i="6"/>
  <c r="J9765" i="6"/>
  <c r="J9766" i="6"/>
  <c r="J9767" i="6"/>
  <c r="J9768" i="6"/>
  <c r="J9769" i="6"/>
  <c r="J9770" i="6"/>
  <c r="J9771" i="6"/>
  <c r="J9772" i="6"/>
  <c r="J9773" i="6"/>
  <c r="J9774" i="6"/>
  <c r="J9775" i="6"/>
  <c r="J9776" i="6"/>
  <c r="J9777" i="6"/>
  <c r="J9778" i="6"/>
  <c r="J9779" i="6"/>
  <c r="J9780" i="6"/>
  <c r="J9781" i="6"/>
  <c r="J9782" i="6"/>
  <c r="J9783" i="6"/>
  <c r="J9784" i="6"/>
  <c r="J9785" i="6"/>
  <c r="J9786" i="6"/>
  <c r="J9787" i="6"/>
  <c r="J9788" i="6"/>
  <c r="J9789" i="6"/>
  <c r="J9790" i="6"/>
  <c r="J9791" i="6"/>
  <c r="J9792" i="6"/>
  <c r="J9793" i="6"/>
  <c r="J9794" i="6"/>
  <c r="J9795" i="6"/>
  <c r="J9796" i="6"/>
  <c r="J9797" i="6"/>
  <c r="J9798" i="6"/>
  <c r="J9799" i="6"/>
  <c r="J9800" i="6"/>
  <c r="J9801" i="6"/>
  <c r="J9802" i="6"/>
  <c r="J9803" i="6"/>
  <c r="J9804" i="6"/>
  <c r="J9805" i="6"/>
  <c r="J9806" i="6"/>
  <c r="J9807" i="6"/>
  <c r="J9808" i="6"/>
  <c r="J9809" i="6"/>
  <c r="J9810" i="6"/>
  <c r="J9811" i="6"/>
  <c r="J9812" i="6"/>
  <c r="J9813" i="6"/>
  <c r="J9814" i="6"/>
  <c r="J9815" i="6"/>
  <c r="J9816" i="6"/>
  <c r="J9817" i="6"/>
  <c r="J9818" i="6"/>
  <c r="J9819" i="6"/>
  <c r="J9820" i="6"/>
  <c r="J9821" i="6"/>
  <c r="J9822" i="6"/>
  <c r="J9823" i="6"/>
  <c r="J9824" i="6"/>
  <c r="J9825" i="6"/>
  <c r="J9826" i="6"/>
  <c r="J9827" i="6"/>
  <c r="J9828" i="6"/>
  <c r="J9829" i="6"/>
  <c r="J9830" i="6"/>
  <c r="J9831" i="6"/>
  <c r="J9832" i="6"/>
  <c r="J9833" i="6"/>
  <c r="J9834" i="6"/>
  <c r="J9835" i="6"/>
  <c r="J9836" i="6"/>
  <c r="J9837" i="6"/>
  <c r="J9838" i="6"/>
  <c r="J9839" i="6"/>
  <c r="J9840" i="6"/>
  <c r="J9841" i="6"/>
  <c r="J9842" i="6"/>
  <c r="J9843" i="6"/>
  <c r="J9844" i="6"/>
  <c r="J9845" i="6"/>
  <c r="J9846" i="6"/>
  <c r="J9847" i="6"/>
  <c r="J9848" i="6"/>
  <c r="J9849" i="6"/>
  <c r="J9850" i="6"/>
  <c r="J9851" i="6"/>
  <c r="J9852" i="6"/>
  <c r="J9853" i="6"/>
  <c r="J9854" i="6"/>
  <c r="J9855" i="6"/>
  <c r="J9856" i="6"/>
  <c r="J9857" i="6"/>
  <c r="J9858" i="6"/>
  <c r="J9859" i="6"/>
  <c r="J9860" i="6"/>
  <c r="J9861" i="6"/>
  <c r="J9862" i="6"/>
  <c r="J9863" i="6"/>
  <c r="J9864" i="6"/>
  <c r="J9865" i="6"/>
  <c r="J9866" i="6"/>
  <c r="J9867" i="6"/>
  <c r="J9868" i="6"/>
  <c r="J9869" i="6"/>
  <c r="J9870" i="6"/>
  <c r="J9871" i="6"/>
  <c r="J9872" i="6"/>
  <c r="J9873" i="6"/>
  <c r="J9874" i="6"/>
  <c r="J9875" i="6"/>
  <c r="J9876" i="6"/>
  <c r="J9877" i="6"/>
  <c r="J9878" i="6"/>
  <c r="J9879" i="6"/>
  <c r="J9880" i="6"/>
  <c r="J9881" i="6"/>
  <c r="J9882" i="6"/>
  <c r="J9883" i="6"/>
  <c r="J9884" i="6"/>
  <c r="J9885" i="6"/>
  <c r="J9886" i="6"/>
  <c r="J9887" i="6"/>
  <c r="J9888" i="6"/>
  <c r="J9889" i="6"/>
  <c r="J9890" i="6"/>
  <c r="J9891" i="6"/>
  <c r="J9892" i="6"/>
  <c r="J9893" i="6"/>
  <c r="J9894" i="6"/>
  <c r="J9895" i="6"/>
  <c r="J9896" i="6"/>
  <c r="J9897" i="6"/>
  <c r="J9898" i="6"/>
  <c r="J9899" i="6"/>
  <c r="J9900" i="6"/>
  <c r="J9901" i="6"/>
  <c r="J9902" i="6"/>
  <c r="J9903" i="6"/>
  <c r="J9904" i="6"/>
  <c r="J9905" i="6"/>
  <c r="J9906" i="6"/>
  <c r="J9907" i="6"/>
  <c r="J9908" i="6"/>
  <c r="J9909" i="6"/>
  <c r="J9910" i="6"/>
  <c r="J9911" i="6"/>
  <c r="J9912" i="6"/>
  <c r="J9913" i="6"/>
  <c r="J9914" i="6"/>
  <c r="J9915" i="6"/>
  <c r="J9916" i="6"/>
  <c r="J9917" i="6"/>
  <c r="J9918" i="6"/>
  <c r="J9919" i="6"/>
  <c r="J9920" i="6"/>
  <c r="J9921" i="6"/>
  <c r="J9922" i="6"/>
  <c r="J9923" i="6"/>
  <c r="J9924" i="6"/>
  <c r="J9925" i="6"/>
  <c r="J9926" i="6"/>
  <c r="J9927" i="6"/>
  <c r="J9928" i="6"/>
  <c r="J9929" i="6"/>
  <c r="J9930" i="6"/>
  <c r="J9931" i="6"/>
  <c r="J9932" i="6"/>
  <c r="J9933" i="6"/>
  <c r="J9934" i="6"/>
  <c r="J9935" i="6"/>
  <c r="J9936" i="6"/>
  <c r="J9937" i="6"/>
  <c r="J9938" i="6"/>
  <c r="J9939" i="6"/>
  <c r="J9940" i="6"/>
  <c r="J9941" i="6"/>
  <c r="J9942" i="6"/>
  <c r="J9943" i="6"/>
  <c r="J9944" i="6"/>
  <c r="J9945" i="6"/>
  <c r="J9946" i="6"/>
  <c r="J9947" i="6"/>
  <c r="J9948" i="6"/>
  <c r="J9949" i="6"/>
  <c r="J9950" i="6"/>
  <c r="J9951" i="6"/>
  <c r="J9952" i="6"/>
  <c r="J9953" i="6"/>
  <c r="J9954" i="6"/>
  <c r="J9955" i="6"/>
  <c r="J9956" i="6"/>
  <c r="J9957" i="6"/>
  <c r="J9958" i="6"/>
  <c r="J9959" i="6"/>
  <c r="J9960" i="6"/>
  <c r="J9961" i="6"/>
  <c r="J9962" i="6"/>
  <c r="J9963" i="6"/>
  <c r="J9964" i="6"/>
  <c r="J9965" i="6"/>
  <c r="J9966" i="6"/>
  <c r="J9967" i="6"/>
  <c r="J9968" i="6"/>
  <c r="J9969" i="6"/>
  <c r="J9970" i="6"/>
  <c r="J9971" i="6"/>
  <c r="J9972" i="6"/>
  <c r="J9973" i="6"/>
  <c r="J9974" i="6"/>
  <c r="J9975" i="6"/>
  <c r="J9976" i="6"/>
  <c r="J9977" i="6"/>
  <c r="J9978" i="6"/>
  <c r="J9979" i="6"/>
  <c r="J9980" i="6"/>
  <c r="J9981" i="6"/>
  <c r="J9982" i="6"/>
  <c r="J9983" i="6"/>
  <c r="J9984" i="6"/>
  <c r="J9985" i="6"/>
  <c r="J9986" i="6"/>
  <c r="J9987" i="6"/>
  <c r="J9988" i="6"/>
  <c r="J9989" i="6"/>
  <c r="J9990" i="6"/>
  <c r="J9991" i="6"/>
  <c r="J9992" i="6"/>
  <c r="J9993" i="6"/>
  <c r="J9994" i="6"/>
  <c r="J9995" i="6"/>
  <c r="J9996" i="6"/>
  <c r="J9997" i="6"/>
  <c r="J9998" i="6"/>
  <c r="J9999" i="6"/>
  <c r="J10000" i="6"/>
  <c r="J10001" i="6"/>
  <c r="J10002" i="6"/>
  <c r="J10003" i="6"/>
  <c r="J10004" i="6"/>
  <c r="J10005" i="6"/>
  <c r="J10006" i="6"/>
  <c r="J10007" i="6"/>
  <c r="J10008" i="6"/>
  <c r="J10009" i="6"/>
  <c r="J10010" i="6"/>
  <c r="J10011" i="6"/>
  <c r="J10012" i="6"/>
  <c r="J10013" i="6"/>
  <c r="J10014" i="6"/>
  <c r="J10015" i="6"/>
  <c r="J10016" i="6"/>
  <c r="J10017" i="6"/>
  <c r="J10018" i="6"/>
  <c r="J10019" i="6"/>
  <c r="J10020" i="6"/>
  <c r="J10021" i="6"/>
  <c r="J10022" i="6"/>
  <c r="J10023" i="6"/>
  <c r="J10024" i="6"/>
  <c r="J10025" i="6"/>
  <c r="J10026" i="6"/>
  <c r="J10027" i="6"/>
  <c r="J10028" i="6"/>
  <c r="J10029" i="6"/>
  <c r="J10030" i="6"/>
  <c r="J10031" i="6"/>
  <c r="J10032" i="6"/>
  <c r="J10033" i="6"/>
  <c r="J10034" i="6"/>
  <c r="J10035" i="6"/>
  <c r="J10036" i="6"/>
  <c r="J10037" i="6"/>
  <c r="J10038" i="6"/>
  <c r="J10039" i="6"/>
  <c r="J10040" i="6"/>
  <c r="J10041" i="6"/>
  <c r="J10042" i="6"/>
  <c r="J10043" i="6"/>
  <c r="J10044" i="6"/>
  <c r="J10045" i="6"/>
  <c r="J10046" i="6"/>
  <c r="J10047" i="6"/>
  <c r="J10048" i="6"/>
  <c r="J10049" i="6"/>
  <c r="J10050" i="6"/>
  <c r="J10051" i="6"/>
  <c r="J10052" i="6"/>
  <c r="J10053" i="6"/>
  <c r="J10054" i="6"/>
  <c r="J10055" i="6"/>
  <c r="J10056" i="6"/>
  <c r="J10057" i="6"/>
  <c r="J10058" i="6"/>
  <c r="J10059" i="6"/>
  <c r="J10060" i="6"/>
  <c r="J10061" i="6"/>
  <c r="J10062" i="6"/>
  <c r="J10063" i="6"/>
  <c r="J10064" i="6"/>
  <c r="J10065" i="6"/>
  <c r="J10066" i="6"/>
  <c r="J10067" i="6"/>
  <c r="J10068" i="6"/>
  <c r="J10069" i="6"/>
  <c r="J10070" i="6"/>
  <c r="J10071" i="6"/>
  <c r="J10072" i="6"/>
  <c r="J10073" i="6"/>
  <c r="J10074" i="6"/>
  <c r="J10075" i="6"/>
  <c r="J10076" i="6"/>
  <c r="J10077" i="6"/>
  <c r="J10078" i="6"/>
  <c r="J10079" i="6"/>
  <c r="J10080" i="6"/>
  <c r="J10081" i="6"/>
  <c r="J10082" i="6"/>
  <c r="J10083" i="6"/>
  <c r="J10084" i="6"/>
  <c r="J10085" i="6"/>
  <c r="J10086" i="6"/>
  <c r="J10087" i="6"/>
  <c r="J10088" i="6"/>
  <c r="J10089" i="6"/>
  <c r="J10090" i="6"/>
  <c r="J10091" i="6"/>
  <c r="J10092" i="6"/>
  <c r="J10093" i="6"/>
  <c r="J10094" i="6"/>
  <c r="J10095" i="6"/>
  <c r="J10096" i="6"/>
  <c r="J10097" i="6"/>
  <c r="J10098" i="6"/>
  <c r="J10099" i="6"/>
  <c r="J10100" i="6"/>
  <c r="J10101" i="6"/>
  <c r="J10102" i="6"/>
  <c r="J10103" i="6"/>
  <c r="J10104" i="6"/>
  <c r="J10105" i="6"/>
  <c r="J10106" i="6"/>
  <c r="J10107" i="6"/>
  <c r="J10108" i="6"/>
  <c r="J10109" i="6"/>
  <c r="J10110" i="6"/>
  <c r="J10111" i="6"/>
  <c r="J10112" i="6"/>
  <c r="J10113" i="6"/>
  <c r="J10114" i="6"/>
  <c r="J10115" i="6"/>
  <c r="J10116" i="6"/>
  <c r="J10117" i="6"/>
  <c r="J10118" i="6"/>
  <c r="J10119" i="6"/>
  <c r="J10120" i="6"/>
  <c r="J10121" i="6"/>
  <c r="J10122" i="6"/>
  <c r="J10123" i="6"/>
  <c r="J10124" i="6"/>
  <c r="J10125" i="6"/>
  <c r="J10126" i="6"/>
  <c r="J10127" i="6"/>
  <c r="J10128" i="6"/>
  <c r="J10129" i="6"/>
  <c r="J10130" i="6"/>
  <c r="J10131" i="6"/>
  <c r="J10132" i="6"/>
  <c r="J10133" i="6"/>
  <c r="J10134" i="6"/>
  <c r="J10135" i="6"/>
  <c r="J10136" i="6"/>
  <c r="J10137" i="6"/>
  <c r="J10138" i="6"/>
  <c r="J10139" i="6"/>
  <c r="J10140" i="6"/>
  <c r="J10141" i="6"/>
  <c r="J10142" i="6"/>
  <c r="J10143" i="6"/>
  <c r="J10144" i="6"/>
  <c r="J10145" i="6"/>
  <c r="J10146" i="6"/>
  <c r="J10147" i="6"/>
  <c r="J10148" i="6"/>
  <c r="J10149" i="6"/>
  <c r="J10150" i="6"/>
  <c r="J10151" i="6"/>
  <c r="J10152" i="6"/>
  <c r="J10153" i="6"/>
  <c r="J10154" i="6"/>
  <c r="J10155" i="6"/>
  <c r="J10156" i="6"/>
  <c r="J10157" i="6"/>
  <c r="J10158" i="6"/>
  <c r="J10159" i="6"/>
  <c r="J10160" i="6"/>
  <c r="J10161" i="6"/>
  <c r="J10162" i="6"/>
  <c r="J10163" i="6"/>
  <c r="J10164" i="6"/>
  <c r="J10165" i="6"/>
  <c r="J10166" i="6"/>
  <c r="J10167" i="6"/>
  <c r="J10168" i="6"/>
  <c r="J10169" i="6"/>
  <c r="J10170" i="6"/>
  <c r="J10171" i="6"/>
  <c r="J10172" i="6"/>
  <c r="J10173" i="6"/>
  <c r="J10174" i="6"/>
  <c r="J10175" i="6"/>
  <c r="J10176" i="6"/>
  <c r="J10177" i="6"/>
  <c r="J10178" i="6"/>
  <c r="J10179" i="6"/>
  <c r="J10180" i="6"/>
  <c r="J10181" i="6"/>
  <c r="J10182" i="6"/>
  <c r="J10183" i="6"/>
  <c r="J10184" i="6"/>
  <c r="J10185" i="6"/>
  <c r="J10186" i="6"/>
  <c r="J10187" i="6"/>
  <c r="J10188" i="6"/>
  <c r="J10189" i="6"/>
  <c r="J10190" i="6"/>
  <c r="J10191" i="6"/>
  <c r="J10192" i="6"/>
  <c r="J10193" i="6"/>
  <c r="J10194" i="6"/>
  <c r="J10195" i="6"/>
  <c r="J10196" i="6"/>
  <c r="J10197" i="6"/>
  <c r="J10198" i="6"/>
  <c r="J10199" i="6"/>
  <c r="J10200" i="6"/>
  <c r="J10201" i="6"/>
  <c r="J10202" i="6"/>
  <c r="J10203" i="6"/>
  <c r="J10204" i="6"/>
  <c r="J10205" i="6"/>
  <c r="J10206" i="6"/>
  <c r="J10207" i="6"/>
  <c r="J10208" i="6"/>
  <c r="J10209" i="6"/>
  <c r="J10210" i="6"/>
  <c r="J10211" i="6"/>
  <c r="J10212" i="6"/>
  <c r="J10213" i="6"/>
  <c r="J10214" i="6"/>
  <c r="J10215" i="6"/>
  <c r="J10216" i="6"/>
  <c r="J10217" i="6"/>
  <c r="J10218" i="6"/>
  <c r="J10219" i="6"/>
  <c r="J10220" i="6"/>
  <c r="J10221" i="6"/>
  <c r="J10222" i="6"/>
  <c r="J10223" i="6"/>
  <c r="J10224" i="6"/>
  <c r="J10225" i="6"/>
  <c r="J10226" i="6"/>
  <c r="J10227" i="6"/>
  <c r="J10228" i="6"/>
  <c r="J10229" i="6"/>
  <c r="J10230" i="6"/>
  <c r="J10231" i="6"/>
  <c r="J10232" i="6"/>
  <c r="J10233" i="6"/>
  <c r="J10234" i="6"/>
  <c r="J10235" i="6"/>
  <c r="J10236" i="6"/>
  <c r="J10237" i="6"/>
  <c r="J10238" i="6"/>
  <c r="J10239" i="6"/>
  <c r="J10240" i="6"/>
  <c r="J10241" i="6"/>
  <c r="J10242" i="6"/>
  <c r="J10243" i="6"/>
  <c r="J10244" i="6"/>
  <c r="J10245" i="6"/>
  <c r="J10246" i="6"/>
  <c r="J10247" i="6"/>
  <c r="J10248" i="6"/>
  <c r="J10249" i="6"/>
  <c r="J10250" i="6"/>
  <c r="J10251" i="6"/>
  <c r="J10252" i="6"/>
  <c r="J10253" i="6"/>
  <c r="J10254" i="6"/>
  <c r="J10255" i="6"/>
  <c r="J10256" i="6"/>
  <c r="J10257" i="6"/>
  <c r="J10258" i="6"/>
  <c r="J10259" i="6"/>
  <c r="J10260" i="6"/>
  <c r="J10261" i="6"/>
  <c r="J10262" i="6"/>
  <c r="J10263" i="6"/>
  <c r="J10264" i="6"/>
  <c r="J10265" i="6"/>
  <c r="J10266" i="6"/>
  <c r="J10267" i="6"/>
  <c r="J10268" i="6"/>
  <c r="J10269" i="6"/>
  <c r="J10270" i="6"/>
  <c r="J10271" i="6"/>
  <c r="J10272" i="6"/>
  <c r="J10273" i="6"/>
  <c r="J10274" i="6"/>
  <c r="J10275" i="6"/>
  <c r="J10276" i="6"/>
  <c r="J10277" i="6"/>
  <c r="J10278" i="6"/>
  <c r="J10279" i="6"/>
  <c r="J10280" i="6"/>
  <c r="J10281" i="6"/>
  <c r="J10282" i="6"/>
  <c r="J10283" i="6"/>
  <c r="J10284" i="6"/>
  <c r="J10285" i="6"/>
  <c r="J10286" i="6"/>
  <c r="J10287" i="6"/>
  <c r="J10288" i="6"/>
  <c r="J10289" i="6"/>
  <c r="J10290" i="6"/>
  <c r="J10291" i="6"/>
  <c r="J10292" i="6"/>
  <c r="J10293" i="6"/>
  <c r="J10294" i="6"/>
  <c r="J10295" i="6"/>
  <c r="J10296" i="6"/>
  <c r="J10297" i="6"/>
  <c r="J10298" i="6"/>
  <c r="J10299" i="6"/>
  <c r="J10300" i="6"/>
  <c r="J10301" i="6"/>
  <c r="J10302" i="6"/>
  <c r="J10303" i="6"/>
  <c r="J10304" i="6"/>
  <c r="J10305" i="6"/>
  <c r="J10306" i="6"/>
  <c r="J10307" i="6"/>
  <c r="J10308" i="6"/>
  <c r="J10309" i="6"/>
  <c r="J10310" i="6"/>
  <c r="J10311" i="6"/>
  <c r="J10312" i="6"/>
  <c r="J10313" i="6"/>
  <c r="J10314" i="6"/>
  <c r="J10315" i="6"/>
  <c r="J10316" i="6"/>
  <c r="J10317" i="6"/>
  <c r="J10318" i="6"/>
  <c r="J10319" i="6"/>
  <c r="J10320" i="6"/>
  <c r="J10321" i="6"/>
  <c r="J10322" i="6"/>
  <c r="J10323" i="6"/>
  <c r="J10324" i="6"/>
  <c r="J10325" i="6"/>
  <c r="J10326" i="6"/>
  <c r="J10327" i="6"/>
  <c r="J10328" i="6"/>
  <c r="J10329" i="6"/>
  <c r="J10330" i="6"/>
  <c r="J10331" i="6"/>
  <c r="J10332" i="6"/>
  <c r="J10333" i="6"/>
  <c r="J10334" i="6"/>
  <c r="J10335" i="6"/>
  <c r="J10336" i="6"/>
  <c r="J10337" i="6"/>
  <c r="J10338" i="6"/>
  <c r="J10339" i="6"/>
  <c r="J10340" i="6"/>
  <c r="J10341" i="6"/>
  <c r="J10342" i="6"/>
  <c r="J10343" i="6"/>
  <c r="J10344" i="6"/>
  <c r="J10345" i="6"/>
  <c r="J10346" i="6"/>
  <c r="J10347" i="6"/>
  <c r="J10348" i="6"/>
  <c r="J10349" i="6"/>
  <c r="J10350" i="6"/>
  <c r="J10351" i="6"/>
  <c r="J10352" i="6"/>
  <c r="J10353" i="6"/>
  <c r="J10354" i="6"/>
  <c r="J10355" i="6"/>
  <c r="J10356" i="6"/>
  <c r="J10357" i="6"/>
  <c r="J10358" i="6"/>
  <c r="J10359" i="6"/>
  <c r="J10360" i="6"/>
  <c r="J10361" i="6"/>
  <c r="J10362" i="6"/>
  <c r="J10363" i="6"/>
  <c r="J10364" i="6"/>
  <c r="J10365" i="6"/>
  <c r="J10366" i="6"/>
  <c r="J10367" i="6"/>
  <c r="J10368" i="6"/>
  <c r="J10369" i="6"/>
  <c r="J10370" i="6"/>
  <c r="J10371" i="6"/>
  <c r="J10372" i="6"/>
  <c r="J10373" i="6"/>
  <c r="J10374" i="6"/>
  <c r="J10375" i="6"/>
  <c r="J10376" i="6"/>
  <c r="J10377" i="6"/>
  <c r="J10378" i="6"/>
  <c r="J10379" i="6"/>
  <c r="J10380" i="6"/>
  <c r="J10381" i="6"/>
  <c r="J10382" i="6"/>
  <c r="J10383" i="6"/>
  <c r="J10384" i="6"/>
  <c r="J10385" i="6"/>
  <c r="J10386" i="6"/>
  <c r="J10387" i="6"/>
  <c r="J10388" i="6"/>
  <c r="J10389" i="6"/>
  <c r="J10390" i="6"/>
  <c r="J10391" i="6"/>
  <c r="J10392" i="6"/>
  <c r="J10393" i="6"/>
  <c r="J10394" i="6"/>
  <c r="J10395" i="6"/>
  <c r="J10396" i="6"/>
  <c r="J10397" i="6"/>
  <c r="J10398" i="6"/>
  <c r="J10399" i="6"/>
  <c r="J10400" i="6"/>
  <c r="J10401" i="6"/>
  <c r="J10402" i="6"/>
  <c r="J10403" i="6"/>
  <c r="J10404" i="6"/>
  <c r="J10405" i="6"/>
  <c r="J10406" i="6"/>
  <c r="J10407" i="6"/>
  <c r="J10408" i="6"/>
  <c r="J10409" i="6"/>
  <c r="J10410" i="6"/>
  <c r="J10411" i="6"/>
  <c r="J10412" i="6"/>
  <c r="J10413" i="6"/>
  <c r="J10414" i="6"/>
  <c r="J10415" i="6"/>
  <c r="J10416" i="6"/>
  <c r="J10417" i="6"/>
  <c r="J10418" i="6"/>
  <c r="J10419" i="6"/>
  <c r="J10420" i="6"/>
  <c r="J10421" i="6"/>
  <c r="J10422" i="6"/>
  <c r="J10423" i="6"/>
  <c r="J10424" i="6"/>
  <c r="J10425" i="6"/>
  <c r="J10426" i="6"/>
  <c r="J10427" i="6"/>
  <c r="J10428" i="6"/>
  <c r="J10429" i="6"/>
  <c r="J10430" i="6"/>
  <c r="J10431" i="6"/>
  <c r="J10432" i="6"/>
  <c r="J10433" i="6"/>
  <c r="J10434" i="6"/>
  <c r="J10435" i="6"/>
  <c r="J10436" i="6"/>
  <c r="J10437" i="6"/>
  <c r="J10438" i="6"/>
  <c r="J10439" i="6"/>
  <c r="J10440" i="6"/>
  <c r="J10441" i="6"/>
  <c r="J10442" i="6"/>
  <c r="J10443" i="6"/>
  <c r="J10444" i="6"/>
  <c r="J10445" i="6"/>
  <c r="J10446" i="6"/>
  <c r="J10447" i="6"/>
  <c r="J10448" i="6"/>
  <c r="J10449" i="6"/>
  <c r="J10450" i="6"/>
  <c r="J10451" i="6"/>
  <c r="J10452" i="6"/>
  <c r="J10453" i="6"/>
  <c r="J10454" i="6"/>
  <c r="J10455" i="6"/>
  <c r="J10456" i="6"/>
  <c r="J10457" i="6"/>
  <c r="J10458" i="6"/>
  <c r="J10459" i="6"/>
  <c r="J10460" i="6"/>
  <c r="J10461" i="6"/>
  <c r="J10462" i="6"/>
  <c r="J10463" i="6"/>
  <c r="J10464" i="6"/>
  <c r="J10465" i="6"/>
  <c r="J10466" i="6"/>
  <c r="J10467" i="6"/>
  <c r="J10468" i="6"/>
  <c r="J10469" i="6"/>
  <c r="J10470" i="6"/>
  <c r="J10471" i="6"/>
  <c r="J10472" i="6"/>
  <c r="J10473" i="6"/>
  <c r="J10474" i="6"/>
  <c r="J10475" i="6"/>
  <c r="J10476" i="6"/>
  <c r="J10477" i="6"/>
  <c r="J10478" i="6"/>
  <c r="J10479" i="6"/>
  <c r="J10480" i="6"/>
  <c r="J10481" i="6"/>
  <c r="J10482" i="6"/>
  <c r="J10483" i="6"/>
  <c r="J10484" i="6"/>
  <c r="J10485" i="6"/>
  <c r="J10486" i="6"/>
  <c r="J10487" i="6"/>
  <c r="J10488" i="6"/>
  <c r="J10489" i="6"/>
  <c r="J10490" i="6"/>
  <c r="J10491" i="6"/>
  <c r="J10492" i="6"/>
  <c r="J10493" i="6"/>
  <c r="J10494" i="6"/>
  <c r="J10495" i="6"/>
  <c r="J10496" i="6"/>
  <c r="J10497" i="6"/>
  <c r="J10498" i="6"/>
  <c r="J10499" i="6"/>
  <c r="J10500" i="6"/>
  <c r="J10501" i="6"/>
  <c r="J10502" i="6"/>
  <c r="J10503" i="6"/>
  <c r="J10504" i="6"/>
  <c r="J10505" i="6"/>
  <c r="J10506" i="6"/>
  <c r="J10507" i="6"/>
  <c r="J10508" i="6"/>
  <c r="J10509" i="6"/>
  <c r="J10510" i="6"/>
  <c r="J10511" i="6"/>
  <c r="J10512" i="6"/>
  <c r="J10513" i="6"/>
  <c r="J10514" i="6"/>
  <c r="J10515" i="6"/>
  <c r="J10516" i="6"/>
  <c r="J10517" i="6"/>
  <c r="J10518" i="6"/>
  <c r="J10519" i="6"/>
  <c r="J10520" i="6"/>
  <c r="J10521" i="6"/>
  <c r="J10522" i="6"/>
  <c r="J10523" i="6"/>
  <c r="J10524" i="6"/>
  <c r="J10525" i="6"/>
  <c r="J10526" i="6"/>
  <c r="J10527" i="6"/>
  <c r="J10528" i="6"/>
  <c r="J10529" i="6"/>
  <c r="J10530" i="6"/>
  <c r="J10531" i="6"/>
  <c r="J10532" i="6"/>
  <c r="J10533" i="6"/>
  <c r="J10534" i="6"/>
  <c r="J10535" i="6"/>
  <c r="J10536" i="6"/>
  <c r="J10537" i="6"/>
  <c r="J10538" i="6"/>
  <c r="J10539" i="6"/>
  <c r="J10540" i="6"/>
  <c r="J10541" i="6"/>
  <c r="J10542" i="6"/>
  <c r="J10543" i="6"/>
  <c r="J10544" i="6"/>
  <c r="J10545" i="6"/>
  <c r="J10546" i="6"/>
  <c r="J10547" i="6"/>
  <c r="J10548" i="6"/>
  <c r="J10549" i="6"/>
  <c r="J10550" i="6"/>
  <c r="J10551" i="6"/>
  <c r="J10552" i="6"/>
  <c r="J10553" i="6"/>
  <c r="J10554" i="6"/>
  <c r="J10555" i="6"/>
  <c r="J10556" i="6"/>
  <c r="J10557" i="6"/>
  <c r="J10558" i="6"/>
  <c r="J10559" i="6"/>
  <c r="J10560" i="6"/>
  <c r="J10561" i="6"/>
  <c r="J10562" i="6"/>
  <c r="J10563" i="6"/>
  <c r="J10564" i="6"/>
  <c r="J10565" i="6"/>
  <c r="J10566" i="6"/>
  <c r="J10567" i="6"/>
  <c r="J10568" i="6"/>
  <c r="J10569" i="6"/>
  <c r="J10570" i="6"/>
  <c r="J10571" i="6"/>
  <c r="J10572" i="6"/>
  <c r="J10573" i="6"/>
  <c r="J10574" i="6"/>
  <c r="J10575" i="6"/>
  <c r="J10576" i="6"/>
  <c r="J10577" i="6"/>
  <c r="J10578" i="6"/>
  <c r="J10579" i="6"/>
  <c r="J10580" i="6"/>
  <c r="J10581" i="6"/>
  <c r="J10582" i="6"/>
  <c r="J10583" i="6"/>
  <c r="J10584" i="6"/>
  <c r="J10585" i="6"/>
  <c r="J10586" i="6"/>
  <c r="J10587" i="6"/>
  <c r="J10588" i="6"/>
  <c r="J10589" i="6"/>
  <c r="J10590" i="6"/>
  <c r="J10591" i="6"/>
  <c r="J10592" i="6"/>
  <c r="J10593" i="6"/>
  <c r="J10594" i="6"/>
  <c r="J10595" i="6"/>
  <c r="J10596" i="6"/>
  <c r="J10597" i="6"/>
  <c r="J10598" i="6"/>
  <c r="J10599" i="6"/>
  <c r="J10600" i="6"/>
  <c r="J10601" i="6"/>
  <c r="J10602" i="6"/>
  <c r="J10603" i="6"/>
  <c r="J10604" i="6"/>
  <c r="J10605" i="6"/>
  <c r="J10606" i="6"/>
  <c r="J10607" i="6"/>
  <c r="J10608" i="6"/>
  <c r="J10609" i="6"/>
  <c r="J10610" i="6"/>
  <c r="J10611" i="6"/>
  <c r="J10612" i="6"/>
  <c r="J10613" i="6"/>
  <c r="J10614" i="6"/>
  <c r="J10615" i="6"/>
  <c r="J10616" i="6"/>
  <c r="J10617" i="6"/>
  <c r="J10618" i="6"/>
  <c r="J10619" i="6"/>
  <c r="J10620" i="6"/>
  <c r="J10621" i="6"/>
  <c r="J10622" i="6"/>
  <c r="J10623" i="6"/>
  <c r="J10624" i="6"/>
  <c r="J10625" i="6"/>
  <c r="J10626" i="6"/>
  <c r="J10627" i="6"/>
  <c r="J10628" i="6"/>
  <c r="J10629" i="6"/>
  <c r="J10630" i="6"/>
  <c r="J10631" i="6"/>
  <c r="J10632" i="6"/>
  <c r="J10633" i="6"/>
  <c r="J10634" i="6"/>
  <c r="J10635" i="6"/>
  <c r="J10636" i="6"/>
  <c r="J10637" i="6"/>
  <c r="J10638" i="6"/>
  <c r="J10639" i="6"/>
  <c r="J10640" i="6"/>
  <c r="J10641" i="6"/>
  <c r="J10642" i="6"/>
  <c r="J10643" i="6"/>
  <c r="J10644" i="6"/>
  <c r="J10645" i="6"/>
  <c r="J10646" i="6"/>
  <c r="J10647" i="6"/>
  <c r="J10648" i="6"/>
  <c r="J10649" i="6"/>
  <c r="J10650" i="6"/>
  <c r="J10651" i="6"/>
  <c r="J10652" i="6"/>
  <c r="J10653" i="6"/>
  <c r="J10654" i="6"/>
  <c r="J10655" i="6"/>
  <c r="J10656" i="6"/>
  <c r="J10657" i="6"/>
  <c r="J10658" i="6"/>
  <c r="J10659" i="6"/>
  <c r="J10660" i="6"/>
  <c r="J10661" i="6"/>
  <c r="J10662" i="6"/>
  <c r="J10663" i="6"/>
  <c r="J10664" i="6"/>
  <c r="J10665" i="6"/>
  <c r="J10666" i="6"/>
  <c r="J10667" i="6"/>
  <c r="J10668" i="6"/>
  <c r="J10669" i="6"/>
  <c r="J10670" i="6"/>
  <c r="J10671" i="6"/>
  <c r="J10672" i="6"/>
  <c r="J10673" i="6"/>
  <c r="J10674" i="6"/>
  <c r="J10675" i="6"/>
  <c r="J10676" i="6"/>
  <c r="J10677" i="6"/>
  <c r="J10678" i="6"/>
  <c r="J10679" i="6"/>
  <c r="J10680" i="6"/>
  <c r="J10681" i="6"/>
  <c r="J10682" i="6"/>
  <c r="J10683" i="6"/>
  <c r="J10684" i="6"/>
  <c r="J10685" i="6"/>
  <c r="J10686" i="6"/>
  <c r="J10687" i="6"/>
  <c r="J10688" i="6"/>
  <c r="J10689" i="6"/>
  <c r="J10690" i="6"/>
  <c r="J10691" i="6"/>
  <c r="J10692" i="6"/>
  <c r="J10693" i="6"/>
  <c r="J10694" i="6"/>
  <c r="J10695" i="6"/>
  <c r="J10696" i="6"/>
  <c r="J10697" i="6"/>
  <c r="J10698" i="6"/>
  <c r="J10699" i="6"/>
  <c r="J10700" i="6"/>
  <c r="J10701" i="6"/>
  <c r="J10702" i="6"/>
  <c r="J10703" i="6"/>
  <c r="J10704" i="6"/>
  <c r="J10705" i="6"/>
  <c r="J10706" i="6"/>
  <c r="J10707" i="6"/>
  <c r="J10708" i="6"/>
  <c r="J10709" i="6"/>
  <c r="J10710" i="6"/>
  <c r="J10711" i="6"/>
  <c r="J10712" i="6"/>
  <c r="J10713" i="6"/>
  <c r="J10714" i="6"/>
  <c r="J10715" i="6"/>
  <c r="J10716" i="6"/>
  <c r="J10717" i="6"/>
  <c r="J10718" i="6"/>
  <c r="J10719" i="6"/>
  <c r="J10720" i="6"/>
  <c r="J10721" i="6"/>
  <c r="J10722" i="6"/>
  <c r="J10723" i="6"/>
  <c r="J10724" i="6"/>
  <c r="J10725" i="6"/>
  <c r="J10726" i="6"/>
  <c r="J10727" i="6"/>
  <c r="J10728" i="6"/>
  <c r="J10729" i="6"/>
  <c r="J10730" i="6"/>
  <c r="J10731" i="6"/>
  <c r="J10732" i="6"/>
  <c r="J10733" i="6"/>
  <c r="J10734" i="6"/>
  <c r="J10735" i="6"/>
  <c r="J10736" i="6"/>
  <c r="J10737" i="6"/>
  <c r="J10738" i="6"/>
  <c r="J10739" i="6"/>
  <c r="J10740" i="6"/>
  <c r="J10741" i="6"/>
  <c r="J10742" i="6"/>
  <c r="J10743" i="6"/>
  <c r="J10744" i="6"/>
  <c r="J10745" i="6"/>
  <c r="J10746" i="6"/>
  <c r="J10747" i="6"/>
  <c r="J10748" i="6"/>
  <c r="J10749" i="6"/>
  <c r="J10750" i="6"/>
  <c r="J10751" i="6"/>
  <c r="J10752" i="6"/>
  <c r="J10753" i="6"/>
  <c r="J10754" i="6"/>
  <c r="J10755" i="6"/>
  <c r="J10756" i="6"/>
  <c r="J10757" i="6"/>
  <c r="J10758" i="6"/>
  <c r="J10759" i="6"/>
  <c r="J10760" i="6"/>
  <c r="J10761" i="6"/>
  <c r="J10762" i="6"/>
  <c r="J10763" i="6"/>
  <c r="J10764" i="6"/>
  <c r="J10765" i="6"/>
  <c r="J10766" i="6"/>
  <c r="J10767" i="6"/>
  <c r="J10768" i="6"/>
  <c r="J10769" i="6"/>
  <c r="J10770" i="6"/>
  <c r="J10771" i="6"/>
  <c r="J10772" i="6"/>
  <c r="J10773" i="6"/>
  <c r="J10774" i="6"/>
  <c r="J10775" i="6"/>
  <c r="J10776" i="6"/>
  <c r="J10777" i="6"/>
  <c r="J10778" i="6"/>
  <c r="J10779" i="6"/>
  <c r="J10780" i="6"/>
  <c r="J10781" i="6"/>
  <c r="J10782" i="6"/>
  <c r="J10783" i="6"/>
  <c r="J10784" i="6"/>
  <c r="J10785" i="6"/>
  <c r="J10786" i="6"/>
  <c r="J10787" i="6"/>
  <c r="J10788" i="6"/>
  <c r="J10789" i="6"/>
  <c r="J10790" i="6"/>
  <c r="J10791" i="6"/>
  <c r="J10792" i="6"/>
  <c r="J10793" i="6"/>
  <c r="J10794" i="6"/>
  <c r="J10795" i="6"/>
  <c r="J10796" i="6"/>
  <c r="J10797" i="6"/>
  <c r="J10798" i="6"/>
  <c r="J10799" i="6"/>
  <c r="J10800" i="6"/>
  <c r="J10801" i="6"/>
  <c r="J10802" i="6"/>
  <c r="J10803" i="6"/>
  <c r="J10804" i="6"/>
  <c r="J10805" i="6"/>
  <c r="J10806" i="6"/>
  <c r="J10807" i="6"/>
  <c r="J10808" i="6"/>
  <c r="J10809" i="6"/>
  <c r="J10810" i="6"/>
  <c r="J10811" i="6"/>
  <c r="J10812" i="6"/>
  <c r="J10813" i="6"/>
  <c r="J10814" i="6"/>
  <c r="J10815" i="6"/>
  <c r="J10816" i="6"/>
  <c r="J10817" i="6"/>
  <c r="J10818" i="6"/>
  <c r="J10819" i="6"/>
  <c r="J10820" i="6"/>
  <c r="J10821" i="6"/>
  <c r="J10822" i="6"/>
  <c r="J10823" i="6"/>
  <c r="J10824" i="6"/>
  <c r="J10825" i="6"/>
  <c r="J10826" i="6"/>
  <c r="J10827" i="6"/>
  <c r="J10828" i="6"/>
  <c r="J10829" i="6"/>
  <c r="J10830" i="6"/>
  <c r="J10831" i="6"/>
  <c r="J10832" i="6"/>
  <c r="J10833" i="6"/>
  <c r="J10834" i="6"/>
  <c r="J10835" i="6"/>
  <c r="J10836" i="6"/>
  <c r="J10837" i="6"/>
  <c r="J10838" i="6"/>
  <c r="J10839" i="6"/>
  <c r="J10840" i="6"/>
  <c r="J10841" i="6"/>
  <c r="J10842" i="6"/>
  <c r="J10843" i="6"/>
  <c r="J10844" i="6"/>
  <c r="J10845" i="6"/>
  <c r="J10846" i="6"/>
  <c r="J10847" i="6"/>
  <c r="J10848" i="6"/>
  <c r="J10849" i="6"/>
  <c r="J10850" i="6"/>
  <c r="J10851" i="6"/>
  <c r="J10852" i="6"/>
  <c r="J10853" i="6"/>
  <c r="J10854" i="6"/>
  <c r="J10855" i="6"/>
  <c r="J10856" i="6"/>
  <c r="J10857" i="6"/>
  <c r="J10858" i="6"/>
  <c r="J10859" i="6"/>
  <c r="J10860" i="6"/>
  <c r="J10861" i="6"/>
  <c r="J10862" i="6"/>
  <c r="J10863" i="6"/>
  <c r="J10864" i="6"/>
  <c r="J10865" i="6"/>
  <c r="J10866" i="6"/>
  <c r="J10867" i="6"/>
  <c r="J10868" i="6"/>
  <c r="J10869" i="6"/>
  <c r="J10870" i="6"/>
  <c r="J10871" i="6"/>
  <c r="J10872" i="6"/>
  <c r="J10873" i="6"/>
  <c r="J10874" i="6"/>
  <c r="J10875" i="6"/>
  <c r="J10876" i="6"/>
  <c r="J10877" i="6"/>
  <c r="J10878" i="6"/>
  <c r="J10879" i="6"/>
  <c r="J10880" i="6"/>
  <c r="J10881" i="6"/>
  <c r="J10882" i="6"/>
  <c r="J10883" i="6"/>
  <c r="J10884" i="6"/>
  <c r="J10885" i="6"/>
  <c r="J10886" i="6"/>
  <c r="J10887" i="6"/>
  <c r="J10888" i="6"/>
  <c r="J10889" i="6"/>
  <c r="J10890" i="6"/>
  <c r="J10891" i="6"/>
  <c r="J10892" i="6"/>
  <c r="J10893" i="6"/>
  <c r="J10894" i="6"/>
  <c r="J10895" i="6"/>
  <c r="J10896" i="6"/>
  <c r="J10897" i="6"/>
  <c r="J10898" i="6"/>
  <c r="J10899" i="6"/>
  <c r="J10900" i="6"/>
  <c r="J10901" i="6"/>
  <c r="J10902" i="6"/>
  <c r="J10903" i="6"/>
  <c r="J10904" i="6"/>
  <c r="J10905" i="6"/>
  <c r="J10906" i="6"/>
  <c r="J10907" i="6"/>
  <c r="J10908" i="6"/>
  <c r="J10909" i="6"/>
  <c r="J10910" i="6"/>
  <c r="J10911" i="6"/>
  <c r="J10912" i="6"/>
  <c r="J10913" i="6"/>
  <c r="J10914" i="6"/>
  <c r="J10915" i="6"/>
  <c r="J10916" i="6"/>
  <c r="J10917" i="6"/>
  <c r="J10918" i="6"/>
  <c r="J10919" i="6"/>
  <c r="J10920" i="6"/>
  <c r="J10921" i="6"/>
  <c r="J10922" i="6"/>
  <c r="J10923" i="6"/>
  <c r="J10924" i="6"/>
  <c r="J10925" i="6"/>
  <c r="J10926" i="6"/>
  <c r="J10927" i="6"/>
  <c r="J10928" i="6"/>
  <c r="J10929" i="6"/>
  <c r="J10930" i="6"/>
  <c r="J10931" i="6"/>
  <c r="J10932" i="6"/>
  <c r="J10933" i="6"/>
  <c r="J10934" i="6"/>
  <c r="J10935" i="6"/>
  <c r="J10936" i="6"/>
  <c r="J10937" i="6"/>
  <c r="J10938" i="6"/>
  <c r="J10939" i="6"/>
  <c r="J10940" i="6"/>
  <c r="J10941" i="6"/>
  <c r="J10942" i="6"/>
  <c r="J10943" i="6"/>
  <c r="J10944" i="6"/>
  <c r="J10945" i="6"/>
  <c r="J10946" i="6"/>
  <c r="J10947" i="6"/>
  <c r="J10948" i="6"/>
  <c r="J10949" i="6"/>
  <c r="J10950" i="6"/>
  <c r="J10951" i="6"/>
  <c r="J10952" i="6"/>
  <c r="J10953" i="6"/>
  <c r="J10954" i="6"/>
  <c r="J10955" i="6"/>
  <c r="J10956" i="6"/>
  <c r="J10957" i="6"/>
  <c r="J10958" i="6"/>
  <c r="J10959" i="6"/>
  <c r="J10960" i="6"/>
  <c r="J10961" i="6"/>
  <c r="J10962" i="6"/>
  <c r="J10963" i="6"/>
  <c r="J10964" i="6"/>
  <c r="J10965" i="6"/>
  <c r="J10966" i="6"/>
  <c r="J10967" i="6"/>
  <c r="J10968" i="6"/>
  <c r="J10969" i="6"/>
  <c r="J10970" i="6"/>
  <c r="J10971" i="6"/>
  <c r="J10972" i="6"/>
  <c r="J10973" i="6"/>
  <c r="J10974" i="6"/>
  <c r="J10975" i="6"/>
  <c r="J10976" i="6"/>
  <c r="J10977" i="6"/>
  <c r="J10978" i="6"/>
  <c r="J10979" i="6"/>
  <c r="J10980" i="6"/>
  <c r="J10981" i="6"/>
  <c r="J10982" i="6"/>
  <c r="J10983" i="6"/>
  <c r="J10984" i="6"/>
  <c r="J10985" i="6"/>
  <c r="J10986" i="6"/>
  <c r="J10987" i="6"/>
  <c r="J10988" i="6"/>
  <c r="J10989" i="6"/>
  <c r="J10990" i="6"/>
  <c r="J10991" i="6"/>
  <c r="J10992" i="6"/>
  <c r="J10993" i="6"/>
  <c r="J10994" i="6"/>
  <c r="J10995" i="6"/>
  <c r="J10996" i="6"/>
  <c r="J10997" i="6"/>
  <c r="J10998" i="6"/>
  <c r="J10999" i="6"/>
  <c r="J11000" i="6"/>
  <c r="J11001" i="6"/>
  <c r="J11002" i="6"/>
  <c r="J11003" i="6"/>
  <c r="J11004" i="6"/>
  <c r="J11005" i="6"/>
  <c r="J11006" i="6"/>
  <c r="J11007" i="6"/>
  <c r="J11008" i="6"/>
  <c r="J11009" i="6"/>
  <c r="J11010" i="6"/>
  <c r="J11011" i="6"/>
  <c r="J11012" i="6"/>
  <c r="J11013" i="6"/>
  <c r="J11014" i="6"/>
  <c r="J11015" i="6"/>
  <c r="J11016" i="6"/>
  <c r="J11017" i="6"/>
  <c r="J11018" i="6"/>
  <c r="J11019" i="6"/>
  <c r="J11020" i="6"/>
  <c r="J11021" i="6"/>
  <c r="J11022" i="6"/>
  <c r="J11023" i="6"/>
  <c r="J11024" i="6"/>
  <c r="J11025" i="6"/>
  <c r="J11026" i="6"/>
  <c r="J11027" i="6"/>
  <c r="J11028" i="6"/>
  <c r="J11029" i="6"/>
  <c r="J11030" i="6"/>
  <c r="J11031" i="6"/>
  <c r="J11032" i="6"/>
  <c r="J11033" i="6"/>
  <c r="J11034" i="6"/>
  <c r="J11035" i="6"/>
  <c r="J11036" i="6"/>
  <c r="J11037" i="6"/>
  <c r="J11038" i="6"/>
  <c r="J11039" i="6"/>
  <c r="J11040" i="6"/>
  <c r="J11041" i="6"/>
  <c r="J11042" i="6"/>
  <c r="J11043" i="6"/>
  <c r="J11044" i="6"/>
  <c r="J11045" i="6"/>
  <c r="J11046" i="6"/>
  <c r="J11047" i="6"/>
  <c r="J11048" i="6"/>
  <c r="J11049" i="6"/>
  <c r="J11050" i="6"/>
  <c r="J11051" i="6"/>
  <c r="J11052" i="6"/>
  <c r="J11053" i="6"/>
  <c r="J11054" i="6"/>
  <c r="J11055" i="6"/>
  <c r="J11056" i="6"/>
  <c r="J11057" i="6"/>
  <c r="J11058" i="6"/>
  <c r="J11059" i="6"/>
  <c r="J11060" i="6"/>
  <c r="J11061" i="6"/>
  <c r="J11062" i="6"/>
  <c r="J11063" i="6"/>
  <c r="J11064" i="6"/>
  <c r="J11065" i="6"/>
  <c r="J11066" i="6"/>
  <c r="J11067" i="6"/>
  <c r="J11068" i="6"/>
  <c r="J11069" i="6"/>
  <c r="J11070" i="6"/>
  <c r="J11071" i="6"/>
  <c r="J11072" i="6"/>
  <c r="J11073" i="6"/>
  <c r="J11074" i="6"/>
  <c r="J11075" i="6"/>
  <c r="J11076" i="6"/>
  <c r="J11077" i="6"/>
  <c r="J11078" i="6"/>
  <c r="J11079" i="6"/>
  <c r="J11080" i="6"/>
  <c r="J11081" i="6"/>
  <c r="J11082" i="6"/>
  <c r="J11083" i="6"/>
  <c r="J11084" i="6"/>
  <c r="J11085" i="6"/>
  <c r="J11086" i="6"/>
  <c r="J11087" i="6"/>
  <c r="J11088" i="6"/>
  <c r="J11089" i="6"/>
  <c r="J11090" i="6"/>
  <c r="J11091" i="6"/>
  <c r="J11092" i="6"/>
  <c r="J11093" i="6"/>
  <c r="J11094" i="6"/>
  <c r="J11095" i="6"/>
  <c r="J11096" i="6"/>
  <c r="J11097" i="6"/>
  <c r="J11098" i="6"/>
  <c r="J11099" i="6"/>
  <c r="J11100" i="6"/>
  <c r="J11101" i="6"/>
  <c r="J11102" i="6"/>
  <c r="J11103" i="6"/>
  <c r="J11104" i="6"/>
  <c r="J11105" i="6"/>
  <c r="J11106" i="6"/>
  <c r="J11107" i="6"/>
  <c r="J11108" i="6"/>
  <c r="J11109" i="6"/>
  <c r="J11110" i="6"/>
  <c r="J11111" i="6"/>
  <c r="J11112" i="6"/>
  <c r="J11113" i="6"/>
  <c r="J11114" i="6"/>
  <c r="J11115" i="6"/>
  <c r="J11116" i="6"/>
  <c r="J11117" i="6"/>
  <c r="J11118" i="6"/>
  <c r="J11119" i="6"/>
  <c r="J11120" i="6"/>
  <c r="J11121" i="6"/>
  <c r="J11122" i="6"/>
  <c r="J11123" i="6"/>
  <c r="J11124" i="6"/>
  <c r="J11125" i="6"/>
  <c r="J11126" i="6"/>
  <c r="J11127" i="6"/>
  <c r="J11128" i="6"/>
  <c r="J11129" i="6"/>
  <c r="J11130" i="6"/>
  <c r="J11131" i="6"/>
  <c r="J11132" i="6"/>
  <c r="J11133" i="6"/>
  <c r="J11134" i="6"/>
  <c r="J11135" i="6"/>
  <c r="J11136" i="6"/>
  <c r="J11137" i="6"/>
  <c r="J11138" i="6"/>
  <c r="J11139" i="6"/>
  <c r="J11140" i="6"/>
  <c r="J11141" i="6"/>
  <c r="J11142" i="6"/>
  <c r="J11143" i="6"/>
  <c r="J11144" i="6"/>
  <c r="J11145" i="6"/>
  <c r="J11146" i="6"/>
  <c r="J11147" i="6"/>
  <c r="J11148" i="6"/>
  <c r="J11149" i="6"/>
  <c r="J11150" i="6"/>
  <c r="J11151" i="6"/>
  <c r="J11152" i="6"/>
  <c r="J11153" i="6"/>
  <c r="J11154" i="6"/>
  <c r="J11155" i="6"/>
  <c r="J11156" i="6"/>
  <c r="J11157" i="6"/>
  <c r="J11158" i="6"/>
  <c r="J11159" i="6"/>
  <c r="J11160" i="6"/>
  <c r="J11161" i="6"/>
  <c r="J11162" i="6"/>
  <c r="J11163" i="6"/>
  <c r="J11164" i="6"/>
  <c r="J11165" i="6"/>
  <c r="J11166" i="6"/>
  <c r="J11167" i="6"/>
  <c r="J11168" i="6"/>
  <c r="J11169" i="6"/>
  <c r="J11170" i="6"/>
  <c r="J11171" i="6"/>
  <c r="J11172" i="6"/>
  <c r="J11173" i="6"/>
  <c r="J11174" i="6"/>
  <c r="J11175" i="6"/>
  <c r="J11176" i="6"/>
  <c r="J11177" i="6"/>
  <c r="J11178" i="6"/>
  <c r="J11179" i="6"/>
  <c r="J11180" i="6"/>
  <c r="J11181" i="6"/>
  <c r="J11182" i="6"/>
  <c r="J11183" i="6"/>
  <c r="J11184" i="6"/>
  <c r="J11185" i="6"/>
  <c r="J11186" i="6"/>
  <c r="J11187" i="6"/>
  <c r="J11188" i="6"/>
  <c r="J11189" i="6"/>
  <c r="J11190" i="6"/>
  <c r="J11191" i="6"/>
  <c r="J11192" i="6"/>
  <c r="J11193" i="6"/>
  <c r="J11194" i="6"/>
  <c r="J11195" i="6"/>
  <c r="J11196" i="6"/>
  <c r="J11197" i="6"/>
  <c r="J11198" i="6"/>
  <c r="J11199" i="6"/>
  <c r="J11200" i="6"/>
  <c r="J11201" i="6"/>
  <c r="J11202" i="6"/>
  <c r="J11203" i="6"/>
  <c r="J11204" i="6"/>
  <c r="J11205" i="6"/>
  <c r="J11206" i="6"/>
  <c r="J11207" i="6"/>
  <c r="J11208" i="6"/>
  <c r="J11209" i="6"/>
  <c r="J11210" i="6"/>
  <c r="J11211" i="6"/>
  <c r="J11212" i="6"/>
  <c r="J11213" i="6"/>
  <c r="J11214" i="6"/>
  <c r="J11215" i="6"/>
  <c r="J11216" i="6"/>
  <c r="J11217" i="6"/>
  <c r="J11218" i="6"/>
  <c r="J11219" i="6"/>
  <c r="J11220" i="6"/>
  <c r="J11221" i="6"/>
  <c r="J11222" i="6"/>
  <c r="J11223" i="6"/>
  <c r="J11224" i="6"/>
  <c r="J11225" i="6"/>
  <c r="J11226" i="6"/>
  <c r="J11227" i="6"/>
  <c r="J11228" i="6"/>
  <c r="J11229" i="6"/>
  <c r="J11230" i="6"/>
  <c r="J11231" i="6"/>
  <c r="J11232" i="6"/>
  <c r="J11233" i="6"/>
  <c r="J11234" i="6"/>
  <c r="J11235" i="6"/>
  <c r="J11236" i="6"/>
  <c r="J11237" i="6"/>
  <c r="J11238" i="6"/>
  <c r="J11239" i="6"/>
  <c r="J11240" i="6"/>
  <c r="J11241" i="6"/>
  <c r="J11242" i="6"/>
  <c r="J11243" i="6"/>
  <c r="J11244" i="6"/>
  <c r="J11245" i="6"/>
  <c r="J11246" i="6"/>
  <c r="J11247" i="6"/>
  <c r="J11248" i="6"/>
  <c r="J11249" i="6"/>
  <c r="J11250" i="6"/>
  <c r="J11251" i="6"/>
  <c r="J11252" i="6"/>
  <c r="J11253" i="6"/>
  <c r="J11254" i="6"/>
  <c r="J11255" i="6"/>
  <c r="J11256" i="6"/>
  <c r="J11257" i="6"/>
  <c r="J11258" i="6"/>
  <c r="J11259" i="6"/>
  <c r="J11260" i="6"/>
  <c r="J11261" i="6"/>
  <c r="J11262" i="6"/>
  <c r="J11263" i="6"/>
  <c r="J11264" i="6"/>
  <c r="J11265" i="6"/>
  <c r="J11266" i="6"/>
  <c r="J11267" i="6"/>
  <c r="J11268" i="6"/>
  <c r="J11269" i="6"/>
  <c r="J11270" i="6"/>
  <c r="J11271" i="6"/>
  <c r="J11272" i="6"/>
  <c r="J11273" i="6"/>
  <c r="J11274" i="6"/>
  <c r="J11275" i="6"/>
  <c r="J11276" i="6"/>
  <c r="J11277" i="6"/>
  <c r="J11278" i="6"/>
  <c r="J11279" i="6"/>
  <c r="J11280" i="6"/>
  <c r="J11281" i="6"/>
  <c r="J11282" i="6"/>
  <c r="J11283" i="6"/>
  <c r="J11284" i="6"/>
  <c r="J11285" i="6"/>
  <c r="J11286" i="6"/>
  <c r="J11287" i="6"/>
  <c r="J11288" i="6"/>
  <c r="J11289" i="6"/>
  <c r="J11290" i="6"/>
  <c r="J11291" i="6"/>
  <c r="J11292" i="6"/>
  <c r="J11293" i="6"/>
  <c r="J11294" i="6"/>
  <c r="J11295" i="6"/>
  <c r="J11296" i="6"/>
  <c r="J11297" i="6"/>
  <c r="J11298" i="6"/>
  <c r="J11299" i="6"/>
  <c r="J11300" i="6"/>
  <c r="J11301" i="6"/>
  <c r="J11302" i="6"/>
  <c r="J11303" i="6"/>
  <c r="J11304" i="6"/>
  <c r="J11305" i="6"/>
  <c r="J11306" i="6"/>
  <c r="J11307" i="6"/>
  <c r="J11308" i="6"/>
  <c r="J11309" i="6"/>
  <c r="J11310" i="6"/>
  <c r="J11311" i="6"/>
  <c r="J11312" i="6"/>
  <c r="J11313" i="6"/>
  <c r="J11314" i="6"/>
  <c r="J11315" i="6"/>
  <c r="J11316" i="6"/>
  <c r="J11317" i="6"/>
  <c r="J11318" i="6"/>
  <c r="J11319" i="6"/>
  <c r="J11320" i="6"/>
  <c r="J11321" i="6"/>
  <c r="J11322" i="6"/>
  <c r="J11323" i="6"/>
  <c r="J11324" i="6"/>
  <c r="J11325" i="6"/>
  <c r="J11326" i="6"/>
  <c r="J11327" i="6"/>
  <c r="J11328" i="6"/>
  <c r="J11329" i="6"/>
  <c r="J11330" i="6"/>
  <c r="J11331" i="6"/>
  <c r="J11332" i="6"/>
  <c r="J11333" i="6"/>
  <c r="J11334" i="6"/>
  <c r="J11335" i="6"/>
  <c r="J11336" i="6"/>
  <c r="J11337" i="6"/>
  <c r="J11338" i="6"/>
  <c r="J11339" i="6"/>
  <c r="J11340" i="6"/>
  <c r="J11341" i="6"/>
  <c r="J11342" i="6"/>
  <c r="J11343" i="6"/>
  <c r="J11344" i="6"/>
  <c r="J11345" i="6"/>
  <c r="J11346" i="6"/>
  <c r="J11347" i="6"/>
  <c r="J11348" i="6"/>
  <c r="J11349" i="6"/>
  <c r="J11350" i="6"/>
  <c r="J11351" i="6"/>
  <c r="J11352" i="6"/>
  <c r="J11353" i="6"/>
  <c r="J11354" i="6"/>
  <c r="J11355" i="6"/>
  <c r="J11356" i="6"/>
  <c r="J11357" i="6"/>
  <c r="J11358" i="6"/>
  <c r="J11359" i="6"/>
  <c r="J11360" i="6"/>
  <c r="J11361" i="6"/>
  <c r="J11362" i="6"/>
  <c r="J11363" i="6"/>
  <c r="J11364" i="6"/>
  <c r="J11365" i="6"/>
  <c r="J11366" i="6"/>
  <c r="J11367" i="6"/>
  <c r="J11368" i="6"/>
  <c r="J11369" i="6"/>
  <c r="J11370" i="6"/>
  <c r="J11371" i="6"/>
  <c r="J11372" i="6"/>
  <c r="J11373" i="6"/>
  <c r="J11374" i="6"/>
  <c r="J11375" i="6"/>
  <c r="J11376" i="6"/>
  <c r="J11377" i="6"/>
  <c r="J11378" i="6"/>
  <c r="J11379" i="6"/>
  <c r="J11380" i="6"/>
  <c r="J11381" i="6"/>
  <c r="J11382" i="6"/>
  <c r="J11383" i="6"/>
  <c r="J11384" i="6"/>
  <c r="J11385" i="6"/>
  <c r="J11386" i="6"/>
  <c r="J11387" i="6"/>
  <c r="J11388" i="6"/>
  <c r="J11389" i="6"/>
  <c r="J11390" i="6"/>
  <c r="J11391" i="6"/>
  <c r="J11392" i="6"/>
  <c r="J11393" i="6"/>
  <c r="J11394" i="6"/>
  <c r="J11395" i="6"/>
  <c r="J11396" i="6"/>
  <c r="J11397" i="6"/>
  <c r="J11398" i="6"/>
  <c r="J11399" i="6"/>
  <c r="J11400" i="6"/>
  <c r="J11401" i="6"/>
  <c r="J11402" i="6"/>
  <c r="J11403" i="6"/>
  <c r="J11404" i="6"/>
  <c r="J11405" i="6"/>
  <c r="J11406" i="6"/>
  <c r="J11407" i="6"/>
  <c r="J11408" i="6"/>
  <c r="J11409" i="6"/>
  <c r="J11410" i="6"/>
  <c r="J11411" i="6"/>
  <c r="J11412" i="6"/>
  <c r="J11413" i="6"/>
  <c r="J11414" i="6"/>
  <c r="J11415" i="6"/>
  <c r="J11416" i="6"/>
  <c r="J11417" i="6"/>
  <c r="J11418" i="6"/>
  <c r="J11419" i="6"/>
  <c r="J11420" i="6"/>
  <c r="J11421" i="6"/>
  <c r="J11422" i="6"/>
  <c r="J11423" i="6"/>
  <c r="J11424" i="6"/>
  <c r="J11425" i="6"/>
  <c r="J11426" i="6"/>
  <c r="J11427" i="6"/>
  <c r="J11428" i="6"/>
  <c r="J11429" i="6"/>
  <c r="J11430" i="6"/>
  <c r="J11431" i="6"/>
  <c r="J11432" i="6"/>
  <c r="J11433" i="6"/>
  <c r="J11434" i="6"/>
  <c r="J11435" i="6"/>
  <c r="J11436" i="6"/>
  <c r="J11437" i="6"/>
  <c r="J11438" i="6"/>
  <c r="J11439" i="6"/>
  <c r="J11440" i="6"/>
  <c r="J11441" i="6"/>
  <c r="J11442" i="6"/>
  <c r="J11443" i="6"/>
  <c r="J11444" i="6"/>
  <c r="J11445" i="6"/>
  <c r="J11446" i="6"/>
  <c r="J11447" i="6"/>
  <c r="J11448" i="6"/>
  <c r="J11449" i="6"/>
  <c r="J11450" i="6"/>
  <c r="J11451" i="6"/>
  <c r="J11452" i="6"/>
  <c r="J11453" i="6"/>
  <c r="J11454" i="6"/>
  <c r="J11455" i="6"/>
  <c r="J11456" i="6"/>
  <c r="J11457" i="6"/>
  <c r="J11458" i="6"/>
  <c r="J11459" i="6"/>
  <c r="J11460" i="6"/>
  <c r="J11461" i="6"/>
  <c r="J11462" i="6"/>
  <c r="J11463" i="6"/>
  <c r="J11464" i="6"/>
  <c r="J11465" i="6"/>
  <c r="J11466" i="6"/>
  <c r="J11467" i="6"/>
  <c r="J11468" i="6"/>
  <c r="J11469" i="6"/>
  <c r="J11470" i="6"/>
  <c r="J11471" i="6"/>
  <c r="J11472" i="6"/>
  <c r="J11473" i="6"/>
  <c r="J11474" i="6"/>
  <c r="J11475" i="6"/>
  <c r="J11476" i="6"/>
  <c r="J11477" i="6"/>
  <c r="J11478" i="6"/>
  <c r="J11479" i="6"/>
  <c r="J11480" i="6"/>
  <c r="J11481" i="6"/>
  <c r="J11482" i="6"/>
  <c r="J11483" i="6"/>
  <c r="J11484" i="6"/>
  <c r="J11485" i="6"/>
  <c r="J11486" i="6"/>
  <c r="J11487" i="6"/>
  <c r="J11488" i="6"/>
  <c r="J11489" i="6"/>
  <c r="J11490" i="6"/>
  <c r="J11491" i="6"/>
  <c r="J11492" i="6"/>
  <c r="J11493" i="6"/>
  <c r="J11494" i="6"/>
  <c r="J11495" i="6"/>
  <c r="J11496" i="6"/>
  <c r="J11497" i="6"/>
  <c r="J11498" i="6"/>
  <c r="J11499" i="6"/>
  <c r="J11500" i="6"/>
  <c r="J11501" i="6"/>
  <c r="J11502" i="6"/>
  <c r="J11503" i="6"/>
  <c r="J11504" i="6"/>
  <c r="J11505" i="6"/>
  <c r="J11506" i="6"/>
  <c r="J11507" i="6"/>
  <c r="J11508" i="6"/>
  <c r="J11509" i="6"/>
  <c r="J11510" i="6"/>
  <c r="J11511" i="6"/>
  <c r="J11512" i="6"/>
  <c r="J11513" i="6"/>
  <c r="J11514" i="6"/>
  <c r="J11515" i="6"/>
  <c r="J11516" i="6"/>
  <c r="J11517" i="6"/>
  <c r="J11518" i="6"/>
  <c r="J11519" i="6"/>
  <c r="J11520" i="6"/>
  <c r="J11521" i="6"/>
  <c r="J11522" i="6"/>
  <c r="J11523" i="6"/>
  <c r="J11524" i="6"/>
  <c r="J11525" i="6"/>
  <c r="J11526" i="6"/>
  <c r="J11527" i="6"/>
  <c r="J11528" i="6"/>
  <c r="J11529" i="6"/>
  <c r="J11530" i="6"/>
  <c r="J11531" i="6"/>
  <c r="J11532" i="6"/>
  <c r="J11533" i="6"/>
  <c r="J11534" i="6"/>
  <c r="J11535" i="6"/>
  <c r="J11536" i="6"/>
  <c r="J11537" i="6"/>
  <c r="J11538" i="6"/>
  <c r="J11539" i="6"/>
  <c r="J11540" i="6"/>
  <c r="J11541" i="6"/>
  <c r="J11542" i="6"/>
  <c r="J11543" i="6"/>
  <c r="J11544" i="6"/>
  <c r="J11545" i="6"/>
  <c r="J11546" i="6"/>
  <c r="J11547" i="6"/>
  <c r="J11548" i="6"/>
  <c r="J11549" i="6"/>
  <c r="J11550" i="6"/>
  <c r="J11551" i="6"/>
  <c r="J11552" i="6"/>
  <c r="J11553" i="6"/>
  <c r="J11554" i="6"/>
  <c r="J11555" i="6"/>
  <c r="J11556" i="6"/>
  <c r="J11557" i="6"/>
  <c r="J11558" i="6"/>
  <c r="J11559" i="6"/>
  <c r="J11560" i="6"/>
  <c r="J11561" i="6"/>
  <c r="J11562" i="6"/>
  <c r="J11563" i="6"/>
  <c r="J11564" i="6"/>
  <c r="J11565" i="6"/>
  <c r="J11566" i="6"/>
  <c r="J11567" i="6"/>
  <c r="J11568" i="6"/>
  <c r="J11569" i="6"/>
  <c r="J11570" i="6"/>
  <c r="J11571" i="6"/>
  <c r="J11572" i="6"/>
  <c r="J11573" i="6"/>
  <c r="J11574" i="6"/>
  <c r="J11575" i="6"/>
  <c r="J11576" i="6"/>
  <c r="J11577" i="6"/>
  <c r="J11578" i="6"/>
  <c r="J11579" i="6"/>
  <c r="J11580" i="6"/>
  <c r="J11581" i="6"/>
  <c r="J11582" i="6"/>
  <c r="J11583" i="6"/>
  <c r="J11584" i="6"/>
  <c r="J11585" i="6"/>
  <c r="J11586" i="6"/>
  <c r="J11587" i="6"/>
  <c r="J11588" i="6"/>
  <c r="J11589" i="6"/>
  <c r="J11590" i="6"/>
  <c r="J11591" i="6"/>
  <c r="J11592" i="6"/>
  <c r="J11593" i="6"/>
  <c r="J11594" i="6"/>
  <c r="J11595" i="6"/>
  <c r="J11596" i="6"/>
  <c r="J11597" i="6"/>
  <c r="J11598" i="6"/>
  <c r="J11599" i="6"/>
  <c r="J11600" i="6"/>
  <c r="J11601" i="6"/>
  <c r="J11602" i="6"/>
  <c r="J11603" i="6"/>
  <c r="J11604" i="6"/>
  <c r="J11605" i="6"/>
  <c r="J11606" i="6"/>
  <c r="J11607" i="6"/>
  <c r="J11608" i="6"/>
  <c r="J11609" i="6"/>
  <c r="J11610" i="6"/>
  <c r="J11611" i="6"/>
  <c r="J11612" i="6"/>
  <c r="J11613" i="6"/>
  <c r="J11614" i="6"/>
  <c r="J11615" i="6"/>
  <c r="J11616" i="6"/>
  <c r="J11617" i="6"/>
  <c r="J11618" i="6"/>
  <c r="J11619" i="6"/>
  <c r="J11620" i="6"/>
  <c r="J11621" i="6"/>
  <c r="J11622" i="6"/>
  <c r="J11623" i="6"/>
  <c r="J11624" i="6"/>
  <c r="J11625" i="6"/>
  <c r="J11626" i="6"/>
  <c r="J11627" i="6"/>
  <c r="J11628" i="6"/>
  <c r="J11629" i="6"/>
  <c r="J11630" i="6"/>
  <c r="J11631" i="6"/>
  <c r="J11632" i="6"/>
  <c r="J11633" i="6"/>
  <c r="J11634" i="6"/>
  <c r="J11635" i="6"/>
  <c r="J11636" i="6"/>
  <c r="J11637" i="6"/>
  <c r="J11638" i="6"/>
  <c r="J11639" i="6"/>
  <c r="J11640" i="6"/>
  <c r="J11641" i="6"/>
  <c r="J11642" i="6"/>
  <c r="J11643" i="6"/>
  <c r="J11644" i="6"/>
  <c r="J11645" i="6"/>
  <c r="J11646" i="6"/>
  <c r="J11647" i="6"/>
  <c r="J11648" i="6"/>
  <c r="J11649" i="6"/>
  <c r="J11650" i="6"/>
  <c r="J11651" i="6"/>
  <c r="J11652" i="6"/>
  <c r="J11653" i="6"/>
  <c r="J11654" i="6"/>
  <c r="J11655" i="6"/>
  <c r="J11656" i="6"/>
  <c r="J11657" i="6"/>
  <c r="J11658" i="6"/>
  <c r="J11659" i="6"/>
  <c r="J11660" i="6"/>
  <c r="J11661" i="6"/>
  <c r="J11662" i="6"/>
  <c r="J11663" i="6"/>
  <c r="J11664" i="6"/>
  <c r="J11665" i="6"/>
  <c r="J11666" i="6"/>
  <c r="J11667" i="6"/>
  <c r="J11668" i="6"/>
  <c r="J11669" i="6"/>
  <c r="J11670" i="6"/>
  <c r="J11671" i="6"/>
  <c r="J11672" i="6"/>
  <c r="J11673" i="6"/>
  <c r="J11674" i="6"/>
  <c r="J11675" i="6"/>
  <c r="J11676" i="6"/>
  <c r="J11677" i="6"/>
  <c r="J11678" i="6"/>
  <c r="J11679" i="6"/>
  <c r="J11680" i="6"/>
  <c r="J11681" i="6"/>
  <c r="J11682" i="6"/>
  <c r="J11683" i="6"/>
  <c r="J11684" i="6"/>
  <c r="J11685" i="6"/>
  <c r="J11686" i="6"/>
  <c r="J11687" i="6"/>
  <c r="J11688" i="6"/>
  <c r="J11689" i="6"/>
  <c r="J11690" i="6"/>
  <c r="J11691" i="6"/>
  <c r="J11692" i="6"/>
  <c r="J11693" i="6"/>
  <c r="J11694" i="6"/>
  <c r="J11695" i="6"/>
  <c r="J11696" i="6"/>
  <c r="J11697" i="6"/>
  <c r="J11698" i="6"/>
  <c r="J11699" i="6"/>
  <c r="J11700" i="6"/>
  <c r="J11701" i="6"/>
  <c r="J11702" i="6"/>
  <c r="J11703" i="6"/>
  <c r="J11704" i="6"/>
  <c r="J11705" i="6"/>
  <c r="J11706" i="6"/>
  <c r="J11707" i="6"/>
  <c r="J11708" i="6"/>
  <c r="J11709" i="6"/>
  <c r="J11710" i="6"/>
  <c r="J11711" i="6"/>
  <c r="J11712" i="6"/>
  <c r="J11713" i="6"/>
  <c r="J11714" i="6"/>
  <c r="J11715" i="6"/>
  <c r="J11716" i="6"/>
  <c r="J11717" i="6"/>
  <c r="J11718" i="6"/>
  <c r="J11719" i="6"/>
  <c r="J11720" i="6"/>
  <c r="J11721" i="6"/>
  <c r="J11722" i="6"/>
  <c r="J11723" i="6"/>
  <c r="J11724" i="6"/>
  <c r="J11725" i="6"/>
  <c r="J11726" i="6"/>
  <c r="J11727" i="6"/>
  <c r="J11728" i="6"/>
  <c r="J11729" i="6"/>
  <c r="J11730" i="6"/>
  <c r="J11731" i="6"/>
  <c r="J11732" i="6"/>
  <c r="J11733" i="6"/>
  <c r="J11734" i="6"/>
  <c r="J11735" i="6"/>
  <c r="J11736" i="6"/>
  <c r="J11737" i="6"/>
  <c r="J11738" i="6"/>
  <c r="J11739" i="6"/>
  <c r="J11740" i="6"/>
  <c r="J11741" i="6"/>
  <c r="J11742" i="6"/>
  <c r="J11743" i="6"/>
  <c r="J11744" i="6"/>
  <c r="J11745" i="6"/>
  <c r="J11746" i="6"/>
  <c r="J11747" i="6"/>
  <c r="J11748" i="6"/>
  <c r="J11749" i="6"/>
  <c r="J11750" i="6"/>
  <c r="J11751" i="6"/>
  <c r="J11752" i="6"/>
  <c r="J11753" i="6"/>
  <c r="J11754" i="6"/>
  <c r="J11755" i="6"/>
  <c r="J11756" i="6"/>
  <c r="J11757" i="6"/>
  <c r="J11758" i="6"/>
  <c r="J11759" i="6"/>
  <c r="J11760" i="6"/>
  <c r="J11761" i="6"/>
  <c r="J11762" i="6"/>
  <c r="J11763" i="6"/>
  <c r="J11764" i="6"/>
  <c r="J11765" i="6"/>
  <c r="J11766" i="6"/>
  <c r="J11767" i="6"/>
  <c r="J11768" i="6"/>
  <c r="J11769" i="6"/>
  <c r="J11770" i="6"/>
  <c r="J11771" i="6"/>
  <c r="J11772" i="6"/>
  <c r="J11773" i="6"/>
  <c r="J11774" i="6"/>
  <c r="J11775" i="6"/>
  <c r="J11776" i="6"/>
  <c r="J11777" i="6"/>
  <c r="J11778" i="6"/>
  <c r="J11779" i="6"/>
  <c r="J11780" i="6"/>
  <c r="J11781" i="6"/>
  <c r="J11782" i="6"/>
  <c r="J11783" i="6"/>
  <c r="J11784" i="6"/>
  <c r="J11785" i="6"/>
  <c r="J11786" i="6"/>
  <c r="J11787" i="6"/>
  <c r="J11788" i="6"/>
  <c r="J11789" i="6"/>
  <c r="J11790" i="6"/>
  <c r="J11791" i="6"/>
  <c r="J11792" i="6"/>
  <c r="J11793" i="6"/>
  <c r="J11794" i="6"/>
  <c r="J11795" i="6"/>
  <c r="J11796" i="6"/>
  <c r="J11797" i="6"/>
  <c r="J11798" i="6"/>
  <c r="J11799" i="6"/>
  <c r="J11800" i="6"/>
  <c r="J11801" i="6"/>
  <c r="J11802" i="6"/>
  <c r="J11803" i="6"/>
  <c r="J11804" i="6"/>
  <c r="J11805" i="6"/>
  <c r="J11806" i="6"/>
  <c r="J11807" i="6"/>
  <c r="J11808" i="6"/>
  <c r="J11809" i="6"/>
  <c r="J11810" i="6"/>
  <c r="J11811" i="6"/>
  <c r="J11812" i="6"/>
  <c r="J11813" i="6"/>
  <c r="J11814" i="6"/>
  <c r="J11815" i="6"/>
  <c r="J11816" i="6"/>
  <c r="J11817" i="6"/>
  <c r="J11818" i="6"/>
  <c r="J11819" i="6"/>
  <c r="J11820" i="6"/>
  <c r="J11821" i="6"/>
  <c r="J11822" i="6"/>
  <c r="J11823" i="6"/>
  <c r="J11824" i="6"/>
  <c r="J11825" i="6"/>
  <c r="J11826" i="6"/>
  <c r="J11827" i="6"/>
  <c r="J11828" i="6"/>
  <c r="J11829" i="6"/>
  <c r="J11830" i="6"/>
  <c r="J11831" i="6"/>
  <c r="J11832" i="6"/>
  <c r="J11833" i="6"/>
  <c r="J11834" i="6"/>
  <c r="J11835" i="6"/>
  <c r="J11836" i="6"/>
  <c r="J11837" i="6"/>
  <c r="J11838" i="6"/>
  <c r="J11839" i="6"/>
  <c r="J11840" i="6"/>
  <c r="J11841" i="6"/>
  <c r="J11842" i="6"/>
  <c r="J11843" i="6"/>
  <c r="J11844" i="6"/>
  <c r="J11845" i="6"/>
  <c r="J11846" i="6"/>
  <c r="J11847" i="6"/>
  <c r="J11848" i="6"/>
  <c r="J11849" i="6"/>
  <c r="J11850" i="6"/>
  <c r="J11851" i="6"/>
  <c r="J11852" i="6"/>
  <c r="J11853" i="6"/>
  <c r="J11854" i="6"/>
  <c r="J11855" i="6"/>
  <c r="J11856" i="6"/>
  <c r="J11857" i="6"/>
  <c r="J11858" i="6"/>
  <c r="J11859" i="6"/>
  <c r="J11860" i="6"/>
  <c r="J11861" i="6"/>
  <c r="J11862" i="6"/>
  <c r="J11863" i="6"/>
  <c r="J11864" i="6"/>
  <c r="J11865" i="6"/>
  <c r="J11866" i="6"/>
  <c r="J11867" i="6"/>
  <c r="J11868" i="6"/>
  <c r="J11869" i="6"/>
  <c r="J11870" i="6"/>
  <c r="J11871" i="6"/>
  <c r="J11872" i="6"/>
  <c r="J11873" i="6"/>
  <c r="J11874" i="6"/>
  <c r="J11875" i="6"/>
  <c r="J11876" i="6"/>
  <c r="J11877" i="6"/>
  <c r="J11878" i="6"/>
  <c r="J11879" i="6"/>
  <c r="J11880" i="6"/>
  <c r="J11881" i="6"/>
  <c r="J11882" i="6"/>
  <c r="J11883" i="6"/>
  <c r="J11884" i="6"/>
  <c r="J11885" i="6"/>
  <c r="J11886" i="6"/>
  <c r="J11887" i="6"/>
  <c r="J11888" i="6"/>
  <c r="J11889" i="6"/>
  <c r="J11890" i="6"/>
  <c r="J11891" i="6"/>
  <c r="J11892" i="6"/>
  <c r="J11893" i="6"/>
  <c r="J11894" i="6"/>
  <c r="J11895" i="6"/>
  <c r="J11896" i="6"/>
  <c r="J11897" i="6"/>
  <c r="J11898" i="6"/>
  <c r="J11899" i="6"/>
  <c r="J11900" i="6"/>
  <c r="J11901" i="6"/>
  <c r="J11902" i="6"/>
  <c r="J11903" i="6"/>
  <c r="J11904" i="6"/>
  <c r="J11905" i="6"/>
  <c r="J11906" i="6"/>
  <c r="J11907" i="6"/>
  <c r="J11908" i="6"/>
  <c r="J11909" i="6"/>
  <c r="J11910" i="6"/>
  <c r="J11911" i="6"/>
  <c r="J11912" i="6"/>
  <c r="J11913" i="6"/>
  <c r="J11914" i="6"/>
  <c r="J11915" i="6"/>
  <c r="J11916" i="6"/>
  <c r="J11917" i="6"/>
  <c r="J11918" i="6"/>
  <c r="J11919" i="6"/>
  <c r="J11920" i="6"/>
  <c r="J11921" i="6"/>
  <c r="J11922" i="6"/>
  <c r="J11923" i="6"/>
  <c r="J11924" i="6"/>
  <c r="J11925" i="6"/>
  <c r="J11926" i="6"/>
  <c r="J11927" i="6"/>
  <c r="J11928" i="6"/>
  <c r="J11929" i="6"/>
  <c r="J11930" i="6"/>
  <c r="J11931" i="6"/>
  <c r="J11932" i="6"/>
  <c r="J11933" i="6"/>
  <c r="J11934" i="6"/>
  <c r="J11935" i="6"/>
  <c r="J11936" i="6"/>
  <c r="J11937" i="6"/>
  <c r="J11938" i="6"/>
  <c r="J11939" i="6"/>
  <c r="J11940" i="6"/>
  <c r="J11941" i="6"/>
  <c r="J11942" i="6"/>
  <c r="J11943" i="6"/>
  <c r="J11944" i="6"/>
  <c r="J11945" i="6"/>
  <c r="J11946" i="6"/>
  <c r="J11947" i="6"/>
  <c r="J11948" i="6"/>
  <c r="J11949" i="6"/>
  <c r="J11950" i="6"/>
  <c r="J11951" i="6"/>
  <c r="J11952" i="6"/>
  <c r="J11953" i="6"/>
  <c r="J11954" i="6"/>
  <c r="J11955" i="6"/>
  <c r="J11956" i="6"/>
  <c r="J11957" i="6"/>
  <c r="J11958" i="6"/>
  <c r="J11959" i="6"/>
  <c r="J11960" i="6"/>
  <c r="J11961" i="6"/>
  <c r="J11962" i="6"/>
  <c r="J11963" i="6"/>
  <c r="J11964" i="6"/>
  <c r="J11965" i="6"/>
  <c r="J11966" i="6"/>
  <c r="J11967" i="6"/>
  <c r="J11968" i="6"/>
  <c r="J11969" i="6"/>
  <c r="J11970" i="6"/>
  <c r="J11971" i="6"/>
  <c r="J11972" i="6"/>
  <c r="J11973" i="6"/>
  <c r="J11974" i="6"/>
  <c r="J11975" i="6"/>
  <c r="J11976" i="6"/>
  <c r="J11977" i="6"/>
  <c r="J11978" i="6"/>
  <c r="J11979" i="6"/>
  <c r="J11980" i="6"/>
  <c r="J11981" i="6"/>
  <c r="J11982" i="6"/>
  <c r="J11983" i="6"/>
  <c r="J11984" i="6"/>
  <c r="J11985" i="6"/>
  <c r="J11986" i="6"/>
  <c r="J11987" i="6"/>
  <c r="J11988" i="6"/>
  <c r="J11989" i="6"/>
  <c r="J11990" i="6"/>
  <c r="J11991" i="6"/>
  <c r="J11992" i="6"/>
  <c r="J11993" i="6"/>
  <c r="J11994" i="6"/>
  <c r="J11995" i="6"/>
  <c r="J11996" i="6"/>
  <c r="J11997" i="6"/>
  <c r="J11998" i="6"/>
  <c r="J11999" i="6"/>
  <c r="J12000" i="6"/>
  <c r="J12001" i="6"/>
  <c r="J12002" i="6"/>
  <c r="J12003" i="6"/>
  <c r="J12004" i="6"/>
  <c r="J12005" i="6"/>
  <c r="J12006" i="6"/>
  <c r="J12007" i="6"/>
  <c r="J12008" i="6"/>
  <c r="J12009" i="6"/>
  <c r="J12010" i="6"/>
  <c r="J12011" i="6"/>
  <c r="J12012" i="6"/>
  <c r="J12013" i="6"/>
  <c r="J12014" i="6"/>
  <c r="J12015" i="6"/>
  <c r="J12016" i="6"/>
  <c r="J12017" i="6"/>
  <c r="J12018" i="6"/>
  <c r="J12019" i="6"/>
  <c r="J12020" i="6"/>
  <c r="J12021" i="6"/>
  <c r="J12022" i="6"/>
  <c r="J12023" i="6"/>
  <c r="J12024" i="6"/>
  <c r="J12025" i="6"/>
  <c r="J12026" i="6"/>
  <c r="J12027" i="6"/>
  <c r="J12028" i="6"/>
  <c r="J12029" i="6"/>
  <c r="J12030" i="6"/>
  <c r="J12031" i="6"/>
  <c r="J12032" i="6"/>
  <c r="J12033" i="6"/>
  <c r="J12034" i="6"/>
  <c r="J12035" i="6"/>
  <c r="J12036" i="6"/>
  <c r="J12037" i="6"/>
  <c r="J12038" i="6"/>
  <c r="J12039" i="6"/>
  <c r="J12040" i="6"/>
  <c r="J12041" i="6"/>
  <c r="J12042" i="6"/>
  <c r="J12043" i="6"/>
  <c r="J12044" i="6"/>
  <c r="J12045" i="6"/>
  <c r="J12046" i="6"/>
  <c r="J12047" i="6"/>
  <c r="J12048" i="6"/>
  <c r="J12049" i="6"/>
  <c r="J12050" i="6"/>
  <c r="J12051" i="6"/>
  <c r="J12052" i="6"/>
  <c r="J12053" i="6"/>
  <c r="J12054" i="6"/>
  <c r="J12055" i="6"/>
  <c r="J12056" i="6"/>
  <c r="J12057" i="6"/>
  <c r="J12058" i="6"/>
  <c r="J12059" i="6"/>
  <c r="J12060" i="6"/>
  <c r="J12061" i="6"/>
  <c r="J12062" i="6"/>
  <c r="J12063" i="6"/>
  <c r="J12064" i="6"/>
  <c r="J12065" i="6"/>
  <c r="J12066" i="6"/>
  <c r="J12067" i="6"/>
  <c r="J12068" i="6"/>
  <c r="J12069" i="6"/>
  <c r="J12070" i="6"/>
  <c r="J12071" i="6"/>
  <c r="J12072" i="6"/>
  <c r="J12073" i="6"/>
  <c r="J12074" i="6"/>
  <c r="J12075" i="6"/>
  <c r="J12076" i="6"/>
  <c r="J12077" i="6"/>
  <c r="J12078" i="6"/>
  <c r="J12079" i="6"/>
  <c r="J12080" i="6"/>
  <c r="J12081" i="6"/>
  <c r="J12082" i="6"/>
  <c r="J12083" i="6"/>
  <c r="J12084" i="6"/>
  <c r="J12085" i="6"/>
  <c r="J12086" i="6"/>
  <c r="J12087" i="6"/>
  <c r="J12088" i="6"/>
  <c r="J12089" i="6"/>
  <c r="J12090" i="6"/>
  <c r="J12091" i="6"/>
  <c r="J12092" i="6"/>
  <c r="J12093" i="6"/>
  <c r="J12094" i="6"/>
  <c r="J12095" i="6"/>
  <c r="J12096" i="6"/>
  <c r="J12097" i="6"/>
  <c r="J12098" i="6"/>
  <c r="J12099" i="6"/>
  <c r="J12100" i="6"/>
  <c r="J12101" i="6"/>
  <c r="J12102" i="6"/>
  <c r="J12103" i="6"/>
  <c r="J12104" i="6"/>
  <c r="J12105" i="6"/>
  <c r="J12106" i="6"/>
  <c r="J12107" i="6"/>
  <c r="J12108" i="6"/>
  <c r="J12109" i="6"/>
  <c r="J12110" i="6"/>
  <c r="J12111" i="6"/>
  <c r="J12112" i="6"/>
  <c r="J12113" i="6"/>
  <c r="J12114" i="6"/>
  <c r="J12115" i="6"/>
  <c r="J12116" i="6"/>
  <c r="J12117" i="6"/>
  <c r="J12118" i="6"/>
  <c r="J12119" i="6"/>
  <c r="J12120" i="6"/>
  <c r="J12121" i="6"/>
  <c r="J12122" i="6"/>
  <c r="J12123" i="6"/>
  <c r="J12124" i="6"/>
  <c r="J12125" i="6"/>
  <c r="J12126" i="6"/>
  <c r="J12127" i="6"/>
  <c r="J12128" i="6"/>
  <c r="J12129" i="6"/>
  <c r="J12130" i="6"/>
  <c r="J12131" i="6"/>
  <c r="J12132" i="6"/>
  <c r="J12133" i="6"/>
  <c r="J12134" i="6"/>
  <c r="J12135" i="6"/>
  <c r="J12136" i="6"/>
  <c r="J12137" i="6"/>
  <c r="J12138" i="6"/>
  <c r="J12139" i="6"/>
  <c r="J12140" i="6"/>
  <c r="J12141" i="6"/>
  <c r="J12142" i="6"/>
  <c r="J12143" i="6"/>
  <c r="J12144" i="6"/>
  <c r="J12145" i="6"/>
  <c r="J12146" i="6"/>
  <c r="J12147" i="6"/>
  <c r="J12148" i="6"/>
  <c r="J12149" i="6"/>
  <c r="J12150" i="6"/>
  <c r="J12151" i="6"/>
  <c r="J12152" i="6"/>
  <c r="J12153" i="6"/>
  <c r="J12154" i="6"/>
  <c r="J12155" i="6"/>
  <c r="J12156" i="6"/>
  <c r="J12157" i="6"/>
  <c r="J12158" i="6"/>
  <c r="J12159" i="6"/>
  <c r="J12160" i="6"/>
  <c r="J12161" i="6"/>
  <c r="J12162" i="6"/>
  <c r="J12163" i="6"/>
  <c r="J12164" i="6"/>
  <c r="J12165" i="6"/>
  <c r="J12166" i="6"/>
  <c r="J12167" i="6"/>
  <c r="J12168" i="6"/>
  <c r="J12169" i="6"/>
  <c r="J12170" i="6"/>
  <c r="J12171" i="6"/>
  <c r="J12172" i="6"/>
  <c r="J12173" i="6"/>
  <c r="J12174" i="6"/>
  <c r="J12175" i="6"/>
  <c r="J12176" i="6"/>
  <c r="J12177" i="6"/>
  <c r="J12178" i="6"/>
  <c r="J12179" i="6"/>
  <c r="J12180" i="6"/>
  <c r="J12181" i="6"/>
  <c r="J12182" i="6"/>
  <c r="J12183" i="6"/>
  <c r="J12184" i="6"/>
  <c r="J12185" i="6"/>
  <c r="J12186" i="6"/>
  <c r="J12187" i="6"/>
  <c r="J12188" i="6"/>
  <c r="J12189" i="6"/>
  <c r="J12190" i="6"/>
  <c r="J12191" i="6"/>
  <c r="J12192" i="6"/>
  <c r="J12193" i="6"/>
  <c r="J12194" i="6"/>
  <c r="J12195" i="6"/>
  <c r="J12196" i="6"/>
  <c r="J12197" i="6"/>
  <c r="J12198" i="6"/>
  <c r="J12199" i="6"/>
  <c r="J12200" i="6"/>
  <c r="J12201" i="6"/>
  <c r="J12202" i="6"/>
  <c r="J12203" i="6"/>
  <c r="J12204" i="6"/>
  <c r="J12205" i="6"/>
  <c r="J12206" i="6"/>
  <c r="J12207" i="6"/>
  <c r="J12208" i="6"/>
  <c r="J12209" i="6"/>
  <c r="J12210" i="6"/>
  <c r="J12211" i="6"/>
  <c r="J12212" i="6"/>
  <c r="J12213" i="6"/>
  <c r="J12214" i="6"/>
  <c r="J12215" i="6"/>
  <c r="J12216" i="6"/>
  <c r="J12217" i="6"/>
  <c r="J12218" i="6"/>
  <c r="J12219" i="6"/>
  <c r="J12220" i="6"/>
  <c r="J12221" i="6"/>
  <c r="J12222" i="6"/>
  <c r="J12223" i="6"/>
  <c r="J12224" i="6"/>
  <c r="J12225" i="6"/>
  <c r="J12226" i="6"/>
  <c r="J12227" i="6"/>
  <c r="J12228" i="6"/>
  <c r="J12229" i="6"/>
  <c r="J12230" i="6"/>
  <c r="J12231" i="6"/>
  <c r="J12232" i="6"/>
  <c r="J12233" i="6"/>
  <c r="J12234" i="6"/>
  <c r="J12235" i="6"/>
  <c r="J12236" i="6"/>
  <c r="J12237" i="6"/>
  <c r="J12238" i="6"/>
  <c r="J12239" i="6"/>
  <c r="J12240" i="6"/>
  <c r="J12241" i="6"/>
  <c r="J12242" i="6"/>
  <c r="J12243" i="6"/>
  <c r="J12244" i="6"/>
  <c r="J12245" i="6"/>
  <c r="J12246" i="6"/>
  <c r="J12247" i="6"/>
  <c r="J12248" i="6"/>
  <c r="J12249" i="6"/>
  <c r="J12250" i="6"/>
  <c r="J12251" i="6"/>
  <c r="J12252" i="6"/>
  <c r="J12253" i="6"/>
  <c r="J12254" i="6"/>
  <c r="J12255" i="6"/>
  <c r="J12256" i="6"/>
  <c r="J12257" i="6"/>
  <c r="J12258" i="6"/>
  <c r="J12259" i="6"/>
  <c r="J12260" i="6"/>
  <c r="J12261" i="6"/>
  <c r="J12262" i="6"/>
  <c r="J12263" i="6"/>
  <c r="J12264" i="6"/>
  <c r="J12265" i="6"/>
  <c r="J12266" i="6"/>
  <c r="J12267" i="6"/>
  <c r="J12268" i="6"/>
  <c r="J12269" i="6"/>
  <c r="J12270" i="6"/>
  <c r="J12271" i="6"/>
  <c r="J12272" i="6"/>
  <c r="J12273" i="6"/>
  <c r="J12274" i="6"/>
  <c r="J12275" i="6"/>
  <c r="J12276" i="6"/>
  <c r="J12277" i="6"/>
  <c r="J12278" i="6"/>
  <c r="J12279" i="6"/>
  <c r="J12280" i="6"/>
  <c r="J12281" i="6"/>
  <c r="J12282" i="6"/>
  <c r="J12283" i="6"/>
  <c r="J12284" i="6"/>
  <c r="J12285" i="6"/>
  <c r="J12286" i="6"/>
  <c r="J12287" i="6"/>
  <c r="J12288" i="6"/>
  <c r="J12289" i="6"/>
  <c r="J12290" i="6"/>
  <c r="J12291" i="6"/>
  <c r="J12292" i="6"/>
  <c r="J12293" i="6"/>
  <c r="J12294" i="6"/>
  <c r="J12295" i="6"/>
  <c r="J12296" i="6"/>
  <c r="J12297" i="6"/>
  <c r="J12298" i="6"/>
  <c r="J12299" i="6"/>
  <c r="J12300" i="6"/>
  <c r="J12301" i="6"/>
  <c r="J12302" i="6"/>
  <c r="J12303" i="6"/>
  <c r="J12304" i="6"/>
  <c r="J12305" i="6"/>
  <c r="J12306" i="6"/>
  <c r="J12307" i="6"/>
  <c r="J12308" i="6"/>
  <c r="J12309" i="6"/>
  <c r="J12310" i="6"/>
  <c r="J12311" i="6"/>
  <c r="J12312" i="6"/>
  <c r="J12313" i="6"/>
  <c r="J12314" i="6"/>
  <c r="J12315" i="6"/>
  <c r="J12316" i="6"/>
  <c r="J12317" i="6"/>
  <c r="J12318" i="6"/>
  <c r="J12319" i="6"/>
  <c r="J12320" i="6"/>
  <c r="J12321" i="6"/>
  <c r="J12322" i="6"/>
  <c r="J12323" i="6"/>
  <c r="J12324" i="6"/>
  <c r="J12325" i="6"/>
  <c r="J12326" i="6"/>
  <c r="J12327" i="6"/>
  <c r="J12328" i="6"/>
  <c r="J12329" i="6"/>
  <c r="J12330" i="6"/>
  <c r="J12331" i="6"/>
  <c r="J12332" i="6"/>
  <c r="J12333" i="6"/>
  <c r="J12334" i="6"/>
  <c r="J12335" i="6"/>
  <c r="J12336" i="6"/>
  <c r="J12337" i="6"/>
  <c r="J12338" i="6"/>
  <c r="J12339" i="6"/>
  <c r="J12340" i="6"/>
  <c r="J12341" i="6"/>
  <c r="J12342" i="6"/>
  <c r="J12343" i="6"/>
  <c r="J12344" i="6"/>
  <c r="J12345" i="6"/>
  <c r="J12346" i="6"/>
  <c r="J12347" i="6"/>
  <c r="J12348" i="6"/>
  <c r="J12349" i="6"/>
  <c r="J12350" i="6"/>
  <c r="J12351" i="6"/>
  <c r="J12352" i="6"/>
  <c r="J12353" i="6"/>
  <c r="J12354" i="6"/>
  <c r="J12355" i="6"/>
  <c r="J12356" i="6"/>
  <c r="J12357" i="6"/>
  <c r="J12358" i="6"/>
  <c r="J12359" i="6"/>
  <c r="J12360" i="6"/>
  <c r="J12361" i="6"/>
  <c r="J12362" i="6"/>
  <c r="J12363" i="6"/>
  <c r="J12364" i="6"/>
  <c r="J12365" i="6"/>
  <c r="J12366" i="6"/>
  <c r="J12367" i="6"/>
  <c r="J12368" i="6"/>
  <c r="J12369" i="6"/>
  <c r="J12370" i="6"/>
  <c r="J12371" i="6"/>
  <c r="J12372" i="6"/>
  <c r="J12373" i="6"/>
  <c r="J12374" i="6"/>
  <c r="J12375" i="6"/>
  <c r="J12376" i="6"/>
  <c r="J12377" i="6"/>
  <c r="J12378" i="6"/>
  <c r="J12379" i="6"/>
  <c r="J12380" i="6"/>
  <c r="J12381" i="6"/>
  <c r="J12382" i="6"/>
  <c r="J12383" i="6"/>
  <c r="J12384" i="6"/>
  <c r="J12385" i="6"/>
  <c r="J12386" i="6"/>
  <c r="J12387" i="6"/>
  <c r="J12388" i="6"/>
  <c r="J12389" i="6"/>
  <c r="J12390" i="6"/>
  <c r="J12391" i="6"/>
  <c r="J12392" i="6"/>
  <c r="J12393" i="6"/>
  <c r="J12394" i="6"/>
  <c r="J12395" i="6"/>
  <c r="J12396" i="6"/>
  <c r="J12397" i="6"/>
  <c r="J12398" i="6"/>
  <c r="J12399" i="6"/>
  <c r="J12400" i="6"/>
  <c r="J12401" i="6"/>
  <c r="J12402" i="6"/>
  <c r="J12403" i="6"/>
  <c r="J12404" i="6"/>
  <c r="J12405" i="6"/>
  <c r="J12406" i="6"/>
  <c r="J12407" i="6"/>
  <c r="J12408" i="6"/>
  <c r="J12409" i="6"/>
  <c r="J12410" i="6"/>
  <c r="J12411" i="6"/>
  <c r="J12412" i="6"/>
  <c r="J12413" i="6"/>
  <c r="J12414" i="6"/>
  <c r="J12415" i="6"/>
  <c r="J12416" i="6"/>
  <c r="J12417" i="6"/>
  <c r="J12418" i="6"/>
  <c r="J12419" i="6"/>
  <c r="J12420" i="6"/>
  <c r="J12421" i="6"/>
  <c r="J12422" i="6"/>
  <c r="J12423" i="6"/>
  <c r="J12424" i="6"/>
  <c r="J12425" i="6"/>
  <c r="J12426" i="6"/>
  <c r="J12427" i="6"/>
  <c r="J12428" i="6"/>
  <c r="J12429" i="6"/>
  <c r="J12430" i="6"/>
  <c r="J12431" i="6"/>
  <c r="J12432" i="6"/>
  <c r="J12433" i="6"/>
  <c r="J12434" i="6"/>
  <c r="J12435" i="6"/>
  <c r="J12436" i="6"/>
  <c r="J12437" i="6"/>
  <c r="J12438" i="6"/>
  <c r="J12439" i="6"/>
  <c r="J12440" i="6"/>
  <c r="J12441" i="6"/>
  <c r="J12442" i="6"/>
  <c r="J12443" i="6"/>
  <c r="J12444" i="6"/>
  <c r="J12445" i="6"/>
  <c r="J12446" i="6"/>
  <c r="J12447" i="6"/>
  <c r="J12448" i="6"/>
  <c r="J12449" i="6"/>
  <c r="J12450" i="6"/>
  <c r="J12451" i="6"/>
  <c r="J12452" i="6"/>
  <c r="J12453" i="6"/>
  <c r="J12454" i="6"/>
  <c r="J12455" i="6"/>
  <c r="J12456" i="6"/>
  <c r="J12457" i="6"/>
  <c r="J12458" i="6"/>
  <c r="J12459" i="6"/>
  <c r="J12460" i="6"/>
  <c r="J12461" i="6"/>
  <c r="J12462" i="6"/>
  <c r="J12463" i="6"/>
  <c r="J12464" i="6"/>
  <c r="J12465" i="6"/>
  <c r="J12466" i="6"/>
  <c r="J12467" i="6"/>
  <c r="J12468" i="6"/>
  <c r="J12469" i="6"/>
  <c r="J12470" i="6"/>
  <c r="J12471" i="6"/>
  <c r="J12472" i="6"/>
  <c r="J12473" i="6"/>
  <c r="J12474" i="6"/>
  <c r="J12475" i="6"/>
  <c r="J12476" i="6"/>
  <c r="J12477" i="6"/>
  <c r="J12478" i="6"/>
  <c r="J12479" i="6"/>
  <c r="J12480" i="6"/>
  <c r="J12481" i="6"/>
  <c r="J12482" i="6"/>
  <c r="J12483" i="6"/>
  <c r="J12484" i="6"/>
  <c r="J12485" i="6"/>
  <c r="J12486" i="6"/>
  <c r="J12487" i="6"/>
  <c r="J12488" i="6"/>
  <c r="J12489" i="6"/>
  <c r="J12490" i="6"/>
  <c r="J12491" i="6"/>
  <c r="J12492" i="6"/>
  <c r="J12493" i="6"/>
  <c r="J12494" i="6"/>
  <c r="J12495" i="6"/>
  <c r="J12496" i="6"/>
  <c r="J12497" i="6"/>
  <c r="J12498" i="6"/>
  <c r="J12499" i="6"/>
  <c r="J12500" i="6"/>
  <c r="J12501" i="6"/>
  <c r="J12502" i="6"/>
  <c r="J12503" i="6"/>
  <c r="J12504" i="6"/>
  <c r="J12505" i="6"/>
  <c r="J12506" i="6"/>
  <c r="J12507" i="6"/>
  <c r="J12508" i="6"/>
  <c r="J12509" i="6"/>
  <c r="J12510" i="6"/>
  <c r="J12511" i="6"/>
  <c r="J12512" i="6"/>
  <c r="J12513" i="6"/>
  <c r="J12514" i="6"/>
  <c r="J12515" i="6"/>
  <c r="J12516" i="6"/>
  <c r="J12517" i="6"/>
  <c r="J12518" i="6"/>
  <c r="J12519" i="6"/>
  <c r="J12520" i="6"/>
  <c r="J12521" i="6"/>
  <c r="J12522" i="6"/>
  <c r="J12523" i="6"/>
  <c r="J12524" i="6"/>
  <c r="J12525" i="6"/>
  <c r="J12526" i="6"/>
  <c r="J12527" i="6"/>
  <c r="J12528" i="6"/>
  <c r="J12529" i="6"/>
  <c r="J12530" i="6"/>
  <c r="J12531" i="6"/>
  <c r="J12532" i="6"/>
  <c r="J12533" i="6"/>
  <c r="J12534" i="6"/>
  <c r="J12535" i="6"/>
  <c r="J12536" i="6"/>
  <c r="J12537" i="6"/>
  <c r="J12538" i="6"/>
  <c r="J12539" i="6"/>
  <c r="J12540" i="6"/>
  <c r="J12541" i="6"/>
  <c r="J12542" i="6"/>
  <c r="J12543" i="6"/>
  <c r="J12544" i="6"/>
  <c r="J12545" i="6"/>
  <c r="J12546" i="6"/>
  <c r="J12547" i="6"/>
  <c r="J12548" i="6"/>
  <c r="J12549" i="6"/>
  <c r="J12550" i="6"/>
  <c r="J12551" i="6"/>
  <c r="J12552" i="6"/>
  <c r="J12553" i="6"/>
  <c r="J12554" i="6"/>
  <c r="J12555" i="6"/>
  <c r="J12556" i="6"/>
  <c r="J12557" i="6"/>
  <c r="J12558" i="6"/>
  <c r="J12559" i="6"/>
  <c r="J12560" i="6"/>
  <c r="J12561" i="6"/>
  <c r="J12562" i="6"/>
  <c r="J12563" i="6"/>
  <c r="J12564" i="6"/>
  <c r="J12565" i="6"/>
  <c r="J12566" i="6"/>
  <c r="J12567" i="6"/>
  <c r="J12568" i="6"/>
  <c r="J12569" i="6"/>
  <c r="J12570" i="6"/>
  <c r="J12571" i="6"/>
  <c r="J12572" i="6"/>
  <c r="J12573" i="6"/>
  <c r="J12574" i="6"/>
  <c r="J12575" i="6"/>
  <c r="J12576" i="6"/>
  <c r="J12577" i="6"/>
  <c r="J12578" i="6"/>
  <c r="J12579" i="6"/>
  <c r="J12580" i="6"/>
  <c r="J12581" i="6"/>
  <c r="J12582" i="6"/>
  <c r="J12583" i="6"/>
  <c r="J12584" i="6"/>
  <c r="J12585" i="6"/>
  <c r="J12586" i="6"/>
  <c r="J12587" i="6"/>
  <c r="J12588" i="6"/>
  <c r="J12589" i="6"/>
  <c r="J12590" i="6"/>
  <c r="J12591" i="6"/>
  <c r="J12592" i="6"/>
  <c r="J12593" i="6"/>
  <c r="J12594" i="6"/>
  <c r="J12595" i="6"/>
  <c r="J12596" i="6"/>
  <c r="J12597" i="6"/>
  <c r="J12598" i="6"/>
  <c r="J12599" i="6"/>
  <c r="J12600" i="6"/>
  <c r="J12601" i="6"/>
  <c r="J12602" i="6"/>
  <c r="J12603" i="6"/>
  <c r="J12604" i="6"/>
  <c r="J12605" i="6"/>
  <c r="J12606" i="6"/>
  <c r="J12607" i="6"/>
  <c r="J12608" i="6"/>
  <c r="J12609" i="6"/>
  <c r="J12610" i="6"/>
  <c r="J12611" i="6"/>
  <c r="J12612" i="6"/>
  <c r="J12613" i="6"/>
  <c r="J12614" i="6"/>
  <c r="J12615" i="6"/>
  <c r="J12616" i="6"/>
  <c r="J12617" i="6"/>
  <c r="J12618" i="6"/>
  <c r="J12619" i="6"/>
  <c r="J12620" i="6"/>
  <c r="J12621" i="6"/>
  <c r="J12622" i="6"/>
  <c r="J12623" i="6"/>
  <c r="J12624" i="6"/>
  <c r="J12625" i="6"/>
  <c r="J12626" i="6"/>
  <c r="J12627" i="6"/>
  <c r="J12628" i="6"/>
  <c r="J12629" i="6"/>
  <c r="J12630" i="6"/>
  <c r="J12631" i="6"/>
  <c r="J12632" i="6"/>
  <c r="J12633" i="6"/>
  <c r="J12634" i="6"/>
  <c r="J12635" i="6"/>
  <c r="J12636" i="6"/>
  <c r="J12637" i="6"/>
  <c r="J12638" i="6"/>
  <c r="J12639" i="6"/>
  <c r="J12640" i="6"/>
  <c r="J12641" i="6"/>
  <c r="J12642" i="6"/>
  <c r="J12643" i="6"/>
  <c r="J12644" i="6"/>
  <c r="J12645" i="6"/>
  <c r="J12646" i="6"/>
  <c r="J12647" i="6"/>
  <c r="J12648" i="6"/>
  <c r="J12649" i="6"/>
  <c r="J12650" i="6"/>
  <c r="J12651" i="6"/>
  <c r="J12652" i="6"/>
  <c r="J12653" i="6"/>
  <c r="J12654" i="6"/>
  <c r="J12655" i="6"/>
  <c r="J12656" i="6"/>
  <c r="J12657" i="6"/>
  <c r="J12658" i="6"/>
  <c r="J12659" i="6"/>
  <c r="J12660" i="6"/>
  <c r="J12661" i="6"/>
  <c r="J12662" i="6"/>
  <c r="J12663" i="6"/>
  <c r="J12664" i="6"/>
  <c r="J12665" i="6"/>
  <c r="J12666" i="6"/>
  <c r="J12667" i="6"/>
  <c r="J12668" i="6"/>
  <c r="J12669" i="6"/>
  <c r="J12670" i="6"/>
  <c r="J12671" i="6"/>
  <c r="J12672" i="6"/>
  <c r="J12673" i="6"/>
  <c r="J12674" i="6"/>
  <c r="J12675" i="6"/>
  <c r="J12676" i="6"/>
  <c r="J12677" i="6"/>
  <c r="J12678" i="6"/>
  <c r="J12679" i="6"/>
  <c r="J12680" i="6"/>
  <c r="J12681" i="6"/>
  <c r="J12682" i="6"/>
  <c r="J12683" i="6"/>
  <c r="J12684" i="6"/>
  <c r="J12685" i="6"/>
  <c r="J12686" i="6"/>
  <c r="J12687" i="6"/>
  <c r="J12688" i="6"/>
  <c r="J12689" i="6"/>
  <c r="J12690" i="6"/>
  <c r="J12691" i="6"/>
  <c r="J12692" i="6"/>
  <c r="J12693" i="6"/>
  <c r="J12694" i="6"/>
  <c r="J12695" i="6"/>
  <c r="J12696" i="6"/>
  <c r="J12697" i="6"/>
  <c r="J12698" i="6"/>
  <c r="J12699" i="6"/>
  <c r="J12700" i="6"/>
  <c r="J12701" i="6"/>
  <c r="J12702" i="6"/>
  <c r="J12703" i="6"/>
  <c r="J12704" i="6"/>
  <c r="J12705" i="6"/>
  <c r="J12706" i="6"/>
  <c r="J12707" i="6"/>
  <c r="J12708" i="6"/>
  <c r="J12709" i="6"/>
  <c r="J12710" i="6"/>
  <c r="J12711" i="6"/>
  <c r="J12712" i="6"/>
  <c r="J12713" i="6"/>
  <c r="J12714" i="6"/>
  <c r="J12715" i="6"/>
  <c r="J12716" i="6"/>
  <c r="J12717" i="6"/>
  <c r="J12718" i="6"/>
  <c r="J12719" i="6"/>
  <c r="J12720" i="6"/>
  <c r="J12721" i="6"/>
  <c r="J12722" i="6"/>
  <c r="J12723" i="6"/>
  <c r="J12724" i="6"/>
  <c r="J12725" i="6"/>
  <c r="J12726" i="6"/>
  <c r="J12727" i="6"/>
  <c r="J12728" i="6"/>
  <c r="J12729" i="6"/>
  <c r="J12730" i="6"/>
  <c r="J12731" i="6"/>
  <c r="J12732" i="6"/>
  <c r="J12733" i="6"/>
  <c r="J12734" i="6"/>
  <c r="J12735" i="6"/>
  <c r="J12736" i="6"/>
  <c r="J12737" i="6"/>
  <c r="J12738" i="6"/>
  <c r="J12739" i="6"/>
  <c r="J12740" i="6"/>
  <c r="J12741" i="6"/>
  <c r="J12742" i="6"/>
  <c r="J12743" i="6"/>
  <c r="J12744" i="6"/>
  <c r="J12745" i="6"/>
  <c r="J12746" i="6"/>
  <c r="J12747" i="6"/>
  <c r="J12748" i="6"/>
  <c r="J12749" i="6"/>
  <c r="J12750" i="6"/>
  <c r="J12751" i="6"/>
  <c r="J12752" i="6"/>
  <c r="J12753" i="6"/>
  <c r="J12754" i="6"/>
  <c r="J12755" i="6"/>
  <c r="J12756" i="6"/>
  <c r="J12757" i="6"/>
  <c r="J12758" i="6"/>
  <c r="J12759" i="6"/>
  <c r="J12760" i="6"/>
  <c r="J12761" i="6"/>
  <c r="J12762" i="6"/>
  <c r="J12763" i="6"/>
  <c r="J12764" i="6"/>
  <c r="J12765" i="6"/>
  <c r="J12766" i="6"/>
  <c r="J12767" i="6"/>
  <c r="J12768" i="6"/>
  <c r="J12769" i="6"/>
  <c r="J12770" i="6"/>
  <c r="J12771" i="6"/>
  <c r="J12772" i="6"/>
  <c r="J12773" i="6"/>
  <c r="J12774" i="6"/>
  <c r="J12775" i="6"/>
  <c r="J12776" i="6"/>
  <c r="J12777" i="6"/>
  <c r="J12778" i="6"/>
  <c r="J12779" i="6"/>
  <c r="J12780" i="6"/>
  <c r="J12781" i="6"/>
  <c r="J12782" i="6"/>
  <c r="J12783" i="6"/>
  <c r="J12784" i="6"/>
  <c r="J12785" i="6"/>
  <c r="J12786" i="6"/>
  <c r="J12787" i="6"/>
  <c r="J12788" i="6"/>
  <c r="J12789" i="6"/>
  <c r="J12790" i="6"/>
  <c r="J12791" i="6"/>
  <c r="J12792" i="6"/>
  <c r="J12793" i="6"/>
  <c r="J12794" i="6"/>
  <c r="J12795" i="6"/>
  <c r="J12796" i="6"/>
  <c r="J12797" i="6"/>
  <c r="J12798" i="6"/>
  <c r="J12799" i="6"/>
  <c r="J12800" i="6"/>
  <c r="J12801" i="6"/>
  <c r="J12802" i="6"/>
  <c r="J12803" i="6"/>
  <c r="J12804" i="6"/>
  <c r="J12805" i="6"/>
  <c r="J12806" i="6"/>
  <c r="J12807" i="6"/>
  <c r="J12808" i="6"/>
  <c r="J12809" i="6"/>
  <c r="J12810" i="6"/>
  <c r="J12811" i="6"/>
  <c r="J12812" i="6"/>
  <c r="J12813" i="6"/>
  <c r="J12814" i="6"/>
  <c r="J12815" i="6"/>
  <c r="J12816" i="6"/>
  <c r="J12817" i="6"/>
  <c r="J12818" i="6"/>
  <c r="J12819" i="6"/>
  <c r="J12820" i="6"/>
  <c r="J12821" i="6"/>
  <c r="J12822" i="6"/>
  <c r="J12823" i="6"/>
  <c r="J12824" i="6"/>
  <c r="J12825" i="6"/>
  <c r="J12826" i="6"/>
  <c r="J12827" i="6"/>
  <c r="J12828" i="6"/>
  <c r="J12829" i="6"/>
  <c r="J12830" i="6"/>
  <c r="J12831" i="6"/>
  <c r="J12832" i="6"/>
  <c r="J12833" i="6"/>
  <c r="J12834" i="6"/>
  <c r="J12835" i="6"/>
  <c r="J12836" i="6"/>
  <c r="J12837" i="6"/>
  <c r="J12838" i="6"/>
  <c r="J12839" i="6"/>
  <c r="J12840" i="6"/>
  <c r="J12841" i="6"/>
  <c r="J12842" i="6"/>
  <c r="J12843" i="6"/>
  <c r="J12844" i="6"/>
  <c r="J12845" i="6"/>
  <c r="J12846" i="6"/>
  <c r="J12847" i="6"/>
  <c r="J12848" i="6"/>
  <c r="J12849" i="6"/>
  <c r="J12850" i="6"/>
  <c r="J12851" i="6"/>
  <c r="J12852" i="6"/>
  <c r="J12853" i="6"/>
  <c r="J12854" i="6"/>
  <c r="J12855" i="6"/>
  <c r="J12856" i="6"/>
  <c r="J12857" i="6"/>
  <c r="J12858" i="6"/>
  <c r="J12859" i="6"/>
  <c r="J12860" i="6"/>
  <c r="J12861" i="6"/>
  <c r="J12862" i="6"/>
  <c r="J12863" i="6"/>
  <c r="J12864" i="6"/>
  <c r="J12865" i="6"/>
  <c r="J12866" i="6"/>
  <c r="J12867" i="6"/>
  <c r="J12868" i="6"/>
  <c r="J12869" i="6"/>
  <c r="J12870" i="6"/>
  <c r="J12871" i="6"/>
  <c r="J12872" i="6"/>
  <c r="J12873" i="6"/>
  <c r="J12874" i="6"/>
  <c r="J12875" i="6"/>
  <c r="J12876" i="6"/>
  <c r="J12877" i="6"/>
  <c r="J12878" i="6"/>
  <c r="J12879" i="6"/>
  <c r="J12880" i="6"/>
  <c r="J12881" i="6"/>
  <c r="J12882" i="6"/>
  <c r="J12883" i="6"/>
  <c r="J12884" i="6"/>
  <c r="J12885" i="6"/>
  <c r="J12886" i="6"/>
  <c r="J12887" i="6"/>
  <c r="J12888" i="6"/>
  <c r="J12889" i="6"/>
  <c r="J12890" i="6"/>
  <c r="J12891" i="6"/>
  <c r="J12892" i="6"/>
  <c r="J12893" i="6"/>
  <c r="J12894" i="6"/>
  <c r="J12895" i="6"/>
  <c r="J12896" i="6"/>
  <c r="J12897" i="6"/>
  <c r="J12898" i="6"/>
  <c r="J12899" i="6"/>
  <c r="J12900" i="6"/>
  <c r="J12901" i="6"/>
  <c r="J12902" i="6"/>
  <c r="J12903" i="6"/>
  <c r="J12904" i="6"/>
  <c r="J12905" i="6"/>
  <c r="J12906" i="6"/>
  <c r="J12907" i="6"/>
  <c r="J12908" i="6"/>
  <c r="J12909" i="6"/>
  <c r="J12910" i="6"/>
  <c r="J12911" i="6"/>
  <c r="J12912" i="6"/>
  <c r="J12913" i="6"/>
  <c r="J12914" i="6"/>
  <c r="J12915" i="6"/>
  <c r="J12916" i="6"/>
  <c r="J12917" i="6"/>
  <c r="J12918" i="6"/>
  <c r="J12919" i="6"/>
  <c r="J12920" i="6"/>
  <c r="J12921" i="6"/>
  <c r="J12922" i="6"/>
  <c r="J12923" i="6"/>
  <c r="J12924" i="6"/>
  <c r="J12925" i="6"/>
  <c r="J12926" i="6"/>
  <c r="J12927" i="6"/>
  <c r="J12928" i="6"/>
  <c r="J12929" i="6"/>
  <c r="J12930" i="6"/>
  <c r="J12931" i="6"/>
  <c r="J12932" i="6"/>
  <c r="J12933" i="6"/>
  <c r="J12934" i="6"/>
  <c r="J12935" i="6"/>
  <c r="J12936" i="6"/>
  <c r="J12937" i="6"/>
  <c r="J12938" i="6"/>
  <c r="J12939" i="6"/>
  <c r="J12940" i="6"/>
  <c r="J12941" i="6"/>
  <c r="J12942" i="6"/>
  <c r="J12943" i="6"/>
  <c r="J12944" i="6"/>
  <c r="J12945" i="6"/>
  <c r="J12946" i="6"/>
  <c r="J12947" i="6"/>
  <c r="J12948" i="6"/>
  <c r="J12949" i="6"/>
  <c r="J12950" i="6"/>
  <c r="J12951" i="6"/>
  <c r="J12952" i="6"/>
  <c r="J12953" i="6"/>
  <c r="J12954" i="6"/>
  <c r="J12955" i="6"/>
  <c r="J12956" i="6"/>
  <c r="J12957" i="6"/>
  <c r="J12958" i="6"/>
  <c r="J12959" i="6"/>
  <c r="J12960" i="6"/>
  <c r="J12961" i="6"/>
  <c r="J12962" i="6"/>
  <c r="J12963" i="6"/>
  <c r="J12964" i="6"/>
  <c r="J12965" i="6"/>
  <c r="J12966" i="6"/>
  <c r="J12967" i="6"/>
  <c r="J12968" i="6"/>
  <c r="J12969" i="6"/>
  <c r="J12970" i="6"/>
  <c r="J12971" i="6"/>
  <c r="J12972" i="6"/>
  <c r="J12973" i="6"/>
  <c r="J12974" i="6"/>
  <c r="J12975" i="6"/>
  <c r="J12976" i="6"/>
  <c r="J12977" i="6"/>
  <c r="J12978" i="6"/>
  <c r="J12979" i="6"/>
  <c r="J12980" i="6"/>
  <c r="J12981" i="6"/>
  <c r="J12982" i="6"/>
  <c r="J12983" i="6"/>
  <c r="J12984" i="6"/>
  <c r="J12985" i="6"/>
  <c r="J12986" i="6"/>
  <c r="J12987" i="6"/>
  <c r="J12988" i="6"/>
  <c r="J12989" i="6"/>
  <c r="J12990" i="6"/>
  <c r="J12991" i="6"/>
  <c r="J12992" i="6"/>
  <c r="J12993" i="6"/>
  <c r="J12994" i="6"/>
  <c r="J12995" i="6"/>
  <c r="J12996" i="6"/>
  <c r="J12997" i="6"/>
  <c r="J12998" i="6"/>
  <c r="J12999" i="6"/>
  <c r="J13000" i="6"/>
  <c r="J13001" i="6"/>
  <c r="J13002" i="6"/>
  <c r="J13003" i="6"/>
  <c r="J13004" i="6"/>
  <c r="J13005" i="6"/>
  <c r="J13006" i="6"/>
  <c r="J13007" i="6"/>
  <c r="J13008" i="6"/>
  <c r="J13009" i="6"/>
  <c r="J13010" i="6"/>
  <c r="J13011" i="6"/>
  <c r="J13012" i="6"/>
  <c r="J13013" i="6"/>
  <c r="J13014" i="6"/>
  <c r="J13015" i="6"/>
  <c r="J13016" i="6"/>
  <c r="J13017" i="6"/>
  <c r="J13018" i="6"/>
  <c r="J13019" i="6"/>
  <c r="J13020" i="6"/>
  <c r="J13021" i="6"/>
  <c r="J13022" i="6"/>
  <c r="J13023" i="6"/>
  <c r="J13024" i="6"/>
  <c r="J13025" i="6"/>
  <c r="J13026" i="6"/>
  <c r="J13027" i="6"/>
  <c r="J13028" i="6"/>
  <c r="J13029" i="6"/>
  <c r="J13030" i="6"/>
  <c r="J13031" i="6"/>
  <c r="J13032" i="6"/>
  <c r="J13033" i="6"/>
  <c r="J13034" i="6"/>
  <c r="J13035" i="6"/>
  <c r="J13036" i="6"/>
  <c r="J13037" i="6"/>
  <c r="J13038" i="6"/>
  <c r="J13039" i="6"/>
  <c r="J13040" i="6"/>
  <c r="J13041" i="6"/>
  <c r="J13042" i="6"/>
  <c r="J13043" i="6"/>
  <c r="J13044" i="6"/>
  <c r="J13045" i="6"/>
  <c r="J13046" i="6"/>
  <c r="J13047" i="6"/>
  <c r="J13048" i="6"/>
  <c r="J13049" i="6"/>
  <c r="J13050" i="6"/>
  <c r="J13051" i="6"/>
  <c r="J13052" i="6"/>
  <c r="J13053" i="6"/>
  <c r="J13054" i="6"/>
  <c r="J13055" i="6"/>
  <c r="J13056" i="6"/>
  <c r="J13057" i="6"/>
  <c r="J13058" i="6"/>
  <c r="J13059" i="6"/>
  <c r="J13060" i="6"/>
  <c r="J13061" i="6"/>
  <c r="J13062" i="6"/>
  <c r="J13063" i="6"/>
  <c r="J13064" i="6"/>
  <c r="J13065" i="6"/>
  <c r="J13066" i="6"/>
  <c r="J13067" i="6"/>
  <c r="J13068" i="6"/>
  <c r="J13069" i="6"/>
  <c r="J13070" i="6"/>
  <c r="J13071" i="6"/>
  <c r="J13072" i="6"/>
  <c r="J13073" i="6"/>
  <c r="J13074" i="6"/>
  <c r="J13075" i="6"/>
  <c r="J13076" i="6"/>
  <c r="J13077" i="6"/>
  <c r="J13078" i="6"/>
  <c r="J13079" i="6"/>
  <c r="J13080" i="6"/>
  <c r="J13081" i="6"/>
  <c r="J13082" i="6"/>
  <c r="J13083" i="6"/>
  <c r="J13084" i="6"/>
  <c r="J13085" i="6"/>
  <c r="J13086" i="6"/>
  <c r="J13087" i="6"/>
  <c r="J13088" i="6"/>
  <c r="J13089" i="6"/>
  <c r="J13090" i="6"/>
  <c r="J13091" i="6"/>
  <c r="J13092" i="6"/>
  <c r="J13093" i="6"/>
  <c r="J13094" i="6"/>
  <c r="J13095" i="6"/>
  <c r="J13096" i="6"/>
  <c r="J13097" i="6"/>
  <c r="J13098" i="6"/>
  <c r="J13099" i="6"/>
  <c r="J13100" i="6"/>
  <c r="J13101" i="6"/>
  <c r="J13102" i="6"/>
  <c r="J13103" i="6"/>
  <c r="J13104" i="6"/>
  <c r="J13105" i="6"/>
  <c r="J13106" i="6"/>
  <c r="J13107" i="6"/>
  <c r="J13108" i="6"/>
  <c r="J13109" i="6"/>
  <c r="J13110" i="6"/>
  <c r="J13111" i="6"/>
  <c r="J13112" i="6"/>
  <c r="J13113" i="6"/>
  <c r="J13114" i="6"/>
  <c r="J13115" i="6"/>
  <c r="J13116" i="6"/>
  <c r="J13117" i="6"/>
  <c r="J13118" i="6"/>
  <c r="J13119" i="6"/>
  <c r="J13120" i="6"/>
  <c r="J13121" i="6"/>
  <c r="J13122" i="6"/>
  <c r="J13123" i="6"/>
  <c r="J13124" i="6"/>
  <c r="J13125" i="6"/>
  <c r="J13126" i="6"/>
  <c r="J13127" i="6"/>
  <c r="J13128" i="6"/>
  <c r="J13129" i="6"/>
  <c r="J13130" i="6"/>
  <c r="J13131" i="6"/>
  <c r="J13132" i="6"/>
  <c r="J13133" i="6"/>
  <c r="J13134" i="6"/>
  <c r="J13135" i="6"/>
  <c r="J13136" i="6"/>
  <c r="J13137" i="6"/>
  <c r="J13138" i="6"/>
  <c r="J13139" i="6"/>
  <c r="J13140" i="6"/>
  <c r="J13141" i="6"/>
  <c r="J13142" i="6"/>
  <c r="J13143" i="6"/>
  <c r="J13144" i="6"/>
  <c r="J13145" i="6"/>
  <c r="J13146" i="6"/>
  <c r="J13147" i="6"/>
  <c r="J13148" i="6"/>
  <c r="J13149" i="6"/>
  <c r="J13150" i="6"/>
  <c r="J13151" i="6"/>
  <c r="J13152" i="6"/>
  <c r="J13153" i="6"/>
  <c r="J13154" i="6"/>
  <c r="J13155" i="6"/>
  <c r="J13156" i="6"/>
  <c r="J13157" i="6"/>
  <c r="J13158" i="6"/>
  <c r="J13159" i="6"/>
  <c r="J13160" i="6"/>
  <c r="J13161" i="6"/>
  <c r="J13162" i="6"/>
  <c r="J13163" i="6"/>
  <c r="J13164" i="6"/>
  <c r="J13165" i="6"/>
  <c r="J13166" i="6"/>
  <c r="J13167" i="6"/>
  <c r="J13168" i="6"/>
  <c r="J13169" i="6"/>
  <c r="J13170" i="6"/>
  <c r="J13171" i="6"/>
  <c r="J13172" i="6"/>
  <c r="J13173" i="6"/>
  <c r="J13174" i="6"/>
  <c r="J13175" i="6"/>
  <c r="J13176" i="6"/>
  <c r="J13177" i="6"/>
  <c r="J13178" i="6"/>
  <c r="J13179" i="6"/>
  <c r="J13180" i="6"/>
  <c r="J13181" i="6"/>
  <c r="J13182" i="6"/>
  <c r="J13183" i="6"/>
  <c r="J13184" i="6"/>
  <c r="J13185" i="6"/>
  <c r="J13186" i="6"/>
  <c r="J13187" i="6"/>
  <c r="J13188" i="6"/>
  <c r="J13189" i="6"/>
  <c r="J13190" i="6"/>
  <c r="J13191" i="6"/>
  <c r="J13192" i="6"/>
  <c r="J13193" i="6"/>
  <c r="J13194" i="6"/>
  <c r="J13195" i="6"/>
  <c r="J13196" i="6"/>
  <c r="J13197" i="6"/>
  <c r="J13198" i="6"/>
  <c r="J13199" i="6"/>
  <c r="J13200" i="6"/>
  <c r="J13201" i="6"/>
  <c r="J13202" i="6"/>
  <c r="J13203" i="6"/>
  <c r="J13204" i="6"/>
  <c r="J13205" i="6"/>
  <c r="J13206" i="6"/>
  <c r="J13207" i="6"/>
  <c r="J13208" i="6"/>
  <c r="J13209" i="6"/>
  <c r="J13210" i="6"/>
  <c r="J13211" i="6"/>
  <c r="J13212" i="6"/>
  <c r="J13213" i="6"/>
  <c r="J13214" i="6"/>
  <c r="J13215" i="6"/>
  <c r="J13216" i="6"/>
  <c r="J13217" i="6"/>
  <c r="J13218" i="6"/>
  <c r="J13219" i="6"/>
  <c r="J13220" i="6"/>
  <c r="J13221" i="6"/>
  <c r="J13222" i="6"/>
  <c r="J13223" i="6"/>
  <c r="J13224" i="6"/>
  <c r="J13225" i="6"/>
  <c r="J13226" i="6"/>
  <c r="J13227" i="6"/>
  <c r="J13228" i="6"/>
  <c r="J13229" i="6"/>
  <c r="J13230" i="6"/>
  <c r="J13231" i="6"/>
  <c r="J13232" i="6"/>
  <c r="J13233" i="6"/>
  <c r="J13234" i="6"/>
  <c r="J13235" i="6"/>
  <c r="J13236" i="6"/>
  <c r="J13237" i="6"/>
  <c r="J13238" i="6"/>
  <c r="J13239" i="6"/>
  <c r="J13240" i="6"/>
  <c r="J13241" i="6"/>
  <c r="J13242" i="6"/>
  <c r="J13243" i="6"/>
  <c r="J13244" i="6"/>
  <c r="J13245" i="6"/>
  <c r="J13246" i="6"/>
  <c r="J13247" i="6"/>
  <c r="J13248" i="6"/>
  <c r="J13249" i="6"/>
  <c r="J13250" i="6"/>
  <c r="J13251" i="6"/>
  <c r="J13252" i="6"/>
  <c r="J13253" i="6"/>
  <c r="J13254" i="6"/>
  <c r="J13255" i="6"/>
  <c r="J13256" i="6"/>
  <c r="J13257" i="6"/>
  <c r="J13258" i="6"/>
  <c r="J13259" i="6"/>
  <c r="J13260" i="6"/>
  <c r="J13261" i="6"/>
  <c r="J13262" i="6"/>
  <c r="J13263" i="6"/>
  <c r="J13264" i="6"/>
  <c r="J13265" i="6"/>
  <c r="J13266" i="6"/>
  <c r="J13267" i="6"/>
  <c r="J13268" i="6"/>
  <c r="J13269" i="6"/>
  <c r="J13270" i="6"/>
  <c r="J13271" i="6"/>
  <c r="J13272" i="6"/>
  <c r="J13273" i="6"/>
  <c r="J13274" i="6"/>
  <c r="J13275" i="6"/>
  <c r="J13276" i="6"/>
  <c r="J13277" i="6"/>
  <c r="J13278" i="6"/>
  <c r="J13279" i="6"/>
  <c r="J13280" i="6"/>
  <c r="J13281" i="6"/>
  <c r="J13282" i="6"/>
  <c r="J13283" i="6"/>
  <c r="J13284" i="6"/>
  <c r="J13285" i="6"/>
  <c r="J13286" i="6"/>
  <c r="J13287" i="6"/>
  <c r="J13288" i="6"/>
  <c r="J13289" i="6"/>
  <c r="J13290" i="6"/>
  <c r="J13291" i="6"/>
  <c r="J13292" i="6"/>
  <c r="J13293" i="6"/>
  <c r="J13294" i="6"/>
  <c r="J13295" i="6"/>
  <c r="J13296" i="6"/>
  <c r="J13297" i="6"/>
  <c r="J13298" i="6"/>
  <c r="J13299" i="6"/>
  <c r="J13300" i="6"/>
  <c r="J13301" i="6"/>
  <c r="J13302" i="6"/>
  <c r="J13303" i="6"/>
  <c r="J13304" i="6"/>
  <c r="J13305" i="6"/>
  <c r="J13306" i="6"/>
  <c r="J13307" i="6"/>
  <c r="J13308" i="6"/>
  <c r="J13309" i="6"/>
  <c r="J13310" i="6"/>
  <c r="J13311" i="6"/>
  <c r="J13312" i="6"/>
  <c r="J13313" i="6"/>
  <c r="J13314" i="6"/>
  <c r="J13315" i="6"/>
  <c r="J13316" i="6"/>
  <c r="J13317" i="6"/>
  <c r="J13318" i="6"/>
  <c r="J13319" i="6"/>
  <c r="J13320" i="6"/>
  <c r="J13321" i="6"/>
  <c r="J13322" i="6"/>
  <c r="J13323" i="6"/>
  <c r="J13324" i="6"/>
  <c r="J13325" i="6"/>
  <c r="J13326" i="6"/>
  <c r="J13327" i="6"/>
  <c r="J13328" i="6"/>
  <c r="J13329" i="6"/>
  <c r="J13330" i="6"/>
  <c r="J13331" i="6"/>
  <c r="J13332" i="6"/>
  <c r="J13333" i="6"/>
  <c r="J13334" i="6"/>
  <c r="J13335" i="6"/>
  <c r="J13336" i="6"/>
  <c r="J13337" i="6"/>
  <c r="J13338" i="6"/>
  <c r="J13339" i="6"/>
  <c r="J13340" i="6"/>
  <c r="J13341" i="6"/>
  <c r="J13342" i="6"/>
  <c r="J13343" i="6"/>
  <c r="J13344" i="6"/>
  <c r="J13345" i="6"/>
  <c r="J13346" i="6"/>
  <c r="J13347" i="6"/>
  <c r="J13348" i="6"/>
  <c r="J13349" i="6"/>
  <c r="J13350" i="6"/>
  <c r="J13351" i="6"/>
  <c r="J13352" i="6"/>
  <c r="J13353" i="6"/>
  <c r="J13354" i="6"/>
  <c r="J13355" i="6"/>
  <c r="J13356" i="6"/>
  <c r="J13357" i="6"/>
  <c r="J13358" i="6"/>
  <c r="J13359" i="6"/>
  <c r="J13360" i="6"/>
  <c r="J13361" i="6"/>
  <c r="J13362" i="6"/>
  <c r="J13363" i="6"/>
  <c r="J13364" i="6"/>
  <c r="J13365" i="6"/>
  <c r="J13366" i="6"/>
  <c r="J13367" i="6"/>
  <c r="J13368" i="6"/>
  <c r="J13369" i="6"/>
  <c r="J13370" i="6"/>
  <c r="J13371" i="6"/>
  <c r="J13372" i="6"/>
  <c r="J13373" i="6"/>
  <c r="J13374" i="6"/>
  <c r="J13375" i="6"/>
  <c r="J13376" i="6"/>
  <c r="J13377" i="6"/>
  <c r="J13378" i="6"/>
  <c r="J13379" i="6"/>
  <c r="J13380" i="6"/>
  <c r="J13381" i="6"/>
  <c r="J13382" i="6"/>
  <c r="J13383" i="6"/>
  <c r="J13384" i="6"/>
  <c r="J13385" i="6"/>
  <c r="J13386" i="6"/>
  <c r="J13387" i="6"/>
  <c r="J13388" i="6"/>
  <c r="J13389" i="6"/>
  <c r="J13390" i="6"/>
  <c r="J13391" i="6"/>
  <c r="J13392" i="6"/>
  <c r="J13393" i="6"/>
  <c r="J13394" i="6"/>
  <c r="J13395" i="6"/>
  <c r="J13396" i="6"/>
  <c r="J13397" i="6"/>
  <c r="J13398" i="6"/>
  <c r="J13399" i="6"/>
  <c r="J13400" i="6"/>
  <c r="J13401" i="6"/>
  <c r="J13402" i="6"/>
  <c r="J13403" i="6"/>
  <c r="J13404" i="6"/>
  <c r="J13405" i="6"/>
  <c r="J13406" i="6"/>
  <c r="J13407" i="6"/>
  <c r="J13408" i="6"/>
  <c r="J13409" i="6"/>
  <c r="J13410" i="6"/>
  <c r="J13411" i="6"/>
  <c r="J13412" i="6"/>
  <c r="J13413" i="6"/>
  <c r="J13414" i="6"/>
  <c r="J13415" i="6"/>
  <c r="J13416" i="6"/>
  <c r="J13417" i="6"/>
  <c r="J13418" i="6"/>
  <c r="J13419" i="6"/>
  <c r="J13420" i="6"/>
  <c r="J13421" i="6"/>
  <c r="J13422" i="6"/>
  <c r="J13423" i="6"/>
  <c r="J13424" i="6"/>
  <c r="J13425" i="6"/>
  <c r="J13426" i="6"/>
  <c r="J13427" i="6"/>
  <c r="J13428" i="6"/>
  <c r="J13429" i="6"/>
  <c r="J13430" i="6"/>
  <c r="J13431" i="6"/>
  <c r="J13432" i="6"/>
  <c r="J13433" i="6"/>
  <c r="J13434" i="6"/>
  <c r="J13435" i="6"/>
  <c r="J13436" i="6"/>
  <c r="J13437" i="6"/>
  <c r="J13438" i="6"/>
  <c r="J13439" i="6"/>
  <c r="J13440" i="6"/>
  <c r="J13441" i="6"/>
  <c r="J13442" i="6"/>
  <c r="J13443" i="6"/>
  <c r="J13444" i="6"/>
  <c r="J13445" i="6"/>
  <c r="J13446" i="6"/>
  <c r="J13447" i="6"/>
  <c r="J13448" i="6"/>
  <c r="J13449" i="6"/>
  <c r="J13450" i="6"/>
  <c r="J13451" i="6"/>
  <c r="J13452" i="6"/>
  <c r="J13453" i="6"/>
  <c r="J13454" i="6"/>
  <c r="J13455" i="6"/>
  <c r="J13456" i="6"/>
  <c r="J13457" i="6"/>
  <c r="J13458" i="6"/>
  <c r="J13459" i="6"/>
  <c r="J13460" i="6"/>
  <c r="J13461" i="6"/>
  <c r="J13462" i="6"/>
  <c r="J13463" i="6"/>
  <c r="J13464" i="6"/>
  <c r="J13465" i="6"/>
  <c r="J13466" i="6"/>
  <c r="J13467" i="6"/>
  <c r="J13468" i="6"/>
  <c r="J13469" i="6"/>
  <c r="J13470" i="6"/>
  <c r="J13471" i="6"/>
  <c r="J13472" i="6"/>
  <c r="J13473" i="6"/>
  <c r="J13474" i="6"/>
  <c r="J13475" i="6"/>
  <c r="J13476" i="6"/>
  <c r="J13477" i="6"/>
  <c r="J13478" i="6"/>
  <c r="J13479" i="6"/>
  <c r="J13480" i="6"/>
  <c r="J13481" i="6"/>
  <c r="J13482" i="6"/>
  <c r="J13483" i="6"/>
  <c r="J13484" i="6"/>
  <c r="J13485" i="6"/>
  <c r="J13486" i="6"/>
  <c r="J13487" i="6"/>
  <c r="J13488" i="6"/>
  <c r="J13489" i="6"/>
  <c r="J13490" i="6"/>
  <c r="J13491" i="6"/>
  <c r="J13492" i="6"/>
  <c r="J13493" i="6"/>
  <c r="J13494" i="6"/>
  <c r="J13495" i="6"/>
  <c r="J13496" i="6"/>
  <c r="J13497" i="6"/>
  <c r="J13498" i="6"/>
  <c r="J13499" i="6"/>
  <c r="J13500" i="6"/>
  <c r="J13501" i="6"/>
  <c r="J13502" i="6"/>
  <c r="J13503" i="6"/>
  <c r="J13504" i="6"/>
  <c r="J13505" i="6"/>
  <c r="J13506" i="6"/>
  <c r="J13507" i="6"/>
  <c r="J13508" i="6"/>
  <c r="J13509" i="6"/>
  <c r="J13510" i="6"/>
  <c r="J13511" i="6"/>
  <c r="J13512" i="6"/>
  <c r="J13513" i="6"/>
  <c r="J13514" i="6"/>
  <c r="J13515" i="6"/>
  <c r="J13516" i="6"/>
  <c r="J13517" i="6"/>
  <c r="J13518" i="6"/>
  <c r="J13519" i="6"/>
  <c r="J13520" i="6"/>
  <c r="J13521" i="6"/>
  <c r="J13522" i="6"/>
  <c r="J13523" i="6"/>
  <c r="J13524" i="6"/>
  <c r="J13525" i="6"/>
  <c r="J13526" i="6"/>
  <c r="J13527" i="6"/>
  <c r="J13528" i="6"/>
  <c r="J13529" i="6"/>
  <c r="J13530" i="6"/>
  <c r="J13531" i="6"/>
  <c r="J13532" i="6"/>
  <c r="J13533" i="6"/>
  <c r="J13534" i="6"/>
  <c r="J13535" i="6"/>
  <c r="J13536" i="6"/>
  <c r="J13537" i="6"/>
  <c r="J13538" i="6"/>
  <c r="J13539" i="6"/>
  <c r="J13540" i="6"/>
  <c r="J13541" i="6"/>
  <c r="J13542" i="6"/>
  <c r="J13543" i="6"/>
  <c r="J13544" i="6"/>
  <c r="J13545" i="6"/>
  <c r="J13546" i="6"/>
  <c r="J13547" i="6"/>
  <c r="J13548" i="6"/>
  <c r="J13549" i="6"/>
  <c r="J13550" i="6"/>
  <c r="J13551" i="6"/>
  <c r="J13552" i="6"/>
  <c r="J13553" i="6"/>
  <c r="J13554" i="6"/>
  <c r="J13555" i="6"/>
  <c r="J13556" i="6"/>
  <c r="J13557" i="6"/>
  <c r="J13558" i="6"/>
  <c r="J13559" i="6"/>
  <c r="J13560" i="6"/>
  <c r="J13561" i="6"/>
  <c r="J13562" i="6"/>
  <c r="J13563" i="6"/>
  <c r="J13564" i="6"/>
  <c r="J13565" i="6"/>
  <c r="J13566" i="6"/>
  <c r="J13567" i="6"/>
  <c r="J13568" i="6"/>
  <c r="J13569" i="6"/>
  <c r="J13570" i="6"/>
  <c r="J13571" i="6"/>
  <c r="J13572" i="6"/>
  <c r="J13573" i="6"/>
  <c r="J13574" i="6"/>
  <c r="J13575" i="6"/>
  <c r="J13576" i="6"/>
  <c r="J13577" i="6"/>
  <c r="J13578" i="6"/>
  <c r="J13579" i="6"/>
  <c r="J13580" i="6"/>
  <c r="J13581" i="6"/>
  <c r="J13582" i="6"/>
  <c r="J13583" i="6"/>
  <c r="J13584" i="6"/>
  <c r="J13585" i="6"/>
  <c r="J13586" i="6"/>
  <c r="J13587" i="6"/>
  <c r="J13588" i="6"/>
  <c r="J13589" i="6"/>
  <c r="J13590" i="6"/>
  <c r="J13591" i="6"/>
  <c r="J13592" i="6"/>
  <c r="J13593" i="6"/>
  <c r="J13594" i="6"/>
  <c r="J13595" i="6"/>
  <c r="J13596" i="6"/>
  <c r="J13597" i="6"/>
  <c r="J13598" i="6"/>
  <c r="J13599" i="6"/>
  <c r="J13600" i="6"/>
  <c r="J13601" i="6"/>
  <c r="J13602" i="6"/>
  <c r="J13603" i="6"/>
  <c r="J13604" i="6"/>
  <c r="J13605" i="6"/>
  <c r="J13606" i="6"/>
  <c r="J13607" i="6"/>
  <c r="J13608" i="6"/>
  <c r="J13609" i="6"/>
  <c r="J13610" i="6"/>
  <c r="J13611" i="6"/>
  <c r="J13612" i="6"/>
  <c r="J13613" i="6"/>
  <c r="J13614" i="6"/>
  <c r="J13615" i="6"/>
  <c r="J13616" i="6"/>
  <c r="J13617" i="6"/>
  <c r="J13618" i="6"/>
  <c r="J13619" i="6"/>
  <c r="J13620" i="6"/>
  <c r="J13621" i="6"/>
  <c r="J13622" i="6"/>
  <c r="J13623" i="6"/>
  <c r="J13624" i="6"/>
  <c r="J13625" i="6"/>
  <c r="J13626" i="6"/>
  <c r="J13627" i="6"/>
  <c r="J13628" i="6"/>
  <c r="J13629" i="6"/>
  <c r="J13630" i="6"/>
  <c r="J13631" i="6"/>
  <c r="J13632" i="6"/>
  <c r="J13633" i="6"/>
  <c r="J13634" i="6"/>
  <c r="J13635" i="6"/>
  <c r="J13636" i="6"/>
  <c r="J13637" i="6"/>
  <c r="J13638" i="6"/>
  <c r="J13639" i="6"/>
  <c r="J13640" i="6"/>
  <c r="J13641" i="6"/>
  <c r="J13642" i="6"/>
  <c r="J13643" i="6"/>
  <c r="J13644" i="6"/>
  <c r="J13645" i="6"/>
  <c r="J13646" i="6"/>
  <c r="J13647" i="6"/>
  <c r="J13648" i="6"/>
  <c r="J13649" i="6"/>
  <c r="J13650" i="6"/>
  <c r="J13651" i="6"/>
  <c r="J13652" i="6"/>
  <c r="J13653" i="6"/>
  <c r="J13654" i="6"/>
  <c r="J13655" i="6"/>
  <c r="J13656" i="6"/>
  <c r="J13657" i="6"/>
  <c r="J13658" i="6"/>
  <c r="J13659" i="6"/>
  <c r="J13660" i="6"/>
  <c r="J13661" i="6"/>
  <c r="J13662" i="6"/>
  <c r="J13663" i="6"/>
  <c r="J13664" i="6"/>
  <c r="J13665" i="6"/>
  <c r="J13666" i="6"/>
  <c r="J13667" i="6"/>
  <c r="J13668" i="6"/>
  <c r="J13669" i="6"/>
  <c r="J13670" i="6"/>
  <c r="J13671" i="6"/>
  <c r="J13672" i="6"/>
  <c r="J13673" i="6"/>
  <c r="J13674" i="6"/>
  <c r="J13675" i="6"/>
  <c r="J13676" i="6"/>
  <c r="J13677" i="6"/>
  <c r="J13678" i="6"/>
  <c r="J13679" i="6"/>
  <c r="J13680" i="6"/>
  <c r="J13681" i="6"/>
  <c r="J13682" i="6"/>
  <c r="J13683" i="6"/>
  <c r="J13684" i="6"/>
  <c r="J13685" i="6"/>
  <c r="J13686" i="6"/>
  <c r="J13687" i="6"/>
  <c r="J13688" i="6"/>
  <c r="J13689" i="6"/>
  <c r="J13690" i="6"/>
  <c r="J13691" i="6"/>
  <c r="J13692" i="6"/>
  <c r="J13693" i="6"/>
  <c r="J13694" i="6"/>
  <c r="J13695" i="6"/>
  <c r="J13696" i="6"/>
  <c r="J13697" i="6"/>
  <c r="J13698" i="6"/>
  <c r="J13699" i="6"/>
  <c r="J13700" i="6"/>
  <c r="J13701" i="6"/>
  <c r="J13702" i="6"/>
  <c r="J13703" i="6"/>
  <c r="J13704" i="6"/>
  <c r="J13705" i="6"/>
  <c r="J13706" i="6"/>
  <c r="J13707" i="6"/>
  <c r="J13708" i="6"/>
  <c r="J13709" i="6"/>
  <c r="J13710" i="6"/>
  <c r="J13711" i="6"/>
  <c r="J13712" i="6"/>
  <c r="J13713" i="6"/>
  <c r="J13714" i="6"/>
  <c r="J13715" i="6"/>
  <c r="J13716" i="6"/>
  <c r="J13717" i="6"/>
  <c r="J13718" i="6"/>
  <c r="J13719" i="6"/>
  <c r="J13720" i="6"/>
  <c r="J13721" i="6"/>
  <c r="J13722" i="6"/>
  <c r="J13723" i="6"/>
  <c r="J13724" i="6"/>
  <c r="J13725" i="6"/>
  <c r="J13726" i="6"/>
  <c r="J13727" i="6"/>
  <c r="J13728" i="6"/>
  <c r="J13729" i="6"/>
  <c r="J13730" i="6"/>
  <c r="J13731" i="6"/>
  <c r="J13732" i="6"/>
  <c r="J13733" i="6"/>
  <c r="J13734" i="6"/>
  <c r="J13735" i="6"/>
  <c r="J13736" i="6"/>
  <c r="J13737" i="6"/>
  <c r="J13738" i="6"/>
  <c r="J13739" i="6"/>
  <c r="J13740" i="6"/>
  <c r="J13741" i="6"/>
  <c r="J13742" i="6"/>
  <c r="J13743" i="6"/>
  <c r="J13744" i="6"/>
  <c r="J13745" i="6"/>
  <c r="J13746" i="6"/>
  <c r="J13747" i="6"/>
  <c r="J13748" i="6"/>
  <c r="J13749" i="6"/>
  <c r="J13750" i="6"/>
  <c r="J13751" i="6"/>
  <c r="J13752" i="6"/>
  <c r="J13753" i="6"/>
  <c r="J13754" i="6"/>
  <c r="J13755" i="6"/>
  <c r="J13756" i="6"/>
  <c r="J13757" i="6"/>
  <c r="J13758" i="6"/>
  <c r="J13759" i="6"/>
  <c r="J13760" i="6"/>
  <c r="J13761" i="6"/>
  <c r="J13762" i="6"/>
  <c r="J13763" i="6"/>
  <c r="J13764" i="6"/>
  <c r="J13765" i="6"/>
  <c r="J13766" i="6"/>
  <c r="J13767" i="6"/>
  <c r="J13768" i="6"/>
  <c r="J13769" i="6"/>
  <c r="J13770" i="6"/>
  <c r="J13771" i="6"/>
  <c r="J13772" i="6"/>
  <c r="J13773" i="6"/>
  <c r="J13774" i="6"/>
  <c r="J13775" i="6"/>
  <c r="J13776" i="6"/>
  <c r="J13777" i="6"/>
  <c r="J13778" i="6"/>
  <c r="J13779" i="6"/>
  <c r="J13780" i="6"/>
  <c r="J13781" i="6"/>
  <c r="J13782" i="6"/>
  <c r="J13783" i="6"/>
  <c r="J13784" i="6"/>
  <c r="J13785" i="6"/>
  <c r="J13786" i="6"/>
  <c r="J13787" i="6"/>
  <c r="J13788" i="6"/>
  <c r="J13789" i="6"/>
  <c r="J13790" i="6"/>
  <c r="J13791" i="6"/>
  <c r="J13792" i="6"/>
  <c r="J13793" i="6"/>
  <c r="J13794" i="6"/>
  <c r="J13795" i="6"/>
  <c r="J13796" i="6"/>
  <c r="J13797" i="6"/>
  <c r="J13798" i="6"/>
  <c r="J13799" i="6"/>
  <c r="J13800" i="6"/>
  <c r="J13801" i="6"/>
  <c r="J13802" i="6"/>
  <c r="J13803" i="6"/>
  <c r="J13804" i="6"/>
  <c r="J13805" i="6"/>
  <c r="J13806" i="6"/>
  <c r="J13807" i="6"/>
  <c r="J13808" i="6"/>
  <c r="J13809" i="6"/>
  <c r="J13810" i="6"/>
  <c r="J13811" i="6"/>
  <c r="J13812" i="6"/>
  <c r="J13813" i="6"/>
  <c r="J13814" i="6"/>
  <c r="J13815" i="6"/>
  <c r="J13816" i="6"/>
  <c r="J13817" i="6"/>
  <c r="J13818" i="6"/>
  <c r="J13819" i="6"/>
  <c r="J13820" i="6"/>
  <c r="J13821" i="6"/>
  <c r="J13822" i="6"/>
  <c r="J13823" i="6"/>
  <c r="J13824" i="6"/>
  <c r="J13825" i="6"/>
  <c r="J13826" i="6"/>
  <c r="J13827" i="6"/>
  <c r="J13828" i="6"/>
  <c r="J13829" i="6"/>
  <c r="J13830" i="6"/>
  <c r="J13831" i="6"/>
  <c r="J13832" i="6"/>
  <c r="J13833" i="6"/>
  <c r="J13834" i="6"/>
  <c r="J13835" i="6"/>
  <c r="J13836" i="6"/>
  <c r="J13837" i="6"/>
  <c r="J13838" i="6"/>
  <c r="J13839" i="6"/>
  <c r="J13840" i="6"/>
  <c r="J13841" i="6"/>
  <c r="J13842" i="6"/>
  <c r="J13843" i="6"/>
  <c r="J13844" i="6"/>
  <c r="J13845" i="6"/>
  <c r="J13846" i="6"/>
  <c r="J13847" i="6"/>
  <c r="J13848" i="6"/>
  <c r="J13849" i="6"/>
  <c r="J13850" i="6"/>
  <c r="J13851" i="6"/>
  <c r="J13852" i="6"/>
  <c r="J13853" i="6"/>
  <c r="J13854" i="6"/>
  <c r="J13855" i="6"/>
  <c r="J13856" i="6"/>
  <c r="J13857" i="6"/>
  <c r="J13858" i="6"/>
  <c r="J13859" i="6"/>
  <c r="J13860" i="6"/>
  <c r="J13861" i="6"/>
  <c r="J13862" i="6"/>
  <c r="J13863" i="6"/>
  <c r="J13864" i="6"/>
  <c r="J13865" i="6"/>
  <c r="J13866" i="6"/>
  <c r="J13867" i="6"/>
  <c r="J13868" i="6"/>
  <c r="J13869" i="6"/>
  <c r="J13870" i="6"/>
  <c r="J13871" i="6"/>
  <c r="J13872" i="6"/>
  <c r="J13873" i="6"/>
  <c r="J13874" i="6"/>
  <c r="J13875" i="6"/>
  <c r="J13876" i="6"/>
  <c r="J13877" i="6"/>
  <c r="J13878" i="6"/>
  <c r="J13879" i="6"/>
  <c r="J13880" i="6"/>
  <c r="J13881" i="6"/>
  <c r="J13882" i="6"/>
  <c r="J13883" i="6"/>
  <c r="J13884" i="6"/>
  <c r="J13885" i="6"/>
  <c r="J13886" i="6"/>
  <c r="J13887" i="6"/>
  <c r="J13888" i="6"/>
  <c r="J13889" i="6"/>
  <c r="J13890" i="6"/>
  <c r="J13891" i="6"/>
  <c r="J13892" i="6"/>
  <c r="J13893" i="6"/>
  <c r="J13894" i="6"/>
  <c r="J13895" i="6"/>
  <c r="J13896" i="6"/>
  <c r="J13897" i="6"/>
  <c r="J13898" i="6"/>
  <c r="J13899" i="6"/>
  <c r="J13900" i="6"/>
  <c r="J13901" i="6"/>
  <c r="J13902" i="6"/>
  <c r="J13903" i="6"/>
  <c r="J13904" i="6"/>
  <c r="J13905" i="6"/>
  <c r="J13906" i="6"/>
  <c r="J13907" i="6"/>
  <c r="J13908" i="6"/>
  <c r="J13909" i="6"/>
  <c r="J13910" i="6"/>
  <c r="J13911" i="6"/>
  <c r="J13912" i="6"/>
  <c r="J13913" i="6"/>
  <c r="J13914" i="6"/>
  <c r="J13915" i="6"/>
  <c r="J13916" i="6"/>
  <c r="J13917" i="6"/>
  <c r="J13918" i="6"/>
  <c r="J13919" i="6"/>
  <c r="J13920" i="6"/>
  <c r="J13921" i="6"/>
  <c r="J13922" i="6"/>
  <c r="J13923" i="6"/>
  <c r="J13924" i="6"/>
  <c r="J13925" i="6"/>
  <c r="J13926" i="6"/>
  <c r="J13927" i="6"/>
  <c r="J13928" i="6"/>
  <c r="J13929" i="6"/>
  <c r="J13930" i="6"/>
  <c r="J13931" i="6"/>
  <c r="J13932" i="6"/>
  <c r="J13933" i="6"/>
  <c r="J13934" i="6"/>
  <c r="J13935" i="6"/>
  <c r="J13936" i="6"/>
  <c r="J13937" i="6"/>
  <c r="J13938" i="6"/>
  <c r="J13939" i="6"/>
  <c r="J13940" i="6"/>
  <c r="J13941" i="6"/>
  <c r="J13942" i="6"/>
  <c r="J13943" i="6"/>
  <c r="J13944" i="6"/>
  <c r="J13945" i="6"/>
  <c r="J13946" i="6"/>
  <c r="J13947" i="6"/>
  <c r="J13948" i="6"/>
  <c r="J13949" i="6"/>
  <c r="J13950" i="6"/>
  <c r="J13951" i="6"/>
  <c r="J13952" i="6"/>
  <c r="J13953" i="6"/>
  <c r="J13954" i="6"/>
  <c r="J13955" i="6"/>
  <c r="J13956" i="6"/>
  <c r="J13957" i="6"/>
  <c r="J13958" i="6"/>
  <c r="J13959" i="6"/>
  <c r="J13960" i="6"/>
  <c r="J13961" i="6"/>
  <c r="J13962" i="6"/>
  <c r="J13963" i="6"/>
  <c r="J13964" i="6"/>
  <c r="J13965" i="6"/>
  <c r="J13966" i="6"/>
  <c r="J13967" i="6"/>
  <c r="J13968" i="6"/>
  <c r="J13969" i="6"/>
  <c r="J13970" i="6"/>
  <c r="J13971" i="6"/>
  <c r="J13972" i="6"/>
  <c r="J13973" i="6"/>
  <c r="J13974" i="6"/>
  <c r="J13975" i="6"/>
  <c r="J13976" i="6"/>
  <c r="J13977" i="6"/>
  <c r="J13978" i="6"/>
  <c r="J13979" i="6"/>
  <c r="J13980" i="6"/>
  <c r="J13981" i="6"/>
  <c r="J13982" i="6"/>
  <c r="J13983" i="6"/>
  <c r="J13984" i="6"/>
  <c r="J13985" i="6"/>
  <c r="J13986" i="6"/>
  <c r="J13987" i="6"/>
  <c r="J13988" i="6"/>
  <c r="J13989" i="6"/>
  <c r="J13990" i="6"/>
  <c r="J13991" i="6"/>
  <c r="J13992" i="6"/>
  <c r="J13993" i="6"/>
  <c r="J13994" i="6"/>
  <c r="J13995" i="6"/>
  <c r="J13996" i="6"/>
  <c r="J13997" i="6"/>
  <c r="J13998" i="6"/>
  <c r="J13999" i="6"/>
  <c r="J14000" i="6"/>
  <c r="J14001" i="6"/>
  <c r="J14002" i="6"/>
  <c r="J14003" i="6"/>
  <c r="J14004" i="6"/>
  <c r="J14005" i="6"/>
  <c r="J14006" i="6"/>
  <c r="J14007" i="6"/>
  <c r="J14008" i="6"/>
  <c r="J14009" i="6"/>
  <c r="J14010" i="6"/>
  <c r="J14011" i="6"/>
  <c r="J14012" i="6"/>
  <c r="J14013" i="6"/>
  <c r="J14014" i="6"/>
  <c r="J14015" i="6"/>
  <c r="J14016" i="6"/>
  <c r="J14017" i="6"/>
  <c r="J14018" i="6"/>
  <c r="J14019" i="6"/>
  <c r="J14020" i="6"/>
  <c r="J14021" i="6"/>
  <c r="J14022" i="6"/>
  <c r="J14023" i="6"/>
  <c r="J14024" i="6"/>
  <c r="J14025" i="6"/>
  <c r="J14026" i="6"/>
  <c r="J14027" i="6"/>
  <c r="J14028" i="6"/>
  <c r="J14029" i="6"/>
  <c r="J14030" i="6"/>
  <c r="J14031" i="6"/>
  <c r="J14032" i="6"/>
  <c r="J14033" i="6"/>
  <c r="J14034" i="6"/>
  <c r="J14035" i="6"/>
  <c r="J14036" i="6"/>
  <c r="J14037" i="6"/>
  <c r="J14038" i="6"/>
  <c r="J14039" i="6"/>
  <c r="J14040" i="6"/>
  <c r="J14041" i="6"/>
  <c r="J14042" i="6"/>
  <c r="J14043" i="6"/>
  <c r="J14044" i="6"/>
  <c r="J14045" i="6"/>
  <c r="J14046" i="6"/>
  <c r="J14047" i="6"/>
  <c r="J14048" i="6"/>
  <c r="J14049" i="6"/>
  <c r="J14050" i="6"/>
  <c r="J14051" i="6"/>
  <c r="J14052" i="6"/>
  <c r="J14053" i="6"/>
  <c r="J14054" i="6"/>
  <c r="J14055" i="6"/>
  <c r="J14056" i="6"/>
  <c r="J14057" i="6"/>
  <c r="J14058" i="6"/>
  <c r="J14059" i="6"/>
  <c r="J14060" i="6"/>
  <c r="J14061" i="6"/>
  <c r="J14062" i="6"/>
  <c r="J14063" i="6"/>
  <c r="J14064" i="6"/>
  <c r="J14065" i="6"/>
  <c r="J14066" i="6"/>
  <c r="J14067" i="6"/>
  <c r="J14068" i="6"/>
  <c r="J14069" i="6"/>
  <c r="J14070" i="6"/>
  <c r="J14071" i="6"/>
  <c r="J14072" i="6"/>
  <c r="J14073" i="6"/>
  <c r="J14074" i="6"/>
  <c r="J14075" i="6"/>
  <c r="J14076" i="6"/>
  <c r="J14077" i="6"/>
  <c r="J14078" i="6"/>
  <c r="J14079" i="6"/>
  <c r="J14080" i="6"/>
  <c r="J14081" i="6"/>
  <c r="J14082" i="6"/>
  <c r="J14083" i="6"/>
  <c r="J14084" i="6"/>
  <c r="J14085" i="6"/>
  <c r="J14086" i="6"/>
  <c r="J14087" i="6"/>
  <c r="J14088" i="6"/>
  <c r="J14089" i="6"/>
  <c r="J14090" i="6"/>
  <c r="J14091" i="6"/>
  <c r="J14092" i="6"/>
  <c r="J14093" i="6"/>
  <c r="J14094" i="6"/>
  <c r="J14095" i="6"/>
  <c r="J14096" i="6"/>
  <c r="J14097" i="6"/>
  <c r="J14098" i="6"/>
  <c r="J14099" i="6"/>
  <c r="J14100" i="6"/>
  <c r="J14101" i="6"/>
  <c r="J14102" i="6"/>
  <c r="J14103" i="6"/>
  <c r="J14104" i="6"/>
  <c r="J14105" i="6"/>
  <c r="J14106" i="6"/>
  <c r="J14107" i="6"/>
  <c r="J14108" i="6"/>
  <c r="J14109" i="6"/>
  <c r="J14110" i="6"/>
  <c r="J14111" i="6"/>
  <c r="J14112" i="6"/>
  <c r="J14113" i="6"/>
  <c r="J14114" i="6"/>
  <c r="J14115" i="6"/>
  <c r="J14116" i="6"/>
  <c r="J14117" i="6"/>
  <c r="J14118" i="6"/>
  <c r="J14119" i="6"/>
  <c r="J14120" i="6"/>
  <c r="J14121" i="6"/>
  <c r="J14122" i="6"/>
  <c r="J14123" i="6"/>
  <c r="J14124" i="6"/>
  <c r="J14125" i="6"/>
  <c r="J14126" i="6"/>
  <c r="J14127" i="6"/>
  <c r="J14128" i="6"/>
  <c r="J14129" i="6"/>
  <c r="J14130" i="6"/>
  <c r="J14131" i="6"/>
  <c r="J14132" i="6"/>
  <c r="J14133" i="6"/>
  <c r="J14134" i="6"/>
  <c r="J14135" i="6"/>
  <c r="J14136" i="6"/>
  <c r="J14137" i="6"/>
  <c r="J14138" i="6"/>
  <c r="J14139" i="6"/>
  <c r="J14140" i="6"/>
  <c r="J14141" i="6"/>
  <c r="J14142" i="6"/>
  <c r="J14143" i="6"/>
  <c r="J14144" i="6"/>
  <c r="J14145" i="6"/>
  <c r="J14146" i="6"/>
  <c r="J14147" i="6"/>
  <c r="J14148" i="6"/>
  <c r="J14149" i="6"/>
  <c r="J14150" i="6"/>
  <c r="J14151" i="6"/>
  <c r="J14152" i="6"/>
  <c r="J14153" i="6"/>
  <c r="J14154" i="6"/>
  <c r="J14155" i="6"/>
  <c r="J14156" i="6"/>
  <c r="J14157" i="6"/>
  <c r="J14158" i="6"/>
  <c r="J14159" i="6"/>
  <c r="J14160" i="6"/>
  <c r="J14161" i="6"/>
  <c r="J14162" i="6"/>
  <c r="J14163" i="6"/>
  <c r="J14164" i="6"/>
  <c r="J14165" i="6"/>
  <c r="J14166" i="6"/>
  <c r="J14167" i="6"/>
  <c r="J14168" i="6"/>
  <c r="J14169" i="6"/>
  <c r="J14170" i="6"/>
  <c r="J14171" i="6"/>
  <c r="J14172" i="6"/>
  <c r="J14173" i="6"/>
  <c r="J14174" i="6"/>
  <c r="J14175" i="6"/>
  <c r="J14176" i="6"/>
  <c r="J14177" i="6"/>
  <c r="J14178" i="6"/>
  <c r="J14179" i="6"/>
  <c r="J14180" i="6"/>
  <c r="J14181" i="6"/>
  <c r="J14182" i="6"/>
  <c r="J14183" i="6"/>
  <c r="J14184" i="6"/>
  <c r="J14185" i="6"/>
  <c r="J14186" i="6"/>
  <c r="J14187" i="6"/>
  <c r="J14188" i="6"/>
  <c r="J14189" i="6"/>
  <c r="J14190" i="6"/>
  <c r="J14191" i="6"/>
  <c r="J14192" i="6"/>
  <c r="J14193" i="6"/>
  <c r="J14194" i="6"/>
  <c r="J14195" i="6"/>
  <c r="J14196" i="6"/>
  <c r="J14197" i="6"/>
  <c r="J14198" i="6"/>
  <c r="J14199" i="6"/>
  <c r="J14200" i="6"/>
  <c r="J14201" i="6"/>
  <c r="J14202" i="6"/>
  <c r="J14203" i="6"/>
  <c r="J14204" i="6"/>
  <c r="J14205" i="6"/>
  <c r="J14206" i="6"/>
  <c r="J14207" i="6"/>
  <c r="J14208" i="6"/>
  <c r="J14209" i="6"/>
  <c r="J14210" i="6"/>
  <c r="J14211" i="6"/>
  <c r="J14212" i="6"/>
  <c r="J14213" i="6"/>
  <c r="J14214" i="6"/>
  <c r="J14215" i="6"/>
  <c r="J14216" i="6"/>
  <c r="J14217" i="6"/>
  <c r="J14218" i="6"/>
  <c r="J14219" i="6"/>
  <c r="J14220" i="6"/>
  <c r="J14221" i="6"/>
  <c r="J14222" i="6"/>
  <c r="J14223" i="6"/>
  <c r="J14224" i="6"/>
  <c r="J14225" i="6"/>
  <c r="J14226" i="6"/>
  <c r="J14227" i="6"/>
  <c r="J14228" i="6"/>
  <c r="J14229" i="6"/>
  <c r="J14230" i="6"/>
  <c r="J14231" i="6"/>
  <c r="J14232" i="6"/>
  <c r="J14233" i="6"/>
  <c r="J14234" i="6"/>
  <c r="J14235" i="6"/>
  <c r="J14236" i="6"/>
  <c r="J14237" i="6"/>
  <c r="J14238" i="6"/>
  <c r="J14239" i="6"/>
  <c r="J14240" i="6"/>
  <c r="J14241" i="6"/>
  <c r="J14242" i="6"/>
  <c r="J14243" i="6"/>
  <c r="J14244" i="6"/>
  <c r="J14245" i="6"/>
  <c r="J14246" i="6"/>
  <c r="J14247" i="6"/>
  <c r="J14248" i="6"/>
  <c r="J14249" i="6"/>
  <c r="J14250" i="6"/>
  <c r="J14251" i="6"/>
  <c r="J14252" i="6"/>
  <c r="J14253" i="6"/>
  <c r="J14254" i="6"/>
  <c r="J14255" i="6"/>
  <c r="J14256" i="6"/>
  <c r="J14257" i="6"/>
  <c r="J14258" i="6"/>
  <c r="J14259" i="6"/>
  <c r="J14260" i="6"/>
  <c r="J14261" i="6"/>
  <c r="J14262" i="6"/>
  <c r="J14263" i="6"/>
  <c r="J14264" i="6"/>
  <c r="J14265" i="6"/>
  <c r="J14266" i="6"/>
  <c r="J14267" i="6"/>
  <c r="J14268" i="6"/>
  <c r="J14269" i="6"/>
  <c r="J14270" i="6"/>
  <c r="J14271" i="6"/>
  <c r="J14272" i="6"/>
  <c r="J14273" i="6"/>
  <c r="J14274" i="6"/>
  <c r="J14275" i="6"/>
  <c r="J14276" i="6"/>
  <c r="J14277" i="6"/>
  <c r="J14278" i="6"/>
  <c r="J14279" i="6"/>
  <c r="J14280" i="6"/>
  <c r="J14281" i="6"/>
  <c r="J14282" i="6"/>
  <c r="J14283" i="6"/>
  <c r="J14284" i="6"/>
  <c r="J14285" i="6"/>
  <c r="J14286" i="6"/>
  <c r="J14287" i="6"/>
  <c r="J14288" i="6"/>
  <c r="J14289" i="6"/>
  <c r="J14290" i="6"/>
  <c r="J14291" i="6"/>
  <c r="J14292" i="6"/>
  <c r="J14293" i="6"/>
  <c r="J14294" i="6"/>
  <c r="J14295" i="6"/>
  <c r="J14296" i="6"/>
  <c r="J14297" i="6"/>
  <c r="J14298" i="6"/>
  <c r="J14299" i="6"/>
  <c r="J14300" i="6"/>
  <c r="J14301" i="6"/>
  <c r="J14302" i="6"/>
  <c r="J14303" i="6"/>
  <c r="J14304" i="6"/>
  <c r="J14305" i="6"/>
  <c r="J14306" i="6"/>
  <c r="J14307" i="6"/>
  <c r="J14308" i="6"/>
  <c r="J14309" i="6"/>
  <c r="J14310" i="6"/>
  <c r="J14311" i="6"/>
  <c r="J14312" i="6"/>
  <c r="J14313" i="6"/>
  <c r="J14314" i="6"/>
  <c r="J14315" i="6"/>
  <c r="J14316" i="6"/>
  <c r="J14317" i="6"/>
  <c r="J14318" i="6"/>
  <c r="J14319" i="6"/>
  <c r="J14320" i="6"/>
  <c r="J14321" i="6"/>
  <c r="J14322" i="6"/>
  <c r="J14323" i="6"/>
  <c r="J14324" i="6"/>
  <c r="J14325" i="6"/>
  <c r="J14326" i="6"/>
  <c r="J14327" i="6"/>
  <c r="J14328" i="6"/>
  <c r="J14329" i="6"/>
  <c r="J14330" i="6"/>
  <c r="J14331" i="6"/>
  <c r="J14332" i="6"/>
  <c r="J14333" i="6"/>
  <c r="J14334" i="6"/>
  <c r="J14335" i="6"/>
  <c r="J14336" i="6"/>
  <c r="J14337" i="6"/>
  <c r="J14338" i="6"/>
  <c r="J14339" i="6"/>
  <c r="J14340" i="6"/>
  <c r="J14341" i="6"/>
  <c r="J14342" i="6"/>
  <c r="J14343" i="6"/>
  <c r="J14344" i="6"/>
  <c r="J14345" i="6"/>
  <c r="J14346" i="6"/>
  <c r="J14347" i="6"/>
  <c r="J14348" i="6"/>
  <c r="J14349" i="6"/>
  <c r="J14350" i="6"/>
  <c r="J14351" i="6"/>
  <c r="J14352" i="6"/>
  <c r="J14353" i="6"/>
  <c r="J14354" i="6"/>
  <c r="J14355" i="6"/>
  <c r="J14356" i="6"/>
  <c r="J14357" i="6"/>
  <c r="J14358" i="6"/>
  <c r="J14359" i="6"/>
  <c r="J14360" i="6"/>
  <c r="J14361" i="6"/>
  <c r="J14362" i="6"/>
  <c r="J14363" i="6"/>
  <c r="J14364" i="6"/>
  <c r="J14365" i="6"/>
  <c r="J14366" i="6"/>
  <c r="J14367" i="6"/>
  <c r="J14368" i="6"/>
  <c r="J14369" i="6"/>
  <c r="J14370" i="6"/>
  <c r="J14371" i="6"/>
  <c r="J14372" i="6"/>
  <c r="J14373" i="6"/>
  <c r="J14374" i="6"/>
  <c r="J14375" i="6"/>
  <c r="J14376" i="6"/>
  <c r="J14377" i="6"/>
  <c r="J14378" i="6"/>
  <c r="J14379" i="6"/>
  <c r="J14380" i="6"/>
  <c r="J14381" i="6"/>
  <c r="J14382" i="6"/>
  <c r="J14383" i="6"/>
  <c r="J14384" i="6"/>
  <c r="J14385" i="6"/>
  <c r="J14386" i="6"/>
  <c r="J14387" i="6"/>
  <c r="J14388" i="6"/>
  <c r="J14389" i="6"/>
  <c r="J14390" i="6"/>
  <c r="J14391" i="6"/>
  <c r="J14392" i="6"/>
  <c r="J14393" i="6"/>
  <c r="J14394" i="6"/>
  <c r="J14395" i="6"/>
  <c r="J14396" i="6"/>
  <c r="J14397" i="6"/>
  <c r="J14398" i="6"/>
  <c r="J14399" i="6"/>
  <c r="J14400" i="6"/>
  <c r="J14401" i="6"/>
  <c r="J14402" i="6"/>
  <c r="J14403" i="6"/>
  <c r="J14404" i="6"/>
  <c r="J14405" i="6"/>
  <c r="J14406" i="6"/>
  <c r="J14407" i="6"/>
  <c r="J14408" i="6"/>
  <c r="J14409" i="6"/>
  <c r="J14410" i="6"/>
  <c r="J14411" i="6"/>
  <c r="J14412" i="6"/>
  <c r="J14413" i="6"/>
  <c r="J14414" i="6"/>
  <c r="J14415" i="6"/>
  <c r="J14416" i="6"/>
  <c r="J14417" i="6"/>
  <c r="J14418" i="6"/>
  <c r="J14419" i="6"/>
  <c r="J14420" i="6"/>
  <c r="J14421" i="6"/>
  <c r="J14422" i="6"/>
  <c r="J14423" i="6"/>
  <c r="J14424" i="6"/>
  <c r="J14425" i="6"/>
  <c r="J14426" i="6"/>
  <c r="J14427" i="6"/>
  <c r="J14428" i="6"/>
  <c r="J14429" i="6"/>
  <c r="J14430" i="6"/>
  <c r="J14431" i="6"/>
  <c r="J14432" i="6"/>
  <c r="J14433" i="6"/>
  <c r="J14434" i="6"/>
  <c r="J14435" i="6"/>
  <c r="J14436" i="6"/>
  <c r="J14437" i="6"/>
  <c r="J14438" i="6"/>
  <c r="J14439" i="6"/>
  <c r="J14440" i="6"/>
  <c r="J14441" i="6"/>
  <c r="J14442" i="6"/>
  <c r="J14443" i="6"/>
  <c r="J14444" i="6"/>
  <c r="J14445" i="6"/>
  <c r="J14446" i="6"/>
  <c r="J14447" i="6"/>
  <c r="J14448" i="6"/>
  <c r="J14449" i="6"/>
  <c r="J14450" i="6"/>
  <c r="J14451" i="6"/>
  <c r="J14452" i="6"/>
  <c r="J14453" i="6"/>
  <c r="J14454" i="6"/>
  <c r="J14455" i="6"/>
  <c r="J14456" i="6"/>
  <c r="J14457" i="6"/>
  <c r="J14458" i="6"/>
  <c r="J14459" i="6"/>
  <c r="J14460" i="6"/>
  <c r="J14461" i="6"/>
  <c r="J14462" i="6"/>
  <c r="J14463" i="6"/>
  <c r="J14464" i="6"/>
  <c r="J14465" i="6"/>
  <c r="J14466" i="6"/>
  <c r="J14467" i="6"/>
  <c r="J14468" i="6"/>
  <c r="J14469" i="6"/>
  <c r="J14470" i="6"/>
  <c r="J14471" i="6"/>
  <c r="J14472" i="6"/>
  <c r="J14473" i="6"/>
  <c r="J14474" i="6"/>
  <c r="J14475" i="6"/>
  <c r="J14476" i="6"/>
  <c r="J14477" i="6"/>
  <c r="J14478" i="6"/>
  <c r="J14479" i="6"/>
  <c r="J14480" i="6"/>
  <c r="J14481" i="6"/>
  <c r="J14482" i="6"/>
  <c r="J14483" i="6"/>
  <c r="J14484" i="6"/>
  <c r="J14485" i="6"/>
  <c r="J14486" i="6"/>
  <c r="J14487" i="6"/>
  <c r="J14488" i="6"/>
  <c r="J14489" i="6"/>
  <c r="J14490" i="6"/>
  <c r="J14491" i="6"/>
  <c r="J14492" i="6"/>
  <c r="J14493" i="6"/>
  <c r="J14494" i="6"/>
  <c r="J14495" i="6"/>
  <c r="J14496" i="6"/>
  <c r="J14497" i="6"/>
  <c r="J14498" i="6"/>
  <c r="J14499" i="6"/>
  <c r="J14500" i="6"/>
  <c r="J14501" i="6"/>
  <c r="J14502" i="6"/>
  <c r="J14503" i="6"/>
  <c r="J14504" i="6"/>
  <c r="J14505" i="6"/>
  <c r="J14506" i="6"/>
  <c r="J14507" i="6"/>
  <c r="J14508" i="6"/>
  <c r="J14509" i="6"/>
  <c r="J14510" i="6"/>
  <c r="J14511" i="6"/>
  <c r="J14512" i="6"/>
  <c r="J14513" i="6"/>
  <c r="J14514" i="6"/>
  <c r="J14515" i="6"/>
  <c r="J14516" i="6"/>
  <c r="J14517" i="6"/>
  <c r="J14518" i="6"/>
  <c r="J14519" i="6"/>
  <c r="J14520" i="6"/>
  <c r="J14521" i="6"/>
  <c r="J14522" i="6"/>
  <c r="J14523" i="6"/>
  <c r="J14524" i="6"/>
  <c r="J14525" i="6"/>
  <c r="J14526" i="6"/>
  <c r="J14527" i="6"/>
  <c r="J14528" i="6"/>
  <c r="J14529" i="6"/>
  <c r="J14530" i="6"/>
  <c r="J14531" i="6"/>
  <c r="J14532" i="6"/>
  <c r="J14533" i="6"/>
  <c r="J14534" i="6"/>
  <c r="J14535" i="6"/>
  <c r="J14536" i="6"/>
  <c r="J14537" i="6"/>
  <c r="J14538" i="6"/>
  <c r="J14539" i="6"/>
  <c r="J14540" i="6"/>
  <c r="J14541" i="6"/>
  <c r="J14542" i="6"/>
  <c r="J14543" i="6"/>
  <c r="J14544" i="6"/>
  <c r="J14545" i="6"/>
  <c r="J14546" i="6"/>
  <c r="J14547" i="6"/>
  <c r="J14548" i="6"/>
  <c r="J14549" i="6"/>
  <c r="J14550" i="6"/>
  <c r="J14551" i="6"/>
  <c r="J14552" i="6"/>
  <c r="J14553" i="6"/>
  <c r="J14554" i="6"/>
  <c r="J14555" i="6"/>
  <c r="J14556" i="6"/>
  <c r="J14557" i="6"/>
  <c r="J14558" i="6"/>
  <c r="J14559" i="6"/>
  <c r="J14560" i="6"/>
  <c r="J14561" i="6"/>
  <c r="J14562" i="6"/>
  <c r="J14563" i="6"/>
  <c r="J14564" i="6"/>
  <c r="J14565" i="6"/>
  <c r="J14566" i="6"/>
  <c r="J14567" i="6"/>
  <c r="J14568" i="6"/>
  <c r="J14569" i="6"/>
  <c r="J14570" i="6"/>
  <c r="J14571" i="6"/>
  <c r="J14572" i="6"/>
  <c r="J14573" i="6"/>
  <c r="J14574" i="6"/>
  <c r="J14575" i="6"/>
  <c r="J14576" i="6"/>
  <c r="J14577" i="6"/>
  <c r="J14578" i="6"/>
  <c r="J14579" i="6"/>
  <c r="J14580" i="6"/>
  <c r="J14581" i="6"/>
  <c r="J14582" i="6"/>
  <c r="J14583" i="6"/>
  <c r="J14584" i="6"/>
  <c r="J14585" i="6"/>
  <c r="J14586" i="6"/>
  <c r="J14587" i="6"/>
  <c r="J14588" i="6"/>
  <c r="J14589" i="6"/>
  <c r="J14590" i="6"/>
  <c r="J14591" i="6"/>
  <c r="J14592" i="6"/>
  <c r="J14593" i="6"/>
  <c r="J14594" i="6"/>
  <c r="J14595" i="6"/>
  <c r="J14596" i="6"/>
  <c r="J14597" i="6"/>
  <c r="J14598" i="6"/>
  <c r="J14599" i="6"/>
  <c r="J14600" i="6"/>
  <c r="J14601" i="6"/>
  <c r="J14602" i="6"/>
  <c r="J14603" i="6"/>
  <c r="J14604" i="6"/>
  <c r="J14605" i="6"/>
  <c r="J14606" i="6"/>
  <c r="J14607" i="6"/>
  <c r="J14608" i="6"/>
  <c r="J14609" i="6"/>
  <c r="J14610" i="6"/>
  <c r="J14611" i="6"/>
  <c r="J14612" i="6"/>
  <c r="J14613" i="6"/>
  <c r="J14614" i="6"/>
  <c r="J14615" i="6"/>
  <c r="J14616" i="6"/>
  <c r="J14617" i="6"/>
  <c r="J14618" i="6"/>
  <c r="J14619" i="6"/>
  <c r="J14620" i="6"/>
  <c r="J14621" i="6"/>
  <c r="J14622" i="6"/>
  <c r="J14623" i="6"/>
  <c r="J14624" i="6"/>
  <c r="J14625" i="6"/>
  <c r="J14626" i="6"/>
  <c r="J14627" i="6"/>
  <c r="J14628" i="6"/>
  <c r="J14629" i="6"/>
  <c r="J14630" i="6"/>
  <c r="J14631" i="6"/>
  <c r="J14632" i="6"/>
  <c r="J14633" i="6"/>
  <c r="J14634" i="6"/>
  <c r="J14635" i="6"/>
  <c r="J14636" i="6"/>
  <c r="J14637" i="6"/>
  <c r="J14638" i="6"/>
  <c r="J14639" i="6"/>
  <c r="J14640" i="6"/>
  <c r="J14641" i="6"/>
  <c r="J14642" i="6"/>
  <c r="J14643" i="6"/>
  <c r="J14644" i="6"/>
  <c r="J14645" i="6"/>
  <c r="J14646" i="6"/>
  <c r="J14647" i="6"/>
  <c r="J14648" i="6"/>
  <c r="J14649" i="6"/>
  <c r="J14650" i="6"/>
  <c r="J14651" i="6"/>
  <c r="J14652" i="6"/>
  <c r="J14653" i="6"/>
  <c r="J14654" i="6"/>
  <c r="J14655" i="6"/>
  <c r="J14656" i="6"/>
  <c r="J14657" i="6"/>
  <c r="J14658" i="6"/>
  <c r="J14659" i="6"/>
  <c r="J14660" i="6"/>
  <c r="J14661" i="6"/>
  <c r="J14662" i="6"/>
  <c r="J14663" i="6"/>
  <c r="J14664" i="6"/>
  <c r="J14665" i="6"/>
  <c r="J14666" i="6"/>
  <c r="J14667" i="6"/>
  <c r="J14668" i="6"/>
  <c r="J14669" i="6"/>
  <c r="J14670" i="6"/>
  <c r="J14671" i="6"/>
  <c r="J14672" i="6"/>
  <c r="J14673" i="6"/>
  <c r="J14674" i="6"/>
  <c r="J14675" i="6"/>
  <c r="J14676" i="6"/>
  <c r="J14677" i="6"/>
  <c r="J14678" i="6"/>
  <c r="J14679" i="6"/>
  <c r="J14680" i="6"/>
  <c r="J14681" i="6"/>
  <c r="J14682" i="6"/>
  <c r="J14683" i="6"/>
  <c r="J14684" i="6"/>
  <c r="J14685" i="6"/>
  <c r="J14686" i="6"/>
  <c r="J14687" i="6"/>
  <c r="J14688" i="6"/>
  <c r="J14689" i="6"/>
  <c r="J14690" i="6"/>
  <c r="J14691" i="6"/>
  <c r="J14692" i="6"/>
  <c r="J14693" i="6"/>
  <c r="J14694" i="6"/>
  <c r="J14695" i="6"/>
  <c r="J14696" i="6"/>
  <c r="J14697" i="6"/>
  <c r="J14698" i="6"/>
  <c r="J14699" i="6"/>
  <c r="J14700" i="6"/>
  <c r="J14701" i="6"/>
  <c r="J14702" i="6"/>
  <c r="J14703" i="6"/>
  <c r="J14704" i="6"/>
  <c r="J14705" i="6"/>
  <c r="J14706" i="6"/>
  <c r="J14707" i="6"/>
  <c r="J14708" i="6"/>
  <c r="J14709" i="6"/>
  <c r="J14710" i="6"/>
  <c r="J14711" i="6"/>
  <c r="J14712" i="6"/>
  <c r="J14713" i="6"/>
  <c r="J14714" i="6"/>
  <c r="J14715" i="6"/>
  <c r="J14716" i="6"/>
  <c r="J14717" i="6"/>
  <c r="J14718" i="6"/>
  <c r="J14719" i="6"/>
  <c r="J14720" i="6"/>
  <c r="J14721" i="6"/>
  <c r="J14722" i="6"/>
  <c r="J14723" i="6"/>
  <c r="J14724" i="6"/>
  <c r="J14725" i="6"/>
  <c r="J14726" i="6"/>
  <c r="J14727" i="6"/>
  <c r="J14728" i="6"/>
  <c r="J14729" i="6"/>
  <c r="J14730" i="6"/>
  <c r="J14731" i="6"/>
  <c r="J14732" i="6"/>
  <c r="J14733" i="6"/>
  <c r="J14734" i="6"/>
  <c r="J14735" i="6"/>
  <c r="J14736" i="6"/>
  <c r="J14737" i="6"/>
  <c r="J14738" i="6"/>
  <c r="J14739" i="6"/>
  <c r="J14740" i="6"/>
  <c r="J14741" i="6"/>
  <c r="J14742" i="6"/>
  <c r="J14743" i="6"/>
  <c r="J14744" i="6"/>
  <c r="J14745" i="6"/>
  <c r="J14746" i="6"/>
  <c r="J14747" i="6"/>
  <c r="J14748" i="6"/>
  <c r="J14749" i="6"/>
  <c r="J14750" i="6"/>
  <c r="J14751" i="6"/>
  <c r="J14752" i="6"/>
  <c r="J14753" i="6"/>
  <c r="J14754" i="6"/>
  <c r="J14755" i="6"/>
  <c r="J14756" i="6"/>
  <c r="J14757" i="6"/>
  <c r="J14758" i="6"/>
  <c r="J14759" i="6"/>
  <c r="J14760" i="6"/>
  <c r="J14761" i="6"/>
  <c r="J14762" i="6"/>
  <c r="J14763" i="6"/>
  <c r="J14764" i="6"/>
  <c r="J14765" i="6"/>
  <c r="J14766" i="6"/>
  <c r="J14767" i="6"/>
  <c r="J14768" i="6"/>
  <c r="J14769" i="6"/>
  <c r="J14770" i="6"/>
  <c r="J14771" i="6"/>
  <c r="J14772" i="6"/>
  <c r="J14773" i="6"/>
  <c r="J14774" i="6"/>
  <c r="J14775" i="6"/>
  <c r="J14776" i="6"/>
  <c r="J14777" i="6"/>
  <c r="J14778" i="6"/>
  <c r="J14779" i="6"/>
  <c r="J14780" i="6"/>
  <c r="J14781" i="6"/>
  <c r="J14782" i="6"/>
  <c r="J14783" i="6"/>
  <c r="J14784" i="6"/>
  <c r="J14785" i="6"/>
  <c r="J14786" i="6"/>
  <c r="J14787" i="6"/>
  <c r="J14788" i="6"/>
  <c r="J14789" i="6"/>
  <c r="J14790" i="6"/>
  <c r="J14791" i="6"/>
  <c r="J14792" i="6"/>
  <c r="J14793" i="6"/>
  <c r="J14794" i="6"/>
  <c r="J14795" i="6"/>
  <c r="J14796" i="6"/>
  <c r="J14797" i="6"/>
  <c r="J14798" i="6"/>
  <c r="J14799" i="6"/>
  <c r="J14800" i="6"/>
  <c r="J14801" i="6"/>
  <c r="J14802" i="6"/>
  <c r="J14803" i="6"/>
  <c r="J14804" i="6"/>
  <c r="J14805" i="6"/>
  <c r="J14806" i="6"/>
  <c r="J14807" i="6"/>
  <c r="J14808" i="6"/>
  <c r="J14809" i="6"/>
  <c r="J14810" i="6"/>
  <c r="J14811" i="6"/>
  <c r="J14812" i="6"/>
  <c r="J14813" i="6"/>
  <c r="J14814" i="6"/>
  <c r="J14815" i="6"/>
  <c r="J14816" i="6"/>
  <c r="J14817" i="6"/>
  <c r="J14818" i="6"/>
  <c r="J14819" i="6"/>
  <c r="J14820" i="6"/>
  <c r="J14821" i="6"/>
  <c r="J14822" i="6"/>
  <c r="J14823" i="6"/>
  <c r="J14824" i="6"/>
  <c r="J14825" i="6"/>
  <c r="J14826" i="6"/>
  <c r="J14827" i="6"/>
  <c r="J14828" i="6"/>
  <c r="J14829" i="6"/>
  <c r="J14830" i="6"/>
  <c r="J14831" i="6"/>
  <c r="J14832" i="6"/>
  <c r="J14833" i="6"/>
  <c r="J14834" i="6"/>
  <c r="J14835" i="6"/>
  <c r="J14836" i="6"/>
  <c r="J14837" i="6"/>
  <c r="J14838" i="6"/>
  <c r="J14839" i="6"/>
  <c r="J14840" i="6"/>
  <c r="J14841" i="6"/>
  <c r="J14842" i="6"/>
  <c r="J14843" i="6"/>
  <c r="J14844" i="6"/>
  <c r="J14845" i="6"/>
  <c r="J14846" i="6"/>
  <c r="J14847" i="6"/>
  <c r="J14848" i="6"/>
  <c r="J14849" i="6"/>
  <c r="J14850" i="6"/>
  <c r="J14851" i="6"/>
  <c r="J14852" i="6"/>
  <c r="J14853" i="6"/>
  <c r="J14854" i="6"/>
  <c r="J14855" i="6"/>
  <c r="J14856" i="6"/>
  <c r="J14857" i="6"/>
  <c r="J14858" i="6"/>
  <c r="J14859" i="6"/>
  <c r="J14860" i="6"/>
  <c r="J14861" i="6"/>
  <c r="J14862" i="6"/>
  <c r="J14863" i="6"/>
  <c r="J14864" i="6"/>
  <c r="J14865" i="6"/>
  <c r="J14866" i="6"/>
  <c r="J14867" i="6"/>
  <c r="J14868" i="6"/>
  <c r="J14869" i="6"/>
  <c r="J14870" i="6"/>
  <c r="J14871" i="6"/>
  <c r="J14872" i="6"/>
  <c r="J14873" i="6"/>
  <c r="J14874" i="6"/>
  <c r="J14875" i="6"/>
  <c r="J14876" i="6"/>
  <c r="J14877" i="6"/>
  <c r="J14878" i="6"/>
  <c r="J14879" i="6"/>
  <c r="J14880" i="6"/>
  <c r="J14881" i="6"/>
  <c r="J14882" i="6"/>
  <c r="J14883" i="6"/>
  <c r="J14884" i="6"/>
  <c r="J14885" i="6"/>
  <c r="J14886" i="6"/>
  <c r="J14887" i="6"/>
  <c r="J14888" i="6"/>
  <c r="J14889" i="6"/>
  <c r="J14890" i="6"/>
  <c r="J14891" i="6"/>
  <c r="J14892" i="6"/>
  <c r="J14893" i="6"/>
  <c r="J14894" i="6"/>
  <c r="J14895" i="6"/>
  <c r="J14896" i="6"/>
  <c r="J14897" i="6"/>
  <c r="J14898" i="6"/>
  <c r="J14899" i="6"/>
  <c r="J14900" i="6"/>
  <c r="J14901" i="6"/>
  <c r="J14902" i="6"/>
  <c r="J14903" i="6"/>
  <c r="J14904" i="6"/>
  <c r="J14905" i="6"/>
  <c r="J14906" i="6"/>
  <c r="J14907" i="6"/>
  <c r="J14908" i="6"/>
  <c r="J14909" i="6"/>
  <c r="J14910" i="6"/>
  <c r="J14911" i="6"/>
  <c r="J14912" i="6"/>
  <c r="J14913" i="6"/>
  <c r="J14914" i="6"/>
  <c r="J14915" i="6"/>
  <c r="J14916" i="6"/>
  <c r="J14917" i="6"/>
  <c r="J14918" i="6"/>
  <c r="J14919" i="6"/>
  <c r="J14920" i="6"/>
  <c r="J14921" i="6"/>
  <c r="J14922" i="6"/>
  <c r="J14923" i="6"/>
  <c r="J14924" i="6"/>
  <c r="J14925" i="6"/>
  <c r="J14926" i="6"/>
  <c r="J14927" i="6"/>
  <c r="J14928" i="6"/>
  <c r="J14929" i="6"/>
  <c r="J14930" i="6"/>
  <c r="J14931" i="6"/>
  <c r="J14932" i="6"/>
  <c r="J14933" i="6"/>
  <c r="J14934" i="6"/>
  <c r="J14935" i="6"/>
  <c r="J14936" i="6"/>
  <c r="J14937" i="6"/>
  <c r="J14938" i="6"/>
  <c r="J14939" i="6"/>
  <c r="J14940" i="6"/>
  <c r="J14941" i="6"/>
  <c r="J14942" i="6"/>
  <c r="J14943" i="6"/>
  <c r="J14944" i="6"/>
  <c r="J14945" i="6"/>
  <c r="J14946" i="6"/>
  <c r="J14947" i="6"/>
  <c r="J14948" i="6"/>
  <c r="J14949" i="6"/>
  <c r="J14950" i="6"/>
  <c r="J14951" i="6"/>
  <c r="J14952" i="6"/>
  <c r="J14953" i="6"/>
  <c r="J14954" i="6"/>
  <c r="J14955" i="6"/>
  <c r="J14956" i="6"/>
  <c r="J14957" i="6"/>
  <c r="J14958" i="6"/>
  <c r="J14959" i="6"/>
  <c r="J14960" i="6"/>
  <c r="J14961" i="6"/>
  <c r="J14962" i="6"/>
  <c r="J14963" i="6"/>
  <c r="J14964" i="6"/>
  <c r="J14965" i="6"/>
  <c r="J14966" i="6"/>
  <c r="J14967" i="6"/>
  <c r="J14968" i="6"/>
  <c r="J14969" i="6"/>
  <c r="J14970" i="6"/>
  <c r="J14971" i="6"/>
  <c r="J14972" i="6"/>
  <c r="J14973" i="6"/>
  <c r="J14974" i="6"/>
  <c r="J14975" i="6"/>
  <c r="J14976" i="6"/>
  <c r="J14977" i="6"/>
  <c r="J14978" i="6"/>
  <c r="J14979" i="6"/>
  <c r="J14980" i="6"/>
  <c r="J14981" i="6"/>
  <c r="J14982" i="6"/>
  <c r="J14983" i="6"/>
  <c r="J14984" i="6"/>
  <c r="J14985" i="6"/>
  <c r="J14986" i="6"/>
  <c r="J14987" i="6"/>
  <c r="J14988" i="6"/>
  <c r="J14989" i="6"/>
  <c r="J14990" i="6"/>
  <c r="J14991" i="6"/>
  <c r="J14992" i="6"/>
  <c r="J14993" i="6"/>
  <c r="J14994" i="6"/>
  <c r="J14995" i="6"/>
  <c r="J14996" i="6"/>
  <c r="J14997" i="6"/>
  <c r="J14998" i="6"/>
  <c r="J14999" i="6"/>
  <c r="J15000" i="6"/>
  <c r="J15001" i="6"/>
  <c r="J15002" i="6"/>
  <c r="J15003" i="6"/>
  <c r="J15004" i="6"/>
  <c r="J15005" i="6"/>
  <c r="J15006" i="6"/>
  <c r="J15007" i="6"/>
  <c r="J15008" i="6"/>
  <c r="J15009" i="6"/>
  <c r="J15010" i="6"/>
  <c r="J15011" i="6"/>
  <c r="J15012" i="6"/>
  <c r="J15013" i="6"/>
  <c r="J15014" i="6"/>
  <c r="J15015" i="6"/>
  <c r="J15016" i="6"/>
  <c r="J15017" i="6"/>
  <c r="J15018" i="6"/>
  <c r="J15019" i="6"/>
  <c r="J15020" i="6"/>
  <c r="J15021" i="6"/>
  <c r="J15022" i="6"/>
  <c r="J15023" i="6"/>
  <c r="J15024" i="6"/>
  <c r="J15025" i="6"/>
  <c r="J15026" i="6"/>
  <c r="J15027" i="6"/>
  <c r="J15028" i="6"/>
  <c r="J15029" i="6"/>
  <c r="J15030" i="6"/>
  <c r="J15031" i="6"/>
  <c r="J15032" i="6"/>
  <c r="J15033" i="6"/>
  <c r="J15034" i="6"/>
  <c r="J15035" i="6"/>
  <c r="J15036" i="6"/>
  <c r="J15037" i="6"/>
  <c r="J15038" i="6"/>
  <c r="J15039" i="6"/>
  <c r="J15040" i="6"/>
  <c r="J15041" i="6"/>
  <c r="J15042" i="6"/>
  <c r="J15043" i="6"/>
  <c r="J15044" i="6"/>
  <c r="J15045" i="6"/>
  <c r="J15046" i="6"/>
  <c r="J15047" i="6"/>
  <c r="J15048" i="6"/>
  <c r="J15049" i="6"/>
  <c r="J15050" i="6"/>
  <c r="J15051" i="6"/>
  <c r="J15052" i="6"/>
  <c r="J15053" i="6"/>
  <c r="J15054" i="6"/>
  <c r="J15055" i="6"/>
  <c r="J15056" i="6"/>
  <c r="J15057" i="6"/>
  <c r="J15058" i="6"/>
  <c r="J15059" i="6"/>
  <c r="J15060" i="6"/>
  <c r="J15061" i="6"/>
  <c r="J15062" i="6"/>
  <c r="J15063" i="6"/>
  <c r="J15064" i="6"/>
  <c r="J15065" i="6"/>
  <c r="J15066" i="6"/>
  <c r="J15067" i="6"/>
  <c r="J15068" i="6"/>
  <c r="J15069" i="6"/>
  <c r="J15070" i="6"/>
  <c r="J15071" i="6"/>
  <c r="J15072" i="6"/>
  <c r="J15073" i="6"/>
  <c r="J15074" i="6"/>
  <c r="J15075" i="6"/>
  <c r="J15076" i="6"/>
  <c r="J15077" i="6"/>
  <c r="J15078" i="6"/>
  <c r="J15079" i="6"/>
  <c r="J15080" i="6"/>
  <c r="J15081" i="6"/>
  <c r="J15082" i="6"/>
  <c r="J15083" i="6"/>
  <c r="J15084" i="6"/>
  <c r="J15085" i="6"/>
  <c r="J15086" i="6"/>
  <c r="J15087" i="6"/>
  <c r="J15088" i="6"/>
  <c r="J15089" i="6"/>
  <c r="J15090" i="6"/>
  <c r="J15091" i="6"/>
  <c r="J15092" i="6"/>
  <c r="J15093" i="6"/>
  <c r="J15094" i="6"/>
  <c r="J15095" i="6"/>
  <c r="J15096" i="6"/>
  <c r="J15097" i="6"/>
  <c r="J15098" i="6"/>
  <c r="J15099" i="6"/>
  <c r="J15100" i="6"/>
  <c r="J15101" i="6"/>
  <c r="J15102" i="6"/>
  <c r="J15103" i="6"/>
  <c r="J15104" i="6"/>
  <c r="J15105" i="6"/>
  <c r="J15106" i="6"/>
  <c r="J15107" i="6"/>
  <c r="J15108" i="6"/>
  <c r="J15109" i="6"/>
  <c r="J15110" i="6"/>
  <c r="J15111" i="6"/>
  <c r="J15112" i="6"/>
  <c r="J15113" i="6"/>
  <c r="J15114" i="6"/>
  <c r="J15115" i="6"/>
  <c r="J15116" i="6"/>
  <c r="J15117" i="6"/>
  <c r="J15118" i="6"/>
  <c r="J15119" i="6"/>
  <c r="J15120" i="6"/>
  <c r="J15121" i="6"/>
  <c r="J15122" i="6"/>
  <c r="J15123" i="6"/>
  <c r="J15124" i="6"/>
  <c r="J15125" i="6"/>
  <c r="J15126" i="6"/>
  <c r="J15127" i="6"/>
  <c r="J15128" i="6"/>
  <c r="J15129" i="6"/>
  <c r="J15130" i="6"/>
  <c r="J15131" i="6"/>
  <c r="J15132" i="6"/>
  <c r="J15133" i="6"/>
  <c r="J15134" i="6"/>
  <c r="J15135" i="6"/>
  <c r="J15136" i="6"/>
  <c r="J15137" i="6"/>
  <c r="J15138" i="6"/>
  <c r="J15139" i="6"/>
  <c r="J15140" i="6"/>
  <c r="J15141" i="6"/>
  <c r="J15142" i="6"/>
  <c r="J15143" i="6"/>
  <c r="J15144" i="6"/>
  <c r="J15145" i="6"/>
  <c r="J15146" i="6"/>
  <c r="J15147" i="6"/>
  <c r="J15148" i="6"/>
  <c r="J15149" i="6"/>
  <c r="J15150" i="6"/>
  <c r="J15151" i="6"/>
  <c r="J15152" i="6"/>
  <c r="J15153" i="6"/>
  <c r="J15154" i="6"/>
  <c r="J15155" i="6"/>
  <c r="J15156" i="6"/>
  <c r="J15157" i="6"/>
  <c r="J15158" i="6"/>
  <c r="J15159" i="6"/>
  <c r="J15160" i="6"/>
  <c r="J15161" i="6"/>
  <c r="J15162" i="6"/>
  <c r="J15163" i="6"/>
  <c r="J15164" i="6"/>
  <c r="J15165" i="6"/>
  <c r="J15166" i="6"/>
  <c r="J15167" i="6"/>
  <c r="J15168" i="6"/>
  <c r="J15169" i="6"/>
  <c r="J15170" i="6"/>
  <c r="J15171" i="6"/>
  <c r="J15172" i="6"/>
  <c r="J15173" i="6"/>
  <c r="J15174" i="6"/>
  <c r="J15175" i="6"/>
  <c r="J15176" i="6"/>
  <c r="J15177" i="6"/>
  <c r="J15178" i="6"/>
  <c r="J15179" i="6"/>
  <c r="J15180" i="6"/>
  <c r="J15181" i="6"/>
  <c r="J15182" i="6"/>
  <c r="J15183" i="6"/>
  <c r="J15184" i="6"/>
  <c r="J15185" i="6"/>
  <c r="J15186" i="6"/>
  <c r="J15187" i="6"/>
  <c r="J15188" i="6"/>
  <c r="J15189" i="6"/>
  <c r="J15190" i="6"/>
  <c r="J15191" i="6"/>
  <c r="J15192" i="6"/>
  <c r="J15193" i="6"/>
  <c r="J15194" i="6"/>
  <c r="J15195" i="6"/>
  <c r="J15196" i="6"/>
  <c r="J15197" i="6"/>
  <c r="J15198" i="6"/>
  <c r="J15199" i="6"/>
  <c r="J15200" i="6"/>
  <c r="J15201" i="6"/>
  <c r="J15202" i="6"/>
  <c r="J15203" i="6"/>
  <c r="J15204" i="6"/>
  <c r="J15205" i="6"/>
  <c r="J15206" i="6"/>
  <c r="J15207" i="6"/>
  <c r="J15208" i="6"/>
  <c r="J15209" i="6"/>
  <c r="J15210" i="6"/>
  <c r="J15211" i="6"/>
  <c r="J15212" i="6"/>
  <c r="J15213" i="6"/>
  <c r="J15214" i="6"/>
  <c r="J15215" i="6"/>
  <c r="J15216" i="6"/>
  <c r="J15217" i="6"/>
  <c r="J15218" i="6"/>
  <c r="J15219" i="6"/>
  <c r="J15220" i="6"/>
  <c r="J15221" i="6"/>
  <c r="J15222" i="6"/>
  <c r="J15223" i="6"/>
  <c r="J15224" i="6"/>
  <c r="J15225" i="6"/>
  <c r="J15226" i="6"/>
  <c r="J15227" i="6"/>
  <c r="J15228" i="6"/>
  <c r="J15229" i="6"/>
  <c r="J15230" i="6"/>
  <c r="J15231" i="6"/>
  <c r="J15232" i="6"/>
  <c r="J15233" i="6"/>
  <c r="J15234" i="6"/>
  <c r="J15235" i="6"/>
  <c r="J15236" i="6"/>
  <c r="J15237" i="6"/>
  <c r="J15238" i="6"/>
  <c r="J15239" i="6"/>
  <c r="J15240" i="6"/>
  <c r="J15241" i="6"/>
  <c r="J15242" i="6"/>
  <c r="J15243" i="6"/>
  <c r="J15244" i="6"/>
  <c r="J15245" i="6"/>
  <c r="J15246" i="6"/>
  <c r="J15247" i="6"/>
  <c r="J15248" i="6"/>
  <c r="J15249" i="6"/>
  <c r="J15250" i="6"/>
  <c r="J15251" i="6"/>
  <c r="J15252" i="6"/>
  <c r="J15253" i="6"/>
  <c r="J15254" i="6"/>
  <c r="J15255" i="6"/>
  <c r="J15256" i="6"/>
  <c r="J15257" i="6"/>
  <c r="J15258" i="6"/>
  <c r="J15259" i="6"/>
  <c r="J15260" i="6"/>
  <c r="J15261" i="6"/>
  <c r="J15262" i="6"/>
  <c r="J15263" i="6"/>
  <c r="J15264" i="6"/>
  <c r="J15265" i="6"/>
  <c r="J15266" i="6"/>
  <c r="J15267" i="6"/>
  <c r="J15268" i="6"/>
  <c r="J15269" i="6"/>
  <c r="J15270" i="6"/>
  <c r="J15271" i="6"/>
  <c r="J15272" i="6"/>
  <c r="J15273" i="6"/>
  <c r="J15274" i="6"/>
  <c r="J15275" i="6"/>
  <c r="J15276" i="6"/>
  <c r="J15277" i="6"/>
  <c r="J15278" i="6"/>
  <c r="J15279" i="6"/>
  <c r="J15280" i="6"/>
  <c r="J15281" i="6"/>
  <c r="J15282" i="6"/>
  <c r="J15283" i="6"/>
  <c r="J15284" i="6"/>
  <c r="J15285" i="6"/>
  <c r="J15286" i="6"/>
  <c r="J15287" i="6"/>
  <c r="J15288" i="6"/>
  <c r="J15289" i="6"/>
  <c r="J15290" i="6"/>
  <c r="J15291" i="6"/>
  <c r="J15292" i="6"/>
  <c r="J15293" i="6"/>
  <c r="J15294" i="6"/>
  <c r="J15295" i="6"/>
  <c r="J15296" i="6"/>
  <c r="J15297" i="6"/>
  <c r="J15298" i="6"/>
  <c r="J15299" i="6"/>
  <c r="J15300" i="6"/>
  <c r="J15301" i="6"/>
  <c r="J15302" i="6"/>
  <c r="J15303" i="6"/>
  <c r="J15304" i="6"/>
  <c r="J15305" i="6"/>
  <c r="J15306" i="6"/>
  <c r="J15307" i="6"/>
  <c r="J15308" i="6"/>
  <c r="J15309" i="6"/>
  <c r="J15310" i="6"/>
  <c r="J15311" i="6"/>
  <c r="J15312" i="6"/>
  <c r="J15313" i="6"/>
  <c r="J15314" i="6"/>
  <c r="J15315" i="6"/>
  <c r="J15316" i="6"/>
  <c r="J15317" i="6"/>
  <c r="J15318" i="6"/>
  <c r="J15319" i="6"/>
  <c r="J15320" i="6"/>
  <c r="J15321" i="6"/>
  <c r="J15322" i="6"/>
  <c r="J15323" i="6"/>
  <c r="J15324" i="6"/>
  <c r="J15325" i="6"/>
  <c r="J15326" i="6"/>
  <c r="J15327" i="6"/>
  <c r="J15328" i="6"/>
  <c r="J15329" i="6"/>
  <c r="J15330" i="6"/>
  <c r="J15331" i="6"/>
  <c r="J15332" i="6"/>
  <c r="J15333" i="6"/>
  <c r="J15334" i="6"/>
  <c r="J15335" i="6"/>
  <c r="J15336" i="6"/>
  <c r="J15337" i="6"/>
  <c r="J15338" i="6"/>
  <c r="J15339" i="6"/>
  <c r="J15340" i="6"/>
  <c r="J15341" i="6"/>
  <c r="J15342" i="6"/>
  <c r="J15343" i="6"/>
  <c r="J15344" i="6"/>
  <c r="J15345" i="6"/>
  <c r="J15346" i="6"/>
  <c r="J15347" i="6"/>
  <c r="J15348" i="6"/>
  <c r="J15349" i="6"/>
  <c r="J15350" i="6"/>
  <c r="J15351" i="6"/>
  <c r="J15352" i="6"/>
  <c r="J15353" i="6"/>
  <c r="J15354" i="6"/>
  <c r="J15355" i="6"/>
  <c r="J15356" i="6"/>
  <c r="J15357" i="6"/>
  <c r="J15358" i="6"/>
  <c r="J15359" i="6"/>
  <c r="J15360" i="6"/>
  <c r="J15361" i="6"/>
  <c r="J15362" i="6"/>
  <c r="J15363" i="6"/>
  <c r="J15364" i="6"/>
  <c r="J15365" i="6"/>
  <c r="J15366" i="6"/>
  <c r="J15367" i="6"/>
  <c r="J15368" i="6"/>
  <c r="J15369" i="6"/>
  <c r="J15370" i="6"/>
  <c r="J15371" i="6"/>
  <c r="J15372" i="6"/>
  <c r="J15373" i="6"/>
  <c r="J15374" i="6"/>
  <c r="J15375" i="6"/>
  <c r="J15376" i="6"/>
  <c r="J15377" i="6"/>
  <c r="J15378" i="6"/>
  <c r="J15379" i="6"/>
  <c r="J15380" i="6"/>
  <c r="J15381" i="6"/>
  <c r="J15382" i="6"/>
  <c r="J15383" i="6"/>
  <c r="J15384" i="6"/>
  <c r="J15385" i="6"/>
  <c r="J15386" i="6"/>
  <c r="J15387" i="6"/>
  <c r="J15388" i="6"/>
  <c r="J15389" i="6"/>
  <c r="J15390" i="6"/>
  <c r="J15391" i="6"/>
  <c r="J15392" i="6"/>
  <c r="J15393" i="6"/>
  <c r="J15394" i="6"/>
  <c r="J15395" i="6"/>
  <c r="J15396" i="6"/>
  <c r="J15397" i="6"/>
  <c r="J15398" i="6"/>
  <c r="J15399" i="6"/>
  <c r="J15400" i="6"/>
  <c r="J15401" i="6"/>
  <c r="J15402" i="6"/>
  <c r="J15403" i="6"/>
  <c r="J15404" i="6"/>
  <c r="J15405" i="6"/>
  <c r="J15406" i="6"/>
  <c r="J15407" i="6"/>
  <c r="J15408" i="6"/>
  <c r="J15409" i="6"/>
  <c r="J15410" i="6"/>
  <c r="J15411" i="6"/>
  <c r="J15412" i="6"/>
  <c r="J15413" i="6"/>
  <c r="J15414" i="6"/>
  <c r="J15415" i="6"/>
  <c r="J15416" i="6"/>
  <c r="J15417" i="6"/>
  <c r="J15418" i="6"/>
  <c r="J15419" i="6"/>
  <c r="J15420" i="6"/>
  <c r="J15421" i="6"/>
  <c r="J15422" i="6"/>
  <c r="J15423" i="6"/>
  <c r="J15424" i="6"/>
  <c r="J15425" i="6"/>
  <c r="J15426" i="6"/>
  <c r="J15427" i="6"/>
  <c r="J15428" i="6"/>
  <c r="J15429" i="6"/>
  <c r="J15430" i="6"/>
  <c r="J15431" i="6"/>
  <c r="J15432" i="6"/>
  <c r="J15433" i="6"/>
  <c r="J15434" i="6"/>
  <c r="J15435" i="6"/>
  <c r="J15436" i="6"/>
  <c r="J15437" i="6"/>
  <c r="J15438" i="6"/>
  <c r="J15439" i="6"/>
  <c r="J15440" i="6"/>
  <c r="J15441" i="6"/>
  <c r="J15442" i="6"/>
  <c r="J15443" i="6"/>
  <c r="J15444" i="6"/>
  <c r="J15445" i="6"/>
  <c r="J15446" i="6"/>
  <c r="J15447" i="6"/>
  <c r="J15448" i="6"/>
  <c r="J15449" i="6"/>
  <c r="J15450" i="6"/>
  <c r="J15451" i="6"/>
  <c r="J15452" i="6"/>
  <c r="J15453" i="6"/>
  <c r="J15454" i="6"/>
  <c r="J15455" i="6"/>
  <c r="J15456" i="6"/>
  <c r="J15457" i="6"/>
  <c r="J15458" i="6"/>
  <c r="J15459" i="6"/>
  <c r="J15460" i="6"/>
  <c r="J15461" i="6"/>
  <c r="J15462" i="6"/>
  <c r="J15463" i="6"/>
  <c r="J15464" i="6"/>
  <c r="J15465" i="6"/>
  <c r="J15466" i="6"/>
  <c r="J15467" i="6"/>
  <c r="J15468" i="6"/>
  <c r="J15469" i="6"/>
  <c r="J15470" i="6"/>
  <c r="J15471" i="6"/>
  <c r="J15472" i="6"/>
  <c r="J15473" i="6"/>
  <c r="J15474" i="6"/>
  <c r="J15475" i="6"/>
  <c r="J15476" i="6"/>
  <c r="J15477" i="6"/>
  <c r="J15478" i="6"/>
  <c r="J15479" i="6"/>
  <c r="J15480" i="6"/>
  <c r="J15481" i="6"/>
  <c r="J15482" i="6"/>
  <c r="J15483" i="6"/>
  <c r="J15484" i="6"/>
  <c r="J15485" i="6"/>
  <c r="J15486" i="6"/>
  <c r="J15487" i="6"/>
  <c r="J15488" i="6"/>
  <c r="J15489" i="6"/>
  <c r="J15490" i="6"/>
  <c r="J15491" i="6"/>
  <c r="J15492" i="6"/>
  <c r="J15493" i="6"/>
  <c r="J15494" i="6"/>
  <c r="J15495" i="6"/>
  <c r="J15496" i="6"/>
  <c r="J15497" i="6"/>
  <c r="J15498" i="6"/>
  <c r="J15499" i="6"/>
  <c r="J15500" i="6"/>
  <c r="J15501" i="6"/>
  <c r="J15502" i="6"/>
  <c r="J15503" i="6"/>
  <c r="J15504" i="6"/>
  <c r="J15505" i="6"/>
  <c r="J15506" i="6"/>
  <c r="J15507" i="6"/>
  <c r="J15508" i="6"/>
  <c r="J15509" i="6"/>
  <c r="J15510" i="6"/>
  <c r="J15511" i="6"/>
  <c r="J15512" i="6"/>
  <c r="J15513" i="6"/>
  <c r="J15514" i="6"/>
  <c r="J15515" i="6"/>
  <c r="J15516" i="6"/>
  <c r="J15517" i="6"/>
  <c r="J15518" i="6"/>
  <c r="J15519" i="6"/>
  <c r="J15520" i="6"/>
  <c r="J15521" i="6"/>
  <c r="J15522" i="6"/>
  <c r="J15523" i="6"/>
  <c r="J15524" i="6"/>
  <c r="J15525" i="6"/>
  <c r="J15526" i="6"/>
  <c r="J15527" i="6"/>
  <c r="J15528" i="6"/>
  <c r="J15529" i="6"/>
  <c r="J15530" i="6"/>
  <c r="J15531" i="6"/>
  <c r="J15532" i="6"/>
  <c r="J15533" i="6"/>
  <c r="J15534" i="6"/>
  <c r="J15535" i="6"/>
  <c r="J15536" i="6"/>
  <c r="J15537" i="6"/>
  <c r="J15538" i="6"/>
  <c r="J15539" i="6"/>
  <c r="J15540" i="6"/>
  <c r="J15541" i="6"/>
  <c r="J15542" i="6"/>
  <c r="J15543" i="6"/>
  <c r="J15544" i="6"/>
  <c r="J15545" i="6"/>
  <c r="J15546" i="6"/>
  <c r="J15547" i="6"/>
  <c r="J15548" i="6"/>
  <c r="J15549" i="6"/>
  <c r="J15550" i="6"/>
  <c r="J15551" i="6"/>
  <c r="J15552" i="6"/>
  <c r="J15553" i="6"/>
  <c r="J15554" i="6"/>
  <c r="J15555" i="6"/>
  <c r="J15556" i="6"/>
  <c r="J15557" i="6"/>
  <c r="J15558" i="6"/>
  <c r="J15559" i="6"/>
  <c r="J15560" i="6"/>
  <c r="J15561" i="6"/>
  <c r="J15562" i="6"/>
  <c r="J15563" i="6"/>
  <c r="J15564" i="6"/>
  <c r="J15565" i="6"/>
  <c r="J15566" i="6"/>
  <c r="J15567" i="6"/>
  <c r="J15568" i="6"/>
  <c r="J15569" i="6"/>
  <c r="J15570" i="6"/>
  <c r="J15571" i="6"/>
  <c r="J15572" i="6"/>
  <c r="J15573" i="6"/>
  <c r="J15574" i="6"/>
  <c r="J15575" i="6"/>
  <c r="J15576" i="6"/>
  <c r="J15577" i="6"/>
  <c r="J15578" i="6"/>
  <c r="J15579" i="6"/>
  <c r="J15580" i="6"/>
  <c r="J15581" i="6"/>
  <c r="J15582" i="6"/>
  <c r="J15583" i="6"/>
  <c r="J15584" i="6"/>
  <c r="J15585" i="6"/>
  <c r="J15586" i="6"/>
  <c r="J15587" i="6"/>
  <c r="J15588" i="6"/>
  <c r="J15589" i="6"/>
  <c r="J15590" i="6"/>
  <c r="J15591" i="6"/>
  <c r="J15592" i="6"/>
  <c r="J15593" i="6"/>
  <c r="J15594" i="6"/>
  <c r="J15595" i="6"/>
  <c r="J15596" i="6"/>
  <c r="J15597" i="6"/>
  <c r="J15598" i="6"/>
  <c r="J15599" i="6"/>
  <c r="J15600" i="6"/>
  <c r="J15601" i="6"/>
  <c r="J15602" i="6"/>
  <c r="J15603" i="6"/>
  <c r="J15604" i="6"/>
  <c r="J15605" i="6"/>
  <c r="J15606" i="6"/>
  <c r="J15607" i="6"/>
  <c r="J15608" i="6"/>
  <c r="J15609" i="6"/>
  <c r="J15610" i="6"/>
  <c r="J15611" i="6"/>
  <c r="J15612" i="6"/>
  <c r="J15613" i="6"/>
  <c r="J15614" i="6"/>
  <c r="J15615" i="6"/>
  <c r="J15616" i="6"/>
  <c r="J15617" i="6"/>
  <c r="J15618" i="6"/>
  <c r="J15619" i="6"/>
  <c r="J15620" i="6"/>
  <c r="J15621" i="6"/>
  <c r="J15622" i="6"/>
  <c r="J15623" i="6"/>
  <c r="J15624" i="6"/>
  <c r="J15625" i="6"/>
  <c r="J15626" i="6"/>
  <c r="J15627" i="6"/>
  <c r="J15628" i="6"/>
  <c r="J15629" i="6"/>
  <c r="J15630" i="6"/>
  <c r="J15631" i="6"/>
  <c r="J15632" i="6"/>
  <c r="J15633" i="6"/>
  <c r="J15634" i="6"/>
  <c r="J15635" i="6"/>
  <c r="J15636" i="6"/>
  <c r="J15637" i="6"/>
  <c r="J15638" i="6"/>
  <c r="J15639" i="6"/>
  <c r="J15640" i="6"/>
  <c r="J15641" i="6"/>
  <c r="J15642" i="6"/>
  <c r="J15643" i="6"/>
  <c r="J15644" i="6"/>
  <c r="J15645" i="6"/>
  <c r="J15646" i="6"/>
  <c r="J15647" i="6"/>
  <c r="J15648" i="6"/>
  <c r="J15649" i="6"/>
  <c r="J15650" i="6"/>
  <c r="J15651" i="6"/>
  <c r="J15652" i="6"/>
  <c r="J15653" i="6"/>
  <c r="J15654" i="6"/>
  <c r="J15655" i="6"/>
  <c r="J15656" i="6"/>
  <c r="J15657" i="6"/>
  <c r="J15658" i="6"/>
  <c r="J15659" i="6"/>
  <c r="J15660" i="6"/>
  <c r="J15661" i="6"/>
  <c r="J15662" i="6"/>
  <c r="J15663" i="6"/>
  <c r="J15664" i="6"/>
  <c r="J15665" i="6"/>
  <c r="J15666" i="6"/>
  <c r="J15667" i="6"/>
  <c r="J15668" i="6"/>
  <c r="J15669" i="6"/>
  <c r="J15670" i="6"/>
  <c r="J15671" i="6"/>
  <c r="J15672" i="6"/>
  <c r="J15673" i="6"/>
  <c r="J15674" i="6"/>
  <c r="J15675" i="6"/>
  <c r="J15676" i="6"/>
  <c r="J15677" i="6"/>
  <c r="J15678" i="6"/>
  <c r="J15679" i="6"/>
  <c r="J15680" i="6"/>
  <c r="J15681" i="6"/>
  <c r="J15682" i="6"/>
  <c r="J15683" i="6"/>
  <c r="J15684" i="6"/>
  <c r="J15685" i="6"/>
  <c r="J15686" i="6"/>
  <c r="J15687" i="6"/>
  <c r="J15688" i="6"/>
  <c r="J15689" i="6"/>
  <c r="J15690" i="6"/>
  <c r="J15691" i="6"/>
  <c r="J15692" i="6"/>
  <c r="J15693" i="6"/>
  <c r="J15694" i="6"/>
  <c r="J15695" i="6"/>
  <c r="J15696" i="6"/>
  <c r="J15697" i="6"/>
  <c r="J15698" i="6"/>
  <c r="J15699" i="6"/>
  <c r="J15700" i="6"/>
  <c r="J15701" i="6"/>
  <c r="J15702" i="6"/>
  <c r="J15703" i="6"/>
  <c r="J15704" i="6"/>
  <c r="J15705" i="6"/>
  <c r="J15706" i="6"/>
  <c r="J15707" i="6"/>
  <c r="J15708" i="6"/>
  <c r="J15709" i="6"/>
  <c r="J15710" i="6"/>
  <c r="J15711" i="6"/>
  <c r="J15712" i="6"/>
  <c r="J15713" i="6"/>
  <c r="J15714" i="6"/>
  <c r="J15715" i="6"/>
  <c r="J15716" i="6"/>
  <c r="J15717" i="6"/>
  <c r="J15718" i="6"/>
  <c r="J15719" i="6"/>
  <c r="J15720" i="6"/>
  <c r="J15721" i="6"/>
  <c r="J15722" i="6"/>
  <c r="J15723" i="6"/>
  <c r="J15724" i="6"/>
  <c r="J15725" i="6"/>
  <c r="J15726" i="6"/>
  <c r="J15727" i="6"/>
  <c r="J15728" i="6"/>
  <c r="J15729" i="6"/>
  <c r="J15730" i="6"/>
  <c r="J15731" i="6"/>
  <c r="J15732" i="6"/>
  <c r="J15733" i="6"/>
  <c r="J15734" i="6"/>
  <c r="J15735" i="6"/>
  <c r="J15736" i="6"/>
  <c r="J15737" i="6"/>
  <c r="J15738" i="6"/>
  <c r="J15739" i="6"/>
  <c r="J15740" i="6"/>
  <c r="J15741" i="6"/>
  <c r="J15742" i="6"/>
  <c r="J15743" i="6"/>
  <c r="J15744" i="6"/>
  <c r="J15745" i="6"/>
  <c r="J15746" i="6"/>
  <c r="J15747" i="6"/>
  <c r="J15748" i="6"/>
  <c r="J15749" i="6"/>
  <c r="J15750" i="6"/>
  <c r="J15751" i="6"/>
  <c r="J15752" i="6"/>
  <c r="J15753" i="6"/>
  <c r="J15754" i="6"/>
  <c r="J15755" i="6"/>
  <c r="J15756" i="6"/>
  <c r="J15757" i="6"/>
  <c r="J15758" i="6"/>
  <c r="J15759" i="6"/>
  <c r="J15760" i="6"/>
  <c r="J15761" i="6"/>
  <c r="J15762" i="6"/>
  <c r="J15763" i="6"/>
  <c r="J15764" i="6"/>
  <c r="J15765" i="6"/>
  <c r="J15766" i="6"/>
  <c r="J15767" i="6"/>
  <c r="J15768" i="6"/>
  <c r="J15769" i="6"/>
  <c r="J15770" i="6"/>
  <c r="J15771" i="6"/>
  <c r="J15772" i="6"/>
  <c r="J15773" i="6"/>
  <c r="J15774" i="6"/>
  <c r="J15775" i="6"/>
  <c r="J15776" i="6"/>
  <c r="J15777" i="6"/>
  <c r="J15778" i="6"/>
  <c r="J15779" i="6"/>
  <c r="J15780" i="6"/>
  <c r="J15781" i="6"/>
  <c r="J15782" i="6"/>
  <c r="J15783" i="6"/>
  <c r="J15784" i="6"/>
  <c r="J15785" i="6"/>
  <c r="J15786" i="6"/>
  <c r="J15787" i="6"/>
  <c r="J15788" i="6"/>
  <c r="J15789" i="6"/>
  <c r="J15790" i="6"/>
  <c r="J15791" i="6"/>
  <c r="J15792" i="6"/>
  <c r="J15793" i="6"/>
  <c r="J15794" i="6"/>
  <c r="J15795" i="6"/>
  <c r="J15796" i="6"/>
  <c r="J15797" i="6"/>
  <c r="J15798" i="6"/>
  <c r="J15799" i="6"/>
  <c r="J15800" i="6"/>
  <c r="J15801" i="6"/>
  <c r="J15802" i="6"/>
  <c r="J15803" i="6"/>
  <c r="J15804" i="6"/>
  <c r="J15805" i="6"/>
  <c r="J15806" i="6"/>
  <c r="J15807" i="6"/>
  <c r="J15808" i="6"/>
  <c r="J15809" i="6"/>
  <c r="J15810" i="6"/>
  <c r="J15811" i="6"/>
  <c r="J15812" i="6"/>
  <c r="J15813" i="6"/>
  <c r="J15814" i="6"/>
  <c r="J15815" i="6"/>
  <c r="J15816" i="6"/>
  <c r="J15817" i="6"/>
  <c r="J15818" i="6"/>
  <c r="J15819" i="6"/>
  <c r="J15820" i="6"/>
  <c r="J15821" i="6"/>
  <c r="J15822" i="6"/>
  <c r="J15823" i="6"/>
  <c r="J15824" i="6"/>
  <c r="J15825" i="6"/>
  <c r="J15826" i="6"/>
  <c r="J15827" i="6"/>
  <c r="J15828" i="6"/>
  <c r="J15829" i="6"/>
  <c r="J15830" i="6"/>
  <c r="J15831" i="6"/>
  <c r="J15832" i="6"/>
  <c r="J15833" i="6"/>
  <c r="J15834" i="6"/>
  <c r="J15835" i="6"/>
  <c r="J15836" i="6"/>
  <c r="J15837" i="6"/>
  <c r="J15838" i="6"/>
  <c r="J15839" i="6"/>
  <c r="J15840" i="6"/>
  <c r="J15841" i="6"/>
  <c r="J15842" i="6"/>
  <c r="J15843" i="6"/>
  <c r="J15844" i="6"/>
  <c r="J15845" i="6"/>
  <c r="J15846" i="6"/>
  <c r="J15847" i="6"/>
  <c r="J15848" i="6"/>
  <c r="J15849" i="6"/>
  <c r="J15850" i="6"/>
  <c r="J15851" i="6"/>
  <c r="J15852" i="6"/>
  <c r="J15853" i="6"/>
  <c r="J15854" i="6"/>
  <c r="J15855" i="6"/>
  <c r="J15856" i="6"/>
  <c r="J15857" i="6"/>
  <c r="J15858" i="6"/>
  <c r="J15859" i="6"/>
  <c r="J15860" i="6"/>
  <c r="J15861" i="6"/>
  <c r="J15862" i="6"/>
  <c r="J15863" i="6"/>
  <c r="J15864" i="6"/>
  <c r="J15865" i="6"/>
  <c r="J15866" i="6"/>
  <c r="J15867" i="6"/>
  <c r="J15868" i="6"/>
  <c r="J15869" i="6"/>
  <c r="J15870" i="6"/>
  <c r="J15871" i="6"/>
  <c r="J15872" i="6"/>
  <c r="J15873" i="6"/>
  <c r="J15874" i="6"/>
  <c r="J15875" i="6"/>
  <c r="J15876" i="6"/>
  <c r="J15877" i="6"/>
  <c r="J15878" i="6"/>
  <c r="J15879" i="6"/>
  <c r="J15880" i="6"/>
  <c r="J15881" i="6"/>
  <c r="J15882" i="6"/>
  <c r="J15883" i="6"/>
  <c r="J15884" i="6"/>
  <c r="J15885" i="6"/>
  <c r="J15886" i="6"/>
  <c r="J15887" i="6"/>
  <c r="J15888" i="6"/>
  <c r="J15889" i="6"/>
  <c r="J15890" i="6"/>
  <c r="J15891" i="6"/>
  <c r="J15892" i="6"/>
  <c r="J15893" i="6"/>
  <c r="J15894" i="6"/>
  <c r="J15895" i="6"/>
  <c r="J15896" i="6"/>
  <c r="J15897" i="6"/>
  <c r="J15898" i="6"/>
  <c r="J15899" i="6"/>
  <c r="J15900" i="6"/>
  <c r="J15901" i="6"/>
  <c r="J15902" i="6"/>
  <c r="J15903" i="6"/>
  <c r="J15904" i="6"/>
  <c r="J15905" i="6"/>
  <c r="J15906" i="6"/>
  <c r="J15907" i="6"/>
  <c r="J15908" i="6"/>
  <c r="J15909" i="6"/>
  <c r="J15910" i="6"/>
  <c r="J15911" i="6"/>
  <c r="J15912" i="6"/>
  <c r="J15913" i="6"/>
  <c r="J15914" i="6"/>
  <c r="J15915" i="6"/>
  <c r="J15916" i="6"/>
  <c r="J15917" i="6"/>
  <c r="J15918" i="6"/>
  <c r="J15919" i="6"/>
  <c r="J15920" i="6"/>
  <c r="J15921" i="6"/>
  <c r="J15922" i="6"/>
  <c r="J15923" i="6"/>
  <c r="J15924" i="6"/>
  <c r="J15925" i="6"/>
  <c r="J15926" i="6"/>
  <c r="J15927" i="6"/>
  <c r="J15928" i="6"/>
  <c r="J15929" i="6"/>
  <c r="J15930" i="6"/>
  <c r="J15931" i="6"/>
  <c r="J15932" i="6"/>
  <c r="J15933" i="6"/>
  <c r="J15934" i="6"/>
  <c r="J15935" i="6"/>
  <c r="J15936" i="6"/>
  <c r="J15937" i="6"/>
  <c r="J15938" i="6"/>
  <c r="J15939" i="6"/>
  <c r="J15940" i="6"/>
  <c r="J15941" i="6"/>
  <c r="J15942" i="6"/>
  <c r="J15943" i="6"/>
  <c r="J15944" i="6"/>
  <c r="J15945" i="6"/>
  <c r="J15946" i="6"/>
  <c r="J15947" i="6"/>
  <c r="J15948" i="6"/>
  <c r="J15949" i="6"/>
  <c r="J15950" i="6"/>
  <c r="J15951" i="6"/>
  <c r="J15952" i="6"/>
  <c r="J15953" i="6"/>
  <c r="J15954" i="6"/>
  <c r="J15955" i="6"/>
  <c r="J15956" i="6"/>
  <c r="J15957" i="6"/>
  <c r="J15958" i="6"/>
  <c r="J15959" i="6"/>
  <c r="J15960" i="6"/>
  <c r="J15961" i="6"/>
  <c r="J15962" i="6"/>
  <c r="J15963" i="6"/>
  <c r="J15964" i="6"/>
  <c r="J15965" i="6"/>
  <c r="J15966" i="6"/>
  <c r="J15967" i="6"/>
  <c r="J15968" i="6"/>
  <c r="J15969" i="6"/>
  <c r="J15970" i="6"/>
  <c r="J15971" i="6"/>
  <c r="J15972" i="6"/>
  <c r="J15973" i="6"/>
  <c r="J15974" i="6"/>
  <c r="J15975" i="6"/>
  <c r="J15976" i="6"/>
  <c r="J15977" i="6"/>
  <c r="J15978" i="6"/>
  <c r="J15979" i="6"/>
  <c r="J15980" i="6"/>
  <c r="J15981" i="6"/>
  <c r="J15982" i="6"/>
  <c r="J15983" i="6"/>
  <c r="J15984" i="6"/>
  <c r="J15985" i="6"/>
  <c r="J15986" i="6"/>
  <c r="J15987" i="6"/>
  <c r="J15988" i="6"/>
  <c r="J15989" i="6"/>
  <c r="J15990" i="6"/>
  <c r="J15991" i="6"/>
  <c r="J15992" i="6"/>
  <c r="J15993" i="6"/>
  <c r="J15994" i="6"/>
  <c r="J15995" i="6"/>
  <c r="J15996" i="6"/>
  <c r="J15997" i="6"/>
  <c r="J15998" i="6"/>
  <c r="J15999" i="6"/>
  <c r="J16000" i="6"/>
  <c r="J16001" i="6"/>
  <c r="J16002" i="6"/>
  <c r="J16003" i="6"/>
  <c r="J16004" i="6"/>
  <c r="J16005" i="6"/>
  <c r="J16006" i="6"/>
  <c r="J16007" i="6"/>
  <c r="J16008" i="6"/>
  <c r="J16009" i="6"/>
  <c r="J16010" i="6"/>
  <c r="J16011" i="6"/>
  <c r="J16012" i="6"/>
  <c r="J16013" i="6"/>
  <c r="J16014" i="6"/>
  <c r="J16015" i="6"/>
  <c r="J16016" i="6"/>
  <c r="J16017" i="6"/>
  <c r="J16018" i="6"/>
  <c r="J16019" i="6"/>
  <c r="J16020" i="6"/>
  <c r="J16021" i="6"/>
  <c r="J16022" i="6"/>
  <c r="J16023" i="6"/>
  <c r="J16024" i="6"/>
  <c r="J16025" i="6"/>
  <c r="J16026" i="6"/>
  <c r="J16027" i="6"/>
  <c r="J16028" i="6"/>
  <c r="J16029" i="6"/>
  <c r="J16030" i="6"/>
  <c r="J16031" i="6"/>
  <c r="J16032" i="6"/>
  <c r="J16033" i="6"/>
  <c r="J16034" i="6"/>
  <c r="J16035" i="6"/>
  <c r="J16036" i="6"/>
  <c r="J16037" i="6"/>
  <c r="J16038" i="6"/>
  <c r="J16039" i="6"/>
  <c r="J16040" i="6"/>
  <c r="J16041" i="6"/>
  <c r="J16042" i="6"/>
  <c r="J16043" i="6"/>
  <c r="J16044" i="6"/>
  <c r="J16045" i="6"/>
  <c r="J16046" i="6"/>
  <c r="J16047" i="6"/>
  <c r="J16048" i="6"/>
  <c r="J16049" i="6"/>
  <c r="J16050" i="6"/>
  <c r="J16051" i="6"/>
  <c r="J16052" i="6"/>
  <c r="J16053" i="6"/>
  <c r="J16054" i="6"/>
  <c r="J16055" i="6"/>
  <c r="J16056" i="6"/>
  <c r="J16057" i="6"/>
  <c r="J16058" i="6"/>
  <c r="J16059" i="6"/>
  <c r="J16060" i="6"/>
  <c r="J16061" i="6"/>
  <c r="J16062" i="6"/>
  <c r="J16063" i="6"/>
  <c r="J16064" i="6"/>
  <c r="J16065" i="6"/>
  <c r="J16066" i="6"/>
  <c r="J16067" i="6"/>
  <c r="J16068" i="6"/>
  <c r="J16069" i="6"/>
  <c r="J16070" i="6"/>
  <c r="J16071" i="6"/>
  <c r="J16072" i="6"/>
  <c r="J16073" i="6"/>
  <c r="J16074" i="6"/>
  <c r="J16075" i="6"/>
  <c r="J16076" i="6"/>
  <c r="J16077" i="6"/>
  <c r="J16078" i="6"/>
  <c r="J16079" i="6"/>
  <c r="J16080" i="6"/>
  <c r="J16081" i="6"/>
  <c r="J16082" i="6"/>
  <c r="J16083" i="6"/>
  <c r="J16084" i="6"/>
  <c r="J16085" i="6"/>
  <c r="J16086" i="6"/>
  <c r="J16087" i="6"/>
  <c r="J16088" i="6"/>
  <c r="J16089" i="6"/>
  <c r="J16090" i="6"/>
  <c r="J16091" i="6"/>
  <c r="J16092" i="6"/>
  <c r="J16093" i="6"/>
  <c r="J16094" i="6"/>
  <c r="J16095" i="6"/>
  <c r="J16096" i="6"/>
  <c r="J16097" i="6"/>
  <c r="J16098" i="6"/>
  <c r="J16099" i="6"/>
  <c r="J16100" i="6"/>
  <c r="J16101" i="6"/>
  <c r="J16102" i="6"/>
  <c r="J16103" i="6"/>
  <c r="J16104" i="6"/>
  <c r="J16105" i="6"/>
  <c r="J16106" i="6"/>
  <c r="J16107" i="6"/>
  <c r="J16108" i="6"/>
  <c r="J16109" i="6"/>
  <c r="J16110" i="6"/>
  <c r="J16111" i="6"/>
  <c r="J16112" i="6"/>
  <c r="J16113" i="6"/>
  <c r="J16114" i="6"/>
  <c r="J16115" i="6"/>
  <c r="J16116" i="6"/>
  <c r="J16117" i="6"/>
  <c r="J16118" i="6"/>
  <c r="J16119" i="6"/>
  <c r="J16120" i="6"/>
  <c r="J16121" i="6"/>
  <c r="J16122" i="6"/>
  <c r="J16123" i="6"/>
  <c r="J16124" i="6"/>
  <c r="J16125" i="6"/>
  <c r="J16126" i="6"/>
  <c r="J16127" i="6"/>
  <c r="J16128" i="6"/>
  <c r="J16129" i="6"/>
  <c r="J16130" i="6"/>
  <c r="J16131" i="6"/>
  <c r="J16132" i="6"/>
  <c r="J16133" i="6"/>
  <c r="J16134" i="6"/>
  <c r="J16135" i="6"/>
  <c r="J16136" i="6"/>
  <c r="J16137" i="6"/>
  <c r="J16138" i="6"/>
  <c r="J16139" i="6"/>
  <c r="J16140" i="6"/>
  <c r="J16141" i="6"/>
  <c r="J16142" i="6"/>
  <c r="J16143" i="6"/>
  <c r="J16144" i="6"/>
  <c r="J16145" i="6"/>
  <c r="J16146" i="6"/>
  <c r="J16147" i="6"/>
  <c r="J16148" i="6"/>
  <c r="J16149" i="6"/>
  <c r="J16150" i="6"/>
  <c r="J16151" i="6"/>
  <c r="J16152" i="6"/>
  <c r="J16153" i="6"/>
  <c r="J16154" i="6"/>
  <c r="J16155" i="6"/>
  <c r="J16156" i="6"/>
  <c r="J16157" i="6"/>
  <c r="J16158" i="6"/>
  <c r="J16159" i="6"/>
  <c r="J16160" i="6"/>
  <c r="J16161" i="6"/>
  <c r="J16162" i="6"/>
  <c r="J16163" i="6"/>
  <c r="J16164" i="6"/>
  <c r="J16165" i="6"/>
  <c r="J16166" i="6"/>
  <c r="J16167" i="6"/>
  <c r="J16168" i="6"/>
  <c r="J16169" i="6"/>
  <c r="J16170" i="6"/>
  <c r="J16171" i="6"/>
  <c r="J16172" i="6"/>
  <c r="J16173" i="6"/>
  <c r="J16174" i="6"/>
  <c r="J16175" i="6"/>
  <c r="J16176" i="6"/>
  <c r="J16177" i="6"/>
  <c r="J16178" i="6"/>
  <c r="J16179" i="6"/>
  <c r="J16180" i="6"/>
  <c r="J16181" i="6"/>
  <c r="J16182" i="6"/>
  <c r="J16183" i="6"/>
  <c r="J16184" i="6"/>
  <c r="J16185" i="6"/>
  <c r="J16186" i="6"/>
  <c r="J16187" i="6"/>
  <c r="J16188" i="6"/>
  <c r="J16189" i="6"/>
  <c r="J16190" i="6"/>
  <c r="J16191" i="6"/>
  <c r="J16192" i="6"/>
  <c r="J16193" i="6"/>
  <c r="J16194" i="6"/>
  <c r="J16195" i="6"/>
  <c r="J16196" i="6"/>
  <c r="J16197" i="6"/>
  <c r="J16198" i="6"/>
  <c r="J16199" i="6"/>
  <c r="J16200" i="6"/>
  <c r="J16201" i="6"/>
  <c r="J16202" i="6"/>
  <c r="J16203" i="6"/>
  <c r="J16204" i="6"/>
  <c r="J16205" i="6"/>
  <c r="J16206" i="6"/>
  <c r="J16207" i="6"/>
  <c r="J16208" i="6"/>
  <c r="J16209" i="6"/>
  <c r="J16210" i="6"/>
  <c r="J16211" i="6"/>
  <c r="J16212" i="6"/>
  <c r="J16213" i="6"/>
  <c r="J16214" i="6"/>
  <c r="J16215" i="6"/>
  <c r="J16216" i="6"/>
  <c r="J16217" i="6"/>
  <c r="J16218" i="6"/>
  <c r="J16219" i="6"/>
  <c r="J16220" i="6"/>
  <c r="J16221" i="6"/>
  <c r="J16222" i="6"/>
  <c r="J16223" i="6"/>
  <c r="J16224" i="6"/>
  <c r="J16225" i="6"/>
  <c r="J16226" i="6"/>
  <c r="J16227" i="6"/>
  <c r="J16228" i="6"/>
  <c r="J16229" i="6"/>
  <c r="J16230" i="6"/>
  <c r="J16231" i="6"/>
  <c r="J16232" i="6"/>
  <c r="J16233" i="6"/>
  <c r="J16234" i="6"/>
  <c r="J16235" i="6"/>
  <c r="J16236" i="6"/>
  <c r="J16237" i="6"/>
  <c r="J16238" i="6"/>
  <c r="J16239" i="6"/>
  <c r="J16240" i="6"/>
  <c r="J16241" i="6"/>
  <c r="J16242" i="6"/>
  <c r="J16243" i="6"/>
  <c r="J16244" i="6"/>
  <c r="J16245" i="6"/>
  <c r="J16246" i="6"/>
  <c r="J16247" i="6"/>
  <c r="J16248" i="6"/>
  <c r="J16249" i="6"/>
  <c r="J16250" i="6"/>
  <c r="J16251" i="6"/>
  <c r="J16252" i="6"/>
  <c r="J16253" i="6"/>
  <c r="J16254" i="6"/>
  <c r="J16255" i="6"/>
  <c r="J16256" i="6"/>
  <c r="J16257" i="6"/>
  <c r="J16258" i="6"/>
  <c r="J16259" i="6"/>
  <c r="J16260" i="6"/>
  <c r="J16261" i="6"/>
  <c r="J16262" i="6"/>
  <c r="J16263" i="6"/>
  <c r="J16264" i="6"/>
  <c r="J16265" i="6"/>
  <c r="J16266" i="6"/>
  <c r="J16267" i="6"/>
  <c r="J16268" i="6"/>
  <c r="J16269" i="6"/>
  <c r="J16270" i="6"/>
  <c r="J16271" i="6"/>
  <c r="J16272" i="6"/>
  <c r="J16273" i="6"/>
  <c r="J16274" i="6"/>
  <c r="J16275" i="6"/>
  <c r="J16276" i="6"/>
  <c r="J16277" i="6"/>
  <c r="J16278" i="6"/>
  <c r="J16279" i="6"/>
  <c r="J16280" i="6"/>
  <c r="J16281" i="6"/>
  <c r="J16282" i="6"/>
  <c r="J16283" i="6"/>
  <c r="J16284" i="6"/>
  <c r="J16285" i="6"/>
  <c r="J16286" i="6"/>
  <c r="J16287" i="6"/>
  <c r="J16288" i="6"/>
  <c r="J16289" i="6"/>
  <c r="J16290" i="6"/>
  <c r="J16291" i="6"/>
  <c r="J16292" i="6"/>
  <c r="J16293" i="6"/>
  <c r="J16294" i="6"/>
  <c r="J16295" i="6"/>
  <c r="J16296" i="6"/>
  <c r="J16297" i="6"/>
  <c r="J16298" i="6"/>
  <c r="J16299" i="6"/>
  <c r="J16300" i="6"/>
  <c r="J16301" i="6"/>
  <c r="J16302" i="6"/>
  <c r="J16303" i="6"/>
  <c r="J16304" i="6"/>
  <c r="J16305" i="6"/>
  <c r="J16306" i="6"/>
  <c r="J16307" i="6"/>
  <c r="J16308" i="6"/>
  <c r="J16309" i="6"/>
  <c r="J16310" i="6"/>
  <c r="J16311" i="6"/>
  <c r="J16312" i="6"/>
  <c r="J16313" i="6"/>
  <c r="J16314" i="6"/>
  <c r="J16315" i="6"/>
  <c r="J16316" i="6"/>
  <c r="J16317" i="6"/>
  <c r="J16318" i="6"/>
  <c r="J16319" i="6"/>
  <c r="J16320" i="6"/>
  <c r="J16321" i="6"/>
  <c r="J16322" i="6"/>
  <c r="J16323" i="6"/>
  <c r="J16324" i="6"/>
  <c r="J16325" i="6"/>
  <c r="J16326" i="6"/>
  <c r="J16327" i="6"/>
  <c r="J16328" i="6"/>
  <c r="J16329" i="6"/>
  <c r="J16330" i="6"/>
  <c r="J16331" i="6"/>
  <c r="J16332" i="6"/>
  <c r="J16333" i="6"/>
  <c r="J16334" i="6"/>
  <c r="J16335" i="6"/>
  <c r="J16336" i="6"/>
  <c r="J16337" i="6"/>
  <c r="J16338" i="6"/>
  <c r="J16339" i="6"/>
  <c r="J16340" i="6"/>
  <c r="J16341" i="6"/>
  <c r="J16342" i="6"/>
  <c r="J16343" i="6"/>
  <c r="J16344" i="6"/>
  <c r="J16345" i="6"/>
  <c r="J16346" i="6"/>
  <c r="J16347" i="6"/>
  <c r="J16348" i="6"/>
  <c r="J16349" i="6"/>
  <c r="J16350" i="6"/>
  <c r="J16351" i="6"/>
  <c r="J16352" i="6"/>
  <c r="J16353" i="6"/>
  <c r="J16354" i="6"/>
  <c r="J16355" i="6"/>
  <c r="J16356" i="6"/>
  <c r="J16357" i="6"/>
  <c r="J16358" i="6"/>
  <c r="J16359" i="6"/>
  <c r="J16360" i="6"/>
  <c r="J16361" i="6"/>
  <c r="J16362" i="6"/>
  <c r="J16363" i="6"/>
  <c r="J16364" i="6"/>
  <c r="J16365" i="6"/>
  <c r="J16366" i="6"/>
  <c r="J16367" i="6"/>
  <c r="J16368" i="6"/>
  <c r="J16369" i="6"/>
  <c r="J16370" i="6"/>
  <c r="J16371" i="6"/>
  <c r="J16372" i="6"/>
  <c r="J16373" i="6"/>
  <c r="J16374" i="6"/>
  <c r="J16375" i="6"/>
  <c r="J16376" i="6"/>
  <c r="J16377" i="6"/>
  <c r="J16378" i="6"/>
  <c r="J16379" i="6"/>
  <c r="J16380" i="6"/>
  <c r="J16381" i="6"/>
  <c r="J16382" i="6"/>
  <c r="J16383" i="6"/>
  <c r="J16384" i="6"/>
  <c r="J16385" i="6"/>
  <c r="J16386" i="6"/>
  <c r="J16387" i="6"/>
  <c r="J16388" i="6"/>
  <c r="J16389" i="6"/>
  <c r="J16390" i="6"/>
  <c r="J16391" i="6"/>
  <c r="J16392" i="6"/>
  <c r="J16393" i="6"/>
  <c r="J16394" i="6"/>
  <c r="J16395" i="6"/>
  <c r="J16396" i="6"/>
  <c r="J16397" i="6"/>
  <c r="J16398" i="6"/>
  <c r="J16399" i="6"/>
  <c r="J16400" i="6"/>
  <c r="J16401" i="6"/>
  <c r="J16402" i="6"/>
  <c r="J16403" i="6"/>
  <c r="J16404" i="6"/>
  <c r="J16405" i="6"/>
  <c r="J16406" i="6"/>
  <c r="J16407" i="6"/>
  <c r="J16408" i="6"/>
  <c r="J16409" i="6"/>
  <c r="J16410" i="6"/>
  <c r="J16411" i="6"/>
  <c r="J16412" i="6"/>
  <c r="J16413" i="6"/>
  <c r="J16414" i="6"/>
  <c r="J16415" i="6"/>
  <c r="J16416" i="6"/>
  <c r="J16417" i="6"/>
  <c r="J16418" i="6"/>
  <c r="J16419" i="6"/>
  <c r="J16420" i="6"/>
  <c r="J16421" i="6"/>
  <c r="J16422" i="6"/>
  <c r="J16423" i="6"/>
  <c r="J16424" i="6"/>
  <c r="J16425" i="6"/>
  <c r="J16426" i="6"/>
  <c r="J16427" i="6"/>
  <c r="J16428" i="6"/>
  <c r="J16429" i="6"/>
  <c r="J16430" i="6"/>
  <c r="J16431" i="6"/>
  <c r="J16432" i="6"/>
  <c r="J16433" i="6"/>
  <c r="J16434" i="6"/>
  <c r="J16435" i="6"/>
  <c r="J16436" i="6"/>
  <c r="J16437" i="6"/>
  <c r="J16438" i="6"/>
  <c r="J16439" i="6"/>
  <c r="J16440" i="6"/>
  <c r="J16441" i="6"/>
  <c r="J16442" i="6"/>
  <c r="J16443" i="6"/>
  <c r="J16444" i="6"/>
  <c r="J16445" i="6"/>
  <c r="J16446" i="6"/>
  <c r="J16447" i="6"/>
  <c r="J16448" i="6"/>
  <c r="J16449" i="6"/>
  <c r="J16450" i="6"/>
  <c r="J16451" i="6"/>
  <c r="J16452" i="6"/>
  <c r="J16453" i="6"/>
  <c r="J16454" i="6"/>
  <c r="J16455" i="6"/>
  <c r="J16456" i="6"/>
  <c r="J16457" i="6"/>
  <c r="J16458" i="6"/>
  <c r="J16459" i="6"/>
  <c r="J16460" i="6"/>
  <c r="J16461" i="6"/>
  <c r="J16462" i="6"/>
  <c r="J16463" i="6"/>
  <c r="J16464" i="6"/>
  <c r="J16465" i="6"/>
  <c r="J16466" i="6"/>
  <c r="J16467" i="6"/>
  <c r="J16468" i="6"/>
  <c r="J16469" i="6"/>
  <c r="J16470" i="6"/>
  <c r="J16471" i="6"/>
  <c r="J16472" i="6"/>
  <c r="J16473" i="6"/>
  <c r="J16474" i="6"/>
  <c r="J16475" i="6"/>
  <c r="J16476" i="6"/>
  <c r="J16477" i="6"/>
  <c r="J16478" i="6"/>
  <c r="J16479" i="6"/>
  <c r="J16480" i="6"/>
  <c r="J16481" i="6"/>
  <c r="J16482" i="6"/>
  <c r="J16483" i="6"/>
  <c r="J16484" i="6"/>
  <c r="J16485" i="6"/>
  <c r="J16486" i="6"/>
  <c r="J16487" i="6"/>
  <c r="J16488" i="6"/>
  <c r="J16489" i="6"/>
  <c r="J16490" i="6"/>
  <c r="J16491" i="6"/>
  <c r="J16492" i="6"/>
  <c r="J16493" i="6"/>
  <c r="J16494" i="6"/>
  <c r="J16495" i="6"/>
  <c r="J16496" i="6"/>
  <c r="J16497" i="6"/>
  <c r="J16498" i="6"/>
  <c r="J16499" i="6"/>
  <c r="J16500" i="6"/>
  <c r="J16501" i="6"/>
  <c r="J16502" i="6"/>
  <c r="J16503" i="6"/>
  <c r="J16504" i="6"/>
  <c r="J16505" i="6"/>
  <c r="J16506" i="6"/>
  <c r="J16507" i="6"/>
  <c r="J16508" i="6"/>
  <c r="J16509" i="6"/>
  <c r="J16510" i="6"/>
  <c r="J16511" i="6"/>
  <c r="J16512" i="6"/>
  <c r="J16513" i="6"/>
  <c r="J16514" i="6"/>
  <c r="J16515" i="6"/>
  <c r="J16516" i="6"/>
  <c r="J16517" i="6"/>
  <c r="J16518" i="6"/>
  <c r="J16519" i="6"/>
  <c r="J16520" i="6"/>
  <c r="J16521" i="6"/>
  <c r="J16522" i="6"/>
  <c r="J16523" i="6"/>
  <c r="J16524" i="6"/>
  <c r="J16525" i="6"/>
  <c r="J16526" i="6"/>
  <c r="J16527" i="6"/>
  <c r="J16528" i="6"/>
  <c r="J16529" i="6"/>
  <c r="J16530" i="6"/>
  <c r="J16531" i="6"/>
  <c r="J16532" i="6"/>
  <c r="J16533" i="6"/>
  <c r="J16534" i="6"/>
  <c r="J16535" i="6"/>
  <c r="J16536" i="6"/>
  <c r="J16537" i="6"/>
  <c r="J16538" i="6"/>
  <c r="J16539" i="6"/>
  <c r="J16540" i="6"/>
  <c r="J16541" i="6"/>
  <c r="J16542" i="6"/>
  <c r="J16543" i="6"/>
  <c r="J16544" i="6"/>
  <c r="J16545" i="6"/>
  <c r="J16546" i="6"/>
  <c r="J16547" i="6"/>
  <c r="J16548" i="6"/>
  <c r="J16549" i="6"/>
  <c r="J16550" i="6"/>
  <c r="J16551" i="6"/>
  <c r="J16552" i="6"/>
  <c r="J16553" i="6"/>
  <c r="J16554" i="6"/>
  <c r="J16555" i="6"/>
  <c r="J16556" i="6"/>
  <c r="J16557" i="6"/>
  <c r="J16558" i="6"/>
  <c r="J16559" i="6"/>
  <c r="J16560" i="6"/>
  <c r="J16561" i="6"/>
  <c r="J16562" i="6"/>
  <c r="J16563" i="6"/>
  <c r="J16564" i="6"/>
  <c r="J16565" i="6"/>
  <c r="J16566" i="6"/>
  <c r="J16567" i="6"/>
  <c r="J16568" i="6"/>
  <c r="J16569" i="6"/>
  <c r="J16570" i="6"/>
  <c r="J16571" i="6"/>
  <c r="J16572" i="6"/>
  <c r="J16573" i="6"/>
  <c r="J16574" i="6"/>
  <c r="J16575" i="6"/>
  <c r="J16576" i="6"/>
  <c r="J16577" i="6"/>
  <c r="J16578" i="6"/>
  <c r="J16579" i="6"/>
  <c r="J16580" i="6"/>
  <c r="J16581" i="6"/>
  <c r="J16582" i="6"/>
  <c r="J16583" i="6"/>
  <c r="J16584" i="6"/>
  <c r="J16585" i="6"/>
  <c r="J16586" i="6"/>
  <c r="J16587" i="6"/>
  <c r="J16588" i="6"/>
  <c r="J16589" i="6"/>
  <c r="J16590" i="6"/>
  <c r="J16591" i="6"/>
  <c r="J16592" i="6"/>
  <c r="J16593" i="6"/>
  <c r="J16594" i="6"/>
  <c r="J16595" i="6"/>
  <c r="J16596" i="6"/>
  <c r="J16597" i="6"/>
  <c r="J16598" i="6"/>
  <c r="J16599" i="6"/>
  <c r="J16600" i="6"/>
  <c r="J16601" i="6"/>
  <c r="J16602" i="6"/>
  <c r="J16603" i="6"/>
  <c r="J16604" i="6"/>
  <c r="J16605" i="6"/>
  <c r="J16606" i="6"/>
  <c r="J16607" i="6"/>
  <c r="J16608" i="6"/>
  <c r="J16609" i="6"/>
  <c r="J16610" i="6"/>
  <c r="J16611" i="6"/>
  <c r="J16612" i="6"/>
  <c r="J16613" i="6"/>
  <c r="J16614" i="6"/>
  <c r="J16615" i="6"/>
  <c r="J16616" i="6"/>
  <c r="J16617" i="6"/>
  <c r="J16618" i="6"/>
  <c r="J16619" i="6"/>
  <c r="J16620" i="6"/>
  <c r="J16621" i="6"/>
  <c r="J16622" i="6"/>
  <c r="J16623" i="6"/>
  <c r="J16624" i="6"/>
  <c r="J16625" i="6"/>
  <c r="J16626" i="6"/>
  <c r="J16627" i="6"/>
  <c r="J16628" i="6"/>
  <c r="J16629" i="6"/>
  <c r="J16630" i="6"/>
  <c r="J16631" i="6"/>
  <c r="J16632" i="6"/>
  <c r="J16633" i="6"/>
  <c r="J16634" i="6"/>
  <c r="J16635" i="6"/>
  <c r="J16636" i="6"/>
  <c r="J16637" i="6"/>
  <c r="J16638" i="6"/>
  <c r="J16639" i="6"/>
  <c r="J16640" i="6"/>
  <c r="J16641" i="6"/>
  <c r="J16642" i="6"/>
  <c r="J16643" i="6"/>
  <c r="J16644" i="6"/>
  <c r="J16645" i="6"/>
  <c r="J16646" i="6"/>
  <c r="J16647" i="6"/>
  <c r="J16648" i="6"/>
  <c r="J16649" i="6"/>
  <c r="J16650" i="6"/>
  <c r="J16651" i="6"/>
  <c r="J16652" i="6"/>
  <c r="J16653" i="6"/>
  <c r="J16654" i="6"/>
  <c r="J16655" i="6"/>
  <c r="J16656" i="6"/>
  <c r="J16657" i="6"/>
  <c r="J16658" i="6"/>
  <c r="J16659" i="6"/>
  <c r="J16660" i="6"/>
  <c r="J16661" i="6"/>
  <c r="J16662" i="6"/>
  <c r="J16663" i="6"/>
  <c r="J16664" i="6"/>
  <c r="J16665" i="6"/>
  <c r="J16666" i="6"/>
  <c r="J16667" i="6"/>
  <c r="J16668" i="6"/>
  <c r="J16669" i="6"/>
  <c r="J16670" i="6"/>
  <c r="J16671" i="6"/>
  <c r="J16672" i="6"/>
  <c r="J16673" i="6"/>
  <c r="J16674" i="6"/>
  <c r="J16675" i="6"/>
  <c r="J16676" i="6"/>
  <c r="J16677" i="6"/>
  <c r="J16678" i="6"/>
  <c r="J16679" i="6"/>
  <c r="J16680" i="6"/>
  <c r="J16681" i="6"/>
  <c r="J16682" i="6"/>
  <c r="J16683" i="6"/>
  <c r="J16684" i="6"/>
  <c r="J16685" i="6"/>
  <c r="J16686" i="6"/>
  <c r="J16687" i="6"/>
  <c r="J16688" i="6"/>
  <c r="J16689" i="6"/>
  <c r="J16690" i="6"/>
  <c r="J16691" i="6"/>
  <c r="J16692" i="6"/>
  <c r="J16693" i="6"/>
  <c r="J16694" i="6"/>
  <c r="J16695" i="6"/>
  <c r="J16696" i="6"/>
  <c r="J16697" i="6"/>
  <c r="J16698" i="6"/>
  <c r="J16699" i="6"/>
  <c r="J16700" i="6"/>
  <c r="J16701" i="6"/>
  <c r="J16702" i="6"/>
  <c r="J16703" i="6"/>
  <c r="J16704" i="6"/>
  <c r="J16705" i="6"/>
  <c r="J16706" i="6"/>
  <c r="J16707" i="6"/>
  <c r="J16708" i="6"/>
  <c r="J16709" i="6"/>
  <c r="J16710" i="6"/>
  <c r="J16711" i="6"/>
  <c r="J16712" i="6"/>
  <c r="J16713" i="6"/>
  <c r="J16714" i="6"/>
  <c r="J16715" i="6"/>
  <c r="J16716" i="6"/>
  <c r="J16717" i="6"/>
  <c r="J16718" i="6"/>
  <c r="J16719" i="6"/>
  <c r="J16720" i="6"/>
  <c r="J16721" i="6"/>
  <c r="J16722" i="6"/>
  <c r="J16723" i="6"/>
  <c r="J16724" i="6"/>
  <c r="J16725" i="6"/>
  <c r="J16726" i="6"/>
  <c r="J16727" i="6"/>
  <c r="J16728" i="6"/>
  <c r="J16729" i="6"/>
  <c r="J16730" i="6"/>
  <c r="J16731" i="6"/>
  <c r="J16732" i="6"/>
  <c r="J16733" i="6"/>
  <c r="J16734" i="6"/>
  <c r="J16735" i="6"/>
  <c r="J16736" i="6"/>
  <c r="J16737" i="6"/>
  <c r="J16738" i="6"/>
  <c r="J16739" i="6"/>
  <c r="J16740" i="6"/>
  <c r="J16741" i="6"/>
  <c r="J16742" i="6"/>
  <c r="J16743" i="6"/>
  <c r="J16744" i="6"/>
  <c r="J16745" i="6"/>
  <c r="J16746" i="6"/>
  <c r="J16747" i="6"/>
  <c r="J16748" i="6"/>
  <c r="J16749" i="6"/>
  <c r="J16750" i="6"/>
  <c r="J16751" i="6"/>
  <c r="J16752" i="6"/>
  <c r="J16753" i="6"/>
  <c r="J16754" i="6"/>
  <c r="J16755" i="6"/>
  <c r="J16756" i="6"/>
  <c r="J16757" i="6"/>
  <c r="J16758" i="6"/>
  <c r="J16759" i="6"/>
  <c r="J16760" i="6"/>
  <c r="J16761" i="6"/>
  <c r="J16762" i="6"/>
  <c r="J16763" i="6"/>
  <c r="J16764" i="6"/>
  <c r="J16765" i="6"/>
  <c r="J16766" i="6"/>
  <c r="J16767" i="6"/>
  <c r="J16768" i="6"/>
  <c r="J16769" i="6"/>
  <c r="J16770" i="6"/>
  <c r="J16771" i="6"/>
  <c r="J16772" i="6"/>
  <c r="J16773" i="6"/>
  <c r="J16774" i="6"/>
  <c r="J16775" i="6"/>
  <c r="J16776" i="6"/>
  <c r="J16777" i="6"/>
  <c r="J16778" i="6"/>
  <c r="J16779" i="6"/>
  <c r="J16780" i="6"/>
  <c r="J16781" i="6"/>
  <c r="J16782" i="6"/>
  <c r="J16783" i="6"/>
  <c r="J16784" i="6"/>
  <c r="J16785" i="6"/>
  <c r="J16786" i="6"/>
  <c r="J16787" i="6"/>
  <c r="J16788" i="6"/>
  <c r="J16789" i="6"/>
  <c r="J16790" i="6"/>
  <c r="J16791" i="6"/>
  <c r="J16792" i="6"/>
  <c r="J16793" i="6"/>
  <c r="J16794" i="6"/>
  <c r="J16795" i="6"/>
  <c r="J16796" i="6"/>
  <c r="J16797" i="6"/>
  <c r="J16798" i="6"/>
  <c r="J16799" i="6"/>
  <c r="J16800" i="6"/>
  <c r="J16801" i="6"/>
  <c r="J16802" i="6"/>
  <c r="J16803" i="6"/>
  <c r="J16804" i="6"/>
  <c r="J16805" i="6"/>
  <c r="J16806" i="6"/>
  <c r="J16807" i="6"/>
  <c r="J16808" i="6"/>
  <c r="J16809" i="6"/>
  <c r="J16810" i="6"/>
  <c r="J16811" i="6"/>
  <c r="J16812" i="6"/>
  <c r="J16813" i="6"/>
  <c r="J16814" i="6"/>
  <c r="J16815" i="6"/>
  <c r="J16816" i="6"/>
  <c r="J16817" i="6"/>
  <c r="J16818" i="6"/>
  <c r="J16819" i="6"/>
  <c r="J16820" i="6"/>
  <c r="J16821" i="6"/>
  <c r="J16822" i="6"/>
  <c r="J16823" i="6"/>
  <c r="J16824" i="6"/>
  <c r="J16825" i="6"/>
  <c r="J16826" i="6"/>
  <c r="J16827" i="6"/>
  <c r="J16828" i="6"/>
  <c r="J16829" i="6"/>
  <c r="J16830" i="6"/>
  <c r="J16831" i="6"/>
  <c r="J16832" i="6"/>
  <c r="J16833" i="6"/>
  <c r="J16834" i="6"/>
  <c r="J16835" i="6"/>
  <c r="J16836" i="6"/>
  <c r="J16837" i="6"/>
  <c r="J16838" i="6"/>
  <c r="J16839" i="6"/>
  <c r="J16840" i="6"/>
  <c r="J16841" i="6"/>
  <c r="J16842" i="6"/>
  <c r="J16843" i="6"/>
  <c r="J16844" i="6"/>
  <c r="J16845" i="6"/>
  <c r="J16846" i="6"/>
  <c r="J16847" i="6"/>
  <c r="J16848" i="6"/>
  <c r="J16849" i="6"/>
  <c r="J16850" i="6"/>
  <c r="J16851" i="6"/>
  <c r="J16852" i="6"/>
  <c r="J16853" i="6"/>
  <c r="J16854" i="6"/>
  <c r="J16855" i="6"/>
  <c r="J16856" i="6"/>
  <c r="J16857" i="6"/>
  <c r="J16858" i="6"/>
  <c r="J16859" i="6"/>
  <c r="J16860" i="6"/>
  <c r="J16861" i="6"/>
  <c r="J16862" i="6"/>
  <c r="J16863" i="6"/>
  <c r="J16864" i="6"/>
  <c r="J16865" i="6"/>
  <c r="J16866" i="6"/>
  <c r="J16867" i="6"/>
  <c r="J16868" i="6"/>
  <c r="J16869" i="6"/>
  <c r="J16870" i="6"/>
  <c r="J16871" i="6"/>
  <c r="J16872" i="6"/>
  <c r="J16873" i="6"/>
  <c r="J16874" i="6"/>
  <c r="J16875" i="6"/>
  <c r="J16876" i="6"/>
  <c r="J16877" i="6"/>
  <c r="J16878" i="6"/>
  <c r="J16879" i="6"/>
  <c r="J16880" i="6"/>
  <c r="J16881" i="6"/>
  <c r="J16882" i="6"/>
  <c r="J16883" i="6"/>
  <c r="J16884" i="6"/>
  <c r="J16885" i="6"/>
  <c r="J16886" i="6"/>
  <c r="J16887" i="6"/>
  <c r="J16888" i="6"/>
  <c r="J16889" i="6"/>
  <c r="J16890" i="6"/>
  <c r="J16891" i="6"/>
  <c r="J16892" i="6"/>
  <c r="J16893" i="6"/>
  <c r="J16894" i="6"/>
  <c r="J16895" i="6"/>
  <c r="J16896" i="6"/>
  <c r="J16897" i="6"/>
  <c r="J16898" i="6"/>
  <c r="J16899" i="6"/>
  <c r="J16900" i="6"/>
  <c r="J16901" i="6"/>
  <c r="J16902" i="6"/>
  <c r="J16903" i="6"/>
  <c r="J16904" i="6"/>
  <c r="J16905" i="6"/>
  <c r="J16906" i="6"/>
  <c r="J16907" i="6"/>
  <c r="J16908" i="6"/>
  <c r="J16909" i="6"/>
  <c r="J16910" i="6"/>
  <c r="J16911" i="6"/>
  <c r="J16912" i="6"/>
  <c r="J16913" i="6"/>
  <c r="J16914" i="6"/>
  <c r="J16915" i="6"/>
  <c r="J16916" i="6"/>
  <c r="J16917" i="6"/>
  <c r="J16918" i="6"/>
  <c r="J16919" i="6"/>
  <c r="J16920" i="6"/>
  <c r="J16921" i="6"/>
  <c r="J16922" i="6"/>
  <c r="J16923" i="6"/>
  <c r="J16924" i="6"/>
  <c r="J16925" i="6"/>
  <c r="J16926" i="6"/>
  <c r="J16927" i="6"/>
  <c r="J16928" i="6"/>
  <c r="J16929" i="6"/>
  <c r="J16930" i="6"/>
  <c r="J16931" i="6"/>
  <c r="J16932" i="6"/>
  <c r="J16933" i="6"/>
  <c r="J16934" i="6"/>
  <c r="J16935" i="6"/>
  <c r="J16936" i="6"/>
  <c r="J16937" i="6"/>
  <c r="J16938" i="6"/>
  <c r="J16939" i="6"/>
  <c r="J16940" i="6"/>
  <c r="J16941" i="6"/>
  <c r="J16942" i="6"/>
  <c r="J16943" i="6"/>
  <c r="J16944" i="6"/>
  <c r="J16945" i="6"/>
  <c r="J16946" i="6"/>
  <c r="J16947" i="6"/>
  <c r="J16948" i="6"/>
  <c r="J16949" i="6"/>
  <c r="J16950" i="6"/>
  <c r="J16951" i="6"/>
  <c r="J16952" i="6"/>
  <c r="J16953" i="6"/>
  <c r="J16954" i="6"/>
  <c r="J16955" i="6"/>
  <c r="J16956" i="6"/>
  <c r="J16957" i="6"/>
  <c r="J16958" i="6"/>
  <c r="J16959" i="6"/>
  <c r="J16960" i="6"/>
  <c r="J16961" i="6"/>
  <c r="J16962" i="6"/>
  <c r="J16963" i="6"/>
  <c r="J16964" i="6"/>
  <c r="J16965" i="6"/>
  <c r="J16966" i="6"/>
  <c r="J16967" i="6"/>
  <c r="J16968" i="6"/>
  <c r="J16969" i="6"/>
  <c r="J16970" i="6"/>
  <c r="J16971" i="6"/>
  <c r="J16972" i="6"/>
  <c r="J16973" i="6"/>
  <c r="J16974" i="6"/>
  <c r="J16975" i="6"/>
  <c r="J16976" i="6"/>
  <c r="J16977" i="6"/>
  <c r="J16978" i="6"/>
  <c r="J16979" i="6"/>
  <c r="J16980" i="6"/>
  <c r="J16981" i="6"/>
  <c r="J16982" i="6"/>
  <c r="J16983" i="6"/>
  <c r="J16984" i="6"/>
  <c r="J16985" i="6"/>
  <c r="J16986" i="6"/>
  <c r="J16987" i="6"/>
  <c r="J16988" i="6"/>
  <c r="J16989" i="6"/>
  <c r="J16990" i="6"/>
  <c r="J16991" i="6"/>
  <c r="J16992" i="6"/>
  <c r="J16993" i="6"/>
  <c r="J16994" i="6"/>
  <c r="J16995" i="6"/>
  <c r="J16996" i="6"/>
  <c r="J16997" i="6"/>
  <c r="J16998" i="6"/>
  <c r="J16999" i="6"/>
  <c r="J17000" i="6"/>
  <c r="J17001" i="6"/>
  <c r="J17002" i="6"/>
  <c r="J17003" i="6"/>
  <c r="J17004" i="6"/>
  <c r="J17005" i="6"/>
  <c r="J17006" i="6"/>
  <c r="J17007" i="6"/>
  <c r="J17008" i="6"/>
  <c r="J17009" i="6"/>
  <c r="J17010" i="6"/>
  <c r="J17011" i="6"/>
  <c r="J17012" i="6"/>
  <c r="J17013" i="6"/>
  <c r="J17014" i="6"/>
  <c r="J17015" i="6"/>
  <c r="J17016" i="6"/>
  <c r="J17017" i="6"/>
  <c r="J17018" i="6"/>
  <c r="J17019" i="6"/>
  <c r="J17020" i="6"/>
  <c r="J17021" i="6"/>
  <c r="J17022" i="6"/>
  <c r="J17023" i="6"/>
  <c r="J17024" i="6"/>
  <c r="J17025" i="6"/>
  <c r="J17026" i="6"/>
  <c r="J17027" i="6"/>
  <c r="J17028" i="6"/>
  <c r="J17029" i="6"/>
  <c r="J17030" i="6"/>
  <c r="J17031" i="6"/>
  <c r="J17032" i="6"/>
  <c r="J17033" i="6"/>
  <c r="J17034" i="6"/>
  <c r="J17035" i="6"/>
  <c r="J17036" i="6"/>
  <c r="J17037" i="6"/>
  <c r="J17038" i="6"/>
  <c r="J17039" i="6"/>
  <c r="J17040" i="6"/>
  <c r="J17041" i="6"/>
  <c r="J17042" i="6"/>
  <c r="J17043" i="6"/>
  <c r="J17044" i="6"/>
  <c r="J17045" i="6"/>
  <c r="J17046" i="6"/>
  <c r="J17047" i="6"/>
  <c r="J17048" i="6"/>
  <c r="J17049" i="6"/>
  <c r="J17050" i="6"/>
  <c r="J17051" i="6"/>
  <c r="J17052" i="6"/>
  <c r="J17053" i="6"/>
  <c r="J17054" i="6"/>
  <c r="J17055" i="6"/>
  <c r="J17056" i="6"/>
  <c r="J17057" i="6"/>
  <c r="J17058" i="6"/>
  <c r="J17059" i="6"/>
  <c r="J17060" i="6"/>
  <c r="J17061" i="6"/>
  <c r="J17062" i="6"/>
  <c r="J17063" i="6"/>
  <c r="J17064" i="6"/>
  <c r="J17065" i="6"/>
  <c r="J17066" i="6"/>
  <c r="J17067" i="6"/>
  <c r="J17068" i="6"/>
  <c r="J17069" i="6"/>
  <c r="J17070" i="6"/>
  <c r="J17071" i="6"/>
  <c r="J17072" i="6"/>
  <c r="J17073" i="6"/>
  <c r="J17074" i="6"/>
  <c r="J17075" i="6"/>
  <c r="J17076" i="6"/>
  <c r="J17077" i="6"/>
  <c r="J17078" i="6"/>
  <c r="J17079" i="6"/>
  <c r="J17080" i="6"/>
  <c r="J17081" i="6"/>
  <c r="J17082" i="6"/>
  <c r="J17083" i="6"/>
  <c r="J17084" i="6"/>
  <c r="J17085" i="6"/>
  <c r="J17086" i="6"/>
  <c r="J17087" i="6"/>
  <c r="J17088" i="6"/>
  <c r="J17089" i="6"/>
  <c r="J17090" i="6"/>
  <c r="J17091" i="6"/>
  <c r="J17092" i="6"/>
  <c r="J17093" i="6"/>
  <c r="J17094" i="6"/>
  <c r="J17095" i="6"/>
  <c r="J17096" i="6"/>
  <c r="J17097" i="6"/>
  <c r="J17098" i="6"/>
  <c r="J17099" i="6"/>
  <c r="J17100" i="6"/>
  <c r="J17101" i="6"/>
  <c r="J17102" i="6"/>
  <c r="J17103" i="6"/>
  <c r="J17104" i="6"/>
  <c r="J17105" i="6"/>
  <c r="J17106" i="6"/>
  <c r="J17107" i="6"/>
  <c r="J17108" i="6"/>
  <c r="J17109" i="6"/>
  <c r="J17110" i="6"/>
  <c r="J17111" i="6"/>
  <c r="J17112" i="6"/>
  <c r="J17113" i="6"/>
  <c r="J17114" i="6"/>
  <c r="J17115" i="6"/>
  <c r="J17116" i="6"/>
  <c r="J17117" i="6"/>
  <c r="J17118" i="6"/>
  <c r="J17119" i="6"/>
  <c r="J17120" i="6"/>
  <c r="J17121" i="6"/>
  <c r="J17122" i="6"/>
  <c r="J17123" i="6"/>
  <c r="J17124" i="6"/>
  <c r="J17125" i="6"/>
  <c r="J17126" i="6"/>
  <c r="J17127" i="6"/>
  <c r="J17128" i="6"/>
  <c r="J17129" i="6"/>
  <c r="J17130" i="6"/>
  <c r="J17131" i="6"/>
  <c r="J17132" i="6"/>
  <c r="J17133" i="6"/>
  <c r="J17134" i="6"/>
  <c r="J17135" i="6"/>
  <c r="J17136" i="6"/>
  <c r="J17137" i="6"/>
  <c r="J17138" i="6"/>
  <c r="J17139" i="6"/>
  <c r="J17140" i="6"/>
  <c r="J17141" i="6"/>
  <c r="J17142" i="6"/>
  <c r="J17143" i="6"/>
  <c r="J17144" i="6"/>
  <c r="J17145" i="6"/>
  <c r="J17146" i="6"/>
  <c r="J17147" i="6"/>
  <c r="J17148" i="6"/>
  <c r="J17149" i="6"/>
  <c r="J17150" i="6"/>
  <c r="J17151" i="6"/>
  <c r="J17152" i="6"/>
  <c r="J17153" i="6"/>
  <c r="J17154" i="6"/>
  <c r="J17155" i="6"/>
  <c r="J17156" i="6"/>
  <c r="J17157" i="6"/>
  <c r="J17158" i="6"/>
  <c r="J17159" i="6"/>
  <c r="J17160" i="6"/>
  <c r="J17161" i="6"/>
  <c r="J17162" i="6"/>
  <c r="J17163" i="6"/>
  <c r="J17164" i="6"/>
  <c r="J17165" i="6"/>
  <c r="J17166" i="6"/>
  <c r="J17167" i="6"/>
  <c r="J17168" i="6"/>
  <c r="J17169" i="6"/>
  <c r="J17170" i="6"/>
  <c r="J17171" i="6"/>
  <c r="J17172" i="6"/>
  <c r="J17173" i="6"/>
  <c r="J17174" i="6"/>
  <c r="J17175" i="6"/>
  <c r="J17176" i="6"/>
  <c r="J17177" i="6"/>
  <c r="J17178" i="6"/>
  <c r="J17179" i="6"/>
  <c r="J17180" i="6"/>
  <c r="J17181" i="6"/>
  <c r="J17182" i="6"/>
  <c r="J17183" i="6"/>
  <c r="J17184" i="6"/>
  <c r="J17185" i="6"/>
  <c r="J17186" i="6"/>
  <c r="J17187" i="6"/>
  <c r="J17188" i="6"/>
  <c r="J17189" i="6"/>
  <c r="J17190" i="6"/>
  <c r="J17191" i="6"/>
  <c r="J17192" i="6"/>
  <c r="J17193" i="6"/>
  <c r="J17194" i="6"/>
  <c r="J17195" i="6"/>
  <c r="J17196" i="6"/>
  <c r="J17197" i="6"/>
  <c r="J17198" i="6"/>
  <c r="J17199" i="6"/>
  <c r="J17200" i="6"/>
  <c r="J17201" i="6"/>
  <c r="J17202" i="6"/>
  <c r="J17203" i="6"/>
  <c r="J17204" i="6"/>
  <c r="J17205" i="6"/>
  <c r="J17206" i="6"/>
  <c r="J17207" i="6"/>
  <c r="J17208" i="6"/>
  <c r="J17209" i="6"/>
  <c r="J17210" i="6"/>
  <c r="J17211" i="6"/>
  <c r="J17212" i="6"/>
  <c r="J17213" i="6"/>
  <c r="J17214" i="6"/>
  <c r="J17215" i="6"/>
  <c r="J17216" i="6"/>
  <c r="J17217" i="6"/>
  <c r="J17218" i="6"/>
  <c r="J17219" i="6"/>
  <c r="J17220" i="6"/>
  <c r="J17221" i="6"/>
  <c r="J17222" i="6"/>
  <c r="J17223" i="6"/>
  <c r="J17224" i="6"/>
  <c r="J17225" i="6"/>
  <c r="J17226" i="6"/>
  <c r="J17227" i="6"/>
  <c r="J17228" i="6"/>
  <c r="J17229" i="6"/>
  <c r="J17230" i="6"/>
  <c r="J17231" i="6"/>
  <c r="J17232" i="6"/>
  <c r="J17233" i="6"/>
  <c r="J17234" i="6"/>
  <c r="J17235" i="6"/>
  <c r="J17236" i="6"/>
  <c r="J17237" i="6"/>
  <c r="J17238" i="6"/>
  <c r="J17239" i="6"/>
  <c r="J17240" i="6"/>
  <c r="J17241" i="6"/>
  <c r="J17242" i="6"/>
  <c r="J17243" i="6"/>
  <c r="J17244" i="6"/>
  <c r="J17245" i="6"/>
  <c r="J17246" i="6"/>
  <c r="J17247" i="6"/>
  <c r="J17248" i="6"/>
  <c r="J17249" i="6"/>
  <c r="J17250" i="6"/>
  <c r="J17251" i="6"/>
  <c r="J17252" i="6"/>
  <c r="J17253" i="6"/>
  <c r="J17254" i="6"/>
  <c r="J17255" i="6"/>
  <c r="J17256" i="6"/>
  <c r="J17257" i="6"/>
  <c r="J17258" i="6"/>
  <c r="J17259" i="6"/>
  <c r="J17260" i="6"/>
  <c r="J17261" i="6"/>
  <c r="J17262" i="6"/>
  <c r="J17263" i="6"/>
  <c r="J17264" i="6"/>
  <c r="J17265" i="6"/>
  <c r="J17266" i="6"/>
  <c r="J17267" i="6"/>
  <c r="J17268" i="6"/>
  <c r="J17269" i="6"/>
  <c r="J17270" i="6"/>
  <c r="J17271" i="6"/>
  <c r="J17272" i="6"/>
  <c r="J17273" i="6"/>
  <c r="J17274" i="6"/>
  <c r="J17275" i="6"/>
  <c r="J17276" i="6"/>
  <c r="J17277" i="6"/>
  <c r="J17278" i="6"/>
  <c r="J17279" i="6"/>
  <c r="J17280" i="6"/>
  <c r="J17281" i="6"/>
  <c r="J17282" i="6"/>
  <c r="J17283" i="6"/>
  <c r="J17284" i="6"/>
  <c r="J17285" i="6"/>
  <c r="J17286" i="6"/>
  <c r="J17287" i="6"/>
  <c r="J17288" i="6"/>
  <c r="J17289" i="6"/>
  <c r="J17290" i="6"/>
  <c r="J17291" i="6"/>
  <c r="J17292" i="6"/>
  <c r="J17293" i="6"/>
  <c r="J17294" i="6"/>
  <c r="J17295" i="6"/>
  <c r="J17296" i="6"/>
  <c r="J17297" i="6"/>
  <c r="J17298" i="6"/>
  <c r="J17299" i="6"/>
  <c r="J17300" i="6"/>
  <c r="J17301" i="6"/>
  <c r="J17302" i="6"/>
  <c r="J17303" i="6"/>
  <c r="J17304" i="6"/>
  <c r="J17305" i="6"/>
  <c r="J17306" i="6"/>
  <c r="J17307" i="6"/>
  <c r="J17308" i="6"/>
  <c r="J17309" i="6"/>
  <c r="J17310" i="6"/>
  <c r="J17311" i="6"/>
  <c r="J17312" i="6"/>
  <c r="J17313" i="6"/>
  <c r="J17314" i="6"/>
  <c r="J17315" i="6"/>
  <c r="J17316" i="6"/>
  <c r="J17317" i="6"/>
  <c r="J17318" i="6"/>
  <c r="J17319" i="6"/>
  <c r="J17320" i="6"/>
  <c r="J17321" i="6"/>
  <c r="J17322" i="6"/>
  <c r="J17323" i="6"/>
  <c r="J17324" i="6"/>
  <c r="J17325" i="6"/>
  <c r="J17326" i="6"/>
  <c r="J17327" i="6"/>
  <c r="J17328" i="6"/>
  <c r="J17329" i="6"/>
  <c r="J17330" i="6"/>
  <c r="J17331" i="6"/>
  <c r="J17332" i="6"/>
  <c r="J17333" i="6"/>
  <c r="J17334" i="6"/>
  <c r="J17335" i="6"/>
  <c r="J17336" i="6"/>
  <c r="J17337" i="6"/>
  <c r="J17338" i="6"/>
  <c r="J17339" i="6"/>
  <c r="J17340" i="6"/>
  <c r="J17341" i="6"/>
  <c r="J17342" i="6"/>
  <c r="J17343" i="6"/>
  <c r="J17344" i="6"/>
  <c r="J17345" i="6"/>
  <c r="J17346" i="6"/>
  <c r="J17347" i="6"/>
  <c r="J17348" i="6"/>
  <c r="J17349" i="6"/>
  <c r="J17350" i="6"/>
  <c r="J17351" i="6"/>
  <c r="J17352" i="6"/>
  <c r="J17353" i="6"/>
  <c r="J17354" i="6"/>
  <c r="J17355" i="6"/>
  <c r="J17356" i="6"/>
  <c r="J17357" i="6"/>
  <c r="J17358" i="6"/>
  <c r="J17359" i="6"/>
  <c r="J17360" i="6"/>
  <c r="J17361" i="6"/>
  <c r="J17362" i="6"/>
  <c r="J17363" i="6"/>
  <c r="J17364" i="6"/>
  <c r="J17365" i="6"/>
  <c r="J17366" i="6"/>
  <c r="J17367" i="6"/>
  <c r="J17368" i="6"/>
  <c r="J17369" i="6"/>
  <c r="J17370" i="6"/>
  <c r="J17371" i="6"/>
  <c r="J17372" i="6"/>
  <c r="J17373" i="6"/>
  <c r="J17374" i="6"/>
  <c r="J17375" i="6"/>
  <c r="J17376" i="6"/>
  <c r="J17377" i="6"/>
  <c r="J17378" i="6"/>
  <c r="J17379" i="6"/>
  <c r="J17380" i="6"/>
  <c r="J17381" i="6"/>
  <c r="J17382" i="6"/>
  <c r="J17383" i="6"/>
  <c r="J17384" i="6"/>
  <c r="J17385" i="6"/>
  <c r="J17386" i="6"/>
  <c r="J17387" i="6"/>
  <c r="J17388" i="6"/>
  <c r="J17389" i="6"/>
  <c r="J17390" i="6"/>
  <c r="J17391" i="6"/>
  <c r="J17392" i="6"/>
  <c r="J17393" i="6"/>
  <c r="J17394" i="6"/>
  <c r="J17395" i="6"/>
  <c r="J17396" i="6"/>
  <c r="J17397" i="6"/>
  <c r="J17398" i="6"/>
  <c r="J17399" i="6"/>
  <c r="J17400" i="6"/>
  <c r="J17401" i="6"/>
  <c r="J17402" i="6"/>
  <c r="J17403" i="6"/>
  <c r="J17404" i="6"/>
  <c r="J17405" i="6"/>
  <c r="J17406" i="6"/>
  <c r="J17407" i="6"/>
  <c r="J17408" i="6"/>
  <c r="J17409" i="6"/>
  <c r="J17410" i="6"/>
  <c r="J17411" i="6"/>
  <c r="J17412" i="6"/>
  <c r="J17413" i="6"/>
  <c r="J17414" i="6"/>
  <c r="J17415" i="6"/>
  <c r="J17416" i="6"/>
  <c r="J17417" i="6"/>
  <c r="J17418" i="6"/>
  <c r="J17419" i="6"/>
  <c r="J17420" i="6"/>
  <c r="J17421" i="6"/>
  <c r="J17422" i="6"/>
  <c r="J17423" i="6"/>
  <c r="J17424" i="6"/>
  <c r="J17425" i="6"/>
  <c r="J17426" i="6"/>
  <c r="J17427" i="6"/>
  <c r="J17428" i="6"/>
  <c r="J17429" i="6"/>
  <c r="J17430" i="6"/>
  <c r="J17431" i="6"/>
  <c r="J17432" i="6"/>
  <c r="J17433" i="6"/>
  <c r="J17434" i="6"/>
  <c r="J17435" i="6"/>
  <c r="J17436" i="6"/>
  <c r="J17437" i="6"/>
  <c r="J17438" i="6"/>
  <c r="J17439" i="6"/>
  <c r="J17440" i="6"/>
  <c r="J17441" i="6"/>
  <c r="J17442" i="6"/>
  <c r="J17443" i="6"/>
  <c r="J17444" i="6"/>
  <c r="J17445" i="6"/>
  <c r="J17446" i="6"/>
  <c r="J17447" i="6"/>
  <c r="J17448" i="6"/>
  <c r="J17449" i="6"/>
  <c r="J17450" i="6"/>
  <c r="J17451" i="6"/>
  <c r="J17452" i="6"/>
  <c r="J17453" i="6"/>
  <c r="J17454" i="6"/>
  <c r="J17455" i="6"/>
  <c r="J17456" i="6"/>
  <c r="J17457" i="6"/>
  <c r="J17458" i="6"/>
  <c r="J17459" i="6"/>
  <c r="J17460" i="6"/>
  <c r="J17461" i="6"/>
  <c r="J17462" i="6"/>
  <c r="J17463" i="6"/>
  <c r="J17464" i="6"/>
  <c r="J17465" i="6"/>
  <c r="J17466" i="6"/>
  <c r="J17467" i="6"/>
  <c r="J17468" i="6"/>
  <c r="J17469" i="6"/>
  <c r="J17470" i="6"/>
  <c r="J17471" i="6"/>
  <c r="J17472" i="6"/>
  <c r="J17473" i="6"/>
  <c r="J17474" i="6"/>
  <c r="J17475" i="6"/>
  <c r="J17476" i="6"/>
  <c r="J17477" i="6"/>
  <c r="J17478" i="6"/>
  <c r="J17479" i="6"/>
  <c r="J17480" i="6"/>
  <c r="J17481" i="6"/>
  <c r="J17482" i="6"/>
  <c r="J17483" i="6"/>
  <c r="J17484" i="6"/>
  <c r="J17485" i="6"/>
  <c r="J17486" i="6"/>
  <c r="J17487" i="6"/>
  <c r="J17488" i="6"/>
  <c r="J17489" i="6"/>
  <c r="J17490" i="6"/>
  <c r="J17491" i="6"/>
  <c r="J17492" i="6"/>
  <c r="J17493" i="6"/>
  <c r="J17494" i="6"/>
  <c r="J17495" i="6"/>
  <c r="J17496" i="6"/>
  <c r="J17497" i="6"/>
  <c r="J17498" i="6"/>
  <c r="J17499" i="6"/>
  <c r="J17500" i="6"/>
  <c r="J17501" i="6"/>
  <c r="J17502" i="6"/>
  <c r="J17503" i="6"/>
  <c r="J17504" i="6"/>
  <c r="J17505" i="6"/>
  <c r="J17506" i="6"/>
  <c r="J17507" i="6"/>
  <c r="J17508" i="6"/>
  <c r="J17509" i="6"/>
  <c r="J17510" i="6"/>
  <c r="J17511" i="6"/>
  <c r="J17512" i="6"/>
  <c r="J17513" i="6"/>
  <c r="J17514" i="6"/>
  <c r="J17515" i="6"/>
  <c r="J17516" i="6"/>
  <c r="J17517" i="6"/>
  <c r="J17518" i="6"/>
  <c r="J17519" i="6"/>
  <c r="J17520" i="6"/>
  <c r="J17521" i="6"/>
  <c r="J17522" i="6"/>
  <c r="J17523" i="6"/>
  <c r="J17524" i="6"/>
  <c r="J17525" i="6"/>
  <c r="J17526" i="6"/>
  <c r="J17527" i="6"/>
  <c r="J17528" i="6"/>
  <c r="J17529" i="6"/>
  <c r="J17530" i="6"/>
  <c r="J17531" i="6"/>
  <c r="J17532" i="6"/>
  <c r="J17533" i="6"/>
  <c r="J17534" i="6"/>
  <c r="J17535" i="6"/>
  <c r="J17536" i="6"/>
  <c r="J17537" i="6"/>
  <c r="J17538" i="6"/>
  <c r="J17539" i="6"/>
  <c r="J17540" i="6"/>
  <c r="J17541" i="6"/>
  <c r="J17542" i="6"/>
  <c r="J17543" i="6"/>
  <c r="J17544" i="6"/>
  <c r="J17545" i="6"/>
  <c r="J17546" i="6"/>
  <c r="J17547" i="6"/>
  <c r="J17548" i="6"/>
  <c r="J17549" i="6"/>
  <c r="J17550" i="6"/>
  <c r="J17551" i="6"/>
  <c r="J17552" i="6"/>
  <c r="J17553" i="6"/>
  <c r="J17554" i="6"/>
  <c r="J17555" i="6"/>
  <c r="J17556" i="6"/>
  <c r="J17557" i="6"/>
  <c r="J17558" i="6"/>
  <c r="J17559" i="6"/>
  <c r="J17560" i="6"/>
  <c r="J17561" i="6"/>
  <c r="J17562" i="6"/>
  <c r="J17563" i="6"/>
  <c r="J17564" i="6"/>
  <c r="J17565" i="6"/>
  <c r="J17566" i="6"/>
  <c r="J17567" i="6"/>
  <c r="J17568" i="6"/>
  <c r="J17569" i="6"/>
  <c r="J17570" i="6"/>
  <c r="J17571" i="6"/>
  <c r="J17572" i="6"/>
  <c r="J17573" i="6"/>
  <c r="J17574" i="6"/>
  <c r="J17575" i="6"/>
  <c r="J17576" i="6"/>
  <c r="J17577" i="6"/>
  <c r="J17578" i="6"/>
  <c r="J17579" i="6"/>
  <c r="J17580" i="6"/>
  <c r="J17581" i="6"/>
  <c r="J17582" i="6"/>
  <c r="J17583" i="6"/>
  <c r="J17584" i="6"/>
  <c r="J17585" i="6"/>
  <c r="J17586" i="6"/>
  <c r="J17587" i="6"/>
  <c r="J17588" i="6"/>
  <c r="J17589" i="6"/>
  <c r="J17590" i="6"/>
  <c r="J17591" i="6"/>
  <c r="J17592" i="6"/>
  <c r="J17593" i="6"/>
  <c r="J17594" i="6"/>
  <c r="J17595" i="6"/>
  <c r="J17596" i="6"/>
  <c r="J17597" i="6"/>
  <c r="J17598" i="6"/>
  <c r="J17599" i="6"/>
  <c r="J17600" i="6"/>
  <c r="J17601" i="6"/>
  <c r="J17602" i="6"/>
  <c r="J17603" i="6"/>
  <c r="J17604" i="6"/>
  <c r="J17605" i="6"/>
  <c r="J17606" i="6"/>
  <c r="J17607" i="6"/>
  <c r="J17608" i="6"/>
  <c r="J17609" i="6"/>
  <c r="J17610" i="6"/>
  <c r="J17611" i="6"/>
  <c r="J17612" i="6"/>
  <c r="J17613" i="6"/>
  <c r="J17614" i="6"/>
  <c r="J17615" i="6"/>
  <c r="J17616" i="6"/>
  <c r="J17617" i="6"/>
  <c r="J17618" i="6"/>
  <c r="J17619" i="6"/>
  <c r="J17620" i="6"/>
  <c r="J17621" i="6"/>
  <c r="J17622" i="6"/>
  <c r="J17623" i="6"/>
  <c r="J17624" i="6"/>
  <c r="J17625" i="6"/>
  <c r="J17626" i="6"/>
  <c r="J17627" i="6"/>
  <c r="J17628" i="6"/>
  <c r="J17629" i="6"/>
  <c r="J17630" i="6"/>
  <c r="J17631" i="6"/>
  <c r="J17632" i="6"/>
  <c r="J17633" i="6"/>
  <c r="J17634" i="6"/>
  <c r="J17635" i="6"/>
  <c r="J17636" i="6"/>
  <c r="J17637" i="6"/>
  <c r="J17638" i="6"/>
  <c r="J17639" i="6"/>
  <c r="J17640" i="6"/>
  <c r="J17641" i="6"/>
  <c r="J17642" i="6"/>
  <c r="J17643" i="6"/>
  <c r="J17644" i="6"/>
  <c r="J17645" i="6"/>
  <c r="J17646" i="6"/>
  <c r="J17647" i="6"/>
  <c r="J17648" i="6"/>
  <c r="J17649" i="6"/>
  <c r="J17650" i="6"/>
  <c r="J17651" i="6"/>
  <c r="J17652" i="6"/>
  <c r="J17653" i="6"/>
  <c r="J17654" i="6"/>
  <c r="J17655" i="6"/>
  <c r="J17656" i="6"/>
  <c r="J17657" i="6"/>
  <c r="J17658" i="6"/>
  <c r="J17659" i="6"/>
  <c r="J17660" i="6"/>
  <c r="J17661" i="6"/>
  <c r="J17662" i="6"/>
  <c r="J17663" i="6"/>
  <c r="J17664" i="6"/>
  <c r="J17665" i="6"/>
  <c r="J17666" i="6"/>
  <c r="J17667" i="6"/>
  <c r="J17668" i="6"/>
  <c r="J17669" i="6"/>
  <c r="J17670" i="6"/>
  <c r="J17671" i="6"/>
  <c r="J17672" i="6"/>
  <c r="J17673" i="6"/>
  <c r="J17674" i="6"/>
  <c r="J17675" i="6"/>
  <c r="J17676" i="6"/>
  <c r="J17677" i="6"/>
  <c r="J17678" i="6"/>
  <c r="J17679" i="6"/>
  <c r="J17680" i="6"/>
  <c r="J17681" i="6"/>
  <c r="J17682" i="6"/>
  <c r="J17683" i="6"/>
  <c r="J17684" i="6"/>
  <c r="J17685" i="6"/>
  <c r="J17686" i="6"/>
  <c r="J17687" i="6"/>
  <c r="J17688" i="6"/>
  <c r="J17689" i="6"/>
  <c r="J17690" i="6"/>
  <c r="J17691" i="6"/>
  <c r="J17692" i="6"/>
  <c r="J17693" i="6"/>
  <c r="J17694" i="6"/>
  <c r="J17695" i="6"/>
  <c r="J17696" i="6"/>
  <c r="J17697" i="6"/>
  <c r="J17698" i="6"/>
  <c r="J17699" i="6"/>
  <c r="J17700" i="6"/>
  <c r="J17701" i="6"/>
  <c r="J17702" i="6"/>
  <c r="J17703" i="6"/>
  <c r="J17704" i="6"/>
  <c r="J17705" i="6"/>
  <c r="J17706" i="6"/>
  <c r="J17707" i="6"/>
  <c r="J17708" i="6"/>
  <c r="J17709" i="6"/>
  <c r="J17710" i="6"/>
  <c r="J17711" i="6"/>
  <c r="J17712" i="6"/>
  <c r="J17713" i="6"/>
  <c r="J17714" i="6"/>
  <c r="J17715" i="6"/>
  <c r="J17716" i="6"/>
  <c r="J17717" i="6"/>
  <c r="J17718" i="6"/>
  <c r="J17719" i="6"/>
  <c r="J17720" i="6"/>
  <c r="J17721" i="6"/>
  <c r="J17722" i="6"/>
  <c r="J17723" i="6"/>
  <c r="J17724" i="6"/>
  <c r="J17725" i="6"/>
  <c r="J17726" i="6"/>
  <c r="J17727" i="6"/>
  <c r="J17728" i="6"/>
  <c r="J17729" i="6"/>
  <c r="J17730" i="6"/>
  <c r="J17731" i="6"/>
  <c r="J17732" i="6"/>
  <c r="J17733" i="6"/>
  <c r="J17734" i="6"/>
  <c r="J17735" i="6"/>
  <c r="J17736" i="6"/>
  <c r="J17737" i="6"/>
  <c r="J17738" i="6"/>
  <c r="J17739" i="6"/>
  <c r="J17740" i="6"/>
  <c r="J17741" i="6"/>
  <c r="J17742" i="6"/>
  <c r="J17743" i="6"/>
  <c r="J17744" i="6"/>
  <c r="J17745" i="6"/>
  <c r="J17746" i="6"/>
  <c r="J17747" i="6"/>
  <c r="J17748" i="6"/>
  <c r="J17749" i="6"/>
  <c r="J17750" i="6"/>
  <c r="J17751" i="6"/>
  <c r="J17752" i="6"/>
  <c r="J17753" i="6"/>
  <c r="J17754" i="6"/>
  <c r="J17755" i="6"/>
  <c r="J17756" i="6"/>
  <c r="J17757" i="6"/>
  <c r="J17758" i="6"/>
  <c r="J17759" i="6"/>
  <c r="J17760" i="6"/>
  <c r="J17761" i="6"/>
  <c r="J17762" i="6"/>
  <c r="J17763" i="6"/>
  <c r="J17764" i="6"/>
  <c r="J17765" i="6"/>
  <c r="J17766" i="6"/>
  <c r="J17767" i="6"/>
  <c r="J17768" i="6"/>
  <c r="J17769" i="6"/>
  <c r="J17770" i="6"/>
  <c r="J17771" i="6"/>
  <c r="J17772" i="6"/>
  <c r="J17773" i="6"/>
  <c r="J17774" i="6"/>
  <c r="J17775" i="6"/>
  <c r="J17776" i="6"/>
  <c r="J17777" i="6"/>
  <c r="J17778" i="6"/>
  <c r="J17779" i="6"/>
  <c r="J17780" i="6"/>
  <c r="J17781" i="6"/>
  <c r="J17782" i="6"/>
  <c r="J17783" i="6"/>
  <c r="J17784" i="6"/>
  <c r="J17785" i="6"/>
  <c r="J17786" i="6"/>
  <c r="J17787" i="6"/>
  <c r="J17788" i="6"/>
  <c r="J17789" i="6"/>
  <c r="J17790" i="6"/>
  <c r="J17791" i="6"/>
  <c r="J17792" i="6"/>
  <c r="J17793" i="6"/>
  <c r="J17794" i="6"/>
  <c r="J17795" i="6"/>
  <c r="J17796" i="6"/>
  <c r="J17797" i="6"/>
  <c r="J17798" i="6"/>
  <c r="J17799" i="6"/>
  <c r="J17800" i="6"/>
  <c r="J17801" i="6"/>
  <c r="J17802" i="6"/>
  <c r="J17803" i="6"/>
  <c r="J17804" i="6"/>
  <c r="J17805" i="6"/>
  <c r="J17806" i="6"/>
  <c r="J17807" i="6"/>
  <c r="J17808" i="6"/>
  <c r="J17809" i="6"/>
  <c r="J17810" i="6"/>
  <c r="J17811" i="6"/>
  <c r="J17812" i="6"/>
  <c r="J17813" i="6"/>
  <c r="J17814" i="6"/>
  <c r="J17815" i="6"/>
  <c r="J17816" i="6"/>
  <c r="J17817" i="6"/>
  <c r="J17818" i="6"/>
  <c r="J17819" i="6"/>
  <c r="J17820" i="6"/>
  <c r="J17821" i="6"/>
  <c r="J17822" i="6"/>
  <c r="J17823" i="6"/>
  <c r="J17824" i="6"/>
  <c r="J17825" i="6"/>
  <c r="J17826" i="6"/>
  <c r="J17827" i="6"/>
  <c r="J17828" i="6"/>
  <c r="J17829" i="6"/>
  <c r="J17830" i="6"/>
  <c r="J17831" i="6"/>
  <c r="J17832" i="6"/>
  <c r="J17833" i="6"/>
  <c r="J17834" i="6"/>
  <c r="J17835" i="6"/>
  <c r="J17836" i="6"/>
  <c r="J17837" i="6"/>
  <c r="J17838" i="6"/>
  <c r="J17839" i="6"/>
  <c r="J17840" i="6"/>
  <c r="J17841" i="6"/>
  <c r="J17842" i="6"/>
  <c r="J17843" i="6"/>
  <c r="J17844" i="6"/>
  <c r="J17845" i="6"/>
  <c r="J17846" i="6"/>
  <c r="J17847" i="6"/>
  <c r="J17848" i="6"/>
  <c r="J17849" i="6"/>
  <c r="J17850" i="6"/>
  <c r="J17851" i="6"/>
  <c r="J17852" i="6"/>
  <c r="J17853" i="6"/>
  <c r="J17854" i="6"/>
  <c r="J17855" i="6"/>
  <c r="J17856" i="6"/>
  <c r="J17857" i="6"/>
  <c r="J17858" i="6"/>
  <c r="J17859" i="6"/>
  <c r="J17860" i="6"/>
  <c r="J17861" i="6"/>
  <c r="J17862" i="6"/>
  <c r="J17863" i="6"/>
  <c r="J17864" i="6"/>
  <c r="J17865" i="6"/>
  <c r="J17866" i="6"/>
  <c r="J17867" i="6"/>
  <c r="J17868" i="6"/>
  <c r="J17869" i="6"/>
  <c r="J17870" i="6"/>
  <c r="J17871" i="6"/>
  <c r="J17872" i="6"/>
  <c r="J17873" i="6"/>
  <c r="J17874" i="6"/>
  <c r="J17875" i="6"/>
  <c r="J17876" i="6"/>
  <c r="J17877" i="6"/>
  <c r="J17878" i="6"/>
  <c r="J17879" i="6"/>
  <c r="J17880" i="6"/>
  <c r="J17881" i="6"/>
  <c r="J17882" i="6"/>
  <c r="J17883" i="6"/>
  <c r="J17884" i="6"/>
  <c r="J17885" i="6"/>
  <c r="J17886" i="6"/>
  <c r="J17887" i="6"/>
  <c r="J17888" i="6"/>
  <c r="J17889" i="6"/>
  <c r="J17890" i="6"/>
  <c r="J17891" i="6"/>
  <c r="J17892" i="6"/>
  <c r="J17893" i="6"/>
  <c r="J17894" i="6"/>
  <c r="J17895" i="6"/>
  <c r="J17896" i="6"/>
  <c r="J17897" i="6"/>
  <c r="J17898" i="6"/>
  <c r="J17899" i="6"/>
  <c r="J17900" i="6"/>
  <c r="J17901" i="6"/>
  <c r="J17902" i="6"/>
  <c r="J17903" i="6"/>
  <c r="J17904" i="6"/>
  <c r="J17905" i="6"/>
  <c r="J17906" i="6"/>
  <c r="J17907" i="6"/>
  <c r="J17908" i="6"/>
  <c r="J17909" i="6"/>
  <c r="J17910" i="6"/>
  <c r="J17911" i="6"/>
  <c r="J17912" i="6"/>
  <c r="J17913" i="6"/>
  <c r="J17914" i="6"/>
  <c r="J17915" i="6"/>
  <c r="J17916" i="6"/>
  <c r="J17917" i="6"/>
  <c r="J17918" i="6"/>
  <c r="J17919" i="6"/>
  <c r="J17920" i="6"/>
  <c r="J17921" i="6"/>
  <c r="J17922" i="6"/>
  <c r="J17923" i="6"/>
  <c r="J17924" i="6"/>
  <c r="J17925" i="6"/>
  <c r="J17926" i="6"/>
  <c r="J17927" i="6"/>
  <c r="J17928" i="6"/>
  <c r="J17929" i="6"/>
  <c r="J17930" i="6"/>
  <c r="J17931" i="6"/>
  <c r="J17932" i="6"/>
  <c r="J17933" i="6"/>
  <c r="J17934" i="6"/>
  <c r="J17935" i="6"/>
  <c r="J17936" i="6"/>
  <c r="J17937" i="6"/>
  <c r="J17938" i="6"/>
  <c r="J17939" i="6"/>
  <c r="J17940" i="6"/>
  <c r="J17941" i="6"/>
  <c r="J17942" i="6"/>
  <c r="J17943" i="6"/>
  <c r="J17944" i="6"/>
  <c r="J17945" i="6"/>
  <c r="J17946" i="6"/>
  <c r="J17947" i="6"/>
  <c r="J17948" i="6"/>
  <c r="J17949" i="6"/>
  <c r="J17950" i="6"/>
  <c r="J17951" i="6"/>
  <c r="J17952" i="6"/>
  <c r="J17953" i="6"/>
  <c r="J17954" i="6"/>
  <c r="J17955" i="6"/>
  <c r="J17956" i="6"/>
  <c r="J17957" i="6"/>
  <c r="J17958" i="6"/>
  <c r="J17959" i="6"/>
  <c r="J17960" i="6"/>
  <c r="J17961" i="6"/>
  <c r="J17962" i="6"/>
  <c r="J17963" i="6"/>
  <c r="J17964" i="6"/>
  <c r="J17965" i="6"/>
  <c r="J17966" i="6"/>
  <c r="J17967" i="6"/>
  <c r="J17968" i="6"/>
  <c r="J17969" i="6"/>
  <c r="J17970" i="6"/>
  <c r="J17971" i="6"/>
  <c r="J17972" i="6"/>
  <c r="J17973" i="6"/>
  <c r="J17974" i="6"/>
  <c r="J17975" i="6"/>
  <c r="J17976" i="6"/>
  <c r="J17977" i="6"/>
  <c r="J17978" i="6"/>
  <c r="J17979" i="6"/>
  <c r="J17980" i="6"/>
  <c r="J17981" i="6"/>
  <c r="J17982" i="6"/>
  <c r="J17983" i="6"/>
  <c r="J17984" i="6"/>
  <c r="J17985" i="6"/>
  <c r="J17986" i="6"/>
  <c r="J17987" i="6"/>
  <c r="J17988" i="6"/>
  <c r="J17989" i="6"/>
  <c r="J17990" i="6"/>
  <c r="J17991" i="6"/>
  <c r="J17992" i="6"/>
  <c r="J17993" i="6"/>
  <c r="J17994" i="6"/>
  <c r="J17995" i="6"/>
  <c r="J17996" i="6"/>
  <c r="J17997" i="6"/>
  <c r="J17998" i="6"/>
  <c r="J17999" i="6"/>
  <c r="J18000" i="6"/>
  <c r="J18001" i="6"/>
  <c r="J18002" i="6"/>
  <c r="J18003" i="6"/>
  <c r="J18004" i="6"/>
  <c r="J18005" i="6"/>
  <c r="J18006" i="6"/>
  <c r="J18007" i="6"/>
  <c r="J18008" i="6"/>
  <c r="J18009" i="6"/>
  <c r="J18010" i="6"/>
  <c r="J18011" i="6"/>
  <c r="J18012" i="6"/>
  <c r="J18013" i="6"/>
  <c r="J18014" i="6"/>
  <c r="J18015" i="6"/>
  <c r="J18016" i="6"/>
  <c r="J18017" i="6"/>
  <c r="J18018" i="6"/>
  <c r="J18019" i="6"/>
  <c r="J18020" i="6"/>
  <c r="J18021" i="6"/>
  <c r="J18022" i="6"/>
  <c r="J18023" i="6"/>
  <c r="J18024" i="6"/>
  <c r="J18025" i="6"/>
  <c r="J18026" i="6"/>
  <c r="J18027" i="6"/>
  <c r="J18028" i="6"/>
  <c r="J18029" i="6"/>
  <c r="J18030" i="6"/>
  <c r="J18031" i="6"/>
  <c r="J18032" i="6"/>
  <c r="J18033" i="6"/>
  <c r="J18034" i="6"/>
  <c r="J18035" i="6"/>
  <c r="J18036" i="6"/>
  <c r="J18037" i="6"/>
  <c r="J18038" i="6"/>
  <c r="J18039" i="6"/>
  <c r="J18040" i="6"/>
  <c r="J18041" i="6"/>
  <c r="J18042" i="6"/>
  <c r="J18043" i="6"/>
  <c r="J18044" i="6"/>
  <c r="J18045" i="6"/>
  <c r="J18046" i="6"/>
  <c r="J18047" i="6"/>
  <c r="J18048" i="6"/>
  <c r="J18049" i="6"/>
  <c r="J18050" i="6"/>
  <c r="J18051" i="6"/>
  <c r="J18052" i="6"/>
  <c r="J18053" i="6"/>
  <c r="J18054" i="6"/>
  <c r="J18055" i="6"/>
  <c r="J18056" i="6"/>
  <c r="J18057" i="6"/>
  <c r="J18058" i="6"/>
  <c r="J18059" i="6"/>
  <c r="J18060" i="6"/>
  <c r="J18061" i="6"/>
  <c r="J18062" i="6"/>
  <c r="J18063" i="6"/>
  <c r="J18064" i="6"/>
  <c r="J18065" i="6"/>
  <c r="J18066" i="6"/>
  <c r="J18067" i="6"/>
  <c r="J18068" i="6"/>
  <c r="J18069" i="6"/>
  <c r="J18070" i="6"/>
  <c r="J18071" i="6"/>
  <c r="J18072" i="6"/>
  <c r="J18073" i="6"/>
  <c r="J18074" i="6"/>
  <c r="J18075" i="6"/>
  <c r="J18076" i="6"/>
  <c r="J18077" i="6"/>
  <c r="J18078" i="6"/>
  <c r="J18079" i="6"/>
  <c r="J18080" i="6"/>
  <c r="J18081" i="6"/>
  <c r="J18082" i="6"/>
  <c r="J18083" i="6"/>
  <c r="J18084" i="6"/>
  <c r="J18085" i="6"/>
  <c r="J18086" i="6"/>
  <c r="J18087" i="6"/>
  <c r="J18088" i="6"/>
  <c r="J18089" i="6"/>
  <c r="J18090" i="6"/>
  <c r="J18091" i="6"/>
  <c r="J18092" i="6"/>
  <c r="J18093" i="6"/>
  <c r="J18094" i="6"/>
  <c r="J18095" i="6"/>
  <c r="J18096" i="6"/>
  <c r="J18097" i="6"/>
  <c r="J18098" i="6"/>
  <c r="J18099" i="6"/>
  <c r="J18100" i="6"/>
  <c r="J18101" i="6"/>
  <c r="J18102" i="6"/>
  <c r="J18103" i="6"/>
  <c r="J18104" i="6"/>
  <c r="J18105" i="6"/>
  <c r="J18106" i="6"/>
  <c r="J18107" i="6"/>
  <c r="J18108" i="6"/>
  <c r="J18109" i="6"/>
  <c r="J18110" i="6"/>
  <c r="J18111" i="6"/>
  <c r="J18112" i="6"/>
  <c r="J18113" i="6"/>
  <c r="J18114" i="6"/>
  <c r="J18115" i="6"/>
  <c r="J18116" i="6"/>
  <c r="J18117" i="6"/>
  <c r="J18118" i="6"/>
  <c r="J18119" i="6"/>
  <c r="J18120" i="6"/>
  <c r="J18121" i="6"/>
  <c r="J18122" i="6"/>
  <c r="J18123" i="6"/>
  <c r="J18124" i="6"/>
  <c r="J18125" i="6"/>
  <c r="J18126" i="6"/>
  <c r="J18127" i="6"/>
  <c r="J18128" i="6"/>
  <c r="J18129" i="6"/>
  <c r="J18130" i="6"/>
  <c r="J18131" i="6"/>
  <c r="J18132" i="6"/>
  <c r="J18133" i="6"/>
  <c r="J18134" i="6"/>
  <c r="J18135" i="6"/>
  <c r="J18136" i="6"/>
  <c r="J18137" i="6"/>
  <c r="J18138" i="6"/>
  <c r="J18139" i="6"/>
  <c r="J18140" i="6"/>
  <c r="J18141" i="6"/>
  <c r="J18142" i="6"/>
  <c r="J18143" i="6"/>
  <c r="J18144" i="6"/>
  <c r="J18145" i="6"/>
  <c r="J18146" i="6"/>
  <c r="J18147" i="6"/>
  <c r="J18148" i="6"/>
  <c r="J18149" i="6"/>
  <c r="J18150" i="6"/>
  <c r="J18151" i="6"/>
  <c r="J18152" i="6"/>
  <c r="J18153" i="6"/>
  <c r="J18154" i="6"/>
  <c r="J18155" i="6"/>
  <c r="J18156" i="6"/>
  <c r="J18157" i="6"/>
  <c r="J18158" i="6"/>
  <c r="J18159" i="6"/>
  <c r="J18160" i="6"/>
  <c r="J18161" i="6"/>
  <c r="J18162" i="6"/>
  <c r="J18163" i="6"/>
  <c r="J18164" i="6"/>
  <c r="J18165" i="6"/>
  <c r="J18166" i="6"/>
  <c r="J18167" i="6"/>
  <c r="J18168" i="6"/>
  <c r="J18169" i="6"/>
  <c r="J18170" i="6"/>
  <c r="J18171" i="6"/>
  <c r="J18172" i="6"/>
  <c r="J18173" i="6"/>
  <c r="J18174" i="6"/>
  <c r="J18175" i="6"/>
  <c r="J18176" i="6"/>
  <c r="J18177" i="6"/>
  <c r="J18178" i="6"/>
  <c r="J18179" i="6"/>
  <c r="J18180" i="6"/>
  <c r="J18181" i="6"/>
  <c r="J18182" i="6"/>
  <c r="J18183" i="6"/>
  <c r="J18184" i="6"/>
  <c r="J18185" i="6"/>
  <c r="J18186" i="6"/>
  <c r="J18187" i="6"/>
  <c r="J18188" i="6"/>
  <c r="J18189" i="6"/>
  <c r="J18190" i="6"/>
  <c r="J18191" i="6"/>
  <c r="J18192" i="6"/>
  <c r="J18193" i="6"/>
  <c r="J18194" i="6"/>
  <c r="J18195" i="6"/>
  <c r="J18196" i="6"/>
  <c r="J18197" i="6"/>
  <c r="J18198" i="6"/>
  <c r="J18199" i="6"/>
  <c r="J18200" i="6"/>
  <c r="J18201" i="6"/>
  <c r="J18202" i="6"/>
  <c r="J18203" i="6"/>
  <c r="J18204" i="6"/>
  <c r="J18205" i="6"/>
  <c r="J18206" i="6"/>
  <c r="J18207" i="6"/>
  <c r="J18208" i="6"/>
  <c r="J18209" i="6"/>
  <c r="J18210" i="6"/>
  <c r="J18211" i="6"/>
  <c r="J18212" i="6"/>
  <c r="J18213" i="6"/>
  <c r="J18214" i="6"/>
  <c r="J18215" i="6"/>
  <c r="J18216" i="6"/>
  <c r="J18217" i="6"/>
  <c r="J18218" i="6"/>
  <c r="J18219" i="6"/>
  <c r="J18220" i="6"/>
  <c r="J18221" i="6"/>
  <c r="J18222" i="6"/>
  <c r="J18223" i="6"/>
  <c r="J18224" i="6"/>
  <c r="J18225" i="6"/>
  <c r="J18226" i="6"/>
  <c r="J18227" i="6"/>
  <c r="J18228" i="6"/>
  <c r="J18229" i="6"/>
  <c r="J18230" i="6"/>
  <c r="J18231" i="6"/>
  <c r="J18232" i="6"/>
  <c r="J18233" i="6"/>
  <c r="J18234" i="6"/>
  <c r="J18235" i="6"/>
  <c r="J18236" i="6"/>
  <c r="J18237" i="6"/>
  <c r="J18238" i="6"/>
  <c r="J18239" i="6"/>
  <c r="J18240" i="6"/>
  <c r="J18241" i="6"/>
  <c r="J18242" i="6"/>
  <c r="J18243" i="6"/>
  <c r="J18244" i="6"/>
  <c r="J18245" i="6"/>
  <c r="J18246" i="6"/>
  <c r="J18247" i="6"/>
  <c r="J18248" i="6"/>
  <c r="J18249" i="6"/>
  <c r="J18250" i="6"/>
  <c r="J18251" i="6"/>
  <c r="J18252" i="6"/>
  <c r="J18253" i="6"/>
  <c r="J18254" i="6"/>
  <c r="J18255" i="6"/>
  <c r="J18256" i="6"/>
  <c r="J18257" i="6"/>
  <c r="J18258" i="6"/>
  <c r="J18259" i="6"/>
  <c r="J18260" i="6"/>
  <c r="J18261" i="6"/>
  <c r="J18262" i="6"/>
  <c r="J18263" i="6"/>
  <c r="J18264" i="6"/>
  <c r="J18265" i="6"/>
  <c r="J18266" i="6"/>
  <c r="J18267" i="6"/>
  <c r="J18268" i="6"/>
  <c r="J18269" i="6"/>
  <c r="J18270" i="6"/>
  <c r="J18271" i="6"/>
  <c r="J18272" i="6"/>
  <c r="J18273" i="6"/>
  <c r="J18274" i="6"/>
  <c r="J18275" i="6"/>
  <c r="J18276" i="6"/>
  <c r="J18277" i="6"/>
  <c r="J18278" i="6"/>
  <c r="J18279" i="6"/>
  <c r="J18280" i="6"/>
  <c r="J18281" i="6"/>
  <c r="J18282" i="6"/>
  <c r="J18283" i="6"/>
  <c r="J18284" i="6"/>
  <c r="J18285" i="6"/>
  <c r="J18286" i="6"/>
  <c r="J18287" i="6"/>
  <c r="J18288" i="6"/>
  <c r="J18289" i="6"/>
  <c r="J18290" i="6"/>
  <c r="J18291" i="6"/>
  <c r="J18292" i="6"/>
  <c r="J18293" i="6"/>
  <c r="J18294" i="6"/>
  <c r="J18295" i="6"/>
  <c r="J18296" i="6"/>
  <c r="J18297" i="6"/>
  <c r="J18298" i="6"/>
  <c r="J18299" i="6"/>
  <c r="J18300" i="6"/>
  <c r="J18301" i="6"/>
  <c r="J18302" i="6"/>
  <c r="J18303" i="6"/>
  <c r="J18304" i="6"/>
  <c r="J18305" i="6"/>
  <c r="J18306" i="6"/>
  <c r="J18307" i="6"/>
  <c r="J18308" i="6"/>
  <c r="J18309" i="6"/>
  <c r="J18310" i="6"/>
  <c r="J18311" i="6"/>
  <c r="J18312" i="6"/>
  <c r="J18313" i="6"/>
  <c r="J18314" i="6"/>
  <c r="J18315" i="6"/>
  <c r="J18316" i="6"/>
  <c r="J18317" i="6"/>
  <c r="J18318" i="6"/>
  <c r="J18319" i="6"/>
  <c r="J18320" i="6"/>
  <c r="J18321" i="6"/>
  <c r="J18322" i="6"/>
  <c r="J18323" i="6"/>
  <c r="J18324" i="6"/>
  <c r="J18325" i="6"/>
  <c r="J18326" i="6"/>
  <c r="J18327" i="6"/>
  <c r="J18328" i="6"/>
  <c r="J18329" i="6"/>
  <c r="J18330" i="6"/>
  <c r="J18331" i="6"/>
  <c r="J18332" i="6"/>
  <c r="J18333" i="6"/>
  <c r="J18334" i="6"/>
  <c r="J18335" i="6"/>
  <c r="J18336" i="6"/>
  <c r="J18337" i="6"/>
  <c r="J18338" i="6"/>
  <c r="J18339" i="6"/>
  <c r="J18340" i="6"/>
  <c r="J18341" i="6"/>
  <c r="J18342" i="6"/>
  <c r="J18343" i="6"/>
  <c r="J18344" i="6"/>
  <c r="J18345" i="6"/>
  <c r="J18346" i="6"/>
  <c r="J18347" i="6"/>
  <c r="J18348" i="6"/>
  <c r="J18349" i="6"/>
  <c r="J18350" i="6"/>
  <c r="J18351" i="6"/>
  <c r="J18352" i="6"/>
  <c r="J18353" i="6"/>
  <c r="J18354" i="6"/>
  <c r="J18355" i="6"/>
  <c r="J18356" i="6"/>
  <c r="J18357" i="6"/>
  <c r="J18358" i="6"/>
  <c r="J18359" i="6"/>
  <c r="J18360" i="6"/>
  <c r="J18361" i="6"/>
  <c r="J18362" i="6"/>
  <c r="J18363" i="6"/>
  <c r="J18364" i="6"/>
  <c r="J18365" i="6"/>
  <c r="J18366" i="6"/>
  <c r="J18367" i="6"/>
  <c r="J18368" i="6"/>
  <c r="J18369" i="6"/>
  <c r="J18370" i="6"/>
  <c r="J18371" i="6"/>
  <c r="J18372" i="6"/>
  <c r="J18373" i="6"/>
  <c r="J18374" i="6"/>
  <c r="J18375" i="6"/>
  <c r="J18376" i="6"/>
  <c r="J18377" i="6"/>
  <c r="J18378" i="6"/>
  <c r="J18379" i="6"/>
  <c r="J18380" i="6"/>
  <c r="J18381" i="6"/>
  <c r="J18382" i="6"/>
  <c r="J18383" i="6"/>
  <c r="J18384" i="6"/>
  <c r="J18385" i="6"/>
  <c r="J18386" i="6"/>
  <c r="J18387" i="6"/>
  <c r="J18388" i="6"/>
  <c r="J18389" i="6"/>
  <c r="J18390" i="6"/>
  <c r="J18391" i="6"/>
  <c r="J18392" i="6"/>
  <c r="J18393" i="6"/>
  <c r="J18394" i="6"/>
  <c r="J18395" i="6"/>
  <c r="J18396" i="6"/>
  <c r="J18397" i="6"/>
  <c r="J18398" i="6"/>
  <c r="J18399" i="6"/>
  <c r="J18400" i="6"/>
  <c r="J18401" i="6"/>
  <c r="J18402" i="6"/>
  <c r="J18403" i="6"/>
  <c r="J18404" i="6"/>
  <c r="J18405" i="6"/>
  <c r="J18406" i="6"/>
  <c r="J18407" i="6"/>
  <c r="J18408" i="6"/>
  <c r="J18409" i="6"/>
  <c r="J18410" i="6"/>
  <c r="J18411" i="6"/>
  <c r="J18412" i="6"/>
  <c r="J18413" i="6"/>
  <c r="J18414" i="6"/>
  <c r="J18415" i="6"/>
  <c r="J18416" i="6"/>
  <c r="J18417" i="6"/>
  <c r="J18418" i="6"/>
  <c r="J18419" i="6"/>
  <c r="J18420" i="6"/>
  <c r="J18421" i="6"/>
  <c r="J18422" i="6"/>
  <c r="J18423" i="6"/>
  <c r="J18424" i="6"/>
  <c r="J18425" i="6"/>
  <c r="J18426" i="6"/>
  <c r="J18427" i="6"/>
  <c r="J18428" i="6"/>
  <c r="J18429" i="6"/>
  <c r="J18430" i="6"/>
  <c r="J18431" i="6"/>
  <c r="J18432" i="6"/>
  <c r="J18433" i="6"/>
  <c r="J18434" i="6"/>
  <c r="J18435" i="6"/>
  <c r="J18436" i="6"/>
  <c r="J18437" i="6"/>
  <c r="J18438" i="6"/>
  <c r="J18439" i="6"/>
  <c r="J18440" i="6"/>
  <c r="J18441" i="6"/>
  <c r="J18442" i="6"/>
  <c r="J18443" i="6"/>
  <c r="J18444" i="6"/>
  <c r="J18445" i="6"/>
  <c r="J18446" i="6"/>
  <c r="J18447" i="6"/>
  <c r="J18448" i="6"/>
  <c r="J18449" i="6"/>
  <c r="J18450" i="6"/>
  <c r="J18451" i="6"/>
  <c r="J18452" i="6"/>
  <c r="J18453" i="6"/>
  <c r="J18454" i="6"/>
  <c r="J18455" i="6"/>
  <c r="J18456" i="6"/>
  <c r="J18457" i="6"/>
  <c r="J18458" i="6"/>
  <c r="J18459" i="6"/>
  <c r="J18460" i="6"/>
  <c r="J18461" i="6"/>
  <c r="J18462" i="6"/>
  <c r="J18463" i="6"/>
  <c r="J18464" i="6"/>
  <c r="J18465" i="6"/>
  <c r="J18466" i="6"/>
  <c r="J18467" i="6"/>
  <c r="J18468" i="6"/>
  <c r="J18469" i="6"/>
  <c r="J18470" i="6"/>
  <c r="J18471" i="6"/>
  <c r="J18472" i="6"/>
  <c r="J18473" i="6"/>
  <c r="J18474" i="6"/>
  <c r="J18475" i="6"/>
  <c r="J18476" i="6"/>
  <c r="J18477" i="6"/>
  <c r="J18478" i="6"/>
  <c r="J18479" i="6"/>
  <c r="J18480" i="6"/>
  <c r="J18481" i="6"/>
  <c r="J18482" i="6"/>
  <c r="J18483" i="6"/>
  <c r="J18484" i="6"/>
  <c r="J18485" i="6"/>
  <c r="J18486" i="6"/>
  <c r="J18487" i="6"/>
  <c r="J18488" i="6"/>
  <c r="J18489" i="6"/>
  <c r="J18490" i="6"/>
  <c r="J18491" i="6"/>
  <c r="J18492" i="6"/>
  <c r="J18493" i="6"/>
  <c r="J18494" i="6"/>
  <c r="J18495" i="6"/>
  <c r="J18496" i="6"/>
  <c r="J18497" i="6"/>
  <c r="J18498" i="6"/>
  <c r="J18499" i="6"/>
  <c r="J18500" i="6"/>
  <c r="J18501" i="6"/>
  <c r="J18502" i="6"/>
  <c r="J18503" i="6"/>
  <c r="J18504" i="6"/>
  <c r="J18505" i="6"/>
  <c r="J18506" i="6"/>
  <c r="J18507" i="6"/>
  <c r="J18508" i="6"/>
  <c r="J18509" i="6"/>
  <c r="J18510" i="6"/>
  <c r="J18511" i="6"/>
  <c r="J18512" i="6"/>
  <c r="J18513" i="6"/>
  <c r="J18514" i="6"/>
  <c r="J18515" i="6"/>
  <c r="J18516" i="6"/>
  <c r="J18517" i="6"/>
  <c r="J18518" i="6"/>
  <c r="J18519" i="6"/>
  <c r="J18520" i="6"/>
  <c r="J18521" i="6"/>
  <c r="J18522" i="6"/>
  <c r="J18523" i="6"/>
  <c r="J18524" i="6"/>
  <c r="J18525" i="6"/>
  <c r="J18526" i="6"/>
  <c r="J18527" i="6"/>
  <c r="J18528" i="6"/>
  <c r="J18529" i="6"/>
  <c r="J18530" i="6"/>
  <c r="J18531" i="6"/>
  <c r="J18532" i="6"/>
  <c r="J18533" i="6"/>
  <c r="J18534" i="6"/>
  <c r="J18535" i="6"/>
  <c r="J18536" i="6"/>
  <c r="J18537" i="6"/>
  <c r="J18538" i="6"/>
  <c r="J18539" i="6"/>
  <c r="J18540" i="6"/>
  <c r="J18541" i="6"/>
  <c r="J18542" i="6"/>
  <c r="J18543" i="6"/>
  <c r="J18544" i="6"/>
  <c r="J18545" i="6"/>
  <c r="J18546" i="6"/>
  <c r="J18547" i="6"/>
  <c r="J18548" i="6"/>
  <c r="J18549" i="6"/>
  <c r="J18550" i="6"/>
  <c r="J18551" i="6"/>
  <c r="J18552" i="6"/>
  <c r="J18553" i="6"/>
  <c r="J18554" i="6"/>
  <c r="J18555" i="6"/>
  <c r="J18556" i="6"/>
  <c r="J18557" i="6"/>
  <c r="J18558" i="6"/>
  <c r="J18559" i="6"/>
  <c r="J18560" i="6"/>
  <c r="J18561" i="6"/>
  <c r="J18562" i="6"/>
  <c r="J18563" i="6"/>
  <c r="J18564" i="6"/>
  <c r="J18565" i="6"/>
  <c r="J18566" i="6"/>
  <c r="J18567" i="6"/>
  <c r="J18568" i="6"/>
  <c r="J18569" i="6"/>
  <c r="J18570" i="6"/>
  <c r="J18571" i="6"/>
  <c r="J18572" i="6"/>
  <c r="J18573" i="6"/>
  <c r="J18574" i="6"/>
  <c r="J18575" i="6"/>
  <c r="J18576" i="6"/>
  <c r="J18577" i="6"/>
  <c r="J18578" i="6"/>
  <c r="J18579" i="6"/>
  <c r="J18580" i="6"/>
  <c r="J18581" i="6"/>
  <c r="J18582" i="6"/>
  <c r="J18583" i="6"/>
  <c r="J18584" i="6"/>
  <c r="J18585" i="6"/>
  <c r="J18586" i="6"/>
  <c r="J18587" i="6"/>
  <c r="J18588" i="6"/>
  <c r="J18589" i="6"/>
  <c r="J18590" i="6"/>
  <c r="J18591" i="6"/>
  <c r="J18592" i="6"/>
  <c r="J18593" i="6"/>
  <c r="J18594" i="6"/>
  <c r="J18595" i="6"/>
  <c r="J18596" i="6"/>
  <c r="J18597" i="6"/>
  <c r="J18598" i="6"/>
  <c r="J18599" i="6"/>
  <c r="J18600" i="6"/>
  <c r="J18601" i="6"/>
  <c r="J18602" i="6"/>
  <c r="J18603" i="6"/>
  <c r="J18604" i="6"/>
  <c r="J18605" i="6"/>
  <c r="J18606" i="6"/>
  <c r="J18607" i="6"/>
  <c r="J18608" i="6"/>
  <c r="J18609" i="6"/>
  <c r="J18610" i="6"/>
  <c r="J18611" i="6"/>
  <c r="J18612" i="6"/>
  <c r="J18613" i="6"/>
  <c r="J18614" i="6"/>
  <c r="J18615" i="6"/>
  <c r="J18616" i="6"/>
  <c r="J18617" i="6"/>
  <c r="J18618" i="6"/>
  <c r="J18619" i="6"/>
  <c r="J18620" i="6"/>
  <c r="J18621" i="6"/>
  <c r="J18622" i="6"/>
  <c r="J18623" i="6"/>
  <c r="J18624" i="6"/>
  <c r="J18625" i="6"/>
  <c r="J18626" i="6"/>
  <c r="J18627" i="6"/>
  <c r="J18628" i="6"/>
  <c r="J18629" i="6"/>
  <c r="J18630" i="6"/>
  <c r="J18631" i="6"/>
  <c r="J18632" i="6"/>
  <c r="J18633" i="6"/>
  <c r="J18634" i="6"/>
  <c r="J18635" i="6"/>
  <c r="J18636" i="6"/>
  <c r="J18637" i="6"/>
  <c r="J18638" i="6"/>
  <c r="J18639" i="6"/>
  <c r="J18640" i="6"/>
  <c r="J18641" i="6"/>
  <c r="J18642" i="6"/>
  <c r="J18643" i="6"/>
  <c r="J18644" i="6"/>
  <c r="J18645" i="6"/>
  <c r="J18646" i="6"/>
  <c r="J18647" i="6"/>
  <c r="J18648" i="6"/>
  <c r="J18649" i="6"/>
  <c r="J18650" i="6"/>
  <c r="J18651" i="6"/>
  <c r="J18652" i="6"/>
  <c r="J18653" i="6"/>
  <c r="J18654" i="6"/>
  <c r="J18655" i="6"/>
  <c r="J18656" i="6"/>
  <c r="J18657" i="6"/>
  <c r="J18658" i="6"/>
  <c r="J18659" i="6"/>
  <c r="J18660" i="6"/>
  <c r="J18661" i="6"/>
  <c r="J18662" i="6"/>
  <c r="J18663" i="6"/>
  <c r="J18664" i="6"/>
  <c r="J18665" i="6"/>
  <c r="J18666" i="6"/>
  <c r="J18667" i="6"/>
  <c r="J18668" i="6"/>
  <c r="J18669" i="6"/>
  <c r="J18670" i="6"/>
  <c r="J18671" i="6"/>
  <c r="J18672" i="6"/>
  <c r="J18673" i="6"/>
  <c r="J18674" i="6"/>
  <c r="J18675" i="6"/>
  <c r="J18676" i="6"/>
  <c r="J18677" i="6"/>
  <c r="J18678" i="6"/>
  <c r="J18679" i="6"/>
  <c r="J18680" i="6"/>
  <c r="J18681" i="6"/>
  <c r="J18682" i="6"/>
  <c r="J18683" i="6"/>
  <c r="J18684" i="6"/>
  <c r="J18685" i="6"/>
  <c r="J18686" i="6"/>
  <c r="J18687" i="6"/>
  <c r="J18688" i="6"/>
  <c r="J18689" i="6"/>
  <c r="J18690" i="6"/>
  <c r="J18691" i="6"/>
  <c r="J18692" i="6"/>
  <c r="J18693" i="6"/>
  <c r="J18694" i="6"/>
  <c r="J18695" i="6"/>
  <c r="J18696" i="6"/>
  <c r="J18697" i="6"/>
  <c r="J18698" i="6"/>
  <c r="J18699" i="6"/>
  <c r="J18700" i="6"/>
  <c r="J18701" i="6"/>
  <c r="J18702" i="6"/>
  <c r="J18703" i="6"/>
  <c r="J18704" i="6"/>
  <c r="J18705" i="6"/>
  <c r="J18706" i="6"/>
  <c r="J18707" i="6"/>
  <c r="J18708" i="6"/>
  <c r="J18709" i="6"/>
  <c r="J18710" i="6"/>
  <c r="J18711" i="6"/>
  <c r="J18712" i="6"/>
  <c r="J18713" i="6"/>
  <c r="J18714" i="6"/>
  <c r="J18715" i="6"/>
  <c r="J18716" i="6"/>
  <c r="J18717" i="6"/>
  <c r="J18718" i="6"/>
  <c r="J18719" i="6"/>
  <c r="J18720" i="6"/>
  <c r="J18721" i="6"/>
  <c r="J18722" i="6"/>
  <c r="J18723" i="6"/>
  <c r="J18724" i="6"/>
  <c r="J18725" i="6"/>
  <c r="J18726" i="6"/>
  <c r="J18727" i="6"/>
  <c r="J18728" i="6"/>
  <c r="J18729" i="6"/>
  <c r="J18730" i="6"/>
  <c r="J18731" i="6"/>
  <c r="J18732" i="6"/>
  <c r="J18733" i="6"/>
  <c r="J18734" i="6"/>
  <c r="J18735" i="6"/>
  <c r="J18736" i="6"/>
  <c r="J18737" i="6"/>
  <c r="J18738" i="6"/>
  <c r="J18739" i="6"/>
  <c r="J18740" i="6"/>
  <c r="J18741" i="6"/>
  <c r="J18742" i="6"/>
  <c r="J18743" i="6"/>
  <c r="J18744" i="6"/>
  <c r="J18745" i="6"/>
  <c r="J18746" i="6"/>
  <c r="J18747" i="6"/>
  <c r="J18748" i="6"/>
  <c r="J18749" i="6"/>
  <c r="J18750" i="6"/>
  <c r="J18751" i="6"/>
  <c r="J18752" i="6"/>
  <c r="J18753" i="6"/>
  <c r="J18754" i="6"/>
  <c r="J18755" i="6"/>
  <c r="J18756" i="6"/>
  <c r="J18757" i="6"/>
  <c r="J18758" i="6"/>
  <c r="J18759" i="6"/>
  <c r="J18760" i="6"/>
  <c r="J18761" i="6"/>
  <c r="J18762" i="6"/>
  <c r="J18763" i="6"/>
  <c r="J18764" i="6"/>
  <c r="J18765" i="6"/>
  <c r="J18766" i="6"/>
  <c r="J18767" i="6"/>
  <c r="J18768" i="6"/>
  <c r="J18769" i="6"/>
  <c r="J18770" i="6"/>
  <c r="J18771" i="6"/>
  <c r="J18772" i="6"/>
  <c r="J18773" i="6"/>
  <c r="J18774" i="6"/>
  <c r="J18775" i="6"/>
  <c r="J18776" i="6"/>
  <c r="J18777" i="6"/>
  <c r="J18778" i="6"/>
  <c r="J18779" i="6"/>
  <c r="J18780" i="6"/>
  <c r="J18781" i="6"/>
  <c r="J18782" i="6"/>
  <c r="J18783" i="6"/>
  <c r="J18784" i="6"/>
  <c r="J18785" i="6"/>
  <c r="J18786" i="6"/>
  <c r="J18787" i="6"/>
  <c r="J18788" i="6"/>
  <c r="J18789" i="6"/>
  <c r="J18790" i="6"/>
  <c r="J18791" i="6"/>
  <c r="J18792" i="6"/>
  <c r="J18793" i="6"/>
  <c r="J18794" i="6"/>
  <c r="J18795" i="6"/>
  <c r="J18796" i="6"/>
  <c r="J18797" i="6"/>
  <c r="J18798" i="6"/>
  <c r="J18799" i="6"/>
  <c r="J18800" i="6"/>
  <c r="J18801" i="6"/>
  <c r="J18802" i="6"/>
  <c r="J18803" i="6"/>
  <c r="J18804" i="6"/>
  <c r="J18805" i="6"/>
  <c r="J18806" i="6"/>
  <c r="J18807" i="6"/>
  <c r="J18808" i="6"/>
  <c r="J18809" i="6"/>
  <c r="J18810" i="6"/>
  <c r="J18811" i="6"/>
  <c r="J18812" i="6"/>
  <c r="J18813" i="6"/>
  <c r="J18814" i="6"/>
  <c r="J18815" i="6"/>
  <c r="J18816" i="6"/>
  <c r="J18817" i="6"/>
  <c r="J18818" i="6"/>
  <c r="J18819" i="6"/>
  <c r="J18820" i="6"/>
  <c r="J18821" i="6"/>
  <c r="J18822" i="6"/>
  <c r="J18823" i="6"/>
  <c r="J18824" i="6"/>
  <c r="J18825" i="6"/>
  <c r="J18826" i="6"/>
  <c r="J18827" i="6"/>
  <c r="J18828" i="6"/>
  <c r="J18829" i="6"/>
  <c r="J18830" i="6"/>
  <c r="J18831" i="6"/>
  <c r="J18832" i="6"/>
  <c r="J18833" i="6"/>
  <c r="J18834" i="6"/>
  <c r="J18835" i="6"/>
  <c r="J18836" i="6"/>
  <c r="J18837" i="6"/>
  <c r="J18838" i="6"/>
  <c r="J18839" i="6"/>
  <c r="J18840" i="6"/>
  <c r="J18841" i="6"/>
  <c r="J18842" i="6"/>
  <c r="J18843" i="6"/>
  <c r="J18844" i="6"/>
  <c r="J18845" i="6"/>
  <c r="J18846" i="6"/>
  <c r="J18847" i="6"/>
  <c r="J18848" i="6"/>
  <c r="J18849" i="6"/>
  <c r="J18850" i="6"/>
  <c r="J18851" i="6"/>
  <c r="J18852" i="6"/>
  <c r="J18853" i="6"/>
  <c r="J18854" i="6"/>
  <c r="J18855" i="6"/>
  <c r="J18856" i="6"/>
  <c r="J18857" i="6"/>
  <c r="J18858" i="6"/>
  <c r="J18859" i="6"/>
  <c r="J18860" i="6"/>
  <c r="J18861" i="6"/>
  <c r="J18862" i="6"/>
  <c r="J18863" i="6"/>
  <c r="J18864" i="6"/>
  <c r="J18865" i="6"/>
  <c r="J18866" i="6"/>
  <c r="J18867" i="6"/>
  <c r="J18868" i="6"/>
  <c r="J18869" i="6"/>
  <c r="J18870" i="6"/>
  <c r="J18871" i="6"/>
  <c r="J18872" i="6"/>
  <c r="J18873" i="6"/>
  <c r="J18874" i="6"/>
  <c r="J18875" i="6"/>
  <c r="J18876" i="6"/>
  <c r="J18877" i="6"/>
  <c r="J18878" i="6"/>
  <c r="J18879" i="6"/>
  <c r="J18880" i="6"/>
  <c r="J18881" i="6"/>
  <c r="J18882" i="6"/>
  <c r="J18883" i="6"/>
  <c r="J18884" i="6"/>
  <c r="J18885" i="6"/>
  <c r="J18886" i="6"/>
  <c r="J18887" i="6"/>
  <c r="J18888" i="6"/>
  <c r="J18889" i="6"/>
  <c r="J18890" i="6"/>
  <c r="J18891" i="6"/>
  <c r="J18892" i="6"/>
  <c r="J18893" i="6"/>
  <c r="J18894" i="6"/>
  <c r="J18895" i="6"/>
  <c r="J18896" i="6"/>
  <c r="J18897" i="6"/>
  <c r="J18898" i="6"/>
  <c r="J18899" i="6"/>
  <c r="J18900" i="6"/>
  <c r="J18901" i="6"/>
  <c r="J18902" i="6"/>
  <c r="J18903" i="6"/>
  <c r="J18904" i="6"/>
  <c r="J18905" i="6"/>
  <c r="J18906" i="6"/>
  <c r="J18907" i="6"/>
  <c r="J18908" i="6"/>
  <c r="J18909" i="6"/>
  <c r="J18910" i="6"/>
  <c r="J18911" i="6"/>
  <c r="J18912" i="6"/>
  <c r="J18913" i="6"/>
  <c r="J18914" i="6"/>
  <c r="J18915" i="6"/>
  <c r="J18916" i="6"/>
  <c r="J18917" i="6"/>
  <c r="J18918" i="6"/>
  <c r="J18919" i="6"/>
  <c r="J18920" i="6"/>
  <c r="J18921" i="6"/>
  <c r="J18922" i="6"/>
  <c r="J18923" i="6"/>
  <c r="J18924" i="6"/>
  <c r="J18925" i="6"/>
  <c r="J18926" i="6"/>
  <c r="J18927" i="6"/>
  <c r="J18928" i="6"/>
  <c r="J18929" i="6"/>
  <c r="J18930" i="6"/>
  <c r="J18931" i="6"/>
  <c r="J18932" i="6"/>
  <c r="J18933" i="6"/>
  <c r="J18934" i="6"/>
  <c r="J18935" i="6"/>
  <c r="J18936" i="6"/>
  <c r="J18937" i="6"/>
  <c r="J18938" i="6"/>
  <c r="J18939" i="6"/>
  <c r="J18940" i="6"/>
  <c r="J18941" i="6"/>
  <c r="J18942" i="6"/>
  <c r="J18943" i="6"/>
  <c r="J18944" i="6"/>
  <c r="J18945" i="6"/>
  <c r="J18946" i="6"/>
  <c r="J18947" i="6"/>
  <c r="J18948" i="6"/>
  <c r="J18949" i="6"/>
  <c r="J18950" i="6"/>
  <c r="J18951" i="6"/>
  <c r="J18952" i="6"/>
  <c r="J18953" i="6"/>
  <c r="J18954" i="6"/>
  <c r="J18955" i="6"/>
  <c r="J18956" i="6"/>
  <c r="J18957" i="6"/>
  <c r="J18958" i="6"/>
  <c r="J18959" i="6"/>
  <c r="J18960" i="6"/>
  <c r="J18961" i="6"/>
  <c r="J18962" i="6"/>
  <c r="J18963" i="6"/>
  <c r="J18964" i="6"/>
  <c r="J18965" i="6"/>
  <c r="J18966" i="6"/>
  <c r="J18967" i="6"/>
  <c r="J18968" i="6"/>
  <c r="J18969" i="6"/>
  <c r="J18970" i="6"/>
  <c r="J18971" i="6"/>
  <c r="J18972" i="6"/>
  <c r="J18973" i="6"/>
  <c r="J18974" i="6"/>
  <c r="J18975" i="6"/>
  <c r="J18976" i="6"/>
  <c r="J18977" i="6"/>
  <c r="J18978" i="6"/>
  <c r="J18979" i="6"/>
  <c r="J18980" i="6"/>
  <c r="J18981" i="6"/>
  <c r="J18982" i="6"/>
  <c r="J18983" i="6"/>
  <c r="J18984" i="6"/>
  <c r="J18985" i="6"/>
  <c r="J18986" i="6"/>
  <c r="J18987" i="6"/>
  <c r="J18988" i="6"/>
  <c r="J18989" i="6"/>
  <c r="J18990" i="6"/>
  <c r="J18991" i="6"/>
  <c r="J18992" i="6"/>
  <c r="J18993" i="6"/>
  <c r="J18994" i="6"/>
  <c r="J18995" i="6"/>
  <c r="J18996" i="6"/>
  <c r="J18997" i="6"/>
  <c r="J18998" i="6"/>
  <c r="J18999" i="6"/>
  <c r="J19000" i="6"/>
  <c r="J19001" i="6"/>
  <c r="J19002" i="6"/>
  <c r="J19003" i="6"/>
  <c r="J19004" i="6"/>
  <c r="J19005" i="6"/>
  <c r="J19006" i="6"/>
  <c r="J19007" i="6"/>
  <c r="J19008" i="6"/>
  <c r="J19009" i="6"/>
  <c r="J19010" i="6"/>
  <c r="J19011" i="6"/>
  <c r="J19012" i="6"/>
  <c r="J19013" i="6"/>
  <c r="J19014" i="6"/>
  <c r="J19015" i="6"/>
  <c r="J19016" i="6"/>
  <c r="J19017" i="6"/>
  <c r="J19018" i="6"/>
  <c r="J19019" i="6"/>
  <c r="J19020" i="6"/>
  <c r="J19021" i="6"/>
  <c r="J19022" i="6"/>
  <c r="J19023" i="6"/>
  <c r="J19024" i="6"/>
  <c r="J19025" i="6"/>
  <c r="J19026" i="6"/>
  <c r="J19027" i="6"/>
  <c r="J19028" i="6"/>
  <c r="J19029" i="6"/>
  <c r="J19030" i="6"/>
  <c r="J19031" i="6"/>
  <c r="J19032" i="6"/>
  <c r="J19033" i="6"/>
  <c r="J19034" i="6"/>
  <c r="J19035" i="6"/>
  <c r="J19036" i="6"/>
  <c r="J19037" i="6"/>
  <c r="J19038" i="6"/>
  <c r="J19039" i="6"/>
  <c r="J19040" i="6"/>
  <c r="J19041" i="6"/>
  <c r="J19042" i="6"/>
  <c r="J19043" i="6"/>
  <c r="J19044" i="6"/>
  <c r="J19045" i="6"/>
  <c r="J19046" i="6"/>
  <c r="J19047" i="6"/>
  <c r="J19048" i="6"/>
  <c r="J19049" i="6"/>
  <c r="J19050" i="6"/>
  <c r="J19051" i="6"/>
  <c r="J19052" i="6"/>
  <c r="J19053" i="6"/>
  <c r="J19054" i="6"/>
  <c r="J19055" i="6"/>
  <c r="J19056" i="6"/>
  <c r="J19057" i="6"/>
  <c r="J19058" i="6"/>
  <c r="J19059" i="6"/>
  <c r="J19060" i="6"/>
  <c r="J19061" i="6"/>
  <c r="J19062" i="6"/>
  <c r="J19063" i="6"/>
  <c r="J19064" i="6"/>
  <c r="J19065" i="6"/>
  <c r="J19066" i="6"/>
  <c r="J19067" i="6"/>
  <c r="J19068" i="6"/>
  <c r="J19069" i="6"/>
  <c r="J19070" i="6"/>
  <c r="J19071" i="6"/>
  <c r="J19072" i="6"/>
  <c r="J19073" i="6"/>
  <c r="J19074" i="6"/>
  <c r="J19075" i="6"/>
  <c r="J19076" i="6"/>
  <c r="J19077" i="6"/>
  <c r="J19078" i="6"/>
  <c r="J19079" i="6"/>
  <c r="J19080" i="6"/>
  <c r="J19081" i="6"/>
  <c r="J19082" i="6"/>
  <c r="J19083" i="6"/>
  <c r="J19084" i="6"/>
  <c r="J19085" i="6"/>
  <c r="J19086" i="6"/>
  <c r="J19087" i="6"/>
  <c r="J19088" i="6"/>
  <c r="J19089" i="6"/>
  <c r="J19090" i="6"/>
  <c r="J19091" i="6"/>
  <c r="J19092" i="6"/>
  <c r="J19093" i="6"/>
  <c r="J19094" i="6"/>
  <c r="J19095" i="6"/>
  <c r="J19096" i="6"/>
  <c r="J19097" i="6"/>
  <c r="J19098" i="6"/>
  <c r="J19099" i="6"/>
  <c r="J19100" i="6"/>
  <c r="J19101" i="6"/>
  <c r="J19102" i="6"/>
  <c r="J19103" i="6"/>
  <c r="J19104" i="6"/>
  <c r="J19105" i="6"/>
  <c r="J19106" i="6"/>
  <c r="J19107" i="6"/>
  <c r="J19108" i="6"/>
  <c r="J19109" i="6"/>
  <c r="J19110" i="6"/>
  <c r="J19111" i="6"/>
  <c r="J19112" i="6"/>
  <c r="J19113" i="6"/>
  <c r="J19114" i="6"/>
  <c r="J19115" i="6"/>
  <c r="J19116" i="6"/>
  <c r="J19117" i="6"/>
  <c r="J19118" i="6"/>
  <c r="J19119" i="6"/>
  <c r="J19120" i="6"/>
  <c r="J19121" i="6"/>
  <c r="J19122" i="6"/>
  <c r="J19123" i="6"/>
  <c r="J19124" i="6"/>
  <c r="J19125" i="6"/>
  <c r="J19126" i="6"/>
  <c r="J19127" i="6"/>
  <c r="J19128" i="6"/>
  <c r="J19129" i="6"/>
  <c r="J19130" i="6"/>
  <c r="J19131" i="6"/>
  <c r="J19132" i="6"/>
  <c r="J19133" i="6"/>
  <c r="J19134" i="6"/>
  <c r="J19135" i="6"/>
  <c r="J19136" i="6"/>
  <c r="J19137" i="6"/>
  <c r="J19138" i="6"/>
  <c r="J19139" i="6"/>
  <c r="J19140" i="6"/>
  <c r="J19141" i="6"/>
  <c r="J19142" i="6"/>
  <c r="J19143" i="6"/>
  <c r="J19144" i="6"/>
  <c r="J19145" i="6"/>
  <c r="J19146" i="6"/>
  <c r="J19147" i="6"/>
  <c r="J19148" i="6"/>
  <c r="J19149" i="6"/>
  <c r="J19150" i="6"/>
  <c r="J19151" i="6"/>
  <c r="J19152" i="6"/>
  <c r="J19153" i="6"/>
  <c r="J19154" i="6"/>
  <c r="J19155" i="6"/>
  <c r="J19156" i="6"/>
  <c r="J19157" i="6"/>
  <c r="J19158" i="6"/>
  <c r="J19159" i="6"/>
  <c r="J19160" i="6"/>
  <c r="J19161" i="6"/>
  <c r="J19162" i="6"/>
  <c r="J19163" i="6"/>
  <c r="J19164" i="6"/>
  <c r="J19165" i="6"/>
  <c r="J19166" i="6"/>
  <c r="J19167" i="6"/>
  <c r="J19168" i="6"/>
  <c r="J19169" i="6"/>
  <c r="J19170" i="6"/>
  <c r="J19171" i="6"/>
  <c r="J19172" i="6"/>
  <c r="J19173" i="6"/>
  <c r="J19174" i="6"/>
  <c r="J19175" i="6"/>
  <c r="J19176" i="6"/>
  <c r="J19177" i="6"/>
  <c r="J19178" i="6"/>
  <c r="J19179" i="6"/>
  <c r="J19180" i="6"/>
  <c r="J19181" i="6"/>
  <c r="J19182" i="6"/>
  <c r="J19183" i="6"/>
  <c r="J19184" i="6"/>
  <c r="J19185" i="6"/>
  <c r="J19186" i="6"/>
  <c r="J19187" i="6"/>
  <c r="J19188" i="6"/>
  <c r="J19189" i="6"/>
  <c r="J19190" i="6"/>
  <c r="J19191" i="6"/>
  <c r="J19192" i="6"/>
  <c r="J19193" i="6"/>
  <c r="J19194" i="6"/>
  <c r="J19195" i="6"/>
  <c r="J19196" i="6"/>
  <c r="J19197" i="6"/>
  <c r="J19198" i="6"/>
  <c r="J19199" i="6"/>
  <c r="J19200" i="6"/>
  <c r="J19201" i="6"/>
  <c r="J19202" i="6"/>
  <c r="J19203" i="6"/>
  <c r="J19204" i="6"/>
  <c r="J19205" i="6"/>
  <c r="J19206" i="6"/>
  <c r="J19207" i="6"/>
  <c r="J19208" i="6"/>
  <c r="J19209" i="6"/>
  <c r="J19210" i="6"/>
  <c r="J19211" i="6"/>
  <c r="J19212" i="6"/>
  <c r="J19213" i="6"/>
  <c r="J19214" i="6"/>
  <c r="J19215" i="6"/>
  <c r="J19216" i="6"/>
  <c r="J19217" i="6"/>
  <c r="J19218" i="6"/>
  <c r="J19219" i="6"/>
  <c r="J19220" i="6"/>
  <c r="J19221" i="6"/>
  <c r="J19222" i="6"/>
  <c r="J19223" i="6"/>
  <c r="J19224" i="6"/>
  <c r="J19225" i="6"/>
  <c r="J19226" i="6"/>
  <c r="J19227" i="6"/>
  <c r="J19228" i="6"/>
  <c r="J19229" i="6"/>
  <c r="J19230" i="6"/>
  <c r="J19231" i="6"/>
  <c r="J19232" i="6"/>
  <c r="J19233" i="6"/>
  <c r="J19234" i="6"/>
  <c r="J19235" i="6"/>
  <c r="J19236" i="6"/>
  <c r="J19237" i="6"/>
  <c r="J19238" i="6"/>
  <c r="J19239" i="6"/>
  <c r="J19240" i="6"/>
  <c r="J19241" i="6"/>
  <c r="J19242" i="6"/>
  <c r="J19243" i="6"/>
  <c r="J19244" i="6"/>
  <c r="J19245" i="6"/>
  <c r="J19246" i="6"/>
  <c r="J19247" i="6"/>
  <c r="J19248" i="6"/>
  <c r="J19249" i="6"/>
  <c r="J19250" i="6"/>
  <c r="J19251" i="6"/>
  <c r="J19252" i="6"/>
  <c r="J19253" i="6"/>
  <c r="J19254" i="6"/>
  <c r="J19255" i="6"/>
  <c r="J19256" i="6"/>
  <c r="J19257" i="6"/>
  <c r="J19258" i="6"/>
  <c r="J19259" i="6"/>
  <c r="J19260" i="6"/>
  <c r="J19261" i="6"/>
  <c r="J19262" i="6"/>
  <c r="J19263" i="6"/>
  <c r="J19264" i="6"/>
  <c r="J19265" i="6"/>
  <c r="J19266" i="6"/>
  <c r="J19267" i="6"/>
  <c r="J19268" i="6"/>
  <c r="J19269" i="6"/>
  <c r="J19270" i="6"/>
  <c r="J19271" i="6"/>
  <c r="J19272" i="6"/>
  <c r="J19273" i="6"/>
  <c r="J19274" i="6"/>
  <c r="J19275" i="6"/>
  <c r="J19276" i="6"/>
  <c r="J19277" i="6"/>
  <c r="J19278" i="6"/>
  <c r="J19279" i="6"/>
  <c r="J19280" i="6"/>
  <c r="J19281" i="6"/>
  <c r="J19282" i="6"/>
  <c r="J19283" i="6"/>
  <c r="J19284" i="6"/>
  <c r="J19285" i="6"/>
  <c r="J19286" i="6"/>
  <c r="J19287" i="6"/>
  <c r="J19288" i="6"/>
  <c r="J19289" i="6"/>
  <c r="J19290" i="6"/>
  <c r="J19291" i="6"/>
  <c r="J19292" i="6"/>
  <c r="J19293" i="6"/>
  <c r="J19294" i="6"/>
  <c r="J19295" i="6"/>
  <c r="J19296" i="6"/>
  <c r="J19297" i="6"/>
  <c r="J19298" i="6"/>
  <c r="J19299" i="6"/>
  <c r="J19300" i="6"/>
  <c r="J19301" i="6"/>
  <c r="J19302" i="6"/>
  <c r="J19303" i="6"/>
  <c r="J19304" i="6"/>
  <c r="J19305" i="6"/>
  <c r="J19306" i="6"/>
  <c r="J19307" i="6"/>
  <c r="J19308" i="6"/>
  <c r="J19309" i="6"/>
  <c r="J19310" i="6"/>
  <c r="J19311" i="6"/>
  <c r="J19312" i="6"/>
  <c r="J19313" i="6"/>
  <c r="J19314" i="6"/>
  <c r="J19315" i="6"/>
  <c r="J19316" i="6"/>
  <c r="J19317" i="6"/>
  <c r="J19318" i="6"/>
  <c r="J19319" i="6"/>
  <c r="J19320" i="6"/>
  <c r="J19321" i="6"/>
  <c r="J19322" i="6"/>
  <c r="J19323" i="6"/>
  <c r="J19324" i="6"/>
  <c r="J19325" i="6"/>
  <c r="J19326" i="6"/>
  <c r="J19327" i="6"/>
  <c r="J19328" i="6"/>
  <c r="J19329" i="6"/>
  <c r="J19330" i="6"/>
  <c r="J19331" i="6"/>
  <c r="J19332" i="6"/>
  <c r="J19333" i="6"/>
  <c r="J19334" i="6"/>
  <c r="J19335" i="6"/>
  <c r="J19336" i="6"/>
  <c r="J19337" i="6"/>
  <c r="J19338" i="6"/>
  <c r="J19339" i="6"/>
  <c r="J19340" i="6"/>
  <c r="J19341" i="6"/>
  <c r="J19342" i="6"/>
  <c r="J19343" i="6"/>
  <c r="J19344" i="6"/>
  <c r="J19345" i="6"/>
  <c r="J19346" i="6"/>
  <c r="J19347" i="6"/>
  <c r="J19348" i="6"/>
  <c r="J19349" i="6"/>
  <c r="J19350" i="6"/>
  <c r="J19351" i="6"/>
  <c r="J19352" i="6"/>
  <c r="J19353" i="6"/>
  <c r="J19354" i="6"/>
  <c r="J19355" i="6"/>
  <c r="J19356" i="6"/>
  <c r="J19357" i="6"/>
  <c r="J19358" i="6"/>
  <c r="J19359" i="6"/>
  <c r="J19360" i="6"/>
  <c r="J19361" i="6"/>
  <c r="J19362" i="6"/>
  <c r="J19363" i="6"/>
  <c r="J19364" i="6"/>
  <c r="J19365" i="6"/>
  <c r="J19366" i="6"/>
  <c r="J19367" i="6"/>
  <c r="J19368" i="6"/>
  <c r="J19369" i="6"/>
  <c r="J19370" i="6"/>
  <c r="J19371" i="6"/>
  <c r="J19372" i="6"/>
  <c r="J19373" i="6"/>
  <c r="J19374" i="6"/>
  <c r="J19375" i="6"/>
  <c r="J19376" i="6"/>
  <c r="J19377" i="6"/>
  <c r="J19378" i="6"/>
  <c r="J19379" i="6"/>
  <c r="J19380" i="6"/>
  <c r="J19381" i="6"/>
  <c r="J19382" i="6"/>
  <c r="J19383" i="6"/>
  <c r="J19384" i="6"/>
  <c r="J19385" i="6"/>
  <c r="J19386" i="6"/>
  <c r="J19387" i="6"/>
  <c r="J19388" i="6"/>
  <c r="J19389" i="6"/>
  <c r="J19390" i="6"/>
  <c r="J19391" i="6"/>
  <c r="J19392" i="6"/>
  <c r="J19393" i="6"/>
  <c r="J19394" i="6"/>
  <c r="J19395" i="6"/>
  <c r="J19396" i="6"/>
  <c r="J19397" i="6"/>
  <c r="J19398" i="6"/>
  <c r="J19399" i="6"/>
  <c r="J19400" i="6"/>
  <c r="J19401" i="6"/>
  <c r="J19402" i="6"/>
  <c r="J19403" i="6"/>
  <c r="J19404" i="6"/>
  <c r="J19405" i="6"/>
  <c r="J19406" i="6"/>
  <c r="J19407" i="6"/>
  <c r="J19408" i="6"/>
  <c r="J19409" i="6"/>
  <c r="J19410" i="6"/>
  <c r="J19411" i="6"/>
  <c r="J19412" i="6"/>
  <c r="J19413" i="6"/>
  <c r="J19414" i="6"/>
  <c r="J19415" i="6"/>
  <c r="J19416" i="6"/>
  <c r="J19417" i="6"/>
  <c r="J19418" i="6"/>
  <c r="J19419" i="6"/>
  <c r="J19420" i="6"/>
  <c r="J19421" i="6"/>
  <c r="J19422" i="6"/>
  <c r="J19423" i="6"/>
  <c r="J19424" i="6"/>
  <c r="J19425" i="6"/>
  <c r="J19426" i="6"/>
  <c r="J19427" i="6"/>
  <c r="J19428" i="6"/>
  <c r="J19429" i="6"/>
  <c r="J19430" i="6"/>
  <c r="J19431" i="6"/>
  <c r="J19432" i="6"/>
  <c r="J19433" i="6"/>
  <c r="J19434" i="6"/>
  <c r="J19435" i="6"/>
  <c r="J19436" i="6"/>
  <c r="J19437" i="6"/>
  <c r="J19438" i="6"/>
  <c r="J19439" i="6"/>
  <c r="J19440" i="6"/>
  <c r="J19441" i="6"/>
  <c r="J19442" i="6"/>
  <c r="J19443" i="6"/>
  <c r="J19444" i="6"/>
  <c r="J19445" i="6"/>
  <c r="J19446" i="6"/>
  <c r="J19447" i="6"/>
  <c r="J19448" i="6"/>
  <c r="J19449" i="6"/>
  <c r="J19450" i="6"/>
  <c r="J19451" i="6"/>
  <c r="J19452" i="6"/>
  <c r="J19453" i="6"/>
  <c r="J19454" i="6"/>
  <c r="J19455" i="6"/>
  <c r="J19456" i="6"/>
  <c r="J19457" i="6"/>
  <c r="J19458" i="6"/>
  <c r="J19459" i="6"/>
  <c r="J19460" i="6"/>
  <c r="J19461" i="6"/>
  <c r="J19462" i="6"/>
  <c r="J19463" i="6"/>
  <c r="J19464" i="6"/>
  <c r="J19465" i="6"/>
  <c r="J19466" i="6"/>
  <c r="J19467" i="6"/>
  <c r="J19468" i="6"/>
  <c r="J19469" i="6"/>
  <c r="J19470" i="6"/>
  <c r="J19471" i="6"/>
  <c r="J19472" i="6"/>
  <c r="J19473" i="6"/>
  <c r="J19474" i="6"/>
  <c r="J19475" i="6"/>
  <c r="J19476" i="6"/>
  <c r="J19477" i="6"/>
  <c r="J19478" i="6"/>
  <c r="J19479" i="6"/>
  <c r="J19480" i="6"/>
  <c r="J19481" i="6"/>
  <c r="J19482" i="6"/>
  <c r="J19483" i="6"/>
  <c r="J19484" i="6"/>
  <c r="J19485" i="6"/>
  <c r="J19486" i="6"/>
  <c r="J19487" i="6"/>
  <c r="J19488" i="6"/>
  <c r="J19489" i="6"/>
  <c r="J19490" i="6"/>
  <c r="J19491" i="6"/>
  <c r="J19492" i="6"/>
  <c r="J19493" i="6"/>
  <c r="J19494" i="6"/>
  <c r="J19495" i="6"/>
  <c r="J19496" i="6"/>
  <c r="J19497" i="6"/>
  <c r="J19498" i="6"/>
  <c r="J19499" i="6"/>
  <c r="J19500" i="6"/>
  <c r="J19501" i="6"/>
  <c r="J19502" i="6"/>
  <c r="J19503" i="6"/>
  <c r="J19504" i="6"/>
  <c r="J19505" i="6"/>
  <c r="J19506" i="6"/>
  <c r="J19507" i="6"/>
  <c r="J19508" i="6"/>
  <c r="J19509" i="6"/>
  <c r="J19510" i="6"/>
  <c r="J19511" i="6"/>
  <c r="J19512" i="6"/>
  <c r="J19513" i="6"/>
  <c r="J19514" i="6"/>
  <c r="J19515" i="6"/>
  <c r="J19516" i="6"/>
  <c r="J19517" i="6"/>
  <c r="J19518" i="6"/>
  <c r="J19519" i="6"/>
  <c r="J19520" i="6"/>
  <c r="J19521" i="6"/>
  <c r="J19522" i="6"/>
  <c r="J19523" i="6"/>
  <c r="J19524" i="6"/>
  <c r="J19525" i="6"/>
  <c r="J19526" i="6"/>
  <c r="J19527" i="6"/>
  <c r="J19528" i="6"/>
  <c r="J19529" i="6"/>
  <c r="J19530" i="6"/>
  <c r="J19531" i="6"/>
  <c r="J19532" i="6"/>
  <c r="J19533" i="6"/>
  <c r="J19534" i="6"/>
  <c r="J19535" i="6"/>
  <c r="J19536" i="6"/>
  <c r="J19537" i="6"/>
  <c r="J19538" i="6"/>
  <c r="J19539" i="6"/>
  <c r="J19540" i="6"/>
  <c r="J19541" i="6"/>
  <c r="J19542" i="6"/>
  <c r="J19543" i="6"/>
  <c r="J19544" i="6"/>
  <c r="J19545" i="6"/>
  <c r="J19546" i="6"/>
  <c r="J19547" i="6"/>
  <c r="J19548" i="6"/>
  <c r="J19549" i="6"/>
  <c r="J19550" i="6"/>
  <c r="J19551" i="6"/>
  <c r="J19552" i="6"/>
  <c r="J19553" i="6"/>
  <c r="J19554" i="6"/>
  <c r="J19555" i="6"/>
  <c r="J19556" i="6"/>
  <c r="J19557" i="6"/>
  <c r="J19558" i="6"/>
  <c r="J19559" i="6"/>
  <c r="J19560" i="6"/>
  <c r="J19561" i="6"/>
  <c r="J19562" i="6"/>
  <c r="J19563" i="6"/>
  <c r="J19564" i="6"/>
  <c r="J19565" i="6"/>
  <c r="J19566" i="6"/>
  <c r="J19567" i="6"/>
  <c r="J19568" i="6"/>
  <c r="J19569" i="6"/>
  <c r="J19570" i="6"/>
  <c r="J19571" i="6"/>
  <c r="J19572" i="6"/>
  <c r="J19573" i="6"/>
  <c r="J19574" i="6"/>
  <c r="J19575" i="6"/>
  <c r="J19576" i="6"/>
  <c r="J19577" i="6"/>
  <c r="J19578" i="6"/>
  <c r="J19579" i="6"/>
  <c r="J19580" i="6"/>
  <c r="J19581" i="6"/>
  <c r="J19582" i="6"/>
  <c r="J19583" i="6"/>
  <c r="J19584" i="6"/>
  <c r="J19585" i="6"/>
  <c r="J19586" i="6"/>
  <c r="J19587" i="6"/>
  <c r="J19588" i="6"/>
  <c r="J19589" i="6"/>
  <c r="J19590" i="6"/>
  <c r="J19591" i="6"/>
  <c r="J19592" i="6"/>
  <c r="J19593" i="6"/>
  <c r="J19594" i="6"/>
  <c r="J19595" i="6"/>
  <c r="J19596" i="6"/>
  <c r="J19597" i="6"/>
  <c r="J19598" i="6"/>
  <c r="J19599" i="6"/>
  <c r="J19600" i="6"/>
  <c r="J19601" i="6"/>
  <c r="J19602" i="6"/>
  <c r="J19603" i="6"/>
  <c r="J19604" i="6"/>
  <c r="J19605" i="6"/>
  <c r="J19606" i="6"/>
  <c r="J19607" i="6"/>
  <c r="J19608" i="6"/>
  <c r="J19609" i="6"/>
  <c r="J19610" i="6"/>
  <c r="J19611" i="6"/>
  <c r="J19612" i="6"/>
  <c r="J19613" i="6"/>
  <c r="J19614" i="6"/>
  <c r="J19615" i="6"/>
  <c r="J19616" i="6"/>
  <c r="J19617" i="6"/>
  <c r="J19618" i="6"/>
  <c r="J19619" i="6"/>
  <c r="J19620" i="6"/>
  <c r="J19621" i="6"/>
  <c r="J19622" i="6"/>
  <c r="J19623" i="6"/>
  <c r="J19624" i="6"/>
  <c r="J19625" i="6"/>
  <c r="J19626" i="6"/>
  <c r="J19627" i="6"/>
  <c r="J19628" i="6"/>
  <c r="J19629" i="6"/>
  <c r="J19630" i="6"/>
  <c r="J19631" i="6"/>
  <c r="J19632" i="6"/>
  <c r="J19633" i="6"/>
  <c r="J19634" i="6"/>
  <c r="J19635" i="6"/>
  <c r="J19636" i="6"/>
  <c r="J19637" i="6"/>
  <c r="J19638" i="6"/>
  <c r="J19639" i="6"/>
  <c r="J19640" i="6"/>
  <c r="J19641" i="6"/>
  <c r="J19642" i="6"/>
  <c r="J19643" i="6"/>
  <c r="J19644" i="6"/>
  <c r="J19645" i="6"/>
  <c r="J19646" i="6"/>
  <c r="J19647" i="6"/>
  <c r="J19648" i="6"/>
  <c r="J19649" i="6"/>
  <c r="J19650" i="6"/>
  <c r="J19651" i="6"/>
  <c r="J19652" i="6"/>
  <c r="J19653" i="6"/>
  <c r="J19654" i="6"/>
  <c r="J19655" i="6"/>
  <c r="J19656" i="6"/>
  <c r="J19657" i="6"/>
  <c r="J19658" i="6"/>
  <c r="J19659" i="6"/>
  <c r="J19660" i="6"/>
  <c r="J19661" i="6"/>
  <c r="J19662" i="6"/>
  <c r="J19663" i="6"/>
  <c r="J19664" i="6"/>
  <c r="J19665" i="6"/>
  <c r="J19666" i="6"/>
  <c r="J19667" i="6"/>
  <c r="J19668" i="6"/>
  <c r="J19669" i="6"/>
  <c r="J19670" i="6"/>
  <c r="J19671" i="6"/>
  <c r="J19672" i="6"/>
  <c r="J19673" i="6"/>
  <c r="J19674" i="6"/>
  <c r="J19675" i="6"/>
  <c r="J19676" i="6"/>
  <c r="J19677" i="6"/>
  <c r="J19678" i="6"/>
  <c r="J19679" i="6"/>
  <c r="J19680" i="6"/>
  <c r="J19681" i="6"/>
  <c r="J19682" i="6"/>
  <c r="J19683" i="6"/>
  <c r="J19684" i="6"/>
  <c r="J19685" i="6"/>
  <c r="J19686" i="6"/>
  <c r="J19687" i="6"/>
  <c r="J19688" i="6"/>
  <c r="J19689" i="6"/>
  <c r="J19690" i="6"/>
  <c r="J19691" i="6"/>
  <c r="J19692" i="6"/>
  <c r="J19693" i="6"/>
  <c r="J19694" i="6"/>
  <c r="J19695" i="6"/>
  <c r="J19696" i="6"/>
  <c r="J19697" i="6"/>
  <c r="J19698" i="6"/>
  <c r="J19699" i="6"/>
  <c r="J19700" i="6"/>
  <c r="J19701" i="6"/>
  <c r="J19702" i="6"/>
  <c r="J19703" i="6"/>
  <c r="J19704" i="6"/>
  <c r="J19705" i="6"/>
  <c r="J19706" i="6"/>
  <c r="J19707" i="6"/>
  <c r="J19708" i="6"/>
  <c r="J19709" i="6"/>
  <c r="J19710" i="6"/>
  <c r="J19711" i="6"/>
  <c r="J19712" i="6"/>
  <c r="J19713" i="6"/>
  <c r="J19714" i="6"/>
  <c r="J19715" i="6"/>
  <c r="J19716" i="6"/>
  <c r="J19717" i="6"/>
  <c r="J19718" i="6"/>
  <c r="J19719" i="6"/>
  <c r="J19720" i="6"/>
  <c r="J19721" i="6"/>
  <c r="J19722" i="6"/>
  <c r="J19723" i="6"/>
  <c r="J19724" i="6"/>
  <c r="J19725" i="6"/>
  <c r="J19726" i="6"/>
  <c r="J19727" i="6"/>
  <c r="J19728" i="6"/>
  <c r="J19729" i="6"/>
  <c r="J19730" i="6"/>
  <c r="J19731" i="6"/>
  <c r="J19732" i="6"/>
  <c r="J19733" i="6"/>
  <c r="J19734" i="6"/>
  <c r="J19735" i="6"/>
  <c r="J19736" i="6"/>
  <c r="J19737" i="6"/>
  <c r="J19738" i="6"/>
  <c r="J19739" i="6"/>
  <c r="J19740" i="6"/>
  <c r="J19741" i="6"/>
  <c r="J19742" i="6"/>
  <c r="J19743" i="6"/>
  <c r="J19744" i="6"/>
  <c r="J19745" i="6"/>
  <c r="J19746" i="6"/>
  <c r="J19747" i="6"/>
  <c r="J19748" i="6"/>
  <c r="J19749" i="6"/>
  <c r="J19750" i="6"/>
  <c r="J19751" i="6"/>
  <c r="J19752" i="6"/>
  <c r="J19753" i="6"/>
  <c r="J19754" i="6"/>
  <c r="J19755" i="6"/>
  <c r="J19756" i="6"/>
  <c r="J19757" i="6"/>
  <c r="J19758" i="6"/>
  <c r="J19759" i="6"/>
  <c r="J19760" i="6"/>
  <c r="J19761" i="6"/>
  <c r="J19762" i="6"/>
  <c r="J19763" i="6"/>
  <c r="J19764" i="6"/>
  <c r="J19765" i="6"/>
  <c r="J19766" i="6"/>
  <c r="J19767" i="6"/>
  <c r="J19768" i="6"/>
  <c r="J19769" i="6"/>
  <c r="J19770" i="6"/>
  <c r="J19771" i="6"/>
  <c r="J19772" i="6"/>
  <c r="J19773" i="6"/>
  <c r="J19774" i="6"/>
  <c r="J19775" i="6"/>
  <c r="J19776" i="6"/>
  <c r="J19777" i="6"/>
  <c r="J19778" i="6"/>
  <c r="J19779" i="6"/>
  <c r="J19780" i="6"/>
  <c r="J19781" i="6"/>
  <c r="J19782" i="6"/>
  <c r="J19783" i="6"/>
  <c r="J19784" i="6"/>
  <c r="J19785" i="6"/>
  <c r="J19786" i="6"/>
  <c r="J19787" i="6"/>
  <c r="J19788" i="6"/>
  <c r="J19789" i="6"/>
  <c r="J19790" i="6"/>
  <c r="J19791" i="6"/>
  <c r="J19792" i="6"/>
  <c r="J19793" i="6"/>
  <c r="J19794" i="6"/>
  <c r="J19795" i="6"/>
  <c r="J19796" i="6"/>
  <c r="J19797" i="6"/>
  <c r="J19798" i="6"/>
  <c r="J19799" i="6"/>
  <c r="J19800" i="6"/>
  <c r="J19801" i="6"/>
  <c r="J19802" i="6"/>
  <c r="J19803" i="6"/>
  <c r="J19804" i="6"/>
  <c r="J19805" i="6"/>
  <c r="J19806" i="6"/>
  <c r="J19807" i="6"/>
  <c r="J19808" i="6"/>
  <c r="J19809" i="6"/>
  <c r="J19810" i="6"/>
  <c r="J19811" i="6"/>
  <c r="J19812" i="6"/>
  <c r="J19813" i="6"/>
  <c r="J19814" i="6"/>
  <c r="J19815" i="6"/>
  <c r="J19816" i="6"/>
  <c r="J19817" i="6"/>
  <c r="J19818" i="6"/>
  <c r="J19819" i="6"/>
  <c r="J19820" i="6"/>
  <c r="J19821" i="6"/>
  <c r="J19822" i="6"/>
  <c r="J19823" i="6"/>
  <c r="J19824" i="6"/>
  <c r="J19825" i="6"/>
  <c r="J19826" i="6"/>
  <c r="J19827" i="6"/>
  <c r="J19828" i="6"/>
  <c r="J19829" i="6"/>
  <c r="J19830" i="6"/>
  <c r="J19831" i="6"/>
  <c r="J19832" i="6"/>
  <c r="J19833" i="6"/>
  <c r="J19834" i="6"/>
  <c r="J19835" i="6"/>
  <c r="J19836" i="6"/>
  <c r="J19837" i="6"/>
  <c r="J19838" i="6"/>
  <c r="J19839" i="6"/>
  <c r="J19840" i="6"/>
  <c r="J19841" i="6"/>
  <c r="J19842" i="6"/>
  <c r="J19843" i="6"/>
  <c r="J19844" i="6"/>
  <c r="J19845" i="6"/>
  <c r="J19846" i="6"/>
  <c r="J19847" i="6"/>
  <c r="J19848" i="6"/>
  <c r="J19849" i="6"/>
  <c r="J19850" i="6"/>
  <c r="J19851" i="6"/>
  <c r="J19852" i="6"/>
  <c r="J19853" i="6"/>
  <c r="J19854" i="6"/>
  <c r="J19855" i="6"/>
  <c r="J19856" i="6"/>
  <c r="J19857" i="6"/>
  <c r="J19858" i="6"/>
  <c r="J19859" i="6"/>
  <c r="J19860" i="6"/>
  <c r="J19861" i="6"/>
  <c r="J19862" i="6"/>
  <c r="J19863" i="6"/>
  <c r="J19864" i="6"/>
  <c r="J19865" i="6"/>
  <c r="J19866" i="6"/>
  <c r="J19867" i="6"/>
  <c r="J19868" i="6"/>
  <c r="J19869" i="6"/>
  <c r="J19870" i="6"/>
  <c r="J19871" i="6"/>
  <c r="J19872" i="6"/>
  <c r="J19873" i="6"/>
  <c r="J19874" i="6"/>
  <c r="J19875" i="6"/>
  <c r="J19876" i="6"/>
  <c r="J19877" i="6"/>
  <c r="J19878" i="6"/>
  <c r="J19879" i="6"/>
  <c r="J19880" i="6"/>
  <c r="J19881" i="6"/>
  <c r="J19882" i="6"/>
  <c r="J19883" i="6"/>
  <c r="J19884" i="6"/>
  <c r="J19885" i="6"/>
  <c r="J19886" i="6"/>
  <c r="J19887" i="6"/>
  <c r="J19888" i="6"/>
  <c r="J19889" i="6"/>
  <c r="J19890" i="6"/>
  <c r="J19891" i="6"/>
  <c r="J19892" i="6"/>
  <c r="J19893" i="6"/>
  <c r="J19894" i="6"/>
  <c r="J19895" i="6"/>
  <c r="J19896" i="6"/>
  <c r="J19897" i="6"/>
  <c r="J19898" i="6"/>
  <c r="J19899" i="6"/>
  <c r="J19900" i="6"/>
  <c r="J19901" i="6"/>
  <c r="J19902" i="6"/>
  <c r="J19903" i="6"/>
  <c r="J19904" i="6"/>
  <c r="J19905" i="6"/>
  <c r="J19906" i="6"/>
  <c r="J19907" i="6"/>
  <c r="J19908" i="6"/>
  <c r="J19909" i="6"/>
  <c r="J19910" i="6"/>
  <c r="J19911" i="6"/>
  <c r="J19912" i="6"/>
  <c r="J19913" i="6"/>
  <c r="J19914" i="6"/>
  <c r="J19915" i="6"/>
  <c r="J19916" i="6"/>
  <c r="J19917" i="6"/>
  <c r="J19918" i="6"/>
  <c r="J19919" i="6"/>
  <c r="J19920" i="6"/>
  <c r="J19921" i="6"/>
  <c r="J19922" i="6"/>
  <c r="J19923" i="6"/>
  <c r="J19924" i="6"/>
  <c r="J19925" i="6"/>
  <c r="J19926" i="6"/>
  <c r="J19927" i="6"/>
  <c r="J19928" i="6"/>
  <c r="J19929" i="6"/>
  <c r="J19930" i="6"/>
  <c r="J19931" i="6"/>
  <c r="J19932" i="6"/>
  <c r="J19933" i="6"/>
  <c r="J19934" i="6"/>
  <c r="J19935" i="6"/>
  <c r="J19936" i="6"/>
  <c r="J19937" i="6"/>
  <c r="J19938" i="6"/>
  <c r="J19939" i="6"/>
  <c r="J19940" i="6"/>
  <c r="J19941" i="6"/>
  <c r="J19942" i="6"/>
  <c r="J19943" i="6"/>
  <c r="J19944" i="6"/>
  <c r="J19945" i="6"/>
  <c r="J19946" i="6"/>
  <c r="J19947" i="6"/>
  <c r="J19948" i="6"/>
  <c r="J19949" i="6"/>
  <c r="J19950" i="6"/>
  <c r="J19951" i="6"/>
  <c r="J19952" i="6"/>
  <c r="J19953" i="6"/>
  <c r="J19954" i="6"/>
  <c r="J19955" i="6"/>
  <c r="J19956" i="6"/>
  <c r="J19957" i="6"/>
  <c r="J19958" i="6"/>
  <c r="J19959" i="6"/>
  <c r="J19960" i="6"/>
  <c r="J19961" i="6"/>
  <c r="J19962" i="6"/>
  <c r="J19963" i="6"/>
  <c r="J19964" i="6"/>
  <c r="J19965" i="6"/>
  <c r="J19966" i="6"/>
  <c r="J19967" i="6"/>
  <c r="J19968" i="6"/>
  <c r="J19969" i="6"/>
  <c r="J19970" i="6"/>
  <c r="J19971" i="6"/>
  <c r="J19972" i="6"/>
  <c r="J19973" i="6"/>
  <c r="J19974" i="6"/>
  <c r="J19975" i="6"/>
  <c r="J19976" i="6"/>
  <c r="J19977" i="6"/>
  <c r="J19978" i="6"/>
  <c r="J19979" i="6"/>
  <c r="J19980" i="6"/>
  <c r="J19981" i="6"/>
  <c r="J19982" i="6"/>
  <c r="J19983" i="6"/>
  <c r="J19984" i="6"/>
  <c r="J19985" i="6"/>
  <c r="J19986" i="6"/>
  <c r="J19987" i="6"/>
  <c r="J19988" i="6"/>
  <c r="J19989" i="6"/>
  <c r="J19990" i="6"/>
  <c r="J19991" i="6"/>
  <c r="J19992" i="6"/>
  <c r="J19993" i="6"/>
  <c r="J19994" i="6"/>
  <c r="J19995" i="6"/>
  <c r="J19996" i="6"/>
  <c r="J19997" i="6"/>
  <c r="J19998" i="6"/>
  <c r="J19999" i="6"/>
  <c r="J20000" i="6"/>
  <c r="J20001" i="6"/>
  <c r="J20002" i="6"/>
  <c r="J20003" i="6"/>
  <c r="J20004" i="6"/>
  <c r="J20005" i="6"/>
  <c r="J20006" i="6"/>
  <c r="J20007" i="6"/>
  <c r="J20008" i="6"/>
  <c r="J20009" i="6"/>
  <c r="J20010" i="6"/>
  <c r="J20011" i="6"/>
  <c r="J20012" i="6"/>
  <c r="J20013" i="6"/>
  <c r="J20014" i="6"/>
  <c r="J20015" i="6"/>
  <c r="J20016" i="6"/>
  <c r="J20017" i="6"/>
  <c r="J20018" i="6"/>
  <c r="J20019" i="6"/>
  <c r="J20020" i="6"/>
  <c r="J20021" i="6"/>
  <c r="J20022" i="6"/>
  <c r="J20023" i="6"/>
  <c r="J20024" i="6"/>
  <c r="J20025" i="6"/>
  <c r="J20026" i="6"/>
  <c r="J20027" i="6"/>
  <c r="J20028" i="6"/>
  <c r="J20029" i="6"/>
  <c r="J20030" i="6"/>
  <c r="J20031" i="6"/>
  <c r="J20032" i="6"/>
  <c r="J20033" i="6"/>
  <c r="J20034" i="6"/>
  <c r="J20035" i="6"/>
  <c r="J20036" i="6"/>
  <c r="J20037" i="6"/>
  <c r="J20038" i="6"/>
  <c r="J20039" i="6"/>
  <c r="J20040" i="6"/>
  <c r="J20041" i="6"/>
  <c r="J20042" i="6"/>
  <c r="J20043" i="6"/>
  <c r="J20044" i="6"/>
  <c r="J20045" i="6"/>
  <c r="J20046" i="6"/>
  <c r="J20047" i="6"/>
  <c r="J20048" i="6"/>
  <c r="J20049" i="6"/>
  <c r="J20050" i="6"/>
  <c r="J20051" i="6"/>
  <c r="J20052" i="6"/>
  <c r="J20053" i="6"/>
  <c r="J20054" i="6"/>
  <c r="J20055" i="6"/>
  <c r="J20056" i="6"/>
  <c r="J20057" i="6"/>
  <c r="J20058" i="6"/>
  <c r="J20059" i="6"/>
  <c r="J20060" i="6"/>
  <c r="J20061" i="6"/>
  <c r="J20062" i="6"/>
  <c r="J20063" i="6"/>
  <c r="J20064" i="6"/>
  <c r="J20065" i="6"/>
  <c r="J20066" i="6"/>
  <c r="J20067" i="6"/>
  <c r="J20068" i="6"/>
  <c r="J20069" i="6"/>
  <c r="J20070" i="6"/>
  <c r="J20071" i="6"/>
  <c r="J20072" i="6"/>
  <c r="J20073" i="6"/>
  <c r="J20074" i="6"/>
  <c r="J20075" i="6"/>
  <c r="J20076" i="6"/>
  <c r="J20077" i="6"/>
  <c r="J20078" i="6"/>
  <c r="J20079" i="6"/>
  <c r="J20080" i="6"/>
  <c r="J20081" i="6"/>
  <c r="J20082" i="6"/>
  <c r="J20083" i="6"/>
  <c r="J20084" i="6"/>
  <c r="J20085" i="6"/>
  <c r="J20086" i="6"/>
  <c r="J20087" i="6"/>
  <c r="J20088" i="6"/>
  <c r="J20089" i="6"/>
  <c r="J20090" i="6"/>
  <c r="J20091" i="6"/>
  <c r="J20092" i="6"/>
  <c r="J20093" i="6"/>
  <c r="J20094" i="6"/>
  <c r="J20095" i="6"/>
  <c r="J20096" i="6"/>
  <c r="J20097" i="6"/>
  <c r="J20098" i="6"/>
  <c r="J20099" i="6"/>
  <c r="J20100" i="6"/>
  <c r="J20101" i="6"/>
  <c r="J20102" i="6"/>
  <c r="J20103" i="6"/>
  <c r="J20104" i="6"/>
  <c r="J20105" i="6"/>
  <c r="J20106" i="6"/>
  <c r="J20107" i="6"/>
  <c r="J20108" i="6"/>
  <c r="J20109" i="6"/>
  <c r="J20110" i="6"/>
  <c r="J20111" i="6"/>
  <c r="J20112" i="6"/>
  <c r="J20113" i="6"/>
  <c r="J20114" i="6"/>
  <c r="J20115" i="6"/>
  <c r="J20116" i="6"/>
  <c r="J20117" i="6"/>
  <c r="J20118" i="6"/>
  <c r="J20119" i="6"/>
  <c r="J20120" i="6"/>
  <c r="J20121" i="6"/>
  <c r="J20122" i="6"/>
  <c r="J20123" i="6"/>
  <c r="J20124" i="6"/>
  <c r="J20125" i="6"/>
  <c r="J20126" i="6"/>
  <c r="J20127" i="6"/>
  <c r="J20128" i="6"/>
  <c r="J20129" i="6"/>
  <c r="J20130" i="6"/>
  <c r="J20131" i="6"/>
  <c r="J20132" i="6"/>
  <c r="J20133" i="6"/>
  <c r="J20134" i="6"/>
  <c r="J20135" i="6"/>
  <c r="J20136" i="6"/>
  <c r="J20137" i="6"/>
  <c r="J20138" i="6"/>
  <c r="J20139" i="6"/>
  <c r="J20140" i="6"/>
  <c r="J20141" i="6"/>
  <c r="J20142" i="6"/>
  <c r="J20143" i="6"/>
  <c r="J20144" i="6"/>
  <c r="J20145" i="6"/>
  <c r="J20146" i="6"/>
  <c r="J20147" i="6"/>
  <c r="J20148" i="6"/>
  <c r="J20149" i="6"/>
  <c r="J20150" i="6"/>
  <c r="J20151" i="6"/>
  <c r="J20152" i="6"/>
  <c r="J20153" i="6"/>
  <c r="J20154" i="6"/>
  <c r="J20155" i="6"/>
  <c r="J20156" i="6"/>
  <c r="J20157" i="6"/>
  <c r="J20158" i="6"/>
  <c r="J20159" i="6"/>
  <c r="J20160" i="6"/>
  <c r="J20161" i="6"/>
  <c r="J20162" i="6"/>
  <c r="J20163" i="6"/>
  <c r="J20164" i="6"/>
  <c r="J20165" i="6"/>
  <c r="J20166" i="6"/>
  <c r="J20167" i="6"/>
  <c r="J20168" i="6"/>
  <c r="J20169" i="6"/>
  <c r="J20170" i="6"/>
  <c r="J20171" i="6"/>
  <c r="J20172" i="6"/>
  <c r="J20173" i="6"/>
  <c r="J20174" i="6"/>
  <c r="J20175" i="6"/>
  <c r="J20176" i="6"/>
  <c r="J20177" i="6"/>
  <c r="J20178" i="6"/>
  <c r="J20179" i="6"/>
  <c r="J20180" i="6"/>
  <c r="J20181" i="6"/>
  <c r="J20182" i="6"/>
  <c r="J20183" i="6"/>
  <c r="J20184" i="6"/>
  <c r="J20185" i="6"/>
  <c r="J20186" i="6"/>
  <c r="J20187" i="6"/>
  <c r="J20188" i="6"/>
  <c r="J20189" i="6"/>
  <c r="J20190" i="6"/>
  <c r="J20191" i="6"/>
  <c r="J20192" i="6"/>
  <c r="J20193" i="6"/>
  <c r="J20194" i="6"/>
  <c r="J20195" i="6"/>
  <c r="J20196" i="6"/>
  <c r="J20197" i="6"/>
  <c r="J20198" i="6"/>
  <c r="J20199" i="6"/>
  <c r="J20200" i="6"/>
  <c r="J20201" i="6"/>
  <c r="J20202" i="6"/>
  <c r="J20203" i="6"/>
  <c r="J20204" i="6"/>
  <c r="J20205" i="6"/>
  <c r="J20206" i="6"/>
  <c r="J20207" i="6"/>
  <c r="J20208" i="6"/>
  <c r="J20209" i="6"/>
  <c r="J20210" i="6"/>
  <c r="J20211" i="6"/>
  <c r="J20212" i="6"/>
  <c r="J20213" i="6"/>
  <c r="J20214" i="6"/>
  <c r="J20215" i="6"/>
  <c r="J20216" i="6"/>
  <c r="J20217" i="6"/>
  <c r="J20218" i="6"/>
  <c r="J20219" i="6"/>
  <c r="J20220" i="6"/>
  <c r="J20221" i="6"/>
  <c r="J20222" i="6"/>
  <c r="J20223" i="6"/>
  <c r="J20224" i="6"/>
  <c r="J20225" i="6"/>
  <c r="J20226" i="6"/>
  <c r="J20227" i="6"/>
  <c r="J20228" i="6"/>
  <c r="J20229" i="6"/>
  <c r="J20230" i="6"/>
  <c r="J20231" i="6"/>
  <c r="J20232" i="6"/>
  <c r="J20233" i="6"/>
  <c r="J20234" i="6"/>
  <c r="J20235" i="6"/>
  <c r="J20236" i="6"/>
  <c r="J20237" i="6"/>
  <c r="J20238" i="6"/>
  <c r="J20239" i="6"/>
  <c r="J20240" i="6"/>
  <c r="J20241" i="6"/>
  <c r="J20242" i="6"/>
  <c r="J20243" i="6"/>
  <c r="J20244" i="6"/>
  <c r="J20245" i="6"/>
  <c r="J20246" i="6"/>
  <c r="J20247" i="6"/>
  <c r="J20248" i="6"/>
  <c r="J20249" i="6"/>
  <c r="J20250" i="6"/>
  <c r="J20251" i="6"/>
  <c r="J20252" i="6"/>
  <c r="J20253" i="6"/>
  <c r="J20254" i="6"/>
  <c r="J20255" i="6"/>
  <c r="J20256" i="6"/>
  <c r="J20257" i="6"/>
  <c r="J20258" i="6"/>
  <c r="J20259" i="6"/>
  <c r="J20260" i="6"/>
  <c r="J20261" i="6"/>
  <c r="J20262" i="6"/>
  <c r="J20263" i="6"/>
  <c r="J20264" i="6"/>
  <c r="J20265" i="6"/>
  <c r="J20266" i="6"/>
  <c r="J20267" i="6"/>
  <c r="J20268" i="6"/>
  <c r="J20269" i="6"/>
  <c r="J20270" i="6"/>
  <c r="J20271" i="6"/>
  <c r="J20272" i="6"/>
  <c r="J20273" i="6"/>
  <c r="J20274" i="6"/>
  <c r="J20275" i="6"/>
  <c r="J20276" i="6"/>
  <c r="J20277" i="6"/>
  <c r="J20278" i="6"/>
  <c r="J20279" i="6"/>
  <c r="J20280" i="6"/>
  <c r="J20281" i="6"/>
  <c r="J20282" i="6"/>
  <c r="J20283" i="6"/>
  <c r="J20284" i="6"/>
  <c r="J20285" i="6"/>
  <c r="J20286" i="6"/>
  <c r="J20287" i="6"/>
  <c r="J20288" i="6"/>
  <c r="J20289" i="6"/>
  <c r="J20290" i="6"/>
  <c r="J20291" i="6"/>
  <c r="J20292" i="6"/>
  <c r="J20293" i="6"/>
  <c r="J20294" i="6"/>
  <c r="J20295" i="6"/>
  <c r="J20296" i="6"/>
  <c r="J20297" i="6"/>
  <c r="J20298" i="6"/>
  <c r="J20299" i="6"/>
  <c r="J20300" i="6"/>
  <c r="J20301" i="6"/>
  <c r="J20302" i="6"/>
  <c r="J20303" i="6"/>
  <c r="J20304" i="6"/>
  <c r="J20305" i="6"/>
  <c r="J20306" i="6"/>
  <c r="J20307" i="6"/>
  <c r="J20308" i="6"/>
  <c r="J20309" i="6"/>
  <c r="J20310" i="6"/>
  <c r="J20311" i="6"/>
  <c r="J20312" i="6"/>
  <c r="J20313" i="6"/>
  <c r="J20314" i="6"/>
  <c r="J20315" i="6"/>
  <c r="J20316" i="6"/>
  <c r="J20317" i="6"/>
  <c r="J20318" i="6"/>
  <c r="J20319" i="6"/>
  <c r="J20320" i="6"/>
  <c r="J20321" i="6"/>
  <c r="J20322" i="6"/>
  <c r="J20323" i="6"/>
  <c r="J20324" i="6"/>
  <c r="J20325" i="6"/>
  <c r="J20326" i="6"/>
  <c r="J20327" i="6"/>
  <c r="J20328" i="6"/>
  <c r="J20329" i="6"/>
  <c r="J20330" i="6"/>
  <c r="J20331" i="6"/>
  <c r="J20332" i="6"/>
  <c r="J20333" i="6"/>
  <c r="J20334" i="6"/>
  <c r="J20335" i="6"/>
  <c r="J20336" i="6"/>
  <c r="J20337" i="6"/>
  <c r="J20338" i="6"/>
  <c r="J20339" i="6"/>
  <c r="J20340" i="6"/>
  <c r="J20341" i="6"/>
  <c r="J20342" i="6"/>
  <c r="J20343" i="6"/>
  <c r="J20344" i="6"/>
  <c r="J20345" i="6"/>
  <c r="J20346" i="6"/>
  <c r="J20347" i="6"/>
  <c r="J20348" i="6"/>
  <c r="J20349" i="6"/>
  <c r="J20350" i="6"/>
  <c r="J20351" i="6"/>
  <c r="J20352" i="6"/>
  <c r="J20353" i="6"/>
  <c r="J20354" i="6"/>
  <c r="J20355" i="6"/>
  <c r="J20356" i="6"/>
  <c r="J20357" i="6"/>
  <c r="J20358" i="6"/>
  <c r="J20359" i="6"/>
  <c r="J20360" i="6"/>
  <c r="J20361" i="6"/>
  <c r="J20362" i="6"/>
  <c r="J20363" i="6"/>
  <c r="J20364" i="6"/>
  <c r="J20365" i="6"/>
  <c r="J20366" i="6"/>
  <c r="J20367" i="6"/>
  <c r="J20368" i="6"/>
  <c r="J20369" i="6"/>
  <c r="J20370" i="6"/>
  <c r="J20371" i="6"/>
  <c r="J20372" i="6"/>
  <c r="J20373" i="6"/>
  <c r="J20374" i="6"/>
  <c r="J20375" i="6"/>
  <c r="J20376" i="6"/>
  <c r="J20377" i="6"/>
  <c r="J20378" i="6"/>
  <c r="J20379" i="6"/>
  <c r="J20380" i="6"/>
  <c r="J20381" i="6"/>
  <c r="J20382" i="6"/>
  <c r="J20383" i="6"/>
  <c r="J20384" i="6"/>
  <c r="J20385" i="6"/>
  <c r="J20386" i="6"/>
  <c r="J20387" i="6"/>
  <c r="J20388" i="6"/>
  <c r="J20389" i="6"/>
  <c r="J20390" i="6"/>
  <c r="J20391" i="6"/>
  <c r="J20392" i="6"/>
  <c r="J20393" i="6"/>
  <c r="J20394" i="6"/>
  <c r="J20395" i="6"/>
  <c r="J20396" i="6"/>
  <c r="J20397" i="6"/>
  <c r="J20398" i="6"/>
  <c r="J20399" i="6"/>
  <c r="J20400" i="6"/>
  <c r="J20401" i="6"/>
  <c r="J20402" i="6"/>
  <c r="J20403" i="6"/>
  <c r="J20404" i="6"/>
  <c r="J20405" i="6"/>
  <c r="J20406" i="6"/>
  <c r="J20407" i="6"/>
  <c r="J20408" i="6"/>
  <c r="J20409" i="6"/>
  <c r="J20410" i="6"/>
  <c r="J20411" i="6"/>
  <c r="J20412" i="6"/>
  <c r="J20413" i="6"/>
  <c r="J20414" i="6"/>
  <c r="J20415" i="6"/>
  <c r="J20416" i="6"/>
  <c r="J20417" i="6"/>
  <c r="J20418" i="6"/>
  <c r="J20419" i="6"/>
  <c r="J20420" i="6"/>
  <c r="J20421" i="6"/>
  <c r="J20422" i="6"/>
  <c r="J20423" i="6"/>
  <c r="J20424" i="6"/>
  <c r="J20425" i="6"/>
  <c r="J20426" i="6"/>
  <c r="J20427" i="6"/>
  <c r="J20428" i="6"/>
  <c r="J20429" i="6"/>
  <c r="J20430" i="6"/>
  <c r="J20431" i="6"/>
  <c r="J20432" i="6"/>
  <c r="J20433" i="6"/>
  <c r="J20434" i="6"/>
  <c r="J20435" i="6"/>
  <c r="J20436" i="6"/>
  <c r="J20437" i="6"/>
  <c r="J20438" i="6"/>
  <c r="J20439" i="6"/>
  <c r="J20440" i="6"/>
  <c r="J20441" i="6"/>
  <c r="J20442" i="6"/>
  <c r="J20443" i="6"/>
  <c r="J20444" i="6"/>
  <c r="J20445" i="6"/>
  <c r="J20446" i="6"/>
  <c r="J20447" i="6"/>
  <c r="J20448" i="6"/>
  <c r="J20449" i="6"/>
  <c r="J20450" i="6"/>
  <c r="J20451" i="6"/>
  <c r="J20452" i="6"/>
  <c r="J20453" i="6"/>
  <c r="J20454" i="6"/>
  <c r="J20455" i="6"/>
  <c r="J20456" i="6"/>
  <c r="J20457" i="6"/>
  <c r="J20458" i="6"/>
  <c r="J20459" i="6"/>
  <c r="J20460" i="6"/>
  <c r="J20461" i="6"/>
  <c r="J20462" i="6"/>
  <c r="J20463" i="6"/>
  <c r="J20464" i="6"/>
  <c r="J20465" i="6"/>
  <c r="J20466" i="6"/>
  <c r="J20467" i="6"/>
  <c r="J20468" i="6"/>
  <c r="J20469" i="6"/>
  <c r="J20470" i="6"/>
  <c r="J20471" i="6"/>
  <c r="J20472" i="6"/>
  <c r="J20473" i="6"/>
  <c r="J20474" i="6"/>
  <c r="J20475" i="6"/>
  <c r="J20476" i="6"/>
  <c r="J20477" i="6"/>
  <c r="J20478" i="6"/>
  <c r="J20479" i="6"/>
  <c r="J20480" i="6"/>
  <c r="J20481" i="6"/>
  <c r="J20482" i="6"/>
  <c r="J20483" i="6"/>
  <c r="J20484" i="6"/>
  <c r="J20485" i="6"/>
  <c r="J20486" i="6"/>
  <c r="J20487" i="6"/>
  <c r="J20488" i="6"/>
  <c r="J20489" i="6"/>
  <c r="J20490" i="6"/>
  <c r="J20491" i="6"/>
  <c r="J20492" i="6"/>
  <c r="J20493" i="6"/>
  <c r="J20494" i="6"/>
  <c r="J20495" i="6"/>
  <c r="J20496" i="6"/>
  <c r="J20497" i="6"/>
  <c r="J20498" i="6"/>
  <c r="J20499" i="6"/>
  <c r="J20500" i="6"/>
  <c r="J20501" i="6"/>
  <c r="J20502" i="6"/>
  <c r="J20503" i="6"/>
  <c r="J20504" i="6"/>
  <c r="J20505" i="6"/>
  <c r="J20506" i="6"/>
  <c r="J20507" i="6"/>
  <c r="J20508" i="6"/>
  <c r="J20509" i="6"/>
  <c r="J20510" i="6"/>
  <c r="J20511" i="6"/>
  <c r="J20512" i="6"/>
  <c r="J20513" i="6"/>
  <c r="J20514" i="6"/>
  <c r="J20515" i="6"/>
  <c r="J20516" i="6"/>
  <c r="J20517" i="6"/>
  <c r="J20518" i="6"/>
  <c r="J20519" i="6"/>
  <c r="J20520" i="6"/>
  <c r="J20521" i="6"/>
  <c r="J20522" i="6"/>
  <c r="J20523" i="6"/>
  <c r="J20524" i="6"/>
  <c r="J20525" i="6"/>
  <c r="J20526" i="6"/>
  <c r="J20527" i="6"/>
  <c r="J20528" i="6"/>
  <c r="J20529" i="6"/>
  <c r="J20530" i="6"/>
  <c r="J20531" i="6"/>
  <c r="J20532" i="6"/>
  <c r="J20533" i="6"/>
  <c r="J20534" i="6"/>
  <c r="J20535" i="6"/>
  <c r="J20536" i="6"/>
  <c r="J20537" i="6"/>
  <c r="J20538" i="6"/>
  <c r="J20539" i="6"/>
  <c r="J20540" i="6"/>
  <c r="J20541" i="6"/>
  <c r="J20542" i="6"/>
  <c r="J20543" i="6"/>
  <c r="J20544" i="6"/>
  <c r="J20545" i="6"/>
  <c r="J20546" i="6"/>
  <c r="J20547" i="6"/>
  <c r="J20548" i="6"/>
  <c r="J20549" i="6"/>
  <c r="J20550" i="6"/>
  <c r="J20551" i="6"/>
  <c r="J20552" i="6"/>
  <c r="J20553" i="6"/>
  <c r="J20554" i="6"/>
  <c r="J20555" i="6"/>
  <c r="J20556" i="6"/>
  <c r="J20557" i="6"/>
  <c r="J20558" i="6"/>
  <c r="J20559" i="6"/>
  <c r="J20560" i="6"/>
  <c r="J20561" i="6"/>
  <c r="J20562" i="6"/>
  <c r="J20563" i="6"/>
  <c r="J20564" i="6"/>
  <c r="J20565" i="6"/>
  <c r="J20566" i="6"/>
  <c r="J20567" i="6"/>
  <c r="J20568" i="6"/>
  <c r="J20569" i="6"/>
  <c r="J20570" i="6"/>
  <c r="J20571" i="6"/>
  <c r="J20572" i="6"/>
  <c r="J20573" i="6"/>
  <c r="J20574" i="6"/>
  <c r="J20575" i="6"/>
  <c r="J20576" i="6"/>
  <c r="J20577" i="6"/>
  <c r="J20578" i="6"/>
  <c r="J20579" i="6"/>
  <c r="J20580" i="6"/>
  <c r="J20581" i="6"/>
  <c r="J20582" i="6"/>
  <c r="J20583" i="6"/>
  <c r="J20584" i="6"/>
  <c r="J20585" i="6"/>
  <c r="J20586" i="6"/>
  <c r="J20587" i="6"/>
  <c r="J20588" i="6"/>
  <c r="J20589" i="6"/>
  <c r="J20590" i="6"/>
  <c r="J20591" i="6"/>
  <c r="J20592" i="6"/>
  <c r="J20593" i="6"/>
  <c r="J20594" i="6"/>
  <c r="J20595" i="6"/>
  <c r="J20596" i="6"/>
  <c r="J20597" i="6"/>
  <c r="J20598" i="6"/>
  <c r="J20599" i="6"/>
  <c r="J20600" i="6"/>
  <c r="J20601" i="6"/>
  <c r="J20602" i="6"/>
  <c r="J20603" i="6"/>
  <c r="J20604" i="6"/>
  <c r="J20605" i="6"/>
  <c r="J20606" i="6"/>
  <c r="J20607" i="6"/>
  <c r="J20608" i="6"/>
  <c r="J20609" i="6"/>
  <c r="J20610" i="6"/>
  <c r="J20611" i="6"/>
  <c r="J20612" i="6"/>
  <c r="J20613" i="6"/>
  <c r="J20614" i="6"/>
  <c r="J20615" i="6"/>
  <c r="J20616" i="6"/>
  <c r="J20617" i="6"/>
  <c r="J20618" i="6"/>
  <c r="J20619" i="6"/>
  <c r="J20620" i="6"/>
  <c r="J20621" i="6"/>
  <c r="J20622" i="6"/>
  <c r="J20623" i="6"/>
  <c r="J20624" i="6"/>
  <c r="J20625" i="6"/>
  <c r="J20626" i="6"/>
  <c r="J20627" i="6"/>
  <c r="J20628" i="6"/>
  <c r="J20629" i="6"/>
  <c r="J20630" i="6"/>
  <c r="J20631" i="6"/>
  <c r="J20632" i="6"/>
  <c r="J20633" i="6"/>
  <c r="J20634" i="6"/>
  <c r="J20635" i="6"/>
  <c r="J20636" i="6"/>
  <c r="J20637" i="6"/>
  <c r="J20638" i="6"/>
  <c r="J20639" i="6"/>
  <c r="J20640" i="6"/>
  <c r="J20641" i="6"/>
  <c r="J20642" i="6"/>
  <c r="J20643" i="6"/>
  <c r="J20644" i="6"/>
  <c r="J20645" i="6"/>
  <c r="J20646" i="6"/>
  <c r="J20647" i="6"/>
  <c r="J20648" i="6"/>
  <c r="J20649" i="6"/>
  <c r="J20650" i="6"/>
  <c r="J20651" i="6"/>
  <c r="J20652" i="6"/>
  <c r="J20653" i="6"/>
  <c r="J20654" i="6"/>
  <c r="J20655" i="6"/>
  <c r="J20656" i="6"/>
  <c r="J20657" i="6"/>
  <c r="J20658" i="6"/>
  <c r="J20659" i="6"/>
  <c r="J20660" i="6"/>
  <c r="J20661" i="6"/>
  <c r="J20662" i="6"/>
  <c r="J20663" i="6"/>
  <c r="J20664" i="6"/>
  <c r="J20665" i="6"/>
  <c r="J20666" i="6"/>
  <c r="J20667" i="6"/>
  <c r="J20668" i="6"/>
  <c r="J20669" i="6"/>
  <c r="J20670" i="6"/>
  <c r="J20671" i="6"/>
  <c r="J20672" i="6"/>
  <c r="J20673" i="6"/>
  <c r="J20674" i="6"/>
  <c r="J20675" i="6"/>
  <c r="J20676" i="6"/>
  <c r="J20677" i="6"/>
  <c r="J20678" i="6"/>
  <c r="J20679" i="6"/>
  <c r="J20680" i="6"/>
  <c r="J20681" i="6"/>
  <c r="J20682" i="6"/>
  <c r="J20683" i="6"/>
  <c r="J20684" i="6"/>
  <c r="J20685" i="6"/>
  <c r="J20686" i="6"/>
  <c r="J20687" i="6"/>
  <c r="J20688" i="6"/>
  <c r="J20689" i="6"/>
  <c r="J20690" i="6"/>
  <c r="J20691" i="6"/>
  <c r="J20692" i="6"/>
  <c r="J20693" i="6"/>
  <c r="J20694" i="6"/>
  <c r="J20695" i="6"/>
  <c r="J20696" i="6"/>
  <c r="J20697" i="6"/>
  <c r="J20698" i="6"/>
  <c r="J20699" i="6"/>
  <c r="J20700" i="6"/>
  <c r="J20701" i="6"/>
  <c r="J20702" i="6"/>
  <c r="J20703" i="6"/>
  <c r="J20704" i="6"/>
  <c r="J20705" i="6"/>
  <c r="J20706" i="6"/>
  <c r="J20707" i="6"/>
  <c r="J20708" i="6"/>
  <c r="J20709" i="6"/>
  <c r="J20710" i="6"/>
  <c r="J20711" i="6"/>
  <c r="J20712" i="6"/>
  <c r="J20713" i="6"/>
  <c r="J20714" i="6"/>
  <c r="J20715" i="6"/>
  <c r="J20716" i="6"/>
  <c r="J20717" i="6"/>
  <c r="J20718" i="6"/>
  <c r="J20719" i="6"/>
  <c r="J20720" i="6"/>
  <c r="J20721" i="6"/>
  <c r="J20722" i="6"/>
  <c r="J20723" i="6"/>
  <c r="J20724" i="6"/>
  <c r="J20725" i="6"/>
  <c r="J20726" i="6"/>
  <c r="J20727" i="6"/>
  <c r="J20728" i="6"/>
  <c r="J20729" i="6"/>
  <c r="J20730" i="6"/>
  <c r="J20731" i="6"/>
  <c r="J20732" i="6"/>
  <c r="J20733" i="6"/>
  <c r="J20734" i="6"/>
  <c r="J20735" i="6"/>
  <c r="J20736" i="6"/>
  <c r="J20737" i="6"/>
  <c r="J20738" i="6"/>
  <c r="J20739" i="6"/>
  <c r="J20740" i="6"/>
  <c r="J20741" i="6"/>
  <c r="J20742" i="6"/>
  <c r="J20743" i="6"/>
  <c r="J20744" i="6"/>
  <c r="J20745" i="6"/>
  <c r="J20746" i="6"/>
  <c r="J20747" i="6"/>
  <c r="J20748" i="6"/>
  <c r="J20749" i="6"/>
  <c r="J20750" i="6"/>
  <c r="J20751" i="6"/>
  <c r="J20752" i="6"/>
  <c r="J20753" i="6"/>
  <c r="J20754" i="6"/>
  <c r="J20755" i="6"/>
  <c r="J20756" i="6"/>
  <c r="J20757" i="6"/>
  <c r="J20758" i="6"/>
  <c r="J20759" i="6"/>
  <c r="J20760" i="6"/>
  <c r="J20761" i="6"/>
  <c r="J20762" i="6"/>
  <c r="J20763" i="6"/>
  <c r="J20764" i="6"/>
  <c r="J20765" i="6"/>
  <c r="J20766" i="6"/>
  <c r="J20767" i="6"/>
  <c r="J20768" i="6"/>
  <c r="J20769" i="6"/>
  <c r="J20770" i="6"/>
  <c r="J20771" i="6"/>
  <c r="J20772" i="6"/>
  <c r="J20773" i="6"/>
  <c r="J20774" i="6"/>
  <c r="J20775" i="6"/>
  <c r="J20776" i="6"/>
  <c r="J20777" i="6"/>
  <c r="J20778" i="6"/>
  <c r="J20779" i="6"/>
  <c r="J20780" i="6"/>
  <c r="J20781" i="6"/>
  <c r="J20782" i="6"/>
  <c r="J20783" i="6"/>
  <c r="J20784" i="6"/>
  <c r="J20785" i="6"/>
  <c r="J20786" i="6"/>
  <c r="J20787" i="6"/>
  <c r="J20788" i="6"/>
  <c r="J20789" i="6"/>
  <c r="J20790" i="6"/>
  <c r="J20791" i="6"/>
  <c r="J20792" i="6"/>
  <c r="J20793" i="6"/>
  <c r="J20794" i="6"/>
  <c r="J20795" i="6"/>
  <c r="J20796" i="6"/>
  <c r="J20797" i="6"/>
  <c r="J20798" i="6"/>
  <c r="J20799" i="6"/>
  <c r="J20800" i="6"/>
  <c r="J20801" i="6"/>
  <c r="J20802" i="6"/>
  <c r="J20803" i="6"/>
  <c r="J20804" i="6"/>
  <c r="J20805" i="6"/>
  <c r="J20806" i="6"/>
  <c r="J20807" i="6"/>
  <c r="J20808" i="6"/>
  <c r="J20809" i="6"/>
  <c r="J20810" i="6"/>
  <c r="J20811" i="6"/>
  <c r="J20812" i="6"/>
  <c r="J20813" i="6"/>
  <c r="J20814" i="6"/>
  <c r="J20815" i="6"/>
  <c r="J20816" i="6"/>
  <c r="J20817" i="6"/>
  <c r="J20818" i="6"/>
  <c r="J20819" i="6"/>
  <c r="J20820" i="6"/>
  <c r="J20821" i="6"/>
  <c r="J20822" i="6"/>
  <c r="J20823" i="6"/>
  <c r="J20824" i="6"/>
  <c r="J20825" i="6"/>
  <c r="J20826" i="6"/>
  <c r="J20827" i="6"/>
  <c r="J20828" i="6"/>
  <c r="J20829" i="6"/>
  <c r="J20830" i="6"/>
  <c r="J20831" i="6"/>
  <c r="J20832" i="6"/>
  <c r="J20833" i="6"/>
  <c r="J20834" i="6"/>
  <c r="J20835" i="6"/>
  <c r="J20836" i="6"/>
  <c r="J20837" i="6"/>
  <c r="J20838" i="6"/>
  <c r="J20839" i="6"/>
  <c r="J20840" i="6"/>
  <c r="J20841" i="6"/>
  <c r="J20842" i="6"/>
  <c r="J20843" i="6"/>
  <c r="J20844" i="6"/>
  <c r="J20845" i="6"/>
  <c r="J20846" i="6"/>
  <c r="J20847" i="6"/>
  <c r="J20848" i="6"/>
  <c r="J20849" i="6"/>
  <c r="J20850" i="6"/>
  <c r="J20851" i="6"/>
  <c r="J20852" i="6"/>
  <c r="J20853" i="6"/>
  <c r="J20854" i="6"/>
  <c r="J20855" i="6"/>
  <c r="J20856" i="6"/>
  <c r="J20857" i="6"/>
  <c r="J20858" i="6"/>
  <c r="J20859" i="6"/>
  <c r="J20860" i="6"/>
  <c r="J20861" i="6"/>
  <c r="J20862" i="6"/>
  <c r="J20863" i="6"/>
  <c r="J20864" i="6"/>
  <c r="J20865" i="6"/>
  <c r="J20866" i="6"/>
  <c r="J20867" i="6"/>
  <c r="J20868" i="6"/>
  <c r="J20869" i="6"/>
  <c r="J20870" i="6"/>
  <c r="J20871" i="6"/>
  <c r="J20872" i="6"/>
  <c r="J20873" i="6"/>
  <c r="J20874" i="6"/>
  <c r="J20875" i="6"/>
  <c r="J20876" i="6"/>
  <c r="J20877" i="6"/>
  <c r="J20878" i="6"/>
  <c r="J20879" i="6"/>
  <c r="J20880" i="6"/>
  <c r="J20881" i="6"/>
  <c r="J20882" i="6"/>
  <c r="J20883" i="6"/>
  <c r="J20884" i="6"/>
  <c r="J20885" i="6"/>
  <c r="J20886" i="6"/>
  <c r="J20887" i="6"/>
  <c r="J20888" i="6"/>
  <c r="J20889" i="6"/>
  <c r="J20890" i="6"/>
  <c r="J20891" i="6"/>
  <c r="J20892" i="6"/>
  <c r="J20893" i="6"/>
  <c r="J20894" i="6"/>
  <c r="J20895" i="6"/>
  <c r="J20896" i="6"/>
  <c r="J20897" i="6"/>
  <c r="J20898" i="6"/>
  <c r="J20899" i="6"/>
  <c r="J20900" i="6"/>
  <c r="J20901" i="6"/>
  <c r="J20902" i="6"/>
  <c r="J20903" i="6"/>
  <c r="J20904" i="6"/>
  <c r="J20905" i="6"/>
  <c r="J20906" i="6"/>
  <c r="J20907" i="6"/>
  <c r="J20908" i="6"/>
  <c r="J20909" i="6"/>
  <c r="J20910" i="6"/>
  <c r="J20911" i="6"/>
  <c r="J20912" i="6"/>
  <c r="J20913" i="6"/>
  <c r="J20914" i="6"/>
  <c r="J20915" i="6"/>
  <c r="J20916" i="6"/>
  <c r="J20917" i="6"/>
  <c r="J20918" i="6"/>
  <c r="J20919" i="6"/>
  <c r="J20920" i="6"/>
  <c r="J20921" i="6"/>
  <c r="J20922" i="6"/>
  <c r="J20923" i="6"/>
  <c r="J20924" i="6"/>
  <c r="J20925" i="6"/>
  <c r="J20926" i="6"/>
  <c r="J20927" i="6"/>
  <c r="J20928" i="6"/>
  <c r="J20929" i="6"/>
  <c r="J20930" i="6"/>
  <c r="J20931" i="6"/>
  <c r="J20932" i="6"/>
  <c r="J20933" i="6"/>
  <c r="J20934" i="6"/>
  <c r="J20935" i="6"/>
  <c r="J20936" i="6"/>
  <c r="J20937" i="6"/>
  <c r="J20938" i="6"/>
  <c r="J20939" i="6"/>
  <c r="J20940" i="6"/>
  <c r="J20941" i="6"/>
  <c r="J20942" i="6"/>
  <c r="J20943" i="6"/>
  <c r="J20944" i="6"/>
  <c r="J20945" i="6"/>
  <c r="J20946" i="6"/>
  <c r="J20947" i="6"/>
  <c r="J20948" i="6"/>
  <c r="J20949" i="6"/>
  <c r="J20950" i="6"/>
  <c r="J20951" i="6"/>
  <c r="J20952" i="6"/>
  <c r="J20953" i="6"/>
  <c r="J20954" i="6"/>
  <c r="J20955" i="6"/>
  <c r="J20956" i="6"/>
  <c r="J20957" i="6"/>
  <c r="J20958" i="6"/>
  <c r="J20959" i="6"/>
  <c r="J20960" i="6"/>
  <c r="J20961" i="6"/>
  <c r="J20962" i="6"/>
  <c r="J20963" i="6"/>
  <c r="J20964" i="6"/>
  <c r="J20965" i="6"/>
  <c r="J20966" i="6"/>
  <c r="J20967" i="6"/>
  <c r="J20968" i="6"/>
  <c r="J20969" i="6"/>
  <c r="J20970" i="6"/>
  <c r="J20971" i="6"/>
  <c r="J20972" i="6"/>
  <c r="J20973" i="6"/>
  <c r="J20974" i="6"/>
  <c r="J20975" i="6"/>
  <c r="J20976" i="6"/>
  <c r="J20977" i="6"/>
  <c r="J20978" i="6"/>
  <c r="J20979" i="6"/>
  <c r="J20980" i="6"/>
  <c r="J20981" i="6"/>
  <c r="J20982" i="6"/>
  <c r="J20983" i="6"/>
  <c r="J20984" i="6"/>
  <c r="J20985" i="6"/>
  <c r="J20986" i="6"/>
  <c r="J20987" i="6"/>
  <c r="J20988" i="6"/>
  <c r="J20989" i="6"/>
  <c r="J20990" i="6"/>
  <c r="J20991" i="6"/>
  <c r="J20992" i="6"/>
  <c r="J20993" i="6"/>
  <c r="J20994" i="6"/>
  <c r="J20995" i="6"/>
  <c r="J20996" i="6"/>
  <c r="J20997" i="6"/>
  <c r="J20998" i="6"/>
  <c r="J20999" i="6"/>
  <c r="J21000" i="6"/>
  <c r="J21001" i="6"/>
  <c r="J21002" i="6"/>
  <c r="J21003" i="6"/>
  <c r="J21004" i="6"/>
  <c r="J21005" i="6"/>
  <c r="J21006" i="6"/>
  <c r="J21007" i="6"/>
  <c r="J21008" i="6"/>
  <c r="J21009" i="6"/>
  <c r="J21010" i="6"/>
  <c r="J21011" i="6"/>
  <c r="J21012" i="6"/>
  <c r="J21013" i="6"/>
  <c r="J21014" i="6"/>
  <c r="J21015" i="6"/>
  <c r="J21016" i="6"/>
  <c r="J21017" i="6"/>
  <c r="J21018" i="6"/>
  <c r="J21019" i="6"/>
  <c r="J21020" i="6"/>
  <c r="J21021" i="6"/>
  <c r="J21022" i="6"/>
  <c r="J21023" i="6"/>
  <c r="J21024" i="6"/>
  <c r="J21025" i="6"/>
  <c r="J21026" i="6"/>
  <c r="J21027" i="6"/>
  <c r="J21028" i="6"/>
  <c r="J21029" i="6"/>
  <c r="J21030" i="6"/>
  <c r="J21031" i="6"/>
  <c r="J21032" i="6"/>
  <c r="J21033" i="6"/>
  <c r="J21034" i="6"/>
  <c r="J21035" i="6"/>
  <c r="J21036" i="6"/>
  <c r="J21037" i="6"/>
  <c r="J21038" i="6"/>
  <c r="J21039" i="6"/>
  <c r="J21040" i="6"/>
  <c r="J21041" i="6"/>
  <c r="J21042" i="6"/>
  <c r="J21043" i="6"/>
  <c r="J21044" i="6"/>
  <c r="J21045" i="6"/>
  <c r="J21046" i="6"/>
  <c r="J21047" i="6"/>
  <c r="J21048" i="6"/>
  <c r="J21049" i="6"/>
  <c r="J21050" i="6"/>
  <c r="J21051" i="6"/>
  <c r="J21052" i="6"/>
  <c r="J21053" i="6"/>
  <c r="J21054" i="6"/>
  <c r="J21055" i="6"/>
  <c r="J21056" i="6"/>
  <c r="J21057" i="6"/>
  <c r="J21058" i="6"/>
  <c r="J21059" i="6"/>
  <c r="J21060" i="6"/>
  <c r="J21061" i="6"/>
  <c r="J21062" i="6"/>
  <c r="J21063" i="6"/>
  <c r="J21064" i="6"/>
  <c r="J21065" i="6"/>
  <c r="J21066" i="6"/>
  <c r="J21067" i="6"/>
  <c r="J21068" i="6"/>
  <c r="J21069" i="6"/>
  <c r="J21070" i="6"/>
  <c r="J21071" i="6"/>
  <c r="J21072" i="6"/>
  <c r="J21073" i="6"/>
  <c r="J21074" i="6"/>
  <c r="J21075" i="6"/>
  <c r="J21076" i="6"/>
  <c r="J21077" i="6"/>
  <c r="J21078" i="6"/>
  <c r="J21079" i="6"/>
  <c r="J21080" i="6"/>
  <c r="J21081" i="6"/>
  <c r="J21082" i="6"/>
  <c r="J21083" i="6"/>
  <c r="J21084" i="6"/>
  <c r="J21085" i="6"/>
  <c r="J21086" i="6"/>
  <c r="J21087" i="6"/>
  <c r="J21088" i="6"/>
  <c r="J21089" i="6"/>
  <c r="J21090" i="6"/>
  <c r="J21091" i="6"/>
  <c r="J21092" i="6"/>
  <c r="J21093" i="6"/>
  <c r="J21094" i="6"/>
  <c r="J21095" i="6"/>
  <c r="J21096" i="6"/>
  <c r="J21097" i="6"/>
  <c r="J21098" i="6"/>
  <c r="J21099" i="6"/>
  <c r="J21100" i="6"/>
  <c r="J21101" i="6"/>
  <c r="J21102" i="6"/>
  <c r="J21103" i="6"/>
  <c r="J21104" i="6"/>
  <c r="J21105" i="6"/>
  <c r="J21106" i="6"/>
  <c r="J21107" i="6"/>
  <c r="J21108" i="6"/>
  <c r="J21109" i="6"/>
  <c r="J21110" i="6"/>
  <c r="J21111" i="6"/>
  <c r="J21112" i="6"/>
  <c r="J21113" i="6"/>
  <c r="J21114" i="6"/>
  <c r="J21115" i="6"/>
  <c r="J21116" i="6"/>
  <c r="J21117" i="6"/>
  <c r="J21118" i="6"/>
  <c r="J21119" i="6"/>
  <c r="J21120" i="6"/>
  <c r="J21121" i="6"/>
  <c r="J21122" i="6"/>
  <c r="J21123" i="6"/>
  <c r="J21124" i="6"/>
  <c r="J21125" i="6"/>
  <c r="J21126" i="6"/>
  <c r="J21127" i="6"/>
  <c r="J21128" i="6"/>
  <c r="J21129" i="6"/>
  <c r="J21130" i="6"/>
  <c r="J21131" i="6"/>
  <c r="J21132" i="6"/>
  <c r="J21133" i="6"/>
  <c r="J21134" i="6"/>
  <c r="J21135" i="6"/>
  <c r="J21136" i="6"/>
  <c r="J21137" i="6"/>
  <c r="J21138" i="6"/>
  <c r="J21139" i="6"/>
  <c r="J21140" i="6"/>
  <c r="J21141" i="6"/>
  <c r="J21142" i="6"/>
  <c r="J21143" i="6"/>
  <c r="J21144" i="6"/>
  <c r="J21145" i="6"/>
  <c r="J21146" i="6"/>
  <c r="J21147" i="6"/>
  <c r="J21148" i="6"/>
  <c r="J21149" i="6"/>
  <c r="J21150" i="6"/>
  <c r="J21151" i="6"/>
  <c r="J21152" i="6"/>
  <c r="J21153" i="6"/>
  <c r="J21154" i="6"/>
  <c r="J21155" i="6"/>
  <c r="J21156" i="6"/>
  <c r="J21157" i="6"/>
  <c r="J21158" i="6"/>
  <c r="J21159" i="6"/>
  <c r="J21160" i="6"/>
  <c r="J21161" i="6"/>
  <c r="J21162" i="6"/>
  <c r="J21163" i="6"/>
  <c r="J21164" i="6"/>
  <c r="J21165" i="6"/>
  <c r="J21166" i="6"/>
  <c r="J21167" i="6"/>
  <c r="J21168" i="6"/>
  <c r="J21169" i="6"/>
  <c r="J21170" i="6"/>
  <c r="J21171" i="6"/>
  <c r="J21172" i="6"/>
  <c r="J21173" i="6"/>
  <c r="J21174" i="6"/>
  <c r="J21175" i="6"/>
  <c r="J21176" i="6"/>
  <c r="J21177" i="6"/>
  <c r="J21178" i="6"/>
  <c r="J21179" i="6"/>
  <c r="J21180" i="6"/>
  <c r="J21181" i="6"/>
  <c r="J21182" i="6"/>
  <c r="J21183" i="6"/>
  <c r="J21184" i="6"/>
  <c r="J21185" i="6"/>
  <c r="J21186" i="6"/>
  <c r="J21187" i="6"/>
  <c r="J21188" i="6"/>
  <c r="J21189" i="6"/>
  <c r="J21190" i="6"/>
  <c r="J21191" i="6"/>
  <c r="J21192" i="6"/>
  <c r="J21193" i="6"/>
  <c r="J21194" i="6"/>
  <c r="J21195" i="6"/>
  <c r="J21196" i="6"/>
  <c r="J21197" i="6"/>
  <c r="J21198" i="6"/>
  <c r="J21199" i="6"/>
  <c r="J21200" i="6"/>
  <c r="J21201" i="6"/>
  <c r="J21202" i="6"/>
  <c r="J21203" i="6"/>
  <c r="J21204" i="6"/>
  <c r="J21205" i="6"/>
  <c r="J21206" i="6"/>
  <c r="J21207" i="6"/>
  <c r="J21208" i="6"/>
  <c r="J21209" i="6"/>
  <c r="J21210" i="6"/>
  <c r="J21211" i="6"/>
  <c r="J21212" i="6"/>
  <c r="J21213" i="6"/>
  <c r="J21214" i="6"/>
  <c r="J21215" i="6"/>
  <c r="J21216" i="6"/>
  <c r="J21217" i="6"/>
  <c r="J21218" i="6"/>
  <c r="J21219" i="6"/>
  <c r="J21220" i="6"/>
  <c r="J21221" i="6"/>
  <c r="J21222" i="6"/>
  <c r="J21223" i="6"/>
  <c r="J21224" i="6"/>
  <c r="J21225" i="6"/>
  <c r="J21226" i="6"/>
  <c r="J21227" i="6"/>
  <c r="J21228" i="6"/>
  <c r="J21229" i="6"/>
  <c r="J21230" i="6"/>
  <c r="J21231" i="6"/>
  <c r="J21232" i="6"/>
  <c r="J21233" i="6"/>
  <c r="J21234" i="6"/>
  <c r="J21235" i="6"/>
  <c r="J21236" i="6"/>
  <c r="J21237" i="6"/>
  <c r="J21238" i="6"/>
  <c r="J21239" i="6"/>
  <c r="J21240" i="6"/>
  <c r="J21241" i="6"/>
  <c r="J21242" i="6"/>
  <c r="J21243" i="6"/>
  <c r="J21244" i="6"/>
  <c r="J21245" i="6"/>
  <c r="J21246" i="6"/>
  <c r="J21247" i="6"/>
  <c r="J21248" i="6"/>
  <c r="J21249" i="6"/>
  <c r="J21250" i="6"/>
  <c r="J21251" i="6"/>
  <c r="J21252" i="6"/>
  <c r="J21253" i="6"/>
  <c r="J21254" i="6"/>
  <c r="J21255" i="6"/>
  <c r="J21256" i="6"/>
  <c r="J21257" i="6"/>
  <c r="J21258" i="6"/>
  <c r="J21259" i="6"/>
  <c r="J21260" i="6"/>
  <c r="J21261" i="6"/>
  <c r="J21262" i="6"/>
  <c r="J21263" i="6"/>
  <c r="J21264" i="6"/>
  <c r="J21265" i="6"/>
  <c r="J21266" i="6"/>
  <c r="J21267" i="6"/>
  <c r="J21268" i="6"/>
  <c r="J21269" i="6"/>
  <c r="J21270" i="6"/>
  <c r="J21271" i="6"/>
  <c r="J21272" i="6"/>
  <c r="J21273" i="6"/>
  <c r="J21274" i="6"/>
  <c r="J21275" i="6"/>
  <c r="J21276" i="6"/>
  <c r="J21277" i="6"/>
  <c r="J21278" i="6"/>
  <c r="J21279" i="6"/>
  <c r="J21280" i="6"/>
  <c r="J21281" i="6"/>
  <c r="J21282" i="6"/>
  <c r="J21283" i="6"/>
  <c r="J21284" i="6"/>
  <c r="J21285" i="6"/>
  <c r="J21286" i="6"/>
  <c r="J21287" i="6"/>
  <c r="J21288" i="6"/>
  <c r="J21289" i="6"/>
  <c r="J21290" i="6"/>
  <c r="J21291" i="6"/>
  <c r="J21292" i="6"/>
  <c r="J21293" i="6"/>
  <c r="J21294" i="6"/>
  <c r="J21295" i="6"/>
  <c r="J21296" i="6"/>
  <c r="J21297" i="6"/>
  <c r="J21298" i="6"/>
  <c r="J21299" i="6"/>
  <c r="J21300" i="6"/>
  <c r="J21301" i="6"/>
  <c r="J21302" i="6"/>
  <c r="J21303" i="6"/>
  <c r="J21304" i="6"/>
  <c r="J21305" i="6"/>
  <c r="J21306" i="6"/>
  <c r="J21307" i="6"/>
  <c r="J21308" i="6"/>
  <c r="J21309" i="6"/>
  <c r="J21310" i="6"/>
  <c r="J21311" i="6"/>
  <c r="J21312" i="6"/>
  <c r="J21313" i="6"/>
  <c r="J21314" i="6"/>
  <c r="J21315" i="6"/>
  <c r="J21316" i="6"/>
  <c r="J21317" i="6"/>
  <c r="J21318" i="6"/>
  <c r="J21319" i="6"/>
  <c r="J21320" i="6"/>
  <c r="J21321" i="6"/>
  <c r="J21322" i="6"/>
  <c r="J21323" i="6"/>
  <c r="J21324" i="6"/>
  <c r="J21325" i="6"/>
  <c r="J21326" i="6"/>
  <c r="J21327" i="6"/>
  <c r="J21328" i="6"/>
  <c r="J21329" i="6"/>
  <c r="J21330" i="6"/>
  <c r="J21331" i="6"/>
  <c r="J21332" i="6"/>
  <c r="J21333" i="6"/>
  <c r="J21334" i="6"/>
  <c r="J21335" i="6"/>
  <c r="J21336" i="6"/>
  <c r="J21337" i="6"/>
  <c r="J21338" i="6"/>
  <c r="J21339" i="6"/>
  <c r="J21340" i="6"/>
  <c r="J21341" i="6"/>
  <c r="J21342" i="6"/>
  <c r="J21343" i="6"/>
  <c r="J21344" i="6"/>
  <c r="J21345" i="6"/>
  <c r="J21346" i="6"/>
  <c r="J21347" i="6"/>
  <c r="J21348" i="6"/>
  <c r="J21349" i="6"/>
  <c r="J21350" i="6"/>
  <c r="J21351" i="6"/>
  <c r="J21352" i="6"/>
  <c r="J21353" i="6"/>
  <c r="J21354" i="6"/>
  <c r="J21355" i="6"/>
  <c r="J21356" i="6"/>
  <c r="J21357" i="6"/>
  <c r="J21358" i="6"/>
  <c r="J21359" i="6"/>
  <c r="J21360" i="6"/>
  <c r="J21361" i="6"/>
  <c r="J21362" i="6"/>
  <c r="J21363" i="6"/>
  <c r="J21364" i="6"/>
  <c r="J21365" i="6"/>
  <c r="J21366" i="6"/>
  <c r="J21367" i="6"/>
  <c r="J21368" i="6"/>
  <c r="J21369" i="6"/>
  <c r="J21370" i="6"/>
  <c r="J21371" i="6"/>
  <c r="J21372" i="6"/>
  <c r="J21373" i="6"/>
  <c r="J21374" i="6"/>
  <c r="J21375" i="6"/>
  <c r="J21376" i="6"/>
  <c r="J21377" i="6"/>
  <c r="J21378" i="6"/>
  <c r="J21379" i="6"/>
  <c r="J21380" i="6"/>
  <c r="J21381" i="6"/>
  <c r="J21382" i="6"/>
  <c r="J21383" i="6"/>
  <c r="J21384" i="6"/>
  <c r="J21385" i="6"/>
  <c r="J21386" i="6"/>
  <c r="J21387" i="6"/>
  <c r="J21388" i="6"/>
  <c r="J21389" i="6"/>
  <c r="J21390" i="6"/>
  <c r="J21391" i="6"/>
  <c r="J21392" i="6"/>
  <c r="J21393" i="6"/>
  <c r="J21394" i="6"/>
  <c r="J21395" i="6"/>
  <c r="J21396" i="6"/>
  <c r="J21397" i="6"/>
  <c r="J21398" i="6"/>
  <c r="J21399" i="6"/>
  <c r="J21400" i="6"/>
  <c r="J21401" i="6"/>
  <c r="J21402" i="6"/>
  <c r="J21403" i="6"/>
  <c r="J21404" i="6"/>
  <c r="J21405" i="6"/>
  <c r="J21406" i="6"/>
  <c r="J21407" i="6"/>
  <c r="J21408" i="6"/>
  <c r="J21409" i="6"/>
  <c r="J21410" i="6"/>
  <c r="J21411" i="6"/>
  <c r="J21412" i="6"/>
  <c r="J21413" i="6"/>
  <c r="J21414" i="6"/>
  <c r="J21415" i="6"/>
  <c r="J21416" i="6"/>
  <c r="J21417" i="6"/>
  <c r="J21418" i="6"/>
  <c r="J21419" i="6"/>
  <c r="J21420" i="6"/>
  <c r="J21421" i="6"/>
  <c r="J21422" i="6"/>
  <c r="J21423" i="6"/>
  <c r="J21424" i="6"/>
  <c r="J21425" i="6"/>
  <c r="J21426" i="6"/>
  <c r="J21427" i="6"/>
  <c r="J21428" i="6"/>
  <c r="J21429" i="6"/>
  <c r="J21430" i="6"/>
  <c r="J21431" i="6"/>
  <c r="J21432" i="6"/>
  <c r="J21433" i="6"/>
  <c r="J21434" i="6"/>
  <c r="J21435" i="6"/>
  <c r="J21436" i="6"/>
  <c r="J21437" i="6"/>
  <c r="J21438" i="6"/>
  <c r="J21439" i="6"/>
  <c r="J21440" i="6"/>
  <c r="J21441" i="6"/>
  <c r="J21442" i="6"/>
  <c r="J21443" i="6"/>
  <c r="J21444" i="6"/>
  <c r="J21445" i="6"/>
  <c r="J21446" i="6"/>
  <c r="J21447" i="6"/>
  <c r="J21448" i="6"/>
  <c r="J21449" i="6"/>
  <c r="J21450" i="6"/>
  <c r="J21451" i="6"/>
  <c r="J21452" i="6"/>
  <c r="J21453" i="6"/>
  <c r="J21454" i="6"/>
  <c r="J21455" i="6"/>
  <c r="J21456" i="6"/>
  <c r="J21457" i="6"/>
  <c r="J21458" i="6"/>
  <c r="J21459" i="6"/>
  <c r="J21460" i="6"/>
  <c r="J21461" i="6"/>
  <c r="J21462" i="6"/>
  <c r="J21463" i="6"/>
  <c r="J21464" i="6"/>
  <c r="J21465" i="6"/>
  <c r="J21466" i="6"/>
  <c r="J21467" i="6"/>
  <c r="J21468" i="6"/>
  <c r="J21469" i="6"/>
  <c r="J21470" i="6"/>
  <c r="J21471" i="6"/>
  <c r="J21472" i="6"/>
  <c r="J21473" i="6"/>
  <c r="J21474" i="6"/>
  <c r="J21475" i="6"/>
  <c r="J21476" i="6"/>
  <c r="J21477" i="6"/>
  <c r="J21478" i="6"/>
  <c r="J21479" i="6"/>
  <c r="J21480" i="6"/>
  <c r="J21481" i="6"/>
  <c r="J21482" i="6"/>
  <c r="J21483" i="6"/>
  <c r="J21484" i="6"/>
  <c r="J21485" i="6"/>
  <c r="J21486" i="6"/>
  <c r="J21487" i="6"/>
  <c r="J21488" i="6"/>
  <c r="J21489" i="6"/>
  <c r="J21490" i="6"/>
  <c r="J21491" i="6"/>
  <c r="J21492" i="6"/>
  <c r="J21493" i="6"/>
  <c r="J21494" i="6"/>
  <c r="J21495" i="6"/>
  <c r="J21496" i="6"/>
  <c r="J21497" i="6"/>
  <c r="J21498" i="6"/>
  <c r="J21499" i="6"/>
  <c r="J21500" i="6"/>
  <c r="J21501" i="6"/>
  <c r="J21502" i="6"/>
  <c r="J21503" i="6"/>
  <c r="J21504" i="6"/>
  <c r="J21505" i="6"/>
  <c r="J21506" i="6"/>
  <c r="J21507" i="6"/>
  <c r="J21508" i="6"/>
  <c r="J21509" i="6"/>
  <c r="J21510" i="6"/>
  <c r="J21511" i="6"/>
  <c r="J21512" i="6"/>
  <c r="J21513" i="6"/>
  <c r="J21514" i="6"/>
  <c r="J21515" i="6"/>
  <c r="J21516" i="6"/>
  <c r="J21517" i="6"/>
  <c r="J21518" i="6"/>
  <c r="J21519" i="6"/>
  <c r="J21520" i="6"/>
  <c r="J21521" i="6"/>
  <c r="J21522" i="6"/>
  <c r="J21523" i="6"/>
  <c r="J21524" i="6"/>
  <c r="J21525" i="6"/>
  <c r="J21526" i="6"/>
  <c r="J21527" i="6"/>
  <c r="J21528" i="6"/>
  <c r="J21529" i="6"/>
  <c r="J21530" i="6"/>
  <c r="J21531" i="6"/>
  <c r="J21532" i="6"/>
  <c r="J21533" i="6"/>
  <c r="J21534" i="6"/>
  <c r="J21535" i="6"/>
  <c r="J21536" i="6"/>
  <c r="J21537" i="6"/>
  <c r="J21538" i="6"/>
  <c r="J21539" i="6"/>
  <c r="J21540" i="6"/>
  <c r="J21541" i="6"/>
  <c r="J21542" i="6"/>
  <c r="J21543" i="6"/>
  <c r="J21544" i="6"/>
  <c r="J21545" i="6"/>
  <c r="J21546" i="6"/>
  <c r="J21547" i="6"/>
  <c r="J21548" i="6"/>
  <c r="J21549" i="6"/>
  <c r="J21550" i="6"/>
  <c r="J21551" i="6"/>
  <c r="J21552" i="6"/>
  <c r="J21553" i="6"/>
  <c r="J21554" i="6"/>
  <c r="J21555" i="6"/>
  <c r="J21556" i="6"/>
  <c r="J21557" i="6"/>
  <c r="J21558" i="6"/>
  <c r="J21559" i="6"/>
  <c r="J21560" i="6"/>
  <c r="J21561" i="6"/>
  <c r="J21562" i="6"/>
  <c r="J21563" i="6"/>
  <c r="J21564" i="6"/>
  <c r="J21565" i="6"/>
  <c r="J21566" i="6"/>
  <c r="J21567" i="6"/>
  <c r="J21568" i="6"/>
  <c r="J21569" i="6"/>
  <c r="J21570" i="6"/>
  <c r="J21571" i="6"/>
  <c r="J21572" i="6"/>
  <c r="J21573" i="6"/>
  <c r="J21574" i="6"/>
  <c r="J21575" i="6"/>
  <c r="J21576" i="6"/>
  <c r="J21577" i="6"/>
  <c r="J21578" i="6"/>
  <c r="J21579" i="6"/>
  <c r="J21580" i="6"/>
  <c r="J21581" i="6"/>
  <c r="J21582" i="6"/>
  <c r="J21583" i="6"/>
  <c r="J21584" i="6"/>
  <c r="J21585" i="6"/>
  <c r="J21586" i="6"/>
  <c r="J21587" i="6"/>
  <c r="J21588" i="6"/>
  <c r="J21589" i="6"/>
  <c r="J21590" i="6"/>
  <c r="J21591" i="6"/>
  <c r="J21592" i="6"/>
  <c r="J21593" i="6"/>
  <c r="J21594" i="6"/>
  <c r="J21595" i="6"/>
  <c r="J21596" i="6"/>
  <c r="J21597" i="6"/>
  <c r="J21598" i="6"/>
  <c r="J21599" i="6"/>
  <c r="J21600" i="6"/>
  <c r="J21601" i="6"/>
  <c r="J21602" i="6"/>
  <c r="J21603" i="6"/>
  <c r="J21604" i="6"/>
  <c r="J21605" i="6"/>
  <c r="J21606" i="6"/>
  <c r="J21607" i="6"/>
  <c r="J21608" i="6"/>
  <c r="J21609" i="6"/>
  <c r="J21610" i="6"/>
  <c r="J21611" i="6"/>
  <c r="J21612" i="6"/>
  <c r="J21613" i="6"/>
  <c r="J21614" i="6"/>
  <c r="J21615" i="6"/>
  <c r="J21616" i="6"/>
  <c r="J21617" i="6"/>
  <c r="J21618" i="6"/>
  <c r="J21619" i="6"/>
  <c r="J21620" i="6"/>
  <c r="J21621" i="6"/>
  <c r="J21622" i="6"/>
  <c r="J21623" i="6"/>
  <c r="J21624" i="6"/>
  <c r="J21625" i="6"/>
  <c r="J21626" i="6"/>
  <c r="J21627" i="6"/>
  <c r="J21628" i="6"/>
  <c r="J21629" i="6"/>
  <c r="J21630" i="6"/>
  <c r="J21631" i="6"/>
  <c r="J21632" i="6"/>
  <c r="J21633" i="6"/>
  <c r="J21634" i="6"/>
  <c r="J21635" i="6"/>
  <c r="J21636" i="6"/>
  <c r="J21637" i="6"/>
  <c r="J21638" i="6"/>
  <c r="J21639" i="6"/>
  <c r="J21640" i="6"/>
  <c r="J21641" i="6"/>
  <c r="J21642" i="6"/>
  <c r="J21643" i="6"/>
  <c r="J21644" i="6"/>
  <c r="J21645" i="6"/>
  <c r="J21646" i="6"/>
  <c r="J21647" i="6"/>
  <c r="J21648" i="6"/>
  <c r="J21649" i="6"/>
  <c r="J21650" i="6"/>
  <c r="J21651" i="6"/>
  <c r="J21652" i="6"/>
  <c r="J21653" i="6"/>
  <c r="J21654" i="6"/>
  <c r="J21655" i="6"/>
  <c r="J21656" i="6"/>
  <c r="J21657" i="6"/>
  <c r="J21658" i="6"/>
  <c r="J21659" i="6"/>
  <c r="J21660" i="6"/>
  <c r="J21661" i="6"/>
  <c r="J21662" i="6"/>
  <c r="J21663" i="6"/>
  <c r="J21664" i="6"/>
  <c r="J21665" i="6"/>
  <c r="J21666" i="6"/>
  <c r="J21667" i="6"/>
  <c r="J21668" i="6"/>
  <c r="J21669" i="6"/>
  <c r="J21670" i="6"/>
  <c r="J21671" i="6"/>
  <c r="J21672" i="6"/>
  <c r="J21673" i="6"/>
  <c r="J21674" i="6"/>
  <c r="J21675" i="6"/>
  <c r="J21676" i="6"/>
  <c r="J21677" i="6"/>
  <c r="J21678" i="6"/>
  <c r="J21679" i="6"/>
  <c r="J21680" i="6"/>
  <c r="J21681" i="6"/>
  <c r="J21682" i="6"/>
  <c r="J21683" i="6"/>
  <c r="J21684" i="6"/>
  <c r="J21685" i="6"/>
  <c r="J21686" i="6"/>
  <c r="J21687" i="6"/>
  <c r="J21688" i="6"/>
  <c r="J21689" i="6"/>
  <c r="J21690" i="6"/>
  <c r="J21691" i="6"/>
  <c r="J21692" i="6"/>
  <c r="J21693" i="6"/>
  <c r="J21694" i="6"/>
  <c r="J21695" i="6"/>
  <c r="J21696" i="6"/>
  <c r="J21697" i="6"/>
  <c r="J21698" i="6"/>
  <c r="J21699" i="6"/>
  <c r="J21700" i="6"/>
  <c r="J21701" i="6"/>
  <c r="J21702" i="6"/>
  <c r="J21703" i="6"/>
  <c r="J21704" i="6"/>
  <c r="J21705" i="6"/>
  <c r="J21706" i="6"/>
  <c r="J21707" i="6"/>
  <c r="J21708" i="6"/>
  <c r="J21709" i="6"/>
  <c r="J21710" i="6"/>
  <c r="J21711" i="6"/>
  <c r="J21712" i="6"/>
  <c r="J21713" i="6"/>
  <c r="J21714" i="6"/>
  <c r="J21715" i="6"/>
  <c r="J21716" i="6"/>
  <c r="J21717" i="6"/>
  <c r="J21718" i="6"/>
  <c r="J21719" i="6"/>
  <c r="J21720" i="6"/>
  <c r="J21721" i="6"/>
  <c r="J21722" i="6"/>
  <c r="J21723" i="6"/>
  <c r="J21724" i="6"/>
  <c r="J21725" i="6"/>
  <c r="J21726" i="6"/>
  <c r="J21727" i="6"/>
  <c r="J21728" i="6"/>
  <c r="J21729" i="6"/>
  <c r="J21730" i="6"/>
  <c r="J21731" i="6"/>
  <c r="J21732" i="6"/>
  <c r="J21733" i="6"/>
  <c r="J21734" i="6"/>
  <c r="J21735" i="6"/>
  <c r="J21736" i="6"/>
  <c r="J21737" i="6"/>
  <c r="J21738" i="6"/>
  <c r="J21739" i="6"/>
  <c r="J21740" i="6"/>
  <c r="J21741" i="6"/>
  <c r="J21742" i="6"/>
  <c r="J21743" i="6"/>
  <c r="J21744" i="6"/>
  <c r="J21745" i="6"/>
  <c r="J21746" i="6"/>
  <c r="J21747" i="6"/>
  <c r="J21748" i="6"/>
  <c r="J21749" i="6"/>
  <c r="J21750" i="6"/>
  <c r="J21751" i="6"/>
  <c r="J21752" i="6"/>
  <c r="J21753" i="6"/>
  <c r="J21754" i="6"/>
  <c r="J21755" i="6"/>
  <c r="J21756" i="6"/>
  <c r="J21757" i="6"/>
  <c r="J21758" i="6"/>
  <c r="J21759" i="6"/>
  <c r="J21760" i="6"/>
  <c r="J21761" i="6"/>
  <c r="J21762" i="6"/>
  <c r="J21763" i="6"/>
  <c r="J21764" i="6"/>
  <c r="J21765" i="6"/>
  <c r="J21766" i="6"/>
  <c r="J21767" i="6"/>
  <c r="J21768" i="6"/>
  <c r="J21769" i="6"/>
  <c r="J21770" i="6"/>
  <c r="J21771" i="6"/>
  <c r="J21772" i="6"/>
  <c r="J21773" i="6"/>
  <c r="J21774" i="6"/>
  <c r="J21775" i="6"/>
  <c r="J21776" i="6"/>
  <c r="J21777" i="6"/>
  <c r="J21778" i="6"/>
  <c r="J21779" i="6"/>
  <c r="J21780" i="6"/>
  <c r="J21781" i="6"/>
  <c r="J21782" i="6"/>
  <c r="J21783" i="6"/>
  <c r="J21784" i="6"/>
  <c r="J21785" i="6"/>
  <c r="J21786" i="6"/>
  <c r="J21787" i="6"/>
  <c r="J21788" i="6"/>
  <c r="J21789" i="6"/>
  <c r="J21790" i="6"/>
  <c r="J21791" i="6"/>
  <c r="J21792" i="6"/>
  <c r="J21793" i="6"/>
  <c r="J21794" i="6"/>
  <c r="J21795" i="6"/>
  <c r="J21796" i="6"/>
  <c r="J21797" i="6"/>
  <c r="J21798" i="6"/>
  <c r="J21799" i="6"/>
  <c r="J21800" i="6"/>
  <c r="J21801" i="6"/>
  <c r="J21802" i="6"/>
  <c r="J21803" i="6"/>
  <c r="J21804" i="6"/>
  <c r="J21805" i="6"/>
  <c r="J21806" i="6"/>
  <c r="J21807" i="6"/>
  <c r="J21808" i="6"/>
  <c r="J21809" i="6"/>
  <c r="J21810" i="6"/>
  <c r="J21811" i="6"/>
  <c r="J21812" i="6"/>
  <c r="J21813" i="6"/>
  <c r="J21814" i="6"/>
  <c r="J21815" i="6"/>
  <c r="J21816" i="6"/>
  <c r="J21817" i="6"/>
  <c r="J21818" i="6"/>
  <c r="J21819" i="6"/>
  <c r="J21820" i="6"/>
  <c r="J21821" i="6"/>
  <c r="J21822" i="6"/>
  <c r="J21823" i="6"/>
  <c r="J21824" i="6"/>
  <c r="J21825" i="6"/>
  <c r="J21826" i="6"/>
  <c r="J21827" i="6"/>
  <c r="J21828" i="6"/>
  <c r="J21829" i="6"/>
  <c r="J21830" i="6"/>
  <c r="J21831" i="6"/>
  <c r="J21832" i="6"/>
  <c r="J21833" i="6"/>
  <c r="J21834" i="6"/>
  <c r="J21835" i="6"/>
  <c r="J21836" i="6"/>
  <c r="J21837" i="6"/>
  <c r="J21838" i="6"/>
  <c r="J21839" i="6"/>
  <c r="J21840" i="6"/>
  <c r="J21841" i="6"/>
  <c r="J21842" i="6"/>
  <c r="J21843" i="6"/>
  <c r="J21844" i="6"/>
  <c r="J21845" i="6"/>
  <c r="J21846" i="6"/>
  <c r="J21847" i="6"/>
  <c r="J21848" i="6"/>
  <c r="J21849" i="6"/>
  <c r="J21850" i="6"/>
  <c r="J21851" i="6"/>
  <c r="J21852" i="6"/>
  <c r="J21853" i="6"/>
  <c r="J21854" i="6"/>
  <c r="J21855" i="6"/>
  <c r="J21856" i="6"/>
  <c r="J21857" i="6"/>
  <c r="J21858" i="6"/>
  <c r="J21859" i="6"/>
  <c r="J21860" i="6"/>
  <c r="J21861" i="6"/>
  <c r="J21862" i="6"/>
  <c r="J21863" i="6"/>
  <c r="J21864" i="6"/>
  <c r="J21865" i="6"/>
  <c r="J21866" i="6"/>
  <c r="J21867" i="6"/>
  <c r="J21868" i="6"/>
  <c r="J21869" i="6"/>
  <c r="J21870" i="6"/>
  <c r="J21871" i="6"/>
  <c r="J21872" i="6"/>
  <c r="J21873" i="6"/>
  <c r="J21874" i="6"/>
  <c r="J21875" i="6"/>
  <c r="J21876" i="6"/>
  <c r="J21877" i="6"/>
  <c r="J21878" i="6"/>
  <c r="J21879" i="6"/>
  <c r="J21880" i="6"/>
  <c r="J21881" i="6"/>
  <c r="J21882" i="6"/>
  <c r="J21883" i="6"/>
  <c r="J21884" i="6"/>
  <c r="J21885" i="6"/>
  <c r="J21886" i="6"/>
  <c r="J21887" i="6"/>
  <c r="J21888" i="6"/>
  <c r="J21889" i="6"/>
  <c r="J21890" i="6"/>
  <c r="J21891" i="6"/>
  <c r="J21892" i="6"/>
  <c r="J21893" i="6"/>
  <c r="J21894" i="6"/>
  <c r="J21895" i="6"/>
  <c r="J21896" i="6"/>
  <c r="J21897" i="6"/>
  <c r="J21898" i="6"/>
  <c r="J21899" i="6"/>
  <c r="J21900" i="6"/>
  <c r="J21901" i="6"/>
  <c r="J21902" i="6"/>
  <c r="J21903" i="6"/>
  <c r="J21904" i="6"/>
  <c r="J21905" i="6"/>
  <c r="J21906" i="6"/>
  <c r="J21907" i="6"/>
  <c r="J21908" i="6"/>
  <c r="J21909" i="6"/>
  <c r="J21910" i="6"/>
  <c r="J21911" i="6"/>
  <c r="J21912" i="6"/>
  <c r="J21913" i="6"/>
  <c r="J21914" i="6"/>
  <c r="J21915" i="6"/>
  <c r="J21916" i="6"/>
  <c r="J21917" i="6"/>
  <c r="J21918" i="6"/>
  <c r="J21919" i="6"/>
  <c r="J21920" i="6"/>
  <c r="J21921" i="6"/>
  <c r="J21922" i="6"/>
  <c r="J21923" i="6"/>
  <c r="J21924" i="6"/>
  <c r="J21925" i="6"/>
  <c r="J21926" i="6"/>
  <c r="J21927" i="6"/>
  <c r="J21928" i="6"/>
  <c r="J21929" i="6"/>
  <c r="J21930" i="6"/>
  <c r="J21931" i="6"/>
  <c r="J21932" i="6"/>
  <c r="J21933" i="6"/>
  <c r="J21934" i="6"/>
  <c r="J21935" i="6"/>
  <c r="J21936" i="6"/>
  <c r="J21937" i="6"/>
  <c r="J21938" i="6"/>
  <c r="J21939" i="6"/>
  <c r="J21940" i="6"/>
  <c r="J21941" i="6"/>
  <c r="J21942" i="6"/>
  <c r="J21943" i="6"/>
  <c r="J21944" i="6"/>
  <c r="J21945" i="6"/>
  <c r="J21946" i="6"/>
  <c r="J21947" i="6"/>
  <c r="J21948" i="6"/>
  <c r="J21949" i="6"/>
  <c r="J21950" i="6"/>
  <c r="J21951" i="6"/>
  <c r="J21952" i="6"/>
  <c r="J21953" i="6"/>
  <c r="J21954" i="6"/>
  <c r="J21955" i="6"/>
  <c r="J21956" i="6"/>
  <c r="J21957" i="6"/>
  <c r="J21958" i="6"/>
  <c r="J21959" i="6"/>
  <c r="J21960" i="6"/>
  <c r="J21961" i="6"/>
  <c r="J21962" i="6"/>
  <c r="J21963" i="6"/>
  <c r="J21964" i="6"/>
  <c r="J21965" i="6"/>
  <c r="J21966" i="6"/>
  <c r="J21967" i="6"/>
  <c r="J21968" i="6"/>
  <c r="J21969" i="6"/>
  <c r="J21970" i="6"/>
  <c r="J21971" i="6"/>
  <c r="J21972" i="6"/>
  <c r="J21973" i="6"/>
  <c r="J21974" i="6"/>
  <c r="J21975" i="6"/>
  <c r="J21976" i="6"/>
  <c r="J21977" i="6"/>
  <c r="J21978" i="6"/>
  <c r="J21979" i="6"/>
  <c r="J21980" i="6"/>
  <c r="J21981" i="6"/>
  <c r="J21982" i="6"/>
  <c r="J21983" i="6"/>
  <c r="J21984" i="6"/>
  <c r="J21985" i="6"/>
  <c r="J21986" i="6"/>
  <c r="J21987" i="6"/>
  <c r="J21988" i="6"/>
  <c r="J21989" i="6"/>
  <c r="J21990" i="6"/>
  <c r="J21991" i="6"/>
  <c r="J21992" i="6"/>
  <c r="J21993" i="6"/>
  <c r="J21994" i="6"/>
  <c r="J21995" i="6"/>
  <c r="J21996" i="6"/>
  <c r="J21997" i="6"/>
  <c r="J21998" i="6"/>
  <c r="J21999" i="6"/>
  <c r="J22000" i="6"/>
  <c r="J22001" i="6"/>
  <c r="J22002" i="6"/>
  <c r="J22003" i="6"/>
  <c r="J22004" i="6"/>
  <c r="J22005" i="6"/>
  <c r="J22006" i="6"/>
  <c r="J22007" i="6"/>
  <c r="J22008" i="6"/>
  <c r="J22009" i="6"/>
  <c r="J22010" i="6"/>
  <c r="J22011" i="6"/>
  <c r="J22012" i="6"/>
  <c r="J22013" i="6"/>
  <c r="J22014" i="6"/>
  <c r="J22015" i="6"/>
  <c r="J22016" i="6"/>
  <c r="J22017" i="6"/>
  <c r="J22018" i="6"/>
  <c r="J22019" i="6"/>
  <c r="J22020" i="6"/>
  <c r="J22021" i="6"/>
  <c r="J22022" i="6"/>
  <c r="J22023" i="6"/>
  <c r="J22024" i="6"/>
  <c r="J22025" i="6"/>
  <c r="J22026" i="6"/>
  <c r="J22027" i="6"/>
  <c r="J22028" i="6"/>
  <c r="J22029" i="6"/>
  <c r="J22030" i="6"/>
  <c r="J22031" i="6"/>
  <c r="J22032" i="6"/>
  <c r="J22033" i="6"/>
  <c r="J22034" i="6"/>
  <c r="J22035" i="6"/>
  <c r="J22036" i="6"/>
  <c r="J22037" i="6"/>
  <c r="J22038" i="6"/>
  <c r="J22039" i="6"/>
  <c r="J22040" i="6"/>
  <c r="J22041" i="6"/>
  <c r="J22042" i="6"/>
  <c r="J22043" i="6"/>
  <c r="J22044" i="6"/>
  <c r="J22045" i="6"/>
  <c r="J22046" i="6"/>
  <c r="J22047" i="6"/>
  <c r="J22048" i="6"/>
  <c r="J22049" i="6"/>
  <c r="J22050" i="6"/>
  <c r="J22051" i="6"/>
  <c r="J22052" i="6"/>
  <c r="J22053" i="6"/>
  <c r="J22054" i="6"/>
  <c r="J22055" i="6"/>
  <c r="J22056" i="6"/>
  <c r="J22057" i="6"/>
  <c r="J22058" i="6"/>
  <c r="J22059" i="6"/>
  <c r="J22060" i="6"/>
  <c r="J22061" i="6"/>
  <c r="J22062" i="6"/>
  <c r="J22063" i="6"/>
  <c r="J22064" i="6"/>
  <c r="J22065" i="6"/>
  <c r="J22066" i="6"/>
  <c r="J22067" i="6"/>
  <c r="J22068" i="6"/>
  <c r="J22069" i="6"/>
  <c r="J22070" i="6"/>
  <c r="J22071" i="6"/>
  <c r="J22072" i="6"/>
  <c r="J22073" i="6"/>
  <c r="J22074" i="6"/>
  <c r="J22075" i="6"/>
  <c r="J22076" i="6"/>
  <c r="J22077" i="6"/>
  <c r="J22078" i="6"/>
  <c r="J22079" i="6"/>
  <c r="J22080" i="6"/>
  <c r="J22081" i="6"/>
  <c r="J22082" i="6"/>
  <c r="J22083" i="6"/>
  <c r="J22084" i="6"/>
  <c r="J22085" i="6"/>
  <c r="J22086" i="6"/>
  <c r="J22087" i="6"/>
  <c r="J22088" i="6"/>
  <c r="J22089" i="6"/>
  <c r="J22090" i="6"/>
  <c r="J22091" i="6"/>
  <c r="J22092" i="6"/>
  <c r="J22093" i="6"/>
  <c r="J22094" i="6"/>
  <c r="J22095" i="6"/>
  <c r="J22096" i="6"/>
  <c r="J22097" i="6"/>
  <c r="J22098" i="6"/>
  <c r="J22099" i="6"/>
  <c r="J22100" i="6"/>
  <c r="J22101" i="6"/>
  <c r="J22102" i="6"/>
  <c r="J22103" i="6"/>
  <c r="J22104" i="6"/>
  <c r="J22105" i="6"/>
  <c r="J22106" i="6"/>
  <c r="J22107" i="6"/>
  <c r="J22108" i="6"/>
  <c r="J22109" i="6"/>
  <c r="J22110" i="6"/>
  <c r="J22111" i="6"/>
  <c r="J22112" i="6"/>
  <c r="J22113" i="6"/>
  <c r="J22114" i="6"/>
  <c r="J22115" i="6"/>
  <c r="J22116" i="6"/>
  <c r="J22117" i="6"/>
  <c r="J22118" i="6"/>
  <c r="J22119" i="6"/>
  <c r="J22120" i="6"/>
  <c r="J22121" i="6"/>
  <c r="J22122" i="6"/>
  <c r="J22123" i="6"/>
  <c r="J22124" i="6"/>
  <c r="J22125" i="6"/>
  <c r="J22126" i="6"/>
  <c r="J22127" i="6"/>
  <c r="J22128" i="6"/>
  <c r="J22129" i="6"/>
  <c r="J22130" i="6"/>
  <c r="J22131" i="6"/>
  <c r="J22132" i="6"/>
  <c r="J22133" i="6"/>
  <c r="J22134" i="6"/>
  <c r="J22135" i="6"/>
  <c r="J22136" i="6"/>
  <c r="J22137" i="6"/>
  <c r="J22138" i="6"/>
  <c r="J22139" i="6"/>
  <c r="J22140" i="6"/>
  <c r="J22141" i="6"/>
  <c r="J22142" i="6"/>
  <c r="J22143" i="6"/>
  <c r="J22144" i="6"/>
  <c r="J22145" i="6"/>
  <c r="J22146" i="6"/>
  <c r="J22147" i="6"/>
  <c r="J22148" i="6"/>
  <c r="J22149" i="6"/>
  <c r="J22150" i="6"/>
  <c r="J22151" i="6"/>
  <c r="J22152" i="6"/>
  <c r="J22153" i="6"/>
  <c r="J22154" i="6"/>
  <c r="J22155" i="6"/>
  <c r="J22156" i="6"/>
  <c r="J22157" i="6"/>
  <c r="J22158" i="6"/>
  <c r="J22159" i="6"/>
  <c r="J22160" i="6"/>
  <c r="J22161" i="6"/>
  <c r="J22162" i="6"/>
  <c r="J22163" i="6"/>
  <c r="J22164" i="6"/>
  <c r="J22165" i="6"/>
  <c r="J22166" i="6"/>
  <c r="J22167" i="6"/>
  <c r="J22168" i="6"/>
  <c r="J22169" i="6"/>
  <c r="J22170" i="6"/>
  <c r="J22171" i="6"/>
  <c r="J22172" i="6"/>
  <c r="J22173" i="6"/>
  <c r="J22174" i="6"/>
  <c r="J22175" i="6"/>
  <c r="J22176" i="6"/>
  <c r="J22177" i="6"/>
  <c r="J22178" i="6"/>
  <c r="J22179" i="6"/>
  <c r="J22180" i="6"/>
  <c r="J22181" i="6"/>
  <c r="J22182" i="6"/>
  <c r="J22183" i="6"/>
  <c r="J22184" i="6"/>
  <c r="J22185" i="6"/>
  <c r="J22186" i="6"/>
  <c r="J22187" i="6"/>
  <c r="J22188" i="6"/>
  <c r="J22189" i="6"/>
  <c r="J22190" i="6"/>
  <c r="J22191" i="6"/>
  <c r="J22192" i="6"/>
  <c r="J22193" i="6"/>
  <c r="J22194" i="6"/>
  <c r="J22195" i="6"/>
  <c r="J22196" i="6"/>
  <c r="J22197" i="6"/>
  <c r="J22198" i="6"/>
  <c r="J22199" i="6"/>
  <c r="J22200" i="6"/>
  <c r="J22201" i="6"/>
  <c r="J22202" i="6"/>
  <c r="J22203" i="6"/>
  <c r="J22204" i="6"/>
  <c r="J22205" i="6"/>
  <c r="J22206" i="6"/>
  <c r="J22207" i="6"/>
  <c r="J22208" i="6"/>
  <c r="J22209" i="6"/>
  <c r="J22210" i="6"/>
  <c r="J22211" i="6"/>
  <c r="J22212" i="6"/>
  <c r="J22213" i="6"/>
  <c r="J22214" i="6"/>
  <c r="J22215" i="6"/>
  <c r="J22216" i="6"/>
  <c r="J22217" i="6"/>
  <c r="J22218" i="6"/>
  <c r="J22219" i="6"/>
  <c r="J22220" i="6"/>
  <c r="J22221" i="6"/>
  <c r="J22222" i="6"/>
  <c r="J22223" i="6"/>
  <c r="J22224" i="6"/>
  <c r="J22225" i="6"/>
  <c r="J22226" i="6"/>
  <c r="J22227" i="6"/>
  <c r="J22228" i="6"/>
  <c r="J22229" i="6"/>
  <c r="J22230" i="6"/>
  <c r="J22231" i="6"/>
  <c r="J22232" i="6"/>
  <c r="J22233" i="6"/>
  <c r="J22234" i="6"/>
  <c r="J22235" i="6"/>
  <c r="J22236" i="6"/>
  <c r="J22237" i="6"/>
  <c r="J22238" i="6"/>
  <c r="J22239" i="6"/>
  <c r="J22240" i="6"/>
  <c r="J22241" i="6"/>
  <c r="J22242" i="6"/>
  <c r="J22243" i="6"/>
  <c r="J22244" i="6"/>
  <c r="J22245" i="6"/>
  <c r="J22246" i="6"/>
  <c r="J22247" i="6"/>
  <c r="J22248" i="6"/>
  <c r="J22249" i="6"/>
  <c r="J22250" i="6"/>
  <c r="J22251" i="6"/>
  <c r="J22252" i="6"/>
  <c r="J22253" i="6"/>
  <c r="J22254" i="6"/>
  <c r="J22255" i="6"/>
  <c r="J22256" i="6"/>
  <c r="J22257" i="6"/>
  <c r="J22258" i="6"/>
  <c r="J22259" i="6"/>
  <c r="J22260" i="6"/>
  <c r="J22261" i="6"/>
  <c r="J22262" i="6"/>
  <c r="J22263" i="6"/>
  <c r="J22264" i="6"/>
  <c r="J22265" i="6"/>
  <c r="J22266" i="6"/>
  <c r="J22267" i="6"/>
  <c r="J22268" i="6"/>
  <c r="J22269" i="6"/>
  <c r="J22270" i="6"/>
  <c r="J22271" i="6"/>
  <c r="J22272" i="6"/>
  <c r="J22273" i="6"/>
  <c r="J22274" i="6"/>
  <c r="J22275" i="6"/>
  <c r="J22276" i="6"/>
  <c r="J22277" i="6"/>
  <c r="J22278" i="6"/>
  <c r="J22279" i="6"/>
  <c r="J22280" i="6"/>
  <c r="J22281" i="6"/>
  <c r="J22282" i="6"/>
  <c r="J22283" i="6"/>
  <c r="J22284" i="6"/>
  <c r="J22285" i="6"/>
  <c r="J22286" i="6"/>
  <c r="J22287" i="6"/>
  <c r="J22288" i="6"/>
  <c r="J22289" i="6"/>
  <c r="J22290" i="6"/>
  <c r="J22291" i="6"/>
  <c r="J22292" i="6"/>
  <c r="J22293" i="6"/>
  <c r="J22294" i="6"/>
  <c r="J22295" i="6"/>
  <c r="J22296" i="6"/>
  <c r="J22297" i="6"/>
  <c r="J22298" i="6"/>
  <c r="J22299" i="6"/>
  <c r="J22300" i="6"/>
  <c r="J22301" i="6"/>
  <c r="J22302" i="6"/>
  <c r="J22303" i="6"/>
  <c r="J22304" i="6"/>
  <c r="J22305" i="6"/>
  <c r="J22306" i="6"/>
  <c r="J22307" i="6"/>
  <c r="J22308" i="6"/>
  <c r="J22309" i="6"/>
  <c r="J22310" i="6"/>
  <c r="J22311" i="6"/>
  <c r="J22312" i="6"/>
  <c r="J22313" i="6"/>
  <c r="J22314" i="6"/>
  <c r="J22315" i="6"/>
  <c r="J22316" i="6"/>
  <c r="J22317" i="6"/>
  <c r="J22318" i="6"/>
  <c r="J22319" i="6"/>
  <c r="J22320" i="6"/>
  <c r="J22321" i="6"/>
  <c r="J22322" i="6"/>
  <c r="J22323" i="6"/>
  <c r="J22324" i="6"/>
  <c r="J22325" i="6"/>
  <c r="J22326" i="6"/>
  <c r="J22327" i="6"/>
  <c r="J22328" i="6"/>
  <c r="J22329" i="6"/>
  <c r="J22330" i="6"/>
  <c r="J22331" i="6"/>
  <c r="J22332" i="6"/>
  <c r="J22333" i="6"/>
  <c r="J22334" i="6"/>
  <c r="J22335" i="6"/>
  <c r="J22336" i="6"/>
  <c r="J22337" i="6"/>
  <c r="J22338" i="6"/>
  <c r="J22339" i="6"/>
  <c r="J22340" i="6"/>
  <c r="J22341" i="6"/>
  <c r="J22342" i="6"/>
  <c r="J22343" i="6"/>
  <c r="J22344" i="6"/>
  <c r="J22345" i="6"/>
  <c r="J22346" i="6"/>
  <c r="J22347" i="6"/>
  <c r="J22348" i="6"/>
  <c r="J22349" i="6"/>
  <c r="J22350" i="6"/>
  <c r="J22351" i="6"/>
  <c r="J22352" i="6"/>
  <c r="J22353" i="6"/>
  <c r="J22354" i="6"/>
  <c r="J22355" i="6"/>
  <c r="J22356" i="6"/>
  <c r="J22357" i="6"/>
  <c r="J22358" i="6"/>
  <c r="J22359" i="6"/>
  <c r="J22360" i="6"/>
  <c r="J22361" i="6"/>
  <c r="J22362" i="6"/>
  <c r="J22363" i="6"/>
  <c r="J22364" i="6"/>
  <c r="J22365" i="6"/>
  <c r="J22366" i="6"/>
  <c r="J22367" i="6"/>
  <c r="J22368" i="6"/>
  <c r="J22369" i="6"/>
  <c r="J22370" i="6"/>
  <c r="J22371" i="6"/>
  <c r="J22372" i="6"/>
  <c r="J22373" i="6"/>
  <c r="J22374" i="6"/>
  <c r="J22375" i="6"/>
  <c r="J22376" i="6"/>
  <c r="J22377" i="6"/>
  <c r="J22378" i="6"/>
  <c r="J22379" i="6"/>
  <c r="J22380" i="6"/>
  <c r="J22381" i="6"/>
  <c r="J22382" i="6"/>
  <c r="J22383" i="6"/>
  <c r="J22384" i="6"/>
  <c r="J22385" i="6"/>
  <c r="J22386" i="6"/>
  <c r="J22387" i="6"/>
  <c r="J22388" i="6"/>
  <c r="J22389" i="6"/>
  <c r="J22390" i="6"/>
  <c r="J22391" i="6"/>
  <c r="J22392" i="6"/>
  <c r="J22393" i="6"/>
  <c r="J22394" i="6"/>
  <c r="J22395" i="6"/>
  <c r="J22396" i="6"/>
  <c r="J22397" i="6"/>
  <c r="J22398" i="6"/>
  <c r="J22399" i="6"/>
  <c r="J22400" i="6"/>
  <c r="J22401" i="6"/>
  <c r="J22402" i="6"/>
  <c r="J22403" i="6"/>
  <c r="J22404" i="6"/>
  <c r="J22405" i="6"/>
  <c r="J22406" i="6"/>
  <c r="J22407" i="6"/>
  <c r="J22408" i="6"/>
  <c r="J22409" i="6"/>
  <c r="J22410" i="6"/>
  <c r="J22411" i="6"/>
  <c r="J22412" i="6"/>
  <c r="J22413" i="6"/>
  <c r="J22414" i="6"/>
  <c r="J22415" i="6"/>
  <c r="J22416" i="6"/>
  <c r="J22417" i="6"/>
  <c r="J22418" i="6"/>
  <c r="J22419" i="6"/>
  <c r="J22420" i="6"/>
  <c r="J22421" i="6"/>
  <c r="J22422" i="6"/>
  <c r="J22423" i="6"/>
  <c r="J22424" i="6"/>
  <c r="J22425" i="6"/>
  <c r="J22426" i="6"/>
  <c r="J22427" i="6"/>
  <c r="J22428" i="6"/>
  <c r="J22429" i="6"/>
  <c r="J22430" i="6"/>
  <c r="J22431" i="6"/>
  <c r="J22432" i="6"/>
  <c r="J22433" i="6"/>
  <c r="J22434" i="6"/>
  <c r="J22435" i="6"/>
  <c r="J22436" i="6"/>
  <c r="J22437" i="6"/>
  <c r="J22438" i="6"/>
  <c r="J22439" i="6"/>
  <c r="J22440" i="6"/>
  <c r="J22441" i="6"/>
  <c r="J22442" i="6"/>
  <c r="J22443" i="6"/>
  <c r="J22444" i="6"/>
  <c r="J22445" i="6"/>
  <c r="J22446" i="6"/>
  <c r="J22447" i="6"/>
  <c r="J22448" i="6"/>
  <c r="J22449" i="6"/>
  <c r="J22450" i="6"/>
  <c r="J22451" i="6"/>
  <c r="J22452" i="6"/>
  <c r="J22453" i="6"/>
  <c r="J22454" i="6"/>
  <c r="J22455" i="6"/>
  <c r="J22456" i="6"/>
  <c r="J22457" i="6"/>
  <c r="J22458" i="6"/>
  <c r="J22459" i="6"/>
  <c r="J22460" i="6"/>
  <c r="J22461" i="6"/>
  <c r="J22462" i="6"/>
  <c r="J22463" i="6"/>
  <c r="J22464" i="6"/>
  <c r="J22465" i="6"/>
  <c r="J22466" i="6"/>
  <c r="J22467" i="6"/>
  <c r="J22468" i="6"/>
  <c r="J22469" i="6"/>
  <c r="J22470" i="6"/>
  <c r="J22471" i="6"/>
  <c r="J22472" i="6"/>
  <c r="J22473" i="6"/>
  <c r="J22474" i="6"/>
  <c r="J22475" i="6"/>
  <c r="J22476" i="6"/>
  <c r="J22477" i="6"/>
  <c r="J22478" i="6"/>
  <c r="J22479" i="6"/>
  <c r="J22480" i="6"/>
  <c r="J22481" i="6"/>
  <c r="J22482" i="6"/>
  <c r="J22483" i="6"/>
  <c r="J22484" i="6"/>
  <c r="J22485" i="6"/>
  <c r="J22486" i="6"/>
  <c r="J22487" i="6"/>
  <c r="J22488" i="6"/>
  <c r="J22489" i="6"/>
  <c r="J22490" i="6"/>
  <c r="J22491" i="6"/>
  <c r="J22492" i="6"/>
  <c r="J22493" i="6"/>
  <c r="J22494" i="6"/>
  <c r="J22495" i="6"/>
  <c r="J22496" i="6"/>
  <c r="J22497" i="6"/>
  <c r="J22498" i="6"/>
  <c r="J22499" i="6"/>
  <c r="J22500" i="6"/>
  <c r="J22501" i="6"/>
  <c r="J22502" i="6"/>
  <c r="J22503" i="6"/>
  <c r="J22504" i="6"/>
  <c r="J22505" i="6"/>
  <c r="J22506" i="6"/>
  <c r="J22507" i="6"/>
  <c r="J22508" i="6"/>
  <c r="J22509" i="6"/>
  <c r="J22510" i="6"/>
  <c r="J22511" i="6"/>
  <c r="J22512" i="6"/>
  <c r="J22513" i="6"/>
  <c r="J22514" i="6"/>
  <c r="J22515" i="6"/>
  <c r="J22516" i="6"/>
  <c r="J22517" i="6"/>
  <c r="J22518" i="6"/>
  <c r="J22519" i="6"/>
  <c r="J22520" i="6"/>
  <c r="J22521" i="6"/>
  <c r="J22522" i="6"/>
  <c r="J22523" i="6"/>
  <c r="J22524" i="6"/>
  <c r="J22525" i="6"/>
  <c r="J22526" i="6"/>
  <c r="J22527" i="6"/>
  <c r="J22528" i="6"/>
  <c r="J22529" i="6"/>
  <c r="J22530" i="6"/>
  <c r="J22531" i="6"/>
  <c r="J22532" i="6"/>
  <c r="J22533" i="6"/>
  <c r="J22534" i="6"/>
  <c r="J22535" i="6"/>
  <c r="J22536" i="6"/>
  <c r="J22537" i="6"/>
  <c r="J22538" i="6"/>
  <c r="J22539" i="6"/>
  <c r="J22540" i="6"/>
  <c r="J22541" i="6"/>
  <c r="J22542" i="6"/>
  <c r="J22543" i="6"/>
  <c r="J22544" i="6"/>
  <c r="J22545" i="6"/>
  <c r="J22546" i="6"/>
  <c r="J22547" i="6"/>
  <c r="J22548" i="6"/>
  <c r="J22549" i="6"/>
  <c r="J22550" i="6"/>
  <c r="J22551" i="6"/>
  <c r="J22552" i="6"/>
  <c r="J22553" i="6"/>
  <c r="J22554" i="6"/>
  <c r="J22555" i="6"/>
  <c r="J22556" i="6"/>
  <c r="J22557" i="6"/>
  <c r="J22558" i="6"/>
  <c r="J22559" i="6"/>
  <c r="J22560" i="6"/>
  <c r="J22561" i="6"/>
  <c r="J22562" i="6"/>
  <c r="J22563" i="6"/>
  <c r="J22564" i="6"/>
  <c r="J22565" i="6"/>
  <c r="J22566" i="6"/>
  <c r="J22567" i="6"/>
  <c r="J22568" i="6"/>
  <c r="J22569" i="6"/>
  <c r="J22570" i="6"/>
  <c r="J22571" i="6"/>
  <c r="J22572" i="6"/>
  <c r="J22573" i="6"/>
  <c r="J22574" i="6"/>
  <c r="J22575" i="6"/>
  <c r="J22576" i="6"/>
  <c r="J22577" i="6"/>
  <c r="J22578" i="6"/>
  <c r="J22579" i="6"/>
  <c r="J22580" i="6"/>
  <c r="J22581" i="6"/>
  <c r="J22582" i="6"/>
  <c r="J22583" i="6"/>
  <c r="J22584" i="6"/>
  <c r="J22585" i="6"/>
  <c r="J22586" i="6"/>
  <c r="J22587" i="6"/>
  <c r="J22588" i="6"/>
  <c r="J22589" i="6"/>
  <c r="J22590" i="6"/>
  <c r="J22591" i="6"/>
  <c r="J22592" i="6"/>
  <c r="J22593" i="6"/>
  <c r="J22594" i="6"/>
  <c r="J22595" i="6"/>
  <c r="J22596" i="6"/>
  <c r="J22597" i="6"/>
  <c r="J22598" i="6"/>
  <c r="J22599" i="6"/>
  <c r="J22600" i="6"/>
  <c r="J22601" i="6"/>
  <c r="J22602" i="6"/>
  <c r="J22603" i="6"/>
  <c r="J22604" i="6"/>
  <c r="J22605" i="6"/>
  <c r="J22606" i="6"/>
  <c r="J22607" i="6"/>
  <c r="J22608" i="6"/>
  <c r="J22609" i="6"/>
  <c r="J22610" i="6"/>
  <c r="J22611" i="6"/>
  <c r="J22612" i="6"/>
  <c r="J22613" i="6"/>
  <c r="J22614" i="6"/>
  <c r="J22615" i="6"/>
  <c r="J22616" i="6"/>
  <c r="J22617" i="6"/>
  <c r="J22618" i="6"/>
  <c r="J22619" i="6"/>
  <c r="J22620" i="6"/>
  <c r="J22621" i="6"/>
  <c r="J22622" i="6"/>
  <c r="J22623" i="6"/>
  <c r="J22624" i="6"/>
  <c r="J22625" i="6"/>
  <c r="J22626" i="6"/>
  <c r="J22627" i="6"/>
  <c r="J22628" i="6"/>
  <c r="J22629" i="6"/>
  <c r="J22630" i="6"/>
  <c r="J22631" i="6"/>
  <c r="J22632" i="6"/>
  <c r="J22633" i="6"/>
  <c r="J22634" i="6"/>
  <c r="J22635" i="6"/>
  <c r="J22636" i="6"/>
  <c r="J22637" i="6"/>
  <c r="J22638" i="6"/>
  <c r="J22639" i="6"/>
  <c r="J22640" i="6"/>
  <c r="J22641" i="6"/>
  <c r="J22642" i="6"/>
  <c r="J22643" i="6"/>
  <c r="J22644" i="6"/>
  <c r="J22645" i="6"/>
  <c r="J22646" i="6"/>
  <c r="J22647" i="6"/>
  <c r="J22648" i="6"/>
  <c r="J22649" i="6"/>
  <c r="J22650" i="6"/>
  <c r="J22651" i="6"/>
  <c r="J22652" i="6"/>
  <c r="J22653" i="6"/>
  <c r="J22654" i="6"/>
  <c r="J22655" i="6"/>
  <c r="J22656" i="6"/>
  <c r="J22657" i="6"/>
  <c r="J22658" i="6"/>
  <c r="J22659" i="6"/>
  <c r="J22660" i="6"/>
  <c r="J22661" i="6"/>
  <c r="J22662" i="6"/>
  <c r="J22663" i="6"/>
  <c r="J22664" i="6"/>
  <c r="J22665" i="6"/>
  <c r="J22666" i="6"/>
  <c r="J22667" i="6"/>
  <c r="J22668" i="6"/>
  <c r="J22669" i="6"/>
  <c r="J22670" i="6"/>
  <c r="J22671" i="6"/>
  <c r="J22672" i="6"/>
  <c r="J22673" i="6"/>
  <c r="J22674" i="6"/>
  <c r="J22675" i="6"/>
  <c r="J22676" i="6"/>
  <c r="J22677" i="6"/>
  <c r="J22678" i="6"/>
  <c r="J22679" i="6"/>
  <c r="J22680" i="6"/>
  <c r="J22681" i="6"/>
  <c r="J22682" i="6"/>
  <c r="J22683" i="6"/>
  <c r="J22684" i="6"/>
  <c r="J22685" i="6"/>
  <c r="J22686" i="6"/>
  <c r="J22687" i="6"/>
  <c r="J22688" i="6"/>
  <c r="J22689" i="6"/>
  <c r="J22690" i="6"/>
  <c r="J22691" i="6"/>
  <c r="J22692" i="6"/>
  <c r="J22693" i="6"/>
  <c r="J22694" i="6"/>
  <c r="J22695" i="6"/>
  <c r="J22696" i="6"/>
  <c r="J22697" i="6"/>
  <c r="J22698" i="6"/>
  <c r="J22699" i="6"/>
  <c r="J22700" i="6"/>
  <c r="J22701" i="6"/>
  <c r="J22702" i="6"/>
  <c r="J22703" i="6"/>
  <c r="J22704" i="6"/>
  <c r="J22705" i="6"/>
  <c r="J22706" i="6"/>
  <c r="J22707" i="6"/>
  <c r="J22708" i="6"/>
  <c r="J22709" i="6"/>
  <c r="J22710" i="6"/>
  <c r="J22711" i="6"/>
  <c r="J22712" i="6"/>
  <c r="J22713" i="6"/>
  <c r="J22714" i="6"/>
  <c r="J22715" i="6"/>
  <c r="J22716" i="6"/>
  <c r="J22717" i="6"/>
  <c r="J22718" i="6"/>
  <c r="J22719" i="6"/>
  <c r="J22720" i="6"/>
  <c r="J22721" i="6"/>
  <c r="J22722" i="6"/>
  <c r="J22723" i="6"/>
  <c r="J22724" i="6"/>
  <c r="J22725" i="6"/>
  <c r="J22726" i="6"/>
  <c r="J22727" i="6"/>
  <c r="J22728" i="6"/>
  <c r="J22729" i="6"/>
  <c r="J22730" i="6"/>
  <c r="J22731" i="6"/>
  <c r="J22732" i="6"/>
  <c r="J22733" i="6"/>
  <c r="J22734" i="6"/>
  <c r="J22735" i="6"/>
  <c r="J22736" i="6"/>
  <c r="J22737" i="6"/>
  <c r="J22738" i="6"/>
  <c r="J22739" i="6"/>
  <c r="J22740" i="6"/>
  <c r="J22741" i="6"/>
  <c r="J22742" i="6"/>
  <c r="J22743" i="6"/>
  <c r="J22744" i="6"/>
  <c r="J22745" i="6"/>
  <c r="J22746" i="6"/>
  <c r="J22747" i="6"/>
  <c r="J22748" i="6"/>
  <c r="J22749" i="6"/>
  <c r="J22750" i="6"/>
  <c r="J22751" i="6"/>
  <c r="J22752" i="6"/>
  <c r="J22753" i="6"/>
  <c r="J22754" i="6"/>
  <c r="J22755" i="6"/>
  <c r="J22756" i="6"/>
  <c r="J22757" i="6"/>
  <c r="J22758" i="6"/>
  <c r="J22759" i="6"/>
  <c r="J22760" i="6"/>
  <c r="J22761" i="6"/>
  <c r="J22762" i="6"/>
  <c r="J22763" i="6"/>
  <c r="J22764" i="6"/>
  <c r="J22765" i="6"/>
  <c r="J22766" i="6"/>
  <c r="J22767" i="6"/>
  <c r="J22768" i="6"/>
  <c r="J22769" i="6"/>
  <c r="J22770" i="6"/>
  <c r="J22771" i="6"/>
  <c r="J22772" i="6"/>
  <c r="J22773" i="6"/>
  <c r="J22774" i="6"/>
  <c r="J22775" i="6"/>
  <c r="J22776" i="6"/>
  <c r="J22777" i="6"/>
  <c r="J22778" i="6"/>
  <c r="J22779" i="6"/>
  <c r="J22780" i="6"/>
  <c r="J22781" i="6"/>
  <c r="J22782" i="6"/>
  <c r="J22783" i="6"/>
  <c r="J22784" i="6"/>
  <c r="J22785" i="6"/>
  <c r="J22786" i="6"/>
  <c r="J22787" i="6"/>
  <c r="J22788" i="6"/>
  <c r="J22789" i="6"/>
  <c r="J22790" i="6"/>
  <c r="J22791" i="6"/>
  <c r="J22792" i="6"/>
  <c r="J22793" i="6"/>
  <c r="J22794" i="6"/>
  <c r="J22795" i="6"/>
  <c r="J22796" i="6"/>
  <c r="J22797" i="6"/>
  <c r="J22798" i="6"/>
  <c r="J22799" i="6"/>
  <c r="J22800" i="6"/>
  <c r="J22801" i="6"/>
  <c r="J22802" i="6"/>
  <c r="J22803" i="6"/>
  <c r="J22804" i="6"/>
  <c r="J22805" i="6"/>
  <c r="J22806" i="6"/>
  <c r="J22807" i="6"/>
  <c r="J22808" i="6"/>
  <c r="J22809" i="6"/>
  <c r="J22810" i="6"/>
  <c r="J22811" i="6"/>
  <c r="J22812" i="6"/>
  <c r="J22813" i="6"/>
  <c r="J22814" i="6"/>
  <c r="J22815" i="6"/>
  <c r="J22816" i="6"/>
  <c r="J22817" i="6"/>
  <c r="J22818" i="6"/>
  <c r="J22819" i="6"/>
  <c r="J22820" i="6"/>
  <c r="J22821" i="6"/>
  <c r="J22822" i="6"/>
  <c r="J22823" i="6"/>
  <c r="J22824" i="6"/>
  <c r="J22825" i="6"/>
  <c r="J22826" i="6"/>
  <c r="J22827" i="6"/>
  <c r="J22828" i="6"/>
  <c r="J22829" i="6"/>
  <c r="J22830" i="6"/>
  <c r="J22831" i="6"/>
  <c r="J22832" i="6"/>
  <c r="J22833" i="6"/>
  <c r="J22834" i="6"/>
  <c r="J22835" i="6"/>
  <c r="J22836" i="6"/>
  <c r="J22837" i="6"/>
  <c r="J22838" i="6"/>
  <c r="J22839" i="6"/>
  <c r="J22840" i="6"/>
  <c r="J22841" i="6"/>
  <c r="J22842" i="6"/>
  <c r="J22843" i="6"/>
  <c r="J22844" i="6"/>
  <c r="J22845" i="6"/>
  <c r="J22846" i="6"/>
  <c r="J22847" i="6"/>
  <c r="J22848" i="6"/>
  <c r="J22849" i="6"/>
  <c r="J22850" i="6"/>
  <c r="J22851" i="6"/>
  <c r="J22852" i="6"/>
  <c r="J22853" i="6"/>
  <c r="J22854" i="6"/>
  <c r="J22855" i="6"/>
  <c r="J22856" i="6"/>
  <c r="J22857" i="6"/>
  <c r="J22858" i="6"/>
  <c r="J22859" i="6"/>
  <c r="J22860" i="6"/>
  <c r="J22861" i="6"/>
  <c r="J22862" i="6"/>
  <c r="J22863" i="6"/>
  <c r="J22864" i="6"/>
  <c r="J22865" i="6"/>
  <c r="J22866" i="6"/>
  <c r="J22867" i="6"/>
  <c r="J22868" i="6"/>
  <c r="J22869" i="6"/>
  <c r="J22870" i="6"/>
  <c r="J22871" i="6"/>
  <c r="J22872" i="6"/>
  <c r="J22873" i="6"/>
  <c r="J22874" i="6"/>
  <c r="J22875" i="6"/>
  <c r="J22876" i="6"/>
  <c r="J22877" i="6"/>
  <c r="J22878" i="6"/>
  <c r="J22879" i="6"/>
  <c r="J22880" i="6"/>
  <c r="J22881" i="6"/>
  <c r="J22882" i="6"/>
  <c r="J22883" i="6"/>
  <c r="J22884" i="6"/>
  <c r="J22885" i="6"/>
  <c r="J22886" i="6"/>
  <c r="J22887" i="6"/>
  <c r="J22888" i="6"/>
  <c r="J22889" i="6"/>
  <c r="J22890" i="6"/>
  <c r="J22891" i="6"/>
  <c r="J22892" i="6"/>
  <c r="J22893" i="6"/>
  <c r="J22894" i="6"/>
  <c r="J22895" i="6"/>
  <c r="J22896" i="6"/>
  <c r="J22897" i="6"/>
  <c r="J22898" i="6"/>
  <c r="J22899" i="6"/>
  <c r="J22900" i="6"/>
  <c r="J22901" i="6"/>
  <c r="J22902" i="6"/>
  <c r="J22903" i="6"/>
  <c r="J22904" i="6"/>
  <c r="J22905" i="6"/>
  <c r="J22906" i="6"/>
  <c r="J22907" i="6"/>
  <c r="J22908" i="6"/>
  <c r="J22909" i="6"/>
  <c r="J22910" i="6"/>
  <c r="J22911" i="6"/>
  <c r="J22912" i="6"/>
  <c r="J22913" i="6"/>
  <c r="J22914" i="6"/>
  <c r="J22915" i="6"/>
  <c r="J22916" i="6"/>
  <c r="J22917" i="6"/>
  <c r="J22918" i="6"/>
  <c r="J22919" i="6"/>
  <c r="J22920" i="6"/>
  <c r="J22921" i="6"/>
  <c r="J22922" i="6"/>
  <c r="J22923" i="6"/>
  <c r="J22924" i="6"/>
  <c r="J22925" i="6"/>
  <c r="J22926" i="6"/>
  <c r="J22927" i="6"/>
  <c r="J22928" i="6"/>
  <c r="J22929" i="6"/>
  <c r="J22930" i="6"/>
  <c r="J22931" i="6"/>
  <c r="G55" i="25"/>
  <c r="H55" i="25" s="1"/>
  <c r="G107" i="25" l="1"/>
  <c r="H107" i="25" s="1"/>
  <c r="I11" i="26"/>
  <c r="J11" i="26" s="1"/>
  <c r="G12" i="26"/>
  <c r="H12" i="26" s="1"/>
  <c r="I26" i="25"/>
  <c r="J26" i="25" s="1"/>
  <c r="I26" i="26"/>
  <c r="J26" i="26" s="1"/>
  <c r="G84" i="25"/>
  <c r="H84" i="25" s="1"/>
  <c r="G109" i="20"/>
  <c r="H109" i="20" s="1"/>
  <c r="G124" i="20"/>
  <c r="H124" i="20" s="1"/>
  <c r="G499" i="20"/>
  <c r="H499" i="20" s="1"/>
  <c r="I67" i="20"/>
  <c r="J67" i="20" s="1"/>
  <c r="G44" i="20"/>
  <c r="H44" i="20" s="1"/>
  <c r="I69" i="20"/>
  <c r="J69" i="20" s="1"/>
  <c r="I174" i="20"/>
  <c r="J174" i="20" s="1"/>
  <c r="G139" i="20"/>
  <c r="H139" i="20" s="1"/>
  <c r="G117" i="20"/>
  <c r="H117" i="20" s="1"/>
  <c r="G126" i="20"/>
  <c r="H126" i="20" s="1"/>
  <c r="G514" i="20"/>
  <c r="H514" i="20" s="1"/>
  <c r="G474" i="20"/>
  <c r="H474" i="20" s="1"/>
  <c r="G125" i="20"/>
  <c r="H125" i="20" s="1"/>
  <c r="I79" i="20"/>
  <c r="J79" i="20" s="1"/>
  <c r="G68" i="20"/>
  <c r="H68" i="20" s="1"/>
  <c r="G146" i="20"/>
  <c r="H146" i="20" s="1"/>
  <c r="G118" i="20"/>
  <c r="H118" i="20" s="1"/>
  <c r="G123" i="20"/>
  <c r="H123" i="20" s="1"/>
  <c r="G100" i="20"/>
  <c r="H100" i="20" s="1"/>
  <c r="G205" i="20"/>
  <c r="H205" i="20" s="1"/>
  <c r="G568" i="20"/>
  <c r="H568" i="20" s="1"/>
  <c r="G127" i="20"/>
  <c r="H127" i="20" s="1"/>
  <c r="I75" i="20"/>
  <c r="J75" i="20" s="1"/>
  <c r="I78" i="20"/>
  <c r="J78" i="20" s="1"/>
  <c r="I70" i="20"/>
  <c r="J70" i="20" s="1"/>
  <c r="I83" i="20"/>
  <c r="J83" i="20" s="1"/>
  <c r="I71" i="20"/>
  <c r="J71" i="20" s="1"/>
  <c r="G77" i="20"/>
  <c r="H77" i="20" s="1"/>
  <c r="I73" i="20"/>
  <c r="J73" i="20" s="1"/>
  <c r="G72" i="20"/>
  <c r="H72" i="20" s="1"/>
  <c r="G82" i="20"/>
  <c r="H82" i="20" s="1"/>
  <c r="G49" i="5"/>
  <c r="F49" i="5"/>
  <c r="G97" i="5"/>
  <c r="F97" i="5"/>
  <c r="E97" i="5"/>
  <c r="F12" i="5"/>
  <c r="E12" i="5"/>
  <c r="G69" i="5"/>
  <c r="F69" i="5"/>
  <c r="E69" i="5"/>
  <c r="E84" i="5"/>
  <c r="D84" i="5" s="1"/>
  <c r="I84" i="5" s="1"/>
  <c r="F33" i="5"/>
  <c r="D33" i="5" s="1"/>
  <c r="I33" i="5" s="1"/>
  <c r="C99" i="26"/>
  <c r="C211" i="20"/>
  <c r="D211" i="20" s="1"/>
  <c r="C468" i="20"/>
  <c r="C17" i="21"/>
  <c r="D17" i="21" s="1"/>
  <c r="C499" i="20"/>
  <c r="D499" i="20" s="1"/>
  <c r="E11" i="25"/>
  <c r="C600" i="20"/>
  <c r="E17" i="26"/>
  <c r="C88" i="25"/>
  <c r="D88" i="25" s="1"/>
  <c r="C442" i="20"/>
  <c r="C68" i="25"/>
  <c r="D68" i="25" s="1"/>
  <c r="C268" i="20"/>
  <c r="D268" i="20" s="1"/>
  <c r="C101" i="20"/>
  <c r="C106" i="26"/>
  <c r="C591" i="20"/>
  <c r="D591" i="20" s="1"/>
  <c r="C467" i="20"/>
  <c r="D99" i="26" l="1"/>
  <c r="D442" i="20"/>
  <c r="E469" i="20"/>
  <c r="F469" i="20" s="1"/>
  <c r="E84" i="26"/>
  <c r="F84" i="26" s="1"/>
  <c r="E81" i="26"/>
  <c r="F81" i="26" s="1"/>
  <c r="E78" i="25"/>
  <c r="F78" i="25" s="1"/>
  <c r="C56" i="26"/>
  <c r="D56" i="26" s="1"/>
  <c r="E100" i="26"/>
  <c r="F100" i="26" s="1"/>
  <c r="E94" i="25"/>
  <c r="F94" i="25" s="1"/>
  <c r="C29" i="26"/>
  <c r="D29" i="26" s="1"/>
  <c r="E174" i="20"/>
  <c r="F174" i="20" s="1"/>
  <c r="E26" i="25"/>
  <c r="F26" i="25" s="1"/>
  <c r="E26" i="26"/>
  <c r="F26" i="26" s="1"/>
  <c r="F17" i="26"/>
  <c r="F11" i="25"/>
  <c r="D106" i="26"/>
  <c r="G20" i="26"/>
  <c r="H20" i="26" s="1"/>
  <c r="E47" i="26"/>
  <c r="F47" i="26" s="1"/>
  <c r="E46" i="26"/>
  <c r="F46" i="26" s="1"/>
  <c r="E46" i="25"/>
  <c r="F46" i="25" s="1"/>
  <c r="E449" i="20"/>
  <c r="F449" i="20" s="1"/>
  <c r="E74" i="25"/>
  <c r="F74" i="25" s="1"/>
  <c r="E77" i="26"/>
  <c r="F77" i="26" s="1"/>
  <c r="C258" i="20"/>
  <c r="D258" i="20" s="1"/>
  <c r="C40" i="25"/>
  <c r="D40" i="25" s="1"/>
  <c r="D12" i="5"/>
  <c r="C478" i="20"/>
  <c r="D478" i="20" s="1"/>
  <c r="C491" i="20"/>
  <c r="D491" i="20" s="1"/>
  <c r="C529" i="20"/>
  <c r="D529" i="20" s="1"/>
  <c r="C422" i="20"/>
  <c r="D422" i="20" s="1"/>
  <c r="C426" i="20"/>
  <c r="D426" i="20" s="1"/>
  <c r="C114" i="20"/>
  <c r="D114" i="20" s="1"/>
  <c r="C108" i="20"/>
  <c r="D108" i="20" s="1"/>
  <c r="E181" i="20"/>
  <c r="F181" i="20" s="1"/>
  <c r="C186" i="20"/>
  <c r="D186" i="20" s="1"/>
  <c r="E234" i="20"/>
  <c r="F234" i="20" s="1"/>
  <c r="C240" i="20"/>
  <c r="D240" i="20" s="1"/>
  <c r="C595" i="20"/>
  <c r="D595" i="20" s="1"/>
  <c r="E299" i="20"/>
  <c r="F299" i="20" s="1"/>
  <c r="D101" i="20"/>
  <c r="C537" i="20"/>
  <c r="D537" i="20" s="1"/>
  <c r="C124" i="20"/>
  <c r="D124" i="20" s="1"/>
  <c r="C109" i="20"/>
  <c r="D109" i="20" s="1"/>
  <c r="D600" i="20"/>
  <c r="C630" i="20"/>
  <c r="D630" i="20" s="1"/>
  <c r="C549" i="20"/>
  <c r="D549" i="20" s="1"/>
  <c r="C514" i="20"/>
  <c r="D514" i="20" s="1"/>
  <c r="C527" i="20"/>
  <c r="D527" i="20" s="1"/>
  <c r="D467" i="20"/>
  <c r="C639" i="20"/>
  <c r="D639" i="20" s="1"/>
  <c r="C661" i="20"/>
  <c r="D661" i="20" s="1"/>
  <c r="E617" i="20"/>
  <c r="F617" i="20" s="1"/>
  <c r="C199" i="20"/>
  <c r="D199" i="20" s="1"/>
  <c r="C176" i="20"/>
  <c r="D176" i="20" s="1"/>
  <c r="C89" i="20"/>
  <c r="D89" i="20" s="1"/>
  <c r="C94" i="20"/>
  <c r="D94" i="20" s="1"/>
  <c r="G89" i="20"/>
  <c r="H89" i="20" s="1"/>
  <c r="G94" i="20"/>
  <c r="H94" i="20" s="1"/>
  <c r="C82" i="20"/>
  <c r="D82" i="20" s="1"/>
  <c r="C72" i="20"/>
  <c r="D72" i="20" s="1"/>
  <c r="D468" i="20"/>
  <c r="D97" i="5"/>
  <c r="C33" i="5"/>
  <c r="J33" i="5" s="1"/>
  <c r="D49" i="5"/>
  <c r="I49" i="5" s="1"/>
  <c r="D69" i="5"/>
  <c r="C84" i="5"/>
  <c r="J84" i="5" s="1"/>
  <c r="F10" i="5"/>
  <c r="G10" i="5"/>
  <c r="C12" i="5" l="1"/>
  <c r="J12" i="5" s="1"/>
  <c r="I12" i="5"/>
  <c r="C69" i="5"/>
  <c r="J69" i="5" s="1"/>
  <c r="I69" i="5"/>
  <c r="C97" i="5"/>
  <c r="J97" i="5" s="1"/>
  <c r="I97" i="5"/>
  <c r="C49" i="5"/>
  <c r="J49" i="5" s="1"/>
  <c r="E10" i="5"/>
  <c r="D10" i="5" s="1"/>
  <c r="I10" i="5" s="1"/>
  <c r="C568" i="20"/>
  <c r="D568" i="20" s="1"/>
  <c r="C689" i="20"/>
  <c r="D689" i="20" s="1"/>
  <c r="C428" i="20"/>
  <c r="D428" i="20" s="1"/>
  <c r="C435" i="20"/>
  <c r="D435" i="20" s="1"/>
  <c r="C85" i="25"/>
  <c r="D85" i="25" s="1"/>
  <c r="C94" i="26"/>
  <c r="D94" i="26" s="1"/>
  <c r="E416" i="20" l="1"/>
  <c r="F416" i="20" s="1"/>
  <c r="C71" i="26"/>
  <c r="D71" i="26" s="1"/>
  <c r="C7" i="21"/>
  <c r="D7" i="21" s="1"/>
  <c r="C324" i="20"/>
  <c r="D324" i="20" s="1"/>
  <c r="C44" i="20"/>
  <c r="D44" i="20" s="1"/>
  <c r="C50" i="20"/>
  <c r="D50" i="20" s="1"/>
  <c r="C10" i="5"/>
  <c r="J10" i="5" s="1"/>
  <c r="F17" i="5" l="1"/>
  <c r="G17" i="5"/>
  <c r="F18" i="5"/>
  <c r="G18" i="5"/>
  <c r="F51" i="5"/>
  <c r="G51" i="5"/>
  <c r="F42" i="5"/>
  <c r="G42" i="5"/>
  <c r="F89" i="5"/>
  <c r="G89" i="5"/>
  <c r="F81" i="5"/>
  <c r="G81" i="5"/>
  <c r="F70" i="5"/>
  <c r="G70" i="5"/>
  <c r="E8" i="5"/>
  <c r="G8" i="5"/>
  <c r="F82" i="5"/>
  <c r="G82" i="5"/>
  <c r="C3" i="2"/>
  <c r="F8" i="5" l="1"/>
  <c r="D8" i="5" s="1"/>
  <c r="I8" i="5" s="1"/>
  <c r="C6" i="19"/>
  <c r="D6" i="19" s="1"/>
  <c r="E6" i="19" s="1"/>
  <c r="J6" i="19" s="1"/>
  <c r="P6" i="19" s="1"/>
  <c r="E82" i="5"/>
  <c r="G39" i="5"/>
  <c r="G45" i="5"/>
  <c r="F45" i="5"/>
  <c r="F39" i="5"/>
  <c r="E45" i="5"/>
  <c r="E39" i="5"/>
  <c r="E70" i="5"/>
  <c r="E81" i="5"/>
  <c r="D81" i="5" s="1"/>
  <c r="I81" i="5" s="1"/>
  <c r="E89" i="5"/>
  <c r="D89" i="5" s="1"/>
  <c r="I89" i="5" s="1"/>
  <c r="E42" i="5"/>
  <c r="E51" i="5"/>
  <c r="E18" i="5"/>
  <c r="E17" i="5"/>
  <c r="D17" i="5" s="1"/>
  <c r="I17" i="5" s="1"/>
  <c r="F12" i="12"/>
  <c r="P12" i="12" s="1"/>
  <c r="E12" i="12"/>
  <c r="O12" i="12" s="1"/>
  <c r="D12" i="12"/>
  <c r="N12" i="12" s="1"/>
  <c r="C103" i="25"/>
  <c r="C9" i="26"/>
  <c r="D9" i="26" s="1"/>
  <c r="C455" i="20"/>
  <c r="D455" i="20" s="1"/>
  <c r="C42" i="20"/>
  <c r="D42" i="20" s="1"/>
  <c r="C386" i="20"/>
  <c r="C254" i="20"/>
  <c r="D254" i="20" s="1"/>
  <c r="C158" i="20"/>
  <c r="C239" i="20"/>
  <c r="D239" i="20" s="1"/>
  <c r="E365" i="20"/>
  <c r="F365" i="20" s="1"/>
  <c r="C101" i="26"/>
  <c r="D101" i="26" s="1"/>
  <c r="E12" i="4"/>
  <c r="P12" i="4" s="1"/>
  <c r="C79" i="25"/>
  <c r="D79" i="25" s="1"/>
  <c r="E28" i="26"/>
  <c r="F28" i="26" s="1"/>
  <c r="C55" i="25"/>
  <c r="D55" i="25" s="1"/>
  <c r="C322" i="20"/>
  <c r="D322" i="20" s="1"/>
  <c r="D12" i="4"/>
  <c r="E404" i="20"/>
  <c r="F404" i="20" s="1"/>
  <c r="C95" i="25"/>
  <c r="F12" i="4"/>
  <c r="Q12" i="4" s="1"/>
  <c r="F27" i="5"/>
  <c r="G27" i="5"/>
  <c r="F19" i="5"/>
  <c r="G19" i="5"/>
  <c r="F95" i="5"/>
  <c r="G95" i="5"/>
  <c r="F31" i="5"/>
  <c r="G31" i="5"/>
  <c r="F34" i="5"/>
  <c r="G34" i="5"/>
  <c r="F71" i="5"/>
  <c r="G71" i="5"/>
  <c r="F63" i="5"/>
  <c r="G63" i="5"/>
  <c r="F59" i="5"/>
  <c r="G59" i="5"/>
  <c r="F99" i="5"/>
  <c r="G99" i="5"/>
  <c r="F104" i="5"/>
  <c r="G104" i="5"/>
  <c r="F6" i="5"/>
  <c r="G6" i="5"/>
  <c r="E15" i="5"/>
  <c r="F15" i="5"/>
  <c r="G15" i="5"/>
  <c r="F57" i="5"/>
  <c r="G57" i="5"/>
  <c r="F91" i="5"/>
  <c r="G91" i="5"/>
  <c r="E72" i="5"/>
  <c r="G72" i="5"/>
  <c r="E35" i="5"/>
  <c r="F35" i="5"/>
  <c r="G35" i="5"/>
  <c r="F41" i="5"/>
  <c r="G41" i="5"/>
  <c r="F4" i="5"/>
  <c r="G4" i="5"/>
  <c r="E20" i="5"/>
  <c r="F20" i="5"/>
  <c r="G20" i="5"/>
  <c r="E50" i="5"/>
  <c r="G50" i="5"/>
  <c r="E64" i="5"/>
  <c r="F64" i="5"/>
  <c r="G64" i="5"/>
  <c r="E7" i="5"/>
  <c r="F7" i="5"/>
  <c r="G7" i="5"/>
  <c r="E96" i="5"/>
  <c r="F96" i="5"/>
  <c r="G96" i="5"/>
  <c r="E52" i="5"/>
  <c r="F52" i="5"/>
  <c r="G52" i="5"/>
  <c r="F92" i="5"/>
  <c r="G92" i="5"/>
  <c r="U3" i="1"/>
  <c r="T3" i="1"/>
  <c r="O12" i="4" l="1"/>
  <c r="D95" i="25"/>
  <c r="C61" i="25"/>
  <c r="D61" i="25" s="1"/>
  <c r="E60" i="25"/>
  <c r="F60" i="25" s="1"/>
  <c r="D103" i="25"/>
  <c r="C465" i="20"/>
  <c r="D465" i="20" s="1"/>
  <c r="C76" i="25"/>
  <c r="D76" i="25" s="1"/>
  <c r="C23" i="21"/>
  <c r="D23" i="21" s="1"/>
  <c r="C32" i="25"/>
  <c r="D32" i="25" s="1"/>
  <c r="C106" i="25"/>
  <c r="D106" i="25" s="1"/>
  <c r="D84" i="25"/>
  <c r="C86" i="26"/>
  <c r="D86" i="26" s="1"/>
  <c r="C22" i="19"/>
  <c r="D22" i="19" s="1"/>
  <c r="E22" i="19" s="1"/>
  <c r="J22" i="19" s="1"/>
  <c r="P22" i="19" s="1"/>
  <c r="G67" i="26"/>
  <c r="H67" i="26" s="1"/>
  <c r="C624" i="20"/>
  <c r="D624" i="20" s="1"/>
  <c r="C97" i="25"/>
  <c r="D97" i="25" s="1"/>
  <c r="C138" i="20"/>
  <c r="D138" i="20" s="1"/>
  <c r="C125" i="20"/>
  <c r="D125" i="20" s="1"/>
  <c r="C541" i="20"/>
  <c r="D541" i="20" s="1"/>
  <c r="C569" i="20"/>
  <c r="D569" i="20" s="1"/>
  <c r="E28" i="5"/>
  <c r="D386" i="20"/>
  <c r="C13" i="21"/>
  <c r="D13" i="21" s="1"/>
  <c r="C342" i="20"/>
  <c r="D342" i="20" s="1"/>
  <c r="C353" i="20"/>
  <c r="D353" i="20" s="1"/>
  <c r="E197" i="20"/>
  <c r="F197" i="20" s="1"/>
  <c r="C175" i="20"/>
  <c r="D175" i="20" s="1"/>
  <c r="C188" i="20"/>
  <c r="D188" i="20" s="1"/>
  <c r="C194" i="20"/>
  <c r="D194" i="20" s="1"/>
  <c r="C184" i="20"/>
  <c r="D184" i="20" s="1"/>
  <c r="C196" i="20"/>
  <c r="D196" i="20" s="1"/>
  <c r="C592" i="20"/>
  <c r="D592" i="20" s="1"/>
  <c r="C400" i="20"/>
  <c r="D400" i="20" s="1"/>
  <c r="F28" i="5"/>
  <c r="C116" i="20"/>
  <c r="D116" i="20" s="1"/>
  <c r="C132" i="20"/>
  <c r="D132" i="20" s="1"/>
  <c r="C121" i="20"/>
  <c r="D121" i="20" s="1"/>
  <c r="C133" i="20"/>
  <c r="D133" i="20" s="1"/>
  <c r="E192" i="20"/>
  <c r="F192" i="20" s="1"/>
  <c r="E187" i="20"/>
  <c r="F187" i="20" s="1"/>
  <c r="C191" i="20"/>
  <c r="D191" i="20" s="1"/>
  <c r="C177" i="20"/>
  <c r="D177" i="20" s="1"/>
  <c r="F56" i="5"/>
  <c r="C450" i="20"/>
  <c r="D450" i="20" s="1"/>
  <c r="E456" i="20"/>
  <c r="F456" i="20" s="1"/>
  <c r="C457" i="20"/>
  <c r="D457" i="20" s="1"/>
  <c r="C463" i="20"/>
  <c r="D463" i="20" s="1"/>
  <c r="C459" i="20"/>
  <c r="D459" i="20" s="1"/>
  <c r="E453" i="20"/>
  <c r="F453" i="20" s="1"/>
  <c r="C461" i="20"/>
  <c r="D461" i="20" s="1"/>
  <c r="E618" i="20"/>
  <c r="F618" i="20" s="1"/>
  <c r="C17" i="19"/>
  <c r="D17" i="19" s="1"/>
  <c r="E17" i="19" s="1"/>
  <c r="J17" i="19" s="1"/>
  <c r="P17" i="19" s="1"/>
  <c r="C425" i="20"/>
  <c r="D425" i="20" s="1"/>
  <c r="C427" i="20"/>
  <c r="D427" i="20" s="1"/>
  <c r="C563" i="20"/>
  <c r="D563" i="20" s="1"/>
  <c r="C538" i="20"/>
  <c r="D538" i="20" s="1"/>
  <c r="C262" i="20"/>
  <c r="D262" i="20" s="1"/>
  <c r="C269" i="20"/>
  <c r="D269" i="20" s="1"/>
  <c r="C412" i="20"/>
  <c r="D412" i="20" s="1"/>
  <c r="C399" i="20"/>
  <c r="D399" i="20" s="1"/>
  <c r="C8" i="5"/>
  <c r="J8" i="5" s="1"/>
  <c r="C559" i="20"/>
  <c r="D559" i="20" s="1"/>
  <c r="C515" i="20"/>
  <c r="D515" i="20" s="1"/>
  <c r="E230" i="20"/>
  <c r="F230" i="20" s="1"/>
  <c r="E224" i="20"/>
  <c r="F224" i="20" s="1"/>
  <c r="C355" i="20"/>
  <c r="D355" i="20" s="1"/>
  <c r="C357" i="20"/>
  <c r="D357" i="20" s="1"/>
  <c r="F50" i="5"/>
  <c r="D50" i="5" s="1"/>
  <c r="F72" i="5"/>
  <c r="D72" i="5" s="1"/>
  <c r="I72" i="5" s="1"/>
  <c r="E60" i="5"/>
  <c r="C115" i="20"/>
  <c r="D115" i="20" s="1"/>
  <c r="C129" i="20"/>
  <c r="D129" i="20" s="1"/>
  <c r="C205" i="20"/>
  <c r="D205" i="20" s="1"/>
  <c r="C222" i="20"/>
  <c r="D222" i="20" s="1"/>
  <c r="C385" i="20"/>
  <c r="D385" i="20" s="1"/>
  <c r="D158" i="20"/>
  <c r="C12" i="19"/>
  <c r="D12" i="19" s="1"/>
  <c r="E12" i="19" s="1"/>
  <c r="J12" i="19" s="1"/>
  <c r="P12" i="19" s="1"/>
  <c r="C5" i="19"/>
  <c r="D5" i="19" s="1"/>
  <c r="E5" i="19" s="1"/>
  <c r="J5" i="19" s="1"/>
  <c r="P5" i="19" s="1"/>
  <c r="C25" i="19"/>
  <c r="D25" i="19" s="1"/>
  <c r="E25" i="19" s="1"/>
  <c r="J25" i="19" s="1"/>
  <c r="P25" i="19" s="1"/>
  <c r="C7" i="19"/>
  <c r="D7" i="19" s="1"/>
  <c r="E7" i="19" s="1"/>
  <c r="J7" i="19" s="1"/>
  <c r="P7" i="19" s="1"/>
  <c r="C10" i="19"/>
  <c r="D10" i="19" s="1"/>
  <c r="E10" i="19" s="1"/>
  <c r="J10" i="19" s="1"/>
  <c r="P10" i="19" s="1"/>
  <c r="C18" i="19"/>
  <c r="D18" i="19" s="1"/>
  <c r="E18" i="19" s="1"/>
  <c r="J18" i="19" s="1"/>
  <c r="P18" i="19" s="1"/>
  <c r="C26" i="19"/>
  <c r="D26" i="19" s="1"/>
  <c r="E26" i="19" s="1"/>
  <c r="J26" i="19" s="1"/>
  <c r="P26" i="19" s="1"/>
  <c r="C3" i="19"/>
  <c r="D3" i="19" s="1"/>
  <c r="E3" i="19" s="1"/>
  <c r="J3" i="19" s="1"/>
  <c r="P3" i="19" s="1"/>
  <c r="C11" i="19"/>
  <c r="D11" i="19" s="1"/>
  <c r="E11" i="19" s="1"/>
  <c r="J11" i="19" s="1"/>
  <c r="P11" i="19" s="1"/>
  <c r="C19" i="19"/>
  <c r="D19" i="19" s="1"/>
  <c r="E19" i="19" s="1"/>
  <c r="J19" i="19" s="1"/>
  <c r="P19" i="19" s="1"/>
  <c r="C15" i="19"/>
  <c r="D15" i="19" s="1"/>
  <c r="E15" i="19" s="1"/>
  <c r="J15" i="19" s="1"/>
  <c r="P15" i="19" s="1"/>
  <c r="C13" i="19"/>
  <c r="D13" i="19" s="1"/>
  <c r="E13" i="19" s="1"/>
  <c r="J13" i="19" s="1"/>
  <c r="P13" i="19" s="1"/>
  <c r="C23" i="19"/>
  <c r="D23" i="19" s="1"/>
  <c r="E23" i="19" s="1"/>
  <c r="J23" i="19" s="1"/>
  <c r="P23" i="19" s="1"/>
  <c r="G56" i="5"/>
  <c r="G9" i="5"/>
  <c r="C2" i="19"/>
  <c r="D2" i="19" s="1"/>
  <c r="E2" i="19" s="1"/>
  <c r="J2" i="19" s="1"/>
  <c r="P2" i="19" s="1"/>
  <c r="C16" i="19"/>
  <c r="D16" i="19" s="1"/>
  <c r="E16" i="19" s="1"/>
  <c r="J16" i="19" s="1"/>
  <c r="P16" i="19" s="1"/>
  <c r="F9" i="5"/>
  <c r="C21" i="19"/>
  <c r="D21" i="19" s="1"/>
  <c r="E21" i="19" s="1"/>
  <c r="J21" i="19" s="1"/>
  <c r="P21" i="19" s="1"/>
  <c r="C8" i="19"/>
  <c r="C14" i="19"/>
  <c r="D14" i="19" s="1"/>
  <c r="E14" i="19" s="1"/>
  <c r="J14" i="19" s="1"/>
  <c r="P14" i="19" s="1"/>
  <c r="E26" i="5"/>
  <c r="C4" i="19"/>
  <c r="D4" i="19" s="1"/>
  <c r="E4" i="19" s="1"/>
  <c r="J4" i="19" s="1"/>
  <c r="P4" i="19" s="1"/>
  <c r="C24" i="19"/>
  <c r="D24" i="19" s="1"/>
  <c r="E24" i="19" s="1"/>
  <c r="J24" i="19" s="1"/>
  <c r="P24" i="19" s="1"/>
  <c r="I6" i="19"/>
  <c r="O6" i="19" s="1"/>
  <c r="C9" i="19"/>
  <c r="D9" i="19" s="1"/>
  <c r="E9" i="19" s="1"/>
  <c r="J9" i="19" s="1"/>
  <c r="P9" i="19" s="1"/>
  <c r="H6" i="19"/>
  <c r="N6" i="19" s="1"/>
  <c r="F3" i="5"/>
  <c r="E56" i="5"/>
  <c r="G3" i="5"/>
  <c r="E9" i="5"/>
  <c r="D10" i="17"/>
  <c r="F6" i="19"/>
  <c r="C13" i="18"/>
  <c r="D13" i="18" s="1"/>
  <c r="H10" i="17"/>
  <c r="F10" i="17"/>
  <c r="G10" i="17"/>
  <c r="E10" i="17"/>
  <c r="G28" i="5"/>
  <c r="G66" i="5"/>
  <c r="G106" i="5"/>
  <c r="G40" i="5"/>
  <c r="F30" i="5"/>
  <c r="F106" i="5"/>
  <c r="F76" i="5"/>
  <c r="F40" i="5"/>
  <c r="F85" i="5"/>
  <c r="D39" i="5"/>
  <c r="D20" i="5"/>
  <c r="G30" i="5"/>
  <c r="G76" i="5"/>
  <c r="G85" i="5"/>
  <c r="F66" i="5"/>
  <c r="D52" i="5"/>
  <c r="E66" i="5"/>
  <c r="D7" i="5"/>
  <c r="I7" i="5" s="1"/>
  <c r="D64" i="5"/>
  <c r="I64" i="5" s="1"/>
  <c r="E30" i="5"/>
  <c r="E106" i="5"/>
  <c r="E76" i="5"/>
  <c r="E40" i="5"/>
  <c r="E85" i="5"/>
  <c r="G60" i="5"/>
  <c r="F60" i="5"/>
  <c r="G16" i="5"/>
  <c r="G93" i="5"/>
  <c r="G48" i="5"/>
  <c r="G83" i="5"/>
  <c r="G26" i="5"/>
  <c r="F16" i="5"/>
  <c r="F93" i="5"/>
  <c r="F48" i="5"/>
  <c r="F83" i="5"/>
  <c r="F26" i="5"/>
  <c r="E16" i="5"/>
  <c r="E93" i="5"/>
  <c r="E48" i="5"/>
  <c r="E83" i="5"/>
  <c r="E3" i="5"/>
  <c r="G32" i="5"/>
  <c r="F32" i="5"/>
  <c r="E32" i="5"/>
  <c r="G58" i="5"/>
  <c r="F58" i="5"/>
  <c r="E58" i="5"/>
  <c r="G37" i="5"/>
  <c r="F37" i="5"/>
  <c r="E37" i="5"/>
  <c r="E92" i="5"/>
  <c r="D92" i="5" s="1"/>
  <c r="I92" i="5" s="1"/>
  <c r="G86" i="5"/>
  <c r="F86" i="5"/>
  <c r="E86" i="5"/>
  <c r="G36" i="5"/>
  <c r="F36" i="5"/>
  <c r="E36" i="5"/>
  <c r="G13" i="5"/>
  <c r="F13" i="5"/>
  <c r="E13" i="5"/>
  <c r="D96" i="5"/>
  <c r="I96" i="5" s="1"/>
  <c r="G21" i="5"/>
  <c r="F21" i="5"/>
  <c r="E21" i="5"/>
  <c r="G102" i="5"/>
  <c r="F102" i="5"/>
  <c r="E102" i="5"/>
  <c r="G87" i="5"/>
  <c r="F87" i="5"/>
  <c r="E87" i="5"/>
  <c r="G77" i="5"/>
  <c r="F77" i="5"/>
  <c r="E77" i="5"/>
  <c r="E4" i="5"/>
  <c r="G75" i="5"/>
  <c r="F75" i="5"/>
  <c r="E75" i="5"/>
  <c r="G79" i="5"/>
  <c r="F79" i="5"/>
  <c r="E79" i="5"/>
  <c r="G103" i="5"/>
  <c r="F103" i="5"/>
  <c r="E103" i="5"/>
  <c r="G80" i="5"/>
  <c r="F80" i="5"/>
  <c r="E80" i="5"/>
  <c r="E41" i="5"/>
  <c r="D41" i="5" s="1"/>
  <c r="I41" i="5" s="1"/>
  <c r="F26" i="4"/>
  <c r="Q26" i="4" s="1"/>
  <c r="E26" i="4"/>
  <c r="P26" i="4" s="1"/>
  <c r="D26" i="4"/>
  <c r="D35" i="5"/>
  <c r="I35" i="5" s="1"/>
  <c r="E91" i="5"/>
  <c r="D91" i="5" s="1"/>
  <c r="I91" i="5" s="1"/>
  <c r="G55" i="5"/>
  <c r="F55" i="5"/>
  <c r="E55" i="5"/>
  <c r="G90" i="5"/>
  <c r="F90" i="5"/>
  <c r="E90" i="5"/>
  <c r="G53" i="5"/>
  <c r="F53" i="5"/>
  <c r="E53" i="5"/>
  <c r="G74" i="5"/>
  <c r="F74" i="5"/>
  <c r="E74" i="5"/>
  <c r="E57" i="5"/>
  <c r="G100" i="5"/>
  <c r="F100" i="5"/>
  <c r="E100" i="5"/>
  <c r="D15" i="5"/>
  <c r="I15" i="5" s="1"/>
  <c r="E6" i="5"/>
  <c r="G65" i="5"/>
  <c r="F65" i="5"/>
  <c r="E65" i="5"/>
  <c r="G61" i="5"/>
  <c r="F61" i="5"/>
  <c r="E61" i="5"/>
  <c r="E104" i="5"/>
  <c r="D104" i="5" s="1"/>
  <c r="I104" i="5" s="1"/>
  <c r="E99" i="5"/>
  <c r="D99" i="5" s="1"/>
  <c r="I99" i="5" s="1"/>
  <c r="G54" i="5"/>
  <c r="F54" i="5"/>
  <c r="E54" i="5"/>
  <c r="G11" i="5"/>
  <c r="F11" i="5"/>
  <c r="E11" i="5"/>
  <c r="G62" i="5"/>
  <c r="F62" i="5"/>
  <c r="E62" i="5"/>
  <c r="E59" i="5"/>
  <c r="D59" i="5" s="1"/>
  <c r="I59" i="5" s="1"/>
  <c r="E63" i="5"/>
  <c r="D63" i="5" s="1"/>
  <c r="I63" i="5" s="1"/>
  <c r="G29" i="5"/>
  <c r="F29" i="5"/>
  <c r="E29" i="5"/>
  <c r="G46" i="5"/>
  <c r="F46" i="5"/>
  <c r="E46" i="5"/>
  <c r="E71" i="5"/>
  <c r="D71" i="5" s="1"/>
  <c r="I71" i="5" s="1"/>
  <c r="E34" i="5"/>
  <c r="D34" i="5" s="1"/>
  <c r="G78" i="5"/>
  <c r="G43" i="5"/>
  <c r="G47" i="5"/>
  <c r="G44" i="5" s="1"/>
  <c r="G98" i="5"/>
  <c r="G88" i="5"/>
  <c r="G68" i="5"/>
  <c r="G73" i="5"/>
  <c r="G94" i="5"/>
  <c r="G25" i="5"/>
  <c r="G38" i="5"/>
  <c r="F25" i="5"/>
  <c r="F88" i="5"/>
  <c r="F73" i="5"/>
  <c r="F68" i="5"/>
  <c r="F98" i="5"/>
  <c r="F94" i="5"/>
  <c r="F43" i="5"/>
  <c r="F38" i="5"/>
  <c r="F47" i="5"/>
  <c r="F44" i="5" s="1"/>
  <c r="F78" i="5"/>
  <c r="E25" i="5"/>
  <c r="E68" i="5"/>
  <c r="E88" i="5"/>
  <c r="E94" i="5"/>
  <c r="E98" i="5"/>
  <c r="E73" i="5"/>
  <c r="E78" i="5"/>
  <c r="E38" i="5"/>
  <c r="E47" i="5"/>
  <c r="E43" i="5"/>
  <c r="E31" i="5"/>
  <c r="E95" i="5"/>
  <c r="D95" i="5" s="1"/>
  <c r="I95" i="5" s="1"/>
  <c r="E19" i="5"/>
  <c r="D19" i="5" s="1"/>
  <c r="I19" i="5" s="1"/>
  <c r="E27" i="5"/>
  <c r="D27" i="5" s="1"/>
  <c r="I27" i="5" s="1"/>
  <c r="C17" i="5"/>
  <c r="J17" i="5" s="1"/>
  <c r="D18" i="5"/>
  <c r="I18" i="5" s="1"/>
  <c r="D51" i="5"/>
  <c r="I51" i="5" s="1"/>
  <c r="D42" i="5"/>
  <c r="I42" i="5" s="1"/>
  <c r="C89" i="5"/>
  <c r="J89" i="5" s="1"/>
  <c r="C81" i="5"/>
  <c r="J81" i="5" s="1"/>
  <c r="D70" i="5"/>
  <c r="I70" i="5" s="1"/>
  <c r="D45" i="5"/>
  <c r="I45" i="5" s="1"/>
  <c r="D82" i="5"/>
  <c r="I82" i="5" s="1"/>
  <c r="F4" i="12"/>
  <c r="P4" i="12" s="1"/>
  <c r="F26" i="12"/>
  <c r="P26" i="12" s="1"/>
  <c r="F19" i="12"/>
  <c r="P19" i="12" s="1"/>
  <c r="E16" i="12"/>
  <c r="O16" i="12" s="1"/>
  <c r="D16" i="12"/>
  <c r="N16" i="12" s="1"/>
  <c r="F3" i="12"/>
  <c r="P3" i="12" s="1"/>
  <c r="F23" i="12"/>
  <c r="P23" i="12" s="1"/>
  <c r="F11" i="12"/>
  <c r="P11" i="12" s="1"/>
  <c r="F21" i="12"/>
  <c r="P21" i="12" s="1"/>
  <c r="F10" i="12"/>
  <c r="P10" i="12" s="1"/>
  <c r="F13" i="12"/>
  <c r="P13" i="12" s="1"/>
  <c r="E5" i="12"/>
  <c r="O5" i="12" s="1"/>
  <c r="D8" i="12"/>
  <c r="N8" i="12" s="1"/>
  <c r="D5" i="12"/>
  <c r="N5" i="12" s="1"/>
  <c r="E3" i="12"/>
  <c r="O3" i="12" s="1"/>
  <c r="E23" i="12"/>
  <c r="O23" i="12" s="1"/>
  <c r="E11" i="12"/>
  <c r="O11" i="12" s="1"/>
  <c r="E21" i="12"/>
  <c r="O21" i="12" s="1"/>
  <c r="F2" i="12"/>
  <c r="P2" i="12" s="1"/>
  <c r="D13" i="12"/>
  <c r="N13" i="12" s="1"/>
  <c r="D3" i="12"/>
  <c r="N3" i="12" s="1"/>
  <c r="D23" i="12"/>
  <c r="N23" i="12" s="1"/>
  <c r="D11" i="12"/>
  <c r="N11" i="12" s="1"/>
  <c r="D21" i="12"/>
  <c r="N21" i="12" s="1"/>
  <c r="D6" i="12"/>
  <c r="N6" i="12" s="1"/>
  <c r="E4" i="12"/>
  <c r="O4" i="12" s="1"/>
  <c r="E10" i="12"/>
  <c r="O10" i="12" s="1"/>
  <c r="E26" i="12"/>
  <c r="O26" i="12" s="1"/>
  <c r="E19" i="12"/>
  <c r="O19" i="12" s="1"/>
  <c r="E15" i="12"/>
  <c r="O15" i="12" s="1"/>
  <c r="D15" i="12"/>
  <c r="N15" i="12" s="1"/>
  <c r="D19" i="12"/>
  <c r="N19" i="12" s="1"/>
  <c r="E6" i="12"/>
  <c r="O6" i="12" s="1"/>
  <c r="E2" i="12"/>
  <c r="O2" i="12" s="1"/>
  <c r="D26" i="12"/>
  <c r="N26" i="12" s="1"/>
  <c r="F14" i="12"/>
  <c r="P14" i="12" s="1"/>
  <c r="F18" i="12"/>
  <c r="P18" i="12" s="1"/>
  <c r="F17" i="12"/>
  <c r="P17" i="12" s="1"/>
  <c r="F7" i="12"/>
  <c r="P7" i="12" s="1"/>
  <c r="F25" i="12"/>
  <c r="P25" i="12" s="1"/>
  <c r="F20" i="12"/>
  <c r="P20" i="12" s="1"/>
  <c r="F9" i="12"/>
  <c r="P9" i="12" s="1"/>
  <c r="F22" i="12"/>
  <c r="P22" i="12" s="1"/>
  <c r="F6" i="12"/>
  <c r="P6" i="12" s="1"/>
  <c r="D10" i="12"/>
  <c r="N10" i="12" s="1"/>
  <c r="E14" i="12"/>
  <c r="O14" i="12" s="1"/>
  <c r="E18" i="12"/>
  <c r="O18" i="12" s="1"/>
  <c r="E17" i="12"/>
  <c r="O17" i="12" s="1"/>
  <c r="E7" i="12"/>
  <c r="O7" i="12" s="1"/>
  <c r="E25" i="12"/>
  <c r="O25" i="12" s="1"/>
  <c r="E20" i="12"/>
  <c r="O20" i="12" s="1"/>
  <c r="E9" i="12"/>
  <c r="O9" i="12" s="1"/>
  <c r="E22" i="12"/>
  <c r="O22" i="12" s="1"/>
  <c r="D4" i="12"/>
  <c r="N4" i="12" s="1"/>
  <c r="D2" i="12"/>
  <c r="N2" i="12" s="1"/>
  <c r="D14" i="12"/>
  <c r="N14" i="12" s="1"/>
  <c r="D18" i="12"/>
  <c r="N18" i="12" s="1"/>
  <c r="D17" i="12"/>
  <c r="N17" i="12" s="1"/>
  <c r="D7" i="12"/>
  <c r="N7" i="12" s="1"/>
  <c r="D25" i="12"/>
  <c r="N25" i="12" s="1"/>
  <c r="D20" i="12"/>
  <c r="N20" i="12" s="1"/>
  <c r="D9" i="12"/>
  <c r="N9" i="12" s="1"/>
  <c r="D22" i="12"/>
  <c r="N22" i="12" s="1"/>
  <c r="C12" i="12"/>
  <c r="F15" i="12"/>
  <c r="P15" i="12" s="1"/>
  <c r="F8" i="12"/>
  <c r="P8" i="12" s="1"/>
  <c r="F16" i="12"/>
  <c r="P16" i="12" s="1"/>
  <c r="E8" i="12"/>
  <c r="O8" i="12" s="1"/>
  <c r="F5" i="12"/>
  <c r="P5" i="12" s="1"/>
  <c r="E13" i="12"/>
  <c r="O13" i="12" s="1"/>
  <c r="C67" i="26"/>
  <c r="D67" i="26" s="1"/>
  <c r="C690" i="20"/>
  <c r="C583" i="20"/>
  <c r="C95" i="26"/>
  <c r="E47" i="25"/>
  <c r="C420" i="20"/>
  <c r="C579" i="20"/>
  <c r="C12" i="21"/>
  <c r="C252" i="20"/>
  <c r="C660" i="20"/>
  <c r="E102" i="26"/>
  <c r="F102" i="26" s="1"/>
  <c r="C109" i="26"/>
  <c r="D109" i="26" s="1"/>
  <c r="C157" i="20"/>
  <c r="D157" i="20" s="1"/>
  <c r="C23" i="25"/>
  <c r="C79" i="26"/>
  <c r="D79" i="26" s="1"/>
  <c r="C576" i="20"/>
  <c r="D576" i="20" s="1"/>
  <c r="C371" i="20"/>
  <c r="C6" i="20"/>
  <c r="D6" i="20" s="1"/>
  <c r="C12" i="4"/>
  <c r="A12" i="4" s="1"/>
  <c r="F4" i="4"/>
  <c r="Q4" i="4" s="1"/>
  <c r="F10" i="4"/>
  <c r="Q10" i="4" s="1"/>
  <c r="F2" i="4"/>
  <c r="Q2" i="4" s="1"/>
  <c r="E4" i="4"/>
  <c r="P4" i="4" s="1"/>
  <c r="E10" i="4"/>
  <c r="P10" i="4" s="1"/>
  <c r="E15" i="4"/>
  <c r="P15" i="4" s="1"/>
  <c r="E67" i="20"/>
  <c r="C375" i="20"/>
  <c r="G5" i="5"/>
  <c r="F6" i="4"/>
  <c r="Q6" i="4" s="1"/>
  <c r="D10" i="4"/>
  <c r="D15" i="4"/>
  <c r="D2" i="4"/>
  <c r="D19" i="4"/>
  <c r="F7" i="4"/>
  <c r="Q7" i="4" s="1"/>
  <c r="F20" i="4"/>
  <c r="Q20" i="4" s="1"/>
  <c r="F9" i="4"/>
  <c r="Q9" i="4" s="1"/>
  <c r="C9" i="20"/>
  <c r="D9" i="20" s="1"/>
  <c r="E7" i="4"/>
  <c r="P7" i="4" s="1"/>
  <c r="E9" i="4"/>
  <c r="P9" i="4" s="1"/>
  <c r="E22" i="4"/>
  <c r="P22" i="4" s="1"/>
  <c r="D14" i="4"/>
  <c r="D17" i="4"/>
  <c r="D7" i="4"/>
  <c r="C642" i="20"/>
  <c r="D642" i="20" s="1"/>
  <c r="F8" i="4"/>
  <c r="Q8" i="4" s="1"/>
  <c r="E24" i="4"/>
  <c r="P24" i="4" s="1"/>
  <c r="E13" i="4"/>
  <c r="P13" i="4" s="1"/>
  <c r="E8" i="4"/>
  <c r="P8" i="4" s="1"/>
  <c r="F5" i="4"/>
  <c r="Q5" i="4" s="1"/>
  <c r="C407" i="20"/>
  <c r="F19" i="4"/>
  <c r="Q19" i="4" s="1"/>
  <c r="F17" i="4"/>
  <c r="Q17" i="4" s="1"/>
  <c r="C476" i="20"/>
  <c r="D476" i="20" s="1"/>
  <c r="D20" i="4"/>
  <c r="F13" i="4"/>
  <c r="Q13" i="4" s="1"/>
  <c r="D8" i="4"/>
  <c r="E5" i="4"/>
  <c r="P5" i="4" s="1"/>
  <c r="E2" i="4"/>
  <c r="P2" i="4" s="1"/>
  <c r="E19" i="4"/>
  <c r="P19" i="4" s="1"/>
  <c r="C21" i="26"/>
  <c r="F25" i="4"/>
  <c r="Q25" i="4" s="1"/>
  <c r="E14" i="4"/>
  <c r="P14" i="4" s="1"/>
  <c r="E18" i="4"/>
  <c r="P18" i="4" s="1"/>
  <c r="E17" i="4"/>
  <c r="P17" i="4" s="1"/>
  <c r="E25" i="4"/>
  <c r="P25" i="4" s="1"/>
  <c r="D9" i="4"/>
  <c r="F24" i="4"/>
  <c r="Q24" i="4" s="1"/>
  <c r="F15" i="4"/>
  <c r="Q15" i="4" s="1"/>
  <c r="E6" i="4"/>
  <c r="P6" i="4" s="1"/>
  <c r="F5" i="5"/>
  <c r="D4" i="4"/>
  <c r="D18" i="4"/>
  <c r="C89" i="25"/>
  <c r="D89" i="25" s="1"/>
  <c r="D24" i="4"/>
  <c r="F3" i="4"/>
  <c r="Q3" i="4" s="1"/>
  <c r="D5" i="4"/>
  <c r="E11" i="4"/>
  <c r="P11" i="4" s="1"/>
  <c r="E16" i="4"/>
  <c r="P16" i="4" s="1"/>
  <c r="E5" i="5"/>
  <c r="D6" i="4"/>
  <c r="F14" i="4"/>
  <c r="Q14" i="4" s="1"/>
  <c r="F18" i="4"/>
  <c r="Q18" i="4" s="1"/>
  <c r="F22" i="4"/>
  <c r="Q22" i="4" s="1"/>
  <c r="C68" i="26"/>
  <c r="D68" i="26" s="1"/>
  <c r="E20" i="4"/>
  <c r="P20" i="4" s="1"/>
  <c r="D25" i="4"/>
  <c r="D22" i="4"/>
  <c r="D13" i="4"/>
  <c r="F23" i="4"/>
  <c r="Q23" i="4" s="1"/>
  <c r="F11" i="4"/>
  <c r="Q11" i="4" s="1"/>
  <c r="F21" i="4"/>
  <c r="Q21" i="4" s="1"/>
  <c r="F16" i="4"/>
  <c r="Q16" i="4" s="1"/>
  <c r="E3" i="4"/>
  <c r="P3" i="4" s="1"/>
  <c r="E23" i="4"/>
  <c r="P23" i="4" s="1"/>
  <c r="E21" i="4"/>
  <c r="P21" i="4" s="1"/>
  <c r="C25" i="20"/>
  <c r="C206" i="20"/>
  <c r="D3" i="4"/>
  <c r="D23" i="4"/>
  <c r="C45" i="25"/>
  <c r="D45" i="25" s="1"/>
  <c r="D11" i="4"/>
  <c r="D21" i="4"/>
  <c r="D16" i="4"/>
  <c r="C41" i="26"/>
  <c r="E97" i="26"/>
  <c r="C104" i="25"/>
  <c r="C92" i="25"/>
  <c r="C20" i="5" l="1"/>
  <c r="J20" i="5" s="1"/>
  <c r="I20" i="5"/>
  <c r="C39" i="5"/>
  <c r="J39" i="5" s="1"/>
  <c r="I39" i="5"/>
  <c r="C50" i="5"/>
  <c r="J50" i="5" s="1"/>
  <c r="I50" i="5"/>
  <c r="C34" i="5"/>
  <c r="J34" i="5" s="1"/>
  <c r="I34" i="5"/>
  <c r="C52" i="5"/>
  <c r="J52" i="5" s="1"/>
  <c r="I52" i="5"/>
  <c r="E44" i="5"/>
  <c r="O19" i="4"/>
  <c r="O11" i="4"/>
  <c r="O14" i="4"/>
  <c r="O6" i="4"/>
  <c r="O2" i="4"/>
  <c r="O7" i="4"/>
  <c r="O21" i="4"/>
  <c r="O9" i="4"/>
  <c r="O20" i="4"/>
  <c r="O17" i="4"/>
  <c r="O10" i="4"/>
  <c r="O13" i="4"/>
  <c r="O5" i="4"/>
  <c r="O23" i="4"/>
  <c r="O22" i="4"/>
  <c r="O8" i="4"/>
  <c r="O3" i="4"/>
  <c r="O25" i="4"/>
  <c r="O24" i="4"/>
  <c r="O16" i="4"/>
  <c r="O18" i="4"/>
  <c r="O15" i="4"/>
  <c r="O4" i="4"/>
  <c r="H22" i="19"/>
  <c r="N22" i="19" s="1"/>
  <c r="I22" i="19"/>
  <c r="O22" i="19" s="1"/>
  <c r="H3" i="19"/>
  <c r="N3" i="19" s="1"/>
  <c r="D28" i="5"/>
  <c r="I12" i="19"/>
  <c r="O12" i="19" s="1"/>
  <c r="H17" i="19"/>
  <c r="N17" i="19" s="1"/>
  <c r="I4" i="19"/>
  <c r="O4" i="19" s="1"/>
  <c r="I23" i="19"/>
  <c r="O23" i="19" s="1"/>
  <c r="H12" i="19"/>
  <c r="N12" i="19" s="1"/>
  <c r="H23" i="19"/>
  <c r="N23" i="19" s="1"/>
  <c r="D92" i="25"/>
  <c r="D25" i="20"/>
  <c r="D95" i="26"/>
  <c r="F97" i="26"/>
  <c r="D21" i="26"/>
  <c r="D375" i="20"/>
  <c r="D252" i="20"/>
  <c r="C7" i="5"/>
  <c r="J7" i="5" s="1"/>
  <c r="D48" i="5"/>
  <c r="I48" i="5" s="1"/>
  <c r="E4" i="26"/>
  <c r="F4" i="26" s="1"/>
  <c r="C5" i="25"/>
  <c r="D5" i="25" s="1"/>
  <c r="C2" i="25"/>
  <c r="D2" i="25" s="1"/>
  <c r="C3" i="26"/>
  <c r="D3" i="26" s="1"/>
  <c r="E4" i="25"/>
  <c r="F4" i="25" s="1"/>
  <c r="C2" i="26"/>
  <c r="D2" i="26" s="1"/>
  <c r="E5" i="26"/>
  <c r="F5" i="26" s="1"/>
  <c r="E3" i="25"/>
  <c r="F3" i="25" s="1"/>
  <c r="E87" i="26"/>
  <c r="F87" i="26" s="1"/>
  <c r="E83" i="25"/>
  <c r="F83" i="25" s="1"/>
  <c r="E88" i="26"/>
  <c r="F88" i="26" s="1"/>
  <c r="C85" i="26"/>
  <c r="D85" i="26" s="1"/>
  <c r="E84" i="25"/>
  <c r="F84" i="25" s="1"/>
  <c r="E86" i="26"/>
  <c r="F86" i="26" s="1"/>
  <c r="C82" i="25"/>
  <c r="D82" i="25" s="1"/>
  <c r="E85" i="25"/>
  <c r="F85" i="25" s="1"/>
  <c r="C7" i="26"/>
  <c r="D7" i="26" s="1"/>
  <c r="E8" i="26"/>
  <c r="F8" i="26" s="1"/>
  <c r="C8" i="25"/>
  <c r="D8" i="25" s="1"/>
  <c r="E7" i="25"/>
  <c r="F7" i="25" s="1"/>
  <c r="E60" i="26"/>
  <c r="F60" i="26" s="1"/>
  <c r="C56" i="25"/>
  <c r="D56" i="25" s="1"/>
  <c r="C59" i="26"/>
  <c r="D59" i="26" s="1"/>
  <c r="E57" i="25"/>
  <c r="F57" i="25" s="1"/>
  <c r="E78" i="26"/>
  <c r="F78" i="26" s="1"/>
  <c r="E75" i="25"/>
  <c r="F75" i="25" s="1"/>
  <c r="C51" i="25"/>
  <c r="D51" i="25" s="1"/>
  <c r="E19" i="26"/>
  <c r="F19" i="26" s="1"/>
  <c r="C20" i="25"/>
  <c r="D20" i="25" s="1"/>
  <c r="C20" i="26"/>
  <c r="D20" i="26" s="1"/>
  <c r="E19" i="25"/>
  <c r="F19" i="25" s="1"/>
  <c r="E58" i="26"/>
  <c r="F58" i="26" s="1"/>
  <c r="E56" i="25"/>
  <c r="F56" i="25" s="1"/>
  <c r="E59" i="26"/>
  <c r="F59" i="26" s="1"/>
  <c r="C57" i="26"/>
  <c r="D57" i="26" s="1"/>
  <c r="C60" i="26"/>
  <c r="D60" i="26" s="1"/>
  <c r="E55" i="25"/>
  <c r="F55" i="25" s="1"/>
  <c r="C54" i="25"/>
  <c r="D54" i="25" s="1"/>
  <c r="C57" i="25"/>
  <c r="D57" i="25" s="1"/>
  <c r="E41" i="25"/>
  <c r="F41" i="25" s="1"/>
  <c r="E40" i="26"/>
  <c r="F40" i="26" s="1"/>
  <c r="D407" i="20"/>
  <c r="E3" i="26"/>
  <c r="F3" i="26" s="1"/>
  <c r="C4" i="26"/>
  <c r="D4" i="26" s="1"/>
  <c r="I13" i="26"/>
  <c r="J13" i="26" s="1"/>
  <c r="I12" i="25"/>
  <c r="J12" i="25" s="1"/>
  <c r="G11" i="26"/>
  <c r="H11" i="26" s="1"/>
  <c r="G11" i="25"/>
  <c r="H11" i="25" s="1"/>
  <c r="G10" i="26"/>
  <c r="H10" i="26" s="1"/>
  <c r="I13" i="25"/>
  <c r="J13" i="25" s="1"/>
  <c r="G10" i="25"/>
  <c r="H10" i="25" s="1"/>
  <c r="I12" i="26"/>
  <c r="J12" i="26" s="1"/>
  <c r="D579" i="20"/>
  <c r="I10" i="19"/>
  <c r="O10" i="19" s="1"/>
  <c r="D41" i="26"/>
  <c r="C107" i="26"/>
  <c r="D107" i="26" s="1"/>
  <c r="E80" i="25"/>
  <c r="F80" i="25" s="1"/>
  <c r="C81" i="25"/>
  <c r="D81" i="25" s="1"/>
  <c r="D420" i="20"/>
  <c r="H13" i="19"/>
  <c r="N13" i="19" s="1"/>
  <c r="F67" i="20"/>
  <c r="D690" i="20"/>
  <c r="C78" i="26"/>
  <c r="D78" i="26" s="1"/>
  <c r="E77" i="25"/>
  <c r="F77" i="25" s="1"/>
  <c r="E79" i="26"/>
  <c r="F79" i="26" s="1"/>
  <c r="C77" i="26"/>
  <c r="D77" i="26" s="1"/>
  <c r="E76" i="25"/>
  <c r="F76" i="25" s="1"/>
  <c r="E80" i="26"/>
  <c r="F80" i="26" s="1"/>
  <c r="C75" i="25"/>
  <c r="D75" i="25" s="1"/>
  <c r="C74" i="25"/>
  <c r="D74" i="25" s="1"/>
  <c r="E99" i="26"/>
  <c r="F99" i="26" s="1"/>
  <c r="C96" i="26"/>
  <c r="D96" i="26" s="1"/>
  <c r="E92" i="25"/>
  <c r="F92" i="25" s="1"/>
  <c r="C97" i="26"/>
  <c r="D97" i="26" s="1"/>
  <c r="C91" i="25"/>
  <c r="D91" i="25" s="1"/>
  <c r="E98" i="26"/>
  <c r="F98" i="26" s="1"/>
  <c r="E93" i="25"/>
  <c r="F93" i="25" s="1"/>
  <c r="C90" i="25"/>
  <c r="D90" i="25" s="1"/>
  <c r="C29" i="25"/>
  <c r="D29" i="25" s="1"/>
  <c r="E69" i="25"/>
  <c r="F69" i="25" s="1"/>
  <c r="C67" i="25"/>
  <c r="D67" i="25" s="1"/>
  <c r="C25" i="25"/>
  <c r="D25" i="25" s="1"/>
  <c r="E24" i="25"/>
  <c r="F24" i="25" s="1"/>
  <c r="C102" i="26"/>
  <c r="D102" i="26" s="1"/>
  <c r="E95" i="25"/>
  <c r="F95" i="25" s="1"/>
  <c r="E103" i="26"/>
  <c r="F103" i="26" s="1"/>
  <c r="C96" i="25"/>
  <c r="D96" i="25" s="1"/>
  <c r="C100" i="26"/>
  <c r="D100" i="26" s="1"/>
  <c r="C94" i="25"/>
  <c r="D94" i="25" s="1"/>
  <c r="E97" i="25"/>
  <c r="F97" i="25" s="1"/>
  <c r="E100" i="25"/>
  <c r="F100" i="25" s="1"/>
  <c r="E98" i="25"/>
  <c r="F98" i="25" s="1"/>
  <c r="E99" i="25"/>
  <c r="F99" i="25" s="1"/>
  <c r="E101" i="26"/>
  <c r="F101" i="26" s="1"/>
  <c r="C12" i="26"/>
  <c r="D12" i="26" s="1"/>
  <c r="E11" i="26"/>
  <c r="F11" i="26" s="1"/>
  <c r="E27" i="26"/>
  <c r="F27" i="26" s="1"/>
  <c r="E29" i="25"/>
  <c r="F29" i="25" s="1"/>
  <c r="C28" i="26"/>
  <c r="D28" i="26" s="1"/>
  <c r="C26" i="26"/>
  <c r="D26" i="26" s="1"/>
  <c r="E29" i="26"/>
  <c r="F29" i="26" s="1"/>
  <c r="E28" i="25"/>
  <c r="F28" i="25" s="1"/>
  <c r="E27" i="25"/>
  <c r="F27" i="25" s="1"/>
  <c r="C26" i="25"/>
  <c r="D26" i="25" s="1"/>
  <c r="C53" i="25"/>
  <c r="D53" i="25" s="1"/>
  <c r="C55" i="26"/>
  <c r="D55" i="26" s="1"/>
  <c r="C93" i="26"/>
  <c r="D93" i="26" s="1"/>
  <c r="E89" i="25"/>
  <c r="F89" i="25" s="1"/>
  <c r="E94" i="26"/>
  <c r="F94" i="26" s="1"/>
  <c r="C87" i="25"/>
  <c r="D87" i="25" s="1"/>
  <c r="C86" i="25"/>
  <c r="D86" i="25" s="1"/>
  <c r="C92" i="26"/>
  <c r="D92" i="26" s="1"/>
  <c r="E88" i="25"/>
  <c r="F88" i="25" s="1"/>
  <c r="E95" i="26"/>
  <c r="F95" i="26" s="1"/>
  <c r="C35" i="26"/>
  <c r="D35" i="26" s="1"/>
  <c r="C34" i="26"/>
  <c r="D34" i="26" s="1"/>
  <c r="E37" i="26"/>
  <c r="F37" i="26" s="1"/>
  <c r="C35" i="25"/>
  <c r="D35" i="25" s="1"/>
  <c r="E36" i="26"/>
  <c r="F36" i="26" s="1"/>
  <c r="C34" i="25"/>
  <c r="D34" i="25" s="1"/>
  <c r="E37" i="25"/>
  <c r="F37" i="25" s="1"/>
  <c r="E36" i="25"/>
  <c r="F36" i="25" s="1"/>
  <c r="E23" i="25"/>
  <c r="F23" i="25" s="1"/>
  <c r="E25" i="25"/>
  <c r="F25" i="25" s="1"/>
  <c r="C22" i="25"/>
  <c r="D22" i="25" s="1"/>
  <c r="C22" i="26"/>
  <c r="D22" i="26" s="1"/>
  <c r="C25" i="26"/>
  <c r="D25" i="26" s="1"/>
  <c r="C24" i="25"/>
  <c r="D24" i="25" s="1"/>
  <c r="E24" i="26"/>
  <c r="F24" i="26" s="1"/>
  <c r="E23" i="26"/>
  <c r="F23" i="26" s="1"/>
  <c r="D23" i="25"/>
  <c r="D660" i="20"/>
  <c r="H4" i="19"/>
  <c r="N4" i="19" s="1"/>
  <c r="I7" i="19"/>
  <c r="O7" i="19" s="1"/>
  <c r="C532" i="20"/>
  <c r="D532" i="20" s="1"/>
  <c r="E44" i="25"/>
  <c r="F44" i="25" s="1"/>
  <c r="E45" i="26"/>
  <c r="F45" i="26" s="1"/>
  <c r="C44" i="26"/>
  <c r="D44" i="26" s="1"/>
  <c r="C43" i="25"/>
  <c r="D43" i="25" s="1"/>
  <c r="C53" i="26"/>
  <c r="D53" i="26" s="1"/>
  <c r="E55" i="26"/>
  <c r="F55" i="26" s="1"/>
  <c r="E53" i="25"/>
  <c r="F53" i="25" s="1"/>
  <c r="E56" i="26"/>
  <c r="F56" i="26" s="1"/>
  <c r="C52" i="25"/>
  <c r="D52" i="25" s="1"/>
  <c r="E51" i="25"/>
  <c r="F51" i="25" s="1"/>
  <c r="C54" i="26"/>
  <c r="D54" i="26" s="1"/>
  <c r="C50" i="25"/>
  <c r="D50" i="25" s="1"/>
  <c r="D56" i="5"/>
  <c r="I25" i="19"/>
  <c r="O25" i="19" s="1"/>
  <c r="E108" i="25"/>
  <c r="F108" i="25" s="1"/>
  <c r="C105" i="26"/>
  <c r="D105" i="26" s="1"/>
  <c r="E104" i="25"/>
  <c r="F104" i="25" s="1"/>
  <c r="E106" i="26"/>
  <c r="F106" i="26" s="1"/>
  <c r="C101" i="25"/>
  <c r="D101" i="25" s="1"/>
  <c r="C104" i="26"/>
  <c r="D104" i="26" s="1"/>
  <c r="E103" i="25"/>
  <c r="F103" i="25" s="1"/>
  <c r="E107" i="26"/>
  <c r="F107" i="26" s="1"/>
  <c r="C102" i="25"/>
  <c r="D102" i="25" s="1"/>
  <c r="E5" i="25"/>
  <c r="F5" i="25" s="1"/>
  <c r="C4" i="25"/>
  <c r="D4" i="25" s="1"/>
  <c r="C73" i="26"/>
  <c r="D73" i="26" s="1"/>
  <c r="C75" i="26"/>
  <c r="D75" i="26" s="1"/>
  <c r="E71" i="25"/>
  <c r="F71" i="25" s="1"/>
  <c r="E73" i="25"/>
  <c r="F73" i="25" s="1"/>
  <c r="C70" i="25"/>
  <c r="D70" i="25" s="1"/>
  <c r="E76" i="26"/>
  <c r="F76" i="26" s="1"/>
  <c r="C72" i="25"/>
  <c r="D72" i="25" s="1"/>
  <c r="E74" i="26"/>
  <c r="F74" i="26" s="1"/>
  <c r="C19" i="26"/>
  <c r="D19" i="26" s="1"/>
  <c r="E20" i="25"/>
  <c r="F20" i="25" s="1"/>
  <c r="C19" i="25"/>
  <c r="D19" i="25" s="1"/>
  <c r="E21" i="25"/>
  <c r="F21" i="25" s="1"/>
  <c r="C18" i="25"/>
  <c r="D18" i="25" s="1"/>
  <c r="C18" i="26"/>
  <c r="D18" i="26" s="1"/>
  <c r="E21" i="26"/>
  <c r="F21" i="26" s="1"/>
  <c r="E20" i="26"/>
  <c r="F20" i="26" s="1"/>
  <c r="E105" i="26"/>
  <c r="F105" i="26" s="1"/>
  <c r="E102" i="25"/>
  <c r="F102" i="25" s="1"/>
  <c r="C9" i="25"/>
  <c r="D9" i="25" s="1"/>
  <c r="E15" i="26"/>
  <c r="F15" i="26" s="1"/>
  <c r="E17" i="25"/>
  <c r="F17" i="25" s="1"/>
  <c r="E15" i="25"/>
  <c r="F15" i="25" s="1"/>
  <c r="C14" i="26"/>
  <c r="D14" i="26" s="1"/>
  <c r="C14" i="25"/>
  <c r="D14" i="25" s="1"/>
  <c r="C17" i="26"/>
  <c r="D17" i="26" s="1"/>
  <c r="E16" i="26"/>
  <c r="F16" i="26" s="1"/>
  <c r="C16" i="25"/>
  <c r="D16" i="25" s="1"/>
  <c r="C171" i="20"/>
  <c r="D171" i="20" s="1"/>
  <c r="E25" i="26"/>
  <c r="F25" i="26" s="1"/>
  <c r="C24" i="26"/>
  <c r="D24" i="26" s="1"/>
  <c r="C28" i="25"/>
  <c r="D28" i="25" s="1"/>
  <c r="E31" i="25"/>
  <c r="F31" i="25" s="1"/>
  <c r="C33" i="25"/>
  <c r="D33" i="25" s="1"/>
  <c r="F47" i="25"/>
  <c r="C111" i="26"/>
  <c r="D111" i="26" s="1"/>
  <c r="E110" i="26"/>
  <c r="F110" i="26" s="1"/>
  <c r="E35" i="25"/>
  <c r="F35" i="25" s="1"/>
  <c r="C37" i="25"/>
  <c r="D37" i="25" s="1"/>
  <c r="E9" i="26"/>
  <c r="F9" i="26" s="1"/>
  <c r="E8" i="25"/>
  <c r="F8" i="25" s="1"/>
  <c r="E9" i="25"/>
  <c r="F9" i="25" s="1"/>
  <c r="C6" i="25"/>
  <c r="D6" i="25" s="1"/>
  <c r="C8" i="26"/>
  <c r="D8" i="26" s="1"/>
  <c r="E7" i="26"/>
  <c r="F7" i="26" s="1"/>
  <c r="C6" i="26"/>
  <c r="D6" i="26" s="1"/>
  <c r="C7" i="25"/>
  <c r="D7" i="25" s="1"/>
  <c r="E41" i="26"/>
  <c r="F41" i="26" s="1"/>
  <c r="C38" i="26"/>
  <c r="D38" i="26" s="1"/>
  <c r="E39" i="26"/>
  <c r="F39" i="26" s="1"/>
  <c r="C38" i="25"/>
  <c r="D38" i="25" s="1"/>
  <c r="C40" i="26"/>
  <c r="D40" i="26" s="1"/>
  <c r="C41" i="25"/>
  <c r="D41" i="25" s="1"/>
  <c r="E40" i="25"/>
  <c r="F40" i="25" s="1"/>
  <c r="E39" i="25"/>
  <c r="F39" i="25" s="1"/>
  <c r="E52" i="25"/>
  <c r="F52" i="25" s="1"/>
  <c r="E54" i="26"/>
  <c r="F54" i="26" s="1"/>
  <c r="D371" i="20"/>
  <c r="E70" i="26"/>
  <c r="F70" i="26" s="1"/>
  <c r="C72" i="26"/>
  <c r="D72" i="26" s="1"/>
  <c r="G72" i="26"/>
  <c r="H72" i="26" s="1"/>
  <c r="D12" i="21"/>
  <c r="E62" i="26"/>
  <c r="F62" i="26" s="1"/>
  <c r="C63" i="26"/>
  <c r="D63" i="26" s="1"/>
  <c r="C84" i="26"/>
  <c r="D84" i="26" s="1"/>
  <c r="C81" i="26"/>
  <c r="D81" i="26" s="1"/>
  <c r="E82" i="26"/>
  <c r="F82" i="26" s="1"/>
  <c r="C80" i="25"/>
  <c r="D80" i="25" s="1"/>
  <c r="E79" i="25"/>
  <c r="F79" i="25" s="1"/>
  <c r="C78" i="25"/>
  <c r="D78" i="25" s="1"/>
  <c r="E83" i="26"/>
  <c r="F83" i="26" s="1"/>
  <c r="E81" i="25"/>
  <c r="F81" i="25" s="1"/>
  <c r="H10" i="19"/>
  <c r="N10" i="19" s="1"/>
  <c r="C93" i="25"/>
  <c r="D93" i="25" s="1"/>
  <c r="E91" i="25"/>
  <c r="F91" i="25" s="1"/>
  <c r="C10" i="26"/>
  <c r="D10" i="26" s="1"/>
  <c r="E12" i="26"/>
  <c r="F12" i="26" s="1"/>
  <c r="E12" i="25"/>
  <c r="F12" i="25" s="1"/>
  <c r="C11" i="26"/>
  <c r="D11" i="26" s="1"/>
  <c r="C11" i="25"/>
  <c r="D11" i="25" s="1"/>
  <c r="E13" i="26"/>
  <c r="F13" i="26" s="1"/>
  <c r="E13" i="25"/>
  <c r="F13" i="25" s="1"/>
  <c r="C10" i="25"/>
  <c r="D10" i="25" s="1"/>
  <c r="E93" i="26"/>
  <c r="F93" i="26" s="1"/>
  <c r="E87" i="25"/>
  <c r="F87" i="25" s="1"/>
  <c r="E66" i="26"/>
  <c r="F66" i="26" s="1"/>
  <c r="E64" i="25"/>
  <c r="F64" i="25" s="1"/>
  <c r="C47" i="26"/>
  <c r="D47" i="26" s="1"/>
  <c r="E52" i="26"/>
  <c r="F52" i="26" s="1"/>
  <c r="C46" i="26"/>
  <c r="D46" i="26" s="1"/>
  <c r="C46" i="25"/>
  <c r="D46" i="25" s="1"/>
  <c r="E49" i="25"/>
  <c r="F49" i="25" s="1"/>
  <c r="E48" i="25"/>
  <c r="F48" i="25" s="1"/>
  <c r="E48" i="26"/>
  <c r="F48" i="26" s="1"/>
  <c r="C47" i="25"/>
  <c r="D47" i="25" s="1"/>
  <c r="C37" i="26"/>
  <c r="D37" i="26" s="1"/>
  <c r="E35" i="26"/>
  <c r="F35" i="26" s="1"/>
  <c r="C36" i="25"/>
  <c r="D36" i="25" s="1"/>
  <c r="C677" i="20"/>
  <c r="D677" i="20" s="1"/>
  <c r="C107" i="25"/>
  <c r="D107" i="25" s="1"/>
  <c r="E67" i="26"/>
  <c r="F67" i="26" s="1"/>
  <c r="E65" i="25"/>
  <c r="F65" i="25" s="1"/>
  <c r="C65" i="26"/>
  <c r="D65" i="26" s="1"/>
  <c r="E63" i="25"/>
  <c r="F63" i="25" s="1"/>
  <c r="E68" i="26"/>
  <c r="F68" i="26" s="1"/>
  <c r="C62" i="25"/>
  <c r="D62" i="25" s="1"/>
  <c r="C66" i="26"/>
  <c r="D66" i="26" s="1"/>
  <c r="C64" i="25"/>
  <c r="D64" i="25" s="1"/>
  <c r="C72" i="5"/>
  <c r="J72" i="5" s="1"/>
  <c r="E64" i="26"/>
  <c r="F64" i="26" s="1"/>
  <c r="C61" i="26"/>
  <c r="D61" i="26" s="1"/>
  <c r="E59" i="25"/>
  <c r="F59" i="25" s="1"/>
  <c r="C60" i="25"/>
  <c r="D60" i="25" s="1"/>
  <c r="E63" i="26"/>
  <c r="F63" i="26" s="1"/>
  <c r="C58" i="25"/>
  <c r="D58" i="25" s="1"/>
  <c r="E61" i="25"/>
  <c r="F61" i="25" s="1"/>
  <c r="C62" i="26"/>
  <c r="D62" i="26" s="1"/>
  <c r="C33" i="26"/>
  <c r="D33" i="26" s="1"/>
  <c r="E31" i="26"/>
  <c r="F31" i="26" s="1"/>
  <c r="I13" i="19"/>
  <c r="O13" i="19" s="1"/>
  <c r="E96" i="25"/>
  <c r="F96" i="25" s="1"/>
  <c r="C593" i="20"/>
  <c r="D593" i="20" s="1"/>
  <c r="C98" i="26"/>
  <c r="D98" i="26" s="1"/>
  <c r="C70" i="26"/>
  <c r="D70" i="26" s="1"/>
  <c r="E68" i="25"/>
  <c r="F68" i="25" s="1"/>
  <c r="C69" i="26"/>
  <c r="D69" i="26" s="1"/>
  <c r="C66" i="25"/>
  <c r="D66" i="25" s="1"/>
  <c r="C69" i="25"/>
  <c r="D69" i="25" s="1"/>
  <c r="E72" i="26"/>
  <c r="F72" i="26" s="1"/>
  <c r="E71" i="26"/>
  <c r="F71" i="26" s="1"/>
  <c r="E67" i="25"/>
  <c r="F67" i="25" s="1"/>
  <c r="E111" i="26"/>
  <c r="F111" i="26" s="1"/>
  <c r="C108" i="26"/>
  <c r="D108" i="26" s="1"/>
  <c r="E107" i="25"/>
  <c r="F107" i="25" s="1"/>
  <c r="E109" i="26"/>
  <c r="F109" i="26" s="1"/>
  <c r="C110" i="26"/>
  <c r="D110" i="26" s="1"/>
  <c r="E106" i="25"/>
  <c r="F106" i="25" s="1"/>
  <c r="C105" i="25"/>
  <c r="D105" i="25" s="1"/>
  <c r="C108" i="25"/>
  <c r="D108" i="25" s="1"/>
  <c r="E32" i="25"/>
  <c r="F32" i="25" s="1"/>
  <c r="C30" i="26"/>
  <c r="D30" i="26" s="1"/>
  <c r="E33" i="26"/>
  <c r="F33" i="26" s="1"/>
  <c r="C31" i="25"/>
  <c r="D31" i="25" s="1"/>
  <c r="E32" i="26"/>
  <c r="F32" i="26" s="1"/>
  <c r="E33" i="25"/>
  <c r="F33" i="25" s="1"/>
  <c r="C30" i="25"/>
  <c r="D30" i="25" s="1"/>
  <c r="C31" i="26"/>
  <c r="D31" i="26" s="1"/>
  <c r="E44" i="26"/>
  <c r="F44" i="26" s="1"/>
  <c r="C42" i="26"/>
  <c r="D42" i="26" s="1"/>
  <c r="E45" i="25"/>
  <c r="F45" i="25" s="1"/>
  <c r="C42" i="25"/>
  <c r="D42" i="25" s="1"/>
  <c r="C45" i="26"/>
  <c r="D45" i="26" s="1"/>
  <c r="C44" i="25"/>
  <c r="D44" i="25" s="1"/>
  <c r="E43" i="26"/>
  <c r="F43" i="26" s="1"/>
  <c r="E43" i="25"/>
  <c r="F43" i="25" s="1"/>
  <c r="D104" i="25"/>
  <c r="D9" i="5"/>
  <c r="I9" i="5" s="1"/>
  <c r="C64" i="5"/>
  <c r="J64" i="5" s="1"/>
  <c r="D60" i="5"/>
  <c r="C645" i="20"/>
  <c r="D645" i="20" s="1"/>
  <c r="C647" i="20"/>
  <c r="D647" i="20" s="1"/>
  <c r="C665" i="20"/>
  <c r="D665" i="20" s="1"/>
  <c r="C655" i="20"/>
  <c r="D655" i="20" s="1"/>
  <c r="C370" i="20"/>
  <c r="D370" i="20" s="1"/>
  <c r="E371" i="20"/>
  <c r="F371" i="20" s="1"/>
  <c r="E377" i="20"/>
  <c r="F377" i="20" s="1"/>
  <c r="E391" i="20"/>
  <c r="F391" i="20" s="1"/>
  <c r="E372" i="20"/>
  <c r="F372" i="20" s="1"/>
  <c r="E378" i="20"/>
  <c r="F378" i="20" s="1"/>
  <c r="E384" i="20"/>
  <c r="F384" i="20" s="1"/>
  <c r="E396" i="20"/>
  <c r="F396" i="20" s="1"/>
  <c r="C379" i="20"/>
  <c r="D379" i="20" s="1"/>
  <c r="E373" i="20"/>
  <c r="F373" i="20" s="1"/>
  <c r="E385" i="20"/>
  <c r="F385" i="20" s="1"/>
  <c r="C374" i="20"/>
  <c r="D374" i="20" s="1"/>
  <c r="E380" i="20"/>
  <c r="F380" i="20" s="1"/>
  <c r="E386" i="20"/>
  <c r="F386" i="20" s="1"/>
  <c r="E392" i="20"/>
  <c r="F392" i="20" s="1"/>
  <c r="C389" i="20"/>
  <c r="D389" i="20" s="1"/>
  <c r="C395" i="20"/>
  <c r="D395" i="20" s="1"/>
  <c r="E390" i="20"/>
  <c r="F390" i="20" s="1"/>
  <c r="E375" i="20"/>
  <c r="F375" i="20" s="1"/>
  <c r="E381" i="20"/>
  <c r="F381" i="20" s="1"/>
  <c r="E387" i="20"/>
  <c r="F387" i="20" s="1"/>
  <c r="E393" i="20"/>
  <c r="F393" i="20" s="1"/>
  <c r="C388" i="20"/>
  <c r="D388" i="20" s="1"/>
  <c r="E382" i="20"/>
  <c r="F382" i="20" s="1"/>
  <c r="E394" i="20"/>
  <c r="F394" i="20" s="1"/>
  <c r="C383" i="20"/>
  <c r="D383" i="20" s="1"/>
  <c r="C376" i="20"/>
  <c r="D376" i="20" s="1"/>
  <c r="C325" i="20"/>
  <c r="D325" i="20" s="1"/>
  <c r="E326" i="20"/>
  <c r="F326" i="20" s="1"/>
  <c r="C503" i="20"/>
  <c r="D503" i="20" s="1"/>
  <c r="G506" i="20"/>
  <c r="H506" i="20" s="1"/>
  <c r="G519" i="20"/>
  <c r="H519" i="20" s="1"/>
  <c r="G513" i="20"/>
  <c r="H513" i="20" s="1"/>
  <c r="C551" i="20"/>
  <c r="D551" i="20" s="1"/>
  <c r="C539" i="20"/>
  <c r="D539" i="20" s="1"/>
  <c r="C200" i="20"/>
  <c r="D200" i="20" s="1"/>
  <c r="E203" i="20"/>
  <c r="F203" i="20" s="1"/>
  <c r="E215" i="20"/>
  <c r="F215" i="20" s="1"/>
  <c r="E204" i="20"/>
  <c r="F204" i="20" s="1"/>
  <c r="E205" i="20"/>
  <c r="F205" i="20" s="1"/>
  <c r="E217" i="20"/>
  <c r="F217" i="20" s="1"/>
  <c r="E206" i="20"/>
  <c r="F206" i="20" s="1"/>
  <c r="E207" i="20"/>
  <c r="F207" i="20" s="1"/>
  <c r="E208" i="20"/>
  <c r="F208" i="20" s="1"/>
  <c r="E209" i="20"/>
  <c r="F209" i="20" s="1"/>
  <c r="E221" i="20"/>
  <c r="F221" i="20" s="1"/>
  <c r="E222" i="20"/>
  <c r="F222" i="20" s="1"/>
  <c r="E211" i="20"/>
  <c r="F211" i="20" s="1"/>
  <c r="E212" i="20"/>
  <c r="F212" i="20" s="1"/>
  <c r="E201" i="20"/>
  <c r="F201" i="20" s="1"/>
  <c r="E216" i="20"/>
  <c r="F216" i="20" s="1"/>
  <c r="C213" i="20"/>
  <c r="D213" i="20" s="1"/>
  <c r="C218" i="20"/>
  <c r="D218" i="20" s="1"/>
  <c r="C220" i="20"/>
  <c r="D220" i="20" s="1"/>
  <c r="C202" i="20"/>
  <c r="D202" i="20" s="1"/>
  <c r="C214" i="20"/>
  <c r="D214" i="20" s="1"/>
  <c r="C219" i="20"/>
  <c r="D219" i="20" s="1"/>
  <c r="C210" i="20"/>
  <c r="D210" i="20" s="1"/>
  <c r="C626" i="20"/>
  <c r="D626" i="20" s="1"/>
  <c r="E627" i="20"/>
  <c r="F627" i="20" s="1"/>
  <c r="E633" i="20"/>
  <c r="F633" i="20" s="1"/>
  <c r="E639" i="20"/>
  <c r="F639" i="20" s="1"/>
  <c r="E645" i="20"/>
  <c r="F645" i="20" s="1"/>
  <c r="E651" i="20"/>
  <c r="F651" i="20" s="1"/>
  <c r="E657" i="20"/>
  <c r="F657" i="20" s="1"/>
  <c r="E663" i="20"/>
  <c r="F663" i="20" s="1"/>
  <c r="E669" i="20"/>
  <c r="F669" i="20" s="1"/>
  <c r="E628" i="20"/>
  <c r="F628" i="20" s="1"/>
  <c r="E634" i="20"/>
  <c r="F634" i="20" s="1"/>
  <c r="E640" i="20"/>
  <c r="F640" i="20" s="1"/>
  <c r="E646" i="20"/>
  <c r="F646" i="20" s="1"/>
  <c r="E652" i="20"/>
  <c r="F652" i="20" s="1"/>
  <c r="E658" i="20"/>
  <c r="F658" i="20" s="1"/>
  <c r="E664" i="20"/>
  <c r="F664" i="20" s="1"/>
  <c r="C635" i="20"/>
  <c r="D635" i="20" s="1"/>
  <c r="E629" i="20"/>
  <c r="F629" i="20" s="1"/>
  <c r="E641" i="20"/>
  <c r="F641" i="20" s="1"/>
  <c r="E647" i="20"/>
  <c r="F647" i="20" s="1"/>
  <c r="E653" i="20"/>
  <c r="F653" i="20" s="1"/>
  <c r="E659" i="20"/>
  <c r="F659" i="20" s="1"/>
  <c r="E665" i="20"/>
  <c r="F665" i="20" s="1"/>
  <c r="E630" i="20"/>
  <c r="F630" i="20" s="1"/>
  <c r="E636" i="20"/>
  <c r="F636" i="20" s="1"/>
  <c r="E642" i="20"/>
  <c r="F642" i="20" s="1"/>
  <c r="E648" i="20"/>
  <c r="F648" i="20" s="1"/>
  <c r="E654" i="20"/>
  <c r="F654" i="20" s="1"/>
  <c r="E660" i="20"/>
  <c r="F660" i="20" s="1"/>
  <c r="E666" i="20"/>
  <c r="F666" i="20" s="1"/>
  <c r="C649" i="20"/>
  <c r="D649" i="20" s="1"/>
  <c r="E631" i="20"/>
  <c r="F631" i="20" s="1"/>
  <c r="E637" i="20"/>
  <c r="F637" i="20" s="1"/>
  <c r="E643" i="20"/>
  <c r="F643" i="20" s="1"/>
  <c r="E655" i="20"/>
  <c r="F655" i="20" s="1"/>
  <c r="E661" i="20"/>
  <c r="F661" i="20" s="1"/>
  <c r="E667" i="20"/>
  <c r="F667" i="20" s="1"/>
  <c r="C644" i="20"/>
  <c r="D644" i="20" s="1"/>
  <c r="E632" i="20"/>
  <c r="F632" i="20" s="1"/>
  <c r="E638" i="20"/>
  <c r="F638" i="20" s="1"/>
  <c r="E650" i="20"/>
  <c r="F650" i="20" s="1"/>
  <c r="E656" i="20"/>
  <c r="F656" i="20" s="1"/>
  <c r="E662" i="20"/>
  <c r="F662" i="20" s="1"/>
  <c r="E668" i="20"/>
  <c r="F668" i="20" s="1"/>
  <c r="E300" i="20"/>
  <c r="F300" i="20" s="1"/>
  <c r="E317" i="20"/>
  <c r="F317" i="20" s="1"/>
  <c r="E319" i="20"/>
  <c r="F319" i="20" s="1"/>
  <c r="C303" i="20"/>
  <c r="D303" i="20" s="1"/>
  <c r="D313" i="20"/>
  <c r="D315" i="20"/>
  <c r="C273" i="20"/>
  <c r="D273" i="20" s="1"/>
  <c r="C274" i="20"/>
  <c r="D274" i="20" s="1"/>
  <c r="E280" i="20"/>
  <c r="F280" i="20" s="1"/>
  <c r="E286" i="20"/>
  <c r="F286" i="20" s="1"/>
  <c r="E292" i="20"/>
  <c r="F292" i="20" s="1"/>
  <c r="E298" i="20"/>
  <c r="F298" i="20" s="1"/>
  <c r="E285" i="20"/>
  <c r="F285" i="20" s="1"/>
  <c r="E297" i="20"/>
  <c r="F297" i="20" s="1"/>
  <c r="C275" i="20"/>
  <c r="D275" i="20" s="1"/>
  <c r="C287" i="20"/>
  <c r="D287" i="20" s="1"/>
  <c r="E281" i="20"/>
  <c r="F281" i="20" s="1"/>
  <c r="E293" i="20"/>
  <c r="F293" i="20" s="1"/>
  <c r="C276" i="20"/>
  <c r="D276" i="20" s="1"/>
  <c r="E282" i="20"/>
  <c r="F282" i="20" s="1"/>
  <c r="E288" i="20"/>
  <c r="F288" i="20" s="1"/>
  <c r="E294" i="20"/>
  <c r="F294" i="20" s="1"/>
  <c r="E291" i="20"/>
  <c r="F291" i="20" s="1"/>
  <c r="C277" i="20"/>
  <c r="D277" i="20" s="1"/>
  <c r="E283" i="20"/>
  <c r="F283" i="20" s="1"/>
  <c r="E289" i="20"/>
  <c r="F289" i="20" s="1"/>
  <c r="E295" i="20"/>
  <c r="F295" i="20" s="1"/>
  <c r="E278" i="20"/>
  <c r="F278" i="20" s="1"/>
  <c r="E284" i="20"/>
  <c r="F284" i="20" s="1"/>
  <c r="E290" i="20"/>
  <c r="F290" i="20" s="1"/>
  <c r="E296" i="20"/>
  <c r="F296" i="20" s="1"/>
  <c r="C279" i="20"/>
  <c r="D279" i="20" s="1"/>
  <c r="C566" i="20"/>
  <c r="D566" i="20" s="1"/>
  <c r="C573" i="20"/>
  <c r="D573" i="20" s="1"/>
  <c r="C18" i="21"/>
  <c r="D18" i="21" s="1"/>
  <c r="E351" i="20"/>
  <c r="F351" i="20" s="1"/>
  <c r="C346" i="20"/>
  <c r="D346" i="20" s="1"/>
  <c r="E349" i="20"/>
  <c r="F349" i="20" s="1"/>
  <c r="C204" i="20"/>
  <c r="D204" i="20" s="1"/>
  <c r="C402" i="20"/>
  <c r="D402" i="20" s="1"/>
  <c r="E409" i="20"/>
  <c r="F409" i="20" s="1"/>
  <c r="C413" i="20"/>
  <c r="D413" i="20" s="1"/>
  <c r="C396" i="20"/>
  <c r="D396" i="20" s="1"/>
  <c r="H11" i="19"/>
  <c r="N11" i="19" s="1"/>
  <c r="E202" i="20"/>
  <c r="F202" i="20" s="1"/>
  <c r="C215" i="20"/>
  <c r="D215" i="20" s="1"/>
  <c r="C56" i="20"/>
  <c r="D56" i="20" s="1"/>
  <c r="C36" i="20"/>
  <c r="D36" i="20" s="1"/>
  <c r="C51" i="20"/>
  <c r="D51" i="20" s="1"/>
  <c r="C619" i="20"/>
  <c r="D619" i="20" s="1"/>
  <c r="E621" i="20"/>
  <c r="F621" i="20" s="1"/>
  <c r="C622" i="20"/>
  <c r="D622" i="20" s="1"/>
  <c r="E623" i="20"/>
  <c r="F623" i="20" s="1"/>
  <c r="C2" i="20"/>
  <c r="D2" i="20" s="1"/>
  <c r="E15" i="20"/>
  <c r="F15" i="20" s="1"/>
  <c r="E27" i="20"/>
  <c r="F27" i="20" s="1"/>
  <c r="E4" i="20"/>
  <c r="F4" i="20" s="1"/>
  <c r="E28" i="20"/>
  <c r="F28" i="20" s="1"/>
  <c r="E5" i="20"/>
  <c r="F5" i="20" s="1"/>
  <c r="E17" i="20"/>
  <c r="F17" i="20" s="1"/>
  <c r="E29" i="20"/>
  <c r="F29" i="20" s="1"/>
  <c r="E6" i="20"/>
  <c r="F6" i="20" s="1"/>
  <c r="E7" i="20"/>
  <c r="F7" i="20" s="1"/>
  <c r="E19" i="20"/>
  <c r="F19" i="20" s="1"/>
  <c r="E31" i="20"/>
  <c r="F31" i="20" s="1"/>
  <c r="E8" i="20"/>
  <c r="F8" i="20" s="1"/>
  <c r="E32" i="20"/>
  <c r="F32" i="20" s="1"/>
  <c r="E9" i="20"/>
  <c r="F9" i="20" s="1"/>
  <c r="E21" i="20"/>
  <c r="F21" i="20" s="1"/>
  <c r="E33" i="20"/>
  <c r="F33" i="20" s="1"/>
  <c r="E10" i="20"/>
  <c r="F10" i="20" s="1"/>
  <c r="E22" i="20"/>
  <c r="F22" i="20" s="1"/>
  <c r="E11" i="20"/>
  <c r="F11" i="20" s="1"/>
  <c r="E24" i="20"/>
  <c r="F24" i="20" s="1"/>
  <c r="E14" i="20"/>
  <c r="F14" i="20" s="1"/>
  <c r="E13" i="20"/>
  <c r="F13" i="20" s="1"/>
  <c r="E25" i="20"/>
  <c r="F25" i="20" s="1"/>
  <c r="E26" i="20"/>
  <c r="F26" i="20" s="1"/>
  <c r="C18" i="20"/>
  <c r="D18" i="20" s="1"/>
  <c r="C30" i="20"/>
  <c r="D30" i="20" s="1"/>
  <c r="C3" i="20"/>
  <c r="D3" i="20" s="1"/>
  <c r="C20" i="20"/>
  <c r="D20" i="20" s="1"/>
  <c r="C16" i="20"/>
  <c r="D16" i="20" s="1"/>
  <c r="C23" i="20"/>
  <c r="D23" i="20" s="1"/>
  <c r="C12" i="20"/>
  <c r="D12" i="20" s="1"/>
  <c r="C384" i="20"/>
  <c r="D384" i="20" s="1"/>
  <c r="C392" i="20"/>
  <c r="D392" i="20" s="1"/>
  <c r="E374" i="20"/>
  <c r="F374" i="20" s="1"/>
  <c r="E376" i="20"/>
  <c r="F376" i="20" s="1"/>
  <c r="C393" i="20"/>
  <c r="D393" i="20" s="1"/>
  <c r="C377" i="20"/>
  <c r="D377" i="20" s="1"/>
  <c r="E389" i="20"/>
  <c r="F389" i="20" s="1"/>
  <c r="E79" i="20"/>
  <c r="F79" i="20" s="1"/>
  <c r="E77" i="20"/>
  <c r="F77" i="20" s="1"/>
  <c r="C70" i="20"/>
  <c r="D70" i="20" s="1"/>
  <c r="C71" i="20"/>
  <c r="D71" i="20" s="1"/>
  <c r="C83" i="20"/>
  <c r="D83" i="20" s="1"/>
  <c r="C68" i="20"/>
  <c r="D68" i="20" s="1"/>
  <c r="E368" i="20"/>
  <c r="F368" i="20" s="1"/>
  <c r="C356" i="20"/>
  <c r="D356" i="20" s="1"/>
  <c r="C363" i="20"/>
  <c r="D363" i="20" s="1"/>
  <c r="C364" i="20"/>
  <c r="D364" i="20" s="1"/>
  <c r="C358" i="20"/>
  <c r="D358" i="20" s="1"/>
  <c r="C359" i="20"/>
  <c r="D359" i="20" s="1"/>
  <c r="C367" i="20"/>
  <c r="D367" i="20" s="1"/>
  <c r="C469" i="20"/>
  <c r="D469" i="20" s="1"/>
  <c r="C482" i="20"/>
  <c r="D482" i="20" s="1"/>
  <c r="C494" i="20"/>
  <c r="D494" i="20" s="1"/>
  <c r="E470" i="20"/>
  <c r="F470" i="20" s="1"/>
  <c r="E476" i="20"/>
  <c r="F476" i="20" s="1"/>
  <c r="E488" i="20"/>
  <c r="F488" i="20" s="1"/>
  <c r="C471" i="20"/>
  <c r="D471" i="20" s="1"/>
  <c r="E477" i="20"/>
  <c r="F477" i="20" s="1"/>
  <c r="E483" i="20"/>
  <c r="F483" i="20" s="1"/>
  <c r="E489" i="20"/>
  <c r="F489" i="20" s="1"/>
  <c r="E495" i="20"/>
  <c r="F495" i="20" s="1"/>
  <c r="C484" i="20"/>
  <c r="D484" i="20" s="1"/>
  <c r="E475" i="20"/>
  <c r="F475" i="20" s="1"/>
  <c r="E472" i="20"/>
  <c r="F472" i="20" s="1"/>
  <c r="E478" i="20"/>
  <c r="F478" i="20" s="1"/>
  <c r="E490" i="20"/>
  <c r="F490" i="20" s="1"/>
  <c r="E473" i="20"/>
  <c r="F473" i="20" s="1"/>
  <c r="E479" i="20"/>
  <c r="F479" i="20" s="1"/>
  <c r="E485" i="20"/>
  <c r="F485" i="20" s="1"/>
  <c r="E491" i="20"/>
  <c r="F491" i="20" s="1"/>
  <c r="C480" i="20"/>
  <c r="D480" i="20" s="1"/>
  <c r="E474" i="20"/>
  <c r="F474" i="20" s="1"/>
  <c r="E486" i="20"/>
  <c r="F486" i="20" s="1"/>
  <c r="E492" i="20"/>
  <c r="F492" i="20" s="1"/>
  <c r="C487" i="20"/>
  <c r="D487" i="20" s="1"/>
  <c r="E481" i="20"/>
  <c r="F481" i="20" s="1"/>
  <c r="E493" i="20"/>
  <c r="F493" i="20" s="1"/>
  <c r="C511" i="20"/>
  <c r="D511" i="20" s="1"/>
  <c r="C518" i="20"/>
  <c r="D518" i="20" s="1"/>
  <c r="E562" i="20"/>
  <c r="F562" i="20" s="1"/>
  <c r="E52" i="20"/>
  <c r="F52" i="20" s="1"/>
  <c r="E54" i="20"/>
  <c r="F54" i="20" s="1"/>
  <c r="E43" i="20"/>
  <c r="F43" i="20" s="1"/>
  <c r="E45" i="20"/>
  <c r="F45" i="20" s="1"/>
  <c r="E57" i="20"/>
  <c r="F57" i="20" s="1"/>
  <c r="E35" i="20"/>
  <c r="F35" i="20" s="1"/>
  <c r="E37" i="20"/>
  <c r="F37" i="20" s="1"/>
  <c r="C46" i="20"/>
  <c r="D46" i="20" s="1"/>
  <c r="C61" i="20"/>
  <c r="D61" i="20" s="1"/>
  <c r="C38" i="20"/>
  <c r="D38" i="20" s="1"/>
  <c r="C397" i="20"/>
  <c r="D397" i="20" s="1"/>
  <c r="C398" i="20"/>
  <c r="D398" i="20" s="1"/>
  <c r="C404" i="20"/>
  <c r="D404" i="20" s="1"/>
  <c r="C416" i="20"/>
  <c r="D416" i="20" s="1"/>
  <c r="E410" i="20"/>
  <c r="F410" i="20" s="1"/>
  <c r="E399" i="20"/>
  <c r="F399" i="20" s="1"/>
  <c r="E411" i="20"/>
  <c r="F411" i="20" s="1"/>
  <c r="E417" i="20"/>
  <c r="F417" i="20" s="1"/>
  <c r="E400" i="20"/>
  <c r="F400" i="20" s="1"/>
  <c r="E406" i="20"/>
  <c r="F406" i="20" s="1"/>
  <c r="E412" i="20"/>
  <c r="F412" i="20" s="1"/>
  <c r="E418" i="20"/>
  <c r="F418" i="20" s="1"/>
  <c r="E401" i="20"/>
  <c r="F401" i="20" s="1"/>
  <c r="E407" i="20"/>
  <c r="F407" i="20" s="1"/>
  <c r="E413" i="20"/>
  <c r="F413" i="20" s="1"/>
  <c r="E419" i="20"/>
  <c r="F419" i="20" s="1"/>
  <c r="E402" i="20"/>
  <c r="F402" i="20" s="1"/>
  <c r="E408" i="20"/>
  <c r="F408" i="20" s="1"/>
  <c r="E414" i="20"/>
  <c r="F414" i="20" s="1"/>
  <c r="E420" i="20"/>
  <c r="F420" i="20" s="1"/>
  <c r="C409" i="20"/>
  <c r="D409" i="20" s="1"/>
  <c r="E403" i="20"/>
  <c r="F403" i="20" s="1"/>
  <c r="E415" i="20"/>
  <c r="F415" i="20" s="1"/>
  <c r="C405" i="20"/>
  <c r="D405" i="20" s="1"/>
  <c r="E69" i="20"/>
  <c r="F69" i="20" s="1"/>
  <c r="C679" i="20"/>
  <c r="D679" i="20" s="1"/>
  <c r="C685" i="20"/>
  <c r="D685" i="20" s="1"/>
  <c r="C670" i="20"/>
  <c r="D670" i="20" s="1"/>
  <c r="C672" i="20"/>
  <c r="D672" i="20" s="1"/>
  <c r="E686" i="20"/>
  <c r="F686" i="20" s="1"/>
  <c r="C675" i="20"/>
  <c r="D675" i="20" s="1"/>
  <c r="E690" i="20"/>
  <c r="F690" i="20" s="1"/>
  <c r="E676" i="20"/>
  <c r="F676" i="20" s="1"/>
  <c r="E684" i="20"/>
  <c r="F684" i="20" s="1"/>
  <c r="E673" i="20"/>
  <c r="F673" i="20" s="1"/>
  <c r="C681" i="20"/>
  <c r="D681" i="20" s="1"/>
  <c r="C674" i="20"/>
  <c r="D674" i="20" s="1"/>
  <c r="E689" i="20"/>
  <c r="F689" i="20" s="1"/>
  <c r="C671" i="20"/>
  <c r="D671" i="20" s="1"/>
  <c r="E687" i="20"/>
  <c r="F687" i="20" s="1"/>
  <c r="E688" i="20"/>
  <c r="F688" i="20" s="1"/>
  <c r="E680" i="20"/>
  <c r="F680" i="20" s="1"/>
  <c r="E682" i="20"/>
  <c r="F682" i="20" s="1"/>
  <c r="E677" i="20"/>
  <c r="F677" i="20" s="1"/>
  <c r="E678" i="20"/>
  <c r="F678" i="20" s="1"/>
  <c r="E683" i="20"/>
  <c r="F683" i="20" s="1"/>
  <c r="C633" i="20"/>
  <c r="D633" i="20" s="1"/>
  <c r="C658" i="20"/>
  <c r="D658" i="20" s="1"/>
  <c r="C664" i="20"/>
  <c r="D664" i="20" s="1"/>
  <c r="C251" i="20"/>
  <c r="D251" i="20" s="1"/>
  <c r="C257" i="20"/>
  <c r="D257" i="20" s="1"/>
  <c r="C270" i="20"/>
  <c r="D270" i="20" s="1"/>
  <c r="C266" i="20"/>
  <c r="D266" i="20" s="1"/>
  <c r="E451" i="20"/>
  <c r="F451" i="20" s="1"/>
  <c r="E452" i="20"/>
  <c r="F452" i="20" s="1"/>
  <c r="C460" i="20"/>
  <c r="D460" i="20" s="1"/>
  <c r="E23" i="20"/>
  <c r="F23" i="20" s="1"/>
  <c r="C19" i="20"/>
  <c r="D19" i="20" s="1"/>
  <c r="C11" i="20"/>
  <c r="D11" i="20" s="1"/>
  <c r="C27" i="20"/>
  <c r="D27" i="20" s="1"/>
  <c r="E318" i="20"/>
  <c r="F318" i="20" s="1"/>
  <c r="C323" i="20"/>
  <c r="D323" i="20" s="1"/>
  <c r="C676" i="20"/>
  <c r="D676" i="20" s="1"/>
  <c r="C688" i="20"/>
  <c r="D688" i="20" s="1"/>
  <c r="C683" i="20"/>
  <c r="D683" i="20" s="1"/>
  <c r="E681" i="20"/>
  <c r="F681" i="20" s="1"/>
  <c r="E685" i="20"/>
  <c r="F685" i="20" s="1"/>
  <c r="E672" i="20"/>
  <c r="F672" i="20" s="1"/>
  <c r="E675" i="20"/>
  <c r="F675" i="20" s="1"/>
  <c r="E228" i="20"/>
  <c r="F228" i="20" s="1"/>
  <c r="E231" i="20"/>
  <c r="F231" i="20" s="1"/>
  <c r="E229" i="20"/>
  <c r="F229" i="20" s="1"/>
  <c r="C225" i="20"/>
  <c r="D225" i="20" s="1"/>
  <c r="C241" i="20"/>
  <c r="D241" i="20" s="1"/>
  <c r="C236" i="20"/>
  <c r="D236" i="20" s="1"/>
  <c r="C333" i="20"/>
  <c r="D333" i="20" s="1"/>
  <c r="C449" i="20"/>
  <c r="D449" i="20" s="1"/>
  <c r="C456" i="20"/>
  <c r="D456" i="20" s="1"/>
  <c r="E450" i="20"/>
  <c r="F450" i="20" s="1"/>
  <c r="E462" i="20"/>
  <c r="F462" i="20" s="1"/>
  <c r="E468" i="20"/>
  <c r="F468" i="20" s="1"/>
  <c r="E467" i="20"/>
  <c r="F467" i="20" s="1"/>
  <c r="C451" i="20"/>
  <c r="D451" i="20" s="1"/>
  <c r="E457" i="20"/>
  <c r="F457" i="20" s="1"/>
  <c r="E463" i="20"/>
  <c r="F463" i="20" s="1"/>
  <c r="E465" i="20"/>
  <c r="F465" i="20" s="1"/>
  <c r="C452" i="20"/>
  <c r="D452" i="20" s="1"/>
  <c r="E458" i="20"/>
  <c r="F458" i="20" s="1"/>
  <c r="E464" i="20"/>
  <c r="F464" i="20" s="1"/>
  <c r="C453" i="20"/>
  <c r="D453" i="20" s="1"/>
  <c r="E459" i="20"/>
  <c r="F459" i="20" s="1"/>
  <c r="E454" i="20"/>
  <c r="F454" i="20" s="1"/>
  <c r="E460" i="20"/>
  <c r="F460" i="20" s="1"/>
  <c r="E466" i="20"/>
  <c r="F466" i="20" s="1"/>
  <c r="E461" i="20"/>
  <c r="F461" i="20" s="1"/>
  <c r="E455" i="20"/>
  <c r="F455" i="20" s="1"/>
  <c r="C31" i="20"/>
  <c r="D31" i="20" s="1"/>
  <c r="C673" i="20"/>
  <c r="D673" i="20" s="1"/>
  <c r="C682" i="20"/>
  <c r="D682" i="20" s="1"/>
  <c r="E679" i="20"/>
  <c r="F679" i="20" s="1"/>
  <c r="C684" i="20"/>
  <c r="D684" i="20" s="1"/>
  <c r="E674" i="20"/>
  <c r="F674" i="20" s="1"/>
  <c r="C686" i="20"/>
  <c r="D686" i="20" s="1"/>
  <c r="C584" i="20"/>
  <c r="D584" i="20" s="1"/>
  <c r="C586" i="20"/>
  <c r="D586" i="20" s="1"/>
  <c r="C610" i="20"/>
  <c r="D610" i="20" s="1"/>
  <c r="C581" i="20"/>
  <c r="D581" i="20" s="1"/>
  <c r="C605" i="20"/>
  <c r="D605" i="20" s="1"/>
  <c r="C577" i="20"/>
  <c r="D577" i="20" s="1"/>
  <c r="C578" i="20"/>
  <c r="D578" i="20" s="1"/>
  <c r="C590" i="20"/>
  <c r="D590" i="20" s="1"/>
  <c r="E613" i="20"/>
  <c r="F613" i="20" s="1"/>
  <c r="E584" i="20"/>
  <c r="F584" i="20" s="1"/>
  <c r="E596" i="20"/>
  <c r="F596" i="20" s="1"/>
  <c r="E602" i="20"/>
  <c r="F602" i="20" s="1"/>
  <c r="E608" i="20"/>
  <c r="F608" i="20" s="1"/>
  <c r="E614" i="20"/>
  <c r="F614" i="20" s="1"/>
  <c r="E607" i="20"/>
  <c r="F607" i="20" s="1"/>
  <c r="C603" i="20"/>
  <c r="D603" i="20" s="1"/>
  <c r="E579" i="20"/>
  <c r="F579" i="20" s="1"/>
  <c r="E585" i="20"/>
  <c r="F585" i="20" s="1"/>
  <c r="E591" i="20"/>
  <c r="F591" i="20" s="1"/>
  <c r="E597" i="20"/>
  <c r="F597" i="20" s="1"/>
  <c r="E609" i="20"/>
  <c r="F609" i="20" s="1"/>
  <c r="E615" i="20"/>
  <c r="F615" i="20" s="1"/>
  <c r="E616" i="20"/>
  <c r="F616" i="20" s="1"/>
  <c r="C598" i="20"/>
  <c r="D598" i="20" s="1"/>
  <c r="E580" i="20"/>
  <c r="F580" i="20" s="1"/>
  <c r="E586" i="20"/>
  <c r="F586" i="20" s="1"/>
  <c r="E592" i="20"/>
  <c r="F592" i="20" s="1"/>
  <c r="E604" i="20"/>
  <c r="F604" i="20" s="1"/>
  <c r="E610" i="20"/>
  <c r="F610" i="20" s="1"/>
  <c r="C606" i="20"/>
  <c r="D606" i="20" s="1"/>
  <c r="E583" i="20"/>
  <c r="F583" i="20" s="1"/>
  <c r="E589" i="20"/>
  <c r="F589" i="20" s="1"/>
  <c r="E595" i="20"/>
  <c r="F595" i="20" s="1"/>
  <c r="E601" i="20"/>
  <c r="F601" i="20" s="1"/>
  <c r="E581" i="20"/>
  <c r="F581" i="20" s="1"/>
  <c r="E587" i="20"/>
  <c r="F587" i="20" s="1"/>
  <c r="E593" i="20"/>
  <c r="F593" i="20" s="1"/>
  <c r="E599" i="20"/>
  <c r="F599" i="20" s="1"/>
  <c r="E605" i="20"/>
  <c r="F605" i="20" s="1"/>
  <c r="E611" i="20"/>
  <c r="F611" i="20" s="1"/>
  <c r="E582" i="20"/>
  <c r="F582" i="20" s="1"/>
  <c r="E588" i="20"/>
  <c r="F588" i="20" s="1"/>
  <c r="E594" i="20"/>
  <c r="F594" i="20" s="1"/>
  <c r="E600" i="20"/>
  <c r="F600" i="20" s="1"/>
  <c r="E612" i="20"/>
  <c r="F612" i="20" s="1"/>
  <c r="D206" i="20"/>
  <c r="C345" i="20"/>
  <c r="D345" i="20" s="1"/>
  <c r="C344" i="20"/>
  <c r="D344" i="20" s="1"/>
  <c r="E350" i="20"/>
  <c r="F350" i="20" s="1"/>
  <c r="E348" i="20"/>
  <c r="F348" i="20" s="1"/>
  <c r="C343" i="20"/>
  <c r="D343" i="20" s="1"/>
  <c r="E18" i="20"/>
  <c r="F18" i="20" s="1"/>
  <c r="C17" i="20"/>
  <c r="D17" i="20" s="1"/>
  <c r="C24" i="20"/>
  <c r="D24" i="20" s="1"/>
  <c r="C8" i="20"/>
  <c r="D8" i="20" s="1"/>
  <c r="E198" i="20"/>
  <c r="F198" i="20" s="1"/>
  <c r="E338" i="20"/>
  <c r="F338" i="20" s="1"/>
  <c r="C628" i="20"/>
  <c r="D628" i="20" s="1"/>
  <c r="C631" i="20"/>
  <c r="D631" i="20" s="1"/>
  <c r="C32" i="21"/>
  <c r="D32" i="21" s="1"/>
  <c r="C497" i="20"/>
  <c r="D497" i="20" s="1"/>
  <c r="C544" i="20"/>
  <c r="D544" i="20" s="1"/>
  <c r="I26" i="19"/>
  <c r="O26" i="19" s="1"/>
  <c r="I17" i="19"/>
  <c r="O17" i="19" s="1"/>
  <c r="C5" i="20"/>
  <c r="D5" i="20" s="1"/>
  <c r="C523" i="20"/>
  <c r="D523" i="20" s="1"/>
  <c r="C530" i="20"/>
  <c r="D530" i="20" s="1"/>
  <c r="C540" i="20"/>
  <c r="D540" i="20" s="1"/>
  <c r="C550" i="20"/>
  <c r="D550" i="20" s="1"/>
  <c r="C552" i="20"/>
  <c r="D552" i="20" s="1"/>
  <c r="C653" i="20"/>
  <c r="D653" i="20" s="1"/>
  <c r="C641" i="20"/>
  <c r="D641" i="20" s="1"/>
  <c r="C643" i="20"/>
  <c r="D643" i="20" s="1"/>
  <c r="C625" i="20"/>
  <c r="D625" i="20" s="1"/>
  <c r="E620" i="20"/>
  <c r="F620" i="20" s="1"/>
  <c r="E130" i="20"/>
  <c r="F130" i="20" s="1"/>
  <c r="E142" i="20"/>
  <c r="F142" i="20" s="1"/>
  <c r="E110" i="20"/>
  <c r="F110" i="20" s="1"/>
  <c r="E99" i="20"/>
  <c r="F99" i="20" s="1"/>
  <c r="E139" i="20"/>
  <c r="F139" i="20" s="1"/>
  <c r="E113" i="20"/>
  <c r="F113" i="20" s="1"/>
  <c r="E137" i="20"/>
  <c r="F137" i="20" s="1"/>
  <c r="E126" i="20"/>
  <c r="F126" i="20" s="1"/>
  <c r="C123" i="20"/>
  <c r="D123" i="20" s="1"/>
  <c r="C100" i="20"/>
  <c r="D100" i="20" s="1"/>
  <c r="C118" i="20"/>
  <c r="D118" i="20" s="1"/>
  <c r="C107" i="20"/>
  <c r="D107" i="20" s="1"/>
  <c r="C146" i="20"/>
  <c r="D146" i="20" s="1"/>
  <c r="C337" i="20"/>
  <c r="D337" i="20" s="1"/>
  <c r="C338" i="20"/>
  <c r="D338" i="20" s="1"/>
  <c r="C350" i="20"/>
  <c r="D350" i="20" s="1"/>
  <c r="E345" i="20"/>
  <c r="F345" i="20" s="1"/>
  <c r="E344" i="20"/>
  <c r="F344" i="20" s="1"/>
  <c r="C339" i="20"/>
  <c r="D339" i="20" s="1"/>
  <c r="C351" i="20"/>
  <c r="D351" i="20" s="1"/>
  <c r="C340" i="20"/>
  <c r="D340" i="20" s="1"/>
  <c r="E346" i="20"/>
  <c r="F346" i="20" s="1"/>
  <c r="E352" i="20"/>
  <c r="F352" i="20" s="1"/>
  <c r="E341" i="20"/>
  <c r="F341" i="20" s="1"/>
  <c r="E347" i="20"/>
  <c r="F347" i="20" s="1"/>
  <c r="E353" i="20"/>
  <c r="F353" i="20" s="1"/>
  <c r="C348" i="20"/>
  <c r="D348" i="20" s="1"/>
  <c r="E343" i="20"/>
  <c r="F343" i="20" s="1"/>
  <c r="E342" i="20"/>
  <c r="F342" i="20" s="1"/>
  <c r="C349" i="20"/>
  <c r="D349" i="20" s="1"/>
  <c r="C243" i="20"/>
  <c r="D243" i="20" s="1"/>
  <c r="C249" i="20"/>
  <c r="D249" i="20" s="1"/>
  <c r="E255" i="20"/>
  <c r="F255" i="20" s="1"/>
  <c r="E267" i="20"/>
  <c r="F267" i="20" s="1"/>
  <c r="C245" i="20"/>
  <c r="D245" i="20" s="1"/>
  <c r="E263" i="20"/>
  <c r="F263" i="20" s="1"/>
  <c r="E264" i="20"/>
  <c r="F264" i="20" s="1"/>
  <c r="C259" i="20"/>
  <c r="D259" i="20" s="1"/>
  <c r="E247" i="20"/>
  <c r="F247" i="20" s="1"/>
  <c r="E271" i="20"/>
  <c r="F271" i="20" s="1"/>
  <c r="C248" i="20"/>
  <c r="D248" i="20" s="1"/>
  <c r="C596" i="20"/>
  <c r="D596" i="20" s="1"/>
  <c r="C608" i="20"/>
  <c r="D608" i="20" s="1"/>
  <c r="C615" i="20"/>
  <c r="D615" i="20" s="1"/>
  <c r="G596" i="20"/>
  <c r="H596" i="20" s="1"/>
  <c r="C506" i="20"/>
  <c r="D506" i="20" s="1"/>
  <c r="C513" i="20"/>
  <c r="D513" i="20" s="1"/>
  <c r="C519" i="20"/>
  <c r="D519" i="20" s="1"/>
  <c r="E16" i="20"/>
  <c r="F16" i="20" s="1"/>
  <c r="E117" i="20"/>
  <c r="F117" i="20" s="1"/>
  <c r="C127" i="20"/>
  <c r="D127" i="20" s="1"/>
  <c r="C78" i="20"/>
  <c r="D78" i="20" s="1"/>
  <c r="G73" i="20"/>
  <c r="H73" i="20" s="1"/>
  <c r="G75" i="20"/>
  <c r="H75" i="20" s="1"/>
  <c r="G83" i="20"/>
  <c r="H83" i="20" s="1"/>
  <c r="G71" i="20"/>
  <c r="H71" i="20" s="1"/>
  <c r="G78" i="20"/>
  <c r="H78" i="20" s="1"/>
  <c r="I68" i="20"/>
  <c r="J68" i="20" s="1"/>
  <c r="G67" i="20"/>
  <c r="H67" i="20" s="1"/>
  <c r="G79" i="20"/>
  <c r="H79" i="20" s="1"/>
  <c r="I74" i="20"/>
  <c r="J74" i="20" s="1"/>
  <c r="I84" i="20"/>
  <c r="J84" i="20" s="1"/>
  <c r="G69" i="20"/>
  <c r="H69" i="20" s="1"/>
  <c r="I80" i="20"/>
  <c r="J80" i="20" s="1"/>
  <c r="I76" i="20"/>
  <c r="J76" i="20" s="1"/>
  <c r="I72" i="20"/>
  <c r="J72" i="20" s="1"/>
  <c r="I81" i="20"/>
  <c r="J81" i="20" s="1"/>
  <c r="I77" i="20"/>
  <c r="J77" i="20" s="1"/>
  <c r="I85" i="20"/>
  <c r="J85" i="20" s="1"/>
  <c r="I66" i="20"/>
  <c r="J66" i="20" s="1"/>
  <c r="G65" i="20"/>
  <c r="H65" i="20" s="1"/>
  <c r="G70" i="20"/>
  <c r="H70" i="20" s="1"/>
  <c r="I82" i="20"/>
  <c r="J82" i="20" s="1"/>
  <c r="E160" i="20"/>
  <c r="F160" i="20" s="1"/>
  <c r="C156" i="20"/>
  <c r="D156" i="20" s="1"/>
  <c r="C617" i="20"/>
  <c r="D617" i="20" s="1"/>
  <c r="C618" i="20"/>
  <c r="D618" i="20" s="1"/>
  <c r="C621" i="20"/>
  <c r="D621" i="20" s="1"/>
  <c r="C623" i="20"/>
  <c r="D623" i="20" s="1"/>
  <c r="E619" i="20"/>
  <c r="F619" i="20" s="1"/>
  <c r="E625" i="20"/>
  <c r="F625" i="20" s="1"/>
  <c r="C620" i="20"/>
  <c r="D620" i="20" s="1"/>
  <c r="E622" i="20"/>
  <c r="F622" i="20" s="1"/>
  <c r="E624" i="20"/>
  <c r="F624" i="20" s="1"/>
  <c r="C73" i="20"/>
  <c r="D73" i="20" s="1"/>
  <c r="C75" i="20"/>
  <c r="D75" i="20" s="1"/>
  <c r="C244" i="20"/>
  <c r="D244" i="20" s="1"/>
  <c r="C253" i="20"/>
  <c r="D253" i="20" s="1"/>
  <c r="C281" i="20"/>
  <c r="D281" i="20" s="1"/>
  <c r="C288" i="20"/>
  <c r="D288" i="20" s="1"/>
  <c r="C24" i="21"/>
  <c r="D24" i="21" s="1"/>
  <c r="C174" i="20"/>
  <c r="D174" i="20" s="1"/>
  <c r="E178" i="20"/>
  <c r="F178" i="20" s="1"/>
  <c r="E190" i="20"/>
  <c r="F190" i="20" s="1"/>
  <c r="E179" i="20"/>
  <c r="F179" i="20" s="1"/>
  <c r="E191" i="20"/>
  <c r="F191" i="20" s="1"/>
  <c r="E193" i="20"/>
  <c r="F193" i="20" s="1"/>
  <c r="E182" i="20"/>
  <c r="F182" i="20" s="1"/>
  <c r="E194" i="20"/>
  <c r="F194" i="20" s="1"/>
  <c r="E183" i="20"/>
  <c r="F183" i="20" s="1"/>
  <c r="E195" i="20"/>
  <c r="F195" i="20" s="1"/>
  <c r="E184" i="20"/>
  <c r="F184" i="20" s="1"/>
  <c r="E196" i="20"/>
  <c r="F196" i="20" s="1"/>
  <c r="E186" i="20"/>
  <c r="F186" i="20" s="1"/>
  <c r="E189" i="20"/>
  <c r="F189" i="20" s="1"/>
  <c r="E175" i="20"/>
  <c r="F175" i="20" s="1"/>
  <c r="E199" i="20"/>
  <c r="F199" i="20" s="1"/>
  <c r="E176" i="20"/>
  <c r="F176" i="20" s="1"/>
  <c r="E188" i="20"/>
  <c r="F188" i="20" s="1"/>
  <c r="E177" i="20"/>
  <c r="F177" i="20" s="1"/>
  <c r="C187" i="20"/>
  <c r="D187" i="20" s="1"/>
  <c r="C180" i="20"/>
  <c r="D180" i="20" s="1"/>
  <c r="C192" i="20"/>
  <c r="D192" i="20" s="1"/>
  <c r="C181" i="20"/>
  <c r="D181" i="20" s="1"/>
  <c r="C198" i="20"/>
  <c r="D198" i="20" s="1"/>
  <c r="C185" i="20"/>
  <c r="D185" i="20" s="1"/>
  <c r="C197" i="20"/>
  <c r="D197" i="20" s="1"/>
  <c r="E180" i="20"/>
  <c r="F180" i="20" s="1"/>
  <c r="C195" i="20"/>
  <c r="D195" i="20" s="1"/>
  <c r="C332" i="20"/>
  <c r="D332" i="20" s="1"/>
  <c r="E441" i="20"/>
  <c r="F441" i="20" s="1"/>
  <c r="C430" i="20"/>
  <c r="D430" i="20" s="1"/>
  <c r="E431" i="20"/>
  <c r="F431" i="20" s="1"/>
  <c r="C445" i="20"/>
  <c r="D445" i="20" s="1"/>
  <c r="C439" i="20"/>
  <c r="D439" i="20" s="1"/>
  <c r="C657" i="20"/>
  <c r="D657" i="20" s="1"/>
  <c r="C652" i="20"/>
  <c r="D652" i="20" s="1"/>
  <c r="C650" i="20"/>
  <c r="D650" i="20" s="1"/>
  <c r="C454" i="20"/>
  <c r="D454" i="20" s="1"/>
  <c r="C466" i="20"/>
  <c r="D466" i="20" s="1"/>
  <c r="C4" i="21"/>
  <c r="D4" i="21" s="1"/>
  <c r="C638" i="20"/>
  <c r="D638" i="20" s="1"/>
  <c r="E482" i="20"/>
  <c r="F482" i="20" s="1"/>
  <c r="E494" i="20"/>
  <c r="F494" i="20" s="1"/>
  <c r="C495" i="20"/>
  <c r="D495" i="20" s="1"/>
  <c r="C490" i="20"/>
  <c r="D490" i="20" s="1"/>
  <c r="E487" i="20"/>
  <c r="F487" i="20" s="1"/>
  <c r="E484" i="20"/>
  <c r="F484" i="20" s="1"/>
  <c r="C474" i="20"/>
  <c r="D474" i="20" s="1"/>
  <c r="E480" i="20"/>
  <c r="F480" i="20" s="1"/>
  <c r="C489" i="20"/>
  <c r="D489" i="20" s="1"/>
  <c r="C475" i="20"/>
  <c r="D475" i="20" s="1"/>
  <c r="G518" i="20"/>
  <c r="H518" i="20" s="1"/>
  <c r="C597" i="20"/>
  <c r="D597" i="20" s="1"/>
  <c r="C33" i="21"/>
  <c r="D33" i="21" s="1"/>
  <c r="C354" i="20"/>
  <c r="D354" i="20" s="1"/>
  <c r="E355" i="20"/>
  <c r="F355" i="20" s="1"/>
  <c r="E361" i="20"/>
  <c r="F361" i="20" s="1"/>
  <c r="C362" i="20"/>
  <c r="D362" i="20" s="1"/>
  <c r="C368" i="20"/>
  <c r="D368" i="20" s="1"/>
  <c r="E356" i="20"/>
  <c r="F356" i="20" s="1"/>
  <c r="E357" i="20"/>
  <c r="F357" i="20" s="1"/>
  <c r="E363" i="20"/>
  <c r="F363" i="20" s="1"/>
  <c r="E369" i="20"/>
  <c r="F369" i="20" s="1"/>
  <c r="E364" i="20"/>
  <c r="F364" i="20" s="1"/>
  <c r="C365" i="20"/>
  <c r="D365" i="20" s="1"/>
  <c r="E358" i="20"/>
  <c r="F358" i="20" s="1"/>
  <c r="E359" i="20"/>
  <c r="F359" i="20" s="1"/>
  <c r="E360" i="20"/>
  <c r="F360" i="20" s="1"/>
  <c r="E366" i="20"/>
  <c r="F366" i="20" s="1"/>
  <c r="E367" i="20"/>
  <c r="F367" i="20" s="1"/>
  <c r="C659" i="20"/>
  <c r="D659" i="20" s="1"/>
  <c r="E635" i="20"/>
  <c r="F635" i="20" s="1"/>
  <c r="C557" i="20"/>
  <c r="D557" i="20" s="1"/>
  <c r="C521" i="20"/>
  <c r="D521" i="20" s="1"/>
  <c r="E218" i="20"/>
  <c r="F218" i="20" s="1"/>
  <c r="E219" i="20"/>
  <c r="F219" i="20" s="1"/>
  <c r="E214" i="20"/>
  <c r="F214" i="20" s="1"/>
  <c r="C217" i="20"/>
  <c r="D217" i="20" s="1"/>
  <c r="C221" i="20"/>
  <c r="D221" i="20" s="1"/>
  <c r="C207" i="20"/>
  <c r="D207" i="20" s="1"/>
  <c r="E232" i="20"/>
  <c r="F232" i="20" s="1"/>
  <c r="C238" i="20"/>
  <c r="D238" i="20" s="1"/>
  <c r="E671" i="20"/>
  <c r="F671" i="20" s="1"/>
  <c r="C678" i="20"/>
  <c r="D678" i="20" s="1"/>
  <c r="E471" i="20"/>
  <c r="F471" i="20" s="1"/>
  <c r="C488" i="20"/>
  <c r="D488" i="20" s="1"/>
  <c r="C473" i="20"/>
  <c r="D473" i="20" s="1"/>
  <c r="C481" i="20"/>
  <c r="D481" i="20" s="1"/>
  <c r="C111" i="20"/>
  <c r="D111" i="20" s="1"/>
  <c r="C147" i="20"/>
  <c r="D147" i="20" s="1"/>
  <c r="C136" i="20"/>
  <c r="D136" i="20" s="1"/>
  <c r="C140" i="20"/>
  <c r="D140" i="20" s="1"/>
  <c r="C106" i="20"/>
  <c r="D106" i="20" s="1"/>
  <c r="C131" i="20"/>
  <c r="D131" i="20" s="1"/>
  <c r="C120" i="20"/>
  <c r="D120" i="20" s="1"/>
  <c r="C680" i="20"/>
  <c r="D680" i="20" s="1"/>
  <c r="C602" i="20"/>
  <c r="D602" i="20" s="1"/>
  <c r="C614" i="20"/>
  <c r="D614" i="20" s="1"/>
  <c r="E590" i="20"/>
  <c r="F590" i="20" s="1"/>
  <c r="E603" i="20"/>
  <c r="F603" i="20" s="1"/>
  <c r="C580" i="20"/>
  <c r="D580" i="20" s="1"/>
  <c r="C611" i="20"/>
  <c r="D611" i="20" s="1"/>
  <c r="C616" i="20"/>
  <c r="D616" i="20" s="1"/>
  <c r="C607" i="20"/>
  <c r="D607" i="20" s="1"/>
  <c r="C582" i="20"/>
  <c r="D582" i="20" s="1"/>
  <c r="E66" i="20"/>
  <c r="F66" i="20" s="1"/>
  <c r="C65" i="20"/>
  <c r="D65" i="20" s="1"/>
  <c r="E78" i="20"/>
  <c r="F78" i="20" s="1"/>
  <c r="E68" i="20"/>
  <c r="F68" i="20" s="1"/>
  <c r="E80" i="20"/>
  <c r="F80" i="20" s="1"/>
  <c r="E81" i="20"/>
  <c r="F81" i="20" s="1"/>
  <c r="E70" i="20"/>
  <c r="F70" i="20" s="1"/>
  <c r="E82" i="20"/>
  <c r="F82" i="20" s="1"/>
  <c r="E71" i="20"/>
  <c r="F71" i="20" s="1"/>
  <c r="E83" i="20"/>
  <c r="F83" i="20" s="1"/>
  <c r="E72" i="20"/>
  <c r="F72" i="20" s="1"/>
  <c r="E84" i="20"/>
  <c r="F84" i="20" s="1"/>
  <c r="E73" i="20"/>
  <c r="F73" i="20" s="1"/>
  <c r="E85" i="20"/>
  <c r="F85" i="20" s="1"/>
  <c r="E74" i="20"/>
  <c r="F74" i="20" s="1"/>
  <c r="E75" i="20"/>
  <c r="F75" i="20" s="1"/>
  <c r="E76" i="20"/>
  <c r="F76" i="20" s="1"/>
  <c r="C69" i="20"/>
  <c r="D69" i="20" s="1"/>
  <c r="C77" i="20"/>
  <c r="D77" i="20" s="1"/>
  <c r="C67" i="20"/>
  <c r="D67" i="20" s="1"/>
  <c r="C79" i="20"/>
  <c r="D79" i="20" s="1"/>
  <c r="E58" i="20"/>
  <c r="F58" i="20" s="1"/>
  <c r="E59" i="20"/>
  <c r="F59" i="20" s="1"/>
  <c r="C55" i="20"/>
  <c r="D55" i="20" s="1"/>
  <c r="C47" i="20"/>
  <c r="D47" i="20" s="1"/>
  <c r="C40" i="20"/>
  <c r="D40" i="20" s="1"/>
  <c r="C39" i="20"/>
  <c r="D39" i="20" s="1"/>
  <c r="C534" i="20"/>
  <c r="D534" i="20" s="1"/>
  <c r="C524" i="20"/>
  <c r="D524" i="20" s="1"/>
  <c r="E528" i="20"/>
  <c r="F528" i="20" s="1"/>
  <c r="C533" i="20"/>
  <c r="D533" i="20" s="1"/>
  <c r="C3" i="21"/>
  <c r="D3" i="21" s="1"/>
  <c r="C372" i="20"/>
  <c r="D372" i="20" s="1"/>
  <c r="C373" i="20"/>
  <c r="D373" i="20" s="1"/>
  <c r="C299" i="20"/>
  <c r="D299" i="20" s="1"/>
  <c r="C300" i="20"/>
  <c r="D300" i="20" s="1"/>
  <c r="F301" i="20"/>
  <c r="C319" i="20"/>
  <c r="D319" i="20" s="1"/>
  <c r="E303" i="20"/>
  <c r="F303" i="20" s="1"/>
  <c r="C304" i="20"/>
  <c r="D304" i="20" s="1"/>
  <c r="F313" i="20"/>
  <c r="C317" i="20"/>
  <c r="D317" i="20" s="1"/>
  <c r="C318" i="20"/>
  <c r="D318" i="20" s="1"/>
  <c r="E315" i="20"/>
  <c r="F315" i="20" s="1"/>
  <c r="C316" i="20"/>
  <c r="D316" i="20" s="1"/>
  <c r="C235" i="20"/>
  <c r="D235" i="20" s="1"/>
  <c r="E226" i="20"/>
  <c r="F226" i="20" s="1"/>
  <c r="E233" i="20"/>
  <c r="F233" i="20" s="1"/>
  <c r="C227" i="20"/>
  <c r="D227" i="20" s="1"/>
  <c r="C237" i="20"/>
  <c r="D237" i="20" s="1"/>
  <c r="E362" i="20"/>
  <c r="F362" i="20" s="1"/>
  <c r="C366" i="20"/>
  <c r="D366" i="20" s="1"/>
  <c r="C280" i="20"/>
  <c r="D280" i="20" s="1"/>
  <c r="E275" i="20"/>
  <c r="F275" i="20" s="1"/>
  <c r="E287" i="20"/>
  <c r="F287" i="20" s="1"/>
  <c r="E276" i="20"/>
  <c r="F276" i="20" s="1"/>
  <c r="C289" i="20"/>
  <c r="D289" i="20" s="1"/>
  <c r="E279" i="20"/>
  <c r="F279" i="20" s="1"/>
  <c r="C278" i="20"/>
  <c r="D278" i="20" s="1"/>
  <c r="C284" i="20"/>
  <c r="D284" i="20" s="1"/>
  <c r="C320" i="20"/>
  <c r="D320" i="20" s="1"/>
  <c r="C321" i="20"/>
  <c r="D321" i="20" s="1"/>
  <c r="C327" i="20"/>
  <c r="D327" i="20" s="1"/>
  <c r="E333" i="20"/>
  <c r="F333" i="20" s="1"/>
  <c r="C328" i="20"/>
  <c r="D328" i="20" s="1"/>
  <c r="E322" i="20"/>
  <c r="F322" i="20" s="1"/>
  <c r="E334" i="20"/>
  <c r="F334" i="20" s="1"/>
  <c r="C329" i="20"/>
  <c r="D329" i="20" s="1"/>
  <c r="C330" i="20"/>
  <c r="D330" i="20" s="1"/>
  <c r="E323" i="20"/>
  <c r="F323" i="20" s="1"/>
  <c r="E324" i="20"/>
  <c r="F324" i="20" s="1"/>
  <c r="E336" i="20"/>
  <c r="F336" i="20" s="1"/>
  <c r="C331" i="20"/>
  <c r="D331" i="20" s="1"/>
  <c r="E332" i="20"/>
  <c r="F332" i="20" s="1"/>
  <c r="C335" i="20"/>
  <c r="D335" i="20" s="1"/>
  <c r="E325" i="20"/>
  <c r="F325" i="20" s="1"/>
  <c r="C326" i="20"/>
  <c r="D326" i="20" s="1"/>
  <c r="C32" i="20"/>
  <c r="D32" i="20" s="1"/>
  <c r="C14" i="20"/>
  <c r="D14" i="20" s="1"/>
  <c r="C496" i="20"/>
  <c r="D496" i="20" s="1"/>
  <c r="C528" i="20"/>
  <c r="D528" i="20" s="1"/>
  <c r="E497" i="20"/>
  <c r="F497" i="20" s="1"/>
  <c r="E503" i="20"/>
  <c r="F503" i="20" s="1"/>
  <c r="E509" i="20"/>
  <c r="F509" i="20" s="1"/>
  <c r="E515" i="20"/>
  <c r="F515" i="20" s="1"/>
  <c r="E521" i="20"/>
  <c r="F521" i="20" s="1"/>
  <c r="E527" i="20"/>
  <c r="F527" i="20" s="1"/>
  <c r="E533" i="20"/>
  <c r="F533" i="20" s="1"/>
  <c r="E539" i="20"/>
  <c r="F539" i="20" s="1"/>
  <c r="E545" i="20"/>
  <c r="F545" i="20" s="1"/>
  <c r="E551" i="20"/>
  <c r="F551" i="20" s="1"/>
  <c r="E557" i="20"/>
  <c r="F557" i="20" s="1"/>
  <c r="E563" i="20"/>
  <c r="F563" i="20" s="1"/>
  <c r="E569" i="20"/>
  <c r="F569" i="20" s="1"/>
  <c r="E575" i="20"/>
  <c r="F575" i="20" s="1"/>
  <c r="E499" i="20"/>
  <c r="F499" i="20" s="1"/>
  <c r="E505" i="20"/>
  <c r="F505" i="20" s="1"/>
  <c r="E511" i="20"/>
  <c r="F511" i="20" s="1"/>
  <c r="E517" i="20"/>
  <c r="F517" i="20" s="1"/>
  <c r="E523" i="20"/>
  <c r="F523" i="20" s="1"/>
  <c r="E529" i="20"/>
  <c r="F529" i="20" s="1"/>
  <c r="E535" i="20"/>
  <c r="F535" i="20" s="1"/>
  <c r="E541" i="20"/>
  <c r="F541" i="20" s="1"/>
  <c r="E547" i="20"/>
  <c r="F547" i="20" s="1"/>
  <c r="E553" i="20"/>
  <c r="F553" i="20" s="1"/>
  <c r="E559" i="20"/>
  <c r="F559" i="20" s="1"/>
  <c r="E565" i="20"/>
  <c r="F565" i="20" s="1"/>
  <c r="E571" i="20"/>
  <c r="F571" i="20" s="1"/>
  <c r="C572" i="20"/>
  <c r="D572" i="20" s="1"/>
  <c r="C555" i="20"/>
  <c r="D555" i="20" s="1"/>
  <c r="E500" i="20"/>
  <c r="F500" i="20" s="1"/>
  <c r="E506" i="20"/>
  <c r="F506" i="20" s="1"/>
  <c r="E512" i="20"/>
  <c r="F512" i="20" s="1"/>
  <c r="E518" i="20"/>
  <c r="F518" i="20" s="1"/>
  <c r="E524" i="20"/>
  <c r="F524" i="20" s="1"/>
  <c r="E530" i="20"/>
  <c r="F530" i="20" s="1"/>
  <c r="E536" i="20"/>
  <c r="F536" i="20" s="1"/>
  <c r="E542" i="20"/>
  <c r="F542" i="20" s="1"/>
  <c r="E548" i="20"/>
  <c r="F548" i="20" s="1"/>
  <c r="E554" i="20"/>
  <c r="F554" i="20" s="1"/>
  <c r="E560" i="20"/>
  <c r="F560" i="20" s="1"/>
  <c r="E566" i="20"/>
  <c r="F566" i="20" s="1"/>
  <c r="E501" i="20"/>
  <c r="F501" i="20" s="1"/>
  <c r="E507" i="20"/>
  <c r="F507" i="20" s="1"/>
  <c r="E513" i="20"/>
  <c r="F513" i="20" s="1"/>
  <c r="E519" i="20"/>
  <c r="F519" i="20" s="1"/>
  <c r="E525" i="20"/>
  <c r="F525" i="20" s="1"/>
  <c r="E531" i="20"/>
  <c r="F531" i="20" s="1"/>
  <c r="E537" i="20"/>
  <c r="F537" i="20" s="1"/>
  <c r="E543" i="20"/>
  <c r="F543" i="20" s="1"/>
  <c r="E549" i="20"/>
  <c r="F549" i="20" s="1"/>
  <c r="E561" i="20"/>
  <c r="F561" i="20" s="1"/>
  <c r="E567" i="20"/>
  <c r="F567" i="20" s="1"/>
  <c r="E573" i="20"/>
  <c r="F573" i="20" s="1"/>
  <c r="C574" i="20"/>
  <c r="D574" i="20" s="1"/>
  <c r="C558" i="20"/>
  <c r="D558" i="20" s="1"/>
  <c r="C564" i="20"/>
  <c r="D564" i="20" s="1"/>
  <c r="E504" i="20"/>
  <c r="F504" i="20" s="1"/>
  <c r="E522" i="20"/>
  <c r="F522" i="20" s="1"/>
  <c r="E540" i="20"/>
  <c r="F540" i="20" s="1"/>
  <c r="E546" i="20"/>
  <c r="F546" i="20" s="1"/>
  <c r="E576" i="20"/>
  <c r="F576" i="20" s="1"/>
  <c r="C526" i="20"/>
  <c r="D526" i="20" s="1"/>
  <c r="C562" i="20"/>
  <c r="D562" i="20" s="1"/>
  <c r="E516" i="20"/>
  <c r="F516" i="20" s="1"/>
  <c r="E502" i="20"/>
  <c r="F502" i="20" s="1"/>
  <c r="E508" i="20"/>
  <c r="F508" i="20" s="1"/>
  <c r="E514" i="20"/>
  <c r="F514" i="20" s="1"/>
  <c r="E520" i="20"/>
  <c r="F520" i="20" s="1"/>
  <c r="E532" i="20"/>
  <c r="F532" i="20" s="1"/>
  <c r="E538" i="20"/>
  <c r="F538" i="20" s="1"/>
  <c r="E544" i="20"/>
  <c r="F544" i="20" s="1"/>
  <c r="E550" i="20"/>
  <c r="F550" i="20" s="1"/>
  <c r="E556" i="20"/>
  <c r="F556" i="20" s="1"/>
  <c r="E568" i="20"/>
  <c r="F568" i="20" s="1"/>
  <c r="E498" i="20"/>
  <c r="F498" i="20" s="1"/>
  <c r="E510" i="20"/>
  <c r="F510" i="20" s="1"/>
  <c r="E534" i="20"/>
  <c r="F534" i="20" s="1"/>
  <c r="E552" i="20"/>
  <c r="F552" i="20" s="1"/>
  <c r="E570" i="20"/>
  <c r="F570" i="20" s="1"/>
  <c r="C543" i="20"/>
  <c r="D543" i="20" s="1"/>
  <c r="C556" i="20"/>
  <c r="D556" i="20" s="1"/>
  <c r="C35" i="21"/>
  <c r="D35" i="21" s="1"/>
  <c r="C223" i="20"/>
  <c r="D223" i="20" s="1"/>
  <c r="E238" i="20"/>
  <c r="F238" i="20" s="1"/>
  <c r="C234" i="20"/>
  <c r="D234" i="20" s="1"/>
  <c r="C224" i="20"/>
  <c r="D224" i="20" s="1"/>
  <c r="C229" i="20"/>
  <c r="D229" i="20" s="1"/>
  <c r="C226" i="20"/>
  <c r="D226" i="20" s="1"/>
  <c r="C228" i="20"/>
  <c r="D228" i="20" s="1"/>
  <c r="E235" i="20"/>
  <c r="F235" i="20" s="1"/>
  <c r="E236" i="20"/>
  <c r="F236" i="20" s="1"/>
  <c r="C230" i="20"/>
  <c r="D230" i="20" s="1"/>
  <c r="E227" i="20"/>
  <c r="F227" i="20" s="1"/>
  <c r="E240" i="20"/>
  <c r="F240" i="20" s="1"/>
  <c r="E225" i="20"/>
  <c r="F225" i="20" s="1"/>
  <c r="E237" i="20"/>
  <c r="F237" i="20" s="1"/>
  <c r="C231" i="20"/>
  <c r="D231" i="20" s="1"/>
  <c r="E241" i="20"/>
  <c r="F241" i="20" s="1"/>
  <c r="E239" i="20"/>
  <c r="F239" i="20" s="1"/>
  <c r="C232" i="20"/>
  <c r="D232" i="20" s="1"/>
  <c r="C233" i="20"/>
  <c r="D233" i="20" s="1"/>
  <c r="C565" i="20"/>
  <c r="D565" i="20" s="1"/>
  <c r="C571" i="20"/>
  <c r="D571" i="20" s="1"/>
  <c r="C536" i="20"/>
  <c r="D536" i="20" s="1"/>
  <c r="C542" i="20"/>
  <c r="D542" i="20" s="1"/>
  <c r="E572" i="20"/>
  <c r="F572" i="20" s="1"/>
  <c r="E555" i="20"/>
  <c r="F555" i="20" s="1"/>
  <c r="C570" i="20"/>
  <c r="D570" i="20" s="1"/>
  <c r="E564" i="20"/>
  <c r="F564" i="20" s="1"/>
  <c r="E558" i="20"/>
  <c r="F558" i="20" s="1"/>
  <c r="C553" i="20"/>
  <c r="D553" i="20" s="1"/>
  <c r="E526" i="20"/>
  <c r="F526" i="20" s="1"/>
  <c r="E574" i="20"/>
  <c r="F574" i="20" s="1"/>
  <c r="C282" i="20"/>
  <c r="D282" i="20" s="1"/>
  <c r="E277" i="20"/>
  <c r="F277" i="20" s="1"/>
  <c r="C285" i="20"/>
  <c r="D285" i="20" s="1"/>
  <c r="C151" i="20"/>
  <c r="D151" i="20" s="1"/>
  <c r="E155" i="20"/>
  <c r="F155" i="20" s="1"/>
  <c r="E167" i="20"/>
  <c r="F167" i="20" s="1"/>
  <c r="E156" i="20"/>
  <c r="F156" i="20" s="1"/>
  <c r="E168" i="20"/>
  <c r="F168" i="20" s="1"/>
  <c r="E157" i="20"/>
  <c r="F157" i="20" s="1"/>
  <c r="E158" i="20"/>
  <c r="F158" i="20" s="1"/>
  <c r="E170" i="20"/>
  <c r="F170" i="20" s="1"/>
  <c r="E159" i="20"/>
  <c r="F159" i="20" s="1"/>
  <c r="E171" i="20"/>
  <c r="F171" i="20" s="1"/>
  <c r="E172" i="20"/>
  <c r="F172" i="20" s="1"/>
  <c r="E161" i="20"/>
  <c r="F161" i="20" s="1"/>
  <c r="E173" i="20"/>
  <c r="F173" i="20" s="1"/>
  <c r="E164" i="20"/>
  <c r="F164" i="20" s="1"/>
  <c r="E163" i="20"/>
  <c r="F163" i="20" s="1"/>
  <c r="E152" i="20"/>
  <c r="F152" i="20" s="1"/>
  <c r="C153" i="20"/>
  <c r="D153" i="20" s="1"/>
  <c r="C165" i="20"/>
  <c r="D165" i="20" s="1"/>
  <c r="C154" i="20"/>
  <c r="D154" i="20" s="1"/>
  <c r="C166" i="20"/>
  <c r="D166" i="20" s="1"/>
  <c r="C169" i="20"/>
  <c r="D169" i="20" s="1"/>
  <c r="C160" i="20"/>
  <c r="D160" i="20" s="1"/>
  <c r="C162" i="20"/>
  <c r="D162" i="20" s="1"/>
  <c r="C627" i="20"/>
  <c r="D627" i="20" s="1"/>
  <c r="C632" i="20"/>
  <c r="D632" i="20" s="1"/>
  <c r="C30" i="21"/>
  <c r="D30" i="21" s="1"/>
  <c r="C440" i="20"/>
  <c r="D440" i="20" s="1"/>
  <c r="E433" i="20"/>
  <c r="F433" i="20" s="1"/>
  <c r="E153" i="20"/>
  <c r="F153" i="20" s="1"/>
  <c r="E154" i="20"/>
  <c r="F154" i="20" s="1"/>
  <c r="C168" i="20"/>
  <c r="D168" i="20" s="1"/>
  <c r="C161" i="20"/>
  <c r="D161" i="20" s="1"/>
  <c r="C421" i="20"/>
  <c r="D421" i="20" s="1"/>
  <c r="E422" i="20"/>
  <c r="F422" i="20" s="1"/>
  <c r="E428" i="20"/>
  <c r="F428" i="20" s="1"/>
  <c r="E440" i="20"/>
  <c r="F440" i="20" s="1"/>
  <c r="E446" i="20"/>
  <c r="F446" i="20" s="1"/>
  <c r="C429" i="20"/>
  <c r="D429" i="20" s="1"/>
  <c r="E423" i="20"/>
  <c r="F423" i="20" s="1"/>
  <c r="E435" i="20"/>
  <c r="F435" i="20" s="1"/>
  <c r="E447" i="20"/>
  <c r="F447" i="20" s="1"/>
  <c r="C424" i="20"/>
  <c r="D424" i="20" s="1"/>
  <c r="E430" i="20"/>
  <c r="F430" i="20" s="1"/>
  <c r="E436" i="20"/>
  <c r="F436" i="20" s="1"/>
  <c r="E442" i="20"/>
  <c r="F442" i="20" s="1"/>
  <c r="E448" i="20"/>
  <c r="F448" i="20" s="1"/>
  <c r="C431" i="20"/>
  <c r="D431" i="20" s="1"/>
  <c r="C437" i="20"/>
  <c r="D437" i="20" s="1"/>
  <c r="E427" i="20"/>
  <c r="F427" i="20" s="1"/>
  <c r="E445" i="20"/>
  <c r="F445" i="20" s="1"/>
  <c r="C441" i="20"/>
  <c r="D441" i="20" s="1"/>
  <c r="E425" i="20"/>
  <c r="F425" i="20" s="1"/>
  <c r="E443" i="20"/>
  <c r="F443" i="20" s="1"/>
  <c r="C438" i="20"/>
  <c r="D438" i="20" s="1"/>
  <c r="E444" i="20"/>
  <c r="F444" i="20" s="1"/>
  <c r="E426" i="20"/>
  <c r="F426" i="20" s="1"/>
  <c r="E432" i="20"/>
  <c r="F432" i="20" s="1"/>
  <c r="C433" i="20"/>
  <c r="D433" i="20" s="1"/>
  <c r="E439" i="20"/>
  <c r="F439" i="20" s="1"/>
  <c r="C434" i="20"/>
  <c r="D434" i="20" s="1"/>
  <c r="C98" i="20"/>
  <c r="D98" i="20" s="1"/>
  <c r="E104" i="20"/>
  <c r="F104" i="20" s="1"/>
  <c r="E116" i="20"/>
  <c r="F116" i="20" s="1"/>
  <c r="E128" i="20"/>
  <c r="F128" i="20" s="1"/>
  <c r="E140" i="20"/>
  <c r="F140" i="20" s="1"/>
  <c r="E105" i="20"/>
  <c r="F105" i="20" s="1"/>
  <c r="E129" i="20"/>
  <c r="F129" i="20" s="1"/>
  <c r="E141" i="20"/>
  <c r="F141" i="20" s="1"/>
  <c r="E106" i="20"/>
  <c r="F106" i="20" s="1"/>
  <c r="E118" i="20"/>
  <c r="F118" i="20" s="1"/>
  <c r="E107" i="20"/>
  <c r="F107" i="20" s="1"/>
  <c r="E119" i="20"/>
  <c r="F119" i="20" s="1"/>
  <c r="E131" i="20"/>
  <c r="F131" i="20" s="1"/>
  <c r="E143" i="20"/>
  <c r="F143" i="20" s="1"/>
  <c r="E108" i="20"/>
  <c r="F108" i="20" s="1"/>
  <c r="E120" i="20"/>
  <c r="F120" i="20" s="1"/>
  <c r="E132" i="20"/>
  <c r="F132" i="20" s="1"/>
  <c r="E144" i="20"/>
  <c r="F144" i="20" s="1"/>
  <c r="E109" i="20"/>
  <c r="F109" i="20" s="1"/>
  <c r="E121" i="20"/>
  <c r="F121" i="20" s="1"/>
  <c r="E133" i="20"/>
  <c r="F133" i="20" s="1"/>
  <c r="E145" i="20"/>
  <c r="F145" i="20" s="1"/>
  <c r="E122" i="20"/>
  <c r="F122" i="20" s="1"/>
  <c r="E134" i="20"/>
  <c r="F134" i="20" s="1"/>
  <c r="E146" i="20"/>
  <c r="F146" i="20" s="1"/>
  <c r="E111" i="20"/>
  <c r="F111" i="20" s="1"/>
  <c r="E123" i="20"/>
  <c r="F123" i="20" s="1"/>
  <c r="E135" i="20"/>
  <c r="F135" i="20" s="1"/>
  <c r="E147" i="20"/>
  <c r="F147" i="20" s="1"/>
  <c r="E100" i="20"/>
  <c r="F100" i="20" s="1"/>
  <c r="E112" i="20"/>
  <c r="F112" i="20" s="1"/>
  <c r="E124" i="20"/>
  <c r="F124" i="20" s="1"/>
  <c r="E136" i="20"/>
  <c r="F136" i="20" s="1"/>
  <c r="E148" i="20"/>
  <c r="F148" i="20" s="1"/>
  <c r="E101" i="20"/>
  <c r="F101" i="20" s="1"/>
  <c r="E125" i="20"/>
  <c r="F125" i="20" s="1"/>
  <c r="E149" i="20"/>
  <c r="F149" i="20" s="1"/>
  <c r="E103" i="20"/>
  <c r="F103" i="20" s="1"/>
  <c r="E127" i="20"/>
  <c r="F127" i="20" s="1"/>
  <c r="E102" i="20"/>
  <c r="F102" i="20" s="1"/>
  <c r="E114" i="20"/>
  <c r="F114" i="20" s="1"/>
  <c r="E138" i="20"/>
  <c r="F138" i="20" s="1"/>
  <c r="E150" i="20"/>
  <c r="F150" i="20" s="1"/>
  <c r="E115" i="20"/>
  <c r="F115" i="20" s="1"/>
  <c r="C99" i="20"/>
  <c r="D99" i="20" s="1"/>
  <c r="C126" i="20"/>
  <c r="D126" i="20" s="1"/>
  <c r="C113" i="20"/>
  <c r="D113" i="20" s="1"/>
  <c r="C137" i="20"/>
  <c r="D137" i="20" s="1"/>
  <c r="C139" i="20"/>
  <c r="D139" i="20" s="1"/>
  <c r="C117" i="20"/>
  <c r="D117" i="20" s="1"/>
  <c r="C130" i="20"/>
  <c r="D130" i="20" s="1"/>
  <c r="C142" i="20"/>
  <c r="D142" i="20" s="1"/>
  <c r="C110" i="20"/>
  <c r="D110" i="20" s="1"/>
  <c r="E30" i="20"/>
  <c r="F30" i="20" s="1"/>
  <c r="E20" i="20"/>
  <c r="F20" i="20" s="1"/>
  <c r="E12" i="20"/>
  <c r="F12" i="20" s="1"/>
  <c r="E3" i="20"/>
  <c r="F3" i="20" s="1"/>
  <c r="C7" i="20"/>
  <c r="D7" i="20" s="1"/>
  <c r="C21" i="20"/>
  <c r="D21" i="20" s="1"/>
  <c r="C33" i="20"/>
  <c r="D33" i="20" s="1"/>
  <c r="C10" i="20"/>
  <c r="D10" i="20" s="1"/>
  <c r="C22" i="20"/>
  <c r="D22" i="20" s="1"/>
  <c r="C29" i="20"/>
  <c r="D29" i="20" s="1"/>
  <c r="C13" i="20"/>
  <c r="D13" i="20" s="1"/>
  <c r="C651" i="20"/>
  <c r="D651" i="20" s="1"/>
  <c r="C629" i="20"/>
  <c r="D629" i="20" s="1"/>
  <c r="E649" i="20"/>
  <c r="F649" i="20" s="1"/>
  <c r="E644" i="20"/>
  <c r="F644" i="20" s="1"/>
  <c r="C15" i="21"/>
  <c r="D15" i="21" s="1"/>
  <c r="C53" i="20"/>
  <c r="D53" i="20" s="1"/>
  <c r="C60" i="20"/>
  <c r="D60" i="20" s="1"/>
  <c r="C62" i="20"/>
  <c r="D62" i="20" s="1"/>
  <c r="C585" i="20"/>
  <c r="D585" i="20" s="1"/>
  <c r="C599" i="20"/>
  <c r="D599" i="20" s="1"/>
  <c r="C410" i="20"/>
  <c r="D410" i="20" s="1"/>
  <c r="E398" i="20"/>
  <c r="F398" i="20" s="1"/>
  <c r="E405" i="20"/>
  <c r="F405" i="20" s="1"/>
  <c r="C411" i="20"/>
  <c r="D411" i="20" s="1"/>
  <c r="C415" i="20"/>
  <c r="D415" i="20" s="1"/>
  <c r="C417" i="20"/>
  <c r="D417" i="20" s="1"/>
  <c r="C535" i="20"/>
  <c r="D535" i="20" s="1"/>
  <c r="C554" i="20"/>
  <c r="D554" i="20" s="1"/>
  <c r="C525" i="20"/>
  <c r="D525" i="20" s="1"/>
  <c r="C547" i="20"/>
  <c r="D547" i="20" s="1"/>
  <c r="C34" i="20"/>
  <c r="D34" i="20" s="1"/>
  <c r="E40" i="20"/>
  <c r="F40" i="20" s="1"/>
  <c r="E64" i="20"/>
  <c r="F64" i="20" s="1"/>
  <c r="E41" i="20"/>
  <c r="F41" i="20" s="1"/>
  <c r="E53" i="20"/>
  <c r="F53" i="20" s="1"/>
  <c r="E42" i="20"/>
  <c r="F42" i="20" s="1"/>
  <c r="E55" i="20"/>
  <c r="F55" i="20" s="1"/>
  <c r="E44" i="20"/>
  <c r="F44" i="20" s="1"/>
  <c r="E56" i="20"/>
  <c r="F56" i="20" s="1"/>
  <c r="E46" i="20"/>
  <c r="F46" i="20" s="1"/>
  <c r="E47" i="20"/>
  <c r="F47" i="20" s="1"/>
  <c r="E36" i="20"/>
  <c r="F36" i="20" s="1"/>
  <c r="E48" i="20"/>
  <c r="F48" i="20" s="1"/>
  <c r="E60" i="20"/>
  <c r="F60" i="20" s="1"/>
  <c r="E49" i="20"/>
  <c r="F49" i="20" s="1"/>
  <c r="E61" i="20"/>
  <c r="F61" i="20" s="1"/>
  <c r="E39" i="20"/>
  <c r="F39" i="20" s="1"/>
  <c r="E63" i="20"/>
  <c r="F63" i="20" s="1"/>
  <c r="E38" i="20"/>
  <c r="F38" i="20" s="1"/>
  <c r="E50" i="20"/>
  <c r="F50" i="20" s="1"/>
  <c r="E62" i="20"/>
  <c r="F62" i="20" s="1"/>
  <c r="E51" i="20"/>
  <c r="F51" i="20" s="1"/>
  <c r="C43" i="20"/>
  <c r="D43" i="20" s="1"/>
  <c r="C54" i="20"/>
  <c r="D54" i="20" s="1"/>
  <c r="C52" i="20"/>
  <c r="D52" i="20" s="1"/>
  <c r="C45" i="20"/>
  <c r="D45" i="20" s="1"/>
  <c r="C57" i="20"/>
  <c r="D57" i="20" s="1"/>
  <c r="C58" i="20"/>
  <c r="D58" i="20" s="1"/>
  <c r="C35" i="20"/>
  <c r="D35" i="20" s="1"/>
  <c r="C59" i="20"/>
  <c r="D59" i="20" s="1"/>
  <c r="C37" i="20"/>
  <c r="D37" i="20" s="1"/>
  <c r="C14" i="21"/>
  <c r="D14" i="21" s="1"/>
  <c r="C242" i="20"/>
  <c r="D242" i="20" s="1"/>
  <c r="C255" i="20"/>
  <c r="D255" i="20" s="1"/>
  <c r="C267" i="20"/>
  <c r="D267" i="20" s="1"/>
  <c r="E243" i="20"/>
  <c r="F243" i="20" s="1"/>
  <c r="E249" i="20"/>
  <c r="F249" i="20" s="1"/>
  <c r="E261" i="20"/>
  <c r="F261" i="20" s="1"/>
  <c r="E244" i="20"/>
  <c r="F244" i="20" s="1"/>
  <c r="E250" i="20"/>
  <c r="F250" i="20" s="1"/>
  <c r="E256" i="20"/>
  <c r="F256" i="20" s="1"/>
  <c r="E262" i="20"/>
  <c r="F262" i="20" s="1"/>
  <c r="E268" i="20"/>
  <c r="F268" i="20" s="1"/>
  <c r="C263" i="20"/>
  <c r="D263" i="20" s="1"/>
  <c r="E245" i="20"/>
  <c r="F245" i="20" s="1"/>
  <c r="E251" i="20"/>
  <c r="F251" i="20" s="1"/>
  <c r="E257" i="20"/>
  <c r="F257" i="20" s="1"/>
  <c r="E269" i="20"/>
  <c r="F269" i="20" s="1"/>
  <c r="C264" i="20"/>
  <c r="D264" i="20" s="1"/>
  <c r="E254" i="20"/>
  <c r="F254" i="20" s="1"/>
  <c r="E272" i="20"/>
  <c r="F272" i="20" s="1"/>
  <c r="C246" i="20"/>
  <c r="D246" i="20" s="1"/>
  <c r="E252" i="20"/>
  <c r="F252" i="20" s="1"/>
  <c r="E258" i="20"/>
  <c r="F258" i="20" s="1"/>
  <c r="E270" i="20"/>
  <c r="F270" i="20" s="1"/>
  <c r="C271" i="20"/>
  <c r="D271" i="20" s="1"/>
  <c r="E248" i="20"/>
  <c r="F248" i="20" s="1"/>
  <c r="E260" i="20"/>
  <c r="F260" i="20" s="1"/>
  <c r="E266" i="20"/>
  <c r="F266" i="20" s="1"/>
  <c r="C247" i="20"/>
  <c r="D247" i="20" s="1"/>
  <c r="E253" i="20"/>
  <c r="F253" i="20" s="1"/>
  <c r="E259" i="20"/>
  <c r="F259" i="20" s="1"/>
  <c r="E265" i="20"/>
  <c r="F265" i="20" s="1"/>
  <c r="G263" i="20"/>
  <c r="H263" i="20" s="1"/>
  <c r="G255" i="20"/>
  <c r="H255" i="20" s="1"/>
  <c r="E321" i="20"/>
  <c r="F321" i="20" s="1"/>
  <c r="E327" i="20"/>
  <c r="F327" i="20" s="1"/>
  <c r="E328" i="20"/>
  <c r="F328" i="20" s="1"/>
  <c r="E329" i="20"/>
  <c r="F329" i="20" s="1"/>
  <c r="E330" i="20"/>
  <c r="F330" i="20" s="1"/>
  <c r="C334" i="20"/>
  <c r="D334" i="20" s="1"/>
  <c r="E331" i="20"/>
  <c r="F331" i="20" s="1"/>
  <c r="C443" i="20"/>
  <c r="D443" i="20" s="1"/>
  <c r="E438" i="20"/>
  <c r="F438" i="20" s="1"/>
  <c r="C391" i="20"/>
  <c r="D391" i="20" s="1"/>
  <c r="E379" i="20"/>
  <c r="F379" i="20" s="1"/>
  <c r="C381" i="20"/>
  <c r="D381" i="20" s="1"/>
  <c r="C387" i="20"/>
  <c r="D387" i="20" s="1"/>
  <c r="E388" i="20"/>
  <c r="F388" i="20" s="1"/>
  <c r="E395" i="20"/>
  <c r="F395" i="20" s="1"/>
  <c r="C394" i="20"/>
  <c r="D394" i="20" s="1"/>
  <c r="E383" i="20"/>
  <c r="F383" i="20" s="1"/>
  <c r="C575" i="20"/>
  <c r="D575" i="20" s="1"/>
  <c r="E316" i="20"/>
  <c r="F316" i="20" s="1"/>
  <c r="E304" i="20"/>
  <c r="F304" i="20" s="1"/>
  <c r="C261" i="20"/>
  <c r="D261" i="20" s="1"/>
  <c r="C250" i="20"/>
  <c r="D250" i="20" s="1"/>
  <c r="E246" i="20"/>
  <c r="F246" i="20" s="1"/>
  <c r="D100" i="5"/>
  <c r="I15" i="19"/>
  <c r="O15" i="19" s="1"/>
  <c r="H16" i="19"/>
  <c r="N16" i="19" s="1"/>
  <c r="C662" i="20"/>
  <c r="D662" i="20" s="1"/>
  <c r="C668" i="20"/>
  <c r="D668" i="20" s="1"/>
  <c r="E335" i="20"/>
  <c r="F335" i="20" s="1"/>
  <c r="C336" i="20"/>
  <c r="D336" i="20" s="1"/>
  <c r="C470" i="20"/>
  <c r="D470" i="20" s="1"/>
  <c r="C479" i="20"/>
  <c r="D479" i="20" s="1"/>
  <c r="E434" i="20"/>
  <c r="F434" i="20" s="1"/>
  <c r="E429" i="20"/>
  <c r="F429" i="20" s="1"/>
  <c r="E424" i="20"/>
  <c r="F424" i="20" s="1"/>
  <c r="E437" i="20"/>
  <c r="F437" i="20" s="1"/>
  <c r="C444" i="20"/>
  <c r="D444" i="20" s="1"/>
  <c r="C446" i="20"/>
  <c r="D446" i="20" s="1"/>
  <c r="C447" i="20"/>
  <c r="D447" i="20" s="1"/>
  <c r="E578" i="20"/>
  <c r="F578" i="20" s="1"/>
  <c r="C601" i="20"/>
  <c r="D601" i="20" s="1"/>
  <c r="C604" i="20"/>
  <c r="D604" i="20" s="1"/>
  <c r="E606" i="20"/>
  <c r="F606" i="20" s="1"/>
  <c r="E598" i="20"/>
  <c r="F598" i="20" s="1"/>
  <c r="C588" i="20"/>
  <c r="D588" i="20" s="1"/>
  <c r="E165" i="20"/>
  <c r="F165" i="20" s="1"/>
  <c r="E166" i="20"/>
  <c r="F166" i="20" s="1"/>
  <c r="E169" i="20"/>
  <c r="F169" i="20" s="1"/>
  <c r="E162" i="20"/>
  <c r="F162" i="20" s="1"/>
  <c r="C152" i="20"/>
  <c r="D152" i="20" s="1"/>
  <c r="C164" i="20"/>
  <c r="D164" i="20" s="1"/>
  <c r="C155" i="20"/>
  <c r="D155" i="20" s="1"/>
  <c r="C159" i="20"/>
  <c r="D159" i="20" s="1"/>
  <c r="C419" i="20"/>
  <c r="D419" i="20" s="1"/>
  <c r="C86" i="20"/>
  <c r="D86" i="20" s="1"/>
  <c r="E92" i="20"/>
  <c r="F92" i="20" s="1"/>
  <c r="E93" i="20"/>
  <c r="F93" i="20" s="1"/>
  <c r="E94" i="20"/>
  <c r="F94" i="20" s="1"/>
  <c r="E95" i="20"/>
  <c r="F95" i="20" s="1"/>
  <c r="E96" i="20"/>
  <c r="F96" i="20" s="1"/>
  <c r="E88" i="20"/>
  <c r="F88" i="20" s="1"/>
  <c r="E89" i="20"/>
  <c r="F89" i="20" s="1"/>
  <c r="E90" i="20"/>
  <c r="F90" i="20" s="1"/>
  <c r="C91" i="20"/>
  <c r="D91" i="20" s="1"/>
  <c r="C87" i="20"/>
  <c r="D87" i="20" s="1"/>
  <c r="C97" i="20"/>
  <c r="D97" i="20" s="1"/>
  <c r="G87" i="20"/>
  <c r="H87" i="20" s="1"/>
  <c r="C414" i="20"/>
  <c r="D414" i="20" s="1"/>
  <c r="C418" i="20"/>
  <c r="D418" i="20" s="1"/>
  <c r="E220" i="20"/>
  <c r="F220" i="20" s="1"/>
  <c r="E210" i="20"/>
  <c r="F210" i="20" s="1"/>
  <c r="E213" i="20"/>
  <c r="F213" i="20" s="1"/>
  <c r="C201" i="20"/>
  <c r="D201" i="20" s="1"/>
  <c r="C203" i="20"/>
  <c r="D203" i="20" s="1"/>
  <c r="C216" i="20"/>
  <c r="D216" i="20" s="1"/>
  <c r="C209" i="20"/>
  <c r="D209" i="20" s="1"/>
  <c r="E185" i="20"/>
  <c r="F185" i="20" s="1"/>
  <c r="C189" i="20"/>
  <c r="D189" i="20" s="1"/>
  <c r="C265" i="20"/>
  <c r="D265" i="20" s="1"/>
  <c r="I11" i="19"/>
  <c r="O11" i="19" s="1"/>
  <c r="I24" i="19"/>
  <c r="O24" i="19" s="1"/>
  <c r="D583" i="20"/>
  <c r="C212" i="20"/>
  <c r="D212" i="20" s="1"/>
  <c r="C48" i="20"/>
  <c r="D48" i="20" s="1"/>
  <c r="D87" i="5"/>
  <c r="I87" i="5" s="1"/>
  <c r="H25" i="19"/>
  <c r="N25" i="19" s="1"/>
  <c r="E340" i="20"/>
  <c r="F340" i="20" s="1"/>
  <c r="C341" i="20"/>
  <c r="D341" i="20" s="1"/>
  <c r="C347" i="20"/>
  <c r="D347" i="20" s="1"/>
  <c r="D79" i="5"/>
  <c r="I9" i="19"/>
  <c r="O9" i="19" s="1"/>
  <c r="I19" i="19"/>
  <c r="O19" i="19" s="1"/>
  <c r="H21" i="19"/>
  <c r="N21" i="19" s="1"/>
  <c r="H19" i="19"/>
  <c r="N19" i="19" s="1"/>
  <c r="D53" i="5"/>
  <c r="D3" i="5"/>
  <c r="I3" i="19"/>
  <c r="O3" i="19" s="1"/>
  <c r="I5" i="19"/>
  <c r="O5" i="19" s="1"/>
  <c r="H7" i="19"/>
  <c r="N7" i="19" s="1"/>
  <c r="H15" i="19"/>
  <c r="N15" i="19" s="1"/>
  <c r="H18" i="19"/>
  <c r="N18" i="19" s="1"/>
  <c r="H2" i="19"/>
  <c r="N2" i="19" s="1"/>
  <c r="D8" i="19"/>
  <c r="D26" i="5"/>
  <c r="I26" i="5" s="1"/>
  <c r="H14" i="19"/>
  <c r="N14" i="19" s="1"/>
  <c r="I14" i="19"/>
  <c r="O14" i="19" s="1"/>
  <c r="H24" i="19"/>
  <c r="N24" i="19" s="1"/>
  <c r="H8" i="19"/>
  <c r="N8" i="19" s="1"/>
  <c r="H5" i="19"/>
  <c r="N5" i="19" s="1"/>
  <c r="H9" i="19"/>
  <c r="N9" i="19" s="1"/>
  <c r="I16" i="19"/>
  <c r="O16" i="19" s="1"/>
  <c r="I18" i="19"/>
  <c r="O18" i="19" s="1"/>
  <c r="I2" i="19"/>
  <c r="O2" i="19" s="1"/>
  <c r="H26" i="19"/>
  <c r="N26" i="19" s="1"/>
  <c r="D68" i="5"/>
  <c r="C10" i="17"/>
  <c r="I21" i="19"/>
  <c r="O21" i="19" s="1"/>
  <c r="C70" i="5"/>
  <c r="J70" i="5" s="1"/>
  <c r="D54" i="5"/>
  <c r="I54" i="5" s="1"/>
  <c r="D74" i="5"/>
  <c r="D36" i="5"/>
  <c r="D94" i="5"/>
  <c r="D11" i="5"/>
  <c r="I11" i="5" s="1"/>
  <c r="D66" i="5"/>
  <c r="I66" i="5" s="1"/>
  <c r="D25" i="5"/>
  <c r="D103" i="5"/>
  <c r="I103" i="5" s="1"/>
  <c r="C35" i="5"/>
  <c r="J35" i="5" s="1"/>
  <c r="D58" i="5"/>
  <c r="D85" i="5"/>
  <c r="I85" i="5" s="1"/>
  <c r="D38" i="5"/>
  <c r="I38" i="5" s="1"/>
  <c r="D18" i="17"/>
  <c r="H18" i="17"/>
  <c r="F19" i="19"/>
  <c r="C6" i="18"/>
  <c r="D6" i="18" s="1"/>
  <c r="E18" i="17"/>
  <c r="F18" i="17"/>
  <c r="G18" i="17"/>
  <c r="C11" i="18"/>
  <c r="D11" i="18" s="1"/>
  <c r="F17" i="19"/>
  <c r="G19" i="17"/>
  <c r="D19" i="17"/>
  <c r="F19" i="17"/>
  <c r="H19" i="17"/>
  <c r="E19" i="17"/>
  <c r="F25" i="19"/>
  <c r="G27" i="17"/>
  <c r="D27" i="17"/>
  <c r="E27" i="17"/>
  <c r="F27" i="17"/>
  <c r="C15" i="18"/>
  <c r="D15" i="18" s="1"/>
  <c r="H27" i="17"/>
  <c r="C8" i="18"/>
  <c r="D8" i="18" s="1"/>
  <c r="D6" i="17"/>
  <c r="H6" i="17"/>
  <c r="E6" i="17"/>
  <c r="F6" i="17"/>
  <c r="G6" i="17"/>
  <c r="C10" i="18"/>
  <c r="D10" i="18" s="1"/>
  <c r="F21" i="17"/>
  <c r="G21" i="17"/>
  <c r="D21" i="17"/>
  <c r="E21" i="17"/>
  <c r="F24" i="19"/>
  <c r="H21" i="17"/>
  <c r="F26" i="17"/>
  <c r="H26" i="17"/>
  <c r="G26" i="17"/>
  <c r="C19" i="18"/>
  <c r="D19" i="18" s="1"/>
  <c r="E26" i="17"/>
  <c r="D26" i="17"/>
  <c r="F13" i="19"/>
  <c r="D8" i="17"/>
  <c r="D14" i="18"/>
  <c r="E8" i="17"/>
  <c r="F8" i="17"/>
  <c r="G8" i="17"/>
  <c r="H8" i="17"/>
  <c r="F21" i="19"/>
  <c r="C26" i="18"/>
  <c r="D26" i="18" s="1"/>
  <c r="G25" i="17"/>
  <c r="E25" i="17"/>
  <c r="D25" i="17"/>
  <c r="F25" i="17"/>
  <c r="H25" i="17"/>
  <c r="D16" i="17"/>
  <c r="E16" i="17"/>
  <c r="F10" i="19"/>
  <c r="F16" i="17"/>
  <c r="G16" i="17"/>
  <c r="H16" i="17"/>
  <c r="F5" i="19"/>
  <c r="C7" i="18"/>
  <c r="D7" i="18" s="1"/>
  <c r="D11" i="17"/>
  <c r="E11" i="17"/>
  <c r="G11" i="17"/>
  <c r="H11" i="17"/>
  <c r="F11" i="17"/>
  <c r="C5" i="18"/>
  <c r="D5" i="18" s="1"/>
  <c r="G13" i="17"/>
  <c r="F16" i="19"/>
  <c r="H13" i="17"/>
  <c r="E13" i="17"/>
  <c r="F13" i="17"/>
  <c r="D13" i="17"/>
  <c r="C4" i="18"/>
  <c r="D4" i="18" s="1"/>
  <c r="F11" i="19"/>
  <c r="G17" i="17"/>
  <c r="E17" i="17"/>
  <c r="H17" i="17"/>
  <c r="F17" i="17"/>
  <c r="D17" i="17"/>
  <c r="C9" i="18"/>
  <c r="D9" i="18" s="1"/>
  <c r="F7" i="19"/>
  <c r="F5" i="17"/>
  <c r="D5" i="17"/>
  <c r="G5" i="17"/>
  <c r="E5" i="17"/>
  <c r="H5" i="17"/>
  <c r="F3" i="19"/>
  <c r="C23" i="18"/>
  <c r="D23" i="18" s="1"/>
  <c r="F12" i="17"/>
  <c r="H12" i="17"/>
  <c r="D12" i="17"/>
  <c r="E12" i="17"/>
  <c r="G12" i="17"/>
  <c r="D15" i="17"/>
  <c r="F14" i="19"/>
  <c r="F26" i="19"/>
  <c r="F15" i="19"/>
  <c r="C18" i="18"/>
  <c r="D18" i="18" s="1"/>
  <c r="E15" i="17"/>
  <c r="F15" i="17"/>
  <c r="G15" i="17"/>
  <c r="H15" i="17"/>
  <c r="F22" i="19"/>
  <c r="E23" i="17"/>
  <c r="C24" i="18"/>
  <c r="D24" i="18" s="1"/>
  <c r="D23" i="17"/>
  <c r="G23" i="17"/>
  <c r="H23" i="17"/>
  <c r="F23" i="17"/>
  <c r="C17" i="18"/>
  <c r="D17" i="18" s="1"/>
  <c r="F12" i="19"/>
  <c r="H7" i="17"/>
  <c r="E7" i="17"/>
  <c r="D7" i="17"/>
  <c r="F7" i="17"/>
  <c r="G7" i="17"/>
  <c r="C20" i="18"/>
  <c r="D20" i="18" s="1"/>
  <c r="F23" i="19"/>
  <c r="G24" i="17"/>
  <c r="H24" i="17"/>
  <c r="E24" i="17"/>
  <c r="F24" i="17"/>
  <c r="D24" i="17"/>
  <c r="H14" i="17"/>
  <c r="E14" i="17"/>
  <c r="F14" i="17"/>
  <c r="G14" i="17"/>
  <c r="C12" i="18"/>
  <c r="D12" i="18" s="1"/>
  <c r="D14" i="17"/>
  <c r="F9" i="19"/>
  <c r="D9" i="17"/>
  <c r="E9" i="17"/>
  <c r="C25" i="18"/>
  <c r="D25" i="18" s="1"/>
  <c r="F9" i="17"/>
  <c r="G9" i="17"/>
  <c r="H9" i="17"/>
  <c r="C16" i="18"/>
  <c r="D16" i="18" s="1"/>
  <c r="F4" i="17"/>
  <c r="F4" i="19"/>
  <c r="D4" i="17"/>
  <c r="E4" i="17"/>
  <c r="H4" i="17"/>
  <c r="G4" i="17"/>
  <c r="G20" i="17"/>
  <c r="H20" i="17"/>
  <c r="D20" i="17"/>
  <c r="E20" i="17"/>
  <c r="F20" i="17"/>
  <c r="F18" i="19"/>
  <c r="C21" i="18"/>
  <c r="D21" i="18" s="1"/>
  <c r="F2" i="19"/>
  <c r="C22" i="18"/>
  <c r="D22" i="18" s="1"/>
  <c r="D3" i="17"/>
  <c r="F3" i="17"/>
  <c r="E3" i="17"/>
  <c r="G3" i="17"/>
  <c r="H3" i="17"/>
  <c r="K6" i="19"/>
  <c r="Q6" i="19" s="1"/>
  <c r="G6" i="19"/>
  <c r="L6" i="19" s="1"/>
  <c r="R6" i="19" s="1"/>
  <c r="C18" i="5"/>
  <c r="J18" i="5" s="1"/>
  <c r="D77" i="5"/>
  <c r="I77" i="5" s="1"/>
  <c r="D106" i="5"/>
  <c r="I106" i="5" s="1"/>
  <c r="D30" i="5"/>
  <c r="I30" i="5" s="1"/>
  <c r="D47" i="5"/>
  <c r="D21" i="5"/>
  <c r="D37" i="5"/>
  <c r="D83" i="5"/>
  <c r="I83" i="5" s="1"/>
  <c r="D61" i="5"/>
  <c r="D76" i="5"/>
  <c r="I76" i="5" s="1"/>
  <c r="D75" i="5"/>
  <c r="I75" i="5" s="1"/>
  <c r="D102" i="5"/>
  <c r="I102" i="5" s="1"/>
  <c r="D13" i="5"/>
  <c r="I13" i="5" s="1"/>
  <c r="D86" i="5"/>
  <c r="D93" i="5"/>
  <c r="I93" i="5" s="1"/>
  <c r="D73" i="5"/>
  <c r="I73" i="5" s="1"/>
  <c r="D16" i="5"/>
  <c r="I16" i="5" s="1"/>
  <c r="C82" i="5"/>
  <c r="J82" i="5" s="1"/>
  <c r="D98" i="5"/>
  <c r="C15" i="5"/>
  <c r="J15" i="5" s="1"/>
  <c r="C45" i="5"/>
  <c r="J45" i="5" s="1"/>
  <c r="C42" i="5"/>
  <c r="J42" i="5" s="1"/>
  <c r="D88" i="5"/>
  <c r="C51" i="5"/>
  <c r="J51" i="5" s="1"/>
  <c r="D80" i="5"/>
  <c r="C96" i="5"/>
  <c r="J96" i="5" s="1"/>
  <c r="D40" i="5"/>
  <c r="I40" i="5" s="1"/>
  <c r="A12" i="12"/>
  <c r="M12" i="12"/>
  <c r="C27" i="5"/>
  <c r="J27" i="5" s="1"/>
  <c r="C19" i="5"/>
  <c r="J19" i="5" s="1"/>
  <c r="C95" i="5"/>
  <c r="J95" i="5" s="1"/>
  <c r="D31" i="5"/>
  <c r="I31" i="5" s="1"/>
  <c r="D43" i="5"/>
  <c r="I43" i="5" s="1"/>
  <c r="D78" i="5"/>
  <c r="I78" i="5" s="1"/>
  <c r="C71" i="5"/>
  <c r="J71" i="5" s="1"/>
  <c r="D46" i="5"/>
  <c r="I46" i="5" s="1"/>
  <c r="D29" i="5"/>
  <c r="I29" i="5" s="1"/>
  <c r="C63" i="5"/>
  <c r="J63" i="5" s="1"/>
  <c r="C59" i="5"/>
  <c r="J59" i="5" s="1"/>
  <c r="D62" i="5"/>
  <c r="I62" i="5" s="1"/>
  <c r="C99" i="5"/>
  <c r="J99" i="5" s="1"/>
  <c r="C104" i="5"/>
  <c r="J104" i="5" s="1"/>
  <c r="D65" i="5"/>
  <c r="I65" i="5" s="1"/>
  <c r="D6" i="5"/>
  <c r="I6" i="5" s="1"/>
  <c r="D57" i="5"/>
  <c r="I57" i="5" s="1"/>
  <c r="D90" i="5"/>
  <c r="I90" i="5" s="1"/>
  <c r="D55" i="5"/>
  <c r="I55" i="5" s="1"/>
  <c r="C91" i="5"/>
  <c r="J91" i="5" s="1"/>
  <c r="C26" i="4"/>
  <c r="N26" i="4" s="1"/>
  <c r="O26" i="4"/>
  <c r="C41" i="5"/>
  <c r="J41" i="5" s="1"/>
  <c r="D4" i="5"/>
  <c r="I4" i="5" s="1"/>
  <c r="C92" i="5"/>
  <c r="J92" i="5" s="1"/>
  <c r="D32" i="5"/>
  <c r="I32" i="5" s="1"/>
  <c r="L12" i="4"/>
  <c r="N12" i="4"/>
  <c r="C23" i="12"/>
  <c r="C22" i="12"/>
  <c r="C8" i="12"/>
  <c r="C19" i="12"/>
  <c r="C3" i="12"/>
  <c r="C9" i="12"/>
  <c r="C18" i="12"/>
  <c r="C20" i="12"/>
  <c r="C15" i="12"/>
  <c r="C4" i="12"/>
  <c r="M4" i="12" s="1"/>
  <c r="C13" i="12"/>
  <c r="C5" i="12"/>
  <c r="C16" i="12"/>
  <c r="C14" i="12"/>
  <c r="C10" i="12"/>
  <c r="C26" i="12"/>
  <c r="C6" i="12"/>
  <c r="C25" i="12"/>
  <c r="M25" i="12" s="1"/>
  <c r="C2" i="12"/>
  <c r="M2" i="12" s="1"/>
  <c r="C21" i="12"/>
  <c r="C7" i="12"/>
  <c r="C11" i="12"/>
  <c r="C17" i="12"/>
  <c r="M17" i="12" s="1"/>
  <c r="C22" i="4"/>
  <c r="A22" i="4" s="1"/>
  <c r="C24" i="4"/>
  <c r="A24" i="4" s="1"/>
  <c r="C20" i="4"/>
  <c r="A20" i="4" s="1"/>
  <c r="C8" i="4"/>
  <c r="A8" i="4" s="1"/>
  <c r="C25" i="4"/>
  <c r="A25" i="4" s="1"/>
  <c r="C18" i="4"/>
  <c r="A18" i="4" s="1"/>
  <c r="C17" i="4"/>
  <c r="A17" i="4" s="1"/>
  <c r="C15" i="4"/>
  <c r="A15" i="4" s="1"/>
  <c r="C2" i="4"/>
  <c r="A2" i="4" s="1"/>
  <c r="C23" i="4"/>
  <c r="A23" i="4" s="1"/>
  <c r="C21" i="4"/>
  <c r="A21" i="4" s="1"/>
  <c r="D5" i="5"/>
  <c r="I5" i="5" s="1"/>
  <c r="C5" i="4"/>
  <c r="A5" i="4" s="1"/>
  <c r="C16" i="4"/>
  <c r="A16" i="4" s="1"/>
  <c r="C13" i="4"/>
  <c r="A13" i="4" s="1"/>
  <c r="C4" i="4"/>
  <c r="A4" i="4" s="1"/>
  <c r="C10" i="4"/>
  <c r="A10" i="4" s="1"/>
  <c r="C11" i="4"/>
  <c r="A11" i="4" s="1"/>
  <c r="C3" i="4"/>
  <c r="A3" i="4" s="1"/>
  <c r="C14" i="4"/>
  <c r="A14" i="4" s="1"/>
  <c r="C6" i="4"/>
  <c r="A6" i="4" s="1"/>
  <c r="C9" i="4"/>
  <c r="A9" i="4" s="1"/>
  <c r="C7" i="4"/>
  <c r="A7" i="4" s="1"/>
  <c r="C19" i="4"/>
  <c r="A19" i="4" s="1"/>
  <c r="C25" i="5" l="1"/>
  <c r="J25" i="5" s="1"/>
  <c r="I25" i="5"/>
  <c r="C60" i="5"/>
  <c r="J60" i="5" s="1"/>
  <c r="I60" i="5"/>
  <c r="C56" i="5"/>
  <c r="J56" i="5" s="1"/>
  <c r="I56" i="5"/>
  <c r="C74" i="5"/>
  <c r="J74" i="5" s="1"/>
  <c r="I74" i="5"/>
  <c r="C100" i="5"/>
  <c r="J100" i="5" s="1"/>
  <c r="I100" i="5"/>
  <c r="C53" i="5"/>
  <c r="J53" i="5" s="1"/>
  <c r="I53" i="5"/>
  <c r="C47" i="5"/>
  <c r="J47" i="5" s="1"/>
  <c r="I47" i="5"/>
  <c r="C80" i="5"/>
  <c r="J80" i="5" s="1"/>
  <c r="I80" i="5"/>
  <c r="C88" i="5"/>
  <c r="J88" i="5" s="1"/>
  <c r="I88" i="5"/>
  <c r="C94" i="5"/>
  <c r="J94" i="5" s="1"/>
  <c r="I94" i="5"/>
  <c r="C61" i="5"/>
  <c r="J61" i="5" s="1"/>
  <c r="I61" i="5"/>
  <c r="C36" i="5"/>
  <c r="J36" i="5" s="1"/>
  <c r="I36" i="5"/>
  <c r="C98" i="5"/>
  <c r="J98" i="5" s="1"/>
  <c r="I98" i="5"/>
  <c r="C37" i="5"/>
  <c r="J37" i="5" s="1"/>
  <c r="I37" i="5"/>
  <c r="C21" i="5"/>
  <c r="J21" i="5" s="1"/>
  <c r="I21" i="5"/>
  <c r="C58" i="5"/>
  <c r="J58" i="5" s="1"/>
  <c r="I58" i="5"/>
  <c r="C68" i="5"/>
  <c r="J68" i="5" s="1"/>
  <c r="I68" i="5"/>
  <c r="C28" i="5"/>
  <c r="J28" i="5" s="1"/>
  <c r="I28" i="5"/>
  <c r="C86" i="5"/>
  <c r="J86" i="5" s="1"/>
  <c r="I86" i="5"/>
  <c r="C79" i="5"/>
  <c r="J79" i="5" s="1"/>
  <c r="I79" i="5"/>
  <c r="A26" i="4"/>
  <c r="L26" i="4" s="1"/>
  <c r="A4" i="12"/>
  <c r="C11" i="5"/>
  <c r="J11" i="5" s="1"/>
  <c r="C9" i="5"/>
  <c r="J9" i="5" s="1"/>
  <c r="C48" i="5"/>
  <c r="J48" i="5" s="1"/>
  <c r="A17" i="12"/>
  <c r="C26" i="5"/>
  <c r="J26" i="5" s="1"/>
  <c r="C90" i="5"/>
  <c r="J90" i="5" s="1"/>
  <c r="C87" i="5"/>
  <c r="J87" i="5" s="1"/>
  <c r="C103" i="5"/>
  <c r="J103" i="5" s="1"/>
  <c r="C38" i="5"/>
  <c r="J38" i="5" s="1"/>
  <c r="C57" i="5"/>
  <c r="J57" i="5" s="1"/>
  <c r="C43" i="5"/>
  <c r="J43" i="5" s="1"/>
  <c r="C66" i="5"/>
  <c r="J66" i="5" s="1"/>
  <c r="C4" i="5"/>
  <c r="J4" i="5" s="1"/>
  <c r="E8" i="19"/>
  <c r="J8" i="19" s="1"/>
  <c r="P8" i="19" s="1"/>
  <c r="I8" i="19"/>
  <c r="O8" i="19" s="1"/>
  <c r="C16" i="17"/>
  <c r="C3" i="5"/>
  <c r="J3" i="5" s="1"/>
  <c r="I3" i="5"/>
  <c r="C77" i="5"/>
  <c r="J77" i="5" s="1"/>
  <c r="C75" i="5"/>
  <c r="J75" i="5" s="1"/>
  <c r="C73" i="5"/>
  <c r="J73" i="5" s="1"/>
  <c r="C93" i="5"/>
  <c r="J93" i="5" s="1"/>
  <c r="C19" i="17"/>
  <c r="I12" i="4"/>
  <c r="W1346" i="1" s="1"/>
  <c r="C54" i="5"/>
  <c r="J54" i="5" s="1"/>
  <c r="H12" i="4"/>
  <c r="C13" i="5"/>
  <c r="J13" i="5" s="1"/>
  <c r="C11" i="17"/>
  <c r="C7" i="17"/>
  <c r="C102" i="5"/>
  <c r="J102" i="5" s="1"/>
  <c r="C29" i="5"/>
  <c r="J29" i="5" s="1"/>
  <c r="C31" i="5"/>
  <c r="J31" i="5" s="1"/>
  <c r="C3" i="17"/>
  <c r="C32" i="5"/>
  <c r="J32" i="5" s="1"/>
  <c r="C65" i="5"/>
  <c r="J65" i="5" s="1"/>
  <c r="C24" i="17"/>
  <c r="C5" i="17"/>
  <c r="C85" i="5"/>
  <c r="J85" i="5" s="1"/>
  <c r="C46" i="5"/>
  <c r="J46" i="5" s="1"/>
  <c r="C15" i="17"/>
  <c r="C13" i="17"/>
  <c r="C21" i="17"/>
  <c r="C8" i="17"/>
  <c r="C18" i="17"/>
  <c r="C78" i="5"/>
  <c r="J78" i="5" s="1"/>
  <c r="C9" i="17"/>
  <c r="C23" i="17"/>
  <c r="C12" i="17"/>
  <c r="C17" i="17"/>
  <c r="C25" i="17"/>
  <c r="C26" i="17"/>
  <c r="C27" i="17"/>
  <c r="C4" i="17"/>
  <c r="A25" i="12"/>
  <c r="C6" i="5"/>
  <c r="J6" i="5" s="1"/>
  <c r="C20" i="17"/>
  <c r="C14" i="17"/>
  <c r="C6" i="17"/>
  <c r="K2" i="19"/>
  <c r="Q2" i="19" s="1"/>
  <c r="G2" i="19"/>
  <c r="L2" i="19" s="1"/>
  <c r="R2" i="19" s="1"/>
  <c r="K18" i="19"/>
  <c r="Q18" i="19" s="1"/>
  <c r="G18" i="19"/>
  <c r="L18" i="19" s="1"/>
  <c r="R18" i="19" s="1"/>
  <c r="K4" i="19"/>
  <c r="Q4" i="19" s="1"/>
  <c r="G4" i="19"/>
  <c r="L4" i="19" s="1"/>
  <c r="R4" i="19" s="1"/>
  <c r="K9" i="19"/>
  <c r="Q9" i="19" s="1"/>
  <c r="G9" i="19"/>
  <c r="L9" i="19" s="1"/>
  <c r="R9" i="19" s="1"/>
  <c r="K23" i="19"/>
  <c r="Q23" i="19" s="1"/>
  <c r="G23" i="19"/>
  <c r="L23" i="19" s="1"/>
  <c r="R23" i="19" s="1"/>
  <c r="K12" i="19"/>
  <c r="Q12" i="19" s="1"/>
  <c r="G12" i="19"/>
  <c r="L12" i="19" s="1"/>
  <c r="R12" i="19" s="1"/>
  <c r="K22" i="19"/>
  <c r="Q22" i="19" s="1"/>
  <c r="G22" i="19"/>
  <c r="L22" i="19" s="1"/>
  <c r="R22" i="19" s="1"/>
  <c r="K15" i="19"/>
  <c r="Q15" i="19" s="1"/>
  <c r="G15" i="19"/>
  <c r="L15" i="19" s="1"/>
  <c r="R15" i="19" s="1"/>
  <c r="K26" i="19"/>
  <c r="Q26" i="19" s="1"/>
  <c r="G26" i="19"/>
  <c r="L26" i="19" s="1"/>
  <c r="R26" i="19" s="1"/>
  <c r="K14" i="19"/>
  <c r="Q14" i="19" s="1"/>
  <c r="G14" i="19"/>
  <c r="L14" i="19" s="1"/>
  <c r="R14" i="19" s="1"/>
  <c r="K3" i="19"/>
  <c r="Q3" i="19" s="1"/>
  <c r="G3" i="19"/>
  <c r="L3" i="19" s="1"/>
  <c r="R3" i="19" s="1"/>
  <c r="K7" i="19"/>
  <c r="Q7" i="19" s="1"/>
  <c r="G7" i="19"/>
  <c r="L7" i="19" s="1"/>
  <c r="R7" i="19" s="1"/>
  <c r="K11" i="19"/>
  <c r="Q11" i="19" s="1"/>
  <c r="G11" i="19"/>
  <c r="L11" i="19" s="1"/>
  <c r="R11" i="19" s="1"/>
  <c r="K16" i="19"/>
  <c r="Q16" i="19" s="1"/>
  <c r="G16" i="19"/>
  <c r="L16" i="19" s="1"/>
  <c r="R16" i="19" s="1"/>
  <c r="K5" i="19"/>
  <c r="Q5" i="19" s="1"/>
  <c r="G5" i="19"/>
  <c r="L5" i="19" s="1"/>
  <c r="R5" i="19" s="1"/>
  <c r="K10" i="19"/>
  <c r="Q10" i="19" s="1"/>
  <c r="G10" i="19"/>
  <c r="L10" i="19" s="1"/>
  <c r="R10" i="19" s="1"/>
  <c r="K21" i="19"/>
  <c r="Q21" i="19" s="1"/>
  <c r="G21" i="19"/>
  <c r="L21" i="19" s="1"/>
  <c r="R21" i="19" s="1"/>
  <c r="K13" i="19"/>
  <c r="Q13" i="19" s="1"/>
  <c r="G13" i="19"/>
  <c r="L13" i="19" s="1"/>
  <c r="R13" i="19" s="1"/>
  <c r="K24" i="19"/>
  <c r="Q24" i="19" s="1"/>
  <c r="G24" i="19"/>
  <c r="L24" i="19" s="1"/>
  <c r="R24" i="19" s="1"/>
  <c r="K25" i="19"/>
  <c r="Q25" i="19" s="1"/>
  <c r="G25" i="19"/>
  <c r="L25" i="19" s="1"/>
  <c r="R25" i="19" s="1"/>
  <c r="K17" i="19"/>
  <c r="Q17" i="19" s="1"/>
  <c r="G17" i="19"/>
  <c r="L17" i="19" s="1"/>
  <c r="R17" i="19" s="1"/>
  <c r="K19" i="19"/>
  <c r="Q19" i="19" s="1"/>
  <c r="G19" i="19"/>
  <c r="L19" i="19" s="1"/>
  <c r="R19" i="19" s="1"/>
  <c r="C55" i="5"/>
  <c r="J55" i="5" s="1"/>
  <c r="C16" i="5"/>
  <c r="J16" i="5" s="1"/>
  <c r="C106" i="5"/>
  <c r="J106" i="5" s="1"/>
  <c r="A2" i="12"/>
  <c r="C62" i="5"/>
  <c r="J62" i="5" s="1"/>
  <c r="C40" i="5"/>
  <c r="J40" i="5" s="1"/>
  <c r="C83" i="5"/>
  <c r="J83" i="5" s="1"/>
  <c r="C30" i="5"/>
  <c r="J30" i="5" s="1"/>
  <c r="C76" i="5"/>
  <c r="J76" i="5" s="1"/>
  <c r="A11" i="12"/>
  <c r="M11" i="12"/>
  <c r="A7" i="12"/>
  <c r="M7" i="12"/>
  <c r="A21" i="12"/>
  <c r="M21" i="12"/>
  <c r="A6" i="12"/>
  <c r="M6" i="12"/>
  <c r="A26" i="12"/>
  <c r="M26" i="12"/>
  <c r="A10" i="12"/>
  <c r="M10" i="12"/>
  <c r="A14" i="12"/>
  <c r="M14" i="12"/>
  <c r="A16" i="12"/>
  <c r="M16" i="12"/>
  <c r="A5" i="12"/>
  <c r="M5" i="12"/>
  <c r="A13" i="12"/>
  <c r="M13" i="12"/>
  <c r="A15" i="12"/>
  <c r="M15" i="12"/>
  <c r="A20" i="12"/>
  <c r="M20" i="12"/>
  <c r="A18" i="12"/>
  <c r="M18" i="12"/>
  <c r="A9" i="12"/>
  <c r="M9" i="12"/>
  <c r="A3" i="12"/>
  <c r="M3" i="12"/>
  <c r="A19" i="12"/>
  <c r="M19" i="12"/>
  <c r="A8" i="12"/>
  <c r="M8" i="12"/>
  <c r="A22" i="12"/>
  <c r="M22" i="12"/>
  <c r="A23" i="12"/>
  <c r="M23" i="12"/>
  <c r="L20" i="4"/>
  <c r="N20" i="4"/>
  <c r="L5" i="4"/>
  <c r="N5" i="4"/>
  <c r="L16" i="4"/>
  <c r="N16" i="4"/>
  <c r="L2" i="4"/>
  <c r="N2" i="4"/>
  <c r="L21" i="4"/>
  <c r="N21" i="4"/>
  <c r="L15" i="4"/>
  <c r="N15" i="4"/>
  <c r="L8" i="4"/>
  <c r="N8" i="4"/>
  <c r="L19" i="4"/>
  <c r="N19" i="4"/>
  <c r="L22" i="4"/>
  <c r="N22" i="4"/>
  <c r="L3" i="4"/>
  <c r="N3" i="4"/>
  <c r="L17" i="4"/>
  <c r="N17" i="4"/>
  <c r="L7" i="4"/>
  <c r="N7" i="4"/>
  <c r="L9" i="4"/>
  <c r="N9" i="4"/>
  <c r="L23" i="4"/>
  <c r="N23" i="4"/>
  <c r="L10" i="4"/>
  <c r="N10" i="4"/>
  <c r="L18" i="4"/>
  <c r="N18" i="4"/>
  <c r="L6" i="4"/>
  <c r="N6" i="4"/>
  <c r="L25" i="4"/>
  <c r="N25" i="4"/>
  <c r="L24" i="4"/>
  <c r="N24" i="4"/>
  <c r="L14" i="4"/>
  <c r="N14" i="4"/>
  <c r="L11" i="4"/>
  <c r="N11" i="4"/>
  <c r="L4" i="4"/>
  <c r="N4" i="4"/>
  <c r="L13" i="4"/>
  <c r="N13" i="4"/>
  <c r="C5" i="5"/>
  <c r="J5" i="5" s="1"/>
  <c r="J12" i="4" l="1"/>
  <c r="X1346" i="1" s="1"/>
  <c r="H16" i="4"/>
  <c r="H5" i="4"/>
  <c r="I16" i="4"/>
  <c r="I8" i="4"/>
  <c r="I5" i="4"/>
  <c r="W1320" i="1" s="1"/>
  <c r="F8" i="19"/>
  <c r="H9" i="4"/>
  <c r="I17" i="4"/>
  <c r="H20" i="4"/>
  <c r="I25" i="4"/>
  <c r="H25" i="4"/>
  <c r="I15" i="4"/>
  <c r="W1287" i="1" s="1"/>
  <c r="I20" i="4"/>
  <c r="I19" i="4"/>
  <c r="H19" i="4"/>
  <c r="H26" i="4"/>
  <c r="H22" i="4"/>
  <c r="I26" i="4"/>
  <c r="I7" i="4"/>
  <c r="H17" i="4"/>
  <c r="I13" i="4"/>
  <c r="W1333" i="1" s="1"/>
  <c r="H13" i="4"/>
  <c r="I21" i="4"/>
  <c r="H21" i="4"/>
  <c r="I6" i="4"/>
  <c r="H6" i="4"/>
  <c r="I24" i="4"/>
  <c r="W4" i="1" s="1"/>
  <c r="H8" i="4"/>
  <c r="H2" i="4"/>
  <c r="H24" i="4"/>
  <c r="I3" i="4"/>
  <c r="W1274" i="1" s="1"/>
  <c r="I4" i="4"/>
  <c r="H10" i="4"/>
  <c r="H4" i="4"/>
  <c r="I10" i="4"/>
  <c r="W1329" i="1" s="1"/>
  <c r="H3" i="4"/>
  <c r="I11" i="4"/>
  <c r="W1072" i="1" s="1"/>
  <c r="I18" i="4"/>
  <c r="H18" i="4"/>
  <c r="H11" i="4"/>
  <c r="I14" i="4"/>
  <c r="W1325" i="1" s="1"/>
  <c r="H15" i="4"/>
  <c r="H7" i="4"/>
  <c r="H14" i="4"/>
  <c r="I23" i="4"/>
  <c r="I2" i="4"/>
  <c r="I22" i="4"/>
  <c r="I9" i="4"/>
  <c r="H23" i="4"/>
  <c r="W940" i="1" l="1"/>
  <c r="W1069" i="1"/>
  <c r="W699" i="1"/>
  <c r="W1089" i="1"/>
  <c r="W253" i="1"/>
  <c r="W266" i="1"/>
  <c r="W1319" i="1"/>
  <c r="W1340" i="1"/>
  <c r="W1322" i="1"/>
  <c r="W1318" i="1"/>
  <c r="W1316" i="1"/>
  <c r="W1305" i="1"/>
  <c r="W1343" i="1"/>
  <c r="W1339" i="1"/>
  <c r="W1338" i="1"/>
  <c r="W1303" i="1"/>
  <c r="W1342" i="1"/>
  <c r="W1167" i="1"/>
  <c r="W1328" i="1"/>
  <c r="W1299" i="1"/>
  <c r="W1324" i="1"/>
  <c r="W1309" i="1"/>
  <c r="W1337" i="1"/>
  <c r="W1323" i="1"/>
  <c r="W1331" i="1"/>
  <c r="W1341" i="1"/>
  <c r="W1334" i="1"/>
  <c r="W1330" i="1"/>
  <c r="W1326" i="1"/>
  <c r="W1259" i="1"/>
  <c r="W1314" i="1"/>
  <c r="W1295" i="1"/>
  <c r="W1335" i="1"/>
  <c r="W1347" i="1"/>
  <c r="W1332" i="1"/>
  <c r="W1311" i="1"/>
  <c r="W1313" i="1"/>
  <c r="W1321" i="1"/>
  <c r="W1308" i="1"/>
  <c r="W1345" i="1"/>
  <c r="W1297" i="1"/>
  <c r="W1344" i="1"/>
  <c r="W1317" i="1"/>
  <c r="W1315" i="1"/>
  <c r="W1236" i="1"/>
  <c r="W1336" i="1"/>
  <c r="W1327" i="1"/>
  <c r="W1277" i="1"/>
  <c r="W1302" i="1"/>
  <c r="W1267" i="1"/>
  <c r="W1293" i="1"/>
  <c r="W1296" i="1"/>
  <c r="W1281" i="1"/>
  <c r="W1292" i="1"/>
  <c r="W1304" i="1"/>
  <c r="W1246" i="1"/>
  <c r="W1301" i="1"/>
  <c r="W1261" i="1"/>
  <c r="W1294" i="1"/>
  <c r="W1291" i="1"/>
  <c r="W1300" i="1"/>
  <c r="W1312" i="1"/>
  <c r="W1298" i="1"/>
  <c r="W1310" i="1"/>
  <c r="W1253" i="1"/>
  <c r="W1307" i="1"/>
  <c r="W1220" i="1"/>
  <c r="W1306" i="1"/>
  <c r="W1278" i="1"/>
  <c r="W1279" i="1"/>
  <c r="W1273" i="1"/>
  <c r="W1283" i="1"/>
  <c r="W1269" i="1"/>
  <c r="W1280" i="1"/>
  <c r="W1282" i="1"/>
  <c r="W1290" i="1"/>
  <c r="W1285" i="1"/>
  <c r="W1276" i="1"/>
  <c r="W1262" i="1"/>
  <c r="W1286" i="1"/>
  <c r="W1289" i="1"/>
  <c r="W1288" i="1"/>
  <c r="W1268" i="1"/>
  <c r="W1264" i="1"/>
  <c r="W1254" i="1"/>
  <c r="W1156" i="1"/>
  <c r="W1258" i="1"/>
  <c r="W1235" i="1"/>
  <c r="W1270" i="1"/>
  <c r="W1231" i="1"/>
  <c r="W1251" i="1"/>
  <c r="W1266" i="1"/>
  <c r="W1272" i="1"/>
  <c r="W1250" i="1"/>
  <c r="W1149" i="1"/>
  <c r="W1252" i="1"/>
  <c r="W1260" i="1"/>
  <c r="W1242" i="1"/>
  <c r="W1271" i="1"/>
  <c r="W1263" i="1"/>
  <c r="W1239" i="1"/>
  <c r="W1256" i="1"/>
  <c r="W1161" i="1"/>
  <c r="W1240" i="1"/>
  <c r="W1230" i="1"/>
  <c r="W1249" i="1"/>
  <c r="W1232" i="1"/>
  <c r="W1238" i="1"/>
  <c r="W1244" i="1"/>
  <c r="W1234" i="1"/>
  <c r="W1247" i="1"/>
  <c r="W1245" i="1"/>
  <c r="W1237" i="1"/>
  <c r="W1248" i="1"/>
  <c r="W1241" i="1"/>
  <c r="W1243" i="1"/>
  <c r="W1233" i="1"/>
  <c r="W1140" i="1"/>
  <c r="W1181" i="1"/>
  <c r="W1190" i="1"/>
  <c r="W1195" i="1"/>
  <c r="W1227" i="1"/>
  <c r="W1170" i="1"/>
  <c r="W1163" i="1"/>
  <c r="W1207" i="1"/>
  <c r="W1155" i="1"/>
  <c r="W1168" i="1"/>
  <c r="W1169" i="1"/>
  <c r="W1212" i="1"/>
  <c r="W1172" i="1"/>
  <c r="W1209" i="1"/>
  <c r="W1192" i="1"/>
  <c r="W1211" i="1"/>
  <c r="W1229" i="1"/>
  <c r="W1199" i="1"/>
  <c r="W1160" i="1"/>
  <c r="W1218" i="1"/>
  <c r="W1221" i="1"/>
  <c r="W1120" i="1"/>
  <c r="W1214" i="1"/>
  <c r="W1178" i="1"/>
  <c r="W1203" i="1"/>
  <c r="W1166" i="1"/>
  <c r="W1225" i="1"/>
  <c r="W1200" i="1"/>
  <c r="W1177" i="1"/>
  <c r="W1194" i="1"/>
  <c r="W1201" i="1"/>
  <c r="W1139" i="1"/>
  <c r="W1187" i="1"/>
  <c r="W1165" i="1"/>
  <c r="W1073" i="1"/>
  <c r="W1171" i="1"/>
  <c r="W1164" i="1"/>
  <c r="W1188" i="1"/>
  <c r="W1223" i="1"/>
  <c r="W1162" i="1"/>
  <c r="W1196" i="1"/>
  <c r="W1174" i="1"/>
  <c r="W1205" i="1"/>
  <c r="W1197" i="1"/>
  <c r="W1222" i="1"/>
  <c r="W1173" i="1"/>
  <c r="W1184" i="1"/>
  <c r="W1204" i="1"/>
  <c r="W1217" i="1"/>
  <c r="W1198" i="1"/>
  <c r="W1185" i="1"/>
  <c r="W1176" i="1"/>
  <c r="W1182" i="1"/>
  <c r="W1213" i="1"/>
  <c r="W1226" i="1"/>
  <c r="W1183" i="1"/>
  <c r="W1189" i="1"/>
  <c r="W1148" i="1"/>
  <c r="W1208" i="1"/>
  <c r="W1219" i="1"/>
  <c r="W1206" i="1"/>
  <c r="W1216" i="1"/>
  <c r="W1180" i="1"/>
  <c r="W1202" i="1"/>
  <c r="W1210" i="1"/>
  <c r="W1159" i="1"/>
  <c r="W1186" i="1"/>
  <c r="W1215" i="1"/>
  <c r="W1179" i="1"/>
  <c r="W1224" i="1"/>
  <c r="W1102" i="1"/>
  <c r="W1193" i="1"/>
  <c r="W1228" i="1"/>
  <c r="W1090" i="1"/>
  <c r="W1158" i="1"/>
  <c r="W1157" i="1"/>
  <c r="W1150" i="1"/>
  <c r="W1147" i="1"/>
  <c r="W1137" i="1"/>
  <c r="W1144" i="1"/>
  <c r="W1146" i="1"/>
  <c r="W1142" i="1"/>
  <c r="W1136" i="1"/>
  <c r="W1138" i="1"/>
  <c r="W1153" i="1"/>
  <c r="W1151" i="1"/>
  <c r="W1141" i="1"/>
  <c r="W1101" i="1"/>
  <c r="W1143" i="1"/>
  <c r="W1154" i="1"/>
  <c r="W1124" i="1"/>
  <c r="W1135" i="1"/>
  <c r="W1152" i="1"/>
  <c r="W1145" i="1"/>
  <c r="W1127" i="1"/>
  <c r="W1129" i="1"/>
  <c r="W1107" i="1"/>
  <c r="W1131" i="1"/>
  <c r="W1116" i="1"/>
  <c r="W1132" i="1"/>
  <c r="W1103" i="1"/>
  <c r="W1126" i="1"/>
  <c r="W1125" i="1"/>
  <c r="W1133" i="1"/>
  <c r="W1109" i="1"/>
  <c r="W1130" i="1"/>
  <c r="W1134" i="1"/>
  <c r="W1128" i="1"/>
  <c r="W1108" i="1"/>
  <c r="W1122" i="1"/>
  <c r="W1105" i="1"/>
  <c r="W1097" i="1"/>
  <c r="W1115" i="1"/>
  <c r="W1106" i="1"/>
  <c r="W1117" i="1"/>
  <c r="W1035" i="1"/>
  <c r="W1118" i="1"/>
  <c r="W1104" i="1"/>
  <c r="W1099" i="1"/>
  <c r="W1123" i="1"/>
  <c r="W1114" i="1"/>
  <c r="W1113" i="1"/>
  <c r="W1111" i="1"/>
  <c r="W1112" i="1"/>
  <c r="W1048" i="1"/>
  <c r="W1100" i="1"/>
  <c r="W1075" i="1"/>
  <c r="W1119" i="1"/>
  <c r="W1058" i="1"/>
  <c r="W1110" i="1"/>
  <c r="W1042" i="1"/>
  <c r="W1047" i="1"/>
  <c r="W1068" i="1"/>
  <c r="W1038" i="1"/>
  <c r="W1065" i="1"/>
  <c r="W1067" i="1"/>
  <c r="W1054" i="1"/>
  <c r="W1064" i="1"/>
  <c r="W1036" i="1"/>
  <c r="W1098" i="1"/>
  <c r="W1087" i="1"/>
  <c r="W1049" i="1"/>
  <c r="W1070" i="1"/>
  <c r="W1092" i="1"/>
  <c r="W1039" i="1"/>
  <c r="W1082" i="1"/>
  <c r="W1043" i="1"/>
  <c r="W1079" i="1"/>
  <c r="W1050" i="1"/>
  <c r="W1084" i="1"/>
  <c r="W1071" i="1"/>
  <c r="W1093" i="1"/>
  <c r="W1055" i="1"/>
  <c r="W1061" i="1"/>
  <c r="W1060" i="1"/>
  <c r="W1066" i="1"/>
  <c r="W1044" i="1"/>
  <c r="W1062" i="1"/>
  <c r="W1083" i="1"/>
  <c r="W1063" i="1"/>
  <c r="W1094" i="1"/>
  <c r="W1053" i="1"/>
  <c r="W1086" i="1"/>
  <c r="W1040" i="1"/>
  <c r="W1080" i="1"/>
  <c r="W1078" i="1"/>
  <c r="W1046" i="1"/>
  <c r="W1051" i="1"/>
  <c r="W1059" i="1"/>
  <c r="W1074" i="1"/>
  <c r="W1052" i="1"/>
  <c r="W1095" i="1"/>
  <c r="W1085" i="1"/>
  <c r="W1057" i="1"/>
  <c r="W1091" i="1"/>
  <c r="W1081" i="1"/>
  <c r="W1096" i="1"/>
  <c r="W1076" i="1"/>
  <c r="W1045" i="1"/>
  <c r="W1088" i="1"/>
  <c r="W1056" i="1"/>
  <c r="W1077" i="1"/>
  <c r="W1041" i="1"/>
  <c r="W1037" i="1"/>
  <c r="W58" i="1"/>
  <c r="W1030" i="1"/>
  <c r="W68" i="1"/>
  <c r="W189" i="1"/>
  <c r="W20" i="1"/>
  <c r="W255" i="1"/>
  <c r="W478" i="1"/>
  <c r="W410" i="1"/>
  <c r="W183" i="1"/>
  <c r="W554" i="1"/>
  <c r="W418" i="1"/>
  <c r="W800" i="1"/>
  <c r="W343" i="1"/>
  <c r="W203" i="1"/>
  <c r="W715" i="1"/>
  <c r="W237" i="1"/>
  <c r="W368" i="1"/>
  <c r="W1006" i="1"/>
  <c r="W992" i="1"/>
  <c r="W911" i="1"/>
  <c r="W859" i="1"/>
  <c r="W932" i="1"/>
  <c r="W714" i="1"/>
  <c r="W495" i="1"/>
  <c r="W946" i="1"/>
  <c r="W899" i="1"/>
  <c r="W771" i="1"/>
  <c r="W975" i="1"/>
  <c r="W847" i="1"/>
  <c r="W98" i="1"/>
  <c r="W114" i="1"/>
  <c r="W230" i="1"/>
  <c r="W402" i="1"/>
  <c r="W267" i="1"/>
  <c r="W44" i="1"/>
  <c r="W298" i="1"/>
  <c r="W497" i="1"/>
  <c r="W434" i="1"/>
  <c r="W161" i="1"/>
  <c r="W187" i="1"/>
  <c r="W180" i="1"/>
  <c r="W757" i="1"/>
  <c r="W806" i="1"/>
  <c r="W545" i="1"/>
  <c r="W693" i="1"/>
  <c r="W169" i="1"/>
  <c r="W883" i="1"/>
  <c r="W1005" i="1"/>
  <c r="W710" i="1"/>
  <c r="W517" i="1"/>
  <c r="W583" i="1"/>
  <c r="W990" i="1"/>
  <c r="W868" i="1"/>
  <c r="W225" i="1"/>
  <c r="W261" i="1"/>
  <c r="W99" i="1"/>
  <c r="W139" i="1"/>
  <c r="W242" i="1"/>
  <c r="W153" i="1"/>
  <c r="W288" i="1"/>
  <c r="W376" i="1"/>
  <c r="W426" i="1"/>
  <c r="W165" i="1"/>
  <c r="W76" i="1"/>
  <c r="W191" i="1"/>
  <c r="W526" i="1"/>
  <c r="W111" i="1"/>
  <c r="W412" i="1"/>
  <c r="W186" i="1"/>
  <c r="W307" i="1"/>
  <c r="W448" i="1"/>
  <c r="W691" i="1"/>
  <c r="W126" i="1"/>
  <c r="W306" i="1"/>
  <c r="W673" i="1"/>
  <c r="W381" i="1"/>
  <c r="W515" i="1"/>
  <c r="W657" i="1"/>
  <c r="W704" i="1"/>
  <c r="W788" i="1"/>
  <c r="W966" i="1"/>
  <c r="W534" i="1"/>
  <c r="W682" i="1"/>
  <c r="W981" i="1"/>
  <c r="W834" i="1"/>
  <c r="W795" i="1"/>
  <c r="W739" i="1"/>
  <c r="W809" i="1"/>
  <c r="W561" i="1"/>
  <c r="W698" i="1"/>
  <c r="W969" i="1"/>
  <c r="W1014" i="1"/>
  <c r="W870" i="1"/>
  <c r="W47" i="1"/>
  <c r="W188" i="1"/>
  <c r="W378" i="1"/>
  <c r="W39" i="1"/>
  <c r="W265" i="1"/>
  <c r="W29" i="1"/>
  <c r="W106" i="1"/>
  <c r="W138" i="1"/>
  <c r="W284" i="1"/>
  <c r="W625" i="1"/>
  <c r="W340" i="1"/>
  <c r="W579" i="1"/>
  <c r="W823" i="1"/>
  <c r="W900" i="1"/>
  <c r="W840" i="1"/>
  <c r="W951" i="1"/>
  <c r="W734" i="1"/>
  <c r="W660" i="1"/>
  <c r="W358" i="1"/>
  <c r="W1011" i="1"/>
  <c r="W121" i="1"/>
  <c r="W124" i="1"/>
  <c r="W321" i="1"/>
  <c r="W325" i="1"/>
  <c r="W229" i="1"/>
  <c r="W387" i="1"/>
  <c r="W36" i="1"/>
  <c r="W373" i="1"/>
  <c r="W557" i="1"/>
  <c r="W480" i="1"/>
  <c r="W193" i="1"/>
  <c r="W371" i="1"/>
  <c r="W775" i="1"/>
  <c r="W507" i="1"/>
  <c r="W890" i="1"/>
  <c r="W915" i="1"/>
  <c r="W1019" i="1"/>
  <c r="W290" i="1"/>
  <c r="W876" i="1"/>
  <c r="W886" i="1"/>
  <c r="W926" i="1"/>
  <c r="W929" i="1"/>
  <c r="W669" i="1"/>
  <c r="W923" i="1"/>
  <c r="W882" i="1"/>
  <c r="W62" i="1"/>
  <c r="W65" i="1"/>
  <c r="W331" i="1"/>
  <c r="W320" i="1"/>
  <c r="W422" i="1"/>
  <c r="W196" i="1"/>
  <c r="W348" i="1"/>
  <c r="W238" i="1"/>
  <c r="W615" i="1"/>
  <c r="W463" i="1"/>
  <c r="W766" i="1"/>
  <c r="W432" i="1"/>
  <c r="W930" i="1"/>
  <c r="W732" i="1"/>
  <c r="W814" i="1"/>
  <c r="W971" i="1"/>
  <c r="W754" i="1"/>
  <c r="W845" i="1"/>
  <c r="W901" i="1"/>
  <c r="W791" i="1"/>
  <c r="W614" i="1"/>
  <c r="W46" i="1"/>
  <c r="W82" i="1"/>
  <c r="W117" i="1"/>
  <c r="W59" i="1"/>
  <c r="W236" i="1"/>
  <c r="W222" i="1"/>
  <c r="W243" i="1"/>
  <c r="W246" i="1"/>
  <c r="W328" i="1"/>
  <c r="W13" i="1"/>
  <c r="W355" i="1"/>
  <c r="W362" i="1"/>
  <c r="W450" i="1"/>
  <c r="W508" i="1"/>
  <c r="W107" i="1"/>
  <c r="W347" i="1"/>
  <c r="W377" i="1"/>
  <c r="W430" i="1"/>
  <c r="W484" i="1"/>
  <c r="W528" i="1"/>
  <c r="W173" i="1"/>
  <c r="W456" i="1"/>
  <c r="W462" i="1"/>
  <c r="W207" i="1"/>
  <c r="W423" i="1"/>
  <c r="W438" i="1"/>
  <c r="W690" i="1"/>
  <c r="W652" i="1"/>
  <c r="W66" i="1"/>
  <c r="W469" i="1"/>
  <c r="W618" i="1"/>
  <c r="W776" i="1"/>
  <c r="W783" i="1"/>
  <c r="W799" i="1"/>
  <c r="W305" i="1"/>
  <c r="W928" i="1"/>
  <c r="W943" i="1"/>
  <c r="W273" i="1"/>
  <c r="W866" i="1"/>
  <c r="W586" i="1"/>
  <c r="W97" i="1"/>
  <c r="W885" i="1"/>
  <c r="W980" i="1"/>
  <c r="W828" i="1"/>
  <c r="W973" i="1"/>
  <c r="W695" i="1"/>
  <c r="W717" i="1"/>
  <c r="W798" i="1"/>
  <c r="W512" i="1"/>
  <c r="W850" i="1"/>
  <c r="W790" i="1"/>
  <c r="W978" i="1"/>
  <c r="W872" i="1"/>
  <c r="W214" i="1"/>
  <c r="W102" i="1"/>
  <c r="W208" i="1"/>
  <c r="W349" i="1"/>
  <c r="W105" i="1"/>
  <c r="W294" i="1"/>
  <c r="W439" i="1"/>
  <c r="W271" i="1"/>
  <c r="W666" i="1"/>
  <c r="W603" i="1"/>
  <c r="W244" i="1"/>
  <c r="W403" i="1"/>
  <c r="W395" i="1"/>
  <c r="W524" i="1"/>
  <c r="W736" i="1"/>
  <c r="W481" i="1"/>
  <c r="W530" i="1"/>
  <c r="W735" i="1"/>
  <c r="W912" i="1"/>
  <c r="W970" i="1"/>
  <c r="W1020" i="1"/>
  <c r="W818" i="1"/>
  <c r="W52" i="1"/>
  <c r="W235" i="1"/>
  <c r="W251" i="1"/>
  <c r="W7" i="1"/>
  <c r="W79" i="1"/>
  <c r="W179" i="1"/>
  <c r="W369" i="1"/>
  <c r="W198" i="1"/>
  <c r="W275" i="1"/>
  <c r="W338" i="1"/>
  <c r="W436" i="1"/>
  <c r="W532" i="1"/>
  <c r="W539" i="1"/>
  <c r="W576" i="1"/>
  <c r="W474" i="1"/>
  <c r="W166" i="1"/>
  <c r="W64" i="1"/>
  <c r="W289" i="1"/>
  <c r="W543" i="1"/>
  <c r="W646" i="1"/>
  <c r="W568" i="1"/>
  <c r="W322" i="1"/>
  <c r="W385" i="1"/>
  <c r="W598" i="1"/>
  <c r="W525" i="1"/>
  <c r="W760" i="1"/>
  <c r="W493" i="1"/>
  <c r="W637" i="1"/>
  <c r="W854" i="1"/>
  <c r="W897" i="1"/>
  <c r="W922" i="1"/>
  <c r="W827" i="1"/>
  <c r="W972" i="1"/>
  <c r="W677" i="1"/>
  <c r="W805" i="1"/>
  <c r="W558" i="1"/>
  <c r="W829" i="1"/>
  <c r="W315" i="1"/>
  <c r="W765" i="1"/>
  <c r="W810" i="1"/>
  <c r="W838" i="1"/>
  <c r="W950" i="1"/>
  <c r="W947" i="1"/>
  <c r="W1007" i="1"/>
  <c r="W712" i="1"/>
  <c r="W856" i="1"/>
  <c r="W1025" i="1"/>
  <c r="W578" i="1"/>
  <c r="W938" i="1"/>
  <c r="W654" i="1"/>
  <c r="W680" i="1"/>
  <c r="W309" i="1"/>
  <c r="W522" i="1"/>
  <c r="W713" i="1"/>
  <c r="W796" i="1"/>
  <c r="W801" i="1"/>
  <c r="W27" i="1"/>
  <c r="W14" i="1"/>
  <c r="W151" i="1"/>
  <c r="W382" i="1"/>
  <c r="W120" i="1"/>
  <c r="W144" i="1"/>
  <c r="W128" i="1"/>
  <c r="W140" i="1"/>
  <c r="W311" i="1"/>
  <c r="W366" i="1"/>
  <c r="W396" i="1"/>
  <c r="W552" i="1"/>
  <c r="W609" i="1"/>
  <c r="W433" i="1"/>
  <c r="W233" i="1"/>
  <c r="W262" i="1"/>
  <c r="W516" i="1"/>
  <c r="W192" i="1"/>
  <c r="W415" i="1"/>
  <c r="W594" i="1"/>
  <c r="W257" i="1"/>
  <c r="W384" i="1"/>
  <c r="W174" i="1"/>
  <c r="W346" i="1"/>
  <c r="W335" i="1"/>
  <c r="W400" i="1"/>
  <c r="W529" i="1"/>
  <c r="W591" i="1"/>
  <c r="W616" i="1"/>
  <c r="W383" i="1"/>
  <c r="W506" i="1"/>
  <c r="W692" i="1"/>
  <c r="W751" i="1"/>
  <c r="W1013" i="1"/>
  <c r="W280" i="1"/>
  <c r="W887" i="1"/>
  <c r="W297" i="1"/>
  <c r="W802" i="1"/>
  <c r="W820" i="1"/>
  <c r="W832" i="1"/>
  <c r="W611" i="1"/>
  <c r="W945" i="1"/>
  <c r="W538" i="1"/>
  <c r="W811" i="1"/>
  <c r="W964" i="1"/>
  <c r="W84" i="1"/>
  <c r="W841" i="1"/>
  <c r="W994" i="1"/>
  <c r="W679" i="1"/>
  <c r="W688" i="1"/>
  <c r="W989" i="1"/>
  <c r="W466" i="1"/>
  <c r="W908" i="1"/>
  <c r="W924" i="1"/>
  <c r="W43" i="1"/>
  <c r="W569" i="1"/>
  <c r="W363" i="1"/>
  <c r="W241" i="1"/>
  <c r="W420" i="1"/>
  <c r="W683" i="1"/>
  <c r="W565" i="1"/>
  <c r="W391" i="1"/>
  <c r="W464" i="1"/>
  <c r="W200" i="1"/>
  <c r="W638" i="1"/>
  <c r="W628" i="1"/>
  <c r="W861" i="1"/>
  <c r="W963" i="1"/>
  <c r="W454" i="1"/>
  <c r="W650" i="1"/>
  <c r="W965" i="1"/>
  <c r="W853" i="1"/>
  <c r="W996" i="1"/>
  <c r="W1016" i="1"/>
  <c r="W10" i="1"/>
  <c r="W18" i="1"/>
  <c r="W133" i="1"/>
  <c r="W8" i="1"/>
  <c r="W45" i="1"/>
  <c r="W649" i="1"/>
  <c r="W547" i="1"/>
  <c r="W509" i="1"/>
  <c r="W254" i="1"/>
  <c r="W816" i="1"/>
  <c r="W1009" i="1"/>
  <c r="W878" i="1"/>
  <c r="W851" i="1"/>
  <c r="W976" i="1"/>
  <c r="W1003" i="1"/>
  <c r="W909" i="1"/>
  <c r="W755" i="1"/>
  <c r="W934" i="1"/>
  <c r="W777" i="1"/>
  <c r="W860" i="1"/>
  <c r="W272" i="1"/>
  <c r="W1032" i="1"/>
  <c r="W155" i="1"/>
  <c r="W301" i="1"/>
  <c r="W457" i="1"/>
  <c r="W361" i="1"/>
  <c r="W69" i="1"/>
  <c r="W520" i="1"/>
  <c r="W674" i="1"/>
  <c r="W202" i="1"/>
  <c r="W626" i="1"/>
  <c r="W332" i="1"/>
  <c r="W276" i="1"/>
  <c r="W570" i="1"/>
  <c r="W831" i="1"/>
  <c r="W476" i="1"/>
  <c r="W459" i="1"/>
  <c r="W612" i="1"/>
  <c r="W580" i="1"/>
  <c r="W949" i="1"/>
  <c r="W510" i="1"/>
  <c r="W787" i="1"/>
  <c r="W942" i="1"/>
  <c r="W449" i="1"/>
  <c r="W865" i="1"/>
  <c r="W707" i="1"/>
  <c r="W764" i="1"/>
  <c r="W634" i="1"/>
  <c r="W786" i="1"/>
  <c r="W57" i="1"/>
  <c r="W205" i="1"/>
  <c r="W1034" i="1"/>
  <c r="W60" i="1"/>
  <c r="W75" i="1"/>
  <c r="W118" i="1"/>
  <c r="W55" i="1"/>
  <c r="W281" i="1"/>
  <c r="W317" i="1"/>
  <c r="W30" i="1"/>
  <c r="W274" i="1"/>
  <c r="W115" i="1"/>
  <c r="W227" i="1"/>
  <c r="W249" i="1"/>
  <c r="W224" i="1"/>
  <c r="W308" i="1"/>
  <c r="W330" i="1"/>
  <c r="W333" i="1"/>
  <c r="W559" i="1"/>
  <c r="W41" i="1"/>
  <c r="W283" i="1"/>
  <c r="W270" i="1"/>
  <c r="W440" i="1"/>
  <c r="W209" i="1"/>
  <c r="W575" i="1"/>
  <c r="W407" i="1"/>
  <c r="W502" i="1"/>
  <c r="W312" i="1"/>
  <c r="W617" i="1"/>
  <c r="W483" i="1"/>
  <c r="W489" i="1"/>
  <c r="W492" i="1"/>
  <c r="W231" i="1"/>
  <c r="W260" i="1"/>
  <c r="W370" i="1"/>
  <c r="W523" i="1"/>
  <c r="W504" i="1"/>
  <c r="W302" i="1"/>
  <c r="W323" i="1"/>
  <c r="W663" i="1"/>
  <c r="W727" i="1"/>
  <c r="W781" i="1"/>
  <c r="W519" i="1"/>
  <c r="W621" i="1"/>
  <c r="W716" i="1"/>
  <c r="W759" i="1"/>
  <c r="W807" i="1"/>
  <c r="W824" i="1"/>
  <c r="W310" i="1"/>
  <c r="W404" i="1"/>
  <c r="W533" i="1"/>
  <c r="W600" i="1"/>
  <c r="W122" i="1"/>
  <c r="W574" i="1"/>
  <c r="W479" i="1"/>
  <c r="W521" i="1"/>
  <c r="W585" i="1"/>
  <c r="W815" i="1"/>
  <c r="W919" i="1"/>
  <c r="W472" i="1"/>
  <c r="W550" i="1"/>
  <c r="W503" i="1"/>
  <c r="W763" i="1"/>
  <c r="W487" i="1"/>
  <c r="W702" i="1"/>
  <c r="W954" i="1"/>
  <c r="W167" i="1"/>
  <c r="W216" i="1"/>
  <c r="W804" i="1"/>
  <c r="W931" i="1"/>
  <c r="W944" i="1"/>
  <c r="W903" i="1"/>
  <c r="W918" i="1"/>
  <c r="W846" i="1"/>
  <c r="W1015" i="1"/>
  <c r="W1023" i="1"/>
  <c r="W596" i="1"/>
  <c r="W703" i="1"/>
  <c r="W741" i="1"/>
  <c r="W941" i="1"/>
  <c r="W451" i="1"/>
  <c r="W595" i="1"/>
  <c r="W1001" i="1"/>
  <c r="W991" i="1"/>
  <c r="W1017" i="1"/>
  <c r="W414" i="1"/>
  <c r="W855" i="1"/>
  <c r="W803" i="1"/>
  <c r="W977" i="1"/>
  <c r="W995" i="1"/>
  <c r="W132" i="1"/>
  <c r="W195" i="1"/>
  <c r="W42" i="1"/>
  <c r="W143" i="1"/>
  <c r="W220" i="1"/>
  <c r="W156" i="1"/>
  <c r="W345" i="1"/>
  <c r="W409" i="1"/>
  <c r="W319" i="1"/>
  <c r="W471" i="1"/>
  <c r="W303" i="1"/>
  <c r="W109" i="1"/>
  <c r="W154" i="1"/>
  <c r="W629" i="1"/>
  <c r="W676" i="1"/>
  <c r="W354" i="1"/>
  <c r="W597" i="1"/>
  <c r="W263" i="1"/>
  <c r="W401" i="1"/>
  <c r="W582" i="1"/>
  <c r="W239" i="1"/>
  <c r="W767" i="1"/>
  <c r="W218" i="1"/>
  <c r="W453" i="1"/>
  <c r="W562" i="1"/>
  <c r="W750" i="1"/>
  <c r="W997" i="1"/>
  <c r="W773" i="1"/>
  <c r="W394" i="1"/>
  <c r="W749" i="1"/>
  <c r="W1008" i="1"/>
  <c r="W974" i="1"/>
  <c r="W720" i="1"/>
  <c r="W753" i="1"/>
  <c r="W719" i="1"/>
  <c r="W937" i="1"/>
  <c r="W920" i="1"/>
  <c r="W259" i="1"/>
  <c r="W884" i="1"/>
  <c r="W748" i="1"/>
  <c r="W341" i="1"/>
  <c r="W836" i="1"/>
  <c r="W711" i="1"/>
  <c r="W738" i="1"/>
  <c r="W959" i="1"/>
  <c r="W1024" i="1"/>
  <c r="W821" i="1"/>
  <c r="W793" i="1"/>
  <c r="W987" i="1"/>
  <c r="W146" i="1"/>
  <c r="W28" i="1"/>
  <c r="W15" i="1"/>
  <c r="W61" i="1"/>
  <c r="W26" i="1"/>
  <c r="W172" i="1"/>
  <c r="W77" i="1"/>
  <c r="W80" i="1"/>
  <c r="W104" i="1"/>
  <c r="W365" i="1"/>
  <c r="W1029" i="1"/>
  <c r="W113" i="1"/>
  <c r="W212" i="1"/>
  <c r="W171" i="1"/>
  <c r="W211" i="1"/>
  <c r="W352" i="1"/>
  <c r="W25" i="1"/>
  <c r="W149" i="1"/>
  <c r="W221" i="1"/>
  <c r="W399" i="1"/>
  <c r="W56" i="1"/>
  <c r="W443" i="1"/>
  <c r="W234" i="1"/>
  <c r="W96" i="1"/>
  <c r="W12" i="1"/>
  <c r="W228" i="1"/>
  <c r="W329" i="1"/>
  <c r="W540" i="1"/>
  <c r="W581" i="1"/>
  <c r="W619" i="1"/>
  <c r="W162" i="1"/>
  <c r="W353" i="1"/>
  <c r="W602" i="1"/>
  <c r="W708" i="1"/>
  <c r="W350" i="1"/>
  <c r="W458" i="1"/>
  <c r="W444" i="1"/>
  <c r="W696" i="1"/>
  <c r="W705" i="1"/>
  <c r="W182" i="1"/>
  <c r="W640" i="1"/>
  <c r="W206" i="1"/>
  <c r="W142" i="1"/>
  <c r="W324" i="1"/>
  <c r="W285" i="1"/>
  <c r="W675" i="1"/>
  <c r="W722" i="1"/>
  <c r="W794" i="1"/>
  <c r="W784" i="1"/>
  <c r="W833" i="1"/>
  <c r="W718" i="1"/>
  <c r="W873" i="1"/>
  <c r="W869" i="1"/>
  <c r="W879" i="1"/>
  <c r="W549" i="1"/>
  <c r="W723" i="1"/>
  <c r="W789" i="1"/>
  <c r="W917" i="1"/>
  <c r="W647" i="1"/>
  <c r="W689" i="1"/>
  <c r="W684" i="1"/>
  <c r="W913" i="1"/>
  <c r="W482" i="1"/>
  <c r="W902" i="1"/>
  <c r="W746" i="1"/>
  <c r="W762" i="1"/>
  <c r="W962" i="1"/>
  <c r="W651" i="1"/>
  <c r="W933" i="1"/>
  <c r="W51" i="1"/>
  <c r="W215" i="1"/>
  <c r="W32" i="1"/>
  <c r="W201" i="1"/>
  <c r="W278" i="1"/>
  <c r="W372" i="1"/>
  <c r="W123" i="1"/>
  <c r="W176" i="1"/>
  <c r="W197" i="1"/>
  <c r="W5" i="1"/>
  <c r="W252" i="1"/>
  <c r="W131" i="1"/>
  <c r="W314" i="1"/>
  <c r="W419" i="1"/>
  <c r="W375" i="1"/>
  <c r="W408" i="1"/>
  <c r="W475" i="1"/>
  <c r="W175" i="1"/>
  <c r="W392" i="1"/>
  <c r="W417" i="1"/>
  <c r="W465" i="1"/>
  <c r="W461" i="1"/>
  <c r="W544" i="1"/>
  <c r="W116" i="1"/>
  <c r="W250" i="1"/>
  <c r="W606" i="1"/>
  <c r="W782" i="1"/>
  <c r="W518" i="1"/>
  <c r="W631" i="1"/>
  <c r="W756" i="1"/>
  <c r="W724" i="1"/>
  <c r="W867" i="1"/>
  <c r="W148" i="1"/>
  <c r="W772" i="1"/>
  <c r="W939" i="1"/>
  <c r="W958" i="1"/>
  <c r="W936" i="1"/>
  <c r="W318" i="1"/>
  <c r="W413" i="1"/>
  <c r="W553" i="1"/>
  <c r="W694" i="1"/>
  <c r="W778" i="1"/>
  <c r="W957" i="1"/>
  <c r="W896" i="1"/>
  <c r="W687" i="1"/>
  <c r="W819" i="1"/>
  <c r="W877" i="1"/>
  <c r="W770" i="1"/>
  <c r="W86" i="1"/>
  <c r="W164" i="1"/>
  <c r="W194" i="1"/>
  <c r="W210" i="1"/>
  <c r="W304" i="1"/>
  <c r="W21" i="1"/>
  <c r="W125" i="1"/>
  <c r="W134" i="1"/>
  <c r="W336" i="1"/>
  <c r="W258" i="1"/>
  <c r="W35" i="1"/>
  <c r="W73" i="1"/>
  <c r="W49" i="1"/>
  <c r="W100" i="1"/>
  <c r="W573" i="1"/>
  <c r="W639" i="1"/>
  <c r="W499" i="1"/>
  <c r="W644" i="1"/>
  <c r="W664" i="1"/>
  <c r="W277" i="1"/>
  <c r="W441" i="1"/>
  <c r="W604" i="1"/>
  <c r="W572" i="1"/>
  <c r="W605" i="1"/>
  <c r="W364" i="1"/>
  <c r="W769" i="1"/>
  <c r="W863" i="1"/>
  <c r="W232" i="1"/>
  <c r="W351" i="1"/>
  <c r="W536" i="1"/>
  <c r="W889" i="1"/>
  <c r="W184" i="1"/>
  <c r="W982" i="1"/>
  <c r="W984" i="1"/>
  <c r="W293" i="1"/>
  <c r="W979" i="1"/>
  <c r="W927" i="1"/>
  <c r="W745" i="1"/>
  <c r="W988" i="1"/>
  <c r="W905" i="1"/>
  <c r="W857" i="1"/>
  <c r="W71" i="1"/>
  <c r="W91" i="1"/>
  <c r="W89" i="1"/>
  <c r="W185" i="1"/>
  <c r="W327" i="1"/>
  <c r="W9" i="1"/>
  <c r="W386" i="1"/>
  <c r="W34" i="1"/>
  <c r="W488" i="1"/>
  <c r="W145" i="1"/>
  <c r="W67" i="1"/>
  <c r="W248" i="1"/>
  <c r="W397" i="1"/>
  <c r="W157" i="1"/>
  <c r="W88" i="1"/>
  <c r="W613" i="1"/>
  <c r="W560" i="1"/>
  <c r="W296" i="1"/>
  <c r="W737" i="1"/>
  <c r="W213" i="1"/>
  <c r="W830" i="1"/>
  <c r="W661" i="1"/>
  <c r="W670" i="1"/>
  <c r="W721" i="1"/>
  <c r="W895" i="1"/>
  <c r="W822" i="1"/>
  <c r="W825" i="1"/>
  <c r="W858" i="1"/>
  <c r="W785" i="1"/>
  <c r="W1010" i="1"/>
  <c r="W967" i="1"/>
  <c r="W761" i="1"/>
  <c r="W1021" i="1"/>
  <c r="W955" i="1"/>
  <c r="W40" i="1"/>
  <c r="W95" i="1"/>
  <c r="W136" i="1"/>
  <c r="W219" i="1"/>
  <c r="W85" i="1"/>
  <c r="W455" i="1"/>
  <c r="W54" i="1"/>
  <c r="W551" i="1"/>
  <c r="W636" i="1"/>
  <c r="W839" i="1"/>
  <c r="W627" i="1"/>
  <c r="W881" i="1"/>
  <c r="W725" i="1"/>
  <c r="W429" i="1"/>
  <c r="W608" i="1"/>
  <c r="W70" i="1"/>
  <c r="W38" i="1"/>
  <c r="W405" i="1"/>
  <c r="W295" i="1"/>
  <c r="W359" i="1"/>
  <c r="W460" i="1"/>
  <c r="W286" i="1"/>
  <c r="W316" i="1"/>
  <c r="W190" i="1"/>
  <c r="W498" i="1"/>
  <c r="W622" i="1"/>
  <c r="W163" i="1"/>
  <c r="W63" i="1"/>
  <c r="W103" i="1"/>
  <c r="W442" i="1"/>
  <c r="W541" i="1"/>
  <c r="W681" i="1"/>
  <c r="W72" i="1"/>
  <c r="W486" i="1"/>
  <c r="W601" i="1"/>
  <c r="W339" i="1"/>
  <c r="W555" i="1"/>
  <c r="W645" i="1"/>
  <c r="W587" i="1"/>
  <c r="W658" i="1"/>
  <c r="W514" i="1"/>
  <c r="W874" i="1"/>
  <c r="W264" i="1"/>
  <c r="W817" i="1"/>
  <c r="W743" i="1"/>
  <c r="W849" i="1"/>
  <c r="W916" i="1"/>
  <c r="W953" i="1"/>
  <c r="W1000" i="1"/>
  <c r="W388" i="1"/>
  <c r="W445" i="1"/>
  <c r="W653" i="1"/>
  <c r="W892" i="1"/>
  <c r="W1012" i="1"/>
  <c r="W1002" i="1"/>
  <c r="W780" i="1"/>
  <c r="W999" i="1"/>
  <c r="W446" i="1"/>
  <c r="W700" i="1"/>
  <c r="W998" i="1"/>
  <c r="W898" i="1"/>
  <c r="W1033" i="1"/>
  <c r="W94" i="1"/>
  <c r="W178" i="1"/>
  <c r="W11" i="1"/>
  <c r="W19" i="1"/>
  <c r="W6" i="1"/>
  <c r="W53" i="1"/>
  <c r="W87" i="1"/>
  <c r="W92" i="1"/>
  <c r="W291" i="1"/>
  <c r="W245" i="1"/>
  <c r="W17" i="1"/>
  <c r="W129" i="1"/>
  <c r="W447" i="1"/>
  <c r="W379" i="1"/>
  <c r="W467" i="1"/>
  <c r="W468" i="1"/>
  <c r="W494" i="1"/>
  <c r="W24" i="1"/>
  <c r="W199" i="1"/>
  <c r="W287" i="1"/>
  <c r="W81" i="1"/>
  <c r="W485" i="1"/>
  <c r="W563" i="1"/>
  <c r="W566" i="1"/>
  <c r="W635" i="1"/>
  <c r="W642" i="1"/>
  <c r="W588" i="1"/>
  <c r="W360" i="1"/>
  <c r="W390" i="1"/>
  <c r="W477" i="1"/>
  <c r="W424" i="1"/>
  <c r="W344" i="1"/>
  <c r="W665" i="1"/>
  <c r="W177" i="1"/>
  <c r="W240" i="1"/>
  <c r="W813" i="1"/>
  <c r="W421" i="1"/>
  <c r="W730" i="1"/>
  <c r="W747" i="1"/>
  <c r="W706" i="1"/>
  <c r="W993" i="1"/>
  <c r="W1026" i="1"/>
  <c r="W740" i="1"/>
  <c r="W968" i="1"/>
  <c r="W985" i="1"/>
  <c r="W496" i="1"/>
  <c r="W842" i="1"/>
  <c r="W852" i="1"/>
  <c r="W904" i="1"/>
  <c r="W393" i="1"/>
  <c r="W610" i="1"/>
  <c r="W624" i="1"/>
  <c r="W686" i="1"/>
  <c r="W427" i="1"/>
  <c r="W843" i="1"/>
  <c r="W952" i="1"/>
  <c r="W1022" i="1"/>
  <c r="W513" i="1"/>
  <c r="W728" i="1"/>
  <c r="W742" i="1"/>
  <c r="W768" i="1"/>
  <c r="W648" i="1"/>
  <c r="W888" i="1"/>
  <c r="W300" i="1"/>
  <c r="W31" i="1"/>
  <c r="W223" i="1"/>
  <c r="W435" i="1"/>
  <c r="W247" i="1"/>
  <c r="W269" i="1"/>
  <c r="W505" i="1"/>
  <c r="W292" i="1"/>
  <c r="W490" i="1"/>
  <c r="W584" i="1"/>
  <c r="W204" i="1"/>
  <c r="W792" i="1"/>
  <c r="W826" i="1"/>
  <c r="W641" i="1"/>
  <c r="W960" i="1"/>
  <c r="W906" i="1"/>
  <c r="W956" i="1"/>
  <c r="W862" i="1"/>
  <c r="W848" i="1"/>
  <c r="W74" i="1"/>
  <c r="W48" i="1"/>
  <c r="W135" i="1"/>
  <c r="W112" i="1"/>
  <c r="W511" i="1"/>
  <c r="W535" i="1"/>
  <c r="W337" i="1"/>
  <c r="W256" i="1"/>
  <c r="W500" i="1"/>
  <c r="W655" i="1"/>
  <c r="W101" i="1"/>
  <c r="W726" i="1"/>
  <c r="W607" i="1"/>
  <c r="W871" i="1"/>
  <c r="W659" i="1"/>
  <c r="W119" i="1"/>
  <c r="W925" i="1"/>
  <c r="W864" i="1"/>
  <c r="W774" i="1"/>
  <c r="W548" i="1"/>
  <c r="W630" i="1"/>
  <c r="W907" i="1"/>
  <c r="W425" i="1"/>
  <c r="W593" i="1"/>
  <c r="W656" i="1"/>
  <c r="W93" i="1"/>
  <c r="W671" i="1"/>
  <c r="W577" i="1"/>
  <c r="W891" i="1"/>
  <c r="W78" i="1"/>
  <c r="W90" i="1"/>
  <c r="W150" i="1"/>
  <c r="W279" i="1"/>
  <c r="W50" i="1"/>
  <c r="W23" i="1"/>
  <c r="W22" i="1"/>
  <c r="W37" i="1"/>
  <c r="W83" i="1"/>
  <c r="W147" i="1"/>
  <c r="W158" i="1"/>
  <c r="W33" i="1"/>
  <c r="W108" i="1"/>
  <c r="W226" i="1"/>
  <c r="W1031" i="1"/>
  <c r="W159" i="1"/>
  <c r="W137" i="1"/>
  <c r="W168" i="1"/>
  <c r="W342" i="1"/>
  <c r="W406" i="1"/>
  <c r="W152" i="1"/>
  <c r="W268" i="1"/>
  <c r="W389" i="1"/>
  <c r="W416" i="1"/>
  <c r="W380" i="1"/>
  <c r="W501" i="1"/>
  <c r="W546" i="1"/>
  <c r="W110" i="1"/>
  <c r="W299" i="1"/>
  <c r="W313" i="1"/>
  <c r="W542" i="1"/>
  <c r="W141" i="1"/>
  <c r="W16" i="1"/>
  <c r="W160" i="1"/>
  <c r="W367" i="1"/>
  <c r="W431" i="1"/>
  <c r="W357" i="1"/>
  <c r="W537" i="1"/>
  <c r="W452" i="1"/>
  <c r="W531" i="1"/>
  <c r="W571" i="1"/>
  <c r="W127" i="1"/>
  <c r="W181" i="1"/>
  <c r="W411" i="1"/>
  <c r="W527" i="1"/>
  <c r="W589" i="1"/>
  <c r="W701" i="1"/>
  <c r="W282" i="1"/>
  <c r="W633" i="1"/>
  <c r="W217" i="1"/>
  <c r="W428" i="1"/>
  <c r="W643" i="1"/>
  <c r="W326" i="1"/>
  <c r="W356" i="1"/>
  <c r="W473" i="1"/>
  <c r="W678" i="1"/>
  <c r="W374" i="1"/>
  <c r="W437" i="1"/>
  <c r="W470" i="1"/>
  <c r="W556" i="1"/>
  <c r="W599" i="1"/>
  <c r="W672" i="1"/>
  <c r="W398" i="1"/>
  <c r="W491" i="1"/>
  <c r="W662" i="1"/>
  <c r="W668" i="1"/>
  <c r="W752" i="1"/>
  <c r="W334" i="1"/>
  <c r="W170" i="1"/>
  <c r="W592" i="1"/>
  <c r="W620" i="1"/>
  <c r="W667" i="1"/>
  <c r="W758" i="1"/>
  <c r="W564" i="1"/>
  <c r="W733" i="1"/>
  <c r="W744" i="1"/>
  <c r="W779" i="1"/>
  <c r="W797" i="1"/>
  <c r="W983" i="1"/>
  <c r="W812" i="1"/>
  <c r="W880" i="1"/>
  <c r="W697" i="1"/>
  <c r="W632" i="1"/>
  <c r="W685" i="1"/>
  <c r="W914" i="1"/>
  <c r="W567" i="1"/>
  <c r="W948" i="1"/>
  <c r="W961" i="1"/>
  <c r="W130" i="1"/>
  <c r="W590" i="1"/>
  <c r="W844" i="1"/>
  <c r="W875" i="1"/>
  <c r="W894" i="1"/>
  <c r="W910" i="1"/>
  <c r="W709" i="1"/>
  <c r="W935" i="1"/>
  <c r="W1018" i="1"/>
  <c r="W837" i="1"/>
  <c r="W731" i="1"/>
  <c r="W986" i="1"/>
  <c r="W1004" i="1"/>
  <c r="W1028" i="1"/>
  <c r="W893" i="1"/>
  <c r="W729" i="1"/>
  <c r="W808" i="1"/>
  <c r="W623" i="1"/>
  <c r="W835" i="1"/>
  <c r="W921" i="1"/>
  <c r="W1027" i="1"/>
  <c r="J26" i="4"/>
  <c r="J25" i="4"/>
  <c r="J16" i="4"/>
  <c r="J2" i="4"/>
  <c r="J8" i="4"/>
  <c r="J11" i="4"/>
  <c r="X1072" i="1" s="1"/>
  <c r="J10" i="4"/>
  <c r="X1329" i="1" s="1"/>
  <c r="J24" i="4"/>
  <c r="J20" i="4"/>
  <c r="J21" i="4"/>
  <c r="J15" i="4"/>
  <c r="X1287" i="1" s="1"/>
  <c r="J18" i="4"/>
  <c r="J9" i="4"/>
  <c r="W3" i="1"/>
  <c r="J6" i="4"/>
  <c r="J19" i="4"/>
  <c r="J5" i="4"/>
  <c r="X1320" i="1" s="1"/>
  <c r="J17" i="4"/>
  <c r="J23" i="4"/>
  <c r="J22" i="4"/>
  <c r="J14" i="4"/>
  <c r="X1325" i="1" s="1"/>
  <c r="J4" i="4"/>
  <c r="J3" i="4"/>
  <c r="X1274" i="1" s="1"/>
  <c r="J7" i="4"/>
  <c r="J13" i="4"/>
  <c r="X1333" i="1" s="1"/>
  <c r="G8" i="19"/>
  <c r="L8" i="19" s="1"/>
  <c r="R8" i="19" s="1"/>
  <c r="K8" i="19"/>
  <c r="Q8" i="19" s="1"/>
  <c r="X940" i="1" l="1"/>
  <c r="X1069" i="1"/>
  <c r="X699" i="1"/>
  <c r="X1089" i="1"/>
  <c r="X253" i="1"/>
  <c r="X266" i="1"/>
  <c r="X1326" i="1"/>
  <c r="X1334" i="1"/>
  <c r="X1330" i="1"/>
  <c r="X1305" i="1"/>
  <c r="X1338" i="1"/>
  <c r="X1343" i="1"/>
  <c r="X1339" i="1"/>
  <c r="X1311" i="1"/>
  <c r="X1313" i="1"/>
  <c r="X1321" i="1"/>
  <c r="X1167" i="1"/>
  <c r="X1328" i="1"/>
  <c r="X1259" i="1"/>
  <c r="X1314" i="1"/>
  <c r="X1297" i="1"/>
  <c r="X1344" i="1"/>
  <c r="X1317" i="1"/>
  <c r="X1315" i="1"/>
  <c r="X1308" i="1"/>
  <c r="X1345" i="1"/>
  <c r="X1303" i="1"/>
  <c r="X1342" i="1"/>
  <c r="X1319" i="1"/>
  <c r="X1340" i="1"/>
  <c r="X1309" i="1"/>
  <c r="X1337" i="1"/>
  <c r="X1323" i="1"/>
  <c r="X1331" i="1"/>
  <c r="X1341" i="1"/>
  <c r="X1295" i="1"/>
  <c r="X1335" i="1"/>
  <c r="X1347" i="1"/>
  <c r="X1332" i="1"/>
  <c r="X1299" i="1"/>
  <c r="X1324" i="1"/>
  <c r="X1236" i="1"/>
  <c r="X1336" i="1"/>
  <c r="X1327" i="1"/>
  <c r="X1322" i="1"/>
  <c r="X1318" i="1"/>
  <c r="X1316" i="1"/>
  <c r="X1277" i="1"/>
  <c r="X1302" i="1"/>
  <c r="X1253" i="1"/>
  <c r="X1307" i="1"/>
  <c r="X1281" i="1"/>
  <c r="X1292" i="1"/>
  <c r="X1304" i="1"/>
  <c r="X1261" i="1"/>
  <c r="X1294" i="1"/>
  <c r="X1291" i="1"/>
  <c r="X1300" i="1"/>
  <c r="X1312" i="1"/>
  <c r="X1298" i="1"/>
  <c r="X1310" i="1"/>
  <c r="X1246" i="1"/>
  <c r="X1301" i="1"/>
  <c r="X1267" i="1"/>
  <c r="X1293" i="1"/>
  <c r="X1296" i="1"/>
  <c r="X1220" i="1"/>
  <c r="X1306" i="1"/>
  <c r="X1282" i="1"/>
  <c r="X1290" i="1"/>
  <c r="X1273" i="1"/>
  <c r="X1283" i="1"/>
  <c r="X1269" i="1"/>
  <c r="X1280" i="1"/>
  <c r="X1278" i="1"/>
  <c r="X1279" i="1"/>
  <c r="X1262" i="1"/>
  <c r="X1286" i="1"/>
  <c r="X1289" i="1"/>
  <c r="X1288" i="1"/>
  <c r="X1285" i="1"/>
  <c r="X1276" i="1"/>
  <c r="X1239" i="1"/>
  <c r="X1256" i="1"/>
  <c r="X1268" i="1"/>
  <c r="X1264" i="1"/>
  <c r="X1254" i="1"/>
  <c r="X1242" i="1"/>
  <c r="X1271" i="1"/>
  <c r="X1263" i="1"/>
  <c r="X1231" i="1"/>
  <c r="X1251" i="1"/>
  <c r="X1156" i="1"/>
  <c r="X1258" i="1"/>
  <c r="X1149" i="1"/>
  <c r="X1252" i="1"/>
  <c r="X1260" i="1"/>
  <c r="X1235" i="1"/>
  <c r="X1270" i="1"/>
  <c r="X1266" i="1"/>
  <c r="X1272" i="1"/>
  <c r="X1250" i="1"/>
  <c r="X1161" i="1"/>
  <c r="X1249" i="1"/>
  <c r="X1240" i="1"/>
  <c r="X1230" i="1"/>
  <c r="X1248" i="1"/>
  <c r="X1241" i="1"/>
  <c r="X1243" i="1"/>
  <c r="X1233" i="1"/>
  <c r="X1232" i="1"/>
  <c r="X1238" i="1"/>
  <c r="X1244" i="1"/>
  <c r="X1245" i="1"/>
  <c r="X1237" i="1"/>
  <c r="X1234" i="1"/>
  <c r="X1247" i="1"/>
  <c r="X1217" i="1"/>
  <c r="X1184" i="1"/>
  <c r="X1204" i="1"/>
  <c r="X1200" i="1"/>
  <c r="X1177" i="1"/>
  <c r="X1194" i="1"/>
  <c r="X1201" i="1"/>
  <c r="X1192" i="1"/>
  <c r="X1211" i="1"/>
  <c r="X1160" i="1"/>
  <c r="X1199" i="1"/>
  <c r="X1218" i="1"/>
  <c r="X1229" i="1"/>
  <c r="X1221" i="1"/>
  <c r="X1120" i="1"/>
  <c r="X1214" i="1"/>
  <c r="X1178" i="1"/>
  <c r="X1203" i="1"/>
  <c r="X1166" i="1"/>
  <c r="X1225" i="1"/>
  <c r="X1102" i="1"/>
  <c r="X1193" i="1"/>
  <c r="X1228" i="1"/>
  <c r="X1224" i="1"/>
  <c r="X1180" i="1"/>
  <c r="X1210" i="1"/>
  <c r="X1216" i="1"/>
  <c r="X1202" i="1"/>
  <c r="X1159" i="1"/>
  <c r="X1186" i="1"/>
  <c r="X1215" i="1"/>
  <c r="X1179" i="1"/>
  <c r="X1155" i="1"/>
  <c r="X1168" i="1"/>
  <c r="X1169" i="1"/>
  <c r="X1198" i="1"/>
  <c r="X1185" i="1"/>
  <c r="X1176" i="1"/>
  <c r="X1182" i="1"/>
  <c r="X1212" i="1"/>
  <c r="X1172" i="1"/>
  <c r="X1209" i="1"/>
  <c r="X1195" i="1"/>
  <c r="X1227" i="1"/>
  <c r="X1163" i="1"/>
  <c r="X1207" i="1"/>
  <c r="X1170" i="1"/>
  <c r="X1174" i="1"/>
  <c r="X1205" i="1"/>
  <c r="X1173" i="1"/>
  <c r="X1197" i="1"/>
  <c r="X1222" i="1"/>
  <c r="X1140" i="1"/>
  <c r="X1181" i="1"/>
  <c r="X1190" i="1"/>
  <c r="X1139" i="1"/>
  <c r="X1187" i="1"/>
  <c r="X1165" i="1"/>
  <c r="X1073" i="1"/>
  <c r="X1171" i="1"/>
  <c r="X1164" i="1"/>
  <c r="X1188" i="1"/>
  <c r="X1223" i="1"/>
  <c r="X1162" i="1"/>
  <c r="X1196" i="1"/>
  <c r="X1148" i="1"/>
  <c r="X1206" i="1"/>
  <c r="X1208" i="1"/>
  <c r="X1219" i="1"/>
  <c r="X1213" i="1"/>
  <c r="X1183" i="1"/>
  <c r="X1226" i="1"/>
  <c r="X1189" i="1"/>
  <c r="X1138" i="1"/>
  <c r="X1136" i="1"/>
  <c r="X1124" i="1"/>
  <c r="X1135" i="1"/>
  <c r="X1144" i="1"/>
  <c r="X1146" i="1"/>
  <c r="X1142" i="1"/>
  <c r="X1152" i="1"/>
  <c r="X1145" i="1"/>
  <c r="X1157" i="1"/>
  <c r="X1150" i="1"/>
  <c r="X1090" i="1"/>
  <c r="X1158" i="1"/>
  <c r="X1147" i="1"/>
  <c r="X1137" i="1"/>
  <c r="X1141" i="1"/>
  <c r="X1153" i="1"/>
  <c r="X1151" i="1"/>
  <c r="X1101" i="1"/>
  <c r="X1154" i="1"/>
  <c r="X1143" i="1"/>
  <c r="X1116" i="1"/>
  <c r="X1132" i="1"/>
  <c r="X1127" i="1"/>
  <c r="X1129" i="1"/>
  <c r="X1103" i="1"/>
  <c r="X1126" i="1"/>
  <c r="X1107" i="1"/>
  <c r="X1131" i="1"/>
  <c r="X1125" i="1"/>
  <c r="X1133" i="1"/>
  <c r="X1134" i="1"/>
  <c r="X1128" i="1"/>
  <c r="X1109" i="1"/>
  <c r="X1130" i="1"/>
  <c r="X1106" i="1"/>
  <c r="X1117" i="1"/>
  <c r="X1108" i="1"/>
  <c r="X1122" i="1"/>
  <c r="X1105" i="1"/>
  <c r="X1111" i="1"/>
  <c r="X1112" i="1"/>
  <c r="X1058" i="1"/>
  <c r="X1110" i="1"/>
  <c r="X1075" i="1"/>
  <c r="X1119" i="1"/>
  <c r="X1097" i="1"/>
  <c r="X1115" i="1"/>
  <c r="X1114" i="1"/>
  <c r="X1113" i="1"/>
  <c r="X1048" i="1"/>
  <c r="X1100" i="1"/>
  <c r="X1035" i="1"/>
  <c r="X1118" i="1"/>
  <c r="X1104" i="1"/>
  <c r="X1099" i="1"/>
  <c r="X1123" i="1"/>
  <c r="X1054" i="1"/>
  <c r="X1064" i="1"/>
  <c r="X1038" i="1"/>
  <c r="X1065" i="1"/>
  <c r="X1067" i="1"/>
  <c r="X1039" i="1"/>
  <c r="X1082" i="1"/>
  <c r="X1043" i="1"/>
  <c r="X1042" i="1"/>
  <c r="X1047" i="1"/>
  <c r="X1068" i="1"/>
  <c r="X1045" i="1"/>
  <c r="X1088" i="1"/>
  <c r="X1036" i="1"/>
  <c r="X1098" i="1"/>
  <c r="X1040" i="1"/>
  <c r="X1080" i="1"/>
  <c r="X1060" i="1"/>
  <c r="X1066" i="1"/>
  <c r="X1044" i="1"/>
  <c r="X1062" i="1"/>
  <c r="X1083" i="1"/>
  <c r="X1056" i="1"/>
  <c r="X1077" i="1"/>
  <c r="X1076" i="1"/>
  <c r="X1095" i="1"/>
  <c r="X1085" i="1"/>
  <c r="X1057" i="1"/>
  <c r="X1091" i="1"/>
  <c r="X1081" i="1"/>
  <c r="X1096" i="1"/>
  <c r="X1092" i="1"/>
  <c r="X1087" i="1"/>
  <c r="X1049" i="1"/>
  <c r="X1070" i="1"/>
  <c r="X1063" i="1"/>
  <c r="X1094" i="1"/>
  <c r="X1053" i="1"/>
  <c r="X1086" i="1"/>
  <c r="X1079" i="1"/>
  <c r="X1050" i="1"/>
  <c r="X1084" i="1"/>
  <c r="X1071" i="1"/>
  <c r="X1093" i="1"/>
  <c r="X1055" i="1"/>
  <c r="X1061" i="1"/>
  <c r="X1051" i="1"/>
  <c r="X1059" i="1"/>
  <c r="X1074" i="1"/>
  <c r="X1052" i="1"/>
  <c r="X1078" i="1"/>
  <c r="X1046" i="1"/>
  <c r="X1041" i="1"/>
  <c r="X1037" i="1"/>
  <c r="X43" i="1"/>
  <c r="X464" i="1"/>
  <c r="X391" i="1"/>
  <c r="X200" i="1"/>
  <c r="X241" i="1"/>
  <c r="X569" i="1"/>
  <c r="X628" i="1"/>
  <c r="X454" i="1"/>
  <c r="X565" i="1"/>
  <c r="X963" i="1"/>
  <c r="X1016" i="1"/>
  <c r="X420" i="1"/>
  <c r="X853" i="1"/>
  <c r="X965" i="1"/>
  <c r="X363" i="1"/>
  <c r="X638" i="1"/>
  <c r="X650" i="1"/>
  <c r="X683" i="1"/>
  <c r="X996" i="1"/>
  <c r="X861" i="1"/>
  <c r="X36" i="1"/>
  <c r="X193" i="1"/>
  <c r="X373" i="1"/>
  <c r="X121" i="1"/>
  <c r="X124" i="1"/>
  <c r="X321" i="1"/>
  <c r="X325" i="1"/>
  <c r="X290" i="1"/>
  <c r="X480" i="1"/>
  <c r="X371" i="1"/>
  <c r="X557" i="1"/>
  <c r="X507" i="1"/>
  <c r="X229" i="1"/>
  <c r="X669" i="1"/>
  <c r="X775" i="1"/>
  <c r="X387" i="1"/>
  <c r="X876" i="1"/>
  <c r="X890" i="1"/>
  <c r="X923" i="1"/>
  <c r="X929" i="1"/>
  <c r="X915" i="1"/>
  <c r="X882" i="1"/>
  <c r="X1019" i="1"/>
  <c r="X926" i="1"/>
  <c r="X886" i="1"/>
  <c r="X276" i="1"/>
  <c r="X155" i="1"/>
  <c r="X1032" i="1"/>
  <c r="X272" i="1"/>
  <c r="X457" i="1"/>
  <c r="X449" i="1"/>
  <c r="X69" i="1"/>
  <c r="X202" i="1"/>
  <c r="X459" i="1"/>
  <c r="X580" i="1"/>
  <c r="X332" i="1"/>
  <c r="X612" i="1"/>
  <c r="X570" i="1"/>
  <c r="X634" i="1"/>
  <c r="X301" i="1"/>
  <c r="X626" i="1"/>
  <c r="X361" i="1"/>
  <c r="X707" i="1"/>
  <c r="X787" i="1"/>
  <c r="X510" i="1"/>
  <c r="X476" i="1"/>
  <c r="X764" i="1"/>
  <c r="X520" i="1"/>
  <c r="X942" i="1"/>
  <c r="X831" i="1"/>
  <c r="X865" i="1"/>
  <c r="X674" i="1"/>
  <c r="X949" i="1"/>
  <c r="X786" i="1"/>
  <c r="X139" i="1"/>
  <c r="X307" i="1"/>
  <c r="X165" i="1"/>
  <c r="X111" i="1"/>
  <c r="X191" i="1"/>
  <c r="X412" i="1"/>
  <c r="X186" i="1"/>
  <c r="X288" i="1"/>
  <c r="X376" i="1"/>
  <c r="X426" i="1"/>
  <c r="X261" i="1"/>
  <c r="X515" i="1"/>
  <c r="X99" i="1"/>
  <c r="X225" i="1"/>
  <c r="X76" i="1"/>
  <c r="X126" i="1"/>
  <c r="X306" i="1"/>
  <c r="X526" i="1"/>
  <c r="X673" i="1"/>
  <c r="X534" i="1"/>
  <c r="X561" i="1"/>
  <c r="X698" i="1"/>
  <c r="X704" i="1"/>
  <c r="X153" i="1"/>
  <c r="X242" i="1"/>
  <c r="X834" i="1"/>
  <c r="X809" i="1"/>
  <c r="X969" i="1"/>
  <c r="X381" i="1"/>
  <c r="X739" i="1"/>
  <c r="X448" i="1"/>
  <c r="X691" i="1"/>
  <c r="X788" i="1"/>
  <c r="X657" i="1"/>
  <c r="X795" i="1"/>
  <c r="X981" i="1"/>
  <c r="X870" i="1"/>
  <c r="X1014" i="1"/>
  <c r="X682" i="1"/>
  <c r="X966" i="1"/>
  <c r="X20" i="1"/>
  <c r="X58" i="1"/>
  <c r="X1030" i="1"/>
  <c r="X183" i="1"/>
  <c r="X189" i="1"/>
  <c r="X237" i="1"/>
  <c r="X410" i="1"/>
  <c r="X68" i="1"/>
  <c r="X495" i="1"/>
  <c r="X368" i="1"/>
  <c r="X418" i="1"/>
  <c r="X255" i="1"/>
  <c r="X554" i="1"/>
  <c r="X478" i="1"/>
  <c r="X714" i="1"/>
  <c r="X343" i="1"/>
  <c r="X203" i="1"/>
  <c r="X847" i="1"/>
  <c r="X899" i="1"/>
  <c r="X715" i="1"/>
  <c r="X911" i="1"/>
  <c r="X771" i="1"/>
  <c r="X800" i="1"/>
  <c r="X859" i="1"/>
  <c r="X992" i="1"/>
  <c r="X932" i="1"/>
  <c r="X1006" i="1"/>
  <c r="X975" i="1"/>
  <c r="X946" i="1"/>
  <c r="X161" i="1"/>
  <c r="X44" i="1"/>
  <c r="X169" i="1"/>
  <c r="X298" i="1"/>
  <c r="X180" i="1"/>
  <c r="X267" i="1"/>
  <c r="X402" i="1"/>
  <c r="X583" i="1"/>
  <c r="X98" i="1"/>
  <c r="X114" i="1"/>
  <c r="X517" i="1"/>
  <c r="X434" i="1"/>
  <c r="X497" i="1"/>
  <c r="X545" i="1"/>
  <c r="X693" i="1"/>
  <c r="X710" i="1"/>
  <c r="X990" i="1"/>
  <c r="X806" i="1"/>
  <c r="X230" i="1"/>
  <c r="X883" i="1"/>
  <c r="X187" i="1"/>
  <c r="X868" i="1"/>
  <c r="X1005" i="1"/>
  <c r="X757" i="1"/>
  <c r="X656" i="1"/>
  <c r="X425" i="1"/>
  <c r="X671" i="1"/>
  <c r="X93" i="1"/>
  <c r="X593" i="1"/>
  <c r="X577" i="1"/>
  <c r="X891" i="1"/>
  <c r="X42" i="1"/>
  <c r="X143" i="1"/>
  <c r="X154" i="1"/>
  <c r="X345" i="1"/>
  <c r="X239" i="1"/>
  <c r="X341" i="1"/>
  <c r="X109" i="1"/>
  <c r="X218" i="1"/>
  <c r="X195" i="1"/>
  <c r="X394" i="1"/>
  <c r="X259" i="1"/>
  <c r="X453" i="1"/>
  <c r="X319" i="1"/>
  <c r="X471" i="1"/>
  <c r="X156" i="1"/>
  <c r="X303" i="1"/>
  <c r="X132" i="1"/>
  <c r="X582" i="1"/>
  <c r="X711" i="1"/>
  <c r="X750" i="1"/>
  <c r="X263" i="1"/>
  <c r="X720" i="1"/>
  <c r="X749" i="1"/>
  <c r="X773" i="1"/>
  <c r="X562" i="1"/>
  <c r="X354" i="1"/>
  <c r="X220" i="1"/>
  <c r="X597" i="1"/>
  <c r="X753" i="1"/>
  <c r="X401" i="1"/>
  <c r="X719" i="1"/>
  <c r="X738" i="1"/>
  <c r="X821" i="1"/>
  <c r="X884" i="1"/>
  <c r="X937" i="1"/>
  <c r="X959" i="1"/>
  <c r="X793" i="1"/>
  <c r="X836" i="1"/>
  <c r="X409" i="1"/>
  <c r="X676" i="1"/>
  <c r="X987" i="1"/>
  <c r="X767" i="1"/>
  <c r="X974" i="1"/>
  <c r="X920" i="1"/>
  <c r="X997" i="1"/>
  <c r="X748" i="1"/>
  <c r="X1008" i="1"/>
  <c r="X629" i="1"/>
  <c r="X1024" i="1"/>
  <c r="X348" i="1"/>
  <c r="X422" i="1"/>
  <c r="X432" i="1"/>
  <c r="X62" i="1"/>
  <c r="X196" i="1"/>
  <c r="X65" i="1"/>
  <c r="X463" i="1"/>
  <c r="X614" i="1"/>
  <c r="X331" i="1"/>
  <c r="X320" i="1"/>
  <c r="X814" i="1"/>
  <c r="X732" i="1"/>
  <c r="X791" i="1"/>
  <c r="X766" i="1"/>
  <c r="X971" i="1"/>
  <c r="X238" i="1"/>
  <c r="X615" i="1"/>
  <c r="X930" i="1"/>
  <c r="X845" i="1"/>
  <c r="X901" i="1"/>
  <c r="X754" i="1"/>
  <c r="X9" i="1"/>
  <c r="X185" i="1"/>
  <c r="X248" i="1"/>
  <c r="X34" i="1"/>
  <c r="X386" i="1"/>
  <c r="X89" i="1"/>
  <c r="X157" i="1"/>
  <c r="X327" i="1"/>
  <c r="X91" i="1"/>
  <c r="X71" i="1"/>
  <c r="X560" i="1"/>
  <c r="X145" i="1"/>
  <c r="X296" i="1"/>
  <c r="X397" i="1"/>
  <c r="X661" i="1"/>
  <c r="X67" i="1"/>
  <c r="X88" i="1"/>
  <c r="X613" i="1"/>
  <c r="X670" i="1"/>
  <c r="X721" i="1"/>
  <c r="X213" i="1"/>
  <c r="X785" i="1"/>
  <c r="X1010" i="1"/>
  <c r="X488" i="1"/>
  <c r="X761" i="1"/>
  <c r="X737" i="1"/>
  <c r="X822" i="1"/>
  <c r="X825" i="1"/>
  <c r="X858" i="1"/>
  <c r="X830" i="1"/>
  <c r="X955" i="1"/>
  <c r="X967" i="1"/>
  <c r="X895" i="1"/>
  <c r="X1021" i="1"/>
  <c r="X59" i="1"/>
  <c r="X13" i="1"/>
  <c r="X222" i="1"/>
  <c r="X66" i="1"/>
  <c r="X107" i="1"/>
  <c r="X355" i="1"/>
  <c r="X362" i="1"/>
  <c r="X46" i="1"/>
  <c r="X173" i="1"/>
  <c r="X207" i="1"/>
  <c r="X305" i="1"/>
  <c r="X423" i="1"/>
  <c r="X243" i="1"/>
  <c r="X246" i="1"/>
  <c r="X328" i="1"/>
  <c r="X97" i="1"/>
  <c r="X512" i="1"/>
  <c r="X82" i="1"/>
  <c r="X273" i="1"/>
  <c r="X438" i="1"/>
  <c r="X690" i="1"/>
  <c r="X430" i="1"/>
  <c r="X508" i="1"/>
  <c r="X117" i="1"/>
  <c r="X484" i="1"/>
  <c r="X586" i="1"/>
  <c r="X236" i="1"/>
  <c r="X450" i="1"/>
  <c r="X790" i="1"/>
  <c r="X828" i="1"/>
  <c r="X377" i="1"/>
  <c r="X528" i="1"/>
  <c r="X652" i="1"/>
  <c r="X776" i="1"/>
  <c r="X973" i="1"/>
  <c r="X469" i="1"/>
  <c r="X695" i="1"/>
  <c r="X978" i="1"/>
  <c r="X347" i="1"/>
  <c r="X618" i="1"/>
  <c r="X799" i="1"/>
  <c r="X462" i="1"/>
  <c r="X783" i="1"/>
  <c r="X866" i="1"/>
  <c r="X717" i="1"/>
  <c r="X798" i="1"/>
  <c r="X885" i="1"/>
  <c r="X980" i="1"/>
  <c r="X872" i="1"/>
  <c r="X456" i="1"/>
  <c r="X928" i="1"/>
  <c r="X943" i="1"/>
  <c r="X850" i="1"/>
  <c r="X106" i="1"/>
  <c r="X265" i="1"/>
  <c r="X39" i="1"/>
  <c r="X188" i="1"/>
  <c r="X284" i="1"/>
  <c r="X358" i="1"/>
  <c r="X29" i="1"/>
  <c r="X138" i="1"/>
  <c r="X47" i="1"/>
  <c r="X378" i="1"/>
  <c r="X579" i="1"/>
  <c r="X340" i="1"/>
  <c r="X660" i="1"/>
  <c r="X625" i="1"/>
  <c r="X734" i="1"/>
  <c r="X823" i="1"/>
  <c r="X951" i="1"/>
  <c r="X900" i="1"/>
  <c r="X1011" i="1"/>
  <c r="X840" i="1"/>
  <c r="X286" i="1"/>
  <c r="X38" i="1"/>
  <c r="X103" i="1"/>
  <c r="X264" i="1"/>
  <c r="X295" i="1"/>
  <c r="X359" i="1"/>
  <c r="X339" i="1"/>
  <c r="X405" i="1"/>
  <c r="X63" i="1"/>
  <c r="X72" i="1"/>
  <c r="X446" i="1"/>
  <c r="X163" i="1"/>
  <c r="X460" i="1"/>
  <c r="X601" i="1"/>
  <c r="X514" i="1"/>
  <c r="X587" i="1"/>
  <c r="X70" i="1"/>
  <c r="X555" i="1"/>
  <c r="X388" i="1"/>
  <c r="X190" i="1"/>
  <c r="X486" i="1"/>
  <c r="X653" i="1"/>
  <c r="X442" i="1"/>
  <c r="X658" i="1"/>
  <c r="X622" i="1"/>
  <c r="X498" i="1"/>
  <c r="X743" i="1"/>
  <c r="X780" i="1"/>
  <c r="X445" i="1"/>
  <c r="X681" i="1"/>
  <c r="X953" i="1"/>
  <c r="X1000" i="1"/>
  <c r="X316" i="1"/>
  <c r="X700" i="1"/>
  <c r="X892" i="1"/>
  <c r="X1002" i="1"/>
  <c r="X817" i="1"/>
  <c r="X849" i="1"/>
  <c r="X898" i="1"/>
  <c r="X916" i="1"/>
  <c r="X1012" i="1"/>
  <c r="X874" i="1"/>
  <c r="X645" i="1"/>
  <c r="X999" i="1"/>
  <c r="X541" i="1"/>
  <c r="X998" i="1"/>
  <c r="X21" i="1"/>
  <c r="X232" i="1"/>
  <c r="X258" i="1"/>
  <c r="X293" i="1"/>
  <c r="X304" i="1"/>
  <c r="X134" i="1"/>
  <c r="X49" i="1"/>
  <c r="X351" i="1"/>
  <c r="X364" i="1"/>
  <c r="X536" i="1"/>
  <c r="X184" i="1"/>
  <c r="X35" i="1"/>
  <c r="X73" i="1"/>
  <c r="X572" i="1"/>
  <c r="X125" i="1"/>
  <c r="X86" i="1"/>
  <c r="X210" i="1"/>
  <c r="X100" i="1"/>
  <c r="X164" i="1"/>
  <c r="X277" i="1"/>
  <c r="X441" i="1"/>
  <c r="X604" i="1"/>
  <c r="X499" i="1"/>
  <c r="X336" i="1"/>
  <c r="X639" i="1"/>
  <c r="X644" i="1"/>
  <c r="X664" i="1"/>
  <c r="X857" i="1"/>
  <c r="X979" i="1"/>
  <c r="X194" i="1"/>
  <c r="X905" i="1"/>
  <c r="X982" i="1"/>
  <c r="X769" i="1"/>
  <c r="X863" i="1"/>
  <c r="X889" i="1"/>
  <c r="X984" i="1"/>
  <c r="X988" i="1"/>
  <c r="X927" i="1"/>
  <c r="X745" i="1"/>
  <c r="X573" i="1"/>
  <c r="X605" i="1"/>
  <c r="X48" i="1"/>
  <c r="X101" i="1"/>
  <c r="X119" i="1"/>
  <c r="X256" i="1"/>
  <c r="X112" i="1"/>
  <c r="X135" i="1"/>
  <c r="X74" i="1"/>
  <c r="X337" i="1"/>
  <c r="X548" i="1"/>
  <c r="X607" i="1"/>
  <c r="X500" i="1"/>
  <c r="X535" i="1"/>
  <c r="X774" i="1"/>
  <c r="X511" i="1"/>
  <c r="X925" i="1"/>
  <c r="X864" i="1"/>
  <c r="X630" i="1"/>
  <c r="X726" i="1"/>
  <c r="X655" i="1"/>
  <c r="X659" i="1"/>
  <c r="X871" i="1"/>
  <c r="X907" i="1"/>
  <c r="X30" i="1"/>
  <c r="X41" i="1"/>
  <c r="X4" i="1"/>
  <c r="X55" i="1"/>
  <c r="X60" i="1"/>
  <c r="X122" i="1"/>
  <c r="X224" i="1"/>
  <c r="X1034" i="1"/>
  <c r="X167" i="1"/>
  <c r="X310" i="1"/>
  <c r="X209" i="1"/>
  <c r="X205" i="1"/>
  <c r="X231" i="1"/>
  <c r="X308" i="1"/>
  <c r="X440" i="1"/>
  <c r="X115" i="1"/>
  <c r="X118" i="1"/>
  <c r="X227" i="1"/>
  <c r="X249" i="1"/>
  <c r="X519" i="1"/>
  <c r="X600" i="1"/>
  <c r="X75" i="1"/>
  <c r="X302" i="1"/>
  <c r="X407" i="1"/>
  <c r="X504" i="1"/>
  <c r="X57" i="1"/>
  <c r="X260" i="1"/>
  <c r="X281" i="1"/>
  <c r="X370" i="1"/>
  <c r="X414" i="1"/>
  <c r="X472" i="1"/>
  <c r="X492" i="1"/>
  <c r="X502" i="1"/>
  <c r="X533" i="1"/>
  <c r="X523" i="1"/>
  <c r="X283" i="1"/>
  <c r="X333" i="1"/>
  <c r="X451" i="1"/>
  <c r="X487" i="1"/>
  <c r="X503" i="1"/>
  <c r="X585" i="1"/>
  <c r="X595" i="1"/>
  <c r="X483" i="1"/>
  <c r="X489" i="1"/>
  <c r="X663" i="1"/>
  <c r="X574" i="1"/>
  <c r="X216" i="1"/>
  <c r="X270" i="1"/>
  <c r="X804" i="1"/>
  <c r="X312" i="1"/>
  <c r="X317" i="1"/>
  <c r="X274" i="1"/>
  <c r="X404" i="1"/>
  <c r="X559" i="1"/>
  <c r="X617" i="1"/>
  <c r="X727" i="1"/>
  <c r="X903" i="1"/>
  <c r="X330" i="1"/>
  <c r="X741" i="1"/>
  <c r="X803" i="1"/>
  <c r="X824" i="1"/>
  <c r="X1023" i="1"/>
  <c r="X323" i="1"/>
  <c r="X781" i="1"/>
  <c r="X846" i="1"/>
  <c r="X918" i="1"/>
  <c r="X1015" i="1"/>
  <c r="X763" i="1"/>
  <c r="X759" i="1"/>
  <c r="X941" i="1"/>
  <c r="X931" i="1"/>
  <c r="X944" i="1"/>
  <c r="X1017" i="1"/>
  <c r="X977" i="1"/>
  <c r="X995" i="1"/>
  <c r="X521" i="1"/>
  <c r="X702" i="1"/>
  <c r="X855" i="1"/>
  <c r="X919" i="1"/>
  <c r="X550" i="1"/>
  <c r="X596" i="1"/>
  <c r="X703" i="1"/>
  <c r="X716" i="1"/>
  <c r="X479" i="1"/>
  <c r="X815" i="1"/>
  <c r="X954" i="1"/>
  <c r="X621" i="1"/>
  <c r="X991" i="1"/>
  <c r="X1001" i="1"/>
  <c r="X575" i="1"/>
  <c r="X807" i="1"/>
  <c r="X102" i="1"/>
  <c r="X105" i="1"/>
  <c r="X271" i="1"/>
  <c r="X294" i="1"/>
  <c r="X395" i="1"/>
  <c r="X403" i="1"/>
  <c r="X208" i="1"/>
  <c r="X349" i="1"/>
  <c r="X214" i="1"/>
  <c r="X603" i="1"/>
  <c r="X481" i="1"/>
  <c r="X530" i="1"/>
  <c r="X244" i="1"/>
  <c r="X666" i="1"/>
  <c r="X735" i="1"/>
  <c r="X1020" i="1"/>
  <c r="X818" i="1"/>
  <c r="X524" i="1"/>
  <c r="X736" i="1"/>
  <c r="X970" i="1"/>
  <c r="X439" i="1"/>
  <c r="X912" i="1"/>
  <c r="X64" i="1"/>
  <c r="X7" i="1"/>
  <c r="X179" i="1"/>
  <c r="X198" i="1"/>
  <c r="X275" i="1"/>
  <c r="X338" i="1"/>
  <c r="X385" i="1"/>
  <c r="X322" i="1"/>
  <c r="X522" i="1"/>
  <c r="X543" i="1"/>
  <c r="X369" i="1"/>
  <c r="X436" i="1"/>
  <c r="X525" i="1"/>
  <c r="X474" i="1"/>
  <c r="X52" i="1"/>
  <c r="X235" i="1"/>
  <c r="X578" i="1"/>
  <c r="X558" i="1"/>
  <c r="X654" i="1"/>
  <c r="X79" i="1"/>
  <c r="X166" i="1"/>
  <c r="X309" i="1"/>
  <c r="X532" i="1"/>
  <c r="X289" i="1"/>
  <c r="X598" i="1"/>
  <c r="X680" i="1"/>
  <c r="X646" i="1"/>
  <c r="X315" i="1"/>
  <c r="X713" i="1"/>
  <c r="X251" i="1"/>
  <c r="X712" i="1"/>
  <c r="X765" i="1"/>
  <c r="X947" i="1"/>
  <c r="X539" i="1"/>
  <c r="X760" i="1"/>
  <c r="X796" i="1"/>
  <c r="X856" i="1"/>
  <c r="X677" i="1"/>
  <c r="X805" i="1"/>
  <c r="X801" i="1"/>
  <c r="X938" i="1"/>
  <c r="X576" i="1"/>
  <c r="X810" i="1"/>
  <c r="X838" i="1"/>
  <c r="X950" i="1"/>
  <c r="X854" i="1"/>
  <c r="X568" i="1"/>
  <c r="X827" i="1"/>
  <c r="X972" i="1"/>
  <c r="X1007" i="1"/>
  <c r="X897" i="1"/>
  <c r="X637" i="1"/>
  <c r="X829" i="1"/>
  <c r="X1025" i="1"/>
  <c r="X922" i="1"/>
  <c r="X493" i="1"/>
  <c r="X53" i="1"/>
  <c r="X17" i="1"/>
  <c r="X24" i="1"/>
  <c r="X11" i="1"/>
  <c r="X19" i="1"/>
  <c r="X6" i="1"/>
  <c r="X379" i="1"/>
  <c r="X287" i="1"/>
  <c r="X1033" i="1"/>
  <c r="X177" i="1"/>
  <c r="X240" i="1"/>
  <c r="X393" i="1"/>
  <c r="X447" i="1"/>
  <c r="X245" i="1"/>
  <c r="X291" i="1"/>
  <c r="X427" i="1"/>
  <c r="X92" i="1"/>
  <c r="X178" i="1"/>
  <c r="X360" i="1"/>
  <c r="X390" i="1"/>
  <c r="X477" i="1"/>
  <c r="X494" i="1"/>
  <c r="X485" i="1"/>
  <c r="X87" i="1"/>
  <c r="X424" i="1"/>
  <c r="X81" i="1"/>
  <c r="X129" i="1"/>
  <c r="X566" i="1"/>
  <c r="X199" i="1"/>
  <c r="X563" i="1"/>
  <c r="X588" i="1"/>
  <c r="X624" i="1"/>
  <c r="X686" i="1"/>
  <c r="X94" i="1"/>
  <c r="X706" i="1"/>
  <c r="X468" i="1"/>
  <c r="X642" i="1"/>
  <c r="X648" i="1"/>
  <c r="X740" i="1"/>
  <c r="X968" i="1"/>
  <c r="X496" i="1"/>
  <c r="X665" i="1"/>
  <c r="X344" i="1"/>
  <c r="X742" i="1"/>
  <c r="X768" i="1"/>
  <c r="X888" i="1"/>
  <c r="X610" i="1"/>
  <c r="X813" i="1"/>
  <c r="X467" i="1"/>
  <c r="X730" i="1"/>
  <c r="X1026" i="1"/>
  <c r="X904" i="1"/>
  <c r="X421" i="1"/>
  <c r="X635" i="1"/>
  <c r="X843" i="1"/>
  <c r="X952" i="1"/>
  <c r="X1022" i="1"/>
  <c r="X747" i="1"/>
  <c r="X985" i="1"/>
  <c r="X513" i="1"/>
  <c r="X852" i="1"/>
  <c r="X993" i="1"/>
  <c r="X728" i="1"/>
  <c r="X842" i="1"/>
  <c r="X297" i="1"/>
  <c r="X27" i="1"/>
  <c r="X14" i="1"/>
  <c r="X140" i="1"/>
  <c r="X233" i="1"/>
  <c r="X174" i="1"/>
  <c r="X192" i="1"/>
  <c r="X262" i="1"/>
  <c r="X335" i="1"/>
  <c r="X433" i="1"/>
  <c r="X128" i="1"/>
  <c r="X311" i="1"/>
  <c r="X366" i="1"/>
  <c r="X396" i="1"/>
  <c r="X383" i="1"/>
  <c r="X529" i="1"/>
  <c r="X616" i="1"/>
  <c r="X280" i="1"/>
  <c r="X257" i="1"/>
  <c r="X84" i="1"/>
  <c r="X400" i="1"/>
  <c r="X591" i="1"/>
  <c r="X120" i="1"/>
  <c r="X552" i="1"/>
  <c r="X688" i="1"/>
  <c r="X466" i="1"/>
  <c r="X382" i="1"/>
  <c r="X144" i="1"/>
  <c r="X609" i="1"/>
  <c r="X811" i="1"/>
  <c r="X346" i="1"/>
  <c r="X151" i="1"/>
  <c r="X384" i="1"/>
  <c r="X538" i="1"/>
  <c r="X679" i="1"/>
  <c r="X415" i="1"/>
  <c r="X594" i="1"/>
  <c r="X841" i="1"/>
  <c r="X994" i="1"/>
  <c r="X516" i="1"/>
  <c r="X908" i="1"/>
  <c r="X924" i="1"/>
  <c r="X692" i="1"/>
  <c r="X802" i="1"/>
  <c r="X820" i="1"/>
  <c r="X832" i="1"/>
  <c r="X611" i="1"/>
  <c r="X945" i="1"/>
  <c r="X751" i="1"/>
  <c r="X887" i="1"/>
  <c r="X989" i="1"/>
  <c r="X964" i="1"/>
  <c r="X506" i="1"/>
  <c r="X1013" i="1"/>
  <c r="X5" i="1"/>
  <c r="X175" i="1"/>
  <c r="X176" i="1"/>
  <c r="X131" i="1"/>
  <c r="X314" i="1"/>
  <c r="X375" i="1"/>
  <c r="X392" i="1"/>
  <c r="X116" i="1"/>
  <c r="X318" i="1"/>
  <c r="X413" i="1"/>
  <c r="X252" i="1"/>
  <c r="X148" i="1"/>
  <c r="X250" i="1"/>
  <c r="X465" i="1"/>
  <c r="X606" i="1"/>
  <c r="X51" i="1"/>
  <c r="X461" i="1"/>
  <c r="X32" i="1"/>
  <c r="X417" i="1"/>
  <c r="X553" i="1"/>
  <c r="X201" i="1"/>
  <c r="X372" i="1"/>
  <c r="X475" i="1"/>
  <c r="X197" i="1"/>
  <c r="X408" i="1"/>
  <c r="X518" i="1"/>
  <c r="X631" i="1"/>
  <c r="X687" i="1"/>
  <c r="X724" i="1"/>
  <c r="X756" i="1"/>
  <c r="X215" i="1"/>
  <c r="X544" i="1"/>
  <c r="X782" i="1"/>
  <c r="X770" i="1"/>
  <c r="X778" i="1"/>
  <c r="X772" i="1"/>
  <c r="X939" i="1"/>
  <c r="X958" i="1"/>
  <c r="X936" i="1"/>
  <c r="X123" i="1"/>
  <c r="X419" i="1"/>
  <c r="X819" i="1"/>
  <c r="X278" i="1"/>
  <c r="X694" i="1"/>
  <c r="X957" i="1"/>
  <c r="X896" i="1"/>
  <c r="X867" i="1"/>
  <c r="X877" i="1"/>
  <c r="X25" i="1"/>
  <c r="X12" i="1"/>
  <c r="X56" i="1"/>
  <c r="X1029" i="1"/>
  <c r="X15" i="1"/>
  <c r="X26" i="1"/>
  <c r="X61" i="1"/>
  <c r="X146" i="1"/>
  <c r="X149" i="1"/>
  <c r="X221" i="1"/>
  <c r="X399" i="1"/>
  <c r="X182" i="1"/>
  <c r="X324" i="1"/>
  <c r="X234" i="1"/>
  <c r="X285" i="1"/>
  <c r="X171" i="1"/>
  <c r="X211" i="1"/>
  <c r="X352" i="1"/>
  <c r="X113" i="1"/>
  <c r="X350" i="1"/>
  <c r="X549" i="1"/>
  <c r="X162" i="1"/>
  <c r="X206" i="1"/>
  <c r="X458" i="1"/>
  <c r="X80" i="1"/>
  <c r="X353" i="1"/>
  <c r="X482" i="1"/>
  <c r="X540" i="1"/>
  <c r="X365" i="1"/>
  <c r="X444" i="1"/>
  <c r="X142" i="1"/>
  <c r="X104" i="1"/>
  <c r="X96" i="1"/>
  <c r="X705" i="1"/>
  <c r="X212" i="1"/>
  <c r="X640" i="1"/>
  <c r="X28" i="1"/>
  <c r="X172" i="1"/>
  <c r="X602" i="1"/>
  <c r="X675" i="1"/>
  <c r="X684" i="1"/>
  <c r="X708" i="1"/>
  <c r="X77" i="1"/>
  <c r="X689" i="1"/>
  <c r="X723" i="1"/>
  <c r="X329" i="1"/>
  <c r="X647" i="1"/>
  <c r="X722" i="1"/>
  <c r="X228" i="1"/>
  <c r="X913" i="1"/>
  <c r="X619" i="1"/>
  <c r="X651" i="1"/>
  <c r="X746" i="1"/>
  <c r="X933" i="1"/>
  <c r="X718" i="1"/>
  <c r="X873" i="1"/>
  <c r="X869" i="1"/>
  <c r="X879" i="1"/>
  <c r="X762" i="1"/>
  <c r="X443" i="1"/>
  <c r="X696" i="1"/>
  <c r="X902" i="1"/>
  <c r="X833" i="1"/>
  <c r="X581" i="1"/>
  <c r="X794" i="1"/>
  <c r="X917" i="1"/>
  <c r="X962" i="1"/>
  <c r="X789" i="1"/>
  <c r="X784" i="1"/>
  <c r="X54" i="1"/>
  <c r="X219" i="1"/>
  <c r="X455" i="1"/>
  <c r="X85" i="1"/>
  <c r="X40" i="1"/>
  <c r="X551" i="1"/>
  <c r="X636" i="1"/>
  <c r="X429" i="1"/>
  <c r="X627" i="1"/>
  <c r="X136" i="1"/>
  <c r="X95" i="1"/>
  <c r="X725" i="1"/>
  <c r="X881" i="1"/>
  <c r="X839" i="1"/>
  <c r="X608" i="1"/>
  <c r="X31" i="1"/>
  <c r="X204" i="1"/>
  <c r="X292" i="1"/>
  <c r="X300" i="1"/>
  <c r="X269" i="1"/>
  <c r="X435" i="1"/>
  <c r="X584" i="1"/>
  <c r="X641" i="1"/>
  <c r="X247" i="1"/>
  <c r="X490" i="1"/>
  <c r="X906" i="1"/>
  <c r="X956" i="1"/>
  <c r="X505" i="1"/>
  <c r="X826" i="1"/>
  <c r="X223" i="1"/>
  <c r="X848" i="1"/>
  <c r="X862" i="1"/>
  <c r="X960" i="1"/>
  <c r="X792" i="1"/>
  <c r="X8" i="1"/>
  <c r="X45" i="1"/>
  <c r="X10" i="1"/>
  <c r="X18" i="1"/>
  <c r="X254" i="1"/>
  <c r="X509" i="1"/>
  <c r="X547" i="1"/>
  <c r="X133" i="1"/>
  <c r="X851" i="1"/>
  <c r="X976" i="1"/>
  <c r="X1003" i="1"/>
  <c r="X909" i="1"/>
  <c r="X934" i="1"/>
  <c r="X878" i="1"/>
  <c r="X816" i="1"/>
  <c r="X755" i="1"/>
  <c r="X1009" i="1"/>
  <c r="X649" i="1"/>
  <c r="X777" i="1"/>
  <c r="X860" i="1"/>
  <c r="X110" i="1"/>
  <c r="X168" i="1"/>
  <c r="X16" i="1"/>
  <c r="X33" i="1"/>
  <c r="X23" i="1"/>
  <c r="X1031" i="1"/>
  <c r="X22" i="1"/>
  <c r="X37" i="1"/>
  <c r="X152" i="1"/>
  <c r="X158" i="1"/>
  <c r="X268" i="1"/>
  <c r="X389" i="1"/>
  <c r="X127" i="1"/>
  <c r="X170" i="1"/>
  <c r="X217" i="1"/>
  <c r="X334" i="1"/>
  <c r="X141" i="1"/>
  <c r="X137" i="1"/>
  <c r="X342" i="1"/>
  <c r="X406" i="1"/>
  <c r="X556" i="1"/>
  <c r="X83" i="1"/>
  <c r="X226" i="1"/>
  <c r="X416" i="1"/>
  <c r="X452" i="1"/>
  <c r="X491" i="1"/>
  <c r="X50" i="1"/>
  <c r="X108" i="1"/>
  <c r="X411" i="1"/>
  <c r="X428" i="1"/>
  <c r="X437" i="1"/>
  <c r="X643" i="1"/>
  <c r="X367" i="1"/>
  <c r="X632" i="1"/>
  <c r="X130" i="1"/>
  <c r="X564" i="1"/>
  <c r="X599" i="1"/>
  <c r="X150" i="1"/>
  <c r="X159" i="1"/>
  <c r="X299" i="1"/>
  <c r="X398" i="1"/>
  <c r="X282" i="1"/>
  <c r="X546" i="1"/>
  <c r="X633" i="1"/>
  <c r="X78" i="1"/>
  <c r="X537" i="1"/>
  <c r="X542" i="1"/>
  <c r="X90" i="1"/>
  <c r="X160" i="1"/>
  <c r="X733" i="1"/>
  <c r="X147" i="1"/>
  <c r="X279" i="1"/>
  <c r="X357" i="1"/>
  <c r="X431" i="1"/>
  <c r="X623" i="1"/>
  <c r="X685" i="1"/>
  <c r="X709" i="1"/>
  <c r="X181" i="1"/>
  <c r="X592" i="1"/>
  <c r="X620" i="1"/>
  <c r="X667" i="1"/>
  <c r="X326" i="1"/>
  <c r="X470" i="1"/>
  <c r="X701" i="1"/>
  <c r="X837" i="1"/>
  <c r="X893" i="1"/>
  <c r="X986" i="1"/>
  <c r="X729" i="1"/>
  <c r="X808" i="1"/>
  <c r="X527" i="1"/>
  <c r="X697" i="1"/>
  <c r="X914" i="1"/>
  <c r="X313" i="1"/>
  <c r="X374" i="1"/>
  <c r="X380" i="1"/>
  <c r="X935" i="1"/>
  <c r="X571" i="1"/>
  <c r="X590" i="1"/>
  <c r="X662" i="1"/>
  <c r="X844" i="1"/>
  <c r="X875" i="1"/>
  <c r="X894" i="1"/>
  <c r="X910" i="1"/>
  <c r="X1027" i="1"/>
  <c r="X668" i="1"/>
  <c r="X779" i="1"/>
  <c r="X501" i="1"/>
  <c r="X473" i="1"/>
  <c r="X672" i="1"/>
  <c r="X758" i="1"/>
  <c r="X1018" i="1"/>
  <c r="X356" i="1"/>
  <c r="X678" i="1"/>
  <c r="X797" i="1"/>
  <c r="X948" i="1"/>
  <c r="X567" i="1"/>
  <c r="X880" i="1"/>
  <c r="X1004" i="1"/>
  <c r="X1028" i="1"/>
  <c r="X752" i="1"/>
  <c r="X531" i="1"/>
  <c r="X589" i="1"/>
  <c r="X983" i="1"/>
  <c r="X731" i="1"/>
  <c r="X961" i="1"/>
  <c r="X744" i="1"/>
  <c r="X812" i="1"/>
  <c r="X835" i="1"/>
  <c r="X921" i="1"/>
  <c r="X3" i="1"/>
  <c r="G178" i="20" l="1"/>
  <c r="H178" i="20" s="1"/>
  <c r="I91" i="20" l="1"/>
  <c r="J91" i="20" s="1"/>
  <c r="I16" i="25"/>
  <c r="J16" i="25" s="1"/>
  <c r="I97" i="20"/>
  <c r="J97" i="20" s="1"/>
  <c r="I17" i="26"/>
  <c r="J17" i="26" s="1"/>
  <c r="D3" i="15" l="1"/>
  <c r="G503" i="20"/>
  <c r="H503" i="20" s="1"/>
  <c r="D5" i="15"/>
  <c r="G35" i="25"/>
  <c r="H35" i="25" s="1"/>
  <c r="G233" i="20"/>
  <c r="H233" i="20" s="1"/>
  <c r="G23" i="25"/>
  <c r="H23" i="25" s="1"/>
  <c r="I87" i="20"/>
  <c r="J87" i="20" s="1"/>
  <c r="I96" i="20"/>
  <c r="J96" i="20" s="1"/>
  <c r="G97" i="20"/>
  <c r="H97" i="20" s="1"/>
  <c r="G86" i="20"/>
  <c r="H86" i="20" s="1"/>
  <c r="G14" i="26"/>
  <c r="H14" i="26" s="1"/>
  <c r="I17" i="25"/>
  <c r="J17" i="25" s="1"/>
  <c r="G91" i="20"/>
  <c r="H91" i="20" s="1"/>
  <c r="G14" i="25"/>
  <c r="H14" i="25" s="1"/>
  <c r="I89" i="20"/>
  <c r="J89" i="20" s="1"/>
  <c r="G17" i="26"/>
  <c r="H17" i="26" s="1"/>
  <c r="I92" i="20"/>
  <c r="J92" i="20" s="1"/>
  <c r="I93" i="20"/>
  <c r="J93" i="20" s="1"/>
  <c r="G16" i="25"/>
  <c r="H16" i="25" s="1"/>
  <c r="I94" i="20"/>
  <c r="J94" i="20" s="1"/>
  <c r="I90" i="20"/>
  <c r="J90" i="20" s="1"/>
  <c r="I16" i="26"/>
  <c r="J16" i="26" s="1"/>
  <c r="I95" i="20"/>
  <c r="J95" i="20" s="1"/>
  <c r="I15" i="26"/>
  <c r="J15" i="26" s="1"/>
  <c r="I88" i="20"/>
  <c r="J88" i="20" s="1"/>
  <c r="I15" i="25"/>
  <c r="J15" i="25" s="1"/>
  <c r="G534" i="20" l="1"/>
  <c r="H534" i="20" s="1"/>
  <c r="G37" i="26"/>
  <c r="H37" i="26" s="1"/>
  <c r="D44" i="5"/>
  <c r="I44" i="5" s="1"/>
  <c r="C44" i="5" l="1"/>
  <c r="J44" i="5" s="1"/>
  <c r="G497" i="20" l="1"/>
  <c r="H497" i="20" s="1"/>
  <c r="G511" i="20"/>
  <c r="H511" i="20" s="1"/>
  <c r="G515" i="20"/>
  <c r="H515" i="20" s="1"/>
  <c r="G5" i="26" l="1"/>
  <c r="H5" i="26" s="1"/>
  <c r="G145" i="20" l="1"/>
  <c r="H145" i="20" s="1"/>
  <c r="G92" i="20" l="1"/>
  <c r="H92" i="20" s="1"/>
  <c r="Y4" i="1" l="1" a="1"/>
  <c r="Y4" i="1" s="1"/>
  <c r="Y5" i="1" l="1" a="1"/>
  <c r="Y5" i="1" s="1"/>
  <c r="Y6" i="1" l="1" a="1"/>
  <c r="Y6" i="1" s="1"/>
  <c r="I22" i="26" l="1"/>
  <c r="J22" i="26" s="1"/>
  <c r="I151" i="20"/>
  <c r="J151" i="20" s="1"/>
  <c r="I22" i="25"/>
  <c r="J22" i="25" s="1"/>
  <c r="Y7" i="1" l="1" a="1"/>
  <c r="Y7" i="1" s="1"/>
  <c r="Y8" i="1" l="1" a="1"/>
  <c r="Y8" i="1" s="1"/>
  <c r="Y9" i="1" l="1" a="1"/>
  <c r="Y9" i="1" s="1"/>
  <c r="Y10" i="1" l="1" a="1"/>
  <c r="Y10" i="1" s="1"/>
  <c r="Y11" i="1" l="1" a="1"/>
  <c r="Y11" i="1" s="1"/>
  <c r="Y12" i="1" l="1" a="1"/>
  <c r="Y12" i="1" s="1"/>
  <c r="Y13" i="1" l="1" a="1"/>
  <c r="Y13" i="1" s="1"/>
  <c r="Y14" i="1" l="1" a="1"/>
  <c r="Y14" i="1" s="1"/>
  <c r="Y15" i="1" l="1" a="1"/>
  <c r="Y15" i="1" s="1"/>
  <c r="Y16" i="1" l="1" a="1"/>
  <c r="Y16" i="1" s="1"/>
  <c r="Y17" i="1" l="1" a="1"/>
  <c r="Y17" i="1" s="1"/>
  <c r="Y18" i="1" l="1" a="1"/>
  <c r="Y18" i="1" s="1"/>
  <c r="Y19" i="1" l="1" a="1"/>
  <c r="Y19" i="1" s="1"/>
  <c r="Y20" i="1" l="1" a="1"/>
  <c r="Y20" i="1" s="1"/>
  <c r="Y21" i="1" l="1" a="1"/>
  <c r="Y21" i="1" s="1"/>
  <c r="Y22" i="1" l="1" a="1"/>
  <c r="Y22" i="1" s="1"/>
  <c r="Y23" i="1" l="1" a="1"/>
  <c r="Y23" i="1" s="1"/>
  <c r="I2" i="25" l="1"/>
  <c r="J2" i="25" s="1"/>
  <c r="I2" i="26"/>
  <c r="J2" i="26" s="1"/>
  <c r="I2" i="20"/>
  <c r="J2" i="20" s="1"/>
  <c r="Y24" i="1" a="1"/>
  <c r="Y24" i="1" s="1"/>
  <c r="Y25" i="1" l="1" a="1"/>
  <c r="Y25" i="1" s="1"/>
  <c r="Y26" i="1" l="1" a="1"/>
  <c r="Y26" i="1" s="1"/>
  <c r="Y27" i="1" l="1" a="1"/>
  <c r="Y27" i="1" s="1"/>
  <c r="Y28" i="1" l="1" a="1"/>
  <c r="Y28" i="1" s="1"/>
  <c r="Y29" i="1" l="1" a="1"/>
  <c r="Y29" i="1" s="1"/>
  <c r="Y30" i="1" l="1" a="1"/>
  <c r="Y30" i="1" s="1"/>
  <c r="Y31" i="1" l="1" a="1"/>
  <c r="Y31" i="1" s="1"/>
  <c r="Y32" i="1" l="1" a="1"/>
  <c r="Y32" i="1" s="1"/>
  <c r="Y33" i="1" l="1" a="1"/>
  <c r="Y33" i="1" s="1"/>
  <c r="I90" i="25" l="1"/>
  <c r="J90" i="25" s="1"/>
  <c r="I577" i="20"/>
  <c r="J577" i="20" s="1"/>
  <c r="I96" i="26"/>
  <c r="J96" i="26" s="1"/>
  <c r="Y34" i="1" a="1"/>
  <c r="Y34" i="1" s="1"/>
  <c r="Y35" i="1" l="1" a="1"/>
  <c r="Y35" i="1" s="1"/>
  <c r="Y36" i="1" l="1" a="1"/>
  <c r="Y36" i="1" s="1"/>
  <c r="Y37" i="1" l="1" a="1"/>
  <c r="Y37" i="1" s="1"/>
  <c r="Y38" i="1" l="1" a="1"/>
  <c r="Y38" i="1" s="1"/>
  <c r="Y39" i="1" l="1" a="1"/>
  <c r="Y39" i="1" s="1"/>
  <c r="Y40" i="1" l="1" a="1"/>
  <c r="Y40" i="1" s="1"/>
  <c r="Y41" i="1" l="1" a="1"/>
  <c r="Y41" i="1" s="1"/>
  <c r="G68" i="26" l="1"/>
  <c r="H68" i="26" s="1"/>
  <c r="Y42" i="1" a="1"/>
  <c r="Y42" i="1" s="1"/>
  <c r="Y43" i="1" l="1" a="1"/>
  <c r="Y43" i="1" s="1"/>
  <c r="Y44" i="1" l="1" a="1"/>
  <c r="Y44" i="1" s="1"/>
  <c r="Z40" i="1" l="1"/>
  <c r="AA40" i="1" s="1"/>
  <c r="Z42" i="1"/>
  <c r="AA42" i="1" s="1"/>
  <c r="Z35" i="1"/>
  <c r="AA35" i="1" s="1"/>
  <c r="Z38" i="1"/>
  <c r="AA38" i="1" s="1"/>
  <c r="Z37" i="1"/>
  <c r="AA37" i="1" s="1"/>
  <c r="Z44" i="1"/>
  <c r="AA44" i="1" s="1"/>
  <c r="Z39" i="1"/>
  <c r="AA39" i="1" s="1"/>
  <c r="Z41" i="1"/>
  <c r="AA41" i="1" s="1"/>
  <c r="Z43" i="1"/>
  <c r="AA43" i="1" s="1"/>
  <c r="Y45" i="1" a="1"/>
  <c r="Y45" i="1" s="1"/>
  <c r="Y46" i="1" l="1" a="1"/>
  <c r="Y46" i="1" s="1"/>
  <c r="I74" i="25" l="1"/>
  <c r="J74" i="25" s="1"/>
  <c r="I77" i="26"/>
  <c r="J77" i="26" s="1"/>
  <c r="I449" i="20"/>
  <c r="J449" i="20" s="1"/>
  <c r="Y47" i="1" a="1"/>
  <c r="Y47" i="1" s="1"/>
  <c r="Y48" i="1" l="1" a="1"/>
  <c r="Y48" i="1" s="1"/>
  <c r="Y49" i="1" l="1" a="1"/>
  <c r="Y49" i="1" s="1"/>
  <c r="Y50" i="1" l="1" a="1"/>
  <c r="Y50" i="1" s="1"/>
  <c r="Y51" i="1" l="1" a="1"/>
  <c r="Y51" i="1" s="1"/>
  <c r="Y52" i="1" l="1" a="1"/>
  <c r="Y52" i="1" s="1"/>
  <c r="Y53" i="1" l="1" a="1"/>
  <c r="Y53" i="1" s="1"/>
  <c r="Y54" i="1" l="1" a="1"/>
  <c r="Y54" i="1" s="1"/>
  <c r="Y55" i="1" l="1" a="1"/>
  <c r="Y55" i="1" s="1"/>
  <c r="I58" i="25" l="1"/>
  <c r="J58" i="25" s="1"/>
  <c r="I61" i="26"/>
  <c r="J61" i="26" s="1"/>
  <c r="I354" i="20"/>
  <c r="J354" i="20" s="1"/>
  <c r="Y56" i="1" a="1"/>
  <c r="Y56" i="1" s="1"/>
  <c r="Y57" i="1" l="1" a="1"/>
  <c r="Y57" i="1" s="1"/>
  <c r="Y58" i="1" l="1" a="1"/>
  <c r="Y58" i="1" s="1"/>
  <c r="Y59" i="1" l="1" a="1"/>
  <c r="Y59" i="1" s="1"/>
  <c r="I69" i="26" l="1"/>
  <c r="J69" i="26" s="1"/>
  <c r="I397" i="20"/>
  <c r="J397" i="20" s="1"/>
  <c r="I66" i="25"/>
  <c r="J66" i="25" s="1"/>
  <c r="Y60" i="1" a="1"/>
  <c r="Y60" i="1" s="1"/>
  <c r="G99" i="25" l="1"/>
  <c r="H99" i="25" s="1"/>
  <c r="I94" i="25"/>
  <c r="J94" i="25" s="1"/>
  <c r="I617" i="20"/>
  <c r="J617" i="20" s="1"/>
  <c r="I100" i="26"/>
  <c r="J100" i="26" s="1"/>
  <c r="Y61" i="1" a="1"/>
  <c r="Y61" i="1" s="1"/>
  <c r="G712" i="20" l="1"/>
  <c r="H712" i="20" s="1"/>
  <c r="G730" i="20"/>
  <c r="H730" i="20" s="1"/>
  <c r="Y62" i="1" a="1"/>
  <c r="Y62" i="1" s="1"/>
  <c r="Y63" i="1" l="1" a="1"/>
  <c r="Y63" i="1" s="1"/>
  <c r="Y64" i="1" l="1" a="1"/>
  <c r="Y64" i="1" s="1"/>
  <c r="I53" i="26" l="1"/>
  <c r="J53" i="26" s="1"/>
  <c r="I50" i="25"/>
  <c r="J50" i="25" s="1"/>
  <c r="I320" i="20"/>
  <c r="J320" i="20" s="1"/>
  <c r="Y65" i="1" a="1"/>
  <c r="Y65" i="1" s="1"/>
  <c r="Y66" i="1" l="1" a="1"/>
  <c r="Y66" i="1" s="1"/>
  <c r="Y67" i="1" l="1" a="1"/>
  <c r="Y67" i="1" s="1"/>
  <c r="I46" i="25" l="1"/>
  <c r="J46" i="25" s="1"/>
  <c r="I46" i="26"/>
  <c r="J46" i="26" s="1"/>
  <c r="I299" i="20"/>
  <c r="J299" i="20" s="1"/>
  <c r="Y68" i="1" l="1" a="1"/>
  <c r="Y68" i="1" s="1"/>
  <c r="Y69" i="1" l="1" a="1"/>
  <c r="Y69" i="1" s="1"/>
  <c r="Y70" i="1" l="1" a="1"/>
  <c r="Y70" i="1" s="1"/>
  <c r="Y71" i="1" l="1" a="1"/>
  <c r="Y71" i="1" s="1"/>
  <c r="Z71" i="1" l="1"/>
  <c r="AA71" i="1" s="1"/>
  <c r="Z69" i="1"/>
  <c r="AA69" i="1" s="1"/>
  <c r="Z67" i="1"/>
  <c r="AA67" i="1" s="1"/>
  <c r="Z66" i="1"/>
  <c r="AA66" i="1" s="1"/>
  <c r="Z65" i="1"/>
  <c r="AA65" i="1" s="1"/>
  <c r="Z68" i="1"/>
  <c r="AA68" i="1" s="1"/>
  <c r="Z70" i="1"/>
  <c r="AA70" i="1" s="1"/>
  <c r="Y72" i="1" a="1"/>
  <c r="Y72" i="1" s="1"/>
  <c r="Y73" i="1" l="1" a="1"/>
  <c r="Y73" i="1" s="1"/>
  <c r="I6" i="26" l="1"/>
  <c r="J6" i="26" s="1"/>
  <c r="I34" i="20"/>
  <c r="J34" i="20" s="1"/>
  <c r="I6" i="25"/>
  <c r="J6" i="25" s="1"/>
  <c r="Y74" i="1" a="1"/>
  <c r="Y74" i="1" s="1"/>
  <c r="Y75" i="1" l="1" a="1"/>
  <c r="Y75" i="1" s="1"/>
  <c r="Y76" i="1" a="1"/>
  <c r="Y76" i="1" s="1"/>
  <c r="Y77" i="1" a="1"/>
  <c r="Y77" i="1" s="1"/>
  <c r="Y78" i="1" a="1"/>
  <c r="Y78" i="1" s="1"/>
  <c r="Y79" i="1" a="1"/>
  <c r="Y79" i="1" s="1"/>
  <c r="Y80" i="1" a="1"/>
  <c r="Y80" i="1" s="1"/>
  <c r="Y81" i="1" a="1"/>
  <c r="Y81" i="1" s="1"/>
  <c r="Y82" i="1" a="1"/>
  <c r="Y82" i="1" s="1"/>
  <c r="Y83" i="1" a="1"/>
  <c r="Y83" i="1" s="1"/>
  <c r="Y84" i="1" a="1"/>
  <c r="Y84" i="1" s="1"/>
  <c r="Y85" i="1" a="1"/>
  <c r="Y85" i="1" s="1"/>
  <c r="Y86" i="1" a="1"/>
  <c r="Y86" i="1" s="1"/>
  <c r="Y87" i="1" a="1"/>
  <c r="Y87" i="1" s="1"/>
  <c r="Y88" i="1" a="1"/>
  <c r="Y88" i="1" s="1"/>
  <c r="Y89" i="1" a="1"/>
  <c r="Y89" i="1" s="1"/>
  <c r="Y90" i="1" a="1"/>
  <c r="Y90" i="1" s="1"/>
  <c r="Y91" i="1" a="1"/>
  <c r="Y91" i="1" s="1"/>
  <c r="Y92" i="1" a="1"/>
  <c r="Y92" i="1" s="1"/>
  <c r="Y93" i="1" a="1"/>
  <c r="Y93" i="1" s="1"/>
  <c r="Y94" i="1" a="1"/>
  <c r="Y94" i="1" s="1"/>
  <c r="G665" i="20" l="1"/>
  <c r="H665" i="20" s="1"/>
  <c r="I92" i="26"/>
  <c r="J92" i="26" s="1"/>
  <c r="I86" i="25"/>
  <c r="J86" i="25" s="1"/>
  <c r="I496" i="20"/>
  <c r="J496" i="20" s="1"/>
  <c r="Z79" i="1"/>
  <c r="AA79" i="1" s="1"/>
  <c r="Z82" i="1"/>
  <c r="AA82" i="1" s="1"/>
  <c r="Z91" i="1"/>
  <c r="AA91" i="1" s="1"/>
  <c r="Z88" i="1"/>
  <c r="AA88" i="1" s="1"/>
  <c r="Z87" i="1"/>
  <c r="AA87" i="1" s="1"/>
  <c r="Z75" i="1"/>
  <c r="AA75" i="1" s="1"/>
  <c r="Z85" i="1"/>
  <c r="AA85" i="1" s="1"/>
  <c r="I200" i="20"/>
  <c r="J200" i="20" s="1"/>
  <c r="I30" i="25"/>
  <c r="J30" i="25" s="1"/>
  <c r="I30" i="26"/>
  <c r="J30" i="26" s="1"/>
  <c r="Z90" i="1"/>
  <c r="AA90" i="1" s="1"/>
  <c r="Z78" i="1"/>
  <c r="AA78" i="1" s="1"/>
  <c r="I38" i="25"/>
  <c r="J38" i="25" s="1"/>
  <c r="I38" i="26"/>
  <c r="J38" i="26" s="1"/>
  <c r="I242" i="20"/>
  <c r="J242" i="20" s="1"/>
  <c r="Z77" i="1"/>
  <c r="AA77" i="1" s="1"/>
  <c r="Z76" i="1"/>
  <c r="AA76" i="1" s="1"/>
  <c r="I34" i="25"/>
  <c r="J34" i="25" s="1"/>
  <c r="I34" i="26"/>
  <c r="J34" i="26" s="1"/>
  <c r="I234" i="20"/>
  <c r="J234" i="20" s="1"/>
  <c r="I223" i="20"/>
  <c r="J223" i="20" s="1"/>
  <c r="Z73" i="1"/>
  <c r="AA73" i="1" s="1"/>
  <c r="I57" i="26"/>
  <c r="J57" i="26" s="1"/>
  <c r="I54" i="25"/>
  <c r="J54" i="25" s="1"/>
  <c r="I337" i="20"/>
  <c r="J337" i="20" s="1"/>
  <c r="Z81" i="1"/>
  <c r="AA81" i="1" s="1"/>
  <c r="Z92" i="1"/>
  <c r="AA92" i="1" s="1"/>
  <c r="Z80" i="1"/>
  <c r="AA80" i="1" s="1"/>
  <c r="Z86" i="1"/>
  <c r="AA86" i="1" s="1"/>
  <c r="Z84" i="1"/>
  <c r="AA84" i="1" s="1"/>
  <c r="I78" i="25"/>
  <c r="J78" i="25" s="1"/>
  <c r="I469" i="20"/>
  <c r="J469" i="20" s="1"/>
  <c r="I81" i="26"/>
  <c r="J81" i="26" s="1"/>
  <c r="Z89" i="1"/>
  <c r="AA89" i="1" s="1"/>
  <c r="I98" i="20"/>
  <c r="J98" i="20" s="1"/>
  <c r="I18" i="25"/>
  <c r="J18" i="25" s="1"/>
  <c r="I18" i="26"/>
  <c r="J18" i="26" s="1"/>
  <c r="Z83" i="1"/>
  <c r="AA83" i="1" s="1"/>
  <c r="Z72" i="1"/>
  <c r="AA72" i="1" s="1"/>
  <c r="Z74" i="1"/>
  <c r="AA74" i="1" s="1"/>
  <c r="Z93" i="1"/>
  <c r="AA93" i="1" s="1"/>
  <c r="Y95" i="1" l="1" a="1"/>
  <c r="Y95" i="1" s="1"/>
  <c r="Y96" i="1" l="1" a="1"/>
  <c r="Y96" i="1" s="1"/>
  <c r="Y97" i="1" l="1" a="1"/>
  <c r="Y97" i="1" s="1"/>
  <c r="G138" i="20" l="1"/>
  <c r="H138" i="20" s="1"/>
  <c r="Y98" i="1" l="1" a="1"/>
  <c r="Y98" i="1" s="1"/>
  <c r="Y99" i="1" l="1" a="1"/>
  <c r="Y99" i="1" s="1"/>
  <c r="Y100" i="1" l="1" a="1"/>
  <c r="Y100" i="1" s="1"/>
  <c r="Y101" i="1" l="1" a="1"/>
  <c r="Y101" i="1" s="1"/>
  <c r="Y102" i="1" l="1" a="1"/>
  <c r="Y102" i="1" s="1"/>
  <c r="Y103" i="1" l="1" a="1"/>
  <c r="Y103" i="1" s="1"/>
  <c r="Y104" i="1" l="1" a="1"/>
  <c r="Y104" i="1" s="1"/>
  <c r="Y105" i="1" l="1" a="1"/>
  <c r="Y105" i="1" s="1"/>
  <c r="Y106" i="1" l="1" a="1"/>
  <c r="Y106" i="1" s="1"/>
  <c r="Y107" i="1" l="1" a="1"/>
  <c r="Y107" i="1" s="1"/>
  <c r="Y108" i="1" l="1" a="1"/>
  <c r="Y108" i="1" s="1"/>
  <c r="Y109" i="1" l="1" a="1"/>
  <c r="Y109" i="1" s="1"/>
  <c r="Y110" i="1" l="1" a="1"/>
  <c r="Y110" i="1" s="1"/>
  <c r="Y111" i="1" l="1" a="1"/>
  <c r="Y111" i="1" s="1"/>
  <c r="Z106" i="1" l="1"/>
  <c r="AA106" i="1" s="1"/>
  <c r="Z108" i="1"/>
  <c r="AA108" i="1" s="1"/>
  <c r="Z111" i="1"/>
  <c r="AA111" i="1" s="1"/>
  <c r="Z104" i="1"/>
  <c r="AA104" i="1" s="1"/>
  <c r="Z107" i="1"/>
  <c r="AA107" i="1" s="1"/>
  <c r="Z105" i="1"/>
  <c r="AA105" i="1" s="1"/>
  <c r="Z103" i="1"/>
  <c r="AA103" i="1" s="1"/>
  <c r="Z109" i="1"/>
  <c r="AA109" i="1" s="1"/>
  <c r="Z110" i="1"/>
  <c r="AA110" i="1" s="1"/>
  <c r="Y112" i="1" a="1"/>
  <c r="Y112" i="1" s="1"/>
  <c r="Y113" i="1" l="1" a="1"/>
  <c r="Y113" i="1" s="1"/>
  <c r="Y114" i="1" l="1" a="1"/>
  <c r="Y114" i="1" s="1"/>
  <c r="Y115" i="1" l="1" a="1"/>
  <c r="Y115" i="1" s="1"/>
  <c r="Y116" i="1" l="1" a="1"/>
  <c r="Y116" i="1" s="1"/>
  <c r="Y117" i="1" l="1" a="1"/>
  <c r="Y117" i="1" s="1"/>
  <c r="Y118" i="1" l="1" a="1"/>
  <c r="Y118" i="1" s="1"/>
  <c r="Y119" i="1" l="1" a="1"/>
  <c r="Y119" i="1" s="1"/>
  <c r="Y120" i="1" l="1" a="1"/>
  <c r="Y120" i="1" s="1"/>
  <c r="Y121" i="1" l="1" a="1"/>
  <c r="Y121" i="1" s="1"/>
  <c r="Y122" i="1" l="1" a="1"/>
  <c r="Y122" i="1" s="1"/>
  <c r="Y123" i="1" l="1" a="1"/>
  <c r="Y123" i="1" s="1"/>
  <c r="Y124" i="1" l="1" a="1"/>
  <c r="Y124" i="1" s="1"/>
  <c r="Y125" i="1" l="1" a="1"/>
  <c r="Y125" i="1" s="1"/>
  <c r="Y126" i="1" l="1" a="1"/>
  <c r="Y126" i="1" s="1"/>
  <c r="Y127" i="1" l="1" a="1"/>
  <c r="Y127" i="1" s="1"/>
  <c r="Y128" i="1" l="1" a="1"/>
  <c r="Y128" i="1" s="1"/>
  <c r="Y129" i="1" l="1" a="1"/>
  <c r="Y129" i="1" s="1"/>
  <c r="Y130" i="1" l="1" a="1"/>
  <c r="Y130" i="1" s="1"/>
  <c r="Y131" i="1" l="1" a="1"/>
  <c r="Y131" i="1" s="1"/>
  <c r="Y132" i="1" l="1" a="1"/>
  <c r="Y132" i="1" s="1"/>
  <c r="G103" i="25" l="1"/>
  <c r="H103" i="25" s="1"/>
  <c r="Y133" i="1" a="1"/>
  <c r="Y133" i="1" s="1"/>
  <c r="Y134" i="1" l="1" a="1"/>
  <c r="Y134" i="1" s="1"/>
  <c r="Y135" i="1" l="1" a="1"/>
  <c r="Y135" i="1" s="1"/>
  <c r="Y136" i="1" l="1" a="1"/>
  <c r="Y136" i="1" s="1"/>
  <c r="Y137" i="1" l="1" a="1"/>
  <c r="Y137" i="1" s="1"/>
  <c r="Y138" i="1" l="1" a="1"/>
  <c r="Y138" i="1" s="1"/>
  <c r="Y139" i="1" l="1" a="1"/>
  <c r="Y139" i="1" s="1"/>
  <c r="Z137" i="1" l="1"/>
  <c r="AA137" i="1" s="1"/>
  <c r="Z135" i="1"/>
  <c r="AA135" i="1" s="1"/>
  <c r="Z136" i="1"/>
  <c r="AA136" i="1" s="1"/>
  <c r="Z139" i="1"/>
  <c r="AA139" i="1" s="1"/>
  <c r="Z131" i="1"/>
  <c r="AA131" i="1" s="1"/>
  <c r="Z133" i="1"/>
  <c r="AA133" i="1" s="1"/>
  <c r="Z134" i="1"/>
  <c r="AA134" i="1" s="1"/>
  <c r="Z138" i="1"/>
  <c r="AA138" i="1" s="1"/>
  <c r="Y140" i="1" a="1"/>
  <c r="Y140" i="1" s="1"/>
  <c r="Y141" i="1" l="1" a="1"/>
  <c r="Y141" i="1" s="1"/>
  <c r="Y142" i="1" l="1" a="1"/>
  <c r="Y142" i="1" s="1"/>
  <c r="Y143" i="1" l="1" a="1"/>
  <c r="Y143" i="1" s="1"/>
  <c r="Y144" i="1" l="1" a="1"/>
  <c r="Y144" i="1" s="1"/>
  <c r="Y145" i="1" l="1" a="1"/>
  <c r="Y145" i="1" s="1"/>
  <c r="Y146" i="1" l="1" a="1"/>
  <c r="Y146" i="1" s="1"/>
  <c r="Y147" i="1" l="1" a="1"/>
  <c r="Y147" i="1" s="1"/>
  <c r="Y148" i="1" l="1" a="1"/>
  <c r="Y148" i="1" s="1"/>
  <c r="Y149" i="1" l="1" a="1"/>
  <c r="Y149" i="1" s="1"/>
  <c r="Y150" i="1" l="1" a="1"/>
  <c r="Y150" i="1" s="1"/>
  <c r="Y151" i="1" l="1" a="1"/>
  <c r="Y151" i="1" s="1"/>
  <c r="Y152" i="1" l="1" a="1"/>
  <c r="Y152" i="1" s="1"/>
  <c r="Y153" i="1" l="1" a="1"/>
  <c r="Y153" i="1" s="1"/>
  <c r="Y154" i="1" l="1" a="1"/>
  <c r="Y154" i="1" s="1"/>
  <c r="G697" i="20" l="1"/>
  <c r="H697" i="20" s="1"/>
  <c r="G723" i="20"/>
  <c r="H723" i="20" s="1"/>
  <c r="Y155" i="1" a="1"/>
  <c r="Y155" i="1" s="1"/>
  <c r="Y156" i="1" l="1" a="1"/>
  <c r="Y156" i="1" s="1"/>
  <c r="Y157" i="1" l="1" a="1"/>
  <c r="Y157" i="1" s="1"/>
  <c r="Y158" i="1" l="1" a="1"/>
  <c r="Y158" i="1" s="1"/>
  <c r="Y159" i="1" l="1" a="1"/>
  <c r="Y159" i="1" s="1"/>
  <c r="Y160" i="1" l="1" a="1"/>
  <c r="Y160" i="1" s="1"/>
  <c r="Y161" i="1" l="1" a="1"/>
  <c r="Y161" i="1" s="1"/>
  <c r="Y162" i="1" l="1" a="1"/>
  <c r="Y162" i="1" s="1"/>
  <c r="Y163" i="1" l="1" a="1"/>
  <c r="Y163" i="1" s="1"/>
  <c r="Y164" i="1" l="1" a="1"/>
  <c r="Y164" i="1" s="1"/>
  <c r="Y165" i="1" l="1" a="1"/>
  <c r="Y165" i="1" s="1"/>
  <c r="G9" i="25" l="1"/>
  <c r="H9" i="25" s="1"/>
  <c r="Y166" i="1" a="1"/>
  <c r="Y166" i="1" s="1"/>
  <c r="Y167" i="1" l="1" a="1"/>
  <c r="Y167" i="1" s="1"/>
  <c r="Y168" i="1" l="1" a="1"/>
  <c r="Y168" i="1" s="1"/>
  <c r="Y169" i="1" l="1" a="1"/>
  <c r="Y169" i="1" s="1"/>
  <c r="Y170" i="1" l="1" a="1"/>
  <c r="Y170" i="1" s="1"/>
  <c r="Y171" i="1" l="1" a="1"/>
  <c r="Y171" i="1" s="1"/>
  <c r="Y172" i="1" l="1" a="1"/>
  <c r="Y172" i="1" s="1"/>
  <c r="Y173" i="1" l="1" a="1"/>
  <c r="Y173" i="1" s="1"/>
  <c r="Y174" i="1" l="1" a="1"/>
  <c r="Y174" i="1" s="1"/>
  <c r="Y175" i="1" l="1" a="1"/>
  <c r="Y175" i="1" s="1"/>
  <c r="Y176" i="1" l="1" a="1"/>
  <c r="Y176" i="1" s="1"/>
  <c r="Y177" i="1" l="1" a="1"/>
  <c r="Y177" i="1" s="1"/>
  <c r="Y178" i="1" l="1" a="1"/>
  <c r="Y178" i="1" s="1"/>
  <c r="G141" i="20" l="1"/>
  <c r="H141" i="20" s="1"/>
  <c r="G142" i="20"/>
  <c r="H142" i="20" s="1"/>
  <c r="Y179" i="1" a="1"/>
  <c r="Y179" i="1" s="1"/>
  <c r="Y180" i="1" l="1" a="1"/>
  <c r="Y180" i="1" s="1"/>
  <c r="Y181" i="1" l="1" a="1"/>
  <c r="Y181" i="1" s="1"/>
  <c r="Y182" i="1" l="1" a="1"/>
  <c r="Y182" i="1" s="1"/>
  <c r="Y183" i="1" l="1" a="1"/>
  <c r="Y183" i="1" s="1"/>
  <c r="Y184" i="1" l="1" a="1"/>
  <c r="Y184" i="1" s="1"/>
  <c r="Y185" i="1" l="1" a="1"/>
  <c r="Y185" i="1" s="1"/>
  <c r="Z184" i="1" l="1"/>
  <c r="AA184" i="1" s="1"/>
  <c r="Z181" i="1"/>
  <c r="AA181" i="1" s="1"/>
  <c r="Z179" i="1"/>
  <c r="AA179" i="1" s="1"/>
  <c r="Z182" i="1"/>
  <c r="AA182" i="1" s="1"/>
  <c r="Z183" i="1"/>
  <c r="AA183" i="1" s="1"/>
  <c r="Y186" i="1" a="1"/>
  <c r="Y186" i="1" s="1"/>
  <c r="Y187" i="1" l="1" a="1"/>
  <c r="Y187" i="1" s="1"/>
  <c r="Y188" i="1" l="1" a="1"/>
  <c r="Y188" i="1" s="1"/>
  <c r="Y189" i="1" l="1" a="1"/>
  <c r="Y189" i="1" s="1"/>
  <c r="Y190" i="1" l="1" a="1"/>
  <c r="Y190" i="1" s="1"/>
  <c r="Y191" i="1" l="1" a="1"/>
  <c r="Y191" i="1" s="1"/>
  <c r="Y192" i="1" l="1" a="1"/>
  <c r="Y192" i="1" s="1"/>
  <c r="Y193" i="1" l="1" a="1"/>
  <c r="Y193" i="1" s="1"/>
  <c r="Y194" i="1" l="1" a="1"/>
  <c r="Y194" i="1" s="1"/>
  <c r="Y195" i="1" l="1" a="1"/>
  <c r="Y195" i="1" s="1"/>
  <c r="Y196" i="1" l="1" a="1"/>
  <c r="Y196" i="1" s="1"/>
  <c r="Y197" i="1" l="1" a="1"/>
  <c r="Y197" i="1" s="1"/>
  <c r="Y198" i="1" l="1" a="1"/>
  <c r="Y198" i="1" s="1"/>
  <c r="Y199" i="1" l="1" a="1"/>
  <c r="Y199" i="1" s="1"/>
  <c r="Y200" i="1" l="1" a="1"/>
  <c r="Y200" i="1" s="1"/>
  <c r="Y201" i="1" l="1" a="1"/>
  <c r="Y201" i="1" s="1"/>
  <c r="Z194" i="1" l="1"/>
  <c r="AA194" i="1" s="1"/>
  <c r="Z193" i="1"/>
  <c r="AA193" i="1" s="1"/>
  <c r="Z198" i="1"/>
  <c r="AA198" i="1" s="1"/>
  <c r="Z197" i="1"/>
  <c r="AA197" i="1" s="1"/>
  <c r="Z200" i="1"/>
  <c r="AA200" i="1" s="1"/>
  <c r="Z196" i="1"/>
  <c r="AA196" i="1" s="1"/>
  <c r="Z195" i="1"/>
  <c r="AA195" i="1" s="1"/>
  <c r="Z199" i="1"/>
  <c r="AA199" i="1" s="1"/>
  <c r="Y202" i="1" a="1"/>
  <c r="Y202" i="1" s="1"/>
  <c r="Y203" i="1" l="1" a="1"/>
  <c r="Y203" i="1" s="1"/>
  <c r="Y204" i="1" l="1" a="1"/>
  <c r="Y204" i="1" s="1"/>
  <c r="Y205" i="1" l="1" a="1"/>
  <c r="Y205" i="1" s="1"/>
  <c r="Y206" i="1" l="1" a="1"/>
  <c r="Y206" i="1" s="1"/>
  <c r="Y207" i="1" l="1" a="1"/>
  <c r="Y207" i="1" s="1"/>
  <c r="G44" i="26" l="1"/>
  <c r="H44" i="26" s="1"/>
  <c r="G286" i="20"/>
  <c r="H286" i="20" s="1"/>
  <c r="Y208" i="1" a="1"/>
  <c r="Y208" i="1" s="1"/>
  <c r="Y209" i="1" l="1" a="1"/>
  <c r="Y209" i="1" s="1"/>
  <c r="Y210" i="1" l="1" a="1"/>
  <c r="Y210" i="1" s="1"/>
  <c r="Y211" i="1" l="1" a="1"/>
  <c r="Y211" i="1" s="1"/>
  <c r="Z207" i="1" l="1"/>
  <c r="AA207" i="1" s="1"/>
  <c r="Z208" i="1"/>
  <c r="AA208" i="1" s="1"/>
  <c r="Z206" i="1"/>
  <c r="AA206" i="1" s="1"/>
  <c r="Z210" i="1"/>
  <c r="AA210" i="1" s="1"/>
  <c r="Z209" i="1"/>
  <c r="AA209" i="1" s="1"/>
  <c r="Y212" i="1" a="1"/>
  <c r="Y212" i="1" s="1"/>
  <c r="Y213" i="1" l="1" a="1"/>
  <c r="Y213" i="1" s="1"/>
  <c r="Y214" i="1" l="1" a="1"/>
  <c r="Y214" i="1" s="1"/>
  <c r="Y215" i="1" l="1" a="1"/>
  <c r="Y215" i="1" s="1"/>
  <c r="Y216" i="1" l="1" a="1"/>
  <c r="Y216" i="1" s="1"/>
  <c r="I367" i="20" l="1"/>
  <c r="J367" i="20" s="1"/>
  <c r="Y217" i="1" a="1"/>
  <c r="Y217" i="1" s="1"/>
  <c r="Y218" i="1" l="1" a="1"/>
  <c r="Y218" i="1" s="1"/>
  <c r="Y219" i="1" l="1" a="1"/>
  <c r="Y219" i="1" s="1"/>
  <c r="Y220" i="1" l="1" a="1"/>
  <c r="Y220" i="1" s="1"/>
  <c r="Y221" i="1" l="1" a="1"/>
  <c r="Y221" i="1" s="1"/>
  <c r="Y222" i="1" l="1" a="1"/>
  <c r="Y222" i="1" s="1"/>
  <c r="Y223" i="1" l="1" a="1"/>
  <c r="Y223" i="1" s="1"/>
  <c r="Y224" i="1" l="1" a="1"/>
  <c r="Y224" i="1" s="1"/>
  <c r="Y225" i="1" l="1" a="1"/>
  <c r="Y225" i="1" s="1"/>
  <c r="Y226" i="1" l="1" a="1"/>
  <c r="Y226" i="1" s="1"/>
  <c r="Y227" i="1" l="1" a="1"/>
  <c r="Y227" i="1" s="1"/>
  <c r="Y228" i="1" l="1" a="1"/>
  <c r="Y228" i="1" s="1"/>
  <c r="Y229" i="1" l="1" a="1"/>
  <c r="Y229" i="1" s="1"/>
  <c r="Y230" i="1" l="1" a="1"/>
  <c r="Y230" i="1" s="1"/>
  <c r="G537" i="20" l="1"/>
  <c r="H537" i="20" s="1"/>
  <c r="Y231" i="1" a="1"/>
  <c r="Y231" i="1" s="1"/>
  <c r="Y232" i="1" l="1" a="1"/>
  <c r="Y232" i="1" s="1"/>
  <c r="Y233" i="1" l="1" a="1"/>
  <c r="Y233" i="1" s="1"/>
  <c r="Z223" i="1" l="1"/>
  <c r="AA223" i="1" s="1"/>
  <c r="Z229" i="1"/>
  <c r="AA229" i="1" s="1"/>
  <c r="Z230" i="1"/>
  <c r="AA230" i="1" s="1"/>
  <c r="Z231" i="1"/>
  <c r="AA231" i="1" s="1"/>
  <c r="Z227" i="1"/>
  <c r="AA227" i="1" s="1"/>
  <c r="Z228" i="1"/>
  <c r="AA228" i="1" s="1"/>
  <c r="Z232" i="1"/>
  <c r="AA232" i="1" s="1"/>
  <c r="Y234" i="1" a="1"/>
  <c r="Y234" i="1" s="1"/>
  <c r="Y235" i="1" l="1" a="1"/>
  <c r="Y235" i="1" s="1"/>
  <c r="G375" i="20" l="1"/>
  <c r="H375" i="20" s="1"/>
  <c r="Y236" i="1" a="1"/>
  <c r="Y236" i="1" s="1"/>
  <c r="Y237" i="1" l="1" a="1"/>
  <c r="Y237" i="1" s="1"/>
  <c r="Y238" i="1" l="1" a="1"/>
  <c r="Y238" i="1" s="1"/>
  <c r="Y239" i="1" l="1" a="1"/>
  <c r="Y239" i="1" s="1"/>
  <c r="Y240" i="1" l="1" a="1"/>
  <c r="Y240" i="1" s="1"/>
  <c r="Y241" i="1" l="1" a="1"/>
  <c r="Y241" i="1" s="1"/>
  <c r="Y242" i="1" l="1" a="1"/>
  <c r="Y242" i="1" s="1"/>
  <c r="Y243" i="1" l="1" a="1"/>
  <c r="Y243" i="1" s="1"/>
  <c r="Y244" i="1" l="1" a="1"/>
  <c r="Y244" i="1" s="1"/>
  <c r="Y245" i="1" l="1" a="1"/>
  <c r="Y245" i="1" s="1"/>
  <c r="Y246" i="1" l="1" a="1"/>
  <c r="Y246" i="1" s="1"/>
  <c r="Y247" i="1" l="1" a="1"/>
  <c r="Y247" i="1" s="1"/>
  <c r="Y248" i="1" l="1" a="1"/>
  <c r="Y248" i="1" s="1"/>
  <c r="Y249" i="1" l="1" a="1"/>
  <c r="Y249" i="1" s="1"/>
  <c r="Z240" i="1" l="1"/>
  <c r="AA240" i="1" s="1"/>
  <c r="Z238" i="1"/>
  <c r="AA238" i="1" s="1"/>
  <c r="Z239" i="1"/>
  <c r="AA239" i="1" s="1"/>
  <c r="Z242" i="1"/>
  <c r="AA242" i="1" s="1"/>
  <c r="Z237" i="1"/>
  <c r="AA237" i="1" s="1"/>
  <c r="Z243" i="1"/>
  <c r="AA243" i="1" s="1"/>
  <c r="Y250" i="1" a="1"/>
  <c r="Y250" i="1" s="1"/>
  <c r="Y251" i="1" l="1" a="1"/>
  <c r="Y251" i="1" s="1"/>
  <c r="Y252" i="1" l="1" a="1"/>
  <c r="Y252" i="1" s="1"/>
  <c r="Y253" i="1" l="1" a="1"/>
  <c r="Y253" i="1" s="1"/>
  <c r="Y254" i="1" l="1" a="1"/>
  <c r="Y254" i="1" s="1"/>
  <c r="Y255" i="1" l="1" a="1"/>
  <c r="Y255" i="1" s="1"/>
  <c r="Y256" i="1" l="1" a="1"/>
  <c r="Y256" i="1" s="1"/>
  <c r="Y257" i="1" l="1" a="1"/>
  <c r="Y257" i="1" s="1"/>
  <c r="Y258" i="1" l="1" a="1"/>
  <c r="Y258" i="1" s="1"/>
  <c r="Y259" i="1" l="1" a="1"/>
  <c r="Y259" i="1" s="1"/>
  <c r="Y260" i="1" l="1" a="1"/>
  <c r="Y260" i="1" s="1"/>
  <c r="Y261" i="1" l="1" a="1"/>
  <c r="Y261" i="1" s="1"/>
  <c r="G529" i="20" l="1"/>
  <c r="H529" i="20" s="1"/>
  <c r="Y262" i="1" a="1"/>
  <c r="Y262" i="1" s="1"/>
  <c r="Y263" i="1" l="1" a="1"/>
  <c r="Y263" i="1" s="1"/>
  <c r="Y264" i="1" l="1" a="1"/>
  <c r="Y264" i="1" s="1"/>
  <c r="Y265" i="1" l="1" a="1"/>
  <c r="Y265" i="1" s="1"/>
  <c r="Y266" i="1" l="1" a="1"/>
  <c r="Y266" i="1" s="1"/>
  <c r="Z257" i="1" s="1"/>
  <c r="AA257" i="1" s="1"/>
  <c r="Z261" i="1" l="1"/>
  <c r="AA261" i="1" s="1"/>
  <c r="Z260" i="1"/>
  <c r="AA260" i="1" s="1"/>
  <c r="Z262" i="1"/>
  <c r="AA262" i="1" s="1"/>
  <c r="Z263" i="1"/>
  <c r="AA263" i="1" s="1"/>
  <c r="Z258" i="1"/>
  <c r="AA258" i="1" s="1"/>
  <c r="Z259" i="1"/>
  <c r="AA259" i="1" s="1"/>
  <c r="Y267" i="1" a="1"/>
  <c r="Y267" i="1" s="1"/>
  <c r="Y268" i="1" l="1" a="1"/>
  <c r="Y268" i="1" s="1"/>
  <c r="Y269" i="1" l="1" a="1"/>
  <c r="Y269" i="1" s="1"/>
  <c r="Y270" i="1" l="1" a="1"/>
  <c r="Y270" i="1" s="1"/>
  <c r="G73" i="25" l="1"/>
  <c r="H73" i="25" s="1"/>
  <c r="Y271" i="1" a="1"/>
  <c r="Y271" i="1" s="1"/>
  <c r="Y272" i="1" l="1" a="1"/>
  <c r="Y272" i="1" s="1"/>
  <c r="Y273" i="1" l="1" a="1"/>
  <c r="Y273" i="1" s="1"/>
  <c r="G458" i="20" l="1"/>
  <c r="H458" i="20" s="1"/>
  <c r="Y274" i="1" a="1"/>
  <c r="Y274" i="1" s="1"/>
  <c r="G616" i="20" l="1"/>
  <c r="H616" i="20" s="1"/>
  <c r="Y275" i="1" a="1"/>
  <c r="Y275" i="1" s="1"/>
  <c r="G278" i="20" l="1"/>
  <c r="H278" i="20" s="1"/>
  <c r="G293" i="20"/>
  <c r="H293" i="20" s="1"/>
  <c r="Y276" i="1" a="1"/>
  <c r="Y276" i="1" s="1"/>
  <c r="Y277" i="1" l="1" a="1"/>
  <c r="Y277" i="1" s="1"/>
  <c r="Y278" i="1" l="1" a="1"/>
  <c r="Y278" i="1" s="1"/>
  <c r="Y279" i="1" l="1" a="1"/>
  <c r="Y279" i="1" s="1"/>
  <c r="Y280" i="1" l="1" a="1"/>
  <c r="Y280" i="1" s="1"/>
  <c r="Y281" i="1" l="1" a="1"/>
  <c r="Y281" i="1" s="1"/>
  <c r="Z274" i="1" l="1"/>
  <c r="AA274" i="1" s="1"/>
  <c r="Z276" i="1"/>
  <c r="AA276" i="1" s="1"/>
  <c r="Y282" i="1" a="1"/>
  <c r="Y282" i="1" s="1"/>
  <c r="Z185" i="1" l="1"/>
  <c r="AA185" i="1" s="1"/>
  <c r="Z201" i="1"/>
  <c r="AA201" i="1" s="1"/>
  <c r="Z211" i="1"/>
  <c r="AA211" i="1" s="1"/>
  <c r="Z233" i="1"/>
  <c r="AA233" i="1" s="1"/>
  <c r="Z241" i="1"/>
  <c r="AA241" i="1" s="1"/>
  <c r="Z234" i="1"/>
  <c r="AA234" i="1" s="1"/>
  <c r="Z236" i="1"/>
  <c r="AA236" i="1" s="1"/>
  <c r="Z235" i="1"/>
  <c r="AA235" i="1" s="1"/>
  <c r="Z244" i="1"/>
  <c r="AA244" i="1" s="1"/>
  <c r="Z247" i="1"/>
  <c r="AA247" i="1" s="1"/>
  <c r="Z246" i="1"/>
  <c r="AA246" i="1" s="1"/>
  <c r="Z245" i="1"/>
  <c r="AA245" i="1" s="1"/>
  <c r="Z248" i="1"/>
  <c r="AA248" i="1" s="1"/>
  <c r="Z250" i="1"/>
  <c r="AA250" i="1" s="1"/>
  <c r="Z249" i="1"/>
  <c r="AA249" i="1" s="1"/>
  <c r="Z253" i="1"/>
  <c r="AA253" i="1" s="1"/>
  <c r="Z251" i="1"/>
  <c r="AA251" i="1" s="1"/>
  <c r="Z252" i="1"/>
  <c r="AA252" i="1" s="1"/>
  <c r="Z255" i="1"/>
  <c r="AA255" i="1" s="1"/>
  <c r="Z256" i="1"/>
  <c r="AA256" i="1" s="1"/>
  <c r="Z254" i="1"/>
  <c r="AA254" i="1" s="1"/>
  <c r="Z265" i="1"/>
  <c r="AA265" i="1" s="1"/>
  <c r="Z264" i="1"/>
  <c r="AA264" i="1" s="1"/>
  <c r="Z266" i="1"/>
  <c r="AA266" i="1" s="1"/>
  <c r="Z267" i="1"/>
  <c r="AA267" i="1" s="1"/>
  <c r="Z269" i="1"/>
  <c r="AA269" i="1" s="1"/>
  <c r="Z268" i="1"/>
  <c r="AA268" i="1" s="1"/>
  <c r="Z271" i="1"/>
  <c r="AA271" i="1" s="1"/>
  <c r="Z270" i="1"/>
  <c r="AA270" i="1" s="1"/>
  <c r="Z272" i="1"/>
  <c r="AA272" i="1" s="1"/>
  <c r="Z275" i="1"/>
  <c r="AA275" i="1" s="1"/>
  <c r="Z273" i="1"/>
  <c r="AA273" i="1" s="1"/>
  <c r="Z94" i="1"/>
  <c r="AA94" i="1" s="1"/>
  <c r="Z95" i="1"/>
  <c r="AA95" i="1" s="1"/>
  <c r="Z96" i="1"/>
  <c r="AA96" i="1" s="1"/>
  <c r="Z98" i="1"/>
  <c r="AA98" i="1" s="1"/>
  <c r="Z97" i="1"/>
  <c r="AA97" i="1" s="1"/>
  <c r="Z100" i="1"/>
  <c r="AA100" i="1" s="1"/>
  <c r="Z99" i="1"/>
  <c r="AA99" i="1" s="1"/>
  <c r="Z102" i="1"/>
  <c r="AA102" i="1" s="1"/>
  <c r="Z101" i="1"/>
  <c r="AA101" i="1" s="1"/>
  <c r="Z112" i="1"/>
  <c r="AA112" i="1" s="1"/>
  <c r="Z113" i="1"/>
  <c r="AA113" i="1" s="1"/>
  <c r="Z115" i="1"/>
  <c r="AA115" i="1" s="1"/>
  <c r="Z114" i="1"/>
  <c r="AA114" i="1" s="1"/>
  <c r="Z117" i="1"/>
  <c r="AA117" i="1" s="1"/>
  <c r="Z116" i="1"/>
  <c r="AA116" i="1" s="1"/>
  <c r="Z119" i="1"/>
  <c r="AA119" i="1" s="1"/>
  <c r="Z122" i="1"/>
  <c r="AA122" i="1" s="1"/>
  <c r="Z120" i="1"/>
  <c r="AA120" i="1" s="1"/>
  <c r="Z118" i="1"/>
  <c r="AA118" i="1" s="1"/>
  <c r="Z124" i="1"/>
  <c r="AA124" i="1" s="1"/>
  <c r="Z121" i="1"/>
  <c r="AA121" i="1" s="1"/>
  <c r="Z123" i="1"/>
  <c r="AA123" i="1" s="1"/>
  <c r="Z125" i="1"/>
  <c r="AA125" i="1" s="1"/>
  <c r="Z127" i="1"/>
  <c r="AA127" i="1" s="1"/>
  <c r="Z126" i="1"/>
  <c r="AA126" i="1" s="1"/>
  <c r="Z128" i="1"/>
  <c r="AA128" i="1" s="1"/>
  <c r="Z129" i="1"/>
  <c r="AA129" i="1" s="1"/>
  <c r="Z132" i="1"/>
  <c r="AA132" i="1" s="1"/>
  <c r="Z130" i="1"/>
  <c r="AA130" i="1" s="1"/>
  <c r="Z140" i="1"/>
  <c r="AA140" i="1" s="1"/>
  <c r="Z141" i="1"/>
  <c r="AA141" i="1" s="1"/>
  <c r="Z142" i="1"/>
  <c r="AA142" i="1" s="1"/>
  <c r="Z144" i="1"/>
  <c r="AA144" i="1" s="1"/>
  <c r="Z145" i="1"/>
  <c r="AA145" i="1" s="1"/>
  <c r="Z143" i="1"/>
  <c r="AA143" i="1" s="1"/>
  <c r="Z146" i="1"/>
  <c r="AA146" i="1" s="1"/>
  <c r="Z147" i="1"/>
  <c r="AA147" i="1" s="1"/>
  <c r="Z148" i="1"/>
  <c r="AA148" i="1" s="1"/>
  <c r="Z152" i="1"/>
  <c r="AA152" i="1" s="1"/>
  <c r="Z150" i="1"/>
  <c r="AA150" i="1" s="1"/>
  <c r="Z151" i="1"/>
  <c r="AA151" i="1" s="1"/>
  <c r="Z149" i="1"/>
  <c r="AA149" i="1" s="1"/>
  <c r="Z153" i="1"/>
  <c r="AA153" i="1" s="1"/>
  <c r="Z154" i="1"/>
  <c r="AA154" i="1" s="1"/>
  <c r="Z155" i="1"/>
  <c r="AA155" i="1" s="1"/>
  <c r="Z156" i="1"/>
  <c r="AA156" i="1" s="1"/>
  <c r="Z157" i="1"/>
  <c r="AA157" i="1" s="1"/>
  <c r="Z158" i="1"/>
  <c r="AA158" i="1" s="1"/>
  <c r="Z159" i="1"/>
  <c r="AA159" i="1" s="1"/>
  <c r="Z161" i="1"/>
  <c r="AA161" i="1" s="1"/>
  <c r="Z163" i="1"/>
  <c r="AA163" i="1" s="1"/>
  <c r="Z165" i="1"/>
  <c r="AA165" i="1" s="1"/>
  <c r="Z160" i="1"/>
  <c r="AA160" i="1" s="1"/>
  <c r="Z162" i="1"/>
  <c r="AA162" i="1" s="1"/>
  <c r="Z164" i="1"/>
  <c r="AA164" i="1" s="1"/>
  <c r="Z168" i="1"/>
  <c r="AA168" i="1" s="1"/>
  <c r="Z169" i="1"/>
  <c r="AA169" i="1" s="1"/>
  <c r="Z166" i="1"/>
  <c r="AA166" i="1" s="1"/>
  <c r="Z167" i="1"/>
  <c r="AA167" i="1" s="1"/>
  <c r="Z170" i="1"/>
  <c r="AA170" i="1" s="1"/>
  <c r="Z171" i="1"/>
  <c r="AA171" i="1" s="1"/>
  <c r="Z172" i="1"/>
  <c r="AA172" i="1" s="1"/>
  <c r="Z174" i="1"/>
  <c r="AA174" i="1" s="1"/>
  <c r="Z175" i="1"/>
  <c r="AA175" i="1" s="1"/>
  <c r="Z173" i="1"/>
  <c r="AA173" i="1" s="1"/>
  <c r="Z177" i="1"/>
  <c r="AA177" i="1" s="1"/>
  <c r="Z178" i="1"/>
  <c r="AA178" i="1" s="1"/>
  <c r="Z176" i="1"/>
  <c r="AA176" i="1" s="1"/>
  <c r="Z180" i="1"/>
  <c r="AA180" i="1" s="1"/>
  <c r="Z186" i="1"/>
  <c r="AA186" i="1" s="1"/>
  <c r="Z187" i="1"/>
  <c r="AA187" i="1" s="1"/>
  <c r="Z188" i="1"/>
  <c r="AA188" i="1" s="1"/>
  <c r="Z189" i="1"/>
  <c r="AA189" i="1" s="1"/>
  <c r="Z190" i="1"/>
  <c r="AA190" i="1" s="1"/>
  <c r="Z192" i="1"/>
  <c r="AA192" i="1" s="1"/>
  <c r="Z191" i="1"/>
  <c r="AA191" i="1" s="1"/>
  <c r="Z203" i="1"/>
  <c r="AA203" i="1" s="1"/>
  <c r="Z202" i="1"/>
  <c r="AA202" i="1" s="1"/>
  <c r="Z204" i="1"/>
  <c r="AA204" i="1" s="1"/>
  <c r="Z205" i="1"/>
  <c r="AA205" i="1" s="1"/>
  <c r="Z213" i="1"/>
  <c r="AA213" i="1" s="1"/>
  <c r="Z214" i="1"/>
  <c r="AA214" i="1" s="1"/>
  <c r="Z212" i="1"/>
  <c r="AA212" i="1" s="1"/>
  <c r="Z215" i="1"/>
  <c r="AA215" i="1" s="1"/>
  <c r="Z216" i="1"/>
  <c r="AA216" i="1" s="1"/>
  <c r="Z220" i="1"/>
  <c r="AA220" i="1" s="1"/>
  <c r="Z217" i="1"/>
  <c r="AA217" i="1" s="1"/>
  <c r="Z218" i="1"/>
  <c r="AA218" i="1" s="1"/>
  <c r="Z224" i="1"/>
  <c r="AA224" i="1" s="1"/>
  <c r="Z219" i="1"/>
  <c r="AA219" i="1" s="1"/>
  <c r="Z225" i="1"/>
  <c r="AA225" i="1" s="1"/>
  <c r="Z222" i="1"/>
  <c r="AA222" i="1" s="1"/>
  <c r="Z221" i="1"/>
  <c r="AA221" i="1" s="1"/>
  <c r="Z226" i="1"/>
  <c r="AA226" i="1" s="1"/>
  <c r="Z3" i="1"/>
  <c r="AA3" i="1" s="1"/>
  <c r="Z4" i="1"/>
  <c r="AA4" i="1" s="1"/>
  <c r="Z5" i="1"/>
  <c r="AA5" i="1" s="1"/>
  <c r="Z7" i="1"/>
  <c r="AA7" i="1" s="1"/>
  <c r="Z6" i="1"/>
  <c r="AA6" i="1" s="1"/>
  <c r="Z9" i="1"/>
  <c r="AA9" i="1" s="1"/>
  <c r="Z11" i="1"/>
  <c r="AA11" i="1" s="1"/>
  <c r="Z8" i="1"/>
  <c r="AA8" i="1" s="1"/>
  <c r="Z12" i="1"/>
  <c r="AA12" i="1" s="1"/>
  <c r="Z15" i="1"/>
  <c r="AA15" i="1" s="1"/>
  <c r="I82" i="25"/>
  <c r="J82" i="25" s="1"/>
  <c r="Z10" i="1"/>
  <c r="AA10" i="1" s="1"/>
  <c r="I85" i="26"/>
  <c r="J85" i="26" s="1"/>
  <c r="Z13" i="1"/>
  <c r="AA13" i="1" s="1"/>
  <c r="Z14" i="1"/>
  <c r="AA14" i="1" s="1"/>
  <c r="Z21" i="1"/>
  <c r="AA21" i="1" s="1"/>
  <c r="Z16" i="1"/>
  <c r="AA16" i="1" s="1"/>
  <c r="Z17" i="1"/>
  <c r="AA17" i="1" s="1"/>
  <c r="Z20" i="1"/>
  <c r="AA20" i="1" s="1"/>
  <c r="Z19" i="1"/>
  <c r="AA19" i="1" s="1"/>
  <c r="Z18" i="1"/>
  <c r="AA18" i="1" s="1"/>
  <c r="Z22" i="1"/>
  <c r="AA22" i="1" s="1"/>
  <c r="Z23" i="1"/>
  <c r="AA23" i="1" s="1"/>
  <c r="Z24" i="1"/>
  <c r="AA24" i="1" s="1"/>
  <c r="Z26" i="1"/>
  <c r="AA26" i="1" s="1"/>
  <c r="Z28" i="1"/>
  <c r="AA28" i="1" s="1"/>
  <c r="Z27" i="1"/>
  <c r="AA27" i="1" s="1"/>
  <c r="Z25" i="1"/>
  <c r="AA25" i="1" s="1"/>
  <c r="Z30" i="1"/>
  <c r="AA30" i="1" s="1"/>
  <c r="Z31" i="1"/>
  <c r="AA31" i="1" s="1"/>
  <c r="I626" i="20"/>
  <c r="J626" i="20" s="1"/>
  <c r="I101" i="25"/>
  <c r="J101" i="25" s="1"/>
  <c r="I104" i="26"/>
  <c r="J104" i="26" s="1"/>
  <c r="Z33" i="1"/>
  <c r="AA33" i="1" s="1"/>
  <c r="Z32" i="1"/>
  <c r="AA32" i="1" s="1"/>
  <c r="Z29" i="1"/>
  <c r="AA29" i="1" s="1"/>
  <c r="Z34" i="1"/>
  <c r="AA34" i="1" s="1"/>
  <c r="Z36" i="1"/>
  <c r="AA36" i="1" s="1"/>
  <c r="Z45" i="1"/>
  <c r="AA45" i="1" s="1"/>
  <c r="Z46" i="1"/>
  <c r="AA46" i="1" s="1"/>
  <c r="Z47" i="1"/>
  <c r="AA47" i="1" s="1"/>
  <c r="Z49" i="1"/>
  <c r="AA49" i="1" s="1"/>
  <c r="Z48" i="1"/>
  <c r="AA48" i="1" s="1"/>
  <c r="Z50" i="1"/>
  <c r="AA50" i="1" s="1"/>
  <c r="Z52" i="1"/>
  <c r="AA52" i="1" s="1"/>
  <c r="Z51" i="1"/>
  <c r="AA51" i="1" s="1"/>
  <c r="Z53" i="1"/>
  <c r="AA53" i="1" s="1"/>
  <c r="Z56" i="1"/>
  <c r="AA56" i="1" s="1"/>
  <c r="Z55" i="1"/>
  <c r="AA55" i="1" s="1"/>
  <c r="Z54" i="1"/>
  <c r="AA54" i="1" s="1"/>
  <c r="Z58" i="1"/>
  <c r="AA58" i="1" s="1"/>
  <c r="Z59" i="1"/>
  <c r="AA59" i="1" s="1"/>
  <c r="Z57" i="1"/>
  <c r="AA57" i="1" s="1"/>
  <c r="I108" i="26"/>
  <c r="J108" i="26" s="1"/>
  <c r="I105" i="25"/>
  <c r="J105" i="25" s="1"/>
  <c r="I670" i="20"/>
  <c r="J670" i="20" s="1"/>
  <c r="Z62" i="1"/>
  <c r="AA62" i="1" s="1"/>
  <c r="Z60" i="1"/>
  <c r="AA60" i="1" s="1"/>
  <c r="Z61" i="1"/>
  <c r="AA61" i="1" s="1"/>
  <c r="Z63" i="1"/>
  <c r="AA63" i="1" s="1"/>
  <c r="Z64" i="1"/>
  <c r="AA64" i="1" s="1"/>
  <c r="I73" i="26"/>
  <c r="J73" i="26" s="1"/>
  <c r="I70" i="25"/>
  <c r="J70" i="25" s="1"/>
  <c r="I421" i="20"/>
  <c r="J421" i="20" s="1"/>
  <c r="Y283" i="1" l="1" a="1"/>
  <c r="Y283" i="1" s="1"/>
  <c r="Y284" i="1" l="1" a="1"/>
  <c r="Y284" i="1" s="1"/>
  <c r="Y285" i="1" l="1" a="1"/>
  <c r="Y285" i="1" s="1"/>
  <c r="Y286" i="1" l="1" a="1"/>
  <c r="Y286" i="1" s="1"/>
  <c r="Y287" i="1" l="1" a="1"/>
  <c r="Y287" i="1" s="1"/>
  <c r="Y288" i="1" l="1" a="1"/>
  <c r="Y288" i="1" s="1"/>
  <c r="Y289" i="1" l="1" a="1"/>
  <c r="Y289" i="1" s="1"/>
  <c r="Y290" i="1" l="1" a="1"/>
  <c r="Y290" i="1" s="1"/>
  <c r="Y291" i="1" l="1" a="1"/>
  <c r="Y291" i="1" s="1"/>
  <c r="Y292" i="1" l="1" a="1"/>
  <c r="Y292" i="1" s="1"/>
  <c r="Y293" i="1" l="1" a="1"/>
  <c r="Y293" i="1" s="1"/>
  <c r="Y294" i="1" l="1" a="1"/>
  <c r="Y294" i="1" s="1"/>
  <c r="Y295" i="1" l="1" a="1"/>
  <c r="Y295" i="1" s="1"/>
  <c r="Y296" i="1" l="1" a="1"/>
  <c r="Y296" i="1" s="1"/>
  <c r="Z293" i="1" s="1"/>
  <c r="AA293" i="1" s="1"/>
  <c r="Z295" i="1" l="1"/>
  <c r="AA295" i="1" s="1"/>
  <c r="Z294" i="1"/>
  <c r="AA294" i="1" s="1"/>
  <c r="Z291" i="1"/>
  <c r="AA291" i="1" s="1"/>
  <c r="Z296" i="1"/>
  <c r="AA296" i="1" s="1"/>
  <c r="Z292" i="1"/>
  <c r="AA292" i="1" s="1"/>
  <c r="Y297" i="1" a="1"/>
  <c r="Y297" i="1" s="1"/>
  <c r="Y298" i="1" l="1" a="1"/>
  <c r="Y298" i="1" s="1"/>
  <c r="Y299" i="1" l="1" a="1"/>
  <c r="Y299" i="1" s="1"/>
  <c r="Y300" i="1" l="1" a="1"/>
  <c r="Y300" i="1" s="1"/>
  <c r="Y301" i="1" l="1" a="1"/>
  <c r="Y301" i="1" s="1"/>
  <c r="Y302" i="1" l="1" a="1"/>
  <c r="Y302" i="1" s="1"/>
  <c r="Y303" i="1" l="1" a="1"/>
  <c r="Y303" i="1" s="1"/>
  <c r="Y304" i="1" l="1" a="1"/>
  <c r="Y304" i="1" s="1"/>
  <c r="Y305" i="1" l="1" a="1"/>
  <c r="Y305" i="1" s="1"/>
  <c r="Y306" i="1" l="1" a="1"/>
  <c r="Y306" i="1" s="1"/>
  <c r="Y307" i="1" l="1" a="1"/>
  <c r="Y307" i="1" s="1"/>
  <c r="Y308" i="1" l="1" a="1"/>
  <c r="Y308" i="1" s="1"/>
  <c r="Y309" i="1" l="1" a="1"/>
  <c r="Y309" i="1" s="1"/>
  <c r="Y310" i="1" l="1" a="1"/>
  <c r="Y310" i="1" s="1"/>
  <c r="Y311" i="1" l="1" a="1"/>
  <c r="Y311" i="1" s="1"/>
  <c r="Y312" i="1" l="1" a="1"/>
  <c r="Y312" i="1" s="1"/>
  <c r="Y313" i="1" l="1" a="1"/>
  <c r="Y313" i="1" s="1"/>
  <c r="Y314" i="1" l="1" a="1"/>
  <c r="Y314" i="1" s="1"/>
  <c r="Z311" i="1" s="1"/>
  <c r="AA311" i="1" s="1"/>
  <c r="Z310" i="1" l="1"/>
  <c r="AA310" i="1" s="1"/>
  <c r="Z312" i="1"/>
  <c r="AA312" i="1" s="1"/>
  <c r="Z308" i="1"/>
  <c r="AA308" i="1" s="1"/>
  <c r="Z314" i="1"/>
  <c r="AA314" i="1" s="1"/>
  <c r="Z313" i="1"/>
  <c r="AA313" i="1" s="1"/>
  <c r="Y315" i="1" a="1"/>
  <c r="Y315" i="1" s="1"/>
  <c r="Y316" i="1" l="1" a="1"/>
  <c r="Y316" i="1" s="1"/>
  <c r="Y317" i="1" l="1" a="1"/>
  <c r="Y317" i="1" s="1"/>
  <c r="Y318" i="1" l="1" a="1"/>
  <c r="Y318" i="1" s="1"/>
  <c r="Y319" i="1" l="1" a="1"/>
  <c r="Y319" i="1" s="1"/>
  <c r="Y320" i="1" l="1" a="1"/>
  <c r="Y320" i="1" s="1"/>
  <c r="Y321" i="1" l="1" a="1"/>
  <c r="Y321" i="1" s="1"/>
  <c r="Y322" i="1" l="1" a="1"/>
  <c r="Y322" i="1" s="1"/>
  <c r="Y323" i="1" l="1" a="1"/>
  <c r="Y323" i="1" s="1"/>
  <c r="Y324" i="1" l="1" a="1"/>
  <c r="Y324" i="1" s="1"/>
  <c r="Y325" i="1" l="1" a="1"/>
  <c r="Y325" i="1" s="1"/>
  <c r="Y326" i="1" l="1" a="1"/>
  <c r="Y326" i="1" s="1"/>
  <c r="Y327" i="1" l="1" a="1"/>
  <c r="Y327" i="1" s="1"/>
  <c r="Y328" i="1" l="1" a="1"/>
  <c r="Y328" i="1" s="1"/>
  <c r="Y329" i="1" l="1" a="1"/>
  <c r="Y329" i="1" s="1"/>
  <c r="Y330" i="1" l="1" a="1"/>
  <c r="Y330" i="1" s="1"/>
  <c r="Y331" i="1" l="1" a="1"/>
  <c r="Y331" i="1" s="1"/>
  <c r="Y332" i="1" l="1" a="1"/>
  <c r="Y332" i="1" s="1"/>
  <c r="Y333" i="1" l="1" a="1"/>
  <c r="Y333" i="1" s="1"/>
  <c r="Y334" i="1" l="1" a="1"/>
  <c r="Y334" i="1" s="1"/>
  <c r="Y335" i="1" l="1" a="1"/>
  <c r="Y335" i="1" s="1"/>
  <c r="G203" i="20" l="1"/>
  <c r="H203" i="20" s="1"/>
  <c r="Y336" i="1" a="1"/>
  <c r="Y336" i="1" s="1"/>
  <c r="Y337" i="1" l="1" a="1"/>
  <c r="Y337" i="1" s="1"/>
  <c r="Y338" i="1" l="1" a="1"/>
  <c r="Y338" i="1" s="1"/>
  <c r="Y339" i="1" l="1" a="1"/>
  <c r="Y339" i="1" s="1"/>
  <c r="Y340" i="1" l="1" a="1"/>
  <c r="Y340" i="1" s="1"/>
  <c r="Y341" i="1" l="1" a="1"/>
  <c r="Y341" i="1" s="1"/>
  <c r="Y342" i="1" l="1" a="1"/>
  <c r="Y342" i="1" s="1"/>
  <c r="Z341" i="1" l="1"/>
  <c r="AA341" i="1" s="1"/>
  <c r="Z338" i="1"/>
  <c r="AA338" i="1" s="1"/>
  <c r="Z342" i="1"/>
  <c r="AA342" i="1" s="1"/>
  <c r="Z340" i="1"/>
  <c r="AA340" i="1" s="1"/>
  <c r="Z339" i="1"/>
  <c r="AA339" i="1" s="1"/>
  <c r="Y343" i="1" a="1"/>
  <c r="Y343" i="1" s="1"/>
  <c r="Y344" i="1" l="1" a="1"/>
  <c r="Y344" i="1" s="1"/>
  <c r="Y345" i="1" l="1" a="1"/>
  <c r="Y345" i="1" s="1"/>
  <c r="Y346" i="1" l="1" a="1"/>
  <c r="Y346" i="1" s="1"/>
  <c r="Y347" i="1" l="1" a="1"/>
  <c r="Y347" i="1" s="1"/>
  <c r="Y348" i="1" l="1" a="1"/>
  <c r="Y348" i="1" s="1"/>
  <c r="Y349" i="1" l="1" a="1"/>
  <c r="Y349" i="1" s="1"/>
  <c r="Y350" i="1" l="1" a="1"/>
  <c r="Y350" i="1" s="1"/>
  <c r="Y351" i="1" l="1" a="1"/>
  <c r="Y351" i="1" s="1"/>
  <c r="Y352" i="1" l="1" a="1"/>
  <c r="Y352" i="1" s="1"/>
  <c r="Y353" i="1" l="1" a="1"/>
  <c r="Y353" i="1" s="1"/>
  <c r="Y354" i="1" l="1" a="1"/>
  <c r="Y354" i="1" s="1"/>
  <c r="Y355" i="1" l="1" a="1"/>
  <c r="Y355" i="1" s="1"/>
  <c r="Y356" i="1" l="1" a="1"/>
  <c r="Y356" i="1" s="1"/>
  <c r="G710" i="20" l="1"/>
  <c r="H710" i="20" s="1"/>
  <c r="G692" i="20"/>
  <c r="H692" i="20" s="1"/>
  <c r="Y357" i="1" a="1"/>
  <c r="Y357" i="1" s="1"/>
  <c r="Y358" i="1" l="1" a="1"/>
  <c r="Y358" i="1" s="1"/>
  <c r="Z352" i="1" s="1"/>
  <c r="AA352" i="1" s="1"/>
  <c r="Z354" i="1" l="1"/>
  <c r="AA354" i="1" s="1"/>
  <c r="Z353" i="1"/>
  <c r="AA353" i="1" s="1"/>
  <c r="Z358" i="1"/>
  <c r="AA358" i="1" s="1"/>
  <c r="G88" i="25"/>
  <c r="H88" i="25" s="1"/>
  <c r="Z356" i="1"/>
  <c r="AA356" i="1" s="1"/>
  <c r="Z355" i="1"/>
  <c r="AA355" i="1" s="1"/>
  <c r="Z357" i="1"/>
  <c r="AA357" i="1" s="1"/>
  <c r="Y359" i="1" a="1"/>
  <c r="Y359" i="1" s="1"/>
  <c r="Y360" i="1" l="1" a="1"/>
  <c r="Y360" i="1" s="1"/>
  <c r="Y361" i="1" l="1" a="1"/>
  <c r="Y361" i="1" s="1"/>
  <c r="Y362" i="1" l="1" a="1"/>
  <c r="Y362" i="1" s="1"/>
  <c r="Y363" i="1" l="1" a="1"/>
  <c r="Y363" i="1" s="1"/>
  <c r="Y364" i="1" l="1" a="1"/>
  <c r="Y364" i="1" s="1"/>
  <c r="Y365" i="1" l="1" a="1"/>
  <c r="Y365" i="1" s="1"/>
  <c r="Y366" i="1" l="1" a="1"/>
  <c r="Y366" i="1" s="1"/>
  <c r="Y367" i="1" l="1" a="1"/>
  <c r="Y367" i="1" s="1"/>
  <c r="Y368" i="1" l="1" a="1"/>
  <c r="Y368" i="1" s="1"/>
  <c r="Y369" i="1" l="1" a="1"/>
  <c r="Y369" i="1" s="1"/>
  <c r="G351" i="20" l="1"/>
  <c r="H351" i="20" s="1"/>
  <c r="Y370" i="1" a="1"/>
  <c r="Y370" i="1" s="1"/>
  <c r="Z364" i="1" l="1"/>
  <c r="AA364" i="1" s="1"/>
  <c r="Z367" i="1"/>
  <c r="AA367" i="1" s="1"/>
  <c r="Z365" i="1"/>
  <c r="AA365" i="1" s="1"/>
  <c r="Z369" i="1"/>
  <c r="AA369" i="1" s="1"/>
  <c r="Z366" i="1"/>
  <c r="AA366" i="1" s="1"/>
  <c r="Z370" i="1"/>
  <c r="AA370" i="1" s="1"/>
  <c r="Z368" i="1"/>
  <c r="AA368" i="1" s="1"/>
  <c r="Y371" i="1" a="1"/>
  <c r="Y371" i="1" s="1"/>
  <c r="Y372" i="1" l="1" a="1"/>
  <c r="Y372" i="1" s="1"/>
  <c r="Y373" i="1" l="1" a="1"/>
  <c r="Y373" i="1" s="1"/>
  <c r="Y374" i="1" l="1" a="1"/>
  <c r="Y374" i="1" s="1"/>
  <c r="G651" i="20" l="1"/>
  <c r="H651" i="20" s="1"/>
  <c r="Y375" i="1" a="1"/>
  <c r="Y375" i="1" s="1"/>
  <c r="Y376" i="1" l="1" a="1"/>
  <c r="Y376" i="1" s="1"/>
  <c r="Y377" i="1" l="1" a="1"/>
  <c r="Y377" i="1" s="1"/>
  <c r="G448" i="20" l="1"/>
  <c r="H448" i="20" s="1"/>
  <c r="Y378" i="1" a="1"/>
  <c r="Y378" i="1" s="1"/>
  <c r="Y379" i="1" l="1" a="1"/>
  <c r="Y379" i="1" s="1"/>
  <c r="G50" i="20" l="1"/>
  <c r="H50" i="20" s="1"/>
  <c r="Y380" i="1" a="1"/>
  <c r="Y380" i="1" s="1"/>
  <c r="Y381" i="1" l="1" a="1"/>
  <c r="Y381" i="1" s="1"/>
  <c r="Y382" i="1" l="1" a="1"/>
  <c r="Y382" i="1" s="1"/>
  <c r="Y383" i="1" l="1" a="1"/>
  <c r="Y383" i="1" s="1"/>
  <c r="Y384" i="1" l="1" a="1"/>
  <c r="Y384" i="1" s="1"/>
  <c r="Y385" i="1" l="1" a="1"/>
  <c r="Y385" i="1" s="1"/>
  <c r="Y386" i="1" l="1" a="1"/>
  <c r="Y386" i="1" s="1"/>
  <c r="Y387" i="1" l="1" a="1"/>
  <c r="Y387" i="1" s="1"/>
  <c r="Y388" i="1" l="1" a="1"/>
  <c r="Y388" i="1" s="1"/>
  <c r="G89" i="26" l="1"/>
  <c r="H89" i="26" s="1"/>
  <c r="Y389" i="1" a="1"/>
  <c r="Y389" i="1" s="1"/>
  <c r="Z383" i="1" s="1"/>
  <c r="AA383" i="1" s="1"/>
  <c r="Z389" i="1" l="1"/>
  <c r="AA389" i="1" s="1"/>
  <c r="Z385" i="1"/>
  <c r="AA385" i="1" s="1"/>
  <c r="Z386" i="1"/>
  <c r="AA386" i="1" s="1"/>
  <c r="Z388" i="1"/>
  <c r="AA388" i="1" s="1"/>
  <c r="Z384" i="1"/>
  <c r="AA384" i="1" s="1"/>
  <c r="Z387" i="1"/>
  <c r="AA387" i="1" s="1"/>
  <c r="Y390" i="1" a="1"/>
  <c r="Y390" i="1" s="1"/>
  <c r="Y391" i="1" l="1" a="1"/>
  <c r="Y391" i="1" s="1"/>
  <c r="Y392" i="1" l="1" a="1"/>
  <c r="Y392" i="1" s="1"/>
  <c r="Y393" i="1" l="1" a="1"/>
  <c r="Y393" i="1" s="1"/>
  <c r="Y394" i="1" l="1" a="1"/>
  <c r="Y394" i="1" s="1"/>
  <c r="Y395" i="1" l="1" a="1"/>
  <c r="Y395" i="1" s="1"/>
  <c r="Y396" i="1" l="1" a="1"/>
  <c r="Y396" i="1" s="1"/>
  <c r="Y397" i="1" l="1" a="1"/>
  <c r="Y397" i="1" s="1"/>
  <c r="Y398" i="1" l="1" a="1"/>
  <c r="Y398" i="1" s="1"/>
  <c r="Y399" i="1" l="1" a="1"/>
  <c r="Y399" i="1" s="1"/>
  <c r="Y400" i="1" l="1" a="1"/>
  <c r="Y400" i="1" s="1"/>
  <c r="Y401" i="1" l="1" a="1"/>
  <c r="Y401" i="1" s="1"/>
  <c r="Y402" i="1" l="1" a="1"/>
  <c r="Y402" i="1" s="1"/>
  <c r="Y403" i="1" l="1" a="1"/>
  <c r="Y403" i="1" s="1"/>
  <c r="Y404" i="1" l="1" a="1"/>
  <c r="Y404" i="1" s="1"/>
  <c r="Y405" i="1" l="1" a="1"/>
  <c r="Y405" i="1" s="1"/>
  <c r="Y406" i="1" l="1" a="1"/>
  <c r="Y406" i="1" s="1"/>
  <c r="Y407" i="1" l="1" a="1"/>
  <c r="Y407" i="1" s="1"/>
  <c r="Z403" i="1" s="1"/>
  <c r="AA403" i="1" s="1"/>
  <c r="Z405" i="1" l="1"/>
  <c r="AA405" i="1" s="1"/>
  <c r="Z407" i="1"/>
  <c r="AA407" i="1" s="1"/>
  <c r="Z404" i="1"/>
  <c r="AA404" i="1" s="1"/>
  <c r="Z402" i="1"/>
  <c r="AA402" i="1" s="1"/>
  <c r="Z406" i="1"/>
  <c r="AA406" i="1" s="1"/>
  <c r="Y408" i="1" a="1"/>
  <c r="Y408" i="1" s="1"/>
  <c r="Y409" i="1" l="1" a="1"/>
  <c r="Y409" i="1" s="1"/>
  <c r="Y410" i="1" l="1" a="1"/>
  <c r="Y410" i="1" s="1"/>
  <c r="Y411" i="1" l="1" a="1"/>
  <c r="Y411" i="1" s="1"/>
  <c r="Y412" i="1" l="1" a="1"/>
  <c r="Y412" i="1" s="1"/>
  <c r="Y413" i="1" l="1" a="1"/>
  <c r="Y413" i="1" s="1"/>
  <c r="Y414" i="1" l="1" a="1"/>
  <c r="Y414" i="1" s="1"/>
  <c r="G592" i="20" l="1"/>
  <c r="H592" i="20" s="1"/>
  <c r="Y415" i="1" a="1"/>
  <c r="Y415" i="1" s="1"/>
  <c r="Y416" i="1" l="1" a="1"/>
  <c r="Y416" i="1" s="1"/>
  <c r="Y417" i="1" l="1" a="1"/>
  <c r="Y417" i="1" s="1"/>
  <c r="Y418" i="1" l="1" a="1"/>
  <c r="Y418" i="1" s="1"/>
  <c r="Y419" i="1" l="1" a="1"/>
  <c r="Y419" i="1" s="1"/>
  <c r="Y420" i="1" l="1" a="1"/>
  <c r="Y420" i="1" s="1"/>
  <c r="Y421" i="1" l="1" a="1"/>
  <c r="Y421" i="1" s="1"/>
  <c r="Y422" i="1" l="1" a="1"/>
  <c r="Y422" i="1" s="1"/>
  <c r="Y423" i="1" l="1" a="1"/>
  <c r="Y423" i="1" s="1"/>
  <c r="Y424" i="1" l="1" a="1"/>
  <c r="Y424" i="1" s="1"/>
  <c r="Y425" i="1" l="1" a="1"/>
  <c r="Y425" i="1" s="1"/>
  <c r="Y426" i="1" l="1" a="1"/>
  <c r="Y426" i="1" s="1"/>
  <c r="Y427" i="1" l="1" a="1"/>
  <c r="Y427" i="1" s="1"/>
  <c r="Y428" i="1" l="1" a="1"/>
  <c r="Y428" i="1" s="1"/>
  <c r="Y429" i="1" l="1" a="1"/>
  <c r="Y429" i="1" s="1"/>
  <c r="Y430" i="1" l="1" a="1"/>
  <c r="Y430" i="1" s="1"/>
  <c r="Y431" i="1" l="1" a="1"/>
  <c r="Y431" i="1" s="1"/>
  <c r="Y432" i="1" l="1" a="1"/>
  <c r="Y432" i="1" s="1"/>
  <c r="Y433" i="1" l="1" a="1"/>
  <c r="Y433" i="1" s="1"/>
  <c r="Y434" i="1" l="1" a="1"/>
  <c r="Y434" i="1" s="1"/>
  <c r="Y435" i="1" l="1" a="1"/>
  <c r="Y435" i="1" s="1"/>
  <c r="Y436" i="1" l="1" a="1"/>
  <c r="Y436" i="1" s="1"/>
  <c r="Z436" i="1" l="1"/>
  <c r="Z434" i="1"/>
  <c r="AA434" i="1" s="1"/>
  <c r="Z432" i="1"/>
  <c r="AA432" i="1" s="1"/>
  <c r="Z430" i="1"/>
  <c r="AA430" i="1" s="1"/>
  <c r="Z431" i="1"/>
  <c r="AA431" i="1" s="1"/>
  <c r="Z435" i="1"/>
  <c r="AA435" i="1" s="1"/>
  <c r="Z433" i="1"/>
  <c r="AA433" i="1" s="1"/>
  <c r="Y437" i="1" a="1"/>
  <c r="Y437" i="1" s="1"/>
  <c r="AA436" i="1"/>
  <c r="Y438" i="1" l="1" a="1"/>
  <c r="Y438" i="1" s="1"/>
  <c r="Y439" i="1" l="1" a="1"/>
  <c r="Y439" i="1" s="1"/>
  <c r="Y440" i="1" l="1" a="1"/>
  <c r="Y440" i="1" s="1"/>
  <c r="Y441" i="1" l="1" a="1"/>
  <c r="Y441" i="1" s="1"/>
  <c r="G606" i="20" l="1"/>
  <c r="H606" i="20" s="1"/>
  <c r="Y442" i="1" a="1"/>
  <c r="Y442" i="1" s="1"/>
  <c r="Y443" i="1" l="1" a="1"/>
  <c r="Y443" i="1" s="1"/>
  <c r="Y444" i="1" l="1" a="1"/>
  <c r="Y444" i="1" s="1"/>
  <c r="Y445" i="1" l="1" a="1"/>
  <c r="Y445" i="1" s="1"/>
  <c r="Y446" i="1" l="1" a="1"/>
  <c r="Y446" i="1" s="1"/>
  <c r="G477" i="20" l="1"/>
  <c r="H477" i="20" s="1"/>
  <c r="Y447" i="1" a="1"/>
  <c r="Y447" i="1" s="1"/>
  <c r="Y448" i="1" l="1" a="1"/>
  <c r="Y448" i="1" s="1"/>
  <c r="Y449" i="1" l="1" a="1"/>
  <c r="Y449" i="1" s="1"/>
  <c r="Y450" i="1" l="1" a="1"/>
  <c r="Y450" i="1" s="1"/>
  <c r="Z450" i="1" l="1"/>
  <c r="AA450" i="1" s="1"/>
  <c r="Z447" i="1"/>
  <c r="AA447" i="1" s="1"/>
  <c r="Z446" i="1"/>
  <c r="AA446" i="1" s="1"/>
  <c r="Z448" i="1"/>
  <c r="AA448" i="1" s="1"/>
  <c r="Z449" i="1"/>
  <c r="AA449" i="1" s="1"/>
  <c r="Y451" i="1" a="1"/>
  <c r="Y451" i="1" s="1"/>
  <c r="Y452" i="1" l="1" a="1"/>
  <c r="Y452" i="1" s="1"/>
  <c r="Y453" i="1" l="1" a="1"/>
  <c r="Y453" i="1" s="1"/>
  <c r="Y454" i="1" l="1" a="1"/>
  <c r="Y454" i="1" s="1"/>
  <c r="Y455" i="1" l="1" a="1"/>
  <c r="Y455" i="1" s="1"/>
  <c r="Y456" i="1" l="1" a="1"/>
  <c r="Y456" i="1" s="1"/>
  <c r="G95" i="25" l="1"/>
  <c r="H95" i="25" s="1"/>
  <c r="Y457" i="1" a="1"/>
  <c r="Y457" i="1" s="1"/>
  <c r="Y458" i="1" l="1" a="1"/>
  <c r="Y458" i="1" s="1"/>
  <c r="Y459" i="1" l="1" a="1"/>
  <c r="Y459" i="1" s="1"/>
  <c r="Y460" i="1" l="1" a="1"/>
  <c r="Y460" i="1" s="1"/>
  <c r="Y461" i="1" l="1" a="1"/>
  <c r="Y461" i="1" s="1"/>
  <c r="G25" i="20" l="1"/>
  <c r="H25" i="20" s="1"/>
  <c r="Y462" i="1" a="1"/>
  <c r="Y462" i="1" s="1"/>
  <c r="Y463" i="1" l="1" a="1"/>
  <c r="Y463" i="1" s="1"/>
  <c r="Y464" i="1" l="1" a="1"/>
  <c r="Y464" i="1" s="1"/>
  <c r="Y465" i="1" l="1" a="1"/>
  <c r="Y465" i="1" s="1"/>
  <c r="Y466" i="1" l="1" a="1"/>
  <c r="Y466" i="1" s="1"/>
  <c r="G27" i="20" l="1"/>
  <c r="H27" i="20" s="1"/>
  <c r="Y467" i="1" a="1"/>
  <c r="Y467" i="1" s="1"/>
  <c r="Y468" i="1" l="1" a="1"/>
  <c r="Y468" i="1" s="1"/>
  <c r="Y469" i="1" l="1" a="1"/>
  <c r="Y469" i="1" s="1"/>
  <c r="Y470" i="1" l="1" a="1"/>
  <c r="Y470" i="1" s="1"/>
  <c r="Z462" i="1" l="1"/>
  <c r="AA462" i="1" s="1"/>
  <c r="Z468" i="1"/>
  <c r="AA468" i="1" s="1"/>
  <c r="Z470" i="1"/>
  <c r="AA470" i="1" s="1"/>
  <c r="Z464" i="1"/>
  <c r="AA464" i="1" s="1"/>
  <c r="Z466" i="1"/>
  <c r="AA466" i="1" s="1"/>
  <c r="Z467" i="1"/>
  <c r="AA467" i="1" s="1"/>
  <c r="Z469" i="1"/>
  <c r="AA469" i="1" s="1"/>
  <c r="Y471" i="1" a="1"/>
  <c r="Y471" i="1" s="1"/>
  <c r="Y472" i="1" l="1" a="1"/>
  <c r="Y472" i="1" s="1"/>
  <c r="Y473" i="1" l="1" a="1"/>
  <c r="Y473" i="1" s="1"/>
  <c r="Y474" i="1" l="1" a="1"/>
  <c r="Y474" i="1" s="1"/>
  <c r="Y475" i="1" l="1" a="1"/>
  <c r="Y475" i="1" s="1"/>
  <c r="Y476" i="1" l="1" a="1"/>
  <c r="Y476" i="1" s="1"/>
  <c r="Y477" i="1" l="1" a="1"/>
  <c r="Y477" i="1" s="1"/>
  <c r="Y478" i="1" l="1" a="1"/>
  <c r="Y478" i="1" s="1"/>
  <c r="Y479" i="1" l="1" a="1"/>
  <c r="Y479" i="1" s="1"/>
  <c r="Y480" i="1" l="1" a="1"/>
  <c r="Y480" i="1" s="1"/>
  <c r="Y481" i="1" l="1" a="1"/>
  <c r="Y481" i="1" s="1"/>
  <c r="Y482" i="1" l="1" a="1"/>
  <c r="Y482" i="1" s="1"/>
  <c r="Y483" i="1" l="1" a="1"/>
  <c r="Y483" i="1" s="1"/>
  <c r="Y484" i="1" l="1" a="1"/>
  <c r="Y484" i="1" s="1"/>
  <c r="Y485" i="1" l="1" a="1"/>
  <c r="Y485" i="1" s="1"/>
  <c r="Y486" i="1" l="1" a="1"/>
  <c r="Y486" i="1" s="1"/>
  <c r="Y487" i="1" l="1" a="1"/>
  <c r="Y487" i="1" s="1"/>
  <c r="Y488" i="1" l="1" a="1"/>
  <c r="Y488" i="1" s="1"/>
  <c r="Y489" i="1" l="1" a="1"/>
  <c r="Y489" i="1" s="1"/>
  <c r="Y490" i="1" l="1" a="1"/>
  <c r="Y490" i="1" s="1"/>
  <c r="Y491" i="1" l="1" a="1"/>
  <c r="Y491" i="1" s="1"/>
  <c r="Y492" i="1" l="1" a="1"/>
  <c r="Y492" i="1" s="1"/>
  <c r="Y493" i="1" l="1" a="1"/>
  <c r="Y493" i="1" s="1"/>
  <c r="Y494" i="1" l="1" a="1"/>
  <c r="Y494" i="1" s="1"/>
  <c r="Y495" i="1" l="1" a="1"/>
  <c r="Y495" i="1" s="1"/>
  <c r="Y496" i="1" l="1" a="1"/>
  <c r="Y496" i="1" s="1"/>
  <c r="Y497" i="1" l="1" a="1"/>
  <c r="Y497" i="1" s="1"/>
  <c r="Y498" i="1" l="1" a="1"/>
  <c r="Y498" i="1" s="1"/>
  <c r="Y499" i="1" l="1" a="1"/>
  <c r="Y499" i="1" s="1"/>
  <c r="Y500" i="1" l="1" a="1"/>
  <c r="Y500" i="1" s="1"/>
  <c r="Y501" i="1" l="1" a="1"/>
  <c r="Y501" i="1" s="1"/>
  <c r="Y502" i="1" l="1" a="1"/>
  <c r="Y502" i="1" s="1"/>
  <c r="Y503" i="1" l="1" a="1"/>
  <c r="Y503" i="1" s="1"/>
  <c r="Y504" i="1" l="1" a="1"/>
  <c r="Y504" i="1" s="1"/>
  <c r="Y505" i="1" l="1" a="1"/>
  <c r="Y505" i="1" s="1"/>
  <c r="Y506" i="1" l="1" a="1"/>
  <c r="Y506" i="1" s="1"/>
  <c r="Y507" i="1" l="1" a="1"/>
  <c r="Y507" i="1" s="1"/>
  <c r="Y508" i="1" l="1" a="1"/>
  <c r="Y508" i="1" s="1"/>
  <c r="Y509" i="1" l="1" a="1"/>
  <c r="Y509" i="1" s="1"/>
  <c r="Y510" i="1" l="1" a="1"/>
  <c r="Y510" i="1" s="1"/>
  <c r="Y511" i="1" l="1" a="1"/>
  <c r="Y511" i="1" s="1"/>
  <c r="Y512" i="1" l="1" a="1"/>
  <c r="Y512" i="1" s="1"/>
  <c r="Y513" i="1" l="1" a="1"/>
  <c r="Y513" i="1" s="1"/>
  <c r="Y514" i="1" l="1" a="1"/>
  <c r="Y514" i="1" s="1"/>
  <c r="Y515" i="1" l="1" a="1"/>
  <c r="Y515" i="1" s="1"/>
  <c r="Y516" i="1" l="1" a="1"/>
  <c r="Y516" i="1" s="1"/>
  <c r="Y517" i="1" l="1" a="1"/>
  <c r="Y517" i="1" s="1"/>
  <c r="Y518" i="1" l="1" a="1"/>
  <c r="Y518" i="1" s="1"/>
  <c r="Y519" i="1" l="1" a="1"/>
  <c r="Y519" i="1" s="1"/>
  <c r="Y520" i="1" l="1" a="1"/>
  <c r="Y520" i="1" s="1"/>
  <c r="Y521" i="1" l="1" a="1"/>
  <c r="Y521" i="1" s="1"/>
  <c r="Y522" i="1" l="1" a="1"/>
  <c r="Y522" i="1" s="1"/>
  <c r="Y523" i="1" l="1" a="1"/>
  <c r="Y523" i="1" s="1"/>
  <c r="Y524" i="1" l="1" a="1"/>
  <c r="Y524" i="1" s="1"/>
  <c r="Y525" i="1" l="1" a="1"/>
  <c r="Y525" i="1" s="1"/>
  <c r="Y526" i="1" l="1" a="1"/>
  <c r="Y526" i="1" s="1"/>
  <c r="Z522" i="1" s="1"/>
  <c r="AA522" i="1" s="1"/>
  <c r="Z524" i="1" l="1"/>
  <c r="AA524" i="1" s="1"/>
  <c r="Z526" i="1"/>
  <c r="AA526" i="1" s="1"/>
  <c r="Z520" i="1"/>
  <c r="AA520" i="1" s="1"/>
  <c r="Z523" i="1"/>
  <c r="AA523" i="1" s="1"/>
  <c r="Z525" i="1"/>
  <c r="AA525" i="1" s="1"/>
  <c r="Y527" i="1" a="1"/>
  <c r="Y527" i="1" s="1"/>
  <c r="Y528" i="1" l="1" a="1"/>
  <c r="Y528" i="1" s="1"/>
  <c r="Y529" i="1" l="1" a="1"/>
  <c r="Y529" i="1" s="1"/>
  <c r="Y532" i="1" l="1" a="1"/>
  <c r="Y532" i="1" s="1"/>
  <c r="Y533" i="1" l="1" a="1"/>
  <c r="Y533" i="1" s="1"/>
  <c r="Y534" i="1" l="1" a="1"/>
  <c r="Y534" i="1" s="1"/>
  <c r="G492" i="20" l="1"/>
  <c r="H492" i="20" s="1"/>
  <c r="Y535" i="1" a="1"/>
  <c r="Y535" i="1" s="1"/>
  <c r="Y536" i="1" l="1" a="1"/>
  <c r="Y536" i="1" s="1"/>
  <c r="G108" i="25" l="1"/>
  <c r="H108" i="25" s="1"/>
  <c r="Y537" i="1" a="1"/>
  <c r="Y537" i="1" s="1"/>
  <c r="Y538" i="1" l="1" a="1"/>
  <c r="Y538" i="1" s="1"/>
  <c r="G395" i="20" l="1"/>
  <c r="H395" i="20" s="1"/>
  <c r="Y539" i="1" a="1"/>
  <c r="Y539" i="1" s="1"/>
  <c r="Y540" i="1" l="1" a="1"/>
  <c r="Y540" i="1" s="1"/>
  <c r="Y541" i="1" l="1" a="1"/>
  <c r="Y541" i="1" s="1"/>
  <c r="Y542" i="1" l="1" a="1"/>
  <c r="Y542" i="1" s="1"/>
  <c r="Y543" i="1" l="1" a="1"/>
  <c r="Y543" i="1" s="1"/>
  <c r="Y545" i="1" l="1" a="1"/>
  <c r="Y545" i="1" s="1"/>
  <c r="G645" i="20" l="1"/>
  <c r="H645" i="20" s="1"/>
  <c r="Y547" i="1" l="1" a="1"/>
  <c r="Y547" i="1" s="1"/>
  <c r="Y549" i="1" l="1" a="1"/>
  <c r="Y549" i="1" s="1"/>
  <c r="Y550" i="1" l="1" a="1"/>
  <c r="Y550" i="1" s="1"/>
  <c r="G702" i="20" l="1"/>
  <c r="H702" i="20" s="1"/>
  <c r="Y551" i="1" a="1"/>
  <c r="Y551" i="1" s="1"/>
  <c r="Y552" i="1" l="1" a="1"/>
  <c r="Y552" i="1" s="1"/>
  <c r="Y553" i="1" l="1" a="1"/>
  <c r="Y553" i="1" s="1"/>
  <c r="G222" i="20" l="1"/>
  <c r="H222" i="20" s="1"/>
  <c r="Y554" i="1" a="1"/>
  <c r="Y554" i="1" s="1"/>
  <c r="Y555" i="1" l="1" a="1"/>
  <c r="Y555" i="1" s="1"/>
  <c r="Y556" i="1" l="1" a="1"/>
  <c r="Y556" i="1" s="1"/>
  <c r="Y557" i="1" l="1" a="1"/>
  <c r="Y557" i="1" s="1"/>
  <c r="Y558" i="1" l="1" a="1"/>
  <c r="Y558" i="1" s="1"/>
  <c r="Y559" i="1" l="1" a="1"/>
  <c r="Y559" i="1" s="1"/>
  <c r="Y560" i="1" l="1" a="1"/>
  <c r="Y560" i="1" s="1"/>
  <c r="Y561" i="1" l="1" a="1"/>
  <c r="Y561" i="1" s="1"/>
  <c r="Y562" i="1" l="1" a="1"/>
  <c r="Y562" i="1" s="1"/>
  <c r="Y563" i="1" l="1" a="1"/>
  <c r="Y563" i="1" s="1"/>
  <c r="Y564" i="1" l="1" a="1"/>
  <c r="Y564" i="1" s="1"/>
  <c r="Y565" i="1" l="1" a="1"/>
  <c r="Y565" i="1" s="1"/>
  <c r="Y566" i="1" l="1" a="1"/>
  <c r="Y566" i="1" s="1"/>
  <c r="Y567" i="1" l="1" a="1"/>
  <c r="Y567" i="1" s="1"/>
  <c r="Y568" i="1" l="1" a="1"/>
  <c r="Y568" i="1" s="1"/>
  <c r="Y569" i="1" l="1" a="1"/>
  <c r="Y569" i="1" s="1"/>
  <c r="Y570" i="1" l="1" a="1"/>
  <c r="Y570" i="1" s="1"/>
  <c r="Z570" i="1" s="1"/>
  <c r="Z566" i="1" l="1"/>
  <c r="AA566" i="1" s="1"/>
  <c r="Z564" i="1"/>
  <c r="AA564" i="1" s="1"/>
  <c r="Z565" i="1"/>
  <c r="AA565" i="1" s="1"/>
  <c r="Z569" i="1"/>
  <c r="AA569" i="1" s="1"/>
  <c r="Z568" i="1"/>
  <c r="AA568" i="1" s="1"/>
  <c r="Z567" i="1"/>
  <c r="AA567" i="1" s="1"/>
  <c r="AA570" i="1"/>
  <c r="Y572" i="1" l="1" a="1"/>
  <c r="Y572" i="1" s="1"/>
  <c r="Y574" i="1" l="1" a="1"/>
  <c r="Y574" i="1" s="1"/>
  <c r="Y575" i="1" l="1" a="1"/>
  <c r="Y575" i="1" s="1"/>
  <c r="Y576" i="1" l="1" a="1"/>
  <c r="Y576" i="1" s="1"/>
  <c r="Y577" i="1" l="1" a="1"/>
  <c r="Y577" i="1" s="1"/>
  <c r="Y578" i="1" l="1" a="1"/>
  <c r="Y578" i="1" s="1"/>
  <c r="Y579" i="1" l="1" a="1"/>
  <c r="Y579" i="1" s="1"/>
  <c r="Y580" i="1" l="1" a="1"/>
  <c r="Y580" i="1" s="1"/>
  <c r="Y581" i="1" l="1" a="1"/>
  <c r="Y581" i="1" s="1"/>
  <c r="Y582" i="1" l="1" a="1"/>
  <c r="Y582" i="1" s="1"/>
  <c r="Y583" i="1" l="1" a="1"/>
  <c r="Y583" i="1" s="1"/>
  <c r="Y584" i="1" l="1" a="1"/>
  <c r="Y584" i="1" s="1"/>
  <c r="Y585" i="1" l="1" a="1"/>
  <c r="Y585" i="1" s="1"/>
  <c r="Y586" i="1" l="1" a="1"/>
  <c r="Y586" i="1" s="1"/>
  <c r="Y587" i="1" l="1" a="1"/>
  <c r="Y587" i="1" s="1"/>
  <c r="Y588" i="1" l="1" a="1"/>
  <c r="Y588" i="1" s="1"/>
  <c r="Y589" i="1" l="1" a="1"/>
  <c r="Y589" i="1" s="1"/>
  <c r="Y590" i="1" l="1" a="1"/>
  <c r="Y590" i="1" s="1"/>
  <c r="Y591" i="1" l="1" a="1"/>
  <c r="Y591" i="1" s="1"/>
  <c r="Y592" i="1" l="1" a="1"/>
  <c r="Y592" i="1" s="1"/>
  <c r="Y593" i="1" l="1" a="1"/>
  <c r="Y593" i="1" s="1"/>
  <c r="Y594" i="1" l="1" a="1"/>
  <c r="Y594" i="1" s="1"/>
  <c r="Y595" i="1" l="1" a="1"/>
  <c r="Y595" i="1" s="1"/>
  <c r="G447" i="20" l="1"/>
  <c r="H447" i="20" s="1"/>
  <c r="Y596" i="1" a="1"/>
  <c r="Y596" i="1" s="1"/>
  <c r="Y598" i="1" l="1" a="1"/>
  <c r="Y598" i="1" s="1"/>
  <c r="Y599" i="1" l="1" a="1"/>
  <c r="Y599" i="1" s="1"/>
  <c r="G386" i="20" l="1"/>
  <c r="H386" i="20" s="1"/>
  <c r="Y600" i="1" a="1"/>
  <c r="Y600" i="1" s="1"/>
  <c r="Y601" i="1" l="1" a="1"/>
  <c r="Y601" i="1" s="1"/>
  <c r="I319" i="20" l="1"/>
  <c r="J319" i="20" s="1"/>
  <c r="Y602" i="1" a="1"/>
  <c r="Y602" i="1" s="1"/>
  <c r="G104" i="25" l="1"/>
  <c r="H104" i="25" s="1"/>
  <c r="Y603" i="1" a="1"/>
  <c r="Y603" i="1" s="1"/>
  <c r="G26" i="20" l="1"/>
  <c r="H26" i="20" s="1"/>
  <c r="Y604" i="1" a="1"/>
  <c r="Y604" i="1" s="1"/>
  <c r="Y605" i="1" l="1" a="1"/>
  <c r="Y605" i="1" s="1"/>
  <c r="Y606" i="1" l="1" a="1"/>
  <c r="Y606" i="1" s="1"/>
  <c r="Y607" i="1" l="1" a="1"/>
  <c r="Y607" i="1" s="1"/>
  <c r="Y608" i="1" l="1" a="1"/>
  <c r="Y608" i="1" s="1"/>
  <c r="Y609" i="1" l="1" a="1"/>
  <c r="Y609" i="1" s="1"/>
  <c r="Y610" i="1" l="1" a="1"/>
  <c r="Y610" i="1" s="1"/>
  <c r="Y611" i="1" l="1" a="1"/>
  <c r="Y611" i="1" s="1"/>
  <c r="Y612" i="1" l="1" a="1"/>
  <c r="Y612" i="1" s="1"/>
  <c r="Y613" i="1" l="1" a="1"/>
  <c r="Y613" i="1" s="1"/>
  <c r="Y614" i="1" l="1" a="1"/>
  <c r="Y614" i="1" s="1"/>
  <c r="Y615" i="1" l="1" a="1"/>
  <c r="Y615" i="1" s="1"/>
  <c r="G613" i="20" l="1"/>
  <c r="H613" i="20" s="1"/>
  <c r="Y616" i="1" a="1"/>
  <c r="Y616" i="1" s="1"/>
  <c r="Y617" i="1" l="1" a="1"/>
  <c r="Y617" i="1" s="1"/>
  <c r="Y618" i="1" l="1" a="1"/>
  <c r="Y618" i="1" s="1"/>
  <c r="Y619" i="1" l="1" a="1"/>
  <c r="Y619" i="1" s="1"/>
  <c r="Y620" i="1" l="1" a="1"/>
  <c r="Y620" i="1" s="1"/>
  <c r="Y621" i="1" l="1" a="1"/>
  <c r="Y621" i="1" s="1"/>
  <c r="Y622" i="1" l="1" a="1"/>
  <c r="Y622" i="1" s="1"/>
  <c r="Y623" i="1" l="1" a="1"/>
  <c r="Y623" i="1" s="1"/>
  <c r="Y624" i="1" l="1" a="1"/>
  <c r="Y624" i="1" s="1"/>
  <c r="Y625" i="1" l="1" a="1"/>
  <c r="Y625" i="1" s="1"/>
  <c r="Y626" i="1" l="1" a="1"/>
  <c r="Y626" i="1" s="1"/>
  <c r="Y627" i="1" l="1" a="1"/>
  <c r="Y627" i="1" s="1"/>
  <c r="Y628" i="1" l="1" a="1"/>
  <c r="Y628" i="1" s="1"/>
  <c r="Y630" i="1" l="1" a="1"/>
  <c r="Y630" i="1" s="1"/>
  <c r="Y631" i="1" l="1" a="1"/>
  <c r="Y631" i="1" s="1"/>
  <c r="Y632" i="1" l="1" a="1"/>
  <c r="Y632" i="1" s="1"/>
  <c r="Y633" i="1" l="1" a="1"/>
  <c r="Y633" i="1" s="1"/>
  <c r="G95" i="26" l="1"/>
  <c r="H95" i="26" s="1"/>
  <c r="Y634" i="1" a="1"/>
  <c r="Y634" i="1" s="1"/>
  <c r="Y635" i="1" l="1" a="1"/>
  <c r="Y635" i="1" s="1"/>
  <c r="G467" i="20" l="1"/>
  <c r="H467" i="20" s="1"/>
  <c r="Y636" i="1" a="1"/>
  <c r="Y636" i="1" s="1"/>
  <c r="Y637" i="1" l="1" a="1"/>
  <c r="Y637" i="1" s="1"/>
  <c r="Y638" i="1" l="1" a="1"/>
  <c r="Y638" i="1" s="1"/>
  <c r="G167" i="20" l="1"/>
  <c r="H167" i="20" s="1"/>
  <c r="G166" i="20"/>
  <c r="H166" i="20" s="1"/>
  <c r="Y639" i="1" a="1"/>
  <c r="Y639" i="1" s="1"/>
  <c r="G48" i="26" l="1"/>
  <c r="H48" i="26" s="1"/>
  <c r="Y640" i="1" a="1"/>
  <c r="Y640" i="1" s="1"/>
  <c r="Y641" i="1" l="1" a="1"/>
  <c r="Y641" i="1" s="1"/>
  <c r="Y643" i="1" l="1" a="1"/>
  <c r="Y643" i="1" s="1"/>
  <c r="Y644" i="1" l="1" a="1"/>
  <c r="Y644" i="1" s="1"/>
  <c r="Y645" i="1" l="1" a="1"/>
  <c r="Y645" i="1" s="1"/>
  <c r="Y646" i="1" l="1" a="1"/>
  <c r="Y646" i="1" s="1"/>
  <c r="G71" i="25" l="1"/>
  <c r="H71" i="25" s="1"/>
  <c r="Y647" i="1" a="1"/>
  <c r="Y647" i="1" s="1"/>
  <c r="Y648" i="1" l="1" a="1"/>
  <c r="Y648" i="1" s="1"/>
  <c r="Y651" i="1" l="1" a="1"/>
  <c r="Y651" i="1" s="1"/>
  <c r="Y652" i="1" l="1" a="1"/>
  <c r="Y652" i="1" s="1"/>
  <c r="Y653" i="1" l="1" a="1"/>
  <c r="Y653" i="1" s="1"/>
  <c r="Y654" i="1" l="1" a="1"/>
  <c r="Y654" i="1" s="1"/>
  <c r="Y655" i="1" l="1" a="1"/>
  <c r="Y655" i="1" s="1"/>
  <c r="Y656" i="1" l="1" a="1"/>
  <c r="Y656" i="1" s="1"/>
  <c r="Y657" i="1" l="1" a="1"/>
  <c r="Y657" i="1" s="1"/>
  <c r="G628" i="20" l="1"/>
  <c r="H628" i="20" s="1"/>
  <c r="Y658" i="1" a="1"/>
  <c r="Y658" i="1" s="1"/>
  <c r="Y659" i="1" l="1" a="1"/>
  <c r="Y659" i="1" s="1"/>
  <c r="Y660" i="1" l="1" a="1"/>
  <c r="Y660" i="1" s="1"/>
  <c r="Y661" i="1" l="1" a="1"/>
  <c r="Y661" i="1" s="1"/>
  <c r="Y662" i="1" l="1" a="1"/>
  <c r="Y662" i="1" s="1"/>
  <c r="Y663" i="1" l="1" a="1"/>
  <c r="Y663" i="1" s="1"/>
  <c r="Y664" i="1" l="1" a="1"/>
  <c r="Y664" i="1" s="1"/>
  <c r="Y665" i="1" l="1" a="1"/>
  <c r="Y665" i="1" s="1"/>
  <c r="G262" i="20" l="1"/>
  <c r="H262" i="20" s="1"/>
  <c r="Y666" i="1" a="1"/>
  <c r="Y666" i="1" s="1"/>
  <c r="Y667" i="1" l="1" a="1"/>
  <c r="Y667" i="1" s="1"/>
  <c r="Y668" i="1" l="1" a="1"/>
  <c r="Y668" i="1" s="1"/>
  <c r="Y669" i="1" l="1" a="1"/>
  <c r="Y669" i="1" s="1"/>
  <c r="Y670" i="1" l="1" a="1"/>
  <c r="Y670" i="1" s="1"/>
  <c r="Y671" i="1" l="1" a="1"/>
  <c r="Y671" i="1" s="1"/>
  <c r="G36" i="26" s="1"/>
  <c r="H36" i="26" s="1"/>
  <c r="G239" i="20" l="1"/>
  <c r="H239" i="20" s="1"/>
  <c r="Y672" i="1" a="1"/>
  <c r="Y672" i="1" s="1"/>
  <c r="Y673" i="1" l="1" a="1"/>
  <c r="Y673" i="1" s="1"/>
  <c r="Y674" i="1" l="1" a="1"/>
  <c r="Y674" i="1" s="1"/>
  <c r="Y675" i="1" l="1" a="1"/>
  <c r="Y675" i="1" s="1"/>
  <c r="G539" i="20" l="1"/>
  <c r="H539" i="20" s="1"/>
  <c r="Y677" i="1" l="1" a="1"/>
  <c r="Y677" i="1" s="1"/>
  <c r="Y678" i="1" l="1" a="1"/>
  <c r="Y678" i="1" s="1"/>
  <c r="Y679" i="1" l="1" a="1"/>
  <c r="Y679" i="1" s="1"/>
  <c r="Y680" i="1" l="1" a="1"/>
  <c r="Y680" i="1" s="1"/>
  <c r="Y681" i="1" l="1" a="1"/>
  <c r="Y681" i="1" s="1"/>
  <c r="I363" i="20" l="1"/>
  <c r="J363" i="20" s="1"/>
  <c r="Y682" i="1" a="1"/>
  <c r="Y682" i="1" s="1"/>
  <c r="Y683" i="1" l="1" a="1"/>
  <c r="Y683" i="1" s="1"/>
  <c r="Y684" i="1" l="1" a="1"/>
  <c r="Y684" i="1" s="1"/>
  <c r="Y685" i="1" l="1" a="1"/>
  <c r="Y685" i="1" s="1"/>
  <c r="Y686" i="1" l="1" a="1"/>
  <c r="Y686" i="1" s="1"/>
  <c r="Y687" i="1" l="1" a="1"/>
  <c r="Y687" i="1" s="1"/>
  <c r="Y688" i="1" l="1" a="1"/>
  <c r="Y688" i="1" s="1"/>
  <c r="Y689" i="1" l="1" a="1"/>
  <c r="Y689" i="1" s="1"/>
  <c r="Y690" i="1" l="1" a="1"/>
  <c r="Y690" i="1" s="1"/>
  <c r="Y691" i="1" l="1" a="1"/>
  <c r="Y691" i="1" s="1"/>
  <c r="Y692" i="1" l="1" a="1"/>
  <c r="Y692" i="1" s="1"/>
  <c r="Y693" i="1" l="1" a="1"/>
  <c r="Y693" i="1" s="1"/>
  <c r="Y694" i="1" l="1" a="1"/>
  <c r="Y694" i="1" s="1"/>
  <c r="Y695" i="1" l="1" a="1"/>
  <c r="Y695" i="1" s="1"/>
  <c r="Y696" i="1" l="1" a="1"/>
  <c r="Y696" i="1" s="1"/>
  <c r="G591" i="20" l="1"/>
  <c r="H591" i="20" s="1"/>
  <c r="Y697" i="1" a="1"/>
  <c r="Y697" i="1" s="1"/>
  <c r="Y698" i="1" l="1" a="1"/>
  <c r="Y698" i="1" s="1"/>
  <c r="G698" i="20" l="1"/>
  <c r="H698" i="20" s="1"/>
  <c r="Y699" i="1" a="1"/>
  <c r="Y699" i="1" s="1"/>
  <c r="Y700" i="1" l="1" a="1"/>
  <c r="Y700" i="1" s="1"/>
  <c r="Y701" i="1" l="1" a="1"/>
  <c r="Y701" i="1" s="1"/>
  <c r="Y702" i="1" l="1" a="1"/>
  <c r="Y702" i="1" s="1"/>
  <c r="Y703" i="1" l="1" a="1"/>
  <c r="Y703" i="1" s="1"/>
  <c r="Y704" i="1" l="1" a="1"/>
  <c r="Y704" i="1" s="1"/>
  <c r="Y705" i="1" l="1" a="1"/>
  <c r="Y705" i="1" s="1"/>
  <c r="Y706" i="1" l="1" a="1"/>
  <c r="Y706" i="1" s="1"/>
  <c r="Y707" i="1" l="1" a="1"/>
  <c r="Y707" i="1" s="1"/>
  <c r="Y708" i="1" l="1" a="1"/>
  <c r="Y708" i="1" s="1"/>
  <c r="Y709" i="1" l="1" a="1"/>
  <c r="Y709" i="1" s="1"/>
  <c r="Y710" i="1" l="1" a="1"/>
  <c r="Y710" i="1" s="1"/>
  <c r="Y711" i="1" l="1" a="1"/>
  <c r="Y711" i="1" s="1"/>
  <c r="G42" i="20" l="1"/>
  <c r="H42" i="20" s="1"/>
  <c r="G8" i="25"/>
  <c r="H8" i="25" s="1"/>
  <c r="G60" i="20"/>
  <c r="H60" i="20" s="1"/>
  <c r="Y712" i="1" a="1"/>
  <c r="Y712" i="1" s="1"/>
  <c r="G112" i="20" l="1"/>
  <c r="H112" i="20" s="1"/>
  <c r="Y713" i="1" a="1"/>
  <c r="Y713" i="1" s="1"/>
  <c r="Y714" i="1" l="1" a="1"/>
  <c r="Y714" i="1" s="1"/>
  <c r="Y715" i="1" l="1" a="1"/>
  <c r="Y715" i="1" s="1"/>
  <c r="G21" i="26" l="1"/>
  <c r="H21" i="26" s="1"/>
  <c r="G120" i="20"/>
  <c r="H120" i="20" s="1"/>
  <c r="Y716" i="1" a="1"/>
  <c r="Y716" i="1" s="1"/>
  <c r="G63" i="20" l="1"/>
  <c r="H63" i="20" s="1"/>
  <c r="G51" i="20"/>
  <c r="H51" i="20" s="1"/>
  <c r="Y717" i="1" a="1"/>
  <c r="Y717" i="1" s="1"/>
  <c r="Y718" i="1" l="1" a="1"/>
  <c r="Y718" i="1" s="1"/>
  <c r="Z718" i="1" l="1"/>
  <c r="Z715" i="1"/>
  <c r="AA715" i="1" s="1"/>
  <c r="Z712" i="1"/>
  <c r="AA712" i="1" s="1"/>
  <c r="Z713" i="1"/>
  <c r="AA713" i="1" s="1"/>
  <c r="Z716" i="1"/>
  <c r="AA716" i="1" s="1"/>
  <c r="Z714" i="1"/>
  <c r="AA714" i="1" s="1"/>
  <c r="Z717" i="1"/>
  <c r="AA717" i="1" s="1"/>
  <c r="Y719" i="1" a="1"/>
  <c r="Y719" i="1" s="1"/>
  <c r="AA718" i="1"/>
  <c r="Y720" i="1" l="1" a="1"/>
  <c r="Y720" i="1" s="1"/>
  <c r="Y721" i="1" l="1" a="1"/>
  <c r="Y721" i="1" s="1"/>
  <c r="Y722" i="1" l="1" a="1"/>
  <c r="Y722" i="1" s="1"/>
  <c r="Y723" i="1" l="1" a="1"/>
  <c r="Y723" i="1" s="1"/>
  <c r="G400" i="20" l="1"/>
  <c r="H400" i="20" s="1"/>
  <c r="Y724" i="1" a="1"/>
  <c r="Y724" i="1" s="1"/>
  <c r="Y725" i="1" l="1" a="1"/>
  <c r="Y725" i="1" s="1"/>
  <c r="Y726" i="1" l="1" a="1"/>
  <c r="Y726" i="1" s="1"/>
  <c r="C14" i="16" l="1"/>
  <c r="E14" i="16" s="1"/>
  <c r="D14" i="16"/>
  <c r="F14" i="16" s="1"/>
  <c r="Y727" i="1" a="1"/>
  <c r="Y727" i="1" s="1"/>
  <c r="G14" i="16" l="1"/>
  <c r="Y728" i="1" a="1"/>
  <c r="Y728" i="1" s="1"/>
  <c r="Y729" i="1" l="1" a="1"/>
  <c r="Y729" i="1" s="1"/>
  <c r="Y730" i="1" l="1" a="1"/>
  <c r="Y730" i="1" s="1"/>
  <c r="Y731" i="1" l="1" a="1"/>
  <c r="Y731" i="1" s="1"/>
  <c r="Y732" i="1" l="1" a="1"/>
  <c r="Y732" i="1" s="1"/>
  <c r="D15" i="15" l="1"/>
  <c r="Y733" i="1" a="1"/>
  <c r="Y733" i="1" s="1"/>
  <c r="Y734" i="1" l="1" a="1"/>
  <c r="Y734" i="1" s="1"/>
  <c r="Y735" i="1" l="1" a="1"/>
  <c r="Y735" i="1" s="1"/>
  <c r="Y736" i="1" l="1" a="1"/>
  <c r="Y736" i="1" s="1"/>
  <c r="Y737" i="1" l="1" a="1"/>
  <c r="Y737" i="1" s="1"/>
  <c r="Y738" i="1" l="1" a="1"/>
  <c r="Y738" i="1" s="1"/>
  <c r="Y739" i="1" l="1" a="1"/>
  <c r="Y739" i="1" s="1"/>
  <c r="G57" i="20" l="1"/>
  <c r="H57" i="20" s="1"/>
  <c r="Y740" i="1" a="1"/>
  <c r="Y740" i="1" s="1"/>
  <c r="G531" i="20" l="1"/>
  <c r="H531" i="20" s="1"/>
  <c r="Y741" i="1" a="1"/>
  <c r="Y741" i="1" s="1"/>
  <c r="G257" i="20" l="1"/>
  <c r="H257" i="20" s="1"/>
  <c r="Y742" i="1" a="1"/>
  <c r="Y742" i="1" s="1"/>
  <c r="Z742" i="1" l="1"/>
  <c r="AA742" i="1" s="1"/>
  <c r="Z736" i="1"/>
  <c r="AA736" i="1" s="1"/>
  <c r="Z735" i="1"/>
  <c r="AA735" i="1" s="1"/>
  <c r="Z737" i="1"/>
  <c r="AA737" i="1" s="1"/>
  <c r="Z738" i="1"/>
  <c r="AA738" i="1" s="1"/>
  <c r="Z740" i="1"/>
  <c r="AA740" i="1" s="1"/>
  <c r="Z739" i="1"/>
  <c r="AA739" i="1" s="1"/>
  <c r="Z741" i="1"/>
  <c r="AA741" i="1" s="1"/>
  <c r="Y743" i="1" a="1"/>
  <c r="Y743" i="1" s="1"/>
  <c r="Y744" i="1" l="1" a="1"/>
  <c r="Y744" i="1" s="1"/>
  <c r="Y745" i="1" l="1" a="1"/>
  <c r="Y745" i="1" s="1"/>
  <c r="Y746" i="1" l="1" a="1"/>
  <c r="Y746" i="1" s="1"/>
  <c r="Y748" i="1" l="1" a="1"/>
  <c r="Y748" i="1" s="1"/>
  <c r="Y749" i="1" l="1" a="1"/>
  <c r="Y749" i="1" s="1"/>
  <c r="Y750" i="1" l="1" a="1"/>
  <c r="Y750" i="1" s="1"/>
  <c r="Y751" i="1" l="1" a="1"/>
  <c r="Y751" i="1" s="1"/>
  <c r="G457" i="20" l="1"/>
  <c r="H457" i="20" s="1"/>
  <c r="G462" i="20"/>
  <c r="H462" i="20" s="1"/>
  <c r="Y752" i="1" a="1"/>
  <c r="Y752" i="1" s="1"/>
  <c r="Y753" i="1" l="1" a="1"/>
  <c r="Y753" i="1" s="1"/>
  <c r="G377" i="20" l="1"/>
  <c r="H377" i="20" s="1"/>
  <c r="G66" i="26"/>
  <c r="H66" i="26" s="1"/>
  <c r="Y754" i="1" a="1"/>
  <c r="Y754" i="1" s="1"/>
  <c r="Y755" i="1" l="1" a="1"/>
  <c r="Y755" i="1" s="1"/>
  <c r="Y756" i="1" l="1" a="1"/>
  <c r="Y756" i="1" s="1"/>
  <c r="Y757" i="1" l="1" a="1"/>
  <c r="Y757" i="1" s="1"/>
  <c r="Y758" i="1" l="1" a="1"/>
  <c r="Y758" i="1" s="1"/>
  <c r="Y759" i="1" l="1" a="1"/>
  <c r="Y759" i="1" s="1"/>
  <c r="Y760" i="1" l="1" a="1"/>
  <c r="Y760" i="1" s="1"/>
  <c r="Y761" i="1" l="1" a="1"/>
  <c r="Y761" i="1" s="1"/>
  <c r="Y762" i="1" l="1" a="1"/>
  <c r="Y762" i="1" s="1"/>
  <c r="Y763" i="1" l="1" a="1"/>
  <c r="Y763" i="1" s="1"/>
  <c r="Y764" i="1" l="1" a="1"/>
  <c r="Y764" i="1" s="1"/>
  <c r="Y765" i="1" l="1" a="1"/>
  <c r="Y765" i="1" s="1"/>
  <c r="Y766" i="1" l="1" a="1"/>
  <c r="Y766" i="1" s="1"/>
  <c r="G322" i="20" l="1"/>
  <c r="H322" i="20" s="1"/>
  <c r="Y767" i="1" a="1"/>
  <c r="Y767" i="1" s="1"/>
  <c r="Y768" i="1" l="1" a="1"/>
  <c r="Y768" i="1" s="1"/>
  <c r="Y769" i="1" l="1" a="1"/>
  <c r="Y769" i="1" s="1"/>
  <c r="Y770" i="1" l="1" a="1"/>
  <c r="Y770" i="1" s="1"/>
  <c r="Y771" i="1" l="1" a="1"/>
  <c r="Y771" i="1" s="1"/>
  <c r="Y772" i="1" l="1" a="1"/>
  <c r="Y772" i="1" s="1"/>
  <c r="G426" i="20" l="1"/>
  <c r="H426" i="20" s="1"/>
  <c r="G441" i="20"/>
  <c r="H441" i="20" s="1"/>
  <c r="Y773" i="1" a="1"/>
  <c r="Y773" i="1" s="1"/>
  <c r="Y774" i="1" l="1" a="1"/>
  <c r="Y774" i="1" s="1"/>
  <c r="Y775" i="1" l="1" a="1"/>
  <c r="Y775" i="1" s="1"/>
  <c r="Y776" i="1" l="1" a="1"/>
  <c r="Y776" i="1" s="1"/>
  <c r="Y777" i="1" l="1" a="1"/>
  <c r="Y777" i="1" s="1"/>
  <c r="Y778" i="1" l="1" a="1"/>
  <c r="Y778" i="1" s="1"/>
  <c r="Y779" i="1" l="1" a="1"/>
  <c r="Y779" i="1" s="1"/>
  <c r="G341" i="20" l="1"/>
  <c r="H341" i="20" s="1"/>
  <c r="Y780" i="1" a="1"/>
  <c r="Y780" i="1" s="1"/>
  <c r="Y781" i="1" l="1" a="1"/>
  <c r="Y781" i="1" s="1"/>
  <c r="Y782" i="1" l="1" a="1"/>
  <c r="Y782" i="1" s="1"/>
  <c r="Y783" i="1" l="1" a="1"/>
  <c r="Y783" i="1" s="1"/>
  <c r="Y784" i="1" l="1" a="1"/>
  <c r="Y784" i="1" s="1"/>
  <c r="Y785" i="1" l="1" a="1"/>
  <c r="Y785" i="1" s="1"/>
  <c r="Y786" i="1" l="1" a="1"/>
  <c r="Y786" i="1" s="1"/>
  <c r="G630" i="20" l="1"/>
  <c r="H630" i="20" s="1"/>
  <c r="Y787" i="1" a="1"/>
  <c r="Y787" i="1" s="1"/>
  <c r="Y788" i="1" l="1" a="1"/>
  <c r="Y788" i="1" s="1"/>
  <c r="Y789" i="1" l="1" a="1"/>
  <c r="Y789" i="1" s="1"/>
  <c r="Y790" i="1" l="1" a="1"/>
  <c r="Y790" i="1" s="1"/>
  <c r="G483" i="20" l="1"/>
  <c r="H483" i="20" s="1"/>
  <c r="G491" i="20"/>
  <c r="H491" i="20" s="1"/>
  <c r="G488" i="20"/>
  <c r="H488" i="20" s="1"/>
  <c r="Y791" i="1" a="1"/>
  <c r="Y791" i="1" s="1"/>
  <c r="Y792" i="1" l="1" a="1"/>
  <c r="Y792" i="1" s="1"/>
  <c r="Y793" i="1" l="1" a="1"/>
  <c r="Y793" i="1" s="1"/>
  <c r="Y794" i="1" l="1" a="1"/>
  <c r="Y794" i="1" s="1"/>
  <c r="Y795" i="1" l="1" a="1"/>
  <c r="Y795" i="1" s="1"/>
  <c r="G88" i="26" l="1"/>
  <c r="H88" i="26" s="1"/>
  <c r="Y796" i="1" a="1"/>
  <c r="Y796" i="1" s="1"/>
  <c r="Y797" i="1" l="1" a="1"/>
  <c r="Y797" i="1" s="1"/>
  <c r="Y798" i="1" l="1" a="1"/>
  <c r="Y798" i="1" s="1"/>
  <c r="I364" i="20" l="1"/>
  <c r="J364" i="20" s="1"/>
  <c r="Y799" i="1" a="1"/>
  <c r="Y799" i="1" s="1"/>
  <c r="G8" i="26" l="1"/>
  <c r="H8" i="26" s="1"/>
  <c r="Y800" i="1" a="1"/>
  <c r="Y800" i="1" s="1"/>
  <c r="G23" i="26" l="1"/>
  <c r="H23" i="26" s="1"/>
  <c r="G170" i="20"/>
  <c r="H170" i="20" s="1"/>
  <c r="G163" i="20"/>
  <c r="H163" i="20" s="1"/>
  <c r="Y801" i="1" a="1"/>
  <c r="Y801" i="1" s="1"/>
  <c r="Z801" i="1" l="1"/>
  <c r="AA801" i="1" s="1"/>
  <c r="G595" i="20"/>
  <c r="H595" i="20" s="1"/>
  <c r="G608" i="20"/>
  <c r="H608" i="20" s="1"/>
  <c r="G580" i="20"/>
  <c r="H580" i="20" s="1"/>
  <c r="Z794" i="1"/>
  <c r="AA794" i="1" s="1"/>
  <c r="Z795" i="1"/>
  <c r="AA795" i="1" s="1"/>
  <c r="Z800" i="1"/>
  <c r="AA800" i="1" s="1"/>
  <c r="Z799" i="1"/>
  <c r="AA799" i="1" s="1"/>
  <c r="Z798" i="1"/>
  <c r="AA798" i="1" s="1"/>
  <c r="Z797" i="1"/>
  <c r="AA797" i="1" s="1"/>
  <c r="Y802" i="1" a="1"/>
  <c r="Y802" i="1" s="1"/>
  <c r="Y803" i="1" l="1" a="1"/>
  <c r="Y803" i="1" s="1"/>
  <c r="Y804" i="1" l="1" a="1"/>
  <c r="Y804" i="1" s="1"/>
  <c r="G49" i="20" l="1"/>
  <c r="H49" i="20" s="1"/>
  <c r="G41" i="20"/>
  <c r="H41" i="20" s="1"/>
  <c r="G48" i="20"/>
  <c r="H48" i="20" s="1"/>
  <c r="G45" i="20"/>
  <c r="H45" i="20" s="1"/>
  <c r="G37" i="20"/>
  <c r="H37" i="20" s="1"/>
  <c r="I7" i="25"/>
  <c r="J7" i="25" s="1"/>
  <c r="Y805" i="1" a="1"/>
  <c r="Y805" i="1" s="1"/>
  <c r="Y806" i="1" l="1" a="1"/>
  <c r="Y806" i="1" s="1"/>
  <c r="Y807" i="1" l="1" a="1"/>
  <c r="Y807" i="1" s="1"/>
  <c r="G28" i="25" l="1"/>
  <c r="H28" i="25" s="1"/>
  <c r="Y808" i="1" a="1"/>
  <c r="Y808" i="1" s="1"/>
  <c r="Y809" i="1" l="1" a="1"/>
  <c r="Y809" i="1" s="1"/>
  <c r="Y810" i="1" l="1" a="1"/>
  <c r="Y810" i="1" s="1"/>
  <c r="Y811" i="1" l="1" a="1"/>
  <c r="Y811" i="1" s="1"/>
  <c r="Y812" i="1" l="1" a="1"/>
  <c r="Y812" i="1" s="1"/>
  <c r="Y813" i="1" l="1" a="1"/>
  <c r="Y813" i="1" s="1"/>
  <c r="Y814" i="1" l="1" a="1"/>
  <c r="Y814" i="1" s="1"/>
  <c r="Y815" i="1" l="1" a="1"/>
  <c r="Y815" i="1" s="1"/>
  <c r="Y816" i="1" l="1" a="1"/>
  <c r="Y816" i="1" s="1"/>
  <c r="G38" i="20" l="1"/>
  <c r="H38" i="20" s="1"/>
  <c r="G58" i="20"/>
  <c r="H58" i="20" s="1"/>
  <c r="G36" i="20"/>
  <c r="H36" i="20" s="1"/>
  <c r="Y817" i="1" a="1"/>
  <c r="Y817" i="1" s="1"/>
  <c r="G80" i="26" l="1"/>
  <c r="H80" i="26" s="1"/>
  <c r="Y818" i="1" a="1"/>
  <c r="Y818" i="1" s="1"/>
  <c r="Y819" i="1" l="1" a="1"/>
  <c r="Y819" i="1" s="1"/>
  <c r="I429" i="20" l="1"/>
  <c r="J429" i="20" s="1"/>
  <c r="Y820" i="1" a="1"/>
  <c r="Y820" i="1" s="1"/>
  <c r="Y821" i="1" l="1" a="1"/>
  <c r="Y821" i="1" s="1"/>
  <c r="G103" i="26" l="1"/>
  <c r="H103" i="26" s="1"/>
  <c r="Y822" i="1" a="1"/>
  <c r="Y822" i="1" s="1"/>
  <c r="Y823" i="1" l="1" a="1"/>
  <c r="Y823" i="1" s="1"/>
  <c r="G567" i="20" l="1"/>
  <c r="H567" i="20" s="1"/>
  <c r="G565" i="20"/>
  <c r="H565" i="20" s="1"/>
  <c r="Y824" i="1" a="1"/>
  <c r="Y824" i="1" s="1"/>
  <c r="I230" i="20" l="1"/>
  <c r="J230" i="20" s="1"/>
  <c r="G36" i="25"/>
  <c r="H36" i="25" s="1"/>
  <c r="I37" i="25"/>
  <c r="J37" i="25" s="1"/>
  <c r="I236" i="20"/>
  <c r="J236" i="20" s="1"/>
  <c r="G237" i="20"/>
  <c r="H237" i="20" s="1"/>
  <c r="I241" i="20"/>
  <c r="J241" i="20" s="1"/>
  <c r="Y825" i="1" a="1"/>
  <c r="Y825" i="1" s="1"/>
  <c r="Y826" i="1" l="1" a="1"/>
  <c r="Y826" i="1" s="1"/>
  <c r="G9" i="20" l="1"/>
  <c r="H9" i="20" s="1"/>
  <c r="Y827" i="1" a="1"/>
  <c r="Y827" i="1" s="1"/>
  <c r="Y828" i="1" l="1" a="1"/>
  <c r="Y828" i="1" s="1"/>
  <c r="G601" i="20" l="1"/>
  <c r="H601" i="20" s="1"/>
  <c r="Y829" i="1" a="1"/>
  <c r="Y829" i="1" s="1"/>
  <c r="Y830" i="1" l="1" a="1"/>
  <c r="Y830" i="1" s="1"/>
  <c r="Z830" i="1" l="1"/>
  <c r="AA830" i="1" s="1"/>
  <c r="G188" i="20"/>
  <c r="H188" i="20" s="1"/>
  <c r="G199" i="20"/>
  <c r="H199" i="20" s="1"/>
  <c r="Z827" i="1"/>
  <c r="AA827" i="1" s="1"/>
  <c r="Z828" i="1"/>
  <c r="AA828" i="1" s="1"/>
  <c r="Z824" i="1"/>
  <c r="AA824" i="1" s="1"/>
  <c r="Z826" i="1"/>
  <c r="AA826" i="1" s="1"/>
  <c r="Z825" i="1"/>
  <c r="AA825" i="1" s="1"/>
  <c r="Z829" i="1"/>
  <c r="AA829" i="1" s="1"/>
  <c r="Y831" i="1" a="1"/>
  <c r="Y831" i="1" s="1"/>
  <c r="Y832" i="1" l="1" a="1"/>
  <c r="Y832" i="1" s="1"/>
  <c r="Y833" i="1" l="1" a="1"/>
  <c r="Y833" i="1" s="1"/>
  <c r="Y835" i="1" l="1" a="1"/>
  <c r="Y835" i="1" s="1"/>
  <c r="Y836" i="1" l="1" a="1"/>
  <c r="Y836" i="1" s="1"/>
  <c r="Y837" i="1" l="1" a="1"/>
  <c r="Y837" i="1" s="1"/>
  <c r="Y838" i="1" l="1" a="1"/>
  <c r="Y838" i="1" s="1"/>
  <c r="Y839" i="1" l="1" a="1"/>
  <c r="Y839" i="1" s="1"/>
  <c r="Y840" i="1" l="1" a="1"/>
  <c r="Y840" i="1" s="1"/>
  <c r="Y841" i="1" l="1" a="1"/>
  <c r="Y841" i="1" s="1"/>
  <c r="Y842" i="1" l="1" a="1"/>
  <c r="Y842" i="1" s="1"/>
  <c r="Y843" i="1" l="1" a="1"/>
  <c r="Y843" i="1" s="1"/>
  <c r="Y844" i="1" l="1" a="1"/>
  <c r="Y844" i="1" s="1"/>
  <c r="G291" i="20" l="1"/>
  <c r="H291" i="20" s="1"/>
  <c r="G45" i="26"/>
  <c r="H45" i="26" s="1"/>
  <c r="G44" i="25"/>
  <c r="H44" i="25" s="1"/>
  <c r="Y845" i="1" a="1"/>
  <c r="Y845" i="1" s="1"/>
  <c r="Y846" i="1" l="1" a="1"/>
  <c r="Y846" i="1" s="1"/>
  <c r="Y847" i="1" l="1" a="1"/>
  <c r="Y847" i="1" s="1"/>
  <c r="Y848" i="1" l="1" a="1"/>
  <c r="Y848" i="1" s="1"/>
  <c r="Y849" i="1" l="1" a="1"/>
  <c r="Y849" i="1" s="1"/>
  <c r="Y850" i="1" l="1" a="1"/>
  <c r="Y850" i="1" s="1"/>
  <c r="Y851" i="1" l="1" a="1"/>
  <c r="Y851" i="1" s="1"/>
  <c r="Y852" i="1" l="1" a="1"/>
  <c r="Y852" i="1" s="1"/>
  <c r="Y853" i="1" l="1" a="1"/>
  <c r="Y853" i="1" s="1"/>
  <c r="Y854" i="1" l="1" a="1"/>
  <c r="Y854" i="1" s="1"/>
  <c r="Y855" i="1" l="1" a="1"/>
  <c r="Y855" i="1" s="1"/>
  <c r="Y856" i="1" l="1" a="1"/>
  <c r="Y856" i="1" s="1"/>
  <c r="G678" i="20" l="1"/>
  <c r="H678" i="20" s="1"/>
  <c r="Y857" i="1" a="1"/>
  <c r="Y857" i="1" s="1"/>
  <c r="G3" i="25" l="1"/>
  <c r="H3" i="25" s="1"/>
  <c r="Y858" i="1" a="1"/>
  <c r="Y858" i="1" s="1"/>
  <c r="Y859" i="1" l="1" a="1"/>
  <c r="Y859" i="1" s="1"/>
  <c r="G198" i="20" l="1"/>
  <c r="H198" i="20" s="1"/>
  <c r="Y860" i="1" a="1"/>
  <c r="Y860" i="1" s="1"/>
  <c r="Y861" i="1" l="1" a="1"/>
  <c r="Y861" i="1" s="1"/>
  <c r="Y862" i="1" l="1" a="1"/>
  <c r="Y862" i="1" s="1"/>
  <c r="Y863" i="1" l="1" a="1"/>
  <c r="Y863" i="1" s="1"/>
  <c r="Y864" i="1" l="1" a="1"/>
  <c r="Y864" i="1" s="1"/>
  <c r="Y865" i="1" l="1" a="1"/>
  <c r="Y865" i="1" s="1"/>
  <c r="Y866" i="1" l="1" a="1"/>
  <c r="Y866" i="1" s="1"/>
  <c r="Y867" i="1" l="1" a="1"/>
  <c r="Y867" i="1" s="1"/>
  <c r="Y868" i="1" l="1" a="1"/>
  <c r="Y868" i="1" s="1"/>
  <c r="Y869" i="1" l="1" a="1"/>
  <c r="Y869" i="1" s="1"/>
  <c r="Y870" i="1" l="1" a="1"/>
  <c r="Y870" i="1" s="1"/>
  <c r="Y871" i="1" l="1" a="1"/>
  <c r="Y871" i="1" s="1"/>
  <c r="G61" i="20" l="1"/>
  <c r="H61" i="20" s="1"/>
  <c r="G9" i="26"/>
  <c r="H9" i="26" s="1"/>
  <c r="Y872" i="1" a="1"/>
  <c r="Y872" i="1" s="1"/>
  <c r="Y873" i="1" l="1" a="1"/>
  <c r="Y873" i="1" s="1"/>
  <c r="G177" i="20" l="1"/>
  <c r="H177" i="20" s="1"/>
  <c r="G175" i="20"/>
  <c r="H175" i="20" s="1"/>
  <c r="I180" i="20"/>
  <c r="J180" i="20" s="1"/>
  <c r="Y874" i="1" a="1"/>
  <c r="Y874" i="1" s="1"/>
  <c r="Y875" i="1" l="1" a="1"/>
  <c r="Y875" i="1" s="1"/>
  <c r="Y876" i="1" l="1" a="1"/>
  <c r="Y876" i="1" s="1"/>
  <c r="Y877" i="1" l="1" a="1"/>
  <c r="Y877" i="1" s="1"/>
  <c r="Y878" i="1" l="1" a="1"/>
  <c r="Y878" i="1" s="1"/>
  <c r="G687" i="20" l="1"/>
  <c r="H687" i="20" s="1"/>
  <c r="Y879" i="1" a="1"/>
  <c r="Y879" i="1" s="1"/>
  <c r="Y880" i="1" l="1" a="1"/>
  <c r="Y880" i="1" s="1"/>
  <c r="Y881" i="1" l="1" a="1"/>
  <c r="Y881" i="1" s="1"/>
  <c r="Y882" i="1" l="1" a="1"/>
  <c r="Y882" i="1" s="1"/>
  <c r="Y883" i="1" l="1" a="1"/>
  <c r="Y883" i="1" s="1"/>
  <c r="Y884" i="1" l="1" a="1"/>
  <c r="Y884" i="1" s="1"/>
  <c r="G48" i="25" l="1"/>
  <c r="H48" i="25" s="1"/>
  <c r="G313" i="20"/>
  <c r="H313" i="20" s="1"/>
  <c r="Y885" i="1" a="1"/>
  <c r="Y885" i="1" s="1"/>
  <c r="Y886" i="1" l="1" a="1"/>
  <c r="Y886" i="1" s="1"/>
  <c r="Y887" i="1" l="1" a="1"/>
  <c r="Y887" i="1" s="1"/>
  <c r="Y888" i="1" l="1" a="1"/>
  <c r="Y888" i="1" s="1"/>
  <c r="Y889" i="1" l="1" a="1"/>
  <c r="Y889" i="1" s="1"/>
  <c r="Y890" i="1" l="1" a="1"/>
  <c r="Y890" i="1" s="1"/>
  <c r="Y891" i="1" l="1" a="1"/>
  <c r="Y891" i="1" s="1"/>
  <c r="G690" i="20" l="1"/>
  <c r="H690" i="20" s="1"/>
  <c r="Y892" i="1" a="1"/>
  <c r="Y892" i="1" s="1"/>
  <c r="Y893" i="1" l="1" a="1"/>
  <c r="Y893" i="1" s="1"/>
  <c r="Y894" i="1" l="1" a="1"/>
  <c r="Y894" i="1" s="1"/>
  <c r="G527" i="20" l="1"/>
  <c r="H527" i="20" s="1"/>
  <c r="Y895" i="1" a="1"/>
  <c r="Y895" i="1" s="1"/>
  <c r="Y896" i="1" l="1" a="1"/>
  <c r="Y896" i="1" s="1"/>
  <c r="G287" i="20" l="1"/>
  <c r="H287" i="20" s="1"/>
  <c r="Y897" i="1" a="1"/>
  <c r="Y897" i="1" s="1"/>
  <c r="Y898" i="1" l="1" a="1"/>
  <c r="Y898" i="1" s="1"/>
  <c r="G274" i="20" l="1"/>
  <c r="H274" i="20" s="1"/>
  <c r="G277" i="20"/>
  <c r="H277" i="20" s="1"/>
  <c r="Y899" i="1" a="1"/>
  <c r="Y899" i="1" s="1"/>
  <c r="G8" i="20" l="1"/>
  <c r="H8" i="20" s="1"/>
  <c r="Y900" i="1" a="1"/>
  <c r="Y900" i="1" s="1"/>
  <c r="Y901" i="1" l="1" a="1"/>
  <c r="Y901" i="1" s="1"/>
  <c r="Y902" i="1" l="1" a="1"/>
  <c r="Y902" i="1" s="1"/>
  <c r="Y903" i="1" l="1" a="1"/>
  <c r="Y903" i="1" s="1"/>
  <c r="G135" i="20" l="1"/>
  <c r="H135" i="20" s="1"/>
  <c r="G133" i="20"/>
  <c r="H133" i="20" s="1"/>
  <c r="G19" i="26"/>
  <c r="H19" i="26" s="1"/>
  <c r="G107" i="20"/>
  <c r="H107" i="20" s="1"/>
  <c r="G116" i="20"/>
  <c r="H116" i="20" s="1"/>
  <c r="I140" i="20"/>
  <c r="J140" i="20" s="1"/>
  <c r="I115" i="20"/>
  <c r="J115" i="20" s="1"/>
  <c r="G121" i="20"/>
  <c r="H121" i="20" s="1"/>
  <c r="G132" i="20"/>
  <c r="H132" i="20" s="1"/>
  <c r="Y904" i="1" a="1"/>
  <c r="Y904" i="1" s="1"/>
  <c r="G252" i="20" l="1"/>
  <c r="H252" i="20" s="1"/>
  <c r="Y905" i="1" a="1"/>
  <c r="Y905" i="1" s="1"/>
  <c r="Y906" i="1" l="1" a="1"/>
  <c r="Y906" i="1" s="1"/>
  <c r="Y907" i="1" l="1" a="1"/>
  <c r="Y907" i="1" s="1"/>
  <c r="Y908" i="1" l="1" a="1"/>
  <c r="Y908" i="1" s="1"/>
  <c r="Y909" i="1" l="1" a="1"/>
  <c r="Y909" i="1" s="1"/>
  <c r="Y910" i="1" l="1" a="1"/>
  <c r="Y910" i="1" s="1"/>
  <c r="Y911" i="1" l="1" a="1"/>
  <c r="Y911" i="1" s="1"/>
  <c r="G538" i="20" l="1"/>
  <c r="H538" i="20" s="1"/>
  <c r="G566" i="20"/>
  <c r="H566" i="20" s="1"/>
  <c r="Y912" i="1" a="1"/>
  <c r="Y912" i="1" s="1"/>
  <c r="G109" i="26" l="1"/>
  <c r="H109" i="26" s="1"/>
  <c r="Y913" i="1" a="1"/>
  <c r="Y913" i="1" s="1"/>
  <c r="Y914" i="1" l="1" a="1"/>
  <c r="Y914" i="1" s="1"/>
  <c r="G77" i="25" l="1"/>
  <c r="H77" i="25" s="1"/>
  <c r="Y915" i="1" a="1"/>
  <c r="Y915" i="1" s="1"/>
  <c r="G321" i="20" l="1"/>
  <c r="H321" i="20" s="1"/>
  <c r="Y916" i="1" a="1"/>
  <c r="Y916" i="1" s="1"/>
  <c r="G548" i="20" l="1"/>
  <c r="H548" i="20" s="1"/>
  <c r="G540" i="20"/>
  <c r="H540" i="20" s="1"/>
  <c r="G570" i="20"/>
  <c r="H570" i="20" s="1"/>
  <c r="Y917" i="1" a="1"/>
  <c r="Y917" i="1" s="1"/>
  <c r="Y918" i="1" l="1" a="1"/>
  <c r="Y918" i="1" s="1"/>
  <c r="Y919" i="1" l="1" a="1"/>
  <c r="Y919" i="1" s="1"/>
  <c r="G413" i="20" l="1"/>
  <c r="H413" i="20" s="1"/>
  <c r="Y920" i="1" a="1"/>
  <c r="Y920" i="1" s="1"/>
  <c r="G731" i="20" l="1"/>
  <c r="H731" i="20" s="1"/>
  <c r="G739" i="20"/>
  <c r="H739" i="20" s="1"/>
  <c r="Y921" i="1" a="1"/>
  <c r="Y921" i="1" s="1"/>
  <c r="G372" i="20" l="1"/>
  <c r="H372" i="20" s="1"/>
  <c r="G385" i="20"/>
  <c r="H385" i="20" s="1"/>
  <c r="Y922" i="1" a="1"/>
  <c r="Y922" i="1" s="1"/>
  <c r="G550" i="20" l="1"/>
  <c r="H550" i="20" s="1"/>
  <c r="G576" i="20"/>
  <c r="H576" i="20" s="1"/>
  <c r="Y923" i="1" a="1"/>
  <c r="Y923" i="1" s="1"/>
  <c r="G209" i="20" l="1"/>
  <c r="H209" i="20" s="1"/>
  <c r="Y924" i="1" a="1"/>
  <c r="Y924" i="1" s="1"/>
  <c r="G29" i="26" l="1"/>
  <c r="H29" i="26" s="1"/>
  <c r="Y925" i="1" a="1"/>
  <c r="Y925" i="1" s="1"/>
  <c r="Y926" i="1" l="1" a="1"/>
  <c r="Y926" i="1" s="1"/>
  <c r="G20" i="25" l="1"/>
  <c r="H20" i="25" s="1"/>
  <c r="G108" i="20"/>
  <c r="H108" i="20" s="1"/>
  <c r="G114" i="20"/>
  <c r="H114" i="20" s="1"/>
  <c r="I129" i="20"/>
  <c r="J129" i="20" s="1"/>
  <c r="Y927" i="1" a="1"/>
  <c r="Y927" i="1" s="1"/>
  <c r="G662" i="20" l="1"/>
  <c r="H662" i="20" s="1"/>
  <c r="Y928" i="1" a="1"/>
  <c r="Y928" i="1" s="1"/>
  <c r="G732" i="20" l="1"/>
  <c r="H732" i="20" s="1"/>
  <c r="G708" i="20"/>
  <c r="H708" i="20" s="1"/>
  <c r="Y929" i="1" a="1"/>
  <c r="Y929" i="1" s="1"/>
  <c r="Y930" i="1" l="1" a="1"/>
  <c r="Y930" i="1" s="1"/>
  <c r="Y931" i="1" l="1" a="1"/>
  <c r="Y931" i="1" s="1"/>
  <c r="Y932" i="1" l="1" a="1"/>
  <c r="Y932" i="1" s="1"/>
  <c r="Y933" i="1" l="1" a="1"/>
  <c r="Y933" i="1" s="1"/>
  <c r="Y934" i="1" l="1" a="1"/>
  <c r="Y934" i="1" s="1"/>
  <c r="Y935" i="1" l="1" a="1"/>
  <c r="Y935" i="1" s="1"/>
  <c r="G28" i="20" l="1"/>
  <c r="H28" i="20" s="1"/>
  <c r="Y936" i="1" a="1"/>
  <c r="Y936" i="1" s="1"/>
  <c r="Y937" i="1" l="1" a="1"/>
  <c r="Y937" i="1" s="1"/>
  <c r="Y938" i="1" l="1" a="1"/>
  <c r="Y938" i="1" s="1"/>
  <c r="Y939" i="1" l="1" a="1"/>
  <c r="Y939" i="1" s="1"/>
  <c r="G521" i="20" l="1"/>
  <c r="H521" i="20" s="1"/>
  <c r="G569" i="20"/>
  <c r="H569" i="20" s="1"/>
  <c r="Y940" i="1" a="1"/>
  <c r="Y940" i="1" s="1"/>
  <c r="Y941" i="1" l="1" a="1"/>
  <c r="Y941" i="1" s="1"/>
  <c r="G679" i="20" l="1"/>
  <c r="H679" i="20" s="1"/>
  <c r="Y942" i="1" a="1"/>
  <c r="Y942" i="1" s="1"/>
  <c r="H301" i="20" l="1"/>
  <c r="G315" i="20"/>
  <c r="H315" i="20" s="1"/>
  <c r="Y943" i="1" a="1"/>
  <c r="Y943" i="1" s="1"/>
  <c r="G212" i="20" l="1"/>
  <c r="H212" i="20" s="1"/>
  <c r="Y944" i="1" a="1"/>
  <c r="Y944" i="1" s="1"/>
  <c r="Y945" i="1" l="1" a="1"/>
  <c r="Y945" i="1" s="1"/>
  <c r="Y946" i="1" l="1" a="1"/>
  <c r="Y946" i="1" s="1"/>
  <c r="Y947" i="1" l="1" a="1"/>
  <c r="Y947" i="1" s="1"/>
  <c r="G612" i="20" l="1"/>
  <c r="H612" i="20" s="1"/>
  <c r="Y948" i="1" a="1"/>
  <c r="Y948" i="1" s="1"/>
  <c r="Z947" i="1" s="1"/>
  <c r="AA947" i="1" s="1"/>
  <c r="Z948" i="1" l="1"/>
  <c r="AA948" i="1" s="1"/>
  <c r="G445" i="20"/>
  <c r="H445" i="20" s="1"/>
  <c r="Z946" i="1"/>
  <c r="AA946" i="1" s="1"/>
  <c r="Z942" i="1"/>
  <c r="AA942" i="1" s="1"/>
  <c r="Z945" i="1"/>
  <c r="AA945" i="1" s="1"/>
  <c r="Z944" i="1"/>
  <c r="AA944" i="1" s="1"/>
  <c r="Y949" i="1" a="1"/>
  <c r="Y949" i="1" s="1"/>
  <c r="Y950" i="1" l="1" a="1"/>
  <c r="Y950" i="1" s="1"/>
  <c r="G435" i="20" l="1"/>
  <c r="H435" i="20" s="1"/>
  <c r="Y951" i="1" a="1"/>
  <c r="Y951" i="1" s="1"/>
  <c r="Y952" i="1" l="1" a="1"/>
  <c r="Y952" i="1" s="1"/>
  <c r="Y953" i="1" l="1" a="1"/>
  <c r="Y953" i="1" s="1"/>
  <c r="G304" i="20" l="1"/>
  <c r="H304" i="20" s="1"/>
  <c r="Y954" i="1" a="1"/>
  <c r="Y954" i="1" s="1"/>
  <c r="G599" i="20" l="1"/>
  <c r="H599" i="20" s="1"/>
  <c r="Y955" i="1" a="1"/>
  <c r="Y955" i="1" s="1"/>
  <c r="G382" i="20" l="1"/>
  <c r="H382" i="20" s="1"/>
  <c r="Y956" i="1" a="1"/>
  <c r="Y956" i="1" s="1"/>
  <c r="G700" i="20" s="1"/>
  <c r="H700" i="20" s="1"/>
  <c r="Y957" i="1" l="1" a="1"/>
  <c r="Y957" i="1" s="1"/>
  <c r="G455" i="20" l="1"/>
  <c r="H455" i="20" s="1"/>
  <c r="I453" i="20"/>
  <c r="J453" i="20" s="1"/>
  <c r="Y958" i="1" a="1"/>
  <c r="Y958" i="1" s="1"/>
  <c r="Y959" i="1" l="1" a="1"/>
  <c r="Y959" i="1" s="1"/>
  <c r="G159" i="20" l="1"/>
  <c r="H159" i="20" s="1"/>
  <c r="Y960" i="1" a="1"/>
  <c r="Y960" i="1" s="1"/>
  <c r="G405" i="20" l="1"/>
  <c r="H405" i="20" s="1"/>
  <c r="Y961" i="1" a="1"/>
  <c r="Y961" i="1" s="1"/>
  <c r="Y962" i="1" l="1" a="1"/>
  <c r="Y962" i="1" s="1"/>
  <c r="Y963" i="1" l="1" a="1"/>
  <c r="Y963" i="1" s="1"/>
  <c r="Y964" i="1" l="1" a="1"/>
  <c r="Y964" i="1" s="1"/>
  <c r="Z964" i="1" l="1"/>
  <c r="G289" i="20"/>
  <c r="H289" i="20" s="1"/>
  <c r="G283" i="20"/>
  <c r="H283" i="20" s="1"/>
  <c r="Z963" i="1"/>
  <c r="AA963" i="1" s="1"/>
  <c r="Z962" i="1"/>
  <c r="AA962" i="1" s="1"/>
  <c r="Z961" i="1"/>
  <c r="AA961" i="1" s="1"/>
  <c r="Z960" i="1"/>
  <c r="AA960" i="1" s="1"/>
  <c r="AA964" i="1"/>
  <c r="Y965" i="1" a="1"/>
  <c r="Y965" i="1" s="1"/>
  <c r="G143" i="20" l="1"/>
  <c r="H143" i="20" s="1"/>
  <c r="G102" i="20"/>
  <c r="H102" i="20" s="1"/>
  <c r="Y968" i="1" l="1" a="1"/>
  <c r="Y968" i="1" s="1"/>
  <c r="Y969" i="1" l="1" a="1"/>
  <c r="Y969" i="1" s="1"/>
  <c r="Y970" i="1" l="1" a="1"/>
  <c r="Y970" i="1" s="1"/>
  <c r="Y971" i="1" l="1" a="1"/>
  <c r="Y971" i="1" s="1"/>
  <c r="G137" i="20" l="1"/>
  <c r="H137" i="20" s="1"/>
  <c r="Y972" i="1" a="1"/>
  <c r="Y972" i="1" s="1"/>
  <c r="G161" i="20" l="1"/>
  <c r="H161" i="20" s="1"/>
  <c r="G25" i="25"/>
  <c r="H25" i="25" s="1"/>
  <c r="I164" i="20"/>
  <c r="J164" i="20" s="1"/>
  <c r="Y973" i="1" a="1"/>
  <c r="Y973" i="1" s="1"/>
  <c r="G389" i="20" l="1"/>
  <c r="H389" i="20" s="1"/>
  <c r="G376" i="20"/>
  <c r="H376" i="20" s="1"/>
  <c r="Y974" i="1" a="1"/>
  <c r="Y974" i="1" s="1"/>
  <c r="G238" i="20" l="1"/>
  <c r="H238" i="20" s="1"/>
  <c r="Y975" i="1" a="1"/>
  <c r="Y975" i="1" s="1"/>
  <c r="Y976" i="1" l="1" a="1"/>
  <c r="Y976" i="1" s="1"/>
  <c r="G422" i="20" l="1"/>
  <c r="H422" i="20" s="1"/>
  <c r="Y977" i="1" a="1"/>
  <c r="Y977" i="1" s="1"/>
  <c r="I339" i="20" l="1"/>
  <c r="J339" i="20" s="1"/>
  <c r="Y978" i="1" a="1"/>
  <c r="Y978" i="1" s="1"/>
  <c r="Y979" i="1" l="1" a="1"/>
  <c r="Y979" i="1" s="1"/>
  <c r="G29" i="20" l="1"/>
  <c r="H29" i="20" s="1"/>
  <c r="Y980" i="1" a="1"/>
  <c r="Y980" i="1" s="1"/>
  <c r="G660" i="20" l="1"/>
  <c r="H660" i="20" s="1"/>
  <c r="Y981" i="1" a="1"/>
  <c r="Y981" i="1" s="1"/>
  <c r="Y982" i="1" l="1" a="1"/>
  <c r="Y982" i="1" s="1"/>
  <c r="G106" i="25" l="1"/>
  <c r="H106" i="25" s="1"/>
  <c r="Y983" i="1" a="1"/>
  <c r="Y983" i="1" s="1"/>
  <c r="Y985" i="1" l="1" a="1"/>
  <c r="Y985" i="1" s="1"/>
  <c r="Y986" i="1" l="1" a="1"/>
  <c r="Y986" i="1" s="1"/>
  <c r="G432" i="20" s="1"/>
  <c r="H432" i="20" s="1"/>
  <c r="Y987" i="1" l="1" a="1"/>
  <c r="Y987" i="1" s="1"/>
  <c r="Y988" i="1" l="1" a="1"/>
  <c r="Y988" i="1" s="1"/>
  <c r="G97" i="25" l="1"/>
  <c r="H97" i="25" s="1"/>
  <c r="G624" i="20"/>
  <c r="H624" i="20" s="1"/>
  <c r="Y989" i="1" a="1"/>
  <c r="Y989" i="1" s="1"/>
  <c r="Y990" i="1" l="1" a="1"/>
  <c r="Y990" i="1" s="1"/>
  <c r="Y991" i="1" l="1" a="1"/>
  <c r="Y991" i="1" s="1"/>
  <c r="G201" i="20" l="1"/>
  <c r="H201" i="20" s="1"/>
  <c r="Y992" i="1" a="1"/>
  <c r="Y992" i="1" s="1"/>
  <c r="G677" i="20" l="1"/>
  <c r="H677" i="20" s="1"/>
  <c r="G110" i="26"/>
  <c r="H110" i="26" s="1"/>
  <c r="G683" i="20"/>
  <c r="H683" i="20" s="1"/>
  <c r="G681" i="20"/>
  <c r="H681" i="20" s="1"/>
  <c r="Y993" i="1" a="1"/>
  <c r="Y993" i="1" s="1"/>
  <c r="G49" i="25" l="1"/>
  <c r="H49" i="25" s="1"/>
  <c r="Y994" i="1" a="1"/>
  <c r="Y994" i="1" s="1"/>
  <c r="Y995" i="1" l="1" a="1"/>
  <c r="Y995" i="1" s="1"/>
  <c r="Y996" i="1" l="1" a="1"/>
  <c r="Y996" i="1" s="1"/>
  <c r="G485" i="20" l="1"/>
  <c r="H485" i="20" s="1"/>
  <c r="Y998" i="1" l="1" a="1"/>
  <c r="Y998" i="1" s="1"/>
  <c r="Y999" i="1" l="1" a="1"/>
  <c r="Y999" i="1" s="1"/>
  <c r="G342" i="20" l="1"/>
  <c r="H342" i="20" s="1"/>
  <c r="Y1000" i="1" a="1"/>
  <c r="Y1000" i="1" s="1"/>
  <c r="Y1001" i="1" l="1" a="1"/>
  <c r="Y1001" i="1" s="1"/>
  <c r="G62" i="20" l="1"/>
  <c r="H62" i="20" s="1"/>
  <c r="G56" i="20"/>
  <c r="H56" i="20" s="1"/>
  <c r="Y1002" i="1" a="1"/>
  <c r="Y1002" i="1" s="1"/>
  <c r="G6" i="20" l="1"/>
  <c r="H6" i="20" s="1"/>
  <c r="Y1003" i="1" a="1"/>
  <c r="Y1003" i="1" s="1"/>
  <c r="Y1004" i="1" l="1" a="1"/>
  <c r="Y1004" i="1" s="1"/>
  <c r="Y1005" i="1" l="1" a="1"/>
  <c r="Y1005" i="1" s="1"/>
  <c r="I213" i="20" l="1"/>
  <c r="J213" i="20" s="1"/>
  <c r="G219" i="20"/>
  <c r="H219" i="20" s="1"/>
  <c r="G216" i="20"/>
  <c r="H216" i="20" s="1"/>
  <c r="Y1006" i="1" a="1"/>
  <c r="Y1006" i="1" s="1"/>
  <c r="Y1007" i="1" l="1" a="1"/>
  <c r="Y1007" i="1" s="1"/>
  <c r="G24" i="26" l="1"/>
  <c r="H24" i="26" s="1"/>
  <c r="G158" i="20"/>
  <c r="H158" i="20" s="1"/>
  <c r="Y1008" i="1" a="1"/>
  <c r="Y1008" i="1" s="1"/>
  <c r="I65" i="26" l="1"/>
  <c r="J65" i="26" s="1"/>
  <c r="I374" i="20"/>
  <c r="J374" i="20" s="1"/>
  <c r="I370" i="20"/>
  <c r="J370" i="20" s="1"/>
  <c r="I62" i="25"/>
  <c r="J62" i="25" s="1"/>
  <c r="I381" i="20"/>
  <c r="J381" i="20" s="1"/>
  <c r="I384" i="20"/>
  <c r="J384" i="20" s="1"/>
  <c r="Y1009" i="1" a="1"/>
  <c r="Y1009" i="1" s="1"/>
  <c r="Y1010" i="1" l="1" a="1"/>
  <c r="Y1010" i="1" s="1"/>
  <c r="Y1012" i="1" l="1" a="1"/>
  <c r="Y1012" i="1" s="1"/>
  <c r="G478" i="20" l="1"/>
  <c r="H478" i="20" s="1"/>
  <c r="Y1013" i="1" a="1"/>
  <c r="Y1013" i="1" s="1"/>
  <c r="Y1014" i="1" l="1" a="1"/>
  <c r="Y1014" i="1" s="1"/>
  <c r="G32" i="26" l="1"/>
  <c r="H32" i="26" s="1"/>
  <c r="G210" i="20"/>
  <c r="H210" i="20" s="1"/>
  <c r="G218" i="20"/>
  <c r="H218" i="20" s="1"/>
  <c r="Y1015" i="1" a="1"/>
  <c r="Y1015" i="1" s="1"/>
  <c r="Y1016" i="1" l="1" a="1"/>
  <c r="Y1016" i="1" s="1"/>
  <c r="Y1017" i="1" l="1" a="1"/>
  <c r="Y1017" i="1" s="1"/>
  <c r="Y1018" i="1" l="1" a="1"/>
  <c r="Y1018" i="1" s="1"/>
  <c r="Y1019" i="1" l="1" a="1"/>
  <c r="Y1019" i="1" s="1"/>
  <c r="G346" i="20" l="1"/>
  <c r="H346" i="20" s="1"/>
  <c r="Y1020" i="1" a="1"/>
  <c r="Y1020" i="1" s="1"/>
  <c r="G379" i="20" l="1"/>
  <c r="H379" i="20" s="1"/>
  <c r="G393" i="20"/>
  <c r="H393" i="20" s="1"/>
  <c r="Y1021" i="1" a="1"/>
  <c r="Y1021" i="1" s="1"/>
  <c r="G694" i="20" l="1"/>
  <c r="H694" i="20" s="1"/>
  <c r="Y1022" i="1" a="1"/>
  <c r="Y1022" i="1" s="1"/>
  <c r="G275" i="20" l="1"/>
  <c r="H275" i="20" s="1"/>
  <c r="Y1023" i="1" a="1"/>
  <c r="Y1023" i="1" s="1"/>
  <c r="G703" i="20" l="1"/>
  <c r="H703" i="20" s="1"/>
  <c r="Y1024" i="1" a="1"/>
  <c r="Y1024" i="1" s="1"/>
  <c r="Y1025" i="1" l="1" a="1"/>
  <c r="Y1025" i="1" s="1"/>
  <c r="Y1026" i="1" l="1" a="1"/>
  <c r="Y1026" i="1" s="1"/>
  <c r="G176" i="20" l="1"/>
  <c r="H176" i="20" s="1"/>
  <c r="G195" i="20"/>
  <c r="H195" i="20" s="1"/>
  <c r="Y1027" i="1" a="1"/>
  <c r="Y1027" i="1" s="1"/>
  <c r="G71" i="26" l="1"/>
  <c r="H71" i="26" s="1"/>
  <c r="Y1028" i="1" a="1"/>
  <c r="Y1028" i="1" s="1"/>
  <c r="Y1029" i="1" l="1" a="1"/>
  <c r="Y1029" i="1" s="1"/>
  <c r="Y1030" i="1" l="1" a="1"/>
  <c r="Y1030" i="1" s="1"/>
  <c r="G409" i="20" l="1"/>
  <c r="H409" i="20" s="1"/>
  <c r="Y1031" i="1" a="1"/>
  <c r="Y1031" i="1" s="1"/>
  <c r="G476" i="20" l="1"/>
  <c r="H476" i="20" s="1"/>
  <c r="I493" i="20"/>
  <c r="J493" i="20" s="1"/>
  <c r="Y1032" i="1" a="1"/>
  <c r="Y1032" i="1" s="1"/>
  <c r="G79" i="25" l="1"/>
  <c r="H79" i="25" s="1"/>
  <c r="G489" i="20"/>
  <c r="H489" i="20" s="1"/>
  <c r="Y1033" i="1" a="1"/>
  <c r="Y1033" i="1" s="1"/>
  <c r="G99" i="26" l="1"/>
  <c r="H99" i="26" s="1"/>
  <c r="G588" i="20"/>
  <c r="H588" i="20" s="1"/>
  <c r="Y1034" i="1" a="1"/>
  <c r="Y1034" i="1" s="1"/>
  <c r="G642" i="20" l="1"/>
  <c r="H642" i="20" s="1"/>
  <c r="G638" i="20"/>
  <c r="H638" i="20" s="1"/>
  <c r="Y1036" i="1" l="1" a="1"/>
  <c r="Y1036" i="1" s="1"/>
  <c r="G641" i="20" l="1"/>
  <c r="H641" i="20" s="1"/>
  <c r="G640" i="20"/>
  <c r="H640" i="20" s="1"/>
  <c r="G656" i="20"/>
  <c r="H656" i="20" s="1"/>
  <c r="G648" i="20"/>
  <c r="H648" i="20" s="1"/>
  <c r="G646" i="20"/>
  <c r="H646" i="20" s="1"/>
  <c r="G661" i="20"/>
  <c r="H661" i="20" s="1"/>
  <c r="G653" i="20"/>
  <c r="H653" i="20" s="1"/>
  <c r="G639" i="20"/>
  <c r="H639" i="20" s="1"/>
  <c r="G654" i="20"/>
  <c r="H654" i="20" s="1"/>
  <c r="Y1037" i="1" a="1"/>
  <c r="Y1037" i="1" s="1"/>
  <c r="G35" i="20" l="1"/>
  <c r="H35" i="20" s="1"/>
  <c r="G54" i="20"/>
  <c r="H54" i="20" s="1"/>
  <c r="G43" i="20"/>
  <c r="H43" i="20" s="1"/>
  <c r="G59" i="20"/>
  <c r="H59" i="20" s="1"/>
  <c r="G46" i="20"/>
  <c r="H46" i="20" s="1"/>
  <c r="Y1038" i="1" a="1"/>
  <c r="Y1038" i="1" s="1"/>
  <c r="Y1040" i="1" l="1" a="1"/>
  <c r="Y1040" i="1" s="1"/>
  <c r="G360" i="20" l="1"/>
  <c r="H360" i="20" s="1"/>
  <c r="G63" i="26"/>
  <c r="H63" i="26" s="1"/>
  <c r="G355" i="20"/>
  <c r="H355" i="20" s="1"/>
  <c r="G61" i="25"/>
  <c r="H61" i="25" s="1"/>
  <c r="Y1041" i="1" a="1"/>
  <c r="Y1041" i="1" s="1"/>
  <c r="G408" i="20" l="1"/>
  <c r="H408" i="20" s="1"/>
  <c r="Y1042" i="1" a="1"/>
  <c r="Y1042" i="1" s="1"/>
  <c r="G423" i="20" l="1"/>
  <c r="H423" i="20" s="1"/>
  <c r="Y1043" i="1" a="1"/>
  <c r="Y1043" i="1" s="1"/>
  <c r="G684" i="20" l="1"/>
  <c r="H684" i="20" s="1"/>
  <c r="I675" i="20"/>
  <c r="J675" i="20" s="1"/>
  <c r="G682" i="20"/>
  <c r="H682" i="20" s="1"/>
  <c r="G672" i="20"/>
  <c r="H672" i="20" s="1"/>
  <c r="Y1044" i="1" a="1"/>
  <c r="Y1044" i="1" s="1"/>
  <c r="G229" i="20" l="1"/>
  <c r="H229" i="20" s="1"/>
  <c r="Y1045" i="1" a="1"/>
  <c r="Y1045" i="1" s="1"/>
  <c r="Y1046" i="1" l="1" a="1"/>
  <c r="Y1046" i="1" s="1"/>
  <c r="G466" i="20" l="1"/>
  <c r="H466" i="20" s="1"/>
  <c r="Y1047" i="1" a="1"/>
  <c r="Y1047" i="1" s="1"/>
  <c r="G264" i="20" l="1"/>
  <c r="H264" i="20" s="1"/>
  <c r="Y1048" i="1" a="1"/>
  <c r="Y1048" i="1" s="1"/>
  <c r="G64" i="26" l="1"/>
  <c r="H64" i="26" s="1"/>
  <c r="I60" i="25"/>
  <c r="J60" i="25" s="1"/>
  <c r="Y1049" i="1" a="1"/>
  <c r="Y1049" i="1" s="1"/>
  <c r="G623" i="20" l="1"/>
  <c r="H623" i="20" s="1"/>
  <c r="Y1050" i="1" a="1"/>
  <c r="Y1050" i="1" s="1"/>
  <c r="Y1051" i="1" l="1" a="1"/>
  <c r="Y1051" i="1" s="1"/>
  <c r="G51" i="25" l="1"/>
  <c r="H51" i="25" s="1"/>
  <c r="G56" i="26"/>
  <c r="H56" i="26" s="1"/>
  <c r="G331" i="20"/>
  <c r="H331" i="20" s="1"/>
  <c r="Y1052" i="1" a="1"/>
  <c r="Y1052" i="1" s="1"/>
  <c r="G190" i="20" l="1"/>
  <c r="H190" i="20" s="1"/>
  <c r="G29" i="25"/>
  <c r="H29" i="25" s="1"/>
  <c r="Y1053" i="1" a="1"/>
  <c r="Y1053" i="1" s="1"/>
  <c r="Y1054" i="1" l="1" a="1"/>
  <c r="Y1054" i="1" s="1"/>
  <c r="G250" i="20" l="1"/>
  <c r="H250" i="20" s="1"/>
  <c r="G254" i="20"/>
  <c r="H254" i="20" s="1"/>
  <c r="Y1055" i="1" a="1"/>
  <c r="Y1055" i="1" s="1"/>
  <c r="G258" i="20" l="1"/>
  <c r="H258" i="20" s="1"/>
  <c r="Y1056" i="1" a="1"/>
  <c r="Y1056" i="1" s="1"/>
  <c r="G87" i="26" l="1"/>
  <c r="H87" i="26" s="1"/>
  <c r="Y1057" i="1" a="1"/>
  <c r="Y1057" i="1" s="1"/>
  <c r="G193" i="20" l="1"/>
  <c r="H193" i="20" s="1"/>
  <c r="G196" i="20"/>
  <c r="H196" i="20" s="1"/>
  <c r="G186" i="20"/>
  <c r="H186" i="20" s="1"/>
  <c r="G184" i="20"/>
  <c r="H184" i="20" s="1"/>
  <c r="I181" i="20"/>
  <c r="J181" i="20" s="1"/>
  <c r="G194" i="20"/>
  <c r="H194" i="20" s="1"/>
  <c r="Y1058" i="1" a="1"/>
  <c r="Y1058" i="1" s="1"/>
  <c r="G561" i="20" l="1"/>
  <c r="H561" i="20" s="1"/>
  <c r="G560" i="20"/>
  <c r="H560" i="20" s="1"/>
  <c r="G536" i="20"/>
  <c r="H536" i="20" s="1"/>
  <c r="G573" i="20"/>
  <c r="H573" i="20" s="1"/>
  <c r="Y1059" i="1" a="1"/>
  <c r="Y1059" i="1" s="1"/>
  <c r="Y1060" i="1" l="1" a="1"/>
  <c r="Y1060" i="1" s="1"/>
  <c r="G33" i="20" l="1"/>
  <c r="H33" i="20" s="1"/>
  <c r="G4" i="25"/>
  <c r="H4" i="25" s="1"/>
  <c r="G14" i="20"/>
  <c r="H14" i="20" s="1"/>
  <c r="Y1061" i="1" a="1"/>
  <c r="Y1061" i="1" s="1"/>
  <c r="Y1062" i="1" l="1" a="1"/>
  <c r="Y1062" i="1" s="1"/>
  <c r="Y1064" i="1" l="1" a="1"/>
  <c r="Y1064" i="1" s="1"/>
  <c r="G59" i="26" l="1"/>
  <c r="H59" i="26" s="1"/>
  <c r="I60" i="26"/>
  <c r="J60" i="26" s="1"/>
  <c r="I344" i="20"/>
  <c r="J344" i="20" s="1"/>
  <c r="G347" i="20"/>
  <c r="H347" i="20" s="1"/>
  <c r="Y1065" i="1" a="1"/>
  <c r="Y1065" i="1" s="1"/>
  <c r="G366" i="20" l="1"/>
  <c r="H366" i="20" s="1"/>
  <c r="G358" i="20"/>
  <c r="H358" i="20" s="1"/>
  <c r="I356" i="20"/>
  <c r="J356" i="20" s="1"/>
  <c r="I368" i="20"/>
  <c r="J368" i="20" s="1"/>
  <c r="I365" i="20"/>
  <c r="J365" i="20" s="1"/>
  <c r="I357" i="20"/>
  <c r="J357" i="20" s="1"/>
  <c r="G359" i="20"/>
  <c r="H359" i="20" s="1"/>
  <c r="Y1066" i="1" a="1"/>
  <c r="Y1066" i="1" s="1"/>
  <c r="Y1067" i="1" l="1" a="1"/>
  <c r="Y1067" i="1" s="1"/>
  <c r="Y1068" i="1" l="1" a="1"/>
  <c r="Y1068" i="1" s="1"/>
  <c r="G480" i="20" l="1"/>
  <c r="H480" i="20" s="1"/>
  <c r="G82" i="26"/>
  <c r="H82" i="26" s="1"/>
  <c r="Y1069" i="1" a="1"/>
  <c r="Y1069" i="1" s="1"/>
  <c r="I456" i="20" l="1"/>
  <c r="J456" i="20" s="1"/>
  <c r="G76" i="25"/>
  <c r="H76" i="25" s="1"/>
  <c r="I75" i="25"/>
  <c r="J75" i="25" s="1"/>
  <c r="G465" i="20"/>
  <c r="H465" i="20" s="1"/>
  <c r="G461" i="20"/>
  <c r="H461" i="20" s="1"/>
  <c r="G468" i="20"/>
  <c r="H468" i="20" s="1"/>
  <c r="I79" i="26"/>
  <c r="J79" i="26" s="1"/>
  <c r="I459" i="20"/>
  <c r="J459" i="20" s="1"/>
  <c r="G454" i="20"/>
  <c r="H454" i="20" s="1"/>
  <c r="G78" i="26"/>
  <c r="H78" i="26" s="1"/>
  <c r="G460" i="20"/>
  <c r="H460" i="20" s="1"/>
  <c r="Y1070" i="1" a="1"/>
  <c r="Y1070" i="1" s="1"/>
  <c r="G597" i="20" l="1"/>
  <c r="H597" i="20" s="1"/>
  <c r="G587" i="20"/>
  <c r="H587" i="20" s="1"/>
  <c r="Y1073" i="1" l="1" a="1"/>
  <c r="Y1073" i="1" s="1"/>
  <c r="G428" i="20" l="1"/>
  <c r="H428" i="20" s="1"/>
  <c r="G425" i="20"/>
  <c r="H425" i="20" s="1"/>
  <c r="G430" i="20"/>
  <c r="H430" i="20" s="1"/>
  <c r="G431" i="20"/>
  <c r="H431" i="20" s="1"/>
  <c r="Y1075" i="1" l="1" a="1"/>
  <c r="Y1075" i="1" s="1"/>
  <c r="G226" i="20" l="1"/>
  <c r="H226" i="20" s="1"/>
  <c r="G225" i="20"/>
  <c r="H225" i="20" s="1"/>
  <c r="Y1076" i="1" a="1"/>
  <c r="Y1076" i="1" s="1"/>
  <c r="G17" i="20" l="1"/>
  <c r="H17" i="20" s="1"/>
  <c r="Y1077" i="1" a="1"/>
  <c r="Y1077" i="1" s="1"/>
  <c r="G208" i="20" l="1"/>
  <c r="H208" i="20" s="1"/>
  <c r="I220" i="20"/>
  <c r="J220" i="20" s="1"/>
  <c r="G33" i="25"/>
  <c r="H33" i="25" s="1"/>
  <c r="G204" i="20"/>
  <c r="H204" i="20" s="1"/>
  <c r="G221" i="20"/>
  <c r="H221" i="20" s="1"/>
  <c r="G215" i="20"/>
  <c r="H215" i="20" s="1"/>
  <c r="Y1078" i="1" a="1"/>
  <c r="Y1078" i="1" s="1"/>
  <c r="G288" i="20" l="1"/>
  <c r="H288" i="20" s="1"/>
  <c r="I43" i="25"/>
  <c r="J43" i="25" s="1"/>
  <c r="G45" i="25"/>
  <c r="H45" i="25" s="1"/>
  <c r="G292" i="20"/>
  <c r="H292" i="20" s="1"/>
  <c r="G285" i="20"/>
  <c r="H285" i="20" s="1"/>
  <c r="I281" i="20"/>
  <c r="J281" i="20" s="1"/>
  <c r="Y1079" i="1" a="1"/>
  <c r="Y1079" i="1" s="1"/>
  <c r="Y1080" i="1" l="1" a="1"/>
  <c r="Y1080" i="1" s="1"/>
  <c r="G658" i="20" l="1"/>
  <c r="H658" i="20" s="1"/>
  <c r="Y1081" i="1" a="1"/>
  <c r="Y1081" i="1" s="1"/>
  <c r="Y1082" i="1" l="1" a="1"/>
  <c r="Y1082" i="1" s="1"/>
  <c r="G369" i="20" l="1"/>
  <c r="H369" i="20" s="1"/>
  <c r="G361" i="20"/>
  <c r="H361" i="20" s="1"/>
  <c r="Y1083" i="1" a="1"/>
  <c r="Y1083" i="1" s="1"/>
  <c r="G266" i="20" l="1"/>
  <c r="H266" i="20" s="1"/>
  <c r="Y1084" i="1" a="1"/>
  <c r="Y1084" i="1" s="1"/>
  <c r="I361" i="20" l="1"/>
  <c r="J361" i="20" s="1"/>
  <c r="I64" i="26"/>
  <c r="J64" i="26" s="1"/>
  <c r="I63" i="26"/>
  <c r="J63" i="26" s="1"/>
  <c r="I359" i="20"/>
  <c r="J359" i="20" s="1"/>
  <c r="G357" i="20"/>
  <c r="H357" i="20" s="1"/>
  <c r="I358" i="20"/>
  <c r="J358" i="20" s="1"/>
  <c r="G365" i="20"/>
  <c r="H365" i="20" s="1"/>
  <c r="I61" i="25"/>
  <c r="J61" i="25" s="1"/>
  <c r="G362" i="20"/>
  <c r="H362" i="20" s="1"/>
  <c r="G62" i="26"/>
  <c r="H62" i="26" s="1"/>
  <c r="G60" i="25"/>
  <c r="H60" i="25" s="1"/>
  <c r="G368" i="20"/>
  <c r="H368" i="20" s="1"/>
  <c r="G356" i="20"/>
  <c r="H356" i="20" s="1"/>
  <c r="I366" i="20"/>
  <c r="J366" i="20" s="1"/>
  <c r="Y1085" i="1" a="1"/>
  <c r="Y1085" i="1" s="1"/>
  <c r="G268" i="20" l="1"/>
  <c r="H268" i="20" s="1"/>
  <c r="G271" i="20"/>
  <c r="H271" i="20" s="1"/>
  <c r="G267" i="20"/>
  <c r="H267" i="20" s="1"/>
  <c r="I243" i="20"/>
  <c r="J243" i="20" s="1"/>
  <c r="Y1086" i="1" a="1"/>
  <c r="Y1086" i="1" s="1"/>
  <c r="G156" i="20" l="1"/>
  <c r="H156" i="20" s="1"/>
  <c r="I162" i="20"/>
  <c r="J162" i="20" s="1"/>
  <c r="G154" i="20"/>
  <c r="H154" i="20" s="1"/>
  <c r="G153" i="20"/>
  <c r="H153" i="20" s="1"/>
  <c r="I160" i="20"/>
  <c r="J160" i="20" s="1"/>
  <c r="I169" i="20"/>
  <c r="J169" i="20" s="1"/>
  <c r="G152" i="20"/>
  <c r="H152" i="20" s="1"/>
  <c r="I165" i="20"/>
  <c r="J165" i="20" s="1"/>
  <c r="G157" i="20"/>
  <c r="H157" i="20" s="1"/>
  <c r="I24" i="25"/>
  <c r="J24" i="25" s="1"/>
  <c r="I25" i="26"/>
  <c r="J25" i="26" s="1"/>
  <c r="Y1087" i="1" a="1"/>
  <c r="Y1087" i="1" s="1"/>
  <c r="G420" i="20" l="1"/>
  <c r="H420" i="20" s="1"/>
  <c r="G68" i="25"/>
  <c r="H68" i="25" s="1"/>
  <c r="G412" i="20"/>
  <c r="H412" i="20" s="1"/>
  <c r="G406" i="20"/>
  <c r="H406" i="20" s="1"/>
  <c r="Y1088" i="1" a="1"/>
  <c r="Y1088" i="1" s="1"/>
  <c r="G259" i="20" l="1"/>
  <c r="H259" i="20" s="1"/>
  <c r="Y1089" i="1" a="1"/>
  <c r="Y1089" i="1" s="1"/>
  <c r="G11" i="20" l="1"/>
  <c r="H11" i="20" s="1"/>
  <c r="G19" i="20"/>
  <c r="H19" i="20" s="1"/>
  <c r="G5" i="20"/>
  <c r="H5" i="20" s="1"/>
  <c r="Y1090" i="1" a="1"/>
  <c r="Y1090" i="1" s="1"/>
  <c r="Z1085" i="1" s="1"/>
  <c r="AA1085" i="1" s="1"/>
  <c r="Z1086" i="1" l="1"/>
  <c r="AA1086" i="1" s="1"/>
  <c r="Z1087" i="1"/>
  <c r="AA1087" i="1" s="1"/>
  <c r="Z1088" i="1"/>
  <c r="AA1088" i="1" s="1"/>
  <c r="Z1084" i="1"/>
  <c r="AA1084" i="1" s="1"/>
  <c r="Z1090" i="1"/>
  <c r="AA1090" i="1" s="1"/>
  <c r="Z1089" i="1"/>
  <c r="AA1089" i="1" s="1"/>
  <c r="Y1091" i="1" a="1"/>
  <c r="Y1091" i="1" s="1"/>
  <c r="Y1092" i="1" l="1" a="1"/>
  <c r="Y1092" i="1" s="1"/>
  <c r="G211" i="20" l="1"/>
  <c r="H211" i="20" s="1"/>
  <c r="G207" i="20"/>
  <c r="H207" i="20" s="1"/>
  <c r="G31" i="26"/>
  <c r="H31" i="26" s="1"/>
  <c r="G32" i="25"/>
  <c r="H32" i="25" s="1"/>
  <c r="Y1093" i="1" a="1"/>
  <c r="Y1093" i="1" s="1"/>
  <c r="G41" i="26" l="1"/>
  <c r="H41" i="26" s="1"/>
  <c r="G270" i="20"/>
  <c r="H270" i="20" s="1"/>
  <c r="G39" i="25"/>
  <c r="H39" i="25" s="1"/>
  <c r="G253" i="20"/>
  <c r="H253" i="20" s="1"/>
  <c r="G249" i="20"/>
  <c r="H249" i="20" s="1"/>
  <c r="Y1094" i="1" a="1"/>
  <c r="Y1094" i="1" s="1"/>
  <c r="Y1095" i="1" l="1" a="1"/>
  <c r="Y1095" i="1" s="1"/>
  <c r="G604" i="20" l="1"/>
  <c r="H604" i="20" s="1"/>
  <c r="Y1097" i="1" l="1" a="1"/>
  <c r="Y1097" i="1" s="1"/>
  <c r="G20" i="20" l="1"/>
  <c r="H20" i="20" s="1"/>
  <c r="G22" i="20"/>
  <c r="H22" i="20" s="1"/>
  <c r="G13" i="20"/>
  <c r="H13" i="20" s="1"/>
  <c r="Y1098" i="1" a="1"/>
  <c r="Y1098" i="1" s="1"/>
  <c r="Y1100" i="1" l="1" a="1"/>
  <c r="Y1100" i="1" s="1"/>
  <c r="Y1101" i="1" l="1" a="1"/>
  <c r="Y1101" i="1" s="1"/>
  <c r="G265" i="20" l="1"/>
  <c r="H265" i="20" s="1"/>
  <c r="G40" i="25"/>
  <c r="H40" i="25" s="1"/>
  <c r="G251" i="20"/>
  <c r="H251" i="20" s="1"/>
  <c r="Y1102" i="1" a="1"/>
  <c r="Y1102" i="1" s="1"/>
  <c r="I303" i="20" l="1"/>
  <c r="J303" i="20" s="1"/>
  <c r="I318" i="20"/>
  <c r="J318" i="20" s="1"/>
  <c r="I47" i="25"/>
  <c r="J47" i="25" s="1"/>
  <c r="Y1103" i="1" a="1"/>
  <c r="Y1103" i="1" s="1"/>
  <c r="G323" i="20" l="1"/>
  <c r="H323" i="20" s="1"/>
  <c r="Y1104" i="1" a="1"/>
  <c r="Y1104" i="1" s="1"/>
  <c r="G668" i="20" l="1"/>
  <c r="H668" i="20" s="1"/>
  <c r="Y1105" i="1" a="1"/>
  <c r="Y1105" i="1" s="1"/>
  <c r="Y1106" i="1" l="1" a="1"/>
  <c r="Y1106" i="1" s="1"/>
  <c r="G436" i="20" l="1"/>
  <c r="H436" i="20" s="1"/>
  <c r="G74" i="26"/>
  <c r="H74" i="26" s="1"/>
  <c r="G427" i="20"/>
  <c r="H427" i="20" s="1"/>
  <c r="G446" i="20"/>
  <c r="H446" i="20" s="1"/>
  <c r="Y1107" i="1" a="1"/>
  <c r="Y1107" i="1" s="1"/>
  <c r="G280" i="20" l="1"/>
  <c r="H280" i="20" s="1"/>
  <c r="G276" i="20"/>
  <c r="H276" i="20" s="1"/>
  <c r="I292" i="20"/>
  <c r="J292" i="20" s="1"/>
  <c r="G295" i="20"/>
  <c r="H295" i="20" s="1"/>
  <c r="G290" i="20"/>
  <c r="H290" i="20" s="1"/>
  <c r="I279" i="20"/>
  <c r="J279" i="20" s="1"/>
  <c r="I282" i="20"/>
  <c r="J282" i="20" s="1"/>
  <c r="G297" i="20"/>
  <c r="H297" i="20" s="1"/>
  <c r="G281" i="20"/>
  <c r="H281" i="20" s="1"/>
  <c r="G43" i="25"/>
  <c r="H43" i="25" s="1"/>
  <c r="I284" i="20"/>
  <c r="J284" i="20" s="1"/>
  <c r="I283" i="20"/>
  <c r="J283" i="20" s="1"/>
  <c r="Y1108" i="1" a="1"/>
  <c r="Y1108" i="1" s="1"/>
  <c r="Y1109" i="1" l="1" a="1"/>
  <c r="Y1109" i="1" s="1"/>
  <c r="G70" i="26" l="1"/>
  <c r="H70" i="26" s="1"/>
  <c r="G399" i="20"/>
  <c r="H399" i="20" s="1"/>
  <c r="G403" i="20"/>
  <c r="H403" i="20" s="1"/>
  <c r="Y1110" i="1" a="1"/>
  <c r="Y1110" i="1" s="1"/>
  <c r="G593" i="20" l="1"/>
  <c r="H593" i="20" s="1"/>
  <c r="Y1111" i="1" a="1"/>
  <c r="Y1111" i="1" s="1"/>
  <c r="G464" i="20" l="1"/>
  <c r="H464" i="20" s="1"/>
  <c r="G450" i="20"/>
  <c r="H450" i="20" s="1"/>
  <c r="G451" i="20"/>
  <c r="H451" i="20" s="1"/>
  <c r="I452" i="20"/>
  <c r="J452" i="20" s="1"/>
  <c r="I463" i="20"/>
  <c r="J463" i="20" s="1"/>
  <c r="Y1112" i="1" a="1"/>
  <c r="Y1112" i="1" s="1"/>
  <c r="Z1111" i="1" s="1"/>
  <c r="AA1111" i="1" s="1"/>
  <c r="Z1107" i="1" l="1"/>
  <c r="AA1107" i="1" s="1"/>
  <c r="Z1112" i="1"/>
  <c r="G594" i="20"/>
  <c r="H594" i="20" s="1"/>
  <c r="G614" i="20"/>
  <c r="H614" i="20" s="1"/>
  <c r="G579" i="20"/>
  <c r="H579" i="20" s="1"/>
  <c r="G607" i="20"/>
  <c r="H607" i="20" s="1"/>
  <c r="G578" i="20"/>
  <c r="H578" i="20" s="1"/>
  <c r="G603" i="20"/>
  <c r="H603" i="20" s="1"/>
  <c r="Z1110" i="1"/>
  <c r="AA1110" i="1" s="1"/>
  <c r="Z1108" i="1"/>
  <c r="AA1108" i="1" s="1"/>
  <c r="Z1109" i="1"/>
  <c r="AA1109" i="1" s="1"/>
  <c r="AA1112" i="1"/>
  <c r="Y1116" i="1" l="1" a="1"/>
  <c r="Y1116" i="1" s="1"/>
  <c r="G541" i="20" l="1"/>
  <c r="H541" i="20" s="1"/>
  <c r="G523" i="20"/>
  <c r="H523" i="20" s="1"/>
  <c r="G552" i="20"/>
  <c r="H552" i="20" s="1"/>
  <c r="Y1117" i="1" a="1"/>
  <c r="Y1117" i="1" s="1"/>
  <c r="G47" i="20" l="1"/>
  <c r="H47" i="20" s="1"/>
  <c r="G53" i="20"/>
  <c r="H53" i="20" s="1"/>
  <c r="I40" i="20"/>
  <c r="J40" i="20" s="1"/>
  <c r="Y1119" i="1" l="1" a="1"/>
  <c r="Y1119" i="1" s="1"/>
  <c r="I316" i="20" l="1"/>
  <c r="J316" i="20" s="1"/>
  <c r="G300" i="20"/>
  <c r="H300" i="20" s="1"/>
  <c r="G47" i="25"/>
  <c r="H47" i="25" s="1"/>
  <c r="G317" i="20"/>
  <c r="H317" i="20" s="1"/>
  <c r="I304" i="20"/>
  <c r="J304" i="20" s="1"/>
  <c r="I47" i="26"/>
  <c r="J47" i="26" s="1"/>
  <c r="Y1120" i="1" a="1"/>
  <c r="Y1120" i="1" s="1"/>
  <c r="G555" i="20" l="1"/>
  <c r="H555" i="20" s="1"/>
  <c r="G545" i="20"/>
  <c r="H545" i="20" s="1"/>
  <c r="G526" i="20"/>
  <c r="H526" i="20" s="1"/>
  <c r="G542" i="20"/>
  <c r="H542" i="20" s="1"/>
  <c r="Y1121" i="1" a="1"/>
  <c r="Y1121" i="1" s="1"/>
  <c r="Z1121" i="1" s="1"/>
  <c r="AA1121" i="1" l="1"/>
  <c r="Y1122" i="1" a="1"/>
  <c r="Y1122" i="1" s="1"/>
  <c r="Z1122" i="1" s="1"/>
  <c r="AA1122" i="1" l="1"/>
  <c r="Y1123" i="1" a="1"/>
  <c r="Y1123" i="1" s="1"/>
  <c r="Z1123" i="1" s="1"/>
  <c r="Y1124" i="1" l="1" a="1"/>
  <c r="Y1124" i="1" s="1"/>
  <c r="Z1124" i="1" s="1"/>
  <c r="AA1123" i="1"/>
  <c r="Y1125" i="1" l="1" a="1"/>
  <c r="Y1125" i="1" s="1"/>
  <c r="Z1125" i="1" s="1"/>
  <c r="AA1124" i="1"/>
  <c r="Y1126" i="1" l="1" a="1"/>
  <c r="Y1126" i="1" s="1"/>
  <c r="Z1126" i="1" s="1"/>
  <c r="AA1125" i="1"/>
  <c r="AA1126" i="1" l="1"/>
  <c r="Y1127" i="1" a="1"/>
  <c r="Y1127" i="1" s="1"/>
  <c r="Z1127" i="1" s="1"/>
  <c r="AA1127" i="1" l="1"/>
  <c r="Y1128" i="1" a="1"/>
  <c r="Y1128" i="1" s="1"/>
  <c r="Z1128" i="1" s="1"/>
  <c r="Y1129" i="1" l="1" a="1"/>
  <c r="Y1129" i="1" s="1"/>
  <c r="Z1129" i="1" s="1"/>
  <c r="AA1128" i="1"/>
  <c r="AA1129" i="1" l="1"/>
  <c r="Y1130" i="1" a="1"/>
  <c r="Y1130" i="1" s="1"/>
  <c r="Z1130" i="1" s="1"/>
  <c r="Y1131" i="1" l="1" a="1"/>
  <c r="Y1131" i="1" s="1"/>
  <c r="Z1131" i="1" s="1"/>
  <c r="AA1130" i="1"/>
  <c r="Y1132" i="1" l="1" a="1"/>
  <c r="Y1132" i="1" s="1"/>
  <c r="Z1132" i="1" s="1"/>
  <c r="AA1131" i="1"/>
  <c r="AA1132" i="1" l="1"/>
  <c r="Y1133" i="1" a="1"/>
  <c r="Y1133" i="1" s="1"/>
  <c r="Z1133" i="1" s="1"/>
  <c r="AA1133" i="1" l="1"/>
  <c r="Y1134" i="1" a="1"/>
  <c r="Y1134" i="1" s="1"/>
  <c r="Z1134" i="1" s="1"/>
  <c r="Y1135" i="1" l="1" a="1"/>
  <c r="Y1135" i="1" s="1"/>
  <c r="Z1135" i="1" s="1"/>
  <c r="AA1134" i="1"/>
  <c r="Y1136" i="1" l="1" a="1"/>
  <c r="Y1136" i="1" s="1"/>
  <c r="Z1136" i="1" s="1"/>
  <c r="AA1135" i="1"/>
  <c r="AA1136" i="1" l="1"/>
  <c r="Y1137" i="1" a="1"/>
  <c r="Y1137" i="1" s="1"/>
  <c r="Z1137" i="1" s="1"/>
  <c r="AA1137" i="1" l="1"/>
  <c r="Y1138" i="1" a="1"/>
  <c r="Y1138" i="1" s="1"/>
  <c r="Z1138" i="1" s="1"/>
  <c r="AA1138" i="1" l="1"/>
  <c r="Y1139" i="1" a="1"/>
  <c r="Y1139" i="1" s="1"/>
  <c r="Z1139" i="1" s="1"/>
  <c r="AA1139" i="1" l="1"/>
  <c r="Y1140" i="1" a="1"/>
  <c r="Y1140" i="1" s="1"/>
  <c r="Z1140" i="1" s="1"/>
  <c r="AA1140" i="1" l="1"/>
  <c r="Y1141" i="1" a="1"/>
  <c r="Y1141" i="1" s="1"/>
  <c r="Z1141" i="1" s="1"/>
  <c r="AA1141" i="1" l="1"/>
  <c r="Y1142" i="1" a="1"/>
  <c r="Y1142" i="1" s="1"/>
  <c r="Z1142" i="1" s="1"/>
  <c r="Y1143" i="1" l="1" a="1"/>
  <c r="Y1143" i="1" s="1"/>
  <c r="Z1143" i="1" s="1"/>
  <c r="AA1142" i="1"/>
  <c r="Y1144" i="1" l="1" a="1"/>
  <c r="Y1144" i="1" s="1"/>
  <c r="Z1144" i="1" s="1"/>
  <c r="AA1143" i="1"/>
  <c r="Y1145" i="1" l="1" a="1"/>
  <c r="Y1145" i="1" s="1"/>
  <c r="Z1145" i="1" s="1"/>
  <c r="AA1144" i="1"/>
  <c r="Y1146" i="1" l="1" a="1"/>
  <c r="Y1146" i="1" s="1"/>
  <c r="Z1146" i="1" s="1"/>
  <c r="AA1145" i="1"/>
  <c r="Y1147" i="1" l="1" a="1"/>
  <c r="Y1147" i="1" s="1"/>
  <c r="Z1147" i="1" s="1"/>
  <c r="AA1146" i="1"/>
  <c r="Y1148" i="1" l="1" a="1"/>
  <c r="Y1148" i="1" s="1"/>
  <c r="Z1148" i="1" s="1"/>
  <c r="AA1147" i="1"/>
  <c r="Y1149" i="1" l="1" a="1"/>
  <c r="Y1149" i="1" s="1"/>
  <c r="Z1149" i="1" s="1"/>
  <c r="AA1148" i="1"/>
  <c r="Y1150" i="1" l="1" a="1"/>
  <c r="Y1150" i="1" s="1"/>
  <c r="Z1150" i="1" s="1"/>
  <c r="AA1149" i="1"/>
  <c r="Y1151" i="1" l="1" a="1"/>
  <c r="Y1151" i="1" s="1"/>
  <c r="Z1151" i="1" s="1"/>
  <c r="AA1150" i="1"/>
  <c r="AA1151" i="1" l="1"/>
  <c r="Y1152" i="1" a="1"/>
  <c r="Y1152" i="1" s="1"/>
  <c r="Z1152" i="1" s="1"/>
  <c r="AA1152" i="1" l="1"/>
  <c r="Y1153" i="1" a="1"/>
  <c r="Y1153" i="1" s="1"/>
  <c r="Z1153" i="1" s="1"/>
  <c r="AA1153" i="1" l="1"/>
  <c r="Y1154" i="1" a="1"/>
  <c r="Y1154" i="1" s="1"/>
  <c r="Z1154" i="1" s="1"/>
  <c r="AA1154" i="1" l="1"/>
  <c r="Y1155" i="1" a="1"/>
  <c r="Y1155" i="1" s="1"/>
  <c r="Z1155" i="1" s="1"/>
  <c r="Y1156" i="1" l="1" a="1"/>
  <c r="Y1156" i="1" s="1"/>
  <c r="Z1156" i="1" s="1"/>
  <c r="AA1155" i="1"/>
  <c r="Y1157" i="1" l="1" a="1"/>
  <c r="Y1157" i="1" s="1"/>
  <c r="Z1157" i="1" s="1"/>
  <c r="AA1156" i="1"/>
  <c r="Y1158" i="1" l="1" a="1"/>
  <c r="Y1158" i="1" s="1"/>
  <c r="Z1158" i="1" s="1"/>
  <c r="AA1157" i="1"/>
  <c r="Y1159" i="1" l="1" a="1"/>
  <c r="Y1159" i="1" s="1"/>
  <c r="Z1159" i="1" s="1"/>
  <c r="AA1158" i="1"/>
  <c r="AA1159" i="1" l="1"/>
  <c r="Y1160" i="1" a="1"/>
  <c r="Y1160" i="1" s="1"/>
  <c r="Z1160" i="1" s="1"/>
  <c r="Y1161" i="1" l="1" a="1"/>
  <c r="Y1161" i="1" s="1"/>
  <c r="Z1161" i="1" s="1"/>
  <c r="AA1160" i="1"/>
  <c r="Y1162" i="1" l="1" a="1"/>
  <c r="Y1162" i="1" s="1"/>
  <c r="Z1162" i="1" s="1"/>
  <c r="AA1161" i="1"/>
  <c r="Y1163" i="1" l="1" a="1"/>
  <c r="Y1163" i="1" s="1"/>
  <c r="Z1163" i="1" s="1"/>
  <c r="AA1162" i="1"/>
  <c r="Y1164" i="1" l="1" a="1"/>
  <c r="Y1164" i="1" s="1"/>
  <c r="Z1164" i="1" s="1"/>
  <c r="AA1163" i="1"/>
  <c r="Y1165" i="1" l="1" a="1"/>
  <c r="Y1165" i="1" s="1"/>
  <c r="Z1165" i="1" s="1"/>
  <c r="AA1164" i="1"/>
  <c r="AA1165" i="1" l="1"/>
  <c r="Y1166" i="1" a="1"/>
  <c r="Y1166" i="1" s="1"/>
  <c r="Z1166" i="1" s="1"/>
  <c r="Y1167" i="1" l="1" a="1"/>
  <c r="Y1167" i="1" s="1"/>
  <c r="Z1167" i="1" s="1"/>
  <c r="AA1166" i="1"/>
  <c r="AA1167" i="1" l="1"/>
  <c r="Y1168" i="1" a="1"/>
  <c r="Y1168" i="1" s="1"/>
  <c r="Z1168" i="1" s="1"/>
  <c r="Y1169" i="1" l="1" a="1"/>
  <c r="Y1169" i="1" s="1"/>
  <c r="Z1169" i="1" s="1"/>
  <c r="AA1168" i="1"/>
  <c r="AA1169" i="1" l="1"/>
  <c r="Y1170" i="1" a="1"/>
  <c r="Y1170" i="1" s="1"/>
  <c r="Z1170" i="1" s="1"/>
  <c r="AA1170" i="1" l="1"/>
  <c r="Y1171" i="1" a="1"/>
  <c r="Y1171" i="1" s="1"/>
  <c r="Z1171" i="1" s="1"/>
  <c r="Y1172" i="1" l="1" a="1"/>
  <c r="Y1172" i="1" s="1"/>
  <c r="Z1172" i="1" s="1"/>
  <c r="AA1171" i="1"/>
  <c r="Y1173" i="1" l="1" a="1"/>
  <c r="Y1173" i="1" s="1"/>
  <c r="Z1173" i="1" s="1"/>
  <c r="AA1172" i="1"/>
  <c r="Y1174" i="1" l="1" a="1"/>
  <c r="Y1174" i="1" s="1"/>
  <c r="Z1174" i="1" s="1"/>
  <c r="AA1173" i="1"/>
  <c r="Y1175" i="1" l="1" a="1"/>
  <c r="Y1175" i="1" s="1"/>
  <c r="Z1175" i="1" s="1"/>
  <c r="AA1174" i="1"/>
  <c r="Y1176" i="1" l="1" a="1"/>
  <c r="Y1176" i="1" s="1"/>
  <c r="Z1176" i="1" s="1"/>
  <c r="AA1175" i="1"/>
  <c r="Y1177" i="1" l="1" a="1"/>
  <c r="Y1177" i="1" s="1"/>
  <c r="Z1177" i="1" s="1"/>
  <c r="AA1176" i="1"/>
  <c r="AA1177" i="1" l="1"/>
  <c r="Y1178" i="1" a="1"/>
  <c r="Y1178" i="1" s="1"/>
  <c r="Z1178" i="1" s="1"/>
  <c r="Y1179" i="1" l="1" a="1"/>
  <c r="Y1179" i="1" s="1"/>
  <c r="Z1179" i="1" s="1"/>
  <c r="AA1178" i="1"/>
  <c r="Y1180" i="1" l="1" a="1"/>
  <c r="Y1180" i="1" s="1"/>
  <c r="Z1180" i="1" s="1"/>
  <c r="AA1179" i="1"/>
  <c r="AA1180" i="1" l="1"/>
  <c r="Y1181" i="1" a="1"/>
  <c r="Y1181" i="1" s="1"/>
  <c r="Z1181" i="1" s="1"/>
  <c r="Y1182" i="1" l="1" a="1"/>
  <c r="Y1182" i="1" s="1"/>
  <c r="Z1182" i="1" s="1"/>
  <c r="AA1181" i="1"/>
  <c r="AA1182" i="1" l="1"/>
  <c r="Y1183" i="1" a="1"/>
  <c r="Y1183" i="1" s="1"/>
  <c r="Z1183" i="1" s="1"/>
  <c r="AA1183" i="1" l="1"/>
  <c r="Y1184" i="1" a="1"/>
  <c r="Y1184" i="1" s="1"/>
  <c r="Z1184" i="1" s="1"/>
  <c r="AA1184" i="1" l="1"/>
  <c r="Y1185" i="1" a="1"/>
  <c r="Y1185" i="1" s="1"/>
  <c r="Z1185" i="1" s="1"/>
  <c r="AA1185" i="1" l="1"/>
  <c r="Y1186" i="1" a="1"/>
  <c r="Y1186" i="1" s="1"/>
  <c r="Z1186" i="1" s="1"/>
  <c r="Y1187" i="1" l="1" a="1"/>
  <c r="Y1187" i="1" s="1"/>
  <c r="Z1187" i="1" s="1"/>
  <c r="AA1186" i="1"/>
  <c r="Y1188" i="1" l="1" a="1"/>
  <c r="Y1188" i="1" s="1"/>
  <c r="Z1188" i="1" s="1"/>
  <c r="AA1187" i="1"/>
  <c r="Y1189" i="1" l="1" a="1"/>
  <c r="Y1189" i="1" s="1"/>
  <c r="Z1189" i="1" s="1"/>
  <c r="AA1188" i="1"/>
  <c r="AA1189" i="1" l="1"/>
  <c r="Y1190" i="1" a="1"/>
  <c r="Y1190" i="1" s="1"/>
  <c r="Z1190" i="1" s="1"/>
  <c r="Y1191" i="1" l="1" a="1"/>
  <c r="Y1191" i="1" s="1"/>
  <c r="Z1191" i="1" s="1"/>
  <c r="AA1190" i="1"/>
  <c r="Y1192" i="1" l="1" a="1"/>
  <c r="Y1192" i="1" s="1"/>
  <c r="Z1192" i="1" s="1"/>
  <c r="AA1191" i="1"/>
  <c r="Y1193" i="1" l="1" a="1"/>
  <c r="Y1193" i="1" s="1"/>
  <c r="Z1193" i="1" s="1"/>
  <c r="AA1192" i="1"/>
  <c r="AA1193" i="1" l="1"/>
  <c r="Y1194" i="1" a="1"/>
  <c r="Y1194" i="1" s="1"/>
  <c r="Z1194" i="1" s="1"/>
  <c r="Y1195" i="1" l="1" a="1"/>
  <c r="Y1195" i="1" s="1"/>
  <c r="Z1195" i="1" s="1"/>
  <c r="AA1194" i="1"/>
  <c r="AA1195" i="1" l="1"/>
  <c r="Y1196" i="1" a="1"/>
  <c r="Y1196" i="1" s="1"/>
  <c r="Z1196" i="1" s="1"/>
  <c r="Y1197" i="1" l="1" a="1"/>
  <c r="Y1197" i="1" s="1"/>
  <c r="Z1197" i="1" s="1"/>
  <c r="AA1196" i="1"/>
  <c r="AA1197" i="1" l="1"/>
  <c r="Y1198" i="1" a="1"/>
  <c r="Y1198" i="1" s="1"/>
  <c r="Z1198" i="1" s="1"/>
  <c r="AA1198" i="1" l="1"/>
  <c r="Y1199" i="1" a="1"/>
  <c r="Y1199" i="1" s="1"/>
  <c r="Z1199" i="1" s="1"/>
  <c r="AA1199" i="1" l="1"/>
  <c r="Y1200" i="1" a="1"/>
  <c r="Y1200" i="1" s="1"/>
  <c r="Z1200" i="1" s="1"/>
  <c r="AA1200" i="1" l="1"/>
  <c r="Y1201" i="1" a="1"/>
  <c r="Y1201" i="1" s="1"/>
  <c r="Z1201" i="1" s="1"/>
  <c r="AA1201" i="1" l="1"/>
  <c r="Y1202" i="1" a="1"/>
  <c r="Y1202" i="1" s="1"/>
  <c r="Z1202" i="1" s="1"/>
  <c r="Y1203" i="1" l="1" a="1"/>
  <c r="Y1203" i="1" s="1"/>
  <c r="Z1203" i="1" s="1"/>
  <c r="AA1202" i="1"/>
  <c r="Y1204" i="1" l="1" a="1"/>
  <c r="Y1204" i="1" s="1"/>
  <c r="Z1204" i="1" s="1"/>
  <c r="AA1203" i="1"/>
  <c r="Y1205" i="1" l="1" a="1"/>
  <c r="Y1205" i="1" s="1"/>
  <c r="Z1205" i="1" s="1"/>
  <c r="AA1204" i="1"/>
  <c r="Y1206" i="1" l="1" a="1"/>
  <c r="Y1206" i="1" s="1"/>
  <c r="Z1206" i="1" s="1"/>
  <c r="AA1205" i="1"/>
  <c r="AA1206" i="1" l="1"/>
  <c r="Y1207" i="1" a="1"/>
  <c r="Y1207" i="1" s="1"/>
  <c r="Z1207" i="1" s="1"/>
  <c r="Y1208" i="1" l="1" a="1"/>
  <c r="Y1208" i="1" s="1"/>
  <c r="Z1208" i="1" s="1"/>
  <c r="AA1207" i="1"/>
  <c r="Y1209" i="1" l="1" a="1"/>
  <c r="Y1209" i="1" s="1"/>
  <c r="Z1209" i="1" s="1"/>
  <c r="AA1208" i="1"/>
  <c r="AA1209" i="1" l="1"/>
  <c r="Y1210" i="1" a="1"/>
  <c r="Y1210" i="1" s="1"/>
  <c r="Z1210" i="1" s="1"/>
  <c r="Y1211" i="1" l="1" a="1"/>
  <c r="Y1211" i="1" s="1"/>
  <c r="Z1211" i="1" s="1"/>
  <c r="AA1210" i="1"/>
  <c r="AA1211" i="1" l="1"/>
  <c r="Y1212" i="1" a="1"/>
  <c r="Y1212" i="1" s="1"/>
  <c r="Z1212" i="1" s="1"/>
  <c r="Y1213" i="1" l="1" a="1"/>
  <c r="Y1213" i="1" s="1"/>
  <c r="Z1213" i="1" s="1"/>
  <c r="AA1212" i="1"/>
  <c r="AA1213" i="1" l="1"/>
  <c r="Y1214" i="1" a="1"/>
  <c r="Y1214" i="1" s="1"/>
  <c r="Z1214" i="1" s="1"/>
  <c r="Y1215" i="1" l="1" a="1"/>
  <c r="Y1215" i="1" s="1"/>
  <c r="Z1215" i="1" s="1"/>
  <c r="AA1214" i="1"/>
  <c r="AA1215" i="1" l="1"/>
  <c r="Y1216" i="1" a="1"/>
  <c r="Y1216" i="1" s="1"/>
  <c r="Z1216" i="1" s="1"/>
  <c r="AA1216" i="1" l="1"/>
  <c r="Y1217" i="1" a="1"/>
  <c r="Y1217" i="1" s="1"/>
  <c r="Z1217" i="1" s="1"/>
  <c r="Y1218" i="1" l="1" a="1"/>
  <c r="Y1218" i="1" s="1"/>
  <c r="Z1218" i="1" s="1"/>
  <c r="AA1217" i="1"/>
  <c r="AA1218" i="1" l="1"/>
  <c r="Y1219" i="1" a="1"/>
  <c r="Y1219" i="1" s="1"/>
  <c r="Z1219" i="1" s="1"/>
  <c r="AA1219" i="1" l="1"/>
  <c r="Y1220" i="1" a="1"/>
  <c r="Y1220" i="1" s="1"/>
  <c r="Z1220" i="1" s="1"/>
  <c r="Y1221" i="1" l="1" a="1"/>
  <c r="Y1221" i="1" s="1"/>
  <c r="Z1221" i="1" s="1"/>
  <c r="AA1220" i="1"/>
  <c r="Y1222" i="1" l="1" a="1"/>
  <c r="Y1222" i="1" s="1"/>
  <c r="Z1222" i="1" s="1"/>
  <c r="AA1221" i="1"/>
  <c r="Y1223" i="1" l="1" a="1"/>
  <c r="Y1223" i="1" s="1"/>
  <c r="Z1223" i="1" s="1"/>
  <c r="AA1222" i="1"/>
  <c r="Y1224" i="1" l="1" a="1"/>
  <c r="Y1224" i="1" s="1"/>
  <c r="Z1224" i="1" s="1"/>
  <c r="AA1223" i="1"/>
  <c r="Y1225" i="1" l="1" a="1"/>
  <c r="Y1225" i="1" s="1"/>
  <c r="Z1225" i="1" s="1"/>
  <c r="AA1224" i="1"/>
  <c r="AA1225" i="1" l="1"/>
  <c r="Y1226" i="1" a="1"/>
  <c r="Y1226" i="1" s="1"/>
  <c r="Z1226" i="1" s="1"/>
  <c r="Y1227" i="1" l="1" a="1"/>
  <c r="Y1227" i="1" s="1"/>
  <c r="Z1227" i="1" s="1"/>
  <c r="AA1226" i="1"/>
  <c r="Y1228" i="1" l="1" a="1"/>
  <c r="Y1228" i="1" s="1"/>
  <c r="Z1228" i="1" s="1"/>
  <c r="AA1227" i="1"/>
  <c r="AA1228" i="1" l="1"/>
  <c r="Y1229" i="1" a="1"/>
  <c r="Y1229" i="1" s="1"/>
  <c r="Z1229" i="1" s="1"/>
  <c r="AA1229" i="1" l="1"/>
  <c r="Y1230" i="1" a="1"/>
  <c r="Y1230" i="1" s="1"/>
  <c r="Z1230" i="1" s="1"/>
  <c r="Y1231" i="1" l="1" a="1"/>
  <c r="Y1231" i="1" s="1"/>
  <c r="Z1231" i="1" s="1"/>
  <c r="AA1230" i="1"/>
  <c r="AA1231" i="1" l="1"/>
  <c r="Y1232" i="1" a="1"/>
  <c r="Y1232" i="1" s="1"/>
  <c r="Z1232" i="1" s="1"/>
  <c r="AA1232" i="1" l="1"/>
  <c r="Y1233" i="1" a="1"/>
  <c r="Y1233" i="1" s="1"/>
  <c r="Z1233" i="1" s="1"/>
  <c r="AA1233" i="1" l="1"/>
  <c r="Y1234" i="1" a="1"/>
  <c r="Y1234" i="1" s="1"/>
  <c r="Z1234" i="1" s="1"/>
  <c r="AA1234" i="1" l="1"/>
  <c r="Y1235" i="1" a="1"/>
  <c r="Y1235" i="1" s="1"/>
  <c r="Z1235" i="1" s="1"/>
  <c r="AA1235" i="1" l="1"/>
  <c r="Y1236" i="1" a="1"/>
  <c r="Y1236" i="1" s="1"/>
  <c r="Z1236" i="1" s="1"/>
  <c r="Y1237" i="1" l="1" a="1"/>
  <c r="Y1237" i="1" s="1"/>
  <c r="Z1237" i="1" s="1"/>
  <c r="AA1236" i="1"/>
  <c r="AA1237" i="1" l="1"/>
  <c r="Y1238" i="1" a="1"/>
  <c r="Y1238" i="1" s="1"/>
  <c r="Z1238" i="1" s="1"/>
  <c r="Y1239" i="1" l="1" a="1"/>
  <c r="Y1239" i="1" s="1"/>
  <c r="Z1239" i="1" s="1"/>
  <c r="AA1238" i="1"/>
  <c r="Y1240" i="1" l="1" a="1"/>
  <c r="Y1240" i="1" s="1"/>
  <c r="Z1240" i="1" s="1"/>
  <c r="AA1239" i="1"/>
  <c r="Y1241" i="1" l="1" a="1"/>
  <c r="Y1241" i="1" s="1"/>
  <c r="Z1241" i="1" s="1"/>
  <c r="AA1240" i="1"/>
  <c r="AA1241" i="1" l="1"/>
  <c r="Y1242" i="1" a="1"/>
  <c r="Y1242" i="1" s="1"/>
  <c r="Z1242" i="1" s="1"/>
  <c r="Y1243" i="1" l="1" a="1"/>
  <c r="Y1243" i="1" s="1"/>
  <c r="Z1243" i="1" s="1"/>
  <c r="AA1242" i="1"/>
  <c r="Y1244" i="1" l="1" a="1"/>
  <c r="Y1244" i="1" s="1"/>
  <c r="Z1244" i="1" s="1"/>
  <c r="AA1243" i="1"/>
  <c r="AA1244" i="1" l="1"/>
  <c r="Y1245" i="1" a="1"/>
  <c r="Y1245" i="1" s="1"/>
  <c r="Z1245" i="1" s="1"/>
  <c r="AA1245" i="1" l="1"/>
  <c r="Y1246" i="1" a="1"/>
  <c r="Y1246" i="1" s="1"/>
  <c r="Z1246" i="1" s="1"/>
  <c r="AA1246" i="1" l="1"/>
  <c r="Y1247" i="1" a="1"/>
  <c r="Y1247" i="1" s="1"/>
  <c r="Z1247" i="1" s="1"/>
  <c r="Y1248" i="1" l="1" a="1"/>
  <c r="Y1248" i="1" s="1"/>
  <c r="Z1248" i="1" s="1"/>
  <c r="AA1247" i="1"/>
  <c r="AA1248" i="1" l="1"/>
  <c r="Y1249" i="1" a="1"/>
  <c r="Y1249" i="1" s="1"/>
  <c r="Z1249" i="1" s="1"/>
  <c r="AA1249" i="1" l="1"/>
  <c r="Y1250" i="1" a="1"/>
  <c r="Y1250" i="1" s="1"/>
  <c r="Z1250" i="1" s="1"/>
  <c r="Y1251" i="1" l="1" a="1"/>
  <c r="Y1251" i="1" s="1"/>
  <c r="Z1251" i="1" s="1"/>
  <c r="AA1250" i="1"/>
  <c r="Y1252" i="1" l="1" a="1"/>
  <c r="Y1252" i="1" s="1"/>
  <c r="Z1252" i="1" s="1"/>
  <c r="AA1251" i="1"/>
  <c r="AA1252" i="1" l="1"/>
  <c r="Y1253" i="1" a="1"/>
  <c r="Y1253" i="1" s="1"/>
  <c r="Z1253" i="1" s="1"/>
  <c r="Y1254" i="1" l="1" a="1"/>
  <c r="Y1254" i="1" s="1"/>
  <c r="Z1254" i="1" s="1"/>
  <c r="AA1253" i="1"/>
  <c r="Y1255" i="1" l="1" a="1"/>
  <c r="Y1255" i="1" s="1"/>
  <c r="Z1255" i="1" s="1"/>
  <c r="AA1254" i="1"/>
  <c r="Y1256" i="1" l="1" a="1"/>
  <c r="Y1256" i="1" s="1"/>
  <c r="Z1256" i="1" s="1"/>
  <c r="AA1255" i="1"/>
  <c r="AA1256" i="1" l="1"/>
  <c r="Y1257" i="1" a="1"/>
  <c r="Y1257" i="1" s="1"/>
  <c r="Z1257" i="1" s="1"/>
  <c r="AA1257" i="1" l="1"/>
  <c r="Y1258" i="1" a="1"/>
  <c r="Y1258" i="1" s="1"/>
  <c r="Z1258" i="1" s="1"/>
  <c r="AA1258" i="1" l="1"/>
  <c r="Y1259" i="1" a="1"/>
  <c r="Y1259" i="1" s="1"/>
  <c r="Z1259" i="1" s="1"/>
  <c r="Y1260" i="1" l="1" a="1"/>
  <c r="Y1260" i="1" s="1"/>
  <c r="Z1260" i="1" s="1"/>
  <c r="AA1259" i="1"/>
  <c r="Y1261" i="1" l="1" a="1"/>
  <c r="Y1261" i="1" s="1"/>
  <c r="Z1261" i="1" s="1"/>
  <c r="AA1260" i="1"/>
  <c r="AA1261" i="1" l="1"/>
  <c r="Y1262" i="1" a="1"/>
  <c r="Y1262" i="1" s="1"/>
  <c r="Z1262" i="1" s="1"/>
  <c r="Y1263" i="1" l="1" a="1"/>
  <c r="Y1263" i="1" s="1"/>
  <c r="Z1263" i="1" s="1"/>
  <c r="AA1262" i="1"/>
  <c r="AA1263" i="1" l="1"/>
  <c r="Y1264" i="1" a="1"/>
  <c r="Y1264" i="1" s="1"/>
  <c r="Z1264" i="1" s="1"/>
  <c r="Y1265" i="1" l="1" a="1"/>
  <c r="Y1265" i="1" s="1"/>
  <c r="Z1265" i="1" s="1"/>
  <c r="AA1264" i="1"/>
  <c r="Y1266" i="1" l="1" a="1"/>
  <c r="Y1266" i="1" s="1"/>
  <c r="Z1266" i="1" s="1"/>
  <c r="AA1265" i="1"/>
  <c r="Y1267" i="1" l="1" a="1"/>
  <c r="Y1267" i="1" s="1"/>
  <c r="Z1267" i="1" s="1"/>
  <c r="AA1266" i="1"/>
  <c r="Y1268" i="1" l="1" a="1"/>
  <c r="Y1268" i="1" s="1"/>
  <c r="Z1268" i="1" s="1"/>
  <c r="AA1267" i="1"/>
  <c r="AA1268" i="1" l="1"/>
  <c r="Y1269" i="1" a="1"/>
  <c r="Y1269" i="1" s="1"/>
  <c r="Z1269" i="1" s="1"/>
  <c r="Y1270" i="1" l="1" a="1"/>
  <c r="Y1270" i="1" s="1"/>
  <c r="Z1270" i="1" s="1"/>
  <c r="AA1269" i="1"/>
  <c r="AA1270" i="1" l="1"/>
  <c r="Y1271" i="1" a="1"/>
  <c r="Y1271" i="1" s="1"/>
  <c r="Z1271" i="1" s="1"/>
  <c r="AA1271" i="1" l="1"/>
  <c r="Y1272" i="1" a="1"/>
  <c r="Y1272" i="1" s="1"/>
  <c r="Z1272" i="1" s="1"/>
  <c r="Y1273" i="1" l="1" a="1"/>
  <c r="Y1273" i="1" s="1"/>
  <c r="Z1273" i="1" s="1"/>
  <c r="AA1272" i="1"/>
  <c r="AA1273" i="1" l="1"/>
  <c r="Y1274" i="1" a="1"/>
  <c r="Y1274" i="1" s="1"/>
  <c r="Z1274" i="1" s="1"/>
  <c r="AA1274" i="1" l="1"/>
  <c r="Y1275" i="1" a="1"/>
  <c r="Y1275" i="1" s="1"/>
  <c r="Z1275" i="1" s="1"/>
  <c r="Y1276" i="1" l="1" a="1"/>
  <c r="Y1276" i="1" s="1"/>
  <c r="Z1276" i="1" s="1"/>
  <c r="AA1275" i="1"/>
  <c r="Y1277" i="1" l="1" a="1"/>
  <c r="Y1277" i="1" s="1"/>
  <c r="Z1277" i="1" s="1"/>
  <c r="AA1276" i="1"/>
  <c r="AA1277" i="1" l="1"/>
  <c r="Y1278" i="1" a="1"/>
  <c r="Y1278" i="1" s="1"/>
  <c r="Z1278" i="1" s="1"/>
  <c r="AA1278" i="1" l="1"/>
  <c r="Y1279" i="1" a="1"/>
  <c r="Y1279" i="1" s="1"/>
  <c r="Z1279" i="1" s="1"/>
  <c r="AA1279" i="1" l="1"/>
  <c r="Y1280" i="1" a="1"/>
  <c r="Y1280" i="1" s="1"/>
  <c r="Z1280" i="1" s="1"/>
  <c r="AA1280" i="1" l="1"/>
  <c r="Y1281" i="1" a="1"/>
  <c r="Y1281" i="1" s="1"/>
  <c r="Z1281" i="1" s="1"/>
  <c r="AA1281" i="1" l="1"/>
  <c r="Y1282" i="1" a="1"/>
  <c r="Y1282" i="1" s="1"/>
  <c r="Z1282" i="1" s="1"/>
  <c r="Y1283" i="1" l="1" a="1"/>
  <c r="Y1283" i="1" s="1"/>
  <c r="Z1283" i="1" s="1"/>
  <c r="AA1282" i="1"/>
  <c r="AA1283" i="1" l="1"/>
  <c r="Y1284" i="1" a="1"/>
  <c r="Y1284" i="1" s="1"/>
  <c r="Z1284" i="1" s="1"/>
  <c r="AA1284" i="1" l="1"/>
  <c r="Y1285" i="1" a="1"/>
  <c r="Y1285" i="1" s="1"/>
  <c r="Z1285" i="1" s="1"/>
  <c r="AA1285" i="1" l="1"/>
  <c r="Y1286" i="1" a="1"/>
  <c r="Y1286" i="1" s="1"/>
  <c r="Z1286" i="1" s="1"/>
  <c r="Y1287" i="1" l="1" a="1"/>
  <c r="Y1287" i="1" s="1"/>
  <c r="Z1287" i="1" s="1"/>
  <c r="AA1286" i="1"/>
  <c r="Y1288" i="1" l="1" a="1"/>
  <c r="Y1288" i="1" s="1"/>
  <c r="Z1288" i="1" s="1"/>
  <c r="AA1287" i="1"/>
  <c r="Y1289" i="1" l="1" a="1"/>
  <c r="Y1289" i="1" s="1"/>
  <c r="Z1289" i="1" s="1"/>
  <c r="AA1288" i="1"/>
  <c r="Y1290" i="1" l="1" a="1"/>
  <c r="Y1290" i="1" s="1"/>
  <c r="Z1290" i="1" s="1"/>
  <c r="AA1289" i="1"/>
  <c r="AA1290" i="1" l="1"/>
  <c r="Y1291" i="1" a="1"/>
  <c r="Y1291" i="1" s="1"/>
  <c r="Z1291" i="1" s="1"/>
  <c r="AA1291" i="1" l="1"/>
  <c r="Y1292" i="1" a="1"/>
  <c r="Y1292" i="1" s="1"/>
  <c r="Z1292" i="1" s="1"/>
  <c r="Y1293" i="1" l="1" a="1"/>
  <c r="Y1293" i="1" s="1"/>
  <c r="Z1293" i="1" s="1"/>
  <c r="AA1292" i="1"/>
  <c r="Y1294" i="1" l="1" a="1"/>
  <c r="Y1294" i="1" s="1"/>
  <c r="Z1294" i="1" s="1"/>
  <c r="AA1293" i="1"/>
  <c r="AA1294" i="1" l="1"/>
  <c r="Y1295" i="1" a="1"/>
  <c r="Y1295" i="1" s="1"/>
  <c r="Z1295" i="1" s="1"/>
  <c r="Y1296" i="1" l="1" a="1"/>
  <c r="Y1296" i="1" s="1"/>
  <c r="Z1296" i="1" s="1"/>
  <c r="AA1295" i="1"/>
  <c r="AA1296" i="1" l="1"/>
  <c r="Y1297" i="1" a="1"/>
  <c r="Y1297" i="1" s="1"/>
  <c r="Z1297" i="1" s="1"/>
  <c r="AA1297" i="1" l="1"/>
  <c r="Y1298" i="1" a="1"/>
  <c r="Y1298" i="1" s="1"/>
  <c r="Z1298" i="1" s="1"/>
  <c r="AA1298" i="1" l="1"/>
  <c r="Y1299" i="1" a="1"/>
  <c r="Y1299" i="1" s="1"/>
  <c r="Z1299" i="1" s="1"/>
  <c r="Y1300" i="1" l="1" a="1"/>
  <c r="Y1300" i="1" s="1"/>
  <c r="Z1300" i="1" s="1"/>
  <c r="AA1299" i="1"/>
  <c r="Y1301" i="1" l="1" a="1"/>
  <c r="Y1301" i="1" s="1"/>
  <c r="Z1301" i="1" s="1"/>
  <c r="AA1300" i="1"/>
  <c r="Y1302" i="1" l="1" a="1"/>
  <c r="Y1302" i="1" s="1"/>
  <c r="Z1302" i="1" s="1"/>
  <c r="AA1301" i="1"/>
  <c r="AA1302" i="1" l="1"/>
  <c r="Y1303" i="1" a="1"/>
  <c r="Y1303" i="1" s="1"/>
  <c r="Z1303" i="1" s="1"/>
  <c r="Y1304" i="1" l="1" a="1"/>
  <c r="Y1304" i="1" s="1"/>
  <c r="Z1304" i="1" s="1"/>
  <c r="AA1303" i="1"/>
  <c r="Y1305" i="1" l="1" a="1"/>
  <c r="Y1305" i="1" s="1"/>
  <c r="Z1305" i="1" s="1"/>
  <c r="AA1304" i="1"/>
  <c r="AA1305" i="1" l="1"/>
  <c r="Y1306" i="1" a="1"/>
  <c r="Y1306" i="1" s="1"/>
  <c r="Z1306" i="1" s="1"/>
  <c r="Y1307" i="1" l="1" a="1"/>
  <c r="Y1307" i="1" s="1"/>
  <c r="Z1307" i="1" s="1"/>
  <c r="AA1306" i="1"/>
  <c r="AA1307" i="1" l="1"/>
  <c r="Y1308" i="1" a="1"/>
  <c r="Y1308" i="1" s="1"/>
  <c r="Z1308" i="1" s="1"/>
  <c r="Y1309" i="1" l="1" a="1"/>
  <c r="Y1309" i="1" s="1"/>
  <c r="Z1309" i="1" s="1"/>
  <c r="AA1308" i="1"/>
  <c r="AA1309" i="1" l="1"/>
  <c r="Y1310" i="1" a="1"/>
  <c r="Y1310" i="1" s="1"/>
  <c r="Z1310" i="1" s="1"/>
  <c r="Y1311" i="1" l="1" a="1"/>
  <c r="Y1311" i="1" s="1"/>
  <c r="Z1311" i="1" s="1"/>
  <c r="AA1310" i="1"/>
  <c r="AA1311" i="1" l="1"/>
  <c r="Y1312" i="1" a="1"/>
  <c r="Y1312" i="1" s="1"/>
  <c r="Z1312" i="1" s="1"/>
  <c r="AA1312" i="1" l="1"/>
  <c r="Y1313" i="1" a="1"/>
  <c r="Y1313" i="1" s="1"/>
  <c r="Z1313" i="1" s="1"/>
  <c r="Y1314" i="1" l="1" a="1"/>
  <c r="Y1314" i="1" s="1"/>
  <c r="Z1314" i="1" s="1"/>
  <c r="AA1313" i="1"/>
  <c r="Y1315" i="1" l="1" a="1"/>
  <c r="Y1315" i="1" s="1"/>
  <c r="Z1315" i="1" s="1"/>
  <c r="AA1314" i="1"/>
  <c r="Y1316" i="1" l="1" a="1"/>
  <c r="Y1316" i="1" s="1"/>
  <c r="Z1316" i="1" s="1"/>
  <c r="AA1315" i="1"/>
  <c r="Y1317" i="1" l="1" a="1"/>
  <c r="Y1317" i="1" s="1"/>
  <c r="Z1317" i="1" s="1"/>
  <c r="AA1316" i="1"/>
  <c r="AA1317" i="1" l="1"/>
  <c r="Y1318" i="1" a="1"/>
  <c r="Y1318" i="1" s="1"/>
  <c r="Z1318" i="1" s="1"/>
  <c r="AA1318" i="1" l="1"/>
  <c r="Y1319" i="1" a="1"/>
  <c r="Y1319" i="1" s="1"/>
  <c r="Z1319" i="1" s="1"/>
  <c r="Y1320" i="1" l="1" a="1"/>
  <c r="Y1320" i="1" s="1"/>
  <c r="Z1320" i="1" s="1"/>
  <c r="AA1319" i="1"/>
  <c r="AA1320" i="1" l="1"/>
  <c r="Y1321" i="1" a="1"/>
  <c r="Y1321" i="1" s="1"/>
  <c r="Z1321" i="1" s="1"/>
  <c r="AA1321" i="1" l="1"/>
  <c r="Y1322" i="1" a="1"/>
  <c r="Y1322" i="1" s="1"/>
  <c r="Z1322" i="1" s="1"/>
  <c r="AA1322" i="1" l="1"/>
  <c r="Y1323" i="1" a="1"/>
  <c r="Y1323" i="1" s="1"/>
  <c r="Z1323" i="1" s="1"/>
  <c r="Y1324" i="1" l="1" a="1"/>
  <c r="Y1324" i="1" s="1"/>
  <c r="Z1324" i="1" s="1"/>
  <c r="AA1323" i="1"/>
  <c r="AA1324" i="1" l="1"/>
  <c r="Y1325" i="1" a="1"/>
  <c r="Y1325" i="1" s="1"/>
  <c r="Z1325" i="1" s="1"/>
  <c r="AA1325" i="1" l="1"/>
  <c r="Y1326" i="1" a="1"/>
  <c r="Y1326" i="1" s="1"/>
  <c r="Z1326" i="1" s="1"/>
  <c r="AA1326" i="1" l="1"/>
  <c r="Y1327" i="1" a="1"/>
  <c r="Y1327" i="1" s="1"/>
  <c r="Z1327" i="1" s="1"/>
  <c r="AA1327" i="1" l="1"/>
  <c r="Y1328" i="1" a="1"/>
  <c r="Y1328" i="1" s="1"/>
  <c r="Z1328" i="1" s="1"/>
  <c r="AA1328" i="1" l="1"/>
  <c r="Y1329" i="1" a="1"/>
  <c r="Y1329" i="1" s="1"/>
  <c r="Z1329" i="1" s="1"/>
  <c r="Y1330" i="1" l="1" a="1"/>
  <c r="Y1330" i="1" s="1"/>
  <c r="Z1330" i="1" s="1"/>
  <c r="AA1329" i="1"/>
  <c r="Y1331" i="1" l="1" a="1"/>
  <c r="Y1331" i="1" s="1"/>
  <c r="Z1331" i="1" s="1"/>
  <c r="AA1330" i="1"/>
  <c r="Y1332" i="1" l="1" a="1"/>
  <c r="Y1332" i="1" s="1"/>
  <c r="Z1332" i="1" s="1"/>
  <c r="AA1331" i="1"/>
  <c r="Y1333" i="1" l="1" a="1"/>
  <c r="Y1333" i="1" s="1"/>
  <c r="Z1333" i="1" s="1"/>
  <c r="AA1332" i="1"/>
  <c r="AA1333" i="1" l="1"/>
  <c r="Y1334" i="1" a="1"/>
  <c r="Y1334" i="1" s="1"/>
  <c r="Z1334" i="1" s="1"/>
  <c r="AA1334" i="1" l="1"/>
  <c r="Y1335" i="1" a="1"/>
  <c r="Y1335" i="1" s="1"/>
  <c r="Z1335" i="1" s="1"/>
  <c r="Y1336" i="1" l="1" a="1"/>
  <c r="Y1336" i="1" s="1"/>
  <c r="Z1336" i="1" s="1"/>
  <c r="AA1335" i="1"/>
  <c r="Y1337" i="1" l="1" a="1"/>
  <c r="Y1337" i="1" s="1"/>
  <c r="Z1337" i="1" s="1"/>
  <c r="AA1336" i="1"/>
  <c r="Y1338" i="1" l="1" a="1"/>
  <c r="Y1338" i="1" s="1"/>
  <c r="Z1338" i="1" s="1"/>
  <c r="AA1337" i="1"/>
  <c r="AA1338" i="1" l="1"/>
  <c r="Y1339" i="1" a="1"/>
  <c r="Y1339" i="1" s="1"/>
  <c r="Z1339" i="1" s="1"/>
  <c r="Y1340" i="1" l="1" a="1"/>
  <c r="Y1340" i="1" s="1"/>
  <c r="Z1340" i="1" s="1"/>
  <c r="AA1339" i="1"/>
  <c r="Y1341" i="1" l="1" a="1"/>
  <c r="Y1341" i="1" s="1"/>
  <c r="Z1341" i="1" s="1"/>
  <c r="AA1340" i="1"/>
  <c r="AA1341" i="1" l="1"/>
  <c r="Y1342" i="1" a="1"/>
  <c r="Y1342" i="1" s="1"/>
  <c r="Z1342" i="1" s="1"/>
  <c r="AA1342" i="1" l="1"/>
  <c r="Y1343" i="1" a="1"/>
  <c r="Y1343" i="1" s="1"/>
  <c r="Z1343" i="1" s="1"/>
  <c r="AA1343" i="1" l="1"/>
  <c r="Y1344" i="1" a="1"/>
  <c r="Y1344" i="1" s="1"/>
  <c r="Z1344" i="1" s="1"/>
  <c r="Y1345" i="1" l="1" a="1"/>
  <c r="Y1345" i="1" s="1"/>
  <c r="Z1345" i="1" s="1"/>
  <c r="AA1344" i="1"/>
  <c r="AA1345" i="1" l="1"/>
  <c r="Y1346" i="1" a="1"/>
  <c r="Y1346" i="1" s="1"/>
  <c r="Z1346" i="1" s="1"/>
  <c r="Y1347" i="1" l="1" a="1"/>
  <c r="Y1347" i="1" s="1"/>
  <c r="AA1346" i="1"/>
  <c r="G12" i="4" l="1"/>
  <c r="R12" i="4" s="1"/>
  <c r="B13" i="14"/>
  <c r="G12" i="12"/>
  <c r="C13" i="14"/>
  <c r="I721" i="20"/>
  <c r="J721" i="20" s="1"/>
  <c r="I707" i="20"/>
  <c r="J707" i="20" s="1"/>
  <c r="I91" i="26"/>
  <c r="J91" i="26" s="1"/>
  <c r="I735" i="20"/>
  <c r="J735" i="20" s="1"/>
  <c r="G706" i="20"/>
  <c r="H706" i="20" s="1"/>
  <c r="I705" i="20"/>
  <c r="J705" i="20" s="1"/>
  <c r="G725" i="20"/>
  <c r="H725" i="20" s="1"/>
  <c r="I722" i="20"/>
  <c r="J722" i="20" s="1"/>
  <c r="G734" i="20"/>
  <c r="H734" i="20" s="1"/>
  <c r="I713" i="20"/>
  <c r="J713" i="20" s="1"/>
  <c r="I736" i="20"/>
  <c r="J736" i="20" s="1"/>
  <c r="G737" i="20"/>
  <c r="H737" i="20" s="1"/>
  <c r="G727" i="20"/>
  <c r="H727" i="20" s="1"/>
  <c r="G726" i="20"/>
  <c r="H726" i="20" s="1"/>
  <c r="G719" i="20"/>
  <c r="H719" i="20" s="1"/>
  <c r="G90" i="26"/>
  <c r="H90" i="26" s="1"/>
  <c r="G716" i="20"/>
  <c r="H716" i="20" s="1"/>
  <c r="G709" i="20"/>
  <c r="H709" i="20" s="1"/>
  <c r="G701" i="20"/>
  <c r="H701" i="20" s="1"/>
  <c r="G717" i="20"/>
  <c r="H717" i="20" s="1"/>
  <c r="G733" i="20"/>
  <c r="H733" i="20" s="1"/>
  <c r="G711" i="20"/>
  <c r="H711" i="20" s="1"/>
  <c r="G738" i="20"/>
  <c r="H738" i="20" s="1"/>
  <c r="G718" i="20"/>
  <c r="H718" i="20" s="1"/>
  <c r="G715" i="20"/>
  <c r="H715" i="20" s="1"/>
  <c r="Z1078" i="1"/>
  <c r="AA1078" i="1" s="1"/>
  <c r="Z1079" i="1"/>
  <c r="AA1079" i="1" s="1"/>
  <c r="Z1080" i="1"/>
  <c r="AA1080" i="1" s="1"/>
  <c r="Z1081" i="1"/>
  <c r="AA1081" i="1" s="1"/>
  <c r="Z1082" i="1"/>
  <c r="AA1082" i="1" s="1"/>
  <c r="G417" i="20"/>
  <c r="H417" i="20" s="1"/>
  <c r="Z1083" i="1"/>
  <c r="AA1083" i="1" s="1"/>
  <c r="Z1104" i="1"/>
  <c r="AA1104" i="1" s="1"/>
  <c r="Z1106" i="1"/>
  <c r="AA1106" i="1" s="1"/>
  <c r="Z1105" i="1"/>
  <c r="AA1105" i="1" s="1"/>
  <c r="I415" i="20"/>
  <c r="J415" i="20" s="1"/>
  <c r="G559" i="20"/>
  <c r="H559" i="20" s="1"/>
  <c r="I411" i="20"/>
  <c r="J411" i="20" s="1"/>
  <c r="I401" i="20"/>
  <c r="J401" i="20" s="1"/>
  <c r="G404" i="20"/>
  <c r="H404" i="20" s="1"/>
  <c r="I57" i="20"/>
  <c r="J57" i="20" s="1"/>
  <c r="G2" i="4"/>
  <c r="R2" i="4" s="1"/>
  <c r="I43" i="20"/>
  <c r="J43" i="20" s="1"/>
  <c r="I41" i="20"/>
  <c r="J41" i="20" s="1"/>
  <c r="I42" i="20"/>
  <c r="J42" i="20" s="1"/>
  <c r="I48" i="20"/>
  <c r="J48" i="20" s="1"/>
  <c r="I47" i="20"/>
  <c r="J47" i="20" s="1"/>
  <c r="I44" i="20"/>
  <c r="J44" i="20" s="1"/>
  <c r="I9" i="26"/>
  <c r="J9" i="26" s="1"/>
  <c r="D19" i="16"/>
  <c r="F19" i="16" s="1"/>
  <c r="I64" i="20"/>
  <c r="J64" i="20" s="1"/>
  <c r="I63" i="20"/>
  <c r="J63" i="20" s="1"/>
  <c r="G6" i="25"/>
  <c r="H6" i="25" s="1"/>
  <c r="I36" i="20"/>
  <c r="J36" i="20" s="1"/>
  <c r="G2" i="12"/>
  <c r="G6" i="26"/>
  <c r="H6" i="26" s="1"/>
  <c r="I38" i="20"/>
  <c r="J38" i="20" s="1"/>
  <c r="G34" i="20"/>
  <c r="H34" i="20" s="1"/>
  <c r="I8" i="25"/>
  <c r="J8" i="25" s="1"/>
  <c r="I51" i="20"/>
  <c r="J51" i="20" s="1"/>
  <c r="I49" i="20"/>
  <c r="J49" i="20" s="1"/>
  <c r="I50" i="20"/>
  <c r="J50" i="20" s="1"/>
  <c r="I9" i="25"/>
  <c r="J9" i="25" s="1"/>
  <c r="B3" i="14"/>
  <c r="I61" i="20"/>
  <c r="J61" i="20" s="1"/>
  <c r="Z687" i="1"/>
  <c r="AA687" i="1" s="1"/>
  <c r="Z689" i="1"/>
  <c r="AA689" i="1" s="1"/>
  <c r="Z688" i="1"/>
  <c r="AA688" i="1" s="1"/>
  <c r="G335" i="20"/>
  <c r="H335" i="20" s="1"/>
  <c r="Z691" i="1"/>
  <c r="AA691" i="1" s="1"/>
  <c r="Z690" i="1"/>
  <c r="AA690" i="1" s="1"/>
  <c r="Z692" i="1"/>
  <c r="AA692" i="1" s="1"/>
  <c r="Z694" i="1"/>
  <c r="AA694" i="1" s="1"/>
  <c r="Z693" i="1"/>
  <c r="AA693" i="1" s="1"/>
  <c r="Z695" i="1"/>
  <c r="AA695" i="1" s="1"/>
  <c r="Z696" i="1"/>
  <c r="AA696" i="1" s="1"/>
  <c r="Z697" i="1"/>
  <c r="AA697" i="1" s="1"/>
  <c r="Z698" i="1"/>
  <c r="AA698" i="1" s="1"/>
  <c r="Z699" i="1"/>
  <c r="AA699" i="1" s="1"/>
  <c r="Z701" i="1"/>
  <c r="AA701" i="1" s="1"/>
  <c r="Z700" i="1"/>
  <c r="AA700" i="1" s="1"/>
  <c r="I246" i="20"/>
  <c r="J246" i="20" s="1"/>
  <c r="Z702" i="1"/>
  <c r="AA702" i="1" s="1"/>
  <c r="Z703" i="1"/>
  <c r="AA703" i="1" s="1"/>
  <c r="I37" i="20"/>
  <c r="J37" i="20" s="1"/>
  <c r="Z706" i="1"/>
  <c r="AA706" i="1" s="1"/>
  <c r="I58" i="20"/>
  <c r="J58" i="20" s="1"/>
  <c r="Z704" i="1"/>
  <c r="AA704" i="1" s="1"/>
  <c r="Z705" i="1"/>
  <c r="AA705" i="1" s="1"/>
  <c r="I45" i="20"/>
  <c r="J45" i="20" s="1"/>
  <c r="Z707" i="1"/>
  <c r="AA707" i="1" s="1"/>
  <c r="G245" i="20"/>
  <c r="H245" i="20" s="1"/>
  <c r="Z708" i="1"/>
  <c r="AA708" i="1" s="1"/>
  <c r="Z710" i="1"/>
  <c r="AA710" i="1" s="1"/>
  <c r="Z709" i="1"/>
  <c r="AA709" i="1" s="1"/>
  <c r="I19" i="25"/>
  <c r="J19" i="25" s="1"/>
  <c r="Z711" i="1"/>
  <c r="AA711" i="1" s="1"/>
  <c r="I60" i="20"/>
  <c r="J60" i="20" s="1"/>
  <c r="I54" i="20"/>
  <c r="J54" i="20" s="1"/>
  <c r="G7" i="25"/>
  <c r="H7" i="25" s="1"/>
  <c r="I8" i="26"/>
  <c r="J8" i="26" s="1"/>
  <c r="I35" i="20"/>
  <c r="J35" i="20" s="1"/>
  <c r="I332" i="20"/>
  <c r="J332" i="20" s="1"/>
  <c r="I328" i="20"/>
  <c r="J328" i="20" s="1"/>
  <c r="G334" i="20"/>
  <c r="H334" i="20" s="1"/>
  <c r="G674" i="20"/>
  <c r="H674" i="20" s="1"/>
  <c r="Z719" i="1"/>
  <c r="AA719" i="1" s="1"/>
  <c r="G676" i="20"/>
  <c r="H676" i="20" s="1"/>
  <c r="Z720" i="1"/>
  <c r="AA720" i="1" s="1"/>
  <c r="Z723" i="1"/>
  <c r="AA723" i="1" s="1"/>
  <c r="Z722" i="1"/>
  <c r="AA722" i="1" s="1"/>
  <c r="G107" i="26"/>
  <c r="H107" i="26" s="1"/>
  <c r="Z721" i="1"/>
  <c r="AA721" i="1" s="1"/>
  <c r="Z725" i="1"/>
  <c r="AA725" i="1" s="1"/>
  <c r="Z724" i="1"/>
  <c r="AA724" i="1" s="1"/>
  <c r="Z726" i="1"/>
  <c r="AA726" i="1" s="1"/>
  <c r="G680" i="20"/>
  <c r="H680" i="20" s="1"/>
  <c r="Z727" i="1"/>
  <c r="AA727" i="1" s="1"/>
  <c r="Z729" i="1"/>
  <c r="AA729" i="1" s="1"/>
  <c r="Z728" i="1"/>
  <c r="AA728" i="1" s="1"/>
  <c r="Z731" i="1"/>
  <c r="AA731" i="1" s="1"/>
  <c r="Z730" i="1"/>
  <c r="AA730" i="1" s="1"/>
  <c r="Z732" i="1"/>
  <c r="AA732" i="1" s="1"/>
  <c r="Z733" i="1"/>
  <c r="AA733" i="1" s="1"/>
  <c r="I62" i="20"/>
  <c r="J62" i="20" s="1"/>
  <c r="I46" i="20"/>
  <c r="J46" i="20" s="1"/>
  <c r="I53" i="20"/>
  <c r="J53" i="20" s="1"/>
  <c r="G7" i="26"/>
  <c r="H7" i="26" s="1"/>
  <c r="G40" i="20"/>
  <c r="H40" i="20" s="1"/>
  <c r="I59" i="20"/>
  <c r="J59" i="20" s="1"/>
  <c r="G93" i="26"/>
  <c r="H93" i="26" s="1"/>
  <c r="Z734" i="1"/>
  <c r="AA734" i="1" s="1"/>
  <c r="I41" i="25"/>
  <c r="J41" i="25" s="1"/>
  <c r="G398" i="20"/>
  <c r="H398" i="20" s="1"/>
  <c r="I67" i="25"/>
  <c r="J67" i="25" s="1"/>
  <c r="G316" i="20"/>
  <c r="H316" i="20" s="1"/>
  <c r="G4" i="26"/>
  <c r="H4" i="26" s="1"/>
  <c r="I111" i="26"/>
  <c r="J111" i="26" s="1"/>
  <c r="G19" i="4"/>
  <c r="R19" i="4" s="1"/>
  <c r="I458" i="20"/>
  <c r="J458" i="20" s="1"/>
  <c r="B20" i="14"/>
  <c r="I465" i="20"/>
  <c r="J465" i="20" s="1"/>
  <c r="I80" i="26"/>
  <c r="J80" i="26" s="1"/>
  <c r="G74" i="25"/>
  <c r="H74" i="25" s="1"/>
  <c r="I78" i="26"/>
  <c r="J78" i="26" s="1"/>
  <c r="I460" i="20"/>
  <c r="J460" i="20" s="1"/>
  <c r="D21" i="16"/>
  <c r="F21" i="16" s="1"/>
  <c r="I77" i="25"/>
  <c r="J77" i="25" s="1"/>
  <c r="G77" i="26"/>
  <c r="H77" i="26" s="1"/>
  <c r="C21" i="16"/>
  <c r="E21" i="16" s="1"/>
  <c r="G21" i="16" s="1"/>
  <c r="G19" i="12"/>
  <c r="G449" i="20"/>
  <c r="H449" i="20" s="1"/>
  <c r="I454" i="20"/>
  <c r="J454" i="20" s="1"/>
  <c r="I468" i="20"/>
  <c r="J468" i="20" s="1"/>
  <c r="G650" i="20"/>
  <c r="H650" i="20" s="1"/>
  <c r="Z768" i="1"/>
  <c r="AA768" i="1" s="1"/>
  <c r="I72" i="25"/>
  <c r="J72" i="25" s="1"/>
  <c r="Z769" i="1"/>
  <c r="AA769" i="1" s="1"/>
  <c r="Z770" i="1"/>
  <c r="AA770" i="1" s="1"/>
  <c r="G24" i="20"/>
  <c r="H24" i="20" s="1"/>
  <c r="Z771" i="1"/>
  <c r="AA771" i="1" s="1"/>
  <c r="Z773" i="1"/>
  <c r="AA773" i="1" s="1"/>
  <c r="Z774" i="1"/>
  <c r="AA774" i="1" s="1"/>
  <c r="Z772" i="1"/>
  <c r="AA772" i="1" s="1"/>
  <c r="G76" i="26"/>
  <c r="H76" i="26" s="1"/>
  <c r="Z776" i="1"/>
  <c r="AA776" i="1" s="1"/>
  <c r="Z775" i="1"/>
  <c r="AA775" i="1" s="1"/>
  <c r="I313" i="20"/>
  <c r="J313" i="20" s="1"/>
  <c r="I317" i="20"/>
  <c r="J317" i="20" s="1"/>
  <c r="I48" i="25"/>
  <c r="J48" i="25" s="1"/>
  <c r="G303" i="20"/>
  <c r="H303" i="20" s="1"/>
  <c r="I300" i="20"/>
  <c r="J300" i="20" s="1"/>
  <c r="G319" i="20"/>
  <c r="H319" i="20" s="1"/>
  <c r="Z779" i="1"/>
  <c r="AA779" i="1" s="1"/>
  <c r="Z778" i="1"/>
  <c r="AA778" i="1" s="1"/>
  <c r="Z777" i="1"/>
  <c r="AA777" i="1" s="1"/>
  <c r="I671" i="20"/>
  <c r="J671" i="20" s="1"/>
  <c r="Z780" i="1"/>
  <c r="AA780" i="1" s="1"/>
  <c r="I673" i="20"/>
  <c r="J673" i="20" s="1"/>
  <c r="G689" i="20"/>
  <c r="H689" i="20" s="1"/>
  <c r="G686" i="20"/>
  <c r="H686" i="20" s="1"/>
  <c r="Z781" i="1"/>
  <c r="AA781" i="1" s="1"/>
  <c r="I293" i="20"/>
  <c r="J293" i="20" s="1"/>
  <c r="I286" i="20"/>
  <c r="J286" i="20" s="1"/>
  <c r="C26" i="16"/>
  <c r="E26" i="16" s="1"/>
  <c r="I43" i="26"/>
  <c r="J43" i="26" s="1"/>
  <c r="G42" i="25"/>
  <c r="H42" i="25" s="1"/>
  <c r="I297" i="20"/>
  <c r="J297" i="20" s="1"/>
  <c r="I291" i="20"/>
  <c r="J291" i="20" s="1"/>
  <c r="I298" i="20"/>
  <c r="J298" i="20" s="1"/>
  <c r="B10" i="14"/>
  <c r="Z782" i="1"/>
  <c r="AA782" i="1" s="1"/>
  <c r="D26" i="16"/>
  <c r="F26" i="16" s="1"/>
  <c r="I278" i="20"/>
  <c r="J278" i="20" s="1"/>
  <c r="I296" i="20"/>
  <c r="J296" i="20" s="1"/>
  <c r="I288" i="20"/>
  <c r="J288" i="20" s="1"/>
  <c r="I294" i="20"/>
  <c r="J294" i="20" s="1"/>
  <c r="G273" i="20"/>
  <c r="H273" i="20" s="1"/>
  <c r="I45" i="25"/>
  <c r="J45" i="25" s="1"/>
  <c r="G9" i="4"/>
  <c r="R9" i="4" s="1"/>
  <c r="G9" i="12"/>
  <c r="Z783" i="1"/>
  <c r="AA783" i="1" s="1"/>
  <c r="G42" i="26"/>
  <c r="H42" i="26" s="1"/>
  <c r="I44" i="26"/>
  <c r="J44" i="26" s="1"/>
  <c r="G544" i="20"/>
  <c r="H544" i="20" s="1"/>
  <c r="Z784" i="1"/>
  <c r="AA784" i="1" s="1"/>
  <c r="Z785" i="1"/>
  <c r="AA785" i="1" s="1"/>
  <c r="Z786" i="1"/>
  <c r="AA786" i="1" s="1"/>
  <c r="Z787" i="1"/>
  <c r="AA787" i="1" s="1"/>
  <c r="Z789" i="1"/>
  <c r="AA789" i="1" s="1"/>
  <c r="Z788" i="1"/>
  <c r="AA788" i="1" s="1"/>
  <c r="Z790" i="1"/>
  <c r="AA790" i="1" s="1"/>
  <c r="Z791" i="1"/>
  <c r="AA791" i="1" s="1"/>
  <c r="Z792" i="1"/>
  <c r="AA792" i="1" s="1"/>
  <c r="Z793" i="1"/>
  <c r="AA793" i="1" s="1"/>
  <c r="I52" i="20"/>
  <c r="J52" i="20" s="1"/>
  <c r="I55" i="20"/>
  <c r="J55" i="20" s="1"/>
  <c r="G39" i="20"/>
  <c r="H39" i="20" s="1"/>
  <c r="Z796" i="1"/>
  <c r="AA796" i="1" s="1"/>
  <c r="G202" i="20"/>
  <c r="H202" i="20" s="1"/>
  <c r="I111" i="20"/>
  <c r="J111" i="20" s="1"/>
  <c r="I39" i="20"/>
  <c r="J39" i="20" s="1"/>
  <c r="Z802" i="1"/>
  <c r="AA802" i="1" s="1"/>
  <c r="Z803" i="1"/>
  <c r="AA803" i="1" s="1"/>
  <c r="G437" i="20"/>
  <c r="H437" i="20" s="1"/>
  <c r="G407" i="20"/>
  <c r="H407" i="20" s="1"/>
  <c r="Z804" i="1"/>
  <c r="AA804" i="1" s="1"/>
  <c r="G419" i="20"/>
  <c r="H419" i="20" s="1"/>
  <c r="Z805" i="1"/>
  <c r="AA805" i="1" s="1"/>
  <c r="Z806" i="1"/>
  <c r="AA806" i="1" s="1"/>
  <c r="Z807" i="1"/>
  <c r="AA807" i="1" s="1"/>
  <c r="Z808" i="1"/>
  <c r="AA808" i="1" s="1"/>
  <c r="Z809" i="1"/>
  <c r="AA809" i="1" s="1"/>
  <c r="G333" i="20"/>
  <c r="H333" i="20" s="1"/>
  <c r="Z811" i="1"/>
  <c r="AA811" i="1" s="1"/>
  <c r="G53" i="25"/>
  <c r="H53" i="25" s="1"/>
  <c r="G52" i="20"/>
  <c r="H52" i="20" s="1"/>
  <c r="G55" i="20"/>
  <c r="H55" i="20" s="1"/>
  <c r="I7" i="26"/>
  <c r="J7" i="26" s="1"/>
  <c r="I467" i="20"/>
  <c r="J467" i="20" s="1"/>
  <c r="Z810" i="1"/>
  <c r="AA810" i="1" s="1"/>
  <c r="I76" i="25"/>
  <c r="J76" i="25" s="1"/>
  <c r="I457" i="20"/>
  <c r="J457" i="20" s="1"/>
  <c r="I461" i="20"/>
  <c r="J461" i="20" s="1"/>
  <c r="G453" i="20"/>
  <c r="H453" i="20" s="1"/>
  <c r="I462" i="20"/>
  <c r="J462" i="20" s="1"/>
  <c r="Z812" i="1"/>
  <c r="AA812" i="1" s="1"/>
  <c r="Z813" i="1"/>
  <c r="AA813" i="1" s="1"/>
  <c r="Z814" i="1"/>
  <c r="AA814" i="1" s="1"/>
  <c r="Z815" i="1"/>
  <c r="AA815" i="1" s="1"/>
  <c r="Z816" i="1"/>
  <c r="AA816" i="1" s="1"/>
  <c r="Z817" i="1"/>
  <c r="AA817" i="1" s="1"/>
  <c r="I315" i="20"/>
  <c r="J315" i="20" s="1"/>
  <c r="Z819" i="1"/>
  <c r="AA819" i="1" s="1"/>
  <c r="Z818" i="1"/>
  <c r="AA818" i="1" s="1"/>
  <c r="G21" i="20"/>
  <c r="H21" i="20" s="1"/>
  <c r="Z823" i="1"/>
  <c r="AA823" i="1" s="1"/>
  <c r="Z820" i="1"/>
  <c r="AA820" i="1" s="1"/>
  <c r="G248" i="20"/>
  <c r="H248" i="20" s="1"/>
  <c r="Z821" i="1"/>
  <c r="AA821" i="1" s="1"/>
  <c r="G582" i="20"/>
  <c r="H582" i="20" s="1"/>
  <c r="Z822" i="1"/>
  <c r="AA822" i="1" s="1"/>
  <c r="I185" i="20"/>
  <c r="J185" i="20" s="1"/>
  <c r="I27" i="26"/>
  <c r="J27" i="26" s="1"/>
  <c r="I192" i="20"/>
  <c r="J192" i="20" s="1"/>
  <c r="G28" i="26"/>
  <c r="H28" i="26" s="1"/>
  <c r="I187" i="20"/>
  <c r="J187" i="20" s="1"/>
  <c r="I455" i="20"/>
  <c r="J455" i="20" s="1"/>
  <c r="I466" i="20"/>
  <c r="J466" i="20" s="1"/>
  <c r="I289" i="20"/>
  <c r="J289" i="20" s="1"/>
  <c r="I280" i="20"/>
  <c r="J280" i="20" s="1"/>
  <c r="I290" i="20"/>
  <c r="J290" i="20" s="1"/>
  <c r="I285" i="20"/>
  <c r="J285" i="20" s="1"/>
  <c r="I295" i="20"/>
  <c r="J295" i="20" s="1"/>
  <c r="G284" i="20"/>
  <c r="H284" i="20" s="1"/>
  <c r="G247" i="20"/>
  <c r="H247" i="20" s="1"/>
  <c r="G69" i="25"/>
  <c r="H69" i="25" s="1"/>
  <c r="I197" i="20"/>
  <c r="J197" i="20" s="1"/>
  <c r="I189" i="20"/>
  <c r="J189" i="20" s="1"/>
  <c r="G191" i="20"/>
  <c r="H191" i="20" s="1"/>
  <c r="G414" i="20"/>
  <c r="H414" i="20" s="1"/>
  <c r="G685" i="20"/>
  <c r="H685" i="20" s="1"/>
  <c r="I350" i="20"/>
  <c r="J350" i="20" s="1"/>
  <c r="G79" i="26"/>
  <c r="H79" i="26" s="1"/>
  <c r="G452" i="20"/>
  <c r="H452" i="20" s="1"/>
  <c r="I450" i="20"/>
  <c r="J450" i="20" s="1"/>
  <c r="G75" i="25"/>
  <c r="H75" i="25" s="1"/>
  <c r="G348" i="20"/>
  <c r="H348" i="20" s="1"/>
  <c r="I57" i="25"/>
  <c r="J57" i="25" s="1"/>
  <c r="G56" i="25"/>
  <c r="H56" i="25" s="1"/>
  <c r="G622" i="20"/>
  <c r="H622" i="20" s="1"/>
  <c r="I5" i="25"/>
  <c r="J5" i="25" s="1"/>
  <c r="I688" i="20"/>
  <c r="J688" i="20" s="1"/>
  <c r="I45" i="26"/>
  <c r="J45" i="26" s="1"/>
  <c r="G282" i="20"/>
  <c r="H282" i="20" s="1"/>
  <c r="I287" i="20"/>
  <c r="J287" i="20" s="1"/>
  <c r="G47" i="26"/>
  <c r="H47" i="26" s="1"/>
  <c r="I274" i="20"/>
  <c r="J274" i="20" s="1"/>
  <c r="I277" i="20"/>
  <c r="J277" i="20" s="1"/>
  <c r="I276" i="20"/>
  <c r="J276" i="20" s="1"/>
  <c r="I44" i="25"/>
  <c r="J44" i="25" s="1"/>
  <c r="G279" i="20"/>
  <c r="H279" i="20" s="1"/>
  <c r="I275" i="20"/>
  <c r="J275" i="20" s="1"/>
  <c r="G631" i="20"/>
  <c r="H631" i="20" s="1"/>
  <c r="G383" i="20"/>
  <c r="H383" i="20" s="1"/>
  <c r="G54" i="26"/>
  <c r="H54" i="26" s="1"/>
  <c r="G330" i="20"/>
  <c r="H330" i="20" s="1"/>
  <c r="G336" i="20"/>
  <c r="H336" i="20" s="1"/>
  <c r="I464" i="20"/>
  <c r="J464" i="20" s="1"/>
  <c r="I451" i="20"/>
  <c r="J451" i="20" s="1"/>
  <c r="G456" i="20"/>
  <c r="H456" i="20" s="1"/>
  <c r="G563" i="20"/>
  <c r="H563" i="20" s="1"/>
  <c r="I217" i="20"/>
  <c r="J217" i="20" s="1"/>
  <c r="G206" i="20"/>
  <c r="H206" i="20" s="1"/>
  <c r="I410" i="20"/>
  <c r="J410" i="20" s="1"/>
  <c r="G533" i="20"/>
  <c r="H533" i="20" s="1"/>
  <c r="G418" i="20"/>
  <c r="H418" i="20" s="1"/>
  <c r="Z929" i="1"/>
  <c r="AA929" i="1" s="1"/>
  <c r="Z930" i="1"/>
  <c r="AA930" i="1" s="1"/>
  <c r="Z931" i="1"/>
  <c r="AA931" i="1" s="1"/>
  <c r="Z933" i="1"/>
  <c r="AA933" i="1" s="1"/>
  <c r="Z932" i="1"/>
  <c r="AA932" i="1" s="1"/>
  <c r="Z934" i="1"/>
  <c r="Z935" i="1"/>
  <c r="AA935" i="1" s="1"/>
  <c r="G459" i="20"/>
  <c r="H459" i="20" s="1"/>
  <c r="G463" i="20"/>
  <c r="H463" i="20" s="1"/>
  <c r="Z936" i="1"/>
  <c r="AA936" i="1" s="1"/>
  <c r="Z937" i="1"/>
  <c r="AA937" i="1" s="1"/>
  <c r="G171" i="20"/>
  <c r="H171" i="20" s="1"/>
  <c r="Z938" i="1"/>
  <c r="Z939" i="1"/>
  <c r="AA939" i="1" s="1"/>
  <c r="Z940" i="1"/>
  <c r="AA940" i="1" s="1"/>
  <c r="Z941" i="1"/>
  <c r="AA941" i="1" s="1"/>
  <c r="Z943" i="1"/>
  <c r="AA943" i="1" s="1"/>
  <c r="Z949" i="1"/>
  <c r="AA949" i="1" s="1"/>
  <c r="Z950" i="1"/>
  <c r="AA950" i="1" s="1"/>
  <c r="Z951" i="1"/>
  <c r="AA951" i="1" s="1"/>
  <c r="Z952" i="1"/>
  <c r="AA952" i="1" s="1"/>
  <c r="Z953" i="1"/>
  <c r="AA953" i="1" s="1"/>
  <c r="Z956" i="1"/>
  <c r="AA956" i="1" s="1"/>
  <c r="Z954" i="1"/>
  <c r="AA954" i="1" s="1"/>
  <c r="Z955" i="1"/>
  <c r="AA955" i="1" s="1"/>
  <c r="Z957" i="1"/>
  <c r="AA957" i="1" s="1"/>
  <c r="Z958" i="1"/>
  <c r="AA958" i="1" s="1"/>
  <c r="Z959" i="1"/>
  <c r="AA959" i="1" s="1"/>
  <c r="Z316" i="1"/>
  <c r="AA316" i="1" s="1"/>
  <c r="Z315" i="1"/>
  <c r="Z317" i="1"/>
  <c r="AA317" i="1" s="1"/>
  <c r="Z319" i="1"/>
  <c r="AA319" i="1" s="1"/>
  <c r="Z318" i="1"/>
  <c r="AA318" i="1" s="1"/>
  <c r="Z321" i="1"/>
  <c r="AA321" i="1" s="1"/>
  <c r="Z320" i="1"/>
  <c r="AA320" i="1" s="1"/>
  <c r="Z324" i="1"/>
  <c r="AA324" i="1" s="1"/>
  <c r="Z322" i="1"/>
  <c r="AA322" i="1" s="1"/>
  <c r="Z323" i="1"/>
  <c r="AA323" i="1" s="1"/>
  <c r="Z326" i="1"/>
  <c r="AA326" i="1" s="1"/>
  <c r="Z325" i="1"/>
  <c r="AA325" i="1" s="1"/>
  <c r="Z327" i="1"/>
  <c r="AA327" i="1" s="1"/>
  <c r="Z329" i="1"/>
  <c r="AA329" i="1" s="1"/>
  <c r="Z328" i="1"/>
  <c r="Z330" i="1"/>
  <c r="AA330" i="1" s="1"/>
  <c r="Z333" i="1"/>
  <c r="AA333" i="1" s="1"/>
  <c r="Z332" i="1"/>
  <c r="Z331" i="1"/>
  <c r="AA331" i="1" s="1"/>
  <c r="Z334" i="1"/>
  <c r="AA334" i="1" s="1"/>
  <c r="Z335" i="1"/>
  <c r="AA335" i="1" s="1"/>
  <c r="Z337" i="1"/>
  <c r="AA337" i="1" s="1"/>
  <c r="Z336" i="1"/>
  <c r="AA336" i="1" s="1"/>
  <c r="Z343" i="1"/>
  <c r="AA343" i="1" s="1"/>
  <c r="Z344" i="1"/>
  <c r="AA344" i="1" s="1"/>
  <c r="Z345" i="1"/>
  <c r="AA345" i="1" s="1"/>
  <c r="Z348" i="1"/>
  <c r="AA348" i="1" s="1"/>
  <c r="Z346" i="1"/>
  <c r="AA346" i="1" s="1"/>
  <c r="Z349" i="1"/>
  <c r="AA349" i="1" s="1"/>
  <c r="Z350" i="1"/>
  <c r="AA350" i="1" s="1"/>
  <c r="Z347" i="1"/>
  <c r="AA347" i="1" s="1"/>
  <c r="Z351" i="1"/>
  <c r="AA351" i="1" s="1"/>
  <c r="G602" i="20"/>
  <c r="H602" i="20" s="1"/>
  <c r="Z359" i="1"/>
  <c r="AA359" i="1" s="1"/>
  <c r="Z361" i="1"/>
  <c r="AA361" i="1" s="1"/>
  <c r="Z360" i="1"/>
  <c r="AA360" i="1" s="1"/>
  <c r="Z363" i="1"/>
  <c r="AA363" i="1" s="1"/>
  <c r="Z362" i="1"/>
  <c r="AA362" i="1" s="1"/>
  <c r="Z371" i="1"/>
  <c r="AA371" i="1" s="1"/>
  <c r="I353" i="20"/>
  <c r="J353" i="20" s="1"/>
  <c r="G340" i="20"/>
  <c r="H340" i="20" s="1"/>
  <c r="G338" i="20"/>
  <c r="H338" i="20" s="1"/>
  <c r="Z374" i="1"/>
  <c r="AA374" i="1" s="1"/>
  <c r="Z372" i="1"/>
  <c r="AA372" i="1" s="1"/>
  <c r="Z373" i="1"/>
  <c r="AA373" i="1" s="1"/>
  <c r="Z378" i="1"/>
  <c r="AA378" i="1" s="1"/>
  <c r="Z376" i="1"/>
  <c r="AA376" i="1" s="1"/>
  <c r="Z377" i="1"/>
  <c r="AA377" i="1" s="1"/>
  <c r="Z379" i="1"/>
  <c r="AA379" i="1" s="1"/>
  <c r="Z375" i="1"/>
  <c r="AA375" i="1" s="1"/>
  <c r="Z381" i="1"/>
  <c r="AA381" i="1" s="1"/>
  <c r="Z382" i="1"/>
  <c r="AA382" i="1" s="1"/>
  <c r="Z380" i="1"/>
  <c r="AA380" i="1" s="1"/>
  <c r="G345" i="20"/>
  <c r="H345" i="20" s="1"/>
  <c r="I155" i="20"/>
  <c r="J155" i="20" s="1"/>
  <c r="G354" i="20"/>
  <c r="H354" i="20" s="1"/>
  <c r="G13" i="4"/>
  <c r="R13" i="4" s="1"/>
  <c r="I369" i="20"/>
  <c r="J369" i="20" s="1"/>
  <c r="G13" i="12"/>
  <c r="B14" i="14"/>
  <c r="G58" i="25"/>
  <c r="H58" i="25" s="1"/>
  <c r="D24" i="16"/>
  <c r="F24" i="16" s="1"/>
  <c r="I59" i="25"/>
  <c r="J59" i="25" s="1"/>
  <c r="G364" i="20"/>
  <c r="H364" i="20" s="1"/>
  <c r="I355" i="20"/>
  <c r="J355" i="20" s="1"/>
  <c r="G367" i="20"/>
  <c r="H367" i="20" s="1"/>
  <c r="G61" i="26"/>
  <c r="H61" i="26" s="1"/>
  <c r="C24" i="16"/>
  <c r="E24" i="16" s="1"/>
  <c r="Z390" i="1"/>
  <c r="AA390" i="1" s="1"/>
  <c r="Z391" i="1"/>
  <c r="AA391" i="1" s="1"/>
  <c r="Z392" i="1"/>
  <c r="AA392" i="1" s="1"/>
  <c r="Z393" i="1"/>
  <c r="AA393" i="1" s="1"/>
  <c r="I85" i="25"/>
  <c r="J85" i="25" s="1"/>
  <c r="Z396" i="1"/>
  <c r="AA396" i="1" s="1"/>
  <c r="Z394" i="1"/>
  <c r="AA394" i="1" s="1"/>
  <c r="Z397" i="1"/>
  <c r="AA397" i="1" s="1"/>
  <c r="Z395" i="1"/>
  <c r="AA395" i="1" s="1"/>
  <c r="Z399" i="1"/>
  <c r="AA399" i="1" s="1"/>
  <c r="Z398" i="1"/>
  <c r="AA398" i="1" s="1"/>
  <c r="Z400" i="1"/>
  <c r="AA400" i="1" s="1"/>
  <c r="Z401" i="1"/>
  <c r="AA401" i="1" s="1"/>
  <c r="I598" i="20"/>
  <c r="J598" i="20" s="1"/>
  <c r="Z409" i="1"/>
  <c r="AA409" i="1" s="1"/>
  <c r="Z408" i="1"/>
  <c r="Z410" i="1"/>
  <c r="AA410" i="1" s="1"/>
  <c r="Z412" i="1"/>
  <c r="AA412" i="1" s="1"/>
  <c r="Z411" i="1"/>
  <c r="AA411" i="1" s="1"/>
  <c r="I444" i="20"/>
  <c r="J444" i="20" s="1"/>
  <c r="I433" i="20"/>
  <c r="J433" i="20" s="1"/>
  <c r="I443" i="20"/>
  <c r="J443" i="20" s="1"/>
  <c r="Z413" i="1"/>
  <c r="AA413" i="1" s="1"/>
  <c r="Z415" i="1"/>
  <c r="Z414" i="1"/>
  <c r="AA414" i="1" s="1"/>
  <c r="Z416" i="1"/>
  <c r="AA416" i="1" s="1"/>
  <c r="Z418" i="1"/>
  <c r="AA418" i="1" s="1"/>
  <c r="I207" i="20"/>
  <c r="J207" i="20" s="1"/>
  <c r="I211" i="20"/>
  <c r="J211" i="20" s="1"/>
  <c r="G6" i="12"/>
  <c r="I208" i="20"/>
  <c r="J208" i="20" s="1"/>
  <c r="I222" i="20"/>
  <c r="J222" i="20" s="1"/>
  <c r="G213" i="20"/>
  <c r="H213" i="20" s="1"/>
  <c r="Z419" i="1"/>
  <c r="AA419" i="1" s="1"/>
  <c r="C15" i="16"/>
  <c r="E15" i="16" s="1"/>
  <c r="I205" i="20"/>
  <c r="J205" i="20" s="1"/>
  <c r="G30" i="25"/>
  <c r="H30" i="25" s="1"/>
  <c r="I215" i="20"/>
  <c r="J215" i="20" s="1"/>
  <c r="G6" i="4"/>
  <c r="R6" i="4" s="1"/>
  <c r="G220" i="20"/>
  <c r="H220" i="20" s="1"/>
  <c r="Z417" i="1"/>
  <c r="G200" i="20"/>
  <c r="H200" i="20" s="1"/>
  <c r="D15" i="16"/>
  <c r="F15" i="16" s="1"/>
  <c r="G30" i="26"/>
  <c r="H30" i="26" s="1"/>
  <c r="B7" i="14"/>
  <c r="Z420" i="1"/>
  <c r="AA420" i="1" s="1"/>
  <c r="Z421" i="1"/>
  <c r="AA421" i="1" s="1"/>
  <c r="I402" i="20"/>
  <c r="J402" i="20" s="1"/>
  <c r="Z422" i="1"/>
  <c r="AA422" i="1" s="1"/>
  <c r="Z423" i="1"/>
  <c r="I56" i="20"/>
  <c r="J56" i="20" s="1"/>
  <c r="C19" i="16"/>
  <c r="E19" i="16" s="1"/>
  <c r="Z425" i="1"/>
  <c r="AA425" i="1" s="1"/>
  <c r="I424" i="20"/>
  <c r="J424" i="20" s="1"/>
  <c r="I75" i="26"/>
  <c r="J75" i="26" s="1"/>
  <c r="Z424" i="1"/>
  <c r="AA424" i="1" s="1"/>
  <c r="Z426" i="1"/>
  <c r="AA426" i="1" s="1"/>
  <c r="Z427" i="1"/>
  <c r="AA427" i="1" s="1"/>
  <c r="I583" i="20"/>
  <c r="J583" i="20" s="1"/>
  <c r="Z429" i="1"/>
  <c r="AA429" i="1" s="1"/>
  <c r="I209" i="20"/>
  <c r="J209" i="20" s="1"/>
  <c r="I212" i="20"/>
  <c r="J212" i="20" s="1"/>
  <c r="I203" i="20"/>
  <c r="J203" i="20" s="1"/>
  <c r="I201" i="20"/>
  <c r="J201" i="20" s="1"/>
  <c r="Z428" i="1"/>
  <c r="AA428" i="1" s="1"/>
  <c r="I216" i="20"/>
  <c r="J216" i="20" s="1"/>
  <c r="I32" i="25"/>
  <c r="J32" i="25" s="1"/>
  <c r="I32" i="26"/>
  <c r="J32" i="26" s="1"/>
  <c r="I219" i="20"/>
  <c r="J219" i="20" s="1"/>
  <c r="I434" i="20"/>
  <c r="J434" i="20" s="1"/>
  <c r="G93" i="25"/>
  <c r="H93" i="25" s="1"/>
  <c r="I438" i="20"/>
  <c r="J438" i="20" s="1"/>
  <c r="G442" i="20"/>
  <c r="H442" i="20" s="1"/>
  <c r="Z437" i="1"/>
  <c r="AA437" i="1" s="1"/>
  <c r="Z438" i="1"/>
  <c r="AA438" i="1" s="1"/>
  <c r="I564" i="20"/>
  <c r="J564" i="20" s="1"/>
  <c r="Z440" i="1"/>
  <c r="AA440" i="1" s="1"/>
  <c r="G318" i="20"/>
  <c r="H318" i="20" s="1"/>
  <c r="I48" i="26"/>
  <c r="J48" i="26" s="1"/>
  <c r="B11" i="14"/>
  <c r="I52" i="26"/>
  <c r="J52" i="26" s="1"/>
  <c r="G299" i="20"/>
  <c r="H299" i="20" s="1"/>
  <c r="G10" i="12"/>
  <c r="C11" i="16"/>
  <c r="E11" i="16" s="1"/>
  <c r="G46" i="25"/>
  <c r="H46" i="25" s="1"/>
  <c r="Z439" i="1"/>
  <c r="AA439" i="1" s="1"/>
  <c r="D11" i="16"/>
  <c r="F11" i="16" s="1"/>
  <c r="Z441" i="1"/>
  <c r="AA441" i="1" s="1"/>
  <c r="I49" i="25"/>
  <c r="J49" i="25" s="1"/>
  <c r="G46" i="26"/>
  <c r="H46" i="26" s="1"/>
  <c r="G10" i="4"/>
  <c r="R10" i="4" s="1"/>
  <c r="J301" i="20"/>
  <c r="Z442" i="1"/>
  <c r="AA442" i="1" s="1"/>
  <c r="G416" i="20"/>
  <c r="H416" i="20" s="1"/>
  <c r="I256" i="20"/>
  <c r="J256" i="20" s="1"/>
  <c r="Z444" i="1"/>
  <c r="AA444" i="1" s="1"/>
  <c r="I260" i="20"/>
  <c r="J260" i="20" s="1"/>
  <c r="Z443" i="1"/>
  <c r="AA443" i="1" s="1"/>
  <c r="Z445" i="1"/>
  <c r="AA445" i="1" s="1"/>
  <c r="G352" i="20"/>
  <c r="H352" i="20" s="1"/>
  <c r="Z451" i="1"/>
  <c r="AA451" i="1" s="1"/>
  <c r="G363" i="20"/>
  <c r="H363" i="20" s="1"/>
  <c r="I360" i="20"/>
  <c r="J360" i="20" s="1"/>
  <c r="I362" i="20"/>
  <c r="J362" i="20" s="1"/>
  <c r="Z453" i="1"/>
  <c r="AA453" i="1" s="1"/>
  <c r="Z452" i="1"/>
  <c r="Z454" i="1"/>
  <c r="AA454" i="1" s="1"/>
  <c r="Z455" i="1"/>
  <c r="AA455" i="1" s="1"/>
  <c r="Z457" i="1"/>
  <c r="AA457" i="1" s="1"/>
  <c r="Z458" i="1"/>
  <c r="AA458" i="1" s="1"/>
  <c r="Z456" i="1"/>
  <c r="AA456" i="1" s="1"/>
  <c r="Z459" i="1"/>
  <c r="AA459" i="1" s="1"/>
  <c r="Z460" i="1"/>
  <c r="AA460" i="1" s="1"/>
  <c r="I168" i="20"/>
  <c r="J168" i="20" s="1"/>
  <c r="Z461" i="1"/>
  <c r="AA461" i="1" s="1"/>
  <c r="G562" i="20"/>
  <c r="H562" i="20" s="1"/>
  <c r="Z465" i="1"/>
  <c r="AA465" i="1" s="1"/>
  <c r="Z463" i="1"/>
  <c r="AA463" i="1" s="1"/>
  <c r="G12" i="20"/>
  <c r="H12" i="20" s="1"/>
  <c r="I52" i="25"/>
  <c r="J52" i="25" s="1"/>
  <c r="G439" i="20"/>
  <c r="H439" i="20" s="1"/>
  <c r="G105" i="25"/>
  <c r="H105" i="25" s="1"/>
  <c r="G688" i="20"/>
  <c r="H688" i="20" s="1"/>
  <c r="G26" i="12"/>
  <c r="I690" i="20"/>
  <c r="J690" i="20" s="1"/>
  <c r="D18" i="16"/>
  <c r="F18" i="16" s="1"/>
  <c r="B27" i="14"/>
  <c r="G26" i="4"/>
  <c r="R26" i="4" s="1"/>
  <c r="I679" i="20"/>
  <c r="J679" i="20" s="1"/>
  <c r="G108" i="26"/>
  <c r="H108" i="26" s="1"/>
  <c r="I683" i="20"/>
  <c r="J683" i="20" s="1"/>
  <c r="I110" i="26"/>
  <c r="J110" i="26" s="1"/>
  <c r="I687" i="20"/>
  <c r="J687" i="20" s="1"/>
  <c r="C18" i="16"/>
  <c r="E18" i="16" s="1"/>
  <c r="G670" i="20"/>
  <c r="H670" i="20" s="1"/>
  <c r="I672" i="20"/>
  <c r="J672" i="20" s="1"/>
  <c r="I107" i="25"/>
  <c r="J107" i="25" s="1"/>
  <c r="I681" i="20"/>
  <c r="J681" i="20" s="1"/>
  <c r="I106" i="25"/>
  <c r="J106" i="25" s="1"/>
  <c r="Z471" i="1"/>
  <c r="Z472" i="1"/>
  <c r="AA472" i="1" s="1"/>
  <c r="I329" i="20"/>
  <c r="J329" i="20" s="1"/>
  <c r="I324" i="20"/>
  <c r="J324" i="20" s="1"/>
  <c r="Z473" i="1"/>
  <c r="AA473" i="1" s="1"/>
  <c r="Z474" i="1"/>
  <c r="AA474" i="1" s="1"/>
  <c r="Z475" i="1"/>
  <c r="AA475" i="1" s="1"/>
  <c r="Z479" i="1"/>
  <c r="AA479" i="1" s="1"/>
  <c r="Z480" i="1"/>
  <c r="AA480" i="1" s="1"/>
  <c r="Z476" i="1"/>
  <c r="AA476" i="1" s="1"/>
  <c r="Z477" i="1"/>
  <c r="AA477" i="1" s="1"/>
  <c r="Z478" i="1"/>
  <c r="AA478" i="1" s="1"/>
  <c r="Z481" i="1"/>
  <c r="AA481" i="1" s="1"/>
  <c r="Z483" i="1"/>
  <c r="AA483" i="1" s="1"/>
  <c r="Z482" i="1"/>
  <c r="AA482" i="1" s="1"/>
  <c r="I325" i="20"/>
  <c r="J325" i="20" s="1"/>
  <c r="Z484" i="1"/>
  <c r="AA484" i="1" s="1"/>
  <c r="Z485" i="1"/>
  <c r="AA485" i="1" s="1"/>
  <c r="G440" i="20"/>
  <c r="H440" i="20" s="1"/>
  <c r="Z486" i="1"/>
  <c r="AA486" i="1" s="1"/>
  <c r="Z488" i="1"/>
  <c r="AA488" i="1" s="1"/>
  <c r="G84" i="26"/>
  <c r="H84" i="26" s="1"/>
  <c r="Z487" i="1"/>
  <c r="AA487" i="1" s="1"/>
  <c r="I62" i="26"/>
  <c r="J62" i="26" s="1"/>
  <c r="Z490" i="1"/>
  <c r="AA490" i="1" s="1"/>
  <c r="I202" i="20"/>
  <c r="J202" i="20" s="1"/>
  <c r="I31" i="26"/>
  <c r="J31" i="26" s="1"/>
  <c r="I210" i="20"/>
  <c r="J210" i="20" s="1"/>
  <c r="I31" i="25"/>
  <c r="J31" i="25" s="1"/>
  <c r="Z491" i="1"/>
  <c r="AA491" i="1" s="1"/>
  <c r="Z489" i="1"/>
  <c r="AA489" i="1" s="1"/>
  <c r="I221" i="20"/>
  <c r="J221" i="20" s="1"/>
  <c r="I204" i="20"/>
  <c r="J204" i="20" s="1"/>
  <c r="Z493" i="1"/>
  <c r="AA493" i="1" s="1"/>
  <c r="Z492" i="1"/>
  <c r="AA492" i="1" s="1"/>
  <c r="Z494" i="1"/>
  <c r="AA494" i="1" s="1"/>
  <c r="I3" i="26"/>
  <c r="J3" i="26" s="1"/>
  <c r="Z495" i="1"/>
  <c r="AA495" i="1" s="1"/>
  <c r="Z496" i="1"/>
  <c r="AA496" i="1" s="1"/>
  <c r="Z497" i="1"/>
  <c r="AA497" i="1" s="1"/>
  <c r="Z499" i="1"/>
  <c r="AA499" i="1" s="1"/>
  <c r="Z498" i="1"/>
  <c r="AA498" i="1" s="1"/>
  <c r="Z500" i="1"/>
  <c r="AA500" i="1" s="1"/>
  <c r="Z501" i="1"/>
  <c r="AA501" i="1" s="1"/>
  <c r="Z502" i="1"/>
  <c r="AA502" i="1" s="1"/>
  <c r="Z503" i="1"/>
  <c r="AA503" i="1" s="1"/>
  <c r="Z504" i="1"/>
  <c r="AA504" i="1" s="1"/>
  <c r="I109" i="26"/>
  <c r="J109" i="26" s="1"/>
  <c r="I678" i="20"/>
  <c r="J678" i="20" s="1"/>
  <c r="I684" i="20"/>
  <c r="J684" i="20" s="1"/>
  <c r="I677" i="20"/>
  <c r="J677" i="20" s="1"/>
  <c r="I682" i="20"/>
  <c r="J682" i="20" s="1"/>
  <c r="Z505" i="1"/>
  <c r="AA505" i="1" s="1"/>
  <c r="Z506" i="1"/>
  <c r="AA506" i="1" s="1"/>
  <c r="Z507" i="1"/>
  <c r="AA507" i="1" s="1"/>
  <c r="Z510" i="1"/>
  <c r="AA510" i="1" s="1"/>
  <c r="Z509" i="1"/>
  <c r="AA509" i="1" s="1"/>
  <c r="Z508" i="1"/>
  <c r="AA508" i="1" s="1"/>
  <c r="Z511" i="1"/>
  <c r="AA511" i="1" s="1"/>
  <c r="Z512" i="1"/>
  <c r="AA512" i="1" s="1"/>
  <c r="I218" i="20"/>
  <c r="J218" i="20" s="1"/>
  <c r="G214" i="20"/>
  <c r="H214" i="20" s="1"/>
  <c r="I206" i="20"/>
  <c r="J206" i="20" s="1"/>
  <c r="I33" i="25"/>
  <c r="J33" i="25" s="1"/>
  <c r="G675" i="20"/>
  <c r="H675" i="20" s="1"/>
  <c r="G673" i="20"/>
  <c r="H673" i="20" s="1"/>
  <c r="I686" i="20"/>
  <c r="J686" i="20" s="1"/>
  <c r="Z513" i="1"/>
  <c r="AA513" i="1" s="1"/>
  <c r="G111" i="26"/>
  <c r="H111" i="26" s="1"/>
  <c r="I674" i="20"/>
  <c r="J674" i="20" s="1"/>
  <c r="G671" i="20"/>
  <c r="H671" i="20" s="1"/>
  <c r="I685" i="20"/>
  <c r="J685" i="20" s="1"/>
  <c r="I689" i="20"/>
  <c r="J689" i="20" s="1"/>
  <c r="Z514" i="1"/>
  <c r="AA514" i="1" s="1"/>
  <c r="I39" i="26"/>
  <c r="J39" i="26" s="1"/>
  <c r="I261" i="20"/>
  <c r="J261" i="20" s="1"/>
  <c r="Z515" i="1"/>
  <c r="AA515" i="1" s="1"/>
  <c r="Z516" i="1"/>
  <c r="AA516" i="1" s="1"/>
  <c r="Z517" i="1"/>
  <c r="AA517" i="1" s="1"/>
  <c r="Z519" i="1"/>
  <c r="AA519" i="1" s="1"/>
  <c r="I33" i="26"/>
  <c r="J33" i="26" s="1"/>
  <c r="Z521" i="1"/>
  <c r="AA521" i="1" s="1"/>
  <c r="Z518" i="1"/>
  <c r="AA518" i="1" s="1"/>
  <c r="G610" i="20"/>
  <c r="H610" i="20" s="1"/>
  <c r="I349" i="20"/>
  <c r="J349" i="20" s="1"/>
  <c r="G343" i="20"/>
  <c r="H343" i="20" s="1"/>
  <c r="G621" i="20"/>
  <c r="H621" i="20" s="1"/>
  <c r="I680" i="20"/>
  <c r="J680" i="20" s="1"/>
  <c r="G326" i="20"/>
  <c r="H326" i="20" s="1"/>
  <c r="I55" i="26"/>
  <c r="J55" i="26" s="1"/>
  <c r="I269" i="20"/>
  <c r="J269" i="20" s="1"/>
  <c r="G244" i="20"/>
  <c r="H244" i="20" s="1"/>
  <c r="G40" i="26"/>
  <c r="H40" i="26" s="1"/>
  <c r="G86" i="26"/>
  <c r="H86" i="26" s="1"/>
  <c r="I214" i="20"/>
  <c r="J214" i="20" s="1"/>
  <c r="G31" i="25"/>
  <c r="H31" i="25" s="1"/>
  <c r="G217" i="20"/>
  <c r="H217" i="20" s="1"/>
  <c r="G33" i="26"/>
  <c r="H33" i="26" s="1"/>
  <c r="Z551" i="1"/>
  <c r="AA551" i="1" s="1"/>
  <c r="G327" i="20"/>
  <c r="H327" i="20" s="1"/>
  <c r="Z552" i="1"/>
  <c r="AA552" i="1" s="1"/>
  <c r="Z554" i="1"/>
  <c r="Z555" i="1"/>
  <c r="AA555" i="1" s="1"/>
  <c r="Z553" i="1"/>
  <c r="AA553" i="1" s="1"/>
  <c r="I108" i="25"/>
  <c r="J108" i="25" s="1"/>
  <c r="I676" i="20"/>
  <c r="J676" i="20" s="1"/>
  <c r="Z556" i="1"/>
  <c r="Z559" i="1"/>
  <c r="AA559" i="1" s="1"/>
  <c r="Z557" i="1"/>
  <c r="AA557" i="1" s="1"/>
  <c r="Z562" i="1"/>
  <c r="AA562" i="1" s="1"/>
  <c r="Z561" i="1"/>
  <c r="AA561" i="1" s="1"/>
  <c r="Z560" i="1"/>
  <c r="AA560" i="1" s="1"/>
  <c r="Z558" i="1"/>
  <c r="AA558" i="1" s="1"/>
  <c r="Z563" i="1"/>
  <c r="AA563" i="1" s="1"/>
  <c r="Z281" i="1"/>
  <c r="AA281" i="1" s="1"/>
  <c r="Z282" i="1"/>
  <c r="AA282" i="1" s="1"/>
  <c r="Z280" i="1"/>
  <c r="Z278" i="1"/>
  <c r="Z277" i="1"/>
  <c r="Z279" i="1"/>
  <c r="AA279" i="1" s="1"/>
  <c r="Z283" i="1"/>
  <c r="AA283" i="1" s="1"/>
  <c r="Z284" i="1"/>
  <c r="Z285" i="1"/>
  <c r="AA285" i="1" s="1"/>
  <c r="Z286" i="1"/>
  <c r="Z288" i="1"/>
  <c r="AA288" i="1" s="1"/>
  <c r="Z287" i="1"/>
  <c r="AA287" i="1" s="1"/>
  <c r="Z290" i="1"/>
  <c r="AA290" i="1" s="1"/>
  <c r="Z289" i="1"/>
  <c r="AA289" i="1" s="1"/>
  <c r="Z297" i="1"/>
  <c r="AA297" i="1" s="1"/>
  <c r="Z298" i="1"/>
  <c r="AA298" i="1" s="1"/>
  <c r="Z301" i="1"/>
  <c r="AA301" i="1" s="1"/>
  <c r="Z300" i="1"/>
  <c r="Z299" i="1"/>
  <c r="AA299" i="1" s="1"/>
  <c r="Z302" i="1"/>
  <c r="AA302" i="1" s="1"/>
  <c r="Z303" i="1"/>
  <c r="AA303" i="1" s="1"/>
  <c r="Z305" i="1"/>
  <c r="Z306" i="1"/>
  <c r="Z304" i="1"/>
  <c r="AA304" i="1" s="1"/>
  <c r="Z307" i="1"/>
  <c r="Z309" i="1"/>
  <c r="AA309" i="1" s="1"/>
  <c r="Z1347" i="1"/>
  <c r="AA1347" i="1" s="1"/>
  <c r="D13" i="14" l="1"/>
  <c r="AA408" i="1"/>
  <c r="Y1074" i="1" a="1"/>
  <c r="Y1074" i="1" s="1"/>
  <c r="AA423" i="1"/>
  <c r="Y1072" i="1" a="1"/>
  <c r="Y1072" i="1" s="1"/>
  <c r="AA934" i="1"/>
  <c r="Y1096" i="1" a="1"/>
  <c r="Y1096" i="1" s="1"/>
  <c r="AA938" i="1"/>
  <c r="Y1099" i="1" a="1"/>
  <c r="Y1099" i="1" s="1"/>
  <c r="AA328" i="1"/>
  <c r="Y984" i="1" a="1"/>
  <c r="Y984" i="1" s="1"/>
  <c r="AA415" i="1"/>
  <c r="Y1063" i="1" a="1"/>
  <c r="Y1063" i="1" s="1"/>
  <c r="AA315" i="1"/>
  <c r="Y967" i="1" a="1"/>
  <c r="Y967" i="1" s="1"/>
  <c r="AA417" i="1"/>
  <c r="Y1071" i="1" a="1"/>
  <c r="Y1071" i="1" s="1"/>
  <c r="C11" i="14"/>
  <c r="C27" i="14"/>
  <c r="C10" i="14"/>
  <c r="C7" i="14"/>
  <c r="G26" i="16"/>
  <c r="G19" i="16"/>
  <c r="AA307" i="1"/>
  <c r="Y676" i="1" a="1"/>
  <c r="Y676" i="1" s="1"/>
  <c r="AA332" i="1"/>
  <c r="Y747" i="1" a="1"/>
  <c r="Y747" i="1" s="1"/>
  <c r="AA554" i="1"/>
  <c r="Y571" i="1" a="1"/>
  <c r="Y571" i="1" s="1"/>
  <c r="AA452" i="1"/>
  <c r="Y629" i="1" a="1"/>
  <c r="Y629" i="1" s="1"/>
  <c r="C3" i="14"/>
  <c r="C20" i="14"/>
  <c r="AA305" i="1"/>
  <c r="Y597" i="1" a="1"/>
  <c r="Y597" i="1" s="1"/>
  <c r="AA306" i="1"/>
  <c r="Y650" i="1" a="1"/>
  <c r="Y650" i="1" s="1"/>
  <c r="AA471" i="1"/>
  <c r="Y834" i="1" a="1"/>
  <c r="Y834" i="1" s="1"/>
  <c r="AA300" i="1"/>
  <c r="Y642" i="1" a="1"/>
  <c r="Y642" i="1" s="1"/>
  <c r="AA556" i="1"/>
  <c r="Y573" i="1" a="1"/>
  <c r="Y573" i="1" s="1"/>
  <c r="G15" i="16"/>
  <c r="G24" i="16"/>
  <c r="AA280" i="1"/>
  <c r="Y530" i="1" a="1"/>
  <c r="Y530" i="1" s="1"/>
  <c r="C14" i="14"/>
  <c r="AA286" i="1"/>
  <c r="Y546" i="1" a="1"/>
  <c r="Y546" i="1" s="1"/>
  <c r="G18" i="16"/>
  <c r="AA277" i="1"/>
  <c r="Y544" i="1" a="1"/>
  <c r="Y544" i="1" s="1"/>
  <c r="AA284" i="1"/>
  <c r="Y548" i="1" a="1"/>
  <c r="Y548" i="1" s="1"/>
  <c r="AA278" i="1"/>
  <c r="Y531" i="1" a="1"/>
  <c r="Y531" i="1" s="1"/>
  <c r="G11" i="16"/>
  <c r="E13" i="14" l="1"/>
  <c r="Z1063" i="1"/>
  <c r="AA1063" i="1" s="1"/>
  <c r="G27" i="26"/>
  <c r="H27" i="26" s="1"/>
  <c r="G189" i="20"/>
  <c r="H189" i="20" s="1"/>
  <c r="I28" i="26"/>
  <c r="J28" i="26" s="1"/>
  <c r="G192" i="20"/>
  <c r="H192" i="20" s="1"/>
  <c r="G185" i="20"/>
  <c r="H185" i="20" s="1"/>
  <c r="G187" i="20"/>
  <c r="H187" i="20" s="1"/>
  <c r="I191" i="20"/>
  <c r="J191" i="20" s="1"/>
  <c r="Z1062" i="1"/>
  <c r="AA1062" i="1" s="1"/>
  <c r="Z1060" i="1"/>
  <c r="AA1060" i="1" s="1"/>
  <c r="Z1059" i="1"/>
  <c r="AA1059" i="1" s="1"/>
  <c r="Z1061" i="1"/>
  <c r="AA1061" i="1" s="1"/>
  <c r="Z1064" i="1"/>
  <c r="AA1064" i="1" s="1"/>
  <c r="Z1065" i="1"/>
  <c r="AA1065" i="1" s="1"/>
  <c r="Z1066" i="1"/>
  <c r="AA1066" i="1" s="1"/>
  <c r="Z1067" i="1"/>
  <c r="AA1067" i="1" s="1"/>
  <c r="Z1068" i="1"/>
  <c r="AA1068" i="1" s="1"/>
  <c r="Z1069" i="1"/>
  <c r="AA1069" i="1" s="1"/>
  <c r="Z1070" i="1"/>
  <c r="AA1070" i="1" s="1"/>
  <c r="Z1073" i="1"/>
  <c r="AA1073" i="1" s="1"/>
  <c r="Z1075" i="1"/>
  <c r="AA1075" i="1" s="1"/>
  <c r="Z1076" i="1"/>
  <c r="AA1076" i="1" s="1"/>
  <c r="Z1077" i="1"/>
  <c r="AA1077" i="1" s="1"/>
  <c r="I179" i="20"/>
  <c r="J179" i="20" s="1"/>
  <c r="I28" i="25"/>
  <c r="J28" i="25" s="1"/>
  <c r="I195" i="20"/>
  <c r="J195" i="20" s="1"/>
  <c r="G197" i="20"/>
  <c r="H197" i="20" s="1"/>
  <c r="I193" i="20"/>
  <c r="J193" i="20" s="1"/>
  <c r="G174" i="20"/>
  <c r="H174" i="20" s="1"/>
  <c r="I194" i="20"/>
  <c r="J194" i="20" s="1"/>
  <c r="G26" i="26"/>
  <c r="H26" i="26" s="1"/>
  <c r="I178" i="20"/>
  <c r="J178" i="20" s="1"/>
  <c r="I199" i="20"/>
  <c r="J199" i="20" s="1"/>
  <c r="G180" i="20"/>
  <c r="H180" i="20" s="1"/>
  <c r="C9" i="16"/>
  <c r="E9" i="16" s="1"/>
  <c r="I183" i="20"/>
  <c r="J183" i="20" s="1"/>
  <c r="I190" i="20"/>
  <c r="J190" i="20" s="1"/>
  <c r="I27" i="25"/>
  <c r="J27" i="25" s="1"/>
  <c r="I29" i="25"/>
  <c r="J29" i="25" s="1"/>
  <c r="G26" i="25"/>
  <c r="H26" i="25" s="1"/>
  <c r="G5" i="12"/>
  <c r="I29" i="26"/>
  <c r="J29" i="26" s="1"/>
  <c r="D9" i="16"/>
  <c r="F9" i="16" s="1"/>
  <c r="G181" i="20"/>
  <c r="H181" i="20" s="1"/>
  <c r="I175" i="20"/>
  <c r="J175" i="20" s="1"/>
  <c r="I182" i="20"/>
  <c r="J182" i="20" s="1"/>
  <c r="I176" i="20"/>
  <c r="J176" i="20" s="1"/>
  <c r="I198" i="20"/>
  <c r="J198" i="20" s="1"/>
  <c r="I177" i="20"/>
  <c r="J177" i="20" s="1"/>
  <c r="I184" i="20"/>
  <c r="J184" i="20" s="1"/>
  <c r="I196" i="20"/>
  <c r="J196" i="20" s="1"/>
  <c r="B6" i="14"/>
  <c r="C6" i="14" s="1"/>
  <c r="D6" i="14" s="1"/>
  <c r="I186" i="20"/>
  <c r="J186" i="20" s="1"/>
  <c r="G5" i="4"/>
  <c r="R5" i="4" s="1"/>
  <c r="I188" i="20"/>
  <c r="J188" i="20" s="1"/>
  <c r="G168" i="20"/>
  <c r="H168" i="20" s="1"/>
  <c r="I172" i="20"/>
  <c r="J172" i="20" s="1"/>
  <c r="I156" i="20"/>
  <c r="J156" i="20" s="1"/>
  <c r="G25" i="26"/>
  <c r="H25" i="26" s="1"/>
  <c r="G4" i="4"/>
  <c r="R4" i="4" s="1"/>
  <c r="I153" i="20"/>
  <c r="J153" i="20" s="1"/>
  <c r="G24" i="25"/>
  <c r="H24" i="25" s="1"/>
  <c r="I163" i="20"/>
  <c r="J163" i="20" s="1"/>
  <c r="I157" i="20"/>
  <c r="J157" i="20" s="1"/>
  <c r="G151" i="20"/>
  <c r="H151" i="20" s="1"/>
  <c r="G22" i="25"/>
  <c r="H22" i="25" s="1"/>
  <c r="I158" i="20"/>
  <c r="J158" i="20" s="1"/>
  <c r="D16" i="16"/>
  <c r="F16" i="16" s="1"/>
  <c r="G169" i="20"/>
  <c r="H169" i="20" s="1"/>
  <c r="I154" i="20"/>
  <c r="J154" i="20" s="1"/>
  <c r="B5" i="14"/>
  <c r="C5" i="14" s="1"/>
  <c r="G155" i="20"/>
  <c r="H155" i="20" s="1"/>
  <c r="I161" i="20"/>
  <c r="J161" i="20" s="1"/>
  <c r="G160" i="20"/>
  <c r="H160" i="20" s="1"/>
  <c r="G164" i="20"/>
  <c r="H164" i="20" s="1"/>
  <c r="I23" i="25"/>
  <c r="J23" i="25" s="1"/>
  <c r="G4" i="12"/>
  <c r="I152" i="20"/>
  <c r="J152" i="20" s="1"/>
  <c r="G162" i="20"/>
  <c r="H162" i="20" s="1"/>
  <c r="I159" i="20"/>
  <c r="J159" i="20" s="1"/>
  <c r="I173" i="20"/>
  <c r="J173" i="20" s="1"/>
  <c r="I23" i="26"/>
  <c r="J23" i="26" s="1"/>
  <c r="I167" i="20"/>
  <c r="J167" i="20" s="1"/>
  <c r="G165" i="20"/>
  <c r="H165" i="20" s="1"/>
  <c r="C16" i="16"/>
  <c r="E16" i="16" s="1"/>
  <c r="I171" i="20"/>
  <c r="J171" i="20" s="1"/>
  <c r="I25" i="25"/>
  <c r="J25" i="25" s="1"/>
  <c r="I166" i="20"/>
  <c r="J166" i="20" s="1"/>
  <c r="I24" i="26"/>
  <c r="J24" i="26" s="1"/>
  <c r="G22" i="26"/>
  <c r="H22" i="26" s="1"/>
  <c r="I170" i="20"/>
  <c r="J170" i="20" s="1"/>
  <c r="Z1099" i="1"/>
  <c r="AA1099" i="1" s="1"/>
  <c r="G655" i="20"/>
  <c r="H655" i="20" s="1"/>
  <c r="I649" i="20"/>
  <c r="J649" i="20" s="1"/>
  <c r="G647" i="20"/>
  <c r="H647" i="20" s="1"/>
  <c r="Z1096" i="1"/>
  <c r="AA1096" i="1" s="1"/>
  <c r="G581" i="20"/>
  <c r="H581" i="20" s="1"/>
  <c r="Z1095" i="1"/>
  <c r="AA1095" i="1" s="1"/>
  <c r="Z1092" i="1"/>
  <c r="AA1092" i="1" s="1"/>
  <c r="Z1093" i="1"/>
  <c r="AA1093" i="1" s="1"/>
  <c r="Z1094" i="1"/>
  <c r="AA1094" i="1" s="1"/>
  <c r="Z1097" i="1"/>
  <c r="AA1097" i="1" s="1"/>
  <c r="Z1098" i="1"/>
  <c r="AA1098" i="1" s="1"/>
  <c r="Z1100" i="1"/>
  <c r="AA1100" i="1" s="1"/>
  <c r="Z1101" i="1"/>
  <c r="AA1101" i="1" s="1"/>
  <c r="Z1102" i="1"/>
  <c r="AA1102" i="1" s="1"/>
  <c r="Z1103" i="1"/>
  <c r="AA1103" i="1" s="1"/>
  <c r="Z1091" i="1"/>
  <c r="AA1091" i="1" s="1"/>
  <c r="G586" i="20"/>
  <c r="H586" i="20" s="1"/>
  <c r="Z1072" i="1"/>
  <c r="AA1072" i="1" s="1"/>
  <c r="G325" i="20"/>
  <c r="H325" i="20" s="1"/>
  <c r="I327" i="20"/>
  <c r="J327" i="20" s="1"/>
  <c r="G52" i="25"/>
  <c r="H52" i="25" s="1"/>
  <c r="G329" i="20"/>
  <c r="H329" i="20" s="1"/>
  <c r="G324" i="20"/>
  <c r="H324" i="20" s="1"/>
  <c r="D13" i="16"/>
  <c r="F13" i="16" s="1"/>
  <c r="I336" i="20"/>
  <c r="J336" i="20" s="1"/>
  <c r="I53" i="25"/>
  <c r="J53" i="25" s="1"/>
  <c r="I321" i="20"/>
  <c r="J321" i="20" s="1"/>
  <c r="I323" i="20"/>
  <c r="J323" i="20" s="1"/>
  <c r="B12" i="14"/>
  <c r="C12" i="14" s="1"/>
  <c r="I335" i="20"/>
  <c r="J335" i="20" s="1"/>
  <c r="G320" i="20"/>
  <c r="H320" i="20" s="1"/>
  <c r="G11" i="4"/>
  <c r="R11" i="4" s="1"/>
  <c r="I322" i="20"/>
  <c r="J322" i="20" s="1"/>
  <c r="I326" i="20"/>
  <c r="J326" i="20" s="1"/>
  <c r="I330" i="20"/>
  <c r="J330" i="20" s="1"/>
  <c r="G50" i="25"/>
  <c r="H50" i="25" s="1"/>
  <c r="I54" i="26"/>
  <c r="J54" i="26" s="1"/>
  <c r="I333" i="20"/>
  <c r="J333" i="20" s="1"/>
  <c r="I56" i="26"/>
  <c r="J56" i="26" s="1"/>
  <c r="G332" i="20"/>
  <c r="H332" i="20" s="1"/>
  <c r="I51" i="25"/>
  <c r="J51" i="25" s="1"/>
  <c r="G55" i="26"/>
  <c r="H55" i="26" s="1"/>
  <c r="G11" i="12"/>
  <c r="G328" i="20"/>
  <c r="H328" i="20" s="1"/>
  <c r="C13" i="16"/>
  <c r="E13" i="16" s="1"/>
  <c r="G13" i="16" s="1"/>
  <c r="G53" i="26"/>
  <c r="H53" i="26" s="1"/>
  <c r="I334" i="20"/>
  <c r="J334" i="20" s="1"/>
  <c r="I331" i="20"/>
  <c r="J331" i="20" s="1"/>
  <c r="Z1074" i="1"/>
  <c r="AA1074" i="1" s="1"/>
  <c r="G101" i="26"/>
  <c r="H101" i="26" s="1"/>
  <c r="I618" i="20"/>
  <c r="J618" i="20" s="1"/>
  <c r="I96" i="25"/>
  <c r="J96" i="25" s="1"/>
  <c r="G100" i="25"/>
  <c r="H100" i="25" s="1"/>
  <c r="I620" i="20"/>
  <c r="J620" i="20" s="1"/>
  <c r="G619" i="20"/>
  <c r="H619" i="20" s="1"/>
  <c r="I625" i="20"/>
  <c r="J625" i="20" s="1"/>
  <c r="I102" i="26"/>
  <c r="J102" i="26" s="1"/>
  <c r="Z1071" i="1"/>
  <c r="AA1071" i="1" s="1"/>
  <c r="G402" i="20"/>
  <c r="H402" i="20" s="1"/>
  <c r="I416" i="20"/>
  <c r="J416" i="20" s="1"/>
  <c r="I412" i="20"/>
  <c r="J412" i="20" s="1"/>
  <c r="I413" i="20"/>
  <c r="J413" i="20" s="1"/>
  <c r="G16" i="12"/>
  <c r="G16" i="4"/>
  <c r="R16" i="4" s="1"/>
  <c r="G66" i="25"/>
  <c r="H66" i="25" s="1"/>
  <c r="G410" i="20"/>
  <c r="H410" i="20" s="1"/>
  <c r="I399" i="20"/>
  <c r="J399" i="20" s="1"/>
  <c r="I417" i="20"/>
  <c r="J417" i="20" s="1"/>
  <c r="I408" i="20"/>
  <c r="J408" i="20" s="1"/>
  <c r="I403" i="20"/>
  <c r="J403" i="20" s="1"/>
  <c r="G69" i="26"/>
  <c r="H69" i="26" s="1"/>
  <c r="I405" i="20"/>
  <c r="J405" i="20" s="1"/>
  <c r="I418" i="20"/>
  <c r="J418" i="20" s="1"/>
  <c r="I69" i="25"/>
  <c r="J69" i="25" s="1"/>
  <c r="I70" i="26"/>
  <c r="J70" i="26" s="1"/>
  <c r="G67" i="25"/>
  <c r="H67" i="25" s="1"/>
  <c r="D5" i="16"/>
  <c r="F5" i="16" s="1"/>
  <c r="G397" i="20"/>
  <c r="H397" i="20" s="1"/>
  <c r="I400" i="20"/>
  <c r="J400" i="20" s="1"/>
  <c r="G411" i="20"/>
  <c r="H411" i="20" s="1"/>
  <c r="I68" i="25"/>
  <c r="J68" i="25" s="1"/>
  <c r="I404" i="20"/>
  <c r="J404" i="20" s="1"/>
  <c r="C5" i="16"/>
  <c r="E5" i="16" s="1"/>
  <c r="I398" i="20"/>
  <c r="J398" i="20" s="1"/>
  <c r="I406" i="20"/>
  <c r="J406" i="20" s="1"/>
  <c r="I420" i="20"/>
  <c r="J420" i="20" s="1"/>
  <c r="I72" i="26"/>
  <c r="J72" i="26" s="1"/>
  <c r="I409" i="20"/>
  <c r="J409" i="20" s="1"/>
  <c r="I419" i="20"/>
  <c r="J419" i="20" s="1"/>
  <c r="I71" i="26"/>
  <c r="J71" i="26" s="1"/>
  <c r="G401" i="20"/>
  <c r="H401" i="20" s="1"/>
  <c r="I407" i="20"/>
  <c r="J407" i="20" s="1"/>
  <c r="I414" i="20"/>
  <c r="J414" i="20" s="1"/>
  <c r="G415" i="20"/>
  <c r="H415" i="20" s="1"/>
  <c r="B17" i="14"/>
  <c r="C17" i="14" s="1"/>
  <c r="G380" i="20"/>
  <c r="H380" i="20" s="1"/>
  <c r="G64" i="25"/>
  <c r="H64" i="25" s="1"/>
  <c r="I371" i="20"/>
  <c r="J371" i="20" s="1"/>
  <c r="I396" i="20"/>
  <c r="J396" i="20" s="1"/>
  <c r="I65" i="25"/>
  <c r="J65" i="25" s="1"/>
  <c r="I373" i="20"/>
  <c r="J373" i="20" s="1"/>
  <c r="I388" i="20"/>
  <c r="J388" i="20" s="1"/>
  <c r="G387" i="20"/>
  <c r="H387" i="20" s="1"/>
  <c r="G392" i="20"/>
  <c r="H392" i="20" s="1"/>
  <c r="G391" i="20"/>
  <c r="H391" i="20" s="1"/>
  <c r="I394" i="20"/>
  <c r="J394" i="20" s="1"/>
  <c r="D27" i="14"/>
  <c r="D14" i="14"/>
  <c r="D11" i="14"/>
  <c r="D12" i="14"/>
  <c r="D10" i="14"/>
  <c r="D20" i="14"/>
  <c r="D3" i="14"/>
  <c r="D7" i="14"/>
  <c r="Z573" i="1"/>
  <c r="AA573" i="1" s="1"/>
  <c r="G549" i="20"/>
  <c r="H549" i="20" s="1"/>
  <c r="G574" i="20"/>
  <c r="H574" i="20" s="1"/>
  <c r="G575" i="20"/>
  <c r="H575" i="20" s="1"/>
  <c r="G532" i="20"/>
  <c r="H532" i="20" s="1"/>
  <c r="G551" i="20"/>
  <c r="H551" i="20" s="1"/>
  <c r="G557" i="20"/>
  <c r="H557" i="20" s="1"/>
  <c r="I524" i="20"/>
  <c r="J524" i="20" s="1"/>
  <c r="Z597" i="1"/>
  <c r="AA597" i="1" s="1"/>
  <c r="G81" i="25"/>
  <c r="H81" i="25" s="1"/>
  <c r="G470" i="20"/>
  <c r="H470" i="20" s="1"/>
  <c r="G479" i="20"/>
  <c r="H479" i="20" s="1"/>
  <c r="I80" i="25"/>
  <c r="J80" i="25" s="1"/>
  <c r="I475" i="20"/>
  <c r="J475" i="20" s="1"/>
  <c r="I473" i="20"/>
  <c r="J473" i="20" s="1"/>
  <c r="G484" i="20"/>
  <c r="H484" i="20" s="1"/>
  <c r="G487" i="20"/>
  <c r="H487" i="20" s="1"/>
  <c r="Z593" i="1"/>
  <c r="AA593" i="1" s="1"/>
  <c r="Z592" i="1"/>
  <c r="AA592" i="1" s="1"/>
  <c r="Z595" i="1"/>
  <c r="AA595" i="1" s="1"/>
  <c r="Z596" i="1"/>
  <c r="AA596" i="1" s="1"/>
  <c r="Z594" i="1"/>
  <c r="AA594" i="1" s="1"/>
  <c r="Z598" i="1"/>
  <c r="AA598" i="1" s="1"/>
  <c r="Z599" i="1"/>
  <c r="AA599" i="1" s="1"/>
  <c r="Z600" i="1"/>
  <c r="AA600" i="1" s="1"/>
  <c r="Z601" i="1"/>
  <c r="AA601" i="1" s="1"/>
  <c r="Z602" i="1"/>
  <c r="AA602" i="1" s="1"/>
  <c r="Z603" i="1"/>
  <c r="AA603" i="1" s="1"/>
  <c r="Z604" i="1"/>
  <c r="AA604" i="1" s="1"/>
  <c r="Z605" i="1"/>
  <c r="AA605" i="1" s="1"/>
  <c r="Z606" i="1"/>
  <c r="AA606" i="1" s="1"/>
  <c r="Z607" i="1"/>
  <c r="AA607" i="1" s="1"/>
  <c r="Z608" i="1"/>
  <c r="AA608" i="1" s="1"/>
  <c r="Z609" i="1"/>
  <c r="AA609" i="1" s="1"/>
  <c r="Z610" i="1"/>
  <c r="AA610" i="1" s="1"/>
  <c r="Z611" i="1"/>
  <c r="AA611" i="1" s="1"/>
  <c r="Z612" i="1"/>
  <c r="AA612" i="1" s="1"/>
  <c r="Z613" i="1"/>
  <c r="AA613" i="1" s="1"/>
  <c r="Z614" i="1"/>
  <c r="AA614" i="1" s="1"/>
  <c r="Z615" i="1"/>
  <c r="AA615" i="1" s="1"/>
  <c r="Z616" i="1"/>
  <c r="AA616" i="1" s="1"/>
  <c r="Z617" i="1"/>
  <c r="AA617" i="1" s="1"/>
  <c r="Z618" i="1"/>
  <c r="AA618" i="1" s="1"/>
  <c r="Z619" i="1"/>
  <c r="Z620" i="1"/>
  <c r="AA620" i="1" s="1"/>
  <c r="Z621" i="1"/>
  <c r="AA621" i="1" s="1"/>
  <c r="Z622" i="1"/>
  <c r="AA622" i="1" s="1"/>
  <c r="Z623" i="1"/>
  <c r="AA623" i="1" s="1"/>
  <c r="Z624" i="1"/>
  <c r="AA624" i="1" s="1"/>
  <c r="Z625" i="1"/>
  <c r="AA625" i="1" s="1"/>
  <c r="Z626" i="1"/>
  <c r="AA626" i="1" s="1"/>
  <c r="Z627" i="1"/>
  <c r="AA627" i="1" s="1"/>
  <c r="Z628" i="1"/>
  <c r="AA628" i="1" s="1"/>
  <c r="Z581" i="1"/>
  <c r="AA581" i="1" s="1"/>
  <c r="I83" i="26"/>
  <c r="J83" i="26" s="1"/>
  <c r="I494" i="20"/>
  <c r="J494" i="20" s="1"/>
  <c r="Z583" i="1"/>
  <c r="AA583" i="1" s="1"/>
  <c r="Z582" i="1"/>
  <c r="AA582" i="1" s="1"/>
  <c r="G495" i="20"/>
  <c r="H495" i="20" s="1"/>
  <c r="Z584" i="1"/>
  <c r="AA584" i="1" s="1"/>
  <c r="Z585" i="1"/>
  <c r="AA585" i="1" s="1"/>
  <c r="G482" i="20"/>
  <c r="H482" i="20" s="1"/>
  <c r="Z589" i="1"/>
  <c r="AA589" i="1" s="1"/>
  <c r="G481" i="20"/>
  <c r="H481" i="20" s="1"/>
  <c r="Z586" i="1"/>
  <c r="AA586" i="1" s="1"/>
  <c r="Z588" i="1"/>
  <c r="AA588" i="1" s="1"/>
  <c r="Z587" i="1"/>
  <c r="AA587" i="1" s="1"/>
  <c r="Z590" i="1"/>
  <c r="AA590" i="1" s="1"/>
  <c r="Z591" i="1"/>
  <c r="AA591" i="1" s="1"/>
  <c r="I490" i="20"/>
  <c r="J490" i="20" s="1"/>
  <c r="G471" i="20"/>
  <c r="H471" i="20" s="1"/>
  <c r="G664" i="20"/>
  <c r="H664" i="20" s="1"/>
  <c r="G627" i="20"/>
  <c r="H627" i="20" s="1"/>
  <c r="G657" i="20"/>
  <c r="H657" i="20" s="1"/>
  <c r="G632" i="20"/>
  <c r="H632" i="20" s="1"/>
  <c r="I652" i="20"/>
  <c r="J652" i="20" s="1"/>
  <c r="G635" i="20"/>
  <c r="H635" i="20" s="1"/>
  <c r="I643" i="20"/>
  <c r="J643" i="20" s="1"/>
  <c r="I659" i="20"/>
  <c r="J659" i="20" s="1"/>
  <c r="I102" i="25"/>
  <c r="J102" i="25" s="1"/>
  <c r="I629" i="20"/>
  <c r="J629" i="20" s="1"/>
  <c r="Z571" i="1"/>
  <c r="AA571" i="1" s="1"/>
  <c r="G371" i="20"/>
  <c r="H371" i="20" s="1"/>
  <c r="G396" i="20"/>
  <c r="H396" i="20" s="1"/>
  <c r="I64" i="25"/>
  <c r="J64" i="25" s="1"/>
  <c r="G65" i="25"/>
  <c r="H65" i="25" s="1"/>
  <c r="G373" i="20"/>
  <c r="H373" i="20" s="1"/>
  <c r="G394" i="20"/>
  <c r="H394" i="20" s="1"/>
  <c r="I392" i="20"/>
  <c r="J392" i="20" s="1"/>
  <c r="G388" i="20"/>
  <c r="H388" i="20" s="1"/>
  <c r="Z572" i="1"/>
  <c r="AA572" i="1" s="1"/>
  <c r="Z574" i="1"/>
  <c r="AA574" i="1" s="1"/>
  <c r="Z575" i="1"/>
  <c r="AA575" i="1" s="1"/>
  <c r="Z576" i="1"/>
  <c r="AA576" i="1" s="1"/>
  <c r="Z577" i="1"/>
  <c r="AA577" i="1" s="1"/>
  <c r="Z578" i="1"/>
  <c r="AA578" i="1" s="1"/>
  <c r="Z579" i="1"/>
  <c r="AA579" i="1" s="1"/>
  <c r="Z580" i="1"/>
  <c r="AA580" i="1" s="1"/>
  <c r="I67" i="26"/>
  <c r="J67" i="26" s="1"/>
  <c r="G62" i="25"/>
  <c r="H62" i="25" s="1"/>
  <c r="I380" i="20"/>
  <c r="J380" i="20" s="1"/>
  <c r="I375" i="20"/>
  <c r="J375" i="20" s="1"/>
  <c r="I66" i="26"/>
  <c r="J66" i="26" s="1"/>
  <c r="G384" i="20"/>
  <c r="H384" i="20" s="1"/>
  <c r="I389" i="20"/>
  <c r="J389" i="20" s="1"/>
  <c r="G15" i="12"/>
  <c r="I390" i="20"/>
  <c r="J390" i="20" s="1"/>
  <c r="I379" i="20"/>
  <c r="J379" i="20" s="1"/>
  <c r="I377" i="20"/>
  <c r="J377" i="20" s="1"/>
  <c r="G15" i="4"/>
  <c r="R15" i="4" s="1"/>
  <c r="I391" i="20"/>
  <c r="J391" i="20" s="1"/>
  <c r="D23" i="16"/>
  <c r="F23" i="16" s="1"/>
  <c r="I68" i="26"/>
  <c r="J68" i="26" s="1"/>
  <c r="I395" i="20"/>
  <c r="J395" i="20" s="1"/>
  <c r="I372" i="20"/>
  <c r="J372" i="20" s="1"/>
  <c r="G370" i="20"/>
  <c r="H370" i="20" s="1"/>
  <c r="I385" i="20"/>
  <c r="J385" i="20" s="1"/>
  <c r="B16" i="14"/>
  <c r="I383" i="20"/>
  <c r="J383" i="20" s="1"/>
  <c r="I393" i="20"/>
  <c r="J393" i="20" s="1"/>
  <c r="I387" i="20"/>
  <c r="J387" i="20" s="1"/>
  <c r="I386" i="20"/>
  <c r="J386" i="20" s="1"/>
  <c r="I376" i="20"/>
  <c r="J376" i="20" s="1"/>
  <c r="G374" i="20"/>
  <c r="H374" i="20" s="1"/>
  <c r="G65" i="26"/>
  <c r="H65" i="26" s="1"/>
  <c r="C23" i="16"/>
  <c r="E23" i="16" s="1"/>
  <c r="I382" i="20"/>
  <c r="J382" i="20" s="1"/>
  <c r="I378" i="20"/>
  <c r="J378" i="20" s="1"/>
  <c r="I63" i="25"/>
  <c r="J63" i="25" s="1"/>
  <c r="G381" i="20"/>
  <c r="H381" i="20" s="1"/>
  <c r="G584" i="20"/>
  <c r="H584" i="20" s="1"/>
  <c r="G605" i="20"/>
  <c r="H605" i="20" s="1"/>
  <c r="G615" i="20"/>
  <c r="H615" i="20" s="1"/>
  <c r="G98" i="26"/>
  <c r="H98" i="26" s="1"/>
  <c r="G92" i="25"/>
  <c r="H92" i="25" s="1"/>
  <c r="G585" i="20"/>
  <c r="H585" i="20" s="1"/>
  <c r="G600" i="20"/>
  <c r="H600" i="20" s="1"/>
  <c r="I611" i="20"/>
  <c r="J611" i="20" s="1"/>
  <c r="I609" i="20"/>
  <c r="J609" i="20" s="1"/>
  <c r="I97" i="26"/>
  <c r="J97" i="26" s="1"/>
  <c r="I91" i="25"/>
  <c r="J91" i="25" s="1"/>
  <c r="I590" i="20"/>
  <c r="J590" i="20" s="1"/>
  <c r="Z747" i="1"/>
  <c r="AA747" i="1" s="1"/>
  <c r="G625" i="20"/>
  <c r="H625" i="20" s="1"/>
  <c r="I621" i="20"/>
  <c r="J621" i="20" s="1"/>
  <c r="Z744" i="1"/>
  <c r="Z743" i="1"/>
  <c r="AA743" i="1" s="1"/>
  <c r="Z746" i="1"/>
  <c r="AA746" i="1" s="1"/>
  <c r="Z745" i="1"/>
  <c r="AA745" i="1" s="1"/>
  <c r="Z748" i="1"/>
  <c r="AA748" i="1" s="1"/>
  <c r="Z749" i="1"/>
  <c r="AA749" i="1" s="1"/>
  <c r="Z750" i="1"/>
  <c r="AA750" i="1" s="1"/>
  <c r="Z751" i="1"/>
  <c r="AA751" i="1" s="1"/>
  <c r="Z752" i="1"/>
  <c r="AA752" i="1" s="1"/>
  <c r="Z753" i="1"/>
  <c r="AA753" i="1" s="1"/>
  <c r="Z754" i="1"/>
  <c r="AA754" i="1" s="1"/>
  <c r="Z755" i="1"/>
  <c r="AA755" i="1" s="1"/>
  <c r="Z756" i="1"/>
  <c r="AA756" i="1" s="1"/>
  <c r="Z757" i="1"/>
  <c r="AA757" i="1" s="1"/>
  <c r="Z758" i="1"/>
  <c r="AA758" i="1" s="1"/>
  <c r="Z759" i="1"/>
  <c r="AA759" i="1" s="1"/>
  <c r="Z760" i="1"/>
  <c r="AA760" i="1" s="1"/>
  <c r="Z761" i="1"/>
  <c r="AA761" i="1" s="1"/>
  <c r="Z762" i="1"/>
  <c r="AA762" i="1" s="1"/>
  <c r="Z763" i="1"/>
  <c r="AA763" i="1" s="1"/>
  <c r="Z764" i="1"/>
  <c r="AA764" i="1" s="1"/>
  <c r="Z765" i="1"/>
  <c r="AA765" i="1" s="1"/>
  <c r="Z766" i="1"/>
  <c r="AA766" i="1" s="1"/>
  <c r="Z767" i="1"/>
  <c r="AA767" i="1" s="1"/>
  <c r="G94" i="25"/>
  <c r="H94" i="25" s="1"/>
  <c r="I624" i="20"/>
  <c r="J624" i="20" s="1"/>
  <c r="I99" i="25"/>
  <c r="J99" i="25" s="1"/>
  <c r="C22" i="16"/>
  <c r="E22" i="16" s="1"/>
  <c r="D22" i="16"/>
  <c r="F22" i="16" s="1"/>
  <c r="G23" i="4"/>
  <c r="R23" i="4" s="1"/>
  <c r="I97" i="25"/>
  <c r="J97" i="25" s="1"/>
  <c r="I101" i="26"/>
  <c r="J101" i="26" s="1"/>
  <c r="B24" i="14"/>
  <c r="G23" i="12"/>
  <c r="G102" i="26"/>
  <c r="H102" i="26" s="1"/>
  <c r="G617" i="20"/>
  <c r="H617" i="20" s="1"/>
  <c r="G100" i="26"/>
  <c r="H100" i="26" s="1"/>
  <c r="G96" i="25"/>
  <c r="H96" i="25" s="1"/>
  <c r="G618" i="20"/>
  <c r="H618" i="20" s="1"/>
  <c r="I103" i="26"/>
  <c r="J103" i="26" s="1"/>
  <c r="G620" i="20"/>
  <c r="H620" i="20" s="1"/>
  <c r="I622" i="20"/>
  <c r="J622" i="20" s="1"/>
  <c r="I619" i="20"/>
  <c r="J619" i="20" s="1"/>
  <c r="I95" i="25"/>
  <c r="J95" i="25" s="1"/>
  <c r="I100" i="25"/>
  <c r="J100" i="25" s="1"/>
  <c r="I623" i="20"/>
  <c r="J623" i="20" s="1"/>
  <c r="I98" i="25"/>
  <c r="J98" i="25" s="1"/>
  <c r="Z834" i="1"/>
  <c r="AA834" i="1" s="1"/>
  <c r="G119" i="20"/>
  <c r="H119" i="20" s="1"/>
  <c r="G130" i="20"/>
  <c r="H130" i="20" s="1"/>
  <c r="I147" i="20"/>
  <c r="J147" i="20" s="1"/>
  <c r="G101" i="20"/>
  <c r="H101" i="20" s="1"/>
  <c r="Z833" i="1"/>
  <c r="AA833" i="1" s="1"/>
  <c r="Z831" i="1"/>
  <c r="AA831" i="1" s="1"/>
  <c r="Z832" i="1"/>
  <c r="AA832" i="1" s="1"/>
  <c r="Z835" i="1"/>
  <c r="Z836" i="1"/>
  <c r="AA836" i="1" s="1"/>
  <c r="Z837" i="1"/>
  <c r="AA837" i="1" s="1"/>
  <c r="Z838" i="1"/>
  <c r="Z839" i="1"/>
  <c r="AA839" i="1" s="1"/>
  <c r="Z840" i="1"/>
  <c r="AA840" i="1" s="1"/>
  <c r="Z841" i="1"/>
  <c r="AA841" i="1" s="1"/>
  <c r="Z842" i="1"/>
  <c r="AA842" i="1" s="1"/>
  <c r="Z843" i="1"/>
  <c r="AA843" i="1" s="1"/>
  <c r="Z844" i="1"/>
  <c r="AA844" i="1" s="1"/>
  <c r="Z845" i="1"/>
  <c r="AA845" i="1" s="1"/>
  <c r="Z846" i="1"/>
  <c r="AA846" i="1" s="1"/>
  <c r="Z847" i="1"/>
  <c r="AA847" i="1" s="1"/>
  <c r="Z848" i="1"/>
  <c r="AA848" i="1" s="1"/>
  <c r="Z849" i="1"/>
  <c r="AA849" i="1" s="1"/>
  <c r="Z850" i="1"/>
  <c r="AA850" i="1" s="1"/>
  <c r="Z851" i="1"/>
  <c r="AA851" i="1" s="1"/>
  <c r="Z852" i="1"/>
  <c r="AA852" i="1" s="1"/>
  <c r="Z853" i="1"/>
  <c r="AA853" i="1" s="1"/>
  <c r="Z854" i="1"/>
  <c r="AA854" i="1" s="1"/>
  <c r="Z855" i="1"/>
  <c r="AA855" i="1" s="1"/>
  <c r="Z856" i="1"/>
  <c r="AA856" i="1" s="1"/>
  <c r="Z857" i="1"/>
  <c r="AA857" i="1" s="1"/>
  <c r="Z858" i="1"/>
  <c r="AA858" i="1" s="1"/>
  <c r="Z859" i="1"/>
  <c r="AA859" i="1" s="1"/>
  <c r="Z860" i="1"/>
  <c r="AA860" i="1" s="1"/>
  <c r="Z861" i="1"/>
  <c r="AA861" i="1" s="1"/>
  <c r="Z862" i="1"/>
  <c r="AA862" i="1" s="1"/>
  <c r="Z863" i="1"/>
  <c r="AA863" i="1" s="1"/>
  <c r="Z864" i="1"/>
  <c r="AA864" i="1" s="1"/>
  <c r="Z865" i="1"/>
  <c r="AA865" i="1" s="1"/>
  <c r="Z866" i="1"/>
  <c r="AA866" i="1" s="1"/>
  <c r="Z867" i="1"/>
  <c r="AA867" i="1" s="1"/>
  <c r="Z868" i="1"/>
  <c r="AA868" i="1" s="1"/>
  <c r="Z869" i="1"/>
  <c r="AA869" i="1" s="1"/>
  <c r="Z870" i="1"/>
  <c r="AA870" i="1" s="1"/>
  <c r="Z871" i="1"/>
  <c r="AA871" i="1" s="1"/>
  <c r="Z872" i="1"/>
  <c r="AA872" i="1" s="1"/>
  <c r="Z873" i="1"/>
  <c r="AA873" i="1" s="1"/>
  <c r="Z874" i="1"/>
  <c r="AA874" i="1" s="1"/>
  <c r="Z875" i="1"/>
  <c r="Z876" i="1"/>
  <c r="AA876" i="1" s="1"/>
  <c r="Z877" i="1"/>
  <c r="AA877" i="1" s="1"/>
  <c r="Z878" i="1"/>
  <c r="AA878" i="1" s="1"/>
  <c r="Z879" i="1"/>
  <c r="AA879" i="1" s="1"/>
  <c r="Z880" i="1"/>
  <c r="AA880" i="1" s="1"/>
  <c r="Z881" i="1"/>
  <c r="AA881" i="1" s="1"/>
  <c r="Z882" i="1"/>
  <c r="AA882" i="1" s="1"/>
  <c r="Z883" i="1"/>
  <c r="AA883" i="1" s="1"/>
  <c r="Z884" i="1"/>
  <c r="AA884" i="1" s="1"/>
  <c r="Z885" i="1"/>
  <c r="AA885" i="1" s="1"/>
  <c r="Z886" i="1"/>
  <c r="AA886" i="1" s="1"/>
  <c r="Z887" i="1"/>
  <c r="AA887" i="1" s="1"/>
  <c r="Z888" i="1"/>
  <c r="AA888" i="1" s="1"/>
  <c r="Z889" i="1"/>
  <c r="AA889" i="1" s="1"/>
  <c r="Z890" i="1"/>
  <c r="AA890" i="1" s="1"/>
  <c r="Z891" i="1"/>
  <c r="AA891" i="1" s="1"/>
  <c r="Z892" i="1"/>
  <c r="AA892" i="1" s="1"/>
  <c r="Z893" i="1"/>
  <c r="AA893" i="1" s="1"/>
  <c r="Z894" i="1"/>
  <c r="AA894" i="1" s="1"/>
  <c r="Z895" i="1"/>
  <c r="AA895" i="1" s="1"/>
  <c r="Z896" i="1"/>
  <c r="AA896" i="1" s="1"/>
  <c r="Z897" i="1"/>
  <c r="AA897" i="1" s="1"/>
  <c r="Z898" i="1"/>
  <c r="AA898" i="1" s="1"/>
  <c r="Z899" i="1"/>
  <c r="AA899" i="1" s="1"/>
  <c r="Z900" i="1"/>
  <c r="AA900" i="1" s="1"/>
  <c r="Z901" i="1"/>
  <c r="AA901" i="1" s="1"/>
  <c r="Z902" i="1"/>
  <c r="AA902" i="1" s="1"/>
  <c r="Z903" i="1"/>
  <c r="AA903" i="1" s="1"/>
  <c r="Z904" i="1"/>
  <c r="AA904" i="1" s="1"/>
  <c r="Z905" i="1"/>
  <c r="AA905" i="1" s="1"/>
  <c r="Z906" i="1"/>
  <c r="AA906" i="1" s="1"/>
  <c r="Z907" i="1"/>
  <c r="AA907" i="1" s="1"/>
  <c r="Z908" i="1"/>
  <c r="AA908" i="1" s="1"/>
  <c r="Z909" i="1"/>
  <c r="AA909" i="1" s="1"/>
  <c r="Z910" i="1"/>
  <c r="AA910" i="1" s="1"/>
  <c r="Z911" i="1"/>
  <c r="AA911" i="1" s="1"/>
  <c r="Z912" i="1"/>
  <c r="AA912" i="1" s="1"/>
  <c r="Z913" i="1"/>
  <c r="AA913" i="1" s="1"/>
  <c r="Z914" i="1"/>
  <c r="AA914" i="1" s="1"/>
  <c r="Z915" i="1"/>
  <c r="AA915" i="1" s="1"/>
  <c r="Z916" i="1"/>
  <c r="AA916" i="1" s="1"/>
  <c r="Z917" i="1"/>
  <c r="AA917" i="1" s="1"/>
  <c r="Z918" i="1"/>
  <c r="AA918" i="1" s="1"/>
  <c r="Z919" i="1"/>
  <c r="AA919" i="1" s="1"/>
  <c r="Z920" i="1"/>
  <c r="AA920" i="1" s="1"/>
  <c r="Z921" i="1"/>
  <c r="AA921" i="1" s="1"/>
  <c r="Z922" i="1"/>
  <c r="AA922" i="1" s="1"/>
  <c r="Z923" i="1"/>
  <c r="AA923" i="1" s="1"/>
  <c r="Z924" i="1"/>
  <c r="AA924" i="1" s="1"/>
  <c r="Z925" i="1"/>
  <c r="AA925" i="1" s="1"/>
  <c r="Z926" i="1"/>
  <c r="AA926" i="1" s="1"/>
  <c r="Z927" i="1"/>
  <c r="AA927" i="1" s="1"/>
  <c r="Z928" i="1"/>
  <c r="AA928" i="1" s="1"/>
  <c r="I99" i="20"/>
  <c r="J99" i="20" s="1"/>
  <c r="I131" i="20"/>
  <c r="J131" i="20" s="1"/>
  <c r="G106" i="20"/>
  <c r="H106" i="20" s="1"/>
  <c r="G113" i="20"/>
  <c r="H113" i="20" s="1"/>
  <c r="G136" i="20"/>
  <c r="H136" i="20" s="1"/>
  <c r="I110" i="20"/>
  <c r="J110" i="20" s="1"/>
  <c r="I128" i="20"/>
  <c r="J128" i="20" s="1"/>
  <c r="G644" i="20"/>
  <c r="H644" i="20" s="1"/>
  <c r="G633" i="20"/>
  <c r="H633" i="20" s="1"/>
  <c r="G106" i="26"/>
  <c r="H106" i="26" s="1"/>
  <c r="I105" i="26"/>
  <c r="J105" i="26" s="1"/>
  <c r="G128" i="20"/>
  <c r="H128" i="20" s="1"/>
  <c r="I113" i="20"/>
  <c r="J113" i="20" s="1"/>
  <c r="G99" i="20"/>
  <c r="H99" i="20" s="1"/>
  <c r="I106" i="20"/>
  <c r="J106" i="20" s="1"/>
  <c r="G131" i="20"/>
  <c r="H131" i="20" s="1"/>
  <c r="I136" i="20"/>
  <c r="J136" i="20" s="1"/>
  <c r="G110" i="20"/>
  <c r="H110" i="20" s="1"/>
  <c r="G18" i="26"/>
  <c r="H18" i="26" s="1"/>
  <c r="I145" i="20"/>
  <c r="J145" i="20" s="1"/>
  <c r="I107" i="20"/>
  <c r="J107" i="20" s="1"/>
  <c r="I150" i="20"/>
  <c r="J150" i="20" s="1"/>
  <c r="I134" i="20"/>
  <c r="J134" i="20" s="1"/>
  <c r="G111" i="20"/>
  <c r="H111" i="20" s="1"/>
  <c r="I105" i="20"/>
  <c r="J105" i="20" s="1"/>
  <c r="I19" i="26"/>
  <c r="J19" i="26" s="1"/>
  <c r="G115" i="20"/>
  <c r="H115" i="20" s="1"/>
  <c r="I21" i="25"/>
  <c r="J21" i="25" s="1"/>
  <c r="I104" i="20"/>
  <c r="J104" i="20" s="1"/>
  <c r="I137" i="20"/>
  <c r="J137" i="20" s="1"/>
  <c r="I135" i="20"/>
  <c r="J135" i="20" s="1"/>
  <c r="I126" i="20"/>
  <c r="J126" i="20" s="1"/>
  <c r="I119" i="20"/>
  <c r="J119" i="20" s="1"/>
  <c r="I144" i="20"/>
  <c r="J144" i="20" s="1"/>
  <c r="G3" i="12"/>
  <c r="C25" i="16"/>
  <c r="E25" i="16" s="1"/>
  <c r="I120" i="20"/>
  <c r="J120" i="20" s="1"/>
  <c r="I108" i="20"/>
  <c r="J108" i="20" s="1"/>
  <c r="I123" i="20"/>
  <c r="J123" i="20" s="1"/>
  <c r="I112" i="20"/>
  <c r="J112" i="20" s="1"/>
  <c r="I101" i="20"/>
  <c r="J101" i="20" s="1"/>
  <c r="I103" i="20"/>
  <c r="J103" i="20" s="1"/>
  <c r="I148" i="20"/>
  <c r="J148" i="20" s="1"/>
  <c r="I146" i="20"/>
  <c r="J146" i="20" s="1"/>
  <c r="G3" i="4"/>
  <c r="R3" i="4" s="1"/>
  <c r="G19" i="25"/>
  <c r="H19" i="25" s="1"/>
  <c r="G129" i="20"/>
  <c r="H129" i="20" s="1"/>
  <c r="G18" i="25"/>
  <c r="H18" i="25" s="1"/>
  <c r="I124" i="20"/>
  <c r="J124" i="20" s="1"/>
  <c r="I118" i="20"/>
  <c r="J118" i="20" s="1"/>
  <c r="I133" i="20"/>
  <c r="J133" i="20" s="1"/>
  <c r="D25" i="16"/>
  <c r="F25" i="16" s="1"/>
  <c r="I149" i="20"/>
  <c r="J149" i="20" s="1"/>
  <c r="I142" i="20"/>
  <c r="J142" i="20" s="1"/>
  <c r="I122" i="20"/>
  <c r="J122" i="20" s="1"/>
  <c r="I102" i="20"/>
  <c r="J102" i="20" s="1"/>
  <c r="I139" i="20"/>
  <c r="J139" i="20" s="1"/>
  <c r="I127" i="20"/>
  <c r="J127" i="20" s="1"/>
  <c r="I109" i="20"/>
  <c r="J109" i="20" s="1"/>
  <c r="G147" i="20"/>
  <c r="H147" i="20" s="1"/>
  <c r="I121" i="20"/>
  <c r="J121" i="20" s="1"/>
  <c r="I132" i="20"/>
  <c r="J132" i="20" s="1"/>
  <c r="I138" i="20"/>
  <c r="J138" i="20" s="1"/>
  <c r="G98" i="20"/>
  <c r="H98" i="20" s="1"/>
  <c r="I141" i="20"/>
  <c r="J141" i="20" s="1"/>
  <c r="I117" i="20"/>
  <c r="J117" i="20" s="1"/>
  <c r="I21" i="26"/>
  <c r="J21" i="26" s="1"/>
  <c r="I143" i="20"/>
  <c r="J143" i="20" s="1"/>
  <c r="I20" i="26"/>
  <c r="J20" i="26" s="1"/>
  <c r="I100" i="20"/>
  <c r="J100" i="20" s="1"/>
  <c r="I114" i="20"/>
  <c r="J114" i="20" s="1"/>
  <c r="I125" i="20"/>
  <c r="J125" i="20" s="1"/>
  <c r="B4" i="14"/>
  <c r="I116" i="20"/>
  <c r="J116" i="20" s="1"/>
  <c r="I130" i="20"/>
  <c r="J130" i="20" s="1"/>
  <c r="G140" i="20"/>
  <c r="H140" i="20" s="1"/>
  <c r="I20" i="25"/>
  <c r="J20" i="25" s="1"/>
  <c r="Z546" i="1"/>
  <c r="AA546" i="1" s="1"/>
  <c r="G94" i="26"/>
  <c r="H94" i="26" s="1"/>
  <c r="I530" i="20"/>
  <c r="J530" i="20" s="1"/>
  <c r="G89" i="25"/>
  <c r="H89" i="25" s="1"/>
  <c r="G525" i="20"/>
  <c r="H525" i="20" s="1"/>
  <c r="G543" i="20"/>
  <c r="H543" i="20" s="1"/>
  <c r="I554" i="20"/>
  <c r="J554" i="20" s="1"/>
  <c r="G528" i="20"/>
  <c r="H528" i="20" s="1"/>
  <c r="I553" i="20"/>
  <c r="J553" i="20" s="1"/>
  <c r="I572" i="20"/>
  <c r="J572" i="20" s="1"/>
  <c r="I87" i="25"/>
  <c r="J87" i="25" s="1"/>
  <c r="I535" i="20"/>
  <c r="J535" i="20" s="1"/>
  <c r="G558" i="20"/>
  <c r="H558" i="20" s="1"/>
  <c r="G556" i="20"/>
  <c r="H556" i="20" s="1"/>
  <c r="I547" i="20"/>
  <c r="J547" i="20" s="1"/>
  <c r="I571" i="20"/>
  <c r="J571" i="20" s="1"/>
  <c r="Z530" i="1"/>
  <c r="G18" i="20"/>
  <c r="H18" i="20" s="1"/>
  <c r="Z529" i="1"/>
  <c r="AA529" i="1" s="1"/>
  <c r="Z528" i="1"/>
  <c r="AA528" i="1" s="1"/>
  <c r="Z527" i="1"/>
  <c r="AA527" i="1" s="1"/>
  <c r="Z532" i="1"/>
  <c r="AA532" i="1" s="1"/>
  <c r="Z533" i="1"/>
  <c r="AA533" i="1" s="1"/>
  <c r="Z534" i="1"/>
  <c r="AA534" i="1" s="1"/>
  <c r="Z535" i="1"/>
  <c r="AA535" i="1" s="1"/>
  <c r="Z536" i="1"/>
  <c r="AA536" i="1" s="1"/>
  <c r="Z537" i="1"/>
  <c r="AA537" i="1" s="1"/>
  <c r="Z538" i="1"/>
  <c r="AA538" i="1" s="1"/>
  <c r="Z539" i="1"/>
  <c r="AA539" i="1" s="1"/>
  <c r="Z540" i="1"/>
  <c r="AA540" i="1" s="1"/>
  <c r="Z541" i="1"/>
  <c r="AA541" i="1" s="1"/>
  <c r="Z542" i="1"/>
  <c r="AA542" i="1" s="1"/>
  <c r="Z543" i="1"/>
  <c r="AA543" i="1" s="1"/>
  <c r="Z545" i="1"/>
  <c r="AA545" i="1" s="1"/>
  <c r="Z547" i="1"/>
  <c r="AA547" i="1" s="1"/>
  <c r="Z549" i="1"/>
  <c r="AA549" i="1" s="1"/>
  <c r="Z550" i="1"/>
  <c r="AA550" i="1" s="1"/>
  <c r="G23" i="20"/>
  <c r="H23" i="20" s="1"/>
  <c r="I30" i="20"/>
  <c r="J30" i="20" s="1"/>
  <c r="I3" i="20"/>
  <c r="J3" i="20" s="1"/>
  <c r="I16" i="20"/>
  <c r="J16" i="20" s="1"/>
  <c r="I31" i="20"/>
  <c r="J31" i="20" s="1"/>
  <c r="I32" i="20"/>
  <c r="J32" i="20" s="1"/>
  <c r="G7" i="20"/>
  <c r="H7" i="20" s="1"/>
  <c r="I10" i="20"/>
  <c r="J10" i="20" s="1"/>
  <c r="Z544" i="1"/>
  <c r="G87" i="25"/>
  <c r="H87" i="25" s="1"/>
  <c r="G571" i="20"/>
  <c r="H571" i="20" s="1"/>
  <c r="G554" i="20"/>
  <c r="H554" i="20" s="1"/>
  <c r="G547" i="20"/>
  <c r="H547" i="20" s="1"/>
  <c r="G535" i="20"/>
  <c r="H535" i="20" s="1"/>
  <c r="G553" i="20"/>
  <c r="H553" i="20" s="1"/>
  <c r="G524" i="20"/>
  <c r="H524" i="20" s="1"/>
  <c r="G530" i="20"/>
  <c r="H530" i="20" s="1"/>
  <c r="G572" i="20"/>
  <c r="H572" i="20" s="1"/>
  <c r="I573" i="20"/>
  <c r="J573" i="20" s="1"/>
  <c r="I566" i="20"/>
  <c r="J566" i="20" s="1"/>
  <c r="I532" i="20"/>
  <c r="J532" i="20" s="1"/>
  <c r="I502" i="20"/>
  <c r="J502" i="20" s="1"/>
  <c r="I565" i="20"/>
  <c r="J565" i="20" s="1"/>
  <c r="I523" i="20"/>
  <c r="J523" i="20" s="1"/>
  <c r="I559" i="20"/>
  <c r="J559" i="20" s="1"/>
  <c r="I543" i="20"/>
  <c r="J543" i="20" s="1"/>
  <c r="I93" i="26"/>
  <c r="J93" i="26" s="1"/>
  <c r="I558" i="20"/>
  <c r="J558" i="20" s="1"/>
  <c r="I500" i="20"/>
  <c r="J500" i="20" s="1"/>
  <c r="I576" i="20"/>
  <c r="J576" i="20" s="1"/>
  <c r="I562" i="20"/>
  <c r="J562" i="20" s="1"/>
  <c r="I551" i="20"/>
  <c r="J551" i="20" s="1"/>
  <c r="I520" i="20"/>
  <c r="J520" i="20" s="1"/>
  <c r="I527" i="20"/>
  <c r="J527" i="20" s="1"/>
  <c r="I94" i="26"/>
  <c r="J94" i="26" s="1"/>
  <c r="I512" i="20"/>
  <c r="J512" i="20" s="1"/>
  <c r="I506" i="20"/>
  <c r="J506" i="20" s="1"/>
  <c r="I95" i="26"/>
  <c r="J95" i="26" s="1"/>
  <c r="I525" i="20"/>
  <c r="J525" i="20" s="1"/>
  <c r="I550" i="20"/>
  <c r="J550" i="20" s="1"/>
  <c r="I505" i="20"/>
  <c r="J505" i="20" s="1"/>
  <c r="I556" i="20"/>
  <c r="J556" i="20" s="1"/>
  <c r="I499" i="20"/>
  <c r="J499" i="20" s="1"/>
  <c r="G25" i="4"/>
  <c r="R25" i="4" s="1"/>
  <c r="I514" i="20"/>
  <c r="J514" i="20" s="1"/>
  <c r="I544" i="20"/>
  <c r="J544" i="20" s="1"/>
  <c r="I529" i="20"/>
  <c r="J529" i="20" s="1"/>
  <c r="I545" i="20"/>
  <c r="J545" i="20" s="1"/>
  <c r="I497" i="20"/>
  <c r="J497" i="20" s="1"/>
  <c r="I509" i="20"/>
  <c r="J509" i="20" s="1"/>
  <c r="I516" i="20"/>
  <c r="J516" i="20" s="1"/>
  <c r="I557" i="20"/>
  <c r="J557" i="20" s="1"/>
  <c r="I522" i="20"/>
  <c r="J522" i="20" s="1"/>
  <c r="G496" i="20"/>
  <c r="H496" i="20" s="1"/>
  <c r="I537" i="20"/>
  <c r="J537" i="20" s="1"/>
  <c r="I515" i="20"/>
  <c r="J515" i="20" s="1"/>
  <c r="I574" i="20"/>
  <c r="J574" i="20" s="1"/>
  <c r="I526" i="20"/>
  <c r="J526" i="20" s="1"/>
  <c r="G564" i="20"/>
  <c r="H564" i="20" s="1"/>
  <c r="I519" i="20"/>
  <c r="J519" i="20" s="1"/>
  <c r="I503" i="20"/>
  <c r="J503" i="20" s="1"/>
  <c r="I567" i="20"/>
  <c r="J567" i="20" s="1"/>
  <c r="G86" i="25"/>
  <c r="H86" i="25" s="1"/>
  <c r="I88" i="25"/>
  <c r="J88" i="25" s="1"/>
  <c r="C3" i="16"/>
  <c r="E3" i="16" s="1"/>
  <c r="I511" i="20"/>
  <c r="J511" i="20" s="1"/>
  <c r="I575" i="20"/>
  <c r="J575" i="20" s="1"/>
  <c r="I568" i="20"/>
  <c r="J568" i="20" s="1"/>
  <c r="I541" i="20"/>
  <c r="J541" i="20" s="1"/>
  <c r="I531" i="20"/>
  <c r="J531" i="20" s="1"/>
  <c r="G92" i="26"/>
  <c r="H92" i="26" s="1"/>
  <c r="I539" i="20"/>
  <c r="J539" i="20" s="1"/>
  <c r="I513" i="20"/>
  <c r="J513" i="20" s="1"/>
  <c r="I510" i="20"/>
  <c r="J510" i="20" s="1"/>
  <c r="I552" i="20"/>
  <c r="J552" i="20" s="1"/>
  <c r="I89" i="25"/>
  <c r="J89" i="25" s="1"/>
  <c r="I534" i="20"/>
  <c r="J534" i="20" s="1"/>
  <c r="I561" i="20"/>
  <c r="J561" i="20" s="1"/>
  <c r="I518" i="20"/>
  <c r="J518" i="20" s="1"/>
  <c r="B26" i="14"/>
  <c r="I560" i="20"/>
  <c r="J560" i="20" s="1"/>
  <c r="I517" i="20"/>
  <c r="J517" i="20" s="1"/>
  <c r="G25" i="12"/>
  <c r="I546" i="20"/>
  <c r="J546" i="20" s="1"/>
  <c r="I501" i="20"/>
  <c r="J501" i="20" s="1"/>
  <c r="I521" i="20"/>
  <c r="J521" i="20" s="1"/>
  <c r="I555" i="20"/>
  <c r="J555" i="20" s="1"/>
  <c r="I563" i="20"/>
  <c r="J563" i="20" s="1"/>
  <c r="I528" i="20"/>
  <c r="J528" i="20" s="1"/>
  <c r="I507" i="20"/>
  <c r="J507" i="20" s="1"/>
  <c r="I570" i="20"/>
  <c r="J570" i="20" s="1"/>
  <c r="I569" i="20"/>
  <c r="J569" i="20" s="1"/>
  <c r="I549" i="20"/>
  <c r="J549" i="20" s="1"/>
  <c r="I504" i="20"/>
  <c r="J504" i="20" s="1"/>
  <c r="I538" i="20"/>
  <c r="J538" i="20" s="1"/>
  <c r="I536" i="20"/>
  <c r="J536" i="20" s="1"/>
  <c r="I542" i="20"/>
  <c r="J542" i="20" s="1"/>
  <c r="D3" i="16"/>
  <c r="F3" i="16" s="1"/>
  <c r="I540" i="20"/>
  <c r="J540" i="20" s="1"/>
  <c r="I508" i="20"/>
  <c r="J508" i="20" s="1"/>
  <c r="I498" i="20"/>
  <c r="J498" i="20" s="1"/>
  <c r="I548" i="20"/>
  <c r="J548" i="20" s="1"/>
  <c r="I533" i="20"/>
  <c r="J533" i="20" s="1"/>
  <c r="Z548" i="1"/>
  <c r="AA548" i="1" s="1"/>
  <c r="I84" i="26"/>
  <c r="J84" i="26" s="1"/>
  <c r="G83" i="26"/>
  <c r="H83" i="26" s="1"/>
  <c r="I481" i="20"/>
  <c r="J481" i="20" s="1"/>
  <c r="G490" i="20"/>
  <c r="H490" i="20" s="1"/>
  <c r="G494" i="20"/>
  <c r="H494" i="20" s="1"/>
  <c r="I495" i="20"/>
  <c r="J495" i="20" s="1"/>
  <c r="I471" i="20"/>
  <c r="J471" i="20" s="1"/>
  <c r="I482" i="20"/>
  <c r="J482" i="20" s="1"/>
  <c r="I82" i="26"/>
  <c r="J82" i="26" s="1"/>
  <c r="I480" i="20"/>
  <c r="J480" i="20" s="1"/>
  <c r="I477" i="20"/>
  <c r="J477" i="20" s="1"/>
  <c r="G81" i="26"/>
  <c r="H81" i="26" s="1"/>
  <c r="I485" i="20"/>
  <c r="J485" i="20" s="1"/>
  <c r="G473" i="20"/>
  <c r="H473" i="20" s="1"/>
  <c r="I491" i="20"/>
  <c r="J491" i="20" s="1"/>
  <c r="G475" i="20"/>
  <c r="H475" i="20" s="1"/>
  <c r="G80" i="25"/>
  <c r="H80" i="25" s="1"/>
  <c r="I476" i="20"/>
  <c r="J476" i="20" s="1"/>
  <c r="I478" i="20"/>
  <c r="J478" i="20" s="1"/>
  <c r="D7" i="16"/>
  <c r="F7" i="16" s="1"/>
  <c r="G18" i="12"/>
  <c r="I486" i="20"/>
  <c r="J486" i="20" s="1"/>
  <c r="I474" i="20"/>
  <c r="J474" i="20" s="1"/>
  <c r="I489" i="20"/>
  <c r="J489" i="20" s="1"/>
  <c r="I81" i="25"/>
  <c r="J81" i="25" s="1"/>
  <c r="I479" i="20"/>
  <c r="J479" i="20" s="1"/>
  <c r="G18" i="4"/>
  <c r="R18" i="4" s="1"/>
  <c r="I79" i="25"/>
  <c r="J79" i="25" s="1"/>
  <c r="I472" i="20"/>
  <c r="J472" i="20" s="1"/>
  <c r="G493" i="20"/>
  <c r="H493" i="20" s="1"/>
  <c r="I487" i="20"/>
  <c r="J487" i="20" s="1"/>
  <c r="G78" i="25"/>
  <c r="H78" i="25" s="1"/>
  <c r="C7" i="16"/>
  <c r="E7" i="16" s="1"/>
  <c r="I484" i="20"/>
  <c r="J484" i="20" s="1"/>
  <c r="G469" i="20"/>
  <c r="H469" i="20" s="1"/>
  <c r="I492" i="20"/>
  <c r="J492" i="20" s="1"/>
  <c r="I470" i="20"/>
  <c r="J470" i="20" s="1"/>
  <c r="B19" i="14"/>
  <c r="I488" i="20"/>
  <c r="J488" i="20" s="1"/>
  <c r="I483" i="20"/>
  <c r="J483" i="20" s="1"/>
  <c r="Z531" i="1"/>
  <c r="I35" i="26"/>
  <c r="J35" i="26" s="1"/>
  <c r="G240" i="20"/>
  <c r="H240" i="20" s="1"/>
  <c r="F13" i="14" l="1"/>
  <c r="G13" i="14" s="1"/>
  <c r="G41" i="14" s="1"/>
  <c r="G16" i="16"/>
  <c r="G5" i="16"/>
  <c r="AA875" i="1"/>
  <c r="Y1039" i="1" a="1"/>
  <c r="Y1039" i="1" s="1"/>
  <c r="AA838" i="1"/>
  <c r="Y1011" i="1" a="1"/>
  <c r="Y1011" i="1" s="1"/>
  <c r="AA835" i="1"/>
  <c r="Y1035" i="1" a="1"/>
  <c r="Y1035" i="1" s="1"/>
  <c r="AA530" i="1"/>
  <c r="Y1114" i="1" a="1"/>
  <c r="Y1114" i="1" s="1"/>
  <c r="AA619" i="1"/>
  <c r="Y997" i="1" a="1"/>
  <c r="Y997" i="1" s="1"/>
  <c r="AA744" i="1"/>
  <c r="Y966" i="1" a="1"/>
  <c r="Y966" i="1" s="1"/>
  <c r="AA531" i="1"/>
  <c r="Y1113" i="1" a="1"/>
  <c r="Y1113" i="1" s="1"/>
  <c r="G9" i="16"/>
  <c r="G23" i="16"/>
  <c r="AA544" i="1"/>
  <c r="Y649" i="1" a="1"/>
  <c r="Y649" i="1" s="1"/>
  <c r="G22" i="16"/>
  <c r="G25" i="16"/>
  <c r="G7" i="16"/>
  <c r="G3" i="16"/>
  <c r="C41" i="14" l="1"/>
  <c r="B41" i="14"/>
  <c r="D41" i="14"/>
  <c r="E41" i="14"/>
  <c r="F41" i="14"/>
  <c r="D17" i="14"/>
  <c r="E17" i="14" s="1"/>
  <c r="F17" i="14" s="1"/>
  <c r="C16" i="14"/>
  <c r="E27" i="14"/>
  <c r="F27" i="14" s="1"/>
  <c r="E11" i="14"/>
  <c r="F11" i="14" s="1"/>
  <c r="E3" i="14"/>
  <c r="E14" i="14"/>
  <c r="Z966" i="1"/>
  <c r="AA966" i="1" s="1"/>
  <c r="G97" i="26"/>
  <c r="H97" i="26" s="1"/>
  <c r="Z965" i="1"/>
  <c r="AA965" i="1" s="1"/>
  <c r="Z968" i="1"/>
  <c r="AA968" i="1" s="1"/>
  <c r="Z969" i="1"/>
  <c r="AA969" i="1" s="1"/>
  <c r="Z970" i="1"/>
  <c r="AA970" i="1" s="1"/>
  <c r="Z971" i="1"/>
  <c r="AA971" i="1" s="1"/>
  <c r="Z972" i="1"/>
  <c r="AA972" i="1" s="1"/>
  <c r="Z973" i="1"/>
  <c r="AA973" i="1" s="1"/>
  <c r="Z974" i="1"/>
  <c r="AA974" i="1" s="1"/>
  <c r="Z975" i="1"/>
  <c r="AA975" i="1" s="1"/>
  <c r="Z976" i="1"/>
  <c r="AA976" i="1" s="1"/>
  <c r="Z977" i="1"/>
  <c r="AA977" i="1" s="1"/>
  <c r="Z978" i="1"/>
  <c r="AA978" i="1" s="1"/>
  <c r="Z979" i="1"/>
  <c r="AA979" i="1" s="1"/>
  <c r="Z980" i="1"/>
  <c r="AA980" i="1" s="1"/>
  <c r="Z981" i="1"/>
  <c r="AA981" i="1" s="1"/>
  <c r="Z982" i="1"/>
  <c r="AA982" i="1" s="1"/>
  <c r="Z983" i="1"/>
  <c r="AA983" i="1" s="1"/>
  <c r="Z985" i="1"/>
  <c r="AA985" i="1" s="1"/>
  <c r="Z986" i="1"/>
  <c r="AA986" i="1" s="1"/>
  <c r="Z987" i="1"/>
  <c r="AA987" i="1" s="1"/>
  <c r="Z988" i="1"/>
  <c r="AA988" i="1" s="1"/>
  <c r="Z989" i="1"/>
  <c r="AA989" i="1" s="1"/>
  <c r="Z990" i="1"/>
  <c r="AA990" i="1" s="1"/>
  <c r="Z991" i="1"/>
  <c r="AA991" i="1" s="1"/>
  <c r="Z992" i="1"/>
  <c r="AA992" i="1" s="1"/>
  <c r="I605" i="20"/>
  <c r="J605" i="20" s="1"/>
  <c r="I600" i="20"/>
  <c r="J600" i="20" s="1"/>
  <c r="I98" i="26"/>
  <c r="J98" i="26" s="1"/>
  <c r="I585" i="20"/>
  <c r="J585" i="20" s="1"/>
  <c r="G611" i="20"/>
  <c r="H611" i="20" s="1"/>
  <c r="I615" i="20"/>
  <c r="J615" i="20" s="1"/>
  <c r="G590" i="20"/>
  <c r="H590" i="20" s="1"/>
  <c r="I92" i="25"/>
  <c r="J92" i="25" s="1"/>
  <c r="I584" i="20"/>
  <c r="J584" i="20" s="1"/>
  <c r="G91" i="25"/>
  <c r="H91" i="25" s="1"/>
  <c r="G609" i="20"/>
  <c r="H609" i="20" s="1"/>
  <c r="I593" i="20"/>
  <c r="J593" i="20" s="1"/>
  <c r="B22" i="14"/>
  <c r="C22" i="14" s="1"/>
  <c r="I612" i="20"/>
  <c r="J612" i="20" s="1"/>
  <c r="I601" i="20"/>
  <c r="J601" i="20" s="1"/>
  <c r="I603" i="20"/>
  <c r="J603" i="20" s="1"/>
  <c r="Z967" i="1"/>
  <c r="AA967" i="1" s="1"/>
  <c r="I578" i="20"/>
  <c r="J578" i="20" s="1"/>
  <c r="Z984" i="1"/>
  <c r="AA984" i="1" s="1"/>
  <c r="C8" i="16"/>
  <c r="E8" i="16" s="1"/>
  <c r="I581" i="20"/>
  <c r="J581" i="20" s="1"/>
  <c r="I99" i="26"/>
  <c r="J99" i="26" s="1"/>
  <c r="I580" i="20"/>
  <c r="J580" i="20" s="1"/>
  <c r="G598" i="20"/>
  <c r="H598" i="20" s="1"/>
  <c r="G577" i="20"/>
  <c r="H577" i="20" s="1"/>
  <c r="I610" i="20"/>
  <c r="J610" i="20" s="1"/>
  <c r="I597" i="20"/>
  <c r="J597" i="20" s="1"/>
  <c r="I616" i="20"/>
  <c r="J616" i="20" s="1"/>
  <c r="I606" i="20"/>
  <c r="J606" i="20" s="1"/>
  <c r="I602" i="20"/>
  <c r="J602" i="20" s="1"/>
  <c r="I614" i="20"/>
  <c r="J614" i="20" s="1"/>
  <c r="I608" i="20"/>
  <c r="J608" i="20" s="1"/>
  <c r="I594" i="20"/>
  <c r="J594" i="20" s="1"/>
  <c r="I586" i="20"/>
  <c r="J586" i="20" s="1"/>
  <c r="I592" i="20"/>
  <c r="J592" i="20" s="1"/>
  <c r="D8" i="16"/>
  <c r="F8" i="16" s="1"/>
  <c r="I579" i="20"/>
  <c r="J579" i="20" s="1"/>
  <c r="I587" i="20"/>
  <c r="J587" i="20" s="1"/>
  <c r="G90" i="25"/>
  <c r="H90" i="25" s="1"/>
  <c r="I596" i="20"/>
  <c r="J596" i="20" s="1"/>
  <c r="I93" i="25"/>
  <c r="J93" i="25" s="1"/>
  <c r="G21" i="12"/>
  <c r="I591" i="20"/>
  <c r="J591" i="20" s="1"/>
  <c r="I599" i="20"/>
  <c r="J599" i="20" s="1"/>
  <c r="I613" i="20"/>
  <c r="J613" i="20" s="1"/>
  <c r="I595" i="20"/>
  <c r="J595" i="20" s="1"/>
  <c r="I582" i="20"/>
  <c r="J582" i="20" s="1"/>
  <c r="I589" i="20"/>
  <c r="J589" i="20" s="1"/>
  <c r="G583" i="20"/>
  <c r="H583" i="20" s="1"/>
  <c r="I604" i="20"/>
  <c r="J604" i="20" s="1"/>
  <c r="I607" i="20"/>
  <c r="J607" i="20" s="1"/>
  <c r="I588" i="20"/>
  <c r="J588" i="20" s="1"/>
  <c r="G21" i="4"/>
  <c r="R21" i="4" s="1"/>
  <c r="G96" i="26"/>
  <c r="H96" i="26" s="1"/>
  <c r="Z997" i="1"/>
  <c r="AA997" i="1" s="1"/>
  <c r="G260" i="20"/>
  <c r="H260" i="20" s="1"/>
  <c r="G256" i="20"/>
  <c r="H256" i="20" s="1"/>
  <c r="G39" i="26"/>
  <c r="H39" i="26" s="1"/>
  <c r="G261" i="20"/>
  <c r="H261" i="20" s="1"/>
  <c r="G269" i="20"/>
  <c r="H269" i="20" s="1"/>
  <c r="Z996" i="1"/>
  <c r="AA996" i="1" s="1"/>
  <c r="Z994" i="1"/>
  <c r="AA994" i="1" s="1"/>
  <c r="Z993" i="1"/>
  <c r="AA993" i="1" s="1"/>
  <c r="Z995" i="1"/>
  <c r="AA995" i="1" s="1"/>
  <c r="Z998" i="1"/>
  <c r="AA998" i="1" s="1"/>
  <c r="Z999" i="1"/>
  <c r="AA999" i="1" s="1"/>
  <c r="Z1000" i="1"/>
  <c r="AA1000" i="1" s="1"/>
  <c r="Z1001" i="1"/>
  <c r="AA1001" i="1" s="1"/>
  <c r="Z1002" i="1"/>
  <c r="AA1002" i="1" s="1"/>
  <c r="Z1003" i="1"/>
  <c r="AA1003" i="1" s="1"/>
  <c r="Z1004" i="1"/>
  <c r="AA1004" i="1" s="1"/>
  <c r="Z1005" i="1"/>
  <c r="AA1005" i="1" s="1"/>
  <c r="Z1006" i="1"/>
  <c r="AA1006" i="1" s="1"/>
  <c r="Z1007" i="1"/>
  <c r="AA1007" i="1" s="1"/>
  <c r="Z1008" i="1"/>
  <c r="AA1008" i="1" s="1"/>
  <c r="I41" i="26"/>
  <c r="J41" i="26" s="1"/>
  <c r="I245" i="20"/>
  <c r="J245" i="20" s="1"/>
  <c r="I265" i="20"/>
  <c r="J265" i="20" s="1"/>
  <c r="I259" i="20"/>
  <c r="J259" i="20" s="1"/>
  <c r="I254" i="20"/>
  <c r="J254" i="20" s="1"/>
  <c r="I258" i="20"/>
  <c r="J258" i="20" s="1"/>
  <c r="D4" i="16"/>
  <c r="F4" i="16" s="1"/>
  <c r="I40" i="25"/>
  <c r="J40" i="25" s="1"/>
  <c r="G8" i="12"/>
  <c r="I262" i="20"/>
  <c r="J262" i="20" s="1"/>
  <c r="I253" i="20"/>
  <c r="J253" i="20" s="1"/>
  <c r="I251" i="20"/>
  <c r="J251" i="20" s="1"/>
  <c r="G41" i="25"/>
  <c r="H41" i="25" s="1"/>
  <c r="I39" i="25"/>
  <c r="J39" i="25" s="1"/>
  <c r="I270" i="20"/>
  <c r="J270" i="20" s="1"/>
  <c r="I40" i="26"/>
  <c r="J40" i="26" s="1"/>
  <c r="G8" i="4"/>
  <c r="R8" i="4" s="1"/>
  <c r="G242" i="20"/>
  <c r="H242" i="20" s="1"/>
  <c r="G243" i="20"/>
  <c r="H243" i="20" s="1"/>
  <c r="I248" i="20"/>
  <c r="J248" i="20" s="1"/>
  <c r="I250" i="20"/>
  <c r="J250" i="20" s="1"/>
  <c r="I255" i="20"/>
  <c r="J255" i="20" s="1"/>
  <c r="B9" i="14"/>
  <c r="C9" i="14" s="1"/>
  <c r="D9" i="14" s="1"/>
  <c r="E9" i="14" s="1"/>
  <c r="I268" i="20"/>
  <c r="J268" i="20" s="1"/>
  <c r="I257" i="20"/>
  <c r="J257" i="20" s="1"/>
  <c r="I252" i="20"/>
  <c r="J252" i="20" s="1"/>
  <c r="I272" i="20"/>
  <c r="J272" i="20" s="1"/>
  <c r="I249" i="20"/>
  <c r="J249" i="20" s="1"/>
  <c r="I263" i="20"/>
  <c r="J263" i="20" s="1"/>
  <c r="I244" i="20"/>
  <c r="J244" i="20" s="1"/>
  <c r="G38" i="25"/>
  <c r="H38" i="25" s="1"/>
  <c r="I266" i="20"/>
  <c r="J266" i="20" s="1"/>
  <c r="C4" i="16"/>
  <c r="E4" i="16" s="1"/>
  <c r="I247" i="20"/>
  <c r="J247" i="20" s="1"/>
  <c r="I264" i="20"/>
  <c r="J264" i="20" s="1"/>
  <c r="G246" i="20"/>
  <c r="H246" i="20" s="1"/>
  <c r="I267" i="20"/>
  <c r="J267" i="20" s="1"/>
  <c r="G38" i="26"/>
  <c r="H38" i="26" s="1"/>
  <c r="I271" i="20"/>
  <c r="J271" i="20" s="1"/>
  <c r="G32" i="20"/>
  <c r="H32" i="20" s="1"/>
  <c r="G10" i="20"/>
  <c r="H10" i="20" s="1"/>
  <c r="G3" i="20"/>
  <c r="H3" i="20" s="1"/>
  <c r="I23" i="20"/>
  <c r="J23" i="20" s="1"/>
  <c r="G31" i="20"/>
  <c r="H31" i="20" s="1"/>
  <c r="I7" i="20"/>
  <c r="J7" i="20" s="1"/>
  <c r="G30" i="20"/>
  <c r="H30" i="20" s="1"/>
  <c r="I18" i="20"/>
  <c r="J18" i="20" s="1"/>
  <c r="G16" i="20"/>
  <c r="H16" i="20" s="1"/>
  <c r="I26" i="20"/>
  <c r="J26" i="20" s="1"/>
  <c r="I17" i="20"/>
  <c r="J17" i="20" s="1"/>
  <c r="I27" i="20"/>
  <c r="J27" i="20" s="1"/>
  <c r="G5" i="25"/>
  <c r="H5" i="25" s="1"/>
  <c r="I5" i="26"/>
  <c r="J5" i="26" s="1"/>
  <c r="I9" i="20"/>
  <c r="J9" i="20" s="1"/>
  <c r="I4" i="26"/>
  <c r="J4" i="26" s="1"/>
  <c r="G20" i="12"/>
  <c r="I29" i="20"/>
  <c r="J29" i="20" s="1"/>
  <c r="I12" i="20"/>
  <c r="J12" i="20" s="1"/>
  <c r="I25" i="20"/>
  <c r="J25" i="20" s="1"/>
  <c r="I6" i="20"/>
  <c r="J6" i="20" s="1"/>
  <c r="I28" i="20"/>
  <c r="J28" i="20" s="1"/>
  <c r="B21" i="14"/>
  <c r="C21" i="14" s="1"/>
  <c r="I22" i="20"/>
  <c r="J22" i="20" s="1"/>
  <c r="I20" i="20"/>
  <c r="J20" i="20" s="1"/>
  <c r="I4" i="25"/>
  <c r="J4" i="25" s="1"/>
  <c r="G2" i="20"/>
  <c r="H2" i="20" s="1"/>
  <c r="G3" i="26"/>
  <c r="H3" i="26" s="1"/>
  <c r="I14" i="20"/>
  <c r="J14" i="20" s="1"/>
  <c r="I5" i="20"/>
  <c r="J5" i="20" s="1"/>
  <c r="G2" i="26"/>
  <c r="H2" i="26" s="1"/>
  <c r="I21" i="20"/>
  <c r="J21" i="20" s="1"/>
  <c r="D6" i="16"/>
  <c r="F6" i="16" s="1"/>
  <c r="G2" i="25"/>
  <c r="H2" i="25" s="1"/>
  <c r="I3" i="25"/>
  <c r="J3" i="25" s="1"/>
  <c r="I13" i="20"/>
  <c r="J13" i="20" s="1"/>
  <c r="I19" i="20"/>
  <c r="J19" i="20" s="1"/>
  <c r="C6" i="16"/>
  <c r="E6" i="16" s="1"/>
  <c r="I24" i="20"/>
  <c r="J24" i="20" s="1"/>
  <c r="I15" i="20"/>
  <c r="J15" i="20" s="1"/>
  <c r="I33" i="20"/>
  <c r="J33" i="20" s="1"/>
  <c r="I4" i="20"/>
  <c r="J4" i="20" s="1"/>
  <c r="I8" i="20"/>
  <c r="J8" i="20" s="1"/>
  <c r="G20" i="4"/>
  <c r="R20" i="4" s="1"/>
  <c r="I11" i="20"/>
  <c r="J11" i="20" s="1"/>
  <c r="Z1035" i="1"/>
  <c r="AA1035" i="1" s="1"/>
  <c r="G721" i="20"/>
  <c r="H721" i="20" s="1"/>
  <c r="G85" i="25"/>
  <c r="H85" i="25" s="1"/>
  <c r="Z1036" i="1"/>
  <c r="AA1036" i="1" s="1"/>
  <c r="Z1037" i="1"/>
  <c r="AA1037" i="1" s="1"/>
  <c r="Z1038" i="1"/>
  <c r="AA1038" i="1" s="1"/>
  <c r="Z1040" i="1"/>
  <c r="AA1040" i="1" s="1"/>
  <c r="Z1041" i="1"/>
  <c r="AA1041" i="1" s="1"/>
  <c r="Z1042" i="1"/>
  <c r="AA1042" i="1" s="1"/>
  <c r="Z1043" i="1"/>
  <c r="AA1043" i="1" s="1"/>
  <c r="Z1044" i="1"/>
  <c r="AA1044" i="1" s="1"/>
  <c r="Z1045" i="1"/>
  <c r="AA1045" i="1" s="1"/>
  <c r="Z1046" i="1"/>
  <c r="AA1046" i="1" s="1"/>
  <c r="Z1047" i="1"/>
  <c r="AA1047" i="1" s="1"/>
  <c r="Z1048" i="1"/>
  <c r="AA1048" i="1" s="1"/>
  <c r="Z1049" i="1"/>
  <c r="AA1049" i="1" s="1"/>
  <c r="Z1050" i="1"/>
  <c r="AA1050" i="1" s="1"/>
  <c r="Z1051" i="1"/>
  <c r="AA1051" i="1" s="1"/>
  <c r="Z1052" i="1"/>
  <c r="AA1052" i="1" s="1"/>
  <c r="Z1053" i="1"/>
  <c r="AA1053" i="1" s="1"/>
  <c r="Z1054" i="1"/>
  <c r="AA1054" i="1" s="1"/>
  <c r="Z1055" i="1"/>
  <c r="AA1055" i="1" s="1"/>
  <c r="Z1056" i="1"/>
  <c r="AA1056" i="1" s="1"/>
  <c r="Z1057" i="1"/>
  <c r="AA1057" i="1" s="1"/>
  <c r="Z1058" i="1"/>
  <c r="AA1058" i="1" s="1"/>
  <c r="I699" i="20"/>
  <c r="J699" i="20" s="1"/>
  <c r="I739" i="20"/>
  <c r="J739" i="20" s="1"/>
  <c r="I702" i="20"/>
  <c r="J702" i="20" s="1"/>
  <c r="G91" i="26"/>
  <c r="H91" i="26" s="1"/>
  <c r="G85" i="26"/>
  <c r="H85" i="26" s="1"/>
  <c r="I83" i="25"/>
  <c r="J83" i="25" s="1"/>
  <c r="I710" i="20"/>
  <c r="J710" i="20" s="1"/>
  <c r="I728" i="20"/>
  <c r="J728" i="20" s="1"/>
  <c r="G24" i="12"/>
  <c r="I733" i="20"/>
  <c r="J733" i="20" s="1"/>
  <c r="I695" i="20"/>
  <c r="J695" i="20" s="1"/>
  <c r="I704" i="20"/>
  <c r="J704" i="20" s="1"/>
  <c r="I718" i="20"/>
  <c r="J718" i="20" s="1"/>
  <c r="I734" i="20"/>
  <c r="J734" i="20" s="1"/>
  <c r="G707" i="20"/>
  <c r="H707" i="20" s="1"/>
  <c r="I692" i="20"/>
  <c r="J692" i="20" s="1"/>
  <c r="I697" i="20"/>
  <c r="J697" i="20" s="1"/>
  <c r="I720" i="20"/>
  <c r="J720" i="20" s="1"/>
  <c r="I732" i="20"/>
  <c r="J732" i="20" s="1"/>
  <c r="I709" i="20"/>
  <c r="J709" i="20" s="1"/>
  <c r="I84" i="25"/>
  <c r="J84" i="25" s="1"/>
  <c r="I700" i="20"/>
  <c r="J700" i="20" s="1"/>
  <c r="I729" i="20"/>
  <c r="J729" i="20" s="1"/>
  <c r="I694" i="20"/>
  <c r="J694" i="20" s="1"/>
  <c r="G736" i="20"/>
  <c r="H736" i="20" s="1"/>
  <c r="I90" i="26"/>
  <c r="J90" i="26" s="1"/>
  <c r="G735" i="20"/>
  <c r="H735" i="20" s="1"/>
  <c r="G82" i="25"/>
  <c r="H82" i="25" s="1"/>
  <c r="I87" i="26"/>
  <c r="J87" i="26" s="1"/>
  <c r="I738" i="20"/>
  <c r="J738" i="20" s="1"/>
  <c r="D12" i="16"/>
  <c r="F12" i="16" s="1"/>
  <c r="I696" i="20"/>
  <c r="J696" i="20" s="1"/>
  <c r="I724" i="20"/>
  <c r="J724" i="20" s="1"/>
  <c r="I712" i="20"/>
  <c r="J712" i="20" s="1"/>
  <c r="G691" i="20"/>
  <c r="H691" i="20" s="1"/>
  <c r="I717" i="20"/>
  <c r="J717" i="20" s="1"/>
  <c r="G722" i="20"/>
  <c r="H722" i="20" s="1"/>
  <c r="G705" i="20"/>
  <c r="H705" i="20" s="1"/>
  <c r="I703" i="20"/>
  <c r="J703" i="20" s="1"/>
  <c r="I731" i="20"/>
  <c r="J731" i="20" s="1"/>
  <c r="G713" i="20"/>
  <c r="H713" i="20" s="1"/>
  <c r="I726" i="20"/>
  <c r="J726" i="20" s="1"/>
  <c r="I714" i="20"/>
  <c r="J714" i="20" s="1"/>
  <c r="I725" i="20"/>
  <c r="J725" i="20" s="1"/>
  <c r="I716" i="20"/>
  <c r="J716" i="20" s="1"/>
  <c r="I719" i="20"/>
  <c r="J719" i="20" s="1"/>
  <c r="I706" i="20"/>
  <c r="J706" i="20" s="1"/>
  <c r="I88" i="26"/>
  <c r="J88" i="26" s="1"/>
  <c r="I701" i="20"/>
  <c r="J701" i="20" s="1"/>
  <c r="I708" i="20"/>
  <c r="J708" i="20" s="1"/>
  <c r="I730" i="20"/>
  <c r="J730" i="20" s="1"/>
  <c r="C12" i="16"/>
  <c r="E12" i="16" s="1"/>
  <c r="I711" i="20"/>
  <c r="J711" i="20" s="1"/>
  <c r="I723" i="20"/>
  <c r="J723" i="20" s="1"/>
  <c r="B25" i="14"/>
  <c r="C25" i="14" s="1"/>
  <c r="D25" i="14" s="1"/>
  <c r="E25" i="14" s="1"/>
  <c r="I89" i="26"/>
  <c r="J89" i="26" s="1"/>
  <c r="I86" i="26"/>
  <c r="J86" i="26" s="1"/>
  <c r="I715" i="20"/>
  <c r="J715" i="20" s="1"/>
  <c r="G24" i="4"/>
  <c r="R24" i="4" s="1"/>
  <c r="I737" i="20"/>
  <c r="J737" i="20" s="1"/>
  <c r="I727" i="20"/>
  <c r="J727" i="20" s="1"/>
  <c r="I698" i="20"/>
  <c r="J698" i="20" s="1"/>
  <c r="I693" i="20"/>
  <c r="J693" i="20" s="1"/>
  <c r="Z1011" i="1"/>
  <c r="AA1011" i="1" s="1"/>
  <c r="G443" i="20"/>
  <c r="H443" i="20" s="1"/>
  <c r="Z1010" i="1"/>
  <c r="AA1010" i="1" s="1"/>
  <c r="Z1009" i="1"/>
  <c r="AA1009" i="1" s="1"/>
  <c r="Z1012" i="1"/>
  <c r="AA1012" i="1" s="1"/>
  <c r="Z1013" i="1"/>
  <c r="AA1013" i="1" s="1"/>
  <c r="Z1014" i="1"/>
  <c r="AA1014" i="1" s="1"/>
  <c r="Z1015" i="1"/>
  <c r="AA1015" i="1" s="1"/>
  <c r="Z1016" i="1"/>
  <c r="AA1016" i="1" s="1"/>
  <c r="Z1017" i="1"/>
  <c r="AA1017" i="1" s="1"/>
  <c r="Z1018" i="1"/>
  <c r="AA1018" i="1" s="1"/>
  <c r="Z1019" i="1"/>
  <c r="AA1019" i="1" s="1"/>
  <c r="Z1020" i="1"/>
  <c r="AA1020" i="1" s="1"/>
  <c r="Z1021" i="1"/>
  <c r="AA1021" i="1" s="1"/>
  <c r="Z1022" i="1"/>
  <c r="AA1022" i="1" s="1"/>
  <c r="Z1023" i="1"/>
  <c r="AA1023" i="1" s="1"/>
  <c r="Z1024" i="1"/>
  <c r="AA1024" i="1" s="1"/>
  <c r="Z1025" i="1"/>
  <c r="AA1025" i="1" s="1"/>
  <c r="Z1026" i="1"/>
  <c r="AA1026" i="1" s="1"/>
  <c r="Z1027" i="1"/>
  <c r="AA1027" i="1" s="1"/>
  <c r="Z1028" i="1"/>
  <c r="AA1028" i="1" s="1"/>
  <c r="Z1029" i="1"/>
  <c r="AA1029" i="1" s="1"/>
  <c r="Z1030" i="1"/>
  <c r="AA1030" i="1" s="1"/>
  <c r="Z1031" i="1"/>
  <c r="AA1031" i="1" s="1"/>
  <c r="Z1032" i="1"/>
  <c r="AA1032" i="1" s="1"/>
  <c r="Z1033" i="1"/>
  <c r="AA1033" i="1" s="1"/>
  <c r="Z1034" i="1"/>
  <c r="AA1034" i="1" s="1"/>
  <c r="G421" i="20"/>
  <c r="H421" i="20" s="1"/>
  <c r="I427" i="20"/>
  <c r="J427" i="20" s="1"/>
  <c r="C10" i="16"/>
  <c r="E10" i="16" s="1"/>
  <c r="I432" i="20"/>
  <c r="J432" i="20" s="1"/>
  <c r="G433" i="20"/>
  <c r="H433" i="20" s="1"/>
  <c r="I71" i="25"/>
  <c r="J71" i="25" s="1"/>
  <c r="G70" i="25"/>
  <c r="H70" i="25" s="1"/>
  <c r="G17" i="4"/>
  <c r="R17" i="4" s="1"/>
  <c r="I441" i="20"/>
  <c r="J441" i="20" s="1"/>
  <c r="G72" i="25"/>
  <c r="H72" i="25" s="1"/>
  <c r="G434" i="20"/>
  <c r="H434" i="20" s="1"/>
  <c r="I439" i="20"/>
  <c r="J439" i="20" s="1"/>
  <c r="I440" i="20"/>
  <c r="J440" i="20" s="1"/>
  <c r="I431" i="20"/>
  <c r="J431" i="20" s="1"/>
  <c r="I437" i="20"/>
  <c r="J437" i="20" s="1"/>
  <c r="I430" i="20"/>
  <c r="J430" i="20" s="1"/>
  <c r="G424" i="20"/>
  <c r="H424" i="20" s="1"/>
  <c r="I436" i="20"/>
  <c r="J436" i="20" s="1"/>
  <c r="I446" i="20"/>
  <c r="J446" i="20" s="1"/>
  <c r="I425" i="20"/>
  <c r="J425" i="20" s="1"/>
  <c r="I422" i="20"/>
  <c r="J422" i="20" s="1"/>
  <c r="I428" i="20"/>
  <c r="J428" i="20" s="1"/>
  <c r="I448" i="20"/>
  <c r="J448" i="20" s="1"/>
  <c r="I426" i="20"/>
  <c r="J426" i="20" s="1"/>
  <c r="G438" i="20"/>
  <c r="H438" i="20" s="1"/>
  <c r="I447" i="20"/>
  <c r="J447" i="20" s="1"/>
  <c r="I74" i="26"/>
  <c r="J74" i="26" s="1"/>
  <c r="I445" i="20"/>
  <c r="J445" i="20" s="1"/>
  <c r="I435" i="20"/>
  <c r="J435" i="20" s="1"/>
  <c r="I76" i="26"/>
  <c r="J76" i="26" s="1"/>
  <c r="G444" i="20"/>
  <c r="H444" i="20" s="1"/>
  <c r="B18" i="14"/>
  <c r="C18" i="14" s="1"/>
  <c r="D18" i="14" s="1"/>
  <c r="E18" i="14" s="1"/>
  <c r="F18" i="14" s="1"/>
  <c r="G18" i="14" s="1"/>
  <c r="I442" i="20"/>
  <c r="J442" i="20" s="1"/>
  <c r="I423" i="20"/>
  <c r="J423" i="20" s="1"/>
  <c r="G17" i="12"/>
  <c r="D10" i="16"/>
  <c r="F10" i="16" s="1"/>
  <c r="G75" i="26"/>
  <c r="H75" i="26" s="1"/>
  <c r="G73" i="26"/>
  <c r="H73" i="26" s="1"/>
  <c r="I73" i="25"/>
  <c r="J73" i="25" s="1"/>
  <c r="G429" i="20"/>
  <c r="H429" i="20" s="1"/>
  <c r="Z1039" i="1"/>
  <c r="AA1039" i="1" s="1"/>
  <c r="I338" i="20"/>
  <c r="J338" i="20" s="1"/>
  <c r="I340" i="20"/>
  <c r="J340" i="20" s="1"/>
  <c r="I58" i="26"/>
  <c r="J58" i="26" s="1"/>
  <c r="G57" i="25"/>
  <c r="H57" i="25" s="1"/>
  <c r="G337" i="20"/>
  <c r="H337" i="20" s="1"/>
  <c r="I347" i="20"/>
  <c r="J347" i="20" s="1"/>
  <c r="I342" i="20"/>
  <c r="J342" i="20" s="1"/>
  <c r="I348" i="20"/>
  <c r="J348" i="20" s="1"/>
  <c r="G14" i="4"/>
  <c r="R14" i="4" s="1"/>
  <c r="G57" i="26"/>
  <c r="H57" i="26" s="1"/>
  <c r="I346" i="20"/>
  <c r="J346" i="20" s="1"/>
  <c r="G339" i="20"/>
  <c r="H339" i="20" s="1"/>
  <c r="C17" i="16"/>
  <c r="E17" i="16" s="1"/>
  <c r="I343" i="20"/>
  <c r="J343" i="20" s="1"/>
  <c r="G14" i="12"/>
  <c r="I59" i="26"/>
  <c r="J59" i="26" s="1"/>
  <c r="D17" i="16"/>
  <c r="F17" i="16" s="1"/>
  <c r="I351" i="20"/>
  <c r="J351" i="20" s="1"/>
  <c r="I56" i="25"/>
  <c r="J56" i="25" s="1"/>
  <c r="G350" i="20"/>
  <c r="H350" i="20" s="1"/>
  <c r="I55" i="25"/>
  <c r="J55" i="25" s="1"/>
  <c r="G349" i="20"/>
  <c r="H349" i="20" s="1"/>
  <c r="I345" i="20"/>
  <c r="J345" i="20" s="1"/>
  <c r="I352" i="20"/>
  <c r="J352" i="20" s="1"/>
  <c r="G353" i="20"/>
  <c r="H353" i="20" s="1"/>
  <c r="G54" i="25"/>
  <c r="H54" i="25" s="1"/>
  <c r="B15" i="14"/>
  <c r="C15" i="14" s="1"/>
  <c r="D15" i="14" s="1"/>
  <c r="E15" i="14" s="1"/>
  <c r="F15" i="14" s="1"/>
  <c r="G344" i="20"/>
  <c r="H344" i="20" s="1"/>
  <c r="I341" i="20"/>
  <c r="J341" i="20" s="1"/>
  <c r="G60" i="26"/>
  <c r="H60" i="26" s="1"/>
  <c r="I228" i="20"/>
  <c r="J228" i="20" s="1"/>
  <c r="G227" i="20"/>
  <c r="H227" i="20" s="1"/>
  <c r="G232" i="20"/>
  <c r="H232" i="20" s="1"/>
  <c r="I235" i="20"/>
  <c r="J235" i="20" s="1"/>
  <c r="G224" i="20"/>
  <c r="H224" i="20" s="1"/>
  <c r="G231" i="20"/>
  <c r="H231" i="20" s="1"/>
  <c r="D21" i="14"/>
  <c r="D22" i="14"/>
  <c r="D16" i="14"/>
  <c r="F25" i="14"/>
  <c r="F9" i="14"/>
  <c r="F14" i="14"/>
  <c r="F3" i="14"/>
  <c r="Z649" i="1"/>
  <c r="Z631" i="1"/>
  <c r="AA631" i="1" s="1"/>
  <c r="Z644" i="1"/>
  <c r="AA644" i="1" s="1"/>
  <c r="Z658" i="1"/>
  <c r="AA658" i="1" s="1"/>
  <c r="Z670" i="1"/>
  <c r="AA670" i="1" s="1"/>
  <c r="Z683" i="1"/>
  <c r="AA683" i="1" s="1"/>
  <c r="Z638" i="1"/>
  <c r="AA638" i="1" s="1"/>
  <c r="Z653" i="1"/>
  <c r="AA653" i="1" s="1"/>
  <c r="Z665" i="1"/>
  <c r="AA665" i="1" s="1"/>
  <c r="Z678" i="1"/>
  <c r="AA678" i="1" s="1"/>
  <c r="Z640" i="1"/>
  <c r="AA640" i="1" s="1"/>
  <c r="Z667" i="1"/>
  <c r="AA667" i="1" s="1"/>
  <c r="Z632" i="1"/>
  <c r="AA632" i="1" s="1"/>
  <c r="Z645" i="1"/>
  <c r="AA645" i="1" s="1"/>
  <c r="Z659" i="1"/>
  <c r="AA659" i="1" s="1"/>
  <c r="Z671" i="1"/>
  <c r="AA671" i="1" s="1"/>
  <c r="Z684" i="1"/>
  <c r="AA684" i="1" s="1"/>
  <c r="Z655" i="1"/>
  <c r="AA655" i="1" s="1"/>
  <c r="Z633" i="1"/>
  <c r="AA633" i="1" s="1"/>
  <c r="Z646" i="1"/>
  <c r="AA646" i="1" s="1"/>
  <c r="Z660" i="1"/>
  <c r="AA660" i="1" s="1"/>
  <c r="Z672" i="1"/>
  <c r="AA672" i="1" s="1"/>
  <c r="Z685" i="1"/>
  <c r="AA685" i="1" s="1"/>
  <c r="Z680" i="1"/>
  <c r="AA680" i="1" s="1"/>
  <c r="Z641" i="1"/>
  <c r="AA641" i="1" s="1"/>
  <c r="Z656" i="1"/>
  <c r="AA656" i="1" s="1"/>
  <c r="Z668" i="1"/>
  <c r="AA668" i="1" s="1"/>
  <c r="Z681" i="1"/>
  <c r="Z642" i="1"/>
  <c r="AA642" i="1" s="1"/>
  <c r="Z629" i="1"/>
  <c r="AA629" i="1" s="1"/>
  <c r="Z634" i="1"/>
  <c r="AA634" i="1" s="1"/>
  <c r="Z647" i="1"/>
  <c r="AA647" i="1" s="1"/>
  <c r="Z661" i="1"/>
  <c r="AA661" i="1" s="1"/>
  <c r="Z673" i="1"/>
  <c r="AA673" i="1" s="1"/>
  <c r="Z686" i="1"/>
  <c r="AA686" i="1" s="1"/>
  <c r="Z635" i="1"/>
  <c r="AA635" i="1" s="1"/>
  <c r="Z648" i="1"/>
  <c r="AA648" i="1" s="1"/>
  <c r="Z662" i="1"/>
  <c r="AA662" i="1" s="1"/>
  <c r="Z674" i="1"/>
  <c r="AA674" i="1" s="1"/>
  <c r="Z636" i="1"/>
  <c r="AA636" i="1" s="1"/>
  <c r="Z651" i="1"/>
  <c r="AA651" i="1" s="1"/>
  <c r="Z663" i="1"/>
  <c r="AA663" i="1" s="1"/>
  <c r="Z675" i="1"/>
  <c r="AA675" i="1" s="1"/>
  <c r="Z650" i="1"/>
  <c r="AA650" i="1" s="1"/>
  <c r="Z637" i="1"/>
  <c r="AA637" i="1" s="1"/>
  <c r="Z652" i="1"/>
  <c r="AA652" i="1" s="1"/>
  <c r="Z664" i="1"/>
  <c r="AA664" i="1" s="1"/>
  <c r="Z677" i="1"/>
  <c r="AA677" i="1" s="1"/>
  <c r="Z639" i="1"/>
  <c r="AA639" i="1" s="1"/>
  <c r="Z654" i="1"/>
  <c r="AA654" i="1" s="1"/>
  <c r="Z666" i="1"/>
  <c r="AA666" i="1" s="1"/>
  <c r="Z679" i="1"/>
  <c r="AA679" i="1" s="1"/>
  <c r="Z676" i="1"/>
  <c r="AA676" i="1" s="1"/>
  <c r="Z630" i="1"/>
  <c r="AA630" i="1" s="1"/>
  <c r="Z643" i="1"/>
  <c r="AA643" i="1" s="1"/>
  <c r="Z657" i="1"/>
  <c r="AA657" i="1" s="1"/>
  <c r="Z669" i="1"/>
  <c r="AA669" i="1" s="1"/>
  <c r="Z682" i="1"/>
  <c r="AA682" i="1" s="1"/>
  <c r="G4" i="16" l="1"/>
  <c r="G12" i="16"/>
  <c r="G17" i="16"/>
  <c r="AA649" i="1"/>
  <c r="Y1115" i="1" a="1"/>
  <c r="Y1115" i="1" s="1"/>
  <c r="G10" i="16"/>
  <c r="G6" i="16"/>
  <c r="G8" i="16"/>
  <c r="AA681" i="1"/>
  <c r="Y1118" i="1" a="1"/>
  <c r="Y1118" i="1" s="1"/>
  <c r="D20" i="15"/>
  <c r="G46" i="14"/>
  <c r="F46" i="14" s="1"/>
  <c r="G27" i="14"/>
  <c r="G11" i="14"/>
  <c r="G25" i="14"/>
  <c r="G9" i="14"/>
  <c r="G15" i="14"/>
  <c r="E16" i="14"/>
  <c r="G17" i="14"/>
  <c r="E21" i="14"/>
  <c r="E22" i="14"/>
  <c r="G3" i="14"/>
  <c r="G14" i="14"/>
  <c r="C4" i="14" l="1"/>
  <c r="D4" i="14" s="1"/>
  <c r="E4" i="14" s="1"/>
  <c r="D5" i="14"/>
  <c r="E5" i="14" s="1"/>
  <c r="E20" i="14"/>
  <c r="E6" i="14"/>
  <c r="C19" i="14"/>
  <c r="D19" i="14" s="1"/>
  <c r="E19" i="14" s="1"/>
  <c r="C26" i="14"/>
  <c r="D26" i="14" s="1"/>
  <c r="E26" i="14" s="1"/>
  <c r="E10" i="14"/>
  <c r="C24" i="14"/>
  <c r="D24" i="14" s="1"/>
  <c r="E24" i="14" s="1"/>
  <c r="E7" i="14"/>
  <c r="E12" i="14"/>
  <c r="F12" i="14" s="1"/>
  <c r="G12" i="14" s="1"/>
  <c r="Z1118" i="1"/>
  <c r="AA1118" i="1" s="1"/>
  <c r="G102" i="25"/>
  <c r="H102" i="25" s="1"/>
  <c r="I657" i="20"/>
  <c r="J657" i="20" s="1"/>
  <c r="G643" i="20"/>
  <c r="H643" i="20" s="1"/>
  <c r="I635" i="20"/>
  <c r="J635" i="20" s="1"/>
  <c r="G629" i="20"/>
  <c r="H629" i="20" s="1"/>
  <c r="G659" i="20"/>
  <c r="H659" i="20" s="1"/>
  <c r="I654" i="20"/>
  <c r="J654" i="20" s="1"/>
  <c r="I666" i="20"/>
  <c r="J666" i="20" s="1"/>
  <c r="I658" i="20"/>
  <c r="J658" i="20" s="1"/>
  <c r="I636" i="20"/>
  <c r="J636" i="20" s="1"/>
  <c r="G649" i="20"/>
  <c r="H649" i="20" s="1"/>
  <c r="I665" i="20"/>
  <c r="J665" i="20" s="1"/>
  <c r="I653" i="20"/>
  <c r="J653" i="20" s="1"/>
  <c r="I637" i="20"/>
  <c r="J637" i="20" s="1"/>
  <c r="G22" i="4"/>
  <c r="R22" i="4" s="1"/>
  <c r="I638" i="20"/>
  <c r="J638" i="20" s="1"/>
  <c r="I669" i="20"/>
  <c r="J669" i="20" s="1"/>
  <c r="I646" i="20"/>
  <c r="J646" i="20" s="1"/>
  <c r="B23" i="14"/>
  <c r="C23" i="14" s="1"/>
  <c r="D23" i="14" s="1"/>
  <c r="E23" i="14" s="1"/>
  <c r="I648" i="20"/>
  <c r="J648" i="20" s="1"/>
  <c r="I633" i="20"/>
  <c r="J633" i="20" s="1"/>
  <c r="G101" i="25"/>
  <c r="H101" i="25" s="1"/>
  <c r="I645" i="20"/>
  <c r="J645" i="20" s="1"/>
  <c r="I663" i="20"/>
  <c r="J663" i="20" s="1"/>
  <c r="I107" i="26"/>
  <c r="J107" i="26" s="1"/>
  <c r="I656" i="20"/>
  <c r="J656" i="20" s="1"/>
  <c r="I103" i="25"/>
  <c r="J103" i="25" s="1"/>
  <c r="I655" i="20"/>
  <c r="J655" i="20" s="1"/>
  <c r="G104" i="26"/>
  <c r="H104" i="26" s="1"/>
  <c r="I661" i="20"/>
  <c r="J661" i="20" s="1"/>
  <c r="I634" i="20"/>
  <c r="J634" i="20" s="1"/>
  <c r="I106" i="26"/>
  <c r="J106" i="26" s="1"/>
  <c r="G22" i="12"/>
  <c r="I104" i="25"/>
  <c r="J104" i="25" s="1"/>
  <c r="I639" i="20"/>
  <c r="J639" i="20" s="1"/>
  <c r="I641" i="20"/>
  <c r="J641" i="20" s="1"/>
  <c r="I651" i="20"/>
  <c r="J651" i="20" s="1"/>
  <c r="I660" i="20"/>
  <c r="J660" i="20" s="1"/>
  <c r="I644" i="20"/>
  <c r="J644" i="20" s="1"/>
  <c r="G626" i="20"/>
  <c r="H626" i="20" s="1"/>
  <c r="G105" i="26"/>
  <c r="H105" i="26" s="1"/>
  <c r="D2" i="16"/>
  <c r="F2" i="16" s="1"/>
  <c r="I650" i="20"/>
  <c r="J650" i="20" s="1"/>
  <c r="I628" i="20"/>
  <c r="J628" i="20" s="1"/>
  <c r="I640" i="20"/>
  <c r="J640" i="20" s="1"/>
  <c r="I627" i="20"/>
  <c r="J627" i="20" s="1"/>
  <c r="I632" i="20"/>
  <c r="J632" i="20" s="1"/>
  <c r="I668" i="20"/>
  <c r="J668" i="20" s="1"/>
  <c r="G652" i="20"/>
  <c r="H652" i="20" s="1"/>
  <c r="I647" i="20"/>
  <c r="J647" i="20" s="1"/>
  <c r="I631" i="20"/>
  <c r="J631" i="20" s="1"/>
  <c r="I664" i="20"/>
  <c r="J664" i="20" s="1"/>
  <c r="I642" i="20"/>
  <c r="J642" i="20" s="1"/>
  <c r="I662" i="20"/>
  <c r="J662" i="20" s="1"/>
  <c r="C2" i="16"/>
  <c r="E2" i="16" s="1"/>
  <c r="I630" i="20"/>
  <c r="J630" i="20" s="1"/>
  <c r="I667" i="20"/>
  <c r="J667" i="20" s="1"/>
  <c r="Z1115" i="1"/>
  <c r="AA1115" i="1" s="1"/>
  <c r="G7" i="12"/>
  <c r="D20" i="16"/>
  <c r="F20" i="16" s="1"/>
  <c r="G230" i="20"/>
  <c r="H230" i="20" s="1"/>
  <c r="G35" i="26"/>
  <c r="H35" i="26" s="1"/>
  <c r="I233" i="20"/>
  <c r="J233" i="20" s="1"/>
  <c r="I37" i="26"/>
  <c r="J37" i="26" s="1"/>
  <c r="I240" i="20"/>
  <c r="J240" i="20" s="1"/>
  <c r="I225" i="20"/>
  <c r="J225" i="20" s="1"/>
  <c r="I226" i="20"/>
  <c r="J226" i="20" s="1"/>
  <c r="I36" i="26"/>
  <c r="J36" i="26" s="1"/>
  <c r="I239" i="20"/>
  <c r="J239" i="20" s="1"/>
  <c r="I227" i="20"/>
  <c r="J227" i="20" s="1"/>
  <c r="Z1113" i="1"/>
  <c r="AA1113" i="1" s="1"/>
  <c r="G223" i="20"/>
  <c r="H223" i="20" s="1"/>
  <c r="G27" i="12"/>
  <c r="G34" i="26"/>
  <c r="H34" i="26" s="1"/>
  <c r="G236" i="20"/>
  <c r="H236" i="20" s="1"/>
  <c r="Z1119" i="1"/>
  <c r="AA1119" i="1" s="1"/>
  <c r="I231" i="20"/>
  <c r="J231" i="20" s="1"/>
  <c r="I35" i="25"/>
  <c r="J35" i="25" s="1"/>
  <c r="Z1120" i="1"/>
  <c r="AA1120" i="1" s="1"/>
  <c r="G228" i="20"/>
  <c r="H228" i="20" s="1"/>
  <c r="G7" i="4"/>
  <c r="R7" i="4" s="1"/>
  <c r="I229" i="20"/>
  <c r="J229" i="20" s="1"/>
  <c r="I237" i="20"/>
  <c r="J237" i="20" s="1"/>
  <c r="G235" i="20"/>
  <c r="H235" i="20" s="1"/>
  <c r="G234" i="20"/>
  <c r="H234" i="20" s="1"/>
  <c r="I232" i="20"/>
  <c r="J232" i="20" s="1"/>
  <c r="I36" i="25"/>
  <c r="J36" i="25" s="1"/>
  <c r="G241" i="20"/>
  <c r="H241" i="20" s="1"/>
  <c r="C20" i="16"/>
  <c r="E20" i="16" s="1"/>
  <c r="B8" i="14"/>
  <c r="G34" i="25"/>
  <c r="H34" i="25" s="1"/>
  <c r="Z1114" i="1"/>
  <c r="AA1114" i="1" s="1"/>
  <c r="Z1116" i="1"/>
  <c r="AA1116" i="1" s="1"/>
  <c r="I238" i="20"/>
  <c r="J238" i="20" s="1"/>
  <c r="Z1117" i="1"/>
  <c r="AA1117" i="1" s="1"/>
  <c r="I224" i="20"/>
  <c r="J224" i="20" s="1"/>
  <c r="G37" i="25"/>
  <c r="H37" i="25" s="1"/>
  <c r="F23" i="14"/>
  <c r="G31" i="14"/>
  <c r="D4" i="15"/>
  <c r="F4" i="14"/>
  <c r="D17" i="15"/>
  <c r="G43" i="14"/>
  <c r="F22" i="14"/>
  <c r="D29" i="15"/>
  <c r="G55" i="14"/>
  <c r="D11" i="15"/>
  <c r="G37" i="14"/>
  <c r="D19" i="15"/>
  <c r="G45" i="14"/>
  <c r="F19" i="14"/>
  <c r="D27" i="15"/>
  <c r="G53" i="14"/>
  <c r="F16" i="14"/>
  <c r="G16" i="14" s="1"/>
  <c r="F21" i="14"/>
  <c r="F26" i="14"/>
  <c r="G26" i="14" s="1"/>
  <c r="D16" i="15"/>
  <c r="G42" i="14"/>
  <c r="D13" i="15"/>
  <c r="G39" i="14"/>
  <c r="B46" i="14"/>
  <c r="C46" i="14"/>
  <c r="D46" i="14"/>
  <c r="E46" i="14"/>
  <c r="F24" i="14"/>
  <c r="F6" i="14" l="1"/>
  <c r="G6" i="14" s="1"/>
  <c r="F20" i="14"/>
  <c r="G20" i="14" s="1"/>
  <c r="G20" i="16"/>
  <c r="G2" i="16"/>
  <c r="G40" i="14"/>
  <c r="D14" i="15"/>
  <c r="F7" i="14"/>
  <c r="G7" i="14" s="1"/>
  <c r="F5" i="14"/>
  <c r="G5" i="14" s="1"/>
  <c r="F10" i="14"/>
  <c r="G10" i="14" s="1"/>
  <c r="B28" i="14"/>
  <c r="C8" i="14"/>
  <c r="H7" i="12"/>
  <c r="I7" i="12" s="1"/>
  <c r="K7" i="12" s="1"/>
  <c r="Q4" i="12"/>
  <c r="H12" i="12"/>
  <c r="I12" i="12" s="1"/>
  <c r="K12" i="12" s="1"/>
  <c r="H20" i="12"/>
  <c r="I20" i="12" s="1"/>
  <c r="K20" i="12" s="1"/>
  <c r="Q3" i="12"/>
  <c r="H26" i="12"/>
  <c r="I26" i="12" s="1"/>
  <c r="K26" i="12" s="1"/>
  <c r="Q19" i="12"/>
  <c r="H11" i="12"/>
  <c r="I11" i="12" s="1"/>
  <c r="K11" i="12" s="1"/>
  <c r="H14" i="12"/>
  <c r="I14" i="12" s="1"/>
  <c r="K14" i="12" s="1"/>
  <c r="Q16" i="12"/>
  <c r="Q8" i="12"/>
  <c r="Q13" i="12"/>
  <c r="H25" i="12"/>
  <c r="I25" i="12" s="1"/>
  <c r="K25" i="12" s="1"/>
  <c r="H8" i="12"/>
  <c r="I8" i="12" s="1"/>
  <c r="K8" i="12" s="1"/>
  <c r="Q15" i="12"/>
  <c r="H5" i="12"/>
  <c r="I5" i="12" s="1"/>
  <c r="K5" i="12" s="1"/>
  <c r="Q10" i="12"/>
  <c r="Q21" i="12"/>
  <c r="H6" i="12"/>
  <c r="I6" i="12" s="1"/>
  <c r="K6" i="12" s="1"/>
  <c r="Q12" i="12"/>
  <c r="Q23" i="12"/>
  <c r="H21" i="12"/>
  <c r="I21" i="12" s="1"/>
  <c r="K21" i="12" s="1"/>
  <c r="Q6" i="12"/>
  <c r="H15" i="12"/>
  <c r="I15" i="12" s="1"/>
  <c r="K15" i="12" s="1"/>
  <c r="H2" i="12"/>
  <c r="I2" i="12" s="1"/>
  <c r="K2" i="12" s="1"/>
  <c r="H27" i="12"/>
  <c r="H17" i="12"/>
  <c r="I17" i="12" s="1"/>
  <c r="K17" i="12" s="1"/>
  <c r="H19" i="12"/>
  <c r="I19" i="12" s="1"/>
  <c r="K19" i="12" s="1"/>
  <c r="H18" i="12"/>
  <c r="I18" i="12" s="1"/>
  <c r="K18" i="12" s="1"/>
  <c r="H24" i="12"/>
  <c r="I24" i="12" s="1"/>
  <c r="K24" i="12" s="1"/>
  <c r="H13" i="12"/>
  <c r="I13" i="12" s="1"/>
  <c r="K13" i="12" s="1"/>
  <c r="Q5" i="12"/>
  <c r="Q11" i="12"/>
  <c r="Q24" i="12"/>
  <c r="Q20" i="12"/>
  <c r="Q2" i="12"/>
  <c r="H9" i="12"/>
  <c r="I9" i="12" s="1"/>
  <c r="K9" i="12" s="1"/>
  <c r="Q26" i="12"/>
  <c r="Q14" i="12"/>
  <c r="Q9" i="12"/>
  <c r="Q22" i="12"/>
  <c r="H3" i="12"/>
  <c r="I3" i="12" s="1"/>
  <c r="K3" i="12" s="1"/>
  <c r="Q17" i="12"/>
  <c r="H16" i="12"/>
  <c r="I16" i="12" s="1"/>
  <c r="K16" i="12" s="1"/>
  <c r="H23" i="12"/>
  <c r="I23" i="12" s="1"/>
  <c r="K23" i="12" s="1"/>
  <c r="Q18" i="12"/>
  <c r="Q7" i="12"/>
  <c r="H4" i="12"/>
  <c r="I4" i="12" s="1"/>
  <c r="K4" i="12" s="1"/>
  <c r="Q25" i="12"/>
  <c r="H10" i="12"/>
  <c r="I10" i="12" s="1"/>
  <c r="K10" i="12" s="1"/>
  <c r="H22" i="12"/>
  <c r="I22" i="12" s="1"/>
  <c r="K22" i="12" s="1"/>
  <c r="C55" i="14"/>
  <c r="D55" i="14"/>
  <c r="E55" i="14"/>
  <c r="F55" i="14"/>
  <c r="G4" i="14"/>
  <c r="D6" i="15" s="1"/>
  <c r="D18" i="15"/>
  <c r="G44" i="14"/>
  <c r="F44" i="14" s="1"/>
  <c r="D28" i="15"/>
  <c r="G54" i="14"/>
  <c r="F54" i="14" s="1"/>
  <c r="G24" i="14"/>
  <c r="B39" i="14"/>
  <c r="C39" i="14"/>
  <c r="D39" i="14"/>
  <c r="E39" i="14"/>
  <c r="F39" i="14"/>
  <c r="G22" i="14"/>
  <c r="B43" i="14"/>
  <c r="C43" i="14"/>
  <c r="D43" i="14"/>
  <c r="E43" i="14"/>
  <c r="F43" i="14"/>
  <c r="B42" i="14"/>
  <c r="C42" i="14"/>
  <c r="D42" i="14"/>
  <c r="E42" i="14"/>
  <c r="F42" i="14"/>
  <c r="B45" i="14"/>
  <c r="C45" i="14"/>
  <c r="D45" i="14"/>
  <c r="E45" i="14"/>
  <c r="F45" i="14"/>
  <c r="G21" i="14"/>
  <c r="G19" i="14"/>
  <c r="B37" i="14"/>
  <c r="C37" i="14"/>
  <c r="D37" i="14"/>
  <c r="E37" i="14"/>
  <c r="F37" i="14"/>
  <c r="B31" i="14"/>
  <c r="C31" i="14"/>
  <c r="D31" i="14"/>
  <c r="E31" i="14"/>
  <c r="F31" i="14"/>
  <c r="B53" i="14"/>
  <c r="C53" i="14"/>
  <c r="D53" i="14"/>
  <c r="E53" i="14"/>
  <c r="F53" i="14"/>
  <c r="B55" i="14"/>
  <c r="G23" i="14"/>
  <c r="D22" i="15" l="1"/>
  <c r="G48" i="14"/>
  <c r="D8" i="15"/>
  <c r="G34" i="14"/>
  <c r="F48" i="14"/>
  <c r="G32" i="14"/>
  <c r="F32" i="14" s="1"/>
  <c r="D12" i="15"/>
  <c r="G38" i="14"/>
  <c r="D9" i="15"/>
  <c r="G35" i="14"/>
  <c r="F38" i="14"/>
  <c r="D7" i="15"/>
  <c r="G33" i="14"/>
  <c r="F40" i="14"/>
  <c r="D40" i="14"/>
  <c r="E40" i="14"/>
  <c r="C40" i="14"/>
  <c r="B40" i="14"/>
  <c r="C28" i="14"/>
  <c r="D8" i="14"/>
  <c r="D21" i="15"/>
  <c r="G47" i="14"/>
  <c r="D26" i="15"/>
  <c r="G52" i="14"/>
  <c r="B54" i="14"/>
  <c r="C54" i="14"/>
  <c r="D54" i="14"/>
  <c r="E54" i="14"/>
  <c r="D23" i="15"/>
  <c r="G49" i="14"/>
  <c r="B44" i="14"/>
  <c r="C44" i="14"/>
  <c r="D44" i="14"/>
  <c r="E44" i="14"/>
  <c r="D24" i="15"/>
  <c r="G50" i="14"/>
  <c r="D25" i="15"/>
  <c r="G51" i="14"/>
  <c r="C34" i="14" l="1"/>
  <c r="E34" i="14"/>
  <c r="F34" i="14"/>
  <c r="B34" i="14"/>
  <c r="D34" i="14"/>
  <c r="E32" i="14"/>
  <c r="B48" i="14"/>
  <c r="C48" i="14"/>
  <c r="D48" i="14"/>
  <c r="E48" i="14"/>
  <c r="D32" i="14"/>
  <c r="B32" i="14"/>
  <c r="C32" i="14"/>
  <c r="B33" i="14"/>
  <c r="C33" i="14"/>
  <c r="D33" i="14"/>
  <c r="E33" i="14"/>
  <c r="F33" i="14"/>
  <c r="B35" i="14"/>
  <c r="E35" i="14"/>
  <c r="C35" i="14"/>
  <c r="D35" i="14"/>
  <c r="F35" i="14"/>
  <c r="B38" i="14"/>
  <c r="C38" i="14"/>
  <c r="D38" i="14"/>
  <c r="E38" i="14"/>
  <c r="D28" i="14"/>
  <c r="E8" i="14"/>
  <c r="B51" i="14"/>
  <c r="C51" i="14"/>
  <c r="D51" i="14"/>
  <c r="E51" i="14"/>
  <c r="F51" i="14"/>
  <c r="B50" i="14"/>
  <c r="C50" i="14"/>
  <c r="D50" i="14"/>
  <c r="E50" i="14"/>
  <c r="F50" i="14"/>
  <c r="B52" i="14"/>
  <c r="C52" i="14"/>
  <c r="D52" i="14"/>
  <c r="E52" i="14"/>
  <c r="F52" i="14"/>
  <c r="B49" i="14"/>
  <c r="C49" i="14"/>
  <c r="D49" i="14"/>
  <c r="E49" i="14"/>
  <c r="F49" i="14"/>
  <c r="B47" i="14"/>
  <c r="C47" i="14"/>
  <c r="D47" i="14"/>
  <c r="E47" i="14"/>
  <c r="F47" i="14"/>
  <c r="E28" i="14" l="1"/>
  <c r="F8" i="14"/>
  <c r="G8" i="14" l="1"/>
  <c r="F28" i="14"/>
  <c r="G28" i="14" s="1"/>
  <c r="G56" i="14" s="1"/>
  <c r="B56" i="14" s="1"/>
  <c r="F56" i="14" l="1"/>
  <c r="E56" i="14"/>
  <c r="D56" i="14"/>
  <c r="C56" i="14"/>
  <c r="D10" i="15"/>
  <c r="G36" i="14"/>
  <c r="B36" i="14" l="1"/>
  <c r="C36" i="14"/>
  <c r="D36" i="14"/>
  <c r="E36" i="14"/>
  <c r="F36" i="1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<sst xmlns="http://schemas.openxmlformats.org/spreadsheetml/2006/main" count="37429" uniqueCount="25765">
  <si>
    <t>Event Name</t>
  </si>
  <si>
    <t>Date</t>
  </si>
  <si>
    <t>Country</t>
  </si>
  <si>
    <t>Player</t>
  </si>
  <si>
    <t>Faction</t>
  </si>
  <si>
    <t>Battle Formation</t>
  </si>
  <si>
    <t>Maxime Paul</t>
  </si>
  <si>
    <t>Flesh-eater Courts</t>
  </si>
  <si>
    <t>P</t>
  </si>
  <si>
    <t>W</t>
  </si>
  <si>
    <t>D</t>
  </si>
  <si>
    <t>L</t>
  </si>
  <si>
    <t>Lords of the Manor</t>
  </si>
  <si>
    <t>3F3</t>
  </si>
  <si>
    <t>TIWP</t>
  </si>
  <si>
    <t>5F5</t>
  </si>
  <si>
    <t>Alisan Alisan</t>
  </si>
  <si>
    <t>Slaves to Darkness</t>
  </si>
  <si>
    <t>Godswrath Warband</t>
  </si>
  <si>
    <t>Joseph Strickland</t>
  </si>
  <si>
    <t>Blades of Khorne</t>
  </si>
  <si>
    <t>Sorin Wu</t>
  </si>
  <si>
    <t>Skaven</t>
  </si>
  <si>
    <t>Warpcog Convocation</t>
  </si>
  <si>
    <t>Source</t>
  </si>
  <si>
    <t>BCP</t>
  </si>
  <si>
    <t>Matt Thomas</t>
  </si>
  <si>
    <t>Gloomspite Gitz</t>
  </si>
  <si>
    <t>Gloomspite Horde</t>
  </si>
  <si>
    <t>Andy Lucken</t>
  </si>
  <si>
    <t>Hedonites of Slaanesh</t>
  </si>
  <si>
    <t>Seeker Cavalcade</t>
  </si>
  <si>
    <t>超 常</t>
  </si>
  <si>
    <t>Lumineth Realm-Lords</t>
  </si>
  <si>
    <t>Hurakan Temple</t>
  </si>
  <si>
    <t>Pan Yuyang</t>
  </si>
  <si>
    <t>Daniel Skeens</t>
  </si>
  <si>
    <t>List</t>
  </si>
  <si>
    <t>Leo Xu</t>
  </si>
  <si>
    <t>Seraphon</t>
  </si>
  <si>
    <t>Sunclaw Starhost</t>
  </si>
  <si>
    <t>Simon Wright</t>
  </si>
  <si>
    <t>Sylvaneth</t>
  </si>
  <si>
    <t>Lords of the Clan</t>
  </si>
  <si>
    <t>the Cabbager Tuan</t>
  </si>
  <si>
    <t>Ironjawz</t>
  </si>
  <si>
    <t>Weirdfist</t>
  </si>
  <si>
    <t>Louis Dussoullier</t>
  </si>
  <si>
    <t>dr w</t>
  </si>
  <si>
    <t>Stormcast Eternals</t>
  </si>
  <si>
    <t>Vanguard Wing</t>
  </si>
  <si>
    <t>Blazej Kuzma</t>
  </si>
  <si>
    <t>Peter Cossette</t>
  </si>
  <si>
    <t>Mysti /</t>
  </si>
  <si>
    <t>Fleshmeld Menagerie</t>
  </si>
  <si>
    <t>Vitalii Kalugin</t>
  </si>
  <si>
    <t>Fyreslayers</t>
  </si>
  <si>
    <t>James Blow</t>
  </si>
  <si>
    <t>Idoneth Deepkin</t>
  </si>
  <si>
    <t>Akhelian Beastmasters</t>
  </si>
  <si>
    <t>贇 陆</t>
  </si>
  <si>
    <t>Donglin Jiang</t>
  </si>
  <si>
    <t>Sentinels of the Bleak Citadels</t>
  </si>
  <si>
    <t>Nicolas Balon</t>
  </si>
  <si>
    <t>Claw-horde</t>
  </si>
  <si>
    <t>Håkan Sjölin</t>
  </si>
  <si>
    <t>Shadowstrike Starhost</t>
  </si>
  <si>
    <t>Joel Graham</t>
  </si>
  <si>
    <t>Nathan Thompson</t>
  </si>
  <si>
    <t>Krazogg's Grunta Stampede</t>
  </si>
  <si>
    <t>Jamie Sherlock</t>
  </si>
  <si>
    <t>Thunderquake Starhost</t>
  </si>
  <si>
    <t>Zak Rockman</t>
  </si>
  <si>
    <t>Daughters of Khaine</t>
  </si>
  <si>
    <t>Cauldron Guard</t>
  </si>
  <si>
    <t>Sam Sims-Bailey</t>
  </si>
  <si>
    <t>Sandro Yang</t>
  </si>
  <si>
    <t>Kharadron Overlords</t>
  </si>
  <si>
    <t>Patrick Neven</t>
  </si>
  <si>
    <t>Michael Clarke</t>
  </si>
  <si>
    <t>Jacob Strachan</t>
  </si>
  <si>
    <t>Emily Cassar</t>
  </si>
  <si>
    <t>Anthony Rowe</t>
  </si>
  <si>
    <t>Nighthaunt</t>
  </si>
  <si>
    <t>Vanishing Phantasms</t>
  </si>
  <si>
    <t>Angus Thomson</t>
  </si>
  <si>
    <t>Jordan Maus</t>
  </si>
  <si>
    <t>Sons of Behemat</t>
  </si>
  <si>
    <t>Taker Tribe</t>
  </si>
  <si>
    <t>Matthew Green</t>
  </si>
  <si>
    <t>James Anderson</t>
  </si>
  <si>
    <t>Beasts of Chaos</t>
  </si>
  <si>
    <t>Luis Ramirez</t>
  </si>
  <si>
    <t>Daniel Bonaci</t>
  </si>
  <si>
    <t>Daniel Edwards</t>
  </si>
  <si>
    <t>Soulblight Gravelords</t>
  </si>
  <si>
    <t>Deathmarch</t>
  </si>
  <si>
    <t>Chris Crichton</t>
  </si>
  <si>
    <t>Ogor Mawtribes</t>
  </si>
  <si>
    <t>Jason Spedding</t>
  </si>
  <si>
    <t>Dean Rossiter</t>
  </si>
  <si>
    <t>Jason 'Maestro' Musci</t>
  </si>
  <si>
    <t>Joshua Bek</t>
  </si>
  <si>
    <t>Kruleboyz</t>
  </si>
  <si>
    <t>Light Finga</t>
  </si>
  <si>
    <t>Ross Aitkenhead</t>
  </si>
  <si>
    <t>Leah Bek</t>
  </si>
  <si>
    <t>Jarrad Coots</t>
  </si>
  <si>
    <t>Murder Host</t>
  </si>
  <si>
    <t>Gigi Hurst (she/her)</t>
  </si>
  <si>
    <t>Squigalanche</t>
  </si>
  <si>
    <t>Kieren Coates</t>
  </si>
  <si>
    <t>Cedrik Schneider</t>
  </si>
  <si>
    <t>Justin Clark</t>
  </si>
  <si>
    <t>Liam O'Pray</t>
  </si>
  <si>
    <t>Daniel Lodder</t>
  </si>
  <si>
    <t>Jason Harris</t>
  </si>
  <si>
    <t>Guy Solomon</t>
  </si>
  <si>
    <t>Steve Sweet</t>
  </si>
  <si>
    <t>Richard Budge</t>
  </si>
  <si>
    <t>Nigel Weir</t>
  </si>
  <si>
    <t>Cities of Sigmar</t>
  </si>
  <si>
    <t>Collegiate Arcane Expedition</t>
  </si>
  <si>
    <t>Sebastian Graham</t>
  </si>
  <si>
    <t>Steven Woolgar</t>
  </si>
  <si>
    <t>Troggherd</t>
  </si>
  <si>
    <t>Mat Holt</t>
  </si>
  <si>
    <t>AJ Dyka</t>
  </si>
  <si>
    <t>Tim Himbury</t>
  </si>
  <si>
    <t>Vanari Battlehost</t>
  </si>
  <si>
    <t>Andrew Waligora</t>
  </si>
  <si>
    <t>Warrior Kinband</t>
  </si>
  <si>
    <t>R1</t>
  </si>
  <si>
    <t>R2</t>
  </si>
  <si>
    <t>R3</t>
  </si>
  <si>
    <t>R4</t>
  </si>
  <si>
    <t>R5</t>
  </si>
  <si>
    <t>David McCarthy</t>
  </si>
  <si>
    <t>Ossiarch Bonereapers</t>
  </si>
  <si>
    <t>Martin Clarke</t>
  </si>
  <si>
    <t>Solomon Morrow</t>
  </si>
  <si>
    <t>James Fitzsimons</t>
  </si>
  <si>
    <t>Neil Montgomery</t>
  </si>
  <si>
    <t>Jonnie Kelly</t>
  </si>
  <si>
    <t>Pete Brizio</t>
  </si>
  <si>
    <t>Craig Morrow</t>
  </si>
  <si>
    <t>Maggotkin of Nurgle</t>
  </si>
  <si>
    <t>Ethan Waring</t>
  </si>
  <si>
    <t>Colin Cochrane</t>
  </si>
  <si>
    <t>Ian Wicks</t>
  </si>
  <si>
    <t>Ben Cochrane</t>
  </si>
  <si>
    <t>Emmet McNickle</t>
  </si>
  <si>
    <t>Isaac Mclarnon</t>
  </si>
  <si>
    <t>Chris Caves</t>
  </si>
  <si>
    <t>Adam Jarman</t>
  </si>
  <si>
    <t>Shane Forde</t>
  </si>
  <si>
    <t>Ger Walsh</t>
  </si>
  <si>
    <t>Martin Laughlin</t>
  </si>
  <si>
    <t>Chris Archibald</t>
  </si>
  <si>
    <t>Mortisan Council</t>
  </si>
  <si>
    <t>Alarith Temple</t>
  </si>
  <si>
    <t>Breaker Tribe</t>
  </si>
  <si>
    <t>Middul Finga</t>
  </si>
  <si>
    <t>Plague Cyst</t>
  </si>
  <si>
    <t>Eternal Starhost</t>
  </si>
  <si>
    <t>Outcasts</t>
  </si>
  <si>
    <t>Luke Thomas</t>
  </si>
  <si>
    <t>Christian Salvage</t>
  </si>
  <si>
    <t>Christian Cameron</t>
  </si>
  <si>
    <t>Paul Hart</t>
  </si>
  <si>
    <t>Chris Riley</t>
  </si>
  <si>
    <t>Bonesplitterz</t>
  </si>
  <si>
    <t>Michael Maher</t>
  </si>
  <si>
    <t>Angus Brain</t>
  </si>
  <si>
    <t>Darron Styles</t>
  </si>
  <si>
    <t>Jeff Ruddle</t>
  </si>
  <si>
    <t>Daniel George</t>
  </si>
  <si>
    <t>Matthew Webb</t>
  </si>
  <si>
    <t>Matt Clifford</t>
  </si>
  <si>
    <t>Jack Davenport</t>
  </si>
  <si>
    <t>Kenney Gibson-Chhetri</t>
  </si>
  <si>
    <t>Disciples of Tzeentch</t>
  </si>
  <si>
    <t>Bryn Roberts</t>
  </si>
  <si>
    <t>James Carlin</t>
  </si>
  <si>
    <t>Scinari Council</t>
  </si>
  <si>
    <t>Lightning Echelon</t>
  </si>
  <si>
    <t>Beast Handlers</t>
  </si>
  <si>
    <t>Tallyband of Nurgle</t>
  </si>
  <si>
    <t>Wyrdflame Host</t>
  </si>
  <si>
    <t>Fabien Barbusse</t>
  </si>
  <si>
    <t>Nicholas Westervelt</t>
  </si>
  <si>
    <t>Alex Hamilton</t>
  </si>
  <si>
    <t>James O'Brien</t>
  </si>
  <si>
    <t>Jeremy Veysseire</t>
  </si>
  <si>
    <t>Christopher Gosselin</t>
  </si>
  <si>
    <t>Jason Straub</t>
  </si>
  <si>
    <t>Jacob Brandon</t>
  </si>
  <si>
    <t>Harry Isaksson</t>
  </si>
  <si>
    <t>John Baecker</t>
  </si>
  <si>
    <t>Roger Yohn</t>
  </si>
  <si>
    <t>Chris Werter</t>
  </si>
  <si>
    <t>Thaddeus Babiec</t>
  </si>
  <si>
    <t>Ricky O'Steen</t>
  </si>
  <si>
    <t>Jake DiBattista</t>
  </si>
  <si>
    <t>Baptiste Richard</t>
  </si>
  <si>
    <t>Christopher Criner</t>
  </si>
  <si>
    <t>Martin Orlando</t>
  </si>
  <si>
    <t>Abyalew Amanuel</t>
  </si>
  <si>
    <t>Freddie Bonds</t>
  </si>
  <si>
    <t>Scott Dielman</t>
  </si>
  <si>
    <t>Michael Vagenos</t>
  </si>
  <si>
    <t>Ryan Garvey</t>
  </si>
  <si>
    <t>Jason Bryden</t>
  </si>
  <si>
    <t>Brian Eidschun</t>
  </si>
  <si>
    <t>Nick Jackson</t>
  </si>
  <si>
    <t>Darrick Simon</t>
  </si>
  <si>
    <t>Alex Bracy</t>
  </si>
  <si>
    <t>Thunderhead Host</t>
  </si>
  <si>
    <t>Khornate Legion</t>
  </si>
  <si>
    <t>Death Stalkers</t>
  </si>
  <si>
    <t>Affliction Cyst</t>
  </si>
  <si>
    <t>Connor Mitchell</t>
  </si>
  <si>
    <t>Mark (Panda) Pandelidis</t>
  </si>
  <si>
    <t>Reuben Parker</t>
  </si>
  <si>
    <t>Sean Brough</t>
  </si>
  <si>
    <t>Jason(zf) Wang</t>
  </si>
  <si>
    <t>Jonathan Steinhaur</t>
  </si>
  <si>
    <t>Leo Nguyen</t>
  </si>
  <si>
    <t>Vincent Chan</t>
  </si>
  <si>
    <t>Tomahawk Warrior</t>
  </si>
  <si>
    <t>Royce Qiao</t>
  </si>
  <si>
    <t>Travis England</t>
  </si>
  <si>
    <t>John Lowndes</t>
  </si>
  <si>
    <t>Abigail Lim</t>
  </si>
  <si>
    <t>Shayda Spakowski</t>
  </si>
  <si>
    <t>Royal Menagerie</t>
  </si>
  <si>
    <t>Ironjawz Brawl</t>
  </si>
  <si>
    <t>Ironfist</t>
  </si>
  <si>
    <t>Ironweld Guild Army</t>
  </si>
  <si>
    <t>Thanquol's Mutated Menagerie</t>
  </si>
  <si>
    <t>Brass Stampede</t>
  </si>
  <si>
    <t>Darkoath Horde</t>
  </si>
  <si>
    <t>Paul Jetski</t>
  </si>
  <si>
    <t>Michael Rausch</t>
  </si>
  <si>
    <t>Austin Thimesch</t>
  </si>
  <si>
    <t>Mrigank Jha</t>
  </si>
  <si>
    <t>Rob Mulshine</t>
  </si>
  <si>
    <t>Jarrad Barrick</t>
  </si>
  <si>
    <t>Jack Cawood</t>
  </si>
  <si>
    <t>Corey O'Keefe</t>
  </si>
  <si>
    <t>Justin Koeppel</t>
  </si>
  <si>
    <t>Jake Myers</t>
  </si>
  <si>
    <t>Jeff Campbell-Crawley</t>
  </si>
  <si>
    <t>Jonathan Corbiere</t>
  </si>
  <si>
    <t>Andrew Lach</t>
  </si>
  <si>
    <t>Dan Sasala</t>
  </si>
  <si>
    <t>Carlos Munoz</t>
  </si>
  <si>
    <t>Ouen Mali</t>
  </si>
  <si>
    <t>Clark Smith</t>
  </si>
  <si>
    <t>Chris Fuentes</t>
  </si>
  <si>
    <t>Rich Collis</t>
  </si>
  <si>
    <t>Justin Crandall</t>
  </si>
  <si>
    <t>Jacob Dungey</t>
  </si>
  <si>
    <t>Andy Burns</t>
  </si>
  <si>
    <t>Neil Addleman</t>
  </si>
  <si>
    <t>Jeremiah Julian</t>
  </si>
  <si>
    <t>Alex Black</t>
  </si>
  <si>
    <t>Emmett Morton</t>
  </si>
  <si>
    <t>Dustin Morley</t>
  </si>
  <si>
    <t>Michael Caldwell</t>
  </si>
  <si>
    <t>Kyle Blasky</t>
  </si>
  <si>
    <t>Daniel Grego</t>
  </si>
  <si>
    <t>Allen Johns</t>
  </si>
  <si>
    <t>Gabriel Cobaugh</t>
  </si>
  <si>
    <t>Alex Mylonas</t>
  </si>
  <si>
    <t>Andrew Schauer</t>
  </si>
  <si>
    <t>Aidan Chandless</t>
  </si>
  <si>
    <t>Christian Wear</t>
  </si>
  <si>
    <t>Andrew O'Reilly</t>
  </si>
  <si>
    <t>Matt Vardy</t>
  </si>
  <si>
    <t>Stephen Koss</t>
  </si>
  <si>
    <t>Peter Cacciamani</t>
  </si>
  <si>
    <t>Logan Anderson</t>
  </si>
  <si>
    <t>Kyle Knapp</t>
  </si>
  <si>
    <t>Michael Gaggin</t>
  </si>
  <si>
    <t>Bryan Szuber</t>
  </si>
  <si>
    <t>Shawn Ashley</t>
  </si>
  <si>
    <t>Connor Campbell</t>
  </si>
  <si>
    <t>Trevor Gieser</t>
  </si>
  <si>
    <t>Jacob Hoey</t>
  </si>
  <si>
    <t>Tanya Scheibe</t>
  </si>
  <si>
    <t>Paul Rockwell</t>
  </si>
  <si>
    <t>Tyler Groeneweg</t>
  </si>
  <si>
    <t>Joshua Lykowski</t>
  </si>
  <si>
    <t>Brendan Melnick</t>
  </si>
  <si>
    <t>Samantha Checkley</t>
  </si>
  <si>
    <t>Justin Grayson</t>
  </si>
  <si>
    <t>Dakota Tanner</t>
  </si>
  <si>
    <t>Shawn Garren</t>
  </si>
  <si>
    <t>Nicolas Forsythe</t>
  </si>
  <si>
    <t>Louis Vieceli</t>
  </si>
  <si>
    <t>Kendra Shepard</t>
  </si>
  <si>
    <t>Unknown</t>
  </si>
  <si>
    <t>Scales of Vulcatrix</t>
  </si>
  <si>
    <t>Bacchanal of Blood</t>
  </si>
  <si>
    <t>Michael Corbett</t>
  </si>
  <si>
    <t>Matt Beasley</t>
  </si>
  <si>
    <t>Oliver Standing</t>
  </si>
  <si>
    <t>Andrew Dussault</t>
  </si>
  <si>
    <t>Michael Bernstein</t>
  </si>
  <si>
    <t>John Zoshak</t>
  </si>
  <si>
    <t>Joshua Black</t>
  </si>
  <si>
    <t>Alex Heer</t>
  </si>
  <si>
    <t>Alexander Gonzalez</t>
  </si>
  <si>
    <t>Ryan Koning</t>
  </si>
  <si>
    <t>Cloyd Dowling</t>
  </si>
  <si>
    <t>Phil Zoshak</t>
  </si>
  <si>
    <t>Alex Herman</t>
  </si>
  <si>
    <t>Charles Van Ness</t>
  </si>
  <si>
    <t>Matthew Melendéz</t>
  </si>
  <si>
    <t>Travis Bays</t>
  </si>
  <si>
    <t>Jeffery Horn</t>
  </si>
  <si>
    <t>Anthony Bartolone</t>
  </si>
  <si>
    <t>Taylor Waszkiewicz</t>
  </si>
  <si>
    <t>Matthew Moone</t>
  </si>
  <si>
    <t>Steven Morgan</t>
  </si>
  <si>
    <t>Adam P</t>
  </si>
  <si>
    <t>Matthew Kangiser</t>
  </si>
  <si>
    <t>Curran Kleen-Brown</t>
  </si>
  <si>
    <t>Austin Harris</t>
  </si>
  <si>
    <t>Joshua Carbaugh</t>
  </si>
  <si>
    <t>Aaron Gudge</t>
  </si>
  <si>
    <t>Jeffrey Rogers</t>
  </si>
  <si>
    <t>Sam Sanchez</t>
  </si>
  <si>
    <t>Jason Boyd</t>
  </si>
  <si>
    <t>Mike Walker</t>
  </si>
  <si>
    <t>Richard Kerns</t>
  </si>
  <si>
    <t>Michael Dorland</t>
  </si>
  <si>
    <t>Battleplan 1</t>
  </si>
  <si>
    <t>Battleplan 2</t>
  </si>
  <si>
    <t>Battleplan 3</t>
  </si>
  <si>
    <t>Battleplan 4</t>
  </si>
  <si>
    <t>Battleplan 5</t>
  </si>
  <si>
    <t>Ecksen</t>
  </si>
  <si>
    <t>Top 3 Done?</t>
  </si>
  <si>
    <t>Yes</t>
  </si>
  <si>
    <t>Players</t>
  </si>
  <si>
    <t>SNL</t>
  </si>
  <si>
    <t>5th April</t>
  </si>
  <si>
    <t>12th April</t>
  </si>
  <si>
    <t>Filip Skoglund</t>
  </si>
  <si>
    <t>Erik Sala</t>
  </si>
  <si>
    <t>Björn Francke</t>
  </si>
  <si>
    <t>Daniel Terdell</t>
  </si>
  <si>
    <t>Karl Ivanovic</t>
  </si>
  <si>
    <t>Theo Papachristodoulou</t>
  </si>
  <si>
    <t>Rasmus Nilsen</t>
  </si>
  <si>
    <t>Andreas AG Graae</t>
  </si>
  <si>
    <t>Joakim Delerus</t>
  </si>
  <si>
    <t>Johan Plogen Andersson</t>
  </si>
  <si>
    <t>Rickard Nilsson</t>
  </si>
  <si>
    <t>Victor Orstadius Fonsati</t>
  </si>
  <si>
    <t>Mikael Magnusson</t>
  </si>
  <si>
    <t>Olle Isaksson</t>
  </si>
  <si>
    <t>Big Waaagh!</t>
  </si>
  <si>
    <t>Sebastian Hedberg</t>
  </si>
  <si>
    <t>Fredrik Hansson</t>
  </si>
  <si>
    <t>Alfred Andersson</t>
  </si>
  <si>
    <t>Milarki</t>
  </si>
  <si>
    <t>TK</t>
  </si>
  <si>
    <t>NR</t>
  </si>
  <si>
    <t>Previous Tournaments</t>
  </si>
  <si>
    <t>https://www.newrecruit.eu/app/tourny/tournies</t>
  </si>
  <si>
    <t>www.statsandladders.com</t>
  </si>
  <si>
    <t>www.ecksen.com</t>
  </si>
  <si>
    <t>www.bestcoastpairings.com</t>
  </si>
  <si>
    <t>Baz Norman Jr</t>
  </si>
  <si>
    <t>Ross Brace</t>
  </si>
  <si>
    <t>Matthew Hughes</t>
  </si>
  <si>
    <t>Samuel 'Kimbo' Kimbley</t>
  </si>
  <si>
    <t>Rob Allen</t>
  </si>
  <si>
    <t>Calvin Smith</t>
  </si>
  <si>
    <t>Rory Carter</t>
  </si>
  <si>
    <t>Jonathan Simmons</t>
  </si>
  <si>
    <t>Herbie Northcote</t>
  </si>
  <si>
    <t>Alex Herrick</t>
  </si>
  <si>
    <t>Elvis Harding</t>
  </si>
  <si>
    <t>Jack Northcote</t>
  </si>
  <si>
    <t>Zac Northcote</t>
  </si>
  <si>
    <t>Chris Beasley</t>
  </si>
  <si>
    <t>Zoe Lee</t>
  </si>
  <si>
    <t>Sam Crowe</t>
  </si>
  <si>
    <t>Matthew Gouldesbrough</t>
  </si>
  <si>
    <t>Krzysztof Zylawy</t>
  </si>
  <si>
    <t>Dominic Stonebridge</t>
  </si>
  <si>
    <t>Brayden Levine</t>
  </si>
  <si>
    <t>Jake Godson</t>
  </si>
  <si>
    <t>Yanish Jogoo</t>
  </si>
  <si>
    <t>Garrick Bainbridge</t>
  </si>
  <si>
    <t>Mark Tucker</t>
  </si>
  <si>
    <t>Konrad Opravel</t>
  </si>
  <si>
    <t>Colm McCarthy</t>
  </si>
  <si>
    <t>George Seymour</t>
  </si>
  <si>
    <t>Netra Gourlay</t>
  </si>
  <si>
    <t>Percy Nguyen</t>
  </si>
  <si>
    <t>Evren Mihlar</t>
  </si>
  <si>
    <t>Ben Selfe</t>
  </si>
  <si>
    <t>Ross Coyne</t>
  </si>
  <si>
    <t>Daniel Huynh</t>
  </si>
  <si>
    <t>Matthew Impey</t>
  </si>
  <si>
    <t>Daniel Espie</t>
  </si>
  <si>
    <t>Craig Sample</t>
  </si>
  <si>
    <t>Free Spirits</t>
  </si>
  <si>
    <t>Boss Tribe</t>
  </si>
  <si>
    <t>www.Longshanks.org</t>
  </si>
  <si>
    <t>LSH</t>
  </si>
  <si>
    <t>Darren Watson</t>
  </si>
  <si>
    <t>Steve Follows</t>
  </si>
  <si>
    <t>Ricky Mee</t>
  </si>
  <si>
    <t>Alden Plows</t>
  </si>
  <si>
    <t>Matt Brooks</t>
  </si>
  <si>
    <t>David Ashford</t>
  </si>
  <si>
    <t>Pete Carr</t>
  </si>
  <si>
    <t>Matthew Lyons</t>
  </si>
  <si>
    <t>Mr Hoare</t>
  </si>
  <si>
    <t>Brent Evans</t>
  </si>
  <si>
    <t>Jon Carroll</t>
  </si>
  <si>
    <t>Rhys Sim</t>
  </si>
  <si>
    <t>Radders</t>
  </si>
  <si>
    <t>Terry Pike</t>
  </si>
  <si>
    <t>Simon Walker-Bircham</t>
  </si>
  <si>
    <t>George Scott</t>
  </si>
  <si>
    <t>Callum D</t>
  </si>
  <si>
    <t>Stuart Russell</t>
  </si>
  <si>
    <t>Nick Atkinson</t>
  </si>
  <si>
    <t>Nick Vaughan</t>
  </si>
  <si>
    <t>Ethan Leach</t>
  </si>
  <si>
    <t>Tony Kirby</t>
  </si>
  <si>
    <t>Mike Wilson</t>
  </si>
  <si>
    <t>Monty Brindle</t>
  </si>
  <si>
    <t>Keith Munro</t>
  </si>
  <si>
    <t>Fergus Robertson</t>
  </si>
  <si>
    <t>Jon Cann</t>
  </si>
  <si>
    <t>Josh Cann</t>
  </si>
  <si>
    <t>Andrew Cook</t>
  </si>
  <si>
    <t>Duane Maclean</t>
  </si>
  <si>
    <t>MooseBCG</t>
  </si>
  <si>
    <t>Russ Cook</t>
  </si>
  <si>
    <t>Richard Fitzmaurice</t>
  </si>
  <si>
    <t>Dillan P</t>
  </si>
  <si>
    <t>Carlton Leonard</t>
  </si>
  <si>
    <t>Garry Simmonds</t>
  </si>
  <si>
    <t>Curtis Quinton</t>
  </si>
  <si>
    <t>Ross Ballard</t>
  </si>
  <si>
    <t>Christopher Nobbs</t>
  </si>
  <si>
    <t>Tim Pearce</t>
  </si>
  <si>
    <t>Ant Tarrant</t>
  </si>
  <si>
    <t>Paul Buckler</t>
  </si>
  <si>
    <t>Wayner</t>
  </si>
  <si>
    <t>Mike Burgess</t>
  </si>
  <si>
    <t>Jake Hibberd</t>
  </si>
  <si>
    <t>Paul Richardson</t>
  </si>
  <si>
    <t>Joshua Boxall</t>
  </si>
  <si>
    <t>Mathyow</t>
  </si>
  <si>
    <t>Ian Belcher</t>
  </si>
  <si>
    <t>Rob92747</t>
  </si>
  <si>
    <t>Steven Ward</t>
  </si>
  <si>
    <t>Jamie S</t>
  </si>
  <si>
    <t>Phil Dodd</t>
  </si>
  <si>
    <t>James Eveleigh</t>
  </si>
  <si>
    <t>Craig Ferrigan</t>
  </si>
  <si>
    <t>Alan Sheppard</t>
  </si>
  <si>
    <t>Soul-raid Ambushers</t>
  </si>
  <si>
    <t>Endrineers Guild Expeditionary Force</t>
  </si>
  <si>
    <t>Dawnbringer Crusade</t>
  </si>
  <si>
    <t>Notes</t>
  </si>
  <si>
    <t>Win Rate</t>
  </si>
  <si>
    <t>FACTION</t>
  </si>
  <si>
    <t>GT Games Played</t>
  </si>
  <si>
    <t>Lumineth Realm-lords</t>
  </si>
  <si>
    <t>Win rate</t>
  </si>
  <si>
    <t>18th April</t>
  </si>
  <si>
    <t>Brian Horton</t>
  </si>
  <si>
    <t>Alex Butler</t>
  </si>
  <si>
    <t>Chris LaMoy</t>
  </si>
  <si>
    <t>Alex Leslie</t>
  </si>
  <si>
    <t>Kurtis Tomashewski</t>
  </si>
  <si>
    <t>Sean Blake</t>
  </si>
  <si>
    <t>Jeremy Lamoy</t>
  </si>
  <si>
    <t>Ryan Ihl</t>
  </si>
  <si>
    <t>Dale Johnson</t>
  </si>
  <si>
    <t>Petra Fisher</t>
  </si>
  <si>
    <t>Sebastian Chern</t>
  </si>
  <si>
    <t>Matthias Krushel</t>
  </si>
  <si>
    <t>Kyle Leroux</t>
  </si>
  <si>
    <t>Dan Sway</t>
  </si>
  <si>
    <t>Logan Hanson</t>
  </si>
  <si>
    <t>Danny Dannaher</t>
  </si>
  <si>
    <t>Will Reeves</t>
  </si>
  <si>
    <t>Kenrick Block</t>
  </si>
  <si>
    <t>Ian Dolinski</t>
  </si>
  <si>
    <t>Jacob Purdon</t>
  </si>
  <si>
    <t>Nick Collins</t>
  </si>
  <si>
    <t>Roman Lanzarotta</t>
  </si>
  <si>
    <t>Andrew Graystone</t>
  </si>
  <si>
    <t>Mike Massiah</t>
  </si>
  <si>
    <t>Samuel Meng</t>
  </si>
  <si>
    <t>Andy Sellwood</t>
  </si>
  <si>
    <t>Tanner M</t>
  </si>
  <si>
    <t>Natasha Thomas</t>
  </si>
  <si>
    <t>Frank Foulem</t>
  </si>
  <si>
    <t>Patrick Ciccone</t>
  </si>
  <si>
    <t>Joshua Overbeck</t>
  </si>
  <si>
    <t>Jason Mangelsen</t>
  </si>
  <si>
    <t>PPW</t>
  </si>
  <si>
    <t>Result</t>
  </si>
  <si>
    <t>Starting Elo</t>
  </si>
  <si>
    <t>Faction Win Rate</t>
  </si>
  <si>
    <t>Faction Bias</t>
  </si>
  <si>
    <t>Closing Elo</t>
  </si>
  <si>
    <t>Player1 Name</t>
  </si>
  <si>
    <t>Max</t>
  </si>
  <si>
    <t>Gavin Grigar</t>
  </si>
  <si>
    <t>USA</t>
  </si>
  <si>
    <t>Thomas Guan</t>
  </si>
  <si>
    <t>Frederick Schmidt</t>
  </si>
  <si>
    <t>Kel Pigg</t>
  </si>
  <si>
    <t>Philip Springall</t>
  </si>
  <si>
    <t>GBR</t>
  </si>
  <si>
    <t>Mike McAbee</t>
  </si>
  <si>
    <t>Jake Seguin</t>
  </si>
  <si>
    <t>CAN</t>
  </si>
  <si>
    <t>Hazel Moon</t>
  </si>
  <si>
    <t>Jarod Brown</t>
  </si>
  <si>
    <t>Jeremy Lefebvre</t>
  </si>
  <si>
    <t>Ridge Hanna</t>
  </si>
  <si>
    <t>Stark Pister</t>
  </si>
  <si>
    <t>Dylan Therriault</t>
  </si>
  <si>
    <t>Jon Anderson</t>
  </si>
  <si>
    <t>Terence Voller</t>
  </si>
  <si>
    <t>AUS</t>
  </si>
  <si>
    <t>James West</t>
  </si>
  <si>
    <t>Pedromancer Lechado</t>
  </si>
  <si>
    <t>ESP</t>
  </si>
  <si>
    <t>Nicholas Walters</t>
  </si>
  <si>
    <t>Mason Knox</t>
  </si>
  <si>
    <t>Phil Marshall</t>
  </si>
  <si>
    <t>Michael Sabetti</t>
  </si>
  <si>
    <t>Jiwan noah Singh</t>
  </si>
  <si>
    <t>Ryan Rutherford</t>
  </si>
  <si>
    <t>Colt Hegardt</t>
  </si>
  <si>
    <t>Adam Weinstein</t>
  </si>
  <si>
    <t>Matt Robisch</t>
  </si>
  <si>
    <t>Camaron A Hallford</t>
  </si>
  <si>
    <t>Kenneth King</t>
  </si>
  <si>
    <t>Kaleb Walters</t>
  </si>
  <si>
    <t>Carson Whitlock</t>
  </si>
  <si>
    <t>Joe Krier</t>
  </si>
  <si>
    <t>Ronya Andersson</t>
  </si>
  <si>
    <t>SWE</t>
  </si>
  <si>
    <t>Emma Mangels</t>
  </si>
  <si>
    <t>Bill Hennessey</t>
  </si>
  <si>
    <t>Basil Inferrera</t>
  </si>
  <si>
    <t>Bill Souza</t>
  </si>
  <si>
    <t>Benjamin Savva</t>
  </si>
  <si>
    <t>Danny Elvestad</t>
  </si>
  <si>
    <t>NOR</t>
  </si>
  <si>
    <t>Tom Mawdsley</t>
  </si>
  <si>
    <t>Calvin Osterdal</t>
  </si>
  <si>
    <t>Zach Kennedy</t>
  </si>
  <si>
    <t>Gareth Thomas (US)</t>
  </si>
  <si>
    <t>Geir Vedeld</t>
  </si>
  <si>
    <t>Tobias Kempf</t>
  </si>
  <si>
    <t>Cody Sivertson</t>
  </si>
  <si>
    <t>Justin Lapointe</t>
  </si>
  <si>
    <t>Walter Brock</t>
  </si>
  <si>
    <t>Jordan Duncan</t>
  </si>
  <si>
    <t>Anthony Trentanelli</t>
  </si>
  <si>
    <t>Jesper Melander</t>
  </si>
  <si>
    <t>Colin Klären</t>
  </si>
  <si>
    <t>Nic Fortin</t>
  </si>
  <si>
    <t>Thomas Burgett</t>
  </si>
  <si>
    <t>Anttu -</t>
  </si>
  <si>
    <t>Anthony Lawrence</t>
  </si>
  <si>
    <t>Bryan Lofton</t>
  </si>
  <si>
    <t>Miguel Benito</t>
  </si>
  <si>
    <t>Alec Jerome</t>
  </si>
  <si>
    <t>Leo Rautonen</t>
  </si>
  <si>
    <t>Dario Grohmann</t>
  </si>
  <si>
    <t>Matthew Obringer</t>
  </si>
  <si>
    <t>Camaron Hallford</t>
  </si>
  <si>
    <t>Kyle Calip</t>
  </si>
  <si>
    <t>Christopher Gropp</t>
  </si>
  <si>
    <t>Liam Burnett-Blue</t>
  </si>
  <si>
    <t>Garth Scannell</t>
  </si>
  <si>
    <t>Taran Birk</t>
  </si>
  <si>
    <t>Kevin Lathers</t>
  </si>
  <si>
    <t>Dom Elson</t>
  </si>
  <si>
    <t>Freddie Leggett</t>
  </si>
  <si>
    <t>Chai Tzola</t>
  </si>
  <si>
    <t>Ole Vatland</t>
  </si>
  <si>
    <t>Michael Schlegelmilch</t>
  </si>
  <si>
    <t>Yury Sichinava</t>
  </si>
  <si>
    <t>Daniel Holmen</t>
  </si>
  <si>
    <t>William Hatch</t>
  </si>
  <si>
    <t>Ben Klos</t>
  </si>
  <si>
    <t>Joshua Bennett</t>
  </si>
  <si>
    <t>Benjamin Hosking</t>
  </si>
  <si>
    <t>Stuart King</t>
  </si>
  <si>
    <t>Christopher Schelling</t>
  </si>
  <si>
    <t>Alex Cotter</t>
  </si>
  <si>
    <t>Osvaldo Lievano</t>
  </si>
  <si>
    <t>Jesus De La Peña Fernandez</t>
  </si>
  <si>
    <t>Casper Torres Karlsmose</t>
  </si>
  <si>
    <t>Aaron Elias Newbom</t>
  </si>
  <si>
    <t>Scott Wyatt</t>
  </si>
  <si>
    <t>Daytond Obre</t>
  </si>
  <si>
    <t>James Terwilliger</t>
  </si>
  <si>
    <t>Eli Sweatt</t>
  </si>
  <si>
    <t>Christian Wennberg</t>
  </si>
  <si>
    <t>Gregory Brewer</t>
  </si>
  <si>
    <t>Aaron Boyhan</t>
  </si>
  <si>
    <t>Jack Armstrong</t>
  </si>
  <si>
    <t>Zachary Shinn</t>
  </si>
  <si>
    <t>Mike Pooley</t>
  </si>
  <si>
    <t>Seth Hickman</t>
  </si>
  <si>
    <t>Juan Vicente Moscardo Monzonis</t>
  </si>
  <si>
    <t>Jack Geiger</t>
  </si>
  <si>
    <t>Tirso Virgós Varela</t>
  </si>
  <si>
    <t>Pascal Weimar</t>
  </si>
  <si>
    <t>Maldad Puto</t>
  </si>
  <si>
    <t>Stephen Follows</t>
  </si>
  <si>
    <t>Tad Baten</t>
  </si>
  <si>
    <t>Ian McAleese</t>
  </si>
  <si>
    <t>Fabian Quinn</t>
  </si>
  <si>
    <t>Corey Papinniemi</t>
  </si>
  <si>
    <t>Lorenzo Tosi</t>
  </si>
  <si>
    <t>Abbe Al-Hayali</t>
  </si>
  <si>
    <t>Levan Sichinava</t>
  </si>
  <si>
    <t>Max Barton</t>
  </si>
  <si>
    <t>James Oâ€™Brien</t>
  </si>
  <si>
    <t>Ritchie McAlley</t>
  </si>
  <si>
    <t>Benjamin Flodda</t>
  </si>
  <si>
    <t>Barton Kennelly</t>
  </si>
  <si>
    <t>Ryan Muskopf</t>
  </si>
  <si>
    <t>Brian Sayman</t>
  </si>
  <si>
    <t>Rye Anderson</t>
  </si>
  <si>
    <t>Chris Hall</t>
  </si>
  <si>
    <t>Robert Colt</t>
  </si>
  <si>
    <t>JJ Cropley</t>
  </si>
  <si>
    <t>Robbie Steinbring</t>
  </si>
  <si>
    <t>Joe Shoemaker</t>
  </si>
  <si>
    <t>Tyler Emerson</t>
  </si>
  <si>
    <t>Jed Spears</t>
  </si>
  <si>
    <t>Andrea Epis</t>
  </si>
  <si>
    <t>Matt Nguyen</t>
  </si>
  <si>
    <t>Luca Quinale</t>
  </si>
  <si>
    <t>Owen Jackson</t>
  </si>
  <si>
    <t>Joe Vucic</t>
  </si>
  <si>
    <t>Graham Cox</t>
  </si>
  <si>
    <t>Mark Palinski</t>
  </si>
  <si>
    <t>Peter Kreitl</t>
  </si>
  <si>
    <t>Tristan Paffenholz</t>
  </si>
  <si>
    <t>Dustin Chesmer</t>
  </si>
  <si>
    <t>Lasse Kalberg</t>
  </si>
  <si>
    <t>Peter Dixon</t>
  </si>
  <si>
    <t>Adam Turner</t>
  </si>
  <si>
    <t>Thomas Oliver</t>
  </si>
  <si>
    <t>Jorge Martín Solans</t>
  </si>
  <si>
    <t>Sam Smith</t>
  </si>
  <si>
    <t>NZL</t>
  </si>
  <si>
    <t>Javi Fernández</t>
  </si>
  <si>
    <t>Randal Brasher</t>
  </si>
  <si>
    <t>Christopher Hernandez</t>
  </si>
  <si>
    <t>Rogelio Navarrete</t>
  </si>
  <si>
    <t>Simon Burdett</t>
  </si>
  <si>
    <t>Guglielmo Famiani</t>
  </si>
  <si>
    <t>Obaid Bin-Nasir</t>
  </si>
  <si>
    <t>Orfeas Chloros</t>
  </si>
  <si>
    <t>Marcos Rodrigo</t>
  </si>
  <si>
    <t>Nils Wallberg</t>
  </si>
  <si>
    <t>Stylianos Mamagkakis</t>
  </si>
  <si>
    <t>Daniel Pommer</t>
  </si>
  <si>
    <t>Jota Dj</t>
  </si>
  <si>
    <t>Luke Scannell</t>
  </si>
  <si>
    <t>Peter Twigg</t>
  </si>
  <si>
    <t>Simon W</t>
  </si>
  <si>
    <t>Joel Scrivner</t>
  </si>
  <si>
    <t>matthew powell</t>
  </si>
  <si>
    <t>William Cruickshanks</t>
  </si>
  <si>
    <t>Romain Outters</t>
  </si>
  <si>
    <t>Vincenzo Nacca</t>
  </si>
  <si>
    <t>Kevin Wardrop</t>
  </si>
  <si>
    <t>Olivier Gandouet</t>
  </si>
  <si>
    <t>Erik Hilborn</t>
  </si>
  <si>
    <t>Reece Fraser</t>
  </si>
  <si>
    <t>Josh Bunning</t>
  </si>
  <si>
    <t>Nate Trentanelli</t>
  </si>
  <si>
    <t>Rick Ferreira</t>
  </si>
  <si>
    <t>Jacob Meers</t>
  </si>
  <si>
    <t>Mick Wendel</t>
  </si>
  <si>
    <t>Konstantinos Kellis</t>
  </si>
  <si>
    <t>Eddie Korando</t>
  </si>
  <si>
    <t>John Burgess</t>
  </si>
  <si>
    <t>Anthony Magro</t>
  </si>
  <si>
    <t>Nick Rau</t>
  </si>
  <si>
    <t>Jason Gyoker</t>
  </si>
  <si>
    <t>Baz Norman Jnr</t>
  </si>
  <si>
    <t>Fausto Bañares</t>
  </si>
  <si>
    <t>Benjamin Mohlie</t>
  </si>
  <si>
    <t>Paul Hinderman</t>
  </si>
  <si>
    <t>Sergio Yustos</t>
  </si>
  <si>
    <t>Alexander Frias</t>
  </si>
  <si>
    <t>mike Whitley</t>
  </si>
  <si>
    <t>Paavo Rahman</t>
  </si>
  <si>
    <t>Laurie Huggett-Wilde</t>
  </si>
  <si>
    <t>Benjamin Richardson</t>
  </si>
  <si>
    <t>Taylor Gougeon</t>
  </si>
  <si>
    <t>Eduard Puig</t>
  </si>
  <si>
    <t>Paul Wilmes</t>
  </si>
  <si>
    <t>Hugo Rikken</t>
  </si>
  <si>
    <t>Chris Murphy</t>
  </si>
  <si>
    <t>Ãlvaro Barbuelas</t>
  </si>
  <si>
    <t>Paul Bowden</t>
  </si>
  <si>
    <t>Adam Sääf</t>
  </si>
  <si>
    <t>Alexander Geiger</t>
  </si>
  <si>
    <t>Jonathan Schlieszus</t>
  </si>
  <si>
    <t>Janemba Martin</t>
  </si>
  <si>
    <t>Lukas Herbst</t>
  </si>
  <si>
    <t>Adrian Pérez Canoura</t>
  </si>
  <si>
    <t>Joseph Tsai</t>
  </si>
  <si>
    <t>Dan Bradshaw</t>
  </si>
  <si>
    <t>Parker Smith</t>
  </si>
  <si>
    <t>Vincent-Pierre Martineau</t>
  </si>
  <si>
    <t>Chris Kennedy</t>
  </si>
  <si>
    <t>Roger Barker</t>
  </si>
  <si>
    <t>Daniel Pitt</t>
  </si>
  <si>
    <t>Philip Stair</t>
  </si>
  <si>
    <t>Simon Weakley</t>
  </si>
  <si>
    <t>Aaron Newbom</t>
  </si>
  <si>
    <t>Michel Taune</t>
  </si>
  <si>
    <t>Daniel Gomez</t>
  </si>
  <si>
    <t>Jacky Dai</t>
  </si>
  <si>
    <t>Michael Wilding</t>
  </si>
  <si>
    <t>Jason M Burau</t>
  </si>
  <si>
    <t>Javier de la Vallina Riestra</t>
  </si>
  <si>
    <t>Jordi Valero</t>
  </si>
  <si>
    <t>Jamie Denny</t>
  </si>
  <si>
    <t>Tomasz Mucha</t>
  </si>
  <si>
    <t>Jonathan Williams</t>
  </si>
  <si>
    <t>Simone Sassi</t>
  </si>
  <si>
    <t>Ross McCune</t>
  </si>
  <si>
    <t>Fran Marcos</t>
  </si>
  <si>
    <t>Chad Birdsall</t>
  </si>
  <si>
    <t>Marc Pi</t>
  </si>
  <si>
    <t>Ash Coleman</t>
  </si>
  <si>
    <t>James Tinsdale</t>
  </si>
  <si>
    <t>Marco Hernandez</t>
  </si>
  <si>
    <t>Dominick Alarcon</t>
  </si>
  <si>
    <t>Dominik de Cassan</t>
  </si>
  <si>
    <t>Julien Lesage</t>
  </si>
  <si>
    <t>Jose Reyes</t>
  </si>
  <si>
    <t>Loic Gosselin Delort</t>
  </si>
  <si>
    <t>Ethan Beers</t>
  </si>
  <si>
    <t>Garry INGRAM</t>
  </si>
  <si>
    <t>McKenzie Ewing</t>
  </si>
  <si>
    <t>Thomas Ling</t>
  </si>
  <si>
    <t>Alex Dent</t>
  </si>
  <si>
    <t>Bo Paterson</t>
  </si>
  <si>
    <t>Fletcher Keil</t>
  </si>
  <si>
    <t>Emilio Martin Lindberg</t>
  </si>
  <si>
    <t>Victor Szafranski</t>
  </si>
  <si>
    <t>Walker Snapp</t>
  </si>
  <si>
    <t>Tommy Miklos</t>
  </si>
  <si>
    <t>Matt Taylor</t>
  </si>
  <si>
    <t>Edward Rushton</t>
  </si>
  <si>
    <t>Miguel Merino</t>
  </si>
  <si>
    <t>Garrett Keck</t>
  </si>
  <si>
    <t>Carl Ong</t>
  </si>
  <si>
    <t>Shane Lambert</t>
  </si>
  <si>
    <t>Lewis Swan</t>
  </si>
  <si>
    <t>Joe Jackson</t>
  </si>
  <si>
    <t>Daniel Arnold</t>
  </si>
  <si>
    <t>Joseph Mcgough</t>
  </si>
  <si>
    <t>Greg Shelton</t>
  </si>
  <si>
    <t>Wippo Winkelhahn</t>
  </si>
  <si>
    <t>Jesse Carmack</t>
  </si>
  <si>
    <t>Roberto Callegari</t>
  </si>
  <si>
    <t>Tim Spangler</t>
  </si>
  <si>
    <t>Daniil Osudin</t>
  </si>
  <si>
    <t>Cody Saults</t>
  </si>
  <si>
    <t>Dillon Corcoran</t>
  </si>
  <si>
    <t>Alejandro Vera</t>
  </si>
  <si>
    <t>Clay Franchere</t>
  </si>
  <si>
    <t>Greg Brewer</t>
  </si>
  <si>
    <t>Garrett Kennedy</t>
  </si>
  <si>
    <t>John Brock II</t>
  </si>
  <si>
    <t>Matthew Slattery</t>
  </si>
  <si>
    <t>Mathew Davies</t>
  </si>
  <si>
    <t>Giuseppe Dargeni</t>
  </si>
  <si>
    <t>Joel McGrath</t>
  </si>
  <si>
    <t>Marco Wachter</t>
  </si>
  <si>
    <t>Robert Bock</t>
  </si>
  <si>
    <t>Vladislav Turusov</t>
  </si>
  <si>
    <t>Gabriel Samson</t>
  </si>
  <si>
    <t>Dustin Forman</t>
  </si>
  <si>
    <t>Mitch Khwaja</t>
  </si>
  <si>
    <t>Evan Markham</t>
  </si>
  <si>
    <t>Richard Flood</t>
  </si>
  <si>
    <t>Branden Voss</t>
  </si>
  <si>
    <t>Michael Gemmeke</t>
  </si>
  <si>
    <t>Matias Pan</t>
  </si>
  <si>
    <t>Patrick Shifflett</t>
  </si>
  <si>
    <t>Philipp Kartaev</t>
  </si>
  <si>
    <t>Tim Veldhuis</t>
  </si>
  <si>
    <t>Joshua Glenn</t>
  </si>
  <si>
    <t>Jordy NAPONIELLO</t>
  </si>
  <si>
    <t>Edgar Hernandez</t>
  </si>
  <si>
    <t>Alexis Boucher</t>
  </si>
  <si>
    <t>Joshua Headley</t>
  </si>
  <si>
    <t>Eduard "Vradi" Puig</t>
  </si>
  <si>
    <t>Rasmus Hellkvist</t>
  </si>
  <si>
    <t>David Rodriguez</t>
  </si>
  <si>
    <t>Christian Brubakken</t>
  </si>
  <si>
    <t>Michael vanHulst</t>
  </si>
  <si>
    <t>Dan Hellwig</t>
  </si>
  <si>
    <t>Cody Bates</t>
  </si>
  <si>
    <t>Lluis Obrador</t>
  </si>
  <si>
    <t>Aiden Vollmer</t>
  </si>
  <si>
    <t>John B</t>
  </si>
  <si>
    <t>Anthony Croupe</t>
  </si>
  <si>
    <t>Michael Plewinski</t>
  </si>
  <si>
    <t>Thomas Kunz</t>
  </si>
  <si>
    <t>Andrej Bunjac</t>
  </si>
  <si>
    <t>Oliver Dempsey</t>
  </si>
  <si>
    <t>Chris Creech</t>
  </si>
  <si>
    <t>Aaron Gensch</t>
  </si>
  <si>
    <t>Michael Sells</t>
  </si>
  <si>
    <t>Mattia Palombo</t>
  </si>
  <si>
    <t>Patrick Hudson</t>
  </si>
  <si>
    <t>Sean Cushing</t>
  </si>
  <si>
    <t>Alex Thibaudeau</t>
  </si>
  <si>
    <t>Whitney Fairchild</t>
  </si>
  <si>
    <t>Corry Wiggins</t>
  </si>
  <si>
    <t>Marco Fritschka</t>
  </si>
  <si>
    <t>Xavier Carpentier</t>
  </si>
  <si>
    <t>Dan Sidders</t>
  </si>
  <si>
    <t>Tyler Bushey</t>
  </si>
  <si>
    <t>Tyler Rowles</t>
  </si>
  <si>
    <t>Ryan Byrne</t>
  </si>
  <si>
    <t>Daniel Thorson</t>
  </si>
  <si>
    <t>Brett Metzler</t>
  </si>
  <si>
    <t>Andreas Schwarz</t>
  </si>
  <si>
    <t>CZE</t>
  </si>
  <si>
    <t>Benedikt Mitscher</t>
  </si>
  <si>
    <t>Matthew Barker</t>
  </si>
  <si>
    <t>LaRon Roberts</t>
  </si>
  <si>
    <t>Goyo Bonilla</t>
  </si>
  <si>
    <t>Tom Davis</t>
  </si>
  <si>
    <t>Ben Salamatian</t>
  </si>
  <si>
    <t>Isaac Aldrich</t>
  </si>
  <si>
    <t>Victor Stewart</t>
  </si>
  <si>
    <t>Michael Weingesl</t>
  </si>
  <si>
    <t>AUT</t>
  </si>
  <si>
    <t>Justin Hagelin</t>
  </si>
  <si>
    <t>Cole Winsor</t>
  </si>
  <si>
    <t>Tobias Kyrk</t>
  </si>
  <si>
    <t>Andrew Robinson</t>
  </si>
  <si>
    <t>Derick Senter</t>
  </si>
  <si>
    <t>Adam Beautement</t>
  </si>
  <si>
    <t>Ruudy Daniel Abad</t>
  </si>
  <si>
    <t>Oscar Bachatero</t>
  </si>
  <si>
    <t>Andrés Trujillo</t>
  </si>
  <si>
    <t>Per Sigvallius</t>
  </si>
  <si>
    <t>Nathan Sandison</t>
  </si>
  <si>
    <t>Matthias Brinkert</t>
  </si>
  <si>
    <t>Øystein Berg</t>
  </si>
  <si>
    <t>Fabian Coyo</t>
  </si>
  <si>
    <t>BOL</t>
  </si>
  <si>
    <t>Stephen Killen</t>
  </si>
  <si>
    <t>Matt Kowalyk</t>
  </si>
  <si>
    <t>Sam Pace</t>
  </si>
  <si>
    <t>Eugenio Leonardi</t>
  </si>
  <si>
    <t>Ambrogio Fachini</t>
  </si>
  <si>
    <t>George Elton</t>
  </si>
  <si>
    <t>Ted Adams</t>
  </si>
  <si>
    <t>Kimmo Kokkarinen</t>
  </si>
  <si>
    <t>Zach Boyce</t>
  </si>
  <si>
    <t>Samuel Kimbley</t>
  </si>
  <si>
    <t>Scott Hawke</t>
  </si>
  <si>
    <t>Vasileios Marios Papapetros Poriotis</t>
  </si>
  <si>
    <t>Mathew Swinney</t>
  </si>
  <si>
    <t>Jason Wang</t>
  </si>
  <si>
    <t>William Foster</t>
  </si>
  <si>
    <t>Rigolet Thibault</t>
  </si>
  <si>
    <t>Nick Swope</t>
  </si>
  <si>
    <t>Sean Seyer</t>
  </si>
  <si>
    <t>Mario Santinelli</t>
  </si>
  <si>
    <t>Rafal Kolban</t>
  </si>
  <si>
    <t>Gabe Ingersoll</t>
  </si>
  <si>
    <t>Nicolas Tassone</t>
  </si>
  <si>
    <t>Pollo JM</t>
  </si>
  <si>
    <t>Jorge Castillo</t>
  </si>
  <si>
    <t>Alex Edwards</t>
  </si>
  <si>
    <t>Brian johnson</t>
  </si>
  <si>
    <t>John Lindsey</t>
  </si>
  <si>
    <t>Marcel Tschuppik</t>
  </si>
  <si>
    <t>Alberto Gálvez</t>
  </si>
  <si>
    <t>Jizhi Xing</t>
  </si>
  <si>
    <t>CHN</t>
  </si>
  <si>
    <t>Erik Armstrong</t>
  </si>
  <si>
    <t>Jared Bialowas</t>
  </si>
  <si>
    <t>Jay Mckinzie</t>
  </si>
  <si>
    <t>Jonas Meinecke</t>
  </si>
  <si>
    <t>Zachary Anaya</t>
  </si>
  <si>
    <t>Natty Rees</t>
  </si>
  <si>
    <t>Kamil Sanex</t>
  </si>
  <si>
    <t>Gary Chen</t>
  </si>
  <si>
    <t>Russ Tanner</t>
  </si>
  <si>
    <t>Jon Oetting</t>
  </si>
  <si>
    <t>Craig Bayton</t>
  </si>
  <si>
    <t>Alan Joynes</t>
  </si>
  <si>
    <t>Alexis Herbeck</t>
  </si>
  <si>
    <t>Idar Moss</t>
  </si>
  <si>
    <t>Ty Gordon</t>
  </si>
  <si>
    <t>Cameron Fields</t>
  </si>
  <si>
    <t>Romain Gosselin-Delort</t>
  </si>
  <si>
    <t>Nicholas True</t>
  </si>
  <si>
    <t>Luca Onorati</t>
  </si>
  <si>
    <t>Mark N</t>
  </si>
  <si>
    <t>Andrew Wood</t>
  </si>
  <si>
    <t>Alec Steele</t>
  </si>
  <si>
    <t>Zack Ahrens</t>
  </si>
  <si>
    <t>hugo jonquiere</t>
  </si>
  <si>
    <t>Jasper Rowley</t>
  </si>
  <si>
    <t>Wyatt Moran</t>
  </si>
  <si>
    <t>Anjo Steinmeyer</t>
  </si>
  <si>
    <t>Hunter Armstrong</t>
  </si>
  <si>
    <t>Michael Wilson</t>
  </si>
  <si>
    <t>Jack Krinks</t>
  </si>
  <si>
    <t>Kaden Frickel</t>
  </si>
  <si>
    <t>Gareth Parnham</t>
  </si>
  <si>
    <t>Kevin Engel</t>
  </si>
  <si>
    <t>JCarlos Sanchez</t>
  </si>
  <si>
    <t>Noel Fundora</t>
  </si>
  <si>
    <t>Josh Trenholm</t>
  </si>
  <si>
    <t>Madigan Mason</t>
  </si>
  <si>
    <t>Federico Azzali</t>
  </si>
  <si>
    <t>Tom Marshall</t>
  </si>
  <si>
    <t>Eric Oetker</t>
  </si>
  <si>
    <t>Kroak Seraphon</t>
  </si>
  <si>
    <t>Daniel Bean</t>
  </si>
  <si>
    <t>Albin Glaumann</t>
  </si>
  <si>
    <t xml:space="preserve">Nathan Thompson </t>
  </si>
  <si>
    <t>Darryl Jones</t>
  </si>
  <si>
    <t>Shawn Allen</t>
  </si>
  <si>
    <t>Dean Lymath</t>
  </si>
  <si>
    <t>Jorin Kamper</t>
  </si>
  <si>
    <t>Cody Gilman</t>
  </si>
  <si>
    <t>Dalton Kahle</t>
  </si>
  <si>
    <t>Jhonny Ciompi</t>
  </si>
  <si>
    <t>Jorge Solans</t>
  </si>
  <si>
    <t>Joshua Craig</t>
  </si>
  <si>
    <t>Brice Koppin</t>
  </si>
  <si>
    <t>Eric Tolar</t>
  </si>
  <si>
    <t>Qifan Zhu</t>
  </si>
  <si>
    <t>Marcella Helu</t>
  </si>
  <si>
    <t>Jake Cachey Muhr</t>
  </si>
  <si>
    <t>Michael Nonomura</t>
  </si>
  <si>
    <t>JB Brock</t>
  </si>
  <si>
    <t>Henry Simon</t>
  </si>
  <si>
    <t>Dean Bilz</t>
  </si>
  <si>
    <t>Tom Patton</t>
  </si>
  <si>
    <t>Matt Casper</t>
  </si>
  <si>
    <t>Josh Anderson</t>
  </si>
  <si>
    <t>Meme Venaruzzo</t>
  </si>
  <si>
    <t>Michael Grzejka</t>
  </si>
  <si>
    <t>Pui Hin HO</t>
  </si>
  <si>
    <t>Devon Scalf</t>
  </si>
  <si>
    <t>Conor Gardner</t>
  </si>
  <si>
    <t>David Jack</t>
  </si>
  <si>
    <t>Damien Lopez</t>
  </si>
  <si>
    <t>Jake Bentrup</t>
  </si>
  <si>
    <t>Shannon O'Connell</t>
  </si>
  <si>
    <t>Mitch Bugg</t>
  </si>
  <si>
    <t>Juancho Mas</t>
  </si>
  <si>
    <t>Phillip Andreev</t>
  </si>
  <si>
    <t>Anthony Brousseau</t>
  </si>
  <si>
    <t>Joshua White</t>
  </si>
  <si>
    <t>László Gergely</t>
  </si>
  <si>
    <t>Jack Chan</t>
  </si>
  <si>
    <t>Preston Schlagel</t>
  </si>
  <si>
    <t>Richard Barnes</t>
  </si>
  <si>
    <t>Mark Aescht</t>
  </si>
  <si>
    <t>Hugo Papinurgle</t>
  </si>
  <si>
    <t>Borja Delgado</t>
  </si>
  <si>
    <t>Rick Replogle</t>
  </si>
  <si>
    <t>John Brock</t>
  </si>
  <si>
    <t>Vinnie Virga</t>
  </si>
  <si>
    <t>Frederick Proulx</t>
  </si>
  <si>
    <t>Cameron Chen</t>
  </si>
  <si>
    <t>Connor Sell</t>
  </si>
  <si>
    <t>Nikolas Berg</t>
  </si>
  <si>
    <t>Travis Erickson</t>
  </si>
  <si>
    <t>Daniel Alvira Romero</t>
  </si>
  <si>
    <t>Derek Erlenbush</t>
  </si>
  <si>
    <t>Michael Tunes</t>
  </si>
  <si>
    <t>Guy Zaidenband</t>
  </si>
  <si>
    <t>Jake Gunning</t>
  </si>
  <si>
    <t>Zenith Mills-Shorter</t>
  </si>
  <si>
    <t>Kuba Kostrubiec</t>
  </si>
  <si>
    <t>joel kornfeld</t>
  </si>
  <si>
    <t>Mike Storey</t>
  </si>
  <si>
    <t>Andrew Miller</t>
  </si>
  <si>
    <t>Calvin Rarie</t>
  </si>
  <si>
    <t>Tom Kenneth Solli</t>
  </si>
  <si>
    <t>Rayman SilvA</t>
  </si>
  <si>
    <t>Ron WISMER</t>
  </si>
  <si>
    <t>Nate Watson</t>
  </si>
  <si>
    <t>Brandon Eaton</t>
  </si>
  <si>
    <t>Corey Begley</t>
  </si>
  <si>
    <t>Leonardo Ravioli</t>
  </si>
  <si>
    <t>Doug Jankowski</t>
  </si>
  <si>
    <t>Johannes Stuhler</t>
  </si>
  <si>
    <t>Anthony Newman</t>
  </si>
  <si>
    <t>David Erger</t>
  </si>
  <si>
    <t>Manuel Cotariella</t>
  </si>
  <si>
    <t>Scarlett Holloway</t>
  </si>
  <si>
    <t>Sean Troy</t>
  </si>
  <si>
    <t>Seth Havey</t>
  </si>
  <si>
    <t>Peter Bates</t>
  </si>
  <si>
    <t>Kyle Harnden</t>
  </si>
  <si>
    <t>Brett Hart</t>
  </si>
  <si>
    <t>ALFONSO QUINTANA GOMEZ</t>
  </si>
  <si>
    <t>Shawn Freed</t>
  </si>
  <si>
    <t>Ric Myhill</t>
  </si>
  <si>
    <t>Dyllan Holmes</t>
  </si>
  <si>
    <t>martin feingold</t>
  </si>
  <si>
    <t>Lance Martin Tan</t>
  </si>
  <si>
    <t>John Dale</t>
  </si>
  <si>
    <t>Tobias Schwarz</t>
  </si>
  <si>
    <t>Alexander Sluka</t>
  </si>
  <si>
    <t>Dave McElroy</t>
  </si>
  <si>
    <t>Jonathan Weretka</t>
  </si>
  <si>
    <t>Marc Elschner</t>
  </si>
  <si>
    <t>Peter Vajnar</t>
  </si>
  <si>
    <t>David Klamm</t>
  </si>
  <si>
    <t>Luca Foerster</t>
  </si>
  <si>
    <t>Vincent Postel</t>
  </si>
  <si>
    <t>John Twomey</t>
  </si>
  <si>
    <t>Alex Bathgate</t>
  </si>
  <si>
    <t>Devin Courtman</t>
  </si>
  <si>
    <t>Andrés Inmortale</t>
  </si>
  <si>
    <t>James Mackenzie</t>
  </si>
  <si>
    <t>Chris Myhill</t>
  </si>
  <si>
    <t>Kris Robertson</t>
  </si>
  <si>
    <t>Callum McDougall</t>
  </si>
  <si>
    <t>Phil McGuinness</t>
  </si>
  <si>
    <t>Dagfinn Caspersen</t>
  </si>
  <si>
    <t>Jeremy Ryan</t>
  </si>
  <si>
    <t>James Struthers</t>
  </si>
  <si>
    <t>Karl Ejnar</t>
  </si>
  <si>
    <t>Luke Henshall</t>
  </si>
  <si>
    <t>Dylan Catlett</t>
  </si>
  <si>
    <t>Patrick Ottolino</t>
  </si>
  <si>
    <t>David Demmel</t>
  </si>
  <si>
    <t>Jeremy Hauck</t>
  </si>
  <si>
    <t>Adam Mumford</t>
  </si>
  <si>
    <t>Stefan Mandic</t>
  </si>
  <si>
    <t>Robert Karlsson</t>
  </si>
  <si>
    <t>Matt Trown</t>
  </si>
  <si>
    <t>Chris Carlile</t>
  </si>
  <si>
    <t>Matthew Rinegar</t>
  </si>
  <si>
    <t>Alastair Maxwell</t>
  </si>
  <si>
    <t>Kamran Swanson</t>
  </si>
  <si>
    <t>Daniel Riker</t>
  </si>
  <si>
    <t>Justin Gremminger</t>
  </si>
  <si>
    <t>Philip Feder</t>
  </si>
  <si>
    <t>Jan TomeÄek</t>
  </si>
  <si>
    <t>Kieron Allender</t>
  </si>
  <si>
    <t>Hunter Hoeper</t>
  </si>
  <si>
    <t>Dave Kerr</t>
  </si>
  <si>
    <t>David Villarreal</t>
  </si>
  <si>
    <t>Seb Donley</t>
  </si>
  <si>
    <t>David Fields</t>
  </si>
  <si>
    <t>Joshua Manalansan</t>
  </si>
  <si>
    <t>Pietari Jukarainen</t>
  </si>
  <si>
    <t>Tuomas Ivakko</t>
  </si>
  <si>
    <t>Andrea Gardi</t>
  </si>
  <si>
    <t>Travis Pearson</t>
  </si>
  <si>
    <t>Kevin Lemieux-Gagnon</t>
  </si>
  <si>
    <t>Brian Cox</t>
  </si>
  <si>
    <t>Frederic Bigras-Burrogano</t>
  </si>
  <si>
    <t>Steven Newberry</t>
  </si>
  <si>
    <t>Crom C</t>
  </si>
  <si>
    <t>Isaiah Ramczyk</t>
  </si>
  <si>
    <t>Sam Morgan</t>
  </si>
  <si>
    <t>TOMMASO CASCELLA</t>
  </si>
  <si>
    <t>Brandon Deamer</t>
  </si>
  <si>
    <t>Greg Hurst</t>
  </si>
  <si>
    <t>Miguel Correcher</t>
  </si>
  <si>
    <t>Daniel Fortin</t>
  </si>
  <si>
    <t>Michael Doubell</t>
  </si>
  <si>
    <t>Dennis Tatarkov</t>
  </si>
  <si>
    <t>Brad Graham</t>
  </si>
  <si>
    <t>Robert Krauzick</t>
  </si>
  <si>
    <t>Ross Hisert</t>
  </si>
  <si>
    <t>Michael Frangos</t>
  </si>
  <si>
    <t>Stephen Fotta</t>
  </si>
  <si>
    <t>Peter Buhler</t>
  </si>
  <si>
    <t>Ethan Prince</t>
  </si>
  <si>
    <t>Geoffrey Truchetti</t>
  </si>
  <si>
    <t>Andrew Mate</t>
  </si>
  <si>
    <t>Andreas Darum</t>
  </si>
  <si>
    <t>Boris Poletaev</t>
  </si>
  <si>
    <t>Saeta .</t>
  </si>
  <si>
    <t>Ivan Henche Cortijo</t>
  </si>
  <si>
    <t>Grzegorz Miazga</t>
  </si>
  <si>
    <t>Tommaso Arienzo</t>
  </si>
  <si>
    <t>Mike Mercurio</t>
  </si>
  <si>
    <t>Matt Chayba</t>
  </si>
  <si>
    <t>David Towsey</t>
  </si>
  <si>
    <t>David Sulava</t>
  </si>
  <si>
    <t>Vicente Palacio</t>
  </si>
  <si>
    <t>Bogdan Terente</t>
  </si>
  <si>
    <t>Alejandro Vargas Fernandez</t>
  </si>
  <si>
    <t>Jannick Teige</t>
  </si>
  <si>
    <t>miechko gibson</t>
  </si>
  <si>
    <t>Conan Veitch</t>
  </si>
  <si>
    <t>Shaun Bates</t>
  </si>
  <si>
    <t>Mitchell Sicotte</t>
  </si>
  <si>
    <t>Patata Calva</t>
  </si>
  <si>
    <t>Joseph Urban</t>
  </si>
  <si>
    <t>Martin Morrin</t>
  </si>
  <si>
    <t>James Lake</t>
  </si>
  <si>
    <t>Quinn Reid</t>
  </si>
  <si>
    <t>Sean Rice</t>
  </si>
  <si>
    <t>Jason Burau</t>
  </si>
  <si>
    <t>Russell Veal</t>
  </si>
  <si>
    <t>Matt Shantz</t>
  </si>
  <si>
    <t>Austin Fletcher</t>
  </si>
  <si>
    <t>Pedro Pijapiedra</t>
  </si>
  <si>
    <t>Justin Bukowski</t>
  </si>
  <si>
    <t>Joel Follmeyer</t>
  </si>
  <si>
    <t>Jackson Keeley</t>
  </si>
  <si>
    <t>Steven Wiedemann</t>
  </si>
  <si>
    <t>Toby Meadows</t>
  </si>
  <si>
    <t>Tom Batsford</t>
  </si>
  <si>
    <t>Santiago Santos</t>
  </si>
  <si>
    <t>Kevin Monzerol</t>
  </si>
  <si>
    <t>Dominik Ceyhun</t>
  </si>
  <si>
    <t>Lex Decrauw</t>
  </si>
  <si>
    <t>Keegan Graves</t>
  </si>
  <si>
    <t>Smitty Smith</t>
  </si>
  <si>
    <t>John Jalandoni</t>
  </si>
  <si>
    <t>Bradley Walsh</t>
  </si>
  <si>
    <t>Victor Jaivol</t>
  </si>
  <si>
    <t>James Howze</t>
  </si>
  <si>
    <t>Dylan Clifford</t>
  </si>
  <si>
    <t>Ryan Lynn-Watts</t>
  </si>
  <si>
    <t>Carl Stokes</t>
  </si>
  <si>
    <t>Aaron Dayley</t>
  </si>
  <si>
    <t>Christoffer Karlsmose</t>
  </si>
  <si>
    <t>Daniel Patterson</t>
  </si>
  <si>
    <t>Scooter Walters</t>
  </si>
  <si>
    <t>Sam McEuen</t>
  </si>
  <si>
    <t>Zachary Tipton</t>
  </si>
  <si>
    <t>Benjamin Schimmoller</t>
  </si>
  <si>
    <t>Jacob Mathias</t>
  </si>
  <si>
    <t>Bastian Gerstner</t>
  </si>
  <si>
    <t>Jon Lee</t>
  </si>
  <si>
    <t>Sam Dutton-Taylor</t>
  </si>
  <si>
    <t>Sam Sims</t>
  </si>
  <si>
    <t>Mitchell Lyons</t>
  </si>
  <si>
    <t>James Matthews</t>
  </si>
  <si>
    <t>Antoine Dumont</t>
  </si>
  <si>
    <t>Quin Hynes</t>
  </si>
  <si>
    <t>Yanxue Pang</t>
  </si>
  <si>
    <t>Brandon Cating</t>
  </si>
  <si>
    <t>Alex Bruce</t>
  </si>
  <si>
    <t>Theodor Persson</t>
  </si>
  <si>
    <t>Craig Yorkgitis</t>
  </si>
  <si>
    <t>Joss Wheeler</t>
  </si>
  <si>
    <t>Alfonso Periago</t>
  </si>
  <si>
    <t>Chris Summers</t>
  </si>
  <si>
    <t>Andy Hesik</t>
  </si>
  <si>
    <t>Will Walters</t>
  </si>
  <si>
    <t>Zac Greene</t>
  </si>
  <si>
    <t>Derek Ali</t>
  </si>
  <si>
    <t>Kurt Roeper</t>
  </si>
  <si>
    <t>Albert Johansson</t>
  </si>
  <si>
    <t>Ãngel Ruiz</t>
  </si>
  <si>
    <t>Thomas Nyland</t>
  </si>
  <si>
    <t>Jordi Lerou</t>
  </si>
  <si>
    <t>Alessandro Angrisano</t>
  </si>
  <si>
    <t>Rov Mellish</t>
  </si>
  <si>
    <t>Alex Tubb</t>
  </si>
  <si>
    <t>Luca Cerfeda</t>
  </si>
  <si>
    <t>Aleix Cintero Saez</t>
  </si>
  <si>
    <t>miguel dusold</t>
  </si>
  <si>
    <t>zach sindelar</t>
  </si>
  <si>
    <t>Yann Le Corff</t>
  </si>
  <si>
    <t>Brayden Wrubleski</t>
  </si>
  <si>
    <t>Geir Vikan</t>
  </si>
  <si>
    <t>Adam Cresswell-Jeal</t>
  </si>
  <si>
    <t>Johannes Friedrichs</t>
  </si>
  <si>
    <t>Denis Giusiano</t>
  </si>
  <si>
    <t>Deke Johnstone</t>
  </si>
  <si>
    <t>Steve Ptacek</t>
  </si>
  <si>
    <t>Mathew Tyrrell</t>
  </si>
  <si>
    <t>Caitlyn Munneke</t>
  </si>
  <si>
    <t>Nick Carr</t>
  </si>
  <si>
    <t>Jonathon Corbiere</t>
  </si>
  <si>
    <t>Alexander Sinclair</t>
  </si>
  <si>
    <t>Mike Ludwig</t>
  </si>
  <si>
    <t>Mitch  Bugg</t>
  </si>
  <si>
    <t>Benjamin Bezley</t>
  </si>
  <si>
    <t>Manuel Schoppler</t>
  </si>
  <si>
    <t>Chris Thiel</t>
  </si>
  <si>
    <t>Wolfgang Bongartz</t>
  </si>
  <si>
    <t>Carlos Canovas</t>
  </si>
  <si>
    <t>Juan manuel Castillo casas</t>
  </si>
  <si>
    <t>Christian Bugg</t>
  </si>
  <si>
    <t>James Haagsman</t>
  </si>
  <si>
    <t>Ben Timmerman</t>
  </si>
  <si>
    <t>Dani Valero</t>
  </si>
  <si>
    <t>Dean Bryan</t>
  </si>
  <si>
    <t>Stephan Kintzel</t>
  </si>
  <si>
    <t>Chris Carroll</t>
  </si>
  <si>
    <t>Justin Nievar</t>
  </si>
  <si>
    <t>Sergio Encinas</t>
  </si>
  <si>
    <t>Kristoffer Mallberg</t>
  </si>
  <si>
    <t>Joey Triezenberg</t>
  </si>
  <si>
    <t>Boris Belic</t>
  </si>
  <si>
    <t>Luke Skelton</t>
  </si>
  <si>
    <t>Julian Lopez</t>
  </si>
  <si>
    <t>Oli Morin</t>
  </si>
  <si>
    <t>Patrick East</t>
  </si>
  <si>
    <t>Andel Bouzas</t>
  </si>
  <si>
    <t>Michael Hammond</t>
  </si>
  <si>
    <t>Tay Simon</t>
  </si>
  <si>
    <t>Jussi Salonen</t>
  </si>
  <si>
    <t>Blake McLachlan</t>
  </si>
  <si>
    <t>Adam Craig</t>
  </si>
  <si>
    <t>Alex Cosgrove</t>
  </si>
  <si>
    <t>Samuel Montalbán</t>
  </si>
  <si>
    <t>Jose Arredondo</t>
  </si>
  <si>
    <t>Aaron Walters</t>
  </si>
  <si>
    <t>Patrick Koch</t>
  </si>
  <si>
    <t>Sam Osborne</t>
  </si>
  <si>
    <t>Darryl Peacock</t>
  </si>
  <si>
    <t>Dave Jones</t>
  </si>
  <si>
    <t>Brad Van Doren</t>
  </si>
  <si>
    <t>Alessandro Lorusso</t>
  </si>
  <si>
    <t>Ryan Freivalds</t>
  </si>
  <si>
    <t>Timo Wiebel</t>
  </si>
  <si>
    <t>René Horký</t>
  </si>
  <si>
    <t>Craig Namvar</t>
  </si>
  <si>
    <t>Adrián Ãlvarez Novo</t>
  </si>
  <si>
    <t>Cody Quigley</t>
  </si>
  <si>
    <t>Christian Palmert</t>
  </si>
  <si>
    <t>Alberto Garcia</t>
  </si>
  <si>
    <t>Gabriel Rivera</t>
  </si>
  <si>
    <t>Alessandro Nordino</t>
  </si>
  <si>
    <t>Dave Bonselaar</t>
  </si>
  <si>
    <t>Dennis Palmkvist</t>
  </si>
  <si>
    <t>River S.K.</t>
  </si>
  <si>
    <t>Quinn Gorlick</t>
  </si>
  <si>
    <t>Miguel Ãngel Bárcenas</t>
  </si>
  <si>
    <t>Adrian Ybarra</t>
  </si>
  <si>
    <t>Cory Bragg</t>
  </si>
  <si>
    <t>Matteo Sintoni</t>
  </si>
  <si>
    <t>Eemeli Vainio-Pekka</t>
  </si>
  <si>
    <t>Brad College</t>
  </si>
  <si>
    <t>Thomas Rieber</t>
  </si>
  <si>
    <t>Douglas Klem</t>
  </si>
  <si>
    <t>Lou Bergeron</t>
  </si>
  <si>
    <t>Ricky Fischer</t>
  </si>
  <si>
    <t>Stefano Bordignon</t>
  </si>
  <si>
    <t>Peyton Preece</t>
  </si>
  <si>
    <t>Sean O'Shaughnessy</t>
  </si>
  <si>
    <t>Philip Marion</t>
  </si>
  <si>
    <t>Craig Carlton</t>
  </si>
  <si>
    <t>Rolf Ritchie</t>
  </si>
  <si>
    <t>Dotan Shani</t>
  </si>
  <si>
    <t>Joshua Jenkins</t>
  </si>
  <si>
    <t>Tavi Gane</t>
  </si>
  <si>
    <t>Brian Smith</t>
  </si>
  <si>
    <t>Javier Roldán</t>
  </si>
  <si>
    <t>Rob Morris</t>
  </si>
  <si>
    <t>Marc Brookes</t>
  </si>
  <si>
    <t>Juanjo Filu</t>
  </si>
  <si>
    <t>Steven de la Garza</t>
  </si>
  <si>
    <t>Alberto Alonso</t>
  </si>
  <si>
    <t>Alessandro Naldi</t>
  </si>
  <si>
    <t>Rick Brown</t>
  </si>
  <si>
    <t>Adrian Rodriguez</t>
  </si>
  <si>
    <t>Jeff Naumann</t>
  </si>
  <si>
    <t>Jaime Merinero Martínez</t>
  </si>
  <si>
    <t>Mike Mullis</t>
  </si>
  <si>
    <t>Bradley Cook</t>
  </si>
  <si>
    <t>Ben Cutri</t>
  </si>
  <si>
    <t>svend kristensen</t>
  </si>
  <si>
    <t>Mikael Conrow</t>
  </si>
  <si>
    <t>Jayden Hargreaves</t>
  </si>
  <si>
    <t>Peter Zuidgeest</t>
  </si>
  <si>
    <t>Patrick Rieser</t>
  </si>
  <si>
    <t>Derrek Perham</t>
  </si>
  <si>
    <t>David kane</t>
  </si>
  <si>
    <t>Kamil Pocalujko</t>
  </si>
  <si>
    <t>Jonah Sheehan</t>
  </si>
  <si>
    <t>Roland Swingler</t>
  </si>
  <si>
    <t>rob west</t>
  </si>
  <si>
    <t>Antonio Cerdá Lajara</t>
  </si>
  <si>
    <t>Thor Deacon</t>
  </si>
  <si>
    <t>Alexis Angelo Sulit</t>
  </si>
  <si>
    <t>Landon Johnson</t>
  </si>
  <si>
    <t>Vincent Hudon</t>
  </si>
  <si>
    <t>Jack Felix</t>
  </si>
  <si>
    <t>Thomas Lyons</t>
  </si>
  <si>
    <t>Alfonso Domenech</t>
  </si>
  <si>
    <t>Miguel Aguila</t>
  </si>
  <si>
    <t>Angel Rodriguez</t>
  </si>
  <si>
    <t>Danick Gagne</t>
  </si>
  <si>
    <t>Fonsito Quintana</t>
  </si>
  <si>
    <t>RAFAEL CASAL</t>
  </si>
  <si>
    <t>Boggy B</t>
  </si>
  <si>
    <t>Juan Miguel Morillas Marti</t>
  </si>
  <si>
    <t>Torcuato Tejada</t>
  </si>
  <si>
    <t>Micky Tomás</t>
  </si>
  <si>
    <t>Raymond Squires</t>
  </si>
  <si>
    <t>Scott Adams</t>
  </si>
  <si>
    <t>Bill Thew</t>
  </si>
  <si>
    <t>Russell Taylor</t>
  </si>
  <si>
    <t>Tony Carley</t>
  </si>
  <si>
    <t>Makram El-Shagi</t>
  </si>
  <si>
    <t>mark lundgren</t>
  </si>
  <si>
    <t>Hanna Leppänen</t>
  </si>
  <si>
    <t>William Hamilton</t>
  </si>
  <si>
    <t>Jackson Wester</t>
  </si>
  <si>
    <t>Leo Bilton</t>
  </si>
  <si>
    <t>Jett Griffiths</t>
  </si>
  <si>
    <t>Florian Gild</t>
  </si>
  <si>
    <t>Cole Knutson</t>
  </si>
  <si>
    <t>Jason Musci</t>
  </si>
  <si>
    <t>Marco Trallero</t>
  </si>
  <si>
    <t>Christopher Johnson</t>
  </si>
  <si>
    <t>James Gotrekson</t>
  </si>
  <si>
    <t>Tom Sicree</t>
  </si>
  <si>
    <t>Liam Foy</t>
  </si>
  <si>
    <t>james Wilson</t>
  </si>
  <si>
    <t>Tijs Verhellen</t>
  </si>
  <si>
    <t>Juan Perez</t>
  </si>
  <si>
    <t>Andrew Swinemer</t>
  </si>
  <si>
    <t>Chase Fair</t>
  </si>
  <si>
    <t>Antonio Cinco</t>
  </si>
  <si>
    <t>Joost Houdijk</t>
  </si>
  <si>
    <t>Charlie Grant</t>
  </si>
  <si>
    <t>Farran Key</t>
  </si>
  <si>
    <t>Chris Long</t>
  </si>
  <si>
    <t>Austin Cranfield</t>
  </si>
  <si>
    <t>Chris Brakefield</t>
  </si>
  <si>
    <t>Omar Qusrawi</t>
  </si>
  <si>
    <t>Erik Fluegel</t>
  </si>
  <si>
    <t>Mathew Hunt</t>
  </si>
  <si>
    <t>Dan Karaban</t>
  </si>
  <si>
    <t>Luca Patrucco</t>
  </si>
  <si>
    <t>Stuart Angleton</t>
  </si>
  <si>
    <t>Ole Stahn</t>
  </si>
  <si>
    <t>Trenton Ramsted</t>
  </si>
  <si>
    <t>Juanky Díez Botet</t>
  </si>
  <si>
    <t>Tommaso Mariani</t>
  </si>
  <si>
    <t>Thomas Moeslund</t>
  </si>
  <si>
    <t>Carson Serzyski</t>
  </si>
  <si>
    <t>Jonathan Sands</t>
  </si>
  <si>
    <t>Joshua Bradford</t>
  </si>
  <si>
    <t>Will Loy</t>
  </si>
  <si>
    <t>Daniel Dowell</t>
  </si>
  <si>
    <t>Johan Dyrlind</t>
  </si>
  <si>
    <t>Mark Nodge</t>
  </si>
  <si>
    <t>luigi mauri</t>
  </si>
  <si>
    <t>Andre Spieckermann</t>
  </si>
  <si>
    <t>Torvid Fant</t>
  </si>
  <si>
    <t>Edu Pérez</t>
  </si>
  <si>
    <t>Benjamin Hall</t>
  </si>
  <si>
    <t>Pendleton Cox</t>
  </si>
  <si>
    <t>Marcus Miller</t>
  </si>
  <si>
    <t>Samuel Strachan</t>
  </si>
  <si>
    <t>Kamil SoÅ‚daÅ„ski</t>
  </si>
  <si>
    <t>dor faigler</t>
  </si>
  <si>
    <t>Toby Resnick</t>
  </si>
  <si>
    <t>Jose A Fra</t>
  </si>
  <si>
    <t>Cody Cobban</t>
  </si>
  <si>
    <t>Ulf Erling</t>
  </si>
  <si>
    <t>Adam Williamson</t>
  </si>
  <si>
    <t>benoit butraud</t>
  </si>
  <si>
    <t>Martin Mckenzie</t>
  </si>
  <si>
    <t>Brandon Harvey</t>
  </si>
  <si>
    <t>Steffen Thiele</t>
  </si>
  <si>
    <t>Roberto Campos-McDonald</t>
  </si>
  <si>
    <t>Christopher Kershner</t>
  </si>
  <si>
    <t>Davide Bellezza</t>
  </si>
  <si>
    <t>Henk Fennis</t>
  </si>
  <si>
    <t>Juanma Alonso</t>
  </si>
  <si>
    <t>Jonathan Gregory</t>
  </si>
  <si>
    <t>Scott Marshall</t>
  </si>
  <si>
    <t>Jon Borg</t>
  </si>
  <si>
    <t>Malthe Jagd</t>
  </si>
  <si>
    <t>Eric Hoerger</t>
  </si>
  <si>
    <t>Jonathan Jarvis</t>
  </si>
  <si>
    <t>Mikey Gilson</t>
  </si>
  <si>
    <t>Alex Roach</t>
  </si>
  <si>
    <t>John Neal</t>
  </si>
  <si>
    <t>Santy Montero</t>
  </si>
  <si>
    <t>Johannes Vedeld</t>
  </si>
  <si>
    <t>Timothy Macdivitt</t>
  </si>
  <si>
    <t>Tristan Gray</t>
  </si>
  <si>
    <t>Morten Bendix Winkel</t>
  </si>
  <si>
    <t>Ryan Cavin</t>
  </si>
  <si>
    <t>Ethan Armstrong</t>
  </si>
  <si>
    <t>Dale Ervin</t>
  </si>
  <si>
    <t>Anthony Richardson</t>
  </si>
  <si>
    <t>Atila patiño</t>
  </si>
  <si>
    <t>×§×™×¨×™×œ ×©×™×©×•×‘</t>
  </si>
  <si>
    <t>Adam Bajjada</t>
  </si>
  <si>
    <t>Carl Brewster</t>
  </si>
  <si>
    <t>Alex Phimister</t>
  </si>
  <si>
    <t>Eugene Averin</t>
  </si>
  <si>
    <t>Seb Ducker</t>
  </si>
  <si>
    <t>Tristan Detweiler</t>
  </si>
  <si>
    <t>Jo Cooper</t>
  </si>
  <si>
    <t>Taran Huffman</t>
  </si>
  <si>
    <t>Stuart Mccowan</t>
  </si>
  <si>
    <t>Scott C</t>
  </si>
  <si>
    <t>Thurston Hillman</t>
  </si>
  <si>
    <t>Martin Brooks</t>
  </si>
  <si>
    <t>Tobias Herrmann</t>
  </si>
  <si>
    <t>Damien Kaukonen</t>
  </si>
  <si>
    <t>JC Moore</t>
  </si>
  <si>
    <t>Davide Corona</t>
  </si>
  <si>
    <t>Matteo Proia</t>
  </si>
  <si>
    <t>Hadrien Torrin</t>
  </si>
  <si>
    <t>Raymond Lane</t>
  </si>
  <si>
    <t>Iñaki Fernandez Nicolás</t>
  </si>
  <si>
    <t>Alex Cueto</t>
  </si>
  <si>
    <t>Jarrod Baker</t>
  </si>
  <si>
    <t>Martin Mikkelsen</t>
  </si>
  <si>
    <t>Hugo Canneddu</t>
  </si>
  <si>
    <t>Francesco Xella</t>
  </si>
  <si>
    <t>Justin Weidinger</t>
  </si>
  <si>
    <t>Adam Packard</t>
  </si>
  <si>
    <t>Marc Krzyzek</t>
  </si>
  <si>
    <t>Corey Rhodes</t>
  </si>
  <si>
    <t>Alex Sinclair</t>
  </si>
  <si>
    <t>Sam Barnard</t>
  </si>
  <si>
    <t>Benjamin Osguthorpe</t>
  </si>
  <si>
    <t>Alex Donkin</t>
  </si>
  <si>
    <t>ricky Manz</t>
  </si>
  <si>
    <t>Rob Ballantyne</t>
  </si>
  <si>
    <t>Jay Hine</t>
  </si>
  <si>
    <t>Ant Boulton</t>
  </si>
  <si>
    <t>Liam Kavanagh</t>
  </si>
  <si>
    <t>Andrew Kerkstra</t>
  </si>
  <si>
    <t>Joel Woon</t>
  </si>
  <si>
    <t>Jeff Storey</t>
  </si>
  <si>
    <t>Matthew Williams</t>
  </si>
  <si>
    <t>Logan Young</t>
  </si>
  <si>
    <t>Mike Dee</t>
  </si>
  <si>
    <t>Mr Mortal Wounds</t>
  </si>
  <si>
    <t>Eduart Sánchez</t>
  </si>
  <si>
    <t>Blas Jesus Moreno Cid</t>
  </si>
  <si>
    <t>Eloy Escribano</t>
  </si>
  <si>
    <t>Gabriel Soriano Diaz</t>
  </si>
  <si>
    <t>Riley Pichlyk</t>
  </si>
  <si>
    <t>Andreas Hölter</t>
  </si>
  <si>
    <t>Mauro Climent</t>
  </si>
  <si>
    <t>Marco D'Anna</t>
  </si>
  <si>
    <t>Chris Leopard</t>
  </si>
  <si>
    <t>José Marcos</t>
  </si>
  <si>
    <t>Tim Porter</t>
  </si>
  <si>
    <t>Fidel cisneros</t>
  </si>
  <si>
    <t>Arthur Zubrack Oliver</t>
  </si>
  <si>
    <t>Tom Lees</t>
  </si>
  <si>
    <t>Mark Paddon</t>
  </si>
  <si>
    <t>Francisco Bernal</t>
  </si>
  <si>
    <t>MEX</t>
  </si>
  <si>
    <t>Valentin Puchkarov</t>
  </si>
  <si>
    <t>Austin Johnson</t>
  </si>
  <si>
    <t>Jon Galvin</t>
  </si>
  <si>
    <t>Alex Brokenshire</t>
  </si>
  <si>
    <t>Till Standtke</t>
  </si>
  <si>
    <t>Jp Stevens</t>
  </si>
  <si>
    <t>Pablo Moya</t>
  </si>
  <si>
    <t>Bob Martin</t>
  </si>
  <si>
    <t xml:space="preserve">Paul  Di Duca </t>
  </si>
  <si>
    <t>Collin Venables</t>
  </si>
  <si>
    <t>Matthew Rose</t>
  </si>
  <si>
    <t>Nicolas Cadman</t>
  </si>
  <si>
    <t>Colton Fitzpatrick</t>
  </si>
  <si>
    <t>Callum Liston</t>
  </si>
  <si>
    <t>Robert Tholin</t>
  </si>
  <si>
    <t>Mark Minor</t>
  </si>
  <si>
    <t>Cannibal C</t>
  </si>
  <si>
    <t>Chris Melanson</t>
  </si>
  <si>
    <t>Joshua Ahlborn</t>
  </si>
  <si>
    <t>Mikkel Blytt</t>
  </si>
  <si>
    <t>Matthew Croughton</t>
  </si>
  <si>
    <t>Tom Rands</t>
  </si>
  <si>
    <t>Eric Breeden</t>
  </si>
  <si>
    <t>Stefano Esposito Mocerino</t>
  </si>
  <si>
    <t>Adrián Agudo</t>
  </si>
  <si>
    <t>John Bayliss</t>
  </si>
  <si>
    <t>Shawn Brophy</t>
  </si>
  <si>
    <t>Brett Bishop</t>
  </si>
  <si>
    <t>David BlanchardWright</t>
  </si>
  <si>
    <t>Ian Clark</t>
  </si>
  <si>
    <t>Mathew Jones</t>
  </si>
  <si>
    <t>Jimmy Wild</t>
  </si>
  <si>
    <t>Steven Nuttall</t>
  </si>
  <si>
    <t>Omri Lachan</t>
  </si>
  <si>
    <t>Josh Lowe</t>
  </si>
  <si>
    <t>Patrick Dugan</t>
  </si>
  <si>
    <t>Chris Green</t>
  </si>
  <si>
    <t>Carlos Pérez</t>
  </si>
  <si>
    <t>Gellar Breach</t>
  </si>
  <si>
    <t>Duncan bilz</t>
  </si>
  <si>
    <t>Will Hatch</t>
  </si>
  <si>
    <t>Tomeu Rosselló</t>
  </si>
  <si>
    <t>Kaja Prummel</t>
  </si>
  <si>
    <t>Joachim Berger</t>
  </si>
  <si>
    <t>Wayne Buck</t>
  </si>
  <si>
    <t>Justin Sloan</t>
  </si>
  <si>
    <t>Mark Reid</t>
  </si>
  <si>
    <t>Jacob Russi</t>
  </si>
  <si>
    <t>Shawn Todd</t>
  </si>
  <si>
    <t>Gabe Huddlestone</t>
  </si>
  <si>
    <t>Jacob Berry</t>
  </si>
  <si>
    <t>Mike Rhodes</t>
  </si>
  <si>
    <t>Michel Jacobs</t>
  </si>
  <si>
    <t>Diego Puas</t>
  </si>
  <si>
    <t>Adam Anderson</t>
  </si>
  <si>
    <t>Alvaro Garcia</t>
  </si>
  <si>
    <t>Jon Olav Ingolfsen</t>
  </si>
  <si>
    <t>Garett Fierling</t>
  </si>
  <si>
    <t>Sergio Pérez</t>
  </si>
  <si>
    <t>Mauro Climent Pastor</t>
  </si>
  <si>
    <t>José Carlos Lledó Vives</t>
  </si>
  <si>
    <t>Mark Thickett</t>
  </si>
  <si>
    <t>Ryan Stover</t>
  </si>
  <si>
    <t>Lorenzo Baccifava</t>
  </si>
  <si>
    <t>Aaron Rodriguez</t>
  </si>
  <si>
    <t>David Kanaris</t>
  </si>
  <si>
    <t>Kale Pinkos</t>
  </si>
  <si>
    <t>Jack Politis</t>
  </si>
  <si>
    <t>Andrew Hughes</t>
  </si>
  <si>
    <t>Gunnar Fountain</t>
  </si>
  <si>
    <t>Raymond Lendt</t>
  </si>
  <si>
    <t>Shaun Clarke</t>
  </si>
  <si>
    <t>SAM CARTER</t>
  </si>
  <si>
    <t>Ben Cronin</t>
  </si>
  <si>
    <t>Dan Robertson</t>
  </si>
  <si>
    <t>Caleb Hastings</t>
  </si>
  <si>
    <t>Rob Poole</t>
  </si>
  <si>
    <t>Phi-Alix Nguyen</t>
  </si>
  <si>
    <t>Szabolcs Dobos</t>
  </si>
  <si>
    <t>Gregory DiTomasso</t>
  </si>
  <si>
    <t>Paul Di Duca</t>
  </si>
  <si>
    <t>Flavio Costantini</t>
  </si>
  <si>
    <t>Sarah Ivankovic</t>
  </si>
  <si>
    <t>Ludvig Advin</t>
  </si>
  <si>
    <t>Hendrik Schumacher</t>
  </si>
  <si>
    <t>Mies Baba</t>
  </si>
  <si>
    <t>Jannis Reich</t>
  </si>
  <si>
    <t>Taras Liush</t>
  </si>
  <si>
    <t>Arnaud Bouchaud</t>
  </si>
  <si>
    <t>Edoardo Barca</t>
  </si>
  <si>
    <t>Kyle Emory</t>
  </si>
  <si>
    <t>Elijah Ramos</t>
  </si>
  <si>
    <t>Luke Churchus</t>
  </si>
  <si>
    <t>Tom Blaxall</t>
  </si>
  <si>
    <t xml:space="preserve">Colin  Cochrane </t>
  </si>
  <si>
    <t>Ciaran Keen</t>
  </si>
  <si>
    <t>Juan Lopez</t>
  </si>
  <si>
    <t>clay burdette</t>
  </si>
  <si>
    <t>Adam Cox</t>
  </si>
  <si>
    <t xml:space="preserve">Saeta </t>
  </si>
  <si>
    <t>Brian Stone</t>
  </si>
  <si>
    <t>Ashley McEwan</t>
  </si>
  <si>
    <t>José Casamayor</t>
  </si>
  <si>
    <t>Jakub Obdržálek</t>
  </si>
  <si>
    <t>Jimmy Page</t>
  </si>
  <si>
    <t>Alessandro Stellini</t>
  </si>
  <si>
    <t>Jake Smith</t>
  </si>
  <si>
    <t>Felix Adam</t>
  </si>
  <si>
    <t>Oscar Savastio</t>
  </si>
  <si>
    <t xml:space="preserve">Dan Bradshaw </t>
  </si>
  <si>
    <t>Bill Keeler</t>
  </si>
  <si>
    <t>Kody Rea</t>
  </si>
  <si>
    <t>Casper Karlsmose</t>
  </si>
  <si>
    <t>Jean-Baptiste Aymes</t>
  </si>
  <si>
    <t>Miguel Angel Osuna</t>
  </si>
  <si>
    <t>aleksander Dalane</t>
  </si>
  <si>
    <t>Ritchie Santisteban</t>
  </si>
  <si>
    <t>Stu West</t>
  </si>
  <si>
    <t>Colin Somersall</t>
  </si>
  <si>
    <t>Ed Illsley</t>
  </si>
  <si>
    <t>Michael Burch</t>
  </si>
  <si>
    <t>Simen Lillehagen</t>
  </si>
  <si>
    <t>Walter Villeda</t>
  </si>
  <si>
    <t>Andrew Weinman</t>
  </si>
  <si>
    <t>Filippo Floris</t>
  </si>
  <si>
    <t>Alvaro Orcajada</t>
  </si>
  <si>
    <t>Viet Huynh</t>
  </si>
  <si>
    <t>Simon Puschke</t>
  </si>
  <si>
    <t>James Page</t>
  </si>
  <si>
    <t>Mitchell de Boer</t>
  </si>
  <si>
    <t>Raffaele Del Giudice</t>
  </si>
  <si>
    <t>Kyle Stark</t>
  </si>
  <si>
    <t>Laslo Nedanovski</t>
  </si>
  <si>
    <t>Jeffrey Rolles</t>
  </si>
  <si>
    <t>Jared Haggard</t>
  </si>
  <si>
    <t>Daniel Calero</t>
  </si>
  <si>
    <t>Yuri Balko</t>
  </si>
  <si>
    <t>Benjamin Hyvönen</t>
  </si>
  <si>
    <t>Jonathan Roberts</t>
  </si>
  <si>
    <t>Ross Sherrie</t>
  </si>
  <si>
    <t>Danny Salfield Wadeson</t>
  </si>
  <si>
    <t>Kyle Tregloan</t>
  </si>
  <si>
    <t>Robyn Miller</t>
  </si>
  <si>
    <t>James Marriott</t>
  </si>
  <si>
    <t>Kirk Powell</t>
  </si>
  <si>
    <t>Riccardo Mariotti</t>
  </si>
  <si>
    <t>Zak Frederick</t>
  </si>
  <si>
    <t>Ramon Silva</t>
  </si>
  <si>
    <t>Ashley Ellis</t>
  </si>
  <si>
    <t>Logan Fendt</t>
  </si>
  <si>
    <t>James Coyle</t>
  </si>
  <si>
    <t>Paul Wright</t>
  </si>
  <si>
    <t>Zac Wilson</t>
  </si>
  <si>
    <t>Kieran Askins</t>
  </si>
  <si>
    <t>Justin Szweda</t>
  </si>
  <si>
    <t>Carlo Fassardi</t>
  </si>
  <si>
    <t>Max Soliz</t>
  </si>
  <si>
    <t>Max Soule</t>
  </si>
  <si>
    <t>Andrea Nocifora</t>
  </si>
  <si>
    <t>Nicholas Cavada Guillermo</t>
  </si>
  <si>
    <t>Jake L'Ecuyer</t>
  </si>
  <si>
    <t>Dylan Gill</t>
  </si>
  <si>
    <t>Marios Papapetros Poriotis</t>
  </si>
  <si>
    <t>Adam Talbot</t>
  </si>
  <si>
    <t>Gerald Van der Wal</t>
  </si>
  <si>
    <t>Matthew Paul</t>
  </si>
  <si>
    <t>Michael Wynn</t>
  </si>
  <si>
    <t>jorgr terceros</t>
  </si>
  <si>
    <t>Eduardo Sanchez Montero</t>
  </si>
  <si>
    <t>Joshua Fryer</t>
  </si>
  <si>
    <t>Sergio Barba</t>
  </si>
  <si>
    <t>Karl Munro</t>
  </si>
  <si>
    <t>Luis Rafael Sillamaru</t>
  </si>
  <si>
    <t>Keko Jones</t>
  </si>
  <si>
    <t>Pitu JADG</t>
  </si>
  <si>
    <t>Sune Hvidt</t>
  </si>
  <si>
    <t>Ellis Bialowas</t>
  </si>
  <si>
    <t>Guillermo Velarde</t>
  </si>
  <si>
    <t>Matt Slemon</t>
  </si>
  <si>
    <t>Benji Askelaad</t>
  </si>
  <si>
    <t>Mike Flynn</t>
  </si>
  <si>
    <t>Eugene Kahle</t>
  </si>
  <si>
    <t>Joel Einstein</t>
  </si>
  <si>
    <t>Henrik Reschreiter</t>
  </si>
  <si>
    <t>Torsten Hewson</t>
  </si>
  <si>
    <t>Andrew Currie</t>
  </si>
  <si>
    <t>Horacio Rivas</t>
  </si>
  <si>
    <t>Joseph Hawkins</t>
  </si>
  <si>
    <t>Alex â€œGarriâ€ Garrido</t>
  </si>
  <si>
    <t>Klaas Ludwig</t>
  </si>
  <si>
    <t>Kyle McCormick</t>
  </si>
  <si>
    <t>Szymon Krawczyk</t>
  </si>
  <si>
    <t>Riccardo Maria Vio</t>
  </si>
  <si>
    <t>Sergio Ortiz</t>
  </si>
  <si>
    <t>Kyle Valdez</t>
  </si>
  <si>
    <t>Jesse Kearns</t>
  </si>
  <si>
    <t>Linus Kingfors</t>
  </si>
  <si>
    <t>Fabian Araya</t>
  </si>
  <si>
    <t>Corretja Corretja</t>
  </si>
  <si>
    <t>Jeremy Jensen</t>
  </si>
  <si>
    <t>Ben Burnside</t>
  </si>
  <si>
    <t>Wyatt Traina</t>
  </si>
  <si>
    <t>Mike Callaghan</t>
  </si>
  <si>
    <t>Fernando Macias</t>
  </si>
  <si>
    <t>Thomas Berg</t>
  </si>
  <si>
    <t>Richard Punt</t>
  </si>
  <si>
    <t>Danin Traylor</t>
  </si>
  <si>
    <t>Tom Oliver</t>
  </si>
  <si>
    <t>Francesco Righetti</t>
  </si>
  <si>
    <t>Raffaele Hung</t>
  </si>
  <si>
    <t>Lukas Reinhardt</t>
  </si>
  <si>
    <t>Rinat Khasanov</t>
  </si>
  <si>
    <t>Damien Saavedra</t>
  </si>
  <si>
    <t>Byron Thomas</t>
  </si>
  <si>
    <t>James Koons</t>
  </si>
  <si>
    <t>Salvador Sánchez Aguilera</t>
  </si>
  <si>
    <t>AdriðŸ¦¬ Oriol</t>
  </si>
  <si>
    <t>Jon Jon Harris</t>
  </si>
  <si>
    <t>Ben Peck</t>
  </si>
  <si>
    <t>Michael Brown</t>
  </si>
  <si>
    <t>Juanma Izquierdo</t>
  </si>
  <si>
    <t>Brady Hakker</t>
  </si>
  <si>
    <t>Jack Harpster</t>
  </si>
  <si>
    <t>Ben DeValve</t>
  </si>
  <si>
    <t>Iain Stewart</t>
  </si>
  <si>
    <t>Mike Chadderton</t>
  </si>
  <si>
    <t xml:space="preserve">Benjamin Sharpe </t>
  </si>
  <si>
    <t>Donovan Mamo</t>
  </si>
  <si>
    <t>Michael Fell</t>
  </si>
  <si>
    <t>Ryan Burwell</t>
  </si>
  <si>
    <t>James Linford</t>
  </si>
  <si>
    <t>Jimmy Rudloff</t>
  </si>
  <si>
    <t>Jason Acosta</t>
  </si>
  <si>
    <t>Johnathan Ho</t>
  </si>
  <si>
    <t>Sebastian Jaime</t>
  </si>
  <si>
    <t>Mike Byers</t>
  </si>
  <si>
    <t>Anthony Ramirez Sr</t>
  </si>
  <si>
    <t>Jan Schweers</t>
  </si>
  <si>
    <t>Hayden Ford</t>
  </si>
  <si>
    <t>Pietro Paolo Cardinale</t>
  </si>
  <si>
    <t>Dominik Viehmann</t>
  </si>
  <si>
    <t>Ramón González</t>
  </si>
  <si>
    <t>Matt Rose</t>
  </si>
  <si>
    <t>John Dahlgren</t>
  </si>
  <si>
    <t>Ryan Marcum</t>
  </si>
  <si>
    <t>Casey Heinbaugh</t>
  </si>
  <si>
    <t>Pablo Voyer</t>
  </si>
  <si>
    <t>Matt Byrne</t>
  </si>
  <si>
    <t>Marcus Abraitis</t>
  </si>
  <si>
    <t xml:space="preserve">Glen  Chalk </t>
  </si>
  <si>
    <t>Yancy Aviles-Bofill</t>
  </si>
  <si>
    <t>Andrew Charlton</t>
  </si>
  <si>
    <t>Godefroy Hardy St-Pierre</t>
  </si>
  <si>
    <t>Dylan Ives Boynton</t>
  </si>
  <si>
    <t>Lars Hjelen</t>
  </si>
  <si>
    <t>Frédérick Dubé</t>
  </si>
  <si>
    <t>Deena Addams</t>
  </si>
  <si>
    <t>Juan Manuel Castillo</t>
  </si>
  <si>
    <t>John Harder</t>
  </si>
  <si>
    <t>Jordan Harter</t>
  </si>
  <si>
    <t>Calvin Robertson</t>
  </si>
  <si>
    <t>Parker Cass</t>
  </si>
  <si>
    <t>Nakar Emmanuelle Elumba</t>
  </si>
  <si>
    <t>Ryan Miller</t>
  </si>
  <si>
    <t>Corey Deegan</t>
  </si>
  <si>
    <t>Liam McNamara</t>
  </si>
  <si>
    <t>Filippo Bonalda</t>
  </si>
  <si>
    <t>Anders Knudsen</t>
  </si>
  <si>
    <t xml:space="preserve">Colin Cochrane </t>
  </si>
  <si>
    <t>Brett Merrell</t>
  </si>
  <si>
    <t>Luke Harwood</t>
  </si>
  <si>
    <t>Jordi Aparicio</t>
  </si>
  <si>
    <t>Matthew Campbell</t>
  </si>
  <si>
    <t>Jia Pelpa</t>
  </si>
  <si>
    <t>Esteban Santos</t>
  </si>
  <si>
    <t>Gabriel Alejandro Lohse Duarte</t>
  </si>
  <si>
    <t>Åukasz Gordon</t>
  </si>
  <si>
    <t>Andrew Fornea</t>
  </si>
  <si>
    <t>Miles Kovarik</t>
  </si>
  <si>
    <t>Alex Zobl</t>
  </si>
  <si>
    <t>Frank DeLoach</t>
  </si>
  <si>
    <t>Pedro Gonzalez Gordillo</t>
  </si>
  <si>
    <t>Kyle Perreaux</t>
  </si>
  <si>
    <t>Aleix Cintero</t>
  </si>
  <si>
    <t>Yury NoDawmage</t>
  </si>
  <si>
    <t>David McElroy</t>
  </si>
  <si>
    <t>Ryan Sosna</t>
  </si>
  <si>
    <t>William Stanford</t>
  </si>
  <si>
    <t>Warjavi el Generoso</t>
  </si>
  <si>
    <t>Aaron Audet</t>
  </si>
  <si>
    <t>Phil Walter</t>
  </si>
  <si>
    <t>Alexander Theophanous</t>
  </si>
  <si>
    <t>Pau Rocho</t>
  </si>
  <si>
    <t>Chase Price</t>
  </si>
  <si>
    <t>Nikola Jankovic</t>
  </si>
  <si>
    <t>Mirko Bauer</t>
  </si>
  <si>
    <t>Jake Remington</t>
  </si>
  <si>
    <t>Evan Beckius</t>
  </si>
  <si>
    <t>Chad Hall</t>
  </si>
  <si>
    <t>Zacharia Urbak</t>
  </si>
  <si>
    <t>Jake Cannon</t>
  </si>
  <si>
    <t>Tom Parry</t>
  </si>
  <si>
    <t>Sebastian Del Monte</t>
  </si>
  <si>
    <t>Benjamin Brown</t>
  </si>
  <si>
    <t>Fabio Jaconelli</t>
  </si>
  <si>
    <t>Timothy Page</t>
  </si>
  <si>
    <t>Christian Ong</t>
  </si>
  <si>
    <t>Jeremy Gonzales</t>
  </si>
  <si>
    <t>Martins Stormforged</t>
  </si>
  <si>
    <t>Andreas "Ghost-13" Hölter</t>
  </si>
  <si>
    <t>Bradleigh Bateman</t>
  </si>
  <si>
    <t>Richard Coles</t>
  </si>
  <si>
    <t>Ethan Moon</t>
  </si>
  <si>
    <t>Rasmus Albech Nielsen</t>
  </si>
  <si>
    <t>Matt Kahle</t>
  </si>
  <si>
    <t>Uli Petereit</t>
  </si>
  <si>
    <t>Leland Pena</t>
  </si>
  <si>
    <t>Zach Pfeifer</t>
  </si>
  <si>
    <t>Isaac Lohse Duarte</t>
  </si>
  <si>
    <t>Betto Diaz</t>
  </si>
  <si>
    <t>Zachary McComb</t>
  </si>
  <si>
    <t>Locky Reid</t>
  </si>
  <si>
    <t>Nick Ramcheck</t>
  </si>
  <si>
    <t>Tom Bunnell</t>
  </si>
  <si>
    <t>Bret Rice</t>
  </si>
  <si>
    <t>Jialiang Hu</t>
  </si>
  <si>
    <t>Stephen Mitchell</t>
  </si>
  <si>
    <t>Teo Lechu</t>
  </si>
  <si>
    <t>Nicholas Raverty</t>
  </si>
  <si>
    <t>Maxi Klasen</t>
  </si>
  <si>
    <t>Carlos "Laq" García</t>
  </si>
  <si>
    <t>Ryan Quirk</t>
  </si>
  <si>
    <t>Oscar Gimenez</t>
  </si>
  <si>
    <t>Chris Mabbutt</t>
  </si>
  <si>
    <t>Michael Hoskins</t>
  </si>
  <si>
    <t>Federico Paolin</t>
  </si>
  <si>
    <t>Lukas Wagner</t>
  </si>
  <si>
    <t>Stefano Bruno</t>
  </si>
  <si>
    <t>Brendan McEnroe</t>
  </si>
  <si>
    <t>Oscanibal Nagashyta</t>
  </si>
  <si>
    <t>Marko Kovacevic</t>
  </si>
  <si>
    <t>Cameron Neill</t>
  </si>
  <si>
    <t>Joshua Taylor</t>
  </si>
  <si>
    <t>Liam Alford</t>
  </si>
  <si>
    <t>Michael Attali</t>
  </si>
  <si>
    <t>Kevin Ray</t>
  </si>
  <si>
    <t>Thomas Waller</t>
  </si>
  <si>
    <t>Dominik C</t>
  </si>
  <si>
    <t>James Fuller</t>
  </si>
  <si>
    <t>Benoit Drouin</t>
  </si>
  <si>
    <t>Sascha Odoj</t>
  </si>
  <si>
    <t>Baudouin Callebaut</t>
  </si>
  <si>
    <t>Petbert Brännsson</t>
  </si>
  <si>
    <t>Ed Wickens</t>
  </si>
  <si>
    <t xml:space="preserve">Dani Buska </t>
  </si>
  <si>
    <t>Dennis dos Santos</t>
  </si>
  <si>
    <t>Daniel Vodrey</t>
  </si>
  <si>
    <t>Will B</t>
  </si>
  <si>
    <t>Thomas Wainwright</t>
  </si>
  <si>
    <t>John Castle</t>
  </si>
  <si>
    <t>Ignacio cueto</t>
  </si>
  <si>
    <t>Tim Hans Cichos</t>
  </si>
  <si>
    <t>Manuel D'isidoro</t>
  </si>
  <si>
    <t>Christian Snow</t>
  </si>
  <si>
    <t>Matt McGrath</t>
  </si>
  <si>
    <t>Frank Sylvester</t>
  </si>
  <si>
    <t>Matthew Beer</t>
  </si>
  <si>
    <t>Jack Rosenblit</t>
  </si>
  <si>
    <t>Adrian Torrijos</t>
  </si>
  <si>
    <t>Alvaro Molto</t>
  </si>
  <si>
    <t>Jess Lee</t>
  </si>
  <si>
    <t>Carlos Velasco</t>
  </si>
  <si>
    <t>kasper agdal</t>
  </si>
  <si>
    <t>Matthew Pashby</t>
  </si>
  <si>
    <t>Cesar Bracamonte</t>
  </si>
  <si>
    <t xml:space="preserve">Nathan  Thompson </t>
  </si>
  <si>
    <t>Karl Rohr</t>
  </si>
  <si>
    <t>Craig Boyle</t>
  </si>
  <si>
    <t>Morgan Serier</t>
  </si>
  <si>
    <t>Arran Folly</t>
  </si>
  <si>
    <t>patrick duda</t>
  </si>
  <si>
    <t>Nico Hölter</t>
  </si>
  <si>
    <t xml:space="preserve">Bing Torrance </t>
  </si>
  <si>
    <t>Lorenzo Terzaghi</t>
  </si>
  <si>
    <t>Christopher Harris</t>
  </si>
  <si>
    <t>Kristian M⌀ller</t>
  </si>
  <si>
    <t>Phillip Taylor</t>
  </si>
  <si>
    <t>Stefan Gmür</t>
  </si>
  <si>
    <t>Andrew Murchie</t>
  </si>
  <si>
    <t>Tim Taylor-Rose</t>
  </si>
  <si>
    <t>Chris Davis</t>
  </si>
  <si>
    <t>Tomas Alonso</t>
  </si>
  <si>
    <t>Tahsin Hamad</t>
  </si>
  <si>
    <t>Matthew Greathouse</t>
  </si>
  <si>
    <t>Andrew DiRoma</t>
  </si>
  <si>
    <t>Giacomo Cristofori</t>
  </si>
  <si>
    <t>Maxime Noel</t>
  </si>
  <si>
    <t>James Tapia</t>
  </si>
  <si>
    <t>Albert Andersen</t>
  </si>
  <si>
    <t>Jos Chang</t>
  </si>
  <si>
    <t xml:space="preserve">Luke McFadden </t>
  </si>
  <si>
    <t>Jam Gould</t>
  </si>
  <si>
    <t>William chaffee</t>
  </si>
  <si>
    <t>Brandon N</t>
  </si>
  <si>
    <t>Matt Lorah</t>
  </si>
  <si>
    <t>Andy Currie</t>
  </si>
  <si>
    <t>Kari Varpula</t>
  </si>
  <si>
    <t>Dominique Dery</t>
  </si>
  <si>
    <t>Rasmus Olsen</t>
  </si>
  <si>
    <t>Pavel Šebesta</t>
  </si>
  <si>
    <t>Jean-Richard Carbonneau</t>
  </si>
  <si>
    <t>Dylan Grimsrud</t>
  </si>
  <si>
    <t>Laurens Tjallingii</t>
  </si>
  <si>
    <t>Matthew Hopkins</t>
  </si>
  <si>
    <t>nicholas crutchfield</t>
  </si>
  <si>
    <t>Daniel González</t>
  </si>
  <si>
    <t>Matthias Kuck</t>
  </si>
  <si>
    <t>Zackary Layton</t>
  </si>
  <si>
    <t>E Pryor</t>
  </si>
  <si>
    <t>Joshua Sasso</t>
  </si>
  <si>
    <t>Alessandro Ingargiola</t>
  </si>
  <si>
    <t>Matthew Wilson</t>
  </si>
  <si>
    <t>Jack Morton</t>
  </si>
  <si>
    <t>Sam Barker</t>
  </si>
  <si>
    <t>Pavel  Šebesta</t>
  </si>
  <si>
    <t>darcy flaska</t>
  </si>
  <si>
    <t>Ruben Marin</t>
  </si>
  <si>
    <t>Leo Fálaris</t>
  </si>
  <si>
    <t>Jeremey Lea</t>
  </si>
  <si>
    <t>Lucas McConnell</t>
  </si>
  <si>
    <t>Federico Maffioletti</t>
  </si>
  <si>
    <t>Joe Grzywinski</t>
  </si>
  <si>
    <t>Tom Crowley</t>
  </si>
  <si>
    <t>Jared Clark</t>
  </si>
  <si>
    <t>Bernhard Horner</t>
  </si>
  <si>
    <t>Xema Errandonea</t>
  </si>
  <si>
    <t>Arron Graham</t>
  </si>
  <si>
    <t>Jonathan Okely</t>
  </si>
  <si>
    <t>Steve Curtis</t>
  </si>
  <si>
    <t>Raymond Williams</t>
  </si>
  <si>
    <t>Mike Atkins</t>
  </si>
  <si>
    <t>Ashlee Hayden</t>
  </si>
  <si>
    <t>Silvan Affolter</t>
  </si>
  <si>
    <t>Jonathon Anderson</t>
  </si>
  <si>
    <t>Jesse Day</t>
  </si>
  <si>
    <t>Alex Shankle</t>
  </si>
  <si>
    <t>Justin Enders</t>
  </si>
  <si>
    <t>Greg Jessop</t>
  </si>
  <si>
    <t>David Mohr</t>
  </si>
  <si>
    <t>Mark Hunter</t>
  </si>
  <si>
    <t>Justin Newman</t>
  </si>
  <si>
    <t>Jaume Grañó</t>
  </si>
  <si>
    <t>Steven Coombs</t>
  </si>
  <si>
    <t>Gregory McIntosh</t>
  </si>
  <si>
    <t>Erik Svendsen</t>
  </si>
  <si>
    <t>Tyler Eckard</t>
  </si>
  <si>
    <t>Bryce Johnston</t>
  </si>
  <si>
    <t>Kyle Zmurchyk</t>
  </si>
  <si>
    <t>Jayesh Jasvantal</t>
  </si>
  <si>
    <t>Paul Proisy</t>
  </si>
  <si>
    <t>Andrés Lozano</t>
  </si>
  <si>
    <t>Miles Tugman</t>
  </si>
  <si>
    <t>David Phillips</t>
  </si>
  <si>
    <t>Nobu Nobu</t>
  </si>
  <si>
    <t>Kieren Trimbee</t>
  </si>
  <si>
    <t>Alex Vilkaitis</t>
  </si>
  <si>
    <t>Nate Adkins</t>
  </si>
  <si>
    <t>Jim Wilson</t>
  </si>
  <si>
    <t>Alex Binns</t>
  </si>
  <si>
    <t>Michael Slemon</t>
  </si>
  <si>
    <t>Henning Wolf</t>
  </si>
  <si>
    <t>Gregg Hunter</t>
  </si>
  <si>
    <t>Carter Babbs</t>
  </si>
  <si>
    <t>Casey Woods</t>
  </si>
  <si>
    <t>Jaivol Victor</t>
  </si>
  <si>
    <t>James Williams</t>
  </si>
  <si>
    <t>Daniel Trotter</t>
  </si>
  <si>
    <t>Robert Fenning</t>
  </si>
  <si>
    <t>David Wood</t>
  </si>
  <si>
    <t>Chander Lieve</t>
  </si>
  <si>
    <t>Benjamin Salomon</t>
  </si>
  <si>
    <t>Sergio Panadero perez</t>
  </si>
  <si>
    <t>Camaron Markham</t>
  </si>
  <si>
    <t>Léo Barbey</t>
  </si>
  <si>
    <t>Eric Sopkow</t>
  </si>
  <si>
    <t>Sven Lundin</t>
  </si>
  <si>
    <t>Tomas Mayol</t>
  </si>
  <si>
    <t>Ray Lane</t>
  </si>
  <si>
    <t>Rick Roberts</t>
  </si>
  <si>
    <t>Carlos Alberto Gomez</t>
  </si>
  <si>
    <t>Benjamin Fults</t>
  </si>
  <si>
    <t>Scott Jones</t>
  </si>
  <si>
    <t>Brad Hartbauer</t>
  </si>
  <si>
    <t>Mike Bourgouin</t>
  </si>
  <si>
    <t>Balazs Olah</t>
  </si>
  <si>
    <t>Marcus Engblom</t>
  </si>
  <si>
    <t>Miles Hamrick</t>
  </si>
  <si>
    <t>Jingyu Hu</t>
  </si>
  <si>
    <t>Markus Wolf</t>
  </si>
  <si>
    <t>Charles Hollom</t>
  </si>
  <si>
    <t>Ian Hartsough</t>
  </si>
  <si>
    <t>Dennis David</t>
  </si>
  <si>
    <t>Jake Helm</t>
  </si>
  <si>
    <t>Natasa Belic</t>
  </si>
  <si>
    <t>Jonathan Franco</t>
  </si>
  <si>
    <t>Andrew Silverstein</t>
  </si>
  <si>
    <t>Andrew Graves</t>
  </si>
  <si>
    <t>samuel marra</t>
  </si>
  <si>
    <t>Vincent Venturella</t>
  </si>
  <si>
    <t>Miquel Juan</t>
  </si>
  <si>
    <t>Antti Ramstadius</t>
  </si>
  <si>
    <t>Sean Haigh</t>
  </si>
  <si>
    <t>Degan Kaczor</t>
  </si>
  <si>
    <t>Martin Supplies</t>
  </si>
  <si>
    <t>Mitch Bradshaw</t>
  </si>
  <si>
    <t>Cameron May</t>
  </si>
  <si>
    <t>Leonardo VertuÅ¡</t>
  </si>
  <si>
    <t>Jason Matley</t>
  </si>
  <si>
    <t>Johannes Hoogstraten</t>
  </si>
  <si>
    <t>Jordi Carbonell</t>
  </si>
  <si>
    <t>Doug Klem</t>
  </si>
  <si>
    <t>Alberto Lopez</t>
  </si>
  <si>
    <t>Ron Alsheimer</t>
  </si>
  <si>
    <t>Tim Weinbrecht</t>
  </si>
  <si>
    <t>Jordan Rees</t>
  </si>
  <si>
    <t>Benjamin Dupuy</t>
  </si>
  <si>
    <t>Tom Welsh</t>
  </si>
  <si>
    <t>Mike Geppert</t>
  </si>
  <si>
    <t>Miles Benjamin</t>
  </si>
  <si>
    <t>Philip Verduzco</t>
  </si>
  <si>
    <t>Sean Buckley</t>
  </si>
  <si>
    <t>Aaron Davey</t>
  </si>
  <si>
    <t>Jordan Raney</t>
  </si>
  <si>
    <t>francesco baiocco</t>
  </si>
  <si>
    <t>Brett Slack</t>
  </si>
  <si>
    <t>Ulf Thiele</t>
  </si>
  <si>
    <t>Nathan Watson</t>
  </si>
  <si>
    <t>Ryan Ledford</t>
  </si>
  <si>
    <t>Dan Wright</t>
  </si>
  <si>
    <t>Kriston Broxson</t>
  </si>
  <si>
    <t>Sean Tufnell</t>
  </si>
  <si>
    <t>Rémi Bissonnette</t>
  </si>
  <si>
    <t>Damian Grzybek</t>
  </si>
  <si>
    <t>Jack Ratley</t>
  </si>
  <si>
    <t>Paul Paul</t>
  </si>
  <si>
    <t>Jireh Mok</t>
  </si>
  <si>
    <t>Dillon Rieger</t>
  </si>
  <si>
    <t>Tyler Principio</t>
  </si>
  <si>
    <t>Thomas Smart</t>
  </si>
  <si>
    <t>Syd Razavi</t>
  </si>
  <si>
    <t>Martí Hernández</t>
  </si>
  <si>
    <t>George Goultidis</t>
  </si>
  <si>
    <t>Óscar C</t>
  </si>
  <si>
    <t>Tom Bell</t>
  </si>
  <si>
    <t>Asia Vann</t>
  </si>
  <si>
    <t>Mario Cano</t>
  </si>
  <si>
    <t>Jason Ready</t>
  </si>
  <si>
    <t>Everett Bradshaw</t>
  </si>
  <si>
    <t>Bryan Faber</t>
  </si>
  <si>
    <t>Scott Thompson</t>
  </si>
  <si>
    <t>Rocco Palombo</t>
  </si>
  <si>
    <t>Nathan Woodhall</t>
  </si>
  <si>
    <t>jean-vincent frucot</t>
  </si>
  <si>
    <t>Filippo Gianotti</t>
  </si>
  <si>
    <t>Nick Banister</t>
  </si>
  <si>
    <t>Javi Ornedo</t>
  </si>
  <si>
    <t>Sean Ricketts</t>
  </si>
  <si>
    <t>Ryan Agius</t>
  </si>
  <si>
    <t>Dominic Elson</t>
  </si>
  <si>
    <t>Tyler Brennan</t>
  </si>
  <si>
    <t>Jesper Hedlund</t>
  </si>
  <si>
    <t>Patrik Pintér</t>
  </si>
  <si>
    <t>Jeff Hofer</t>
  </si>
  <si>
    <t>Sergio Martin</t>
  </si>
  <si>
    <t>Josué Calero</t>
  </si>
  <si>
    <t>Joshua Aird</t>
  </si>
  <si>
    <t>Maxim Birch</t>
  </si>
  <si>
    <t>Roland Soós</t>
  </si>
  <si>
    <t>Jordan Salas</t>
  </si>
  <si>
    <t>Daniel Pérez Frontela</t>
  </si>
  <si>
    <t>James Fryer</t>
  </si>
  <si>
    <t>Jorge el hypy</t>
  </si>
  <si>
    <t>Will Preece</t>
  </si>
  <si>
    <t>Callum Piper</t>
  </si>
  <si>
    <t>Joel Henigson</t>
  </si>
  <si>
    <t>Rober Tai</t>
  </si>
  <si>
    <t>Ján HaláÄek</t>
  </si>
  <si>
    <t>Davide Mastrandrea</t>
  </si>
  <si>
    <t>MARIO 5</t>
  </si>
  <si>
    <t>Sebastian Oris Johannessen</t>
  </si>
  <si>
    <t>Greg Edmunds</t>
  </si>
  <si>
    <t>Robert Oglesby</t>
  </si>
  <si>
    <t>Morgan Norman</t>
  </si>
  <si>
    <t>Tiago Costa</t>
  </si>
  <si>
    <t>Carl Smith</t>
  </si>
  <si>
    <t>Scott Nicholson</t>
  </si>
  <si>
    <t>Paul Clever</t>
  </si>
  <si>
    <t>Lincoln Tidwell</t>
  </si>
  <si>
    <t>Alexander Hansen</t>
  </si>
  <si>
    <t>Nathan Miller</t>
  </si>
  <si>
    <t>David Owen</t>
  </si>
  <si>
    <t>Zachary Ginn</t>
  </si>
  <si>
    <t>Seth Branan</t>
  </si>
  <si>
    <t>Adalbert Ciszewski</t>
  </si>
  <si>
    <t>Bity .</t>
  </si>
  <si>
    <t>Frank Pullen</t>
  </si>
  <si>
    <t>Adrian Betés Ballarín</t>
  </si>
  <si>
    <t>Rune Holse</t>
  </si>
  <si>
    <t>Erik S</t>
  </si>
  <si>
    <t>roger gallego</t>
  </si>
  <si>
    <t>Mathias Danielsen</t>
  </si>
  <si>
    <t>Abián Daniel Belza Salas</t>
  </si>
  <si>
    <t>Tim Zaleski</t>
  </si>
  <si>
    <t>James Carroll</t>
  </si>
  <si>
    <t>Jay Eggett</t>
  </si>
  <si>
    <t>Ismael Beteta</t>
  </si>
  <si>
    <t>Andreas Angermund</t>
  </si>
  <si>
    <t>Kurtis Shinh</t>
  </si>
  <si>
    <t>David Dussiaume</t>
  </si>
  <si>
    <t>Adam Slovák</t>
  </si>
  <si>
    <t>Tom Matthews</t>
  </si>
  <si>
    <t>Aidan Lee</t>
  </si>
  <si>
    <t>Karl Turbide</t>
  </si>
  <si>
    <t>Courtney Brightwell</t>
  </si>
  <si>
    <t>Mitchell B</t>
  </si>
  <si>
    <t>Alexander Solkela</t>
  </si>
  <si>
    <t>Benedict Rich</t>
  </si>
  <si>
    <t>James Brick</t>
  </si>
  <si>
    <t>Gabe Schmidt</t>
  </si>
  <si>
    <t>Dean L</t>
  </si>
  <si>
    <t>Ken Trunks</t>
  </si>
  <si>
    <t>Steve Rieber</t>
  </si>
  <si>
    <t>Alex Theophanous</t>
  </si>
  <si>
    <t>Nick Thompson</t>
  </si>
  <si>
    <t>Matteo Culosi</t>
  </si>
  <si>
    <t>Ben Rose</t>
  </si>
  <si>
    <t>Clay Heilman</t>
  </si>
  <si>
    <t>ben liekefett</t>
  </si>
  <si>
    <t>Manuel Contreras</t>
  </si>
  <si>
    <t>Rodrigo Castillo</t>
  </si>
  <si>
    <t>Kamil Soldanski</t>
  </si>
  <si>
    <t>Petbert Brännson</t>
  </si>
  <si>
    <t>Josef Krier</t>
  </si>
  <si>
    <t>Joaquin Rodríguez llanes</t>
  </si>
  <si>
    <t>Paul Wray</t>
  </si>
  <si>
    <t>Giannis Sourtzis</t>
  </si>
  <si>
    <t>Héctor Slazayn</t>
  </si>
  <si>
    <t>Clayton Heilman</t>
  </si>
  <si>
    <t>Gene Murphy</t>
  </si>
  <si>
    <t>Dan Kiernan</t>
  </si>
  <si>
    <t>David Liehr</t>
  </si>
  <si>
    <t>Sascha Bittighofer</t>
  </si>
  <si>
    <t>Kevin Pfeil</t>
  </si>
  <si>
    <t>Alex Duncan</t>
  </si>
  <si>
    <t xml:space="preserve">Conor Gardner </t>
  </si>
  <si>
    <t>Henry Wagner</t>
  </si>
  <si>
    <t>Jonathan Cano Pantoja</t>
  </si>
  <si>
    <t>Chad Graham</t>
  </si>
  <si>
    <t>Aron Susuras</t>
  </si>
  <si>
    <t>Anders Gustavsson</t>
  </si>
  <si>
    <t>Nate V</t>
  </si>
  <si>
    <t>Mason Schmidt</t>
  </si>
  <si>
    <t>Aidan Rittgers</t>
  </si>
  <si>
    <t>Jesse Pomkoski</t>
  </si>
  <si>
    <t>Alexander Hemedinger</t>
  </si>
  <si>
    <t>Ruudy Abad</t>
  </si>
  <si>
    <t>Zexi Huang</t>
  </si>
  <si>
    <t>Mathias Tegtmeyer</t>
  </si>
  <si>
    <t>Guille Moya</t>
  </si>
  <si>
    <t>Phillip D'Anjou</t>
  </si>
  <si>
    <t>Landon Glunt</t>
  </si>
  <si>
    <t>Christina Ventura</t>
  </si>
  <si>
    <t>Brian Wood</t>
  </si>
  <si>
    <t>Kevin O'Brien</t>
  </si>
  <si>
    <t>Daniel Gibbons</t>
  </si>
  <si>
    <t>Elliott Miller</t>
  </si>
  <si>
    <t>Drew Bishop-Tsai</t>
  </si>
  <si>
    <t>Hugh Vogt V</t>
  </si>
  <si>
    <t>miguel angel</t>
  </si>
  <si>
    <t>Cristiano Calamita</t>
  </si>
  <si>
    <t>Paul Dam</t>
  </si>
  <si>
    <t>Sean Weatherstone</t>
  </si>
  <si>
    <t>Ð“Ð¾ÑˆÐ°Ð½ ÐšÐ¾Ñ€Ð¾Ð»ÐµÐ²</t>
  </si>
  <si>
    <t>RUS</t>
  </si>
  <si>
    <t>Jace Winter-Knight</t>
  </si>
  <si>
    <t>Serras Serras</t>
  </si>
  <si>
    <t>Cam Reid</t>
  </si>
  <si>
    <t>Leigh Martin</t>
  </si>
  <si>
    <t>Patrick Allen</t>
  </si>
  <si>
    <t>Maxim Terekhoff</t>
  </si>
  <si>
    <t>Roberto Santos</t>
  </si>
  <si>
    <t>Mat Kohlruss</t>
  </si>
  <si>
    <t>Tommy 1</t>
  </si>
  <si>
    <t>Connor Irwin</t>
  </si>
  <si>
    <t>RAUL GONZALEZ</t>
  </si>
  <si>
    <t>Gijs van Muijden</t>
  </si>
  <si>
    <t>Rhys Hodgson</t>
  </si>
  <si>
    <t>Daniel Smith</t>
  </si>
  <si>
    <t>Walter Duncan</t>
  </si>
  <si>
    <t>Thomas McKellar</t>
  </si>
  <si>
    <t>Daniel Gutiérrez</t>
  </si>
  <si>
    <t>nico van den hoek</t>
  </si>
  <si>
    <t>Greg Marlin</t>
  </si>
  <si>
    <t>Eirik Nyhagen</t>
  </si>
  <si>
    <t>Andrew Carlson</t>
  </si>
  <si>
    <t>Andre Hoffmann</t>
  </si>
  <si>
    <t>Carlos Maferlle</t>
  </si>
  <si>
    <t>Muke Lorton</t>
  </si>
  <si>
    <t>Ryan Keyzer</t>
  </si>
  <si>
    <t>Tiago Araujo</t>
  </si>
  <si>
    <t>Max Baumann</t>
  </si>
  <si>
    <t>Nik Grimnir</t>
  </si>
  <si>
    <t>Glenn McSpadden</t>
  </si>
  <si>
    <t>Al Edel</t>
  </si>
  <si>
    <t>Ivan Zaytsev</t>
  </si>
  <si>
    <t>Adam Grant</t>
  </si>
  <si>
    <t>Kyle Murray</t>
  </si>
  <si>
    <t>Connor Odea</t>
  </si>
  <si>
    <t>William Cleven</t>
  </si>
  <si>
    <t>Justin Guerette</t>
  </si>
  <si>
    <t>Christian Ventura</t>
  </si>
  <si>
    <t>Andrea Cuntró Chiari</t>
  </si>
  <si>
    <t>Robin Törnfeldt</t>
  </si>
  <si>
    <t>Flanker Xie</t>
  </si>
  <si>
    <t>Rafael Falcón</t>
  </si>
  <si>
    <t>Alex Chan</t>
  </si>
  <si>
    <t>Alejandro Ramirez</t>
  </si>
  <si>
    <t>Maxwell Mattingly</t>
  </si>
  <si>
    <t>Kai Neumann</t>
  </si>
  <si>
    <t>Mike Stewart</t>
  </si>
  <si>
    <t>Kaleb Breedlove</t>
  </si>
  <si>
    <t>Chris Daugherty</t>
  </si>
  <si>
    <t>David Deveraux</t>
  </si>
  <si>
    <t>Craig Hamilton</t>
  </si>
  <si>
    <t>Stephen Matta</t>
  </si>
  <si>
    <t>El Jugador  Enmascarado</t>
  </si>
  <si>
    <t>Warjavi Lord of War</t>
  </si>
  <si>
    <t>Martin Webb</t>
  </si>
  <si>
    <t>Ð¡ÐµÑ€ÐµÐ¶ÐµÐ½ÑŒÐºÐ° Ð¡ÐµÑ€ÐµÐ¶ÐµÐ½ÑŒÐºÐ°</t>
  </si>
  <si>
    <t>Mathieu Lorain</t>
  </si>
  <si>
    <t>Daniel Scott</t>
  </si>
  <si>
    <t>Drew Davenport</t>
  </si>
  <si>
    <t>Jens Freudenstein</t>
  </si>
  <si>
    <t>Pete Wlodarczyk</t>
  </si>
  <si>
    <t>Tamás Sziráczki</t>
  </si>
  <si>
    <t>Nick Frey</t>
  </si>
  <si>
    <t>Ethan Fleming</t>
  </si>
  <si>
    <t>Chris Ackerman</t>
  </si>
  <si>
    <t>Charis Sotiras</t>
  </si>
  <si>
    <t>David Costa</t>
  </si>
  <si>
    <t>Wyatt Schroeder</t>
  </si>
  <si>
    <t>Sam Turnbull</t>
  </si>
  <si>
    <t>Andy Simms</t>
  </si>
  <si>
    <t>Leo Barbey</t>
  </si>
  <si>
    <t>Solomon Quan</t>
  </si>
  <si>
    <t>Douglas Rosado</t>
  </si>
  <si>
    <t>Mario Alberto Carrasco Atienza</t>
  </si>
  <si>
    <t>James McQuaid</t>
  </si>
  <si>
    <t>Giovanni Cancio</t>
  </si>
  <si>
    <t>Kyle Tjornhom</t>
  </si>
  <si>
    <t>Stephen Burfitt</t>
  </si>
  <si>
    <t>Brian Brown</t>
  </si>
  <si>
    <t>Dillon Fiore</t>
  </si>
  <si>
    <t>Adam Cooke</t>
  </si>
  <si>
    <t>Tyler LaFleur</t>
  </si>
  <si>
    <t>Lawrence Krauter</t>
  </si>
  <si>
    <t>Robert McMillon</t>
  </si>
  <si>
    <t>xerach .</t>
  </si>
  <si>
    <t>Alfonso (Tato) Soto</t>
  </si>
  <si>
    <t>Oleg Morozov</t>
  </si>
  <si>
    <t>Damian  Rees</t>
  </si>
  <si>
    <t>Peter Horlock</t>
  </si>
  <si>
    <t>Robert Pötter</t>
  </si>
  <si>
    <t>Zhao Qiang Koh</t>
  </si>
  <si>
    <t>Rafael Zapata</t>
  </si>
  <si>
    <t>Ethan Johns</t>
  </si>
  <si>
    <t>David Bernal jimenez</t>
  </si>
  <si>
    <t>Rowan Kemeys</t>
  </si>
  <si>
    <t>Mike Bartlett</t>
  </si>
  <si>
    <t>Edris Ardalan</t>
  </si>
  <si>
    <t>Mathieu Rodier</t>
  </si>
  <si>
    <t>John Gray</t>
  </si>
  <si>
    <t>Jeremy Vines</t>
  </si>
  <si>
    <t>Eric Willms</t>
  </si>
  <si>
    <t>Noah Joseph</t>
  </si>
  <si>
    <t>Jonathon Hale</t>
  </si>
  <si>
    <t>Dalton Copeland</t>
  </si>
  <si>
    <t>Anthony Costanza</t>
  </si>
  <si>
    <t>Sergio Valverde</t>
  </si>
  <si>
    <t>David Smyth</t>
  </si>
  <si>
    <t>Marek Kradaxus Shatat</t>
  </si>
  <si>
    <t>Adam Hobbs</t>
  </si>
  <si>
    <t>Aik "Raja" Tuchow</t>
  </si>
  <si>
    <t>Simone Di Biagio</t>
  </si>
  <si>
    <t>Tom Lyons</t>
  </si>
  <si>
    <t>Åukasz Krysiak</t>
  </si>
  <si>
    <t>Adam Wills</t>
  </si>
  <si>
    <t>josh jordan</t>
  </si>
  <si>
    <t>Chris Elliott</t>
  </si>
  <si>
    <t>Brett Rabatin</t>
  </si>
  <si>
    <t>Sam Lazarus Crick</t>
  </si>
  <si>
    <t>Luis Pelegrina Gutiérrez</t>
  </si>
  <si>
    <t>Tráº§n Ngá»c Thanh Danh</t>
  </si>
  <si>
    <t>Michael Grove</t>
  </si>
  <si>
    <t>Christian Riel</t>
  </si>
  <si>
    <t>Don Trice</t>
  </si>
  <si>
    <t>Maiky Bon</t>
  </si>
  <si>
    <t>Piotr Roszkowski</t>
  </si>
  <si>
    <t>Charles Wilson</t>
  </si>
  <si>
    <t>Jeffrey 'Mezura' Nijhoff</t>
  </si>
  <si>
    <t>Beau Syas</t>
  </si>
  <si>
    <t>Gary Hayden</t>
  </si>
  <si>
    <t>Hasan Alaf</t>
  </si>
  <si>
    <t>Alex Cardeña</t>
  </si>
  <si>
    <t>Alejandro Jiménez González</t>
  </si>
  <si>
    <t>William Froehle</t>
  </si>
  <si>
    <t>Christopher Rossi</t>
  </si>
  <si>
    <t>Daniel Schulten-Hirst</t>
  </si>
  <si>
    <t>Bea Meadows</t>
  </si>
  <si>
    <t>Thomas Holmes</t>
  </si>
  <si>
    <t>George Vathipoulias</t>
  </si>
  <si>
    <t xml:space="preserve">Bity </t>
  </si>
  <si>
    <t>Thomas Cricca</t>
  </si>
  <si>
    <t>William Carehag</t>
  </si>
  <si>
    <t>James Hallam</t>
  </si>
  <si>
    <t>Tiphaine Ruy</t>
  </si>
  <si>
    <t>Alex Austin</t>
  </si>
  <si>
    <t>Jordi BR</t>
  </si>
  <si>
    <t>Craig Ellis</t>
  </si>
  <si>
    <t>Aaron Jones</t>
  </si>
  <si>
    <t>Gregory Hunter</t>
  </si>
  <si>
    <t>Francis Gaspar</t>
  </si>
  <si>
    <t>Tobi Black</t>
  </si>
  <si>
    <t>Jayke Harrison</t>
  </si>
  <si>
    <t>Louis-Philippe Surprenant</t>
  </si>
  <si>
    <t>Paige Tilden</t>
  </si>
  <si>
    <t>Iain Ferguson</t>
  </si>
  <si>
    <t>Ãlvaro Muñoz</t>
  </si>
  <si>
    <t>Chris Kuhlow</t>
  </si>
  <si>
    <t>Harrison Miller</t>
  </si>
  <si>
    <t>Filip Habán</t>
  </si>
  <si>
    <t>Tao Breese</t>
  </si>
  <si>
    <t>James Adams</t>
  </si>
  <si>
    <t>Cristian Moreno</t>
  </si>
  <si>
    <t>Rene Gabriel</t>
  </si>
  <si>
    <t>Hao Wu</t>
  </si>
  <si>
    <t>James Nelson</t>
  </si>
  <si>
    <t>Michael Thomson</t>
  </si>
  <si>
    <t>Andreas Kind</t>
  </si>
  <si>
    <t>Kim Ardbäck</t>
  </si>
  <si>
    <t>Frank Delmiro</t>
  </si>
  <si>
    <t>Diego El hostigador</t>
  </si>
  <si>
    <t>Reinotti Alessio</t>
  </si>
  <si>
    <t>Michal Dominus Noctis MíÅ¡ek</t>
  </si>
  <si>
    <t>Stephen Mazzeo</t>
  </si>
  <si>
    <t>BertoAlex Rend -1</t>
  </si>
  <si>
    <t>Andrea Beda</t>
  </si>
  <si>
    <t>James Wakefield</t>
  </si>
  <si>
    <t>Aaron Carr</t>
  </si>
  <si>
    <t>Kristoffer Mällberg</t>
  </si>
  <si>
    <t>Tariq Zahroof</t>
  </si>
  <si>
    <t>Mikey Herbert</t>
  </si>
  <si>
    <t>Koen van Diepen</t>
  </si>
  <si>
    <t>Kiko Fernandez</t>
  </si>
  <si>
    <t>Lucas Freed</t>
  </si>
  <si>
    <t>Preston Hunter</t>
  </si>
  <si>
    <t>Conor Ahern</t>
  </si>
  <si>
    <t>Ronald Bunnik</t>
  </si>
  <si>
    <t>Mike V</t>
  </si>
  <si>
    <t>Alex Forsyth</t>
  </si>
  <si>
    <t>Carlos Alberto Gomez Medina</t>
  </si>
  <si>
    <t>James Chalmers</t>
  </si>
  <si>
    <t>Keaton Marschman</t>
  </si>
  <si>
    <t>Kenton Bell</t>
  </si>
  <si>
    <t>Jonathan Weaver</t>
  </si>
  <si>
    <t>Blake Peterson</t>
  </si>
  <si>
    <t>Abraham Marqués Fernández</t>
  </si>
  <si>
    <t>Ed Johnson</t>
  </si>
  <si>
    <t>Samuel Martínez</t>
  </si>
  <si>
    <t>Luke Morton</t>
  </si>
  <si>
    <t>Lorenzo Pagni</t>
  </si>
  <si>
    <t>Oliver Bradeen</t>
  </si>
  <si>
    <t>Alvaro Encinas</t>
  </si>
  <si>
    <t>James Panek</t>
  </si>
  <si>
    <t>Marcel Boix</t>
  </si>
  <si>
    <t>Federico Bona</t>
  </si>
  <si>
    <t>Zoran Tillers</t>
  </si>
  <si>
    <t>Marc Knudsen</t>
  </si>
  <si>
    <t>Andrea Bacchetta</t>
  </si>
  <si>
    <t>Jamie Mullinax</t>
  </si>
  <si>
    <t>Alejandro Gonzalez-Caldevilla</t>
  </si>
  <si>
    <t>Heinrich von Keler</t>
  </si>
  <si>
    <t>David Ellis</t>
  </si>
  <si>
    <t>Michael McLean</t>
  </si>
  <si>
    <t>Kekoa Porter</t>
  </si>
  <si>
    <t>Aitor Benito</t>
  </si>
  <si>
    <t>andrew burgess</t>
  </si>
  <si>
    <t>walker shefchek</t>
  </si>
  <si>
    <t>Matthew Alix</t>
  </si>
  <si>
    <t>Moritz Wulff</t>
  </si>
  <si>
    <t>Jordi ENP</t>
  </si>
  <si>
    <t>Eric Rollender</t>
  </si>
  <si>
    <t>Phil Fortin</t>
  </si>
  <si>
    <t>Cody Diaz</t>
  </si>
  <si>
    <t>Britt Davis</t>
  </si>
  <si>
    <t>Dylan Lindner</t>
  </si>
  <si>
    <t>Guillaume Fauno</t>
  </si>
  <si>
    <t>Dave Ellis</t>
  </si>
  <si>
    <t>Joel Jannise</t>
  </si>
  <si>
    <t>Federico Novarese</t>
  </si>
  <si>
    <t>Steven White</t>
  </si>
  <si>
    <t>Torcuato Tejada Tauste</t>
  </si>
  <si>
    <t>Dan Schreiber</t>
  </si>
  <si>
    <t>Anthony Seymour</t>
  </si>
  <si>
    <t>Zach Knith</t>
  </si>
  <si>
    <t>David "Eltharion" Macek</t>
  </si>
  <si>
    <t>Simon Cote-LEcuyer</t>
  </si>
  <si>
    <t>Matt Eimers</t>
  </si>
  <si>
    <t>Brody Callihan</t>
  </si>
  <si>
    <t>Paco Lopez</t>
  </si>
  <si>
    <t>Zohar Konfino</t>
  </si>
  <si>
    <t>Luke Stephens</t>
  </si>
  <si>
    <t>Luke Tanner</t>
  </si>
  <si>
    <t>Samuel Wilton-Cooper</t>
  </si>
  <si>
    <t>Derek Clark</t>
  </si>
  <si>
    <t>Enrique Soto Borreiros</t>
  </si>
  <si>
    <t>Omero Romolo</t>
  </si>
  <si>
    <t>Adrian Lopez Cendan</t>
  </si>
  <si>
    <t>Daniel Brinkert</t>
  </si>
  <si>
    <t>Luis Gutiérrez</t>
  </si>
  <si>
    <t>Edward Valois</t>
  </si>
  <si>
    <t>Alex Rogers</t>
  </si>
  <si>
    <t>Andrew Muller</t>
  </si>
  <si>
    <t>alessio reinotti</t>
  </si>
  <si>
    <t>Germán Bielsa</t>
  </si>
  <si>
    <t>Nicolas Kyriazopoulos Panagiotopoulos</t>
  </si>
  <si>
    <t>Ciaran Smyth</t>
  </si>
  <si>
    <t>Zachary Kennedy</t>
  </si>
  <si>
    <t>Colin Oâ€™Brien</t>
  </si>
  <si>
    <t>Maury Paz</t>
  </si>
  <si>
    <t>Adri Gutiérrez</t>
  </si>
  <si>
    <t>Neal Gibson</t>
  </si>
  <si>
    <t>Jean-Christophe Vallée</t>
  </si>
  <si>
    <t>Dan Lumpkin</t>
  </si>
  <si>
    <t>Nick Cable</t>
  </si>
  <si>
    <t>Jesús Rico</t>
  </si>
  <si>
    <t>Terry Robertson</t>
  </si>
  <si>
    <t>Anton Sandström</t>
  </si>
  <si>
    <t>Jon Keightley</t>
  </si>
  <si>
    <t>Andrea Alfano</t>
  </si>
  <si>
    <t>Chad Reid</t>
  </si>
  <si>
    <t>Scott Errington-Bazley</t>
  </si>
  <si>
    <t>Konstantinos Tampakis</t>
  </si>
  <si>
    <t>Matthew Shepherd</t>
  </si>
  <si>
    <t>Sean Sparkman</t>
  </si>
  <si>
    <t>Thom O'Connell</t>
  </si>
  <si>
    <t>Cem Ozbay</t>
  </si>
  <si>
    <t>Alexander "Cedric19" Spörl</t>
  </si>
  <si>
    <t>Curro Gomez de Salazar</t>
  </si>
  <si>
    <t>Unai Calderón</t>
  </si>
  <si>
    <t>Kacper Skibowski</t>
  </si>
  <si>
    <t>Thiago Bastos</t>
  </si>
  <si>
    <t>Roma Toor</t>
  </si>
  <si>
    <t>Richard Arnold</t>
  </si>
  <si>
    <t>Tyler MacDonald</t>
  </si>
  <si>
    <t>King Wong Yu</t>
  </si>
  <si>
    <t>Lorenzo Carena</t>
  </si>
  <si>
    <t>Trish Celefaze</t>
  </si>
  <si>
    <t>David Rankovic</t>
  </si>
  <si>
    <t>Darrel Liebl</t>
  </si>
  <si>
    <t>James Bowers</t>
  </si>
  <si>
    <t>Roald renner Carstens Hansen</t>
  </si>
  <si>
    <t>JJ / Cropley</t>
  </si>
  <si>
    <t>Mike Hancox</t>
  </si>
  <si>
    <t>Joseph Hansen</t>
  </si>
  <si>
    <t>Paul Richards</t>
  </si>
  <si>
    <t>Lorenzo Casagrande</t>
  </si>
  <si>
    <t>Rubén Lasheras Sanz</t>
  </si>
  <si>
    <t>Tom Pawlyn</t>
  </si>
  <si>
    <t>Aleksandar Mužina</t>
  </si>
  <si>
    <t>Alan Bajramovic</t>
  </si>
  <si>
    <t>Trung Do Huu Bao</t>
  </si>
  <si>
    <t>Additional Person 3</t>
  </si>
  <si>
    <t>Nicolas Spoon</t>
  </si>
  <si>
    <t>Michel Lutz</t>
  </si>
  <si>
    <t xml:space="preserve">Macky Mckenzie </t>
  </si>
  <si>
    <t>HaungHao A</t>
  </si>
  <si>
    <t>Robert Curtis</t>
  </si>
  <si>
    <t>Guillermo De La Rocha</t>
  </si>
  <si>
    <t>Imperator Lawrence</t>
  </si>
  <si>
    <t>Tom Megens</t>
  </si>
  <si>
    <t>Cam Tataryn</t>
  </si>
  <si>
    <t>Robert Symes</t>
  </si>
  <si>
    <t>Joey van Steenbergen</t>
  </si>
  <si>
    <t>Ondrej Benda</t>
  </si>
  <si>
    <t>Oskar Jeszke</t>
  </si>
  <si>
    <t>Celso Casimiro</t>
  </si>
  <si>
    <t>Austin Wingfield</t>
  </si>
  <si>
    <t>Miguel Angel Mota Vera</t>
  </si>
  <si>
    <t>Cameron King</t>
  </si>
  <si>
    <t>Daniel Callaghan</t>
  </si>
  <si>
    <t>Daniel Correa</t>
  </si>
  <si>
    <t>Sergey Kovrov</t>
  </si>
  <si>
    <t>Zach Lambe</t>
  </si>
  <si>
    <t>Peter Josten</t>
  </si>
  <si>
    <t>Dennis Bengtsson</t>
  </si>
  <si>
    <t>Jacob Cline</t>
  </si>
  <si>
    <t>Donal Taylor</t>
  </si>
  <si>
    <t>Ivo Celic</t>
  </si>
  <si>
    <t>Alex Harmon</t>
  </si>
  <si>
    <t>YuChen Zhan</t>
  </si>
  <si>
    <t>Chaos du Fromage</t>
  </si>
  <si>
    <t>Warpfuel Gasstation</t>
  </si>
  <si>
    <t>Team AoS Poland - A</t>
  </si>
  <si>
    <t>Dan George</t>
  </si>
  <si>
    <t>JT Johnson</t>
  </si>
  <si>
    <t>Gabriel Velarde</t>
  </si>
  <si>
    <t>Jean-François Normand</t>
  </si>
  <si>
    <t>Tran Quoc Cuong</t>
  </si>
  <si>
    <t>Sarah Livingston</t>
  </si>
  <si>
    <t>Bartosz Malinowski</t>
  </si>
  <si>
    <t>sean oshaughnessy</t>
  </si>
  <si>
    <t>Benjamin Law</t>
  </si>
  <si>
    <t>Nathan deboer</t>
  </si>
  <si>
    <t>José Pérez</t>
  </si>
  <si>
    <t>Andrew Morehouse</t>
  </si>
  <si>
    <t>Daniel Porter</t>
  </si>
  <si>
    <t>Albert Edel</t>
  </si>
  <si>
    <t>Leonardo Pacheco</t>
  </si>
  <si>
    <t>Matthew Cawley</t>
  </si>
  <si>
    <t>Zachary Mursic</t>
  </si>
  <si>
    <t>Johannes Bündgen</t>
  </si>
  <si>
    <t>Mafi Mafi</t>
  </si>
  <si>
    <t>Gorka Morka</t>
  </si>
  <si>
    <t>Robert Ballantyne</t>
  </si>
  <si>
    <t>Hunter Atkins</t>
  </si>
  <si>
    <t>Thaddeus Crawford</t>
  </si>
  <si>
    <t>Adrián Manzano Tapia</t>
  </si>
  <si>
    <t>TseungTsu Donnelly</t>
  </si>
  <si>
    <t>Lauritz Dahl</t>
  </si>
  <si>
    <t>Ryan Anderson</t>
  </si>
  <si>
    <t>Jack Wright</t>
  </si>
  <si>
    <t>Julen Haliax</t>
  </si>
  <si>
    <t>Artrax Ruben</t>
  </si>
  <si>
    <t>Josh Bloor</t>
  </si>
  <si>
    <t>SERGIO 2</t>
  </si>
  <si>
    <t>Alejandro Gamiz</t>
  </si>
  <si>
    <t>test7 test7</t>
  </si>
  <si>
    <t>Tommy Lee</t>
  </si>
  <si>
    <t>Jeremy Drugeot</t>
  </si>
  <si>
    <t xml:space="preserve">Michael Plewinski </t>
  </si>
  <si>
    <t>Josh Stuart</t>
  </si>
  <si>
    <t>Frank Gasparino</t>
  </si>
  <si>
    <t>Brian Chick</t>
  </si>
  <si>
    <t>Dennis Altenhoff</t>
  </si>
  <si>
    <t>Jack Ballard</t>
  </si>
  <si>
    <t>Nicolas MARSU</t>
  </si>
  <si>
    <t>Euan Bedford-Cooper</t>
  </si>
  <si>
    <t>Rob Fortin</t>
  </si>
  <si>
    <t>Tom Brown</t>
  </si>
  <si>
    <t>Damian Musci</t>
  </si>
  <si>
    <t>Joshua Cobb</t>
  </si>
  <si>
    <t>Josh Hartloper</t>
  </si>
  <si>
    <t>Jason Weber</t>
  </si>
  <si>
    <t>Keegan(They/Them) De Leon</t>
  </si>
  <si>
    <t>Oleg Krasulin</t>
  </si>
  <si>
    <t>Alexander Krohn</t>
  </si>
  <si>
    <t>Ben Curry</t>
  </si>
  <si>
    <t>Brett Perkins</t>
  </si>
  <si>
    <t>Micky Bastión</t>
  </si>
  <si>
    <t>Josh Headley</t>
  </si>
  <si>
    <t>Jesco Lange</t>
  </si>
  <si>
    <t>Mathieu Comtois</t>
  </si>
  <si>
    <t>Alvaro Caseiro</t>
  </si>
  <si>
    <t>Neil Foerster</t>
  </si>
  <si>
    <t>Aaron Wilson</t>
  </si>
  <si>
    <t>Neil Percival</t>
  </si>
  <si>
    <t>Fran Hernández</t>
  </si>
  <si>
    <t>Scott Paterson</t>
  </si>
  <si>
    <t>Niels La Cour Vium</t>
  </si>
  <si>
    <t>Jorge Chisbert Fernandez</t>
  </si>
  <si>
    <t>Gabriel Fisher</t>
  </si>
  <si>
    <t>Connor T</t>
  </si>
  <si>
    <t>Luca Ghelfi</t>
  </si>
  <si>
    <t>Peter Noone</t>
  </si>
  <si>
    <t>Cameron Young</t>
  </si>
  <si>
    <t>Jacob Millar</t>
  </si>
  <si>
    <t>Jon Warmington</t>
  </si>
  <si>
    <t>Franxu Axo</t>
  </si>
  <si>
    <t>Steaphen Isaac</t>
  </si>
  <si>
    <t>Niccolo' Lindiri</t>
  </si>
  <si>
    <t>Christopher Pagel</t>
  </si>
  <si>
    <t>Guillem Gutierrez</t>
  </si>
  <si>
    <t>pbodyjel NA</t>
  </si>
  <si>
    <t>Andrew Martin</t>
  </si>
  <si>
    <t>Hendrik "Shoemaker" Schumacher</t>
  </si>
  <si>
    <t>Peter Häring</t>
  </si>
  <si>
    <t xml:space="preserve">Bastian Gerstner </t>
  </si>
  <si>
    <t>Javier Peiro Aguado</t>
  </si>
  <si>
    <t>PlzeÅˆský PaÅˆári</t>
  </si>
  <si>
    <t>Marco van der Sluijs</t>
  </si>
  <si>
    <t>Roarke Engelhardt</t>
  </si>
  <si>
    <t>Todd Hardacre</t>
  </si>
  <si>
    <t>Matthew Kowalyk</t>
  </si>
  <si>
    <t>Tobias Gerk</t>
  </si>
  <si>
    <t>Vicente Serra</t>
  </si>
  <si>
    <t>Phil Cordy</t>
  </si>
  <si>
    <t>Manuel Koch</t>
  </si>
  <si>
    <t>Jordan Siler</t>
  </si>
  <si>
    <t>Russell Crowe</t>
  </si>
  <si>
    <t>DJ Townsend</t>
  </si>
  <si>
    <t>Ricky Durgin</t>
  </si>
  <si>
    <t>Luke Frankcombe</t>
  </si>
  <si>
    <t>Kaleb Barnes</t>
  </si>
  <si>
    <t>Andrea Vitelli</t>
  </si>
  <si>
    <t>Lars Kant</t>
  </si>
  <si>
    <t>Kazhim Jaime</t>
  </si>
  <si>
    <t>Nadav Bloshtein</t>
  </si>
  <si>
    <t>Levi Aanen</t>
  </si>
  <si>
    <t>KÄ“vin Zoren</t>
  </si>
  <si>
    <t>Enrique del Olmo de Medina</t>
  </si>
  <si>
    <t>Rob Elliott</t>
  </si>
  <si>
    <t>Myrcella Helv</t>
  </si>
  <si>
    <t>Eric Urbas</t>
  </si>
  <si>
    <t>Jacob Morris</t>
  </si>
  <si>
    <t>Vittorio Canzani</t>
  </si>
  <si>
    <t>Antonio Jesus Garcia Sierra</t>
  </si>
  <si>
    <t>Luuk Peeters</t>
  </si>
  <si>
    <t>Lionel Miranda</t>
  </si>
  <si>
    <t>Susan Niewoonder</t>
  </si>
  <si>
    <t>Giulio Mancini</t>
  </si>
  <si>
    <t>Lurido Luridi</t>
  </si>
  <si>
    <t>Johan Palm</t>
  </si>
  <si>
    <t>Filippo Vivirito</t>
  </si>
  <si>
    <t>Mike Metcalf</t>
  </si>
  <si>
    <t>TomáÅ¡ RÅ¯t</t>
  </si>
  <si>
    <t>Rishii smol</t>
  </si>
  <si>
    <t>Joseph Pagano</t>
  </si>
  <si>
    <t>Robert Bishop</t>
  </si>
  <si>
    <t>Carlos Berrios</t>
  </si>
  <si>
    <t>George Reed</t>
  </si>
  <si>
    <t>Sean Kelly-McGeehan</t>
  </si>
  <si>
    <t>Lorenzo Barbotto</t>
  </si>
  <si>
    <t>Daniele Lucarini</t>
  </si>
  <si>
    <t>Arturo Guerrero</t>
  </si>
  <si>
    <t>Daniel Tadman</t>
  </si>
  <si>
    <t>Alexander Soo Solkela</t>
  </si>
  <si>
    <t>Brandon Heather</t>
  </si>
  <si>
    <t>Mike vagenos</t>
  </si>
  <si>
    <t>Thomas Matuszewski</t>
  </si>
  <si>
    <t>Voggo -</t>
  </si>
  <si>
    <t>MichaÃ«l Rizzo</t>
  </si>
  <si>
    <t>Tom Skelton</t>
  </si>
  <si>
    <t>Edgar Sergues</t>
  </si>
  <si>
    <t>Darcey Brown</t>
  </si>
  <si>
    <t>Aik Tuchow</t>
  </si>
  <si>
    <t>David Hernandez</t>
  </si>
  <si>
    <t>Hunter Wright</t>
  </si>
  <si>
    <t>Matthew Minner</t>
  </si>
  <si>
    <t>Jonathan Miguel Gonzalez Torreño</t>
  </si>
  <si>
    <t>Bohuslav Bobo Zivny</t>
  </si>
  <si>
    <t>tyler lark</t>
  </si>
  <si>
    <t>Miguel Ãngel Osuna Antúnez</t>
  </si>
  <si>
    <t>Mason Crawford</t>
  </si>
  <si>
    <t>Vincent Gagnon-Charest</t>
  </si>
  <si>
    <t>Matthew Teague</t>
  </si>
  <si>
    <t>Philip Schwenk</t>
  </si>
  <si>
    <t>Sebastian Andersson</t>
  </si>
  <si>
    <t>Rolf Rosenwanger</t>
  </si>
  <si>
    <t>Captain Awful</t>
  </si>
  <si>
    <t>Chris Welfare</t>
  </si>
  <si>
    <t>Miguel Ãngel Osuna</t>
  </si>
  <si>
    <t>simone martino</t>
  </si>
  <si>
    <t>James Crossland</t>
  </si>
  <si>
    <t>Finn Milton</t>
  </si>
  <si>
    <t>Adrian UCCA</t>
  </si>
  <si>
    <t>Oliver Vedeld</t>
  </si>
  <si>
    <t>Cedric Delort</t>
  </si>
  <si>
    <t>Yarden Tito</t>
  </si>
  <si>
    <t>Robert Vincent</t>
  </si>
  <si>
    <t>nikolas bapirasi</t>
  </si>
  <si>
    <t>Harald Sannum</t>
  </si>
  <si>
    <t>Kalle M</t>
  </si>
  <si>
    <t>Josiito 98</t>
  </si>
  <si>
    <t>Fran Puerto</t>
  </si>
  <si>
    <t>David Atkins</t>
  </si>
  <si>
    <t>Fraser Smart</t>
  </si>
  <si>
    <t>Elias Poggi</t>
  </si>
  <si>
    <t>Edoardo Tirloni</t>
  </si>
  <si>
    <t>Jeff Bodeen</t>
  </si>
  <si>
    <t>Christoph Schwemmer</t>
  </si>
  <si>
    <t>Jan Plucar</t>
  </si>
  <si>
    <t>Daniel Kotov</t>
  </si>
  <si>
    <t>Damian Small</t>
  </si>
  <si>
    <t>Pablo Manga</t>
  </si>
  <si>
    <t>Bryan Smith</t>
  </si>
  <si>
    <t>Joe Tremain</t>
  </si>
  <si>
    <t>James Robinson</t>
  </si>
  <si>
    <t>Rob Hall</t>
  </si>
  <si>
    <t>Elise Sullivan</t>
  </si>
  <si>
    <t>Leon Jansen</t>
  </si>
  <si>
    <t>Ronan Millocheau</t>
  </si>
  <si>
    <t>Wally Mason-Grant</t>
  </si>
  <si>
    <t>Stephen Bennett</t>
  </si>
  <si>
    <t>Anthony Quilty</t>
  </si>
  <si>
    <t>Russell Perkins</t>
  </si>
  <si>
    <t>Jonas Rådemar</t>
  </si>
  <si>
    <t>Leo Kyp</t>
  </si>
  <si>
    <t>Filip Bahula</t>
  </si>
  <si>
    <t>Leo "Audam" López</t>
  </si>
  <si>
    <t>Eddy Andrews</t>
  </si>
  <si>
    <t>Pavel Jarmara</t>
  </si>
  <si>
    <t xml:space="preserve">Josh  Boyton </t>
  </si>
  <si>
    <t>Sam Briggs</t>
  </si>
  <si>
    <t>David Barnaby</t>
  </si>
  <si>
    <t>Koen Stender</t>
  </si>
  <si>
    <t>Erik Stork</t>
  </si>
  <si>
    <t>Gunnar Fountian</t>
  </si>
  <si>
    <t xml:space="preserve">Greg Shelton </t>
  </si>
  <si>
    <t>Dimitris Petouris</t>
  </si>
  <si>
    <t>Gianni Criveller</t>
  </si>
  <si>
    <t>Freddie Chalk</t>
  </si>
  <si>
    <t>Cassidy Rasmussen</t>
  </si>
  <si>
    <t>Dan Norris</t>
  </si>
  <si>
    <t>Zac Boyd</t>
  </si>
  <si>
    <t>Marek "Kradaxus" Shatat</t>
  </si>
  <si>
    <t>Jack Tite</t>
  </si>
  <si>
    <t>Devin Gunderson</t>
  </si>
  <si>
    <t xml:space="preserve">Panochita  Mojada </t>
  </si>
  <si>
    <t>Jack Williams</t>
  </si>
  <si>
    <t>Joe MFDAY</t>
  </si>
  <si>
    <t>Ben Biddiss</t>
  </si>
  <si>
    <t>James Landis</t>
  </si>
  <si>
    <t>Simon Eccles</t>
  </si>
  <si>
    <t>Ben Mohlie</t>
  </si>
  <si>
    <t>Cristian Castro</t>
  </si>
  <si>
    <t>Zachary Juhl</t>
  </si>
  <si>
    <t>Teo López García</t>
  </si>
  <si>
    <t>Ross Wuestenfeld</t>
  </si>
  <si>
    <t>Dan Brad</t>
  </si>
  <si>
    <t>ðŸ—¡ï¸TdC_ Joseises</t>
  </si>
  <si>
    <t>Derek Carrier</t>
  </si>
  <si>
    <t>Brian Cherrington</t>
  </si>
  <si>
    <t>Jon Carbone</t>
  </si>
  <si>
    <t>Stratos Togias</t>
  </si>
  <si>
    <t>Gordon Friedrichs</t>
  </si>
  <si>
    <t>Jason Flanzer</t>
  </si>
  <si>
    <t>David Romero</t>
  </si>
  <si>
    <t>Piotr Sajewicz</t>
  </si>
  <si>
    <t>Ð’Ð°Ð´Ð¸Ð¼ Ð”Ð¾Ñ‡ÐºÐ¸</t>
  </si>
  <si>
    <t>Donte Coburn</t>
  </si>
  <si>
    <t>Sabastian Warnas</t>
  </si>
  <si>
    <t>Tom Hodgson</t>
  </si>
  <si>
    <t>Douwe Klomp</t>
  </si>
  <si>
    <t>Raffi Ichkanian</t>
  </si>
  <si>
    <t>Kyler Tewell</t>
  </si>
  <si>
    <t>Christopher Gravenstine</t>
  </si>
  <si>
    <t>Larry King</t>
  </si>
  <si>
    <t>Luke Stange</t>
  </si>
  <si>
    <t>Rey L</t>
  </si>
  <si>
    <t>Levi Chester</t>
  </si>
  <si>
    <t>Joseph Triezenberg</t>
  </si>
  <si>
    <t>Jon Peladeau</t>
  </si>
  <si>
    <t>Samuel Gould</t>
  </si>
  <si>
    <t>Bart Kennelly</t>
  </si>
  <si>
    <t>Josh Barron</t>
  </si>
  <si>
    <t>Brook hirst</t>
  </si>
  <si>
    <t>Danny M</t>
  </si>
  <si>
    <t>Gareth Thomas</t>
  </si>
  <si>
    <t>Jack Gerlicher</t>
  </si>
  <si>
    <t>Daniel Hatch</t>
  </si>
  <si>
    <t>Quang Trung BÃ¹i</t>
  </si>
  <si>
    <t>Cee Kay</t>
  </si>
  <si>
    <t>Andrew Korous</t>
  </si>
  <si>
    <t>Jeffrey Ebeling</t>
  </si>
  <si>
    <t>Zach Smith</t>
  </si>
  <si>
    <t>Eli Lister</t>
  </si>
  <si>
    <t>Marc Beltran</t>
  </si>
  <si>
    <t>Bill Curry</t>
  </si>
  <si>
    <t>Paul Ruddell</t>
  </si>
  <si>
    <t>Mario Bumbury</t>
  </si>
  <si>
    <t>Jack Jack</t>
  </si>
  <si>
    <t>Nicky Martin</t>
  </si>
  <si>
    <t>isaac-akira Piercey</t>
  </si>
  <si>
    <t>Nate Ebertowski</t>
  </si>
  <si>
    <t>Kristoffer Sp⌀er</t>
  </si>
  <si>
    <t>Grayson Martinez</t>
  </si>
  <si>
    <t>Gustav Lund Nordqvist</t>
  </si>
  <si>
    <t>Johann Kinser</t>
  </si>
  <si>
    <t>Edwin Cho</t>
  </si>
  <si>
    <t>Christopher Hiley</t>
  </si>
  <si>
    <t>Mike Burch</t>
  </si>
  <si>
    <t>Flo Voggenthaler</t>
  </si>
  <si>
    <t>Gal Barak</t>
  </si>
  <si>
    <t>Adrian Agudo</t>
  </si>
  <si>
    <t>Shanee Nishry</t>
  </si>
  <si>
    <t>Zano Korellio</t>
  </si>
  <si>
    <t>Valerio Antonetti</t>
  </si>
  <si>
    <t>Rafel Undespocs</t>
  </si>
  <si>
    <t>Mick Bertrand</t>
  </si>
  <si>
    <t>Stella Mack</t>
  </si>
  <si>
    <t>Christopher Pulley</t>
  </si>
  <si>
    <t>Benjamin Larmore</t>
  </si>
  <si>
    <t>Eilam Deinard</t>
  </si>
  <si>
    <t>LukáÅ¡ Bárta</t>
  </si>
  <si>
    <t>Andrew Hyde</t>
  </si>
  <si>
    <t>Logan Cox</t>
  </si>
  <si>
    <t>Vinosh Bagabathesewaran</t>
  </si>
  <si>
    <t>Jordi Moragues</t>
  </si>
  <si>
    <t>James Field</t>
  </si>
  <si>
    <t>Neil Kimball</t>
  </si>
  <si>
    <t>Oriol Bayés</t>
  </si>
  <si>
    <t>jiri nemrava</t>
  </si>
  <si>
    <t>Timothy Muller</t>
  </si>
  <si>
    <t>lluis sanchis</t>
  </si>
  <si>
    <t>Lars Wollner</t>
  </si>
  <si>
    <t>Craig Robertson</t>
  </si>
  <si>
    <t>James Clark</t>
  </si>
  <si>
    <t>David Bishop-Miller</t>
  </si>
  <si>
    <t>Adam Nyborg</t>
  </si>
  <si>
    <t>Juan Carlos Alcalá Oliver</t>
  </si>
  <si>
    <t>Mario BCP</t>
  </si>
  <si>
    <t>Josh Selfe</t>
  </si>
  <si>
    <t>David Lewis</t>
  </si>
  <si>
    <t>Math Mallow</t>
  </si>
  <si>
    <t>Damien avon</t>
  </si>
  <si>
    <t>Sean McNamara</t>
  </si>
  <si>
    <t>Valentin Vaillant</t>
  </si>
  <si>
    <t>John Compton</t>
  </si>
  <si>
    <t>Craig / Graham</t>
  </si>
  <si>
    <t>Laurie H-W</t>
  </si>
  <si>
    <t>Diego Manuel Gonzalez Perez</t>
  </si>
  <si>
    <t>Emilo Cruz</t>
  </si>
  <si>
    <t>Benjamin Hudson</t>
  </si>
  <si>
    <t>Henrik Waage</t>
  </si>
  <si>
    <t>Toby Thomas</t>
  </si>
  <si>
    <t>Dean Dean</t>
  </si>
  <si>
    <t>Andrew Weber</t>
  </si>
  <si>
    <t>Chris Cuevas</t>
  </si>
  <si>
    <t>Adam Madmar</t>
  </si>
  <si>
    <t>Rob Hull</t>
  </si>
  <si>
    <t>Diego Quiroz</t>
  </si>
  <si>
    <t>Christian Walter</t>
  </si>
  <si>
    <t>edwin de vries</t>
  </si>
  <si>
    <t>Ethan Leon</t>
  </si>
  <si>
    <t>Aaron Janecke</t>
  </si>
  <si>
    <t>Adrián Ruiz LOLO</t>
  </si>
  <si>
    <t>Daniel Díaz</t>
  </si>
  <si>
    <t>Connor Tolbert</t>
  </si>
  <si>
    <t>Lachlan Gordon</t>
  </si>
  <si>
    <t>LordRodolfo .</t>
  </si>
  <si>
    <t>Jeremy Page</t>
  </si>
  <si>
    <t>Jingxiao Zhou</t>
  </si>
  <si>
    <t>José Melchor Vicente Gómez</t>
  </si>
  <si>
    <t>Jamie Mchugh</t>
  </si>
  <si>
    <t>Nathan Lee</t>
  </si>
  <si>
    <t>Frederik Denkvist</t>
  </si>
  <si>
    <t>Danick Gagné</t>
  </si>
  <si>
    <t>Zachary Welch</t>
  </si>
  <si>
    <t>Price Vanderburg</t>
  </si>
  <si>
    <t>Simon Stevens</t>
  </si>
  <si>
    <t>Sean Mckinney</t>
  </si>
  <si>
    <t>nathan north</t>
  </si>
  <si>
    <t>Arturo Gonzalez</t>
  </si>
  <si>
    <t>Joshua Miller</t>
  </si>
  <si>
    <t>Michil Fedorov</t>
  </si>
  <si>
    <t>Tanzi Rahman</t>
  </si>
  <si>
    <t>Paul "Bademeister86" Kant</t>
  </si>
  <si>
    <t>Kyle Provencher</t>
  </si>
  <si>
    <t>Gabriel Fiedler</t>
  </si>
  <si>
    <t>Audrey Gordon-Carlisle</t>
  </si>
  <si>
    <t>Matt Dale</t>
  </si>
  <si>
    <t>Palmer Middlekauff</t>
  </si>
  <si>
    <t>Randy Saucier</t>
  </si>
  <si>
    <t>Leonard A</t>
  </si>
  <si>
    <t>Ivan Moreno</t>
  </si>
  <si>
    <t>Chris Slye</t>
  </si>
  <si>
    <t>Matthew Dye</t>
  </si>
  <si>
    <t>Maxo Vega</t>
  </si>
  <si>
    <t>Damian Diaz</t>
  </si>
  <si>
    <t>Martí Roig Centelles</t>
  </si>
  <si>
    <t>Ethan Vollmer</t>
  </si>
  <si>
    <t>Adam Cunis</t>
  </si>
  <si>
    <t>Cody Case</t>
  </si>
  <si>
    <t>Angelo Paulo Mogul</t>
  </si>
  <si>
    <t>Arturo Serrano Vega</t>
  </si>
  <si>
    <t>Jason Sanders</t>
  </si>
  <si>
    <t>Anthony Ramirez</t>
  </si>
  <si>
    <t>Christian Peschke</t>
  </si>
  <si>
    <t>Lincoln Granberg</t>
  </si>
  <si>
    <t>Hayden Long</t>
  </si>
  <si>
    <t>Gleaser</t>
  </si>
  <si>
    <t>Lachlan Crowther</t>
  </si>
  <si>
    <t>Brendan Stanton</t>
  </si>
  <si>
    <t>Kevin Vovard</t>
  </si>
  <si>
    <t>Donnie Goerlitz</t>
  </si>
  <si>
    <t>Javier Céspedes</t>
  </si>
  <si>
    <t>Iain Clark</t>
  </si>
  <si>
    <t>laurent GREEDO</t>
  </si>
  <si>
    <t>Jack Ship</t>
  </si>
  <si>
    <t>ðŸ”¨Izan Enrich agea</t>
  </si>
  <si>
    <t xml:space="preserve">Kenneth Chambers </t>
  </si>
  <si>
    <t>Juan Antonio Sánchez Rosado</t>
  </si>
  <si>
    <t>Herb Donstreet</t>
  </si>
  <si>
    <t>Josh Chournos</t>
  </si>
  <si>
    <t>Luke Simon</t>
  </si>
  <si>
    <t>Marcel Brock</t>
  </si>
  <si>
    <t>Rob Melish</t>
  </si>
  <si>
    <t>Stephan Porquier</t>
  </si>
  <si>
    <t>Cortney Goodwin</t>
  </si>
  <si>
    <t xml:space="preserve">Cinnamon Sandman </t>
  </si>
  <si>
    <t>Rene Gomez</t>
  </si>
  <si>
    <t>Fernando Suarez</t>
  </si>
  <si>
    <t>Will Hardy</t>
  </si>
  <si>
    <t>Samuel Valdez</t>
  </si>
  <si>
    <t>Daniel Landrum</t>
  </si>
  <si>
    <t>Ray Standage</t>
  </si>
  <si>
    <t>Aaron Wall</t>
  </si>
  <si>
    <t>Robert Hurst</t>
  </si>
  <si>
    <t>Obladi Oblada</t>
  </si>
  <si>
    <t>Jack Johnson</t>
  </si>
  <si>
    <t>Martin Quinn</t>
  </si>
  <si>
    <t>Conal Brosnan</t>
  </si>
  <si>
    <t>Marco Feldrapp</t>
  </si>
  <si>
    <t>Lodewijk de Stoppelaar</t>
  </si>
  <si>
    <t>Pablo Durán</t>
  </si>
  <si>
    <t>David Schloesser</t>
  </si>
  <si>
    <t>Ted Ekegren</t>
  </si>
  <si>
    <t>Henrik H⌀jgaard nielsen</t>
  </si>
  <si>
    <t>Nick Kennedy</t>
  </si>
  <si>
    <t>Stefan Guggenberger</t>
  </si>
  <si>
    <t>Alex Mall</t>
  </si>
  <si>
    <t>Mattigan Mason</t>
  </si>
  <si>
    <t>Arno Patris</t>
  </si>
  <si>
    <t>Michael McMullen</t>
  </si>
  <si>
    <t>Cheap Outsourcing</t>
  </si>
  <si>
    <t>Arthur Devaud Aguilella</t>
  </si>
  <si>
    <t>Pelos Juanpe</t>
  </si>
  <si>
    <t>Jonathan Spencer</t>
  </si>
  <si>
    <t>Jon Bingus</t>
  </si>
  <si>
    <t>Ricardo Gala</t>
  </si>
  <si>
    <t>Lester Rea</t>
  </si>
  <si>
    <t>Locklan Hall</t>
  </si>
  <si>
    <t>NataÅ¡a Belic</t>
  </si>
  <si>
    <t>Steven Barnes</t>
  </si>
  <si>
    <t>Fernando Di Maria</t>
  </si>
  <si>
    <t>Thomas Stora</t>
  </si>
  <si>
    <t>James Sutton</t>
  </si>
  <si>
    <t>Nicholas Petrosky</t>
  </si>
  <si>
    <t>Antonio Jesús Burgos Lorenzo</t>
  </si>
  <si>
    <t>Christopher Collie</t>
  </si>
  <si>
    <t>Till "Intothewilds" Standtke</t>
  </si>
  <si>
    <t>Matthieu Caix</t>
  </si>
  <si>
    <t>Marshall S</t>
  </si>
  <si>
    <t>Tim Middlecoate</t>
  </si>
  <si>
    <t>Nathan Wood</t>
  </si>
  <si>
    <t>Tim "Hansi97" Cichos</t>
  </si>
  <si>
    <t>Alessandro Tirloni</t>
  </si>
  <si>
    <t xml:space="preserve">Dan  Bradshaw </t>
  </si>
  <si>
    <t>Alex Duffy</t>
  </si>
  <si>
    <t>Kristian Robertson</t>
  </si>
  <si>
    <t>Christopher Hanel</t>
  </si>
  <si>
    <t>Travis Frier</t>
  </si>
  <si>
    <t>Dennis Illichmann</t>
  </si>
  <si>
    <t>Lars Stork</t>
  </si>
  <si>
    <t>Blake Bowen</t>
  </si>
  <si>
    <t>Nicholas Sajben</t>
  </si>
  <si>
    <t>Sophie  Dolling</t>
  </si>
  <si>
    <t>Jack Donkers</t>
  </si>
  <si>
    <t>Magnus Mikkelsen</t>
  </si>
  <si>
    <t>Alex Cargnel</t>
  </si>
  <si>
    <t>William Hardy</t>
  </si>
  <si>
    <t>Stuart Leak</t>
  </si>
  <si>
    <t>Daniel Orosz</t>
  </si>
  <si>
    <t>Isaac Ramadan</t>
  </si>
  <si>
    <t>Jason Wells</t>
  </si>
  <si>
    <t>Jcarlos Sánchez</t>
  </si>
  <si>
    <t>Lennart â€Lillenâ€ Svensson</t>
  </si>
  <si>
    <t>Adam Lindsey</t>
  </si>
  <si>
    <t>Dallas Pfriem</t>
  </si>
  <si>
    <t>Matt Baker</t>
  </si>
  <si>
    <t>Nicholas Force</t>
  </si>
  <si>
    <t>Lawrence Chi</t>
  </si>
  <si>
    <t>Nick Robert</t>
  </si>
  <si>
    <t>Daniel López Casao</t>
  </si>
  <si>
    <t>Riccardo Zanetti</t>
  </si>
  <si>
    <t>Daniel Axe</t>
  </si>
  <si>
    <t>Balázs Jáger</t>
  </si>
  <si>
    <t>john laflamme</t>
  </si>
  <si>
    <t>Richard Renneke</t>
  </si>
  <si>
    <t>Ben Routier</t>
  </si>
  <si>
    <t>Spyros Kemekenidis</t>
  </si>
  <si>
    <t>Joseph Gillespie</t>
  </si>
  <si>
    <t>John Evison</t>
  </si>
  <si>
    <t>george papatheodorou</t>
  </si>
  <si>
    <t>James Stamper</t>
  </si>
  <si>
    <t>David Espejo Ibañez</t>
  </si>
  <si>
    <t>Jesse PERKINS</t>
  </si>
  <si>
    <t>Jarryd Wilson</t>
  </si>
  <si>
    <t>Matia Astarita</t>
  </si>
  <si>
    <t>Robert Panting</t>
  </si>
  <si>
    <t>Ozzy Lievano</t>
  </si>
  <si>
    <t>Christopher Kennedy</t>
  </si>
  <si>
    <t>Ross Pearson</t>
  </si>
  <si>
    <t>Kyle Western</t>
  </si>
  <si>
    <t>Joel Ong</t>
  </si>
  <si>
    <t>Mike Hendrix</t>
  </si>
  <si>
    <t>Nicholas Ruesink-Brown</t>
  </si>
  <si>
    <t>Juan Pablo Fernandez</t>
  </si>
  <si>
    <t>Mikey Hurdle</t>
  </si>
  <si>
    <t>Tanner MacCormack-McCool</t>
  </si>
  <si>
    <t>Jonathan Guibert</t>
  </si>
  <si>
    <t>Manuel Oliva</t>
  </si>
  <si>
    <t>Ð¡ÐµÑ€Ð³ÐµÐ¹ ÐÐ»ÐµÐºÑÐµÐµÐ²</t>
  </si>
  <si>
    <t>Dave Rockett</t>
  </si>
  <si>
    <t>Phil Pafralides</t>
  </si>
  <si>
    <t>Luca Del Bolgia</t>
  </si>
  <si>
    <t>Robbed</t>
  </si>
  <si>
    <t>James Dolan</t>
  </si>
  <si>
    <t>René Rosenberg</t>
  </si>
  <si>
    <t>Andrew Simons</t>
  </si>
  <si>
    <t>Alexander Spörl</t>
  </si>
  <si>
    <t>Ageo Perez</t>
  </si>
  <si>
    <t>Marcus Persson</t>
  </si>
  <si>
    <t>Tiago Carmona</t>
  </si>
  <si>
    <t>Adriano De Luca</t>
  </si>
  <si>
    <t>Ludwig Reinel</t>
  </si>
  <si>
    <t>Fabio Sartor</t>
  </si>
  <si>
    <t>Alex Fleay</t>
  </si>
  <si>
    <t>Jen Sperry</t>
  </si>
  <si>
    <t>Justin Machesney</t>
  </si>
  <si>
    <t>Jeremy Cooper</t>
  </si>
  <si>
    <t>Adam TomeÄek</t>
  </si>
  <si>
    <t>Patrick LeClair</t>
  </si>
  <si>
    <t>Tom Mölders</t>
  </si>
  <si>
    <t>Brandon Rego</t>
  </si>
  <si>
    <t>Matthew Feltham</t>
  </si>
  <si>
    <t>Daniel Amador</t>
  </si>
  <si>
    <t>Michael Fox</t>
  </si>
  <si>
    <t>Cody Meins</t>
  </si>
  <si>
    <t>Antonio Palazzo</t>
  </si>
  <si>
    <t>Harry Brough</t>
  </si>
  <si>
    <t>Aleksandar Bogdanovic</t>
  </si>
  <si>
    <t>Richard McQuarrie</t>
  </si>
  <si>
    <t>Russell Moore</t>
  </si>
  <si>
    <t>Marcelo G Lara Vega</t>
  </si>
  <si>
    <t>Matthew Brooks</t>
  </si>
  <si>
    <t>jacob Whitehouse</t>
  </si>
  <si>
    <t>Dax Skildum</t>
  </si>
  <si>
    <t>Carlos Hernandez</t>
  </si>
  <si>
    <t>Carolus. Citra</t>
  </si>
  <si>
    <t>Víctor DiaZ</t>
  </si>
  <si>
    <t>Hogg Euan</t>
  </si>
  <si>
    <t>Andrew Gale</t>
  </si>
  <si>
    <t>Vince Groome</t>
  </si>
  <si>
    <t>Tyler Wason</t>
  </si>
  <si>
    <t>Svend Christopher</t>
  </si>
  <si>
    <t>Daniel Taurok</t>
  </si>
  <si>
    <t>Vince Ptacek</t>
  </si>
  <si>
    <t>Carl Hall</t>
  </si>
  <si>
    <t>Ryan Walker</t>
  </si>
  <si>
    <t>Xavier Barrera</t>
  </si>
  <si>
    <t>Xander Bennett</t>
  </si>
  <si>
    <t>Dan Trotter</t>
  </si>
  <si>
    <t>Sam Roubicek</t>
  </si>
  <si>
    <t>Alejandro Morales</t>
  </si>
  <si>
    <t>Jeff Steenbarger</t>
  </si>
  <si>
    <t>Jonathan Weretka (i am here against my will jonrob has my family hostage)</t>
  </si>
  <si>
    <t>AXO el Joaquin G. C. Gomariz</t>
  </si>
  <si>
    <t>Dylan Close</t>
  </si>
  <si>
    <t>Noah Singer</t>
  </si>
  <si>
    <t>Juan Pedro Tovar</t>
  </si>
  <si>
    <t>Luis Cañas Rodríguez</t>
  </si>
  <si>
    <t>Will Owens</t>
  </si>
  <si>
    <t>Daniil â€œUnbound Fluxâ€ Ousdin</t>
  </si>
  <si>
    <t>Fran Moreno</t>
  </si>
  <si>
    <t>James Smith</t>
  </si>
  <si>
    <t>Yu Don Lau</t>
  </si>
  <si>
    <t>Jeff Martens</t>
  </si>
  <si>
    <t>Gonzalo Oeo Farelo</t>
  </si>
  <si>
    <t>Pontus Krontoft</t>
  </si>
  <si>
    <t>Nick Klose</t>
  </si>
  <si>
    <t>Chris Pruitt</t>
  </si>
  <si>
    <t>Jose García</t>
  </si>
  <si>
    <t>Pietro Leali</t>
  </si>
  <si>
    <t>Mike Norton</t>
  </si>
  <si>
    <t>Lee Taylor</t>
  </si>
  <si>
    <t>Billy Clingman</t>
  </si>
  <si>
    <t>Ricardo Kelly</t>
  </si>
  <si>
    <t>Gustavo Laurencio</t>
  </si>
  <si>
    <t>Andy Beardon</t>
  </si>
  <si>
    <t>Da Bad Moon Loons - Matthew Gouldesbrough</t>
  </si>
  <si>
    <t>Vito Roppo</t>
  </si>
  <si>
    <t>Marco Hasmann</t>
  </si>
  <si>
    <t>Chris Collmus</t>
  </si>
  <si>
    <t>Nicholas Wilson</t>
  </si>
  <si>
    <t>Zak Kulhan</t>
  </si>
  <si>
    <t>Logan Haga</t>
  </si>
  <si>
    <t>Jax Teller</t>
  </si>
  <si>
    <t>Aaron Martin</t>
  </si>
  <si>
    <t>Nick Halsall</t>
  </si>
  <si>
    <t>Kelly Martin</t>
  </si>
  <si>
    <t>Bobby Joe Thomas</t>
  </si>
  <si>
    <t>Daniel Rodriguez Jorge</t>
  </si>
  <si>
    <t>Manu Wüthrich</t>
  </si>
  <si>
    <t>David Diez</t>
  </si>
  <si>
    <t>Mitch Gleeson</t>
  </si>
  <si>
    <t>Brandon Nisich</t>
  </si>
  <si>
    <t>Jonas "GeobeO" Meinecke</t>
  </si>
  <si>
    <t>Salvatore Piscopo</t>
  </si>
  <si>
    <t>Eoghan Kelly</t>
  </si>
  <si>
    <t>Brian Lilly</t>
  </si>
  <si>
    <t>Cory Tillotson</t>
  </si>
  <si>
    <t>Ry B</t>
  </si>
  <si>
    <t>Stuart Knight</t>
  </si>
  <si>
    <t>James Poletaev</t>
  </si>
  <si>
    <t xml:space="preserve">Benjamin  Tranter </t>
  </si>
  <si>
    <t>Sam Edwards</t>
  </si>
  <si>
    <t>Chris Connor</t>
  </si>
  <si>
    <t>Brian Hollenberger</t>
  </si>
  <si>
    <t>The JTJ</t>
  </si>
  <si>
    <t>Andrew Peters</t>
  </si>
  <si>
    <t>Jan JJ JanÅ¯</t>
  </si>
  <si>
    <t>Olivier Godbout</t>
  </si>
  <si>
    <t>Charly PV</t>
  </si>
  <si>
    <t xml:space="preserve">Jorge Bretoniano Solans </t>
  </si>
  <si>
    <t>Silvain Bianco</t>
  </si>
  <si>
    <t>Mikkel Thomsen</t>
  </si>
  <si>
    <t>Richard Sanchez</t>
  </si>
  <si>
    <t>Trev Moffat</t>
  </si>
  <si>
    <t>Paul Wise</t>
  </si>
  <si>
    <t>Joseph Jones</t>
  </si>
  <si>
    <t>Ismael Villarreal Ruiz</t>
  </si>
  <si>
    <t>Hai Bui</t>
  </si>
  <si>
    <t>Robert Marazita</t>
  </si>
  <si>
    <t>Robert Rajkowski</t>
  </si>
  <si>
    <t>Thomas Chloros</t>
  </si>
  <si>
    <t>Jan Krumlin</t>
  </si>
  <si>
    <t>Michael Lowis</t>
  </si>
  <si>
    <t>Thomas Fagerholm</t>
  </si>
  <si>
    <t>Riyathe Al-janabi</t>
  </si>
  <si>
    <t>Maxime Guillemin</t>
  </si>
  <si>
    <t>Vasileioa Marios Papapetros Poriotis</t>
  </si>
  <si>
    <t>Greg Taylor</t>
  </si>
  <si>
    <t>Andreas Johansson (ANJO)</t>
  </si>
  <si>
    <t>Lenny Lyon</t>
  </si>
  <si>
    <t>Chris Bryant</t>
  </si>
  <si>
    <t>Connor Davidson</t>
  </si>
  <si>
    <t>Felipe Garzon</t>
  </si>
  <si>
    <t>Alessio Rossi</t>
  </si>
  <si>
    <t>Andreas Kuchenbrod</t>
  </si>
  <si>
    <t>Dennis Drein</t>
  </si>
  <si>
    <t>Tyler Armentrout</t>
  </si>
  <si>
    <t>Anthony La Selva</t>
  </si>
  <si>
    <t>Andrew Dicksen</t>
  </si>
  <si>
    <t>Vojta KubiÄina</t>
  </si>
  <si>
    <t>Drew Lombardo</t>
  </si>
  <si>
    <t>Corcho The Famous Streamer</t>
  </si>
  <si>
    <t>Aaron Malone</t>
  </si>
  <si>
    <t>Scott Littleton</t>
  </si>
  <si>
    <t>Dan Lavigne</t>
  </si>
  <si>
    <t>Matthew Seeman</t>
  </si>
  <si>
    <t>James Hulance</t>
  </si>
  <si>
    <t>Kevin Page</t>
  </si>
  <si>
    <t>EMPE Ignacio</t>
  </si>
  <si>
    <t>Maximiliano Cintolesi</t>
  </si>
  <si>
    <t>Derek Swift</t>
  </si>
  <si>
    <t>Matt Graesser</t>
  </si>
  <si>
    <t>David Hernández Vázquez</t>
  </si>
  <si>
    <t>Ricky Cullers</t>
  </si>
  <si>
    <t>Aiden Barlow</t>
  </si>
  <si>
    <t>Nathan Stewart</t>
  </si>
  <si>
    <t>Nathan Ievers</t>
  </si>
  <si>
    <t>Jonathon French</t>
  </si>
  <si>
    <t>Nick Hardy</t>
  </si>
  <si>
    <t>Carlo Bonazzi del Poggetto</t>
  </si>
  <si>
    <t>KJon C</t>
  </si>
  <si>
    <t>Stuart Robertson</t>
  </si>
  <si>
    <t>John Tanner</t>
  </si>
  <si>
    <t>Cody Bernard</t>
  </si>
  <si>
    <t>Ryan Lavoie</t>
  </si>
  <si>
    <t>Matthew Ching</t>
  </si>
  <si>
    <t>Mario Martínez</t>
  </si>
  <si>
    <t>Rob Bottomley</t>
  </si>
  <si>
    <t>Fitts Fittock</t>
  </si>
  <si>
    <t>Andreas Geretschläger</t>
  </si>
  <si>
    <t>Ãngel Martínez</t>
  </si>
  <si>
    <t>Nathan Maurer</t>
  </si>
  <si>
    <t>John Rocco</t>
  </si>
  <si>
    <t>Andrew Ferguson</t>
  </si>
  <si>
    <t>Sami Hänninen</t>
  </si>
  <si>
    <t>quentin woodward</t>
  </si>
  <si>
    <t>Nick Matthysen</t>
  </si>
  <si>
    <t>Eli Vollmer</t>
  </si>
  <si>
    <t>Benjamin Engel</t>
  </si>
  <si>
    <t>Paul Given</t>
  </si>
  <si>
    <t>Andrew Johnson</t>
  </si>
  <si>
    <t>Gianluca Benedetti</t>
  </si>
  <si>
    <t>Matthew Kendall</t>
  </si>
  <si>
    <t>Gary Percival</t>
  </si>
  <si>
    <t>Rory B</t>
  </si>
  <si>
    <t>Oliver Ceyhun</t>
  </si>
  <si>
    <t>carl bagnall</t>
  </si>
  <si>
    <t>Borja Robles</t>
  </si>
  <si>
    <t>Denny Renz</t>
  </si>
  <si>
    <t>Davis Gravel</t>
  </si>
  <si>
    <t>Loken Loker</t>
  </si>
  <si>
    <t>Pajama Pants</t>
  </si>
  <si>
    <t>Andy (Michael) Brown</t>
  </si>
  <si>
    <t>Jon Harris</t>
  </si>
  <si>
    <t>Miguel "Eagle" Aguila</t>
  </si>
  <si>
    <t>Dale Kurdziel</t>
  </si>
  <si>
    <t xml:space="preserve">Porti  </t>
  </si>
  <si>
    <t>Francesco Rombi</t>
  </si>
  <si>
    <t>Devin Roser</t>
  </si>
  <si>
    <t>Miles Silbor II</t>
  </si>
  <si>
    <t>William Harris</t>
  </si>
  <si>
    <t>Joe Benson</t>
  </si>
  <si>
    <t>Raul Golo</t>
  </si>
  <si>
    <t>Trey Nakamura</t>
  </si>
  <si>
    <t>JC Fermin</t>
  </si>
  <si>
    <t>Floyd Porter</t>
  </si>
  <si>
    <t>Luke Willoughby</t>
  </si>
  <si>
    <t>Michael "Mitru_the_Hunter" Rüffer</t>
  </si>
  <si>
    <t>Justin Kerr</t>
  </si>
  <si>
    <t>Geoff Hanson</t>
  </si>
  <si>
    <t>Todd Meilleur</t>
  </si>
  <si>
    <t>Riccardo D'Uva</t>
  </si>
  <si>
    <t>Alexander Japit</t>
  </si>
  <si>
    <t>Evan Jorstad</t>
  </si>
  <si>
    <t>Mark Kammel</t>
  </si>
  <si>
    <t>Wayne Holder</t>
  </si>
  <si>
    <t>Gabriel Arteaga</t>
  </si>
  <si>
    <t>Kobi Ryan</t>
  </si>
  <si>
    <t>Yaroslav Turov</t>
  </si>
  <si>
    <t>Adam Everitt</t>
  </si>
  <si>
    <t>Ben Mardle</t>
  </si>
  <si>
    <t>Derek Hildebrandt</t>
  </si>
  <si>
    <t>Mika Lowis</t>
  </si>
  <si>
    <t>Rob Hanna</t>
  </si>
  <si>
    <t>Danh Tráº§n</t>
  </si>
  <si>
    <t>Chema Cruz</t>
  </si>
  <si>
    <t>Jethro Ray</t>
  </si>
  <si>
    <t>James Elward</t>
  </si>
  <si>
    <t>Malcolm Price</t>
  </si>
  <si>
    <t>John Juzwicki</t>
  </si>
  <si>
    <t>John Michael Carr</t>
  </si>
  <si>
    <t>Filusero UCCA</t>
  </si>
  <si>
    <t>Sam Tunbull</t>
  </si>
  <si>
    <t>Kyle Shermet</t>
  </si>
  <si>
    <t>Jonathan Bui</t>
  </si>
  <si>
    <t>Ben Bauman</t>
  </si>
  <si>
    <t>Devis Marzullo</t>
  </si>
  <si>
    <t>Tommy Burke</t>
  </si>
  <si>
    <t>Sam Wilder</t>
  </si>
  <si>
    <t>Gareth Hall</t>
  </si>
  <si>
    <t>Andrea Filhol</t>
  </si>
  <si>
    <t>Gary Martin</t>
  </si>
  <si>
    <t>Oscasmita Nagashyta</t>
  </si>
  <si>
    <t>Dano Colon</t>
  </si>
  <si>
    <t>Raphael Loza</t>
  </si>
  <si>
    <t>Mario DeMatteo</t>
  </si>
  <si>
    <t>Janne Mäkynen</t>
  </si>
  <si>
    <t>Krzysztof Jezierski</t>
  </si>
  <si>
    <t>Aaron Smith</t>
  </si>
  <si>
    <t>Marc Ayotte</t>
  </si>
  <si>
    <t>Stephan Röder</t>
  </si>
  <si>
    <t>Matteo Chesini</t>
  </si>
  <si>
    <t>Liam Baddeley</t>
  </si>
  <si>
    <t>Zack Dennett</t>
  </si>
  <si>
    <t>Keven Rand</t>
  </si>
  <si>
    <t>Marcin Budzynski</t>
  </si>
  <si>
    <t>Juan Carlos López de la Torre</t>
  </si>
  <si>
    <t>Mike Nees</t>
  </si>
  <si>
    <t>Jason W</t>
  </si>
  <si>
    <t>Raphael Boyon</t>
  </si>
  <si>
    <t>Josh Raine</t>
  </si>
  <si>
    <t>Dennis Mattsson</t>
  </si>
  <si>
    <t>Kobory Zsolt</t>
  </si>
  <si>
    <t>Stephen Morris</t>
  </si>
  <si>
    <t>Nathan Littlechild</t>
  </si>
  <si>
    <t>Danny McGeehan</t>
  </si>
  <si>
    <t>Andrew Chadwick</t>
  </si>
  <si>
    <t>Kevin Leclerc</t>
  </si>
  <si>
    <t>Richard Marek</t>
  </si>
  <si>
    <t>Joan LongHair</t>
  </si>
  <si>
    <t>Philip Schifano</t>
  </si>
  <si>
    <t>Will Baier</t>
  </si>
  <si>
    <t>Kevin Stevens</t>
  </si>
  <si>
    <t>Luis Mendoza</t>
  </si>
  <si>
    <t>Max Weeks</t>
  </si>
  <si>
    <t>Marco Vago</t>
  </si>
  <si>
    <t>Daniel Karaban</t>
  </si>
  <si>
    <t>Etienne Ouellette</t>
  </si>
  <si>
    <t>James Zizo</t>
  </si>
  <si>
    <t>Sarren Woodford</t>
  </si>
  <si>
    <t>leo wilcox</t>
  </si>
  <si>
    <t>Julian López</t>
  </si>
  <si>
    <t>Marcus Hotard</t>
  </si>
  <si>
    <t>Alex Fleet</t>
  </si>
  <si>
    <t>Mark Reifsteck</t>
  </si>
  <si>
    <t>William Holley</t>
  </si>
  <si>
    <t>David Blanchard-Wright</t>
  </si>
  <si>
    <t>Michael Strang</t>
  </si>
  <si>
    <t>Kyle Liefting</t>
  </si>
  <si>
    <t>Alex FF</t>
  </si>
  <si>
    <t>Georgios Moudatsos</t>
  </si>
  <si>
    <t>Ãdám Parádi</t>
  </si>
  <si>
    <t>yuri g</t>
  </si>
  <si>
    <t>Olly Goodwin</t>
  </si>
  <si>
    <t>Martin Chapman</t>
  </si>
  <si>
    <t>Dominik -</t>
  </si>
  <si>
    <t>Rob Paterson</t>
  </si>
  <si>
    <t>Dave Carter</t>
  </si>
  <si>
    <t>nino janko</t>
  </si>
  <si>
    <t>Jack Higgs</t>
  </si>
  <si>
    <t>Mark Pilkington</t>
  </si>
  <si>
    <t>Myrxe11a Helvetica</t>
  </si>
  <si>
    <t>Aziz AyZee</t>
  </si>
  <si>
    <t>Javier Muñoz Escuin</t>
  </si>
  <si>
    <t>Richard Brickacek</t>
  </si>
  <si>
    <t>Zihui Zhong</t>
  </si>
  <si>
    <t>Niels La Cour M⌀ller</t>
  </si>
  <si>
    <t>Michael Grenon</t>
  </si>
  <si>
    <t>Tanner MacCormack</t>
  </si>
  <si>
    <t>Christoph Maier</t>
  </si>
  <si>
    <t>Shaun Phillips</t>
  </si>
  <si>
    <t>Yoshu The bad</t>
  </si>
  <si>
    <t>Sebastian Dodson</t>
  </si>
  <si>
    <t>Jamie Grunberg</t>
  </si>
  <si>
    <t>Phillip Jensen</t>
  </si>
  <si>
    <t>Myrxella Helv</t>
  </si>
  <si>
    <t>Brandon Davaz</t>
  </si>
  <si>
    <t>Lenny Rundblad</t>
  </si>
  <si>
    <t>Aaron Gundersen</t>
  </si>
  <si>
    <t>John Pawlak</t>
  </si>
  <si>
    <t>Erwan Margotin</t>
  </si>
  <si>
    <t>Christopher Nellis</t>
  </si>
  <si>
    <t>Juan Carlos Juankar</t>
  </si>
  <si>
    <t>M. Wulff</t>
  </si>
  <si>
    <t>Shaun Oram</t>
  </si>
  <si>
    <t>Philipp Fuessl</t>
  </si>
  <si>
    <t>Andrew Tipton</t>
  </si>
  <si>
    <t>Hank Scorpio</t>
  </si>
  <si>
    <t>Ryan Mantey</t>
  </si>
  <si>
    <t>John Meier</t>
  </si>
  <si>
    <t>Erich Devendorf</t>
  </si>
  <si>
    <t>Caleb Nitcher</t>
  </si>
  <si>
    <t>Noah Bijelic</t>
  </si>
  <si>
    <t>Jason Noack</t>
  </si>
  <si>
    <t>Johannes Trunk</t>
  </si>
  <si>
    <t>Pierce Bolger</t>
  </si>
  <si>
    <t xml:space="preserve">David McCarthy </t>
  </si>
  <si>
    <t>Alexander French</t>
  </si>
  <si>
    <t>Bryan Baker</t>
  </si>
  <si>
    <t>Scott Norwood</t>
  </si>
  <si>
    <t>ROMON HERRERUS</t>
  </si>
  <si>
    <t>Adam â€žPejzubâ€œ Slovák</t>
  </si>
  <si>
    <t>Guy Collins</t>
  </si>
  <si>
    <t>Kyle Desjarlais</t>
  </si>
  <si>
    <t>Jordan Ashworth</t>
  </si>
  <si>
    <t>Mike van den Ham</t>
  </si>
  <si>
    <t>Klaas Harm Wiggerman</t>
  </si>
  <si>
    <t>Daniel Markov</t>
  </si>
  <si>
    <t>Jeremy Williams</t>
  </si>
  <si>
    <t>Jake Stojanovic</t>
  </si>
  <si>
    <t>Sean Davidson</t>
  </si>
  <si>
    <t>Tristen Heller</t>
  </si>
  <si>
    <t>Josh Poller</t>
  </si>
  <si>
    <t>Kevin Zoren</t>
  </si>
  <si>
    <t>Alessandro Terruzzi</t>
  </si>
  <si>
    <t>Bobby Brown</t>
  </si>
  <si>
    <t>Thomas Parker</t>
  </si>
  <si>
    <t>Jude Suvak</t>
  </si>
  <si>
    <t>Harris Hoin</t>
  </si>
  <si>
    <t>Rob Mellish</t>
  </si>
  <si>
    <t>Philippe Mongeau</t>
  </si>
  <si>
    <t>Travis Revicki</t>
  </si>
  <si>
    <t>Fabien Dubost</t>
  </si>
  <si>
    <t>Tom Nauke</t>
  </si>
  <si>
    <t>Nyara sheila</t>
  </si>
  <si>
    <t>Emanuele Bedin</t>
  </si>
  <si>
    <t>Daniel Romero</t>
  </si>
  <si>
    <t>Ezekiel Lytle</t>
  </si>
  <si>
    <t>John Brock III</t>
  </si>
  <si>
    <t>Cameron Quaderer</t>
  </si>
  <si>
    <t>stefano veccio</t>
  </si>
  <si>
    <t>Jessica Deuel</t>
  </si>
  <si>
    <t>Martin "Historian" Mikkelsen</t>
  </si>
  <si>
    <t>Gene Mills</t>
  </si>
  <si>
    <t>Mr. Kenneth Solli</t>
  </si>
  <si>
    <t>Gavin Peacock</t>
  </si>
  <si>
    <t>Thomas Bakke</t>
  </si>
  <si>
    <t>Denis Osterman</t>
  </si>
  <si>
    <t>Rob Proscia</t>
  </si>
  <si>
    <t>Robert Budesheim</t>
  </si>
  <si>
    <t>Tucker Barco</t>
  </si>
  <si>
    <t>Dan B</t>
  </si>
  <si>
    <t>Christian Lewis</t>
  </si>
  <si>
    <t xml:space="preserve">James  Landis </t>
  </si>
  <si>
    <t>Josh Carol</t>
  </si>
  <si>
    <t>Rob Garfinkle</t>
  </si>
  <si>
    <t>John Zermati</t>
  </si>
  <si>
    <t>Nestor Labrador</t>
  </si>
  <si>
    <t xml:space="preserve">Ian Belcher </t>
  </si>
  <si>
    <t>Andy Shea</t>
  </si>
  <si>
    <t>Gee Gavin</t>
  </si>
  <si>
    <t>Francis Nissen</t>
  </si>
  <si>
    <t>Matteo Mansueto</t>
  </si>
  <si>
    <t>Liam Docherty</t>
  </si>
  <si>
    <t>Alex Hunt</t>
  </si>
  <si>
    <t>brendan mckernan</t>
  </si>
  <si>
    <t>Mike Varela</t>
  </si>
  <si>
    <t>Mitchell Dorcas</t>
  </si>
  <si>
    <t>mat mallow</t>
  </si>
  <si>
    <t>Rodney Norman</t>
  </si>
  <si>
    <t>Alexander Belanger</t>
  </si>
  <si>
    <t>Sam Mengel</t>
  </si>
  <si>
    <t>Son of Gork or maybe Mork</t>
  </si>
  <si>
    <t>Theodore McCalmant</t>
  </si>
  <si>
    <t>Matt Ammendolia</t>
  </si>
  <si>
    <t>Matteo Sereni</t>
  </si>
  <si>
    <t>Emile Douilhet</t>
  </si>
  <si>
    <t>Mik Harps⌀e</t>
  </si>
  <si>
    <t>Brian Fox</t>
  </si>
  <si>
    <t>Logan Vanderwarker</t>
  </si>
  <si>
    <t>federico Argenio</t>
  </si>
  <si>
    <t>David Otec</t>
  </si>
  <si>
    <t>Alex McDonald</t>
  </si>
  <si>
    <t>Lance Gagner</t>
  </si>
  <si>
    <t>Jayden Hargraves</t>
  </si>
  <si>
    <t>Luis ArmaGGon</t>
  </si>
  <si>
    <t>Mateusz RzeÅºniczka</t>
  </si>
  <si>
    <t>Bill Sweidan</t>
  </si>
  <si>
    <t>Micheal Wilding</t>
  </si>
  <si>
    <t>David Vorsteveld</t>
  </si>
  <si>
    <t>Gualtiero Marenco</t>
  </si>
  <si>
    <t>David King</t>
  </si>
  <si>
    <t>Jon Jarvis</t>
  </si>
  <si>
    <t>Steve Fotta</t>
  </si>
  <si>
    <t>Markus Kasis</t>
  </si>
  <si>
    <t>Stu Robertson</t>
  </si>
  <si>
    <t>Sindre Kj⌀lvang</t>
  </si>
  <si>
    <t>Abimael Alvarez</t>
  </si>
  <si>
    <t>Timothy Wilcox</t>
  </si>
  <si>
    <t>Bruce Beauharnois</t>
  </si>
  <si>
    <t>Zachary Gagne</t>
  </si>
  <si>
    <t>Cameron Bremner</t>
  </si>
  <si>
    <t>Phillip Marion</t>
  </si>
  <si>
    <t>The JT</t>
  </si>
  <si>
    <t>Zachary Rockman</t>
  </si>
  <si>
    <t>Jonathan Cweorth</t>
  </si>
  <si>
    <t>Craig Cox</t>
  </si>
  <si>
    <t>lorenzo tozzi</t>
  </si>
  <si>
    <t>Jakub â€œJAKOBYâ€ Kundrát</t>
  </si>
  <si>
    <t>Dick Weimer</t>
  </si>
  <si>
    <t>Gutbard Realmkicker</t>
  </si>
  <si>
    <t>Rasmus Roth</t>
  </si>
  <si>
    <t>Danny Hatch</t>
  </si>
  <si>
    <t>Emyr Mortimer Rice Roberts</t>
  </si>
  <si>
    <t>Daniel Schmidt</t>
  </si>
  <si>
    <t>John Davison</t>
  </si>
  <si>
    <t>Wesley St.Hines</t>
  </si>
  <si>
    <t>Alejandro Rose</t>
  </si>
  <si>
    <t>Mark Nielsen</t>
  </si>
  <si>
    <t>robert Marquez</t>
  </si>
  <si>
    <t>Philip Spence</t>
  </si>
  <si>
    <t>John Lampe</t>
  </si>
  <si>
    <t>Eugenio Espinosa</t>
  </si>
  <si>
    <t xml:space="preserve">Ð¡ÐµÑ€Ñ‘Ð³Ð° Ð¡Ñ‚Ñ€Ð°Ñ‚Ð¸ÐµÐ½ÐºÐ¾ </t>
  </si>
  <si>
    <t>Steven Bird</t>
  </si>
  <si>
    <t>Joe Carnrite</t>
  </si>
  <si>
    <t>Freddy Flintoff</t>
  </si>
  <si>
    <t>Arturo Serrano</t>
  </si>
  <si>
    <t>Filopppo Vezzoni</t>
  </si>
  <si>
    <t>Ben Murphy</t>
  </si>
  <si>
    <t>Matthew Graf</t>
  </si>
  <si>
    <t>Jp Ganis</t>
  </si>
  <si>
    <t>Nate Danko</t>
  </si>
  <si>
    <t>daley adrichem</t>
  </si>
  <si>
    <t>Aran Best</t>
  </si>
  <si>
    <t>Roger Myers</t>
  </si>
  <si>
    <t>Ivan "Mugiwara" Ostrovskiy</t>
  </si>
  <si>
    <t>Navatar Joan Rotger Bibiloni</t>
  </si>
  <si>
    <t>Jeffrey Tupper</t>
  </si>
  <si>
    <t>Luca Slepitzka</t>
  </si>
  <si>
    <t>Harrison Plott</t>
  </si>
  <si>
    <t>Pejzub</t>
  </si>
  <si>
    <t>Jordan Burgess</t>
  </si>
  <si>
    <t>Ivo Bednar</t>
  </si>
  <si>
    <t>Hayden Remer</t>
  </si>
  <si>
    <t>Xavier Green</t>
  </si>
  <si>
    <t>Alisan Chen</t>
  </si>
  <si>
    <t>Alejandro "Mandarina Vader" Vargas Fernandez</t>
  </si>
  <si>
    <t>Julien Drykoningen</t>
  </si>
  <si>
    <t>Duncan Spiteri</t>
  </si>
  <si>
    <t>Cody Marouelli</t>
  </si>
  <si>
    <t xml:space="preserve">John  Triplow </t>
  </si>
  <si>
    <t>Tony Martin</t>
  </si>
  <si>
    <t>Dou Kalender</t>
  </si>
  <si>
    <t>Matthew Carter</t>
  </si>
  <si>
    <t xml:space="preserve">Oliver Thorn </t>
  </si>
  <si>
    <t>Šimon Jung</t>
  </si>
  <si>
    <t>ÐÑ€Ñ‚ÐµÐ¼ Ð‘Ð·Ñ‹Ñ‡ÐºÐ¸Ð½</t>
  </si>
  <si>
    <t>Caleb Hayduk</t>
  </si>
  <si>
    <t>Eneko Rodriguez</t>
  </si>
  <si>
    <t>Alex Landicho</t>
  </si>
  <si>
    <t>Alessio Tiberti</t>
  </si>
  <si>
    <t>RAYMOND ATWOOD</t>
  </si>
  <si>
    <t>Zdenek Nemec</t>
  </si>
  <si>
    <t>Sakarija Mazaoui</t>
  </si>
  <si>
    <t>André Martinez</t>
  </si>
  <si>
    <t>Jeff Montplaisir</t>
  </si>
  <si>
    <t>Ismael Díaz</t>
  </si>
  <si>
    <t>Hayden McMurray</t>
  </si>
  <si>
    <t>Peter nagle</t>
  </si>
  <si>
    <t>Michal 'Ratta' Mickal</t>
  </si>
  <si>
    <t>Drops</t>
  </si>
  <si>
    <t>Danny Alex</t>
  </si>
  <si>
    <t>Thomas OBrien</t>
  </si>
  <si>
    <t>Pete Sabot</t>
  </si>
  <si>
    <t>Jordi Castillo Mas</t>
  </si>
  <si>
    <t>Tré Winika</t>
  </si>
  <si>
    <t>Ka Mil</t>
  </si>
  <si>
    <t>James Church</t>
  </si>
  <si>
    <t>Willow Weeks</t>
  </si>
  <si>
    <t xml:space="preserve">Jeremy  Corling </t>
  </si>
  <si>
    <t>Roy Viefhues</t>
  </si>
  <si>
    <t>Antonio Meseguer</t>
  </si>
  <si>
    <t>Cameron Bennett</t>
  </si>
  <si>
    <t>Jason  Burau</t>
  </si>
  <si>
    <t>Alexandre Sojfer</t>
  </si>
  <si>
    <t>NicolÃ² Loiercio</t>
  </si>
  <si>
    <t>Joel Stremler</t>
  </si>
  <si>
    <t>EPOS one</t>
  </si>
  <si>
    <t>Huguang æ¹–å…‰</t>
  </si>
  <si>
    <t>Pau Maeso</t>
  </si>
  <si>
    <t>Andrea Marchetti</t>
  </si>
  <si>
    <t>Jonas Heß</t>
  </si>
  <si>
    <t>Adam Colgan</t>
  </si>
  <si>
    <t>Joshawa Richter</t>
  </si>
  <si>
    <t>Frank Femia</t>
  </si>
  <si>
    <t>Vitto Manetti</t>
  </si>
  <si>
    <t>Fabrizio Ruggiano</t>
  </si>
  <si>
    <t>Jessie Powell</t>
  </si>
  <si>
    <t>Nathan Price</t>
  </si>
  <si>
    <t>Marc-Andre Fecteau</t>
  </si>
  <si>
    <t>Arvi Hölscher</t>
  </si>
  <si>
    <t>Mark Pinnington</t>
  </si>
  <si>
    <t>Alex Gregory</t>
  </si>
  <si>
    <t>Alex Elmo76</t>
  </si>
  <si>
    <t>Tomislav Turic</t>
  </si>
  <si>
    <t>Aleix "Lanselot" Cintero</t>
  </si>
  <si>
    <t>Paul Scott</t>
  </si>
  <si>
    <t>Marra Samuel</t>
  </si>
  <si>
    <t>Florent Peters</t>
  </si>
  <si>
    <t>Kyle Oftedahl</t>
  </si>
  <si>
    <t>Alberto López</t>
  </si>
  <si>
    <t>Alberto Alberto</t>
  </si>
  <si>
    <t>Jesse Coad</t>
  </si>
  <si>
    <t>Christian Osborne</t>
  </si>
  <si>
    <t>Thomas Reed</t>
  </si>
  <si>
    <t>Lukas Renner</t>
  </si>
  <si>
    <t>Anna Silvershein</t>
  </si>
  <si>
    <t>Kyle Shen</t>
  </si>
  <si>
    <t>Jye Callanan</t>
  </si>
  <si>
    <t>Liz Storter</t>
  </si>
  <si>
    <t>MrAngelo lombardia</t>
  </si>
  <si>
    <t>Lucas Dyssel</t>
  </si>
  <si>
    <t>Elijah Hinsch</t>
  </si>
  <si>
    <t>Leon Creuzmann</t>
  </si>
  <si>
    <t>Patrick Mandapat</t>
  </si>
  <si>
    <t>Robert Karlen</t>
  </si>
  <si>
    <t>Deqing Li</t>
  </si>
  <si>
    <t>Mark Peterson</t>
  </si>
  <si>
    <t>Robert Kimmell</t>
  </si>
  <si>
    <t>Yousif Alshaker</t>
  </si>
  <si>
    <t>Steven Page</t>
  </si>
  <si>
    <t>Kevin Duggan</t>
  </si>
  <si>
    <t>Kent Hau</t>
  </si>
  <si>
    <t>Charles Belt</t>
  </si>
  <si>
    <t>Rainer Brandstaetter</t>
  </si>
  <si>
    <t>Carwyn Llewelyn</t>
  </si>
  <si>
    <t>Jaime Camas De Los Rios</t>
  </si>
  <si>
    <t>Son Duy Ho</t>
  </si>
  <si>
    <t xml:space="preserve">Ð’Ð¾Ð²Ð° Ð’Ð°Ð²Ñ€Ð¸Ðº </t>
  </si>
  <si>
    <t>Tom Wright</t>
  </si>
  <si>
    <t>Bradley Petzer</t>
  </si>
  <si>
    <t>Gene Kahle</t>
  </si>
  <si>
    <t>Michael Bourne</t>
  </si>
  <si>
    <t>Ð¡ÐµÑ€Ð³ÐµÐ¹ ÐšÐ¾Ð²Ñ€Ð¾Ð²</t>
  </si>
  <si>
    <t>Jason Welch</t>
  </si>
  <si>
    <t>Devon Hanavan</t>
  </si>
  <si>
    <t>Jonathan Schepp</t>
  </si>
  <si>
    <t>Marc Friebe</t>
  </si>
  <si>
    <t>mass odijk</t>
  </si>
  <si>
    <t>Michal "Lobo" Hanák</t>
  </si>
  <si>
    <t>Stephen Mason</t>
  </si>
  <si>
    <t>Brian Chelminski</t>
  </si>
  <si>
    <t>Ignacio Rodrigo</t>
  </si>
  <si>
    <t>Brian Palmer</t>
  </si>
  <si>
    <t>Felix Buchta</t>
  </si>
  <si>
    <t>Torkel Granaas</t>
  </si>
  <si>
    <t>CHRISTOPHER INGRAM</t>
  </si>
  <si>
    <t>Denis Volk</t>
  </si>
  <si>
    <t>Mongo Rogers</t>
  </si>
  <si>
    <t>james connolly</t>
  </si>
  <si>
    <t>Lordgod Boofoo</t>
  </si>
  <si>
    <t xml:space="preserve">Håkan Sjölin </t>
  </si>
  <si>
    <t>Luke Stone</t>
  </si>
  <si>
    <t>Robert Reimers</t>
  </si>
  <si>
    <t>Steve Koss</t>
  </si>
  <si>
    <t>Andreas Hurtig</t>
  </si>
  <si>
    <t>Kim jong un</t>
  </si>
  <si>
    <t>Jonah Alibi</t>
  </si>
  <si>
    <t>Quinton Johnson</t>
  </si>
  <si>
    <t>Alexander SwOOp Zobl</t>
  </si>
  <si>
    <t>Austin Gartman</t>
  </si>
  <si>
    <t>Chengyu Shangguan</t>
  </si>
  <si>
    <t>Krzystof Zylawy</t>
  </si>
  <si>
    <t>Aaron Rabinowitz</t>
  </si>
  <si>
    <t>Ian S</t>
  </si>
  <si>
    <t>Zhang Lau</t>
  </si>
  <si>
    <t>Nadav Blostien</t>
  </si>
  <si>
    <t>Gabriel River</t>
  </si>
  <si>
    <t>Kamil Mil</t>
  </si>
  <si>
    <t>Harris  Shelton</t>
  </si>
  <si>
    <t>Allan Knowles</t>
  </si>
  <si>
    <t>Glenn A</t>
  </si>
  <si>
    <t>Alastair / Maxwell</t>
  </si>
  <si>
    <t xml:space="preserve"> Nick Harlow</t>
  </si>
  <si>
    <t>IÃ‘AKI 8</t>
  </si>
  <si>
    <t>Shaafa Shaafa</t>
  </si>
  <si>
    <t>Jan Schatzl</t>
  </si>
  <si>
    <t>Nick Palmrose</t>
  </si>
  <si>
    <t>Lukas KopfHolz</t>
  </si>
  <si>
    <t>Brannen Huske</t>
  </si>
  <si>
    <t>Ticer Nelson</t>
  </si>
  <si>
    <t>Keir Murphy</t>
  </si>
  <si>
    <t xml:space="preserve">sandro Medolago </t>
  </si>
  <si>
    <t>Andy Hughes</t>
  </si>
  <si>
    <t>Vit Saffer</t>
  </si>
  <si>
    <t>Giuseppe Gambino</t>
  </si>
  <si>
    <t>Matt Miller</t>
  </si>
  <si>
    <t>Luca Giannoni</t>
  </si>
  <si>
    <t>Dan Hirst</t>
  </si>
  <si>
    <t>hugo sansoucis</t>
  </si>
  <si>
    <t>Johannes aka Twotimesjo</t>
  </si>
  <si>
    <t>Danielle Bracy</t>
  </si>
  <si>
    <t>Robert Plant</t>
  </si>
  <si>
    <t>Grant A</t>
  </si>
  <si>
    <t>Simon Shen</t>
  </si>
  <si>
    <t>Ángel Ramiro</t>
  </si>
  <si>
    <t>Joshua Dale</t>
  </si>
  <si>
    <t>Giacomo Muccioli</t>
  </si>
  <si>
    <t>Walter Kobler</t>
  </si>
  <si>
    <t>Christophe SALEMI</t>
  </si>
  <si>
    <t>Pavel â€žDzarmisâ€œ Jarmara</t>
  </si>
  <si>
    <t>Thyron Smoos</t>
  </si>
  <si>
    <t>David Adams</t>
  </si>
  <si>
    <t>Gabriel Sumabat</t>
  </si>
  <si>
    <t>Vittorio Canza</t>
  </si>
  <si>
    <t>Pan Pan</t>
  </si>
  <si>
    <t>Evan Malone</t>
  </si>
  <si>
    <t>Alex Milne</t>
  </si>
  <si>
    <t>Kaiden DeBolin</t>
  </si>
  <si>
    <t>Dylan Montgomerie</t>
  </si>
  <si>
    <t>Yves "Bägge" Baggenstos</t>
  </si>
  <si>
    <t>Silvan "BabyFace" Affolter</t>
  </si>
  <si>
    <t>Anton Patrikainen</t>
  </si>
  <si>
    <t>Johannes "Hansi" Stuhler</t>
  </si>
  <si>
    <t>Finn Weber</t>
  </si>
  <si>
    <t>Alexander Zobl</t>
  </si>
  <si>
    <t>Vyacheslav Merenkov</t>
  </si>
  <si>
    <t>Cameron Gaze</t>
  </si>
  <si>
    <t>Jacob Stidham</t>
  </si>
  <si>
    <t>LeShawn Allen</t>
  </si>
  <si>
    <t>Marty DroÅ¡tÄ›p</t>
  </si>
  <si>
    <t>Phoebe Fischer</t>
  </si>
  <si>
    <t>Arne Bleidistel</t>
  </si>
  <si>
    <t>Tommy 5</t>
  </si>
  <si>
    <t>Marco "Nexiz" Wachter</t>
  </si>
  <si>
    <t>Daron Calhoun</t>
  </si>
  <si>
    <t>Alexandre FeC</t>
  </si>
  <si>
    <t>Chris Shentall</t>
  </si>
  <si>
    <t>Aleksandra Boggy</t>
  </si>
  <si>
    <t>Sami Hopper</t>
  </si>
  <si>
    <t>Ainu No oni</t>
  </si>
  <si>
    <t>2 3</t>
  </si>
  <si>
    <t>4 2</t>
  </si>
  <si>
    <t>bueno 1 1</t>
  </si>
  <si>
    <t>listo 4 4</t>
  </si>
  <si>
    <t>lisaato 2 3</t>
  </si>
  <si>
    <t>listo 1 22</t>
  </si>
  <si>
    <t>Piers B</t>
  </si>
  <si>
    <t>Aelven Changehost</t>
  </si>
  <si>
    <t>Chunhao Zhao</t>
  </si>
  <si>
    <t>ian ç°¡</t>
  </si>
  <si>
    <t>Banana slaughter Banana slaughter</t>
  </si>
  <si>
    <t>Graeme Purcifer</t>
  </si>
  <si>
    <t>William SoW</t>
  </si>
  <si>
    <t>Jonathan Frances</t>
  </si>
  <si>
    <t>Andrew / Murchie</t>
  </si>
  <si>
    <t>Sascha Stratos</t>
  </si>
  <si>
    <t>Ondrej "Orzo" Benda</t>
  </si>
  <si>
    <t>Yavor Krastyovski</t>
  </si>
  <si>
    <t>Javier Cano</t>
  </si>
  <si>
    <t>François Tassain</t>
  </si>
  <si>
    <t>Tobias Tobias77</t>
  </si>
  <si>
    <t>Tristan Priimetime</t>
  </si>
  <si>
    <t>Axo of Sigmar</t>
  </si>
  <si>
    <t>Jesus Santillan</t>
  </si>
  <si>
    <t>Maarten Zantinga</t>
  </si>
  <si>
    <t>Hector S</t>
  </si>
  <si>
    <t>ðŸ—¡ï¸Guillem Gutierrez</t>
  </si>
  <si>
    <t>Tom L</t>
  </si>
  <si>
    <t>Bill 5</t>
  </si>
  <si>
    <t>Ilya Marsakov</t>
  </si>
  <si>
    <t>Alex Cedric19</t>
  </si>
  <si>
    <t>Michael Carl Gundersen</t>
  </si>
  <si>
    <t>Bryan Rindo</t>
  </si>
  <si>
    <t>Ð”Ð°Ð½Ð¸Ð» ÐŸÑ€Ð¾ÐºÑÐ¼</t>
  </si>
  <si>
    <t>carlos frances</t>
  </si>
  <si>
    <t>eduardo jose</t>
  </si>
  <si>
    <t>Lee Walker</t>
  </si>
  <si>
    <t>Chad Fischer</t>
  </si>
  <si>
    <t>Daniel Levy</t>
  </si>
  <si>
    <t>Michelle Meetch</t>
  </si>
  <si>
    <t>dodici dodici</t>
  </si>
  <si>
    <t>kewon huckjin</t>
  </si>
  <si>
    <t>Jeeku Kim</t>
  </si>
  <si>
    <t>Jay M</t>
  </si>
  <si>
    <t xml:space="preserve">Michael C. </t>
  </si>
  <si>
    <t>alex terrasson</t>
  </si>
  <si>
    <t>Tavis Hill</t>
  </si>
  <si>
    <t>Rene Krüger</t>
  </si>
  <si>
    <t>Omar Gomez soto</t>
  </si>
  <si>
    <t>Tim Middlecoat</t>
  </si>
  <si>
    <t>Diego Quiroz ðŸ¦ˆ</t>
  </si>
  <si>
    <t>Joris Buisson</t>
  </si>
  <si>
    <t>Plagor .</t>
  </si>
  <si>
    <t>Erik Forsberg</t>
  </si>
  <si>
    <t>Michael Wendel</t>
  </si>
  <si>
    <t>Ð¡ÐµÑ€Ðµ Ð¶ÐµÐ½ÑŒÐºÐ°</t>
  </si>
  <si>
    <t>Emiliano Quintana</t>
  </si>
  <si>
    <t>Tommy 4</t>
  </si>
  <si>
    <t>Tom ?</t>
  </si>
  <si>
    <t>Herve Spartan</t>
  </si>
  <si>
    <t>Ð¦Ð°Ñ€ÑŒ Ð“Ð¾ÑˆÐ°</t>
  </si>
  <si>
    <t>Andreas Görander</t>
  </si>
  <si>
    <t>Ben Hunt</t>
  </si>
  <si>
    <t>Win Win Loss Win Win</t>
  </si>
  <si>
    <t>Dani Gonzalez</t>
  </si>
  <si>
    <t>Andy Charlton</t>
  </si>
  <si>
    <t>Anthony Mongelli</t>
  </si>
  <si>
    <t>Josh Carroll</t>
  </si>
  <si>
    <t>David Kelly</t>
  </si>
  <si>
    <t>Joel O</t>
  </si>
  <si>
    <t>Jarda VlÄek</t>
  </si>
  <si>
    <t>Josh Cisney</t>
  </si>
  <si>
    <t>Yoav Kedem</t>
  </si>
  <si>
    <t>Fredrik Seijsing</t>
  </si>
  <si>
    <t>Nicolas Gagnon</t>
  </si>
  <si>
    <t>Korakrit Rinram *</t>
  </si>
  <si>
    <t>Mateusz Podwys</t>
  </si>
  <si>
    <t>Damien Loisel</t>
  </si>
  <si>
    <t>Benja Avila</t>
  </si>
  <si>
    <t>Noah Rhodes</t>
  </si>
  <si>
    <t>Stephane AoS</t>
  </si>
  <si>
    <t>Orlando Rojo</t>
  </si>
  <si>
    <t>Double trouble</t>
  </si>
  <si>
    <t>ðŸ—¡ï¸Marc Antoni</t>
  </si>
  <si>
    <t>Jonathon Larson</t>
  </si>
  <si>
    <t xml:space="preserve">Adam Beasts Of Chaos </t>
  </si>
  <si>
    <t>tray l.</t>
  </si>
  <si>
    <t>Filusero Adrián</t>
  </si>
  <si>
    <t>Jakub Obdrzalek</t>
  </si>
  <si>
    <t>Horses and Chickens -</t>
  </si>
  <si>
    <t>Cameron T</t>
  </si>
  <si>
    <t>Derrick Ramsey</t>
  </si>
  <si>
    <t>David Díaz</t>
  </si>
  <si>
    <t>Aridane Sanchez</t>
  </si>
  <si>
    <t>4 Wins Loss</t>
  </si>
  <si>
    <t>James Harrison</t>
  </si>
  <si>
    <t>Oscar Herrero Suarez</t>
  </si>
  <si>
    <t>Neal Smith</t>
  </si>
  <si>
    <t>matt williams</t>
  </si>
  <si>
    <t>DA ONE(s)</t>
  </si>
  <si>
    <t xml:space="preserve">Kris Shore </t>
  </si>
  <si>
    <t>Sean Ormerod</t>
  </si>
  <si>
    <t>Kimi SpooKimikyu</t>
  </si>
  <si>
    <t>Shawn Murri</t>
  </si>
  <si>
    <t>Sebastien SEB H</t>
  </si>
  <si>
    <t>Jared Sequeira</t>
  </si>
  <si>
    <t>Michael Timms</t>
  </si>
  <si>
    <t>Danh Tran</t>
  </si>
  <si>
    <t>Angelo "Basa" Mogul</t>
  </si>
  <si>
    <t>Michal Duchac</t>
  </si>
  <si>
    <t>Stuart Harrop</t>
  </si>
  <si>
    <t>Alex F</t>
  </si>
  <si>
    <t>Arrom Wilson</t>
  </si>
  <si>
    <t>Hunor Kovacs</t>
  </si>
  <si>
    <t>Sergio Akerbeltz</t>
  </si>
  <si>
    <t>Eskk19 Esca</t>
  </si>
  <si>
    <t>Josh Oliver</t>
  </si>
  <si>
    <t>Terry Feng</t>
  </si>
  <si>
    <t>HÃ¹ng Nguyá»…n</t>
  </si>
  <si>
    <t>Matt Gillespie</t>
  </si>
  <si>
    <t>Thomas Kemble</t>
  </si>
  <si>
    <t>Patrick Ohanessian</t>
  </si>
  <si>
    <t>Zack Taylor</t>
  </si>
  <si>
    <t>Alasdair R</t>
  </si>
  <si>
    <t>Dj Ludowici</t>
  </si>
  <si>
    <t>Thomas Crowley</t>
  </si>
  <si>
    <t>Michael Simeon</t>
  </si>
  <si>
    <t>Michal Hanak</t>
  </si>
  <si>
    <t>Hännibebbinen .</t>
  </si>
  <si>
    <t>Liz Truss</t>
  </si>
  <si>
    <t>Arturo Odisea Games</t>
  </si>
  <si>
    <t>Pau Pérrimo</t>
  </si>
  <si>
    <t>Liam Meikle</t>
  </si>
  <si>
    <t>Mitch Baskys</t>
  </si>
  <si>
    <t>Ð¯Ñ€Ð¾ÑÐ»Ð°Ð² Ð¢Ñ€ÑƒÑ‚Ð½ÐµÐ²</t>
  </si>
  <si>
    <t>Michal MiÄkal</t>
  </si>
  <si>
    <t>Italo Gahona</t>
  </si>
  <si>
    <t>Trey Jenkins</t>
  </si>
  <si>
    <t>Brad Osguthorpe</t>
  </si>
  <si>
    <t>Garrett Stacy</t>
  </si>
  <si>
    <t>marco .saltamacchia</t>
  </si>
  <si>
    <t>Xenxo FF</t>
  </si>
  <si>
    <t>Anton Polin</t>
  </si>
  <si>
    <t>Michal MiÅ¡ek</t>
  </si>
  <si>
    <t>Hayden R</t>
  </si>
  <si>
    <t>Will I am (Stand in player)</t>
  </si>
  <si>
    <t>Pat Ottolino</t>
  </si>
  <si>
    <t>Stefano Chu</t>
  </si>
  <si>
    <t>Harrison Allen</t>
  </si>
  <si>
    <t>James Payne</t>
  </si>
  <si>
    <t>Aaron Calendine</t>
  </si>
  <si>
    <t>Peja Torres</t>
  </si>
  <si>
    <t>sdgrswg sgrswg</t>
  </si>
  <si>
    <t>Andy Klooster</t>
  </si>
  <si>
    <t>John Stout</t>
  </si>
  <si>
    <t>Antoine DoT</t>
  </si>
  <si>
    <t>Adrian A.</t>
  </si>
  <si>
    <t>TOMÃS 5</t>
  </si>
  <si>
    <t>Dan Scott</t>
  </si>
  <si>
    <t>Tom Youdalr</t>
  </si>
  <si>
    <t>Goblin King</t>
  </si>
  <si>
    <t>Jason Sparks</t>
  </si>
  <si>
    <t>Felix Björnberg</t>
  </si>
  <si>
    <t>Tom Lowman</t>
  </si>
  <si>
    <t>Gary Pixsley</t>
  </si>
  <si>
    <t>Bastian "Blackcopper" Gerstner</t>
  </si>
  <si>
    <t>Erik Erik</t>
  </si>
  <si>
    <t>Darin Bookey</t>
  </si>
  <si>
    <t>Noa Bennett</t>
  </si>
  <si>
    <t>Tobias "Aestiva" Dittmer</t>
  </si>
  <si>
    <t>Mark Westwood</t>
  </si>
  <si>
    <t>Benjamin Rubenstein</t>
  </si>
  <si>
    <t>Andrew W</t>
  </si>
  <si>
    <t>Michael Daniel</t>
  </si>
  <si>
    <t>Aluísio Cervelle</t>
  </si>
  <si>
    <t>Nikola Banko</t>
  </si>
  <si>
    <t>test 4 yolo</t>
  </si>
  <si>
    <t>Alexander Örtensjö</t>
  </si>
  <si>
    <t>ABRAHAM FERNANDEZ</t>
  </si>
  <si>
    <t>Jon Garate</t>
  </si>
  <si>
    <t>El Italo</t>
  </si>
  <si>
    <t>Huanghao the Colonel</t>
  </si>
  <si>
    <t>Mýval 11</t>
  </si>
  <si>
    <t>Austin Roy-Stewart</t>
  </si>
  <si>
    <t>Chris Gardner</t>
  </si>
  <si>
    <t>Tu Hoang</t>
  </si>
  <si>
    <t>Brian Cary</t>
  </si>
  <si>
    <t>Jacob Roman</t>
  </si>
  <si>
    <t>Dmitry Rusanov</t>
  </si>
  <si>
    <t>Wil Potter</t>
  </si>
  <si>
    <t>Osudin Osudin</t>
  </si>
  <si>
    <t>Jonathan McCann</t>
  </si>
  <si>
    <t>Benjamin Jacob</t>
  </si>
  <si>
    <t>Michael Szarek</t>
  </si>
  <si>
    <t>Christopher Davis</t>
  </si>
  <si>
    <t>Brian Roberts</t>
  </si>
  <si>
    <t>Fernando Gonzalez Barrios</t>
  </si>
  <si>
    <t>Kelvin Jones</t>
  </si>
  <si>
    <t>James Brown</t>
  </si>
  <si>
    <t>Dany Daigle</t>
  </si>
  <si>
    <t>Jan Kinne</t>
  </si>
  <si>
    <t>Sam Bradbury</t>
  </si>
  <si>
    <t xml:space="preserve">Martí Roig </t>
  </si>
  <si>
    <t>Miklos Müller</t>
  </si>
  <si>
    <t>Antonio Rico-Villademoros</t>
  </si>
  <si>
    <t>jaivol Ratonovich</t>
  </si>
  <si>
    <t>Mark Landers</t>
  </si>
  <si>
    <t>Robert Bottomley</t>
  </si>
  <si>
    <t>Springer - Robert Bock</t>
  </si>
  <si>
    <t>Peter "Orkmann" Kreitl</t>
  </si>
  <si>
    <t>Cole wright</t>
  </si>
  <si>
    <t>Timothy Steele</t>
  </si>
  <si>
    <t>Daniel Khong</t>
  </si>
  <si>
    <t>Richard Buck</t>
  </si>
  <si>
    <t>Richard Kilpatrick</t>
  </si>
  <si>
    <t>Frederic Urvoy</t>
  </si>
  <si>
    <t>Alberto Lope</t>
  </si>
  <si>
    <t>Brandon Phillips</t>
  </si>
  <si>
    <t>Vlad Kokorev</t>
  </si>
  <si>
    <t>Andrew Wilson</t>
  </si>
  <si>
    <t>Gabriel Villeneueve</t>
  </si>
  <si>
    <t>Gökan Alyüz</t>
  </si>
  <si>
    <t>Timothy Campbell</t>
  </si>
  <si>
    <t>Eduart Sanchez</t>
  </si>
  <si>
    <t>Adrian "Nantel" Gojdz</t>
  </si>
  <si>
    <t>Michal MíÅ¡ek</t>
  </si>
  <si>
    <t>ä¼ å¥‡å¤§å¸å°é»„ç†Š ä¼ å¥‡å¤§å¸å°é»„ç†Š</t>
  </si>
  <si>
    <t>Mike Salamone</t>
  </si>
  <si>
    <t>LukáÅ¡ MíÅ¡ek</t>
  </si>
  <si>
    <t>Jarrett Crawford Danny Le Roux</t>
  </si>
  <si>
    <t>Gonzalo Herrera</t>
  </si>
  <si>
    <t>Daniel DanPo</t>
  </si>
  <si>
    <t>Franklin Astorga</t>
  </si>
  <si>
    <t>Aleksei Belinsky</t>
  </si>
  <si>
    <t>Dan Nitz</t>
  </si>
  <si>
    <t>Robert Murray traitor</t>
  </si>
  <si>
    <t>Omar Kragnos</t>
  </si>
  <si>
    <t xml:space="preserve">Luca F. </t>
  </si>
  <si>
    <t>Omar Sánchez</t>
  </si>
  <si>
    <t>Asaniatus Thomas</t>
  </si>
  <si>
    <t>Ian Standing</t>
  </si>
  <si>
    <t>Morgan Ranon-Ibarra</t>
  </si>
  <si>
    <t>Matthew Hodges</t>
  </si>
  <si>
    <t>Team Oldhammer</t>
  </si>
  <si>
    <t>Samuel Grinnell</t>
  </si>
  <si>
    <t>Guillermo Cabrera</t>
  </si>
  <si>
    <t>æŠ½ ä½ è„¸éž‹å­è„¸</t>
  </si>
  <si>
    <t>Alex Seliverstov</t>
  </si>
  <si>
    <t>yu xinran</t>
  </si>
  <si>
    <t>Martin A</t>
  </si>
  <si>
    <t>Danny "Asuak" Alex</t>
  </si>
  <si>
    <t>ðŸ”¨Eduard Puig</t>
  </si>
  <si>
    <t>Gregoire Masquelier</t>
  </si>
  <si>
    <t>Adrian Lopez</t>
  </si>
  <si>
    <t>Tim Jakobsen</t>
  </si>
  <si>
    <t>Stephen Deuble</t>
  </si>
  <si>
    <t>Riccardo Spiezia</t>
  </si>
  <si>
    <t>nove nove</t>
  </si>
  <si>
    <t>Morgan Ramon-Ibarra</t>
  </si>
  <si>
    <t>Andrew Coleman</t>
  </si>
  <si>
    <t>Wil N</t>
  </si>
  <si>
    <t>Letitia Lehouillier</t>
  </si>
  <si>
    <t>Garrett Liles</t>
  </si>
  <si>
    <t>JM Andreu + JA Mtnez Almaida</t>
  </si>
  <si>
    <t>Samuel DEXQ</t>
  </si>
  <si>
    <t>Morten Balle Poulsen</t>
  </si>
  <si>
    <t xml:space="preserve">Adrián Ãlvarez </t>
  </si>
  <si>
    <t>Mo Katerana</t>
  </si>
  <si>
    <t>Matt Rennie</t>
  </si>
  <si>
    <t>Graeme Hanninen</t>
  </si>
  <si>
    <t>Alex Ecko</t>
  </si>
  <si>
    <t>Cameron Gray</t>
  </si>
  <si>
    <t>Chong Tze Siang</t>
  </si>
  <si>
    <t>Sebastian "Sparrow" Leps</t>
  </si>
  <si>
    <t>Ryan Frank</t>
  </si>
  <si>
    <t>Carsten Kölling</t>
  </si>
  <si>
    <t>David Chen</t>
  </si>
  <si>
    <t>Torcuato plaga</t>
  </si>
  <si>
    <t>Gonzalo Barbero Sevillano</t>
  </si>
  <si>
    <t>Korakrit Rinram</t>
  </si>
  <si>
    <t>John Helbig</t>
  </si>
  <si>
    <t>Korey McKinney</t>
  </si>
  <si>
    <t>Sophie Litherland</t>
  </si>
  <si>
    <t>Aaron Ramos</t>
  </si>
  <si>
    <t>Oliver Britton</t>
  </si>
  <si>
    <t>Mick S</t>
  </si>
  <si>
    <t>Samuel Erickson</t>
  </si>
  <si>
    <t>Khaine Beveridge</t>
  </si>
  <si>
    <t>Duane Van vuuren</t>
  </si>
  <si>
    <t>Lennaert Tjallingii</t>
  </si>
  <si>
    <t>George Crabtree</t>
  </si>
  <si>
    <t>Joseph Bradley</t>
  </si>
  <si>
    <t>David O'Reilly</t>
  </si>
  <si>
    <t>Charles Dionne-Boucher.</t>
  </si>
  <si>
    <t>Ricardo Martínez Saníger</t>
  </si>
  <si>
    <t>Adam Mazenier</t>
  </si>
  <si>
    <t>Nate Potok</t>
  </si>
  <si>
    <t>Matthew Fee</t>
  </si>
  <si>
    <t>Fili Floris</t>
  </si>
  <si>
    <t>David Nasworthy</t>
  </si>
  <si>
    <t>Kenny Hudman</t>
  </si>
  <si>
    <t>Radu Anghelache</t>
  </si>
  <si>
    <t>Kyle DePalma</t>
  </si>
  <si>
    <t>Théo Coppée</t>
  </si>
  <si>
    <t>Mark Gottlieb</t>
  </si>
  <si>
    <t>Max Eves</t>
  </si>
  <si>
    <t>Pablo Barriocanal</t>
  </si>
  <si>
    <t>Nath T</t>
  </si>
  <si>
    <t>Ð’Ð¾Ð²Ð° Ð’Ð°Ð²Ñ€Ð°Ðº</t>
  </si>
  <si>
    <t>Gwilym V</t>
  </si>
  <si>
    <t>Galen Lake</t>
  </si>
  <si>
    <t>Charles Barber</t>
  </si>
  <si>
    <t>Chris Castillo</t>
  </si>
  <si>
    <t>Evan Morris</t>
  </si>
  <si>
    <t>Stephane The last piggy ride</t>
  </si>
  <si>
    <t>Joshua Nightingall</t>
  </si>
  <si>
    <t>Rielly Hoare</t>
  </si>
  <si>
    <t>Jaume Grañó Miret</t>
  </si>
  <si>
    <t>cats and mouses .</t>
  </si>
  <si>
    <t>Martin Eriksen</t>
  </si>
  <si>
    <t>Ciaran Kelly</t>
  </si>
  <si>
    <t>test1 test1</t>
  </si>
  <si>
    <t>Thomas Zhong</t>
  </si>
  <si>
    <t>Furkan G</t>
  </si>
  <si>
    <t>Adric Polkinghorne</t>
  </si>
  <si>
    <t>Ð˜Ð»ÑŒÑ ÐšÑƒÐ·Ð¸Ð½</t>
  </si>
  <si>
    <t>Patrick Maitland</t>
  </si>
  <si>
    <t>Dave Barden</t>
  </si>
  <si>
    <t>Kyle Griswold</t>
  </si>
  <si>
    <t>Thomas Skov Moeslund</t>
  </si>
  <si>
    <t>Tristan VanBogart</t>
  </si>
  <si>
    <t>Christian Kirk</t>
  </si>
  <si>
    <t>David Hoskins</t>
  </si>
  <si>
    <t>Philip</t>
  </si>
  <si>
    <t>Dani Muerte</t>
  </si>
  <si>
    <t>Matt Kent</t>
  </si>
  <si>
    <t>Havnens hævner Jensen</t>
  </si>
  <si>
    <t>Timothy Cornstubble</t>
  </si>
  <si>
    <t>Manu Manu</t>
  </si>
  <si>
    <t>William Nicholl</t>
  </si>
  <si>
    <t>Hwang joy</t>
  </si>
  <si>
    <t>Mario Leon</t>
  </si>
  <si>
    <t>Alex Kelly</t>
  </si>
  <si>
    <t xml:space="preserve">Nick Kerrigan </t>
  </si>
  <si>
    <t>Stephen Rhodes</t>
  </si>
  <si>
    <t>Adam Sinclair</t>
  </si>
  <si>
    <t>Geoffrey Hanson</t>
  </si>
  <si>
    <t>Raf Noppen</t>
  </si>
  <si>
    <t>Robert Hull</t>
  </si>
  <si>
    <t>Nicholas Robert</t>
  </si>
  <si>
    <t>Sav Baskakov</t>
  </si>
  <si>
    <t>Pedro "Perico"</t>
  </si>
  <si>
    <t>Michael Smith</t>
  </si>
  <si>
    <t>Yamatano</t>
  </si>
  <si>
    <t>BertoAlex R.</t>
  </si>
  <si>
    <t>Duchac Michal</t>
  </si>
  <si>
    <t>Lucas Winninger</t>
  </si>
  <si>
    <t>Jordan Marsh</t>
  </si>
  <si>
    <t>justin jeffcoat</t>
  </si>
  <si>
    <t>Chris s</t>
  </si>
  <si>
    <t>Dan Risinng</t>
  </si>
  <si>
    <t>Christian Martin</t>
  </si>
  <si>
    <t>Isaac Leonard</t>
  </si>
  <si>
    <t>Gary Bullha</t>
  </si>
  <si>
    <t>Dominik Partyzán VojtuÅ¡</t>
  </si>
  <si>
    <t>Gee Longus</t>
  </si>
  <si>
    <t>æ˜Œè‡» è”¡</t>
  </si>
  <si>
    <t>jaff Figueiredo</t>
  </si>
  <si>
    <t>Michael misp</t>
  </si>
  <si>
    <t>Noah NR</t>
  </si>
  <si>
    <t>Harrison Amyotte</t>
  </si>
  <si>
    <t>Beto López</t>
  </si>
  <si>
    <t>James Baker</t>
  </si>
  <si>
    <t>craig russell</t>
  </si>
  <si>
    <t>Black Oil Brno</t>
  </si>
  <si>
    <t>Victor Martinez Gómez</t>
  </si>
  <si>
    <t>Calle Jansson</t>
  </si>
  <si>
    <t>Livi .</t>
  </si>
  <si>
    <t>Carlos Cabrerra Cabrerra</t>
  </si>
  <si>
    <t>FS .</t>
  </si>
  <si>
    <t>Josh Colvin</t>
  </si>
  <si>
    <t>ðŸ”¨Edgar Castillo</t>
  </si>
  <si>
    <t>Noah Museitif</t>
  </si>
  <si>
    <t>Morgan Ramon-Inarra</t>
  </si>
  <si>
    <t>thad k</t>
  </si>
  <si>
    <t>Ð’Ð»Ð°Ð´Ð¸ÑÐ»Ð°Ð² Ð“Ð»ÐµÐ±Ð¾Ð²</t>
  </si>
  <si>
    <t>Ryan Taylor</t>
  </si>
  <si>
    <t>Jota Sj</t>
  </si>
  <si>
    <t>Nathan Francis</t>
  </si>
  <si>
    <t>Eric Porter</t>
  </si>
  <si>
    <t>Blair Heming</t>
  </si>
  <si>
    <t>Ian Kershaw</t>
  </si>
  <si>
    <t>Sean Kehoe</t>
  </si>
  <si>
    <t>Matt Baugh</t>
  </si>
  <si>
    <t xml:space="preserve">Henrik Reschreiter </t>
  </si>
  <si>
    <t>Tomi Hurme</t>
  </si>
  <si>
    <t>Hurdis Davis</t>
  </si>
  <si>
    <t>Jack Aylott</t>
  </si>
  <si>
    <t>Joshuah Vibert</t>
  </si>
  <si>
    <t>Moss Larson</t>
  </si>
  <si>
    <t>Sergio LVDS</t>
  </si>
  <si>
    <t>Víctor (Ashur) Pelirrojo sin Alma</t>
  </si>
  <si>
    <t>Alen Newcombe</t>
  </si>
  <si>
    <t>Tobias Göll</t>
  </si>
  <si>
    <t>Joe Urban</t>
  </si>
  <si>
    <t>Julius Huttunen</t>
  </si>
  <si>
    <t>Tuomas iWacko</t>
  </si>
  <si>
    <t>Nic Thompson</t>
  </si>
  <si>
    <t>Thomas Epp</t>
  </si>
  <si>
    <t>William Lambert</t>
  </si>
  <si>
    <t>Luis André</t>
  </si>
  <si>
    <t>Furkan Gülle</t>
  </si>
  <si>
    <t>Matthew Aguilar</t>
  </si>
  <si>
    <t>Colin Ryan</t>
  </si>
  <si>
    <t>Tom Mitchell</t>
  </si>
  <si>
    <t>Rob Hanley</t>
  </si>
  <si>
    <t>Grant Padley</t>
  </si>
  <si>
    <t>Maksym Maystrenko-Grant</t>
  </si>
  <si>
    <t>Ruben Vera</t>
  </si>
  <si>
    <t>Jan Klare</t>
  </si>
  <si>
    <t>danny cook</t>
  </si>
  <si>
    <t>Luke Marziano</t>
  </si>
  <si>
    <t>David Narcisi</t>
  </si>
  <si>
    <t>Carlos Espinosa</t>
  </si>
  <si>
    <t>Mitch Hester</t>
  </si>
  <si>
    <t>Eduardo Canaria</t>
  </si>
  <si>
    <t>Krzysztof Kryk</t>
  </si>
  <si>
    <t>Mark Duxbury</t>
  </si>
  <si>
    <t>Kevin Radford</t>
  </si>
  <si>
    <t>Nick Ware</t>
  </si>
  <si>
    <t>Björn Eriksson</t>
  </si>
  <si>
    <t>Jon Kilcullen</t>
  </si>
  <si>
    <t>Brent Martin</t>
  </si>
  <si>
    <t>Jason Hesse</t>
  </si>
  <si>
    <t>Scott McSpadden</t>
  </si>
  <si>
    <t>John Nicholson</t>
  </si>
  <si>
    <t>Andres Rygnestad</t>
  </si>
  <si>
    <t>Matteo Doro</t>
  </si>
  <si>
    <t>Jiri Grunseisen</t>
  </si>
  <si>
    <t>Jose Basciani</t>
  </si>
  <si>
    <t>Stewart Locke</t>
  </si>
  <si>
    <t>Paolo Duenas</t>
  </si>
  <si>
    <t>Player 10</t>
  </si>
  <si>
    <t>Ben Bala</t>
  </si>
  <si>
    <t>jonny 6</t>
  </si>
  <si>
    <t>Test2 2</t>
  </si>
  <si>
    <t>Jorge Solas</t>
  </si>
  <si>
    <t>Dmitrii Olesov</t>
  </si>
  <si>
    <t>Alex O</t>
  </si>
  <si>
    <t>ðŸ›¡ï¸Toni Garcia</t>
  </si>
  <si>
    <t>Sillstryparna</t>
  </si>
  <si>
    <t>Liam James</t>
  </si>
  <si>
    <t>Alex Thouet</t>
  </si>
  <si>
    <t>Luis HighTower ArmaGGon</t>
  </si>
  <si>
    <t>Stefan Seefried</t>
  </si>
  <si>
    <t>Zac Judd</t>
  </si>
  <si>
    <t>Thomas Zeitler</t>
  </si>
  <si>
    <t>Husa Lord Six</t>
  </si>
  <si>
    <t>Dan Kapusta</t>
  </si>
  <si>
    <t>Jay Gooding</t>
  </si>
  <si>
    <t>Gabriel Ingersoll</t>
  </si>
  <si>
    <t>Lukas Mayday</t>
  </si>
  <si>
    <t>Christopher Courtney</t>
  </si>
  <si>
    <t>rhian</t>
  </si>
  <si>
    <t>Craig Turner</t>
  </si>
  <si>
    <t>Nick Mahoney</t>
  </si>
  <si>
    <t>Partisan Games</t>
  </si>
  <si>
    <t>Giorgio Castagnetti</t>
  </si>
  <si>
    <t>Fran Moreno pagan</t>
  </si>
  <si>
    <t>Peter Vernam</t>
  </si>
  <si>
    <t>Filippo Meloni</t>
  </si>
  <si>
    <t>ALVARO ORCAJADA ZAMORA</t>
  </si>
  <si>
    <t>Lawrence Griest</t>
  </si>
  <si>
    <t>Aaron Tyrrell</t>
  </si>
  <si>
    <t>Rob Kelly</t>
  </si>
  <si>
    <t>John Francisco</t>
  </si>
  <si>
    <t>Jim Cochrane</t>
  </si>
  <si>
    <t>Alex Costello</t>
  </si>
  <si>
    <t>Lee Bromley</t>
  </si>
  <si>
    <t>Matthew Dale</t>
  </si>
  <si>
    <t>Joey Cross</t>
  </si>
  <si>
    <t>Alessandro Fazzolari</t>
  </si>
  <si>
    <t>James Chase</t>
  </si>
  <si>
    <t>Chris Hoogie</t>
  </si>
  <si>
    <t>Tom Pawlyn III</t>
  </si>
  <si>
    <t>Carson Sawatsky</t>
  </si>
  <si>
    <t>Daniel Feldrapp</t>
  </si>
  <si>
    <t>Nate Sudek</t>
  </si>
  <si>
    <t>Matthias Hegerath</t>
  </si>
  <si>
    <t>Rob M.</t>
  </si>
  <si>
    <t>James King</t>
  </si>
  <si>
    <t>Dean McLaughlin</t>
  </si>
  <si>
    <t>Erick Marquis</t>
  </si>
  <si>
    <t>Kon Shun</t>
  </si>
  <si>
    <t>Mitch Patton</t>
  </si>
  <si>
    <t>Brian Wawok</t>
  </si>
  <si>
    <t>Tóbi Gábor</t>
  </si>
  <si>
    <t>Andrea Papini</t>
  </si>
  <si>
    <t>Don Paolillo</t>
  </si>
  <si>
    <t>Henry Koch</t>
  </si>
  <si>
    <t>Julius Chlebek</t>
  </si>
  <si>
    <t>Geoff Googe</t>
  </si>
  <si>
    <t>Tanner M.</t>
  </si>
  <si>
    <t>Luis Pelegrina Gutierrez</t>
  </si>
  <si>
    <t>Matthew Gillespie</t>
  </si>
  <si>
    <t>John Medina</t>
  </si>
  <si>
    <t>Matt Garmon</t>
  </si>
  <si>
    <t>Phillip Willeke</t>
  </si>
  <si>
    <t>Matthew Britton</t>
  </si>
  <si>
    <t>Andrey Gritsenko</t>
  </si>
  <si>
    <t>Daniel Krause</t>
  </si>
  <si>
    <t>Jimmy Comber</t>
  </si>
  <si>
    <t>Jordan Sadowski</t>
  </si>
  <si>
    <t>Alvaro Sanchez</t>
  </si>
  <si>
    <t>Richard Smith</t>
  </si>
  <si>
    <t>Chris Walker</t>
  </si>
  <si>
    <t>Luuk de Vetten</t>
  </si>
  <si>
    <t>Mike Drafke</t>
  </si>
  <si>
    <t>Robert Kölpin</t>
  </si>
  <si>
    <t>Hazieq Zhafrie</t>
  </si>
  <si>
    <t>Nick Eisenhart Player Account</t>
  </si>
  <si>
    <t>Asier Lizaso</t>
  </si>
  <si>
    <t>Tim Esser-O'neill</t>
  </si>
  <si>
    <t>Daniel Struck-Kaune</t>
  </si>
  <si>
    <t xml:space="preserve">Zenith  Mills-Shorter </t>
  </si>
  <si>
    <t>Dani Horváth</t>
  </si>
  <si>
    <t>Kurt Lintner</t>
  </si>
  <si>
    <t>Benjamin Ivarsson</t>
  </si>
  <si>
    <t>Andrea Rivolta</t>
  </si>
  <si>
    <t>Josh Boyton</t>
  </si>
  <si>
    <t>Devon Courtney</t>
  </si>
  <si>
    <t>Jorge Muñoz Sanchez</t>
  </si>
  <si>
    <t>Jesús Casal</t>
  </si>
  <si>
    <t>marcel fontanez</t>
  </si>
  <si>
    <t>Marcus Hagberg</t>
  </si>
  <si>
    <t>Ollie Fox</t>
  </si>
  <si>
    <t>Mike Hunsicker</t>
  </si>
  <si>
    <t>Simon F</t>
  </si>
  <si>
    <t>Dominik kreter</t>
  </si>
  <si>
    <t>Matthew Hutchinson</t>
  </si>
  <si>
    <t>Luke Crihfield</t>
  </si>
  <si>
    <t>Joe Frostick</t>
  </si>
  <si>
    <t>John Coe</t>
  </si>
  <si>
    <t>Tim Davis</t>
  </si>
  <si>
    <t>Rob Davis</t>
  </si>
  <si>
    <t>Alex Castrejon</t>
  </si>
  <si>
    <t>Jerkan González</t>
  </si>
  <si>
    <t>Jake Fuqua</t>
  </si>
  <si>
    <t>Ryan Mcleod</t>
  </si>
  <si>
    <t>Juicy Jankers</t>
  </si>
  <si>
    <t>Ben Bos</t>
  </si>
  <si>
    <t>Johnny â€œBâ€ Brock</t>
  </si>
  <si>
    <t>Markus Pfefferkorn</t>
  </si>
  <si>
    <t>David McG</t>
  </si>
  <si>
    <t>Mike Simeon</t>
  </si>
  <si>
    <t>Javier Laredo</t>
  </si>
  <si>
    <t>Nik Revenant</t>
  </si>
  <si>
    <t>Ben Allen</t>
  </si>
  <si>
    <t>Dimas â€œJuniorâ€ Caparros</t>
  </si>
  <si>
    <t>Ryan Chamley</t>
  </si>
  <si>
    <t>Craig Gantner</t>
  </si>
  <si>
    <t>Pau Monells</t>
  </si>
  <si>
    <t>Patric Wolf</t>
  </si>
  <si>
    <t>Erik Rofors</t>
  </si>
  <si>
    <t>Didac Del</t>
  </si>
  <si>
    <t>John Enns</t>
  </si>
  <si>
    <t>Simone Cedolini</t>
  </si>
  <si>
    <t>Jordi Carbonell Chacon</t>
  </si>
  <si>
    <t>Jamie Wykes</t>
  </si>
  <si>
    <t>Joseph Garay</t>
  </si>
  <si>
    <t>Joe Thibodeau</t>
  </si>
  <si>
    <t>Rob Nixon</t>
  </si>
  <si>
    <t>Daniel Brumfield</t>
  </si>
  <si>
    <t>Jacob Youngs</t>
  </si>
  <si>
    <t>Joppe Kuijvenhoven</t>
  </si>
  <si>
    <t>Ryan Smith</t>
  </si>
  <si>
    <t>Travis Rogers</t>
  </si>
  <si>
    <t>Harry Watkins</t>
  </si>
  <si>
    <t>Jake Campolo</t>
  </si>
  <si>
    <t>Ivan Carbonel</t>
  </si>
  <si>
    <t>Luis Martín Ruiz</t>
  </si>
  <si>
    <t>Cameron Eaton</t>
  </si>
  <si>
    <t>Leon Mondragon</t>
  </si>
  <si>
    <t>Carlos Delgado</t>
  </si>
  <si>
    <t>Nick Wright</t>
  </si>
  <si>
    <t>Niko Ranta</t>
  </si>
  <si>
    <t>Christopher Thomson</t>
  </si>
  <si>
    <t>Juanky Díez</t>
  </si>
  <si>
    <t>Matt Spaulding</t>
  </si>
  <si>
    <t xml:space="preserve">Kristian Robertson </t>
  </si>
  <si>
    <t>Marcel Tuch</t>
  </si>
  <si>
    <t>Matthew Nelson</t>
  </si>
  <si>
    <t>Brook Mills</t>
  </si>
  <si>
    <t>Alastair Ashley</t>
  </si>
  <si>
    <t>Peter Vogel</t>
  </si>
  <si>
    <t>Brad Schwandt</t>
  </si>
  <si>
    <t>Henrik Tafler</t>
  </si>
  <si>
    <t>Austin Higgins</t>
  </si>
  <si>
    <t>Luke Smith</t>
  </si>
  <si>
    <t>Mengual Mengual</t>
  </si>
  <si>
    <t>Josef Toschli</t>
  </si>
  <si>
    <t>Alberto García Nämndgard</t>
  </si>
  <si>
    <t>Sean Kancir</t>
  </si>
  <si>
    <t>Javier de la Vallina</t>
  </si>
  <si>
    <t>Jeffrey Naumann</t>
  </si>
  <si>
    <t>Jacob Turner</t>
  </si>
  <si>
    <t>Thomas Strachan</t>
  </si>
  <si>
    <t>Giovanni Santostasi</t>
  </si>
  <si>
    <t>Ben Wysock</t>
  </si>
  <si>
    <t>Esteban Diaz</t>
  </si>
  <si>
    <t xml:space="preserve">Andreas Hölter </t>
  </si>
  <si>
    <t>Mike Martin</t>
  </si>
  <si>
    <t>Caleb Faver</t>
  </si>
  <si>
    <t>oscar romero</t>
  </si>
  <si>
    <t>MarÅ¥as Koscielniak</t>
  </si>
  <si>
    <t>Slambo Tambo</t>
  </si>
  <si>
    <t>Daniel Vargas</t>
  </si>
  <si>
    <t>Nicholas Harlow</t>
  </si>
  <si>
    <t>Peter Pratt</t>
  </si>
  <si>
    <t>Choo Wai Wing</t>
  </si>
  <si>
    <t>Tom Newton</t>
  </si>
  <si>
    <t>Tom Cunnell</t>
  </si>
  <si>
    <t>Ruben Martinez Mayo</t>
  </si>
  <si>
    <t>Noel Paroz</t>
  </si>
  <si>
    <t>kirk glendenning</t>
  </si>
  <si>
    <t>Jesse Brant</t>
  </si>
  <si>
    <t>Will Oâ€™Siorain</t>
  </si>
  <si>
    <t>Javier Maestre</t>
  </si>
  <si>
    <t>Pablo Sánchez Hernangomez</t>
  </si>
  <si>
    <t>duncan cross</t>
  </si>
  <si>
    <t>Patrick Berdusco</t>
  </si>
  <si>
    <t>Jack Doddy</t>
  </si>
  <si>
    <t>Martin Dietz</t>
  </si>
  <si>
    <t>Martin Crawley</t>
  </si>
  <si>
    <t>Keenan Boscoe</t>
  </si>
  <si>
    <t>Paul Laurent</t>
  </si>
  <si>
    <t>Giuseppe Finazzi</t>
  </si>
  <si>
    <t>Alessandro Hagi</t>
  </si>
  <si>
    <t>Andrew Butler</t>
  </si>
  <si>
    <t>Luke Edinger</t>
  </si>
  <si>
    <t>Benji Law</t>
  </si>
  <si>
    <t>Andy Bryan</t>
  </si>
  <si>
    <t>Fabio Harth</t>
  </si>
  <si>
    <t>John Rose</t>
  </si>
  <si>
    <t>Jakub "Elanius" Jauernig</t>
  </si>
  <si>
    <t>Matthew Beasley</t>
  </si>
  <si>
    <t>Pholtergate Alpargate</t>
  </si>
  <si>
    <t>Ð’Ð¾Ð²Ð° Ð’Ð°Ð²Ñ€Ð¸Ðº</t>
  </si>
  <si>
    <t>Andrew Longoria</t>
  </si>
  <si>
    <t>Aidan Clieve</t>
  </si>
  <si>
    <t>Moritz Scholz</t>
  </si>
  <si>
    <t>Adam Janson</t>
  </si>
  <si>
    <t>Nick Kerrigan</t>
  </si>
  <si>
    <t>Peter Brizio</t>
  </si>
  <si>
    <t>Mike Scaletti</t>
  </si>
  <si>
    <t>Alexander Hernandez</t>
  </si>
  <si>
    <t>Bohuslav Živný</t>
  </si>
  <si>
    <t xml:space="preserve">Tyson Gleeson </t>
  </si>
  <si>
    <t>Jake Kicinski</t>
  </si>
  <si>
    <t>Jacob Middleton</t>
  </si>
  <si>
    <t>Benjamin Erichsen</t>
  </si>
  <si>
    <t>Kevin Collins</t>
  </si>
  <si>
    <t>Fadi Abou-Nassar</t>
  </si>
  <si>
    <t>Daniel Mashford</t>
  </si>
  <si>
    <t>Adam Burke</t>
  </si>
  <si>
    <t>Alexey Boronko</t>
  </si>
  <si>
    <t>Ross McMahon</t>
  </si>
  <si>
    <t>marco grassetto</t>
  </si>
  <si>
    <t>Nicholas Kanno</t>
  </si>
  <si>
    <t>Moritz Rößner</t>
  </si>
  <si>
    <t>Michael Rüffer</t>
  </si>
  <si>
    <t>Carlton (TO)</t>
  </si>
  <si>
    <t>Mike Eaton</t>
  </si>
  <si>
    <t>Mario hurtado</t>
  </si>
  <si>
    <t>Chris Miller</t>
  </si>
  <si>
    <t>Fredrik Ekström</t>
  </si>
  <si>
    <t>Omar Cortez</t>
  </si>
  <si>
    <t>Michael Butcher</t>
  </si>
  <si>
    <t>Zachary Wilkinson</t>
  </si>
  <si>
    <t>Daniel Cedeño</t>
  </si>
  <si>
    <t>Logan Wendt</t>
  </si>
  <si>
    <t>Jeff Currier</t>
  </si>
  <si>
    <t>Jack Solomons</t>
  </si>
  <si>
    <t>Sean Lovell</t>
  </si>
  <si>
    <t>Joan Navatar</t>
  </si>
  <si>
    <t>Nino Milicic</t>
  </si>
  <si>
    <t>Fred Whitney</t>
  </si>
  <si>
    <t>Bryson Burgon</t>
  </si>
  <si>
    <t>Francisco Javier Carmona</t>
  </si>
  <si>
    <t>Zach Bair</t>
  </si>
  <si>
    <t>Andrew Muscat</t>
  </si>
  <si>
    <t>Robert K.</t>
  </si>
  <si>
    <t>Alberto Gaggero</t>
  </si>
  <si>
    <t>blair bacon</t>
  </si>
  <si>
    <t>Aaron Kirsch</t>
  </si>
  <si>
    <t>Yuri Xicoy</t>
  </si>
  <si>
    <t>Shawn Mormont</t>
  </si>
  <si>
    <t>Juan Catane</t>
  </si>
  <si>
    <t>Nathan Prescott</t>
  </si>
  <si>
    <t>Taran Main</t>
  </si>
  <si>
    <t>David Miller</t>
  </si>
  <si>
    <t>Laurent Locheron</t>
  </si>
  <si>
    <t>Wide Petersson</t>
  </si>
  <si>
    <t>Jose swafnir</t>
  </si>
  <si>
    <t>Davis White</t>
  </si>
  <si>
    <t>Roberto Biolzi</t>
  </si>
  <si>
    <t>Marton Szabo</t>
  </si>
  <si>
    <t>Mario Mosser</t>
  </si>
  <si>
    <t>Pier Giorgio Miceli</t>
  </si>
  <si>
    <t>NicolÃ² Bernardini</t>
  </si>
  <si>
    <t>Raine Martin</t>
  </si>
  <si>
    <t>Maurizio Panzone</t>
  </si>
  <si>
    <t>Christian  Bugg</t>
  </si>
  <si>
    <t>Des Brennan</t>
  </si>
  <si>
    <t>Glenn Friend</t>
  </si>
  <si>
    <t>Tobias Dittmar</t>
  </si>
  <si>
    <t>Tony Santos</t>
  </si>
  <si>
    <t>Devon Mohn</t>
  </si>
  <si>
    <t>Joel Smith</t>
  </si>
  <si>
    <t>Carlin Huberts</t>
  </si>
  <si>
    <t>Alejandro cruz</t>
  </si>
  <si>
    <t>Paraschos Boumpouras</t>
  </si>
  <si>
    <t>Nacho Rodríguez</t>
  </si>
  <si>
    <t>Michael Browning</t>
  </si>
  <si>
    <t>Davide Artuso</t>
  </si>
  <si>
    <t>Jaime Mena</t>
  </si>
  <si>
    <t>David Hernández López</t>
  </si>
  <si>
    <t>Efrain Espinosa</t>
  </si>
  <si>
    <t>Thierry Smoos</t>
  </si>
  <si>
    <t>Lance Tan</t>
  </si>
  <si>
    <t>Pierlouis Ste-Marie</t>
  </si>
  <si>
    <t>Nathan Littlechiled</t>
  </si>
  <si>
    <t>gary partridge</t>
  </si>
  <si>
    <t>Timothy Morrissey</t>
  </si>
  <si>
    <t>Jeremy Schellpeper</t>
  </si>
  <si>
    <t>Beltran Sanchez</t>
  </si>
  <si>
    <t>Greg Davies</t>
  </si>
  <si>
    <t>Adrian Arrizabalaga</t>
  </si>
  <si>
    <t>Nate Runyon</t>
  </si>
  <si>
    <t>Anthony Pulcastro</t>
  </si>
  <si>
    <t>Peter Wise</t>
  </si>
  <si>
    <t>Steve Rose</t>
  </si>
  <si>
    <t>Davis Bailey</t>
  </si>
  <si>
    <t>Cort Barker</t>
  </si>
  <si>
    <t>Martin Richardson</t>
  </si>
  <si>
    <t>Dominik Siebenbürger</t>
  </si>
  <si>
    <t>maverick Guthrie</t>
  </si>
  <si>
    <t>Craig Lewis</t>
  </si>
  <si>
    <t>Anton Basozabal Lopez</t>
  </si>
  <si>
    <t>Tristan Dale</t>
  </si>
  <si>
    <t>Ryan Conners</t>
  </si>
  <si>
    <t>Justin Ashe</t>
  </si>
  <si>
    <t>Luca Borra</t>
  </si>
  <si>
    <t>Aleks Gavrilov</t>
  </si>
  <si>
    <t>Victormenta Victormenta</t>
  </si>
  <si>
    <t>Laura Bates</t>
  </si>
  <si>
    <t>Lars Schmucker</t>
  </si>
  <si>
    <t xml:space="preserve">Zenith Mills-Shorter </t>
  </si>
  <si>
    <t>Gijåm Cathelineau</t>
  </si>
  <si>
    <t>Jono Inger</t>
  </si>
  <si>
    <t>Jarrett Zazuetta</t>
  </si>
  <si>
    <t>Drew Davis</t>
  </si>
  <si>
    <t>Tato Soto</t>
  </si>
  <si>
    <t>Dan Hughes</t>
  </si>
  <si>
    <t>Nathan Coe</t>
  </si>
  <si>
    <t>Rayne Schumacher</t>
  </si>
  <si>
    <t>Kevin Ehlert</t>
  </si>
  <si>
    <t>Dylan Kadatz</t>
  </si>
  <si>
    <t>Andrea Pedretti</t>
  </si>
  <si>
    <t>Josh Kennedy</t>
  </si>
  <si>
    <t>Luke Reading</t>
  </si>
  <si>
    <t>KnOt Juanma Estévez</t>
  </si>
  <si>
    <t xml:space="preserve">Peter Horlock </t>
  </si>
  <si>
    <t>Carlos Variable</t>
  </si>
  <si>
    <t>David Jordan</t>
  </si>
  <si>
    <t>luke doman</t>
  </si>
  <si>
    <t>Karl Miller</t>
  </si>
  <si>
    <t>Harley Jelis</t>
  </si>
  <si>
    <t>Andreas Hoelter</t>
  </si>
  <si>
    <t>Rob Taylor</t>
  </si>
  <si>
    <t>Wayne Kaufman</t>
  </si>
  <si>
    <t>Rich Nutter</t>
  </si>
  <si>
    <t>Are Verlo</t>
  </si>
  <si>
    <t xml:space="preserve">Jacob Bondarenko </t>
  </si>
  <si>
    <t xml:space="preserve">David  McCarthy </t>
  </si>
  <si>
    <t>David Ragland</t>
  </si>
  <si>
    <t>Michael Olinsky</t>
  </si>
  <si>
    <t>Marc Calvé</t>
  </si>
  <si>
    <t>Randy Hill</t>
  </si>
  <si>
    <t>Martin Hansen-Nord</t>
  </si>
  <si>
    <t>Jennifer Morningstar</t>
  </si>
  <si>
    <t>Gabriel Kosharis</t>
  </si>
  <si>
    <t>Gerard Diez</t>
  </si>
  <si>
    <t>Allan Yepez</t>
  </si>
  <si>
    <t>Nicolas Hölter</t>
  </si>
  <si>
    <t xml:space="preserve">Paul Simpson </t>
  </si>
  <si>
    <t>John Le Huray</t>
  </si>
  <si>
    <t>Alex Mihilli</t>
  </si>
  <si>
    <t>Martin R⌀hme</t>
  </si>
  <si>
    <t>Eric Jackson</t>
  </si>
  <si>
    <t>Sam Baumgartner</t>
  </si>
  <si>
    <t>Daniel Lawrence</t>
  </si>
  <si>
    <t>Isaac Wright</t>
  </si>
  <si>
    <t>Nicholas Turpen</t>
  </si>
  <si>
    <t>Steve Schmidt</t>
  </si>
  <si>
    <t>Daniel Goldfarb</t>
  </si>
  <si>
    <t>George Zacharakis-Jutz</t>
  </si>
  <si>
    <t>Ruben Edel</t>
  </si>
  <si>
    <t>DEREK P</t>
  </si>
  <si>
    <t>Eric Kent</t>
  </si>
  <si>
    <t>Dominic Benitez</t>
  </si>
  <si>
    <t>Dane Tombleson</t>
  </si>
  <si>
    <t xml:space="preserve">Adam  Turner </t>
  </si>
  <si>
    <t>Andrea Vitaloni</t>
  </si>
  <si>
    <t>Mark Schramm</t>
  </si>
  <si>
    <t>Jose Garcia</t>
  </si>
  <si>
    <t>Primo Del Castillo</t>
  </si>
  <si>
    <t>Blair Thompson</t>
  </si>
  <si>
    <t>Lorick Steuart</t>
  </si>
  <si>
    <t>Saro Douzmanian</t>
  </si>
  <si>
    <t>Oscar Melander</t>
  </si>
  <si>
    <t>Dominic Warwas</t>
  </si>
  <si>
    <t>Tuomas I</t>
  </si>
  <si>
    <t>DIMITRIOS TZINERIS</t>
  </si>
  <si>
    <t>AlanMichael Torres</t>
  </si>
  <si>
    <t>Chuck Jiardina</t>
  </si>
  <si>
    <t>Nicholas Klose</t>
  </si>
  <si>
    <t>Grimor ðŸ”§</t>
  </si>
  <si>
    <t>Francis Gagnon</t>
  </si>
  <si>
    <t>Steven Passios</t>
  </si>
  <si>
    <t>Rishii Keasan</t>
  </si>
  <si>
    <t>Dany Magink Studio</t>
  </si>
  <si>
    <t>Javier Armenteros</t>
  </si>
  <si>
    <t>Noé Calvo</t>
  </si>
  <si>
    <t>Alex Nicoll</t>
  </si>
  <si>
    <t>Tom Mault</t>
  </si>
  <si>
    <t>Ãlvaro Martínez Sanchez</t>
  </si>
  <si>
    <t>Ben Laird</t>
  </si>
  <si>
    <t>Ryan Staggs</t>
  </si>
  <si>
    <t>Philip Holst</t>
  </si>
  <si>
    <t>Jonathan Green</t>
  </si>
  <si>
    <t>Mike Yates</t>
  </si>
  <si>
    <t>Martin Wiesemann</t>
  </si>
  <si>
    <t>Eric Evans</t>
  </si>
  <si>
    <t>Danny Wadeson</t>
  </si>
  <si>
    <t>Lukas Kaluza</t>
  </si>
  <si>
    <t>Luca Pendleton</t>
  </si>
  <si>
    <t>Donnie Gallitz</t>
  </si>
  <si>
    <t>Nathan Lowe</t>
  </si>
  <si>
    <t>Francois Allman</t>
  </si>
  <si>
    <t>Nathan Wade</t>
  </si>
  <si>
    <t>David Verdú</t>
  </si>
  <si>
    <t>Jorge Castillo Molero</t>
  </si>
  <si>
    <t>Jeremy Kingston</t>
  </si>
  <si>
    <t>Richard Perazzo</t>
  </si>
  <si>
    <t>Nathan Brooks</t>
  </si>
  <si>
    <t>Greg Hogan</t>
  </si>
  <si>
    <t>Robert Fortin</t>
  </si>
  <si>
    <t>Bradley Adcock</t>
  </si>
  <si>
    <t>Derek Sebesta</t>
  </si>
  <si>
    <t>Johannes Rosenfrost</t>
  </si>
  <si>
    <t>Rory Phipps</t>
  </si>
  <si>
    <t>David Hihnala</t>
  </si>
  <si>
    <t>Steve Bains</t>
  </si>
  <si>
    <t>Dan Brisby</t>
  </si>
  <si>
    <t>Justin Foster</t>
  </si>
  <si>
    <t>Sergio Godina</t>
  </si>
  <si>
    <t>Ben Round</t>
  </si>
  <si>
    <t>Connor Bellert</t>
  </si>
  <si>
    <t>Tyler Henderson</t>
  </si>
  <si>
    <t>Keith Gray</t>
  </si>
  <si>
    <t>Pablo Jiménez</t>
  </si>
  <si>
    <t>Ezzie Land</t>
  </si>
  <si>
    <t>Callum Campbell</t>
  </si>
  <si>
    <t>Feredico Argenio</t>
  </si>
  <si>
    <t>bryan mathers</t>
  </si>
  <si>
    <t>Oscar Cerna</t>
  </si>
  <si>
    <t>Jake Torsney</t>
  </si>
  <si>
    <t>Daniel Hey</t>
  </si>
  <si>
    <t>Francesco Della Ragione</t>
  </si>
  <si>
    <t>Travis Scott</t>
  </si>
  <si>
    <t>Tom Dixon</t>
  </si>
  <si>
    <t>Kody Alexandersen</t>
  </si>
  <si>
    <t>Nathan Bates</t>
  </si>
  <si>
    <t>Thomas Flavin</t>
  </si>
  <si>
    <t>Nicholas Zambo</t>
  </si>
  <si>
    <t>Paul Trexler</t>
  </si>
  <si>
    <t>Christopher Ridge</t>
  </si>
  <si>
    <t>Anthony Herbaugh</t>
  </si>
  <si>
    <t>Fernando Diego</t>
  </si>
  <si>
    <t>James Cook</t>
  </si>
  <si>
    <t>Gareth Jones</t>
  </si>
  <si>
    <t>Daniel Nelson</t>
  </si>
  <si>
    <t>Steamed warham's</t>
  </si>
  <si>
    <t>captain aregreb</t>
  </si>
  <si>
    <t>Francine Kolley</t>
  </si>
  <si>
    <t>Kurtis Shinh -</t>
  </si>
  <si>
    <t>Jon Schau</t>
  </si>
  <si>
    <t>Marcus Alexandersson</t>
  </si>
  <si>
    <t>Luca Belladonna</t>
  </si>
  <si>
    <t>Jade  Coase</t>
  </si>
  <si>
    <t>Eduard Campos</t>
  </si>
  <si>
    <t>Matt Griffin</t>
  </si>
  <si>
    <t>Jamie Cottle</t>
  </si>
  <si>
    <t>Colin Lee-Chee</t>
  </si>
  <si>
    <t>Daniel Félix</t>
  </si>
  <si>
    <t>Jean-Francois Normand</t>
  </si>
  <si>
    <t>Adam Wiseman</t>
  </si>
  <si>
    <t>Robert Hanna</t>
  </si>
  <si>
    <t>Miguel Ãngel Andreu Ruiz</t>
  </si>
  <si>
    <t>Ryeker Gilbert</t>
  </si>
  <si>
    <t>Geordie Flett</t>
  </si>
  <si>
    <t>Zac Lehr</t>
  </si>
  <si>
    <t>Fin Heard</t>
  </si>
  <si>
    <t>Lassider Porte</t>
  </si>
  <si>
    <t>Matthew Roberts</t>
  </si>
  <si>
    <t>Dan Kenny</t>
  </si>
  <si>
    <t>Johan Hilmersson</t>
  </si>
  <si>
    <t>Cory Hockman</t>
  </si>
  <si>
    <t>Joshua Clifford</t>
  </si>
  <si>
    <t>Morten Winkel</t>
  </si>
  <si>
    <t>Aleksi S.</t>
  </si>
  <si>
    <t>Giovanni Grigoletto</t>
  </si>
  <si>
    <t>Carlos A Gomez</t>
  </si>
  <si>
    <t>Josh Kale</t>
  </si>
  <si>
    <t>Peter Longarini</t>
  </si>
  <si>
    <t xml:space="preserve">Luke Churchus </t>
  </si>
  <si>
    <t>Eddie Eccles</t>
  </si>
  <si>
    <t>Sean Murray</t>
  </si>
  <si>
    <t>Garren Wilkins</t>
  </si>
  <si>
    <t>Luca Zanaica</t>
  </si>
  <si>
    <t>Stefano Barison</t>
  </si>
  <si>
    <t>Jean-Pierre Chiasson</t>
  </si>
  <si>
    <t>Cheryl Kucharksi</t>
  </si>
  <si>
    <t>LukáÅ¡ Bárta " Plagor "</t>
  </si>
  <si>
    <t>Joe Pew</t>
  </si>
  <si>
    <t>Mel Howard</t>
  </si>
  <si>
    <t>Lalo HR</t>
  </si>
  <si>
    <t>Eddie Törngren</t>
  </si>
  <si>
    <t>yifeng jiang</t>
  </si>
  <si>
    <t>Roy Hemsing</t>
  </si>
  <si>
    <t>Roberto Marconi</t>
  </si>
  <si>
    <t>Ryan Myers</t>
  </si>
  <si>
    <t>Danny Babin</t>
  </si>
  <si>
    <t>Ricardo Gamboa</t>
  </si>
  <si>
    <t>Mark Servadei</t>
  </si>
  <si>
    <t>Oliver Daniels</t>
  </si>
  <si>
    <t>Lauritz Fougner Dahl</t>
  </si>
  <si>
    <t>Davy Sabo</t>
  </si>
  <si>
    <t>Victor Oskarsson</t>
  </si>
  <si>
    <t>Mike DiCicco</t>
  </si>
  <si>
    <t>Clayton Jones</t>
  </si>
  <si>
    <t>Zach Adams</t>
  </si>
  <si>
    <t>Anthony 'Quackstack' Quilty</t>
  </si>
  <si>
    <t>Bernd Huegel</t>
  </si>
  <si>
    <t>S⌀ren Egekvist</t>
  </si>
  <si>
    <t>Trevor Leage</t>
  </si>
  <si>
    <t>Emilio Galán</t>
  </si>
  <si>
    <t>Juan Salcedo</t>
  </si>
  <si>
    <t>Ján "Decado" Kaminský</t>
  </si>
  <si>
    <t>Casey Crook</t>
  </si>
  <si>
    <t>Eddi Macmichael</t>
  </si>
  <si>
    <t>Michael Hunsicker</t>
  </si>
  <si>
    <t>Karl Roeder</t>
  </si>
  <si>
    <t>Troy Hardy</t>
  </si>
  <si>
    <t>Leigh Ormsby</t>
  </si>
  <si>
    <t>Timo Winzig</t>
  </si>
  <si>
    <t>Lindon Wedgwood</t>
  </si>
  <si>
    <t>Ãngel Ramiro</t>
  </si>
  <si>
    <t>Thomas Guererri</t>
  </si>
  <si>
    <t>Mitch D</t>
  </si>
  <si>
    <t>Stuart Myers</t>
  </si>
  <si>
    <t>Adam Riley</t>
  </si>
  <si>
    <t>Tim Willoughby</t>
  </si>
  <si>
    <t>Ritchie Elbertsen</t>
  </si>
  <si>
    <t>David Clarkson</t>
  </si>
  <si>
    <t>Ismael "El rey de los correos" Beteta</t>
  </si>
  <si>
    <t>John Shields</t>
  </si>
  <si>
    <t>Ky Aizawa</t>
  </si>
  <si>
    <t>Dominic Bachand</t>
  </si>
  <si>
    <t>Avery Wilson</t>
  </si>
  <si>
    <t>Diego Los grandes mandan más</t>
  </si>
  <si>
    <t>BJ Recio</t>
  </si>
  <si>
    <t>CHRISTIAN ALESSI</t>
  </si>
  <si>
    <t>Javi "Papaya Goblin" Fernandez</t>
  </si>
  <si>
    <t>Hugh Craill</t>
  </si>
  <si>
    <t>Lorenzo Canali</t>
  </si>
  <si>
    <t>Jo Garay</t>
  </si>
  <si>
    <t>Pierre-luc Heroux</t>
  </si>
  <si>
    <t>Sergei Davydov</t>
  </si>
  <si>
    <t>Brandon Gafford</t>
  </si>
  <si>
    <t>Daniel Mcgeehan</t>
  </si>
  <si>
    <t>Endesa .</t>
  </si>
  <si>
    <t>Peter Bing Simmons</t>
  </si>
  <si>
    <t>Josh Steinhilber</t>
  </si>
  <si>
    <t>Salemi Christophe</t>
  </si>
  <si>
    <t>José Luis García</t>
  </si>
  <si>
    <t>B. James</t>
  </si>
  <si>
    <t>Alejandro Pari</t>
  </si>
  <si>
    <t>Joshua Bunning</t>
  </si>
  <si>
    <t>Tom Cooper</t>
  </si>
  <si>
    <t>Daniel Elkington</t>
  </si>
  <si>
    <t>Christian Aguilar</t>
  </si>
  <si>
    <t>Fran Torres</t>
  </si>
  <si>
    <t>Stian Engebretsen</t>
  </si>
  <si>
    <t>Krzysztof Szwajca</t>
  </si>
  <si>
    <t>Arthur Nicholson</t>
  </si>
  <si>
    <t>Marko Haddad</t>
  </si>
  <si>
    <t>Nate Bates</t>
  </si>
  <si>
    <t>Nico Hoffschlaeger</t>
  </si>
  <si>
    <t>Tim Baumann</t>
  </si>
  <si>
    <t>Beast</t>
  </si>
  <si>
    <t>Ray Charnock</t>
  </si>
  <si>
    <t>Emyr Rice-Roberts</t>
  </si>
  <si>
    <t>Matthias Eßer</t>
  </si>
  <si>
    <t>Ãlvaro González de la Llana</t>
  </si>
  <si>
    <t>Grant Eastman</t>
  </si>
  <si>
    <t>Bastian Schütt</t>
  </si>
  <si>
    <t>LukáÅ¡ Plagát</t>
  </si>
  <si>
    <t>Scott Smith</t>
  </si>
  <si>
    <t>Daniel â€œRuudyâ€ Abad</t>
  </si>
  <si>
    <t>Marco Zagwijn</t>
  </si>
  <si>
    <t>Bert D'Huyvetter</t>
  </si>
  <si>
    <t>James Marsden</t>
  </si>
  <si>
    <t>Chris Yeoh</t>
  </si>
  <si>
    <t>Tilly Hilariusson</t>
  </si>
  <si>
    <t>Anson Hoffman</t>
  </si>
  <si>
    <t>Jerrod Willard</t>
  </si>
  <si>
    <t>Andrew "Zee" Ziesig</t>
  </si>
  <si>
    <t>Hayden Manskie</t>
  </si>
  <si>
    <t>Zac Ivanisevic</t>
  </si>
  <si>
    <t>Cole Summers</t>
  </si>
  <si>
    <t>Dustin Dalziel</t>
  </si>
  <si>
    <t>Louis-simon Godbout</t>
  </si>
  <si>
    <t>Stuart Disbury</t>
  </si>
  <si>
    <t>Maarten Nys</t>
  </si>
  <si>
    <t>Michael Scherbaum</t>
  </si>
  <si>
    <t>Derek Brothers</t>
  </si>
  <si>
    <t>Allen Frank</t>
  </si>
  <si>
    <t>Timothy  Martin</t>
  </si>
  <si>
    <t>Sergio Leal</t>
  </si>
  <si>
    <t>GABRIé 4</t>
  </si>
  <si>
    <t>Thomas Remmer</t>
  </si>
  <si>
    <t>Brad Anderson</t>
  </si>
  <si>
    <t>Emma Hurst</t>
  </si>
  <si>
    <t>Nick Brideau</t>
  </si>
  <si>
    <t>Keith Stille</t>
  </si>
  <si>
    <t>Sam Olver</t>
  </si>
  <si>
    <t>Tommy Potter</t>
  </si>
  <si>
    <t>Roberto Menor</t>
  </si>
  <si>
    <t>Matt Obringer</t>
  </si>
  <si>
    <t>Reed Herner</t>
  </si>
  <si>
    <t>Santiago Soto Borreiros</t>
  </si>
  <si>
    <t>Brandon Floyd</t>
  </si>
  <si>
    <t>Martin Selberg</t>
  </si>
  <si>
    <t>William Samms</t>
  </si>
  <si>
    <t>Charlie Eldridge</t>
  </si>
  <si>
    <t>Liam F</t>
  </si>
  <si>
    <t>Trung Le</t>
  </si>
  <si>
    <t>Eduardo Rodriguez</t>
  </si>
  <si>
    <t>Rob Montgomery</t>
  </si>
  <si>
    <t>Joshua Clack</t>
  </si>
  <si>
    <t>Jack Mcqiggin</t>
  </si>
  <si>
    <t>Szymon Gruszczyk</t>
  </si>
  <si>
    <t>Patrick Cerny</t>
  </si>
  <si>
    <t>Luke Taylor</t>
  </si>
  <si>
    <t>Sam Gould</t>
  </si>
  <si>
    <t>Juan Juan Pérez</t>
  </si>
  <si>
    <t>Nathan Hayes</t>
  </si>
  <si>
    <t>Joshua Hankin</t>
  </si>
  <si>
    <t>Adrian GojdÅº</t>
  </si>
  <si>
    <t>Antti Ov</t>
  </si>
  <si>
    <t>Mike Liese</t>
  </si>
  <si>
    <t>Daniel Sullivan</t>
  </si>
  <si>
    <t>Jesse Deelstra</t>
  </si>
  <si>
    <t>Adam Cresswell</t>
  </si>
  <si>
    <t>Ryan Deubler</t>
  </si>
  <si>
    <t>Mirco Flaminio</t>
  </si>
  <si>
    <t>Jonathan Rubio</t>
  </si>
  <si>
    <t>Liam Mooney</t>
  </si>
  <si>
    <t>Mark Daniel "Dani" Derpo</t>
  </si>
  <si>
    <t>Alberto Granzotto</t>
  </si>
  <si>
    <t>John Pork</t>
  </si>
  <si>
    <t>Phteven Hall</t>
  </si>
  <si>
    <t>Pixie Paw</t>
  </si>
  <si>
    <t>Mortro y Antonio .</t>
  </si>
  <si>
    <t>Frederick Berryman</t>
  </si>
  <si>
    <t>Eric Stevens</t>
  </si>
  <si>
    <t>Stephen Wilber</t>
  </si>
  <si>
    <t>Alex Beltran</t>
  </si>
  <si>
    <t>Mario My Weapon</t>
  </si>
  <si>
    <t>Ciaran Deem</t>
  </si>
  <si>
    <t>Alex Tooth</t>
  </si>
  <si>
    <t>Alex Hoover</t>
  </si>
  <si>
    <t>Alex Appleton</t>
  </si>
  <si>
    <t>sam sifford</t>
  </si>
  <si>
    <t>Jonas Hirsiger</t>
  </si>
  <si>
    <t>Dwight Metz</t>
  </si>
  <si>
    <t>Will Moser</t>
  </si>
  <si>
    <t>Blaine Woodward</t>
  </si>
  <si>
    <t>Ryan Givens</t>
  </si>
  <si>
    <t>Martin Kosior</t>
  </si>
  <si>
    <t>Ben Autterson</t>
  </si>
  <si>
    <t>Antonio Jaime</t>
  </si>
  <si>
    <t>Tj Leaman</t>
  </si>
  <si>
    <t>Maxwell Edwards</t>
  </si>
  <si>
    <t>Jack Odette</t>
  </si>
  <si>
    <t>Raúl Sánchez</t>
  </si>
  <si>
    <t>Paul DiDuca</t>
  </si>
  <si>
    <t>John Harkness</t>
  </si>
  <si>
    <t>Kenny Anderson</t>
  </si>
  <si>
    <t>Aiden Lewis</t>
  </si>
  <si>
    <t>Paul Goodrich</t>
  </si>
  <si>
    <t>Rainier Villanueva</t>
  </si>
  <si>
    <t>Derick Martin</t>
  </si>
  <si>
    <t>Team Odden</t>
  </si>
  <si>
    <t>Simon Joueur TAMPON</t>
  </si>
  <si>
    <t>Homer Llanas</t>
  </si>
  <si>
    <t>Juan Manuel bedoya</t>
  </si>
  <si>
    <t>Nic Scinari</t>
  </si>
  <si>
    <t>Jiayezi Yelv</t>
  </si>
  <si>
    <t>Henri Saari</t>
  </si>
  <si>
    <t>Tom Finch</t>
  </si>
  <si>
    <t>David Galán</t>
  </si>
  <si>
    <t>Cory Patten</t>
  </si>
  <si>
    <t>Fenning Robert</t>
  </si>
  <si>
    <t>Rohit Thomas</t>
  </si>
  <si>
    <t>Zac Wood</t>
  </si>
  <si>
    <t>matthew melendez</t>
  </si>
  <si>
    <t>Cristian Leyton</t>
  </si>
  <si>
    <t>Francis Mclauchlan</t>
  </si>
  <si>
    <t>Chris Bradley</t>
  </si>
  <si>
    <t>Calum Griggs</t>
  </si>
  <si>
    <t>James Black</t>
  </si>
  <si>
    <t>Joel Clare</t>
  </si>
  <si>
    <t>Denis Korzun</t>
  </si>
  <si>
    <t>Ian Campbell</t>
  </si>
  <si>
    <t>Giorgio Rodato</t>
  </si>
  <si>
    <t>Ivan Zambrano</t>
  </si>
  <si>
    <t>Martin Karimartin Karasek</t>
  </si>
  <si>
    <t>Vajer</t>
  </si>
  <si>
    <t>Jonnathan Cepello</t>
  </si>
  <si>
    <t>NATHANIEL SUDEK</t>
  </si>
  <si>
    <t>Tobias Noll</t>
  </si>
  <si>
    <t>Steven Straub</t>
  </si>
  <si>
    <t>Johan Grove</t>
  </si>
  <si>
    <t>Justin Wiley</t>
  </si>
  <si>
    <t>Victor Ferrà Abril</t>
  </si>
  <si>
    <t>Dagdamoare Murdering</t>
  </si>
  <si>
    <t>Charlotte Lewis</t>
  </si>
  <si>
    <t>Alex Riddick</t>
  </si>
  <si>
    <t>Josh Laver</t>
  </si>
  <si>
    <t>Mark Pepper</t>
  </si>
  <si>
    <t>Lobozbrna</t>
  </si>
  <si>
    <t>Sean McMurchy</t>
  </si>
  <si>
    <t>Player 8</t>
  </si>
  <si>
    <t>Michael McCulloch</t>
  </si>
  <si>
    <t>Fabian Araya ðŸ</t>
  </si>
  <si>
    <t>Mark Nolan</t>
  </si>
  <si>
    <t>Mattia Amatruda</t>
  </si>
  <si>
    <t>Will Casale</t>
  </si>
  <si>
    <t>Brad Bitler</t>
  </si>
  <si>
    <t>Matthew Spencer</t>
  </si>
  <si>
    <t>Michael Morley</t>
  </si>
  <si>
    <t>Haydn Wright</t>
  </si>
  <si>
    <t>Jon  Lee</t>
  </si>
  <si>
    <t xml:space="preserve">Luke Bryant </t>
  </si>
  <si>
    <t>Jaime Vicente</t>
  </si>
  <si>
    <t>Michael Hengl</t>
  </si>
  <si>
    <t xml:space="preserve">andy burgess </t>
  </si>
  <si>
    <t>Ben Underhill</t>
  </si>
  <si>
    <t>Daniel Norrish</t>
  </si>
  <si>
    <t>Diax X</t>
  </si>
  <si>
    <t>Arturs Dzanibekovs</t>
  </si>
  <si>
    <t>Mike Anthony</t>
  </si>
  <si>
    <t>Juan Cardenas</t>
  </si>
  <si>
    <t>Jan-Niklas Wilske</t>
  </si>
  <si>
    <t>Christopher Wildman</t>
  </si>
  <si>
    <t xml:space="preserve">Oliver Standing </t>
  </si>
  <si>
    <t>Jake Kustan</t>
  </si>
  <si>
    <t>Xavier Ruiz</t>
  </si>
  <si>
    <t>Nikolaj Hansen</t>
  </si>
  <si>
    <t>Francis Fernandez</t>
  </si>
  <si>
    <t>Mark Poole</t>
  </si>
  <si>
    <t>Fjordgamerz (Jason Gagnon)</t>
  </si>
  <si>
    <t>Johan Häggbom</t>
  </si>
  <si>
    <t>gregorio rodriguez</t>
  </si>
  <si>
    <t>Maxwell Henretta</t>
  </si>
  <si>
    <t>Jake Galaszewski</t>
  </si>
  <si>
    <t>Jimmy Deeola</t>
  </si>
  <si>
    <t>Michael Bywood</t>
  </si>
  <si>
    <t>Sam Powell</t>
  </si>
  <si>
    <t>Benjamin Krag</t>
  </si>
  <si>
    <t>Justin Sloane</t>
  </si>
  <si>
    <t>Joshua Pound</t>
  </si>
  <si>
    <t>Joe Bauer</t>
  </si>
  <si>
    <t>Paul Guinn</t>
  </si>
  <si>
    <t>Harry Noble</t>
  </si>
  <si>
    <t>Matt Anderson</t>
  </si>
  <si>
    <t>Mike L</t>
  </si>
  <si>
    <t>JC Vallee</t>
  </si>
  <si>
    <t>Jonas "snekkit" Hirsiger</t>
  </si>
  <si>
    <t>Chris Sigmarines</t>
  </si>
  <si>
    <t>Juan Sebastián Palomino</t>
  </si>
  <si>
    <t>Matthias MaBoi</t>
  </si>
  <si>
    <t>MIGUEL 3</t>
  </si>
  <si>
    <t>Pann P</t>
  </si>
  <si>
    <t>Earth E</t>
  </si>
  <si>
    <t>Tom S</t>
  </si>
  <si>
    <t>Antonio Rivera Guillermo Cabrera</t>
  </si>
  <si>
    <t>Medina/ Maria</t>
  </si>
  <si>
    <t>D Dc</t>
  </si>
  <si>
    <t>Riley Flanagan</t>
  </si>
  <si>
    <t>Zachary Sindelar</t>
  </si>
  <si>
    <t>Marco Snow</t>
  </si>
  <si>
    <t>Mike Hernandez</t>
  </si>
  <si>
    <t>Arnaud Spenson</t>
  </si>
  <si>
    <t>Amine Caledor</t>
  </si>
  <si>
    <t>Matt P</t>
  </si>
  <si>
    <t>guy 6</t>
  </si>
  <si>
    <t>Martin Vlcekk Drvostep</t>
  </si>
  <si>
    <t>Orzo</t>
  </si>
  <si>
    <t>José Melchor</t>
  </si>
  <si>
    <t>Robbie Brown</t>
  </si>
  <si>
    <t>Elio Dok</t>
  </si>
  <si>
    <t>Jacob .</t>
  </si>
  <si>
    <t>Duane M</t>
  </si>
  <si>
    <t>Israel Trejo</t>
  </si>
  <si>
    <t>justin cortese</t>
  </si>
  <si>
    <t>Tamb- Buri</t>
  </si>
  <si>
    <t>Andrea Tortorelli</t>
  </si>
  <si>
    <t>Sam Boyce</t>
  </si>
  <si>
    <t>Nathan r</t>
  </si>
  <si>
    <t>Juan Jose Ramirez</t>
  </si>
  <si>
    <t>Keith Lawson</t>
  </si>
  <si>
    <t>Gerardo Delgadillo</t>
  </si>
  <si>
    <t>Daniel Nitz</t>
  </si>
  <si>
    <t>Daniel Barboza</t>
  </si>
  <si>
    <t xml:space="preserve">Marcelo Soto </t>
  </si>
  <si>
    <t>Chase Bandl</t>
  </si>
  <si>
    <t>Kaine Beveridge</t>
  </si>
  <si>
    <t>Anthony Bomtempo</t>
  </si>
  <si>
    <t>Benoit Gascon</t>
  </si>
  <si>
    <t>Brock Doffin</t>
  </si>
  <si>
    <t>Darian Kane</t>
  </si>
  <si>
    <t>Phil Springall</t>
  </si>
  <si>
    <t>Simone Panigati</t>
  </si>
  <si>
    <t>Michael Austin</t>
  </si>
  <si>
    <t>Jaron Stafford</t>
  </si>
  <si>
    <t xml:space="preserve">Lewis Mitchell </t>
  </si>
  <si>
    <t>wong chun kit</t>
  </si>
  <si>
    <t>Nora Pendragon</t>
  </si>
  <si>
    <t>Ismael Villarreal</t>
  </si>
  <si>
    <t>Florian Voggenthaler</t>
  </si>
  <si>
    <t>Jendis jendis</t>
  </si>
  <si>
    <t>John Monasta</t>
  </si>
  <si>
    <t>Andrea Ferrarese</t>
  </si>
  <si>
    <t>Jonny Vass</t>
  </si>
  <si>
    <t>Michael Stewart</t>
  </si>
  <si>
    <t>Manuel Cortes</t>
  </si>
  <si>
    <t>Chris Lauer</t>
  </si>
  <si>
    <t>Omar Doc</t>
  </si>
  <si>
    <t>Player 24</t>
  </si>
  <si>
    <t>Gustavo ESPEJO</t>
  </si>
  <si>
    <t>Sam Openshaw</t>
  </si>
  <si>
    <t>Oscar Lars</t>
  </si>
  <si>
    <t>Santiago Jurado</t>
  </si>
  <si>
    <t>Marcus Pettersson</t>
  </si>
  <si>
    <t>Ian Warn</t>
  </si>
  <si>
    <t>Liam McLiam</t>
  </si>
  <si>
    <t>Der3ki Moreno Català</t>
  </si>
  <si>
    <t>George W</t>
  </si>
  <si>
    <t>Jacob H</t>
  </si>
  <si>
    <t>David Edwards</t>
  </si>
  <si>
    <t>Chat GPT</t>
  </si>
  <si>
    <t>Mark Hannon</t>
  </si>
  <si>
    <t>Ricardo Garrido</t>
  </si>
  <si>
    <t>Käºº Käºº</t>
  </si>
  <si>
    <t>BA BA</t>
  </si>
  <si>
    <t>ÐœÐ°ÐºÑÐ¸Ð¼ Ð”ÐµÑ€ÐµÐ²Ð¾</t>
  </si>
  <si>
    <t xml:space="preserve">ÐÐ»ÐµÐºÑÐ°Ð½Ð´Ñ€ Ð“Ð¸Ð³Ð°Ð½Ñ‚Ñ‹ </t>
  </si>
  <si>
    <t>Bryan Carmichael</t>
  </si>
  <si>
    <t>Ian H</t>
  </si>
  <si>
    <t>Alex Kapustka</t>
  </si>
  <si>
    <t>Alex Sanudo</t>
  </si>
  <si>
    <t>Jake Young</t>
  </si>
  <si>
    <t>Waylon Lamarr</t>
  </si>
  <si>
    <t>Jackson Liu</t>
  </si>
  <si>
    <t>Rishii Boi</t>
  </si>
  <si>
    <t>Marcin OrzoÅ‚</t>
  </si>
  <si>
    <t>Matt Kyriss</t>
  </si>
  <si>
    <t>Anthony Eisses</t>
  </si>
  <si>
    <t>Martin Schöne</t>
  </si>
  <si>
    <t>Theis Leth Jensen</t>
  </si>
  <si>
    <t>Andrew Plumb</t>
  </si>
  <si>
    <t>Adam Blum</t>
  </si>
  <si>
    <t>Oliver Brown</t>
  </si>
  <si>
    <t>Yuval Atoun</t>
  </si>
  <si>
    <t>Daniel Gutierrez</t>
  </si>
  <si>
    <t>Chris Stevens</t>
  </si>
  <si>
    <t>Alex Ferron</t>
  </si>
  <si>
    <t>Shaun Clark</t>
  </si>
  <si>
    <t>Michael Costello</t>
  </si>
  <si>
    <t>Ross Anzaldua</t>
  </si>
  <si>
    <t>Alex Schmidt</t>
  </si>
  <si>
    <t>Clinton Wagoner</t>
  </si>
  <si>
    <t>Juan Carlos Mas</t>
  </si>
  <si>
    <t>Joshua Webb</t>
  </si>
  <si>
    <t>Sean Page</t>
  </si>
  <si>
    <t>Dennis "DosKrausos" Dos Santos</t>
  </si>
  <si>
    <t>Shad Watson</t>
  </si>
  <si>
    <t>Sebastian Ulrichs</t>
  </si>
  <si>
    <t>Roald Hansen</t>
  </si>
  <si>
    <t>Joaquin G.C. Joaquin G.C.</t>
  </si>
  <si>
    <t>Comandante Gorbut</t>
  </si>
  <si>
    <t>Laljit Sidhu</t>
  </si>
  <si>
    <t>Iván Illana</t>
  </si>
  <si>
    <t>Eric Wilson</t>
  </si>
  <si>
    <t>Late Känkänen</t>
  </si>
  <si>
    <t>Adrián Ruiz</t>
  </si>
  <si>
    <t>Charles O'Conner</t>
  </si>
  <si>
    <t>Dragon Trainer</t>
  </si>
  <si>
    <t>Manuel Mancha</t>
  </si>
  <si>
    <t>Mathew Townsend</t>
  </si>
  <si>
    <t>Autistic Buzzkill</t>
  </si>
  <si>
    <t>Krainer 8</t>
  </si>
  <si>
    <t>Al Abyad</t>
  </si>
  <si>
    <t>Justin Minsk</t>
  </si>
  <si>
    <t>Kallum Jagger-perkins</t>
  </si>
  <si>
    <t>Erik V</t>
  </si>
  <si>
    <t>test6 ues</t>
  </si>
  <si>
    <t>MIGUEL ÃNGEL</t>
  </si>
  <si>
    <t>Cameron Larson</t>
  </si>
  <si>
    <t>Bradley Singelyn</t>
  </si>
  <si>
    <t>DoÄŸukan Kalender</t>
  </si>
  <si>
    <t>Ð˜Ð³Ð¾Ñ€ÑŒ Ð¯Ñ‰ÑƒÑ€</t>
  </si>
  <si>
    <t>Shark Rats</t>
  </si>
  <si>
    <t>Lars Zulturas</t>
  </si>
  <si>
    <t>gonzalo oro</t>
  </si>
  <si>
    <t>Spencer C</t>
  </si>
  <si>
    <t>Jaime Donald Trampas</t>
  </si>
  <si>
    <t>Ulf "Magic_Ulf" Thiele</t>
  </si>
  <si>
    <t>The Judgement Day (Villatrola n' Harrasasar)</t>
  </si>
  <si>
    <t>Teun Bugera</t>
  </si>
  <si>
    <t>Nicholas Robinson</t>
  </si>
  <si>
    <t>Montxo Barcina</t>
  </si>
  <si>
    <t>test3 test3</t>
  </si>
  <si>
    <t>William Gotcher</t>
  </si>
  <si>
    <t>Ð Ð¸Ð½Ð°Ñ‚ Ð¥Ð°ÑÐ°Ð½Ð¾Ð²</t>
  </si>
  <si>
    <t>Pedro Lechado</t>
  </si>
  <si>
    <t>cristian n</t>
  </si>
  <si>
    <t>Devan Richards</t>
  </si>
  <si>
    <t>Zach Schuster</t>
  </si>
  <si>
    <t>Paul Kant</t>
  </si>
  <si>
    <t>Ken Chambers</t>
  </si>
  <si>
    <t>Eric Owczarzak</t>
  </si>
  <si>
    <t>Cameron Reid</t>
  </si>
  <si>
    <t>Myles Mulkerrins</t>
  </si>
  <si>
    <t>Dillan Holland</t>
  </si>
  <si>
    <t>Michael Öschlberger</t>
  </si>
  <si>
    <t>Daniel Brewer</t>
  </si>
  <si>
    <t>Alberto Candelas Berzosa</t>
  </si>
  <si>
    <t>Nic Hopkins</t>
  </si>
  <si>
    <t>Ruben Ameba</t>
  </si>
  <si>
    <t>Pierre Taner</t>
  </si>
  <si>
    <t>Jonathan Cano</t>
  </si>
  <si>
    <t>Ryan Clarke</t>
  </si>
  <si>
    <t>Larry Malsh</t>
  </si>
  <si>
    <t>Matthew Casper</t>
  </si>
  <si>
    <t>Erik E</t>
  </si>
  <si>
    <t>Timothy GUNDERSON</t>
  </si>
  <si>
    <t>Drew Rejon</t>
  </si>
  <si>
    <t>Karl Breakspear</t>
  </si>
  <si>
    <t>Zack Nethery</t>
  </si>
  <si>
    <t>Matthew Osborne</t>
  </si>
  <si>
    <t>Andreas Erlandsson</t>
  </si>
  <si>
    <t>Kevin Armitage</t>
  </si>
  <si>
    <t>robbie graham</t>
  </si>
  <si>
    <t>Giovanni Catena</t>
  </si>
  <si>
    <t>Tim Bevan</t>
  </si>
  <si>
    <t>Giorgio Cataldi</t>
  </si>
  <si>
    <t>Travis Wright</t>
  </si>
  <si>
    <t>Tyson Braithwaite</t>
  </si>
  <si>
    <t>Jonathan Barker</t>
  </si>
  <si>
    <t>Payne Nuss</t>
  </si>
  <si>
    <t>Luca Galardo</t>
  </si>
  <si>
    <t>Kevin Jacobsen</t>
  </si>
  <si>
    <t>Christopher Gilles</t>
  </si>
  <si>
    <t>Laido Laidi</t>
  </si>
  <si>
    <t>Court Stumpf</t>
  </si>
  <si>
    <t>Javier Fernández</t>
  </si>
  <si>
    <t>Shane Ring</t>
  </si>
  <si>
    <t>Nestor 10</t>
  </si>
  <si>
    <t>Matthias Bartuk</t>
  </si>
  <si>
    <t>Ole "Gutrot" Stahn</t>
  </si>
  <si>
    <t>Andrew Newton</t>
  </si>
  <si>
    <t>Cinnamon Sandman</t>
  </si>
  <si>
    <t>Dario "Darakor25" Grohmann</t>
  </si>
  <si>
    <t>Bende Pesti</t>
  </si>
  <si>
    <t>Matthew Byrne</t>
  </si>
  <si>
    <t>Dzaky SoW</t>
  </si>
  <si>
    <t>Noah Eror</t>
  </si>
  <si>
    <t>Gavin Reese</t>
  </si>
  <si>
    <t>Alberto Costas</t>
  </si>
  <si>
    <t>Paul Van der Weijden</t>
  </si>
  <si>
    <t>Jay A Gooding</t>
  </si>
  <si>
    <t>Enrico Aventino</t>
  </si>
  <si>
    <t>Gareth Bunn</t>
  </si>
  <si>
    <t>Brad Forster</t>
  </si>
  <si>
    <t>Simon Arnold</t>
  </si>
  <si>
    <t>Steffen Mahle</t>
  </si>
  <si>
    <t>Matthew Vennard</t>
  </si>
  <si>
    <t xml:space="preserve">Steven Fitzpatrick </t>
  </si>
  <si>
    <t>Hunter Wiseman</t>
  </si>
  <si>
    <t>Robert Rosser</t>
  </si>
  <si>
    <t>Mark  Wildman</t>
  </si>
  <si>
    <t>Kieran Croxton</t>
  </si>
  <si>
    <t>Hunter Worstell</t>
  </si>
  <si>
    <t>Mohd Abdul Kadir Darail</t>
  </si>
  <si>
    <t>Michael Newman</t>
  </si>
  <si>
    <t>Daniel Boulter</t>
  </si>
  <si>
    <t>Mattia Cicchelero</t>
  </si>
  <si>
    <t>Carlos Javier Torres Vergara</t>
  </si>
  <si>
    <t>Eric Green</t>
  </si>
  <si>
    <t>Colton Miller</t>
  </si>
  <si>
    <t>Joonas Peltomaa</t>
  </si>
  <si>
    <t>Markus Broich</t>
  </si>
  <si>
    <t>Antonio Altadill</t>
  </si>
  <si>
    <t>Carl Griffin</t>
  </si>
  <si>
    <t>Dan Carter</t>
  </si>
  <si>
    <t>Joris Baert</t>
  </si>
  <si>
    <t>Arno Van Breuseghem</t>
  </si>
  <si>
    <t xml:space="preserve">Robert Vincent </t>
  </si>
  <si>
    <t>BertoAlex Jati</t>
  </si>
  <si>
    <t>Jason Calder</t>
  </si>
  <si>
    <t>Band of Bredtvet</t>
  </si>
  <si>
    <t>Stewart Smith</t>
  </si>
  <si>
    <t>Ashley Chapman</t>
  </si>
  <si>
    <t>Forrest Hetzel</t>
  </si>
  <si>
    <t>Thom Henry traitor</t>
  </si>
  <si>
    <t>Violet Edwards</t>
  </si>
  <si>
    <t>Brandon Lloyd</t>
  </si>
  <si>
    <t>Tato Granada</t>
  </si>
  <si>
    <t>Ratta</t>
  </si>
  <si>
    <t>joaquin rodriguez llanes</t>
  </si>
  <si>
    <t>Thomas Lepik</t>
  </si>
  <si>
    <t>Tim Carrington</t>
  </si>
  <si>
    <t>Dani Cabrera</t>
  </si>
  <si>
    <t>Javier Figueroa</t>
  </si>
  <si>
    <t>Brian Watters</t>
  </si>
  <si>
    <t>andrea berisso</t>
  </si>
  <si>
    <t>Sebastian melin</t>
  </si>
  <si>
    <t>Fernando Domínguez</t>
  </si>
  <si>
    <t>Tyler Barber</t>
  </si>
  <si>
    <t>Leo Martin-Scott</t>
  </si>
  <si>
    <t>Javier Vallina</t>
  </si>
  <si>
    <t>Chris McConville</t>
  </si>
  <si>
    <t>Cameron MacLean</t>
  </si>
  <si>
    <t>Erik van der Ploeg</t>
  </si>
  <si>
    <t>Kevin Byrnes</t>
  </si>
  <si>
    <t>Eirik Lanes</t>
  </si>
  <si>
    <t>Gerald Warren</t>
  </si>
  <si>
    <t>Steve Gibb</t>
  </si>
  <si>
    <t>Francois St-Pierre Dubois</t>
  </si>
  <si>
    <t xml:space="preserve">Fran Montero </t>
  </si>
  <si>
    <t>Erik Ivarsgård</t>
  </si>
  <si>
    <t>Mateo diaz</t>
  </si>
  <si>
    <t>James Tilley</t>
  </si>
  <si>
    <t>René Krüger</t>
  </si>
  <si>
    <t>Gregory Hoeper</t>
  </si>
  <si>
    <t>edoardo cattaneo</t>
  </si>
  <si>
    <t>David Breese</t>
  </si>
  <si>
    <t>Dan Quirk</t>
  </si>
  <si>
    <t>JAVI 1</t>
  </si>
  <si>
    <t>GABY 2</t>
  </si>
  <si>
    <t>Harry Warmill</t>
  </si>
  <si>
    <t>Phil Primes</t>
  </si>
  <si>
    <t>Mitchell paton</t>
  </si>
  <si>
    <t xml:space="preserve">Ð”Ð°Ð½Ð¸Ð» Ð“Ð½Ð¾Ð¼ </t>
  </si>
  <si>
    <t>Jiu Qian</t>
  </si>
  <si>
    <t>Samuel Edwards</t>
  </si>
  <si>
    <t>Kyle Veers</t>
  </si>
  <si>
    <t>Michael Price</t>
  </si>
  <si>
    <t>Nick Maul</t>
  </si>
  <si>
    <t>Cinto Quezada</t>
  </si>
  <si>
    <t>Joseph Gavin</t>
  </si>
  <si>
    <t>Martin / Quinn</t>
  </si>
  <si>
    <t>Andy Davies</t>
  </si>
  <si>
    <t>Viacheslav Balobanov</t>
  </si>
  <si>
    <t>Laurie  H-W</t>
  </si>
  <si>
    <t>Lluis "Otra de trolls" Obrador</t>
  </si>
  <si>
    <t>James Boyd</t>
  </si>
  <si>
    <t>Alejandro López-Pintor</t>
  </si>
  <si>
    <t>Sakarija "Zac" Mazaoui</t>
  </si>
  <si>
    <t>Harvey Hassall</t>
  </si>
  <si>
    <t>Jabo Gutierrez</t>
  </si>
  <si>
    <t>Carsten Koelling</t>
  </si>
  <si>
    <t>DJ Jenkins</t>
  </si>
  <si>
    <t>Martin Cripps</t>
  </si>
  <si>
    <t>Jason Kimber</t>
  </si>
  <si>
    <t>Michael â€œWarhammer Dadâ€ Hengl</t>
  </si>
  <si>
    <t>Jelo Shot</t>
  </si>
  <si>
    <t>Ben Spinetti</t>
  </si>
  <si>
    <t>è¶… å¸¸</t>
  </si>
  <si>
    <t>Will Griffin</t>
  </si>
  <si>
    <t>Dustin Goddard</t>
  </si>
  <si>
    <t>Johan Selander</t>
  </si>
  <si>
    <t>James Widdicombe</t>
  </si>
  <si>
    <t>Volker "Gooboo" Depner</t>
  </si>
  <si>
    <t>Mathias Wessmann</t>
  </si>
  <si>
    <t>Garry Date</t>
  </si>
  <si>
    <t>Luke Payne</t>
  </si>
  <si>
    <t>James Kusch</t>
  </si>
  <si>
    <t>Santiago Scort</t>
  </si>
  <si>
    <t>Alexi P</t>
  </si>
  <si>
    <t>Isaac Jockel</t>
  </si>
  <si>
    <t>Tim Kidneigh</t>
  </si>
  <si>
    <t>Andrew Henderson</t>
  </si>
  <si>
    <t>James Cross</t>
  </si>
  <si>
    <t>Adam Hoad</t>
  </si>
  <si>
    <t>William mark Jackson</t>
  </si>
  <si>
    <t xml:space="preserve"> Chris Nellis</t>
  </si>
  <si>
    <t>Dani Vargas</t>
  </si>
  <si>
    <t>Marcus Beeblebrox</t>
  </si>
  <si>
    <t>Paul Hill</t>
  </si>
  <si>
    <t>Rohan Clark-Myers</t>
  </si>
  <si>
    <t>Carolus Citra</t>
  </si>
  <si>
    <t>Marco Saltamacchia</t>
  </si>
  <si>
    <t>David Thomson</t>
  </si>
  <si>
    <t>Kevin Cobban</t>
  </si>
  <si>
    <t>Koen Ardis</t>
  </si>
  <si>
    <t>John Johnston</t>
  </si>
  <si>
    <t>Sam Spicer</t>
  </si>
  <si>
    <t>Traves Peterson</t>
  </si>
  <si>
    <t>Jordan Checkley</t>
  </si>
  <si>
    <t>Derek Downing</t>
  </si>
  <si>
    <t>Marco Dâ€™Anna</t>
  </si>
  <si>
    <t>Henning Syversen</t>
  </si>
  <si>
    <t>Basti Jung</t>
  </si>
  <si>
    <t>Robert Snyder</t>
  </si>
  <si>
    <t>Ales Girón Camacho</t>
  </si>
  <si>
    <t>Callum Hart</t>
  </si>
  <si>
    <t>SHAUN ADAMS</t>
  </si>
  <si>
    <t>Henrik "HK" Karlsson</t>
  </si>
  <si>
    <t>Kevin Gleeson</t>
  </si>
  <si>
    <t>Bryan Bowman</t>
  </si>
  <si>
    <t>Christian Carreras</t>
  </si>
  <si>
    <t>Micah Mueller</t>
  </si>
  <si>
    <t>Greg Reiter</t>
  </si>
  <si>
    <t>Justin Orton</t>
  </si>
  <si>
    <t>Kari Martin</t>
  </si>
  <si>
    <t>Avi Tipping</t>
  </si>
  <si>
    <t>Florian Berdeguer</t>
  </si>
  <si>
    <t>Aaron Craig</t>
  </si>
  <si>
    <t>Daniel Kiernan</t>
  </si>
  <si>
    <t>Elric Edge</t>
  </si>
  <si>
    <t>Mike Patriarca</t>
  </si>
  <si>
    <t>Gramy w ChÅ‚opki</t>
  </si>
  <si>
    <t>Mike Tetting</t>
  </si>
  <si>
    <t>Ashley Pitman</t>
  </si>
  <si>
    <t>Malik Brown</t>
  </si>
  <si>
    <t>Alexandre East</t>
  </si>
  <si>
    <t>Jonathan Minetto</t>
  </si>
  <si>
    <t>Jack Duffield</t>
  </si>
  <si>
    <t>Matthew Robison</t>
  </si>
  <si>
    <t>Alan B</t>
  </si>
  <si>
    <t>Jacob Tvaronaitis</t>
  </si>
  <si>
    <t xml:space="preserve">Stuart  Harrop </t>
  </si>
  <si>
    <t>David Molinas</t>
  </si>
  <si>
    <t>Riccardo Rinaldi</t>
  </si>
  <si>
    <t>Mark Williams</t>
  </si>
  <si>
    <t>Paco Pepe Paleiras</t>
  </si>
  <si>
    <t>Luke Gooley</t>
  </si>
  <si>
    <t>Diego daSilva</t>
  </si>
  <si>
    <t>Nick Le Breton</t>
  </si>
  <si>
    <t>Anthony Fletcher</t>
  </si>
  <si>
    <t>Fran Lopez</t>
  </si>
  <si>
    <t>3 3</t>
  </si>
  <si>
    <t>Lord Hai Bui</t>
  </si>
  <si>
    <t>Jaime Pavez</t>
  </si>
  <si>
    <t>Tim Tucker</t>
  </si>
  <si>
    <t>Jeff Rolles</t>
  </si>
  <si>
    <t>Marco Sozzi</t>
  </si>
  <si>
    <t>ðŸ›¡ï¸Jorge Muñoz Sanchez</t>
  </si>
  <si>
    <t>Tim Whittaker</t>
  </si>
  <si>
    <t>Seb  Donley</t>
  </si>
  <si>
    <t>Ð’Ð°Ð´Ð¸Ð¼ Ð”Ð¾Ñ‡ÐºÐ¼</t>
  </si>
  <si>
    <t>Ryan Watt</t>
  </si>
  <si>
    <t>Bret Lane</t>
  </si>
  <si>
    <t>Benjamin Bos</t>
  </si>
  <si>
    <t>Oakland Hoffman</t>
  </si>
  <si>
    <t>Michael Taylor</t>
  </si>
  <si>
    <t>Nathan Boddie</t>
  </si>
  <si>
    <t>Daniel Coy</t>
  </si>
  <si>
    <t>Kevin Akers</t>
  </si>
  <si>
    <t>Andrea Campi</t>
  </si>
  <si>
    <t>Cliff Szabo</t>
  </si>
  <si>
    <t xml:space="preserve">Alex Edwards </t>
  </si>
  <si>
    <t>Thomas Avanzato</t>
  </si>
  <si>
    <t>Ryan Watts</t>
  </si>
  <si>
    <t>Rob Stuart</t>
  </si>
  <si>
    <t>Chris Vetter</t>
  </si>
  <si>
    <t>Jonas Fredriksson</t>
  </si>
  <si>
    <t>B.W. Holland</t>
  </si>
  <si>
    <t>Angel Islas</t>
  </si>
  <si>
    <t>Christoph Heinze</t>
  </si>
  <si>
    <t>Vili Kuosmanen</t>
  </si>
  <si>
    <t>Francisco José Consuegra Belmonte</t>
  </si>
  <si>
    <t>Trevor Wisniewski</t>
  </si>
  <si>
    <t>Matthew Sandiford</t>
  </si>
  <si>
    <t>Paddy Galagher</t>
  </si>
  <si>
    <t>Dave Deveraux</t>
  </si>
  <si>
    <t>Tibor Zandler</t>
  </si>
  <si>
    <t>Jordan Goodchild</t>
  </si>
  <si>
    <t>Zak Haynes</t>
  </si>
  <si>
    <t>Steven Jenkins</t>
  </si>
  <si>
    <t>artus vazquez</t>
  </si>
  <si>
    <t>Lenny Craft-it</t>
  </si>
  <si>
    <t>Aidan B</t>
  </si>
  <si>
    <t>César Gallorini</t>
  </si>
  <si>
    <t>Daniel Glass</t>
  </si>
  <si>
    <t>Cory Gray</t>
  </si>
  <si>
    <t>Julian Kessel</t>
  </si>
  <si>
    <t>Tom Guy</t>
  </si>
  <si>
    <t>Jeffrey Mulligan</t>
  </si>
  <si>
    <t>Andrew Rejon</t>
  </si>
  <si>
    <t>Anthony Santin</t>
  </si>
  <si>
    <t>J.A Fra</t>
  </si>
  <si>
    <t>Simon Winsky</t>
  </si>
  <si>
    <t>Hunter Erdmann</t>
  </si>
  <si>
    <t>Jaime Sotelo</t>
  </si>
  <si>
    <t>Craig / Worsley</t>
  </si>
  <si>
    <t>Jonas Beardsley</t>
  </si>
  <si>
    <t>Angelo Andreula</t>
  </si>
  <si>
    <t>Riley McGuire</t>
  </si>
  <si>
    <t>Jefe orco Javier</t>
  </si>
  <si>
    <t>Chris Mushroom</t>
  </si>
  <si>
    <t>Timothee Waghorn</t>
  </si>
  <si>
    <t>Matt Roy</t>
  </si>
  <si>
    <t>Rayner Artiles Rodríguez</t>
  </si>
  <si>
    <t>Gavin Darke</t>
  </si>
  <si>
    <t>Charles Glen</t>
  </si>
  <si>
    <t>Gabriel Gómez</t>
  </si>
  <si>
    <t>Landraider King</t>
  </si>
  <si>
    <t>Luca D'Andrea</t>
  </si>
  <si>
    <t>Jude Richardson</t>
  </si>
  <si>
    <t>Elliot Stenson</t>
  </si>
  <si>
    <t>Jan Fleckenstein</t>
  </si>
  <si>
    <t>Derek Kalchbrenner</t>
  </si>
  <si>
    <t>Michael Lehr</t>
  </si>
  <si>
    <t>Alex Mihili</t>
  </si>
  <si>
    <t>Ð¡ÐµÑ€Ð³ÐµÐ¹ Ð¢Ð¸Ñ‚Ð¾Ð²</t>
  </si>
  <si>
    <t>dani Dg</t>
  </si>
  <si>
    <t>Jacob Antonelli</t>
  </si>
  <si>
    <t>Paul Robb</t>
  </si>
  <si>
    <t>Albert Landau</t>
  </si>
  <si>
    <t>Aitor Galián Rodríguez</t>
  </si>
  <si>
    <t>Jeffrey Visgaitis</t>
  </si>
  <si>
    <t>yuval Ben david</t>
  </si>
  <si>
    <t>Caleb Gialdella</t>
  </si>
  <si>
    <t>Garred Whalen</t>
  </si>
  <si>
    <t>Daniel White</t>
  </si>
  <si>
    <t>Matthieu Chamrion</t>
  </si>
  <si>
    <t>Tim Lind</t>
  </si>
  <si>
    <t>Sergio Chica</t>
  </si>
  <si>
    <t>Kenny Ball</t>
  </si>
  <si>
    <t>Ryan Zalewski</t>
  </si>
  <si>
    <t>Laurent Payet</t>
  </si>
  <si>
    <t>Manuel Arroquia</t>
  </si>
  <si>
    <t>Nik Scinari</t>
  </si>
  <si>
    <t>Ethan Hauff</t>
  </si>
  <si>
    <t>David Henderson</t>
  </si>
  <si>
    <t>Andrew Lim</t>
  </si>
  <si>
    <t>Ludvig Svensson</t>
  </si>
  <si>
    <t>Emmett Jobe</t>
  </si>
  <si>
    <t>NicolÃ² Gariglio</t>
  </si>
  <si>
    <t>charles .</t>
  </si>
  <si>
    <t>Big Jim</t>
  </si>
  <si>
    <t>Matt Rogers</t>
  </si>
  <si>
    <t>Brian Kissel</t>
  </si>
  <si>
    <t>Justin Go</t>
  </si>
  <si>
    <t>Ringer Ringersen</t>
  </si>
  <si>
    <t>Pete  Carr</t>
  </si>
  <si>
    <t>Kimetz Gil</t>
  </si>
  <si>
    <t>Jimbo Warth</t>
  </si>
  <si>
    <t>Andrew Tews</t>
  </si>
  <si>
    <t>Thomas Rabenhorst</t>
  </si>
  <si>
    <t>Dan Corkran</t>
  </si>
  <si>
    <t>Nicolai Aapalahti</t>
  </si>
  <si>
    <t>Michael Sullivan</t>
  </si>
  <si>
    <t>Tomeu "Good Boy" Roselló</t>
  </si>
  <si>
    <t>Regino Sanchez</t>
  </si>
  <si>
    <t>Andrew Myers</t>
  </si>
  <si>
    <t>Benjamin Anderson</t>
  </si>
  <si>
    <t>Tylor Rensel</t>
  </si>
  <si>
    <t>Phil Mortz</t>
  </si>
  <si>
    <t>Eoghan Gormley</t>
  </si>
  <si>
    <t>Richard Vogtmann</t>
  </si>
  <si>
    <t>Tomas Lundström</t>
  </si>
  <si>
    <t>Thomas Orr</t>
  </si>
  <si>
    <t>Robert Elmer</t>
  </si>
  <si>
    <t>Daniel Minguez</t>
  </si>
  <si>
    <t>Tony Hutchings</t>
  </si>
  <si>
    <t>Robert Kelly</t>
  </si>
  <si>
    <t>Christopher Agustines</t>
  </si>
  <si>
    <t>Joe clark</t>
  </si>
  <si>
    <t>Stefan Hübner</t>
  </si>
  <si>
    <t>Samuel Older</t>
  </si>
  <si>
    <t>Mathias Bove</t>
  </si>
  <si>
    <t>Marco Busetto</t>
  </si>
  <si>
    <t>Jason Bashful</t>
  </si>
  <si>
    <t>Dwayne Ogle</t>
  </si>
  <si>
    <t>Nick Simone</t>
  </si>
  <si>
    <t>Nacho Jiménez</t>
  </si>
  <si>
    <t>Paul Whitehead</t>
  </si>
  <si>
    <t>Mauricio Abastoflor</t>
  </si>
  <si>
    <t>Tomahawk  Warrior</t>
  </si>
  <si>
    <t>Jano Malovac</t>
  </si>
  <si>
    <t>Josh Jenkins</t>
  </si>
  <si>
    <t>Derrick Pearson</t>
  </si>
  <si>
    <t>Samuel Stringfellow</t>
  </si>
  <si>
    <t>Alex Müller</t>
  </si>
  <si>
    <t>Kristian Barlow</t>
  </si>
  <si>
    <t>Damian Rees</t>
  </si>
  <si>
    <t>William Clark</t>
  </si>
  <si>
    <t>Janis Mengel</t>
  </si>
  <si>
    <t>Colin OBrien</t>
  </si>
  <si>
    <t>×–×•×”×¨ ×§×•× ×¤×™× ×•</t>
  </si>
  <si>
    <t>Oscar Macartney</t>
  </si>
  <si>
    <t>Yoan Bouchand</t>
  </si>
  <si>
    <t>Carter Kachmarik</t>
  </si>
  <si>
    <t>Adrián Martí Almena</t>
  </si>
  <si>
    <t>Carlos Delgado "LICOS"</t>
  </si>
  <si>
    <t>Vick Buzon</t>
  </si>
  <si>
    <t>Dan Ryan</t>
  </si>
  <si>
    <t>Marco Decastri</t>
  </si>
  <si>
    <t>Tery Lim</t>
  </si>
  <si>
    <t>Erik Niemz</t>
  </si>
  <si>
    <t>Rich Buckler</t>
  </si>
  <si>
    <t>Vanessa Cotineau</t>
  </si>
  <si>
    <t>Thomas Barnes</t>
  </si>
  <si>
    <t>LUCA Amadori</t>
  </si>
  <si>
    <t>Matthew Curtis</t>
  </si>
  <si>
    <t>Tryan Peterson</t>
  </si>
  <si>
    <t>Alex Bradbury</t>
  </si>
  <si>
    <t>Jason Kluver</t>
  </si>
  <si>
    <t>William Applegate</t>
  </si>
  <si>
    <t>Brad LEAVER</t>
  </si>
  <si>
    <t>Jake Cutler</t>
  </si>
  <si>
    <t>Daniel Morris</t>
  </si>
  <si>
    <t>Mac Aleese</t>
  </si>
  <si>
    <t>Jason Bruschetta</t>
  </si>
  <si>
    <t>MichaÅ‚ Pisarski</t>
  </si>
  <si>
    <t>Fernando Hernandez</t>
  </si>
  <si>
    <t>Luke Ryall</t>
  </si>
  <si>
    <t>Ferni Molina García</t>
  </si>
  <si>
    <t>Csaba Kiss</t>
  </si>
  <si>
    <t xml:space="preserve">Lex Decrauw </t>
  </si>
  <si>
    <t>Joshua Millwood</t>
  </si>
  <si>
    <t>Ron Kent</t>
  </si>
  <si>
    <t>Richard Joshua</t>
  </si>
  <si>
    <t>Riccardo Basilotta</t>
  </si>
  <si>
    <t>Steve Herner</t>
  </si>
  <si>
    <t>Rodd Wynn</t>
  </si>
  <si>
    <t>Tre Colon</t>
  </si>
  <si>
    <t>Sean Lyons</t>
  </si>
  <si>
    <t>Brad Botko</t>
  </si>
  <si>
    <t>Brogan Clark</t>
  </si>
  <si>
    <t>Alex Spörl</t>
  </si>
  <si>
    <t>Eric Presuhn</t>
  </si>
  <si>
    <t>Sean Jaquish</t>
  </si>
  <si>
    <t>Kieron Webber</t>
  </si>
  <si>
    <t>Marcel Siedler</t>
  </si>
  <si>
    <t>Alan Hancox</t>
  </si>
  <si>
    <t>Brennan Hepner</t>
  </si>
  <si>
    <t>Nicholas Jebson</t>
  </si>
  <si>
    <t>Cory Greco</t>
  </si>
  <si>
    <t>Massimiliano Racconi</t>
  </si>
  <si>
    <t>Anthony Leute</t>
  </si>
  <si>
    <t>Piers Byford</t>
  </si>
  <si>
    <t>Edward Behrendt</t>
  </si>
  <si>
    <t>Joe Battersby</t>
  </si>
  <si>
    <t xml:space="preserve">Maldad  Desert </t>
  </si>
  <si>
    <t>Kevin Quyssens</t>
  </si>
  <si>
    <t>Nick Raverty</t>
  </si>
  <si>
    <t>Bruce Powell</t>
  </si>
  <si>
    <t>(Mortro) Francisco José Consuegra Belmonte</t>
  </si>
  <si>
    <t>Allan Cross</t>
  </si>
  <si>
    <t>Victor Sarrazin</t>
  </si>
  <si>
    <t>RJ Westfall</t>
  </si>
  <si>
    <t>Delano Brasz</t>
  </si>
  <si>
    <t>Aleksandr Morozov</t>
  </si>
  <si>
    <t>Pat Easy</t>
  </si>
  <si>
    <t>Asís Aszargo</t>
  </si>
  <si>
    <t>Yago Fernandez Leon</t>
  </si>
  <si>
    <t xml:space="preserve">Michael Thomson </t>
  </si>
  <si>
    <t>Nick Gagnon</t>
  </si>
  <si>
    <t>Lukas Trujic</t>
  </si>
  <si>
    <t>Stewart Pirie</t>
  </si>
  <si>
    <t>Jack McQuiggin</t>
  </si>
  <si>
    <t>Damien Newsome</t>
  </si>
  <si>
    <t>Adrián Carthago</t>
  </si>
  <si>
    <t>Matthew Burke</t>
  </si>
  <si>
    <t>Randal Ho</t>
  </si>
  <si>
    <t>Jevon Crawley</t>
  </si>
  <si>
    <t>Albert "Furcia"</t>
  </si>
  <si>
    <t>Hunter Dusoe</t>
  </si>
  <si>
    <t>Charly Pereyra</t>
  </si>
  <si>
    <t>Rob Meagor</t>
  </si>
  <si>
    <t>Kirkwood Hines</t>
  </si>
  <si>
    <t>Brian Murdoch</t>
  </si>
  <si>
    <t>Niels Pecherz</t>
  </si>
  <si>
    <t>Adam Richardson</t>
  </si>
  <si>
    <t>Michel Godts</t>
  </si>
  <si>
    <t>Etienne Tremblay-Guérin</t>
  </si>
  <si>
    <t>Nico Gaillat</t>
  </si>
  <si>
    <t>Isaac Kangas</t>
  </si>
  <si>
    <t>Tate Hall</t>
  </si>
  <si>
    <t>John McDuff</t>
  </si>
  <si>
    <t>Richard Wigmore</t>
  </si>
  <si>
    <t>Guillaume Berger</t>
  </si>
  <si>
    <t>Isaac Layfield</t>
  </si>
  <si>
    <t>Franck Selve</t>
  </si>
  <si>
    <t>James Laird</t>
  </si>
  <si>
    <t>Ashwin Kolaventy</t>
  </si>
  <si>
    <t>Clint Fish</t>
  </si>
  <si>
    <t>William Fawcett</t>
  </si>
  <si>
    <t>Morten Pedersen</t>
  </si>
  <si>
    <t>Isaac Foreman</t>
  </si>
  <si>
    <t>Nicholas Guillermo</t>
  </si>
  <si>
    <t xml:space="preserve">Cameron Pimley </t>
  </si>
  <si>
    <t>Carlo Zamora</t>
  </si>
  <si>
    <t>Craig 92craigpollock@gmail.com</t>
  </si>
  <si>
    <t>Martin Paul</t>
  </si>
  <si>
    <t>Patrick Rochette</t>
  </si>
  <si>
    <t>Neil Peckett</t>
  </si>
  <si>
    <t>Richard BLANKENSHIP</t>
  </si>
  <si>
    <t>Erik Wöller</t>
  </si>
  <si>
    <t>Matteo Pietra</t>
  </si>
  <si>
    <t>Dan Brewer</t>
  </si>
  <si>
    <t>Matti Krans</t>
  </si>
  <si>
    <t>Mike O'Connor</t>
  </si>
  <si>
    <t>Lewis Watson</t>
  </si>
  <si>
    <t>Santiago Edson</t>
  </si>
  <si>
    <t>Jonathan Burn</t>
  </si>
  <si>
    <t>Jack Hunter</t>
  </si>
  <si>
    <t>Andrea Piras</t>
  </si>
  <si>
    <t>Vlad Nica</t>
  </si>
  <si>
    <t>Giacomo Bitterlin</t>
  </si>
  <si>
    <t>Axton Hastings</t>
  </si>
  <si>
    <t>Paul Ting Ting</t>
  </si>
  <si>
    <t>Joe Wolfe</t>
  </si>
  <si>
    <t>Aleksandar Zekovski</t>
  </si>
  <si>
    <t>Christian Meyer</t>
  </si>
  <si>
    <t>Phát Huá»³nh</t>
  </si>
  <si>
    <t>Daniele Frangini</t>
  </si>
  <si>
    <t>Chris Clarke</t>
  </si>
  <si>
    <t>Jordan Favreau</t>
  </si>
  <si>
    <t>Michal Hanák</t>
  </si>
  <si>
    <t>Adrian Bartsch</t>
  </si>
  <si>
    <t>Bibyx .</t>
  </si>
  <si>
    <t>Daniel Pak</t>
  </si>
  <si>
    <t>Stephen Voyer</t>
  </si>
  <si>
    <t>Andrew Dunn</t>
  </si>
  <si>
    <t>Carlos Jurado Barrau</t>
  </si>
  <si>
    <t>James Box</t>
  </si>
  <si>
    <t>Matthew Rogers</t>
  </si>
  <si>
    <t>Eden Kaldestad</t>
  </si>
  <si>
    <t>Alexander Sanchez Diez</t>
  </si>
  <si>
    <t>Marco Ballesteros</t>
  </si>
  <si>
    <t>Jon Jon  Harris</t>
  </si>
  <si>
    <t>Sarah Gunning</t>
  </si>
  <si>
    <t>Hugo Flores</t>
  </si>
  <si>
    <t>Jaron Staffer</t>
  </si>
  <si>
    <t>der3ki .</t>
  </si>
  <si>
    <t>Robert Satness</t>
  </si>
  <si>
    <t>Rob Pierson</t>
  </si>
  <si>
    <t>Christian Bock</t>
  </si>
  <si>
    <t>Benjamin Kramer</t>
  </si>
  <si>
    <t>Scott Chittim</t>
  </si>
  <si>
    <t>Jarrett Crawford</t>
  </si>
  <si>
    <t>liam mcdonald</t>
  </si>
  <si>
    <t>Jared Swope</t>
  </si>
  <si>
    <t>Joel Fortin</t>
  </si>
  <si>
    <t>Ross Mason</t>
  </si>
  <si>
    <t>Rahul Pereira</t>
  </si>
  <si>
    <t>Joshua McHale</t>
  </si>
  <si>
    <t>Travis Kelly</t>
  </si>
  <si>
    <t>David -</t>
  </si>
  <si>
    <t>Lau Steffensen</t>
  </si>
  <si>
    <t>Cardin Corbit</t>
  </si>
  <si>
    <t>Sean Nolan</t>
  </si>
  <si>
    <t>David Rolland</t>
  </si>
  <si>
    <t>Steven  Nuttall</t>
  </si>
  <si>
    <t>Kyle Deffenbaugh</t>
  </si>
  <si>
    <t>Christopher Goodyear</t>
  </si>
  <si>
    <t>Bruno Puente</t>
  </si>
  <si>
    <t>Ross Cooper</t>
  </si>
  <si>
    <t>Samuel Agullo Botella</t>
  </si>
  <si>
    <t>Alexandre Laliberté</t>
  </si>
  <si>
    <t>Tom Whitbrook</t>
  </si>
  <si>
    <t>Brett Zeiler</t>
  </si>
  <si>
    <t>Manuel Carreon</t>
  </si>
  <si>
    <t xml:space="preserve">Adam Threlfall </t>
  </si>
  <si>
    <t>Ethan Gruneisen</t>
  </si>
  <si>
    <t>Robin Kaeding</t>
  </si>
  <si>
    <t>Kasper Skafsgaard</t>
  </si>
  <si>
    <t>Noah Gottlieb</t>
  </si>
  <si>
    <t>Florian John</t>
  </si>
  <si>
    <t>Pentti Murphy</t>
  </si>
  <si>
    <t>Ryan Andrews</t>
  </si>
  <si>
    <t>The Krondspine Incarnate (Hazel Moon)</t>
  </si>
  <si>
    <t>Matthew Farrelly</t>
  </si>
  <si>
    <t>Jacob Motts</t>
  </si>
  <si>
    <t>Sam Scott</t>
  </si>
  <si>
    <t>Benjamin Ralph</t>
  </si>
  <si>
    <t>Pascal de Jong</t>
  </si>
  <si>
    <t>Dom Smith</t>
  </si>
  <si>
    <t>Dennis Källberg</t>
  </si>
  <si>
    <t xml:space="preserve">Kacper Skibowski </t>
  </si>
  <si>
    <t>Nick Eisenhart</t>
  </si>
  <si>
    <t>Mikhail Usoltsev</t>
  </si>
  <si>
    <t>Samuel Griffiths</t>
  </si>
  <si>
    <t>Ole Gunnar Vatland</t>
  </si>
  <si>
    <t>Justin McLawhorn</t>
  </si>
  <si>
    <t>Mr Tomato Head</t>
  </si>
  <si>
    <t>David Holst</t>
  </si>
  <si>
    <t>Steven Michael Patrick</t>
  </si>
  <si>
    <t>Piero Alex D'angiulli</t>
  </si>
  <si>
    <t>Dan Smith</t>
  </si>
  <si>
    <t>Ronald Viggiani</t>
  </si>
  <si>
    <t>jacopo leati</t>
  </si>
  <si>
    <t>Jelly Gould</t>
  </si>
  <si>
    <t>Stephen Bell</t>
  </si>
  <si>
    <t>Ken Houston</t>
  </si>
  <si>
    <t>C Davis</t>
  </si>
  <si>
    <t>Martin - Warhammer Aarhus</t>
  </si>
  <si>
    <t>Simon Eliasson</t>
  </si>
  <si>
    <t>Josh Wirfs</t>
  </si>
  <si>
    <t>Jayesh J</t>
  </si>
  <si>
    <t>Wesley Floyd</t>
  </si>
  <si>
    <t>Adam Hall</t>
  </si>
  <si>
    <t>Matt McCabe</t>
  </si>
  <si>
    <t>Dan Gschwind</t>
  </si>
  <si>
    <t>Nick James</t>
  </si>
  <si>
    <t>darrion koh</t>
  </si>
  <si>
    <t>Linden Martyr</t>
  </si>
  <si>
    <t>Andrea Bentivoglio</t>
  </si>
  <si>
    <t>Chase Taylor</t>
  </si>
  <si>
    <t>Dylan Wetherald</t>
  </si>
  <si>
    <t>Robin Sadler</t>
  </si>
  <si>
    <t>Janne Tiihonen</t>
  </si>
  <si>
    <t>AJ El Gris</t>
  </si>
  <si>
    <t>Magnus Malmberg</t>
  </si>
  <si>
    <t>Ethan Roesch</t>
  </si>
  <si>
    <t>Jack  Williams</t>
  </si>
  <si>
    <t>Isaiah Clough</t>
  </si>
  <si>
    <t>Justin Meier</t>
  </si>
  <si>
    <t>Zak Hedges</t>
  </si>
  <si>
    <t>Jack Beast</t>
  </si>
  <si>
    <t>kanil youngman</t>
  </si>
  <si>
    <t>Florian Klinkert</t>
  </si>
  <si>
    <t>Stephan Beger</t>
  </si>
  <si>
    <t>Matthew â€œThe Shufflerâ€ Gouldesbrough</t>
  </si>
  <si>
    <t>Jordan belley</t>
  </si>
  <si>
    <t>Nymrod Snyder</t>
  </si>
  <si>
    <t>Nicholas Forsyth</t>
  </si>
  <si>
    <t>Kieran Harper</t>
  </si>
  <si>
    <t>Christopher Walter</t>
  </si>
  <si>
    <t>John Leugs</t>
  </si>
  <si>
    <t>bayly alasdair</t>
  </si>
  <si>
    <t>Justin Burton</t>
  </si>
  <si>
    <t>Kamil Nowak</t>
  </si>
  <si>
    <t>Erik Sundberg</t>
  </si>
  <si>
    <t>Hilma Linder</t>
  </si>
  <si>
    <t>Jose Manuel "Mino" Martinez</t>
  </si>
  <si>
    <t>Tommy White</t>
  </si>
  <si>
    <t>Jizhi Jizhi</t>
  </si>
  <si>
    <t>Pavel "Hrochator" Šebesta</t>
  </si>
  <si>
    <t>Aaron M</t>
  </si>
  <si>
    <t>Eduardo De los Reyes Berbel</t>
  </si>
  <si>
    <t>Ray Vargas</t>
  </si>
  <si>
    <t>Rafael Gallego Grajales</t>
  </si>
  <si>
    <t>Bradley Petersen</t>
  </si>
  <si>
    <t>Beth Duff</t>
  </si>
  <si>
    <t xml:space="preserve">Perico </t>
  </si>
  <si>
    <t>Ethan Inthirarajah</t>
  </si>
  <si>
    <t>Ashton Oliver</t>
  </si>
  <si>
    <t>Crom C C</t>
  </si>
  <si>
    <t>Alvaro Muñoz</t>
  </si>
  <si>
    <t>Mischa Taune</t>
  </si>
  <si>
    <t>Cédric Delort</t>
  </si>
  <si>
    <t>Roberto García</t>
  </si>
  <si>
    <t xml:space="preserve">Luca Slepitzka </t>
  </si>
  <si>
    <t>Jonas Paro</t>
  </si>
  <si>
    <t>raffaele maverik</t>
  </si>
  <si>
    <t>Nico Elzer</t>
  </si>
  <si>
    <t>Barnaby Lamper</t>
  </si>
  <si>
    <t>Matt Bocks</t>
  </si>
  <si>
    <t>Aliaksei Sizou</t>
  </si>
  <si>
    <t>Alex Weide</t>
  </si>
  <si>
    <t>Christopher Deeks</t>
  </si>
  <si>
    <t>Jouni Burgess</t>
  </si>
  <si>
    <t>Thomas Cavender</t>
  </si>
  <si>
    <t>Ole Ingvar Stene</t>
  </si>
  <si>
    <t>Héctor Villafaña</t>
  </si>
  <si>
    <t>Andrés Cardoso</t>
  </si>
  <si>
    <t>Charles Young</t>
  </si>
  <si>
    <t>TJ Robertson</t>
  </si>
  <si>
    <t>Ondrej Verner</t>
  </si>
  <si>
    <t>Pierre Nyssen</t>
  </si>
  <si>
    <t>Todd Hayes</t>
  </si>
  <si>
    <t>Will Jones</t>
  </si>
  <si>
    <t>Bastian Rölke</t>
  </si>
  <si>
    <t>Fabián Coyo</t>
  </si>
  <si>
    <t xml:space="preserve">Anthony Bomtempo </t>
  </si>
  <si>
    <t>hanzi .</t>
  </si>
  <si>
    <t>Jean-Brice Gayet</t>
  </si>
  <si>
    <t>Jon Albrecht</t>
  </si>
  <si>
    <t xml:space="preserve">Bity  </t>
  </si>
  <si>
    <t>Connor Keightley</t>
  </si>
  <si>
    <t>Rodrigo Torres</t>
  </si>
  <si>
    <t>Henrik Täfler</t>
  </si>
  <si>
    <t>Marti Casademont</t>
  </si>
  <si>
    <t>Morgan Hollands</t>
  </si>
  <si>
    <t>Joseph Arsenault</t>
  </si>
  <si>
    <t>Steve Deuble</t>
  </si>
  <si>
    <t>Patrick Brynildson</t>
  </si>
  <si>
    <t>Connor Garrett</t>
  </si>
  <si>
    <t>Steve Murphy</t>
  </si>
  <si>
    <t>Dan Nolan</t>
  </si>
  <si>
    <t>Lorcan Lynch</t>
  </si>
  <si>
    <t>Marco Cela</t>
  </si>
  <si>
    <t>Kim Clausen</t>
  </si>
  <si>
    <t xml:space="preserve">Gregorio Rodríguez </t>
  </si>
  <si>
    <t>Garrett Vander Stouw</t>
  </si>
  <si>
    <t>Win Aquino</t>
  </si>
  <si>
    <t>Christopher Murray</t>
  </si>
  <si>
    <t>Jonathan Howard</t>
  </si>
  <si>
    <t>Matt Lane</t>
  </si>
  <si>
    <t>Harry Joynes</t>
  </si>
  <si>
    <t>Vincent Pistillo</t>
  </si>
  <si>
    <t>Nathan Gibbs</t>
  </si>
  <si>
    <t>Aidan torgerson</t>
  </si>
  <si>
    <t>Luigi D'Uva</t>
  </si>
  <si>
    <t>Jaime labrador</t>
  </si>
  <si>
    <t>Jacob McQuerry</t>
  </si>
  <si>
    <t>Patrick Bennett</t>
  </si>
  <si>
    <t>Joel Turley</t>
  </si>
  <si>
    <t>Charly Brown</t>
  </si>
  <si>
    <t>Ole Wicke</t>
  </si>
  <si>
    <t>Thomas Nordb⌀ Berg</t>
  </si>
  <si>
    <t>Chris Mills</t>
  </si>
  <si>
    <t>Linus Menter</t>
  </si>
  <si>
    <t>Steffen Klos</t>
  </si>
  <si>
    <t>James Lynch</t>
  </si>
  <si>
    <t>Sean Paul Sigmarsson</t>
  </si>
  <si>
    <t>Dan Marriage</t>
  </si>
  <si>
    <t>José Luis García Pérez</t>
  </si>
  <si>
    <t>Juankar Buenchas</t>
  </si>
  <si>
    <t>Theresa Wagner</t>
  </si>
  <si>
    <t>Fabian Sieke</t>
  </si>
  <si>
    <t>Adrián Novo</t>
  </si>
  <si>
    <t>Carlos Casanova Martínez</t>
  </si>
  <si>
    <t>Jason Rowe</t>
  </si>
  <si>
    <t>Alex Langer</t>
  </si>
  <si>
    <t>Alejandro Cobo</t>
  </si>
  <si>
    <t>Sean Alberts</t>
  </si>
  <si>
    <t>Timon Grabovac</t>
  </si>
  <si>
    <t>Joachim Wessmark</t>
  </si>
  <si>
    <t>Danny Caissie</t>
  </si>
  <si>
    <t>Brock Smith</t>
  </si>
  <si>
    <t>Anselmi Siltala</t>
  </si>
  <si>
    <t xml:space="preserve">der3ki </t>
  </si>
  <si>
    <t>John Stangel</t>
  </si>
  <si>
    <t>James Tatch</t>
  </si>
  <si>
    <t>David Seufert</t>
  </si>
  <si>
    <t>Constan García</t>
  </si>
  <si>
    <t xml:space="preserve">Steven  COOMBS </t>
  </si>
  <si>
    <t>Austin Boyle</t>
  </si>
  <si>
    <t>Colton Leddy</t>
  </si>
  <si>
    <t>Patrick Nevan</t>
  </si>
  <si>
    <t>Kyle D</t>
  </si>
  <si>
    <t>Darrick I</t>
  </si>
  <si>
    <t>Ryan Willis</t>
  </si>
  <si>
    <t>Alejandro Girón Camacho</t>
  </si>
  <si>
    <t>Jacob Clemons</t>
  </si>
  <si>
    <t>Riccardo Agatan</t>
  </si>
  <si>
    <t>Jack/Marcy Newham</t>
  </si>
  <si>
    <t>Bill West</t>
  </si>
  <si>
    <t>Piotr Kurkowski</t>
  </si>
  <si>
    <t>Lawrence Paladin</t>
  </si>
  <si>
    <t>Chris Banks</t>
  </si>
  <si>
    <t>Jim Yeh</t>
  </si>
  <si>
    <t>Luke Burrough-boyce</t>
  </si>
  <si>
    <t>Yordan Kirov</t>
  </si>
  <si>
    <t>Tony Dellutri</t>
  </si>
  <si>
    <t>Nicolas Matthysen</t>
  </si>
  <si>
    <t>Grant Sopar</t>
  </si>
  <si>
    <t>Ben Kelmere</t>
  </si>
  <si>
    <t>Péter Kreitl</t>
  </si>
  <si>
    <t>Lex Martin</t>
  </si>
  <si>
    <t>Jacob Kline</t>
  </si>
  <si>
    <t>Tim Lundkvist</t>
  </si>
  <si>
    <t>Kyle Sams</t>
  </si>
  <si>
    <t>Jonathan Smith</t>
  </si>
  <si>
    <t>Ð’Ð»Ð°Ð´Ð¸Ð¼Ð¸Ñ€ Ð›ÐµÐ²Ð¸ÐºÐ¾Ð²</t>
  </si>
  <si>
    <t>Casey Bruder</t>
  </si>
  <si>
    <t>Timothy Scherer</t>
  </si>
  <si>
    <t>ÐÐ½Ñ‚Ð¾Ð½ Ð“Ð°Ð»Ð¸Ð½Ð¾Ð²</t>
  </si>
  <si>
    <t>Paul Willis</t>
  </si>
  <si>
    <t>Julien Duvoux</t>
  </si>
  <si>
    <t>Michael Mullally</t>
  </si>
  <si>
    <t>Jonathan St-Martin-Allard</t>
  </si>
  <si>
    <t>Jonathan Knott</t>
  </si>
  <si>
    <t>Ruslan Coyote</t>
  </si>
  <si>
    <t>Andrew Begg</t>
  </si>
  <si>
    <t>Kramer Guy</t>
  </si>
  <si>
    <t>Fuggetaboutit -</t>
  </si>
  <si>
    <t>Connor La fave</t>
  </si>
  <si>
    <t>Blake James</t>
  </si>
  <si>
    <t>Nicolo Bernardini</t>
  </si>
  <si>
    <t>David Pereiras</t>
  </si>
  <si>
    <t>Frankie Greco</t>
  </si>
  <si>
    <t>James Lawlor</t>
  </si>
  <si>
    <t xml:space="preserve">Sam Mawdsley </t>
  </si>
  <si>
    <t>Yury Suchinava</t>
  </si>
  <si>
    <t>Abe Carpio</t>
  </si>
  <si>
    <t>Eduardo Campos</t>
  </si>
  <si>
    <t>David Hoskin</t>
  </si>
  <si>
    <t>Pablo Loyola</t>
  </si>
  <si>
    <t>Miljan Otovic</t>
  </si>
  <si>
    <t>Brian Battersby</t>
  </si>
  <si>
    <t>Nicholas Prince</t>
  </si>
  <si>
    <t>Jon Simmons</t>
  </si>
  <si>
    <t>Jonathan Esterle</t>
  </si>
  <si>
    <t>Carlos Viscarra</t>
  </si>
  <si>
    <t>Simon Chamberlain-Wilde</t>
  </si>
  <si>
    <t>Samuele Sangiorgio</t>
  </si>
  <si>
    <t>Mike Diaz</t>
  </si>
  <si>
    <t>Ãlvaro â€œVensiâ€ Martín</t>
  </si>
  <si>
    <t>Josh Diffey</t>
  </si>
  <si>
    <t>Daver Salgado</t>
  </si>
  <si>
    <t>RaphaÃ«l MARIN</t>
  </si>
  <si>
    <t>Evin Mooney</t>
  </si>
  <si>
    <t>Ã‰lie St-Cyr</t>
  </si>
  <si>
    <t>Fredy Blanco</t>
  </si>
  <si>
    <t>Nikita Kokoulin</t>
  </si>
  <si>
    <t>Timo Oehmichen</t>
  </si>
  <si>
    <t>Nikolaos Kerazoglou</t>
  </si>
  <si>
    <t>Francis Gasparino</t>
  </si>
  <si>
    <t>Diego Lohse</t>
  </si>
  <si>
    <t>Carlos Perez Garcia</t>
  </si>
  <si>
    <t>Andrew Garrie</t>
  </si>
  <si>
    <t>Julian Sauer</t>
  </si>
  <si>
    <t>David Clarke</t>
  </si>
  <si>
    <t>Timm Findeisen</t>
  </si>
  <si>
    <t>Bryan Pereira</t>
  </si>
  <si>
    <t>Joe Rogers</t>
  </si>
  <si>
    <t>Timothy Crowley</t>
  </si>
  <si>
    <t>Will Mandikas</t>
  </si>
  <si>
    <t>Nicholas Branham</t>
  </si>
  <si>
    <t xml:space="preserve">Peter  Horlock </t>
  </si>
  <si>
    <t>William Rosenthal</t>
  </si>
  <si>
    <t>Chris Moses</t>
  </si>
  <si>
    <t>Thomas Kragh</t>
  </si>
  <si>
    <t>BenoÃ®t PHILIBERT</t>
  </si>
  <si>
    <t>Harley Kelly</t>
  </si>
  <si>
    <t>Gábor Filipszki</t>
  </si>
  <si>
    <t>Hugh Cunningham</t>
  </si>
  <si>
    <t xml:space="preserve">Kenn Hogentogler </t>
  </si>
  <si>
    <t>Gareth Walker</t>
  </si>
  <si>
    <t>Gareth Joned</t>
  </si>
  <si>
    <t>Colin Collar</t>
  </si>
  <si>
    <t>Daniel Phelps</t>
  </si>
  <si>
    <t>Peter Van As</t>
  </si>
  <si>
    <t>Ivo Gay</t>
  </si>
  <si>
    <t>Alex Shaffer</t>
  </si>
  <si>
    <t>Nobita God</t>
  </si>
  <si>
    <t>Maximilian Klasen</t>
  </si>
  <si>
    <t>Ian Carbone</t>
  </si>
  <si>
    <t>Tom Wilson</t>
  </si>
  <si>
    <t>Colin O'Brien</t>
  </si>
  <si>
    <t xml:space="preserve">Sam Rayner </t>
  </si>
  <si>
    <t>Roland Hörtnagl</t>
  </si>
  <si>
    <t>Ross P</t>
  </si>
  <si>
    <t>Roy  Hemsing</t>
  </si>
  <si>
    <t>Pj Campbell</t>
  </si>
  <si>
    <t>Justin Moat</t>
  </si>
  <si>
    <t>Brad Meek</t>
  </si>
  <si>
    <t>Izaak Wilson-Palmer</t>
  </si>
  <si>
    <t>Arthorius Maximus</t>
  </si>
  <si>
    <t>Tyler Gray</t>
  </si>
  <si>
    <t>Tommy "The Most Handsome" Miklos</t>
  </si>
  <si>
    <t>Christopher Taylor</t>
  </si>
  <si>
    <t>Jack K</t>
  </si>
  <si>
    <t>Andre Carrero</t>
  </si>
  <si>
    <t>Trond André (TO / Standin) Bergsrud</t>
  </si>
  <si>
    <t>Germen Van der Galien</t>
  </si>
  <si>
    <t>Thomas Wurzinger</t>
  </si>
  <si>
    <t>Mark Cook</t>
  </si>
  <si>
    <t>Paul Hardy</t>
  </si>
  <si>
    <t>Dillan Patel</t>
  </si>
  <si>
    <t>Giacomo Perghem</t>
  </si>
  <si>
    <t>Joel Kirk</t>
  </si>
  <si>
    <t>leviticus Hateford</t>
  </si>
  <si>
    <t>Yog Guo</t>
  </si>
  <si>
    <t>Jeffrey Morris</t>
  </si>
  <si>
    <t>Dave Lever</t>
  </si>
  <si>
    <t>Javier Boveda</t>
  </si>
  <si>
    <t>Lance Kenyon</t>
  </si>
  <si>
    <t>Mike Skyers</t>
  </si>
  <si>
    <t>Micheal O'dell</t>
  </si>
  <si>
    <t>Philip Sobek</t>
  </si>
  <si>
    <t>Steve Hursell</t>
  </si>
  <si>
    <t>Loke McGrew</t>
  </si>
  <si>
    <t>Moritz Klünenberg</t>
  </si>
  <si>
    <t>Adrian Ruc</t>
  </si>
  <si>
    <t>Colby Collins</t>
  </si>
  <si>
    <t>Hayden mc murray</t>
  </si>
  <si>
    <t>Brent Naumann</t>
  </si>
  <si>
    <t>Kai Harms</t>
  </si>
  <si>
    <t>Lars Christian Evensen</t>
  </si>
  <si>
    <t>Felipe Dr Love</t>
  </si>
  <si>
    <t>Adam Goodwell</t>
  </si>
  <si>
    <t>Musicboy Musicboy</t>
  </si>
  <si>
    <t>Dante Sanders</t>
  </si>
  <si>
    <t>John Bain</t>
  </si>
  <si>
    <t>Romain Otter</t>
  </si>
  <si>
    <t>Liam Trett</t>
  </si>
  <si>
    <t>Reece Frazer</t>
  </si>
  <si>
    <t>Ryan Brainard</t>
  </si>
  <si>
    <t>Tevz Delak</t>
  </si>
  <si>
    <t>Kieran Hurdus</t>
  </si>
  <si>
    <t>Rasmus Sjöö</t>
  </si>
  <si>
    <t>Kyle profitt</t>
  </si>
  <si>
    <t>Javi 'Lisco' Prieto</t>
  </si>
  <si>
    <t>Noé Aquino</t>
  </si>
  <si>
    <t>Oscar Declans Mate</t>
  </si>
  <si>
    <t>Scott de Wynter-Wilkie</t>
  </si>
  <si>
    <t>Jean-Nicolas Richard</t>
  </si>
  <si>
    <t>Lewis Horscroft</t>
  </si>
  <si>
    <t>Felipe Martín Santiago</t>
  </si>
  <si>
    <t>Il Fere Lanforti</t>
  </si>
  <si>
    <t>Daniel Lane</t>
  </si>
  <si>
    <t>Matthew Dickerson</t>
  </si>
  <si>
    <t>Alex Beltrán</t>
  </si>
  <si>
    <t>Lauren Brown</t>
  </si>
  <si>
    <t>Kyle Lefever</t>
  </si>
  <si>
    <t>Raúl Sogorb</t>
  </si>
  <si>
    <t>Austin Plutschuck</t>
  </si>
  <si>
    <t>Nik Sturm</t>
  </si>
  <si>
    <t>Manu Caramés</t>
  </si>
  <si>
    <t>Filusero Infernal Dragons</t>
  </si>
  <si>
    <t>Jim Ruliffson</t>
  </si>
  <si>
    <t>Jason Gagnon</t>
  </si>
  <si>
    <t>Jacqueline Doyle</t>
  </si>
  <si>
    <t>Nathan Driggers</t>
  </si>
  <si>
    <t>Babrus âš¡âš¡</t>
  </si>
  <si>
    <t>Ernest Baker</t>
  </si>
  <si>
    <t>Juankar Everchosen</t>
  </si>
  <si>
    <t>Jane Slater</t>
  </si>
  <si>
    <t>Tony Postigo</t>
  </si>
  <si>
    <t>Ben C</t>
  </si>
  <si>
    <t>Max Points</t>
  </si>
  <si>
    <t>Stefano GIGI Da Ros</t>
  </si>
  <si>
    <t>Sam Wheeler</t>
  </si>
  <si>
    <t>Lucas Snoeyer</t>
  </si>
  <si>
    <t>Igor Shipunov</t>
  </si>
  <si>
    <t>Richard Churchill</t>
  </si>
  <si>
    <t>Edgar Castillo</t>
  </si>
  <si>
    <t>Shay Yates</t>
  </si>
  <si>
    <t>Phil Jupp</t>
  </si>
  <si>
    <t>Nate Ruff</t>
  </si>
  <si>
    <t>Martin Schönbrodt</t>
  </si>
  <si>
    <t>Mathieu Gaudette</t>
  </si>
  <si>
    <t>Magnus Haavi</t>
  </si>
  <si>
    <t>Jason Tatro</t>
  </si>
  <si>
    <t>Roderick Burdick</t>
  </si>
  <si>
    <t>Dom Stonebridge</t>
  </si>
  <si>
    <t>James Edwards</t>
  </si>
  <si>
    <t>Jake Lecuyer</t>
  </si>
  <si>
    <t>Rene Frincu</t>
  </si>
  <si>
    <t>MacArthur Alewel</t>
  </si>
  <si>
    <t>Ivo Ventura</t>
  </si>
  <si>
    <t>Nicholas Wellman</t>
  </si>
  <si>
    <t>Billy Burrows</t>
  </si>
  <si>
    <t>Ben Bayouth</t>
  </si>
  <si>
    <t>Ryan Monk</t>
  </si>
  <si>
    <t>Robert Krämer</t>
  </si>
  <si>
    <t>Adam pattenden</t>
  </si>
  <si>
    <t>Woody Dominguez</t>
  </si>
  <si>
    <t>Toby K</t>
  </si>
  <si>
    <t>Michael Quisenberry</t>
  </si>
  <si>
    <t>Sam Duffy</t>
  </si>
  <si>
    <t>Jauma Balaguero Bazataqui</t>
  </si>
  <si>
    <t>Chris Grant</t>
  </si>
  <si>
    <t>Javier Monje Alonso</t>
  </si>
  <si>
    <t>Quentin Keller</t>
  </si>
  <si>
    <t>Austin Koenig</t>
  </si>
  <si>
    <t>Geoff Virtue</t>
  </si>
  <si>
    <t>Ricardo Villeda</t>
  </si>
  <si>
    <t>Thomas Feletar</t>
  </si>
  <si>
    <t>Marc Pi Martin</t>
  </si>
  <si>
    <t>Trevor Weerts</t>
  </si>
  <si>
    <t>Joshua Baran</t>
  </si>
  <si>
    <t>Marcus Petterson</t>
  </si>
  <si>
    <t>Markus Jakobsen</t>
  </si>
  <si>
    <t>Jon Silva</t>
  </si>
  <si>
    <t>Miguel Selles</t>
  </si>
  <si>
    <t>Daniel Reynolds</t>
  </si>
  <si>
    <t>Iraitz De la Pinta</t>
  </si>
  <si>
    <t>DaniÃ«l Camps</t>
  </si>
  <si>
    <t>Alex Sweetser</t>
  </si>
  <si>
    <t>Emily Stjernberg</t>
  </si>
  <si>
    <t>Oscar Manuel Gross</t>
  </si>
  <si>
    <t>Tobias Andre</t>
  </si>
  <si>
    <t xml:space="preserve">Fraser Smart </t>
  </si>
  <si>
    <t>Mike Westendorf</t>
  </si>
  <si>
    <t>Elvin Lim</t>
  </si>
  <si>
    <t>Ãlvaro Asenjo</t>
  </si>
  <si>
    <t>Lucas Whitman</t>
  </si>
  <si>
    <t>Joshua Marshall</t>
  </si>
  <si>
    <t>Ridge Miller</t>
  </si>
  <si>
    <t>Teppo Aro</t>
  </si>
  <si>
    <t>David Lever</t>
  </si>
  <si>
    <t>Samuele Bordon</t>
  </si>
  <si>
    <t>Max Ford</t>
  </si>
  <si>
    <t>Christopher Ryan</t>
  </si>
  <si>
    <t>Alessandro Bottici</t>
  </si>
  <si>
    <t>Enrique Bumbury</t>
  </si>
  <si>
    <t xml:space="preserve">Lukas Wagner </t>
  </si>
  <si>
    <t>Thomas Flesvig</t>
  </si>
  <si>
    <t>Corey Chen-McKay</t>
  </si>
  <si>
    <t>Connor Flotten</t>
  </si>
  <si>
    <t>Jacob Jack</t>
  </si>
  <si>
    <t>Michael Metcalf</t>
  </si>
  <si>
    <t>Manuele Venaruzzo</t>
  </si>
  <si>
    <t>Tobias Koschitz</t>
  </si>
  <si>
    <t>Guillaume Lefrancois</t>
  </si>
  <si>
    <t>Matthew Chaput</t>
  </si>
  <si>
    <t>Dave Tr</t>
  </si>
  <si>
    <t>Jan Corrupted Polak</t>
  </si>
  <si>
    <t>Tyson  Braithwaite</t>
  </si>
  <si>
    <t>Andreas Rosseb⌀</t>
  </si>
  <si>
    <t>Tianyu Zhang</t>
  </si>
  <si>
    <t>stephen begin</t>
  </si>
  <si>
    <t>Ronald B</t>
  </si>
  <si>
    <t>Niklas Brandecker (Springer)</t>
  </si>
  <si>
    <t>Jose Zambrana</t>
  </si>
  <si>
    <t>dylan zhu</t>
  </si>
  <si>
    <t>Thomas Bastian</t>
  </si>
  <si>
    <t>Angel Dominador Castillo</t>
  </si>
  <si>
    <t>Jose Antonio Fra</t>
  </si>
  <si>
    <t>Tazio Ferrigno</t>
  </si>
  <si>
    <t>PacoPeco Aguado</t>
  </si>
  <si>
    <t>Biagio Nugnes</t>
  </si>
  <si>
    <t>Adri Perez</t>
  </si>
  <si>
    <t>Chris Folk</t>
  </si>
  <si>
    <t>Jasper Graute</t>
  </si>
  <si>
    <t>Fabian Hein</t>
  </si>
  <si>
    <t>Kale Mills</t>
  </si>
  <si>
    <t>John Gemrich</t>
  </si>
  <si>
    <t>Giovanni Truijillo</t>
  </si>
  <si>
    <t>Nicolo Maccapan</t>
  </si>
  <si>
    <t>Leo K</t>
  </si>
  <si>
    <t>Waldo Pacheco</t>
  </si>
  <si>
    <t>Carlos Font</t>
  </si>
  <si>
    <t>Bradley Roberts</t>
  </si>
  <si>
    <t>Alex Rubio</t>
  </si>
  <si>
    <t>Cullen Hallinan</t>
  </si>
  <si>
    <t>Matthew Hatfield</t>
  </si>
  <si>
    <t>Max Edwards</t>
  </si>
  <si>
    <t>Jonathan  Rubio</t>
  </si>
  <si>
    <t>Samuel Calderon</t>
  </si>
  <si>
    <t>Will Davies</t>
  </si>
  <si>
    <t>Nicolas Di Maria</t>
  </si>
  <si>
    <t>Gabriel Dalton</t>
  </si>
  <si>
    <t>Hessam Emami</t>
  </si>
  <si>
    <t>Alonso Gonzalez De La Llana</t>
  </si>
  <si>
    <t>efthimios sianos</t>
  </si>
  <si>
    <t>Late Late</t>
  </si>
  <si>
    <t>Chico van Lith</t>
  </si>
  <si>
    <t>Î”Î—ÎœÎ—Î¤Î¡Î™ÎŸÎ£ Î Î‘Î Î‘Î£Î¤Î‘Î¥Î¡ÎŸÎ¥</t>
  </si>
  <si>
    <t>Ayden Tate</t>
  </si>
  <si>
    <t>Duncan Coates</t>
  </si>
  <si>
    <t>Mathmallow _</t>
  </si>
  <si>
    <t>Luke Ellis-Bowyer</t>
  </si>
  <si>
    <t>Nicholas Ray</t>
  </si>
  <si>
    <t>Donnie DallasCowboysLover</t>
  </si>
  <si>
    <t>Avon Damien</t>
  </si>
  <si>
    <t>Vlastimil Štich</t>
  </si>
  <si>
    <t>Jonathan Silva</t>
  </si>
  <si>
    <t>Jordi RDS</t>
  </si>
  <si>
    <t>Alfonso E Alfonso</t>
  </si>
  <si>
    <t>James Fischbeck</t>
  </si>
  <si>
    <t>Austin Bemister</t>
  </si>
  <si>
    <t>Hayden Walker</t>
  </si>
  <si>
    <t>Jason Thurmond</t>
  </si>
  <si>
    <t>Adrian Evangelio Molina</t>
  </si>
  <si>
    <t>Norbert Bay</t>
  </si>
  <si>
    <t>Nick Harding</t>
  </si>
  <si>
    <t>Team AoS Poland - C</t>
  </si>
  <si>
    <t>Konstantin Havlin</t>
  </si>
  <si>
    <t>Eduardo Nantes</t>
  </si>
  <si>
    <t>Chris Brosseau</t>
  </si>
  <si>
    <t>Matthew Gordon</t>
  </si>
  <si>
    <t>Iván Manrique</t>
  </si>
  <si>
    <t>Melvin Rantekeisu</t>
  </si>
  <si>
    <t>Max kanter</t>
  </si>
  <si>
    <t>Craig Jones</t>
  </si>
  <si>
    <t>Collin Mcclain</t>
  </si>
  <si>
    <t>Sophie Waters</t>
  </si>
  <si>
    <t>Daniel Camilleri</t>
  </si>
  <si>
    <t>Grimor /m/</t>
  </si>
  <si>
    <t>Coleman Smith</t>
  </si>
  <si>
    <t>Joshua Minnich</t>
  </si>
  <si>
    <t>Wu Runze ä¼æ¶¦æ³½</t>
  </si>
  <si>
    <t>Jonathan Ljunggren</t>
  </si>
  <si>
    <t>Jake Bendon</t>
  </si>
  <si>
    <t>Thomas O'Brien</t>
  </si>
  <si>
    <t>Scott Batchelor</t>
  </si>
  <si>
    <t>Daniel Stachowiak</t>
  </si>
  <si>
    <t>Ashley Coleman</t>
  </si>
  <si>
    <t>Stelios S</t>
  </si>
  <si>
    <t>Travis Cooper</t>
  </si>
  <si>
    <t>Dalton swan</t>
  </si>
  <si>
    <t>Keenan O'Dacre</t>
  </si>
  <si>
    <t>Fouad Hachmieh</t>
  </si>
  <si>
    <t>Manny Chairez</t>
  </si>
  <si>
    <t>dakota dockery</t>
  </si>
  <si>
    <t>Juan Luis</t>
  </si>
  <si>
    <t>ADRIAN Lopez Garcia</t>
  </si>
  <si>
    <t>Jeremy Tedder</t>
  </si>
  <si>
    <t>Michael Childs</t>
  </si>
  <si>
    <t>Philip McGuinness</t>
  </si>
  <si>
    <t>Joaquin Jurado</t>
  </si>
  <si>
    <t>Jay Crongleberry</t>
  </si>
  <si>
    <t>Dan Duxbury</t>
  </si>
  <si>
    <t>Chance Crabtree</t>
  </si>
  <si>
    <t>Matthew Shankar-Hood</t>
  </si>
  <si>
    <t>Alex Groskopf</t>
  </si>
  <si>
    <t>Jony Kaijankoskii</t>
  </si>
  <si>
    <t>Devin Walsh</t>
  </si>
  <si>
    <t>Carlos González duran</t>
  </si>
  <si>
    <t>Aaron Burleson</t>
  </si>
  <si>
    <t>Imperator Javi</t>
  </si>
  <si>
    <t>Micah Fysh</t>
  </si>
  <si>
    <t>Enekruti Elfochiquitito</t>
  </si>
  <si>
    <t>Danny Gill</t>
  </si>
  <si>
    <t>Jarrod Klarhan</t>
  </si>
  <si>
    <t>Bastian Deininger</t>
  </si>
  <si>
    <t>Ge Chen</t>
  </si>
  <si>
    <t>Isaac Beckner</t>
  </si>
  <si>
    <t>Marius Langbehn</t>
  </si>
  <si>
    <t>Eric Tabor</t>
  </si>
  <si>
    <t>Michael Hanke</t>
  </si>
  <si>
    <t>Virginia Rosenberg</t>
  </si>
  <si>
    <t>Dennis Minkley.   daylan</t>
  </si>
  <si>
    <t>James Downing-Green</t>
  </si>
  <si>
    <t>Craig Worsley</t>
  </si>
  <si>
    <t xml:space="preserve">Francis Mclauchlan </t>
  </si>
  <si>
    <t>Zachary McDermott</t>
  </si>
  <si>
    <t>Vicente Palacio Milans</t>
  </si>
  <si>
    <t>Ellie Daly</t>
  </si>
  <si>
    <t>Dan Wilde</t>
  </si>
  <si>
    <t>Graham Wrenn</t>
  </si>
  <si>
    <t xml:space="preserve">Steven COOMBS </t>
  </si>
  <si>
    <t>Jordan Ashenberg</t>
  </si>
  <si>
    <t>Dan Neal</t>
  </si>
  <si>
    <t>Hugh E. Adams</t>
  </si>
  <si>
    <t>Paul Macleod</t>
  </si>
  <si>
    <t>Landon Robinson</t>
  </si>
  <si>
    <t>Dan Jettie</t>
  </si>
  <si>
    <t>Sebastian Costello</t>
  </si>
  <si>
    <t>Kevin Dionne</t>
  </si>
  <si>
    <t>Rishii Kruel</t>
  </si>
  <si>
    <t>Charlie Bonta</t>
  </si>
  <si>
    <t>ðŸ”¨german segura gutierrez</t>
  </si>
  <si>
    <t>Daniel Montgomery</t>
  </si>
  <si>
    <t>Will Erlam</t>
  </si>
  <si>
    <t>×¢×ž×¨×™ ×ª××•×ž×™×</t>
  </si>
  <si>
    <t>jesus gomez</t>
  </si>
  <si>
    <t>Weikhardt Kretschmer-Eisenschmidt</t>
  </si>
  <si>
    <t>Santiago Gerena</t>
  </si>
  <si>
    <t>David Schwarz</t>
  </si>
  <si>
    <t>Cain Szabo</t>
  </si>
  <si>
    <t>Nathan Dyer</t>
  </si>
  <si>
    <t>Eduardo Rojas</t>
  </si>
  <si>
    <t>Barnes Nobles</t>
  </si>
  <si>
    <t>Santiago Jurado Barrau</t>
  </si>
  <si>
    <t>grigor ..</t>
  </si>
  <si>
    <t>Julien SaÃ¯z</t>
  </si>
  <si>
    <t>Adam Martin</t>
  </si>
  <si>
    <t>Mateusz RzeÅºniczak</t>
  </si>
  <si>
    <t>Brody Jackson</t>
  </si>
  <si>
    <t>Matt Carter</t>
  </si>
  <si>
    <t>Ulf "MagicUlf" Thiele</t>
  </si>
  <si>
    <t>Sax Moseph</t>
  </si>
  <si>
    <t>Maciej Janik</t>
  </si>
  <si>
    <t>Lee Martinez</t>
  </si>
  <si>
    <t>Joey Westbrook</t>
  </si>
  <si>
    <t>Jordan McNally</t>
  </si>
  <si>
    <t>Khairul Mohamed</t>
  </si>
  <si>
    <t>Michael MOREFIELD</t>
  </si>
  <si>
    <t>Chris Jarvis</t>
  </si>
  <si>
    <t>Daniel Maguire</t>
  </si>
  <si>
    <t xml:space="preserve">Will Oâ€™Siorain </t>
  </si>
  <si>
    <t>Aaron Brown</t>
  </si>
  <si>
    <t>Chris Bracken</t>
  </si>
  <si>
    <t>Jacob Beaumont</t>
  </si>
  <si>
    <t>Ð®Ñ€Ð° Ð”Ð¾Ñ‡ÐºÐ¸</t>
  </si>
  <si>
    <t>Nicola Stefani</t>
  </si>
  <si>
    <t>Luke Oâ€™Connor</t>
  </si>
  <si>
    <t>Ondrej â€œZLee Synâ€ Tichy</t>
  </si>
  <si>
    <t>Dirk Ullrich</t>
  </si>
  <si>
    <t>Andrew Moe</t>
  </si>
  <si>
    <t>Javier Pérez-Padilla Villaden</t>
  </si>
  <si>
    <t>Patrick (LordPatrick) Duda</t>
  </si>
  <si>
    <t>David Ucha Gómez</t>
  </si>
  <si>
    <t>Lewis H</t>
  </si>
  <si>
    <t>John Indellicate</t>
  </si>
  <si>
    <t>Nico Reinert</t>
  </si>
  <si>
    <t>Luis Fernández Alegre</t>
  </si>
  <si>
    <t>Mike H</t>
  </si>
  <si>
    <t>Brendan Reddy-Best</t>
  </si>
  <si>
    <t>Joshua Lafreniere</t>
  </si>
  <si>
    <t>Alejandro Rodríguez García</t>
  </si>
  <si>
    <t>Chris Caves Jr</t>
  </si>
  <si>
    <t>Alan McCahon</t>
  </si>
  <si>
    <t>Griffyn Hurst (she/her)</t>
  </si>
  <si>
    <t>SR Barbuo</t>
  </si>
  <si>
    <t>Elias Palmarssons</t>
  </si>
  <si>
    <t>Lukas Holmström</t>
  </si>
  <si>
    <t>Blade *</t>
  </si>
  <si>
    <t>Timothy Fadum</t>
  </si>
  <si>
    <t>Philip Pollmann</t>
  </si>
  <si>
    <t xml:space="preserve">Tristan Paffenholz </t>
  </si>
  <si>
    <t>Jean Hibbitt</t>
  </si>
  <si>
    <t>Micheal Brown</t>
  </si>
  <si>
    <t>John Walksnice</t>
  </si>
  <si>
    <t>Brandon Storey</t>
  </si>
  <si>
    <t>Les Anderegg</t>
  </si>
  <si>
    <t>robin burema</t>
  </si>
  <si>
    <t>Alexander Martínez</t>
  </si>
  <si>
    <t>Daniel Chabucos</t>
  </si>
  <si>
    <t>Nathaniel Golden</t>
  </si>
  <si>
    <t>Stefano Made'</t>
  </si>
  <si>
    <t>Robert "Gaukler95" Krauzick</t>
  </si>
  <si>
    <t>Michael Mimnagh</t>
  </si>
  <si>
    <t>Eli Zielke</t>
  </si>
  <si>
    <t>Travis Whatley</t>
  </si>
  <si>
    <t>Marin Nicolas</t>
  </si>
  <si>
    <t>Victor Perdomo Pastor</t>
  </si>
  <si>
    <t>Jade Pinder</t>
  </si>
  <si>
    <t>Taylor Carroll</t>
  </si>
  <si>
    <t>Ben Bricio</t>
  </si>
  <si>
    <t>Tom Stockton</t>
  </si>
  <si>
    <t>aleksi s</t>
  </si>
  <si>
    <t>JCar Sanchez</t>
  </si>
  <si>
    <t>Xevi Bayo</t>
  </si>
  <si>
    <t>Connor Whitney</t>
  </si>
  <si>
    <t>Benjamin M Northrup</t>
  </si>
  <si>
    <t>Andrea Anselmi</t>
  </si>
  <si>
    <t>Pietro Ricchi</t>
  </si>
  <si>
    <t>THE Esteban Santos</t>
  </si>
  <si>
    <t>Joaquin Gomariz</t>
  </si>
  <si>
    <t>The Mjörn Marauders</t>
  </si>
  <si>
    <t>DA TWO(s)</t>
  </si>
  <si>
    <t>Warhammer Undivided</t>
  </si>
  <si>
    <t xml:space="preserve">Jens Freudenstein </t>
  </si>
  <si>
    <t>Øyvind Labahå</t>
  </si>
  <si>
    <t>Flo Krawi</t>
  </si>
  <si>
    <t>Tom Wainwright</t>
  </si>
  <si>
    <t>Akil Grant</t>
  </si>
  <si>
    <t>Morten Poulsen</t>
  </si>
  <si>
    <t>Rebecca Robson</t>
  </si>
  <si>
    <t>Konrad Sosnowski</t>
  </si>
  <si>
    <t>Brandon Sullivan</t>
  </si>
  <si>
    <t>Pollito Relleno</t>
  </si>
  <si>
    <t>Tyler Clemens</t>
  </si>
  <si>
    <t>Bastian Röllke</t>
  </si>
  <si>
    <t>Mike "BloodyTeddy" Krowiorz</t>
  </si>
  <si>
    <t>Orzo Orzo</t>
  </si>
  <si>
    <t>Michael Venn</t>
  </si>
  <si>
    <t>Marcus Schmelter</t>
  </si>
  <si>
    <t>Philip Wong</t>
  </si>
  <si>
    <t>Ben Madaski</t>
  </si>
  <si>
    <t>Nathan McLauchlan</t>
  </si>
  <si>
    <t>Joe Pagano</t>
  </si>
  <si>
    <t>Lukas "Magedown" Harder</t>
  </si>
  <si>
    <t>Ryan Fernandez</t>
  </si>
  <si>
    <t>Christoffer Bagger</t>
  </si>
  <si>
    <t>Christopher S Johansson</t>
  </si>
  <si>
    <t>Raúl Vicente Sogorb Colino</t>
  </si>
  <si>
    <t>Ake P</t>
  </si>
  <si>
    <t>Kevin Garcia-Fernandez</t>
  </si>
  <si>
    <t>Nick Vignuda</t>
  </si>
  <si>
    <t>Jon Williams</t>
  </si>
  <si>
    <t>Sanel Arzic</t>
  </si>
  <si>
    <t>Kamil "Inferno-" Pocalujko</t>
  </si>
  <si>
    <t>Dougie Rosado</t>
  </si>
  <si>
    <t>Diego Chea</t>
  </si>
  <si>
    <t>Benjamin Gonzalez muñoz</t>
  </si>
  <si>
    <t>Alex Mader</t>
  </si>
  <si>
    <t>Christine Schmidt</t>
  </si>
  <si>
    <t>miechko Gibson Wyjadlowski</t>
  </si>
  <si>
    <t>James Evans</t>
  </si>
  <si>
    <t>paul Henderson</t>
  </si>
  <si>
    <t>Cristina Gómez</t>
  </si>
  <si>
    <t>Gaven Taylor</t>
  </si>
  <si>
    <t>Jason Lim</t>
  </si>
  <si>
    <t>Nikhila Watson</t>
  </si>
  <si>
    <t>Jaro No sé</t>
  </si>
  <si>
    <t>Lorwyn Randall</t>
  </si>
  <si>
    <t>Svend</t>
  </si>
  <si>
    <t>Mariusz Wawrzyn</t>
  </si>
  <si>
    <t>Lewis Mitchell</t>
  </si>
  <si>
    <t xml:space="preserve">Erik "Bruella" Wöller </t>
  </si>
  <si>
    <t>Ringer Roses</t>
  </si>
  <si>
    <t>Logan Garton</t>
  </si>
  <si>
    <t>Haoyu Zhang</t>
  </si>
  <si>
    <t>José Carlos Mojica</t>
  </si>
  <si>
    <t>Christmas Yeoh</t>
  </si>
  <si>
    <t>Dave Lebre</t>
  </si>
  <si>
    <t>Mirko Anzalone</t>
  </si>
  <si>
    <t>Ronald Vanderwalt</t>
  </si>
  <si>
    <t>Trevor Snyder</t>
  </si>
  <si>
    <t>Francisco Puerto Esteban</t>
  </si>
  <si>
    <t>Tato Perro</t>
  </si>
  <si>
    <t>Florian Pögl</t>
  </si>
  <si>
    <t>Manu C Gila</t>
  </si>
  <si>
    <t xml:space="preserve">Ãngel Ruíz </t>
  </si>
  <si>
    <t>Jonathan Knapik</t>
  </si>
  <si>
    <t>Martin Steffens</t>
  </si>
  <si>
    <t>Baragon Inc</t>
  </si>
  <si>
    <t>Tomasz Khornik Karwat</t>
  </si>
  <si>
    <t>Colin Morrison</t>
  </si>
  <si>
    <t>Morten R⌀nning</t>
  </si>
  <si>
    <t>David Hirsimaki</t>
  </si>
  <si>
    <t>Johan Ljungström</t>
  </si>
  <si>
    <t>Benjamin will</t>
  </si>
  <si>
    <t>William Peters</t>
  </si>
  <si>
    <t>Fabio Gusella</t>
  </si>
  <si>
    <t>Micah Chapman</t>
  </si>
  <si>
    <t>Eric Mumper</t>
  </si>
  <si>
    <t>Ollie Thorn</t>
  </si>
  <si>
    <t>Lau Johnnie</t>
  </si>
  <si>
    <t>Tom Mahany</t>
  </si>
  <si>
    <t>Jan Ripetti</t>
  </si>
  <si>
    <t>Cody Garza</t>
  </si>
  <si>
    <t xml:space="preserve">Terence Burggraaf </t>
  </si>
  <si>
    <t>Jack Hsu</t>
  </si>
  <si>
    <t>Anthony Feri</t>
  </si>
  <si>
    <t>Lewis Sloan</t>
  </si>
  <si>
    <t>Ulrike Hussal</t>
  </si>
  <si>
    <t>Brandon Weber</t>
  </si>
  <si>
    <t>Simon Glanowski</t>
  </si>
  <si>
    <t>Ian Lovera</t>
  </si>
  <si>
    <t>Louis Aguilar</t>
  </si>
  <si>
    <t>Renaud Morsa</t>
  </si>
  <si>
    <t>JaviR 9</t>
  </si>
  <si>
    <t>Vitor Chagas</t>
  </si>
  <si>
    <t>Lucas Schröder</t>
  </si>
  <si>
    <t>David Witek</t>
  </si>
  <si>
    <t>Guin Kellam</t>
  </si>
  <si>
    <t>Christopher Williams</t>
  </si>
  <si>
    <t>andy burgess</t>
  </si>
  <si>
    <t>Romyn Larson</t>
  </si>
  <si>
    <t>Maxime Delaey</t>
  </si>
  <si>
    <t>Admiral Nelson</t>
  </si>
  <si>
    <t>Mason Tree</t>
  </si>
  <si>
    <t>Steffen Krueger</t>
  </si>
  <si>
    <t>Stephan Kindzel</t>
  </si>
  <si>
    <t>Marcus M⌀lleskov</t>
  </si>
  <si>
    <t>Dylan Murray</t>
  </si>
  <si>
    <t>Angus Mackie</t>
  </si>
  <si>
    <t>Antoine Audin</t>
  </si>
  <si>
    <t>ryker chaney</t>
  </si>
  <si>
    <t>Kirill Mishin</t>
  </si>
  <si>
    <t>lee oakley</t>
  </si>
  <si>
    <t>Alex Fawcett</t>
  </si>
  <si>
    <t>Jeremy Landrum</t>
  </si>
  <si>
    <t>Alec Sliman</t>
  </si>
  <si>
    <t>michiel zandbergen</t>
  </si>
  <si>
    <t>Francis Belanger</t>
  </si>
  <si>
    <t xml:space="preserve">Javier Roldán </t>
  </si>
  <si>
    <t>Guillermo Martínez</t>
  </si>
  <si>
    <t>Jannis Mamok</t>
  </si>
  <si>
    <t>Brett Guinn</t>
  </si>
  <si>
    <t>Gene Capar</t>
  </si>
  <si>
    <t>Luis Humberto Casillas Franco</t>
  </si>
  <si>
    <t>Rob Linacre</t>
  </si>
  <si>
    <t>Jayesh Jasvantlal</t>
  </si>
  <si>
    <t>Jordi Moragues Nadal</t>
  </si>
  <si>
    <t>Nikita Semenov</t>
  </si>
  <si>
    <t>Nharel Buena</t>
  </si>
  <si>
    <t>Kyle Ellis *</t>
  </si>
  <si>
    <t>Lee Wilmot</t>
  </si>
  <si>
    <t>Eneko 'Enekruti' Rodriguez</t>
  </si>
  <si>
    <t>Timothy Reid</t>
  </si>
  <si>
    <t>Darkstuna Oda</t>
  </si>
  <si>
    <t>B B</t>
  </si>
  <si>
    <t>Matt Smith</t>
  </si>
  <si>
    <t>Josh Black</t>
  </si>
  <si>
    <t>Conor Carey</t>
  </si>
  <si>
    <t>Ville Kariola</t>
  </si>
  <si>
    <t>James Walker</t>
  </si>
  <si>
    <t>Francesco Domenichini</t>
  </si>
  <si>
    <t>Andy Smith</t>
  </si>
  <si>
    <t>Steven butcher</t>
  </si>
  <si>
    <t>Thomas "aFromage" Mader</t>
  </si>
  <si>
    <t>David "Solv" Demmel</t>
  </si>
  <si>
    <t>Aurelia Mumby</t>
  </si>
  <si>
    <t>Trouble Vision</t>
  </si>
  <si>
    <t>Rewellus Anvil</t>
  </si>
  <si>
    <t>Josh Vibert</t>
  </si>
  <si>
    <t>Giacomo Ongaro</t>
  </si>
  <si>
    <t>David Belhumeur</t>
  </si>
  <si>
    <t>Andy Sims</t>
  </si>
  <si>
    <t>Kaden Tarbet</t>
  </si>
  <si>
    <t>Marc Santillan iglesias</t>
  </si>
  <si>
    <t>Michael Tschreschnigg</t>
  </si>
  <si>
    <t>George Carley</t>
  </si>
  <si>
    <t>Thibaut de Benaze</t>
  </si>
  <si>
    <t>Ismael Sánchez jimenez</t>
  </si>
  <si>
    <t>Norbert Plizga</t>
  </si>
  <si>
    <t>Michael Barrows</t>
  </si>
  <si>
    <t>Aaron Dunn</t>
  </si>
  <si>
    <t>Daniel Hack</t>
  </si>
  <si>
    <t>Victor Aviles</t>
  </si>
  <si>
    <t>Alex Veinberg</t>
  </si>
  <si>
    <t>Damián Opletal</t>
  </si>
  <si>
    <t>Adam Sommers</t>
  </si>
  <si>
    <t>Roberto Gomez</t>
  </si>
  <si>
    <t>Quinn Frissen</t>
  </si>
  <si>
    <t>Tres Hyde</t>
  </si>
  <si>
    <t>Ben Geyer</t>
  </si>
  <si>
    <t>Ángel Ruiz</t>
  </si>
  <si>
    <t>Adam Curtis</t>
  </si>
  <si>
    <t>Ãlvaro García</t>
  </si>
  <si>
    <t>Nadav blosh</t>
  </si>
  <si>
    <t>Vladimir Gojkovic</t>
  </si>
  <si>
    <t>Peter Hattemer</t>
  </si>
  <si>
    <t>Miguel Cañas</t>
  </si>
  <si>
    <t>Nikolaus Frier</t>
  </si>
  <si>
    <t>Cameron Williams</t>
  </si>
  <si>
    <t>Anthony  Smith</t>
  </si>
  <si>
    <t>Jakub Burchardt</t>
  </si>
  <si>
    <t>William Holman</t>
  </si>
  <si>
    <t>Brian Saiman</t>
  </si>
  <si>
    <t>Theo Pruden</t>
  </si>
  <si>
    <t>Lee Green</t>
  </si>
  <si>
    <t>Voytek Szulc</t>
  </si>
  <si>
    <t>Rick Moorman</t>
  </si>
  <si>
    <t>Christian Wolff</t>
  </si>
  <si>
    <t>Lachlan Campbell</t>
  </si>
  <si>
    <t>Alexander Moreno Delgado</t>
  </si>
  <si>
    <t>Taliesin Campbell</t>
  </si>
  <si>
    <t>ðŸ›¡ï¸Jordi Carbonell</t>
  </si>
  <si>
    <t>Hamza Qureshi</t>
  </si>
  <si>
    <t>Izzy B</t>
  </si>
  <si>
    <t>Douglas Törnqvist</t>
  </si>
  <si>
    <t>Martin dahl Eriksen</t>
  </si>
  <si>
    <t>Brad Carter-Creed</t>
  </si>
  <si>
    <t>Xisco Ubeda</t>
  </si>
  <si>
    <t>Matthew McPhee</t>
  </si>
  <si>
    <t>Maciej "MJay" Roznoch</t>
  </si>
  <si>
    <t>Kristian Cutajar</t>
  </si>
  <si>
    <t>andré valoquette</t>
  </si>
  <si>
    <t>Miroslav VaniÄko</t>
  </si>
  <si>
    <t>Santiago Gutiérrez</t>
  </si>
  <si>
    <t>Damian Flores Díaz</t>
  </si>
  <si>
    <t>Jacob Retzer</t>
  </si>
  <si>
    <t>SMUTS</t>
  </si>
  <si>
    <t>è¶…çº§å°ç†ŠçŒ« è¶…çº§å°ç†ŠçŒ«</t>
  </si>
  <si>
    <t>Jonathan Perry</t>
  </si>
  <si>
    <t>Ian Hannam</t>
  </si>
  <si>
    <t>EltharionCZ</t>
  </si>
  <si>
    <t>Stromecek23</t>
  </si>
  <si>
    <t>Mitch Chartier</t>
  </si>
  <si>
    <t>Roy Hemsing-Viefhues</t>
  </si>
  <si>
    <t>Nigel Bhenchod</t>
  </si>
  <si>
    <t>Ð¤Ð¸Ð»Ð¸Ð¿Ð¿ ÐšÐ°Ñ€Ñ‚Ð°ÐµÐ²</t>
  </si>
  <si>
    <t>Dor Feigin</t>
  </si>
  <si>
    <t>Martin pask Brooks</t>
  </si>
  <si>
    <t>Wojna na PóÅ‚nocy</t>
  </si>
  <si>
    <t>Darrion K</t>
  </si>
  <si>
    <t>Jim Cadacoin</t>
  </si>
  <si>
    <t>Lawson Kinson</t>
  </si>
  <si>
    <t>Benedict "Quin" Rich</t>
  </si>
  <si>
    <t>Rodrigo Almijo</t>
  </si>
  <si>
    <t>Jose manuel perez</t>
  </si>
  <si>
    <t>Rob Palmier</t>
  </si>
  <si>
    <t>KENNETH SHIMIZU</t>
  </si>
  <si>
    <t>Dave Blandford</t>
  </si>
  <si>
    <t>Nikita Agejevs</t>
  </si>
  <si>
    <t>Oscar Martin</t>
  </si>
  <si>
    <t>Alexander Gross</t>
  </si>
  <si>
    <t>Grace Drew</t>
  </si>
  <si>
    <t>Javi 3</t>
  </si>
  <si>
    <t>Xune Daryl</t>
  </si>
  <si>
    <t>Connor Engel</t>
  </si>
  <si>
    <t>Matthew Kelly</t>
  </si>
  <si>
    <t>Dan Helwig</t>
  </si>
  <si>
    <t>Bridger Hahn</t>
  </si>
  <si>
    <t>Charles Taylor</t>
  </si>
  <si>
    <t>Creighton Baltier</t>
  </si>
  <si>
    <t>Andre Muller</t>
  </si>
  <si>
    <t>Alop Lemon</t>
  </si>
  <si>
    <t>Nuno Rodrigues</t>
  </si>
  <si>
    <t>Garin ðŸ¸</t>
  </si>
  <si>
    <t>NateNate Danko</t>
  </si>
  <si>
    <t>Jacob Barnett</t>
  </si>
  <si>
    <t>Ryan Nicol</t>
  </si>
  <si>
    <t>Audrey Reinert</t>
  </si>
  <si>
    <t>MATTHEW VARDY</t>
  </si>
  <si>
    <t>Josh Craig</t>
  </si>
  <si>
    <t>Cj Cole</t>
  </si>
  <si>
    <t>Jovil Ruelo</t>
  </si>
  <si>
    <t>Christopher Bagdon</t>
  </si>
  <si>
    <t>Flo Schollaert</t>
  </si>
  <si>
    <t>Theo Cosnard</t>
  </si>
  <si>
    <t>Omar Gómez Soto</t>
  </si>
  <si>
    <t>Travis Perkins</t>
  </si>
  <si>
    <t>Cameron Rae</t>
  </si>
  <si>
    <t>Pablo Garran</t>
  </si>
  <si>
    <t>Gary Ingram</t>
  </si>
  <si>
    <t>Alejandro "Illomancer" Jorva García de Casasola</t>
  </si>
  <si>
    <t>Alfonso Soto</t>
  </si>
  <si>
    <t>Robin Leukkunen</t>
  </si>
  <si>
    <t>Tracy McCreery</t>
  </si>
  <si>
    <t>Richard Hellsten</t>
  </si>
  <si>
    <t>Stephen Davy</t>
  </si>
  <si>
    <t>Ethan Geiger</t>
  </si>
  <si>
    <t>Aaron Westlake</t>
  </si>
  <si>
    <t>John Jay</t>
  </si>
  <si>
    <t>Andrew Armstrong</t>
  </si>
  <si>
    <t>James Vals</t>
  </si>
  <si>
    <t xml:space="preserve">Fabian Araya </t>
  </si>
  <si>
    <t>Baldiri Mendez</t>
  </si>
  <si>
    <t>Toby Bateman</t>
  </si>
  <si>
    <t>Daniel Cooper</t>
  </si>
  <si>
    <t>Dirk Coe</t>
  </si>
  <si>
    <t>Damián Bisbal</t>
  </si>
  <si>
    <t>Kyle Nelson</t>
  </si>
  <si>
    <t>Nick Hall</t>
  </si>
  <si>
    <t>Magnus Christiansen</t>
  </si>
  <si>
    <t>Raven Cammenga</t>
  </si>
  <si>
    <t>Edoardo Arena</t>
  </si>
  <si>
    <t>Cord Hölscher</t>
  </si>
  <si>
    <t>Luis "AsturExiliators" F. Alegre</t>
  </si>
  <si>
    <t>Ed Smith</t>
  </si>
  <si>
    <t>CJ Boyd</t>
  </si>
  <si>
    <t>Xavier Huffman</t>
  </si>
  <si>
    <t>Michael Atkinson</t>
  </si>
  <si>
    <t>Fonsito Quintana Gómez</t>
  </si>
  <si>
    <t>Sean O Grady</t>
  </si>
  <si>
    <t>Michael Lloy</t>
  </si>
  <si>
    <t>Miguel Rincón</t>
  </si>
  <si>
    <t>phillipe C</t>
  </si>
  <si>
    <t>Matt Juddery</t>
  </si>
  <si>
    <t>Janet Robb</t>
  </si>
  <si>
    <t>Taylor Allen</t>
  </si>
  <si>
    <t>Thomas Donley</t>
  </si>
  <si>
    <t>Brandon Turnbull</t>
  </si>
  <si>
    <t>Davis Sturgeon</t>
  </si>
  <si>
    <t>Jan Falzmann</t>
  </si>
  <si>
    <t>Juanjo Gil</t>
  </si>
  <si>
    <t>Lasse Kalberv</t>
  </si>
  <si>
    <t>Pablo Duran</t>
  </si>
  <si>
    <t>Ivan Matskevich</t>
  </si>
  <si>
    <t>Jonas Küster</t>
  </si>
  <si>
    <t>Tristan Chapple</t>
  </si>
  <si>
    <t>Adrián Ruc Sarrió</t>
  </si>
  <si>
    <t>William Man</t>
  </si>
  <si>
    <t>Max Beatty</t>
  </si>
  <si>
    <t>Adam Welsh</t>
  </si>
  <si>
    <t>Zachary Halverson</t>
  </si>
  <si>
    <t>Michal/Hampus Kowalski/Jakobsson</t>
  </si>
  <si>
    <t>Brad O'Keefe</t>
  </si>
  <si>
    <t>Jake Sheppard</t>
  </si>
  <si>
    <t>Omri Teomim</t>
  </si>
  <si>
    <t>Leo Li</t>
  </si>
  <si>
    <t>Ben Rayner</t>
  </si>
  <si>
    <t>Sergi Quintela Millan</t>
  </si>
  <si>
    <t>Henri Baba</t>
  </si>
  <si>
    <t>George Coe</t>
  </si>
  <si>
    <t>Chuchi Chuchi</t>
  </si>
  <si>
    <t>Ed Uniacke</t>
  </si>
  <si>
    <t>Rich Collier</t>
  </si>
  <si>
    <t>Livi Livisianos</t>
  </si>
  <si>
    <t>Daniel Christie</t>
  </si>
  <si>
    <t>Jesús Hernandez</t>
  </si>
  <si>
    <t>Erich Stock</t>
  </si>
  <si>
    <t>David O'Connell</t>
  </si>
  <si>
    <t>Gabriel Bouchard</t>
  </si>
  <si>
    <t>Volker Depner</t>
  </si>
  <si>
    <t>Fangzhou Liu</t>
  </si>
  <si>
    <t>Zhongyan Zhongyan</t>
  </si>
  <si>
    <t>Luis Angel Hernández Marugan</t>
  </si>
  <si>
    <t>luis Nicolás Gómez</t>
  </si>
  <si>
    <t>Darryl Frost</t>
  </si>
  <si>
    <t>Nharel KaKai Buena</t>
  </si>
  <si>
    <t>Chris Flynn</t>
  </si>
  <si>
    <t>Scott Paisey</t>
  </si>
  <si>
    <t>Caleb O.</t>
  </si>
  <si>
    <t>Ãlex Porti</t>
  </si>
  <si>
    <t>Aaron Thompson</t>
  </si>
  <si>
    <t>Craig Graham</t>
  </si>
  <si>
    <t>Alexander Blanchett</t>
  </si>
  <si>
    <t>Jordon Weaatherwax</t>
  </si>
  <si>
    <t>Noe Calvo Palomo</t>
  </si>
  <si>
    <t>Chad chadioppolo@gmail.com</t>
  </si>
  <si>
    <t>Ben Aldam</t>
  </si>
  <si>
    <t>×¢×•×ž×¨ ×–××•×‘×¨</t>
  </si>
  <si>
    <t>Sev Kemekenidis</t>
  </si>
  <si>
    <t>Alan Nonva</t>
  </si>
  <si>
    <t>Kris Sanders</t>
  </si>
  <si>
    <t>Juan Miguel Morillas</t>
  </si>
  <si>
    <t>Adam Gregory</t>
  </si>
  <si>
    <t>Quon Chau</t>
  </si>
  <si>
    <t>Keven Spry</t>
  </si>
  <si>
    <t>Frans Cronje</t>
  </si>
  <si>
    <t>Rodge Blundell</t>
  </si>
  <si>
    <t>Simone Loi</t>
  </si>
  <si>
    <t>Tim Hunt</t>
  </si>
  <si>
    <t>Josh Grummett</t>
  </si>
  <si>
    <t>Alexander Sluki</t>
  </si>
  <si>
    <t xml:space="preserve">Ð¡ÐµÑ€Ð³ÐµÐ¹ Ð¡Ñ‚Ñ€Ð°Ñ‚Ð¸ÐµÐ½ÐºÐ¾ </t>
  </si>
  <si>
    <t>Michael Northmore</t>
  </si>
  <si>
    <t>Kyle Shepherd</t>
  </si>
  <si>
    <t>Michael Thomas</t>
  </si>
  <si>
    <t>Jack KingofCancon</t>
  </si>
  <si>
    <t>Los Tarugos De Caribe</t>
  </si>
  <si>
    <t>Cristian Mery</t>
  </si>
  <si>
    <t>Kieron Phillips</t>
  </si>
  <si>
    <t>Spenser Morrissey</t>
  </si>
  <si>
    <t>Logan Lofthouse</t>
  </si>
  <si>
    <t>Mario López</t>
  </si>
  <si>
    <t>Simon Simpkins</t>
  </si>
  <si>
    <t>Jason Reynolds</t>
  </si>
  <si>
    <t>Jonathan Potter</t>
  </si>
  <si>
    <t>Zach Fisher</t>
  </si>
  <si>
    <t>wide ploppen</t>
  </si>
  <si>
    <t>Hendrik von Behren</t>
  </si>
  <si>
    <t>Lens Heyvaert</t>
  </si>
  <si>
    <t>Lucas "Lucn" Schröder</t>
  </si>
  <si>
    <t>Alex "SwOOp" Zobl</t>
  </si>
  <si>
    <t>John Duke</t>
  </si>
  <si>
    <t>Loic Ser</t>
  </si>
  <si>
    <t>Sam Little</t>
  </si>
  <si>
    <t>Jaime 6</t>
  </si>
  <si>
    <t>Nick Roseberry</t>
  </si>
  <si>
    <t>arfeqatrqe ewtewtg</t>
  </si>
  <si>
    <t>Patricio Durán</t>
  </si>
  <si>
    <t>Nico Rogers</t>
  </si>
  <si>
    <t>Pbody Jel</t>
  </si>
  <si>
    <t>Austin DeBaene</t>
  </si>
  <si>
    <t>D Rising .</t>
  </si>
  <si>
    <t>ÐÑ€Ñ‚ÐµÐ¼ ÐŸÐµÑ‚Ñ€Ð¾Ð²</t>
  </si>
  <si>
    <t>SERGIO 3</t>
  </si>
  <si>
    <t>CÃ´me Clerc</t>
  </si>
  <si>
    <t>Tom Andrews</t>
  </si>
  <si>
    <t>Liam watt</t>
  </si>
  <si>
    <t>Dawid Szmyt</t>
  </si>
  <si>
    <t>Dylan Hemsworth</t>
  </si>
  <si>
    <t>anders jakobsen</t>
  </si>
  <si>
    <t>Kévin CARAMEL</t>
  </si>
  <si>
    <t>Mike Blanchet</t>
  </si>
  <si>
    <t>Profe Carlos</t>
  </si>
  <si>
    <t>Carlos Prats</t>
  </si>
  <si>
    <t>Mafia Oriolana</t>
  </si>
  <si>
    <t>Christian Feazel-Orr</t>
  </si>
  <si>
    <t>Andre David</t>
  </si>
  <si>
    <t>Roy DestRoy</t>
  </si>
  <si>
    <t>Francesco Giardino</t>
  </si>
  <si>
    <t>Jeff Chisolm</t>
  </si>
  <si>
    <t>Alvaro Barbuelas</t>
  </si>
  <si>
    <t>Justin Ray Smith</t>
  </si>
  <si>
    <t>Tamasz Karwat</t>
  </si>
  <si>
    <t xml:space="preserve">David  Bishop-Miller </t>
  </si>
  <si>
    <t>Szary WrocÅ‚aw</t>
  </si>
  <si>
    <t>Eli Kikoz</t>
  </si>
  <si>
    <t>Henrik Bysell</t>
  </si>
  <si>
    <t>Riccardo Krin</t>
  </si>
  <si>
    <t>Denny Harsono</t>
  </si>
  <si>
    <t>Bo Bo</t>
  </si>
  <si>
    <t>Jake Dickey</t>
  </si>
  <si>
    <t>Matthieu Aldebalaran</t>
  </si>
  <si>
    <t>Lenny Bell</t>
  </si>
  <si>
    <t>Vihar Bukta Zoltán</t>
  </si>
  <si>
    <t>Jonas Eisenwolf</t>
  </si>
  <si>
    <t>Justin Rosko</t>
  </si>
  <si>
    <t>Kyle Kauppi</t>
  </si>
  <si>
    <t>ä¿ŠéŸ‹ æ¸¸</t>
  </si>
  <si>
    <t>Druss .</t>
  </si>
  <si>
    <t>Chris Turner</t>
  </si>
  <si>
    <t>Yarik Hansraj</t>
  </si>
  <si>
    <t>Carlos Zurdo</t>
  </si>
  <si>
    <t>Fergus Smith</t>
  </si>
  <si>
    <t>Andy Tipton</t>
  </si>
  <si>
    <t>J Devries</t>
  </si>
  <si>
    <t>jonte e</t>
  </si>
  <si>
    <t>Cobra Kai</t>
  </si>
  <si>
    <t>Carlos Eduardo Piveta</t>
  </si>
  <si>
    <t>Ric Casadei</t>
  </si>
  <si>
    <t>Marcos WCC</t>
  </si>
  <si>
    <t>Oliver Hügel</t>
  </si>
  <si>
    <t>Jose Ricardo Pérez Castillo</t>
  </si>
  <si>
    <t>Mark Withycombe</t>
  </si>
  <si>
    <t>Harry Shelton</t>
  </si>
  <si>
    <t>Szilard Vincze</t>
  </si>
  <si>
    <t>Trent Stewart</t>
  </si>
  <si>
    <t>James Constantine</t>
  </si>
  <si>
    <t>George Weston</t>
  </si>
  <si>
    <t>Charles Sheldon</t>
  </si>
  <si>
    <t>Garcia Guillem</t>
  </si>
  <si>
    <t>Mikko Vihonen</t>
  </si>
  <si>
    <t>Lennard Wunsch</t>
  </si>
  <si>
    <t>William Cook</t>
  </si>
  <si>
    <t>Alex Mayer</t>
  </si>
  <si>
    <t>Selu fernandez</t>
  </si>
  <si>
    <t>Tom Holmes</t>
  </si>
  <si>
    <t>Riley Mudry</t>
  </si>
  <si>
    <t>Joe Decker</t>
  </si>
  <si>
    <t>Aaron Scott</t>
  </si>
  <si>
    <t>carlos castro</t>
  </si>
  <si>
    <t>Matze Wuff</t>
  </si>
  <si>
    <t xml:space="preserve">Declan Lennon </t>
  </si>
  <si>
    <t>lyons canino</t>
  </si>
  <si>
    <t>Brett Castles</t>
  </si>
  <si>
    <t>Jose Rubén Escudero</t>
  </si>
  <si>
    <t>Riccardo Gomirato</t>
  </si>
  <si>
    <t>Nick Nikolovski</t>
  </si>
  <si>
    <t>Alexander Shaffer</t>
  </si>
  <si>
    <t>Roberto Symios</t>
  </si>
  <si>
    <t>Linus Burkey</t>
  </si>
  <si>
    <t>Cristian Stelian Ionescu</t>
  </si>
  <si>
    <t>Alex Tignor</t>
  </si>
  <si>
    <t>Michal Lobo Hanák</t>
  </si>
  <si>
    <t>Goose Gieseking</t>
  </si>
  <si>
    <t>Tamin El Tamimi</t>
  </si>
  <si>
    <t>Tim Martin</t>
  </si>
  <si>
    <t>Josué Calero Rozalén</t>
  </si>
  <si>
    <t>David Baker</t>
  </si>
  <si>
    <t>Antreas Fintikis</t>
  </si>
  <si>
    <t>Jeff Mollica</t>
  </si>
  <si>
    <t>Erik (Grrn) Lodal</t>
  </si>
  <si>
    <t>Conner Raynor</t>
  </si>
  <si>
    <t>jordan satow</t>
  </si>
  <si>
    <t>Nikki Khoun</t>
  </si>
  <si>
    <t>G. Wheeler</t>
  </si>
  <si>
    <t>Aaron Spierin</t>
  </si>
  <si>
    <t>Mario Rodriguez Llamas</t>
  </si>
  <si>
    <t>James Lindsay</t>
  </si>
  <si>
    <t>Anton Belusa</t>
  </si>
  <si>
    <t>Marco Scharl</t>
  </si>
  <si>
    <t>Joshua R</t>
  </si>
  <si>
    <t>James Late</t>
  </si>
  <si>
    <t>James Slater</t>
  </si>
  <si>
    <t>Kiernan Osta</t>
  </si>
  <si>
    <t>Matt Hibble</t>
  </si>
  <si>
    <t>Sean Benson</t>
  </si>
  <si>
    <t>Juan José Gil López</t>
  </si>
  <si>
    <t>Arkadios Kofidis</t>
  </si>
  <si>
    <t>Andrew Haggenbottom</t>
  </si>
  <si>
    <t>Chris Vasiliadis</t>
  </si>
  <si>
    <t>Blake Kerwick</t>
  </si>
  <si>
    <t xml:space="preserve">Daniel Mashford </t>
  </si>
  <si>
    <t>Bart Zwart</t>
  </si>
  <si>
    <t>Dr MARIO Gigachad Cano</t>
  </si>
  <si>
    <t>LuisMiguel melgar</t>
  </si>
  <si>
    <t>Martyn Stapleton</t>
  </si>
  <si>
    <t>Lars Hasse</t>
  </si>
  <si>
    <t>Tashin Hamad</t>
  </si>
  <si>
    <t>Cole Westbrook</t>
  </si>
  <si>
    <t>Mago Oxkuro</t>
  </si>
  <si>
    <t>Hugo  Casado Zapata</t>
  </si>
  <si>
    <t>Thomas Littwin</t>
  </si>
  <si>
    <t>Keir Egginton</t>
  </si>
  <si>
    <t>Kyle Grant</t>
  </si>
  <si>
    <t>Ð®Ñ€Ð° ÐšÐ²Ðº</t>
  </si>
  <si>
    <t>Paul Hutchinson</t>
  </si>
  <si>
    <t>Phillip Hinkes</t>
  </si>
  <si>
    <t>Alan Doyle</t>
  </si>
  <si>
    <t xml:space="preserve">Jose Antonio Molto </t>
  </si>
  <si>
    <t>Edoardo Del Gaudio</t>
  </si>
  <si>
    <t>Miles Cole</t>
  </si>
  <si>
    <t>Dani Cedeño</t>
  </si>
  <si>
    <t>Rob Lee</t>
  </si>
  <si>
    <t>Simone Gianotti</t>
  </si>
  <si>
    <t>Dylan Smith</t>
  </si>
  <si>
    <t>Oscar Troncoso</t>
  </si>
  <si>
    <t>Etienne Tremblay-Guerin</t>
  </si>
  <si>
    <t>Lukas Akmenhotep</t>
  </si>
  <si>
    <t>Sapphire Turner</t>
  </si>
  <si>
    <t>Sir Skavenspawn</t>
  </si>
  <si>
    <t>Marc Seraphon</t>
  </si>
  <si>
    <t>Chris Gropp</t>
  </si>
  <si>
    <t>Elliot Harris</t>
  </si>
  <si>
    <t>Guillermo Barbahierro</t>
  </si>
  <si>
    <t>Simon Oberländer</t>
  </si>
  <si>
    <t>Mike Mcguire</t>
  </si>
  <si>
    <t>Rene_Renoldson</t>
  </si>
  <si>
    <t>ÐÐ¸ÐºÐ¸Ñ‚Ð° Ð•Ð¿Ð°Ð½Ñ‡Ð¸Ð½Ñ†ÐµÐ²</t>
  </si>
  <si>
    <t>Raven Kanape</t>
  </si>
  <si>
    <t>Scott Maclean</t>
  </si>
  <si>
    <t>Andrew Foust</t>
  </si>
  <si>
    <t>Martin Gonzalez</t>
  </si>
  <si>
    <t>Borja tzeetch</t>
  </si>
  <si>
    <t>Will Hahn</t>
  </si>
  <si>
    <t>Edd Connolly</t>
  </si>
  <si>
    <t>Vincent Kailtas</t>
  </si>
  <si>
    <t xml:space="preserve">Sean Davidson </t>
  </si>
  <si>
    <t>Brian Tardiff</t>
  </si>
  <si>
    <t>Xander Fuller</t>
  </si>
  <si>
    <t>Adam Waite</t>
  </si>
  <si>
    <t>Austen Huntsinger</t>
  </si>
  <si>
    <t>thomas fischer</t>
  </si>
  <si>
    <t>Kamil Kamil</t>
  </si>
  <si>
    <t>Francisco José (Mortro) Consuegra Belmonte</t>
  </si>
  <si>
    <t>Gavin Wilson</t>
  </si>
  <si>
    <t>Daniel Abad</t>
  </si>
  <si>
    <t>Luis Muñoz</t>
  </si>
  <si>
    <t>Krystof Krysák</t>
  </si>
  <si>
    <t>Perico El Grillo</t>
  </si>
  <si>
    <t>Maximilian "Eschi" Eschenbaum</t>
  </si>
  <si>
    <t>Sam Yeowell</t>
  </si>
  <si>
    <t>john henry</t>
  </si>
  <si>
    <t>Bron C</t>
  </si>
  <si>
    <t>Sean Samuels</t>
  </si>
  <si>
    <t>Xian Wong</t>
  </si>
  <si>
    <t>James Winterfield</t>
  </si>
  <si>
    <t>Valentin Nikolov</t>
  </si>
  <si>
    <t>Acólitos Oscuros</t>
  </si>
  <si>
    <t>Alex Riddick traitor</t>
  </si>
  <si>
    <t>Bill G.</t>
  </si>
  <si>
    <t>Sebastián Flores</t>
  </si>
  <si>
    <t>Neil Sleigh</t>
  </si>
  <si>
    <t>Cheng Wee Pek</t>
  </si>
  <si>
    <t>Sharon Melkin</t>
  </si>
  <si>
    <t>é˜¿ž· é˜¿ž·</t>
  </si>
  <si>
    <t>Damian Bryan</t>
  </si>
  <si>
    <t>Niels VG</t>
  </si>
  <si>
    <t>David Martínez Azorín</t>
  </si>
  <si>
    <t>Dan Dallison</t>
  </si>
  <si>
    <t>Ã‘aki Fernandez</t>
  </si>
  <si>
    <t>Ð“ÐµÐ¾Ñ€Ð³Ð¸Ð¹ ÐšÐ¾Ñ€Ð¾Ð»ÐµÐ²</t>
  </si>
  <si>
    <t>Kevin He</t>
  </si>
  <si>
    <t>Rubén 9</t>
  </si>
  <si>
    <t>Sergei Varakin</t>
  </si>
  <si>
    <t>Patrycjusz Janas</t>
  </si>
  <si>
    <t>Oier Camino Ramos</t>
  </si>
  <si>
    <t>Philipp Füßl</t>
  </si>
  <si>
    <t>Matthias Huber</t>
  </si>
  <si>
    <t>Brian Hill</t>
  </si>
  <si>
    <t>Nikolas "Angaroth" Berg</t>
  </si>
  <si>
    <t>Jared Larkin</t>
  </si>
  <si>
    <t>Jamie / McHugh</t>
  </si>
  <si>
    <t>Brandon Rawnsley</t>
  </si>
  <si>
    <t>Matt Austen</t>
  </si>
  <si>
    <t>Porti SERRANO</t>
  </si>
  <si>
    <t>Cameron Long</t>
  </si>
  <si>
    <t>Scott Combs</t>
  </si>
  <si>
    <t>Daniel Castillo</t>
  </si>
  <si>
    <t>Bruno Oliveira</t>
  </si>
  <si>
    <t>Jon Borg &amp; Morgan Norman</t>
  </si>
  <si>
    <t>Kurt Lewendon loyalist</t>
  </si>
  <si>
    <t>Joshua Laskowski</t>
  </si>
  <si>
    <t>Matt A</t>
  </si>
  <si>
    <t>Will Wyatt</t>
  </si>
  <si>
    <t>Dean A</t>
  </si>
  <si>
    <t>Matthias Bonnevalle</t>
  </si>
  <si>
    <t>Alasdair / R</t>
  </si>
  <si>
    <t>Martin "MrGrandMarshalOfTheApocalypse" Mildner</t>
  </si>
  <si>
    <t>Ishmael Mandawe</t>
  </si>
  <si>
    <t>Kevin Echeverría</t>
  </si>
  <si>
    <t>Eddie Wouldgo</t>
  </si>
  <si>
    <t>Rishii Lil R</t>
  </si>
  <si>
    <t>César WCC</t>
  </si>
  <si>
    <t>Heberth Raul Solis Olvera</t>
  </si>
  <si>
    <t>Jason Dickens</t>
  </si>
  <si>
    <t>Cyrus Bangcaya</t>
  </si>
  <si>
    <t>Alexander Eriksson</t>
  </si>
  <si>
    <t>Dylan Pfannenstein</t>
  </si>
  <si>
    <t>Adrián López Cedan</t>
  </si>
  <si>
    <t>tuomas hänninen</t>
  </si>
  <si>
    <t>George Lawrence</t>
  </si>
  <si>
    <t>Francisco Javier Montero pedreño</t>
  </si>
  <si>
    <t>Tom Horton</t>
  </si>
  <si>
    <t>GABRIÃ‰ 4</t>
  </si>
  <si>
    <t>Etienne Arbal</t>
  </si>
  <si>
    <t>Jonathan At Lee</t>
  </si>
  <si>
    <t>Adam T</t>
  </si>
  <si>
    <t>Nico Orlando</t>
  </si>
  <si>
    <t>John Dorian</t>
  </si>
  <si>
    <t>David "Millhouse" Miller</t>
  </si>
  <si>
    <t>Alex X</t>
  </si>
  <si>
    <t>Colt Spinks</t>
  </si>
  <si>
    <t>Valor Phoenix</t>
  </si>
  <si>
    <t>Nathan ScE</t>
  </si>
  <si>
    <t>Tristan Syl</t>
  </si>
  <si>
    <t>Ruddy Ska</t>
  </si>
  <si>
    <t>Jacob Dorion</t>
  </si>
  <si>
    <t>Scott Beilby</t>
  </si>
  <si>
    <t>Bobby T</t>
  </si>
  <si>
    <t>Richard Hill</t>
  </si>
  <si>
    <t>Mason Bird</t>
  </si>
  <si>
    <t>Thomas Lovett</t>
  </si>
  <si>
    <t>Guardsman Q</t>
  </si>
  <si>
    <t>Ross Joyce</t>
  </si>
  <si>
    <t xml:space="preserve">Matthew Johnston </t>
  </si>
  <si>
    <t>Jonathan  Boog</t>
  </si>
  <si>
    <t>Connor Simpson</t>
  </si>
  <si>
    <t>Nucha M</t>
  </si>
  <si>
    <t>Guy Samat</t>
  </si>
  <si>
    <t>R R</t>
  </si>
  <si>
    <t>Horton GE</t>
  </si>
  <si>
    <t>Bolan æ³¢å…°</t>
  </si>
  <si>
    <t>Daniel Fernández</t>
  </si>
  <si>
    <t>Maria valino</t>
  </si>
  <si>
    <t>listo 3 3</t>
  </si>
  <si>
    <t>8 3</t>
  </si>
  <si>
    <t>qrqr wrq</t>
  </si>
  <si>
    <t>rqwr wqr</t>
  </si>
  <si>
    <t>HUVLHVUL VHLHUL</t>
  </si>
  <si>
    <t>VHÅ®IÅ® JBÅ®Å®IHÅ®</t>
  </si>
  <si>
    <t>Nathan O</t>
  </si>
  <si>
    <t>Oliver D</t>
  </si>
  <si>
    <t>Christian Hunzinger</t>
  </si>
  <si>
    <t>Gabriel Molina</t>
  </si>
  <si>
    <t>Giorgio CataldoBaldo</t>
  </si>
  <si>
    <t>Team von Stormcarstein</t>
  </si>
  <si>
    <t>The wooden spoons</t>
  </si>
  <si>
    <t>Davy Solo</t>
  </si>
  <si>
    <t>Guillaume Finlas</t>
  </si>
  <si>
    <t>Alicia Alicia</t>
  </si>
  <si>
    <t>æ· ç°¡</t>
  </si>
  <si>
    <t>Wu Crimson</t>
  </si>
  <si>
    <t>Daniel Lleras</t>
  </si>
  <si>
    <t>Thrrr Pp</t>
  </si>
  <si>
    <t>ž¡å« ž¡å«</t>
  </si>
  <si>
    <t>å·«å¦– å·«å¦–</t>
  </si>
  <si>
    <t>Jacob Meers Teagan Meers</t>
  </si>
  <si>
    <t>Lauren Hughes</t>
  </si>
  <si>
    <t>David Giraldo</t>
  </si>
  <si>
    <t>Camilo Jaramillo Echeverri</t>
  </si>
  <si>
    <t>Derrick SoW</t>
  </si>
  <si>
    <t>Baihakie SoW</t>
  </si>
  <si>
    <t>Suppakorn Moungnoul</t>
  </si>
  <si>
    <t>à¸‹à¸²à¸™ .</t>
  </si>
  <si>
    <t>Jürg Schaller</t>
  </si>
  <si>
    <t>Sebastiano Foti</t>
  </si>
  <si>
    <t>Cole Hansen</t>
  </si>
  <si>
    <t>Tuna Salad</t>
  </si>
  <si>
    <t>Kyle MacKenzie</t>
  </si>
  <si>
    <t>Scotty .</t>
  </si>
  <si>
    <t>Ivan SoW</t>
  </si>
  <si>
    <t>Aday S</t>
  </si>
  <si>
    <t>Yoni T</t>
  </si>
  <si>
    <t>Sean / Murchie</t>
  </si>
  <si>
    <t>Mark / Roberts</t>
  </si>
  <si>
    <t>Dave Costa</t>
  </si>
  <si>
    <t>Fabio Remoaldo</t>
  </si>
  <si>
    <t>Doug Norquest</t>
  </si>
  <si>
    <t>Henrik Karlsson</t>
  </si>
  <si>
    <t>Daniel Mortariono</t>
  </si>
  <si>
    <t>Michael Amerio</t>
  </si>
  <si>
    <t>Damian Jax</t>
  </si>
  <si>
    <t>Lars Beron99</t>
  </si>
  <si>
    <t>Yannik Anubis</t>
  </si>
  <si>
    <t>Jan Simsalabim</t>
  </si>
  <si>
    <t>Mariano Quesada</t>
  </si>
  <si>
    <t>Peter Ryder</t>
  </si>
  <si>
    <t>eddy alberto hernandez cruz</t>
  </si>
  <si>
    <t>James Halligan</t>
  </si>
  <si>
    <t>Leon Suckling</t>
  </si>
  <si>
    <t>Harry Franz</t>
  </si>
  <si>
    <t>Peter Bartha</t>
  </si>
  <si>
    <t>Nicolas Verdino</t>
  </si>
  <si>
    <t>Marco B</t>
  </si>
  <si>
    <t>Vladimir Pham</t>
  </si>
  <si>
    <t>Velislav Palov</t>
  </si>
  <si>
    <t>Stilian Stoyanov</t>
  </si>
  <si>
    <t>Eduard "Eldur" Rodríguez Pérez</t>
  </si>
  <si>
    <t>Gonzalo Martín</t>
  </si>
  <si>
    <t>Pierre Alban Piller</t>
  </si>
  <si>
    <t>Tristan Stasia</t>
  </si>
  <si>
    <t>Ãlvaro Profe</t>
  </si>
  <si>
    <t>Manuel Albert</t>
  </si>
  <si>
    <t>Daniel S.</t>
  </si>
  <si>
    <t>Kim Andersen</t>
  </si>
  <si>
    <t>Havnens hÃ¦vner Jensen</t>
  </si>
  <si>
    <t>Oliver C</t>
  </si>
  <si>
    <t xml:space="preserve">Matt </t>
  </si>
  <si>
    <t>Joe Taylor</t>
  </si>
  <si>
    <t>Sir William</t>
  </si>
  <si>
    <t>Jose Mario Avila Gonzalez</t>
  </si>
  <si>
    <t>logan vanderbilt</t>
  </si>
  <si>
    <t>Iain Russell</t>
  </si>
  <si>
    <t>Con cuernos y a lo loco</t>
  </si>
  <si>
    <t>Infernal Dragons</t>
  </si>
  <si>
    <t>Jarryd Brincat</t>
  </si>
  <si>
    <t>Arturo Salinas</t>
  </si>
  <si>
    <t>Edwin Rivera</t>
  </si>
  <si>
    <t>Gabriele Dell'Olio</t>
  </si>
  <si>
    <t>Ben Mitchell</t>
  </si>
  <si>
    <t>Elliot Moran</t>
  </si>
  <si>
    <t>Kee-Jae Moss</t>
  </si>
  <si>
    <t>Jake Vaccaneo</t>
  </si>
  <si>
    <t>Camden Hill</t>
  </si>
  <si>
    <t>Patrick Carter</t>
  </si>
  <si>
    <t>Harris Shelton</t>
  </si>
  <si>
    <t>Alfie Gamble</t>
  </si>
  <si>
    <t>derek mayen</t>
  </si>
  <si>
    <t>Juan Gutierrez</t>
  </si>
  <si>
    <t>Luis Ocana</t>
  </si>
  <si>
    <t>Javier Delgado</t>
  </si>
  <si>
    <t>Mart Seijst, van</t>
  </si>
  <si>
    <t>Ryan Reijnders</t>
  </si>
  <si>
    <t>Solon K</t>
  </si>
  <si>
    <t>Michael Tonel</t>
  </si>
  <si>
    <t>Leonidad Irarrazaval</t>
  </si>
  <si>
    <t>Tully Mansfield</t>
  </si>
  <si>
    <t>Tom May</t>
  </si>
  <si>
    <t>ðŸ›¡ï¸Guillem Gracia</t>
  </si>
  <si>
    <t>ðŸ—¡ï¸Lalo HR</t>
  </si>
  <si>
    <t>ðŸ›¡ï¸der3ki .</t>
  </si>
  <si>
    <t>ðŸ›¡ï¸Raul Golo</t>
  </si>
  <si>
    <t>Johnathon Dale</t>
  </si>
  <si>
    <t>Jonathan Ramirez</t>
  </si>
  <si>
    <t>Marvin V</t>
  </si>
  <si>
    <t>Marco Matthiessen</t>
  </si>
  <si>
    <t>Asmir Merlucius</t>
  </si>
  <si>
    <t>James Harton</t>
  </si>
  <si>
    <t>Myron Laszyn</t>
  </si>
  <si>
    <t>Christopher Landis</t>
  </si>
  <si>
    <t>shaun 1</t>
  </si>
  <si>
    <t>GUILLEM GRACIA</t>
  </si>
  <si>
    <t>Bradley Hunter</t>
  </si>
  <si>
    <t>Angel Molina</t>
  </si>
  <si>
    <t>Robert Panzenberger</t>
  </si>
  <si>
    <t>Bill 3</t>
  </si>
  <si>
    <t>Bill 4</t>
  </si>
  <si>
    <t>Andy Holberry</t>
  </si>
  <si>
    <t>Josh Hannebohn</t>
  </si>
  <si>
    <t>Kradaxus</t>
  </si>
  <si>
    <t>Jane Orton</t>
  </si>
  <si>
    <t>Tonino Edge</t>
  </si>
  <si>
    <t>Gabe French</t>
  </si>
  <si>
    <t>Erik Fager</t>
  </si>
  <si>
    <t>Juval Valentin</t>
  </si>
  <si>
    <t>Kurtis Lea</t>
  </si>
  <si>
    <t>Will Knight</t>
  </si>
  <si>
    <t>Jacob Poller</t>
  </si>
  <si>
    <t>Ryan Buruss</t>
  </si>
  <si>
    <t>Ilya Kuzin</t>
  </si>
  <si>
    <t>Juanvi Moscardo Monzonis</t>
  </si>
  <si>
    <t>Ãngel Alfaro</t>
  </si>
  <si>
    <t>Pablo P0l</t>
  </si>
  <si>
    <t>Aleix Domenech</t>
  </si>
  <si>
    <t>Tom Noone</t>
  </si>
  <si>
    <t>Corey James</t>
  </si>
  <si>
    <t>Sven Römbke</t>
  </si>
  <si>
    <t>Team Loaded Dice</t>
  </si>
  <si>
    <t>Henriks Funtime xxx</t>
  </si>
  <si>
    <t>Bonk Boys</t>
  </si>
  <si>
    <t>Defending Champions + butik</t>
  </si>
  <si>
    <t>Kalmar minus sweden</t>
  </si>
  <si>
    <t>Yuri Vybornov</t>
  </si>
  <si>
    <t>Sofya Fomicheva</t>
  </si>
  <si>
    <t>Joel Middleton</t>
  </si>
  <si>
    <t>Martin Brookes</t>
  </si>
  <si>
    <t>Aaron Salisbury</t>
  </si>
  <si>
    <t>Morgan Timerman</t>
  </si>
  <si>
    <t>Nathan Vossmar</t>
  </si>
  <si>
    <t>Claire Stenvik</t>
  </si>
  <si>
    <t>Kellen Whetstone</t>
  </si>
  <si>
    <t>Dylan Pike</t>
  </si>
  <si>
    <t xml:space="preserve">Daniel Kratzmann </t>
  </si>
  <si>
    <t>Tai Fernandez-Sardina</t>
  </si>
  <si>
    <t>Charlie Robertson</t>
  </si>
  <si>
    <t>Chris Harvey</t>
  </si>
  <si>
    <t>Alfie Birchall</t>
  </si>
  <si>
    <t>Ð˜Ð³Ð¾Ñ€ÑŒ ÐœÐ°ÐºÐ°Ñ€Ð¾Ð²</t>
  </si>
  <si>
    <t>Timmy Fagerlund</t>
  </si>
  <si>
    <t>Jonas Jansson</t>
  </si>
  <si>
    <t>Martin Dahlstedt</t>
  </si>
  <si>
    <t>Matti Reimi</t>
  </si>
  <si>
    <t>Jan-Lukas Ludwig</t>
  </si>
  <si>
    <t>jean claude</t>
  </si>
  <si>
    <t>vittorio moscaridini</t>
  </si>
  <si>
    <t>Jose Marcos</t>
  </si>
  <si>
    <t>Roberto Sánchez Agustino</t>
  </si>
  <si>
    <t>Miguel Angel Ferrer Mendoza</t>
  </si>
  <si>
    <t>Juan Manuel Nuñez reus</t>
  </si>
  <si>
    <t>stefano marin</t>
  </si>
  <si>
    <t>BenoÃ®t Mangiapan</t>
  </si>
  <si>
    <t>Daniel Louis</t>
  </si>
  <si>
    <t>Rob Satmess</t>
  </si>
  <si>
    <t>Vinny Polehwidhi</t>
  </si>
  <si>
    <t>Jose Campillo</t>
  </si>
  <si>
    <t>Joan - Navatar .</t>
  </si>
  <si>
    <t>La bella y la bestia (Mortro y Antonio)</t>
  </si>
  <si>
    <t>Arturo José Carrasco Pérez</t>
  </si>
  <si>
    <t>Monos huertanos</t>
  </si>
  <si>
    <t>Mino Visci</t>
  </si>
  <si>
    <t>Alex Desroches</t>
  </si>
  <si>
    <t>Cameron Laclaire</t>
  </si>
  <si>
    <t>Mathieu Gendrot</t>
  </si>
  <si>
    <t>Seb Reaper .</t>
  </si>
  <si>
    <t>Dolen34 .</t>
  </si>
  <si>
    <t>Maxime .</t>
  </si>
  <si>
    <t>Laura McDonald</t>
  </si>
  <si>
    <t>Rhys King</t>
  </si>
  <si>
    <t>Yuriy K</t>
  </si>
  <si>
    <t>Egor V</t>
  </si>
  <si>
    <t>Maxim Demyanov</t>
  </si>
  <si>
    <t>Mikhail S</t>
  </si>
  <si>
    <t>Christopher Briles</t>
  </si>
  <si>
    <t>Steven King</t>
  </si>
  <si>
    <t>Kev Steadman</t>
  </si>
  <si>
    <t>Matteo Palma</t>
  </si>
  <si>
    <t>Ross Harkin</t>
  </si>
  <si>
    <t>Chen Ying</t>
  </si>
  <si>
    <t>Saily S</t>
  </si>
  <si>
    <t>Kim Christof Busch</t>
  </si>
  <si>
    <t>Simon Power</t>
  </si>
  <si>
    <t>Alfie Threadkell</t>
  </si>
  <si>
    <t>RUBEN 6</t>
  </si>
  <si>
    <t>JAVIER 5</t>
  </si>
  <si>
    <t>Rachel Henshaw</t>
  </si>
  <si>
    <t>kevin case</t>
  </si>
  <si>
    <t>Kurt Smith</t>
  </si>
  <si>
    <t>Matt Pink</t>
  </si>
  <si>
    <t>Paul Gallagher</t>
  </si>
  <si>
    <t>Simon Lousholt</t>
  </si>
  <si>
    <t>Î‘Î½Ï„ÏŽÎ½Î·Ï‚ ÎšÎ¹Î¿Ï…ÏƒÎ¿Ï€Î¿Ï…Î»Î¿Ï‚</t>
  </si>
  <si>
    <t>Î“Î¹ÏŽÏÎ³Î¿Ï‚ Î Î±Ï€Î±Î¸ÎµÎ¿Î´Ï‰ÏÎ¿Ï…</t>
  </si>
  <si>
    <t>Giuseppe Margoni Dalle Ore</t>
  </si>
  <si>
    <t>Livio Bellin</t>
  </si>
  <si>
    <t>Rafael Swoboda</t>
  </si>
  <si>
    <t>Russell Perkiins</t>
  </si>
  <si>
    <t>Mathieu Stukkens</t>
  </si>
  <si>
    <t>Chiron Deloof</t>
  </si>
  <si>
    <t>Serras Verstraeten</t>
  </si>
  <si>
    <t>Toby Keown</t>
  </si>
  <si>
    <t>David â€œBramboraâ€ StanÄ›k</t>
  </si>
  <si>
    <t>Juano Hartley</t>
  </si>
  <si>
    <t>Peter Numerion Bobovsky</t>
  </si>
  <si>
    <t>Andrea Leurini</t>
  </si>
  <si>
    <t xml:space="preserve">Glenn </t>
  </si>
  <si>
    <t>Blake S</t>
  </si>
  <si>
    <t>Nick Debnarick</t>
  </si>
  <si>
    <t>ðŸ—¡ï¸Arnau Taberner Lopez</t>
  </si>
  <si>
    <t>mitch 1</t>
  </si>
  <si>
    <t>Muhammed Lara</t>
  </si>
  <si>
    <t>Gene M</t>
  </si>
  <si>
    <t>Peter Jacobs</t>
  </si>
  <si>
    <t>Stephen Connors</t>
  </si>
  <si>
    <t>Guillermo Rodríguez Pérez</t>
  </si>
  <si>
    <t>Markus Fredriksson</t>
  </si>
  <si>
    <t>Tomas Marx-Raacz Von Hidvég</t>
  </si>
  <si>
    <t>Tyrone Gordon</t>
  </si>
  <si>
    <t>Sziráczki Tamás</t>
  </si>
  <si>
    <t>Ð”ÐµÐ½ Ð ÑÑ‚</t>
  </si>
  <si>
    <t>NESTOR 3</t>
  </si>
  <si>
    <t>Martin dix</t>
  </si>
  <si>
    <t>Alvaro Perez "Totti"</t>
  </si>
  <si>
    <t>Dinesh Nair-Peeris</t>
  </si>
  <si>
    <t>Pedro Artigues</t>
  </si>
  <si>
    <t>Ramon Sliva</t>
  </si>
  <si>
    <t>Eric West</t>
  </si>
  <si>
    <t>Alex Gonzalez</t>
  </si>
  <si>
    <t>Zazu Alonso</t>
  </si>
  <si>
    <t>Michael Ball</t>
  </si>
  <si>
    <t>Baruch Daar</t>
  </si>
  <si>
    <t>Zachary Garner</t>
  </si>
  <si>
    <t>Luke Cherrill</t>
  </si>
  <si>
    <t>Steve Stoeklen</t>
  </si>
  <si>
    <t>Josh Cunnien</t>
  </si>
  <si>
    <t>Mykel Rhino Viruet</t>
  </si>
  <si>
    <t>Ð®Ñ€Ð° ÐžÐ¿Ð¾Ð·Ð´ÑƒÐ½</t>
  </si>
  <si>
    <t>Manel Tulla</t>
  </si>
  <si>
    <t>Adam Thomas</t>
  </si>
  <si>
    <t>Antonio Mole</t>
  </si>
  <si>
    <t>Lord Tudor Radu</t>
  </si>
  <si>
    <t>Sergio Valdivia</t>
  </si>
  <si>
    <t>Damián Flores</t>
  </si>
  <si>
    <t>Leonardo ElSucio</t>
  </si>
  <si>
    <t>Raul Martinez</t>
  </si>
  <si>
    <t>Leon Hibbert</t>
  </si>
  <si>
    <t>Aaron Callaway</t>
  </si>
  <si>
    <t>Jon Plouffe</t>
  </si>
  <si>
    <t>Scott Sawatzky</t>
  </si>
  <si>
    <t>Ð”Ð°Ð½Ð¸Ð» Ð‘ÐµÑ€Ð±ÐµÐ½Ñ†ÐµÐ²</t>
  </si>
  <si>
    <t>Taz Cadman</t>
  </si>
  <si>
    <t>Troy Bryan</t>
  </si>
  <si>
    <t>Dom Northmore</t>
  </si>
  <si>
    <t>Mike Porter</t>
  </si>
  <si>
    <t>Cody Breasseale</t>
  </si>
  <si>
    <t>chris bender</t>
  </si>
  <si>
    <t>Geoff Gleed</t>
  </si>
  <si>
    <t>Matthew Penner</t>
  </si>
  <si>
    <t>Stevie Williams</t>
  </si>
  <si>
    <t>Kami Jacobson</t>
  </si>
  <si>
    <t>Terry Be'Lakor</t>
  </si>
  <si>
    <t>Shane Pullman</t>
  </si>
  <si>
    <t>Luca BCR</t>
  </si>
  <si>
    <t>Domimic NH</t>
  </si>
  <si>
    <t>Toni Sce</t>
  </si>
  <si>
    <t>undici undici</t>
  </si>
  <si>
    <t>uno uno</t>
  </si>
  <si>
    <t>Jonatan Anholm</t>
  </si>
  <si>
    <t>Ñ†Ð°Ñ€ÑŒ Ð³Ð¾ÑˆÐ°</t>
  </si>
  <si>
    <t>Ð’Ð¸Ñ‚Ð°Ð»Ð¸Ð¹ ÐžÐ±Ð»Ð¾Ð¼Ð¾Ð²</t>
  </si>
  <si>
    <t>ë™ì „ íŒŒìŠ¤</t>
  </si>
  <si>
    <t>Jung Ho gyoun</t>
  </si>
  <si>
    <t>Paul Lenathen</t>
  </si>
  <si>
    <t>Sid Kim</t>
  </si>
  <si>
    <t>Kim Ji hun</t>
  </si>
  <si>
    <t xml:space="preserve">Will K. </t>
  </si>
  <si>
    <t xml:space="preserve">Nigel W. </t>
  </si>
  <si>
    <t xml:space="preserve">Anthony R. </t>
  </si>
  <si>
    <t>Sergio-Enrico Godina</t>
  </si>
  <si>
    <t>David David</t>
  </si>
  <si>
    <t>Mixam Daron Cross</t>
  </si>
  <si>
    <t>Valentin Binet</t>
  </si>
  <si>
    <t>simon coldrick</t>
  </si>
  <si>
    <t>Simon Quinton</t>
  </si>
  <si>
    <t>Davide Auletta</t>
  </si>
  <si>
    <t>xZerox .</t>
  </si>
  <si>
    <t>Mike Innis</t>
  </si>
  <si>
    <t>Zach Foster</t>
  </si>
  <si>
    <t>Santiago Garcia</t>
  </si>
  <si>
    <t>Daniel Salas</t>
  </si>
  <si>
    <t>Selena Mcdevitt</t>
  </si>
  <si>
    <t>Yozafat Sánchez</t>
  </si>
  <si>
    <t>Manuel Araya ðŸ¾</t>
  </si>
  <si>
    <t>Diego CheaðŸ‘»</t>
  </si>
  <si>
    <t>Dragsus</t>
  </si>
  <si>
    <t>Kuba CudziÅ‚o</t>
  </si>
  <si>
    <t>Kundrát Jakub</t>
  </si>
  <si>
    <t>Stephane Saulnier</t>
  </si>
  <si>
    <t>Hrochator .</t>
  </si>
  <si>
    <t>ZLeeSyn .</t>
  </si>
  <si>
    <t>Levrel .</t>
  </si>
  <si>
    <t>Alex 1</t>
  </si>
  <si>
    <t>Javi 2</t>
  </si>
  <si>
    <t>krzysztof witkowski</t>
  </si>
  <si>
    <t>Raven Schinke</t>
  </si>
  <si>
    <t>Dani Tanuki</t>
  </si>
  <si>
    <t>sette sette</t>
  </si>
  <si>
    <t>DongHwan Lee</t>
  </si>
  <si>
    <t>Luis + Zabu</t>
  </si>
  <si>
    <t>Daniel Gill</t>
  </si>
  <si>
    <t>Stefano Linna</t>
  </si>
  <si>
    <t>stefano vecciolini</t>
  </si>
  <si>
    <t>MEPHISTO KUKABARA</t>
  </si>
  <si>
    <t>Ross Barritt-Mehta</t>
  </si>
  <si>
    <t>Ben Goodwin</t>
  </si>
  <si>
    <t>Marcel Wach</t>
  </si>
  <si>
    <t xml:space="preserve">Sam Smith </t>
  </si>
  <si>
    <t>Robert</t>
  </si>
  <si>
    <t>Pierre Mattern</t>
  </si>
  <si>
    <t>Mino *</t>
  </si>
  <si>
    <t>Romain Baumgart</t>
  </si>
  <si>
    <t>Enrico Mainetti</t>
  </si>
  <si>
    <t>Tom Stallard</t>
  </si>
  <si>
    <t>Win Loss 3 Wins</t>
  </si>
  <si>
    <t>alexalex marchuk</t>
  </si>
  <si>
    <t>Jason Whalen</t>
  </si>
  <si>
    <t>Svetislav Zakharov</t>
  </si>
  <si>
    <t>Zachary Silva</t>
  </si>
  <si>
    <t>Vittorio Guerriero</t>
  </si>
  <si>
    <t>Anthony Anthoprime</t>
  </si>
  <si>
    <t>Jeremy White</t>
  </si>
  <si>
    <t>Dennis Altenhof</t>
  </si>
  <si>
    <t>Brent Piggott</t>
  </si>
  <si>
    <t>Mike Austin</t>
  </si>
  <si>
    <t>Maty Hayward</t>
  </si>
  <si>
    <t>Tom Wigington</t>
  </si>
  <si>
    <t>adrian ..</t>
  </si>
  <si>
    <t>Bastian Offenhauser</t>
  </si>
  <si>
    <t>Shiro To</t>
  </si>
  <si>
    <t>Charlie Hollom</t>
  </si>
  <si>
    <t>Curro GÃ²mez de Salazar Ãlvarez</t>
  </si>
  <si>
    <t>Glenn Chalk</t>
  </si>
  <si>
    <t>Kacper Skiboski</t>
  </si>
  <si>
    <t>Robert Murray</t>
  </si>
  <si>
    <t>Martin Schenk</t>
  </si>
  <si>
    <t>Kristoff Alejo</t>
  </si>
  <si>
    <t>Martin OÅ¡tÄ›p</t>
  </si>
  <si>
    <t>Yasha Blitshtein</t>
  </si>
  <si>
    <t>Gavin Heritage</t>
  </si>
  <si>
    <t>Oscar Bravo Aaaaaaa</t>
  </si>
  <si>
    <t>Michael Hernandez</t>
  </si>
  <si>
    <t>Marc Siso</t>
  </si>
  <si>
    <t>Alejandro Coronado Zapata</t>
  </si>
  <si>
    <t>Terry Wogan -</t>
  </si>
  <si>
    <t>fred R</t>
  </si>
  <si>
    <t>eryu yheast</t>
  </si>
  <si>
    <t>Joseph Bedingfield</t>
  </si>
  <si>
    <t>Miguel 4</t>
  </si>
  <si>
    <t>Rene Litzenberger</t>
  </si>
  <si>
    <t>Ethan Harding</t>
  </si>
  <si>
    <t>Adiginton King</t>
  </si>
  <si>
    <t>Diego Sevilha</t>
  </si>
  <si>
    <t>Jonas Kursawe</t>
  </si>
  <si>
    <t>Hoang Äao Le</t>
  </si>
  <si>
    <t>tdc_mario .</t>
  </si>
  <si>
    <t>Kenney Gibson</t>
  </si>
  <si>
    <t>Ross Wilding</t>
  </si>
  <si>
    <t>Daniel Hubbard</t>
  </si>
  <si>
    <t>Dayne Thompson</t>
  </si>
  <si>
    <t>KingBrodd KingBrodd</t>
  </si>
  <si>
    <t>Trenton Greenzweig</t>
  </si>
  <si>
    <t>Alex Inga</t>
  </si>
  <si>
    <t>Jeffrey Hummert</t>
  </si>
  <si>
    <t>Snake Eyes</t>
  </si>
  <si>
    <t>Martin Pavelito</t>
  </si>
  <si>
    <t>Ben Ben Williams</t>
  </si>
  <si>
    <t>Tomasz Neska</t>
  </si>
  <si>
    <t>Pablo BARON ROUGE</t>
  </si>
  <si>
    <t>Chris Pollay</t>
  </si>
  <si>
    <t>RayFS RayFS</t>
  </si>
  <si>
    <t>Bernard Miles</t>
  </si>
  <si>
    <t>Michael Smith Steve White</t>
  </si>
  <si>
    <t>Harvey Birdman</t>
  </si>
  <si>
    <t>Gabriel Villalobos</t>
  </si>
  <si>
    <t>Tom Dodds</t>
  </si>
  <si>
    <t>Sergio M.</t>
  </si>
  <si>
    <t>Tom Stallard loyalist</t>
  </si>
  <si>
    <t>Dan Bird loyalist</t>
  </si>
  <si>
    <t>Craig Mills</t>
  </si>
  <si>
    <t>Damian Jacobson</t>
  </si>
  <si>
    <t>Siyavash Seraphon</t>
  </si>
  <si>
    <t xml:space="preserve">Jeremy P. </t>
  </si>
  <si>
    <t xml:space="preserve">Aiden H. </t>
  </si>
  <si>
    <t>Ruben Akersloot</t>
  </si>
  <si>
    <t>Michael Carrington</t>
  </si>
  <si>
    <t>The DWARF</t>
  </si>
  <si>
    <t>Jacob Rember</t>
  </si>
  <si>
    <t>Guillaume G1100</t>
  </si>
  <si>
    <t>Clint V</t>
  </si>
  <si>
    <t>Johri van Eerd</t>
  </si>
  <si>
    <t>Gideon Swancey</t>
  </si>
  <si>
    <t>Lionheart Lionheart</t>
  </si>
  <si>
    <t>Lukcan Cleveland</t>
  </si>
  <si>
    <t>Zachary Flores</t>
  </si>
  <si>
    <t>Stanislav Mouric - Náhradník</t>
  </si>
  <si>
    <t>Nic Kisters</t>
  </si>
  <si>
    <t>Solanum Ã†lise</t>
  </si>
  <si>
    <t>thorsten rohde</t>
  </si>
  <si>
    <t>Dan Rousseau</t>
  </si>
  <si>
    <t>James H</t>
  </si>
  <si>
    <t>Jason S</t>
  </si>
  <si>
    <t>Raul Reye</t>
  </si>
  <si>
    <t>Martin Törn</t>
  </si>
  <si>
    <t>Jeremy Campbell</t>
  </si>
  <si>
    <t>Mordred HIN 566</t>
  </si>
  <si>
    <t>Dylan Wendt</t>
  </si>
  <si>
    <t>Javier Baeza</t>
  </si>
  <si>
    <t>Jonathan Schau</t>
  </si>
  <si>
    <t>benoit Mangiapan</t>
  </si>
  <si>
    <t>Karim Halim</t>
  </si>
  <si>
    <t>Dry bones Gab</t>
  </si>
  <si>
    <t>Gauthier Coll</t>
  </si>
  <si>
    <t>Jandro Guijarro</t>
  </si>
  <si>
    <t>Padua Bautista</t>
  </si>
  <si>
    <t>Benjamin Christ</t>
  </si>
  <si>
    <t>Benjamin McClure</t>
  </si>
  <si>
    <t>Matthew Chayba</t>
  </si>
  <si>
    <t>Miranda Krenbrink</t>
  </si>
  <si>
    <t>Madison Rase</t>
  </si>
  <si>
    <t>Oshu Gun</t>
  </si>
  <si>
    <t>Jonny J</t>
  </si>
  <si>
    <t>Jose Ferreira</t>
  </si>
  <si>
    <t>Joe Tuburan</t>
  </si>
  <si>
    <t>Alex Fascaldi</t>
  </si>
  <si>
    <t>Josh Mawer</t>
  </si>
  <si>
    <t>Adrian Contreras</t>
  </si>
  <si>
    <t>Florian Olfawok</t>
  </si>
  <si>
    <t>InMortaLe Andrés</t>
  </si>
  <si>
    <t>Brian Downey</t>
  </si>
  <si>
    <t>Robert Allen</t>
  </si>
  <si>
    <t>Phillip W</t>
  </si>
  <si>
    <t>Sophie Alderheart</t>
  </si>
  <si>
    <t>Kyle Shemanski</t>
  </si>
  <si>
    <t>pbody na</t>
  </si>
  <si>
    <t>Ð¡ÐµÑ€Ð³ÐµÐ¹ Ð›ÑƒÐºÐ°ÑÐµÐ²</t>
  </si>
  <si>
    <t>Morgan Bird</t>
  </si>
  <si>
    <t>Haziq Hisham</t>
  </si>
  <si>
    <t>James Wilkinson</t>
  </si>
  <si>
    <t>Francis Torres</t>
  </si>
  <si>
    <t>Tomasz Khornik</t>
  </si>
  <si>
    <t>Diego Echegaray</t>
  </si>
  <si>
    <t>Georgi Sariev</t>
  </si>
  <si>
    <t>Bobby Light</t>
  </si>
  <si>
    <t>Mateusz Podwysocki</t>
  </si>
  <si>
    <t>Nick Neill-Jones</t>
  </si>
  <si>
    <t>Tomas Murphy</t>
  </si>
  <si>
    <t>Little Jhonn</t>
  </si>
  <si>
    <t>Brian Hendo</t>
  </si>
  <si>
    <t>Justin M Newman</t>
  </si>
  <si>
    <t>Daniel Jason Patton</t>
  </si>
  <si>
    <t>Ondrej BeneÅ¡</t>
  </si>
  <si>
    <t>Kin Law</t>
  </si>
  <si>
    <t>Jarkko Ingerö</t>
  </si>
  <si>
    <t>Ken Evasco</t>
  </si>
  <si>
    <t>Anthony Aliano</t>
  </si>
  <si>
    <t>Josef Venable</t>
  </si>
  <si>
    <t>Víctor Azorín</t>
  </si>
  <si>
    <t>Larry D.</t>
  </si>
  <si>
    <t>Paul Yates</t>
  </si>
  <si>
    <t>Mark "Quicklot" Unterstab</t>
  </si>
  <si>
    <t xml:space="preserve">Ryan Dougan Bonesplitterz </t>
  </si>
  <si>
    <t>Alejandro Martínez</t>
  </si>
  <si>
    <t>Matthew Bogart</t>
  </si>
  <si>
    <t>Liam Kingon</t>
  </si>
  <si>
    <t>ðŸª“Eduard Campos</t>
  </si>
  <si>
    <t>Matthew Blomquist</t>
  </si>
  <si>
    <t>Paul Ting</t>
  </si>
  <si>
    <t>Adam Mathers</t>
  </si>
  <si>
    <t>Timothy Reifsteck</t>
  </si>
  <si>
    <t>Ugo Sansoucy</t>
  </si>
  <si>
    <t>Jacob Ward</t>
  </si>
  <si>
    <t>Rune Leth Jensen</t>
  </si>
  <si>
    <t>Ross Hillman</t>
  </si>
  <si>
    <t>Daniel Stupar</t>
  </si>
  <si>
    <t>Carlos Cebrián Lecue</t>
  </si>
  <si>
    <t>Matthias Pascarella</t>
  </si>
  <si>
    <t>Emir Yael Agulto</t>
  </si>
  <si>
    <t>Igor Uzelac</t>
  </si>
  <si>
    <t>Noah Flynn</t>
  </si>
  <si>
    <t>Menton Matthews III</t>
  </si>
  <si>
    <t>Quinten Hogeveen</t>
  </si>
  <si>
    <t>Taylor Abernathy</t>
  </si>
  <si>
    <t>Ross Freeman-Marsh</t>
  </si>
  <si>
    <t>Eamon O'Brien</t>
  </si>
  <si>
    <t>frédérick proulx</t>
  </si>
  <si>
    <t>Shaw Zhou</t>
  </si>
  <si>
    <t>Arturo Tugores</t>
  </si>
  <si>
    <t>William Dallas</t>
  </si>
  <si>
    <t>Eugene Rusanov</t>
  </si>
  <si>
    <t>Gabrielle Hartman</t>
  </si>
  <si>
    <t>Jayesh Jas</t>
  </si>
  <si>
    <t>Doug Young</t>
  </si>
  <si>
    <t>Matt D</t>
  </si>
  <si>
    <t>Ruben Rodríguez Quiñones</t>
  </si>
  <si>
    <t>Santeri Sarkola</t>
  </si>
  <si>
    <t>Bernhard Nitsch</t>
  </si>
  <si>
    <t>El Manu</t>
  </si>
  <si>
    <t>Joe Nevares</t>
  </si>
  <si>
    <t>Fern Maidment</t>
  </si>
  <si>
    <t>Simon Olney</t>
  </si>
  <si>
    <t>Ruben Meyer</t>
  </si>
  <si>
    <t>Wyatt Gordon</t>
  </si>
  <si>
    <t>Claudio La Morea</t>
  </si>
  <si>
    <t>Adam Hughes</t>
  </si>
  <si>
    <t>Martin Wilks</t>
  </si>
  <si>
    <t>Ian Higgins</t>
  </si>
  <si>
    <t>Nathan Thrapp</t>
  </si>
  <si>
    <t>Eloy Oakley</t>
  </si>
  <si>
    <t>Robert McVean</t>
  </si>
  <si>
    <t>Linus Sjöström</t>
  </si>
  <si>
    <t>Tanner Hines</t>
  </si>
  <si>
    <t>Ben Griggs</t>
  </si>
  <si>
    <t>Nick West</t>
  </si>
  <si>
    <t>andré valiquette</t>
  </si>
  <si>
    <t>Bob Zwart</t>
  </si>
  <si>
    <t>Gregory Mathews</t>
  </si>
  <si>
    <t>Jake Dethlefsen</t>
  </si>
  <si>
    <t>Thomas Poirier Audet</t>
  </si>
  <si>
    <t>Miles Askew</t>
  </si>
  <si>
    <t>Jorge López</t>
  </si>
  <si>
    <t xml:space="preserve">Balal Zafar </t>
  </si>
  <si>
    <t>Michael Dodsworth</t>
  </si>
  <si>
    <t>Zachary Boyce</t>
  </si>
  <si>
    <t>Thomas Mikkelsen</t>
  </si>
  <si>
    <t>Olivier Verheul</t>
  </si>
  <si>
    <t>Matt Froom</t>
  </si>
  <si>
    <t>Joe Adams</t>
  </si>
  <si>
    <t>Håkon Hasslan Skarshaug</t>
  </si>
  <si>
    <t>Theo CL</t>
  </si>
  <si>
    <t>Dominik Šindelár</t>
  </si>
  <si>
    <t>Carlos Gomez</t>
  </si>
  <si>
    <t>Ð”Ð°Ð½Ð¸Ð» Ð¯Ñ‰ÑƒÑ€</t>
  </si>
  <si>
    <t>TO Ringer</t>
  </si>
  <si>
    <t>James Rennick</t>
  </si>
  <si>
    <t>Xandre Ramos</t>
  </si>
  <si>
    <t>å°æ´‹ å°æ´‹</t>
  </si>
  <si>
    <t>Nicolas Hoffmann</t>
  </si>
  <si>
    <t>Matt Jacob</t>
  </si>
  <si>
    <t>Sean Meldrum</t>
  </si>
  <si>
    <t>Derek Figge</t>
  </si>
  <si>
    <t>José Luís Moreno Macario</t>
  </si>
  <si>
    <t>Zigor Abad</t>
  </si>
  <si>
    <t>Joshua Caisse</t>
  </si>
  <si>
    <t>MacKenzie Krolczyk</t>
  </si>
  <si>
    <t>Spencer Fagan</t>
  </si>
  <si>
    <t>Tristan Darde</t>
  </si>
  <si>
    <t>Ruddy Jabouille</t>
  </si>
  <si>
    <t>Joshua -</t>
  </si>
  <si>
    <t>Alec Wu</t>
  </si>
  <si>
    <t>Gordon Smiles</t>
  </si>
  <si>
    <t>Mike Cox</t>
  </si>
  <si>
    <t>John Rieger</t>
  </si>
  <si>
    <t>False Girl 4</t>
  </si>
  <si>
    <t>Dan Kasim</t>
  </si>
  <si>
    <t>Marc "Quicklot" Unterstab</t>
  </si>
  <si>
    <t>Stefan Lundsby</t>
  </si>
  <si>
    <t>Dallas S</t>
  </si>
  <si>
    <t xml:space="preserve">Jamie Knipe </t>
  </si>
  <si>
    <t>Liam Worswick</t>
  </si>
  <si>
    <t>Robert Bradley</t>
  </si>
  <si>
    <t>Kyle Nash</t>
  </si>
  <si>
    <t>Anthony Scar</t>
  </si>
  <si>
    <t>Lukas Plagat</t>
  </si>
  <si>
    <t>Rubén 7</t>
  </si>
  <si>
    <t>Martyn Smith</t>
  </si>
  <si>
    <t>Toni Fleitas</t>
  </si>
  <si>
    <t xml:space="preserve">Dan Carlson </t>
  </si>
  <si>
    <t>James Patrick</t>
  </si>
  <si>
    <t>Christopher Basiul</t>
  </si>
  <si>
    <t>Jeremy Sundberg</t>
  </si>
  <si>
    <t>Player 16</t>
  </si>
  <si>
    <t>Benjamin Hell</t>
  </si>
  <si>
    <t>Miguel Alegre</t>
  </si>
  <si>
    <t>Grégoire Syl</t>
  </si>
  <si>
    <t>Mitchell Baskys</t>
  </si>
  <si>
    <t>Brais Vázquez</t>
  </si>
  <si>
    <t>Eric R</t>
  </si>
  <si>
    <t>Scott Asbell</t>
  </si>
  <si>
    <t>Arthur Mareschal</t>
  </si>
  <si>
    <t>Aidan MURDERFACE</t>
  </si>
  <si>
    <t>Niall Duffield</t>
  </si>
  <si>
    <t>Dylan Brandon</t>
  </si>
  <si>
    <t>Alastair Clegg</t>
  </si>
  <si>
    <t>Anton Kronstål</t>
  </si>
  <si>
    <t>Christopher Vargas</t>
  </si>
  <si>
    <t>Alpheaus Feltham</t>
  </si>
  <si>
    <t>Chris H</t>
  </si>
  <si>
    <t>Florian Steinbach</t>
  </si>
  <si>
    <t>Josh Kinnaird</t>
  </si>
  <si>
    <t>Iván Velásquez</t>
  </si>
  <si>
    <t>J J</t>
  </si>
  <si>
    <t>Shaafa</t>
  </si>
  <si>
    <t>Mark Monk</t>
  </si>
  <si>
    <t>Liam W</t>
  </si>
  <si>
    <t>Frederick c</t>
  </si>
  <si>
    <t>Damian Foote</t>
  </si>
  <si>
    <t>Cody Matlock</t>
  </si>
  <si>
    <t>Sean MKV</t>
  </si>
  <si>
    <t>Johannes Oshikuru</t>
  </si>
  <si>
    <t>Reece Register</t>
  </si>
  <si>
    <t>Bill 6</t>
  </si>
  <si>
    <t>Skylar Rennie</t>
  </si>
  <si>
    <t>Lukas Pablik</t>
  </si>
  <si>
    <t>Charles Nolan</t>
  </si>
  <si>
    <t>T O</t>
  </si>
  <si>
    <t>Heywood Robinson</t>
  </si>
  <si>
    <t>Kurt Lewendon</t>
  </si>
  <si>
    <t>Dougie Douglas</t>
  </si>
  <si>
    <t>Maxxor Reece Fraser</t>
  </si>
  <si>
    <t>Matthew Salva</t>
  </si>
  <si>
    <t>Martyn Temple</t>
  </si>
  <si>
    <t>George Mennie</t>
  </si>
  <si>
    <t>martin lund</t>
  </si>
  <si>
    <t>Mattias Hartzell</t>
  </si>
  <si>
    <t>Adam / Rawson</t>
  </si>
  <si>
    <t>×¦×‘×™ ×’×‘×œ×¨</t>
  </si>
  <si>
    <t>Miguel Angel Benito</t>
  </si>
  <si>
    <t>Tom M</t>
  </si>
  <si>
    <t>LukáÅ¡ MiÅ¡ek</t>
  </si>
  <si>
    <t>Kristian Lyngvald</t>
  </si>
  <si>
    <t xml:space="preserve">Loaf </t>
  </si>
  <si>
    <t>Jesse Means</t>
  </si>
  <si>
    <t>Brody E</t>
  </si>
  <si>
    <t>Markus Garcia</t>
  </si>
  <si>
    <t>Max Curtis</t>
  </si>
  <si>
    <t>elias hogan</t>
  </si>
  <si>
    <t>Mark Copeland</t>
  </si>
  <si>
    <t>Matthew Vines</t>
  </si>
  <si>
    <t>Michael Bunucci</t>
  </si>
  <si>
    <t>Nick Clarke</t>
  </si>
  <si>
    <t>Charlie Gilb</t>
  </si>
  <si>
    <t>andrew bothwell</t>
  </si>
  <si>
    <t>Shaun Doray</t>
  </si>
  <si>
    <t>Noah Douglas</t>
  </si>
  <si>
    <t>Matthew Austen</t>
  </si>
  <si>
    <t>Brendan Clark II</t>
  </si>
  <si>
    <t>Jonas Pärssinen</t>
  </si>
  <si>
    <t>Viktor Krauß</t>
  </si>
  <si>
    <t>Mr Matt W</t>
  </si>
  <si>
    <t>Dinesh D</t>
  </si>
  <si>
    <t>Riccardo Ruggeri</t>
  </si>
  <si>
    <t>David Wiot</t>
  </si>
  <si>
    <t>Omar Destruction</t>
  </si>
  <si>
    <t>Nick Lindiri</t>
  </si>
  <si>
    <t>Robert Schwindler</t>
  </si>
  <si>
    <t>Player 7</t>
  </si>
  <si>
    <t>Jordan Browne</t>
  </si>
  <si>
    <t>Jackson Smith</t>
  </si>
  <si>
    <t>Jamie Clare</t>
  </si>
  <si>
    <t>Varo Dominguez Posada</t>
  </si>
  <si>
    <t>Michael Lopez</t>
  </si>
  <si>
    <t>Carlos Au</t>
  </si>
  <si>
    <t>Paul Zhukov</t>
  </si>
  <si>
    <t>Lars einar Brandshaug</t>
  </si>
  <si>
    <t>Ryan Harris</t>
  </si>
  <si>
    <t>Mitch Dorcas</t>
  </si>
  <si>
    <t>Michael Metzen</t>
  </si>
  <si>
    <t>Fran Franxu</t>
  </si>
  <si>
    <t>Eric Duchossois</t>
  </si>
  <si>
    <t>wang c</t>
  </si>
  <si>
    <t>Banks Ward</t>
  </si>
  <si>
    <t>Carlos J</t>
  </si>
  <si>
    <t>Pascal â€žhOOtâ€œ de Jong</t>
  </si>
  <si>
    <t>Aleix Codina</t>
  </si>
  <si>
    <t>Ryan Spencer</t>
  </si>
  <si>
    <t>Ben Wilhite</t>
  </si>
  <si>
    <t>Christopher Pitcavage</t>
  </si>
  <si>
    <t>Jack Leeves</t>
  </si>
  <si>
    <t>Thomas Garside</t>
  </si>
  <si>
    <t>Chase Quandt</t>
  </si>
  <si>
    <t>Hendrik Mansholdt</t>
  </si>
  <si>
    <t>Danield Nitz</t>
  </si>
  <si>
    <t>John Barber</t>
  </si>
  <si>
    <t>Michael Haigh-Frarey</t>
  </si>
  <si>
    <t>Duy Son Ho</t>
  </si>
  <si>
    <t>Raychel Z</t>
  </si>
  <si>
    <t>Tara Gooding</t>
  </si>
  <si>
    <t>Thomas Sicree</t>
  </si>
  <si>
    <t>Chris Viola</t>
  </si>
  <si>
    <t>Cameron Kull</t>
  </si>
  <si>
    <t>Korianne Gevaert</t>
  </si>
  <si>
    <t>Maxime Lemire</t>
  </si>
  <si>
    <t>Christopher Davies</t>
  </si>
  <si>
    <t>Daniel Gordon</t>
  </si>
  <si>
    <t>Emil Jacoby</t>
  </si>
  <si>
    <t>Daniel Wortel</t>
  </si>
  <si>
    <t>Patrick F</t>
  </si>
  <si>
    <t>Dylan Bramer</t>
  </si>
  <si>
    <t>Pacey Smith</t>
  </si>
  <si>
    <t>Jose Solís</t>
  </si>
  <si>
    <t>Matthias Knöchel</t>
  </si>
  <si>
    <t>Kevin Roach</t>
  </si>
  <si>
    <t>Reinhard Rund</t>
  </si>
  <si>
    <t>Valerio Sala</t>
  </si>
  <si>
    <t>Elliott Cox</t>
  </si>
  <si>
    <t>Mads Brogaard</t>
  </si>
  <si>
    <t>Jim Faxon</t>
  </si>
  <si>
    <t>John Callaway</t>
  </si>
  <si>
    <t>Xiangfeng Shang</t>
  </si>
  <si>
    <t>Eric Brost</t>
  </si>
  <si>
    <t>Simon Meijer</t>
  </si>
  <si>
    <t>Etienne Guérin</t>
  </si>
  <si>
    <t>Wayne Jimmison Jimmison</t>
  </si>
  <si>
    <t>Frederic Guimond</t>
  </si>
  <si>
    <t>beAnthony "Feeth" Johnson</t>
  </si>
  <si>
    <t>Israel Carmona</t>
  </si>
  <si>
    <t>James Bennett</t>
  </si>
  <si>
    <t>Kevang Kuang</t>
  </si>
  <si>
    <t>Christoph Keck</t>
  </si>
  <si>
    <t>Giorgio Graziani</t>
  </si>
  <si>
    <t>Raphael Gülde</t>
  </si>
  <si>
    <t>Simo Suonmaa</t>
  </si>
  <si>
    <t>Tommy Christ</t>
  </si>
  <si>
    <t>SJ Cooley</t>
  </si>
  <si>
    <t>Pierangelo Galassi</t>
  </si>
  <si>
    <t>y og</t>
  </si>
  <si>
    <t>Scott Huber</t>
  </si>
  <si>
    <t>Will Nicholl</t>
  </si>
  <si>
    <t>Lukas Duchaine</t>
  </si>
  <si>
    <t>Mo Wulff</t>
  </si>
  <si>
    <t xml:space="preserve">Ferni  </t>
  </si>
  <si>
    <t>Stefano madè</t>
  </si>
  <si>
    <t>Carl Martinet</t>
  </si>
  <si>
    <t>Noa Heigre</t>
  </si>
  <si>
    <t>Ryan Lyn-Watts</t>
  </si>
  <si>
    <t>Zac Rowe</t>
  </si>
  <si>
    <t>Jon Saucier</t>
  </si>
  <si>
    <t>Joshua Gray</t>
  </si>
  <si>
    <t>Jean-Paul Baldacchino</t>
  </si>
  <si>
    <t>Paul Burrow</t>
  </si>
  <si>
    <t>Ryan Phillips</t>
  </si>
  <si>
    <t>Peconi Sean</t>
  </si>
  <si>
    <t>Red Gobbo</t>
  </si>
  <si>
    <t>Jacob Fritz</t>
  </si>
  <si>
    <t>Charles Chandler</t>
  </si>
  <si>
    <t>PacoPeco Gordo afable</t>
  </si>
  <si>
    <t>Raul Cebrian</t>
  </si>
  <si>
    <t>Banana Big</t>
  </si>
  <si>
    <t>Matthew Savill</t>
  </si>
  <si>
    <t>Matthew Mclellan</t>
  </si>
  <si>
    <t>Steve Riley *</t>
  </si>
  <si>
    <t>francesco guidi</t>
  </si>
  <si>
    <t>Lachlan McKenzie</t>
  </si>
  <si>
    <t xml:space="preserve">Aaron Walters </t>
  </si>
  <si>
    <t>Jon Snow</t>
  </si>
  <si>
    <t>Sean Chavira</t>
  </si>
  <si>
    <t>Matthew Heiss</t>
  </si>
  <si>
    <t>Torin Costales</t>
  </si>
  <si>
    <t>Chris martens</t>
  </si>
  <si>
    <t>Tim Wilcox</t>
  </si>
  <si>
    <t>Serkan Kavri</t>
  </si>
  <si>
    <t>Garrett L</t>
  </si>
  <si>
    <t>Dante A</t>
  </si>
  <si>
    <t>Olan Bureau</t>
  </si>
  <si>
    <t>Stefan Wee</t>
  </si>
  <si>
    <t>Iniaki Ulibarri</t>
  </si>
  <si>
    <t>William Ludlow</t>
  </si>
  <si>
    <t>Alberto Perez Vega</t>
  </si>
  <si>
    <t>Rober Rober</t>
  </si>
  <si>
    <t>Mim Venaroso</t>
  </si>
  <si>
    <t>Paul Montgomery</t>
  </si>
  <si>
    <t>Jacob Stetson</t>
  </si>
  <si>
    <t>Ralph One</t>
  </si>
  <si>
    <t>Sandro Medolago</t>
  </si>
  <si>
    <t>Player 11</t>
  </si>
  <si>
    <t>Never Everchosen</t>
  </si>
  <si>
    <t>Jirí</t>
  </si>
  <si>
    <t>Janus 'el spanki' Harps⌀e</t>
  </si>
  <si>
    <t>Raaid Chaudry</t>
  </si>
  <si>
    <t>Stephen Tompsett</t>
  </si>
  <si>
    <t>Simon Smith</t>
  </si>
  <si>
    <t>Rey Lusis</t>
  </si>
  <si>
    <t>James Kearney</t>
  </si>
  <si>
    <t>Josh / Lowe</t>
  </si>
  <si>
    <t>Richard Beltran ðŸ§ŒðŸ—</t>
  </si>
  <si>
    <t>Jeff tiberghien</t>
  </si>
  <si>
    <t>Thomas Willaims</t>
  </si>
  <si>
    <t>Michael Brohman</t>
  </si>
  <si>
    <t>Gavin Matz</t>
  </si>
  <si>
    <t>Óscar López</t>
  </si>
  <si>
    <t>Pony Xiaoma</t>
  </si>
  <si>
    <t>Ward Huysmans</t>
  </si>
  <si>
    <t>Christopher Juarbe</t>
  </si>
  <si>
    <t>Chris Trevenar</t>
  </si>
  <si>
    <t>Banlung Usaha</t>
  </si>
  <si>
    <t>Ramon Orostiga</t>
  </si>
  <si>
    <t>Cameron Morse</t>
  </si>
  <si>
    <t>The Recycling Boys</t>
  </si>
  <si>
    <t>Jonathan W SoW</t>
  </si>
  <si>
    <t>Samuil Trifonov</t>
  </si>
  <si>
    <t>kendrick hayes</t>
  </si>
  <si>
    <t>Heath Cain</t>
  </si>
  <si>
    <t>Julián Lara</t>
  </si>
  <si>
    <t>Taylor Barger</t>
  </si>
  <si>
    <t xml:space="preserve">john c </t>
  </si>
  <si>
    <t>Wippo Mr. Salamander</t>
  </si>
  <si>
    <t>Slaves to Gotrek Teo Juan Carlos</t>
  </si>
  <si>
    <t>Tobias Akers</t>
  </si>
  <si>
    <t>Aim Low, Play Low -</t>
  </si>
  <si>
    <t>Anthony Lo</t>
  </si>
  <si>
    <t>Kim .</t>
  </si>
  <si>
    <t>Tiago Abril</t>
  </si>
  <si>
    <t>Rory L</t>
  </si>
  <si>
    <t>Loss 4 Wins</t>
  </si>
  <si>
    <t>Benjamin Barrett</t>
  </si>
  <si>
    <t>Chris Vaughan</t>
  </si>
  <si>
    <t>Don Soul Blight</t>
  </si>
  <si>
    <t>CJ Surdow</t>
  </si>
  <si>
    <t>Ed Th'Painter</t>
  </si>
  <si>
    <t>Miroslav Marous</t>
  </si>
  <si>
    <t>Antoni Podlecki</t>
  </si>
  <si>
    <t>Kurt Limmer</t>
  </si>
  <si>
    <t>Kyle Aaron</t>
  </si>
  <si>
    <t>Luca Persechino</t>
  </si>
  <si>
    <t>ian Chien</t>
  </si>
  <si>
    <t>Noah Farris</t>
  </si>
  <si>
    <t>Stewart Callander</t>
  </si>
  <si>
    <t>Jan â€œMoodyâ€ Smrz</t>
  </si>
  <si>
    <t>Luis "AsturExiliators" Alegre</t>
  </si>
  <si>
    <t>samuel mackay</t>
  </si>
  <si>
    <t>Matthew Burson</t>
  </si>
  <si>
    <t>Alessandro Scarica</t>
  </si>
  <si>
    <t>Sébastien Montandon</t>
  </si>
  <si>
    <t>Adam Sadler</t>
  </si>
  <si>
    <t>Christopher Burke</t>
  </si>
  <si>
    <t>Chris gorka</t>
  </si>
  <si>
    <t>Simone Valentinis</t>
  </si>
  <si>
    <t>Andrea Giumetti</t>
  </si>
  <si>
    <t>Jami</t>
  </si>
  <si>
    <t>Luke Wilcox</t>
  </si>
  <si>
    <t>Yeung Hok Chan</t>
  </si>
  <si>
    <t>Paul "RatedR" Trexler</t>
  </si>
  <si>
    <t>Dante Vincenzo Di Benedetto</t>
  </si>
  <si>
    <t>Filippo Prati</t>
  </si>
  <si>
    <t>Garry Eddon</t>
  </si>
  <si>
    <t>Ruba Cornetti</t>
  </si>
  <si>
    <t>Max Crazkur</t>
  </si>
  <si>
    <t>Ramases Cumbie</t>
  </si>
  <si>
    <t>Jake Clarke</t>
  </si>
  <si>
    <t>Lipu ç¦»è°±</t>
  </si>
  <si>
    <t>Tony A</t>
  </si>
  <si>
    <t>å’¸é±¼ å’¸é±¼</t>
  </si>
  <si>
    <t>Samuel Montalvo</t>
  </si>
  <si>
    <t>Sebastian Schieb</t>
  </si>
  <si>
    <t>Davey Liddle</t>
  </si>
  <si>
    <t>Mathieu Mordret</t>
  </si>
  <si>
    <t>Christian Ring</t>
  </si>
  <si>
    <t>Abraham Salazar</t>
  </si>
  <si>
    <t>gareth g</t>
  </si>
  <si>
    <t>James Clegg</t>
  </si>
  <si>
    <t>Mark Britton</t>
  </si>
  <si>
    <t>Dan E</t>
  </si>
  <si>
    <t>Will Frederick</t>
  </si>
  <si>
    <t>Cody Davis</t>
  </si>
  <si>
    <t>Tyler Hughes</t>
  </si>
  <si>
    <t>rusty silvions</t>
  </si>
  <si>
    <t>Adrián López</t>
  </si>
  <si>
    <t>Garibay Fruko</t>
  </si>
  <si>
    <t>Anders Holm</t>
  </si>
  <si>
    <t>Geoff Daniel</t>
  </si>
  <si>
    <t>mikley b</t>
  </si>
  <si>
    <t>cinque cinque</t>
  </si>
  <si>
    <t>Mass Max Pedersen</t>
  </si>
  <si>
    <t>Peter Steffensen</t>
  </si>
  <si>
    <t>Gustavo Martinez</t>
  </si>
  <si>
    <t>Make Känkänen</t>
  </si>
  <si>
    <t>Destruction Duo -</t>
  </si>
  <si>
    <t>Levrel</t>
  </si>
  <si>
    <t>Nico Petit</t>
  </si>
  <si>
    <t>James â€œmouthâ€ Evans</t>
  </si>
  <si>
    <t>David Rodríguez</t>
  </si>
  <si>
    <t>Wesley Gorman</t>
  </si>
  <si>
    <t>Daniel Vaughan</t>
  </si>
  <si>
    <t>Tyler Cline</t>
  </si>
  <si>
    <t>Miguel Angel Lopez</t>
  </si>
  <si>
    <t>Xamir Lopez</t>
  </si>
  <si>
    <t>Matt Hayes</t>
  </si>
  <si>
    <t>Nikolas Petersen</t>
  </si>
  <si>
    <t>Darren Ware</t>
  </si>
  <si>
    <t>Gareth Morris</t>
  </si>
  <si>
    <t>Thomas White</t>
  </si>
  <si>
    <t>David Deveraux Deveraux</t>
  </si>
  <si>
    <t>Matt Ives</t>
  </si>
  <si>
    <t>Alexandre Robert</t>
  </si>
  <si>
    <t>Ð Ð°Ñ‚Ð¸Ð±Ð¾Ñ€ ÐœÐ°Ð»ÑÐµÐ²</t>
  </si>
  <si>
    <t>Olof-André Marklund-Nagy</t>
  </si>
  <si>
    <t>William Ashton</t>
  </si>
  <si>
    <t>Joel Mellick</t>
  </si>
  <si>
    <t>Darren Bonenberg</t>
  </si>
  <si>
    <t>Ragnar Ulfskar</t>
  </si>
  <si>
    <t>Jaye Walker</t>
  </si>
  <si>
    <t>Thauss Rojas</t>
  </si>
  <si>
    <t>Josh Haines</t>
  </si>
  <si>
    <t>Robert Stonehouse</t>
  </si>
  <si>
    <t>Giga John</t>
  </si>
  <si>
    <t xml:space="preserve">Gigi Hurst </t>
  </si>
  <si>
    <t>Marcel Poth</t>
  </si>
  <si>
    <t>Marius Leitdorf</t>
  </si>
  <si>
    <t>Aitor Benito Gomez</t>
  </si>
  <si>
    <t>Chris Kaich</t>
  </si>
  <si>
    <t>Stefano Monopoli</t>
  </si>
  <si>
    <t>Brian Williams</t>
  </si>
  <si>
    <t>Dan Bean</t>
  </si>
  <si>
    <t>alessio bogliano</t>
  </si>
  <si>
    <t>fabio gallina</t>
  </si>
  <si>
    <t>Lex Honeycutt</t>
  </si>
  <si>
    <t>Adri Pérez</t>
  </si>
  <si>
    <t>Lewis Roberts</t>
  </si>
  <si>
    <t>Jordan Parnell</t>
  </si>
  <si>
    <t xml:space="preserve">Felix Björnberg </t>
  </si>
  <si>
    <t>Richard Hochauer</t>
  </si>
  <si>
    <t>Kai "Bronco" Neumann</t>
  </si>
  <si>
    <t>Finley Ashbey</t>
  </si>
  <si>
    <t>Mario Gomes</t>
  </si>
  <si>
    <t>Ryan Buhler</t>
  </si>
  <si>
    <t>Andrew B.</t>
  </si>
  <si>
    <t>Vontae Mack</t>
  </si>
  <si>
    <t>David Stolfa</t>
  </si>
  <si>
    <t>Max Ole Kankel</t>
  </si>
  <si>
    <t>Derek Lahman</t>
  </si>
  <si>
    <t>Sera-Jane Cooley</t>
  </si>
  <si>
    <t>Jonathan PEREIRA</t>
  </si>
  <si>
    <t>Joaquin gomariz caballero</t>
  </si>
  <si>
    <t>Tyron Bower</t>
  </si>
  <si>
    <t>Matt Pardoe</t>
  </si>
  <si>
    <t>Francois Pullen</t>
  </si>
  <si>
    <t>Aidan Corrado</t>
  </si>
  <si>
    <t>Janus Harps⌀e</t>
  </si>
  <si>
    <t>Ashley Prant</t>
  </si>
  <si>
    <t>Antony Webb</t>
  </si>
  <si>
    <t>Callum Hayes</t>
  </si>
  <si>
    <t>Marcos Goncalves</t>
  </si>
  <si>
    <t>Hung Nguyen</t>
  </si>
  <si>
    <t>Jamie McLay</t>
  </si>
  <si>
    <t>Neil Harrison</t>
  </si>
  <si>
    <t>Dan Sancho</t>
  </si>
  <si>
    <t>Tim Medford</t>
  </si>
  <si>
    <t>Aidan Vickery</t>
  </si>
  <si>
    <t>Kevin Chang</t>
  </si>
  <si>
    <t>Jeremy Jones</t>
  </si>
  <si>
    <t>Matthias Messing</t>
  </si>
  <si>
    <t>Mark van Aarde</t>
  </si>
  <si>
    <t>Brad Scott</t>
  </si>
  <si>
    <t>Rafel Font</t>
  </si>
  <si>
    <t>Shaun Voss</t>
  </si>
  <si>
    <t>Henry Buckley</t>
  </si>
  <si>
    <t>Matthew Kuney</t>
  </si>
  <si>
    <t>Andres Inmortale</t>
  </si>
  <si>
    <t>Yu Kun</t>
  </si>
  <si>
    <t>david serduk</t>
  </si>
  <si>
    <t>Fastman Linoy</t>
  </si>
  <si>
    <t>Víctor Pérez de los Ríos</t>
  </si>
  <si>
    <t>Dávid Kovács Rezsuk</t>
  </si>
  <si>
    <t>Alexander Leslie</t>
  </si>
  <si>
    <t>Thom Leat</t>
  </si>
  <si>
    <t>Žan Testen</t>
  </si>
  <si>
    <t>Cameron Pimley</t>
  </si>
  <si>
    <t>David Benitez</t>
  </si>
  <si>
    <t>Karime JUDASS</t>
  </si>
  <si>
    <t>Joshua Hall</t>
  </si>
  <si>
    <t>James Finlayson</t>
  </si>
  <si>
    <t>Bryce Knowles</t>
  </si>
  <si>
    <t>Conor Brady</t>
  </si>
  <si>
    <t>Isaiah Ice</t>
  </si>
  <si>
    <t>Nykolas Day</t>
  </si>
  <si>
    <t>Thomas Yarbrough</t>
  </si>
  <si>
    <t>EDU 1</t>
  </si>
  <si>
    <t>Lippenyi Miklos</t>
  </si>
  <si>
    <t>Bryce Johnson</t>
  </si>
  <si>
    <t>Livi -</t>
  </si>
  <si>
    <t>Michael Palafox</t>
  </si>
  <si>
    <t>JohnPaul Sharkey</t>
  </si>
  <si>
    <t>Nicholas Banister</t>
  </si>
  <si>
    <t>Josh Kountz</t>
  </si>
  <si>
    <t>Gabriel Heath</t>
  </si>
  <si>
    <t>Jackson Castles</t>
  </si>
  <si>
    <t>PETER CHOE</t>
  </si>
  <si>
    <t>Cuervo Corvinos</t>
  </si>
  <si>
    <t>Patrik Nikl</t>
  </si>
  <si>
    <t>Robert Rüsch</t>
  </si>
  <si>
    <t>Josh Roberts</t>
  </si>
  <si>
    <t>Gareth -</t>
  </si>
  <si>
    <t>Tomás Bordoy</t>
  </si>
  <si>
    <t>Mark Watson</t>
  </si>
  <si>
    <t>Kris Schmidt</t>
  </si>
  <si>
    <t>Justin Oryan Go</t>
  </si>
  <si>
    <t>Giwrgos Papatheodorou</t>
  </si>
  <si>
    <t>Daniel One last stormcats ride</t>
  </si>
  <si>
    <t>Lyle Kenward</t>
  </si>
  <si>
    <t>Jia Zheng</t>
  </si>
  <si>
    <t>mr ž·</t>
  </si>
  <si>
    <t>Boardgame Captain</t>
  </si>
  <si>
    <t>Timothy Borowiec</t>
  </si>
  <si>
    <t>Brandon Trippe</t>
  </si>
  <si>
    <t>Leeor Mordoch</t>
  </si>
  <si>
    <t>Will Moore</t>
  </si>
  <si>
    <t>Ricardo Saldivar</t>
  </si>
  <si>
    <t>Nathan Reid</t>
  </si>
  <si>
    <t>Ryan Radgoski</t>
  </si>
  <si>
    <t>Nick Robinson</t>
  </si>
  <si>
    <t>Sascha Vothknecht</t>
  </si>
  <si>
    <t>Leon Schrodt</t>
  </si>
  <si>
    <t>Josh Jacoby</t>
  </si>
  <si>
    <t>Robert Phillips</t>
  </si>
  <si>
    <t>Phillip Lemaire</t>
  </si>
  <si>
    <t>Zack Morrissey</t>
  </si>
  <si>
    <t>Puñalada por la espalda</t>
  </si>
  <si>
    <t>Ivo Celic ðŸ‘¹</t>
  </si>
  <si>
    <t>å­æ˜‚ èƒ¡</t>
  </si>
  <si>
    <t>Dallin Wright</t>
  </si>
  <si>
    <t>Samuel helm</t>
  </si>
  <si>
    <t>Mark Anderson</t>
  </si>
  <si>
    <t>Jarred Kazetsky</t>
  </si>
  <si>
    <t>Angelo Russoniello</t>
  </si>
  <si>
    <t>Nathan Rockemer</t>
  </si>
  <si>
    <t>Estefano Majin</t>
  </si>
  <si>
    <t>Ychen Ychen</t>
  </si>
  <si>
    <t>Caleb Southerland</t>
  </si>
  <si>
    <t>Alex Zwissler</t>
  </si>
  <si>
    <t>Jakub Wisniewski</t>
  </si>
  <si>
    <t>Nico Vaquero</t>
  </si>
  <si>
    <t>Charles A</t>
  </si>
  <si>
    <t>Ugo Verdoni</t>
  </si>
  <si>
    <t>Fionn Mullen</t>
  </si>
  <si>
    <t>Carlos Queek</t>
  </si>
  <si>
    <t>Adam Cortez</t>
  </si>
  <si>
    <t>David DeLisle</t>
  </si>
  <si>
    <t>Abraham Marqués Fernández Escopetazo in the pexo</t>
  </si>
  <si>
    <t>David Napier</t>
  </si>
  <si>
    <t>ÃLVARO 4</t>
  </si>
  <si>
    <t>test6 test6</t>
  </si>
  <si>
    <t>james Dawson traitor</t>
  </si>
  <si>
    <t>leonardo Díaz</t>
  </si>
  <si>
    <t>Luis Lázaro</t>
  </si>
  <si>
    <t>Russell Bridgewater</t>
  </si>
  <si>
    <t>menton3 Matthews</t>
  </si>
  <si>
    <t>Kovár Dominik</t>
  </si>
  <si>
    <t>Josh Barnes</t>
  </si>
  <si>
    <t>Quim Cabot</t>
  </si>
  <si>
    <t>Joe Bonefont</t>
  </si>
  <si>
    <t>Hrochator</t>
  </si>
  <si>
    <t>Gabriel Rivero</t>
  </si>
  <si>
    <t>Roma  Toor</t>
  </si>
  <si>
    <t>Lucas Winsky</t>
  </si>
  <si>
    <t>tobias liljeström</t>
  </si>
  <si>
    <t>Ian Lainhart</t>
  </si>
  <si>
    <t>Fox Hughes</t>
  </si>
  <si>
    <t>Alex Higgins</t>
  </si>
  <si>
    <t>Jason Fehr</t>
  </si>
  <si>
    <t>Edoardo Volpin</t>
  </si>
  <si>
    <t>Brett Anderson</t>
  </si>
  <si>
    <t>Craig Luther</t>
  </si>
  <si>
    <t>Raul Changeling</t>
  </si>
  <si>
    <t>Nick Atkins</t>
  </si>
  <si>
    <t>Jimmy Norqvist</t>
  </si>
  <si>
    <t>Ben S</t>
  </si>
  <si>
    <t>Arnau Taberner Lopez</t>
  </si>
  <si>
    <t>Donald Sprague</t>
  </si>
  <si>
    <t>Andreas K</t>
  </si>
  <si>
    <t>Daniel Diaz</t>
  </si>
  <si>
    <t>Christopher Lee</t>
  </si>
  <si>
    <t>Alex Alvord</t>
  </si>
  <si>
    <t>Luke Salamander</t>
  </si>
  <si>
    <t>Michael Forster</t>
  </si>
  <si>
    <t>Juan Antonio Sanchez Rosado</t>
  </si>
  <si>
    <t>Nick Prince</t>
  </si>
  <si>
    <t>Blake Maskell</t>
  </si>
  <si>
    <t>Max Grkinic</t>
  </si>
  <si>
    <t>Trey Moody</t>
  </si>
  <si>
    <t>Samuel Stanley</t>
  </si>
  <si>
    <t>Marvin Sims</t>
  </si>
  <si>
    <t>Judy Dawson</t>
  </si>
  <si>
    <t>Diego Dominguez</t>
  </si>
  <si>
    <t>Felipe Martin Santiago</t>
  </si>
  <si>
    <t>Daniel Islas</t>
  </si>
  <si>
    <t>Torre Nera -</t>
  </si>
  <si>
    <t>Scott Given</t>
  </si>
  <si>
    <t>Pandios Manias</t>
  </si>
  <si>
    <t>Liam Simmonds</t>
  </si>
  <si>
    <t>Brandon Rudd</t>
  </si>
  <si>
    <t>Alexander McManus</t>
  </si>
  <si>
    <t>alessio morelli</t>
  </si>
  <si>
    <t>Elton Lawes</t>
  </si>
  <si>
    <t>Nick Duffy</t>
  </si>
  <si>
    <t>Christopher Schuyt</t>
  </si>
  <si>
    <t>Cody Brazil</t>
  </si>
  <si>
    <t>Jonathan Arkin</t>
  </si>
  <si>
    <t>Christian Röderer</t>
  </si>
  <si>
    <t>Campbell Rowe</t>
  </si>
  <si>
    <t>Trevor Heilman</t>
  </si>
  <si>
    <t xml:space="preserve">Leigh Martin </t>
  </si>
  <si>
    <t>Joshua Collier</t>
  </si>
  <si>
    <t>Ximo Soler</t>
  </si>
  <si>
    <t>xerach Fg</t>
  </si>
  <si>
    <t>Jacob Wood</t>
  </si>
  <si>
    <t>Francesco Claudio Galante</t>
  </si>
  <si>
    <t>William Orr</t>
  </si>
  <si>
    <t>Ryal Oâ€™Neil</t>
  </si>
  <si>
    <t>Andy Woods - Sprues &amp; Brews</t>
  </si>
  <si>
    <t>Stephen Hanson</t>
  </si>
  <si>
    <t>Joshua Maltby</t>
  </si>
  <si>
    <t>Henry McMillan</t>
  </si>
  <si>
    <t>Mathias De Neve</t>
  </si>
  <si>
    <t xml:space="preserve">Michael Newman </t>
  </si>
  <si>
    <t>Kpi bueno</t>
  </si>
  <si>
    <t>Chris Nielsen</t>
  </si>
  <si>
    <t>Matthew Halvorson</t>
  </si>
  <si>
    <t>Ð’Ð°Ð»ÐµÐ½Ñ‚Ð¸Ð½ ÐÐµ Ð¯</t>
  </si>
  <si>
    <t>Matthew Harker</t>
  </si>
  <si>
    <t>Jason Gostkowski</t>
  </si>
  <si>
    <t>Patrick "CiaphasHRO" Vogel</t>
  </si>
  <si>
    <t>Marc Corcoles</t>
  </si>
  <si>
    <t>Mike Bridgland</t>
  </si>
  <si>
    <t>Rafael "El Benjamín de Khorneâ€ Gallego</t>
  </si>
  <si>
    <t>Calebe Siqueira</t>
  </si>
  <si>
    <t>Casey Elzy</t>
  </si>
  <si>
    <t>Justin Hathaway</t>
  </si>
  <si>
    <t>zanel sm</t>
  </si>
  <si>
    <t>Justin Clarke</t>
  </si>
  <si>
    <t>Jeff Visgaitis</t>
  </si>
  <si>
    <t>Lucas Watson</t>
  </si>
  <si>
    <t>Jaume Torrandell</t>
  </si>
  <si>
    <t>Collin McConnell</t>
  </si>
  <si>
    <t>Ruben Spolnimk</t>
  </si>
  <si>
    <t>Simone Lumineth</t>
  </si>
  <si>
    <t>Jim Pergande</t>
  </si>
  <si>
    <t>Simone Tagliabu</t>
  </si>
  <si>
    <t>Ostatåget</t>
  </si>
  <si>
    <t>Tim Eades</t>
  </si>
  <si>
    <t>Zbyszek Z</t>
  </si>
  <si>
    <t>Jan Saladajczyk</t>
  </si>
  <si>
    <t>Bangbang Pan</t>
  </si>
  <si>
    <t>Daniel Velazquez</t>
  </si>
  <si>
    <t>El temible Gorbut</t>
  </si>
  <si>
    <t>Phillip Donald</t>
  </si>
  <si>
    <t>Raychel Zygula</t>
  </si>
  <si>
    <t>Player 5</t>
  </si>
  <si>
    <t>Louis Mainville</t>
  </si>
  <si>
    <t>Trystin Luhr</t>
  </si>
  <si>
    <t>Vuk Djordjevic</t>
  </si>
  <si>
    <t>Frederic Bigras - Burrogano</t>
  </si>
  <si>
    <t>Chris Caves Snr</t>
  </si>
  <si>
    <t>Teitur Vágseid</t>
  </si>
  <si>
    <t>Alberto Viveros</t>
  </si>
  <si>
    <t>Josh Lara</t>
  </si>
  <si>
    <t>alejandro ( Han ) Sánchez</t>
  </si>
  <si>
    <t xml:space="preserve">Leigh  Martin </t>
  </si>
  <si>
    <t>Eduardo Rodríguez</t>
  </si>
  <si>
    <t>Chop Benoit</t>
  </si>
  <si>
    <t>Martin May</t>
  </si>
  <si>
    <t>Brennon Anderson</t>
  </si>
  <si>
    <t>Hugh Halligan</t>
  </si>
  <si>
    <t>Flo Nerdstuff Support</t>
  </si>
  <si>
    <t>dragons fuck hard .</t>
  </si>
  <si>
    <t>Will Sandoval</t>
  </si>
  <si>
    <t>Four P</t>
  </si>
  <si>
    <t>à¹€à¸Šà¸™ .</t>
  </si>
  <si>
    <t>Michal BalÅ¡ianka</t>
  </si>
  <si>
    <t>Oriol Sensonics</t>
  </si>
  <si>
    <t>Adam Keyser</t>
  </si>
  <si>
    <t>Feci Krysa</t>
  </si>
  <si>
    <t>Duncan Smith-Halverson</t>
  </si>
  <si>
    <t>Anthony Acosta</t>
  </si>
  <si>
    <t xml:space="preserve">Alex Sánchez </t>
  </si>
  <si>
    <t>Matt Lemen</t>
  </si>
  <si>
    <t>Pete Obermayer</t>
  </si>
  <si>
    <t>Hal Chester</t>
  </si>
  <si>
    <t>Leonardo Merlin</t>
  </si>
  <si>
    <t>Marshall VanNortwick</t>
  </si>
  <si>
    <t>Nick Zsolnay</t>
  </si>
  <si>
    <t>Dodorex I</t>
  </si>
  <si>
    <t>Ivo Bednár</t>
  </si>
  <si>
    <t>Patrick Lewe</t>
  </si>
  <si>
    <t>Paul Haley</t>
  </si>
  <si>
    <t>Leigh Edwards</t>
  </si>
  <si>
    <t>Shahar Mendelboim</t>
  </si>
  <si>
    <t>Josh Redmon</t>
  </si>
  <si>
    <t>peng yun</t>
  </si>
  <si>
    <t>Endre guden Hope</t>
  </si>
  <si>
    <t>Lord Dorian</t>
  </si>
  <si>
    <t>Nikke Barban</t>
  </si>
  <si>
    <t>Seth Baxter</t>
  </si>
  <si>
    <t>Kakalinngo -</t>
  </si>
  <si>
    <t>Andrew Ramsey</t>
  </si>
  <si>
    <t>Cat Atnip</t>
  </si>
  <si>
    <t>Chris Thompson</t>
  </si>
  <si>
    <t>Aitor Perello</t>
  </si>
  <si>
    <t>Juan Ortiz</t>
  </si>
  <si>
    <t>Nicolas Colla</t>
  </si>
  <si>
    <t>Rowan Cole</t>
  </si>
  <si>
    <t>Alex Salty</t>
  </si>
  <si>
    <t>Shelby Horn</t>
  </si>
  <si>
    <t>Ray prado</t>
  </si>
  <si>
    <t>Matt Walker</t>
  </si>
  <si>
    <t>Andrew Wallace</t>
  </si>
  <si>
    <t>Maciek Machowicz</t>
  </si>
  <si>
    <t>Gary McGowan</t>
  </si>
  <si>
    <t>Marco Parolin</t>
  </si>
  <si>
    <t>Rowan Neal</t>
  </si>
  <si>
    <t>Peter Bickford</t>
  </si>
  <si>
    <t>tristan healey</t>
  </si>
  <si>
    <t>Max Dimec</t>
  </si>
  <si>
    <t>Leo Forjados</t>
  </si>
  <si>
    <t>Joas Risseeuw</t>
  </si>
  <si>
    <t>Cesar Villanueva</t>
  </si>
  <si>
    <t>Alberto Hierro</t>
  </si>
  <si>
    <t>Eric Bolby</t>
  </si>
  <si>
    <t>Jesse Wing</t>
  </si>
  <si>
    <t>Marlowe Bossell</t>
  </si>
  <si>
    <t>Gavin Spencer</t>
  </si>
  <si>
    <t>ÐœÐ°ÐºÑÐ¸Ð¼ Ð¢ÐµÑ€ÐµÑ…Ð¾Ð²</t>
  </si>
  <si>
    <t>Adam Maisch</t>
  </si>
  <si>
    <t>Dirk Bornhold</t>
  </si>
  <si>
    <t>Stefan Römer</t>
  </si>
  <si>
    <t>Clayton Gray</t>
  </si>
  <si>
    <t>Paul Cassar</t>
  </si>
  <si>
    <t>Mat Daly</t>
  </si>
  <si>
    <t>Ismael "El rey de las mareas" Beteta</t>
  </si>
  <si>
    <t>Nicolas Simard</t>
  </si>
  <si>
    <t>Daniel Fernandez</t>
  </si>
  <si>
    <t>Gareth Williams</t>
  </si>
  <si>
    <t>Jacob Metcalf</t>
  </si>
  <si>
    <t>Steven Elliott</t>
  </si>
  <si>
    <t>Felipe Dr Love Contreras</t>
  </si>
  <si>
    <t>Rod Forehand</t>
  </si>
  <si>
    <t>Blake Graumann</t>
  </si>
  <si>
    <t>Darin O'Brian</t>
  </si>
  <si>
    <t>David Axe</t>
  </si>
  <si>
    <t>Peter Cerstensen</t>
  </si>
  <si>
    <t>Gianmarco Giaccio</t>
  </si>
  <si>
    <t>Sam Strachan</t>
  </si>
  <si>
    <t>Diego Sánchez González</t>
  </si>
  <si>
    <t>Chris Eddy</t>
  </si>
  <si>
    <t>Stefan BossK</t>
  </si>
  <si>
    <t>Will Shen</t>
  </si>
  <si>
    <t>Michael Rademacher</t>
  </si>
  <si>
    <t>Joshua Hitt</t>
  </si>
  <si>
    <t>Richard Castle</t>
  </si>
  <si>
    <t>Ian Ponting</t>
  </si>
  <si>
    <t>José Abellán Santisteban</t>
  </si>
  <si>
    <t>Nils "Nirutsu" Leonhardt</t>
  </si>
  <si>
    <t>Jeffrey Hichens</t>
  </si>
  <si>
    <t>Zera Day</t>
  </si>
  <si>
    <t>Connor Ockwell</t>
  </si>
  <si>
    <t>Fancis Rousseau-Brochu</t>
  </si>
  <si>
    <t>Gavin Watkins</t>
  </si>
  <si>
    <t>Daniel Ziesel</t>
  </si>
  <si>
    <t>Shlimps Shlimps</t>
  </si>
  <si>
    <t>Matt Tempest</t>
  </si>
  <si>
    <t>Chris Corns</t>
  </si>
  <si>
    <t>Brent Ross</t>
  </si>
  <si>
    <t>Adrian Montaña</t>
  </si>
  <si>
    <t>Elanius .</t>
  </si>
  <si>
    <t>victor Barbón</t>
  </si>
  <si>
    <t>Abian Caetano Ramirez</t>
  </si>
  <si>
    <t>Oscar Ravelo Noguera</t>
  </si>
  <si>
    <t>Î”Î·Î¼Î®Ï„ÏÎ·Ï‚ Î Î±Ï€Î±ÏƒÏ„Î±ÏÏÎ¿Ï…</t>
  </si>
  <si>
    <t>Ed Neale-Scullion</t>
  </si>
  <si>
    <t>Marcoz Decastri</t>
  </si>
  <si>
    <t>Colin Pesselato</t>
  </si>
  <si>
    <t>Carlos Jurado</t>
  </si>
  <si>
    <t>David Ucha Gomez</t>
  </si>
  <si>
    <t>Colin Williamson</t>
  </si>
  <si>
    <t>Brad Coleman</t>
  </si>
  <si>
    <t>Andrew Cameron</t>
  </si>
  <si>
    <t>Denver White</t>
  </si>
  <si>
    <t>Zac Sindelar</t>
  </si>
  <si>
    <t>Patrik Lind</t>
  </si>
  <si>
    <t>Wesley Chartrand</t>
  </si>
  <si>
    <t xml:space="preserve">Jesper Pedersen </t>
  </si>
  <si>
    <t>Adam Cutting</t>
  </si>
  <si>
    <t>Jonathan Gardener</t>
  </si>
  <si>
    <t>Dave Hurley</t>
  </si>
  <si>
    <t>Wjy å‰å²©</t>
  </si>
  <si>
    <t>Jan Rippeti</t>
  </si>
  <si>
    <t>Alex Wolve</t>
  </si>
  <si>
    <t>Alister Robinson</t>
  </si>
  <si>
    <t>Albert james Barr</t>
  </si>
  <si>
    <t>James Ferone</t>
  </si>
  <si>
    <t>Rob Connah</t>
  </si>
  <si>
    <t>James Bush</t>
  </si>
  <si>
    <t>Alfonso Rodriguez</t>
  </si>
  <si>
    <t>Lachlan Gardner</t>
  </si>
  <si>
    <t>Romain Sanchez</t>
  </si>
  <si>
    <t>Bigred Es</t>
  </si>
  <si>
    <t>Morgan Marquino</t>
  </si>
  <si>
    <t>Taylor Folkman</t>
  </si>
  <si>
    <t>Bram Raets</t>
  </si>
  <si>
    <t>Jason Wood</t>
  </si>
  <si>
    <t>Alberto Sanz</t>
  </si>
  <si>
    <t>Janis "Znipps" Mengel</t>
  </si>
  <si>
    <t>Alexander Alker</t>
  </si>
  <si>
    <t>Fernando Suárez Pazos</t>
  </si>
  <si>
    <t>Jonathan DeSocio</t>
  </si>
  <si>
    <t>Paul N/A</t>
  </si>
  <si>
    <t>Andrea Balocco</t>
  </si>
  <si>
    <t>Will Beale</t>
  </si>
  <si>
    <t>Daniel B</t>
  </si>
  <si>
    <t>Cary Petersen</t>
  </si>
  <si>
    <t>Nicolas Jadouin</t>
  </si>
  <si>
    <t>Guillermo Canle</t>
  </si>
  <si>
    <t>Gaige Whalen</t>
  </si>
  <si>
    <t xml:space="preserve">Josh Saxon </t>
  </si>
  <si>
    <t>Luke Ruffell</t>
  </si>
  <si>
    <t>Paul Bostock</t>
  </si>
  <si>
    <t>Alex Godfrey</t>
  </si>
  <si>
    <t>Francesco Manzini</t>
  </si>
  <si>
    <t>Jack Perryman</t>
  </si>
  <si>
    <t>Michael Duke</t>
  </si>
  <si>
    <t>Corey Reynolds</t>
  </si>
  <si>
    <t>Randy Croteau</t>
  </si>
  <si>
    <t>José Carlos Albaladejo</t>
  </si>
  <si>
    <t>Jarid Neiman</t>
  </si>
  <si>
    <t xml:space="preserve">Will  Reeves </t>
  </si>
  <si>
    <t>Jabo Gutiérrez</t>
  </si>
  <si>
    <t>Daniel Horváth</t>
  </si>
  <si>
    <t>Ben Courtney</t>
  </si>
  <si>
    <t>Dominik Louis</t>
  </si>
  <si>
    <t>Tim Peasgood</t>
  </si>
  <si>
    <t>Francesco Roman</t>
  </si>
  <si>
    <t>Jessie Nurgle</t>
  </si>
  <si>
    <t>Mark Tucker (HATE)</t>
  </si>
  <si>
    <t>Björn Malmborg</t>
  </si>
  <si>
    <t>Clément Rodot</t>
  </si>
  <si>
    <t>Gwilym van den Bosch</t>
  </si>
  <si>
    <t>true fanatics Russ</t>
  </si>
  <si>
    <t>Daniel Montes</t>
  </si>
  <si>
    <t>Robert Hogg</t>
  </si>
  <si>
    <t>jacob linzer</t>
  </si>
  <si>
    <t>Jeremy Kralt</t>
  </si>
  <si>
    <t>John Freimuth</t>
  </si>
  <si>
    <t>Mathew Ashby</t>
  </si>
  <si>
    <t>Sebastian Hafner</t>
  </si>
  <si>
    <t>William Behne</t>
  </si>
  <si>
    <t>Liam Haley</t>
  </si>
  <si>
    <t>Real Club Deportivo Guarroman</t>
  </si>
  <si>
    <t>Rafael Gonzalez</t>
  </si>
  <si>
    <t>Clark Everett</t>
  </si>
  <si>
    <t>Dani Uge</t>
  </si>
  <si>
    <t>Glen Huntly</t>
  </si>
  <si>
    <t>Barry Hall</t>
  </si>
  <si>
    <t>Steve Hyche</t>
  </si>
  <si>
    <t>Ian Wood</t>
  </si>
  <si>
    <t>Zach Garner</t>
  </si>
  <si>
    <t xml:space="preserve">Stuart Harrop </t>
  </si>
  <si>
    <t>;lwjhngfpouwEJFN EQr2q</t>
  </si>
  <si>
    <t>Mike Bowsher</t>
  </si>
  <si>
    <t>Connor Legge</t>
  </si>
  <si>
    <t>Óscar Manuel Martín Lindberg</t>
  </si>
  <si>
    <t>Casey Bouknight</t>
  </si>
  <si>
    <t>Liam Eccott</t>
  </si>
  <si>
    <t>Jonatan Su</t>
  </si>
  <si>
    <t>Isidoro Cantoral Lujan</t>
  </si>
  <si>
    <t>Wessley Pollard</t>
  </si>
  <si>
    <t>Jack Spencer</t>
  </si>
  <si>
    <t>Joe Feldhake</t>
  </si>
  <si>
    <t>Glen Huntley</t>
  </si>
  <si>
    <t>Dan Saye</t>
  </si>
  <si>
    <t xml:space="preserve">S⌀ren Anton Mikkelsen </t>
  </si>
  <si>
    <t>Timo Hannemann</t>
  </si>
  <si>
    <t>César Muñoz</t>
  </si>
  <si>
    <t>Steve Parish</t>
  </si>
  <si>
    <t>Martin Hinz</t>
  </si>
  <si>
    <t>David Dantinne</t>
  </si>
  <si>
    <t>Niall Bowe</t>
  </si>
  <si>
    <t>Sergio Lopez</t>
  </si>
  <si>
    <t>David Garcia</t>
  </si>
  <si>
    <t>Roberto Vivona</t>
  </si>
  <si>
    <t>Sami Pulli</t>
  </si>
  <si>
    <t>Jacob Sanchez</t>
  </si>
  <si>
    <t>Dinesh Peeris</t>
  </si>
  <si>
    <t>Matt Ridgley</t>
  </si>
  <si>
    <t>Javier Arenal</t>
  </si>
  <si>
    <t>Adri Ruc</t>
  </si>
  <si>
    <t xml:space="preserve">Andrew Bradford </t>
  </si>
  <si>
    <t>Chris Rathbun</t>
  </si>
  <si>
    <t>Darrell Lázaro</t>
  </si>
  <si>
    <t>Todd Huber</t>
  </si>
  <si>
    <t>Brennen Arnett</t>
  </si>
  <si>
    <t>Peter J</t>
  </si>
  <si>
    <t>Mark Ballans</t>
  </si>
  <si>
    <t>Nicholas Rustage</t>
  </si>
  <si>
    <t>Adrià Oriol</t>
  </si>
  <si>
    <t>David Martín</t>
  </si>
  <si>
    <t>Pierre-Antoine Bourdon</t>
  </si>
  <si>
    <t>Zachary Penser</t>
  </si>
  <si>
    <t>Seth Monegue</t>
  </si>
  <si>
    <t>Kevin M</t>
  </si>
  <si>
    <t>Jodie's Cousin</t>
  </si>
  <si>
    <t>Randall Nelson</t>
  </si>
  <si>
    <t>Shea Peden</t>
  </si>
  <si>
    <t>Sean Fawcett</t>
  </si>
  <si>
    <t>Kyle Pearson</t>
  </si>
  <si>
    <t>Gard Andresen</t>
  </si>
  <si>
    <t>David Dil</t>
  </si>
  <si>
    <t>Dan Carlson</t>
  </si>
  <si>
    <t>Håvard Berre</t>
  </si>
  <si>
    <t>Joshua Okoniewski</t>
  </si>
  <si>
    <t>Samuel Carter</t>
  </si>
  <si>
    <t>Douglas Edwards</t>
  </si>
  <si>
    <t>Steve Weirmeir</t>
  </si>
  <si>
    <t>Francesco Ferrara</t>
  </si>
  <si>
    <t>Hoàng Äáº¡o LÃª</t>
  </si>
  <si>
    <t>Oryan Ogutgen</t>
  </si>
  <si>
    <t>Philip de Stoppelaar</t>
  </si>
  <si>
    <t>CARLOS CALVO</t>
  </si>
  <si>
    <t>Alex Schukow</t>
  </si>
  <si>
    <t>Anthony Vernouski</t>
  </si>
  <si>
    <t>Marco Simon</t>
  </si>
  <si>
    <t>Robin Bohnenberg</t>
  </si>
  <si>
    <t>Leonardo Puliti</t>
  </si>
  <si>
    <t>Bart Saes</t>
  </si>
  <si>
    <t>Victor Carlstrom</t>
  </si>
  <si>
    <t>Mark Guarnaccia</t>
  </si>
  <si>
    <t>Shu Yang</t>
  </si>
  <si>
    <t>Daniel Alcántara</t>
  </si>
  <si>
    <t xml:space="preserve">Pietro Focarile </t>
  </si>
  <si>
    <t>John Nawara</t>
  </si>
  <si>
    <t>Michael Sanders</t>
  </si>
  <si>
    <t>Grant Gerstner</t>
  </si>
  <si>
    <t>qiang qian</t>
  </si>
  <si>
    <t>Trent Black</t>
  </si>
  <si>
    <t>Ben Crunch</t>
  </si>
  <si>
    <t>Santi Jurado Barrau</t>
  </si>
  <si>
    <t>Rob North</t>
  </si>
  <si>
    <t>Rodrigo De la Torre</t>
  </si>
  <si>
    <t>Raul Sogorb</t>
  </si>
  <si>
    <t>Jack Wolff</t>
  </si>
  <si>
    <t>Trevor Moffat</t>
  </si>
  <si>
    <t>Victor Wells</t>
  </si>
  <si>
    <t>Jonathan Chenoweth</t>
  </si>
  <si>
    <t>Carlos Casanova</t>
  </si>
  <si>
    <t>ÐÐ½Ð´Ñ€ÐµÐ¹ Ð§Ð¸Ð¶Ð¾Ð²</t>
  </si>
  <si>
    <t>Judson MacCaull</t>
  </si>
  <si>
    <t>Michael Zama</t>
  </si>
  <si>
    <t>Andrew Gray</t>
  </si>
  <si>
    <t xml:space="preserve">Alex Zwissler </t>
  </si>
  <si>
    <t>Pablo Rubio Amondarain</t>
  </si>
  <si>
    <t>Andrew Ettles</t>
  </si>
  <si>
    <t>Fabio Pasinetti</t>
  </si>
  <si>
    <t>Diego "The bully"</t>
  </si>
  <si>
    <t>David Hurley</t>
  </si>
  <si>
    <t>Jtiv Breddo</t>
  </si>
  <si>
    <t>Shanan Norman</t>
  </si>
  <si>
    <t>Simone Cresce</t>
  </si>
  <si>
    <t>John Storm</t>
  </si>
  <si>
    <t>Ryan Dell</t>
  </si>
  <si>
    <t>Andres Trujillo</t>
  </si>
  <si>
    <t>Michael Lindbjerg Ahle</t>
  </si>
  <si>
    <t>Simon Froley</t>
  </si>
  <si>
    <t>Jessica Struber</t>
  </si>
  <si>
    <t>Keiryn brown</t>
  </si>
  <si>
    <t>Kevin Stone</t>
  </si>
  <si>
    <t>Grant Thulin</t>
  </si>
  <si>
    <t>Matthew Simons</t>
  </si>
  <si>
    <t>Veli Vasara</t>
  </si>
  <si>
    <t>Rodrigo Maldonado</t>
  </si>
  <si>
    <t>Patrick Suth</t>
  </si>
  <si>
    <t>Horváth Dani</t>
  </si>
  <si>
    <t>Kyle Bailey</t>
  </si>
  <si>
    <t>Derek Smith</t>
  </si>
  <si>
    <t>Mike Semisotov</t>
  </si>
  <si>
    <t>Josh Leak</t>
  </si>
  <si>
    <t>James Mitchell</t>
  </si>
  <si>
    <t>Jacob Lowe</t>
  </si>
  <si>
    <t>Erick Morales</t>
  </si>
  <si>
    <t>Oskar Boxner</t>
  </si>
  <si>
    <t>Sam Mountford</t>
  </si>
  <si>
    <t>Matthew Chuprun</t>
  </si>
  <si>
    <t>Chaska Ford</t>
  </si>
  <si>
    <t>Owen Flanders</t>
  </si>
  <si>
    <t>Andres Matesanz</t>
  </si>
  <si>
    <t>Carston James</t>
  </si>
  <si>
    <t>Gonzalo Segura</t>
  </si>
  <si>
    <t>Bódi Dániel</t>
  </si>
  <si>
    <t>Rickard Yttergren</t>
  </si>
  <si>
    <t>Lukas Lerner</t>
  </si>
  <si>
    <t>Mats Øvreb⌀</t>
  </si>
  <si>
    <t>Brian Clark</t>
  </si>
  <si>
    <t>Vittorio Moscardini</t>
  </si>
  <si>
    <t>Marcos Abelló</t>
  </si>
  <si>
    <t>Lucas Hutt</t>
  </si>
  <si>
    <t>Clayton Burdette</t>
  </si>
  <si>
    <t>Tomas "Alessan" Bernat</t>
  </si>
  <si>
    <t>Spencer Kliewer</t>
  </si>
  <si>
    <t>Roberto Kearney</t>
  </si>
  <si>
    <t>Samuel Lau</t>
  </si>
  <si>
    <t>Michael Kametler</t>
  </si>
  <si>
    <t>Hamish Malcolm</t>
  </si>
  <si>
    <t>David Gravel</t>
  </si>
  <si>
    <t>Nathaniel Jinks</t>
  </si>
  <si>
    <t>Josh Lloyd</t>
  </si>
  <si>
    <t xml:space="preserve">Michael Boxleitner </t>
  </si>
  <si>
    <t>Rose Kinny</t>
  </si>
  <si>
    <t>Corey Hansen</t>
  </si>
  <si>
    <t>Lee Baughan</t>
  </si>
  <si>
    <t>Irvine Buchan</t>
  </si>
  <si>
    <t>Pep Cobos</t>
  </si>
  <si>
    <t>Sandy Thompson</t>
  </si>
  <si>
    <t>Christian grech</t>
  </si>
  <si>
    <t>Jezebell Pearman</t>
  </si>
  <si>
    <t>Ben B</t>
  </si>
  <si>
    <t>Jose L. M. Rozalén</t>
  </si>
  <si>
    <t xml:space="preserve">Óscar López López </t>
  </si>
  <si>
    <t>Hüsamettin Altay</t>
  </si>
  <si>
    <t>Ryan Gibbons</t>
  </si>
  <si>
    <t>Sondre Torvund</t>
  </si>
  <si>
    <t>Jacob Lindquist</t>
  </si>
  <si>
    <t>Karl Phillips</t>
  </si>
  <si>
    <t>Mike Saulinas</t>
  </si>
  <si>
    <t>BJ Salas</t>
  </si>
  <si>
    <t>Filip Vidmar</t>
  </si>
  <si>
    <t>Ryatt Hawkes</t>
  </si>
  <si>
    <t>Atila Rey de los unos</t>
  </si>
  <si>
    <t xml:space="preserve">Frazer Penman </t>
  </si>
  <si>
    <t>Conor Hyte</t>
  </si>
  <si>
    <t>David Galan</t>
  </si>
  <si>
    <t>Paul Conti.</t>
  </si>
  <si>
    <t>Benjamin Goodwin</t>
  </si>
  <si>
    <t>Jeff Hale</t>
  </si>
  <si>
    <t>Philipp Schedl</t>
  </si>
  <si>
    <t>Arnold Manuel</t>
  </si>
  <si>
    <t>Luke R</t>
  </si>
  <si>
    <t>Edward Illsley</t>
  </si>
  <si>
    <t>Charles-Ã‰tienne Gagnon</t>
  </si>
  <si>
    <t>Jason Hoyle</t>
  </si>
  <si>
    <t>CHristopher Hutcherson</t>
  </si>
  <si>
    <t>Varo Dominguez</t>
  </si>
  <si>
    <t>Ruari Harris</t>
  </si>
  <si>
    <t>Rowan Delgado</t>
  </si>
  <si>
    <t>Calvin Kent</t>
  </si>
  <si>
    <t>Tchalken Bouboul</t>
  </si>
  <si>
    <t>Carlos Guerra</t>
  </si>
  <si>
    <t>Louis Dillon Savage</t>
  </si>
  <si>
    <t>Victor Caronte</t>
  </si>
  <si>
    <t>Luca "STD" Piacentini</t>
  </si>
  <si>
    <t>Benjamin Savarese</t>
  </si>
  <si>
    <t>Mark Kittle</t>
  </si>
  <si>
    <t>Demi Henry</t>
  </si>
  <si>
    <t>Steve Leighton</t>
  </si>
  <si>
    <t>Wictor Olsson</t>
  </si>
  <si>
    <t>alastair grant</t>
  </si>
  <si>
    <t>Lukas Langlott</t>
  </si>
  <si>
    <t>Matt Leggatt</t>
  </si>
  <si>
    <t>josep vallés</t>
  </si>
  <si>
    <t>Kyle Duncalf</t>
  </si>
  <si>
    <t>Johnathan Doughty</t>
  </si>
  <si>
    <t>Charlie Blan</t>
  </si>
  <si>
    <t>Hjalmar Edvin</t>
  </si>
  <si>
    <t>Paul Stretton</t>
  </si>
  <si>
    <t>Xisco Fuentes</t>
  </si>
  <si>
    <t>Jon Green</t>
  </si>
  <si>
    <t>Kyle Griffits</t>
  </si>
  <si>
    <t>Jan Philippi</t>
  </si>
  <si>
    <t>Christopher Herman</t>
  </si>
  <si>
    <t>Will Cruickshanks</t>
  </si>
  <si>
    <t>Michael Ditmars</t>
  </si>
  <si>
    <t>Nathan Gerber</t>
  </si>
  <si>
    <t>Brandon Fam</t>
  </si>
  <si>
    <t>Michael Rogers</t>
  </si>
  <si>
    <t xml:space="preserve">Martin Johnstone </t>
  </si>
  <si>
    <t>William Bailey</t>
  </si>
  <si>
    <t>Grimor ðŸ—</t>
  </si>
  <si>
    <t>Markus Heer</t>
  </si>
  <si>
    <t>Philip Rimmer</t>
  </si>
  <si>
    <t>Paul Hampson</t>
  </si>
  <si>
    <t>Zachary LeDuc</t>
  </si>
  <si>
    <t>José Abellán</t>
  </si>
  <si>
    <t>jesu test</t>
  </si>
  <si>
    <t>Alexandre Dumoulin</t>
  </si>
  <si>
    <t>Daniel Ryan</t>
  </si>
  <si>
    <t>Chris Talleri</t>
  </si>
  <si>
    <t>Gianmarco Ramella</t>
  </si>
  <si>
    <t>Pat Tyrance III</t>
  </si>
  <si>
    <t>yuri .</t>
  </si>
  <si>
    <t>Florian Hagauer</t>
  </si>
  <si>
    <t>Wolfgang Hansal</t>
  </si>
  <si>
    <t>Thompson Billings</t>
  </si>
  <si>
    <t>Isaac Gropper</t>
  </si>
  <si>
    <t>Thomas Dynan</t>
  </si>
  <si>
    <t>Leonardo López</t>
  </si>
  <si>
    <t>Capellan Chris</t>
  </si>
  <si>
    <t>Daniel Cleary</t>
  </si>
  <si>
    <t>Jac Davies</t>
  </si>
  <si>
    <t>Matthew Kimber</t>
  </si>
  <si>
    <t>zoila casado</t>
  </si>
  <si>
    <t>James Powell</t>
  </si>
  <si>
    <t>Andrew Hoffmann</t>
  </si>
  <si>
    <t>Ben Wallace</t>
  </si>
  <si>
    <t>Ed Grimoldby</t>
  </si>
  <si>
    <t>Jan Halacek</t>
  </si>
  <si>
    <t>Matthew Foster</t>
  </si>
  <si>
    <t>Joshua Kennedy</t>
  </si>
  <si>
    <t>Fredrik Liljegren</t>
  </si>
  <si>
    <t>Adam McFarland</t>
  </si>
  <si>
    <t>Blake Weaver</t>
  </si>
  <si>
    <t>Theodore Crawford</t>
  </si>
  <si>
    <t>Simone Vannuccini</t>
  </si>
  <si>
    <t>Ed Amoroso</t>
  </si>
  <si>
    <t>Roel Koemeester</t>
  </si>
  <si>
    <t>Mauro Mazzieri</t>
  </si>
  <si>
    <t>der3ki Kiskis</t>
  </si>
  <si>
    <t>Alex Baylis</t>
  </si>
  <si>
    <t>Simeon Michael</t>
  </si>
  <si>
    <t>Gabriel Collingwood</t>
  </si>
  <si>
    <t>Zbigniew Kapitan</t>
  </si>
  <si>
    <t>Carlos Martinez</t>
  </si>
  <si>
    <t>Rudy Sbarato</t>
  </si>
  <si>
    <t>Roger Simons</t>
  </si>
  <si>
    <t>Robert Weiss</t>
  </si>
  <si>
    <t>Lucio Jannuzzi</t>
  </si>
  <si>
    <t>Alvaro Duran</t>
  </si>
  <si>
    <t>Tom Rigby</t>
  </si>
  <si>
    <t>Nathan Achterman</t>
  </si>
  <si>
    <t>Sam Uselton</t>
  </si>
  <si>
    <t>Calvin Farris</t>
  </si>
  <si>
    <t>Dave  Fulbrook</t>
  </si>
  <si>
    <t>lorenzo nello tozzi</t>
  </si>
  <si>
    <t>Stefano madÃ¨</t>
  </si>
  <si>
    <t>Tim Salazar</t>
  </si>
  <si>
    <t>Jose Arias</t>
  </si>
  <si>
    <t>Ryan Shelander</t>
  </si>
  <si>
    <t>Daniel Flavin</t>
  </si>
  <si>
    <t>Richard Collis</t>
  </si>
  <si>
    <t>George Theodosopoulos</t>
  </si>
  <si>
    <t>Valentino Pirrello</t>
  </si>
  <si>
    <t>Connor Groves</t>
  </si>
  <si>
    <t>Anthony Walsh</t>
  </si>
  <si>
    <t>Josiah Hunt</t>
  </si>
  <si>
    <t>Luca Agnellini</t>
  </si>
  <si>
    <t>Kyle Zygula</t>
  </si>
  <si>
    <t>nicolas marin</t>
  </si>
  <si>
    <t>Alessio Bordonaro</t>
  </si>
  <si>
    <t>D Patel</t>
  </si>
  <si>
    <t>Jamie Seddon</t>
  </si>
  <si>
    <t>Tyler Baker</t>
  </si>
  <si>
    <t>Ian Green</t>
  </si>
  <si>
    <t xml:space="preserve">Thomas Lawler </t>
  </si>
  <si>
    <t>Ben Harper</t>
  </si>
  <si>
    <t>George Simo</t>
  </si>
  <si>
    <t>Josh Kirby</t>
  </si>
  <si>
    <t>Cameron McDowell</t>
  </si>
  <si>
    <t>Ben Van Buul</t>
  </si>
  <si>
    <t>Kelvin Tai</t>
  </si>
  <si>
    <t>George Paradis</t>
  </si>
  <si>
    <t>Philip Zoshak</t>
  </si>
  <si>
    <t>Malick Absy</t>
  </si>
  <si>
    <t>Andrea Godi</t>
  </si>
  <si>
    <t xml:space="preserve">Ashley  Chapman </t>
  </si>
  <si>
    <t>Katie Daly</t>
  </si>
  <si>
    <t>Dominick Gokgoz</t>
  </si>
  <si>
    <t>Yves Baggenstos</t>
  </si>
  <si>
    <t>Jordan Duchene</t>
  </si>
  <si>
    <t>Austin Chaput</t>
  </si>
  <si>
    <t>Lukas Gamard</t>
  </si>
  <si>
    <t>Dennis Brännvall</t>
  </si>
  <si>
    <t>Blake Jarvis</t>
  </si>
  <si>
    <t>Doug Tabor</t>
  </si>
  <si>
    <t>Charles Iselin</t>
  </si>
  <si>
    <t>Josh Ernst</t>
  </si>
  <si>
    <t>Ethan Scarlett</t>
  </si>
  <si>
    <t>Sean Couch</t>
  </si>
  <si>
    <t>Christian Vejlund</t>
  </si>
  <si>
    <t>Andreas Gådin</t>
  </si>
  <si>
    <t>Cian O'Siorain</t>
  </si>
  <si>
    <t>Chris Winslow</t>
  </si>
  <si>
    <t>Markus L.</t>
  </si>
  <si>
    <t>Will Paul</t>
  </si>
  <si>
    <t>Adam Bishop</t>
  </si>
  <si>
    <t>Adam Dalao</t>
  </si>
  <si>
    <t>Mischa Stephan</t>
  </si>
  <si>
    <t>Jake Ferguson</t>
  </si>
  <si>
    <t>Justin Krebs</t>
  </si>
  <si>
    <t>Chris Cruddas</t>
  </si>
  <si>
    <t>Mark Charette</t>
  </si>
  <si>
    <t>Declan McKitrick</t>
  </si>
  <si>
    <t>Emil Nyström</t>
  </si>
  <si>
    <t>Francesc Tárrega</t>
  </si>
  <si>
    <t>Matthew Maldon</t>
  </si>
  <si>
    <t>Jagoba El Mister</t>
  </si>
  <si>
    <t>Lewis Knapp</t>
  </si>
  <si>
    <t>Nicolas Maul</t>
  </si>
  <si>
    <t>Aidan  Lee</t>
  </si>
  <si>
    <t>Jamie Taylor</t>
  </si>
  <si>
    <t>Carmen Ese Eme</t>
  </si>
  <si>
    <t>Tristan Smith</t>
  </si>
  <si>
    <t>David Bauer</t>
  </si>
  <si>
    <t>John Lumley</t>
  </si>
  <si>
    <t>Wes Shill</t>
  </si>
  <si>
    <t>Lachlan Collison</t>
  </si>
  <si>
    <t>Dusty Watt</t>
  </si>
  <si>
    <t>Michael Flügel-Sauter</t>
  </si>
  <si>
    <t>Luke Springett</t>
  </si>
  <si>
    <t>David Oâ€™Connell</t>
  </si>
  <si>
    <t>Gigi Hurst (she/her</t>
  </si>
  <si>
    <t>Vasyl Marusiak</t>
  </si>
  <si>
    <t>Schriever Bourgeois</t>
  </si>
  <si>
    <t>David Methven</t>
  </si>
  <si>
    <t>Christopher Rettinger</t>
  </si>
  <si>
    <t>Brenden Aston</t>
  </si>
  <si>
    <t>David Brandenburg</t>
  </si>
  <si>
    <t>Eirik Syversen</t>
  </si>
  <si>
    <t>D aegda</t>
  </si>
  <si>
    <t>Scott Diamond</t>
  </si>
  <si>
    <t>rafa mompo</t>
  </si>
  <si>
    <t>Brett Martin</t>
  </si>
  <si>
    <t>Glenn simpson</t>
  </si>
  <si>
    <t>Phil Mestyanek</t>
  </si>
  <si>
    <t>Ãlvaro Serrano</t>
  </si>
  <si>
    <t>James Valdez</t>
  </si>
  <si>
    <t>Matthew Walker</t>
  </si>
  <si>
    <t>Christian Kewin</t>
  </si>
  <si>
    <t>Justin Bradley</t>
  </si>
  <si>
    <t>Matt Roberts</t>
  </si>
  <si>
    <t>Colin Kelly</t>
  </si>
  <si>
    <t>chris Bell</t>
  </si>
  <si>
    <t>Janne Mikkola</t>
  </si>
  <si>
    <t>Leo Bolivar</t>
  </si>
  <si>
    <t>Steven Sommer</t>
  </si>
  <si>
    <t>Joshua Grossnickle</t>
  </si>
  <si>
    <t>Josh Catron</t>
  </si>
  <si>
    <t>Martin Matte</t>
  </si>
  <si>
    <t>Michael Peterson</t>
  </si>
  <si>
    <t>Mike Fleet</t>
  </si>
  <si>
    <t>Garoth Rivas</t>
  </si>
  <si>
    <t>tom parsons</t>
  </si>
  <si>
    <t>Adam Tuori</t>
  </si>
  <si>
    <t>Dennis Buchmann</t>
  </si>
  <si>
    <t>Alex Baker</t>
  </si>
  <si>
    <t>Andreas Gorander</t>
  </si>
  <si>
    <t xml:space="preserve">Arnaud Bouchaud </t>
  </si>
  <si>
    <t>Jordin Benware</t>
  </si>
  <si>
    <t>Robert Neal</t>
  </si>
  <si>
    <t>Ondrej Winkler</t>
  </si>
  <si>
    <t>Nick Golden</t>
  </si>
  <si>
    <t>Bob Estabrook</t>
  </si>
  <si>
    <t>Matthew Pearce</t>
  </si>
  <si>
    <t>Dru Newman</t>
  </si>
  <si>
    <t>Alex Zarkus</t>
  </si>
  <si>
    <t>Mathew Sneed</t>
  </si>
  <si>
    <t>Alex Fuller</t>
  </si>
  <si>
    <t>Clancy Fei</t>
  </si>
  <si>
    <t>Nathan Blackmer</t>
  </si>
  <si>
    <t>Eben Purgahn</t>
  </si>
  <si>
    <t>George Gossage</t>
  </si>
  <si>
    <t>Christophe Pan</t>
  </si>
  <si>
    <t>Dan Allen</t>
  </si>
  <si>
    <t>Shane Dunn</t>
  </si>
  <si>
    <t>Sam Rayner</t>
  </si>
  <si>
    <t>Logan Shaw</t>
  </si>
  <si>
    <t>John Freeman</t>
  </si>
  <si>
    <t>Aaron Powell</t>
  </si>
  <si>
    <t>Mats Wallin</t>
  </si>
  <si>
    <t>Daniel Alós</t>
  </si>
  <si>
    <t>Samuel Lang</t>
  </si>
  <si>
    <t>Tobias Bachmann</t>
  </si>
  <si>
    <t>Jon Serrano Martin</t>
  </si>
  <si>
    <t>Nicholas Cullen</t>
  </si>
  <si>
    <t>Alexander Penner</t>
  </si>
  <si>
    <t>Todd Wiatt</t>
  </si>
  <si>
    <t>Manuel Hausmann</t>
  </si>
  <si>
    <t>Pink DiCastro</t>
  </si>
  <si>
    <t>Carlos Caro</t>
  </si>
  <si>
    <t>Prentice Lauzon</t>
  </si>
  <si>
    <t>Roman Smagin</t>
  </si>
  <si>
    <t>Óscar Manuel Gross</t>
  </si>
  <si>
    <t>Guillaume Poisson</t>
  </si>
  <si>
    <t>Shane Rice</t>
  </si>
  <si>
    <t>Shaun Koh</t>
  </si>
  <si>
    <t>Adam Schmidinger</t>
  </si>
  <si>
    <t>Andy Mulholland</t>
  </si>
  <si>
    <t>Matthew Buchheit</t>
  </si>
  <si>
    <t>Jorge Rangel</t>
  </si>
  <si>
    <t>Davor Sulava</t>
  </si>
  <si>
    <t>Thomas Harding</t>
  </si>
  <si>
    <t>Joe Alexander</t>
  </si>
  <si>
    <t>Ismael Bega</t>
  </si>
  <si>
    <t>Rainy Comley</t>
  </si>
  <si>
    <t>Justin Costello</t>
  </si>
  <si>
    <t>William Nao</t>
  </si>
  <si>
    <t>Andrew Jones</t>
  </si>
  <si>
    <t>Sebastien Clarke</t>
  </si>
  <si>
    <t>Tim Smith</t>
  </si>
  <si>
    <t>Chris Rudy</t>
  </si>
  <si>
    <t>Asmir Zec</t>
  </si>
  <si>
    <t>Mario Rey</t>
  </si>
  <si>
    <t>Dylan Wagner</t>
  </si>
  <si>
    <t>Alex. Thouet</t>
  </si>
  <si>
    <t>keanu virtu</t>
  </si>
  <si>
    <t>ÐÐ»ÐµÐºÑÐµÐ¹ ÐšÐ¾Ð²Ð°Ð»ÐµÐ²</t>
  </si>
  <si>
    <t>Mike O'Brien</t>
  </si>
  <si>
    <t>Joseph Grant</t>
  </si>
  <si>
    <t>Ryan Bownds</t>
  </si>
  <si>
    <t>Adam Sellars</t>
  </si>
  <si>
    <t>Max Tanzer</t>
  </si>
  <si>
    <t>Tobias Hänsel</t>
  </si>
  <si>
    <t>Andrea CuntrÃ² Chiari</t>
  </si>
  <si>
    <t>Shawns Murri</t>
  </si>
  <si>
    <t>Kris Shore</t>
  </si>
  <si>
    <t>Patrick Gannon</t>
  </si>
  <si>
    <t>Raul Rodriguez</t>
  </si>
  <si>
    <t>Austin Walker</t>
  </si>
  <si>
    <t>Daniele Augeli</t>
  </si>
  <si>
    <t>Miklós Bondár</t>
  </si>
  <si>
    <t>Clay Lanphere</t>
  </si>
  <si>
    <t>S⌀ren Anton Mikkelsen</t>
  </si>
  <si>
    <t>Kaden Fossett</t>
  </si>
  <si>
    <t>edward morling</t>
  </si>
  <si>
    <t>Sylvius Leonard</t>
  </si>
  <si>
    <t>Steve Burfitt</t>
  </si>
  <si>
    <t>Philip Kaltenbach</t>
  </si>
  <si>
    <t>Espen Dyrland</t>
  </si>
  <si>
    <t>Matthew Ward</t>
  </si>
  <si>
    <t>Andrea DeNunzio</t>
  </si>
  <si>
    <t>Jan F</t>
  </si>
  <si>
    <t>Qtus The</t>
  </si>
  <si>
    <t>Cesc Casas</t>
  </si>
  <si>
    <t>Adri la rata</t>
  </si>
  <si>
    <t>Josh Abrahams</t>
  </si>
  <si>
    <t>Francesco Zinelli</t>
  </si>
  <si>
    <t>Simon Seetomona</t>
  </si>
  <si>
    <t>Toni Fulgrim</t>
  </si>
  <si>
    <t>Shey Ramsey</t>
  </si>
  <si>
    <t>Eduardo 'Thauss' Rojas</t>
  </si>
  <si>
    <t>Dick Hilander</t>
  </si>
  <si>
    <t>Madeleine Andersen</t>
  </si>
  <si>
    <t>Lee Collier</t>
  </si>
  <si>
    <t>James Prewett</t>
  </si>
  <si>
    <t>Nicholas Carpenito</t>
  </si>
  <si>
    <t>Heath McKinney</t>
  </si>
  <si>
    <t>Lionel Jhonson ðŸ¦</t>
  </si>
  <si>
    <t>Darin Oâ€™Brian</t>
  </si>
  <si>
    <t>Frankie Macdonald</t>
  </si>
  <si>
    <t>Michael Thompson</t>
  </si>
  <si>
    <t>Sol Omon</t>
  </si>
  <si>
    <t>Benjamin Hammonds</t>
  </si>
  <si>
    <t>Jon Corbiere</t>
  </si>
  <si>
    <t>Luis Angeles</t>
  </si>
  <si>
    <t>Aedon Talsma</t>
  </si>
  <si>
    <t>Derek G</t>
  </si>
  <si>
    <t>Alexander Veigel</t>
  </si>
  <si>
    <t>Damian Elvidge</t>
  </si>
  <si>
    <t>Owen Cross</t>
  </si>
  <si>
    <t>Remigijus Pastarnokas</t>
  </si>
  <si>
    <t>Eirik Rokne Stensland</t>
  </si>
  <si>
    <t>John Allgulander</t>
  </si>
  <si>
    <t>Matteo Nicolini</t>
  </si>
  <si>
    <t>Michael Hewitt</t>
  </si>
  <si>
    <t>Shaun Magalei</t>
  </si>
  <si>
    <t>Juanchi Castor Grabe</t>
  </si>
  <si>
    <t>Joni Heikkilä</t>
  </si>
  <si>
    <t>Tobias Brunner</t>
  </si>
  <si>
    <t>Edward McCormack</t>
  </si>
  <si>
    <t>Davide Bianchini</t>
  </si>
  <si>
    <t>Vincent Bodin</t>
  </si>
  <si>
    <t>Yuri Gualeri</t>
  </si>
  <si>
    <t>Nicholas Stanley</t>
  </si>
  <si>
    <t>Luke Morton MB</t>
  </si>
  <si>
    <t>Craig Morris</t>
  </si>
  <si>
    <t>Mark Wildman</t>
  </si>
  <si>
    <t>Nigel Bartlett</t>
  </si>
  <si>
    <t>Nick Prylinski</t>
  </si>
  <si>
    <t>Marco Franza</t>
  </si>
  <si>
    <t>Matthew Slynn</t>
  </si>
  <si>
    <t>Thomas Bailey</t>
  </si>
  <si>
    <t>Patric Frowein</t>
  </si>
  <si>
    <t>Justin Wicker</t>
  </si>
  <si>
    <t>Lasse Mathisen</t>
  </si>
  <si>
    <t>Brandon Basa</t>
  </si>
  <si>
    <t>Nathan Douglas</t>
  </si>
  <si>
    <t>Thom OConnell</t>
  </si>
  <si>
    <t>Aaron Clarke</t>
  </si>
  <si>
    <t>Chato Boina mitch</t>
  </si>
  <si>
    <t>Kristof de Vestele</t>
  </si>
  <si>
    <t>Mathew Daly</t>
  </si>
  <si>
    <t>Tanner Vandermeulen</t>
  </si>
  <si>
    <t>Joff SS</t>
  </si>
  <si>
    <t>Gabe Dello</t>
  </si>
  <si>
    <t>Tobias Richter</t>
  </si>
  <si>
    <t>Justin Gumby</t>
  </si>
  <si>
    <t>Sebastian Schön</t>
  </si>
  <si>
    <t>Frederick Sims</t>
  </si>
  <si>
    <t>Alberto Adamo</t>
  </si>
  <si>
    <t>Pablo Lobeto</t>
  </si>
  <si>
    <t>Van Russell</t>
  </si>
  <si>
    <t>María Palacios</t>
  </si>
  <si>
    <t>Cole McGuire</t>
  </si>
  <si>
    <t>Bj⌀rn-Helge Stokkeland</t>
  </si>
  <si>
    <t>Rafel Real</t>
  </si>
  <si>
    <t>Adam Elford</t>
  </si>
  <si>
    <t>keith ireland</t>
  </si>
  <si>
    <t>Daniel Segura</t>
  </si>
  <si>
    <t>Andrea Cerri</t>
  </si>
  <si>
    <t>Diego M.</t>
  </si>
  <si>
    <t>Philip Hickman</t>
  </si>
  <si>
    <t>Duncan Woods</t>
  </si>
  <si>
    <t>Michael Uhde</t>
  </si>
  <si>
    <t>Kyle Cook</t>
  </si>
  <si>
    <t>Alexander (GUNBURGER) Egorov</t>
  </si>
  <si>
    <t>DragoÈ™ BÄƒdÄƒrÄƒu</t>
  </si>
  <si>
    <t>Marco Finotto</t>
  </si>
  <si>
    <t>Vladimir Polovnyov</t>
  </si>
  <si>
    <t>Matthew Chilton</t>
  </si>
  <si>
    <t>Isaac Borno</t>
  </si>
  <si>
    <t>Václav MareÅ¡</t>
  </si>
  <si>
    <t>Hu Jingning</t>
  </si>
  <si>
    <t>Brandon Pozan</t>
  </si>
  <si>
    <t>joshua Harsch</t>
  </si>
  <si>
    <t>Enric Dominguez</t>
  </si>
  <si>
    <t>Mattias Borris</t>
  </si>
  <si>
    <t>Zac Smiley</t>
  </si>
  <si>
    <t>Ryan Sultana</t>
  </si>
  <si>
    <t>Malthe Deez</t>
  </si>
  <si>
    <t>Rob Hunsaker</t>
  </si>
  <si>
    <t>Falk Miske</t>
  </si>
  <si>
    <t>Brett Otterbein</t>
  </si>
  <si>
    <t>Austin Dale</t>
  </si>
  <si>
    <t>Steffen "Husky" Thiele</t>
  </si>
  <si>
    <t>Oscar OCL</t>
  </si>
  <si>
    <t>Manu Martin</t>
  </si>
  <si>
    <t>Luke Garside</t>
  </si>
  <si>
    <t>Michael "P4rzival" Kopietz</t>
  </si>
  <si>
    <t>Michael Rivera</t>
  </si>
  <si>
    <t>Dustin Menard</t>
  </si>
  <si>
    <t>Pierre-luc Héroux</t>
  </si>
  <si>
    <t>Robby Beatty</t>
  </si>
  <si>
    <t>John See</t>
  </si>
  <si>
    <t>Sam Collins</t>
  </si>
  <si>
    <t>Alexander Berghammer</t>
  </si>
  <si>
    <t>Logan Morrison</t>
  </si>
  <si>
    <t>Richard Allison</t>
  </si>
  <si>
    <t>Andrei Smirnov</t>
  </si>
  <si>
    <t>Jackson Shumpert</t>
  </si>
  <si>
    <t>Iñaki Pumarega</t>
  </si>
  <si>
    <t>Corey Ringhisen</t>
  </si>
  <si>
    <t>Cristian Vanore</t>
  </si>
  <si>
    <t>Matthew Barber</t>
  </si>
  <si>
    <t>Giorgos Papatheodorou</t>
  </si>
  <si>
    <t>Chris Igoe</t>
  </si>
  <si>
    <t>Adam Haikal</t>
  </si>
  <si>
    <t>Sylvia Looney</t>
  </si>
  <si>
    <t>John Petersen</t>
  </si>
  <si>
    <t>Swen Österberg</t>
  </si>
  <si>
    <t>Justin Messer</t>
  </si>
  <si>
    <t>Gentry Collier</t>
  </si>
  <si>
    <t>Pablo Jimenez</t>
  </si>
  <si>
    <t>Bryce Kingman</t>
  </si>
  <si>
    <t>Maxwell Schultz</t>
  </si>
  <si>
    <t>Tim Lam</t>
  </si>
  <si>
    <t>Joseph Burchett</t>
  </si>
  <si>
    <t>Josh Riddle</t>
  </si>
  <si>
    <t>Patrick Barnett</t>
  </si>
  <si>
    <t>Matthew Atkins</t>
  </si>
  <si>
    <t>Anders Larsson</t>
  </si>
  <si>
    <t>Cameron Combs</t>
  </si>
  <si>
    <t>Max Van londen</t>
  </si>
  <si>
    <t>Ryan Ama</t>
  </si>
  <si>
    <t>Fabio Doppioni Blasco</t>
  </si>
  <si>
    <t>Kevin Clow</t>
  </si>
  <si>
    <t>Dietmar Zwissler</t>
  </si>
  <si>
    <t>Lukas Lollipop Misek</t>
  </si>
  <si>
    <t>Adam Threlfall</t>
  </si>
  <si>
    <t>Ryan Rhydderch</t>
  </si>
  <si>
    <t>huang Jerry</t>
  </si>
  <si>
    <t>Marcel Klötzel</t>
  </si>
  <si>
    <t>Dane Larocque</t>
  </si>
  <si>
    <t>Nico Aun' Sud' Aca</t>
  </si>
  <si>
    <t>Richard Holland</t>
  </si>
  <si>
    <t>Daniel Kenny</t>
  </si>
  <si>
    <t>Robert Garfinkle</t>
  </si>
  <si>
    <t>seth Gunning</t>
  </si>
  <si>
    <t>Ryan Overton</t>
  </si>
  <si>
    <t>Julen Elexpuru</t>
  </si>
  <si>
    <t>Dan Kennedy</t>
  </si>
  <si>
    <t>David Dill</t>
  </si>
  <si>
    <t>Ian Buckley</t>
  </si>
  <si>
    <t>Christian Pichler</t>
  </si>
  <si>
    <t>Jordan Yanow</t>
  </si>
  <si>
    <t>Tony Wood</t>
  </si>
  <si>
    <t>Gabriel  Hanna</t>
  </si>
  <si>
    <t>MichaÅ‚ Redlicki</t>
  </si>
  <si>
    <t>Lon Patiño</t>
  </si>
  <si>
    <t>Jonathan Pelosi</t>
  </si>
  <si>
    <t>Dylan McDowell</t>
  </si>
  <si>
    <t>Jens H.</t>
  </si>
  <si>
    <t>Chris/ Cosme</t>
  </si>
  <si>
    <t>Ben  Mitchell</t>
  </si>
  <si>
    <t>Morten Heath</t>
  </si>
  <si>
    <t>Guillem garcia</t>
  </si>
  <si>
    <t>Sven Westphal</t>
  </si>
  <si>
    <t>Christopher Myers</t>
  </si>
  <si>
    <t>Riley Nah</t>
  </si>
  <si>
    <t>Gabriel Pingeon</t>
  </si>
  <si>
    <t>Christopher benoit</t>
  </si>
  <si>
    <t>Eric Anders</t>
  </si>
  <si>
    <t>Lyle Burley</t>
  </si>
  <si>
    <t>Mike Morefield</t>
  </si>
  <si>
    <t>Oliver Köchel</t>
  </si>
  <si>
    <t>Blake Steel</t>
  </si>
  <si>
    <t>Angelo Ricci</t>
  </si>
  <si>
    <t>Michael Miller</t>
  </si>
  <si>
    <t>Morten Jarnbak Wedel</t>
  </si>
  <si>
    <t>Lakehal Toufik</t>
  </si>
  <si>
    <t>Giovanni Marchi</t>
  </si>
  <si>
    <t>jozef clark</t>
  </si>
  <si>
    <t>Vivian Wicks</t>
  </si>
  <si>
    <t>Robert Walker</t>
  </si>
  <si>
    <t>Declan Waters</t>
  </si>
  <si>
    <t>Samuele Chionetti</t>
  </si>
  <si>
    <t>Tobias André</t>
  </si>
  <si>
    <t>Dr. D6 (Dallas)</t>
  </si>
  <si>
    <t>Lachlan Northey</t>
  </si>
  <si>
    <t>Bryce VanDyke</t>
  </si>
  <si>
    <t>Matteo Granelli</t>
  </si>
  <si>
    <t>Nathalie Agius</t>
  </si>
  <si>
    <t>Keith Daley</t>
  </si>
  <si>
    <t>Jabbar Haider</t>
  </si>
  <si>
    <t>Ben Telford</t>
  </si>
  <si>
    <t>Peter Piscopo</t>
  </si>
  <si>
    <t>Jamie Kuddle</t>
  </si>
  <si>
    <t>Vedran Ulemek</t>
  </si>
  <si>
    <t>Jim Hedberg</t>
  </si>
  <si>
    <t>Jarrah Booth</t>
  </si>
  <si>
    <t>Pablo Castro</t>
  </si>
  <si>
    <t>Ansh Shah</t>
  </si>
  <si>
    <t>Gualtiero Marenco Turi</t>
  </si>
  <si>
    <t>Natan Garcia Román</t>
  </si>
  <si>
    <t>David Raine</t>
  </si>
  <si>
    <t>Daniel Laatsch</t>
  </si>
  <si>
    <t>Max Kirk</t>
  </si>
  <si>
    <t>Voyer Conde Pablo</t>
  </si>
  <si>
    <t>Christian Meyer-Keirath</t>
  </si>
  <si>
    <t>Santo Rude</t>
  </si>
  <si>
    <t>Chris Zagarelos</t>
  </si>
  <si>
    <t>Alberto Candelas</t>
  </si>
  <si>
    <t>Noah Tankin</t>
  </si>
  <si>
    <t xml:space="preserve">Paul Di Duca </t>
  </si>
  <si>
    <t>Stef Claeys</t>
  </si>
  <si>
    <t>Dace Jung</t>
  </si>
  <si>
    <t>Daniel Fernández Carrasco</t>
  </si>
  <si>
    <t>Nathan Koch</t>
  </si>
  <si>
    <t>Filler</t>
  </si>
  <si>
    <t>abel glossop</t>
  </si>
  <si>
    <t>JUNDA ZHAO</t>
  </si>
  <si>
    <t>Dino Valic</t>
  </si>
  <si>
    <t>James Graff</t>
  </si>
  <si>
    <t>Patrick Molstad</t>
  </si>
  <si>
    <t xml:space="preserve">Thomas  Lawler </t>
  </si>
  <si>
    <t>Ryan Diffrient</t>
  </si>
  <si>
    <t>Allison Griner</t>
  </si>
  <si>
    <t>Kevin solomon</t>
  </si>
  <si>
    <t>Mats Olavesen</t>
  </si>
  <si>
    <t>Tom Avanzato</t>
  </si>
  <si>
    <t>Brandon Carlsen</t>
  </si>
  <si>
    <t>Harrison Telford</t>
  </si>
  <si>
    <t>Shaun Duffy</t>
  </si>
  <si>
    <t>Michael Csisar</t>
  </si>
  <si>
    <t>RJ Perry</t>
  </si>
  <si>
    <t>Steve Gray</t>
  </si>
  <si>
    <t>joshua laver</t>
  </si>
  <si>
    <t>Darrell Glenn</t>
  </si>
  <si>
    <t>Marco Busnelli</t>
  </si>
  <si>
    <t>Nikita Kochenov</t>
  </si>
  <si>
    <t>Ignacio Bachiller</t>
  </si>
  <si>
    <t>Alejandro Cañas</t>
  </si>
  <si>
    <t>Griffin Stinner</t>
  </si>
  <si>
    <t>Adrian Gojdz</t>
  </si>
  <si>
    <t>Simon Bradbury</t>
  </si>
  <si>
    <t>Matteo Moradei</t>
  </si>
  <si>
    <t>Jonathan snygg</t>
  </si>
  <si>
    <t>Pol Casas</t>
  </si>
  <si>
    <t>John Terrone</t>
  </si>
  <si>
    <t>Jirí Fiala</t>
  </si>
  <si>
    <t>Josh Zirl</t>
  </si>
  <si>
    <t>Nic Schmid</t>
  </si>
  <si>
    <t>Sebastian Stewart</t>
  </si>
  <si>
    <t>Benito Cantu</t>
  </si>
  <si>
    <t>Frederick Meissner</t>
  </si>
  <si>
    <t>Jacob Richards</t>
  </si>
  <si>
    <t>Juan luis Mañes Gimeno</t>
  </si>
  <si>
    <t>Josh Morris</t>
  </si>
  <si>
    <t>Rotsen Rick C. Tidoy</t>
  </si>
  <si>
    <t>Wayne Jimmison</t>
  </si>
  <si>
    <t>Jake Hutson</t>
  </si>
  <si>
    <t>Devin Kelly</t>
  </si>
  <si>
    <t>Miquel Campomike</t>
  </si>
  <si>
    <t>Joan-Manuel Cerda</t>
  </si>
  <si>
    <t>Yessid Torrico</t>
  </si>
  <si>
    <t>Stan Mastrantonis</t>
  </si>
  <si>
    <t>richard field</t>
  </si>
  <si>
    <t>Keegan Abley</t>
  </si>
  <si>
    <t>Sung Kang</t>
  </si>
  <si>
    <t>MSJ</t>
  </si>
  <si>
    <t>Jonathan Corrales</t>
  </si>
  <si>
    <t>Ignacio Rodríguez</t>
  </si>
  <si>
    <t xml:space="preserve">Craig  Anderson </t>
  </si>
  <si>
    <t>Sebastian Wilke</t>
  </si>
  <si>
    <t>Mass Pedersen</t>
  </si>
  <si>
    <t>Larry Li</t>
  </si>
  <si>
    <t>David Fizzell</t>
  </si>
  <si>
    <t>Salvador Sanchez</t>
  </si>
  <si>
    <t>Bernd Müller</t>
  </si>
  <si>
    <t>Matthew Singer</t>
  </si>
  <si>
    <t>Alan (Ringer) Mandelson</t>
  </si>
  <si>
    <t>Nicholas Damico</t>
  </si>
  <si>
    <t>Matt Dawson</t>
  </si>
  <si>
    <t>Will Man</t>
  </si>
  <si>
    <t>Ming Lee</t>
  </si>
  <si>
    <t>Maxwell Desrosiers</t>
  </si>
  <si>
    <t>Ãlvaro Espinosa</t>
  </si>
  <si>
    <t>Cameron Mcconnachie</t>
  </si>
  <si>
    <t>Riley Hollobaugh</t>
  </si>
  <si>
    <t>Derrick Scales</t>
  </si>
  <si>
    <t>Anthony Brandt</t>
  </si>
  <si>
    <t>Charles Taieb</t>
  </si>
  <si>
    <t>Chris Coles</t>
  </si>
  <si>
    <t>Oliver Messenger</t>
  </si>
  <si>
    <t>Patrick "LordPatrick" Duda</t>
  </si>
  <si>
    <t>Sebastian Guthier-Brown</t>
  </si>
  <si>
    <t>Eugene Orlov</t>
  </si>
  <si>
    <t>Lucas Purr</t>
  </si>
  <si>
    <t>Martin Basozabal</t>
  </si>
  <si>
    <t>Liam M</t>
  </si>
  <si>
    <t>Levi Yohn</t>
  </si>
  <si>
    <t>Josef Wieser</t>
  </si>
  <si>
    <t>Pablo Veiga Vázquez</t>
  </si>
  <si>
    <t>Cameron Thompson</t>
  </si>
  <si>
    <t>Sebastian Foss</t>
  </si>
  <si>
    <t>Adam Bloom</t>
  </si>
  <si>
    <t>Christopher Rogers</t>
  </si>
  <si>
    <t>Joseph Hoffmann</t>
  </si>
  <si>
    <t>Tyler Riddell</t>
  </si>
  <si>
    <t>Adam Ray</t>
  </si>
  <si>
    <t>Elias Olsson</t>
  </si>
  <si>
    <t>Andrew McAllister</t>
  </si>
  <si>
    <t>Jordan Felix</t>
  </si>
  <si>
    <t>Kyle Kimlick</t>
  </si>
  <si>
    <t>Joel Flounders</t>
  </si>
  <si>
    <t>Njål Langeland Kleivkås</t>
  </si>
  <si>
    <t>Mark Storrar</t>
  </si>
  <si>
    <t>Peter Ciminello</t>
  </si>
  <si>
    <t>Daniel Piper</t>
  </si>
  <si>
    <t>Roberto Gasparz</t>
  </si>
  <si>
    <t>Justin Harris</t>
  </si>
  <si>
    <t>Neil Dennett</t>
  </si>
  <si>
    <t>Ondrej Merenus</t>
  </si>
  <si>
    <t>Peter Ravn</t>
  </si>
  <si>
    <t>Lalo "Mango Helado" HR</t>
  </si>
  <si>
    <t>Jonathan Calise</t>
  </si>
  <si>
    <t>André Marklund-Nagy</t>
  </si>
  <si>
    <t>Peter Ivankovic</t>
  </si>
  <si>
    <t>David Stanley</t>
  </si>
  <si>
    <t>Sam Terris</t>
  </si>
  <si>
    <t>Joshua Pyle-Carter</t>
  </si>
  <si>
    <t>Paul Kollar</t>
  </si>
  <si>
    <t>Dmitrii Sokolinskii</t>
  </si>
  <si>
    <t>Mark Male</t>
  </si>
  <si>
    <t>David Solana</t>
  </si>
  <si>
    <t>Joe Cutts</t>
  </si>
  <si>
    <t xml:space="preserve">Andrew Begg </t>
  </si>
  <si>
    <t>Joshua Frost</t>
  </si>
  <si>
    <t>Brother Ben</t>
  </si>
  <si>
    <t>William Knight</t>
  </si>
  <si>
    <t>Johannes Elvin</t>
  </si>
  <si>
    <t>Campbell McLaughlin</t>
  </si>
  <si>
    <t>Bradley Robertson</t>
  </si>
  <si>
    <t>Kat Enyeart</t>
  </si>
  <si>
    <t>Jarrod Smith</t>
  </si>
  <si>
    <t>Scott Ashwin</t>
  </si>
  <si>
    <t>Andrew Conley</t>
  </si>
  <si>
    <t>Manuel Aguilar</t>
  </si>
  <si>
    <t>Juanma "Melon Volador" Alonso</t>
  </si>
  <si>
    <t>Luigi Alessandria</t>
  </si>
  <si>
    <t>Ambrose Andrieno</t>
  </si>
  <si>
    <t>Stephan Heinemann</t>
  </si>
  <si>
    <t>Michael Herbert</t>
  </si>
  <si>
    <t>Wyatt Pettyjohn</t>
  </si>
  <si>
    <t>Zack Hutton</t>
  </si>
  <si>
    <t>Mathias Bonnevalle</t>
  </si>
  <si>
    <t>Manuel Santana</t>
  </si>
  <si>
    <t>Michal "Dominus Noctis" MíÅ¡ek</t>
  </si>
  <si>
    <t>Austin Ferguson</t>
  </si>
  <si>
    <t xml:space="preserve">Jordan  Siler </t>
  </si>
  <si>
    <t>Harry Sherwin</t>
  </si>
  <si>
    <t>Nick Bucci</t>
  </si>
  <si>
    <t>Team T.O</t>
  </si>
  <si>
    <t>Angus Fonstin</t>
  </si>
  <si>
    <t>Connor Melville</t>
  </si>
  <si>
    <t>pierre-luc baillargeon</t>
  </si>
  <si>
    <t>Mattia Décoppet</t>
  </si>
  <si>
    <t>Yanic Rettenmund</t>
  </si>
  <si>
    <t>James Ellis-Smith</t>
  </si>
  <si>
    <t>Henry Taylor</t>
  </si>
  <si>
    <t>Paul Idec</t>
  </si>
  <si>
    <t>Sourtzis Giannis</t>
  </si>
  <si>
    <t>Russell Hodge</t>
  </si>
  <si>
    <t>Jeff Edelblute</t>
  </si>
  <si>
    <t>Joshua Bojahra</t>
  </si>
  <si>
    <t>Mow player Adrian</t>
  </si>
  <si>
    <t>MatouÅ¡ Gryllus CvrÄek</t>
  </si>
  <si>
    <t>Adrian Ferriere Devine</t>
  </si>
  <si>
    <t>Dana Cormier</t>
  </si>
  <si>
    <t>Daniel Holst</t>
  </si>
  <si>
    <t>William Beale</t>
  </si>
  <si>
    <t>Benjamin Wald</t>
  </si>
  <si>
    <t>Austin Arnold</t>
  </si>
  <si>
    <t>Joshua Rogers</t>
  </si>
  <si>
    <t>Geoff Ingalls</t>
  </si>
  <si>
    <t>Timothy Spinelli</t>
  </si>
  <si>
    <t>Christophe Masse</t>
  </si>
  <si>
    <t>Robin Kamerman</t>
  </si>
  <si>
    <t>Jocelyn Cloutier</t>
  </si>
  <si>
    <t>Zeuron2 Zeuron2</t>
  </si>
  <si>
    <t>Jonathan Brown</t>
  </si>
  <si>
    <t>Luke Garton</t>
  </si>
  <si>
    <t>Ernesto Pangusion</t>
  </si>
  <si>
    <t>- Bity -</t>
  </si>
  <si>
    <t>Shogun - Tóbi Gábor</t>
  </si>
  <si>
    <t>George Evans</t>
  </si>
  <si>
    <t>Zac Beauclaire</t>
  </si>
  <si>
    <t>Simon Ash</t>
  </si>
  <si>
    <t>Danny Banks</t>
  </si>
  <si>
    <t>Dusty W</t>
  </si>
  <si>
    <t>Taylor Powell</t>
  </si>
  <si>
    <t>BigScaryGuy â€¦â€¦</t>
  </si>
  <si>
    <t>Sean Soiret</t>
  </si>
  <si>
    <t>Joshua Walker</t>
  </si>
  <si>
    <t>Alexander Chytrowsky</t>
  </si>
  <si>
    <t>Lachlan Clark</t>
  </si>
  <si>
    <t>LukáÅ¡ Lollipop Gollum MíÅ¡ek</t>
  </si>
  <si>
    <t>Lars Nouwen</t>
  </si>
  <si>
    <t>Nick Tulp</t>
  </si>
  <si>
    <t>Dong Dong</t>
  </si>
  <si>
    <t>Chris Mouhtaris</t>
  </si>
  <si>
    <t>Omri Lechan</t>
  </si>
  <si>
    <t>Šibrík</t>
  </si>
  <si>
    <t>Cole Babcock</t>
  </si>
  <si>
    <t>Mario 3</t>
  </si>
  <si>
    <t>Andrea Guidetti</t>
  </si>
  <si>
    <t>Ben Wilson</t>
  </si>
  <si>
    <t>Felix Stolz</t>
  </si>
  <si>
    <t>James Langdon</t>
  </si>
  <si>
    <t>Edward Attoe</t>
  </si>
  <si>
    <t>Juan camilo Ospina escobar</t>
  </si>
  <si>
    <t>Jan JanÅ¯</t>
  </si>
  <si>
    <t>Sam Wiatrowski</t>
  </si>
  <si>
    <t>Shae Rothery</t>
  </si>
  <si>
    <t>Johannes Grübler</t>
  </si>
  <si>
    <t>Lars Kildebro</t>
  </si>
  <si>
    <t>Dan Scannell</t>
  </si>
  <si>
    <t>Evan Benedict</t>
  </si>
  <si>
    <t>Colton Evans</t>
  </si>
  <si>
    <t>Ondrej "Zleesyn" Tichý</t>
  </si>
  <si>
    <t>Ondrej Jáchym</t>
  </si>
  <si>
    <t>Terence Cox</t>
  </si>
  <si>
    <t>Mike Krafick</t>
  </si>
  <si>
    <t>Alina Saint Louis</t>
  </si>
  <si>
    <t>Patrick Sobania</t>
  </si>
  <si>
    <t>Alexandre St-Pierre</t>
  </si>
  <si>
    <t>Daniel Ford</t>
  </si>
  <si>
    <t>Matthias Heerlein</t>
  </si>
  <si>
    <t>Ryan Breaker</t>
  </si>
  <si>
    <t>Autumn Smith</t>
  </si>
  <si>
    <t>Michael Baginski</t>
  </si>
  <si>
    <t>Jörg Degenhardt</t>
  </si>
  <si>
    <t>Andrew Tang</t>
  </si>
  <si>
    <t>Maximilian Müller</t>
  </si>
  <si>
    <t>Connor Bartholomew</t>
  </si>
  <si>
    <t>Justin Rusche</t>
  </si>
  <si>
    <t>Gert-Jan de Graaf</t>
  </si>
  <si>
    <t>Alfredo Bonazza</t>
  </si>
  <si>
    <t>Clemens Lang</t>
  </si>
  <si>
    <t>David Blandford</t>
  </si>
  <si>
    <t>Viktor Gatyás</t>
  </si>
  <si>
    <t>Tyler Scoville</t>
  </si>
  <si>
    <t>TomáÅ¡ RÅ¯t ,,Melnyk"</t>
  </si>
  <si>
    <t>Aron Törnqvist</t>
  </si>
  <si>
    <t>Ian Pinnix</t>
  </si>
  <si>
    <t>Matt Welch</t>
  </si>
  <si>
    <t>Artem Petrov</t>
  </si>
  <si>
    <t>Fake Guy 1</t>
  </si>
  <si>
    <t>Jakob Jensen</t>
  </si>
  <si>
    <t>Mihály Bondár</t>
  </si>
  <si>
    <t>Billy Mondragon</t>
  </si>
  <si>
    <t>Felipe Mellado Valdes</t>
  </si>
  <si>
    <t>Trey Archambault</t>
  </si>
  <si>
    <t>Letkó Attila</t>
  </si>
  <si>
    <t>Tat Finch</t>
  </si>
  <si>
    <t>Thomas Tubridy</t>
  </si>
  <si>
    <t>Rogan Gowan-Day</t>
  </si>
  <si>
    <t>Andrew Karolus</t>
  </si>
  <si>
    <t>Ãlvaro Platón</t>
  </si>
  <si>
    <t>Nik Ogryzko</t>
  </si>
  <si>
    <t>Sean Gleason</t>
  </si>
  <si>
    <t>Moritz Gatt</t>
  </si>
  <si>
    <t>Maximilian Wiren</t>
  </si>
  <si>
    <t>Carl Noren</t>
  </si>
  <si>
    <t>Chris Thursten</t>
  </si>
  <si>
    <t>Jonathan Staley</t>
  </si>
  <si>
    <t>Adam Cole</t>
  </si>
  <si>
    <t>Boris Reich</t>
  </si>
  <si>
    <t>Khoi Le</t>
  </si>
  <si>
    <t>Óscar Palacios</t>
  </si>
  <si>
    <t>Nik Khaine</t>
  </si>
  <si>
    <t>Michael Bartosch</t>
  </si>
  <si>
    <t>David Thompson</t>
  </si>
  <si>
    <t>Marcus Munnelly</t>
  </si>
  <si>
    <t>Joscha Bebon</t>
  </si>
  <si>
    <t>Matt Brown</t>
  </si>
  <si>
    <t>William Ellis</t>
  </si>
  <si>
    <t>Miranda Lane</t>
  </si>
  <si>
    <t>Nick Shirley</t>
  </si>
  <si>
    <t>James Precious</t>
  </si>
  <si>
    <t>Rafael García</t>
  </si>
  <si>
    <t>Daniel sirchis</t>
  </si>
  <si>
    <t>Jeremy yapo</t>
  </si>
  <si>
    <t>Tyler Fiorita</t>
  </si>
  <si>
    <t>Kori Banet</t>
  </si>
  <si>
    <t>Joshua Capps</t>
  </si>
  <si>
    <t>Andrew Mittelstaedt</t>
  </si>
  <si>
    <t>Kody Vlasak</t>
  </si>
  <si>
    <t>Gordon Daft</t>
  </si>
  <si>
    <t>Brendon Price</t>
  </si>
  <si>
    <t>Nicolas Herb</t>
  </si>
  <si>
    <t>Michael Weiler</t>
  </si>
  <si>
    <t>Jesús molina</t>
  </si>
  <si>
    <t>Juan Carlos Baños Garre</t>
  </si>
  <si>
    <t>Max Etzrodt</t>
  </si>
  <si>
    <t>Taylor Carne</t>
  </si>
  <si>
    <t>Jeroen Klei</t>
  </si>
  <si>
    <t>Cameron Steer</t>
  </si>
  <si>
    <t>Annie Melville</t>
  </si>
  <si>
    <t>Garrett Nadicksbernd</t>
  </si>
  <si>
    <t>Ashley Harden-Boyle</t>
  </si>
  <si>
    <t>Ben Robinson</t>
  </si>
  <si>
    <t>Péter Kocsubej</t>
  </si>
  <si>
    <t>Luis Peña</t>
  </si>
  <si>
    <t>Ryan Jaeckel</t>
  </si>
  <si>
    <t>Dale Bampton</t>
  </si>
  <si>
    <t>Alex Welker</t>
  </si>
  <si>
    <t>Allan / George</t>
  </si>
  <si>
    <t>El Sensei</t>
  </si>
  <si>
    <t>Jonathan Céspedes</t>
  </si>
  <si>
    <t>Roberto Bio "Gasparz"</t>
  </si>
  <si>
    <t>Allan Wilger</t>
  </si>
  <si>
    <t>Miguel Ãngel Pérez Quiñones</t>
  </si>
  <si>
    <t>Jeremiah Peavy</t>
  </si>
  <si>
    <t>David Ballesteros</t>
  </si>
  <si>
    <t>Edvin Eklund</t>
  </si>
  <si>
    <t>John Hoffman</t>
  </si>
  <si>
    <t>David Macek</t>
  </si>
  <si>
    <t>James Conelly</t>
  </si>
  <si>
    <t>Francisco Zavala</t>
  </si>
  <si>
    <t>Paul Russell</t>
  </si>
  <si>
    <t>sebastian sebas</t>
  </si>
  <si>
    <t>D D</t>
  </si>
  <si>
    <t>Mariana Huitrón</t>
  </si>
  <si>
    <t>Matt Farrelly</t>
  </si>
  <si>
    <t>Nathan Chalker</t>
  </si>
  <si>
    <t>Erick Rodriguez</t>
  </si>
  <si>
    <t>Pablo Roldán Quintero</t>
  </si>
  <si>
    <t>Bj⌀rn Friborg</t>
  </si>
  <si>
    <t>Marko Vidakovic</t>
  </si>
  <si>
    <t>John Valle</t>
  </si>
  <si>
    <t>Colin Suchenicz</t>
  </si>
  <si>
    <t>Simcha Adelman</t>
  </si>
  <si>
    <t>J McBride</t>
  </si>
  <si>
    <t>Ratta Ratta</t>
  </si>
  <si>
    <t>Michal StaÅ¡ek</t>
  </si>
  <si>
    <t>Nick Gekoskie</t>
  </si>
  <si>
    <t>Alex Northup</t>
  </si>
  <si>
    <t>Emilio Alonso</t>
  </si>
  <si>
    <t>Nicolás García</t>
  </si>
  <si>
    <t>Gabriel Woodrow</t>
  </si>
  <si>
    <t>George Petsaros</t>
  </si>
  <si>
    <t>Stuart Orman</t>
  </si>
  <si>
    <t>Jeff Wallichs</t>
  </si>
  <si>
    <t>Jacob Schopper</t>
  </si>
  <si>
    <t>Lane Howson</t>
  </si>
  <si>
    <t>Tom Meaker</t>
  </si>
  <si>
    <t>Sigismund Smodish</t>
  </si>
  <si>
    <t>Brian Stephenson</t>
  </si>
  <si>
    <t>Scott Hayes</t>
  </si>
  <si>
    <t>Anthony Dillard</t>
  </si>
  <si>
    <t>Kevin Cruz</t>
  </si>
  <si>
    <t>vaago</t>
  </si>
  <si>
    <t>Alexander Zammit</t>
  </si>
  <si>
    <t>Josh Ryan</t>
  </si>
  <si>
    <t>Jered Nolie</t>
  </si>
  <si>
    <t>Jesse C</t>
  </si>
  <si>
    <t>Elvis That's it</t>
  </si>
  <si>
    <t>Brad Bateman</t>
  </si>
  <si>
    <t>Daniel Worthington</t>
  </si>
  <si>
    <t>Roger Buteau</t>
  </si>
  <si>
    <t>David Schönholzer</t>
  </si>
  <si>
    <t>Ð¡ÐµÑ€ÐµÐ¶ÐµÐ½ÑŒÐºÐ° Ð¡Ð¸Ð¼Ð¾Ð½Ð¾Ð²</t>
  </si>
  <si>
    <t>Kyle Schrader</t>
  </si>
  <si>
    <t>Melvin Manuel</t>
  </si>
  <si>
    <t>Cameron Edie</t>
  </si>
  <si>
    <t>Apes Together Strong</t>
  </si>
  <si>
    <t>Freddie Berryman</t>
  </si>
  <si>
    <t>Travis Tucker</t>
  </si>
  <si>
    <t>Stephen Landis</t>
  </si>
  <si>
    <t>The NoNames</t>
  </si>
  <si>
    <t>guy 2 yeah</t>
  </si>
  <si>
    <t>Joost Veenstra</t>
  </si>
  <si>
    <t>Johnnie Lau</t>
  </si>
  <si>
    <t>Aurélien FeC</t>
  </si>
  <si>
    <t>trevor kreyling</t>
  </si>
  <si>
    <t>efewtgs segwtewtg</t>
  </si>
  <si>
    <t>Lachlan Cannard</t>
  </si>
  <si>
    <t>Dana Sanderson</t>
  </si>
  <si>
    <t>Catherine Meyers</t>
  </si>
  <si>
    <t>Ernie Bauer</t>
  </si>
  <si>
    <t>Niccoló Lindiri</t>
  </si>
  <si>
    <t>Lee Clarke traitor</t>
  </si>
  <si>
    <t>james allen</t>
  </si>
  <si>
    <t>Player 26</t>
  </si>
  <si>
    <t>Norman Mcphail</t>
  </si>
  <si>
    <t>MichaÅ‚ Polak</t>
  </si>
  <si>
    <t>Logan Western</t>
  </si>
  <si>
    <t>Rusty Silvious</t>
  </si>
  <si>
    <t>Christoffer Sandin Johansson</t>
  </si>
  <si>
    <t>Alec Thompson</t>
  </si>
  <si>
    <t>Sebastian Leps</t>
  </si>
  <si>
    <t>SERGIO 1</t>
  </si>
  <si>
    <t>Trevor Duquette</t>
  </si>
  <si>
    <t>Nestor 5</t>
  </si>
  <si>
    <t>David Porqueras</t>
  </si>
  <si>
    <t>Team Kaman rider Megazoid Godzilla son Badguy. Evan sucks. High five? Alex and Dan</t>
  </si>
  <si>
    <t>Ãlvaro Caseiro</t>
  </si>
  <si>
    <t>Team OÅ›miorniczka</t>
  </si>
  <si>
    <t>Steve Clarke loyalist</t>
  </si>
  <si>
    <t>Jacek ChrzÄ…szczyk</t>
  </si>
  <si>
    <t>Sylvain Petite</t>
  </si>
  <si>
    <t>Zack Foster</t>
  </si>
  <si>
    <t>Luke Lewis</t>
  </si>
  <si>
    <t>David Pesce</t>
  </si>
  <si>
    <t>Tim Connelly</t>
  </si>
  <si>
    <t>Tobias Freudenthal</t>
  </si>
  <si>
    <t>Colton Baucom</t>
  </si>
  <si>
    <t>Lieutenant Titus</t>
  </si>
  <si>
    <t>Chris N</t>
  </si>
  <si>
    <t>Martin Scandling</t>
  </si>
  <si>
    <t>Dan'Theâ€™ Baker</t>
  </si>
  <si>
    <t>Tobias Dreger</t>
  </si>
  <si>
    <t>Johnny McMahon</t>
  </si>
  <si>
    <t>Zac Ireland</t>
  </si>
  <si>
    <t>Raymond Lauraya</t>
  </si>
  <si>
    <t>Anna Lundberg</t>
  </si>
  <si>
    <t>Jordan Metzger</t>
  </si>
  <si>
    <t>Garrett Lilley</t>
  </si>
  <si>
    <t>Mathias Dantz</t>
  </si>
  <si>
    <t>Alvaro Pardo</t>
  </si>
  <si>
    <t>apollinare nicodemo</t>
  </si>
  <si>
    <t>Victoria Kostal</t>
  </si>
  <si>
    <t>Jeshua Barker</t>
  </si>
  <si>
    <t>Josh Lavigne</t>
  </si>
  <si>
    <t>Calum MacQueen</t>
  </si>
  <si>
    <t>Kirian Martin</t>
  </si>
  <si>
    <t>Lyle Gruber</t>
  </si>
  <si>
    <t>Mike Derezinski</t>
  </si>
  <si>
    <t>Mike Galvin</t>
  </si>
  <si>
    <t>s⌀ren Mikkelsen</t>
  </si>
  <si>
    <t>Cian Doherty</t>
  </si>
  <si>
    <t>Stein Gaarder</t>
  </si>
  <si>
    <t>Adam Linde</t>
  </si>
  <si>
    <t>Tristan Lecompte</t>
  </si>
  <si>
    <t>ÐœÐ¸ÑˆÐ° Ð—Ð²ÐµÐ·Ð´Ð¸Ð½</t>
  </si>
  <si>
    <t>David Rojo</t>
  </si>
  <si>
    <t>Thomas Sleeper</t>
  </si>
  <si>
    <t>Jonas "Redma" Redondo</t>
  </si>
  <si>
    <t>james halgren</t>
  </si>
  <si>
    <t>Fires Jhonny</t>
  </si>
  <si>
    <t>Joshua Pritchard</t>
  </si>
  <si>
    <t>Pascal Mittmann</t>
  </si>
  <si>
    <t>Ricardo Garcia</t>
  </si>
  <si>
    <t>Tobias Ryttlinger</t>
  </si>
  <si>
    <t>Steve Grant</t>
  </si>
  <si>
    <t>Patrik Härenstam</t>
  </si>
  <si>
    <t>Raul Galan Martinez</t>
  </si>
  <si>
    <t>Marián Lago Pérez</t>
  </si>
  <si>
    <t>Edwin de Graaf</t>
  </si>
  <si>
    <t>Roman Kondrashov</t>
  </si>
  <si>
    <t>Stefan "Estugon" Gmür</t>
  </si>
  <si>
    <t>Mark Daniel Derpo</t>
  </si>
  <si>
    <t>Nathanael Tripp</t>
  </si>
  <si>
    <t>PJ Yanosko</t>
  </si>
  <si>
    <t>Asger Lauridsen</t>
  </si>
  <si>
    <t>Soren Donoahue</t>
  </si>
  <si>
    <t>Brandon C</t>
  </si>
  <si>
    <t>Huy Megaboss</t>
  </si>
  <si>
    <t>Vytas Masteika loyalist</t>
  </si>
  <si>
    <t>Mario Romero</t>
  </si>
  <si>
    <t>Adam Lumb</t>
  </si>
  <si>
    <t>Maxime ZWILL</t>
  </si>
  <si>
    <t>Stefano Bonamin</t>
  </si>
  <si>
    <t>Gwen Read</t>
  </si>
  <si>
    <t>Ð¡ÐµÑ€Ð³ÐµÐ¹ Ð’Ð°Ñ€Ð°ÐºÐ¸Ð½</t>
  </si>
  <si>
    <t>Marco Sabbadin</t>
  </si>
  <si>
    <t>Andrej H</t>
  </si>
  <si>
    <t>Michal Harciník</t>
  </si>
  <si>
    <t>Bryce R</t>
  </si>
  <si>
    <t>MatouÅ¡ "Gryllus" CvrÄek</t>
  </si>
  <si>
    <t>Lukas "Plagor" Plagat</t>
  </si>
  <si>
    <t>Matty Manzl</t>
  </si>
  <si>
    <t>Marcos Santana</t>
  </si>
  <si>
    <t>Toby Basarab-Horwath</t>
  </si>
  <si>
    <t>Lukas Hammer</t>
  </si>
  <si>
    <t>Mikhail Safonov</t>
  </si>
  <si>
    <t>JGrynca</t>
  </si>
  <si>
    <t>Rhodri Terrell</t>
  </si>
  <si>
    <t>Evan Beckis</t>
  </si>
  <si>
    <t>Kendall Williams</t>
  </si>
  <si>
    <t>Steve F</t>
  </si>
  <si>
    <t>Stefano Baltieri</t>
  </si>
  <si>
    <t>Dani Vértigo</t>
  </si>
  <si>
    <t>eduardo jose Rodriguez cárdenas</t>
  </si>
  <si>
    <t>Beng Beng</t>
  </si>
  <si>
    <t>Scott Carnes</t>
  </si>
  <si>
    <t>Jackson Edwards</t>
  </si>
  <si>
    <t>Isaac Jones</t>
  </si>
  <si>
    <t>Jesse Vignery</t>
  </si>
  <si>
    <t>Alberto Villaescusa</t>
  </si>
  <si>
    <t>Derek Potts</t>
  </si>
  <si>
    <t>Player 22</t>
  </si>
  <si>
    <t>ðŸ”¨Javier Góngora</t>
  </si>
  <si>
    <t>Henrik Wolf</t>
  </si>
  <si>
    <t>Bryce Poole</t>
  </si>
  <si>
    <t>Benjamin Sharpe</t>
  </si>
  <si>
    <t>Nico Floris</t>
  </si>
  <si>
    <t>Harry  West</t>
  </si>
  <si>
    <t>Mike Hoebee</t>
  </si>
  <si>
    <t>Tim Coenradi</t>
  </si>
  <si>
    <t>Mitch Winchester</t>
  </si>
  <si>
    <t>Nick  JOYCE</t>
  </si>
  <si>
    <t>Oscar Herrero</t>
  </si>
  <si>
    <t>Peja (Swamp edition)</t>
  </si>
  <si>
    <t>Eric Korneisel</t>
  </si>
  <si>
    <t>Perry Thomas</t>
  </si>
  <si>
    <t>Wilbur W</t>
  </si>
  <si>
    <t>Mark Sullivan</t>
  </si>
  <si>
    <t>Dave Nordstrom</t>
  </si>
  <si>
    <t>Juan pa</t>
  </si>
  <si>
    <t>Thomas Huggins</t>
  </si>
  <si>
    <t>Tony Henehan</t>
  </si>
  <si>
    <t>Craig Tremblay</t>
  </si>
  <si>
    <t>Dax Kempton</t>
  </si>
  <si>
    <t>Jamie  McHugh</t>
  </si>
  <si>
    <t>Thomas Guy</t>
  </si>
  <si>
    <t>Brandon Smith</t>
  </si>
  <si>
    <t>Didac Delgado</t>
  </si>
  <si>
    <t>Paul Pierquin</t>
  </si>
  <si>
    <t>Kostas Konstantinidis</t>
  </si>
  <si>
    <t>Nicholas K</t>
  </si>
  <si>
    <t>Alexander Kurtz</t>
  </si>
  <si>
    <t>Roland Daley</t>
  </si>
  <si>
    <t>Kodey Gingell</t>
  </si>
  <si>
    <t>Donald Lindsey</t>
  </si>
  <si>
    <t>Ð¡Ð»Ð°Ð²Ð° ÐŸÐ¾Ð´Ð»Ñ‹Ð¹</t>
  </si>
  <si>
    <t>Radwaan Mir</t>
  </si>
  <si>
    <t>Kari Fuglesteg</t>
  </si>
  <si>
    <t>Kris Lianee Maini-Thorsen</t>
  </si>
  <si>
    <t>Chris Bachand</t>
  </si>
  <si>
    <t>Dan Lane</t>
  </si>
  <si>
    <t>Matt Priest</t>
  </si>
  <si>
    <t>Patrick Krings</t>
  </si>
  <si>
    <t>Snuphy (Andrew) Rendina</t>
  </si>
  <si>
    <t>Konrad Schmidt</t>
  </si>
  <si>
    <t>Seven Tysix</t>
  </si>
  <si>
    <t>Erik Slimarík</t>
  </si>
  <si>
    <t>Taylor Kitson</t>
  </si>
  <si>
    <t>Marcel Pijpstra</t>
  </si>
  <si>
    <t>Kelvin aka old man kelv Moseling</t>
  </si>
  <si>
    <t>dwight evans</t>
  </si>
  <si>
    <t>Nico "Ferenczy" Hölter</t>
  </si>
  <si>
    <t>Denny "EnLesT" Renz</t>
  </si>
  <si>
    <t>Sam Bruhn</t>
  </si>
  <si>
    <t>ivan tambini</t>
  </si>
  <si>
    <t>Marcos Guales</t>
  </si>
  <si>
    <t>Rino Iacobucci</t>
  </si>
  <si>
    <t>haiou haiou</t>
  </si>
  <si>
    <t>Shawn Cobb</t>
  </si>
  <si>
    <t>Mathieu Roy</t>
  </si>
  <si>
    <t>Paul Fortier</t>
  </si>
  <si>
    <t>jason Fairweather</t>
  </si>
  <si>
    <t>Stephen Grant</t>
  </si>
  <si>
    <t>Florian FougÃ¨re</t>
  </si>
  <si>
    <t>Scott Furman</t>
  </si>
  <si>
    <t>Marc Sole</t>
  </si>
  <si>
    <t>David Alarie</t>
  </si>
  <si>
    <t>Erebi</t>
  </si>
  <si>
    <t>Yingwu YW</t>
  </si>
  <si>
    <t>Sergio Alonso</t>
  </si>
  <si>
    <t>Jorge Chisbert</t>
  </si>
  <si>
    <t>Johan Törnqvist</t>
  </si>
  <si>
    <t>Andreas "AndiK" Kind</t>
  </si>
  <si>
    <t>Ricardo Benjamin Granados Martinez</t>
  </si>
  <si>
    <t>Mathis MATHOUX</t>
  </si>
  <si>
    <t>Marcin Karolczak</t>
  </si>
  <si>
    <t>nicolo agresta</t>
  </si>
  <si>
    <t>Joseph Schmidt</t>
  </si>
  <si>
    <t>Tigerstad Gutta</t>
  </si>
  <si>
    <t>Player 20</t>
  </si>
  <si>
    <t>Sean Powell</t>
  </si>
  <si>
    <t>Javier Vicioso</t>
  </si>
  <si>
    <t>Rafael Torrejon Torres</t>
  </si>
  <si>
    <t>John Carroll</t>
  </si>
  <si>
    <t>Skyler Dowdle</t>
  </si>
  <si>
    <t>Daniel "TDU" Ziesel</t>
  </si>
  <si>
    <t>Sebastian Couthen</t>
  </si>
  <si>
    <t>Duy Ho</t>
  </si>
  <si>
    <t>Alessandro Paolacci</t>
  </si>
  <si>
    <t>Tim C</t>
  </si>
  <si>
    <t>Bob Anderson</t>
  </si>
  <si>
    <t>Stefan Craig</t>
  </si>
  <si>
    <t>Darliane Galego</t>
  </si>
  <si>
    <t>Luka Šverko</t>
  </si>
  <si>
    <t>test 3 mctesthead</t>
  </si>
  <si>
    <t>Alejandro Jandro</t>
  </si>
  <si>
    <t>Francisco Javier Carmona oliva</t>
  </si>
  <si>
    <t>Reprezentacja Polski</t>
  </si>
  <si>
    <t>Nate Magnan</t>
  </si>
  <si>
    <t>Stephen Gobbo</t>
  </si>
  <si>
    <t>Liam Humans</t>
  </si>
  <si>
    <t>Fritz Meisel</t>
  </si>
  <si>
    <t>Tony G</t>
  </si>
  <si>
    <t>Aaron Howlet</t>
  </si>
  <si>
    <t>Liam Watts</t>
  </si>
  <si>
    <t>Nicholas Ragsdale</t>
  </si>
  <si>
    <t>Sam Olsen</t>
  </si>
  <si>
    <t>Flo Kadegar</t>
  </si>
  <si>
    <t>Vlad Ivanchikov</t>
  </si>
  <si>
    <t>JOSE 1</t>
  </si>
  <si>
    <t>Nu N</t>
  </si>
  <si>
    <t>Champ P</t>
  </si>
  <si>
    <t>Bomb B</t>
  </si>
  <si>
    <t>Satit T</t>
  </si>
  <si>
    <t>Nut N</t>
  </si>
  <si>
    <t>Bob B</t>
  </si>
  <si>
    <t>Andrew Mascarenhas</t>
  </si>
  <si>
    <t>Naro Aitch</t>
  </si>
  <si>
    <t>Put Supakorn</t>
  </si>
  <si>
    <t>Kim Wakim</t>
  </si>
  <si>
    <t>Brandon Crossland</t>
  </si>
  <si>
    <t>Natalia Parrilla Daniel Arteaga</t>
  </si>
  <si>
    <t>Wyatt Hubbard</t>
  </si>
  <si>
    <t>Salvador Bas Rocamora</t>
  </si>
  <si>
    <t>JB Ong</t>
  </si>
  <si>
    <t>Ladislav MAlec</t>
  </si>
  <si>
    <t>Diego Gutierrez / Emmanuel Tejero</t>
  </si>
  <si>
    <t>qrwr QWRQWR</t>
  </si>
  <si>
    <t>VIÅ®HKU VÅ®HIÅ®.LZHIL</t>
  </si>
  <si>
    <t>Ho Son Duy</t>
  </si>
  <si>
    <t>gino pino</t>
  </si>
  <si>
    <t>Harrison .</t>
  </si>
  <si>
    <t>InfernalCane Florian</t>
  </si>
  <si>
    <t>Dolen Adrien</t>
  </si>
  <si>
    <t>Geburath Ben</t>
  </si>
  <si>
    <t>nyarkoleptik Alex</t>
  </si>
  <si>
    <t>Reaper Seb</t>
  </si>
  <si>
    <t>Erelone Maxime</t>
  </si>
  <si>
    <t>falcornau Mathieu</t>
  </si>
  <si>
    <t>Ho Yan SIU</t>
  </si>
  <si>
    <t>Brian Concepcion</t>
  </si>
  <si>
    <t>Ben Pottle</t>
  </si>
  <si>
    <t>Mike Fuendling</t>
  </si>
  <si>
    <t>Sean Enright</t>
  </si>
  <si>
    <t>Camilo/ Rolo</t>
  </si>
  <si>
    <t>Lisa/ Gaviria</t>
  </si>
  <si>
    <t>Dylan G</t>
  </si>
  <si>
    <t>Connor R</t>
  </si>
  <si>
    <t>Blytt og Efterf⌀lgere</t>
  </si>
  <si>
    <t>Brent Climenhaga</t>
  </si>
  <si>
    <t>qWRqwr qwrQR</t>
  </si>
  <si>
    <t>agHjhej AGE</t>
  </si>
  <si>
    <t>strombolo gggg</t>
  </si>
  <si>
    <t>Chase Lucht</t>
  </si>
  <si>
    <t>Alamankarazieff Hadrien</t>
  </si>
  <si>
    <t>Champ 1</t>
  </si>
  <si>
    <t>C Cd</t>
  </si>
  <si>
    <t>Solomon Shouyo (Quan)</t>
  </si>
  <si>
    <t>Tymoteusz Paul</t>
  </si>
  <si>
    <t>Javy Mediavilla</t>
  </si>
  <si>
    <t>Anders Stenvall</t>
  </si>
  <si>
    <t>kyle klein</t>
  </si>
  <si>
    <t>Brodie Mortimer</t>
  </si>
  <si>
    <t>Harry Potter</t>
  </si>
  <si>
    <t>Pairings Tester</t>
  </si>
  <si>
    <t>MIKI COMODIN</t>
  </si>
  <si>
    <t>Enrique Adamuz</t>
  </si>
  <si>
    <t>Dale Cadman</t>
  </si>
  <si>
    <t>Joshua Schmelzel</t>
  </si>
  <si>
    <t>Dan Van Kooten</t>
  </si>
  <si>
    <t>Joshua Kutney</t>
  </si>
  <si>
    <t>Darren Morgan</t>
  </si>
  <si>
    <t>Jaiden Williams</t>
  </si>
  <si>
    <t>Sean Peat</t>
  </si>
  <si>
    <t>Mark Mark</t>
  </si>
  <si>
    <t>Unknown1</t>
  </si>
  <si>
    <t>Zsolt Bottlik</t>
  </si>
  <si>
    <t>Guy Verbeeck</t>
  </si>
  <si>
    <t>Chris Fereday</t>
  </si>
  <si>
    <t>El Perico</t>
  </si>
  <si>
    <t>Manuel de la Mata Sáez</t>
  </si>
  <si>
    <t>Felix McGuire</t>
  </si>
  <si>
    <t>Bill Salmon</t>
  </si>
  <si>
    <t>Andrew mcdowall</t>
  </si>
  <si>
    <t>Juan Marti</t>
  </si>
  <si>
    <t>JUAN LUIS 7</t>
  </si>
  <si>
    <t>Gabriele Carta</t>
  </si>
  <si>
    <t>Carles Vicent Ginés Muñoz</t>
  </si>
  <si>
    <t>8 8</t>
  </si>
  <si>
    <t>sam -</t>
  </si>
  <si>
    <t>Lloyd Davis</t>
  </si>
  <si>
    <t>Victor Miquel</t>
  </si>
  <si>
    <t>Dave M</t>
  </si>
  <si>
    <t>Nathan Rhodes</t>
  </si>
  <si>
    <t>Craig Fletcher</t>
  </si>
  <si>
    <t>RAFA 1</t>
  </si>
  <si>
    <t>Taylor Revis</t>
  </si>
  <si>
    <t>Jorge C</t>
  </si>
  <si>
    <t>Stephen Koch</t>
  </si>
  <si>
    <t>Mark Cullen</t>
  </si>
  <si>
    <t>Justin Del Valle</t>
  </si>
  <si>
    <t>Jesus (Zeus) Mendizabal</t>
  </si>
  <si>
    <t>Jason Timbrook</t>
  </si>
  <si>
    <t>Maclain Trepanier</t>
  </si>
  <si>
    <t>Miguel Villaverde</t>
  </si>
  <si>
    <t>Hayden Wallsinger</t>
  </si>
  <si>
    <t>carlo bagoporo</t>
  </si>
  <si>
    <t>guy t</t>
  </si>
  <si>
    <t>Sony Nguyen</t>
  </si>
  <si>
    <t>Gabriele Vigna</t>
  </si>
  <si>
    <t>Reece Sanderson</t>
  </si>
  <si>
    <t>Michael Íschlberger</t>
  </si>
  <si>
    <t>Macek, David</t>
  </si>
  <si>
    <t>Chris Schram</t>
  </si>
  <si>
    <t>Michael Fey</t>
  </si>
  <si>
    <t>Justin Crawford</t>
  </si>
  <si>
    <t>Bill C</t>
  </si>
  <si>
    <t>Wyatt Harris</t>
  </si>
  <si>
    <t>vincent estampador</t>
  </si>
  <si>
    <t>guy 1 yeah</t>
  </si>
  <si>
    <t>Sophie Ackerley</t>
  </si>
  <si>
    <t>Rob Neal</t>
  </si>
  <si>
    <t>Will Holley</t>
  </si>
  <si>
    <t>Vidle a kostky</t>
  </si>
  <si>
    <t>Andrew L</t>
  </si>
  <si>
    <t>James Young</t>
  </si>
  <si>
    <t>Tate Pollard</t>
  </si>
  <si>
    <t>Payet Laurent</t>
  </si>
  <si>
    <t>Davor Gojkovic</t>
  </si>
  <si>
    <t>Chester Folck</t>
  </si>
  <si>
    <t>Irvin b</t>
  </si>
  <si>
    <t>Armin H</t>
  </si>
  <si>
    <t>Gibranth Ulate</t>
  </si>
  <si>
    <t>Rowan Baert</t>
  </si>
  <si>
    <t>Xavier escobedo</t>
  </si>
  <si>
    <t>Mattias Ryrlén</t>
  </si>
  <si>
    <t>Xavier Cook</t>
  </si>
  <si>
    <t>Josh Sanders</t>
  </si>
  <si>
    <t>Cameron Ratcliff</t>
  </si>
  <si>
    <t>Wayne Barber</t>
  </si>
  <si>
    <t>Ivan Blanco</t>
  </si>
  <si>
    <t>Lloyd Wharton</t>
  </si>
  <si>
    <t>rob moore</t>
  </si>
  <si>
    <t>Juan Castro</t>
  </si>
  <si>
    <t>Brad Sinopoli</t>
  </si>
  <si>
    <t>Taras Porvoo game club</t>
  </si>
  <si>
    <t>Jon Sejwacz</t>
  </si>
  <si>
    <t>Øystein Fladvad</t>
  </si>
  <si>
    <t>Christopher Daugherty</t>
  </si>
  <si>
    <t>Renan Flynight</t>
  </si>
  <si>
    <t>Peter Hricák</t>
  </si>
  <si>
    <t>Philip Böhm</t>
  </si>
  <si>
    <t>Jacob Parson</t>
  </si>
  <si>
    <t>Tuomas Jääskeläinen</t>
  </si>
  <si>
    <t>Kamdu Kamdu</t>
  </si>
  <si>
    <t>Krzysztof Zalewski</t>
  </si>
  <si>
    <t>VojtÄ›ch KubiÄina</t>
  </si>
  <si>
    <t>Kenneth Pang</t>
  </si>
  <si>
    <t>Julius "HighlyLunatic" Chlebek</t>
  </si>
  <si>
    <t>Jakub PavlíÄek</t>
  </si>
  <si>
    <t>Martin Koscielnik</t>
  </si>
  <si>
    <t>Tim Whyte</t>
  </si>
  <si>
    <t>Drew Hutto</t>
  </si>
  <si>
    <t>Triet Pho Thai</t>
  </si>
  <si>
    <t>Miguel Castrillo</t>
  </si>
  <si>
    <t>Åódzkie Nemezis KuÅ‚ak</t>
  </si>
  <si>
    <t>Samuel Liberty</t>
  </si>
  <si>
    <t>Samuel Jansson</t>
  </si>
  <si>
    <t>Rafael Saez Rodríguez</t>
  </si>
  <si>
    <t>Angel "Dirty Dom" Castillo</t>
  </si>
  <si>
    <t>Tommy Drainville</t>
  </si>
  <si>
    <t>Dominik F</t>
  </si>
  <si>
    <t>Nick Provosky-hall</t>
  </si>
  <si>
    <t>Marco Lazzarone</t>
  </si>
  <si>
    <t>Matthew Reichert</t>
  </si>
  <si>
    <t>Stepan Liush</t>
  </si>
  <si>
    <t>Brady Roberts</t>
  </si>
  <si>
    <t>John Brown</t>
  </si>
  <si>
    <t>Cj Desantis</t>
  </si>
  <si>
    <t>Brian Leddy</t>
  </si>
  <si>
    <t>Solomon Richardson</t>
  </si>
  <si>
    <t>Rick Jensen</t>
  </si>
  <si>
    <t>kevin leclerc-lescard</t>
  </si>
  <si>
    <t>Todd Wall</t>
  </si>
  <si>
    <t>Benjamin Cromer</t>
  </si>
  <si>
    <t>Danner Shreve</t>
  </si>
  <si>
    <t>Fermin Morillo</t>
  </si>
  <si>
    <t>Spencer Gauert</t>
  </si>
  <si>
    <t>Alex Hoston</t>
  </si>
  <si>
    <t>Daniel Kurka</t>
  </si>
  <si>
    <t>Liam Howard</t>
  </si>
  <si>
    <t>Gary Houschildt</t>
  </si>
  <si>
    <t>Martín Rodríguez</t>
  </si>
  <si>
    <t>Red Marten US</t>
  </si>
  <si>
    <t>Daniel Long</t>
  </si>
  <si>
    <t>Josh Matthews</t>
  </si>
  <si>
    <t>William Caron</t>
  </si>
  <si>
    <t>Jess Johnson</t>
  </si>
  <si>
    <t>Zachary Allen</t>
  </si>
  <si>
    <t>Gonzalo Rodriguez</t>
  </si>
  <si>
    <t>Matthew Croad</t>
  </si>
  <si>
    <t>Xisco Fuentes Ribot</t>
  </si>
  <si>
    <t>Francis Arcand</t>
  </si>
  <si>
    <t>Josh Mullins</t>
  </si>
  <si>
    <t>Zachary Cairns</t>
  </si>
  <si>
    <t>MatouÅ¡ CvrÄek</t>
  </si>
  <si>
    <t>Alex Lopez</t>
  </si>
  <si>
    <t>Stevie Harrison</t>
  </si>
  <si>
    <t>Elanius Elanius</t>
  </si>
  <si>
    <t>Filipe Coutinho</t>
  </si>
  <si>
    <t>Player 17</t>
  </si>
  <si>
    <t>Wesly</t>
  </si>
  <si>
    <t>Joshua Vernon</t>
  </si>
  <si>
    <t>Jakub Ondricek</t>
  </si>
  <si>
    <t>Astro Astro</t>
  </si>
  <si>
    <t>Marc "Eszett" Nemes</t>
  </si>
  <si>
    <t>Marco Ade</t>
  </si>
  <si>
    <t>Hao Liu</t>
  </si>
  <si>
    <t>Alexander Whitehead</t>
  </si>
  <si>
    <t>Ferran Calle</t>
  </si>
  <si>
    <t>Nikita â€œOokamiâ€ Artamonov</t>
  </si>
  <si>
    <t>Abraham Elishay Kikoz</t>
  </si>
  <si>
    <t>Khairul Ipin Mohamed</t>
  </si>
  <si>
    <t>Diego Gutiérrez</t>
  </si>
  <si>
    <t>Kevin Klein</t>
  </si>
  <si>
    <t>Tobias Falkowski</t>
  </si>
  <si>
    <t>Linus Lepper</t>
  </si>
  <si>
    <t>Matthew Buck</t>
  </si>
  <si>
    <t>Sebastián Flores Diaz</t>
  </si>
  <si>
    <t>Ben Morrison</t>
  </si>
  <si>
    <t>Tyler Mears</t>
  </si>
  <si>
    <t>Roland "Indie_Goschn" Hörtnagl</t>
  </si>
  <si>
    <t>Yud Chang</t>
  </si>
  <si>
    <t>Cesar Gallorini</t>
  </si>
  <si>
    <t>Martin Dam</t>
  </si>
  <si>
    <t>Alban Piller</t>
  </si>
  <si>
    <t>Ð•Ð³Ð¾Ñ€ Ð”Ð³2</t>
  </si>
  <si>
    <t>Wally G</t>
  </si>
  <si>
    <t>McKenna Perez</t>
  </si>
  <si>
    <t>Amador Torres</t>
  </si>
  <si>
    <t>Tomas Daccarett</t>
  </si>
  <si>
    <t>Gareth Evans</t>
  </si>
  <si>
    <t>Sid Singh</t>
  </si>
  <si>
    <t>Omar  Dario López Osorio</t>
  </si>
  <si>
    <t>Vam Pesci</t>
  </si>
  <si>
    <t>Nicolas Garate</t>
  </si>
  <si>
    <t>Fabricio Caquisane</t>
  </si>
  <si>
    <t>Jeremy SoW</t>
  </si>
  <si>
    <t>Patrick C</t>
  </si>
  <si>
    <t>Matthew W</t>
  </si>
  <si>
    <t>Toreedin Antoine</t>
  </si>
  <si>
    <t>Richard Morgan</t>
  </si>
  <si>
    <t>Mattie Ford</t>
  </si>
  <si>
    <t>Ned Lindley</t>
  </si>
  <si>
    <t>Lewis Thomas</t>
  </si>
  <si>
    <t xml:space="preserve">ÐœÐ¸ÑˆÐ° Ð¡Ð°Ñ„Ð¾Ð½Ð¾Ð² </t>
  </si>
  <si>
    <t xml:space="preserve">Ð¡ÐµÑ€Ð³ÐºÐ¹ Ð›ÐµÐºÐ°ÑÐºÐ² </t>
  </si>
  <si>
    <t>Ð¡ÐµÑ€Ð³ÐµÐ¹ Ð¡Ñ‚Ñ€Ð°Ñ‚Ð¸ÐµÐ½ÐºÐ¾</t>
  </si>
  <si>
    <t>Michael Drafke</t>
  </si>
  <si>
    <t xml:space="preserve">Ð’Ð»Ð°Ð´Ð¸ÑÐ»Ð°Ð² ÐÑ€Ñ‡Ð¸Ð±Ð°ÑÐ¾Ð² </t>
  </si>
  <si>
    <t>Nick Garfield</t>
  </si>
  <si>
    <t>Vladimir Micei Beer</t>
  </si>
  <si>
    <t xml:space="preserve">Shane Gerrett </t>
  </si>
  <si>
    <t>Elia Ciani</t>
  </si>
  <si>
    <t>Sacha SKWAL</t>
  </si>
  <si>
    <t>Señor Marcos</t>
  </si>
  <si>
    <t>Aroñ T</t>
  </si>
  <si>
    <t>Miguel Martínez</t>
  </si>
  <si>
    <t>Caleb Vickers</t>
  </si>
  <si>
    <t>Jirí S.</t>
  </si>
  <si>
    <t>MÃ¹chén Penghua</t>
  </si>
  <si>
    <t>Phillip X</t>
  </si>
  <si>
    <t>Davide Delpiano</t>
  </si>
  <si>
    <t>Rich Taylor</t>
  </si>
  <si>
    <t>Nik Doran</t>
  </si>
  <si>
    <t>Aleksandar Radisic</t>
  </si>
  <si>
    <t>Gaby 7</t>
  </si>
  <si>
    <t>frank fo</t>
  </si>
  <si>
    <t>Falco Semmler</t>
  </si>
  <si>
    <t>Scott Bouche</t>
  </si>
  <si>
    <t>Jason Chapman</t>
  </si>
  <si>
    <t>Jakob Lyman</t>
  </si>
  <si>
    <t>Justin Wheaton</t>
  </si>
  <si>
    <t>Mario Humberto Pasos Cruz</t>
  </si>
  <si>
    <t>Sara Díaz</t>
  </si>
  <si>
    <t>Christian Brotherton</t>
  </si>
  <si>
    <t>Timothy Harris</t>
  </si>
  <si>
    <t>Josh Rosborough</t>
  </si>
  <si>
    <t>Fran Z</t>
  </si>
  <si>
    <t>Tony Pelowski</t>
  </si>
  <si>
    <t>Chris George</t>
  </si>
  <si>
    <t>Notorious SQU.I.G</t>
  </si>
  <si>
    <t>Bret Anders</t>
  </si>
  <si>
    <t>Tim Kennedy</t>
  </si>
  <si>
    <t>William Greenway</t>
  </si>
  <si>
    <t>Greg Gross</t>
  </si>
  <si>
    <t>Ian Novshek</t>
  </si>
  <si>
    <t>Socrates Katrivesis</t>
  </si>
  <si>
    <t>Gavin Rodgers</t>
  </si>
  <si>
    <t>Javier Fuster</t>
  </si>
  <si>
    <t>Marcelo Soto</t>
  </si>
  <si>
    <t>Jonathan Gonzalez</t>
  </si>
  <si>
    <t>Josh Cranston</t>
  </si>
  <si>
    <t>Velanna Lindqvist</t>
  </si>
  <si>
    <t>Orkimedes the Wise</t>
  </si>
  <si>
    <t>Garrett Havard</t>
  </si>
  <si>
    <t>Fredrik Denkvist</t>
  </si>
  <si>
    <t>Rob Polderman</t>
  </si>
  <si>
    <t>Jacob Nadeau</t>
  </si>
  <si>
    <t>Matt Tinsdale</t>
  </si>
  <si>
    <t>Cheryl Kucharski</t>
  </si>
  <si>
    <t>Jack Gan</t>
  </si>
  <si>
    <t>Andres Fernandes</t>
  </si>
  <si>
    <t>Kaylin Clarke</t>
  </si>
  <si>
    <t>Alessandro Pavone</t>
  </si>
  <si>
    <t>Xaris Sotiras</t>
  </si>
  <si>
    <t>Ian Irwin</t>
  </si>
  <si>
    <t>Agaton Enskär</t>
  </si>
  <si>
    <t>Tom Huggins</t>
  </si>
  <si>
    <t>Landon Jennings</t>
  </si>
  <si>
    <t>Erin Nielsen</t>
  </si>
  <si>
    <t>Giulio Feletto</t>
  </si>
  <si>
    <t>Varo sin mas</t>
  </si>
  <si>
    <t>Cory Richards</t>
  </si>
  <si>
    <t>Vincent Allard</t>
  </si>
  <si>
    <t>Curtis Moon</t>
  </si>
  <si>
    <t>Ryan Siebold</t>
  </si>
  <si>
    <t>Miguel Llancaman</t>
  </si>
  <si>
    <t>Robert Rye</t>
  </si>
  <si>
    <t>Cory Noziglia</t>
  </si>
  <si>
    <t>Calvin Barker</t>
  </si>
  <si>
    <t>Michael Oâ€™Connell</t>
  </si>
  <si>
    <t>Gerasimos Tzanotis</t>
  </si>
  <si>
    <t>Hayden Donahue</t>
  </si>
  <si>
    <t>Chris Greer</t>
  </si>
  <si>
    <t>Ricardo Granados</t>
  </si>
  <si>
    <t>Rob Colgan</t>
  </si>
  <si>
    <t>Matt Suggett</t>
  </si>
  <si>
    <t>Ian Mckenzie</t>
  </si>
  <si>
    <t>Nicolas Barban</t>
  </si>
  <si>
    <t>Dustin Hailey</t>
  </si>
  <si>
    <t>Aingeru Duarte</t>
  </si>
  <si>
    <t>Brandon Thompson</t>
  </si>
  <si>
    <t>Boris Zietzke</t>
  </si>
  <si>
    <t>Loris Trevisan</t>
  </si>
  <si>
    <t>Carmen Sánchez Matas</t>
  </si>
  <si>
    <t>Valy</t>
  </si>
  <si>
    <t>Steve Wilkins</t>
  </si>
  <si>
    <t>Joe / Taylor</t>
  </si>
  <si>
    <t>"Man får fuska lite"</t>
  </si>
  <si>
    <t>Stefano Masiero</t>
  </si>
  <si>
    <t>Carl Harvey</t>
  </si>
  <si>
    <t>Izan Enrich agea</t>
  </si>
  <si>
    <t>micheil bright</t>
  </si>
  <si>
    <t>Jay Chantler</t>
  </si>
  <si>
    <t>Isaiah Patrick Callao</t>
  </si>
  <si>
    <t>Tony PÄ›tiprsÅ¥ák</t>
  </si>
  <si>
    <t>Kyellan Larson</t>
  </si>
  <si>
    <t>Maciej Michalski</t>
  </si>
  <si>
    <t>Arran Ross</t>
  </si>
  <si>
    <t>Patrick Perron</t>
  </si>
  <si>
    <t>Jay Crawford</t>
  </si>
  <si>
    <t>Jason Turco</t>
  </si>
  <si>
    <t>Cody Miers</t>
  </si>
  <si>
    <t>Vinícius Yudi</t>
  </si>
  <si>
    <t>Angel Crespo</t>
  </si>
  <si>
    <t>Derek Johnston</t>
  </si>
  <si>
    <t>Aaron Ellsworth</t>
  </si>
  <si>
    <t>Manuel Bo</t>
  </si>
  <si>
    <t>Trevor Ross</t>
  </si>
  <si>
    <t>Mason Powell</t>
  </si>
  <si>
    <t>Arthur IdK</t>
  </si>
  <si>
    <t>Cristian der3ki</t>
  </si>
  <si>
    <t>Alexi Poirier</t>
  </si>
  <si>
    <t>Euan Thompson</t>
  </si>
  <si>
    <t>Jerry Gran</t>
  </si>
  <si>
    <t>Maxime Maximusxxl</t>
  </si>
  <si>
    <t>Jordan MacCarthy</t>
  </si>
  <si>
    <t>Felleskj⌀pet Tjuetjuefire</t>
  </si>
  <si>
    <t>E Ef</t>
  </si>
  <si>
    <t>Sowkar &lt;Torrecolons&gt;</t>
  </si>
  <si>
    <t>Fabián Vaca</t>
  </si>
  <si>
    <t>Fred Weasley</t>
  </si>
  <si>
    <t>Hermione Granger</t>
  </si>
  <si>
    <t>Javier Gomez</t>
  </si>
  <si>
    <t>pat tu</t>
  </si>
  <si>
    <t>guy 4</t>
  </si>
  <si>
    <t>Dale A.</t>
  </si>
  <si>
    <t>Thomas Offe</t>
  </si>
  <si>
    <t>Manel Mancha</t>
  </si>
  <si>
    <t>Timo Goertz</t>
  </si>
  <si>
    <t>Rafael Rivas Luque</t>
  </si>
  <si>
    <t>Stephen Oglesby</t>
  </si>
  <si>
    <t>Juan Monsalve</t>
  </si>
  <si>
    <t>Boswell Little</t>
  </si>
  <si>
    <t>Alberto Donald Trampas</t>
  </si>
  <si>
    <t>TDA 2K</t>
  </si>
  <si>
    <t>Gino Maley</t>
  </si>
  <si>
    <t>JD McHargue</t>
  </si>
  <si>
    <t>Dan Gaskell</t>
  </si>
  <si>
    <t>Nicholas Lucas</t>
  </si>
  <si>
    <t>Rene Terw</t>
  </si>
  <si>
    <t>Alvaro Gonzalez de la Llana</t>
  </si>
  <si>
    <t>Sean Peconi</t>
  </si>
  <si>
    <t>Jaime Santiago</t>
  </si>
  <si>
    <t>Mike Oxmall</t>
  </si>
  <si>
    <t>Lukas Hansen</t>
  </si>
  <si>
    <t>Damien Lewsley</t>
  </si>
  <si>
    <t>Teo .</t>
  </si>
  <si>
    <t>Jay Anderson</t>
  </si>
  <si>
    <t>Sebastian Bradt</t>
  </si>
  <si>
    <t>Bryce Hobson</t>
  </si>
  <si>
    <t>Harley Annetts</t>
  </si>
  <si>
    <t>JP Frantz</t>
  </si>
  <si>
    <t>Steve Fitzsimmons</t>
  </si>
  <si>
    <t>Raul Galan</t>
  </si>
  <si>
    <t>Jonah Winsky</t>
  </si>
  <si>
    <t>Tom Youdale</t>
  </si>
  <si>
    <t>Mark Wang</t>
  </si>
  <si>
    <t>Salvatore Mannilli</t>
  </si>
  <si>
    <t>Will Spencer</t>
  </si>
  <si>
    <t>Jakub JAKOBY Kundrat</t>
  </si>
  <si>
    <t>Caso Kacus</t>
  </si>
  <si>
    <t>Ð¡ÐµÑ€Ð³ÐµÐ¹ ÐšÐ°Ð¼Ð°Ð½Ð¸Ð½</t>
  </si>
  <si>
    <t>Roberto Ramírez Cruz</t>
  </si>
  <si>
    <t>Jeff Lecky</t>
  </si>
  <si>
    <t>Timothy Art</t>
  </si>
  <si>
    <t>Andy Castillo</t>
  </si>
  <si>
    <t>Sam Bouabane</t>
  </si>
  <si>
    <t>Shaun Jarvis</t>
  </si>
  <si>
    <t>Marco Piazzi</t>
  </si>
  <si>
    <t>Blake Habkouk</t>
  </si>
  <si>
    <t>Dragan Ciric</t>
  </si>
  <si>
    <t>Morten M⌀ller</t>
  </si>
  <si>
    <t>Mohamad Haziq Bin Nor Hisham</t>
  </si>
  <si>
    <t>Rodo Ramos</t>
  </si>
  <si>
    <t>Niko Rodriguez</t>
  </si>
  <si>
    <t>Seppo Del Monte</t>
  </si>
  <si>
    <t>Kenneth Clark</t>
  </si>
  <si>
    <t>David Higgins</t>
  </si>
  <si>
    <t>Jose Maria</t>
  </si>
  <si>
    <t>Kike Rodríguez</t>
  </si>
  <si>
    <t>Rodri Vulcania</t>
  </si>
  <si>
    <t>Ville Aalto</t>
  </si>
  <si>
    <t>Spencer Izett</t>
  </si>
  <si>
    <t>coony</t>
  </si>
  <si>
    <t xml:space="preserve">Michael Sales </t>
  </si>
  <si>
    <t>Garry Marshall</t>
  </si>
  <si>
    <t>GABRIEL MATEOS</t>
  </si>
  <si>
    <t>Cody Mckee</t>
  </si>
  <si>
    <t>Camilo Jaramillo</t>
  </si>
  <si>
    <t>Chris Edwards</t>
  </si>
  <si>
    <t>Sam Moore</t>
  </si>
  <si>
    <t>Ari Hunt</t>
  </si>
  <si>
    <t>Jack Walsh</t>
  </si>
  <si>
    <t>Jesper Pedersen</t>
  </si>
  <si>
    <t>Kenelm Tsang</t>
  </si>
  <si>
    <t>Colin Tisdale</t>
  </si>
  <si>
    <t>Cole Desgroseilliers</t>
  </si>
  <si>
    <t>Alex Chaves</t>
  </si>
  <si>
    <t>Shane Cosimeno</t>
  </si>
  <si>
    <t>Franco Qlo</t>
  </si>
  <si>
    <t>Riccardo Dalla Costa</t>
  </si>
  <si>
    <t>Sean Tamboline</t>
  </si>
  <si>
    <t>Peter Williams</t>
  </si>
  <si>
    <t>Kat Rodgers</t>
  </si>
  <si>
    <t>Jesse Morse</t>
  </si>
  <si>
    <t>Taka Jarosz</t>
  </si>
  <si>
    <t>Ben Pelzer</t>
  </si>
  <si>
    <t xml:space="preserve">Spencer Hughes </t>
  </si>
  <si>
    <t>Bob Dobolina</t>
  </si>
  <si>
    <t>Ocean Chan</t>
  </si>
  <si>
    <t>Tipo de Incognito</t>
  </si>
  <si>
    <t>Michael Roberts</t>
  </si>
  <si>
    <t>Luke Manley</t>
  </si>
  <si>
    <t>Donovan Reta</t>
  </si>
  <si>
    <t>James Wiggins</t>
  </si>
  <si>
    <t>Steven C</t>
  </si>
  <si>
    <t>Ranger Fitzpatrick</t>
  </si>
  <si>
    <t>Tashi Reeve</t>
  </si>
  <si>
    <t xml:space="preserve">Steve Phillips </t>
  </si>
  <si>
    <t>Rex McCarrell</t>
  </si>
  <si>
    <t>Taylor Ide</t>
  </si>
  <si>
    <t>Cade Zinza</t>
  </si>
  <si>
    <t>Carl Bates</t>
  </si>
  <si>
    <t>â›ï¸ Javier Céspedes</t>
  </si>
  <si>
    <t>JAIME 7</t>
  </si>
  <si>
    <t>Ethan Monk</t>
  </si>
  <si>
    <t>Joff Slack-Smith</t>
  </si>
  <si>
    <t xml:space="preserve">Chris Nunez </t>
  </si>
  <si>
    <t>Klaas Klaas83</t>
  </si>
  <si>
    <t>Xavier Schmitt</t>
  </si>
  <si>
    <t>Benjamin Benator97</t>
  </si>
  <si>
    <t>William G</t>
  </si>
  <si>
    <t>Antti Ovaskainen</t>
  </si>
  <si>
    <t>Simon Cote</t>
  </si>
  <si>
    <t>Henrik Thorsen</t>
  </si>
  <si>
    <t>Pablo Abarca</t>
  </si>
  <si>
    <t>Máximo del Río</t>
  </si>
  <si>
    <t>Austin Cudmore</t>
  </si>
  <si>
    <t>Darryn Puth</t>
  </si>
  <si>
    <t>Steven Weirmeir</t>
  </si>
  <si>
    <t>Marco Dante Pellegrini</t>
  </si>
  <si>
    <t>KoubiÄ</t>
  </si>
  <si>
    <t>Ben Adlem</t>
  </si>
  <si>
    <t>Warwick Thompson</t>
  </si>
  <si>
    <t>Ferni .</t>
  </si>
  <si>
    <t>Jonathan Richardson</t>
  </si>
  <si>
    <t>Christopher Brinson</t>
  </si>
  <si>
    <t>Jesse Ruddy</t>
  </si>
  <si>
    <t>Glen Chalk</t>
  </si>
  <si>
    <t>Michael Nunn</t>
  </si>
  <si>
    <t>Forrest Reed</t>
  </si>
  <si>
    <t>Nick Funkhouser</t>
  </si>
  <si>
    <t>Dave Hihnala</t>
  </si>
  <si>
    <t>Linn Åberg</t>
  </si>
  <si>
    <t>Joshua Meridew</t>
  </si>
  <si>
    <t>Ambrose Andrienco</t>
  </si>
  <si>
    <t>Dan Heelan</t>
  </si>
  <si>
    <t>Jun De</t>
  </si>
  <si>
    <t>Mario â€œRorschachâ€ López Abril</t>
  </si>
  <si>
    <t>Alexandros Livisianos</t>
  </si>
  <si>
    <t>Yiding Gu</t>
  </si>
  <si>
    <t>Wesley Martin</t>
  </si>
  <si>
    <t>Tony B</t>
  </si>
  <si>
    <t>Matt Parsons</t>
  </si>
  <si>
    <t>Jonathan Montesdeoca</t>
  </si>
  <si>
    <t>Alberto Feria</t>
  </si>
  <si>
    <t>Abe Cnr</t>
  </si>
  <si>
    <t>Brendan Berry</t>
  </si>
  <si>
    <t>Benjamin Jake or Whatever</t>
  </si>
  <si>
    <t>Shannon McLeod</t>
  </si>
  <si>
    <t>James Boots</t>
  </si>
  <si>
    <t>Drew Waggoner</t>
  </si>
  <si>
    <t>Øyvind Olsen</t>
  </si>
  <si>
    <t>Luke Javellana</t>
  </si>
  <si>
    <t>Grant Snodgrass</t>
  </si>
  <si>
    <t>Paul Stewart</t>
  </si>
  <si>
    <t>Lucky Wright</t>
  </si>
  <si>
    <t>Rich Hefferan</t>
  </si>
  <si>
    <t>Ricardo Martinez Saniger</t>
  </si>
  <si>
    <t>Laura Hemsing</t>
  </si>
  <si>
    <t>Daniel Bazor</t>
  </si>
  <si>
    <t>Doc Wright</t>
  </si>
  <si>
    <t>André Hoffmann</t>
  </si>
  <si>
    <t>Linc Sudworth</t>
  </si>
  <si>
    <t>Harry White</t>
  </si>
  <si>
    <t>Jirí Nemrava</t>
  </si>
  <si>
    <t>Megan Arlett</t>
  </si>
  <si>
    <t>Jelani Escobar</t>
  </si>
  <si>
    <t>Hops</t>
  </si>
  <si>
    <t>Teo Hearthguard</t>
  </si>
  <si>
    <t>Bobby Pedeglorio</t>
  </si>
  <si>
    <t>Alexander Philippona</t>
  </si>
  <si>
    <t>CJ Irelan</t>
  </si>
  <si>
    <t>Thomas Aniel</t>
  </si>
  <si>
    <t>Team AoS Poland - B</t>
  </si>
  <si>
    <t>Samuel Sánchez</t>
  </si>
  <si>
    <t>Juan Cifuentes</t>
  </si>
  <si>
    <t>Scott Labrecque</t>
  </si>
  <si>
    <t>RobRob Bush</t>
  </si>
  <si>
    <t>Michael McAbee</t>
  </si>
  <si>
    <t>Ð¡ÐµÐ¼ÐµÐ½ Ð’Ð¾Ñ€Ð¾Ð±ÑŒÐµÐ²</t>
  </si>
  <si>
    <t>Pierrick Le Monze</t>
  </si>
  <si>
    <t>Kramosdi Martín Guijo</t>
  </si>
  <si>
    <t>Fryderyk Davros</t>
  </si>
  <si>
    <t>Chris Styles</t>
  </si>
  <si>
    <t>Funky Monkey</t>
  </si>
  <si>
    <t>Marcus Beauchamp</t>
  </si>
  <si>
    <t>Damian Clarke</t>
  </si>
  <si>
    <t>Kaydien Moore</t>
  </si>
  <si>
    <t>Joseises Joseises</t>
  </si>
  <si>
    <t>Edgardo Ciceri</t>
  </si>
  <si>
    <t>Thomas Dolff</t>
  </si>
  <si>
    <t>Connor Burn</t>
  </si>
  <si>
    <t>Laurence Cripps</t>
  </si>
  <si>
    <t>Nick Harbour</t>
  </si>
  <si>
    <t>william metcalf</t>
  </si>
  <si>
    <t>Joseph Winners</t>
  </si>
  <si>
    <t>Martí Casademont</t>
  </si>
  <si>
    <t>Rob Symes</t>
  </si>
  <si>
    <t>James Kapalin</t>
  </si>
  <si>
    <t>Rob Karlen</t>
  </si>
  <si>
    <t>Brennan Kinley</t>
  </si>
  <si>
    <t>Brian Green</t>
  </si>
  <si>
    <t>Harold Taylor</t>
  </si>
  <si>
    <t>Herman Ravn⌀ Hermansholm</t>
  </si>
  <si>
    <t>Ross Mackintosh</t>
  </si>
  <si>
    <t>Chance Blanchette</t>
  </si>
  <si>
    <t>Raleigh Heath</t>
  </si>
  <si>
    <t>Steven Knight</t>
  </si>
  <si>
    <t>Evan Collier</t>
  </si>
  <si>
    <t>John Oâ€™Connell</t>
  </si>
  <si>
    <t>Amber Carstens</t>
  </si>
  <si>
    <t>Geoff Hankes</t>
  </si>
  <si>
    <t>Camden hill Hill</t>
  </si>
  <si>
    <t>Francisco Martínez Cruz</t>
  </si>
  <si>
    <t>Ringer .</t>
  </si>
  <si>
    <t>Mitch Beau</t>
  </si>
  <si>
    <t>Cameron Fackler</t>
  </si>
  <si>
    <t>Lars Tore Dybdahl</t>
  </si>
  <si>
    <t>Keenan Morris</t>
  </si>
  <si>
    <t>Simon Adcock</t>
  </si>
  <si>
    <t>Alfonso  E</t>
  </si>
  <si>
    <t>Philip Anthony</t>
  </si>
  <si>
    <t>Christopher Crane</t>
  </si>
  <si>
    <t>Brad Blackmore</t>
  </si>
  <si>
    <t>Frank Sneyd</t>
  </si>
  <si>
    <t>Tyler Mengel</t>
  </si>
  <si>
    <t>Bartosz Ewertowski</t>
  </si>
  <si>
    <t>Anthony Dellutri</t>
  </si>
  <si>
    <t>Karl Emil Drenck</t>
  </si>
  <si>
    <t>Robert Santoro</t>
  </si>
  <si>
    <t>Tommy G Big Man</t>
  </si>
  <si>
    <t>Ed Hesik</t>
  </si>
  <si>
    <t>Leigh Caruana</t>
  </si>
  <si>
    <t>Erik Zettlemoyer</t>
  </si>
  <si>
    <t>Eric Valencia</t>
  </si>
  <si>
    <t>Jonathan Schurman</t>
  </si>
  <si>
    <t>Federico Corradini</t>
  </si>
  <si>
    <t>Greg Zweemer</t>
  </si>
  <si>
    <t>Alex Siryi</t>
  </si>
  <si>
    <t>Kevin Grimes</t>
  </si>
  <si>
    <t>Jonathon Stout</t>
  </si>
  <si>
    <t>Signe Myhr</t>
  </si>
  <si>
    <t>Judah Bigelow</t>
  </si>
  <si>
    <t>Mathias Bye</t>
  </si>
  <si>
    <t>Liam Bork-Smith</t>
  </si>
  <si>
    <t>Albert Salmerón</t>
  </si>
  <si>
    <t>Trina Ranjus</t>
  </si>
  <si>
    <t>Juanma Estévez</t>
  </si>
  <si>
    <t>Raphael Peralez</t>
  </si>
  <si>
    <t>Carsen Criss</t>
  </si>
  <si>
    <t>Jesse Reynolds</t>
  </si>
  <si>
    <t>Simon CÃ´té-L'Ã‰cuyer</t>
  </si>
  <si>
    <t>Christian Fuchs</t>
  </si>
  <si>
    <t>Craig Gibson</t>
  </si>
  <si>
    <t>Dan Bower</t>
  </si>
  <si>
    <t>Thomas Terschüren</t>
  </si>
  <si>
    <t>luke Jarrett</t>
  </si>
  <si>
    <t>David Horder</t>
  </si>
  <si>
    <t>Ignacio Pardos Andaluz</t>
  </si>
  <si>
    <t>Kyle Vance</t>
  </si>
  <si>
    <t>Fatsave Hänninen</t>
  </si>
  <si>
    <t>Christopher Abston</t>
  </si>
  <si>
    <t>Julien Saïz</t>
  </si>
  <si>
    <t>Jason Griffith</t>
  </si>
  <si>
    <t>Maximilian13 Müller</t>
  </si>
  <si>
    <t>Ansgar Blume</t>
  </si>
  <si>
    <t>Marvin Gaida</t>
  </si>
  <si>
    <t>Tim Murray</t>
  </si>
  <si>
    <t>graziano pimpolari</t>
  </si>
  <si>
    <t>Tom Bassett</t>
  </si>
  <si>
    <t>Igor Hirsch</t>
  </si>
  <si>
    <t>Harry West</t>
  </si>
  <si>
    <t>Alex Red</t>
  </si>
  <si>
    <t>Dez Burke</t>
  </si>
  <si>
    <t>Dan Sanchez</t>
  </si>
  <si>
    <t>ðŸ›¡ï¸Alex Cardeña</t>
  </si>
  <si>
    <t>Izabella Moore</t>
  </si>
  <si>
    <t>Harley B</t>
  </si>
  <si>
    <t>Sondre Skår</t>
  </si>
  <si>
    <t xml:space="preserve">Selu Fernández </t>
  </si>
  <si>
    <t>Chris Rossi</t>
  </si>
  <si>
    <t>Joshua Foster</t>
  </si>
  <si>
    <t>Rhyce Brown</t>
  </si>
  <si>
    <t>Mirko Fina</t>
  </si>
  <si>
    <t>Theo Coy-Lunn</t>
  </si>
  <si>
    <t>Evan Tomlinson</t>
  </si>
  <si>
    <t>Mark E Skenandore</t>
  </si>
  <si>
    <t>Salvador Arrona</t>
  </si>
  <si>
    <t>Dave Blenner</t>
  </si>
  <si>
    <t>Tom Noble</t>
  </si>
  <si>
    <t>Jennifer Ayers-Brasher</t>
  </si>
  <si>
    <t>Cyle Kalie</t>
  </si>
  <si>
    <t>David Fortin</t>
  </si>
  <si>
    <t>Sean RINGER Soiret</t>
  </si>
  <si>
    <t>Evan Guthmiller</t>
  </si>
  <si>
    <t>Aleksi Keskitalo</t>
  </si>
  <si>
    <t>Zach Soja</t>
  </si>
  <si>
    <t>Cameron Jensen</t>
  </si>
  <si>
    <t>Fere Lanforti</t>
  </si>
  <si>
    <t>Joshua Eckels</t>
  </si>
  <si>
    <t>Aidan Clarke</t>
  </si>
  <si>
    <t>Jason McCain</t>
  </si>
  <si>
    <t>John Yula</t>
  </si>
  <si>
    <t>Pete Oxford</t>
  </si>
  <si>
    <t>Nake Prz</t>
  </si>
  <si>
    <t>Lance Little</t>
  </si>
  <si>
    <t>Damian Loch</t>
  </si>
  <si>
    <t>Chris Heath</t>
  </si>
  <si>
    <t>Pablo García</t>
  </si>
  <si>
    <t>Josito 98</t>
  </si>
  <si>
    <t>Eric Ole Waßmuth</t>
  </si>
  <si>
    <t>Rowan Boccia-Cole</t>
  </si>
  <si>
    <t>narbig alonso</t>
  </si>
  <si>
    <t>Alyosha Downing</t>
  </si>
  <si>
    <t>tyler masse</t>
  </si>
  <si>
    <t>Conor Considine</t>
  </si>
  <si>
    <t>Mark Hall</t>
  </si>
  <si>
    <t>Adam O'Brien</t>
  </si>
  <si>
    <t>Lucas Johnson</t>
  </si>
  <si>
    <t>Giovanni Cenghiaro</t>
  </si>
  <si>
    <t>Yann Wegnez</t>
  </si>
  <si>
    <t>Travis Bowling</t>
  </si>
  <si>
    <t>Anton (Shrek) Sandström</t>
  </si>
  <si>
    <t xml:space="preserve">Rich Morley </t>
  </si>
  <si>
    <t>Nate Louis</t>
  </si>
  <si>
    <t>Kasper Maigaard</t>
  </si>
  <si>
    <t>Joey Bendana</t>
  </si>
  <si>
    <t>Lenn Harrevelt</t>
  </si>
  <si>
    <t>Tanner Lewis</t>
  </si>
  <si>
    <t>Colin Christmas</t>
  </si>
  <si>
    <t>Nick Pilgrim</t>
  </si>
  <si>
    <t>Dummy 3</t>
  </si>
  <si>
    <t>Michael Castillo</t>
  </si>
  <si>
    <t>Constantino García</t>
  </si>
  <si>
    <t>Jimmy Sides</t>
  </si>
  <si>
    <t>David Ucha</t>
  </si>
  <si>
    <t>Zebulon Thelen</t>
  </si>
  <si>
    <t>Adrián Rodríguez Pérez</t>
  </si>
  <si>
    <t>Pepon Hood</t>
  </si>
  <si>
    <t>Greg Dupuis</t>
  </si>
  <si>
    <t>Nicklas Gårdh</t>
  </si>
  <si>
    <t>Gerard O'Brien</t>
  </si>
  <si>
    <t>TEAM FACT - South London Legion Seb Del Monte</t>
  </si>
  <si>
    <t>Chris smith</t>
  </si>
  <si>
    <t>Sharon Makhlin</t>
  </si>
  <si>
    <t>Tom Banks</t>
  </si>
  <si>
    <t>Ash Evans</t>
  </si>
  <si>
    <t>Steve Riley</t>
  </si>
  <si>
    <t>Nik Weirdnob</t>
  </si>
  <si>
    <t>Jaime Herranz Yague</t>
  </si>
  <si>
    <t>Rob Wagaman</t>
  </si>
  <si>
    <t xml:space="preserve">Trent Graham </t>
  </si>
  <si>
    <t>Pat Johnson</t>
  </si>
  <si>
    <t>Szymon "Centrala" Sitarz</t>
  </si>
  <si>
    <t>Ian Honer</t>
  </si>
  <si>
    <t>Jovit Farenas</t>
  </si>
  <si>
    <t>Austin Webb</t>
  </si>
  <si>
    <t>Darren Dallas</t>
  </si>
  <si>
    <t>Teddy Herlen</t>
  </si>
  <si>
    <t>Tana Díaz</t>
  </si>
  <si>
    <t>Mitch Fitzgerald</t>
  </si>
  <si>
    <t>Greg Friggens</t>
  </si>
  <si>
    <t>Tran Danh</t>
  </si>
  <si>
    <t>Milo Webb</t>
  </si>
  <si>
    <t>Bill Crupi</t>
  </si>
  <si>
    <t>Victor Azorin</t>
  </si>
  <si>
    <t>Paul Raymond</t>
  </si>
  <si>
    <t>Gianluca Santori</t>
  </si>
  <si>
    <t>Simone Nannini</t>
  </si>
  <si>
    <t>Henry Weise</t>
  </si>
  <si>
    <t>Cory Blakley</t>
  </si>
  <si>
    <t>Joe Vanolinda</t>
  </si>
  <si>
    <t>Marshall Stevens</t>
  </si>
  <si>
    <t>Levi Bennett</t>
  </si>
  <si>
    <t>Wes Graham</t>
  </si>
  <si>
    <t>Alan Weasley</t>
  </si>
  <si>
    <t>Frédéric Guimond</t>
  </si>
  <si>
    <t>J B</t>
  </si>
  <si>
    <t>Zachary Meinero</t>
  </si>
  <si>
    <t>Jes Bickham</t>
  </si>
  <si>
    <t>Matthew Tait</t>
  </si>
  <si>
    <t>Luis - ArmaGGon</t>
  </si>
  <si>
    <t>Regan O'Halloran</t>
  </si>
  <si>
    <t>Will Potter</t>
  </si>
  <si>
    <t>Jon Dunleavy</t>
  </si>
  <si>
    <t>Ð’Ð¸ÐºÐ° Ð’Ð¸ÐºÐ°</t>
  </si>
  <si>
    <t>David Canty</t>
  </si>
  <si>
    <t>Juanjo Filusero</t>
  </si>
  <si>
    <t>Dominic McCardle</t>
  </si>
  <si>
    <t>Valten Kw</t>
  </si>
  <si>
    <t>Liam Cowin</t>
  </si>
  <si>
    <t>Elias Clinton</t>
  </si>
  <si>
    <t>Westley Hague</t>
  </si>
  <si>
    <t>Jon Wardman</t>
  </si>
  <si>
    <t>Jaap de Munnik</t>
  </si>
  <si>
    <t>Cesar Garcia</t>
  </si>
  <si>
    <t>Billy Hunt</t>
  </si>
  <si>
    <t>Navatar .</t>
  </si>
  <si>
    <t>Phred Discord</t>
  </si>
  <si>
    <t>François Sherwood</t>
  </si>
  <si>
    <t>Marco Borrelli</t>
  </si>
  <si>
    <t xml:space="preserve">Benjamin Tranter </t>
  </si>
  <si>
    <t>Lucas Annunziata</t>
  </si>
  <si>
    <t>Thomas Andreae</t>
  </si>
  <si>
    <t>John Rust</t>
  </si>
  <si>
    <t>Zachary Watkins</t>
  </si>
  <si>
    <t>Liam Petre</t>
  </si>
  <si>
    <t>Alexander Herman</t>
  </si>
  <si>
    <t>Brent Lucas</t>
  </si>
  <si>
    <t>Menghoul King</t>
  </si>
  <si>
    <t>Matthew Cornelison</t>
  </si>
  <si>
    <t>Grayson Wood</t>
  </si>
  <si>
    <t>Brody Burger</t>
  </si>
  <si>
    <t>Nathan Graham</t>
  </si>
  <si>
    <t>Carlos Llorens</t>
  </si>
  <si>
    <t>Emmanuel Matos</t>
  </si>
  <si>
    <t>Brett Frost</t>
  </si>
  <si>
    <t>Dave C</t>
  </si>
  <si>
    <t>Geoff  Douthitt</t>
  </si>
  <si>
    <t>Mikhail Kennerley</t>
  </si>
  <si>
    <t>Daniel Sanchez</t>
  </si>
  <si>
    <t>Maeve Rayson</t>
  </si>
  <si>
    <t>Gunnar Parker</t>
  </si>
  <si>
    <t>Derrick Gibson</t>
  </si>
  <si>
    <t>Nolan Miller</t>
  </si>
  <si>
    <t>Robbie Crossman</t>
  </si>
  <si>
    <t>Spencer Conlon</t>
  </si>
  <si>
    <t>Michael Weinman</t>
  </si>
  <si>
    <t>emily shepherd</t>
  </si>
  <si>
    <t>Zach Kreft</t>
  </si>
  <si>
    <t>Gustav Berggren</t>
  </si>
  <si>
    <t>Winner Dave</t>
  </si>
  <si>
    <t>Shawn Sheppard</t>
  </si>
  <si>
    <t>Jose Joseises</t>
  </si>
  <si>
    <t>Mike Veigel</t>
  </si>
  <si>
    <t>Joshua Raine</t>
  </si>
  <si>
    <t>Paul Tong</t>
  </si>
  <si>
    <t>Frank Pabst</t>
  </si>
  <si>
    <t>Amanda Oâ€™Connell</t>
  </si>
  <si>
    <t>Dean McGunigall</t>
  </si>
  <si>
    <t>Joe Udall</t>
  </si>
  <si>
    <t>Paul Thilert</t>
  </si>
  <si>
    <t>Ben Tanner</t>
  </si>
  <si>
    <t xml:space="preserve">Darron  Styles </t>
  </si>
  <si>
    <t>Nico Menzel</t>
  </si>
  <si>
    <t>Dan Rapson</t>
  </si>
  <si>
    <t>Hjalmar olle</t>
  </si>
  <si>
    <t>Tanner Jones</t>
  </si>
  <si>
    <t>Eric Gómez</t>
  </si>
  <si>
    <t>Stephen Fumich</t>
  </si>
  <si>
    <t>Julya Rebstock</t>
  </si>
  <si>
    <t>Abraham Martinez</t>
  </si>
  <si>
    <t>Matthew Davies</t>
  </si>
  <si>
    <t>Rayner Artiles Rodriguez</t>
  </si>
  <si>
    <t>Kirsty Eley</t>
  </si>
  <si>
    <t>Elijah West</t>
  </si>
  <si>
    <t>Thomas Dixon</t>
  </si>
  <si>
    <t>Barkin Aygun</t>
  </si>
  <si>
    <t>Marvin Dankesreiter</t>
  </si>
  <si>
    <t>Adrián López Cendán</t>
  </si>
  <si>
    <t>Michael Atkins</t>
  </si>
  <si>
    <t>Joel Hennessy</t>
  </si>
  <si>
    <t>Graham Ryder</t>
  </si>
  <si>
    <t>Marten Wulff</t>
  </si>
  <si>
    <t>Antonio Giordani</t>
  </si>
  <si>
    <t>Marco D'Isidoro</t>
  </si>
  <si>
    <t>Jacob Burge</t>
  </si>
  <si>
    <t>Jeffrey Nobbe</t>
  </si>
  <si>
    <t>Mitch Craig</t>
  </si>
  <si>
    <t>Rylee Gardner</t>
  </si>
  <si>
    <t>Gareth Keys</t>
  </si>
  <si>
    <t>Arkadiusz Kowal</t>
  </si>
  <si>
    <t>Kyle Boggs</t>
  </si>
  <si>
    <t>James Berry</t>
  </si>
  <si>
    <t>Nick Powell</t>
  </si>
  <si>
    <t>Dana McDonald</t>
  </si>
  <si>
    <t>Derek Reed</t>
  </si>
  <si>
    <t>Matthias Heer</t>
  </si>
  <si>
    <t xml:space="preserve">Javi Romagosa </t>
  </si>
  <si>
    <t>Jacob Friesenhan</t>
  </si>
  <si>
    <t>Jake Bowley</t>
  </si>
  <si>
    <t>Connor Oâ€™Neill</t>
  </si>
  <si>
    <t>María Jesús Palacios Sanchez</t>
  </si>
  <si>
    <t>Henrik Simonsson</t>
  </si>
  <si>
    <t>Dwight Crowe</t>
  </si>
  <si>
    <t>Scott Andreu</t>
  </si>
  <si>
    <t>David Cole</t>
  </si>
  <si>
    <t>Daniel Shao</t>
  </si>
  <si>
    <t>Braun Teter</t>
  </si>
  <si>
    <t>Brad Cordova</t>
  </si>
  <si>
    <t>Rob Sheridan</t>
  </si>
  <si>
    <t>Alan Lovingood</t>
  </si>
  <si>
    <t>Matthew Strike</t>
  </si>
  <si>
    <t>Nic Verdino</t>
  </si>
  <si>
    <t>Sir Steve Newman of Putney</t>
  </si>
  <si>
    <t>Andrew Hodgson</t>
  </si>
  <si>
    <t>Tom Warren</t>
  </si>
  <si>
    <t>Martin Capard Andersen</t>
  </si>
  <si>
    <t>Andrew Lamb</t>
  </si>
  <si>
    <t>Jonathon Chamberlin</t>
  </si>
  <si>
    <t>Victor Francisco</t>
  </si>
  <si>
    <t>Gerard Falcon</t>
  </si>
  <si>
    <t>Eric Carlson</t>
  </si>
  <si>
    <t>Paul Dickens</t>
  </si>
  <si>
    <t>Kenton Nash</t>
  </si>
  <si>
    <t>Corey Anderson</t>
  </si>
  <si>
    <t>Jayke Hall</t>
  </si>
  <si>
    <t>Frankie Arvayo</t>
  </si>
  <si>
    <t xml:space="preserve">John Triplow </t>
  </si>
  <si>
    <t>Ignacio Rodríguez García</t>
  </si>
  <si>
    <t>Francesco Bernabei</t>
  </si>
  <si>
    <t>VojtÄ›ch Suchý</t>
  </si>
  <si>
    <t>Chris Hallett</t>
  </si>
  <si>
    <t>Antoine Desrosiers</t>
  </si>
  <si>
    <t>Nick Holle</t>
  </si>
  <si>
    <t>Andy Holmes</t>
  </si>
  <si>
    <t>Christian Robson</t>
  </si>
  <si>
    <t>Albert Garcia</t>
  </si>
  <si>
    <t>Sascha Krzyzek</t>
  </si>
  <si>
    <t>Andreas Uebelgünn</t>
  </si>
  <si>
    <t>Jackson Swartz</t>
  </si>
  <si>
    <t>Tommaso Rea</t>
  </si>
  <si>
    <t>Christian Axten</t>
  </si>
  <si>
    <t>Jack Agostini</t>
  </si>
  <si>
    <t>Robert Wilson</t>
  </si>
  <si>
    <t>Andrea preda</t>
  </si>
  <si>
    <t>Daniel Rapson</t>
  </si>
  <si>
    <t>Domenico Montesanto</t>
  </si>
  <si>
    <t>Aaron Mobley</t>
  </si>
  <si>
    <t>Matt Marlow</t>
  </si>
  <si>
    <t>Alan Rodríguez</t>
  </si>
  <si>
    <t>Steven Leighton</t>
  </si>
  <si>
    <t>Ãlvaro Asenjo Guerra</t>
  </si>
  <si>
    <t>Matt Hull</t>
  </si>
  <si>
    <t>Trey Jangaard</t>
  </si>
  <si>
    <t>Mitchell Hynes</t>
  </si>
  <si>
    <t>Natasha D</t>
  </si>
  <si>
    <t>GREGORY GOSS</t>
  </si>
  <si>
    <t>Daniel Patey</t>
  </si>
  <si>
    <t>Peter Tomadoni</t>
  </si>
  <si>
    <t>Stefan Sjöström</t>
  </si>
  <si>
    <t>Raf Cordero</t>
  </si>
  <si>
    <t>Conner Leger</t>
  </si>
  <si>
    <t>Daryl Regan</t>
  </si>
  <si>
    <t>Callum McLaughlin</t>
  </si>
  <si>
    <t>Richard Cooper</t>
  </si>
  <si>
    <t>Jonathan Goulding</t>
  </si>
  <si>
    <t>Joshua Arnold</t>
  </si>
  <si>
    <t>Tim Close</t>
  </si>
  <si>
    <t>Max Huber</t>
  </si>
  <si>
    <t>Antonio Marotta</t>
  </si>
  <si>
    <t>Robert Reid</t>
  </si>
  <si>
    <t>Ryan Kopina</t>
  </si>
  <si>
    <t>Michael Morris</t>
  </si>
  <si>
    <t>Nathan Ward</t>
  </si>
  <si>
    <t>Danny McCarthy</t>
  </si>
  <si>
    <t>Ruth Orr</t>
  </si>
  <si>
    <t>George Zhang</t>
  </si>
  <si>
    <t>Jeremy McAllister</t>
  </si>
  <si>
    <t>Christian Heurung</t>
  </si>
  <si>
    <t>Alexander Madson</t>
  </si>
  <si>
    <t>Marko Skugor</t>
  </si>
  <si>
    <t>Francisco J. Aguado</t>
  </si>
  <si>
    <t>Andrea Zanotti</t>
  </si>
  <si>
    <t>James Elson</t>
  </si>
  <si>
    <t>Christian Holden</t>
  </si>
  <si>
    <t>Hey Woah</t>
  </si>
  <si>
    <t>Benjamin McDougall</t>
  </si>
  <si>
    <t>Matt Buchheit</t>
  </si>
  <si>
    <t>Matthew Martineau</t>
  </si>
  <si>
    <t>Tony Brandt</t>
  </si>
  <si>
    <t>Joel Carne</t>
  </si>
  <si>
    <t>John Thompson</t>
  </si>
  <si>
    <t>Brennan Mai</t>
  </si>
  <si>
    <t>Brallan Lugo</t>
  </si>
  <si>
    <t>Coleman Whittenburg</t>
  </si>
  <si>
    <t>Bailey Strom</t>
  </si>
  <si>
    <t>Martin Karasek</t>
  </si>
  <si>
    <t>A A</t>
  </si>
  <si>
    <t>Nicky Boerboom</t>
  </si>
  <si>
    <t>Henning Schepker</t>
  </si>
  <si>
    <t>carlos gonzalez relinque</t>
  </si>
  <si>
    <t>Andrea Ferrara</t>
  </si>
  <si>
    <t>Enes Humic</t>
  </si>
  <si>
    <t>Aaron Bell</t>
  </si>
  <si>
    <t>Ethan Robisch</t>
  </si>
  <si>
    <t>Ben McBride</t>
  </si>
  <si>
    <t>Gian mattia Pietralunga</t>
  </si>
  <si>
    <t>Andrew Nelson</t>
  </si>
  <si>
    <t>michael boxleitner</t>
  </si>
  <si>
    <t>Brent A Lucas</t>
  </si>
  <si>
    <t>Tyson Probyn</t>
  </si>
  <si>
    <t>Csaba Mészáros</t>
  </si>
  <si>
    <t>Luis Brunson</t>
  </si>
  <si>
    <t>Pony å°é©¬</t>
  </si>
  <si>
    <t>John Tracey</t>
  </si>
  <si>
    <t>Carlos Luna</t>
  </si>
  <si>
    <t>Ken Sattler</t>
  </si>
  <si>
    <t>Mario C.</t>
  </si>
  <si>
    <t>Alan Carruthers</t>
  </si>
  <si>
    <t>Thorsten Muschinski</t>
  </si>
  <si>
    <t>Matthew Davison</t>
  </si>
  <si>
    <t>Who is Roberto Salas</t>
  </si>
  <si>
    <t>Rafael Roca Simo</t>
  </si>
  <si>
    <t>JB Hogan</t>
  </si>
  <si>
    <t>Joe Gioia</t>
  </si>
  <si>
    <t>Ringer3 H</t>
  </si>
  <si>
    <t>Frank Pettinato</t>
  </si>
  <si>
    <t>David Spraggs</t>
  </si>
  <si>
    <t>Kelsey Heinrichs</t>
  </si>
  <si>
    <t>Logan Wright</t>
  </si>
  <si>
    <t>Adam Mosley</t>
  </si>
  <si>
    <t xml:space="preserve">Ben Routier </t>
  </si>
  <si>
    <t>Isaac Champlin</t>
  </si>
  <si>
    <t>Kyle Tilbury</t>
  </si>
  <si>
    <t>Raul Martin</t>
  </si>
  <si>
    <t>Adrián "Vdrivn" Otin Nuez</t>
  </si>
  <si>
    <t>Jason Martinez</t>
  </si>
  <si>
    <t>Matthew Cadena</t>
  </si>
  <si>
    <t>Dusty Tomus</t>
  </si>
  <si>
    <t xml:space="preserve">Elliot Stenson </t>
  </si>
  <si>
    <t>Paco Martín</t>
  </si>
  <si>
    <t>Brett Snape</t>
  </si>
  <si>
    <t>Steffen Endres</t>
  </si>
  <si>
    <t>Jacob Kuglar</t>
  </si>
  <si>
    <t>troy esposito</t>
  </si>
  <si>
    <t>Patrick Palma</t>
  </si>
  <si>
    <t>Matthew Bennett</t>
  </si>
  <si>
    <t>Ricardo Juntas</t>
  </si>
  <si>
    <t>Maik Schönknecht</t>
  </si>
  <si>
    <t>Justin Usry</t>
  </si>
  <si>
    <t>RINGER ITS LIT</t>
  </si>
  <si>
    <t>Joff S</t>
  </si>
  <si>
    <t>Victor Castillo</t>
  </si>
  <si>
    <t>Joshua Gajda</t>
  </si>
  <si>
    <t>Matt Zelus</t>
  </si>
  <si>
    <t>Thorsten Weyand</t>
  </si>
  <si>
    <t>Jamaica - Thomas Fagerholm</t>
  </si>
  <si>
    <t>Joe S</t>
  </si>
  <si>
    <t>Riccardo Vio</t>
  </si>
  <si>
    <t>Cannibal .</t>
  </si>
  <si>
    <t>Alex Ireland</t>
  </si>
  <si>
    <t>Raúl Buceta</t>
  </si>
  <si>
    <t>James Tatsch</t>
  </si>
  <si>
    <t>mike fincher</t>
  </si>
  <si>
    <t>Filip Wall</t>
  </si>
  <si>
    <t>Jarrett Messing</t>
  </si>
  <si>
    <t>Davide Cesario</t>
  </si>
  <si>
    <t>Feras Hathaf</t>
  </si>
  <si>
    <t>Kyle "Khorne Flake" Norman</t>
  </si>
  <si>
    <t>Fran Gomis</t>
  </si>
  <si>
    <t>Jeff Chapman</t>
  </si>
  <si>
    <t>Jonah Campbell</t>
  </si>
  <si>
    <t>Jason Medina</t>
  </si>
  <si>
    <t>Ismael "Pomelo Golfete" Beteta</t>
  </si>
  <si>
    <t>Mitchell Cacio</t>
  </si>
  <si>
    <t>Admiral Withey</t>
  </si>
  <si>
    <t>Dinesh John</t>
  </si>
  <si>
    <t>Douglas Kärrholmen</t>
  </si>
  <si>
    <t>Kirk Bateman</t>
  </si>
  <si>
    <t>Jan Jankowski</t>
  </si>
  <si>
    <t>Zhen Sun</t>
  </si>
  <si>
    <t>Andre Moskopp</t>
  </si>
  <si>
    <t>Brad Adcock</t>
  </si>
  <si>
    <t>MUH DRAGUNS</t>
  </si>
  <si>
    <t>Wolfgang Eschstruth</t>
  </si>
  <si>
    <t>Luc Farly</t>
  </si>
  <si>
    <t>Javier Solana</t>
  </si>
  <si>
    <t>Daniel Yoquelet</t>
  </si>
  <si>
    <t>Chris Wojaczek</t>
  </si>
  <si>
    <t>Wang Qian'yu</t>
  </si>
  <si>
    <t>Eloy Martin</t>
  </si>
  <si>
    <t>Joshua Brown</t>
  </si>
  <si>
    <t>Youri Czepiel</t>
  </si>
  <si>
    <t>Alex Belanger</t>
  </si>
  <si>
    <t>Mateo Martín González</t>
  </si>
  <si>
    <t>Ernest Shirley</t>
  </si>
  <si>
    <t>Dan Tipp</t>
  </si>
  <si>
    <t>Nicholas Hall</t>
  </si>
  <si>
    <t>Gabriel Jones</t>
  </si>
  <si>
    <t>Steve Soltys</t>
  </si>
  <si>
    <t>Grant Larcade</t>
  </si>
  <si>
    <t>ÐÐ¸ÐºÐ¸Ñ‚Ð° ÐšÑƒÑ€Ð·Ð°Ð½Ð¾Ð²</t>
  </si>
  <si>
    <t>Donny Knapp</t>
  </si>
  <si>
    <t>James Kater</t>
  </si>
  <si>
    <t>Martin  Croucher</t>
  </si>
  <si>
    <t>Matt Suter</t>
  </si>
  <si>
    <t>Curtis Hotaling</t>
  </si>
  <si>
    <t>Nate Taylor</t>
  </si>
  <si>
    <t>Pablo Fernández</t>
  </si>
  <si>
    <t>Mark Quigley</t>
  </si>
  <si>
    <t>Jackson Miller</t>
  </si>
  <si>
    <t>Colin Wakelin</t>
  </si>
  <si>
    <t>Johnathan Gladwell</t>
  </si>
  <si>
    <t>Daniel Beach</t>
  </si>
  <si>
    <t>Caleb Cook</t>
  </si>
  <si>
    <t>Pablo Sánchez</t>
  </si>
  <si>
    <t>Robert Beck</t>
  </si>
  <si>
    <t>Jay Dennison</t>
  </si>
  <si>
    <t>Owen Malek</t>
  </si>
  <si>
    <t>Michael Cremer</t>
  </si>
  <si>
    <t>Fred Getling</t>
  </si>
  <si>
    <t>Joshua Mahan</t>
  </si>
  <si>
    <t>Ryan Cook</t>
  </si>
  <si>
    <t xml:space="preserve">Harry  Hoare </t>
  </si>
  <si>
    <t>garrett shurpit</t>
  </si>
  <si>
    <t>Edoardo Miniotti</t>
  </si>
  <si>
    <t>Tobias Brinkmann</t>
  </si>
  <si>
    <t>Charles Bailey</t>
  </si>
  <si>
    <t>Maximilian Eschenbaum</t>
  </si>
  <si>
    <t>Jessie Brant</t>
  </si>
  <si>
    <t>David Karlsson</t>
  </si>
  <si>
    <t>Mattias Dalman</t>
  </si>
  <si>
    <t>Filippo Vittorio Mileo</t>
  </si>
  <si>
    <t>Joseph Brey</t>
  </si>
  <si>
    <t>Jim Cartwright</t>
  </si>
  <si>
    <t>Adam Tirrell</t>
  </si>
  <si>
    <t>Josh Tolan</t>
  </si>
  <si>
    <t>Jesse Neyman</t>
  </si>
  <si>
    <t>Brian Balneaves</t>
  </si>
  <si>
    <t>Adrian López Cendán</t>
  </si>
  <si>
    <t>Oliver Gallia</t>
  </si>
  <si>
    <t>Brian Carlson</t>
  </si>
  <si>
    <t>Jeff Weed</t>
  </si>
  <si>
    <t>Alan Teader</t>
  </si>
  <si>
    <t>Andrea Northup</t>
  </si>
  <si>
    <t>matthew nichols</t>
  </si>
  <si>
    <t>Michael Tomacek</t>
  </si>
  <si>
    <t>Alexa Trafford</t>
  </si>
  <si>
    <t>Matteo Colella</t>
  </si>
  <si>
    <t>Michael Higdon</t>
  </si>
  <si>
    <t>Emilio Torres</t>
  </si>
  <si>
    <t>Alex Celada</t>
  </si>
  <si>
    <t>Josh Clark</t>
  </si>
  <si>
    <t>Peter Doucette</t>
  </si>
  <si>
    <t>Martin Bird</t>
  </si>
  <si>
    <t>Mike Venn</t>
  </si>
  <si>
    <t>Erik Spletzer</t>
  </si>
  <si>
    <t>Steven Joy</t>
  </si>
  <si>
    <t>Jonathan Schenk</t>
  </si>
  <si>
    <t>Dirk Braak</t>
  </si>
  <si>
    <t>Dominik Göll</t>
  </si>
  <si>
    <t>Rosa Hijne</t>
  </si>
  <si>
    <t>Abel Hernandez</t>
  </si>
  <si>
    <t>Josiah Ball</t>
  </si>
  <si>
    <t>Jon Stegamos</t>
  </si>
  <si>
    <t>Jude Frank</t>
  </si>
  <si>
    <t>Richard Morales</t>
  </si>
  <si>
    <t>Matthew Willacy</t>
  </si>
  <si>
    <t>Connor Boccia-cole</t>
  </si>
  <si>
    <t>Tom Steer</t>
  </si>
  <si>
    <t>Chad Kapp</t>
  </si>
  <si>
    <t>Cole McGunigale</t>
  </si>
  <si>
    <t>Joseph Dececchis</t>
  </si>
  <si>
    <t>Phil Corpuz</t>
  </si>
  <si>
    <t>Derek Simmons</t>
  </si>
  <si>
    <t>Paolo Pallini</t>
  </si>
  <si>
    <t>William Coburn</t>
  </si>
  <si>
    <t>Michael Icardi</t>
  </si>
  <si>
    <t>Fletcher Oldaker</t>
  </si>
  <si>
    <t>ÐÐ»ÐµÐºÑÐ°Ð½Ð´Ñ€ Ð‘Ð°Ñ€Ð°Ð½Ð¾Ð²</t>
  </si>
  <si>
    <t>Andrew Matthews</t>
  </si>
  <si>
    <t>Nicholas Lohrmann</t>
  </si>
  <si>
    <t>Trevor Jones</t>
  </si>
  <si>
    <t>Sam Angus</t>
  </si>
  <si>
    <t>Jacob Meyer</t>
  </si>
  <si>
    <t>Alex Griffin</t>
  </si>
  <si>
    <t>Joshua Keal</t>
  </si>
  <si>
    <t>Liam Ball</t>
  </si>
  <si>
    <t>Noah Göttsche</t>
  </si>
  <si>
    <t>Eric Ivarsgård</t>
  </si>
  <si>
    <t>Ian Thulin</t>
  </si>
  <si>
    <t>Miguel Br⌀ndal Nielsen</t>
  </si>
  <si>
    <t>Nik Greymaster</t>
  </si>
  <si>
    <t>Toby â€œSpider-Manâ€ Resnick</t>
  </si>
  <si>
    <t>estudio Khepra</t>
  </si>
  <si>
    <t>Martin Jenkins</t>
  </si>
  <si>
    <t>Sonny Bergman</t>
  </si>
  <si>
    <t>Len Buchanan</t>
  </si>
  <si>
    <t>Nicholas Hulslander</t>
  </si>
  <si>
    <t>Ian Hussey</t>
  </si>
  <si>
    <t>Vincent Souchaud</t>
  </si>
  <si>
    <t>Austyn Martin</t>
  </si>
  <si>
    <t>Jason Gagnon (Fjordgamerz)</t>
  </si>
  <si>
    <t>Jacob Williams</t>
  </si>
  <si>
    <t>Frank Norqvist</t>
  </si>
  <si>
    <t>Thomas Tear</t>
  </si>
  <si>
    <t>Ed Gonzalez</t>
  </si>
  <si>
    <t>Juan Barroso</t>
  </si>
  <si>
    <t>Harrison Stone</t>
  </si>
  <si>
    <t>Hugo Svanborg</t>
  </si>
  <si>
    <t>Chandler Esplin</t>
  </si>
  <si>
    <t>Robert Mellish</t>
  </si>
  <si>
    <t>Keenan ODacre</t>
  </si>
  <si>
    <t>Phillip Green</t>
  </si>
  <si>
    <t>Der3ki Sotek blur</t>
  </si>
  <si>
    <t>stephen bosko</t>
  </si>
  <si>
    <t>Brad Malnar</t>
  </si>
  <si>
    <t>Ulf Törnqvist</t>
  </si>
  <si>
    <t>Andreas Spelberg</t>
  </si>
  <si>
    <t>Brian Holland</t>
  </si>
  <si>
    <t>Robin Baruchet</t>
  </si>
  <si>
    <t>Andy Theobald</t>
  </si>
  <si>
    <t>Daniel Meloling</t>
  </si>
  <si>
    <t>Alejandro Jiménez</t>
  </si>
  <si>
    <t>Luis Andre</t>
  </si>
  <si>
    <t>Juanvi moscardo</t>
  </si>
  <si>
    <t>Chris Paneitz</t>
  </si>
  <si>
    <t>Marcella Happy Birthday Madigan</t>
  </si>
  <si>
    <t>Diego Marquinez</t>
  </si>
  <si>
    <t>Elliot Morrish</t>
  </si>
  <si>
    <t>Ryan Van Alstyne</t>
  </si>
  <si>
    <t>Tobias Holler</t>
  </si>
  <si>
    <t>Jamie Florence</t>
  </si>
  <si>
    <t>Amia Collins</t>
  </si>
  <si>
    <t>Crsig Wirs</t>
  </si>
  <si>
    <t>Joseph Sault</t>
  </si>
  <si>
    <t>Samuel Grude</t>
  </si>
  <si>
    <t>FC de Reservebank</t>
  </si>
  <si>
    <t>Matt Rogets</t>
  </si>
  <si>
    <t>Jim Rasmussen</t>
  </si>
  <si>
    <t>Kenneth Palmer</t>
  </si>
  <si>
    <t>Snakechar Luis</t>
  </si>
  <si>
    <t>Dylan Novicki</t>
  </si>
  <si>
    <t xml:space="preserve">Ryan Dougan </t>
  </si>
  <si>
    <t>Ryan Lynn</t>
  </si>
  <si>
    <t>Christopher McInnis</t>
  </si>
  <si>
    <t>Daniel Madruga</t>
  </si>
  <si>
    <t>James Rouen Stout</t>
  </si>
  <si>
    <t>Matthew Phillips</t>
  </si>
  <si>
    <t>DucaConte Contoni</t>
  </si>
  <si>
    <t>Jan Leonhardt</t>
  </si>
  <si>
    <t>Dave Cook</t>
  </si>
  <si>
    <t>Joseph Markham</t>
  </si>
  <si>
    <t>Dan Parish</t>
  </si>
  <si>
    <t>George Thompson</t>
  </si>
  <si>
    <t>Tom Foreman</t>
  </si>
  <si>
    <t>Pary Johnson</t>
  </si>
  <si>
    <t>Zach Nicholson</t>
  </si>
  <si>
    <t>Eric Johansson</t>
  </si>
  <si>
    <t>Iñigo Ruiz</t>
  </si>
  <si>
    <t>Guillaume Henquez</t>
  </si>
  <si>
    <t>Jones Dave</t>
  </si>
  <si>
    <t>Andrea Red Leurini</t>
  </si>
  <si>
    <t>Thomas zhennan Guan</t>
  </si>
  <si>
    <t>Csaba Lampért</t>
  </si>
  <si>
    <t>Gerardo Atila</t>
  </si>
  <si>
    <t>Gaz Platt</t>
  </si>
  <si>
    <t>Joshua Puey</t>
  </si>
  <si>
    <t>Jonathon B Bentley</t>
  </si>
  <si>
    <t>Andreas Bernestig</t>
  </si>
  <si>
    <t>David Ejnar</t>
  </si>
  <si>
    <t>Philip Sims</t>
  </si>
  <si>
    <t>Giorgio Bravini</t>
  </si>
  <si>
    <t>joshua kirby</t>
  </si>
  <si>
    <t>Adrián Marti</t>
  </si>
  <si>
    <t>Iker C</t>
  </si>
  <si>
    <t>Christian Kolding</t>
  </si>
  <si>
    <t>René â€žRenoldsonâ€œ Horký</t>
  </si>
  <si>
    <t>Mattias Hänninen</t>
  </si>
  <si>
    <t>Jeremy Taylor</t>
  </si>
  <si>
    <t>Joe M</t>
  </si>
  <si>
    <t>Ãlvaro Sánchez Platón</t>
  </si>
  <si>
    <t>Keith Stone</t>
  </si>
  <si>
    <t>Daniel Chester</t>
  </si>
  <si>
    <t>Richard Grayson</t>
  </si>
  <si>
    <t>Lincoln Sudworth</t>
  </si>
  <si>
    <t>Cristian Mateos Garcia</t>
  </si>
  <si>
    <t>Jerrod Whaley</t>
  </si>
  <si>
    <t>Jacob Browning</t>
  </si>
  <si>
    <t>Qing Qing</t>
  </si>
  <si>
    <t>Lukas Harder</t>
  </si>
  <si>
    <t>James Hay</t>
  </si>
  <si>
    <t>Calle Sundqvist</t>
  </si>
  <si>
    <t>Matt Greenberg</t>
  </si>
  <si>
    <t>Octavia Groce</t>
  </si>
  <si>
    <t>Rene Francis</t>
  </si>
  <si>
    <t>Mike Grant</t>
  </si>
  <si>
    <t>Alistair Marquis-Carr</t>
  </si>
  <si>
    <t>David Attali</t>
  </si>
  <si>
    <t>Eric Hilgendorf</t>
  </si>
  <si>
    <t>Linus Nyström</t>
  </si>
  <si>
    <t>Ian Knuckey</t>
  </si>
  <si>
    <t>Connors Eilersen</t>
  </si>
  <si>
    <t>TJ Hubbard</t>
  </si>
  <si>
    <t>Michelle Dickson</t>
  </si>
  <si>
    <t>Luis Martin Ocaña Delgado</t>
  </si>
  <si>
    <t>Bobby Thomas</t>
  </si>
  <si>
    <t>Jon Silvestri</t>
  </si>
  <si>
    <t>Bram Fitzsimonds</t>
  </si>
  <si>
    <t>David Jones</t>
  </si>
  <si>
    <t>Landolfi Vincenzo</t>
  </si>
  <si>
    <t>Azaghalt Akallabeth</t>
  </si>
  <si>
    <t>Robert Morris</t>
  </si>
  <si>
    <t>Eder Amayuelas</t>
  </si>
  <si>
    <t>Dik Gregor</t>
  </si>
  <si>
    <t>Kaleb Wagar</t>
  </si>
  <si>
    <t>Jose Gomez Navarro</t>
  </si>
  <si>
    <t>Dennis Längert</t>
  </si>
  <si>
    <t>Scott Piper</t>
  </si>
  <si>
    <t>Björn Müller</t>
  </si>
  <si>
    <t>Chris Dreher</t>
  </si>
  <si>
    <t>Mirco Theurer</t>
  </si>
  <si>
    <t>Leonhard Franke</t>
  </si>
  <si>
    <t>Omer Zauber</t>
  </si>
  <si>
    <t>Frosty Snowman</t>
  </si>
  <si>
    <t>fish big</t>
  </si>
  <si>
    <t>Kaleb Reyman</t>
  </si>
  <si>
    <t>Nemanja JoviÄic</t>
  </si>
  <si>
    <t>Paul Seghers</t>
  </si>
  <si>
    <t>Arnold Schroder</t>
  </si>
  <si>
    <t xml:space="preserve">Sam McGuiggan </t>
  </si>
  <si>
    <t>Ryan Coggin</t>
  </si>
  <si>
    <t>Ildefonso Domingo</t>
  </si>
  <si>
    <t>Tristan Hoell</t>
  </si>
  <si>
    <t>Michael Linzner</t>
  </si>
  <si>
    <t>Alex Hogan</t>
  </si>
  <si>
    <t>Thomas Oâ€™Brien</t>
  </si>
  <si>
    <t>Kristopher Kohler</t>
  </si>
  <si>
    <t>Sean Gorman</t>
  </si>
  <si>
    <t>Nicklas Bisbo</t>
  </si>
  <si>
    <t>Jonathon Williams</t>
  </si>
  <si>
    <t>David Colom</t>
  </si>
  <si>
    <t>Nicholas Vaughan</t>
  </si>
  <si>
    <t>Nathanial Waxler</t>
  </si>
  <si>
    <t>Steve Brown</t>
  </si>
  <si>
    <t>Jeffrey Schaefer</t>
  </si>
  <si>
    <t>Giammarco Galleia</t>
  </si>
  <si>
    <t>Markus Grubmüller</t>
  </si>
  <si>
    <t>Phil Skelton</t>
  </si>
  <si>
    <t>Simon-Patrick Winter</t>
  </si>
  <si>
    <t>Jan Bedia</t>
  </si>
  <si>
    <t>James Hutchinson</t>
  </si>
  <si>
    <t>Pascual Fernandez</t>
  </si>
  <si>
    <t>Greg  Greenfield</t>
  </si>
  <si>
    <t>Daniel Ruiz</t>
  </si>
  <si>
    <t>Andrew Brander</t>
  </si>
  <si>
    <t>Gianni Tanner</t>
  </si>
  <si>
    <t>Charles Slawson</t>
  </si>
  <si>
    <t>Rafael Falcon Moya</t>
  </si>
  <si>
    <t>Seth Sinsabaugh</t>
  </si>
  <si>
    <t>Tyson Gleeson</t>
  </si>
  <si>
    <t>Pol Mancebo Carmona</t>
  </si>
  <si>
    <t>Quinn Mudry</t>
  </si>
  <si>
    <t>Steffen Kurth</t>
  </si>
  <si>
    <t>Kirra Martin</t>
  </si>
  <si>
    <t>chris whitfield</t>
  </si>
  <si>
    <t>Reid Bambridge</t>
  </si>
  <si>
    <t>Dana Boal</t>
  </si>
  <si>
    <t>Ned Cartwright</t>
  </si>
  <si>
    <t>Andrew Carney</t>
  </si>
  <si>
    <t>Nathaniel Ball</t>
  </si>
  <si>
    <t>Daniel Lake</t>
  </si>
  <si>
    <t>Roberto Ramírez</t>
  </si>
  <si>
    <t>danila tep</t>
  </si>
  <si>
    <t>Matt Wesolowski</t>
  </si>
  <si>
    <t>jose m. â€œKhazindalâ€ martin perez</t>
  </si>
  <si>
    <t>Edward Smith</t>
  </si>
  <si>
    <t>David Blanchard</t>
  </si>
  <si>
    <t>Steven Rowland</t>
  </si>
  <si>
    <t>Gael Lafenetre</t>
  </si>
  <si>
    <t>Arthur Treitl</t>
  </si>
  <si>
    <t>Marcel  Fisher</t>
  </si>
  <si>
    <t>Sánta Barnabás</t>
  </si>
  <si>
    <t>Nicholas Sigur</t>
  </si>
  <si>
    <t>Tyler Powell</t>
  </si>
  <si>
    <t>Megan Rose Nelson</t>
  </si>
  <si>
    <t>Hugo González</t>
  </si>
  <si>
    <t>Johan Börjesson</t>
  </si>
  <si>
    <t>Thomas Orskaug</t>
  </si>
  <si>
    <t>Sam Crean</t>
  </si>
  <si>
    <t>Shaun Doesn't Know How to Use a Signup Sheet</t>
  </si>
  <si>
    <t>Sebastian Arndt</t>
  </si>
  <si>
    <t>Martin Kusovski</t>
  </si>
  <si>
    <t>Jonathon Kyprianidis</t>
  </si>
  <si>
    <t>Austin Black</t>
  </si>
  <si>
    <t>Eirik S⌀raa</t>
  </si>
  <si>
    <t>Jonatan Lopez</t>
  </si>
  <si>
    <t>Patricio Escauriaza</t>
  </si>
  <si>
    <t>Roger Modderman</t>
  </si>
  <si>
    <t>Bellissimo Bona</t>
  </si>
  <si>
    <t>Will Verdino</t>
  </si>
  <si>
    <t>Jake Vingless</t>
  </si>
  <si>
    <t>Dinesh a</t>
  </si>
  <si>
    <t>Michael C</t>
  </si>
  <si>
    <t>Maurice Robinson</t>
  </si>
  <si>
    <t>Sebastian Edwards</t>
  </si>
  <si>
    <t>Stuart Corin</t>
  </si>
  <si>
    <t>Aaron Quilty</t>
  </si>
  <si>
    <t>Shaun Tubman</t>
  </si>
  <si>
    <t>Craig TheLegend27</t>
  </si>
  <si>
    <t>Matteo ClericÃ²</t>
  </si>
  <si>
    <t>Thompson Forker</t>
  </si>
  <si>
    <t>Miles Mailman</t>
  </si>
  <si>
    <t>Haydn Morris</t>
  </si>
  <si>
    <t>Jeremy Rosier</t>
  </si>
  <si>
    <t>Matt Noblett</t>
  </si>
  <si>
    <t>Kane Anderson</t>
  </si>
  <si>
    <t xml:space="preserve">Luke Burrough </t>
  </si>
  <si>
    <t>Jacob Harant</t>
  </si>
  <si>
    <t>Matt Kershaw</t>
  </si>
  <si>
    <t>Grimor \m/</t>
  </si>
  <si>
    <t xml:space="preserve">Ben Cochrane </t>
  </si>
  <si>
    <t>Stak Kavadias</t>
  </si>
  <si>
    <t>Chris Werner</t>
  </si>
  <si>
    <t>Simon-Patrick "Skom" Winter</t>
  </si>
  <si>
    <t>Oscar MOTTA PALOMARES</t>
  </si>
  <si>
    <t>Aiden Stockman</t>
  </si>
  <si>
    <t>Bastian Bappert</t>
  </si>
  <si>
    <t>Micah Tate</t>
  </si>
  <si>
    <t>Matthew Marting</t>
  </si>
  <si>
    <t>Pepillo El que pinta</t>
  </si>
  <si>
    <t>Dan Glanville</t>
  </si>
  <si>
    <t>Ludde Pudde</t>
  </si>
  <si>
    <t>David Peel</t>
  </si>
  <si>
    <t>Daegan Arnold</t>
  </si>
  <si>
    <t>Ryan Posey</t>
  </si>
  <si>
    <t>Anthony Sterling</t>
  </si>
  <si>
    <t>JJ Nolie</t>
  </si>
  <si>
    <t>James LeSueur</t>
  </si>
  <si>
    <t>Austin Stonebraker</t>
  </si>
  <si>
    <t>Gigi Frayer</t>
  </si>
  <si>
    <t>Emil San Sebastian Hurtig</t>
  </si>
  <si>
    <t>Jordan Nuckolls</t>
  </si>
  <si>
    <t>Wojtek PÄ…chalski</t>
  </si>
  <si>
    <t>Ashly Taylor</t>
  </si>
  <si>
    <t>Torbj⌀rn Larsen</t>
  </si>
  <si>
    <t>Mira Berry</t>
  </si>
  <si>
    <t>Rene Renoldson</t>
  </si>
  <si>
    <t>Danny O'Shea</t>
  </si>
  <si>
    <t>Pau siquier</t>
  </si>
  <si>
    <t>David Morgan</t>
  </si>
  <si>
    <t>NICHOLAS HEUGEL</t>
  </si>
  <si>
    <t>Matt Matyasik</t>
  </si>
  <si>
    <t>Elliott Ireland</t>
  </si>
  <si>
    <t>Matt Crowther</t>
  </si>
  <si>
    <t>Carson Shurpit</t>
  </si>
  <si>
    <t>Jordan Kennedy</t>
  </si>
  <si>
    <t>Brayden Gomez</t>
  </si>
  <si>
    <t>Calvin Cousins</t>
  </si>
  <si>
    <t>Gary Bartlett</t>
  </si>
  <si>
    <t>Cody Sweeney</t>
  </si>
  <si>
    <t xml:space="preserve">ÐÐ»ÐµÐºÑÐ°Ð½Ð´Ñ€ ÐšÑƒÐ³ÑƒÐ±Ð°ÐµÐ² </t>
  </si>
  <si>
    <t>Spencer Miller</t>
  </si>
  <si>
    <t>Natachia Attewell</t>
  </si>
  <si>
    <t>Xiaorong Mu</t>
  </si>
  <si>
    <t>(Charles) Carlos González Relinque</t>
  </si>
  <si>
    <t>Roy Teylir</t>
  </si>
  <si>
    <t>FORREST PRATHER</t>
  </si>
  <si>
    <t>Blake Hastings</t>
  </si>
  <si>
    <t>Louis Emerson Tong</t>
  </si>
  <si>
    <t>Daniel Harris</t>
  </si>
  <si>
    <t>Isaiah Schleis-Hooyman</t>
  </si>
  <si>
    <t>Jan Endre Pettersen</t>
  </si>
  <si>
    <t>Francesco Bertozzo</t>
  </si>
  <si>
    <t>Liam Henderson</t>
  </si>
  <si>
    <t>Samuel Pino</t>
  </si>
  <si>
    <t>Javi Romagosa</t>
  </si>
  <si>
    <t>Gabriel Borg</t>
  </si>
  <si>
    <t>Andrew Dart</t>
  </si>
  <si>
    <t>Dan Banks</t>
  </si>
  <si>
    <t>Ruben Palomar</t>
  </si>
  <si>
    <t>Diego Naressi</t>
  </si>
  <si>
    <t>Connor Bayliss</t>
  </si>
  <si>
    <t>Phil Lovegrove</t>
  </si>
  <si>
    <t>Eduardo Sánchez Montero</t>
  </si>
  <si>
    <t>Carlo Verpoort</t>
  </si>
  <si>
    <t>Gottfried Fraissler</t>
  </si>
  <si>
    <t>Ben Schimmoller</t>
  </si>
  <si>
    <t>Robert Vandeusen</t>
  </si>
  <si>
    <t>Alberto "ING" Candelas</t>
  </si>
  <si>
    <t>Big Sam</t>
  </si>
  <si>
    <t>Gilbert Foyle</t>
  </si>
  <si>
    <t>Egor Kalinin</t>
  </si>
  <si>
    <t>Joe Cowgill</t>
  </si>
  <si>
    <t>Marco Prada</t>
  </si>
  <si>
    <t>Kadyn Wheeler</t>
  </si>
  <si>
    <t>Pavel Kuznetsov</t>
  </si>
  <si>
    <t>Sean Rinder</t>
  </si>
  <si>
    <t>Aaron Watts</t>
  </si>
  <si>
    <t>Jo MFDay</t>
  </si>
  <si>
    <t>Jason Mitchell</t>
  </si>
  <si>
    <t>Alberto Marzocchi</t>
  </si>
  <si>
    <t>Eric Westberg</t>
  </si>
  <si>
    <t>Jon Floe</t>
  </si>
  <si>
    <t>Brooke T</t>
  </si>
  <si>
    <t>Jack Bennett</t>
  </si>
  <si>
    <t>George Chang</t>
  </si>
  <si>
    <t>Massimo Rispetto</t>
  </si>
  <si>
    <t>James Kavanagh</t>
  </si>
  <si>
    <t>Hugh Vogt</t>
  </si>
  <si>
    <t>peter ralston</t>
  </si>
  <si>
    <t>Chris DiPeso</t>
  </si>
  <si>
    <t>Jason Mericle</t>
  </si>
  <si>
    <t>Nate Tetley</t>
  </si>
  <si>
    <t>Azreal -</t>
  </si>
  <si>
    <t>Bob Poole</t>
  </si>
  <si>
    <t>Matt Egan</t>
  </si>
  <si>
    <t>Sergio Ramos</t>
  </si>
  <si>
    <t>Jason Tice</t>
  </si>
  <si>
    <t>Ernie Garcia</t>
  </si>
  <si>
    <t>Dana Janssen</t>
  </si>
  <si>
    <t>Damian Navarro</t>
  </si>
  <si>
    <t>Jim Downie</t>
  </si>
  <si>
    <t>Wiking Holmkvist</t>
  </si>
  <si>
    <t>Tyler Tagle</t>
  </si>
  <si>
    <t>Tom King</t>
  </si>
  <si>
    <t>Alberto Jordan</t>
  </si>
  <si>
    <t>Rick Deane</t>
  </si>
  <si>
    <t>Ryan Parker</t>
  </si>
  <si>
    <t>Erik J. Bradshaw</t>
  </si>
  <si>
    <t>Colin Hartloper</t>
  </si>
  <si>
    <t>Rich Fairbrother</t>
  </si>
  <si>
    <t>Audie Garver</t>
  </si>
  <si>
    <t>Jack Harrison</t>
  </si>
  <si>
    <t>Benjamin Palmer</t>
  </si>
  <si>
    <t>James Houston</t>
  </si>
  <si>
    <t>Nikk Sturm</t>
  </si>
  <si>
    <t>Elliot Krueger</t>
  </si>
  <si>
    <t>leo Díaz</t>
  </si>
  <si>
    <t>Toufik Lakehal</t>
  </si>
  <si>
    <t>Ben Newcomb</t>
  </si>
  <si>
    <t>Ben McDougall</t>
  </si>
  <si>
    <t>Brad Armstrong</t>
  </si>
  <si>
    <t>Naiem Hanif</t>
  </si>
  <si>
    <t>Callum Stewart</t>
  </si>
  <si>
    <t>Brian Beckman</t>
  </si>
  <si>
    <t>Gabriel Pacheco</t>
  </si>
  <si>
    <t>cristobal duran</t>
  </si>
  <si>
    <t>Paul Marshallsay</t>
  </si>
  <si>
    <t>Marc Wislon wilson</t>
  </si>
  <si>
    <t>John Kelly</t>
  </si>
  <si>
    <t>Benjamin Dobres</t>
  </si>
  <si>
    <t>Ravenrei -</t>
  </si>
  <si>
    <t>Sean  Soiret</t>
  </si>
  <si>
    <t>Francisco Perales</t>
  </si>
  <si>
    <t>Austen Lane</t>
  </si>
  <si>
    <t>Steven Drury</t>
  </si>
  <si>
    <t>Tim Cichos</t>
  </si>
  <si>
    <t>George Whicher</t>
  </si>
  <si>
    <t>Kane Mckenzie</t>
  </si>
  <si>
    <t>Ondrej â€œOrzoâ€ Benda</t>
  </si>
  <si>
    <t>Peter Cumlord Vajnar</t>
  </si>
  <si>
    <t>Father and Son</t>
  </si>
  <si>
    <t>S⌀ren Jeppesen</t>
  </si>
  <si>
    <t>Ben Black</t>
  </si>
  <si>
    <t>Kasper Petersen</t>
  </si>
  <si>
    <t>Beppino Dargeni</t>
  </si>
  <si>
    <t>Cody Evans</t>
  </si>
  <si>
    <t>Markus Pettersson</t>
  </si>
  <si>
    <t>Alberto Mola</t>
  </si>
  <si>
    <t>Sam Weaver</t>
  </si>
  <si>
    <t>Axel Ericastilla</t>
  </si>
  <si>
    <t>Mathew Halvorson</t>
  </si>
  <si>
    <t>Oglesby Stephen</t>
  </si>
  <si>
    <t xml:space="preserve">Kieran McParland </t>
  </si>
  <si>
    <t>Juan Manuel Izquierdo Sanchez</t>
  </si>
  <si>
    <t>Ele Crocianelli</t>
  </si>
  <si>
    <t>Ricky Arevalo</t>
  </si>
  <si>
    <t>Jacob Gilley</t>
  </si>
  <si>
    <t>Andrea Ballini</t>
  </si>
  <si>
    <t>Nathan Eppinger</t>
  </si>
  <si>
    <t>Vincent Chandler</t>
  </si>
  <si>
    <t>Gavin Frazier</t>
  </si>
  <si>
    <t>Colin McCain</t>
  </si>
  <si>
    <t>Rich Sanders</t>
  </si>
  <si>
    <t>Andrea Romano</t>
  </si>
  <si>
    <t>Hunter Cheney</t>
  </si>
  <si>
    <t>Alejandro Tendero Delicado</t>
  </si>
  <si>
    <t>Michael Platt</t>
  </si>
  <si>
    <t>Austin Smith</t>
  </si>
  <si>
    <t>Jacob Moyer</t>
  </si>
  <si>
    <t>Tom Leighton</t>
  </si>
  <si>
    <t>Eneko Jumenez</t>
  </si>
  <si>
    <t>Andreas Packroff</t>
  </si>
  <si>
    <t>Benjamin Powers</t>
  </si>
  <si>
    <t>Mikey Rhodes</t>
  </si>
  <si>
    <t>Javier Gómez</t>
  </si>
  <si>
    <t xml:space="preserve">Alex McGee </t>
  </si>
  <si>
    <t>Jason Ramola</t>
  </si>
  <si>
    <t>Andrew Hartwell</t>
  </si>
  <si>
    <t>Nick Piepmeier</t>
  </si>
  <si>
    <t>Dario Canto Fornell</t>
  </si>
  <si>
    <t>Andreas Brommer</t>
  </si>
  <si>
    <t>Hao Guo</t>
  </si>
  <si>
    <t>Greg Fernandez</t>
  </si>
  <si>
    <t>Matthias Oranien</t>
  </si>
  <si>
    <t>Stanley Banks</t>
  </si>
  <si>
    <t>Adomas Kolcinas</t>
  </si>
  <si>
    <t>Domin Benitez</t>
  </si>
  <si>
    <t>scott pelues</t>
  </si>
  <si>
    <t>Eric Rodrigues</t>
  </si>
  <si>
    <t>Álvaro Sánchez Platón</t>
  </si>
  <si>
    <t>Beth Brissenden</t>
  </si>
  <si>
    <t>Tom Carter</t>
  </si>
  <si>
    <t>Mario Schaaf</t>
  </si>
  <si>
    <t>Roger Dunbar</t>
  </si>
  <si>
    <t>Shawn Seibel</t>
  </si>
  <si>
    <t>Ricardo García de Vinuesa López DartSpn</t>
  </si>
  <si>
    <t>Scott Cook</t>
  </si>
  <si>
    <t>Isaac Khepra</t>
  </si>
  <si>
    <t>Devin Rollender</t>
  </si>
  <si>
    <t>Timothy Bevan</t>
  </si>
  <si>
    <t>Marcus vestin</t>
  </si>
  <si>
    <t>Justin Crain</t>
  </si>
  <si>
    <t>Grant George</t>
  </si>
  <si>
    <t>CJ Young</t>
  </si>
  <si>
    <t>Frank Patton</t>
  </si>
  <si>
    <t>Roger Avila</t>
  </si>
  <si>
    <t>Brian Richardson</t>
  </si>
  <si>
    <t>Maciek Janik</t>
  </si>
  <si>
    <t>Chris Bambam</t>
  </si>
  <si>
    <t>Ian Clarke</t>
  </si>
  <si>
    <t>Noah Amsterdam</t>
  </si>
  <si>
    <t>Matt Witek</t>
  </si>
  <si>
    <t>Nate Miller</t>
  </si>
  <si>
    <t>Emily Autumn</t>
  </si>
  <si>
    <t>Laura Ulrika</t>
  </si>
  <si>
    <t>Riccardo Della Costa</t>
  </si>
  <si>
    <t>Chris Brantley</t>
  </si>
  <si>
    <t>Jesse Li</t>
  </si>
  <si>
    <t>Vladimir El Nick</t>
  </si>
  <si>
    <t>Matthew Reher</t>
  </si>
  <si>
    <t>Devin Lopez</t>
  </si>
  <si>
    <t>Matthew Graesser</t>
  </si>
  <si>
    <t>Simon McGowan</t>
  </si>
  <si>
    <t>Ryan Moser</t>
  </si>
  <si>
    <t>Gábor TörÅ‘</t>
  </si>
  <si>
    <t>Chris Roberts</t>
  </si>
  <si>
    <t>Maurizio Truzzi JOLLY</t>
  </si>
  <si>
    <t>Thomas Berry</t>
  </si>
  <si>
    <t>Mario Guardian</t>
  </si>
  <si>
    <t xml:space="preserve">Martin Dahl Eriksen </t>
  </si>
  <si>
    <t>Marco Pinamonti</t>
  </si>
  <si>
    <t>Ringer Of Death</t>
  </si>
  <si>
    <t>James Crawford</t>
  </si>
  <si>
    <t>Benjamin Floyd</t>
  </si>
  <si>
    <t>Alex Madson</t>
  </si>
  <si>
    <t>Charles Bourrins Pingouins Routhier</t>
  </si>
  <si>
    <t>Ibai Bengoa</t>
  </si>
  <si>
    <t>Rudy Marin</t>
  </si>
  <si>
    <t>Rene Ballester Borruey</t>
  </si>
  <si>
    <t>Brandon Flynn</t>
  </si>
  <si>
    <t>Aitor García Mondéjar</t>
  </si>
  <si>
    <t>Vin Araujo</t>
  </si>
  <si>
    <t>Xia liang</t>
  </si>
  <si>
    <t>Tzane Cross</t>
  </si>
  <si>
    <t>Simone Gilli</t>
  </si>
  <si>
    <t>Martin Inglis</t>
  </si>
  <si>
    <t>Fran The Man</t>
  </si>
  <si>
    <t>Nick Knight</t>
  </si>
  <si>
    <t>Urbin Zoltan</t>
  </si>
  <si>
    <t>Pol Enrich</t>
  </si>
  <si>
    <t>Yechiel Garcia</t>
  </si>
  <si>
    <t>Strasz Straszewski</t>
  </si>
  <si>
    <t>Mitchell Craig</t>
  </si>
  <si>
    <t>Caleb Molden</t>
  </si>
  <si>
    <t>Andy Marren</t>
  </si>
  <si>
    <t>Bailey Workman</t>
  </si>
  <si>
    <t>Carlos Alonso</t>
  </si>
  <si>
    <t>Dylan Servis</t>
  </si>
  <si>
    <t>Marco Ridolfi</t>
  </si>
  <si>
    <t>Simon Mielke</t>
  </si>
  <si>
    <t>Alessandro Ciano</t>
  </si>
  <si>
    <t>Ville Ilomäki</t>
  </si>
  <si>
    <t>AAAA AAAA</t>
  </si>
  <si>
    <t>Ivan Pistamiglio</t>
  </si>
  <si>
    <t>Matthew  Atkins-Smith</t>
  </si>
  <si>
    <t>Anna Tapper</t>
  </si>
  <si>
    <t>William Broughton</t>
  </si>
  <si>
    <t>Luc de Groen-Schram</t>
  </si>
  <si>
    <t>Justin Lawerence</t>
  </si>
  <si>
    <t>Remington le</t>
  </si>
  <si>
    <t>Spencer Shatto</t>
  </si>
  <si>
    <t>Ryen Sherrifs</t>
  </si>
  <si>
    <t>Michele Ricossa</t>
  </si>
  <si>
    <t>Simon Gookin</t>
  </si>
  <si>
    <t>Evan Wilson</t>
  </si>
  <si>
    <t>Ryan Zimmerman</t>
  </si>
  <si>
    <t>Michael Corbet</t>
  </si>
  <si>
    <t>Miguel Gabriel Mendoza</t>
  </si>
  <si>
    <t>Christopher DeMent</t>
  </si>
  <si>
    <t>Blake Johnson</t>
  </si>
  <si>
    <t>Scott Mills</t>
  </si>
  <si>
    <t>Borja Delgado Garcia</t>
  </si>
  <si>
    <t>Alex Thornbury</t>
  </si>
  <si>
    <t>Pau Amat</t>
  </si>
  <si>
    <t>Wesley Roberts</t>
  </si>
  <si>
    <t>Kenneth Robinson</t>
  </si>
  <si>
    <t>Jon C</t>
  </si>
  <si>
    <t>Andre Atassio</t>
  </si>
  <si>
    <t>M S</t>
  </si>
  <si>
    <t>Jm Andreu</t>
  </si>
  <si>
    <t>Jesús Seiya</t>
  </si>
  <si>
    <t>Gornik Weirdnob</t>
  </si>
  <si>
    <t>Franxu Axo of Sigmar</t>
  </si>
  <si>
    <t>Puto Maldad</t>
  </si>
  <si>
    <t>Nick Villegas</t>
  </si>
  <si>
    <t>Víctor Puertolas Salañer</t>
  </si>
  <si>
    <t>Colt Robles</t>
  </si>
  <si>
    <t>Lauren Tierney</t>
  </si>
  <si>
    <t>Gigi Hurst</t>
  </si>
  <si>
    <t>Juan Carlos Alcala Oliver</t>
  </si>
  <si>
    <t>Robert Bunting</t>
  </si>
  <si>
    <t>Warhammer Dad</t>
  </si>
  <si>
    <t>Derek Johnson</t>
  </si>
  <si>
    <t>Joel Kelly</t>
  </si>
  <si>
    <t>Javi Romagosa Nebreda</t>
  </si>
  <si>
    <t>Sebastian Dosson</t>
  </si>
  <si>
    <t>William Bankard</t>
  </si>
  <si>
    <t>Christopher Sandin Johansson</t>
  </si>
  <si>
    <t>danny hyland</t>
  </si>
  <si>
    <t>The Firimiiiino</t>
  </si>
  <si>
    <t>Jorge Marchán Escudero</t>
  </si>
  <si>
    <t>Jort Hardon</t>
  </si>
  <si>
    <t>çŽ‹ æ¢“å®‡</t>
  </si>
  <si>
    <t>Pasquale Laria</t>
  </si>
  <si>
    <t>Jennifer Lenz</t>
  </si>
  <si>
    <t>Jaime Cruz</t>
  </si>
  <si>
    <t>Christopher Walker</t>
  </si>
  <si>
    <t>Wayne McKechnie Evans</t>
  </si>
  <si>
    <t>Jordan Blanco</t>
  </si>
  <si>
    <t>Jony Kaijankoski</t>
  </si>
  <si>
    <t>Fabio "Geizhals" Harth</t>
  </si>
  <si>
    <t>Andrew Biggins</t>
  </si>
  <si>
    <t>mike ? ?</t>
  </si>
  <si>
    <t>Devin Mcmullin</t>
  </si>
  <si>
    <t>David McLelland</t>
  </si>
  <si>
    <t>Thomas Leaman</t>
  </si>
  <si>
    <t>Mario Carpio</t>
  </si>
  <si>
    <t>Eric Taylor</t>
  </si>
  <si>
    <t>Joseph Roberts</t>
  </si>
  <si>
    <t>Logan Collins</t>
  </si>
  <si>
    <t>Kamdu Campillo</t>
  </si>
  <si>
    <t>jay walters</t>
  </si>
  <si>
    <t>Timo Hungenberg</t>
  </si>
  <si>
    <t>Adam Swirzewski</t>
  </si>
  <si>
    <t>James Zawislak</t>
  </si>
  <si>
    <t>Khornik Kharwat</t>
  </si>
  <si>
    <t>Tycho Carlsen</t>
  </si>
  <si>
    <t>Håvard Hammerstad</t>
  </si>
  <si>
    <t>Jan Messerschmidt</t>
  </si>
  <si>
    <t>Carlos Díaz López</t>
  </si>
  <si>
    <t>Antonio Jiménez</t>
  </si>
  <si>
    <t>Robert Otteson</t>
  </si>
  <si>
    <t>Jared Adamson</t>
  </si>
  <si>
    <t>Nicholas Schemenauer</t>
  </si>
  <si>
    <t>Lars Dahl</t>
  </si>
  <si>
    <t>Colin Campbell</t>
  </si>
  <si>
    <t>Scott Knifer</t>
  </si>
  <si>
    <t>Julian Meyerstrom</t>
  </si>
  <si>
    <t>Pascal Gagné</t>
  </si>
  <si>
    <t>David Griggs</t>
  </si>
  <si>
    <t>Robbie Lorenz</t>
  </si>
  <si>
    <t>Julius Ströhlein</t>
  </si>
  <si>
    <t>Stuart Taylor</t>
  </si>
  <si>
    <t>Aaron McLeod</t>
  </si>
  <si>
    <t>Mark Roberts</t>
  </si>
  <si>
    <t>Steve Lewis</t>
  </si>
  <si>
    <t>Johnathan Rodrigues</t>
  </si>
  <si>
    <t>Mitch Dosh</t>
  </si>
  <si>
    <t>Walter Hunt</t>
  </si>
  <si>
    <t>Michel Goyette</t>
  </si>
  <si>
    <t>Justin Brenner</t>
  </si>
  <si>
    <t>Stanislav Mouric</t>
  </si>
  <si>
    <t>Mauri Puigcercos</t>
  </si>
  <si>
    <t>Jeff Randall</t>
  </si>
  <si>
    <t>Sam Watson</t>
  </si>
  <si>
    <t>Airam Shaggy Cajina</t>
  </si>
  <si>
    <t>Alessandro "Marty" Martello</t>
  </si>
  <si>
    <t>Trystan Perry</t>
  </si>
  <si>
    <t>Pablo Rouco</t>
  </si>
  <si>
    <t>Stan Tyler</t>
  </si>
  <si>
    <t>Markus Engblom</t>
  </si>
  <si>
    <t>Dan Wells</t>
  </si>
  <si>
    <t>Natalie Ash</t>
  </si>
  <si>
    <t>Tirso Varela</t>
  </si>
  <si>
    <t>Davide Lazzari</t>
  </si>
  <si>
    <t>Bang bang Pan</t>
  </si>
  <si>
    <t>Mario Roman</t>
  </si>
  <si>
    <t>Kyle Dunn</t>
  </si>
  <si>
    <t>Terry Poole</t>
  </si>
  <si>
    <t>Rodney Remedios</t>
  </si>
  <si>
    <t>Izan Enrich</t>
  </si>
  <si>
    <t>Chris archer</t>
  </si>
  <si>
    <t>Filip Sobczak</t>
  </si>
  <si>
    <t>Tobias Sieber</t>
  </si>
  <si>
    <t>Rouven Kazmierczak</t>
  </si>
  <si>
    <t>Zach Lopez</t>
  </si>
  <si>
    <t>Benjamin Goethe</t>
  </si>
  <si>
    <t>Fridtjof Fr⌀shaug</t>
  </si>
  <si>
    <t>Lloyd Maveau</t>
  </si>
  <si>
    <t>Jezz Folkes</t>
  </si>
  <si>
    <t>Doug Overstreet</t>
  </si>
  <si>
    <t>Mike Pace</t>
  </si>
  <si>
    <t>Georden Otterbein</t>
  </si>
  <si>
    <t>Giacomo Pasquini</t>
  </si>
  <si>
    <t>Shawn Atkinson</t>
  </si>
  <si>
    <t>David Krippner</t>
  </si>
  <si>
    <t>Alejandro Gómez Carmena</t>
  </si>
  <si>
    <t>Larry Denmark</t>
  </si>
  <si>
    <t>Wdr çŽ‹é“Žå„’</t>
  </si>
  <si>
    <t>Erik Bradshaw</t>
  </si>
  <si>
    <t>Paul Harris</t>
  </si>
  <si>
    <t>Greg Dubrulle</t>
  </si>
  <si>
    <t>Ben Winans</t>
  </si>
  <si>
    <t>Jonas Feltgen</t>
  </si>
  <si>
    <t>Kyle Moffatt</t>
  </si>
  <si>
    <t>John Crown</t>
  </si>
  <si>
    <t>Cody Snow</t>
  </si>
  <si>
    <t>Jay Mottram</t>
  </si>
  <si>
    <t>Abel Guillot</t>
  </si>
  <si>
    <t>Martin Kühner</t>
  </si>
  <si>
    <t>Bryan Dorsey</t>
  </si>
  <si>
    <t>Chris Prose</t>
  </si>
  <si>
    <t>Jamie Best</t>
  </si>
  <si>
    <t>Matt Clarke</t>
  </si>
  <si>
    <t>Jesús Ãngel Diez</t>
  </si>
  <si>
    <t>Alan Hetzel</t>
  </si>
  <si>
    <t>James Mcdonagh</t>
  </si>
  <si>
    <t>Ben Cryptborn</t>
  </si>
  <si>
    <t>Alexander Prestel</t>
  </si>
  <si>
    <t>Bryan Eustice</t>
  </si>
  <si>
    <t>Michael Schwartz</t>
  </si>
  <si>
    <t>Mariusz Dotka</t>
  </si>
  <si>
    <t>Oliver Nolan</t>
  </si>
  <si>
    <t>alex coté</t>
  </si>
  <si>
    <t>Matt Evans</t>
  </si>
  <si>
    <t>Chris Gorski</t>
  </si>
  <si>
    <t>Alex Calo</t>
  </si>
  <si>
    <t>Jack Bently</t>
  </si>
  <si>
    <t>Alvaro Profe</t>
  </si>
  <si>
    <t>Ferran Donoso</t>
  </si>
  <si>
    <t>Carlos M</t>
  </si>
  <si>
    <t>Nils Leonhardt</t>
  </si>
  <si>
    <t>Alex Shavkunov</t>
  </si>
  <si>
    <t>Devin Mann</t>
  </si>
  <si>
    <t>Seb Costello</t>
  </si>
  <si>
    <t>Federico Martelli</t>
  </si>
  <si>
    <t>Davide Furlan</t>
  </si>
  <si>
    <t>Jordan Sharpe</t>
  </si>
  <si>
    <t>Adrián Garcia</t>
  </si>
  <si>
    <t>Bradley Garrison</t>
  </si>
  <si>
    <t>David Popovich</t>
  </si>
  <si>
    <t>Shawn Malone</t>
  </si>
  <si>
    <t>Drew Delany</t>
  </si>
  <si>
    <t>Francis Lévesque</t>
  </si>
  <si>
    <t>Kelly Freiborg</t>
  </si>
  <si>
    <t>Z uo</t>
  </si>
  <si>
    <t>Colby Black</t>
  </si>
  <si>
    <t>Ben Floyd</t>
  </si>
  <si>
    <t>Joshua Switala</t>
  </si>
  <si>
    <t>Joshua Brooks</t>
  </si>
  <si>
    <t>Sidney Tailford</t>
  </si>
  <si>
    <t>Ed Evans</t>
  </si>
  <si>
    <t>Pierre olivier Savard</t>
  </si>
  <si>
    <t>Chet Manly</t>
  </si>
  <si>
    <t>Greg Kremer</t>
  </si>
  <si>
    <t>Colin Ireland</t>
  </si>
  <si>
    <t>Michel Sorci</t>
  </si>
  <si>
    <t>Hegoi Jon</t>
  </si>
  <si>
    <t>Antonio Hernández</t>
  </si>
  <si>
    <t>Mike Duff</t>
  </si>
  <si>
    <t>TAYLOR FREY</t>
  </si>
  <si>
    <t>Spencer Bartley</t>
  </si>
  <si>
    <t>Hanna Haigh</t>
  </si>
  <si>
    <t>nh nn</t>
  </si>
  <si>
    <t>Luke Bowsher</t>
  </si>
  <si>
    <t>Andrea Mecca</t>
  </si>
  <si>
    <t>Alex Cheeks</t>
  </si>
  <si>
    <t>Kim Lundberg</t>
  </si>
  <si>
    <t>Javi Motilla García</t>
  </si>
  <si>
    <t>Juanma E.</t>
  </si>
  <si>
    <t>Sam Dutton Taylor</t>
  </si>
  <si>
    <t>Robin Paradis-Champagne</t>
  </si>
  <si>
    <t>Damiano Stradiotto</t>
  </si>
  <si>
    <t>Fridtjof Froshaug</t>
  </si>
  <si>
    <t>Sara Joyce</t>
  </si>
  <si>
    <t>Andrew Dobson</t>
  </si>
  <si>
    <t>Alex Creaturo</t>
  </si>
  <si>
    <t>Clemens Lange</t>
  </si>
  <si>
    <t>Ken Cooper</t>
  </si>
  <si>
    <t>Chase Hitchon</t>
  </si>
  <si>
    <t>Jamie Roche</t>
  </si>
  <si>
    <t>Mike Palafox</t>
  </si>
  <si>
    <t>Sam Cribbs</t>
  </si>
  <si>
    <t>Zane Reeder</t>
  </si>
  <si>
    <t>Caleb Bowlin</t>
  </si>
  <si>
    <t>Art Kong</t>
  </si>
  <si>
    <t>ivan ortiz</t>
  </si>
  <si>
    <t>Ian Spink</t>
  </si>
  <si>
    <t>Luca Tosatto</t>
  </si>
  <si>
    <t>Eric Fabela</t>
  </si>
  <si>
    <t>Doug Croucher</t>
  </si>
  <si>
    <t>Icik Icik</t>
  </si>
  <si>
    <t>Kenneth Hoffman</t>
  </si>
  <si>
    <t>Derek VanCuren</t>
  </si>
  <si>
    <t>Eric Rordigues</t>
  </si>
  <si>
    <t>Johann Bandurski</t>
  </si>
  <si>
    <t>Patryk BodÄ™ga</t>
  </si>
  <si>
    <t>Lucas Stouffer</t>
  </si>
  <si>
    <t>Edward Ramsey</t>
  </si>
  <si>
    <t>Kristopher Chase</t>
  </si>
  <si>
    <t>Arron Hooks</t>
  </si>
  <si>
    <t>Max Scully</t>
  </si>
  <si>
    <t>Anak Inthigood</t>
  </si>
  <si>
    <t>Aaron Brough</t>
  </si>
  <si>
    <t xml:space="preserve">Juliet Dymond </t>
  </si>
  <si>
    <t>Jason Thomas</t>
  </si>
  <si>
    <t>Juan Pablo Rosas Murillo</t>
  </si>
  <si>
    <t>Marshal Mallia</t>
  </si>
  <si>
    <t>Mon Lauraya</t>
  </si>
  <si>
    <t>Irvin Armitage</t>
  </si>
  <si>
    <t>Luke Ridsdill Smith</t>
  </si>
  <si>
    <t>Robert Dayton</t>
  </si>
  <si>
    <t>Gaz Parnham</t>
  </si>
  <si>
    <t>Rodrigo Marica</t>
  </si>
  <si>
    <t>Pablo Corcho, The Famous Streamer</t>
  </si>
  <si>
    <t>James Thomson</t>
  </si>
  <si>
    <t>Ed Soltys</t>
  </si>
  <si>
    <t>Joshua Nichols</t>
  </si>
  <si>
    <t>Carl Ammon</t>
  </si>
  <si>
    <t>Scott Palmer</t>
  </si>
  <si>
    <t>Luca Turroni</t>
  </si>
  <si>
    <t>Daniel Cerski</t>
  </si>
  <si>
    <t>Marc de Haro</t>
  </si>
  <si>
    <t>Michael Saporito</t>
  </si>
  <si>
    <t>Forjados .</t>
  </si>
  <si>
    <t>Christian Fudala</t>
  </si>
  <si>
    <t>Daniel Nies</t>
  </si>
  <si>
    <t>Alberto Zambrana Montes</t>
  </si>
  <si>
    <t>Samuel Schissler</t>
  </si>
  <si>
    <t>Rober Sanchez</t>
  </si>
  <si>
    <t>Hugo Antunes</t>
  </si>
  <si>
    <t>Matteo De Santis</t>
  </si>
  <si>
    <t>Ryan Brock</t>
  </si>
  <si>
    <t>Mathias Plate</t>
  </si>
  <si>
    <t>Shaun Rayner</t>
  </si>
  <si>
    <t>Sebastian Marin</t>
  </si>
  <si>
    <t>Lilith Moore</t>
  </si>
  <si>
    <t>Levi Bolstridge</t>
  </si>
  <si>
    <t>Alexey Suvorov</t>
  </si>
  <si>
    <t>Mark Jennings</t>
  </si>
  <si>
    <t>Fabio Vespero</t>
  </si>
  <si>
    <t>Alejandro Montaner</t>
  </si>
  <si>
    <t>Nathan Culver</t>
  </si>
  <si>
    <t>Nicoló Caniglia</t>
  </si>
  <si>
    <t>Maximilian Sörgel</t>
  </si>
  <si>
    <t>Javier Blanco</t>
  </si>
  <si>
    <t>Matthew McGrath</t>
  </si>
  <si>
    <t>Trung BÃ¹i Quang</t>
  </si>
  <si>
    <t>Jakob Davis</t>
  </si>
  <si>
    <t>Andre Maiello</t>
  </si>
  <si>
    <t>Daniele Alberici</t>
  </si>
  <si>
    <t>Nicholas Frank</t>
  </si>
  <si>
    <t>Marcus Guerra</t>
  </si>
  <si>
    <t>Raul Sala</t>
  </si>
  <si>
    <t>Mathew Miller</t>
  </si>
  <si>
    <t>Eduardo Manzano Velez</t>
  </si>
  <si>
    <t>Petr Libánský</t>
  </si>
  <si>
    <t>Josexle Moles</t>
  </si>
  <si>
    <t>BáÄa</t>
  </si>
  <si>
    <t>Jordan Manners</t>
  </si>
  <si>
    <t>Tre vänner och en Buffe</t>
  </si>
  <si>
    <t>test9 test9</t>
  </si>
  <si>
    <t>Marcus Åkerberg</t>
  </si>
  <si>
    <t>Jonathan/Adam Foerster/Sääf</t>
  </si>
  <si>
    <t>Matt Wray</t>
  </si>
  <si>
    <t>FRANCOIS MERCIER</t>
  </si>
  <si>
    <t>Harry Penfold</t>
  </si>
  <si>
    <t>fluff poesie</t>
  </si>
  <si>
    <t>Eduardo Pesquera</t>
  </si>
  <si>
    <t>LukáÅ¡ ,, Spartan " Malý</t>
  </si>
  <si>
    <t>Adrian McWalter</t>
  </si>
  <si>
    <t>Carlos Llorens Camarena</t>
  </si>
  <si>
    <t>Ian Turner</t>
  </si>
  <si>
    <t>Eric Hall</t>
  </si>
  <si>
    <t>Víctor "Bity" Azorin</t>
  </si>
  <si>
    <t>Matthew Bowers</t>
  </si>
  <si>
    <t>pablo Sánchez Alonso</t>
  </si>
  <si>
    <t xml:space="preserve">Ricky Cox </t>
  </si>
  <si>
    <t>Björn Nilsson</t>
  </si>
  <si>
    <t>José Talamantes</t>
  </si>
  <si>
    <t>Matt Hayew</t>
  </si>
  <si>
    <t>Jack Ince</t>
  </si>
  <si>
    <t>Benigno mariño</t>
  </si>
  <si>
    <t>soh jia zheng</t>
  </si>
  <si>
    <t>Michele Del Bolgia</t>
  </si>
  <si>
    <t>Chris Lim</t>
  </si>
  <si>
    <t>Gabriel Hanna</t>
  </si>
  <si>
    <t>Natascha -</t>
  </si>
  <si>
    <t>Joseph Page</t>
  </si>
  <si>
    <t>Philipp Murell</t>
  </si>
  <si>
    <t>Manuel Alvarez</t>
  </si>
  <si>
    <t>Henrik Nielsen</t>
  </si>
  <si>
    <t>Gianmarco Mulas</t>
  </si>
  <si>
    <t>Ian Ormsby</t>
  </si>
  <si>
    <t>Joseph Dhahbi</t>
  </si>
  <si>
    <t>Oat O</t>
  </si>
  <si>
    <t>Rohan Draper</t>
  </si>
  <si>
    <t>Attila Horvath</t>
  </si>
  <si>
    <t>stephen smith</t>
  </si>
  <si>
    <t>Zabu .</t>
  </si>
  <si>
    <t>Nick Young</t>
  </si>
  <si>
    <t xml:space="preserve">Romyn Gayms </t>
  </si>
  <si>
    <t>Ethan Parlato</t>
  </si>
  <si>
    <t>Eske â€œKrejlerkongenâ€ Hoffritz</t>
  </si>
  <si>
    <t>Matthew Marlow</t>
  </si>
  <si>
    <t xml:space="preserve">Mark Baggott </t>
  </si>
  <si>
    <t>Barry Rowan</t>
  </si>
  <si>
    <t>Sol Campbell</t>
  </si>
  <si>
    <t>Davide Greggio</t>
  </si>
  <si>
    <t>luis nicolas gomez</t>
  </si>
  <si>
    <t>Adrian Gutierrez</t>
  </si>
  <si>
    <t>Christoffer Stenberg</t>
  </si>
  <si>
    <t>Jason Hodgkinson</t>
  </si>
  <si>
    <t>sam garlejo</t>
  </si>
  <si>
    <t>Callum Boulton</t>
  </si>
  <si>
    <t>Andrea Villa</t>
  </si>
  <si>
    <t>José Manuel Martin Perez</t>
  </si>
  <si>
    <t>Cody Barnes</t>
  </si>
  <si>
    <t>Markus Ewert</t>
  </si>
  <si>
    <t>Michael O'Connor</t>
  </si>
  <si>
    <t>Ryan McDonald</t>
  </si>
  <si>
    <t>Jorge Rico santulario</t>
  </si>
  <si>
    <t>Richardt Olsen</t>
  </si>
  <si>
    <t>Martín Rodríguez Quintela</t>
  </si>
  <si>
    <t>Wesley Chan</t>
  </si>
  <si>
    <t>Bity Axo</t>
  </si>
  <si>
    <t>Ginny Stewart</t>
  </si>
  <si>
    <t>Christian Fagerholm</t>
  </si>
  <si>
    <t>Alexis LaÃ¯b</t>
  </si>
  <si>
    <t>Peter "HRICO" Hricák</t>
  </si>
  <si>
    <t>Davide Talon</t>
  </si>
  <si>
    <t>Brian Meiners</t>
  </si>
  <si>
    <t>Tom Yaudas</t>
  </si>
  <si>
    <t>Peter Neuendorff</t>
  </si>
  <si>
    <t>Miguel Nielsen</t>
  </si>
  <si>
    <t>Evani Eckert</t>
  </si>
  <si>
    <t>Mathias Wessman</t>
  </si>
  <si>
    <t>Erik Fokke</t>
  </si>
  <si>
    <t xml:space="preserve">Nick Maguire </t>
  </si>
  <si>
    <t>riccardo pastrone</t>
  </si>
  <si>
    <t>fere .</t>
  </si>
  <si>
    <t>Patrice Müller</t>
  </si>
  <si>
    <t>Albert Zygadlo</t>
  </si>
  <si>
    <t>Anna Spray-Wiegert</t>
  </si>
  <si>
    <t>Jonathon Bentley</t>
  </si>
  <si>
    <t>Oskar Wiesler</t>
  </si>
  <si>
    <t>Lovell Harmon</t>
  </si>
  <si>
    <t>Justice Westphal</t>
  </si>
  <si>
    <t>Felix Gramann</t>
  </si>
  <si>
    <t>Kevin Overly</t>
  </si>
  <si>
    <t>Carl Bourgoin</t>
  </si>
  <si>
    <t>Nino Palazzo</t>
  </si>
  <si>
    <t>Carlos Abajo</t>
  </si>
  <si>
    <t>Sergio Dolmen</t>
  </si>
  <si>
    <t>Bilal Richter</t>
  </si>
  <si>
    <t>Tom Mann</t>
  </si>
  <si>
    <t>Donovan Palacios</t>
  </si>
  <si>
    <t>Richard Fairbrother</t>
  </si>
  <si>
    <t>Tatu Vähä-Tuisku</t>
  </si>
  <si>
    <t>Ãlvaro Carrasco</t>
  </si>
  <si>
    <t>Dillon Hostetler</t>
  </si>
  <si>
    <t>ville l</t>
  </si>
  <si>
    <t>Alexander Schneider</t>
  </si>
  <si>
    <t>Joshua Malpas</t>
  </si>
  <si>
    <t>Tj Crawford</t>
  </si>
  <si>
    <t>Dan Maguire</t>
  </si>
  <si>
    <t>Chris Rogers</t>
  </si>
  <si>
    <t>Anton Schirlitz</t>
  </si>
  <si>
    <t>Kevin Tay</t>
  </si>
  <si>
    <t>Eli Haberkam</t>
  </si>
  <si>
    <t>Alessandro Antonio Cichella</t>
  </si>
  <si>
    <t>Will W</t>
  </si>
  <si>
    <t>Douglas Thomas</t>
  </si>
  <si>
    <t>Mason Jarvis</t>
  </si>
  <si>
    <t>Brennan Healey</t>
  </si>
  <si>
    <t>Alasdair Kerr</t>
  </si>
  <si>
    <t>Mike Crossley</t>
  </si>
  <si>
    <t>Adam Gajak</t>
  </si>
  <si>
    <t>Stanley Sham</t>
  </si>
  <si>
    <t>Connor Treleaven</t>
  </si>
  <si>
    <t>Austin Dransfield</t>
  </si>
  <si>
    <t>Fermín Arbea</t>
  </si>
  <si>
    <t>Derek Chow</t>
  </si>
  <si>
    <t>Guillaume Piallat</t>
  </si>
  <si>
    <t>Dani Calero</t>
  </si>
  <si>
    <t>John Chladon</t>
  </si>
  <si>
    <t>Juan Manuel Villar</t>
  </si>
  <si>
    <t>Mark Cressey</t>
  </si>
  <si>
    <t>Sebastian König</t>
  </si>
  <si>
    <t>Teo P</t>
  </si>
  <si>
    <t>TdCL1bnon3 Marc</t>
  </si>
  <si>
    <t>Bianca Gruns</t>
  </si>
  <si>
    <t>Tellsek .</t>
  </si>
  <si>
    <t>Tim de Vries</t>
  </si>
  <si>
    <t>Nathan Hessman</t>
  </si>
  <si>
    <t>Andrin Arpagaus</t>
  </si>
  <si>
    <t>piero 2</t>
  </si>
  <si>
    <t>Gnorel</t>
  </si>
  <si>
    <t>Dan Alf</t>
  </si>
  <si>
    <t>Weifeng è°“é£Ž</t>
  </si>
  <si>
    <t>Ryan Tomastik</t>
  </si>
  <si>
    <t>Al Hundley</t>
  </si>
  <si>
    <t>Aaron Potter</t>
  </si>
  <si>
    <t>Noé Calvo Palomo</t>
  </si>
  <si>
    <t>Jordan Clark</t>
  </si>
  <si>
    <t>Marc Tippler</t>
  </si>
  <si>
    <t>Jose David</t>
  </si>
  <si>
    <t>Craig Johnston</t>
  </si>
  <si>
    <t>Jack Laidlaw</t>
  </si>
  <si>
    <t>False Girl 1</t>
  </si>
  <si>
    <t>Wotan</t>
  </si>
  <si>
    <t>Raul Gomez</t>
  </si>
  <si>
    <t>James Cargill</t>
  </si>
  <si>
    <t>Juan Pancho Loza</t>
  </si>
  <si>
    <t>Garudan ---</t>
  </si>
  <si>
    <t>Javier Fernandez</t>
  </si>
  <si>
    <t>Sherwin Matthews</t>
  </si>
  <si>
    <t>Thunderstorm -</t>
  </si>
  <si>
    <t>Arnau Taberner</t>
  </si>
  <si>
    <t xml:space="preserve">rusty s </t>
  </si>
  <si>
    <t>Adam Palmier</t>
  </si>
  <si>
    <t>Zac Manning</t>
  </si>
  <si>
    <t>Daniel Navarro</t>
  </si>
  <si>
    <t>Olivier Perrier</t>
  </si>
  <si>
    <t>Theron Krapek</t>
  </si>
  <si>
    <t>Michael Poitras</t>
  </si>
  <si>
    <t>Dave Rojo</t>
  </si>
  <si>
    <t>Quinton Stump</t>
  </si>
  <si>
    <t>Hunter Dockery</t>
  </si>
  <si>
    <t>Patrick Gaughran</t>
  </si>
  <si>
    <t>Henning Gienger</t>
  </si>
  <si>
    <t>Carlos Lorenzo Bobadilla Fonollá</t>
  </si>
  <si>
    <t>Matthew Joseph Faournier</t>
  </si>
  <si>
    <t>Max Bothe</t>
  </si>
  <si>
    <t>Player 28</t>
  </si>
  <si>
    <t>Jose Caballero</t>
  </si>
  <si>
    <t>Matt Wentz</t>
  </si>
  <si>
    <t>Ben Wood</t>
  </si>
  <si>
    <t>Joshua Cannon</t>
  </si>
  <si>
    <t>Jakeb Spencer</t>
  </si>
  <si>
    <t>Balcony Enjoyers</t>
  </si>
  <si>
    <t>Austin Rodes</t>
  </si>
  <si>
    <t>John Fiorita</t>
  </si>
  <si>
    <t>Jose Manuel Santamargarita Perez</t>
  </si>
  <si>
    <t>Ryan Navigato</t>
  </si>
  <si>
    <t>Alex Wu</t>
  </si>
  <si>
    <t>Arne Ming</t>
  </si>
  <si>
    <t>Ethan Tan</t>
  </si>
  <si>
    <t>Lawrence King</t>
  </si>
  <si>
    <t>Travis Hill</t>
  </si>
  <si>
    <t>Sebastian Brandt</t>
  </si>
  <si>
    <t>Hivedragon Christian Fernandez</t>
  </si>
  <si>
    <t>×ª×•×ž×¨ ×§×¨×Ÿ</t>
  </si>
  <si>
    <t>Santiago Montero</t>
  </si>
  <si>
    <t>Benjamin Moretz</t>
  </si>
  <si>
    <t>Nathaniel Duncan</t>
  </si>
  <si>
    <t>Main Cole Cole</t>
  </si>
  <si>
    <t>Luis Galan</t>
  </si>
  <si>
    <t>Santiago García</t>
  </si>
  <si>
    <t>Marc Cantos</t>
  </si>
  <si>
    <t>Samuel Kasper</t>
  </si>
  <si>
    <t>Caleb O'Gara</t>
  </si>
  <si>
    <t>Dennis Randant</t>
  </si>
  <si>
    <t>Juanma (kn0t)</t>
  </si>
  <si>
    <t>Enoch Enoch</t>
  </si>
  <si>
    <t>Clint Moll</t>
  </si>
  <si>
    <t>Juan Santiago Montero</t>
  </si>
  <si>
    <t>Dominik John</t>
  </si>
  <si>
    <t>Patrick Shields</t>
  </si>
  <si>
    <t>Valarie Roberts</t>
  </si>
  <si>
    <t>Carlos Cánovas</t>
  </si>
  <si>
    <t>Baruz -</t>
  </si>
  <si>
    <t>Ian Anderson-Lighfoot</t>
  </si>
  <si>
    <t>lachie bell</t>
  </si>
  <si>
    <t>matthew litster</t>
  </si>
  <si>
    <t>Matteo Pietro Grande</t>
  </si>
  <si>
    <t>Pintér Patrik</t>
  </si>
  <si>
    <t>Ethan Davis</t>
  </si>
  <si>
    <t>Patrick Fünfstück</t>
  </si>
  <si>
    <t>Elliot Gibbs</t>
  </si>
  <si>
    <t>Dan ODay</t>
  </si>
  <si>
    <t>Nic Wright</t>
  </si>
  <si>
    <t>Dali Morse</t>
  </si>
  <si>
    <t>Kevin Kvåle</t>
  </si>
  <si>
    <t>Jan H</t>
  </si>
  <si>
    <t>Dale Bagtasos</t>
  </si>
  <si>
    <t>MichaÅ‚ Góra</t>
  </si>
  <si>
    <t>Teitur Vágsied</t>
  </si>
  <si>
    <t>Adam Pace</t>
  </si>
  <si>
    <t>Pedro Gordo</t>
  </si>
  <si>
    <t>Ollie Jones</t>
  </si>
  <si>
    <t>David Coombs</t>
  </si>
  <si>
    <t>Leonardo Fantoni</t>
  </si>
  <si>
    <t>Mariano Rodriguez</t>
  </si>
  <si>
    <t>Corwin Brewer</t>
  </si>
  <si>
    <t>Amedeo Menegazzi</t>
  </si>
  <si>
    <t>Jozef DaÅˆko</t>
  </si>
  <si>
    <t>Karsten Hansen</t>
  </si>
  <si>
    <t>Steve Mazzeo</t>
  </si>
  <si>
    <t>Steven Mulkey</t>
  </si>
  <si>
    <t>Daniele Agueli</t>
  </si>
  <si>
    <t>Drew Zachmann</t>
  </si>
  <si>
    <t>Willem Nijhuis</t>
  </si>
  <si>
    <t>Adam Swanson</t>
  </si>
  <si>
    <t>Jackson Gates</t>
  </si>
  <si>
    <t>Matias Alejandro Sosa</t>
  </si>
  <si>
    <t>DeinoK Xavier</t>
  </si>
  <si>
    <t>Noah Martin</t>
  </si>
  <si>
    <t>Mark Ricard</t>
  </si>
  <si>
    <t>lasse vanttinen</t>
  </si>
  <si>
    <t>Austin Miller</t>
  </si>
  <si>
    <t>Devin Rogers</t>
  </si>
  <si>
    <t>Phillip Miner</t>
  </si>
  <si>
    <t>Angelica Martinez</t>
  </si>
  <si>
    <t>Bennet Schmidt</t>
  </si>
  <si>
    <t>joele quisbert</t>
  </si>
  <si>
    <t>Jon Firth</t>
  </si>
  <si>
    <t>Nick Slater</t>
  </si>
  <si>
    <t>Ryan Carlton</t>
  </si>
  <si>
    <t>Carlos Carlos</t>
  </si>
  <si>
    <t>Leo J</t>
  </si>
  <si>
    <t>Chris Swift</t>
  </si>
  <si>
    <t>Pablo Blanco</t>
  </si>
  <si>
    <t>Patrick Chargin</t>
  </si>
  <si>
    <t>Karl-Christian Vanmoerkerque</t>
  </si>
  <si>
    <t>Evert Velthuizman</t>
  </si>
  <si>
    <t>Lina Elbers</t>
  </si>
  <si>
    <t>Ð¨Ð¸Ð½ÐºÐ¸Ð½ ÐœÐ¸Ñ…Ð°Ð¸Ð» Ð’Ð¸ÐºÑ‚Ð¾Ñ€Ð¾Ð²Ð¸Ñ‡</t>
  </si>
  <si>
    <t>Fredric Kerebel</t>
  </si>
  <si>
    <t>David Jennings</t>
  </si>
  <si>
    <t>Alex Edmonson</t>
  </si>
  <si>
    <t>Javier Monje</t>
  </si>
  <si>
    <t>Guillermo Masip</t>
  </si>
  <si>
    <t>Zak Engelbrecht</t>
  </si>
  <si>
    <t>jonathan gomez</t>
  </si>
  <si>
    <t>Lauren Fussell</t>
  </si>
  <si>
    <t>Elijah Marshall</t>
  </si>
  <si>
    <t>Ash Cavalcanti</t>
  </si>
  <si>
    <t>Andrea Bazzurri</t>
  </si>
  <si>
    <t>Leon Gunselmann</t>
  </si>
  <si>
    <t>Andy Player</t>
  </si>
  <si>
    <t>Alexandre Nilles</t>
  </si>
  <si>
    <t>Vicent Espasa</t>
  </si>
  <si>
    <t>Angel Fernando Tello Torres</t>
  </si>
  <si>
    <t>Matthew Hutcherson</t>
  </si>
  <si>
    <t>Tobias Tames</t>
  </si>
  <si>
    <t>Dickson Wan</t>
  </si>
  <si>
    <t>Paul Contreras</t>
  </si>
  <si>
    <t>Brian Bradley</t>
  </si>
  <si>
    <t>J Bytheway</t>
  </si>
  <si>
    <t>Fran Butcher</t>
  </si>
  <si>
    <t>Joe Dent</t>
  </si>
  <si>
    <t>Mike Hutchinson</t>
  </si>
  <si>
    <t>Yangyang Wang</t>
  </si>
  <si>
    <t>Grey Norman</t>
  </si>
  <si>
    <t>Andrew McNally</t>
  </si>
  <si>
    <t>Tobias Baisch</t>
  </si>
  <si>
    <t>Ð˜Ð»ÑŒÑ Ð¡Ñ‚ÑƒÐ»Ð¾Ð²</t>
  </si>
  <si>
    <t>Andrés Ayelo Reig</t>
  </si>
  <si>
    <t>Bruce Phan</t>
  </si>
  <si>
    <t>Adrián Pérez Docando</t>
  </si>
  <si>
    <t>Grimor ðŸ©¸</t>
  </si>
  <si>
    <t>Lewis Johnston</t>
  </si>
  <si>
    <t>Jose Antonio Moreno Moreno</t>
  </si>
  <si>
    <t>Xavier Ouellet</t>
  </si>
  <si>
    <t>Pablo Esteve Jiménez</t>
  </si>
  <si>
    <t>micheal steigely</t>
  </si>
  <si>
    <t>Fabio Minutillo</t>
  </si>
  <si>
    <t>Justin Smith</t>
  </si>
  <si>
    <t>Gary Mullen</t>
  </si>
  <si>
    <t>Germen Van der GaliÃ«n</t>
  </si>
  <si>
    <t>Daniel Barchenger</t>
  </si>
  <si>
    <t>Cristian Moreno Català</t>
  </si>
  <si>
    <t>Aric Samm</t>
  </si>
  <si>
    <t>Dominik Piatek</t>
  </si>
  <si>
    <t>Gianni Gianni</t>
  </si>
  <si>
    <t xml:space="preserve">Gabriel  Collingwood </t>
  </si>
  <si>
    <t>Bernhard Lang</t>
  </si>
  <si>
    <t>ben Flowers</t>
  </si>
  <si>
    <t>Jtiv Il Micropene</t>
  </si>
  <si>
    <t>ðŸ—¡ï¸Oriol Bayés</t>
  </si>
  <si>
    <t>Ãngel Sevillano</t>
  </si>
  <si>
    <t>Dominic Gush</t>
  </si>
  <si>
    <t>Zackary Foster</t>
  </si>
  <si>
    <t>Rich Ellis</t>
  </si>
  <si>
    <t>Jonathan W Papas</t>
  </si>
  <si>
    <t>Svetislav "DzanRa" Zakharov</t>
  </si>
  <si>
    <t>Albert Albert</t>
  </si>
  <si>
    <t>Taylor Gulley</t>
  </si>
  <si>
    <t>ÄÄƒng Nháº­t Nguyá»…n</t>
  </si>
  <si>
    <t>Scott Pavey</t>
  </si>
  <si>
    <t>Adrian Ortega</t>
  </si>
  <si>
    <t>Amixam87 Juan Carlos</t>
  </si>
  <si>
    <t>Muffin Leech</t>
  </si>
  <si>
    <t>Renaud "El Berga"</t>
  </si>
  <si>
    <t xml:space="preserve">Tim Townson </t>
  </si>
  <si>
    <t>Mariano Gallardo</t>
  </si>
  <si>
    <t>Grzegorz Kluska</t>
  </si>
  <si>
    <t xml:space="preserve">Ð˜Ð° ÐŸÑ€Ð¾ÐºÑÐ¸Ð±Ð¾Ñ‚ </t>
  </si>
  <si>
    <t>Eric Crane</t>
  </si>
  <si>
    <t>kyle prutzman</t>
  </si>
  <si>
    <t>Richard Ensley</t>
  </si>
  <si>
    <t>michael altschwager</t>
  </si>
  <si>
    <t>Moses Walker</t>
  </si>
  <si>
    <t>Kasper Dwarves</t>
  </si>
  <si>
    <t>Steve Shap</t>
  </si>
  <si>
    <t>Joshua Maddux</t>
  </si>
  <si>
    <t>John Michael See</t>
  </si>
  <si>
    <t>Adonai Luís Martín</t>
  </si>
  <si>
    <t>Lorenzo Criscione</t>
  </si>
  <si>
    <t>Maximilian Eves</t>
  </si>
  <si>
    <t>Alejandro Rodríguez</t>
  </si>
  <si>
    <t>Simone di bigiagio</t>
  </si>
  <si>
    <t>Alice Lirette</t>
  </si>
  <si>
    <t>Ryan Cleland</t>
  </si>
  <si>
    <t>Gabrié 3</t>
  </si>
  <si>
    <t>Tráº§n Ngá»c Thanh Danh Tran</t>
  </si>
  <si>
    <t>steve ottavi</t>
  </si>
  <si>
    <t>Jonathan Foerster Ljunggren</t>
  </si>
  <si>
    <t>Xionidus González de la Llana</t>
  </si>
  <si>
    <t>Dan Heald</t>
  </si>
  <si>
    <t>Ignaz Kuczynski</t>
  </si>
  <si>
    <t>colin addis</t>
  </si>
  <si>
    <t>Russell Offord</t>
  </si>
  <si>
    <t>Daniel Montoya</t>
  </si>
  <si>
    <t>Guillem Tadeo Balaguer</t>
  </si>
  <si>
    <t>Mini marc Marc</t>
  </si>
  <si>
    <t>Clément Henquez</t>
  </si>
  <si>
    <t xml:space="preserve">Fernando Domínguez </t>
  </si>
  <si>
    <t>Richard Eddon</t>
  </si>
  <si>
    <t>Mirco Termine</t>
  </si>
  <si>
    <t>Brianna Bastin</t>
  </si>
  <si>
    <t>Nick Parkhill</t>
  </si>
  <si>
    <t>Caywood Othaus</t>
  </si>
  <si>
    <t>Kevin Nasir</t>
  </si>
  <si>
    <t>Lynus Burkey</t>
  </si>
  <si>
    <t>Ricardo Garcia de Vinuesa Lopez</t>
  </si>
  <si>
    <t>Iñaki Fernández Nicolás</t>
  </si>
  <si>
    <t>gabriele vicario</t>
  </si>
  <si>
    <t>Ð•Ð²Ð³ÐµÐ½Ð¸Ð¹ Ð¤ÐµÐ´Ð¾Ñ€Ð¾Ð²</t>
  </si>
  <si>
    <t>Tiziano Zannin</t>
  </si>
  <si>
    <t>Timo Oravala</t>
  </si>
  <si>
    <t>Nick Reeves</t>
  </si>
  <si>
    <t>Joan Valero</t>
  </si>
  <si>
    <t>Sergio Sergio</t>
  </si>
  <si>
    <t>Bryn Hardy</t>
  </si>
  <si>
    <t>Alvaro Borreguero</t>
  </si>
  <si>
    <t>RJ Marchant</t>
  </si>
  <si>
    <t>Christopher Cole</t>
  </si>
  <si>
    <t>Matt Cox</t>
  </si>
  <si>
    <t>Italo Donberlindo</t>
  </si>
  <si>
    <t>Brendan Lynch</t>
  </si>
  <si>
    <t>Alain Paraboschi</t>
  </si>
  <si>
    <t>Carl Perry</t>
  </si>
  <si>
    <t>Marco Belladonna</t>
  </si>
  <si>
    <t>Chase Campbell</t>
  </si>
  <si>
    <t>Alex Veigel</t>
  </si>
  <si>
    <t>Rasmus Mortensen</t>
  </si>
  <si>
    <t>Samuel Buckner</t>
  </si>
  <si>
    <t>Alex Poliquin</t>
  </si>
  <si>
    <t>Blake Haehl</t>
  </si>
  <si>
    <t>Andrew Bryant</t>
  </si>
  <si>
    <t>Kevin Whittington</t>
  </si>
  <si>
    <t>Lorenzo Gallorini</t>
  </si>
  <si>
    <t>Eli Kopter</t>
  </si>
  <si>
    <t>Pax Fec</t>
  </si>
  <si>
    <t>Duy Anh Tran</t>
  </si>
  <si>
    <t>Dennis Priegnitz</t>
  </si>
  <si>
    <t>Michael Jensen</t>
  </si>
  <si>
    <t>Matt Mclellan</t>
  </si>
  <si>
    <t>Samuel Cabrera Marquez</t>
  </si>
  <si>
    <t>Miguel Fernandez</t>
  </si>
  <si>
    <t>Juan Barroso Cabrera</t>
  </si>
  <si>
    <t>Nguyen Van</t>
  </si>
  <si>
    <t>Diego "Calisto" Dalla Torre Martinez</t>
  </si>
  <si>
    <t>Winky Winky</t>
  </si>
  <si>
    <t>Phil Ludvik</t>
  </si>
  <si>
    <t>Ivo Capello</t>
  </si>
  <si>
    <t>Jesse Gretschmann</t>
  </si>
  <si>
    <t>Aaron Bunn</t>
  </si>
  <si>
    <t>Ryoma Angel Alvino</t>
  </si>
  <si>
    <t>Ben Wasinger</t>
  </si>
  <si>
    <t>Šíma Hájek</t>
  </si>
  <si>
    <t>Zak Russell</t>
  </si>
  <si>
    <t>Ryan Cope</t>
  </si>
  <si>
    <t>Davide Fusi</t>
  </si>
  <si>
    <t>Ryan Dulude</t>
  </si>
  <si>
    <t>Tony Booth-Lydon</t>
  </si>
  <si>
    <t>Liam Winch</t>
  </si>
  <si>
    <t>Bernard van den Berg</t>
  </si>
  <si>
    <t>Dummy 5</t>
  </si>
  <si>
    <t>Marina Fauquqed</t>
  </si>
  <si>
    <t>Simone Colantoni</t>
  </si>
  <si>
    <t>Ayrton Singh</t>
  </si>
  <si>
    <t>Elliot Heatwole</t>
  </si>
  <si>
    <t>Silas Spangenberg</t>
  </si>
  <si>
    <t>Dan Hope</t>
  </si>
  <si>
    <t>Trevor Peterson</t>
  </si>
  <si>
    <t>Andres Paunavezquesalgo</t>
  </si>
  <si>
    <t>Stephen Soljacich</t>
  </si>
  <si>
    <t>Alex Orlandella</t>
  </si>
  <si>
    <t>Aaron Hong</t>
  </si>
  <si>
    <t>Erik Olofsson</t>
  </si>
  <si>
    <t>Kettil Sundberg</t>
  </si>
  <si>
    <t>Matteo Vacca</t>
  </si>
  <si>
    <t>Kaje Weir</t>
  </si>
  <si>
    <t>Jake D</t>
  </si>
  <si>
    <t>Ben McClure</t>
  </si>
  <si>
    <t>Seth H</t>
  </si>
  <si>
    <t>Marcus van der Sluijs</t>
  </si>
  <si>
    <t>Jacob McCorry</t>
  </si>
  <si>
    <t>mario muscariello</t>
  </si>
  <si>
    <t>Tobias Rosenlind</t>
  </si>
  <si>
    <t>Chris Pendlebury</t>
  </si>
  <si>
    <t>William Healey</t>
  </si>
  <si>
    <t>kristan henderson</t>
  </si>
  <si>
    <t>Dummy 1</t>
  </si>
  <si>
    <t xml:space="preserve">Alfred Cook </t>
  </si>
  <si>
    <t>Benjamin Ott</t>
  </si>
  <si>
    <t>Eric Lawlor</t>
  </si>
  <si>
    <t>Tino Noldin</t>
  </si>
  <si>
    <t>Joshua Richards</t>
  </si>
  <si>
    <t>Jacob Rogers</t>
  </si>
  <si>
    <t>Mark Meng</t>
  </si>
  <si>
    <t>Adrian Plaza</t>
  </si>
  <si>
    <t>Alessandro Dordolo</t>
  </si>
  <si>
    <t>Viktor Stenberg</t>
  </si>
  <si>
    <t>Daniel Oldfield</t>
  </si>
  <si>
    <t>Matthew Davis</t>
  </si>
  <si>
    <t>Daniela Wolf</t>
  </si>
  <si>
    <t>Mattia Castagneto</t>
  </si>
  <si>
    <t>Diego Team MaaD</t>
  </si>
  <si>
    <t>Aaron Heffernan</t>
  </si>
  <si>
    <t>Jack Bishop</t>
  </si>
  <si>
    <t>Pablo Mingolla</t>
  </si>
  <si>
    <t>Martin Thomsen</t>
  </si>
  <si>
    <t>Lukas Urbanschitz</t>
  </si>
  <si>
    <t>Tin Redenz</t>
  </si>
  <si>
    <t>Daniel Kåven</t>
  </si>
  <si>
    <t>Gordy Webb</t>
  </si>
  <si>
    <t>Daniel Schön</t>
  </si>
  <si>
    <t>Kyle Layland</t>
  </si>
  <si>
    <t>Derek Pfister</t>
  </si>
  <si>
    <t>Jürgen Schaffarczik</t>
  </si>
  <si>
    <t>Craig Ross</t>
  </si>
  <si>
    <t>Rob Phillips</t>
  </si>
  <si>
    <t>Daryian Vogel</t>
  </si>
  <si>
    <t>José Antonio</t>
  </si>
  <si>
    <t>Gareth Farrar-Tilley</t>
  </si>
  <si>
    <t>Ian Struthers</t>
  </si>
  <si>
    <t>Robb Hassa</t>
  </si>
  <si>
    <t>KryÅ¡tof Pávek</t>
  </si>
  <si>
    <t>Robert King</t>
  </si>
  <si>
    <t>Erik Cameron</t>
  </si>
  <si>
    <t>alexandre germain</t>
  </si>
  <si>
    <t>Marcus Eriksson</t>
  </si>
  <si>
    <t>James Ribbon</t>
  </si>
  <si>
    <t>Michael Stuhldreher</t>
  </si>
  <si>
    <t>Andrew Rumball</t>
  </si>
  <si>
    <t>Bryan Butler</t>
  </si>
  <si>
    <t>Daniel Norbutas</t>
  </si>
  <si>
    <t>John Early</t>
  </si>
  <si>
    <t>John Jisha</t>
  </si>
  <si>
    <t>Charles Jiardina</t>
  </si>
  <si>
    <t>marcus sloss</t>
  </si>
  <si>
    <t>Debbie Bemister</t>
  </si>
  <si>
    <t>Brayden Patterson-Campbell</t>
  </si>
  <si>
    <t>Scott Weafer</t>
  </si>
  <si>
    <t>Jose Ramon Laguna Sanchez</t>
  </si>
  <si>
    <t>David GUTIERREZ</t>
  </si>
  <si>
    <t>Demitrie Martinez</t>
  </si>
  <si>
    <t>Dor Snapiri</t>
  </si>
  <si>
    <t>Edu stormcast</t>
  </si>
  <si>
    <t>Alberto Garcia Rubio</t>
  </si>
  <si>
    <t>Collin Taylor</t>
  </si>
  <si>
    <t>Dr. Hyde</t>
  </si>
  <si>
    <t xml:space="preserve">Sam Martindale </t>
  </si>
  <si>
    <t>Kendrick Cornelius</t>
  </si>
  <si>
    <t>Brian Andrew Rowcliffe</t>
  </si>
  <si>
    <t>lyle ..</t>
  </si>
  <si>
    <t>Jake Peters</t>
  </si>
  <si>
    <t>Vincent-Pierre Matineau</t>
  </si>
  <si>
    <t>Hunter Sipe</t>
  </si>
  <si>
    <t>Sebas Sebas</t>
  </si>
  <si>
    <t>john yang</t>
  </si>
  <si>
    <t>Brian Simmonds</t>
  </si>
  <si>
    <t>Jose manuel Martínez</t>
  </si>
  <si>
    <t>Mike W</t>
  </si>
  <si>
    <t>Aleck Landon</t>
  </si>
  <si>
    <t>Benjamin Drayton</t>
  </si>
  <si>
    <t>Ilya Osipov</t>
  </si>
  <si>
    <t>Wolvak Winter</t>
  </si>
  <si>
    <t>Sharveen Pillai</t>
  </si>
  <si>
    <t>Edward Story</t>
  </si>
  <si>
    <t>Daniel Dickson</t>
  </si>
  <si>
    <t>Noah Alexander</t>
  </si>
  <si>
    <t>Bailang ç™½ç‹¼</t>
  </si>
  <si>
    <t>Scott A</t>
  </si>
  <si>
    <t>R T</t>
  </si>
  <si>
    <t>Quentin Mace</t>
  </si>
  <si>
    <t>chris t</t>
  </si>
  <si>
    <t>Tack Fredrik</t>
  </si>
  <si>
    <t>Fille Wall</t>
  </si>
  <si>
    <t>Lewis Aepda</t>
  </si>
  <si>
    <t>Julien Saiz</t>
  </si>
  <si>
    <t>Peyton Gage</t>
  </si>
  <si>
    <t>Bret Mcrae</t>
  </si>
  <si>
    <t>Marco Soccorsi</t>
  </si>
  <si>
    <t>Horrors of the storm Tom and evan</t>
  </si>
  <si>
    <t>Manuel de la Mata</t>
  </si>
  <si>
    <t>Mark R</t>
  </si>
  <si>
    <t>Ulises Vazquez Lovera</t>
  </si>
  <si>
    <t>Grady Smith</t>
  </si>
  <si>
    <t>Jonas J</t>
  </si>
  <si>
    <t>due due</t>
  </si>
  <si>
    <t>Luis Pony</t>
  </si>
  <si>
    <t>Joe Harding</t>
  </si>
  <si>
    <t>Oscar y Antonio Aaaaaaa</t>
  </si>
  <si>
    <t>Henrik "EPOSone" Täfler</t>
  </si>
  <si>
    <t>Skardak Groinrippa</t>
  </si>
  <si>
    <t>Lewis Harding</t>
  </si>
  <si>
    <t>Alejandro Núñez</t>
  </si>
  <si>
    <t>Lord Dodo G</t>
  </si>
  <si>
    <t>kapy Jmhb</t>
  </si>
  <si>
    <t>Joshua Spicer</t>
  </si>
  <si>
    <t>Carlos Izquierdo</t>
  </si>
  <si>
    <t>Jimmi Ål You Can Eat</t>
  </si>
  <si>
    <t>Braiden Becker</t>
  </si>
  <si>
    <t>Spartan Spartan</t>
  </si>
  <si>
    <t>Przemek Dziemidowicz</t>
  </si>
  <si>
    <t>Anthony Covarrubias</t>
  </si>
  <si>
    <t>duy tran</t>
  </si>
  <si>
    <t>Keanan Paul</t>
  </si>
  <si>
    <t>Mike Reynolds</t>
  </si>
  <si>
    <t>Benjamin Cornelius</t>
  </si>
  <si>
    <t>Karol Nevarez</t>
  </si>
  <si>
    <t>Oscar C</t>
  </si>
  <si>
    <t>Chris Poltrock</t>
  </si>
  <si>
    <t>jakob wayne nickey</t>
  </si>
  <si>
    <t>Emil Levin</t>
  </si>
  <si>
    <t>Ace Ace</t>
  </si>
  <si>
    <t>Raúl *Rulo*</t>
  </si>
  <si>
    <t>Nicolas Jaimes</t>
  </si>
  <si>
    <t>Jere Konttila</t>
  </si>
  <si>
    <t>LITUS Rodríguez</t>
  </si>
  <si>
    <t>Patrick Baum</t>
  </si>
  <si>
    <t>Florian Voggo</t>
  </si>
  <si>
    <t>Alexi (GenderbentPotato)</t>
  </si>
  <si>
    <t>Samuel E</t>
  </si>
  <si>
    <t>sergi fernandez</t>
  </si>
  <si>
    <t>Josh Klemmer</t>
  </si>
  <si>
    <t>Steve Prichett</t>
  </si>
  <si>
    <t>David Gutiérrez</t>
  </si>
  <si>
    <t>Nicolas NicoH</t>
  </si>
  <si>
    <t>Nathan Coatsworth</t>
  </si>
  <si>
    <t>Pipo e Palle</t>
  </si>
  <si>
    <t>Kai Whitwell</t>
  </si>
  <si>
    <t>Jack Carroll Isaac Meers</t>
  </si>
  <si>
    <t>Nicholas SoW</t>
  </si>
  <si>
    <t>Bernd Bernhelm</t>
  </si>
  <si>
    <t>El Rayo Verde</t>
  </si>
  <si>
    <t>glen t</t>
  </si>
  <si>
    <t>William W</t>
  </si>
  <si>
    <t>alex 3</t>
  </si>
  <si>
    <t>Vasil Baltadzhiev</t>
  </si>
  <si>
    <t>Ian Hawley loyalist</t>
  </si>
  <si>
    <t>Sergio Ivan Bustamante Ojeda</t>
  </si>
  <si>
    <t>Antonio Magaña</t>
  </si>
  <si>
    <t>Oskar Ociepa</t>
  </si>
  <si>
    <t>Fulgencio Torralba</t>
  </si>
  <si>
    <t>Stephen Lesic</t>
  </si>
  <si>
    <t>Albert A</t>
  </si>
  <si>
    <t>Stephan NH</t>
  </si>
  <si>
    <t>Anthony Q.</t>
  </si>
  <si>
    <t>Roberto Echevarria</t>
  </si>
  <si>
    <t>Luna Arias</t>
  </si>
  <si>
    <t>Jacob Lohman</t>
  </si>
  <si>
    <t>Parker Watts</t>
  </si>
  <si>
    <t>Simon Jones</t>
  </si>
  <si>
    <t>Garrett Smart</t>
  </si>
  <si>
    <t>Steve Baglin</t>
  </si>
  <si>
    <t>Emilio Galan</t>
  </si>
  <si>
    <t>Ð˜Ð²Ð°Ð½ Ð—Ð°Ð¹Ñ†ÐµÐ²</t>
  </si>
  <si>
    <t>Mattia Pratesi</t>
  </si>
  <si>
    <t>Kota Dalzell</t>
  </si>
  <si>
    <t>RoyèŒƒ RoyèŒƒ</t>
  </si>
  <si>
    <t>Óscar Bravo</t>
  </si>
  <si>
    <t>Rosty</t>
  </si>
  <si>
    <t>Nikolas Kondor</t>
  </si>
  <si>
    <t>Maximilian Stastny</t>
  </si>
  <si>
    <t>Fabio Figus</t>
  </si>
  <si>
    <t>Fani Gómez Rodríguez</t>
  </si>
  <si>
    <t>SCK Örebro</t>
  </si>
  <si>
    <t>Pano !</t>
  </si>
  <si>
    <t>Jukio .</t>
  </si>
  <si>
    <t>Bartosz Milewski</t>
  </si>
  <si>
    <t>Matt Mosca</t>
  </si>
  <si>
    <t>Brenton Italiano</t>
  </si>
  <si>
    <t>Jake Ronin</t>
  </si>
  <si>
    <t>Remi Morez</t>
  </si>
  <si>
    <t>Suvival A</t>
  </si>
  <si>
    <t>ÐœÐ¸Ñ…Ð°Ð¸Ð» Ð¡Ð°Ñ„Ð¾Ð½Ð¾Ð²</t>
  </si>
  <si>
    <t>Ross Allsopp</t>
  </si>
  <si>
    <t>Cameron walsingham</t>
  </si>
  <si>
    <t>Zechariah Judd</t>
  </si>
  <si>
    <t>Marcus Andersson</t>
  </si>
  <si>
    <t>Will Grant</t>
  </si>
  <si>
    <t>Grzegorz Glodek</t>
  </si>
  <si>
    <t>Jahn Fleckenstein</t>
  </si>
  <si>
    <t>David Gonzalez</t>
  </si>
  <si>
    <t>Player 27</t>
  </si>
  <si>
    <t>Trash Panda Reynolds</t>
  </si>
  <si>
    <t>Emosio Engañaos</t>
  </si>
  <si>
    <t>Nico Di Maria</t>
  </si>
  <si>
    <t>PaweÅ‚ Milczanowski</t>
  </si>
  <si>
    <t>David Garcia Latorre</t>
  </si>
  <si>
    <t>Andy Nguyen</t>
  </si>
  <si>
    <t>Mystery Champion</t>
  </si>
  <si>
    <t>Malthe Elmgreen</t>
  </si>
  <si>
    <t>Philip Young</t>
  </si>
  <si>
    <t>Alex Lusty</t>
  </si>
  <si>
    <t xml:space="preserve">Victor Stewart </t>
  </si>
  <si>
    <t>Simon D</t>
  </si>
  <si>
    <t>BCP Garrett</t>
  </si>
  <si>
    <t>Stephen Lincoln</t>
  </si>
  <si>
    <t>Budd Erickson</t>
  </si>
  <si>
    <t>Gary Hodges</t>
  </si>
  <si>
    <t>Shakeer a</t>
  </si>
  <si>
    <t>Jack Bentley</t>
  </si>
  <si>
    <t>Ty Hatch</t>
  </si>
  <si>
    <t>Nacho Santodomingo</t>
  </si>
  <si>
    <t>Alberto Luzzi</t>
  </si>
  <si>
    <t>Ð”Ð¼Ð¸Ñ‚Ñ€Ð¸Ð¹ Ð¡ÐµÑ€Ð³ÐµÐµÐ²Ð¸Ñ‡</t>
  </si>
  <si>
    <t>Josh Czerwiec</t>
  </si>
  <si>
    <t>Anthony Philips</t>
  </si>
  <si>
    <t>Andrew Pike</t>
  </si>
  <si>
    <t>Ben Van Diem</t>
  </si>
  <si>
    <t>Richard Bruce</t>
  </si>
  <si>
    <t>Jacob Maw Daddy Mathias</t>
  </si>
  <si>
    <t>Jami Pulkkinen</t>
  </si>
  <si>
    <t>Lake MacLeod</t>
  </si>
  <si>
    <t>Kyle Harmon</t>
  </si>
  <si>
    <t>Brandon Netherton</t>
  </si>
  <si>
    <t>Blake Sauey</t>
  </si>
  <si>
    <t>Mario Santos</t>
  </si>
  <si>
    <t>Gavin Jones</t>
  </si>
  <si>
    <t>Brian Jones</t>
  </si>
  <si>
    <t>Sean Tuffnell</t>
  </si>
  <si>
    <t>Ben Wadsworth</t>
  </si>
  <si>
    <t>Ranndy Rodriguez</t>
  </si>
  <si>
    <t>Maciej "MJay" Roznoch Roznoch</t>
  </si>
  <si>
    <t>Benjamin Wysock</t>
  </si>
  <si>
    <t>Iker Gonzalez</t>
  </si>
  <si>
    <t>Matt Kasperski</t>
  </si>
  <si>
    <t>Gordon Douglas</t>
  </si>
  <si>
    <t>Ernest Huerta</t>
  </si>
  <si>
    <t>Nick Dauphinee</t>
  </si>
  <si>
    <t>Chris Withey</t>
  </si>
  <si>
    <t>Joel Schlegel</t>
  </si>
  <si>
    <t>Ð¡Ð°Ð½Ñ Ð‘Ð°Ñ€Ð°Ð½Ð¾Ð²</t>
  </si>
  <si>
    <t>Lachlan Aboud</t>
  </si>
  <si>
    <t>Magnus Skalleberg Rom</t>
  </si>
  <si>
    <t>Juan Antonio Don Soria Veteran</t>
  </si>
  <si>
    <t>David Chatterton Harper</t>
  </si>
  <si>
    <t>TJ Arndt</t>
  </si>
  <si>
    <t>Andor Nemes</t>
  </si>
  <si>
    <t>Nathaniel Ruff</t>
  </si>
  <si>
    <t>Nathan Blevins</t>
  </si>
  <si>
    <t>Steven De Belder</t>
  </si>
  <si>
    <t>Jim Houston</t>
  </si>
  <si>
    <t>Marko Budach</t>
  </si>
  <si>
    <t>Maxime Bouchard</t>
  </si>
  <si>
    <t>Ondrej Tichý</t>
  </si>
  <si>
    <t>Marc Brittain</t>
  </si>
  <si>
    <t>Jakub Elánius Jauernig</t>
  </si>
  <si>
    <t>Trey Elliott</t>
  </si>
  <si>
    <t>Christopher Hoffman</t>
  </si>
  <si>
    <t>Martin Stringfellow</t>
  </si>
  <si>
    <t>Maximilian Köttner</t>
  </si>
  <si>
    <t>Tuan Chu</t>
  </si>
  <si>
    <t>Ricardo Pereira Paz</t>
  </si>
  <si>
    <t>Dave G</t>
  </si>
  <si>
    <t>Rick Orzechowski</t>
  </si>
  <si>
    <t>James Bower</t>
  </si>
  <si>
    <t>Cody Pierson</t>
  </si>
  <si>
    <t>Yaniv Uriel</t>
  </si>
  <si>
    <t>Luis Amoros</t>
  </si>
  <si>
    <t>Nicholas Marlow</t>
  </si>
  <si>
    <t>Brennan Edwards</t>
  </si>
  <si>
    <t>Ludvig Hals</t>
  </si>
  <si>
    <t>Josh Thornton</t>
  </si>
  <si>
    <t>MikoÅ‚aj Erchard</t>
  </si>
  <si>
    <t>Miguel Angelo Samson</t>
  </si>
  <si>
    <t>Austin Trohoski</t>
  </si>
  <si>
    <t>Simon Franz</t>
  </si>
  <si>
    <t>Dummy 6</t>
  </si>
  <si>
    <t>Robin Kohl</t>
  </si>
  <si>
    <t xml:space="preserve">Tyler Durde </t>
  </si>
  <si>
    <t>Felix Deleon</t>
  </si>
  <si>
    <t>Nicholas Keeney</t>
  </si>
  <si>
    <t>Joe Coffman</t>
  </si>
  <si>
    <t>Philip King</t>
  </si>
  <si>
    <t>Marshall Strickling</t>
  </si>
  <si>
    <t xml:space="preserve">Tess Lovestrong </t>
  </si>
  <si>
    <t>Austin Warfel</t>
  </si>
  <si>
    <t>Daniel Cox</t>
  </si>
  <si>
    <t>Galder Concha</t>
  </si>
  <si>
    <t>Drew Davidson</t>
  </si>
  <si>
    <t>Pål Myrnes</t>
  </si>
  <si>
    <t>Zack Holloway</t>
  </si>
  <si>
    <t>Dani Ledesma</t>
  </si>
  <si>
    <t>Mark Krawec</t>
  </si>
  <si>
    <t>Dan Baum</t>
  </si>
  <si>
    <t>Jesse's Life</t>
  </si>
  <si>
    <t>Andreas Zähringer</t>
  </si>
  <si>
    <t>Domingo González García</t>
  </si>
  <si>
    <t>George Brorovichenko</t>
  </si>
  <si>
    <t>Gabriel Fishlock</t>
  </si>
  <si>
    <t xml:space="preserve">Myles Mulkerrins </t>
  </si>
  <si>
    <t>William Aitken</t>
  </si>
  <si>
    <t>Borna Rankovic</t>
  </si>
  <si>
    <t>Kevin Hetmanski</t>
  </si>
  <si>
    <t>Taylen  Ferguson</t>
  </si>
  <si>
    <t>Dani Ródenas</t>
  </si>
  <si>
    <t>Nate Wade</t>
  </si>
  <si>
    <t>Jackson Glenn</t>
  </si>
  <si>
    <t>Joseph Burrage</t>
  </si>
  <si>
    <t>Billy Mckelvey</t>
  </si>
  <si>
    <t>Will O'Siorain</t>
  </si>
  <si>
    <t>Dakota gordon</t>
  </si>
  <si>
    <t>Mikko Fabrin</t>
  </si>
  <si>
    <t>Károly Csete</t>
  </si>
  <si>
    <t>Angel Lara</t>
  </si>
  <si>
    <t>John Gill</t>
  </si>
  <si>
    <t>Joshua Eckles</t>
  </si>
  <si>
    <t>Brandon Field</t>
  </si>
  <si>
    <t>Thom Dawson</t>
  </si>
  <si>
    <t>Nicholas Chase</t>
  </si>
  <si>
    <t>Sascha Schütte</t>
  </si>
  <si>
    <t>Jordan Hoisington</t>
  </si>
  <si>
    <t>Drew Wilson</t>
  </si>
  <si>
    <t>Gareth Wynn</t>
  </si>
  <si>
    <t>Marius Jakobsen</t>
  </si>
  <si>
    <t>Tom Watkins</t>
  </si>
  <si>
    <t>Tyler Paisey</t>
  </si>
  <si>
    <t>Chris Zulerino</t>
  </si>
  <si>
    <t>Mika Kristensen</t>
  </si>
  <si>
    <t>Lorenzo Camandona</t>
  </si>
  <si>
    <t>Neale Hart</t>
  </si>
  <si>
    <t>Chules Imperator</t>
  </si>
  <si>
    <t>Ignacio Igna</t>
  </si>
  <si>
    <t>Michael DiLernia</t>
  </si>
  <si>
    <t>Michael Wilcomb</t>
  </si>
  <si>
    <t>Loris Corse</t>
  </si>
  <si>
    <t>Ellie Gardens</t>
  </si>
  <si>
    <t>Chantal Puschiasis</t>
  </si>
  <si>
    <t>Dan Moeser</t>
  </si>
  <si>
    <t>Speccles Eccles</t>
  </si>
  <si>
    <t>Gideon Wetherell</t>
  </si>
  <si>
    <t>Jocelyn Marcoux</t>
  </si>
  <si>
    <t>Adrian Rubio</t>
  </si>
  <si>
    <t>Aljaž Ciglar</t>
  </si>
  <si>
    <t>JD Carter</t>
  </si>
  <si>
    <t>Ernesto Huicochea</t>
  </si>
  <si>
    <t>Rik Holden</t>
  </si>
  <si>
    <t>Zachary Lopez</t>
  </si>
  <si>
    <t>Jonathan Pane</t>
  </si>
  <si>
    <t>William Rodriguez</t>
  </si>
  <si>
    <t>jake sutch</t>
  </si>
  <si>
    <t>Ð¡ÐµÑ€Ð³ÐµÐ¹ ÐšÐ¾Ð½Ð¾Ð²Ð°Ð»Ð¾Ð²</t>
  </si>
  <si>
    <t>Emi P</t>
  </si>
  <si>
    <t>Ernst Walter Ries</t>
  </si>
  <si>
    <t>Phil L</t>
  </si>
  <si>
    <t>Paul Watson</t>
  </si>
  <si>
    <t>Jaime Gonzalez</t>
  </si>
  <si>
    <t>ROGELIO RIVERO CORONADO</t>
  </si>
  <si>
    <t>Evariste Mourette</t>
  </si>
  <si>
    <t>Braiden Graw</t>
  </si>
  <si>
    <t>Javier Chino</t>
  </si>
  <si>
    <t>Brian Hoogstra</t>
  </si>
  <si>
    <t>Embestida monstruosa la Venganza .</t>
  </si>
  <si>
    <t>Paco Peco</t>
  </si>
  <si>
    <t>Ryan Kimerer</t>
  </si>
  <si>
    <t>Adam Hamberlin</t>
  </si>
  <si>
    <t>Jonny Forde</t>
  </si>
  <si>
    <t>Joshua Georges</t>
  </si>
  <si>
    <t>Qi Mun</t>
  </si>
  <si>
    <t>Gijs Rombouts</t>
  </si>
  <si>
    <t>Patric "Gizmo" Gruber</t>
  </si>
  <si>
    <t>SEAN GILL</t>
  </si>
  <si>
    <t>Chris Leung</t>
  </si>
  <si>
    <t>Germano Cicero</t>
  </si>
  <si>
    <t>Talon Frost</t>
  </si>
  <si>
    <t>Stijn Van hemelen</t>
  </si>
  <si>
    <t>Shepard L</t>
  </si>
  <si>
    <t>Hänninen Lord of Blights</t>
  </si>
  <si>
    <t>Chris Brown</t>
  </si>
  <si>
    <t>Ulf "Magic-Ulf" Thiele</t>
  </si>
  <si>
    <t>It`s Morgin`time</t>
  </si>
  <si>
    <t>Thomas / Stott</t>
  </si>
  <si>
    <t>äº‘è¿ª äº‘è¿ª</t>
  </si>
  <si>
    <t>Disa Joes</t>
  </si>
  <si>
    <t>Levi R</t>
  </si>
  <si>
    <t>Amanda Anderson</t>
  </si>
  <si>
    <t>Connor Ludlow</t>
  </si>
  <si>
    <t>Macarena Quiroga</t>
  </si>
  <si>
    <t>Austin SoW</t>
  </si>
  <si>
    <t>Giovanni Beber</t>
  </si>
  <si>
    <t>Changejing Changejing</t>
  </si>
  <si>
    <t>å°éª·é«… å°éª·é«…</t>
  </si>
  <si>
    <t>Marco ARTEGA</t>
  </si>
  <si>
    <t>Stefan B1tSh1ft3r_GER</t>
  </si>
  <si>
    <t>Antoine Fougere-Ramsamooj</t>
  </si>
  <si>
    <t>Ezra Summers</t>
  </si>
  <si>
    <t>Edwin Wolf</t>
  </si>
  <si>
    <t>test mctesty</t>
  </si>
  <si>
    <t>Bill 7</t>
  </si>
  <si>
    <t>Alexander K</t>
  </si>
  <si>
    <t>Joshua Woods</t>
  </si>
  <si>
    <t>Mathias Peterlin</t>
  </si>
  <si>
    <t>Iván Juárez</t>
  </si>
  <si>
    <t>Ð–Ð¾Ñ€Ð° Ð’ÐµÑÐµÐ»ÐºÐ¼Ð½</t>
  </si>
  <si>
    <t>Chris Russell</t>
  </si>
  <si>
    <t>James Dawson</t>
  </si>
  <si>
    <t>Dominic Hauch</t>
  </si>
  <si>
    <t>Nicola Mingotti</t>
  </si>
  <si>
    <t>Pete One</t>
  </si>
  <si>
    <t>Niklas Ambo</t>
  </si>
  <si>
    <t>Sebastian "Kaito275" Arndt</t>
  </si>
  <si>
    <t>Thor Odin fia</t>
  </si>
  <si>
    <t>Cameron Secaur</t>
  </si>
  <si>
    <t>Zachary Glenn</t>
  </si>
  <si>
    <t>Glenn Brockschmidt</t>
  </si>
  <si>
    <t>Steven Nuttal</t>
  </si>
  <si>
    <t>Matt "The Usurper" Thomas</t>
  </si>
  <si>
    <t>ðŸ—¡ï¸Marti Casademont</t>
  </si>
  <si>
    <t xml:space="preserve">Nick Palmrose </t>
  </si>
  <si>
    <t>Richard Dubois</t>
  </si>
  <si>
    <t>Bruno Kyrath</t>
  </si>
  <si>
    <t>Julio Anima</t>
  </si>
  <si>
    <t>Suleyman Anadol</t>
  </si>
  <si>
    <t>Cameron Wassom</t>
  </si>
  <si>
    <t>Branden Daniels</t>
  </si>
  <si>
    <t>Sean Bejarano</t>
  </si>
  <si>
    <t>QianQ QianQ</t>
  </si>
  <si>
    <t>Ð¢Ð¸Ð¼ÑƒÑ€ Ð¥Ð°ÑÐ°Ð½Ð¾Ð²</t>
  </si>
  <si>
    <t>Jordan B.</t>
  </si>
  <si>
    <t>Brandon Gilchrist</t>
  </si>
  <si>
    <t>- Ferni -</t>
  </si>
  <si>
    <t>Pete Ludlow</t>
  </si>
  <si>
    <t>Kevin Blank</t>
  </si>
  <si>
    <t>Sean R</t>
  </si>
  <si>
    <t>gwreygtrwyh rsyghreyh</t>
  </si>
  <si>
    <t>Matt Teague</t>
  </si>
  <si>
    <t>yolo 3 mcyolo</t>
  </si>
  <si>
    <t>Jesse Clapper</t>
  </si>
  <si>
    <t>Jonathan Masterten-Smith</t>
  </si>
  <si>
    <t>Bri Nada</t>
  </si>
  <si>
    <t>Gates McCombs</t>
  </si>
  <si>
    <t>ERIC 2</t>
  </si>
  <si>
    <t>Aridane Lp</t>
  </si>
  <si>
    <t>Felipe Tessaro</t>
  </si>
  <si>
    <t>Tom Ramerman</t>
  </si>
  <si>
    <t>allard mars</t>
  </si>
  <si>
    <t>Sebastian Senis</t>
  </si>
  <si>
    <t>Joseph Meyers</t>
  </si>
  <si>
    <t>Jay Kinsella</t>
  </si>
  <si>
    <t>Vittorio Sossi</t>
  </si>
  <si>
    <t>Cesar Villanuevas ðŸ„</t>
  </si>
  <si>
    <t>Matt Peteo</t>
  </si>
  <si>
    <t>Mikey Galvin</t>
  </si>
  <si>
    <t>Jonathan Gerhardsson</t>
  </si>
  <si>
    <t>Trent Bandre</t>
  </si>
  <si>
    <t>Alasdair Philbey</t>
  </si>
  <si>
    <t>Tom Bridges</t>
  </si>
  <si>
    <t xml:space="preserve">Trent  Graham </t>
  </si>
  <si>
    <t>James Embry</t>
  </si>
  <si>
    <t>Charlie Chan</t>
  </si>
  <si>
    <t>Nicolas Dufau</t>
  </si>
  <si>
    <t>Fabrizio Brunelli</t>
  </si>
  <si>
    <t>Sander Johnson</t>
  </si>
  <si>
    <t>Chris A</t>
  </si>
  <si>
    <t>Javier Ferre</t>
  </si>
  <si>
    <t>Sergio Bertolino</t>
  </si>
  <si>
    <t>Ralph A</t>
  </si>
  <si>
    <t>Sam Pattimore</t>
  </si>
  <si>
    <t>Marco Ravera</t>
  </si>
  <si>
    <t>Vombatson (Ondrej Barták)</t>
  </si>
  <si>
    <t>David Roussel</t>
  </si>
  <si>
    <t>Ruby Roblin</t>
  </si>
  <si>
    <t>Rafa 8</t>
  </si>
  <si>
    <t>Gryllus .</t>
  </si>
  <si>
    <t>Dylan Brown</t>
  </si>
  <si>
    <t>Aston Summers</t>
  </si>
  <si>
    <t>Jonas "Geobe0" Meinecke</t>
  </si>
  <si>
    <t>Albert Vergoñós</t>
  </si>
  <si>
    <t>Scott Monsour</t>
  </si>
  <si>
    <t>Samuel Farokhnia-Mimnagh</t>
  </si>
  <si>
    <t>Emilio Martin</t>
  </si>
  <si>
    <t>Tino Endtmann</t>
  </si>
  <si>
    <t>Cipotus (Repi) Maximus</t>
  </si>
  <si>
    <t>Claire Strack</t>
  </si>
  <si>
    <t>NESTOR 2</t>
  </si>
  <si>
    <t>Ondra BeneÅ¡</t>
  </si>
  <si>
    <t>Additional Person 1</t>
  </si>
  <si>
    <t>Salvador Sanchez Aguilera</t>
  </si>
  <si>
    <t>Jason Lambert</t>
  </si>
  <si>
    <t>Jonathan Kelly</t>
  </si>
  <si>
    <t>Justin Enochs</t>
  </si>
  <si>
    <t>Fraser Whigham</t>
  </si>
  <si>
    <t>Daniel Turner</t>
  </si>
  <si>
    <t>Graham Wright</t>
  </si>
  <si>
    <t>Karol Eichler</t>
  </si>
  <si>
    <t>Nicholas Rorich</t>
  </si>
  <si>
    <t>Mohamed Shazmiq Yong</t>
  </si>
  <si>
    <t>Gerardo Ancona</t>
  </si>
  <si>
    <t>Haris Prokopiou</t>
  </si>
  <si>
    <t>Adam Tomas</t>
  </si>
  <si>
    <t>Dominik Zeindler</t>
  </si>
  <si>
    <t>Aaron Feth</t>
  </si>
  <si>
    <t>Matteo Semeraro</t>
  </si>
  <si>
    <t>Leon Baczkowski</t>
  </si>
  <si>
    <t>Dean Efrat</t>
  </si>
  <si>
    <t>Tom König</t>
  </si>
  <si>
    <t>Andreas Brose</t>
  </si>
  <si>
    <t>Owen Akira</t>
  </si>
  <si>
    <t>Philipp Mücke</t>
  </si>
  <si>
    <t>mike schwartz</t>
  </si>
  <si>
    <t>Fish Fish</t>
  </si>
  <si>
    <t>Jonas Schlüter</t>
  </si>
  <si>
    <t>Santi Martínez</t>
  </si>
  <si>
    <t>Keith Nicholson</t>
  </si>
  <si>
    <t>Tomer Karen</t>
  </si>
  <si>
    <t>Ãlvaro Fourquet</t>
  </si>
  <si>
    <t>Bartosz Kropacz</t>
  </si>
  <si>
    <t>Leopoldo Martinez</t>
  </si>
  <si>
    <t>Harvey Price</t>
  </si>
  <si>
    <t>Juankar PiedraBruja</t>
  </si>
  <si>
    <t>Jesse Flecha</t>
  </si>
  <si>
    <t>Benjamin Aster</t>
  </si>
  <si>
    <t>Edd Aldridge</t>
  </si>
  <si>
    <t>Cristóbal Collignon</t>
  </si>
  <si>
    <t>Stefano Breddo</t>
  </si>
  <si>
    <t>Ross Helman</t>
  </si>
  <si>
    <t>Brandon Waddington</t>
  </si>
  <si>
    <t>Dmitry Khabarov</t>
  </si>
  <si>
    <t>Jakub Kundrát</t>
  </si>
  <si>
    <t>Karl Tamerman</t>
  </si>
  <si>
    <t>Stefan B1tSh1ft3r_GER Wee</t>
  </si>
  <si>
    <t>Fabrizio Ciampa</t>
  </si>
  <si>
    <t>Cory Hagar</t>
  </si>
  <si>
    <t>Brandon Roy</t>
  </si>
  <si>
    <t>Joe Calcagno</t>
  </si>
  <si>
    <t>John Matson</t>
  </si>
  <si>
    <t>Christopher DeSanctis</t>
  </si>
  <si>
    <t xml:space="preserve">Hjalmar Robin </t>
  </si>
  <si>
    <t>Marco Jacome</t>
  </si>
  <si>
    <t>Jon Barker</t>
  </si>
  <si>
    <t>Donovan Ryan Neethling</t>
  </si>
  <si>
    <t>Romain Constantini</t>
  </si>
  <si>
    <t>Mike M</t>
  </si>
  <si>
    <t>Jesús Martín</t>
  </si>
  <si>
    <t>Elvis The Ogre</t>
  </si>
  <si>
    <t>Mikko Virta</t>
  </si>
  <si>
    <t>Maksym Ishchenko</t>
  </si>
  <si>
    <t>Fabrizio Bergamaschi</t>
  </si>
  <si>
    <t>Carlos Eduardo Zaragoza González</t>
  </si>
  <si>
    <t>Terran Dickieson</t>
  </si>
  <si>
    <t>Lucie Kratochvílová</t>
  </si>
  <si>
    <t>Benjamin Herrchen</t>
  </si>
  <si>
    <t>Michal Rewas Žegklitz</t>
  </si>
  <si>
    <t>Kevin Ives</t>
  </si>
  <si>
    <t>John Piermatteo</t>
  </si>
  <si>
    <t>Pablo Garcia</t>
  </si>
  <si>
    <t>Charles Conley</t>
  </si>
  <si>
    <t>Benjamin Mitchell</t>
  </si>
  <si>
    <t>Xiaokai Zhong</t>
  </si>
  <si>
    <t>Adri Ogros</t>
  </si>
  <si>
    <t>Hudson Speglich</t>
  </si>
  <si>
    <t>Sams Spiegel</t>
  </si>
  <si>
    <t>Jason Hoy</t>
  </si>
  <si>
    <t>Christian Medina</t>
  </si>
  <si>
    <t>Javier Góngora</t>
  </si>
  <si>
    <t>Luca Sereni</t>
  </si>
  <si>
    <t>Richard Hollinshead</t>
  </si>
  <si>
    <t>Blake Sowell</t>
  </si>
  <si>
    <t>chen today</t>
  </si>
  <si>
    <t>Stephen Thomson</t>
  </si>
  <si>
    <t>Alex Gonsalves</t>
  </si>
  <si>
    <t>tom rans</t>
  </si>
  <si>
    <t>KONGO lin</t>
  </si>
  <si>
    <t>Peyton Kahle</t>
  </si>
  <si>
    <t>Andrew Scott</t>
  </si>
  <si>
    <t>Clark Hudson</t>
  </si>
  <si>
    <t>Björn Malmros</t>
  </si>
  <si>
    <t>Daniel Klein</t>
  </si>
  <si>
    <t>Nathan Muller</t>
  </si>
  <si>
    <t>Marco Marino</t>
  </si>
  <si>
    <t>Lear Ni</t>
  </si>
  <si>
    <t>Tim Gulan</t>
  </si>
  <si>
    <t>ford percy</t>
  </si>
  <si>
    <t>José Miguel Ribes Moyá</t>
  </si>
  <si>
    <t>Daniel Roughley</t>
  </si>
  <si>
    <t>Alexander Cavaliere</t>
  </si>
  <si>
    <t>Michael Guzzo</t>
  </si>
  <si>
    <t>James Wise</t>
  </si>
  <si>
    <t>Andrew Racette</t>
  </si>
  <si>
    <t>Jonah Park</t>
  </si>
  <si>
    <t>Guanhui Li</t>
  </si>
  <si>
    <t>Ramón Furiosa</t>
  </si>
  <si>
    <t>Wen Wen</t>
  </si>
  <si>
    <t>Pau Maeso Lario</t>
  </si>
  <si>
    <t>Joey Randall</t>
  </si>
  <si>
    <t>Sebastian Skroch</t>
  </si>
  <si>
    <t>Donald Dyster</t>
  </si>
  <si>
    <t>Alec Woods</t>
  </si>
  <si>
    <t>Maurizio Mantovani</t>
  </si>
  <si>
    <t>Ben Fuller</t>
  </si>
  <si>
    <t>Bobby Beck</t>
  </si>
  <si>
    <t>Ash Giska</t>
  </si>
  <si>
    <t>Antonio Diez</t>
  </si>
  <si>
    <t>Fátima Roxbury</t>
  </si>
  <si>
    <t>Patrick Nagle-Smith</t>
  </si>
  <si>
    <t>John Dunis</t>
  </si>
  <si>
    <t>William Nordlund</t>
  </si>
  <si>
    <t>Joshua Saunders</t>
  </si>
  <si>
    <t>Trung Tran</t>
  </si>
  <si>
    <t>GergÅ‘ Baráth</t>
  </si>
  <si>
    <t>Nick Shockey</t>
  </si>
  <si>
    <t>Yan Jordan</t>
  </si>
  <si>
    <t>Paul Frame</t>
  </si>
  <si>
    <t>Ian Osterhout</t>
  </si>
  <si>
    <t>Christopher Gregg</t>
  </si>
  <si>
    <t>Chris Banta</t>
  </si>
  <si>
    <t>Adam Ballard</t>
  </si>
  <si>
    <t>Filip Kostadinovic</t>
  </si>
  <si>
    <t>Kian Tan</t>
  </si>
  <si>
    <t>Shane Warning</t>
  </si>
  <si>
    <t>Brad Oâ€™Keefe</t>
  </si>
  <si>
    <t>Logan Thompson-Mills</t>
  </si>
  <si>
    <t>brian higgins</t>
  </si>
  <si>
    <t>Nikita "ÅŒkami" Artamonov</t>
  </si>
  <si>
    <t>Ryan Trottier</t>
  </si>
  <si>
    <t>Svyatoslav Kirilev</t>
  </si>
  <si>
    <t>Tyson Staples</t>
  </si>
  <si>
    <t>Ariel Comas</t>
  </si>
  <si>
    <t>Tristian Story</t>
  </si>
  <si>
    <t>Benjamin Burke</t>
  </si>
  <si>
    <t>Raul Maetin</t>
  </si>
  <si>
    <t>Señor Seiya</t>
  </si>
  <si>
    <t>Liam Tuffy</t>
  </si>
  <si>
    <t>Matt Bailey</t>
  </si>
  <si>
    <t>Rolando Lucio</t>
  </si>
  <si>
    <t>Craig Godwin</t>
  </si>
  <si>
    <t>Dorian von Wolff</t>
  </si>
  <si>
    <t>Anthony Hubbell</t>
  </si>
  <si>
    <t>Joel Ludvigson</t>
  </si>
  <si>
    <t>Daniel Friedrich</t>
  </si>
  <si>
    <t>Andrew Dedios</t>
  </si>
  <si>
    <t>Joe Kresse</t>
  </si>
  <si>
    <t>Daniel Langham</t>
  </si>
  <si>
    <t>Chad Franklin</t>
  </si>
  <si>
    <t>Jais Wattula</t>
  </si>
  <si>
    <t>Patrick Wall</t>
  </si>
  <si>
    <t>Weston Brown</t>
  </si>
  <si>
    <t>Ryan Leavitt</t>
  </si>
  <si>
    <t>Chris Frost</t>
  </si>
  <si>
    <t>Segei Nikitin</t>
  </si>
  <si>
    <t>Roberto Tommasini</t>
  </si>
  <si>
    <t>Alberto Kavadellas</t>
  </si>
  <si>
    <t>Joel C. Albor</t>
  </si>
  <si>
    <t>Alex Selth</t>
  </si>
  <si>
    <t>Jannick Wetterich</t>
  </si>
  <si>
    <t>Alessandro Dordo</t>
  </si>
  <si>
    <t>Pask's Onlyfans</t>
  </si>
  <si>
    <t>Alisha Krauter</t>
  </si>
  <si>
    <t>Josef Emmanuel Cuerda</t>
  </si>
  <si>
    <t>Manuel Martin Requena</t>
  </si>
  <si>
    <t>jair garcia</t>
  </si>
  <si>
    <t>Matthew Stewart</t>
  </si>
  <si>
    <t>Michael Michel</t>
  </si>
  <si>
    <t>Caleb Abbott</t>
  </si>
  <si>
    <t>Chris Pickering</t>
  </si>
  <si>
    <t>Massimo Montin</t>
  </si>
  <si>
    <t>Eric Trudel</t>
  </si>
  <si>
    <t>7 7</t>
  </si>
  <si>
    <t>Major Ferenc</t>
  </si>
  <si>
    <t>Oscar "Plagendoktor" Winninger</t>
  </si>
  <si>
    <t>Tobias "Rabrab" Dreger</t>
  </si>
  <si>
    <t>Keanan Hendricks</t>
  </si>
  <si>
    <t>J.M. Andreu</t>
  </si>
  <si>
    <t>Michael Linder</t>
  </si>
  <si>
    <t>Joe Tible</t>
  </si>
  <si>
    <t>Ferdi Knoll</t>
  </si>
  <si>
    <t>Chase Prater</t>
  </si>
  <si>
    <t>Dennis Demelin</t>
  </si>
  <si>
    <t>Cesar Rin</t>
  </si>
  <si>
    <t>Livi a</t>
  </si>
  <si>
    <t>William King-Lewis</t>
  </si>
  <si>
    <t>Jose Luis Blanes Sanchis</t>
  </si>
  <si>
    <t>Jose Vicente Carpio</t>
  </si>
  <si>
    <t>John Edward David</t>
  </si>
  <si>
    <t>Jack Mills</t>
  </si>
  <si>
    <t>Liam Burnett</t>
  </si>
  <si>
    <t>Jackson Lee</t>
  </si>
  <si>
    <t>Matthew Bayless</t>
  </si>
  <si>
    <t>à¸•à¸²à¸¡à¸”à¸£à¸±à¹ˆà¸§ à¹€à¸•à¹‰</t>
  </si>
  <si>
    <t>Arnon Singrat</t>
  </si>
  <si>
    <t>Oliver Colgrove *</t>
  </si>
  <si>
    <t>Seba Marin</t>
  </si>
  <si>
    <t>Ben Wagner</t>
  </si>
  <si>
    <t>Chris Catling</t>
  </si>
  <si>
    <t>Andràs Romhànyi</t>
  </si>
  <si>
    <t>Castello</t>
  </si>
  <si>
    <t>Evan Kemp</t>
  </si>
  <si>
    <t>Christian S⌀eborg</t>
  </si>
  <si>
    <t>Steffen Pauch</t>
  </si>
  <si>
    <t>Daniel The last kitty ride</t>
  </si>
  <si>
    <t>Jack Pearmain</t>
  </si>
  <si>
    <t>Jonathan Hendrich</t>
  </si>
  <si>
    <t>Christoph Schmidt</t>
  </si>
  <si>
    <t>Maike Veigel</t>
  </si>
  <si>
    <t>Alvaro 5</t>
  </si>
  <si>
    <t>Brad Chaney</t>
  </si>
  <si>
    <t>Graham Vittetoe</t>
  </si>
  <si>
    <t>San Zero</t>
  </si>
  <si>
    <t>Victor Pina</t>
  </si>
  <si>
    <t>Shawn Ford</t>
  </si>
  <si>
    <t>Dave Raine</t>
  </si>
  <si>
    <t>Vlasov Dmitriy</t>
  </si>
  <si>
    <t>rob jones</t>
  </si>
  <si>
    <t>Michael Longhin</t>
  </si>
  <si>
    <t>Dan Mirandi</t>
  </si>
  <si>
    <t>David "Lord_Ente" Spörl</t>
  </si>
  <si>
    <t>Noel Leslie</t>
  </si>
  <si>
    <t>Michael Welch</t>
  </si>
  <si>
    <t>Joseph Battersby</t>
  </si>
  <si>
    <t>Antony Newman</t>
  </si>
  <si>
    <t>Jax C</t>
  </si>
  <si>
    <t>Giuseppe Lovera</t>
  </si>
  <si>
    <t>jean sebastien vezina girard</t>
  </si>
  <si>
    <t>Philippe Daigneault</t>
  </si>
  <si>
    <t>Arthur Wong</t>
  </si>
  <si>
    <t>Team Beast</t>
  </si>
  <si>
    <t>blake h</t>
  </si>
  <si>
    <t>ðŸ›¡ï¸Rallado Lazaro</t>
  </si>
  <si>
    <t>Finn 1</t>
  </si>
  <si>
    <t>Gary Frank</t>
  </si>
  <si>
    <t>Jose San Miguel</t>
  </si>
  <si>
    <t>Adam Waring loyalist</t>
  </si>
  <si>
    <t>Jared Atkins</t>
  </si>
  <si>
    <t>Taylor Brear</t>
  </si>
  <si>
    <t>Harry Skaven</t>
  </si>
  <si>
    <t>Devin Harris</t>
  </si>
  <si>
    <t>Dimás Caparrós</t>
  </si>
  <si>
    <t>Saminda G</t>
  </si>
  <si>
    <t>Mark Simkin</t>
  </si>
  <si>
    <t>Jeffrey Adrichem</t>
  </si>
  <si>
    <t>CODY DAY</t>
  </si>
  <si>
    <t>Noah Sanquist</t>
  </si>
  <si>
    <t>Liam Cooke-winsor</t>
  </si>
  <si>
    <t>nik kamal</t>
  </si>
  <si>
    <t>X oy</t>
  </si>
  <si>
    <t>Michael Wright</t>
  </si>
  <si>
    <t>Adrian Birkmeyer</t>
  </si>
  <si>
    <t>Sander Dierck</t>
  </si>
  <si>
    <t>Robert Collette</t>
  </si>
  <si>
    <t>Gerrit Wust</t>
  </si>
  <si>
    <t>Jeremie Nezan</t>
  </si>
  <si>
    <t>Rickey Schleis-Hooyman</t>
  </si>
  <si>
    <t>Anttu Nosgoth</t>
  </si>
  <si>
    <t>Sean Lengenfelder</t>
  </si>
  <si>
    <t>Daniel Crowhurst</t>
  </si>
  <si>
    <t>Nicolas Sindres</t>
  </si>
  <si>
    <t>Will D</t>
  </si>
  <si>
    <t>Andy Scott</t>
  </si>
  <si>
    <t>Lam Le</t>
  </si>
  <si>
    <t>Alexander Weide</t>
  </si>
  <si>
    <t>Armando Rico</t>
  </si>
  <si>
    <t>Andrew "Z" Z</t>
  </si>
  <si>
    <t>Robin Briggs</t>
  </si>
  <si>
    <t>Elvis The one and only</t>
  </si>
  <si>
    <t>Jordan Gelinas</t>
  </si>
  <si>
    <t>Valerio Massimi</t>
  </si>
  <si>
    <t>Sam Pearce</t>
  </si>
  <si>
    <t>Jake Swaney</t>
  </si>
  <si>
    <t>Stefan "Captainstefan" Guggenberger</t>
  </si>
  <si>
    <t>çŽ‰å³° æ¨</t>
  </si>
  <si>
    <t>Xavier Holder</t>
  </si>
  <si>
    <t>Nolan Herbort</t>
  </si>
  <si>
    <t>Fabien Mon</t>
  </si>
  <si>
    <t>MIGUEL 1</t>
  </si>
  <si>
    <t>Dario Krajina</t>
  </si>
  <si>
    <t>rwtyrewy reyhaeryh</t>
  </si>
  <si>
    <t>David Alexander Molina Cadena</t>
  </si>
  <si>
    <t>Anita Nowicka</t>
  </si>
  <si>
    <t xml:space="preserve">ÐœÐ°ÐºÑÐ¸Ð¼ Ð”ÐµÑ€ÐµÐ²Ð¾ </t>
  </si>
  <si>
    <t>Valentin Payr</t>
  </si>
  <si>
    <t>John Morrow</t>
  </si>
  <si>
    <t>Liam Verschueren</t>
  </si>
  <si>
    <t>Adriano Andreello</t>
  </si>
  <si>
    <t>Joshua A</t>
  </si>
  <si>
    <t>Cameron Biringer</t>
  </si>
  <si>
    <t>jonatan cano</t>
  </si>
  <si>
    <t>Sebastian Kneißl</t>
  </si>
  <si>
    <t>Dominik Stolz</t>
  </si>
  <si>
    <t>New Guy 1</t>
  </si>
  <si>
    <t>Jack Greenhalgh</t>
  </si>
  <si>
    <t>Kyle O'Shea</t>
  </si>
  <si>
    <t>Chris Eckersley</t>
  </si>
  <si>
    <t>Jonas aka Jonesman</t>
  </si>
  <si>
    <t>Iñaki Ulibarri Utrilla</t>
  </si>
  <si>
    <t>Cal Wingo</t>
  </si>
  <si>
    <t>Adrian Vergan</t>
  </si>
  <si>
    <t>Tyler Holberry</t>
  </si>
  <si>
    <t>Brad Petrie</t>
  </si>
  <si>
    <t>Nino Palazzolo</t>
  </si>
  <si>
    <t>Test Test</t>
  </si>
  <si>
    <t>Kevin Cropper</t>
  </si>
  <si>
    <t>Edoardo Mongardi</t>
  </si>
  <si>
    <t>Brendan Foisy</t>
  </si>
  <si>
    <t>Cristian Brau</t>
  </si>
  <si>
    <t>Cedric Lasril</t>
  </si>
  <si>
    <t>Khris Reale</t>
  </si>
  <si>
    <t>José Teodoro López García</t>
  </si>
  <si>
    <t>Felix "Atyrion" Gramann</t>
  </si>
  <si>
    <t>Troy Hood</t>
  </si>
  <si>
    <t>Martin Kushovski</t>
  </si>
  <si>
    <t>Denny W</t>
  </si>
  <si>
    <t>Daniel Wootten</t>
  </si>
  <si>
    <t>Randy Davis</t>
  </si>
  <si>
    <t>Eric Cruzat</t>
  </si>
  <si>
    <t>bop gatens</t>
  </si>
  <si>
    <t>Dominik "Pflonk" Allweyer</t>
  </si>
  <si>
    <t>Alexander Zwissler</t>
  </si>
  <si>
    <t>New Guy 3</t>
  </si>
  <si>
    <t>Simon Watier</t>
  </si>
  <si>
    <t>New Guy 2</t>
  </si>
  <si>
    <t>Steffen "Kingpin" Kl</t>
  </si>
  <si>
    <t>New Guy 4</t>
  </si>
  <si>
    <t>Fake Guy 4</t>
  </si>
  <si>
    <t>Donovan Syl</t>
  </si>
  <si>
    <t>Raphael DoT</t>
  </si>
  <si>
    <t>Luc LrL</t>
  </si>
  <si>
    <t>Brent Al'Lucas</t>
  </si>
  <si>
    <t>Seba Serra</t>
  </si>
  <si>
    <t>Jessel De La Cruz</t>
  </si>
  <si>
    <t>John Dye</t>
  </si>
  <si>
    <t>ÐÑ€Ñ‚Ñ‘Ð¼ Ð¢ÑƒÑ„Ð°Ñ‚ÑƒÐ»Ð¸Ð½</t>
  </si>
  <si>
    <t>Mikhail Shinkin</t>
  </si>
  <si>
    <t>Jimmy Ellis</t>
  </si>
  <si>
    <t>Rishii R</t>
  </si>
  <si>
    <t>Ross Moir</t>
  </si>
  <si>
    <t>Andrew Clery</t>
  </si>
  <si>
    <t>Aqil A</t>
  </si>
  <si>
    <t>Jonathan Merritt</t>
  </si>
  <si>
    <t>Jay Dovel</t>
  </si>
  <si>
    <t>Chris Mohtaris</t>
  </si>
  <si>
    <t>NICOLÃS 4</t>
  </si>
  <si>
    <t>Zeke Barker</t>
  </si>
  <si>
    <t xml:space="preserve">Josh  Geddes </t>
  </si>
  <si>
    <t>Sarth Sinth</t>
  </si>
  <si>
    <t>Phu Thanakrit</t>
  </si>
  <si>
    <t>Lee Houng</t>
  </si>
  <si>
    <t>Mumu æ…•æ…•</t>
  </si>
  <si>
    <t>Yinhe é“¶æ²³</t>
  </si>
  <si>
    <t>Venus Hopper</t>
  </si>
  <si>
    <t>Andres Martinez Bertomeu</t>
  </si>
  <si>
    <t>William Potter</t>
  </si>
  <si>
    <t>Daniel Andrew Khong</t>
  </si>
  <si>
    <t xml:space="preserve">Shawn  Stewart </t>
  </si>
  <si>
    <t>Kuangbao ç‹‚æš´</t>
  </si>
  <si>
    <t>Keevan Sibley</t>
  </si>
  <si>
    <t>Hernani Ferrando</t>
  </si>
  <si>
    <t>Emre Cete</t>
  </si>
  <si>
    <t>6 2</t>
  </si>
  <si>
    <t>6 4</t>
  </si>
  <si>
    <t>6 1</t>
  </si>
  <si>
    <t>8 4</t>
  </si>
  <si>
    <t>8 1</t>
  </si>
  <si>
    <t>8 2</t>
  </si>
  <si>
    <t>Martin Mildner</t>
  </si>
  <si>
    <t>Eric Fergusson</t>
  </si>
  <si>
    <t>Ben M</t>
  </si>
  <si>
    <t>Jorge Gomez</t>
  </si>
  <si>
    <t>Fabian Müller</t>
  </si>
  <si>
    <t>Florian Kerger</t>
  </si>
  <si>
    <t>Ari Fridman</t>
  </si>
  <si>
    <t>Luis Angel</t>
  </si>
  <si>
    <t>Brutal &amp; Kunnin'</t>
  </si>
  <si>
    <t>MMM 1</t>
  </si>
  <si>
    <t>Miniature Mad Men</t>
  </si>
  <si>
    <t>2d6 Mortals</t>
  </si>
  <si>
    <t>Michael Du</t>
  </si>
  <si>
    <t>Gray Fowler</t>
  </si>
  <si>
    <t>Richard Rimington</t>
  </si>
  <si>
    <t>Josh Aebig</t>
  </si>
  <si>
    <t>Arno Arno</t>
  </si>
  <si>
    <t>Daniel Wilcynski</t>
  </si>
  <si>
    <t>Chris Baker</t>
  </si>
  <si>
    <t>One P</t>
  </si>
  <si>
    <t>naco naco</t>
  </si>
  <si>
    <t>wwss wwss</t>
  </si>
  <si>
    <t>Ray Shouse</t>
  </si>
  <si>
    <t>Kevin YH SoW</t>
  </si>
  <si>
    <t>Dana SoW</t>
  </si>
  <si>
    <t>Irvan SoW</t>
  </si>
  <si>
    <t>VARO 6</t>
  </si>
  <si>
    <t>Thanakorn Atjanawat</t>
  </si>
  <si>
    <t>Aleksandr S</t>
  </si>
  <si>
    <t>Daniel Sartor</t>
  </si>
  <si>
    <t>rqwrfwq QWRQWR</t>
  </si>
  <si>
    <t>qRQWR QWttq</t>
  </si>
  <si>
    <t>gwAEG aga</t>
  </si>
  <si>
    <t>agag AGEAgaEG</t>
  </si>
  <si>
    <t>Brett J</t>
  </si>
  <si>
    <t>Peter N</t>
  </si>
  <si>
    <t>Jaime Paz</t>
  </si>
  <si>
    <t>Matthias Becker</t>
  </si>
  <si>
    <t>Bernd-Alexander Birkle</t>
  </si>
  <si>
    <t>Louis Baumann</t>
  </si>
  <si>
    <t>Mika Grunau</t>
  </si>
  <si>
    <t>ç¦å†›ç»Ÿé¢† é€€ä¼‘çš„</t>
  </si>
  <si>
    <t>Melanie "mels_mini_monsters" Löser</t>
  </si>
  <si>
    <t>GABRIÃ‰ 3</t>
  </si>
  <si>
    <t>Tristan Will</t>
  </si>
  <si>
    <t>Salim Cahuas</t>
  </si>
  <si>
    <t>Adrian L</t>
  </si>
  <si>
    <t>Alejandro Gonzalez</t>
  </si>
  <si>
    <t>Azariel T</t>
  </si>
  <si>
    <t>Jonas Pärssi</t>
  </si>
  <si>
    <t>KryÅ¡tof Mózer</t>
  </si>
  <si>
    <t>Kallum Dennett</t>
  </si>
  <si>
    <t>Frank / Kelly</t>
  </si>
  <si>
    <t>Matt / Matyasik</t>
  </si>
  <si>
    <t>Gabe / Andrew</t>
  </si>
  <si>
    <t>Luís André</t>
  </si>
  <si>
    <t>Ð¡ÐµÑ€Ð³ÐµÐ¹ Ð¡Ð¸Ð¼Ð¾Ð½Ð¾Ð²</t>
  </si>
  <si>
    <t>Ondra Sekanina</t>
  </si>
  <si>
    <t>Erik Gil-Gallad</t>
  </si>
  <si>
    <t>Benjamin Goblinkrieger</t>
  </si>
  <si>
    <t>Tobias Bloody311</t>
  </si>
  <si>
    <t>Frank Jace_09</t>
  </si>
  <si>
    <t>Charles Charlie NZ</t>
  </si>
  <si>
    <t>Alexander "Bombort" Erdmann</t>
  </si>
  <si>
    <t>Yannick "Yanny" Mellahn</t>
  </si>
  <si>
    <t>Gonzalo 10</t>
  </si>
  <si>
    <t>Nick Nick</t>
  </si>
  <si>
    <t>Ondrej "Levrel" Zabranský</t>
  </si>
  <si>
    <t>Patrik Nickel</t>
  </si>
  <si>
    <t xml:space="preserve">Kenneth Ãlvarez </t>
  </si>
  <si>
    <t>Peter Rimenov</t>
  </si>
  <si>
    <t>Kristian Katsarski</t>
  </si>
  <si>
    <t>Narag Baraz</t>
  </si>
  <si>
    <t>Julien Perinet</t>
  </si>
  <si>
    <t>Jorge Sotelo Flores</t>
  </si>
  <si>
    <t>Alex Palmer</t>
  </si>
  <si>
    <t>Greg Ferriere</t>
  </si>
  <si>
    <t>Piotr ZiÄ™biÅ„ski</t>
  </si>
  <si>
    <t>Rodrigo Ramírez</t>
  </si>
  <si>
    <t>Andrea Vacca</t>
  </si>
  <si>
    <t>Adam W</t>
  </si>
  <si>
    <t>Daniel Fox</t>
  </si>
  <si>
    <t>Yuze Liu</t>
  </si>
  <si>
    <t>Timothy Lind</t>
  </si>
  <si>
    <t xml:space="preserve">Scott </t>
  </si>
  <si>
    <t xml:space="preserve">Tony </t>
  </si>
  <si>
    <t xml:space="preserve">Aaron </t>
  </si>
  <si>
    <t>Dan Santangelo</t>
  </si>
  <si>
    <t>Jorge Fonseca</t>
  </si>
  <si>
    <t>Francisco Rojas</t>
  </si>
  <si>
    <t>Scott Weaver</t>
  </si>
  <si>
    <t>Duros como el hierro</t>
  </si>
  <si>
    <t>Michal Žegklitz</t>
  </si>
  <si>
    <t>Adrian McIntosh</t>
  </si>
  <si>
    <t>Kara Lunastra</t>
  </si>
  <si>
    <t>Juan Luis Montilla</t>
  </si>
  <si>
    <t>Zackery Korinke</t>
  </si>
  <si>
    <t>sergio amat</t>
  </si>
  <si>
    <t>Geoffrey Morris</t>
  </si>
  <si>
    <t>Zach Simcox</t>
  </si>
  <si>
    <t>Jack Baines</t>
  </si>
  <si>
    <t>Irwin Thebaud</t>
  </si>
  <si>
    <t>Jeremy Oâ€™Kell</t>
  </si>
  <si>
    <t>Michael Cartwright</t>
  </si>
  <si>
    <t>Ethereal Hope Dez</t>
  </si>
  <si>
    <t>Ethan Penticost</t>
  </si>
  <si>
    <t>Chris Blais</t>
  </si>
  <si>
    <t>Abner Navarro</t>
  </si>
  <si>
    <t>Jacco Glas</t>
  </si>
  <si>
    <t>Lars Van Bindsbergen</t>
  </si>
  <si>
    <t>Gabriel V</t>
  </si>
  <si>
    <t>Glen Taylor</t>
  </si>
  <si>
    <t>Gavin Woodrow</t>
  </si>
  <si>
    <t>Alvaro Cortés toquero</t>
  </si>
  <si>
    <t>ðŸ”¨Xavi Leonhart</t>
  </si>
  <si>
    <t>Bryan Littleton</t>
  </si>
  <si>
    <t>Jacob Otto</t>
  </si>
  <si>
    <t>George Lasko</t>
  </si>
  <si>
    <t>Henry Gers</t>
  </si>
  <si>
    <t>Jo Cripps</t>
  </si>
  <si>
    <t>Simone Zanotti</t>
  </si>
  <si>
    <t>Luis Moliní</t>
  </si>
  <si>
    <t>Kevin Schubert</t>
  </si>
  <si>
    <t>Stephen Simpson</t>
  </si>
  <si>
    <t>Nicholas Moore</t>
  </si>
  <si>
    <t>Seth 1</t>
  </si>
  <si>
    <t>lee 1</t>
  </si>
  <si>
    <t>Kevin Low</t>
  </si>
  <si>
    <t>Peter Peer</t>
  </si>
  <si>
    <t>Andras Lipthay</t>
  </si>
  <si>
    <t>tomas de navas</t>
  </si>
  <si>
    <t>Bill 8</t>
  </si>
  <si>
    <t>Tom Gates</t>
  </si>
  <si>
    <t>Sam Savident</t>
  </si>
  <si>
    <t>Kyle Ellis</t>
  </si>
  <si>
    <t xml:space="preserve">Ashley Chapman </t>
  </si>
  <si>
    <t>MAgnus Damien</t>
  </si>
  <si>
    <t>Kevin Lynn</t>
  </si>
  <si>
    <t>Luca Camprini</t>
  </si>
  <si>
    <t>Michael Wills</t>
  </si>
  <si>
    <t>Richard Martinell</t>
  </si>
  <si>
    <t xml:space="preserve">Anders Svarre Jakobsen </t>
  </si>
  <si>
    <t>Mats Finn</t>
  </si>
  <si>
    <t>Mike C</t>
  </si>
  <si>
    <t>Andrew Pepper-Parsons</t>
  </si>
  <si>
    <t>Jordan Newman</t>
  </si>
  <si>
    <t>Sam Van Everbroek</t>
  </si>
  <si>
    <t>Pablo Amohre</t>
  </si>
  <si>
    <t>Robert Woodham</t>
  </si>
  <si>
    <t>Cuong Tran</t>
  </si>
  <si>
    <t>Igor M</t>
  </si>
  <si>
    <t>Yuiry Kakoito</t>
  </si>
  <si>
    <t>Balal Zafar</t>
  </si>
  <si>
    <t>Marieke Vliegenthart-Van den Berg</t>
  </si>
  <si>
    <t>Obs -</t>
  </si>
  <si>
    <t>Vincenzo Di Benedetto</t>
  </si>
  <si>
    <t>mark -</t>
  </si>
  <si>
    <t>Marco Caminati</t>
  </si>
  <si>
    <t>Joshua Pini</t>
  </si>
  <si>
    <t>Teseo -</t>
  </si>
  <si>
    <t>Matt Atkins</t>
  </si>
  <si>
    <t>Filip</t>
  </si>
  <si>
    <t>kryÅ¡tof goss</t>
  </si>
  <si>
    <t>senor x</t>
  </si>
  <si>
    <t>Draw N go boys</t>
  </si>
  <si>
    <t>Aarhus Rogue Agents</t>
  </si>
  <si>
    <t>Team Waagh-hus</t>
  </si>
  <si>
    <t>404 Not found</t>
  </si>
  <si>
    <t>Aleksandar Simovic</t>
  </si>
  <si>
    <t>Hugh Wilson</t>
  </si>
  <si>
    <t>Pete B</t>
  </si>
  <si>
    <t>Martin Wilson</t>
  </si>
  <si>
    <t>Allan Alvarado</t>
  </si>
  <si>
    <t>Luke Sargent</t>
  </si>
  <si>
    <t>Michael Manipole</t>
  </si>
  <si>
    <t>Colter Christensen</t>
  </si>
  <si>
    <t>Grant Cedarleaf</t>
  </si>
  <si>
    <t>Dustin Kes</t>
  </si>
  <si>
    <t>William Acevedo-Sideri</t>
  </si>
  <si>
    <t>Arlen Van Der Leest</t>
  </si>
  <si>
    <t>Kevin Callaghan</t>
  </si>
  <si>
    <t>JP Simon</t>
  </si>
  <si>
    <t>Kenneth Maney</t>
  </si>
  <si>
    <t>Justin Moatzilla</t>
  </si>
  <si>
    <t>Joshua Yow</t>
  </si>
  <si>
    <t xml:space="preserve">Eric Tabor </t>
  </si>
  <si>
    <t>Madeline Laffey</t>
  </si>
  <si>
    <t>Steffen Mena</t>
  </si>
  <si>
    <t>Kevin Suy</t>
  </si>
  <si>
    <t>David Lavictoire</t>
  </si>
  <si>
    <t>michael sloan</t>
  </si>
  <si>
    <t>Alejandro Girón</t>
  </si>
  <si>
    <t>Benny Johansson</t>
  </si>
  <si>
    <t>Jonas Körner</t>
  </si>
  <si>
    <t>marco renizetti</t>
  </si>
  <si>
    <t>jacopo ramazzotti</t>
  </si>
  <si>
    <t>James Joyce</t>
  </si>
  <si>
    <t>David Arnold</t>
  </si>
  <si>
    <t>ÐœÐ¸Ñ…Ð°Ð¸Ð» Ð—Ð²ÐµÐ·Ð´Ð¸Ð½</t>
  </si>
  <si>
    <t>Ð’Ð°Ð»ÐµÐ½Ñ‚Ð¸Ð½ ÐœÐ°Ñ€Ñ‚Ñ‹Ð½Ð¾Ð²</t>
  </si>
  <si>
    <t>Miquel Servera</t>
  </si>
  <si>
    <t>Manuel Vimercati</t>
  </si>
  <si>
    <t>Ivano Terzaghi</t>
  </si>
  <si>
    <t>Hjs Hjs</t>
  </si>
  <si>
    <t>Ell Storey</t>
  </si>
  <si>
    <t>Dan Taft</t>
  </si>
  <si>
    <t>Jean-Francois Gagne</t>
  </si>
  <si>
    <t>Jayden Mears</t>
  </si>
  <si>
    <t>Christian Schenke</t>
  </si>
  <si>
    <t>Eva Schauer</t>
  </si>
  <si>
    <t>Johannes Gruebler</t>
  </si>
  <si>
    <t>Eneko Jauregui</t>
  </si>
  <si>
    <t>Luka Verdoni</t>
  </si>
  <si>
    <t>Timothy Barrett</t>
  </si>
  <si>
    <t>Michael Vaughn</t>
  </si>
  <si>
    <t>José Lecona</t>
  </si>
  <si>
    <t>Roberto Ernesto Treviño Garza</t>
  </si>
  <si>
    <t>James Cox</t>
  </si>
  <si>
    <t>Davide Cenni</t>
  </si>
  <si>
    <t>Alessandro Fanti</t>
  </si>
  <si>
    <t>Paavo Peltopihko</t>
  </si>
  <si>
    <t>Tim Lee</t>
  </si>
  <si>
    <t>Justin Carreiro</t>
  </si>
  <si>
    <t>Troy Hawkes</t>
  </si>
  <si>
    <t>Falcornau .</t>
  </si>
  <si>
    <t>Ben Geburha .</t>
  </si>
  <si>
    <t>Nick Jebson</t>
  </si>
  <si>
    <t xml:space="preserve">Ethan Jones Bingham </t>
  </si>
  <si>
    <t xml:space="preserve">Chris McDonald </t>
  </si>
  <si>
    <t>Jarod Neibling</t>
  </si>
  <si>
    <t>Leigh Porter</t>
  </si>
  <si>
    <t>Ilya K</t>
  </si>
  <si>
    <t>Maxim M</t>
  </si>
  <si>
    <t>Stepan A</t>
  </si>
  <si>
    <t>Ricardo Monte</t>
  </si>
  <si>
    <t>Dalton Nugent</t>
  </si>
  <si>
    <t>Matt Croft</t>
  </si>
  <si>
    <t>Dave Tyler</t>
  </si>
  <si>
    <t>Gerrad Buckley</t>
  </si>
  <si>
    <t>stephen gary Prescott</t>
  </si>
  <si>
    <t>Jamie Ashdown</t>
  </si>
  <si>
    <t>â€œthe Goodâ€ Hu</t>
  </si>
  <si>
    <t>Leo Henkel</t>
  </si>
  <si>
    <t>GONZALO 8</t>
  </si>
  <si>
    <t>GABRIEL 4</t>
  </si>
  <si>
    <t>MARIO 2</t>
  </si>
  <si>
    <t>Mark Rapson</t>
  </si>
  <si>
    <t>Daz Maul</t>
  </si>
  <si>
    <t>Zak Rapson</t>
  </si>
  <si>
    <t>Richard Coughtrey</t>
  </si>
  <si>
    <t>Daniel Jackson</t>
  </si>
  <si>
    <t>Mark Tucker (Love)</t>
  </si>
  <si>
    <t>Matthew Bernard-Laurin</t>
  </si>
  <si>
    <t>Martin Schuster</t>
  </si>
  <si>
    <t>Brian Stevnsvig</t>
  </si>
  <si>
    <t>Andreas Winter</t>
  </si>
  <si>
    <t>David Schwind</t>
  </si>
  <si>
    <t>Andrea Dall'Osto</t>
  </si>
  <si>
    <t>Filippo Fiorentin</t>
  </si>
  <si>
    <t>Jorge perez garcia</t>
  </si>
  <si>
    <t>Charlie -</t>
  </si>
  <si>
    <t>Diego Merino - Dmeria</t>
  </si>
  <si>
    <t>Issac Garcia</t>
  </si>
  <si>
    <t>Adam Stokes</t>
  </si>
  <si>
    <t>Yordi Hendrickx</t>
  </si>
  <si>
    <t>Thomas De Bruyne</t>
  </si>
  <si>
    <t>Lens Huyvaert</t>
  </si>
  <si>
    <t>Emil Clevin</t>
  </si>
  <si>
    <t>Alexander Thomas</t>
  </si>
  <si>
    <t>Dzoufef MC Fly</t>
  </si>
  <si>
    <t>Shogun Tóbi Gábor</t>
  </si>
  <si>
    <t>Dino Olivieri</t>
  </si>
  <si>
    <t>Charles Tremblay</t>
  </si>
  <si>
    <t>Vasil Mirchev</t>
  </si>
  <si>
    <t>Stephan Schieb</t>
  </si>
  <si>
    <t>Ian Pearce</t>
  </si>
  <si>
    <t>Mst Mst</t>
  </si>
  <si>
    <t xml:space="preserve">Ralph </t>
  </si>
  <si>
    <t>dave hayes</t>
  </si>
  <si>
    <t>Edu León</t>
  </si>
  <si>
    <t>Gary Askham</t>
  </si>
  <si>
    <t>BloodbathNbeyond (50585) -</t>
  </si>
  <si>
    <t>richard slot</t>
  </si>
  <si>
    <t>Desirée Bokhorst</t>
  </si>
  <si>
    <t>Job Boering</t>
  </si>
  <si>
    <t>Sean Middlehurst</t>
  </si>
  <si>
    <t>Luke Grant</t>
  </si>
  <si>
    <t>J.A. Almaida</t>
  </si>
  <si>
    <t>dagobert</t>
  </si>
  <si>
    <t>Roni Kanerva</t>
  </si>
  <si>
    <t>Otavio Antonio Fernandes Silva</t>
  </si>
  <si>
    <t>Stephan Helmke</t>
  </si>
  <si>
    <t>Team Odd</t>
  </si>
  <si>
    <t>Nenad Nikolic</t>
  </si>
  <si>
    <t>Kevin Hesketh</t>
  </si>
  <si>
    <t>Vika Guk</t>
  </si>
  <si>
    <t>maurizio foti</t>
  </si>
  <si>
    <t>Jorge Pastor</t>
  </si>
  <si>
    <t>Luca Trusso Forgia</t>
  </si>
  <si>
    <t>Noah Ruddle</t>
  </si>
  <si>
    <t>Alexander Ash</t>
  </si>
  <si>
    <t>Leo Stålhane</t>
  </si>
  <si>
    <t>Dave Alverson</t>
  </si>
  <si>
    <t>Claudia .</t>
  </si>
  <si>
    <t>David Trace</t>
  </si>
  <si>
    <t>Jet Jackson</t>
  </si>
  <si>
    <t>Bodhi James</t>
  </si>
  <si>
    <t>Robert Perrin</t>
  </si>
  <si>
    <t>Charles Leadbetter</t>
  </si>
  <si>
    <t>Phil Tollady</t>
  </si>
  <si>
    <t>SlimsnÄ›d Chrupavka</t>
  </si>
  <si>
    <t>Konrad Bankowski</t>
  </si>
  <si>
    <t>Ian Kelly</t>
  </si>
  <si>
    <t>James Goff</t>
  </si>
  <si>
    <t>Antonio Cascales</t>
  </si>
  <si>
    <t>Diego Eduardo Benito</t>
  </si>
  <si>
    <t>Ondrej Jelínek</t>
  </si>
  <si>
    <t>James Gweynor Chan</t>
  </si>
  <si>
    <t>Romain Bedault</t>
  </si>
  <si>
    <t>BRANDON Norton</t>
  </si>
  <si>
    <t>Michael Thorington</t>
  </si>
  <si>
    <t>Wes Howarth III</t>
  </si>
  <si>
    <t>Mark Griffith</t>
  </si>
  <si>
    <t>Derek Page</t>
  </si>
  <si>
    <t>Björn Malmborquist</t>
  </si>
  <si>
    <t>Tim Zierler</t>
  </si>
  <si>
    <t>Gregg Sherwood</t>
  </si>
  <si>
    <t>Luke Raney</t>
  </si>
  <si>
    <t xml:space="preserve">Neil Montgomery </t>
  </si>
  <si>
    <t>Marc Semitiel</t>
  </si>
  <si>
    <t>Thomas Richardson</t>
  </si>
  <si>
    <t>Ð¡Ð»Ð°Ð²Ð° Ð¡Ð»Ð°Ð²Ð½Ñ‹Ð¹</t>
  </si>
  <si>
    <t>Víctor P</t>
  </si>
  <si>
    <t>Daniel Rodríguez</t>
  </si>
  <si>
    <t>Santillan Marc</t>
  </si>
  <si>
    <t>Cristian Navascuez</t>
  </si>
  <si>
    <t>Carlos Almansa Centellas</t>
  </si>
  <si>
    <t>William Nygren</t>
  </si>
  <si>
    <t>Alex Sánchez</t>
  </si>
  <si>
    <t>Frank Cortes</t>
  </si>
  <si>
    <t>nem reloaded</t>
  </si>
  <si>
    <t>Cristian Montoya</t>
  </si>
  <si>
    <t>By Buster</t>
  </si>
  <si>
    <t>John Robinson</t>
  </si>
  <si>
    <t>LuisFernando Bernal</t>
  </si>
  <si>
    <t>Javier Rivero Aguilar</t>
  </si>
  <si>
    <t>Timofey Zemskov</t>
  </si>
  <si>
    <t>Czar Gosha</t>
  </si>
  <si>
    <t>Serezhenka Serezhenka</t>
  </si>
  <si>
    <t>Sergei Titov</t>
  </si>
  <si>
    <t>Artem Bzichkin</t>
  </si>
  <si>
    <t>Jesus De la Rosa</t>
  </si>
  <si>
    <t>Manuel Valencia Garcia</t>
  </si>
  <si>
    <t>Víctor Castillo</t>
  </si>
  <si>
    <t>Paddy Murphy</t>
  </si>
  <si>
    <t>Nate Vasel</t>
  </si>
  <si>
    <t>Chris Harris</t>
  </si>
  <si>
    <t>William Gaylard</t>
  </si>
  <si>
    <t>Zak Basler</t>
  </si>
  <si>
    <t>Jess Sowers</t>
  </si>
  <si>
    <t>Josh Froese</t>
  </si>
  <si>
    <t>Gonzalo Oeo</t>
  </si>
  <si>
    <t>Arturo Carrasco Pérez</t>
  </si>
  <si>
    <t>Finn Fishlock</t>
  </si>
  <si>
    <t>Dustin Mccreery</t>
  </si>
  <si>
    <t>Joshua Bohannon</t>
  </si>
  <si>
    <t>Chandler Klemm</t>
  </si>
  <si>
    <t>lee Stuessi</t>
  </si>
  <si>
    <t>Jonatah Tommaso Ciompi</t>
  </si>
  <si>
    <t>Matt LaRose</t>
  </si>
  <si>
    <t>Ara Shimoon</t>
  </si>
  <si>
    <t>Benjamin Kernan</t>
  </si>
  <si>
    <t>Rodney Driediger</t>
  </si>
  <si>
    <t>Stad Stadnyk</t>
  </si>
  <si>
    <t>roy landis</t>
  </si>
  <si>
    <t>Riley nelson</t>
  </si>
  <si>
    <t>Nick Ironjawz</t>
  </si>
  <si>
    <t>Martin Gloin</t>
  </si>
  <si>
    <t>Thom F</t>
  </si>
  <si>
    <t>Basti Floreliza</t>
  </si>
  <si>
    <t>Christian BoC</t>
  </si>
  <si>
    <t>Alex NH</t>
  </si>
  <si>
    <t>Gabriele Bianchini</t>
  </si>
  <si>
    <t>dieci dieci</t>
  </si>
  <si>
    <t>sei sei</t>
  </si>
  <si>
    <t>otto otto</t>
  </si>
  <si>
    <t>Nicki Langtved</t>
  </si>
  <si>
    <t>Mark Hansen</t>
  </si>
  <si>
    <t>ÐÐ½Ð´Ñ€ÐµÐ¹ Ð“Ð°Ð²Ñ€Ð¸Ð»Ð¾Ð²</t>
  </si>
  <si>
    <t>Chansu Park</t>
  </si>
  <si>
    <t>Choi Jin</t>
  </si>
  <si>
    <t>HAN SOL PARK</t>
  </si>
  <si>
    <t>chanhee lee</t>
  </si>
  <si>
    <t>Tabuk Kebab</t>
  </si>
  <si>
    <t>Josh S</t>
  </si>
  <si>
    <t>Caleb A</t>
  </si>
  <si>
    <t>Parry &amp; Pablo Tormenta de plaga</t>
  </si>
  <si>
    <t>Zak R</t>
  </si>
  <si>
    <t xml:space="preserve">Jarrod S. </t>
  </si>
  <si>
    <t>Nick Stanford</t>
  </si>
  <si>
    <t>Ambrogio Facchini</t>
  </si>
  <si>
    <t>Federico Bona 2</t>
  </si>
  <si>
    <t>Austen Farn</t>
  </si>
  <si>
    <t>Rob Klijn</t>
  </si>
  <si>
    <t>Cesar Elizarraraz</t>
  </si>
  <si>
    <t>Raul Armando "el cholo" Pelaez Morales</t>
  </si>
  <si>
    <t>Andres Payan</t>
  </si>
  <si>
    <t>Shaun Pike</t>
  </si>
  <si>
    <t>K Hill</t>
  </si>
  <si>
    <t>David Brown</t>
  </si>
  <si>
    <t>Marco Marangoni</t>
  </si>
  <si>
    <t>Jamie Venning</t>
  </si>
  <si>
    <t>David Brabdenburg</t>
  </si>
  <si>
    <t>Alberto Sontheimer</t>
  </si>
  <si>
    <t>Sonny Rugari</t>
  </si>
  <si>
    <t>Cole Caines</t>
  </si>
  <si>
    <t>Sean Olynyk</t>
  </si>
  <si>
    <t>Michael Gebhard</t>
  </si>
  <si>
    <t>Andreas Jensen</t>
  </si>
  <si>
    <t>Alexandre Michel</t>
  </si>
  <si>
    <t>ashley gatica</t>
  </si>
  <si>
    <t>Gino Oses ðŸ’€</t>
  </si>
  <si>
    <t>Piotr Nowak</t>
  </si>
  <si>
    <t>Jarda Vlcek</t>
  </si>
  <si>
    <t>Honza Pauschek</t>
  </si>
  <si>
    <t>Dorian Hernandez</t>
  </si>
  <si>
    <t>Cedric Mareau</t>
  </si>
  <si>
    <t>Arthur Brasey</t>
  </si>
  <si>
    <t>Aure aisdaza</t>
  </si>
  <si>
    <t>khail middlekauff</t>
  </si>
  <si>
    <t>Edward Mills</t>
  </si>
  <si>
    <t>Julio Cesar Garcia</t>
  </si>
  <si>
    <t>Sebastian Isheden</t>
  </si>
  <si>
    <t xml:space="preserve">ringer </t>
  </si>
  <si>
    <t>Jason Brinkley</t>
  </si>
  <si>
    <t>Jes Hicks</t>
  </si>
  <si>
    <t>Nicholas Fromme</t>
  </si>
  <si>
    <t>Xander Shyne</t>
  </si>
  <si>
    <t>Jackson Case</t>
  </si>
  <si>
    <t>Nain Nain</t>
  </si>
  <si>
    <t>Jack Stuart</t>
  </si>
  <si>
    <t>Yasu Nori</t>
  </si>
  <si>
    <t>Alexandr Baranov</t>
  </si>
  <si>
    <t>Angelo Cate-Cribari</t>
  </si>
  <si>
    <t>David Buisch</t>
  </si>
  <si>
    <t>joseph dayan</t>
  </si>
  <si>
    <t>ALEXANDER BARIL</t>
  </si>
  <si>
    <t>Julien Linkoln</t>
  </si>
  <si>
    <t>Matteo Le Foche</t>
  </si>
  <si>
    <t>Kwon Doyool</t>
  </si>
  <si>
    <t>Tooty Shooty</t>
  </si>
  <si>
    <t>Steve M</t>
  </si>
  <si>
    <t>Alex Blanco</t>
  </si>
  <si>
    <t>Giosue Mormone2</t>
  </si>
  <si>
    <t>Gibrath Ulate</t>
  </si>
  <si>
    <t>Luca Vimercati</t>
  </si>
  <si>
    <t>Jon See</t>
  </si>
  <si>
    <t>Alessandro Quadrelli</t>
  </si>
  <si>
    <t>Ladislav Nový</t>
  </si>
  <si>
    <t>Rewas .</t>
  </si>
  <si>
    <t>Raphael Logel</t>
  </si>
  <si>
    <t>Oliver Saxon</t>
  </si>
  <si>
    <t>Otavio Gomes</t>
  </si>
  <si>
    <t>Sean / Ricketts</t>
  </si>
  <si>
    <t>Rob Jefferis</t>
  </si>
  <si>
    <t>Player 13</t>
  </si>
  <si>
    <t>Andrew K</t>
  </si>
  <si>
    <t>Miguel Ãngel Burgos Lorenzo</t>
  </si>
  <si>
    <t>Dan Trotts</t>
  </si>
  <si>
    <t>Sandro Nordhoff</t>
  </si>
  <si>
    <t>Sam L</t>
  </si>
  <si>
    <t>Jeremy Leonard</t>
  </si>
  <si>
    <t>Kyle Andrew</t>
  </si>
  <si>
    <t>Mae Carpenter</t>
  </si>
  <si>
    <t>Lola Ross</t>
  </si>
  <si>
    <t>Duell Beaty</t>
  </si>
  <si>
    <t>Björn "Gollinger1986" Gollinger</t>
  </si>
  <si>
    <t>Charles Shepherd</t>
  </si>
  <si>
    <t>Alex Voigt</t>
  </si>
  <si>
    <t>Joe Carne</t>
  </si>
  <si>
    <t>Eric Borst</t>
  </si>
  <si>
    <t>RINGER!!! Von Ringer</t>
  </si>
  <si>
    <t>Robert Amaral</t>
  </si>
  <si>
    <t>Jake Leeman</t>
  </si>
  <si>
    <t>RAT-STORMING Ion y Fran</t>
  </si>
  <si>
    <t>Zdenek Sosík</t>
  </si>
  <si>
    <t>Jonatan Edlund</t>
  </si>
  <si>
    <t>Iain Hawley</t>
  </si>
  <si>
    <t>Sarah Oliver</t>
  </si>
  <si>
    <t>Fake Guy 2</t>
  </si>
  <si>
    <t>J4yzor J4yzor</t>
  </si>
  <si>
    <t>Julian Anderson</t>
  </si>
  <si>
    <t>Matthew Tyler</t>
  </si>
  <si>
    <t>Miguel Angel Perez Quiñones</t>
  </si>
  <si>
    <t>Àlex Cardenya</t>
  </si>
  <si>
    <t>Jan-Michael Suzon</t>
  </si>
  <si>
    <t>Santeri Viitala</t>
  </si>
  <si>
    <t>Linus Karlsson</t>
  </si>
  <si>
    <t>Romain LrL</t>
  </si>
  <si>
    <t>Omar Perez</t>
  </si>
  <si>
    <t>Daniel Homan</t>
  </si>
  <si>
    <t>Kenneth Holmes</t>
  </si>
  <si>
    <t>Joshua Price</t>
  </si>
  <si>
    <t>Jack Human</t>
  </si>
  <si>
    <t>Jack Lee</t>
  </si>
  <si>
    <t>Earl Courchesne</t>
  </si>
  <si>
    <t>Ecker Moritz</t>
  </si>
  <si>
    <t>Gareth Knight</t>
  </si>
  <si>
    <t>Elijah Fuller</t>
  </si>
  <si>
    <t>Benjamin Tranter</t>
  </si>
  <si>
    <t>Brennnan Mai</t>
  </si>
  <si>
    <t>Mihajlo Mijailovic</t>
  </si>
  <si>
    <t>Tristan Fairbairn</t>
  </si>
  <si>
    <t>Jan â€œJohnyâ€ Halacek</t>
  </si>
  <si>
    <t>Joshua Cann</t>
  </si>
  <si>
    <t>Rj Krawiec</t>
  </si>
  <si>
    <t>Jim A</t>
  </si>
  <si>
    <t>Till "Eisengrind5" Detlefsen</t>
  </si>
  <si>
    <t>Elliot Royle</t>
  </si>
  <si>
    <t>Ricardo Díaz</t>
  </si>
  <si>
    <t xml:space="preserve">Ð¡Ñ‚ÐµÐ¿Ð° Ð¨Ñ‚Ð¾Ñ€Ð¼ÐºÐ°ÑÑ‚Ñ‹ </t>
  </si>
  <si>
    <t>Christoph "Obaboss" Heinze</t>
  </si>
  <si>
    <t>Tom Bates</t>
  </si>
  <si>
    <t>Mark Porter</t>
  </si>
  <si>
    <t>Jakub Kumecki</t>
  </si>
  <si>
    <t>Player 6</t>
  </si>
  <si>
    <t>L- The Stratos</t>
  </si>
  <si>
    <t>Connor Chalinor</t>
  </si>
  <si>
    <t>Amp Rut</t>
  </si>
  <si>
    <t>Jordan Rivera</t>
  </si>
  <si>
    <t>Nikolai Borisov</t>
  </si>
  <si>
    <t>Ricardo Bitencourt</t>
  </si>
  <si>
    <t>james 1</t>
  </si>
  <si>
    <t>Heath Thompson</t>
  </si>
  <si>
    <t>Benjamin Zeinner</t>
  </si>
  <si>
    <t>Chris Tempest-Jones</t>
  </si>
  <si>
    <t>Sasha Bilton</t>
  </si>
  <si>
    <t>Jonathan Gonzalo Gallardo</t>
  </si>
  <si>
    <t>Segundo Oteros</t>
  </si>
  <si>
    <t>Alberto Manuel Guerrero Martínez</t>
  </si>
  <si>
    <t>Grant Strauss</t>
  </si>
  <si>
    <t>Phillipe S</t>
  </si>
  <si>
    <t>Moroni Schmidt</t>
  </si>
  <si>
    <t>Rodrigo R</t>
  </si>
  <si>
    <t>Colin Fowler</t>
  </si>
  <si>
    <t>Jimmy Lundin</t>
  </si>
  <si>
    <t>Robbie Board</t>
  </si>
  <si>
    <t>Isaiah Browder</t>
  </si>
  <si>
    <t>Adam Pejzub Slovák (náhradník)</t>
  </si>
  <si>
    <t>Cole Green</t>
  </si>
  <si>
    <t>Patricia Schunter</t>
  </si>
  <si>
    <t>José Antonio Moreno</t>
  </si>
  <si>
    <t>Cameron Glascock</t>
  </si>
  <si>
    <t>Mads Egevang</t>
  </si>
  <si>
    <t>Lee Armstrong</t>
  </si>
  <si>
    <t>Raul Dr. DEATH</t>
  </si>
  <si>
    <t>Alex Hovey</t>
  </si>
  <si>
    <t>Robert Woodbine-Barker</t>
  </si>
  <si>
    <t>Johan Wallner</t>
  </si>
  <si>
    <t>June Eekhoff</t>
  </si>
  <si>
    <t>Nick Melberg</t>
  </si>
  <si>
    <t>Diego Barnechea</t>
  </si>
  <si>
    <t>Brayden Panchia</t>
  </si>
  <si>
    <t>Goat Busch</t>
  </si>
  <si>
    <t>claudio andres</t>
  </si>
  <si>
    <t>Keirran Wilson</t>
  </si>
  <si>
    <t>Chester Chua</t>
  </si>
  <si>
    <t>Pau Atag</t>
  </si>
  <si>
    <t>Rory Bury</t>
  </si>
  <si>
    <t>Hali McGee</t>
  </si>
  <si>
    <t>Alex Oussedik</t>
  </si>
  <si>
    <t>Torrance Beamish</t>
  </si>
  <si>
    <t>Eugen Witthöft</t>
  </si>
  <si>
    <t>Rodrigo Mizuno</t>
  </si>
  <si>
    <t>Alexander Laughton</t>
  </si>
  <si>
    <t>Gareth Butts</t>
  </si>
  <si>
    <t>Edward Mapletoft</t>
  </si>
  <si>
    <t>Ralph Vasquez</t>
  </si>
  <si>
    <t>CARLOS AMAT</t>
  </si>
  <si>
    <t>Jason Mullis</t>
  </si>
  <si>
    <t>Ian Hull</t>
  </si>
  <si>
    <t xml:space="preserve">Riccardo Zanetti </t>
  </si>
  <si>
    <t>Paul Nixon</t>
  </si>
  <si>
    <t>Ty Toepfer</t>
  </si>
  <si>
    <t>Grant Hackett</t>
  </si>
  <si>
    <t>Sean / Mckechnie</t>
  </si>
  <si>
    <t>Flora Wang</t>
  </si>
  <si>
    <t>Justin Perdomo</t>
  </si>
  <si>
    <t>Felipe Mellado</t>
  </si>
  <si>
    <t>Ernest Goff</t>
  </si>
  <si>
    <t>Stuart Murdock</t>
  </si>
  <si>
    <t>Damien Cains</t>
  </si>
  <si>
    <t>Edward Beatty</t>
  </si>
  <si>
    <t>Michael Kline</t>
  </si>
  <si>
    <t>Jakob Dearing</t>
  </si>
  <si>
    <t>Thomas Berthold</t>
  </si>
  <si>
    <t>Marco Chmielewski</t>
  </si>
  <si>
    <t>James Hughes</t>
  </si>
  <si>
    <t>Andrew McColl</t>
  </si>
  <si>
    <t>Edu 2</t>
  </si>
  <si>
    <t>Jonathon Ensor</t>
  </si>
  <si>
    <t>Christian Gowin</t>
  </si>
  <si>
    <t>Timothy Garman</t>
  </si>
  <si>
    <t>Paulo Guerreiro</t>
  </si>
  <si>
    <t xml:space="preserve">Michael McCormick </t>
  </si>
  <si>
    <t>Andrew Pearson</t>
  </si>
  <si>
    <t>Daniel Rattigan</t>
  </si>
  <si>
    <t>Elliott Blankenship</t>
  </si>
  <si>
    <t>Daniel Struck</t>
  </si>
  <si>
    <t>Daniel Monleón</t>
  </si>
  <si>
    <t>ADRIÃN Pariente</t>
  </si>
  <si>
    <t>Ben Fail</t>
  </si>
  <si>
    <t>Andrea Troiani</t>
  </si>
  <si>
    <t>Jarno Van Herreweghe</t>
  </si>
  <si>
    <t>Marcos Gardiana</t>
  </si>
  <si>
    <t>Bridget Sharitt</t>
  </si>
  <si>
    <t>John Earley</t>
  </si>
  <si>
    <t>Phillip Kandzi</t>
  </si>
  <si>
    <t>Everett Nedzbala</t>
  </si>
  <si>
    <t>Tathoj Finch</t>
  </si>
  <si>
    <t>Cassidy Parker</t>
  </si>
  <si>
    <t>Lauren Webb</t>
  </si>
  <si>
    <t>Saint Mikado</t>
  </si>
  <si>
    <t>John Tommy</t>
  </si>
  <si>
    <t>Joannabeth Spencer</t>
  </si>
  <si>
    <t>Martin Wallace</t>
  </si>
  <si>
    <t>James Warth</t>
  </si>
  <si>
    <t>Lachlan Davidson</t>
  </si>
  <si>
    <t>Christopher Stone</t>
  </si>
  <si>
    <t>Linoy Fastman</t>
  </si>
  <si>
    <t>Julian Weiß</t>
  </si>
  <si>
    <t>Joseph Moore</t>
  </si>
  <si>
    <t>Brian Pigford</t>
  </si>
  <si>
    <t>Royce Tevistownes</t>
  </si>
  <si>
    <t>Kat Binley</t>
  </si>
  <si>
    <t>Ben  Wall</t>
  </si>
  <si>
    <t>Grimor Aos</t>
  </si>
  <si>
    <t>Mirta Balazic Geric</t>
  </si>
  <si>
    <t>Xiao Tong</t>
  </si>
  <si>
    <t>Matt Price</t>
  </si>
  <si>
    <t>Brandt Cangro</t>
  </si>
  <si>
    <t>Matthew Woodhouse</t>
  </si>
  <si>
    <t>John O'Connell</t>
  </si>
  <si>
    <t>Ammon VanOrden</t>
  </si>
  <si>
    <t>Sam Berryman</t>
  </si>
  <si>
    <t>daniel Nsue</t>
  </si>
  <si>
    <t>Jack Chetwood</t>
  </si>
  <si>
    <t>Kevin Bezjak</t>
  </si>
  <si>
    <t>Ben Wheatcroft</t>
  </si>
  <si>
    <t>Travis Vinay</t>
  </si>
  <si>
    <t>Luke Mosley</t>
  </si>
  <si>
    <t>Andrew Calvert</t>
  </si>
  <si>
    <t xml:space="preserve">Aurelia Mumby </t>
  </si>
  <si>
    <t>Neil McKenzie</t>
  </si>
  <si>
    <t>Julien Boudart</t>
  </si>
  <si>
    <t>Kaiden Prince</t>
  </si>
  <si>
    <t>Luis Giles</t>
  </si>
  <si>
    <t>Michael Klofft</t>
  </si>
  <si>
    <t>Embestida Monstruosa Bros</t>
  </si>
  <si>
    <t>Philip Cordy</t>
  </si>
  <si>
    <t>Ethan Handwork</t>
  </si>
  <si>
    <t>Martin Byfuglien</t>
  </si>
  <si>
    <t>Cameron Ax</t>
  </si>
  <si>
    <t>Braedon Brisebois</t>
  </si>
  <si>
    <t>Rigby Feldhaus</t>
  </si>
  <si>
    <t>JOSE LUIS REDONDO CARMONA</t>
  </si>
  <si>
    <t>Aqil Bin Alarielle</t>
  </si>
  <si>
    <t>Mikael Blom Jensen</t>
  </si>
  <si>
    <t>Jamie J</t>
  </si>
  <si>
    <t>cynopT 69</t>
  </si>
  <si>
    <t>juanlu .</t>
  </si>
  <si>
    <t>Billy Backhurst</t>
  </si>
  <si>
    <t>James Scott</t>
  </si>
  <si>
    <t>Randy Cornelius</t>
  </si>
  <si>
    <t>Antonio Cascales Vega</t>
  </si>
  <si>
    <t>Ethan Donahue</t>
  </si>
  <si>
    <t>Ryan Carriere</t>
  </si>
  <si>
    <t>John Willbourne</t>
  </si>
  <si>
    <t>Jürgen Schhaffarzcik</t>
  </si>
  <si>
    <t>Paul L</t>
  </si>
  <si>
    <t>William Ascher</t>
  </si>
  <si>
    <t>Toran Scrimshaw</t>
  </si>
  <si>
    <t>Herbie Gone wild</t>
  </si>
  <si>
    <t>Bailey Wakeling</t>
  </si>
  <si>
    <t>Luke Chapman</t>
  </si>
  <si>
    <t>Julián Renedo</t>
  </si>
  <si>
    <t>Joe Bello</t>
  </si>
  <si>
    <t>Eleonor Díaz</t>
  </si>
  <si>
    <t>Seth Schneider</t>
  </si>
  <si>
    <t>Aiden Artes</t>
  </si>
  <si>
    <t>Asher Wall</t>
  </si>
  <si>
    <t>Richard Olsen</t>
  </si>
  <si>
    <t>Cassandra Hall</t>
  </si>
  <si>
    <t>CJ Bartel</t>
  </si>
  <si>
    <t>6 6</t>
  </si>
  <si>
    <t>Will Woodall</t>
  </si>
  <si>
    <t xml:space="preserve">Rhys Hodgson </t>
  </si>
  <si>
    <t>Hunter Laskey</t>
  </si>
  <si>
    <t>Chris Tobin</t>
  </si>
  <si>
    <t>Samuel Tremblay</t>
  </si>
  <si>
    <t>James Schembri</t>
  </si>
  <si>
    <t>Raymond Inocentes</t>
  </si>
  <si>
    <t>Enrique Soto</t>
  </si>
  <si>
    <t>Jonathan Buttigieg</t>
  </si>
  <si>
    <t>Pedro Perez Perico</t>
  </si>
  <si>
    <t>Tanner Lettieri</t>
  </si>
  <si>
    <t>Peter .Ross</t>
  </si>
  <si>
    <t>Aaron Dodd</t>
  </si>
  <si>
    <t>Theodor Kivistö</t>
  </si>
  <si>
    <t>LukáÅ¡ Malý</t>
  </si>
  <si>
    <t>Mario Alberto Carrasco</t>
  </si>
  <si>
    <t>Bill Burgess</t>
  </si>
  <si>
    <t>Jamie Wu</t>
  </si>
  <si>
    <t>Jerald Springer</t>
  </si>
  <si>
    <t>Jonathan Burns</t>
  </si>
  <si>
    <t>VaÅ¡ek DouÅ¡a</t>
  </si>
  <si>
    <t>Aaron Hampton</t>
  </si>
  <si>
    <t>Dan Start</t>
  </si>
  <si>
    <t>Kat Rand</t>
  </si>
  <si>
    <t>Kasie Morris</t>
  </si>
  <si>
    <t>Diego Gonzalez Perez</t>
  </si>
  <si>
    <t>Benjamin Woolcock</t>
  </si>
  <si>
    <t>Bernd Öchsler</t>
  </si>
  <si>
    <t>Kyle Priebe</t>
  </si>
  <si>
    <t>Kyle Bekken</t>
  </si>
  <si>
    <t>Ryoma Alvino</t>
  </si>
  <si>
    <t>Nathan Greth</t>
  </si>
  <si>
    <t>Erick Eduardo Ortiz Guerrero</t>
  </si>
  <si>
    <t>Andrew Rendina</t>
  </si>
  <si>
    <t>Bee Rea</t>
  </si>
  <si>
    <t>Chris Wood</t>
  </si>
  <si>
    <t>Owain Lee</t>
  </si>
  <si>
    <t>Fabio Godi</t>
  </si>
  <si>
    <t>David Dumbleton</t>
  </si>
  <si>
    <t>Sam Baker</t>
  </si>
  <si>
    <t>Victor Ranzani</t>
  </si>
  <si>
    <t>Jeremiah Nichol</t>
  </si>
  <si>
    <t>federico urtaza</t>
  </si>
  <si>
    <t>David Verjano â€œDafísâ€</t>
  </si>
  <si>
    <t>Thomas Boyle</t>
  </si>
  <si>
    <t>Jonny Lundkvist</t>
  </si>
  <si>
    <t>Andrew Murray</t>
  </si>
  <si>
    <t>José dario Gómez vogel</t>
  </si>
  <si>
    <t>Chapin Botelho</t>
  </si>
  <si>
    <t>Leover Perez</t>
  </si>
  <si>
    <t>The hater Mma</t>
  </si>
  <si>
    <t>Brennan Talkington</t>
  </si>
  <si>
    <t>Alan Bezley</t>
  </si>
  <si>
    <t>Benedikt Brück</t>
  </si>
  <si>
    <t>Mathias Van Mossevelde</t>
  </si>
  <si>
    <t>Slava Balobanov</t>
  </si>
  <si>
    <t>Dan Talbot</t>
  </si>
  <si>
    <t>Piero alex d angiulli</t>
  </si>
  <si>
    <t>The Rat King Dallas</t>
  </si>
  <si>
    <t>Gabriel Hector</t>
  </si>
  <si>
    <t>Ivan Lobanov</t>
  </si>
  <si>
    <t>Johannes Stamm</t>
  </si>
  <si>
    <t>Zhong Zhong</t>
  </si>
  <si>
    <t>Niko Mavrinac</t>
  </si>
  <si>
    <t>Nathan Malcolm</t>
  </si>
  <si>
    <t>Dummy 7</t>
  </si>
  <si>
    <t>David Telford</t>
  </si>
  <si>
    <t>Liam Morgenthaler</t>
  </si>
  <si>
    <t>Additional Person 2</t>
  </si>
  <si>
    <t>Christian Valeria</t>
  </si>
  <si>
    <t>Miguel F. F. Escaño</t>
  </si>
  <si>
    <t>Sadin Dz</t>
  </si>
  <si>
    <t>Fábián Dénes</t>
  </si>
  <si>
    <t>Erich Lichnock</t>
  </si>
  <si>
    <t>Rodrigo G</t>
  </si>
  <si>
    <t>Anton Babiychuk</t>
  </si>
  <si>
    <t>Bradley Cordova</t>
  </si>
  <si>
    <t>Kikin Abastoflor</t>
  </si>
  <si>
    <t>Juan Pérez</t>
  </si>
  <si>
    <t>Brian B</t>
  </si>
  <si>
    <t>Jari Verreycke</t>
  </si>
  <si>
    <t>Jonathon Whitby</t>
  </si>
  <si>
    <t>kyle halliday</t>
  </si>
  <si>
    <t>Aaron Spencer</t>
  </si>
  <si>
    <t>Maxime Deschassine</t>
  </si>
  <si>
    <t>Abian Lp</t>
  </si>
  <si>
    <t>Dan Lavender</t>
  </si>
  <si>
    <t>æ²¹ å¥¶</t>
  </si>
  <si>
    <t>Fernando Fernández Graña</t>
  </si>
  <si>
    <t>VICTOR CASTILLO MARIN</t>
  </si>
  <si>
    <t>Bruno Roque</t>
  </si>
  <si>
    <t>Halokiller El Furro</t>
  </si>
  <si>
    <t>Marten Scherpenzeel</t>
  </si>
  <si>
    <t>Jonathon Diedrick</t>
  </si>
  <si>
    <t>Alejandro Rodriguez</t>
  </si>
  <si>
    <t>Valdemar Astrup-jensen</t>
  </si>
  <si>
    <t>Truman Crawford</t>
  </si>
  <si>
    <t>Charles Luevano</t>
  </si>
  <si>
    <t>Mitchell Woodworth</t>
  </si>
  <si>
    <t>james revelle</t>
  </si>
  <si>
    <t>Ian r</t>
  </si>
  <si>
    <t>Tanner MacC</t>
  </si>
  <si>
    <t>Eli Davison</t>
  </si>
  <si>
    <t>Justin Oryan</t>
  </si>
  <si>
    <t>erewrwet ewtt</t>
  </si>
  <si>
    <t>Gus Meier</t>
  </si>
  <si>
    <t>Ryan Bulher</t>
  </si>
  <si>
    <t>Player 9</t>
  </si>
  <si>
    <t>Rishii Ganesan</t>
  </si>
  <si>
    <t>Jim Williams</t>
  </si>
  <si>
    <t>Jeremy Braida</t>
  </si>
  <si>
    <t>Rob Nicoll</t>
  </si>
  <si>
    <t>Alex Lyche</t>
  </si>
  <si>
    <t>Minh Pham</t>
  </si>
  <si>
    <t>Eske “Krejlerkongen” Hoffritz</t>
  </si>
  <si>
    <t>max kohut</t>
  </si>
  <si>
    <t>Frederik Wulff</t>
  </si>
  <si>
    <t>Sean Tunstall</t>
  </si>
  <si>
    <t>Vincent R</t>
  </si>
  <si>
    <t>Brett Christian</t>
  </si>
  <si>
    <t>Karl Olson</t>
  </si>
  <si>
    <t>AW Mad Lad`z</t>
  </si>
  <si>
    <t>Dale Wakefield</t>
  </si>
  <si>
    <t>Jason Clark</t>
  </si>
  <si>
    <t>Alex Kocsubej</t>
  </si>
  <si>
    <t>George Borovichenko</t>
  </si>
  <si>
    <t>Jacob R</t>
  </si>
  <si>
    <t>Ali Shah</t>
  </si>
  <si>
    <t>Christopher Kotis</t>
  </si>
  <si>
    <t>Jan Smrž</t>
  </si>
  <si>
    <t>Vince Rappa</t>
  </si>
  <si>
    <t>Gethin Terrell</t>
  </si>
  <si>
    <t>jose solis</t>
  </si>
  <si>
    <t>Delaney Kadwell</t>
  </si>
  <si>
    <t>Stepan Andreev</t>
  </si>
  <si>
    <t>Vit "Shaafa" Saffer</t>
  </si>
  <si>
    <t>Michal "Lobo" Hanak</t>
  </si>
  <si>
    <t>Frank P</t>
  </si>
  <si>
    <t>Robert Fourke</t>
  </si>
  <si>
    <t>Samuele Lollo</t>
  </si>
  <si>
    <t>Cade Parker</t>
  </si>
  <si>
    <t>Buy Byerson</t>
  </si>
  <si>
    <t>Alberto Pleguezuelos</t>
  </si>
  <si>
    <t>Jonathan Long</t>
  </si>
  <si>
    <t>Nathan CarvedMetal</t>
  </si>
  <si>
    <t>Dimitris Latsinoglou</t>
  </si>
  <si>
    <t>Cameron Owen</t>
  </si>
  <si>
    <t>Andries Russchen</t>
  </si>
  <si>
    <t>Braden Goddard</t>
  </si>
  <si>
    <t>Jannik Hansen</t>
  </si>
  <si>
    <t>Eli Anderson</t>
  </si>
  <si>
    <t>Adam Parker</t>
  </si>
  <si>
    <t>ÐœÐ°ÐºÑ ÐœÐ°ÐºÑÐ¸Ð¼Ð¾Ð²</t>
  </si>
  <si>
    <t>Christian Sailer</t>
  </si>
  <si>
    <t>spence hah</t>
  </si>
  <si>
    <t>Jack Conr</t>
  </si>
  <si>
    <t>Evan R</t>
  </si>
  <si>
    <t>John Schmidt</t>
  </si>
  <si>
    <t>Sean Geraghty</t>
  </si>
  <si>
    <t>Bruce Ottenberg</t>
  </si>
  <si>
    <t>Michal Kowalski</t>
  </si>
  <si>
    <t>Shaf Uddin</t>
  </si>
  <si>
    <t>Dave Alarie</t>
  </si>
  <si>
    <t>James Lang</t>
  </si>
  <si>
    <t>Ãngel Ramiro Jiménez</t>
  </si>
  <si>
    <t>Skye Aceto</t>
  </si>
  <si>
    <t>Camilo Mesa Cano</t>
  </si>
  <si>
    <t>Massimo Dalla Pietà</t>
  </si>
  <si>
    <t>Mitch Matthijsse</t>
  </si>
  <si>
    <t>Berk Karaman</t>
  </si>
  <si>
    <t>Tim Pitcher</t>
  </si>
  <si>
    <t>Mariana Gomez</t>
  </si>
  <si>
    <t>Jonah Richardson</t>
  </si>
  <si>
    <t>Jakob Humlegaard</t>
  </si>
  <si>
    <t>Kai Milford-Scott</t>
  </si>
  <si>
    <t>Maxence M_FRANCOIS 192003</t>
  </si>
  <si>
    <t>Nicholas Johnson</t>
  </si>
  <si>
    <t>Ð•Ð³Ð¾Ñ€ Ð’Ð¾Ð´Ð¾ÑÐ»Ð°Ð²ÑÐºÐ¸Ð¹</t>
  </si>
  <si>
    <t>Corey Salter</t>
  </si>
  <si>
    <t>Ãlvaro López Aránguez</t>
  </si>
  <si>
    <t>Christopher Ingle</t>
  </si>
  <si>
    <t>Raf Gil</t>
  </si>
  <si>
    <t>Lex Tucci</t>
  </si>
  <si>
    <t>Frosty Frostlord</t>
  </si>
  <si>
    <t>John Roarty</t>
  </si>
  <si>
    <t>Tom Weigall</t>
  </si>
  <si>
    <t>Logan Mulroney</t>
  </si>
  <si>
    <t>Owen The sweaty meta chaser</t>
  </si>
  <si>
    <t>John Robert MacLeod</t>
  </si>
  <si>
    <t>Ash Catton</t>
  </si>
  <si>
    <t>Jesus Vidal</t>
  </si>
  <si>
    <t>Franco Monsalvez</t>
  </si>
  <si>
    <t>Lexi Honeycutt</t>
  </si>
  <si>
    <t>Karina Dados</t>
  </si>
  <si>
    <t>Cao Runqing æ›¹æ¶¦é’</t>
  </si>
  <si>
    <t>Ella Choa</t>
  </si>
  <si>
    <t>Tristan Brown</t>
  </si>
  <si>
    <t>David Griffin</t>
  </si>
  <si>
    <t>Jonathan Snyder</t>
  </si>
  <si>
    <t>James Brewerton</t>
  </si>
  <si>
    <t>Tore Myhr</t>
  </si>
  <si>
    <t>Anna &amp; William</t>
  </si>
  <si>
    <t xml:space="preserve">Chris Goodyear </t>
  </si>
  <si>
    <t>6 3</t>
  </si>
  <si>
    <t>Jordi Nistal</t>
  </si>
  <si>
    <t>Oliver Wright</t>
  </si>
  <si>
    <t>Aaron Dawson</t>
  </si>
  <si>
    <t>Macaulay Cartwright</t>
  </si>
  <si>
    <t>Dan Spare Player</t>
  </si>
  <si>
    <t>Kolby Hopkins</t>
  </si>
  <si>
    <t>Matthew Stephens</t>
  </si>
  <si>
    <t>Phil Marion</t>
  </si>
  <si>
    <t>Dave Neagle</t>
  </si>
  <si>
    <t>Ben Carson</t>
  </si>
  <si>
    <t>Sergio del Pino</t>
  </si>
  <si>
    <t>Luis Hernandez</t>
  </si>
  <si>
    <t>Jordan MacLeod</t>
  </si>
  <si>
    <t>Mark Jordan</t>
  </si>
  <si>
    <t>Mark ***</t>
  </si>
  <si>
    <t>Bart Milewski</t>
  </si>
  <si>
    <t>Ahmed Khawaja</t>
  </si>
  <si>
    <t>Esteban González Fernández</t>
  </si>
  <si>
    <t>Alvin Lorentz Trondsen</t>
  </si>
  <si>
    <t>Racheal Night</t>
  </si>
  <si>
    <t>Lars Peters</t>
  </si>
  <si>
    <t>Miguel Ãngel Bárcenas Díaz</t>
  </si>
  <si>
    <t>Jan Hoffmann</t>
  </si>
  <si>
    <t>Matt V</t>
  </si>
  <si>
    <t>Michael Stavnager</t>
  </si>
  <si>
    <t>Norman Greenberg</t>
  </si>
  <si>
    <t>Oliver Rowley</t>
  </si>
  <si>
    <t>Jaime Aragón Valverde</t>
  </si>
  <si>
    <t>Alexander Chov</t>
  </si>
  <si>
    <t>Darren Taylor</t>
  </si>
  <si>
    <t>Liu YuKun</t>
  </si>
  <si>
    <t>Brennan Hhh</t>
  </si>
  <si>
    <t>Brandon Wiseman</t>
  </si>
  <si>
    <t>Zac White</t>
  </si>
  <si>
    <t>Benjamin Murphy</t>
  </si>
  <si>
    <t>Andrew Mcgregor</t>
  </si>
  <si>
    <t xml:space="preserve">Kim Christof Busch </t>
  </si>
  <si>
    <t>Jena Claypool</t>
  </si>
  <si>
    <t>Kevin McDivitt</t>
  </si>
  <si>
    <t>Raul Lacalle</t>
  </si>
  <si>
    <t>Kaine Bernarde</t>
  </si>
  <si>
    <t>Sam Linton</t>
  </si>
  <si>
    <t>Merlin Hewitt</t>
  </si>
  <si>
    <t>Stephen Boris</t>
  </si>
  <si>
    <t>Dennis Hargis</t>
  </si>
  <si>
    <t>Martin Collins</t>
  </si>
  <si>
    <t>Michael Schemanoff</t>
  </si>
  <si>
    <t>Brandon Sharp</t>
  </si>
  <si>
    <t>Tyler Ogilvie</t>
  </si>
  <si>
    <t>Stian Myrvold</t>
  </si>
  <si>
    <t>Thomas Brigden</t>
  </si>
  <si>
    <t>Daniel Otten</t>
  </si>
  <si>
    <t>Jay Hall</t>
  </si>
  <si>
    <t>Rodrigo Villegas</t>
  </si>
  <si>
    <t>Rosa Izquierdo barrio</t>
  </si>
  <si>
    <t>Zachary Ross</t>
  </si>
  <si>
    <t>Ross Stevens</t>
  </si>
  <si>
    <t>Michael Pierce</t>
  </si>
  <si>
    <t>Paul Sanchez</t>
  </si>
  <si>
    <t>Spine Dog</t>
  </si>
  <si>
    <t>Rattapakorn Jewsawusde</t>
  </si>
  <si>
    <t>Sean Collison</t>
  </si>
  <si>
    <t>Doug Johnson</t>
  </si>
  <si>
    <t>Trevor Rathbun</t>
  </si>
  <si>
    <t>Joel Cochrane</t>
  </si>
  <si>
    <t>Dan Moody</t>
  </si>
  <si>
    <t>Khi-Jon Chua</t>
  </si>
  <si>
    <t>Frederik Hedevang</t>
  </si>
  <si>
    <t>Sylvaneth  John</t>
  </si>
  <si>
    <t>Patrick Fischer</t>
  </si>
  <si>
    <t>Brandon Bradley</t>
  </si>
  <si>
    <t>Peter Reichenbach</t>
  </si>
  <si>
    <t>Daniel Colom</t>
  </si>
  <si>
    <t>stefano loffredi</t>
  </si>
  <si>
    <t>Ben Nichols</t>
  </si>
  <si>
    <t>I am Hannah</t>
  </si>
  <si>
    <t>Jortfal | José Manuel Ortega Falcón</t>
  </si>
  <si>
    <t>Dave Kingston</t>
  </si>
  <si>
    <t>Ulf B.</t>
  </si>
  <si>
    <t>conny</t>
  </si>
  <si>
    <t>matthew leckman</t>
  </si>
  <si>
    <t>Will Broughton</t>
  </si>
  <si>
    <t>Jon Covalt</t>
  </si>
  <si>
    <t>Steve Hauser</t>
  </si>
  <si>
    <t>Beyla Moen</t>
  </si>
  <si>
    <t>Martin Beamish</t>
  </si>
  <si>
    <t>Philip Woolley</t>
  </si>
  <si>
    <t>Benjamin Gonzalez</t>
  </si>
  <si>
    <t>Kris Becker</t>
  </si>
  <si>
    <t>Joseph Douglass</t>
  </si>
  <si>
    <t>Daniel Santillana</t>
  </si>
  <si>
    <t>Four W.C</t>
  </si>
  <si>
    <t>Matte Matte</t>
  </si>
  <si>
    <t>Extra Player</t>
  </si>
  <si>
    <t>Alex Carnicero</t>
  </si>
  <si>
    <t>Eric Catalán Villajos</t>
  </si>
  <si>
    <t>Christoffer Holmqvist</t>
  </si>
  <si>
    <t>Graham Coston</t>
  </si>
  <si>
    <t>Ollie Grimwood</t>
  </si>
  <si>
    <t>Manuel Buschle</t>
  </si>
  <si>
    <t>Callie Blackall</t>
  </si>
  <si>
    <t>Shane Looker</t>
  </si>
  <si>
    <t>Zachary Taylor</t>
  </si>
  <si>
    <t>William McGowan</t>
  </si>
  <si>
    <t>Domingo González</t>
  </si>
  <si>
    <t>Luke McMahon</t>
  </si>
  <si>
    <t>Toni Delgado</t>
  </si>
  <si>
    <t>Mike Henry</t>
  </si>
  <si>
    <t>Daniel Tönnberg</t>
  </si>
  <si>
    <t>Gil Barak</t>
  </si>
  <si>
    <t>Robbie Frost</t>
  </si>
  <si>
    <t>Nain ____</t>
  </si>
  <si>
    <t xml:space="preserve">Dan Maguire </t>
  </si>
  <si>
    <t>Justin Shannon</t>
  </si>
  <si>
    <t>Fraser Baker</t>
  </si>
  <si>
    <t>Louis Dillion-Savage</t>
  </si>
  <si>
    <t>Iain Hunter</t>
  </si>
  <si>
    <t>Onder Yalcin</t>
  </si>
  <si>
    <t>Jonathan Dolbear</t>
  </si>
  <si>
    <t>Jon Jeske</t>
  </si>
  <si>
    <t>Harry Foreman</t>
  </si>
  <si>
    <t>Klein Benni Benator97</t>
  </si>
  <si>
    <t>Bo Callahan</t>
  </si>
  <si>
    <t>Onésie ONIE</t>
  </si>
  <si>
    <t>Panda Man</t>
  </si>
  <si>
    <t>Michael Benstead</t>
  </si>
  <si>
    <t>ADAM TRUNZO</t>
  </si>
  <si>
    <t>Russell Verbunt</t>
  </si>
  <si>
    <t>Lukas Ernst</t>
  </si>
  <si>
    <t>Lukas "Gomorrha" Barbek</t>
  </si>
  <si>
    <t>Thomas Pugh</t>
  </si>
  <si>
    <t>Los Homos Hermanos</t>
  </si>
  <si>
    <t>Frederic Muetdhiver</t>
  </si>
  <si>
    <t>Max Kartoffelarsch</t>
  </si>
  <si>
    <t>ben Roughan</t>
  </si>
  <si>
    <t>Antonio Magán Fernández</t>
  </si>
  <si>
    <t>Luka Ládin</t>
  </si>
  <si>
    <t>Joe MacCahery</t>
  </si>
  <si>
    <t>Antonín BeneÅ¡</t>
  </si>
  <si>
    <t>Alex Jackson</t>
  </si>
  <si>
    <t>Kennie and the kroaks</t>
  </si>
  <si>
    <t>jackson nett</t>
  </si>
  <si>
    <t>ÄŒenÄ›k Skarda</t>
  </si>
  <si>
    <t>Krzysztof Gruszewski</t>
  </si>
  <si>
    <t>Charalampos Smoilis</t>
  </si>
  <si>
    <t>Philipp Schulz</t>
  </si>
  <si>
    <t>Wil Stephens</t>
  </si>
  <si>
    <t>Scott Hill</t>
  </si>
  <si>
    <t>Andrew Barabash</t>
  </si>
  <si>
    <t>Theo Kingshott</t>
  </si>
  <si>
    <t>Travis Crowder</t>
  </si>
  <si>
    <t>Aiden Alder</t>
  </si>
  <si>
    <t>Lachlan MacLeod</t>
  </si>
  <si>
    <t>Matt one</t>
  </si>
  <si>
    <t>Maxence Mackz</t>
  </si>
  <si>
    <t>Mikayla Homer</t>
  </si>
  <si>
    <t>Rybník</t>
  </si>
  <si>
    <t>Markuss Erenbergs</t>
  </si>
  <si>
    <t>Tim 1</t>
  </si>
  <si>
    <t>Byron Thonas</t>
  </si>
  <si>
    <t>Lawrence Webster traitor</t>
  </si>
  <si>
    <t>Grey Yannotti</t>
  </si>
  <si>
    <t xml:space="preserve">Ryan C. </t>
  </si>
  <si>
    <t>Murray Palmer</t>
  </si>
  <si>
    <t>Douglas Beard</t>
  </si>
  <si>
    <t>Zach Mobley</t>
  </si>
  <si>
    <t>Robert Haseldine</t>
  </si>
  <si>
    <t>Ãlvaro Millán</t>
  </si>
  <si>
    <t>Señor Orellana</t>
  </si>
  <si>
    <t>Dave Rankin</t>
  </si>
  <si>
    <t>benny b.</t>
  </si>
  <si>
    <t>Martin Simmons</t>
  </si>
  <si>
    <t>Carolers of Carnage -</t>
  </si>
  <si>
    <t>John Lindberg</t>
  </si>
  <si>
    <t>Brad Collins</t>
  </si>
  <si>
    <t>Heidy Springer</t>
  </si>
  <si>
    <t>Steven Roy</t>
  </si>
  <si>
    <t>Lewis Paella</t>
  </si>
  <si>
    <t>Eddie Dixon</t>
  </si>
  <si>
    <t>Marco Molteni</t>
  </si>
  <si>
    <t>shahzaman kazmi</t>
  </si>
  <si>
    <t>Shane Toepfer</t>
  </si>
  <si>
    <t>Garret Newberry</t>
  </si>
  <si>
    <t>Phillip Hardy</t>
  </si>
  <si>
    <t>Christopher Flynn</t>
  </si>
  <si>
    <t>Daniel Henvig Lorenzen</t>
  </si>
  <si>
    <t>Daniel Powell</t>
  </si>
  <si>
    <t>Markus Steinbacher</t>
  </si>
  <si>
    <t>Chris Bagnall</t>
  </si>
  <si>
    <t>Jacob Thompson</t>
  </si>
  <si>
    <t>Alex Wheeler</t>
  </si>
  <si>
    <t>Derek tang Qi li</t>
  </si>
  <si>
    <t xml:space="preserve">Caleb  Harris </t>
  </si>
  <si>
    <t>Anthony Maahs</t>
  </si>
  <si>
    <t>B L</t>
  </si>
  <si>
    <t>LukáÅ¡ VlÄek</t>
  </si>
  <si>
    <t>Lillen Svensson</t>
  </si>
  <si>
    <t>Siyavash Tzeentch</t>
  </si>
  <si>
    <t>Pete Glenn</t>
  </si>
  <si>
    <t>Ian M</t>
  </si>
  <si>
    <t>Ãlvaro Elizondo</t>
  </si>
  <si>
    <t>Zdne .</t>
  </si>
  <si>
    <t>Enzo Zurita</t>
  </si>
  <si>
    <t>Curtis Ha</t>
  </si>
  <si>
    <t>Dan Lamb</t>
  </si>
  <si>
    <t>Alexandre Mazier</t>
  </si>
  <si>
    <t>Fabio Fabio</t>
  </si>
  <si>
    <t>Danny Lawrence</t>
  </si>
  <si>
    <t>Peter Gottlieb</t>
  </si>
  <si>
    <t>Becky Leigh</t>
  </si>
  <si>
    <t xml:space="preserve">Kieran  McParland </t>
  </si>
  <si>
    <t>Luca Albonetti</t>
  </si>
  <si>
    <t>Tan Kiet Nguyen</t>
  </si>
  <si>
    <t>Quentin Malroux</t>
  </si>
  <si>
    <t>ivan Feregrino</t>
  </si>
  <si>
    <t>Antonio Pozoneth</t>
  </si>
  <si>
    <t>Jesus (Astorath) Vidal</t>
  </si>
  <si>
    <t>Liam Robinson</t>
  </si>
  <si>
    <t>John Rice</t>
  </si>
  <si>
    <t>Mattias Ewert Ewehag</t>
  </si>
  <si>
    <t>Acuerdos Poco Ã‰ticos .</t>
  </si>
  <si>
    <t>Pablo valiño</t>
  </si>
  <si>
    <t>Steven Downum</t>
  </si>
  <si>
    <t>Phil Thomas</t>
  </si>
  <si>
    <t>Christopher Schlegel</t>
  </si>
  <si>
    <t>Christian Gaviria</t>
  </si>
  <si>
    <t>Fili Meloni</t>
  </si>
  <si>
    <t>Alex Polimeni</t>
  </si>
  <si>
    <t>Stephen Wren</t>
  </si>
  <si>
    <t>pete s</t>
  </si>
  <si>
    <t>Kyle Hoffman</t>
  </si>
  <si>
    <t>Jesus Castellon</t>
  </si>
  <si>
    <t>Matthew Ashworth</t>
  </si>
  <si>
    <t>Joshua Sales</t>
  </si>
  <si>
    <t>Collin Raborn</t>
  </si>
  <si>
    <t>John Kosinski</t>
  </si>
  <si>
    <t>Ron Battram</t>
  </si>
  <si>
    <t>Daniel RG</t>
  </si>
  <si>
    <t>Dustin Kutlun</t>
  </si>
  <si>
    <t>Andy Breland</t>
  </si>
  <si>
    <t>Brendolf O</t>
  </si>
  <si>
    <t>Shaun Maye</t>
  </si>
  <si>
    <t>Dillon Garner</t>
  </si>
  <si>
    <t>Christopher Coward</t>
  </si>
  <si>
    <t>Mark Shoemaker</t>
  </si>
  <si>
    <t>Zikai Xu</t>
  </si>
  <si>
    <t>Christopher Jenson</t>
  </si>
  <si>
    <t>Julien Godtbil</t>
  </si>
  <si>
    <t>Luke Shapiro</t>
  </si>
  <si>
    <t>Mahel Mc</t>
  </si>
  <si>
    <t>José "Kallad" Marcos</t>
  </si>
  <si>
    <t>Vili Nokkala</t>
  </si>
  <si>
    <t>Alberto Novello</t>
  </si>
  <si>
    <t>Daniel Lievano</t>
  </si>
  <si>
    <t>Kyle Whiting</t>
  </si>
  <si>
    <t>Patrick Robinson</t>
  </si>
  <si>
    <t>Kevin Alexander Cerdá Fernández</t>
  </si>
  <si>
    <t>Martin KudláÄek</t>
  </si>
  <si>
    <t>Pawel Marcinkiewicz</t>
  </si>
  <si>
    <t>Imperator Demony*</t>
  </si>
  <si>
    <t>Anthony Segura</t>
  </si>
  <si>
    <t>Alejandro Domínguez Sedano</t>
  </si>
  <si>
    <t>Jose "Paharo" Tovar</t>
  </si>
  <si>
    <t>Adam Camenisch</t>
  </si>
  <si>
    <t>jonathan hobson</t>
  </si>
  <si>
    <t>Matthew Hull</t>
  </si>
  <si>
    <t>Zac Harman</t>
  </si>
  <si>
    <t>Carlos Micó</t>
  </si>
  <si>
    <t>Chester Jardine</t>
  </si>
  <si>
    <t>Dummy 8</t>
  </si>
  <si>
    <t>Jose Sampedro</t>
  </si>
  <si>
    <t>Craig Sanders</t>
  </si>
  <si>
    <t>MoW Player</t>
  </si>
  <si>
    <t>Damien Spratt</t>
  </si>
  <si>
    <t>Nianjiang Yao</t>
  </si>
  <si>
    <t>Riccardo Madonna</t>
  </si>
  <si>
    <t>Kevin Kocielek</t>
  </si>
  <si>
    <t>Î”Î—ÎœÎ—Î¤Î¡Î—Î£ Î¤Î–Î™ÎÎ•Î¡Î—Î£</t>
  </si>
  <si>
    <t>Cian Everart</t>
  </si>
  <si>
    <t>Andreas Sernald</t>
  </si>
  <si>
    <t>Jacy Jones</t>
  </si>
  <si>
    <t>Hex Delgado</t>
  </si>
  <si>
    <t>Mark Kelly</t>
  </si>
  <si>
    <t>Steen Belhage</t>
  </si>
  <si>
    <t>Charlie Hallard</t>
  </si>
  <si>
    <t>Mattia Saragoni</t>
  </si>
  <si>
    <t>Charles Owczarzak</t>
  </si>
  <si>
    <t>Fight Haunt</t>
  </si>
  <si>
    <t>Giuseppe Girimonte</t>
  </si>
  <si>
    <t>Arsenio "Raf" Rafael IV</t>
  </si>
  <si>
    <t>Morphling .</t>
  </si>
  <si>
    <t>Stacey Fish</t>
  </si>
  <si>
    <t>Roland Martin</t>
  </si>
  <si>
    <t>Ben Freeman</t>
  </si>
  <si>
    <t>Jorge López Zarza</t>
  </si>
  <si>
    <t>Joe Ward</t>
  </si>
  <si>
    <t>Steve Dillon</t>
  </si>
  <si>
    <t>Stand-in #1</t>
  </si>
  <si>
    <t>Nico Hendrich</t>
  </si>
  <si>
    <t>Dean Thomas</t>
  </si>
  <si>
    <t>Adam Arnett</t>
  </si>
  <si>
    <t>Eliodoro Ortiz</t>
  </si>
  <si>
    <t>Keith Lee</t>
  </si>
  <si>
    <t>Wallace Mason-Grant</t>
  </si>
  <si>
    <t>C.J. Vetter</t>
  </si>
  <si>
    <t>Fran Melkor</t>
  </si>
  <si>
    <t>Patrick Shepard</t>
  </si>
  <si>
    <t>Max Waterman</t>
  </si>
  <si>
    <t>Szabolcs Gabos</t>
  </si>
  <si>
    <t>Bradley Gabbatt</t>
  </si>
  <si>
    <t>Christina Sturm</t>
  </si>
  <si>
    <t>Donald Dyster Jr.</t>
  </si>
  <si>
    <t>Rodney Garland</t>
  </si>
  <si>
    <t>Clinton Cruice</t>
  </si>
  <si>
    <t>Mason Golding</t>
  </si>
  <si>
    <t>David Del Pozo Figueroa</t>
  </si>
  <si>
    <t>Aaron Lewis Tuck</t>
  </si>
  <si>
    <t>Aleix Moya</t>
  </si>
  <si>
    <t>Chris Reed</t>
  </si>
  <si>
    <t>Charles Sealey</t>
  </si>
  <si>
    <t>JJ Ta</t>
  </si>
  <si>
    <t>Aarón Cárdenas</t>
  </si>
  <si>
    <t>Joe Chorley</t>
  </si>
  <si>
    <t>Brett Farris</t>
  </si>
  <si>
    <t>Nicolas AEORL</t>
  </si>
  <si>
    <t>Woody Wood</t>
  </si>
  <si>
    <t>Adam Pyle</t>
  </si>
  <si>
    <t>David Spielmans</t>
  </si>
  <si>
    <t>Neal Mehan</t>
  </si>
  <si>
    <t>josh heslop</t>
  </si>
  <si>
    <t>Conner Stewart</t>
  </si>
  <si>
    <t>John McLean</t>
  </si>
  <si>
    <t>Alex ALEXINATOR</t>
  </si>
  <si>
    <t>Bam Gill</t>
  </si>
  <si>
    <t>Myrcella Lil Dragons</t>
  </si>
  <si>
    <t>Evan Honnert</t>
  </si>
  <si>
    <t>Fabian Burchert</t>
  </si>
  <si>
    <t>Gianluca Foglia</t>
  </si>
  <si>
    <t>Wes Cargill</t>
  </si>
  <si>
    <t>Johannes Falbert</t>
  </si>
  <si>
    <t>Tim Fiala</t>
  </si>
  <si>
    <t>Jason Eckhart</t>
  </si>
  <si>
    <t>Dylan Peters</t>
  </si>
  <si>
    <t>Luca Musselli</t>
  </si>
  <si>
    <t>Zethan Rooks</t>
  </si>
  <si>
    <t>Damiano Pallaver</t>
  </si>
  <si>
    <t>Lucas Milton</t>
  </si>
  <si>
    <t>Matthias Maar</t>
  </si>
  <si>
    <t>Steven Frencken</t>
  </si>
  <si>
    <t>Mitchell Higgins</t>
  </si>
  <si>
    <t>Bryan Carey</t>
  </si>
  <si>
    <t>Danny Stewart</t>
  </si>
  <si>
    <t>Robert ROB JENX</t>
  </si>
  <si>
    <t>José Manuel Kamdu</t>
  </si>
  <si>
    <t>Sam Van Everbroeck</t>
  </si>
  <si>
    <t>Ricardo Valderrey</t>
  </si>
  <si>
    <t>Gonzalo P.</t>
  </si>
  <si>
    <t>Atte Lintunen</t>
  </si>
  <si>
    <t>Manuel Castañeda</t>
  </si>
  <si>
    <t>Dario Vogel</t>
  </si>
  <si>
    <t>Gage Quinn</t>
  </si>
  <si>
    <t>Tera Pheonix</t>
  </si>
  <si>
    <t>Freek Verlynde</t>
  </si>
  <si>
    <t>Teddy .</t>
  </si>
  <si>
    <t>Brent Van Dorp</t>
  </si>
  <si>
    <t>Chris Whitten</t>
  </si>
  <si>
    <t>Liam Brady</t>
  </si>
  <si>
    <t>Danila Teploukhov</t>
  </si>
  <si>
    <t>Alan Sommervold</t>
  </si>
  <si>
    <t>James Marshall</t>
  </si>
  <si>
    <t>Molnár László</t>
  </si>
  <si>
    <t>Josh Petch</t>
  </si>
  <si>
    <t>Jarret Crawford</t>
  </si>
  <si>
    <t>Francisco Jose Consuegra Belmonte</t>
  </si>
  <si>
    <t>Nick Steeves</t>
  </si>
  <si>
    <t>Sigmar Scottie</t>
  </si>
  <si>
    <t>Zak W</t>
  </si>
  <si>
    <t>Philipp Koberg</t>
  </si>
  <si>
    <t>Marc Dandenault</t>
  </si>
  <si>
    <t>Ellie Kennard</t>
  </si>
  <si>
    <t>Ð®Ñ€Ð¸Ð¹ Ðš</t>
  </si>
  <si>
    <t>Poyu CHENG</t>
  </si>
  <si>
    <t>Pat Wall</t>
  </si>
  <si>
    <t>Antek Podlecki</t>
  </si>
  <si>
    <t>Stephen Magnusson</t>
  </si>
  <si>
    <t>Nicklas Nylander</t>
  </si>
  <si>
    <t>Tchalken Edgar Bouboul</t>
  </si>
  <si>
    <t>Javier Chispa</t>
  </si>
  <si>
    <t>José Luis Islas</t>
  </si>
  <si>
    <t>Linus Kamper</t>
  </si>
  <si>
    <t>Andrew McBride</t>
  </si>
  <si>
    <t>Elias Westin</t>
  </si>
  <si>
    <t>Ben Webster</t>
  </si>
  <si>
    <t>Sylvain Le Dantec</t>
  </si>
  <si>
    <t>Danny Boukas</t>
  </si>
  <si>
    <t>Michal Drasner</t>
  </si>
  <si>
    <t>Tim Brumpton</t>
  </si>
  <si>
    <t>Duncan Dennis</t>
  </si>
  <si>
    <t>Rustico Ramos</t>
  </si>
  <si>
    <t>cheistopher benoit</t>
  </si>
  <si>
    <t>Saul Frias</t>
  </si>
  <si>
    <t>jose andres</t>
  </si>
  <si>
    <t>Enrique Ladera</t>
  </si>
  <si>
    <t>Kari Meiners</t>
  </si>
  <si>
    <t>Josh Lindsey</t>
  </si>
  <si>
    <t xml:space="preserve">Samuel Montalbán </t>
  </si>
  <si>
    <t>Oscar Gimenez Oscar</t>
  </si>
  <si>
    <t>Michael Sproul</t>
  </si>
  <si>
    <t>Edu 9</t>
  </si>
  <si>
    <t>Marc Kirwan</t>
  </si>
  <si>
    <t>Chance Wallace</t>
  </si>
  <si>
    <t>Scotia Kauppi</t>
  </si>
  <si>
    <t>Harry Dery</t>
  </si>
  <si>
    <t>Timon Voormanns</t>
  </si>
  <si>
    <t>Chris Schulte</t>
  </si>
  <si>
    <t>Diego Fabra</t>
  </si>
  <si>
    <t>Marxen Kyriss</t>
  </si>
  <si>
    <t>Basti V. Neuhausen</t>
  </si>
  <si>
    <t>Simon Bellois</t>
  </si>
  <si>
    <t>Juan Aparicio</t>
  </si>
  <si>
    <t>Garth E</t>
  </si>
  <si>
    <t>Shaun Lehmann</t>
  </si>
  <si>
    <t>Andrew Dorman</t>
  </si>
  <si>
    <t>oliver colgrove</t>
  </si>
  <si>
    <t>Ð˜Ð»ÑŒÑ ÐœÐ°Ñ€ÑÐ°ÐºÐ¾Ð²</t>
  </si>
  <si>
    <t>christian spadini</t>
  </si>
  <si>
    <t>Eli -</t>
  </si>
  <si>
    <t>Joe McLeod</t>
  </si>
  <si>
    <t>Calum Wallace</t>
  </si>
  <si>
    <t>Dallas Williams</t>
  </si>
  <si>
    <t>michael diaz</t>
  </si>
  <si>
    <t>Martin Dinsley</t>
  </si>
  <si>
    <t>Rafe Webb</t>
  </si>
  <si>
    <t>Aditya Baihakie SoW</t>
  </si>
  <si>
    <t>Vincent Friberg</t>
  </si>
  <si>
    <t>Duncan Abbot</t>
  </si>
  <si>
    <t>Jose Paharo</t>
  </si>
  <si>
    <t>Patrik Fransson</t>
  </si>
  <si>
    <t>Skye Sargeson</t>
  </si>
  <si>
    <t>Austin Powers</t>
  </si>
  <si>
    <t>Aleix Dosta Fonollosa</t>
  </si>
  <si>
    <t>Nicola Scalabrin</t>
  </si>
  <si>
    <t>Tom Loveland</t>
  </si>
  <si>
    <t>David Maestro</t>
  </si>
  <si>
    <t>Mattia Zander</t>
  </si>
  <si>
    <t>Freiherr von Freilos</t>
  </si>
  <si>
    <t>Phillip Lemieux</t>
  </si>
  <si>
    <t>BART JARZECKI</t>
  </si>
  <si>
    <t>Jacob Miller</t>
  </si>
  <si>
    <t>AJ Osterhout</t>
  </si>
  <si>
    <t xml:space="preserve">Chris Archibald </t>
  </si>
  <si>
    <t>Joe Whiddett</t>
  </si>
  <si>
    <t>Evan Lofton</t>
  </si>
  <si>
    <t>Travis Giffin</t>
  </si>
  <si>
    <t>Riley Campanaro</t>
  </si>
  <si>
    <t>Eric Frizzell</t>
  </si>
  <si>
    <t>Fabrizio Cantore</t>
  </si>
  <si>
    <t>Simon Fro</t>
  </si>
  <si>
    <t xml:space="preserve">Nyara </t>
  </si>
  <si>
    <t>Thierry Green</t>
  </si>
  <si>
    <t>Isaiah Barber</t>
  </si>
  <si>
    <t>Juuso Niemensyrjä</t>
  </si>
  <si>
    <t>Jonatan Ross</t>
  </si>
  <si>
    <t>Jarrod Sweeden</t>
  </si>
  <si>
    <t>Luis Rodriguez</t>
  </si>
  <si>
    <t>Haralf Golfo</t>
  </si>
  <si>
    <t>Christopher Tierney</t>
  </si>
  <si>
    <t>Garret Fierling</t>
  </si>
  <si>
    <t>Oliver Kreutzer</t>
  </si>
  <si>
    <t>Keith Udy</t>
  </si>
  <si>
    <t>Jason Jordan</t>
  </si>
  <si>
    <t>Pietro Gigliotti</t>
  </si>
  <si>
    <t>Trond Andre Bergsrud</t>
  </si>
  <si>
    <t>Eric Fuerst</t>
  </si>
  <si>
    <t>Maximus Decimus  Meridius</t>
  </si>
  <si>
    <t>Mikele Crespo</t>
  </si>
  <si>
    <t>Ray Rodriguez</t>
  </si>
  <si>
    <t>Aaron Lueker</t>
  </si>
  <si>
    <t>Tahsin-kun Hamad</t>
  </si>
  <si>
    <t>Stephen Gros</t>
  </si>
  <si>
    <t>Tom WH Bell</t>
  </si>
  <si>
    <t>Jordan Ryner</t>
  </si>
  <si>
    <t>Drake Smith</t>
  </si>
  <si>
    <t>Dave Jackson</t>
  </si>
  <si>
    <t>Neil King</t>
  </si>
  <si>
    <t>Dick Carroll</t>
  </si>
  <si>
    <t>Rouven Besters</t>
  </si>
  <si>
    <t>Dmitriy "Prince" Panasenko</t>
  </si>
  <si>
    <t>Brandt Cers</t>
  </si>
  <si>
    <t>Eugen "DeimosLoT" Deiter</t>
  </si>
  <si>
    <t>Toby Champion</t>
  </si>
  <si>
    <t>chris Brakefeild</t>
  </si>
  <si>
    <t>Nathan Proudfoot</t>
  </si>
  <si>
    <t>Henri Hyytiä</t>
  </si>
  <si>
    <t>Marcos González Conde</t>
  </si>
  <si>
    <t>John Paul Taylor</t>
  </si>
  <si>
    <t>Ondrej Benes</t>
  </si>
  <si>
    <t>Max Marquez</t>
  </si>
  <si>
    <t>Phil Dangerfield</t>
  </si>
  <si>
    <t>Rewellus Owlbeard</t>
  </si>
  <si>
    <t>Nicholas Clarke</t>
  </si>
  <si>
    <t>Peyton Sadler</t>
  </si>
  <si>
    <t>Joel zirbes</t>
  </si>
  <si>
    <t>Sebastian Farkas</t>
  </si>
  <si>
    <t>Sam Westaway</t>
  </si>
  <si>
    <t>Sean Dillon</t>
  </si>
  <si>
    <t>Gary Wilkinson</t>
  </si>
  <si>
    <t>Mark George</t>
  </si>
  <si>
    <t>Günther Stupe</t>
  </si>
  <si>
    <t>Jesper Nordqvist</t>
  </si>
  <si>
    <t>Vatche V</t>
  </si>
  <si>
    <t>Brian's Brother</t>
  </si>
  <si>
    <t>Vinny Araujo</t>
  </si>
  <si>
    <t>Tom Ellingham</t>
  </si>
  <si>
    <t>John Cross</t>
  </si>
  <si>
    <t>Kelxa González Marti</t>
  </si>
  <si>
    <t>Bayli Carr</t>
  </si>
  <si>
    <t>Victor Pascual</t>
  </si>
  <si>
    <t>CJ Holbrook</t>
  </si>
  <si>
    <t>Eli Quagliats</t>
  </si>
  <si>
    <t>Sean McWhorter</t>
  </si>
  <si>
    <t>Emily Thornton</t>
  </si>
  <si>
    <t>Russ Perkins</t>
  </si>
  <si>
    <t>Franco Lanforti</t>
  </si>
  <si>
    <t>nicolas Tremblay</t>
  </si>
  <si>
    <t>Ringer R</t>
  </si>
  <si>
    <t>Arturo Tiezzi</t>
  </si>
  <si>
    <t>Ulf "LastHope" Büttner</t>
  </si>
  <si>
    <t>Paul Bromley</t>
  </si>
  <si>
    <t>Carlos Jordan Campos</t>
  </si>
  <si>
    <t>Eric Callahan</t>
  </si>
  <si>
    <t>Neil Trent</t>
  </si>
  <si>
    <t>jorge Pérez Garcia</t>
  </si>
  <si>
    <t>Jeen Visser</t>
  </si>
  <si>
    <t>Lorenzo Diaz</t>
  </si>
  <si>
    <t>Tommaso Cocchi</t>
  </si>
  <si>
    <t>Nicholas Macri</t>
  </si>
  <si>
    <t>Andi Espunkt</t>
  </si>
  <si>
    <t>Korné Van der Vegt</t>
  </si>
  <si>
    <t>Carlos Auñón</t>
  </si>
  <si>
    <t>Jereme O'keefe</t>
  </si>
  <si>
    <t>Rasmus Falsberg</t>
  </si>
  <si>
    <t>jeremy strauss</t>
  </si>
  <si>
    <t>Bear Juneau</t>
  </si>
  <si>
    <t>Ronny Ashkrirr</t>
  </si>
  <si>
    <t>Adam Rawson</t>
  </si>
  <si>
    <t>Sean O"Dea</t>
  </si>
  <si>
    <t>Cillian Oâ€™Brien</t>
  </si>
  <si>
    <t>Stuart Farr</t>
  </si>
  <si>
    <t>Daniel McGrew-Hitzhusen</t>
  </si>
  <si>
    <t>matthias Hähnel</t>
  </si>
  <si>
    <t>Michael Marmaduke</t>
  </si>
  <si>
    <t>Aitor perello aitor</t>
  </si>
  <si>
    <t>Piotr Wlodarczyk</t>
  </si>
  <si>
    <t>Nicolas Stevens</t>
  </si>
  <si>
    <t>James Bridges</t>
  </si>
  <si>
    <t>James Blair</t>
  </si>
  <si>
    <t>Jens Hess</t>
  </si>
  <si>
    <t>Guy Massey</t>
  </si>
  <si>
    <t>Jesse Keim</t>
  </si>
  <si>
    <t>James Hobbs</t>
  </si>
  <si>
    <t>Jenkins Jr.</t>
  </si>
  <si>
    <t>Åukasz Amer</t>
  </si>
  <si>
    <t>Lukas Klinge</t>
  </si>
  <si>
    <t>AJ Randhawa</t>
  </si>
  <si>
    <t>Seven Seven</t>
  </si>
  <si>
    <t>Dániel Bódi</t>
  </si>
  <si>
    <t>Francois Gabriel Leblanc-Vezina</t>
  </si>
  <si>
    <t>Leon Osborne</t>
  </si>
  <si>
    <t>rod kwong</t>
  </si>
  <si>
    <t>Rafael Ferreira</t>
  </si>
  <si>
    <t>Ross Moulder-Finlayson</t>
  </si>
  <si>
    <t>Connor Bowers</t>
  </si>
  <si>
    <t>Pedro Chamorro</t>
  </si>
  <si>
    <t>Marcos Gonzalez Perez</t>
  </si>
  <si>
    <t>Chule Imperator</t>
  </si>
  <si>
    <t>Ross Howard</t>
  </si>
  <si>
    <t>Michael Pezzetti</t>
  </si>
  <si>
    <t>Fiona McCann</t>
  </si>
  <si>
    <t>Jose dario Gómez vogel</t>
  </si>
  <si>
    <t>Drew Budge</t>
  </si>
  <si>
    <t>Paul Boutelle</t>
  </si>
  <si>
    <t>James Wills</t>
  </si>
  <si>
    <t>d s</t>
  </si>
  <si>
    <t>Kristof Vandewynckel</t>
  </si>
  <si>
    <t>Alan Oakden</t>
  </si>
  <si>
    <t>Player 14</t>
  </si>
  <si>
    <t>æŸ³éšé£Ž æŸ³éšé£Ž</t>
  </si>
  <si>
    <t>Omar Visone</t>
  </si>
  <si>
    <t>Carlos Maldonado</t>
  </si>
  <si>
    <t>Ben Little</t>
  </si>
  <si>
    <t>jan michael</t>
  </si>
  <si>
    <t>Mcg</t>
  </si>
  <si>
    <t>Nick Walkden</t>
  </si>
  <si>
    <t>Benjamin Godek</t>
  </si>
  <si>
    <t>Oskar Rosenqvist</t>
  </si>
  <si>
    <t>Ironheart wargaming llc</t>
  </si>
  <si>
    <t>Pj Little</t>
  </si>
  <si>
    <t>Stefano Corato</t>
  </si>
  <si>
    <t>andrea invernizzi</t>
  </si>
  <si>
    <t>The Americans</t>
  </si>
  <si>
    <t>lam o</t>
  </si>
  <si>
    <t>Lee Fox-Smith</t>
  </si>
  <si>
    <t>Danny Smith</t>
  </si>
  <si>
    <t>Kieran Robinson</t>
  </si>
  <si>
    <t>Dave Brown</t>
  </si>
  <si>
    <t>Eduardo "Gaspi"</t>
  </si>
  <si>
    <t>Derek Errigo</t>
  </si>
  <si>
    <t>Matthew Salouros</t>
  </si>
  <si>
    <t>Gumby Gumberson</t>
  </si>
  <si>
    <t>Daniele Casadidio</t>
  </si>
  <si>
    <t>Alberto Pérez</t>
  </si>
  <si>
    <t>Chris Suggs</t>
  </si>
  <si>
    <t>Reece Valentine</t>
  </si>
  <si>
    <t>Jacob Schwertfeger</t>
  </si>
  <si>
    <t>Zack Tymchuk</t>
  </si>
  <si>
    <t>Aaron Daloia</t>
  </si>
  <si>
    <t>Garry Ferguson</t>
  </si>
  <si>
    <t>Michael Wild</t>
  </si>
  <si>
    <t>Neil Larocca</t>
  </si>
  <si>
    <t>Ringer 1 H</t>
  </si>
  <si>
    <t>Denn I.Ratt</t>
  </si>
  <si>
    <t>Manuel Honrado</t>
  </si>
  <si>
    <t>Gray Brailsford</t>
  </si>
  <si>
    <t>Joep Jongen</t>
  </si>
  <si>
    <t>Spencer Pyszczynski</t>
  </si>
  <si>
    <t>Emilio Meléndez</t>
  </si>
  <si>
    <t>Andrew Slocum</t>
  </si>
  <si>
    <t>Kevin Fleming</t>
  </si>
  <si>
    <t>Skeiler Fike</t>
  </si>
  <si>
    <t>Milan Tintor</t>
  </si>
  <si>
    <t>Marti Arias</t>
  </si>
  <si>
    <t>Marc Schlosske</t>
  </si>
  <si>
    <t>Å¡ebrík</t>
  </si>
  <si>
    <t>Matthew Jawz</t>
  </si>
  <si>
    <t>Trey Swanson</t>
  </si>
  <si>
    <t>Raul â€œDr. Deathâ€ Sanchez</t>
  </si>
  <si>
    <t>Etienne Etienne</t>
  </si>
  <si>
    <t>Tobias Cronenberg</t>
  </si>
  <si>
    <t>Bacchus Archer</t>
  </si>
  <si>
    <t>Mark Saunders</t>
  </si>
  <si>
    <t>Scott Coatham</t>
  </si>
  <si>
    <t>Harley Ditmar</t>
  </si>
  <si>
    <t>Nate McLauchlan</t>
  </si>
  <si>
    <t>Darío López Muñoz</t>
  </si>
  <si>
    <t>Matthew Vincett</t>
  </si>
  <si>
    <t>Wil Johnson</t>
  </si>
  <si>
    <t>Mike Patchett</t>
  </si>
  <si>
    <t>Alex H</t>
  </si>
  <si>
    <t>Mitchell Benney</t>
  </si>
  <si>
    <t>Matt Hoelscher</t>
  </si>
  <si>
    <t>Keegan Timpanaro</t>
  </si>
  <si>
    <t>James Burchell</t>
  </si>
  <si>
    <t>Jonathan Kinder</t>
  </si>
  <si>
    <t>Maño Maño</t>
  </si>
  <si>
    <t>Morrison Nolan</t>
  </si>
  <si>
    <t>Andre Adolfsen</t>
  </si>
  <si>
    <t>Shuwa Simmons</t>
  </si>
  <si>
    <t>Zachary</t>
  </si>
  <si>
    <t>Jussi Wallin</t>
  </si>
  <si>
    <t>Steffen Krüger</t>
  </si>
  <si>
    <t>Mathieu Audureau</t>
  </si>
  <si>
    <t>Giorgio Miceli</t>
  </si>
  <si>
    <t>Jefry Bravo</t>
  </si>
  <si>
    <t>Thomas Mudd</t>
  </si>
  <si>
    <t>Alan Brewster</t>
  </si>
  <si>
    <t>Javier Bueno</t>
  </si>
  <si>
    <t xml:space="preserve">Ross Stevens </t>
  </si>
  <si>
    <t>Jonathan hill</t>
  </si>
  <si>
    <t>Carson Burns</t>
  </si>
  <si>
    <t>Lee Jagger</t>
  </si>
  <si>
    <t>Andrea Castelli</t>
  </si>
  <si>
    <t>Jeff Schau</t>
  </si>
  <si>
    <t>David Landin</t>
  </si>
  <si>
    <t>Josh Hankin</t>
  </si>
  <si>
    <t>Larry Dennark</t>
  </si>
  <si>
    <t>Fabian Machuca</t>
  </si>
  <si>
    <t>Kevin Roof</t>
  </si>
  <si>
    <t>Karl Diamond</t>
  </si>
  <si>
    <t>Jack Hunt</t>
  </si>
  <si>
    <t>Egan Harvey</t>
  </si>
  <si>
    <t>The Borg</t>
  </si>
  <si>
    <t>Niklas Löfgren</t>
  </si>
  <si>
    <t>Ken G</t>
  </si>
  <si>
    <t>Hanley Staley</t>
  </si>
  <si>
    <t>Peter Leaman</t>
  </si>
  <si>
    <t>David Maidment</t>
  </si>
  <si>
    <t>Will Whetzel</t>
  </si>
  <si>
    <t>Michelle Williams</t>
  </si>
  <si>
    <t>test2 test2</t>
  </si>
  <si>
    <t>JÄ™drzej Chojnacki</t>
  </si>
  <si>
    <t>Ryan Goddard</t>
  </si>
  <si>
    <t>Andy Ashbey</t>
  </si>
  <si>
    <t>Jyn Colburn</t>
  </si>
  <si>
    <t>Coty Flannery</t>
  </si>
  <si>
    <t>Edmund Stephenson</t>
  </si>
  <si>
    <t>Mario Foddai</t>
  </si>
  <si>
    <t>Carlos Moreno</t>
  </si>
  <si>
    <t>Joel Koh</t>
  </si>
  <si>
    <t>Brandon Gay</t>
  </si>
  <si>
    <t>Mathieu Brochu</t>
  </si>
  <si>
    <t>Emily Anders</t>
  </si>
  <si>
    <t>Franz Ocampo</t>
  </si>
  <si>
    <t>Dante Mitchell</t>
  </si>
  <si>
    <t>juan Sánchez</t>
  </si>
  <si>
    <t>Billy McReynolds</t>
  </si>
  <si>
    <t>Daniel Schlitte</t>
  </si>
  <si>
    <t>Guillermo Veira</t>
  </si>
  <si>
    <t>Daniel Munuera</t>
  </si>
  <si>
    <t>Just Snowy</t>
  </si>
  <si>
    <t>Juan Carlos Marcos Romero</t>
  </si>
  <si>
    <t>Christopher Tabor</t>
  </si>
  <si>
    <t>Devin Morris</t>
  </si>
  <si>
    <t>Colm Ryan</t>
  </si>
  <si>
    <t>Kurt Gooch</t>
  </si>
  <si>
    <t>Davide Palazzini</t>
  </si>
  <si>
    <t>Andres Peña</t>
  </si>
  <si>
    <t>Roland Rietschel</t>
  </si>
  <si>
    <t>Nico Rosner</t>
  </si>
  <si>
    <t>Sebastion Frith</t>
  </si>
  <si>
    <t>Andrew Zielinski</t>
  </si>
  <si>
    <t>Michael Schmidtke</t>
  </si>
  <si>
    <t>Ian Dunn</t>
  </si>
  <si>
    <t>Joshua Lambert</t>
  </si>
  <si>
    <t>Logan Cooper</t>
  </si>
  <si>
    <t>Mike Sweeney</t>
  </si>
  <si>
    <t>Vincent Medina</t>
  </si>
  <si>
    <t>Marijn van Hees</t>
  </si>
  <si>
    <t>Rick Tidoy</t>
  </si>
  <si>
    <t>Jameson Buchanan</t>
  </si>
  <si>
    <t>Yuri Favro</t>
  </si>
  <si>
    <t>Rob P</t>
  </si>
  <si>
    <t>Andrew Snuphy Rendina</t>
  </si>
  <si>
    <t>naz borcar</t>
  </si>
  <si>
    <t xml:space="preserve">Riccardo  Zanetti </t>
  </si>
  <si>
    <t>Annabeth Morgan</t>
  </si>
  <si>
    <t>Kyle Bennett</t>
  </si>
  <si>
    <t>Vaer</t>
  </si>
  <si>
    <t>Matthew Zunder</t>
  </si>
  <si>
    <t>Mark Murphy</t>
  </si>
  <si>
    <t>Daniel Aguirre</t>
  </si>
  <si>
    <t>Dillon Hrcka</t>
  </si>
  <si>
    <t>Raúl Galan</t>
  </si>
  <si>
    <t>Jay Livingstone</t>
  </si>
  <si>
    <t>Zander Coleman</t>
  </si>
  <si>
    <t>David Spörl</t>
  </si>
  <si>
    <t>Christopher Sciuto</t>
  </si>
  <si>
    <t>Daniel Liegl</t>
  </si>
  <si>
    <t>Cam Tait</t>
  </si>
  <si>
    <t>Keith Heard</t>
  </si>
  <si>
    <t>London Mckiver</t>
  </si>
  <si>
    <t>Stuart Alexander</t>
  </si>
  <si>
    <t>Long Crem</t>
  </si>
  <si>
    <t>Paolo Torri</t>
  </si>
  <si>
    <t>Jake Whebbe</t>
  </si>
  <si>
    <t>Olivier Ward</t>
  </si>
  <si>
    <t xml:space="preserve">Alexandre Michel </t>
  </si>
  <si>
    <t>Dirk Finger</t>
  </si>
  <si>
    <t>Patrick Pasemann</t>
  </si>
  <si>
    <t>Lorenz Berger</t>
  </si>
  <si>
    <t>William Danns</t>
  </si>
  <si>
    <t>Luke Fraser</t>
  </si>
  <si>
    <t>TSN Arena House Robot</t>
  </si>
  <si>
    <t>Arisck Villalobos</t>
  </si>
  <si>
    <t>Adam Taylor</t>
  </si>
  <si>
    <t>Juanma Juanma</t>
  </si>
  <si>
    <t>Paul Shobrook</t>
  </si>
  <si>
    <t>Hex Robinson</t>
  </si>
  <si>
    <t>Gareth Steel</t>
  </si>
  <si>
    <t>Stuart  Cairns</t>
  </si>
  <si>
    <t>Bye-an Mcleod</t>
  </si>
  <si>
    <t>Doug Rice</t>
  </si>
  <si>
    <t>Matthieu CÃ´té</t>
  </si>
  <si>
    <t>Dan Eatch</t>
  </si>
  <si>
    <t>Pui Hang Choi</t>
  </si>
  <si>
    <t>Justin Lewis</t>
  </si>
  <si>
    <t>Zach Aldrich</t>
  </si>
  <si>
    <t>Jirí Zeman</t>
  </si>
  <si>
    <t>Thibs Lef</t>
  </si>
  <si>
    <t>FRANCESCO SCAVONE</t>
  </si>
  <si>
    <t>Christopher Gill</t>
  </si>
  <si>
    <t>Jasmine Brown</t>
  </si>
  <si>
    <t>Kris Maini-Thorsen</t>
  </si>
  <si>
    <t>Casimir Honorowski</t>
  </si>
  <si>
    <t>Louis Martin</t>
  </si>
  <si>
    <t>Joshua avinoam</t>
  </si>
  <si>
    <t>Wolfgang Schmidt</t>
  </si>
  <si>
    <t>Ringer Ringersson</t>
  </si>
  <si>
    <t>David Richter</t>
  </si>
  <si>
    <t>Lucas Jones</t>
  </si>
  <si>
    <t>Jose Enrique Moreda Castro</t>
  </si>
  <si>
    <t>Iñaki Fernandez Garcia</t>
  </si>
  <si>
    <t>Luke Dyer</t>
  </si>
  <si>
    <t>Andie Warren</t>
  </si>
  <si>
    <t>Josue Ibarra</t>
  </si>
  <si>
    <t>Ricardo Ureña</t>
  </si>
  <si>
    <t>Nathan Camp</t>
  </si>
  <si>
    <t>Jonathan Mullins</t>
  </si>
  <si>
    <t>Abderramán Esojo</t>
  </si>
  <si>
    <t>Javier Navas</t>
  </si>
  <si>
    <t>Lewis Psaila</t>
  </si>
  <si>
    <t>Evgeniia Stogova</t>
  </si>
  <si>
    <t>Peter Kain</t>
  </si>
  <si>
    <t>Andrew Lewis</t>
  </si>
  <si>
    <t>the ringer (Jake)</t>
  </si>
  <si>
    <t>Theodore Pruden</t>
  </si>
  <si>
    <t>Matthew Garman</t>
  </si>
  <si>
    <t>Vide Ramsten</t>
  </si>
  <si>
    <t>Rickard Rylander</t>
  </si>
  <si>
    <t>Manuel Fraga</t>
  </si>
  <si>
    <t xml:space="preserve">Daniel Long </t>
  </si>
  <si>
    <t>Victor Otte</t>
  </si>
  <si>
    <t>Nathan Klein</t>
  </si>
  <si>
    <t>Matthew Dodson-Geary</t>
  </si>
  <si>
    <t>Master Wang</t>
  </si>
  <si>
    <t>Barry Wilson</t>
  </si>
  <si>
    <t>Chris Gerolami</t>
  </si>
  <si>
    <t>Nikola Rajakovic</t>
  </si>
  <si>
    <t>Joshua James</t>
  </si>
  <si>
    <t>Josh Krutt</t>
  </si>
  <si>
    <t>Dino NONEWARS</t>
  </si>
  <si>
    <t>Andrew Frankenstien</t>
  </si>
  <si>
    <t>Pete Rooney</t>
  </si>
  <si>
    <t>Daniel Holde</t>
  </si>
  <si>
    <t>Russell Hall</t>
  </si>
  <si>
    <t>Christopher Roberts</t>
  </si>
  <si>
    <t>Aron Burton</t>
  </si>
  <si>
    <t>Nicholas Shantz</t>
  </si>
  <si>
    <t>Luke May</t>
  </si>
  <si>
    <t>SJose Antonio88</t>
  </si>
  <si>
    <t>Trace Parrish</t>
  </si>
  <si>
    <t>Cameron Farrell</t>
  </si>
  <si>
    <t>Magnus W</t>
  </si>
  <si>
    <t>Joe Butler</t>
  </si>
  <si>
    <t>James Ashdown</t>
  </si>
  <si>
    <t>Mitchell Collins-Bailey</t>
  </si>
  <si>
    <t>Chris Braga</t>
  </si>
  <si>
    <t>Brandon Isaac</t>
  </si>
  <si>
    <t>Dáithí Harvey</t>
  </si>
  <si>
    <t>Michael Rushton</t>
  </si>
  <si>
    <t>Elise Shatto</t>
  </si>
  <si>
    <t>Issac McLarnon</t>
  </si>
  <si>
    <t>Ingvar Viderlund</t>
  </si>
  <si>
    <t>Richard Scott</t>
  </si>
  <si>
    <t>Raymond Mccubrey</t>
  </si>
  <si>
    <t>Brandon Curmi</t>
  </si>
  <si>
    <t>Alfie Threadkel</t>
  </si>
  <si>
    <t>Joker .</t>
  </si>
  <si>
    <t>Marek Dyjak</t>
  </si>
  <si>
    <t>Luke Conrad</t>
  </si>
  <si>
    <t>Luis Rafael Rodríguez</t>
  </si>
  <si>
    <t>Adam Zerafa</t>
  </si>
  <si>
    <t>Scotts Kinsman</t>
  </si>
  <si>
    <t>Ãlvaro Patón</t>
  </si>
  <si>
    <t>Justin Y</t>
  </si>
  <si>
    <t>Mike Marti</t>
  </si>
  <si>
    <t>Dean Stinton</t>
  </si>
  <si>
    <t>Matthew Anderson</t>
  </si>
  <si>
    <t>Kai Hull</t>
  </si>
  <si>
    <t>Matt McMullin</t>
  </si>
  <si>
    <t>Dan Lapolla</t>
  </si>
  <si>
    <t>The Butcher</t>
  </si>
  <si>
    <t>Eugenio (Uge) Espinosa</t>
  </si>
  <si>
    <t>Daniel Andrew</t>
  </si>
  <si>
    <t>Hans Kihle</t>
  </si>
  <si>
    <t>Thomas Barton</t>
  </si>
  <si>
    <t>Archaon's Disciple</t>
  </si>
  <si>
    <t>Benjamin Hanson</t>
  </si>
  <si>
    <t>Chris Lawson</t>
  </si>
  <si>
    <t>Matthew Johnson</t>
  </si>
  <si>
    <t>Daniel Bearss</t>
  </si>
  <si>
    <t>Jack Ciampanelli</t>
  </si>
  <si>
    <t>Remington Bliss</t>
  </si>
  <si>
    <t>Paul Baker</t>
  </si>
  <si>
    <t>Michael Griffiths</t>
  </si>
  <si>
    <t>Randall Longoria</t>
  </si>
  <si>
    <t>Kevin Green</t>
  </si>
  <si>
    <t>Ryan Marchewka</t>
  </si>
  <si>
    <t>Trent Graham</t>
  </si>
  <si>
    <t>Tim Czaban</t>
  </si>
  <si>
    <t>Lukas Ludwig</t>
  </si>
  <si>
    <t>David â€œScottâ€ Rhine</t>
  </si>
  <si>
    <t>Alexander Stevens</t>
  </si>
  <si>
    <t>Roman Navrátilík</t>
  </si>
  <si>
    <t>Reece West</t>
  </si>
  <si>
    <t>Ryan Skinner</t>
  </si>
  <si>
    <t>Adrian Marks</t>
  </si>
  <si>
    <t>Dragan Ä†iric</t>
  </si>
  <si>
    <t>Brett Trustham</t>
  </si>
  <si>
    <t>Ficha Amarwla</t>
  </si>
  <si>
    <t>Carmelo Roldan</t>
  </si>
  <si>
    <t>Kyler Green</t>
  </si>
  <si>
    <t>Julius Johansen</t>
  </si>
  <si>
    <t>Marcus Papa</t>
  </si>
  <si>
    <t>Benjamin Boe</t>
  </si>
  <si>
    <t>Dominick Cuello</t>
  </si>
  <si>
    <t>Josh Russell</t>
  </si>
  <si>
    <t>Víctor Pascual Martínez</t>
  </si>
  <si>
    <t>Andy Lee</t>
  </si>
  <si>
    <t>Dan Warner (Diva Dan)</t>
  </si>
  <si>
    <t>Phil Taylor</t>
  </si>
  <si>
    <t>Christopher Klofft</t>
  </si>
  <si>
    <t>Jacob Lambrecht</t>
  </si>
  <si>
    <t>Aaron Vazquez</t>
  </si>
  <si>
    <t>Bradley Baker</t>
  </si>
  <si>
    <t>Thomas Capper</t>
  </si>
  <si>
    <t>Efthymios Sianos</t>
  </si>
  <si>
    <t>Scott Wendleken</t>
  </si>
  <si>
    <t>Kah Fai</t>
  </si>
  <si>
    <t>Javi ziur Javi ziur</t>
  </si>
  <si>
    <t>Putte Sikström</t>
  </si>
  <si>
    <t>Cary Sutton</t>
  </si>
  <si>
    <t>Steven Dale</t>
  </si>
  <si>
    <t>Ricardo Errecalde</t>
  </si>
  <si>
    <t>Kyle O'Connor</t>
  </si>
  <si>
    <t>Ricardo Ureña Gonzalez</t>
  </si>
  <si>
    <t>Pierre Gaboriau</t>
  </si>
  <si>
    <t>Evan Hammerlund</t>
  </si>
  <si>
    <t>Thomas Zimmermann</t>
  </si>
  <si>
    <t>Mark Wolfe</t>
  </si>
  <si>
    <t>Nyle Ajina</t>
  </si>
  <si>
    <t>Evan Friesenhan</t>
  </si>
  <si>
    <t>Skylar Agin</t>
  </si>
  <si>
    <t>martin klemmensen</t>
  </si>
  <si>
    <t>Gibrant alonso</t>
  </si>
  <si>
    <t>Alex Moore</t>
  </si>
  <si>
    <t>Cody Lilly</t>
  </si>
  <si>
    <t>Ashley Newman</t>
  </si>
  <si>
    <t>Taylen Ferguson</t>
  </si>
  <si>
    <t>Daniel Ruiz-Betancourt</t>
  </si>
  <si>
    <t>Luke Kusick</t>
  </si>
  <si>
    <t>Rich Morley</t>
  </si>
  <si>
    <t>Francesco Della Mea</t>
  </si>
  <si>
    <t>Claudio Criscione</t>
  </si>
  <si>
    <t>Robert Frick</t>
  </si>
  <si>
    <t>Joe James</t>
  </si>
  <si>
    <t>Bill Anderson</t>
  </si>
  <si>
    <t>Lewis Calvert-Lee</t>
  </si>
  <si>
    <t>Greg Lewinski</t>
  </si>
  <si>
    <t>Philipp Fremer</t>
  </si>
  <si>
    <t>Frederik Anders Lavrsen</t>
  </si>
  <si>
    <t>Elanius</t>
  </si>
  <si>
    <t>Brendon Atwood</t>
  </si>
  <si>
    <t>Kaylind Grant</t>
  </si>
  <si>
    <t>Peter Hultgren</t>
  </si>
  <si>
    <t>Manuela Del sancho</t>
  </si>
  <si>
    <t>Dummy 4</t>
  </si>
  <si>
    <t>Tom Jachimczak</t>
  </si>
  <si>
    <t>D W</t>
  </si>
  <si>
    <t>sean york</t>
  </si>
  <si>
    <t>Enrique Rodriguez</t>
  </si>
  <si>
    <t>Justin Gao jing jian</t>
  </si>
  <si>
    <t>Tim Archer</t>
  </si>
  <si>
    <t>Dallin Baker</t>
  </si>
  <si>
    <t>José Casamayor Burgos</t>
  </si>
  <si>
    <t>Bryan Harrington</t>
  </si>
  <si>
    <t xml:space="preserve">Ryen Shirreffs </t>
  </si>
  <si>
    <t>Kyle Whitaker</t>
  </si>
  <si>
    <t>András Romhányi</t>
  </si>
  <si>
    <t>Cory F-R</t>
  </si>
  <si>
    <t>Nicholas Thorondor</t>
  </si>
  <si>
    <t>Benjamin Whetstone</t>
  </si>
  <si>
    <t>eren wangen</t>
  </si>
  <si>
    <t>Todd Mattocks</t>
  </si>
  <si>
    <t>Ginetto Barilla</t>
  </si>
  <si>
    <t>Niklas Hornik</t>
  </si>
  <si>
    <t>Björn Gollinger</t>
  </si>
  <si>
    <t>Daniel Göttmann</t>
  </si>
  <si>
    <t>Jean-Sébastien Vézina-Girard</t>
  </si>
  <si>
    <t>Cosmo Franz</t>
  </si>
  <si>
    <t>Daniel Corkran</t>
  </si>
  <si>
    <t>Pollo Pérez</t>
  </si>
  <si>
    <t>Hamish McCarthy</t>
  </si>
  <si>
    <t>Ryan Pruitt</t>
  </si>
  <si>
    <t>Chris Litten</t>
  </si>
  <si>
    <t>Grant Grant</t>
  </si>
  <si>
    <t>Roshan Perera</t>
  </si>
  <si>
    <t>Matt Quinones</t>
  </si>
  <si>
    <t>Stuart Wheatley</t>
  </si>
  <si>
    <t>Danny -</t>
  </si>
  <si>
    <t>Tim Cuozzo</t>
  </si>
  <si>
    <t>Alessandro Mora</t>
  </si>
  <si>
    <t>Troy Cable</t>
  </si>
  <si>
    <t>Justin Plumb</t>
  </si>
  <si>
    <t>E L L I E â¤ï¸ Jones</t>
  </si>
  <si>
    <t>Jose Lara</t>
  </si>
  <si>
    <t>Karl Peterson</t>
  </si>
  <si>
    <t>Adam R</t>
  </si>
  <si>
    <t>Sergi del Molino</t>
  </si>
  <si>
    <t>Jacob Overton</t>
  </si>
  <si>
    <t>Westleigh Reid</t>
  </si>
  <si>
    <t>Jose Agustín</t>
  </si>
  <si>
    <t>Andre Foote</t>
  </si>
  <si>
    <t>Robert Hollingsworth</t>
  </si>
  <si>
    <t>Francois Bradette</t>
  </si>
  <si>
    <t>Jacob Rodriguez</t>
  </si>
  <si>
    <t>Gabe Velarde</t>
  </si>
  <si>
    <t>Adam Brady</t>
  </si>
  <si>
    <t>Chris Yates</t>
  </si>
  <si>
    <t>Will King-Lewis</t>
  </si>
  <si>
    <t>Danny Carter</t>
  </si>
  <si>
    <t>Jason Mottram</t>
  </si>
  <si>
    <t>Alun McG</t>
  </si>
  <si>
    <t>Carl Gould</t>
  </si>
  <si>
    <t>Philip Tolhurst</t>
  </si>
  <si>
    <t>Justin Hayward</t>
  </si>
  <si>
    <t>Kieran McParland</t>
  </si>
  <si>
    <t>Jeffrey Burkhart</t>
  </si>
  <si>
    <t>Mark Coultas</t>
  </si>
  <si>
    <t>John Triplow</t>
  </si>
  <si>
    <t>Daniel Castillo Bermúdez</t>
  </si>
  <si>
    <t>Stuart Hodges</t>
  </si>
  <si>
    <t>Nick Staffas</t>
  </si>
  <si>
    <t>Adam Mcdonald</t>
  </si>
  <si>
    <t>Blake Bell</t>
  </si>
  <si>
    <t>Josh Oko</t>
  </si>
  <si>
    <t>Tenchi Green</t>
  </si>
  <si>
    <t>iosu bueno</t>
  </si>
  <si>
    <t>PaweÅ‚ Niedzielski</t>
  </si>
  <si>
    <t>Hirschbeck Mihály</t>
  </si>
  <si>
    <t>Carl Hotko</t>
  </si>
  <si>
    <t>Casper Svensson</t>
  </si>
  <si>
    <t>Joseph Heinzelman</t>
  </si>
  <si>
    <t>Marco Nacca</t>
  </si>
  <si>
    <t>Sam Swinson</t>
  </si>
  <si>
    <t>Justin Gao</t>
  </si>
  <si>
    <t>Bobby Dunlap</t>
  </si>
  <si>
    <t>Luis German Giles</t>
  </si>
  <si>
    <t>Fabio branchi</t>
  </si>
  <si>
    <t>legend of the Ringer</t>
  </si>
  <si>
    <t>Aaron Reeve</t>
  </si>
  <si>
    <t>James Hamilton</t>
  </si>
  <si>
    <t>Anders Henze</t>
  </si>
  <si>
    <t>James Parks</t>
  </si>
  <si>
    <t>Jon Esterle</t>
  </si>
  <si>
    <t>Anthony Ambrose</t>
  </si>
  <si>
    <t>Jason Dunn</t>
  </si>
  <si>
    <t>Seb Doherty-Boyd</t>
  </si>
  <si>
    <t>Andrew Harper</t>
  </si>
  <si>
    <t>Nicoló Olivieri</t>
  </si>
  <si>
    <t>Zayd Crapser</t>
  </si>
  <si>
    <t>Ian Mothorp</t>
  </si>
  <si>
    <t>Alec Klasna</t>
  </si>
  <si>
    <t>Archon Dal</t>
  </si>
  <si>
    <t>Liam Bryck</t>
  </si>
  <si>
    <t>Matt Pearson</t>
  </si>
  <si>
    <t>Jake Walker</t>
  </si>
  <si>
    <t>Valentin Garcia</t>
  </si>
  <si>
    <t>Marcus Vesterberg</t>
  </si>
  <si>
    <t>Cody Fields</t>
  </si>
  <si>
    <t>Harrison Bonner</t>
  </si>
  <si>
    <t>Paula Fernández</t>
  </si>
  <si>
    <t>S Skavenspawn</t>
  </si>
  <si>
    <t>Travler Hansen</t>
  </si>
  <si>
    <t>Codycody Peskoff</t>
  </si>
  <si>
    <t>Nicholas Harris</t>
  </si>
  <si>
    <t>Alex Clarke</t>
  </si>
  <si>
    <t>Jakob Grauer</t>
  </si>
  <si>
    <t>Ross McGowan</t>
  </si>
  <si>
    <t>Steele Sherrod</t>
  </si>
  <si>
    <t>María P</t>
  </si>
  <si>
    <t>Nico Ris</t>
  </si>
  <si>
    <t>Adrian Marti</t>
  </si>
  <si>
    <t>Colten DeShazer</t>
  </si>
  <si>
    <t>Zach Rochner</t>
  </si>
  <si>
    <t>Joe Melich</t>
  </si>
  <si>
    <t>Daniel Höst</t>
  </si>
  <si>
    <t>Brad Wilson</t>
  </si>
  <si>
    <t>Stephen O'Connor</t>
  </si>
  <si>
    <t>vincent Amyotte</t>
  </si>
  <si>
    <t>Rachael McClaskey</t>
  </si>
  <si>
    <t>Yvar van Mourik</t>
  </si>
  <si>
    <t>juan guerrero</t>
  </si>
  <si>
    <t>Matthew Cross</t>
  </si>
  <si>
    <t>Nathalie Gonska</t>
  </si>
  <si>
    <t>Bastian Münnicke</t>
  </si>
  <si>
    <t>Adam Stephenson</t>
  </si>
  <si>
    <t>Michael Fortier</t>
  </si>
  <si>
    <t>Lil Dusty</t>
  </si>
  <si>
    <t>Clay Beitel</t>
  </si>
  <si>
    <t>Murray Wilson</t>
  </si>
  <si>
    <t>Andrew Auburger</t>
  </si>
  <si>
    <t>Tristan Hoppe</t>
  </si>
  <si>
    <t>Jimmy Pelletier</t>
  </si>
  <si>
    <t>connor mullarkey</t>
  </si>
  <si>
    <t>Teagan Huntington</t>
  </si>
  <si>
    <t>Ryan Stiltz</t>
  </si>
  <si>
    <t>Declan Lennon</t>
  </si>
  <si>
    <t>Bernhard Vlasek</t>
  </si>
  <si>
    <t>Thomas Bernard</t>
  </si>
  <si>
    <t>Casey Butterworth</t>
  </si>
  <si>
    <t>Daniel Wilde</t>
  </si>
  <si>
    <t>Niall Macleod</t>
  </si>
  <si>
    <t>Jason Manning</t>
  </si>
  <si>
    <t>Rory Spence</t>
  </si>
  <si>
    <t>Luc Meltonville</t>
  </si>
  <si>
    <t>José Antonio Vargas Morato</t>
  </si>
  <si>
    <t>Sam Katz</t>
  </si>
  <si>
    <t>Alberto De Jaén</t>
  </si>
  <si>
    <t>Tyler Marcoz</t>
  </si>
  <si>
    <t>Felipe Contreras</t>
  </si>
  <si>
    <t xml:space="preserve">Lewis Pennington </t>
  </si>
  <si>
    <t>Kitts Carey</t>
  </si>
  <si>
    <t>Carlos Abajo Contreras</t>
  </si>
  <si>
    <t>Geoff Gardiner</t>
  </si>
  <si>
    <t>Nicola Aapalahti</t>
  </si>
  <si>
    <t>Heinz-Christian Jens</t>
  </si>
  <si>
    <t>Antton Valkama (maksu ok)</t>
  </si>
  <si>
    <t>Calum Ogilvie</t>
  </si>
  <si>
    <t>Daniel Shaw</t>
  </si>
  <si>
    <t>DeinoK .</t>
  </si>
  <si>
    <t>Scott Macmillan</t>
  </si>
  <si>
    <t>Alex Rodriguez Garcia</t>
  </si>
  <si>
    <t>Ryan Frayer</t>
  </si>
  <si>
    <t>Jacob Yarlett</t>
  </si>
  <si>
    <t>nathan spravzoff</t>
  </si>
  <si>
    <t>James Whitmore</t>
  </si>
  <si>
    <t>Greg Flowers</t>
  </si>
  <si>
    <t>Jaroslav VlÄek</t>
  </si>
  <si>
    <t>Luca torelli</t>
  </si>
  <si>
    <t>Florian Pohle</t>
  </si>
  <si>
    <t>Nicholas Moen</t>
  </si>
  <si>
    <t>Bob Helton</t>
  </si>
  <si>
    <t>Carolyn Williams</t>
  </si>
  <si>
    <t>Kray Brookes</t>
  </si>
  <si>
    <t>Ville Wallin</t>
  </si>
  <si>
    <t>Trond André Bergsrud</t>
  </si>
  <si>
    <t>Paolo Spampinato</t>
  </si>
  <si>
    <t>Christopher Texeira-Utley</t>
  </si>
  <si>
    <t>Quentin Jensen</t>
  </si>
  <si>
    <t>James Maybury</t>
  </si>
  <si>
    <t>Sven Fehrs</t>
  </si>
  <si>
    <t>Lucas Redondo Carazo</t>
  </si>
  <si>
    <t>Tim Guinn</t>
  </si>
  <si>
    <t>Alexander Saunders</t>
  </si>
  <si>
    <t>Eduardo de los Reyes</t>
  </si>
  <si>
    <t>Daniel Fernández Marchán</t>
  </si>
  <si>
    <t>Joe Larson</t>
  </si>
  <si>
    <t>Jon Söråker</t>
  </si>
  <si>
    <t>Nicholas Nagel</t>
  </si>
  <si>
    <t>Chato Boina</t>
  </si>
  <si>
    <t>Alex Newell</t>
  </si>
  <si>
    <t>Toby Farrow</t>
  </si>
  <si>
    <t>David Jacobson</t>
  </si>
  <si>
    <t>Rickard Lindgren</t>
  </si>
  <si>
    <t>Pasquale Carbonara</t>
  </si>
  <si>
    <t>jason rehm</t>
  </si>
  <si>
    <t>Chris Curtis</t>
  </si>
  <si>
    <t>Patrick Vogel</t>
  </si>
  <si>
    <t>Nicholas Borgmeyer</t>
  </si>
  <si>
    <t>Thomas Bertosin</t>
  </si>
  <si>
    <t>Alexander Arevalo</t>
  </si>
  <si>
    <t>Peter Orfanos</t>
  </si>
  <si>
    <t>Elaine McDowall</t>
  </si>
  <si>
    <t>Jai Portelli</t>
  </si>
  <si>
    <t>thomas pelisson</t>
  </si>
  <si>
    <t>Lachlan Ross</t>
  </si>
  <si>
    <t>Marcus Åsling</t>
  </si>
  <si>
    <t>Stephen Roantree</t>
  </si>
  <si>
    <t>Danielle Chevere</t>
  </si>
  <si>
    <t>Peter Cottrell</t>
  </si>
  <si>
    <t>Mark Sephton</t>
  </si>
  <si>
    <t>Stew Ca</t>
  </si>
  <si>
    <t>Danny Neall</t>
  </si>
  <si>
    <t>Anthony Prechtel</t>
  </si>
  <si>
    <t>Jonathan Solomon</t>
  </si>
  <si>
    <t>Stephan Podplesky</t>
  </si>
  <si>
    <t>Jan Mindner</t>
  </si>
  <si>
    <t>James Bramble</t>
  </si>
  <si>
    <t>Alex Leon</t>
  </si>
  <si>
    <t>Dan Elkins</t>
  </si>
  <si>
    <t>Samuel Turgeon</t>
  </si>
  <si>
    <t>William Norlander</t>
  </si>
  <si>
    <t>Garrett Schoonover</t>
  </si>
  <si>
    <t>Mario Burgos</t>
  </si>
  <si>
    <t xml:space="preserve">Brad Graham </t>
  </si>
  <si>
    <t>Harri Brager</t>
  </si>
  <si>
    <t>Luca Moser</t>
  </si>
  <si>
    <t>Mattia Lo Parrino</t>
  </si>
  <si>
    <t>Aaron Mattson</t>
  </si>
  <si>
    <t>Loris Costarelli</t>
  </si>
  <si>
    <t>John Hathaway</t>
  </si>
  <si>
    <t>Rhett Pierce</t>
  </si>
  <si>
    <t>Luke Hickox</t>
  </si>
  <si>
    <t>Kaydon k.t.nunez2009@gmail.com</t>
  </si>
  <si>
    <t>Greg Kirkeeng</t>
  </si>
  <si>
    <t>James Pickup</t>
  </si>
  <si>
    <t>Jonty Field</t>
  </si>
  <si>
    <t>Dave Hall</t>
  </si>
  <si>
    <t>Michael Rhine</t>
  </si>
  <si>
    <t>Chris Macpherson</t>
  </si>
  <si>
    <t>SHANE O CONNOR</t>
  </si>
  <si>
    <t>Robert Obiekwe</t>
  </si>
  <si>
    <t>Matt Simpson</t>
  </si>
  <si>
    <t>James Perks</t>
  </si>
  <si>
    <t>Andrew Tolstedt</t>
  </si>
  <si>
    <t xml:space="preserve">Dave Brown </t>
  </si>
  <si>
    <t>Matt Cornelison</t>
  </si>
  <si>
    <t>Gianluigi Cerchio</t>
  </si>
  <si>
    <t>Gustav Svensson</t>
  </si>
  <si>
    <t>Steve Urban</t>
  </si>
  <si>
    <t>Juanci _</t>
  </si>
  <si>
    <t>Sophie Nagle-Smith</t>
  </si>
  <si>
    <t>Matt Campitelli</t>
  </si>
  <si>
    <t>Aj Barr</t>
  </si>
  <si>
    <t>Nate Punches</t>
  </si>
  <si>
    <t>John Sinesh</t>
  </si>
  <si>
    <t>Brendan Dee</t>
  </si>
  <si>
    <t>Kyle Cridland</t>
  </si>
  <si>
    <t>Taylor Muloin</t>
  </si>
  <si>
    <t>Ben McEuen</t>
  </si>
  <si>
    <t>Craig Petersen</t>
  </si>
  <si>
    <t>Bill Mondragon</t>
  </si>
  <si>
    <t>Jerónimo Bonafe Garcia</t>
  </si>
  <si>
    <t>Michael  Shaw</t>
  </si>
  <si>
    <t>James Maidment</t>
  </si>
  <si>
    <t>Josh Rodriguez</t>
  </si>
  <si>
    <t>Niklas Eyring</t>
  </si>
  <si>
    <t>Anthony Wood</t>
  </si>
  <si>
    <t>Benjamin Kenyon</t>
  </si>
  <si>
    <t>Alan Donnelly</t>
  </si>
  <si>
    <t>Nicola Zansavio</t>
  </si>
  <si>
    <t>Daniel Carmody</t>
  </si>
  <si>
    <t>William Margerum</t>
  </si>
  <si>
    <t>Jacob Wise</t>
  </si>
  <si>
    <t>Thomas Bigmore</t>
  </si>
  <si>
    <t>Ben Johnson</t>
  </si>
  <si>
    <t>Dewayne Harris</t>
  </si>
  <si>
    <t>Gabriel Oâ€™Neill</t>
  </si>
  <si>
    <t>Craig The KO Cutie</t>
  </si>
  <si>
    <t>Julien Lantoine</t>
  </si>
  <si>
    <t>Danny Manners</t>
  </si>
  <si>
    <t>Joe Cooke</t>
  </si>
  <si>
    <t>Aidan Keeble</t>
  </si>
  <si>
    <t>Simon Wetterhäll</t>
  </si>
  <si>
    <t>Darius Wilson</t>
  </si>
  <si>
    <t>Victor Herrera</t>
  </si>
  <si>
    <t>John Decoulos</t>
  </si>
  <si>
    <t>Wylie Button</t>
  </si>
  <si>
    <t>Sam Farrall</t>
  </si>
  <si>
    <t>Alex Tinder</t>
  </si>
  <si>
    <t>Jan Moody Smrž</t>
  </si>
  <si>
    <t>Alexander Richard</t>
  </si>
  <si>
    <t>Curtis McGillivray</t>
  </si>
  <si>
    <t>Lucas Mihlbachler</t>
  </si>
  <si>
    <t>Josh Norton</t>
  </si>
  <si>
    <t>VojtÄ›ch Kopecký</t>
  </si>
  <si>
    <t>Paul Sellwood</t>
  </si>
  <si>
    <t>Joseph Winters</t>
  </si>
  <si>
    <t>Ryan Cron</t>
  </si>
  <si>
    <t>Alex Pagnani</t>
  </si>
  <si>
    <t>Lazar Djurovic</t>
  </si>
  <si>
    <t>David Drago</t>
  </si>
  <si>
    <t>Ryan Schwartz</t>
  </si>
  <si>
    <t>TJ Phillips</t>
  </si>
  <si>
    <t>Ian Densford</t>
  </si>
  <si>
    <t>Paul Mackie</t>
  </si>
  <si>
    <t>Christopher Parten</t>
  </si>
  <si>
    <t>Alex Morley</t>
  </si>
  <si>
    <t>Johan Barrander</t>
  </si>
  <si>
    <t>Jo Hadfield</t>
  </si>
  <si>
    <t>luke kynaston</t>
  </si>
  <si>
    <t>Ron Hoffecker</t>
  </si>
  <si>
    <t>Andrea Femio</t>
  </si>
  <si>
    <t>Matthew Halowaty</t>
  </si>
  <si>
    <t>Brenden Geines</t>
  </si>
  <si>
    <t>Brian Boswell</t>
  </si>
  <si>
    <t>Michael Bunting</t>
  </si>
  <si>
    <t xml:space="preserve">James Barnett </t>
  </si>
  <si>
    <t>Martí Roig</t>
  </si>
  <si>
    <t>Joshua Zirl</t>
  </si>
  <si>
    <t>Micheal Johnson</t>
  </si>
  <si>
    <t>Maurizio Anedda</t>
  </si>
  <si>
    <t>Fernando González</t>
  </si>
  <si>
    <t>Rob Derbyshire</t>
  </si>
  <si>
    <t>Harley Byrne</t>
  </si>
  <si>
    <t>Juan pablo Villaescusa</t>
  </si>
  <si>
    <t>Niels Kremers</t>
  </si>
  <si>
    <t>Nikolaj Zaremba</t>
  </si>
  <si>
    <t>Wesley Fortenberry</t>
  </si>
  <si>
    <t>Adrián Sánchez</t>
  </si>
  <si>
    <t>Justin Rigdon</t>
  </si>
  <si>
    <t>Remington Steele</t>
  </si>
  <si>
    <t>Nathan Trippe</t>
  </si>
  <si>
    <t>Cary Porter</t>
  </si>
  <si>
    <t>Rob Coutu</t>
  </si>
  <si>
    <t>David Frederick</t>
  </si>
  <si>
    <t>Colin Horsburgh</t>
  </si>
  <si>
    <t>Bernhard Diller</t>
  </si>
  <si>
    <t>Matt Kuehnle</t>
  </si>
  <si>
    <t>Tris Buckroyd</t>
  </si>
  <si>
    <t>Edward Vigen</t>
  </si>
  <si>
    <t>javier Loaysa</t>
  </si>
  <si>
    <t>Mel Schramek</t>
  </si>
  <si>
    <t>Edouard Denommee</t>
  </si>
  <si>
    <t>Michael Reitano</t>
  </si>
  <si>
    <t xml:space="preserve">Monty Moss </t>
  </si>
  <si>
    <t>Jason Dang</t>
  </si>
  <si>
    <t>Joshua Denning</t>
  </si>
  <si>
    <t>stefano da ros</t>
  </si>
  <si>
    <t>Matt Jarvis</t>
  </si>
  <si>
    <t>Tre Winika</t>
  </si>
  <si>
    <t>Ian Margherit</t>
  </si>
  <si>
    <t>Ronan Sponchia</t>
  </si>
  <si>
    <t>Curtis Crouch</t>
  </si>
  <si>
    <t>Nathan Maher</t>
  </si>
  <si>
    <t>Jon Scott</t>
  </si>
  <si>
    <t>Seamus Clifton</t>
  </si>
  <si>
    <t>Morten Sandanger</t>
  </si>
  <si>
    <t>Travis Boysen</t>
  </si>
  <si>
    <t>Dylan Liebert</t>
  </si>
  <si>
    <t>Mendon Dornbrook</t>
  </si>
  <si>
    <t>Andy Pennington</t>
  </si>
  <si>
    <t>mo ranqi</t>
  </si>
  <si>
    <t>Niel Drummond</t>
  </si>
  <si>
    <t>Leighton Krokoszynski</t>
  </si>
  <si>
    <t xml:space="preserve">Carlos Velasco </t>
  </si>
  <si>
    <t>Alex Cromett</t>
  </si>
  <si>
    <t>Jared Rushton</t>
  </si>
  <si>
    <t>Kyle Anderson</t>
  </si>
  <si>
    <t>Ian Eckart</t>
  </si>
  <si>
    <t>Jared Mallegrom</t>
  </si>
  <si>
    <t>Matthew Ackley</t>
  </si>
  <si>
    <t>Phillip Johnstone</t>
  </si>
  <si>
    <t>Connor Dance</t>
  </si>
  <si>
    <t>Robert Ayres</t>
  </si>
  <si>
    <t>Sam 'Susan' Ross</t>
  </si>
  <si>
    <t>Massimo D'Amato</t>
  </si>
  <si>
    <t>Davy Stephenson</t>
  </si>
  <si>
    <t>Daniel Simón Gómez</t>
  </si>
  <si>
    <t>Geoff Hamrick</t>
  </si>
  <si>
    <t>Nathan Craig</t>
  </si>
  <si>
    <t>Alex Ruiz</t>
  </si>
  <si>
    <t>Alexander Eichinger</t>
  </si>
  <si>
    <t>Davide Costantini</t>
  </si>
  <si>
    <t>Haralf Duki</t>
  </si>
  <si>
    <t>Maxwell Swenson</t>
  </si>
  <si>
    <t>Takis Pavlou</t>
  </si>
  <si>
    <t>Scott Thornburn</t>
  </si>
  <si>
    <t>Jacob Comerford</t>
  </si>
  <si>
    <t>Graeme Lottering</t>
  </si>
  <si>
    <t>Todd Marquess</t>
  </si>
  <si>
    <t>Jocke Delerus</t>
  </si>
  <si>
    <t>Rune Jensen</t>
  </si>
  <si>
    <t>wayne gummer</t>
  </si>
  <si>
    <t>Andreas Steckmeier</t>
  </si>
  <si>
    <t>Devin Oâ€™Brian</t>
  </si>
  <si>
    <t>Klaus Frier</t>
  </si>
  <si>
    <t>Kalen Ogle</t>
  </si>
  <si>
    <t>Sam Broadus</t>
  </si>
  <si>
    <t>Adam Bell</t>
  </si>
  <si>
    <t>Mo Ashraf</t>
  </si>
  <si>
    <t>Joseph Stargel</t>
  </si>
  <si>
    <t>Dan Evans</t>
  </si>
  <si>
    <t>Justin Carter</t>
  </si>
  <si>
    <t>Robert Ingraham</t>
  </si>
  <si>
    <t>Pierre Michel</t>
  </si>
  <si>
    <t xml:space="preserve">Mark Sephton </t>
  </si>
  <si>
    <t>Michael "Lord Odin" Tomacek</t>
  </si>
  <si>
    <t>Geoffrey Strubler</t>
  </si>
  <si>
    <t>Jay Smith</t>
  </si>
  <si>
    <t>Steve Robinson</t>
  </si>
  <si>
    <t>Bryan McCauley</t>
  </si>
  <si>
    <t>Daniel Tingzon</t>
  </si>
  <si>
    <t>Joshua Carroll</t>
  </si>
  <si>
    <t>dan Pickering</t>
  </si>
  <si>
    <t>Calum Walton</t>
  </si>
  <si>
    <t>Christian StubkjÃ¦r</t>
  </si>
  <si>
    <t>Chris  Lewis</t>
  </si>
  <si>
    <t>Carlos Pantoja</t>
  </si>
  <si>
    <t>JOSEPH STEPHENS</t>
  </si>
  <si>
    <t>Wyatt Dymerski</t>
  </si>
  <si>
    <t>Brandon Bacci</t>
  </si>
  <si>
    <t>Kevin Weech</t>
  </si>
  <si>
    <t>Tom Grant</t>
  </si>
  <si>
    <t>Danix Rajotte</t>
  </si>
  <si>
    <t>Javier Montoro Ruiz</t>
  </si>
  <si>
    <t>Diego Dell'Amico</t>
  </si>
  <si>
    <t>Wide Pettersson</t>
  </si>
  <si>
    <t>Jordon Blythe</t>
  </si>
  <si>
    <t xml:space="preserve">Thomas Lishman-Walker </t>
  </si>
  <si>
    <t>Felix Schürmann</t>
  </si>
  <si>
    <t>Kevin Chandler</t>
  </si>
  <si>
    <t>Sean Spencer</t>
  </si>
  <si>
    <t>George Tricker</t>
  </si>
  <si>
    <t>Jesse Jankovic-Brown</t>
  </si>
  <si>
    <t>Carlos González Mejias</t>
  </si>
  <si>
    <t>rune van der velde</t>
  </si>
  <si>
    <t>Jacob Bondarenko</t>
  </si>
  <si>
    <t>Cam Scott</t>
  </si>
  <si>
    <t>Adam Nager</t>
  </si>
  <si>
    <t>Michael B⌀ge Melchiorsen</t>
  </si>
  <si>
    <t>Pete Yosmanovich</t>
  </si>
  <si>
    <t xml:space="preserve">Dave Ward </t>
  </si>
  <si>
    <t>Kevin Judge</t>
  </si>
  <si>
    <t>Ron Dean</t>
  </si>
  <si>
    <t>Phil Quinn</t>
  </si>
  <si>
    <t>Cody Murray</t>
  </si>
  <si>
    <t>Isma Paton</t>
  </si>
  <si>
    <t>Samuel Sangiorgio</t>
  </si>
  <si>
    <t>Guillermo Ferran</t>
  </si>
  <si>
    <t>Chris Duffey</t>
  </si>
  <si>
    <t>Jordan Fox</t>
  </si>
  <si>
    <t>Erin Atlas</t>
  </si>
  <si>
    <t>Brandon Volker</t>
  </si>
  <si>
    <t xml:space="preserve">Darron Styles </t>
  </si>
  <si>
    <t>Sebastian Antonsen</t>
  </si>
  <si>
    <t>Brandon Lee</t>
  </si>
  <si>
    <t>Robert Harp</t>
  </si>
  <si>
    <t>Don Wojdacz</t>
  </si>
  <si>
    <t>Orestis Antoniou</t>
  </si>
  <si>
    <t>Ernesto Tello</t>
  </si>
  <si>
    <t>Jay Leavengood</t>
  </si>
  <si>
    <t>Michael Fioravanti</t>
  </si>
  <si>
    <t>Jonathon Fisher</t>
  </si>
  <si>
    <t>Isaac Mc Larnon</t>
  </si>
  <si>
    <t>Daniel Guerra</t>
  </si>
  <si>
    <t>Joshua Wallach</t>
  </si>
  <si>
    <t>Simon Calver</t>
  </si>
  <si>
    <t>Ð˜Ð²Ð°Ð½ Ð›Ð¾Ð±Ð°Ð½Ð¾Ð²</t>
  </si>
  <si>
    <t>Scott Haverstick</t>
  </si>
  <si>
    <t>Moncho Rivera</t>
  </si>
  <si>
    <t>Francesco Berabei</t>
  </si>
  <si>
    <t>William Morris</t>
  </si>
  <si>
    <t>Lee Wasilenko</t>
  </si>
  <si>
    <t>Ari Santiago</t>
  </si>
  <si>
    <t>Vali Epling</t>
  </si>
  <si>
    <t>Mino Mino</t>
  </si>
  <si>
    <t>Robert Velasco</t>
  </si>
  <si>
    <t>××¨×– ×§×¤×œ×Ÿ ×”×¢×œ×™×•×Ÿ</t>
  </si>
  <si>
    <t>Landon Doeckel</t>
  </si>
  <si>
    <t>Alex Bailey</t>
  </si>
  <si>
    <t>Johan Hillgren</t>
  </si>
  <si>
    <t>Ivan Riccardi</t>
  </si>
  <si>
    <t>4 4</t>
  </si>
  <si>
    <t>Ben Wiley</t>
  </si>
  <si>
    <t>Christoph Sti</t>
  </si>
  <si>
    <t>Justin Jackson</t>
  </si>
  <si>
    <t>Ashley Patak</t>
  </si>
  <si>
    <t>Daithi Harvey</t>
  </si>
  <si>
    <t>Gustav Bernhardtson</t>
  </si>
  <si>
    <t>stephen macgregor</t>
  </si>
  <si>
    <t>Christopher Hopkins</t>
  </si>
  <si>
    <t>Lienart Tristan</t>
  </si>
  <si>
    <t>Michael McDonough</t>
  </si>
  <si>
    <t>Daniel Gibson</t>
  </si>
  <si>
    <t>Felix Schellenbacher</t>
  </si>
  <si>
    <t>Dennis "bloodysnake" Buchmann</t>
  </si>
  <si>
    <t>Isaac Gutierrez</t>
  </si>
  <si>
    <t>Jhoel Quisbert</t>
  </si>
  <si>
    <t>Michael Bagan Bagan</t>
  </si>
  <si>
    <t>Daniele Cullino</t>
  </si>
  <si>
    <t>Christian Wedlake</t>
  </si>
  <si>
    <t>Craig Chesters</t>
  </si>
  <si>
    <t>Steve Dooley</t>
  </si>
  <si>
    <t>Jonatan Rasmussen</t>
  </si>
  <si>
    <t>Dom Aloe</t>
  </si>
  <si>
    <t>Maxime PIETTE</t>
  </si>
  <si>
    <t>N obu</t>
  </si>
  <si>
    <t>Adrián Betés</t>
  </si>
  <si>
    <t>Woody O.H!</t>
  </si>
  <si>
    <t>Michael Delong</t>
  </si>
  <si>
    <t>Yannick Mellahn</t>
  </si>
  <si>
    <t>Joe Page</t>
  </si>
  <si>
    <t>Matt Hall</t>
  </si>
  <si>
    <t>Lisa Quebedeaux</t>
  </si>
  <si>
    <t>Jon Fisher</t>
  </si>
  <si>
    <t>Viking Pettersen</t>
  </si>
  <si>
    <t>Tom Wernicke</t>
  </si>
  <si>
    <t>Ryan Johnson</t>
  </si>
  <si>
    <t>Angel Antón</t>
  </si>
  <si>
    <t>Elias Fivelsdal</t>
  </si>
  <si>
    <t>Keith Freeman</t>
  </si>
  <si>
    <t>Samuel Kuric</t>
  </si>
  <si>
    <t>Eden Aharoni</t>
  </si>
  <si>
    <t>Stuart Mann</t>
  </si>
  <si>
    <t>Shawn Bolles</t>
  </si>
  <si>
    <t>Darren Ho</t>
  </si>
  <si>
    <t>JC Watts</t>
  </si>
  <si>
    <t>David Shirley</t>
  </si>
  <si>
    <t>Landon Traylor</t>
  </si>
  <si>
    <t>Daniel Busch</t>
  </si>
  <si>
    <t>Tyson Allen</t>
  </si>
  <si>
    <t>Luke Zurliene</t>
  </si>
  <si>
    <t>Valerio Baldinetti</t>
  </si>
  <si>
    <t>Dennis Profijt</t>
  </si>
  <si>
    <t>Lachie Robertson</t>
  </si>
  <si>
    <t>TJ Martin</t>
  </si>
  <si>
    <t>Matthew Ramsden</t>
  </si>
  <si>
    <t>Joe Nugent</t>
  </si>
  <si>
    <t>Albert Å»ygadÅ‚o</t>
  </si>
  <si>
    <t>Gregory Reiter</t>
  </si>
  <si>
    <t>Mark Bortolus</t>
  </si>
  <si>
    <t>pedro pedro</t>
  </si>
  <si>
    <t>Leonard Abreu</t>
  </si>
  <si>
    <t>Benjamin Shannan</t>
  </si>
  <si>
    <t>Hendrik Bersuck</t>
  </si>
  <si>
    <t>David Franco</t>
  </si>
  <si>
    <t>matt okeeffe</t>
  </si>
  <si>
    <t>Christian Gomez</t>
  </si>
  <si>
    <t>Matthew Juddery</t>
  </si>
  <si>
    <t>Sam Adelson</t>
  </si>
  <si>
    <t xml:space="preserve">Jim Walton-Evans </t>
  </si>
  <si>
    <t>Arthur Klebinger</t>
  </si>
  <si>
    <t>Austin Martinez</t>
  </si>
  <si>
    <t>Alistair Catterall</t>
  </si>
  <si>
    <t>Mark Armenta</t>
  </si>
  <si>
    <t>Thomas Bell</t>
  </si>
  <si>
    <t>Hendrik Mansholt</t>
  </si>
  <si>
    <t>Dan Lynch</t>
  </si>
  <si>
    <t>Arnaud van der Bie</t>
  </si>
  <si>
    <t>Miquel Domínguez</t>
  </si>
  <si>
    <t>Edward Evans</t>
  </si>
  <si>
    <t>Jordan Edwards</t>
  </si>
  <si>
    <t>Rusty Hayes</t>
  </si>
  <si>
    <t>Nick Rustage</t>
  </si>
  <si>
    <t>Josh Edgley</t>
  </si>
  <si>
    <t>Antonio Mudarra Martinez</t>
  </si>
  <si>
    <t>Miquel Domínguez 'Michel'</t>
  </si>
  <si>
    <t>Oscar Bravo</t>
  </si>
  <si>
    <t>Will Ellis</t>
  </si>
  <si>
    <t>Kyle Bell</t>
  </si>
  <si>
    <t>Peter Buchacz</t>
  </si>
  <si>
    <t>Roman Binder</t>
  </si>
  <si>
    <t xml:space="preserve">Nick Harding </t>
  </si>
  <si>
    <t>Shaun Warmer</t>
  </si>
  <si>
    <t>Jordan Mulligan</t>
  </si>
  <si>
    <t>Gordon Straub</t>
  </si>
  <si>
    <t>Rafel monoi</t>
  </si>
  <si>
    <t>Jessica K</t>
  </si>
  <si>
    <t>Tin Il Re</t>
  </si>
  <si>
    <t>Nico Fehly</t>
  </si>
  <si>
    <t>Willard Casale</t>
  </si>
  <si>
    <t>Zach Yonzon</t>
  </si>
  <si>
    <t>Bug Snax</t>
  </si>
  <si>
    <t>Ben Shannan</t>
  </si>
  <si>
    <t>Jan "Engoku" Klare</t>
  </si>
  <si>
    <t>dan nickels</t>
  </si>
  <si>
    <t>Simon Potter</t>
  </si>
  <si>
    <t>Christopher Martinez</t>
  </si>
  <si>
    <t>GiosuÃ¨ Mormone</t>
  </si>
  <si>
    <t>Antonio Guardasole</t>
  </si>
  <si>
    <t>Daniel Bennett</t>
  </si>
  <si>
    <t>Paolo Ossoli</t>
  </si>
  <si>
    <t xml:space="preserve">Kobe Holyoake </t>
  </si>
  <si>
    <t>Thomas Walsh</t>
  </si>
  <si>
    <t>Kishan Makanjee</t>
  </si>
  <si>
    <t>Amber Vogelgesang</t>
  </si>
  <si>
    <t>Kacper Markiewicz</t>
  </si>
  <si>
    <t>Jonathan price</t>
  </si>
  <si>
    <t>Bruce Bolin</t>
  </si>
  <si>
    <t>RaphaÃ«l Belleau</t>
  </si>
  <si>
    <t>Tim Rowley</t>
  </si>
  <si>
    <t>Mt Spare</t>
  </si>
  <si>
    <t>Brandon homan</t>
  </si>
  <si>
    <t>Marc-André Fecteau</t>
  </si>
  <si>
    <t>Pierpaolo Danese</t>
  </si>
  <si>
    <t>Carl Downes</t>
  </si>
  <si>
    <t>Casey LaCasse</t>
  </si>
  <si>
    <t>Callum Te Wake</t>
  </si>
  <si>
    <t>Nikolas DeBaise</t>
  </si>
  <si>
    <t>Kyle Reiter</t>
  </si>
  <si>
    <t>Martin Kujat</t>
  </si>
  <si>
    <t>RALPH CARDOZA</t>
  </si>
  <si>
    <t>Hanny Nassif</t>
  </si>
  <si>
    <t>Chilson Whittum</t>
  </si>
  <si>
    <t>Alessandro Vizzarro</t>
  </si>
  <si>
    <t>Daniel Brock</t>
  </si>
  <si>
    <t>Francesco Sorgente</t>
  </si>
  <si>
    <t>Malik Bieger</t>
  </si>
  <si>
    <t xml:space="preserve">Adam Dare </t>
  </si>
  <si>
    <t>Kasper K⌀rner</t>
  </si>
  <si>
    <t>Kevin Rasmussen</t>
  </si>
  <si>
    <t>Eric Kinyon</t>
  </si>
  <si>
    <t>Florian Booden</t>
  </si>
  <si>
    <t>Samuele Scardigli</t>
  </si>
  <si>
    <t>Åukasz KuÅ‚akowski</t>
  </si>
  <si>
    <t>Benjamin Morgan</t>
  </si>
  <si>
    <t>Benjamin Stafford</t>
  </si>
  <si>
    <t>Andrew Helland</t>
  </si>
  <si>
    <t>Juan botero</t>
  </si>
  <si>
    <t>Erick Lohse</t>
  </si>
  <si>
    <t>Jeremy Sweeden</t>
  </si>
  <si>
    <t>Shaun Ratcliffe</t>
  </si>
  <si>
    <t>jason flowers</t>
  </si>
  <si>
    <t>Michiel Wessels</t>
  </si>
  <si>
    <t>Sebastian Reich</t>
  </si>
  <si>
    <t>Arturo González</t>
  </si>
  <si>
    <t>Benjamin Jackson</t>
  </si>
  <si>
    <t>John Ramirez</t>
  </si>
  <si>
    <t>Kike Soto</t>
  </si>
  <si>
    <t>Connor Ferguson</t>
  </si>
  <si>
    <t>Amanda Cave</t>
  </si>
  <si>
    <t>Sam Doran</t>
  </si>
  <si>
    <t>Patrick Howell</t>
  </si>
  <si>
    <t>Alasdair Bayly</t>
  </si>
  <si>
    <t>Connor Gray</t>
  </si>
  <si>
    <t>Gabriel stepanovich</t>
  </si>
  <si>
    <t>Evan Hixon</t>
  </si>
  <si>
    <t>Thomas Cacciamani</t>
  </si>
  <si>
    <t>ðŸ›¡ï¸Sergi del Molino</t>
  </si>
  <si>
    <t>Nikolay Ogryzko</t>
  </si>
  <si>
    <t>Roy "DestRoy" Viefhues</t>
  </si>
  <si>
    <t>Josemi Blazquez</t>
  </si>
  <si>
    <t>Damian Grootjans</t>
  </si>
  <si>
    <t>Matthew Kline</t>
  </si>
  <si>
    <t>Segev Fastman</t>
  </si>
  <si>
    <t>Ben Hall</t>
  </si>
  <si>
    <t>Tim Davy</t>
  </si>
  <si>
    <t>John Beelow</t>
  </si>
  <si>
    <t>Nikola Cadieux-Rusan</t>
  </si>
  <si>
    <t>Russell Tooke</t>
  </si>
  <si>
    <t>Will Harvey</t>
  </si>
  <si>
    <t>ethan morrissey</t>
  </si>
  <si>
    <t>Joe Michel</t>
  </si>
  <si>
    <t>Breck Robinson</t>
  </si>
  <si>
    <t>Scott Barber</t>
  </si>
  <si>
    <t>Phil Cook</t>
  </si>
  <si>
    <t>John Pope</t>
  </si>
  <si>
    <t>Joan Costa</t>
  </si>
  <si>
    <t>Henning Hoffmann</t>
  </si>
  <si>
    <t>Antonio Hernández Cabrera</t>
  </si>
  <si>
    <t>Chris mahon</t>
  </si>
  <si>
    <t>Tom Mudd</t>
  </si>
  <si>
    <t>Gerry Lee</t>
  </si>
  <si>
    <t>Elliot Moylan</t>
  </si>
  <si>
    <t>Max Müller</t>
  </si>
  <si>
    <t>Rex Henry</t>
  </si>
  <si>
    <t>Zack Watson</t>
  </si>
  <si>
    <t>Matthew McKaughan</t>
  </si>
  <si>
    <t>William Cowell</t>
  </si>
  <si>
    <t>Austin Burke</t>
  </si>
  <si>
    <t>Curtis Nowski</t>
  </si>
  <si>
    <t>Manfred Heße</t>
  </si>
  <si>
    <t>Aaron Cotton</t>
  </si>
  <si>
    <t>Andy Ransome</t>
  </si>
  <si>
    <t>Jose Sandoval</t>
  </si>
  <si>
    <t>Thomas Parsons</t>
  </si>
  <si>
    <t>Alex Mulcahy</t>
  </si>
  <si>
    <t>Giorgio Schembri</t>
  </si>
  <si>
    <t>Jonathan Quinn</t>
  </si>
  <si>
    <t>Christopher Wawra</t>
  </si>
  <si>
    <t>Phil Held</t>
  </si>
  <si>
    <t>Jamie Hilder</t>
  </si>
  <si>
    <t>Jay Decatur</t>
  </si>
  <si>
    <t xml:space="preserve">Spiro  Koulocheris </t>
  </si>
  <si>
    <t>ADRIAN PRYCE</t>
  </si>
  <si>
    <t>Adam Masishin</t>
  </si>
  <si>
    <t>Aldo Tognoli</t>
  </si>
  <si>
    <t>Aldo ***</t>
  </si>
  <si>
    <t>Sergio Castañeda</t>
  </si>
  <si>
    <t>Caleb Atha</t>
  </si>
  <si>
    <t>James Clack</t>
  </si>
  <si>
    <t>Oihan Mendo</t>
  </si>
  <si>
    <t>Henrik S</t>
  </si>
  <si>
    <t>Diax .</t>
  </si>
  <si>
    <t>Juankar Juan Carlos</t>
  </si>
  <si>
    <t>Jon Newcomb</t>
  </si>
  <si>
    <t>Cameron Roy</t>
  </si>
  <si>
    <t>Torbj⌀rn mario Leistad</t>
  </si>
  <si>
    <t>Brennen Furstenberg</t>
  </si>
  <si>
    <t>Ginger Man</t>
  </si>
  <si>
    <t>Shawn Marks</t>
  </si>
  <si>
    <t>Scott Stearns</t>
  </si>
  <si>
    <t>Daniela Matos</t>
  </si>
  <si>
    <t>Kim Richmond</t>
  </si>
  <si>
    <t>Andrew Behr</t>
  </si>
  <si>
    <t>Joseph Carnrite</t>
  </si>
  <si>
    <t>Guilherme Coutinho</t>
  </si>
  <si>
    <t>Carlos Vega</t>
  </si>
  <si>
    <t>Andrew Fraser</t>
  </si>
  <si>
    <t>ramses Quero</t>
  </si>
  <si>
    <t>Sam Sendell</t>
  </si>
  <si>
    <t>Gordon Hubbard</t>
  </si>
  <si>
    <t>Travis Bryan</t>
  </si>
  <si>
    <t>Dan Buchanan</t>
  </si>
  <si>
    <t>Gilbert Görsdorf</t>
  </si>
  <si>
    <t>Emanuele Bellerio</t>
  </si>
  <si>
    <t>Nadav Mor</t>
  </si>
  <si>
    <t>Colin Steve</t>
  </si>
  <si>
    <t>Scarlet King</t>
  </si>
  <si>
    <t>Javier Tena</t>
  </si>
  <si>
    <t>Matt Large</t>
  </si>
  <si>
    <t>Luke Laframboise</t>
  </si>
  <si>
    <t>Rubén Gregori</t>
  </si>
  <si>
    <t>Aron Törnquist</t>
  </si>
  <si>
    <t>Sam Crick</t>
  </si>
  <si>
    <t>Ruairi Doyle</t>
  </si>
  <si>
    <t>Federic Hiebert</t>
  </si>
  <si>
    <t>Harvey Nicholson</t>
  </si>
  <si>
    <t>Chris  Comerford</t>
  </si>
  <si>
    <t>Andreas Palmert</t>
  </si>
  <si>
    <t>Schuyler Bishop</t>
  </si>
  <si>
    <t>Breandan Waddell-Flynn</t>
  </si>
  <si>
    <t>Joe Hayward</t>
  </si>
  <si>
    <t xml:space="preserve">Matt Wesolowski </t>
  </si>
  <si>
    <t>Martin siegfred</t>
  </si>
  <si>
    <t>Stefan Pettermann</t>
  </si>
  <si>
    <t>Jeremy Hyter</t>
  </si>
  <si>
    <t>nicola lettieri</t>
  </si>
  <si>
    <t>Andrew Hawks</t>
  </si>
  <si>
    <t>Olli Laukkanen</t>
  </si>
  <si>
    <t>Michael Moreley</t>
  </si>
  <si>
    <t>Alejandro Lopez</t>
  </si>
  <si>
    <t>Bradley Graham</t>
  </si>
  <si>
    <t>Michael thommo</t>
  </si>
  <si>
    <t>Zeb Williams</t>
  </si>
  <si>
    <t>Jordan Myatt</t>
  </si>
  <si>
    <t>Mathieu Busche</t>
  </si>
  <si>
    <t>Matthew Pardoe</t>
  </si>
  <si>
    <t>Matt Barsby</t>
  </si>
  <si>
    <t>Roberto Servin</t>
  </si>
  <si>
    <t>Martin Nilsson</t>
  </si>
  <si>
    <t>Bill Case</t>
  </si>
  <si>
    <t>Patrick Fr⌀lich</t>
  </si>
  <si>
    <t>Peter Scholey</t>
  </si>
  <si>
    <t>Brandt Dinsmore</t>
  </si>
  <si>
    <t>Charles Blanton</t>
  </si>
  <si>
    <t>Sbarbu Zio</t>
  </si>
  <si>
    <t>Bram slemmer</t>
  </si>
  <si>
    <t>Joshua Lowry</t>
  </si>
  <si>
    <t>Eric Thomas</t>
  </si>
  <si>
    <t>Anthony Zygula</t>
  </si>
  <si>
    <t>Fran Antúnez</t>
  </si>
  <si>
    <t>Patrick zijlstra</t>
  </si>
  <si>
    <t>Zachary Fager</t>
  </si>
  <si>
    <t>Riley Short</t>
  </si>
  <si>
    <t>Luke Campolo</t>
  </si>
  <si>
    <t>Roberto Susani</t>
  </si>
  <si>
    <t>Ryan Chamberlain</t>
  </si>
  <si>
    <t>Stirling Little</t>
  </si>
  <si>
    <t>Patrik</t>
  </si>
  <si>
    <t>Kyle Erdmann</t>
  </si>
  <si>
    <t>Jan Hoyer</t>
  </si>
  <si>
    <t>Britt Taylor</t>
  </si>
  <si>
    <t>Bobbi Bowz</t>
  </si>
  <si>
    <t>Calum Chalmers</t>
  </si>
  <si>
    <t>Matthew Brewer</t>
  </si>
  <si>
    <t>Luc Vidal</t>
  </si>
  <si>
    <t>David Krisher</t>
  </si>
  <si>
    <t>Rob Carr</t>
  </si>
  <si>
    <t>ðŸ—¡ï¸Mauro Climent Pastor</t>
  </si>
  <si>
    <t>Dominik Tavernaro</t>
  </si>
  <si>
    <t>Ethan Randolph</t>
  </si>
  <si>
    <t>Beau Bayliss</t>
  </si>
  <si>
    <t>lee pratt</t>
  </si>
  <si>
    <t>Robert Eastell</t>
  </si>
  <si>
    <t>Christopher Nilhzon</t>
  </si>
  <si>
    <t>bryan hatta</t>
  </si>
  <si>
    <t>Fabio Nardi</t>
  </si>
  <si>
    <t>Brent Bevis</t>
  </si>
  <si>
    <t>Andrea Zorgnotti</t>
  </si>
  <si>
    <t>Lee Downes</t>
  </si>
  <si>
    <t>Taylor Hobbies</t>
  </si>
  <si>
    <t>Guillermo Rodríguez</t>
  </si>
  <si>
    <t>Dino Lukovský</t>
  </si>
  <si>
    <t>Aaron Will</t>
  </si>
  <si>
    <t>Anders Wikström</t>
  </si>
  <si>
    <t>Jason Webb</t>
  </si>
  <si>
    <t>Micah Esposito</t>
  </si>
  <si>
    <t>Mogan Martin</t>
  </si>
  <si>
    <t>Nathan Conser</t>
  </si>
  <si>
    <t>Ørjan Todnem</t>
  </si>
  <si>
    <t>Carlos alberto Martín Fuentes</t>
  </si>
  <si>
    <t>Robert Woods IV</t>
  </si>
  <si>
    <t>Chris L</t>
  </si>
  <si>
    <t>Richard Jenkins</t>
  </si>
  <si>
    <t>Stephen Palumbo</t>
  </si>
  <si>
    <t>Carles Gallardo</t>
  </si>
  <si>
    <t>Anker Lau Steffensen</t>
  </si>
  <si>
    <t>Dylan Collins</t>
  </si>
  <si>
    <t>Filip Buczek</t>
  </si>
  <si>
    <t>Chris Wilkerson</t>
  </si>
  <si>
    <t>Joshua Bazzolo</t>
  </si>
  <si>
    <t>Andrew Estep</t>
  </si>
  <si>
    <t>Andy Bourne</t>
  </si>
  <si>
    <t>Brooke Lauzon</t>
  </si>
  <si>
    <t>Johanthen Parrott</t>
  </si>
  <si>
    <t>Kaschuta Erik</t>
  </si>
  <si>
    <t>Jesús Rodríguez</t>
  </si>
  <si>
    <t>Hans Tak</t>
  </si>
  <si>
    <t>Ignacio Milán</t>
  </si>
  <si>
    <t>Alex McGee</t>
  </si>
  <si>
    <t>Pyrion Astorii</t>
  </si>
  <si>
    <t>Hank Hunt</t>
  </si>
  <si>
    <t>Tyson Manz</t>
  </si>
  <si>
    <t>Matt Wildman-Bradshaw</t>
  </si>
  <si>
    <t>Cody Cluck</t>
  </si>
  <si>
    <t>Stuart Cairns</t>
  </si>
  <si>
    <t>Alejandro Caldevilla</t>
  </si>
  <si>
    <t>Justin McGlown</t>
  </si>
  <si>
    <t>Michele Trevisani</t>
  </si>
  <si>
    <t>James Ricchetti</t>
  </si>
  <si>
    <t>Danny Linnemannstöns</t>
  </si>
  <si>
    <t>Zachery Gajdos</t>
  </si>
  <si>
    <t>Rich Sowden</t>
  </si>
  <si>
    <t>Milan Stehlik</t>
  </si>
  <si>
    <t>Fabian Bader</t>
  </si>
  <si>
    <t>Matthew Miller</t>
  </si>
  <si>
    <t>Jamie Wymer</t>
  </si>
  <si>
    <t>Quinton Alexander</t>
  </si>
  <si>
    <t>Elias NÃ¦rland</t>
  </si>
  <si>
    <t>Patrick Yandell</t>
  </si>
  <si>
    <t>Philip Jupp</t>
  </si>
  <si>
    <t>Dephonn Elzy</t>
  </si>
  <si>
    <t>Christopher Sabiston</t>
  </si>
  <si>
    <t>Hung Tran</t>
  </si>
  <si>
    <t>Michael Warner</t>
  </si>
  <si>
    <t>Edoardo Cicognani</t>
  </si>
  <si>
    <t>Neil Donnison</t>
  </si>
  <si>
    <t>Aaron Crisp</t>
  </si>
  <si>
    <t>Charlie Olsen</t>
  </si>
  <si>
    <t>Pyry Tuominen</t>
  </si>
  <si>
    <t>Rustin Hiatt</t>
  </si>
  <si>
    <t>Matthew Hussey</t>
  </si>
  <si>
    <t>Aaron Shea</t>
  </si>
  <si>
    <t>Adrián Pariente</t>
  </si>
  <si>
    <t>Alessandro Galli</t>
  </si>
  <si>
    <t>Andy Mudge</t>
  </si>
  <si>
    <t>Josh Jr Carbajal</t>
  </si>
  <si>
    <t>Nate Hoyle</t>
  </si>
  <si>
    <t>Lee Parry</t>
  </si>
  <si>
    <t>Rewellus Stonebreaker</t>
  </si>
  <si>
    <t>Isaac Hemmert</t>
  </si>
  <si>
    <t>Matt Brasier</t>
  </si>
  <si>
    <t>Xenon Kodize</t>
  </si>
  <si>
    <t>Jerry Lim</t>
  </si>
  <si>
    <t>carlos gonzalez</t>
  </si>
  <si>
    <t>Joss Parker</t>
  </si>
  <si>
    <t>MatÄ›j Duda</t>
  </si>
  <si>
    <t>Aleksander Aasen</t>
  </si>
  <si>
    <t>AJ Nielsen</t>
  </si>
  <si>
    <t>Kaja Lyons</t>
  </si>
  <si>
    <t>Garrett Mulroney</t>
  </si>
  <si>
    <t>Sie Mohn</t>
  </si>
  <si>
    <t>Joseph Alberter</t>
  </si>
  <si>
    <t>carlos puche</t>
  </si>
  <si>
    <t>Jagoba Aranda</t>
  </si>
  <si>
    <t>Jim LaClair</t>
  </si>
  <si>
    <t>Ian Whittington</t>
  </si>
  <si>
    <t>James Godin</t>
  </si>
  <si>
    <t>Steven Schleaush</t>
  </si>
  <si>
    <t>Ismael Jiménez</t>
  </si>
  <si>
    <t>Christopher McKinley</t>
  </si>
  <si>
    <t>Liam Rodgers</t>
  </si>
  <si>
    <t>MICHAEL MCCORMICK</t>
  </si>
  <si>
    <t>Luis Cigolini</t>
  </si>
  <si>
    <t>Ron Sarrazin</t>
  </si>
  <si>
    <t>Ivan Martinez</t>
  </si>
  <si>
    <t>Kayla Fell</t>
  </si>
  <si>
    <t>Andy Toben</t>
  </si>
  <si>
    <t>Jerry Diaz Cervantes</t>
  </si>
  <si>
    <t>Gabriel Altomare</t>
  </si>
  <si>
    <t>John Metzler</t>
  </si>
  <si>
    <t>Dylan Ferguson</t>
  </si>
  <si>
    <t>Hunter Childers</t>
  </si>
  <si>
    <t>Franz Baio</t>
  </si>
  <si>
    <t>William Beasley</t>
  </si>
  <si>
    <t>Christopher Lynch</t>
  </si>
  <si>
    <t>Daniel Newman</t>
  </si>
  <si>
    <t>Jim Ginn</t>
  </si>
  <si>
    <t>Jesus roberto Reyes figueroa</t>
  </si>
  <si>
    <t>James Pinson</t>
  </si>
  <si>
    <t>Guillermo Rubio</t>
  </si>
  <si>
    <t>Chris Balke</t>
  </si>
  <si>
    <t>Luke G</t>
  </si>
  <si>
    <t>Jeffrey Dodds</t>
  </si>
  <si>
    <t>Boyd Barrett</t>
  </si>
  <si>
    <t>Harry Moore</t>
  </si>
  <si>
    <t>Aaron Knight</t>
  </si>
  <si>
    <t>Nick S</t>
  </si>
  <si>
    <t>Marco Quintavalla</t>
  </si>
  <si>
    <t>Adam Brooks</t>
  </si>
  <si>
    <t>Alex Walsh</t>
  </si>
  <si>
    <t>Alexander Hultin</t>
  </si>
  <si>
    <t>Stanislav Trenin</t>
  </si>
  <si>
    <t>Michael Egan</t>
  </si>
  <si>
    <t>Samuel McLaughlin</t>
  </si>
  <si>
    <t>Misha Tuohy</t>
  </si>
  <si>
    <t>Andrew Sass</t>
  </si>
  <si>
    <t>Jason Macyk</t>
  </si>
  <si>
    <t>Keith Tang</t>
  </si>
  <si>
    <t>Jason Boulware</t>
  </si>
  <si>
    <t>Miguel Ochoa</t>
  </si>
  <si>
    <t>Sunny Yang</t>
  </si>
  <si>
    <t>Rob Bishop</t>
  </si>
  <si>
    <t>Alexander Clise</t>
  </si>
  <si>
    <t>Luca Salvagno</t>
  </si>
  <si>
    <t>Brad Williams</t>
  </si>
  <si>
    <t>Luca Cacciamani</t>
  </si>
  <si>
    <t>Koenraad Kragt</t>
  </si>
  <si>
    <t>Cameron Barradell</t>
  </si>
  <si>
    <t>Allan Holden</t>
  </si>
  <si>
    <t>Joel Christensen</t>
  </si>
  <si>
    <t>Ryan Sedge</t>
  </si>
  <si>
    <t>Adrián Peruyera</t>
  </si>
  <si>
    <t>Dylan Burlum</t>
  </si>
  <si>
    <t>Shawn Whittingham</t>
  </si>
  <si>
    <t>Matt Johnson</t>
  </si>
  <si>
    <t>Dale Penberthy</t>
  </si>
  <si>
    <t>Imanol Sanchez</t>
  </si>
  <si>
    <t>Ãlvaro Cascon</t>
  </si>
  <si>
    <t>Stu Zoroneck</t>
  </si>
  <si>
    <t>Daxter Skildum</t>
  </si>
  <si>
    <t>Sebastian Bleschke</t>
  </si>
  <si>
    <t>Kevin Patterson</t>
  </si>
  <si>
    <t>Adam Hazelwood</t>
  </si>
  <si>
    <t>Aidan Cook</t>
  </si>
  <si>
    <t>Darko Pavletic</t>
  </si>
  <si>
    <t>Matt Watkinson</t>
  </si>
  <si>
    <t>Cristian Molina</t>
  </si>
  <si>
    <t>Jessica Cea</t>
  </si>
  <si>
    <t>Thierry Vachon-Newman</t>
  </si>
  <si>
    <t>Erlend Kristoffersen</t>
  </si>
  <si>
    <t>Dan Tadman</t>
  </si>
  <si>
    <t>Javier Serrano</t>
  </si>
  <si>
    <t>Thomas Carlisle</t>
  </si>
  <si>
    <t>Jordan Gale</t>
  </si>
  <si>
    <t>Miguel Ãngel Fernandez Rico</t>
  </si>
  <si>
    <t>Phong Phan</t>
  </si>
  <si>
    <t>Mario Chavez</t>
  </si>
  <si>
    <t>Hunter Massie</t>
  </si>
  <si>
    <t>Dave Clevenger</t>
  </si>
  <si>
    <t>Ewan Forrester</t>
  </si>
  <si>
    <t>Ryan Hustek</t>
  </si>
  <si>
    <t>Jared Mendez</t>
  </si>
  <si>
    <t>Marcos C B</t>
  </si>
  <si>
    <t>Peter Long</t>
  </si>
  <si>
    <t>Markus Andersson</t>
  </si>
  <si>
    <t>Cody Knight</t>
  </si>
  <si>
    <t>Joel Orozco</t>
  </si>
  <si>
    <t>Phil Montgomery</t>
  </si>
  <si>
    <t>Joseph Fernandes</t>
  </si>
  <si>
    <t>Aaron Warner</t>
  </si>
  <si>
    <t>David Johansen</t>
  </si>
  <si>
    <t>Ant Lown</t>
  </si>
  <si>
    <t>Tyler Roux</t>
  </si>
  <si>
    <t>Nicholas Freeman</t>
  </si>
  <si>
    <t>Steve Walsh</t>
  </si>
  <si>
    <t>Michael Nishimura</t>
  </si>
  <si>
    <t>Teodor Matei</t>
  </si>
  <si>
    <t>Mario Cavara</t>
  </si>
  <si>
    <t>Christian Danielson</t>
  </si>
  <si>
    <t xml:space="preserve">Dalton Montgomery </t>
  </si>
  <si>
    <t>Joshua Doucet</t>
  </si>
  <si>
    <t>Marco Pellegrini</t>
  </si>
  <si>
    <t>Zanel Chiro</t>
  </si>
  <si>
    <t xml:space="preserve">Ð¯ ÐŸÑ€Ð¾ÐºÑÐ¸Ð±Ð¾Ñ‚ </t>
  </si>
  <si>
    <t>Carlos Ruvalcaba</t>
  </si>
  <si>
    <t>Anne Faber</t>
  </si>
  <si>
    <t>Matthew Arnold</t>
  </si>
  <si>
    <t>Phil Maddock</t>
  </si>
  <si>
    <t>Phil Elste</t>
  </si>
  <si>
    <t>Ben Fischer</t>
  </si>
  <si>
    <t>Robin Käding</t>
  </si>
  <si>
    <t>Gustavo Pereira</t>
  </si>
  <si>
    <t>Ryan Felkin</t>
  </si>
  <si>
    <t>Jirka Lord SvaÄina Fiala</t>
  </si>
  <si>
    <t>Jan Pauschek</t>
  </si>
  <si>
    <t>Erik Andersson</t>
  </si>
  <si>
    <t>Spencer Garza</t>
  </si>
  <si>
    <t>Nikola Mitic</t>
  </si>
  <si>
    <t>Martin Johnstone</t>
  </si>
  <si>
    <t>Luis Alcala</t>
  </si>
  <si>
    <t>David Fuller</t>
  </si>
  <si>
    <t>Camilo Bayuk</t>
  </si>
  <si>
    <t>Heinz-Christian "psiman" Jens</t>
  </si>
  <si>
    <t>Sergei N</t>
  </si>
  <si>
    <t>Matt Houghton</t>
  </si>
  <si>
    <t>S Murray</t>
  </si>
  <si>
    <t>Sebastian Hecker</t>
  </si>
  <si>
    <t>JC Local</t>
  </si>
  <si>
    <t>Charles Roller</t>
  </si>
  <si>
    <t>Waldemar Szewczyk</t>
  </si>
  <si>
    <t>Luis Barreres</t>
  </si>
  <si>
    <t>Zachary Wentz</t>
  </si>
  <si>
    <t>Gonzalo Barbero</t>
  </si>
  <si>
    <t>Stephen Lloyd</t>
  </si>
  <si>
    <t>Pio Juachim Manalansan</t>
  </si>
  <si>
    <t>Enrique Rodríguez Macías</t>
  </si>
  <si>
    <t>Joey son</t>
  </si>
  <si>
    <t>Matt Hoey</t>
  </si>
  <si>
    <t>Chase Reid</t>
  </si>
  <si>
    <t>Antonio Bello</t>
  </si>
  <si>
    <t>Erlend Midttun</t>
  </si>
  <si>
    <t>Stompy Hänninen</t>
  </si>
  <si>
    <t>Andrew Osborne</t>
  </si>
  <si>
    <t>Phillip Geiman</t>
  </si>
  <si>
    <t>Tom Millard</t>
  </si>
  <si>
    <t>Ondrej Siorac Pelcman</t>
  </si>
  <si>
    <t>James Beal</t>
  </si>
  <si>
    <t>Garen Erganian</t>
  </si>
  <si>
    <t>test8 test8</t>
  </si>
  <si>
    <t>Johnny Medina</t>
  </si>
  <si>
    <t>Nathan Horrocks</t>
  </si>
  <si>
    <t>Brady Cooper</t>
  </si>
  <si>
    <t>Michael Murphy</t>
  </si>
  <si>
    <t>Darcy Lee</t>
  </si>
  <si>
    <t>Mark Carrington</t>
  </si>
  <si>
    <t>niels rosenberg</t>
  </si>
  <si>
    <t>Pete Pratt</t>
  </si>
  <si>
    <t>Thomas Fuchs</t>
  </si>
  <si>
    <t>Marco Rigo</t>
  </si>
  <si>
    <t>John Murtaugh</t>
  </si>
  <si>
    <t>Peter Walker</t>
  </si>
  <si>
    <t>Travis Friedman</t>
  </si>
  <si>
    <t>Simone Valmorbida</t>
  </si>
  <si>
    <t>peter mozsi</t>
  </si>
  <si>
    <t>Lindsey Claeyssen</t>
  </si>
  <si>
    <t>Enrique R</t>
  </si>
  <si>
    <t>AJ Anderson</t>
  </si>
  <si>
    <t>Stavanger Oiled Ups</t>
  </si>
  <si>
    <t>Andrew Annabel</t>
  </si>
  <si>
    <t>Greg Cross</t>
  </si>
  <si>
    <t>Spencer Jackson</t>
  </si>
  <si>
    <t>Peter McCann</t>
  </si>
  <si>
    <t>Matthew Atkins-Smith</t>
  </si>
  <si>
    <t>Zimo Lieu</t>
  </si>
  <si>
    <t>Kasper Justesen</t>
  </si>
  <si>
    <t>Player 15</t>
  </si>
  <si>
    <t>Disciples of the Ginger</t>
  </si>
  <si>
    <t>William Anderson</t>
  </si>
  <si>
    <t>Joshua Tully</t>
  </si>
  <si>
    <t>Dan Cornwell</t>
  </si>
  <si>
    <t>John Rick</t>
  </si>
  <si>
    <t>Simon King</t>
  </si>
  <si>
    <t>Niels K</t>
  </si>
  <si>
    <t>Chris French</t>
  </si>
  <si>
    <t>Roberto Gonzalez</t>
  </si>
  <si>
    <t>Modesto Soriano</t>
  </si>
  <si>
    <t>Xiao "Milchmann" Wang</t>
  </si>
  <si>
    <t>Cameron Tataryn</t>
  </si>
  <si>
    <t>Maverick Anderson</t>
  </si>
  <si>
    <t>Noah Pettit</t>
  </si>
  <si>
    <t>Old Man Gaming</t>
  </si>
  <si>
    <t>Guy Binyamini</t>
  </si>
  <si>
    <t>Hunter Moseley</t>
  </si>
  <si>
    <t>Mike Benford</t>
  </si>
  <si>
    <t>Mark Long</t>
  </si>
  <si>
    <t>Christopher Bromley</t>
  </si>
  <si>
    <t>Anthony Kucich</t>
  </si>
  <si>
    <t>Zach Boerlin</t>
  </si>
  <si>
    <t>Kevin Johnson</t>
  </si>
  <si>
    <t>Bert Oldenburger</t>
  </si>
  <si>
    <t>Zachery Marwig</t>
  </si>
  <si>
    <t>Bryant Nguyen</t>
  </si>
  <si>
    <t>Cody Canant</t>
  </si>
  <si>
    <t>Zachary Fisher</t>
  </si>
  <si>
    <t>Mat GOÅAWSKI</t>
  </si>
  <si>
    <t>Max Classen</t>
  </si>
  <si>
    <t>Isabelle Dufour</t>
  </si>
  <si>
    <t>John Zug</t>
  </si>
  <si>
    <t>David Horein</t>
  </si>
  <si>
    <t>Joseph Hughes</t>
  </si>
  <si>
    <t>Alex Marsh</t>
  </si>
  <si>
    <t>Tom Moore</t>
  </si>
  <si>
    <t>Brian Tay</t>
  </si>
  <si>
    <t xml:space="preserve">Brett Packham </t>
  </si>
  <si>
    <t>Jan Wagner</t>
  </si>
  <si>
    <t>Javier Serrano Mayoral</t>
  </si>
  <si>
    <t>Niccolo Lindiri</t>
  </si>
  <si>
    <t>Luis Gonzalez</t>
  </si>
  <si>
    <t>Sammi *</t>
  </si>
  <si>
    <t>Domenik Wolters</t>
  </si>
  <si>
    <t>Philip Haubert</t>
  </si>
  <si>
    <t>Sergi Fabregas</t>
  </si>
  <si>
    <t>Ulf Büttner</t>
  </si>
  <si>
    <t>Jason Belsha</t>
  </si>
  <si>
    <t>Nick Nagel</t>
  </si>
  <si>
    <t>John Di Battista</t>
  </si>
  <si>
    <t>Oliver Baker</t>
  </si>
  <si>
    <t>Hanro Spangenberg</t>
  </si>
  <si>
    <t>Nick Debnarik</t>
  </si>
  <si>
    <t>Adam Bond</t>
  </si>
  <si>
    <t>Frank Kelly</t>
  </si>
  <si>
    <t>Matthew Pettengill</t>
  </si>
  <si>
    <t>Patrick Snipes</t>
  </si>
  <si>
    <t>Carlo Miguel Chua</t>
  </si>
  <si>
    <t>Autumn Yan</t>
  </si>
  <si>
    <t>Joan Frontera</t>
  </si>
  <si>
    <t>Patrick Johnston</t>
  </si>
  <si>
    <t>Dale Kelly</t>
  </si>
  <si>
    <t>Matthew Burgess</t>
  </si>
  <si>
    <t>Pau Bosch</t>
  </si>
  <si>
    <t>Matt Bodnar</t>
  </si>
  <si>
    <t>Jose L. Mora Rozalén</t>
  </si>
  <si>
    <t>Jayden Andrea</t>
  </si>
  <si>
    <t>Ringer Apesuck</t>
  </si>
  <si>
    <t>RAFA 6</t>
  </si>
  <si>
    <t>Patrick Epperson</t>
  </si>
  <si>
    <t>Ben Tranter</t>
  </si>
  <si>
    <t>Sydney Volker</t>
  </si>
  <si>
    <t>Alexander Müller</t>
  </si>
  <si>
    <t>Nick Harlow</t>
  </si>
  <si>
    <t>Mayol Gouret</t>
  </si>
  <si>
    <t>Lakaj lars Necrons</t>
  </si>
  <si>
    <t>Michal Dominus Misek</t>
  </si>
  <si>
    <t>Cayde Schneider</t>
  </si>
  <si>
    <t>Alop Axo</t>
  </si>
  <si>
    <t>Kim Jone Undheim</t>
  </si>
  <si>
    <t>Sean McGuire</t>
  </si>
  <si>
    <t>Dale Ruhoff</t>
  </si>
  <si>
    <t>Obed Gonzalez</t>
  </si>
  <si>
    <t>Russel Moore</t>
  </si>
  <si>
    <t>Alishan A</t>
  </si>
  <si>
    <t>Gonzalo 6</t>
  </si>
  <si>
    <t>Luca Supovec</t>
  </si>
  <si>
    <t>Brody Stackhouse</t>
  </si>
  <si>
    <t>Daniil Kvyatkovskiy</t>
  </si>
  <si>
    <t>Aiden Corish loyalist</t>
  </si>
  <si>
    <t>Jacob Stoakes</t>
  </si>
  <si>
    <t>NICO 3</t>
  </si>
  <si>
    <t>Paul Garrett</t>
  </si>
  <si>
    <t>Andrea Maragoni</t>
  </si>
  <si>
    <t>John Fowler</t>
  </si>
  <si>
    <t>Michael Kjellander</t>
  </si>
  <si>
    <t>Ben Armstrong</t>
  </si>
  <si>
    <t>Maciej Grabowski</t>
  </si>
  <si>
    <t>Eros Hila</t>
  </si>
  <si>
    <t>Egor Laptev</t>
  </si>
  <si>
    <t>james jones</t>
  </si>
  <si>
    <t>Jesse Willard</t>
  </si>
  <si>
    <t>Florian Rechel</t>
  </si>
  <si>
    <t>Pedro Perez Alcala</t>
  </si>
  <si>
    <t>Jacob Gecelovsky</t>
  </si>
  <si>
    <t>Josh Whitman</t>
  </si>
  <si>
    <t>Michael Creighton</t>
  </si>
  <si>
    <t>Señor Juanci</t>
  </si>
  <si>
    <t>Bloody Teddy</t>
  </si>
  <si>
    <t>Daniel Rosado</t>
  </si>
  <si>
    <t>Nikola Djurovic</t>
  </si>
  <si>
    <t>Alexandre Rainville</t>
  </si>
  <si>
    <t>Mario Becerril</t>
  </si>
  <si>
    <t>Brodie Dike</t>
  </si>
  <si>
    <t>Anthony Lindsey</t>
  </si>
  <si>
    <t>Nicolas Tayar</t>
  </si>
  <si>
    <t>Billy Lollis</t>
  </si>
  <si>
    <t>Marcin DÄ…dela</t>
  </si>
  <si>
    <t>Giuseppe Cipriani</t>
  </si>
  <si>
    <t>Mikael Nilsson</t>
  </si>
  <si>
    <t>Luke Meyer</t>
  </si>
  <si>
    <t>Jannik Olsen</t>
  </si>
  <si>
    <t>Michael Nielsen</t>
  </si>
  <si>
    <t>Lasse Vänttinen</t>
  </si>
  <si>
    <t>Daniel Hobson</t>
  </si>
  <si>
    <t>Andrew Allen</t>
  </si>
  <si>
    <t>Abel Alves</t>
  </si>
  <si>
    <t>Don Maddock</t>
  </si>
  <si>
    <t>ricky cox</t>
  </si>
  <si>
    <t>Maximilian "Resture" Huber</t>
  </si>
  <si>
    <t>harry pillard</t>
  </si>
  <si>
    <t>Luca Soames</t>
  </si>
  <si>
    <t>Samuel Söderholm</t>
  </si>
  <si>
    <t>Richard Garton-Wills</t>
  </si>
  <si>
    <t>Joel Neville</t>
  </si>
  <si>
    <t>Kameron Arieta</t>
  </si>
  <si>
    <t>Alberto Solana</t>
  </si>
  <si>
    <t>David VojtuÅ¡</t>
  </si>
  <si>
    <t>Thomas Toepfer</t>
  </si>
  <si>
    <t>Maciej Roznoch</t>
  </si>
  <si>
    <t>Jorge Rangel sanz</t>
  </si>
  <si>
    <t>zac lewis</t>
  </si>
  <si>
    <t>Craig MacArthur</t>
  </si>
  <si>
    <t>Bethany Duff</t>
  </si>
  <si>
    <t>Joacim Geria Persson</t>
  </si>
  <si>
    <t>Albin Hermansson</t>
  </si>
  <si>
    <t>Mr Adam Mr sencak</t>
  </si>
  <si>
    <t>Jonathan Reisner</t>
  </si>
  <si>
    <t>Mario Mesic</t>
  </si>
  <si>
    <t>Toni Fernández</t>
  </si>
  <si>
    <t>Ryan Wakefield</t>
  </si>
  <si>
    <t>Nick Macri</t>
  </si>
  <si>
    <t xml:space="preserve">Sam The Great </t>
  </si>
  <si>
    <t>Clement Yasha</t>
  </si>
  <si>
    <t>Sven Jäschke</t>
  </si>
  <si>
    <t>Joel Nev</t>
  </si>
  <si>
    <t>Halokiller Rivero</t>
  </si>
  <si>
    <t>Seth Stevenson</t>
  </si>
  <si>
    <t>Derek Wilhelm</t>
  </si>
  <si>
    <t>Yacov Blitshtien</t>
  </si>
  <si>
    <t>Jess Gaze</t>
  </si>
  <si>
    <t>Andrew Newland</t>
  </si>
  <si>
    <t>Yan Campanella</t>
  </si>
  <si>
    <t>JAVI 5</t>
  </si>
  <si>
    <t>Totes Llantoalegre</t>
  </si>
  <si>
    <t>Victor Barbon</t>
  </si>
  <si>
    <t>Chris Cowie</t>
  </si>
  <si>
    <t>Phillip Beaudry</t>
  </si>
  <si>
    <t>Garrett Liley</t>
  </si>
  <si>
    <t>Jesse Robinson</t>
  </si>
  <si>
    <t>Nestor 4</t>
  </si>
  <si>
    <t>Sam Johnson</t>
  </si>
  <si>
    <t>Ant Lizards</t>
  </si>
  <si>
    <t>Dani Morka</t>
  </si>
  <si>
    <t>Luke Sovran</t>
  </si>
  <si>
    <t>Daniel Robinson</t>
  </si>
  <si>
    <t>George Weasley</t>
  </si>
  <si>
    <t>Julia Krasulina</t>
  </si>
  <si>
    <t>A Ab</t>
  </si>
  <si>
    <t>Daniel Tyler</t>
  </si>
  <si>
    <t>Jonathan Sanchez</t>
  </si>
  <si>
    <t>Lucius Malfoy</t>
  </si>
  <si>
    <t>Adrian Arroyo García</t>
  </si>
  <si>
    <t>Sean Quattrin</t>
  </si>
  <si>
    <t>Pablo Columbia</t>
  </si>
  <si>
    <t>krug gul</t>
  </si>
  <si>
    <t>Cassandre Martens</t>
  </si>
  <si>
    <t>Dan Vodrey</t>
  </si>
  <si>
    <t xml:space="preserve">Tom Bailey </t>
  </si>
  <si>
    <t>Amara Pg</t>
  </si>
  <si>
    <t>Blake DeGidio</t>
  </si>
  <si>
    <t>Gumby Nathan</t>
  </si>
  <si>
    <t>Hugo .</t>
  </si>
  <si>
    <t>jarrod manti</t>
  </si>
  <si>
    <t>Andrea Chiericato</t>
  </si>
  <si>
    <t>Trevon Manzo</t>
  </si>
  <si>
    <t>Paul Armitage</t>
  </si>
  <si>
    <t>Eric 8</t>
  </si>
  <si>
    <t>David Achatz</t>
  </si>
  <si>
    <t>Ryan .</t>
  </si>
  <si>
    <t xml:space="preserve">ÐœÐ°ÐºÑÐ¸Ð¼ Ð”ÐµÐ¼ÑŒÑÐ½Ð¾Ð² </t>
  </si>
  <si>
    <t>Thomas Lund</t>
  </si>
  <si>
    <t>Garth T</t>
  </si>
  <si>
    <t>Kevin Kuczynski</t>
  </si>
  <si>
    <t>Ross / Sherrie</t>
  </si>
  <si>
    <t>Jorge Marin</t>
  </si>
  <si>
    <t>Frederik Darklight</t>
  </si>
  <si>
    <t>courtney allard</t>
  </si>
  <si>
    <t>Pablo Voyer Voyer</t>
  </si>
  <si>
    <t>Basti Florelizer</t>
  </si>
  <si>
    <t>Jacob Fernstrom</t>
  </si>
  <si>
    <t>David Wymer</t>
  </si>
  <si>
    <t>Chad Chambers</t>
  </si>
  <si>
    <t>Brendolf "Volibearable" O'Donnell</t>
  </si>
  <si>
    <t>Chris Büchler</t>
  </si>
  <si>
    <t>Zak Ramirez</t>
  </si>
  <si>
    <t>David Keating</t>
  </si>
  <si>
    <t>Evan Arambages</t>
  </si>
  <si>
    <t>Jesus Seiya</t>
  </si>
  <si>
    <t>Emma Vitello</t>
  </si>
  <si>
    <t>James Randall</t>
  </si>
  <si>
    <t>Gordon Ingram</t>
  </si>
  <si>
    <t>The Great Plan Betrayers</t>
  </si>
  <si>
    <t>Alistair Allsopp</t>
  </si>
  <si>
    <t>Dylan Wright</t>
  </si>
  <si>
    <t>Walter W.</t>
  </si>
  <si>
    <t>Fernando Nascimento</t>
  </si>
  <si>
    <t>CHIEN HSUN LEE</t>
  </si>
  <si>
    <t>Valentin Bünte</t>
  </si>
  <si>
    <t>Antoine Mariet</t>
  </si>
  <si>
    <t>Colin Gallagher</t>
  </si>
  <si>
    <t>Jeff Cote</t>
  </si>
  <si>
    <t>Christopher Arce</t>
  </si>
  <si>
    <t>Reserv reserv</t>
  </si>
  <si>
    <t>Joey Colon</t>
  </si>
  <si>
    <t>Jared Thompson</t>
  </si>
  <si>
    <t>Jakob Hariz</t>
  </si>
  <si>
    <t>Patrick Crotty</t>
  </si>
  <si>
    <t>Jeanette Griffin</t>
  </si>
  <si>
    <t>Piotr Wolak</t>
  </si>
  <si>
    <t>Allen Nickloy</t>
  </si>
  <si>
    <t>Alberto Chavez</t>
  </si>
  <si>
    <t>Nik Petrovic</t>
  </si>
  <si>
    <t>Yichen Tao</t>
  </si>
  <si>
    <t>Justin Cheves</t>
  </si>
  <si>
    <t>Modestas Bauba</t>
  </si>
  <si>
    <t>Adam Sencak</t>
  </si>
  <si>
    <t>Ian C</t>
  </si>
  <si>
    <t>Michael Appleton</t>
  </si>
  <si>
    <t>Mike Shaw</t>
  </si>
  <si>
    <t>Brandon Mitchell</t>
  </si>
  <si>
    <t>Chad Blair</t>
  </si>
  <si>
    <t>Matthew Dean</t>
  </si>
  <si>
    <t>Florian Hallerbach</t>
  </si>
  <si>
    <t>Aleksa Legault</t>
  </si>
  <si>
    <t>Sam Brandt</t>
  </si>
  <si>
    <t>Jary Kooijman</t>
  </si>
  <si>
    <t>John Hague</t>
  </si>
  <si>
    <t>Seamus Curran</t>
  </si>
  <si>
    <t>Matt Prinzivalli</t>
  </si>
  <si>
    <t>Gregg Dieckhaus</t>
  </si>
  <si>
    <t>Dan McCawley</t>
  </si>
  <si>
    <t>Filip Torkowski</t>
  </si>
  <si>
    <t>Daniel Kowalke</t>
  </si>
  <si>
    <t>Martin Åberg</t>
  </si>
  <si>
    <t>Charlie Townsend</t>
  </si>
  <si>
    <t>Andreas Figueres</t>
  </si>
  <si>
    <t>Johan Myrén</t>
  </si>
  <si>
    <t>Jimmy Lynch</t>
  </si>
  <si>
    <t>Sebastià Serra</t>
  </si>
  <si>
    <t>Riley Cato</t>
  </si>
  <si>
    <t>Connor Judge</t>
  </si>
  <si>
    <t>Mychal Kistler</t>
  </si>
  <si>
    <t>Samuel Cipriani</t>
  </si>
  <si>
    <t>Quentin Laperdrix</t>
  </si>
  <si>
    <t>Sigismund Smodishev</t>
  </si>
  <si>
    <t>Ben Wendel</t>
  </si>
  <si>
    <t>Matthias Meeus</t>
  </si>
  <si>
    <t>Jun Jingco</t>
  </si>
  <si>
    <t>Carrie Crowe</t>
  </si>
  <si>
    <t>Jörg "rum" Wiesemann</t>
  </si>
  <si>
    <t>Martin Wachter</t>
  </si>
  <si>
    <t>Ben Bishop</t>
  </si>
  <si>
    <t>Josh Rands</t>
  </si>
  <si>
    <t>Kévin Blanc</t>
  </si>
  <si>
    <t>Declan Mullarkey</t>
  </si>
  <si>
    <t>A J</t>
  </si>
  <si>
    <t>Patrik Larses</t>
  </si>
  <si>
    <t>Zackary Smith</t>
  </si>
  <si>
    <t>Tanner Chapin</t>
  </si>
  <si>
    <t>ÐÐ»ÐµÐºÑÐµÐ¹ ÐšÐ¾Ð·Ð»Ð¾Ð²</t>
  </si>
  <si>
    <t>Patrick Haas</t>
  </si>
  <si>
    <t>Carles Forriols</t>
  </si>
  <si>
    <t>Andrew Singleton</t>
  </si>
  <si>
    <t>Blake Bermingham</t>
  </si>
  <si>
    <t>Adam Kotis</t>
  </si>
  <si>
    <t>Blayze McIver</t>
  </si>
  <si>
    <t>John Fairless</t>
  </si>
  <si>
    <t>Mateusz Zubrzynski</t>
  </si>
  <si>
    <t>RUBÃ‰N 8</t>
  </si>
  <si>
    <t>Lazaro Quintana</t>
  </si>
  <si>
    <t>Michael "Amerio" Boxleitner</t>
  </si>
  <si>
    <t>Michal "REWAS" Žegklitz</t>
  </si>
  <si>
    <t>Jaro Atreides</t>
  </si>
  <si>
    <t>Player 23</t>
  </si>
  <si>
    <t>Mak Dem</t>
  </si>
  <si>
    <t>Andrew Whitehead</t>
  </si>
  <si>
    <t>Matthew Mersino</t>
  </si>
  <si>
    <t>Ben Selhorst</t>
  </si>
  <si>
    <t>Velox -</t>
  </si>
  <si>
    <t>viktor viktor</t>
  </si>
  <si>
    <t>Nicholas Moat</t>
  </si>
  <si>
    <t>Joseph Giesbrecht</t>
  </si>
  <si>
    <t>Andre Friedrich</t>
  </si>
  <si>
    <t>Zandor Osterwald</t>
  </si>
  <si>
    <t>Aaron H</t>
  </si>
  <si>
    <t>Mark C</t>
  </si>
  <si>
    <t>Lincoln F</t>
  </si>
  <si>
    <t>Yeah Nah</t>
  </si>
  <si>
    <t>Tate McCulkin</t>
  </si>
  <si>
    <t>Patrick Dillow</t>
  </si>
  <si>
    <t>Connor Mahood</t>
  </si>
  <si>
    <t>JonáÅ¡ .</t>
  </si>
  <si>
    <t>Jürgen Wuerfelrauferei</t>
  </si>
  <si>
    <t>Tylor DaCosta</t>
  </si>
  <si>
    <t>Paul Long</t>
  </si>
  <si>
    <t>Player 19</t>
  </si>
  <si>
    <t>Player 21</t>
  </si>
  <si>
    <t>Bill 2</t>
  </si>
  <si>
    <t>Roman G</t>
  </si>
  <si>
    <t>Tod Lambino</t>
  </si>
  <si>
    <t>Davide Cantoro</t>
  </si>
  <si>
    <t>Daniel Pattenden</t>
  </si>
  <si>
    <t>Andrew Mackay</t>
  </si>
  <si>
    <t>Jarod Wachtel</t>
  </si>
  <si>
    <t>John Olson</t>
  </si>
  <si>
    <t>Dave Conroy</t>
  </si>
  <si>
    <t>James Parkin</t>
  </si>
  <si>
    <t>Brock Amundson</t>
  </si>
  <si>
    <t>Team CzÄ™stochowa</t>
  </si>
  <si>
    <t>Mohamad Azmer Zulfadhli Mohamad Azlan</t>
  </si>
  <si>
    <t>David Moldowan</t>
  </si>
  <si>
    <t>Enea Bonacini</t>
  </si>
  <si>
    <t>Quineth Moon</t>
  </si>
  <si>
    <t>Bity ---</t>
  </si>
  <si>
    <t>Tristan Jones</t>
  </si>
  <si>
    <t>Gianni "Gtann" Tanner</t>
  </si>
  <si>
    <t>Michael collins</t>
  </si>
  <si>
    <t>Mauro Paolacci</t>
  </si>
  <si>
    <t>Marc-Andre Heroux</t>
  </si>
  <si>
    <t>Felix Isatia</t>
  </si>
  <si>
    <t>Chris Popek</t>
  </si>
  <si>
    <t>Oscar Chester</t>
  </si>
  <si>
    <t>Gustavo Cazarotto</t>
  </si>
  <si>
    <t>Sean Baxter</t>
  </si>
  <si>
    <t>Chris Ryan</t>
  </si>
  <si>
    <t>Matthew Lynch</t>
  </si>
  <si>
    <t>Ethan Upchurch</t>
  </si>
  <si>
    <t>Infernal Dragons Ancient</t>
  </si>
  <si>
    <t>Daniel Garcia</t>
  </si>
  <si>
    <t>Karl B</t>
  </si>
  <si>
    <t>James Molenaar</t>
  </si>
  <si>
    <t>José Eduardo</t>
  </si>
  <si>
    <t>Tomasz RUNFIXE</t>
  </si>
  <si>
    <t>Greyson McDaniel</t>
  </si>
  <si>
    <t>Vu Quang</t>
  </si>
  <si>
    <t>Chris Andujar Villegas</t>
  </si>
  <si>
    <t>Cameron Pinckard</t>
  </si>
  <si>
    <t>Player 30</t>
  </si>
  <si>
    <t>Armando Cabrera</t>
  </si>
  <si>
    <t>Shane Canning</t>
  </si>
  <si>
    <t>Patrice Bremehr</t>
  </si>
  <si>
    <t>Ed R</t>
  </si>
  <si>
    <t>Oskar Gorjan</t>
  </si>
  <si>
    <t>TomáÅ¡ Sýkora</t>
  </si>
  <si>
    <t>Mauri Anedda</t>
  </si>
  <si>
    <t>Matteo Clerico</t>
  </si>
  <si>
    <t>Jorge Bravo</t>
  </si>
  <si>
    <t>Ry Brooks</t>
  </si>
  <si>
    <t>Wayde Smith-Harding</t>
  </si>
  <si>
    <t>Jon Northeast</t>
  </si>
  <si>
    <t>Rowan Barber</t>
  </si>
  <si>
    <t>Devin Applegate</t>
  </si>
  <si>
    <t>Ignacio García Ruano</t>
  </si>
  <si>
    <t>Ken Gutermuth</t>
  </si>
  <si>
    <t>Paul Cameron</t>
  </si>
  <si>
    <t>Steffen Kl</t>
  </si>
  <si>
    <t>Daniele D'Agostino</t>
  </si>
  <si>
    <t>Steven Duthie</t>
  </si>
  <si>
    <t>Trish C.</t>
  </si>
  <si>
    <t>Enrico Bon</t>
  </si>
  <si>
    <t>Philip Deblon</t>
  </si>
  <si>
    <t>Joshua Ritter</t>
  </si>
  <si>
    <t>martin Pihl</t>
  </si>
  <si>
    <t>Guy Warren</t>
  </si>
  <si>
    <t>ema</t>
  </si>
  <si>
    <t>Wilmer Stowe</t>
  </si>
  <si>
    <t>Sascha Hartung</t>
  </si>
  <si>
    <t>Marcus Merit</t>
  </si>
  <si>
    <t>Anthony Vaccaro</t>
  </si>
  <si>
    <t>Richard Luff</t>
  </si>
  <si>
    <t>Toby Gilham</t>
  </si>
  <si>
    <t>Thomas Tveit</t>
  </si>
  <si>
    <t>Riley Porte</t>
  </si>
  <si>
    <t>Alex Marchuk</t>
  </si>
  <si>
    <t>Kyle Oconnor</t>
  </si>
  <si>
    <t>Corwin Arvin</t>
  </si>
  <si>
    <t>Jeremy Claybrook</t>
  </si>
  <si>
    <t>Millard Massey</t>
  </si>
  <si>
    <t>Andreu Amengual Alcover</t>
  </si>
  <si>
    <t>Shane Roughsedge</t>
  </si>
  <si>
    <t>Andrew Pohovich</t>
  </si>
  <si>
    <t>Dustin Laye</t>
  </si>
  <si>
    <t>Adam Burhart</t>
  </si>
  <si>
    <t>Jason Brown</t>
  </si>
  <si>
    <t>Jacob Gallagher</t>
  </si>
  <si>
    <t>Christopher Henry</t>
  </si>
  <si>
    <t>Dani Roldán</t>
  </si>
  <si>
    <t>Andrew Marren</t>
  </si>
  <si>
    <t>Don Hornby</t>
  </si>
  <si>
    <t>Liam Ritter</t>
  </si>
  <si>
    <t>Tim Sayers</t>
  </si>
  <si>
    <t>Lukas "Duki" Langlott</t>
  </si>
  <si>
    <t>Adam Westby</t>
  </si>
  <si>
    <t>Paula Fernández Rodríguez</t>
  </si>
  <si>
    <t>Ãlvaro el Apacible</t>
  </si>
  <si>
    <t>Jeremiah Harding</t>
  </si>
  <si>
    <t>Jade Fowler</t>
  </si>
  <si>
    <t>Andy Fisher</t>
  </si>
  <si>
    <t>Dalton Thompson</t>
  </si>
  <si>
    <t>Panama Berio</t>
  </si>
  <si>
    <t>Tricia Hibner</t>
  </si>
  <si>
    <t>Sergi del Rostey</t>
  </si>
  <si>
    <t>Brandon Lynch</t>
  </si>
  <si>
    <t>Zane Monge</t>
  </si>
  <si>
    <t>Steffen Kingpin Kl</t>
  </si>
  <si>
    <t>Pau Blanco</t>
  </si>
  <si>
    <t>John Wittenberg</t>
  </si>
  <si>
    <t>Megaboss Ringer</t>
  </si>
  <si>
    <t>Matt Gibson</t>
  </si>
  <si>
    <t>Jordan Astorino-Fisher</t>
  </si>
  <si>
    <t xml:space="preserve">Darren Spauls </t>
  </si>
  <si>
    <t>Fire Warlock</t>
  </si>
  <si>
    <t>Joachim Gulde</t>
  </si>
  <si>
    <t>Dylan Campbell</t>
  </si>
  <si>
    <t>Marcus Cvövek</t>
  </si>
  <si>
    <t>Marko Pyykkö</t>
  </si>
  <si>
    <t>Ringer McRingsky</t>
  </si>
  <si>
    <t>Adrian Powici</t>
  </si>
  <si>
    <t>Luca Serra</t>
  </si>
  <si>
    <t>Simon  Brindle</t>
  </si>
  <si>
    <t>Kevin McElligott</t>
  </si>
  <si>
    <t>Mamado Tellez</t>
  </si>
  <si>
    <t>Gregory Bonilla</t>
  </si>
  <si>
    <t>Richard Cordova</t>
  </si>
  <si>
    <t xml:space="preserve">PatolMejster . </t>
  </si>
  <si>
    <t>Kim Klingberg</t>
  </si>
  <si>
    <t>Stephanie Aensland</t>
  </si>
  <si>
    <t>Michael "Oeschi" Öschlberger</t>
  </si>
  <si>
    <t>Dan Olsen</t>
  </si>
  <si>
    <t xml:space="preserve">ÐœÐ°ÐºÑ ÐœÐ°ÐºÑÐ¸Ð¼Ð¾Ð² </t>
  </si>
  <si>
    <t>Mitchem Ernst</t>
  </si>
  <si>
    <t>Jim RojasTaylor</t>
  </si>
  <si>
    <t>Gabriel Cuellar</t>
  </si>
  <si>
    <t>Isaac Gutierrez Briseño</t>
  </si>
  <si>
    <t>Joseph Griffin</t>
  </si>
  <si>
    <t>Mary Darnell</t>
  </si>
  <si>
    <t>Neal Ross</t>
  </si>
  <si>
    <t>Joachim "Horny_Wargamer" Gulde</t>
  </si>
  <si>
    <t>Hendrik Shoemaker</t>
  </si>
  <si>
    <t>pat cerny</t>
  </si>
  <si>
    <t>Anthony Wikle</t>
  </si>
  <si>
    <t>Illya Gavrikov</t>
  </si>
  <si>
    <t>Boris R.</t>
  </si>
  <si>
    <t>Dave Mazzocchi-Jones</t>
  </si>
  <si>
    <t>Luke Ives</t>
  </si>
  <si>
    <t>antoine schäfer</t>
  </si>
  <si>
    <t>Jodey Baxter</t>
  </si>
  <si>
    <t>ÐÐ»ÐµÐºÑÐ°Ð½Ð´Ñ€ Ð”Ñ€Ð°Ð³ÑƒÐ½Ð¾Ð²</t>
  </si>
  <si>
    <t>Alex van Kraaij</t>
  </si>
  <si>
    <t>Marcus Lahaie</t>
  </si>
  <si>
    <t>Ben Murray</t>
  </si>
  <si>
    <t>Brandon Rowell</t>
  </si>
  <si>
    <t>Dan Gomez</t>
  </si>
  <si>
    <t>Garrett Rickey</t>
  </si>
  <si>
    <t>Jacob Hess</t>
  </si>
  <si>
    <t>Alberto Aguado Olalla</t>
  </si>
  <si>
    <t>The Binding of Âª Juansa y Tréveron</t>
  </si>
  <si>
    <t>Alessio De Marino</t>
  </si>
  <si>
    <t>Jordan Greunke</t>
  </si>
  <si>
    <t>Dominic Scherk</t>
  </si>
  <si>
    <t>Leo Savident</t>
  </si>
  <si>
    <t>Logan Boyd</t>
  </si>
  <si>
    <t>Derek Ruther</t>
  </si>
  <si>
    <t>Anders Svarre Jakobsen</t>
  </si>
  <si>
    <t>Mike Beals</t>
  </si>
  <si>
    <t>Nick Richardson</t>
  </si>
  <si>
    <t>Liam Kelly</t>
  </si>
  <si>
    <t>tyson bumgarner</t>
  </si>
  <si>
    <t>Edgar A</t>
  </si>
  <si>
    <t>James Elves</t>
  </si>
  <si>
    <t>Judd Abellon</t>
  </si>
  <si>
    <t>Jessie M</t>
  </si>
  <si>
    <t>Gabriella Mckenzie</t>
  </si>
  <si>
    <t>Brian Duarte</t>
  </si>
  <si>
    <t>Matthew Heupel</t>
  </si>
  <si>
    <t>Ibzan Hernandez Burgos</t>
  </si>
  <si>
    <t>Gautam G</t>
  </si>
  <si>
    <t>Olivier Lalande</t>
  </si>
  <si>
    <t>Ohm M</t>
  </si>
  <si>
    <t>Banlang B</t>
  </si>
  <si>
    <t>Get T</t>
  </si>
  <si>
    <t>Brandon R</t>
  </si>
  <si>
    <t>Omar Perez Alex</t>
  </si>
  <si>
    <t>Justin Elyard</t>
  </si>
  <si>
    <t>Jim Ellwood</t>
  </si>
  <si>
    <t>Alejandro Grande</t>
  </si>
  <si>
    <t>Jacob Lane</t>
  </si>
  <si>
    <t>Angel Morales</t>
  </si>
  <si>
    <t>Lord Ades</t>
  </si>
  <si>
    <t>haoyu feng</t>
  </si>
  <si>
    <t>Clef Sylvain</t>
  </si>
  <si>
    <t>eolwyn math</t>
  </si>
  <si>
    <t>Do Dorian</t>
  </si>
  <si>
    <t>Nuitblanche Thomas</t>
  </si>
  <si>
    <t>Sniapok Meve</t>
  </si>
  <si>
    <t>MrDango Marwin</t>
  </si>
  <si>
    <t>Goatdrop Lucien</t>
  </si>
  <si>
    <t>Malardrim Marc</t>
  </si>
  <si>
    <t>Damián Plaza</t>
  </si>
  <si>
    <t>Marcos/ Mesa</t>
  </si>
  <si>
    <t>Loser 2</t>
  </si>
  <si>
    <t>Michal T</t>
  </si>
  <si>
    <t>Team Tabletop Army</t>
  </si>
  <si>
    <t>M.Banana Quentin</t>
  </si>
  <si>
    <t>Oeuf Romain</t>
  </si>
  <si>
    <t>Chris Gorman</t>
  </si>
  <si>
    <t>Dustin Quillen</t>
  </si>
  <si>
    <t>Fernando Alvarez</t>
  </si>
  <si>
    <t>Loser 3</t>
  </si>
  <si>
    <t>Loser 1</t>
  </si>
  <si>
    <t>F Fg</t>
  </si>
  <si>
    <t>Matt Morris</t>
  </si>
  <si>
    <t>Denis Proulx</t>
  </si>
  <si>
    <t>Luna Lovegood</t>
  </si>
  <si>
    <t>Steven Deelstra</t>
  </si>
  <si>
    <t>Hayden Burns</t>
  </si>
  <si>
    <t>Niall Denny - Spalding Wargames Cub</t>
  </si>
  <si>
    <t>Chris Peat</t>
  </si>
  <si>
    <t>B Bc</t>
  </si>
  <si>
    <t>Ron Weasley</t>
  </si>
  <si>
    <t>George Rogers</t>
  </si>
  <si>
    <t>Jess Atkinson</t>
  </si>
  <si>
    <t>Elliot E Haugh</t>
  </si>
  <si>
    <t>blaine miller</t>
  </si>
  <si>
    <t>Leon Kaos</t>
  </si>
  <si>
    <t>Darrel Laumann</t>
  </si>
  <si>
    <t>Thomas Ilett</t>
  </si>
  <si>
    <t>Seth Hegedus</t>
  </si>
  <si>
    <t>olie boldador</t>
  </si>
  <si>
    <t>Jed Cuya</t>
  </si>
  <si>
    <t>Angelo Dumatol</t>
  </si>
  <si>
    <t>guy 3</t>
  </si>
  <si>
    <t>Mark S.</t>
  </si>
  <si>
    <t>Moritz Ecker</t>
  </si>
  <si>
    <t>Adam Gressmann</t>
  </si>
  <si>
    <t xml:space="preserve">Aidan Campbell </t>
  </si>
  <si>
    <t>Harcinik Michal</t>
  </si>
  <si>
    <t>Alex Harris</t>
  </si>
  <si>
    <t>Steve Kappas</t>
  </si>
  <si>
    <t>Mario González Velasco</t>
  </si>
  <si>
    <t>David Stewart</t>
  </si>
  <si>
    <t>Mike Gerwig</t>
  </si>
  <si>
    <t>John Oleary</t>
  </si>
  <si>
    <t>Victor L.</t>
  </si>
  <si>
    <t>Michael Ebell</t>
  </si>
  <si>
    <t>RICCARDO LAVAGNOLI</t>
  </si>
  <si>
    <t>jarred garcia</t>
  </si>
  <si>
    <t>Nidal Nassar</t>
  </si>
  <si>
    <t>Tyler ðŸŒ­ Russell</t>
  </si>
  <si>
    <t>Louis Kaluna</t>
  </si>
  <si>
    <t>Oskar Richter</t>
  </si>
  <si>
    <t>Alex Ershov</t>
  </si>
  <si>
    <t>carlfromchicago -</t>
  </si>
  <si>
    <t>Gary Knight</t>
  </si>
  <si>
    <t>Åšrodku tabeli nadchodzimy</t>
  </si>
  <si>
    <t>Rafael Dakkamaster</t>
  </si>
  <si>
    <t>Edgar Diaz</t>
  </si>
  <si>
    <t>Croucher Doug</t>
  </si>
  <si>
    <t>Dan Arteaga</t>
  </si>
  <si>
    <t>Cheyenne Trader</t>
  </si>
  <si>
    <t>Alex Scott</t>
  </si>
  <si>
    <t>Cameron Cooper</t>
  </si>
  <si>
    <t>Player Two</t>
  </si>
  <si>
    <t>Jimmy Bones</t>
  </si>
  <si>
    <t>Ismael Parra</t>
  </si>
  <si>
    <t>Ð¡Ð˜Ð›Ð¬Ð’ÐÐÐ•Ð¢ 2</t>
  </si>
  <si>
    <t>Steven Kimberley</t>
  </si>
  <si>
    <t>Anthony Carl Aguilar</t>
  </si>
  <si>
    <t>Sebastian Mick</t>
  </si>
  <si>
    <t>Francisco "Keran"</t>
  </si>
  <si>
    <t>Alex M</t>
  </si>
  <si>
    <t>Gerson Ruf</t>
  </si>
  <si>
    <t>Michele Zonza</t>
  </si>
  <si>
    <t>Bright Lin</t>
  </si>
  <si>
    <t>Timothy Bouta</t>
  </si>
  <si>
    <t>Vincent Röckendorf</t>
  </si>
  <si>
    <t>ðŸ€ Javier Céspedes</t>
  </si>
  <si>
    <t>Irina Hallinan</t>
  </si>
  <si>
    <t>Tyler Hilts</t>
  </si>
  <si>
    <t>Jacob Burgess</t>
  </si>
  <si>
    <t>Ben Godbold</t>
  </si>
  <si>
    <t>Alden Acrey</t>
  </si>
  <si>
    <t>Héctor Montilla</t>
  </si>
  <si>
    <t>Chris The punching gimp</t>
  </si>
  <si>
    <t>Nick Starrett</t>
  </si>
  <si>
    <t>Aaron Salo</t>
  </si>
  <si>
    <t>Iain MacNaughton</t>
  </si>
  <si>
    <t>Pablo wargaming Cabrera</t>
  </si>
  <si>
    <t>eric molins</t>
  </si>
  <si>
    <t>Bryce Worstell</t>
  </si>
  <si>
    <t>Simon C</t>
  </si>
  <si>
    <t>Dániel HegedÅ±s</t>
  </si>
  <si>
    <t>Ãlvaro Fernández</t>
  </si>
  <si>
    <t>Clifton Pope</t>
  </si>
  <si>
    <t>Stein Kåre Hellem</t>
  </si>
  <si>
    <t>Ruben Tagoya</t>
  </si>
  <si>
    <t>Kevin Long</t>
  </si>
  <si>
    <t>Simone Sbardellini</t>
  </si>
  <si>
    <t>Elmo Tinti</t>
  </si>
  <si>
    <t>Casey Carr</t>
  </si>
  <si>
    <t>Ryan Boothby-Young</t>
  </si>
  <si>
    <t>Alanidas Pardo</t>
  </si>
  <si>
    <t>Oscar Martin Lindberg</t>
  </si>
  <si>
    <t>James â€˜Gweynor' Chan</t>
  </si>
  <si>
    <t>Max Davydenko</t>
  </si>
  <si>
    <t>Sam Riffe</t>
  </si>
  <si>
    <t>Daniel Soderberg</t>
  </si>
  <si>
    <t>Fabian Moses</t>
  </si>
  <si>
    <t>Andrew Frankhuisen</t>
  </si>
  <si>
    <t>José Carlos Lledó</t>
  </si>
  <si>
    <t>jeff Ireland</t>
  </si>
  <si>
    <t>Ryan De Vaux</t>
  </si>
  <si>
    <t>David Pozuelo</t>
  </si>
  <si>
    <t>Selu Fernández</t>
  </si>
  <si>
    <t>Már Másson Maack</t>
  </si>
  <si>
    <t>Filip Nica</t>
  </si>
  <si>
    <t>Zach Palmieri</t>
  </si>
  <si>
    <t>Benjamin Gardner</t>
  </si>
  <si>
    <t>Nicholas Gire</t>
  </si>
  <si>
    <t>Josh Shipley</t>
  </si>
  <si>
    <t xml:space="preserve">PatolMejster </t>
  </si>
  <si>
    <t>Christian Mcghee</t>
  </si>
  <si>
    <t>Tobiasz Kaduk</t>
  </si>
  <si>
    <t>Lawrence Krautrer</t>
  </si>
  <si>
    <t>Piazzi Marco</t>
  </si>
  <si>
    <t>Jason Walker</t>
  </si>
  <si>
    <t>Asís Pinillos</t>
  </si>
  <si>
    <t>Robin Bjorkblad</t>
  </si>
  <si>
    <t>Jeremy Kevin</t>
  </si>
  <si>
    <t>Riccardo Ragazzini</t>
  </si>
  <si>
    <t>Harry Millar</t>
  </si>
  <si>
    <t>Sebastian Arce</t>
  </si>
  <si>
    <t>Tien Vu</t>
  </si>
  <si>
    <t>Chris McDonnell</t>
  </si>
  <si>
    <t>Scott Pfaff</t>
  </si>
  <si>
    <t>Travis C.</t>
  </si>
  <si>
    <t>Jeremy McClay</t>
  </si>
  <si>
    <t>Rob Self</t>
  </si>
  <si>
    <t>Nathaniel Davies</t>
  </si>
  <si>
    <t>Titan Moyer</t>
  </si>
  <si>
    <t>Charlie McClure</t>
  </si>
  <si>
    <t>James Scoultrip</t>
  </si>
  <si>
    <t>Zak Kilby</t>
  </si>
  <si>
    <t>Mitch McCann</t>
  </si>
  <si>
    <t xml:space="preserve">Arnaud  Bouchaud </t>
  </si>
  <si>
    <t>Victor Lozano</t>
  </si>
  <si>
    <t>Bryan Walker</t>
  </si>
  <si>
    <t>Michael Hardy</t>
  </si>
  <si>
    <t>Sam Douglas</t>
  </si>
  <si>
    <t>Gerrit Röth</t>
  </si>
  <si>
    <t>Harley Baylous</t>
  </si>
  <si>
    <t>Dave Conroy traitor</t>
  </si>
  <si>
    <t>Jonas JonesMan</t>
  </si>
  <si>
    <t>Christian Druss73</t>
  </si>
  <si>
    <t>Ted Buchanan</t>
  </si>
  <si>
    <t>Alphonso Ring</t>
  </si>
  <si>
    <t>Javier Zapico</t>
  </si>
  <si>
    <t>Luka Obuljen</t>
  </si>
  <si>
    <t>ðŸ—¡ï¸Jose Joseises</t>
  </si>
  <si>
    <t>Brie Bliss</t>
  </si>
  <si>
    <t>Ringer 1st Round</t>
  </si>
  <si>
    <t>David Tellez</t>
  </si>
  <si>
    <t>Andrew M</t>
  </si>
  <si>
    <t>Benjamin Chambe</t>
  </si>
  <si>
    <t>Bartek BielaÅ›</t>
  </si>
  <si>
    <t>Matthew T.</t>
  </si>
  <si>
    <t>Luigi Antonicelli</t>
  </si>
  <si>
    <t>Rick Hale</t>
  </si>
  <si>
    <t>Rafa Doñate Valero</t>
  </si>
  <si>
    <t>Nico 8</t>
  </si>
  <si>
    <t>Zachary Leger</t>
  </si>
  <si>
    <t>Josh Smith</t>
  </si>
  <si>
    <t>Ruby He Brenners</t>
  </si>
  <si>
    <t>Antonio Magaña Peon Chuc</t>
  </si>
  <si>
    <t>John Mohacey</t>
  </si>
  <si>
    <t>Dominic DSN</t>
  </si>
  <si>
    <t>javier concha</t>
  </si>
  <si>
    <t>Bill One</t>
  </si>
  <si>
    <t>Maxim Alekseev</t>
  </si>
  <si>
    <t>Vytos masteika</t>
  </si>
  <si>
    <t>Jacy Demore</t>
  </si>
  <si>
    <t>Luis Lopez</t>
  </si>
  <si>
    <t>Mitchell Hartley</t>
  </si>
  <si>
    <t>David Sturgeon</t>
  </si>
  <si>
    <t>Billy Cooke</t>
  </si>
  <si>
    <t>Lexi Williams</t>
  </si>
  <si>
    <t>Jamie Schaeffer</t>
  </si>
  <si>
    <t>Steve Prior</t>
  </si>
  <si>
    <t>Derek Townsend</t>
  </si>
  <si>
    <t>Jeff Mulligan</t>
  </si>
  <si>
    <t>Chris Vigneault</t>
  </si>
  <si>
    <t>Miles Turner</t>
  </si>
  <si>
    <t>Andy Glasscock</t>
  </si>
  <si>
    <t>Matthew Daniels</t>
  </si>
  <si>
    <t>Ash streten</t>
  </si>
  <si>
    <t>Leo W</t>
  </si>
  <si>
    <t>Brad McLaughlin</t>
  </si>
  <si>
    <t>Harry Rush</t>
  </si>
  <si>
    <t>Joe Barko</t>
  </si>
  <si>
    <t>Rune S⌀rensen</t>
  </si>
  <si>
    <t>Julio Martins</t>
  </si>
  <si>
    <t>Keith Jarvis</t>
  </si>
  <si>
    <t>Slimm Jimm</t>
  </si>
  <si>
    <t>Can Südor</t>
  </si>
  <si>
    <t>Marco Jácome</t>
  </si>
  <si>
    <t>Raymond Rodgers</t>
  </si>
  <si>
    <t>Dan Serpentelli</t>
  </si>
  <si>
    <t>Riley and Braydon Levine</t>
  </si>
  <si>
    <t>Travis Simpson</t>
  </si>
  <si>
    <t>Christian Moore</t>
  </si>
  <si>
    <t>Carmen Ese</t>
  </si>
  <si>
    <t>David Verjano (Dafís)</t>
  </si>
  <si>
    <t>Christian Ulf</t>
  </si>
  <si>
    <t>Víctor Puértolas Salañer</t>
  </si>
  <si>
    <t>Daniel McElwain</t>
  </si>
  <si>
    <t>Ismael Pablo Soler</t>
  </si>
  <si>
    <t>Shane Puello</t>
  </si>
  <si>
    <t>Daniel Lenzotti</t>
  </si>
  <si>
    <t>Buy In Loss</t>
  </si>
  <si>
    <t>Jordan Service</t>
  </si>
  <si>
    <t>Luke Gilks</t>
  </si>
  <si>
    <t>Stefano Martire</t>
  </si>
  <si>
    <t>Christopher Werter</t>
  </si>
  <si>
    <t>John Bain Wysocki</t>
  </si>
  <si>
    <t>Mattia Bettiol</t>
  </si>
  <si>
    <t>Bit Sterling</t>
  </si>
  <si>
    <t>ZdenÄ›k Sosík</t>
  </si>
  <si>
    <t>Moses Wilks</t>
  </si>
  <si>
    <t>Stephen Tanner</t>
  </si>
  <si>
    <t>Ian Black</t>
  </si>
  <si>
    <t>Arvid Törnqvist</t>
  </si>
  <si>
    <t>Jonathan Foley</t>
  </si>
  <si>
    <t>Mpaz Fraile (Oráculo)</t>
  </si>
  <si>
    <t>Raelyin Gott</t>
  </si>
  <si>
    <t>Paul Laffin</t>
  </si>
  <si>
    <t>Gene Raphael Tugasan</t>
  </si>
  <si>
    <t>Jason Spinks</t>
  </si>
  <si>
    <t>Chad Collier</t>
  </si>
  <si>
    <t>David Gaither</t>
  </si>
  <si>
    <t>Jerbo .</t>
  </si>
  <si>
    <t>Ð¡Ð»Ð°Ð²Ð° ÐšÐ°Ð±Ð°Ðº</t>
  </si>
  <si>
    <t>Petr â€žRewellusâ€œ Váka</t>
  </si>
  <si>
    <t>JASON MEYER</t>
  </si>
  <si>
    <t>Douglas Pocock</t>
  </si>
  <si>
    <t>kappin Jack Maiden</t>
  </si>
  <si>
    <t>dream serket</t>
  </si>
  <si>
    <t>Scott Burdett</t>
  </si>
  <si>
    <t>Manuel Chairez</t>
  </si>
  <si>
    <t>Ross Kincaid</t>
  </si>
  <si>
    <t>Lance Mutter</t>
  </si>
  <si>
    <t>Jason Ball</t>
  </si>
  <si>
    <t>Joe Burton</t>
  </si>
  <si>
    <t>Cody Wood</t>
  </si>
  <si>
    <t>Kluci z Trpaslíka</t>
  </si>
  <si>
    <t>Adrien Dupuy</t>
  </si>
  <si>
    <t xml:space="preserve">Khyl Heffernan </t>
  </si>
  <si>
    <t>Graydon Matthews</t>
  </si>
  <si>
    <t>Tim Alarcon</t>
  </si>
  <si>
    <t>Vladimir Davydenko</t>
  </si>
  <si>
    <t>Ján Moder</t>
  </si>
  <si>
    <t>Christopher  Wakeling</t>
  </si>
  <si>
    <t>Joe Betz</t>
  </si>
  <si>
    <t>Mark Karwoski</t>
  </si>
  <si>
    <t>Sebastian Crane</t>
  </si>
  <si>
    <t>Adam Baker</t>
  </si>
  <si>
    <t>Aiden Ceja</t>
  </si>
  <si>
    <t>qwrr qwrqwr</t>
  </si>
  <si>
    <t>Josue Ponce</t>
  </si>
  <si>
    <t>Tim Daugherty</t>
  </si>
  <si>
    <t>Jeremy Trujillo</t>
  </si>
  <si>
    <t>Andrew SoW</t>
  </si>
  <si>
    <t>William Mcmahon</t>
  </si>
  <si>
    <t>JACK D4NGER</t>
  </si>
  <si>
    <t>Kent Fury</t>
  </si>
  <si>
    <t>Frosty M</t>
  </si>
  <si>
    <t>Dan Ralphson</t>
  </si>
  <si>
    <t>Perry Scinta Jr</t>
  </si>
  <si>
    <t>Hadrien Baillargeon</t>
  </si>
  <si>
    <t>Cory Harding</t>
  </si>
  <si>
    <t>Michael Cole</t>
  </si>
  <si>
    <t>Mike Parker</t>
  </si>
  <si>
    <t>Michael Edwards, esq., Lord of Blackacre, Defender of the Peace, Icon of Legend</t>
  </si>
  <si>
    <t>Will Marshall</t>
  </si>
  <si>
    <t>Matthew Bricker</t>
  </si>
  <si>
    <t>Luke Cook</t>
  </si>
  <si>
    <t>Matt Willacy</t>
  </si>
  <si>
    <t>Notrek Bumass</t>
  </si>
  <si>
    <t>Kyle Barrieault</t>
  </si>
  <si>
    <t>Mario Ruiz</t>
  </si>
  <si>
    <t>Martin HerrElb Huss</t>
  </si>
  <si>
    <t>Matt Heiss</t>
  </si>
  <si>
    <t>Martijn Vermeulen</t>
  </si>
  <si>
    <t>Miguel Garcia Parrondo</t>
  </si>
  <si>
    <t>Brandon Gilliam</t>
  </si>
  <si>
    <t>Tom Dingjan</t>
  </si>
  <si>
    <t>Andrea Tessitore</t>
  </si>
  <si>
    <t>Michele Iovino</t>
  </si>
  <si>
    <t>Kenneth Cazarez</t>
  </si>
  <si>
    <t>Magnus Hermansholm</t>
  </si>
  <si>
    <t>Cameron Mactavish</t>
  </si>
  <si>
    <t>Rob Bryant</t>
  </si>
  <si>
    <t>Justin Siu</t>
  </si>
  <si>
    <t>Peter Davis</t>
  </si>
  <si>
    <t>Rowan Fitzgerald</t>
  </si>
  <si>
    <t>Nicholas Mendoza</t>
  </si>
  <si>
    <t>Brennan Joseph</t>
  </si>
  <si>
    <t>Robert Kane</t>
  </si>
  <si>
    <t>Bryan Jerzycki</t>
  </si>
  <si>
    <t>Nathan Carnett</t>
  </si>
  <si>
    <t>Gabriel Garvin</t>
  </si>
  <si>
    <t>Captain Smooth E</t>
  </si>
  <si>
    <t>Meghan Kobylka</t>
  </si>
  <si>
    <t>Jacob Burleson</t>
  </si>
  <si>
    <t>Franco franchi</t>
  </si>
  <si>
    <t>Robert Jonas</t>
  </si>
  <si>
    <t>Caywood osthaus</t>
  </si>
  <si>
    <t>Jari Mattle</t>
  </si>
  <si>
    <t>Kerry Benford</t>
  </si>
  <si>
    <t>The Slann Mann</t>
  </si>
  <si>
    <t>Chase Layman</t>
  </si>
  <si>
    <t>Rick Fernandez</t>
  </si>
  <si>
    <t>Alex Majetic</t>
  </si>
  <si>
    <t>Martin L⌀nne</t>
  </si>
  <si>
    <t>Joel Fitzpatrick</t>
  </si>
  <si>
    <t>Philip wigholm</t>
  </si>
  <si>
    <t>Anthony Zagarelos</t>
  </si>
  <si>
    <t>Mark Wong</t>
  </si>
  <si>
    <t>Todd Morrison</t>
  </si>
  <si>
    <t>James Hickel</t>
  </si>
  <si>
    <t>Tyler Clark</t>
  </si>
  <si>
    <t>Addison Vail</t>
  </si>
  <si>
    <t>Andrew Fovargue</t>
  </si>
  <si>
    <t>chris chris</t>
  </si>
  <si>
    <t>Siorac</t>
  </si>
  <si>
    <t>Parker Weber</t>
  </si>
  <si>
    <t>Jeric dela Pena</t>
  </si>
  <si>
    <t>Thomas Kolodzik</t>
  </si>
  <si>
    <t>Alexander Brunne</t>
  </si>
  <si>
    <t>Dennis "dlf" Längert</t>
  </si>
  <si>
    <t>Carlos "Licos" Delgado</t>
  </si>
  <si>
    <t>Adam Osborne</t>
  </si>
  <si>
    <t>Deca *</t>
  </si>
  <si>
    <t>James Broadbent</t>
  </si>
  <si>
    <t>Muhammad Aqil</t>
  </si>
  <si>
    <t>Alex Attwaters</t>
  </si>
  <si>
    <t>Max Bufton</t>
  </si>
  <si>
    <t>Konstantin "Porrado"</t>
  </si>
  <si>
    <t>Alexis Pulido</t>
  </si>
  <si>
    <t>Michael A</t>
  </si>
  <si>
    <t>David Iseri</t>
  </si>
  <si>
    <t>Gabriel Furskog</t>
  </si>
  <si>
    <t>Marko Holub</t>
  </si>
  <si>
    <t>Owen Starks</t>
  </si>
  <si>
    <t>Brady Mowatt</t>
  </si>
  <si>
    <t>Jason tipping</t>
  </si>
  <si>
    <t>Ryan Torres</t>
  </si>
  <si>
    <t>Zachary Lehr</t>
  </si>
  <si>
    <t>Eduardo March</t>
  </si>
  <si>
    <t>Mason Ku</t>
  </si>
  <si>
    <t>Matteo Salvatori</t>
  </si>
  <si>
    <t>Carrie Day</t>
  </si>
  <si>
    <t>William LaMagna</t>
  </si>
  <si>
    <t>Martin Sauve</t>
  </si>
  <si>
    <t>Jonathan Nymoen</t>
  </si>
  <si>
    <t>Greg Hill</t>
  </si>
  <si>
    <t>Live Tande</t>
  </si>
  <si>
    <t>Sam Grinnell</t>
  </si>
  <si>
    <t>Justin Raia</t>
  </si>
  <si>
    <t>Rodney Desjarlais</t>
  </si>
  <si>
    <t>Brad Delforce</t>
  </si>
  <si>
    <t>t ge</t>
  </si>
  <si>
    <t>Blake gloekler</t>
  </si>
  <si>
    <t>Kenneth Hammond</t>
  </si>
  <si>
    <t>Fabien Lotz</t>
  </si>
  <si>
    <t>Aidan O'Sullivan</t>
  </si>
  <si>
    <t>Christina Grimwade</t>
  </si>
  <si>
    <t xml:space="preserve">Ray Dizon </t>
  </si>
  <si>
    <t>Adam Watson</t>
  </si>
  <si>
    <t>Felix Agbigay</t>
  </si>
  <si>
    <t>Andrew Millington</t>
  </si>
  <si>
    <t>Morenus WTF</t>
  </si>
  <si>
    <t>Yves Florendo</t>
  </si>
  <si>
    <t xml:space="preserve">Rannveig Gaarden </t>
  </si>
  <si>
    <t>Dom Kuchta</t>
  </si>
  <si>
    <t>Rafael Penkalla</t>
  </si>
  <si>
    <t>Alyssa Tsang</t>
  </si>
  <si>
    <t>Peter Baptist</t>
  </si>
  <si>
    <t>Marco Parrini</t>
  </si>
  <si>
    <t>Paul Pluymen</t>
  </si>
  <si>
    <t>Rasmus Lindgren</t>
  </si>
  <si>
    <t>Graham Dow</t>
  </si>
  <si>
    <t>Zachary Beaudry</t>
  </si>
  <si>
    <t>Chris Robinson</t>
  </si>
  <si>
    <t>Jacob Castro</t>
  </si>
  <si>
    <t>Kenneth Horton</t>
  </si>
  <si>
    <t>Lane Budgell</t>
  </si>
  <si>
    <t>Norbert Brunhuber</t>
  </si>
  <si>
    <t>Raphael Bouchard</t>
  </si>
  <si>
    <t>Ashley Brown</t>
  </si>
  <si>
    <t>Neil Thomson</t>
  </si>
  <si>
    <t>Matthew Henderson</t>
  </si>
  <si>
    <t>James Clifford</t>
  </si>
  <si>
    <t>Ramon Nanez</t>
  </si>
  <si>
    <t>Omar Osorio</t>
  </si>
  <si>
    <t>Jerry Stephens</t>
  </si>
  <si>
    <t>Stuart Gould</t>
  </si>
  <si>
    <t>Robert Serafine</t>
  </si>
  <si>
    <t>Matthew Leggatt</t>
  </si>
  <si>
    <t>Matt Fellows</t>
  </si>
  <si>
    <t>Long Cà Lem</t>
  </si>
  <si>
    <t>Matt Thornhill</t>
  </si>
  <si>
    <t>Additional Person 4</t>
  </si>
  <si>
    <t>Christopher Mouhtaris</t>
  </si>
  <si>
    <t>Adam Tellbe</t>
  </si>
  <si>
    <t>Nathan Ortega</t>
  </si>
  <si>
    <t>Andrew Rothe</t>
  </si>
  <si>
    <t>Russell Gunn</t>
  </si>
  <si>
    <t>Dan Rattigan</t>
  </si>
  <si>
    <t>Karl Adebahr</t>
  </si>
  <si>
    <t>Kristopher Tyler</t>
  </si>
  <si>
    <t>Jewey Caballero</t>
  </si>
  <si>
    <t>carlo vagni</t>
  </si>
  <si>
    <t>Cody Stewart</t>
  </si>
  <si>
    <t>Patrick Norton</t>
  </si>
  <si>
    <t>Anthony Michael Lafond</t>
  </si>
  <si>
    <t>Zane May</t>
  </si>
  <si>
    <t>Richard Coomber</t>
  </si>
  <si>
    <t>Cale Thompson</t>
  </si>
  <si>
    <t>Lawrence Rich</t>
  </si>
  <si>
    <t>Marcus Bogner</t>
  </si>
  <si>
    <t>Alex Cable</t>
  </si>
  <si>
    <t>Alop Alop</t>
  </si>
  <si>
    <t>Corey Johnson</t>
  </si>
  <si>
    <t>Marcus Stolz</t>
  </si>
  <si>
    <t>Demetri Zacharakis</t>
  </si>
  <si>
    <t>Alex Canas Kinzner</t>
  </si>
  <si>
    <t>Simone Pasinetti</t>
  </si>
  <si>
    <t>Joshua Martin</t>
  </si>
  <si>
    <t>Javi Céspedes</t>
  </si>
  <si>
    <t>Gracjan Kaminski</t>
  </si>
  <si>
    <t>Luciano Anzilutti</t>
  </si>
  <si>
    <t>Raúl Galán</t>
  </si>
  <si>
    <t>Brandon Cornwell</t>
  </si>
  <si>
    <t>JOSEPH PERRY</t>
  </si>
  <si>
    <t>Joseph Goodman</t>
  </si>
  <si>
    <t>Brendan McGhan</t>
  </si>
  <si>
    <t>Ian Garden</t>
  </si>
  <si>
    <t>Aaron "The Ringer" Dayley</t>
  </si>
  <si>
    <t>Sebastian Jansta</t>
  </si>
  <si>
    <t>Dominik Kovár</t>
  </si>
  <si>
    <t>Andreas Nicolay</t>
  </si>
  <si>
    <t>Owen Dyson</t>
  </si>
  <si>
    <t>Davide Trevisan</t>
  </si>
  <si>
    <t>Tim Gillissen</t>
  </si>
  <si>
    <t>Bernhard Beheim</t>
  </si>
  <si>
    <t>Josh Koenig</t>
  </si>
  <si>
    <t>Ross Heeley</t>
  </si>
  <si>
    <t>Panda .</t>
  </si>
  <si>
    <t>Luis Dominguez</t>
  </si>
  <si>
    <t>Player 2</t>
  </si>
  <si>
    <t>Talis Dougherty</t>
  </si>
  <si>
    <t>Sam Montgomery</t>
  </si>
  <si>
    <t>Michael Ahle</t>
  </si>
  <si>
    <t>Ashe Knight</t>
  </si>
  <si>
    <t>morgan smith</t>
  </si>
  <si>
    <t>Noogvember Ringer</t>
  </si>
  <si>
    <t>Octavia G</t>
  </si>
  <si>
    <t>Arturo Tugores Felipe</t>
  </si>
  <si>
    <t>Dale Clemence</t>
  </si>
  <si>
    <t>Justin Roberson</t>
  </si>
  <si>
    <t>Chris Grafton</t>
  </si>
  <si>
    <t>Rick Steinhauer</t>
  </si>
  <si>
    <t>Nick Murphey</t>
  </si>
  <si>
    <t>Calvin Clarke</t>
  </si>
  <si>
    <t>Order Of Iron</t>
  </si>
  <si>
    <t>Remi Trana</t>
  </si>
  <si>
    <t>Darius Zacharakis</t>
  </si>
  <si>
    <t>David Solanelles</t>
  </si>
  <si>
    <t>Neil Pritchard</t>
  </si>
  <si>
    <t>Filip Švára</t>
  </si>
  <si>
    <t>Senshi Shiroi</t>
  </si>
  <si>
    <t>Rodney Dwyer</t>
  </si>
  <si>
    <t>Assaf Eran</t>
  </si>
  <si>
    <t>Arron Chand</t>
  </si>
  <si>
    <t>Seán Gregg</t>
  </si>
  <si>
    <t>Manuel Ruiz</t>
  </si>
  <si>
    <t>HráÄ wafa</t>
  </si>
  <si>
    <t>mads brynnum</t>
  </si>
  <si>
    <t>Alexander Linn</t>
  </si>
  <si>
    <t>Dummy 2</t>
  </si>
  <si>
    <t>Ricardo Trejo</t>
  </si>
  <si>
    <t>Erik Chambers</t>
  </si>
  <si>
    <t>Niklas Brandt</t>
  </si>
  <si>
    <t>Gabriel Parsons</t>
  </si>
  <si>
    <t>Larry Reagan</t>
  </si>
  <si>
    <t>critter hernandez cruz</t>
  </si>
  <si>
    <t>Tommy Beyer-Bowden</t>
  </si>
  <si>
    <t>Ringer 1</t>
  </si>
  <si>
    <t>Pablo Garran Pablos</t>
  </si>
  <si>
    <t>Andrew Exton</t>
  </si>
  <si>
    <t>Aaron Velazquez</t>
  </si>
  <si>
    <t>Bryce Welter</t>
  </si>
  <si>
    <t>Felipe Cornejo</t>
  </si>
  <si>
    <t>Matthew Rudkin</t>
  </si>
  <si>
    <t>Kyle O'Donnell</t>
  </si>
  <si>
    <t>caleb Williamson</t>
  </si>
  <si>
    <t>Daniel Carlsén</t>
  </si>
  <si>
    <t>Marco Rega</t>
  </si>
  <si>
    <t>Luis López Pérez</t>
  </si>
  <si>
    <t>Ringer VonRingersen</t>
  </si>
  <si>
    <t>Llop Gris</t>
  </si>
  <si>
    <t>Raul Negron</t>
  </si>
  <si>
    <t>Terence Cheng</t>
  </si>
  <si>
    <t>Nick McMorrow</t>
  </si>
  <si>
    <t>Sam Virkelaget</t>
  </si>
  <si>
    <t>Àlex Cardeña</t>
  </si>
  <si>
    <t>Anthony Greenman</t>
  </si>
  <si>
    <t xml:space="preserve">Lewis  Pennington </t>
  </si>
  <si>
    <t>Daryl Innes</t>
  </si>
  <si>
    <t>Rene Trinidad</t>
  </si>
  <si>
    <t>Arthur Hays</t>
  </si>
  <si>
    <t>Eric Caramancion</t>
  </si>
  <si>
    <t>callum sinclair</t>
  </si>
  <si>
    <t>Jonny Mullins</t>
  </si>
  <si>
    <t>Johnathen Parrott</t>
  </si>
  <si>
    <t>Manuel Becerra</t>
  </si>
  <si>
    <t>Jacob Turner-Steele</t>
  </si>
  <si>
    <t>John Canton</t>
  </si>
  <si>
    <t>Maxime Henri</t>
  </si>
  <si>
    <t>Emmanuel Pasana</t>
  </si>
  <si>
    <t>Ricky Arevalo Jr</t>
  </si>
  <si>
    <t>Kyran Holt</t>
  </si>
  <si>
    <t>Carlos Estribio Gil</t>
  </si>
  <si>
    <t>Keith Bonneau</t>
  </si>
  <si>
    <t>Giovanni Fabris</t>
  </si>
  <si>
    <t>Nick Giles</t>
  </si>
  <si>
    <t>Matthew Makohin</t>
  </si>
  <si>
    <t>Steve Langley</t>
  </si>
  <si>
    <t>Lukas Kranz</t>
  </si>
  <si>
    <t>Felix Kaut</t>
  </si>
  <si>
    <t>clint lovell</t>
  </si>
  <si>
    <t>Daniel Duill</t>
  </si>
  <si>
    <t>Katie Dowling</t>
  </si>
  <si>
    <t>Davide Di Nanno</t>
  </si>
  <si>
    <t>Marc Fournier</t>
  </si>
  <si>
    <t>Harrison Crawford</t>
  </si>
  <si>
    <t>Craig Stueber</t>
  </si>
  <si>
    <t>Alex Murray</t>
  </si>
  <si>
    <t>Wil Taylor</t>
  </si>
  <si>
    <t>John Björkman</t>
  </si>
  <si>
    <t>Adam Engel</t>
  </si>
  <si>
    <t>Robert Landau</t>
  </si>
  <si>
    <t xml:space="preserve">Keir Simpson </t>
  </si>
  <si>
    <t>Joseph Dowling</t>
  </si>
  <si>
    <t>Andrew Wilde</t>
  </si>
  <si>
    <t>Arun Mistry</t>
  </si>
  <si>
    <t>Justin Lane</t>
  </si>
  <si>
    <t>Mauro Gonzalez</t>
  </si>
  <si>
    <t>angel arbelo</t>
  </si>
  <si>
    <t>Jacob Wait</t>
  </si>
  <si>
    <t>Jonathan Berthier</t>
  </si>
  <si>
    <t>Teo Lara</t>
  </si>
  <si>
    <t>Clint Turney</t>
  </si>
  <si>
    <t>Kelvin Makepeace</t>
  </si>
  <si>
    <t>Stephen Harding</t>
  </si>
  <si>
    <t>Jackson Oates</t>
  </si>
  <si>
    <t>Jack Myers</t>
  </si>
  <si>
    <t>Jordan Maw</t>
  </si>
  <si>
    <t>Devante Loy</t>
  </si>
  <si>
    <t>Quique Villano</t>
  </si>
  <si>
    <t>Josh Jacobo</t>
  </si>
  <si>
    <t>Sergio M</t>
  </si>
  <si>
    <t>Matt Gage</t>
  </si>
  <si>
    <t>Alex Jennings</t>
  </si>
  <si>
    <t>Ruben Gregori</t>
  </si>
  <si>
    <t>Chris Tomlin</t>
  </si>
  <si>
    <t>Brett Zippay</t>
  </si>
  <si>
    <t>David Hughes</t>
  </si>
  <si>
    <t>Cole Anders</t>
  </si>
  <si>
    <t>Ethan Anderson</t>
  </si>
  <si>
    <t>Matthew Wildman - Bradshaw</t>
  </si>
  <si>
    <t>Jason Isbell</t>
  </si>
  <si>
    <t>Simon Lothair</t>
  </si>
  <si>
    <t>Thibault Lefebvre</t>
  </si>
  <si>
    <t>Eli Arias</t>
  </si>
  <si>
    <t>Aidan Petanic</t>
  </si>
  <si>
    <t>Chris Daykin</t>
  </si>
  <si>
    <t>David Joria</t>
  </si>
  <si>
    <t>Dylan Universe</t>
  </si>
  <si>
    <t>Matteo Semproli</t>
  </si>
  <si>
    <t>Luke Evans</t>
  </si>
  <si>
    <t>Zach Faunce</t>
  </si>
  <si>
    <t>James Bartsch</t>
  </si>
  <si>
    <t>Jaakko Pönni</t>
  </si>
  <si>
    <t>Tyler Goodyear</t>
  </si>
  <si>
    <t>Joseph Asplet</t>
  </si>
  <si>
    <t>Chris Dalisay</t>
  </si>
  <si>
    <t>Linton Harrison</t>
  </si>
  <si>
    <t>Brendan Knartzer</t>
  </si>
  <si>
    <t>Rene Weilguni</t>
  </si>
  <si>
    <t>Paul Simpson</t>
  </si>
  <si>
    <t>Daniel Garcia Ruiz</t>
  </si>
  <si>
    <t>Andrew Hair</t>
  </si>
  <si>
    <t>Juan Delgado</t>
  </si>
  <si>
    <t>Patrick Oretega</t>
  </si>
  <si>
    <t>jon price</t>
  </si>
  <si>
    <t>Bronson James</t>
  </si>
  <si>
    <t>Jonny Hellman</t>
  </si>
  <si>
    <t>Mark Daniels</t>
  </si>
  <si>
    <t>Sara Díaz Suárez</t>
  </si>
  <si>
    <t>Doug Williamson</t>
  </si>
  <si>
    <t>Sebastian åkerstedt</t>
  </si>
  <si>
    <t>Thomas Langer</t>
  </si>
  <si>
    <t>Arnau "Troya" Troyano</t>
  </si>
  <si>
    <t>Alex Rivera</t>
  </si>
  <si>
    <t>Little Dusty</t>
  </si>
  <si>
    <t>Nick Tinklin</t>
  </si>
  <si>
    <t>Austin McCafferty</t>
  </si>
  <si>
    <t>Teseo Ferretti</t>
  </si>
  <si>
    <t>Rodier Mathieu</t>
  </si>
  <si>
    <t>Dave Oâ€™Neill</t>
  </si>
  <si>
    <t>Harry Fitzsimmons</t>
  </si>
  <si>
    <t>Jason Zajac</t>
  </si>
  <si>
    <t>Constantine Greanias</t>
  </si>
  <si>
    <t>Borja Soriano</t>
  </si>
  <si>
    <t>Matthew Price</t>
  </si>
  <si>
    <t>Karl Fairbrother</t>
  </si>
  <si>
    <t>Anthony Woods</t>
  </si>
  <si>
    <t>alejandro ruiz</t>
  </si>
  <si>
    <t>Lucas Study</t>
  </si>
  <si>
    <t>Pititaj JEWSAWUSDE</t>
  </si>
  <si>
    <t>Chris Feazel-Orr</t>
  </si>
  <si>
    <t>Juan Gamino</t>
  </si>
  <si>
    <t>Joe Purcell</t>
  </si>
  <si>
    <t>Adam Hatfield</t>
  </si>
  <si>
    <t>Andy Slocum</t>
  </si>
  <si>
    <t>Jose.M Benzo</t>
  </si>
  <si>
    <t>C Fonseca</t>
  </si>
  <si>
    <t>Eddy Cho</t>
  </si>
  <si>
    <t>Cuervo cuervo</t>
  </si>
  <si>
    <t>Dominik VojtuÅ¡</t>
  </si>
  <si>
    <t>Tyler Baruffi</t>
  </si>
  <si>
    <t>Luis Betancourt</t>
  </si>
  <si>
    <t>Ash Waldron</t>
  </si>
  <si>
    <t>lukas tyler</t>
  </si>
  <si>
    <t>Taylor Elkins</t>
  </si>
  <si>
    <t>Will Delozier</t>
  </si>
  <si>
    <t>Edgardo Navidad</t>
  </si>
  <si>
    <t>Fabrizio Oddone</t>
  </si>
  <si>
    <t>Dave Kane</t>
  </si>
  <si>
    <t>Oscar Mendoza</t>
  </si>
  <si>
    <t>Xavi Arbolitos</t>
  </si>
  <si>
    <t>Jon Barmore</t>
  </si>
  <si>
    <t>Jake Hill</t>
  </si>
  <si>
    <t>George Bellwood</t>
  </si>
  <si>
    <t>william Van Sweetin</t>
  </si>
  <si>
    <t>Patrick Ledford</t>
  </si>
  <si>
    <t>Dan Nix</t>
  </si>
  <si>
    <t>Larz Lock</t>
  </si>
  <si>
    <t>David Straw</t>
  </si>
  <si>
    <t>Alejandro López</t>
  </si>
  <si>
    <t>Nick Ross</t>
  </si>
  <si>
    <t>Amanda Hennessey</t>
  </si>
  <si>
    <t>Griffin Barboro</t>
  </si>
  <si>
    <t>Corey McDonald</t>
  </si>
  <si>
    <t>Marc Tigges</t>
  </si>
  <si>
    <t>Alberto Villatrola</t>
  </si>
  <si>
    <t>James Sides</t>
  </si>
  <si>
    <t>Killer Keith Lawson</t>
  </si>
  <si>
    <t>Nic Gonzalez</t>
  </si>
  <si>
    <t>Jesús Barberá</t>
  </si>
  <si>
    <t>Jesse North</t>
  </si>
  <si>
    <t>Rian Lukeman</t>
  </si>
  <si>
    <t>Mac Peters</t>
  </si>
  <si>
    <t>Michele Tepedino</t>
  </si>
  <si>
    <t>Pablo Molina</t>
  </si>
  <si>
    <t>EL PAPO</t>
  </si>
  <si>
    <t>Pholtergate Adrian del Campo</t>
  </si>
  <si>
    <t>Tom Naylor</t>
  </si>
  <si>
    <t>Dalton Bush</t>
  </si>
  <si>
    <t>TJ Sabath</t>
  </si>
  <si>
    <t>Bing Torrance</t>
  </si>
  <si>
    <t>Randy Longoria</t>
  </si>
  <si>
    <t>ryan gallaher</t>
  </si>
  <si>
    <t>Matthew Meléndez</t>
  </si>
  <si>
    <t>adrian nowak</t>
  </si>
  <si>
    <t>George Botelho</t>
  </si>
  <si>
    <t>Simon Fuglsang</t>
  </si>
  <si>
    <t>Nick Stubbe</t>
  </si>
  <si>
    <t>Sam McGrath</t>
  </si>
  <si>
    <t>Jeffrey Schmit</t>
  </si>
  <si>
    <t>Florian Nguyen</t>
  </si>
  <si>
    <t>Nicholas Kreitman</t>
  </si>
  <si>
    <t>Colin Jarrell</t>
  </si>
  <si>
    <t>Scott Cernicek</t>
  </si>
  <si>
    <t>James Jackson</t>
  </si>
  <si>
    <t>Marcos Stormcast</t>
  </si>
  <si>
    <t>Alvaro Duran Costas</t>
  </si>
  <si>
    <t>Adam Bollinger</t>
  </si>
  <si>
    <t>Noah Olmeda</t>
  </si>
  <si>
    <t>Ryan Copley</t>
  </si>
  <si>
    <t>Sean Ahn</t>
  </si>
  <si>
    <t>Russell Ede</t>
  </si>
  <si>
    <t>kurt hindman ii</t>
  </si>
  <si>
    <t>Jacob Fenton</t>
  </si>
  <si>
    <t>Dustin Luther</t>
  </si>
  <si>
    <t>Zach Sromalla</t>
  </si>
  <si>
    <t>Dan O'Day</t>
  </si>
  <si>
    <t>Alexander H⌀yer</t>
  </si>
  <si>
    <t>Richard Warmington</t>
  </si>
  <si>
    <t xml:space="preserve">Mike Upton </t>
  </si>
  <si>
    <t>Jason Hutchison</t>
  </si>
  <si>
    <t>Thomas Potter</t>
  </si>
  <si>
    <t>Arnstein Bryn</t>
  </si>
  <si>
    <t>Chris Atkinson</t>
  </si>
  <si>
    <t>Neil Lavelle</t>
  </si>
  <si>
    <t>James Hogan</t>
  </si>
  <si>
    <t>Emanuele Ragazzi</t>
  </si>
  <si>
    <t>Megan Prior-Pfeifer</t>
  </si>
  <si>
    <t>Espen Hundsnes</t>
  </si>
  <si>
    <t>Dzaki Safaruan</t>
  </si>
  <si>
    <t>Nathaniel Martin</t>
  </si>
  <si>
    <t>Juanma Morientes</t>
  </si>
  <si>
    <t>Marinaio Chianello</t>
  </si>
  <si>
    <t>Anton</t>
  </si>
  <si>
    <t>Miguel Aparicio Resco</t>
  </si>
  <si>
    <t>Øystein Huse</t>
  </si>
  <si>
    <t>Stuart Hill</t>
  </si>
  <si>
    <t>Andreas Garofalakis</t>
  </si>
  <si>
    <t>Arne Petermann</t>
  </si>
  <si>
    <t>Roberto Man</t>
  </si>
  <si>
    <t>Paolo Gariboldi</t>
  </si>
  <si>
    <t>Tobias Richtet</t>
  </si>
  <si>
    <t>Alejandro Trinidad</t>
  </si>
  <si>
    <t>Chris Nellis</t>
  </si>
  <si>
    <t>Gonzalo Hermida</t>
  </si>
  <si>
    <t>Cameron W</t>
  </si>
  <si>
    <t>Carlos Acosta-Aponte</t>
  </si>
  <si>
    <t>Anthony Bukovscak</t>
  </si>
  <si>
    <t>Slaughter Goblin</t>
  </si>
  <si>
    <t>Vincent Penberthy</t>
  </si>
  <si>
    <t>Kyle Thiessen</t>
  </si>
  <si>
    <t>Medrakkid Fletcher</t>
  </si>
  <si>
    <t>Joe Palmer</t>
  </si>
  <si>
    <t>Benjamin Thieme</t>
  </si>
  <si>
    <t>Philip fortin</t>
  </si>
  <si>
    <t>Mario Pintado</t>
  </si>
  <si>
    <t>Greg Kahle</t>
  </si>
  <si>
    <t>Jay Watson</t>
  </si>
  <si>
    <t>Ryan Moody</t>
  </si>
  <si>
    <t>Graeme Harris</t>
  </si>
  <si>
    <t>Mariusz MÅ‚yÅ„czak</t>
  </si>
  <si>
    <t>Brian Gehring</t>
  </si>
  <si>
    <t>David Rennie</t>
  </si>
  <si>
    <t>Mario López Abril</t>
  </si>
  <si>
    <t>Pablo Feuillerat</t>
  </si>
  <si>
    <t>Andrew M Brennen</t>
  </si>
  <si>
    <t>Matt Gammie</t>
  </si>
  <si>
    <t>chrissian viberg</t>
  </si>
  <si>
    <t>Lachlan Jago</t>
  </si>
  <si>
    <t>John Jaques</t>
  </si>
  <si>
    <t>Mark Scrhamm</t>
  </si>
  <si>
    <t>Daniel Pinto</t>
  </si>
  <si>
    <t>Dan Smart</t>
  </si>
  <si>
    <t>Robert Elliott</t>
  </si>
  <si>
    <t>Tom Care</t>
  </si>
  <si>
    <t>Trevor Sesvold</t>
  </si>
  <si>
    <t>Jörg Wiesemann</t>
  </si>
  <si>
    <t>Frank Genito</t>
  </si>
  <si>
    <t>Jarrid Blum</t>
  </si>
  <si>
    <t>Cédric Godbout-Simard</t>
  </si>
  <si>
    <t>Alexander Carley</t>
  </si>
  <si>
    <t>Thomas Mc Bride</t>
  </si>
  <si>
    <t>Robert Eveby</t>
  </si>
  <si>
    <t>Iñigo Ruiz de Apodaca</t>
  </si>
  <si>
    <t>Davide Chieffo</t>
  </si>
  <si>
    <t>Ronan Rogers</t>
  </si>
  <si>
    <t>Riccardo Bassi</t>
  </si>
  <si>
    <t>Johnathan Prose</t>
  </si>
  <si>
    <t>Jesse Fox</t>
  </si>
  <si>
    <t>Fabio PANICUCCI</t>
  </si>
  <si>
    <t>Nathan Rollins</t>
  </si>
  <si>
    <t>Santi Soto</t>
  </si>
  <si>
    <t>Jaime Fernandez</t>
  </si>
  <si>
    <t>Jeffy Schau</t>
  </si>
  <si>
    <t>Chris Jones</t>
  </si>
  <si>
    <t>Natalie Dodd</t>
  </si>
  <si>
    <t>Oliver Toms</t>
  </si>
  <si>
    <t>2 2</t>
  </si>
  <si>
    <t>Miles Dufrasne</t>
  </si>
  <si>
    <t>Luke Burrough</t>
  </si>
  <si>
    <t>Alexander Martínez García</t>
  </si>
  <si>
    <t>Rafael Villergas</t>
  </si>
  <si>
    <t>Damian Dean</t>
  </si>
  <si>
    <t>Wallace Fajardo</t>
  </si>
  <si>
    <t>Michael Camin</t>
  </si>
  <si>
    <t>Alvaro Salvador</t>
  </si>
  <si>
    <t>Brayden Shaw</t>
  </si>
  <si>
    <t>Mike Essam</t>
  </si>
  <si>
    <t>Charles Howard</t>
  </si>
  <si>
    <t>William Andersson</t>
  </si>
  <si>
    <t>Mikey  Hollis</t>
  </si>
  <si>
    <t>Robert Törnqvist</t>
  </si>
  <si>
    <t>Jason Grenier</t>
  </si>
  <si>
    <t>Ghomas Tuan</t>
  </si>
  <si>
    <t>Nicole Tschurl</t>
  </si>
  <si>
    <t>nathan Wilson</t>
  </si>
  <si>
    <t>Toni Anic</t>
  </si>
  <si>
    <t>wofi lopez</t>
  </si>
  <si>
    <t>fred fred</t>
  </si>
  <si>
    <t>Jacob Zimny</t>
  </si>
  <si>
    <t>Dustin Morgan</t>
  </si>
  <si>
    <t>Daniel Schulz</t>
  </si>
  <si>
    <t>Joe Lock</t>
  </si>
  <si>
    <t>Matteo Masi</t>
  </si>
  <si>
    <t>Fernie Lopez</t>
  </si>
  <si>
    <t>Ferran Martinez</t>
  </si>
  <si>
    <t>Taylor Bishop</t>
  </si>
  <si>
    <t>Martin Félix González Pradera</t>
  </si>
  <si>
    <t>Martin Simpson</t>
  </si>
  <si>
    <t>Sam Dyehouse</t>
  </si>
  <si>
    <t>Timo Denkhaus</t>
  </si>
  <si>
    <t>Nathaniel (Nate) Rose</t>
  </si>
  <si>
    <t>Keith LaRue</t>
  </si>
  <si>
    <t>Scott Blanco</t>
  </si>
  <si>
    <t>Jason Maddox</t>
  </si>
  <si>
    <t>Ion Popian</t>
  </si>
  <si>
    <t>Thor Kastanek</t>
  </si>
  <si>
    <t>Darru PACE</t>
  </si>
  <si>
    <t>Steven Rainey</t>
  </si>
  <si>
    <t>Morten Holst</t>
  </si>
  <si>
    <t>Aidan Mc Donagh</t>
  </si>
  <si>
    <t>Robert White</t>
  </si>
  <si>
    <t>David Correa</t>
  </si>
  <si>
    <t>Chris Townshend</t>
  </si>
  <si>
    <t>Scott Stuntzner</t>
  </si>
  <si>
    <t>Jake Nickey</t>
  </si>
  <si>
    <t>Sean Carr</t>
  </si>
  <si>
    <t>Dominik Toth</t>
  </si>
  <si>
    <t>Isaac Castro</t>
  </si>
  <si>
    <t>Ehud Buch</t>
  </si>
  <si>
    <t>Alan White</t>
  </si>
  <si>
    <t>Emmet Patton</t>
  </si>
  <si>
    <t>Alessio Posar</t>
  </si>
  <si>
    <t>Johan Strandh</t>
  </si>
  <si>
    <t>Stephen Ogilvie</t>
  </si>
  <si>
    <t>Noah Giles</t>
  </si>
  <si>
    <t>Harolds Rivers</t>
  </si>
  <si>
    <t>Nicole Fairbrother</t>
  </si>
  <si>
    <t>Mark Raymond</t>
  </si>
  <si>
    <t>Euge Carbonell</t>
  </si>
  <si>
    <t>George Robinson</t>
  </si>
  <si>
    <t>Henrik Becker Hjärp</t>
  </si>
  <si>
    <t>Chasity Cueto</t>
  </si>
  <si>
    <t>Victor Chmykhalo</t>
  </si>
  <si>
    <t>Corey Miciunas</t>
  </si>
  <si>
    <t>ÄŒenÄ›k</t>
  </si>
  <si>
    <t>Eric Mullis</t>
  </si>
  <si>
    <t>Marc Potter</t>
  </si>
  <si>
    <t>Cédric St-Onge</t>
  </si>
  <si>
    <t>Marco Antoniotti</t>
  </si>
  <si>
    <t>Tom Kliewer</t>
  </si>
  <si>
    <t>Dominic Ethier</t>
  </si>
  <si>
    <t>Cameron Lightfoot</t>
  </si>
  <si>
    <t>Taylor Huss</t>
  </si>
  <si>
    <t>Grant Faulkner</t>
  </si>
  <si>
    <t>Fre Wu</t>
  </si>
  <si>
    <t>Geoffrey Broadhead</t>
  </si>
  <si>
    <t>Nacho SG</t>
  </si>
  <si>
    <t>Zackary Castle</t>
  </si>
  <si>
    <t>Diego Ravelo Díaz</t>
  </si>
  <si>
    <t>Steve Kwik</t>
  </si>
  <si>
    <t>Matt Snyder</t>
  </si>
  <si>
    <t>Benjamin Duffy</t>
  </si>
  <si>
    <t>Steven Mendivil</t>
  </si>
  <si>
    <t>Chris Parke</t>
  </si>
  <si>
    <t>Fate Wilson</t>
  </si>
  <si>
    <t>Riccardo Ruggiano</t>
  </si>
  <si>
    <t>Dave Conant</t>
  </si>
  <si>
    <t>Jonathan Straw</t>
  </si>
  <si>
    <t>Nick New</t>
  </si>
  <si>
    <t>Breanna gunning</t>
  </si>
  <si>
    <t>Christian Rodríguez Perez</t>
  </si>
  <si>
    <t>Michael Knowles</t>
  </si>
  <si>
    <t>Jay Ashford</t>
  </si>
  <si>
    <t>Forest Stockman</t>
  </si>
  <si>
    <t>Andy Brown</t>
  </si>
  <si>
    <t>Javi Gallardo</t>
  </si>
  <si>
    <t>Adam Hagler</t>
  </si>
  <si>
    <t>Tim Bahr</t>
  </si>
  <si>
    <t>Patrick Ferraro</t>
  </si>
  <si>
    <t>Chema Triguero Morilla</t>
  </si>
  <si>
    <t>Robert Hansen</t>
  </si>
  <si>
    <t>Conner Stevens</t>
  </si>
  <si>
    <t>Joe Overton</t>
  </si>
  <si>
    <t>Bradley Travis</t>
  </si>
  <si>
    <t>Chris Zegel</t>
  </si>
  <si>
    <t>Andrea Bianchi</t>
  </si>
  <si>
    <t>Bity Bity</t>
  </si>
  <si>
    <t>Antoine Guevin</t>
  </si>
  <si>
    <t>Riccardo Gambaruto</t>
  </si>
  <si>
    <t>Conrad Echemann</t>
  </si>
  <si>
    <t>Simone Bellin</t>
  </si>
  <si>
    <t>Valérie Rhainds</t>
  </si>
  <si>
    <t>Cristian Ionescu</t>
  </si>
  <si>
    <t>Kenny P-M</t>
  </si>
  <si>
    <t>Giacomo Romano</t>
  </si>
  <si>
    <t>Václav Šejnoha</t>
  </si>
  <si>
    <t>Matteo Rivoltella</t>
  </si>
  <si>
    <t>Alejandro Nuevo</t>
  </si>
  <si>
    <t>Daniel Blackk</t>
  </si>
  <si>
    <t>Bill Martin</t>
  </si>
  <si>
    <t>Rov M.</t>
  </si>
  <si>
    <t>Francesco Testa</t>
  </si>
  <si>
    <t>Derek Laplume</t>
  </si>
  <si>
    <t>Joshua Pannell</t>
  </si>
  <si>
    <t>steve shapiro</t>
  </si>
  <si>
    <t>Patric Gruber</t>
  </si>
  <si>
    <t>Rolly D</t>
  </si>
  <si>
    <t>(Uge) Eugenio Espinosa Conesa</t>
  </si>
  <si>
    <t>jonny poyser</t>
  </si>
  <si>
    <t>Tavo Puebla</t>
  </si>
  <si>
    <t>Aaron Kane</t>
  </si>
  <si>
    <t>Tyler Brown</t>
  </si>
  <si>
    <t>Caspar Nilsholm</t>
  </si>
  <si>
    <t>Szymon Slawicz</t>
  </si>
  <si>
    <t>Lloyd Harvey</t>
  </si>
  <si>
    <t>Isaac Caldwell</t>
  </si>
  <si>
    <t>Alex Houlden</t>
  </si>
  <si>
    <t>Cole Lutz</t>
  </si>
  <si>
    <t>Torin Smeltzer</t>
  </si>
  <si>
    <t>Kyle Breeden</t>
  </si>
  <si>
    <t>Tom Nicholls</t>
  </si>
  <si>
    <t>alex mcwhinnie</t>
  </si>
  <si>
    <t>Chris Hale</t>
  </si>
  <si>
    <t>Dale Chartrand</t>
  </si>
  <si>
    <t>Alex Celada Pelayo</t>
  </si>
  <si>
    <t>Nathan Preston</t>
  </si>
  <si>
    <t>Morten Christensen</t>
  </si>
  <si>
    <t>Agnes Feher</t>
  </si>
  <si>
    <t>jason holly</t>
  </si>
  <si>
    <t>christopher devou</t>
  </si>
  <si>
    <t>Rupert Gaskell</t>
  </si>
  <si>
    <t>Daniel Sellers</t>
  </si>
  <si>
    <t>javier cespedes</t>
  </si>
  <si>
    <t>Andrew Rutherford</t>
  </si>
  <si>
    <t>Jakub Kohutek</t>
  </si>
  <si>
    <t>Dawson Ivison</t>
  </si>
  <si>
    <t>Travis Weyforth</t>
  </si>
  <si>
    <t>Jorn Bergstrom</t>
  </si>
  <si>
    <t>Andrew Spencer</t>
  </si>
  <si>
    <t>Luis El Humilde</t>
  </si>
  <si>
    <t>Shane Sherovo</t>
  </si>
  <si>
    <t>Radim Šlapanský</t>
  </si>
  <si>
    <t>Stew Hilton</t>
  </si>
  <si>
    <t>Elis Mitchell - Langford</t>
  </si>
  <si>
    <t>Patrick Maulhardt</t>
  </si>
  <si>
    <t>Tim Baker</t>
  </si>
  <si>
    <t>Robert Woods</t>
  </si>
  <si>
    <t>Erwin Rietberg</t>
  </si>
  <si>
    <t>Alejandro Davidson</t>
  </si>
  <si>
    <t>Nathan Wheatland</t>
  </si>
  <si>
    <t>Ricki Comaskey</t>
  </si>
  <si>
    <t>David Maddox</t>
  </si>
  <si>
    <t>charles stormcast</t>
  </si>
  <si>
    <t>Ricardo Pereira</t>
  </si>
  <si>
    <t>Euan Hogg</t>
  </si>
  <si>
    <t>Calum Boal</t>
  </si>
  <si>
    <t>Dan, Tom &amp; Baz</t>
  </si>
  <si>
    <t>Samuel Whyte</t>
  </si>
  <si>
    <t>Andrés Gutiérrez</t>
  </si>
  <si>
    <t>Anthony Dean</t>
  </si>
  <si>
    <t>Tom Waller</t>
  </si>
  <si>
    <t>Ludo Vez</t>
  </si>
  <si>
    <t>Louis Moll</t>
  </si>
  <si>
    <t>Henry  Bieber</t>
  </si>
  <si>
    <t>Laurent Ste-Marie</t>
  </si>
  <si>
    <t>Edmund Alcock</t>
  </si>
  <si>
    <t>Kane Burchill</t>
  </si>
  <si>
    <t>Ollie Baker</t>
  </si>
  <si>
    <t>Jordi Vendrell</t>
  </si>
  <si>
    <t>Diego Calderon</t>
  </si>
  <si>
    <t>Barney Cropper</t>
  </si>
  <si>
    <t>Charles Holbrook</t>
  </si>
  <si>
    <t>Florian Urrigshardt</t>
  </si>
  <si>
    <t>Archie Robinson</t>
  </si>
  <si>
    <t>Ian  Hodgson-King</t>
  </si>
  <si>
    <t>Pawel Andruszkiewicz</t>
  </si>
  <si>
    <t>Robert Shepherd</t>
  </si>
  <si>
    <t>James Johanek</t>
  </si>
  <si>
    <t>corbin cannon</t>
  </si>
  <si>
    <t>Pablo de Lózar</t>
  </si>
  <si>
    <t>Alessandro Lattanzi</t>
  </si>
  <si>
    <t>Alex Sherman</t>
  </si>
  <si>
    <t>Lucas Formica</t>
  </si>
  <si>
    <t>Kyle Busekros</t>
  </si>
  <si>
    <t>Curtis Murley</t>
  </si>
  <si>
    <t>Sam Spires</t>
  </si>
  <si>
    <t>S⌀ren Kragh</t>
  </si>
  <si>
    <t>Gabriel García</t>
  </si>
  <si>
    <t>Wesley Torpey</t>
  </si>
  <si>
    <t>Tyler Dixon</t>
  </si>
  <si>
    <t>Sean Parascandolo</t>
  </si>
  <si>
    <t>Daniel Santillana Fernandez</t>
  </si>
  <si>
    <t>Ð®Ñ€Ð° Ð‘Ð°Ð²ÑƒÐ»Ð°</t>
  </si>
  <si>
    <t>Joe Paruzinski</t>
  </si>
  <si>
    <t>Paul Bul</t>
  </si>
  <si>
    <t>Cody Barrows</t>
  </si>
  <si>
    <t>Alvaro Varo</t>
  </si>
  <si>
    <t>Vincent Pinaud</t>
  </si>
  <si>
    <t>Stuart Zoroneck</t>
  </si>
  <si>
    <t>Jack Renschler</t>
  </si>
  <si>
    <t>Daniel  Lane</t>
  </si>
  <si>
    <t>Jerrick Taganap</t>
  </si>
  <si>
    <t>Max Bratt</t>
  </si>
  <si>
    <t>Dan Botting</t>
  </si>
  <si>
    <t>Adam Choyke</t>
  </si>
  <si>
    <t>Brad Robertson</t>
  </si>
  <si>
    <t>Przemek Lewtak</t>
  </si>
  <si>
    <t>Gino Gino</t>
  </si>
  <si>
    <t>Fidel Cisneros Rincón</t>
  </si>
  <si>
    <t>Michael Fabrinsky</t>
  </si>
  <si>
    <t>Thomas Matthias</t>
  </si>
  <si>
    <t>Shepherd Foy</t>
  </si>
  <si>
    <t>Jamie Johnson</t>
  </si>
  <si>
    <t>David Johansson-Weckman</t>
  </si>
  <si>
    <t>Benji Grosek</t>
  </si>
  <si>
    <t>Luke Greed</t>
  </si>
  <si>
    <t>Njål Kleivkås</t>
  </si>
  <si>
    <t>Cory Deshane</t>
  </si>
  <si>
    <t>Samuel Blanchet</t>
  </si>
  <si>
    <t>Kyle Lisk</t>
  </si>
  <si>
    <t>Will Nichols</t>
  </si>
  <si>
    <t>Michael Snook</t>
  </si>
  <si>
    <t>Jack Vernon</t>
  </si>
  <si>
    <t>Víctor Ferrá Abril</t>
  </si>
  <si>
    <t>Greg Gumpert</t>
  </si>
  <si>
    <t>Jeff Jay</t>
  </si>
  <si>
    <t>Mario Felix pantoja</t>
  </si>
  <si>
    <t>Alberto Mora</t>
  </si>
  <si>
    <t>Tom â€œThe Yeetâ€ Gilboy</t>
  </si>
  <si>
    <t>Mike Weinman</t>
  </si>
  <si>
    <t>Simon Demaggio</t>
  </si>
  <si>
    <t>Narongsak â€œNAROâ€ Hewitt</t>
  </si>
  <si>
    <t>Thomas karabinis</t>
  </si>
  <si>
    <t>Adam Fox</t>
  </si>
  <si>
    <t>Carlos Auñon</t>
  </si>
  <si>
    <t>Andrew Norton</t>
  </si>
  <si>
    <t>Jippe Mudde</t>
  </si>
  <si>
    <t>Dylan White</t>
  </si>
  <si>
    <t>Hector Montilla</t>
  </si>
  <si>
    <t>Ladislav "Baron I_oyd" Malec</t>
  </si>
  <si>
    <t>Devon McCullough</t>
  </si>
  <si>
    <t>Jon-Andreas Jostad</t>
  </si>
  <si>
    <t>Corbin Seabrook</t>
  </si>
  <si>
    <t>Jade Coase</t>
  </si>
  <si>
    <t>Brian Miller</t>
  </si>
  <si>
    <t>Louis Dillon-Savage</t>
  </si>
  <si>
    <t>Cody Cosman</t>
  </si>
  <si>
    <t>William Morvant</t>
  </si>
  <si>
    <t>Andrew Drescher</t>
  </si>
  <si>
    <t>Karl Hawkins</t>
  </si>
  <si>
    <t>Juan Ramón Fernandez Martinez</t>
  </si>
  <si>
    <t>Pere Deulofeu</t>
  </si>
  <si>
    <t>Savannah Rutsch</t>
  </si>
  <si>
    <t>Sieu Tom</t>
  </si>
  <si>
    <t>Devon Lieske</t>
  </si>
  <si>
    <t>Charlie Ince</t>
  </si>
  <si>
    <t>Colt King</t>
  </si>
  <si>
    <t>Matthew McCutcheon</t>
  </si>
  <si>
    <t>huy tran</t>
  </si>
  <si>
    <t>Karl Stanley</t>
  </si>
  <si>
    <t>Alexander Bernstein</t>
  </si>
  <si>
    <t>Martin Kilburn</t>
  </si>
  <si>
    <t>ANGEL TELLO</t>
  </si>
  <si>
    <t>Ryan Major</t>
  </si>
  <si>
    <t>Matt Petro</t>
  </si>
  <si>
    <t>Enric Domínguez</t>
  </si>
  <si>
    <t>Jacobo Conde</t>
  </si>
  <si>
    <t>Marcel Hammer</t>
  </si>
  <si>
    <t>Sascha Glaeser</t>
  </si>
  <si>
    <t>Antonio Díez</t>
  </si>
  <si>
    <t>Weston Goldsmith</t>
  </si>
  <si>
    <t>Martin "Kiwi" Vinay</t>
  </si>
  <si>
    <t>Whitney Muscarella</t>
  </si>
  <si>
    <t>Ben Swainson</t>
  </si>
  <si>
    <t>Jody Bedford</t>
  </si>
  <si>
    <t>Joan Costa García</t>
  </si>
  <si>
    <t>David Tremblay</t>
  </si>
  <si>
    <t>Greg Rybak</t>
  </si>
  <si>
    <t>Daniel Bastias</t>
  </si>
  <si>
    <t>Peter Cartesio</t>
  </si>
  <si>
    <t>Adam Matuszek</t>
  </si>
  <si>
    <t>Alexander Schmid</t>
  </si>
  <si>
    <t>Ryan Gour</t>
  </si>
  <si>
    <t>Christian Weilemann</t>
  </si>
  <si>
    <t>Christian Hermann</t>
  </si>
  <si>
    <t>Blake Rodenburg</t>
  </si>
  <si>
    <t>Iron Man</t>
  </si>
  <si>
    <t>EDR Kakalinngo .</t>
  </si>
  <si>
    <t>Jason Parker</t>
  </si>
  <si>
    <t>Taylor Feldhaus</t>
  </si>
  <si>
    <t>Kevin felker</t>
  </si>
  <si>
    <t>Martin Sauvageau</t>
  </si>
  <si>
    <t>Russell Mahan</t>
  </si>
  <si>
    <t>Johnathan Preshaw</t>
  </si>
  <si>
    <t>Mathieu Catalini</t>
  </si>
  <si>
    <t>NecroNico O.</t>
  </si>
  <si>
    <t>Imperator Sillamaru</t>
  </si>
  <si>
    <t>Will White</t>
  </si>
  <si>
    <t>Jacopo Novara</t>
  </si>
  <si>
    <t>Jakub Szajner</t>
  </si>
  <si>
    <t>Brett Packham</t>
  </si>
  <si>
    <t>Ben Hunter</t>
  </si>
  <si>
    <t>Juan Pujadas</t>
  </si>
  <si>
    <t>Ben Rampley</t>
  </si>
  <si>
    <t>Alex Headley</t>
  </si>
  <si>
    <t>samid penn</t>
  </si>
  <si>
    <t>Davide Gonzo</t>
  </si>
  <si>
    <t>Jonatan Sucino</t>
  </si>
  <si>
    <t>Dennis Olivares</t>
  </si>
  <si>
    <t>BenoÃ®t Vézina-Girard</t>
  </si>
  <si>
    <t>Tyler Stanley</t>
  </si>
  <si>
    <t>James Van Houten</t>
  </si>
  <si>
    <t>Nick Cuevas</t>
  </si>
  <si>
    <t>José Antonio Moreno Mora</t>
  </si>
  <si>
    <t>Christopher Brantley</t>
  </si>
  <si>
    <t>Mark Ramczyk</t>
  </si>
  <si>
    <t>Jack Johnston</t>
  </si>
  <si>
    <t>San Zer0</t>
  </si>
  <si>
    <t>Melisa Mumcu</t>
  </si>
  <si>
    <t>Martin PrÃ¦steskov</t>
  </si>
  <si>
    <t>Anthony Parker</t>
  </si>
  <si>
    <t>Vincent La rose</t>
  </si>
  <si>
    <t>Tyrel Robertson-Rowe</t>
  </si>
  <si>
    <t>Guillaume Ostiguy</t>
  </si>
  <si>
    <t>Shane Quinn</t>
  </si>
  <si>
    <t>Brody Mallegrom</t>
  </si>
  <si>
    <t>Jose Paharo99</t>
  </si>
  <si>
    <t>Tom Rosenau</t>
  </si>
  <si>
    <t>Harry Ford</t>
  </si>
  <si>
    <t>Sibelius .</t>
  </si>
  <si>
    <t>Sia Sedighian</t>
  </si>
  <si>
    <t>Sesame Six</t>
  </si>
  <si>
    <t>Justin Corbett</t>
  </si>
  <si>
    <t>Fletcher Hill</t>
  </si>
  <si>
    <t>Tim Ho</t>
  </si>
  <si>
    <t>Nathan Lambert</t>
  </si>
  <si>
    <t>Brianna Hughes</t>
  </si>
  <si>
    <t>Pablo López</t>
  </si>
  <si>
    <t>Ben Mudge</t>
  </si>
  <si>
    <t>Reynolds Davidson</t>
  </si>
  <si>
    <t>Tavis Gilmore</t>
  </si>
  <si>
    <t>Arnau Martí Carretero</t>
  </si>
  <si>
    <t>Tony Nielsen</t>
  </si>
  <si>
    <t>Zachary Stackhouse</t>
  </si>
  <si>
    <t>Owain Boardman</t>
  </si>
  <si>
    <t>Joseph Varnadore</t>
  </si>
  <si>
    <t>Wayne Chang</t>
  </si>
  <si>
    <t>Isak Dahle</t>
  </si>
  <si>
    <t>Bryce Page</t>
  </si>
  <si>
    <t>Ethyn Elliott</t>
  </si>
  <si>
    <t>William Buckingham</t>
  </si>
  <si>
    <t>Patricia Polo</t>
  </si>
  <si>
    <t>Mengjul Grimnir</t>
  </si>
  <si>
    <t>Sean Brophy</t>
  </si>
  <si>
    <t>Lorenzo Aretini</t>
  </si>
  <si>
    <t>José Torres</t>
  </si>
  <si>
    <t>Leo Ravioli</t>
  </si>
  <si>
    <t>Jeremy Walkama</t>
  </si>
  <si>
    <t>Tyler Galetti</t>
  </si>
  <si>
    <t>Ralph Hughes</t>
  </si>
  <si>
    <t>Michael Van Horn</t>
  </si>
  <si>
    <t>Dave Rini</t>
  </si>
  <si>
    <t>Miguel López</t>
  </si>
  <si>
    <t>Danny McNeive</t>
  </si>
  <si>
    <t>Bryce Wickline</t>
  </si>
  <si>
    <t>Joshua Freeby</t>
  </si>
  <si>
    <t>Michael Moore</t>
  </si>
  <si>
    <t>Noah Verdon</t>
  </si>
  <si>
    <t>Allan Gordon</t>
  </si>
  <si>
    <t>Martin Waller</t>
  </si>
  <si>
    <t>Kyle Wright</t>
  </si>
  <si>
    <t>Dimas Caparros</t>
  </si>
  <si>
    <t>Isaac A Caldwell</t>
  </si>
  <si>
    <t>John Perry</t>
  </si>
  <si>
    <t>Chris Metcalfe</t>
  </si>
  <si>
    <t>Adam Kellam</t>
  </si>
  <si>
    <t>Cara Newby</t>
  </si>
  <si>
    <t>Steve Martineau</t>
  </si>
  <si>
    <t>Ethan Gullery</t>
  </si>
  <si>
    <t>Bryan Dennis</t>
  </si>
  <si>
    <t>Ian Spayde</t>
  </si>
  <si>
    <t>Tom Litton</t>
  </si>
  <si>
    <t>Connor Reynolds</t>
  </si>
  <si>
    <t>Daniel Preto</t>
  </si>
  <si>
    <t>Harry Shaud</t>
  </si>
  <si>
    <t>Dan Laming</t>
  </si>
  <si>
    <t>CAMERON ALLEN</t>
  </si>
  <si>
    <t>Tyson Waterman</t>
  </si>
  <si>
    <t>Leo Castelli</t>
  </si>
  <si>
    <t>Eric McDonald</t>
  </si>
  <si>
    <t>Bligh Desveaux</t>
  </si>
  <si>
    <t>George "Amphphilia" Wichter</t>
  </si>
  <si>
    <t>Paul Baskys</t>
  </si>
  <si>
    <t>Steffen Smith</t>
  </si>
  <si>
    <t>Tyler Blair</t>
  </si>
  <si>
    <t>Tariq Mehmood</t>
  </si>
  <si>
    <t>Andy Burton</t>
  </si>
  <si>
    <t>Devin O'Brian</t>
  </si>
  <si>
    <t>Ay Zee</t>
  </si>
  <si>
    <t>Anthony Arthurton</t>
  </si>
  <si>
    <t>Nathan Goodchild</t>
  </si>
  <si>
    <t>Mathieu Leclerc</t>
  </si>
  <si>
    <t>Jacob Voorhees</t>
  </si>
  <si>
    <t>Willow Ryder</t>
  </si>
  <si>
    <t>john-michael harkness</t>
  </si>
  <si>
    <t>Miles Cleland</t>
  </si>
  <si>
    <t>Andrew Stadler</t>
  </si>
  <si>
    <t>Guillaume Rondeau</t>
  </si>
  <si>
    <t>Bunny (maria valiño)</t>
  </si>
  <si>
    <t>Ember Rose</t>
  </si>
  <si>
    <t>Nolan Haley</t>
  </si>
  <si>
    <t>Michael Crowley</t>
  </si>
  <si>
    <t>Phil Young</t>
  </si>
  <si>
    <t>Barry Reynolds</t>
  </si>
  <si>
    <t>Jack wen</t>
  </si>
  <si>
    <t>Chris Duddridge</t>
  </si>
  <si>
    <t>Mani Madani</t>
  </si>
  <si>
    <t>Kyle Rohrig</t>
  </si>
  <si>
    <t>Matthias Schneider</t>
  </si>
  <si>
    <t>Reece Winspear</t>
  </si>
  <si>
    <t>Edu Chamarro</t>
  </si>
  <si>
    <t>Cameron Knight</t>
  </si>
  <si>
    <t>Kyle Kollstedt</t>
  </si>
  <si>
    <t>Kevin Ulises Martínez Vieyra</t>
  </si>
  <si>
    <t>Russ Batten</t>
  </si>
  <si>
    <t>Lasse Nielsen</t>
  </si>
  <si>
    <t>Lisco Javi</t>
  </si>
  <si>
    <t>hu Fabio</t>
  </si>
  <si>
    <t>Graeme Bodbyl</t>
  </si>
  <si>
    <t xml:space="preserve">Daniel Schulz </t>
  </si>
  <si>
    <t>Charlie Hanford</t>
  </si>
  <si>
    <t>Florian Machleid</t>
  </si>
  <si>
    <t>Matthieu Simard</t>
  </si>
  <si>
    <t>Jaymes King</t>
  </si>
  <si>
    <t>Christian Gasior</t>
  </si>
  <si>
    <t>Stephan Glaser</t>
  </si>
  <si>
    <t>Logan Prior</t>
  </si>
  <si>
    <t>Peter Friberg</t>
  </si>
  <si>
    <t>William Fryar</t>
  </si>
  <si>
    <t>Pablo Khaine</t>
  </si>
  <si>
    <t>Robert Downs</t>
  </si>
  <si>
    <t>Dave Doffing</t>
  </si>
  <si>
    <t>Dreinakkar</t>
  </si>
  <si>
    <t>Marcin BudzyÅ„ski</t>
  </si>
  <si>
    <t>Lucas Victoria</t>
  </si>
  <si>
    <t>James Bryce</t>
  </si>
  <si>
    <t>Alex Cullen</t>
  </si>
  <si>
    <t>David Mathews</t>
  </si>
  <si>
    <t>Nathaniel Rose</t>
  </si>
  <si>
    <t>Jimmy Rowland</t>
  </si>
  <si>
    <t>Kai Hernandez</t>
  </si>
  <si>
    <t>Justin Belcher</t>
  </si>
  <si>
    <t>Chris Vance</t>
  </si>
  <si>
    <t>Kyle C</t>
  </si>
  <si>
    <t>Tait Chambers</t>
  </si>
  <si>
    <t>Scott Nielsen</t>
  </si>
  <si>
    <t>Charly Batigne</t>
  </si>
  <si>
    <t>David Germes Valls</t>
  </si>
  <si>
    <t>John Pham</t>
  </si>
  <si>
    <t>Mattia Gallinaro</t>
  </si>
  <si>
    <t>Adam Sebestyen</t>
  </si>
  <si>
    <t>Alex SG Johnson</t>
  </si>
  <si>
    <t>Piotr Szcepanik</t>
  </si>
  <si>
    <t>Ian Clements</t>
  </si>
  <si>
    <t>Dimitris Papastavrou</t>
  </si>
  <si>
    <t>Knight's Blackvolt .</t>
  </si>
  <si>
    <t>Ralf Kouwenhoven</t>
  </si>
  <si>
    <t>Olivier C</t>
  </si>
  <si>
    <t>Patrick Kallas</t>
  </si>
  <si>
    <t>L D</t>
  </si>
  <si>
    <t>Edward Proom</t>
  </si>
  <si>
    <t>Jacob siler</t>
  </si>
  <si>
    <t>Carlos (Charles) González Relinque</t>
  </si>
  <si>
    <t>Juan Ramón Fernandez</t>
  </si>
  <si>
    <t>raul fernandez</t>
  </si>
  <si>
    <t>Smith Vandy</t>
  </si>
  <si>
    <t>Pedro Aguilar</t>
  </si>
  <si>
    <t xml:space="preserve">Gabriel Collingwood </t>
  </si>
  <si>
    <t>Marc-André Deslauriers</t>
  </si>
  <si>
    <t>Stephan van Schoor</t>
  </si>
  <si>
    <t>Jaap</t>
  </si>
  <si>
    <t>Valor Phoenix Yonzon</t>
  </si>
  <si>
    <t>Hugo Joel</t>
  </si>
  <si>
    <t>Jinda S.</t>
  </si>
  <si>
    <t>EVAN JOLLY</t>
  </si>
  <si>
    <t>JJ Wood</t>
  </si>
  <si>
    <t>Simon Holdridge</t>
  </si>
  <si>
    <t>Patrick Jordan</t>
  </si>
  <si>
    <t>Graeme Furley</t>
  </si>
  <si>
    <t>Robert Lockamy</t>
  </si>
  <si>
    <t>JacobJacob Clemons</t>
  </si>
  <si>
    <t>José Ãngel Guerrero Fernández</t>
  </si>
  <si>
    <t>Javier Jr</t>
  </si>
  <si>
    <t>Jeffrey Pedro</t>
  </si>
  <si>
    <t>Christopher Snodgrass</t>
  </si>
  <si>
    <t>Tyler Sanden</t>
  </si>
  <si>
    <t>David Goodfellow</t>
  </si>
  <si>
    <t>Thomas Yeo</t>
  </si>
  <si>
    <t>Tyler Dicola</t>
  </si>
  <si>
    <t>Zachary Sromalla</t>
  </si>
  <si>
    <t>Jonathan Ensor</t>
  </si>
  <si>
    <t>William Corcoran</t>
  </si>
  <si>
    <t>Dan Prodger</t>
  </si>
  <si>
    <t>Glathia Green</t>
  </si>
  <si>
    <t>Kevin Botelho</t>
  </si>
  <si>
    <t>Sam Lentz</t>
  </si>
  <si>
    <t>Michael Harry White</t>
  </si>
  <si>
    <t>Luis Carlos Contreras</t>
  </si>
  <si>
    <t>Adrián Pandiella</t>
  </si>
  <si>
    <t>Roy Belgraver</t>
  </si>
  <si>
    <t>Stratton Cade</t>
  </si>
  <si>
    <t>Matthew Easton</t>
  </si>
  <si>
    <t>Jade Baker</t>
  </si>
  <si>
    <t>Aaron Lacey</t>
  </si>
  <si>
    <t>Gumby Gunby</t>
  </si>
  <si>
    <t>Ben Thompson</t>
  </si>
  <si>
    <t>David Campbell</t>
  </si>
  <si>
    <t>UroÅ¡ Martinovic</t>
  </si>
  <si>
    <t>Joel Menzies</t>
  </si>
  <si>
    <t>Tim Barklay</t>
  </si>
  <si>
    <t>Robert Benneyy</t>
  </si>
  <si>
    <t>daniel molde</t>
  </si>
  <si>
    <t xml:space="preserve">Raymond Ortiz </t>
  </si>
  <si>
    <t>Jason Rockhill</t>
  </si>
  <si>
    <t>Ross Prosser</t>
  </si>
  <si>
    <t>Steve Lesic</t>
  </si>
  <si>
    <t>Francesco Galante</t>
  </si>
  <si>
    <t>Colin Ross</t>
  </si>
  <si>
    <t>Shannon Smith</t>
  </si>
  <si>
    <t>Josh L</t>
  </si>
  <si>
    <t xml:space="preserve">Enrique </t>
  </si>
  <si>
    <t>Karl Little</t>
  </si>
  <si>
    <t>Dave Palmer</t>
  </si>
  <si>
    <t>Miguel Ãngel Burgos</t>
  </si>
  <si>
    <t>Cédric  Dejeet</t>
  </si>
  <si>
    <t>Lucas Joyce</t>
  </si>
  <si>
    <t>James Mackenzie-Hyland</t>
  </si>
  <si>
    <t>Chad Wentworth</t>
  </si>
  <si>
    <t>Andrea Staiti</t>
  </si>
  <si>
    <t>Antti Pakarinen</t>
  </si>
  <si>
    <t>Gert Grobler</t>
  </si>
  <si>
    <t>VysoÄina Warhammer Klub</t>
  </si>
  <si>
    <t>Malcolm Davis</t>
  </si>
  <si>
    <t>Pete Greening</t>
  </si>
  <si>
    <t>Borja Serrano</t>
  </si>
  <si>
    <t>Luis Barreda Gago</t>
  </si>
  <si>
    <t>Kari Fuglesteg Kvåle</t>
  </si>
  <si>
    <t>Raubíri</t>
  </si>
  <si>
    <t>german segura gutierrez</t>
  </si>
  <si>
    <t>Manuel Concha</t>
  </si>
  <si>
    <t>Nico Cowboy</t>
  </si>
  <si>
    <t>Yekta Ömer Akyol</t>
  </si>
  <si>
    <t>Nick Featherstone</t>
  </si>
  <si>
    <t>Leighton Fec</t>
  </si>
  <si>
    <t>Ed Betan</t>
  </si>
  <si>
    <t xml:space="preserve">Cristóbal Granados </t>
  </si>
  <si>
    <t>Roel van Broekhoven</t>
  </si>
  <si>
    <t>Anthony Ratley</t>
  </si>
  <si>
    <t>jordan ellis</t>
  </si>
  <si>
    <t xml:space="preserve">Tobias Markusson </t>
  </si>
  <si>
    <t>Felix Martin</t>
  </si>
  <si>
    <t>Stephen Swift</t>
  </si>
  <si>
    <t>John Roberts</t>
  </si>
  <si>
    <t>Callum Esslemont</t>
  </si>
  <si>
    <t>Ben Cobb</t>
  </si>
  <si>
    <t>LukáÅ¡ " Spartan " Malý</t>
  </si>
  <si>
    <t>Dmitrii Frolov</t>
  </si>
  <si>
    <t>Sabrina "Heidy" Herrmann</t>
  </si>
  <si>
    <t>Matt Chase</t>
  </si>
  <si>
    <t>Thomas Ricketts</t>
  </si>
  <si>
    <t>Andy Bunning</t>
  </si>
  <si>
    <t>John Setser</t>
  </si>
  <si>
    <t>Paul Klose</t>
  </si>
  <si>
    <t>Enrike "Groarrg" Lag</t>
  </si>
  <si>
    <t>Matias Frosterus</t>
  </si>
  <si>
    <t>Peter Morand</t>
  </si>
  <si>
    <t>Robbie Carr</t>
  </si>
  <si>
    <t>Mason Giles</t>
  </si>
  <si>
    <t>Trevor Orr</t>
  </si>
  <si>
    <t>Samuel Wright</t>
  </si>
  <si>
    <t>Dan Marshall</t>
  </si>
  <si>
    <t>Rudy Garcia</t>
  </si>
  <si>
    <t>Justin Brown</t>
  </si>
  <si>
    <t>Paul Rogatty</t>
  </si>
  <si>
    <t>Robin Djusberg</t>
  </si>
  <si>
    <t>Jose manuel Martinez Martinez</t>
  </si>
  <si>
    <t>Jonathan Blank</t>
  </si>
  <si>
    <t>Tyler Hinrichs</t>
  </si>
  <si>
    <t>Huck Bignell</t>
  </si>
  <si>
    <t>Will Albright</t>
  </si>
  <si>
    <t>Sam Walter</t>
  </si>
  <si>
    <t>Dario Scalici</t>
  </si>
  <si>
    <t>Joe Fitzcosta-Allison</t>
  </si>
  <si>
    <t>Brittany Bowles</t>
  </si>
  <si>
    <t>Benin De'Giovanni</t>
  </si>
  <si>
    <t>Hayden LeCount</t>
  </si>
  <si>
    <t>Steve Woolgar</t>
  </si>
  <si>
    <t>Andre Mc Gowan</t>
  </si>
  <si>
    <t>Jack Hawthorne</t>
  </si>
  <si>
    <t>akeem wallace</t>
  </si>
  <si>
    <t>Charles Schwetschenau</t>
  </si>
  <si>
    <t>Vasilios Arvanitis-Dalpe</t>
  </si>
  <si>
    <t>Esmeralda Gómez</t>
  </si>
  <si>
    <t>Adam Huey</t>
  </si>
  <si>
    <t>Marcel Brandt</t>
  </si>
  <si>
    <t>Scott Baldwin</t>
  </si>
  <si>
    <t>Alexis Dubois</t>
  </si>
  <si>
    <t>Daniel Umlauf</t>
  </si>
  <si>
    <t>Alessandron Tirloni</t>
  </si>
  <si>
    <t>Ole og Hans</t>
  </si>
  <si>
    <t>John Grimm</t>
  </si>
  <si>
    <t>Brandon Bricker</t>
  </si>
  <si>
    <t>Jesse Bullock</t>
  </si>
  <si>
    <t>Kyle Fowlks</t>
  </si>
  <si>
    <t>Tristan Ball</t>
  </si>
  <si>
    <t>Peter Slynn</t>
  </si>
  <si>
    <t>Louis Meadows</t>
  </si>
  <si>
    <t>Nicholas Melanson</t>
  </si>
  <si>
    <t>javier Iglesias</t>
  </si>
  <si>
    <t>Kyle plumbtree</t>
  </si>
  <si>
    <t>Boris Deistler</t>
  </si>
  <si>
    <t>Frans Lööv</t>
  </si>
  <si>
    <t>Matthias Rohm</t>
  </si>
  <si>
    <t>Jonathan Bull</t>
  </si>
  <si>
    <t>Tim Lüttge</t>
  </si>
  <si>
    <t>Diego Blanco</t>
  </si>
  <si>
    <t>Dean Flyte</t>
  </si>
  <si>
    <t>Matthew Kwiatkowski</t>
  </si>
  <si>
    <t>Ethan Laughlin</t>
  </si>
  <si>
    <t>Nicholas Uy</t>
  </si>
  <si>
    <t>Alex Ley</t>
  </si>
  <si>
    <t>Daniel Novak</t>
  </si>
  <si>
    <t>Manuel Kurmann</t>
  </si>
  <si>
    <t>Carlos Diaz</t>
  </si>
  <si>
    <t>Mitchell Armer</t>
  </si>
  <si>
    <t>Bill Bixby</t>
  </si>
  <si>
    <t>Joshua Smith</t>
  </si>
  <si>
    <t>Henrik Ed Salomonsen</t>
  </si>
  <si>
    <t>Biel Borràs</t>
  </si>
  <si>
    <t>Alex Rosas</t>
  </si>
  <si>
    <t>Sam Lowery</t>
  </si>
  <si>
    <t>Wilhelm Thulin</t>
  </si>
  <si>
    <t>Necro Daddy</t>
  </si>
  <si>
    <t>Gianluca Chesini</t>
  </si>
  <si>
    <t>Mandi Blandford</t>
  </si>
  <si>
    <t>Jack Matthewson</t>
  </si>
  <si>
    <t>Daniel Wilding</t>
  </si>
  <si>
    <t>Jacob Venard</t>
  </si>
  <si>
    <t>Miquel Marull</t>
  </si>
  <si>
    <t>Stewart Lindsay</t>
  </si>
  <si>
    <t>Josh Richards</t>
  </si>
  <si>
    <t>Joeseph Goodman</t>
  </si>
  <si>
    <t>Doug Miller</t>
  </si>
  <si>
    <t>Ryan Morrison</t>
  </si>
  <si>
    <t>Paul Garner</t>
  </si>
  <si>
    <t>Bodhi  James</t>
  </si>
  <si>
    <t>Martin Hansen</t>
  </si>
  <si>
    <t>John Stoner</t>
  </si>
  <si>
    <t>Mario A.</t>
  </si>
  <si>
    <t>Cody Morris</t>
  </si>
  <si>
    <t>Juan Pablo Rosas</t>
  </si>
  <si>
    <t xml:space="preserve">Andrew Dedios </t>
  </si>
  <si>
    <t>kyle steimle</t>
  </si>
  <si>
    <t>Tomas Davis</t>
  </si>
  <si>
    <t>Jake Grose</t>
  </si>
  <si>
    <t>Jérémie MacKenzie</t>
  </si>
  <si>
    <t>Patrick Schmidt</t>
  </si>
  <si>
    <t>Javier Bizama</t>
  </si>
  <si>
    <t>Zach Petersen</t>
  </si>
  <si>
    <t>Corcho Pek</t>
  </si>
  <si>
    <t>Jasmin Fischer</t>
  </si>
  <si>
    <t>Paul Dudgeon</t>
  </si>
  <si>
    <t>Art Connolley</t>
  </si>
  <si>
    <t>Alex Pascual</t>
  </si>
  <si>
    <t>chris villegas</t>
  </si>
  <si>
    <t>Oryan Balfe</t>
  </si>
  <si>
    <t>David Strong</t>
  </si>
  <si>
    <t>Torger T. KlÃ¦tte</t>
  </si>
  <si>
    <t>David "Paintingcas" Brandenburg</t>
  </si>
  <si>
    <t>Carlos Rofi</t>
  </si>
  <si>
    <t>Brett Umbdenstock</t>
  </si>
  <si>
    <t>Marc-Andre Goyet</t>
  </si>
  <si>
    <t>Uncoin Zhu</t>
  </si>
  <si>
    <t>Gavin Knowles</t>
  </si>
  <si>
    <t>Jeff West</t>
  </si>
  <si>
    <t>Phillip Baumwollschaf</t>
  </si>
  <si>
    <t>jonny 5</t>
  </si>
  <si>
    <t>Test1 1</t>
  </si>
  <si>
    <t>Shogun Storm - Tóbi Gábor</t>
  </si>
  <si>
    <t>Lauri Välimäki</t>
  </si>
  <si>
    <t>Speccles Spacre Player</t>
  </si>
  <si>
    <t>Dylan Goodson</t>
  </si>
  <si>
    <t>John Bracken</t>
  </si>
  <si>
    <t>Gabriele Mariani</t>
  </si>
  <si>
    <t>Danni Spandet</t>
  </si>
  <si>
    <t>Sean Montgomery</t>
  </si>
  <si>
    <t>Patrick Fisher</t>
  </si>
  <si>
    <t>Nils Lichtenberg</t>
  </si>
  <si>
    <t>Lisa Molina</t>
  </si>
  <si>
    <t>Daniel Colom Font</t>
  </si>
  <si>
    <t>Alec Buchinski</t>
  </si>
  <si>
    <t>Alex Shacklette</t>
  </si>
  <si>
    <t>Jayvee Margja</t>
  </si>
  <si>
    <t>Asher Isaac</t>
  </si>
  <si>
    <t>Dread Last</t>
  </si>
  <si>
    <t>collin collar</t>
  </si>
  <si>
    <t>NicolÃ² Zaupa</t>
  </si>
  <si>
    <t>Guy De Bomford</t>
  </si>
  <si>
    <t>äº‘ è¿ª</t>
  </si>
  <si>
    <t>Javier Gutierrez</t>
  </si>
  <si>
    <t>Spencer Flueallen</t>
  </si>
  <si>
    <t>Siorak</t>
  </si>
  <si>
    <t>L⌀k Myrvold</t>
  </si>
  <si>
    <t>Manuel Valencia García</t>
  </si>
  <si>
    <t>King Of Tides</t>
  </si>
  <si>
    <t>Alexander Creaturo</t>
  </si>
  <si>
    <t>Fabio Deuster</t>
  </si>
  <si>
    <t>Trey Page</t>
  </si>
  <si>
    <t>Alan Conley</t>
  </si>
  <si>
    <t>Kevin Dunn</t>
  </si>
  <si>
    <t>Nick Curtin</t>
  </si>
  <si>
    <t>marc-andre deslauriers</t>
  </si>
  <si>
    <t>Jamie Aviles</t>
  </si>
  <si>
    <t>Keith Brown</t>
  </si>
  <si>
    <t>Patrick Billups</t>
  </si>
  <si>
    <t>Ãlvaro Martín</t>
  </si>
  <si>
    <t>Robin Björkblad</t>
  </si>
  <si>
    <t>Tommy McCarey</t>
  </si>
  <si>
    <t>Jirí Šibrík Smlsa</t>
  </si>
  <si>
    <t>Jose Carpio</t>
  </si>
  <si>
    <t>Josh Brooks</t>
  </si>
  <si>
    <t>Guy Kowalchik</t>
  </si>
  <si>
    <t>Arthur B</t>
  </si>
  <si>
    <t>marco capozza</t>
  </si>
  <si>
    <t>Daniel Cervantes</t>
  </si>
  <si>
    <t>Matthew Hoey</t>
  </si>
  <si>
    <t>Calder Williams</t>
  </si>
  <si>
    <t>Greg Purcell</t>
  </si>
  <si>
    <t>Ian Trent</t>
  </si>
  <si>
    <t>SeXxX Basterd</t>
  </si>
  <si>
    <t>Tommy Vincent-Mathieu</t>
  </si>
  <si>
    <t>Lorenzo Perez</t>
  </si>
  <si>
    <t>Nicklas Brynje</t>
  </si>
  <si>
    <t>Brad Glover</t>
  </si>
  <si>
    <t>Drew Riley</t>
  </si>
  <si>
    <t>Will Fields</t>
  </si>
  <si>
    <t>Moritz Maus</t>
  </si>
  <si>
    <t>Jette Seiler</t>
  </si>
  <si>
    <t>Andrew Funk</t>
  </si>
  <si>
    <t>Ed Carpenter</t>
  </si>
  <si>
    <t>Alberto Saz</t>
  </si>
  <si>
    <t>Ming Ming</t>
  </si>
  <si>
    <t>Eric Peotto</t>
  </si>
  <si>
    <t>Hyde Hyde</t>
  </si>
  <si>
    <t>Pasquale Muià</t>
  </si>
  <si>
    <t>Jonas Dietrich</t>
  </si>
  <si>
    <t>yang fan</t>
  </si>
  <si>
    <t xml:space="preserve">Luke Alford </t>
  </si>
  <si>
    <t>Enrique Zambrano</t>
  </si>
  <si>
    <t>Desi Rosales</t>
  </si>
  <si>
    <t>Sebastian Morales</t>
  </si>
  <si>
    <t>Nayra Portela</t>
  </si>
  <si>
    <t>Stefano Miraglia</t>
  </si>
  <si>
    <t>Charles Conklin</t>
  </si>
  <si>
    <t>David Busse</t>
  </si>
  <si>
    <t>Bradly Harris</t>
  </si>
  <si>
    <t>Isakos Chover Gallego</t>
  </si>
  <si>
    <t>Omer Muhaidi</t>
  </si>
  <si>
    <t>Péter Sára</t>
  </si>
  <si>
    <t>Michael Dotson</t>
  </si>
  <si>
    <t>David Blayney</t>
  </si>
  <si>
    <t>Kirk Nelson</t>
  </si>
  <si>
    <t>Luca Nasetti</t>
  </si>
  <si>
    <t>Paul Engrand</t>
  </si>
  <si>
    <t>Blaine Fisher</t>
  </si>
  <si>
    <t>Robert Rice</t>
  </si>
  <si>
    <t>Clavito Manu</t>
  </si>
  <si>
    <t>Jesse Rodriguez</t>
  </si>
  <si>
    <t>Manuel Campillo</t>
  </si>
  <si>
    <t>Dan Brooke</t>
  </si>
  <si>
    <t>frankie esparza</t>
  </si>
  <si>
    <t>Lindo Croxton</t>
  </si>
  <si>
    <t>Jack Chiplin</t>
  </si>
  <si>
    <t>Asher Smith</t>
  </si>
  <si>
    <t>Î’Î±ÏƒÎ¯Î»Î·Ï‚ Î Î±Ï€Î±Î½Î¬Î½Î¿Ï‚</t>
  </si>
  <si>
    <t>Juan Sosa Falcón</t>
  </si>
  <si>
    <t>steven marino</t>
  </si>
  <si>
    <t>Derek Elmstrom</t>
  </si>
  <si>
    <t>Terry van Leeuwen</t>
  </si>
  <si>
    <t>Fredrik Dahl-hansen</t>
  </si>
  <si>
    <t>Iven Jie Chen</t>
  </si>
  <si>
    <t>Devon de Haan</t>
  </si>
  <si>
    <t>James James</t>
  </si>
  <si>
    <t>David Bailey</t>
  </si>
  <si>
    <t>Stuart Perkins</t>
  </si>
  <si>
    <t>Fabio Rojo</t>
  </si>
  <si>
    <t>Daniel Camps</t>
  </si>
  <si>
    <t>Jota Jota</t>
  </si>
  <si>
    <t>Nathan Tucker</t>
  </si>
  <si>
    <t>Nico Omios</t>
  </si>
  <si>
    <t>Jean-Francois Levesque</t>
  </si>
  <si>
    <t>Spartan230</t>
  </si>
  <si>
    <t>Marco Nobile</t>
  </si>
  <si>
    <t>Diego CalderonðŸ§›â€â™‚ï¸</t>
  </si>
  <si>
    <t>Victor Corradini</t>
  </si>
  <si>
    <t>ringer Mc ringer</t>
  </si>
  <si>
    <t>Sven Dathe</t>
  </si>
  <si>
    <t>Jeremy McVay</t>
  </si>
  <si>
    <t>Lee Cavell</t>
  </si>
  <si>
    <t>Sean Isles</t>
  </si>
  <si>
    <t>RINGER SMALLTOWN</t>
  </si>
  <si>
    <t>Ghost Gould</t>
  </si>
  <si>
    <t>Adam Newhook</t>
  </si>
  <si>
    <t>Miguel Samson</t>
  </si>
  <si>
    <t>Daniel Summerbell</t>
  </si>
  <si>
    <t>Josh Apgar</t>
  </si>
  <si>
    <t>Amaury Rospars</t>
  </si>
  <si>
    <t>Patrick Rance</t>
  </si>
  <si>
    <t>Mitch Reid</t>
  </si>
  <si>
    <t>Dan Jones</t>
  </si>
  <si>
    <t>Johnny Lopez</t>
  </si>
  <si>
    <t>Klokan</t>
  </si>
  <si>
    <t>Chris Swearingen</t>
  </si>
  <si>
    <t>Christopher Jones</t>
  </si>
  <si>
    <t>Alon Levin</t>
  </si>
  <si>
    <t>Brendon Reed</t>
  </si>
  <si>
    <t>Kyle Spencer</t>
  </si>
  <si>
    <t xml:space="preserve">MoW Adrian perdió primero </t>
  </si>
  <si>
    <t>Pedro Pérez Alcalá</t>
  </si>
  <si>
    <t>Robert Logan</t>
  </si>
  <si>
    <t>Gerard Alfum</t>
  </si>
  <si>
    <t>andrea maiello</t>
  </si>
  <si>
    <t>duthie collins</t>
  </si>
  <si>
    <t>Brenden Davis</t>
  </si>
  <si>
    <t>Sara Hegstrom</t>
  </si>
  <si>
    <t>Moe Meyer</t>
  </si>
  <si>
    <t>Fede Felso</t>
  </si>
  <si>
    <t>Simon Rose</t>
  </si>
  <si>
    <t>Fabio Stracci</t>
  </si>
  <si>
    <t>Derek Chan</t>
  </si>
  <si>
    <t>Luke Pemble</t>
  </si>
  <si>
    <t>Igor Satarov</t>
  </si>
  <si>
    <t>Ben Stevens</t>
  </si>
  <si>
    <t>Doug Steele</t>
  </si>
  <si>
    <t>Thomas Xiao</t>
  </si>
  <si>
    <t>Joseph Cichon</t>
  </si>
  <si>
    <t>Aksel Kristensen</t>
  </si>
  <si>
    <t>Alex .</t>
  </si>
  <si>
    <t>Cooney Kirby</t>
  </si>
  <si>
    <t>Lukas Köppen</t>
  </si>
  <si>
    <t>Clinton Brynes</t>
  </si>
  <si>
    <t>Mikael Fagerholm</t>
  </si>
  <si>
    <t>Tijs van der Vegt</t>
  </si>
  <si>
    <t>Edward Teffeau</t>
  </si>
  <si>
    <t>Ivo Capelo</t>
  </si>
  <si>
    <t>ðŸ—¡ï¸Alejandro Rodríguez</t>
  </si>
  <si>
    <t>Aram Sperduti Menocci</t>
  </si>
  <si>
    <t>Mattia Parolini</t>
  </si>
  <si>
    <t>Liam Taylor</t>
  </si>
  <si>
    <t>Joachim Seiler</t>
  </si>
  <si>
    <t>Miha MarinÅ¡ek</t>
  </si>
  <si>
    <t>Spyridon Michail</t>
  </si>
  <si>
    <t>Drew Stanczak</t>
  </si>
  <si>
    <t>Troy McCarthy</t>
  </si>
  <si>
    <t>Tobias Block</t>
  </si>
  <si>
    <t>Taj Pelkowski</t>
  </si>
  <si>
    <t>Patrick McKim</t>
  </si>
  <si>
    <t>Forjados Leo</t>
  </si>
  <si>
    <t>Edward Raddings</t>
  </si>
  <si>
    <t>Ramon Tenge</t>
  </si>
  <si>
    <t>Eduardo Royo</t>
  </si>
  <si>
    <t>Erik Jensen</t>
  </si>
  <si>
    <t>Xander Burke</t>
  </si>
  <si>
    <t>Michael van Eeckhoute</t>
  </si>
  <si>
    <t>Chris Scothorne</t>
  </si>
  <si>
    <t>Eli Contreras-Parker</t>
  </si>
  <si>
    <t>Joey Gonzales</t>
  </si>
  <si>
    <t>Dan Agl</t>
  </si>
  <si>
    <t>James Hannon</t>
  </si>
  <si>
    <t>Jacob Plumb</t>
  </si>
  <si>
    <t>Drew Rowe</t>
  </si>
  <si>
    <t>Harry Pollard</t>
  </si>
  <si>
    <t>ðŸ”¨Eduard Campos</t>
  </si>
  <si>
    <t>Zeke Trahan</t>
  </si>
  <si>
    <t>Vladimir Melnichenko</t>
  </si>
  <si>
    <t>Aleksei A</t>
  </si>
  <si>
    <t>Jonathan McDaniel</t>
  </si>
  <si>
    <t>Sören Reimer-Bergmann</t>
  </si>
  <si>
    <t>Luis Fernando Casanova Domínguez</t>
  </si>
  <si>
    <t>Santi Everchosen</t>
  </si>
  <si>
    <t>Selvam Subramaniam</t>
  </si>
  <si>
    <t>Sabueso Ricardo</t>
  </si>
  <si>
    <t>Luca Camandona</t>
  </si>
  <si>
    <t>Martin "Djinnsu" Wiesemann</t>
  </si>
  <si>
    <t>Cyril Lobjoie</t>
  </si>
  <si>
    <t>test5 test5</t>
  </si>
  <si>
    <t>Pierre Pierrodactyl</t>
  </si>
  <si>
    <t>Steven gonsalves</t>
  </si>
  <si>
    <t>Kenneth Ãlvarez</t>
  </si>
  <si>
    <t>FERNANDO GUTIERREZ</t>
  </si>
  <si>
    <t>à¹€à¸šà¸´à¹‰à¸¡ .</t>
  </si>
  <si>
    <t>Ryan Gaza</t>
  </si>
  <si>
    <t>à¹‚à¸”à¸¡ .</t>
  </si>
  <si>
    <t>Kyle Bishop</t>
  </si>
  <si>
    <t>Chandler Gayan</t>
  </si>
  <si>
    <t>Brandon Ward</t>
  </si>
  <si>
    <t>Mathew Hamill</t>
  </si>
  <si>
    <t>Frazer Penman</t>
  </si>
  <si>
    <t>Proxy Player</t>
  </si>
  <si>
    <t>Anthony Gulotta</t>
  </si>
  <si>
    <t>å¤©äº®ç¡ æ²™ç™¼</t>
  </si>
  <si>
    <t>à¹€à¸•à¹‰ à¸—à¸°à¹€à¸¥à¸”à¸³</t>
  </si>
  <si>
    <t>Theo S</t>
  </si>
  <si>
    <t>Merv Stormcast</t>
  </si>
  <si>
    <t>Braeden Kelley</t>
  </si>
  <si>
    <t>Ralph Glenn</t>
  </si>
  <si>
    <t>Deb Solomon</t>
  </si>
  <si>
    <t>Peter Mparmperis</t>
  </si>
  <si>
    <t>Cheshire Bonnín</t>
  </si>
  <si>
    <t>Kieran Hurley</t>
  </si>
  <si>
    <t>Nathan Vongvanich</t>
  </si>
  <si>
    <t>George T</t>
  </si>
  <si>
    <t>ðŸ”¨Jordi Nistal</t>
  </si>
  <si>
    <t>Manu Concha Gila</t>
  </si>
  <si>
    <t>Gryllus</t>
  </si>
  <si>
    <t>Ben Fung</t>
  </si>
  <si>
    <t>Ruben Lopez</t>
  </si>
  <si>
    <t>Matt Robertson</t>
  </si>
  <si>
    <t>Ricard Libran Parrado</t>
  </si>
  <si>
    <t>Scott Griffin</t>
  </si>
  <si>
    <t xml:space="preserve">Ð¡ÐµÑ€Ð³ÐµÐ¹ Ð‘Ð¾Ð»Ð³Ð¾Ð² </t>
  </si>
  <si>
    <t>José Daniel Erice</t>
  </si>
  <si>
    <t>D.A.S.E</t>
  </si>
  <si>
    <t>Albert Pitcher</t>
  </si>
  <si>
    <t>Andrew McChesney</t>
  </si>
  <si>
    <t>Erik Tritt</t>
  </si>
  <si>
    <t>Gareth Holmes</t>
  </si>
  <si>
    <t>David Blenner</t>
  </si>
  <si>
    <t>Mia Bunjac</t>
  </si>
  <si>
    <t>Adri Márquez Ruíz</t>
  </si>
  <si>
    <t>Jeffrey Lehman</t>
  </si>
  <si>
    <t>Lina Cupcake</t>
  </si>
  <si>
    <t>PABLO AMAT</t>
  </si>
  <si>
    <t>Lindsey Chantler</t>
  </si>
  <si>
    <t>Steven Nease</t>
  </si>
  <si>
    <t>Maxim Kozlov</t>
  </si>
  <si>
    <t>Team ÅobÅ¼ydlistwo</t>
  </si>
  <si>
    <t>Player 3</t>
  </si>
  <si>
    <t>Gage Whalen</t>
  </si>
  <si>
    <t>Nick Eames</t>
  </si>
  <si>
    <t>Martin Scepanski</t>
  </si>
  <si>
    <t>Jack Moss</t>
  </si>
  <si>
    <t>Stephen Panagiotis</t>
  </si>
  <si>
    <t>Robert Drum</t>
  </si>
  <si>
    <t>Andrew Chioma</t>
  </si>
  <si>
    <t>Steve George</t>
  </si>
  <si>
    <t>Héctor Rodriguez</t>
  </si>
  <si>
    <t>Daniel Villarreal</t>
  </si>
  <si>
    <t>Brian Holgren</t>
  </si>
  <si>
    <t>Tylor Stock</t>
  </si>
  <si>
    <t>Clyde Black</t>
  </si>
  <si>
    <t>DeinoK Xavi</t>
  </si>
  <si>
    <t>Adam Kmiec</t>
  </si>
  <si>
    <t>Walter Bohn</t>
  </si>
  <si>
    <t>Brandon Freeman</t>
  </si>
  <si>
    <t>Luca Rötting</t>
  </si>
  <si>
    <t>Jono Williams</t>
  </si>
  <si>
    <t>Daniel Gustafsson</t>
  </si>
  <si>
    <t>Philipp Machura</t>
  </si>
  <si>
    <t>Jaime Mireles</t>
  </si>
  <si>
    <t>Eak Reddot</t>
  </si>
  <si>
    <t>Benedict Heuff</t>
  </si>
  <si>
    <t>carl frow</t>
  </si>
  <si>
    <t>Tristan Jewer</t>
  </si>
  <si>
    <t>Gabriel Garcia</t>
  </si>
  <si>
    <t>Corey Wadsworth</t>
  </si>
  <si>
    <t>Alessandro Cichella</t>
  </si>
  <si>
    <t>Eugenio Espinosa Conesa</t>
  </si>
  <si>
    <t>Jeremy Kelly-Bakker</t>
  </si>
  <si>
    <t>Pako Taco</t>
  </si>
  <si>
    <t>Nate Josie</t>
  </si>
  <si>
    <t>Shakeer Slayer King</t>
  </si>
  <si>
    <t>James Crocket</t>
  </si>
  <si>
    <t>Juan Miguel Martínez García</t>
  </si>
  <si>
    <t>RINGER MOOG</t>
  </si>
  <si>
    <t>Fellow Arter</t>
  </si>
  <si>
    <t>Bernt Stokkeland</t>
  </si>
  <si>
    <t>Mace Monteith</t>
  </si>
  <si>
    <t>Shakeer Doomslayer</t>
  </si>
  <si>
    <t>Ãlvaro (El Profe) Martínez Sanchez</t>
  </si>
  <si>
    <t>Sebastian S.</t>
  </si>
  <si>
    <t>Táº¥n Kiá»‡t Nguyá»…n</t>
  </si>
  <si>
    <t>Caleb Wunderlich</t>
  </si>
  <si>
    <t>Denny Nickel</t>
  </si>
  <si>
    <t>Erin Bonta</t>
  </si>
  <si>
    <t>robert soucy</t>
  </si>
  <si>
    <t>Cody Johnson</t>
  </si>
  <si>
    <t>Noah Van Winkle</t>
  </si>
  <si>
    <t>Keyshawn Johnson</t>
  </si>
  <si>
    <t>David Estelle</t>
  </si>
  <si>
    <t>Christoffer Nissen</t>
  </si>
  <si>
    <t>Miguel Asis Hernández</t>
  </si>
  <si>
    <t>Matt Clitherow</t>
  </si>
  <si>
    <t>4M *</t>
  </si>
  <si>
    <t>Carsten Biegner</t>
  </si>
  <si>
    <t>Dirk Ohler</t>
  </si>
  <si>
    <t>Daniel Sims</t>
  </si>
  <si>
    <t>Ãlvaro Greyson</t>
  </si>
  <si>
    <t>James L</t>
  </si>
  <si>
    <t>Marco Geminiano Zanni</t>
  </si>
  <si>
    <t>BóÄa TomeÄek</t>
  </si>
  <si>
    <t>Michal "Harry" Harcinik</t>
  </si>
  <si>
    <t>ADRIAN ORTIZ</t>
  </si>
  <si>
    <t>Nurgle</t>
  </si>
  <si>
    <t>Chris Collins</t>
  </si>
  <si>
    <t>Thomas Back</t>
  </si>
  <si>
    <t>Javier Cobadunger</t>
  </si>
  <si>
    <t>Jack Bytheway</t>
  </si>
  <si>
    <t>Adam Pickersgill</t>
  </si>
  <si>
    <t>Angel Pomares</t>
  </si>
  <si>
    <t>Stefano Coppola</t>
  </si>
  <si>
    <t>Jindrich S.</t>
  </si>
  <si>
    <t>MichaÅ‚ PaÅ‚ygiewicz</t>
  </si>
  <si>
    <t>Andrés payan</t>
  </si>
  <si>
    <t>Matthias Alderheart</t>
  </si>
  <si>
    <t>Quoc Cuong Tran</t>
  </si>
  <si>
    <t>Josh Small</t>
  </si>
  <si>
    <t>nigel james</t>
  </si>
  <si>
    <t>Joshua Chang</t>
  </si>
  <si>
    <t>Stephen Crawford</t>
  </si>
  <si>
    <t>Evan Pillsbury</t>
  </si>
  <si>
    <t>Isbell Jason</t>
  </si>
  <si>
    <t>Lenny Cavanagh</t>
  </si>
  <si>
    <t>Jeremy Rivera</t>
  </si>
  <si>
    <t>Teddy Haythorn</t>
  </si>
  <si>
    <t>Hoang Dao Le</t>
  </si>
  <si>
    <t>Zack Manley</t>
  </si>
  <si>
    <t>Philip Brodersen</t>
  </si>
  <si>
    <t>Azmer Zulfadhli</t>
  </si>
  <si>
    <t>chris woodford</t>
  </si>
  <si>
    <t>Alan Webb</t>
  </si>
  <si>
    <t>Dakota Haak</t>
  </si>
  <si>
    <t>Alop AxS</t>
  </si>
  <si>
    <t>Simone Sugliano</t>
  </si>
  <si>
    <t>Chris Gayle</t>
  </si>
  <si>
    <t>Adam Harrison</t>
  </si>
  <si>
    <t>Lukas Gihboh</t>
  </si>
  <si>
    <t>Joseph Werner</t>
  </si>
  <si>
    <t>Brian Young</t>
  </si>
  <si>
    <t>Alistair Parker</t>
  </si>
  <si>
    <t>Mansoor Ossiarchs</t>
  </si>
  <si>
    <t>æŠ½ä½ éž‹æ‹”å­è„¸ æŠ½ä½ éž‹æ‹”å­è„¸</t>
  </si>
  <si>
    <t>Revas Revas</t>
  </si>
  <si>
    <t>Ethan Hendrickson</t>
  </si>
  <si>
    <t>Joel Pratley</t>
  </si>
  <si>
    <t>Joshua Kitto</t>
  </si>
  <si>
    <t>Yancy Jensen</t>
  </si>
  <si>
    <t>Adam Szmuc</t>
  </si>
  <si>
    <t>Aaron Askeland</t>
  </si>
  <si>
    <t>Andres Alvarez</t>
  </si>
  <si>
    <t>Vincenzo Landolfi</t>
  </si>
  <si>
    <t>Rodrigo BugueñoðŸ§Œ</t>
  </si>
  <si>
    <t>gav Morris</t>
  </si>
  <si>
    <t>Alberto Escot</t>
  </si>
  <si>
    <t>Sebastian "deepkind" Scheel</t>
  </si>
  <si>
    <t>Doug Edwards</t>
  </si>
  <si>
    <t>Vincent Alliot</t>
  </si>
  <si>
    <t>Troy Kent</t>
  </si>
  <si>
    <t>John Wildes</t>
  </si>
  <si>
    <t>Player 12</t>
  </si>
  <si>
    <t>Dylan Hooreman</t>
  </si>
  <si>
    <t>Travis Kennedy</t>
  </si>
  <si>
    <t>Stefan Hertz Orre</t>
  </si>
  <si>
    <t>Emma Houlihan</t>
  </si>
  <si>
    <t>Joao Joao</t>
  </si>
  <si>
    <t>Ð˜Ð²Ð°Ð½ Ð£ÑÐ°Ñ‚ÑŽÐº</t>
  </si>
  <si>
    <t>Horacio De Coss</t>
  </si>
  <si>
    <t>Dylan Lavigne</t>
  </si>
  <si>
    <t>Adam Schasel</t>
  </si>
  <si>
    <t>Andrea Varesi Spagliardi</t>
  </si>
  <si>
    <t>Mark Pezzimenti</t>
  </si>
  <si>
    <t>MichaÅ‚ Glaree</t>
  </si>
  <si>
    <t>Teemu Urpunen</t>
  </si>
  <si>
    <t>Angelina Curka</t>
  </si>
  <si>
    <t>Elizabeth Grobler</t>
  </si>
  <si>
    <t>raul alvarado</t>
  </si>
  <si>
    <t>Grayson Walker</t>
  </si>
  <si>
    <t>Aaron Green</t>
  </si>
  <si>
    <t>Emily "Sydän" Stjernberg</t>
  </si>
  <si>
    <t>Alberto Paladingris</t>
  </si>
  <si>
    <t>Harley Greenwagon</t>
  </si>
  <si>
    <t>Steve Julian</t>
  </si>
  <si>
    <t>Benjamin Callahan</t>
  </si>
  <si>
    <t>NicolÃ² Olivieri</t>
  </si>
  <si>
    <t>Tom Marion</t>
  </si>
  <si>
    <t>Jack Mark Heyes</t>
  </si>
  <si>
    <t>Luke Capper</t>
  </si>
  <si>
    <t>Kader Joshi</t>
  </si>
  <si>
    <t>Pat Conwell</t>
  </si>
  <si>
    <t>Alex Calle</t>
  </si>
  <si>
    <t>Zach Koski</t>
  </si>
  <si>
    <t>Andy Schneider</t>
  </si>
  <si>
    <t>Taylor Pugh</t>
  </si>
  <si>
    <t>Fran Antunez</t>
  </si>
  <si>
    <t>Abraham Morante</t>
  </si>
  <si>
    <t>Roberto Ramirez Morales</t>
  </si>
  <si>
    <t>Dominic Hickman</t>
  </si>
  <si>
    <t>Alex (Frosty) McWhinnie</t>
  </si>
  <si>
    <t>Ryan Fehring</t>
  </si>
  <si>
    <t>Jared Darling</t>
  </si>
  <si>
    <t>Elias "Flaffi" Wagner</t>
  </si>
  <si>
    <t xml:space="preserve">Hugh Wilson </t>
  </si>
  <si>
    <t>Victor Manuel Argumosa López</t>
  </si>
  <si>
    <t>Fredrik Hartzell</t>
  </si>
  <si>
    <t>Danny Bird</t>
  </si>
  <si>
    <t>Joe Turner-Steele</t>
  </si>
  <si>
    <t>Ezra Osorio</t>
  </si>
  <si>
    <t>Russell Crichton</t>
  </si>
  <si>
    <t>Tom Hill</t>
  </si>
  <si>
    <t>Miroslav Jettmar</t>
  </si>
  <si>
    <t>Matt Medley</t>
  </si>
  <si>
    <t>Nick Moss</t>
  </si>
  <si>
    <t>Till Detlefsen</t>
  </si>
  <si>
    <t>Joshua Millán</t>
  </si>
  <si>
    <t>Nick Peart</t>
  </si>
  <si>
    <t>Mateusz SzypuÅ‚a</t>
  </si>
  <si>
    <t>Sage Braunsdorf</t>
  </si>
  <si>
    <t>Thomas Skelton</t>
  </si>
  <si>
    <t>Andrew P</t>
  </si>
  <si>
    <t>Michael Mascia</t>
  </si>
  <si>
    <t>Kamil Varol</t>
  </si>
  <si>
    <t>JoÃ£o Medina</t>
  </si>
  <si>
    <t>Dom Hickman</t>
  </si>
  <si>
    <t>Kevin Corliss</t>
  </si>
  <si>
    <t>Andrea Di Paolantonio</t>
  </si>
  <si>
    <t>Björn reijnders</t>
  </si>
  <si>
    <t>Andre Mahnicke</t>
  </si>
  <si>
    <t>Bryan Sanders</t>
  </si>
  <si>
    <t>Harrison Wiltse</t>
  </si>
  <si>
    <t>Christoph Wegner</t>
  </si>
  <si>
    <t>Matt Jones</t>
  </si>
  <si>
    <t>Lucas Wojtalewicz</t>
  </si>
  <si>
    <t>Tyler Trennery</t>
  </si>
  <si>
    <t>Nathan Clark</t>
  </si>
  <si>
    <t>Zach Stackhouse</t>
  </si>
  <si>
    <t>Sarah Hood</t>
  </si>
  <si>
    <t>Chris Markou</t>
  </si>
  <si>
    <t>Nicholas Trinh</t>
  </si>
  <si>
    <t>Alberto Faccin</t>
  </si>
  <si>
    <t>Kenn BaukjÃ¦r</t>
  </si>
  <si>
    <t>Marcos Avila</t>
  </si>
  <si>
    <t>Sonny Weaver Jr.</t>
  </si>
  <si>
    <t>Trenten Ezzell</t>
  </si>
  <si>
    <t>Joseph Abernethy</t>
  </si>
  <si>
    <t>Sean Milligan</t>
  </si>
  <si>
    <t>Chet Nicholso</t>
  </si>
  <si>
    <t>justin townson</t>
  </si>
  <si>
    <t>Tim Hemphill</t>
  </si>
  <si>
    <t>Spencer Sacht Lund</t>
  </si>
  <si>
    <t>Mathieu Robitaille</t>
  </si>
  <si>
    <t>Arthur Sikes</t>
  </si>
  <si>
    <t>Emanuele Contin</t>
  </si>
  <si>
    <t>Dirk Sonnenspeer</t>
  </si>
  <si>
    <t>Alexander Griffin</t>
  </si>
  <si>
    <t>Alejandro López Soria</t>
  </si>
  <si>
    <t>Kevin Stensgaard</t>
  </si>
  <si>
    <t>Tom "NotALizard" Bandau</t>
  </si>
  <si>
    <t>Leon Murgatroyd</t>
  </si>
  <si>
    <t>Austin Buchheit</t>
  </si>
  <si>
    <t>Jo G</t>
  </si>
  <si>
    <t>Andrew Kimbell</t>
  </si>
  <si>
    <t>Ð¡ÐµÑ€Ð³ÐµÐ¹ Ð¨ÑƒÑ‚Ð¾Ð²</t>
  </si>
  <si>
    <t>Dallas Harris</t>
  </si>
  <si>
    <t>David Piper</t>
  </si>
  <si>
    <t>Jason Colbeck</t>
  </si>
  <si>
    <t>Niels Vetter</t>
  </si>
  <si>
    <t>Rio A</t>
  </si>
  <si>
    <t>Oskar Elving</t>
  </si>
  <si>
    <t>Nemanja Kuzmanovic</t>
  </si>
  <si>
    <t>Nils Christoph</t>
  </si>
  <si>
    <t>Arlen Preslybb</t>
  </si>
  <si>
    <t>Dario Giordano</t>
  </si>
  <si>
    <t>Alex Smith</t>
  </si>
  <si>
    <t>Griffin Belcher</t>
  </si>
  <si>
    <t>Moccio e Sangue</t>
  </si>
  <si>
    <t>Jan Tralias</t>
  </si>
  <si>
    <t>ç« ç„°</t>
  </si>
  <si>
    <t>Adam J</t>
  </si>
  <si>
    <t>jojo233 jojo233</t>
  </si>
  <si>
    <t>Jordi Vinyals</t>
  </si>
  <si>
    <t>Thorn Knappenberger</t>
  </si>
  <si>
    <t>TÃ´rpÃ´r-TÃ´rÃ´ttz</t>
  </si>
  <si>
    <t>JJ Graves</t>
  </si>
  <si>
    <t>Michael siciliano</t>
  </si>
  <si>
    <t>Ibrahim Maggotkin</t>
  </si>
  <si>
    <t>Tobias k</t>
  </si>
  <si>
    <t xml:space="preserve">alex clise </t>
  </si>
  <si>
    <t>quattro quattro</t>
  </si>
  <si>
    <t>Nis Mondrup</t>
  </si>
  <si>
    <t>Sickos And sickness</t>
  </si>
  <si>
    <t>JoSe Lecona</t>
  </si>
  <si>
    <t>Paul Cailleux</t>
  </si>
  <si>
    <t>Harrison Buck</t>
  </si>
  <si>
    <t>Martin Kari</t>
  </si>
  <si>
    <t>Trees and Fish -</t>
  </si>
  <si>
    <t>Adrián Castrejon</t>
  </si>
  <si>
    <t>Ben Templar</t>
  </si>
  <si>
    <t>Máté Szilassi</t>
  </si>
  <si>
    <t>Zachary Jeppesen</t>
  </si>
  <si>
    <t>Isaac Gold</t>
  </si>
  <si>
    <t>Ben Pavlatos</t>
  </si>
  <si>
    <t>Dong Yang</t>
  </si>
  <si>
    <t>Roy Lawson</t>
  </si>
  <si>
    <t>Alvaro Simon</t>
  </si>
  <si>
    <t>Sam Pearson</t>
  </si>
  <si>
    <t>brian Worthington</t>
  </si>
  <si>
    <t>Ð›ÑŽÐ±Ð¾Ð²ÑŒ Ð‘Ð°Ñ€Ð°Ð½Ð¾Ð²Ð°</t>
  </si>
  <si>
    <t>Ollie Chalk</t>
  </si>
  <si>
    <t>Ð•Ð³Ð¾Ñ€ Ð¡ÐºÐµÐ»ÐºÑ‚</t>
  </si>
  <si>
    <t>Oren Dotan</t>
  </si>
  <si>
    <t>Niklas "Tiddles" Hennschen</t>
  </si>
  <si>
    <t>Ramiro Rodriguez</t>
  </si>
  <si>
    <t>Antoine  Schäfer</t>
  </si>
  <si>
    <t>Federico Loda</t>
  </si>
  <si>
    <t>Rob Dunbar</t>
  </si>
  <si>
    <t>Alex Gross</t>
  </si>
  <si>
    <t>Björn "Gollinger 1986" Gollinger</t>
  </si>
  <si>
    <t>Tobias Griever</t>
  </si>
  <si>
    <t>Frederik Nagel</t>
  </si>
  <si>
    <t>mark m</t>
  </si>
  <si>
    <t>Azoul Edouard</t>
  </si>
  <si>
    <t>Jon Carr</t>
  </si>
  <si>
    <t>The Drunken Settlers</t>
  </si>
  <si>
    <t>Diego Rodriguez</t>
  </si>
  <si>
    <t>Thomas Mitchell</t>
  </si>
  <si>
    <t>simon shephard loyalist</t>
  </si>
  <si>
    <t>Merv Skaven</t>
  </si>
  <si>
    <t>Michael Underwood</t>
  </si>
  <si>
    <t xml:space="preserve">Jarrad C. </t>
  </si>
  <si>
    <t>Raul García-Morato Moreno</t>
  </si>
  <si>
    <t>Carmen 92</t>
  </si>
  <si>
    <t>Benjamin Hollamby</t>
  </si>
  <si>
    <t>Albert Coll</t>
  </si>
  <si>
    <t>Shy Xia</t>
  </si>
  <si>
    <t>Chad Taylor</t>
  </si>
  <si>
    <t>Rob Hendry</t>
  </si>
  <si>
    <t>Keith / Brown</t>
  </si>
  <si>
    <t>Luigi Pizzi</t>
  </si>
  <si>
    <t>Steffen Walther</t>
  </si>
  <si>
    <t>alex Santaniello</t>
  </si>
  <si>
    <t>Peter Grant</t>
  </si>
  <si>
    <t>Alvaro Bazo</t>
  </si>
  <si>
    <t>Jesse Pinick</t>
  </si>
  <si>
    <t>Matous Gryllus Cvrcek</t>
  </si>
  <si>
    <t>Dennis Alfred Droese</t>
  </si>
  <si>
    <t>Javier Sanchez Garbajosa</t>
  </si>
  <si>
    <t>Jamie Reeder</t>
  </si>
  <si>
    <t>Mason Wolverton</t>
  </si>
  <si>
    <t>Luke Konz</t>
  </si>
  <si>
    <t>Justin Cloney</t>
  </si>
  <si>
    <t>Braden Hart</t>
  </si>
  <si>
    <t>Kit Fox</t>
  </si>
  <si>
    <t>Mass Jones</t>
  </si>
  <si>
    <t>Chris Wary</t>
  </si>
  <si>
    <t>Jeff James</t>
  </si>
  <si>
    <t>Gregor Wischniewski</t>
  </si>
  <si>
    <t>Adam Southwell</t>
  </si>
  <si>
    <t>Dennis Christensen</t>
  </si>
  <si>
    <t>Brand Vandewijzer</t>
  </si>
  <si>
    <t>Alex Nelson</t>
  </si>
  <si>
    <t>Alex Agulló</t>
  </si>
  <si>
    <t>Alexander Kraft</t>
  </si>
  <si>
    <t>Max MaxK</t>
  </si>
  <si>
    <t>Brendan stowell</t>
  </si>
  <si>
    <t>Simon Delval</t>
  </si>
  <si>
    <t>Matthew Bodnarchuck</t>
  </si>
  <si>
    <t>jose cortil</t>
  </si>
  <si>
    <t>Blake Herrod</t>
  </si>
  <si>
    <t>Byaman Byaman</t>
  </si>
  <si>
    <t>Roscoe Howard</t>
  </si>
  <si>
    <t>Christopher English</t>
  </si>
  <si>
    <t>Alex Garrido</t>
  </si>
  <si>
    <t>Michael Johnsen</t>
  </si>
  <si>
    <t>Jay Diaper</t>
  </si>
  <si>
    <t>Stefan Freeman</t>
  </si>
  <si>
    <t>Martin Wiesmüller</t>
  </si>
  <si>
    <t>Mustafa Boutzamar</t>
  </si>
  <si>
    <t>Fabian Grosinger</t>
  </si>
  <si>
    <t>Joseph Rolfe</t>
  </si>
  <si>
    <t>William Barradell</t>
  </si>
  <si>
    <t>Jaiden Hawkes</t>
  </si>
  <si>
    <t>Troy Strootman</t>
  </si>
  <si>
    <t>Aidan Delph</t>
  </si>
  <si>
    <t>Daniel Patrício</t>
  </si>
  <si>
    <t>Samuele Messina</t>
  </si>
  <si>
    <t>peter marx</t>
  </si>
  <si>
    <t>nicholas sabatini</t>
  </si>
  <si>
    <t>Nicholas Allen</t>
  </si>
  <si>
    <t>Clare McKernan</t>
  </si>
  <si>
    <t>Lucus Southerland</t>
  </si>
  <si>
    <t>Martin  Brooks</t>
  </si>
  <si>
    <t>Abde DarkLycaon</t>
  </si>
  <si>
    <t>Branson Shaw</t>
  </si>
  <si>
    <t>ryan deane</t>
  </si>
  <si>
    <t>Baron Loyd</t>
  </si>
  <si>
    <t>Andrew Thomson</t>
  </si>
  <si>
    <t>Gary Talamini</t>
  </si>
  <si>
    <t>Andrew Jamieson</t>
  </si>
  <si>
    <t>Robert Heselwood</t>
  </si>
  <si>
    <t>Daniel Wheatley</t>
  </si>
  <si>
    <t>ÐÐ»ÐµÐºÑÐ°Ð½Ð´Ñ€Ð° ÐœÐ°Ð»ÑÐµÐ²Ð°</t>
  </si>
  <si>
    <t>Lucias Meyer</t>
  </si>
  <si>
    <t>Gregorz Szymczak</t>
  </si>
  <si>
    <t>Anthony Massolin</t>
  </si>
  <si>
    <t>Luke Gray</t>
  </si>
  <si>
    <t>Steven -</t>
  </si>
  <si>
    <t>Aaron Cardenas</t>
  </si>
  <si>
    <t>Dave Jung</t>
  </si>
  <si>
    <t>Brenden Bond</t>
  </si>
  <si>
    <t>Alberto Rodríguez</t>
  </si>
  <si>
    <t>Luke Daly</t>
  </si>
  <si>
    <t>Christian Benware</t>
  </si>
  <si>
    <t>Tim Ravesloot</t>
  </si>
  <si>
    <t>Archie Castledine</t>
  </si>
  <si>
    <t>ignat skvortsov</t>
  </si>
  <si>
    <t>Dave Coulson</t>
  </si>
  <si>
    <t>Christian Vonlanthen</t>
  </si>
  <si>
    <t>Tim Lawlor</t>
  </si>
  <si>
    <t>Konrad Truppel</t>
  </si>
  <si>
    <t>Stephen Burrows</t>
  </si>
  <si>
    <t>Daniel Glantz</t>
  </si>
  <si>
    <t>Philip Wall</t>
  </si>
  <si>
    <t>Christopher Nunez</t>
  </si>
  <si>
    <t>Lobo ðŸº</t>
  </si>
  <si>
    <t>Graeme Martin</t>
  </si>
  <si>
    <t>ARANTXA 4</t>
  </si>
  <si>
    <t>Adam Holloway</t>
  </si>
  <si>
    <t>Jesús Cruz</t>
  </si>
  <si>
    <t>Senthil Vel</t>
  </si>
  <si>
    <t>Tanner Johnson</t>
  </si>
  <si>
    <t>Jameson Turnbow</t>
  </si>
  <si>
    <t>Jonathan Morales</t>
  </si>
  <si>
    <t>Player Buy-in Loser</t>
  </si>
  <si>
    <t>Carlo Fassa</t>
  </si>
  <si>
    <t>Josh Hansis</t>
  </si>
  <si>
    <t>Brandon Guerrette</t>
  </si>
  <si>
    <t>Aiden B. Nicol</t>
  </si>
  <si>
    <t>Marc-André Bilodeau</t>
  </si>
  <si>
    <t>Danny Boerhout</t>
  </si>
  <si>
    <t>Randi Blakeley</t>
  </si>
  <si>
    <t>Randy Peterson</t>
  </si>
  <si>
    <t>Brad McMahon</t>
  </si>
  <si>
    <t>Reserv</t>
  </si>
  <si>
    <t>Kevin Gustavsson</t>
  </si>
  <si>
    <t xml:space="preserve">Zachary Cohen </t>
  </si>
  <si>
    <t xml:space="preserve">Corey James </t>
  </si>
  <si>
    <t>Chris Ross</t>
  </si>
  <si>
    <t>Meter Brandon</t>
  </si>
  <si>
    <t>Tobias Muz</t>
  </si>
  <si>
    <t>Benjamin Schiffer</t>
  </si>
  <si>
    <t>Simon Benson</t>
  </si>
  <si>
    <t>Sergio García Appel</t>
  </si>
  <si>
    <t>Joel Chavez</t>
  </si>
  <si>
    <t>alex Cerdà Fernández</t>
  </si>
  <si>
    <t>Ãngel Montuno</t>
  </si>
  <si>
    <t>Tom Dooley</t>
  </si>
  <si>
    <t>Aleksander Golanski</t>
  </si>
  <si>
    <t>Alyn MacDonell</t>
  </si>
  <si>
    <t>Robbed Robbed</t>
  </si>
  <si>
    <t>Max Gifford</t>
  </si>
  <si>
    <t>test4 test4</t>
  </si>
  <si>
    <t>Peter Hollard</t>
  </si>
  <si>
    <t>Aiden Wang</t>
  </si>
  <si>
    <t>Jonathan Scott</t>
  </si>
  <si>
    <t>Edd Clark</t>
  </si>
  <si>
    <t>Viktor "Arterion" Krauß</t>
  </si>
  <si>
    <t>David Makled</t>
  </si>
  <si>
    <t>Nathan Groshek</t>
  </si>
  <si>
    <t>Xeno Baert</t>
  </si>
  <si>
    <t>Adam M</t>
  </si>
  <si>
    <t>Diego Cruces</t>
  </si>
  <si>
    <t>Brent Murdough</t>
  </si>
  <si>
    <t>Daniel Marsland</t>
  </si>
  <si>
    <t>IFT .</t>
  </si>
  <si>
    <t>testy2 mctesty</t>
  </si>
  <si>
    <t>ÐÐ»ÑŒÐ±ÐµÑ€Ñ‚ Ð”Ð·Ð¸Ð½ÑŒ</t>
  </si>
  <si>
    <t>Jonathan Greenhood</t>
  </si>
  <si>
    <t>Jamie Bennison</t>
  </si>
  <si>
    <t>Hadrien PHILIPON DUGARD</t>
  </si>
  <si>
    <t>BUNNY Valiño Sueiro</t>
  </si>
  <si>
    <t>Irwin A</t>
  </si>
  <si>
    <t>Nicolai Serup FonnesbÃ¦k Hansen</t>
  </si>
  <si>
    <t>Matt Denham</t>
  </si>
  <si>
    <t>Matthew Horton</t>
  </si>
  <si>
    <t>Kevin Hernandez</t>
  </si>
  <si>
    <t>Carson Luke</t>
  </si>
  <si>
    <t>Cédric FS</t>
  </si>
  <si>
    <t>Johan and the big D`s</t>
  </si>
  <si>
    <t>Nathan Flood</t>
  </si>
  <si>
    <t>Glenn Lloyd</t>
  </si>
  <si>
    <t>Darrel Baxter</t>
  </si>
  <si>
    <t>Adrián Aguado</t>
  </si>
  <si>
    <t>Maciej qh</t>
  </si>
  <si>
    <t>Rob Ashwill</t>
  </si>
  <si>
    <t>Niels Van Geeteruyen</t>
  </si>
  <si>
    <t>Olli Pihlajamaa</t>
  </si>
  <si>
    <t>Tyler Bollman</t>
  </si>
  <si>
    <t>False Girl 2</t>
  </si>
  <si>
    <t>Valerio Toscani</t>
  </si>
  <si>
    <t>Thomas Lerch</t>
  </si>
  <si>
    <t>Sean Spilsbury</t>
  </si>
  <si>
    <t>Sam Stewart</t>
  </si>
  <si>
    <t xml:space="preserve">Michael Frangos </t>
  </si>
  <si>
    <t>Ð›ÑŽÐ±Ð° Ð‘Ð°Ñ€Ð°Ð½Ð¾Ð²Ð°</t>
  </si>
  <si>
    <t>Timothy Place</t>
  </si>
  <si>
    <t>Manuel Peral Marín</t>
  </si>
  <si>
    <t>Firdaus Munir</t>
  </si>
  <si>
    <t>Steffen Peinze</t>
  </si>
  <si>
    <t>Michael Lees</t>
  </si>
  <si>
    <t>Ringer Bob</t>
  </si>
  <si>
    <t>David Liebana Gonzalez</t>
  </si>
  <si>
    <t>Ricardo Baptista</t>
  </si>
  <si>
    <t>Luke Joyce</t>
  </si>
  <si>
    <t>Matthew Phillipson</t>
  </si>
  <si>
    <t>Tyler Brantner</t>
  </si>
  <si>
    <t>Lee Donnelly</t>
  </si>
  <si>
    <t>Daniel Gross</t>
  </si>
  <si>
    <t>Cameron Brookfield</t>
  </si>
  <si>
    <t>Marco Beretta</t>
  </si>
  <si>
    <t>Bailey Blessing</t>
  </si>
  <si>
    <t>Russell Phillips</t>
  </si>
  <si>
    <t>Hampus Frid</t>
  </si>
  <si>
    <t>Rob Otteson</t>
  </si>
  <si>
    <t>Ryan Ader</t>
  </si>
  <si>
    <t>Jeff Addonizio</t>
  </si>
  <si>
    <t>Richard Doyle</t>
  </si>
  <si>
    <t>Hadyn Graff</t>
  </si>
  <si>
    <t>Ken Hammond</t>
  </si>
  <si>
    <t>Gorbut Gorbut</t>
  </si>
  <si>
    <t>Erik Nielsen</t>
  </si>
  <si>
    <t>Hector Fron</t>
  </si>
  <si>
    <t>Daniel Donald Trampas</t>
  </si>
  <si>
    <t>Jack Holbrook</t>
  </si>
  <si>
    <t>Bob Barrett</t>
  </si>
  <si>
    <t>Andres Parra</t>
  </si>
  <si>
    <t>Nicholas Guinn</t>
  </si>
  <si>
    <t xml:space="preserve">Rob Montgomery </t>
  </si>
  <si>
    <t>Sebastian Grobe</t>
  </si>
  <si>
    <t>Chris Holdridge</t>
  </si>
  <si>
    <t>Travis Parrott</t>
  </si>
  <si>
    <t>Richard Pocklington</t>
  </si>
  <si>
    <t>Pavel Arkhipov</t>
  </si>
  <si>
    <t>JérÃ´me Briand Fortin</t>
  </si>
  <si>
    <t>Myroslaw Laszyn</t>
  </si>
  <si>
    <t>Tommy Bittner</t>
  </si>
  <si>
    <t>Robert Dunbar</t>
  </si>
  <si>
    <t>Reece Brailsford</t>
  </si>
  <si>
    <t>Matt Oswald-Hagett</t>
  </si>
  <si>
    <t>Christian Woods</t>
  </si>
  <si>
    <t>Callum Overton</t>
  </si>
  <si>
    <t>Robin Stenbäck</t>
  </si>
  <si>
    <t>Alex Day</t>
  </si>
  <si>
    <t>Tony Asti</t>
  </si>
  <si>
    <t>Andrea Beers</t>
  </si>
  <si>
    <t>Alex Grazela</t>
  </si>
  <si>
    <t>Rich Morrow</t>
  </si>
  <si>
    <t>Sean Muller</t>
  </si>
  <si>
    <t>Tóth Anett</t>
  </si>
  <si>
    <t>Mark Marnes</t>
  </si>
  <si>
    <t>Christopher Kaiser</t>
  </si>
  <si>
    <t>Kieron Bailey</t>
  </si>
  <si>
    <t>Andreas Larsson</t>
  </si>
  <si>
    <t>Facundo Sola</t>
  </si>
  <si>
    <t>Christian Persson</t>
  </si>
  <si>
    <t>Andrew Snow</t>
  </si>
  <si>
    <t>Ben Boyd</t>
  </si>
  <si>
    <t>Stefan Bahr</t>
  </si>
  <si>
    <t>Jonny Hasslekvist</t>
  </si>
  <si>
    <t>James Baxter</t>
  </si>
  <si>
    <t>Oscar Carroll</t>
  </si>
  <si>
    <t>Will Pomfrey</t>
  </si>
  <si>
    <t>Andrew Young</t>
  </si>
  <si>
    <t>Tyler Lawson</t>
  </si>
  <si>
    <t>Eetu Torikka</t>
  </si>
  <si>
    <t>FaleÅ¡nÄ› odÄ›ný chlapík</t>
  </si>
  <si>
    <t>Patrick P</t>
  </si>
  <si>
    <t>Allyn McNaughton</t>
  </si>
  <si>
    <t xml:space="preserve">Ð¡Ñ‚ÐµÐ¿Ð° Ð¡Ñ‚ÐµÐ¿Ð° </t>
  </si>
  <si>
    <t>Kelso Sharp</t>
  </si>
  <si>
    <t>Richard Kuoch</t>
  </si>
  <si>
    <t>Carlos de la Presa Cruz</t>
  </si>
  <si>
    <t>Warrior Lodge</t>
  </si>
  <si>
    <t>Vasilis Koutis</t>
  </si>
  <si>
    <t>Damien Phillips</t>
  </si>
  <si>
    <t>Shane So</t>
  </si>
  <si>
    <t>Fernando Belaustegui</t>
  </si>
  <si>
    <t>Tony Stamp</t>
  </si>
  <si>
    <t>Kirill Pavlov</t>
  </si>
  <si>
    <t>Daniel Mayordomo Trujillano</t>
  </si>
  <si>
    <t>Rutger De Haas</t>
  </si>
  <si>
    <t>Logan Porter</t>
  </si>
  <si>
    <t>Rick Vaveliuk</t>
  </si>
  <si>
    <t>Taylor Gwilliam</t>
  </si>
  <si>
    <t>Mike Schurr</t>
  </si>
  <si>
    <t>David Bowman</t>
  </si>
  <si>
    <t>Caitlin Solomon</t>
  </si>
  <si>
    <t>Frank Raymond</t>
  </si>
  <si>
    <t>Chun Yin Yim</t>
  </si>
  <si>
    <t>Matt Skaven</t>
  </si>
  <si>
    <t>Charles Jamieson</t>
  </si>
  <si>
    <t>Benjamin Blevins</t>
  </si>
  <si>
    <t>Stinus Berthelsen</t>
  </si>
  <si>
    <t>Violet Seweryn</t>
  </si>
  <si>
    <t>Matthew Schade</t>
  </si>
  <si>
    <t>Josh Wasson</t>
  </si>
  <si>
    <t>Robin Franklin-Kench</t>
  </si>
  <si>
    <t>thomas linder</t>
  </si>
  <si>
    <t>Tim Blom</t>
  </si>
  <si>
    <t>Andrew Cormier</t>
  </si>
  <si>
    <t>Daelan Scroggins</t>
  </si>
  <si>
    <t>olli l</t>
  </si>
  <si>
    <t>Jake Lenton</t>
  </si>
  <si>
    <t>Levi Fisher</t>
  </si>
  <si>
    <t>Frédéric Vaillancourt</t>
  </si>
  <si>
    <t>Sean DePaso</t>
  </si>
  <si>
    <t>Ian Millington-Davies</t>
  </si>
  <si>
    <t>Emil Horký</t>
  </si>
  <si>
    <t>Romain Caciano</t>
  </si>
  <si>
    <t>Gareth Dumper</t>
  </si>
  <si>
    <t>Tiwaz Krijger</t>
  </si>
  <si>
    <t>Liam Durr</t>
  </si>
  <si>
    <t>Joe Jensen</t>
  </si>
  <si>
    <t>Keira Jackson</t>
  </si>
  <si>
    <t>Ãngel Carazo</t>
  </si>
  <si>
    <t>Robert Pate</t>
  </si>
  <si>
    <t>Imagine Playing Order</t>
  </si>
  <si>
    <t>Caleb Tong</t>
  </si>
  <si>
    <t>M.S.T. Malattie sessualmente trasmissibili</t>
  </si>
  <si>
    <t>Dean Olson Sam Swinson</t>
  </si>
  <si>
    <t>Seth Stedman</t>
  </si>
  <si>
    <t>Elias Flaffi</t>
  </si>
  <si>
    <t>Joe Bloggs</t>
  </si>
  <si>
    <t>Niki W</t>
  </si>
  <si>
    <t>Cristian Andres Moreno</t>
  </si>
  <si>
    <t>Ãngel Islas</t>
  </si>
  <si>
    <t>Claus Sce</t>
  </si>
  <si>
    <t>Alejandro Collado</t>
  </si>
  <si>
    <t>Ruben Martinez</t>
  </si>
  <si>
    <t>Caleb â€œ Thunderbornâ€ Gonzalez</t>
  </si>
  <si>
    <t>Requiem For A DIM</t>
  </si>
  <si>
    <t>Gabriel Moreno</t>
  </si>
  <si>
    <t>Mao A</t>
  </si>
  <si>
    <t>Benny McDougall</t>
  </si>
  <si>
    <t>Alexander Lytvynov</t>
  </si>
  <si>
    <t>Nelson Antunes</t>
  </si>
  <si>
    <t>Philip wilson</t>
  </si>
  <si>
    <t>Adam Hone *</t>
  </si>
  <si>
    <t>Daniel Prodger</t>
  </si>
  <si>
    <t>Dave Roberts</t>
  </si>
  <si>
    <t>Tyler Forbes</t>
  </si>
  <si>
    <t>Gilbert Carter</t>
  </si>
  <si>
    <t>Gabriel Padilla</t>
  </si>
  <si>
    <t>Renny .</t>
  </si>
  <si>
    <t>Miro Kuha</t>
  </si>
  <si>
    <t>Lewis Burton</t>
  </si>
  <si>
    <t>Daniel Cebrian</t>
  </si>
  <si>
    <t>Tobias "Pingutobi" Bachmann</t>
  </si>
  <si>
    <t>Anja Schlumpberger</t>
  </si>
  <si>
    <t>Matthew MacDonald</t>
  </si>
  <si>
    <t>Chamorro ðŸ§</t>
  </si>
  <si>
    <t>Federico Bianco</t>
  </si>
  <si>
    <t>Yichen Runze</t>
  </si>
  <si>
    <t>Î‘Î½Ï„ÏŽÎ½Î·Ï‚ Î£Ï„Î¬Î¸Î·Ï‚</t>
  </si>
  <si>
    <t>Alex Potrich</t>
  </si>
  <si>
    <t>Aaron Howie</t>
  </si>
  <si>
    <t>Saltzpyre</t>
  </si>
  <si>
    <t>Javi Torres</t>
  </si>
  <si>
    <t>miguel sanchez cortes</t>
  </si>
  <si>
    <t>Dominik Garnreiter</t>
  </si>
  <si>
    <t>Jacob Baker</t>
  </si>
  <si>
    <t>Andrew Warren</t>
  </si>
  <si>
    <t>List Clogger 2</t>
  </si>
  <si>
    <t>Stephen Surgenor</t>
  </si>
  <si>
    <t>Magnus Kröber</t>
  </si>
  <si>
    <t>xerach war</t>
  </si>
  <si>
    <t>Joey Dayan</t>
  </si>
  <si>
    <t>Karl Frisk</t>
  </si>
  <si>
    <t>Crosley Dlapa</t>
  </si>
  <si>
    <t>Tyler McAndrew</t>
  </si>
  <si>
    <t>Josh Burns</t>
  </si>
  <si>
    <t>Paver Ð“Ð»ÐµÐ± Ð“.</t>
  </si>
  <si>
    <t>Nikita Stepanishchev</t>
  </si>
  <si>
    <t>Luis Varas Verde</t>
  </si>
  <si>
    <t>Rene Krueger</t>
  </si>
  <si>
    <t>Nico 4</t>
  </si>
  <si>
    <t>NICO 5</t>
  </si>
  <si>
    <t>Simone Devoti</t>
  </si>
  <si>
    <t>Peter Koleisus</t>
  </si>
  <si>
    <t>Laura Sands</t>
  </si>
  <si>
    <t>Ryan Rosario</t>
  </si>
  <si>
    <t>Andrew Padron</t>
  </si>
  <si>
    <t>Sam Wilson</t>
  </si>
  <si>
    <t>Fake Guy 3</t>
  </si>
  <si>
    <t>Quentin StD</t>
  </si>
  <si>
    <t>Ð•Ð³Ð¾Ñ€ ÐŸÑ€Ð¾Ñ…Ð¾Ñ€ÐµÐ½ÐºÐ¾</t>
  </si>
  <si>
    <t>Nikita Lisogorskii</t>
  </si>
  <si>
    <t>Jory Evans</t>
  </si>
  <si>
    <t>Squizzy Taylor</t>
  </si>
  <si>
    <t>Tan Pitak</t>
  </si>
  <si>
    <t>JiuGe é…’æ­Œ</t>
  </si>
  <si>
    <t>James J</t>
  </si>
  <si>
    <t>Oliver Rotter</t>
  </si>
  <si>
    <t>Green knights</t>
  </si>
  <si>
    <t>Andrew Wookey</t>
  </si>
  <si>
    <t>Dzouzef Mcfly</t>
  </si>
  <si>
    <t>Lorenz KoLoLoCo</t>
  </si>
  <si>
    <t>Jose Talamantes</t>
  </si>
  <si>
    <t>Daniel Rivera</t>
  </si>
  <si>
    <t>Michal "MiÅ¡ix" Žegklitz</t>
  </si>
  <si>
    <t>Lyuboslav Iliev</t>
  </si>
  <si>
    <t>Maxime Jaquet</t>
  </si>
  <si>
    <t>Joe Lunnon</t>
  </si>
  <si>
    <t xml:space="preserve">Pete </t>
  </si>
  <si>
    <t xml:space="preserve">Chris </t>
  </si>
  <si>
    <t>Oscar Viquez</t>
  </si>
  <si>
    <t>Liam Maddrell</t>
  </si>
  <si>
    <t>Daniel Mcleod</t>
  </si>
  <si>
    <t>Callum Langstroth</t>
  </si>
  <si>
    <t>Bob Tuneado</t>
  </si>
  <si>
    <t>Tim Miedema</t>
  </si>
  <si>
    <t>josh 2</t>
  </si>
  <si>
    <t>jess 1</t>
  </si>
  <si>
    <t>Thomas Obernhuber</t>
  </si>
  <si>
    <t>Mike "Spoonlord" Thompson</t>
  </si>
  <si>
    <t>Joshua Sinclair</t>
  </si>
  <si>
    <t>Abel Zapata</t>
  </si>
  <si>
    <t>Lionel Hellin</t>
  </si>
  <si>
    <t>Will Barnard</t>
  </si>
  <si>
    <t>Scott Haskell</t>
  </si>
  <si>
    <t>Erik Johnson</t>
  </si>
  <si>
    <t>Adrià Serrano</t>
  </si>
  <si>
    <t>uteN Martos</t>
  </si>
  <si>
    <t>Manu Venturi</t>
  </si>
  <si>
    <t>Jesus Franco</t>
  </si>
  <si>
    <t>Ken Koebler</t>
  </si>
  <si>
    <t>Edu C</t>
  </si>
  <si>
    <t>eric Uersunthornwattana</t>
  </si>
  <si>
    <t>Sascha Fec</t>
  </si>
  <si>
    <t>tre tre</t>
  </si>
  <si>
    <t>Lars Feilskov</t>
  </si>
  <si>
    <t>Daniel Knudsen</t>
  </si>
  <si>
    <t>Ð•Ð²Ð³ÐµÐ½Ð¸Ð¹ Ð“Ð¾Ð¼ÐµÑ€Ð¾Ð²</t>
  </si>
  <si>
    <t>HyeonSu Lee</t>
  </si>
  <si>
    <t>Junha Kim</t>
  </si>
  <si>
    <t>David Rubio</t>
  </si>
  <si>
    <t>Dummy Dummy</t>
  </si>
  <si>
    <t>Christopher Swile</t>
  </si>
  <si>
    <t>Danny Cusack</t>
  </si>
  <si>
    <t>Simon Clarke</t>
  </si>
  <si>
    <t>Francesco Cucinotta</t>
  </si>
  <si>
    <t>Silvio Gesellmann</t>
  </si>
  <si>
    <t>Stefano Betterle</t>
  </si>
  <si>
    <t>Christian Laukner</t>
  </si>
  <si>
    <t>Steffan Hübner</t>
  </si>
  <si>
    <t>Cyprien Lagalie</t>
  </si>
  <si>
    <t>Julian Casparis</t>
  </si>
  <si>
    <t>Nico 6</t>
  </si>
  <si>
    <t>Dalton Mont.</t>
  </si>
  <si>
    <t>Eltio Mike</t>
  </si>
  <si>
    <t>Jeremy Knight</t>
  </si>
  <si>
    <t>Matteo Meloni</t>
  </si>
  <si>
    <t>Osvaldo Llevano</t>
  </si>
  <si>
    <t>Profe Sanchez</t>
  </si>
  <si>
    <t>Dario Ramirez</t>
  </si>
  <si>
    <t>Josh R</t>
  </si>
  <si>
    <t>Luis Fernando Casanova</t>
  </si>
  <si>
    <t>Piotr MaÅ‚ecki</t>
  </si>
  <si>
    <t>Carlos Ferrero Manauta</t>
  </si>
  <si>
    <t>Bruce Laughton</t>
  </si>
  <si>
    <t>Kim Kosmo</t>
  </si>
  <si>
    <t>Petri Ruotanen</t>
  </si>
  <si>
    <t>Emiliano Frediani</t>
  </si>
  <si>
    <t>Christopher Wolfe</t>
  </si>
  <si>
    <t>Christian Thron</t>
  </si>
  <si>
    <t>Adam Goldberg</t>
  </si>
  <si>
    <t>Eric Wallace</t>
  </si>
  <si>
    <t>Samuel Howard</t>
  </si>
  <si>
    <t>Gorka Perez</t>
  </si>
  <si>
    <t>Jackson Land</t>
  </si>
  <si>
    <t>John Zhang</t>
  </si>
  <si>
    <t>Elliot James</t>
  </si>
  <si>
    <t>Paul Winters</t>
  </si>
  <si>
    <t>Olivier Gubellini</t>
  </si>
  <si>
    <t>Luke Wright</t>
  </si>
  <si>
    <t>List Clogger 4</t>
  </si>
  <si>
    <t>Michael Stuart</t>
  </si>
  <si>
    <t>Andrew Hayhurst</t>
  </si>
  <si>
    <t>Jason Delaney</t>
  </si>
  <si>
    <t>Derek Piotrowski</t>
  </si>
  <si>
    <t>Chris Sammut</t>
  </si>
  <si>
    <t>Richard Radgoski</t>
  </si>
  <si>
    <t>Mathias P</t>
  </si>
  <si>
    <t>Fran Roca</t>
  </si>
  <si>
    <t>Lea Salomon</t>
  </si>
  <si>
    <t>Player 4</t>
  </si>
  <si>
    <t>False Girl 3</t>
  </si>
  <si>
    <t>Rob Ellis</t>
  </si>
  <si>
    <t>Francesco Ghirotti</t>
  </si>
  <si>
    <t>Mason Leaich</t>
  </si>
  <si>
    <t xml:space="preserve">JuanB García </t>
  </si>
  <si>
    <t>Tiago Silva</t>
  </si>
  <si>
    <t>Thomas SMODJHOG</t>
  </si>
  <si>
    <t>Thomas Furunes</t>
  </si>
  <si>
    <t>Toni Kääpä</t>
  </si>
  <si>
    <t>Thomas Hudnall</t>
  </si>
  <si>
    <t>Miguel Ãngel piza cortes</t>
  </si>
  <si>
    <t>Steve Hart</t>
  </si>
  <si>
    <t>Miguel Sanchez</t>
  </si>
  <si>
    <t>Fletch O</t>
  </si>
  <si>
    <t>Haydn Blackshaw</t>
  </si>
  <si>
    <t>RJ Fuller</t>
  </si>
  <si>
    <t>Jeff Law</t>
  </si>
  <si>
    <t>Lachlan Willacy</t>
  </si>
  <si>
    <t>Guillermo González</t>
  </si>
  <si>
    <t>Attila Letkó</t>
  </si>
  <si>
    <t>Steve Scribbins</t>
  </si>
  <si>
    <t>Luke Kincaide-Munn</t>
  </si>
  <si>
    <t>Brett Shomaker</t>
  </si>
  <si>
    <t>Hermés Diou-Cass</t>
  </si>
  <si>
    <t>Gary Ferns</t>
  </si>
  <si>
    <t>Joshua Bobb</t>
  </si>
  <si>
    <t>Ben Booker</t>
  </si>
  <si>
    <t>Chris Seehafer</t>
  </si>
  <si>
    <t>Jan Kenneth Erland</t>
  </si>
  <si>
    <t>Xavi Descamps</t>
  </si>
  <si>
    <t>Robert Devereux</t>
  </si>
  <si>
    <t>Charles Lloyd</t>
  </si>
  <si>
    <t>Craig Barratt</t>
  </si>
  <si>
    <t>Pierpaolo Tabacchi</t>
  </si>
  <si>
    <t>Boltstorm Wargaming</t>
  </si>
  <si>
    <t>Daniel "Storm" Garrido</t>
  </si>
  <si>
    <t>Matt Raub</t>
  </si>
  <si>
    <t>Dustin Ebeltoft</t>
  </si>
  <si>
    <t>Enric Sánchez</t>
  </si>
  <si>
    <t>Alex P</t>
  </si>
  <si>
    <t>Andrew Alexis-Konstantinidis</t>
  </si>
  <si>
    <t>Dave Jennings</t>
  </si>
  <si>
    <t>Danny Manners Store</t>
  </si>
  <si>
    <t>Pierpaolo Melloni</t>
  </si>
  <si>
    <t>Alex Talbot</t>
  </si>
  <si>
    <t>Elliott Parker</t>
  </si>
  <si>
    <t>John Garton</t>
  </si>
  <si>
    <t>Anthony Lown</t>
  </si>
  <si>
    <t>Austin Parrott</t>
  </si>
  <si>
    <t>ROBERT NOEL</t>
  </si>
  <si>
    <t>Tim Fisher</t>
  </si>
  <si>
    <t>Chad Hills</t>
  </si>
  <si>
    <t>g cancio</t>
  </si>
  <si>
    <t>grigor krstevski</t>
  </si>
  <si>
    <t>Marcus Lykke</t>
  </si>
  <si>
    <t>Jordan Williamson</t>
  </si>
  <si>
    <t>Diego Galán</t>
  </si>
  <si>
    <t>Andrew Mitchell</t>
  </si>
  <si>
    <t>Anthony Gray</t>
  </si>
  <si>
    <t>Dominic Davies</t>
  </si>
  <si>
    <t>Bruno STRAMANDINOLI</t>
  </si>
  <si>
    <t>Levi Heryford</t>
  </si>
  <si>
    <t>Sara Díaz Suarez</t>
  </si>
  <si>
    <t>Chris Mülli</t>
  </si>
  <si>
    <t>Johan Petersén</t>
  </si>
  <si>
    <t>Joseph White</t>
  </si>
  <si>
    <t>Cal Everitt</t>
  </si>
  <si>
    <t>Olli-Pekka Paljakka</t>
  </si>
  <si>
    <t>Joel Gignac</t>
  </si>
  <si>
    <t>Ben Vez</t>
  </si>
  <si>
    <t>Julie Nguyen</t>
  </si>
  <si>
    <t>Lukas K.</t>
  </si>
  <si>
    <t>Cooper Hamlin</t>
  </si>
  <si>
    <t>Love Lauraya</t>
  </si>
  <si>
    <t>Brian Lawler</t>
  </si>
  <si>
    <t xml:space="preserve">Claire Lavender </t>
  </si>
  <si>
    <t>Alessio Giacometti</t>
  </si>
  <si>
    <t>José Manuel Campillo</t>
  </si>
  <si>
    <t>Pavel Kreydin</t>
  </si>
  <si>
    <t>Maurice Heitzer</t>
  </si>
  <si>
    <t>Patrick Stelchek</t>
  </si>
  <si>
    <t>Simon StD</t>
  </si>
  <si>
    <t>Jack Haythorn</t>
  </si>
  <si>
    <t>Silvan Weiss</t>
  </si>
  <si>
    <t>Alex Nance</t>
  </si>
  <si>
    <t>Remo "Feothar" Borgwardt</t>
  </si>
  <si>
    <t>Daniel Perez</t>
  </si>
  <si>
    <t>Patrik Torp</t>
  </si>
  <si>
    <t>Kyle Schmidt</t>
  </si>
  <si>
    <t>Big Boyz of Ghur</t>
  </si>
  <si>
    <t>Solomon Layfield</t>
  </si>
  <si>
    <t>Heikki Peiponen</t>
  </si>
  <si>
    <t>Nathan Schmitz</t>
  </si>
  <si>
    <t>Laura Whiteland</t>
  </si>
  <si>
    <t>Reece Napier</t>
  </si>
  <si>
    <t>Lars Nordstrand</t>
  </si>
  <si>
    <t>Robin Haysom</t>
  </si>
  <si>
    <t>Pakito Jimenez</t>
  </si>
  <si>
    <t>Rory Carroll</t>
  </si>
  <si>
    <t>Daniel Wood</t>
  </si>
  <si>
    <t>Jun Hie</t>
  </si>
  <si>
    <t>Timothy Pruis</t>
  </si>
  <si>
    <t>argiar draw</t>
  </si>
  <si>
    <t>Stephen  Binek</t>
  </si>
  <si>
    <t>Ringer Ranger</t>
  </si>
  <si>
    <t>Alwin Wagener</t>
  </si>
  <si>
    <t>Jacob Cutler</t>
  </si>
  <si>
    <t>joel cooper</t>
  </si>
  <si>
    <t>Mike Frost</t>
  </si>
  <si>
    <t>Manuela Tejeiro</t>
  </si>
  <si>
    <t>Jonathan Brazier</t>
  </si>
  <si>
    <t>Fiz Soto</t>
  </si>
  <si>
    <t>Nicolás 7</t>
  </si>
  <si>
    <t>Juanki Baños</t>
  </si>
  <si>
    <t>Iwo Slodczyk</t>
  </si>
  <si>
    <t xml:space="preserve">Rhys Beynon </t>
  </si>
  <si>
    <t>Vicente Descals Cabanes</t>
  </si>
  <si>
    <t>Francois Gabriel Leblanc-Vézina</t>
  </si>
  <si>
    <t>Federico Bartolelli</t>
  </si>
  <si>
    <t>Erwan TOUCAN</t>
  </si>
  <si>
    <t>Fredrik Sulkela</t>
  </si>
  <si>
    <t>Giuseppe Gargiulo</t>
  </si>
  <si>
    <t>Matt Eagles</t>
  </si>
  <si>
    <t>Steven Edelmann</t>
  </si>
  <si>
    <t>Thomas Lishman-Walker</t>
  </si>
  <si>
    <t>Jeff Craine</t>
  </si>
  <si>
    <t>Sven Jacob</t>
  </si>
  <si>
    <t>Taylor Barbieri</t>
  </si>
  <si>
    <t>Ringer S</t>
  </si>
  <si>
    <t>Erik Whittaker</t>
  </si>
  <si>
    <t>Giles Ford</t>
  </si>
  <si>
    <t>François-Maxime Blais</t>
  </si>
  <si>
    <t>Casey Henderson</t>
  </si>
  <si>
    <t>John Stokes</t>
  </si>
  <si>
    <t>Rick Weyrauch</t>
  </si>
  <si>
    <t>Willice Mullins</t>
  </si>
  <si>
    <t>Jac  Davies</t>
  </si>
  <si>
    <t>Thomas Martinetz</t>
  </si>
  <si>
    <t>Andreas Rasmussen</t>
  </si>
  <si>
    <t>Bill Black</t>
  </si>
  <si>
    <t>Jeremy Stroh</t>
  </si>
  <si>
    <t>Moritz Bleibtreu</t>
  </si>
  <si>
    <t>James Stewart-Wild</t>
  </si>
  <si>
    <t>Tom Gattenhof</t>
  </si>
  <si>
    <t>manu gala</t>
  </si>
  <si>
    <t>Curtis Altmiks</t>
  </si>
  <si>
    <t>John Daly</t>
  </si>
  <si>
    <t>Gabriel lara</t>
  </si>
  <si>
    <t>Steven Sterza</t>
  </si>
  <si>
    <t>Gareth Wilson</t>
  </si>
  <si>
    <t>Rafael El Benjamín de Khorne</t>
  </si>
  <si>
    <t>Charlie Bigsby-Bye</t>
  </si>
  <si>
    <t>Jerry Li</t>
  </si>
  <si>
    <t>Joseph Cerski</t>
  </si>
  <si>
    <t>Vojtech Suchy</t>
  </si>
  <si>
    <t>Julio Tortosa Martinez</t>
  </si>
  <si>
    <t>Ethen Green</t>
  </si>
  <si>
    <t>Thomas Heimberg</t>
  </si>
  <si>
    <t>Markus Spielhaupter</t>
  </si>
  <si>
    <t>Andrew Buchner</t>
  </si>
  <si>
    <t>David Mazzocchi-Jones</t>
  </si>
  <si>
    <t>Mikel Perez</t>
  </si>
  <si>
    <t>Langdon Stone</t>
  </si>
  <si>
    <t>Brian Walsh</t>
  </si>
  <si>
    <t>Tim Kloprogge</t>
  </si>
  <si>
    <t>Wally Garcia</t>
  </si>
  <si>
    <t>Trish C</t>
  </si>
  <si>
    <t>Barron Holmes</t>
  </si>
  <si>
    <t>Max Steel</t>
  </si>
  <si>
    <t>Tyler H</t>
  </si>
  <si>
    <t>Isaiah Neumann</t>
  </si>
  <si>
    <t>Jared â€œWinter Wolfâ€ Eppley</t>
  </si>
  <si>
    <t>Fabian Thaqi</t>
  </si>
  <si>
    <t>Ryan Catlin</t>
  </si>
  <si>
    <t>Charles Gavlak</t>
  </si>
  <si>
    <t>Sean Jones</t>
  </si>
  <si>
    <t>Marc Colwill</t>
  </si>
  <si>
    <t>Sascha Rotter</t>
  </si>
  <si>
    <t>Ed Stang</t>
  </si>
  <si>
    <t>scott reynolds</t>
  </si>
  <si>
    <t>Jessica Kaspar</t>
  </si>
  <si>
    <t>Matteo Borsi</t>
  </si>
  <si>
    <t>Clara Emiliana</t>
  </si>
  <si>
    <t>James Piacelli</t>
  </si>
  <si>
    <t>Austin Van Gundy</t>
  </si>
  <si>
    <t>Earl Quinto</t>
  </si>
  <si>
    <t>Arisia Santiago</t>
  </si>
  <si>
    <t>George Ormes</t>
  </si>
  <si>
    <t>Tuomas Vanne</t>
  </si>
  <si>
    <t>Haydn Rosewall</t>
  </si>
  <si>
    <t>Sean Williams</t>
  </si>
  <si>
    <t>Thom Ashworth</t>
  </si>
  <si>
    <t>Ryan Rivetz</t>
  </si>
  <si>
    <t>Dallas Hallett</t>
  </si>
  <si>
    <t>Matthew Mortensen</t>
  </si>
  <si>
    <t>Adam Kibble</t>
  </si>
  <si>
    <t>Hugo Valor Phoenix Yonzon</t>
  </si>
  <si>
    <t>Jack Heyes</t>
  </si>
  <si>
    <t>Adam Morgan</t>
  </si>
  <si>
    <t>Andre Rotin</t>
  </si>
  <si>
    <t>Raffaele Villa</t>
  </si>
  <si>
    <t>Jason Walters</t>
  </si>
  <si>
    <t>Rasmus Hansen</t>
  </si>
  <si>
    <t>Jaryd Toews</t>
  </si>
  <si>
    <t>Peter Atkinson</t>
  </si>
  <si>
    <t>Caleb Rebstock</t>
  </si>
  <si>
    <t>gabriel Sacristán</t>
  </si>
  <si>
    <t>Carlos Valdés</t>
  </si>
  <si>
    <t>Chris McMiles</t>
  </si>
  <si>
    <t>Efecan Åžentürk</t>
  </si>
  <si>
    <t>Carl Hergils</t>
  </si>
  <si>
    <t>Scott Campbell</t>
  </si>
  <si>
    <t xml:space="preserve">Andy Hawthorne </t>
  </si>
  <si>
    <t>Ken Horton</t>
  </si>
  <si>
    <t>Ð¡Ñ‚ÐµÐ¿Ð° ÐŸÐ°Ð²Ð¸Ñ€</t>
  </si>
  <si>
    <t>Jon Martin Abrahamsen</t>
  </si>
  <si>
    <t>Lasica Rezervni</t>
  </si>
  <si>
    <t>Juan Tarazona</t>
  </si>
  <si>
    <t>Adrián Lopez</t>
  </si>
  <si>
    <t>Keith Kelly</t>
  </si>
  <si>
    <t>Anders Brager</t>
  </si>
  <si>
    <t>Sebastián plama</t>
  </si>
  <si>
    <t>Mathias "TazManJo" Plate</t>
  </si>
  <si>
    <t>Rune Sørensen</t>
  </si>
  <si>
    <t>Rafael Gonzalez Barragan</t>
  </si>
  <si>
    <t>Dylan Carter</t>
  </si>
  <si>
    <t>Lachlan Niemann</t>
  </si>
  <si>
    <t>Máximo Roces</t>
  </si>
  <si>
    <t>Blaz Pinter</t>
  </si>
  <si>
    <t>Ben Gould</t>
  </si>
  <si>
    <t>Joshua Froese</t>
  </si>
  <si>
    <t>Mitch Goodyke</t>
  </si>
  <si>
    <t>Victor Valdun</t>
  </si>
  <si>
    <t>Alfred Gefvert</t>
  </si>
  <si>
    <t>Robert Gustavsson</t>
  </si>
  <si>
    <t>Jukka-Pekka Heikkinen</t>
  </si>
  <si>
    <t>Kalum Rowden</t>
  </si>
  <si>
    <t>Julian The Boss</t>
  </si>
  <si>
    <t>Ben Nicholls</t>
  </si>
  <si>
    <t>Matthew Graves</t>
  </si>
  <si>
    <t>Paul Lüttsches</t>
  </si>
  <si>
    <t>Bernard Bélanger</t>
  </si>
  <si>
    <t>SCK Stockholm</t>
  </si>
  <si>
    <t>Neil Clifford</t>
  </si>
  <si>
    <t>Carlos González</t>
  </si>
  <si>
    <t>Dylan Boyle</t>
  </si>
  <si>
    <t>jesus seiya Seiya</t>
  </si>
  <si>
    <t>Erich Larry</t>
  </si>
  <si>
    <t>Cedric Godbout-Simard</t>
  </si>
  <si>
    <t>Kedar Joshi</t>
  </si>
  <si>
    <t>Kieran Dobbins</t>
  </si>
  <si>
    <t>Nathaniel Rosser</t>
  </si>
  <si>
    <t>Luca Montanari</t>
  </si>
  <si>
    <t>Wolfgang "Dema" Eschstruth Lehnert</t>
  </si>
  <si>
    <t>List Clogger 3</t>
  </si>
  <si>
    <t>Lionheart/Seb F/Andersson</t>
  </si>
  <si>
    <t>Leo Wright</t>
  </si>
  <si>
    <t>Matthew Elliott</t>
  </si>
  <si>
    <t>Aiden lateward</t>
  </si>
  <si>
    <t>Christopher Iverson</t>
  </si>
  <si>
    <t>Tom Sterrenburg</t>
  </si>
  <si>
    <t>Luke Hodinka</t>
  </si>
  <si>
    <t>Sytze Tom Rijpkema</t>
  </si>
  <si>
    <t>Josh Vickery</t>
  </si>
  <si>
    <t>Manu KamDu</t>
  </si>
  <si>
    <t>Chris DeLugan</t>
  </si>
  <si>
    <t>David Roberts</t>
  </si>
  <si>
    <t>Michael Trail</t>
  </si>
  <si>
    <t>Phill Rucci</t>
  </si>
  <si>
    <t>Michele Marchi</t>
  </si>
  <si>
    <t>Kevin Cassidy</t>
  </si>
  <si>
    <t>Terry Alfred</t>
  </si>
  <si>
    <t>Greg Greenwood</t>
  </si>
  <si>
    <t>Toph Turner</t>
  </si>
  <si>
    <t>Will Fuller</t>
  </si>
  <si>
    <t>Zack W</t>
  </si>
  <si>
    <t>Jesus molina</t>
  </si>
  <si>
    <t>Andrés Martínez Bertomeu</t>
  </si>
  <si>
    <t>Edward Burton</t>
  </si>
  <si>
    <t>Chris Wakeling</t>
  </si>
  <si>
    <t>Brendan ANDO</t>
  </si>
  <si>
    <t>Sam Speranini</t>
  </si>
  <si>
    <t>Isaac Lage</t>
  </si>
  <si>
    <t>Cristian Brani</t>
  </si>
  <si>
    <t>Josh Rebuck</t>
  </si>
  <si>
    <t>Morten Holmen</t>
  </si>
  <si>
    <t>Benjamin Borch</t>
  </si>
  <si>
    <t>Matty Dickerson</t>
  </si>
  <si>
    <t>Clint Hicks</t>
  </si>
  <si>
    <t>Nick At Nighthaunt</t>
  </si>
  <si>
    <t>Steven Cordes</t>
  </si>
  <si>
    <t>jose lopes</t>
  </si>
  <si>
    <t>Kaidyn Collins</t>
  </si>
  <si>
    <t>eduardo montaño cano</t>
  </si>
  <si>
    <t>Benoit Melanson</t>
  </si>
  <si>
    <t>Austin Betzold</t>
  </si>
  <si>
    <t>John Thackeray</t>
  </si>
  <si>
    <t>Shaun Fyles</t>
  </si>
  <si>
    <t>Frederik Szeman</t>
  </si>
  <si>
    <t>Jon-Erik Johnzon</t>
  </si>
  <si>
    <t>Tero Lamminperä</t>
  </si>
  <si>
    <t>Kilian Lindt</t>
  </si>
  <si>
    <t>alessandro monducci</t>
  </si>
  <si>
    <t>Parker Ince</t>
  </si>
  <si>
    <t>Matt Gustafson</t>
  </si>
  <si>
    <t>Sean Secich</t>
  </si>
  <si>
    <t>Angel (ANCAR) Crespo</t>
  </si>
  <si>
    <t>Ander Astiz</t>
  </si>
  <si>
    <t>Duncan SM</t>
  </si>
  <si>
    <t>Chris Charles</t>
  </si>
  <si>
    <t>Torrin LaBresh</t>
  </si>
  <si>
    <t>David González</t>
  </si>
  <si>
    <t>Ryan Lettinga</t>
  </si>
  <si>
    <t>Tom Wilkinson</t>
  </si>
  <si>
    <t>Michael Naifeh</t>
  </si>
  <si>
    <t>Alan Pardo</t>
  </si>
  <si>
    <t>Matthias BUSCHLE</t>
  </si>
  <si>
    <t>Erick Fonseca</t>
  </si>
  <si>
    <t>Tommaso Ferranti</t>
  </si>
  <si>
    <t xml:space="preserve">Alex Murray </t>
  </si>
  <si>
    <t>Nathan Cornthwaite</t>
  </si>
  <si>
    <t>Harley Young</t>
  </si>
  <si>
    <t>Anthony Hebaugh</t>
  </si>
  <si>
    <t>Jose Hoyos</t>
  </si>
  <si>
    <t>laura erdmann</t>
  </si>
  <si>
    <t>Vincent Carroll</t>
  </si>
  <si>
    <t>Mitch Hartley</t>
  </si>
  <si>
    <t>Rhys Beynon</t>
  </si>
  <si>
    <t>Carter Lipinski</t>
  </si>
  <si>
    <t>Marcos González León</t>
  </si>
  <si>
    <t>Nathaniel Tetley</t>
  </si>
  <si>
    <t>Timon Vooormanss</t>
  </si>
  <si>
    <t>Kim Hyttinen</t>
  </si>
  <si>
    <t>Maria Iglesias</t>
  </si>
  <si>
    <t>Paul Lell</t>
  </si>
  <si>
    <t>Rebecca  Stairs</t>
  </si>
  <si>
    <t>Jason Bagley</t>
  </si>
  <si>
    <t>Theis Ibsen</t>
  </si>
  <si>
    <t>Luis Mauricio Paredes Navas</t>
  </si>
  <si>
    <t>Sebastian Götz</t>
  </si>
  <si>
    <t>Lewis Cowen</t>
  </si>
  <si>
    <t>Brian Rowcliffe</t>
  </si>
  <si>
    <t>Sascha "DukNak" Lau</t>
  </si>
  <si>
    <t>Harper Rose</t>
  </si>
  <si>
    <t>Daniel Lawson</t>
  </si>
  <si>
    <t>Jamie Roberts</t>
  </si>
  <si>
    <t>Gergely Szabó</t>
  </si>
  <si>
    <t>Phil Sanderson</t>
  </si>
  <si>
    <t>Joseph Martinez-Neme</t>
  </si>
  <si>
    <t>Pan Toaster</t>
  </si>
  <si>
    <t>Emil andre Hallen</t>
  </si>
  <si>
    <t>Jack Reid</t>
  </si>
  <si>
    <t>Milos Kocic</t>
  </si>
  <si>
    <t>Nero Angelo</t>
  </si>
  <si>
    <t>Ryan Carey</t>
  </si>
  <si>
    <t>Tyrel Carlson</t>
  </si>
  <si>
    <t>Catherine Evans</t>
  </si>
  <si>
    <t>Michael Moody</t>
  </si>
  <si>
    <t>Tim Schlüter</t>
  </si>
  <si>
    <t>Frank Eannone</t>
  </si>
  <si>
    <t>Ryan C</t>
  </si>
  <si>
    <t>Jarrad C</t>
  </si>
  <si>
    <t>Steven Scarton</t>
  </si>
  <si>
    <t>Gregorio Rodríguez Sánchez</t>
  </si>
  <si>
    <t>luke Holzberger</t>
  </si>
  <si>
    <t>Toni Vargas</t>
  </si>
  <si>
    <t>Jessica Thompson</t>
  </si>
  <si>
    <t>Austin S</t>
  </si>
  <si>
    <t>Matt Yee</t>
  </si>
  <si>
    <t>Rene Ballester</t>
  </si>
  <si>
    <t>Javier Melgar Puente</t>
  </si>
  <si>
    <t>Ben Rosell</t>
  </si>
  <si>
    <t>Xermi "Pau Ribal"</t>
  </si>
  <si>
    <t>David Burt</t>
  </si>
  <si>
    <t>Daniel Wilczynski</t>
  </si>
  <si>
    <t>Pol Mancebo</t>
  </si>
  <si>
    <t>Donovan Lacoursiere</t>
  </si>
  <si>
    <t>antu lol</t>
  </si>
  <si>
    <t>Magnus Johansson</t>
  </si>
  <si>
    <t>Peter Reilly</t>
  </si>
  <si>
    <t>Clement Boland</t>
  </si>
  <si>
    <t>George Wu</t>
  </si>
  <si>
    <t>Dejan Filipovic</t>
  </si>
  <si>
    <t>Gary Rhodes</t>
  </si>
  <si>
    <t>Matthew Clitherow</t>
  </si>
  <si>
    <t>Jay Whitbread</t>
  </si>
  <si>
    <t>Julio Tortosa</t>
  </si>
  <si>
    <t>Daniel Costa</t>
  </si>
  <si>
    <t>Sascha Falkenberg</t>
  </si>
  <si>
    <t>Oscar Linder</t>
  </si>
  <si>
    <t>Chaela Phillips</t>
  </si>
  <si>
    <t>Emil Andre</t>
  </si>
  <si>
    <t>Keaghan Watson</t>
  </si>
  <si>
    <t>Brian Colwell</t>
  </si>
  <si>
    <t>David Westphall</t>
  </si>
  <si>
    <t>Craig Stobbs</t>
  </si>
  <si>
    <t>Simon Åberg</t>
  </si>
  <si>
    <t>Jason Butler</t>
  </si>
  <si>
    <t>Daniel López gonzaga</t>
  </si>
  <si>
    <t>marco gatti</t>
  </si>
  <si>
    <t>TDC Agea11</t>
  </si>
  <si>
    <t>Michael Mazzara</t>
  </si>
  <si>
    <t>tim j</t>
  </si>
  <si>
    <t>Austin Eighmey</t>
  </si>
  <si>
    <t>David Jackson</t>
  </si>
  <si>
    <t>martin rzepecki</t>
  </si>
  <si>
    <t>James Vanieris</t>
  </si>
  <si>
    <t>Cj Fiandaca</t>
  </si>
  <si>
    <t>Tom Presneill</t>
  </si>
  <si>
    <t>Blake B</t>
  </si>
  <si>
    <t>Karl Chamberlain</t>
  </si>
  <si>
    <t>Zhao Qiang</t>
  </si>
  <si>
    <t>Rob Sedgwick</t>
  </si>
  <si>
    <t>Dan Howarth</t>
  </si>
  <si>
    <t>Johan Hoogstraten</t>
  </si>
  <si>
    <t>Luke Pendergrass</t>
  </si>
  <si>
    <t>Colin Lopin</t>
  </si>
  <si>
    <t>Casey Heumann</t>
  </si>
  <si>
    <t>Jeff Gardiner</t>
  </si>
  <si>
    <t>Krister Andreasson</t>
  </si>
  <si>
    <t>Ethan Hutchinson</t>
  </si>
  <si>
    <t>Î›ÎµÏ…Ï„Î­ÏÎ·Ï‚ ÎœÎµÎ½Î´ÏÎ¹Î½Î¿Ï‚</t>
  </si>
  <si>
    <t>James Sheffield</t>
  </si>
  <si>
    <t>Dustin Stegen</t>
  </si>
  <si>
    <t>Hugh Wyeth</t>
  </si>
  <si>
    <t>David Sloan</t>
  </si>
  <si>
    <t>Kimi Vandamme</t>
  </si>
  <si>
    <t>Jamie Wylie</t>
  </si>
  <si>
    <t>Daniel Hyland</t>
  </si>
  <si>
    <t>Mikael Durand</t>
  </si>
  <si>
    <t>Sébastien REDON</t>
  </si>
  <si>
    <t>Simon Arcand</t>
  </si>
  <si>
    <t>Ian Marchuk</t>
  </si>
  <si>
    <t>Ben Taylor</t>
  </si>
  <si>
    <t>Joshua Hughes</t>
  </si>
  <si>
    <t>Manuel Pflumm</t>
  </si>
  <si>
    <t>jeremia hester</t>
  </si>
  <si>
    <t>Lyle Stewart</t>
  </si>
  <si>
    <t>Conner Sigel</t>
  </si>
  <si>
    <t>Andrew C</t>
  </si>
  <si>
    <t>Robert Krüger</t>
  </si>
  <si>
    <t>Joshua  Hughes</t>
  </si>
  <si>
    <t>Moon Chan</t>
  </si>
  <si>
    <t>Lutz Drouven</t>
  </si>
  <si>
    <t>Delia Stuven</t>
  </si>
  <si>
    <t xml:space="preserve">Marcos Mallorca </t>
  </si>
  <si>
    <t>Fabian Baumann</t>
  </si>
  <si>
    <t>Kyle Fabricius</t>
  </si>
  <si>
    <t>Borja Vida</t>
  </si>
  <si>
    <t>ADRIAN PERUYERA</t>
  </si>
  <si>
    <t>Daniel Ralphson</t>
  </si>
  <si>
    <t>April Connell</t>
  </si>
  <si>
    <t>James Hess</t>
  </si>
  <si>
    <t>Ted.</t>
  </si>
  <si>
    <t>John Jennings</t>
  </si>
  <si>
    <t>Tung TH</t>
  </si>
  <si>
    <t>Jayna Rubich</t>
  </si>
  <si>
    <t>Josh Cobb</t>
  </si>
  <si>
    <t>Christian Woelke</t>
  </si>
  <si>
    <t>David Hillström</t>
  </si>
  <si>
    <t>Jamed Sides</t>
  </si>
  <si>
    <t>Ryan Hill</t>
  </si>
  <si>
    <t>Charles Shamoun</t>
  </si>
  <si>
    <t>Franxu Cortes</t>
  </si>
  <si>
    <t>Filippo Sposini</t>
  </si>
  <si>
    <t>logan lazar</t>
  </si>
  <si>
    <t>Gary Penton</t>
  </si>
  <si>
    <t>Joshua Starbuck</t>
  </si>
  <si>
    <t>Emilio García</t>
  </si>
  <si>
    <t>Shane Convey</t>
  </si>
  <si>
    <t>Scott Babiuk</t>
  </si>
  <si>
    <t>Martin Held</t>
  </si>
  <si>
    <t>Alex Fagelman</t>
  </si>
  <si>
    <t>Thomas Spaulding</t>
  </si>
  <si>
    <t>Max Millar</t>
  </si>
  <si>
    <t>Alfredo Esteve</t>
  </si>
  <si>
    <t>Simon Steinhoff</t>
  </si>
  <si>
    <t>Logan Harris</t>
  </si>
  <si>
    <t>Rebecca Stairs</t>
  </si>
  <si>
    <t>Marcel Hemmer</t>
  </si>
  <si>
    <t>Andrew Burton</t>
  </si>
  <si>
    <t>Jareth Milford-Scott</t>
  </si>
  <si>
    <t>Eric Shifflett</t>
  </si>
  <si>
    <t>Alex Davies</t>
  </si>
  <si>
    <t>Matthias Berner</t>
  </si>
  <si>
    <t>Joe Fonseca</t>
  </si>
  <si>
    <t>Conor McKergow</t>
  </si>
  <si>
    <t>Jason Barr</t>
  </si>
  <si>
    <t>Chris Groesch</t>
  </si>
  <si>
    <t>Liam Rooney</t>
  </si>
  <si>
    <t>Javier Galvan</t>
  </si>
  <si>
    <t>tomas lunney</t>
  </si>
  <si>
    <t>Leo Leo</t>
  </si>
  <si>
    <t>clayton mccaulley</t>
  </si>
  <si>
    <t>Troy Nelson</t>
  </si>
  <si>
    <t>Callum Lowbridge</t>
  </si>
  <si>
    <t>Kari Green</t>
  </si>
  <si>
    <t>Alex Roberts</t>
  </si>
  <si>
    <t>Mat Armstrong</t>
  </si>
  <si>
    <t>Ellis Walker</t>
  </si>
  <si>
    <t>Doug Griggs</t>
  </si>
  <si>
    <t>Tom Mullarkey</t>
  </si>
  <si>
    <t>Victor de la Iglesia</t>
  </si>
  <si>
    <t>Ian Wilson</t>
  </si>
  <si>
    <t>Paul L.</t>
  </si>
  <si>
    <t>The Masked Timger</t>
  </si>
  <si>
    <t>Florian Hartmann</t>
  </si>
  <si>
    <t>Adam Fitzpatrick</t>
  </si>
  <si>
    <t>Ian Adkins</t>
  </si>
  <si>
    <t>marcel Morales</t>
  </si>
  <si>
    <t>Giovanni Rossi</t>
  </si>
  <si>
    <t>Riley Cassidy</t>
  </si>
  <si>
    <t>Bob Tyler</t>
  </si>
  <si>
    <t>James Morris</t>
  </si>
  <si>
    <t>John Guile</t>
  </si>
  <si>
    <t>Claiton Mitchell</t>
  </si>
  <si>
    <t>Tom Lewis</t>
  </si>
  <si>
    <t>Ethan Lazar</t>
  </si>
  <si>
    <t>Simone Romanini</t>
  </si>
  <si>
    <t>Michael Pekoll</t>
  </si>
  <si>
    <t>Alvaro Fernandez</t>
  </si>
  <si>
    <t>Craig Snow</t>
  </si>
  <si>
    <t>Sebastian Rubin</t>
  </si>
  <si>
    <t>Daniel Hagan</t>
  </si>
  <si>
    <t>Joshua Eyre</t>
  </si>
  <si>
    <t>Dominic Skinner</t>
  </si>
  <si>
    <t>Antonis Stathis</t>
  </si>
  <si>
    <t>5 5</t>
  </si>
  <si>
    <t>Jez Thomas</t>
  </si>
  <si>
    <t>Alasdair Hutchinson</t>
  </si>
  <si>
    <t>Donovan Hensley</t>
  </si>
  <si>
    <t>Ken Boone</t>
  </si>
  <si>
    <t>Derek Cook</t>
  </si>
  <si>
    <t>James Rasmussen</t>
  </si>
  <si>
    <t>Daniel Neal</t>
  </si>
  <si>
    <t>Brendan Clark</t>
  </si>
  <si>
    <t>Báder Péter</t>
  </si>
  <si>
    <t>Bertrand Croteau</t>
  </si>
  <si>
    <t>Christian Norum</t>
  </si>
  <si>
    <t>Micheal Schoen</t>
  </si>
  <si>
    <t>Javier Peralta</t>
  </si>
  <si>
    <t>Jason Rzasa</t>
  </si>
  <si>
    <t>Paul Wilkins</t>
  </si>
  <si>
    <t>Jonathan MorakBP</t>
  </si>
  <si>
    <t>Zach Goedert</t>
  </si>
  <si>
    <t>Phil Hinkes</t>
  </si>
  <si>
    <t>Xavi Gurrea</t>
  </si>
  <si>
    <t>michael meyer</t>
  </si>
  <si>
    <t>Sean O'Callaghan-Daft</t>
  </si>
  <si>
    <t>Jeremy Shaw</t>
  </si>
  <si>
    <t>Jakub karos</t>
  </si>
  <si>
    <t>Miguel Sors</t>
  </si>
  <si>
    <t>Eric Peterson</t>
  </si>
  <si>
    <t>Jason Houle</t>
  </si>
  <si>
    <t>Pablo Mancebo</t>
  </si>
  <si>
    <t>Andrew Hinz</t>
  </si>
  <si>
    <t>Daniel Baldwin</t>
  </si>
  <si>
    <t>Dan McGregor</t>
  </si>
  <si>
    <t>Ted Frid</t>
  </si>
  <si>
    <t>Brantly Craig</t>
  </si>
  <si>
    <t>Jesse Brown</t>
  </si>
  <si>
    <t>Jason Johnson</t>
  </si>
  <si>
    <t>Zachari Harman</t>
  </si>
  <si>
    <t xml:space="preserve">Tim Prenzler </t>
  </si>
  <si>
    <t>Sam Fischbeck</t>
  </si>
  <si>
    <t>Daniel Craine</t>
  </si>
  <si>
    <t>Jack Griffin</t>
  </si>
  <si>
    <t>Jason Renolds</t>
  </si>
  <si>
    <t>Joel Sundelin</t>
  </si>
  <si>
    <t>Yoni Rimer</t>
  </si>
  <si>
    <t>Markus Herzberg</t>
  </si>
  <si>
    <t>Matyas Tolar</t>
  </si>
  <si>
    <t>Peder Bergenwall</t>
  </si>
  <si>
    <t>Nathan "Runne"</t>
  </si>
  <si>
    <t>Juan Calabuig</t>
  </si>
  <si>
    <t>Cameron Evans</t>
  </si>
  <si>
    <t>Elijah Madson</t>
  </si>
  <si>
    <t>Caleb Davis</t>
  </si>
  <si>
    <t>Valdemar M⌀ller Christensen</t>
  </si>
  <si>
    <t>Ian Morris</t>
  </si>
  <si>
    <t>Alan Rodger</t>
  </si>
  <si>
    <t>Tournament Ringer Trident</t>
  </si>
  <si>
    <t>Ricard Libran</t>
  </si>
  <si>
    <t>Matthew Vittetoe</t>
  </si>
  <si>
    <t>Raul Hidalgo</t>
  </si>
  <si>
    <t>Jonathan Lo</t>
  </si>
  <si>
    <t>Richard Sellies</t>
  </si>
  <si>
    <t>Loris Famà</t>
  </si>
  <si>
    <t>Mark McDowell</t>
  </si>
  <si>
    <t>Camden Tate</t>
  </si>
  <si>
    <t>Lewis / Watson</t>
  </si>
  <si>
    <t>Alex Nolan</t>
  </si>
  <si>
    <t>Shane Parker</t>
  </si>
  <si>
    <t>Alex Torreggiani</t>
  </si>
  <si>
    <t>Francesco Rampionesi</t>
  </si>
  <si>
    <t>Christopher Mason</t>
  </si>
  <si>
    <t>Carmencita 92</t>
  </si>
  <si>
    <t>Elliott Rosenblum</t>
  </si>
  <si>
    <t>Carl Bradbury</t>
  </si>
  <si>
    <t>Louis West</t>
  </si>
  <si>
    <t>Adam Brtva</t>
  </si>
  <si>
    <t>Adri Monte</t>
  </si>
  <si>
    <t>Viking Holmkvist</t>
  </si>
  <si>
    <t>Philip  Anthony</t>
  </si>
  <si>
    <t>Mr Blytt</t>
  </si>
  <si>
    <t>Jesse Carlo Ybanez</t>
  </si>
  <si>
    <t>Andrew Hitchcock</t>
  </si>
  <si>
    <t>Nicholas ENDSLEY</t>
  </si>
  <si>
    <t>Marcus Beck</t>
  </si>
  <si>
    <t>Carlos Saona</t>
  </si>
  <si>
    <t>Brandon Escalera</t>
  </si>
  <si>
    <t>Jose Tavarez</t>
  </si>
  <si>
    <t>Eric Martin</t>
  </si>
  <si>
    <t>Robin Mattas</t>
  </si>
  <si>
    <t>Gareth Johnson</t>
  </si>
  <si>
    <t>Enzo Evangelista</t>
  </si>
  <si>
    <t>Roberto Fietta</t>
  </si>
  <si>
    <t>Dan Hobson</t>
  </si>
  <si>
    <t>Michael VE</t>
  </si>
  <si>
    <t>Andrew Noll</t>
  </si>
  <si>
    <t>Melih Kazanc</t>
  </si>
  <si>
    <t>Dan and Lee</t>
  </si>
  <si>
    <t>clayton ross</t>
  </si>
  <si>
    <t>Freddy Nicolini</t>
  </si>
  <si>
    <t>Peter Yosmanovich</t>
  </si>
  <si>
    <t>Curtis Wright</t>
  </si>
  <si>
    <t>Veronica Macinnis</t>
  </si>
  <si>
    <t>Enrique .</t>
  </si>
  <si>
    <t>Scott Brehmer</t>
  </si>
  <si>
    <t>derick mack</t>
  </si>
  <si>
    <t>Tighearnan Noonan</t>
  </si>
  <si>
    <t>Ben Edwards</t>
  </si>
  <si>
    <t xml:space="preserve">Archie Robinson </t>
  </si>
  <si>
    <t>David Wilson</t>
  </si>
  <si>
    <t>Joe Loyd</t>
  </si>
  <si>
    <t>Christopher Muns</t>
  </si>
  <si>
    <t>Devin Cook</t>
  </si>
  <si>
    <t>Andrew Ordze</t>
  </si>
  <si>
    <t>Christopher Rose</t>
  </si>
  <si>
    <t>Michalis Famelis</t>
  </si>
  <si>
    <t>Brendan Dollmont</t>
  </si>
  <si>
    <t>Rick Smith</t>
  </si>
  <si>
    <t>Trever Frye</t>
  </si>
  <si>
    <t>Gang Li</t>
  </si>
  <si>
    <t>Luke Kozak</t>
  </si>
  <si>
    <t>Raúl Sala</t>
  </si>
  <si>
    <t>Paul Baskyss</t>
  </si>
  <si>
    <t>Christian Caimi</t>
  </si>
  <si>
    <t>Jelle Haemels</t>
  </si>
  <si>
    <t>Rory Doyle</t>
  </si>
  <si>
    <t>Andrew Graham</t>
  </si>
  <si>
    <t>Gerard Sanclemente</t>
  </si>
  <si>
    <t>Max Jenner</t>
  </si>
  <si>
    <t>Xuan Penghua å®£é¹åŽ</t>
  </si>
  <si>
    <t>Bernard Steed</t>
  </si>
  <si>
    <t>Trym Ludvig Langaas</t>
  </si>
  <si>
    <t>Vanessa Farokhnia-Mimnagh</t>
  </si>
  <si>
    <t>Aaron Herrington</t>
  </si>
  <si>
    <t>Dominik Lechner</t>
  </si>
  <si>
    <t>Justin Faircloth</t>
  </si>
  <si>
    <t>Owen F</t>
  </si>
  <si>
    <t>Pietro Liparulo</t>
  </si>
  <si>
    <t>Zane Johnson</t>
  </si>
  <si>
    <t>Robin adair</t>
  </si>
  <si>
    <t>Magnus Haas</t>
  </si>
  <si>
    <t>Knut Grimstad Fornes</t>
  </si>
  <si>
    <t>Tom Hewitt</t>
  </si>
  <si>
    <t>Andy O'Reilly</t>
  </si>
  <si>
    <t>JORDAN BINTCLIFFE</t>
  </si>
  <si>
    <t>Mario Alvarado</t>
  </si>
  <si>
    <t>Alvaro Mendoza</t>
  </si>
  <si>
    <t>Matt Easton</t>
  </si>
  <si>
    <t>Tod Ryan</t>
  </si>
  <si>
    <t>Moritz Fietze</t>
  </si>
  <si>
    <t>Arr Angör</t>
  </si>
  <si>
    <t>Stephen Higgs</t>
  </si>
  <si>
    <t>Dustin Katlun</t>
  </si>
  <si>
    <t>Mathijs Boone</t>
  </si>
  <si>
    <t>Chris Saunders</t>
  </si>
  <si>
    <t>Jack Roddey</t>
  </si>
  <si>
    <t>Zach LaFontaine</t>
  </si>
  <si>
    <t>Ruggero Piccolo</t>
  </si>
  <si>
    <t>Daniel Meiby</t>
  </si>
  <si>
    <t>Tim Johnson</t>
  </si>
  <si>
    <t>Stephen Kline</t>
  </si>
  <si>
    <t>Víctor Lozano</t>
  </si>
  <si>
    <t>Tommy Tam</t>
  </si>
  <si>
    <t>Davide Felappi</t>
  </si>
  <si>
    <t>Dennis Lukowski</t>
  </si>
  <si>
    <t>Oli Jones</t>
  </si>
  <si>
    <t>Liang Xia</t>
  </si>
  <si>
    <t>Nguyen Le Tran</t>
  </si>
  <si>
    <t>Tom Farrow</t>
  </si>
  <si>
    <t>Sascha Lau</t>
  </si>
  <si>
    <t>Josh Meteyard</t>
  </si>
  <si>
    <t>Igor iturgaiz trueba</t>
  </si>
  <si>
    <t>David Semyck</t>
  </si>
  <si>
    <t>Thomas Mault</t>
  </si>
  <si>
    <t>Bror Holmgren</t>
  </si>
  <si>
    <t>Alberto Hernández Delgado</t>
  </si>
  <si>
    <t>KYLE ARNOLD</t>
  </si>
  <si>
    <t>Marty Ellis</t>
  </si>
  <si>
    <t>Joseph Jacobson</t>
  </si>
  <si>
    <t>Gustaf Blomqvist</t>
  </si>
  <si>
    <t xml:space="preserve">Mario Calafate </t>
  </si>
  <si>
    <t>Johanna Drouven</t>
  </si>
  <si>
    <t>Chris Thibeault</t>
  </si>
  <si>
    <t>Mark Hodges</t>
  </si>
  <si>
    <t>Iolo Williams</t>
  </si>
  <si>
    <t>Adrien Bumbesti</t>
  </si>
  <si>
    <t>Justin Black</t>
  </si>
  <si>
    <t>Dillon Dempsey</t>
  </si>
  <si>
    <t>Cody Dinius</t>
  </si>
  <si>
    <t>Eric Tignor</t>
  </si>
  <si>
    <t>Matthew Bolster</t>
  </si>
  <si>
    <t>Ian Pietila</t>
  </si>
  <si>
    <t>Thomas Maude</t>
  </si>
  <si>
    <t>Michael Palmes</t>
  </si>
  <si>
    <t>David Mesh</t>
  </si>
  <si>
    <t>Abe Peterka</t>
  </si>
  <si>
    <t>Thomas Button</t>
  </si>
  <si>
    <t>Leo Green</t>
  </si>
  <si>
    <t>Sandra Knöchel</t>
  </si>
  <si>
    <t>Aaron Apodaca</t>
  </si>
  <si>
    <t>Antonio Jesus Lopez Cano</t>
  </si>
  <si>
    <t>MichaÅ‚ Szyszkowski</t>
  </si>
  <si>
    <t>Tristan Goodnight</t>
  </si>
  <si>
    <t>Jared Gaither</t>
  </si>
  <si>
    <t xml:space="preserve">Arron Chand </t>
  </si>
  <si>
    <t>Tyson Dauphinais</t>
  </si>
  <si>
    <t>Julianne Edwards</t>
  </si>
  <si>
    <t>Zoltan Ajandi</t>
  </si>
  <si>
    <t>Adrian Sarrio</t>
  </si>
  <si>
    <t>Anthony "Feeth" Johnson</t>
  </si>
  <si>
    <t>Jose Joaquin Mata Alvarez</t>
  </si>
  <si>
    <t>Josh Schoonover</t>
  </si>
  <si>
    <t>Charles Carter</t>
  </si>
  <si>
    <t>Sam Stephan</t>
  </si>
  <si>
    <t>Ismael Bj⌀rkmo</t>
  </si>
  <si>
    <t>Michi -</t>
  </si>
  <si>
    <t>Rico Saner</t>
  </si>
  <si>
    <t>Dan Walker</t>
  </si>
  <si>
    <t>Michael Goss</t>
  </si>
  <si>
    <t>Stephan Ecuyer</t>
  </si>
  <si>
    <t>Benno Peise</t>
  </si>
  <si>
    <t>Robert Glaude</t>
  </si>
  <si>
    <t>Nicholas Nye</t>
  </si>
  <si>
    <t>Jonny Watson</t>
  </si>
  <si>
    <t>Ringer McRinger</t>
  </si>
  <si>
    <t>Zook Moore</t>
  </si>
  <si>
    <t>Austin Jones</t>
  </si>
  <si>
    <t>Santiago Castro</t>
  </si>
  <si>
    <t>James Sholar</t>
  </si>
  <si>
    <t>Jonas Pfeifer</t>
  </si>
  <si>
    <t>Matti Tyke</t>
  </si>
  <si>
    <t>Arun Pontin</t>
  </si>
  <si>
    <t>Michele Pastorelli</t>
  </si>
  <si>
    <t>Mindy Kahle</t>
  </si>
  <si>
    <t>Henri Klatt</t>
  </si>
  <si>
    <t>Andrew Darby</t>
  </si>
  <si>
    <t>Stephen Larkin</t>
  </si>
  <si>
    <t>Tom Wellerd</t>
  </si>
  <si>
    <t>Cahit Teoman</t>
  </si>
  <si>
    <t>Matt Mac</t>
  </si>
  <si>
    <t>Lester Cornstubble</t>
  </si>
  <si>
    <t>Nicola Floris</t>
  </si>
  <si>
    <t>Luigi Santini</t>
  </si>
  <si>
    <t>Viktor Dannqvist</t>
  </si>
  <si>
    <t>Nick Harris</t>
  </si>
  <si>
    <t>Patrick Sikström</t>
  </si>
  <si>
    <t>Glenn Wild</t>
  </si>
  <si>
    <t>Todd Rix</t>
  </si>
  <si>
    <t>Jacob Forster</t>
  </si>
  <si>
    <t>Cole Edwards</t>
  </si>
  <si>
    <t>Brooke Tataryn</t>
  </si>
  <si>
    <t>Henry Malikowski</t>
  </si>
  <si>
    <t>Nyx Rose</t>
  </si>
  <si>
    <t>Gary Pollock</t>
  </si>
  <si>
    <t>Kenneth Armand</t>
  </si>
  <si>
    <t>Ryan Beaven</t>
  </si>
  <si>
    <t>Matthew Strickland</t>
  </si>
  <si>
    <t>Neil Samuels</t>
  </si>
  <si>
    <t>Juanlu Montilla</t>
  </si>
  <si>
    <t>Gene Braden</t>
  </si>
  <si>
    <t>Nicholas casper</t>
  </si>
  <si>
    <t>Aleksandr Sizintsev</t>
  </si>
  <si>
    <t>Benjamin Beggs</t>
  </si>
  <si>
    <t>Griffin Day</t>
  </si>
  <si>
    <t>Michael White</t>
  </si>
  <si>
    <t>Ben Moore</t>
  </si>
  <si>
    <t>Alberto Fernandez Martinez</t>
  </si>
  <si>
    <t>Oliver Chalk</t>
  </si>
  <si>
    <t>Jean Charles Paradis</t>
  </si>
  <si>
    <t>Jacob McEuen</t>
  </si>
  <si>
    <t>Brent Koppel</t>
  </si>
  <si>
    <t>Dan RINGER</t>
  </si>
  <si>
    <t>Mel Smith</t>
  </si>
  <si>
    <t>Tyler Clishe</t>
  </si>
  <si>
    <t>Adrian Plasencia</t>
  </si>
  <si>
    <t>Joshua Mcloughlin</t>
  </si>
  <si>
    <t>Ryan Meehan</t>
  </si>
  <si>
    <t>Connor Woodward</t>
  </si>
  <si>
    <t>Ned Gidley</t>
  </si>
  <si>
    <t>Benjamin Bergmann</t>
  </si>
  <si>
    <t>Jeffrey Nieves</t>
  </si>
  <si>
    <t>Travis Kroeten</t>
  </si>
  <si>
    <t>Dillon Hausam</t>
  </si>
  <si>
    <t>Roberto Salas</t>
  </si>
  <si>
    <t>Diego Dalla Torre Martinez</t>
  </si>
  <si>
    <t>Karl Deckard</t>
  </si>
  <si>
    <t>Erik Wilke</t>
  </si>
  <si>
    <t>Giosué Mormone</t>
  </si>
  <si>
    <t>Dylan Martín Guijo</t>
  </si>
  <si>
    <t>Aaron Boyce</t>
  </si>
  <si>
    <t>Ã‰tienne Nicolas Stark</t>
  </si>
  <si>
    <t>Zach Owczarzak</t>
  </si>
  <si>
    <t>David Dickson</t>
  </si>
  <si>
    <t>Logan Kennedy</t>
  </si>
  <si>
    <t>Marc Wilson</t>
  </si>
  <si>
    <t>Marco Holike</t>
  </si>
  <si>
    <t>Aaron Albert</t>
  </si>
  <si>
    <t>Heini VágseiÃ°</t>
  </si>
  <si>
    <t>Nathan Fincham</t>
  </si>
  <si>
    <t>Bryan Roten</t>
  </si>
  <si>
    <t>Ilari Hyrkäs</t>
  </si>
  <si>
    <t>James Reed Jones</t>
  </si>
  <si>
    <t>Eric Anderson</t>
  </si>
  <si>
    <t>Jack Millership</t>
  </si>
  <si>
    <t>Christopher Gibbs</t>
  </si>
  <si>
    <t>Bryan O'Daly</t>
  </si>
  <si>
    <t>Andreas Graae</t>
  </si>
  <si>
    <t>Pierce Bowker</t>
  </si>
  <si>
    <t>Sylvain CÃ´té</t>
  </si>
  <si>
    <t>Nicolas Durand</t>
  </si>
  <si>
    <t>Alberto Sogari</t>
  </si>
  <si>
    <t>Matteo Cerantola</t>
  </si>
  <si>
    <t>Riccardo Petillo</t>
  </si>
  <si>
    <t>Sören Hemsing</t>
  </si>
  <si>
    <t>Niklas Jansson</t>
  </si>
  <si>
    <t>Harry Brueford</t>
  </si>
  <si>
    <t>Liam Birkerts</t>
  </si>
  <si>
    <t>Grégory Ramu</t>
  </si>
  <si>
    <t>Boudewijn Leereveld</t>
  </si>
  <si>
    <t>Eric Norrie</t>
  </si>
  <si>
    <t>Luigi De Stasio</t>
  </si>
  <si>
    <t>Nuno Martins</t>
  </si>
  <si>
    <t>Chris Masse</t>
  </si>
  <si>
    <t>Joe Bisgaard</t>
  </si>
  <si>
    <t xml:space="preserve">James Landis </t>
  </si>
  <si>
    <t>Stephen Fields</t>
  </si>
  <si>
    <t>Ass' 'e Mazz' BYE</t>
  </si>
  <si>
    <t>Andy Gonzalez</t>
  </si>
  <si>
    <t>John Anderson</t>
  </si>
  <si>
    <t>Alex Workman</t>
  </si>
  <si>
    <t>frank balloqui</t>
  </si>
  <si>
    <t>Hans Kvist</t>
  </si>
  <si>
    <t>Fabio Luna</t>
  </si>
  <si>
    <t>Tyler Gilbert</t>
  </si>
  <si>
    <t>Matthew McClendon</t>
  </si>
  <si>
    <t>Alexandre Parent</t>
  </si>
  <si>
    <t>Matt Collins</t>
  </si>
  <si>
    <t>Owen Summerscales</t>
  </si>
  <si>
    <t>Raymond Weilacher</t>
  </si>
  <si>
    <t>David Lessing</t>
  </si>
  <si>
    <t>Juan-Carlos Lander</t>
  </si>
  <si>
    <t>Marco Bard</t>
  </si>
  <si>
    <t>Daniel Shapley</t>
  </si>
  <si>
    <t>Vasilis Oikonomou</t>
  </si>
  <si>
    <t>Michal Marczynski</t>
  </si>
  <si>
    <t>Zach Sides</t>
  </si>
  <si>
    <t>Chris Moore</t>
  </si>
  <si>
    <t>Nick Cambridge</t>
  </si>
  <si>
    <t xml:space="preserve">Jon Warmington </t>
  </si>
  <si>
    <t>Jake Kenyon</t>
  </si>
  <si>
    <t>Nathan (the lord of trees) Hugill</t>
  </si>
  <si>
    <t>George Hewitt</t>
  </si>
  <si>
    <t>Sean Behan</t>
  </si>
  <si>
    <t>Lorenzo Casadei Della Chiesa</t>
  </si>
  <si>
    <t>Brandon Watkins</t>
  </si>
  <si>
    <t>Michael Mayer</t>
  </si>
  <si>
    <t>Jamie Knipe</t>
  </si>
  <si>
    <t>Ryan Williams</t>
  </si>
  <si>
    <t>Melissa Belanger</t>
  </si>
  <si>
    <t>Joseph Fitzpatrick</t>
  </si>
  <si>
    <t>Callum Lane</t>
  </si>
  <si>
    <t>Jan Krüger</t>
  </si>
  <si>
    <t>Erik Anshelm</t>
  </si>
  <si>
    <t>Juan Manuel Gómez Pino</t>
  </si>
  <si>
    <t>Tomo Of the wooden spoon</t>
  </si>
  <si>
    <t>Ben Anderson</t>
  </si>
  <si>
    <t>Maxwella Henretta</t>
  </si>
  <si>
    <t>Damien Pearson</t>
  </si>
  <si>
    <t>Stefano Di Pietro</t>
  </si>
  <si>
    <t>Scott Vahovick</t>
  </si>
  <si>
    <t>Alvaro Melendez</t>
  </si>
  <si>
    <t>August Svensson</t>
  </si>
  <si>
    <t>Yanni  Koulocheris</t>
  </si>
  <si>
    <t>Petrus Brännström</t>
  </si>
  <si>
    <t>Kevin Potter</t>
  </si>
  <si>
    <t>Desmond Smith</t>
  </si>
  <si>
    <t>(Juanci) Juan Cifuentes Balsalobre</t>
  </si>
  <si>
    <t>Sam Morrison</t>
  </si>
  <si>
    <t>Josiane Paturel</t>
  </si>
  <si>
    <t>Julius Dewald</t>
  </si>
  <si>
    <t>John Gaszak</t>
  </si>
  <si>
    <t xml:space="preserve">Matthew Diprose </t>
  </si>
  <si>
    <t>Dane Lindh</t>
  </si>
  <si>
    <t>Brett Larson</t>
  </si>
  <si>
    <t>Trey Stamm</t>
  </si>
  <si>
    <t>Jonathan Noble</t>
  </si>
  <si>
    <t>Patrick Scanlan</t>
  </si>
  <si>
    <t>John Frank</t>
  </si>
  <si>
    <t>nick lawson</t>
  </si>
  <si>
    <t>Lennard Redman</t>
  </si>
  <si>
    <t>Craig Pollock</t>
  </si>
  <si>
    <t>Dominic Ferronato</t>
  </si>
  <si>
    <t>Carlos Rubin</t>
  </si>
  <si>
    <t>Alex Grabek</t>
  </si>
  <si>
    <t>Eugen Deiter</t>
  </si>
  <si>
    <t>Rando Calrissian</t>
  </si>
  <si>
    <t>John Foster</t>
  </si>
  <si>
    <t>jérémy bernard</t>
  </si>
  <si>
    <t>David JesterHead PW</t>
  </si>
  <si>
    <t>inti inti</t>
  </si>
  <si>
    <t>Riccardo Marolla</t>
  </si>
  <si>
    <t>Timothy Lewis</t>
  </si>
  <si>
    <t>Craig (Sushi) King</t>
  </si>
  <si>
    <t>Daniel Nix</t>
  </si>
  <si>
    <t xml:space="preserve">Craig Anderson </t>
  </si>
  <si>
    <t>Oliver Beetlestone</t>
  </si>
  <si>
    <t>Josh Keck</t>
  </si>
  <si>
    <t>Gábor Dobrocsi</t>
  </si>
  <si>
    <t xml:space="preserve">Chris  Archibald </t>
  </si>
  <si>
    <t>Martin Schröder</t>
  </si>
  <si>
    <t>Pablo Molina "BrushieBrushie"</t>
  </si>
  <si>
    <t>William Warren</t>
  </si>
  <si>
    <t>Bence Bak</t>
  </si>
  <si>
    <t>John Fazakerley</t>
  </si>
  <si>
    <t>Max Lersmacher</t>
  </si>
  <si>
    <t>Bryon Plotts</t>
  </si>
  <si>
    <t>Marcin KaczyÅ„ski</t>
  </si>
  <si>
    <t>Dylan Sempel</t>
  </si>
  <si>
    <t>Chris Gill</t>
  </si>
  <si>
    <t>Steven Markert</t>
  </si>
  <si>
    <t>Shawn Lazaros</t>
  </si>
  <si>
    <t>Lane Gehl</t>
  </si>
  <si>
    <t>Tin GSC</t>
  </si>
  <si>
    <t>Dani Marin</t>
  </si>
  <si>
    <t>Enrico Pinali</t>
  </si>
  <si>
    <t>Antonio Martín Ramos</t>
  </si>
  <si>
    <t>John Welton</t>
  </si>
  <si>
    <t>Oliver Lockwood</t>
  </si>
  <si>
    <t>Stavros Sweeney</t>
  </si>
  <si>
    <t>Junior Joseph</t>
  </si>
  <si>
    <t>Alexandra McMillan</t>
  </si>
  <si>
    <t>Luke Harrold</t>
  </si>
  <si>
    <t>Sam Wise</t>
  </si>
  <si>
    <t>Velanna</t>
  </si>
  <si>
    <t>Zachary Netzer</t>
  </si>
  <si>
    <t>Tim Hamm</t>
  </si>
  <si>
    <t>Michael Jacobsen</t>
  </si>
  <si>
    <t>Adam Koubic Kouba</t>
  </si>
  <si>
    <t>Chema "Txenock" Martín</t>
  </si>
  <si>
    <t>Rob Tonts</t>
  </si>
  <si>
    <t>Cameron Hunting</t>
  </si>
  <si>
    <t>Ruslan Skomorohov</t>
  </si>
  <si>
    <t>Robert Stevens</t>
  </si>
  <si>
    <t>Wes Krug</t>
  </si>
  <si>
    <t>Allan George</t>
  </si>
  <si>
    <t>Marvin Nunez</t>
  </si>
  <si>
    <t>Giulio Venturini</t>
  </si>
  <si>
    <t>Alexander Stecker</t>
  </si>
  <si>
    <t>Brittany Hudson</t>
  </si>
  <si>
    <t>Sam Hatrey</t>
  </si>
  <si>
    <t>Colau ðŸ¤”</t>
  </si>
  <si>
    <t>Francis Laporte</t>
  </si>
  <si>
    <t>Lydia Cameron</t>
  </si>
  <si>
    <t>James Ball</t>
  </si>
  <si>
    <t>Diego Ghelfi</t>
  </si>
  <si>
    <t>Jamie Mckenzie</t>
  </si>
  <si>
    <t>Zachary Maltais</t>
  </si>
  <si>
    <t>Fox Grant</t>
  </si>
  <si>
    <t>Michele Claudio Iovino</t>
  </si>
  <si>
    <t>Damien KORORO</t>
  </si>
  <si>
    <t>Joseph Gioia</t>
  </si>
  <si>
    <t>Jimmy Olsson</t>
  </si>
  <si>
    <t>Jan Otto</t>
  </si>
  <si>
    <t>John Denny</t>
  </si>
  <si>
    <t>Pascual Fernández</t>
  </si>
  <si>
    <t>Alejandro Aracil</t>
  </si>
  <si>
    <t>Johnathan Henderson</t>
  </si>
  <si>
    <t>Andy Guzman</t>
  </si>
  <si>
    <t>Richard Robinson</t>
  </si>
  <si>
    <t>Matt Johns</t>
  </si>
  <si>
    <t>Jack Conrick</t>
  </si>
  <si>
    <t>Carlos Rodriguez Romero</t>
  </si>
  <si>
    <t>Scott Kinsman</t>
  </si>
  <si>
    <t>Sam K-Branch</t>
  </si>
  <si>
    <t>Francis Rousseau-Brochu</t>
  </si>
  <si>
    <t>Kyle Stubbs</t>
  </si>
  <si>
    <t>Anthony Smith</t>
  </si>
  <si>
    <t>Ben Pearson</t>
  </si>
  <si>
    <t>andrew gregory</t>
  </si>
  <si>
    <t>Matthew Rodgers</t>
  </si>
  <si>
    <t>Lex Delbouis</t>
  </si>
  <si>
    <t>Mikael Näslund</t>
  </si>
  <si>
    <t>Chris Wawra</t>
  </si>
  <si>
    <t>Luigi Matrundola</t>
  </si>
  <si>
    <t>James Plante</t>
  </si>
  <si>
    <t>Zach De Glas</t>
  </si>
  <si>
    <t>Mike Nance</t>
  </si>
  <si>
    <t>Rou Be</t>
  </si>
  <si>
    <t>Sam W</t>
  </si>
  <si>
    <t>Brad Wray</t>
  </si>
  <si>
    <t>Daniel Ainsworth</t>
  </si>
  <si>
    <t>Matthew Murrietta</t>
  </si>
  <si>
    <t>Blake Stevens</t>
  </si>
  <si>
    <t>Richard Packer</t>
  </si>
  <si>
    <t>Andrew Hercher</t>
  </si>
  <si>
    <t>Jon Kerr</t>
  </si>
  <si>
    <t>Kyle Mason</t>
  </si>
  <si>
    <t xml:space="preserve">Alun McGlinchey </t>
  </si>
  <si>
    <t>Mackenzie Wesolowsky</t>
  </si>
  <si>
    <t>KJ Longhurst</t>
  </si>
  <si>
    <t>Noah Evans</t>
  </si>
  <si>
    <t>Robin Bairet</t>
  </si>
  <si>
    <t>Brent Nelson</t>
  </si>
  <si>
    <t>Juan Pablo Orejudo</t>
  </si>
  <si>
    <t>Jesse DiMauro</t>
  </si>
  <si>
    <t>Josh Woolfe</t>
  </si>
  <si>
    <t>Thibaut Verbuecken</t>
  </si>
  <si>
    <t xml:space="preserve">Paul Baskys </t>
  </si>
  <si>
    <t>Alfonso Ortiz</t>
  </si>
  <si>
    <t>Travis Morden</t>
  </si>
  <si>
    <t>Saminda Gates</t>
  </si>
  <si>
    <t>Matt Ray</t>
  </si>
  <si>
    <t>Adam Smith</t>
  </si>
  <si>
    <t>Ben Sagnella</t>
  </si>
  <si>
    <t>Jon Adams</t>
  </si>
  <si>
    <t>Colton Wedding</t>
  </si>
  <si>
    <t>Deena Whelan</t>
  </si>
  <si>
    <t>roberto Ceja</t>
  </si>
  <si>
    <t>Anthony Santos</t>
  </si>
  <si>
    <t>Nicolai Rosengren</t>
  </si>
  <si>
    <t>Nate Waxler</t>
  </si>
  <si>
    <t>Nathan Dampf</t>
  </si>
  <si>
    <t>Rajko Mitrovic</t>
  </si>
  <si>
    <t>Andros Amengual Alcover</t>
  </si>
  <si>
    <t>Diego martin montoro</t>
  </si>
  <si>
    <t>Taylor Logan</t>
  </si>
  <si>
    <t>Frode Heggedal</t>
  </si>
  <si>
    <t>Mathis Plourde</t>
  </si>
  <si>
    <t>Matthew Guenther</t>
  </si>
  <si>
    <t>Daniel Small</t>
  </si>
  <si>
    <t>Alasdair Robertson</t>
  </si>
  <si>
    <t>Adam Hone</t>
  </si>
  <si>
    <t>Jacob Brooks</t>
  </si>
  <si>
    <t>Ghal Mazz'Ass</t>
  </si>
  <si>
    <t>Nick Fauconnier</t>
  </si>
  <si>
    <t>Cody Pulley</t>
  </si>
  <si>
    <t>Michael Kowalski</t>
  </si>
  <si>
    <t>Quentin Fisher</t>
  </si>
  <si>
    <t>Simon Dnedm</t>
  </si>
  <si>
    <t>Andrew Davis</t>
  </si>
  <si>
    <t>Jeremy Tucker</t>
  </si>
  <si>
    <t>Travis Williams</t>
  </si>
  <si>
    <t>Jan H⌀vik</t>
  </si>
  <si>
    <t>Olaf Kleyburg</t>
  </si>
  <si>
    <t>Owen Klumb</t>
  </si>
  <si>
    <t>Benjamin Tolson</t>
  </si>
  <si>
    <t>Nicole Wyatt</t>
  </si>
  <si>
    <t>Sadiel Pinto</t>
  </si>
  <si>
    <t>Steven Cole</t>
  </si>
  <si>
    <t>Cody Bailey</t>
  </si>
  <si>
    <t>Matthew Cox</t>
  </si>
  <si>
    <t>Marco Elezovic</t>
  </si>
  <si>
    <t>Phillip Richards</t>
  </si>
  <si>
    <t>William Hodge</t>
  </si>
  <si>
    <t>Alexander Blevins</t>
  </si>
  <si>
    <t>angel martinez</t>
  </si>
  <si>
    <t>Estefanía Gómez Rodríguez</t>
  </si>
  <si>
    <t>Jaime Crespo Mezquiriz</t>
  </si>
  <si>
    <t>Bryan Carpenter</t>
  </si>
  <si>
    <t>Mat Diniz</t>
  </si>
  <si>
    <t>Aspen Sorenson</t>
  </si>
  <si>
    <t>Ian Aston</t>
  </si>
  <si>
    <t>Nick McClain</t>
  </si>
  <si>
    <t>Shaun Robinson</t>
  </si>
  <si>
    <t>Jacob Weed</t>
  </si>
  <si>
    <t>Blake cameron</t>
  </si>
  <si>
    <t>Duncan Ware</t>
  </si>
  <si>
    <t>Jacob Gonzales</t>
  </si>
  <si>
    <t>Cameron South</t>
  </si>
  <si>
    <t>Ryan Redding</t>
  </si>
  <si>
    <t>Thomas Stone</t>
  </si>
  <si>
    <t>Colin Middleton</t>
  </si>
  <si>
    <t>Mikey Two-Dice</t>
  </si>
  <si>
    <t>BÅ‚aÅ¼ej KuÅºma</t>
  </si>
  <si>
    <t>Gavin Tate</t>
  </si>
  <si>
    <t>Jamie Higgins</t>
  </si>
  <si>
    <t>Filip Nilsson Ek</t>
  </si>
  <si>
    <t>Alexia Bilotta</t>
  </si>
  <si>
    <t>Andrew Nicholls</t>
  </si>
  <si>
    <t>Griffon Hart</t>
  </si>
  <si>
    <t>Erin Mcgough</t>
  </si>
  <si>
    <t>David Guthrie</t>
  </si>
  <si>
    <t>Ludwig Graf</t>
  </si>
  <si>
    <t>Dean Norris</t>
  </si>
  <si>
    <t>Aren Flores</t>
  </si>
  <si>
    <t>Brandon Bohl</t>
  </si>
  <si>
    <t>Giulio Marinelli</t>
  </si>
  <si>
    <t>aj wetton</t>
  </si>
  <si>
    <t>Todd Heffernan</t>
  </si>
  <si>
    <t>Beck Webb</t>
  </si>
  <si>
    <t>Chris Bodin</t>
  </si>
  <si>
    <t>Wiles Middlekauff</t>
  </si>
  <si>
    <t>Fabio Vettorazzi</t>
  </si>
  <si>
    <t>Pedro LeitÃ£o</t>
  </si>
  <si>
    <t>Milan Popovic</t>
  </si>
  <si>
    <t>Ruben Bloemsma</t>
  </si>
  <si>
    <t>Chris Jackson</t>
  </si>
  <si>
    <t>Vail Rist</t>
  </si>
  <si>
    <t>Adri Adri</t>
  </si>
  <si>
    <t>Theo Tapper</t>
  </si>
  <si>
    <t>Richard Zuccaro</t>
  </si>
  <si>
    <t>Nick Pelissier</t>
  </si>
  <si>
    <t>Kareem El-Amrani</t>
  </si>
  <si>
    <t>Andrew Black</t>
  </si>
  <si>
    <t>Emil Genesjö</t>
  </si>
  <si>
    <t>Grant Weatherby</t>
  </si>
  <si>
    <t>erlend vold</t>
  </si>
  <si>
    <t>Adam Poolman</t>
  </si>
  <si>
    <t>Gioacchino Ivan Noto</t>
  </si>
  <si>
    <t>Adam Felabom</t>
  </si>
  <si>
    <t>Sheng Ren Low</t>
  </si>
  <si>
    <t>Laurie Ruberl</t>
  </si>
  <si>
    <t>Shane Russell</t>
  </si>
  <si>
    <t>Bradford Fredrickson</t>
  </si>
  <si>
    <t>Thomas Jensen</t>
  </si>
  <si>
    <t>Jan RostaÅ¡</t>
  </si>
  <si>
    <t>Ben Price</t>
  </si>
  <si>
    <t>Jamil Hirsch</t>
  </si>
  <si>
    <t>Sarah Sinesh</t>
  </si>
  <si>
    <t>Dean Jones</t>
  </si>
  <si>
    <t>Jared Davis</t>
  </si>
  <si>
    <t>Morgan McCue</t>
  </si>
  <si>
    <t>Riccardo Rugiano</t>
  </si>
  <si>
    <t>Bryan Considine</t>
  </si>
  <si>
    <t>Romain Ziouar</t>
  </si>
  <si>
    <t>Conor Jones</t>
  </si>
  <si>
    <t>Daniel Brisby</t>
  </si>
  <si>
    <t>Eric Gritzmacher</t>
  </si>
  <si>
    <t>Bye Go Relax</t>
  </si>
  <si>
    <t>Steve Newman</t>
  </si>
  <si>
    <t>Michael Wetter</t>
  </si>
  <si>
    <t>Edgar Payan Mesalles</t>
  </si>
  <si>
    <t>Matthew Beauchamp</t>
  </si>
  <si>
    <t>Juan José Gil</t>
  </si>
  <si>
    <t>Gino Osses</t>
  </si>
  <si>
    <t>Daniel Carvin</t>
  </si>
  <si>
    <t>Lilith Donaghy</t>
  </si>
  <si>
    <t>Seth Garcia</t>
  </si>
  <si>
    <t>Ace Holder-wadey</t>
  </si>
  <si>
    <t>Ed Sartori</t>
  </si>
  <si>
    <t>Morten SØNDERGAARD Nytoft</t>
  </si>
  <si>
    <t>Ian Robertson</t>
  </si>
  <si>
    <t>Eric Gomez</t>
  </si>
  <si>
    <t>Joey Lefebvre</t>
  </si>
  <si>
    <t>Mitch Blackwell</t>
  </si>
  <si>
    <t>Adonis Lafarga Vázquez</t>
  </si>
  <si>
    <t>Fredrik Levau</t>
  </si>
  <si>
    <t>Javier Ruiznavarro</t>
  </si>
  <si>
    <t>Connor Martin</t>
  </si>
  <si>
    <t>Hugh Vogt IV</t>
  </si>
  <si>
    <t>Jay van Gastel</t>
  </si>
  <si>
    <t>Alberto Morales</t>
  </si>
  <si>
    <t>Gabriel Brown</t>
  </si>
  <si>
    <t>Shane Gerrett</t>
  </si>
  <si>
    <t>Simon Taylor</t>
  </si>
  <si>
    <t>Oscar Antonio Bravo Rueda</t>
  </si>
  <si>
    <t>Asmus Bisbo</t>
  </si>
  <si>
    <t>ÐšÐ¸Ñ€Ð¸Ð»Ð» Ð¡ÐµÐ½Ñ‚ÑŽÑ€Ð¸Ð½</t>
  </si>
  <si>
    <t>David Bourgeois</t>
  </si>
  <si>
    <t>Gaute Hongr⌀</t>
  </si>
  <si>
    <t>Tim Skoglund</t>
  </si>
  <si>
    <t>Chuck Gavlak</t>
  </si>
  <si>
    <t>Ryan Jamieson</t>
  </si>
  <si>
    <t>Jan-Michael Darstein</t>
  </si>
  <si>
    <t>Rashard Smith</t>
  </si>
  <si>
    <t>Jimy Bonafe Perez</t>
  </si>
  <si>
    <t>Alberto Cobas</t>
  </si>
  <si>
    <t>Alex Mullan</t>
  </si>
  <si>
    <t>David Wearden</t>
  </si>
  <si>
    <t>Aron Johnson</t>
  </si>
  <si>
    <t>DANIEL GLANVILLE</t>
  </si>
  <si>
    <t>Thomas Ratasich</t>
  </si>
  <si>
    <t>Ryan Sharp</t>
  </si>
  <si>
    <t>Brian Delgado</t>
  </si>
  <si>
    <t>Andrés Díaz Ramírez</t>
  </si>
  <si>
    <t>Skyler Kuretza</t>
  </si>
  <si>
    <t>Oisin Heffernan</t>
  </si>
  <si>
    <t>Wiatt Suich</t>
  </si>
  <si>
    <t>Scott McCoy</t>
  </si>
  <si>
    <t>Eduardo Muñoz de Bustillo Garcia</t>
  </si>
  <si>
    <t>Rafa Campoy</t>
  </si>
  <si>
    <t>Grahm Griffith</t>
  </si>
  <si>
    <t>Mike Welch</t>
  </si>
  <si>
    <t>Adam Barford</t>
  </si>
  <si>
    <t>Michael Kerber</t>
  </si>
  <si>
    <t>Violet Wilde</t>
  </si>
  <si>
    <t>Ulrika Laura</t>
  </si>
  <si>
    <t>Matthew Fournier</t>
  </si>
  <si>
    <t>Shivpal Virk</t>
  </si>
  <si>
    <t>Brandon Ortiz</t>
  </si>
  <si>
    <t>Nicolas Weingesl</t>
  </si>
  <si>
    <t>Ben Jaycott</t>
  </si>
  <si>
    <t>Matti Paananen</t>
  </si>
  <si>
    <t>Nicholas Kyte</t>
  </si>
  <si>
    <t>Tracy Ptacek</t>
  </si>
  <si>
    <t>John Stephens</t>
  </si>
  <si>
    <t>Matt Beesley</t>
  </si>
  <si>
    <t>Kyle Corcoran</t>
  </si>
  <si>
    <t>Jonathan Adley</t>
  </si>
  <si>
    <t>Daniel Gonalez</t>
  </si>
  <si>
    <t>Jim Orcutt</t>
  </si>
  <si>
    <t>iago Torres Piñeiro</t>
  </si>
  <si>
    <t>Ashley Dallas</t>
  </si>
  <si>
    <t>Lex Heijnen</t>
  </si>
  <si>
    <t>William Small</t>
  </si>
  <si>
    <t>Andrew Montgomery</t>
  </si>
  <si>
    <t>Jarrod Hamilton-MacLaren</t>
  </si>
  <si>
    <t>Jace Parker</t>
  </si>
  <si>
    <t>Pedro Bestard</t>
  </si>
  <si>
    <t>Joshua Hanson</t>
  </si>
  <si>
    <t>Garry / Marshall</t>
  </si>
  <si>
    <t>Dustin Roberson</t>
  </si>
  <si>
    <t>Bob Carey</t>
  </si>
  <si>
    <t>Callum Cross</t>
  </si>
  <si>
    <t>Adam Schank</t>
  </si>
  <si>
    <t>Clay Coston</t>
  </si>
  <si>
    <t>Jordan De Visser</t>
  </si>
  <si>
    <t>Daniel Martinez Lorca</t>
  </si>
  <si>
    <t>Alejo Ciria</t>
  </si>
  <si>
    <t>Joe Goodman</t>
  </si>
  <si>
    <t>Chris Johnson</t>
  </si>
  <si>
    <t>Florian â€žSwampsterâ€œ Nguyen</t>
  </si>
  <si>
    <t>Thomas Fichtner</t>
  </si>
  <si>
    <t>valerie Rhainds</t>
  </si>
  <si>
    <t>Gabe Peavy</t>
  </si>
  <si>
    <t>corey dawson</t>
  </si>
  <si>
    <t>Johan Andersson</t>
  </si>
  <si>
    <t>Paolo TrifirÃ²</t>
  </si>
  <si>
    <t>Benjamin Smith</t>
  </si>
  <si>
    <t>Andrew Crosby</t>
  </si>
  <si>
    <t>Alberto Ciapparelli</t>
  </si>
  <si>
    <t>Matthew Woelffer</t>
  </si>
  <si>
    <t>Jared Leroux</t>
  </si>
  <si>
    <t>Amer Amer</t>
  </si>
  <si>
    <t>William Matthews</t>
  </si>
  <si>
    <t>Thomas Abbott</t>
  </si>
  <si>
    <t>PaweÅ‚ Marcinkiewicz</t>
  </si>
  <si>
    <t xml:space="preserve">Stephen Davison </t>
  </si>
  <si>
    <t>Josh Baines</t>
  </si>
  <si>
    <t>Hans Rofors</t>
  </si>
  <si>
    <t>ÐÐ»ÐµÐºÑÐ°Ð½Ð´Ñ€ ÐšÑƒÐ³ÑƒÐ±Ð°ÐµÐ²</t>
  </si>
  <si>
    <t>Clemens Keil</t>
  </si>
  <si>
    <t>Dominic Niederhoff</t>
  </si>
  <si>
    <t>Niklas Hennschen</t>
  </si>
  <si>
    <t>Justin Bautista</t>
  </si>
  <si>
    <t>Paul Le Huray</t>
  </si>
  <si>
    <t>Samuel Erlands</t>
  </si>
  <si>
    <t>rob jonson</t>
  </si>
  <si>
    <t>Julen Elexpuru Ortiz</t>
  </si>
  <si>
    <t>z zy</t>
  </si>
  <si>
    <t>Aaron A</t>
  </si>
  <si>
    <t>Adrian Candela</t>
  </si>
  <si>
    <t>Jude McCoy</t>
  </si>
  <si>
    <t>Nathanael Tendam</t>
  </si>
  <si>
    <t>Thomas Wimble-roberts</t>
  </si>
  <si>
    <t>C C</t>
  </si>
  <si>
    <t>Maria Valiño Sueiro</t>
  </si>
  <si>
    <t>Tom P</t>
  </si>
  <si>
    <t>Thorin Thelen</t>
  </si>
  <si>
    <t>Irian Romero</t>
  </si>
  <si>
    <t>Will Beasley</t>
  </si>
  <si>
    <t>Loris Collatuzzo</t>
  </si>
  <si>
    <t>Paul-Antoine Leboeuf</t>
  </si>
  <si>
    <t>Fernando Gonzalez</t>
  </si>
  <si>
    <t>Rico Young</t>
  </si>
  <si>
    <t>Joseph Blackett</t>
  </si>
  <si>
    <t>dennis minkley</t>
  </si>
  <si>
    <t>Nathan Ramachandran</t>
  </si>
  <si>
    <t>Jakob Nickey</t>
  </si>
  <si>
    <t>Roel de Vogel</t>
  </si>
  <si>
    <t>Connor Benson</t>
  </si>
  <si>
    <t>Brandon Hutton</t>
  </si>
  <si>
    <t>Scott Thomas</t>
  </si>
  <si>
    <t>Óscar Cardeñosa</t>
  </si>
  <si>
    <t>Khyl Heffernan</t>
  </si>
  <si>
    <t>Joshua D'Antoni</t>
  </si>
  <si>
    <t>Francesco Margutti</t>
  </si>
  <si>
    <t>Raul Reyes</t>
  </si>
  <si>
    <t>Andre Brooks</t>
  </si>
  <si>
    <t>Francois Morin</t>
  </si>
  <si>
    <t>thomas care</t>
  </si>
  <si>
    <t>Frederik Arildsen</t>
  </si>
  <si>
    <t>Anthony Johnson</t>
  </si>
  <si>
    <t>Jeff Coffman</t>
  </si>
  <si>
    <t>Thomas Holdsworth</t>
  </si>
  <si>
    <t>ShiShen JAO</t>
  </si>
  <si>
    <t>Dylan Wilger</t>
  </si>
  <si>
    <t>John Farmer</t>
  </si>
  <si>
    <t>Adam Eaton</t>
  </si>
  <si>
    <t>Antonio Martínez</t>
  </si>
  <si>
    <t>Miguel Aguilera</t>
  </si>
  <si>
    <t>Pol Olk</t>
  </si>
  <si>
    <t>Javi Diaz</t>
  </si>
  <si>
    <t>jeff meyers</t>
  </si>
  <si>
    <t>Jose Luis Jordán Coronado</t>
  </si>
  <si>
    <t>Scott Moore</t>
  </si>
  <si>
    <t>Izacus Spiers</t>
  </si>
  <si>
    <t>Ryan Bowles</t>
  </si>
  <si>
    <t>Luis Alberto Tapia Rodríguez</t>
  </si>
  <si>
    <t>Richard Healey</t>
  </si>
  <si>
    <t>Andreas Westh</t>
  </si>
  <si>
    <t>Paige Starr</t>
  </si>
  <si>
    <t>Judd Player</t>
  </si>
  <si>
    <t>Stein Hansen</t>
  </si>
  <si>
    <t>Giacomo Iacari</t>
  </si>
  <si>
    <t>Stefan Hemker</t>
  </si>
  <si>
    <t>Falk Schulte</t>
  </si>
  <si>
    <t>James'Gweynorâ€™ Chan</t>
  </si>
  <si>
    <t>Michael Fröhlich</t>
  </si>
  <si>
    <t>Stefan Simperl</t>
  </si>
  <si>
    <t>Nicholas Joyce</t>
  </si>
  <si>
    <t>Timothy Jackman</t>
  </si>
  <si>
    <t>Kane Nash</t>
  </si>
  <si>
    <t>Tim Thompson</t>
  </si>
  <si>
    <t>Massimiliano Benassai</t>
  </si>
  <si>
    <t>Sam Fisher</t>
  </si>
  <si>
    <t>Josh Racey</t>
  </si>
  <si>
    <t>Daniel Breen</t>
  </si>
  <si>
    <t>Carlos Aguilar</t>
  </si>
  <si>
    <t>Fawsi Adem</t>
  </si>
  <si>
    <t>Miguel Pérez</t>
  </si>
  <si>
    <t>Mak Mak</t>
  </si>
  <si>
    <t>Dennis Mathes</t>
  </si>
  <si>
    <t>Mario Salvador Molina</t>
  </si>
  <si>
    <t>Tobi Zejewski</t>
  </si>
  <si>
    <t>Trevor Washburn</t>
  </si>
  <si>
    <t>Joan "Te arreglo los ojos" Navatar</t>
  </si>
  <si>
    <t>Connor Clifford</t>
  </si>
  <si>
    <t>Ryan Jones</t>
  </si>
  <si>
    <t>Enrico Contu</t>
  </si>
  <si>
    <t>Jason Mooney</t>
  </si>
  <si>
    <t>Liam O'Donohue</t>
  </si>
  <si>
    <t>Terry Hays</t>
  </si>
  <si>
    <t>Calvin Taylor</t>
  </si>
  <si>
    <t>Nick K</t>
  </si>
  <si>
    <t>Luis Fernando Casanova Dominguez</t>
  </si>
  <si>
    <t>Kyle Smith</t>
  </si>
  <si>
    <t>Tim Campbell</t>
  </si>
  <si>
    <t>Bárbara Ruiz Llames</t>
  </si>
  <si>
    <t>Ryley Beers</t>
  </si>
  <si>
    <t>Tommy gass</t>
  </si>
  <si>
    <t>Bruno Pietrzyk</t>
  </si>
  <si>
    <t>Nico Ivakko</t>
  </si>
  <si>
    <t>Jaap Jaap</t>
  </si>
  <si>
    <t>Jake Isaac</t>
  </si>
  <si>
    <t>Romain Vaillandet</t>
  </si>
  <si>
    <t>Tom Lay</t>
  </si>
  <si>
    <t>Andy DeSoto</t>
  </si>
  <si>
    <t>Mitch Ormond</t>
  </si>
  <si>
    <t>Lucas Rosario</t>
  </si>
  <si>
    <t>Ben Nelson</t>
  </si>
  <si>
    <t>Adam Ragg</t>
  </si>
  <si>
    <t>Dominik Büchner</t>
  </si>
  <si>
    <t>Luis González Soler</t>
  </si>
  <si>
    <t>Mike Puffer</t>
  </si>
  <si>
    <t>Daniele Pastori</t>
  </si>
  <si>
    <t>Charlie Owczarzak</t>
  </si>
  <si>
    <t>Ryan Jenkins</t>
  </si>
  <si>
    <t>Tim Claes</t>
  </si>
  <si>
    <t>Chris Hibbins</t>
  </si>
  <si>
    <t>Kasper Kjällström</t>
  </si>
  <si>
    <t>Brett Jackson</t>
  </si>
  <si>
    <t>Ringer 2 H</t>
  </si>
  <si>
    <t>Drew Richardson</t>
  </si>
  <si>
    <t>ÐÑ€Ñ‚ÐµÐ¼ Ð§ÐµÑ€ÐµÐ¼ÑƒÑˆÐºÐ¸Ð½</t>
  </si>
  <si>
    <t>Aaron tenreiro</t>
  </si>
  <si>
    <t>Marc Vilar</t>
  </si>
  <si>
    <t>Anselm Ringleben</t>
  </si>
  <si>
    <t>Giovanni Fantoni</t>
  </si>
  <si>
    <t>Josh Butler</t>
  </si>
  <si>
    <t>Pavel MatÄ›jka</t>
  </si>
  <si>
    <t>Nah I'd win</t>
  </si>
  <si>
    <t>Marton Simon</t>
  </si>
  <si>
    <t>Connor Pritchard</t>
  </si>
  <si>
    <t>Yeray Norlasco</t>
  </si>
  <si>
    <t>Tyler Trenerry</t>
  </si>
  <si>
    <t>Ryan Montgomery</t>
  </si>
  <si>
    <t>Paolo Zanesco</t>
  </si>
  <si>
    <t>Oane Dijkstra</t>
  </si>
  <si>
    <t>Martin Koscielniak</t>
  </si>
  <si>
    <t>Ãlvaro Biedma</t>
  </si>
  <si>
    <t>Lane Kesterson</t>
  </si>
  <si>
    <t>William James</t>
  </si>
  <si>
    <t>Joshua Leeman</t>
  </si>
  <si>
    <t>Rickard "IDK" Nilsson</t>
  </si>
  <si>
    <t>Víctor Jiménez</t>
  </si>
  <si>
    <t>Andrew Williams</t>
  </si>
  <si>
    <t>dave Stephenson</t>
  </si>
  <si>
    <t>Gordon McLean</t>
  </si>
  <si>
    <t>Viktor Bodnár</t>
  </si>
  <si>
    <t>leslee kesterson</t>
  </si>
  <si>
    <t>Steven DiFiore</t>
  </si>
  <si>
    <t>François Girard</t>
  </si>
  <si>
    <t>Tyler Pearson</t>
  </si>
  <si>
    <t>Juanmy Martínez</t>
  </si>
  <si>
    <t>Meg Thomas</t>
  </si>
  <si>
    <t>Brandon Duff</t>
  </si>
  <si>
    <t>Justin Mullins</t>
  </si>
  <si>
    <t>Bryce Anderson</t>
  </si>
  <si>
    <t>andrea rigon</t>
  </si>
  <si>
    <t>Luke Davis</t>
  </si>
  <si>
    <t>Alan Meller</t>
  </si>
  <si>
    <t>Ian Toy</t>
  </si>
  <si>
    <t>Cory Walsh</t>
  </si>
  <si>
    <t>Bryan Bauer</t>
  </si>
  <si>
    <t>Erik Semmler</t>
  </si>
  <si>
    <t>Timothy Reed</t>
  </si>
  <si>
    <t>Benjamin Gotzes</t>
  </si>
  <si>
    <t>juan manuel vilchez</t>
  </si>
  <si>
    <t>Gabriel Pavon</t>
  </si>
  <si>
    <t>Quinton Morse</t>
  </si>
  <si>
    <t>Adam Christopher</t>
  </si>
  <si>
    <t>Corentin Collen</t>
  </si>
  <si>
    <t>Aqil Durthu</t>
  </si>
  <si>
    <t>Robert Studly</t>
  </si>
  <si>
    <t>Blake Ewing</t>
  </si>
  <si>
    <t>James Dean</t>
  </si>
  <si>
    <t>Nick Domb</t>
  </si>
  <si>
    <t>Alex Parisi</t>
  </si>
  <si>
    <t>Peter Taylor</t>
  </si>
  <si>
    <t>Brian Sekucoglu</t>
  </si>
  <si>
    <t>Johannes Fink</t>
  </si>
  <si>
    <t>Benjamin Ruenger</t>
  </si>
  <si>
    <t>Edwin Cross</t>
  </si>
  <si>
    <t>Evan Davies</t>
  </si>
  <si>
    <t>Andreas Hovland</t>
  </si>
  <si>
    <t>Stephen Folmar</t>
  </si>
  <si>
    <t>Jose Narros Fernández</t>
  </si>
  <si>
    <t>andrew mcwherter</t>
  </si>
  <si>
    <t>Michael Reslewic</t>
  </si>
  <si>
    <t>Jerome Zeinner</t>
  </si>
  <si>
    <t>Tyler Smith</t>
  </si>
  <si>
    <t>Jonathan Carroll</t>
  </si>
  <si>
    <t>Love Carehag</t>
  </si>
  <si>
    <t>Davide Petraglia</t>
  </si>
  <si>
    <t>Thomas Froh</t>
  </si>
  <si>
    <t>Alessio Caselli</t>
  </si>
  <si>
    <t>Aleksey Kozhin</t>
  </si>
  <si>
    <t>Maxwell MacLeod</t>
  </si>
  <si>
    <t>John Carr</t>
  </si>
  <si>
    <t>Peter Ross</t>
  </si>
  <si>
    <t>Villars Gimm</t>
  </si>
  <si>
    <t>Maximilian Kartoffelarsch</t>
  </si>
  <si>
    <t>Serbern L⌀kken Myrvold</t>
  </si>
  <si>
    <t>Ð–Ð¾Ñ€Ð° Ð’ÐµÑÐµÐ»ÐºÐ¸Ð½</t>
  </si>
  <si>
    <t>Michael Mercurio</t>
  </si>
  <si>
    <t>David Martin</t>
  </si>
  <si>
    <t>Ross Johnson</t>
  </si>
  <si>
    <t>Emre Teoman</t>
  </si>
  <si>
    <t>Sergi Fernández</t>
  </si>
  <si>
    <t>Kaj Olausson</t>
  </si>
  <si>
    <t>Adam Hargrave</t>
  </si>
  <si>
    <t>Alban Debrey</t>
  </si>
  <si>
    <t>Mark Taylor</t>
  </si>
  <si>
    <t>Tobias Liedloff</t>
  </si>
  <si>
    <t>Jean-Michel Duguay</t>
  </si>
  <si>
    <t>Daniel Owen</t>
  </si>
  <si>
    <t>Deano Garnham</t>
  </si>
  <si>
    <t>Scott Sibly</t>
  </si>
  <si>
    <t>Dan Phillips</t>
  </si>
  <si>
    <t>Daniel Baker</t>
  </si>
  <si>
    <t>Kenny Lull</t>
  </si>
  <si>
    <t>Jables Pickup</t>
  </si>
  <si>
    <t>Ricardo Arevalo Jr</t>
  </si>
  <si>
    <t>Kevin Conway</t>
  </si>
  <si>
    <t>Jens Jakobsen</t>
  </si>
  <si>
    <t>Michael Betzler</t>
  </si>
  <si>
    <t>Devin Kopidlansky</t>
  </si>
  <si>
    <t>Louie Yazon</t>
  </si>
  <si>
    <t>Johnny Rex-Thew</t>
  </si>
  <si>
    <t>Erik "The Mountain"</t>
  </si>
  <si>
    <t>Will Rosenthal</t>
  </si>
  <si>
    <t>Samuel Hollis</t>
  </si>
  <si>
    <t>Andrea Angelini</t>
  </si>
  <si>
    <t>Desmond Ng</t>
  </si>
  <si>
    <t>fabio casiraghi</t>
  </si>
  <si>
    <t>Alistair Scanlan</t>
  </si>
  <si>
    <t>John Harper</t>
  </si>
  <si>
    <t>Duncan Lamrock</t>
  </si>
  <si>
    <t>Jordan Smith</t>
  </si>
  <si>
    <t>Jordy Belgraver</t>
  </si>
  <si>
    <t>Mario Bitonti</t>
  </si>
  <si>
    <t>Adrián Plaza Maín</t>
  </si>
  <si>
    <t>Doug Fazzani</t>
  </si>
  <si>
    <t>Mark Curtis</t>
  </si>
  <si>
    <t>Jakub Michalak</t>
  </si>
  <si>
    <t>mathieu bienvenu</t>
  </si>
  <si>
    <t>Scott Laity</t>
  </si>
  <si>
    <t>Michael Epelman</t>
  </si>
  <si>
    <t>Mark Schuepbach</t>
  </si>
  <si>
    <t>Brett Driggers</t>
  </si>
  <si>
    <t>Zachary SoW</t>
  </si>
  <si>
    <t>Laura "Trine" Hemsing</t>
  </si>
  <si>
    <t>Alessandro Boldi</t>
  </si>
  <si>
    <t>Carlos Varego melilla</t>
  </si>
  <si>
    <t>Maño Jose</t>
  </si>
  <si>
    <t>Nico Baltruschat</t>
  </si>
  <si>
    <t>dumitru negurita</t>
  </si>
  <si>
    <t>Colm Faughnan</t>
  </si>
  <si>
    <t>Player 29</t>
  </si>
  <si>
    <t>Rodrigo González Regidor</t>
  </si>
  <si>
    <t>ðŸ›¡ï¸Adri Oriol</t>
  </si>
  <si>
    <t>Kyle Norman</t>
  </si>
  <si>
    <t>Philip Tuft</t>
  </si>
  <si>
    <t>Virgil Romero</t>
  </si>
  <si>
    <t>Liam Cook</t>
  </si>
  <si>
    <t>Jonathan Poyser</t>
  </si>
  <si>
    <t>Joel Barcham</t>
  </si>
  <si>
    <t>Gero Lewandrowski</t>
  </si>
  <si>
    <t>Miguel Piza cortes</t>
  </si>
  <si>
    <t>Luke Hawley</t>
  </si>
  <si>
    <t>Robert Fourie</t>
  </si>
  <si>
    <t>Anthony Kiousopoulos</t>
  </si>
  <si>
    <t>Sean Murchie</t>
  </si>
  <si>
    <t>Chris Pratt</t>
  </si>
  <si>
    <t>victor Corpas</t>
  </si>
  <si>
    <t>Rowan Brasher</t>
  </si>
  <si>
    <t>William Hamblin</t>
  </si>
  <si>
    <t>Jamie Nasmyth</t>
  </si>
  <si>
    <t>John Wells</t>
  </si>
  <si>
    <t>Gabriel Dupuis</t>
  </si>
  <si>
    <t xml:space="preserve">Fabian Zillgens </t>
  </si>
  <si>
    <t>SIR è‚–</t>
  </si>
  <si>
    <t>Jamie Holmes</t>
  </si>
  <si>
    <t>Alex Ezquerra Cabeza</t>
  </si>
  <si>
    <t>Trevor Nagengast</t>
  </si>
  <si>
    <t>andrei rezzin</t>
  </si>
  <si>
    <t>Jesse Baskin</t>
  </si>
  <si>
    <t>alex moreno</t>
  </si>
  <si>
    <t>Francesco Tommasi</t>
  </si>
  <si>
    <t>owen Allsop</t>
  </si>
  <si>
    <t>Riley Bender</t>
  </si>
  <si>
    <t>Badger -</t>
  </si>
  <si>
    <t>Antton Valkama</t>
  </si>
  <si>
    <t>Lawrence Webster</t>
  </si>
  <si>
    <t>Chema Crespi</t>
  </si>
  <si>
    <t>Player 18</t>
  </si>
  <si>
    <t>James Donis</t>
  </si>
  <si>
    <t>Yusran SoW</t>
  </si>
  <si>
    <t>Damien Lentell</t>
  </si>
  <si>
    <t>George Simms</t>
  </si>
  <si>
    <t>Doug Peters</t>
  </si>
  <si>
    <t>Juan Camilo Rodríguez Reyes</t>
  </si>
  <si>
    <t>Joakim Björklund</t>
  </si>
  <si>
    <t>Mitico Cañas</t>
  </si>
  <si>
    <t>Sophi Adams</t>
  </si>
  <si>
    <t>Miguel Ãngel Carmona López</t>
  </si>
  <si>
    <t>LGT Reserve</t>
  </si>
  <si>
    <t>Daniel Stormblessed</t>
  </si>
  <si>
    <t>Matt Everett</t>
  </si>
  <si>
    <t>Jon Heiser</t>
  </si>
  <si>
    <t>Adrien Kent</t>
  </si>
  <si>
    <t>John Hopkin</t>
  </si>
  <si>
    <t>Sebastian Nauheim</t>
  </si>
  <si>
    <t>Ulf Schlender</t>
  </si>
  <si>
    <t>Mike Le Roux</t>
  </si>
  <si>
    <t>Ethan Jones</t>
  </si>
  <si>
    <t>Ethan Melville</t>
  </si>
  <si>
    <t>Thane Currie</t>
  </si>
  <si>
    <t>Xavier Rosencrans</t>
  </si>
  <si>
    <t>Leonkaos The best</t>
  </si>
  <si>
    <t>Mahel M</t>
  </si>
  <si>
    <t>Scott Harmon</t>
  </si>
  <si>
    <t>Brian Gregozeski</t>
  </si>
  <si>
    <t>Alejandro Morales Cantero</t>
  </si>
  <si>
    <t>Ocean Marnoch</t>
  </si>
  <si>
    <t>Laurence Smith</t>
  </si>
  <si>
    <t>Jacob Smith</t>
  </si>
  <si>
    <t>Kamil Nosal</t>
  </si>
  <si>
    <t>Alistair Gibson</t>
  </si>
  <si>
    <t>Jed Winter</t>
  </si>
  <si>
    <t>Yahia Al-janabi</t>
  </si>
  <si>
    <t>Samuel Johnston</t>
  </si>
  <si>
    <t>Noah Damus</t>
  </si>
  <si>
    <t>Bobby Steakley</t>
  </si>
  <si>
    <t>Shannon Shores</t>
  </si>
  <si>
    <t>Enrico Comini</t>
  </si>
  <si>
    <t>Jan Paul Manzana</t>
  </si>
  <si>
    <t>John Armstrong</t>
  </si>
  <si>
    <t>Michael Harland</t>
  </si>
  <si>
    <t>Chris McDonald</t>
  </si>
  <si>
    <t>Aiden Hunt</t>
  </si>
  <si>
    <t>Jay Helm</t>
  </si>
  <si>
    <t>Antony Tremblay</t>
  </si>
  <si>
    <t>Matt Noble</t>
  </si>
  <si>
    <t>Player 25</t>
  </si>
  <si>
    <t>Dimitrije Petrovic</t>
  </si>
  <si>
    <t>lukas Dierolf</t>
  </si>
  <si>
    <t>Steven Booker</t>
  </si>
  <si>
    <t>Christopher Stifter</t>
  </si>
  <si>
    <t>Nick Nicolovski</t>
  </si>
  <si>
    <t>Jose Gorgo</t>
  </si>
  <si>
    <t>Brendan Healy</t>
  </si>
  <si>
    <t>Bryce Hildahl</t>
  </si>
  <si>
    <t>Sara Hernández</t>
  </si>
  <si>
    <t>Kyle Ward</t>
  </si>
  <si>
    <t>Anthony Rizzi</t>
  </si>
  <si>
    <t>Albert Rabelas</t>
  </si>
  <si>
    <t>Stephen Miller</t>
  </si>
  <si>
    <t>Joe Catterson</t>
  </si>
  <si>
    <t>Jason Tyrrell</t>
  </si>
  <si>
    <t>Jonathan Ha</t>
  </si>
  <si>
    <t>Joseph Krone</t>
  </si>
  <si>
    <t>Thomas Collier</t>
  </si>
  <si>
    <t>Evan Miller</t>
  </si>
  <si>
    <t>Lachlan Maguire</t>
  </si>
  <si>
    <t>David Rhine</t>
  </si>
  <si>
    <t>Cordell Trusty</t>
  </si>
  <si>
    <t>Flip van der Linden</t>
  </si>
  <si>
    <t>Phil Bolam</t>
  </si>
  <si>
    <t>Marc Dunn</t>
  </si>
  <si>
    <t>Ric Edinger</t>
  </si>
  <si>
    <t>Tiz MacKenzie</t>
  </si>
  <si>
    <t>Emily Rowley</t>
  </si>
  <si>
    <t>Rafiq Uddin</t>
  </si>
  <si>
    <t>Paul Conti</t>
  </si>
  <si>
    <t>Brian Watson</t>
  </si>
  <si>
    <t>Louis Patterson</t>
  </si>
  <si>
    <t>Roberto Jonnathan García Venegas</t>
  </si>
  <si>
    <t>Will Philpott</t>
  </si>
  <si>
    <t>Guillaume Monzerol</t>
  </si>
  <si>
    <t>Byron Munda</t>
  </si>
  <si>
    <t>Luis Castellanos</t>
  </si>
  <si>
    <t>Jochen Roths</t>
  </si>
  <si>
    <t>Neil Eads</t>
  </si>
  <si>
    <t>Žiga SmodiÅ¡</t>
  </si>
  <si>
    <t>Alex Kelsch</t>
  </si>
  <si>
    <t>Gum By</t>
  </si>
  <si>
    <t>Gordan Bobbitt</t>
  </si>
  <si>
    <t>stuart herriott</t>
  </si>
  <si>
    <t>Erno Koljonen</t>
  </si>
  <si>
    <t>Jamie Muscroft</t>
  </si>
  <si>
    <t>Michael Beube</t>
  </si>
  <si>
    <t>Tatu Jaakkola</t>
  </si>
  <si>
    <t>Raul Casado Fernandez</t>
  </si>
  <si>
    <t>Juanjo Gil López</t>
  </si>
  <si>
    <t>Jack Honeysett</t>
  </si>
  <si>
    <t>Kamil Olczyk</t>
  </si>
  <si>
    <t>Reuben Beard</t>
  </si>
  <si>
    <t>Alejandro Lopez-pintor</t>
  </si>
  <si>
    <t>Kevin Moore</t>
  </si>
  <si>
    <t>roger Lopez</t>
  </si>
  <si>
    <t>Pablo Voyer conde</t>
  </si>
  <si>
    <t>Owen Tudor</t>
  </si>
  <si>
    <t>Zachary Roberts</t>
  </si>
  <si>
    <t>Mykola Lukashenko</t>
  </si>
  <si>
    <t>Jan Geldrop</t>
  </si>
  <si>
    <t>Carter Hayes</t>
  </si>
  <si>
    <t>Nicolas Lacombe</t>
  </si>
  <si>
    <t>Christian Kullbäck</t>
  </si>
  <si>
    <t>Kassidee Seeley</t>
  </si>
  <si>
    <t>Timothy Fung</t>
  </si>
  <si>
    <t>James McHugh</t>
  </si>
  <si>
    <t>Chelsea Webb</t>
  </si>
  <si>
    <t>Mikey Hollis</t>
  </si>
  <si>
    <t>David Norenius</t>
  </si>
  <si>
    <t>Eric Ross</t>
  </si>
  <si>
    <t>Kevin Shores</t>
  </si>
  <si>
    <t>JC S.</t>
  </si>
  <si>
    <t>Nick Geye</t>
  </si>
  <si>
    <t>Ryan Burruss</t>
  </si>
  <si>
    <t>Todd Dunn</t>
  </si>
  <si>
    <t>Daniel Foulds</t>
  </si>
  <si>
    <t>VaÅ¡ek WOTAN DouÅ¡a</t>
  </si>
  <si>
    <t>Andrew Glasson</t>
  </si>
  <si>
    <t>Ian McAsey</t>
  </si>
  <si>
    <t>jorge Gonzalez Padilla</t>
  </si>
  <si>
    <t>Chris McNeil</t>
  </si>
  <si>
    <t>Sebastian Fichtner</t>
  </si>
  <si>
    <t>Angela Renneke</t>
  </si>
  <si>
    <t>Anna Makrianis</t>
  </si>
  <si>
    <t>Helmut Haidinger</t>
  </si>
  <si>
    <t>Andrew Firth</t>
  </si>
  <si>
    <t>Menno Koops</t>
  </si>
  <si>
    <t>Veli-Matti Orava</t>
  </si>
  <si>
    <t>Johnny Nobles</t>
  </si>
  <si>
    <t>Andrew Stewart</t>
  </si>
  <si>
    <t>Jose javier Padrino del moral</t>
  </si>
  <si>
    <t>Nathan Gillatt</t>
  </si>
  <si>
    <t>Dave Knatt</t>
  </si>
  <si>
    <t>Peter Thomas-McEwen</t>
  </si>
  <si>
    <t>Juan Antonio Soria</t>
  </si>
  <si>
    <t>Morten Bay Vindahl</t>
  </si>
  <si>
    <t>Georg Andresen</t>
  </si>
  <si>
    <t>Zach Jeffrey</t>
  </si>
  <si>
    <t>Jindra P.</t>
  </si>
  <si>
    <t>Gunnar Block Watne</t>
  </si>
  <si>
    <t>Paul Kucharski</t>
  </si>
  <si>
    <t>Marcus Jensen</t>
  </si>
  <si>
    <t>Mark Kyriss</t>
  </si>
  <si>
    <t>Jamie Bell</t>
  </si>
  <si>
    <t>Ale Högström</t>
  </si>
  <si>
    <t>Derk van der Ham</t>
  </si>
  <si>
    <t>Toby Griffiths</t>
  </si>
  <si>
    <t>Gumbie Warhams</t>
  </si>
  <si>
    <t>Steven Kelly</t>
  </si>
  <si>
    <t>Robert Cliffe</t>
  </si>
  <si>
    <t>Mads Emil Bruun</t>
  </si>
  <si>
    <t>Francis Tyler</t>
  </si>
  <si>
    <t>William Smith</t>
  </si>
  <si>
    <t>Christian Lang</t>
  </si>
  <si>
    <t>Darren Macinnis</t>
  </si>
  <si>
    <t>Michael O'Connell</t>
  </si>
  <si>
    <t>Keith Wood</t>
  </si>
  <si>
    <t>Joe Moreno</t>
  </si>
  <si>
    <t>Andrew Barron</t>
  </si>
  <si>
    <t>J D</t>
  </si>
  <si>
    <t>Damian Chenot</t>
  </si>
  <si>
    <t>Matthew Thompson</t>
  </si>
  <si>
    <t>Ian Dale</t>
  </si>
  <si>
    <t>Alex Hayes</t>
  </si>
  <si>
    <t>Adam Hosey</t>
  </si>
  <si>
    <t>Zane Birkett</t>
  </si>
  <si>
    <t>Matthew Peters</t>
  </si>
  <si>
    <t>Jason Jackson</t>
  </si>
  <si>
    <t>Tim G</t>
  </si>
  <si>
    <t>puffin &amp; the gitz</t>
  </si>
  <si>
    <t>Austin Morgan</t>
  </si>
  <si>
    <t>Mike McComb</t>
  </si>
  <si>
    <t>Derrick Briggs</t>
  </si>
  <si>
    <t>Jordan Harris</t>
  </si>
  <si>
    <t>Daniel Hausman</t>
  </si>
  <si>
    <t>Silas Trafford</t>
  </si>
  <si>
    <t>Peter Vernon</t>
  </si>
  <si>
    <t>Mike Reitano</t>
  </si>
  <si>
    <t>Brian Bocian</t>
  </si>
  <si>
    <t>Dominick Desfosses</t>
  </si>
  <si>
    <t>Thomas Ritze</t>
  </si>
  <si>
    <t>John Page</t>
  </si>
  <si>
    <t>Jack Townsend</t>
  </si>
  <si>
    <t>Leonardo López Prego</t>
  </si>
  <si>
    <t>Ben Woolfe</t>
  </si>
  <si>
    <t>Thomas Perez</t>
  </si>
  <si>
    <t>Taylor Maiava</t>
  </si>
  <si>
    <t>Matt Crandon</t>
  </si>
  <si>
    <t>Alex Mckenzie</t>
  </si>
  <si>
    <t>Ivan Gala</t>
  </si>
  <si>
    <t>Nicholas Patrick</t>
  </si>
  <si>
    <t>Atonio Jimenez</t>
  </si>
  <si>
    <t>Bailey Brunell</t>
  </si>
  <si>
    <t>Darren Winfrey</t>
  </si>
  <si>
    <t>Matthew Gonzalez</t>
  </si>
  <si>
    <t>Philipp Reithner</t>
  </si>
  <si>
    <t>Chris June</t>
  </si>
  <si>
    <t>Ty Matsushita</t>
  </si>
  <si>
    <t>Owen Roberts</t>
  </si>
  <si>
    <t>Hamish Meads</t>
  </si>
  <si>
    <t>Sean O'Dea</t>
  </si>
  <si>
    <t>Colin Mudd</t>
  </si>
  <si>
    <t>Jason Misuinas</t>
  </si>
  <si>
    <t>Javier Bort Nebot</t>
  </si>
  <si>
    <t>Phil Nunn</t>
  </si>
  <si>
    <t>Richard Corner</t>
  </si>
  <si>
    <t>Matthias Schmied</t>
  </si>
  <si>
    <t>Jacob Merrow</t>
  </si>
  <si>
    <t>Carrie Williams</t>
  </si>
  <si>
    <t>Justin Portelli</t>
  </si>
  <si>
    <t>Hunter Snyder</t>
  </si>
  <si>
    <t>Elizabeth Locklar</t>
  </si>
  <si>
    <t>Matt Hayward</t>
  </si>
  <si>
    <t>Mario A</t>
  </si>
  <si>
    <t>Malte F.</t>
  </si>
  <si>
    <t>Aaron Bressler</t>
  </si>
  <si>
    <t>Adrián Plasencia</t>
  </si>
  <si>
    <t>Jarran Aurisch</t>
  </si>
  <si>
    <t>Jonathan Jerzak</t>
  </si>
  <si>
    <t>Andy Barlow</t>
  </si>
  <si>
    <t>Alexander Erdmann</t>
  </si>
  <si>
    <t>Mark Johnson</t>
  </si>
  <si>
    <t>Andrea Coletta</t>
  </si>
  <si>
    <t>Ira Palmer</t>
  </si>
  <si>
    <t>Keith Westerling</t>
  </si>
  <si>
    <t>Bradley McLaughlin</t>
  </si>
  <si>
    <t>Adam Mitchell</t>
  </si>
  <si>
    <t>Jose Quezada</t>
  </si>
  <si>
    <t>Wayne Kemp</t>
  </si>
  <si>
    <t>Abel Khan</t>
  </si>
  <si>
    <t>Max Henretta</t>
  </si>
  <si>
    <t>Adam Roe</t>
  </si>
  <si>
    <t>Kyle Fader</t>
  </si>
  <si>
    <t>Will Price</t>
  </si>
  <si>
    <t>Ryan Z</t>
  </si>
  <si>
    <t>Andres Orellana</t>
  </si>
  <si>
    <t>Marcel Linke</t>
  </si>
  <si>
    <t>Calvin Clower</t>
  </si>
  <si>
    <t>Daniel Burchette</t>
  </si>
  <si>
    <t>Ivan Pereira</t>
  </si>
  <si>
    <t>James Coultrip</t>
  </si>
  <si>
    <t>Erica Scrivner</t>
  </si>
  <si>
    <t>Aedan Kelly</t>
  </si>
  <si>
    <t>Spencer Revelle</t>
  </si>
  <si>
    <t>Ryan Whiteman</t>
  </si>
  <si>
    <t>Giuseppe Pasquali</t>
  </si>
  <si>
    <t>Anthony Rottini</t>
  </si>
  <si>
    <t>Harrison Records</t>
  </si>
  <si>
    <t>Zack Glenn</t>
  </si>
  <si>
    <t>dalton lopez-patlan</t>
  </si>
  <si>
    <t>Leonardo Sierras</t>
  </si>
  <si>
    <t>Daniel Vogel</t>
  </si>
  <si>
    <t>Evan McFedries</t>
  </si>
  <si>
    <t>Matthew Higgins</t>
  </si>
  <si>
    <t>Johnny Britton</t>
  </si>
  <si>
    <t>Dylan Tait</t>
  </si>
  <si>
    <t>Alberto Panini</t>
  </si>
  <si>
    <t>Chad Stroomer</t>
  </si>
  <si>
    <t>Nathan Pincott</t>
  </si>
  <si>
    <t>James Hanson</t>
  </si>
  <si>
    <t>Scottie McNames</t>
  </si>
  <si>
    <t>Arthur Trombetta</t>
  </si>
  <si>
    <t>grant warren</t>
  </si>
  <si>
    <t>Fer rvcalrissian</t>
  </si>
  <si>
    <t>Jeremiah Coates</t>
  </si>
  <si>
    <t>Clay Blakeman</t>
  </si>
  <si>
    <t>James Harrod</t>
  </si>
  <si>
    <t>Kevin Ilott</t>
  </si>
  <si>
    <t xml:space="preserve">John Fazakerley </t>
  </si>
  <si>
    <t>Grant Blackaby</t>
  </si>
  <si>
    <t>Jette "MiepsScherge" Seiler</t>
  </si>
  <si>
    <t>VojtÄ›ch MareÅ¡</t>
  </si>
  <si>
    <t>Michael Cook</t>
  </si>
  <si>
    <t>Marc Taylor</t>
  </si>
  <si>
    <t>Roman Gutierrez</t>
  </si>
  <si>
    <t>Antonio Delgado Fernandez</t>
  </si>
  <si>
    <t>Daniel Saenz</t>
  </si>
  <si>
    <t>Jo Brashier</t>
  </si>
  <si>
    <t>Steven Carney</t>
  </si>
  <si>
    <t>Joshua Millan</t>
  </si>
  <si>
    <t>Chis Archer</t>
  </si>
  <si>
    <t>Francisco Armenteros</t>
  </si>
  <si>
    <t>Leo Koehnlein</t>
  </si>
  <si>
    <t>Alden Dowdy</t>
  </si>
  <si>
    <t>raymond cruz</t>
  </si>
  <si>
    <t>Maxime Trudel</t>
  </si>
  <si>
    <t>Dustin Burns</t>
  </si>
  <si>
    <t>Janet McFadden</t>
  </si>
  <si>
    <t>Nathaniel Johanek</t>
  </si>
  <si>
    <t>Till D.</t>
  </si>
  <si>
    <t>Chuck Moore</t>
  </si>
  <si>
    <t>James Whale</t>
  </si>
  <si>
    <t>Joel Vigren</t>
  </si>
  <si>
    <t>Nick Hazelbaker</t>
  </si>
  <si>
    <t>jack kreeger</t>
  </si>
  <si>
    <t>Enrique Luna</t>
  </si>
  <si>
    <t>Robert Dell</t>
  </si>
  <si>
    <t>John Haas</t>
  </si>
  <si>
    <t>Will Pollock</t>
  </si>
  <si>
    <t>William Morriss</t>
  </si>
  <si>
    <t>Tess Hawe</t>
  </si>
  <si>
    <t>Wade Vieira</t>
  </si>
  <si>
    <t>Scott Heimmer</t>
  </si>
  <si>
    <t>Jake Marshall</t>
  </si>
  <si>
    <t>Salva Clausell</t>
  </si>
  <si>
    <t>Joshua Quest</t>
  </si>
  <si>
    <t>Juho Törmä</t>
  </si>
  <si>
    <t>Robert Hook</t>
  </si>
  <si>
    <t>jake hampson</t>
  </si>
  <si>
    <t>Alex Edwards (RESERVE)</t>
  </si>
  <si>
    <t>Duncan Williamson</t>
  </si>
  <si>
    <t>John Bolten</t>
  </si>
  <si>
    <t>Schuyler Strough</t>
  </si>
  <si>
    <t>James Cathcart</t>
  </si>
  <si>
    <t>Henri Van Woerkom</t>
  </si>
  <si>
    <t>Ryan McBride</t>
  </si>
  <si>
    <t>Juanfran Bravo</t>
  </si>
  <si>
    <t>Randy Guintivano</t>
  </si>
  <si>
    <t>David Bäckström</t>
  </si>
  <si>
    <t>Jesse Hjelmstad</t>
  </si>
  <si>
    <t>Paul Klein</t>
  </si>
  <si>
    <t>Elisabeth Lockhart</t>
  </si>
  <si>
    <t>Mick Hansen</t>
  </si>
  <si>
    <t>Adam Thompson</t>
  </si>
  <si>
    <t>Ben Riddle</t>
  </si>
  <si>
    <t>Brenden Atkinson</t>
  </si>
  <si>
    <t>Dean Darling</t>
  </si>
  <si>
    <t>Robert Johnson</t>
  </si>
  <si>
    <t>Roy Cain</t>
  </si>
  <si>
    <t>Aaron Baker</t>
  </si>
  <si>
    <t>Sebastien Harvey</t>
  </si>
  <si>
    <t>Bob Sochacki</t>
  </si>
  <si>
    <t>Zoe Walton</t>
  </si>
  <si>
    <t>Benjamin Ferguson</t>
  </si>
  <si>
    <t>Garrett Olson</t>
  </si>
  <si>
    <t>Guillaume Bilodeau</t>
  </si>
  <si>
    <t>Felix Biesterfeldt</t>
  </si>
  <si>
    <t>Megan Nelson</t>
  </si>
  <si>
    <t>nathan mannen</t>
  </si>
  <si>
    <t>Callum Robbins</t>
  </si>
  <si>
    <t>Emanuel Ström</t>
  </si>
  <si>
    <t>Matthew Hood</t>
  </si>
  <si>
    <t>Gary Kearney</t>
  </si>
  <si>
    <t>William Welte</t>
  </si>
  <si>
    <t>Garritt Manker</t>
  </si>
  <si>
    <t>Scott Sullivan</t>
  </si>
  <si>
    <t>Anthony Colavito</t>
  </si>
  <si>
    <t>Fred Lemieux</t>
  </si>
  <si>
    <t>Charles Overstreet</t>
  </si>
  <si>
    <t>Nicklas Haglund</t>
  </si>
  <si>
    <t>Kevin Van dongen</t>
  </si>
  <si>
    <t>Shaun Scott</t>
  </si>
  <si>
    <t>David Fontaine</t>
  </si>
  <si>
    <t>Xavier Dufour</t>
  </si>
  <si>
    <t>Scott Engel</t>
  </si>
  <si>
    <t>Alberto Sanchez Baeza</t>
  </si>
  <si>
    <t>Pontus Pantzar</t>
  </si>
  <si>
    <t>Spencer Hughes</t>
  </si>
  <si>
    <t>Sam Dowd</t>
  </si>
  <si>
    <t>Brett Smith</t>
  </si>
  <si>
    <t>MatÄ›j Falc</t>
  </si>
  <si>
    <t>Carlo Criscuolo</t>
  </si>
  <si>
    <t>carlo *</t>
  </si>
  <si>
    <t>Jezza Folkes</t>
  </si>
  <si>
    <t>Ross Polly</t>
  </si>
  <si>
    <t>El Miller</t>
  </si>
  <si>
    <t>Stewart Francis</t>
  </si>
  <si>
    <t>Nicholas Kline</t>
  </si>
  <si>
    <t>David Weatherly</t>
  </si>
  <si>
    <t>Dakotah Sixta</t>
  </si>
  <si>
    <t>Luca Happel</t>
  </si>
  <si>
    <t>Rafa Garcia</t>
  </si>
  <si>
    <t>Greg Miller</t>
  </si>
  <si>
    <t>Jacob Baldwin</t>
  </si>
  <si>
    <t>Zach Shapiro</t>
  </si>
  <si>
    <t>Neil Kellie</t>
  </si>
  <si>
    <t>Josh Koehler</t>
  </si>
  <si>
    <t>Kyle Bobiwash</t>
  </si>
  <si>
    <t>Timo Nevalainen</t>
  </si>
  <si>
    <t>Jay Irby</t>
  </si>
  <si>
    <t>Jonathan Loquet</t>
  </si>
  <si>
    <t>Annie Vives Rafet</t>
  </si>
  <si>
    <t>Luis Moreno</t>
  </si>
  <si>
    <t>Josh Gajda</t>
  </si>
  <si>
    <t>Brandon Prescott</t>
  </si>
  <si>
    <t>Felix  Watson</t>
  </si>
  <si>
    <t>Endre Øverland</t>
  </si>
  <si>
    <t>Sean Ditchfield</t>
  </si>
  <si>
    <t>Jackson Downs</t>
  </si>
  <si>
    <t>George Ptacek</t>
  </si>
  <si>
    <t>Ryan Cowie</t>
  </si>
  <si>
    <t>Alec Findlay</t>
  </si>
  <si>
    <t>Alex Michel</t>
  </si>
  <si>
    <t>Braedan Stuart</t>
  </si>
  <si>
    <t>Patrick Burch</t>
  </si>
  <si>
    <t>Davide Abbona</t>
  </si>
  <si>
    <t>Tyler Williams</t>
  </si>
  <si>
    <t>Jon Scrivens</t>
  </si>
  <si>
    <t>Braydon Steel</t>
  </si>
  <si>
    <t>Patrick Cosgrove</t>
  </si>
  <si>
    <t>Jordann Jacobe</t>
  </si>
  <si>
    <t>Dafydd Williams</t>
  </si>
  <si>
    <t>Mark Smithson</t>
  </si>
  <si>
    <t>Pierre-Olivier Savard</t>
  </si>
  <si>
    <t>Trevor Williams</t>
  </si>
  <si>
    <t>Michelle Thomas</t>
  </si>
  <si>
    <t>Andrew Brown</t>
  </si>
  <si>
    <t>Roland Franzke</t>
  </si>
  <si>
    <t>Olivier St-Arnaud</t>
  </si>
  <si>
    <t>Christopher Shyne</t>
  </si>
  <si>
    <t>Daniel Parkhurst</t>
  </si>
  <si>
    <t>Ally Robinson</t>
  </si>
  <si>
    <t>James Henderson</t>
  </si>
  <si>
    <t>Jacob Reading</t>
  </si>
  <si>
    <t>Ber Ríos</t>
  </si>
  <si>
    <t>Ondrej "Vepr" Merenus</t>
  </si>
  <si>
    <t>Josh Spears</t>
  </si>
  <si>
    <t>Joe Dickinson</t>
  </si>
  <si>
    <t>Michael Cirillo</t>
  </si>
  <si>
    <t>Michael Lander</t>
  </si>
  <si>
    <t>Erik Andrews</t>
  </si>
  <si>
    <t>Michael Bennett</t>
  </si>
  <si>
    <t>Angel Ramiro</t>
  </si>
  <si>
    <t>Connor Thomas</t>
  </si>
  <si>
    <t>Gabrielle Valdez</t>
  </si>
  <si>
    <t>Aaron Waugh</t>
  </si>
  <si>
    <t>Christian Thies-Giese</t>
  </si>
  <si>
    <t>Katrina Enyeart</t>
  </si>
  <si>
    <t>Thomas King</t>
  </si>
  <si>
    <t>David Allan</t>
  </si>
  <si>
    <t>Alexander Bruch</t>
  </si>
  <si>
    <t>Kenn Hotdogler</t>
  </si>
  <si>
    <t>Jose Cosme</t>
  </si>
  <si>
    <t>Tyler Field</t>
  </si>
  <si>
    <t>Alex Rubio ðŸ¦–</t>
  </si>
  <si>
    <t>David Warrillow</t>
  </si>
  <si>
    <t>Garret Castleberry</t>
  </si>
  <si>
    <t>Steven Reese</t>
  </si>
  <si>
    <t>Mataya Costello</t>
  </si>
  <si>
    <t>Gavin White</t>
  </si>
  <si>
    <t>Aaron Hazell</t>
  </si>
  <si>
    <t>Alex Randall</t>
  </si>
  <si>
    <t>Neil Wong</t>
  </si>
  <si>
    <t>Eli Herring</t>
  </si>
  <si>
    <t>Lorena Bono</t>
  </si>
  <si>
    <t>Simon Rooke</t>
  </si>
  <si>
    <t>Mats van der Velde</t>
  </si>
  <si>
    <t>Hainie Sheng</t>
  </si>
  <si>
    <t>Natalia KapuÅ›ciok</t>
  </si>
  <si>
    <t>Sean Gregg</t>
  </si>
  <si>
    <t>Mike Ashcroft</t>
  </si>
  <si>
    <t>Ludovic Gerardin</t>
  </si>
  <si>
    <t>Joshua Cullen</t>
  </si>
  <si>
    <t>Miguel 8a</t>
  </si>
  <si>
    <t>Mario Felix</t>
  </si>
  <si>
    <t>Axel Jensen</t>
  </si>
  <si>
    <t>Dustin Dinsmore</t>
  </si>
  <si>
    <t>Aaron McHours</t>
  </si>
  <si>
    <t>Wes Reid</t>
  </si>
  <si>
    <t>Pablo Mingolla Martínez</t>
  </si>
  <si>
    <t>Ben Kenyon</t>
  </si>
  <si>
    <t>Jesse Kent</t>
  </si>
  <si>
    <t>Mark Cottrell</t>
  </si>
  <si>
    <t>Daniel Moutia</t>
  </si>
  <si>
    <t>Sam Koch</t>
  </si>
  <si>
    <t>Timothy Martin</t>
  </si>
  <si>
    <t>Sergio Franzosini</t>
  </si>
  <si>
    <t>Tim McFall</t>
  </si>
  <si>
    <t>Annie Vives</t>
  </si>
  <si>
    <t>Felix Montoya</t>
  </si>
  <si>
    <t>Teemu Aro</t>
  </si>
  <si>
    <t>Brady Gustafson</t>
  </si>
  <si>
    <t>Dan Walton</t>
  </si>
  <si>
    <t>Cristian Cavicchia</t>
  </si>
  <si>
    <t>Nestor García</t>
  </si>
  <si>
    <t>Jonathan Costa</t>
  </si>
  <si>
    <t>Jace Buster</t>
  </si>
  <si>
    <t>Oliver Albrechtsen</t>
  </si>
  <si>
    <t>Cisco Sierras</t>
  </si>
  <si>
    <t>Damian Vogel</t>
  </si>
  <si>
    <t>kyle miller</t>
  </si>
  <si>
    <t>Eric Bauer</t>
  </si>
  <si>
    <t>Reece Novack Wilson</t>
  </si>
  <si>
    <t>Arturo Munuera Martinez</t>
  </si>
  <si>
    <t>Steffen Kloos</t>
  </si>
  <si>
    <t>Keir Simpson</t>
  </si>
  <si>
    <t>Carlos Cryptborn</t>
  </si>
  <si>
    <t>Daniel Meeks</t>
  </si>
  <si>
    <t>KrossaK Adrián Súarez</t>
  </si>
  <si>
    <t>Steffan Newell</t>
  </si>
  <si>
    <t>Emil Klonowski</t>
  </si>
  <si>
    <t>Garrett Hildebrand</t>
  </si>
  <si>
    <t>Tyler Mace</t>
  </si>
  <si>
    <t>siyavash mokhtarzadeh</t>
  </si>
  <si>
    <t>Ace Holmes</t>
  </si>
  <si>
    <t>Joe Gammie</t>
  </si>
  <si>
    <t>Pietro Focarile</t>
  </si>
  <si>
    <t>Peter van Rooyen</t>
  </si>
  <si>
    <t>Andy Eric Castillo</t>
  </si>
  <si>
    <t>Nai Melon</t>
  </si>
  <si>
    <t>Jose Maria Cruz</t>
  </si>
  <si>
    <t>Markus  Sander</t>
  </si>
  <si>
    <t>Andrew Campbell</t>
  </si>
  <si>
    <t>Nick Kenny</t>
  </si>
  <si>
    <t>Tori Giffin</t>
  </si>
  <si>
    <t>Adrian Jimenez</t>
  </si>
  <si>
    <t>Tzencho Martillo del Inframundo</t>
  </si>
  <si>
    <t>Ð˜Ð²Ð°Ð½ Ð¨Ð°Ð¿Ð¾ÑˆÐ½Ð¸ÐºÐ¾Ð²</t>
  </si>
  <si>
    <t>Anh Mai</t>
  </si>
  <si>
    <t>James Germany</t>
  </si>
  <si>
    <t>Jordan Madgwick</t>
  </si>
  <si>
    <t>Dave Kraytsberg</t>
  </si>
  <si>
    <t>Ole Alvstad</t>
  </si>
  <si>
    <t>Kevin Rygiel</t>
  </si>
  <si>
    <t>Atticus S</t>
  </si>
  <si>
    <t>Dale Reynolds</t>
  </si>
  <si>
    <t>Khee Kunng Lau</t>
  </si>
  <si>
    <t>Enric S. Bonilla</t>
  </si>
  <si>
    <t>Warren Anderson</t>
  </si>
  <si>
    <t>Christopher Stemler</t>
  </si>
  <si>
    <t>Dalton Montgomery</t>
  </si>
  <si>
    <t>Pedro Yagües Pérez</t>
  </si>
  <si>
    <t>John AF</t>
  </si>
  <si>
    <t>Stephanie Segner</t>
  </si>
  <si>
    <t>Katie Lakehart</t>
  </si>
  <si>
    <t>Miguel Tejerina</t>
  </si>
  <si>
    <t>Enmanuel Ochando</t>
  </si>
  <si>
    <t>Stuart Gateley</t>
  </si>
  <si>
    <t>Jairo Galiano</t>
  </si>
  <si>
    <t>Ashley Vale</t>
  </si>
  <si>
    <t>Riccardo Riccio</t>
  </si>
  <si>
    <t>Jeremy Conser</t>
  </si>
  <si>
    <t>Thomas Hamilton</t>
  </si>
  <si>
    <t>Rudy Gabardi</t>
  </si>
  <si>
    <t>Javier Roldán Pérez</t>
  </si>
  <si>
    <t>Jason Toomer</t>
  </si>
  <si>
    <t>David McMorrow</t>
  </si>
  <si>
    <t>Jesus De la Rosa Jimenez</t>
  </si>
  <si>
    <t>Michael "Chippy" Smith</t>
  </si>
  <si>
    <t>ðŸ”¨Baldiri Mendez</t>
  </si>
  <si>
    <t>Dan Carmody</t>
  </si>
  <si>
    <t>Cyril Lunt</t>
  </si>
  <si>
    <t>Michael Abernathy</t>
  </si>
  <si>
    <t>kuang kevang</t>
  </si>
  <si>
    <t>Tank Roberts</t>
  </si>
  <si>
    <t>Stephen Pidliskey</t>
  </si>
  <si>
    <t>Toni Brockmann</t>
  </si>
  <si>
    <t>Mr Ron</t>
  </si>
  <si>
    <t>Jaume Bonet</t>
  </si>
  <si>
    <t>ðŸ—¡ï¸Miquel Marull</t>
  </si>
  <si>
    <t>Tim Tan</t>
  </si>
  <si>
    <t>Hunter Brown</t>
  </si>
  <si>
    <t>John Feuerhelm</t>
  </si>
  <si>
    <t>Kevan Gilbertson</t>
  </si>
  <si>
    <t>Daniel Chilton</t>
  </si>
  <si>
    <t>Max Sörgel</t>
  </si>
  <si>
    <t>Matthias -</t>
  </si>
  <si>
    <t>Matt Fulcher</t>
  </si>
  <si>
    <t>Ruben Spolmink</t>
  </si>
  <si>
    <t>Domenic Aloe</t>
  </si>
  <si>
    <t>Kiernan Bagge</t>
  </si>
  <si>
    <t>Nigel Dennison</t>
  </si>
  <si>
    <t>Chase Anderson</t>
  </si>
  <si>
    <t>Tim Reid</t>
  </si>
  <si>
    <t>Alberto Sanchez</t>
  </si>
  <si>
    <t>Greg Paradis</t>
  </si>
  <si>
    <t>Joshua Petch</t>
  </si>
  <si>
    <t>Pau Ferrer</t>
  </si>
  <si>
    <t>Fianna Sullivan</t>
  </si>
  <si>
    <t>Laurita Schwarz</t>
  </si>
  <si>
    <t>Nicholas Bruce</t>
  </si>
  <si>
    <t>Alberto Manzano Pujalte</t>
  </si>
  <si>
    <t>Mark Keulen</t>
  </si>
  <si>
    <t>James Town</t>
  </si>
  <si>
    <t>Iain Carsberg</t>
  </si>
  <si>
    <t>Jaroslav KoÄar</t>
  </si>
  <si>
    <t>Joseph Bello</t>
  </si>
  <si>
    <t>Justin Freeby</t>
  </si>
  <si>
    <t>Tom St⌀vern</t>
  </si>
  <si>
    <t>Chema Martín</t>
  </si>
  <si>
    <t>Bill Winters</t>
  </si>
  <si>
    <t>Timothy Schaefer</t>
  </si>
  <si>
    <t>Elliott Keech</t>
  </si>
  <si>
    <t>Ben Baumgartner</t>
  </si>
  <si>
    <t>Kris Xela</t>
  </si>
  <si>
    <t>Leff Jecky</t>
  </si>
  <si>
    <t>Ceu Evans</t>
  </si>
  <si>
    <t>Brandon Ulick</t>
  </si>
  <si>
    <t>Travis Cheeney</t>
  </si>
  <si>
    <t>Chris Lewis</t>
  </si>
  <si>
    <t>Stefan Vink</t>
  </si>
  <si>
    <t>Ricardo Valderrey Tato</t>
  </si>
  <si>
    <t>Thá»‹nh Tráº§n</t>
  </si>
  <si>
    <t>James Mayer</t>
  </si>
  <si>
    <t>Dominic Reitman</t>
  </si>
  <si>
    <t>Michael Shaw</t>
  </si>
  <si>
    <t>Oskar Dahlström</t>
  </si>
  <si>
    <t>Bendik Wal⌀r-Bolme</t>
  </si>
  <si>
    <t>Duccio Andreoni</t>
  </si>
  <si>
    <t>Brent Lazanik</t>
  </si>
  <si>
    <t>Idol Amir</t>
  </si>
  <si>
    <t>Vicente Marco Hernández</t>
  </si>
  <si>
    <t>Francisco Enrique Pozuelo Cruz</t>
  </si>
  <si>
    <t>Adam Glenville</t>
  </si>
  <si>
    <t>Laura Fritz</t>
  </si>
  <si>
    <t>Les Tucker</t>
  </si>
  <si>
    <t>Patrick Malt</t>
  </si>
  <si>
    <t>Victoria McKinstry</t>
  </si>
  <si>
    <t>David Torres Pérez</t>
  </si>
  <si>
    <t>Sebastian Larsson</t>
  </si>
  <si>
    <t>Bailey King</t>
  </si>
  <si>
    <t>Westley Youngren</t>
  </si>
  <si>
    <t>Jacob Wolf</t>
  </si>
  <si>
    <t>Max Palmer</t>
  </si>
  <si>
    <t>Ramón Sanz</t>
  </si>
  <si>
    <t>Michelle Hechler</t>
  </si>
  <si>
    <t>Matteo Occhiocupo</t>
  </si>
  <si>
    <t>Ramon Rivera</t>
  </si>
  <si>
    <t>Jamie Jones</t>
  </si>
  <si>
    <t>Marc Cantos Mateu</t>
  </si>
  <si>
    <t>Lars Hafsbrandt</t>
  </si>
  <si>
    <t>Adrián Dominguez</t>
  </si>
  <si>
    <t>Armin Novin</t>
  </si>
  <si>
    <t>Tan Yong Sheng</t>
  </si>
  <si>
    <t>Erik Nieghorn</t>
  </si>
  <si>
    <t>Bryan Mokeski</t>
  </si>
  <si>
    <t>Lasse Ledige</t>
  </si>
  <si>
    <t>Kevin Jenkins</t>
  </si>
  <si>
    <t>Liu Hao åˆ˜æ˜Š</t>
  </si>
  <si>
    <t>Giordano Di Censo</t>
  </si>
  <si>
    <t>Nick Anfinson</t>
  </si>
  <si>
    <t>Alex McCormick</t>
  </si>
  <si>
    <t>juan suarez</t>
  </si>
  <si>
    <t>Louis D'arcy Dubois</t>
  </si>
  <si>
    <t>Greg Young</t>
  </si>
  <si>
    <t>Riccardo Baruzzi</t>
  </si>
  <si>
    <t>Carlos Calleja Calleja</t>
  </si>
  <si>
    <t>Ovidiu Craciunas</t>
  </si>
  <si>
    <t>Tim Wilson</t>
  </si>
  <si>
    <t>Khabeleth Rada</t>
  </si>
  <si>
    <t>Albert Mayor</t>
  </si>
  <si>
    <t>Mike Ralph</t>
  </si>
  <si>
    <t>Damian Debling</t>
  </si>
  <si>
    <t>Christopher Madril</t>
  </si>
  <si>
    <t xml:space="preserve">Martin Erikse </t>
  </si>
  <si>
    <t>Raymond Clayton</t>
  </si>
  <si>
    <t>Long Phan</t>
  </si>
  <si>
    <t>Adam Obst</t>
  </si>
  <si>
    <t>nicolas camp</t>
  </si>
  <si>
    <t>Matt Jackson</t>
  </si>
  <si>
    <t>Kevin Austin</t>
  </si>
  <si>
    <t>David Kun</t>
  </si>
  <si>
    <t>Damian Newsome</t>
  </si>
  <si>
    <t>Ben Oxley</t>
  </si>
  <si>
    <t>Carles Barbara Gimeno</t>
  </si>
  <si>
    <t>Andrew Sadler</t>
  </si>
  <si>
    <t>Taylor Annis</t>
  </si>
  <si>
    <t>Ken Dymacek</t>
  </si>
  <si>
    <t>Anastasiya Goertz</t>
  </si>
  <si>
    <t>Kennedy McArthur</t>
  </si>
  <si>
    <t>Pedro de Miguel Iruzubieta</t>
  </si>
  <si>
    <t>Alexis Teachout</t>
  </si>
  <si>
    <t>illia V</t>
  </si>
  <si>
    <t>Chris Douglas</t>
  </si>
  <si>
    <t>Gijs Verbruggen</t>
  </si>
  <si>
    <t>Mike Behgam</t>
  </si>
  <si>
    <t>Ross Horspool</t>
  </si>
  <si>
    <t>Alexander Kreidl</t>
  </si>
  <si>
    <t>Mats Rosenback</t>
  </si>
  <si>
    <t>Corati Hidalgo</t>
  </si>
  <si>
    <t>Alexander Brown</t>
  </si>
  <si>
    <t>Jon Costa</t>
  </si>
  <si>
    <t>Trevor Riedmann</t>
  </si>
  <si>
    <t>Nathan osborne</t>
  </si>
  <si>
    <t>Tony Graff</t>
  </si>
  <si>
    <t>Cheng Yuen Fai</t>
  </si>
  <si>
    <t>Rubén Galera</t>
  </si>
  <si>
    <t>Dylan Hazen</t>
  </si>
  <si>
    <t>Steve Morrison</t>
  </si>
  <si>
    <t>Jacob Hunt</t>
  </si>
  <si>
    <t>Calum Todd</t>
  </si>
  <si>
    <t>Daniel Gavotti</t>
  </si>
  <si>
    <t>Edward Daniels</t>
  </si>
  <si>
    <t>Zach Harvey</t>
  </si>
  <si>
    <t>Andrea Arosio</t>
  </si>
  <si>
    <t>Eric Poweleit</t>
  </si>
  <si>
    <t>Josh Brown</t>
  </si>
  <si>
    <t>Robert Rochlitz</t>
  </si>
  <si>
    <t>Thorsten Rumpf</t>
  </si>
  <si>
    <t>Mathieu Daumas</t>
  </si>
  <si>
    <t>Yuri Bini</t>
  </si>
  <si>
    <t>Harry Tite</t>
  </si>
  <si>
    <t>Fani GR</t>
  </si>
  <si>
    <t>Marcin Magolon</t>
  </si>
  <si>
    <t>Jemma Shepherd</t>
  </si>
  <si>
    <t>Aaron Ford</t>
  </si>
  <si>
    <t>Sergio Gironheim</t>
  </si>
  <si>
    <t>Imperatrix Roxbury</t>
  </si>
  <si>
    <t>William Fahye</t>
  </si>
  <si>
    <t>Pio Manalansan</t>
  </si>
  <si>
    <t>Geraint De Jesus</t>
  </si>
  <si>
    <t>Antony Nalder</t>
  </si>
  <si>
    <t>José Ãngel Samurai</t>
  </si>
  <si>
    <t>Mathew Gardiner</t>
  </si>
  <si>
    <t>Alexi Ivakko</t>
  </si>
  <si>
    <t>Dale Drum</t>
  </si>
  <si>
    <t>Roeland Pellis</t>
  </si>
  <si>
    <t>Adolfo Castellanos</t>
  </si>
  <si>
    <t>eskild bang</t>
  </si>
  <si>
    <t>Darryl Scott</t>
  </si>
  <si>
    <t>Daniel Menendez</t>
  </si>
  <si>
    <t>David Colom Font</t>
  </si>
  <si>
    <t>Marcos Jiménez Morillas</t>
  </si>
  <si>
    <t>Sebastian Möscheid</t>
  </si>
  <si>
    <t>Everett Bass</t>
  </si>
  <si>
    <t>Tommy Groleau</t>
  </si>
  <si>
    <t>Ron Humphrey</t>
  </si>
  <si>
    <t>Henry Pereira</t>
  </si>
  <si>
    <t>Ron Bowling</t>
  </si>
  <si>
    <t>Shawn Blakeney</t>
  </si>
  <si>
    <t>Helen Hobbs</t>
  </si>
  <si>
    <t>James May</t>
  </si>
  <si>
    <t>Caleb Cummings</t>
  </si>
  <si>
    <t>Hannes Törnqvist</t>
  </si>
  <si>
    <t>Robert Shallcross</t>
  </si>
  <si>
    <t>Joshua Ladisic</t>
  </si>
  <si>
    <t>Bernhard Glier</t>
  </si>
  <si>
    <t>Clint Mallet</t>
  </si>
  <si>
    <t>Jakob Oskarsson</t>
  </si>
  <si>
    <t>Jordan Bartos</t>
  </si>
  <si>
    <t>Tyler Moller</t>
  </si>
  <si>
    <t>Johnson Yeo</t>
  </si>
  <si>
    <t>Arve Grude</t>
  </si>
  <si>
    <t>Asher Minor</t>
  </si>
  <si>
    <t>Gustav Åkman</t>
  </si>
  <si>
    <t>The Gnobjob</t>
  </si>
  <si>
    <t>Alexia Expósito</t>
  </si>
  <si>
    <t>Kenny Tran</t>
  </si>
  <si>
    <t>Daniel Hunter</t>
  </si>
  <si>
    <t>Joaquin Salazar</t>
  </si>
  <si>
    <t>Matthew Pegram</t>
  </si>
  <si>
    <t>Bram Cillessen</t>
  </si>
  <si>
    <t>Alexandre Otis</t>
  </si>
  <si>
    <t>Tony Davis</t>
  </si>
  <si>
    <t>Ruben Avalos</t>
  </si>
  <si>
    <t>Zach Balzer</t>
  </si>
  <si>
    <t>Dorian Moeckel</t>
  </si>
  <si>
    <t>Robert Picken</t>
  </si>
  <si>
    <t>Nicola Giorgi</t>
  </si>
  <si>
    <t>Bob smith</t>
  </si>
  <si>
    <t>Ben Maddison</t>
  </si>
  <si>
    <t>Liam McClatchey</t>
  </si>
  <si>
    <t>Matthew Kahle</t>
  </si>
  <si>
    <t>Henri Bollaert</t>
  </si>
  <si>
    <t>Dustin Smith</t>
  </si>
  <si>
    <t>Alex Thomas</t>
  </si>
  <si>
    <t>Roman Grigorjev</t>
  </si>
  <si>
    <t>Maximilian Huber</t>
  </si>
  <si>
    <t>Richard Belfield</t>
  </si>
  <si>
    <t>Angel Reyes</t>
  </si>
  <si>
    <t>Evin Fravor</t>
  </si>
  <si>
    <t>Tim Stand-in</t>
  </si>
  <si>
    <t>Mathieu Fournier Brassard</t>
  </si>
  <si>
    <t>Timothy Dymond</t>
  </si>
  <si>
    <t>Ed Salomonsen</t>
  </si>
  <si>
    <t>Sander Simons</t>
  </si>
  <si>
    <t>Paul Jones</t>
  </si>
  <si>
    <t>Emilio Garcia</t>
  </si>
  <si>
    <t>Jeanne Peterson</t>
  </si>
  <si>
    <t>Cezar Roy</t>
  </si>
  <si>
    <t>Michael Vernon</t>
  </si>
  <si>
    <t>Jaemin Yoo</t>
  </si>
  <si>
    <t>Alexander Lotzkat</t>
  </si>
  <si>
    <t>Dou (BYE) Kalender</t>
  </si>
  <si>
    <t>Hans Leitner</t>
  </si>
  <si>
    <t>Kevin Kucharski</t>
  </si>
  <si>
    <t>Rana Jordan</t>
  </si>
  <si>
    <t>Bill Lorah</t>
  </si>
  <si>
    <t>André Piller</t>
  </si>
  <si>
    <t>Christopher Bley</t>
  </si>
  <si>
    <t>Diabétic fist RODRIGUEZ</t>
  </si>
  <si>
    <t>Dempsey Oliver</t>
  </si>
  <si>
    <t>Tom Bandau</t>
  </si>
  <si>
    <t>Thomas Benney</t>
  </si>
  <si>
    <t>Christoph Stiller</t>
  </si>
  <si>
    <t>Alexander Pflug</t>
  </si>
  <si>
    <t>Juan manuel Rodriguez cerrillo</t>
  </si>
  <si>
    <t>Dan Price</t>
  </si>
  <si>
    <t>Scott  Todd</t>
  </si>
  <si>
    <t>Seth Murphy</t>
  </si>
  <si>
    <t>Jeremy Dahlin</t>
  </si>
  <si>
    <t>Joey Gioia</t>
  </si>
  <si>
    <t>Daniel Sturm</t>
  </si>
  <si>
    <t>GERARD DICKEY</t>
  </si>
  <si>
    <t>Arthur Simak</t>
  </si>
  <si>
    <t>Mark Caseley</t>
  </si>
  <si>
    <t>David Foster</t>
  </si>
  <si>
    <t>Jorge Calvo</t>
  </si>
  <si>
    <t>Jay Lewis</t>
  </si>
  <si>
    <t>Nathaniel Doherty</t>
  </si>
  <si>
    <t>Valerio Landolfi</t>
  </si>
  <si>
    <t>Daimes Cuenca</t>
  </si>
  <si>
    <t>Victor Wennerberg</t>
  </si>
  <si>
    <t>manuel dentuti</t>
  </si>
  <si>
    <t>Forrest Dawson</t>
  </si>
  <si>
    <t>Adem Kon</t>
  </si>
  <si>
    <t>juan miguel fuentes arcos</t>
  </si>
  <si>
    <t>Martin Netopil</t>
  </si>
  <si>
    <t>Etienne Dumont</t>
  </si>
  <si>
    <t>Cole Parker</t>
  </si>
  <si>
    <t>Brett Walker</t>
  </si>
  <si>
    <t>James Baron</t>
  </si>
  <si>
    <t>Adrián Sarrió</t>
  </si>
  <si>
    <t>Rory Thomson-Ball</t>
  </si>
  <si>
    <t>Sean  O"Dea</t>
  </si>
  <si>
    <t>Ruben Carbajo</t>
  </si>
  <si>
    <t>graham nightingall</t>
  </si>
  <si>
    <t>Brett Reed</t>
  </si>
  <si>
    <t>Montgomery Knifer</t>
  </si>
  <si>
    <t>Kalle Fridholm</t>
  </si>
  <si>
    <t>Raphael Martin</t>
  </si>
  <si>
    <t>David Caldentey</t>
  </si>
  <si>
    <t>Juuso Hämäläinen</t>
  </si>
  <si>
    <t>Alvaro Greyson</t>
  </si>
  <si>
    <t>Dmitriy Likhachev</t>
  </si>
  <si>
    <t>Tom McClure</t>
  </si>
  <si>
    <t>Joshua Roberts</t>
  </si>
  <si>
    <t>Clay C</t>
  </si>
  <si>
    <t>Connor Kortens</t>
  </si>
  <si>
    <t>Casey Hagan</t>
  </si>
  <si>
    <t>Pol Cid</t>
  </si>
  <si>
    <t>Ladislav KoÄar</t>
  </si>
  <si>
    <t>Stewart Larkin</t>
  </si>
  <si>
    <t>Tai Tran</t>
  </si>
  <si>
    <t>Allen Bellamy</t>
  </si>
  <si>
    <t>jason thompkins</t>
  </si>
  <si>
    <t>Austin Cacy</t>
  </si>
  <si>
    <t xml:space="preserve">Robin Graham van Seters </t>
  </si>
  <si>
    <t>Michael Beiertz</t>
  </si>
  <si>
    <t>Thomas maher</t>
  </si>
  <si>
    <t>Anthony Dybacz</t>
  </si>
  <si>
    <t>Kevin Olmedo</t>
  </si>
  <si>
    <t>James Critchley</t>
  </si>
  <si>
    <t>Viktor Doležel</t>
  </si>
  <si>
    <t>Steven Bewley</t>
  </si>
  <si>
    <t>Tommaso Corvisiero</t>
  </si>
  <si>
    <t>David Locke</t>
  </si>
  <si>
    <t>Kev Chaos</t>
  </si>
  <si>
    <t>Martin Brass⌀e</t>
  </si>
  <si>
    <t>Trevor Thompson</t>
  </si>
  <si>
    <t>David Watkinson</t>
  </si>
  <si>
    <t>Anthony Martinelli</t>
  </si>
  <si>
    <t>Xavier Melanor</t>
  </si>
  <si>
    <t>david strachan</t>
  </si>
  <si>
    <t>Mike Macleod</t>
  </si>
  <si>
    <t>Mike Collins</t>
  </si>
  <si>
    <t>Ð˜Ð° ÐŸÑ€Ð¾ÐºÑÐ¸Ð±Ð¾Ñ‚</t>
  </si>
  <si>
    <t>Richard Pickles</t>
  </si>
  <si>
    <t>Harley Bottomore</t>
  </si>
  <si>
    <t>Patrick Browning</t>
  </si>
  <si>
    <t>Joseph Dale</t>
  </si>
  <si>
    <t>Gavin Rossiter</t>
  </si>
  <si>
    <t>Scott Walker</t>
  </si>
  <si>
    <t>Ignacio Canis Lupus</t>
  </si>
  <si>
    <t>John-paul Loria</t>
  </si>
  <si>
    <t>Griffyn Hurst</t>
  </si>
  <si>
    <t>Victor P.</t>
  </si>
  <si>
    <t>Joe Payne</t>
  </si>
  <si>
    <t>Lorenzo Mori</t>
  </si>
  <si>
    <t>Walle El-Hage</t>
  </si>
  <si>
    <t>Haowen Kuang</t>
  </si>
  <si>
    <t>Alexander Freiberg</t>
  </si>
  <si>
    <t>Luca Piantanida</t>
  </si>
  <si>
    <t>Valerio Torri</t>
  </si>
  <si>
    <t>Pietro Staiti</t>
  </si>
  <si>
    <t>Kyle Sanders</t>
  </si>
  <si>
    <t>Steven Oâ€™Donnell</t>
  </si>
  <si>
    <t>Filip â€œFeciâ€ Svara</t>
  </si>
  <si>
    <t>Brice Scholz</t>
  </si>
  <si>
    <t>Darren Phipps-Walker</t>
  </si>
  <si>
    <t>Ross / Harkin</t>
  </si>
  <si>
    <t>Lawrence Wright</t>
  </si>
  <si>
    <t>Arran Morgan</t>
  </si>
  <si>
    <t>Aslak Blytt</t>
  </si>
  <si>
    <t>Kevin William</t>
  </si>
  <si>
    <t>Kyle Brumley</t>
  </si>
  <si>
    <t>Markus Avila</t>
  </si>
  <si>
    <t>Antony Yapp</t>
  </si>
  <si>
    <t>Laoyu Yu</t>
  </si>
  <si>
    <t>Tyler Holt</t>
  </si>
  <si>
    <t>Javier Borges</t>
  </si>
  <si>
    <t>Dylan Girard</t>
  </si>
  <si>
    <t>Felix Ingendorf</t>
  </si>
  <si>
    <t>Evan Woolbright</t>
  </si>
  <si>
    <t xml:space="preserve">Violet Pérez Cuesta </t>
  </si>
  <si>
    <t>Stian L⌀kken Myrvold</t>
  </si>
  <si>
    <t>Harald Magnusson</t>
  </si>
  <si>
    <t>Leonardo Ortega</t>
  </si>
  <si>
    <t>List Clogger 1</t>
  </si>
  <si>
    <t>Halfdan Blytt</t>
  </si>
  <si>
    <t>Chad Griffith</t>
  </si>
  <si>
    <t>Anthony Durand</t>
  </si>
  <si>
    <t>Hampus Jakobsson</t>
  </si>
  <si>
    <t>Jérémy RAZMOT</t>
  </si>
  <si>
    <t>Javier Iso</t>
  </si>
  <si>
    <t>Trevor Bagley</t>
  </si>
  <si>
    <t>Cole Sanders</t>
  </si>
  <si>
    <t>Ben Baker</t>
  </si>
  <si>
    <t>Helen Sinsbury</t>
  </si>
  <si>
    <t>Simone Tagliabue</t>
  </si>
  <si>
    <t>Aiden Morris</t>
  </si>
  <si>
    <t>Kevin Lajoie</t>
  </si>
  <si>
    <t>Ryan-lee Giddy</t>
  </si>
  <si>
    <t>Denis Brion</t>
  </si>
  <si>
    <t>Mathieu Simard</t>
  </si>
  <si>
    <t>Cornelius Kuhn-Larson</t>
  </si>
  <si>
    <t>Alec Blackman</t>
  </si>
  <si>
    <t>Jonathan Forde</t>
  </si>
  <si>
    <t>Víctor Cabos</t>
  </si>
  <si>
    <t>Peter Ganshorn Bliss</t>
  </si>
  <si>
    <t>Largo Thouet</t>
  </si>
  <si>
    <t>David Stubbs</t>
  </si>
  <si>
    <t>Kira Norberg</t>
  </si>
  <si>
    <t>Spencer Rammeloo</t>
  </si>
  <si>
    <t>John Thomas</t>
  </si>
  <si>
    <t>Jacek Hirowski</t>
  </si>
  <si>
    <t>Phil Ball</t>
  </si>
  <si>
    <t>Lloyd Jamieson</t>
  </si>
  <si>
    <t>Ming Tao</t>
  </si>
  <si>
    <t>Ross Hayward</t>
  </si>
  <si>
    <t>Szymon SÅ‚awicz</t>
  </si>
  <si>
    <t>Kody Cearbaugh</t>
  </si>
  <si>
    <t>Matt Arnold</t>
  </si>
  <si>
    <t>Evan Driscoll</t>
  </si>
  <si>
    <t>Isaiah McCullough</t>
  </si>
  <si>
    <t>Raf De Backer</t>
  </si>
  <si>
    <t>Chris Demaude</t>
  </si>
  <si>
    <t>Wayne Parker</t>
  </si>
  <si>
    <t>Gabriel Andrew</t>
  </si>
  <si>
    <t>Christopher Lieber</t>
  </si>
  <si>
    <t>Michael Ortiz</t>
  </si>
  <si>
    <t>Patrik Jensen</t>
  </si>
  <si>
    <t>David Nordstrom</t>
  </si>
  <si>
    <t>David Kestler</t>
  </si>
  <si>
    <t>Andre "KuTTi" Kutscher</t>
  </si>
  <si>
    <t>Thomas Marvelle</t>
  </si>
  <si>
    <t>Stephen Binek</t>
  </si>
  <si>
    <t>Rudy Breton</t>
  </si>
  <si>
    <t>Chris Leboe</t>
  </si>
  <si>
    <t>Shaun Baldwin</t>
  </si>
  <si>
    <t>Inder Bal</t>
  </si>
  <si>
    <t>felix andrews</t>
  </si>
  <si>
    <t>James Monk</t>
  </si>
  <si>
    <t>Alessandro Amici</t>
  </si>
  <si>
    <t>Niklas hägenstrand</t>
  </si>
  <si>
    <t>Justin Lykins</t>
  </si>
  <si>
    <t>Chloe Director</t>
  </si>
  <si>
    <t>Adam Sault</t>
  </si>
  <si>
    <t>Greg Mulka</t>
  </si>
  <si>
    <t>Nicholas Parkhill</t>
  </si>
  <si>
    <t>David Morris</t>
  </si>
  <si>
    <t>Travis Winter</t>
  </si>
  <si>
    <t>Bo Biggins</t>
  </si>
  <si>
    <t>Reid Furton</t>
  </si>
  <si>
    <t>Peter Wigglesworth</t>
  </si>
  <si>
    <t>Roberto Cuevas</t>
  </si>
  <si>
    <t>Damion Dakin</t>
  </si>
  <si>
    <t>Niklas Hägerstrand</t>
  </si>
  <si>
    <t>Elijah Houston</t>
  </si>
  <si>
    <t>Julio Vicent Clemente</t>
  </si>
  <si>
    <t>Marc-André Héroux</t>
  </si>
  <si>
    <t xml:space="preserve">Darren McAteer </t>
  </si>
  <si>
    <t>Daniel Evans</t>
  </si>
  <si>
    <t>Leo Artus</t>
  </si>
  <si>
    <t>Gauthier Logeart</t>
  </si>
  <si>
    <t>Yong FK</t>
  </si>
  <si>
    <t>Santi Flores</t>
  </si>
  <si>
    <t>Josiah Seludo</t>
  </si>
  <si>
    <t>Jozsef Medgyes</t>
  </si>
  <si>
    <t>Jacob Loch</t>
  </si>
  <si>
    <t>Jason Goller</t>
  </si>
  <si>
    <t>Matt Coombes</t>
  </si>
  <si>
    <t>Peter Ciaralli</t>
  </si>
  <si>
    <t>David Wieland</t>
  </si>
  <si>
    <t>Tor Jakobsen</t>
  </si>
  <si>
    <t>Nick Patrick</t>
  </si>
  <si>
    <t>Kyle Brown</t>
  </si>
  <si>
    <t>Nick Phillips</t>
  </si>
  <si>
    <t>Dantz Mathias</t>
  </si>
  <si>
    <t>Fredrik Sellevold</t>
  </si>
  <si>
    <t>Michael Ovsenik</t>
  </si>
  <si>
    <t>David Hatch</t>
  </si>
  <si>
    <t>matteo borghesi</t>
  </si>
  <si>
    <t>Stefano Nurgle</t>
  </si>
  <si>
    <t>Nard Vliegenthart</t>
  </si>
  <si>
    <t>Alexander Kaptejna</t>
  </si>
  <si>
    <t>Gumby Galoof</t>
  </si>
  <si>
    <t>Albert Vergo</t>
  </si>
  <si>
    <t>Dyllon Rompies</t>
  </si>
  <si>
    <t>Auriel-Robert Vilaire</t>
  </si>
  <si>
    <t>Brett Johnson</t>
  </si>
  <si>
    <t>Marton Rozsas</t>
  </si>
  <si>
    <t>Julia Reichenbacher</t>
  </si>
  <si>
    <t>Harman Droge</t>
  </si>
  <si>
    <t>Thomasin Shelley</t>
  </si>
  <si>
    <t>Tor Kristian Lundbekk</t>
  </si>
  <si>
    <t>HUGO Casado Zapata</t>
  </si>
  <si>
    <t>Andrea Matteoni</t>
  </si>
  <si>
    <t>Kiryl Maruha</t>
  </si>
  <si>
    <t>David Saunders</t>
  </si>
  <si>
    <t>Mikael Liljegren</t>
  </si>
  <si>
    <t>Ben Chalk</t>
  </si>
  <si>
    <t>Andrew Dowling</t>
  </si>
  <si>
    <t>Alex Fontalba Ruiz</t>
  </si>
  <si>
    <t>Terry Mosier</t>
  </si>
  <si>
    <t>federico uez</t>
  </si>
  <si>
    <t>Ben Wright</t>
  </si>
  <si>
    <t>Connor Griffin</t>
  </si>
  <si>
    <t>Alexander Kruzins</t>
  </si>
  <si>
    <t>Zachary Cole</t>
  </si>
  <si>
    <t>Ben Wall</t>
  </si>
  <si>
    <t>Adam Brown</t>
  </si>
  <si>
    <t>Russ Ward</t>
  </si>
  <si>
    <t>Eadem Herrera</t>
  </si>
  <si>
    <t>Oscar Hellsinki</t>
  </si>
  <si>
    <t>Charles Robinson</t>
  </si>
  <si>
    <t>Nathan Keddie</t>
  </si>
  <si>
    <t>Mat Theobald</t>
  </si>
  <si>
    <t>Flavio Marano</t>
  </si>
  <si>
    <t>Bill Gerken</t>
  </si>
  <si>
    <t>Daniel Gustavsson</t>
  </si>
  <si>
    <t>Nick Garcia</t>
  </si>
  <si>
    <t xml:space="preserve">Carsten Biegner </t>
  </si>
  <si>
    <t>Etienne Simard</t>
  </si>
  <si>
    <t>Jake Whipps</t>
  </si>
  <si>
    <t>Christian Letschka</t>
  </si>
  <si>
    <t>Giona Fietta</t>
  </si>
  <si>
    <t>Alex Shark games malaga</t>
  </si>
  <si>
    <t>Tristan Tucker</t>
  </si>
  <si>
    <t>Pierce Donnelly</t>
  </si>
  <si>
    <t>Girolamo Visci</t>
  </si>
  <si>
    <t>Andrea Ragni</t>
  </si>
  <si>
    <t>Rob Wales</t>
  </si>
  <si>
    <t>Courtney Merz</t>
  </si>
  <si>
    <t>Garth G</t>
  </si>
  <si>
    <t>Davide Luchetta</t>
  </si>
  <si>
    <t>Harrison Barndt</t>
  </si>
  <si>
    <t>Max Bordignon</t>
  </si>
  <si>
    <t>Fabio Hu</t>
  </si>
  <si>
    <t>Hunter Robinson</t>
  </si>
  <si>
    <t>Luca Del Mestre</t>
  </si>
  <si>
    <t>Rikard Johnsson</t>
  </si>
  <si>
    <t>Isak Erikshammar</t>
  </si>
  <si>
    <t>Justin Lawrence</t>
  </si>
  <si>
    <t>steven lopez</t>
  </si>
  <si>
    <t>Marty Martini</t>
  </si>
  <si>
    <t>Troy Wilson</t>
  </si>
  <si>
    <t>Peter Ilinkovich</t>
  </si>
  <si>
    <t>Louwie Rivera</t>
  </si>
  <si>
    <t>Chris Wilson</t>
  </si>
  <si>
    <t>Harley Genereux</t>
  </si>
  <si>
    <t>Matthew Gaylard</t>
  </si>
  <si>
    <t>Thomas Moore</t>
  </si>
  <si>
    <t>CJ Vetter</t>
  </si>
  <si>
    <t>Sven Sederquist</t>
  </si>
  <si>
    <t>Eric Rivera</t>
  </si>
  <si>
    <t>Jorge .</t>
  </si>
  <si>
    <t>Will Kennedy</t>
  </si>
  <si>
    <t>Jesper Jensen</t>
  </si>
  <si>
    <t>Sushi .</t>
  </si>
  <si>
    <t>Martin Croucher</t>
  </si>
  <si>
    <t>Benjamin Zimmermann</t>
  </si>
  <si>
    <t>Sean Upchurch</t>
  </si>
  <si>
    <t>Charlie Ernest</t>
  </si>
  <si>
    <t>Cory Rosser</t>
  </si>
  <si>
    <t>Jerome Evangelista</t>
  </si>
  <si>
    <t>Daniel Speed</t>
  </si>
  <si>
    <t>Ross Daniels</t>
  </si>
  <si>
    <t>Caleb Cale</t>
  </si>
  <si>
    <t>Chris White</t>
  </si>
  <si>
    <t>Graham Voigt</t>
  </si>
  <si>
    <t>Kevin Darga</t>
  </si>
  <si>
    <t>Piran Lehtonen</t>
  </si>
  <si>
    <t>Dan Andrews</t>
  </si>
  <si>
    <t>Matthew Lalonde</t>
  </si>
  <si>
    <t>Justin Masellas</t>
  </si>
  <si>
    <t>David Neagle</t>
  </si>
  <si>
    <t>David Espinosa</t>
  </si>
  <si>
    <t>Aaron Edwards</t>
  </si>
  <si>
    <t>Will Isenberg</t>
  </si>
  <si>
    <t>Jan Kubík</t>
  </si>
  <si>
    <t>Dillon Oleata</t>
  </si>
  <si>
    <t>Alvaro Sánchez Hernández</t>
  </si>
  <si>
    <t>Billy Stone</t>
  </si>
  <si>
    <t>Dakota Davis</t>
  </si>
  <si>
    <t>Joshua Norton</t>
  </si>
  <si>
    <t>Jyri Rosendahl</t>
  </si>
  <si>
    <t>Thayen Dore</t>
  </si>
  <si>
    <t>Alan Anderson</t>
  </si>
  <si>
    <t>Hayden Osterdal</t>
  </si>
  <si>
    <t>Isak Samuelsson</t>
  </si>
  <si>
    <t>Ramin Vazir</t>
  </si>
  <si>
    <t>Anthony Adamczyk</t>
  </si>
  <si>
    <t>Gary Sobestianowich</t>
  </si>
  <si>
    <t>Trevor Cook</t>
  </si>
  <si>
    <t>yordak martinez</t>
  </si>
  <si>
    <t>Blake Buster</t>
  </si>
  <si>
    <t>Manuel Giron Real</t>
  </si>
  <si>
    <t>Alex Rowe</t>
  </si>
  <si>
    <t>Russ J</t>
  </si>
  <si>
    <t>Aidan Brouckaert</t>
  </si>
  <si>
    <t>Drew Skweres</t>
  </si>
  <si>
    <t>Markus Reusch</t>
  </si>
  <si>
    <t>Thomas Lawler</t>
  </si>
  <si>
    <t>Dustin Kinard</t>
  </si>
  <si>
    <t>Santo RIZZOLO</t>
  </si>
  <si>
    <t>Amy Snuggs</t>
  </si>
  <si>
    <t>Rafael Campoy</t>
  </si>
  <si>
    <t>Niklas Svedenlind</t>
  </si>
  <si>
    <t>Brent Robb</t>
  </si>
  <si>
    <t>Matteo Corradini</t>
  </si>
  <si>
    <t>Collin Horrocks</t>
  </si>
  <si>
    <t>sebastian brüggemann</t>
  </si>
  <si>
    <t>Christopher Armstrong</t>
  </si>
  <si>
    <t>Jonathan Lopez</t>
  </si>
  <si>
    <t>Alejandro Guijarro</t>
  </si>
  <si>
    <t>Dave Cooper</t>
  </si>
  <si>
    <t>Connor Stanczak</t>
  </si>
  <si>
    <t>Michael Sales</t>
  </si>
  <si>
    <t>Christopher Heaven</t>
  </si>
  <si>
    <t>Nathan Lowe M.A.W. Tribe</t>
  </si>
  <si>
    <t>Jason Peterson</t>
  </si>
  <si>
    <t>Kennie Henriksson</t>
  </si>
  <si>
    <t>Shea Conway</t>
  </si>
  <si>
    <t>Ben Staunton</t>
  </si>
  <si>
    <t>Antonio Pozo</t>
  </si>
  <si>
    <t>Fersen Del Toro</t>
  </si>
  <si>
    <t>Evan Zollos</t>
  </si>
  <si>
    <t>Sergio Macho</t>
  </si>
  <si>
    <t>Paul Graham</t>
  </si>
  <si>
    <t>Bob Heselwood</t>
  </si>
  <si>
    <t>Alan Weber</t>
  </si>
  <si>
    <t>Erik Eerola</t>
  </si>
  <si>
    <t>Mark Pandelidis</t>
  </si>
  <si>
    <t>Jed Crelley</t>
  </si>
  <si>
    <t>Gareth Burke</t>
  </si>
  <si>
    <t>Alexander Fengler</t>
  </si>
  <si>
    <t>Gabriel Reid</t>
  </si>
  <si>
    <t>Joshua West</t>
  </si>
  <si>
    <t>Huw Jenkins</t>
  </si>
  <si>
    <t>Bryce Dafoe</t>
  </si>
  <si>
    <t>Gregory Schlingman</t>
  </si>
  <si>
    <t>Joshua Fleuren</t>
  </si>
  <si>
    <t>Adar Darnov</t>
  </si>
  <si>
    <t>Mark Ward</t>
  </si>
  <si>
    <t>Scott Merkling</t>
  </si>
  <si>
    <t>Markus Schulz</t>
  </si>
  <si>
    <t>Ryan Weir</t>
  </si>
  <si>
    <t>Bryan Biggar</t>
  </si>
  <si>
    <t>Ashley Jones</t>
  </si>
  <si>
    <t>Maciej Siwanowicz</t>
  </si>
  <si>
    <t>Carsten Wirth</t>
  </si>
  <si>
    <t>Thom Noble</t>
  </si>
  <si>
    <t>Luc Collaros</t>
  </si>
  <si>
    <t>Dean Potts</t>
  </si>
  <si>
    <t>Jonathan Meeker</t>
  </si>
  <si>
    <t>Bence Gombás</t>
  </si>
  <si>
    <t>Endre Hope</t>
  </si>
  <si>
    <t>Red Marten</t>
  </si>
  <si>
    <t>Josh Clack</t>
  </si>
  <si>
    <t>Jeff Gondeck</t>
  </si>
  <si>
    <t>Daniel Wellington</t>
  </si>
  <si>
    <t>Robert Vilkaitis</t>
  </si>
  <si>
    <t>Denny Geronutti</t>
  </si>
  <si>
    <t>Harpreet Singh</t>
  </si>
  <si>
    <t>Tim Horwath</t>
  </si>
  <si>
    <t>Alberto Rey</t>
  </si>
  <si>
    <t>Joe Cullinan</t>
  </si>
  <si>
    <t>Mitchell Rademan</t>
  </si>
  <si>
    <t>Lloyd Yates</t>
  </si>
  <si>
    <t>David Lymburner</t>
  </si>
  <si>
    <t>Nathan Britton</t>
  </si>
  <si>
    <t>Antonio Aviello</t>
  </si>
  <si>
    <t>Ethan Lykowski</t>
  </si>
  <si>
    <t>Sergio Zurrón Mayoral</t>
  </si>
  <si>
    <t>daniel león</t>
  </si>
  <si>
    <t>Edoardo Fertitta</t>
  </si>
  <si>
    <t>Eduardo de Mora</t>
  </si>
  <si>
    <t>Adrian Cremades Garzon</t>
  </si>
  <si>
    <t>Blaed Deuel</t>
  </si>
  <si>
    <t>Andrew Oâ€™Reilly</t>
  </si>
  <si>
    <t>Cristian Salazar</t>
  </si>
  <si>
    <t>Matteo Piccin</t>
  </si>
  <si>
    <t>Connor Barauskas</t>
  </si>
  <si>
    <t>BenoÃ®t Dionne</t>
  </si>
  <si>
    <t>Francesca Verità</t>
  </si>
  <si>
    <t>Ringer wing-dinger</t>
  </si>
  <si>
    <t>Nick Gutowski</t>
  </si>
  <si>
    <t>Joshua Denny</t>
  </si>
  <si>
    <t>JP Talbot</t>
  </si>
  <si>
    <t>Jack Shepherd</t>
  </si>
  <si>
    <t>Matthew Collins</t>
  </si>
  <si>
    <t>Joe Rainwater</t>
  </si>
  <si>
    <t>Jeffrey Freet</t>
  </si>
  <si>
    <t>Michael Bezold</t>
  </si>
  <si>
    <t>Dean Olson</t>
  </si>
  <si>
    <t>Louis Clarke</t>
  </si>
  <si>
    <t>Sebas Serra</t>
  </si>
  <si>
    <t>Alex Wibert</t>
  </si>
  <si>
    <t>Liam Kruger</t>
  </si>
  <si>
    <t>Ben Mallinson</t>
  </si>
  <si>
    <t>walter schlipf</t>
  </si>
  <si>
    <t>Joe Wheeldon</t>
  </si>
  <si>
    <t>Kyle Danaher</t>
  </si>
  <si>
    <t>Tom Cothier</t>
  </si>
  <si>
    <t>Iván Aparicio Muñoz</t>
  </si>
  <si>
    <t>Thomas VanOverbeke</t>
  </si>
  <si>
    <t>Scott Borland</t>
  </si>
  <si>
    <t>Alan Franciose</t>
  </si>
  <si>
    <t>Henry Shenk</t>
  </si>
  <si>
    <t>Avtar Crowder</t>
  </si>
  <si>
    <t>Stefano Chiodi</t>
  </si>
  <si>
    <t>Joshua Sites</t>
  </si>
  <si>
    <t>Anders Magnusson</t>
  </si>
  <si>
    <t>Brian Rae</t>
  </si>
  <si>
    <t>Thomas Devine</t>
  </si>
  <si>
    <t>Julian Ferrero</t>
  </si>
  <si>
    <t>Harris Fletcher</t>
  </si>
  <si>
    <t>Wietse Reitsma</t>
  </si>
  <si>
    <t>Martin Beaule</t>
  </si>
  <si>
    <t>Ian Poytress</t>
  </si>
  <si>
    <t>Anna Capcarrere</t>
  </si>
  <si>
    <t>Oscar Ãlvarez</t>
  </si>
  <si>
    <t>Bram de Lorijn</t>
  </si>
  <si>
    <t>Russel HAGGARD</t>
  </si>
  <si>
    <t>Gonzalo Muñoz</t>
  </si>
  <si>
    <t>Alejandro Hidalgo</t>
  </si>
  <si>
    <t>Nolan Boyer</t>
  </si>
  <si>
    <t>Adrian Castrejón</t>
  </si>
  <si>
    <t>Kellan Dore</t>
  </si>
  <si>
    <t>Blair MacDonald</t>
  </si>
  <si>
    <t>Danny Kelley</t>
  </si>
  <si>
    <t>Michael Kehoe</t>
  </si>
  <si>
    <t>Sergio Casado Latorre</t>
  </si>
  <si>
    <t>Steve Becker</t>
  </si>
  <si>
    <t>Matt Manuel</t>
  </si>
  <si>
    <t>alex litke</t>
  </si>
  <si>
    <t>David Barnfather</t>
  </si>
  <si>
    <t>Declan Murphy</t>
  </si>
  <si>
    <t>Robert Bass</t>
  </si>
  <si>
    <t>Luis Asanger</t>
  </si>
  <si>
    <t>Wiktor SzczypiÅ„ski</t>
  </si>
  <si>
    <t>Eric Mendez Esparza</t>
  </si>
  <si>
    <t xml:space="preserve">Glen Chalk </t>
  </si>
  <si>
    <t>Einar Ezequiel Martín</t>
  </si>
  <si>
    <t>Patxi Mejias</t>
  </si>
  <si>
    <t>James Kent</t>
  </si>
  <si>
    <t>Dan Bearss</t>
  </si>
  <si>
    <t>Javier Lopez Hernandez</t>
  </si>
  <si>
    <t>Albert DiMarco</t>
  </si>
  <si>
    <t>Michael Giroux</t>
  </si>
  <si>
    <t>Scott Todd</t>
  </si>
  <si>
    <t>Micheal Paul</t>
  </si>
  <si>
    <t>Gianmario Zambianchi</t>
  </si>
  <si>
    <t>Niclas Hansson</t>
  </si>
  <si>
    <t>Tim Giovas</t>
  </si>
  <si>
    <t>David McCarey</t>
  </si>
  <si>
    <t>Claudio Uribe</t>
  </si>
  <si>
    <t>Chris Gathercole</t>
  </si>
  <si>
    <t>Michael Ryan</t>
  </si>
  <si>
    <t>Sebastian Welkerling</t>
  </si>
  <si>
    <t>Maizie Helton</t>
  </si>
  <si>
    <t>MichaÅ‚ Lis</t>
  </si>
  <si>
    <t>Nova Thompson</t>
  </si>
  <si>
    <t>Dennis Bouwmeester</t>
  </si>
  <si>
    <t>Manuel Redondo</t>
  </si>
  <si>
    <t>Matthew Thornhill</t>
  </si>
  <si>
    <t>Bob Kelley</t>
  </si>
  <si>
    <t>Mari Paz Fraile</t>
  </si>
  <si>
    <t>JD Beer</t>
  </si>
  <si>
    <t>Peter Taggart</t>
  </si>
  <si>
    <t>Nick Moffatt</t>
  </si>
  <si>
    <t>Adrian Castrejon</t>
  </si>
  <si>
    <t>Adri Amaya</t>
  </si>
  <si>
    <t>Ryan Hagg</t>
  </si>
  <si>
    <t>Daniel Blackketter</t>
  </si>
  <si>
    <t>Tomy Breitmeier</t>
  </si>
  <si>
    <t>Brett Daly</t>
  </si>
  <si>
    <t>Thomas Marchiori</t>
  </si>
  <si>
    <t>Zabu Medina</t>
  </si>
  <si>
    <t>Vasilis Papananos</t>
  </si>
  <si>
    <t>Daniel Wenham</t>
  </si>
  <si>
    <t>Leon Tuna</t>
  </si>
  <si>
    <t>Troy Adam</t>
  </si>
  <si>
    <t>Russell Schneider</t>
  </si>
  <si>
    <t>Ferran Renau</t>
  </si>
  <si>
    <t>Josh Cornelison</t>
  </si>
  <si>
    <t>William Bonnell</t>
  </si>
  <si>
    <t>Ryan Clayton</t>
  </si>
  <si>
    <t>Justin Roark</t>
  </si>
  <si>
    <t>Chris Buch</t>
  </si>
  <si>
    <t>Geremy Massolin</t>
  </si>
  <si>
    <t>James Love</t>
  </si>
  <si>
    <t>Robert Anderson</t>
  </si>
  <si>
    <t>Stephen McMullan</t>
  </si>
  <si>
    <t>Jose Antonio García Moñinos</t>
  </si>
  <si>
    <t>Josh Knolhoff</t>
  </si>
  <si>
    <t>Philipp Koch</t>
  </si>
  <si>
    <t>Maria Roiderer</t>
  </si>
  <si>
    <t>Murphy Coyne</t>
  </si>
  <si>
    <t>Ezequiel Moreno</t>
  </si>
  <si>
    <t>Matthew southwell</t>
  </si>
  <si>
    <t>Pierre Rossow</t>
  </si>
  <si>
    <t>Andy Bennett</t>
  </si>
  <si>
    <t>José M. Rero</t>
  </si>
  <si>
    <t>Tony Salomonsson</t>
  </si>
  <si>
    <t>Adam Kouba</t>
  </si>
  <si>
    <t>Frank Harringer</t>
  </si>
  <si>
    <t>Johnny Armstrong</t>
  </si>
  <si>
    <t>Karel Otevrel</t>
  </si>
  <si>
    <t>Curtis Wray</t>
  </si>
  <si>
    <t>Jorma Mäkilä</t>
  </si>
  <si>
    <t>Kevin Neumann</t>
  </si>
  <si>
    <t>David Pereiras Conde</t>
  </si>
  <si>
    <t>Benjamin Biehler</t>
  </si>
  <si>
    <t>Stuart Hastings</t>
  </si>
  <si>
    <t>Thomas Bisgaard</t>
  </si>
  <si>
    <t>Harley Baker</t>
  </si>
  <si>
    <t>Daniel Martinez</t>
  </si>
  <si>
    <t>Anthony Brennan</t>
  </si>
  <si>
    <t>Thomas Jackson</t>
  </si>
  <si>
    <t>Pollux Ruiz</t>
  </si>
  <si>
    <t>Jeremy Corling</t>
  </si>
  <si>
    <t>Ellis Richmond</t>
  </si>
  <si>
    <t>Pedro Castillo</t>
  </si>
  <si>
    <t>Adam Behr</t>
  </si>
  <si>
    <t>Robert Carman</t>
  </si>
  <si>
    <t>Christopher Brown</t>
  </si>
  <si>
    <t>George Heimsath</t>
  </si>
  <si>
    <t>Timm Nyegaard</t>
  </si>
  <si>
    <t>Jeremy Johansen</t>
  </si>
  <si>
    <t>Florian Lohmaier</t>
  </si>
  <si>
    <t>James Mason</t>
  </si>
  <si>
    <t>Alex Del Duca</t>
  </si>
  <si>
    <t>David Starshak</t>
  </si>
  <si>
    <t>Regan Frank</t>
  </si>
  <si>
    <t>Timothy Giovas</t>
  </si>
  <si>
    <t>Gavin Kujawa</t>
  </si>
  <si>
    <t>Viet Pham Hoang</t>
  </si>
  <si>
    <t>Federico Traversi</t>
  </si>
  <si>
    <t>Timothy Whittaker</t>
  </si>
  <si>
    <t>Luca Maltinti</t>
  </si>
  <si>
    <t>Nigel Barham</t>
  </si>
  <si>
    <t>Francisco Ferrer</t>
  </si>
  <si>
    <t>Alex Froio</t>
  </si>
  <si>
    <t xml:space="preserve">Edward Evans </t>
  </si>
  <si>
    <t>Liam Mckeown</t>
  </si>
  <si>
    <t>Luigi Caterino</t>
  </si>
  <si>
    <t>Ricardo Frías</t>
  </si>
  <si>
    <t>Benjamin Stevens</t>
  </si>
  <si>
    <t>Katharine Nasworthy</t>
  </si>
  <si>
    <t>Ben Clarke</t>
  </si>
  <si>
    <t>Jack Mayland</t>
  </si>
  <si>
    <t>Thomas J⌀rgensen</t>
  </si>
  <si>
    <t>Armin Hamidi</t>
  </si>
  <si>
    <t>Lorenz Kolb</t>
  </si>
  <si>
    <t>David Marsh</t>
  </si>
  <si>
    <t>Juanjo Cortes</t>
  </si>
  <si>
    <t>Simon Hicks</t>
  </si>
  <si>
    <t>Letko Attila</t>
  </si>
  <si>
    <t>Maria Almberg St⌀rkson</t>
  </si>
  <si>
    <t>Chris Norris</t>
  </si>
  <si>
    <t>Lee Brady</t>
  </si>
  <si>
    <t>Rico Keuter</t>
  </si>
  <si>
    <t>Francis Ruiz</t>
  </si>
  <si>
    <t>Roberto Fuchsgruber</t>
  </si>
  <si>
    <t>Andrew Frederick</t>
  </si>
  <si>
    <t>Joe Day</t>
  </si>
  <si>
    <t>Jirí Szeliga</t>
  </si>
  <si>
    <t>Michael Ballard</t>
  </si>
  <si>
    <t>Aleck Landin</t>
  </si>
  <si>
    <t>Jeremy Ott</t>
  </si>
  <si>
    <t>Lucas Pendleton</t>
  </si>
  <si>
    <t>Tim Bussell</t>
  </si>
  <si>
    <t>Joseph Yuratich</t>
  </si>
  <si>
    <t>Rich Winterstetter</t>
  </si>
  <si>
    <t>Charlie Mahoney</t>
  </si>
  <si>
    <t>Jonathan Acrey</t>
  </si>
  <si>
    <t>Jesper Svennebring</t>
  </si>
  <si>
    <t>Edward Blakslee</t>
  </si>
  <si>
    <t>David McKenzie</t>
  </si>
  <si>
    <t>Josh Medlock</t>
  </si>
  <si>
    <t>Robert Hall</t>
  </si>
  <si>
    <t>Joseph Glossop</t>
  </si>
  <si>
    <t>Tyler Vaughan</t>
  </si>
  <si>
    <t>Daniel Stevens</t>
  </si>
  <si>
    <t>Brandon Covington</t>
  </si>
  <si>
    <t>Sean Isle</t>
  </si>
  <si>
    <t>Nathan Jansen</t>
  </si>
  <si>
    <t>David Verbinnen</t>
  </si>
  <si>
    <t>ÐÐ»ÐµÐºÑÐµÐ¹ ÐšÐ°ÑˆÑ‚Ð°Ð½Ð¾Ð²</t>
  </si>
  <si>
    <t>Samy Ibrahim</t>
  </si>
  <si>
    <t>Gerard Puigbo</t>
  </si>
  <si>
    <t>Christian Bellandi</t>
  </si>
  <si>
    <t>Heiko Mahr</t>
  </si>
  <si>
    <t>Jake Gonzalez</t>
  </si>
  <si>
    <t>Alvaro Miranda</t>
  </si>
  <si>
    <t>RJ Guting</t>
  </si>
  <si>
    <t>Ãlvaro Carrasco García</t>
  </si>
  <si>
    <t>Jacob White</t>
  </si>
  <si>
    <t>Matthew Thornley</t>
  </si>
  <si>
    <t>Phillip Kohrmann</t>
  </si>
  <si>
    <t>Balázs Tomkovics</t>
  </si>
  <si>
    <t>Cory Johnson</t>
  </si>
  <si>
    <t>Richard Schuler</t>
  </si>
  <si>
    <t>Brent Macheel</t>
  </si>
  <si>
    <t>Ian Gates</t>
  </si>
  <si>
    <t>Elijah Haze</t>
  </si>
  <si>
    <t>Austin Lasota</t>
  </si>
  <si>
    <t>Tim Drew</t>
  </si>
  <si>
    <t>Joshua Ng</t>
  </si>
  <si>
    <t>Scott Pulver</t>
  </si>
  <si>
    <t>Vatche Harboyan</t>
  </si>
  <si>
    <t>William van der Zee</t>
  </si>
  <si>
    <t>Windy Puan</t>
  </si>
  <si>
    <t>Evert Velthuizen</t>
  </si>
  <si>
    <t>Patrick Oâ€™Sullivan</t>
  </si>
  <si>
    <t>Petteri Liukkonen</t>
  </si>
  <si>
    <t>David Verjano Mateos</t>
  </si>
  <si>
    <t>Jamal Rome</t>
  </si>
  <si>
    <t>Mark Unterstab</t>
  </si>
  <si>
    <t>Jurrie Van der Zwaan</t>
  </si>
  <si>
    <t>Ryan Kenney</t>
  </si>
  <si>
    <t>Steve Wren</t>
  </si>
  <si>
    <t>David Wright</t>
  </si>
  <si>
    <t>Andrew Mullan</t>
  </si>
  <si>
    <t>JB Lanoe</t>
  </si>
  <si>
    <t>Jake Richards</t>
  </si>
  <si>
    <t>Daniel McAdams</t>
  </si>
  <si>
    <t>Sebastian Knüll</t>
  </si>
  <si>
    <t>Damen Deleenheer</t>
  </si>
  <si>
    <t>Jordi Arnau</t>
  </si>
  <si>
    <t>Bevan Bielza</t>
  </si>
  <si>
    <t>Maxime Vincent</t>
  </si>
  <si>
    <t>Patrick Scully</t>
  </si>
  <si>
    <t>Warren Holmes</t>
  </si>
  <si>
    <t>Dustin Peterson</t>
  </si>
  <si>
    <t>Max Tremblay</t>
  </si>
  <si>
    <t>Daniel Ortiz</t>
  </si>
  <si>
    <t>Sean Rowell</t>
  </si>
  <si>
    <t>Kasey Myers</t>
  </si>
  <si>
    <t>Ãlvaro Romero</t>
  </si>
  <si>
    <t>Jordan Campbell</t>
  </si>
  <si>
    <t>Alfi Capmany</t>
  </si>
  <si>
    <t>Leif Davidsen</t>
  </si>
  <si>
    <t>Alen Mccabe</t>
  </si>
  <si>
    <t>Henry Bieber</t>
  </si>
  <si>
    <t>Craig Madigan</t>
  </si>
  <si>
    <t>John Dale Ocampo</t>
  </si>
  <si>
    <t>Thomas Saint Louis</t>
  </si>
  <si>
    <t>Erik Bews</t>
  </si>
  <si>
    <t>Travis Carr</t>
  </si>
  <si>
    <t>Diego Cored Keller</t>
  </si>
  <si>
    <t>James Carr</t>
  </si>
  <si>
    <t>John Smith</t>
  </si>
  <si>
    <t>luis molini</t>
  </si>
  <si>
    <t>User Redacted</t>
  </si>
  <si>
    <t>Dean F</t>
  </si>
  <si>
    <t>Enrique Montaño</t>
  </si>
  <si>
    <t>Alex Alex</t>
  </si>
  <si>
    <t>Jason Uritescu</t>
  </si>
  <si>
    <t>Mike Blockley</t>
  </si>
  <si>
    <t>Clarke Wilson</t>
  </si>
  <si>
    <t>Leonardo Reyes</t>
  </si>
  <si>
    <t>Ken Best</t>
  </si>
  <si>
    <t>Donovan Occhiline</t>
  </si>
  <si>
    <t>Matthew Garcia</t>
  </si>
  <si>
    <t>rik eddon</t>
  </si>
  <si>
    <t>Sam Green</t>
  </si>
  <si>
    <t>Sander Skeie</t>
  </si>
  <si>
    <t>Miguel Tejada</t>
  </si>
  <si>
    <t>Greg Hampton</t>
  </si>
  <si>
    <t>Kevin "Einser-Magnet" Neumann</t>
  </si>
  <si>
    <t>Paul Pilgrim</t>
  </si>
  <si>
    <t>Kenny Stewart</t>
  </si>
  <si>
    <t>Colby Davis</t>
  </si>
  <si>
    <t>Mike Johnson</t>
  </si>
  <si>
    <t>Sam Mitchell</t>
  </si>
  <si>
    <t>Steph Smith</t>
  </si>
  <si>
    <t>Brock Atchison</t>
  </si>
  <si>
    <t>Andrea Ghirga</t>
  </si>
  <si>
    <t>Jonathan Barlow</t>
  </si>
  <si>
    <t>Alexander Bierbrauer</t>
  </si>
  <si>
    <t>Lee Dias</t>
  </si>
  <si>
    <t>Will Havelin</t>
  </si>
  <si>
    <t>Corbin Bunner</t>
  </si>
  <si>
    <t>Colin Roy</t>
  </si>
  <si>
    <t>Thomas Mader</t>
  </si>
  <si>
    <t>Jared Wagoner</t>
  </si>
  <si>
    <t>Valerio Cirillo</t>
  </si>
  <si>
    <t>Cody Peskoff</t>
  </si>
  <si>
    <t>Kenneth Gibson-Chhetri</t>
  </si>
  <si>
    <t>Auk de Haas</t>
  </si>
  <si>
    <t>Daniel Bartle</t>
  </si>
  <si>
    <t>Alexis López</t>
  </si>
  <si>
    <t>Joe Peters</t>
  </si>
  <si>
    <t>David Naumann</t>
  </si>
  <si>
    <t>Rowen Bialowas</t>
  </si>
  <si>
    <t>Andy Woods</t>
  </si>
  <si>
    <t>David Beckers</t>
  </si>
  <si>
    <t>Enrique Raposo</t>
  </si>
  <si>
    <t>Harry Hall</t>
  </si>
  <si>
    <t>Aaron Barton</t>
  </si>
  <si>
    <t>Nick Thomas</t>
  </si>
  <si>
    <t>Jacob Fereday</t>
  </si>
  <si>
    <t>Steven Atwell</t>
  </si>
  <si>
    <t>Kyle Frye</t>
  </si>
  <si>
    <t>Pauma TDD</t>
  </si>
  <si>
    <t>Noah Warren</t>
  </si>
  <si>
    <t>Caleb Barrett</t>
  </si>
  <si>
    <t>Sergio Calvo</t>
  </si>
  <si>
    <t>Kevin King</t>
  </si>
  <si>
    <t>Tom Phillips</t>
  </si>
  <si>
    <t>Kay Peters</t>
  </si>
  <si>
    <t>Ryan Dougan</t>
  </si>
  <si>
    <t>Derek Tracy</t>
  </si>
  <si>
    <t>Nick Johnson</t>
  </si>
  <si>
    <t>rowan lewis</t>
  </si>
  <si>
    <t>John Montoya</t>
  </si>
  <si>
    <t>James Ward</t>
  </si>
  <si>
    <t>Cameron Glossop</t>
  </si>
  <si>
    <t>Raul Mendez</t>
  </si>
  <si>
    <t>Rhys Wardill</t>
  </si>
  <si>
    <t>Dylan Burchett</t>
  </si>
  <si>
    <t>Lucas Cochran</t>
  </si>
  <si>
    <t>Paul Heath</t>
  </si>
  <si>
    <t>Mitch Harty</t>
  </si>
  <si>
    <t>1 1</t>
  </si>
  <si>
    <t>Tony B⌀lviken</t>
  </si>
  <si>
    <t>Greg Lent</t>
  </si>
  <si>
    <t>Ivan Hernandez</t>
  </si>
  <si>
    <t>Barnaba Zoffoli</t>
  </si>
  <si>
    <t>Ryen Shirreffs</t>
  </si>
  <si>
    <t>Alister Shapley</t>
  </si>
  <si>
    <t>Brandon Huss</t>
  </si>
  <si>
    <t>Robert Fulmer</t>
  </si>
  <si>
    <t>lukas haaning</t>
  </si>
  <si>
    <t>Alan Brandes</t>
  </si>
  <si>
    <t>Jeremy  Oâ€™Kell</t>
  </si>
  <si>
    <t>Jace Marsh</t>
  </si>
  <si>
    <t>Tero Kanko</t>
  </si>
  <si>
    <t>Rhys Barnes</t>
  </si>
  <si>
    <t>Sean Bamford</t>
  </si>
  <si>
    <t>Jean-Nicolas Raymond</t>
  </si>
  <si>
    <t>Stu Pedasso</t>
  </si>
  <si>
    <t>Maksat Williams</t>
  </si>
  <si>
    <t>Jeff Simpson</t>
  </si>
  <si>
    <t>Daniel Bautista march</t>
  </si>
  <si>
    <t>Benjamin Eyting</t>
  </si>
  <si>
    <t>Suzanne Hunter</t>
  </si>
  <si>
    <t>Dave Cunning</t>
  </si>
  <si>
    <t>Matt Daniels</t>
  </si>
  <si>
    <t>Benjamin Levinsson</t>
  </si>
  <si>
    <t>Angel Alvarez</t>
  </si>
  <si>
    <t>Daniel Félix Jiménez</t>
  </si>
  <si>
    <t>CaetÃª Nicholson</t>
  </si>
  <si>
    <t>Cameron Panzenbock</t>
  </si>
  <si>
    <t>Greg Cueto</t>
  </si>
  <si>
    <t>Jakub Šmejkal</t>
  </si>
  <si>
    <t>Andreas Johansson</t>
  </si>
  <si>
    <t>AJ Taylor</t>
  </si>
  <si>
    <t>James Angelopoulos</t>
  </si>
  <si>
    <t>David Hall</t>
  </si>
  <si>
    <t>Christopher Moore</t>
  </si>
  <si>
    <t>Gabriel Jimenez</t>
  </si>
  <si>
    <t>Alex Myers</t>
  </si>
  <si>
    <t>Tom Long</t>
  </si>
  <si>
    <t>Kyle Dike</t>
  </si>
  <si>
    <t>Cami Choate</t>
  </si>
  <si>
    <t>Eric Giunta</t>
  </si>
  <si>
    <t>Ryan Inman</t>
  </si>
  <si>
    <t>Tre Johnston</t>
  </si>
  <si>
    <t>Diego Bellone</t>
  </si>
  <si>
    <t>Enrique Montano</t>
  </si>
  <si>
    <t>Eddie Harrison</t>
  </si>
  <si>
    <t>James Jefferson</t>
  </si>
  <si>
    <t>Marco De Micco</t>
  </si>
  <si>
    <t>Even Kverneland</t>
  </si>
  <si>
    <t>Jonathan Roop</t>
  </si>
  <si>
    <t>Dustin Hardt</t>
  </si>
  <si>
    <t>Josh Edwards</t>
  </si>
  <si>
    <t>Ludwig Brohammer</t>
  </si>
  <si>
    <t>Tobias Eichler</t>
  </si>
  <si>
    <t>Elmo Tichelaar</t>
  </si>
  <si>
    <t>Innokentiy Agafonov</t>
  </si>
  <si>
    <t>Javier Recio Garcia</t>
  </si>
  <si>
    <t>Blake The Baller</t>
  </si>
  <si>
    <t>Karl Ivan Hochlin</t>
  </si>
  <si>
    <t>Chris Davies</t>
  </si>
  <si>
    <t>Andy Jenkins</t>
  </si>
  <si>
    <t>Gary Hillegass</t>
  </si>
  <si>
    <t>William Harrington</t>
  </si>
  <si>
    <t>Jake S</t>
  </si>
  <si>
    <t>Lee Fraser-McDonald</t>
  </si>
  <si>
    <t>Reece Walker</t>
  </si>
  <si>
    <t>Christopher Smith</t>
  </si>
  <si>
    <t>Sawyer Huss</t>
  </si>
  <si>
    <t>Evan Kirkbride</t>
  </si>
  <si>
    <t>Reece Moy</t>
  </si>
  <si>
    <t>David Parker</t>
  </si>
  <si>
    <t>Marco Schwenzner</t>
  </si>
  <si>
    <t>Joe Kwok</t>
  </si>
  <si>
    <t>Kristian Karpati</t>
  </si>
  <si>
    <t>Willem Sterk</t>
  </si>
  <si>
    <t>Andrew Kidd</t>
  </si>
  <si>
    <t>Daniel Moren</t>
  </si>
  <si>
    <t>Luke Swann</t>
  </si>
  <si>
    <t>Christian Jakoby</t>
  </si>
  <si>
    <t>Clayton St. Pierre</t>
  </si>
  <si>
    <t>Risa Hontiveros</t>
  </si>
  <si>
    <t xml:space="preserve">James Eveleigh </t>
  </si>
  <si>
    <t>Francisco Claveria</t>
  </si>
  <si>
    <t>Zac Stephens</t>
  </si>
  <si>
    <t>Scot Granlund</t>
  </si>
  <si>
    <t>Jesse Grimmett</t>
  </si>
  <si>
    <t>Isak Anshelm</t>
  </si>
  <si>
    <t>Jakub Martiník</t>
  </si>
  <si>
    <t>Justin Skewers</t>
  </si>
  <si>
    <t>Silas Singer</t>
  </si>
  <si>
    <t>Matthew Johnston</t>
  </si>
  <si>
    <t>Esten Hall</t>
  </si>
  <si>
    <t>Lauren Stokes</t>
  </si>
  <si>
    <t>Dakota Dalzell</t>
  </si>
  <si>
    <t>Yan Miller</t>
  </si>
  <si>
    <t>Eric Wright</t>
  </si>
  <si>
    <t>Robin Grimsby</t>
  </si>
  <si>
    <t>Dadbod Napgod</t>
  </si>
  <si>
    <t>Michael Kossatz</t>
  </si>
  <si>
    <t>Mason Blesi</t>
  </si>
  <si>
    <t>Simon Hansen</t>
  </si>
  <si>
    <t>Alexandre Chartrand</t>
  </si>
  <si>
    <t>JAVIER FERNANDEZ SANCHEZ</t>
  </si>
  <si>
    <t>Kez Hay</t>
  </si>
  <si>
    <t>Bill Gates</t>
  </si>
  <si>
    <t>Matt Sanford</t>
  </si>
  <si>
    <t>Stephen Paish</t>
  </si>
  <si>
    <t>Matteo Serra</t>
  </si>
  <si>
    <t>Katherine Korom</t>
  </si>
  <si>
    <t>Pablo Soler</t>
  </si>
  <si>
    <t>Simone Cleary</t>
  </si>
  <si>
    <t>Paul B</t>
  </si>
  <si>
    <t>NOOG Ringer</t>
  </si>
  <si>
    <t>Joep Bosman</t>
  </si>
  <si>
    <t>Gary Keeler</t>
  </si>
  <si>
    <t>Olle Axelsson</t>
  </si>
  <si>
    <t>Kiel Skriver</t>
  </si>
  <si>
    <t>Travis Miller</t>
  </si>
  <si>
    <t>Nick Martini</t>
  </si>
  <si>
    <t>Daniele Conci</t>
  </si>
  <si>
    <t>Mpaz Fraile</t>
  </si>
  <si>
    <t>Ethan Kolves</t>
  </si>
  <si>
    <t>Patrick Leoni Sceti</t>
  </si>
  <si>
    <t>Andrew Sellers</t>
  </si>
  <si>
    <t>Hunter Olsen</t>
  </si>
  <si>
    <t>John Wenger</t>
  </si>
  <si>
    <t>Aaron Campbell</t>
  </si>
  <si>
    <t>Vince Bodin</t>
  </si>
  <si>
    <t>Stan Banks</t>
  </si>
  <si>
    <t>Tony Romo</t>
  </si>
  <si>
    <t>Griffin Lawlor</t>
  </si>
  <si>
    <t>Nathaniel Walley</t>
  </si>
  <si>
    <t>Erik Sund</t>
  </si>
  <si>
    <t>Tyler Miller</t>
  </si>
  <si>
    <t>Justin Allen</t>
  </si>
  <si>
    <t>Guiem Martorell</t>
  </si>
  <si>
    <t>Richard galindo</t>
  </si>
  <si>
    <t>Gabe Andrew</t>
  </si>
  <si>
    <t>Ryan Waldock</t>
  </si>
  <si>
    <t>Luke Garbo</t>
  </si>
  <si>
    <t>Riley Dotson</t>
  </si>
  <si>
    <t>Johan Mansveld</t>
  </si>
  <si>
    <t>David Manley</t>
  </si>
  <si>
    <t>christian belli</t>
  </si>
  <si>
    <t>Patrick German</t>
  </si>
  <si>
    <t>William Hayes</t>
  </si>
  <si>
    <t>Spencer Kelly</t>
  </si>
  <si>
    <t>Alejandro Serrano</t>
  </si>
  <si>
    <t>KONSTANTINOS TSIOUTSIAS</t>
  </si>
  <si>
    <t>Riccardo Puddu</t>
  </si>
  <si>
    <t>Sergio León</t>
  </si>
  <si>
    <t>István Sady</t>
  </si>
  <si>
    <t>Lars Evensen</t>
  </si>
  <si>
    <t>Ficha Amarela</t>
  </si>
  <si>
    <t>Will Hodgson</t>
  </si>
  <si>
    <t>Bohdan TomeÄek</t>
  </si>
  <si>
    <t>Kay Meier</t>
  </si>
  <si>
    <t>Kit Reisch</t>
  </si>
  <si>
    <t>Teagan Meers</t>
  </si>
  <si>
    <t>Adam Giddings</t>
  </si>
  <si>
    <t>James Pasierbski</t>
  </si>
  <si>
    <t>Jackson Mooneyham</t>
  </si>
  <si>
    <t>Juanjo Donaire</t>
  </si>
  <si>
    <t>Joshua Cordero</t>
  </si>
  <si>
    <t>Chris Ng</t>
  </si>
  <si>
    <t>Daniel Jones</t>
  </si>
  <si>
    <t>Juhani Atula</t>
  </si>
  <si>
    <t>Antonio Jiménez Macias</t>
  </si>
  <si>
    <t>Carl Stumpf</t>
  </si>
  <si>
    <t>Marcel Appelman</t>
  </si>
  <si>
    <t>Hector Hernando</t>
  </si>
  <si>
    <t>Blake Lasota</t>
  </si>
  <si>
    <t>Ian Hodgson-King</t>
  </si>
  <si>
    <t>Christian Reeves</t>
  </si>
  <si>
    <t>Pete Taylor</t>
  </si>
  <si>
    <t>Jimmy Härell</t>
  </si>
  <si>
    <t>Andrew Noxon</t>
  </si>
  <si>
    <t>Jacob King</t>
  </si>
  <si>
    <t>dirk nicklisch</t>
  </si>
  <si>
    <t>Ronnie AJ Dahl</t>
  </si>
  <si>
    <t>Cullen Asaro</t>
  </si>
  <si>
    <t>Johnathon Tooley</t>
  </si>
  <si>
    <t>Ryan Tambellini</t>
  </si>
  <si>
    <t>Ryan Gevaza</t>
  </si>
  <si>
    <t>Victoria Vance</t>
  </si>
  <si>
    <t>Robin Henriksen</t>
  </si>
  <si>
    <t>Darren Dunn</t>
  </si>
  <si>
    <t>Alexander Wilkins</t>
  </si>
  <si>
    <t>Adam Kucharski</t>
  </si>
  <si>
    <t>James O'connor</t>
  </si>
  <si>
    <t>Nicole Obre</t>
  </si>
  <si>
    <t>Ric Allen</t>
  </si>
  <si>
    <t>Felix Stephan</t>
  </si>
  <si>
    <t>Braiden DeBruyne</t>
  </si>
  <si>
    <t>Mark Bykowski</t>
  </si>
  <si>
    <t>Andy Velasquez</t>
  </si>
  <si>
    <t>Michelle Bravo-Cano</t>
  </si>
  <si>
    <t>Caleb Ruggeri</t>
  </si>
  <si>
    <t>Jake Kirksey</t>
  </si>
  <si>
    <t>Sabrina Herrmann</t>
  </si>
  <si>
    <t>Addison Cox</t>
  </si>
  <si>
    <t>Gregoire Dubrulle</t>
  </si>
  <si>
    <t>Andrew Russell</t>
  </si>
  <si>
    <t>Vicki Simms</t>
  </si>
  <si>
    <t>aaron owens</t>
  </si>
  <si>
    <t>Stephen Hall</t>
  </si>
  <si>
    <t>Florian Schaffer</t>
  </si>
  <si>
    <t>Hugo Théberge</t>
  </si>
  <si>
    <t>Harry Hoare</t>
  </si>
  <si>
    <t>Scott Dornbush</t>
  </si>
  <si>
    <t>Jesús Moret</t>
  </si>
  <si>
    <t>Aiden Nicol</t>
  </si>
  <si>
    <t>Nick R</t>
  </si>
  <si>
    <t>Alex Munro</t>
  </si>
  <si>
    <t>Julian Sturm</t>
  </si>
  <si>
    <t>Greg O</t>
  </si>
  <si>
    <t>Jimmy Haag</t>
  </si>
  <si>
    <t>Jordon Weatherwax</t>
  </si>
  <si>
    <t>Morten Eidsvik</t>
  </si>
  <si>
    <t>Lars Zimmermann</t>
  </si>
  <si>
    <t>Kyle Laverty</t>
  </si>
  <si>
    <t>Jonathan Lusk</t>
  </si>
  <si>
    <t>Darren Spauls</t>
  </si>
  <si>
    <t>Matt Parker</t>
  </si>
  <si>
    <t>Toby Hawkins</t>
  </si>
  <si>
    <t>Sebastian Sonntag</t>
  </si>
  <si>
    <t>Matthew Jacob</t>
  </si>
  <si>
    <t>Victor Chunn</t>
  </si>
  <si>
    <t>Nino Angelo Mattern</t>
  </si>
  <si>
    <t>Emmy Bengtsson</t>
  </si>
  <si>
    <t>Chase Stevens</t>
  </si>
  <si>
    <t>Tim Reed</t>
  </si>
  <si>
    <t>Calvin Gutzmann</t>
  </si>
  <si>
    <t>Rafa Fernandez de la Cruz</t>
  </si>
  <si>
    <t>Taylor Hutchinson</t>
  </si>
  <si>
    <t>Mike Dillon</t>
  </si>
  <si>
    <t>Dean Morrison</t>
  </si>
  <si>
    <t>Sean Martin</t>
  </si>
  <si>
    <t>Josh Chatten</t>
  </si>
  <si>
    <t>Cillian O'Brien</t>
  </si>
  <si>
    <t>Stuart Cowell</t>
  </si>
  <si>
    <t>Christoffer Orden</t>
  </si>
  <si>
    <t>Malgarbat Rafel</t>
  </si>
  <si>
    <t>Jericho Zamesa</t>
  </si>
  <si>
    <t>Jeff Hollingsworth</t>
  </si>
  <si>
    <t>Jorge Armiñan</t>
  </si>
  <si>
    <t>Al Roberts</t>
  </si>
  <si>
    <t>William Symanowski</t>
  </si>
  <si>
    <t>Max Asklander</t>
  </si>
  <si>
    <t>Joshua Clark</t>
  </si>
  <si>
    <t>Arron Dupre-Faulkner</t>
  </si>
  <si>
    <t>Preston Glock</t>
  </si>
  <si>
    <t>Stefan Hannus</t>
  </si>
  <si>
    <t>Kim Roar Bergene</t>
  </si>
  <si>
    <t>Tyler Hilchey</t>
  </si>
  <si>
    <t>Highground Gaming</t>
  </si>
  <si>
    <t>Ken Gilgan</t>
  </si>
  <si>
    <t>Thomas Mcmanaman</t>
  </si>
  <si>
    <t>Elia "Papa Koyote" Pescatori</t>
  </si>
  <si>
    <t>Mike Steel</t>
  </si>
  <si>
    <t>Nicolas Cleroux</t>
  </si>
  <si>
    <t>Jonathan Kyrein</t>
  </si>
  <si>
    <t>Michael Metts</t>
  </si>
  <si>
    <t>Chadwick Hills</t>
  </si>
  <si>
    <t>Tim Hibner</t>
  </si>
  <si>
    <t>Tony Kapten Stridsberg</t>
  </si>
  <si>
    <t>Morgan Spink</t>
  </si>
  <si>
    <t>Kegan O'Connor</t>
  </si>
  <si>
    <t>Lee Russell</t>
  </si>
  <si>
    <t>Juni Pijuan</t>
  </si>
  <si>
    <t>Edoardo Bernardini</t>
  </si>
  <si>
    <t>Matt Murdock</t>
  </si>
  <si>
    <t>Dan Whicher</t>
  </si>
  <si>
    <t>Tim Farnham</t>
  </si>
  <si>
    <t>Kevin Murphy</t>
  </si>
  <si>
    <t>Noel Rodriguez</t>
  </si>
  <si>
    <t>Alejandro Calo</t>
  </si>
  <si>
    <t>Rob Landon</t>
  </si>
  <si>
    <t>Brad Atwill</t>
  </si>
  <si>
    <t>Charles Fiandaca</t>
  </si>
  <si>
    <t>Conor McGrann</t>
  </si>
  <si>
    <t>Jamieson Alcorn</t>
  </si>
  <si>
    <t>Stephen Helm</t>
  </si>
  <si>
    <t>Zack Wilson</t>
  </si>
  <si>
    <t>Chris Kultzow</t>
  </si>
  <si>
    <t>Anthony Coggins</t>
  </si>
  <si>
    <t>Dave Roke</t>
  </si>
  <si>
    <t>Vince R</t>
  </si>
  <si>
    <t>Vince ?</t>
  </si>
  <si>
    <t>Austin Benson</t>
  </si>
  <si>
    <t>Miguel Angel Quiñones Magán</t>
  </si>
  <si>
    <t>Timothy Maguire</t>
  </si>
  <si>
    <t>Dave De Crop</t>
  </si>
  <si>
    <t>Brendan Joseph</t>
  </si>
  <si>
    <t>Carlos Forriols</t>
  </si>
  <si>
    <t>Joseph Burton</t>
  </si>
  <si>
    <t>Rob Bush</t>
  </si>
  <si>
    <t>Alan Dow</t>
  </si>
  <si>
    <t>Adam Hart</t>
  </si>
  <si>
    <t>Carl Stott</t>
  </si>
  <si>
    <t>Graham Betteridge</t>
  </si>
  <si>
    <t>Logan Phillips</t>
  </si>
  <si>
    <t>spartan</t>
  </si>
  <si>
    <t>Niklas Brandecker</t>
  </si>
  <si>
    <t>Oliver Williams</t>
  </si>
  <si>
    <t>John Dorrian</t>
  </si>
  <si>
    <t>Daniel Copeland</t>
  </si>
  <si>
    <t>Naghin Serrano</t>
  </si>
  <si>
    <t>Nicola Spolador</t>
  </si>
  <si>
    <t>John Mason</t>
  </si>
  <si>
    <t>Nick Davies</t>
  </si>
  <si>
    <t>Javier Murillo</t>
  </si>
  <si>
    <t>stephen cowie</t>
  </si>
  <si>
    <t>Marcos González</t>
  </si>
  <si>
    <t>john christensen</t>
  </si>
  <si>
    <t>David Gertz</t>
  </si>
  <si>
    <t>Jesse Maher</t>
  </si>
  <si>
    <t>Tim Bogardus</t>
  </si>
  <si>
    <t>Coy Barron</t>
  </si>
  <si>
    <t>Jeff Robey</t>
  </si>
  <si>
    <t>Luke Sturgeon</t>
  </si>
  <si>
    <t>Francesco De rosa</t>
  </si>
  <si>
    <t>Liam Woods</t>
  </si>
  <si>
    <t>Michael Magill</t>
  </si>
  <si>
    <t>James Biston</t>
  </si>
  <si>
    <t>Aaron Maas</t>
  </si>
  <si>
    <t>Simon Bouchard</t>
  </si>
  <si>
    <t>Randall Eisermann</t>
  </si>
  <si>
    <t>Fredrik Sulkava</t>
  </si>
  <si>
    <t>Ring Er</t>
  </si>
  <si>
    <t>Adam Maiden</t>
  </si>
  <si>
    <t>Oz Luster</t>
  </si>
  <si>
    <t>Ryan Curcio</t>
  </si>
  <si>
    <t>Tess Surbey</t>
  </si>
  <si>
    <t>michael grunwald</t>
  </si>
  <si>
    <t>Bruce Lim</t>
  </si>
  <si>
    <t>Carlos Greblo</t>
  </si>
  <si>
    <t>Joker N</t>
  </si>
  <si>
    <t>Bud Kehler</t>
  </si>
  <si>
    <t>Daniel Rosa Flores</t>
  </si>
  <si>
    <t>David Pate</t>
  </si>
  <si>
    <t>Elie Cote</t>
  </si>
  <si>
    <t>Noah White</t>
  </si>
  <si>
    <t>Jesse Rovolis</t>
  </si>
  <si>
    <t>Chris Abernathy</t>
  </si>
  <si>
    <t>Fabian Meusel</t>
  </si>
  <si>
    <t>Adri Oriol</t>
  </si>
  <si>
    <t>Charlie Lloyd</t>
  </si>
  <si>
    <t>Kevin Richardson</t>
  </si>
  <si>
    <t>Timothy Schweigert</t>
  </si>
  <si>
    <t>Kolja Eppert</t>
  </si>
  <si>
    <t>Brad Hunt</t>
  </si>
  <si>
    <t>Aaron Riggan</t>
  </si>
  <si>
    <t>Francisco Aguilar</t>
  </si>
  <si>
    <t>Johnny Juhlin</t>
  </si>
  <si>
    <t>Austin Green</t>
  </si>
  <si>
    <t>Jack Carroll</t>
  </si>
  <si>
    <t>Bryce Pearcy</t>
  </si>
  <si>
    <t>Jef Tupper</t>
  </si>
  <si>
    <t>Anthony Mangum</t>
  </si>
  <si>
    <t>Ivan Berezhnoi</t>
  </si>
  <si>
    <t>Carlos Velasco Lora</t>
  </si>
  <si>
    <t>Schyman Sender</t>
  </si>
  <si>
    <t>Lewis Fitzgerald</t>
  </si>
  <si>
    <t>Kevin Parrott</t>
  </si>
  <si>
    <t>Will Caron</t>
  </si>
  <si>
    <t>Jim Small</t>
  </si>
  <si>
    <t>Alessandro Liberati</t>
  </si>
  <si>
    <t>Stephen Baker</t>
  </si>
  <si>
    <t>Sergio Sese</t>
  </si>
  <si>
    <t>Aaron Kutcher</t>
  </si>
  <si>
    <t>Marcello Bertoli</t>
  </si>
  <si>
    <t>Edu Torres</t>
  </si>
  <si>
    <t>John Aguileraparodi</t>
  </si>
  <si>
    <t>Birdie Salva</t>
  </si>
  <si>
    <t>Petey Pie Stubbmann</t>
  </si>
  <si>
    <t>Emilio Passeggia</t>
  </si>
  <si>
    <t>Zach Johnson</t>
  </si>
  <si>
    <t>Simone Tricomi</t>
  </si>
  <si>
    <t>Justin Scholman</t>
  </si>
  <si>
    <t>Scott Dunn</t>
  </si>
  <si>
    <t>Tom Biddle</t>
  </si>
  <si>
    <t>Owen Canales</t>
  </si>
  <si>
    <t>Jacob Herzog</t>
  </si>
  <si>
    <t>Michael Edwards</t>
  </si>
  <si>
    <t>Tyler Maxwell</t>
  </si>
  <si>
    <t>Michael Schmidt</t>
  </si>
  <si>
    <t>Andrés Díaz</t>
  </si>
  <si>
    <t>Scott Frederick</t>
  </si>
  <si>
    <t>Tyler Kelsay</t>
  </si>
  <si>
    <t>Dennis Brabazon</t>
  </si>
  <si>
    <t>Darryn Quirk</t>
  </si>
  <si>
    <t>Maxime Doucet-Benoit</t>
  </si>
  <si>
    <t>Alan Wesley</t>
  </si>
  <si>
    <t>Stephan Marquardt</t>
  </si>
  <si>
    <t>Sean Duffy</t>
  </si>
  <si>
    <t>Sean Bobbie</t>
  </si>
  <si>
    <t>Nolan LaRocque</t>
  </si>
  <si>
    <t>John Taylor</t>
  </si>
  <si>
    <t>Filippo Vezzoni</t>
  </si>
  <si>
    <t>Raúl Dr. Death</t>
  </si>
  <si>
    <t>Bishop Falcon-Grimm</t>
  </si>
  <si>
    <t>Alberto Fernández</t>
  </si>
  <si>
    <t>Leonardo Mezzelani</t>
  </si>
  <si>
    <t>Trenton Nellis</t>
  </si>
  <si>
    <t>Devin Lenox</t>
  </si>
  <si>
    <t>Duncan Stacy-Marks</t>
  </si>
  <si>
    <t>Gabriel Llull</t>
  </si>
  <si>
    <t>Mr Spare</t>
  </si>
  <si>
    <t>Adam Foster</t>
  </si>
  <si>
    <t>Thomas Seidl</t>
  </si>
  <si>
    <t>Manuel Pineiro</t>
  </si>
  <si>
    <t>Scott Mcnames</t>
  </si>
  <si>
    <t>Jeremy Srofe</t>
  </si>
  <si>
    <t>Malachy Wolohan</t>
  </si>
  <si>
    <t>Samuel Arsenault</t>
  </si>
  <si>
    <t>Måns Davidsson</t>
  </si>
  <si>
    <t>Fabio Tomasini</t>
  </si>
  <si>
    <t>Nicole Decena</t>
  </si>
  <si>
    <t>Cliff Pope</t>
  </si>
  <si>
    <t>George Wright</t>
  </si>
  <si>
    <t>Corinna Roth</t>
  </si>
  <si>
    <t>Chris Jimenez</t>
  </si>
  <si>
    <t>Jeremy Cline</t>
  </si>
  <si>
    <t>Erik Sommer</t>
  </si>
  <si>
    <t>duncan gilbert</t>
  </si>
  <si>
    <t>Matthew Sanderson</t>
  </si>
  <si>
    <t>Audrey Rheaume</t>
  </si>
  <si>
    <t>Edward Haynes</t>
  </si>
  <si>
    <t>Cameron McCormack</t>
  </si>
  <si>
    <t>Ben Smith</t>
  </si>
  <si>
    <t>Christopher Groesch</t>
  </si>
  <si>
    <t>Carmen Gullon</t>
  </si>
  <si>
    <t>Luke Easton</t>
  </si>
  <si>
    <t>Elliot Moore</t>
  </si>
  <si>
    <t>Gabriel Gervais</t>
  </si>
  <si>
    <t>Leon Bathersfield</t>
  </si>
  <si>
    <t>Václav DouÅ¡a</t>
  </si>
  <si>
    <t>osmond doctor</t>
  </si>
  <si>
    <t>Daniel Rydström</t>
  </si>
  <si>
    <t>Dustin Ensley</t>
  </si>
  <si>
    <t>James Martin</t>
  </si>
  <si>
    <t>Edoardo Cavallari</t>
  </si>
  <si>
    <t>Dwight Reynolds</t>
  </si>
  <si>
    <t>Armando De Simone</t>
  </si>
  <si>
    <t>Gavin Das</t>
  </si>
  <si>
    <t>John Baines</t>
  </si>
  <si>
    <t>Daniel Sykes</t>
  </si>
  <si>
    <t>Ben James</t>
  </si>
  <si>
    <t>Fabio Menegazzo</t>
  </si>
  <si>
    <t>Benedikt Vorrath</t>
  </si>
  <si>
    <t>Dan Williams</t>
  </si>
  <si>
    <t>Laura Schwarz</t>
  </si>
  <si>
    <t>David Labre</t>
  </si>
  <si>
    <t>Jean Francois Gagne</t>
  </si>
  <si>
    <t>Niklas Sjöberg</t>
  </si>
  <si>
    <t>Cristhian Villagran</t>
  </si>
  <si>
    <t>José Miguel Ribes</t>
  </si>
  <si>
    <t>Colin Coulter</t>
  </si>
  <si>
    <t>Joseph Espinoza</t>
  </si>
  <si>
    <t>Alessio Mondada</t>
  </si>
  <si>
    <t>Stephen Thurston</t>
  </si>
  <si>
    <t>Andrew Crandall</t>
  </si>
  <si>
    <t>John Wagner</t>
  </si>
  <si>
    <t>Lewis Pennington</t>
  </si>
  <si>
    <t>Luca Piacentini</t>
  </si>
  <si>
    <t>Markus Hyytiä</t>
  </si>
  <si>
    <t>Valentín García</t>
  </si>
  <si>
    <t>Eric Smith</t>
  </si>
  <si>
    <t>Ross Reagan</t>
  </si>
  <si>
    <t>frank smith</t>
  </si>
  <si>
    <t>Gerard Miret</t>
  </si>
  <si>
    <t>François-Joseph Molina</t>
  </si>
  <si>
    <t>Alexander Rayer</t>
  </si>
  <si>
    <t>Fredrik Lundgren</t>
  </si>
  <si>
    <t>Alis Hoxha</t>
  </si>
  <si>
    <t>Daniel Ward</t>
  </si>
  <si>
    <t>Simon Crowe</t>
  </si>
  <si>
    <t>Anthony Gardian</t>
  </si>
  <si>
    <t>James Chan</t>
  </si>
  <si>
    <t>Ryan Couch</t>
  </si>
  <si>
    <t>Mathias Bar</t>
  </si>
  <si>
    <t>Robert Hollis-Sasso</t>
  </si>
  <si>
    <t>Rene Schmitt</t>
  </si>
  <si>
    <t>Dan Lewis</t>
  </si>
  <si>
    <t xml:space="preserve">Eric  Tabor </t>
  </si>
  <si>
    <t>Blake Petersen</t>
  </si>
  <si>
    <t>Doug Stacy</t>
  </si>
  <si>
    <t>Fabian Koch</t>
  </si>
  <si>
    <t>Paul Thompson</t>
  </si>
  <si>
    <t>Steven Sinacola</t>
  </si>
  <si>
    <t>Ivan Nunez</t>
  </si>
  <si>
    <t>James McConnell</t>
  </si>
  <si>
    <t>Caroline Kimbles</t>
  </si>
  <si>
    <t>John Harrison</t>
  </si>
  <si>
    <t>Corey Beilharz</t>
  </si>
  <si>
    <t>Wout Geudens</t>
  </si>
  <si>
    <t>Jake Sorensen</t>
  </si>
  <si>
    <t>Paul Biss</t>
  </si>
  <si>
    <t>The masked Ringer</t>
  </si>
  <si>
    <t>Simon Gildroy</t>
  </si>
  <si>
    <t>Terry Collier</t>
  </si>
  <si>
    <t>Will Reynolds</t>
  </si>
  <si>
    <t>Josh Bobb</t>
  </si>
  <si>
    <t>David Randall</t>
  </si>
  <si>
    <t>Ondra Barták</t>
  </si>
  <si>
    <t>Chris Comerford</t>
  </si>
  <si>
    <t>Dan Wheatley</t>
  </si>
  <si>
    <t>Joan Olivares</t>
  </si>
  <si>
    <t>Morgan Hildyard</t>
  </si>
  <si>
    <t>Travis Roth</t>
  </si>
  <si>
    <t>Alfons Capmany</t>
  </si>
  <si>
    <t>James Huffaker</t>
  </si>
  <si>
    <t>Adam Bromley</t>
  </si>
  <si>
    <t>Santiago Postigo</t>
  </si>
  <si>
    <t>jodie vigus</t>
  </si>
  <si>
    <t>Kevin Van Doren</t>
  </si>
  <si>
    <t>Cristian Collia</t>
  </si>
  <si>
    <t>Joshua Koczan</t>
  </si>
  <si>
    <t>Ryan S</t>
  </si>
  <si>
    <t>Mark McDonagh</t>
  </si>
  <si>
    <t>Jacob Eaton</t>
  </si>
  <si>
    <t>Johan Ridell</t>
  </si>
  <si>
    <t>Joshua Balke</t>
  </si>
  <si>
    <t>Jordan Goldfarb</t>
  </si>
  <si>
    <t>Devin Smithwick</t>
  </si>
  <si>
    <t>Daniel Schoppler</t>
  </si>
  <si>
    <t>Andrew Erlandsen</t>
  </si>
  <si>
    <t>Gabriel Groleau</t>
  </si>
  <si>
    <t>Emilio José Fernández Rial</t>
  </si>
  <si>
    <t>Matt Gaylard</t>
  </si>
  <si>
    <t>Doruk Uzel</t>
  </si>
  <si>
    <t>Nathaniel Ritter</t>
  </si>
  <si>
    <t>Andy Jennings</t>
  </si>
  <si>
    <t>Will Reyes</t>
  </si>
  <si>
    <t>WillO Myers</t>
  </si>
  <si>
    <t>Kah Fai Shum</t>
  </si>
  <si>
    <t>Kyle Walker</t>
  </si>
  <si>
    <t>Jeremy Davis</t>
  </si>
  <si>
    <t>Stefan Hänel</t>
  </si>
  <si>
    <t>Player One</t>
  </si>
  <si>
    <t>Jonathan Suarez</t>
  </si>
  <si>
    <t>Rob Goyer</t>
  </si>
  <si>
    <t>Jason Williams</t>
  </si>
  <si>
    <t>Scott Dillon</t>
  </si>
  <si>
    <t>Bjoern Geigle</t>
  </si>
  <si>
    <t>duncan ahlen</t>
  </si>
  <si>
    <t>Jason Egli</t>
  </si>
  <si>
    <t>Enric Medina</t>
  </si>
  <si>
    <t>Adam James</t>
  </si>
  <si>
    <t>Phil Thach</t>
  </si>
  <si>
    <t>Riccardo Bontà</t>
  </si>
  <si>
    <t>logan shankle</t>
  </si>
  <si>
    <t>sean Mckechnie</t>
  </si>
  <si>
    <t>Zeke White</t>
  </si>
  <si>
    <t>Daniel Haslam</t>
  </si>
  <si>
    <t>Brian Wilson</t>
  </si>
  <si>
    <t>Tyler Morgan</t>
  </si>
  <si>
    <t>Humberto Espinoza</t>
  </si>
  <si>
    <t>Gumby Gumby</t>
  </si>
  <si>
    <t>Abel Lim</t>
  </si>
  <si>
    <t>Phillip Wharton</t>
  </si>
  <si>
    <t>Richard Baker</t>
  </si>
  <si>
    <t>Theodore Schiro-Miller</t>
  </si>
  <si>
    <t>Jonathon Sullivan</t>
  </si>
  <si>
    <t>Rhys Sallabanks</t>
  </si>
  <si>
    <t>Nicholas Wiles</t>
  </si>
  <si>
    <t>Pedro Perico</t>
  </si>
  <si>
    <t>Liam Smits</t>
  </si>
  <si>
    <t>Don Leuschner</t>
  </si>
  <si>
    <t>Ioannis Xintaras</t>
  </si>
  <si>
    <t>Tony McMenemy</t>
  </si>
  <si>
    <t>Conrad Spormann</t>
  </si>
  <si>
    <t>Cody M</t>
  </si>
  <si>
    <t>Jacob Thomas</t>
  </si>
  <si>
    <t>James Wolfhope</t>
  </si>
  <si>
    <t>Mike Noud</t>
  </si>
  <si>
    <t>Martin Soucy</t>
  </si>
  <si>
    <t>Chris Kourliouros</t>
  </si>
  <si>
    <t>Matthew Malis</t>
  </si>
  <si>
    <t>Joey Van krevel</t>
  </si>
  <si>
    <t>David Wagers</t>
  </si>
  <si>
    <t>Hugo González Rodríguez</t>
  </si>
  <si>
    <t>Borja Guillem</t>
  </si>
  <si>
    <t>Fredrik Svensson</t>
  </si>
  <si>
    <t>Mark Pflieger</t>
  </si>
  <si>
    <t>Kenton Young</t>
  </si>
  <si>
    <t>Arlen Preslynn</t>
  </si>
  <si>
    <t>Alex Jones</t>
  </si>
  <si>
    <t>Josh Aikens</t>
  </si>
  <si>
    <t>Brionna Cooper-McMillan</t>
  </si>
  <si>
    <t>Henrik Autio</t>
  </si>
  <si>
    <t>Sam Martindale</t>
  </si>
  <si>
    <t>Philip Jaques</t>
  </si>
  <si>
    <t>Matthew Ross</t>
  </si>
  <si>
    <t>Adam Jones</t>
  </si>
  <si>
    <t>Joshua Lawrence</t>
  </si>
  <si>
    <t>Charles Fox</t>
  </si>
  <si>
    <t>Seamas Dore</t>
  </si>
  <si>
    <t>Martin Knot</t>
  </si>
  <si>
    <t>Colin Mather</t>
  </si>
  <si>
    <t>Abdullah Zain</t>
  </si>
  <si>
    <t>Kelly Porter</t>
  </si>
  <si>
    <t>Dan Caporizzo</t>
  </si>
  <si>
    <t>Kendell Joiner</t>
  </si>
  <si>
    <t>Stefano Villanti</t>
  </si>
  <si>
    <t>Narongsak Hewitt</t>
  </si>
  <si>
    <t>John Hill</t>
  </si>
  <si>
    <t>Robert Hamilton</t>
  </si>
  <si>
    <t>Matthew Suter</t>
  </si>
  <si>
    <t>Charles Barthel</t>
  </si>
  <si>
    <t>Casper Henriksson</t>
  </si>
  <si>
    <t>Javier Compañ</t>
  </si>
  <si>
    <t>Ryan Maloney</t>
  </si>
  <si>
    <t>Jacob Rodarte</t>
  </si>
  <si>
    <t>Brendan Lambert</t>
  </si>
  <si>
    <t>Christian Henriksen</t>
  </si>
  <si>
    <t>Amalie Nilsen</t>
  </si>
  <si>
    <t>Matteo Di Gregorio</t>
  </si>
  <si>
    <t>Dylan Lackey</t>
  </si>
  <si>
    <t>Evan Giomi</t>
  </si>
  <si>
    <t>Alek Hayward</t>
  </si>
  <si>
    <t>Ophelia Moonrose</t>
  </si>
  <si>
    <t>Gabriel Desfossés</t>
  </si>
  <si>
    <t>Katie Hutchings</t>
  </si>
  <si>
    <t>Eric Ulshafer</t>
  </si>
  <si>
    <t>Sean Snezek</t>
  </si>
  <si>
    <t>Billie-Jane Rowell</t>
  </si>
  <si>
    <t>Sean Moore</t>
  </si>
  <si>
    <t>Alex Turner-Steele</t>
  </si>
  <si>
    <t>David Heredia</t>
  </si>
  <si>
    <t>Eduardo M</t>
  </si>
  <si>
    <t>Eli Elder</t>
  </si>
  <si>
    <t>Alex Walker</t>
  </si>
  <si>
    <t>Joshua McComas</t>
  </si>
  <si>
    <t>Adam Kerschbaumer</t>
  </si>
  <si>
    <t>Claire Lavender</t>
  </si>
  <si>
    <t>Jared Meyers</t>
  </si>
  <si>
    <t>Philip Fluegge</t>
  </si>
  <si>
    <t>Joe Cronk</t>
  </si>
  <si>
    <t>Geoff Mason</t>
  </si>
  <si>
    <t>Tomkovics Balázs</t>
  </si>
  <si>
    <t>William Ngiam</t>
  </si>
  <si>
    <t>Marcelo Terceros</t>
  </si>
  <si>
    <t>PLISKIN PLOSKIN</t>
  </si>
  <si>
    <t>Benjiman Bythewood</t>
  </si>
  <si>
    <t>Michelle Anderson</t>
  </si>
  <si>
    <t>Harrison Nugent</t>
  </si>
  <si>
    <t>Joel Edenborg</t>
  </si>
  <si>
    <t>Mike Golfito</t>
  </si>
  <si>
    <t>Trevor Colaneri</t>
  </si>
  <si>
    <t>Janne Peippo</t>
  </si>
  <si>
    <t>Nick Pionegro</t>
  </si>
  <si>
    <t>Daniel Halse</t>
  </si>
  <si>
    <t>Kristian Nordlund</t>
  </si>
  <si>
    <t>Natalie Richards</t>
  </si>
  <si>
    <t>Tristan Chapman</t>
  </si>
  <si>
    <t>Juanjo Cantalejo</t>
  </si>
  <si>
    <t>Lexy Mollica</t>
  </si>
  <si>
    <t>Stefano Terzaghi</t>
  </si>
  <si>
    <t>Christoffer Andersson</t>
  </si>
  <si>
    <t>Davide Stefani</t>
  </si>
  <si>
    <t>Chris Cole</t>
  </si>
  <si>
    <t>Jeremy Hopper</t>
  </si>
  <si>
    <t>Dave Sturgeon</t>
  </si>
  <si>
    <t>Neil Westaway</t>
  </si>
  <si>
    <t>Maximilian Jenner</t>
  </si>
  <si>
    <t xml:space="preserve">Darren Jenkinson </t>
  </si>
  <si>
    <t>Sytze Rijpkema</t>
  </si>
  <si>
    <t>Juan Alonso Tirado</t>
  </si>
  <si>
    <t>Alf Olav Kalvik</t>
  </si>
  <si>
    <t>Danny Allen</t>
  </si>
  <si>
    <t>John Kang</t>
  </si>
  <si>
    <t>China Sneed</t>
  </si>
  <si>
    <t>Steven Beaudry</t>
  </si>
  <si>
    <t>William Beyersdorf</t>
  </si>
  <si>
    <t>Keegan Weatherhead</t>
  </si>
  <si>
    <t>Dan Berger</t>
  </si>
  <si>
    <t>Thebiggoldfish Lebowski</t>
  </si>
  <si>
    <t>Michael Davis</t>
  </si>
  <si>
    <t>Benjamin Boardman</t>
  </si>
  <si>
    <t>Olivier Perrier-Maurel</t>
  </si>
  <si>
    <t>George Thomas</t>
  </si>
  <si>
    <t>Greg Smith</t>
  </si>
  <si>
    <t>Matt Sparks</t>
  </si>
  <si>
    <t>Stéphane Patenaude</t>
  </si>
  <si>
    <t>Alex Hargreaves</t>
  </si>
  <si>
    <t>Damian Navarro Mas</t>
  </si>
  <si>
    <t>Jason Galvas</t>
  </si>
  <si>
    <t>Alec Boyle</t>
  </si>
  <si>
    <t>Jacob Shahar</t>
  </si>
  <si>
    <t>Sean Bender</t>
  </si>
  <si>
    <t>Sara Sulava</t>
  </si>
  <si>
    <t>Felix Stauch</t>
  </si>
  <si>
    <t>Murray Hoad</t>
  </si>
  <si>
    <t>James Hunter</t>
  </si>
  <si>
    <t>Simon Loader</t>
  </si>
  <si>
    <t>Arthia Deakins</t>
  </si>
  <si>
    <t>jared lopez</t>
  </si>
  <si>
    <t>Sebastian Neidhardt</t>
  </si>
  <si>
    <t>Lukas-Sebastian Becker</t>
  </si>
  <si>
    <t>Andrea Satta</t>
  </si>
  <si>
    <t>Javier Senent</t>
  </si>
  <si>
    <t>Nate Williams</t>
  </si>
  <si>
    <t>James Amundson</t>
  </si>
  <si>
    <t>Zoltán Urbin</t>
  </si>
  <si>
    <t>Larry Walsh</t>
  </si>
  <si>
    <t>Addison Childress</t>
  </si>
  <si>
    <t xml:space="preserve">Nick Atkinson </t>
  </si>
  <si>
    <t>Damien Stenerson</t>
  </si>
  <si>
    <t>Vicente Gomez Macias</t>
  </si>
  <si>
    <t>Shane Galvin</t>
  </si>
  <si>
    <t>Pablo Sanchez</t>
  </si>
  <si>
    <t>Byron Smith</t>
  </si>
  <si>
    <t>Aasa Timonen</t>
  </si>
  <si>
    <t>Seth Muscarella</t>
  </si>
  <si>
    <t>Amber Patterson</t>
  </si>
  <si>
    <t>Andres Mares</t>
  </si>
  <si>
    <t>Darrell Martens</t>
  </si>
  <si>
    <t>Armin Dobler</t>
  </si>
  <si>
    <t>Elliot Marshall</t>
  </si>
  <si>
    <t>Nathan Pater</t>
  </si>
  <si>
    <t>Daniel Cutillas</t>
  </si>
  <si>
    <t>Anthony Tarrant</t>
  </si>
  <si>
    <t>Oscar Miranda</t>
  </si>
  <si>
    <t>Phillipe Kellione</t>
  </si>
  <si>
    <t>Dale Tabbitt</t>
  </si>
  <si>
    <t>Clayton Long</t>
  </si>
  <si>
    <t>Henrik Salomonsen</t>
  </si>
  <si>
    <t>Sascha Nuhn</t>
  </si>
  <si>
    <t>Jake Hicks</t>
  </si>
  <si>
    <t>Luke Beaumont</t>
  </si>
  <si>
    <t>Sylvio Both</t>
  </si>
  <si>
    <t>Andrew Brennen</t>
  </si>
  <si>
    <t>toki toki</t>
  </si>
  <si>
    <t>James Callahan</t>
  </si>
  <si>
    <t>Dylan King</t>
  </si>
  <si>
    <t>Geoff Wilmington</t>
  </si>
  <si>
    <t>Gibranth Alonso</t>
  </si>
  <si>
    <t>Joseph Catterall</t>
  </si>
  <si>
    <t>Niels Van Veen</t>
  </si>
  <si>
    <t>Martin Rawes</t>
  </si>
  <si>
    <t>Erin Miller</t>
  </si>
  <si>
    <t>Billy Elliott</t>
  </si>
  <si>
    <t>Nathan Hugill</t>
  </si>
  <si>
    <t>Heather Cotter</t>
  </si>
  <si>
    <t>Ringer Ringerson</t>
  </si>
  <si>
    <t>Deon Watson</t>
  </si>
  <si>
    <t>Chase Pombert</t>
  </si>
  <si>
    <t>Corey Bennett</t>
  </si>
  <si>
    <t>Aidan Petancic</t>
  </si>
  <si>
    <t>Winrik Hawley</t>
  </si>
  <si>
    <t>Mat Oswald-Haggett</t>
  </si>
  <si>
    <t>Pascual Fernandez Calvo</t>
  </si>
  <si>
    <t>David García</t>
  </si>
  <si>
    <t>Adam Eastment</t>
  </si>
  <si>
    <t>Tamara Todic</t>
  </si>
  <si>
    <t>Marc-Andre Houle</t>
  </si>
  <si>
    <t>Llorenç Frances</t>
  </si>
  <si>
    <t>Malte Haack</t>
  </si>
  <si>
    <t>Gaetano Saraiello</t>
  </si>
  <si>
    <t>Gus Brown</t>
  </si>
  <si>
    <t>Charlie Blanton</t>
  </si>
  <si>
    <t>Paul Macedo</t>
  </si>
  <si>
    <t>Chris Spindler</t>
  </si>
  <si>
    <t>Ole Christian Alvstad</t>
  </si>
  <si>
    <t>Rob Cruise</t>
  </si>
  <si>
    <t>Matthew Clarke</t>
  </si>
  <si>
    <t>Steve Randall</t>
  </si>
  <si>
    <t>Tuan Le</t>
  </si>
  <si>
    <t>Jon Martin Gloppestad Abrahamsen</t>
  </si>
  <si>
    <t>Jordan Tucker</t>
  </si>
  <si>
    <t>Drew McCarron</t>
  </si>
  <si>
    <t>Sergi Melia</t>
  </si>
  <si>
    <t>Benjamin Flood</t>
  </si>
  <si>
    <t>Dirk Specht</t>
  </si>
  <si>
    <t>Lorenz Burger</t>
  </si>
  <si>
    <t>Robin Blomqvist</t>
  </si>
  <si>
    <t>Shawn Gleason</t>
  </si>
  <si>
    <t>Michael Brooks</t>
  </si>
  <si>
    <t>Pel Pearcey</t>
  </si>
  <si>
    <t>Andrew Sievert</t>
  </si>
  <si>
    <t>James Preston</t>
  </si>
  <si>
    <t>adri marquez</t>
  </si>
  <si>
    <t>Stefano Ottonello</t>
  </si>
  <si>
    <t>Andy Zielinski</t>
  </si>
  <si>
    <t>Liam Downie</t>
  </si>
  <si>
    <t>Cody Newlin</t>
  </si>
  <si>
    <t>Wayne Rendell</t>
  </si>
  <si>
    <t>Tracy Tracey</t>
  </si>
  <si>
    <t>Paul Gibson</t>
  </si>
  <si>
    <t>Danny Neumann</t>
  </si>
  <si>
    <t>Caleb Flores</t>
  </si>
  <si>
    <t>Lindsay Noble</t>
  </si>
  <si>
    <t>Andrew Simmons</t>
  </si>
  <si>
    <t>Jake Wright</t>
  </si>
  <si>
    <t>David Plotkin</t>
  </si>
  <si>
    <t>Oskar Brännström</t>
  </si>
  <si>
    <t>Rasmus Eriksson</t>
  </si>
  <si>
    <t>James Graham</t>
  </si>
  <si>
    <t>sam wright</t>
  </si>
  <si>
    <t>Matt Chioma</t>
  </si>
  <si>
    <t>Sebastien O'Donoughue</t>
  </si>
  <si>
    <t>Owyn Abram</t>
  </si>
  <si>
    <t>Andrew White</t>
  </si>
  <si>
    <t>Jason Venter</t>
  </si>
  <si>
    <t>Jack Maiden</t>
  </si>
  <si>
    <t>ben flug</t>
  </si>
  <si>
    <t>Maxim van Soelen</t>
  </si>
  <si>
    <t>Austin Cameron</t>
  </si>
  <si>
    <t>Pablo Ãlvarez Pérez</t>
  </si>
  <si>
    <t>Emil Sundqvist</t>
  </si>
  <si>
    <t>Andrej Hren</t>
  </si>
  <si>
    <t>Seth Feather</t>
  </si>
  <si>
    <t>Spare Player</t>
  </si>
  <si>
    <t>Juha Kovero</t>
  </si>
  <si>
    <t>Manny Walters</t>
  </si>
  <si>
    <t>Ken Patrick Oftedal</t>
  </si>
  <si>
    <t>brian carpenter</t>
  </si>
  <si>
    <t>Juan Ci</t>
  </si>
  <si>
    <t>Jeff Lyons</t>
  </si>
  <si>
    <t>Keian Randall</t>
  </si>
  <si>
    <t>Jayden Deren</t>
  </si>
  <si>
    <t>Erling Vikane</t>
  </si>
  <si>
    <t>Benjamin Willacy</t>
  </si>
  <si>
    <t>Anthony Arias</t>
  </si>
  <si>
    <t>Luis Amorós</t>
  </si>
  <si>
    <t>Nick Williams</t>
  </si>
  <si>
    <t>Justin Blackford</t>
  </si>
  <si>
    <t>Dave Fatkin</t>
  </si>
  <si>
    <t>Ryan Thompson</t>
  </si>
  <si>
    <t>Jonah White</t>
  </si>
  <si>
    <t>Rafa Roca Simo</t>
  </si>
  <si>
    <t>Bye Buster</t>
  </si>
  <si>
    <t>Adam Chabot</t>
  </si>
  <si>
    <t>Ian Hobby</t>
  </si>
  <si>
    <t>Steve Phillips</t>
  </si>
  <si>
    <t>Raul García Vela</t>
  </si>
  <si>
    <t>BYE PLAYER</t>
  </si>
  <si>
    <t>Jeffery Randall</t>
  </si>
  <si>
    <t>Gregory Matthews</t>
  </si>
  <si>
    <t>antonio spadea</t>
  </si>
  <si>
    <t>Michael Greenstien</t>
  </si>
  <si>
    <t>Tim Silver</t>
  </si>
  <si>
    <t>Gavin Meier</t>
  </si>
  <si>
    <t>Tom Roberts</t>
  </si>
  <si>
    <t>Raistlin Mccalmant</t>
  </si>
  <si>
    <t>Paul Brezina</t>
  </si>
  <si>
    <t>Josh Caten</t>
  </si>
  <si>
    <t>Karl Stallman</t>
  </si>
  <si>
    <t>Charles Beliveau</t>
  </si>
  <si>
    <t>James Atwell</t>
  </si>
  <si>
    <t>Callum McKendry</t>
  </si>
  <si>
    <t>Kyle Booth</t>
  </si>
  <si>
    <t>William Rowerdink</t>
  </si>
  <si>
    <t>Rickyjoe Alumbaugh</t>
  </si>
  <si>
    <t>Chuck Cordivano</t>
  </si>
  <si>
    <t>Jack Rush-LaRue</t>
  </si>
  <si>
    <t>Maciej Zubrzynski</t>
  </si>
  <si>
    <t>Cameron Tait</t>
  </si>
  <si>
    <t>George Wichter</t>
  </si>
  <si>
    <t>Kyle Evans</t>
  </si>
  <si>
    <t>Luke Ingram</t>
  </si>
  <si>
    <t>Bye Bye</t>
  </si>
  <si>
    <t>Danny Ajandi</t>
  </si>
  <si>
    <t>Dan Wilding</t>
  </si>
  <si>
    <t>Nicole Eliste</t>
  </si>
  <si>
    <t>steven cámara</t>
  </si>
  <si>
    <t>Bryan Llufire</t>
  </si>
  <si>
    <t>Thomas Tallaksen</t>
  </si>
  <si>
    <t>Ferenc Major</t>
  </si>
  <si>
    <t>Richard Cross</t>
  </si>
  <si>
    <t>Louis Liao</t>
  </si>
  <si>
    <t>Miquel Piza</t>
  </si>
  <si>
    <t>Juan Jose Garrido</t>
  </si>
  <si>
    <t>Bryan Swepston</t>
  </si>
  <si>
    <t>Jonathan Lovett</t>
  </si>
  <si>
    <t>Luke Henderson</t>
  </si>
  <si>
    <t>Callum Jubb</t>
  </si>
  <si>
    <t>Milo Scherzinger</t>
  </si>
  <si>
    <t>Jason DeCaire</t>
  </si>
  <si>
    <t>John DeSalvo</t>
  </si>
  <si>
    <t>Dylan Grindle</t>
  </si>
  <si>
    <t>Luke Revelle</t>
  </si>
  <si>
    <t>John Mullins</t>
  </si>
  <si>
    <t>Dominic Etienne</t>
  </si>
  <si>
    <t>Luis Moreno Frison</t>
  </si>
  <si>
    <t>Logan Everich</t>
  </si>
  <si>
    <t>Amir Hayek</t>
  </si>
  <si>
    <t>Gabriel Boling</t>
  </si>
  <si>
    <t>Shem O'Brien</t>
  </si>
  <si>
    <t>Daniel Kliem</t>
  </si>
  <si>
    <t>Will Smith</t>
  </si>
  <si>
    <t>Stefano Mosca</t>
  </si>
  <si>
    <t>christopher nelson</t>
  </si>
  <si>
    <t>Gordon Landefeld</t>
  </si>
  <si>
    <t>Stryder Francis</t>
  </si>
  <si>
    <t>Sean Harrison</t>
  </si>
  <si>
    <t>David Althouse</t>
  </si>
  <si>
    <t>Josh Griffiths</t>
  </si>
  <si>
    <t>James Kennedy</t>
  </si>
  <si>
    <t>Ravn Kristensen Lie</t>
  </si>
  <si>
    <t>Preston Rhodes</t>
  </si>
  <si>
    <t>AJ F</t>
  </si>
  <si>
    <t>Benjamin Wiley</t>
  </si>
  <si>
    <t>Guillermo Burgos castreño</t>
  </si>
  <si>
    <t>Alana Webber</t>
  </si>
  <si>
    <t>Amit Sharma</t>
  </si>
  <si>
    <t>Jenny Lyons</t>
  </si>
  <si>
    <t>Alex Frederick</t>
  </si>
  <si>
    <t>Shuwan Simmons</t>
  </si>
  <si>
    <t>Asgeir Auestad</t>
  </si>
  <si>
    <t>Jimmy Levinsson</t>
  </si>
  <si>
    <t>Zack Bolien</t>
  </si>
  <si>
    <t>Diego Redondo</t>
  </si>
  <si>
    <t>Brian Kwiatkowski</t>
  </si>
  <si>
    <t>Eddie Ruiz</t>
  </si>
  <si>
    <t>Reed Mitchell</t>
  </si>
  <si>
    <t>Hjalmar Edlund</t>
  </si>
  <si>
    <t>thomas Wimble</t>
  </si>
  <si>
    <t>Kristopher Lyman</t>
  </si>
  <si>
    <t>Justyn Pollock</t>
  </si>
  <si>
    <t>Alexander Moss</t>
  </si>
  <si>
    <t>Bastien Boudreau</t>
  </si>
  <si>
    <t>Maurizio Truzzi</t>
  </si>
  <si>
    <t>Pat Noon</t>
  </si>
  <si>
    <t>Benjamin Westlake</t>
  </si>
  <si>
    <t>Jacob James</t>
  </si>
  <si>
    <t>Tyler Bonn</t>
  </si>
  <si>
    <t>Evan Ross</t>
  </si>
  <si>
    <t>Matteo Tambone</t>
  </si>
  <si>
    <t>Matteo *</t>
  </si>
  <si>
    <t>Matteo Carta</t>
  </si>
  <si>
    <t xml:space="preserve">Steve  Phillips </t>
  </si>
  <si>
    <t>José Antonio el tio carry</t>
  </si>
  <si>
    <t>Miguel Vaquero</t>
  </si>
  <si>
    <t>Terry Roberts</t>
  </si>
  <si>
    <t>Austin Farnum</t>
  </si>
  <si>
    <t>James Ouzts</t>
  </si>
  <si>
    <t>Christopher Anderson</t>
  </si>
  <si>
    <t>Justin Ettinger</t>
  </si>
  <si>
    <t>Bob Pizzano</t>
  </si>
  <si>
    <t>Dylan Wolf</t>
  </si>
  <si>
    <t>Adrian Green</t>
  </si>
  <si>
    <t>Benjamin Trinowitz</t>
  </si>
  <si>
    <t>Mr Bye</t>
  </si>
  <si>
    <t>Tyr Johansson</t>
  </si>
  <si>
    <t>Mr. Bye</t>
  </si>
  <si>
    <t>Sebastian Wetzel</t>
  </si>
  <si>
    <t>John Hickman</t>
  </si>
  <si>
    <t>Steven Masters</t>
  </si>
  <si>
    <t>Angelo Ricucci</t>
  </si>
  <si>
    <t>Cameron Becker</t>
  </si>
  <si>
    <t>Nathan Osterdal</t>
  </si>
  <si>
    <t>Shaun Vandergoot</t>
  </si>
  <si>
    <t>Kenn Hogentogler</t>
  </si>
  <si>
    <t>Anna Lawrence</t>
  </si>
  <si>
    <t>Francesco Romani</t>
  </si>
  <si>
    <t>Michael Genoni</t>
  </si>
  <si>
    <t>Isaac Meers</t>
  </si>
  <si>
    <t>Kyle Hall</t>
  </si>
  <si>
    <t>Adrian Mills</t>
  </si>
  <si>
    <t>Ian Joslyn</t>
  </si>
  <si>
    <t>Tyler Rabb</t>
  </si>
  <si>
    <t>Raymond Pulliam</t>
  </si>
  <si>
    <t>Ted Seabolt</t>
  </si>
  <si>
    <t>Jared Brinkhurst</t>
  </si>
  <si>
    <t>Fred Willis</t>
  </si>
  <si>
    <t>Martin Žíla</t>
  </si>
  <si>
    <t>Henry Hunt</t>
  </si>
  <si>
    <t>Cole Elledge</t>
  </si>
  <si>
    <t>Meikel Dieck</t>
  </si>
  <si>
    <t>Ryan Scott</t>
  </si>
  <si>
    <t>Peter Bradley</t>
  </si>
  <si>
    <t>Nicholas Moffatt</t>
  </si>
  <si>
    <t>Jerrold Sharp</t>
  </si>
  <si>
    <t>Carl sundqvist</t>
  </si>
  <si>
    <t>Grady Bollas</t>
  </si>
  <si>
    <t>Brandon Krider</t>
  </si>
  <si>
    <t>Jorge Sánchez</t>
  </si>
  <si>
    <t>Roy Marius Helgeland</t>
  </si>
  <si>
    <t>Nevin Hair</t>
  </si>
  <si>
    <t>matthew jones</t>
  </si>
  <si>
    <t>Matthew Quilty</t>
  </si>
  <si>
    <t>Jack Fearon</t>
  </si>
  <si>
    <t>Liam Milljour</t>
  </si>
  <si>
    <t>Justin Jurchen</t>
  </si>
  <si>
    <t>Josh Georges</t>
  </si>
  <si>
    <t>Niklas Fällman</t>
  </si>
  <si>
    <t>Ed Morgan</t>
  </si>
  <si>
    <t>Colby Pate</t>
  </si>
  <si>
    <t>Fed Hiebert</t>
  </si>
  <si>
    <t>Gavin Dorrigan</t>
  </si>
  <si>
    <t>Rebecca Mellqvist</t>
  </si>
  <si>
    <t>Ryan Newman</t>
  </si>
  <si>
    <t>Will Corcoran</t>
  </si>
  <si>
    <t>Alejandro Ortega</t>
  </si>
  <si>
    <t>Alun McGlinchey</t>
  </si>
  <si>
    <t>Michael Cox</t>
  </si>
  <si>
    <t>Thomas König</t>
  </si>
  <si>
    <t>Juliet Dymond</t>
  </si>
  <si>
    <t>Niccolo Da Ronco</t>
  </si>
  <si>
    <t>Aaron Schmidt</t>
  </si>
  <si>
    <t>Mario San roman</t>
  </si>
  <si>
    <t>Adam Singh</t>
  </si>
  <si>
    <t>Jared Angus</t>
  </si>
  <si>
    <t>Karol Acosta</t>
  </si>
  <si>
    <t>Rob Appleton</t>
  </si>
  <si>
    <t>Guillermo Rodriguez</t>
  </si>
  <si>
    <t>Gracie Perry</t>
  </si>
  <si>
    <t>Caylin Cates</t>
  </si>
  <si>
    <t>Olivier Rousseau</t>
  </si>
  <si>
    <t>Zach Cole</t>
  </si>
  <si>
    <t>Swanger Harborth</t>
  </si>
  <si>
    <t>Craig King</t>
  </si>
  <si>
    <t>Riley Marler</t>
  </si>
  <si>
    <t>Mark Halvorsen</t>
  </si>
  <si>
    <t>David Stephens</t>
  </si>
  <si>
    <t>jesus seiya .</t>
  </si>
  <si>
    <t>Robert Jones</t>
  </si>
  <si>
    <t>Ian Walker</t>
  </si>
  <si>
    <t>Sahiba Mann</t>
  </si>
  <si>
    <t>Bye Round</t>
  </si>
  <si>
    <t>Pablo Sánchez García</t>
  </si>
  <si>
    <t>Ronnie Thompson</t>
  </si>
  <si>
    <t>Jessica Kwiatkowski</t>
  </si>
  <si>
    <t>Jeremy Crowder</t>
  </si>
  <si>
    <t>Heath Ashby-king</t>
  </si>
  <si>
    <t>Robyn Mcmullen</t>
  </si>
  <si>
    <t>Marko Knehtl</t>
  </si>
  <si>
    <t>Tyler McLaren</t>
  </si>
  <si>
    <t>Chris Cabaniss</t>
  </si>
  <si>
    <t>Heather Wolfe</t>
  </si>
  <si>
    <t>Gareth Thomas (UK)</t>
  </si>
  <si>
    <t>Ian Howlett</t>
  </si>
  <si>
    <t>Rosa "sunshine" Izquierdo</t>
  </si>
  <si>
    <t>Raelin Gott</t>
  </si>
  <si>
    <t>Dallas Sigurdur</t>
  </si>
  <si>
    <t>Zachary Powell</t>
  </si>
  <si>
    <t>Hilary Brown</t>
  </si>
  <si>
    <t>Sydnee Burgess</t>
  </si>
  <si>
    <t>Tom Matthias</t>
  </si>
  <si>
    <t>Tyler Barfknecht</t>
  </si>
  <si>
    <t>Austin Parisi</t>
  </si>
  <si>
    <t>Gerard Grasa</t>
  </si>
  <si>
    <t>Iñigo Estevez</t>
  </si>
  <si>
    <t>Pete L</t>
  </si>
  <si>
    <t>Johan Afonso</t>
  </si>
  <si>
    <t>Devyn LaPointe</t>
  </si>
  <si>
    <t>Ian Ralph</t>
  </si>
  <si>
    <t>Graeme Wallace</t>
  </si>
  <si>
    <t>Filippo Lanfranchi</t>
  </si>
  <si>
    <t>Stevie Baer</t>
  </si>
  <si>
    <t>Jessy Lyons</t>
  </si>
  <si>
    <t>Jaret Arnett</t>
  </si>
  <si>
    <t>Mykel Viruet</t>
  </si>
  <si>
    <t>Dylan Haiav</t>
  </si>
  <si>
    <t>David Brault</t>
  </si>
  <si>
    <t>Ray Pace</t>
  </si>
  <si>
    <t>Sam Todd</t>
  </si>
  <si>
    <t>Taylor Bond</t>
  </si>
  <si>
    <t>Matt Abbott</t>
  </si>
  <si>
    <t>Mose Walker</t>
  </si>
  <si>
    <t>Kelly Ammon</t>
  </si>
  <si>
    <t>Bill Inglis</t>
  </si>
  <si>
    <t>Nicola Casarotto</t>
  </si>
  <si>
    <t>Matthew Robertson</t>
  </si>
  <si>
    <t>Chris Tataryn</t>
  </si>
  <si>
    <t>Aidan Whicher</t>
  </si>
  <si>
    <t>Chris Wolfe</t>
  </si>
  <si>
    <t>William Portillo</t>
  </si>
  <si>
    <t>Luke Atkinson</t>
  </si>
  <si>
    <t>Will Fahye</t>
  </si>
  <si>
    <t>Ãdám Király</t>
  </si>
  <si>
    <t>Alec Anders</t>
  </si>
  <si>
    <t>Francesco Caselunghe</t>
  </si>
  <si>
    <t>Stephen Kappas</t>
  </si>
  <si>
    <t>Neill Caughey</t>
  </si>
  <si>
    <t>Don Roche</t>
  </si>
  <si>
    <t>Calvin Poe</t>
  </si>
  <si>
    <t>Michael Gavala</t>
  </si>
  <si>
    <t>Filippo Susini</t>
  </si>
  <si>
    <t>Alex Hill</t>
  </si>
  <si>
    <t>Christopher Morin</t>
  </si>
  <si>
    <t>Felix Hingston</t>
  </si>
  <si>
    <t>John Workman jr.</t>
  </si>
  <si>
    <t>Anthony Bradley</t>
  </si>
  <si>
    <t>Kendall McKenzie</t>
  </si>
  <si>
    <t>Massimo Gaffuri</t>
  </si>
  <si>
    <t>Ian White</t>
  </si>
  <si>
    <t>Connor Booth</t>
  </si>
  <si>
    <t>Jules Nguyen</t>
  </si>
  <si>
    <t>Ray Ortiz</t>
  </si>
  <si>
    <t>Emrik Skarin</t>
  </si>
  <si>
    <t>Mike Egan</t>
  </si>
  <si>
    <t>Steven England</t>
  </si>
  <si>
    <t>Luna Warnock</t>
  </si>
  <si>
    <t>Jordan Aitken</t>
  </si>
  <si>
    <t>Nacho Ruiz</t>
  </si>
  <si>
    <t>Mark Warner</t>
  </si>
  <si>
    <t>Dakota Smith</t>
  </si>
  <si>
    <t>Stephen Pawulski</t>
  </si>
  <si>
    <t>Lorenzo Bondavalli</t>
  </si>
  <si>
    <t>Jacob McCoy</t>
  </si>
  <si>
    <t>Ramsey Joseph</t>
  </si>
  <si>
    <t>Brendan Dominguez</t>
  </si>
  <si>
    <t>Tariq Petersson</t>
  </si>
  <si>
    <t>Hayden LaBoucane</t>
  </si>
  <si>
    <t>The Ringer</t>
  </si>
  <si>
    <t>Michael Mumich</t>
  </si>
  <si>
    <t>Jack Black</t>
  </si>
  <si>
    <t>Chris Facer</t>
  </si>
  <si>
    <t>Michael Healy</t>
  </si>
  <si>
    <t>Brendan Kelly</t>
  </si>
  <si>
    <t>Natascha Lachowitz</t>
  </si>
  <si>
    <t>Kurt Haselbeck</t>
  </si>
  <si>
    <t>Travis Titchenell</t>
  </si>
  <si>
    <t>Emma Pryke</t>
  </si>
  <si>
    <t>Zachary Schlichting</t>
  </si>
  <si>
    <t>Alex Rainey</t>
  </si>
  <si>
    <t>Daniel Caton</t>
  </si>
  <si>
    <t>Michael Dennis</t>
  </si>
  <si>
    <t>Patrick Noon</t>
  </si>
  <si>
    <t>Zacharie Fluet</t>
  </si>
  <si>
    <t>Andrew Nguyen</t>
  </si>
  <si>
    <t>Carl Kennard</t>
  </si>
  <si>
    <t>Michael Casaregola</t>
  </si>
  <si>
    <t>Antonio Di Sarno</t>
  </si>
  <si>
    <t>Shem Oâ€™Brien</t>
  </si>
  <si>
    <t>Jason Dowley</t>
  </si>
  <si>
    <t>Buddy Lane</t>
  </si>
  <si>
    <t>kevin leblanc</t>
  </si>
  <si>
    <t>Garett Veilleux</t>
  </si>
  <si>
    <t>Ben Mcchesney</t>
  </si>
  <si>
    <t>Paul Coram</t>
  </si>
  <si>
    <t>Kevin Pointer</t>
  </si>
  <si>
    <t>Brennon Eley</t>
  </si>
  <si>
    <t>Eric Jennett</t>
  </si>
  <si>
    <t>Guillaume Cathelineau</t>
  </si>
  <si>
    <t>Alberto "Pintorbarbudo" Jordan Campos</t>
  </si>
  <si>
    <t>Jonathan Chamberlin</t>
  </si>
  <si>
    <t>Christine Coram</t>
  </si>
  <si>
    <t>Jakoby Bird</t>
  </si>
  <si>
    <t>Dan Couturier</t>
  </si>
  <si>
    <t xml:space="preserve">Ben Collier </t>
  </si>
  <si>
    <t>Stu Liming</t>
  </si>
  <si>
    <t>Julian Becker</t>
  </si>
  <si>
    <t>Davide De Rossi</t>
  </si>
  <si>
    <t>Mark Manganaro</t>
  </si>
  <si>
    <t>David Gonnerman</t>
  </si>
  <si>
    <t>Joshua Handley</t>
  </si>
  <si>
    <t>Jessica Schimmoller</t>
  </si>
  <si>
    <t>Sean Holtzman</t>
  </si>
  <si>
    <t>Robert Caudill</t>
  </si>
  <si>
    <t>Jacob Dove</t>
  </si>
  <si>
    <t>Michael Doss</t>
  </si>
  <si>
    <t>Grant Fraser</t>
  </si>
  <si>
    <t>Uli Hussal</t>
  </si>
  <si>
    <t>Zackary Storey</t>
  </si>
  <si>
    <t>Callum Smith</t>
  </si>
  <si>
    <t>joey schwengler</t>
  </si>
  <si>
    <t>Alan Sheehan</t>
  </si>
  <si>
    <t>Scott Reed</t>
  </si>
  <si>
    <t>Christopher Medina</t>
  </si>
  <si>
    <t>Patrick Garrido</t>
  </si>
  <si>
    <t>Nico Kugler</t>
  </si>
  <si>
    <t>Jody Stubblefield</t>
  </si>
  <si>
    <t>Scott Baker</t>
  </si>
  <si>
    <t>John Howard</t>
  </si>
  <si>
    <t>Kelvin Moseling</t>
  </si>
  <si>
    <t>Tory Smith</t>
  </si>
  <si>
    <t>Gavin Lovett</t>
  </si>
  <si>
    <t>William Gosselin</t>
  </si>
  <si>
    <t>Brad Klimpsch</t>
  </si>
  <si>
    <t>Marco serafini</t>
  </si>
  <si>
    <t>Tony Indurante</t>
  </si>
  <si>
    <t>Frank Becker</t>
  </si>
  <si>
    <t>Joe Markham</t>
  </si>
  <si>
    <t>Lauren Zacharakis</t>
  </si>
  <si>
    <t>John Franklin</t>
  </si>
  <si>
    <t>Craig Anderson</t>
  </si>
  <si>
    <t>Sam Jones</t>
  </si>
  <si>
    <t>Oscar Arce</t>
  </si>
  <si>
    <t>Braedon Smith</t>
  </si>
  <si>
    <t>Marcus Milljour</t>
  </si>
  <si>
    <t>Rochelle Miller</t>
  </si>
  <si>
    <t>Julio Wayne</t>
  </si>
  <si>
    <t>James Beeden</t>
  </si>
  <si>
    <t>Martin Griggs</t>
  </si>
  <si>
    <t>Scott Moss</t>
  </si>
  <si>
    <t>James Cassidy</t>
  </si>
  <si>
    <t>Alex Bigon</t>
  </si>
  <si>
    <t>Shane Tapson</t>
  </si>
  <si>
    <t>Anthony Indurante</t>
  </si>
  <si>
    <t>Max Kroenlein</t>
  </si>
  <si>
    <t>Lucy Moore</t>
  </si>
  <si>
    <t>Nina Murney</t>
  </si>
  <si>
    <t>Paul Applebaum</t>
  </si>
  <si>
    <t>Madelin Grohmann</t>
  </si>
  <si>
    <t>Felix Michelsson</t>
  </si>
  <si>
    <t>Kevin Harrington</t>
  </si>
  <si>
    <t>Bobby Trentham</t>
  </si>
  <si>
    <t>Mark Ocampo</t>
  </si>
  <si>
    <t>Tadhg Webber</t>
  </si>
  <si>
    <t>Carl Martin Rosenberg</t>
  </si>
  <si>
    <t>Brandon Prouty</t>
  </si>
  <si>
    <t>Martin Francoeur</t>
  </si>
  <si>
    <t>Lewis Romo</t>
  </si>
  <si>
    <t>Joseph Mackay</t>
  </si>
  <si>
    <t>Tre Rebstock</t>
  </si>
  <si>
    <t>Xeomar Hawkins</t>
  </si>
  <si>
    <t>Mcnear Shane</t>
  </si>
  <si>
    <t>Ringer Ringer</t>
  </si>
  <si>
    <t>Nick Trinh</t>
  </si>
  <si>
    <t>Matthew Soaper</t>
  </si>
  <si>
    <t>Milan Kríž</t>
  </si>
  <si>
    <t>David Dvorak</t>
  </si>
  <si>
    <t>Jeremiah Gavlak</t>
  </si>
  <si>
    <t>Guy Kowalchick</t>
  </si>
  <si>
    <t>Change</t>
  </si>
  <si>
    <t>K Factor</t>
  </si>
  <si>
    <t>Bity</t>
  </si>
  <si>
    <t>Jerbo</t>
  </si>
  <si>
    <t>José Manuel Ortega</t>
  </si>
  <si>
    <t>Juanci</t>
  </si>
  <si>
    <t>Jukio Tortosa</t>
  </si>
  <si>
    <t>Porti</t>
  </si>
  <si>
    <t>Raul Soriano</t>
  </si>
  <si>
    <t>Dimitri Hochard</t>
  </si>
  <si>
    <t>Keegan De Leon</t>
  </si>
  <si>
    <t>The Evergreen Hunt</t>
  </si>
  <si>
    <t>Erik Wibe</t>
  </si>
  <si>
    <t>Fawsi Honorary Vedeld</t>
  </si>
  <si>
    <t>Kavalos Lance</t>
  </si>
  <si>
    <t>Frode Steen</t>
  </si>
  <si>
    <t>Harald Gimse</t>
  </si>
  <si>
    <t>Knut Vedeld</t>
  </si>
  <si>
    <t>Nicolai Ingdahl</t>
  </si>
  <si>
    <t>Rannveig Gaarden</t>
  </si>
  <si>
    <t>Sindre Kjølvang</t>
  </si>
  <si>
    <t>Thomas Jørgensen</t>
  </si>
  <si>
    <t>Thomas Øyre Øygard</t>
  </si>
  <si>
    <t>Torbjørn mario Leistad</t>
  </si>
  <si>
    <t>Tom Lomax</t>
  </si>
  <si>
    <t>WB Adams</t>
  </si>
  <si>
    <t>Sean Newsome</t>
  </si>
  <si>
    <t>Trash Man</t>
  </si>
  <si>
    <t>Anthony Hernandez</t>
  </si>
  <si>
    <t>Joseph Adovasio</t>
  </si>
  <si>
    <t>Juan Zetino</t>
  </si>
  <si>
    <t>Ruination Brotherhood</t>
  </si>
  <si>
    <t>Josh Aitkens</t>
  </si>
  <si>
    <t>Deathstench Drove</t>
  </si>
  <si>
    <t>Wade Shaw</t>
  </si>
  <si>
    <t>Anthony Leule</t>
  </si>
  <si>
    <t>Mark Turner</t>
  </si>
  <si>
    <t>Timothy Scott</t>
  </si>
  <si>
    <t>Kevin Abercrombie</t>
  </si>
  <si>
    <t>Luke Miller</t>
  </si>
  <si>
    <t>Alex Vavreck</t>
  </si>
  <si>
    <t>Greg Greenfield</t>
  </si>
  <si>
    <t>Callum Brown</t>
  </si>
  <si>
    <t>Andrew Dodsworth</t>
  </si>
  <si>
    <t>Matt Hewerdine</t>
  </si>
  <si>
    <t>Bob van Emmerik</t>
  </si>
  <si>
    <t>Joachim Åhs</t>
  </si>
  <si>
    <t>Alexander Korling</t>
  </si>
  <si>
    <t>Dave Mckenzie</t>
  </si>
  <si>
    <t>Liam Jones</t>
  </si>
  <si>
    <t>Average WoElo</t>
  </si>
  <si>
    <t>Average WOElo</t>
  </si>
  <si>
    <t>% Variance to Average 400 Elo</t>
  </si>
  <si>
    <t>Revised Win Rate</t>
  </si>
  <si>
    <t>700+</t>
  </si>
  <si>
    <t>600-699</t>
  </si>
  <si>
    <t>500-599</t>
  </si>
  <si>
    <t>400-499</t>
  </si>
  <si>
    <t>&lt;400</t>
  </si>
  <si>
    <t>Win Rates</t>
  </si>
  <si>
    <t>Win Rates (Elo)</t>
  </si>
  <si>
    <t>Popularity (Rated) - Rough Estimate due to drop outs</t>
  </si>
  <si>
    <t>Formula</t>
  </si>
  <si>
    <t>Values</t>
  </si>
  <si>
    <t>Total Players</t>
  </si>
  <si>
    <t>500+ Rated Players</t>
  </si>
  <si>
    <t>First Time Event Players (Rookies)</t>
  </si>
  <si>
    <t>check</t>
  </si>
  <si>
    <t>Faction (Players)</t>
  </si>
  <si>
    <t>Elite</t>
  </si>
  <si>
    <t>Rookies</t>
  </si>
  <si>
    <t>Rookie</t>
  </si>
  <si>
    <t>4+ Wins</t>
  </si>
  <si>
    <t>3 Wins</t>
  </si>
  <si>
    <t>2 Wins</t>
  </si>
  <si>
    <t>1 Win</t>
  </si>
  <si>
    <t>0 Wins</t>
  </si>
  <si>
    <t>Fabien %</t>
  </si>
  <si>
    <t>Players with Positive Results</t>
  </si>
  <si>
    <t>%</t>
  </si>
  <si>
    <t>5 Wins</t>
  </si>
  <si>
    <t>TWIP</t>
  </si>
  <si>
    <t>Others</t>
  </si>
  <si>
    <t>Full House (5 Wins from 5 Rounds)</t>
  </si>
  <si>
    <t>Tournaments in Winning Position (4 wins from 4 Rounds)</t>
  </si>
  <si>
    <t>3 Wins in the First 3 Rounds</t>
  </si>
  <si>
    <t>Positive Result after 5 Rounds</t>
  </si>
  <si>
    <t>Warscroll</t>
  </si>
  <si>
    <t>Lord Kroak</t>
  </si>
  <si>
    <t>Ripperdactyl Chief</t>
  </si>
  <si>
    <t>Saurus Astrolith Bearer</t>
  </si>
  <si>
    <t>Saurus Oldblood (</t>
  </si>
  <si>
    <t>Saurus Oldblood on Carnosaur</t>
  </si>
  <si>
    <t>Saurus Scar-veteran on Aggradon</t>
  </si>
  <si>
    <t>Saurus Scar-veteran on Carnosaur</t>
  </si>
  <si>
    <t>Skink Oracle on Troglodon</t>
  </si>
  <si>
    <t>Skink Starpriest</t>
  </si>
  <si>
    <t>Skink Starseer</t>
  </si>
  <si>
    <t>Slann Starmaster</t>
  </si>
  <si>
    <t>Stegadon Chief</t>
  </si>
  <si>
    <t>Terradon Chief</t>
  </si>
  <si>
    <t>Hunters of Huanchi with Dartpipes</t>
  </si>
  <si>
    <t>Hunters of Huanchi with Starstone Bolas</t>
  </si>
  <si>
    <t>Kroxigor (</t>
  </si>
  <si>
    <t>Kroxigor Warspawned</t>
  </si>
  <si>
    <t>Saurus Guard</t>
  </si>
  <si>
    <t>Saurus Warriors</t>
  </si>
  <si>
    <t>Skinks</t>
  </si>
  <si>
    <t>Aggradon Lancers</t>
  </si>
  <si>
    <t>Raptadon Chargers</t>
  </si>
  <si>
    <t>Raptadon Hunters</t>
  </si>
  <si>
    <t>Ripperdactyl Riders</t>
  </si>
  <si>
    <t>Terradon Riders</t>
  </si>
  <si>
    <t>Spawn of Chotec</t>
  </si>
  <si>
    <t>Terrawings</t>
  </si>
  <si>
    <t>Bastiladon with Ark of Sotek</t>
  </si>
  <si>
    <t>Bastiladon with Solar Engine</t>
  </si>
  <si>
    <t>Engine of the Gods</t>
  </si>
  <si>
    <t>Stegadon (</t>
  </si>
  <si>
    <t>Games Featured</t>
  </si>
  <si>
    <t>Aspiring Deathbringer</t>
  </si>
  <si>
    <t>Bloodmaster, Herald of Khorne</t>
  </si>
  <si>
    <t>Bloodsecrator</t>
  </si>
  <si>
    <t>Bloodstoker</t>
  </si>
  <si>
    <t>Bloodthirster of Insensate Rage</t>
  </si>
  <si>
    <t>Bloodthirster of Unfettered Fury</t>
  </si>
  <si>
    <t>Exalted Deathbringer</t>
  </si>
  <si>
    <t>Herald of Khorne on Blood Throne</t>
  </si>
  <si>
    <t>Karanak</t>
  </si>
  <si>
    <t>Lord of Khorne on Juggernaut</t>
  </si>
  <si>
    <t>Mighty Lord of Khorne</t>
  </si>
  <si>
    <t>Realmgore Ritualist</t>
  </si>
  <si>
    <t>Skarbrand</t>
  </si>
  <si>
    <t>Skarr Bloodwrath</t>
  </si>
  <si>
    <t>Skullgrinder</t>
  </si>
  <si>
    <t>Skullmaster, Herald of Khorne</t>
  </si>
  <si>
    <t>Skulltaker</t>
  </si>
  <si>
    <t>Slaughterpriest</t>
  </si>
  <si>
    <t>Wrath of Khorne Bloodthirster</t>
  </si>
  <si>
    <t>Blood Warriors</t>
  </si>
  <si>
    <t>Bloodletters</t>
  </si>
  <si>
    <t>Bloodreavers</t>
  </si>
  <si>
    <t>Claws of Karanak</t>
  </si>
  <si>
    <t>Skullreapers</t>
  </si>
  <si>
    <t>Wrathmongers</t>
  </si>
  <si>
    <t>Bloodcrushers</t>
  </si>
  <si>
    <t>Mighty Skullcrushers</t>
  </si>
  <si>
    <t>Flesh Hounds</t>
  </si>
  <si>
    <t>Khorgorath</t>
  </si>
  <si>
    <t>Skull Cannon</t>
  </si>
  <si>
    <t>Beastlord</t>
  </si>
  <si>
    <t>Doombull</t>
  </si>
  <si>
    <t>Dragon Ogor Shaggoth</t>
  </si>
  <si>
    <t>Great Bray-Shaman</t>
  </si>
  <si>
    <t>Bestigors</t>
  </si>
  <si>
    <t>Bullgors</t>
  </si>
  <si>
    <t>Ungor Raiders</t>
  </si>
  <si>
    <t>Ungors</t>
  </si>
  <si>
    <t>Centigors</t>
  </si>
  <si>
    <t>Dragon Ogors</t>
  </si>
  <si>
    <t>Beasts of Chaos Chaos Spawn</t>
  </si>
  <si>
    <t>Chaos Warhounds</t>
  </si>
  <si>
    <t>Cockatrice</t>
  </si>
  <si>
    <t>Razorgor</t>
  </si>
  <si>
    <t>Chaos Gargant</t>
  </si>
  <si>
    <t>Chimera</t>
  </si>
  <si>
    <t>Cygor</t>
  </si>
  <si>
    <t>Ghorgon</t>
  </si>
  <si>
    <t>Jabberslythe</t>
  </si>
  <si>
    <t>Tuskgor Chariots</t>
  </si>
  <si>
    <t>Kragnos, the End of Empires</t>
  </si>
  <si>
    <t>Maniak Weirdnob</t>
  </si>
  <si>
    <t>Savage Big Boss</t>
  </si>
  <si>
    <t>Wardokk</t>
  </si>
  <si>
    <t>Wurrgog Prophet</t>
  </si>
  <si>
    <t>Savage Big Stabbas</t>
  </si>
  <si>
    <t>Savage Orruk Arrowboyz</t>
  </si>
  <si>
    <t>Savage Orruk Morboyz</t>
  </si>
  <si>
    <t>Savage Orruks</t>
  </si>
  <si>
    <t>Savage Boarboy Maniaks</t>
  </si>
  <si>
    <t>Savage Boarboys</t>
  </si>
  <si>
    <t>Alchemite Warforger</t>
  </si>
  <si>
    <t>Assassin</t>
  </si>
  <si>
    <t>Battlemage (</t>
  </si>
  <si>
    <t>Battlemage on Celestial Hurricanum</t>
  </si>
  <si>
    <t>Battlemage on Griffon</t>
  </si>
  <si>
    <t>Battlemage on Luminark of Hysh</t>
  </si>
  <si>
    <t>Black Ark Fleetmaster</t>
  </si>
  <si>
    <t>Callis and Toll</t>
  </si>
  <si>
    <t>Cogsmith</t>
  </si>
  <si>
    <t>Doralia ven Denst</t>
  </si>
  <si>
    <t>Dreadlord on Black Dragon</t>
  </si>
  <si>
    <t>Freeguild Cavalier-Marshal</t>
  </si>
  <si>
    <t>Freeguild Marshal and Relic Envoy</t>
  </si>
  <si>
    <t>Freeguild Marshal on Griffon</t>
  </si>
  <si>
    <t>Fusil-Major on Ogor Warhulk</t>
  </si>
  <si>
    <t>Galen ven Denst</t>
  </si>
  <si>
    <t>Pontifex Zenestra</t>
  </si>
  <si>
    <t>Runelord</t>
  </si>
  <si>
    <t>Sorceress (</t>
  </si>
  <si>
    <t>Sorceress on Black Dragon</t>
  </si>
  <si>
    <t>Steam Tank Commander</t>
  </si>
  <si>
    <t>Tahlia Vedra</t>
  </si>
  <si>
    <t>Warden King</t>
  </si>
  <si>
    <t>Black Ark Corsairs</t>
  </si>
  <si>
    <t>Black Guard</t>
  </si>
  <si>
    <t>Bleakswords</t>
  </si>
  <si>
    <t>Darkshards</t>
  </si>
  <si>
    <t>Dreadspears</t>
  </si>
  <si>
    <t>Executioners</t>
  </si>
  <si>
    <t>Flagellants</t>
  </si>
  <si>
    <t>Freeguild Command Corps</t>
  </si>
  <si>
    <t>Freeguild Fusiliers</t>
  </si>
  <si>
    <t>Freeguild Steelhelms</t>
  </si>
  <si>
    <t>Hammerers</t>
  </si>
  <si>
    <t>Ironbreakers</t>
  </si>
  <si>
    <t>Irondrakes</t>
  </si>
  <si>
    <t>Longbeards</t>
  </si>
  <si>
    <t>Toll's Companions</t>
  </si>
  <si>
    <t>Wildercorps Hunters</t>
  </si>
  <si>
    <t>Dark Riders</t>
  </si>
  <si>
    <t>Drakespawn Knights</t>
  </si>
  <si>
    <t>Freeguild Cavaliers</t>
  </si>
  <si>
    <t>Kharibdyss</t>
  </si>
  <si>
    <t>War Hydra</t>
  </si>
  <si>
    <t>Celestial Hurricanum</t>
  </si>
  <si>
    <t>Drakespawn Chariot</t>
  </si>
  <si>
    <t>Gyrobomber</t>
  </si>
  <si>
    <t>Gyrocopter</t>
  </si>
  <si>
    <t>Ironweld Great Cannon</t>
  </si>
  <si>
    <t>Luminark of Hysh</t>
  </si>
  <si>
    <t>Scourgerunner Chariot</t>
  </si>
  <si>
    <t>Steam Tank (</t>
  </si>
  <si>
    <t>Blood Sisters</t>
  </si>
  <si>
    <t>Morathi-Khaine</t>
  </si>
  <si>
    <t>The Shadow Queen</t>
  </si>
  <si>
    <t>Khinerai Heartrenders</t>
  </si>
  <si>
    <t>Melusai Ironscale</t>
  </si>
  <si>
    <t>Blood Stalkers</t>
  </si>
  <si>
    <t>Doomfire Warlocks</t>
  </si>
  <si>
    <t>Hag Queen (</t>
  </si>
  <si>
    <t>Witch Aelves with Paired Scians</t>
  </si>
  <si>
    <t>Hag Queen on Cauldron of Blood</t>
  </si>
  <si>
    <t>Sisters of Slaughter with Bladed Bucklers</t>
  </si>
  <si>
    <t>Bloodwrack Medusa</t>
  </si>
  <si>
    <t>Khainite Shadowstalkers</t>
  </si>
  <si>
    <t>Slaughter Queen on Cauldron of Blood</t>
  </si>
  <si>
    <t>High Gladiatrix</t>
  </si>
  <si>
    <t>Witch Aelves with Bladed Bucklers</t>
  </si>
  <si>
    <t>Bloodwrack Shrine</t>
  </si>
  <si>
    <t>Krethusa the Croneseer</t>
  </si>
  <si>
    <t>Slaughter Queen (</t>
  </si>
  <si>
    <t>Khinerai Lifetakers</t>
  </si>
  <si>
    <t>Avatar of Khaine</t>
  </si>
  <si>
    <t>Sisters of Slaughter with Sacrifical Knives</t>
  </si>
  <si>
    <t>Changecaster, Herald of Tzeentch</t>
  </si>
  <si>
    <t>Curseling, Eye of Tzeentch</t>
  </si>
  <si>
    <t>Fateskimmer, Herald of Tzeentch</t>
  </si>
  <si>
    <t>Gaunt Summoner (</t>
  </si>
  <si>
    <t>Gaunt Summoner on Disc of Tzeentch</t>
  </si>
  <si>
    <t>Kairos Fateweaver</t>
  </si>
  <si>
    <t>Lord of Change</t>
  </si>
  <si>
    <t>Magister (</t>
  </si>
  <si>
    <t>Magister on Disc of Tzeentch</t>
  </si>
  <si>
    <t>Ogroid Thaumaturge</t>
  </si>
  <si>
    <t>The Changeling</t>
  </si>
  <si>
    <t>Tzaangor Shaman</t>
  </si>
  <si>
    <t>Blue Horrors and Brimstone Horrors</t>
  </si>
  <si>
    <t>Exalted Flamer of Tzeentch</t>
  </si>
  <si>
    <t>Flamers of Tzeentch</t>
  </si>
  <si>
    <t>Jade Obelisk</t>
  </si>
  <si>
    <t>Kairic Acolytes</t>
  </si>
  <si>
    <t>Pink Horrors</t>
  </si>
  <si>
    <t>Tzaangor Enlightened (</t>
  </si>
  <si>
    <t>Tzaangors</t>
  </si>
  <si>
    <t>Tzaangor Enlightened on Discs of Tzeentch</t>
  </si>
  <si>
    <t>Tzaangor Skyfires</t>
  </si>
  <si>
    <t>Chaos Spawn of Tzeentch</t>
  </si>
  <si>
    <t>Screamers of Tzeentch</t>
  </si>
  <si>
    <t>Burning Chariot of Tzeentch</t>
  </si>
  <si>
    <t>Abhorrant Archregent</t>
  </si>
  <si>
    <t>Abhorrant Cardinal</t>
  </si>
  <si>
    <t>Abhorrant Ghoul King (</t>
  </si>
  <si>
    <t>Abhorrant Ghoul King on Royal Terrorgheist</t>
  </si>
  <si>
    <t>Abhorrant Ghoul King on Royal Zombie Dragon</t>
  </si>
  <si>
    <t>Abhorrant Gorewarden</t>
  </si>
  <si>
    <t>Crypt Haunter Courtier</t>
  </si>
  <si>
    <t>Crypt Infernal Courtier</t>
  </si>
  <si>
    <t>Grand Justice Gormayne</t>
  </si>
  <si>
    <t>Marrowscroll Herald</t>
  </si>
  <si>
    <t>Nagash</t>
  </si>
  <si>
    <t>Royal Decapitator</t>
  </si>
  <si>
    <t>Ushoran, Mortarch of Delusion</t>
  </si>
  <si>
    <t>Varghulf Courtier</t>
  </si>
  <si>
    <t>Crypt Flayers</t>
  </si>
  <si>
    <t>Crypt Ghouls</t>
  </si>
  <si>
    <t>Crypt Horrors</t>
  </si>
  <si>
    <t>Cryptguard</t>
  </si>
  <si>
    <t>Royal Beastflayers</t>
  </si>
  <si>
    <t>Morbheg Knights</t>
  </si>
  <si>
    <t>Royal Terrorgheist</t>
  </si>
  <si>
    <t>Royal Zombie Dragon</t>
  </si>
  <si>
    <t>Auric Runemaster</t>
  </si>
  <si>
    <t>Auric Hearthguard</t>
  </si>
  <si>
    <t>Hearthguard Berzerkers with Flamestrike Poleaxes</t>
  </si>
  <si>
    <t>Vulkite Berzerkers with Fyresteel Weapons</t>
  </si>
  <si>
    <t>Auric Runesmiter</t>
  </si>
  <si>
    <t>Vulkite Berzerkers with Bladed Slingshields</t>
  </si>
  <si>
    <t>Auric Runefather on Magmadroth</t>
  </si>
  <si>
    <t>Vulkyn Flameseekers</t>
  </si>
  <si>
    <t>Hearthguard Berzerker with Berzerker Broadaxes</t>
  </si>
  <si>
    <t>Grimwrath Berzerker</t>
  </si>
  <si>
    <t>Auric Runefather</t>
  </si>
  <si>
    <t>Auric Runesmiter on Magmadroth</t>
  </si>
  <si>
    <t>Auric Runeson on Magmadroth</t>
  </si>
  <si>
    <t>Grimhold Exile</t>
  </si>
  <si>
    <t>Battlesmith</t>
  </si>
  <si>
    <t>Auric Flamekeeper</t>
  </si>
  <si>
    <t>Doomseeker</t>
  </si>
  <si>
    <t>Auric Runeson</t>
  </si>
  <si>
    <t>Win % Without</t>
  </si>
  <si>
    <t>Win % (With)</t>
  </si>
  <si>
    <t>Games Without</t>
  </si>
  <si>
    <t>Rockgut Troggoths</t>
  </si>
  <si>
    <t>Dankhold Troggboss</t>
  </si>
  <si>
    <t>Trugg, the Troggoth King</t>
  </si>
  <si>
    <t>Skragrott, the Loonking</t>
  </si>
  <si>
    <t>Gobbapalooza</t>
  </si>
  <si>
    <t>Boingrot Bounderz</t>
  </si>
  <si>
    <t>Squig Herd</t>
  </si>
  <si>
    <t>Fungoid Cave-Shaman</t>
  </si>
  <si>
    <t>Squigboss with Gnasha-Squig</t>
  </si>
  <si>
    <t>Fellwater Troggoths</t>
  </si>
  <si>
    <t>Dankhold Troggoth</t>
  </si>
  <si>
    <t>Rabble-Rowza</t>
  </si>
  <si>
    <t>Spider Riders</t>
  </si>
  <si>
    <t>Mangler Squigs</t>
  </si>
  <si>
    <t>Sneaky Snufflers</t>
  </si>
  <si>
    <t>Loonboss on Giant Cave Squig</t>
  </si>
  <si>
    <t>Squig Hoppers</t>
  </si>
  <si>
    <t>Loonboss on Mangler Squig</t>
  </si>
  <si>
    <t>Moonclan Stabbas</t>
  </si>
  <si>
    <t>Kragnos</t>
  </si>
  <si>
    <t>Webspinner Shaman (</t>
  </si>
  <si>
    <t>Moonclan Shootas</t>
  </si>
  <si>
    <t>Snarlfang Riders</t>
  </si>
  <si>
    <t>Loonboss (</t>
  </si>
  <si>
    <t>Webspinner Shaman on Arachnarok Spider</t>
  </si>
  <si>
    <t>Skitterstrand Arachnarok</t>
  </si>
  <si>
    <t>Loonsmasha Fanatics</t>
  </si>
  <si>
    <t>Sporesplatta Fanatics</t>
  </si>
  <si>
    <t>Arachnarok Spider with Spiderfang Warparty</t>
  </si>
  <si>
    <t>Arachnarok Spider with Flinger</t>
  </si>
  <si>
    <t>Blissbarb Archers</t>
  </si>
  <si>
    <t>Slickblade Seekers</t>
  </si>
  <si>
    <t>Keeper of Secrets</t>
  </si>
  <si>
    <t>Glutos Orscollion</t>
  </si>
  <si>
    <t>Hellstriders</t>
  </si>
  <si>
    <t>Symbaresh Twinsouls</t>
  </si>
  <si>
    <t>Shalaxi Helbane</t>
  </si>
  <si>
    <t>Daemonettes</t>
  </si>
  <si>
    <t>Shardspeaker of Slaanesh</t>
  </si>
  <si>
    <t>Sigvald</t>
  </si>
  <si>
    <t>Blissbarb Seekers</t>
  </si>
  <si>
    <t>Myrmidesh Painbringers</t>
  </si>
  <si>
    <t>The Masque</t>
  </si>
  <si>
    <t>Fiends</t>
  </si>
  <si>
    <t>Lord of Pain</t>
  </si>
  <si>
    <t>Lord of Hubris</t>
  </si>
  <si>
    <t>Dexcessa</t>
  </si>
  <si>
    <t>Contorted Epitome</t>
  </si>
  <si>
    <t>Slaangor Fiendbloods</t>
  </si>
  <si>
    <t>Infernal Enrapturess</t>
  </si>
  <si>
    <t>Seeker Chariot</t>
  </si>
  <si>
    <t>Synessa</t>
  </si>
  <si>
    <t>Bladebringer, Herald on Exalted Chariot</t>
  </si>
  <si>
    <t>Syll'Esske</t>
  </si>
  <si>
    <t>Hellflayer</t>
  </si>
  <si>
    <t>Akhelian King</t>
  </si>
  <si>
    <t>Akhelian Thrallmaster</t>
  </si>
  <si>
    <t>Eidolon of Mathlann, Aspect of the Sea</t>
  </si>
  <si>
    <t>Eidolon of Mathlann, Aspect of the Storm</t>
  </si>
  <si>
    <t>Isharann Soulrender</t>
  </si>
  <si>
    <t>Isharann Soulscryer</t>
  </si>
  <si>
    <t>Isharann Tidecaster</t>
  </si>
  <si>
    <t>Lotann, Warden of the Soul Ledger</t>
  </si>
  <si>
    <t>Volturnos, High King of the Deep</t>
  </si>
  <si>
    <t>Namarti Reavers</t>
  </si>
  <si>
    <t>Namarti Thralls</t>
  </si>
  <si>
    <t>Akhelian Allopex</t>
  </si>
  <si>
    <t>Akhelian Ishlaen Guard</t>
  </si>
  <si>
    <t>Akhelian Morrsarr Guard</t>
  </si>
  <si>
    <t>Akhelian Leviadon</t>
  </si>
  <si>
    <t>Ardboy Big Boss</t>
  </si>
  <si>
    <t>Gordrakk</t>
  </si>
  <si>
    <t>Megaboss (</t>
  </si>
  <si>
    <t>Megaboss on Maw-Krusha</t>
  </si>
  <si>
    <t>Tuskboss on Maw-grunta</t>
  </si>
  <si>
    <t>Warchanter</t>
  </si>
  <si>
    <t>Weirdnob Shaman</t>
  </si>
  <si>
    <t>Zoggrok Anvilsmasha</t>
  </si>
  <si>
    <t>Ardboyz</t>
  </si>
  <si>
    <t>Brute Ragerz</t>
  </si>
  <si>
    <t>Brutes</t>
  </si>
  <si>
    <t>Weirdbrute Wrekkaz</t>
  </si>
  <si>
    <t>Gore-gruntas</t>
  </si>
  <si>
    <t>Maw-grunta Gougers</t>
  </si>
  <si>
    <t>Maw-grunta with Hakkin' Krew</t>
  </si>
  <si>
    <t>Man-skewer Boltboyz</t>
  </si>
  <si>
    <t>Swampcalla Shaman with Pot-grot</t>
  </si>
  <si>
    <t>Gutrippaz</t>
  </si>
  <si>
    <t>Snatchaboss on Sludgeraker Beast</t>
  </si>
  <si>
    <t>Kruleboyz Monsta-killaz</t>
  </si>
  <si>
    <t>Beast-skewer Killbow</t>
  </si>
  <si>
    <t>Killaboss on Corpse-rippa Vulcha</t>
  </si>
  <si>
    <t>Breaka-boss on Mirebrute Troggoth</t>
  </si>
  <si>
    <t>Hobgrot Slittaz</t>
  </si>
  <si>
    <t>Gobsprakk, the Mouth of Mork</t>
  </si>
  <si>
    <t>Murknob with Belcha-banna</t>
  </si>
  <si>
    <t>Marshcrawla Sloggoth</t>
  </si>
  <si>
    <t>Killaboss on Great Gnashtoof</t>
  </si>
  <si>
    <t>Killaboss with Stab-grot</t>
  </si>
  <si>
    <t>Swampboss Skumdrekk</t>
  </si>
  <si>
    <t>Aether-Khemist</t>
  </si>
  <si>
    <t>Aetheric Navigator</t>
  </si>
  <si>
    <t>Arkanaut Admiral</t>
  </si>
  <si>
    <t>Brokk Grungsson</t>
  </si>
  <si>
    <t>Codewright</t>
  </si>
  <si>
    <t>Drekki Flynt</t>
  </si>
  <si>
    <t>Endrinmaster with Dirigible Suit</t>
  </si>
  <si>
    <t>Endrinmaster with Endrinharness</t>
  </si>
  <si>
    <t>Arkanaut Company</t>
  </si>
  <si>
    <t>Endrinriggers</t>
  </si>
  <si>
    <t>Grundstok Thunderers</t>
  </si>
  <si>
    <t>Skywardens</t>
  </si>
  <si>
    <t>Arkanaut Frigate</t>
  </si>
  <si>
    <t>Arkanaut Ironclad</t>
  </si>
  <si>
    <t>Grundstok Gunhauler</t>
  </si>
  <si>
    <t>Archmage Teclis and Celennar</t>
  </si>
  <si>
    <t>Avalenor</t>
  </si>
  <si>
    <t>Ellania and Ellathor</t>
  </si>
  <si>
    <t>Hurakan Windmage</t>
  </si>
  <si>
    <t>Hurakan Spirit of the Wind</t>
  </si>
  <si>
    <t>Lyrior Uthralle</t>
  </si>
  <si>
    <t>Myari Lightcaller</t>
  </si>
  <si>
    <t>Scinari Calligrave</t>
  </si>
  <si>
    <t>Scinari Cathallar</t>
  </si>
  <si>
    <t>Scinari Enlightener</t>
  </si>
  <si>
    <t>Scinari Loreseeker</t>
  </si>
  <si>
    <t>Sevireth</t>
  </si>
  <si>
    <t>Light of Eltharion</t>
  </si>
  <si>
    <t>Vanari Bannerblade</t>
  </si>
  <si>
    <t>Vanari Lord Regent</t>
  </si>
  <si>
    <t>Vanari Auralan Wardens</t>
  </si>
  <si>
    <t>Alarith Stoneguard</t>
  </si>
  <si>
    <t>Hurakan Windchargers</t>
  </si>
  <si>
    <t>Myari's Purifiers</t>
  </si>
  <si>
    <t>Vanari Auralan Sentinels</t>
  </si>
  <si>
    <t>Vanari Bladelords</t>
  </si>
  <si>
    <t>Vanari Dawnriders</t>
  </si>
  <si>
    <t>Ydrilan Riverblades</t>
  </si>
  <si>
    <t>Alarith Spirit of the Mountain</t>
  </si>
  <si>
    <t>Vanari Starshard Ballista</t>
  </si>
  <si>
    <t>Alarith Stonemage</t>
  </si>
  <si>
    <t>Bloab Rotspawned</t>
  </si>
  <si>
    <t>Great Unclean One</t>
  </si>
  <si>
    <t>Gutrot Spume</t>
  </si>
  <si>
    <t>Harbinger of Decay</t>
  </si>
  <si>
    <t>Horticulous Slimux</t>
  </si>
  <si>
    <t>Lord of Afflictions</t>
  </si>
  <si>
    <t>Lord of Blights</t>
  </si>
  <si>
    <t>Lord of Plagues</t>
  </si>
  <si>
    <t>Morbidex Twiceborn</t>
  </si>
  <si>
    <t>Orghotts Daemonspew</t>
  </si>
  <si>
    <t>Poxbringer, Herald of Nurgle</t>
  </si>
  <si>
    <t>Rotbringer Sorcerer</t>
  </si>
  <si>
    <t>Rotigus</t>
  </si>
  <si>
    <t>Sloppity Bilepiper, Herald of Nurgle</t>
  </si>
  <si>
    <t>Spoilpox Scrivener, Herald of Nurgle</t>
  </si>
  <si>
    <t>The Glottkin</t>
  </si>
  <si>
    <t>Nurglings</t>
  </si>
  <si>
    <t>Plaguebearers</t>
  </si>
  <si>
    <t>Putrid Blightkings</t>
  </si>
  <si>
    <t>Rotmire Creed</t>
  </si>
  <si>
    <t>Plague Drones</t>
  </si>
  <si>
    <t>Pusgoyle Blightlords</t>
  </si>
  <si>
    <t>Beasts of Nurgle</t>
  </si>
  <si>
    <t>Pyregheists</t>
  </si>
  <si>
    <t>Spirit Torment</t>
  </si>
  <si>
    <t>Myrmourn Banshees</t>
  </si>
  <si>
    <t>Grimghast Reapers</t>
  </si>
  <si>
    <t>Knight of Shrouds (</t>
  </si>
  <si>
    <t>Spirit Hosts</t>
  </si>
  <si>
    <t>Cairn Wraith</t>
  </si>
  <si>
    <t>Black Coach</t>
  </si>
  <si>
    <t>Chainrasps</t>
  </si>
  <si>
    <t>Lady Olynder</t>
  </si>
  <si>
    <t>Guardian of Souls</t>
  </si>
  <si>
    <t>Awlrach the Drowner</t>
  </si>
  <si>
    <t>Scriptor Mortis</t>
  </si>
  <si>
    <t>Knight of Shrouds on Ethereal Steed</t>
  </si>
  <si>
    <t>Dreadscythe Harridans</t>
  </si>
  <si>
    <t>Bladegheist Revenants</t>
  </si>
  <si>
    <t>Reikenor the Grimhailer</t>
  </si>
  <si>
    <t>Krulghast Cruciator</t>
  </si>
  <si>
    <t>Lord Executioner</t>
  </si>
  <si>
    <t>Kurdoss Valentian</t>
  </si>
  <si>
    <t>Chainghasts</t>
  </si>
  <si>
    <t>Hexwraiths</t>
  </si>
  <si>
    <t>Craventhrone Guard</t>
  </si>
  <si>
    <t>Dreadblade Harrows</t>
  </si>
  <si>
    <t>Glaivewraith Stalkers</t>
  </si>
  <si>
    <t>Tomb Banshee</t>
  </si>
  <si>
    <t>Kavalos Deathriders</t>
  </si>
  <si>
    <t>Mortisan Soulmason</t>
  </si>
  <si>
    <t>Immortis Guard</t>
  </si>
  <si>
    <t>Katakros</t>
  </si>
  <si>
    <t>Mortek Guard</t>
  </si>
  <si>
    <t>Morghast Harbingers</t>
  </si>
  <si>
    <t>Morghast Archai</t>
  </si>
  <si>
    <t>Liege-Kavalos</t>
  </si>
  <si>
    <t>Mortek Crawler</t>
  </si>
  <si>
    <t>Arkhan the Black</t>
  </si>
  <si>
    <t>Gothizzar Harvester</t>
  </si>
  <si>
    <t>Arch-Kavalos Zandtos</t>
  </si>
  <si>
    <t>Mortisan Ossifector</t>
  </si>
  <si>
    <t>Vokmortian</t>
  </si>
  <si>
    <t>Mortisan Soulreaper</t>
  </si>
  <si>
    <t>Necropolis Stalkers</t>
  </si>
  <si>
    <t>Teratic Cohort</t>
  </si>
  <si>
    <t>Mortisan Boneshaper</t>
  </si>
  <si>
    <t>Bloodpelt Hunter</t>
  </si>
  <si>
    <t>Butcher</t>
  </si>
  <si>
    <t>Firebelly</t>
  </si>
  <si>
    <t>Frostlord on Stonehorn</t>
  </si>
  <si>
    <t>Frostlord on Thundertusk</t>
  </si>
  <si>
    <t>Huskard on Stonehorn</t>
  </si>
  <si>
    <t>Huskard on Thundertusk</t>
  </si>
  <si>
    <t>Icebrow Hunter</t>
  </si>
  <si>
    <t>Slaughtermaster</t>
  </si>
  <si>
    <t>Tyrant</t>
  </si>
  <si>
    <t>Gnoblars</t>
  </si>
  <si>
    <t>Gorger Mawpack</t>
  </si>
  <si>
    <t>Icefall Yhetees</t>
  </si>
  <si>
    <t>Ironguts</t>
  </si>
  <si>
    <t>Leadbelchers</t>
  </si>
  <si>
    <t>Maneaters</t>
  </si>
  <si>
    <t>Ogor Gluttons</t>
  </si>
  <si>
    <t>Mournfang Pack</t>
  </si>
  <si>
    <t>Frost Sabres</t>
  </si>
  <si>
    <t>Stonehorn Beastriders</t>
  </si>
  <si>
    <t>Thundertusk Beastriders</t>
  </si>
  <si>
    <t>Gnoblar Scraplauncher</t>
  </si>
  <si>
    <t>Ironblaster</t>
  </si>
  <si>
    <t>Great Mawpot</t>
  </si>
  <si>
    <t>Mawpit</t>
  </si>
  <si>
    <t>Belladamma Volga</t>
  </si>
  <si>
    <t>Bloodseeker Palanquin</t>
  </si>
  <si>
    <t>Cado Ezechiar</t>
  </si>
  <si>
    <t>Coven Throne</t>
  </si>
  <si>
    <t>Gorslav the Gravekeeper</t>
  </si>
  <si>
    <t>Ivya Volga</t>
  </si>
  <si>
    <t>Kritza, the Rat Prince</t>
  </si>
  <si>
    <t>Lady Annika</t>
  </si>
  <si>
    <t>Lauka Vai</t>
  </si>
  <si>
    <t>Mannfred von Carstein</t>
  </si>
  <si>
    <t>Mortis Engine</t>
  </si>
  <si>
    <t>Necromancer</t>
  </si>
  <si>
    <t>Neferata</t>
  </si>
  <si>
    <t>Prince Vhordrai</t>
  </si>
  <si>
    <t>Radukar the Beast</t>
  </si>
  <si>
    <t>Radukar the Wolf</t>
  </si>
  <si>
    <t>Sekhar</t>
  </si>
  <si>
    <t>Torgillius the Chamberlain</t>
  </si>
  <si>
    <t>Vampire Lord (</t>
  </si>
  <si>
    <t>Vampire Lord on Zombie Dragon</t>
  </si>
  <si>
    <t>Vengorian Lord</t>
  </si>
  <si>
    <t>Watch Captain Halgrim</t>
  </si>
  <si>
    <t>Wight King (</t>
  </si>
  <si>
    <t>Wight King on Skeleton Steed</t>
  </si>
  <si>
    <t>Askurgan Trueblades</t>
  </si>
  <si>
    <t>Deadwalker Zombies</t>
  </si>
  <si>
    <t>Deathrattle Skeletons</t>
  </si>
  <si>
    <t>Grave Guard</t>
  </si>
  <si>
    <t>Kosargi Nightguard</t>
  </si>
  <si>
    <t>Vargheists</t>
  </si>
  <si>
    <t>Vyrkos Blood-born</t>
  </si>
  <si>
    <t>Black Knights</t>
  </si>
  <si>
    <t>Blood Knights</t>
  </si>
  <si>
    <t>Dire Wolves</t>
  </si>
  <si>
    <t>Fell Bats</t>
  </si>
  <si>
    <t>Vargskyr</t>
  </si>
  <si>
    <t>Terrorgheist</t>
  </si>
  <si>
    <t>Zombie Dragon</t>
  </si>
  <si>
    <t>Corpse Cart</t>
  </si>
  <si>
    <t>Revenant Draconith</t>
  </si>
  <si>
    <t>Blades of the Hollow King</t>
  </si>
  <si>
    <t>Vampire Lord on Nightmare Steed</t>
  </si>
  <si>
    <t>Wight Lord on Skeletal Steed</t>
  </si>
  <si>
    <t>Barrow Knights</t>
  </si>
  <si>
    <t>Barrow Guard</t>
  </si>
  <si>
    <t>Astreia Solbright</t>
  </si>
  <si>
    <t>Aventis Firestrike</t>
  </si>
  <si>
    <t>Gavriel Sureheart</t>
  </si>
  <si>
    <t>Knight-Heraldor</t>
  </si>
  <si>
    <t>Knight-Incantor</t>
  </si>
  <si>
    <t>Knight-Venator</t>
  </si>
  <si>
    <t>Knight-Zephyros</t>
  </si>
  <si>
    <t>Lord-Arcanum (</t>
  </si>
  <si>
    <t>Lord-Arcanum on Celestial Dracoline</t>
  </si>
  <si>
    <t>Lord-Arcanum on Gryph-Charger</t>
  </si>
  <si>
    <t>Lord-Arcanum on Tauralon</t>
  </si>
  <si>
    <t>Lord-Castellant</t>
  </si>
  <si>
    <t>Lord-Exorcist</t>
  </si>
  <si>
    <t>Lord-Ordinator</t>
  </si>
  <si>
    <t>Castigators</t>
  </si>
  <si>
    <t>Decimators</t>
  </si>
  <si>
    <t>Evocators</t>
  </si>
  <si>
    <t>Judicator with Boltstorm Crossbows</t>
  </si>
  <si>
    <t>Judicators with Skybolt Bows</t>
  </si>
  <si>
    <t>Protectors</t>
  </si>
  <si>
    <t>Retributors</t>
  </si>
  <si>
    <t>Sequitors</t>
  </si>
  <si>
    <t>Evocators on Celestial Dracolines</t>
  </si>
  <si>
    <t>Celestar Ballista</t>
  </si>
  <si>
    <t>Celestant-Prime, Hammer of Sigmar</t>
  </si>
  <si>
    <t>Drakesworn Templar</t>
  </si>
  <si>
    <t>Gardus Steel Soul</t>
  </si>
  <si>
    <t>Ionus Cryptborn, Warden of Lost Souls</t>
  </si>
  <si>
    <t>Iridan the Witness</t>
  </si>
  <si>
    <t>Karazai the Scarred</t>
  </si>
  <si>
    <t>Knight-Azyros</t>
  </si>
  <si>
    <t>Knight-Arcanum</t>
  </si>
  <si>
    <t>Knight-Draconis</t>
  </si>
  <si>
    <t>Knight-Judicator with Gryph Hounds</t>
  </si>
  <si>
    <t>Knight-Questor</t>
  </si>
  <si>
    <t>Knight-Relictor</t>
  </si>
  <si>
    <t>Knight-Vexillor</t>
  </si>
  <si>
    <t>Krondys, Son of Dracothion</t>
  </si>
  <si>
    <t>Lorai, Child of the Abyss</t>
  </si>
  <si>
    <t>Lord-Aquilor</t>
  </si>
  <si>
    <t>Lord-Celestant (</t>
  </si>
  <si>
    <t>Lord-Celestant on Dracoth</t>
  </si>
  <si>
    <t>Lord-Celestant on Stardrake</t>
  </si>
  <si>
    <t>Lord-Commander Bastian Carthalos</t>
  </si>
  <si>
    <t>Lord-Imperatant</t>
  </si>
  <si>
    <t>Lord-Relictor</t>
  </si>
  <si>
    <t>Lord-Terminos</t>
  </si>
  <si>
    <t>Lord-Veritant</t>
  </si>
  <si>
    <t>Lord-Vigilant on Gryph-Stalker</t>
  </si>
  <si>
    <t>Lord-Vigilant on Morrgryph</t>
  </si>
  <si>
    <t>Neave Blacktalon</t>
  </si>
  <si>
    <t>Tornus the Redeemed</t>
  </si>
  <si>
    <t>Vandus Hammerhand</t>
  </si>
  <si>
    <t>Yndrasta, the Celestial Spear</t>
  </si>
  <si>
    <t>Annihilators (</t>
  </si>
  <si>
    <t>Annihilators with Meteoric Grandhammers</t>
  </si>
  <si>
    <t>Liberators</t>
  </si>
  <si>
    <t>Neave's Companions</t>
  </si>
  <si>
    <t>Praetors</t>
  </si>
  <si>
    <t>Prosecutors</t>
  </si>
  <si>
    <t>Questor Soulsworn</t>
  </si>
  <si>
    <t>Reclusians</t>
  </si>
  <si>
    <t>Stormcoven</t>
  </si>
  <si>
    <t>Vanguard-Hunters</t>
  </si>
  <si>
    <t>Vanguard-Raptors with Hurricane Crossbows</t>
  </si>
  <si>
    <t>Vanguard-Raptors with Longstrike Crossbows</t>
  </si>
  <si>
    <t>Vanquishers</t>
  </si>
  <si>
    <t>Vigilors</t>
  </si>
  <si>
    <t>Vindictors</t>
  </si>
  <si>
    <t>Dracothian Guard Concussors</t>
  </si>
  <si>
    <t>Dracothian Guard Desolators</t>
  </si>
  <si>
    <t>Dracothian Guard Fulminators</t>
  </si>
  <si>
    <t>Dracothian Guard Tempestors</t>
  </si>
  <si>
    <t>Stormstrike Palladors</t>
  </si>
  <si>
    <t>Vanguard-Palladors with Shock Handaxes</t>
  </si>
  <si>
    <t>Vanguard-Palladors with Starstrike Javelins</t>
  </si>
  <si>
    <t>Aetherwings</t>
  </si>
  <si>
    <t>Gryph-Hounds</t>
  </si>
  <si>
    <t>Stormdrake Guard</t>
  </si>
  <si>
    <t>Stormstrike Chariot</t>
  </si>
  <si>
    <t>Arch-Warlock</t>
  </si>
  <si>
    <t>Clawlord (</t>
  </si>
  <si>
    <t>Clawlord on Gnaw-beast</t>
  </si>
  <si>
    <t>Deathmaster</t>
  </si>
  <si>
    <t>Grey Seer (</t>
  </si>
  <si>
    <t>Grey Seer on Screaming Bell</t>
  </si>
  <si>
    <t>Krittok Foulblade</t>
  </si>
  <si>
    <t>Lord Skreech Verminking</t>
  </si>
  <si>
    <t>Master Moulder</t>
  </si>
  <si>
    <t>Plague Priest on Plague Furnace</t>
  </si>
  <si>
    <t>Thanquol on Boneripper</t>
  </si>
  <si>
    <t>Verminlord Corruptor</t>
  </si>
  <si>
    <t>Verminlord Deceiver</t>
  </si>
  <si>
    <t>Verminlord Warbringer</t>
  </si>
  <si>
    <t>Verminlord Warpseer</t>
  </si>
  <si>
    <t>Vizzik Skour, Prophet of the Horned Rat</t>
  </si>
  <si>
    <t>Warlock Bombardier</t>
  </si>
  <si>
    <t>Warlock Engineer</t>
  </si>
  <si>
    <t>Warlock Galvaneer</t>
  </si>
  <si>
    <t>Acolyte Globadiers</t>
  </si>
  <si>
    <t>Clanrats</t>
  </si>
  <si>
    <t>Night Runners</t>
  </si>
  <si>
    <t>Plague Monks</t>
  </si>
  <si>
    <t>Plaguepack</t>
  </si>
  <si>
    <t>Rat Ogors</t>
  </si>
  <si>
    <t>Ratling Gun</t>
  </si>
  <si>
    <t>Stormfiends</t>
  </si>
  <si>
    <t>Stormvermin</t>
  </si>
  <si>
    <t>Warpfire Thrower</t>
  </si>
  <si>
    <t>Warplock Jezzails</t>
  </si>
  <si>
    <t>Warpvolt Scourgers</t>
  </si>
  <si>
    <t>Brood Terror</t>
  </si>
  <si>
    <t>Hell Pit Abomination</t>
  </si>
  <si>
    <t>Doom-Flayers</t>
  </si>
  <si>
    <t>Doomwheel</t>
  </si>
  <si>
    <t>Plagueclaw</t>
  </si>
  <si>
    <t>Ratling Warpblaster</t>
  </si>
  <si>
    <t>Warp Lightning Cannon</t>
  </si>
  <si>
    <t>Warp-Grinder</t>
  </si>
  <si>
    <t>King Brodd</t>
  </si>
  <si>
    <t>Gatebreaker Mega-Gargant</t>
  </si>
  <si>
    <t>Warstomper Mega-Gargant</t>
  </si>
  <si>
    <t>Mancrusher Gargant</t>
  </si>
  <si>
    <t>Kraken-eater Mega-Gargant</t>
  </si>
  <si>
    <t>Beast-smasher Mega-Gargant</t>
  </si>
  <si>
    <t>Mancrusher Mob</t>
  </si>
  <si>
    <t>Abraxia, Spear of the Everchosen</t>
  </si>
  <si>
    <t>Archaon, the Everchosen</t>
  </si>
  <si>
    <t>Be'lakor, the Dark Master</t>
  </si>
  <si>
    <t>Centaurion Marshal</t>
  </si>
  <si>
    <t>Chaos Lord (</t>
  </si>
  <si>
    <t>Chaos Lord on Daemonic Mount</t>
  </si>
  <si>
    <t>Chaos Lord on Karkadrak</t>
  </si>
  <si>
    <t>Chaos Lord on Manticore</t>
  </si>
  <si>
    <t>Chaos Sorcerer Lord (</t>
  </si>
  <si>
    <t>Chaos Sorcerer Lord on Manticore</t>
  </si>
  <si>
    <t>Chaos Warshrine</t>
  </si>
  <si>
    <t>Daemon Prince</t>
  </si>
  <si>
    <t>Darkoath Chieftain</t>
  </si>
  <si>
    <t>Darkoath Chieftain on Warsteed</t>
  </si>
  <si>
    <t>Darkoath Warqueen</t>
  </si>
  <si>
    <t>Eternus, Blade of the First Prince</t>
  </si>
  <si>
    <t>Exalted Hero of Chaos</t>
  </si>
  <si>
    <t>Gunnar Brand</t>
  </si>
  <si>
    <t>Ogroid Myrmidon</t>
  </si>
  <si>
    <t>Singri Brand</t>
  </si>
  <si>
    <t>Chaos Chosen</t>
  </si>
  <si>
    <t>Chaos Furies</t>
  </si>
  <si>
    <t>Chaos Legionnaires</t>
  </si>
  <si>
    <t>Chaos Warriors</t>
  </si>
  <si>
    <t>Darkoath Marauders</t>
  </si>
  <si>
    <t>Darkoath Savagers</t>
  </si>
  <si>
    <t>Ogroid Theridons</t>
  </si>
  <si>
    <t>The Oathsworn Kin</t>
  </si>
  <si>
    <t>Chaos Knights</t>
  </si>
  <si>
    <t>Darkoath Fellriders</t>
  </si>
  <si>
    <t>Varanguard</t>
  </si>
  <si>
    <t>Chaos Spawn</t>
  </si>
  <si>
    <t>Darkoath Wilderfiend</t>
  </si>
  <si>
    <t>Raptoryx</t>
  </si>
  <si>
    <t>Fomoroid Crusher</t>
  </si>
  <si>
    <t>Mindstealer Sphiranx</t>
  </si>
  <si>
    <t>Mutalith Vortex Beast</t>
  </si>
  <si>
    <t>Slaughterbrute</t>
  </si>
  <si>
    <t>Soul Grinder</t>
  </si>
  <si>
    <t>Chaos Chariot</t>
  </si>
  <si>
    <t>Gorebeast Chariot</t>
  </si>
  <si>
    <t>Alarielle the Everqueen</t>
  </si>
  <si>
    <t>Arch-revenant</t>
  </si>
  <si>
    <t>Belthanos, First Thorn of Kurnoth</t>
  </si>
  <si>
    <t>Branchwych</t>
  </si>
  <si>
    <t>Drycha Hamadreth</t>
  </si>
  <si>
    <t>Spirit of Durthu</t>
  </si>
  <si>
    <t>The Lady of Vines</t>
  </si>
  <si>
    <t>Treelord (</t>
  </si>
  <si>
    <t>Treelord Ancient</t>
  </si>
  <si>
    <t>Warsong Revenant</t>
  </si>
  <si>
    <t>Dryads</t>
  </si>
  <si>
    <t>Gossamid Archers</t>
  </si>
  <si>
    <t>Kurnoth Hunters with Kurnoth Greatbows</t>
  </si>
  <si>
    <t>Kurnoth Hunters with Kurnoth Greatswords</t>
  </si>
  <si>
    <t>Kurnoth Hunters with Kurnoth Scythes</t>
  </si>
  <si>
    <t>Spite-Revenants</t>
  </si>
  <si>
    <t>The Twistweald</t>
  </si>
  <si>
    <t>Tree-Revenants</t>
  </si>
  <si>
    <t>Revenant Seekers</t>
  </si>
  <si>
    <t>Spiterider Lancers</t>
  </si>
  <si>
    <t>Games Without for 500+ Players</t>
  </si>
  <si>
    <t>Games Featured for 500+ Players</t>
  </si>
  <si>
    <t>Win Rate 500+ Elo (With)</t>
  </si>
  <si>
    <t>Win Rate 500+ Elo (Without)</t>
  </si>
  <si>
    <t>Norgrimm's Rune Throng</t>
  </si>
  <si>
    <t>Saviours of Cinderfall</t>
  </si>
  <si>
    <t>The Coven of Thryx</t>
  </si>
  <si>
    <t>Jerrion's Delegation</t>
  </si>
  <si>
    <t>Squires of the Everchosen</t>
  </si>
  <si>
    <t>The Summerking's Entourage</t>
  </si>
  <si>
    <t>Fjori's Flamebearers</t>
  </si>
  <si>
    <t>Braggit's Bottle-Snatchaz</t>
  </si>
  <si>
    <t>Skulkrik's Loonladz</t>
  </si>
  <si>
    <t>Snerk's Trogg-Fer-Hire</t>
  </si>
  <si>
    <t>The Shinestealaz</t>
  </si>
  <si>
    <t>Exile Scavengers</t>
  </si>
  <si>
    <t>Nurgle's Gift</t>
  </si>
  <si>
    <t>Phulgoth's Shudderhood</t>
  </si>
  <si>
    <t>The Sorrowmourn Choir</t>
  </si>
  <si>
    <t>Regiment of Renown</t>
  </si>
  <si>
    <t xml:space="preserve">Games Played </t>
  </si>
  <si>
    <t>Win Rate %</t>
  </si>
  <si>
    <t>Big Grikk's Kruleshots</t>
  </si>
  <si>
    <t>Da Hurtlin' Hogz</t>
  </si>
  <si>
    <t>Da Kountin' Krew</t>
  </si>
  <si>
    <t>Orruk Warclans</t>
  </si>
  <si>
    <t xml:space="preserve">                                                                                                                                                                                                                                                                                         </t>
  </si>
  <si>
    <t>Enforcers of the Tithe</t>
  </si>
  <si>
    <t>Scions of the Necropolis</t>
  </si>
  <si>
    <t>The Liche's Hand</t>
  </si>
  <si>
    <t>Brand's Oathbound</t>
  </si>
  <si>
    <t>Godmarked Ascendant</t>
  </si>
  <si>
    <t>Goroan Scions</t>
  </si>
  <si>
    <t>Hargax's Pit-Beasts</t>
  </si>
  <si>
    <t>Lord Skaldior's Chosen</t>
  </si>
  <si>
    <t>Odo Godswallow</t>
  </si>
  <si>
    <t>Neferata's Royal Echelon</t>
  </si>
  <si>
    <t>The Sternieste Garrison</t>
  </si>
  <si>
    <t>Veremord's Shamblers</t>
  </si>
  <si>
    <t>The Blacktalons</t>
  </si>
  <si>
    <t>The Horizon Seekers</t>
  </si>
  <si>
    <t>Valnir's Stormwing</t>
  </si>
  <si>
    <t>Elthwin's Thorns</t>
  </si>
  <si>
    <t>The Lost-Song Spirits</t>
  </si>
  <si>
    <t>Krittok's Clawpack</t>
  </si>
  <si>
    <t>Volt-Klaw's Enginecoven</t>
  </si>
  <si>
    <t>BP1</t>
  </si>
  <si>
    <t>BP2</t>
  </si>
  <si>
    <t>BP3</t>
  </si>
  <si>
    <t>BP4</t>
  </si>
  <si>
    <t>BP5</t>
  </si>
  <si>
    <t>Brayblast Trumpet</t>
  </si>
  <si>
    <t>Gnarlstaff of Morghur</t>
  </si>
  <si>
    <t>Slitherwrack Helm</t>
  </si>
  <si>
    <t>Ar'gath, the King of Blades</t>
  </si>
  <si>
    <t>Collar of Contempt</t>
  </si>
  <si>
    <t>Halo of Blood</t>
  </si>
  <si>
    <t>Dokk Juice</t>
  </si>
  <si>
    <t>Glowin' Tattooz</t>
  </si>
  <si>
    <t>Monsta-killa Chompa</t>
  </si>
  <si>
    <t>Brazier of Holy Flame</t>
  </si>
  <si>
    <t>Glimmering</t>
  </si>
  <si>
    <t>Scared Tome</t>
  </si>
  <si>
    <t>Crown of Woe</t>
  </si>
  <si>
    <t>Khainite Pendant</t>
  </si>
  <si>
    <t>Sevenfold Shadow</t>
  </si>
  <si>
    <t>Ambition's End</t>
  </si>
  <si>
    <t>Nine-eyed Tome</t>
  </si>
  <si>
    <t>Wyrdflame Blade</t>
  </si>
  <si>
    <t>Charnel Vestments</t>
  </si>
  <si>
    <t>Heart of the Gargant</t>
  </si>
  <si>
    <t>The Grim Garland</t>
  </si>
  <si>
    <t>Ash-cloud Rune</t>
  </si>
  <si>
    <t>Draught of the Finest Magmalt</t>
  </si>
  <si>
    <t>Droth-helm</t>
  </si>
  <si>
    <t>Backstabber's Blade</t>
  </si>
  <si>
    <t>Leering Gitshield</t>
  </si>
  <si>
    <t>The Clammy Cowl</t>
  </si>
  <si>
    <t>Icon of Infinite Excess</t>
  </si>
  <si>
    <t>Pendant of Slaanesh</t>
  </si>
  <si>
    <t>Threnody Voicebox</t>
  </si>
  <si>
    <t>Armour of the Cythai</t>
  </si>
  <si>
    <t>Delicious Morsels</t>
  </si>
  <si>
    <t>Dritchleech</t>
  </si>
  <si>
    <t>Blazebeard and Sons 'Drakk-Hobbler' Mag-Bolas</t>
  </si>
  <si>
    <t>Celestium Burst-grenade</t>
  </si>
  <si>
    <t>Voidstone Orb</t>
  </si>
  <si>
    <t>Pheonix Stone</t>
  </si>
  <si>
    <t>Silver Wand</t>
  </si>
  <si>
    <t>Waystone</t>
  </si>
  <si>
    <t>Rustfang</t>
  </si>
  <si>
    <t>The Carrion Dirge</t>
  </si>
  <si>
    <t>The Witherstave</t>
  </si>
  <si>
    <t>Covetous Familiar</t>
  </si>
  <si>
    <t>Lightshard of the Harvest Moon</t>
  </si>
  <si>
    <t>Soulfire Ring</t>
  </si>
  <si>
    <t>Elixir of the Frostwyrm</t>
  </si>
  <si>
    <t>Gruesome Trophies</t>
  </si>
  <si>
    <t>The Fang of Ghur</t>
  </si>
  <si>
    <t>Amberbone Whetstone</t>
  </si>
  <si>
    <t>Armour of Gork</t>
  </si>
  <si>
    <t>Trophy Skulls</t>
  </si>
  <si>
    <t>Eye-biter Ash</t>
  </si>
  <si>
    <t>Mork's Eye Pebble</t>
  </si>
  <si>
    <t>Swamp Staff</t>
  </si>
  <si>
    <t>Helm of Tyranny</t>
  </si>
  <si>
    <t>Lode of Saturation</t>
  </si>
  <si>
    <t>Marrowpact</t>
  </si>
  <si>
    <t>Bloodrage Pendant</t>
  </si>
  <si>
    <t>Coatl Familiar</t>
  </si>
  <si>
    <t>Incandescent Rectrices</t>
  </si>
  <si>
    <t>Foulhide</t>
  </si>
  <si>
    <t>Skavenbrew</t>
  </si>
  <si>
    <t>Warpstone Charm</t>
  </si>
  <si>
    <t>Infernal Puppet</t>
  </si>
  <si>
    <t>Realmwarper's Twist-rune</t>
  </si>
  <si>
    <t>The Conqueror's Crown</t>
  </si>
  <si>
    <t>Amberbone Totem</t>
  </si>
  <si>
    <t>Extra-calloused Feet</t>
  </si>
  <si>
    <t>Glowy Lantern</t>
  </si>
  <si>
    <t>Glowy Shield of  Protectiness</t>
  </si>
  <si>
    <t>Kingslaughter Cowl</t>
  </si>
  <si>
    <t>Mantle of Tusk and Horns</t>
  </si>
  <si>
    <t>Amulet of Screams</t>
  </si>
  <si>
    <t>Orb of Enchantment</t>
  </si>
  <si>
    <t>Shard of Night</t>
  </si>
  <si>
    <t>Mirrorshield</t>
  </si>
  <si>
    <t>Null Pendant</t>
  </si>
  <si>
    <t>Quicksilver Draught</t>
  </si>
  <si>
    <t>Crown of Fell Bowers</t>
  </si>
  <si>
    <t>Greenwood Gladius</t>
  </si>
  <si>
    <t>Seed of Rebirth</t>
  </si>
  <si>
    <t>Bestial Cunning</t>
  </si>
  <si>
    <t>Death-grip</t>
  </si>
  <si>
    <t>Propagator of Ruin</t>
  </si>
  <si>
    <t>Favoured of Khorne</t>
  </si>
  <si>
    <t>Firebrand</t>
  </si>
  <si>
    <t>Relentless Hunger</t>
  </si>
  <si>
    <t>Orrible Leer</t>
  </si>
  <si>
    <t>Killa Instinkt</t>
  </si>
  <si>
    <t>One Wiv Da Beast</t>
  </si>
  <si>
    <t>Fiery Temper</t>
  </si>
  <si>
    <t>Grizzled Veteran</t>
  </si>
  <si>
    <t>Master of Ballistics</t>
  </si>
  <si>
    <t>Bathed in Blood</t>
  </si>
  <si>
    <t>Master of Poisons</t>
  </si>
  <si>
    <t>Zealous Orator</t>
  </si>
  <si>
    <t>Cult Demagogue</t>
  </si>
  <si>
    <t>Illusionist</t>
  </si>
  <si>
    <t>Nexus of Fate</t>
  </si>
  <si>
    <t>Cruel Taskmaster</t>
  </si>
  <si>
    <t>Savage Beyond Reason</t>
  </si>
  <si>
    <t>Stronger in Madness</t>
  </si>
  <si>
    <t>Ash-beard</t>
  </si>
  <si>
    <t>Blood of the Berzerker</t>
  </si>
  <si>
    <t>Fiercely Competitive</t>
  </si>
  <si>
    <t>Fight Another Day</t>
  </si>
  <si>
    <t>Loontouched</t>
  </si>
  <si>
    <t>The Clammy Hand</t>
  </si>
  <si>
    <t>Glory Hog</t>
  </si>
  <si>
    <t>Into the Fray</t>
  </si>
  <si>
    <t>Strongest Alone</t>
  </si>
  <si>
    <t>Ancient Pride</t>
  </si>
  <si>
    <t>Hunter of Souls</t>
  </si>
  <si>
    <t>Nightmare Legacy</t>
  </si>
  <si>
    <t>Cunning Fleetmaster</t>
  </si>
  <si>
    <t>Endrinmaestro</t>
  </si>
  <si>
    <t>Grudgebearer</t>
  </si>
  <si>
    <t>Masterful Tactician</t>
  </si>
  <si>
    <t>Paragon of Hysh</t>
  </si>
  <si>
    <t>Perfect Strike</t>
  </si>
  <si>
    <t>Gift of Febrile Frenzy</t>
  </si>
  <si>
    <t>Grandfather's Blessing</t>
  </si>
  <si>
    <t>Overpowering Stench</t>
  </si>
  <si>
    <t>Cloaked in Shadow</t>
  </si>
  <si>
    <t>Ruler of the Spectral Hosts</t>
  </si>
  <si>
    <t>Terrifying Entity</t>
  </si>
  <si>
    <t>Booming Roar</t>
  </si>
  <si>
    <t>Great Gutlord</t>
  </si>
  <si>
    <t>Touched by the Everwinter</t>
  </si>
  <si>
    <t>An Eye For Da Fight</t>
  </si>
  <si>
    <t>Hulking Brute</t>
  </si>
  <si>
    <t>Mega Bossy</t>
  </si>
  <si>
    <t>Backstabba</t>
  </si>
  <si>
    <t>Egomaniak</t>
  </si>
  <si>
    <t>Slippery Skumbag</t>
  </si>
  <si>
    <t>Aura of Sterility</t>
  </si>
  <si>
    <t>Diversionary Tactics</t>
  </si>
  <si>
    <t>Mighty Archaeossian</t>
  </si>
  <si>
    <t>Beastmaster</t>
  </si>
  <si>
    <t>Being of the Stars</t>
  </si>
  <si>
    <t>Reptilian Cunning</t>
  </si>
  <si>
    <t>Scurry Away</t>
  </si>
  <si>
    <t>Short-tempered</t>
  </si>
  <si>
    <t>Skilled Manipulator</t>
  </si>
  <si>
    <t>Deathmonger</t>
  </si>
  <si>
    <t>Favoured of the Pantheon</t>
  </si>
  <si>
    <t>Radiance of Dark Glory</t>
  </si>
  <si>
    <t>Furious Temper</t>
  </si>
  <si>
    <t>Monstrously Tough</t>
  </si>
  <si>
    <t>Rabble Rouser</t>
  </si>
  <si>
    <t>Lash of the Sire</t>
  </si>
  <si>
    <t>Unbending Will</t>
  </si>
  <si>
    <t>Unhinged Rampager</t>
  </si>
  <si>
    <t>Envoy of the Heavens</t>
  </si>
  <si>
    <t>Shock and Awe</t>
  </si>
  <si>
    <t>Staunch Defender</t>
  </si>
  <si>
    <t>Radiant Spirit</t>
  </si>
  <si>
    <t>Spellsinger</t>
  </si>
  <si>
    <t>Warsinger</t>
  </si>
  <si>
    <t>R6</t>
  </si>
  <si>
    <t>Adam Tomeček</t>
  </si>
  <si>
    <t>Anthony Gaillard</t>
  </si>
  <si>
    <t>Benjamin Andreolli</t>
  </si>
  <si>
    <t>Edouard Lebouvier</t>
  </si>
  <si>
    <t>Eirik Søraa</t>
  </si>
  <si>
    <t>Gustav Linderup</t>
  </si>
  <si>
    <t>Guy Julien</t>
  </si>
  <si>
    <t>Jan Tomeček</t>
  </si>
  <si>
    <t>Jonas Ahm</t>
  </si>
  <si>
    <t>Procession of Death</t>
  </si>
  <si>
    <t>Leonid Popov</t>
  </si>
  <si>
    <t>Martin Røhme</t>
  </si>
  <si>
    <t>Martin M</t>
  </si>
  <si>
    <t>Michael Goldschmid</t>
  </si>
  <si>
    <t>Nikita Bashilov</t>
  </si>
  <si>
    <t>Parma bray Jerem</t>
  </si>
  <si>
    <t>Paul Aubel</t>
  </si>
  <si>
    <t>Paulius Laukaitis</t>
  </si>
  <si>
    <t>Rokas Budrys</t>
  </si>
  <si>
    <t>Thibault Peltier-Belhoste</t>
  </si>
  <si>
    <t>Ádám Király</t>
  </si>
  <si>
    <t>Álvaro Barbuelas</t>
  </si>
  <si>
    <t>Cody Warren</t>
  </si>
  <si>
    <t>Shay Warren</t>
  </si>
  <si>
    <t>James O’Brien</t>
  </si>
  <si>
    <t>Andra Ritchie</t>
  </si>
  <si>
    <t>Ayden Vermette</t>
  </si>
  <si>
    <t>Ryan McKay</t>
  </si>
  <si>
    <t>Sam Becigneul</t>
  </si>
  <si>
    <t>Alex Bernobich</t>
  </si>
  <si>
    <t>Allen Thrun</t>
  </si>
  <si>
    <t>Daniel Sceberras</t>
  </si>
  <si>
    <t>Virulent Procession</t>
  </si>
  <si>
    <t>Andrew Davison</t>
  </si>
  <si>
    <t>Andrew Macdivitt</t>
  </si>
  <si>
    <t>Brendan Chamberlain</t>
  </si>
  <si>
    <t>Daniel Neucom</t>
  </si>
  <si>
    <t>Lachlan Whitelaw</t>
  </si>
  <si>
    <t>Max Bailey</t>
  </si>
  <si>
    <t>Samuel Garlejo</t>
  </si>
  <si>
    <t>Timothy Coenradi</t>
  </si>
  <si>
    <t>Zachariah Stant</t>
  </si>
  <si>
    <t>Phil Lennon</t>
  </si>
  <si>
    <t>Mike Essen</t>
  </si>
  <si>
    <t>Zippy Zippy</t>
  </si>
  <si>
    <t>Jack Didlock</t>
  </si>
  <si>
    <t>William Cawdell</t>
  </si>
  <si>
    <t>Kevin Aarstad</t>
  </si>
  <si>
    <t>Trugg's Troggherd</t>
  </si>
  <si>
    <t>Seth Barnica</t>
  </si>
  <si>
    <t>Taylor Anderson</t>
  </si>
  <si>
    <t>Jorge Terceros</t>
  </si>
  <si>
    <t>BP6</t>
  </si>
  <si>
    <t>Jake Downes</t>
  </si>
  <si>
    <t>26th April</t>
  </si>
  <si>
    <t>30th April</t>
  </si>
  <si>
    <t>3rd May</t>
  </si>
  <si>
    <t>Soulblight Gravelords (NEW)</t>
  </si>
  <si>
    <t>Soulblight Gravelords (Old)</t>
  </si>
  <si>
    <t>Soulblight Gravelords (New)</t>
  </si>
  <si>
    <t>Elo Rating</t>
  </si>
  <si>
    <t>https://championshub.app/</t>
  </si>
  <si>
    <t>CAP</t>
  </si>
  <si>
    <t>10th May</t>
  </si>
  <si>
    <t>GER</t>
  </si>
  <si>
    <t>Factions with 5 wins or more</t>
  </si>
  <si>
    <t>Chaos</t>
  </si>
  <si>
    <t>Destruction</t>
  </si>
  <si>
    <t>Order</t>
  </si>
  <si>
    <t>Death</t>
  </si>
  <si>
    <t>Barrow Legion</t>
  </si>
  <si>
    <t>Southern Fried Sigmar GT</t>
  </si>
  <si>
    <t>21st June 2025</t>
  </si>
  <si>
    <t>United States</t>
  </si>
  <si>
    <t>Arena Veterans</t>
  </si>
  <si>
    <t>Mckenzie Ewing</t>
  </si>
  <si>
    <t>Greedy Eaters</t>
  </si>
  <si>
    <t>Chistopher Gropp</t>
  </si>
  <si>
    <t>Champions of Chaos</t>
  </si>
  <si>
    <t>Keving King</t>
  </si>
  <si>
    <t>Wargrove of the Burgeoning</t>
  </si>
  <si>
    <t>Gathering of the Clans</t>
  </si>
  <si>
    <t>Brutefist</t>
  </si>
  <si>
    <t>Richard Lacy</t>
  </si>
  <si>
    <t>Amber Petroff</t>
  </si>
  <si>
    <t>Ermanuel Bautista</t>
  </si>
  <si>
    <t>Wargrove of Everdusk</t>
  </si>
  <si>
    <t>Wade Jacobs</t>
  </si>
  <si>
    <t>Mountain West Classic Grand Tournament '25 - Age of Sigmar</t>
  </si>
  <si>
    <t>Swamphorde Bullies</t>
  </si>
  <si>
    <t>Veteran Cannoneers</t>
  </si>
  <si>
    <t>Flesh-Eater Courts</t>
  </si>
  <si>
    <t>Bigsnikkaz</t>
  </si>
  <si>
    <t>Ethersea Predators</t>
  </si>
  <si>
    <t>The Goretide</t>
  </si>
  <si>
    <t>AOS UK Masters</t>
  </si>
  <si>
    <t>14th June 2025</t>
  </si>
  <si>
    <t>United Kingdom</t>
  </si>
  <si>
    <t>Phillip Springhall</t>
  </si>
  <si>
    <t>Knights of the Crimson Keep</t>
  </si>
  <si>
    <t>Sunbiter Pack</t>
  </si>
  <si>
    <t>Midsomer Mayhem</t>
  </si>
  <si>
    <t>Tom Stephens</t>
  </si>
  <si>
    <t>Chris Cameron</t>
  </si>
  <si>
    <t>Avalon le Fae 2000/2000 pts
Lumineth Realm-lords
Alarith Temple
General's Handbook 2025-26
Drops: 5
Spell Lore - Lore of Hysh
Manifestation Lore - Manifestations of Hysh
Battle Tactic Cards: Attuned to Ghyran, Wrathful Cycles
General's Regiment
Avalenor, The Stoneheart King (410)
• General
Alarith Stoneguard (240)
• Reinforced
Alarith Stoneguard (240)
• Reinforced
Regiment 1
Scinari Cathallar (90)
Regiment 2
Scinari Enlightener (200)
• Silver Wand
• Flawless Commander
Regiment 3
Ellania and Ellathor, Eclipsian Warsages (280)
Scourge of Ghyran The Light of Eltharion (250)
Faction Terrain
Shrine Luminor (20 Points)
Regiments of Renown
Saviours of Cinderfall (270)
Callis and Toll
Toll's Companions
Created with Warhammer Age of Sigmar: The App
App: 1.16.1 | Data: 301</t>
  </si>
  <si>
    <t>SBGL - New Army, Who Dis? 1990/2000 pts
-----
Grand Alliance Death | Soulblight Gravelords | Bacchanal of Blood
General's Handbook 2025-26
Drops: 3
Spell Lore - Lore of Undeath
Manifestation Lore - Manifestations of the Grave
Battle Tactics Cards: Master The Paths and Wrathful Cycles
-----
General's Regiment
Prince Vhordrai (490)
• General
Barrow Guard (320)
• Reinforced
Barrow Knights (210)
Blood Knights (440)
• Reinforced
Wight King (100)
---
Regiment 1
Vampire Lord on Nightmare Steed (210)
• Lash of the Sire
---
Regiment 2
Vengorian Lord (220)
• Shard of Night
-----
Faction Terrain
Cursed Sepulchre
-----
Created with Warhammer Age of Sigmar: The App
App: v1.16.0 (3) | Data: v301</t>
  </si>
  <si>
    <t>I made six lists then rolled a dice to choose one. This is it. This list is born of salt for GW's treatment of Fyreslayers infantry and their nerf despite a less than 40% winrate. If I do 3-2 or better I expect that this list will receive heavy nerfs; with that in mind, I should probably have left the infantry out all-together, they don't need that smoke.
Fyreslayers
Scales of Vulcatrix
General's Handbook 2025-26
Drops: 5
Prayer Lore - Vulkyn Gifts
Manifestation Lore - Magmic Invocations
Battle Tactic Cards: Wrathful Cycles, Attuned to Ghyran
General's Regiment
Auric Runefather on Magmadroth (320)
• General
Scourge of Ghyran Auric Runeson on Magmadroth (310)
• Thickened Scales
• Droth-helm
Regiment 1
Auric Runesmiter on Magmadroth (280)
Regiment 2
Auric Runemaster (200)
• Ash-beard
Vulkite Berzerkers with Bladed Slingshields (150)
Vulkyn Flameseekers (160)
Regiment 3
Scourge of Ghyran Auric Runeson on Magmadroth (310)
Faction Terrain
Magmic Battleforge
Regiments of Renown
Saviours of Cinderfall (270)
Callis and Toll
Toll's Companions
Created with Warhammer Age of Sigmar: The App
App: 1.16.1 | Data: 301</t>
  </si>
  <si>
    <t>On nights such as this, evil deeds are done. And good deeds, of course. But mostly evil, on the whole.
On nights such as this, witches are abroad. Well, not actually abroad. They don’t like the food and you can’t trust the water and the shamans always hog the deckchairs.
Daughters of Khaine
Arena Veterans
[Wrathful Cycles]
[Scouting Force]
[Lore of Shadows]
[Bloodshadow Rites]
[Manifestations of Khaine]
Krethusa the Croneseer [SoG] (240)
- 20 x Sisters of Slaughter with Bladed Bucklers (220)
- 20 x Sisters of Slaughter with Bladed Bucklers (220)
Slaughter Queen on Cauldron of Blood (320)
- 20 x Witch Aelves with Paired Sciansá (220)
- 20 x Witch Aelves with Paired Sciansá (220)
Bloodwrack Shrine [SoG] (230)
[General]
[Khainite Pendant]
[Zealous Orator]
- 5 x Khinerai Lifetakers (80)
- 5 x Khinerai Lifetakers (80)
- 5 x Khinerai Lifetakers (80)
- 5 x Khinerai Lifetakers (80)
1990/2000pts
3 drops
Generated by Listbot 4.0</t>
  </si>
  <si>
    <t>Banjo &amp; Kazooie + Tooty 1980/2000 pts
-----
Grand Alliance Death | Soulblight Gravelords | Bacchanal of Blood
General's Handbook 2025-26
Drops: 3
Spell Lore - Lore of Undeath
Manifestation Lore - Manifestations of the Grave
Battle Tactics Cards: Intercept and Recover and Scouting Force
-----
General's Regiment
Neferata, Mortarch of Blood (460)
• General
Askurgan Trueblades (120)
Deathrattle Skeletons (100)
Vargheists (120)
---
Regiment 1
Prince Vhordrai (490)
Askurgan Trueblades (120)
Barrow Knights (210)
---
Regiment 2
Vengorian Lord (220)
• Amulet of Graves
• Frightening Vitality
Deadwalker Zombies (140)
-----
Created with Warhammer Age of Sigmar: The App
App: v1.16.0 (3) | Data: v301</t>
  </si>
  <si>
    <t>Last March of the Ents 2000/2000 pts
Sylvaneth
Lords of the Clan
General's Handbook 2025-26
Drops: 4
Spell Lore - Lore of the Deepwood
Manifestation Lore - Aetherwrought Machineries
Battle Tactic Cards: Master The Paths, Intercept and Recover
General's Regiment
Alarielle the Everqueen (680)
• General
Tree-Revenants (100)
Treelord (220)
Regiment 1
Belthanos, First Thorn of Kurnoth (350)
Regiment 2
Scourge of Ghyran Drycha Hamadreth (320)
Regiment 3
Spirit of Durthu (330)
• Radiant Spirit
• Glamourweave
Faction Terrain
Awakened Wyldwood
Created with Warhammer Age of Sigmar: The App
App: 1.16.1 | Data: 301</t>
  </si>
  <si>
    <t>No Fred, I still won’t grudge you 1990/2000 pts
-----
Grand Alliance Destruction | Ogor Mawtribes | Greedy Eaters
General's Handbook 2025-26
Drops: 3
Spell Lore - Lore of Maw-magic
Prayer Lore - Everwinter Prayers
Manifestation Lore - Aetherwrought Machineries
Battle Tactics Cards: Master The Paths and Wrathful Cycles
-----
General's Regiment
Tyrant (160)
• General
• Mage-swallower
• Gruesome Trophies
• Touched by the Everwinter
Gnoblars (110)
Gnoblars (110)
---
Regiment 1
Butcher (150)
Ogor Gluttons (230)
Ogor Gluttons (230)
Ogor Gluttons (230)
---
Regiment 2
Slaughtermaster (140)
Ogor Gluttons (230)
Ogor Gluttons (230)
Scourge of Ghyran Ironblaster (170)
-----
Faction Terrain
Great Mawpot
-----
Created with Warhammer Age of Sigmar: The App
App: v1.16.0 (3) | Data: v301</t>
  </si>
  <si>
    <t>Protein shakeweight 2000/2000 pts
Slaves to Darkness
Darkoath Horde
General's Handbook 2025-26
Drops: 5
Spell Lore - Lore of the Damned
Manifestation Lore - Forbidden Power
Battle Tactic Cards: Restless Energy, Scouting Force
General's Regiment
Darkoath Chieftain on Warsteed (110)
• General
• Amulet of Chaos
• Deathmonger
Darkoath Chieftain (80)
Regiment 1
Scourge of Ghyran Abraxia, Spear of the Everchosen (360)
Chaos Knights (250)
• The Dread Banner
Regiment 2
Darkoath Chieftain (80)
Darkoath Marauders (80)
Darkoath Wilderfiend (130)
Mindstealer Sphiranx (160)
Regiment 3
Darkoath Chieftain (80)
Darkoath Marauders (160)
• Reinforced
Darkoath Marauders (80)
Darkoath Wilderfiend (130)
Faction Terrain
Nexus Chaotica
Regiments of Renown
The Coven of Thryx (280)
Magister
Burning Sigil of Tzeentch
Daemonic Simulacrum
Pink Horrors
Tome of Eyes
Created with Warhammer Age of Sigmar: The App
App: 1.16.1 | Data: 301</t>
  </si>
  <si>
    <t>Bingo, Dino DNA 2000/2000 pts
Seraphon
Thunderquake Starhost
General's Handbook 2025-26
Drops: 2
Spell Lore - Lore of Primal Jungles
Manifestation Lore - Aetherwrought Machineries
Battle Tactic Cards: Attuned to Ghyran, Intercept and Recover
General's Regiment
Slann Starmaster (280)
• General
Engine of the Gods (180)
Hunters of Huanchi with Dartpipes (80)
Kroxigor (420)
• Reinforced
• 2x Moonstone Hammer
Saurus Guard (240)
• Reinforced
Regiment 1
Scourge of Ghyran Saurus Oldblood on Carnosaur (340)
• Incandescent Rectrices
• Armour Cruncher
• Being of the Stars
Aggradon Lancers (440)
• Reinforced
Faction Terrain
Realmshaper Engine (20 Points)
Created with Warhammer Age of Sigmar: The App
App: 1.16.1 | Data: 301</t>
  </si>
  <si>
    <t>Blood for the Vamp God 1970/2000 pts
Soulblight Gravelords
Bacchanal of Blood
General's Handbook 2025-26
Drops: 3
Spell Lore - Lore of Undeath
Manifestation Lore - Manifestations of the Grave
Battle Tactic Cards: Intercept and Recover, Restless Energy
General's Regiment
Neferata, Mortarch of Blood (460)
• General
Askurgan Trueblades (120)
Askurgan Trueblades (120)
Regiment 1
Prince Vhordrai (490)
Blood Knights (440)
• Reinforced
Regiment 2
Vengorian Lord (220)
• Shard of Night
• Frightening Vitality
Vargheists (120)
Created with Warhammer Age of Sigmar: The App
App: 1.16.1 | Data: 301</t>
  </si>
  <si>
    <t>Big Pimp’n in Ghyran 2000/2000 pts
-----
Grand Alliance Destruction | Sons of Behemat | Taker Tribe
General's Handbook 2025-26
Drops: 2
Manifestation Lore - Aetherwrought Machineries
Battle Tactics Cards: Intercept and Recover and Master The Paths
-----
General's Regiment
Big Pimp (King Brodd) (540)
• General
Moe (Mancrusher) (130)
The Fixer (Warstomper) (460)
• Extra-calloused Feet
---
Regiment 1
The Cleaner (SoG Kraken-eater)(480)
• Furious Temper
Eney (Mancrusher) (130)
Meney (Mancrusher) (130)
Miney (Mancrusher) (130)
-----
Created with Warhammer Age of Sigmar: The App
App: v1.16.0 (3) | Data: v301</t>
  </si>
  <si>
    <t>☝️😃Number One#️⃣1️⃣Victory Royale🏆🥇Yeah ⚽ Fortnite🏕️we bout to👇get down (get down)⬇️Ten🔟kills☠️on🔛the board🎯right now⏱️Just wiped out💥Tomato🍅Town🏡My friend👯‍♂️just got🙇🏻‍♂️downed😱I revived💉him😇now we’re heading🏃🏃‍♂️south🧭bound⬇️Now we’re in👉the Pleasent😊Park🏞️streets🏘️Look👀at the map🗺️go to the mark✅sheet📝Take me🤝to your Xbox🎮📺to play🕹️Fortnite🏕️today📅You can take🤝me🏃‍♂️to Moist💦Mire🐊but not🙅🏻‍♂️Loot💰Lake🌊🤢I'd really love❤️🥰to chug jug🍻with you😳👉👈We can be pro😎Fortnite🏕️gamers👾🎮🕹️ ⚡🐈⭐ 2000/2000 pts
Maggotkin of Nurgle
Plague Cyst
General's Handbook 2025-26
Drops: 3
Spell Lore - Lore of Malignance
Prayer Lore - Bendictions of Sickness
Manifestation Lore - Aetherwrought Machineries
Battle Tactic Cards: Intercept and Recover, Master The Paths
General's Regiment
Scourge of Ghyran Rotigus (430)
• General
Putrid Blightkings (380)
• Reinforced
Sloppity Bilepiper, Herald of Nurgle (100)
• Unctuous Preacher
• Rustfang
Regiment 1
Bloab Rotspawned (300)
Putrid Blightkings (380)
• Reinforced
Regiment 2
Orghotts Daemonspew (280)
Rotmire Creed (130)
Faction Terrain
Feculent Gnarlmaw</t>
  </si>
  <si>
    <t>Yeeeeet 2000/2000 pts
Slaves to Darkness
Champions of Chaos
General's Handbook 2025-26
Drops: 2
Spell Lore - Lore of the Damned
Manifestation Lore - Aetherwrought Machineries
Battle Tactic Cards: Restless Energy, Intercept and Recover
General's Regiment
Scourge of Ghyran Abraxia, Spear of the Everchosen (360)
• General
Chaos Chosen (560)
• Reinforced
• The Banner of Rage
Darkoath Fellriders (150)
• 1x Fellrider Blades
Ogroid Myrmidon (120)
Ogroid Theridons (360)
• Reinforced
Regiment 1
Chaos Sorcerer Lord (120)
• Head of the Unworthy
Chaos Knights (250)
Exalted Hero of Chaos (80)
• Favoured of the Pantheon
Faction Terrain
Nexus Chaotica
Created with Warhammer Age of Sigmar: The App
App: 1.16.1 | Data: 301</t>
  </si>
  <si>
    <t>This would be my first DnD session, and I was excited for first game. I posted LFG on discord. On next day, 22 biker gangs came to the shop and they all wanted to play Lawful Good Paladins. So,I had to play wizard. 1980/2000 pts
Slaves to Darkness
Champions of Chaos
General's Handbook 2025-26
Auxiliary Units: 17
Drops: 22
Spell Lore - Lore of the Damned
Manifestation Lore - Aetherwrought Machineries
Battle Tactic Cards: Attuned to Ghyran, Wrathful Cycles
General's Regiment
Chaos Lord (100)
• General
Mindstealer Sphiranx (160)
Regiment 1
Chaos Sorcerer Lord (120)
Regiment 2
Exalted Hero of Chaos (80)
• Head of the Unworthy
Regiment 3
Exalted Hero of Chaos (80)
Regiment 4
Exalted Hero of Chaos (80)
Auxiliary Units
Exalted Hero of Chaos (80)
Exalted Hero of Chaos (80)
Exalted Hero of Chaos (80)
Exalted Hero of Chaos (80)
Exalted Hero of Chaos (80)
Exalted Hero of Chaos (80)
Exalted Hero of Chaos (80)
Exalted Hero of Chaos (80)
Exalted Hero of Chaos (80)
Exalted Hero of Chaos (80)
Exalted Hero of Chaos (80)
Exalted Hero of Chaos (80)
Exalted Hero of Chaos (80)
Exalted Hero of Chaos (80)
Exalted Hero of Chaos (80)
Exalted Hero of Chaos (80)
Exalted Hero of Chaos (80)
Faction Terrain
Nexus Chaotica
Created with Warhammer Age of Sigmar: The App
App: 1.16.1 | Data: 301</t>
  </si>
  <si>
    <t>Wet the drys and dry the wets 2000/2000 pts
-----
Grand Alliance Death | Soulblight Gravelords | Bacchanal of Blood
General's Handbook 2025-26
Drops: 4
Spell Lore - Lore of Undeath
Manifestation Lore - Manifestations of the Grave
Battle Tactics Cards: Intercept and Recover and Restless Energy
-----
General's Regiment
Mannfred von Carstein, Mortarch of Night (430)
• General
Barrow Guard (320)
• Reinforced
Barrow Knights (420)
• Reinforced
Dire Wolves (150)
Vargheists (120)
---
Regiment 1
Vengorian Lord (220)
• Shard of Night
• Frightening Vitality
---
Regiment 2
Scourge of Ghyran Sekhar, Fang of Nulahmia (220)
---
Regiment 3
Wight Lord on Skeletal Steed (120)
-----
Faction Terrain
Cursed Sepulchre
-----
Created with Warhammer Age of Sigmar: The App
App: v1.16.0 (3) | Data: v301</t>
  </si>
  <si>
    <t>SoB 1980/2000 pts
-----
Grand Alliance Destruction | Sons of Behemat | Taker Tribe
General's Handbook 2025-26
Drops: 4
Battle Tactics Cards: Intercept and Recover and Restless Energy
-----
General's Regiment
Kragnos, the End of Empires (580)
• General
---
Regiment 1
Warstomper Mega-Gargant (460)
---
Regiment 2
Beast-smasher Mega-Gargant (470)
• Furious Temper
---
Regiment 3
Beast-smasher Mega-Gargant (470)
• Mantle of Tusk and Horns
-----
Created with Warhammer Age of Sigmar: The App
App: v1.16.0 (3) | Data: v301</t>
  </si>
  <si>
    <t>Southern Fried Live Oak Trees 1990/2000 pts
-----
Grand Alliance Order | Sylvaneth | Wargrove of the Burgeoning
General's Handbook 2025-26
Drops: 3
Spell Lore - Lore of the Deepwood
Manifestation Lore - Aetherwrought Machineries
Battle Tactics Cards: Master The Paths and Scouting Force
-----
General's Regiment
Alarielle the Everqueen (680)
• General
Dryads (200)
• Reinforced
Kurnoth Hunters with Kurnoth Scythes (200)
Scourge of Ghyran Revenant Seekers (230)
Tree-Revenants (100)
---
Regiment 1
Spirit of Durthu (330)
• Radiant Spirit
• Glamourweave
---
Regiment 2
The Lady of Vines (250)
-----
Faction Terrain
Awakened Wyldwood
-----
Created with Warhammer Age of Sigmar: The App
App: v1.16.0 (3) | Data: v301</t>
  </si>
  <si>
    <t>We don't crypt walk we crypt run 2000/2000 pts
Soulblight Gravelords
Bacchanal of Blood
General's Handbook 2025-26
Drops: 2
Spell Lore - Lore of Undeath
Manifestation Lore - Manifestations of the Grave
Battle Tactic Cards: Attuned to Ghyran, Intercept and Recover
General's Regiment
Mannfred von Carstein, Mortarch of Night (430)
• General
Barrow Guard (320)
• Reinforced
Barrow Knights (210)
Dire Wolves (150)
Wight King (100)
Regiment 1
Vengorian Lord (220)
• Frightening Vitality
Barrow Guard (320)
• Reinforced
Dire Wolves (150)
Wight King (100)
• Amulet of Graves
Faction Terrain
Cursed Sepulchre
Created with Warhammer Age of Sigmar: The App
App: 1.16.1 | Data: 301</t>
  </si>
  <si>
    <t>Imma keep it 💯% with y’all. I ain’t got a clue what is going on. But we here with our beautiful ratties. 1970/2000 pts
-----
Grand Alliance Chaos | Skaven | Gathering of the Clans
General's Handbook 2025-26
Drops: 3
Spell Lore - Lore of Ruin
Manifestation Lore - Krondspine Incarnate (20 Points)
Battle Tactics Cards: Attuned to Ghyran and Intercept and Recover
-----
General's Regiment
Lord Skreech Verminking (380)
• General
Warp Lightning Cannon (120)
Warp Lightning Cannon (120)
---
Regiment 1
Verminlord Deceiver (390)
Clanrats (150)
Deathmaster (100)
Doom-Flayers (110)
---
Regiment 2
Master Moulder (80)
Clanrats (300)
• Reinforced
Hell Pit Abomination (200)
-----
Faction Terrain
Gnawhole
-----
Created with Warhammer Age of Sigmar: The App
App: v1.16.0 (3) | Data: v301</t>
  </si>
  <si>
    <t>Southern Fried Bark 1990/2000 pts
Sylvaneth
Outcasts
General's Handbook 2025-26
Drops: 3
Spell Lore - Lore of the Deepwood
Manifestation Lore - Aetherwrought Machineries
Battle Tactics: Restless Energy and Scouting Force
General's Regiment
Alarielle the Everqueen (680)
• General
Kurnoth Hunters with Kurnoth Scythes (400)
• Reinforced
Regiment 1
The Lady of Vines (250)
Scourge of Ghyran Revenant Seekers (230)
Tree-Revenants (100)
Regiment 2
Spirit of Durthu (330)
• Warsinger
• Glamourweave
Faction Terrain
Awakened Wyldwood
Created with Warhammer Age of Sigmar: The App
App: 1.16.1 | Data: 301</t>
  </si>
  <si>
    <t xml:space="preserve">Will's LizardWizards 2000/2000 pts
Seraphon
Thunderquake Starhost
General's Handbook 2025-26
Drops: 2
Spell Lore - Lore of Primal Jungles
Manifestation Lore - Krondspine Incarnate
Battle Tactic Cards: Intercept and Recover, Wrathful Cycles
General's Regiment
Lord Kroak (450)
• General
Aggradon Lancers (440)
• Reinforced
Bastiladon with Ark of Sotek (230)
Engine of the Gods (180)
• Ancient Defender
Hunters of Huanchi with Dartpipes (80)
Regiment 1
Skink Oracle on Troglodon (240)
• Incandescent Rectrices
• Beastmaster
Bastiladon with Ark of Sotek (230)
Ripperdactyl Riders (110)
Faction Terrain
Realmshaper Engine (20 Points)
Created with Warhammer Age of Sigmar: The App
App: 1.16.1 | Data: 301
</t>
  </si>
  <si>
    <t>This way trouble comes 2000/2000 pts
-----
Grand Alliance Death | Nighthaunt | Procession of Death
General's Handbook 2025-26
Drops: 3
Spell Lore - Lore of the Underworlds
Manifestation Lore - Morbid Conjuration (30 Points)
Battle Tactics: Scouting Force and Attuned to Ghyran
-----
General's Regiment
Guardian of Souls (150)
• General
• Cloaked in Shadow
• Stave of Suffering
Myrmourn Banshees (240)
• Reinforced
Myrmourn Banshees (240)
• Reinforced
Scourge of Ghyran Black Coach (280)
---
Regiment 1
Spirit Torment (130)
Myrmourn Banshees (240)
• Reinforced
Myrmourn Banshees (240)
• Reinforced
Scourge of Ghyran Black Coach (280)
---
Regiment 2
Scriptor Mortis (80)
Chainghasts (90)
-----
Faction Terrain
Nexus of Grief
-----
Created with Warhammer Age of Sigmar: The App
App: v1.16.0 (3) | Data: v301</t>
  </si>
  <si>
    <t>In an abandoned house, Casper is seen reading the book How to Win Friends, a real book by Dale Carnegie. Every night at midnight, his brothers and sisters scare people, except for Casper, who doesn't want to scare people, so he stays home instead; he would rather make friends with the living. While his family goes off scaring people, Casper bids his pet cat goodbye and leaves home. The next morning, he meets a rooster to whom he says hello but the rooster retreats. Casper next meets a mole. At first, the mole is happy to befriend him but when he puts on eyeglasses, he sees that Casper is a ghost and jumps back in his hole. Casper later meets a mouse and a cat (who each resemble Herman and Katnip) and who flee into the barn upon seeing him. Casper then sees a flock of chickens who fly away with their hen house and splatter eggs on him. Near some rail tracks, Casper grows unhappy that his attempts to make friends have been fruitless because he's "just a scary old ghost". When he hears a train whistle, he decides to kill himself by having the train run over him, apparently forgetting that he is already dead. After the train passes over Casper without harming him, he begins crying. Casper is approached by a boy and a girl named Johnny and Bonnie who want to play with him, which makes Casper very happy. After a game of ball and jump rope, Bonnie and Johnny introduce Casper to their mother, who screams upon seeing him and tells Casper to leave. Casper picks up his sack and is about to go through the door when a greedy banker opens it. The banker orders Casper to tell the mother he has come for a mortgage payment, but then he realizes that Casper is a ghost. Terrified, he tears up the mortgage which he tells Casper to keep (because he doesn't want to have a "haunted" house on the market) and runs off into fright, so fast that he sets a bridge on fire. Despondent, Casper decides to go back home to his own family, accepting that he will never be anything but "a scary old ghost without any friends". He is about to leave into despair when the mother picks him up with a smile on her face, accepting him for saving her and the children from having their home repossessed. The short concludes with the mother seeing Casper now wearing schoolboy clothes, Bonnie and Johnny going off to school together. 2000/2000 pts
-----
Grand Alliance Death | Nighthaunt | Procession of Death
General's Handbook 2025-26
Drops: 2
Spell Lore - Lore of the Underworlds
Manifestation Lore - Morbid Conjuration (30 Points)
Battle Tactics Cards: Master The Paths and Scouting Force
-----
General's Regiment
Reikenor the Grimhailer (240)
• General
Chainrasps (180)
• Reinforced
Hexwraiths (200)
Hexwraiths (200)
Scourge of Ghyran Black Coach (280)
---
Regiment 1
Krulghast Cruciator (180)
• Ruler of the Spectral Hosts
• Lightshard of the Harvest Moon
Chainghasts (90)
Grimghast Reapers (300)
• Reinforced
Grimghast Reapers (300)
• Reinforced
-----
Faction Terrain
Nexus of Grief
-----
Created with Warhammer Age of Sigmar: The App
App: v1.16.0 (3) | Data: v301</t>
  </si>
  <si>
    <t>You, Me, FISH Station, what are we getting for dinner? FISH of course. Uh Oh, there was a FISH inside of our FISH, we black out and wake up in a FISH, We’re surrounded by FISH, FISH-Y FISH, you know what that means, FIIIISH! The stench draws in a FISH, what do we do? We’re gonna fight it. FISH fight, FISH handed, FISH… Naked? Oh yes please. We befriend the FISH after we beat it in a FISH, the we Ride it into a FISH. Dance Dance Revolution. revolution? Overthrow the FISH? Uhhh, I think so. Next thing you know, I’m reincarnated as FISH, then I turn into a FISH, fly into the FISH, Black out again, wake up, do a FISH, White out, which I didn’t know you could do, then I smoked a FISH, Greened out, then I turned into the FISH. uh oh, looks like the FISH is kicking in *Violent Shaking* 2000/2000 pts
-----
Grand Alliance Order | Idoneth Deepkin | Akhelian Beastmasters
General's Handbook 2025-26
Drops: 3
Spell Lore - Lore of the Deeps
Twilit Manifestations
Battle Tactics Cards: Intercept and Recover and Restless Energy
-----
General's Regiment
Volturnos, High King of the Deep (250)
• General
Akhelian Morrsarr Guard (340)
• Reinforced
---
Regiment 1
Eidolon of Mathlann, Aspect of the Storm (360)
• Ancient Pride
• Armour of the Cythai
Akhelian Allopex (160)
• 1 Retarius Net Launcher
Akhelian Allopex (160)
• 1 Retarius Net Launcher
Akhelian Leviadon (490)
---
Regiment 2
Isharann Tidecaster (150)
Isharann Soulrender (90)
-----
Created with Warhammer Age of Sigmar: The App
App: v1.16.0 (3) | Data: v301</t>
  </si>
  <si>
    <t>Loot? Imma TAKE IT. 2000/2000 pts
-----
Grand Alliance Destruction | Sons of Behemat | Taker Tribe
General's Handbook 2025-26
Drops: 2
Manifestation Lore - Aetherwrought Machineries
Battle Tactics Cards: Intercept and Recover and Restless Energy
-----
General's Regiment
King Brodd (540)
• General
Mancrusher Gargant (130)
Scourge of Ghyran Kraken-eater Mega-Gargant (480)
• Grabby
---
Regiment 1
Warstomper Mega-Gargant (460)
• Extra-calloused Feet
Mancrusher Gargant (130)
Mancrusher Gargant (130)
Mancrusher Gargant (130)
-----
Created with Warhammer Age of Sigmar: The App
App: v1.16.0 (3) | Data: v301</t>
  </si>
  <si>
    <t>Vhordrai 1960/2000 pts
Soulblight Gravelords
Bacchanal of Blood
General's Handbook 2025-26
Drops: 2
Spell Lore - Lore of Undeath
Manifestation Lore - Manifestations of the Grave
Battle Tactic Cards: Attuned to Ghyran, Restless Energy
General's Regiment
Prince Vhordrai (490)
• General
Barrow Knights (420)
• Reinforced
Wight King on Skeleton Steed (220)
Regiment 1
Vampire Lord on Nightmare Steed (190)
• Shard of Night
• Immortal Ego
Blood Knights (440)
• Reinforced
Fell Bats (100)
Fell Bats (100)
Faction Terrain
Cursed Sepulchre
Created with Warhammer Age of Sigmar: The App
App: 1.16.1 | Data: 301</t>
  </si>
  <si>
    <t>The best part of Gorkius was when he said “IT’S GORKIN’ TIME” and Gorked out all over those guys. 2000/2000 pts
-----
Orruk Warclans | Ironjawz | Brutefist
General's Handbook 2025-26
Drops: 2
Battle Tactics Cards: Attuned to Ghyran and Master The Paths
-----
General's Regiment
Kragnos, the End of Empires (580)
• General
Maw-grunta with Hakkin' Krew (250)
Scourge of Ghyran Gore-gruntas (200)
Scourge of Ghyran Gore-gruntas (200)
Tuskboss on Maw-grunta (240)
• Mad 'Un
• Hulking Brute
---
Regiment 1
Gordrakk, the Fist of Gork (360)
Megaboss (170)
• Trophy Skulls
-----
Faction Terrain
Bossrokk Tower
-----
Created with Warhammer Age of Sigmar: The App
App: v1.16.0 (3) | Data: v301</t>
  </si>
  <si>
    <t>So Brutal itz Kunnin 1990/2000 pts
Orruk Warclans | Ironjawz
Ironjawz Brawl
General's Handbook 2025-26
Drops: 3
Spell Lore - Lore of the Weird
Prayer Lore - Warbeats
Manifestation Lore - Manifestations of Gorkamorka
Battle Tactic Cards: Attuned to Ghyran, Wrathful Cycles
General's Regiment
Megaboss on Maw-Krusha (340)
• General
• Big 'Un
• Trophy Skulls
• Hulking Brute
Maw-grunta with Hakkin' Krew (250)
Zoggrok Anvilsmasha (170)
• 1x Ward-smashing Choppa
Regiment 1
Warchanter (120)
Ardboyz (180)
Brutes (400)
• Reinforced
• 2x Gore-choppa
Scourge of Ghyran Weirdbrute Wrekkaz (220)
• Reinforced
Regiment 2
Weirdnob Shaman (120)
Maw-grunta Gougers (190)
Created with Warhammer Age of Sigmar: The App
App: 1.16.1 | Data: 301</t>
  </si>
  <si>
    <t>Here comes the lads 2000/2000 pts
Slaves to Darkness
Godswrath Warband
General's Handbook 2025-26
Drops: 2
Spell Lore - Lore of the Damned
Manifestation Lore - Aetherwrought Machineries
Battle Tactic Cards: Intercept and Recover, Master the Paths
General's Regiment
Be'lakor, the Dark Master (460)
• General
Chaos Chariot (70)
• 1x Chaos Greatblade
Ogroid Myrmidon (140)
• Radiance of Dark Glory
• The Varanite Shackle
Ogroid Theridons (360)
• Reinforced
• The Dread Banner
Regiment 1
Scourge of Ghyran Abraxia, Spear of the Everchosen (360)
Chaos Lord on Karkadrak (210)
Chaos Warriors (200)
Chaos Warriors (200)
Faction Terrain
Nexus Chaotica
Created with Warhammer Age of Sigmar: The App
App: 1.16.1 | Data: 301</t>
  </si>
  <si>
    <t>"Gorillas" in the "Mist" 2000/2000 pts
Sons of Behemat
Taker Tribe
General's Handbook 2025-26
Drops: 2
Manifestation Lore - Twilit Sorceries
Battle Tactic Cards: Restless Energy, Intercept and Recover
General's Regiment
King Brodd (540)
• General
Mancrusher Gargant (130)
Scourge of Ghyran Kraken-eater Mega-Gargant (480)
• Grabby
Regiment 1
Warstomper Mega-Gargant (460)
• Extra-calloused Feet
Mancrusher Gargant (130)
Mancrusher Gargant (130)
Mancrusher Gargant (130)
Created with Warhammer Age of Sigmar: The App
App: 1.16.1 | Data: 301</t>
  </si>
  <si>
    <t>A Skaven Tail: Fievel Goes Murderous 1980/2000 pts
Skaven
Warpcog Convocation
General's Handbook 2025-26
Drops: 2
Spell Lore - Lore of Ruin
Prayer Lore - Noxious Prayers
Manifestation Lore - Manifestations of Doom
Battle Tactic Cards: Scouting Force, Intercept and Recover
General's Regiment
Vizzik Skour, Prophet of the Horned Rat (380)
• General
Clanrats (150)
Doom-Flayers (220)
• Reinforced
Night Runners (120)
Warplock Jezzails (280)
• Reinforced
Regiment 1
Grey Seer (120)
• Foulhide
• Devious Underling
Clanrats (150)
Doom-Flayers (220)
• Reinforced
Ratling Guns (340)
• Reinforced
Faction Terrain
Gnawhole
Created with Warhammer Age of Sigmar: The App
App: 1.16.1 | Data: 301</t>
  </si>
  <si>
    <t>1:Tournament list - PV with Barrow Knights 2000/2000 pts
-----
Grand Alliance Death | Soulblight Gravelords | Bacchanal of Blood
General's Handbook 2025-26
Drops: 2
Spell Lore - Lore of Undeath
Manifestation Lore - Aetherwrought Machineries
Battle Tactics Cards: Attuned to Ghyran and Scouting Force
-----
General's Regiment
Vampire Lord on Nightmare Steed (190)
• General
• Immortal Ego
• Amulet of Graves
Barrow Knights (210)
Barrow Knights (210)
Blood Knights (440)
• Reinforced
Deathrattle Skeletons (100)
---
Regiment 1
Prince Vhordrai (490)
Vargheists (120)
Vargheists (120)
Wight Lord on Skeletal Steed (120)
-----
Faction Terrain
Cursed Sepulchre
-----
Created with Warhammer Age of Sigmar: The App
App: v1.16.0 (3) | Data: v301</t>
  </si>
  <si>
    <t>Citadel 2000/2000 pts
-----
Grand Alliance Order | Stormcast Eternals | Sentinels of the Bleak Citadels
General's Handbook 2025-26
Drops: 3
Spell Lore - Lore of the Storm
Prayer Lore - Prayers of the Stormhosts
Manifestation Lore - Manifestations of the Storm
Battle Tactics Cards: Intercept and Recover and Scouting Force
-----
General's Regiment
Celestant-Prime, Hammer of Sigmar (290)
• General
Annihilators with Meteoric Grandhammers (190)
---
Regiment 1
Ionus Cryptborn, Warden of Lost Souls (400)
Lord-Terminos (150)
Reclusians (280)
• Reinforced
---
Regiment 2
Knight-Arcanum (140)
• Mirrorshield
• Envoy of the Heavens
Praetors (150)
Vigilors (280)
• Reinforced
Vindictors (100)
-----
Faction Terrain
Stormreach Portal (20)
-----
Created with Warhammer Age of Sigmar: The App
App: v1.16.0 (3) | Data: v301</t>
  </si>
  <si>
    <t>"Anti-Hero - Jayda G Remix" - Taylor Swift, Jayda G 1990/2000 pts
Slaves to Darkness
Godswrath Warband
General's Handbook 2025-26
Drops: 2
Spell Lore - Lore of the Damned
Manifestation Lore - Aetherwrought Machineries
Battle Tactic Cards: Intercept and Recover, Restless Energy
General's Regiment
Be'lakor, the Dark Master (460)
• General
Chaos Chosen (560)
• Reinforced
Chaos Furies (120)
Chaos Knights (500)
• Reinforced
• The Dread Banner
Chaos Knights (250)
Regiment 1
Chaos Lord (100)
• Favoured of the Pantheon
• The Conqueror's Crown
Faction Terrain
Nexus Chaotica
Created with Warhammer Age of Sigmar: The App
App: 1.16.1 | Data: 301</t>
  </si>
  <si>
    <t>D1.5 1960/2000 pts
Stormcast Eternals
Lightning Echelon
General's Handbook 2025-26
Drops: 3
Spell Lore - Lore of the Storm
Manifestation Lore - Primal Energy
Battle Tactic Cards: Scouting Force, Master The Paths
General's Regiment
Celestant-Prime, Hammer of Sigmar (290)
• General
Annihilators with Meteoric Grandhammers (190)
Lord-Imperatant (110)
Prosecutors (150)
Prosecutors (150)
Regiment 1
Knight-Arcanum (120)
• Beacon of Azyr
Annihilators with Meteoric Grandhammers (190)
Liberators (200)
• Reinforced
Regiment 2
Knight-Draconis (230)
• Hour of Glory
Stormdrake Guard (310)
• 2x Drakerider’s Lance
Created with Warhammer Age of Sigmar: The App
App: 1.16.1 | Data: 301</t>
  </si>
  <si>
    <t>What we have 1990/2000 pts
-----
Grand Alliance Destruction | Gloomspite Gitz | Squigalanche
General's Handbook 2025-26
Drops: 2
Spell Lore - Lore of Frazzlegit
Manifestation Lore - Dank Manifestations
Battle Tactics Cards: Intercept and Recover and Master The Paths
-----
General’s Regiment
Kragnos, the End of Empires (580)
• General
Loonboss on Giant Cave Squig (100)
• Leering Gitshield
Squig Herd (220)
• Reinforced
Squig Herd (220)
• Reinforced
Squig Herd (220)
• Reinforced
---
Regiment 1
Squigboss with Gnasha-Squig (140)
• Loontouched
Boingrot Bounderz (240)
• Reinforced
Gobbapalooza (150)
Rabble-Rowza (120)
-----
Faction Terrain
Bad Moon Loonshrine
-----
Created with Warhammer Age of Sigmar: The App
App: v1.16.0 (3) | Data: v301</t>
  </si>
  <si>
    <t>2K Bacch 1950/2000 pts
----
Grand Alliance Death | Soulblight Gravelords | Bacchanal of Blood
General’s Handbook 2025-26
Drops: 3
Spell Lore - Lore of Undeath
Manifestation Lore - Manifestations of the Grave
Battle Tactics Cards: Intercept and Recover and Scouting Force
—--
General’s Regiment
Neferata, Mortarch of Blood (460)
• General
Blood Knights (440)
• Reinforced
—
Regiment 1
Vampire Lord on Zombie Dragon (400)
• Shard of Night
• Immortal Ego
Askurgan Trueblades (120)
Askurgan Trueblades (120)
—
Regiment 2
Vampire Lord on Nightmare Steed (190)
Blood Knights (220)
——
Faction Terrain
Cursed Sepulchre
——
Created with Warhammer Age of Sigmar: The App
App: v1.16.0 (3) | Data: v301</t>
  </si>
  <si>
    <t>Ooo shinny rocks 2000/2000 pts
-----
Grand Alliance Order | Lumineth Realm-lords | Alarith Temple
General's Handbook 2025-26
Drops: 3
Spell Lore - Lore of Prismatic Resonance
Manifestation Lore - Manifestations of Hysh
Battle Tactics Cards: Attuned to Ghyran and Wrathful Cycles
-----
General's Regiment
Avalenor, The Stoneheart King (410)
• General
Vanari Dawnriders (230)
Vanari Dawnriders (230)
---
Regiment 1
Alarith Stonemage (140)
• Silver Wand
• Flawless Commander
Alarith Stoneguard (240)
• Reinforced
Alarith Stoneguard (120)
---
Regiment 2
Ellania and Ellathor, Eclipsian Warsages (280)
Scourge of Ghyran The Light of Eltharion (250)
Vanari Starshard Ballista (100)
-----
Created with Warhammer Age of Sigmar: The App
App: v1.16.0 (3) | Data: v301</t>
  </si>
  <si>
    <t>Lumineth 2000/2000 pts
-----
Grand Alliance Order | Lumineth Realm-lords | Vanari Battlehost
General's Handbook 2025-26
Drops: 2
Spell Lore - Lore of Hysh
Manifestation Lore - Morbid Conjuration (30 Points)
Battle Tactics Cards: Intercept and Recover and Scouting Force
-----
General's Regiment
Scinari Enlightener (200)
• General
• Silver Wand
• Perfect Strike
Vanari Auralan Wardens (140)
Ydrilan Riverblades (160)
---
Regiment 1
Vanari Lord Regent (230)
Vanari Auralan Sentinels (300)
• Reinforced
Vanari Dawnriders (460)
• Reinforced
Vanari Dawnriders (460)
• Reinforced
-----
Faction Terrain
Shrine Luminor (20)
-----
Created with Warhammer Age of Sigmar: The App
App: v1.16.0 (3) | Data: v301</t>
  </si>
  <si>
    <t>A March of Ents 2000/2000 pts
Sylvaneth
Wargrove of Everdusk
General's Handbook 2025-26
Drops: 5
Spell Lore - Lore of the Deepwood
Manifestation Lore - Manifestations of the Deepwood
Battle Tactic Cards: Restless Energy, Wrathful Cycles
General's Regiment
The Lady of Vines (250)
• General
Spite-Revenants (80)
Regiment 1
Spirit of Durthu (330)
• Glamourweave
Treelord (220)
Regiment 2
Scourge of Ghyran Drycha Hamadreth (320)
Scourge of Ghyran Revenant Seekers (230)
Regiment 3
Branchwych (110)
• Radiant Spirit
Regiment 4
Treelord Ancient (240)
Treelord (220)
Faction Terrain
Awakened Wyldwood
Created with Warhammer Age of Sigmar: The App
App: 1.16.1 | Data: 301</t>
  </si>
  <si>
    <t>Bonk bois 1960/2000 pts
-----
Orruk Warclans | Ironjawz | Brutefist
General's Handbook 2025-26
Drops: 3
Spell Lore - Lore of the Weird
Prayer Lore - Warbeats
Manifestation Lore - Manifestations of Gorkamorka
Battle Tactics Cards: Intercept and Recover and Master The Paths
-----
General’s Regiment
Tuskboss on Maw-grunta (240)
• General
• Mad 'Un
• Trophy Skulls
Brutes (400)
• Reinforced
Maw-grunta Gougers (190)
Megaboss (170)
• An Eye For Da Fight
---
Regiment 1
Weirdnob Shaman (120)
Ardboyz (360)
• Reinforced
---
Regiment 2
Ardboy Big Boss (120)
Ardboyz (360)
• Reinforced
-----
Faction Terrain
Bossrokk Tower
-----
Created with Warhammer Age of Sigmar: The App
App: v1.16.0 (3) | Data: v301</t>
  </si>
  <si>
    <t>SFGE 1950/2000 pts
-----
Orruk Warclans | Ironjawz | Ironjawz Brawl
General's Handbook 2025-26
Drops: 4
Spell Lore - Lore of the Weird
Prayer Lore - Warbeats
Manifestation Lore - Manifestations of Gorkamorka
Battle Tactics Cards: Intercept and Recover and Restless Energy
-----
General's Regiment
Kragnos, the End of Empires (580)
• General
Tuskboss on Maw-grunta (240)
• Fast 'Un
• Trophy Skulls
• Hulking Brute
---
Regiment 1
Zoggrok Anvilsmasha (170)
• 1 Grunta-tongs
Ardboyz (360)
• Reinforced
Ardboyz (360)
• Reinforced
---
Regiment 2
Warchanter (120)
---
Regiment 3
Weirdnob Shaman (120)
-----
Faction Terrain
Bossrokk Tower
-----
Created with Warhammer Age of Sigmar: The App
App: v1.16.0 (3) | Data: v301</t>
  </si>
  <si>
    <t>Control die control 1990/2000 pts
-----
Grand Alliance Chaos | Slaves to Darkness | Darkoath Horde
General's Handbook 2025-26
Drops: 4
Spell Lore - Lore of the Damned
Manifestation Lore - Aetherwrought Machineries
Battle Tactics Cards: Intercept and Recover and Wrathful Cycles
-----
General's Regiment
Be'lakor, the Dark Master (460)
• General
Ogroid Myrmidon (120)
• Favoured of the Pantheon
Ogroid Theridons (360)
• Reinforced
• The Banner of Screaming Flesh
---
Regiment 1
Darkoath Warqueen (100)
• Head of the Unworthy
Darkoath Chieftain (80)
Darkoath Marauders (160)
• Reinforced
Darkoath Marauders (160)
• Reinforced
---
Regiment 2
Darkoath Chieftain (80)
Darkoath Wilderfiend (130)
Darkoath Wilderfiend (130)
---
Regiment 3
Gunnar Brand (210)
Singri Brand
The Oathsworn Kin
-----
Faction Terrain
Nexus Chaotica
-----
Created with Warhammer Age of Sigmar: The App
App: v1.16.0 (3) | Data: v301</t>
  </si>
  <si>
    <t>OBR Charges baby
-----
Ossiarch Bonereapers | Mortisan Council
Points: 2000/2000 points
Drops: 3 drops
Battle Tactics: Attuned to Ghyran / Wrathful Cycles
Spell Lore: Lore of Ossian Sorcery
Manifestation Lore: Horrors of the Necropolis
Faction Terrain: Bone-tithe Nexus
-----
General's Regiment
Katakros, Mortarch of the Necropolis (520)
• General
6x Immortis Guard (360)
• Reinforced
---
Regiment 1
Mortisan Soulmason (150)
• Diversionary Tactics
• Helm of Tyranny
6x Necropolis Stalkers (300)
• Reinforced
---
Regiment 2
Vokmortian, Master of the Bone-tithe (150)
4x Morghast Archai (520)
• Reinforced
Created with War Nexus 1.1.1 on ageofspoon.com/warnexus | Game Version: 4.1.0</t>
  </si>
  <si>
    <t>Bubbles 1980/2000 pts
-----
Grand Alliance Death | Nighthaunt | Procession of Death
General's Handbook 2025-26
Drops: 2
Spell Lore - Lore of the Underworlds
Manifestation Lore - Aetherwrought Machineries
Battle Tactics Cards: Intercept and Recover and Wrathful Cycles
-----
General's Regiment
Scourge of Ghyran Kurdoss Valentian, the Craven King (190)
• General
Dreadscythe Harridans (340)
• Reinforced
Scourge of Ghyran Black Coach (280)
Scourge of Ghyran Black Coach (280)
Spirit Torment (130)
---
Regiment 1
Guardian of Souls (190)
• Ruler of the Spectral Hosts
• Lightshard of the Harvest Moon
Chainghasts (90)
Myrmourn Banshees (240)
• Reinforced
Myrmourn Banshees (240)
• Reinforced
-----
Faction Terrain
Nexus of Grief
-----
Created with Warhammer Age of Sigmar: The App
App: v1.16.0 (3) | Data: v301</t>
  </si>
  <si>
    <t>Grand Alliance: Destruction
Faction: Kruleboyz
Battle Formation: Swamphorde Bullies
Battle Tactics Cards: Restless Energy and Scouting Force
Drops: 5
Spell Lore: Lore of the Swamp
Manifestation Lore: Manifestations of Gorkamorka
Faction Terrain: Skaregob Totem
-----
Regiment 1
1 x Scourge of Ghyran Swampboss Skumdrekk (250 points)
----
Regiment 2
1 x Swampcalla Shaman with Pot-grot (110 points)
----
Regiment 3
General's regiment
1 x Swampcalla Shaman with Pot-grot (110 points)
7 x Monsta-killaz (110 points)
7 x Monsta-killaz (110 points)
7 x Monsta-killaz (110 points)
7 x Monsta-killaz (110 points)
----
Regiment 4
1 x Killaboss on Corpse-rippa Vulcha (260 points)
[Heroic Trait]: Slippery Skumbag
• Tough 'Un
----
Regiment 5
1 x Murknob with Belcha-banna (80 points)
[Artefact]: Mork's Eye Pebble
1 x Marshcrawla Sloggoth (130 points)
20 x Gutrippaz (300 points)
20 x Gutrippaz (300 points)
----
Wounds: 193
1980/2000 Pts</t>
  </si>
  <si>
    <t>Tacocast 1990/2000 pts
-----
Grand Alliance Order | Stormcast Eternals | Thunderhead Host
General's Handbook 2025-26
Drops: 2
Spell Lore - Lore of the Storm
Prayer Lore - Prayers of the Stormhosts
Manifestation Lore - Manifestations of the Storm
Battle Tactics Cards: Intercept and Recover and Scouting Force
-----
General's Regiment
Lord-Commander Carlos (250)
• General
Knight-Questor (110)
Questor Soulsworn (200)
Vanguard-Hunters (240)
• Reinforced
Vanguard-Raptors with Longstrike Crossbows (400)
• Reinforced
---
Regiment 1
Lord-Veritant (130)
• Bacon 🥓 of Azyr
• Goonsquad of the Heavens
Liberators (200)
• Reinforced
Vanquishers (220)
• Reinforced
Vanquishers (220)
• Reinforced
-----
Faction Terrain
Stormreach Portal (20)
-----
Created with Warhammer Age of Sigmar: The App
App: v1.16.0 (3) | Data: v301</t>
  </si>
  <si>
    <t>CC - Mobz and Trogz 1990/2000 pts
Gloomspite Gitz
Squigalanche
General's Handbook 2025-26
Drops: 2
Spell Lore - Lore of Frazzlegit
Manifestation Lore - Twilit Sorceries
Battle Tactic Cards: Attuned to Ghyran, Scouting Force
General's Regiment
Skragrott, the Loonking (230)
• General
Rockgut Troggoths (380)
• Reinforced
Rockgut Troggoths (380)
• Reinforced
Snarlfang Riders (120)
Sunsteala Wheelas (130)
Regiment 1
Squigboss with Gnasha-Squig (120)
Boingrot Bounderz (240)
• Reinforced
Boingrot Bounderz (240)
• Reinforced
Gobbapalooza (150)
Faction Terrain
Bad Moon Loonshrine
Created with Warhammer Age of Sigmar: The App
App: 1.16.1 | Data: 301</t>
  </si>
  <si>
    <t>Kabbage Krew 1960/2000 pts
Orruk Warclans | Ironjawz
Brutefist
General's Handbook 2025-26
Drops: 3
Prayer Lore - Warbeats
Battle Tactic Cards: Intercept and Recover, Master The Paths
General's Regiment
Gordrakk, the Fist of Gork (360)
• General
Brutes (400)
• Reinforced
Brutes (400)
• Reinforced
Megaboss (170)
Regiment 1
Warchanter (120)
Regiment 2
Megaboss on Maw-Krusha (340)
• Amberbone Whetstone
• Big 'Un
• Hulking Brute
Zoggrok Anvilsmasha (170)
• 1x Grunta-tongs
Faction Terrain
Bossrock Tower</t>
  </si>
  <si>
    <t>Cinderfall on Deez Nuts 1980/2000 pts
Cities of Sigmar
Veteran Cannoneers
General's Handbook 2025-26
Drops: 5
Spell Lore - Spells of the Collegiate Arcane
Prayer Lore - Scriptures of Sigmar
Manifestation Lore - Forbidden Power
Battle Tactic Cards: Master The Paths, Wrathful Cycles
General's Regiment
Tahlia Vedra, Lioness of the Parch (280)
• General
Fusil-Major on Ogor Warhulk (140)
• Cosmopolitan Leader
Ironweld Great Cannon (100)
Ironweld Great Cannon (100)
Ironweld Great Cannon (100)
Regiment 1
Scourge of Ghyran Pontifex Zenestra, Matriarch of the Great Wheel (250)
Freeguild Cavaliers (300)
• Reinforced
Regiment 2
Callis and Toll (210)
Toll's Companions (0)
Regiment 3
Freeguild Marshal and Relic Envoy (90)
• Brazier of Holy Flame
• 1x Heirloom Warhammer
Freeguild Command Corps (140)
Freeguild Command Corps (140)
Regiment 4
Alchemite Warforger (110)</t>
  </si>
  <si>
    <t xml:space="preserve">Whoooos Hungry? 1990/2000 pts
Flesh-eater Courts
Lords of the Manor
General's Handbook 2025-26
Drops: 3
Spell Lore - Lore of Madness
Prayer Lore - Rites of Delusion
Manifestation Lore - Manifested Insanity
Battle Tactic Cards: Intercept and Recover, Restless Energy
General's Regiment
Ushoran, Mortarch of Delusion (460)
• General
Crypt Horrors (280)
• Reinforced
Crypt Horrors (280)
• Reinforced
Regiment 1
Abhorrant Ghoul King on Royal Terrorgheist (320)
• Stronger In Madness
• Savage Abomination
Morbheg Knights (180)
Regiment 2
Abhorrant Cardinal (130)
Morbheg Knights (180)
Varghulf Courtier (160)
• Charnel Vestments
Faction Terrain
Charnel Throne
Created with Warhammer Age of Sigmar: The App
App: 1.16.1 | Data: 301
</t>
  </si>
  <si>
    <t>For Blood and Gold 2000/2000 pts
-----
Grand Alliance Order | Fyreslayers | Scales of Vulcatrix
General's Handbook 2025-26
Drops: 5
Prayer Lore - Vulkyn Gifts
Manifestation Lore - Magmic Invocations
Battle Tactics Cards: Intercept and Recover and Master The Paths
-----
General's Regiment
Auric Runefather on Magmadroth (320)
• General
---
Regiment 1
Scourge of Ghyran Auric Runeson on Magmadroth (330)
• Ash-beard
• Thickened Scales
• Droth-helm
---
Regiment 2
Scourge of Ghyran Auric Runeson on Magmadroth (310)
---
Regiment 3
Auric Runemaster (180)
Hearthguard Berzerker with Berzerker Broadaxes (240)
• Reinforced
Hearthguard Berzerker with Berzerker Broadaxes (240)
• Reinforced
---
Regiment 4
Auric Runesmiter (120)
Vulkite Berzerkers with Fyresteel Weapons (260)
• Reinforced
-----
Faction Terrain
Magmic Battleforge
-----</t>
  </si>
  <si>
    <t>KO 99 Luftballons 2000/2000 pts
Kharadron Overlords
Aether-runners
General's Handbook 2025-26
Drops: 2
Battle Tactic Cards: Scouting Force, Master The Paths
General's Regiment
Brokk Grungsson, Lord-Magnate of Barak-Nar (260)
• General
Arkanaut Company (90)
• 1x Light Skyhook
• 1x Aethermatic Volley Gun
• 1x Skypike
Arkanaut Frigate (300)
• Zonbarcorp 'Dealbreaker' Battle Ram
• 1x Heavy Skyhook
Endrinriggers (220)
• Reinforced
Skywardens (240)
• Reinforced
Regiment 1
Aetheric Navigator (130)
• Endrinmaestro
• Voidstone Orb
Arkanaut Frigate (300)
• 1x Heavy Skyhook
Endrinriggers (220)
• Reinforced
Skywardens (240)
• Reinforced
Created with Warhammer Age of Sigmar: The App
App: 1.16.1 | Data: 301</t>
  </si>
  <si>
    <t>Someone Told Me Obscuring Terrain Something Something 1970/2000 pts
Lumineth Realm-lords
Vanari Battlehost
General's Handbook 2025-26
Drops: 2
Spell Lore - Lore of Hysh
Manifestation Lore - Forbidden Power
Battle Tactic Cards: Intercept and Recover, Restless Energy
General's Regiment
Ellania and Ellathor, Eclipsian Warsages (280)
• General
Scourge of Ghyran The Light of Eltharion (250)
Vanari Auralan Sentinels (300)
• Reinforced
Vanari Dawnriders (460)
• Reinforced
Regiment 1
Scinari Enlightener (200)
• Silver Wand
• Flawless Commander
Vanari Auralan Wardens (140)
Vanari Bladelords (140)
Ydrilan Riverblades (160)
Faction Terrain
Shrine Luminor (20 Points)
Created with Warhammer Age of Sigmar: The App
App: 1.16.1 | Data: 301</t>
  </si>
  <si>
    <t>Smokehouse Heroes 2000/2000 pts
Slaves to Darkness
Champions of Chaos
General's Handbook 2025-26
Drops: 5
Spell Lore - Lore of the Damned
Manifestation Lore - Aetherwrought Machineries
Battle Tactic Cards: Scouting Force, Wrathful Cycles
General's Regiment
Gaunt Summoner (190)
• General
Regiment 1
Chaos Lord on Daemonic Mount (140)
• Favoured of the Pantheon
Chaos Chariot (70)
• 1x Chaos Greatblade
Exalted Hero of Chaos (80)
Regiment 2
Ogroid Myrmidon (120)
• The Varanite Shackle
Ogroid Theridons (360)
• Reinforced
Regiment 3
Ogroid Myrmidon (120)
Ogroid Theridons (360)
• Reinforced
Regiment 4
Darkoath Chieftain (80)
Darkoath Fellriders (300)
• Reinforced
• The Banner of Rage
• 1x Fellrider Blades
Darkoath Savagers (90)
Darkoath Savagers (90)
Faction Terrain
Nexus Chaotica
Created with Warhammer Age of Sigmar: The App
App: 1.16.1 | Data: 301.</t>
  </si>
  <si>
    <t>Tip Toeing Thru the Tulips 1990/2000 pts
Gloomspite Gitz
Squigalanche
General's Handbook 2025-26
Drops: 2
Spell Lore - Lore of the Clammy Dank
Manifestation Lore - Morbid Conjuration
Battle Tactic Cards: Attuned to Ghyran, Wrathful Cycles
General's Regiment
Skragrott, the Loonking (230)
• General
Dankhold Troggoth (160)
Rockgut Troggoths (380)
• Reinforced
Rockgut Troggoths (380)
• Reinforced
Regiment 1
Loonboss on Mangler Squigs (210)
• The Clammy Cowl
• The Clammy Hand
Boingrot Bounderz (240)
• Reinforced
Boingrot Bounderz (120)
Boingrot Bounderz (240)
• Reinforced
Faction Terrain
Bad Moon Loonshrine
Created with Warhammer Age of Sigmar: The App
App: 1.16.1 | Data: 301</t>
  </si>
  <si>
    <t>We the main event 1990/2000 pts
-----
Grand Alliance Chaos | Maggotkin of Nurgle | Plague Cyst
General's Handbook 2025-26
Drops: 2
Spell Lore - Lore of Malignance
Prayer Lore - Bendictions of Sickness
Manifestation Lore - Primal Energy (20 Points)
Battle Tactics Cards: Attuned to Ghyran and Wrathful Cycles
-----
General's Regiment
Scourge of Ghyran Rotigus (430)
• General
Pusgoyle Blightlords (220)
Pusgoyle Blightlords (220)
Putrid Blightkings (190)
Putrid Blightkings (190)
---
Regiment 1
Harbinger of Decay (150)
• Corpulent Avalanche
• Rustfang
Putrid Blightkings (190)
Putrid Blightkings (190)
Putrid Blightkings (190)
-----
Faction Terrain
Feculent Gnarlmaw
-----
Created with Warhammer Age of Sigmar: The App
App: v1.16.0 (3) | Data: v301</t>
  </si>
  <si>
    <t>Attack on giants 2000/2000 pts
-----
Grand Alliance Destruction | Sons of Behemat | Taker Tribe
General's Handbook 2025-26
Drops: 2
-----
General's Regiment
King Brodd (540)
• General
Mancrusher Gargant (130)
Warstomper Mega-Gargant (460)
• Extra-calloused Feet
---
Regiment 1
Scourge of Ghyran Kraken-eater Mega-Gargant (480)
• Monstrously Tough
• Kingslaughter Cowl
Mancrusher Gargant (130)
Mancrusher Gargant (130)
Mancrusher Gargant (130)
-----
Intercept and recover
Restless energy</t>
  </si>
  <si>
    <t>Dragon Deez Nutz 2000/2000 pts
-----
Grand Alliance Death | Soulblight Gravelords | Bacchanal of Blood
General's Handbook 2025-26
Drops: 3
Spell Lore - Lore of Undeath
Manifestation Lore - Manifestations of the Grave
Battle Tactics Cards: Intercept and Recover and Master The Paths
-----
General's Regiment
Prince Vhordrai (490)
• General
Blood Knights (440)
• Reinforced
Dire Wolves (150)
Fell Bats (100)
---
Regiment 1
Vampire Lord on Zombie Dragon (420)
• Lash of the Sire
• Amulet of Graves
---
Regiment 2
Vampire Lord on Zombie Dragon (400)
-----
Faction Terrain
Cursed Sepulchre
-----
Created with Warhammer Age of Sigmar: The App
App: v1.16.0 (3) | Data: v301</t>
  </si>
  <si>
    <t>Just in case it goes well, hi Rob! Long time listener, first time caller.
Archaon And The Boys 2000/2000 pts
Slaves to Darkness
Godswrath Warband
General's Handbook 2025-26
Drops: 1
Spell Lore - Lore of the Damned
Manifestation Lore - Aetherwrought Machineries
Battle Tactic Cards: Restless Energy, Intercept and Recover
General's Regiment
Archaon, the Everchosen (840)
• General
Chaos Furies (120)
Chaos Knights (500)
• Reinforced
• The Dread Banner
Chaos Lord on Daemonic Mount (140)
• Favoured of the Pantheon
• Infernal Puppet
Chaos Warriors (400)
• Reinforced
Regiment 1
Faction Terrain
Nexus Chaotica
Created with Warhammer Age of Sigmar: The App
App: 1.16.1 | Data: 301</t>
  </si>
  <si>
    <t>Gg 2000/2000 pts
-----
Grand Alliance Order | Sylvaneth | Wargrove of Everdusk
General's Handbook 2025-26
Drops: 3
Spell Lore - Lore of the Deepwood
Manifestation Lore - Manifestations of the Deepwood
Battle Tactics Cards: Intercept and Recover and Restless Energy
-----
General's Regiment
Belthanos, First Thorn of Kurnoth (350)
• General
Kurnoth Hunters with Kurnoth Greatbows (200)
Kurnoth Hunters with Kurnoth Scythes (400)
• Reinforced
Spiterider Lancers (420)
• Reinforced
---
Regiment 1
Warsong Revenant (220)
• Spellsinger
• Ranu's Lamentiri
Revenant Seekers (200)
---
Regiment 2
Branchwych (110)
Tree-Revenants (100)
-----
Faction Terrain
Awakened Wyldwood
-----
Created with Warhammer Age of Sigmar: The App
App: v1.16.0 (3) | Data: v301</t>
  </si>
  <si>
    <t>Blaed Deuel
Ironjawz - Bigsnikkaz
Artifact: Amberbone Whetstone (Tuskboss)
Heroic Trait: An Eye for Da Fight (Tuskboss)
Monster Trait: Mad 'Un (Maw-Krusha)
Manifestations: Manifestations of Gorkamorka
Battle Tactics: Scouting Force, Attuned to Ghyran
GenReg - Megaboss on Maw-Krusha
- Tuskboss on Maw-Grunta
Reg1 - Weirdnob Shaman
- 3 SoGhy Weirdbrute Wrekkaz
- 3 Gore-gruntas
- Maw-grunta Gougers
Reg2 - Warchanter
- 3 SoGhy Weirdbrute Wrekkaz
- 3 Gore-gruntas
- 10 Brutes
Terrain - Bossrokk Tower
Points: 1990
Drops: 3</t>
  </si>
  <si>
    <t>Wait I thought you killed that shark 2000/2000 pts
-----
Grand Alliance Order | Idoneth Deepkin | Ethersea Predators
General's Handbook 2025-26
Drops: 3
Spell Lore - Lore of the Deeps
Manifestation Lore - Twilit Sorceries
Battle Tactics Cards: Restless Energy and Scouting Force
-----
General's Regiment
Eidolon of Mathlann, Aspect of the Sea (350)
• General
• Endless Sea-storm
• Dritchleech
Akhelian Allopex (160)
• 1 Retarius Net Launcher
Akhelian Allopex (160)
• 1 Retarius Net Launcher
Akhelian Allopex (160)
• 1 Razorshell Harpoon
---
Regiment 1
Lotann, Warden of the Soul Ledgers (100)
Akhelian Ishlaen Guard (180)
Akhelian Ishlaen Guard (180)
Akhelian Morrsarr Guard (340)
• Reinforced
---
Regiment 2
Isharann Soulscryer (110)
Namarti Reavers (260)
• Reinforced
-----
Faction Terrain
Gloomtide Shipwreck
-----
Created with Warhammer Age of Sigmar: The App
App: v1.16.0 (3) | Data: v301</t>
  </si>
  <si>
    <t>Infinite shark glitch 1970/2000 pts
-----
Grand Alliance Order | Idoneth Deepkin | Ethersea Predators
General's Handbook 2025-26
Drops: 2
Spell Lore - Lore of the Deeps
Manifestation Lore - Primal Energy (20 Points)
Battle Tactics Cards: Master The Paths and Scouting Force
-----
General's Regiment
Volturnos, High King of the Deep (250)
• General
Akhelian Leviadon (490)
Akhelian Morrsarr Guard (340)
• Reinforced
---
Regiment 1
Eidolon of Mathlann, Aspect of the Sea (390)
• Ancient Pride
• Armour of the Cythai
Akhelian Allopex (160)
• 1 Retarius Net Launcher
Akhelian Allopex (160)
• 1 Retarius Net Launcher
Akhelian Allopex (160)
• 1 Retarius Net Launcher
-----
Created with Warhammer Age of Sigmar: The App
App: v1.16.0 (3) | Data: v301</t>
  </si>
  <si>
    <t>A Night on Shark Mountain 2000/2000 pts
Idoneth Deepkin
Ethersea Predators
General's Handbook 2025-26
Drops: 2
Spell Lore - Lore of the Deeps
Manifestation Lore - Aetherwrought Machineries
Battle Tactic Cards: Scouting Force, Restless Energy
General's Regiment
Eidolon of Mathlann, Aspect of the Sea (370)
• General
• Endless Sea-storm
• Armour of the Cythai
Akhelian Allopex (160)
• 1x Razorshell Harpoon
Akhelian Allopex (160)
• 1x Razorshell Harpoon
Akhelian Leviadon (490)
Akhelian Morrsarr Guard (340)
• Reinforced
Regiment 1
Akhelian King (160)
Akhelian Allopex (160)
• 1x Razorshell Harpoon
Akhelian Allopex (160)
• 1x Razorshell Harpoon
Faction Terrain
Gloomtide Shipwreck
Created with Warhammer Age of Sigmar: The App
App: 1.16.1 | Data: 301</t>
  </si>
  <si>
    <t>Khorne? 1990/2000 pts
-----
Grand Alliance Chaos | Blades of Khorne | The Goretide
General's Handbook 2025-26
Drops: 3
Prayer Lore - Blood Blesssings of Khorne
Manifestation Lore - Judgements of Khorne
Battle Tactics Cards: Intercept and Recover and Restless Energy
-----
General's Regiment
Slaughterpriest (160)
• General
Blood Warriors (440)
• Reinforced
Bloodreavers (90)
Bloodreavers (90)
---
Regiment 1
Wrath of Khorne Bloodthirster (400)
• Collar of Contempt
Bloodreavers (90)
Bloodthirster of Insensate Rage (460)
• Firebrand
-----
Regiments of Renown
Godmarked Ascendant (260)
Daemon Prince
• Wings
-----
Faction Terrain
Skull Altar
-----
Created with Warhammer Age of Sigmar: The App
App: v1.16.0 (3) | Data: v301</t>
  </si>
  <si>
    <t>The boys are back 1990/2000 pts
Nighthaunt
Vanishing Phantasms
General's Handbook 2025-26
Drops: 3
Spell Lore - Lore of the Underworlds
Manifestation Lore - Chthonic Sorceries
Battle Tactic Cards: Attuned to Ghyran, Restless Energy
General's Regiment
Lady Olynder, Mortarch of Grief (300)
• General
Chainghasts (90)
Dreadscythe Harridans (170)
Scourge of Ghyran Black Coach (280)
Regiment 1
Reikenor the Grimhailer (240)
Myrmourn Banshees (240)
• Reinforced
Spirit Hosts (130)
Spirit Torment (130)
• Soulfire Ring
Regiment 2
Krulghast Cruciator (140)
• Cloaked in Shadow
Chainrasps (90)
Chainrasps (180)
• Reinforced
Faction Terrain
Nexus of Grief
Created with Warhammer Age of Sigmar: The App
App: 1.16.1 | Data: 301</t>
  </si>
  <si>
    <t>Tanners List (1980 points) - ✦ General's Handbook 2025-26
Slaves to Darkness
Godswrath Warband
Auxiliaries: 0
Drops: 2
Battle Tactic Cards - Master the Paths, Wrathful Cycles
Manifestation Lore - Twilit Sorceries
Spell Lore - Lore of the Damned
General's Regiment
Abraxia, Spear of the Everchosen (Scourge of Ghyran) (360)
• General
Chaos Lord (100)
Chaos Chosen (560)
• Reinforced
• The Eroding Icon
• 1x Champion
• 1x Musician
• 1x Standard Bearer
Regiment 1
Chaos Sorcerer Lord (120)
• Infernal Puppet
• Favoured of the Pantheon
Mindstealer Sphiranx (160)
Varanguard (340)
Varanguard (340)
Faction Terrain
None
Created with New Recruit
Data Version: v27</t>
  </si>
  <si>
    <t>New List
-----
Nighthaunt | Death Stalkers
Points: 1990/2000 points
Drops: 3 drops
Battle Tactics: Scouting Force / Wrathful Cycles
Spell Lore: Lore of the Underworlds
Manifestation Lore: Aetherwrought Machineries
Faction Terrain: Nexus of Grief
-----
General's Regiment
Lady Olynder, Mortarch of Grief (300)
• General
20x Bladegheist Revenants (360)
• Reinforced
3x Spirit Hosts (130)
10x Dreadscythe Harridans (170)
---
Regiment 1
Awlrach the Drowner (170)
10x Craventhrone Guard (200)
• Reinforced
2x Dreadblade Harrows (170)
5x Hexwraiths (200)
---
Regiment 2
Spirit Torment (130)
4x Glaivewraith Stalkers (80)
4x Glaivewraith Stalkers (80)
Created with War Nexus 1.1.1 on ageofspoon.com/warnexus | Game Version: 4.1.0a</t>
  </si>
  <si>
    <t>Ruination 1980/2000 pts
-----
Stormcast Eternals | Ruination Brotherhood
General's Handbook 2025-26
Drops: 2
Prayer Lore - Ruination Brotherhood Prayer Lore
Manifestation Lore - Twilit Sorceries
Battle Tactics Cards: Attuned to Ghyran and Master The Paths
-----
General's Regiment
Scourge of Ghyran Iridan the Witness (320)
• General
Knight-Azyros (130)
• Hallowed Scrolls
• Corven Lord
Questor Soulsworn (200)
Vigilors (140)
---
Regiment 1
Ionus Cryptborn, Warden of Lost Souls (400)
Reclusians (280)
• Reinforced
Reclusians (280)
• Reinforced
Stormcoven (210)
-----
Faction Terrain
Stormreach Portal (20)
-----
Created with Warhammer Age of Sigmar: The App
App: v1.16.0 (3) | Data: v301</t>
  </si>
  <si>
    <t xml:space="preserve">! - Slaughterscouts 2000/2000 pts
Blades of Khorne
The Goretide
General's Handbook 2025-26
Drops: 2
Prayer Lore - Blood Blesssings of Khorne
Manifestation Lore - Judgements of Khorne
Battle Tactic Cards: Scouting Force, Attuned to Ghyran
General's Regiment
Bloodstoker (100)
• General
• Favoured of Khorne
Claws of Karanak (110)
Mighty Skullcrushers (220)
Wrathmongers (130)
Wrathmongers (130)
Regiment 1
Realmgore Ritualist (130)
• Collar of Contempt
Skullreapers (460)
• Reinforced
Skullreapers (460)
• Reinforced
Wrathmongers (260)
• Reinforced
Faction Terrain
Skull Altar
Created with Warhammer Age of Sigmar: The App
App: 1.16.1 | Data: 301
</t>
  </si>
  <si>
    <t>All Hail 1990/2000 pts
Flesh-eater Courts | Lords of the Manor
Drops: 2
Battle Tactics: 
• Master the Paths
• Intercept and Recover
Spell Lore - Lore of Madness
Prayer Lore - Rites of Delusion
Manifestation Lore - Manifested Insanity
General's Regiment
Ushoran, Mortarch of Delusion (460)
• General
Crypt Horrors (280)
• Reinforced
Royal Terrorgeist (220)
• Horribly Resilient
Varghulf (140)
• Charnel Vestements (20)
• Cruel Taskmaster (20)
Morbheg Knights (360)
• Reinforced
Regiment 1
Abhorrant Cardinal (130)
Morbheg Knights (360)
• Reinforced
Faction Terrain
Charnel Throne</t>
  </si>
  <si>
    <t>Transsexual Lesbian Banshees from Outer Spaaaaaaace
Nighthaunt
[Intercept and Recover]
[Master the Paths]
[Lore of the Underworlds]
[Aetherwrought Machineries]
Guardian of Souls (150)
[Lightshard of the Harvest Moon (20pts)]
[Ruler of the Spectral Hosts (20pts)]
- 1 x Black Coach SoG (280)
- 2 x Chainghasts (90)
- 8 x Myrmourn Banshees (240)
Kurdoss Valentian, the Craven King [SoG] (190)
[General]
- 8 x Myrmourn Banshees (240)
- 8 x Myrmourn Banshees (240)
- 8 x Myrmourn Banshees (240)
- 1 x Black Coach SoG (280)
Nexus of Grief
1990/2000pts
2 drops</t>
  </si>
  <si>
    <t xml:space="preserve">Fyreslayers
(Daddy Issues ~ Happy Father’s Day)
Scales of Vulkatrix
[Wrathful Cycles]
[Restless Energy]
[Vulkyn Gifts]
[Magmic Invocations]
{Daddy Ob the Prodigious}Auric Runefather on Magmadroth (320)
[General]
[Droth-Helm]
-{Am I special Dad?} 1 x Auric Runeson on Magmadroth [SoG] (310)
{Are you proud of me Dad?}Auric Runeson on Magmadroth [SoG] (310)
[Ash-Beard (20pts)]
{Watch me Dad!} Auric Runeson on Magmadroth [SoG] (310)
[Incandescent Blaze]
Auric Runemaster (180)
Auric Runesmiter (120)
- 10 x Auric Hearthguard (260)
- 9 x Vulkyn Flameseekers (160)
Magmic Battleforge
1990/2000pts
5 drops
</t>
  </si>
  <si>
    <t>The Gloomcast Gitzernals 1990/2000 pts
-----
Grand Alliance Destruction | Gloomspite Gitz | Troggherd
General's Handbook 2025-26
Drops: 3
Spell Lore - The Clammy Dank Lote
Manifestation Lore - Dank Manifestations
Battle Tactics Cards: Attuned to Ghyran and Scouting Force
-----
General's Regiment
Dankhold Troggboss (260) - The Celestant Slime
• General
• Leering Gitshield
• Loontouched
Fellwater Troggoths (180) - Vomitdictors
Rockgut Troggoths (380) - Annihilator Rockhammers
• Reinforced
Rockgut Troggoths (380) - Annihilator Rockhammers
• Reinforced
---
Regiment 1
Droggz Da Sunchompa (180) - Bastian Drogzalos
Snarlpack Cavalry (200) - Palladorable Wolves
• Reinforced
---
Regiment 2
Fungoid Cave-Shaman (100) - Knight Incangoid
Boingrot Bounderz (240) - Moonstrike Bouncers
• Reinforced
Scourge of Ghyran Sporesplatta Fanatics (70) - Sporeiberators
-----
Faction Terrain
Bad Moon Loonshrine
-----
Created with Warhammer Age of Sigmar: The App
App: v1.16.0 (3) | Data: v301</t>
  </si>
  <si>
    <t>The Midwest Emo Showdown
-----
Soulblight Gravelords | Knights of the Crimson Keep
Points: 2000/2000 points
Drops: 2 drops
Battle Tactics: Intercept and Recover / Master of the Paths
Spell Lore: Knights of the Crimson Keep Spell Lore
Manifestation Lore: Aetherwrought Machineries
-----
General's Regiment
Prince Vhordrai (490)
• General
10x Blood Knights (440)
• Reinforced
5x Blood Knights (220)
5x Blood Knights (220)
---
Regiment 1
Vampire Lord on Nightmare Steed (190)
• Immortal Dedication
• Chalice of the Blood Dragon
10x Blood Knights (440)
• Reinforced
Created with War Nexus 1.1.1 on ageofspoon.com/warnexus | Game Version: 4.1.0</t>
  </si>
  <si>
    <t xml:space="preserve">Stormcast Eternals
Vanguard Wing
General's Handbook 2025-26
Drops: 4
Spell Lore - Lore of the Storm
Prayer Lore - Prayers of the Stormhosts
Manifestation Lore - Manifestations of the Storm
Battle Tactic Cards: Restless Energy, Intercept and Recover
General's Regiment
Lord-Aquilor (150)
• General
• Hour of Glory
Aetherwings (80)
Vanguard-Palladors with Starstrike Javelins (480)
• Reinforced
Vanguard-Raptors with Longstrike Crossbows (400)
• Reinforced
Regiment 1
Knight-Relictor (120)
• Beacon of Azyr
Questor Soulsworn (200)
Regiment 2
Knight-Arcanum (120)
Vigilors (140)
Faction Terrain
Stormreach Portal (20 Points)
Regiments of Renown
Saviours of Cinderfall (270)
Callis and Toll
Toll's Companions
</t>
  </si>
  <si>
    <t>Territorial Pissings 2000/2000 pts
-----
Grand Alliance Destruction | Gloomspite Gitz | Sunbiter Pack
General's Handbook 2025-26
Drops: 4
Spell Lore - Lore of Frazzlegit
Manifestation Lore - Dank Manifestations
Battle Tactics Cards: Attuned to Ghyran and Master The Paths
-----
General's Regiment
Droggz Da Sunchompa (180)
• General
Rockgut Troggoths (380)
• Reinforced
---
Regiment 1
Snarlboss on War-Wheela (200)
• Leering Gitshield
• Loontouched
Sunsteala Wheelas (260)
• Reinforced
---
Regiment 2
Frazzlegit Shaman on War-Wheela (170)
Snarlpack Cavalry (200)
• Reinforced
Snarlpack Cavalry (200)
• Reinforced
---
Regiment 3
Loonboss on Giant Cave Squig (100)
Boingrot Bounderz (240)
• Reinforced
Scourge of Ghyran Sporesplatta Fanatics (70)
-----
Faction Terrain
Bad Moon Loonshrine
-----
Created with Warhammer Age of Sigmar: The App
App: v1.16.0 (3) | Data: v301</t>
  </si>
  <si>
    <t xml:space="preserve">Slippery Pete's on tour 2000/2000 pts
Orruk Warclans | Kruleboyz
Swamphorde Bullies
General's Handbook 2025-26
Drops: 3
Spell Lore - Lore of the Swamp
Manifestation Lore - Manifestations of Gorkamorka
Battle Tactic Cards: Attuned to Ghyran, Scouting Force
General's Regiment
Scourge of Ghyran Swampboss Skumdrekk (250)
• General
Gutrippaz (300)
• Reinforced
Man-skewer Boltboyz (90)
Monsta-killaz (110)
Scourge of Ghyran Killaboss on Great Gnashtoof (160)
Regiment 1
Swampcalla Shaman with Pot-grot (110)
• Swamp Staff
Monsta-killaz (110)
Monsta-killaz (110)
Regiment 2
Killaboss on Corpse-rippa Vulcha (260)
• Sneaky 'Un
• Slippery Skumbag
Gutrippaz (300)
• Reinforced
Man-skewer Boltboyz (90)
Monsta-killaz (110)
Faction Terrain
Skaregob Totem
Created with Warhammer Age of Sigmar: The App
App: 1.16.0 | Data: 301
</t>
  </si>
  <si>
    <t>1990/2000 pts
Gloomspite Gitz
Squigalanche
General's Handbook 2025-26
Drops: 2
Spell Lore - Lore of Frazzlegit
Manifestation Lore - Dank Manifestations
Battle Tactic Cards: Scouting Force, Attuned to Ghyran
General's Regiment
Skragrott, the Loonking (230)
• General
Boingrot Bounderz (240)
• Reinforced
Boingrot Bounderz (240)
• Reinforced
Rockgut Troggoths (380)
• Reinforced
Squigboss with Gnasha-Squig (140)
• Leering Gitshield
• Loontouched
Regiment 1
Droggz Da Sunchompa (180)
Rockgut Troggoths (380)
• Reinforced
Snarlpack Cavalry (100)
Snarlpack Cavalry (100)
Faction Terrain
Bad Moon Loonshrine</t>
  </si>
  <si>
    <t>Tr
Cities of Sigmar
Dawnbringer Crusade
[Wrathful Cycles]
[Scouting Force]
[Spells of the Collegiate Arcane]
[Scriptures of Sigmar]
[Aetherwrought Machineries]
Callis and Toll (210)
- 4 x Toll's Companions (0)
Pontifex Zenestra Matriarch of the First Wheel (250)
- 6 x Freeguild Command Corps (140)
Battlemage (90)
[Cosmopolitan Leader)
Freeguild Marshal and Relic Envoy (90)
- 6 x Freeguild Command Corps (140)
Freeguild Cavalier-Marshal (110)
[General]
[Sacred Tome]
- 10 x Freeguild Cavaliers [SoG] (320)
- 10 x Freeguild Cavaliers [SoG] (320)
- 10 x Freeguild Cavaliers [SoG] (320)
1990/2000pts
5 Drops
Generated by Listbot 4.0</t>
  </si>
  <si>
    <t>One Stop, No Returns! (1960 points) - ✦ General's Handbook 2025-26
Nighthaunt
Vanishing Phantasms
Drops: 3
Battle Tactic Cards - Master the Paths, Intercept and Recover
Manifestation Lore - Chthonic Sorceries
Spell Lore - Lore of the Underworlds
General's Regiment
Kurdoss Valentian, the Craven King (Scourge of Ghyran) (190)
• General
Bladegheist Revenants (360)
• Reinforced
Black Coach (Scourge of Ghyran) (280)
Regiment 1
Awlrach the Drowner (170)
Dreadscythe Harridans (340)
• Reinforced
• 1x Champion
Regiment 2
Krulghast Cruciator (180)
• Lightshard of the Harvest Moon
• Ruler of the Spectral Hosts
Craventhrone Guard (200)
• Reinforced
• 1x Champion
Myrmourn Banshees (240)
• Reinforced
Faction Terrain
Nexus of Grief
Created with New Recruit
Data Version: v18</t>
  </si>
  <si>
    <t xml:space="preserve">Gonna eat me some Gabbaghoul 1990/2000 pts
Flesh-eater Courts
Royal Menagerie
- In my combat phase, pick a monster and on a 3+ monster gets strike first
General's Handbook 2025-26
Drops: 4
Spell Lore - Lore of Madness
Prayer Lore - Rites of Delusion
Manifestation Lore - Aetherwrought Machineries
Battle Tactic Cards: Scouting Force, Master The Paths
General's Regiment
Ushoran, Mortarch of Delusion (460)
• General
Cryptguard (200)
• Reinforced
Morbheg Knights (360)
• Reinforced
Regiment 1
Abhorrant Ghoul King on Royal Terrorgheist (320)
• Stronger In Madness: +2 wounds and 5+ ward when on 6 NDP
• Savage Abomination: +1 attack to companion weapons
Morbheg Knights (360)
• Reinforced
Regiment 2
Abhorrant Cardinal (130)
Priest 1 who gives d3 NDP to hero WW 12" in each hero phase
Regiment 3
Varghulf Courtier (160)
• Charnel Vestments: priest 1
Faction Terrain
Charnel Throne: generates d3 NDP for a hero sitting on it
Created with Warhammer Age of Sigmar: The App
App: 1.16.1 | Data: 301
</t>
  </si>
  <si>
    <t>Myrmidon go brrr 2000/2000 pts
Slaves to Darkness
Champions of Chaos
General's Handbook 2025-26
Auxiliary Units: 6
Drops: 11
Spell Lore - Lore of the Damned
Manifestation Lore - Twilit Sorceries
Battle Tactic Cards: Intercept and Recover, Restless Energy
General's Regiment
Scourge of Ghyran Abraxia, Spear of the Everchosen (360)
• General
Darkoath Fellriders (150)
• The Dread Banner
• 1x Fellrider Blades
Regiment 1
Gaunt Summoner (190)
Mutalith Vortex Beast (170)
Regiment 2
Chaos Lord on Karkadrak (210)
• Deathmonger
Regiment 3
Ogroid Myrmidon (120)
Regiment 4
Ogroid Myrmidon (120)
Auxiliary Units
Exalted Hero of Chaos (80)
• Head of the Unworthy
Ogroid Myrmidon (120)
Ogroid Myrmidon (120)
Ogroid Myrmidon (120)
Ogroid Myrmidon (120)
Ogroid Myrmidon (120)
Created with Warhammer Age of Sigmar: The App
App: 1.16.1 | Data: 301</t>
  </si>
  <si>
    <t>Kursed Klaw 2000/2000 pts
-----
Orruk Warclans | Kruleboyz | Swamphorde Bullies
General's Handbook 2025-26
Drops: 3
Spell Lore - Lore of the Swamp
Manifestation Lore - Manifestations of Gorkamorka
Battle Tactics Cards: Intercept and Recover and Wrathful Cycles
-----
General's Regiment
Scourge of Ghyran Swampboss Skumdrekk (250)
• General
Gutrippaz (300)
• Reinforced
Gutrippaz (300)
• Reinforced
Killaboss on Great Gnashtoof (150)
Marshcrawla Sloggoth (130)
---
Regiment 1
Breaka-boss on Mirebrute Troggoth (200)
Hobgrot Slittaz (80)
Monsta-killaz (110)
Murknob with Belcha-banna (80)
• Mork's Eye Pebble
---
Regiment 2
Swampcalla Shaman with Pot-grot (110)
Man-skewer Boltboyz (180)
• Reinforced
Monsta-killaz (110)
-----
Faction Terrain
Skaregob Totem
-----
Created with Warhammer Age of Sigmar: The App
App: v1.16.0 (3) | Data: v301</t>
  </si>
  <si>
    <t xml:space="preserve">Misomer Mayhem 2000/2000 pts
Stormcast Eternals
Sentinels of the Bleak Citadels
General's Handbook 2025-26
Drops: 2
Spell Lore - Lore of the Storm
Prayer Lore - Prayers of the Stormhosts
Manifestation Lore - Aetherwrought Machineries
General's Regiment
Yndrasta, the Celestial Spear (310)
• General
Annihilators (140)
Prosecutors (300)
• Reinforced
Reclusians (280)
• Reinforced
Regiment 1
Scourge of Ghyran Iridan the Witness (320)
Liberators (100)
Lord-Terminos (150)
• Quicksilver Draught
• Shock and Awe
Vanguard-Raptors with Longstrike Crossbows (400)
• Reinforced
Created with Warhammer Age of Sigmar: The App
App: 1.16.1 | Data: 301
</t>
  </si>
  <si>
    <t>No-one escapes the Maw 1990/2000 pts
Ogor Mawtribes
Greedy Eaters
General's Handbook 2025-26
Drops: 3
Spell Lore - Lore of Maw-magic
Manifestation Lore - Primal Energy
Battle Tactic Cards: Intercept and Recover, Master The Paths
General's Regiment
Frostlord on Stonehorn (330)
• General
• Mage-swallower
• Gruesome Trophies
• Great Gutlord
Scourge of Ghyran Ironblaster (170)
Regiment 1
Slaughtermaster (140)
Gorger Mawpack (240)
Ironguts (480)
• Reinforced
Regiment 2
Butcher (150)
Ogor Gluttons (230)
Ogor Gluttons (230)
Faction Terrain
Mawpit
Created with Warhammer Age of Sigmar: The App
App: 1.16.1 | Data: 301</t>
  </si>
  <si>
    <t>Knights everywhere 1970/2000 pts
-----
Soulblight Gravelords | Knights of the Crimson Keep
General's Handbook 2025-26
Drops: 3
Spell Lore - Knights of the Crimson Keep Spell Lore
Manifestation Lore - Knights of the Crimson Keep Manifestation Lore
Battle Tactics Cards: Intercept and Recover and Restless Energy
-----
General's Regiment
Prince Vhordrai (490)
• General
Blood Knights (220)
---
Regiment 1
Vampire Lord on Nightmare Steed (190)
• Chalice of the Blood Dragon
• Immortal Dedication
Blood Knights (440)
• Reinforced
---
Regiment 2
Vampire Lord on Nightmare Steed (190)
Blood Knights (440)
• Reinforced
-----
Created with Warhammer Age of Sigmar: The App
App: v1.16.0 (3) | Data: v301</t>
  </si>
  <si>
    <t xml:space="preserve">Scourge of ghyran 2000/2000 pts
Cities of Sigmar
Ironweld Guild Army
General's Handbook 2025-26
Drops: 5
Spell Lore - Spells of the Collegiate Arcane
Prayer Lore - Scriptures of Sigmar
Manifestation Lore - Twilit Sorceries
Battle Tactic Cards: Intercept and Recover, Master The Paths
General's Regiment
Callis and Toll (210)
• General
Toll's Companions (0)
Regiment 1
Alchemite Warforger (110)
Freeguild Fusiliers (220)
• Reinforced
Freeguild Fusiliers (220)
• Reinforced
Regiment 2
Fusil-Major on Ogor Warhulk (140)
• Brazier of Holy Flame
Freeguild Steelhelms (80)
Regiment 3
Scourge of Ghyran Pontifex Zenestra, Matriarch of the Great Wheel (250)
Freeguild Cavalier-Marshal (110)
• Draw Steel!
Scourge of Ghyran Freeguild Cavaliers (320)
• Reinforced
Regiments of Renown
Gotrek Gurnisson (340)
Gotrek Gurnisson
Created with Warhammer Age of Sigmar: The App
App: 1.16.1 | Data: 301
</t>
  </si>
  <si>
    <t>If you go down to the woods today… 1990/2000 pts
-----
Grand Alliance Order | Sylvaneth | Wargrove of Everdusk
General's Handbook 2025-26
Drops: 3
Spell Lore - Lore of the Deepwood
Manifestation Lore - Manifestations of the Deepwood
Battle Tactics Cards: Intercept and Recover and Scouting Force
-----
General's Regiment
Alarielle the Everqueen (680)
• General
Gossamid Archers (120)
Kurnoth Hunters with Kurnoth Greatbows (200)
Tree-Revenants (100)
---
Regiment 1
Belthanos, First Thorn of Kurnoth (350)
Spiterider Lancers (210)
---
Regiment 2
Spirit of Durthu (330)
• Glamourweave
-----
Faction Terrain
Awakened Wyldwood
-----
Created with Warhammer Age of Sigmar: The App
App: v1.16.0 (3) | Data: v301</t>
  </si>
  <si>
    <t xml:space="preserve">It's not easy being treesy 2000/2000 pts
Sylvaneth
Wargrove of Everdusk
General's Handbook 2025-26
Drops: 4
Spell Lore - Lore of the Deepwood
Manifestation Lore - Manifestations of the Deepwood
Battle Tactic Cards: Intercept and Recover, Restless Energy
General's Regiment
Treelord Ancient (240)
• General
Treelord (220)
Regiment 1
Scourge of Ghyran Drycha Hamadreth (320)
Scourge of Ghyran Revenant Seekers (230)
Regiment 2
Spirit of Durthu (330)
• Glamourweave
Kurnoth Hunters with Kurnoth Greatswords (440)
• Reinforced
Regiment 3
Warsong Revenant (220)
• Spellsinger
Faction Terrain
Awakened Wyldwood
Created with Warhammer Age of Sigmar: The App
App: 1.16.1 | Data: 301
</t>
  </si>
  <si>
    <t>Win Rate (June '25 Battlescroll v4.4)</t>
  </si>
  <si>
    <t>Win Rate Elo Adjusted (June '25 Battlescroll v4.4)</t>
  </si>
  <si>
    <t>Salzburg Major AoS Singles 2025 - Alpine Cup</t>
  </si>
  <si>
    <t>28th June 2025</t>
  </si>
  <si>
    <t>Austria</t>
  </si>
  <si>
    <t>Impassioned Serfs</t>
  </si>
  <si>
    <t>FeC Salzburg 1990/2000 pts
Flesh-eater Courts
Impassioned Serfs
General's Handbook 2025-26
Drops: 2
Spell Lore - Lore of Madness
Prayer Lore - Rites of Delusion
Manifestation Lore - Manifested Insanity
Battle Tactic Cards: Intercept and Recover, Master The Paths
General's Regiment
Ushoran, Mortarch of Delusion (460)
• General
Marrowscroll Herald (150)
• Stronger In Madness
• Charnel Vestments
Morbheg Knights (360)
• Reinforced
Morbheg Knights (360)
• Reinforced
Regiment 1
Abhorrant Cardinal (130)
Crypt Ghouls (320)
• Reinforced
Grand Justice Gormayne (110)
Royal Beastflayers (100)
Faction Terrain
Charnel Throne
Created with Warhammer Age of Sigmar: The App
App: 1.16.1 | Data: 301</t>
  </si>
  <si>
    <t>Ded Killerz 2000/2000 pts
Orruk Warclans | Kruleboyz
Swamphorde Bullies
General's Handbook 2025-26
Drops: 5
Spell Lore - Lore of the Swamp
Manifestation Lore - Manifestations of Gorkamorka
Battle Tactic Cards: Master The Paths, Intercept and Recover
General's Regiment
Breaka-boss on Mirebrute Troggoth (200)
• General
• Egomaniak
• Tough 'Un
Marshcrawla Sloggoth (130)
Monsta-killaz (110)
Murknob with Belcha-banna (80)
Regiment 1
Swampcalla Shaman with Pot-grot (110)
• Swamp Staff
Gutrippaz (300)
• Reinforced
Gutrippaz (300)
• Reinforced
Regiment 2
Swampcalla Shaman with Pot-grot (110)
Man-skewer Boltboyz (180)
• Reinforced
Monsta-killaz (110)
Monsta-killaz (110)
Regiment 3
Hobgrot Slittaboss (70)
Regiment 4
Killaboss with Stab-grot (80)
Monsta-killaz (110)
Faction Terrain
Skaregob Totem
Created with Warhammer Age of Sigmar: The App
App: 1.16.1 | Data: 301</t>
  </si>
  <si>
    <t>15-0 1990/2000 pts
Lumineth Realm-lords
Scinari Council
General's Handbook 2025-26
Drops: 5
Spell Lore - Lore of Prismatic Resonance
Manifestation Lore - Forbidden Power
Battle Tactic Cards: Wrathful Cycles, Intercept and Recover
General's Regiment
Ellania and Ellathor, Eclipsian Warsages (280)
• General
Hurakan Spirit of the Wind (250)
Regiment 1
Scinari Enlightener (180)
• Flawless Commander
Vanari Bladelords (280)
• Reinforced
Vanari Bladelords (280)
• Reinforced
Ydrilan Riverblades (160)
Regiment 2
Scinari Cathallar (90)
Regiment 3
Scinari Calligrave (180)
• Silver Wand
Regiment 4
Scourge of Ghyran The Light of Eltharion (250)
Faction Terrain
Shrine Luminor (20 Points)
Created with Warhammer Age of Sigmar: The App
App: 1.16.1 | Data: 301</t>
  </si>
  <si>
    <t>Major 1990/2000 pts
Cities of Sigmar
Dawnbringer Crusade
General's Handbook 2025-26
Drops: 5
Spell Lore - Spells of the Collegiate Arcane
Prayer Lore - Scriptures of Sigmar
Manifestation Lore - Forbidden Power
Battle Tactic Cards: Attuned to Ghyran, Scouting Force
General's Regiment
Tahlia Vedra, Lioness of the Parch (280)
• General
Dark Riders (340)
• Reinforced
Freeguild Cavaliers (300)
• Reinforced
Regiment 1
Callis and Toll (210)
Toll's Companions (0)
Regiment 2
Battlemage on Celestial Hurricanum (220)
• Cosmopolitan Leader
Regiment 3
Freeguild Marshal and Relic Envoy (90)
• Brazier of Holy Flame
• 1x Heirloom Warhammer
Freeguild Command Corps (140)
Freeguild Command Corps (140)
Regiment 4
Scourge of Ghyran Pontifex Zenestra, Matriarch of the Great Wheel (250)
Created with Warhammer Age of Sigmar: The App
App: 1.16.1 | Data: 301</t>
  </si>
  <si>
    <t>Liste 7734 2000/2000 pts
Cities of Sigmar
Collegiate Arcane Expedition
General's Handbook 2025-26
Drops: 5
Spell Lore - Spells of the Collegiate Arcane
Prayer Lore - Scriptures of Sigmar
Manifestation Lore - Primal Energy
Battle Tactic Cards: Scouting Force, Intercept and Recover
General's Regiment
Freeguild Marshal and Relic Envoy (90)
• General
• Sacred Tome
• 1x Duelling Pistols and Silvered Shortsword
Freeguild Cavalier-Marshal (110)
• Draw Steel!
Scourge of Ghyran Freeguild Cavaliers (320)
• Reinforced
Scourge of Ghyran Freeguild Cavaliers (320)
• Reinforced
Scourge of Ghyran Freeguild Cavaliers (320)
• Reinforced
Regiment 1
Alchemite Warforger (110)
Wildercorps Hunters (100)
Regiment 2
Alchemite Warforger (110)
Freeguild Command Corps (140)
Wildercorps Hunters (100)
Regiment 3
Battlemage (90)
Regiment 4
Galen ven Denst (170)
Doralia ven Denst (0)
Created with Warhammer Age of Sigmar: The App
App: 1.16.1 | Data: 301</t>
  </si>
  <si>
    <t>Florian Pogl</t>
  </si>
  <si>
    <t>Having fun at the bar 2000/2000 pts
Slaves to Darkness
Godswrath Warband
General's Handbook 2025-26
Drops: 2
Spell Lore - Lore of the Damned
Manifestation Lore - Primal Energy
Battle Tactic Cards: Intercept and Recover, Master The Paths
General's Regiment
Scourge of Ghyran Abraxia, Spear of the Everchosen (360)
• General
Chaos Chosen (560)
• Reinforced
Chaos Knights (500)
• Reinforced
Darkoath Marauders (80)
Regiment 1
Ogroid Myrmidon (120)
• Favoured of the Pantheon
• The Varanite Shackle
Ogroid Theridons (360)
• Reinforced
Faction Terrain
Nexus Chaotica
Created with Warhammer Age of Sigmar: The App
App: 1.16.1 | Data: 301</t>
  </si>
  <si>
    <t>Maggotkin of Nurgle
Tallyband of Nurgle
[Intercept and Recover]
[Attuned to Ghyran]
[Lore of Malignance]
[Benedictions of Sickness]
[Aetherwrought Machineries]
Rotigus [SoG] (430)
[General]
- 3 x Plague Drones (180)
- 10 x Plaguebearers (140)
Sloppity Bilepiper, Herald of Nurgle (100)
- 3 x Nurglings (100)
- 10 x Plaguebearers (140)
Harbinger of Decay (150)
Orghotts Daemonspew (280)
- 5 x Putrid Blightkings (190)
Godmarked Ascendant (260)
[Corpulent Avalanche]
[The Witherstave (20pts)]
Feculent Gnarlmaw
1990/2000pts
5 drops</t>
  </si>
  <si>
    <t>Istvan Olah</t>
  </si>
  <si>
    <t>Diggy Diggy your ass 1990/2000 pts
Fyreslayers
Warrior Kinband
General's Handbook 2025-26
Drops: 4
Prayer Lore - Zharrgrim Blessings
Manifestation Lore - Magmic Invocations
Battle Tactic Cards: Wrathful Cycles, Master The Paths
General's Regiment
Auric Runefather (140)
• General
• Draught of the Finest Magmalt
Auric Hearthguard (260)
• Reinforced
Regiment 1
Auric Runesmiter (120)
Auric Hearthguard (260)
• Reinforced
Regiment 2
Auric Flamekeeper (80)
Hearthguard Berzerkers with Flamestrike Poleaxes (260)
• Reinforced
Hearthguard Berzerkers with Flamestrike Poleaxes (260)
• Reinforced
Regiment 3
Auric Runemaster (200)
• Ash-beard
Vulkite Berzerkers with Bladed Slingshields (150)
Vulkite Berzerkers with Fyresteel Weapons (260)
• Reinforced
Faction Terrain
Magmic Battleforge
Created with Warhammer Age of Sigmar: The App
App: 1.16.1 | Data: 301</t>
  </si>
  <si>
    <t>Lars Wychodil</t>
  </si>
  <si>
    <t>??? 2000/2000 pts
-----
Grand Alliance Order | Stormcast Eternals | Sentinels of the Bleak Citadels
General's Handbook 2025-26
Drops: 4
Spell Lore - Lore of the Storm
Prayer Lore - Prayers of the Stormhosts
Manifestation Lore - Primal Energy (20 Points)
Battle Tactics Cards: Master The Paths and Restless Energy
-----
General's Regiment
Neave Blacktalon (310)
* General
Lorai, Child of the Abyss
Neave's Companions
---
Regiment 1
Scourge of Ghyran Iridan the Witness (320)
Knight-Judicator with Gryph Hounds (130)
Prosecutors (300)
* Reinforced
Reclusians (280)
* Reinforced
---
Regiment 2
Lord-Terminos (150)
* Quicksilver Draught
Knight-Azyros (130)
* Legendary Tenacity
Stormcoven (210)
---
Regiment 3
Knight-Judicator with Gryph Hounds (130)
-----
Faction Terrain
Stormreach Portal (20)
-----
Created with Warhammer Age of Sigmar: The App
App: v1.16.0 (3) | Data: v301</t>
  </si>
  <si>
    <t>Gitz 2k - Mixed 2000/2000 pts
Gloomspite Gitz
Squigalanche
General's Handbook 2025-26
Drops: 3
Spell Lore - Lore of Frazzlegit
Manifestation Lore - Forbidden Power
Battle Tactic Cards: Attuned to Ghyran, Master The Paths
General's Regiment
1x Skragrott, the Loonking (230)
• General
6x Rockgut Troggoths (380)
• Reinforced
24x Squig Herd (220)
• Reinforced
24x Squig Herd (220)
• Reinforced
1x Squigboss with Gnasha-Squig (140)
• Loontouched
Regiment 1
1x Droggz Da Sunchompa (180)
1x Doom Diver Catapult (160)
2x Sunsteala Wheelas (130)
2x Sunsteala Wheelas (130)
Regiment 2
1x Rabble-Rowza (120)
• Backstabber's Blade
5x Scourge of Ghyran Sporesplatta Fanatics (70)
Faction Terrain
1x Bad Moon Loonshrine</t>
  </si>
  <si>
    <t xml:space="preserve">Bosses of the Stomp 2000/2000 pts
Sons of Behemat
Taker Tribe
General's Handbook 2025-26
Drops: 2
Manifestation Lore - Primal Energy
Battle Tactic Cards: Restless Energy, Intercept and Recover
General's Regiment
King Brodd (540)
• General
Warstomper Mega-Gargant (460)
• Extra-calloused Feet
Regiment 1
Scourge of Ghyran Kraken-eater Mega-Gargant (480)
Gatebreaker Mega-Gargant (500)
• Grabby
</t>
  </si>
  <si>
    <t>Michael Seiwald</t>
  </si>
  <si>
    <t>Claw-Horde</t>
  </si>
  <si>
    <t>Rats-Rats More-More 1980/2000 pts
-----
Grand Alliance Chaos | Skaven | Claw-horde
General's Handbook 2025-26
Drops: 2
Spell Lore - Lore of Ruin
Prayer Lore - Noxious Prayers
Manifestation Lore - Manifestations of Doom
Battle Tactics Cards: Attuned to Ghyran and Scouting Force
-----
General's Regiment
Vizzik Skour, Prophet of the Horned Rat (380)
• General
Clanrats (300)
• Reinforced
Clanrats (300)
• Reinforced
Clanrats (300)
• Reinforced
Clanrats (150)
---
Regiment 1
Scourge of Ghyran Grey Seer on Screaming Bell (310)
• Skavenbrew
• Devious Underling
Acolyte Globadiers (90)
Clanrats (150)
-----
Created with Warhammer Age of Sigmar: The App
App: v1.16.0 (3) | Data: v301</t>
  </si>
  <si>
    <t>ROUS 2025: Alpine Cup 1960/2000 pts
-----
Grand Alliance Chaos | Skaven | Fleshmeld Menagerie
General's Handbook 2025-26
Drops: 3
Spell Lore - Lore of Ruin
Prayer Lore - Noxious Prayers
Manifestation Lore - Manifestations of Doom
Battle Tactics Cards: Attuned to Ghyran and Wrathful Cycles
-----
General's Regiment
Vizzik Skour, Prophet of the Horned Rat (380)
• General
Doom-Flayers (220)
• Reinforced
Rat Ogors (280)
• Reinforced
Stormfiends (250)
• 1 Windlaunchers and Clubbing Blows
• 1 Ratling Cannons and Clubbing Blows
• 1 Shock Gauntlets
---
Regiment 1
Arch-Warlock (170)
• Devious Underling
Warp Lightning Cannon (120)
Warp Lightning Cannon (120)
---
Regiment 2
Grey Seer (120)
• Skavenbrew
Clanrats (150)
Clanrats (150)
-----
Faction Terrain
Gnawhole
-----
Created with Warhammer Age of Sigmar: The App
App: v1.16.0 (3) | Data: v301</t>
  </si>
  <si>
    <t>Brutale Brutes 1.0 1990/2000 pts
Orruk Warclans | Ironjawz
Brutefist
General's Handbook 2025-26
Drops: 3
Spell Lore - Lore of the Weird
Prayer Lore - Warbeats
Manifestation Lore - Manifestations of Gorkamorka
Battle Tactic Cards: Intercept and Recover, Restless Energy
General's Regiment
Megaboss (170)
• General
• Amberbone Whetstone
Brutes (400)
• Reinforced
Brutes (400)
• Reinforced
Zoggrok Anvilsmasha (170)
• 1x Grunta-tongs
Regiment 1
Weirdnob Shaman (120)
Maw-grunta Gougers (190)
• Big 'Un
Scourge of Ghyran Gore-gruntas (200)
Regiment 2
Warchanter (120)
• An Eye For Da Fight
Scourge of Ghyran Weirdbrute Wrekkaz (220)
• Reinforced
Faction Terrain
Bossrokk Tower
Created with Warhammer Age of Sigmar: The App
App: 1.16.1 | Data: 301</t>
  </si>
  <si>
    <t>Fuck this obscuring shit 1980/2000 pts
Kharadron Overlords
Aether-runners
General's Handbook 2025-26
Drops: 2
Battle Tactic Cards: Intercept and Recover, Restless Energy
General's Regiment
Brokk Grungsson, Lord-Magnate of Barak-Nar (260)
• General
Aetheric Navigator (130)
Arkanaut Frigate (300)
• Zonbarcorp 'Dealbreaker' Battle Ram
• 1x Heavy Sky Cannon
Scourge of Ghyran Grundstock Gunhauler (280)
• Reinforced
Skywardens (240)
• Reinforced
Regiment 1
Endrinmaster with Dirigible Suit (170)
• Celestium Burst-grenade
• Cunning Fleetmaster
Endrinriggers (220)
• Reinforced
Scourge of Ghyran Grundstock Gunhauler (140)
Skywardens (240)
• Reinforced
Created with Warhammer Age of Sigmar: The App
App: 1.16.1 | Data: 301</t>
  </si>
  <si>
    <t>Brutefist 1960/2000 pts
Orruk Warclans | Ironjawz
Brutefist
General's Handbook 2025-26
Drops: 2
Spell Lore - Lore of the Weird
Manifestation Lore - Manifestations of Gorkamorka
Battle Tactic Cards: Scouting Force, Attuned to Ghyran
General's Regiment
Megaboss (170)
• General
• An Eye For Da Fight
• Amberbone Whetstone
Ardboy Big Boss (120)
Ardboyz (360)
• Reinforced
Ardboyz (360)
• Reinforced
Brutes (400)
• Reinforced
• 2x Gore-choppa
Regiment 1
Weirdnob Shaman (120)
Gore-gruntas (180)
Maw-grunta with Hakkin' Krew (250)
• Mad 'Un
Faction Terrain
Bossrokk Tower
Created with Warhammer Age of Sigmar: The App
App: 1.16.1 | Data: 301</t>
  </si>
  <si>
    <t>Wlolfgang Schmidt</t>
  </si>
  <si>
    <t>Angry Aztec Lizards 2000/2000 pts
Seraphon
Sunclaw Starhost
General's Handbook 2025-26
Drops: 2
Spell Lore - Lore of Celestial Manipulation
Manifestation Lore - Morbid Conjuration
Battle Tactic Cards: Intercept and Recover, Master The Paths
General's Regiment
Slann Starmaster (280)
• General
Hunters of Huanchi with Dartpipes (80)
Kroxigor (420)
• Reinforced
• 2x Moonstone Hammer
Saurus Guard (120)
Terradon Riders (90)
Regiment 1
Scourge of Ghyran Saurus Oldblood on Carnosaur (340)
• Incandescent Rectrices
• Ancient Defender
• Being of the Stars
Aggradon Lancers (440)
• Reinforced
Saurus Warriors (160)
Faction Terrain
Realmshaper Engine (20 Points)</t>
  </si>
  <si>
    <t>Zoltan Herce</t>
  </si>
  <si>
    <t>Salzburg (1980 points) - ✦ General's Handbook 2025-26
Idoneth Deepkin
Akhelian Beastmasters
Auxiliaries: 0
Drops: 3
Battle Tactic Cards - Master the Paths, Scouting Force
Manifestation Lore - Primal Energy
Spell Lore - Lore of the Deeps
General's Regiment
Volturnos, High King of the Deep (250)
• General
Akhelian Leviadon (490)
Akhelian Ishlaen Guard (180)
• 1x Champion
• 1x Musician
• 1x Standard Bearer
Regiment 1
Akhelian King (200)
• Armour of the Cythai
• Ancient Pride
• Lord of Storm and Sea
Akhelian Ishlaen Guard (180)
• 1x Champion
• 1x Musician
• 1x Standard Bearer
Akhelian Morrsarr Guard (340)
• Reinforced
• 1x Champion
• 2x Musician
• 1x Standard Bearer
Akhelian Morrsarr Guard (170)
• 1x Champion
• 1x Musician
• 1x Standard Bearer
Regiment 2
Isharann Tidecaster (150)
Faction Terrain
Gloomtide Shipwreck
Created with New Recruit
Data Version: v16</t>
  </si>
  <si>
    <t>Iron Gaels Gaming GT</t>
  </si>
  <si>
    <t>Ireland</t>
  </si>
  <si>
    <t>Iron Gaels 1990/2000 pts
Ogor Mawtribes
Beast Handlers
General's Handbook 2025-26
Drops: 2
Battle Tactic Cards: Intercept and Recover, Scouting Force
General's Regiment
Kragnos, the End of Empires (580)
• General
Gorger Mawpack (240)
Mournfang Pack (180)
Mournfang Pack (180)
Mournfang Pack (180)
Regiment 1
Huskard on Thundertusk (270)
• Gruesome Trophies
• Great Gutlord
• 1x Blood Vulture
Mournfang Pack (180)
Mournfang Pack (180)
Created with Warhammer Age of Sigmar: The App
App: 1.16.1 | Data: 301</t>
  </si>
  <si>
    <t>Wilberforce Ho!!! 1990/2000 pts
Cities of Sigmar
Veteran Cannoneers
General's Handbook 2025-26
Drops: 3
Spell Lore - Spells of the Collegiate Arcane
Prayer Lore - Scriptures of Sigmar
Battle Tactic Cards: Intercept and Recover, Restless Energy
General's Regiment
Tahlia Vedra, Lioness of the Parch (280)
• General
Freeguild Steelhelms (160)
• Reinforced
Scourge of Ghyran Freeguild Cavaliers (320)
• Reinforced
Scourge of Ghyran Freeguild Cavaliers (320)
• Reinforced
Regiment 1
Scourge of Ghyran Pontifex Zenestra, Matriarch of the Great Wheel (250)
Freeguild Fusiliers (220)
• Reinforced
Regiment 2
Fusil-Major on Ogor Warhulk (140)
• Sacred Tome
• Master of Ballistics
Ironweld Great Cannon (100)
Ironweld Great Cannon (100)
Ironweld Great Cannon (100)
Created with Warhammer Age of Sigmar: The App
App: 1.16.1 | Data: 301</t>
  </si>
  <si>
    <t>SoGi Roti
Nurgle 1940/2000 pts
Maggotkin of Nurgle
Tallyband of Nurgle
General's Handbook 2025-26
Drops: 5
Spell Lore - Lore of Malignance
Prayer Lore - Bendictions of Sickness
Manifestation Lore - Twilit Sorceries
Battle Tactic Cards: Attuned to Ghyran, Intercept and Recover
General's Regiment
Scourge of Ghyran Rotigus (430)
• General
Plaguebearers (140)
Sloppity Bilepiper, Herald of Nurgle (100)
Regiment 1
Bloab Rotspawned (300)
Plaguebearers (140)
Regiment 2
Orghotts Daemonspew (280)
Plaguebearers (140)
Regiment 3
Harbinger of Decay (170)
Faction Terrain
Feculent Gnarlmaw
Regiments of Renown
Godmarked Ascendant (260)
Daemon Prince
• 1x Wings
• Corpulent Avalanche
• Rustfang</t>
  </si>
  <si>
    <t>Stonehorn nation is back, maybe not for long. 2000/2000 pts
Ogor Mawtribes
Beast Handlers
General's Handbook 2025-26
Drops: 5
Spell Lore - Lore of Maw-magic
Prayer Lore - Everwinter Prayers
Manifestation Lore - Aetherwrought Machineries
Battle Tactic Cards: Wrathful Cycles, Restless Energy
General's Regiment
Frostlord on Stonehorn (350)
• General
• Mage-swallower
• Touched by the Everwinter
Huskard on Stonehorn (300)
• The Fang of Ghur
• 1x Chaintrap
Regiment 1
Huskard on Stonehorn (300)
• 1x Chaintrap
Frost Sabres (70)
Frost Sabres (70)
Regiment 2
Huskard on Stonehorn (300)
• 1x Chaintrap
Regiment 3
Huskard on Stonehorn (300)
• 1x Chaintrap
Regiment 4
Slaughtermaster (140)
Scourge of Ghyran Ironblaster (170)
Faction Terrain
Mawpit
Created with Warhammer Age of Sigmar: The App
App: 1.16.1 | Data: 301</t>
  </si>
  <si>
    <t>Lizard riding lizards 2000/2000 pts
Seraphon
Thunderquake Starhost
General's Handbook 2025-26
Drops: 4
Spell Lore - Lore of Primal Jungles
Manifestation Lore - Primal Energy
Battle Tactic Cards: Wrathful Cycles, Master The Paths
General's Regiment
Scourge of Ghyran Saurus Oldblood on Carnosaur (340)
• General
• Incandescent Rectrices
• Armour Cruncher
• Being of the Stars
Bastiladon with Ark of Sotek (230)
Bastiladon with Ark of Sotek (230)
Engine of the Gods (180)
Engine of the Gods (180)
Regiment 1
Skink Starseer (170)
Regiment 2
Skink Oracle on Troglodon (240)
Engine of the Gods (180)
Regiment 3
Saurus Scar-Veteran on Carnosaur (230)</t>
  </si>
  <si>
    <t>Test 3 ghb 26 1990/2000 pts
Lumineth Realm-lords
Vanari Battlehost
General's Handbook 2025-26
Drops: 4
Spell Lore - Lore of Hysh
Manifestation Lore - Morbid Conjuration
Battle Tactic Cards: Master The Paths, Wrathful Cycles
General's Regiment
Vanari Lord Regent (230)
• General
Vanari Dawnriders (460)
• Reinforced
Vanari Dawnriders (460)
• Reinforced
Vanari Starshard Ballista (100)
Regiment 1
Scourge of Ghyran Vanari Bannerblade (130)
• Martial Perfectionist
Vanari Auralan Wardens (140)
Vanari Auralan Wardens (140)
Vanari Starshard Ballista (100)
Regiment 2
Scinari Cathallar (110)
• Silver Wand
Regiment 3
Scinari Cathallar (90)
Created with Warhammer Age of Sigmar: The App
App: 1.16.1 | Data: 301</t>
  </si>
  <si>
    <t>NIGT 2000/2000 pts
Ossiarch Bonereapers
Mortisan Council
General's Handbook 2025-26
Drops: 3
Spell Lore - Lore of Ossian Sorcery
Manifestation Lore - Horrors of the Necropolis
Battle Tactic Cards: Attuned to Ghyran, Wrathful Cycles
General's Regiment
Katakros, Mortarch of the Necropolis (520)
• General
Immortis Guard (360)
• Reinforced
Regiment 1
Mortisan Soulmason (150)
• Helm of Tyranny
• Diversionary Tactics
Necropolis Stalkers (300)
• Reinforced
Regiment 2
Vokmortian, Master of the Bone-tithe (150)
Morghast Archai (520)
• Reinforced
Faction Terrain
Bone-tithe Nexus
Created with Warhammer Age of Sigmar: The App
App: 1.16.2 | Data: 305</t>
  </si>
  <si>
    <t>A Witch's Coven 1980/2000 pts
Daughters of Khaine
Cauldron Guard
General's Handbook 2025-26
Drops: 3
Spell Lore - Lore of Shadows
Prayer Lore - Prayers of the Khainite Cult
Manifestation Lore - Manifestations of Khaine
Battle Tactic Cards: Master The Paths, Scouting Force
General's Regiment
Scourge of Ghyran Bloodwrack Shrine (230)
• General
Doomfire Warlocks (150)
Khainite Shadowstalkers (110)
Khainite Shadowstalkers (110)
Khinerai Lifetakers (160)
• Reinforced
Regiment 1
Slaughter Queen on Cauldron of Blood (320)
• Khainite Pendant
Sisters of Slaughter with Bladed Bucklers (220)
• Reinforced
Sisters of Slaughter with Bladed Bucklers (220)
• Reinforced
Witch Aelves with Paired Sciansá (220)
• Reinforced
Regiment 2
Scourge of Ghyran Krethusa the Croneseer (240)
Created with Warhammer Age of Sigmar: The App
App: 1.16.1 | Data: 301</t>
  </si>
  <si>
    <t>Coven Zealots</t>
  </si>
  <si>
    <t>Back to 2018 and DOK...when I wasn't washed up and didn't have a bad back!
Daughters of Khaine
Coven Zealots
General's Handbook 2025-26
Drops: 3
Spell Lore - Lore of Shadows
Prayer Lore - Bloodshadow Rites
Manifestation Lore - Manifestations of Khaine
Battle Tactic Cards: Scouting Force, Restless Energy
General's Regiment
Scourge of Ghyran Krethusa the Croneseer (240)
• General
Sisters of Slaughter with Bladed Bucklers (220)
• Reinforced
Sisters of Slaughter with Bladed Bucklers (220)
• Reinforced
Regiment 1
Slaughter Queen on Cauldron of Blood (320)
Witch Aelves with Paired Sciansá (220)
• Reinforced
Witch Aelves with Paired Sciansá (220)
• Reinforced
Regiment 2
Scourge of Ghyran Bloodwrack Shrine (230)
• Zealous Orator
• Khainite Pendant
Khainite Shadowstalkers (110)
Khainite Shadowstalkers (110)
Khainite Shadowstalkers (110)
Created with Warhammer Age of Sigmar: The App
App: 1.16.1 | Data: 301</t>
  </si>
  <si>
    <t>SOG Bugs 1990/2000 pts
Sylvaneth
Free Spirits
General's Handbook 2025-26
Drops: 4
Spell Lore - Lore of the Deepwood
Manifestation Lore - Manifestations of the Deepwood
Battle Tactic Cards: Intercept and Recover, Restless Energy
General's Regiment
Warsong Revenant (220)
• General
• Spellsinger
• Ranu's Lamentiri
Tree-Revenants (100)
Regiment 1
Scourge of Ghyran Drycha Hamadreth (320)
Scourge of Ghyran Revenant Seekers (460)
• Reinforced
Regiment 2
Treelord Ancient (240)
Kurnoth Hunters with Kurnoth Greatswords (440)
• Reinforced
Regiment 3
Branchwych (110)
Dryads (100)
Faction Terrain
Awakened Wyldwood
Created with Warhammer Age of Sigmar: The App
App: 1.16.0 | Data: 301</t>
  </si>
  <si>
    <t>Iron Gaels 1980/2000 pts
-----
Grand Alliance Death | Nighthaunt | Vanishing Phantasms
General's Handbook 2025-26
Drops: 3
Spell Lore - Lore of the Underworlds
Manifestation Lore - Chthonic Sorceries
Battle Tactics Cards: Intercept and Recover and Scouting Force
-----
General's Regiment
Awlrach the Drowner (170)
• General
Bladegheist Revenants (360)
• Reinforced
Scourge of Ghyran Black Coach (280)
---
Regiment 1
Cairn Wraith (150)
• Lightshard of the Harvest Moon
• Terrifying Entity
Grimghast Reapers (300)
• Reinforced
Grimghast Reapers (300)
• Reinforced
---
Regiment 2
Guardian of Souls (150)
Chainghasts (90)
Chainrasps (90)
Chainrasps (90)
-----
Faction Terrain
Nexus of Grief
-----
Created with Warhammer Age of Sigmar: The App
App: v1.16.0 (3) | Data: v301</t>
  </si>
  <si>
    <t>Squigboy Summer (2000 points) - ✦ General's Handbook 2025-26
Gloomspite Gitz
Squigalanche
Auxiliaries: 0
Drops: 3
Battle Tactic Cards - Restless Energy, Intercept and Recover
Manifestation Lore - Twilit Sorceries
Spell Lore - Lore of the Clammy Dank
General's Regiment
Skragrott the Loonking (230)
• General
Rockgut Troggoths (380)
• Reinforced
Boingrot Bounderz (240)
• Reinforced
• 1x Champion
Boingrot Bounderz (240)
• Reinforced
• 1x Champion
Squig Herd (220)
• Reinforced
Regiment 1
Squigboss with Gnasha-squig (120)
• The Clammy Hand
Gobbapalooza (150)
Moonclan Shootas (130)
• 1x Champion
• 1x Musician
• 1x Standard Bearer
Regiment 2
Loonboss on Mangler Squigs (190)
• Leering Gitshield
Loonboss on Giant Cave Squig (100)
Faction Terrain
Bad Moon Loonshrine
Created with New Recruit
Data Version: v25</t>
  </si>
  <si>
    <t>Skelefriends 2000/2000 pts
Soulblight Gravelords | Barrow Legion
Army of Renown
General's Handbook 2025-26
Drops: 2
Battle Tactic Cards: Scouting Force, Wrathful Cycles
General's Regiment
Wight King on Skeleton Steed (220)
• General
• Lord of the Arcane Aegis
• Crown of Cold Command
Barrow Knights (420)
• Reinforced
Barrow Knights (420)
• Reinforced
Barrow Knights (420)
• Reinforced
Wight Lord on Skeletal Steed (120)
Regiment 1
Wight King (100)
Deathrattle Skeletons (100)
Deathrattle Skeletons (100)
Deathrattle Skeletons (100)
Faction Terrain
Cursed Sepulchre
Created with Warhammer Age of Sigmar: The App
App: 1.16.1 | Data: 301</t>
  </si>
  <si>
    <t>Syl GT 2000/2000 pts
-----
Grand Alliance Order | Sylvaneth | Outcasts
General's Handbook 2025-26
Drops: 4
Spell Lore - Lore of the Deepwood
Manifestation Lore - Aetherwrought Machineries
Battle Tactics Cards: Intercept and Recover and Restless Energy
-----
General's Regiment
Belthanos, First Thorn of Kurnoth (350)
• General
Kurnoth Hunters with Kurnoth Scythes (400)
• Reinforced
Scourge of Ghyran Revenant Seekers (460)
• Reinforced
Spite-Revenants (80)
Spite-Revenants (80)
---
Regiment 1
Warsong Revenant (200)
• Warsinger
• Glamourweave
---
Regiment 2
Scourge of Ghyran Drycha Hamadreth (320)
---
Regiment 3
Branchwych (110)
-----
Faction Terrain
Awakened Wyldwood
-----
Created with Warhammer Age of Sigmar: The App
App: v1.16.0 (3) | Data: v301</t>
  </si>
  <si>
    <t>Where are the Spiders? 1980/2000 pts
-----
Grand Alliance Destruction | Gloomspite Gitz | Sunbiter Pack
General's Handbook 2025-26
Drops: 2
Spell Lore - Lore of Frazzlegit
Manifestation Lore - Dank Manifestations
Battle Tactics Cards: Attuned to Ghyran and Scouting Force
-----
General's Regiment
Skragrott, the Loonking (230)
• General
Boingrot Bounderz (240)
• Reinforced
Moonclan Stabbas (240)
• Reinforced
Rockgut Troggoths (380)
• Reinforced
Rockgut Troggoths (380)
• Reinforced
---
Regiment 1
Droggz Da Sunchompa (180)
Snarlpack Cavalry (100)
Snarlpack Cavalry (100)
Sunsteala Wheelas (130)
-----
Faction Terrain
Bad Moon Loonshrine
-----</t>
  </si>
  <si>
    <t>Invaders</t>
  </si>
  <si>
    <t>Justice for boob snakes 1980/2000 pts
Hedonites of Slaanesh
Invaders
General's Handbook 2025-26
Drops: 3
Spell Lore - Lore of Extravagance
Manifestation Lore - Manifestations of Depravity
Battle Tactic Cards: Intercept and Recover, Master The Paths
General's Regiment
Synessa, the Voice of Slaanesh (210)
• General
Blissbarb Archers (300)
• Reinforced
Daemonettes (200)
• Reinforced
Dexcessa, the Talon of Slaanesh (180)
Regiment 1
Lord of Pain (120)
• Icon of Infinite Excess
• Celebrity Warlord
Scourge of Ghyran Slaangor Fiendbloods (150)
Slickblade Seekers (190)
Symbaresh Twinsouls (260)
• Reinforced
Regiment 2
Scourge of Ghyran Syll'Esske, the Vengeful Allegiance (230)
The Masque (140)
Faction Terrain
Fane of Slaanesh
Created with Warhammer Age of Sigmar: The App
App: 1.16.0 | Data: 301</t>
  </si>
  <si>
    <t>Manskittle Mob</t>
  </si>
  <si>
    <t>Oinks &amp; Doinks 2000/2000 pts
Sons of Behemat
Manskittle Mob
General's Handbook 2025-26
Drops: 3
Battle Tactic Cards: Intercept and Recover, Wrathful Cycles
General's Regiment
Kragnos, the End of Empires (580)
• General
Warstomper Mega-Gargant (460)
• Monstrously Tough
• Extra-calloused Feet
Regiment 1
King Brodd (540)
Regiments of Renown
Da Hurtlin' Hogz (420)
Tuskboss on Maw-grunta
Maw-grunta Gougers
Created with Warhammer Age of Sigmar: The App
App: 1.16.1 | Data: 301.</t>
  </si>
  <si>
    <t>Blood 1950/2000 pts
Blades of Khorne
Bloodbound Warhorde
General's Handbook 2024-25
Drops: 3
Prayer Lore - Blood Blesssings of Khorne
Manifestation Lore - Judgements of Khorne
General's Regiment
Mighty Lord of Khorne (130)
• General
• Ar'gath, The King of Blades
Aspiring Deathbringer (80)
Blood Warriors (440)
• Reinforced
• 2x Goreglaive
Blood Warriors (220)
• 1x Goreglaive
Skullreapers (230)
Regiment 1
Slaughterpriest (160)
Khorgorath (120)
Mighty Skullcrushers (220)
Wrathmongers (130)
Regiment 2
Karanak (110)
Flesh Hounds (110)
Faction Terrain
Skull Altar
Created with Warhammer Age of Sigmar: The App
App: 1.16.1 | Data: 301</t>
  </si>
  <si>
    <t>Why did I do this to myself 2000/2000 pts
Daughters of Khaine
Arena Veterans
General's Handbook 2025-26
Drops: 4
Spell Lore - Lore of Shadows
Prayer Lore - Bloodshadow Rites
Manifestation Lore - Manifestations of Khaine
Battle Tactic Cards: Attuned to Ghyran, Master The Paths
General's Regiment
Scourge of Ghyran Krethusa the Croneseer (240)
• General
Witch Aelves with Paired Sciansá (220)
• Reinforced
Witch Aelves with Paired Sciansá (220)
• Reinforced
Regiment 1
Slaughter Queen on Cauldron of Blood (320)
• Zealous Orator
• Sevenfold Shadow
Sisters of Slaughter with Bladed Bucklers (220)
• Reinforced
Regiment 2
Scourge of Ghyran Bloodwrack Shrine (230)
Doomfire Warlocks (150)
Doomfire Warlocks (150)
Witch Aelves with Paired Sciansá (110)
Regiment 3
Hag Queen (140)
Created with Warhammer Age of Sigmar: The App
App: 1.16.1 | Data: 301</t>
  </si>
  <si>
    <t>Stephen copy 1980/2000 pts
-----
Grand Alliance Chaos | Slaves to Darkness | Godswrath Warband
General's Handbook 2025-26
Drops: 2
Spell Lore - Lore of the Damned
Manifestation Lore - Forbidden Power (20 Points)
Battle Tactics Cards: Intercept and Recover and Master The Paths
-----
General's Regiment
Be'lakor, the Dark Master (460)
• General
Chaos Chosen (560)
• Reinforced
• The Banner of Screaming Flesh
Chaos Furies (120)
---
Regiment 1
Chaos Sorcerer Lord (140)
• Realmwarper's Twist-rune
• Radiance of Dark Glory
Varanguard (680)
• Reinforced
-----
Faction Terrain
Nexus Chaotica
-----
Created with Warhammer Age of Sigmar: The App
App: v1.16.0 (3) | Data: v301</t>
  </si>
  <si>
    <t>0 0 0 0 0 1ron Gaels 1990/2000 pts
-----
Orruk Warclans | Ironjawz | Brutefist
General's Handbook 2025-26
Drops: 4
Spell Lore - Lore of the Weird
Manifestation Lore - Manifestations of Gorkamorka
Battle Tactics Cards: Intercept and Recover and Restless Energy
-----
General's Regiment
Tuskboss on Maw-grunta (240)
• General
• Hulking Brute
Gore-gruntas (180)
Gore-gruntas (180)
---
Regiment 1
Tuskboss on Maw-grunta (240)
Gore-gruntas (360)
• Reinforced
Maw-grunta with Hakkin' Krew (250)
• Fast 'Un
---
Regiment 2
Tuskboss on Maw-grunta (240)
• Trophy Skulls
Gore-gruntas (180)
---
Regiment 3
Weirdnob Shaman (120)
-----
Faction Terrain
Bossrokk Tower
-----
Created with Warhammer Age of Sigmar: The App
App: v1.16.0 (3) | Data: v301</t>
  </si>
  <si>
    <t>Getting Squiggy with it 1990/2000 pts
Gloomspite Gitz
Squigalanche
General's Handbook 2025-26
Drops: 2
Spell Lore - Lore of Frazzlegit
Manifestation Lore - Dank Manifestations
Battle Tactic Cards: Attuned to Ghyran, Scouting Force
General's Regiment
Skragrott, the Loonking (230)
• General
Boingrot Bounderz (240)
• Reinforced
Rockgut Troggoths (380)
• Reinforced
Rockgut Troggoths (380)
• Reinforced
Regiment 1
Fungoid Cave-Shaman (120)
• Leering Gitshield
• Loontouched
Boingrot Bounderz (240)
• Reinforced
Boingrot Bounderz (240)
• Reinforced
Mangler Squigs (160)
Faction Terrain
Bad Moon Loonshrine
Created with Warhammer Age of Sigmar: The App
App: 1.16.1 | Data: 301</t>
  </si>
  <si>
    <t>NIghthaunt</t>
  </si>
  <si>
    <t>D'ya want yer go-st 2000/2000 pts
Nighthaunt
Vanishing Phantasms
General's Handbook 2025-26
Drops: 2
Spell Lore - Lore of the Underworlds
Manifestation Lore - Aetherwrought Machineries
Battle Tactic Cards: Scouting Force, Wrathful Cycles
General's Regiment
Guardian of Souls (150)
• General
Bladegheist Revenants (360)
• Reinforced
Bladegheist Revenants (360)
• Reinforced
Dreadscythe Harridans (340)
• Reinforced
Regiment 1
Awlrach the Drowner (170)
Dreadblade Harrows (170)
Lord Executioner (170)
• Cloaked in Shadow
• Tombstone of the Penitent
Scourge of Ghyran Black Coach (280)
Faction Terrain
Nexus of Grief
Created with Warhammer Age of Sigmar: The App
App: 1.16.1 | Data: 301</t>
  </si>
  <si>
    <t>Morathi Gaddafi
1980/2000 pts
Daughters of Khaine
Scáthcoven
General's Handbook 2025-26
Drops: 2
Spell Lore - Lore of Shadows
Prayer Lore - Bloodshadow Rites
Manifestation Lore - Manifestations of Khaine
Battle Tactic Cards: Master The Paths, Intercept and Recover
General's Regiment
Morathi-Khaine (760)
• General
Blood Sisters (280)
• Reinforced
Khinerai Heartrenders (100)
Khinerai Heartrenders (100)
The Shadow Queen (0)
Regiment 1
Melusai Ironscale (160)
• Zealous Orator
• Sevenfold Shadow
Blood Sisters (280)
• Reinforced
Blood Sisters (140)
Khinerai Lifetakers (160)
• Reinforced
Created with Warhammer Age of Sigmar: The App
App: 1.16.1 | Data: 301</t>
  </si>
  <si>
    <t>BigTrees 2000/2000 pts
Sylvaneth
Wargrove of Everdusk
General's Handbook 2025-26
Drops: 4
Spell Lore - Lore of the Deepwood
Manifestation Lore - Primal Energy
Battle Tactic Cards: Master The Paths, Restless Energy
General's Regiment
Alarielle the Everqueen (680)
• General
Regiment 1
Belthanos, First Thorn of Kurnoth (350)
Treelord (220)
• Warsinger
• Glamourweave
Regiment 2
Scourge of Ghyran Drycha Hamadreth (320)
Tree-Revenants (100)
Regiment 3
Branchwych (110)
Kurnoth Hunters with Kurnoth Scythes (200)
Faction Terrain
Awakened Wyldwood
Created with Warhammer Age of Sigmar: The App
App: 1.16.1 | Data: 301</t>
  </si>
  <si>
    <t>Dying yet again on the Green Isles of Ghyran 2000/2000 pts
Slaves to Darkness
Godswrath Warband
General's Handbook 2025-26
Drops: 4
Spell Lore - Lore of the Damned
Manifestation Lore - Forbidden Power
Battle Tactic Cards: Intercept and Recover, Master The Paths
General's Regiment
Scourge of Ghyran Abraxia, Spear of the Everchosen (360)
• General
Darkoath Fellriders (150)
• 1x Marauder Javelin
Darkoath Fellriders (150)
• 1x Marauder Javelin
Regiment 1
Eternus, Blade of the First Prince (200)
Chaos Knights (500)
• Reinforced
• The Dread Banner
Regiment 2
Chaos Sorcerer Lord (120)
Regiment 3
Ogroid Myrmidon (140)
• Radiance of Dark Glory
• The Varanite Shackle
Ogroid Theridons (360)
• Reinforced
Faction Terrain
Nexus Chaotica
Created with Warhammer Age of Sigmar: The App
App: 1.16.1 | Data: 301</t>
  </si>
  <si>
    <t>WIll O'Siorain</t>
  </si>
  <si>
    <t>The Council of Eelrond 2000/2000 pts
-----
Grand Alliance Order | Idoneth Deepkin | Isharann Council
General's Handbook 2025-26
Drops: 4
Spell Lore - Lore of the Deeps
Manifestation Lore - Morbid Conjuration (30 Points)
Battle Tactics Cards: Restless Energy and Scouting Force
-----
General's Regiment
Volturnos, High King of the Deep (Eelrond, himself) (250)
• General
Akhelian Morrsarr Guard (170)
Akhelian Morrsarr Guard (170)
Akhelian Morrsarr Guard (170)
---
Regiment 1
Isharann Tidecaster (Galadreel the Slippery)(150)
• Dritchleech
Isharann Soulrender (Legless Sea Weed) (90)
• Lord of Storm and Sea
Scourge of Ghyran Namarti Thralls (200)
• Reinforced
Scourge of Ghyran Namarti Thralls (200)
• Reinforced
---
Regiment 2
Isharann Soulscryer (Gandalf the Great White) (110)
Lotann, Warden of the Soul Ledgers (Gimli, Warden of the Grudge Ledgers and counter of kills) (100)
Namarti Reavers (260)
• Reinforced
---
Regiment 3
Scourge of Ghyran Akhelian Thrallmaster (Aragon, son of Iseeldore) (100)
-----
Faction Terrain
Gloomtide Shipwreck
-----
Created with Warhammer Age of Sigmar: The App
App: v1.16.0 (3) | Data: v301</t>
  </si>
  <si>
    <t>Battered Bison The Third, Rise of The Herd!</t>
  </si>
  <si>
    <t>Canada</t>
  </si>
  <si>
    <t>Pallador Prime 2000/2000 pts
Stormcast Eternals
Sentinels of the Bleak Citadels
General's Handbook 2025-26
Drops: 5
Prayer Lore - Prayers of the Stormhosts
Battle Tactic Cards: Intercept and Recover, Master The Paths
General's Regiment
Celestant-Prime, Hammer of Sigmar (290)
• General
Questor Soulsworn (200)
Regiment 1
Knight-Relictor (120)
• Beacon of Azyr
• Legendary Tenacity
Stormstrike Palladors (380)
• Reinforced
Regiment 2
Knight-Judicator with Gryph Hounds (130)
Regiment 3
Lord-Vigilant on Gryph-Stalker (150)
Prosecutors (300)
• Reinforced
Reclusians (280)
• Reinforced
Regiment 4
Knight-Judicator with Gryph Hounds (130)
Faction Terrain
Stormreach Portal (20 Points)</t>
  </si>
  <si>
    <t>Spent so long thinking about if I could, never stopped to think about if I should! 1980/2000 pts
-----
Grand Alliance Order | Seraphon | Sunclaw Starhost
General's Handbook 2025-26
Drops: 2
Spell Lore - Lore of Celestial Manipulation (20 Points)
Manifestation Lore - Primal Energy (20 Points)
Battle Tactics Cards: Intercept and Recover and Restless Energy
-----
General's Regiment
Scourge of Ghyran Saurus Oldblood on Carnosaur (340)
• General
• Incandescent Rectrices
• Armour Cruncher
• Being of the Stars
Aggradon Lancers (440)
• Reinforced
Saurus Warriors (160)
Saurus Warriors (160)
---
Regiment 1
Skink Starseer (170)
Bastiladon with Ark of Sotek (230)
Kroxigor (420)
• Reinforced
-----
Faction Terrain
Realmshaper Engine (20)
-----
Created with Warhammer Age of Sigmar: The App
App: v1.16.0 (3) | Data: v301</t>
  </si>
  <si>
    <t>Paul Blart: Mall Cop is a 2009 American action comedy film directed by Steve Carr, written by Kevin James and Nick Bakay, and produced by James, Adam Sandler, Jack Giarraputo, Todd Garner, and Barry Bernardi. It stars James as the titular character Paul Blart, with Jayma Mays, Keir O'Donnell, Bobby Cannavale, Stephen Rannazzisi and Shirley Knight in supporting roles. The film tells the story of Blart, a single dad and a bumbling mall security guard, who finds himself in the middle of a heist and the only one in position to rescue hostages. Filming began in February 2008 with a majority of the shooting taking place at the Burlington Mall in Burlington, Massachusetts; it was produced by Adam Sandler's Happy Madison Productions and in association with Relativity Media. 1930/2000 pts
Slaves to Darkness
Champions of Chaos
General's Handbook 2025-26
Drops: 3
Spell Lore - Lore of the Damned
Manifestation Lore - Aetherwrought Machineries
Battle Tactic Cards: Intercept and Recover, Restless Energy
General's Regiment
Be'lakor, the Dark Master (460)
• General
Chaos Lord (100)
• Head of the Unworthy
Chaos Warriors (400)
• Reinforced
• The Dread Banner
Regiment 1
Chaos Lord on Karkadrak (210)
• Deathmonger
Chaos Knights (250)
Regiment 2
Chaos Sorcerer Lord (120)
Chaos Knights (250)
Chaos Lord on Daemonic Mount (140)
Faction Terrain
Nexus Chaotica
Created with Warhammer Age of Sigmar: The App
App: 1.16.1 | Data: 301</t>
  </si>
  <si>
    <t>It’s Morbin Time!?…….Still…? How has this not gotten nerfed yet?? But also please don’t nerf it, it’s the only thing I have fun playing. 1990/2000 pts
-----
Grand Alliance Death | Flesh-eater Courts | Lords of the Manor
General's Handbook 2025-26
Drops: 2
Spell Lore - Lore of Madness
Prayer Lore - Rites of Delusion
Manifestation Lore - Primal Energy (20 Points)
Battle Tactics Cards: Master The Paths and Scouting Force
-----
General's Regiment
Ushoran, Mortarch of Delusion (460)
• General
Marrowscroll Herald (170)
• Charnel Vestments
• Cruel Taskmaster
Morbheg Knights (360)
• Reinforced
Royal Beastflayers (100)
Royal Beastflayers (100)
---
Regiment 1
Scourge of Ghyran Abhorrant Gorewarden (140)
Cryptguard (100)
Morbheg Knights (360)
• Reinforced
Morbheg Knights (180)
-----
Faction Terrain
Charnel Throne
-----
Created with Warhammer Age of Sigmar: The App
App: v1.16.0 (3) | Data: v301</t>
  </si>
  <si>
    <t>69_uwuKruleDaddyXXX_69 has joined the chat 2000/2000 pts
Orruk Warclans | Kruleboyz
Swamphorde Bullies
General's Handbook 2025-26
Drops: 4
Spell Lore - Lore of the Swamp
Manifestation Lore - Manifestations of Gorkamorka
Battle Tactic Cards: Master The Paths, Restless Energy
General's Regiment
Gobsprakk, the Mouth of Mork (310)
• General
Man-skewer Boltboyz (90)
Marshcrawla Sloggoth (130)
Murknob with Belcha-banna (80)
Scourge of Ghyran Killaboss on Great Gnashtoof (160)
• Slippery Skumbag
Regiment 1
Scourge of Ghyran Swampboss Skumdrekk (250)
Gutrippaz (150)
Monsta-killaz (110)
Monsta-killaz (110)
Regiment 2
Breaka-boss on Mirebrute Troggoth (200)
• Mean 'Un
• Mork's Eye Pebble
Gutrippaz (300)
• Reinforced
Regiment 3
Swampcalla Shaman with Pot-grot (110)
Faction Terrain
Skaregob Totem
Created with Warhammer Age of Sigmar: The App
App: 1.16.1 | Data: 301</t>
  </si>
  <si>
    <t>Archaon and Be'lakor put aside their differences to create this garbage list
(2000 points) - ✦ General's Handbook 2025-26
Slaves to Darkness
Champions of Chaos
Auxiliaries: 0
Drops: 2
Battle Tactic Cards - Master the Paths, Intercept and Recover
Manifestation Lore - Primal Energy
Spell Lore - Lore of the Damned
General's Regiment
Archaon the Everchosen (840)
• General
Exalted Hero of Chaos (100)
• Head of the Unworthy
• Radiance of Dark Glory
Chaos Knights (500)
• Reinforced
• The Dread Banner
Regiment 1
Be'lakor, the Dark Master (460)
Exalted Hero of Chaos (80)</t>
  </si>
  <si>
    <t>One GT before they nerf Magmadroths to death...why can't dwarves have nice things?
2000/2000 pts
Fyreslayers
Scales of Vulcatrix
General's Handbook 2025-26
Drops: 5
Prayer Lore - Vulkyn Gifts
Manifestation Lore - Magmic Invocations
Battle Tactic Cards: Intercept and Recover, Restless Energy
General's Regiment
Auric Runefather on Magmadroth (320)
• General
Scourge of Ghyran Auric Runeson on Magmadroth (310)
Regiment 1
Scourge of Ghyran Auric Runeson on Magmadroth (330)
• Ash-beard (he's a priest)
Regiment 2
Scourge of Ghyran Auric Runeson on Magmadroth (310)
• Thickened Scales(-1 rend)
• Droth-helm (+1 to hit for companipns WW 12")
Regiment 3
Scourge of Ghyran Auric Runeson on Magmadroth (310)
Regiment 4
Auric Runemaster (180)
Hearthguard Berzerker with Berzerker Broadaxes (240)
• Reinforced
Faction Terrain
Magmic Battleforge
French Rules Committee has no idea what they're talking about</t>
  </si>
  <si>
    <t>Mawpath Menaces</t>
  </si>
  <si>
    <t>Morgan Spurlock ain't got shit on these dads
1990/2000 pts
Ogor Mawtribes
Mawpath Menaces
General's Handbook 2025-26
Drops: 3
Spell Lore - Lore of Maw-magic
Prayer Lore - Everwinter Prayers
Manifestation Lore - Aetherwrought Machineries
Battle Tactic Cards: Restless Energy, Wrathful Cycles
General's Regiment
Slaughtermaster (140)
• General
Gnoblars (110)
Regiment 1
Butcher (150)
• Mage-swallower
• Gruesome Trophies
Gnoblars (110)
Gorger Mawpack (240)
Regiment 2
Bloodpelt Hunter (130)
• Touched by the Everwinter
Ironguts (480)
• Reinforced
Ogor Gluttons (460)
• Reinforced
Scourge of Ghyran Ironblaster (170)
Faction Terrain
Mawpit
Created with Warhammer Age of Sigmar: The App
App: 1.16.1 | Data: 301</t>
  </si>
  <si>
    <t>Nurgle v1.0 2000/2000 pts
Maggotkin of Nurgle
Plague Cyst
General's Handbook 2025-26
Drops: 2
Spell Lore - Lore of Malignance
Prayer Lore - Bendictions of Sickness
Manifestation Lore - Twilit Sorceries
Battle Tactic Cards: Attuned to Ghyran, Intercept and Recover
General's Regiment
Scourge of Ghyran Rotigus (430)
• General
Poxbringer, Herald of Nurgle (100)
Putrid Blightkings (380)
• Reinforced
Putrid Blightkings (190)
Putrid Blightkings (190)
Regiment 1
Lord of Blights (140)
• Unctuous Preacher
• Rustfang
Putrid Blightkings (190)
Putrid Blightkings (190)
Putrid Blightkings (190)
Faction Terrain
Feculent Gnarlmaw
Created with Warhammer Age of Sigmar: The App
App: 1.16.1 | Data: 301</t>
  </si>
  <si>
    <t>Christ Tatryn</t>
  </si>
  <si>
    <t>Put Me In, Coach! 1960/2000 pts
Nighthaunt
Procession of Death
General's Handbook 2025-26
Drops: 2
Spell Lore - Lore of the Underworlds
Manifestation Lore - Aetherwrought Machineries
Battle Tactic Cards: Intercept and Recover, Restless Energy
General's Regiment
Lady Olynder, Mortarch of Grief (300)
• General
Chainrasps (90)
Chainrasps (90)
Myrmourn Banshees (240)
• Reinforced
Scourge of Ghyran Black Coach (280)
Regiment 1
Scourge of Ghyran Kurdoss Valentian, the Craven King (190)
Bladegheist Revenants (360)
• Reinforced
Hexwraiths (200)
Lord Executioner (210)
• Ruler of the Spectral Hosts
• Lightshard of the Harvest Moon
Faction Terrain
Nexus of Grief (if the order shows up in time)
Created with Warhammer Age of Sigmar: The App
App: 1.16.1 | Data: 301</t>
  </si>
  <si>
    <t>4” is enough
1990/2000 pts
-----
Orruk Warclans | Ironjawz | Brutefist (2x mighty destroyer move)
Drops: 4
Spell Lore - Lore of the Weird
Prayer Lore - Warbeats
Manifestation Lore - Manifestations of Gorkamorka
Battle Tactics Cards: Attuned to Ghyran and Wrathful Cycles
-----
General's Regiment
Megaboss on Maw-Krusha (340)
• General
• Amberbone Whetstone rend +1 on a weapon
• Big 'Un +1 rend in companion weapons
• Hulking Brute mw on charge
Maw-grunta Gougers (190) strike last pig
---
Regiment 1
Warchanter (120)
Brutes (400)
• Reinforced
---
Regiment 2
Weirdnob Shaman (120)
Ardboyz (180)
Ardboyz (180)
---
Regiment 3
Tuskboss on Maw-grunta (240)
Scourge of Ghyran Weirdbrute Wrekkaz (pick unit within 12” +1 to hit)(220)
• Reinforced
-----
Faction Terrain
Bossrokk Tower
-----</t>
  </si>
  <si>
    <t>Reject Spoodr - Retvrn to woof 1990/2000 pts
Gloomspite Gitz
Sunbiter Pack
General's Handbook 2025-26
Drops: 4
Spell Lore - Lore of Frazzlegit
Manifestation Lore - Dank Manifestations
Battle Tactic Cards: Attuned to Ghyran, Scouting Force
General's Regiment
Droggz Da Sunchompa (180)
• General
Snarlpack Cavalry (200)
• Reinforced
Snarlpack Cavalry (200)
• Reinforced
Regiment 1
Snarlboss on War-Wheela (200)
• Loontouched
Doom Diver Catapult (160)
Doom Diver Catapult (160)
Sunsteala Wheelas (260)
• Reinforced
Regiment 2
Frazzlegit Shaman on War-Wheela (190)
• The Clammy Cowl
Snarlfang Riders (120)
Snarlfang Riders (120)
Regiment 3
Snarlboss (130)
Wolfgit Retinue (70)
Faction Terrain
Bad Moon Loonshrine
Created with Warhammer Age of Sigmar: The App
App: 1.16.1 | Data: 301</t>
  </si>
  <si>
    <t>Questing Courtiers</t>
  </si>
  <si>
    <t xml:space="preserve">Mad Idea 👑 2000/2000 pts
Flesh-eater Courts
Questing Courtiers
General's Handbook 2025-26
Drops: 3
Spell Lore - Lore of Madness
Prayer Lore - Rites of Delusion
Manifestation Lore - Morbid Conjuration
Battle Tactic Cards: Master The Paths, Intercept and Recover
General's Regiment
Ushoran, Mortarch of Delusion (460)
• General
Crypt Horrors (280)
• Reinforced
Varghulf Courtier (140)
Regiment 1
Scourge of Ghyran Abhorrant Gorewarden (160)
• Cruel Taskmaster
• The Grim Garland
Cryptguard (100)
Morbheg Knights (360)
• Reinforced
Regiment 2
Abhorrant Cardinal (130)
Crypt Ghouls (160)
Cryptguard (100)
Royal Decapitator (80)
Faction Terrain
Charnel Throne
Created with Warhammer Age of Sigmar: The App
App: 1.16.1 | Data: 301
</t>
  </si>
  <si>
    <t>Drakewalk 1990/2000 pts
-----
Grand Alliance Order | Stormcast Eternals | Lightning Echelon
General's Handbook 2025-26
Drops: 2
Prayer Lore - Prayers of the Stormhosts
Battle Tactics Cards: Master The Paths and Restless Energy
-----
General's Regiment
Lord-Celestant on Stardrake (480)
• General
• Quicksilver Draught
(OPB strike first)
• Legendary Tenacity
(OPB 3+ resurrection w/D3 wounds)
Annihilators with Meteoric Grandhammers (380)
• Reinforced
Annihilators with Meteoric Grandhammers (380)
• Reinforced
Lord-Imperatant (110)
Stormdrake Guard (310)
• 2 Drakerider’s Lance
---
Regiment 1
Lord-Veritant (110)
Liberators (100)
Liberators (100)
-----
Faction Terrain
Stormreach Portal (20)
(Own Mvmnt Phase teleport for a non-monster unit ww/in 6”)
-----
Created with Warhammer Age of Sigmar: The App
App: v1.16.0 (3) | Data: v301</t>
  </si>
  <si>
    <t>Darrell Martins</t>
  </si>
  <si>
    <t>Winnerpags?!? 2000/2000 pts
Soulblight Gravelords
Bacchanal of Blood
General's Handbook 2025-26
Drops: 3
Spell Lore - Lore of Undeath
Manifestation Lore - Aetherwrought Machineries
Battle Tactic Cards: Master The Paths, Attuned to Ghyran
General's Regiment
Belladamma Volga, First of the Vyrkos (220)
• General
Barrow Knights (210)
Dire Wolves (150)
Dire Wolves (150)
Ivya Volga, The Outcast (120)
Regiment 1
Radukar the Beast (270)
Deadwalker Zombies (140)
Kritza, the Rat Prince (70)
Vyrkos Blood-born (150)
Regiment 2
Vengorian Lord (220)
• Shard of Night
• Immortal Ego
Fell Bats (100)
Fell Bats (100)
Fell Bats (100)
Regiment 3
Faction Terrain
Cursed Sepulchre
Created with Warhammer Age of Sigmar: The App
App: 1.16.1 | Data: 301</t>
  </si>
  <si>
    <t>Skaven mix 1980/2000 pts
-----
Grand Alliance Chaos | Skaven | Warpcog Convocation
General's Handbook 2025-26
Drops: 3
Spell Lore - Lore of Ruin
Manifestation Lore - Primal Energy (20 Points)
Battle Tactics Cards: Intercept and Recover and Master The Paths
-----
General's Regiment
Thanquol on Boneripper (360)
• General
Clanrats (150)
Doom-Flayers (220)
• Reinforced
---
Regiment 1
Warlock Engineer (110)
• Foulhide
Doom-Flayers (220)
• Reinforced
Doomwheel (110)
Warplock Jezzails (280)
• Reinforced
---
Regiment 2
Master Moulder (80)
• Fleshmeddler
Clanrats (150)
Rat Ogors (280)
• Reinforced
-----
Faction Terrain
Gnawhole
-----
Created with Warhammer Age of Sigmar: The App
App: v1.16.0 (3) | Data: v301</t>
  </si>
  <si>
    <t>Please don't table me, I'll recursion all over the floor :(
Soulblight Gravelords
Deathmarch
[Intercept and Recover]
[Scouting Force]
[Lore of Undeath]
[Twilit Sorceries]
Nagash, Supreme Lord of the Undead (840)
[General]
- 10 x Barrow Knights (420)
- 5 x Barrow Knights (210)
- 5 x Barrow Knights (210)
Wight Lord on Skeletal Steed (120)
[Terminus Clock] (-1 to cast for all enemy wizard within 18" on 3+)
[Unbending Will] (+d6 control to deathrattle wholly within 12")
- 10 x Deathrattle Skeletons (100)
- 10 x Deathrattle Skeletons (100)
Cursed Sepulchre
2000/2000pts
2 drops
Generated by Listbot 4.0</t>
  </si>
  <si>
    <t>Wasn't going to play Sons at another GT, but Dallas bribed me with drinks. So drinks on Dallas, and Sons out funs out! 1980/2000 pts
Sons of Behemat
Breaker Tribe
General's Handbook 2025-26
Drops: 2
Battle Tactic Cards: Restless Energy, Intercept and Recover
General's Regiment
King Brodd (540)
• General
Beast-smasher Mega-Gargant (470)
• Mantle of Tusk and Horns
• Grabby
Regiment 1
Kragnos, the End of Empires (580)
Mancrusher Gargant (130)
Mancrusher Gargant (130)
Mancrusher Gargant (130)
Created with Warhammer Age of Sigmar: The App
App: 1.16.1 | Data: 301</t>
  </si>
  <si>
    <t>All praise to Dale Johnson! May his #1 ITC rank flow through me and channel an Sacrement of Blood! (Or a 5-0 atleast....)
2000/2000 pts
Daughters of Khaine
Arena Veterans
General's Handbook 2025-26
Drops: 3
Spell Lore - Lore of Shadows
Prayer Lore - Bloodshadow Rites
Manifestation Lore - Manifestations of Khaine
Battle Tactic Cards: Attuned to Ghyran, Scouting Force
General's Regiment
Scourge of Ghyran Krethusa the Croneseer (240)
• General
Khainite Shadowstalkers (110)
Khainite Shadowstalkers (110)
Witch Aelves with Paired Sciansá (220)
• Reinforced
Regiment 1
Slaughter Queen on Cauldron of Blood (320)
• Zealous Orator
• Khainite Pendant
Doomfire Warlocks (150)
Sisters of Slaughter with Bladed Bucklers (220)
• Reinforced
Sisters of Slaughter with Bladed Bucklers (220)
• Reinforced
Regiment 2
Scourge of Ghyran Bloodwrack Shrine (230)
Khinerai Heartrenders (100)
Khinerai Lifetakers (80)</t>
  </si>
  <si>
    <t>Tree momma 2000/2000 pts
-----
Grand Alliance Order | Sylvaneth | Wargrove of Everdusk
General's Handbook 2025-26
Drops: 4
Manifestation Lore - Primal Energy (20 Points)
Battle Tactics Cards: Intercept and Recover and Master The Paths
-----
General's Regiment
Alarielle the Everqueen (680)
• General
Tree-Revenants (100)
Tree-Revenants (100)
Tree-Revenants (100)
---
Regiment 1
Belthanos, First Thorn of Kurnoth (350)
---
Regiment 2
Scourge of Ghyran Drycha Hamadreth (320)
---
Regiment 3
Spirit of Durthu (330)
• Radiant Spirit
• Glamourweave
-----
Faction Terrain
Awakened Wyldwood
-----
Created with Warhammer Age of Sigmar: The App
App: v1.16.0 (3) | Data: v301</t>
  </si>
  <si>
    <t>Karazay Hour 1990/2000 pts
-----
Grand Alliance Order | Stormcast Eternals | Vanguard Wing
General's Handbook 2025-26
Drops: 2
Spell Lore - Lore of the Storm
Prayer Lore - Prayers of the Stormhosts
Manifestation Lore - Manifestations of the Storm
Battle Tactics Cards: Intercept and Recover and Master The Paths
-----
General's Regiment
Karazai the Scarred (480)
• General
Vanguard-Palladors with Shock Handaxes (500)
• Reinforced
Vanguard-Raptors with Longstrike Crossbows (400)
• Reinforced
---
Regiment 1
Lord-Veritant (110)
• Beacon of Azyr
• Legendary Tenacity
Praetors (150)
Stormcoven (210)
Vigilors (140)
-----
Created with Warhammer Age of Sigmar: The App
App: v1.16.0 (3) | Data: v301</t>
  </si>
  <si>
    <t>There is only death and the fear of it. 2000/2000 pts
-----
Grand Alliance Death | Nighthaunt | Vanishing Phantasms
General's Handbook 2025-26
Drops: 2
Spell Lore - Lore of the Underworlds
Manifestation Lore - Chthonic Sorceries
Battle Tactics Cards: Intercept and Recover and Scouting Force
-----
General's Regiment
Reikenor the Grimhailer (240)
• General
Bladegheist Revenants (360)
• Reinforced
Hexwraiths (400)
• Reinforced
---
Regiment 1
Scourge of Ghyran Kurdoss Valentian, the Craven King (190)
Bladegheist Revenants (360)
• Reinforced
Dreadscythe Harridans (170)
Scourge of Ghyran Black Coach (280)
-----
Faction Terrain
Nexus of Grief
-----
Created with Warhammer Age of Sigmar: The App
App: v1.16.0 (3) | Data: v301</t>
  </si>
  <si>
    <t>Birdman n' da boyz 2000/2000 pts
Stormcast Eternals
Sentinels of the Bleak Citadels
General's Handbook 2025-26
Drops: 2
Spell Lore - Lore of the Storm
Prayer Lore - Prayers of the Stormhosts
Manifestation Lore - Aetherwrought Machineries
Battle Tactic Cards: Intercept and Recover, Master The Paths
General's Regiment
Scourge of Ghyran Iridan the Witness (320)
• General
Prosecutors (300)
• Reinforced
Reclusians (280)
• Reinforced
Vanguard-Raptors with Longstrike Crossbows (400)
• Reinforced
Regiment 1
Knight-Vexillor (110)
• Beacon of Azyr
• Staunch Defender
Stormcoven (210)
Vanquishers (220)
• Reinforced
Vigilors (140)
Faction Terrain
Stormreach Portal (20 Points)</t>
  </si>
  <si>
    <t>Prairie Oyster Open Puppies, list 2000/2000 pts
Maggotkin of Nurgle
Tallyband of Nurgle
General's Handbook 2025-26
Drops: 4
Spell Lore - Lore of Malignance
Prayer Lore - Bendictions of Sickness
Manifestation Lore - Krondspine Incarnate
Battle Tactic Cards: Attuned to Ghyran, Intercept and Recover
General's Regiment
Scourge of Ghyran Rotigus (430)
• General
Plague Drones (180)
Plague Drones (180)
Plaguebearers (140)
Spoilpox Scrivener, Herald of Nurgle (90)
• Unctuous Preacher
Regiment 1
Harbinger of Decay (150)
• Rustfang
Regiment 2
Horticulous Slimux (150)
Beasts of Nurgle (130)
Beasts of Nurgle (130)
Beasts of Nurgle (130)
Regiment 3
Gutrot Spume (140)
Rotmire Creed (130)
Faction Terrain
Feculent Gnarlmaw
Created with Warhammer Age of Sigmar: The App
App: 1.16.1 | Data: 301</t>
  </si>
  <si>
    <t>Bag of Hammers 1940/2000 pts
Blades of Khorne
Khornate Legion
General's Handbook 2024-25
Drops: 5
Prayer Lore - Blood Blesssings of Khorne
Manifestation Lore - Judgements of Khorne
Battle tactics,
Intercept and recover
Restless energy
General's Regiment
Skarbrand (470)
• General
Regiment 1
Wrath of Khorne Bloodthirster (400)
Regiment 2
Bloodthirster of Unfettered Fury (450)
Regiment 3
Slaughterpriest (160)
Regiment 4
Bloodthirster of Insensate Rage (460)
• Relentless Hunger
• Halo of Blood
Faction Terrain
Skull Altar
Created with Warhammer Age of Sigmar: The App
App: 1.16.1 | Data: 301</t>
  </si>
  <si>
    <t>Burning Battle Chicken Battles Burning Competitors By Bonking With Big Burning Bonk Sticks 1980/2000 pts
-----
Grand Alliance Chaos | Disciples of Tzeentch | Wyrdflame Host
General's Handbook 2025-26
Drops: 4
Spell Lore - Lore of Change (30)
Manifestation Lore - Morbid Conjuration (30)
Battle Tactics Cards:
- Intercept and Recover
- Wrathful Cycles
-----
General's Regiment
Lord of Change (400)
• General
• 1 Baleful Sword
• Illusionist (20)
• Mutating Blade
Chaos Spawn of Tzeentch (60)
Flamers of Tzeentch (260)
• Reinforced
Scourge of Ghyran Kairic Acolytes (200)
• Reinforced
---
Regiment 1
Fateskimmer, Herald of Tzeentch on Burning Chariot (120)
---
Regiment 2
Changecaster, Herald of Tzeentch (120)
Blue Horrors and Brimstone Horrors (300)
• Reinforced
Blue Horrors and Brimstone Horrors (300)
• Reinforced
---
Regiment 3
The Changeling (160)
-----</t>
  </si>
  <si>
    <t>🎶 Blinded by the Light 🎶 (of Eltharion) 2000/2000 pts
-----
Grand Alliance Order | Lumineth Realm-lords | Scinari Council
General's Handbook 2025-26
Drops: 5
Spell Lore - Lore of Prismatic Resonance
Manifestation Lore - Manifestations of Hysh
Battle Tactics Cards: Intercept and Recover and Master the Paths
-----
General's Regiment
Sevireth, Lord of the Seventh Wind (330)
• General
---
Regiment 1
Ellania and Ellathor, Eclipsian Warsages (280)
Scourge of Ghyran The Light of Eltharion (250)
Vanari Bladelords (280)
• Reinforced
Vanari Bladelords (280)
• Reinforced
---
Regiment 2
Scinari Enlightener (180)
• Flawless Commander
---
Regiment 3
Scinari Cathallar (110)
• Silver Wand
-----
Regiments of Renown
Saviours of Cinderfall (270)
Callis and Toll
Toll's Companions
-----
Faction Terrain
Shrine Luminor (20)
-----
Created with Warhammer Age of Sigmar: The App
App: v1.16.0 (3) | Data: v301</t>
  </si>
  <si>
    <t>Baddie Step Daddies (The Remix) 1950/2000 pts
-----
Grand Alliance Destruction | Ogor Mawtribes | Beast Handlers
General's Handbook 2025-26
Drops: 5
Spell Lore - Lore of Maw-magic
Prayer Lore - Everwinter Prayers
Battle Tactics Cards: Intercept and Recover and Restless Energy
-----
General's Regiment
Frostlord on Stonehorn (350)
• General
• Mage-swallower
• Gruesome Trophies
• Touched by the Everwinter
Huskard on Stonehorn (300)
• 1 Harpoon Launcher
---
Regiment 1
Huskard on Stonehorn (300)
• 1 Chaintrap
---
Regiment 2
Frostlord on Stonehorn (330)
Frost Sabres (70)
---
Regiment 3
Huskard on Stonehorn (300)
• 1 Chaintrap
---
Regiment 4
Huskard on Stonehorn (300)
• 1 Harpoon Launcher
-----
Faction Terrain
Great Mawpot
-----
Created with Warhammer Age of Sigmar: The App
App: v1.16.0 (3) | Data: v301</t>
  </si>
  <si>
    <t>Forbidden Fart Lords, Harolds of Ripeness
2000/2000 pts
-----
Grand Alliance Chaos | Maggotkin of Nurgle | Tallyband of Nurgle
General's Handbook 2025-26
Drops: 4
Spell Lore - Lore of Malignance
Prayer Lore - Bendictions of Sickness
Manifestation Lore - Forbidden Power (20 Points)
Battle Tactics Cards: Restless Energy and Wrathful Cycles
-----
General's Regiment
Scourge of Ghyran Rotigus (430)
• General
Plague Drones (180)
Pusgoyle Blightlords (440)
• Reinforced
Putrid Blightkings (380)
• Reinforced
---
Regiment 1
Harbinger of Decay (150)
• Rustfang
---
Regiment 2
Bloab Rotspawned (300)
---
Regiment 3
Sloppity Bilepiper, Herald of Nurgle (100)
• Unctuous Preacher
-----
Faction Terrain
Feculent Gnarlmaw
-----
Created with Warhammer Age of Sigmar: The App
App: v1.16.0 (3) | Data: v301</t>
  </si>
  <si>
    <t>Battered Bison 1990/2000 pts
Seraphon
Sunclaw Starhost
General's Handbook 2025-26
Drops: 2
Spell Lore - Lore of Primal Jungles
Battle Tactic Cards: Attuned to Ghyran, Wrathful Cycles
General's Regiment
Saurus Oldblood (110)
• General
Saurus Warriors (160)
Saurus Warriors (160)
Saurus Warriors (160)
Saurus Warriors (160)
Regiment 1
Scourge of Ghyran Saurus Oldblood on Carnosaur (340)
• Incandescent Rectrices
• Ancient Defender
• Being of the Stars
Aggradon Lancers (440)
• Reinforced
Aggradon Lancers (440)
• Reinforced
Faction Terrain
Realmshaper Engine (20 Points)
Created with Warhammer Age of Sigmar: The App
App: 1.16.1 | Data: 301</t>
  </si>
  <si>
    <t>Ride the Lightning 2000/2000 pts
-----
Stormcast Eternals | Ruination Brotherhood
General's Handbook 2025-26
Drops: 4
Prayer Lore - Ruination Brotherhood Prayer Lore
Battle Tactics Cards: Restless Energy and Wrathful Cycles
-----
General's Regiment
Scourge of Ghyran Iridan the Witness (320)
• General
Lord-Terminos (150)
Reclusians (280)
• Reinforced
---
Regiment 1
Lord-Vigilant on Gryph-Stalker (150)
Reclusians (280)
• Reinforced
---
Regiment 2
Lord-Veritant (110)
Vanquishers (110)
---
Regiment 3
Tornus the Redeemed (170)
Knight-Azyros (130)
• Hallowed Scrolls
• Corven Lord
Prosecutors (300)
• Reinforced
-----
Created with Warhammer Age of Sigmar: The App
App: v1.16.0 (3) | Data: v301</t>
  </si>
  <si>
    <t>Ossiarch Bonereapers
Mortisan Council
[Wrathful Cycles]
[Intercept and Recover]
[Lore of Necrotheurgy]
[Horrors of the Necropolis]
Katakros, Mortarch of the Necropolis (520)
[General]
- 4 x Morghast Archai (520)
- 4 x Morghast Archai (520)
Mortisan Ossifector (110)
[Helm of Tyranny]
[Diversionary Tactics]
- 8 x Teratic Cohort (150)
- 8 x Teratic Cohort (150)
Bone-tithe Nexus
1970/2000pts
2 drops
Generated by Listbot 4.0</t>
  </si>
  <si>
    <t>Forest Folk</t>
  </si>
  <si>
    <t>Gals Being Pals 2000/2000 pts
-----
Grand Alliance Order | Sylvaneth | Forest Folk
General's Handbook 2025-26
Drops: 4
Spell Lore - Lore of the Deepwood
Manifestation Lore - Manifestations of the Deepwood
Battle Tactics Cards: Master The Paths and Scouting Force
-----
General's Regiment
Alarielle the Everqueen (680)
• General
Scourge of Ghyran Revenant Seekers (230)
---
Regiment 1
Scourge of Ghyran Drycha Hamadreth (320)
Spite-Revenants (80)
---
Regiment 2
Warsong Revenant (200)
Gossamid Archers (120)
Tree-Revenants (100)
-----
Regiments of Renown
Saviours of Cinderfall (270)
Callis and Toll
Toll's Companions
-----
Faction Terrain
Awakened Wyldwood</t>
  </si>
  <si>
    <t>Nathan Goold</t>
  </si>
  <si>
    <t>What do you call a dad troll that's guarding a bridge? Patrol.
2000/2000 pts
-----
Grand Alliance Destruction | Gloomspite Gitz | Troggherd
General's Handbook 2025-26
Drops: 2
Spell Lore - Lore of the Clammy Dank
Manifestation Lore - Dank Manifestations
Battle Tactics Cards: Master The Paths and Wrathful Cycles
-----
General's Regiment
Skragrott, the Loonking (230)
• General
Fellwater Troggoths (180)
Rockgut Troggoths (190)
Rockgut Troggoths (380)
• Reinforced
---
Regiment 1
Trugg, the Troggoth King (380)
Dankhold Troggboss (260)
• Loontouched
• Backstabber's Blade
Rockgut Troggoths (380)
• Reinforced
-----
Faction Terrain
Bad Moon Loonshrine
-----
Created with Warhammer Age of Sigmar: The App
App: v1.16.0 (3) | Data: v301</t>
  </si>
  <si>
    <t>Noah’s 2000 Point Tournament Army List 1990/2000 pts
-----
Grand Alliance Order | Kharadron Overlords | Aether-runners
General's Handbook 2025-26
Drops: 3
Battle Tactics Cards: Intercept and Recover and Master The Paths
-----
General's Regiment
Arkanaut Admiral (150)
• General
• Spell in a Bottle
• Cunning Fleetmaster
Arkanaut Company (90)
Arkanaut Ironclad (460)
• 1 Great Sky Cannon
Grundstok Thunderers (260)
• Reinforced
Scourge of Ghyran Grundstock Gunhauler (140)
---
Regiment 1
Endrinmaster with Endrinharness (110)
Arkanaut Company (90)
Arkanaut Frigate (300)
• 1 Heavy Skyhook
• Zonbarcorp 'Dealbreaker' Battle Ram
Skywardens (120)
---
Regiment 2
Aetheric Navigator (130)
Scourge of Ghyran Grundstock Gunhauler (140)
-----
Created with Warhammer Age of Sigmar: The App
App: v1.16.0 (3) | Data: v301</t>
  </si>
  <si>
    <t>I'm a vampire, blah blah blah
2000/1970 pts
Soulblight Gravelords
Bacchanal of Blood
General's Handbook 2025-26
Drops: 2
Spell Lore - Lore of Undeath
Manifestation Lore - Manifestations of the Grave
Battle Tactic Cards: Scouting Force, Intercept and Recover
General's Regiment
Prince Vhordrai (490)
• General
Barrow Guard (320)
• Reinforced
Barrow Guard (320)
• Reinforced
Regiment 1
Vampire Lord (160)
• Lash of the Sire
• Terminus Clock
Blood Knights (440)
• Reinforced
Vargheists (120)
Vargheists (120)
Regiment 2
Created with Warhammer Age of Sigmar: The App
App: 1.16.1 | Data: 301</t>
  </si>
  <si>
    <t>So anyway, I started blasting 2000/2000 pts
-----
Grand Alliance Order | Idoneth Deepkin | Ethersea Predators
General's Handbook 2025-26
Drops: 3
Spell Lore - Lore of the Deeps
Manifestation Lore - Primal Energy (20 Points)
Battle Tactics Cards: Scouting Force and Wrathful Cycles
-----
General's Regiment
Eidolon of Mathlann, Aspect of the Sea (350)
• General
Akhelian Allopex (160)
• 1 Razorshell Harpoon
Akhelian Allopex (160)
• 1 Razorshell Harpoon
Akhelian Allopex (160)
• 1 Retarius Net Launcher
Akhelian Allopex (160)
• 1 Retarius Net Launcher
---
Regiment 1
Isharann Soulscryer (110)
Namarti Reavers (260)
• Reinforced
Namarti Reavers (260)
• Reinforced
---
Regiment 2
Eidolon of Mathlann, Aspect of the Storm (360)
• Ancient Pride
• Armour of the Cythai
-----
Faction Terrain
Gloomtide Shipwreck
-----
Created with Warhammer Age of Sigmar: The App
App: v1.16.0 (3) | Data: v301</t>
  </si>
  <si>
    <t>I will use the cool dark elf monsters as well I still can 1970/2000 pts
Cities of Sigmar
Dawnbringer Crusade
General's Handbook 2025-26
Drops: 4
Spell Lore - Spells of the Collegiate Arcane
Prayer Lore - Scriptures of Sigmar
Manifestation Lore - Krondspine Incarnate
Battle Tactic Cards: Master The Paths, Wrathful Cycles
General's Regiment
Tahlia Vedra, Lioness of the Parch (280)
• General
Freeguild Command Corps (140)
Freeguild Command Corps (140)
Kharibdyss (120)
War Hydra (160)
Regiment 1
Battlemage on Celestial Hurricanum (220)
Scourge of Ghyran Freeguild Cavaliers (320)
• Reinforced
Regiment 2
Scourge of Ghyran Pontifex Zenestra, Matriarch of the Great Wheel (250)
Regiment 3
Freeguild Marshal on Griffon (230)
• Draw Steel!
Freeguild Marshal and Relic Envoy (90)
• Brazier of Holy Flame
• 1x Heirloom Warhammer
Created with Warhammer Age of Sigmar: The App
App: 1.16.1 | Data: 301</t>
  </si>
  <si>
    <t>Fearless Exemplars</t>
  </si>
  <si>
    <t>It's a brand new GHB, I don't know what I'm doing please be nice to me. 1990/2000 pts
Cities of Sigmar
Fearless Exemplars
General's Handbook 2025-26
Drops: 5
Spell Lore - Spells of the Collegiate Arcane
Prayer Lore - Scriptures of Sigmar
Manifestation Lore - Aetherwrought Machineries
Battle Tactic Cards: Intercept and Recover, Master The Paths
General's Regiment
Tahlia Vedra, Lioness of the Parch (280)
• General
Freeguild Marshal and Relic Envoy (90)
• 1x Heirloom Warhammer
Scourge of Ghyran Freeguild Cavaliers (160)
Scourge of Ghyran Freeguild Cavaliers (160)
Regiment 1
Scourge of Ghyran Pontifex Zenestra, Matriarch of the Great Wheel (250)
Fusil-Major on Ogor Warhulk (140)
• Cosmopolitan Leader
• Sacred Tome
Ironweld Great Cannon (100)
Ironweld Great Cannon (100)
Regiment 2
Alchemite Warforger (110)
Freeguild Command Corps (140)
Regiment 3
Alchemite Warforger (110)
Freeguild Command Corps (140)
Regiment 4
Callis and Toll (210)
Toll's Companions (0)
Created with Warhammer Age of Sigmar: The App
App: 1.16.1 | Data: 301</t>
  </si>
  <si>
    <t>Army 2000/2000 pts
-----
Grand Alliance Order | Seraphon | Sunclaw Starhost
General's Handbook 2025-26
Drops: 3
Spell Lore - Lore of Primal Jungles
Manifestation Lore - Morbid Conjuration (30 Points)
Battle Tactics Cards: Intercept and Recover and Restless Energy
-----
General's Regiment
Slann Starmaster (280)
• General
Hunters of Huanchi with Dartpipes (80)
Saurus Guard (120)
Saurus Warriors (160)
Skink Starpriest (100)
---
Regiment 1
Scourge of Ghyran Saurus Oldblood on Carnosaur (340)
• Bloodrage Pendant
• Armour Cruncher
• Being of the Stars
Aggradon Lancers (440)
• Reinforced
Saurus Guard (120)
Saurus Warriors (160)
---
Regiment 2
Saurus Scar-Veteran on Aggradon (170)
-----
Created with Warhammer Age of Sigmar: The App
App: v1.16.0 (3) | Data: v301</t>
  </si>
  <si>
    <t>Hedonites of Slaanesh
Seeker Cavalcade
[Intercept and Recover]
[Wrathful Cycles]
[Lore of Extravagance]
[Manifestations of Depravity]
Glutos Orscollion, Lord of Gluttony (470)
[General]
- 10 x Myrmidesh Painbringers (240)
- 5 x Slickblade Seekers (190)
Keeper of Secrets (420)
[Pendant of Slaanesh (20pts)]
[Strongest Alone]
- 20 x Blissbarb Archers (300)
- 10 x Blissbarb Seekers (340)
Fane of Slaanesh
1980/2000pts
2 drops
Generated by Listbot 4.0</t>
  </si>
  <si>
    <t>Rudy Friesen</t>
  </si>
  <si>
    <t>Sentinels 1990/2000 pts
Stormcast Eternals
Sentinels of the Bleak Citadels
General's Handbook 2024-25
Drops: 2
Prayer Lore - Prayers of the Stormhosts
Tactics are Master the paths, and Intercept and Recover.
General's Regiment
Ionus Cryptborn, Warden of Lost Souls (400)
• General
Dracothian Guard Desolators (190)
Lord-Terminos (150)
• Quicksilver Draught
• Envoy of the Heavens
Reclusians (280)
• Reinforced
Stormdrake Guard (310)
• 2x Drakerider’s Lance
Regiment 1
Lord-Relictor (130)
Reclusians (280)
• Reinforced
Vanquishers (110)
Vigilors (140)
Faction Terrain
Stormreach Portal
Created with Warhammer Age of Sigmar: The App
App: 1.16.1 | Data: 301</t>
  </si>
  <si>
    <t>Steven Hunnie</t>
  </si>
  <si>
    <t>Steven Hunnie
BB3 1980/2000 pts
-----
Grand Alliance Death | Soulblight Gravelords | Bacchanal of Blood
General's Handbook 2025-26
Drops: 3
Spell Lore - Lore of Undeath
Manifestation Lore - Manifestations of the Grave
Battle Tactics Cards: Intercept and Recover and Scouting Force
-----
General's Regiment
Prince Vhordrai (490)
• General
Blood Knights (440)
• Reinforced
---
Regiment 1
Radukar the Beast (270)
Barrow Guard (320)
• Reinforced
---
Regiment 2
Scourge of Ghyran Sekhar, Fang of Nulahmia (220)
Vargheists (120)
Vargheists (120)
-----
Faction Terrain
Cursed Sepulchre
-----
Created with Warhammer Age of Sigmar: The App
App: v1.16.0 (3) | Data: v301</t>
  </si>
  <si>
    <t>Pub Crawl Saturday night, starting at Shannon’s
2000/2000 pts
-----
Grand Alliance Order | Seraphon | Sunclaw Starhost (saurus move and mortal wounds end of turn)
General's Handbook 2025-26
Drops: 2
Spell Lore - Lore of Celestial Manipulation (20 Points)
Manifestation Lore - Aetherwrought Machineries
Battle Tactics Cards: Restless Energy and Wrathful Cycles
-----
General's Regiment
Scourge of Ghyran Saurus Oldblood on Carnosaur (340)
• General
• Incandescent Rectrices (heal D3 hero phase)
• Armour Cruncher (roll against armour to -1 saves)
• Being of the Stars (ethereal)
Aggradon Lancers (440)
• Reinforced
Aggradon Lancers (440)
• Reinforced
Saurus Warriors (160)
Saurus Warriors (160)
---
Regiment 1
Skink Starseer (170)
Hunters of Huanchi with Starstone Bolas (100) (-1 die to charge on a 3+ after being shot)
Skinks (80)
Terradon Riders (90)</t>
  </si>
  <si>
    <t>Gordo Ramsey's Glorious Battle-Banquet of Sizzling Succulent and Sinew-Searing Savories 2000/2000 pts
Ogor Mawtribes
Mawpath Menaces
General's Handbook 2025-26
Drops: 3
Spell Lore - Lore of Maw-magic
Manifestation Lore - Aetherwrought Machineries
Battle Tactic Cards: Wrathful Cycles, Master The Paths
General's Regiment
Slaughtermaster (140)
• General
Gorger Mawpack (240)
Regiment 1
Slaughtermaster (140)
• Gruesome Trophies
Gnoblars (110)
Ironguts (480)
• Reinforced
Regiment 2
Butcher (150)
• Mage-swallower
• Booming Roar
Gnoblars (110)
Ogor Gluttons (460)
• Reinforced
Scourge of Ghyran Ironblaster (170)
Faction Terrain
Mawpit
Created with Warhammer Age of Sigmar: The App
App: 1.16.1 | Data: 301</t>
  </si>
  <si>
    <t>Realmgate Rebellion GT 8</t>
  </si>
  <si>
    <t>Harry Sharp</t>
  </si>
  <si>
    <t>KO main 2000/2000 pts
-----
Grand Alliance Order | Kharadron Overlords | Aether-runners
General's Handbook 2025-26
Drops: 3
Battle Tactics Cards: Intercept and Recover and Scouting Force
-----
General's Regiment
Brokk Grungsson, Lord-Magnate of Barak-Nar (260)
• General
Arkanaut Frigate (300)
• 1 Heavy Skyhook
• Voidstone Repulser Vents (units wholly within 12” have a 4+ spell ignore that does damage to the caster)
Endrinriggers (220)
• Reinforced
Skywardens (240)
• Reinforced
Skywardens (240)
• Reinforced
---
Regiment 1
Scourge of Ghyran Codewright (130)
• Celestium Burst-grenade (once per game, my shooting phase, unit within 12, turn it’s ward off for the turn)
• Cunning Fleetmaster (when a boat WW 12” redeploy, roll 2 dice and pick higher)
Arkanaut Company (90)
Arkanaut Company (90)
Arkanaut Frigate (300)
• 1 Heavy Skyhook
---
Regiment 2
Aetheric Navigator (130)
-----
Created with Warhammer Age of Sigmar: The App
App: v1.16.0 (3) | Data: v301</t>
  </si>
  <si>
    <t>Oliver White</t>
  </si>
  <si>
    <t>Move, charge, smash, repeat 2000/2000 pts
-----
Orruk Warclans | Ironjawz | Brutefist
General's Handbook 2025-26
Drops: 2
Spell Lore - Lore of the Weird
Prayer Lore - Warbeats
Manifestation Lore - Manifestations of Gorkamorka
Battle Tactics Cards: Intercept and Recover and Restless Energy
-----
General's Regiment
Megaboss on Maw-Krusha (340)
• General
• Amberbone Whetstone
• Big 'Un
• Hulking Brute
Ardboyz (360)
• Reinforced
Brutes (400)
• Reinforced
Maw-grunta Gougers (190)
Zoggrok Anvilsmasha (170)
• 1 Grunta-tongs
---
Regiment 1
Weirdnob Shaman (120)
Brutes (200)
Scourge of Ghyran Weirdbrute Wrekkaz (220)
• Reinforced
-----
Faction Terrain
Bossrokk Tower
-----
Created with Warhammer Age of Sigmar: The App
App: v1.16.0 (3) | Data: v301</t>
  </si>
  <si>
    <t>I told the missus it was my stag do so I could go play games 2000/2000 pts
-----
Grand Alliance Order | Stormcast Eternals | Sentinels of the Bleak Citadels
General's Handbook 2025-26
Drops: 5
Spell Lore - Lore of the Storm
Prayer Lore - Prayers of the Stormhosts
Manifestation Lore - Krondspine Incarnate (20 Points)
Battle Tactics Cards: Intercept and Recover and Restless Energy
-----
General's Regiment
Ionus Cryptborn, Warden of Lost Souls (400)
• General
Liberators (200)
• Reinforced
---
Regiment 1
Gardus Steel Soul (160)
Annihilators with Meteoric Grandhammers (380)
• Reinforced
---
Regiment 2
Knight-Arcanum (120)
Vigilors (140)
---
Regiment 3
Lord-Imperatant (110)
• Shock and Awe
Vigilors (140)
---
Regiment 4
Knight-Questor (110)
• Quicksilver Draught
Questor Soulsworn (200)
-----
Faction Terrain
Stormreach Portal (20)</t>
  </si>
  <si>
    <t xml:space="preserve">If Robs reads this list out, I'd be shocked 
Soulblight Gravelords
Bacchanal of Blood
[Intercept and Recover]
[Wrathful Cycles]
[Lore of Undeath]
[Aetherwrought Machineries]
Prince Vhordrai (490)
[General]
Wight King on Skeletal Steed (220)
[Lash of the Sire (20pts)]
- 10 x Blood Knights (440)
- 10 x Blood Knights (440)
Vampire Lord on Nightmare Steed (190)
[Terminus Clock]
- 3 x Fell Bats (100)
- 3 x Fell Bats (100)
Cursed Sepulchre
2000/2000pts
2 drops
</t>
  </si>
  <si>
    <t xml:space="preserve">Jawz 1960/2000 pts
Orruk Warclans | Ironjawz
Ironjawz Brawl
General's Handbook 2025-26
Drops: 3
Spell Lore - Lore of the Weird
Manifestation Lore - Forbidden Power
Battle Tactic Cards: Intercept and Recover, Restless Energy
General's Regiment
Kragnos, the End of Empires (580)
• General
Brute Ragerz (240)
• Reinforced
Brutes (400)
• Reinforced
Maw-grunta Gougers (190)
Regiment 1
Tuskboss on Maw-grunta (240)
• An Eye For Da Fight
• Fast 'Un
• Trophy Skulls
Zoggrok Anvilsmasha (170)
Regiment 2
Weirdnob Shaman (120)
Regiment 3
Created with Warhammer Age of Sigmar: The App
App: 1.16.2 | Data: 305
</t>
  </si>
  <si>
    <t xml:space="preserve">Nagash and Friends 2000/2000 pts
Ossiarch Bonereapers
Kavalos Lance
General's Handbook 2025-26
Drops: 1
Spell Lore - Lore of Ossian Sorcery
Manifestation Lore - Primal Energy
Battle Tactic Cards: Intercept and Recover, Restless Energy
General's Regiment
Nagash, Supreme Lord of the Undead (880)
• General
Immortis Guard (180)
Kavalos Deathriders (200)
Kavalos Deathriders (200)
Morghast Harbingers (520)
• Reinforced
Created with Warhammer Age of Sigmar: The App
App: 1.16.2 | Data: 305
</t>
  </si>
  <si>
    <t xml:space="preserve">Free City of York 2000/2000 pts
Cities of Sigmar
Veteran Cannoneers
General's Handbook 2025-26
Drops: 5
Spell Lore - Spells of the Collegiate Arcane
Prayer Lore - Scriptures of Sigmar
Manifestation Lore - Twilit Sorceries
Battle Tactic Cards: Intercept and Recover, Master The Paths
General's Regiment
Freeguild Marshal and Relic Envoy (90)
• General
• Cosmopolitan Leader
• 1x Duelling Pistols and Silvered Shortsword
Freeguild Command Corps (140)
Freeguild Command Corps (140)
Scourge of Ghyran Freeguild Cavaliers (320)
• Reinforced
Scourge of Ghyran Freeguild Cavaliers (320)
• Reinforced
Regiment 1
Battlemage (90)
Regiment 2
Fusil-Major on Ogor Warhulk (140)
• Brazier of Holy Flame
Ironweld Great Cannon Baz' Blaster (100)
Ironweld Great Cannon (100)
Ironweld Great Cannon (100)
Regiment 3
Callis and Toll (210)
Toll's Companions (0)
Regiment 4
Scourge of Ghyran Pontifex Zenestra, Matriarch of the Great Wheel (250)
Created with Warhammer Age of Sigmar: The App
App: 1.16.1 | Data: 301
</t>
  </si>
  <si>
    <t xml:space="preserve">I LIKE TREES 🌳🌳🌳🌳🌳 2000/2000 pts
Sylvaneth
Wargrove of the Burgeoning
General's Handbook 2025-26
Drops: 3
Spell Lore - Lore of the Deepwood
Manifestation Lore - Aetherwrought Machineries
Battle Tactic Cards: Master The Paths, Intercept and Recover
General's Regiment
Alarielle the Everqueen (680)
• General
Kurnoth Hunters with Kurnoth Greatswords (440)
• Reinforced
Regiment 1
Belthanos, First Thorn of Kurnoth (350)
Tree-Revenants (100)
Tree-Revenants (100)
Regiment 2
Spirit of Durthu (330)
• Warsinger
• Glamourweave
Faction Terrain
Awakened Wyldwood
Created with Warhammer Age of Sigmar: The App
App: 1.16.2 | Data: 305
</t>
  </si>
  <si>
    <t xml:space="preserve">TSN 1990/2000 pts
Seraphon
Sunclaw Starhost
General's Handbook 2025-26
Drops: 2
Battle Tactic Cards: Restless Energy, Intercept and Recover
General's Regiment
Scourge of Ghyran Saurus Oldblood on Carnosaur (340)
• General
• Incandescent Rectrices
• Beastmaster
• Armour Cruncher
Hunters of Huanchi with Dartpipes (80)
Hunters of Huanchi with Starstone Bolas (100)
• 1x Hunter Javelin
Raptadon Chargers (140)
Raptadon Chargers (140)
Regiment 1
Saurus Scar-Veteran on Aggradon (170)
Aggradon Lancers (440)
• Reinforced
Aggradon Lancers (440)
• Reinforced
Saurus Guard (120)
Faction Terrain
Realmshaper Engine (20 Points)
Created with Warhammer Age of Sigmar: The App
App: 1.16.2 | Data: 305
</t>
  </si>
  <si>
    <t xml:space="preserve">Vandus &amp; Pals 1990/2000 pts
Stormcast Eternals
Sentinels of the Bleak Citadels
General's Handbook 2025-26
Drops: 3
Battle Tactic Cards: Intercept and Recover, Restless Energy
General's Regiment
Vandus Hammerhand (170)
• General
Gardus Steel Soul (160)
Regiment 1
Lord-Imperatant (110)
Annihilators (140)
Annihilators with Meteoric Grandhammers (380)
• Reinforced
Annihilators with Meteoric Grandhammers (380)
• Reinforced
Regiment 2
Lord-Relictor (130)
• Beacon of Azyr
• Legendary Tenacity
Prosecutors (300)
• Reinforced
Questor Soulsworn (200)
Faction Terrain
Stormreach Portal (20 Points)
Created with Warhammer Age of Sigmar: The App
App: 1.16.2 | Data: 305
Vandus &amp; Pals 1990/2000 pts
Stormcast Eternals
Sentinels of the Bleak Citadels
General's Handbook 2025-26
Drops: 3
Battle Tactic Cards: Intercept and Recover, Restless Energy
General's Regiment
Vandus Hammerhand (170)
• General
Gardus Steel Soul (160)
Regiment 1
Lord-Imperatant (110)
Annihilators (140)
Annihilators with Meteoric Grandhammers (380)
• Reinforced
Annihilators with Meteoric Grandhammers (380)
• Reinforced
Regiment 2
Lord-Relictor (130)
• Beacon of Azyr
• Legendary Tenacity
Prosecutors (300)
• Reinforced
Questor Soulsworn (200)
Faction Terrain
Stormreach Portal (20 Points)
Created with Warhammer Age of Sigmar: The App
App: 1.16.2 | Data: 305
</t>
  </si>
  <si>
    <t xml:space="preserve">Ij 1950/2000 pts
Orruk Warclans | Ironjawz
Bigsnikkaz
General's Handbook 2025-26
Drops: 3
General's Regiment
Tuskboss on Maw-grunta (240)
• General
• Armour of Gork
• Big 'Un
Ardboy Big Boss (120)
• An Eye For Da Fight
Ardboyz (360)
• Reinforced
Ardboyz (360)
• Reinforced
Regiment 1
Warchanter (120)
Maw-grunta Gougers (190)
Regiment 2
Weirdnob Shaman (120)
Brute Ragerz (240)
• Reinforced
Scourge of Ghyran Gore-gruntas (200)
Created with Warhammer Age of Sigmar: The App
App: 1.16.2 | Data: 305
</t>
  </si>
  <si>
    <t>Leighton Krokozynski</t>
  </si>
  <si>
    <t xml:space="preserve">Annihilate them 2000/2000 pts
Stormcast Eternals
Sentinels of the Bleak Citadels
General's Handbook 2025-26
Drops: 4
Spell Lore - Lore of the Storm
Prayer Lore - Prayers of the Stormhosts
Manifestation Lore - Manifestations of the Storm
Battle Tactic Cards: Intercept and Recover, Restless Energy
General's Regiment
Lord-Relictor (130)
• General
• Beacon of Azyr
• Legendary Tenacity
Prosecutors (300)
• Reinforced
Prosecutors (300)
• Reinforced
Regiment 1
Lord-Imperatant (110)
Annihilators with Meteoric Grandhammers (380)
• Reinforced
Regiment 2
Knight-Arcanum (120)
Liberators (100)
Liberators (100)
Regiment 3
Gardus Steel Soul (160)
Annihilators (280)
• Reinforced
Faction Terrain
Stormreach Portal (20 Points)
Created with Warhammer Age of Sigmar: The App
App: 1.16.1 | Data: 301
</t>
  </si>
  <si>
    <t>Stormcast v3 1930/2000 pts
Stormcast Eternals
Sentinels of the Bleak Citadels
General's Handbook 2024-25
Drops: 3
General's Regiment
Yndrasta, the Celestial Spear (310)
• General
Annihilators with Meteoric Grandhammers (380)
• Reinforced
Annihilators with Meteoric Grandhammers (380)
• Reinforced
Prosecutors (150)
Prosecutors (150)
Regiment 1
Lord-Imperatant (110)
• Quicksilver Draught
• Shock and Awe
Annihilators (140)
Regiment 2
Neave Blacktalon (310)
Lorai, Child of the Abyss (0)
Neave's Companions (0)
Faction Terrain
Stormreach Portal
Created with Warhammer Age of Sigmar: The App
App: 1.16.1 | Data: 301</t>
  </si>
  <si>
    <t xml:space="preserve">Blood Knight Summer 2000/2000 pts
Soulblight Gravelords | Knights of the Crimson Keep
Drops: 2
Spell Lore - Knights of the Crimson Keep Spell Lore
Manifestation Lore - Knights of the Crimson Keep Manifestation Lore
Battle Tactic Cards: Intercept and Recover, Restless Energy
General's Regiment
Prince Vhordrai (490)
• General
Blood Knights (440)
• Reinforced
Blood Knights (220)
Blood Knights (220)
Regiment 1
Vampire Lord on Nightmare Steed (190)
• Chalice of the Blood Dragon
• Immortal Dedication
Blood Knights (440)
• Reinforced
</t>
  </si>
  <si>
    <t xml:space="preserve">. 1930/2000 pts
Blades of Khorne
Brass Stampede
General's Handbook 2025-26
Drops: 4
Prayer Lore - Gifts of the Blood God
Manifestation Lore - Judgements of Khorne
Battle Tactic Cards: Intercept and Recover, Restless Energy
General's Regiment
Bloodthirster of Unfettered Fury (450)
• General
• Favoured of Khorne
• Ar'gath, The King of Blades
Regiment 1
Wrath of Khorne Bloodthirster (400)
Bloodthirster of Insensate Rage (460)
Regiment 2
Bloodthirster of Insensate Rage (460)
Regiment 3
Slaughterpriest (160)
Faction Terrain
Skull Altar
Created with Warhammer Age of Sigmar: The App
App: 1.16.1 | Data: 301
</t>
  </si>
  <si>
    <t>Chris Chubb</t>
  </si>
  <si>
    <t>Gobby'sbig big mouth (1990 points) - ✦ General's Handbook 2025-26
Kruleboyz
Swamphorde Bullies
Auxiliaries: 0
Drops: 3
Battle Tactic Cards - Intercept and Recover, Scouting Force
Manifestation Lore - Manifestations of Gorkamorka
Spell Lore - Lore of the Swamp
General's Regiment
Gobsprakk, the Mouth of Mork (310)
• General
Killaboss on Great Gnashtoof (Scourge of Ghyran) (160)
• Slippery Skumbag
Gutrippaz (300)
• Reinforced
• 1x Champion
• 1x Musician
• 1x Standard Bearer
Regiment 1
Swampboss Skumdrekk (Scourge of Ghyran) (250)
Murknob with Belcha-banna (80)
Gutrippaz (300)
• Reinforced
• 1x Champion
• 2x Musician
• 2x Standard Bearer
Kruleboyz Monsta-killaz (110)
• 1x Champion
• 1x Musician
Regiment 2
Swampcalla Shaman with Pot-grot (110)
• Swamp Staff
Hobgrot Slittaz (80)
• 1x Champion
• 1x Musician
• 1x Standard Bearer
Kruleboyz Monsta-killaz (110)
• 1x Champion
• 1x Musician
Man-skewer Boltboyz (180)
• Reinforced
• 1x Champion
Faction Terrain
Scaregob Tower
Created with New Recruit
Data Version: v23</t>
  </si>
  <si>
    <t>GT Golden Ticket</t>
  </si>
  <si>
    <t>Bolivia</t>
  </si>
  <si>
    <t>Nurgle gt pro 2000/2000 pts
Maggotkin of Nurgle
Tallyband of Nurgle
General's Handbook 2025-26
Drops: 2
Spell Lore - Lore of Malignance
Prayer Lore - Bendictions of Sickness
Manifestation Lore - Aetherwrought Machineries
Battle Tactic Cards: Intercept and Recover, Master The Paths
General's Regiment
The Glottkin (510)
• General
Lord of Blights (140)
• Unctuous Preacher
Putrid Blightkings (380)
• Reinforced
Putrid Blightkings (380)
• Reinforced
Regiment 1
Harbinger of Decay (150)
• Rustfang
Pusgoyle Blightlords (220)
Pusgoyle Blightlords (220)
Faction Terrain
Feculent Gnarlmaw</t>
  </si>
  <si>
    <t>Eric Lohse</t>
  </si>
  <si>
    <t>Lava y acero. Los vástagos de Vulkatrix 1990/2000 pts
Fyreslayers
Scales of Vulcatrix
General's Handbook 2025-26
Drops: 4
Prayer Lore - Vulkyn Gifts
Manifestation Lore - Magmic Invocations
Battle Tactic Cards: Restless Energy, Wrathful Cycles
General's Regiment
Auric Runefather on Magmadroth (340)
• General
• Ash-beard
Grimhold Exile (110)
Scourge of Ghyran Auric Runeson on Magmadroth (310)
• Incandescent Blaze
• Droth-helm
Regiment 1
Auric Runesmiter (120)
Vulkite Berzerkers with Fyresteel Weapons (130)
Regiment 2
Auric Runesmiter on Magmadroth (280)
Vulkite Berzerkers with Bladed Slingshields (150)
Vulkite Berzerkers with Bladed Slingshields (150)
Regiment 3
Doomseeker (80)
Vulkyn Flameseekers (160)
Vulkyn Flameseekers (160)
Faction Terrain
Magmic Battleforge</t>
  </si>
  <si>
    <t>Max Vega</t>
  </si>
  <si>
    <t>Pateador 1980/2000 pts
Sons of Behemat
Breaker Tribe
General's Handbook 2025-26
Drops: 2
Battle Tactic Cards: Intercept and Recover, Wrathful Cycles
General's Regiment
King Brodd (540)
• General
Beast-smasher Mega-Gargant (470)
• Mantle of Tusk and Horns
Mancrusher Gargant (130)
Regiment 1
Kraken-eater Mega-Gargant (450)
• Terrifying Hulk
Mancrusher Gargant (130)
Mancrusher Gargant (130)
Mancrusher Gargant (130)</t>
  </si>
  <si>
    <t>Beasts 1980/2000 pts
Sylvaneth
Lords of the Clan
General's Handbook 2025-26
Drops: 3
Spell Lore - Lore of the Deepwood
Manifestation Lore - Manifestations of the Deepwood
Battle Tactic Cards: Scouting Force, Restless Energy
General's Regiment
Alarielle the Everqueen (680)
• General
Gossamid Archers (120)
Regiment 1
Scourge of Ghyran Drycha Hamadreth (320)
Scourge of Ghyran Revenant Seekers (460)
• Reinforced
Regiment 2
Warsong Revenant (200)
• Radiant Spirit
• Acorn of the Ages
Tree-Revenants (100)
Tree-Revenants (100)
Faction Terrain
Awakened Wyldwood</t>
  </si>
  <si>
    <t>Sergio Bobka</t>
  </si>
  <si>
    <t>El Glottko 1990/2000 pts
Maggotkin of Nurgle
Tallyband of Nurgle
General's Handbook 2025-26
Drops: 4
Spell Lore - Lore of Malignance
Prayer Lore - Bendictions of Sickness
Manifestation Lore - Aetherwrought Machineries
Battle Tactic Cards: Attuned to Ghyran, Intercept and Recover
General's Regiment
The Glottkin (510)
• General
Regiment 1
Harbinger of Decay (150)
Putrid Blightkings (190)
Putrid Blightkings (190)
Regiment 2
Horticulous Slimux (150)
Plague Drones (180)
Regiment 3
Lord of Afflictions (180)
• Corpulent Avalanche
• Rustfang
Pusgoyle Blightlords (220)
Pusgoyle Blightlords (220)
Faction Terrain
Feculent Gnarlmaw</t>
  </si>
  <si>
    <t>Marcel Morales</t>
  </si>
  <si>
    <t>Mrcl 2000/2000 pts
Hedonites of Slaanesh
Invaders (Ghyran)
General's Handbook 2024-25
Drops: 4
Spell Lore - Lore of Extravagance
Manifestation Lore - Manifestations of Depravity
General's Regiment
Shalaxi Helbane (460)
• General
Daemonettes (200)
• Reinforced
Seekers (140)
The Masque (140)
Regiment 1
Syll'Esske, the Vengeful Allegiance (Ghyran) (220)
Daemonettes (100)
Fiends (150)
Regiment 2
Sigvald, Prince of Slaanesh (200)
Lord of Pain (120)
• Icon of Infinite Excess
Regiment 3
Lord of Hubris (120)
• Into the Fray
Hellstriders (150)
Faction Terrain
Fane of Slaanesh</t>
  </si>
  <si>
    <t>GT 2000/2000 pts
Daughters of Khaine
Cauldron Guard
General's Handbook 2025-26
Drops: 3
Spell Lore - Lore of Shadows
Prayer Lore - Prayers of the Khainite Cult
Manifestation Lore - Manifestations of Khaine
Battle Tactic Cards: Intercept and Recover, Master The Paths
General's Regiment
Morathi-Khaine (760)
• General
Khinerai Heartrenders (100)
The Shadow Queen (0)
Regiment 1
Melusai Ironscale (160)
• Zealous Orator
Blood Sisters (280)
• Reinforced
Blood Sisters (280)
• Reinforced
Blood Stalkers (280)
• Reinforced
Regiment 2
Hag Queen (140)
• Khainite Pendant</t>
  </si>
  <si>
    <t>*Only the Faithful 2000/2000 pts
-----
Grand Alliance Order | Stormcast Eternals | Sentinels of the Bleak Citadels
General's Handbook 2025-26
Drops: 4
Spell Lore - Lore of the Storm
Prayer Lore - Prayers of the Stormhosts
Manifestation Lore - Aetherwrought Machineries
Battle Tactics Cards: Master The Paths and Restless Energy
-----
General's Regiment
Ionus Cryptborn, Warden of Lost Souls (400)
* General
Stormcoven (210)
---
Regiment 1
Tornus the Redeemed (170)
Reclusians (280)
* Reinforced
Reclusians (280)
* Reinforced
---
Regiment 2
Lord-Commander Bastian Carthalos (250)
Aetherwings (80)
Vindictors (100)
Vindictors (100)
---
Regiment 3
Knight-Vexillor (110)
* Beacon of Azyr
* Legendary Tenacity
-----
Faction Terrain
Stormreach Portal (20)</t>
  </si>
  <si>
    <t>GT Tzeencht 2000/2000 pts
Disciples of Tzeentch
Wyrdflame Host
General's Handbook 2025-26
Drops: 2
Spell Lore - Lore of Fate
Manifestation Lore - Manifestations of Tzeentch
Battle Tactic Cards: Scouting Force, Attuned to Ghyran
General's Regiment
Kairos Fateweaver (440)
• General
Blue Horrors and Brimstone Horrors (300)
• Reinforced
Changecaster, Herald of Tzeentch (120)
Scourge of Ghyran Kairic Acolytes (200)
• Reinforced
Scourge of Ghyran Kairic Acolytes (200)
• Reinforced
Regiment 1
Curseling, Eye of Tzeentch (160)
• Cult Demagogue
• Nine-eyed Tome
Tzaangor Enlightened on Discs of Tzeentch (140)
Tzaangor Enlightened on Discs of Tzeentch (140)
Tzaangors (300)
• Reinforced
• 8x Savage Greatblade</t>
  </si>
  <si>
    <t>Bryan (2000 points) - ✦ General's Handbook 2025-26
Seraphon
Sunclaw Starhost
Auxiliaries: 0
Drops: 2
Battle Tactic Cards - Restless Energy, Scouting Force
Manifestation Lore - Primal Energy
Spell Lore - Lore of Primal Jungles
General's Regiment
Slann Starmaster (280)
* General
Hunters of Huanchi with Dartpipes (80)
* 1x Champion
* 1x Musician
Kroxigor Warspawned (440)
* Reinforced
* 2x Starfang Warpick
Saurus Guard (120)
* 1x Champion
* 1x Musician
* 1x Standard Bearer
Regiment 1
Saurus Oldblood on Carnosaur (Scourge of Ghyran) (340)
* Incandescent Rectrices
* Beastmaster
* Ancient Defender
Aggradon Lancers (440)
* Reinforced
* 1x Champion
* 2x Musician
* 3x Standard Bearer
Raptadon Hunters (130)
* 1x Champion
* 1x Musician
* 1x Standard Bearer
Raptadon Hunters (130)
* 1x Champion
* 1x Musician
* 1x Standard Bearer
Faction Terrain
Realmshaper Engine</t>
  </si>
  <si>
    <t>Kirton Games presents Summer Strife</t>
  </si>
  <si>
    <t>Pushing shit uphill again! 2000/2000 pts
-----
Grand Alliance Chaos | Maggotkin of Nurgle | Tallyband of Nurgle
General's Handbook 2025-26
Drops: 4
Spell Lore - Lore of Malignance
Prayer Lore - Bendictions of Sickness
Manifestation Lore - Aetherwrought Machineries
Battle Tactics Cards: Attuned to Ghyran and Restless Energy
-----
General's Regiment
Scourge of Ghyran Rotigus (430)
• General
Putrid Blightkings (380)
• Reinforced
Putrid Blightkings (190)
Putrid Blightkings (190)
---
Regiment 1
Bloab Rotspawned (300)
---
Regiment 2
Harbinger of Decay (150)
---
Regiment 3
Lord of Afflictions (180)
• Corpulent Avalanche
• Rustfang
Plague Drones (180)
-----
Faction Terrain
Feculent Gnarlmaw
-----
Created with Warhammer Age of Sigmar: The App
App: v1.16.0 (3) | Data: v301</t>
  </si>
  <si>
    <t>1 1970/2000 pts
-----
Grand Alliance Chaos | Hedonites of Slaanesh | Invaders
General's Handbook 2025-26
Drops: 2
Spell Lore - Lore of Extravagance
Manifestation Lore - Primal Energy (20 Points)
Battle Tactics Cards: Master The Paths and Restless Energy
-----
General's Regiment
Shalaxi Helbane (460)
• General
Slickblade Seekers (380)
• Reinforced
Slickblade Seekers (380)
• Reinforced
---
Regiment 1
Shardspeaker of Slaanesh (130)
• Celebrity Warlord
Lord of Pain (120)
• Icon of Infinite Excess
Myrmidesh Painbringers (240)
• Reinforced
Myrmidesh Painbringers (240)
• Reinforced
-----
Faction Terrain
Fane of Slaanesh
-----
Created with Warhammer Age of Sigmar: The App
App: v1.16.0 (3) | Data: v301</t>
  </si>
  <si>
    <t>So I heard that Transexual Banshees from Outer Space are hot right now?
1990/2000 pts
-----
Grand Alliance Death | Nighthaunt | Procession of Death
General's Handbook 2025-26
Drops: 2
Spell Lore - Lore of the Underworlds
Manifestation Lore - Chthonic Sorceries
Battle Tactics Cards: Intercept and Recover and Master The Paths
-----
General's Regiment
Scourge of Ghyran Kurdoss Valentian, the Craven King (190)
• General
Chainghasts (90)
Myrmourn Banshees (240)
• Reinforced
Myrmourn Banshees (240)
• Reinforced
Scourge of Ghyran Black Coach (280)
---
Regiment 1
Guardian of Souls (190)
• Ruler of the Spectral Hosts
• Lightshard of the Harvest Moon
Myrmourn Banshees (240)
• Reinforced
Myrmourn Banshees (240)
• Reinforced
Scourge of Ghyran Black Coach (280)
-----
Faction Terrain
Nexus of Grief
-----
Created with Warhammer Age of Sigmar: The App
App: v1.16.0 (3) | Data: v301</t>
  </si>
  <si>
    <t>Hedonites of Slaanesh
[Master the Paths]
[Intercept and Recover]
[Lore of Extravagance]
[Morbid Conjuration (30)]
Shalaxi Hellbane (460)
[General]
- 10 x Slickblade Seekers (380)
- 10 x Slickblade Seekers (380)
Shardspeaker of Slaanesh (130)
[Pendant of Slaanesh (20pts)]
[Celebrity Warlord]
Sigvald, Prince of Slaanesh (200)
- 5 x Slickblade Seekers (190)
- 5 x Slickblade Seekers (190)
Fane of Slaanesh
1980/2000pts
3 drops
Generated by Listbot 4.0</t>
  </si>
  <si>
    <t>KO Summer Kirtoian 2025 1960/2000 pts
-----
Grand Alliance Order | Kharadron Overlords | Aether-runners
General's Handbook 2025-26
Drops: 3
-----
General's Regiment
Brokk Grungsson, Lord-Magnate of Barak-Nar (260)
• General
Arkanaut Ironclad (460)
• 1 Great Skyhook
• Voidstone Repulser Vents
Grundstok Thunderers (260)
• Reinforced
• 4 Aetheric Fumigator or Decksweeper
• 4 Grundstok Mortar or Aethercannon
Grundstok Thunderers (260)
• Reinforced
• 4 Aetheric Fumigator or Decksweeper
• 4 Grundstok Mortar or Aethercannon
---
Regiment 1
Aether-Khemist (140)
• Celestium Burst-grenade
• Cunning Fleetmaster
Skywardens (120)
Skywardens (120)
Skywardens (120)
---
Regiment 2
Aetheric Navigator (130)
Arkanaut Company (90)
-----
Created with Warhammer Age of Sigmar: The App
App: v1.16.0 (3) | Data: v301</t>
  </si>
  <si>
    <t>It was a lie Freddie! I always bring a turtle!! 1990/2000 pts
Idoneth Deepkin
Ethersea Predators
General's Handbook 2025-26
Drops: 2
Battle Tactic Cards: Scouting Force, Intercept and Recover
General's Regiment
Eidolon of Mathlann, Aspect of the Storm (360)
• General
• Ancient Pride
• Armour of the Cythai
Akhelian Allopex (160)
• 1x Razorshell Harpoon
Akhelian Allopex (160)
• 1x Razorshell Harpoon
Akhelian Allopex (160)
• 1x Razorshell Harpoon
Akhelian Allopex (160)
• 1x Razorshell Harpoon
Regiment 1
Akhelian King (160)
Akhelian Leviadon (490)
Akhelian Morrsarr Guard (340)
• Reinforced
Faction Terrain
Gloomtide Shipwreck
Created with Warhammer Age of Sigmar: The App
App: 1.16.1 | Data: 301</t>
  </si>
  <si>
    <t xml:space="preserve">Dear James Workshop,
I hope this list finds you well. Please note, that should I perform well with this, it is not because the new Screaming Bell is “busted”. I have of course always been a “Bell enjoyer” as I enjoy the narrative, and as a narrative gamer I would be displeased if this were to be nerfed.
Kind regards, Carl xoxo
1990/2000 pts
-----
Grand Alliance Chaos | Skaven |
Gathering of the Clans (3 redeploys)
General's Handbook 2025-26
Drops: 2
Spell Lore - Lore of Ruin
Prayer Lore - Noxious Prayers
Manifestation Lore - Manifestations of Doom
Battle Tactics Cards: Intercept and Recover and Restless Energy
-----
General's Regiment
Scourge of Ghyran Grey Seer on Screaming Bell (310)
• General
• Foulhide (even more healing)
• Fleshmeddler (rend to moulder cuties)
Clanrats (150)
Clanrats (150)
Doom-Flayers (220)
• Reinforced
“Pinky” Scourge of Ghyran Brood Terror (240)
---
Regiment 1
Grey Seer (120)
Rat Ogors (280)
• Reinforced
Rat Ogors (280)
• Reinforced
“The Brain” Scourge of Ghyran Brood Terror (240)
-----
Faction Terrain
Gnawhole x3
-----
</t>
  </si>
  <si>
    <t>Leaf No One Alive 2000/2000 pts
Sylvaneth
Lords of the Clan
General's Handbook 2025-26
Drops: 4
Spell Lore - Lore of the Deepwood
Manifestation Lore - Aetherwrought Machineries
Battle Tactic Cards: Intercept and Recover, Master The Paths
General's Regiment
Alarielle the Everqueen (680)
• General
Tree-Revenants (100)
Treelord (220)
Regiment 1
Belthanos, First Thorn of Kurnoth (350)
Regiment 2
Spirit of Durthu (330)
• Radiant Spirit
• Glamourweave
Regiment 3
Scourge of Ghyran Drycha Hamadreth (320)
Faction Terrain
Awakened Wyldwood</t>
  </si>
  <si>
    <t>STD 2000/2000 pts
-----
Grand Alliance Chaos | Slaves to Darkness | Godswrath Warband
General's Handbook 2025-26
Drops: 2
Manifestation Lore - Krondspine Incarnate (20 Points)
Battle Tactics Cards: Intercept and Recover and Restless Energy
-----
General's Regiment
Be'lakor, the Dark Master (460)
• General
Chaos Chosen (560)
• Reinforced
Chaos Knights (500)
• Reinforced
---
Regiment 1
Chaos Sorcerer Lord (120)
Chaos Chariot (70)
• 1 Chaos Greatblade
Chaos Chariot (70)
• 1 Chaos Greatblade
Chaos Warriors (200)
-----
Created with Warhammer Age of Sigmar: The App
App: v1.16.0 (3) | Data: v301</t>
  </si>
  <si>
    <t>100 Men Vs 1 Gargant 2000/2000 pts
Cities of Sigmar
Dawnbringer Crusade
General's Handbook 2025-26
Drops: 3
Spell Lore - Spells of the Collegiate Arcane
Prayer Lore - Scriptures of Sigmar
Manifestation Lore - Aetherwrought Machineries
Battle Tactic Cards: Attuned to Ghyran, Master The Paths
General's Regiment
Freeguild Cavalier-Marshal (110)
• General
• Draw Steel!
Freeguild Command Corps (140)
Scourge of Ghyran Freeguild Cavaliers (320)
• Reinforced
Wildercorps Hunters (100)
Wildercorps Hunters (100)
Regiment 1
Scourge of Ghyran Pontifex Zenestra, Matriarch of the Great Wheel (250)
Flagellants (160)
• Reinforced
Flagellants (160)
• Reinforced
Freeguild Marshal and Relic Envoy (90)
• Brazier of Holy Flame
• 1x Heirloom Warhammer
Regiment 2
Battlemage (90)
Flagellants (160)
• Reinforced
Flagellants (160)
• Reinforced
Flagellants (160)
• Reinforced
Created with Warhammer Age
of Sigmar: The App
App: 1.16.1 | Data: 301</t>
  </si>
  <si>
    <t>*if you ain't first, you're last 1940/2000 pts
Orruk Warclans | Kruleboyz
Swamphorde Bullies
General's Handbook 2025-26
Drops: 5
Spell Lore - Lore of the Swamp
Manifestation Lore - Manifestations of Gorkamorka
Battle Tactic Cards: Wrathful Cycles, Intercept and Recover
General's Regiment
Gobsprakk, the Mouth of Mork (310)
• General
Breaka-boss on Mirebrute Troggoth (200)
• Egomaniak
• Tough 'Un
Regiment 1
Breaka-boss on Mirebrute Troggoth (200)
Murknob with Belcha-banna (80)
• Mork's Eye Pebble
Regiment 2
Scourge of Ghyran Killaboss on Great Gnashtoof (160)
Gutrippaz (300)
• Reinforced
Killaboss with Stab-grot (80)
Regiment 3
Scourge of Ghyran Swampboss Skumdrekk (250)
Beast-skewer Killbow (140)
Regiment 4
Swampcalla Shaman with Pot-grot (110)
Monsta-killaz (110)
Faction Terrain
Skaregob Totem
Created with Warhammer Age of Sigmar: The App
App: 1.16.2 | Data: 305</t>
  </si>
  <si>
    <t>Girthy Birches 2000/2000 pts
-----
Grand Alliance Order | Sylvaneth | Lords of the Clan
General's Handbook 2025-26
Drops: 4
Spell Lore - Lore of the Deepwood
Manifestation Lore - Manifestations of the Deepwood
Battle Tactics Cards: Restless Energy and Wrathful Cycles
-----
General's Regiment
The Lady of Vines (250)
• General
Treelord (220)
---
Regiment 1
Belthanos, First Thorn of Kurnoth (350)
Spiterider Lancers (210)
---
Regiment 2
Spirit of Durthu (330)
• Glamourweave
Treelord (220)
---
Regiment 3
Warsong Revenant (200)
• Radiant Spirit
Gossamid Archers (120)
Tree-Revenants (100)
-----
Faction Terrain
Awakened Wyldwood
-----
Created with Warhammer Age of Sigmar: The App
App: v1.16.0 (3) | Data: v301</t>
  </si>
  <si>
    <t>Kirton 1960/2000 pts
-----
Grand Alliance Chaos | Blades of Khorne | The Goretide
General's Handbook 2025-26
Drops: 5
Prayer Lore - Blood Blesssings of Khorne
Manifestation Lore - Judgements of Khorne
Battle Tactics Cards: Intercept and Recover and Master The Paths
-----
General's Regiment
Bloodsecrator (130)
• General
• Favoured of Khorne
Blood Warriors (440)
• Reinforced
---
Regiment 1
Realmgore Ritualist (130)
---
Regiment 2
Bloodthirster of Unfettered Fury (450)
• Ar'gath, The King of Blades
Wrathmongers (130)
---
Regiment 3
Aspiring Deathbringer (80)
Blood Warriors (440)
• Reinforced
---
Regiment 4
Slaughterpriest (160)
-----
Faction Terrain
Skull Altar
-----
Created with Warhammer Age of Sigmar: The App
App: v1.16.2 (1) | Data: v305</t>
  </si>
  <si>
    <t>1. Crimson Keep calm and carry on 2000/2000 pts
-----
Soulblight Gravelords | Knights of the Crimson Keep
General's Handbook 2025-26
Drops: 2
Spell Lore - Knights of the Crimson Keep Spell Lore
Manifestation Lore - Aetherwrought Machineries
Battle Tactics Cards: Intercept and Recover and Master The Paths
-----
General's Regiment
Prince Vhordrai (490)
• General
Blood Knights (440)
• Reinforced
Blood Knights (220)
Blood Knights (220)
---
Regiment 1
Vampire Lord on Nightmare Steed (190)
• Chalice of the Blood Dragon
• Immortal Dedication
Blood Knights (440)
• Reinforced
-----
Created with Warhammer Age of Sigmar: The App
App: v1.16.0 (3) | Data: v301</t>
  </si>
  <si>
    <t>One mans treasure 2000/2000 pts
Maggotkin of Nurgle
Tallyband of Nurgle
General's Handbook 2025-26
Drops: 4
Spell Lore - Lore of Malignance
Prayer Lore - Bendictions of Sickness
Manifestation Lore - Twilit Sorceries
Battle Tactic Cards: Attuned to Ghyran, Intercept and Recover
General's Regiment
Scourge of Ghyran Rotigus (430)
• General
Putrid Blightkings (380)
• Reinforced
Putrid Blightkings (190)
Putrid Blightkings (190)
Sloppity Bilepiper, Herald of Nurgle (100)
• Unctuous Preacher
• Rustfang
Regiment 1
Poxbringer, Herald of Nurgle (100)
Plague Drones (180)
Regiment 2
Harbinger of Decay (150)
Regiment 3
Faction Terrain
Feculent Gnarlmaw
Regiments of Renown
Squires of the Everchosen (280)
Varghulf Courtier
Morbheg Knights
Created with Warhammer Age of
Sigmar: The App
App: 1.16.2 | Data: 305</t>
  </si>
  <si>
    <t>Eidolong Dong silver 1980/2000 pts
-----
Grand Alliance Order | Idoneth Deepkin | Akhelian Beastmasters
General's Handbook 2025-26
Drops: 1
Spell Lore - Lore of the Deeps
Manifestation Lore - Krondspine Incarnate (20 Points)
Battle Tactics Cards: Intercept and Recover and Master The Paths
-----
General's Regiment
Eidolon of Mathlann, Aspect of the Sea (390)
• General
• Ancient Pride
• Armour of the Cythai
Akhelian Ishlaen Guard (360)
• Reinforced
Akhelian Ishlaen Guard (360)
• Reinforced
Akhelian Ishlaen Guard (360)
• Reinforced
Akhelian Leviadon (490)
-----
Faction Terrain
Gloomtide Shipwreck
-----
Created with Warhammer Age of Sigmar: The App
App: v1.16.0 (3) | Data: v301</t>
  </si>
  <si>
    <t xml:space="preserve">Guo/rotigus 1970/2000 pts
Maggotkin of Nurgle
Tallyband of Nurgle
General's Handbook 2025-26
Drops: 2
Spell Lore - Lore of Malignance
Prayer Lore - Bendictions of Sickness
Manifestation Lore - Primal Energy
Battle Tactic Cards: Wrathful Cycles, Attuned to Ghyran
General's Regiment
Scourge of Ghyran Rotigus (430)
• General
Plague Drones (180)
Plague Drones (180)
Sloppity Bilepiper, Herald of Nurgle (100)
• Unctuous Preacher
Regiment 1
Great Unclean One (500)
• The Witherstave
Plaguebearers (280)
• Reinforced
Plaguebearers (140)
Plaguebearers (140)
Faction Terrain
Feculent Gnarlmaw
Created with Warhammer Age of Sigmar: The App
App: 1.16.1 | Data: 301
</t>
  </si>
  <si>
    <t>Oath latte 1970/2000 pts
-----
Grand Alliance Chaos | Slaves to Darkness | Godswrath Warband
General's Handbook 2025-26
Drops: 2
Spell Lore - Lore of the Damned
Manifestation Lore - Primal Energy (20 Points)
Battle Tactics Cards: Intercept and Recover and Restless Energy
-----
General's Regiment
Chaos Sorcerer Lord (120)
• General
• Favoured of the Pantheon
Chaos Chosen (560)
• Reinforced
• The Banner of Screaming Flesh
Chaos Knights (500)
• Reinforced
Chaos Warriors (400)
• Reinforced
---
Regiment 1
Darkoath Chieftain (80)
• Head of the Unworthy
Darkoath Marauders (80)
Darkoath Marauders (80)
Darkoath Wilderfiend (130)
-----
Faction Terrain
Nexus Chaotica
-----
Created with Warhammer Age of Sigmar: The App
App: v1.16.0 (3) | Data: v301</t>
  </si>
  <si>
    <t>Kirton: 1960/2000 pts
Stormcast Eternals
Sentinels of the Bleak Citadels
General's Handbook 2025-26
Drops: 4
Prayer Lore - Prayers of the Stormhosts
Battle Tactic Cards: Master The Paths, Wrathful Cycles
General's Regiment
Vandus Hammerhand (170)
• General
Liberators (200)
• Reinforced
Liberators (100)
Regiment 1
Lord-Relictor (130)
• Beacon of Azyr
Prosecutors (300)
• Reinforced
Regiment 2
Lord-Celestant (110)
• Legendary Tenacity
Liberators (200)
• Reinforced
Regiment 3
Knight-Azyros (130)
Prosecutors (300)
• Reinforced
Prosecutors (300)
• Reinforced
Faction Terrain
Stormreach Portal (20 Points)
Created with Warhammer Age of
Sigmar: The App
App: 1.16.1 | Data: 301</t>
  </si>
  <si>
    <t>Giants 2000/2000 pts
-----
Grand Alliance Destruction | Sons of Behemat | Manskittle Mob
General's Handbook 2025-26
Drops: 3
Battle Tactics Cards: Restless Energy and Wrathful Cycles
-----
General's Regiment
King Brodd (540)
• General
Mancrusher Gargant (130)
Mancrusher Gargant (130)
---
Regiment 1
Warstomper Mega-Gargant (460)
• Grabby
• Extra-calloused Feet
Mancrusher Gargant (130)
Mancrusher Gargant (130)
---
Regiment 2
Scourge of Ghyran Kraken-eater Mega-Gargant (480)
-----
Created with Warhammer Age of Sigmar: The App
App: v1.16.0 (3) | Data: v301</t>
  </si>
  <si>
    <t xml:space="preserve">Troglo-fun 1990/2000 pts
Seraphon
Sunclaw Starhost (End of every turn, 3 saurus pile and D3 mortals on a 2+)
General's Handbook 2025-26
Drops: 3
Spell Lore - Lore of Celestial Manipulation
Manifestation Lore - Aetherwrought Machineries
Battle Tactic Cards: Master The Paths, Scouting Force
General's Regiment
Slann Starmaster (280) (4+ bring back a unit at half strength in my hero phase)
• General
Aggradon Lancers (440)
• Reinforced
Aggradon Lancers (220)
Aggradon Lancers (220)
Saurus Guard (120)
Regiment 1
Skink Starseer (170)
Hunters of Huanchi with Dartpipes (80)
Terradon Riders (90)
Regiment 2
Skink Oracle on Troglodon (240)
• Incandescent Rectrices
• Beastmaster
• Armour Cruncher
Terradon Riders (90)
Faction Terrain
Realmshaper Engine (20 Points)
Created with Warhammer Age of Sigmar: The App
App: 1.16.1 | Data: 301
</t>
  </si>
  <si>
    <t>I’m a cheap bastard 1960/2000 pts
-----
Skaven | Thanquol's Mutated Menagerie
General's Handbook 2025-26
Drops: 1
Spell Lore - Thanquol's Mutated Menagerie Spell Lore
Manifestation Lore - Primal Energy (20 Points)
Battle Tactics Cards: Intercept and Recover and Master The Paths
-----
General's Regiment
Thanquol on Boneripper (360)
• General
Master Moulder (80)
• Pack Tactics
• Warpstone Innards
Stormfiends (500)
• Reinforced
• 2 Grinderfists
• 2 Shock Gauntlets
• 2 Clubbing Blows and Warpfire Projectors
Stormfiends (500)
• Reinforced
• 2 Grinderfists
• 2 Shock Gauntlets
• 2 Clubbing Blows and Warpfire Projectors
Stormfiends (500)
• Reinforced
• 2 Grinderfists
• 2 Shock Gauntlets
• 2 Clubbing Blows and Warpfire Projectors
-----
Created with Warhammer Age of Sigmar: The App
App: v1.16.0 (3) | Data: v301</t>
  </si>
  <si>
    <t>Surge of Slaughter</t>
  </si>
  <si>
    <t>Grasp of Thorns</t>
  </si>
  <si>
    <t>Cyclic Shifts</t>
  </si>
  <si>
    <t>Noxious Nexus</t>
  </si>
  <si>
    <t>Lifecycle</t>
  </si>
  <si>
    <t>Passing Seasons</t>
  </si>
  <si>
    <t>Bountiful Equinox</t>
  </si>
  <si>
    <t>Creeping Corruption</t>
  </si>
  <si>
    <t>Linked Ley Lines</t>
  </si>
  <si>
    <t>Roiling Roots</t>
  </si>
  <si>
    <t>The Liferoots</t>
  </si>
  <si>
    <t>NCO V</t>
  </si>
  <si>
    <t>5th July 2025</t>
  </si>
  <si>
    <t>China</t>
  </si>
  <si>
    <t>James Jiang</t>
  </si>
  <si>
    <t>James 2000/2000 pts
Stormcast Eternals
Thunderhead Host
General's Handbook 2025-26
Drops: 3
Spell Lore - Lore of the Storm
Prayer Lore - Prayers of the Stormhosts
Manifestation Lore - Manifestations of the Storm
Battle Tactic Cards: Restless Energy, Scouting Force
General's Regiment
Lord-Commander Bastian Carthalos (250)
• General
Dracothian Guard Tempestors (170)
Vanguard-Raptors with Longstrike Crossbows (400)
• Reinforced
Vanquishers (220)
• Reinforced
Regiment 1
Knight-Relictor (120)
• Beacon of Azyr
• Legendary Tenacity
Questor Soulsworn (200)
Questor Soulsworn (200)
Regiment 2
Knight-Arcanum (120)
Liberators (200)
• Reinforced
Liberators (100)
Faction Terrain
Stormreach Portal (20 Points)
Created with Warhammer Age of Sigmar: The App
App: 1.16.2 | Data: 305</t>
  </si>
  <si>
    <t>Bullies 2000/2000 pts
Orruk Warclans | Kruleboyz
Swamphorde Bullies
General's Handbook 2025-26
Drops: 5
Spell Lore - Lore of the Swamp
Manifestation Lore - Manifestations of Gorkamorka
Battle Tactic Cards: Scouting Force, Wrathful Cycles
General's Regiment
Scourge of Ghyran Swampboss Skumdrekk (250)
• General
Gutrippaz (300)
• Reinforced
Marshcrawla Sloggoth (130)
Regiment 1
Scourge of Ghyran Killaboss on Great Gnashtoof (160)
Man-skewer Boltboyz (90)
Man-skewer Boltboyz (90)
Regiment 2
Swampcalla Shaman with Pot-grot (110)
• Swamp Staff
Monsta-killaz (110)
Regiment 3
Breaka-boss on Mirebrute Troggoth (200)
• Egomaniak
• Mean 'Un
Man-skewer Boltboyz (180)
• Reinforced
Regiment 4
Murknob with Belcha-banna (80)
Gutrippaz (300)
• Reinforced
Faction Terrain
Skaregob Totem
Created with Warhammer Age of Sigmar: The App
App: 1.16.1 | Data: 301</t>
  </si>
  <si>
    <t>Bigger is Always Better
Sons of Behemat
Breaker Tribe
[Scouting Force]
[Wrathful Cycles]
King Brodd (540)
[General]
- 1 x Warstomper Mega-gargant (460)
[Extra-Calloused Feet]
[Monstrously Tough]
- 1 x Mancrusher Gargant (130)
- 1 x Mancrusher Gargant (130)
- 1 x Mancrusher Gargant (130)
Kraken-eater Mega-Gargant [SoG] (480)
- 1 x Mancrusher Gargant (130)
2000/2000pts
2 drops
Generated by Listbot 4.0</t>
  </si>
  <si>
    <t>Goon charge
-----
Nighthaunt | Death Stalkers
Points: 2000/2000 points
Drops: 4 drops
Battle Tactics: Attuned to Ghyran / Wrathful Cycles
Spell Lore: Lore of the Underworlds
Manifestation Lore: Chthonic Sorceries
Faction Terrain: Nexus of Grief
-----
General's Regiment
SoG Kurdoss Valentian, the Craven King (190)
• General
SoG Black Coach (280)
8x Myrmourn Banshees (240)
• Reinforced
5x Craventhrone Guard (100)
5x Craventhrone Guard (100)
---
Regiment 1
Guardian of Souls (150)
10x Dreadscythe Harridans (170)
10x Dreadscythe Harridans (170)
---
Regiment 2
Krulghast Cruciator (140)
8x Pyregheists (120)
8x Pyregheists (120)
---
Regiment 3
Spirit Torment (130)
• Cloaked in Shadow
• Soulfire Ring
2x Chainghasts (90)
Created with War Nexus 1.1.2 on ageofspoon.com/warnexus | Game Version: 4.1.0</t>
  </si>
  <si>
    <t>Gary Kearny</t>
  </si>
  <si>
    <t>Down in Kraggy Rock. Catch gobbos by the co… 1990/2000 pts
-----
Orruk Warclans | Ironjawz | Ironjawz Brawl
General's Handbook 2025-26
Drops: 2
Spell Lore - Lore of the Weird
Manifestation Lore - Manifestations of Gorkamorka
Battle Tactics Cards: Intercept and Recover and Restless Energy
-----
General's Regiment
Kragnos, the End of Empires (580)
• General
Scourge of Ghyran Gore-gruntas (200)
Scourge of Ghyran Gore-gruntas (200)
Tuskboss on Maw-grunta (240)
• Trophy Skulls
• Hulking Brute
---
Regiment 1
Weirdnob Shaman (120)
Maw-grunta with Hakkin' Krew (250)
• Fast 'Un
Scourge of Ghyran Gore-gruntas (200)
Scourge of Ghyran Gore-gruntas (200)
-----
Faction Terrain
Bossrokk Tower
-----
Created with Warhammer Age of Sigmar: The App
App: v1.16.2 (1) | Data: v305</t>
  </si>
  <si>
    <t>Bonebear Zhang</t>
  </si>
  <si>
    <t>Bonebear 2000/2000 pts
Blades of Khorne
Murder Host
General's Handbook 2025-26
Drops: 2
Prayer Lore - Blood Blesssings of Khorne
Manifestation Lore - Judgements of Khorne
Battle Tactic Cards: Intercept and Recover, Wrathful Cycles
General's Regiment
Wrath of Khorne Bloodthirster (400)
• General
Bloodletters (200)
Bloodreavers (90)
Bloodthirster of Unfettered Fury (450)
• Firebrand
Regiment 1
Bloodthirster of Insensate Rage (460)
• Ar'gath, The King of Blades
Bloodletters (400)
• Reinforced
Faction Terrain
Skull Altar
Created with Warhammer Age of Sigmar: The App
App: 1.16.2 | Data: 305</t>
  </si>
  <si>
    <t>Hainie</t>
  </si>
  <si>
    <t>Tithe Guards</t>
  </si>
  <si>
    <t>Ossiarch Bonereapers
Tithe Guards
[Master the Paths]
[Wrathful Cycles]
[Lore of Necrotheurgy]
[Horrors of the Necropolis]
Arkhan the Black, Mortarch of Sacrament (390)
[General]
- 1 x Liege-Kavalos (180)
[Lode of Saturation]
[Mighty Archaeossian]
- 5 x Kavalos Deathriders (200)
- 5 x Kavalos Deathriders (200)
- 20 x Mortek Guard [SoG] (260)
Mortisan Boneshaper [SoG] (120)
- 2 x Morghast Archai (260)
Mortisan Soulmason (150)
Mortisan Soulreaper (90)
- 10 x Mortek Guard [SoG] (130)
Bone-tithe Nexus
1980/2000pts
4 drops
Generated by Listbot 4.0</t>
  </si>
  <si>
    <t>NCO 2025 - Skaven Experiments 2000/2000 pts
Skaven
Fleshmeld Menagerie
General's Handbook 2025-26
Drops: 2
General's Regiment
Thanquol on Boneripper (360)
• General
Brood Terror (260)
Clanrats (150)
Hell Pit Abomination (200)
Master Moulder (80)
• Skavenbrew
• Short-tempered
Regiment 1
Arch-Warlock (170)
Clanrats (150)
Stormfiends (500)
• Reinforced
• 2x Doomflayer Gauntlets
• 1x Grinderfists
• 1x Ratling Cannons and Clubbing Blows
• 1x Windlaunchers and Clubbing Blows
• 1x Clubbing Blows and Warpfire Projectors
Warp-Grinder (130)
Created with Warhammer Age of Sigmar: The App
App: 1.16.0 | Data: 301</t>
  </si>
  <si>
    <t>Fox</t>
  </si>
  <si>
    <t>Fox 2000/2000 pts
[Master the Paths]
[Wrathful Cycles]
Hedonites of Slaanesh
Seeker Cavalcade
General's Handbook 2025-26
Drops: 2
Spell Lore - Lore of Extravagance
Manifestation Lore - Krondspine Incarnate
General's Regiment
Glutos Orscollion, Lord of Gluttony (470)
• General
Blissbarb Archers (300)
• Reinforced
Hellstriders (150)
Hellstriders (150)
Slickblade Seekers (380)
• Reinforced
Regiment 1
Keeper of Secrets (440)
• Celebrity Warlord
• Pendant of Slaanesh
Infernal Enrapturess, Herald of Slaanesh (90)
Created with Warhammer Age of Sigmar: The App
App: 1.16.2 | Data: 305.</t>
  </si>
  <si>
    <t>Colonel Huanghao</t>
  </si>
  <si>
    <t>奥斯曼 2000/2000 pts
Seraphon
Eternal Starhost
General's Handbook 2025-26
Drops: 4
Spell Lore - Lore of Primal Jungles
Manifestation Lore - Morbid Conjuration
Battle Tactic Cards: Master The Paths, Intercept and Recover
General's Regiment
Lord Kroak (450)
• General
Bastiladon with Ark of Sotek (230)
• Titan of the Land
Regiment 1
Skink Starseer (190)
• Coatl Familiar
Raptadon Chargers (280)
• Reinforced
Raptadon Hunters (130)
Raptadon Hunters (130)
Regiment 2
Skink Starpriest (100)
• Chosen of Quetzl
Spawn of Chotec (100)
Spawn of Chotec (100)
Spawn of Chotec (100)
Faction Terrain
Realmshaper Engine (20 Points)
Regiments of Renown
Stumblefoot Gargant (140)
Mancrusher Gargant
Created with Warhammer Age of Sigmar: The App
App: 1.16.0 | Data: 301</t>
  </si>
  <si>
    <t>Summer GT by AoS Thursdays</t>
  </si>
  <si>
    <t>7 Droths are Back 2000/2000 pts
Fyreslayers
Scales of Vulcatrix
General's Handbook 2025-26
Drops: 5
Prayer Lore - Vulkyn Gifts
Manifestation Lore - Magmic Invocations
Battle Tactic Cards: Intercept and Recover, Master The Paths
General's Regiment
Auric Runefather on Magmadroth (320)
• General
Auric Runeson on Magmadroth (260)
Regiment 1
Auric Runefather on Magmadroth (340)
• Ash-beard
Auric Runeson on Magmadroth (260)
Regiment 2
Auric Runesmiter on Magmadroth (280)
Regiment 3
Auric Runesmiter on Magmadroth (280)
Regiment 4
Auric Runeson on Magmadroth (260)
• Thickened Scales
• Droth-helm
Faction Terrain
Magmic Battleforge
Created with Warhammer Age of Sigmar: The App
App: 1.16.2 | Data: 305</t>
  </si>
  <si>
    <t>I like my duardin how I like my men 1990/2000 pts
Fyreslayers
Warrior Kinband
General's Handbook 2025-26
Drops: 5
Prayer Lore - Zharrgrim Blessings
Manifestation Lore - Magmic Invocations
Battle Tactic Cards: Master The Paths, Wrathful Cycles
General's Regiment
Auric Runefather on Magmadroth (320)
• General
• Thickened Scales
Doomseeker (80)
Hearthguard Berzerker with Berzerker Broadaxes (240)
• Reinforced
Regiment 1
Scourge of Ghyran Auric Runeson on Magmadroth (330)
• Ash-beard
• Droth-helm
Regiment 2
Auric Runemaster (180)
Hearthguard Berzerker with Berzerker Broadaxes (240)
• Reinforced
Vulkyn Flameseekers (160)
Regiment 3
Auric Runesmiter (120)
Hearthguard Berzerker with Berzerker Broadaxes (240)
• Reinforced
Regiment 4
Doomseeker (80)
Faction Terrain
Magmic Battleforge
Created with Warhammer Age of Sigmar: The App
App: 1.16.2 | Data: 305</t>
  </si>
  <si>
    <t>Sporticus is in the BlightTown 2000/2000 pts
Maggotkin of Nurgle
Plague Cyst
General's Handbook 2025-26
Drops: 2
Spell Lore - Lore of Malignance
Prayer Lore - Bendictions of Sickness
Manifestation Lore - Morbid Conjuration
Battle Tactic Cards: Wrathful Cycles, Restless Energy
General's Regiment
Scourge of Ghyran Rotigus (430)
• General
Putrid Blightkings (380)
• Reinforced
Rotmire Creed (130)
Regiment 1
The Glottkin (510)
Lord of Blights (140)
• Unctuous Preacher
• Rustfang
Putrid Blightkings (380)
• Reinforced
Faction Terrain
Feculent Gnarlmaw
Created with Warhammer Age of Sigmar: The App
App: 1.16.2 | Data: 305</t>
  </si>
  <si>
    <t>Raptodons
Seraphon
Shadowstrike Starhost
Points: 2000/2000 points
Drops: 2 drops
Battle Tactics: Scouting Force / Restless Energy
Spell Lore: Lore of Celestial Manipulation (20 pts)
Manifestation Lore: Aetherwrought Machineries
Faction Terrain: Realmshaper Engine (20 pts)
-----
General's Regiment
Slann Starmaster (280)
• General
10x Raptadon Chargers (280)
• Reinforced
10x Raptadon Chargers (280)
• Reinforced
5x Raptadon Hunters (130)
5x Saurus Guard (120)
---
Regiment 1
Skink Oracle on Troglodon (240)
• Beastmaster
• Incandescent Rectrices
• Armour Cruncher
10x Raptadon Chargers (280)
• Reinforced
10x Raptadon Chargers (280)
• Reinforced
3x Terrawings (70)
Created with War Nexus 1.1.2 on ageofspoon.com/warnexus | Game Version: 4.1.0</t>
  </si>
  <si>
    <t>William Mark Jackson</t>
  </si>
  <si>
    <t>Slaves to Darkness
Champions of Chaos
[Master the Paths]
[Intercept and Recover]
[Lore of the Damned]
[Primal Energy (20)]
Chaos Lord on Karkadrak (210)
[General]
- 20 x Chaos Warriors (400)
Chaos Lord (100)
- 10 x Chaos Chosen (560)
(The Dread Banner )
Ogroid Myrmidion (120)
[The Varanite Shackle]
- 3 x Ogroid Theridons (180)
Gaunt Summoner (190)
Chaos Sorcerer Lord (120)
- 1 x Exalted Hero of Chaos (80)
[Favoured of the Pantheon]
Nexus Chaotica
1980/2000pts
5 drops
Generated by Listbot 4.0</t>
  </si>
  <si>
    <t>2k Scinari (2000 points) - ✦ General's Handbook 2025-26
Lumineth Realm-lords
Scinari Council
Auxiliaries: 0
Drops: 4
Battle Tactic Cards - Master the Paths, Wrathful Cycles
Manifestation Lore - Manifestations of Hysh
Spell Lore - Lore of Prismatic Resonance
General's Regiment
Ellania and Ellathor, Eclipsian Warsages (280)
• General
Vanari Auralan Sentinels (300)
• Reinforced
• 1x Champion
Ydrilan Riverblades (160)
• 1x Champion
Regiment 1
The Light of Eltharion (Scourge of Ghyran) (250)
Regiment 2
Scinari Enlightener (180)
• Phoenix Stone
• Flawless Commander
Vanari Bladelords (280)
• Reinforced
• 1x Champion
Vanari Bladelords (280)
• Reinforced
• 1x Champion
Regiment 3 (270)
Callis and Toll
Toll's Companions
Created with New Recruit
Data Version: v17</t>
  </si>
  <si>
    <t>Arise my loyal subjects, and pay homage to your noble leader, the mighty and all conquering Ushoran 2000/2000 pts
-----
Grand Alliance Death | Flesh-eater Courts | Royal Menagerie
General's Handbook 2025-26
Drops: 4
Spell Lore - Lore of Madness
Prayer Lore - Rites of Delusion
Manifestation Lore - Primal Energy (20 Points)
Battle Tactics Cards: Intercept and Recover and Restless Energy
-----
General's Regiment
Ushoran, Mortarch of Delusion (460)
• General
Crypt Flayers (280)
• Reinforced
Crypt Ghouls (160)
Cryptguard (200)
• Reinforced
Morbheg Knights (360)
• Reinforced
---
Regiment 1
Abhorrant Cardinal (130)
---
Regiment 2
Scourge of Ghyran Abhorrant Gorewarden (140)
• Stronger In Madness
• The Grim Garland
Crypt Flayers (140)
---
Regiment 3
Grand Justice Gormayne (110)
-----
Faction Terrain
Charnel Throne
-----
Created with Warhammer Age of Sigmar: The App
App: v1.16.2 (1) | Data: v305</t>
  </si>
  <si>
    <t>Dave McKenzie</t>
  </si>
  <si>
    <t>CHONKY BOYZ 1980/2000 pts
Ogor Mawtribes
Beast Handlers
General's Handbook 2025-26
Drops: 5
Prayer Lore - Everwinter Prayers
Battle Tactic Cards: Intercept and Recover, Restless Energy
General's Regiment
Frostlord on Stonehorn (330)
• General
• Mage-swallower
• Gruesome Trophies
• Great Gutlord
Scourge of Ghyran Ironblaster (170)
Regiment 1
Huskard on Stonehorn (300)
• 1x Chaintrap
Stonehorn Beastriders (280)
• 1x Chaintrap
Regiment 2
Huskard on Stonehorn (300)
• 1x Chaintrap
Regiment 3
Huskard on Stonehorn (300)
• 1x Chaintrap
Regiment 4
Huskard on Stonehorn (300)
• 1x Chaintrap
Faction Terrain
Great Mawpot
Created with Warhammer Age of Sigmar: The App
App: 1.16.2 | Data: 305</t>
  </si>
  <si>
    <t>Magic - your fate has been forseen 1990/2000 pts
Disciples of Tzeentch
Wyrdflame Host
General's Handbook 2025-26
Drops: 3
Spell Lore - Lore of Change
Manifestation Lore - Manifestations of Tzeentch
Battle Tactic Cards: Scouting Force, Intercept and Recover
General's Regiment
Kairos Fateweaver (440)
• General
Blue Horrors and Brimstone Horrors (300)
• Reinforced
Blue Horrors and Brimstone Horrors (150)
Tzaangor Enlightened on Discs of Tzeentch (140)
Tzaangor Enlightened on Discs of Tzeentch (140)
Regiment 1
Fateskimmer, Herald of Tzeentch on Burning Chariot (140)
• Nexus of Fate
• Nine-eyed Tome
Screamers of Tzeentch (80)
Regiments of Renown
Lord Skaldior's Chosen (570)
Chaos Lord on Daemonic Mount
Chaos Knights
Chaos Warriors
Created with Warhammer Age of Sigmar: The App
App: 1.16.2 | Data: 305.</t>
  </si>
  <si>
    <t>SCE Ruination BFFs 2000/2000 pts
Stormcast Eternals
Sentinels of the Bleak Citadels
General's Handbook 2025-26
Drops: 4
Spell Lore - Lore of the Storm
Prayer Lore - Prayers of the Stormhosts
Manifestation Lore - Primal Energy
Battle Tactic Cards: Master The Paths, Intercept and Recover
General's Regiment
Ionus Cryptborn, Warden of Lost Souls (400)
• General
Liberators (100)
Regiment 1
Scourge of Ghyran Iridan the Witness (320)
Prosecutors (300)
• Reinforced
Regiment 2
Knight-Arcanum (120)
Gryph-hounds (90)
Questor Soulsworn (200)
Regiment 3
Lord-Terminos (150)
• Quicksilver Draught
• Shock and Awe
Reclusians (280)
• Reinforced
Faction Terrain
Stormreach Portal (20 Points)</t>
  </si>
  <si>
    <t>Caid Coburn</t>
  </si>
  <si>
    <t>Celestial Wrath 2000/2000 pts
-----
Grand Alliance Order | Seraphon | Sunclaw Starhost
General's Handbook 2025-26
Drops: 2
Spell Lore - Lore of Primal Jungles
Manifestation Lore - Primal Energy (20 Points)
Battle Tactics Cards: Master The Paths and Scouting Force
-----
General's Regiment
Slann Starmaster (280)
• General
Raptadon Chargers (140)
Raptadon Hunters (130)
Saurus Guard (120)
Terradon Riders (90)
---
Regiment 1
Scourge of Ghyran Saurus Oldblood on Carnosaur (340)
• Incandescent Rectrices
• Ancient Defender
• Being of the Stars
Aggradon Lancers (440)
• Reinforced
Kroxigor (420)
• Reinforced
• 2 Moonstone Hammer
-----
Faction Terrain
Realmshaper Engine (20)
-----
Created with Warhammer Age of Sigmar: The App
App: v1.16.2 (1) | Data: v305</t>
  </si>
  <si>
    <t>Tom Curry</t>
  </si>
  <si>
    <t>BFG-Unit 1980/2000 pts
Sons of Behemat
Taker Tribe
General's Handbook 2025-26
Drops: 4
Manifestation Lore - Krondspine Incarnate
Battle Tactic Cards: Intercept and Recover, Wrathful Cycles
General's Regiment
King Brodd (540)
• General
Regiment 1
Gatebreaker Mega-Gargant (500)
• Extra-calloused Feet
• Furious Temper
Regiment 2
Gatebreaker Mega-Gargant (500)
Regiments of Renown
Da Hurtlin' Hogz (420)
Tuskboss on Maw-grunta
Maw-grunta Gougers
Created with Warhammer Age of Sigmar: The App
App: 1.16.2 | Data: 305</t>
  </si>
  <si>
    <t>Element summer 2000/2000 pts
Slaves to Darkness
Champions of Chaos
General's Handbook 2025-26
Drops: 5
Spell Lore - Lore of the Damned
Manifestation Lore - Forbidden Power
Battle Tactic Cards: Intercept and Recover, Restless Energy
General's Regiment
Chaos Sorcerer Lord (120)
• General
Chaos Chosen (560)
• Reinforced
• The Banner of Rage
Varanguard (680)
• Reinforced
Regiment 1
Ogroid Myrmidon (120)
• Deathmonger
• The Varanite Shackle
Regiment 2
Ogroid Myrmidon (120)
Regiment 3
Ogroid Myrmidon (120)
Regiment 4
Chaos Lord on Daemonic Mount (140)
Chaos Furies (120)
Faction Terrain
Nexus Chaotica
Created with Warhammer Age of Sigmar: The App
App: 1.16.2 | Data: 305</t>
  </si>
  <si>
    <t>Bloab 1960/2000 pts
-----
Grand Alliance Chaos | Maggotkin of Nurgle | Tallyband of Nurgle
General's Handbook 2025-26
Drops: 3
Spell Lore - Lore of Malignance
Prayer Lore - Bendictions of Sickness
Manifestation Lore - Twilit Sorceries
Battle Tactics Cards: Attuned to Ghyran and Intercept and Recover
-----
General's Regiment
Scourge of Ghyran Rotigus (430)
• General
Plague Drones (180)
Plaguebearers (280)
• Reinforced
Plaguebearers (140)
Sloppity Bilepiper, Herald of Nurgle (100)
• Unctuous Preacher
---
Regiment 1
Harbinger of Decay (150)
• Rustfang
Putrid Blightkings (190)
---
Regiment 2
Bloab Rotspawned (300)
Putrid Blightkings (190)
-----
Faction Terrain
Feculent Gnarlmaw
-----
Created with Warhammer Age of Sigmar: The App
App: v1.16.2 (1) | Data: v305</t>
  </si>
  <si>
    <t>Nighthaunt
Procession of Death
[Intercept and Recover]
[Restless Energy]
[Lore of the Underworlds]
[Aetherwrought Machineries]
Kurdoss Valentian, the Craven King [SoG] (190)
[General]
- 1 x Black Coach [SoG] (280)
- 8 x Myrmourn Banshees (240)
- 8 x Myrmourn Banshees (240)
- 2 x Chainghasts (90)
Guardian of Souls (150)
[Lightshard of the Harvest Moon (20pts)]
[Ruler of the Spectral Hosts (20pts)]
- 1 x Black Coach [SoG] (280)
- 8 x Myrmourn Banshees (240)
- 8 x Myrmourn Banshees (240)
Nexus of Grief
1990/2000pts
2 drops
Generated by Listbot 4.0</t>
  </si>
  <si>
    <t>Aeghhh 1980/2000 pts
Stormcast Eternals
Sentinels of the Bleak Citadels
General's Handbook 2025-26
Drops: 2
Prayer Lore - Prayers of the Stormhosts
Battle Tactic Cards: Wrathful Cycles, Master The Paths
General's Regiment
Tornus the Redeemed (170)
• General
Liberators (200)
• Reinforced
Lord-Terminos (150)
• Quicksilver Draught
• Hour of Glory
Prosecutors (300)
• Reinforced
Regiment 1
Scourge of Ghyran Iridan the Witness (320)
Dracothian Guard Concussors (420)
• Reinforced
Reclusians (280)
• Reinforced
Vigilors (140)
Created with Warhammer Age of Sigmar: The App
App: 1.16.2 | Data: 305</t>
  </si>
  <si>
    <t>Jay Johnson</t>
  </si>
  <si>
    <t>Anti-Vax Strikes Back 2000/2000 pts
Maggotkin of Nurgle
Tallyband of Nurgle
General's Handbook 2025-26
Drops: 3
Spell Lore - Lore of Malignance
Prayer Lore - Bendictions of Sickness
Manifestation Lore - Aetherwrought Machineries
Battle Tactic Cards: Attuned to Ghyran, Wrathful Cycles
General's Regiment
Scourge of Ghyran Rotigus (430)
• General
Plague Drones (180)
Plaguebearers (280)
• Reinforced
Sloppity Bilepiper, Herald of Nurgle (100)
• Unctuous Preacher
Regiment 1
Morbidex Twiceborn (280)
Nurglings (200)
• Reinforced
Regiment 2
Harbinger of Decay (150)
• Rustfang
Putrid Blightkings (190)
Putrid Blightkings (190)
Faction Terrain
Feculent Gnarlmaw</t>
  </si>
  <si>
    <t>Witnessed Ascension 2000/2000 pts
-----
Stormcast Eternals | Ruination Brotherhood
General's Handbook 2025-26
Drops: 4
Prayer Lore - Ruination Brotherhood Prayer Lore
Battle Tactics Cards: Intercept and Recover and Restless Energy
-----
General's Regiment
Scourge of Ghyran Iridan the Witness (320)
• General
Annihilators (280)
• Reinforced
Lord-Terminos (150)
• Hallowed Scrolls
• Corven Lord
Prosecutors (300)
• Reinforced
Reclusians (280)
• Reinforced
---
Regiment 1
Lord-Vigilant on Gryph-Stalker (150)
Liberators (100)
---
Regiment 2
Lord-Veritant (110)
---
Regiment 3
Knight-Questor (110)
Questor Soulsworn (200)
-----
Created with Warhammer Age of Sigmar: The App
App: v1.16.2 (1) | Data: v305</t>
  </si>
  <si>
    <t>Hum 1990/2000 pts
-----
Grand Alliance Order | Sylvaneth | Wargrove of Everdusk
General's Handbook 2025-26
Drops: 4
Spell Lore - Lore of the Deepwood
Manifestation Lore - Aetherwrought Machineries
Battle Tactics Cards: Master The Paths and Restless Energy
-----
General's Regiment
The Lady of Vines (250)
• General
Kurnoth Hunters with Kurnoth Scythes (400)
• Reinforced
---
Regiment 1
Belthanos, First Thorn of Kurnoth (350)
Spiterider Lancers (420)
• Reinforced
---
Regiment 2
Treelord Ancient (240)
• Warsinger
---
Regiment 3
Spirit of Durthu (330)
• Glamourweave
-----
Faction Terrain
Awakened Wyldwood
-----
Created with Warhammer Age of Sigmar: The App
App: v1.16.2 (1) | Data: v305</t>
  </si>
  <si>
    <t>Lizardmen 1940/2000 pts
Seraphon
Eternal Starhost
General's Handbook 2025-26
Drops: 2
Spell Lore - Lore of Celestial Manipulation
Manifestation Lore - Primal Energy
General's Regiment
Slann Starmaster (280)
• General
Hunters of Huanchi with Dartpipes (80)
Kroxigor (420)
• Reinforced
Regiment 1
Scourge of Ghyran Saurus Oldblood on Carnosaur (340)
• Incandescent Rectrices
• Ancient Defender
• Being of the Stars
Aggradon Lancers (440)
• Reinforced
Bastiladon with Ark of Sotek (230)
Terradon Riders (90)
Faction Terrain
Realmshaper Engine (20 Points)</t>
  </si>
  <si>
    <t>The Beast Strikes Back</t>
  </si>
  <si>
    <t xml:space="preserve">What are you doing in my swamp?! 1980/2000 pts
-----
Grand Alliance Chaos | Skaven | Fleshmeld Menagerie
General's Handbook 2025-26
Drops: 2
Spell Lore - Lore of Ruin
Prayer Lore - Noxious Prayers
Manifestation Lore - Manifestations of Doom
Battle Tactics Cards: Restless Energy and Scouting Force
-----
General's Regiment
Scourge of Ghyran Grey Seer on Screaming Bell (310)
• General
• Warpstone Charm
• Fleshmeddler
Rat Ogors (280)
• Reinforced
Rat Ogors (280)
• Reinforced
Rat Ogors (280)
• Reinforced
Scourge of Ghyran Brood Terror (240)
---
Regiment 1
Plague Priest on Plague Furnace (310)
Clanrats (150)
Plague Monks (130)
-----
Faction Terrain
Gnawhole
</t>
  </si>
  <si>
    <t xml:space="preserve">🐙 Under the Sea 🐠 2000/2000 pts
Kharadron Overlords
Aether-runners
General's Handbook 2025-26
Drops: 2
Battle Tactic Cards: Master The Paths, Intercept and Recover
General's Regiment
Arkanaut Admiral (130)
• General
• Celestium Burst-grenade
Endrinriggers (220)
• Reinforced
Endrinriggers (220)
• Reinforced
Scourge of Ghyran Grundstock Gunhauler (280)
• Reinforced
Scourge of Ghyran Grundstock Gunhauler (280)
• Reinforced
Regiment 1
Aetheric Navigator (130)
• Endrinmaestro
Arkanaut Frigate (300)
• Zonbarcorp 'Dealbreaker' Battle Ram
• 1x Heavy Sky Cannon
Endrinriggers (220)
• Reinforced
Endrinriggers (220)
• Reinforced
Created with Warhammer Age of Sigmar: The App
App: 1.16.2 | Data: 305
</t>
  </si>
  <si>
    <t>Andy Zielinksi</t>
  </si>
  <si>
    <t>Envoys of the Deepengnaw</t>
  </si>
  <si>
    <t xml:space="preserve">Vizzik's Gambit 2000/2000 pts
Skaven
Envoys of the Deepengnaw
General's Handbook 2025-26
Drops: 2
Spell Lore - Lore of Ruin
Prayer Lore - Noxious Prayers
Manifestation Lore - Manifestations of Doom
Battle Tactic Cards: Intercept and Recover, Restless Energy
General's Regiment
Vizzik Skour, Prophet of the Horned Rat (380)
• General
Clanrats (300)
• Reinforced
Clanrats (150)
Stormfiends (500)
• Reinforced
• 2x Grinderfists
• 2x Doomflayer Gauntlets
• 2x Clubbing Blows and Warpfire Projectors
Regiment 1
Verminlord Deceiver (390)
• Foulhide
• Scurry Away
Clanrats (150)
Plague Monks (130)
Faction Terrain
Gnawhole
Created with Warhammer Age of Sigmar: The App
App: 1.16.1 | Data: 301
</t>
  </si>
  <si>
    <t>Abraxia Resplendent 
-----
Slaves to Darkness | Champions of Chaos
Points: 2000/2000 points
Drops: 2 drops
Battle Tactics: Restless Energy / Master of the Paths
Spell Lore: Lore of the Damned
Manifestation Lore: Forbidden Power (20 pts)
Faction Terrain: Nexus Chaotica
-----
General's Regiment
SoG Abraxia, Spear of the Everchosen (360)
• General
10x Chaos Chosen (560)
• Reinforced
Chaos Lord on Daemonic Mount (140)
• Deathmonger
Mindstealer Sphiranx (160)
---
Regiment 1
Chaos Sorcerer Lord (120)
• Head of the Unworthy
5x Chaos Knights (250)
5x Chaos Knights (250)
Chaos Lord on Daemonic Mount (140)
Created with War Nexus 1.1.2 on ageofspoon.com/warnexus | Game Version: 4.1.0</t>
  </si>
  <si>
    <t>Gluttony 2000/2000 pts
-----
Grand Alliance Chaos | Hedonites of Slaanesh | Seeker Cavalcade
General's Handbook 2025-26
Drops: 2
Spell Lore - Lore of Extravagance
Manifestation Lore - Manifestations of Depravity
-----
General's Regiment
Glutos Orscollion, Lord of Gluttony (470)
• General
Blissbarb Seekers (170)
Blissbarb Seekers (170)
Slickblade Seekers (380)
• Reinforced
Symbaresh Twinsouls (130)
---
Regiment 1
Lord of Hubris (120)
• Threnody Voicebox
• Celebrity Warlord
Blissbarb Archers (300)
• Reinforced
Symbaresh Twinsouls (130)
Symbaresh Twinsouls (130)
-----
Faction Terrain
Fane of Slaanesh
-----
Created with Warhammer Age of Sigmar: The App
App: v1.16.2 (1) | Data: v305</t>
  </si>
  <si>
    <t>And they say Aelves are a negative playing experience!!!!! 2000/2000 pts
-----
Grand Alliance Order | Lumineth Realm-lords | Vanari Battlehost
General's Handbook 2025-26
Drops: 3
Spell Lore - Lore of Hysh
Manifestation Lore - Morbid Conjuration (30 Points)
Battle Tactics Cards: Intercept and Recover and Master The Paths
-----
General's Regiment
Scourge of Ghyran The Light of Eltharion (250)
• General
Vanari Auralan Sentinels (300)
• Reinforced
Vanari Dawnriders (460)
• Reinforced
---
Regiment 1
Scinari Enlightener (180)
• Flawless Commander
Vanari Auralan Wardens (140)
Vanari Bladelords (280)
• Reinforced
Ydrilan Riverblades (160)
---
Regiment 2
Scinari Calligrave (180)
• Silver Wand
-----
Faction Terrain
Shrine Luminor (20)
-----
Created with Warhammer Age of Sigmar: The App
App: v1.16.2 (1) | Data: v305</t>
  </si>
  <si>
    <t>Roti &amp; the Maggoth Boys 1980/2000 pts
-----
Grand Alliance Chaos | Maggotkin of Nurgle | Tallyband of Nurgle
General's Handbook 2025-26
Drops: 4
Spell Lore - Lore of Malignance
Prayer Lore - Bendictions of Sickness
Manifestation Lore - Primal Energy (20 Points)
Battle Tactics Cards: Intercept and Recover and Attuned to Ghyran
-----
Regiment 1
Scourge of Ghyran Rotigus (430)
Sloppity Bilepiper, Herald of Nurgle (100)
• Unctuous Preacher
• Rustfang
---
Regiment 2
Bloab Rotspawned (300)
Putrid Blightkings (190)
---
Regiment 3
Orghotts Daemonspew (280)
Putrid Blightkings (190)
---
Regiment 4
Morbidex Twiceborn (280)
Putrid Blightkings (190)
-----
Faction Terrain
Feculent Gnarlmaw</t>
  </si>
  <si>
    <t>Barbarian 1960/2000 pts
Blades of Khorne
Bloodbound Warhorde
General's Handbook 2025-26
Drops: 5
Prayer Lore - Blood Blesssings of Khorne
Manifestation Lore - Judgements of Khorne
Battle Tactic Cards: Attuned to Ghyran, Wrathful Cycles
General's Regiment
Boleslav The Blood Warbler
Slaughterpriest (160)
• General
Claws of Karanak (110)
Regiment 1
Ghor 'Slaughterfist' Mhurderr
Aspiring Deathbringer (80)
• Ar'gath, The King of Blades
Blood Warriors (440)
• Reinforced
Regiment 2
Herne, Demagogue of Khorne
Bloodsecrator (130)
Blood Warriors (440)
• Reinforced
Regiment 3
Slick
Bloodstoker (100)
Wrathmongers (130)
Wrathmongers (130)
Regiment 4
Barbara the Murdermouth Barbarian
Realmgore Ritualist (130)
Claws of Karanak (110)
Faction Terrain
Skull Altar</t>
  </si>
  <si>
    <t xml:space="preserve">Fat fuck fighting force 2000/2000 pts
Ogor Mawtribes
Mawpath Menaces
General's Handbook 2025-26
Drops: 3
Spell Lore - Lore of Maw-magic
Prayer Lore - Everwinter Prayers
Manifestation Lore - Aetherwrought Machineries
General's Regiment
Butcher (150)
• General
• Mage-swallower
Ironguts (240)
Ogor Gluttons (230)
Ogor Gluttons (230)
Ogor Gluttons (230)
Regiment 1
Slaughtermaster (140)
Gnoblars (110)
Gnoblars (110)
Regiment 2
Tyrant (160)
• Gruesome Trophies
• Touched by the Everwinter
Ogor Gluttons (230)
Scourge of Ghyran Ironblaster (170)
Created with Warhammer Age of Sigmar: The App
App: 1.16.2 | Data: 305
</t>
  </si>
  <si>
    <t>Loads of Fat Metal Bois 2000/2000 pts
Slaves to Darkness
Champions of Chaos
General's Handbook 2025-26
Drops: 2
Spell Lore - Lore of the Damned
Manifestation Lore - Primal Energy
Battle Tactic Cards: Intercept and Recover, Restless Energy
General's Regiment
Chaos Sorcerer Lord (120)
• General
• Head of the Unworthy
Chaos Chosen (560)
• Reinforced
• Banner of Rage
Chaos Lord on Daemonic Mount (140)
• Deathmonger
Chaos Warriors (400)
• Reinforced
Regiment 1
Chaos Sorcerer Lord (120)
Chaos Knights (250)
Chaos Knights (250)
Chaos Lord on Daemonic Mount (140)
Faction Terrain
Nexus Chaotica</t>
  </si>
  <si>
    <t>So many models and my movement trays haven’t turned up! 1990/2000 pts
-----
Grand Alliance Order | Cities of Sigmar | Dawnbringer Crusade
General's Handbook 2025-26
Drops: 4
Spell Lore - Spells of the Collegiate Arcane
Manifestation Lore - Forbidden Power (20 Points)
Battle Tactics Cards: Master The Paths and Scouting Force
-----
General's Regiment
Freeguild Cavalier-Marshal (110)
• General
• Draw Steel!
Freeguild Marshal and Relic Envoy (90)
• 1 Duelling Pistols and Silvered Shortsword
Freeguild Steelhelms (80)
Scourge of Ghyran Freeguild Cavaliers (320)
• Reinforced
Scourge of Ghyran Freeguild Cavaliers (320)
• Reinforced
---
Regiment 1
Freeguild Marshal and Relic Envoy (90)
• 1 Heirloom Warhammer
• Brazier of Holy Flame
Freeguild Command Corps (140)
Freeguild Steelhelms (80)
---
Regiment 2
Scourge of Ghyran Pontifex Zenestra, Matriarch of the Great Wheel (250)
Flagellants (160)
• Reinforced
Flagellants (80)
Freeguild Command Corps (140)
---
Regiment 3
Alchemite Warforger (110)
-----
Created with Warhammer Age of Sigmar:</t>
  </si>
  <si>
    <t>James Beeden - Carnosaur Carnage
-----
Seraphon | Thunderquake Starhost
Points: 2000/2000 points
Drops: 5 drops
Battle Tactics: Restless Energy / Wrathful Cycles
Spell Lore: Lore of Celestial Manipulation (20 pts)
Manifestation Lore: Aetherwrought Machineries
Faction Terrain: Realmshaper Engine (20 pts)
-----
General's Regiment
SoG Saurus Oldblood on Carnosaur (340)
• General
• Beastmaster
Engine of the Gods (180)
---
Regiment 1
SoG Saurus Oldblood on Carnosaur (340)
• Incandescent Rectrices
• Ancient Defender
Engine of the Gods (180)
---
Regiment 2
SoG Saurus Oldblood on Carnosaur (340)
---
Regiment 3
SoG Saurus Oldblood on Carnosaur (340)
---
Regiment 4
Skink Oracle on Troglodon (240)
Created with War Nexus 1.1.2 on ageofspoon.com/warnexus | Game Version: 4.1.0</t>
  </si>
  <si>
    <t xml:space="preserve">Gyran - Nurgle Roti MK1 2000/2000 pts
Maggotkin of Nurgle
Tallyband of Nurgle
General's Handbook 2025-26
Drops: 2
Spell Lore - Lore of Malignance
Prayer Lore - Bendictions of Sickness
Manifestation Lore - Aetherwrought Machineries
Battle Tactic Cards: Wrathful Cycles, Intercept and Recover
General's Regiment
Scourge of Ghyran Rotigus (430)
• General
Plaguebearers (140)
Plaguebearers (140)
Sloppity Bilepiper, Herald of Nurgle (100)
• Unctuous Preacher
• Rustfang
Regiment 1
Bloab Rotspawned (300)
Putrid Blightkings (380)
• Reinforced
Putrid Blightkings (380)
• Reinforced
Rotmire Creed (130)
Faction Terrain
Feculent Gnarlmaw
Created with Warhammer Age of Sigmar: The App
App: 1.16.2 | Data: 305
</t>
  </si>
  <si>
    <t>Riley Eccott</t>
  </si>
  <si>
    <t>By grugni 2000/2000 pts
-----
Grand Alliance Order | Kharadron Overlords | Aether-runners
General's Handbook 2025-26
Drops: 3
Manifestation Lore - Krondspine Incarnate (20 Points)
-----
General's Regiment
Arkanaut Admiral (130)
• General
• Spell in a Bottle
Arkanaut Frigate (300)
• 1 Heavy Sky Cannon
• Voidstone Repulser Vents
Endrinmaster with Dirigible Suit (150)
Grundstok Thunderers (260)
• Reinforced
---
Regiment 1
Aetheric Navigator (130)
Arkanaut Company (90)
Scourge of Ghyran Grundstock Gunhauler (140)
---
Regiment 2
Endrinmaster with Endrinharness (110)
Arkanaut Frigate (300)
• 1 Heavy Sky Cannon
Endrinriggers (110)
Grundstok Thunderers (260)
• Reinforced
-----
Created with Warhammer Age of Sigmar: The App
App: v1.16.0 (3) | Data: v301</t>
  </si>
  <si>
    <t>Jo Bradley</t>
  </si>
  <si>
    <t>The Beast Strikes Back 1990/2000 pts
Ogor Mawtribes
Greedy Eaters
General's Handbook 2025-26
Drops: 3
Spell Lore - Lore of Maw-magic
Battle Tactic Cards: Intercept and Recover, Scouting Force
General's Regiment
Tyrant (140)
• General
• Mage-swallower
• Booming Roar
Bloodpelt Hunter (110)
Gnoblars (110)
Ogor Gluttons (230)
Scourge of Ghyran Ironblaster (170)
Regiment 1
Butcher (150)
Ironguts (240)
Ogor Gluttons (230)
Regiment 2
Slaughtermaster (140)
• Gruesome Trophies
Ironguts (240)
Ogor Gluttons (230)
Faction Terrain
Great Mawpot
Created with Warhammer Age of Sigmar: The App
App: 1.16.2 | Data: 305</t>
  </si>
  <si>
    <t>Rich Allison</t>
  </si>
  <si>
    <t xml:space="preserve">Smegma on toast 1990/2000 pts
Maggotkin of Nurgle
Tallyband of Nurgle
General's Handbook 2025-26
Drops: 2
Spell Lore - Lore of Malignance
Prayer Lore - Bendictions of Sickness
Manifestation Lore - Primal Energy
Battle Tactic Cards: Intercept and Recover, Attuned to Ghyran
General's Regiment
Scourge of Ghyran Rotigus (430)
• General
Plaguebearers (280)
• Reinforced
Plaguebearers (280)
• Reinforced
Spoilpox Scrivener, Herald of Nurgle (90)
Regiment 1
Great Unclean One (480)
• Rustfang
Beasts of Nurgle (130)
Plague Drones (180)
Sloppity Bilepiper, Herald of Nurgle (100)
• Unctuous Preacher
Faction Terrain
Feculent Gnarlmaw
Created with Warhammer Age of Sigmar: The App
App: 1.16.1 | Data: 301
</t>
  </si>
  <si>
    <t>“No tears, please. It's a waste of good suffering” 2000/2000 pts
-----
Grand Alliance Chaos | Hedonites of Slaanesh | Invaders
General's Handbook 2025-26
Drops: 3
Spell Lore - Lore of Extravagance
Manifestation Lore - Aetherwrought Machineries
Battle Tactics Cards: Intercept and Recover and Restless Energy
-----
General's Regiment
Sigvald, Prince of Slaanesh (200)
• General
Scourge of Ghyran Slaangor Fiendbloods (300)
• Reinforced
---
Regiment 1
Scourge of Ghyran Syll'Esske, the Vengeful Allegiance (230)
Daemonettes (200)
• Reinforced
---
Regiment 2
Shardspeaker of Slaanesh (130)
• Icon of Infinite Excess
• Celebrity Warlord
Blissbarb Archers (300)
• Reinforced
Slickblade Seekers (380)
• Reinforced
Symbaresh Twinsouls (260)
• Reinforced
-----
Faction Terrain
Fane of Slaanesh
-----
Created with Warhammer Age of Sigmar: The App
App: v1.16.0 (3) | Data: v301</t>
  </si>
  <si>
    <t>Mark Brooks</t>
  </si>
  <si>
    <t>Sorry dude but I didn’t know you had to choose battle Tactics on the app but I have add them now.
Eat, Sleep, Fart Repeat 1990/2000 pts
-----
Grand Alliance Destruction | Sons of Behemat | Breaker Tribe
General's Handbook 2025-26
Drops: 2
Battle Tactics Cards: Intercept and Recover and Wrathful Cycles
-----
General’s Regiment
King Brodd (540)
• General
Beast-smasher Mega-Gargant (470)
• Extra-calloused Feet
Mancrusher Gargant (130)
---
Regiment 1
Warstomper Mega-Gargant (460)
• Monstrously Tough
Mancrusher Mob (390)
-----
Created with Warhammer Age of Sigmar: The App
App: v1.16.2 (1) | Data: v305</t>
  </si>
  <si>
    <t>Ice Breaker 2025 - Age of Sigmar GT</t>
  </si>
  <si>
    <t>Nighthaunt New GHB Icebreaker 2000/2000 pts
Nighthaunt
Death Stalkers
General's Handbook 2025-26
Drops: 3
Spell Lore - Lore of the Underworlds
Manifestation Lore - Aetherwrought Machineries
Battle Tactic Cards: Scouting Force, Master The Paths
General's Regiment
Reikenor the Grimhailer (240)
• General
Bladegheist Revenants (180)
Chainrasps (90)
Chainrasps (90)
Regiment 1
Awlrach the Drowner (170)
Craventhrone Guard (200)
• Reinforced
Scourge of Ghyran Black Coach (280)
Regiment 2
Cairn Wraith (150)
• Lightshard of the Harvest Moon
• Terrifying Entity
Grimghast Reapers (300)
• Reinforced
Grimghast Reapers (150)
Grimghast Reapers (150)
Faction Terrain
Nexus of Grief
Created with Warhammer Age of Sigmar: The App
App: 1.16.2 | Data: 305</t>
  </si>
  <si>
    <t>Pontiflex enjoyer 2000/2000 pts
Cities of Sigmar
Veteran Cannoneers
General's Handbook 2025-26
Drops: 5
Prayer Lore - Scriptures of Sigmar
Battle Tactic Cards: Intercept and Recover, Master The Paths
General's Regiment
Scourge of Ghyran Pontifex Zenestra, Matriarch of the Great Wheel (250)
• General
Freeguild Cavaliers (300)
• Reinforced
Freeguild Cavaliers (150)
Freeguild Cavaliers (150)
Regiment 1
Fusil-Major on Ogor Warhulk (140)
Ironweld Great Cannon (100)
Ironweld Great Cannon (100)
Ironweld Great Cannon (100)
Regiment 2
Callis and Toll (210)
Toll's Companions (0)
Regiment 3
Freeguild Cavalier-Marshal (110)
Regiment 4
Freeguild Marshal and Relic Envoy (90)
• Cosmopolitan Leader
• Brazier of Holy Flame
• 1x Master-forged Longsword
Freeguild Command Corps (140)
Freeguild Steelhelms (80)
Freeguild Steelhelms (80)
Created with Warhammer Age of Sigmar: The App
App: 1.16.2 | Data: 305</t>
  </si>
  <si>
    <t>Icebreaker Battlehost 1970/2000 pts
-----
Grand Alliance Order | Lumineth Realm-lords | Vanari Battlehost
General's Handbook 2025-26
Drops: 2
Spell Lore - Lore of Hysh
Manifestation Lore - Manifestations of Hysh
Battle Tactics Cards: Intercept and Recover and Restless Energy
-----
General's Regiment
Ellania and Ellathor, Eclipsian Warsages (280)
• General
Scourge of Ghyran The Light of Eltharion (250)
Vanari Auralan Sentinels (300)
• Reinforced
Vanari Dawnriders (460)
• Reinforced
Ydrilan Riverblades (160)
---
Regiment 1
Hurakan Windmage (170)
• Silver Wand
• Flawless Commander
Hurakan Windchargers (170)
Ydrilan Riverblades (160)
-----
Faction Terrain
Shrine Luminor (20)
-----
Created with Warhammer Age of Sigmar: The App
App: v1.16.0 (3) | Data: v301</t>
  </si>
  <si>
    <t>Droggzrott the Loonchomped 1990/2000 pts
-----
Grand Alliance Destruction | Gloomspite Gitz | Squigalanche
General's Handbook 2025-26
Drops: 2
Spell Lore - Lore of the Clammy Dank
Manifestation Lore - Dank Manifestations
Battle Tactics Cards: Attuned to Ghyran and Restless Energy
-----
General's Regiment
Skragrott, the Loonking (230)
• General
Boingrot Bounderz (240)
• Reinforced
Loonboss on Giant Cave Squig (100)
• Fight Another Day
• Leering Gitshield
Rockgut Troggoths (380)
• Reinforced
Rockgut Troggoths (380)
• Reinforced
---
Regiment 1
Droggz Da Sunchompa (180)
Boingrot Bounderz (240)
• Reinforced
Snarlfang Riders (120)
Snarlfang Riders (120)
-----
Faction Terrain
Bad Moon Loonshrine
-----
Created with Warhammer Age of Sigmar: The App
App: v1.16.0 (3) | Data: v301</t>
  </si>
  <si>
    <t>50 gheists (2000 points) - ✦ General's Handbook 2025-26
Nighthaunt
Death Stalkers
Drops: 2
Battle Tactic Cards - Intercept and Recover, Master of Paths
Manifestation Lore - Chthonic Sorceries
Spell Lore - Lore of the Underworlds
Regiment 1
Reikenor the Grimhailer (240) (General)
Scriptor Mortis (120)
• Lightshard of the Harvest Moon
• Ruler of the Spectral Hosts
Dreadscythe Harridans (170)
• 1x Champion
Hexwraiths (200)
• 1x Champion
Hexwraiths (200)
• 1x Champion
Regiment 2
Awlrach the Drowner (170)
Bladegheist Revenants (360)
• Reinforced
Bladegheist Revenants (360)
• Reinforced
Bladegheist Revenants (180)
Faction Terrain
Nexus of Grief
Created with New Recruit
Data Version: v19</t>
  </si>
  <si>
    <t>Stuck in 1980/2000 pts
-----
Orruk Warclans | Ironjawz | Ironjawz Brawl
General's Handbook 2025-26
Drops: 2
Spell Lore - Lore of the Weird
Prayer Lore - Warbeats
Manifestation Lore - Manifestations of Gorkamorka
Battle Tactics Cards: Intercept and Recover and Restless Energy
-----
General's Regiment
Kragnos, the End of Empires (580)
• General
Brute Ragerz (240)
• Reinforced
Brute Ragerz (240)
• Reinforced
Maw-grunta Gougers (190)
Tuskboss on Maw-grunta (240)
• Mad 'Un
• Trophy Skulls
• Hulking Brute
---
Regiment 1
Weirdnob Shaman (120)
Ardboyz (180)
Maw-grunta Gougers (190)
-----
Faction Terrain
Bossrokk Tower
-----
Created with Warhammer Age of Sigmar: The App
App: v1.16.2 (1) | Data: v305</t>
  </si>
  <si>
    <t>Rats with Ratitude 1990/2000 pts
Skaven
General's Handbook 2025-26
Drops: 3
Battle Formation - Warpcog Convocation
Battle Tactic Cards: Intercept and Recover, Master The Paths
General's Regiment
Lord Skreech Verminking (380)
• General
Doom Flayers (220)
• Reinforced
Night runners (130)
Regiment 1
Verminlord Deciever (390)
-foul hide
-scurry away
Stormfiends (500)
• Reinforced
Warplock Jezzails (280)
• Reinforced
Regiment 2
Deathmaster (100)
Spell Lore: Lore of Ruin
Terrain: Gnawholes
Manifestation lore: Manifestations of Doom</t>
  </si>
  <si>
    <t>I’m here to make you think about death and get sad and stuff. 2000/2000 pts
-----
Grand Alliance Death | Nighthaunt | Death Stalkers
General's Handbook 2025-26
Drops: 2
Spell Lore - Lore of the Underworlds
Manifestation Lore - Primal Energy (20 Points)
Battle Tactics Cards: Intercept and Recover and Scouting Force
-----
General's Regiment
Reikenor the Grimhailer (240)
• General
Hexwraiths (400)
• Reinforced
Myrmourn Banshees (240)
• Reinforced
Myrmourn Banshees (240)
• Reinforced
Scourge of Ghyran Black Coach (280)
---
Regiment 1
Guardian of Souls (190)
• Ruler of the Spectral Hosts
• Lightshard of the Harvest Moon
Chainghasts (90)
Chainrasps (180)
• Reinforced
Pyregheists (120)
-----
Faction Terrain
Nexus of Grief
-----
Created with Warhammer Age of Sigmar: The App
App: v1.16.2 (1) | Data: v305</t>
  </si>
  <si>
    <t>Sam Carter</t>
  </si>
  <si>
    <t>Uh oh, hot dog 2000/2000 pts
Daughters of Khaine
Scáthcoven
General's Handbook 2025-26
Drops: 2
Spell Lore - Lore of Shadows
Prayer Lore - Prayers of the Khainite Cult
Manifestation Lore - Manifestations of Khaine
Battle Tactic Cards: Scouting Force, Master The Paths
General's Regiment
Scourge of Ghyran Bloodwrack Shrine (230)
• General
• Zealous Orator
Blood Sisters (280)
• Reinforced
Blood Sisters (280)
• Reinforced
Blood Sisters (280)
• Reinforced
Khinerai Lifetakers (80)
Regiment 1
Scourge of Ghyran Krethusa the Croneseer (240)
Doomfire Warlocks (300)
• Reinforced
Doomfire Warlocks (150)
Melusai Ironscale (160)
• Sevenfold Shadow
Created with Warhammer Age of Sigmar: The App
App: 1.16.2 | Data: 305</t>
  </si>
  <si>
    <t>Test army 2000/2000 pts
Ossiarch Bonereapers
Mortisan Council
General's Handbook 2025-26
Drops: 2
Spell Lore - Lore of Ossian Sorcery
Manifestation Lore - Horrors of the Necropolis
Battle Tactic Cards: Intercept and Recover, Restless Energy
General's Regiment
Katakros, Mortarch of the Necropolis (520)
• General
Kavalos Deathriders (400)
• Reinforced
Morghast Archai (520)
• Reinforced
Mortek Crawler (260)
Regiment 1
Mortisan Soulmason (150)
• Helm of Tyranny
• Diversionary Tactics
Teratic Cohort (150)
Regiment 2
Created with Warhammer Age of Sigmar: The App
App: 1.16.2 | Data: 305</t>
  </si>
  <si>
    <t>Maggotkin of Nurgle
Tallyband of Nurgle
Auxiliaries: 0
Drops: 3
Battle Tactic Cards - Master the Paths, Intercept and Recover
Manifestation Lore - Morbid Conjuration
Prayer Lore - Benedictions of Sickness
Spell Lore - Lore of Malignance
General's Regiment
Rotigus (Scourge of Ghyran) (430)
• General
Sloppity Bilepiper, Herald of Nurgle (100)
Plaguebearers (280)
• Reinforced
• 1x Champion
• 2x Musician
• 2x Standard Bearer
Plaguebearers (280)
• Reinforced
• 1x Champion
• 2x Musician
• 2x Standard Bearer
Pusgoyle Blightlords (440)
• Reinforced
Regiment 1
Horticulous Slimux (150)
Regiment 2 (260)
Daemon Prince (20)
• The Witherstave
• Corpulent Avalanche
• Wings
Faction Terrain
Feculent Gnarlmaw</t>
  </si>
  <si>
    <t>Darkoath 1990/2000 pts
Slaves to Darkness
Darkoath Horde
General's Handbook 2025-26
Drops: 4
Spell Lore - Lore of the Damned
Manifestation Lore - Krondspine Incarnate
General's Regiment
Darkoath Warqueen (100)
• General
• Head of the Unworthy
Darkoath Chieftain (80)
Darkoath Marauders (160)
• Reinforced
Darkoath Marauders (160)
• Reinforced
Darkoath Wilderfiend (130)
Regiment 1
Darkoath Chieftain on Warsteed (130)
• Radiance of Dark Glory
Darkoath Fellriders (300)
• Reinforced
• The Dread Banner
• 1x Marauder Javelin
Darkoath Fellriders (150)
• 1x Marauder Javelin
Darkoath Fellriders (150)
• 1x Marauder Javelin
Regiment 2
Gunnar Brand (210)
Singri Brand (0)
The Oathsworn Kin (0)
Regiment 3
Darkoath Chieftain on Warsteed (110)
Darkoath Marauders (160)
• Reinforced
Darkoath Wilderfiend (130)
Created with Warhammer Age of Sigmar: The App
App: 1.16.2 | Data: 305</t>
  </si>
  <si>
    <t>I Need A Hero! 1960/2000 pts
-----
Grand Alliance Chaos | Slaves to Darkness | Champions of Chaos
General's Handbook 2025-26
Auxiliaries: 16
Drops: 21
Spell Lore - Lore of the Damned
Manifestation Lore - Manifestations of Malevolence
Battle Tactics Cards: Intercept and Recover and Master The Paths
-----
General's Regiment
Chaos Sorcerer Lord (120)
• General
Exalted Hero of Chaos (80)
• Head of the Unworthy
Mindstealer Sphiranx (160)
---
Regiment 1
Exalted Hero of Chaos (80)
• Favoured of the Pantheon
---
Regiment 2
Exalted Hero of Chaos (80)
---
Regiment 3
Exalted Hero of Chaos (80)
---
Regiment 4
Exalted Hero of Chaos (80)
-----
Auxiliary Units
Exalted Hero of Chaos (80)
Exalted Hero of Chaos (80)
Exalted Hero of Chaos (80)
Exalted Hero of Chaos (80)
Exalted Hero of Chaos (80)
Exalted Hero of Chaos (80)
Exalted Hero of Chaos (80)
Exalted Hero of Chaos (80)
Exalted Hero of Chaos (80)
Exalted Hero of Chaos (80)
Exalted Hero of Chaos (80)
Exalted Hero of Chaos (80)
Exalted Hero of Chaos (80)
Exalted Hero of Chaos (80)
Exalted Hero of Chaos (80)
Exalted Hero of Chaos (80)
-----
Faction Terrain
Nexus Chaotica
-----
Created with Warhammer Age of Sigmar: The App
App: v1.16.2 (1) | Data: v305</t>
  </si>
  <si>
    <t>Lord Scribbles &amp; the bringers of death and doom! 1990/2000 pts
Skaven
Gathering of the Clans
General's Handbook 2025-26
Drops: 2
Spell Lore - Lore of Ruin
Prayer Lore - Noxious Prayers
Manifestation Lore - Manifestations of Doom
Battle Tactic Cards: Intercept and Recover, Scouting Force
General's Regiment
Scourge of Ghyran Grey Seer on Screaming Bell (310)
• General
Clanrats (300)
• Reinforced
Clanrats (150)
Rat Ogors (280)
• Reinforced
Regiment 1
Verminlord Warbringer (310)
• Foulhide
• Scurry Away
Clanrats (150)
Clanrats (150)
Ratling Guns (340)
• Reinforced
Faction Terrain
Gnawhole
Created with Warhammer Age of Sigmar: The App
App: 1.16.2 | Data: 305</t>
  </si>
  <si>
    <t>Ryan Gregus</t>
  </si>
  <si>
    <t>1. Chaos Lizards 1980/2000 pts
Slaves to Darkness
Godswrath Warband
General's Handbook 2025-26
Drops: 2
Manifestation Lore - Forbidden Power
Battle Tactic Cards: Intercept and Recover, Restless Energy
General's Regiment
Scourge of Ghyran Abraxia, Spear of the Everchosen (360)
• General
Chaos Chosen (280)
• The Banner of Rage
Chaos Lord on Karkadrak (210)
• Deathmonger
Chaos Warriors (200)
Chaos Warriors (200)
Regiment 1
Gaunt Summoner on Disc of Tzeentch (210)
• Head of the Unworthy
Chaos Knights (250)
Chaos Knights (250)
Faction Terrain
Nexus Chaotica
Created with Warhammer Age of Sigmar: The App
App: 1.16.2 | Data: 305</t>
  </si>
  <si>
    <t>IRONBOYZ 1990/2000 pts
Orruk Warclans | Ironjawz
Weirdfist
General's Handbook 2025-26
Drops: 3
Spell Lore - Lore of the Weird
Prayer Lore - Warbeats
Manifestation Lore - Manifestations of Gorkamorka
Battle Tactic Cards: Master The Paths, Wrathful Cycles
General's Regiment
Megaboss on Maw-Krusha (340)
• General
• Big 'Un
• Trophy Skulls
• Hulking Brute
Brutes (400)
• Reinforced
Scourge of Ghyran Weirdbrute Wrekkaz (220)
• Reinforced
Tuskboss on Maw-grunta (240)
Regiment 1
Weirdnob Shaman (120)
Ardboyz (360)
• Reinforced
Maw-grunta Gougers (190)
Regiment 2
Warchanter (120)
Faction Terrain
Bossrokk</t>
  </si>
  <si>
    <t>2 turtles in paradise 1950/2000 pts
-----
Grand Alliance Order | Idoneth Deepkin | Akhelian Beastmasters
General's Handbook 2024-25
Drops: 2
Spell Lore - Lore of the Deeps
Manifestation Lore - Morbid Conjuration
-----
General’s Regiment
Eidolon of Mathlann, Aspect of the Sea (350)
• General
• Ancient Pride
• Armour of the Cythai
Akhelian Leviadon (490)
Akhelian Leviadon (490)
Akhelian Morrsarr Guard (340)
• Reinforced
Akhelian Morrsarr Guard (170)
---
Master the paths
Wrathful cycles
Regiment 1
Isharann Soulscryer (110)
-----
Faction Terrain
Gloomtide Shipwreck
-----
Created with Warhammer Age of Sigmar: The App
App: v1.16.2 (1) | Data: v305</t>
  </si>
  <si>
    <t>Age of Sigmar: Sacramento Smackdown</t>
  </si>
  <si>
    <t>We were the Koolest of boiz , we were the Kutest of boiz
#kuteboizsummer
2000/2000 pts
-----
Orruk Warclans | Kruleboyz | Swamphorde Bullies (+1 atk to unit if multiple units in 3”)
General's Handbook 2025-26
Drops: 4
Spell Lore - Lore of the Swamp
Manifestation Lore - Manifestations of Gorkamorka
Battle Tactics Cards: Restless Energy and Scouting Force
-----
General's Regiment
Killaboss on Corpse-rippa Vulcha (260)
• General
• Tough 'Un (ignore 1 rend)
• Slippery Skumbag (combat 3+ retreat)
Gutrippaz (300)
• Reinforced
Gutrippaz (300)
• Reinforced
---
Regiment 1
Swampcalla Shaman with Pot-grot (110)
• Swamp Staff(+1 power level)
Man-skewer Boltboyz (90)
Man-skewer Boltboyz (90)
Man-skewer Boltboyz (90)
---
Regiment 2
Scourge of Ghyran Swampboss Skumdrekk (250)
Marshcrawla Sloggoth (130)
Monsta-killaz (110)
Monsta-killaz (110)
---
Regiment 3
Murknob with Belcha-banna (80)
Hobgrot Slittaz (80)
-----
Faction Terrain
Skaregob Totem
-----
Created with Warhammer Age of Sigmar: The App
App: v1.16.2 (1) | Data: v305</t>
  </si>
  <si>
    <t>Suns out guns out 2000/2000 pts
-----
Grand Alliance Death | Ossiarch Bonereapers | Mortisan Council
General's Handbook 2025-26
Drops: 3
Spell Lore - Lore of Necrotheurgy
Manifestation Lore - Horrors of the Necropolis
Battle Tactics Cards: Attuned to Ghyran and Wrathful Cycles
-----
General's Regiment
Katakros, Mortarch of the Necropolis (520)
• General
Kavalos Deathriders (400)
• Reinforced
Mortek Crawler (260)
---
Regiment 1
Mortisan Soulmason (150)
• Helm of Tyranny
• Diversionary Tactics
Morghast Archai (520)
• Reinforced
---
Regiment 2
Vokmortian, Master of the Bone-tithe (150)
-----
Faction Terrain
Bone-tithe Nexus
-----
Created with Warhammer Age of Sigmar: The App
App: v1.16.0 (3) | Data: v301</t>
  </si>
  <si>
    <t>Arborists United 2000/2000 pts
-----
Grand Alliance Chaos | Maggotkin of Nurgle | Plague Cyst
General's Handbook 2025-26
Drops: 3
Spell Lore - Lore of Malignance
Prayer Lore - Bendictions of Sickness
Manifestation Lore - Aetherwrought Machineries
Battle Tactics Cards: Attuned to Ghyran and Restless Energy
-----
General's Regiment
Scourge of Ghyran Rotigus (430)
• General
Putrid Blightkings (190)
Putrid Blightkings (190)
Sloppity Bilepiper, Herald of Nurgle (100)
• Unctuous Preacher
---
Regiment 1
Lord of Afflictions (180)
• Rustfang
Pusgoyle Blightlords (220)
Pusgoyle Blightlords (220)
---
Regiment 2
Harbinger of Decay (150)
Putrid Blightkings (190)
Rotmire Creed (130)
-----
Faction Terrain
Feculent Gnarlmaw
-----
Created with Warhammer Age of Sigmar: The App
App: v1.16.0 (3) | Data: v301</t>
  </si>
  <si>
    <t>The Cannons 1980/2000 pts
Cities of Sigmar
Veteran Cannoneers
General's Handbook 2025-26
Drops: 4
Prayer Lore - Scriptures of Sigmar
Battle Tactic Cards: Master The Paths, Intercept and Recover
General's Regiment
Freeguild Marshal on Griffon (230)
• General
• Draw Steel!
Freeguild Command Corps (140)
Freeguild Command Corps (140)
Freeguild Marshal and Relic Envoy (90)
• Brazier of Holy Flame
• 1x Heirloom Warhammer
Scourge of Ghyran Freeguild Cavaliers (320)
• Reinforced
Regiment 1
Fusil-Major on Ogor Warhulk (140)
Ironweld Great Cannon (100)
Ironweld Great Cannon (100)
Ironweld Great Cannon (100)
Regiment 2
Callis and Toll (210)
Toll's Companions (0)
Regiment 3
Scourge of Ghyran Pontifex Zenestra, Matriarch of the Great Wheel (250)
Flagellants (160)
• Reinforced</t>
  </si>
  <si>
    <t>Burgerlust 2000/2000 pts
Ogor Mawtribes
Mawpath Menaces
General's Handbook 2025-26
Drops: 3
Spell Lore - Lore of Maw-magic
Manifestation Lore - Twilit Sorceries
Battle Tactic Cards: Intercept and Recover, Restless Energy
General's Regiment
Slaughtermaster (140)
• General
Gnoblars (110)
Gorger Mawpack (240)
Scourge of Ghyran Ironblaster (170)
Regiment 1
Butcher (150)
Gnoblars (110)
Ironguts (480)
• Reinforced
Ogor Gluttons (460)
• Reinforced
Regiment 2
Tyrant (140)
• Mage-swallower
• Gruesome Trophies
• Great Gutlord
Faction Terrain
Mawpit</t>
  </si>
  <si>
    <t>Chickens with marvel sparkle circles 2000/2000 pts
-----
Grand Alliance Chaos | Disciples of Tzeentch | Wyrdflame Host
General's Handbook 2025-26
Drops: 3
Spell Lore - Lore of Change (30 Points)
Manifestation Lore - Manifestations of Tzeentch
Battle Tactics Cards: Attuned to Ghyran and Intercept and Recover
-----
General's Regiment
Kairos Fateweaver (440)
• General
Burning Chariot of Tzeentch (100)
Screamers of Tzeentch (80)
Screamers of Tzeentch (80)
---
Regiment 1
Lord of Change (400)
• 1 Baleful Sword
• Illusionist
• Mutating Blade
Blue Horrors and Brimstone Horrors (150)
Pink Horrors (170)
Pink Horrors (170)
---
Regiment 2
Curseling, Eye of Tzeentch (140)
Scourge of Ghyran Kairic Acolytes (100)
Tzaangor Enlightened on Discs of Tzeentch (140)
-----
Created with Warhammer Age of Sigmar: The App
App: v1.16.2 (1) | Data: v305</t>
  </si>
  <si>
    <t>DoK Newthusa's Red Howl 2000/2000 pts
Daughters of Khaine
Coven Zealots
General's Handbook 2025-26
Drops: 3
Spell Lore - Lore of Shadows
Prayer Lore - Bloodshadow Rites
Manifestation Lore - Manifestations of Khaine
Battle Tactic Cards: Scouting Force, Restless Energy
General's Regiment
Scourge of Ghyran Krethusa the Croneseer (240)
• General
Witch Aelves with Paired Sciansá (220)
• Reinforced
Witch Aelves with Paired Sciansá (220)
• Reinforced
Regiment 1
Slaughter Queen on Cauldron of Blood (320)
• Zealous Orator
Sisters of Slaughter with Bladed Bucklers (220)
• Reinforced
Sisters of Slaughter with Bladed Bucklers (220)
• Reinforced
Regiment 2
Scourge of Ghyran Bloodwrack Shrine (230)
• Sevenfold Shadow
Khainite Shadowstalkers (110)
Khainite Shadowstalkers (110)
Khainite Shadowstalkers (110)
Created with Warhammer Age of Sigmar: The App
App: 1.16.2 | Data: 305</t>
  </si>
  <si>
    <t>Tide and true 2000/2000 pts
-----
Grand Alliance Order | Idoneth Deepkin | Akhelian Beastmasters
General's Handbook 2025-26
Drops: 2
Spell Lore - Lore of the Deeps
Manifestation Lore - Aetherwrought Machineries
Battle Tactics Cards: Intercept and Recover and Scouting Force
-----
General's Regiment
Eidolon of Mathlann, Aspect of the Sea (390)
• General
• Ancient Pride
• Armour of the Cythai
Akhelian Leviadon (490)
Akhelian Morrsarr Guard (340)
• Reinforced
Akhelian Morrsarr Guard (170)
Scourge of Ghyran Namarti Thralls (100)
---
Regiment 1
Isharann Tidecaster (150)
Namarti Reavers (130)
Namarti Reavers (130)
Scourge of Ghyran Namarti Thralls (100)
-----
Faction Terrain
Gloomtide Shipwreck
-----
Created with Warhammer Age of Sigmar: The App
App: v1.16.2 (1) | Data: v305</t>
  </si>
  <si>
    <t>🔔 🐀 🥷 2000/2000 pts
-----
Grand Alliance Chaos | Skaven | Gathering of the Clans
General's Handbook 2025-26
Drops: 2
Spell Lore - Lore of Ruin
Manifestation Lore - Manifestations of Doom
Battle Tactics Cards: Attuned to Ghyran and Intercept and Recover
-----
General's Regiment
Scourge of Ghyran Grey Seer on Screaming Bell (310)
• General
Rat Ogors (280)
• Reinforced
Rat Ogors (280)
• Reinforced
Scourge of Ghyran Brood Terror (240)
---
Regiment 1
Verminlord Deceiver (390)
• Foulhide
• Scurry Away
Clanrats (150)
Doom-Flayers (220)
• Reinforced
Plague Monks (130)
-----
Faction Terrain
Gnawhole
-----
Created with Warhammer Age of Sigmar: The App
App: v1.16.0 (3) | Data: v301</t>
  </si>
  <si>
    <t>Army 1 1960/2000 pts
-----
Grand Alliance Order | Seraphon | Thunderquake Starhost
General's Handbook 2025-26
Drops: 3
Spell Lore - Lore of Primal Jungles
Manifestation Lore - Primal Energy (20 Points)
Battle Tactics Cards: Master The Paths and Wrathful Cycles
-----
General's Regiment
Scourge of Ghyran Saurus Oldblood on Carnosaur (340)
• General
• Incandescent Rectrices
• Beastmaster
• Armour Cruncher
Aggradon Lancers (220)
Aggradon Lancers (220)
Bastiladon with Solar Engine (240)
Bastiladon with Solar Engine (240)
---
Regiment 1
Skink Starseer (170)
---
Regiment 2
Saurus Scar-Veteran on Aggradon (170)
Saurus Warriors (320)
• Reinforced
-----
Faction Terrain
Realmshaper Engine (20)
-----
Created with Warhammer Age of Sigmar: The App
App: v1.16.2 (1) | Data: v305</t>
  </si>
  <si>
    <t>LRL 2000/2000 pts
Lumineth Realm-lords
Vanari Battlehost
General's Handbook 2025-26
Drops: 3
Spell Lore - Lore of Hysh
Manifestation Lore - Aetherwrought Machineries
Battle Tactic Cards: Intercept and Recover, Attuned to Ghyran
General's Regiment
Archmage Teclis and Celennar, Spirit of Hysh (580)
• General
Vanari Auralan Sentinels (300)
• Reinforced
Vanari Dawnriders (230)
Regiment 1
Scinari Enlightener (180)
• Silver Wand (20)
• Flawless Commander
Vanari Auralan Wardens (280)
• Reinforced
Vanari Bladelords (140)
Regiment 2
Scourge of Ghyran The Light of Eltharion (250)
Faction Terrain
Shrine Luminor (20 Points)
Created with Warhammer Age of Sigmar: The App
App: 1.16.1 | Data: 301</t>
  </si>
  <si>
    <t>Dragon Up 1950/2000 pts
-----
Grand Alliance Order | Stormcast Eternals | Lightning Echelon
General's Handbook 2025-26
Drops: 2
Battle Tactics Cards: Intercept and Recover and Wrathful Cycles
-----
General's Regiment
Lord-Celestant on Stardrake (480)
• General
• Quicksilver Draught
• Legendary Tenacity
Stormdrake Guard (310)
• 2 Drakerider’s Warblade
Stormdrake Guard (310)
• 2 Drakerider’s Warblade
Stormdrake Guard (310)
• 2 Drakerider’s Warblade
Stormdrake Guard (310)
• 2 Drakerider’s Lance
---
Regiment 1
Knight-Draconis (230)
-----
Created with Warhammer Age of Sigmar: The App
App: v1.16.2 (1) | Data: v305</t>
  </si>
  <si>
    <t>Toenail Impalement
1980/2000 pts
Sons of Behemat
Taker Tribe
General's Handbook 2025-26
Drops: 2
Battle Tactic Cards: Restless Energy, Wrathful Cycles
General's Regiment
King Brodd (540)
• General
Scourge of Ghyran Kraken-eater Mega-Gargant (480)
Regiment 1
Warstomper Mega-Gargant (460)
• Extra-calloused Feet
• Terrifying Hulk
Gatebreaker Mega-Gargant (500)
Created with Warhammer Age of Sigmar: The App
App: 1.16.1 | Data: 301</t>
  </si>
  <si>
    <t>Sac S2D 1980/2000 pts
-----
Grand Alliance Chaos | Slaves to Darkness | Godswrath Warband
General's Handbook 2025-26
Drops: 2
Spell Lore - Lore of the Damned
Manifestation Lore - Primal Energy (20 Points)
Battle Tactics Cards: Wrathful Cycles
-----
General's Regiment
Be'lakor, the Dark Master (460)
• General
Varanguard (680)
• Reinforced
---
Regiment 1
Chaos Sorcerer Lord (140)
• Infernal Puppet
• Radiance of Dark Glory
Varanguard (340)
Varanguard (340)
-----
Faction Terrain
Nexus Chaotica
-----
Created with Warhammer Age of Sigmar: The App
App: v1.16.2 (1) | Data: v305</t>
  </si>
  <si>
    <t>Da Leejun 2000/2000 pts
Orruk Warclans | Ironjawz
Weirdfist
General's Handbook 2025-26
Drops: 3
Spell Lore - Lore of the Weird
Prayer Lore - Warbeats
Manifestation Lore - Krondspine Incarnate
Battle Tactic Cards: Attuned to Ghyran, Wrathful Cycles
General's Regiment
Weirdnob Shaman (120)
• General
• An Eye For Da Fight
Ardboyz (360)
• Reinforced
Ardboyz (360)
• Reinforced
Regiment 1
Warchanter (120)
Ardboyz (360)
• Reinforced
Regiment 2
Megaboss on Maw-Krusha (340)
• Amberbone Whetstone
• Big 'Un
Ardboy Big Boss (120)
Scourge of Ghyran Gore-gruntas (200)
Created with Warhammer Age of Sigmar: The App
App: 1.16.2 | Data: 305</t>
  </si>
  <si>
    <t>Lumineth - Jeff James 2000/2000 pts
Lumineth Realm-lords
Scinari Council
General's Handbook 2025-26
Drops: 4
Spell Lore - Lore of Hysh
Manifestation Lore - Manifestations of Hysh
Battle Tactic Cards: Wrathful Cycles, Intercept and Recover
General's Regiment
Sevireth, Lord of the Seventh Wind (330)
• General
Regiment 1
Scinari Enlightener (180)
• Phoenix Stone
• Flawless Commander
Regiment 2
Ellania and Ellathor, Eclipsian Warsages (280)
Vanari Auralan Sentinels (150)
Vanari Dawnriders (230)
Regiment 3
Scourge of Ghyran The Light of Eltharion (250)
Vanari Auralan Wardens (280)
• Reinforced
Vanari Bladelords (140)
Vanari Bladelords (140)
Faction Terrain
Shrine Luminor (20 Points)
Created with Warhammer Age of Sigmar: The App
App: 1.16.2 | Data: 305</t>
  </si>
  <si>
    <t>Smith Cardoza</t>
  </si>
  <si>
    <t>Ethereal Ocean 1990/2000 pts
Nighthaunt
Vanishing Phantasms
General's Handbook 2025-26
Drops: 3
Spell Lore - Lore of the Underworlds
Manifestation Lore - Twilit Sorceries
Battle Tactic Cards: Intercept and Recover, Scouting Force
General's Regiment
Lady Olynder, Mortarch of Grief (300)
• General
Chainghasts (90)
Spirit Torment (130)
• Cloaked in Shadow
• Amulet of Waking Nightmares
Regiment 1
Awlrach the Drowner (170)
Bladegheist Revenants (360)
• Reinforced
Dreadblade Harrows (170)
Hexwraiths (200)
Regiment 2
Scourge of Ghyran Kurdoss Valentian, the Craven King (190)
Craventhrone Guard (100)
Scourge of Ghyran Black Coach (280)
Faction Terrain
Nexus of Grief
Created with Warhammer Age of Sigmar: The App
App: 1.16.1 | Data: 301</t>
  </si>
  <si>
    <t>Hawghammer AoS GT</t>
  </si>
  <si>
    <t>12th July 2025</t>
  </si>
  <si>
    <t>Coming to get ya! 2000/2000 pts
Ogor Mawtribes
Mawpath Menaces
General's Handbook 2025-26
Drops: 2
Spell Lore - Lore of Maw-magic
Manifestation Lore - Twilit Sorceries
Battle Tactic Cards: Master The Paths, Restless Energy
General's Regiment
Slaughtermaster (140)
• General
• Mage-swallower
• Gruesome Trophies
Ironguts (480)
• Reinforced
Ogor Gluttons (230)
Ogor Gluttons (230)
Scourge of Ghyran Ironblaster (170)
Regiment 1
Butcher (170)
• Touched by the Everwinter
Gnoblars (110)
Gorger Mawpack (240)
Ogor Gluttons (230)
Faction Terrain
Mawpit
Created with Warhammer Age of Sigmar: The App
App: 1.16.2 | Data: 305</t>
  </si>
  <si>
    <t>Tristian Dale</t>
  </si>
  <si>
    <t>Red Bull Gives You Sigmarines 2000/2000 pts
-----
Grand Alliance Order | Stormcast Eternals | Sentinels of the Bleak Citadels
General's Handbook 2025-26
Drops: 2
Prayer Lore - Prayers of the Stormhosts
Battle Tactics Cards: Intercept and Recover and Master The Paths
-----
General's Regiment
Ionus Cryptborn, Warden of Lost Souls (400)
• General
Lord-Terminos (170)
• Quicksilver Draught
• Envoy of the Heavens
Questor Soulsworn (200)
Reclusians (280)
• Reinforced
---
Regiment 1
Tornus the Redeemed (170)
Gardus Steel Soul (160)
Prosecutors (300)
• Reinforced
Prosecutors (300)
• Reinforced
-----
Faction Terrain
Stormreach Portal (20)
-----
Created with Warhammer Age of Sigmar: The App
App: v1.16.2 (1) | Data: v305</t>
  </si>
  <si>
    <t>CoS OK Fine Carter I was wrong Cannons are finally good now I just need mine from Derek. 2.0 2000/2000 pts
Cities of Sigmar
Veteran Cannoneers
General's Handbook 2025-26
Drops: 5
Spell Lore - Spells of the Collegiate Arcane
Prayer Lore - Scriptures of Sigmar
Manifestation Lore - Aetherwrought Machineries
Battle Tactic Cards: Restless Energy, Master The Paths
General's Regiment
Fusil-Major on Ogor Warhulk (140)
• General
Celestial Hurricanum (160)
Ironweld Great Cannon (100)
Ironweld Great Cannon (100)
Ironweld Great Cannon (100)
Regiment 1
Pontifex Zenestra, Matriarch of the Great Wheel (170)
Regiment 2
Alchemite Warforger (110)
• Brazier of Holy Flame
Freeguild Steelhelms (160)
• Reinforced
Freeguild Steelhelms (160)
• Reinforced
Regiment 3
Alchemite Warforger (110)
• Cosmopolitan Leader
Freeguild Steelhelms (160)
• Reinforced
Regiment 4
Freeguild Marshal on Griffon (230)
Freeguild Cavaliers (300)
• Reinforced
Created with Warhammer Age of Sigmar: The App
App: 1.16.2 | Data: 305</t>
  </si>
  <si>
    <t>Alexander Cotter</t>
  </si>
  <si>
    <t>London, 1941 1980/2000 pts
Kharadron Overlords
Aether-runners
General's Handbook 2025-26
Drops: 2
Battle Tactic Cards: Master The Paths, Intercept and Recover
General's Regiment
Brokk Grungsson, Lord-Magnate of Barak-Nar (260)
• General
Arkanaut Company (90)
• 1x Light Skyhook
• 1x Aethermatic Volley Gun
• 1x Skypike
Arkanaut Frigate (300)
• 1x Heavy Skyhook
Scourge of Ghyran Grundstock Gunhauler (280)
• Reinforced
Skywardens (240)
• Reinforced
Regiment 1
Drekki Flynt (140)
Aetheric Navigator (150)
• Celestium Burst-grenade
• Cunning Fleetmaster
Arkanaut Frigate (300)
• Zonbarcorp 'Dealbreaker' Battle Ram
• 1x Heavy Skyhook
Endrinriggers (220)
• Reinforced
Regiment 2
Created with Warhammer Age of Sigmar: The App
App: 1.16.2 | Data: 305</t>
  </si>
  <si>
    <t>Landon McDaniel</t>
  </si>
  <si>
    <t>Skaven
Virulent Procession
[Scouting Force]
[Intercept and Recover]
[Lore of Ruin]
[Noxious Prayers]
[Manifestations of Doom]
Lord Skreech Verminking (380)
[General]
- 20 x Night Runners (240)
- 1 x Deathmaster (100)
Skavenbrew
Devious Underling
- 20 x Night Runners (240)
- 4 x Doom-flayers (220)
Deathmaster (100)
- 20 x Night Runners (240)
- 20 x Night Runners (240)
- 20 x Night Runners (240)
Gnawhole
2000/2000pts
2 drops
Generated by Listbot 4.0</t>
  </si>
  <si>
    <t>Jose Arrendondo</t>
  </si>
  <si>
    <t>Sharptooth 2000/2000 pts
Seraphon
Sunclaw Starhost
General's Handbook 2025-26
Drops: 2
Spell Lore - Lore of Celestial Manipulation
Manifestation Lore - Aetherwrought Machineries
Battle Tactic Cards: Restless Energy, Intercept and Recover
General's Regiment
Scourge of Ghyran Saurus Oldblood on Carnosaur (340)
• General
• Armour Cruncher
• Being of the Stars
Aggradon Lancers (440)
• Reinforced
Aggradon Lancers (440)
• Reinforced
Bastiladon with Ark of Sotek (230)
Bastiladon with Solar Engine (240)
Regiment 1
Skink Starseer (190)
• Coatl Familiar
Hunters of Huanchi with Starstone Bolas (100)
Created with Warhammer Age of Sigmar: The App
App: 1.16.2 | Data: 305</t>
  </si>
  <si>
    <t>Frankie Williams</t>
  </si>
  <si>
    <t>Knights 2000/2000 pts
-----
Soulblight Gravelords | Knights of the Crimson Keep
General's Handbook 2025-26
Drops: 2
Spell Lore - Knights of the Crimson Keep Spell Lore
Manifestation Lore - Knights of the Crimson Keep Manifestation Lore
Battle Tactics Cards: Intercept and Recover and Restless Energy
-----
General's Regiment
Prince Vhordrai (490)
• General
Blood Knights (440)
• Reinforced
Blood Knights (440)
• Reinforced
---
Regiment 1
Vampire Lord on Nightmare Steed (190)
• Chalice of the Blood Dragon
• Immortal Dedication
Blood Knights (220)
Blood Knights (220)
-----
Created with Warhammer Age of Sigmar: The App
App: v1.16.2 (1) | Data: v305</t>
  </si>
  <si>
    <t>Fortunate Sons - Ghyran Issue 1950/2000 pts
Kharadron Overlords
Aether-runners
General's Handbook 2025-26
Drops: 2
Battle Tactic Cards: Master The Paths, Intercept and Recover
General's Regiment
Brokk Grungsson, Lord-Magnate of Barak-Nar (260)
• General
Arkanaut Frigate (300)
• Zonbarcorp 'Dealbreaker' Battle Ram
• 1x Heavy Skyhook
Scourge of Ghyran Grundstock Gunhauler (280)
• Reinforced
Skywardens (240)
• Reinforced
Regiment 1
Endrinmaster with Dirigible Suit (150)
• Karst-Bana Aether-Powered Combat Rig
• Grudgebearer
Endrinriggers (220)
• Reinforced
Endrinriggers (220)
• Reinforced
Scourge of Ghyran Grundstock Gunhauler (280)
• Reinforced
Created with Warhammer Age of Sigmar: The App
App: 1.16.2 | Data: 305</t>
  </si>
  <si>
    <t>Failure is the Fastest way into a Rat Ogers Belly 2000/2000 pts
Skaven
Fleshmeld Menagerie
General's Handbook 2025-26
Drops: 2
Spell Lore - Lore of Ruin
Prayer Lore - Noxious Prayers
Manifestation Lore - Manifestations of Doom
Battle Tactic Cards: Scouting Force, Wrathful Cycles
General's Regiment
Scourge of Ghyran Grey Seer on Screaming Bell (310)
• General
• Foulhide
• Fleshmeddler
Plaguepack (140)
Rat Ogors (280)
• Reinforced
Scourge of Ghyran Brood Terror (240)
Regiment 1
Verminlord Deceiver (390)
Night Runners (120)
Rat Ogors (280)
• Reinforced
Scourge of Ghyran Brood Terror (240)
Faction Terrain
Gnawhole
Created with Warhammer Age of Sigmar: The App
App: 1.16.2 | Data: 305</t>
  </si>
  <si>
    <t>Bryon Thomas</t>
  </si>
  <si>
    <t>Fuck games workshop 1960/2000 pts
-----
Grand Alliance Death | Soulblight Gravelords | Bacchanal of Blood
General's Handbook 2025-26
Drops: 4
Spell Lore - Lore of Undeath
Manifestation Lore - Aetherwrought Machineries
-----
General's Regiment
Neferata, Mortarch of Blood (460)
• General
---
Regiment 1
Prince Vhordrai (490)
Blood Knights (440)
• Reinforced
---
Regiment 2
Vampire Lord (140)
Vargheists (120)
Vargheists (120)
---
Regiment 3
Vampire Lord on Nightmare Steed (190)
-----
Created with Warhammer Age of Sigmar: The App
App: v1.16.2 (1) | Data: v305</t>
  </si>
  <si>
    <t>1990/2000 pts
-----
Grand Alliance Chaos | Maggotkin of Nurgle | Plague Cyst
General's Handbook 2025-26
Drops: 2
Spell Lore - Lore of Malignance
Prayer Lore - Bendictions of Sickness
Manifestation Lore - Primal Energy (20 Points)
Battle Tactics Cards: Master The Paths and Wrathful Cycles
-----
General's Regiment
Scourge of Ghyran Rotigus (430)
• General
Plague Drones (180)
Plaguebearers (280)
• Reinforced
Rotmire Creed (130)
Sloppity Bilepiper, Herald of Nurgle (100)
---
Regiment 1
Harbinger of Decay (150)
Lord of Plagues (130)
• Unctuous Preacher
• The Witherstave
Putrid Blightkings (380)
• Reinforced
Putrid Blightkings (190)
-----
Faction Terrain
Feculent Gnarlmaw
-----
Created with Warhammer Age of Sigmar: The App
App: v1.16.2 (1) | Data: v305</t>
  </si>
  <si>
    <t>Top Shelf Ur-Gold Disrupted My Circadian Rhythm 2000/2000 pts
Fyreslayers
Scales of Vulcatrix
General's Handbook 2025-26
Drops: 5
Prayer Lore - Vulkyn Gifts
Manifestation Lore - Magmic Invocations
Battle Tactic Cards: Master The Paths, Intercept and Recover
General's Regiment
Auric Runefather on Magmadroth (320)
• General
• Thickened Scales
• Droth-helm
Scourge of Ghyran Auric Runeson on Magmadroth (310)
Regiment 1
Scourge of Ghyran Auric Runeson on Magmadroth (310)
Regiment 2
Auric Runesmiter on Magmadroth (280)
Regiment 3
Auric Runemaster (200)
• Ash-beard
Hearthguard Berzerker with Berzerker Broadaxes (240)
• Reinforced
Faction Terrain
Magmic Battleforge
Regiments of Renown
Gotrek Gurnisson (340)
Gotrek Gurnisson
Created with Warhammer Age of Sigmar: The App
App: 1.16.2 | Data: 305</t>
  </si>
  <si>
    <t>The Monachs of grief 2000/2000 pts
Nighthaunt
Death Stalkers
General's Handbook 2025-26
Drops: 3
Spell Lore - Lore of the Underworlds
Manifestation Lore - Chthonic Sorceries
Battle Tactic Cards: Master The Paths, Intercept and Recover
General's Regiment
Lady Olynder, Mortarch of Grief (300)
• General
Bladegheist Revenants (360)
• Reinforced
Dreadscythe Harridans (170)
Lord Executioner (170)
• Terrifying Entity
• Tombstone of the Penitent
Regiment 1
Scourge of Ghyran Kurdoss Valentian, the Craven King (190)
Scourge of Ghyran Black Coach (280)
Regiment 2
Awlrach the Drowner (170)
Bladegheist Revenants (360)
• Reinforced
Faction Terrain
Nexus of Grief
Created with Warhammer Age of Sigmar: The App
App: 1.16.2 | Data: 305</t>
  </si>
  <si>
    <t>HAWG DoK Saviors 1980/2000 pts
-----
Grand Alliance Order | Daughters of Khaine | Coven Zealots
General's Handbook 2025-26
Drops: 4
Spell Lore - Lore of Shadows
Prayer Lore - Bloodshadow Rites
Manifestation Lore - Manifestations of Khaine
Battle Tactics Cards: Intercept and Recover and Master The Paths
-----
General's Regiment
Slaughter Queen on Cauldron of Blood (320)
• General
• Khainite Pendant
Sisters of Slaughter with Bladed Bucklers (220)
• Reinforced
Witch Aelves with Paired Sciansá (220)
• Reinforced
Witch Aelves with Paired Sciansá (220)
• Reinforced
Witch Aelves with Paired Sciansá (110)
---
Regiment 1
Scourge of Ghyran Krethusa the Croneseer (240)
---
Regiment 2
Scourge of Ghyran Bloodwrack Shrine (230)
• Zealous Orator
Doomfire Warlocks (150)
-----
Regiments of Renown
Saviours of Cinderfall (270)
Callis and Toll
Toll's Companions
-----</t>
  </si>
  <si>
    <t>The Day Robert Palins Murdered Me 1940/2000 pts
Ossiarch Bonereapers
Mortisan Council
General's Handbook 2025-26
Drops: 3
Spell Lore - Lore of Necrotheurgy
Manifestation Lore - Horrors of the Necropolis
Battle Tactic Cards: Attuned to Ghyran, Wrathful Cycles
General's Regiment
Katakros, Mortarch of the Necropolis (520)
• General
Immortis Guard (360)
• Reinforced
Regiment 1
Mortisan Soulmason (150)
• Diversionary Tactics
Necropolis Stalkers (300)
• Reinforced
Regiment 2
Mortisan Soulreaper (90)
• Marrowpact
Morghast Archai (520)
• Reinforced
Faction Terrain
Bone-tithe Nexus</t>
  </si>
  <si>
    <t>Hawg GT Wide (2000 points) - ✦ General's Handbook 2025-26
Slaves to Darkness
Auxiliaries: 0
Drops: 2
Battle Tactic Cards - Master the Paths, Restless Energy
Manifestation Lore - Manifestations of Malevolence
Spell Lore - Lore of the Damned
General's Regiment
Be'lakor, the Dark Master (460)
• General
Chaos Lord (100)
• Head of the Unworthy
Chaos Warriors (200)
• The Dread Banner
• 1x Champion
• 1x Musician
• 1x Standard Bearer
Chaos Warriors (200)
• 1x Champion
• 1x Musician
• 1x Standard Bearer
Varanguard (340)
Regiment 1
Chaos Lord on Daemonic Mount (140)
• Deathmonger
Chaos Warriors (200)
• 1x Champion
• 1x Musician
• 1x Standard Bearer
Ogroid Theridons (180)
• 1x Champion
• 1x Musician
• 1x Standard Bearer
Ogroid Theridons (180)
• 1x Champion
• 1x Musician
• 1x Standard Bearer
Faction Terrain
Nexus Chaotica
Created with New Recruit
Data Version: v31</t>
  </si>
  <si>
    <t>Ben Ledbetter</t>
  </si>
  <si>
    <t>2 2000/2000 pts
-----
Grand Alliance Order | Daughters of Khaine | Arena Veterans
General's Handbook 2025-26
Drops: 3
Spell Lore - Lore of Shadows
Prayer Lore - Bloodshadow Rites
Manifestation Lore - Manifestations of Khaine
Battle Tactics: Master the Paths and Scouting Force
-----
General's Regiment
Scourge of Ghyran Krethusa the Croneseer (240)
• General
Sisters of Slaughter with Bladed Bucklers (220)
• Reinforced
Sisters of Slaughter with Bladed Bucklers (220)
• Reinforced
Witch Aelves with Paired Sciansá (220)
• Reinforced
Witch Aelves with Paired Sciansá (220)
• Reinforced
---
Regiment 1
Slaughter Queen on Cauldron of Blood (320)
Doomfire Warlocks (150)
Khinerai Lifetakers (80)
Khinerai Lifetakers (80)
---
Regiment 2
Hag Queen (140)
Khainite Shadowstalkers (110)
-----
Created with Warhammer Age of Sigmar: The App
App: v1.16.2 (1) | Data: v305</t>
  </si>
  <si>
    <t>Big, small, Krump ‘em all 2000/2000 pts
-----
Grand Alliance Destruction | Sons of Behemat | Breaker Tribe
General's Handbook 2025-26
Drops: 4
Battle Tactics Cards: Intercept and Recover and Restless Energy
-----
General's Regiment
King Brodd (540)
• General
---
Regiment 1
Kragnos, the End of Empires (580)
---
Regiment 2
Warstomper Mega-Gargant (460)
• Monstrously Tough
• Extra-calloused Feet
-----
Regiments of Renown
Da Hurtlin' Hogz (420)
Tuskboss on Maw-grunta
Maw-grunta Gougers
-----
Created with Warhammer Age of Sigmar: The App
App: v1.16.2 (1) | Data: v305</t>
  </si>
  <si>
    <t>Shelf Stable 1990/2000 pts
Sons of Behemat
Taker Tribe
General's Handbook 2025-26
Drops: 2
Manifestation Lore - Forbidden Power
Battle Tactic Cards: Restless Energy, Intercept and Recover
General's Regiment
King Brodd (540)
• General
Warstomper Mega-Gargant (460)
• Extra-calloused Feet
Regiment 1
Beast-smasher Mega-Gargant (470)
• Furious Temper
Gatebreaker Mega-Gargant (500)
Created with Warhammer Age of Sigmar: The App
App: 1.16.2 | Data: 305</t>
  </si>
  <si>
    <t>Big Eat Fun 1980/2000 pts 
----- 
Grand Alliance Destruction | Ogor Mawtribes | Beast Handlers 
General's Handbook 2025-26 
Drops: 3 
Spell Lore - Lore of Maw-magic 
Prayer Lore - Everwinter Prayers 
Manifestation Lore - Krondspine Incarnate (20 Points) 
Battle Tactics Cards: Intercept and Recover and Restless Energy 
----- 
General's Regiment 
Frostlord on Stonehorn (330) 
• General 
• Mage-swallower (-1 to ward 6” aura) 
• Great Gutlord (ignore negative modifiers) 
Gnoblars (110) 
Gorger Mawpack (240) (deep strike 9” edge) 
Ironguts (480) (fight twice) 
• Reinforced 
Scourge of Ghyran Ironblaster (170) 
--- 
Regiment 1 
Butcher (150) (run and charge aura 12”) (wizard) 
--- 
Regiment 2 
Huskard on Stonehorn (300) (priest) 
• 1 Chaintrap 
• Gruesome Trophies (+1 to hit aura 12” monsters and heroes) 
Mournfang Pack (180) 
----- 
Faction Terrain 
Mawpit 
----- 
Created with Warhammer Age of Sigmar: The App 
App: v1.16.2 (1) | Data: v305</t>
  </si>
  <si>
    <t>Cannibal Court</t>
  </si>
  <si>
    <t>Summon the Elector Counts! 1990/2000 pts
-----
Grand Alliance Death | Flesh-eater Courts | Cannibal Court
General's Handbook 2025-26
Drops: 5
Spell Lore - Lore of Madness
Manifestation Lore - Aetherwrought Machineries
Battle Tactics Cards: Intercept and Recover and Master the Paths
-----
General's Regiment
Ushoran, Mortarch of Delusion (460)
• General
Morbheg Knights (360)
• Reinforced
Morbheg Knights (360)
• Reinforced
---
Regiment 1
Scourge of Ghyran Abhorrant Ghoul King (120)
• The Grim Garland
Cryptguard (200)
• Reinforced
Marrowscroll Herald (130)
• Stronger In Madness
---
Regiment 2
Scourge of Ghyran Abhorrant Ghoul King (120)
---
Regiment 3
Scourge of Ghyran Abhorrant Ghoul King (120)
---
Regiment 4
Scourge of Ghyran Abhorrant Ghoul King (120)
-----
Created with Warhammer Age of Sigmar: The App
App: v1.16.2 (1) | Data: v305</t>
  </si>
  <si>
    <t>Hero hammer Deluxe 2000/2000 pts
-----
Grand Alliance Order | Lumineth Realm-lords | Alarith Temple
General's Handbook 2025-26
Drops: 5
Spell Lore - Lore of Hysh
Manifestation Lore - Manifestations of Hysh
Battle Tactics Cards: Attuned to Ghyran and Wrathful Cycles
-----
General's Regiment
Avalenor, The Stoneheart King (410)
• General
Alarith Stoneguard (240)
• Reinforced
Alarith Stoneguard (240)
• Reinforced
---
Regiment 1
Scinari Cathallar (90)
---
Regiment 2
Scinari Enlightener (200)
• Silver Wand
• Flawless Commander
---
Regiment 3
Ellania and Ellathor, Eclipsian Warsages (280)
Scourge of Ghyran The Light of Eltharion (250)
-----
Regiments of Renown
Saviours of Cinderfall (270)
Callis and Toll
Toll's Companions
-----
Faction Terrain
Shrine Luminor (20)
-----
Created with Warhammer Age of Sigmar: The App
App: v1.16.2 (1) | Data: v305</t>
  </si>
  <si>
    <t>Thomas Herr</t>
  </si>
  <si>
    <t>Does “Terminal Velocity” Mean Anything To Them? 1970/2000 pts
-----
Grand Alliance Order | Stormcast Eternals | Sentinels of the Bleak Citadels
General's Handbook 2025-26
Drops: 3
Spell Lore - Lore of the Storm
Prayer Lore - Prayers of the Stormhosts
Manifestation Lore - Manifestations of the Storm
Battle Tactics Cards: Intercept and Recover and Master The Paths
-----
General's Regiment
Yndrasta, the Celestial Spear (310)
• General
Annihilators with Meteoric Grandhammers (380)
• Reinforced
Lord-Imperatant (110)
---
Regiment 1
Scourge of Ghyran Iridan the Witness (320)
Lord-Terminos (170)
• Quicksilver Draught
• Envoy of the Heavens
Prosecutors (150)
Reclusians (280)
• Reinforced
---
Regiment 2
Knight-Arcanum (120)
Vanquishers (110)
-----
Faction Terrain
Stormreach Portal (20)
-----
Created with Warhammer Age of Sigmar: The App
App: v1.16.2 (1) | Data: v305</t>
  </si>
  <si>
    <t>Monsta killas 2000/2000 pts
Orruk Warclans | Kruleboyz
Light Finga
General's Handbook 2025-26
Drops: 5
Spell Lore - Lore of the Swamp
Manifestation Lore - Primal Energy
Battle Tactic Cards: Master The Paths, Scouting Force
General's Regiment
Killaboss on Corpse-rippa Vulcha (260)
• General
• Slippery Skumbag
Gutrippaz (300)
• Reinforced
Regiment 1
Scourge of Ghyran Killaboss on Great Gnashtoof (160)
Beast-skewer Killbow (140)
Man-skewer Boltboyz (180)
• Reinforced
Regiment 2
Swampcalla Shaman with Pot-grot (110)
• Swamp Staff
Monsta-killaz (110)
Monsta-killaz (110)
Regiment 3
Breaka-boss on Mirebrute Troggoth (200)
• Tough 'Un
Gutrippaz (150)
Hobgrot Slittaboss (70)
Regiment 4
Swampcalla Shaman with Pot-grot (110)
Hobgrot Slittaz (80)
Faction Terrain
Skaregob Totem
Created with Warhammer Age of Sigmar: The App
App: 1.16.2 | Data: 305</t>
  </si>
  <si>
    <t>Grand Alliance Chaos | Skaven | Fleshmeld Menagerie
General's Handbook 2025-26
Drops: 3
Manifestation Lore - Morbid Conjuration (30 Points)
Battle Tactics Cards: Scouting Force and Wrathful Cycles
-----
General's Regiment
Vizzik Skour, Prophet of the Horned Rat (380)
• General
Clanrats (150)
Clanrats (150)
Rat Ogors (280)
• Reinforced
---
Regiment 1
Grey Seer (120)
Rat Ogors (280)
• Reinforced
Scourge of Ghyran Brood Terror (240)
---
Regiment 2
Master Moulder (80)
• Skavenbrew
• Fleshmeddler
Rat Ogors (140)
Rat Ogors (140)</t>
  </si>
  <si>
    <t>Cameron Sharpe</t>
  </si>
  <si>
    <t>Idoneth Tourney 2000/2000 pts
-----
Grand Alliance Order | Idoneth Deepkin | Ethersea Predators
General's Handbook 2025-26
Drops: 2
Spell Lore - Lore of the Deeps
Battle Tactics Cards: Attuned to Ghyran and Scouting Force
-----
General's Regiment
Akhelian King (160)
• General
• Delicious Morsels
Akhelian Ishlaen Guard (180)
Akhelian Leviadon (490)
Akhelian Morrsarr Guard (340)
• Reinforced
---
Regiment 1
Eidolon of Mathlann, Aspect of the Sea (350)
• Endless Sea-storm
Akhelian Allopex (160)
• 1 Retarius Net Launcher
Akhelian Allopex (160)
• 1 Retarius Net Launcher
Akhelian Allopex (160)
• 1 Razorshell Harpoon
-----
Faction Terrain
Gloomtide Shipwreck
-----
Created with Warhammer Age of Sigmar: The App
App: v1.16.2 (1) | Data: v305</t>
  </si>
  <si>
    <t>Daniel Hamilton</t>
  </si>
  <si>
    <t>Tournament list 1990/2000 pts
-----
Grand Alliance Death | Flesh-eater Courts | Lords of the Manor
General's Handbook 2025-26
Drops: 3
Spell Lore - Lore of Madness
Prayer Lore - Rites of Delusion
Manifestation Lore - Manifested Insanity
Battle Tactics Cards: Intercept and Recover and Restless Energy
-----
General's Regiment
Ushoran, Mortarch of Delusion (460)
• General
Crypt Horrors (280)
• Reinforced
Crypt Horrors (280)
• Reinforced
---
Regiment 1
Abhorrant Ghoul King on Royal Terrorgheist (320)
• Stronger In Madness
• Savage Abomination
Morbheg Knights (180)
---
Regiment 2
Abhorrant Cardinal (130)
Morbheg Knights (180)
Varghulf Courtier (160)
• Charnel Vestments
-----
Faction Terrain
Charnel Throne
-----
Created with Warhammer Age of Sigmar: The App
App: v1.16.2 (1) | Data: v305</t>
  </si>
  <si>
    <t>Clayton McCaulley</t>
  </si>
  <si>
    <t>That warp stone better stank, otherwise I don’t want it. 2000/2000 pts
-----
Skaven | Thanquol's Mutated Menagerie
General's Handbook 2025-26
Drops: 4
Spell Lore - Thanquol's Mutated Menagerie Spell Lore
Manifestation Lore - Thanquol's Mutated Menagerie Manifestation Lore
Battle Tactics Cards: Intercept and Recover and Restless Energy
-----
General's Regiment
Master Moulder (80)
• General
• Warpstone Innards
Hell Pit Abomination (200)
Stormfiends (500)
• Reinforced
• 2 Grinderfists
• 2 Doomflayer Gauntlets
• 2 Clubbing Blows and Warpfire Projectors
---
Regiment 1
Master Moulder (80)
• Pack Tactics
Hell Pit Abomination (200)
Rat Ogors (280)
• Reinforced
Stormfiends (500)
• Reinforced
• 2 Grinderfists
• 2 Doomflayer Gauntlets
• 2 Clubbing Blows and Warpfire Projectors
---
Regiment 2
Master Moulder (80)
---
Regiment 3
Master Moulder (80)
-----
Created with Warhammer Age of Sigmar: The App
App: v1.16.2 (1) | Data: v305</t>
  </si>
  <si>
    <t>Central Island Open Age of Sigmar Event</t>
  </si>
  <si>
    <t>Public Gym Rats 1990/2000 pts
Skaven
Fleshmeld Menagerie
General's Handbook 2025-26
Drops: 2
Spell Lore - Lore of Ruin
Prayer Lore - Noxious Prayers
Manifestation Lore - Manifestations of Doom
Battle Tactic Cards: Scouting Force, Intercept and Recover
General's Regiment
Vizzik Skour, Prophet of the Horned Rat (380)
• General
Acolyte Globadiers (180)
• Reinforced
Plaguepack (140)
Plaguepack (140)
Regiment 1
Scourge of Ghyran Grey Seer on Screaming Bell (310)
• Warpstone Charm
• Devious Underling
Rat Ogors (280)
• Reinforced
Rat Ogors (280)
• Reinforced
Rat Ogors (280)
• Reinforced
Faction Terrain
Gnawhole
Created with Warhammer Age of Sigmar: The App
App: 1.16.2 | Data: 305</t>
  </si>
  <si>
    <t>The Big Pig Jig
2000/2000 pts
Orruk Warclans | Krazogg’s Grunta Stampede
Army of Renown
General's Handbook 2025-26
Drops: 2
Battle Tactic Cards: Attuned to Ghyran, Restless Energy
General's Regiment
Tuskboss on Maw-grunta (240)
• General
• Trophy Hunta
• Da Boom Skull
Gore-gruntas (180)
Gore-gruntas (180)
Gore-gruntas (180)
Gore-gruntas (360)
• Reinforced
Regiment 1
Tuskboss on Maw-grunta (240)
Gore-gruntas (180)
Maw-grunta Gougers (190)
Maw-grunta with Hakkin' Krew (250)
Faction Terrain
Bossrokk Tower
Created with Warhammer Age of Sigmar: The App
App: 1.16.2 | Data: 305</t>
  </si>
  <si>
    <t>Big Dank Energy 2000/2000 pts
-----
Gloomspite Gitz | Trugg's Troggherd
General's Handbook 2025-26
Drops: 2
Battle Tactics Cards: Intercept and Recover and Restless Energy
-----
General's Regiment
Trugg, the Troggoth King (380)
• General
Dankhold Troggoth (160)
Dankhold Troggoth (160)
Dankhold Troggoth (160)
Rockgut Troggoths (380)
• Reinforced
---
Regiment 1
Dankhold Troggboss (240)
• Crunchy Shinies
• Loonstone Teef
Dankhold Troggoth (160)
Fellwater Troggoths (180)
Fellwater Troggoths (180)
-----
Created with Warhammer Age of Sigmar: The App
App: v1.16.2 (1) | Data: v305</t>
  </si>
  <si>
    <t>FLY ME A RIVER 1940/2000 pts
-----
Grand Alliance Chaos | Maggotkin of Nurgle | Affliction Cyst
General's Handbook 2025-26
Drops: 1
Battle Tactics Cards: Restless Energy and Wrathful Cycles
-----
General's Regiment
Lord of Afflictions (180)
• General
• Rustfang
• Living Plague
Pusgoyle Blightlords (440)
• Reinforced
Pusgoyle Blightlords (440)
• Reinforced
Pusgoyle Blightlords (440)
• Reinforced
Pusgoyle Blightlords (440)
• Reinforced
-----
Faction Terrain
Feculent Gnarlmaw
-----
Created with Warhammer Age of Sigmar: The App
App: v1.16.2 (1) | Data: v305</t>
  </si>
  <si>
    <t>Just some good ol Monster Mash
Fyreslayers 1980/2000 pts
Fyreslayers
Scales of Vulcatrix
General's Handbook 2025-26
Drops: 5
Prayer Lore - Vulkyn Gifts
Manifestation Lore - Magmic Invocations
Battle Tactic Cards: Intercept and Recover, Restless Energy
General's Regiment
Auric Runefather on Magmadroth (320)
• General
Scourge of Ghyran Auric Runeson on Magmadroth (310)
• Thickened Scales
• Droth-helm
Regiment 1
Scourge of Ghyran Auric Runeson on Magmadroth (310)
Regiment 2
Scourge of Ghyran Auric Runeson on Magmadroth (330)
• Ash-beard
Regiment 3
Auric Runemaster (180)
Auric Hearthguard (260)
• Reinforced
Faction Terrain
Magmic Battleforge
Regiments of Renown
Saviours of Cinderfall (270)
Callis and Toll
Toll's Companions
Created with Warhammer Age of Sigmar: The App
App: 1.16.2 | Data: 305</t>
  </si>
  <si>
    <t>Hayden Taylor</t>
  </si>
  <si>
    <t>Some Darkoath got Lost and now are partying with the Prince of Darkness 1970/2000 pts
Slaves to Darkness
Champions of Chaos
General's Handbook 2025-26
Drops: 3
Spell Lore - Lore of the Damned
Manifestation Lore - Manifestations of Malevolence
Battle Tactic Cards: Master The Paths, Intercept and Recover
General's Regiment
Be'lakor, the Dark Master (460)
• General
Chaos Chosen (560)
• Reinforced
• The Dread Banner
Regiment 1
Gunnar Brand (210)
Darkoath Wilderfiend (130)
Singri Brand (0)
The Oathsworn Kin (0)
Regiment 2
Chaos Lord on Karkadrak (210)
• Amulet of Chaos
• Deathmonger
Chaos Warriors (200)
Chaos Warriors (200)
Faction Terrain
Nexus Chaotica
Created with Warhammer Age of Sigmar: The App
App: 1.16.2 | Data: 305</t>
  </si>
  <si>
    <t>Test 1910/2000 pts
-----
Grand Alliance Destruction | Sons of Behemat | Breaker Tribe
General's Handbook 2025-26
Drops: 1
-----
General's Regiment
Gatebreaker Mega-Gargant (500)
• General
• Furious Temper
Gatebreaker Mega-Gargant (500)
Kraken-eater Mega-Gargant (450)
Warstomper Mega-Gargant (460)
• Extra-calloused Feet
-----
Created with Warhammer Age of Sigmar: The App
App: v1.16.2 (1) | Data: v305</t>
  </si>
  <si>
    <t>Procession of Death 2000/2000 pts
Nighthaunt
Procession of Death
General's Handbook 2025-26
Drops: 2
Spell Lore - Lore of the Underworlds
Manifestation Lore - Primal Energy
Battle Tactic Cards: Intercept and Recover, Wrathful Cycles
General's Regiment
Reikenor the Grimhailer (240)
• General
Bladegheist Revenants (360)
• Reinforced
Bladegheist Revenants (360)
• Reinforced
Myrmourn Banshees (240)
• Reinforced
Regiment 1
Spirit Torment (170)
• Ruler of the Spectral Hosts
• Lightshard of the Harvest Moon
Chainghasts (90)
Myrmourn Banshees (240)
• Reinforced
Scourge of Ghyran Black Coach (280)
Faction Terrain
Nexus of Grief
Created with Warhammer Age of Sigmar: The App
App: 1.16.2 | Data: 305</t>
  </si>
  <si>
    <t>It’s a Krule Krule summer 1970/2000 pts
-----
Orruk Warclans | Kruleboyz | Swamphorde Bullies
General's Handbook 2025-26
Drops: 5
Spell Lore - Lore of the Swamp
Manifestation Lore - Manifestations of Gorkamorka
Battle Tactics Cards: Restless Energy and Wrathful Cycles
-----
General's Regiment
Scourge of Ghyran Swampboss Skumdrekk (250)
• General
---
Regiment 1
Swampcalla Shaman with Pot-grot (110)
• Swamp Staff
Monsta-killaz (110)
Monsta-killaz (110)
---
Regiment 2
Breaka-boss on Mirebrute Troggoth (200)
• Egomaniak
• Tough 'Un
Gutrippaz (300)
• Reinforced
Man-skewer Boltboyz (180)
• Reinforced
Marshcrawla Sloggoth (130)
---
Regiment 3
Scourge of Ghyran Killaboss on Great Gnashtoof (160)
-----
Regiments of Renown
Da Hurtlin' Hogz (420)
Tuskboss on Maw-grunta
Maw-grunta Gougers
-----
Faction Terrain
Skaregob Totem
-----
Created with Warhammer Age of Sigmar: The App
App: v1.16.2 (1) | Data: v305</t>
  </si>
  <si>
    <t>Da Waaagh is ‘ere 1980/2000 pts
-----
Orruk Warclans | Ironjawz | Brutefist
General's Handbook 2025-26
Drops: 3
Spell Lore - Lore of the Weird
Prayer Lore - Warbeats
Manifestation Lore - Manifestations of Gorkamorka
Battle Tactics Cards: Intercept and Recover and Wrathful Cycles
-----
General's Regiment
Megaboss on Maw-Krusha (340)
• General
• Amberbone Whetstone
• Big 'Un
• Hulking Brute
Brutes (400)
• Reinforced
---
Regiment 1
Warchanter (120)
Ardboyz (360)
• Reinforced
Scourge of Ghyran Gore-gruntas (200)
---
Regiment 2
Weirdnob Shaman (120)
Scourge of Ghyran Weirdbrute Wrekkaz (220)
• Reinforced
Scourge of Ghyran Weirdbrute Wrekkaz (220)
• Reinforced
-----
Faction Terrain
Bossrokk Tower
-----
Created with Warhammer Age of Sigmar: The App
App: v1.16.2 (1) | Data: v305</t>
  </si>
  <si>
    <t>Knightly feast 2000/2000 pts
-----
Grand Alliance Death | Flesh-eater Courts | Lords of the Manor
General's Handbook 2025-26
Drops: 3
Spell Lore - Lore of Madness
Prayer Lore - Rites of Delusion
Manifestation Lore - Aetherwrought Machineries
Battle Tactics Cards: Intercept and Recover and Master The Paths
-----
General's Regiment
Ushoran, Mortarch of Delusion (460)
• General
Crypt Ghouls (320)
• Reinforced
Crypt Horrors (280)
• Reinforced
Crypt Horrors (280)
• Reinforced
Royal Decapitator (120)
• Charnel Vestments
• Cruel Taskmaster
---
Regiment 1
Abhorrant Archregent (180)
Morbheg Knights (180)
Morbheg Knights (180)
-----
Faction Terrain
Charnel Throne
-----
Created with Warhammer Age of Sigmar: The App
App: v1.16.2 (1) | Data: v305</t>
  </si>
  <si>
    <t>"List Names are Stupid"
Sons of Behemat
Manskittle Mob
[Restless Energy]
[Attuned to Ghyran]
Kraken-eater Mega-Gargant [SoG] (480)
[General]
[Monstrously Tough]
- 3 x Mancrusher Mob (390)
- 1 x Mancrusher Gargant (130)
Kraken-eater Mega-Gargant [SoG] (480)
[Amberbone Totem]
- 3 x Mancrusher Mob (390)
- 1 x Mancrusher Gargant (130)
2000/2000pts
2 drops</t>
  </si>
  <si>
    <t>Burning tide 2000/2000 pts
Fyreslayers
Warrior Kinband
General's Handbook 2025-26
Drops: 5
Prayer Lore - Zharrgrim Blessings
Manifestation Lore - Magmic Invocations
Battle Tactic Cards: Restless Energy, Attuned to Ghyran
General's Regiment
Auric Runefather on Magmadroth (320)
• General
Regiment 1
Auric Runemaster (180)
Vulkite Berzerkers with Fyresteel Weapons (260)
• Reinforced
Vulkite Berzerkers with Fyresteel Weapons (260)
• Reinforced
Regiment 2
Grimhold Exile (110)
Hearthguard Berzerkers with Flamestrike Poleaxes (260)
• Reinforced
Regiment 3
Auric Runesmiter (120)
Vulkyn Flameseekers (160)
Regiment 4
Scourge of Ghyran Auric Runeson on Magmadroth (330)
• Ash-beard
• Thickened Scales
• Droth-helm
Faction Terrain
Magmic Battleforge
Created with Warhammer Age of Sigmar: The App
App: 1.16.2 | Data: 305</t>
  </si>
  <si>
    <t>Legions of Ulfenkarn</t>
  </si>
  <si>
    <t>Give a Dog a Bone 2000/2000 pts
-----
Grand Alliance Death | Soulblight Gravelords | Legions of Ulfenkarn
General's Handbook 2025-26
Drops: 4
Spell Lore - Lore of Undeath
Manifestation Lore - Manifestations of the Grave
Battle Tactics Cards: Restless Energy and Wrathful Cycles
-----
General's Regiment
Belladamma Volga, First of the Vyrkos (220)
• General
Dire Wolves (150)
Dire Wolves (150)
---
Regiment 1
Torgillius the Chamberlain (180)
Deathrattle Skeletons (200)
• Reinforced
Deathrattle Skeletons (200)
• Reinforced
---
Regiment 2
Radukar the Beast (270)
---
Regiment 3
Vampire Lord on Nightmare Steed (190)
• Immortal Ego
• Amulet of Graves
Blood Knights (440)
• Reinforced
-----
Faction Terrain
Cursed Sepulchre
-----
Created with Warhammer Age of Sigmar: The App
App: v1.16.2 (1) | Data: v305</t>
  </si>
  <si>
    <t>Pat Lowinger</t>
  </si>
  <si>
    <t>Player: Pat Lowinger
Faction: Blades of Khorne
Battle Formation: Murder Host
Battle Tactics: Restless Energy &amp; Scouting Force
Drops: 4
Manifestation Lore: Judgements of Khorne
Prayer Lore: Blood Blessings of Khorne
General’s Regiment (1)
Herald of Khorne on Blood Throne 200
Bloodcrushers (SoG) (3) 180
Bloodletters (10) 200
Flesh Hounds (5) 110
(690)
Regiment 2
Bloodmaster, Herald of Khorne 120
Bloodcrushers (SoG) (3) 180
Bloodletters (10) 200
Flesh Hounds (5) 110
(610)
Regiment 3
Skulltaker 130
Bloodletters (10) 200
Flesh Hounds (5) 110
(440)
Regiment 4 (Regiment of Renown): Godmarked Ascendant
Daemon Prince with wings 260
Heroic Trait: Firebrand (Priest 1) 0
Artefact of Power: Ar’Gath, The King of Blades 0
Total 2000</t>
  </si>
  <si>
    <t>Sean Babchuk</t>
  </si>
  <si>
    <t>Immortal Angels 1990/2000 pts
-----
Grand Alliance Order | Stormcast Eternals | Vanguard Wing
General's Handbook 2025-26
Drops: 4
Spell Lore - Lore of the Storm
Prayer Lore - Prayers of the Stormhosts
Manifestation Lore - Manifestations of the Storm
Battle Tactics Cards: Master The Paths and Restless Energy
-----
General's Regiment
Yndrasta, the Celestial Spear (310)
• General
Praetors (150)
Vanguard-Raptors with Longstrike Crossbows (400)
• Reinforced
---
Regiment 1
Lord-Aquilor (150)
Vanguard-Palladors with Starstrike Javelins (480)
• Reinforced
---
Regiment 2
Lord-Relictor (130)
Annihilators (140)
Knight-Vexillor (110)
• Staunch Defender
• Null Pendant
---
Regiment 3
Knight-Arcanum (120)
-----
Created with Warhammer Age of Sigmar: The App
App: v1.16.2 (1) | Data: v305</t>
  </si>
  <si>
    <t>Pizza Brawl Summer Edition</t>
  </si>
  <si>
    <t>Sweden</t>
  </si>
  <si>
    <t>Trökig jävel 2000/2000 pts
Skaven
Fleshmeld Menagerie
General's Handbook 2025-26
Drops: 2
Spell Lore - Lore of Ruin
Prayer Lore - Noxious Prayers
Manifestation Lore - Manifestations of Doom
Battle Tactic Cards: Intercept and Recover, Restless Energy
General's Regiment
Thanquol on Boneripper (360)
• General
Clanrats (150)
Plagueclaw (100)
Stormfiends (500)
• Reinforced
• 2x Grinderfists
• 2x Doomflayer Gauntlets
• 2x Clubbing Blows and Warpfire Projectors
Regiment 1
Scourge of Ghyran Grey Seer on Screaming Bell (310)
• Foulhide
• Devious Underling
Clanrats (150)
Clanrats (150)
Rat Ogors (280)
• Reinforced
Faction Terrain
Gnawhole
Created with Warhammer Age of Sigmar: The App
App: 1.16.2 | Data: 305</t>
  </si>
  <si>
    <t>Snoriga goboz (1990 points) - ✦ General's Handbook 2025-26
Gloomspite Gitz
Auxiliaries: 0
Drops: 4
Battle Tactic Cards - Wrathful Cycles, Scouting Force
Manifestation Lore - Aetherwrought Machineries
Spell Lore - Lore of the Clammy Dank
General's Regiment
Skragrott the Loonking (230)
• General
Loonsmasha Fanatics (110)
Rockgut Troggoths (380)
• Reinforced
Boingrot Bounderz (120)
• 1x Champion
Regiment 1
Fungoid Cave-Shaman (100)
Loonsmasha Fanatics (110)
Loonsmasha Fanatics (110)
Sporesplatta Fanatics (Scourge of Ghyran) (70)
Regiment 2
Squigboss with Gnasha-squig (120)
• Leering Gitshield
• The Clammy Hand
Boingrot Bounderz (240)
• Reinforced
• 1x Champion
Squig Herd (220)
• Reinforced
Regiment 3 (180)
Nurglings
Nurglings
Regiment of Renown: Nurgle's Gift
Faction Terrain
Bad Moon Loonshrine
4 drop
Created with New Recruit
Data Version: v28</t>
  </si>
  <si>
    <t>Drottningen 2000/2000 pts
Sylvaneth
Lords of the Clan
General's Handbook 2025-26
Drops: 5
Spell Lore - Lore of the Deepwood
Manifestation Lore - Manifestations of the Deepwood
Battle Tactic Cards: Intercept and Recover, Restless Energy
General's Regiment
Alarielle the Everqueen (680)
• General
Regiment 1
Spirit of Durthu (350)
• Warsinger
• Seed of Rebirth
Regiment 2
Belthanos, First Thorn of Kurnoth (350)
Regiment 3
Warsong Revenant (200)
Tree-Revenants (100)
Regiment 4
Scourge of Ghyran Drycha Hamadreth (320)
Faction Terrain
Awakened Wyldwood
Created with Warhammer Age of Sigmar: The App
App: 1.16.2 | Data: 305</t>
  </si>
  <si>
    <t>Cities of Sigmar
Veteran Cannoneers
[Master the Paths]
[Scouting Force]
[Scriptures of Sigmar]
Pontifex Zenestra, Matriarch of the Great Wheel [SoG] (250)
- 10 x Freeguild Cavaliers (300)
- 5 x Freeguild Cavaliers (150)
- 5 x Freeguild Cavaliers (150)
Freeguild Marshal and Relic Envoy (90)
[General]
[Cosmopolitan Leader]
[Heirloom Warhammer]
- 1 x Freeguild Marshal and Relic Envoy (90)
[Brazier of Holy Flame]
[Heirloom Warhammer]
- 6 x Freeguild Command Corps (140)
- 6 x Freeguild Command Corps (140)
Fusil-Major on Ogor Warhulk (140)
- 1 x Ironweld Great Cannon (100)
- 1 x Ironweld Great Cannon (100)
- 1 x Ironweld Great Cannon (100)
Callis and Toll (210)
- 4 x Toll's Companions (0)
1960/2000pts
4 drops</t>
  </si>
  <si>
    <t>Hedonites of Slaanesh
Invaders
Drops: 2
Battle Tactic Cards - Restless Energy, Scouting Force
Manifestation Lore - Manifestations of Depravity
Spell Lore - Lore of Extravagance
General's Regiment
Glutos Orscollion, Lord of Gluttony (470)
• General
10 Symbaresh Twinsouls (260)
• Reinforced
10 Symbaresh Twinsouls (260)
• Reinforced
5 Seekers (140)
3 Fiends (150)
Regiment 1
Lord of Pain (120)
• Icon of Infinite Excess
• Master of Temptation
6 Slaangor Fiendbloods (Scourge of Ghyran) (300)
• Reinforced
6 Slaangor Fiendbloods (Scourge of Ghyran) (300)
• Reinforced</t>
  </si>
  <si>
    <t>Tvådagars 2000/2000 pts
-----
Grand Alliance Order | Sylvaneth | Wargrove of Everdusk
General's Handbook 2025-26
Drops: 4
Spell Lore - Lore of the Deepwood
Manifestation Lore - Manifestations of the Deepwood
Battle Tactics Cards: Intercept and Recover and Master The Paths
-----
General's Regiment
Alarielle the Everqueen (680)
• General
Tree-Revenants (100)
Treelord (220)
---
Regiment 1
Spirit of Durthu (350)
• Seed of Rebirth
---
Regiment 2
Scourge of Ghyran Drycha Hamadreth (320)
---
Regiment 3
Spirit of Durthu (330)
• Radiant Spirit
-----
Faction Terrain
Awakened Wyldwood
-----</t>
  </si>
  <si>
    <t>Fly my Pretties, FLY! 2000/2000 pts
Kharadron Overlords
Aether-runners
General's Handbook 2025-26
Drops: 2
Battle Tactic Cards: Master The Paths, Intercept and Recover
General's Regiment
Endrinmaster with Endrinharness (110)
• General
• Endrinmaestro
• Voidstone Orb
Arkanaut Company (90)
Arkanaut Ironclad (460)
• Voidstone Repulser Vents
• 1x Great Volley Cannon
Grundstok Thunderers (260)
• Reinforced
• 4x Grundstok Mortar or Aethercannon
• 4x Aetheric Fumigator or Decksweeper
Grundstok Thunderers (260)
• Reinforced
• 4x Grundstok Mortar or Aethercannon
• 4x Aetheric Fumigator or Decksweeper
Regiment 1
Codewright (80)
Arkanaut Frigate (300)
• 1x Heavy Sky Cannon
Endrinriggers (220)
• Reinforced
Endrinriggers (220)
• Reinforced
Created with Warhammer Age of Sigmar: The App
App: 1.16.2 | Data: 305</t>
  </si>
  <si>
    <t>Orruk Warclans | Kruleboyz
Swamphorde Bullies
General's Handbook 2025-26
Drops: 4
Spell Lore - Lore of the Swamp
Manifestation Lore - Manifestations of Gorkamorka
Battle Tactic Cards: Scouting Force, Master The Paths
General's Regiment
Swampcalla Shaman with Pot-grot (110)
• General
• Swamp Staff
Man-skewer Boltboyz (90)
Man-skewer Boltboyz (90)
Man-skewer Boltboyz (90)
Man-skewer Boltboyz (90)
Regiment 1
Scourge of Ghyran Swampboss Skumdrekk (250)
Beast-skewer Killbow (140)
Regiment 2
Breaka-boss on Mirebrute Troggoth (200)
• Egomaniak
• Mean 'Un
Gutrippaz (300)
• Reinforced
Gutrippaz (300)
• Reinforced
Regiment 3
Swampcalla Shaman with Pot-grot (110)
Monsta-killaz (110)
Monsta-killaz (110)
Faction Terrain
Skaregob Totem</t>
  </si>
  <si>
    <t>Darkoath (Copy) 1990/2000 pts
-----
Grand Alliance Chaos | Slaves to Darkness | Darkoath Horde
General's Handbook 2025-26
Drops: 4
Spell Lore - Lore of the Damned
Manifestation Lore - Krondspine Incarnate (20 Points)
Battle Tactics Cards: Master The Paths and Wrathful Cycles
-----
General's Regiment
Scourge of Ghyran Abraxia, Spear of the Everchosen (360)
• General
Darkoath Wilderfiend (130)
Darkoath Wilderfiend (130)
Darkoath Wilderfiend (130)
Darkoath Wilderfiend (130)
---
Regiment 1
Darkoath Chieftain (80)
• Head of the Unworthy
Darkoath Marauders (160)
• Reinforced
Darkoath Marauders (160)
• Reinforced
---
Regiment 2
Gunnar Brand (210)
Darkoath Savagers (90)
Singri Brand
The Oathsworn Kin
---
Regiment 3
Darkoath Chieftain (80)
• Favoured of the Pantheon
Darkoath Fellriders (150)
• 1 Fellrider Blades
• The Dread Banner
Darkoath Marauders (80)
Darkoath Marauders (80)
-----
Created with Warhammer Age of Sigmar: The App
App: v1.16.2 (1) | Data: v305</t>
  </si>
  <si>
    <t>Mannfred did nothing wrong 1990/2000 pts
Soulblight Gravelords
Bacchanal of Blood
General's Handbook 2025-26
Drops: 4
Spell Lore - Lore of Undeath
Manifestation Lore - Manifestations of the Grave
Battle Tactic Cards: Scouting Force, Intercept and Recover
General's Regiment
Mannfred von Carstein, Mortarch of Night (430)
• General
Vargheists (120)
Regiment 1
Vampire Lord on Nightmare Steed (190)
• Shard of Night
• Immortal Ego
Blood Knights (440)
• Reinforced
Regiment 2
Kritza, the Rat Prince (70)
Deathrattle Skeletons (100)
Deathrattle Skeletons (100)
Regiment 3
Wight Lord on Skeletal Steed (120)
Barrow Knights (210)
Barrow Knights (210)
Faction Terrain
Cursed Sepulchre
Created with Warhammer Age of Sigmar: The App
App: 1.16.2 | Data: 305</t>
  </si>
  <si>
    <t>Gimme ya lunch-moneh! 2000/2000 pts
Orruk Warclans | Kruleboyz
Swamphorde Bullies
General's Handbook 2025-26
Drops: 5
Spell Lore - Lore of the Swamp
Manifestation Lore - Primal Energy
Battle Tactic Cards: Scouting Force, Attuned to Ghyran
General's Regiment
Breaka-boss on Mirebrute Troggoth (200)
• General
• Egomaniak
• Mean 'Un
Regiment 1
Murknob with Belcha-banna (80)
Gutrippaz (300)
• Reinforced
Gutrippaz (300)
• Reinforced
Marshcrawla Sloggoth (130)
Regiment 2
Swampcalla Shaman with Pot-grot (110)
• Swamp Staff
Regiment 3
Swampboss Skumdrekk (220)
Hobgrot Slittaz (160)
• Reinforced
Regiment 4
Killaboss with Stab-grot (80)
Man-skewer Boltboyz (180)
• Reinforced
Monsta-killaz (110)
Monsta-killaz (110)
Faction Terrain
Skaregob Totem
Created with Warhammer Age of Sigmar: The App
App: 1.16.2 | Data: 305</t>
  </si>
  <si>
    <t>Team Shiny Magical Arrogant Aelven Bastards 1990/2000 pts
-----
Grand Alliance Order | Lumineth Realm-lords | Scinari Council
General's Handbook 2025-26
Drops: 2
Spell Lore - Lore of Prismatic Resonance
Manifestation Lore - Manifestations of Hysh
Battle Tactics Cards: Master The Paths and Scouting Force
-----
General's Regiment
Ellania and Ellathor, Eclipsian Warsages (280)
• General
Hurakan Spirit of the Wind (250)
Hurakan Windchargers (170)
Scourge of Ghyran The Light of Eltharion (250)
Vanari Auralan Wardens (140)
---
Regiment 1
Scinari Enlightener (180)
• Phoenix Stone
• Flawless Commander
Vanari Bladelords (280)
• Reinforced
Vanari Bladelords (280)
• Reinforced
Ydrilan Riverblades (160)
-----
Created with Warhammer Age of Sigmar: The App
App: v1.16.2 (1) | Data: v305</t>
  </si>
  <si>
    <t>Salt Smash III</t>
  </si>
  <si>
    <t>Australia</t>
  </si>
  <si>
    <t>Keep my wife's meat out your f*****g mouth 1990/2000 pts
Ogor Mawtribes
Mawpath Menaces
General's Handbook 2025-26
Drops: 3
Spell Lore - Lore of Maw-magic
Prayer Lore - Everwinter Prayers
Manifestation Lore - Aetherwrought Machineries
Battle Tactic Cards: Wrathful Cycles, Restless Energy
General's Regiment
Butcher (150)
• General
• Mage-swallower
• Gruesome Trophies
Ironguts (480)
• Reinforced
Ogor Gluttons (460)
• Reinforced
Scourge of Ghyran Ironblaster (170)
Regiment 1
Slaughtermaster (140)
Gnoblars (110)
Gnoblars (110)
Gorger Mawpack (240)
Regiment 2
Bloodpelt Hunter (130)
• Touched by the Everwinter
Faction Terrain
Mawpit</t>
  </si>
  <si>
    <t>Faith, Steel and Gunpowder 2000/2000 pts
Cities of Sigmar
Veteran Cannoneers
General's Handbook 2025-26
Drops: 5
Spell Lore - Spells of the Collegiate Arcane
Prayer Lore - Scriptures of Sigmar
Manifestation Lore - Twilit Sorceries
Battle Tactic Cards: Wrathful Cycles, Scouting Force
General's Regiment
Freeguild Marshal and Relic Envoy (90)
• General
• Brazier of Holy Flame
• 1x Duelling Pistols and Silvered Shortsword
Freeguild Cavaliers (300)
• Reinforced
Freeguild Command Corps (140)
Freeguild Command Corps (140)
Freeguild Command Corps (140)
Regiment 1
Callis and Toll (210)
Toll's Companions (0)
Regiment 2
Battlemage (90)
Regiment 3
Scourge of Ghyran Pontifex Zenestra, Matriarch of the Great Wheel (250)
Wildercorps Hunters (100)
Wildercorps Hunters (100)
Regiment 4
Fusil-Major on Ogor Warhulk (140)
• Cosmopolitan Leader
Ironweld Great Cannon (100)
Ironweld Great Cannon (100)
Ironweld Great Cannon (100)
Created with Warhammer Age of Sigmar: The App
App: 1.16.2 | Data: 305</t>
  </si>
  <si>
    <t>Vyperic Guard 2000/2000 pts
Daughters of Khaine
Scáthcoven
General's Handbook 2025-26
Drops: 2
Spell Lore - Lore of Shadows
Manifestation Lore - Manifestations of Khaine
Battle Tactic Cards: Intercept and Recover, Master The Paths
General's Regiment
Morathi-Khaine (760)
• General
Blood Stalkers (280)
• Reinforced
Melusai Ironscale (160)
• Zealous Orator
The Shadow Queen (0)
Regiment 1
Bloodwrack Medusa (160)
• Sevenfold Shadow
Blood Sisters (280)
• Reinforced
Blood Sisters (280)
• Reinforced
Khinerai Lifetakers (80)
Created with Warhammer Age of Sigmar: The App
App: 1.16.2 | Data: 305</t>
  </si>
  <si>
    <t>Pui Hin Ho</t>
  </si>
  <si>
    <t>SOG 2000/2000 pts
-----
Grand Alliance Chaos | Slaves to Darkness | Champions of Chaos
General's Handbook 2025-26
Drops: 2
Spell Lore - Lore of the Damned
Manifestation Lore - Forbidden Power (20 Points)
Battle Tactics Cards: Intercept and Recover and Master The Paths
-----
General's Regiment
Chaos Lord on Daemonic Mount (140)
• General
• Deathmonger
Chaos Knights (500)
• Reinforced
• The Dread Banner
Chaos Knights (500)
• Reinforced
Chaos Legionnaires (80)
Chaos Lord on Daemonic Mount (140)
---
Regiment 1
Chaos Sorcerer Lord (120)
Chaos Lord (100)
• Head of the Unworthy
Chaos Warriors (400)
• Reinforced
-----
Faction Terrain
Nexus Chaotica
-----
Created with Warhammer Age of Sigmar: The App
App: v1.16.0 (3) | Data: v301</t>
  </si>
  <si>
    <t xml:space="preserve">Squig herds swarm 2000/2000 pts
Gloomspite Gitz
Squigalanche
General's Handbook 2025-26
Drops: 3
Spell Lore - Lore of the Clammy Dank
Manifestation Lore - Dank Manifestations
Battle Tactic Cards: Wrathful Cycles, Attuned to Ghyran
General's Regiment
Squigboss with Gnasha-Squig (140)
• General
• Loontouched
Squig Herd (220)
• Reinforced
Squig Herd (220)
• Reinforced
Squig Herd (220)
• Reinforced
Squig Herd (220)
• Reinforced
Regiment 1
Droggz Da Sunchompa (180)
Doom Diver Catapult (160)
Snarlpack Cavalry (200)
• Reinforced
Regiment 2
Fungoid Cave-Shaman (100)
• Backstabber's Blade
Moonclan Stabbas (120)
Scourge of Ghyran Loonsmasha Fanatics (220)
• Reinforced
Faction Terrain
Bad Moon Loonshrine
Created with Warhammer Age of Sigmar: The App
App: 1.16.2 | Data: 305
</t>
  </si>
  <si>
    <t>Soggy Saos 2000/2000 pts
Orruk Warclans | Kruleboyz
Swamphorde Bullies
General's Handbook 2025-26
Drops: 4
Spell Lore - Lore of the Swamp
Manifestation Lore - Manifestations of Gorkamorka
Battle Tactic Cards: Scouting Force, Restless Energy
General's Regiment
Killaboss on Corpse-rippa Vulcha (260)
• General
• Tough 'Un
• Slippery Skumbag
Gutrippaz (300)
• Reinforced
Marshcrawla Sloggoth (130)
Regiment 1
Scourge of Ghyran Killaboss on Great Gnashtoof (160)
Gutrippaz (300)
• Reinforced
Monsta-killaz (110)
Monsta-killaz (110)
Regiment 2
Swampcalla Shaman with Pot-grot (110)
• Swamp Staff
Man-skewer Boltboyz (90)
Man-skewer Boltboyz (90)
Man-skewer Boltboyz (90)
Regiment 3
Scourge of Ghyran Swampboss Skumdrekk (250)
Regiment 4
Faction Terrain
Skaregob
App: 1.16.2 | Data: 305</t>
  </si>
  <si>
    <t>Boner boy and friends 1970/2000 pts
Nighthaunt
Death Stalkers
General's Handbook 2025-26
Drops: 2
Spell Lore - Lore of the Underworlds
Manifestation Lore - Morbid Conjuration
Battle Tactic Cards: Restless Energy, Intercept and Recover
General's Regiment
Nagash, Supreme Lord of the Undead (840)
• General
Bladegheist Revenants (360)
• Reinforced
Hexwraiths (400)
• Reinforced
Tomb Banshee (170)
• Ruler of the Spectral Hosts
• Lightshard of the Harvest Moon
Regiment 1
Awlrach the Drowner (170)
Faction Terrain
Nexus of Grief
Created with Warhammer Age of Sigmar: The App
App: 1.16.2 | Data: 305</t>
  </si>
  <si>
    <t xml:space="preserve">Air Miners 2000/2000
Kharadron Overlords
Aether-runners
General's Handbook 2025-26
Drops: 2
Battle Tactic Cards: Intercept and Recover, Master The Paths
General's Regiment
Arkanaut Admiral (150)
• General
• Cunning Fleetmaster
Aetheric Navigator (130)
Arkanaut Company (90)
• 1x Aethermatic Volley Gun
• 1x Light Skyhook
• 1x Skypike
Arkanaut Ironclad (460)
• 1x Great Sky Cannon
Grundstok Thunderers (260)
• Reinforced
• 4x Grundstok Mortar or Aethercannon
• 4x Aetheric Fumigator or Decksweeper
Regiment 1
Endrinmaster with Dirigible Suit (150)
• Voidstone Orb
Arkanaut Frigate (300)
• Zonbarcorp 'Dealbreaker' Battle Ram
• 1x Heavy Sky Cannon
Endrinriggers (220)
• Reinforced
Skywardens (240)
• Reinforced
</t>
  </si>
  <si>
    <t>Blood 4 the Blood God 1980/2000 pts
-----
Grand Alliance Chaos | Blades of Khorne | Murder Host
General's Handbook 2025-26
Drops: 5
Prayer Lore - Blood Blesssings of Khorne
Manifestation Lore - Judgements of Khorne
Battle Tactics Cards: Master The Paths and Wrathful Cycles
-----
General's Regiment
Skullmaster, Herald of Khorne (130)
• General
Scourge of Ghyran Bloodcrushers (180)
---
Regiment 1
Bloodmaster, Herald of Khorne (120)
Bloodletters (200)
---
Regiment 2
Wrath of Khorne Bloodthirster (400)
• Favoured of Khorne
Flesh Hounds (110)
Flesh Hounds (110)
---
Regiment 3
Skulltaker (130)
Bloodletters (200)
---
Regiment 4
Herald of Khorne on Blood Throne (200)
• Collar of Contempt
Bloodletters (200)
-----
Faction Terrain
Skull Altar
-----
Created with Warhammer Age of Sigmar: The App
App: v1.16.2 (1) | Data: v305</t>
  </si>
  <si>
    <t>Fire cunts 1980/2000 pts
-----
Grand Alliance Order | Fyreslayers | Scales of Vulcatrix General's Handbook 2025-26
Drops: 4
Prayer Lore - Vulkyn Gifts
Manifestation Lore - Magmic Invocations
Battle Tactics Cards: Attuned to Ghyran and Intercept and Recover
-----
General's Regiment
Auric Runefather on Magmadroth (320)
• General
• Thickened Scales
• Droth-helm
Battlesmith (100)
Scourge of Ghyran Auric Runeson on Magmadroth (310) Vulkyn Flameseekers (160) Vulkyn Flameseekers (160)
---
Regiment 1
Scourge of Ghyran Auric Runeson on Magmadroth (310) Grimhold Exile (110)
---
Regiment 2
Auric Runemaster (200)
• Ash-beard
---
Regiment 3
Scourge of Ghyran Auric Runeson on Magmadroth (310)
-----
Faction Terrain
Magmic Battleforge
-----
Created with Warhammer Age of Sigmar: The App
App: v1.16.2 (1) | Data: v305</t>
  </si>
  <si>
    <t>Keanu Virtu</t>
  </si>
  <si>
    <t>Nurgle 1980/2000 pts
-----
Grand Alliance Chaos | Maggotkin of Nurgle | Tallyband of Nurgle
General's Handbook 2025-26
Drops: 3
Spell Lore - Lore of Malignance
Manifestation Lore - Primal Energy (20 Points)
Battle Tactics Cards: Attuned to Ghyran and Wrathful Cycles
-----
General's Regiment
The Glottkin (510)
• General
Lord of Blights (160)
• Gift of Febrile Frenzy
• The Witherstave
Putrid Blightkings (380)
• Reinforced
Putrid Blightkings (380)
• Reinforced
---
Regiment 1
Rotbringer Sorcerer (120)
---
Regiment 2
Horticulous Slimux (150)
Beasts of Nurgle (130)
Beasts of Nurgle (130)
-----
Faction Terrain
Feculent Gnarlmaw
-----
Created with Warhammer Age of Sigmar: The App
App: v1.16.2 (1) | Data: v305</t>
  </si>
  <si>
    <t>Salt smash rats 2000/2000 pts
Skaven
Gathering of the Clans
General's Handbook 2025-26
Drops: 3
Spell Lore : Lore of Ruin
Manifestation Lore : Manifestation of Doom
Battle tactic: scouting force, wrathful cycles
General's Regiment
Thanquol on Boneripper (360)
• General
Hell Pit Abomination (200)
Stormfiends (250)
• 1x Grinderfists
• 1x Doomflayer Gauntlets
• 1x Clubbing Blows and Warpfire Projectors
Stormfiends (250)
• 1x Ratling Cannons and Clubbing Blows
• 1x Shock Gauntlets
• 1x Windlaunchers and Clubbing Blows
Regiment 1
Clawlord (70)
• Warpstone Charm
• Devious Underling
Clanrats (150)
Clanrats (150)
Stormvermin (240)
• Reinforced
Regiment 2
Warlock Engineer (110)
Doom-Flayers (110)
Doom-Flayers (110)
Faction Terrain
Gnawhole
Created with Warhammer Age of Sigmar: The App
App: 1.16.2 | Data: 305</t>
  </si>
  <si>
    <t>Warriors, come out to play....... 2000/2000 pts
Slaves to Darkness
Godswrath Warband
General's Handbook 2025-26
Drops: 2
Spell Lore - Lore of the Damned
Manifestation Lore - Aetherwrought Machineries
Battle Tactic Cards: Intercept and Recover, Wrathful Cycles
General's Regiment
Be'lakor, the Dark Master (460)
• General
Chaos Chosen (560)
• Reinforced
• The Dread Banner
Chaos Knights (250)
Chaos Warriors (200)
Varanguard (340)
Regiment 1
Chaos Sorcerer Lord (120)
• Infernal Puppet
• Deathmonger
Chaos Chariot (70)
• 1x Chaos War-flail
Faction Terrain
Nexus Chaotica</t>
  </si>
  <si>
    <t>Stormcast Eternals
Sentinels of the Bleak Citadels
[Master the Paths]
[Intercept and Recover]
[Lore of the Storm]
[Prayers of the Stormhosts]
[Aetherwrought Machineries]
Ionus Cryptborn, Warden of Lost Souls (400)
[General]
- 3 x Annihilators (140)
- 6 x Vanguard-Raptors with Longstrike Crossbows (400)
- 3 x Stormcoven (210)
- 3 x Annihilators (140)
Yndrasta, the Celestial Spear (310)
- 1 x Knight-Vexillor (110)
[Beacon of Azyr]
[Intense Piety]
- 5 x Vigilors (140)
- 3 x Annihilators (140)
1990/2000pts
2 drops
Generated by Listbot 4.0</t>
  </si>
  <si>
    <t>Im not going to full send I promise !!! 1990/2000 pts
-----
Grand Alliance Death | Ossiarch Bonereapers | Kavalos Lance
General's Handbook 2025-26
Drops: 3
Spell Lore - Lore of Necrotheurgy
Manifestation Lore - Horrors of the Necropolis
Battle Tactics Cards: Attuned to Ghyran and Restless Energy
-----
General's Regiment
Mortisan Soulmason (150)
• General
• Lode of Saturation
• Diversionary Tactics
Morghast Archai (520)
• Reinforced
---
Regiment 1
Arch-Kavalos Zandtos (210)
Kavalos Deathriders (400)
• Reinforced
Kavalos Deathriders (200)
---
Regiment 2
Scourge of Ghyran Mortisan Boneshaper (120)
Mortek Guard (120)
Mortek Guard (120)
Teratic Cohort (150)
-----
Faction Terrain
Bone-tithe Nexus
-----
Created with Warhammer Age of Sigmar: The App
App: v1.16.0 (3) | Data: v301</t>
  </si>
  <si>
    <t>Hayden Tubner</t>
  </si>
  <si>
    <t>Living in the year 2025 2000/2000 pts
-----
Grand Alliance Chaos | Maggotkin of Nurgle | Plague Cyst
General's Handbook 2025-26
Drops: 4
Spell Lore - Lore of Malignance
Prayer Lore - Bendictions of Sickness
Manifestation Lore - Aetherwrought Machineries
Battle Tactics Cards: Intercept and Recover and Wrathful Cycles
-----
General's Regiment
Scourge of Ghyran Rotigus (430)
• General
Sloppity Bilepiper, Herald of Nurgle (100)
• Unctuous Preacher
---
Regiment 1
Orghotts Daemonspew (280)
Plague Drones (180)
---
Regiment 2
Harbinger of Decay (150)
• Rustfang
Putrid Blightkings (380)
• Reinforced
Putrid Blightkings (380)
• Reinforced
---
Regiment 3
Poxbringer, Herald of Nurgle (100)
-----
Faction Terrain
Feculent Gnarlmaw
-----
Created with Warhammer Age of Sigmar: The App
App: v1.16.2 (1) | Data: v305</t>
  </si>
  <si>
    <t>David Merxhushi</t>
  </si>
  <si>
    <t xml:space="preserve">Tournament_2025 1990/2000 pts
Daughters of Khaine
Scáthcoven
General's Handbook 2025-26
Drops: 2
Spell Lore - Lore of Shadows
Prayer Lore - Bloodshadow Rites
Manifestation Lore - Manifestations of Khaine
Battle Tactic Cards: Intercept and Recover, Restless Energy
General's Regiment
Morathi-Khaine (760)
• General
Blood Stalkers (280)
• Reinforced
Blood Stalkers (280)
• Reinforced
The Shadow Queen (0)
Witch Aelves with Bladed Bucklers (90)
Regiment 1
Melusai Ironscale (160)
Blood Sisters (280)
• Reinforced
Blood Sisters (140)
Created with Warhammer Age of Sigmar: The App
App: 1.16.2 | Data: 305
</t>
  </si>
  <si>
    <t>Paul Newton</t>
  </si>
  <si>
    <t xml:space="preserve">COMP 1 1980/2000 pts
Soulblight Gravelords
Bacchanal of Blood
General's Handbook 2025-26
Drops: 3
Spell Lore - Lore of Undeath
Manifestation Lore - Manifestations of the Grave
Battle Tactic Cards: Master The Paths, Scouting Force
General's Regiment
Vampire Lord on Nightmare Steed (190)
• General
• Terminus Clock
• A Wastrel and a Vagabond
Barrow Knights (210)
Blood Knights (220)
Blood Knights (220)
Regiment 1
Wight King on Skeleton Steed (220)
Barrow Guard (320)
• Reinforced
Dire Wolves (150)
Revenant Draconith (240)
Regiment 2
Sekhar, Fang of Nulahmia (210)
Created with Warhammer Age of Sigmar: The App
App: 1.16.2 | Data: 305
</t>
  </si>
  <si>
    <t>Lrl 2k Enlightened Teclis SS 2000/2000 pts
Lumineth Realm-lords
Vanari Battlehost
General's Handbook 2025-26
Drops: 3
Spell Lore - Lore of Hysh
Manifestation Lore - Krondspine Incarnate
Battle Tactic Cards: Intercept and Recover, Wrathful Cycles
General's Regiment
Archmage Teclis and Celennar, Spirit of Hysh (580)
• General
Scourge of Ghyran The Light of Eltharion (250)
Vanari Auralan Sentinels (150)
Vanari Auralan Wardens (280)
• Reinforced
Regiment 1
Ellania and Ellathor, Eclipsian Warsages (280)
Vanari Starshard Ballista (100)
Regiment 2
Scinari Enlightener (180)
• Martial Perfectionist
• Waystone
Vanari Bladelords (140)
Faction Terrain
Shrine Luminor (20 Points)
Created with Warhammer Age of Sigmar
: The App
App: 1.16.2 | Data: 305</t>
  </si>
  <si>
    <t xml:space="preserve">Age of Sigmar Grand Tournament- "Theatre of War II"
</t>
  </si>
  <si>
    <t>Surviving the Horrors of the Realms with Gunpowder and Faith 2000/2000 pts
Cities of Sigmar
Veteran Cannoneers
General's Handbook 2025-26
Drops: 5
Spell Lore - Spells of the Collegiate Arcane
Prayer Lore - Scriptures of Sigmar
Manifestation Lore - Forbidden Power
Battle Tactic Cards: Restless Energy, Master The Paths
General's Regiment
Freeguild Marshal and Relic Envoy (90)
• General
• Cosmopolitan Leader
• Brazier of Holy Flame
• 1x Heirloom Warhammer
Celestial Hurricanum (160)
Freeguild Cavaliers (300)
• Reinforced
Freeguild Cavaliers (300)
• Reinforced
Freeguild Command Corps (140)
Regiment 1
Fusil-Major on Ogor Warhulk (140)
Ironweld Great Cannon (100)
Ironweld Great Cannon (100)
Ironweld Great Cannon (100)
Regiment 2
Callis and Toll (210)
Toll's Companions (0)
Regiment 3
Scourge of Ghyran Pontifex Zenestra, Matriarch of the Great Wheel (250)
Regiment 4
Battlemage (90)
Created with Warhammer Age of Sigmar: The App
App: 1.16.2 | Data: 305</t>
  </si>
  <si>
    <t>Belabanos’ Babes
2000/2000 pts
-----
Grand Alliance Order | Sylvaneth | Wargrove of the Burgeoning
General's Handbook 2025-26
Drops: 3
Spell Lore - Lore of the Deepwood
Manifestation Lore - Manifestations of the Deepwood
Battle Tactics Cards: Intercept and Recover and Scouting Force
-----
General's Regiment
The Lady of Vines (250)
• General
Gossamid Archers (120)
Scourge of Ghyran Revenant Seekers (230)
Tree-Revenants (100)
---
Regiment 1
Belthanos, First Thorn of Kurnoth (350)
Kurnoth Hunters with Kurnoth Greatswords (440)
• Reinforced
Kurnoth Hunters with Kurnoth Scythes (400)
• Reinforced
---
Regiment 2
Branchwych (110)
• Warsinger
• Acorn of the Ages
-----
Faction Terrain
Awakened Wyldwood
-----
Created with Warhammer Age of Sigmar: The App
App: v1.16.2 (1) | Data: v305</t>
  </si>
  <si>
    <t>Infinite Shark Glitch 🦈 1990/2000 pts
Idoneth Deepkin
Ethersea Predators
General's Handbook 2025-26
Drops: 2
Battle Tactic Cards: Scouting Force, Master The Paths
General's Regiment
Eidolon of Mathlann, Aspect of the Storm (360)
• General
• Ancient Pride
• Armour of the Cythai
Akhelian Allopex (160)
• 1x Razorshell Harpoon
Akhelian Allopex (160)
• 1x Razorshell Harpoon
Akhelian Allopex (160)
• 1x Razorshell Harpoon
Akhelian Allopex (160)
• 1x Razorshell Harpoon
Regiment 1
Akhelian King (160)
Akhelian Leviadon (490)
Akhelian Morrsarr Guard (340)
• Reinforced
Faction Terrain
Gloomtide Shipwreck
Created with Warhammer Age of Sigmar: The App
App: 1.16.2 | Data: 305</t>
  </si>
  <si>
    <t>Ya Fightz Last 1980/2000 pts
-----
Orruk Warclans | Kruleboyz | Swamphorde Bullies
General's Handbook 2025-26
Drops: 5
Spell Lore - Lore of the Swamp
Manifestation Lore - Manifestations of Gorkamorka
Battle Tactics Cards: Attuned to Ghyran and Master The Paths
-----
General's Regiment
Swampcalla Shaman with Pot-grot (110)
• General
• Swamp Staff
Man-skewer Boltboyz (180)
• Reinforced
Man-skewer Boltboyz (180)
• Reinforced
---
Regiment 1
Snatchaboss on Sludgeraker Beast (220)
• Tough 'Un
Gutrippaz (300)
• Reinforced
---
Regiment 2
Breaka-boss on Mirebrute Troggoth (200)
Monsta-killaz (110)
---
Regiment 3
Killaboss on Corpse-rippa Vulcha (260)
• Slippery Skumbag
-----
Regiments of Renown
Da Hurtlin' Hogz (420)
Tuskboss on Maw-grunta
Maw-grunta Gougers
-----
Faction Terrain
Skaregob Totem
-----
Created with Warhammer Age of Sigmar: The App
App: v1.16.2 (1) | Data: v305</t>
  </si>
  <si>
    <t>Must be the season of the witch.
Daughters of Khaine
Arena Veterans
[Scouting Force]
[Master the Paths]
[Lore of Shadows]
[Bloodshadow Rites]
[Manifestations of Khaine]
Bloodwrack Shrine [SoG] (230)
- 9 x Khainite Shadowstalkers (110)
- 9 x Khainite Shadowstalkers (110)
- 9 x Khainite Shadowstalkers (110)
Krethusa the Croneseer [SoG] (240)
[General]
- 20 x Witch Aelves with Paired Sciansá (220)
- 20 x Witch Aelves with Paired Sciansá (220)
Slaughter Queen on Cauldron of Blood (320)
[Khainite Pendant]
[Zealous Orator]
- 20 x Sisters of Slaughter with Bladed Bucklers (220)
- 20 x Sisters of Slaughter with Bladed Bucklers (220)
2000/2000pts
3 drops
Generated by Listbot 4.0</t>
  </si>
  <si>
    <t>Catch-a-ride 2000/2000 pts
Kharadron Overlords
Aether-runners
General's Handbook 2025-26
Drops: 2
Battle Tactic Cards: Restless Energy, Scouting Force
General's Regiment
Brokk Grungsson, Lord-Magnate of Barak-Nar (260)
• General
Arkanaut Company (90)
Arkanaut Frigate (300)
• Zonbarcorp 'Dealbreaker' Battle Ram
• 1x Heavy Sky Cannon
Endrinriggers (220)
• Reinforced
Skywardens (240)
• Reinforced
Regiment 1
Aetheric Navigator (130)
• Endrinmaestro
• Celestium Burst-grenade
Arkanaut Frigate (300)
• 1x Heavy Sky Cannon
Endrinriggers (220)
• Reinforced
Skywardens (240)
• Reinforced
Created with Warhammer Age of Sigmar: The App
App: 1.16.2 | Data: 305</t>
  </si>
  <si>
    <t>Something about ghosts and skeletons. 1990/2000 pts
-----
Grand Alliance Death | Nighthaunt | Vanishing Phantasms
General's Handbook 2025-26
Drops: 2
Spell Lore - Lore of the Underworlds
Manifestation Lore - Forbidden Power (20 Points)
Battle Tactics Cards: Restless Energy and Scouting Force
-----
General's Regiment
Guardian of Souls (150)
• General
Chainrasps (180)
• Reinforced
Myrmourn Banshees (240)
• Reinforced
Myrmourn Banshees (240)
• Reinforced
Myrmourn Banshees (240)
• Reinforced
---
Regiment 1
Knight of Shrouds on Ethereal Steed (170)
• Cloaked in Shadow
• Tombstone of the Penitent
Dreadblade Harrows (340)
• Reinforced
Scourge of Ghyran Black Coach (280)
Spirit Hosts (130)
-----
Faction Terrain
Nexus of Grief
-----</t>
  </si>
  <si>
    <t>The Waltzing Dead 1940/2000 pts
-----
Grand Alliance Death | Soulblight Gravelords | Bacchanal of Blood
General's Handbook 2025-26
Drops: 2
Spell Lore - Lore of Undeath
Manifestation Lore - Krondspine Incarnate (20 Points)
Battle Tactics Cards: Restless Energy and Scouting Force
-----
General's Regiment
Vengorian Lord (220)
• General
• Shard of Night
• Frightening Vitality
Blood Knights (220)
Blood Knights (220)
Vargheists (120)
Wight Lord on Skeletal Steed (120)
---
Regiment 1
Blades of the Hollow King (290)
Barrow Guard (320)
• Reinforced
Barrow Knights (210)
Deathrattle Skeletons (200)
• Reinforced
-----
Faction Terrain
Cursed Sepulchre
-----
Created with Warhammer Age of Sigmar: The App
App: v1.16.2 (1) | Data: v305</t>
  </si>
  <si>
    <t>Big bird and the boys 1990/2000 pts
Stormcast Eternals
Sentinels of the Bleak Citadels
General's Handbook 2025-26
Drops: 2
Spell Lore - Lore of the Storm
Prayer Lore - Prayers of the Stormhosts
Manifestation Lore - Primal Energy
Battle Tactic Cards: Intercept and Recover, Master The Paths
General's Regiment
Scourge of Ghyran Iridan the Witness (320)
• General
Lord-Terminos (170)
• Quicksilver Draught
• Envoy of the Heavens
Prosecutors (300)
• Reinforced
Reclusians (280)
• Reinforced
Vanguard-Raptors with Longstrike Crossbows (400)
• Reinforced
Regiment 1
Lord-Relictor (130)
Stormcoven (210)
Vigilors (140)
Faction Terrain
Stormreach Portal (20 Points)
Created with Warhammer Age of Sigmar: The App
App: 1.16.2 | Data: 305</t>
  </si>
  <si>
    <t>Testing 1970/2000 pts
Soulblight Gravelords
Deathmarch
General's Handbook 2025-26
Drops: 3
Spell Lore - Lore of Undeath
Manifestation Lore - Manifestations of the Grave
Battle Tactic Cards: Attuned to Ghyran, Master The Paths
General's Regiment
Blades of the Hollow King (290)
• General
Barrow Guard (320)
• Reinforced
Deathrattle Skeletons (200)
• Reinforced
Regiment 1
Wight King on Skeleton Steed (220)
• Terminus Clock
Barrow Knights (420)
• Reinforced
Regiment 2
Vengorian Lord (220)
• Frightening Vitality
Dire Wolves (150)
Dire Wolves (150)
Faction Terrain
Cursed Sepulchre
Created with Warhammer Age of Sigmar: The App
App: 1.16.2 | Data: 305</t>
  </si>
  <si>
    <t>Orcs 1990/2000 pts
-----
Orruk Warclans | Ironjawz | Weirdfist
General's Handbook 2025-26
Drops: 4
Spell Lore - Lore of the Weird
Prayer Lore - Warbeats
Manifestation Lore - Manifestations of Gorkamorka
Battle Tactics Cards: Intercept and Recover and Restless Energy
-----
General's Regiment
Weirdnob Shaman (120)
• General
Ardboyz (360)
• Reinforced
---
Regiment 1
Warchanter (120)
Ardboyz (360)
• Reinforced
---
Regiment 2
Tuskboss on Maw-grunta (240)
Ardboy Big Boss (120)
Maw-grunta Gougers (190)
---
Regiment 3
Ardboy Big Boss (120)
Ardboyz (360)
• Reinforced
-----
Faction Terrain
Bossrokk Tower
-----
Created with Warhammer Age of Sigmar: The App
App: v1.16.2 (1) | Data: v305</t>
  </si>
  <si>
    <t>Nighthaunt 2000/2000 pts
Nighthaunt
Vanishing Phantasms
General's Handbook 2025-26
Drops: 2
Spell Lore - Lore of the Underworlds
Manifestation Lore - Primal Energy
Battle Tactic Cards: Restless Energy, Scouting Force
General's Regiment
Cairn Wraith (150)
• General
• Cloaked in Shadow
• Lightshard of the Harvest Moon
Craventhrone Guard (100)
Glaivewraith Stalkers (160)
• Reinforced
Grimghast Reapers (300)
• Reinforced
Grimghast Reapers (300)
• Reinforced
Regiment 1
Reikenor the Grimhailer (240)
Dreadblade Harrows (170)
Scourge of Ghyran Black Coach (280)
Scourge of Ghyran Black Coach (280)
Regiment 2
Faction Terrain
Nexus of Grief
Created with Warhammer Age of Sigmar: The App
App: 1.16.2 | Data: 305</t>
  </si>
  <si>
    <t>Skaven 4 1990/2000 pts
-----
Grand Alliance Chaos | Skaven | Claw-horde
General's Handbook 2025-26
Drops: 2
Spell Lore - Lore of Ruin
Prayer Lore - Noxious Prayers
Manifestation Lore - Manifestations of Doom
Battle Tactics Cards: Intercept and Recover and Restless Energy
-----
General's Regiment
Scourge of Ghyran Grey Seer on Screaming Bell (310)
• General
Acolyte Globadiers (90)
Clanrats (300)
• Reinforced
Clanrats (300)
• Reinforced
Doom-Flayers (220)
• Reinforced
---
Regiment 1
Verminlord Deceiver (390)
• Foulhide
• Scurry Away
Hell Pit Abomination (200)
Warpvolt Scourgers (180)
-----
Faction Terrain
Gnawhole
-----
Created with Warhammer Age of Sigmar: The App
App: v1.16.2 (1) | Data: v305</t>
  </si>
  <si>
    <t>Theatre of War 1950/2000 pts
Lumineth Realm-lords
Vanari Battlehost
General's Handbook 2025-26
Drops: 4
Spell Lore - Lore of Hysh
Manifestation Lore - Morbid Conjuration
Battle Tactic Cards: Master The Paths, Intercept and Recover
General's Regiment
Ellania and Ellathor, Eclipsian Warsages (280)
• General
Alarith Stoneguard (240)
• Reinforced
Vanari Auralan Sentinels (300)
• Reinforced
Vanari Dawnriders (230)
Regiment 1
Scinari Cathallar (90)
Regiment 2
Scinari Enlightener (180)
• Flawless Commander
Vanari Bladelords (280)
• Reinforced
Ydrilan Riverblades (160)
Regiment 3
Scinari Loreseeker (140)
• Waystone
Faction Terrain
Shrine Luminor (20 Points)
Created with Warhammer Age of Sigmar: The App
App: 1.16.2 | Data: 305</t>
  </si>
  <si>
    <t>Restless Reconnaissance 1990/2000 pts
Seraphon
Sunclaw Starhost
General's Handbook 2025-26
Drops: 2
Spell Lore - Lore of Celestial Manipulation
Manifestation Lore - Twilit Sorceries
Battle Tactic Cards: Scouting Force, Restless Energy
General's Regiment
Slann Starmaster (300)
• General
• Coatl Familiar
Aggradon Lancers (440)
• Reinforced
Aggradon Lancers (220)
Hunters of Huanchi with Dartpipes (80)
Hunters of Huanchi with Dartpipes (80)
Regiment 1
Saurus Scar-Veteran on Aggradon (170)
• Beastmaster
Aggradon Lancers (220)
Aggradon Lancers (220)
Aggradon Lancers (220)
Faction Terrain
Realmshaper Engine (20 Points)
Created with Warhammer Age of Sigmar: The App
App: 1.16.2 | Data: 305</t>
  </si>
  <si>
    <t>Ghyran IDK 2000/2000 pts
Idoneth Deepkin
Akhelian Beastmasters
General's Handbook 2025-26
Drops: 2
Spell Lore - Lore of the Deeps
Manifestation Lore - Aetherwrought Machineries
Battle Tactic Cards: Master The Paths, Intercept and Recover
General's Regiment
Eidolon of Mathlann, Aspect of the Storm (360)
• General
• Ancient Pride
• Armour of the Cythai
Akhelian Leviadon (490)
Akhelian Morrsarr Guard (340)
• Reinforced
Akhelian Morrsarr Guard (170)
Akhelian Morrsarr Guard (170)
Regiment 1
Isharann Soulscryer (110)
Namarti Reavers (130)
Namarti Reavers (130)
Scourge of Ghyran Namarti Thralls (100)
Faction Terrain
Gloomtide Shipwreck
Created with Warhammer Age of Sigmar: The App
App: 1.16.2 | Data: 305</t>
  </si>
  <si>
    <t>Farewell, Mr, Tien 1990/2000 pts
-----
Grand Alliance Death | Flesh-eater Courts | Questing Courtiers
General's Handbook 2025-26
Drops: 2
Spell Lore - Lore of Madness
Prayer Lore - Rites of Delusion
Manifestation Lore - Manifested Insanity
Battle Tactics Cards: Master The Paths and Scouting Force
-----
General's Regiment
Ushoran, Mortarch of Delusion (460)
• General
Cryptguard (200)
• Reinforced
Cryptguard (200)
• Reinforced
Marrowscroll Herald (130)
---
Regiment 1
Scourge of Ghyran Abhorrant Gorewarden (140)
• Savage Beyond Reason
• The Grim Garland
Morbheg Knights (360)
• Reinforced
Morbheg Knights (360)
• Reinforced
Varghulf Courtier (140)
-----
Faction Terrain
Charnel Throne
-----
Created with Warhammer Age of Sigmar: The App
App: v1.16.2 (1) | Data: v305</t>
  </si>
  <si>
    <t>Big boy 2000/2000 pts
-----
Grand Alliance Order | Stormcast Eternals | Sentinels of the Bleak Citadels
General's Handbook 2025-26
Drops: 3
Battle Tactics Cards: Master The Paths and Scouting Force
-----
General's Regiment
Ionus Cryptborn, Warden of Lost Souls (400)
• General
Reclusians (280)
• Reinforced
Vigilors (280)
• Reinforced
---
Regiment 1
Lord-Vigilant on Gryph-Stalker (150)
• Quicksilver Draught
Knight-Vexillor (130)
• Envoy of the Heavens
Prosecutors (300)
• Reinforced
---
Regiment 2
Knight-Arcanum (120)
Liberators (100)
Vanquishers (220)
• Reinforced
-----
Faction Terrain
Stormreach Portal (20)
-----
Created with Warhammer Age of Sigmar: The App
App: v1.16.2 (1) | Data: v305</t>
  </si>
  <si>
    <t>CROSSROADS CARNAGE 2025</t>
  </si>
  <si>
    <t>List 1990/2000 pts
-----
Grand Alliance Destruction | Sons of Behemat | Manskittle Mob
General's Handbook 2025-26
Drops: 4
Manifestation Lore - Aetherwrought Machineries
Battle Tactics Cards: Intercept and Recover and Restless Energy
-----
General's Regiment
Gatebreaker Mega-Gargant (500)
• General
• Mantle of Tusk and Horns
---
Regiment 1
Gatebreaker Mega-Gargant (500)
• Furious Temper
---
Regiment 2
Gatebreaker Mega-Gargant (500)
-----
Regiments of Renown
Braggit's Bottle-Snatchaz (490)
Rabble-Rowza
Gobbapalooza
Squig Herd
Squig Hoppers
-----
Created with Warhammer Age of Sigmar: The App
App: v1.16.2 (1) | Data: v305</t>
  </si>
  <si>
    <t>The Cannon Man Can 2000/2000 pts
Cities of Sigmar
Veteran Cannoneers
General's Handbook 2025-26
Drops: 5
Spell Lore - Spells of the Collegiate Arcane
Prayer Lore - Scriptures of Sigmar
Manifestation Lore - Twilit Sorceries
Battle Tactic Cards: Intercept and Recover, Master The Paths
General's Regiment
Freeguild Marshal and Relic Envoy (90)
• General
• Cosmopolitan Leader
• Brazier of Holy Flame
• 1x Heirloom Warhammer
Freeguild Command Corps (140)
Freeguild Steelhelms (80)
Wildercorps Hunters (100)
Regiment 1
Fusil-Major on Ogor Warhulk (140)
Ironweld Great Cannon (100)
Ironweld Great Cannon (100)
Ironweld Great Cannon (100)
Regiment 2
Scourge of Ghyran Pontifex Zenestra, Matriarch of the Great Wheel (250)
Freeguild Cavaliers (300)
• Reinforced
Freeguild Cavaliers (300)
• Reinforced
Regiment 3
Callis and Toll (210)
Toll's Companions (0)
Regiment 4
Battlemage (90)
Created with Warhammer Age of Sigmar: The App
App: 1.16.2 | Data: 305</t>
  </si>
  <si>
    <t>This is why nobody wants to play me, typical aelf bullshit 1990/2000 pts
-----
Grand Alliance Order | Lumineth Realm-lords | Scinari Council
General's Handbook 2025-26
Drops: 4
Spell Lore - Lore of Prismatic Resonance
Manifestation Lore - Forbidden Power (20 Points)
Battle Tactics Cards: Intercept and Recover and Wrathful Cycles
-----
General's Regiment
Ellania and Ellathor, Eclipsian Warsages (280)
• General
Scourge of Ghyran The Light of Eltharion (250)
Vanari Auralan Sentinels (300)
• Reinforced
---
Regiment 1
Scinari Enlightener (200)
• Silver Wand
• Flawless Commander
Vanari Bladelords (280)
• Reinforced
Vanari Bladelords (280)
• Reinforced
---
Regiment 2
Scinari Cathallar (90)
-----
Regiments of Renown
Saviours of Cinderfall (270)
Callis and Toll
Toll's Companions
-----
Faction Terrain
Shrine Luminor (20)
-----
Created with Warhammer Age of Sigmar: The App
App: v1.16.2 (1) | Data: v305</t>
  </si>
  <si>
    <t>Elfs 1990/2000 pts
Daughters of Khaine
Coven Zealots
General's Handbook 2025-26
Drops: 3
Spell Lore - Lore of Shadows
Prayer Lore - Bloodshadow Rites
Manifestation Lore - Manifestations of Khaine
Battle Tactic Cards: Master The Paths, Scouting Force
General's Regiment
Slaughter Queen on Cauldron of Blood (320)
• General
• Zealous Orator
• Khainite Pendant
Khainite Shadowstalkers (110)
Sisters of Slaughter with Bladed Bucklers (220)
• Reinforced
Sisters of Slaughter with Bladed Bucklers (220)
• Reinforced
Regiment 1
Scourge of Ghyran Krethusa the Croneseer (240)
Witch Aelves with Paired Sciansá (220)
• Reinforced
Witch Aelves with Paired Sciansá (220)
• Reinforced
Regiment 2
Hag Queen (140)
Doomfire Warlocks (150)
Doomfire Warlocks (150)
Created with Warhammer Age of Sigmar: The App
App: 1.16.2 | Data: 305</t>
  </si>
  <si>
    <t>Tori Griffin</t>
  </si>
  <si>
    <t>For whom the bell tolls 1970/2000 pts
-----
Grand Alliance Chaos | Skaven | Fleshmeld Menagerie
General's Handbook 2025-26
Drops: 2
Spell Lore - Lore of Ruin
Prayer Lore - Noxious Prayers
Manifestation Lore - Manifestations of Doom
Battle Tactics Cards: Intercept and Recover and Scouting Force
-----
General's Regiment
Thanquol on Boneripper (360)
• General
Rat Ogors (280)
• Reinforced
Rat Ogors (280)
• Reinforced
Rat Ogors (140)
Rat Ogors (140)
---
Regiment 1
Scourge of Ghyran Grey Seer on Screaming Bell (310)
• Foulhide
Master Moulder (80)
• Devious Underling
Plaguepack (140)
Scourge of Ghyran Brood Terror (240)
-----
Faction Terrain
Gnawhole
-----
Created with Warhammer Age of Sigmar: The App
App: v1.16.2 (1) | Data: v305</t>
  </si>
  <si>
    <t>Michael Rasuch</t>
  </si>
  <si>
    <t>Khorne deamon prince 2000/2000 pts
Blades of Khorne
Khornate Legion
General's Handbook 2025-26
Drops: 5
Prayer Lore - Gifts of the Blood God
Manifestation Lore - Judgements of Khorne
Battle Tactic Cards: Restless Energy, Wrathful Cycles
General's Regiment
Mighty Lord of Khorne (130)
• General
Aspiring Deathbringer (80)
Aspiring Deathbringer (80)
Bloodsecrator (130)
Exalted Deathbringer (100)
Regiment 1
Realmgore Ritualist (130)
Wrathmongers (260)
• Reinforced
Wrathmongers (130)
Regiment 2
Skarr Bloodwrath (140)
Blood Warriors (440)
• Reinforced
Regiment 3
Bloodmaster, Herald of Khorne (120)
Faction Terrain
Skull Altar
Regiments of Renown
Godmarked Ascendant (260)
Daemon Prince
• Favoured of Khorne
• Ar'gath, The King of Blades
• 1x Trophy Rack
Created with Warhammer Age of Sigmar: The App
App: 1.16.2 | Data: 305</t>
  </si>
  <si>
    <t>Skaven
Gathering of the Clans
[Scouting Force]
[Restless Energy]
[Lore of Ruin]
[Manifestations of Doom]
Grey Seer on Screaming Bell [SoG] (310)
[General]
- 20 x Clanrats (150)
- 20 x Clanrats (150)
- 20 x Clanrats (150)
Deathmaster (100)
[Devious Underling]
Deathmaster (100)
Deathmaster (100)
Deathmaster (100)
Deathmaster (100)
Deathmaster (100)
Deathmaster (100)
Deathmaster (100)
Deathmaster (100)
Verminlord Warpseer (320)
[Foulhide]
Gnawhole
1980/2000pts
11 drops
Generated by Listbot 4.0</t>
  </si>
  <si>
    <t>Skaven! 2000/2000 pts
Skaven
Envoys of the Deepengnaw
General's Handbook 2025-26
Drops: 3
Spell Lore - Lore of Ruin
Prayer Lore - Noxious Prayers
Manifestation Lore - Manifestations of Doom
Battle Tactic Cards: Master The Paths, Intercept and Recover
General's Regiment
Vizzik Skour, Prophet of the Horned Rat (380)
• General
Clanrats (300)
• Reinforced
Doom-Flayers (220)
• Reinforced
Regiment 1
Scourge of Ghyran Grey Seer on Screaming Bell (310)
• Warpstone Charm
• Devious Underling
Acolyte Globadiers (90)
Clanrats (300)
• Reinforced
Regiment 2
Grey Seer (120)
Warplock Jezzails (280)
• Reinforced
Regiment 3
Faction Terrain
Gnawhole
Created with Warhammer Age of Sigmar: The App
App: 1.16.2 | Data: 305</t>
  </si>
  <si>
    <t>My Allegiance is to the Republic, TO DEMOCRACY!!!!!!!! 2000/2000 pts
Gloomspite Gitz
Gloomspite Horde
General's Handbook 2025-26
Drops: 3
Spell Lore - Lore of Frazzlegit
Manifestation Lore - Primal Energy
Battle Tactic Cards: Intercept and Recover, Attuned to Ghyran
General's Regiment
Skragrott, the Loonking (230)
• General
Moonclan Stabbas (120)
Rockgut Troggoths (380)
• Reinforced
Rockgut Troggoths (190)
Rockgut Troggoths (190)
Regiment 1
Loonboss (110)
• Loontouched
Moonclan Stabbas (120)
Moonclan Stabbas (120)
Scourge of Ghyran Sporesplatta Fanatics (70)
Regiment 2
Fungoid Cave-Shaman (120)
• The Clammy Cowl
Scourge of Ghyran Loonsmasha Fanatics (110)
Scourge of Ghyran Loonsmasha Fanatics (110)
Scourge of Ghyran Loonsmasha Fanatics (110)
Faction Terrain
Bad Moon Loonshrine</t>
  </si>
  <si>
    <t>Nurgle Guns 2000/2000 pts
-----
Grand Alliance Chaos | Maggotkin of Nurgle | Tallyband of Nurgle
General's Handbook 2025-26
Drops: 4
Spell Lore - Lore of Malignance
Prayer Lore - Bendictions of Sickness
Manifestation Lore - Twilit Sorceries
Battle Tactics Cards: Attuned to Ghyran and Master The Paths
-----
General's Regiment
Scourge of Ghyran Rotigus (430)
• General
Plaguebearers (280)
• Reinforced
Plaguebearers (140)
Plaguebearers (140)
---
Regiment 1
Harbinger of Decay (170)
• The Witherstave
---
Regiment 2
Sloppity Bilepiper, Herald of Nurgle (100)
• Unctuous Preacher
Plaguebearers (140)
Plaguebearers (140)
-----
Regiments of Renown
Volt-Klaw's Enginecoven (460)
Warlock Galvaneer
Ratling Warpblaster
Warpvolt Scourgers
-----
Faction Terrain
Feculent Gnarlmaw
-----
Created with Warhammer Age of Sigmar: The App
App: v1.16.2 (1) | Data: v305</t>
  </si>
  <si>
    <t>Vanishing 1990/2000 pts
Nighthaunt
Vanishing Phantasms
General's Handbook 2025-26
Drops: 4
Spell Lore - Lore of the Underworlds
Manifestation Lore - Morbid Conjuration
General's Regiment
Scourge of Ghyran Kurdoss Valentian, the Craven King (190)
• General
Myrmourn Banshees (120)
Myrmourn Banshees (120)
Scourge of Ghyran Black Coach (280)
Regiment 1
Cairn Wraith (150)
• Ruler of the Spectral Hosts
• Tombstone of the Penitent
Grimghast Reapers (300)
• Reinforced
Regiment 2
Cairn Wraith (130)
Grimghast Reapers (300)
• Reinforced
Regiment 3
Awlrach the Drowner (170)
Craventhrone Guard (200)
• Reinforced
Faction Terrain
Nexus of Grief
Created with Warhammer Age of Sigmar: The App
App: 1.16.2 | Data: 305</t>
  </si>
  <si>
    <t>Bacchanal of Blood 1970/2000 pts
-----
Grand Alliance Death | Soulblight Gravelords | Bacchanal of Blood
General's Handbook 2025-26
Drops: 2
Spell Lore - Lore of Undeath
Manifestation Lore - Manifestations of the Grave
Battle Tactics Cards: Intercept and Recover and Wrathful Cycles
-----
General's Regiment
Scourge of Ghyran Sekhar, Fang of Nulahmia (220)
• General
Barrow Knights (420)
• Reinforced
Vargheists (120)
Vargheists (120)
---
Regiment 1
Vengorian Lord (220)
Barrow Knights (210)
Blood Knights (440)
• Reinforced
Wight King on Skeleton Steed (220)
-----
Faction Terrain
Cursed Sepulchre
-----
Created with Warhammer Age of Sigmar: The App
App: v1.16.2 (1) | Data: v305</t>
  </si>
  <si>
    <t>AA: One crave case, an all you can eat room-temperature sushi buffet, two portions of spicy lamb vindalu (extra curry), half a raw onion sprinkled over 16 microwaved gas-station hot dogs, all washed down with a tall glass of Yoohoo found sitting outside and dated 2003 1990/2000 pts
Orruk Warclans | Kruleboyz
Swamphorde Bullies
General's Handbook 2025-26
Drops: 4
Spell Lore - Lore of the Swamp
Manifestation Lore - Manifestations of Gorkamorka
Battle Tactic Cards: Master The Paths, Restless Energy
General's Regiment
Killaboss on Corpse-rippa Vulcha (260)
• General
• Slippery Skumbag
• Sneaky 'Un
• Mork's Eye Pebble
Gutrippaz (300)
• Reinforced
Gutrippaz (300)
• Reinforced
Marshcrawla Sloggoth (130)
Monsta-killaz (110)
Regiment 1
Swampcalla Shaman with Pot-grot (110)
Monsta-killaz (110)
Regiment 2
Scourge of Ghyran Killaboss on Great Gnashtoof (160)
Man-skewer Boltboyz (180)
• Reinforced
Monsta-killaz (110)
Regiment 3
Swampcalla Shaman with Pot-grot (110)
Monsta-killaz (110)
Faction Terrain
Skaregob Totem</t>
  </si>
  <si>
    <t>In a fantasy world where you can be anything, we decided to be old trees with creaking knees.
2000/2000 pts
-----
Grand Alliance Order | Sylvaneth | Wargrove of Everdusk
Drops: 4
Spell Lore - Lore of the Deepwood
Manifestation Lore - Aetherwrought Machineries
——-
Battle Tactics Cards: Restless Energy and Scouting Force
-----
General's Regiment
Alarielle the Everqueen (680)
• General
---
Regiment 1
Belthanos, First Thorn of Kurnoth (350)
---
Regiment 2
Scourge of Ghyran Drycha Hamadreth (320)
Tree-Revenants (100)
Tree-Revenants (100)
Tree-Revenants (100)
---
Regiment 3
Spirit of Durthu (350)
• Warsinger
• Seed of Rebirth
-----
Faction Terrain
Awakened Wyldwood
-----</t>
  </si>
  <si>
    <t>Leo Wilcox</t>
  </si>
  <si>
    <t>My Head is Like a Sharks Fin 1990/2000 pts
Nighthaunt
Vanishing Phantasms
General's Handbook 2025-26
Drops: 2
Spell Lore - Lore of the Underworlds
Manifestation Lore - Chthonic Sorceries
Battle Tactic Cards: Scouting Force, Intercept and Recover
General's Regiment
Reikenor the Grimhailer (240)
• General
Craventhrone Guard (100)
Dreadscythe Harridans (340)
• Reinforced
Hexwraiths (400)
• Reinforced
Regiment 1
Lord Executioner (190)
• Cloaked in Shadow
• Lightshard of the Harvest Moon
Craventhrone Guard (100)
Dreadscythe Harridans (340)
• Reinforced
Scourge of Ghyran Black Coach (280)
Faction Terrain
Nexus of Grief
Created with Warhammer Age of Sigmar: The App
App: 1.16.2 | Data: 305</t>
  </si>
  <si>
    <t>Ghoul 1950/2000 pts
Flesh-eater Courts
Lords of the Manor
General's Handbook 2025-26
Drops: 3
Spell Lore - Lore of Madness
Prayer Lore - Rites of Delusion
Manifestation Lore - Morbid Conjuration
Battle Tactic Cards: Intercept and Recover, Master The Paths
General's Regiment
Ushoran, Mortarch of Delusion (460)
• General
Grand Justice Gormayne (110)
Morbheg Knights (360)
• Reinforced
Regiment 1
Abhorrant Cardinal (150)
• Cruel Taskmaster
Royal Beastflayers (100)
Royal Beastflayers (100)
Regiment 2
Scourge of Ghyran Abhorrant Gorewarden (140)
• Heart of the Gargant
Morbheg Knights (360)
• Reinforced
Varghulf Courtier (140)
Regiment 3
Faction Terrain
Charnel Throne
Created with Warhammer Age of Sigmar: The App
App: 1.16.1 | Data: 301</t>
  </si>
  <si>
    <t>Babies? (1990 points) - ✦ General's Handbook 2025-26
Sons of Behemat
Taker Tribe
Auxiliaries: 0
Drops: 3
Battle Tactic Cards - Master the Paths, Restless Energy
General's Regiment
King Brodd (540)
• General
Mancrusher Gargant (130)
Mancrusher Gargant (130)
Mancrusher Gargant (130)
Mancrusher Gargant (130)
Regiment 1
Warstomper Mega-Gargant (460)
• Extra-Calloused Feet
Regiment 2
Beast-smasher Mega-Gargant (470)
• Monstrously Tough
Created with New Recruit
Data Version: v17</t>
  </si>
  <si>
    <t>GT 2000/2000 pts
Disciples of Tzeentch
Wyrdflame Host
General's Handbook 2025-26
Drops: 4
Spell Lore - Lore of Fate
Manifestation Lore - Morbid Conjuration
Battle Tactic Cards: Wrathful Cycles, Restless Energy
General's Regiment
Kairos Fateweaver (440)
• General
Flamers of Tzeentch (260)
• Reinforced
Tzaangor Enlightened on Discs of Tzeentch (140)
Tzaangor Skyfires (180)
Regiment 1
Tzaangor Shaman (150)
Kairic Acolytes (90)
• 3x Cursed Glaive
Tzaangors (300)
• Reinforced
• 8x Savage Greatblade
Regiment 2
Scourge of Ghyran Ogroid Thaumaturge (130)
Regiments of Renown
Godmarked Ascendant (280)
Daemon Prince
• Wyrdflame Blade
• Illusionist
• 1x Wings
Created with Warhammer Age of Sigmar: The App
App: 1.16.2 | Data: 305</t>
  </si>
  <si>
    <t>By the fist of Kroak 2000/2000 pts
-----
Grand Alliance Order | Seraphon | Eternal Starhost
General's Handbook 2025-26
Drops: 2
Spell Lore - Lore of Celestial Manipulation (20 Points)
Manifestation Lore - Morbid Conjuration (30 Points)
Battle Tactics Cards: Intercept and Recover and Master The Paths
-----
General's Regiment
Lord Kroak (450)
• General
Kroxigor (420)
• Reinforced
Kroxigor Warspawned (440)
• Reinforced
Saurus Warriors (160)
---
Regiment 1
Skink Starseer (170)
Raptadon Hunters (130)
Skinks (80)
Skinks (80)
-----
Faction Terrain
Realmshaper Engine (20)
-----
Created with Warhammer Age of Sigmar: The App
App: v1.16.2 (1) | Data: v305</t>
  </si>
  <si>
    <t>The Soggy Rott'em Boys 2000/2000 pts
Maggotkin of Nurgle
Plague Cyst
General's Handbook 2025-26
Drops: 3
Spell Lore - Lore of Malignance
Prayer Lore - Bendictions of Sickness
Manifestation Lore - Primal Energy
Battle Tactic Cards: Wrathful Cycles, Attuned to Ghyran
General's Regiment
Scourge of Ghyran Rotigus (430)
• General
Plaguebearers (280)
• Reinforced
Putrid Blightkings (380)
• Reinforced
Sloppity Bilepiper, Herald of Nurgle (100)
Regiment 1
Harbinger of Decay (150)
Putrid Blightkings (190)
Putrid Blightkings (190)
Faction Terrain
Feculent Gnarlmaw
Regiments of Renown
Godmarked Ascendant (260)
Daemon Prince
• Corpulent Avalanche
• Rustfang
• 1x Wings</t>
  </si>
  <si>
    <t>Pontifex Cosplayer 1970/2000 pts
Stormcast Eternals
Thunderhead Host
General's Handbook 2025-26
Drops: 2
Prayer Lore - Prayers of the Stormhosts
Battle Tactic Cards: Intercept and Recover, Restless Energy
General's Regiment
Tornus the Redeemed (170)
• General
Gardus Steel Soul (160)
Stormdrake Guard (620)
• Reinforced
• 4x Drakerider’s Warblade
Vanguard-Raptors with Longstrike Crossbows (200)
Vanguard-Raptors with Longstrike Crossbows (200)
Regiment 1
Lord-Veritant (110)
• Beacon of Azyr
• Intense Piety
Annihilators with Meteoric Grandhammers (190)
Annihilators with Meteoric Grandhammers (190)
Lord-Imperatant (110)
Faction Terrain
Stormreach Portal (20 Points)
Created with Warhammer Age of Sigmar: The App
App: 1.16.2 | Data: 305</t>
  </si>
  <si>
    <t>Glupshitto and the Goblin Gaggle 1950/2000 pts
-----
Orruk Warclans | Ironjawz | Brutefist
General's Handbook 2025-26
Drops: 3
Manifestation Lore - Aetherwrought Machineries
-----
General's Regiment
Megaboss (170)
• General
• Amberbone Whetstone
• Hulking Brute
Brutes (400)
• Reinforced
Brutes (400)
• Reinforced
Brutes (400)
• Reinforced
Zoggrok Anvilsmasha (170)
---
Regiment 1
Weirdnob Shaman (120)
---
Regiment 2
Megaboss (170)
Brute Ragerz (120)
-----
Created with Warhammer Age of Sigmar: The App
App: v1.16.2 (1) | Data: v305</t>
  </si>
  <si>
    <t>Crossroads Carnage 1990/2000 pts
Blades of Khorne
The Goretide
General's Handbook 2025-26
Drops: 4
Prayer Lore - Blood Blesssings of Khorne
Manifestation Lore - Judgements of Khorne
Battle Tactic Cards: Wrathful Cycles, Intercept and Recover
General's Regiment
Bloodthirster of Unfettered Fury (450)
• General
• Favoured of Khorne
• Ar'gath, The King of Blades
Regiment 1
Bloodsecrator (130)
Blood Warriors (440)
• Reinforced
Regiment 2
Realmgore Ritualist (130)
Blood Warriors (440)
• Reinforced
Regiment 3
Wrath of Khorne Bloodthirster (400)
Faction Terrain
Skull Altar
Created with Warhammer Age of Sigmar: The App
App: 1.16.2 | Data: 305</t>
  </si>
  <si>
    <t>FULL SEND SUMMER 1990/2000 pts
Blades of Khorne
The Goretide
General's Handbook 2025-26
Drops: 3
Prayer Lore - Blood Blesssings of Khorne
Manifestation Lore - Judgements of Khorne
Battle Tactic Cards: Restless Energy, Attuned to Ghyran
General's Regiment
Slaughterpriest (160)
• General
• Favoured of Khorne
Blood Warriors (220)
• 1x Goreglaive
Blood Warriors (220)
• 1x Goreglaive
Skullreapers (460)
• Reinforced
Regiment 1
Bloodstoker (100)
Mighty Skullcrushers (440)
• Reinforced
Regiment 2
Bloodsecrator (130)
• Collar of Contempt
Wrathmongers (130)
Wrathmongers (130)
Faction Terrain
Skull Altar
Created with Warhammer Age of Sigmar: The App
App: 1.16.2 | Data: 305</t>
  </si>
  <si>
    <t>Bring out Your Dead 2000/2000 pts
Nighthaunt
Procession of Death
General's Handbook 2025-26
Drops: 3
Spell Lore - Lore of the Underworlds
Manifestation Lore - Chthonic Sorceries
Battle Tactic Cards: Attuned to Ghyran, Intercept and Recover
General's Regiment
Awlrach the Drowner (170)
• General
Craventhrone Guard (200)
• Reinforced
Scourge of Ghyran Black Coach (280)
Scourge of Ghyran Black Coach (280)
Regiment 1
Scourge of Ghyran Kurdoss Valentian, the Craven King (190)
Bladegheist Revenants (360)
• Reinforced
Bladegheist Revenants (360)
• Reinforced
Regiment 2
Krulghast Cruciator (160)
• Cloaked in Shadow
• Lightshard of the Harvest Moon
Faction Terrain
Nexus of Grief
Created with Warhammer Age of Sigmar: The App
App: 1.16.2 | Data: 305</t>
  </si>
  <si>
    <t>Kraig Whitman</t>
  </si>
  <si>
    <t>Carnage 1990/2000 pts
-----
Grand Alliance Chaos | Skaven | Warpcog Convocation
General's Handbook 2025-26
Drops: 3
Spell Lore - Lore of Ruin
Manifestation Lore - Manifestations of Doom
Battle Tactics Cards: Scouting Force and Wrathful Cycles
-----
General's Regiment
Arch-Warlock (170)
• General
Clanrats (150)
Doom-Flayers (110)
Doom-Flayers (110)
Warplock Jezzails (280)
• Reinforced
---
Regiment 1
Grey Seer (120)
• Foulhide
Clanrats (150)
Clanrats (150)
Rat Ogors (280)
• Reinforced
---
Regiment 2
Warlock Bombardier (90)
• Devious Underling
Acolyte Globadiers (90)
Clanrats (150)
Warplock Jezzails (140)
-----
Faction Terrain
Gnawhole
-----
Created with Warhammer Age of Sigmar: The App
App: v1.16.2 (1) | Data: v305</t>
  </si>
  <si>
    <t>Brent Dikeman</t>
  </si>
  <si>
    <t>Atlantis Order 2000/2000 pts
-----
Grand Alliance Order | Idoneth Deepkin | Soul-raid Ambushers
General's Handbook 2025-26
Drops: 3
Spell Lore - Lore of the Deeps
Manifestation Lore - Aetherwrought Machineries
Battle Tactics Cards: Intercept and Recover and Master The Paths
-----
General's Regiment
Eidolon of Mathlann, Aspect of the Sea (350)
• General
• Delicious Morsels
Akhelian Allopex (160)
• 1 Retarius Net Launcher
Akhelian Allopex (160)
• 1 Retarius Net Launcher
Akhelian Morrsarr Guard (170)
Akhelian Morrsarr Guard (170)
---
Regiment 1
Isharann Tidecaster (150)
Isharann Soulscryer (110)
Namarti Reavers (130)
Namarti Reavers (130)
---
Regiment 2
Akhelian King (160)
• Merciless Raider
Lotann, Warden of the Soul Ledgers (100)
Scourge of Ghyran Namarti Thralls (100)
Scourge of Ghyran Namarti Thralls (100)
-----
Faction Terrain
Gloomtide Shipwreck
-----
Created with Warhammer Age of Sigmar: The App
App: v1.16.0 (3) | Data: v301</t>
  </si>
  <si>
    <t>Crossroads Carnage 2000/2000 pts
Flesh-eater Courts
Questing Courtiers
General's Handbook 2025-26
Drops: 4
Spell Lore - Lore of Madness
Manifestation Lore - Manifested Insanity
Battle Tactic Cards: Intercept and Recover, Wrathful Cycles
General's Regiment
Ushoran, Mortarch of Delusion (460)
• General
Royal Terrorgheist (220)
Regiment 1
Abhorrant Ghoul King on Royal Terrorgheist (320)
• Savage Abomination
Crypt Flayers (140)
Crypt Flayers (140)
Regiment 2
Abhorrant Ghoul King on Royal Terrorgheist (320)
• The Grim Garland
Crypt Flayers (140)
Crypt Flayers (140)
Regiment 3
Crypt Infernal Courtier (120)
• Stronger In Madness
Faction Terrain
Charnel Throne
Created with Warhammer Age of Sigmar: The App
App: 1.16.2 | Data: 305</t>
  </si>
  <si>
    <t>Donnie Smith</t>
  </si>
  <si>
    <t>Vamp Attack 1980/2000 pts
Soulblight Gravelords
Bacchanal of Blood
General's Handbook 2025-26
Drops: 3
Spell Lore - Lore of Undeath
Manifestation Lore - Krondspine Incarnate
Battle Tactic Cards: Scouting Force, Restless Energy
General's Regiment
Prince Vhordrai (490)
• General
Barrow Knights (210)
Blood Knights (220)
Blood Knights (220)
Regiment 1
Vampire Lord on Nightmare Steed (190)
• Terminus Clock
• Immortal Ego
Vargheists (120)
Vargheists (120)
Regiment 2
Radukar the Beast (270)
Vargheists (120)
Created with Warhammer Age of Sigmar: The App
App: 1.16.2 | Data: 305</t>
  </si>
  <si>
    <t>Oceanic Championships of Age of Sigmar</t>
  </si>
  <si>
    <t>Skaven 2000/2000 pts
-----
Grand Alliance Chaos | Skaven | Gathering of the Clans
General's Handbook 2025-26
Drops: 2
Spell Lore - Lore of Ruin
Manifestation Lore - Aetherwrought Machineries
Battle Tactics Cards: Intercept and Recover and Master The Paths
-----
General's Regiment
Scourge of Ghyran Grey Seer on Screaming Bell (310)
• General
• Fleshmeddler
Rat Ogors (280)
• Reinforced
Ratling Guns (340)
• Reinforced
Scourge of Ghyran Brood Terror (240)
Scourge of Ghyran Brood Terror (240)
---
Regiment 1
Plague Priest on Plague Furnace (310)
• Warpstone Charm
Clanrats (150)
Plague Monks (130)
-----
Created with Warhammer Age of Sigmar: The App
App: v1.16.2 (1) | Data: v305</t>
  </si>
  <si>
    <t>OCC 2000/2000 pts
Nighthaunt
Procession of Death
General's Handbook 2025-26
Drops: 4
Spell Lore - Lore of the Underworlds
Manifestation Lore - Chthonic Sorceries
Battle Tactic Cards: Attuned to Ghyran, Intercept and Recover
General's Regiment
Scourge of Ghyran Kurdoss Valentian, the Craven King (190)
• General
Chainghasts (90)
Scourge of Ghyran Black Coach (280)
Spirit Hosts (130)
Spirit Hosts (130)
Regiment 1
Guardian of Souls (150)
Regiment 2
Krulghast Cruciator (140)
Bladegheist Revenants (360)
• Reinforced
Dreadscythe Harridans (170)
Dreadscythe Harridans (170)
Regiment 3
Lord Executioner (190)
• Lightshard of the Harvest Moon
• Terrifying Entity
Faction Terrain
Nexus of Grief
Created with Warhammer Age of Sigmar: The App
App: 1.16.2 | Data: 305</t>
  </si>
  <si>
    <t>OCC 2000/2000 pts
-----
Grand Alliance Death | Soulblight Gravelords | Bacchanal of Blood
General's Handbook 2025-26
Drops: 2
Spell Lore - Lore of Undeath
Manifestation Lore - Aetherwrought Machineries
Battle Tactics Cards: Scouting Force and Wrathful Cycles
-----
General's Regiment
Prince Vhordrai (490)
• General
Blood Knights (440)
• Reinforced
Blood Knights (440)
• Reinforced
---
Regiment 1
Vampire Lord on Nightmare Steed (190)
• Unbending Will
• Amulet of Graves
Deadwalker Zombies (140)
Dire Wolves (150)
Dire Wolves (150)
-----
Faction Terrain
Cursed Sepulchre
-----</t>
  </si>
  <si>
    <t>Hello darkness my old friend 2000/2000 pts
Slaves to Darkness
Godswrath Warband
General's Handbook 2025-26
Drops: 1
Spell Lore - Lore of the Damned
Manifestation Lore - Aetherwrought Machineries
Battle Tactic Cards: Master The Paths, Intercept and Recover
General's Regiment
Archaon, the Everchosen (840)
• General
Chaos Knights (250)
Chaos Knights (500)
• Reinforced
• The Dread Banner
Chaos Knights (250)
Chaos Lord on Daemonic Mount (160)
• Amulet of Chaos
• Radiance of Dark Glory
Faction Terrain
Nexus Chaotica
Created with Warhammer Age of Sigmar: The App
App: 1.16.1 | Data: 301</t>
  </si>
  <si>
    <t>Alex Franz</t>
  </si>
  <si>
    <t xml:space="preserve">List name: https://youtu.be/OXQwx1EolD8?si=7ZsUc0fCcQDxdDbT
2000/2000 pts
Skaven
Envoys of the Deepengnaw
General's Handbook 2025-26
Drops: 3
Spell Lore - Lore of Ruin
Prayer Lore - Noxious Prayers
Manifestation Lore - Manifestations of Doom
Battle Tactic Cards: Intercept and Recover, Scouting Force
General's Regiment
Vizzik Skour, Prophet of the Horned Rat (380)
• General
Clanrats (300)
• Reinforced
Regiment 1
Scourge of Ghyran Grey Seer on Screaming Bell (310)
• Warpstone Charm
• Devious Underling
Clanrats (150)
Rat Ogors (280)
• Reinforced
Regiment 2
Grey Seer (120)
Clawlord (70)
Stormfiends (250)
• 1x Doomflayer Gauntlets
• 1x Grinderfists
• 1x Clubbing Blows and Warpfire Projectors
Warpfire Throwers (140)
Faction Terrain
Gnawhole
Created with Warhammer Age of Sigmar: The App
App: 1.16.2 | Data: 305
</t>
  </si>
  <si>
    <t>OCC #1 1980/2000 pts
Nighthaunt
Procession of Death
General's Handbook 2025-26
Drops: 4
Spell Lore - Lore of the Underworlds
Manifestation Lore - Chthonic Sorceries
Battle Tactic Cards: Scouting Force, Master The Paths
General's Regiment
Scourge of Ghyran Kurdoss Valentian, the Craven King (190)
• General
Myrmourn Banshees (240)
• Reinforced
Scourge of Ghyran Black Coach (280)
Spirit Hosts (130)
Regiment 1
Awlrach the Drowner (170)
Dreadblade Harrows (170)
Grimghast Reapers (300)
• Reinforced
Regiment 2
Guardian of Souls (170)
• Ruler of the Spectral Hosts
Chainrasps (90)
Chainrasps (90)
Regiment 3
Cairn Wraith (150)
• Lightshard of the Harvest Moon
Faction Terrain
Nexus of Grief</t>
  </si>
  <si>
    <t>Aelves as far as the aeyes can see
-----
Daughters of Khaine | Arena Veterans
Points: 2000/2000 points
Drops: 3 drops
Battle Tactics: Scouting Force / Intercept and Recover
Spell Lore: Lore of Shadows
Prayer Lore: Bloodshadow Rites
Manifestation Lore: Manifestations of Khaine
-----
General's Regiment
SoG Bloodwrack Shrine (230)
• General
9x Khainite Shadowstalkers (110)
9x Khainite Shadowstalkers (110)
20x Witch Aelves with Paired Sciansá (220)
• Reinforced
20x Witch Aelves with Paired Sciansá (220)
• Reinforced
---
Regiment 1
Slaughter Queen on Cauldron of Blood (320)
• Zealous Orator
• Khainite Pendant
20x Sisters of Slaughter with Bladed Bucklers (220)
• Reinforced
20x Sisters of Slaughter with Bladed Bucklers (220)
• Reinforced
---
Regiment 2
SoG Krethusa the Croneseer (240)
9x Khainite Shadowstalkers (110)</t>
  </si>
  <si>
    <t>Just Roll 6's
Faction: Stormcast Eternals
Battle Formation: Army of Renown - Ruination Brotherhood
Battle Tactics: Wrathful Cycles / Restless Energy
Generals Regiment (960)
General
Iridan the Witness (320)
- Scourge of Ghyran
Units
Lord-Terminos (150)
- Hallowed Scrolls
- Corven Lord
Stormcoven (210)
6 x Annihilators (280)
- Reinforced
Regiment 1 (1010)
Hero
Tornus the Redeemed (170)
Units
6 x Reclusians (280)
- Reinforced
6 x Reclusians (280)
- Reinforced
6 x Reclusians (280)
- Reinforced
Spell Lore: None
Prayer Lore: Ruination Brotherhood Prayer Lore
Manifestation Lore: Aetherwrought Machineries (0)
Terrain: Stormreach Portal (20)
Total: 1990 / 2000
Wounds: 107
Drops: 2</t>
  </si>
  <si>
    <t>Sushi special 2000/2000 pts
-----
Grand Alliance Order | Idoneth Deepkin | Akhelian Beastmasters
General's Handbook 2025-26
Drops: 2
Spell Lore - Lore of the Deeps
Manifestation Lore - Aetherwrought Machineries
Battle Tactics Cards: Intercept and Recover and Master The Paths
-----
General's Regiment
Eidolon of Mathlann, Aspect of the Sea (350)
• General
• Endless Sea-storm
• Delicious Morsels
Akhelian Leviadon (490)
Akhelian Morrsarr Guard (340)
• Reinforced
Akhelian Morrsarr Guard (340)
• Reinforced
---
Regiment 1
Akhelian King (160)
Akhelian Allopex (160)
• 1 Razorshell Harpoon
Akhelian Allopex (160)
• 1 Razorshell Harpoon
-----
Faction Terrain
Gloomtide Shipwreck
-----
Created with Warhammer Age of Sigmar: The App
App: v1.16.2 (1) | Data: v305</t>
  </si>
  <si>
    <t>Generic Gore Pilgrims 38: I was born to walk alone. 1990/2000 pts
Ogor Mawtribes
Beast Handlers
General's Handbook 2025-26
Drops: 5
Prayer Lore - Everwinter Prayers
Battle Tactic Cards: Wrathful Cycles, Attuned to Ghyran
General's Regiment
Frostlord on Stonehorn (330)
• General
• Mage-swallower
• Elixir of the Frostwyrm
Huskard on Stonehorn (300)
• 1x Chaintrap
Regiment 1
Huskard on Thundertusk (270)
• 1x Chaintrap
Icefall Yhetees (100)
Icefall Yhetees (100)
Regiment 2
Huskard on Thundertusk (290)
• Touched by the Everwinter
• 1x Chaintrap
Icefall Yhetees (200)
• Reinforced
Regiment 3
Huskard on Stonehorn (300)
• 1x Chaintrap
Regiment 4
Icebrow Hunter (100)
Faction Terrain
Great Mawpot
Created with Warhammer Age of Sigmar: The App
App: 1.16.2 | Data: 305</t>
  </si>
  <si>
    <t>Merric Butler</t>
  </si>
  <si>
    <t>OCE 2000/2000 pts
Maggotkin of Nurgle
Tallyband of Nurgle
General's Handbook 2025-26
Drops: 3
Spell Lore - Lore of Malignance
Prayer Lore - Bendictions of Sickness
Battle Tactic Cards: Wrathful Cycles, Restless Energy
General's Regiment
Scourge of Ghyran Rotigus (430)
• General
Pusgoyle Blightlords (220)
Regiment 1
Rotbringer Sorcerer (120)
Lord of Blights (140)
• Unctuous Preacher
• Rustfang
Putrid Blightkings (380)
• Reinforced
Putrid Blightkings (190)
Regiment 2
Horticulous Slimux (150)
Beasts of Nurgle (130)
Nurglings (100)
Plaguebearers (140)
Created with Warhammer Age of Sigmar: The App
App: 1.16.1 | Data: 301</t>
  </si>
  <si>
    <t>Gave up Discipline for a Dankhold Daddy 2000/2000 pts
-----
Grand Alliance Destruction | Gloomspite Gitz | Troggherd
General's Handbook 2025-26
Drops: 3
Spell Lore - Lore of Frazzlegit
Manifestation Lore - Dank Manifestations
Battle Tactics Cards: Intercept and Recover and Restless Energy
-----
General's Regiment
Trugg, the Troggoth King (380)
• General
Rockgut Troggoths (380)
• Reinforced
Rockgut Troggoths (380)
• Reinforced
---
Regiment 1
Dankhold Troggboss (260)
• Fight Another Day
• The Clammy Cowl
Rockgut Troggoths (190)
Rockgut Troggoths (190)
---
Regiment 2
Fungoid Cave-Shaman (100)
Rabble-Rowza (120)
-----
Faction Terrain
Bad Moon Loonshrine
-----
Created with Warhammer Age of Sigmar: The App
App: v1.16.2 (1) | Data: v305</t>
  </si>
  <si>
    <t>Cos 2000/2000 pts
-----
Grand Alliance Order | Cities of Sigmar | Veteran Cannoneers
General's Handbook 2025-26
Drops: 3
Spell Lore - Spells of the Collegiate Arcane
Prayer Lore - Scriptures of Sigmar
Manifestation Lore - Twilit Sorceries
Battle Tactics Cards: Intercept and Recover and Scouting Force
-----
General's Regiment
Freeguild Cavalier-Marshal (110)
• General
• Cosmopolitan Leader
Fusil-Major on Ogor Warhulk (140)
Ironweld Great Cannon (100)
Ironweld Great Cannon (100)
Ironweld Great Cannon (100)
---
Regiment 1
Battlemage on Celestial Hurricanum (220)
Freeguild Command Corps (140)
Freeguild Command Corps (140)
Freeguild Command Corps (140)
---
Regiment 2
Scourge of Ghyran Pontifex Zenestra, Matriarch of the Great Wheel (250)
Freeguild Steelhelms (80)
Scourge of Ghyran Freeguild Cavaliers (320)
• Reinforced
Scourge of Ghyran Freeguild Cavaliers (160)
-----
Created with Warhammer Age of Sigmar: The App
App: v1.16.2 (1) | Data: v305</t>
  </si>
  <si>
    <t>Hedonites of Slaanesh
Seeker Cavalcade
[Intercept and Recover]
[Scouting Force]
[Lore of Extravagance]
[Aetherwrought Machineries]
Sigvald, Prince of Slaanesh (200)
[General]
- 1 x Lord of Pain (120)
[Icon of Infinite Excess]
- 10 x Myrmidesh Painbringers (240)
- 10 x Myrmidesh Painbringers (240)
- 20 x Blissbarb Archers (300)
Shardspeaker of Slaanesh (130)
[Celebrity Warlord]
- 10 x Slickblade Seekers (380)
- 5 x Slickblade Seekers (190)
- 5 x Slickblade Seekers (190)
Fane of Slaanesh
1990/2000pts
2 drops
Generated by Listbot 4.0</t>
  </si>
  <si>
    <t>French Wargame Cafe Aos N17 Solo 2000</t>
  </si>
  <si>
    <t>France</t>
  </si>
  <si>
    <t>Grégoire Elinck</t>
  </si>
  <si>
    <t>Kylix - Deamonic powa
-----
Disciples of Tzeentch | Wyrdflame Host
Points: 2000/2000 points
Drops: 3 drops
Battle Tactics: Restless Energy / Wrathful Cycles
Spell Lore: Lore of Change (30 pts)
Manifestation Lore: Manifestations of Tzeentch
-----
General's Regiment
Kairos Fateweaver (440)
• General
Chaos Spawn of Tzeentch (60)
20x Tzaangors (300)
• Reinforced
- Options: 8x Savage Greatblade
6x Tzaangor Enlightened on Discs of Tzeentch (280)
• Reinforced
20x Tzaangors (300)
• Reinforced
- Options: 8x Savage Greatblade
---
Regiment 1
Tzaangor Shaman (150)
• Nexus of Fate
3x Tzaangor Skyfires (180)
---
Regiment of Renown
Godmarked Ascendant (260)
Daemon Prince
• Wyrdflame Blade
• Weapons: 1x Tzeentch 1x Trophy Rack
Created with War Nexus 1.1.2 on ageofspoon.com/warnexus | Game Version: 4.1.0</t>
  </si>
  <si>
    <t>Martin Feingold</t>
  </si>
  <si>
    <t>Saven : skreetch 60 stormvermin
-----
Skaven | Claw-horde
Points: 1980/2000 points
Drops: 3 drops
Battle Tactics: Scouting Force / Wrathful Cycles
Spell Lore: Lore of Ruin
Prayer Lore: Noxious Prayers
Manifestation Lore: Manifestations of Doom
Faction Terrain: Gnawhole
-----
General's Regiment
Lord Skreech Verminking (380)
• General
Warp Lightning Cannon (120)
20x Stormvermin (240)
• Reinforced
20x Stormvermin (240)
• Reinforced
Master Moulder (80)
---
Regiment 1
SoG Grey Seer on Screaming Bell (310)
• Short-tempered
• Foulhide
20x Clanrats (150)
20x Clanrats (150)
20x Clanrats (150)
---
Regiment 2
Krittok Foulblade (160)
Created with War Nexus 1.1.2 on ageofspoon.com/warnexus | Game Version: 4.1.0</t>
  </si>
  <si>
    <t>Zazou Officiel</t>
  </si>
  <si>
    <t>La liste donne le C 2000/2000 pts
Soulblight Gravelords
Deathstench Drove
General's Handbook 2025-26
Drops: 2
Spell Lore - Lore of the Undead
Manifestation Lore - Primal Energy
Battle Tactic Cards: Master The Paths, Wrathful Cycles
General's Regiment
Mannfred von Carstein, Mortarch of Night (430)
• General
Barrow Guard (320)
• Reinforced
Barrow Knights (420)
• Reinforced
Wight Lord on Skeletal Steed (140)
• Lash of the Sire
• Amulet of Graves
Regiment 1
Scourge of Ghyran Sekhar, Fang of Nulahmia (220)
Dire Wolves (150)
Dire Wolves (150)
Dire Wolves (150)</t>
  </si>
  <si>
    <t>Guillaume Mignot</t>
  </si>
  <si>
    <t>Chewi - Le bestiaire
-----
Kruleboyz | Middul Finga
Points: 2000/2000 points
Drops: 4 drops
Battle Tactics: Restless Energy / Intercept and Recover
Spell Lore: Lore of the Swamp
Manifestation Lore: Manifestations of Gorkamorka
Faction Terrain: Skaregob Totem
-----
General's Regiment
Kragnos, the End of Empires (580)
• General
Killaboss on Corpse-rippa Vulcha (260)
• Slippery Skumbag
• Tough'Un
3x Man-skewer Boltboyz (90)
3x Man-skewer Boltboyz (90)
3x Man-skewer Boltboyz (90)
---
Regiment 1
Breaka-boss on Mirebrute Troggoth (200)
Beast-skewer Killbow (140)
---
Regiment 2
Swampcalla Shaman with Pot-grot (110)
• Swamp Staff
20x Gutrippaz (300)
• Reinforced
---
Regiment of Renown
Stumblefoot Gargant (140)</t>
  </si>
  <si>
    <t>Jérémy Scheer</t>
  </si>
  <si>
    <t>Swamp horde 1990/2000 pts
Orruk Warclans | Kruleboyz
Swamphorde Bullies
General's Handbook 2025-26
Drops: 5
Spell Lore - Lore of the Swamp
Manifestation Lore - Manifestations of Gorkamorka
Battle Tactic Cards: Scouting Force, Restless Energy
General's Regiment
Scourge of Ghyran Swampboss Skumdrekk (250)
• General
Gutrippaz (300)
• Reinforced
Gutrippaz (300)
• Reinforced
Marshcrawla Sloggoth (130)
Regiment 1
Swampcalla Shaman with Pot-grot (110)
• Swamp Staff
Monsta-killaz (110)
Monsta-killaz (110)
Regiment 2
Scourge of Ghyran Killaboss on Great Gnashtoof (160)
Man-skewer Boltboyz (90)
Man-skewer Boltboyz (90)
Regiment 3
Murknob with Belcha-banna (80)
Regiment 4
Killaboss on Corpse-rippa Vulcha (260)
• Tough 'Un
• Slippery Skumbag
Faction Terrain
Skaregob Totem
Created with Warhammer Age of Sigmar: The App
App: 1.16.2 | Data: 305</t>
  </si>
  <si>
    <t>Baptiste Raveglia</t>
  </si>
  <si>
    <t>Braxx - Razorbraxx 🐗
-----
Sons of Behemat | Manskittle Mob
Points: 2000/2000 points
Drops: 4 drops
Battle Tactics: Restless Energy / Wrathful Cycles
-----
General's Regiment
King Brodd (540)
• General
Mancrusher Gargant (130)
---
Regiment 1
Warstomper Mega-Gargant (460)
• Monstrously Tough
• Amberbone Totem
---
Regiment 2
Kraken-eater Mega-Gargant (450)
---
Regiment of Renown
Da Hurtlin' Hogz (420)
Tuskboss on Maw-grunta
Maw-grunta Gougers</t>
  </si>
  <si>
    <t>Alexia Rosa</t>
  </si>
  <si>
    <t>Alexis emboiiiz - To battel
-----
Cities of Sigmar | Veteran Cannoneers
Points: 2000/2000 points
Drops: 4 drops
Battle Tactics: Scouting Force / Master of the Paths
Spell Lore: Spells of the Collegiate Arcane
Prayer Lore: Scriptures of Sigmar
Manifestation Lore: Forbidden Power (20 pts)
-----
General's Regiment
SoG Pontifex Zenestra, Matriarch of the Great Wheel (250)
• General
Fusil-Major on Ogor Warhulk (140)
• Cosmopolitan Leader
• Brazier of Holy Flame
Ironweld Great Cannon (100)
Ironweld Great Cannon (100)
Ironweld Great Cannon (100)
---
Regiment 1
Freeguild Marshal and Relic Envoy (90)
• Weapons: 1x Heirloom Warhammer
10x Freeguild Cavaliers (300)
• Reinforced
5x Freeguild Cavaliers (150)
5x Freeguild Cavaliers (150)
---
Regiment 2
Alchemite Warforger (110)
6x Freeguild Command Corps (140)
6x Freeguild Command Corps (140)
---
Regiment 3
Callis and Toll (210)
4x Toll's Companions (0)
• Required Unit</t>
  </si>
  <si>
    <t>1990/2000 pts
Kharadron Overlords
Endrineers Guild Expeditionary Force
General's Handbook 2025-26
Drops: 3
Battle Tactic Cards: Intercept and Recover, Master The Paths
General's Regiment
Arkanaut Admiral (130)
• General
Arkanaut Company (180)
• Reinforced
• 2x Light Skyhook
• 2x Aethermatic Volley Gun
• 2x Skypike
Arkanaut Ironclad (460)
• Voidstone Repulser Vents
• 1x Great Skyhook
Scourge of Ghyran Codewright (110)
Regiment 1
Endrinmaster with Dirigible Suit (150)
• Karst-Bana Aether-Powered Combat Rig
• Grudgebearer
Arkanaut Frigate (300)
• 1x Heavy Sky Cannon
Endrinriggers (220)
• Reinforced
Endrinriggers (220)
• Reinforced
Regiment 2
Aetheric Navigator (130)
Arkanaut Company (90)
• 1x Skypike
• 1x Aethermatic Volley Gun
• 1x Light Skyhook
Created with Warhammer Age of Sigmar: The App
App: 1.16.2 | Data: 305</t>
  </si>
  <si>
    <t>Samo Skaven</t>
  </si>
  <si>
    <t>Ménagerie 1980/2000 pts
Skaven
Fleshmeld Menagerie
General's Handbook 2025-26
Drops: 2
Spell Lore - Lore of Ruin
Prayer Lore - Noxious Prayers
Manifestation Lore - Manifestations of Doom
Battle Tactic Cards: Scouting Force, Restless Energy
General's Regiment
Scourge of Ghyran Grey Seer on Screaming Bell (310)
• General
• Foulhide
Clanrats (150)
Clanrats (150)
Clanrats (150)
Ratling Guns (340)
• Reinforced
Regiment 1
Master Moulder (80)
• Fleshmeddler
Rat Ogors (280)
• Reinforced
Rat Ogors (280)
• Reinforced
Scourge of Ghyran Brood Terror (240)
Faction Terrain
Gnawhole
Created with Warhammer Age of Sigmar: The App
App: 1.16.2 | Data: 305</t>
  </si>
  <si>
    <t>Damien Moreira Caldas</t>
  </si>
  <si>
    <t>SoRo4 - SBG Tournoi 12/13 FWC
-----
Soulblight Gravelords | Bacchanal of Blood
Points: 1990/2000 points
Drops: 3 drops
Battle Tactics: Wrathful Cycles / Restless Energy
Spell Lore: Lore of Undeath
Manifestation Lore: Manifestations of the Grave
Faction Terrain: Cursed Sepulchre
-----
General's Regiment
Mannfred von Carstein, Mortarch of Night (430)
• General
10x Dire Wolves (150)
10x Dire Wolves (150)
6x Vargheists (240)
• Reinforced
---
Regiment 1
Vampire Lord (140)
• Lash of the Sire (20 pts)
• Amulet of Graves
20x Barrow Guard (320)
• Reinforced
20x Barrow Guard (320)
• Reinforced
---
Regiment 2
SoG Sekhar, Fang of Nulahmia (220)</t>
  </si>
  <si>
    <t>Pierrodactyl Pierre</t>
  </si>
  <si>
    <t>Pierrodactyl - FWC BCP 12 et 13 juillet 25
Seraphon | Sunclaw Starhost
1970/2000 points
3 drops
Battle Tactic Cards: Restless Energy / Attuned to Ghyran
Spell Lore: Lore of Celestial Manipulation (20 pts)
Manifestation Lore: Primal Energy (20 pts)
General’s Regiment
SoG Saurus Oldblood on Carnosaur (340)• General• Beastmaster• Incandescent Rectrices• Ancient Defender
6x Aggradon Lancers (440)• Reinforced
6x Aggradon Lancers (440)• Reinforced
5x Raptadon Hunters (130)
Bastiladon with Solar Engine (240)
Regiment 1
Skink Starseer (170)
Regiment 2
Saurus Scar-Veteran on Aggradon (170)</t>
  </si>
  <si>
    <t>Enrique Soares</t>
  </si>
  <si>
    <t>Blood suckers 2000/2000 pts
-----
Grand Alliance Death | Soulblight Gravelords | Bacchanal of Blood
General's Handbook 2025-26
Drops: 2
Spell Lore - Lore of Undeath
Manifestation Lore - Manifestations of the Grave
Battle Tactics Cards: Wrathful Cycles and Restless Energy
-----
General's Regiment
Prince Vhordrai (490)
• General
Blood Knights (440)
• Reinforced
Blood Knights (220)
Blood Knights (220)
---
Regiment 1
Vampire Lord on Nightmare Steed (210)
• Lash of the Sire
• Shard of Night
Dire Wolves (150)
Dire Wolves (150)
Vargheists (120)
-----
Faction Terrain
Cursed Sepulchre
-----
Created with Warhammer Age of Sigmar: The App
App: v1.16.2 (1) | Data: v305</t>
  </si>
  <si>
    <t>Adrien Garnier</t>
  </si>
  <si>
    <t>Babiboul - 4 Droths
-----
Fyreslayers | Scales of Vulcatrix
Points: 2000/2000 points
Drops: 5 drops
Battle Tactics: Wrathful Cycles / Restless Energy
Prayer Lore: Vulkyn Gifts
Manifestation Lore: Magmic Invocations
Faction Terrain: Magmic Battleforge
-----
General's Regiment
Auric Runefather on Magmadroth (320)
• General
---
Regiment 1
SoG Auric Runeson on Magmadroth (310)
• Ash-Beard (20 pts)
• Droth-helm
• Thickened Scales
---
Regiment 2
Auric Runesmiter on Magmadroth (280)
9x Vulkyn Flameseekers (160)
9x Vulkyn Flameseekers (160)
---
Regiment 3
SoG Auric Runeson on Magmadroth (310)
---
Regiment 4
Auric Runemaster (180)
10x Vulkite Berzerkers with Fyresteel Weapons (130)
10x Vulkite Berzerkers with Fyresteel Weapons (130)
Created with War Nexus 1.1.1 on ageofspoon.com/warnexus | Game Version: 4.1.0</t>
  </si>
  <si>
    <t>Morathi is back 1980/2000 pts
Daughters of Khaine
Coven Zealots
General's Handbook 2025-26
Drops: 3
Spell Lore - Lore of Shadows
Prayer Lore - Prayers of the Khainite Cult
Manifestation Lore - Manifestations of Khaine
Battle Tactic Cards: Intercept and Recover, Scouting Force
General's Regiment
Morathi-Khaine (760)
• General
The Shadow Queen (0)
Regiment 1
Scourge of Ghyran Krethusa the Croneseer (240)
Sisters of Slaughter with Bladed Bucklers (220)
• Reinforced
Sisters of Slaughter with Bladed Bucklers (220)
• Reinforced
Witch Aelves with Bladed Bucklers (180)
• Reinforced
Regiment 2
Hag Queen (140)
• Zealous Orator
• Khainite Pendant
Witch Aelves with Paired Sciansá (220)
• Reinforced
Created with Warhammer Age of Sigmar: The App
App: 1.16.2 | Data: 305</t>
  </si>
  <si>
    <t>Stephan Charles</t>
  </si>
  <si>
    <t>Fetidou - May the 4 be with me.....
-----
Nighthaunt | Vanishing Phantasms
Points: 1990/2000 points
Drops: 3 drops
Battle Tactics: Scouting Force / Restless Energy
Spell Lore: Lore of the Underworlds
Manifestation Lore: Chthonic Sorceries
Faction Terrain: Nexus of Grief
-----
General's Regiment
Awlrach the Drowner (170)
• General
SoG Black Coach (280)
SoG Black Coach (280)
2x Dreadblade Harrows (170)
---
Regiment 1
Reikenor the Grimhailer (240)
8x Myrmourn Banshees (240)
• Reinforced
8x Myrmourn Banshees (240)
• Reinforced
---
Regiment 2
Krulghast Cruciator (140)
• Ruler of the Spectral Hosts (20 pts)
• Stave of Suffering
2x Chainghasts (90)
8x Pyregheists (120)
Created with War Nexus 1.1.2 on ageofspoon.com/warnexus | Game Version: 4.1.0</t>
  </si>
  <si>
    <t>Tilc Sholvaa</t>
  </si>
  <si>
    <t>Tilc - Liste tilc seraphon
-----
Seraphon | Sunclaw Starhost
Points: 2000/2000 points
Drops: 3 drops
Battle Tactics: Wrathful Cycles / Scouting Force
Spell Lore: Lore of Celestial Manipulation (20 pts)
Manifestation Lore: Primal Energy (20 pts)
Faction Terrain: Realmshaper Engine (20 pts)
-----
General's Regiment
Slann Starmaster (280)
• General
5x Hunters of Huanchi with Starstone Bolas (100)
- Options: 1x Hunter Javelin
10x Raptadon Chargers (280)
• Reinforced
10x Saurus Guard (240)
• Reinforced
---
Regiment 1
Skink Starseer (170)
---
Regiment 2
SoG Saurus Oldblood on Carnosaur (340)
• Child of the Stars
• Incandescent Rectrices
• Armour Cruncher
6x Aggradon Lancers (440)
• Reinforced
3x Terradon Riders (90)
Created with War Nexus 1.1.2 on ageofspoon.com/warnexus | Game Version: 4.1.0</t>
  </si>
  <si>
    <t>Otto Chrone</t>
  </si>
  <si>
    <t>On est tombé sur un os!
-----
Ossiarch Bonereapers | Mortisan Council
Points: 1950/2000 points
Drops: 2 drops
Battle Tactics: Intercept and Recover / Master of the Paths
Spell Lore: Lore of Ossian Sorcery
Manifestation Lore: Horrors of the Necropolis
Faction Terrain: Bone-tithe Nexus
-----
General's Regiment
Katakros, Mortarch of the Necropolis (520)
• General
5x Kavalos Deathriders (200)
5x Kavalos Deathriders (200)
6x Immortis Guard (360)
• Reinforced
---
Regiment 1
Mortisan Soulmason (150)
• Diversionary Tactics
• Helm of Tyranny
4x Morghast Archai (520)
• Reinforced</t>
  </si>
  <si>
    <t>Anthony Chaffaut</t>
  </si>
  <si>
    <t>Stormcast Eternals | Sentinels of the Bleak Citadel
Points: 2000/2000 points
Drops: 2 drops
Battle Tactics: Master of the Paths / Intercept and Recover
Spell Lore: Lore of the Storm
Prayer Lore: Prayers of the Stormhosts
Manifestation Lore: Aetherwrought Machineries
Faction Terrain: Stormreach Portal (20 pts)
-----
General's Regiment
SoG Iridan the Witness (320)
• General
6x Prosecutors (300)
• Reinforced
6x Reclusians (280)
• Reinforced
6x Vanguard-Raptors with Longstrike Crossbows (400)
• Reinforced
---
Regiment 1
Knight-Vexillor (110)
• Intense Piety
• Beacon of Azyr
3x Stormcoven (210)
10x Vanquishers (220)
• Reinforced
5x Vigilors (140)
Created with War Nexus 1.1.2 on ageofspoon.com/warnexus | Game Version: 4.1.0</t>
  </si>
  <si>
    <t>Ludwig Holstein</t>
  </si>
  <si>
    <t>Masters of Fate</t>
  </si>
  <si>
    <t>Duck of Change - Frères pigeons
-----
Disciples of Tzeentch | Masters of Fate
Points: 2000/2000
Drops: 2
Battle Tactics: Wrathful Cycles / Scouting Force
Spell Lore: Lore of Change (30 pts)
Manifestation Lore: Primal Energy (20 pts)
-----
General's Regiment
Kairos Fateweaver (440)
• General
20x Tzaangors (300)
• Reinforced
• Weapons: 8x Savage Greatblade
10x SoG Kairic Acolytes (100)
• Weapons: 3x Cursed Glaive, 1x Vulcharc, 1x Scroll of Dark Arts
3x Tzaangor Enlightened on Discs of Tzeentch (140)
10x Blue Horrors and Brimstone Horrors (150)
---
Regiment 1
Lord of Change (380)
• Nexus of Fate
• Mutating Blade
• Weapons: 1x Baleful Sword
10x Blue Horrors and Brimstone Horrors (150)
3x Tzaangor Enlightened on Discs of Tzeentch (140)
10x Tzaangors (150)
• Weapons: 4x Savage Greatblade
Created with War Nexus by Age of Spoon</t>
  </si>
  <si>
    <t>Anthony Hery</t>
  </si>
  <si>
    <t>Dino 2000/2000 pts
-----
Grand Alliance Order | Seraphon | Thunderquake Starhost
General's Handbook 2025-26
Drops: 3
Spell Lore - Lore of Primal Jungles
Manifestation Lore - Primal Energy (20 Points)
Battle Tactics Cards: Attuned to Ghyran and Restless Energy
-----
General's Regiment
Scourge of Ghyran Saurus Oldblood on Carnosaur (340)
• General
• Incandescent Rectrices
• Armour Cruncher
• Being of the Stars
Aggradon Lancers (440)
• Reinforced
Engine of the Gods (180)
Engine of the Gods (180)
Engine of the Gods (180)
---
Regiment 1
Skink Starseer (170)
Bastiladon with Ark of Sotek (230)
---
Regiment 2
Skink Oracle on Troglodon (240)
-----
Faction Terrain
Realmshaper Engine (20)
-----
Created with Warhammer Age of Sigmar: The App
App: v1.16.2 (1) | Data: v305</t>
  </si>
  <si>
    <t>Ironweld: Age of Sigmar Grand Tournament</t>
  </si>
  <si>
    <t>I am quite certain that the crimes of this guilty land will never be purged away but with blood. I had, as I now think vainly, flattered myself that without very much bloodshed it might be done (1990 points) - ✦ General's Handbook 2025-26
Cities of Sigmar
Fearless Exemplars
Auxiliaries: 0
Drops: 5
Battle Tactic Cards - Master the Paths, Wrathful Cycles
Manifestation Lore - Forbidden Power
Prayer Lore - Scriptures of Sigmar
Spell Lore - Spells of the Collegiate Arcane
General's Regiment
John Brown, Steam Tank Commander (250)
• General
Regiment 1
Pontifex Zenestra, Matriarch of the Great Wheel (Scourge of Ghyran) (250)
Regiment 2
Callis and Toll (210)
Toll's Companions
Regiment 3
Freeguild Marshal and Relic Envoy (90)
• Heirloom Warhammer
Fusil-Major on Ogor Warhulk (140)
• Brazier of Holy Flame
• Cosmopolitan Leader
Freeguild Fusiliers (220)
• Reinforced
• 1x Champion
• 1x Standard Bearer
Freeguild Cavaliers (300)
• Reinforced
• 1x Champion
• 2x Standard Bearer
Regiment 4
Battlemage (90)
Freeguild Command Corps (140)
Freeguild Command Corps (140)
Freeguild Command Corps (140)
Created with New Recruit
Data Version: v29</t>
  </si>
  <si>
    <t>Like White On Rice 2000/2000 pts
Orruk Warclans | Ironjawz
Ironfist
General's Handbook 2025-26
Drops: 4
Prayer Lore - Warbeats
Battle Tactic Cards: Restless Energy, Intercept and Recover
General's Regiment
Gordrakk, the Fist of Gork (360)
• General
Weirdbrute Wrekkaz (100)
Weirdbrute Wrekkaz (100)
Regiment 1
Megaboss on Maw-Krusha (340)
• Fast 'Un
• Amberbone Whetstone
• Hulking Brute
Weirdbrute Wrekkaz (200)
• Reinforced
Regiment 2
Kragnos, the End of Empires (580)
Scourge of Ghyran Gore-gruntas (200)
Regiment 3
Warchanter (120)
Faction Terrain
Bossrokk Tower
Created with Warhammer Age of Sigmar: The App
App: 1.16.2 | Data: 305</t>
  </si>
  <si>
    <t>Witches are the problem 1990/2000 pts
-----
Grand Alliance Order | Daughters of Khaine | Arena Veterans
General's Handbook 2025-26
Drops: 3
Spell Lore - Lore of Shadows
Prayer Lore - Bloodshadow Rites
Manifestation Lore - Manifestations of Khaine
Battle Tactics Cards: Scouting Force and Wrathful Cycles
-----
General's Regiment
Scourge of Ghyran Krethusa the Croneseer (240)
• General
Witch Aelves with Paired Sciansá (220)
• Reinforced
Witch Aelves with Paired Sciansá (220)
• Reinforced
---
Regiment 1
Slaughter Queen on Cauldron of Blood (320)
• Zealous Orator
Khinerai Lifetakers (80)
Sisters of Slaughter with Bladed Bucklers (220)
• Reinforced
Sisters of Slaughter with Bladed Bucklers (220)
• Reinforced
---
Regiment 2
Scourge of Ghyran Bloodwrack Shrine (230)
• Khainite Pendant
Khinerai Lifetakers (80)
Khinerai Lifetakers (80)
Khinerai Lifetakers (80)
-----
Created with Warhammer Age of Sigmar: The App
App: v1.16.2 (1) | Data: v305</t>
  </si>
  <si>
    <t>i dont want to buy a second coach (2000 points) - ✦ General's Handbook 2025-26
Nighthaunt
Vanishing Phantasms
Auxiliaries: 0
Drops: 3
Battle Tactic Cards - Wrathful Cycles, Scouting Force
Manifestation Lore - Chthonic Sorceries
Spell Lore - Lore of the Underworlds
Regiment 1
Kurdoss Valentian, the Craven King (Scourge of Ghyran) (190)
Dreadscythe Harridans (340)
• Reinforced
• 1x Champion
Dreadscythe Harridans (340)
• Reinforced
• 1x Champion
Black Coach (Scourge of Ghyran) (280)
Regiment 2
Reikenor the Grimhailer (240)
Dreadblade Harrows (170)
Dreadblade Harrows (170)
Regiment 3
Krulghast Cruciator (180)
• Lightshard of the Harvest Moon
• Ruler of the Spectral Hosts
Chainghasts (90)
Faction Terrain
Nexus of Grief
Created with New Recruit
Data Version: v19</t>
  </si>
  <si>
    <t>Princess 🍑 and Her Angry 🍆 🍆🍆 1990/2000 pts
-----
Grand Alliance Order | Sylvaneth | Forest Folk
General's Handbook 2025-26
Drops: 3
Spell Lore - Lore of the Deepwood
Manifestation Lore - Manifestations of the Deepwood
Battle Tactics Cards: Restless Energy and Scouting Force
-----
General's Regiment
Alarielle the Everqueen (680)
• General
Spite-Revenants (160)
• Reinforced
Spite-Revenants (160)
• Reinforced
Spite-Revenants (160)
• Reinforced
---
Regiment 1
Belthanos, First Thorn of Kurnoth (350)
Spite-Revenants (80)
Spite-Revenants (80)
Tree-Revenants (100)
---
Regiment 2
Warsong Revenant (220)
• Warsinger
• Seed of Rebirth
-----
Faction Terrain
Awakened Wyldwood
-----
Created with Warhammer Age of Sigmar: The App
App: v1.16.2 (1) | Data: v305</t>
  </si>
  <si>
    <t>Lords of the Lodge</t>
  </si>
  <si>
    <t>Lord of the Duardrazhal 2000/2000 pts
-----
Grand Alliance Order | Fyreslayers | Lords of the Lodge
General's Handbook 2025-26
Drops: 3
Prayer Lore - Zharrgrim Blessings
Manifestation Lore - Magmic Invocations
Battle Tactics Cards: Attuned to Ghyran and Wrathful Cycles
-----
General's Regiment
Auric Runefather on Magmadroth (320)
• General
• Thickened Scales
Scourge of Ghyran Auric Runeson on Magmadroth (310)
• Droth-helm
Vulkyn Flameseekers (160)
Vulkyn Flameseekers (160)
Vulkyn Flameseekers (160)
---
Regiment 1
Grimhold Exile (110)
Hearthguard Berzerker with Berzerker Broadaxes (240)
• Reinforced
Hearthguard Berzerker with Berzerker Broadaxes (240)
• Reinforced
---
Regiment 2
Auric Runemaster (200)
• Ash-beard
Battlesmith (100)
-----
Faction Terrain
Magmic Battleforge
-----
Created with Warhammer Age of Sigmar: The App
App: v1.16.2 (1) | Data: v305</t>
  </si>
  <si>
    <t>Daughters of Khaine
Arena Veterans
[Scouting Force]
[Wrathful Cycles]
[Lore of Shadows]
[Bloodshadow Rites]
[Manifestations of Khaine]
Krethusa the Croneseer [SoG] (240)
[General]
- 20 x Sisters of Slaughter with Bladed Bucklers (220)
- 20 x Witch Aelves with Paired Sciansá (220)
- 20 x Witch Aelves with Paired Sciansá (220)
- 20 x Witch Aelves with Bladed Bucklers (180)
Slaughter Queen on Cauldron of Blood (320)
[Khainite Pendant]
[Zealous Orator]
- 5 x Blood Sisters (140)
- 5 x Doomfire Warlocks (150)
- 5 x Khinerai Heartrenders (100)
High Gladiatrix (100)
- 9 x Khainite Shadowstalkers (110)
2000/2000pts
3 drops
Generated by Listbot 4.0</t>
  </si>
  <si>
    <t>Ghyran Darkoath - Check out these Gunz in the Forest 2000/2000 pts
-----
Grand Alliance Chaos | Slaves to Darkness | Darkoath Horde
General's Handbook 2025-26
Drops: 5
Spell Lore - Lore of the Damned
Manifestation Lore - Aetherwrought Machineries
Battle Tactics Cards: Intercept and Recover and Scouting Force
-----
General's Regiment
Gunnar Brand (210)
• General
Darkoath Marauders (160)
• Reinforced
• The Dread Banner
Darkoath Wilderfiend (130)
Singri Brand
The Oathsworn Kin
---
Regiment 1
Darkoath Chieftain (80)
• Amulet of Chaos
Darkoath Marauders (160)
• Reinforced
Darkoath Savagers (90)
Darkoath Wilderfiend (130)
---
Regiment 2
Darkoath Chieftain (80)
Darkoath Marauders (160)
• Reinforced
Darkoath Savagers (90)
Darkoath Wilderfiend (130)
---
Regiment 3
Ogroid Myrmidon (120)
• Deathmonger
-----
Regiments of Renown
Volt-Klaw's Enginecoven (460)
Warlock Galvaneer
Ratling Warpblaster
Warpvolt Scourgers
-----
Faction Terrain
Nexus Chaotica
-----
Created with Warhammer Age of Sigmar: The App
App: v1.16.2 (1) | Data: v305</t>
  </si>
  <si>
    <t>Sausage Party 1970/2500 pts
Orruk Warclans | Krazogg’s Grunta Stampede
Army of Renown
General's Handbook 2025-26
Drops: 2
Spell Lore - Lore of the Blue Mountain
Manifestation Lore - Summon Coors Light
Battle Tactic Cards: Master The Paths, Wrathful Cycles, Coors Light
General's Regiment
Tuskboss on Maw-grunta (240)
• General
• Trophy Hunta
• Da Boom Skull
Gore-gruntas (180)
Maw-grunta Gougers (190)
Maw-grunta with Hakkin' Krew (250)
Maw-grunta with Hakkin' Krew (250)
Regiment 1
Tuskboss on Maw-grunta (240)
Gore-gruntas (180)
Maw-grunta Gougers (190)
Maw-grunta with Hakkin' Krew (250)
Faction Terrain
I can put an obscuring can of Coors Light on the table whenever I finish it. Also it does mortal wounds to enemy units. Bonus damage to shooting units and wizards. Maybe priests too. Double damage to Jeremy.
Created with Warhammer Age of Sigmar: The App
App: 1.16.2 | Data: 305</t>
  </si>
  <si>
    <t>The Fangs of the Howling Maw 2000/2000 pts
Lumineth Realm-lords
Hurakan Temple
General's Handbook 2025-26
Drops: 3
Spell Lore - Lore of Prismatic Resonance
Manifestation Lore - Primal Energy
Battle Tactic Cards: Restless Energy, Wrathful Cycles
General's Regiment
Sevireth, Lord of the Seventh Wind (330)
• General
Hurakan Windchargers (340)
• Reinforced
Regiment 1
Ellania and Ellathor, Eclipsian Warsages (280)
Scourge of Ghyran The Light of Eltharion (250)
Vanari Bladelords (280)
• Reinforced
Vanari Bladelords (280)
• Reinforced
Regiment 2
Scinari Enlightener (200)
• Silver Wand
• Flawless Commander
Faction Terrain
Shrine Luminor (20 Points)
Created with Warhammer Age of Sigmar: The App
App: 1.16.2 | Data: 305</t>
  </si>
  <si>
    <t>Yamato Cannons Operational 2000/2000 pts
Skaven
Warpcog Convocation
General's Handbook 2025-26
Drops: 3
Spell Lore - Lore of Ruin
Prayer Lore - Noxious Prayers
Manifestation Lore - Manifestations of Doom
Battle Tactic Cards: Scouting Force, Master the Paths
General's Regiment
Lord Skreech Verminking (380)
• General
Acolyte Globadiers (90)
Acolyte Globadiers (90)
Clanrats (150)
Doom-Flayers (220)
• Reinforced
Regiment 1
Scourge of Ghyran Grey Seer on Screaming Bell (310)
• Warpstone Charm
• Short-tempered
Clanrats (150)
Warplock Jezzails (140)
Warplock Jezzails (140)
Regiment 2
Warlock Bombardier (90)
Warp Lightning Cannon (120)
Warp Lightning Cannon (120)
Faction Terrain
Gnawhole
Created with Warhammer Age of Sigmar: The App
App: 1.16.1 | Data: 301</t>
  </si>
  <si>
    <t>Jiwan Noah Singh</t>
  </si>
  <si>
    <t>2000/2000 pts
-----
Grand Alliance Order | Cities of Sigmar | Veteran Cannoneers
General's Handbook 2025-26
Drops: 5
Spell Lore - Spells of the Collegiate Arcane
Prayer Lore - Scriptures of Sigmar
Manifestation Lore - Aetherwrought Machineries
Battle Tactics Cards: Attuned to Ghyran and Master The Paths
-----
General's Regiment
Scourge of Ghyran Pontifex Zenestra, Matriarch of the Great Wheel (250)
• General
Freeguild Cavaliers (150)
Freeguild Command Corps (140)
Freeguild Command Corps (140)
Freeguild Marshal and Relic Envoy (90)
• Cosmopolitan Leader
• Brazier of Holy Flame
---
Regiment 1
Steam Tank Commander (250)
---
Regiment 2
Alchemite Warforger (110)
Freeguild Command Corps (140)
Freeguild Steelhelms (80)
---
Regiment 3
Fusil-Major on Ogor Warhulk (140)
Ironweld Great Cannon (100)
Ironweld Great Cannon (100)
Ironweld Great Cannon (100)
---
Regiment 4
Callis and Toll (210)
Toll's Companions
-----
Created with Warhammer Age of Sigmar: The App
App: v1.16.0 (3) | Data: v301</t>
  </si>
  <si>
    <t>Rotten Poxes 2000/2000 pts
Maggotkin of Nurgle
Plague Cyst
General's Handbook 2025-26
Drops: 5
Spell Lore - Lore of Malignance
Prayer Lore - Bendictions of Sickness
Manifestation Lore - Twilit Sorceries
Battle Tactic Cards: Restless Energy, Wrathful Cycles
General's Regiment
Scourge of Ghyran Rotigus (430)
• General
Putrid Blightkings (380)
• Reinforced
Putrid Blightkings (190)
Regiment 1
Harbinger of Decay (150)
Regiment 2
Orghotts Daemonspew (280)
Regiment 3
Rotbringer Sorcerer- HELGA!(120)
Putrid Blightkings (190)
Faction Terrain
Feculent Gnarlmaw
Regiments of Renown
Godmarked Ascendant (260)
Daemon Prince
• Corpulent Avalanche
• Rustfang
• 1x Wings
Created with Warhammer Age of Sigmar: The App
App: 1.16.2 | Data: 305</t>
  </si>
  <si>
    <t>Zach Boyce Joy</t>
  </si>
  <si>
    <t>Skaven
Gathering of the Clans
[Master the Paths]
[Restless Energy]
[Lore of Ruin]
[Noxious Prayers]
[Primal Energy (20)]
Grey Seer on Screaming Bell [SoG] (310)
[General]
- 1 x Brood Terror [SoG] (240)
- 1 x Brood Terror [SoG] (240)
- 6 x Rat Ogors (280)
- 4 x Doom-flayers (220)
Verminlord Deceiver (390)
[Foulhide]
[Scurry Away]
- 20 x Clanrats (150)
- 20 x Clanrats (150)
Gnawhole
2000/2000pts
2 drops
Generated by Listbot 4.0</t>
  </si>
  <si>
    <t>Then I started Ironblastin' !! 1980/2000 pts
Ogor Mawtribes
Beast Handlers
General's Handbook 2025-26
Drops: 5
Spell Lore - Lore of Maw-magic
Prayer Lore - Everwinter Prayers
Manifestation Lore - Aetherwrought Machineries
Battle Tactic Cards: Master The Paths, Restless Energy
General's Regiment
Butcher (150)
• General
Gorger Mawpack (240)
Scourge of Ghyran Ironblaster (170)
Regiment 1
Frostlord on Stonehorn (350)
• Mage-swallower
• Touched by the Everwinter
Scourge of Ghyran Ironblaster (170)
Regiment 2
Huskard on Stonehorn (300)
• The Fang of Ghur
• 1x Chaintrap
Regiment 3
Huskard on Stonehorn (300)
• 1x Chaintrap
Regiment 4
Huskard on Stonehorn (300)
• 1x Chaintrap
Faction Terrain
Mawpit
Created with Warhammer Age of Sigmar: The App
App: 1.16.2 | Data: 305</t>
  </si>
  <si>
    <t>TECHNICALLY YOU CAN WATERBOARD A DOLPHIN 2000/2000 pts
-----
Grand Alliance Order | Stormcast Eternals | Sentinels of the Bleak Citadels
General's Handbook 2025-26
Drops: 2
Battle Tactics Cards: Intercept and Recover and Master The Paths
-----
General's Regiment
Celestant-Prime, Hammer of Sigmar (290)
• General
Prosecutors (300)
• Reinforced
Prosecutors (300)
• Reinforced
Prosecutors (150)
Prosecutors (150)
---
Regiment 1
Lord-Commander Bastian Carthalos (250)
Knight-Azyros (130)
• Banner of Sigmar
• Shock and Awe
Prosecutors (150)
Vigilors (280)
• Reinforced
-----
Created with Warhammer Age of Sigmar: The App
App: v1.16.2 (1) | Data: v305</t>
  </si>
  <si>
    <t>Meooooowww 1950/2000 pts
-----
Grand Alliance Order | Lumineth Realm-lords | Vanari Battlehost
General's Handbook 2025-26
Drops: 3
Spell Lore - Lore of Hysh
Manifestation Lore - Morbid Conjuration (30 Points)
Battle Tactics Cards: Intercept and Recover and Restless Energy
-----
General's Regiment
Scinari Enlightener (200)
• General
• Masterful Tactician
• Silver Wand
---
Regiment 1
Lyrior Uthralle, Warden of Ymetrica (220)
Scourge of Ghyran The Light of Eltharion (250)
Vanari Auralan Sentinels (300)
• Reinforced
Vanari Auralan Wardens (140)
Vanari Dawnriders (460)
• Reinforced
---
Regiment 2
Sevireth, Lord of the Seventh Wind (330)
-----
Faction Terrain
Shrine Luminor (20)
-----
Created with Warhammer Age of Sigmar: The App
App: v1.16.2 (1) | Data: v305</t>
  </si>
  <si>
    <t>Run away coaches 2000/2000 pts
Nighthaunt
Procession of Death
General's Handbook 2025-26
Drops: 2
Spell Lore - Lore of the Underworlds
Manifestation Lore - Morbid Conjuration
Battle Tactic Cards: Attuned to Ghyran, Intercept and Recover
General's Regiment
Lady Olynder, Mortarch of Grief (300)
• General
Hexwraiths (200)
Scourge of Ghyran Black Coach (280)
Scourge of Ghyran Black Coach (280)
Regiment 1
Lord Executioner (190)
• Ruler of the Spectral Hosts
• Tombstone of the Penitent
Bladegheist Revenants (360)
• Reinforced
Bladegheist Revenants (360)
• Reinforced
Faction Terrain
Nexus of Grief
Created with Warhammer Age of Sigmar: The App
App: 1.16.2 | Data: 305</t>
  </si>
  <si>
    <t>Kill First. Do missions later. 2000/2000 pts
-----
Orruk Warclans | Ironjawz | Ironjawz Brawl
General's Handbook 2025-26
Drops: 4
Spell Lore - Lore of the Weird
Prayer Lore - Warbeats
Manifestation Lore - Manifestations of Gorkamorka
Battle Tactics Cards: Intercept and Recover and Restless Energy
-----
General's Regiment
Tuskboss on Maw-grunta (240)
• General
• An Eye For Da Fight
• Fast 'Un
• Trophy Skulls
Zoggrok Anvilsmasha (170)
• 1 Grunta-tongs
---
Regiment 1
Ardboy Big Boss (120)
Ardboyz (360)
• Reinforced
Ardboyz (360)
• Reinforced
Brutes (400)
• Reinforced
• 2 Gore-choppa
---
Regiment 2
Warchanter (120)
Scourge of Ghyran Weirdbrute Wrekkaz (110)
---
Regiment 3
Weirdnob Shaman (120)
-----
Faction Terrain
Bossrokk Tower
-----
Created with Warhammer Age of Sigmar: The App
App: v1.16.2 (1) | Data: v305</t>
  </si>
  <si>
    <t>Wtf is this 2000/2000 pts
-----
Orruk Warclans | Kruleboyz | Swamphorde Bullies
General's Handbook 2025-26
Drops: 2
Spell Lore - Lore of the Swamp
Manifestation Lore - Manifestations of Gorkamorka
Battle Tactics Cards: Intercept and Recover and Master The Paths
-----
General's Regiment
Kragnos, the End of Empires (580)
• General
Beast-skewer Killbow (140)
Gutrippaz (300)
• Reinforced
Gutrippaz (300)
• Reinforced
Killaboss on Corpse-rippa Vulcha (260)
• Tough 'Un
• Slippery Skumbag
---
Regiment 1
Swampcalla Shaman with Pot-grot (110)
• Swamp Staff
Man-skewer Boltboyz (90)
Man-skewer Boltboyz (90)
Marshcrawla Sloggoth (130)
-----
Faction Terrain
Skaregob Totem
-----
Created with Warhammer Age of Sigmar: The App
App: v1.16.2 (1) | Data: v305</t>
  </si>
  <si>
    <t>Spookier Sghosts 1970/2000 pts
Nighthaunt
Death Stalkers
General's Handbook 2025-26
Drops: 3
Spell Lore - Lore of the Underworlds
Manifestation Lore - Morbid Conjuration
Battle Tactic Cards: Restless Energy, Wrathful Cycles
General's Regiment
Reikenor the Grimhailer (240)
• General
Chainghasts (90)
Hexwraiths (200)
Regiment 1
Awlrach the Drowner (170)
Bladegheist Revenants (360)
• Reinforced
Bladegheist Revenants (360)
• Reinforced
Regiment 2
Krulghast Cruciator (180)
• Ruler of the Spectral Hosts
• Lightshard of the Harvest Moon
Dreadscythe Harridans (340)
• Reinforced
Faction Terrain
Nexus of Grief
Created with Warhammer Age of Sigmar: The App
App: 1.16.2 | Data: 305</t>
  </si>
  <si>
    <t>Keep on Truckin’
Bullgor Never Die Tour 2025
Ogor Mawtribes
Beast Handlers
Drops: 5
Prayer Lore - Everwinter Prayers
Battle Tactics - Restless Energy / Wrathful Cycles
-----
General’s Regiment
Frostlord on Stonehorn (330)
* General
* Elixir of the Frostwyrm
* Big Name “Mage Swallower”
---
Regiment 1
Frostlord on Stonehorn (330)
• Touched by the Everwinter (20)
Gnoblars (110)
SOG Ironblaster (170)
---
Regiment 2
Huskard on Stonehorn (300)
• 1 Harpoon Launcher
Frost Sabres (70)
Frost Sabres (70)
---
Regiment 3
Huskard on Stonehorn (300)
• 1 Harpoon Launcher
-----
Regiment 4
Huskard on Stonehorn (300)
• 1 Harpoon Launcher
-----
Faction Terrain
Mawpit
---</t>
  </si>
  <si>
    <t>Super Badass Fucking 18 Wheeler Sound Effect 1970/2000 pts
Skaven
Fleshmeld Menagerie
General's Handbook 2025-26
Drops: 2
Spell Lore - Lore of Ruin
Manifestation Lore - Aetherwrought Machineries
Battle Tactic Cards: Wrathful Cycles, Intercept and Recover
General's Regiment
Verminlord Deceiver (390)
• General
• Scurry Away
Deathmaster (100)
Stormfiends (500)
• Reinforced
• 2x Doomflayer Gauntlets
• 2x Clubbing Blows and Warpfire Projectors
• 1x Grinderfists
• 1x Ratling Cannons and Clubbing Blows
Stormfiends (500)
• Reinforced
• 2x Doomflayer Gauntlets
• 2x Clubbing Blows and Warpfire Projectors
• 2x Grinderfists
Regiment 1
Master Moulder (80)
• Skavenbrew
Hell Pit Abomination (200)
Hell Pit Abomination (200)
Faction Terrain
Gnawhole</t>
  </si>
  <si>
    <t>Ironweld (2000 points) - ✦ General's Handbook 2025-26
Kharadron Overlords
Endrineers Guild Expeditionary Force
Auxiliaries: 0
Drops: 3
Battle Tactic Cards - Intercept and Recover, Scouting Force
Manifestation Lore - Krondspine Incarnate
General's Regiment
Arkanaut Admiral (130)
• General
• Grudgebearer
Arkanaut Company (90)
• 1x Champion
• 1x Aethermatic Volley Gun
• 1x Light Skyhook
• 1x Skypike
Arkanaut Company (90)
• 1x Champion
• 1x Aethermatic Volley Gun
• 1x Light Skyhook
• 1x Skypike
Grundstok Thunderers (260)
• Reinforced
• 1x Champion
• 1x Standard Bearer
• 4x Aetheric Fumigator or Decksweeper
• 4x Grundstok Mortar or Aethercannon
Arkanaut Ironclad (460)
• Great Skyhook
Regiment 1
Codewright (Scourge of Ghyran) (110)
• Voidstone Orb
Endrinriggers (220)
• Reinforced
• 1x Champion
Arkanaut Frigate (300)
• Heavy Sky Cannon
Regiment 2 (320)
Lorai, Child of the Abyss
Neave Blacktalon
Neave's Companions
Created with New Recruit
Data Version: v14</t>
  </si>
  <si>
    <t>Getting pegged by Anne Rice 1940/2000 pts
-----
Grand Alliance Death | Soulblight Gravelords | Bacchanal of Blood
General's Handbook 2025-26
Drops: 2
Spell Lore - Lore of Undeath
Manifestation Lore - Manifestations of the Grave
Battle Tactics Cards: Master The Paths and Scouting Force
-----
General's Regiment
Prince Vhordrai (490)
• General
Blood Knights (440)
• Reinforced
Blood Knights (440)
• Reinforced
---
Regiment 1
Vampire Lord on Nightmare Steed (210)
• Lash of the Sire
• Terminus Clock
Askurgan Trueblades (120)
Askurgan Trueblades (120)
Askurgan Trueblades (120)
-----
Created with Warhammer Age of Sigmar: The App
App: v1.16.2 (1) | Data: v305</t>
  </si>
  <si>
    <t>Fleshweld 2000/2000 pts
Flesh-eater Courts
Impassioned Serfs
General's Handbook 2025-26
Drops: 2
Spell Lore - Lore of Madness
Prayer Lore - Rites of Delusion
Manifestation Lore - Morbid Conjuration
Battle Tactic Cards: Intercept and Recover, Scouting Force
General's Regiment
Ushoran, Mortarch of Delusion (460)
• General
Cryptguard (200)
• Reinforced
Cryptguard (200)
• Reinforced
Grand Justice Gormayne (110)
Morbheg Knights (180)
Regiment 1
Scourge of Ghyran Abhorrant Gorewarden (140)
Morbheg Knights (360)
• Reinforced
Morbheg Knights (180)
Varghulf Courtier (140)
• Stronger In Madness
• Heart of the Gargant
Created with Warhammer Age of Sigmar: The App
App: 1.16.2 | Data: 305</t>
  </si>
  <si>
    <t>4.10 Midnight at McGuffy's - Dance Gavin Dance
1980/2000 pts
Nighthaunt
Procession of Death
General's Handbook 2025-26
Drops: 2
Spell Lore - Lore of the Underworlds
Manifestation Lore - Aetherwrought Machineries
Battle Tactic Cards: Restless Energy, Wrathful Cycles
General's Regiment
Knight of Shrouds (140)
• General
• Lightshard of the Harvest Moon [OPG WWI 12" AURA +1 ATT]
5 Hexwraiths (200)
5 Hexwraiths (200)
1 Scourge of Ghyran Black Coach (280)
Regiment 1
Krulghast Cruciator (160)
• Ruler of the Spectral Hosts [1 CP, OPG 1/2 STR UNIT*]
20 Bladegheist Revenants (360)
• Reinforced
20 Bladegheist Revenants (360)
• Reinforced
1 Scourge of Ghyran Black Coach (280)
Faction Terrain
Nexus of Grief</t>
  </si>
  <si>
    <t>Troggs, dogs, &amp; mushroom hogs 1990/2000 pts
-----
Grand Alliance Destruction | Gloomspite Gitz | Troggherd
General's Handbook 2025-26
Drops: 2
Spell Lore - Lore of the Clammy Dank
Manifestation Lore - Dank Manifestations
Battle Tactics Cards: Intercept and Recover and Scouting Force
-----
General's Regiment
Skragrott, the Loonking (230)
• General
Boingrot Bounderz (240)
• Reinforced
Boingrot Bounderz (240)
• Reinforced
Snarlpack Cavalry (100)
---
Regiment 1
Dankhold Troggboss (260)
• Fight Another Day
• The Clammy Cowl
Dankhold Troggoth (160)
Rockgut Troggoths (380)
• Reinforced
Rockgut Troggoths (380)
• Reinforced
-----
Faction Terrain
Bad Moon Loonshrine
-----
Created with Warhammer Age of Sigmar: The App
App: v1.16.2 (1) | Data: v305</t>
  </si>
  <si>
    <t>Slaughter Troupe</t>
  </si>
  <si>
    <t>No Step on Snek 2000/2000 pts
-----
Grand Alliance Order | Daughters of Khaine | Slaughter Troupe
General's Handbook 2025-26
Drops: 3
Spell Lore - Lore of Shadows
Prayer Lore - Bloodshadow Rites
Manifestation Lore - Forbidden Power (20 Points)
Battle Tactics Cards: Intercept and Recover and Restless Energy
-----
General's Regiment
Morathi-Khaine (760)
• General
Khainite Shadowstalkers (110)
Sisters of Slaughter with Sacrificial Knives (110)
The Shadow Queen
---
Regiment 1
Melusai Ironscale (160)
Blood Sisters (140)
Blood Stalkers (140)
---
Regiment 2
Slaughter Queen (130) khainite pendant, zealous orator
High Gladiatrix (100)
Sisters of Slaughter with Sacrificial Knives (110)
Witch Aelves with Paired Sciansá (220)
• Reinforced
-----
Created with Warhammer Age of Sigmar: The App
App: v1.16.2 (1) | Data: v305</t>
  </si>
  <si>
    <t>Cold Blooded Rampage 2000/2000 pts
Seraphon
Sunclaw Starhost
General's Handbook 2025-26
Drops: 2
Spell Lore - Lore of Celestial Manipulation
Manifestation Lore - Aetherwrought Machineries
Battle Tactic Cards: Intercept and Recover, Restless Energy
General's Regiment
Scourge of Ghyran Saurus Oldblood on Carnosaur (340)
• General
• Incandescent Rectrices
• Ancient Defender
• Being of the Stars
Aggradon Lancers (220)
Aggradon Lancers (220)
Bastiladon with Ark of Sotek (230)
Saurus Warriors (160)
Regiment 1
Skink Starseer (170)
Hunters of Huanchi with Dartpipes (80)
Hunters of Huanchi with Starstone Bolas (100)
Kroxigor Warspawned (440)
• Reinforced
Faction Terrain
Realmshaper Engine (20 Points)
Created with Warhammer Age of Sigmar: The App
App: 1.16.2 | Data: 305</t>
  </si>
  <si>
    <t>KO: Dwayne the Brokk Johnson 2000/2000 pts
-----
Grand Alliance Order | Kharadron Overlords | Aether-runners
General's Handbook 2025-26
Drops: 2
Battle Tactics Cards: Intercept and Recover and Restless Energy
-----
General's Regiment
Brokk Grungsson, Lord-Magnate of Barak-Nar (260)
• General
Arkanaut Frigate (300)
• 1 Heavy Sky Cannon
• Zonbarcorp 'Dealbreaker' Battle Ram
Endrinriggers (220)
• Reinforced
Scourge of Ghyran Grundstock Gunhauler (140)
Skywardens (240)
• Reinforced
---
Regiment 1
Codewright (80)
• Endrinmaestro
• Celestium Burst-grenade
Arkanaut Frigate (300)
• 1 Heavy Sky Cannon
Endrinriggers (220)
• Reinforced
Skywardens (240)
• Reinforced
-----</t>
  </si>
  <si>
    <t>Honest Rob once made fun of me for spelling B.O.K as B.O.C. 1990/2000 pts
-----
Grand Alliance Destruction | Sons of Behemat | Taker Tribe
General's Handbook 2025-26
Drops: 2
Battle Tactics Cards: Intercept and Recover and Restless Energy
-----
General's Regiment
King Brodd (540)
• General
Beast-smasher Mega-Gargant (470)
• Furious Temper
Mancrusher Gargant (130)
---
Regiment 1
Warstomper Mega-Gargant (460)
• Extra-calloused Feet
Mancrusher Gargant (130)
Mancrusher Gargant (130)
Mancrusher Gargant (130)
-----
Created with Warhammer Age of Sigmar: The App
App: v1.16.2 (1) | Data: v305</t>
  </si>
  <si>
    <t>Ironweld 1950/2000 pts
-----
Grand Alliance Order | Idoneth Deepkin | Ethersea Predators
General's Handbook 2025-26
Drops: 3
Spell Lore - Lore of the Deeps
Manifestation Lore - Aetherwrought Machineries
Battle Tactics Cards: Restless Energy and Scouting Force
-----
General's Regiment
Akhelian King (160)
• General
• Delicious Morsels
Akhelian Allopex (160)
• 1 Razorshell Harpoon
Akhelian Allopex (160)
• 1 Razorshell Harpoon
Akhelian Allopex (160)
• 1 Razorshell Harpoon
Akhelian Allopex (160)
• 1 Razorshell Harpoon
---
Regiment 1
Isharann Soulscryer (110)
• Endless Sea-storm
Namarti Reavers (260)
• Reinforced
---
Regiment 2
Lotann, Warden of the Soul Ledgers (100)
Akhelian Morrsarr Guard (340)
• Reinforced
Akhelian Morrsarr Guard (340)
• Reinforced
-----
Faction Terrain
Gloomtide Shipwreck
-----
Created with Warhammer Age of Sigmar: The App
App: v1.16.2 (1) | Data: v305</t>
  </si>
  <si>
    <t>Sam Gould’s Blue Plate Special 2000/2000 pts
-----
Grand Alliance Chaos | Blades of Khorne | The Goretide
General's Handbook 2025-26
Auxiliaries: 8
Drops: 13
Prayer Lore - Blood Blesssings of Khorne
Manifestation Lore - Judgements of Khorne
Battle Tactics Cards: Attuned to Ghyran and Master The Paths
-----
General's Regiment
Bloodthirster of Unfettered Fury (450)
• General
---
Regiment 1
Bloodthirster of Insensate Rage (460)
• Relentless Hunger
• Ar'gath, The King of Blades
---
Regiment 2
Realmgore Ritualist (130)
---
Regiment 3
Slaughterpriest (160)
---
Regiment 4
Slaughterpriest (160)
-----
Auxiliary Units
Aspiring Deathbringer (80)
Aspiring Deathbringer (80)
Aspiring Deathbringer (80)
Aspiring Deathbringer (80)
Aspiring Deathbringer (80)
Aspiring Deathbringer (80)
Aspiring Deathbringer (80)
Aspiring Deathbringer (80)
-----
Faction Terrain
Skull Altar
-----
Created with Warhammer Age of Sigmar: The App
App: v1.16.2 (1) | Data: v305 v305</t>
  </si>
  <si>
    <t>Ride Roughshod 1980/2000 pts
Soulblight Gravelords
Bacchanal of Blood
General's Handbook 2024-25
Drops: 3
Spell Lore - Lore of Undeath
Manifestation Lore - Morbid Conjuration (30)
General's Regiment
Mannfred von Carstein, Mortarch of Night (430)
• General
Vargheists (120)
Vargheists (120)
Regiment 1
Wight Lord on Skeletal Steed (120)
• Amulet of Graves
Barrow Knights (420)
• Reinforced
Deathrattle Skeletons (100)
Deathrattle Skeletons (100)
Regiment 2
Wight Lord on Skeletal Steed (120)
• Unhinged Rampager
Barrow Knights (420)
• Reinforced
Faction Terrain
Cursed Sepulchre
Battle Tactics
Intercept and Recover
Scouting Force</t>
  </si>
  <si>
    <t>Bigsexy's Burgerlusting Brogors (definitely not Carson's list idk what you're talking about) 1990/2000 pts
Ogor Mawtribes
Mawpath Menaces
General's Handbook 2025-26
Drops: 3
Spell Lore - Lore of Maw-magic
Prayer Lore - Everwinter Prayers
Manifestation Lore - Aetherwrought Machineries
Battle Tactic Cards: Restless Energy, Wrathful Cycles
General's Regiment
Slaughtermaster (140)
• General
Gnoblars (110)
Regiment 1
Butcher (150)
• Mage-swallower
• Gruesome Trophies
Gnoblars (110)
Gorger Mawpack (240)
Regiment 2
Bloodpelt Hunter (130)
• Touched by the Everwinter
Ironguts (480)
• Reinforced
Ogor Gluttons (460)
• Reinforced
Scourge of Ghyran Ironblaster (170)
Faction Terrain
Mawpit
Created with Warhammer Age of Sigmar: The App
App: 1.16.2 | Data: 305</t>
  </si>
  <si>
    <t>Ironweld 2000/2000 pts
Slaves to Darkness
Champions of Chaos
General's Handbook 2025-26
Drops: 3
Spell Lore - Lore of the Damned
Battle Tactic Cards: Intercept and Recover, Restless Energy
General's Regiment
Daemon Prince (260)
• General
• Deathmonger
• 1x Pledged to Khorne
• 1x Wings
Chaos Warriors (200)
Chaos Warriors (200)
Ogroid Myrmidon (120)
Ogroid Theridons (360)
• Reinforced
Regiment 1
Chaos Lord on Daemonic Mount (140)
Chaos Knights (500)
• Reinforced
• The Dread Banner
Regiment 2
Exalted Hero of Chaos (80)
• Head of the Unworthy
Chaos Chariot (70)
• 1x Chaos Greatblade
Chaos Chariot (70)
• 1x Chaos Greatblade
Faction Terrain
Nexus Chaotica
Created with Warhammer Age of Sigmar: The App
App: 1.16.2 | Data: 305</t>
  </si>
  <si>
    <t>Albert Hutton</t>
  </si>
  <si>
    <t>First to fall 1990/2000 pts
-----
Grand Alliance Order | Stormcast Eternals | Vanguard Wing
General's Handbook 2025-26
Drops: 2
Battle Tactics Cards: Intercept and Recover and Master The Paths
-----
General's Regiment
Karazai the Scarred (480)
• General
Praetors (150)
Vanguard-Raptors with Longstrike Crossbows (200)
---
Regiment 1
Lord-Celestant on Stardrake (480)
• Sigil of Morrda
• Hour of Glory
Prosecutors (150)
Stormdrake Guard (310)
• 2 Drakerider’s Warblade
Vanguard-Raptors with Longstrike Crossbows (200)
-----
Faction Terrain
Stormreach Portal (20)
-----
Created with Warhammer Age of Sigmar: The App
App: v1.16.2 (1) | Data: v305</t>
  </si>
  <si>
    <t>trees 1990/2000 pts
Sylvaneth
Wargrove of Everdusk
General's Handbook 2025-26
Drops: 3
Spell Lore - Lore of the Deepwood
Manifestation Lore - Manifestations of the Deepwood
Battle Tactic Cards: Intercept and Recover, Master The Paths
General's Regiment
Scourge of Ghyran Drycha Hamadreth (320)
• General
Scourge of Ghyran Revenant Seekers (460)
• Reinforced
Spite-Revenants (80)
Regiment 1
Warsong Revenant (220)
• Spellsinger
• Acorn of the Ages
Kurnoth Hunters with Kurnoth Scythes (400)
• Reinforced
Regiment 2
Branchwych (110)
Kurnoth Hunters with Kurnoth Greatbows (400)
• Reinforced
Faction Terrain
Awakened Wyldwood
Created with Warhammer Age of Sigmar: The App
App: 1.16.2 | Data: 305</t>
  </si>
  <si>
    <t>LRL VB Opt2 2000/2000 pts
-----
Grand Alliance Order | Lumineth Realm-lords | Vanari Battlehost
General's Handbook 2025-26
Drops: 2
Spell Lore - Lore of Hysh
Manifestation Lore - Primal Energy (20 Points)
Battle Tactics Cards: Intercept and Recover and Restless Energy
-----
General's Regiment
Ellania and Ellathor, Eclipsian Warsages (280)
• General
Vanari Auralan Sentinels (300)
• Reinforced
Vanari Bladelords (280)
• Reinforced
Vanari Dawnriders (460)
• Reinforced
---
Regiment 1
Scinari Enlightener (200)
• Silver Wand
• Flawless Commander
Vanari Auralan Wardens (280)
• Reinforced
Ydrilan Riverblades (160)
-----
Faction Terrain
Shrine Luminor (20)
-----
Created with Warhammer Age of Sigmar: The App
App: v1.16.2 (1) | Data: v305</t>
  </si>
  <si>
    <t>Who Dares to Boo Their Own Chieftain 2000/2000 pts
Slaves to Darkness
Darkoath Horde
General's Handbook 2025-26
Drops: 5
Battle Tactic Cards:
Scouting Force, Master The Paths
General's Regiment
Daemon Prince (260)
• General
• 1x Wings
• 1x Pledged to Nurgle
Exalted Hero of Chaos (80)
• Favoured of the Pantheon
Regiment 1
Darkoath Chieftain (80)
Darkoath Marauders (160)
• Reinforced
Darkoath Wilderfiend (130)
Regiment 2
Darkoath Chieftain (80)
Darkoath Marauders (160)
• Reinforced
Darkoath Wilderfiend (130)
Regiment 3
Darkoath Chieftain (80)
Darkoath Marauders (160)
• Reinforced
Regiment 4
Darkoath Chieftain (80)
• Head of the Unworthy
Darkoath Fellriders (300)
• Reinforced
• The Banner of Rage
• 1x Fellrider Blades
Darkoath Fellriders (300)
• Reinforced
• 1x Fellrider Blades</t>
  </si>
  <si>
    <t>phase 1990/2000 pts
-----
Grand Alliance Destruction | Ogor Mawtribes | Beast Handlers
General's Handbook 2025-26
Drops: 4
Prayer Lore - Everwinter Prayers
-----
General's Regiment
Kragnos, the End of Empires (580)
• General
---
Regiment 1
Frostlord on Stonehorn (350)
• Gruesome Trophies
• Touched by the Everwinter
• Mage-swallower
---
Regiment 2
Huskard on Stonehorn (300)
• 1 Blood Vulture
Stonehorn Beastriders (280)
• 1 Blood Vulture
---
Regiment 3
Huskard on Stonehorn (300)
• 1 Blood Vulture
Mournfang Pack (180)
-----
Faction Terrain
Great Mawpot
-----
Battle tactics
Restless energy
Intercept and recover</t>
  </si>
  <si>
    <t>2x17 "The Stackhouse Filibuster" 1990/2000 pts
Lumineth Realm-lords
Alarith Temple
General's Handbook 2025-26
Drops: 4
Spell Lore - Lore of Hysh
Manifestation Lore - Aetherwrought Machineries
Battle Tactic Cards: Wrathful Cycles, Restless Energy
General's Regiment
Avalenor, The Stoneheart King (410)
• General
Alarith Stoneguard (240)
• Reinforced
Regiment 1
Ellania and Ellathor, Eclipsian Warsages (280)
Hurakan Windchargers (170)
Vanari Bladelords (280)
• Reinforced
Ydrilan Riverblades (160)
Regiment 2
Scinari Enlightener (180)
• Waystone
• Flawless Commander
Regiments of Renown
Saviours of Cinderfall (270)
Callis and Toll
Toll's Companions
Created with Warhammer Age of Sigmar: The App
App: 1.16.2 | Data: 305</t>
  </si>
  <si>
    <t>Clown carriage 1980/2000 pts
Nighthaunt
Procession of Death
General's Handbook 2025-26
Drops: 2
Spell Lore - Lore of the Underworlds
Manifestation Lore - Morbid Conjuration
Battle Tactic Cards: Wrathful Cycles, Restless Energy
General's Regiment
Lady Olynder, Mortarch of Grief (300)
• General
Bladegheist Revenants (360)
• Reinforced
Cairn Wraith (150)
• Lightshard of the Harvest Moon
Hexwraiths (200)
Scourge of Ghyran Black Coach (280)
Regiment 1
Krulghast Cruciator (160)
• Ruler of the Spectral Hosts
Craventhrone Guard (100)
Craventhrone Guard (100)
Grimghast Reapers (300)
• Reinforced
Faction Terrain
Nexus of Grief
Created with Warhammer Age of Sigmar: The App
App: 1.16.1 | Data: 301</t>
  </si>
  <si>
    <t>Move aside and let the man go through 2000/2000 pts
Seraphon
Sunclaw Starhost
General's Handbook 2025-26
Drops: 3
Spell Lore - Lore of Primal Jungles
Manifestation Lore - Primal Energy
Battle Tactic Cards: Attuned to Ghyran, Intercept and Recover
General's Regiment
Slann Starmaster (280)
• General
Saurus Guard (240)
• Reinforced
Regiment 1
Scourge of Ghyran Saurus Oldblood on Carnosaur (340)
• Beastmaster
• Ancient Defender
Aggradon Lancers (440)
• Reinforced
Regiment 2
Skink Oracle on Troglodon (240)
• Incandescent Rectrices
Kroxigor (210)
Kroxigor (210)
Faction Terrain
Realmshaper Engine (20 Points)
Created with Warhammer Age of Sigmar: The App
App: 1.16.2 | Data: 305</t>
  </si>
  <si>
    <t>Ruination me harder, daddy! 1990/2000 pts
Stormcast Eternals
Sentinels of the Bleak Citadels
General's Handbook 2025-26
Drops: 3
Spell Lore - Lore of the Storm
Prayer Lore - Prayers of the Stormhosts
Manifestation Lore - Primal Energy
Battle Tactic Cards: Master The Paths, Intercept and Recover
General's Regiment
Tornus the Redeemed (170)
• General
Prosecutors (300)
• Reinforced
Questor Soulsworn (200)
Reclusians (280)
• Reinforced
Stormdrake Guard (620)
• Reinforced
• 4x Drakerider’s Lance
Regiment 1
Knight-Relictor (120)
• Beacon of Azyr
• Legendary Tenacity
Regiment 2
Knight-Arcanum (120)
Vigilors (140)
Faction Terrain
Stormreach Portal (20)</t>
  </si>
  <si>
    <t>Wil Angarella</t>
  </si>
  <si>
    <t>ship of theseus 2000/2000 pts
-----
Grand Alliance Death | Flesh-eater Courts | Lords of the Manor
General's Handbook 2025-26
Drops: 2
Spell Lore - Lore of Madness
Prayer Lore - Rites of Delusion
Manifestation Lore - Manifested Insanity
Battle Tactics Cards: Intercept and Recover and Master The Paths
-----
General's Regiment
Ushoran, Mortarch of Delusion (460)
• General
Crypt Horrors (280)
• Reinforced
Marrowscroll Herald (150)
• Charnel Vestments
Morbheg Knights (360)
• Reinforced
Morbheg Knights (360)
• Reinforced
---
Regiment 1
Abhorrant Cardinal (130)
Royal Beastflayers (100)
Varghulf Courtier (160)
• Cruel Taskmaster
-----
Faction Terrain
Charnel Throne
-----
Created with Warhammer Age of Sigmar: The App
App: v1.16.0 (3) | Data: v301</t>
  </si>
  <si>
    <t>Please don’t match me with Nighthaunt 2000/2000 pts
-----
Grand Alliance Order | Sylvaneth | Lords of the Clan
General's Handbook 2025-26
Drops: 4
Spell Lore - Lore of the Deepwood
Manifestation Lore - Manifestations of the Deepwood
Battle Tactics Cards: Intercept and Recover and Master The Paths
-----
General's Regiment
Alarielle the Everqueen (680)
• General
---
Regiment 1
Scourge of Ghyran Drycha Hamadreth (320)
Dryads (100)
Gossamid Archers (120)
Tree-Revenants (100)
---
Regiment 2
Belthanos, First Thorn of Kurnoth (350)
---
Regiment 3
Spirit of Durthu (330)
• Warsinger
• Glamourweave
-----
Faction Terrain
Awakened Wyldwood
-----
Created with Warhammer Age of Sigmar: The App
App: v1.16.0 (3) | Data: v301</t>
  </si>
  <si>
    <t>Trugg + 1990/2000 pts
Gloomspite Gitz
Troggherd
General's Handbook 2025-26
Drops: 2
Spell Lore - Lore of the Clammy Dank
Manifestation Lore - Morbid Conjuration
Battle Tactic Cards: Wrathful Cycles, Master The Paths
General's Regiment
Trugg, the Troggoth King (380)
• General
Dankhold Troggboss (280)
• Loontouched
• The Clammy Cowl
Dankhold Troggoth (160)
Rockgut Troggoths (380)
• Reinforced
Rockgut Troggoths (380)
• Reinforced
Regiment 1
Skragrott, the Loonking (230)
Gobbapalooza (150)
Faction Terrain
Bad Moon Loonshrine
Created with Warhammer Age of Sigmar: The App
App: 1.16.2 | Data: 305</t>
  </si>
  <si>
    <t>Congress of Calcium (1970 points) - ✦ General's Handbook 2025-26
Ossiarch Bonereapers
Tithe Guards
Auxiliaries: 0
Drops: 2
Battle Tactic Cards - Wrathful Cycles, Scouting Force
Manifestation Lore - Morbid Conjuration
Spell Lore - Lore of Ossian Sorcery
General's Regiment
Katakros, Mortarch of the Necropolis (520)
• General
Teratic Cohort (150)
• 1x Champion
Kavalos Deathriders (200)
• 1x Champion
• 1x Standard Bearer
Kavalos Deathriders (400)
• Reinforced
• 1x Champion
• 1x Standard Bearer
Regiment 1
Mortisan Soulmason (150)
Morghast Archai (260)
Morghast Archai (260)
Created with New Recruit
Data Version: v21</t>
  </si>
  <si>
    <t>Bird Up: Revengance 1990/2000 pts
-----
Grand Alliance Order | Stormcast Eternals | Sentinels of the Bleak Citadels
General's Handbook 2025-26
Drops: 2
Manifestation Lore - Aetherwrought Machineries
Battle Tactics Cards: Intercept and Recover and Master The Paths
-----
General's Regiment
Scourge of Ghyran Iridan the Witness (320)
• General
Annihilators with Meteoric Grandhammers (190)
Reclusians (280)
• Reinforced
Reclusians (280)
• Reinforced
---
Regiment 1
Knight-Arcanum (140)
• Beacon of Azyr
• Envoy of the Heavens
Stormstrike Palladors (380)
• Reinforced
Stormstrike Palladors (380)
• Reinforced
-----
Faction Terrain
Stormreach Portal (20)
-----
Created with Warhammer Age of Sigmar: The App
App: v1.16.2 (1) | Data: v305</t>
  </si>
  <si>
    <t>Mortarch of fun! 2000/2000 pts
Soulblight Gravelords
Bacchanal of Blood
General's Handbook 2025-26
Drops: 3
Spell Lore - Lore of Undeath
Manifestation Lore - Manifestations of the Grave
Battle Tactic Cards: Master The Paths, Intercept and Recover
General's Regiment
Neferata, Mortarch of Blood (460)
• General
Barrow Guard (320)
• Reinforced
Dire Wolves (150)
Wight King (100)
Regiment 1
Vampire Lord on Nightmare Steed (190)
Blood Knights (440)
• Reinforced
Regiment 2
Vengorian Lord (220)
• Shard of Night
• Frightening Vitality
Vargheists (120)
Faction Terrain
Cursed Sepulchre
Created with Warhammer Age of Sigmar: The App
App: 1.16.2 | Data: 305</t>
  </si>
  <si>
    <t>Eric Dittrich</t>
  </si>
  <si>
    <t>Procession of the Winterqueen, Light of Andtor (literally my first games lfg) 1990/2000 pts
Flesh-eater Courts
Lords of the Manor
General's Handbook 2025-26
Drops: 5
Spell Lore - Lore of Madness
Prayer Lore - Rites of Delusion
Manifestation Lore - Manifested Insanity
Battle Tactic Cards: Restless Energy, Master The Paths
General's Regiment
Archduke Flarevein, Custodian of Our Lady Entombed [Archregent] (180)
• General
Ser Gruelbrand [Crypt Haunter] (140)
• Charnel Vestments
Brothers Exemplar [Crypt Horrors] (280)
• Reinforced
Regiment 1
Marshal Thawmange and Solmar [King on Terrorgheist] (320)
• Savage Abomination
Order of the Radiant Raptor [Morbheg Knights] (360)
• Reinforced
Regiment 2
The White Knight [Varghulf] (140)
• Savage Beyond Reason
Regiment 3
Father Shiverspittle [Cardinal] (130)
Keepers of Obsidian Glass [Cryptguard] (200)
• Reinforced
Regiment 4
Lord Galefang [SOGgy Gorewarden] (140)
Black Lake Rangers [Beastflayers] (100)
Faction Terrain Charnel Throne</t>
  </si>
  <si>
    <t xml:space="preserve">Ah ah ah, you didn't say the magic word
2000/2000 pts
Seraphon
Thunderquake Starhost
Drops: 3
Spell Lore - Lore of Primal Jungles
Manifestation Lore - Twilit Sorceries
Battle Tactic Cards: Wrathful Cycles, Intercept and Recover
Regiment 1
Lord Kroak (450)
Bastiladon with Ark of Sotek (230)
• Armour Cruncher
Engine of the Gods (180)
Engine of the Gods (180)
Saurus Guard (240)
• Reinforced
Regiment 2
Skink Oracle on Troglodon (240)
• Incandescent Rectrices
Engine of the Gods (180)
Regiment 3
Stegadon Chief (200)
• Beastmaster
Hunters of Huanchi with Dartpipes (80)
Faction Terrain
Realmshaper Engine (20 Points)
</t>
  </si>
  <si>
    <t>Im crashing out 2000/2000 pts
-----
Grand Alliance Chaos | Disciples of Tzeentch | Wyrdflame Host
General's Handbook 2025-26
Drops: 4
Spell Lore - Lore of Change (30 Points)
Manifestation Lore - Manifestations of Tzeentch
Battle Tactics Cards: Restless Energy and Wrathful Cycles
-----
General's Regiment
Lord of Change (400)
• General
• 1 Baleful Sword
• Illusionist
Chaos Spawn of Tzeentch (60)
Flamers of Tzeentch (130)
Scourge of Ghyran Kairic Acolytes (200)
• Reinforced
The Changeling (160)
---
Regiment 1
Changecaster, Herald of Tzeentch (120)
Blue Horrors and Brimstone Horrors (300)
• Reinforced
Pink Horrors (170)
Pink Horrors (170)
-----
Regiments of Renown
Godmarked Ascendant (260)
Daemon Prince
• Trophy Rack
• Wyrdflame Blade
-----
Created with Warhammer Age of Sigmar: The App
App: v1.16.2 (1) | Data: v305</t>
  </si>
  <si>
    <t>Flesh and Warpstone 1950/2000 pts
Skaven
Fleshmeld Menagerie
General's Handbook 2025-26
Drops: 2
Spell Lore - Lore of Ruin
Prayer Lore - Noxious Prayers
Manifestation Lore - Primal Energy
Battle Tactic Cards: Wrathful Cycles, Restless Energy
General's Regiment
Vizzik Skour, Prophet of the Horned Rat (380)
• General
Hell Pit Abomination (200)
Warp Lightning Cannon (120)
Regiment 1
Grey Seer on Screaming Bell (350)
• Skavenbrew
• Short-tempered
Clanrats (300)
• Reinforced
Clanrats (300)
• Reinforced
Rat Ogors (280)
• Reinforced
Faction Terrain
Gnawhole</t>
  </si>
  <si>
    <t>AoS Iron Man</t>
  </si>
  <si>
    <t>1990/2000 pts
Stormcast Eternals
Sentinels of the Bleak Citadels
General's Handbook 2025-26
Drops: 4
Spell Lore - Lore of the Storm
Prayer Lore - Prayers of the Stormhosts
Manifestation Lore - Aetherwrought Machineries
Battle Tactic Cards: Intercept and Recover, Restless Energy
General's Regiment
Scourge of Ghyran Iridan the Witness (320)
• General
Prosecutors (300)
• Reinforced
Prosecutors (300)
• Reinforced
Stormcoven (210)
Vigilors (140)
Regiment 1
Lord-Vigilant on Gryph-Stalker (150)
Regiment 2
Knight-Relictor (120)
Regiment 3
Lord-Terminos (150)
• Quicksilver Draught
• Legendary Tenacity
Reclusians (280)
• Reinforced
Faction Terrain
Stormreach Portal (20 Points)
Created with Warhammer Age of Sigmar: The App
App: 1.16.2 | Data: 305</t>
  </si>
  <si>
    <t>Skaven - SoGhy Terrorgres 2000/2000 pts
-----
Grand Alliance Chaos | Skaven | Gathering of the Clans
General's Handbook 2025-26
Drops: 2
Manifestation Lore - Primal Energy (20 Points)
Battle Tactics Cards: Intercept and Recover and Master The Paths
-----
General's Regiment
Scourge of Ghyran Grey Seer on Screaming Bell (310)
• General
• Fleshmeddler
Doom-Flayers (220)
• Reinforced
Rat Ogors (280)
• Reinforced
Scourge of Ghyran Brood Terror (240)
Scourge of Ghyran Brood Terror (240)
---
Regiment 1
Verminlord Deceiver (390)
• Foulhide
Clanrats (150)
Clanrats (150)
-----
Faction Terrain
Gnawhole
-----
Created with Warhammer Age of Sigmar: The App
App: v1.16.2 (1) | Data: v305</t>
  </si>
  <si>
    <t>SneakyChonk 2000/2000 pts
Orruk Warclans | Kruleboyz
Swamphorde Bullies
General's Handbook 2025-26
Drops: 5
Spell Lore - Lore of the Swamp
Manifestation Lore - Manifestations of Gorkamorka
Battle Tactic Cards: Master The Paths, Scouting Force
General's Regiment
Swampcalla Shaman with Pot-grot (110)
• General
• Swamp Staff
Gutrippaz (300)
• Reinforced
Gutrippaz (300)
• Reinforced
Monsta-killaz (110)
Monsta-killaz (110)
Regiment 1
Scourge of Ghyran Killaboss on Great Gnashtoof (160)
Regiment 2
Murknob with Belcha-banna (80)
Regiment 3
Killaboss on Corpse-rippa Vulcha (260)
• Tough 'Un
• Slippery Skumbag
Regiment 4
Scourge of Ghyran Swampboss Skumdrekk (250)
Beast-skewer Killbow (140)
Man-skewer Boltboyz (90)
Man-skewer Boltboyz (90)
Faction Terrain
Skaregob Totem</t>
  </si>
  <si>
    <t>Sunclaw
-----
Seraphon | Sunclaw Starhost
Points: 1980/2000 points
Drops: 2 drops
Battle Tactics: Restless Energy / Intercept and Recover
-----
General's Regiment
SoG Saurus Oldblood on Carnosaur (340)
• General
• Beastmaster
• Incandescent Rectrices
• Ancient Defender
6x Aggradon Lancers (440)
• Reinforced
6x Kroxigor (420)
• Reinforced
- Options: 2x Moonstone Hammer
---
Regiment 1
SoG Saurus Oldblood on Carnosaur (340)
6x Aggradon Lancers (440)
• Reinforced</t>
  </si>
  <si>
    <t>Scantily-clad and frothing at the mouth 1980/2000 pts
Fyreslayers
Scales of Vulcatrix
General's Handbook 2025-26
Drops: 5
Prayer Lore - Zharrgrim Blessings
Manifestation Lore - Magmic Invocations
Battle Tactics: Master The Paths, Wrathful Cycles.
General's Regiment
Auric Runefather on Magmadroth (320)
• General
• Thickened Scales
Scourge of Ghyran Auric Runeson on Magmadroth (330)
• Droth-helm
• Ash Beard
Regiment 1
Scourge of Ghyran Auric Runeson on Magmadroth (310)
Regiment 2
Auric Runemaster (180)
Hearthguard Berzerker with Berzerker Broadaxes (240)
• Reinforced
Vulkyn Flameseekers (160)
Regiment 3
Auric Runesmiter (120)
Hearthguard Berzerker with Berzerker Broadaxes (240)
• Reinforced
Regiment 4
Doomseeker (80)
Faction Terrain
Magmic Battleforge
Created with Warhammer Age of Sigmar: The App
App: 1.16.2 | Data: 305</t>
  </si>
  <si>
    <t>Big Lads Big Day Out 2000/2000 pts
-----
Grand Alliance Destruction | Sons of Behemat | Manskittle Mob
General's Handbook 2025-26
Drops: 3
Battle Tactics Cards: Intercept and Recover and Restless Energy
-----
General's Regiment
King Brodd (540)
• General
Mancrusher Gargant (130)
Mancrusher Gargant (130)
---
Regiment 1
Warstomper Mega-Gargant (460)
• Monstrously Tough
• Extra-calloused Feet
Mancrusher Gargant (130)
Mancrusher Gargant (130)
---
Regiment 2
Scourge of Ghyran Kraken-eater Mega-Gargant (480)
-----
Created with Warhammer Age of Sigmar: The App
App: v1.16.2 (1) | Data: v305</t>
  </si>
  <si>
    <t>Iron Man Sneaky Ratz Clan 1990/2000 pts
Skaven
Fleshmeld Menagerie
General's Handbook 2025-26
Drops: 3
Spell Lore - Lore of Ruin
Manifestation Lore - Manifestations of Doom
Battle Tactic Cards: Intercept and Recover, Master The Paths
General's Regiment
Scourge of Ghyran Grey Seer on Screaming Bell (310)
• General
• Warpstone Charm
• Fleshmeddler
Clanrats (150)
Clanrats (150)
Rat Ogors (280)
• Reinforced
Regiment 1
Grey Seer (120)
Doom-Flayers (220)
• Reinforced
Rat Ogors (280)
• Reinforced
Regiment 2
Master Moulder (80)
Hell Pit Abomination (200)
Hell Pit Abomination (200)
Faction Terrain
Gnawhole
Created with Warhammer Age of Sigmar: The App
App: 1.16.2 | Data: 305</t>
  </si>
  <si>
    <t>Soggy Ogors! 1990/2000 pts
-----
Grand Alliance Destruction | Ogor Mawtribes | Beast Handlers
General's Handbook 2025-26
Drops: 3
Spell Lore - Lore of Maw-magic
Prayer Lore - Everwinter Prayers
Manifestation Lore - Primal Energy (20 Points)
Battle Tactics Cards: Intercept and Recover and Restless Energy
-----
General's Regiment
Frostlord on Stonehorn (330)
• General
• Mage-swallower
• Gruesome Trophies
Gnoblars (110)
Gnoblars (110)
Huskard on Stonehorn (300)
• 1 Chaintrap
Scourge of Ghyran Gnoblar Scraplauncher (150)
---
Regiment 1
Slaughtermaster (140)
---
Regiment 2
Frostlord on Stonehorn (350)
• Touched by the Everwinter
Huskard on Stonehorn (300)
• 1 Chaintrap
Mournfang Pack (180)
-----
Faction Terrain
Mawpit
-----
Created with Warhammer Age of Sigmar: The App
App: v1.16.0 (3) | Data: v301</t>
  </si>
  <si>
    <t>Simon Walker</t>
  </si>
  <si>
    <t>Witness Protection Program 2000/2000 pts
-----
Grand Alliance Order | Stormcast Eternals | Sentinels of the Bleak Citadels
General's Handbook 2025-26
Drops: 5
Spell Lore - Lore of the Storm
Prayer Lore - Prayers of the Stormhosts
Manifestation Lore - Aetherwrought Machineries
Battle Tactics Cards: Master The Paths and Restless Energy
-----
General's Regiment
Scourge of Ghyran Iridan the Witness (320)
• General
Prosecutors (300)
• Reinforced
Reclusians (280)
• Reinforced
Vanguard-Palladors with Starstrike Javelins (240)
Vigilors (140)
---
Regiment 1
Knight-Arcanum (120)
---
Regiment 2
Knight-Judicator with Gryph Hounds (130)
Questor Soulsworn (200)
---
Regiment 3
Knight-Judicator with Gryph Hounds (130)
---
Regiment 4
Knight-Relictor (120)
• Beacon of Azyr
• Legendary Tenacity
-----
Faction Terrain
Stormreach Portal (20)
-----
Created with Warhammer Age of Sigmar: The App
App: v1.16.2 (1) | Data: v305</t>
  </si>
  <si>
    <t>Drycha loves a screen. 2000/2000 pts
Sylvaneth
Wargrove of the Burgeoning
General's Handbook 2025-26
Drops: 3
Spell Lore - Lore of the Deepwood
Manifestation Lore - Manifestations of the Deepwood
Battle Tactic Cards: Restless Energy, Scouting Force
General's Regiment
Belthanos, First Thorn of Kurnoth (350)
• General
Gossamid Archers (120)
Kurnoth Hunters with Kurnoth Scythes (400)
• Reinforced
Regiment 1
Scourge of Ghyran Drycha Hamadreth (320)
Scourge of Ghyran Revenant Seekers (460)
• Reinforced
The Twistweald (100)
Regiment 2
Branchwych (150)
• Spellsinger
• Seed of Rebirth
Tree-Revenants (100)</t>
  </si>
  <si>
    <t>Jawz 1960/2000 pts
Orruk Warclans | Ironjawz
Ironjawz Brawl
General's Handbook 2025-26
Drops: 3
Spell Lore - Lore of the Weird
Manifestation Lore - Forbidden Power
Battle Tactic Cards: Intercept and Recover, Restless Energy
General's Regiment
Kragnos, the End of Empires (580)
• General
Brute Ragerz (240)
• Reinforced
Brutes (400)
• Reinforced
Maw-grunta Gougers (190)
Regiment 1
Tuskboss on Maw-grunta (240)
• An Eye For Da Fight
• Fast 'Un
• Trophy Skulls
Zoggrok Anvilsmasha (170)
• 1x Grunta-tongs
Regiment 2
Weirdnob Shaman (120)
Created with Warhammer Age of Sigmar: The App
App: 1.16.2 | Data: 305</t>
  </si>
  <si>
    <t>Ironman Lumineth 1980/2000 pts
Lumineth Realm-lords
Hurakan Temple
General's Handbook 2025-26
Drops: 4
Spell Lore - Lore of Hysh
Manifestation Lore - Manifestations of Hysh
Battle Tactic Cards: Restless Energy, Attuned to Ghyran
General's Regiment
Avalenor, The Stoneheart King (410)
• General
Alarith Spirit of the Mountain (300)
Alarith Stoneguard (240)
• Reinforced
Alarith Stoneguard (120)
Regiment 1
Scinari Enlightener (200)
• Silver Wand
• Flawless Commander
Regiment 2
Scourge of Ghyran The Light of Eltharion (250)
Hurakan Windchargers (170)
Faction Terrain
Shrine Luminor (20 Points)
Regiments of Renown
Saviours of Cinderfall (270)
Callis and Toll
Toll's Companions
Created with Warhammer Age of Sigmar: The App
App: 1.16.2 | Data: 305</t>
  </si>
  <si>
    <t>Georgia Hancock</t>
  </si>
  <si>
    <t>13/06/2025 1950/2000 pts
Orruk Warclans | Kruleboyz
Swamphorde Bullies
General's Handbook 2025-26
Drops: 3
Spell Lore - Lore of the Swamp
Manifestation Lore - Krondspine Incarnate
General's Regiment
Swampcalla Shaman with Pot-grot (110)
• General
• Swamp Staff
Gutrippaz (150)
Gutrippaz (150)
Man-skewer Boltboyz (180)
• Reinforced
Regiment 1
Scourge of Ghyran Swampboss Skumdrekk (250)
Breaka-boss on Mirebrute Troggoth (200)
• Egomaniak
• Mean 'Un
Gutrippaz (300)
• Reinforced
Hobgrot Slittaboss (70)
Regiment 2
Scourge of Ghyran Killaboss on Great Gnashtoof (160)
Beast-skewer Killbow (140)
Beast-skewer Killbow (140)
Murknob with Belcha-banna (80)
Faction Terrain
Skaregob Totem
Battle Tactics: Wrathful Cycles &amp; Intercept And Recover
Created with Warhammer Age of Sigmar: The App
App: 1.16.2 | Data: 305</t>
  </si>
  <si>
    <t>Leader 1980/2000 pts
-----
Grand Alliance Order | Cities of Sigmar | Veteran Cannoneers
General's Handbook 2025-26
Drops: 3
Prayer Lore - Scriptures of Sigmar
Battle Tactics Cards: Intercept and Recover and Scouting Force
-----
General's Regiment
Tahlia Vedra, Lioness of the Parch (280)
• General
Freeguild Cavalier-Marshal (110)
• Draw Steel!
Freeguild Cavaliers (300)
• Reinforced
Freeguild Cavaliers (150)
Freeguild Cavaliers (150)
---
Regiment 1
Fusil-Major on Ogor Warhulk (140)
• Glimmering
Ironweld Great Cannon (100)
Ironweld Great Cannon (100)
Ironweld Great Cannon (100)
---
Regiment 2
Scourge of Ghyran Pontifex Zenestra, Matriarch of the Great Wheel (250)
Freeguild Command Corps (140)
Freeguild Steelhelms (80)
Freeguild Steelhelms (80)
-----
Created with Warhammer Age of Sigmar: The App
App: v1.16.0 (3) | Data: v301</t>
  </si>
  <si>
    <t>All the barrow knights 1930/2000 pts
-----
Grand Alliance Death | Soulblight Gravelords | Bacchanal of Blood
General's Handbook 2025-26
Drops: 4
Spell Lore - Lore of Undeath
Manifestation Lore - Manifestations of the Grave
Battle Tactics Cards: Intercept and Recover and Restless Energy
-----
General's Regiment
Neferata, Mortarch of Blood (460)
• General
---
Regiment 1
Wight King on Skeleton Steed (220)
• Immortal Ego
• Amulet of Graves
Barrow Knights (420)
• Reinforced
---
Regiment 2
Blades of the Hollow King (290)
---
Regiment 3
Wight Lord on Skeletal Steed (120)
Barrow Knights (420)
• Reinforced
-----
Faction Terrain
Cursed Sepulchre
-----
Created with Warhammer Age of Sigmar: The App
App: v1.16.2 (1) | Data: v305</t>
  </si>
  <si>
    <t xml:space="preserve">The Dank Side 2000/2000 pts
Gloomspite Gitz
Troggherd
General's Handbook 2025-26
Drops: 2
Spell Lore - Lore of the Clammy Dank
Manifestation Lore - Dank Manifestations
Battle Tactic Cards: Wrathful Cycles, Intercept and Recover
General's Regiment
Skragrott, the Loonking (230)
• General
Boingrot Bounderz (240)
• Reinforced
Doom Diver Catapult (160)
Scourge of Ghyran Sporesplatta Fanatics (70)
Snarlpack Cavalry (100)
Regiment 1
Dankhold Troggboss (280)
• Loontouched
• The Clammy Cowl
Dankhold Troggoth (160)
Rockgut Troggoths (380)
• Reinforced
Rockgut Troggoths (380)
• Reinforced
Faction Terrain
Bad Moon Loonshrine
</t>
  </si>
  <si>
    <t>Troggs Be Trogging 1990/2000 pts
-----
Grand Alliance Destruction | Gloomspite Gitz | Troggherd
General's Handbook 2025-26
Drops: 3
Spell Lore - Lore of the Clammy Dank
Manifestation Lore - Krondspine Incarnate (20 Points)
Battle Tactics Cards: Attuned to Ghyran and Restless Energy
-----
General's Regiment
Trugg, the Troggoth King (380)
• General
Dankhold Troggoth (160)
Dankhold Troggoth (160)
Dankhold Troggoth (160)
Dankhold Troggoth (160)
---
Regiment 1
Dankhold Troggboss (280)
• Loontouched
• The Clammy Cowl
Dankhold Troggoth (160)
Dankhold Troggoth (160)
Dankhold Troggoth (160)
---
Regiment 2
Rabble-Rowza (120)
Scourge of Ghyran Sporesplatta Fanatics (70)
-----
Faction Terrain
Bad Moon Loonshrine
-----
Created with Warhammer Age of Sigmar: The App
App: v1.16.2 (1) | Data: v305</t>
  </si>
  <si>
    <t>Bleak 1970/2000 pts
Stormcast Eternals
Sentinels of the Bleak Citadels
General's Handbook 2025-26
Drops: 2
Prayer Lore - Prayers of the Stormhosts
Manifestation Lore - Aetherwrought Machineries
Battle Tactic Cards: Master The Paths, Intercept and Recover
General's Regiment
Ionus Cryptborn, Warden of Lost Souls (400)
• General
Knight-Judicator with Gryph Hounds (130)
• Mirrorshield
• Intense Piety
Liberators (100)
Vanguard-Palladors with Shock Handaxes (250)
Vigilors (280)
• Reinforced
Regiment 1
Neave Blacktalon (310)
Lorai, Child of the Abyss (0)
Neave's Companions (0)
Vanguard-Palladors with Starstrike Javelins (480)
• Reinforced
Faction Terrain
Stormreach Portal (20 Points)
Created with Warhammer Age of Sigmar: The App
App: 1.16.2 | Data: 305</t>
  </si>
  <si>
    <t>Ironman 1950/2000 pts
-----
Grand Alliance Chaos | Slaves to Darkness | Godswrath Warband
General's Handbook 2025-26
Drops: 3
Spell Lore - Lore of the Damned
Manifestation Lore - Primal Energy (20 Points)
Battle Tactics Cards: Attuned to Ghyran and Intercept and Recover
-----
General's Regiment
Chaos Lord on Daemonic Mount (140)
• General
• Head of the Unworthy
• Deathmonger
Chaos Knights (250)
Chaos Knights (250)
---
Regiment 1
Gaunt Summoner on Disc of Tzeentch (210)
Chaos Chosen (560)
• Reinforced
• The Dread Banner
Chaos Warriors (400)
• Reinforced
---
Regiment 2
Chaos Sorcerer Lord (120)
-----
Faction Terrain
Nexus Chaotica
-----
Created with Warhammer Age of Sigmar: The App
App: v1.16.2 (1) | Data: v305</t>
  </si>
  <si>
    <t>SCE Ruination BFFs 2000/2000 pts
Stormcast Eternals
Sentinels of the Bleak Citadels
General's Handbook 2025-26
Drops: 5
Spell Lore - Lore of the Storm
Prayer Lore - Prayers of the Stormhosts
Manifestation Lore - Aetherwrought Machineries
Battle Tactic Cards: Master The Paths, Wrathful Cycles
General's Regiment
Ionus Cryptborn, Warden of Lost Souls (400)
• General
Regiment 1
Scourge of Ghyran Iridan the Witness (320)
Prosecutors (300)
• Reinforced
Regiment 2
Lord-Terminos (150)
• Quicksilver Draught
• Shock and Awe
Reclusians (280)
• Reinforced
Regiment 3
Knight-Arcanum (120)
Vigilors (140)
Faction Terrain
Stormreach Portal (20 Points)
Regiments of Renown
Saviours of Cinderfall (270)
Callis and Toll
Toll's Companions
Created with Warhammer Age of Sigmar: The App
App: 1.16.2 | Data: 305</t>
  </si>
  <si>
    <t xml:space="preserve">Army 1990/2000 pts
Soulblight Gravelords
Bacchanal of Blood
General's Handbook 2025-26
Drops: 3
Spell Lore - Lore of Undeath
Manifestation Lore - Aetherwrought Machineries
Battle Tactic Cards: Intercept and Recover, Restless Energy
General's Regiment
Neferata, Mortarch of Blood (460)
• General
Blood Knights (440)
• Reinforced
Blood Knights (440)
• Reinforced
Regiment 1
Vampire Lord on Nightmare Steed (190)
• Terminus Clock
Fell Bats (100)
Vargheists (120)
Regiment 2
Wight King on Skeleton Steed (240)
• Lash of the Sire
Faction Terrain
Cursed Sepulchre
</t>
  </si>
  <si>
    <t xml:space="preserve">CHONKY BOYZ 1980/2000 pts
Ogor Mawtribes
Beast Handlers
General's Handbook 2025-26
Drops: 5
Prayer Lore - Everwinter Prayers
Battle Tactic Cards: Restless Energy, Master The Paths
General's Regiment
Frostlord on Stonehorn (330)
• General
• Mage-swallower
• Gruesome Trophies
• Great Gutlord
Scourge of Ghyran Ironblaster (170)
Regiment 1
Huskard on Stonehorn (300)
• 1x Chaintrap
Stonehorn Beastriders (280)
• 1x Chaintrap
Regiment 2
Huskard on Stonehorn (300)
• 1x Chaintrap
Regiment 3
Huskard on Stonehorn (300)
• 1x Chaintrap
Regiment 4
Huskard on Stonehorn (300)
• 1x Chaintrap
Faction Terrain
Great Mawpot
Created with Warhammer Age of Sigmar: The App
App: 1.16.2 | Data: 305
</t>
  </si>
  <si>
    <t>Spirit of Girthu 2000/2000 pts
Sylvaneth
Lords of the Clan
General's Handbook 2025-26
Drops: 5
Spell Lore - Lore of the Deepwood
Manifestation Lore - Twilit Sorceries
Battle Tactic Cards: Master The Paths, Intercept and Recover
General's Regiment
Spirit of Durthu (330)
• General
• Warsinger
Regiment 1
Alarielle the Everqueen (680)
Regiment 2
Spirit of Durthu (330)
Regiment 3
Spirit of Durthu (330)
• Acorn of the Ages
Regiment 4
Spirit of Durthu (330)
Faction terrain: Awakened Wyldwoods</t>
  </si>
  <si>
    <t>The Bones are the Money
2000/2000 pts
Soulblight Gravelords
Bacchanal of Blood
General's Handbook 2025-26
Drops: 3
Spell Lore - Lore of Undeath
Manifestation Lore - Morbid Conjuration
Battle Tactic Cards: Restless Energy, Wrathful Cycles
General's Regiment
Neferata, Mortarch of Blood (460)
• General
Barrow Knights (420)
• Reinforced
Wight Lord on Skeletal Steed (140)
• Lash of the Sire
• Amulet of Graves
Regiment 1
Mortis Engine (240)
Fell Bats (100)
Regiment 2
Blades of the Hollow King (290)
Barrow Guard (320)
• Reinforced
Faction Terrain
Cursed Sepulchre</t>
  </si>
  <si>
    <t>Retribution is Nigh - 2 Day AOS Tournament</t>
  </si>
  <si>
    <t>Spelltharion 2000/2000 pts
Lumineth Realm-lords
Scinari Council
General's Handbook 2025-26
Drops: 5
Spell Lore - Lore of Prismatic Resonance
Manifestation Lore - Manifestations of Hysh
Battle Tactic Cards: Attuned to Ghyran, Master The Paths
General's Regiment
Ellania and Ellathor, Eclipsian Warsages (280)
• General
Vanari Bladelords (280)
• Reinforced
Ydrilan Riverblades (160)
Regiment 1
Scourge of Ghyran Vanari Bannerblade (150)
• Silver Wand
Regiment 2
Scourge of Ghyran The Light of Eltharion (250)
Vanari Auralan Wardens (280)
• Reinforced
Vanari Bladelords (140)
Vanari Bladelords (140)
Regiment 3
Scinari Calligrave (160)
• Flawless Commander
Regiment 4
Scinari Loreseeker (140)
Faction Terrain
Shrine Luminor (20 Points)</t>
  </si>
  <si>
    <t>Christian Savage</t>
  </si>
  <si>
    <t>Fly me to the Moon 1990/2000 pts
Flesh-eater Courts
Lords of the Manor
General's Handbook 2025-26
Drops: 2
Spell Lore - Lore of Madness
Prayer Lore - Rites of Delusion
Manifestation Lore - Manifested Insanity
Battle Tactic Cards: Master The Paths, Intercept and Recover
General's Regiment
Ushoran, Mortarch of Delusion (460)
• General
Crypt Horrors (280)
• Reinforced
Crypt Horrors (280)
• Reinforced
Marrowscroll Herald (150)
• Charnel Vestments
Morbheg Knights (180)
Regiment 1
Abhorrant Cardinal (150)
• Cruel Taskmaster
Cryptguard (200)
• Reinforced
Grand Justice Gormayne (110)
Morbheg Knights (180)
Faction Terrain
Charnel Throne</t>
  </si>
  <si>
    <t>Knights in Fright Satin
2000/2000 pts
Flesh-eater Courts
Lords of the Manor
General's Handbook 2025-26
Drops: 2
Spell Lore - Lore of Madness
Prayer Lore - Rites of Delusion
Manifestation Lore - Aetherwrought Machineries
Battle Tactic Cards: Intercept and Recover, Restless Energy
General's Regiment
Ushoran, Mortarch of Delusion (460)
• General
Crypt Haunter Courtier (140)
• Stronger In Madness
• Charnel Vestments
Crypt Horrors (280)
• Reinforced
Crypt Horrors (280)
• Reinforced
Royal Zombie Dragon (230)
• Horribly Resilient
Regiment 1
Scourge of Ghyran Abhorrant Gorewarden (140)
Grand Justice Gormayne (110)
Morbheg Knights (360)
• Reinforced
Faction Terrain
Charnel Throne</t>
  </si>
  <si>
    <t>Ghyran Cowboys 1990/2000 pts
Lumineth Realm-lords
Alarith Temple
General's Handbook 2025-26
Drops: 2
Spell Lore - Lore of Hysh
Manifestation Lore - Forbidden Power
Battle Tactic Cards: Wrathful Cycles, Restless Energy
General's Regiment
Ellania and Ellathor, Eclipsian Warsages (280)
• General
Alarith Stoneguard (240)
• Reinforced
Alarith Stoneguard (240)
• Reinforced
Scourge of Ghyran The Light of Eltharion (250)
Vanari Dawnriders (460)
• Reinforced
Regiment 1
Scinari Enlightener (200)
• Silver Wand
• Flawless Commander
Vanari Auralan Wardens (140)
Vanari Auralan Wardens (140)
Faction Terrain
Shrine Luminor (20)</t>
  </si>
  <si>
    <t>Pork and cabbage hot pot 1990/2000 pts
-----
Orruk Warclans | Ironjawz | Ironjawz Brawl
General's Handbook 2025-26
Drops: 4
Spell Lore - Lore of the Weird
Prayer Lore - Warbeats
Manifestation Lore - Manifestations of Gorkamorka
Battle Tactics Cards: Restless Energy and Wrathful Cycles
-----
General's Regiment
Gordrakk, the Fist of Gork (360)
• General
Scourge of Ghyran Gore-gruntas (200)
---
Regiment 1
Tuskboss on Maw-grunta (240)
• An Eye For Da Fight
• Fast 'Un
• Trophy Skulls
Maw-grunta Gougers (190)
---
Regiment 2
Weirdnob Shaman (120)
Brutes (400)
• Reinforced
• 2 Gore-choppa
---
Regiment 3
Warchanter (120)
Ardboyz (360)
• Reinforced
-----
Faction Terrain
Bossrokk Tower
-----
Created with Warhammer Age of Sigmar: The App
App: v1.16.2 (1) | Data: v305</t>
  </si>
  <si>
    <t>Sweaty lil tryhard List (Stormdrakes) (2000 points) - ✦ General's Handbook 2025-26
Stormcast Eternals
Lightning Echelon
Auxiliaries: 0
Drops: 4
Battle Tactic Cards - Master the Paths, Restless Energy
Manifestation Lore - Primal Energy
Prayer Lore - Prayers of the Stormhosts
Spell Lore - Lore of the Storm
General's Regiment
Lord-Commander Bastian Carthalos (250) • General
Liberators (100) • 1x Champion • 1x Grandhammer
Vigilors (140) • 1x Champion
Stormdrake Guard (620) • Reinforced • 1x Champion, Drakerider’s Lance • 3x Drakerider’s Lance
Regiment 1
Knight-Judicator with Gryph-hounds (130)
Annihilators (280) • Reinforced • 1x Champion
Questor Soulsworn (200) • 1x Champion
Regiment 2
Knight-Arcanum (120)
Regiment 3
Knight-Relictor (120) • Beacon of Azyr • Legendary Tenacity
Faction Terrain
Stormreach Portal (20)</t>
  </si>
  <si>
    <t>Sevireth's Flying Circus 2000/2000 pts
Lumineth Realm-lords
Vanari Battlehost
General's Handbook 2025-26
Drops: 2
Spell Lore - Lore of Hysh
Manifestation Lore - Manifestations of Hysh
Battle Tactic Cards: Scouting Force, Attuned to Ghyran
General's Regiment
Sevireth, Lord of the Seventh Wind (330)
• General
Hurakan Spirit of the Wind (250)
Hurakan Windchargers (170)
Hurakan Windchargers (170)
Vanari Auralan Sentinels (300)
• Reinforced
Regiment 1
Scinari Enlightener (200)
• Silver Wand
• Martial Perfectionist
Vanari Auralan Wardens (140)
Vanari Auralan Wardens (140)
Vanari Bladelords (280)
• Reinforced
Faction Terrain
Shrine Luminor (20 Points)
Created with Warhammer Age of Sigmar: The App
App: 1.16.2 | Data: 305</t>
  </si>
  <si>
    <t>5 attack Morghast 2000/2000 pts
Ossiarch Bonereapers
Kavalos Lance
General's Handbook 2025-26
Drops: 2
Spell Lore - Lore of Necrotheurgy
Manifestation Lore - Horrors of the Necropolis
Battle Tactic Cards: Intercept and Recover, Restless Energy
General's Regiment
Arkhan the Black, Mortarch of Sacrament (390)
• General
Arch-Kavalos Zandtos (210)
Gothizzar Harvester (150)
Kavalos Deathriders (400)
• Reinforced
Regiment 1
Mortisan Soulreaper (90)
• Helm of Tyranny
• Aura of Sterility
Morghast Harbingers (520)
• Reinforced
Mortek Guard (120)
Mortek Guard (120)
Faction Terrain
Bone-tithe Nexus</t>
  </si>
  <si>
    <t>Mines a doom bar, what you having? 1980/2000 pts
-----
Grand Alliance Destruction | Sons of Behemat | Boss Tribe
General's Handbook 2025-26
Drops: 2
Battle Tactics Cards: Intercept and Recover and Restless Energy
-----
General's Regiment
Kragnos, the End of Empires (580)
• General
Beast-smasher Mega-Gargant (470)
• Monstrously Tough
• Mantle of Tusk and Horns
---
Regiment 1
King Brodd (540)
Mancrusher Gargant (130)
Mancrusher Gargant (130)
Mancrusher Gargant (130)
-----
Created with Warhammer Age of Sigmar: The App
App: v1.16.2 (1) | Data: v305</t>
  </si>
  <si>
    <t>G 2000/2000 pts
-----
Grand Alliance Order | Sylvaneth | Wargrove of the Burgeoning
General's Handbook 2025-26
Drops: 3
Spell Lore - Lore of the Deepwood
Manifestation Lore - Krondspine Incarnate (20 Points)
Battle Tactics Cards: Master The Paths and Scouting Force
-----
General's Regiment
Branchwych (130)
• General
• Spellsinger
• Acorn of the Ages
Gossamid Archers (120)
---
Regiment 1
Belthanos, First Thorn of Kurnoth (350)
Kurnoth Hunters with Kurnoth Scythes (400)
• Reinforced
Scourge of Ghyran Revenant Seekers (460)
• Reinforced
---
Regiment 2
Scourge of Ghyran Drycha Hamadreth (320)
Tree-Revenants (100)
Tree-Revenants (100)
-----
Faction Terrain
Awakened Wyldwood
-----
Created with Warhammer Age of Sigmar: The App
App: v1.16.2 (1) | Data: v305</t>
  </si>
  <si>
    <t>Ironjawz Tournament 1980/2000 pts
-----
Orruk Warclans | Ironjawz | Ironjawz Brawl
General's Handbook 2025-26
Drops: 3
Spell Lore - Lore of the Weird
Prayer Lore - Warbeats
Manifestation Lore - Manifestations of Gorkamorka
Battle tactics: Intercept and Recover/Restless Energy
-----
General's Regiment
Kragnos, the End of Empires (580)
• General
Brute Ragerz (240)
• Reinforced
Zoggrok Anvilsmasha (170)
• 1 Grunta-tongs
---
Regiment 1
Weirdnob Shaman (120)
• An Eye For Da Fight
• Trophy Skulls
Brutes (400)
• Reinforced
- 2x Gore-choppa
Brute Ragerz (240)
• Reinforced
---
Regiment 2
Warchanter (120)
Scourge of Ghyran Weirdbrute Wrekkaz (110)
-----
Faction Terrain
Bossrokk Tower
Total - 1980</t>
  </si>
  <si>
    <t>Runnin’ With The Wolves
2000/2000 pts
-----
Grand Alliance Destruction | Gloomspite Gitz | Sunbiter Pack
General's Handbook 2025-26
Drops: 2
Spell Lore - Lore of Frazzlegit
Manifestation Lore - Dank Manifestations
Battle Tactics Cards: Intercept and Recover and Master The Paths
-----
General's Regiment
Skragrott, the Loonking (230)
• General
Rockgut Troggoths (380)
• Reinforced
Rockgut Troggoths (380)
• Reinforced
Snarlboss on War-Wheela (200)
• Leering Gitshield
• Loontouched
Sunsteala Wheelas (260)
• Reinforced
---
Regiment 1
Droggz Da Sunchompa (180)
Scourge of Ghyran Sporesplatta Fanatics (70)
Snarlpack Cavalry (200)
• Reinforced
Snarlpack Cavalry (100)
-----
Faction Terrain
Bad Moon Loonshrine
-----
Created with Warhammer Age of Sigmar: The App
App: v1.16.2 (1) | Data: v305</t>
  </si>
  <si>
    <t>RipJaw 3 1980/2000 pts
-----
Grand Alliance Order | Seraphon | Thunderquake Starhost
General's Handbook 2025-26
Drops: 2
Spell Lore - Lore of Primal Jungles
Manifestation Lore - Primal Energy (20 Points)
Battle Tactics Cards: Attuned to Ghyran and Master The Paths
-----
General's Regiment
Scourge of Ghyran Saurus Oldblood on Carnosaur (340)
• General
• Incandescent Rectrices
• Ancient Defender
• Being of the Stars
Aggradon Lancers (440)
• Reinforced
Aggradon Lancers (440)
• Reinforced
Bastiladon with Solar Engine (240)
---
Regiment 1
Skink Oracle on Troglodon (240)
Bastiladon with Solar Engine (240)
-----
Faction Terrain
Realmshaper Engine (20)
-----
Created with Warhammer Age of Sigmar: The App
App: v1.16.2 (1) | Data: v305</t>
  </si>
  <si>
    <t>Fly 1990/2000 pts
Maggotkin of Nurgle
Tallyband of Nurgle
General's Handbook 2025-26
Drops: 3
Scouting force
Restless energy
Spell Lore - Lore of Malignance
Manifestation Lore - Aetherwrought Machineries
General's Regiment
Scourge of Ghyran Rotigus (430)
• General
Plague Drones (180)
Putrid Blightkings (380)
• Reinforced
Regiment 1
Lord of Afflictions (200)
• The Witherstave
Pusgoyle Blightlords (220)
Pusgoyle Blightlords (220)
Pusgoyle Blightlords (220)
Regiment 2
Lord of Blights (140)
• Unctuous Preacher
Faction Terrain
Feculent Gnarlmaw
Created with Warhammer Age of Sigmar: The App
App: 1.16.2 | Data: 305</t>
  </si>
  <si>
    <t>BCR 2000/2000 pts
-----
Grand Alliance Destruction | Ogor Mawtribes | Beast Handlers
General's Handbook 2025-26
Drops: 5
Prayer Lore - Everwinter Prayers
Battle Tactics Cards: Master The Paths and Wrathful Cycles
-----
General's Regiment
Frostlord on Stonehorn (330)
• General
• Mage-swallower
• Elixir of the Frostwyrm
Huskard on Stonehorn (300)
---
Regiment 1
Frostlord on Stonehorn (350)
• Touched by the Everwinter
---
Regiment 2
Huskard on Stonehorn (300)
---
Regiment 3
Huskard on Stonehorn (300)
-----
Regiments of Renown
Da Hurtlin' Hogz (420)
Tuskboss on Maw-grunta
Maw-grunta Gougers
-----
Faction Terrain
Great Mawpot
-----
Created with Warhammer Age of Sigmar: The App
App: v1.16.2 (1) | Data: v305</t>
  </si>
  <si>
    <t>Moo moo 2000/2000 pts
Slaves to Darkness
Champions of Chaos
General's Handbook 2025-26
Drops: 2
Manifestation Lore - Primal Energy
Battle Tactic Cards: Intercept and Recover, Restless Energy
General's Regiment
Chaos Lord on Karkadrak (210)
• General
• Favoured of the Pantheon
Chaos Warriors (200)
Darkoath Wilderfiend (130)
Ogroid Myrmidon (120)
• The Varanite Shackle
Ogroid Theridons (360)
• Reinforced
Regiment 1
Chaos Sorcerer Lord (120)
Chaos Chosen (560)
• Reinforced
• The Banner of Rage
Chaos Warriors (200)
Exalted Hero of Chaos (80)
Faction Terrain
Nexus Chaotica
Created with Warhammer Age of Sigmar: The App
App: 1.16.2 | Data: 305</t>
  </si>
  <si>
    <t>Winging it 2000/2000 pts
-----
Sylvaneth | The Evergreen Hunt
General's Handbook 2025-26
Auxiliaries: 3
Drops: 5
Battle Tactics Cards: Intercept and Recover and Scouting Force
-----
General's Regiment
Belthanos, First Thorn of Kurnoth (350)
• General
Spiterider Lancers (210)
Spiterider Lancers (210)
Spiterider Lancers (210)
Spiterider Lancers (210)
---
Regiment 1
Arch-Revenant (120)
• Sapwood Leader
• Heartwood Hunting Horn
-----
Auxiliary Units
Scourge of Ghyran Revenant Seekers (230)
Scourge of Ghyran Revenant Seekers (230)
Scourge of Ghyran Revenant Seekers (230)
-----
Faction Terrain
Awakened Wyldwood
-----
Created with Warhammer Age of Sigmar: The App
App: v1.16.2 (1) | Data: v305</t>
  </si>
  <si>
    <t>The Flesh Princes of Bel Air 2000/2000 pts
Flesh-eater Courts
Lords of the Manor
General's Handbook 2025-26
Drops: 3
Spell Lore - Lore of Madness
Prayer Lore - Rites of Delusion
Manifestation Lore - Manifested Insanity
Battle Tactic Cards: Intercept and Recover, Wrathful Cycles
General's Regiment
Ushoran, Mortarch of Delusion (460)
• General
Crypt Horrors (280)
• Reinforced
Regiment 1
Scourge of Ghyran Abhorrant Gorewarden (140)
• The Grim Garland
Crypt Ghouls (160)
Varghulf Courtier (140)
Regiment 2
Abhorrant Ghoul King on Royal Terrorgheist (320)
• Stronger In Madness
• Savage Abomination
Crypt Flayers (140)
Morbheg Knights (360)
• Reinforced
Faction Terrain
Charnel Throne</t>
  </si>
  <si>
    <t>Andy Jennings - Maneater Legion v2025.1
-----
Ogor Mawtribes | Mawpath Menaces
Points: 1940/2000 points
Drops: 2 drops
Battle Tactics: Restless Energy / Scouting Force
Spell Lore: Lore of Maw-magic
Prayer Lore: Everwinter Prayers
Manifestation Lore: Krondspine Incarnate (20 pts)
Faction Terrain: Great Mawpot
-----
General's Regiment
Kragnos, the End of Empires (580)
• General
4x Ironguts (240)
4x Ironguts (240)
4x Ironguts (240)
6x Ogor Gluttons (230)
---
Regiment 1
Butcher (150)
• Gruesome Trophies
• Mage-Swallower
5x Gorger Mawpack (240)
Created with War Nexus 1.1.2 on ageofspoon.com/warnexus | Game Version: 4.1.0</t>
  </si>
  <si>
    <t>Spooky spooky skeletons
Soulblight Gravelords
Barrow Legion
[Scouting Force]
[Attuned to Ghryan]
Wight King on Skeletal Steed (220)
[General]
- Heroic trait - Lord of Arcane Aegis
- Artefacts of power - Crown of command
- 10 x Barrow Knights (420)
- 20 x Deathrattle Skeletons (200)
Wight Lord on Skeletal Steed (120)
- Artefact of power [choose on deployment]
- 5 x Barrow Knights (210)
- 5 x Barrow Knights (210)
Wight Lord on Skeletal Steed (120)
- Artefact of power [ choose on deployment]
- 5 x Barrow Knights (210)
- 5 x Barrow Knights (210)
1920/2000pts
3 drops
Generated by Listbot 4.0</t>
  </si>
  <si>
    <t>Soulblight Gravelords (0)</t>
  </si>
  <si>
    <t>Aether-Runners</t>
  </si>
  <si>
    <t>Attuned to Ghyran</t>
  </si>
  <si>
    <t>Intercept and Recover</t>
  </si>
  <si>
    <t>Master the Paths</t>
  </si>
  <si>
    <t>Restless Energy</t>
  </si>
  <si>
    <t>Scouting Force</t>
  </si>
  <si>
    <t>Wrathful Cycles</t>
  </si>
  <si>
    <t>Partisan Games AoS Gt</t>
  </si>
  <si>
    <t>19th July 2025</t>
  </si>
  <si>
    <t>Ghyran Cowboy Elves go moo! 2000/2000 pts
Lumineth Realm-lords
Alarith Temple
General's Handbook 2025-26
Drops: 5
Spell Lore - Lore of Hysh
Manifestation Lore - Manifestations of Hysh
Battle Tactic Cards: Attuned to Ghyran, Master The Paths
General's Regiment
Avalenor, The Stoneheart King (410)
• General
Alarith Stoneguard (240)
• Reinforced
Alarith Stoneguard (120)
Alarith Stoneguard (120)
Regiment 1
Ellania and Ellathor, Eclipsian Warsages (280)
Ydrilan Riverblades (160)
Regiment 2
Scourge of Ghyran The Light of Eltharion (250)
Vanari Starshard Ballista (100)
Regiment 3
Scinari Enlightener (180)
• Waystone
• Flawless Commander
Regiment 4
Alarith Stonemage (120)
Faction Terrain
Shrine Luminor (20 Points)</t>
  </si>
  <si>
    <t>Strike first coinflip 2000/2000 pts
Slaves to Darkness
Champions of Chaos
General's Handbook 2025-26
Drops: 5
Spell Lore - Lore of the Damned
Manifestation Lore - Primal Energy
Battle Tactic Cards: Restless Energy, Intercept and Recover
General's Regiment
Be'lakor, the Dark Master (460)
• General
Chaos Chosen (280)
• The Dread Banner
Chaos Lord (120)
• Head of the Unworthy
• Radiance of Dark Glory
Regiment 1
Daemon Prince (260)
• 1x Trophy Rack
• 1x Pledged to Khorne
Exalted Hero of Chaos (80)
Regiment 2
Daemon Prince (260)
• 1x Trophy Rack
• 1x Pledged to Khorne
Regiment 3
Daemon Prince (260)
• 1x Trophy Rack
• 1x Pledged to Khorne
Regiment 4
Daemon Prince (260)
• 1x Wings
• 1x Pledged to Nurgle
Faction Terrain
Nexus Chaotica
Created with Warhammer Age of Sigmar: The App
App: 1.16.2 | Data: 305</t>
  </si>
  <si>
    <t>Sweaty lil try hard list (Dragons) (2000 points) - ✦ General's Handbook 2025-26
Stormcast Eternals
Lightning Echelon
Auxiliaries: 0
Drops: 4
Battle Tactic Cards - Master the Paths, Intercept and Recover
Manifestation Lore - Aetherwrought Machineries
Prayer Lore - Prayers of the Stormhosts
Spell Lore - Lore of the Storm
General's Regiment
Vandus Hammerhand (170)
• General
Annihilators (280)
• Reinforced
• 1x Champion
Questor Soulsworn (200)
• 1x Champion
Stormdrake Guard (620)
• Reinforced
• 1x Champion, Drakerider’s Lance
• 3x Drakerider’s Lance
Regiment 1
Knight-Judicator with Gryph-hounds (130)
Questor Soulsworn (200)
• 1x Champion
Vigilors (140)
• 1x Champion
Regiment 2
Knight-Arcanum (120)
Regiment 3
Knight-Relictor (120)
• Beacon of Azyr
• Legendary Tenacity
Faction Terrain
Stormreach Portal
Created with New Recruit
Data Version: v31</t>
  </si>
  <si>
    <t>Meatfeast 2000/2000 pts
Maggotkin of Nurgle
Tallyband of Nurgle
General's Handbook 2025-26
Drops: 4
Spell Lore - Lore of Malignance
Prayer Lore - Bendictions of Sickness
Manifestation Lore - Aetherwrought Machineries
Battle Tactic Cards: Attuned to Ghyran, Restless Energy
General's Regiment
Scourge of Ghyran Rotigus (430)
• General
Regiment 1
Bloab Rotspawned (300)
Putrid Blightkings (380)
• Reinforced
Putrid Blightkings (380)
• Reinforced
Regiment 2
Harbinger of Decay (150)
Regiment 3
Lord of Afflictions (180)
• Corpulent Avalanche
• Rustfang
Plague Drones (180)
Faction Terrain
Feculent Gnarlmaw
Created with Warhammer Age of Sigmar: The App
App: 1.16.2 | Data: 305</t>
  </si>
  <si>
    <t>Polluted Soul 2000/2000 pts
-----
Grand Alliance Chaos | Maggotkin of Nurgle | Plague Cyst
General's Handbook 2025-26
Drops: 2
Spell Lore - Lore of Malignance
Prayer Lore - Bendictions of Sickness
Manifestation Lore - Aetherwrought Machineries
Battle Tactics Cards: Attuned to Ghyran and Restless Energy
-----
General's Regiment
The Glottkin (510)
• General
Lord of Blights (140)
• Unctuous Preacher
• Rustfang
Pusgoyle Blightlords (220)
Putrid Blightkings (380)
• Reinforced
Putrid Blightkings (190)
---
Regiment 1
Scourge of Ghyran Rotigus (430)
Beasts of Nurgle (130)
-----
Faction Terrain
Feculent Gnarlmaw</t>
  </si>
  <si>
    <t>Feck the dragons 2000/2000 pts
Stormcast Eternals
Sentinels of the Bleak Citadels
General's Handbook 2025-26
Drops: 3
Spell Lore - Lore of the Storm
Prayer Lore - Prayers of the Stormhosts
Manifestation Lore - Aetherwrought Machineries
Battle Tactic Cards: Attuned to Ghyran, Scouting Force
General's Regiment
Scourge of Ghyran Iridan the Witness (320)
• General
Reclusians (280)
• Reinforced
Vanguard-Palladors with Starstrike Javelins (240)
Vanguard-Palladors with Starstrike Javelins (240)
Regiment 1
Lord-Vigilant on Gryph-Stalker (150)
• Legendary Tenacity
Reclusians (140)
Reclusians (280)
• Reinforced
Reclusians (140)
Regiment 2
Knight-Arcanum (120)
• Banner of Sigmar
Gryph-hounds (90)
Created with Warhammer Age of Sigmar: The App
App: 1.16.2 | Data: 305</t>
  </si>
  <si>
    <t>An original Lumineth list.
2000/2000 pts
Lumineth Realm-lords
Scinari Council
General's Handbook 2025-26
Drops: 5
Spell Lore - Lore of Prismatic Resonance
Manifestation Lore - Manifestations of Hysh
Battle Tactic Cards: Master The Paths, Restless Energy
General's Regiment
Ellania and Ellathor, Eclipsian Warsages (280)
• General
Vanari Bladelords (280)
• Reinforced
Ydrilan Riverblades (160)
Regiment 1
Scourge of Ghyran Vanari Bannerblade (150)
• Silver Wand
Regiment 2
Scourge of Ghyran The Light of Eltharion (250)
Vanari Auralan Wardens (280)
• Reinforced
Vanari Bladelords (140)
Vanari Bladelords (140)
Regiment 3
Scinari Calligrave (160)
• Martial Perfectionist
Regiment 4
Scinari Loreseeker (140)
Faction Terrain
Shrine Luminor (20 Points)
Created with Warhammer Age of Sigmar: The App
App: 1.17.0 | Data: 310</t>
  </si>
  <si>
    <t>Tournament List 1990/2000 pts
Maggotkin of Nurgle
Tallyband of Nurgle
General's Handbook 2025-26
Drops: 4
Spell Lore - Lore of Malignance
Prayer Lore - Bendictions of Sickness
Manifestation Lore - Primal Energy
Battle Tactic Cards: Attuned to Ghyran, Intercept and Recover
General's Regiment
The Glottkin (510)
• General
Lord of Plagues (110)
Putrid Blightkings (190)
Putrid Blightkings (190)
Regiment 1
Great Unclean One (500)
• Grandfather's Blessing
• The Witherstave
Plaguebearers (140)
Sloppity Bilepiper, Herald of Nurgle (100)
Regiment 2
Lord of Blights (140)
Regiment 3
Spoilpox Scrivener, Herald of Nurgle (90)
Created with Warhammer Age of Sigmar: The App
App: 1.17.0 | Data: 310</t>
  </si>
  <si>
    <t>Squiging 2000/2000 pts
-----
Grand Alliance Destruction | Gloomspite Gitz | Squigalanche
General's Handbook 2025-26
Drops: 3
Spell Lore - Lore of the Clammy Dank
Manifestation Lore - Morbid Conjuration (30 Points)
Battle Tactics Cards: Attuned to Ghyran and Restless Energy
-----
General's Regiment
Skragrott, the Loonking (230)
• General
Fellwater Troggoths (180)
Squig Herd (220)
• Reinforced
Squig Herd (220)
• Reinforced
Squig Herd (220)
• Reinforced
---
Regiment 1
Squigboss with Gnasha-Squig (120)
• The Clammy Hand
• Backstabber's Blade
Squig Herd (220)
• Reinforced
Squig Herd (220)
• Reinforced
Squig Herd (220)
• Reinforced
---
Regiment 2
Rabble-Rowza (120)
-----
Faction Terrain
Bad Moon Loonshrine
-----
Created with Warhammer Age of Sigmar: The App
App: v1.17.0 (3) | Data: v310</t>
  </si>
  <si>
    <t>Grunta Stampede</t>
  </si>
  <si>
    <t>2000pts Big Pigs 1990/2000 pts
-----
Orruk Warclans | Ironjawz | Grunta Stampede
General's Handbook 2025-26
Drops: 2
Battle Tactics Cards: Attuned to Ghyran and Intercept and Recover
-----
General's Regiment
Tuskboss on Maw-grunta (240)
• General
• Armour of Gork
• Mad 'Un
• Hulking Brute
Maw-grunta Gougers (190)
Maw-grunta Gougers (190)
Maw-grunta with Hakkin' Krew (250)
Maw-grunta with Hakkin' Krew (250)
---
Regiment 1
Tuskboss on Maw-grunta (240)
Maw-grunta Gougers (190)
Maw-grunta Gougers (190)
Maw-grunta with Hakkin' Krew (250)
-----
Faction Terrain
Bossrokk Tower
-----
Created with Warhammer Age of Sigmar: The App
App: v1.17.0 (3) | Data: v310</t>
  </si>
  <si>
    <t>Feud on the Fens 2025</t>
  </si>
  <si>
    <t>Dan Bradshaws Fued winning list 2025 1990/2000 pts
Sylvaneth
Lords of the Clan
General's Handbook 2025-26
Drops: 5
Spell Lore - Lore of the Deepwood
Manifestation Lore - Aetherwrought Machineries
Battle Tactic Cards: Intercept and Recover, Restless Energy
General's Regiment
Alarielle the Everqueen (680)
• General
Scourge of Ghyran Revenant Seekers (230)
Regiment 1
Branchwych (110)
Gossamid Archers (120)
Regiment 2
Scourge of Ghyran Drycha Hamadreth (320)
Regiment 3
Warsong Revenant (200)
• Warsinger
Regiment 4
Spirit of Durthu (330)
• Glamourweave
Faction Terrain
Awakened Wyldwood
Created with Warhammer Age of Sigmar: The App
App: 1.16.2 | Data: 305</t>
  </si>
  <si>
    <t>2000/2000 pts
Cities of Sigmar
Veteran Cannoneers
General's Handbook 2025-26
Drops: 4
Spell Lore - Spells of the Collegiate Arcane
Prayer Lore - Scriptures of Sigmar
Manifestation Lore - Twilit Sorceries
Battle Tactic Cards: Attuned to Ghyran, Restless Energy
General's Regiment
Freeguild Marshal and Relic Envoy (90)
• General
• Brazier of Holy Flame
• 1x Heirloom Warhammer
Freeguild Cavaliers (300)
• Reinforced
Freeguild Command Corps (140)
Freeguild Command Corps (140)
Regiment 1
Freeguild Marshal and Relic Envoy (90)
• Cosmopolitan Leader
• 1x Heirloom Warhammer
Freeguild Cavaliers (300)
• Reinforced
Freeguild Command Corps (140)
Freeguild Command Corps (140)
Regiment 2
Scourge of Ghyran Pontifex Zenestra, Matriarch of the Great Wheel (250)
Ironweld Great Cannon (100)
Ironweld Great Cannon (100)
Ironweld Great Cannon (100)
Regiment 3
Alchemite Warforger (110)
Created with Warhammer Age of Sigmar: The App
App: 1.16.2 | Data: 305</t>
  </si>
  <si>
    <t xml:space="preserve">DoK 1980/2000 pts
-----
Grand Alliance Order | Daughters of Khaine | Scáthcoven
General's Handbook 2025-26
Drops: 3
Spell Lore - Lore of Shadows
Prayer Lore - Prayers of the Khainite Cult
Manifestation Lore - Manifestations of Khaine
Battle Tactics Cards: Intercept and Recover and Restless Energy
-----
General's Regiment
Scourge of Ghyran Bloodwrack Shrine (230)
• General
• Zealous Orator
• Khainite Pendant
Khinerai Heartrenders (100)
Khinerai Heartrenders (100)
---
Regiment 1
Scourge of Ghyran Krethusa the Croneseer (240)
Doomfire Warlocks (150)
Witch Aelves with Paired Sciansá (220)
• Reinforced
Witch Aelves with Paired Sciansá (220)
• Reinforced
---
Regiment 2
Melusai Ironscale (160)
Blood Sisters (280)
• Reinforced
Blood Sisters (280)
</t>
  </si>
  <si>
    <t>Cities 2000/2000 pts
-----
Grand Alliance Order | Cities of Sigmar | Veteran Cannoneers
General's Handbook 2025-26
Drops: 3
Spell Lore - Spells of the Collegiate Arcane
Prayer Lore - Scriptures of Sigmar
Manifestation Lore - Aetherwrought Machineries
Battle Tactics Cards: Intercept and Recover and Master the Paths
-----
General's Regiment
Scourge of Ghyran Pontifex Zenestra, Matriarch of the Great Wheel (250)
• General
Freeguild Cavaliers (300)
• Reinforced
Freeguild Cavaliers (300)
• Reinforced
Freeguild Command Corps (140)
Freeguild Marshal and Relic Envoy (90)
• 1 Heirloom Warhammer
• Cosmopolitan Leader
---
Regiment 1
Alchemite Warforger (110)
Freeguild Command Corps (140)
Freeguild Command Corps (140)
Freeguild Command Corps (140)
---
Regiment 2
Freeguild Marshal and Relic Envoy (90)
• 1 Heirloom Warhammer
• Brazier of Holy Flame
Ironweld Great Cannon (100)
Ironweld Great Cannon (100)
Ironweld Great Cannon (100)
-----
Created with Warhammer Age of Sigmar: The App
App: v1.16.2 (1) | Data: v305</t>
  </si>
  <si>
    <t>NH main 2000/2000 pts
-----
Grand Alliance Death | Nighthaunt | Procession of Death
General's Handbook 2025-26
Drops: 2
Manifestation Lore - Chthonic Sorceries
Battle Tactics Cards: Restless Energy and Scouting Force
-----
General's Regiment
Scourge of Ghyran Kurdoss Valentian, the Craven King (190)
• General
Dreadblade Harrows (170)
Dreadscythe Harridans (170)
Scourge of Ghyran Black Coach (280)
Scourge of Ghyran Black Coach (280)
---
Regiment 1
Lord Executioner (170)
• Cloaked in Shadow
• Tombstone of the Penitent
Myrmourn Banshees (240)
• Reinforced
Myrmourn Banshees (240)
• Reinforced
Spirit Hosts (260)
• Reinforced
-----
Faction Terrain
Nexus of Grief
-----
Created with Warhammer Age of Sigmar: The App
App: v1.16.0 (3) | Data: v301</t>
  </si>
  <si>
    <t>SCE 2000/2000 pts
-----
Grand Alliance Order | Stormcast Eternals | Sentinels of the Bleak Citadels
General's Handbook 2025-26
Drops: 3
Spell Lore - Lore of the Storm
Prayer Lore - Prayers of the Stormhosts
Manifestation Lore - Aetherwrought Machineries
Battle Tactics Cards: Intercept and Recover and Restless Energy
-----
General's Regiment
Scourge of Ghyran Iridan the Witness (320)
• General
Prosecutors (300)
• Reinforced
Prosecutors (300)
• Reinforced
Reclusians (280)
• Reinforced
Stormcoven (210)
---
Regiment 1
Lord-Veritant (110)
• Beacon of Azyr
• Staunch Defender
Questor Soulsworn (200)
---
Regiment 2
Knight-Relictor (120)
Vigilors (140)
-----
Faction Terrain
Stormreach Portal (20)</t>
  </si>
  <si>
    <t>Bloodbound Warhorde</t>
  </si>
  <si>
    <t>! - (c) 3 Bringers of Death! 2000/2000 pts
Blades of Khorne
Bloodbound Warhorde
General's Handbook 2025-26
Drops: 3
Prayer Lore - Blood Blesssings of Khorne
Manifestation Lore - Judgements of Khorne
Battle Tactic Cards: Attuned to Ghyran, Master The Paths
General's Regiment
Mighty Lord of Khorne (130)
• General
• Ar'gath, The King of Blades
Aspiring Deathbringer (80)
Aspiring Deathbringer (80)
Aspiring Deathbringer (80)
Skullreapers (230)
Regiment 1
Bloodsecrator (130)
Blood Warriors (440)
• Reinforced
Wrathmongers (130)
Regiment 2
Realmgore Ritualist (130)
• Favoured of Khorne
Blood Warriors (440)
• Reinforced
Wrathmongers (130)
Faction Terrain
Skull Altar
Created with Warhammer Age of Sigmar: The App
App: 1.16.2 | Data: 305</t>
  </si>
  <si>
    <t>Rotdog and the Dweebs 2000/2000 pts
-----
Grand Alliance Chaos | Maggotkin of Nurgle | Plague Cyst
General's Handbook 2025-26
Drops: 3
Manifestation Lore - Aetherwrought Machineries
Battle Tactics Cards: Attuned to Ghyran and Wrathful Cycles
-----
General's Regiment
Scourge of Ghyran Rotigus (430)
• General
Putrid Blightkings (380)
• Reinforced
Putrid Blightkings (380)
• Reinforced
---
Regiment 1
Harbinger of Decay (150)
• Corpulent Avalanche
• Rustfang
Putrid Blightkings (190)
Putrid Blightkings (190)
---
Regiment 2
Orghotts Daemonspew (280)
-----
Faction Terrain
Feculent Gnarlmaw
-----
Created with Warhammer Age of Sigmar: The App
App: v1.16.2 (1) | Data: v305</t>
  </si>
  <si>
    <t>Ritchie Mcalley</t>
  </si>
  <si>
    <t>CoS - Fued 2025 2000/2000 pts
Cities of Sigmar
Veteran Cannoneers
General's Handbook 2025-26
Drops: 5
Spell Lore - Spells of the Collegiate Arcane
Prayer Lore - Scriptures of Sigmar
Manifestation Lore - Forbidden Power
Battle Tactic Cards: Attuned to Ghyran, Master The Paths
General's Regiment
Freeguild Marshal and Relic Envoy (90)
• General
• 1x Master-forged Longsword
Freeguild Cavaliers (300)
• Reinforced
Freeguild Cavaliers (300)
• Reinforced
Freeguild Command Corps (140)
Freeguild Command Corps (140)
Regiment 1
Alchemite Warforger (110)
Regiment 2
Scourge of Ghyran Pontifex Zenestra, Matriarch of the Great Wheel (250)
Regiment 3
Callis and Toll (210)
Toll's Companions (0)
Regiment 4
Fusil-Major on Ogor Warhulk (140)
• Cosmopolitan Leader
• Brazier of Holy Flame
Ironweld Great Cannon (100)
Ironweld Great Cannon (100)
Ironweld Great Cannon (100)</t>
  </si>
  <si>
    <t>Aether-runners</t>
  </si>
  <si>
    <t>Tom Patton wrote my list 🗑 2000/2000 pts
Kharadron Overlords
Aether-runners
General's Handbook 2025-26
Drops: 2
Battle Tactic Cards: Intercept and Recover, Master The Paths
General's Regiment
Arkanaut Admiral (130)
• General
• Celestium Burst-grenade
Arkanaut Frigate (300)
• Zonbarcorp 'Dealbreaker' Battle Ram
• 1x Heavy Sky Cannon
Endrinriggers (220)
• Reinforced
Endrinriggers (220)
• Reinforced
Scourge of Ghyran Grundstock Gunhauler (280)
• Reinforced
Regiment 1
Aetheric Navigator (130)
• Endrinmaestro
Endrinriggers (220)
• Reinforced
Endrinriggers (220)
• Reinforced
Scourge of Ghyran Grundstock Gunhauler (280)
• Reinforced
Created with Warhammer Age of Sigmar: The App
App: 1.16.2 | Data: 305</t>
  </si>
  <si>
    <t>No spam, No fun
1990/2000 pts
-----
Grand Alliance Order | Cities of Sigmar | Dawnbringer Crusade
General's Handbook 2025-26
Drops: 5
Spell Lore - Spells of the Collegiate Arcane
Prayer Lore - Scriptures of Sigmar
Manifestation Lore - Aetherwrought Machineries
Battle Tactics Cards: Intercept and Recover and Wrathful Cycles
-----
General's Regiment
Freeguild Cavalier-Marshal (110)
• General
Scourge of Ghyran Freeguild Cavaliers (320)
• Reinforced
Scourge of Ghyran Freeguild Cavaliers (320)
• Reinforced
Scourge of Ghyran Freeguild Cavaliers (320)
• Reinforced
---
Regiment 1
Callis and Toll (210)
Toll's Companions
---
Regiment 2
Scourge of Ghyran Pontifex Zenestra, Matriarch of the Great Wheel (250)
Freeguild Command Corps (140)
---
Regiment 3
Battlemage (90)
• Cosmopolitan Leader
---
Regiment 4
Freeguild Marshal and Relic Envoy (90)
• 1 Duelling Pistols and Silvered Shortsword
• Sacred Tome
Freeguild Command Corps (140)
-----
Created with Warhammer Age of Sigmar: The App
App: v1.16.2 (1) | Data: v305</t>
  </si>
  <si>
    <t>Nighthaunt 1990/2000 pts
-----
Grand Alliance Death | Nighthaunt | Procession of Death
General's Handbook 2025-26
Drops: 2
Spell Lore - Lore of the Underworlds
Manifestation Lore - Chthonic Sorceries
Battle Tactics Cards: Master The Paths and Wrathful Cycles
-----
General's Regiment
Scourge of Ghyran Kurdoss Valentian, the Craven King (190)
• General
Myrmourn Banshees (240)
• Reinforced
Myrmourn Banshees (240)
• Reinforced
Scourge of Ghyran Black Coach (280)
Scourge of Ghyran Black Coach (280)
---
Regiment 1
Guardian of Souls (190)
• Ruler of the Spectral Hosts
• Lightshard of the Harvest Moon
Bladegheist Revenants (360)
• Reinforced
Chainghasts (90)
Pyregheists (120)
-----
Faction Terrain
Nexus of Grief
-----
Created with Warhammer Age of Sigmar: The App
App: v1.16.2 (1) | Data: v305</t>
  </si>
  <si>
    <t>The new Boyz on the board
2000/2000 pts
Orruk Warclans | Kruleboyz
Swamphorde Bullies
General's Handbook 2025-26
Drops: 5
Spell Lore - Lore of the Swamp
Manifestation Lore - Manifestations of Gorkamorka
Battle Tactic Cards: Intercept and Recover, Restless Energy
General's Regiment
Killaboss on Corpse-rippa Vulcha (260)
• General
• Tough 'Un
• Slippery Skumbag
• Mork's Eye Pebble
Monsta-killaz (110)
Monsta-killaz (110)
Regiment 1
Scourge of Ghyran Swampboss Skumdrekk (250)
Beast-skewer Killbow (140)
Man-skewer Boltboyz (180)
• Reinforced
Scourge of Ghyran Killaboss on Great Gnashtoof (160)
Regiment 2
Swampcalla Shaman with Pot-grot (110)
Gutrippaz (300)
• Reinforced
Regiment 3
Swampcalla Shaman with Pot-grot (110)
Regiment 4
Scourge of Ghyran Killaboss on Great Gnashtoof (160)
Monsta-killaz (110)
Faction Terrain
Skaregob Totem
Created with Warhammer Age of Sigmar: The App
App: 1.16.2 | Data: 305</t>
  </si>
  <si>
    <t>Death standing 2000/2000 pts
Nighthaunt
Death Stalkers
General's Handbook 2025-26
Drops: 4
Spell Lore - Lore of the Underworlds
Manifestation Lore - Chthonic Sorceries
Battle Tactic Cards: Attuned to Ghyran, Scouting Force
General's Regiment
Krulghast Cruciator (160)
• General
• Lightshard of the Harvest Moon
• Terrifying Entity
Bladegheist Revenants (360)
• Reinforced
Bladegheist Revenants (360)
• Reinforced
Glaivewraith Stalkers (80)
Myrmourn Banshees (240)
• Reinforced
Regiment 1
Awlrach the Drowner (170)
Regiment 2
Scourge of Ghyran Kurdoss Valentian, the Craven King (190)
Hexwraiths (200)
Regiment 3
Reikenor the Grimhailer (240)
Faction Terrain
Nexus of Grief
Created with Warhammer Age of Sigmar: The App
App: 1.16.2 | Data: 305</t>
  </si>
  <si>
    <t>Haunted Houses 2000/2000 pts
-----
Grand Alliance Death | Nighthaunt | Procession of Death
General's Handbook 2025-26
Drops: 5
Spell Lore - Lore of the Underworlds
Manifestation Lore - Aetherwrought Machineries
Battle Tactics Cards: Scouting Force and Wrathful Cycles
-----
General's Regiment
Awlrach the Drowner (170)
• General
Bladegheist Revenants (360)
• Reinforced
---
Regiment 1
Guardian of Souls (170)
• Ruler of the Spectral Hosts
Myrmourn Banshees (240)
• Reinforced
---
Regiment 2
Spirit Torment (130)
Chainghasts (90)
---
Regiment 3
Krulghast Cruciator (160)
• Lightshard of the Harvest Moon
Myrmourn Banshees (240)
• Reinforced
---
Regiment 4
Scriptor Mortis (80)
Glaivewraith Stalkers (80)
Scourge of Ghyran Black Coach (280)
-----
Faction Terrain
Nexus of Grief</t>
  </si>
  <si>
    <t>FEUD. 1980/2000 pts
Blades of Khorne
Bloodbound Warhorde
General's Handbook 2025-26
Drops: 3
Prayer Lore - Gifts of the Blood God
Manifestation Lore - Judgements of Khorne
Battle Tactic Cards: Attuned to Ghyran, Wrathful Cycles
General's Regiment
Realmgore Ritualist (130)
• General
• Favoured of Khorne
Wrathmongers (130)
Wrathmongers (130)
Regiment 1
Bloodthirster of Unfettered Fury (450)
• Ar'gath, The King of Blades
Scourge of Ghyran Bloodcrushers (180)
Regiment 2
Aspiring Deathbringer (80)
Blood Warriors (440)
• Reinforced
Blood Warriors (220)
Blood Warriors (220)</t>
  </si>
  <si>
    <t>Fat Fuck Fighting Force 1990/2000 pts
Ogor Mawtribes
Mawpath Menaces (your charge phase d6 roll. 3+ ogor infantry unit move. Can move into combat)
General's Handbook 2025-26
Drops: 3
Spell Lore - Lore of Maw-magic
Prayer Lore - Everwinter Prayers
Manifestation Lore - Forbidden Power
Battle Tactic Cards: Restless Energy, Intercept and Recover
General's Regiment
Butcher (150)
• General
• Mage-swallower (-1 ward rolls within 6")
Gorger Mawpack (240)
Ironguts (480)
• Reinforced
Ogor Gluttons (230)
Regiment 1
Slaughtermaster (140)
Gnoblars (110)
Gnoblars (110)
Regiment 2
Bloodpelt Hunter (130)
• The Fang of Ghur (opb no wards combat)
• great Guilford (ignore modifiers control hit wound)
Ogor Gluttons (230)
Scourge of Ghyran Ironblaster (170)
Faction Terrain
Mawpit
Created with Warhammer Age of Sigmar: The App
App: 1.16.2 | Data: 305</t>
  </si>
  <si>
    <t>Bugs 1970/2000 pts
Sylvaneth
Wargrove of Everdusk
General's Handbook 2025-26
Drops: 5
Manifestation Lore - Manifestations of the Deepwood
Battle Tactic Cards: Scouting Force, Master The Paths
Regiment 1
Spirit of Durthu (330)
• Glamourweave
Gossamid Archers (120)
Regiment 2
Scourge of Ghyran Drycha Hamadreth (320)
Gossamid Archers (120)
Tree-Revenants (100)
Regiment 3
Warsong Revenant (220)
• Spellsinger
Regiment 4
Branchwych (110)
Kurnoth Hunters with Kurnoth Scythes (400)
• Reinforced
Regiment 5
The Lady of Vines (250)
Created with Warhammer Age of Sigmar: The App
App: 1.16.2 | Data: 305</t>
  </si>
  <si>
    <t>Who's a shiny elf? You're a shiny elf 2000/2000 pts
Lumineth Realm-lords
Alarith Temple
General's Handbook 2025-26
Drops: 5
Spell Lore - Lore of Hysh
Manifestation Lore - Manifestations of Hysh
Battle Tactic Cards: Intercept and Recover, Restless Energy
General's Regiment
Avalenor, The Stoneheart King (410)
• General
Regiment 1
Scourge of Ghyran The Light of Eltharion (250)
Regiment 2
Vanari Lord Regent (250)
• Aetherquartz Requisitioner
• Silver Wand
Vanari Dawnriders (460)
• Reinforced
Regiment 3
Ellania and Ellathor, Eclipsian Warsages (280)
Regiment 4
Sevireth, Lord of the Seventh Wind (330)
Faction Terrain
Shrine Luminor (20 Points)
Created with Warhammer Age of Sigmar: The App
App: 1.16.2 | Data: 305</t>
  </si>
  <si>
    <t>Let’s play a game of chicken 2000 pts
-----
Grand Alliance Order | Stormcast Eternals | Sentinels of the Bleak Citadels
General's Handbook 2025-26
Drops: 3
Spell Lore - Lore of the Storm
Prayer Lore - Prayers of the Stormhosts
Manifestation Lore - Twilit Sorceries
Battle Tactics Cards: Intercept &amp; Recover and Restless Energy
-----
General's Regiment
Scourge of Ghyran Iridan the Witness (320)
• General
Questor Soulsworn (200)
Reclusians (280)
• Reinforced
Reclusians (280)
• Reinforced
Vigilors (140)
---
Regiment 1
Knight-Azyros (130)
• Legendary Tenacity
Prosecutors (300)
• Reinforced
---
Regiment 2
Knight-Relictor (120)
• Beacon of Azyr
Stormcoven (210)
-----
Faction Terrain
Stormreach Portal (20)</t>
  </si>
  <si>
    <t>Time to put the goggles back on 1990/2000 pts
-----
Grand Alliance Order | Idoneth Deepkin | Ethersea Predators
General's Handbook 2025-26
Auxiliaries: 6
Drops: 7
Spell Lore - Lore of the Deeps
Manifestation Lore - Aetherwrought Machineries
Battle Tactics Cards: Restless Energy and Scouting Force
-----
General's Regiment
Eidolon of Mathlann, Aspect of the Sea (390)
• General
• Ancient Pride
• Armour of the Cythai
Akhelian Allopex (160)
• 1 Razorshell Harpoon
Akhelian Allopex (160)
• 1 Razorshell Harpoon
Akhelian Allopex (160)
• 1 Retarius Net Launcher
Akhelian Allopex (160)
• 1 Retarius Net Launcher
-----
Auxiliary Units
Akhelian Allopex (160)
• 1 Razorshell Harpoon
Akhelian Allopex (160)
• 1 Razorshell Harpoon
Akhelian Allopex (160)
• 1 Razorshell Harpoon
Akhelian Allopex (160)
• 1 Retarius Net Launcher
Akhelian Allopex (160)
• 1 Retarius Net Launcher
Akhelian Allopex (160)
• 1 Retarius Net Launcher
-----
Faction Terrain
Gloomtide Shipwreck
-----
Created with Warhammer Age of Sigmar: The App
App: v1.16.2 (1) | Data: v305</t>
  </si>
  <si>
    <t>Slaves 2000/2000 pts
-----
Grand Alliance Chaos | Slaves to Darkness | Champions of Chaos
General's Handbook 2025-26
Drops: 5
Spell Lore - Lore of the Damned
Manifestation Lore - Manifestations of Malevolence
Battle Tactic Cards: Intercept &amp; Recover, Restless Energies
-----
General's Regiment
Chaos Lord on Daemonic Mount (160)
• General
• Radiance of Dark Glory
• The Conqueror's Crown
Chaos Knights (500)
• Reinforced
• The Dread Banner
---
Regiment 1
Chaos Sorcerer Lord (120)
Chaos Knights (500)
• Reinforced
Ogroid Myrmidon (120)
---
Regiment 2
Chaos Lord on Daemonic Mount (140)
Ogroid Myrmidon (120)
---
Regiment 3
Chaos Lord on Daemonic Mount (140)
Exalted Hero of Chaos (80)
---
Regiment 4
Ogroid Myrmidon (120)
-----
Created with Warhammer Age of Sigmar: The App
App: v1.16.2 (1) | Data: v305</t>
  </si>
  <si>
    <t>DINOWORLD 2K 2000/2000 pts
Seraphon
Sunclaw Starhost
General's Handbook 2025-26
Drops: 2
Spell Lore - Lore of Celestial Manipulation
Manifestation Lore - Primal Energy
Battle Tactic Cards: Intercept and Recover, Restless Energy
General's Regiment
Scourge of Ghyran Saurus Oldblood on Carnosaur (340)
• General
• Incandescent Rectrices
• Armour Cruncher
• Being of the Stars
Aggradon Lancers (440)
• Reinforced
Kroxigor (420)
• Reinforced
• 2x Moonstone Hammer
Saurus Warriors (160)
Saurus Warriors (160)
Regiment 1
Skink Starseer (170)
Raptadon Chargers (140)
Ripperdactyl Riders (110)
Faction Terrain
Realmshaper Engine (20 Points)</t>
  </si>
  <si>
    <t>Spooky Lads 1970/2000 pts
Soulblight Gravelords
Bacchanal of Blood
General's Handbook 2025-26
Drops: 2
Spell Lore - Lore of Undeath
Manifestation Lore - Aetherwrought Machineries
Battle Tactic Cards: Intercept and Recover, Wrathful Cycles
General's Regiment
Mannfred von Carstein, Mortarch of Night (430)
• General
Barrow Knights (210)
Barrow Knights (210)
Blood Knights (440)
• Reinforced
Wight King on Skeleton Steed (220)
• Immortal Ego
• Amulet of Graves
Regiment 1
Vampire Lord (140)
Barrow Guard (320)
• Reinforced
Faction Terrain
Cursed Sepulchre
Created with Warhammer Age of Sigmar: The App
App: 1.16.2 | Data: 305</t>
  </si>
  <si>
    <t>Gareth - Aelf and Safety
-----
Lumineth Realm-lords | Scinari Council
Points: 2000/2000 points
Drops: 5 drops
Battle Tactics: Master of the Paths / Wrathful Cycles
Spell Lore: Lore of Primsatic Resonance
Manifestation Lore: Manifestations of Hysh
Faction Terrain: Shrine Luminor (20 pts)
-----
General's Regiment
Sevireth, Lord of the Seventh Wind (330)
• General
20x Vanari Auralan Sentinels (300)
• Reinforced
---
Regiment 1
Scinari Enlightener (180)
• Flawless Commander
10x Vanari Bladelords (280)
• Reinforced
---
Regiment 2
Scinari Cathallar (90)
• Waystone
10x Vanari Bladelords (280)
• Reinforced
---
Regiment 3
SoG The Light of Eltharion (250)
---
Regiment of Renown
Saviours of Cinderfall (270)</t>
  </si>
  <si>
    <t>My Cabbages!!! 2000/2000 pts
Orruk Warclans | Ironjawz
Ironfist
General's Handbook 2025-26
Drops: 5
Battle Tactic Cards: Intercept and Recover, Restless Energy
General's Regiment
Gordrakk, the Fist of Gork (360)
• General
Regiment 1
Megaboss on Maw-Krusha (340)
• Trophy Skulls
Regiment 2
Tuskboss on Maw-grunta (240)
• Big 'Un
Maw-grunta Gougers (190)
Maw-grunta Gougers (190)
Regiment 3
Megaboss on Maw-Krusha (340)
• An Eye For Da Fight
Regiment 4
Megaboss on Maw-Krusha (340)
Created with Warhammer Age of Sigmar:</t>
  </si>
  <si>
    <t>Andy Thornley</t>
  </si>
  <si>
    <t>Feud 2000/2000 pts
-----
Grand Alliance Chaos | Maggotkin of Nurgle | Plague Cyst
General's Handbook 2025-26
Drops: 4
Spell Lore - Lore of Malignance
Prayer Lore - Bendictions of Sickness
Manifestation Lore - Twilit Sorceries
Battle Tactics Cards: Intercept and Recover and Restless Energy
-----
General's Regiment
Scourge of Ghyran Rotigus (430)
• General
Putrid Blightkings (380)
• Reinforced
---
Regiment 1
Morbidex Twiceborn (280)
Nurglings (100)
---
Regiment 2
Harbinger of Decay (150)
• Grandfather's Blessing
• Rustfang
Putrid Blightkings (380)
• Reinforced
---
Regiment 3
Horticulous Slimux (150)
Beasts of Nurgle (130)
-----
Faction Terrain
Feculent Gnarlmaw
-----
Created with Warhammer Age of Sigmar: The App
App: v1.16.2 (1) | Data: v305</t>
  </si>
  <si>
    <t>Drychas Debut 2000/2000 pts
Sylvaneth
Wargrove of the Burgeoning
General's Handbook 2025-26
Drops: 3
Spell Lore - Lore of the Deepwood
Manifestation Lore - Morbid Conjuration
Battle Tactic Cards: Scouting Force, Intercept and Recover
General's Regiment
Scourge of Ghyran Drycha Hamadreth (320)
• General
The Twistweald (100)
Regiment 1
Warsong Revenant (220)
• Spellsinger
• Ranu's Lamentiri
Dryads (100)
Scourge of Ghyran Revenant Seekers (460)
• Reinforced
Spite-Revenants (160)
• Reinforced
Regiment 2
Branchwych (110)
Kurnoth Hunters with Kurnoth Scythes (400)
• Reinforced
Tree-Revenants (100)
Faction Terrain
Awakened Wyldwood
Created with Warhammer Age of Sigmar: The App
App: 1.16.2 | Data: 305</t>
  </si>
  <si>
    <t>Claire Lincoln</t>
  </si>
  <si>
    <t>Claire Lincoln - Feud on the Fens
-----
Skaven | Warpcog Convocation
Points: 2000/2000 points
Drops: 3 drops
Battle Tactics: Intercept and Recover / Scouting Force
Spell Lore: Lore of Ruin
Prayer Lore: Noxious Prayers
Manifestation Lore: Manifestations of Doom
Faction Terrain: Gnawhole
-----
General's Regiment
Verminlord Deceiver (390)
• General
• Foulhide
Warlock Bombardier (90)
3x Warlock Jezzails (140)
3x Warpvolt Scourgers (180)
Ratling Warpblaster (140)
---
Regiment 1
Grey Seer (120)
• Devious Underling
6x Rat Ogors (280)
• Reinforced
3x Rat Ogors (140)
Doomwheel (110)
---
Regiment 2
Clawlord on Gnaw-beast (110)
20x Clanrats (150)
20x Clanrats (150)
Created with War Nexus 1.1.2 on ageofspoon.com/warnexus | Game Version: 4.1.0</t>
  </si>
  <si>
    <t>Slaanesh 2 1990/2000 pts
Hedonites of Slaanesh
Seeker Cavalcade
General's Handbook 2025-26
Drops: 2
Spell Lore - Lore of Extravagance
Manifestation Lore - Manifestations of Depravity
Battle Tactic Cards: Scouting Force, Intercept and Recover
General's Regiment
Keeper of Secrets (420)
• General
• Icon of Infinite Excess
• Celebrity Warlord
Daemonettes (200)
• Reinforced
Daemonettes (200)
• Reinforced
Daemonettes (200)
• Reinforced
Seekers (140)
Regiment 1
Shardspeaker of Slaanesh (130)
Blissbarb Seekers (170)
Scourge of Ghyran Slaangor Fiendbloods (150)
Slickblade Seekers (380)
• Reinforced
Faction Terrain
Fane of Slaanesh
Created with Warhammer Age of Sigmar: The App
App: 1.16.2 | Data: 305</t>
  </si>
  <si>
    <t>Points: 2000/2000 points
-----
Lumineth Realm-lords | Scinari Council
Drops: 5 drops
Spell Lore: Lore of Primsatic Resonance
Manifestation Lore: Manifestations of Hysh
Battle Tactics: Intercept and Recover / Wrathful Cycles
-----
General's Regiment
Ellania and Ellathor, Eclipsian Warsages (280)
• General
20x Vanari Auralan Sentinels (300)
• Reinforced
---
Regiment 1
Scinari Cathallar (90)
• Flawless Commander
• Silver Wand (20 pts)
10x Vanari Bladelords (280)
• Reinforced
---
Regiment 2
Scinari Enlightener (180)
10x Vanari Bladelords (280)
• Reinforced
---
Regiment 3
Scinari Loreseeker (140)
---
Regiment 4
SoG The Light of Eltharion (250)
10x Ydrilan Riverblades (160)
-----
Faction Terrain: Shrine Luminor (20 pts)</t>
  </si>
  <si>
    <t>What are you doing in my swamp?! 1980/2000 pts
-----
Grand Alliance Chaos | Skaven | Fleshmeld Menagerie
General's Handbook 2025-26
Drops: 2
Spell Lore - Lore of Ruin
Prayer Lore - Noxious Prayers
Manifestation Lore - Manifestations of Doom
Battle Tactics Cards: Restless Energy and Scouting Force
-----
General's Regiment
Scourge of Ghyran Grey Seer on Screaming Bell (310)
• General
• Warpstone Charm
• Fleshmeddler
Rat Ogors (280)
• Reinforced
Rat Ogors (280)
• Reinforced
Rat Ogors (280)
• Reinforced
Scourge of Ghyran Brood Terror (240)
---
Regiment 1
Plague Priest on Plague Furnace (310)
Clanrats (150)
Plague Monks (130)
-----
Faction Terrain
Gnawhole</t>
  </si>
  <si>
    <t xml:space="preserve">Skreech out on the town
-----
Skaven | Gathering of the Clans
Points: 2000/2000 points
Drops: 4 drops
Battle Tactics: Restless Energy / Attuned to Ghyran
Spell Lore: Lore of Ruin
Prayer Lore: Noxious Prayers
Manifestation Lore: Manifestations of Doom
Faction Terrain: Gnawhole
-----
General's Regiment
Lord Skreech Verminking (380)
• General
20x Clanrats (150)
4x Doom-Flayers (220)
• Reinforced
---
Regiment 1
SoG Grey Seer on Screaming Bell (310)
• Fleshmeddler
20x Clanrats (150)
20x Clanrats (150)
---
Regiment 2
Verminlord Deceiver (390)
• Foulhide
20x Clanrats (150)
---
Regiment 3
Deathmaster (100)
</t>
  </si>
  <si>
    <t>Heralds of the Everwinter</t>
  </si>
  <si>
    <t>Snow cone 2000/2000 pts
Ogor Mawtribes
Heralds of the Everwinter
General's Handbook 2025-26
Drops: 2
Prayer Lore - Everwinter Prayers
Battle Tactic Cards: Scouting Force, Intercept and Recover
General's Regiment
Frostlord on Stonehorn (330)
• General
• Gruesome Trophies
• Great Gutlord
Icefall Yhetees (200)
• Reinforced
Icefall Yhetees (200)
• Reinforced
Icefall Yhetees (200)
• Reinforced
Icefall Yhetees (200)
• Reinforced
Regiment 1
Huskard on Thundertusk (270)
• 1x Chaintrap
Icefall Yhetees (200)
• Reinforced
Icefall Yhetees (200)
• Reinforced
Icefall Yhetees (200)
• Reinforced
Created with Warhammer Age of Sigmar: The App
App: 1.16.2 | Data: 305</t>
  </si>
  <si>
    <t>Feud List 2000/2000 pts
Skaven
Fleshmeld Menagerie
General's Handbook 2025-26
Drops: 3
Spell Lore - Lore of Ruin
Manifestation Lore - Manifestations of Doom
Battle Tactic Cards: Master The Paths, Attuned to Ghyran
General's Regiment
Scourge of Ghyran Grey Seer on Screaming Bell (310)
• General
Deathmaster (100)
Hell Pit Abomination (200)
Scourge of Ghyran Brood Terror (240)
Scourge of Ghyran Brood Terror (240)
Regiment 1
Verminlord Warbringer (310)
• Warpstone Charm
• Devious Underling
Clanrats (150)
Plagueclaw (100)
Plagueclaw (100)
Regiment 2
Deathmaster (100)
Clanrats (150)
Faction Terrain
Gnawhole
Created with Warhammer Age of Sigmar: The App
App: 1.16.2 | Data: 305</t>
  </si>
  <si>
    <t>Feud on the fens 1980/2000 pts
-----
Grand Alliance Chaos | Hedonites of Slaanesh | Seeker Cavalcade
General's Handbook 2025-26
Drops: 3
Spell Lore - Lore of Extravagance
Manifestation Lore - Manifestations of Depravity
Battle Tactics Cards: Intercept and Recover and Scouting Force
-----
General's Regiment
Shardspeaker of Slaanesh (130)
• General
• Celebrity Warlord
Slickblade Seekers (380)
• Reinforced
Slickblade Seekers (380)
• Reinforced
---
Regiment 1
Lord of Hubris (120)
• Icon of Infinite Excess
Myrmidesh Painbringers (240)
• Reinforced
Symbaresh Twinsouls (260)
• Reinforced
---
Regiment 2
Shardspeaker of Slaanesh (130)
Blissbarb Seekers (170)
Blissbarb Seekers (170)
-----
Faction Terrain
Fane of Slaanesh
-----
Created with Warhammer Age of Sigmar: The App
App: v1.16.2 (1) | Data: v305</t>
  </si>
  <si>
    <t>1 Feud Stormcast 2000/2000 pts
-----
Grand Alliance Order | Stormcast Eternals | Thunderhead Host
General's Handbook 2025-26
Drops: 4
Spell Lore - Lore of the Storm
Prayer Lore - Prayers of the Stormhosts
Manifestation Lore - Manifestations of the Storm
Battle Tactics Cards: Master The Paths and Scouting Force
-----
Regiment 1
Celestant-Prime, Hammer of Sigmar (290)
Prosecutors (150)
Prosecutors (150)
Vanguard-Raptors with Longstrike Crossbows (200)
---
Regiment 2
Gardus Steel Soul (160)
---
Regiment 3
Knight-Judicator with Gryph Hounds (130)
Liberators (100)
Vigilors (280)
• Reinforced
---
Regiment 4
Knight-Arcanum (120)
Liberators (100)
Liberators (100)
Vindictors (200)
• Reinforced
-----
Faction Terrain
Stormreach Portal (20)
-----
Created with Warhammer Age of Sigmar: The App
App: v1.16.2 (1) | Data: v305</t>
  </si>
  <si>
    <t>Bones 2000/2000 pts
-----
Grand Alliance Death | Soulblight Gravelords | Bacchanal of Blood
General's Handbook 2025-26
Drops: 3
Spell Lore - Lore of Undeath
Manifestation Lore - Manifestations of the Grave
Battle Tactics Cards: Intercept and Recover and Master The Paths
-----
General's Regiment
Neferata, Mortarch of Blood (460)
• General
Barrow Guard (320)
• Reinforced
Blood Knights (440)
• Reinforced
Dire Wolves (150)
Dire Wolves (150)
---
Regiment 1
Scourge of Ghyran Sekhar, Fang of Nulahmia (220)
Fell Bats (100)
---
Regiment 2
Vampire Lord (160)
• Lash of the Sire
• Amulet of Graves
-----
Faction Terrain
Cursed Sepulchre
-----
Created with Warhammer Age of Sigmar: The App
App: v1.16.2 (1) | Data: v305</t>
  </si>
  <si>
    <t>Truggin' good fun 1990/2000 pts
Gloomspite Gitz
Troggherd
General's Handbook 2025-26
Drops: 2
Spell Lore - Lore of the Clammy Dank
Manifestation Lore - Dank Manifestations
Battle Tactic Cards: Master The Paths, Attuned to Ghyran
General's Regiment
Trugg, the Troggoth King (380)
• General
Gobbapalooza (150)
Moonclan Stabbas (120)
Rockgut Troggoths (380)
• Reinforced
Rockgut Troggoths (190)
Regiment 1
Loonboss on Mangler Squigs (210)
• Fight Another Day
• The Clammy Cowl
Moonclan Stabbas (120)
Scourge of Ghyran Loonsmasha Fanatics (220)
• Reinforced
Scourge of Ghyran Loonsmasha Fanatics (220)
• Reinforced
Faction Terrain
Bad Moon Loonshrine
Created with Warhammer Age of Sigmar: The App
App: 1.16.2 | Data: 305</t>
  </si>
  <si>
    <t>FitF 2025 2k 1980/2000 pts
-----
Grand Alliance Order | Idoneth Deepkin | Akhelian Beastmasters
General's Handbook 2025-26
Drops: 2
Spell Lore - Lore of the Deeps
Manifestation Lore - Aetherwrought Machineries
Battle Tactics Cards: Master The Paths and Wrathful Cycles
-----
General's Regiment
Volturnos, High King of the Deep (250)
• General
Akhelian Allopex (160)
• 1 Retarius Net Launcher
Akhelian Leviadon (490)
Akhelian Morrsarr Guard (170)
---
Regiment 1
Eidolon of Mathlann, Aspect of the Sea (370)
• Ancient Pride
• Delicious Morsels
Akhelian Ishlaen Guard (180)
Akhelian Ishlaen Guard (180)
Akhelian Ishlaen Guard (180)
-----
Faction Terrain
Gloomtide Shipwreck
-----
Created with Warhammer Age of Sigmar: The App
App: v1.16.2 (1) | Data: v305</t>
  </si>
  <si>
    <t>Vizzik's Gambit 2000/2000 pts
Skaven
Envoys of the Deepengnaw
General's Handbook 2025-26
Drops: 2
Spell Lore - Lore of Ruin
Prayer Lore - Noxious Prayers
Manifestation Lore - Manifestations of Doom
Battle Tactic Cards: Intercept and Recover, Restless Energy
General's Regiment
Vizzik Skour, Prophet of the Horned Rat (380)
• General
Clanrats (300)
• Reinforced
Stormfiends (500)
• Reinforced
• 2x Grinderfists
• 2x Doomflayer Gauntlets
• 2x Clubbing Blows and Warpfire Projectors
Regiment 1
Verminlord Deceiver (390)
• Foulhide
• Scurry Away
Clanrats (150)
Clanrats (150)
Plague Monks (130)
Faction Terrain
Gnawhole
Created with Warhammer Age of Sigmar: The App
App: 1.16.1 | Data: 301</t>
  </si>
  <si>
    <t>Eat my disease 2000/2000 pts
-----
Grand Alliance Chaos | Maggotkin of Nurgle | Plague Cyst
General's Handbook 2025-26
Drops: 3
Spell Lore - Lore of Malignance
Prayer Lore - Bendictions of Sickness
Manifestation Lore - Primal Energy (20 Points)
Battle Tactics Cards: Intercept and Recover and Wrathful Cycles
-----
General's Regiment
Scourge of Ghyran Rotigus (430)
• General
Plaguebearers (140)
Putrid Blightkings (380)
• Reinforced
Sloppity Bilepiper, Herald of Nurgle (100)
---
Regiment 1
Harbinger of Decay (150)
Lord of Blights (140)
Putrid Blightkings (380)
• Reinforced
-----
Regiments of Renown
Godmarked Ascendant (260)
Daemon Prince
• Wings
• Corpulent Avalanche
• Rustfang
-----
Faction Terrain
Feculent Gnarlmaw
-----
Created with Warhammer Age of Sigmar: The App
App: v1.16.2 (1) | Data: v305</t>
  </si>
  <si>
    <t>Mo Feud List 2000/2000 pts
-----
Grand Alliance Order | Seraphon | Shadowstrike Starhost
General's Handbook 2025-26
Drops: 4
Spell Lore - Lore of Celestial Manipulation (20 Points)
Manifestation Lore - Aetherwrought Machineries
Battle Tactics Cards: Scouting Force and Wrathful Cycles
-----
General's Regiment
Slann Starmaster (300)
• General
• Coatl Familiar
Hunters of Huanchi with Dartpipes (80)
Kroxigor (210)
Raptadon Chargers (140)
Spawn of Chotec (100)
---
Regiment 1
Saurus Oldblood on Carnosaur (270)
• Armour Cruncher
• Being of the Stars
Bastiladon with Solar Engine (240)
---
Regiment 2
Skink Starseer (170)
Skinks (80)
Skinks (80)
---
Regiment 3
Saurus Astrolith Bearer (130)
Saurus Warriors (160)
-----
Faction Terrain
Realmshaper Engine (20)
-----
Created with Warhammer Age of Sigmar: The App
App: v1.16.2 (1) | Data: v305</t>
  </si>
  <si>
    <t>S2D 1970/2000 pts
Slaves to Darkness
Darkoath Horde
General's Handbook 2025-26
Drops: 3
Spell Lore - Lore of the Damned
Manifestation Lore - Forbidden Power
Battle Tactic Cards: Intercept and Recover, Wrathful Cycles
General's Regiment
Chaos Sorcerer Lord (140)
• General
• Amulet of Chaos
• Radiance of Dark Glory
Chaos Chosen (560)
• Reinforced
• The Dread Banner
Regiment 1
Chaos Sorcerer Lord (120)
Chaos Warriors (400)
• Reinforced
Varanguard (340)
Regiment 2
Darkoath Chieftain (80)
Darkoath Savagers (90)
Darkoath Savagers (90)
Darkoath Wilderfiend (130)
Faction Terrain
Nexus Chaotica
Created with Warhammer Age of Sigmar: The App
App: 1.16.2 | Data: 305</t>
  </si>
  <si>
    <t>Feud 25 2000/2000 pts
Disciples of Tzeentch
Wyrdflame Host
General's Handbook 2025-26
Drops: 2
Spell Lore - Lore of Change
Manifestation Lore - Manifestations of Tzeentch
Battle Tactic Cards: Intercept and Recover, Master The Paths
General's Regiment
Kairos Fateweaver (440)
• General
Blue Horrors and Brimstone Horrors (300)
• Reinforced
Pink Horrors (170)
Screamers of Tzeentch (80)
Regiment 1
Lord of Change (400)
• Illusionist
• Mutating Blade
• 1x Baleful Sword
Chaos Spawn of Tzeentch (60)
Flamers of Tzeentch (260)
• Reinforced
Flamers of Tzeentch (260)
• Reinforced</t>
  </si>
  <si>
    <t>Alexander Jones</t>
  </si>
  <si>
    <t>Seraphon Goal 1990/2000 pts
-----
Grand Alliance Order | Seraphon | Sunclaw Starhost
General's Handbook 2025-26
Drops: 3
Spell Lore - Lore of Primal Jungles
Manifestation Lore - Twilit Sorceries
Battle Tactics Cards: Intercept and Recover and Master The Paths
-----
General's Regiment
Slann Starmaster (280)
• General
• Incandescent Rectrices
Kroxigor (210)
Kroxigor (210)
Saurus Astrolith Bearer (130)
Saurus Warriors (160)
---
Regiment 1
Scourge of Ghyran Saurus Oldblood on Carnosaur (340)
• Beastmaster
• Ancient Defender
Aggradon Lancers (440)
• Reinforced
Hunters of Huanchi with Starstone Bolas (100)
Hunters of Huanchi with Starstone Bolas (100)
-----
Faction Terrain
Realmshaper Engine (20)</t>
  </si>
  <si>
    <t>Paul Graham - The Vergence of Summerfall
-----
Sylvaneth | Wargrove of the Burgeoning
Points: 1990/2000 points
Drops: 3 drops
Battle Tactics: Scouting Force / Wrathful Cycles
Spell Lore: Lore of the Deepwood
Manifestation Lore: Manifestations of the Deepwood
Faction Terrain: Awakened Wyldwood
-----
General's Regiment
The Lady of Vines (250)
• General
5x Tree-Revenants (100)
5x Tree-Revenants (100)
---
Regiment 1
Spirit of Durthu (330)
• Radiant Spirit
• Glamourweave
6x Kurnoth Hunters with Kurnoth Scythes (400)
• Reinforced
5x Gossamid Archers (120)
---
Regiment 2
SoG Drycha Hamadreth (320)
3x Spiterider Lancers (210)
10x Spite-Revenants (160)
• Reinforced
Created with War Nexus 1.1.2 on ageofspoon.com/warnexus | Game Version: 4.1.0</t>
  </si>
  <si>
    <t>Age of Sigmar Grand Tournament</t>
  </si>
  <si>
    <t>Gloin - Warhammer world
-----
Skaven | Claw-horde
Points: 2000/2000 points
Drops: 3 drops
Battle Tactics: Scouting Force / Restless Energy
Spell Lore: Lore of Ruin
Prayer Lore: Noxious Prayers
Manifestation Lore: Manifestations of Doom
Faction Terrain: Gnawhole
-----
General's Regiment
Lord Skreech Verminking (380)
• General
Warp Lightning Cannon (120)
20x Stormvermin (240)
• Reinforced
20x Stormvermin (240)
• Reinforced
Warp Lightning Cannon (120)
---
Regiment 1
SoG Grey Seer on Screaming Bell (310)
• Short-tempered
• Skavenbrew
20x Clanrats (150)
20x Plague Monks (130)
20x Clanrats (150)
---
Regiment 2
Krittok Foulblade (160)
Created with War Nexus 1.1.2 on ageofspoon.com/warnexus | Game Version: 4.1.0</t>
  </si>
  <si>
    <t>DKB Ghyr guttripaz 2000/2000 pts
Orruk Warclans | Kruleboyz
Swamphorde Bullies
General's Handbook 2025-26
Drops: 3
Spell Lore - Lore of the Swamp
Manifestation Lore - Manifestations of Gorkamorka
Battle Tactic Cards: Scouting Force, Attuned to Ghyran
General's Regiment
Murknob with Belcha-banna (80)
• General
Gutrippaz (300)
• Reinforced
Gutrippaz (300)
• Reinforced
Gutrippaz (300)
• Reinforced
Regiment 1
Swampcalla Shaman with Pot-grot (110)
• Swamp Staff
Marshcrawla Sloggoth (130)
Monsta-killaz (110)
Regiment 2
Killaboss on Corpse-rippa Vulcha (260)
• Tough 'Un
• Slippery Skumbag
Beast-skewer Killbow (140)
Man-skewer Boltboyz (180)
• Reinforced
Man-skewer Boltboyz (90)
Faction Terrain
Skaregob Totem</t>
  </si>
  <si>
    <t>1.0. All Hail the Ushussy 💅🏽 1980/2000 pts
-----
Grand Alliance Death | Flesh-eater Courts | Impassioned Serfs
General's Handbook 2025-26
Drops: 3
Spell Lore - Lore of Madness
Prayer Lore - Rites of Delusion
Manifestation Lore - Manifested Insanity
Battle Tactics Cards: Restless Energy and Scouting Force
-----
General's Regiment
Ushoran, Mortarch of Delusion (460)
• General
Morbheg Knights (360)
• Reinforced
Morbheg Knights (180)
Morbheg Knights (180)
Royal Decapitator (120)
• Charnel Vestments
• Cruel Taskmaster
---
Regiment 1
Abhorrant Cardinal (130)
Crypt Ghouls (160)
Crypt Ghouls (160)
Royal Beastflayers (100)
---
Regiment 2
Abhorrant Gorewarden (130)
-----
Faction Terrain
Charnel Throne
-----
Created with Warhammer Age of Sigmar: The App
App: v1.17.0 (3) | Data: v310</t>
  </si>
  <si>
    <t>My back hates me - 2000/2000 pts
-----
Grand Alliance Order | Daughters of Khaine | Arena Veterans
General's Handbook 2025-26
Drops: 3
Spell Lore - Lore of Shadows
Prayer Lore - Bloodshadow Rites
Manifestation Lore - Manifestations of Khaine
Battle Tactics Cards: Restless Energy and Scouting Force
-----
General's Regiment
Scourge of Ghyran Krethusa the Croneseer (240)
• General
Khainite Shadowstalkers (110)
Khainite Shadowstalkers (110)
Khainite Shadowstalkers (110)
---
Regiment 1
Scourge of Ghyran Bloodwrack Shrine (230)
Sisters of Slaughter with Bladed Bucklers (220)
• Reinforced
Sisters of Slaughter with Bladed Bucklers (220)
• Reinforced
---
Regiment 2
Slaughter Queen on Cauldron of Blood (320)
• Zealous Orator
• Khainite Pendant
Witch Aelves with Paired Sciansá (220)
• Reinforced
Witch Aelves with Paired Sciansá (220)
• Reinforced
-----
Created with Warhammer Age of Sigmar: The App
App: v1.17.0 (3) | Data: v310</t>
  </si>
  <si>
    <t>Iridan 666
-----
Stormcast Eternals | Sentinels of the Bleak Citadel
Points: 2000/2000 points
Drops: 5 drops
Battle Tactics: Restless Energy / Master of the Paths
Spell Lore: Lore of the Storm
Prayer Lore: Prayers of the Stormhosts
Manifestation Lore: Forbidden Power (20 pts)
Faction Terrain: Stormreach Portal (20 pts)
-----
General's Regiment
SoG Iridan the Witness (320)
• General
6x Vanguard-Palladors with Starstrike Javelins (480)
• Reinforced
6x Reclusians (280)
• Reinforced
6x Prosecutors (300)
• Reinforced
3x Aetherwings (80)
---
Regiment 1
Knight-Relictor (120)
• Beacon of Azyr
---
Regiment 2
Knight-Judicator with Gryph-hounds (130)
• Staunch Defender
---
Regiment 3
Knight-Judicator with Gryph-hounds (130)
---
Regiment 4
Knight-Arcanum (120)
Created with War Nexus 1.1.2 on ageofspoon.com/warnexus | Game Version: 4.1.0</t>
  </si>
  <si>
    <t>Daughters of Khaine | Arena Veterans
Points: 1990/2000 points
Drops: 3 drops
Battle Tactics: Restless Energy / Intercept and Recover
Spell Lore: Lore of Shadows
Prayer Lore: Bloodshadow Rites
Manifestation Lore: Manifestations of Khaine
-----
General's Regiment
Morathi-Khaine (760)
• General
The Shadow Queen (0)
• Required Unit
5x Khinerai Lifetakers (80)
5x Khinerai Lifetakers (80)
20x Witch Aelves with Paired Sciansá (220)
• Reinforced
---
Regiment 1
SoG Krethusa the Croneseer (240)
5x Doomfire Warlocks (150)
20x Witch Aelves with Paired Sciansá (220)
• Reinforced
---
Regiment 2
Slaughter Queen (130)
• Zealous Orator
• Khainite Pendant
9x Khainite Shadowstalkers (110)
Created with War Nexus 1.1.2 on ageofspoon.com/warnexus | Game Version: 4.1.0</t>
  </si>
  <si>
    <t>Big McBone Meal
2000/2000 pts
-----
Grand Alliance Death | Ossiarch Bonereapers | Mortisan Council
General's Handbook 2025-26
Drops: 2
Spell Lore - Lore of Ossian Sorcery
Manifestation Lore - Horrors of the Necropolis
Battle Tactics Cards: Intercept and Recover and Restless Energy
-----
General's Regiment
Katakros, Mortarch of the Necropolis (520)
• General
Kavalos Deathriders (400)
• Reinforced
Teratic Cohort (150)
---
Regiment 1
Vokmortian, Master of the Bone-tithe (150)
Morghast Harbingers (520)
• Reinforced
Mortek Crawler (260)
-----
Faction Terrain
Bone-tithe Nexus
-----
Created with Warhammer Age of Sigmar: The App
App: v1.16.2 (1) | Data: v305</t>
  </si>
  <si>
    <t>No he's my daddy 1990/2000 pts
Fyreslayers
Scales of Vulcatrix
General's Handbook 2025-26
Drops: 5
Prayer Lore - Vulkyn Gifts
Manifestation Lore - Magmic Invocations
Battle Tactic Cards: Intercept and Recover, Wrathful Cycles
General's Regiment
Auric Runefather on Magmadroth (320)
• General
Scourge of Ghyran Auric Runeson on Magmadroth (330)
• Ash-beard
Regiment 1
Auric Runesmiter (120)
Auric Hearthguard (260)
• Reinforced
Vulkyn Flameseekers (160)
Regiment 2
Scourge of Ghyran Auric Runeson on Magmadroth (310)
• Incandescent Blaze
Regiment 3
Scourge of Ghyran Auric Runeson on Magmadroth (310)
• Droth-helm
Regiment 4
Auric Runemaster (180)
Created with Warhammer Age of Sigmar: The App
App: 1.16.2 | Data: 305</t>
  </si>
  <si>
    <t>COS Humans 2000/2000 pts
Cities of Sigmar
Veteran Cannoneers
General's Handbook 2025-26
Drops: 5
Spell Lore - Spells of the Collegiate Arcane
Prayer Lore - Scriptures of Sigmar
Manifestation Lore - Krondspine Incarnate
Battle Tactic Cards: Master The Paths, Restless Energy
General's Regiment
Freeguild Marshal and Relic Envoy (90)
• General
• 1x Heirloom Warhammer
Freeguild Cavaliers (300)
• Reinforced
Freeguild Cavaliers (300)
• Reinforced
Freeguild Command Corps (140)
Freeguild Command Corps (140)
Regiment 1
Alchemite Warforger (110)
Regiment 2
Fusil-Major on Ogor Warhulk (140)
• Cosmopolitan Leader
• Brazier of Holy Flame
Ironweld Great Cannon (100)
Ironweld Great Cannon (100)
Ironweld Great Cannon (100)
Regiment 3
Callis and Toll (210)
Toll's Companions (0)
Regiment 4
Scourge of Ghyran Pontifex Zenestra, Matriarch of the Great Wheel (250)
Created with Warhammer Age of Sigmar: The App
App: 1.17.0 | Data: 310</t>
  </si>
  <si>
    <t>Fixing the gender representation DoK by DoK 1990/2000 pts
Daughters of Khaine
Arena Veterans
General's Handbook 2025-26
Drops: 3
Spell Lore - Lore of Shadows
Prayer Lore - Bloodshadow Rites
Manifestation Lore - Manifestations of Khaine
Battle Tactic Cards: Master The Paths, Intercept and Recover
General's Regiment
Scourge of Ghyran Bloodwrack Shrine (230)
• General
• Zealous Orator
Doomfire Warlocks (150)
High Gladiatrix (100)
Khinerai Heartrenders (100)
Witch Aelves with Paired Sciansá (220)
• Reinforced
Regiment 1
Scourge of Ghyran Krethusa the Croneseer (240)
Khainite Shadowstalkers (110)
Witch Aelves with Bladed Bucklers (90)
Regiment 2
Slaughter Queen on Cauldron of Blood (320)
• Khainite Pendant
Khinerai Heartrenders (100)
Sisters of Slaughter with Bladed Bucklers (110)
Witch Aelves with Paired Sciansá (220)
• Reinforced</t>
  </si>
  <si>
    <t>.... 1990/2000 pts
Idoneth Deepkin
Akhelian Beastmasters
General's Handbook 2025-26
Drops: 2
General's Regiment
Eidolon of Mathlann, Aspect of the Storm (340)
• General
• Hunter of Souls
• Armour of the Cythai
Akhelian Leviadon (490)
Akhelian Morrsarr Guard (340)
• Reinforced
Regiment 1
Akhelian King (160)
Akhelian Allopex (160)
• 1x Razorshell Harpoon
Akhelian Allopex (160)
• 1x Razorshell Harpoon
Akhelian Morrsarr Guard (340)
• Reinforced
Faction Terrain
Gloomtide Shipwreck
Created with Warhammer Age of Sigmar: The App
App: 1.16.2 | Data: 305</t>
  </si>
  <si>
    <t>John Gassilloud</t>
  </si>
  <si>
    <t>Roticool 2000/2000 pts
Maggotkin of Nurgle
Plague Cyst
General's Handbook 2025-26
Drops: 5
Spell Lore - Lore of Malignance
Prayer Lore - Bendictions of Sickness
Manifestation Lore - Aetherwrought Machineries
Battle Tactic Cards: Wrathfull Cycles, Intercept and Recover
General's Regiment
Scourge of Ghyran Rotigus (430)
• General
Regiment 1
Harbinger of Decay (150)
• Rustfang
Putrid Blightkings (380)
• Reinforced
Putrid Blightkings (380)
• Reinforced
Regiment 2
Orghotts Daemonspew (280)
Regiment 3
Sloppity Bilepiper, Herald of Nurgle (100)
• Unctuous Preacher
Faction Terrain
Feculent Gnarlmaw
Regiments of Renown
The Coven of Thryx (280)
Magister
Burning Sigil of Tzeentch
Daemonic Simulacrum
Pink Horrors
Tome of Eyes
Created with Warhammer Age of Sigmar: The App
App: 1.16.2 | Data: 305</t>
  </si>
  <si>
    <t>Bastian and his band of merry men
1990/2000 pts
Stormcast Eternals
Sentinels of the Bleak Citadels
General's Handbook 2025-26
Drops: 2
Spell Lore - Lore of the Storm
Prayer Lore - Prayers of the Stormhosts
Manifestation Lore - Morbid Conjuration
Battle Tactic Cards: Restless Energy, Intercept and Recover
General's Regiment
Ionus Cryptborn, Warden of Lost Souls (400)
• General
Prosecutors (150)
Questor Soulsworn (200)
Reclusians (280)
• Reinforced
Regiment 1
Lord-Commander Bastian Carthalos (250)
Lord-Terminos (150)
• Quicksilver Draught
• Hour of Glory
Prosecutors (300)
• Reinforced
Stormcoven (210)
Faction Terrain
Stormreach Portal (20 Points)
Created with Warhammer Age of Sigmar: The App
App: 1.17.0 | Data: 310</t>
  </si>
  <si>
    <t>Abraxia Resplendent
-----
Slaves to Darkness | Champions of Chaos
Points: 2000/2000 points
Drops: 2 drops
Battle Tactics: Restless Energy / Master of the Paths
Spell Lore: Lore of the Damned
Manifestation Lore: Forbidden Power (20 pts)
Faction Terrain: Nexus Chaotica
-----
General's Regiment
SoG Abraxia, Spear of the Everchosen (360)
• General
10x Chaos Chosen (560)
• Reinforced
Chaos Lord on Daemonic Mount (140)
• Deathmonger
Mindstealer Sphiranx (160)
---
Regiment 1
Chaos Sorcerer Lord (120)
• Head of the Unworthy
5x Chaos Knights (250)
5x Chaos Knights (250)
Chaos Lord on Daemonic Mount (140)
Created with War Nexus 1.1.2 on ageofspoon.com/warnexus | Game Version: 4.1.0</t>
  </si>
  <si>
    <t>Dan Cooke</t>
  </si>
  <si>
    <t>Dan Cooke | Golden Ticket 2000/2000 pts
Orruk Warclans | Ironjawz
Ironjawz Brawl
General's Handbook 2025-26
Drops: 4
Spell Lore - Lore of the Weird
Prayer Lore - Warbeats
Manifestation Lore - Krondspine Incarnate
Battle Tactic Cards: Master The Paths, Restless Energy
General's Regiment
Kragnos, the End of Empires (580)
• General
Regiment 1
Weirdnob Shaman (120)
Scourge of Ghyran Gore-gruntas (200)
Scourge of Ghyran Gore-gruntas (200)
Regiment 2
Megaboss (170)
• An Eye For Da Fight
• Trophy Skulls
Brutes (400)
• Reinforced
• 2x Gore-choppa
Regiment 3
Warchanter (120)
Maw-grunta Gougers (190)
Faction Terrain
Bossrokk Tower
Created with Warhammer Age of Sigmar: The App
App: 1.17.0 | Data: 310</t>
  </si>
  <si>
    <t>WHW Ogors 1990/2000 pts
-----
Grand Alliance Destruction | Ogor Mawtribes | Beast Handlers
General's Handbook 2025-26
Drops: 3
Prayer Lore - Everwinter Prayers
Battle Tactics Cards: Intercept and Recover and Restless Energy
-----
General's Regiment
Kragnos, the End of Empires (580)
• General
Stonehorn Beastriders (280)
• 1 Chaintrap
---
Regiment 1
Frostlord on Stonehorn (330)
• Gruesome Trophies
• Great Gutlord
Stonehorn Beastriders (280)
• 1 Chaintrap
---
Regiment 2
Huskard on Stonehorn (300)
• 1 Chaintrap
Thundertusk Beastriders (220)
• 1 Chaintrap
-----
Created with Warhammer Age of Sigmar: The App
App: v1.17.0 (3) | Data: v310</t>
  </si>
  <si>
    <t>Can't coach this 1990/2000 pts
Nighthaunt
Procession of Death
General's Handbook 2025-26
Drops: 2
Spell Lore - Lore of the Underworlds
Manifestation Lore - Aetherwrought Machineries
Battle Tactic Cards: Master The Paths, Restless Energy
General's Regiment
Scourge of Ghyran Kurdoss Valentian, the Craven King (190)
• General
Myrmourn Banshees (240)
• Reinforced
Myrmourn Banshees (240)
• Reinforced
Myrmourn Banshees (240)
• Reinforced
Scourge of Ghyran Black Coach (280)
Regiment 1
Guardian of Souls (190)
• Ruler of the Spectral Hosts
• Lightshard of the Harvest Moon
Chainghasts (90)
Myrmourn Banshees (240)
• Reinforced
Scourge of Ghyran Black Coach (280)
Faction Terrain
Nexus of Grief
Created with Warhammer Age of Sigmar: The App
App: 1.16.2 | Data: 305</t>
  </si>
  <si>
    <t>Hunters of the Accursed</t>
  </si>
  <si>
    <t>Ghosting You Harder Than That Girl On Tinder 1990/2000 pts
Nighthaunt
Hunters of The Accursed
General's Handbook 2025-26
Drops: 4
Spell Lore - Lore of the Underworlds
Manifestation Lore - Chthonic Sorceries
Battle Tactic Cards: Scouting Force, Intercept and Recover
General's Regiment
Lady Olynder, Mortarch of Grief (300)
• General
Grimghast Reapers (150)
Regiment 1
Scourge of Ghyran Kurdoss Valentian, the Craven King (190)
Bladegheist Revenants (180)
Chainrasps (180)
• Reinforced
Regiment 2
Reikenor the Grimhailer (240)
Dreadblade Harrows (170)
Dreadscythe Harridans (170)
Scourge of Ghyran Black Coach (280)
Regiment 3
Cairn Wraith (130)
• Terrifying Entity
• Covetous Familiar
Faction Terrain
Nexus of Grief
Created with Warhammer Age of Sigmar: The App
App: 1.17.0 | Data: 310</t>
  </si>
  <si>
    <t>Iridan Reclusians 1980/2000 pts
-----
Grand Alliance Order | Stormcast Eternals | Sentinels of the Bleak Citadels
General's Handbook 2025-26
Drops: 2
Spell Lore - Lore of the Storm
Prayer Lore - Prayers of the Stormhosts
Manifestation Lore - Aetherwrought Machineries
Battle Tactics Cards: Intercept and Recover and Scouting Force
-----
General's Regiment
Scourge of Ghyran Iridan the Witness (320)
• General
Reclusians (280)
• Reinforced
Reclusians (280)
• Reinforced
Reclusians (280)
• Reinforced
---
Regiment 1
Lord-Relictor (150)
• Beacon of Azyr
• Envoy of the Heavens
Prosecutors (300)
• Reinforced
Stormcoven (210)
Vigilors (140)
-----
Faction Terrain
Stormreach Portal (20)
-----
Created with Warhammer Age of Sigmar: The App
App: v1.16.2 (1) | Data: v305</t>
  </si>
  <si>
    <t>Joe Coles</t>
  </si>
  <si>
    <t>The Lioness of the Parch
2000/2000 pts
Cities of Sigmar
Ironweld Guild Army
General's Handbook 2025-26
Drops: 3
Prayer Lore - Scriptures of Sigmar
Battle Tactic Cards: Scouting Force, Intercept and Recover
General's Regiment
Tahlia Vedra, Lioness of the Parch (280)
• General
Freeguild Cavalier-Marshal (110)
• Cosmopolitan Leader
Scourge of Ghyran Freeguild Cavaliers (160)
Scourge of Ghyran Freeguild Cavaliers (160)
Regiment 1
Fusil-Major on Ogor Warhulk (140)
• Glimmering
• Cosmopolitan Leader
Freeguild Fusiliers (220)
• Reinforced
Ironweld Great Cannon (100)
Ironweld Great Cannon (100)
Regiment 2
Scourge of Ghyran Pontifex Zenestra, Matriarch of the Great Wheel (250)
Freeguild Steelhelms (160)
• Reinforced
Freeguild Steelhelms (160)
• Reinforced
Scourge of Ghyran Freeguild Cavaliers (160)
Created with Warhammer Age of Sigmar: The App
App: 1.17.0 | Data: 310</t>
  </si>
  <si>
    <t>Full Send Slaves Summer 2000/2000 pts
Slaves to Darkness
Champions of Chaos
General's Handbook 2025-26
Drops: 2
Spell Lore - Lore of the Damned
Manifestation Lore - Forbidden Power
Battle Tactic Cards: Restless Energy, Intercept and Recover
General's Regiment
Chaos Sorcerer Lord (120)
• General
• Head of the Unworthy
Chaos Lord on Karkadrak (210)
• Favoured of the Pantheon
Chaos Warriors (400)
• Reinforced
Regiment 1
Gaunt Summoner (190)
Chaos Chosen (560)
• Reinforced
• The Banner of Screaming Flesh
Chaos Knights (250)
Chaos Knights (250)
Faction Terrain
Nexus Chaotica</t>
  </si>
  <si>
    <t>Thomas McManaman</t>
  </si>
  <si>
    <t>GT the Stormcast across your face 2000/2000 pts
-----
Grand Alliance Order | Stormcast Eternals | Sentinels of the Bleak Citadels
General's Handbook 2025-26
Drops: 2
Spell Lore - Lore of the Storm
Prayer Lore - Prayers of the Stormhosts
Manifestation Lore - Manifestations of the Storm
Battle Tactics Cards: Intercept and Recover and Master The Paths
-----
General's Regiment
Scourge of Ghyran Iridan the Witness (320)
• General
Prosecutors (300)
• Reinforced
Prosecutors (300)
• Reinforced
Questor Soulsworn (200)
Stormcoven (210)
---
Regiment 1
Lord-Terminos (150)
• Quicksilver Draught
• Legendary Tenacity
Reclusians (280)
• Reinforced
Vanquishers (220)
• Reinforced
-----
Faction Terrain
Stormreach Portal (20)
-----</t>
  </si>
  <si>
    <t>Ben Foote</t>
  </si>
  <si>
    <t>King Brodd's Stomp</t>
  </si>
  <si>
    <t>Long legs 1990/2000 pts
Sons of Behemat | King Brodd's Stomp
Army of Renown
General's Handbook 2025-26
Drops: 4
Battle Tactic Cards: Wrathful Cycles, Intercept and Recover
General's Regiment
King Brodd (540)
• General
Regiment 1
Scourge of Ghyran Kraken-eater Mega-Gargant (480)
• Lucky Shiny Hat
Regiment 2
Gatebreaker Mega-Gargant (500)
• I Can Do That Better
Regiment 3
Beast-smasher Mega-Gargant (470)
Created with Warhammer Age of Sigmar: The App
App: 1.16.2 | Data: 305</t>
  </si>
  <si>
    <t>Jonny Simmons</t>
  </si>
  <si>
    <t>Golden Ticket 2000/2000 pts
-----
Grand Alliance Death | Soulblight Gravelords | Bacchanal of Blood
General's Handbook 2025-26
Drops: 2
Spell Lore - Lore of Undeath
Manifestation Lore - Manifestations of the Grave
Battle Tactics Cards: Scouting Force and Wrathful Cycles
-----
General's Regiment
Vampire Lord (160)
• General
• Lash of the Sire
• Amulet of Graves
Blood Knights (440)
• Reinforced
Deathrattle Skeletons (100)
Vargheists (120)
Vargheists (120)
---
Regiment 1
Wight Lord on Skeletal Steed (120)
Barrow Guard (320)
• Reinforced
Barrow Knights (420)
• Reinforced
Deathrattle Skeletons (200)
• Reinforced
-----
Faction Terrain
Cursed Sepulchre
-----
Created with Warhammer Age of Sigmar: The App
App: v1.16.2 (1) | Data: v305</t>
  </si>
  <si>
    <t>Future list 2000/2000 pts
Orruk Warclans | Ironjawz
Brutefist
Drops: 4
Spell Lore - Lore of the Weird
Prayer Lore - Warbeats
Manifestation Lore - Twilit Sorceries
General's Regiment
Megaboss on Maw-Krusha (340)
• General
• Trophy Skulls
• Hulking Brute
- Fast'un
Maw-grunta with Hakkin' Krew (250)
Brute ragerz (120)
Regiment 1
Warchanter (120)
Brutes (400)
• Reinforced
Regiment 2
Weirdnob Shaman (120)
Brute Ragerz (120)
Regiment 3
Megaboss (170)
Ardboyz (360)
• Reinforced
Faction Terrain
Bossrokk Tower
Battle tactics:
Intercept and recover
Master the paths
Created with Warhammer Age of Sigmar: The App
App: 1.16.2 | Data: 305</t>
  </si>
  <si>
    <t>Golden Ticket 2000/2000 pts
Slaves to Darkness
Godswrath Warband
General's Handbook 2025-26
Drops: 2
Spell Lore - Lore of the Damned
Manifestation Lore - Manifestations of Malevolence
Battle Tactic Cards: Restless Energy, Intercept and Recover
General's Regiment
Be'lakor, the Dark Master (460)
• General
Ogroid Myrmidon (120)
• Deathmonger
• The Varanite Shackle
Ogroid Theridons (360)
• Reinforced
• The Eroding Icon
Regiment 1
Scourge of Ghyran Abraxia, Spear of the Everchosen (360)
Chaos Knights (250)
Chaos Knights (250)
Chaos Warriors (200)
Faction Terrain
Nexus Chaotica
Created with Warhammer Age of Sigmar: The App
App: 1.17.0 | Data: 310</t>
  </si>
  <si>
    <t>Nighthaunt | Procession of Death
Points: 1990/2000 points
Drops: 2 drops
Battle Tactics: Intercept and Recover / Restless Energy
Spell Lore: Lore of the Underworlds
Manifestation Lore: Aetherwrought Machineries
Faction Terrain: Nexus of Grief
-----
General's Regiment
SoG Kurdoss Valentian, the Craven King (190)
• General
SoG Black Coach (280)
8x Myrmourn Banshees (240)
• Reinforced
8x Myrmourn Banshees (240)
• Reinforced
2x Chainghasts (90)
---
Regiment 1
Guardian of Souls (150)
• Ruler of the Spectral Hosts (20 pts)
• Lightshard of the Harvest Moon (20 pts)
8x Myrmourn Banshees (240)
• Reinforced
8x Myrmourn Banshees (240)
• Reinforced
SoG Black Coach</t>
  </si>
  <si>
    <t>The Swords of Chaos</t>
  </si>
  <si>
    <t>🔥Abraxia and the Boys🔥 1910/2000 pts
-----
Slaves to Darkness | The Swords of Chaos
General's Handbook 2024-25
Drops: 2
Manifestation Lore - Morbid Conjuration (30)
-----
General's Regiment
Archaon, the Everchosen (840)
• General
---
Regiment 1
Abraxia, Spear of the (sog) (360)
Varanguard (340)
• The Hounds Apocalyptus
Varanguard (340)
• The Blackstorm Apostates
-----
Faction Terrain
Nexus Chaotica
-----
Created with Warhammer Age of Sigmar: The App
App: v1.17.0 (3) | Data: v310</t>
  </si>
  <si>
    <t>This is third edition right? 1960/2000 pts
-----
Grand Alliance Chaos | Slaves to Darkness | Godswrath Warband
General's Handbook 2025-26
Drops: 1
Spell Lore - Lore of the Damned
Manifestation Lore - Krondspine Incarnate (20 Points)
Battle Tactics Cards: Intercept and Recover and Wrathful Cycles
-----
General's Regiment
Be'lakor, the Dark Master (460)
• General
Chaos Chosen (560)
• Reinforced
Chaos Furies (120)
Chaos Furies (120)
Varanguard (680)
• Reinforced
-----
Created with Warhammer Age of Sigmar: The App
App: v1.17.0 (3) | Data: v310</t>
  </si>
  <si>
    <t>July WHW GT 1990/2000 pts
Maggotkin of Nurgle
Tallyband of Nurgle
General's Handbook 2025-26
Drops: 2
Spell Lore - Lore of Malignance
Manifestation Lore - Twilit Sorceries
Battle Tactic Cards: Intercept and Recover, Master The Paths
General's Regiment
Scourge of Ghyran Rotigus (430)
• General
Nurglings (100)
Nurglings (100)
Plague Drones (180)
Plaguebearers (280)
• Reinforced
Regiment 1
Great Unclean One (480)
• Corpulent Avalanche
• Rustfang
Plaguebearers (140)
Putrid Blightkings (190)
Spoilpox Scrivener, Herald of Nurgle (90)
Faction Terrain
Feculent Gnarlmaw
Created with Warhammer Age of Sigmar: The App
App: 1.17.0 | Data: 310</t>
  </si>
  <si>
    <t>This One Has A Chariot! 2000/2000 pts
Stormcast Eternals
Sentinels of the Bleak Citadels
General's Handbook 2025-26
Drops: 3
Spell Lore - Lore of the Storm
Prayer Lore - Prayers of the Stormhosts
Manifestation Lore - Manifestations of the Storm
Battle Tactic Cards: Scouting Force, Attuned to Ghyran
General's Regiment
Celestant-Prime, Hammer of Sigmar (290)
• General
Lord-Terminos (150)
• Quicksilver Draught
• Legendary Tenacity
Prosecutors (300)
• Reinforced
Reclusians (280)
• Reinforced
Stormstrike Chariot (130)
• 1x Tempestuous Spear
Regiment 1
Lord-Veritant (110)
Liberators (100)
• 1x Grandhammer
Vigilors (140)
Regiment 2
Knight-Arcanum (120)
Vanquishers (220)
• Reinforced
Vigilors (140)
Faction Terrain
Stormreach Portal (20 Points)
Created with Warhammer Age of Sigmar: The App
App: 1.17.0 | Data: 310</t>
  </si>
  <si>
    <t>Rotigus from the top rope! 1990/2000 pts
-----
Grand Alliance Chaos | Maggotkin of Nurgle | Tallyband of Nurgle
General's Handbook 2025-26
Drops: 3
Spell Lore - Lore of Malignance
Prayer Lore - Bendictions of Sickness
Manifestation Lore - Aetherwrought Machineries
Battle Tactics Cards: Attuned to Ghyran and Intercept and Recover
-----
General's Regiment
Scourge of Ghyran Rotigus (430)
• General
Plaguebearers (280)
• Reinforced
Sloppity Bilepiper, Herald of Nurgle (100)
• Unctuous Preacher
---
Regiment 1
Bloab Rotspawned (300)
Lord of Blights (160)
• The Witherstave
Putrid Blightkings (380)
• Reinforced
---
Regiment 2
Harbinger of Decay (150)
Putrid Blightkings (190)
-----
Faction Terrain
Feculent Gnarlmaw
-----
Created with Warhammer Age of Sigmar: The App
App: v1.17.0 (3) | Data: v310</t>
  </si>
  <si>
    <t>Emmeranne Stewart</t>
  </si>
  <si>
    <t>Thirsty 1930/2000 pts
Blades of Khorne
Murder Host
General's Handbook 2025-26
Drops: 2
Prayer Lore - Blood Blesssings of Khorne
Manifestation Lore - Judgements of Khorne
Battle Tactic Cards: Restless Energy, Wrathful Cycles
General's Regiment
Bloodthirster of Unfettered Fury (450)
• General
• Firebrand
• Ar'gath, The King of Blades
Bloodletters (400)
• Reinforced
Flesh Hounds (110)
Regiment 1
Bloodthirster of Insensate Rage (460)
Bloodletters (200)
Bloodletters (200)
Flesh Hounds (110)
Created with Warhammer Age of Sigmar: The App
App: 1.17.0 | Data: 310</t>
  </si>
  <si>
    <t>Joshua Hill</t>
  </si>
  <si>
    <t>Sigmar’s Alive?! 2000/2000 pts
-----
Grand Alliance Order | Stormcast Eternals | Sentinels of the Bleak Citadels
General's Handbook 2025-26
Drops: 4
Spell Lore - Lore of the Storm
Prayer Lore - Prayers of the Stormhosts
Battle Tactics Cards: Intercept and Recover and Scouting Force
-----
General's Regiment
Lord-Celestant on Stardrake (480)
• General
• Mirrorshield
• Hour of Glory
Stormstrike Palladors (190)
---
Regiment 1
Tornus the Redeemed (170)
Prosecutors (300)
• Reinforced
Prosecutors (300)
• Reinforced
---
Regiment 2
Neave Blacktalon (310)
Lorai, Child of the Abyss
Neave's Companions
---
Regiment 3
Lord-Veritant (110)
Reclusians (140)
-----
Created with Warhammer Age of Sigmar: The App
App: v1.17.0 (3) | Data: v310</t>
  </si>
  <si>
    <t>Pls 1990/2000 pts
-----
Grand Alliance Destruction | Gloomspite Gitz | Troggherd
General's Handbook 2024-25
Drops: 2
-----
General’s Regiment
Kragnos, the End of Empires (580)
• General
Rockgut Troggoths (380)
• Reinforced
Squig Herd (110)
---
Regiment 1
Trugg, the Troggoth King (380)
Dankhold Troggoth (160)
Rockgut Troggoths (380)
• Reinforced
-----
Faction Terrain
Bad Moon Loonshrine
-----
Created with Warhammer Age of Sigmar: The App
App: v1.16.2 (1) | Data: v305</t>
  </si>
  <si>
    <t>Charlie Chaplin Hat 2000/2000 pts
-----
Grand Alliance Destruction | Gloomspite Gitz | Squigalanche
General's Handbook 2025-26
Drops: 2
Spell Lore - Lore of Frazzlegit
Manifestation Lore - Dank Manifestations
Battle Tactics Cards: Intercept and Recover and Master the Paths
-----
General's Regiment
Kragnos, the End of Empires (580)
• General
Scourge of Ghyran Sporesplatta Fanatics (70)
Scourge of Ghyran Sporesplatta Fanatics (70)
Snarlpack Cavalry (200)
• Reinforced
Squig Herd (220)
• Reinforced
---
Regiment 2
Squigboss with Gnasha-Squig (140)
• Leering Gitshield
• Loontouched
Boingrot Bounderz (240)
• Reinforced
Boingrot Bounderz (240)
• Reinforced
Boingrot Bounderz (240)
• Reinforced
-----
Faction Terrain
Bad Moon Loonshrine
-----</t>
  </si>
  <si>
    <t>Legion of the First Prince</t>
  </si>
  <si>
    <t>1 LoFP CSL 2000/2000 pts
Slaves to Darkness | Legion of the First Prince
Army of Renown
General's Handbook 2025-26
Drops: 2
Spell Lore - Legion of the First Prince Spell Lore
Manifestation Lore - Primal Energy
Battle Tactic Cards: Restless Energy, Intercept and Recover
General's Regiment
Be'lakor, the Dark Master (460)
• General
Legion of the First Prince Bloodletters (400)
• Reinforced
Legion of the First Prince Flamers of Tzeentch (240)
• Reinforced
Legion of the First Prince Screamers of Tzeentch (80)
Varanguard (680)
• Reinforced
Regiment 1
Chaos Sorcerer Lord (120)
• Dread Marshal
• Black Ritual Dagger
Created with Warhammer Age of Sigmar: The App
App: 1.17.0 | Data: 310</t>
  </si>
  <si>
    <t>Troggs 2000/2000 pts
-----
Grand Alliance Destruction | Gloomspite Gitz | Troggherd
General's Handbook 2025-26
Drops: 2
Spell Lore - Lore of the Clammy Dank
Manifestation Lore - Dank Manifestations
Battle Tactics Cards: Intercept and Recover and Wrathful Cycles
-----
General's Regiment
Trugg, the Troggoth King (380)
• General
Gobbapalooza (150)
Rockgut Troggoths (190)
Rockgut Troggoths (190)
Scourge of Ghyran Sporesplatta Fanatics (70)
---
Regiment 1
Dankhold Troggboss (260)
• Leering Gitshield
• Loontouched
Rockgut Troggoths (380)
• Reinforced
Rockgut Troggoths (380)
• Reinforced
-----
Faction Terrain
Bad Moon Loonshrine
-----
Created with Warhammer Age of Sigmar: The App
App: v1.16.2 (1) | Data: v305</t>
  </si>
  <si>
    <t>Blades of Khorne
Khornate Legion
[Intercept and Recover]
[Wrathful Cycles]
[Blood Blessings of Khorne]
[Judgements of Khorne]
Bloodthirster of Insensate Rage (460)
[General]
[Argath, The King of Blades]
Bloodthirster of Unfettered Fury (450)
[Favoured of Khorne]
Wrath of Khorne Bloodthirster (400)
Bloodthirster of Insensate Rage (460)
Slaughterpriest (160)
Skull Altar
1930/2000pts
5 drops</t>
  </si>
  <si>
    <t>2000/2000 pts
Flesh-eater Courts
Lords of the Manor
General's Handbook 2025-26
Drops: 3
Spell Lore - Lore of Madness
Prayer Lore - Rites of Delusion
Manifestation Lore - Primal Energy
Battle Tactic Cards: Master The Paths, Intercept and Recover
General's Regiment
Ushoran, Mortarch of Delusion (460)
• General
Morbheg Knights (360)
• Reinforced
Morbheg Knights (360)
• Reinforced
Regiment 1
Abhorrant Ghoul King on Royal Terrorgheist (320)
• Stronger In Madness
• Heart of the Gargant
• Horribly Resilient
Crypt Haunter Courtier (120)
Crypt Horrors (140)
Crypt Horrors (2 models) (90)
Regiment 2
Abhorrant Cardinal (130)
Faction Terrain
Charnel Throne
Created with Warhammer Age of Sigmar: The App
App: 1.17.0 | Data: 310</t>
  </si>
  <si>
    <t>Father, Sons &amp; the Wholly Toast 2000/2000 pts
-----
Grand Alliance Order | Fyreslayers | Scales of Vulcatrix
General's Handbook 2025-26
Drops: 5
Prayer Lore - Zharrgrim Blessings
Manifestation Lore - Magmic Invocations
Battle Tactics Cards: Intercept and Recover and Wrathful Cycles
-----
General's Regiment
Auric Runefather on Magmadroth (320) - Grundark Flamecrown
• General
• Thickened Scales
• Droth-helm
• Blood of the Berzerker
Scourge of Ghyran Auric Runeson on Magmadroth (330) - Brokgar Ashbeard
---
Regiment 1
Scourge of Ghyran Auric Runeson on Magmadroth (310) - Varrak Fireborn
---
Regiment 2
Scourge of Ghyran Auric Runeson on Magmadroth (310) - Thorgra Emberborn
---
Regiment 3
Scourge of Ghyran Auric Runeson on Magmadroth (310) - Kardrina Flamebraid
-----
Regiment 4
Auric Runemaster (180) - Broki Forgefather
Vulkite Berzerkers with Fyresteel Weapons (130)
Vulkite Berzerkers with Fyresteel Weapons (130)
-----
Faction Terrain
Magmic Battleforge
-----
Created with Warhammer Age of Sigmar: The App
App: v1.16.2 (1) | Data: v305</t>
  </si>
  <si>
    <t>Magma-Gortrek 1990/2000 pts
-----
Grand Alliance Order | Fyreslayers | Scales of Vulcatrix
General's Handbook 2025-26
Drops: 5
Prayer Lore - Vulkyn Gifts
Manifestation Lore - Magmic Invocations
Battle Tactics Cards: Intercept and Recover and Wrathful Cycles
-----
General's Regiment
Auric Runefather on Magmadroth (320)
• General
Hearthguard Berzerker with Berzerker Broadaxes (240)
• Reinforced
Hearthguard Berzerker with Berzerker Broadaxes (240)
• Reinforced
Scourge of Ghyran Auric Runeson on Magmadroth (310)
• Thickened Scales
• Droth-helm
• Blood of the Berzerker
---
Regiment 1
Auric Runemaster (180)
---
Regiment 2
Auric Runesmiter on Magmadroth (280)
---
Regiment 3
Auric Flamekeeper (80)
-----
Regiments of Renown
Gotrek Gurnisson (340)
Gotrek Gurnisson
-----
Faction Terrain
Magmic Battleforge
-----
Created with Warhammer Age of Sigmar: The App
App: v1.17.0 (3) | Data: v310</t>
  </si>
  <si>
    <t>Golden ticket army list 2000/2000 pts
-----
Grand Alliance Order | Stormcast Eternals | Lightning Echelon
General's Handbook 2025-26
Drops: 2
Battle Tactics Cards: Intercept and Recover and Master The Paths
-----
General's Regiment
Lord-Imperatant (130)
• General
• Banner of Sigmar
• Envoy of the Heavens
Annihilators (280)
• Reinforced
Annihilators (280)
• Reinforced
Annihilators (280)
• Reinforced
---
Regiment 1
Lord-Commander Bastian Carthalos (250)
Annihilators with Meteoric Grandhammers (380)
• Reinforced
Annihilators with Meteoric Grandhammers (380)
• Reinforced
-----
Faction Terrain
Stormreach Portal (20)
-----
Created with Warhammer Age of Sigmar: The App
App: v1.17.0 (3) | Data: v310</t>
  </si>
  <si>
    <t>Nurgle's Menagerie</t>
  </si>
  <si>
    <t>2k Ghyran Rotigus Garden of Nurgle 2000/2000 pts
-----
Grand Alliance Chaos | Maggotkin of Nurgle | Nurgle's Menagerie
General's Handbook 2025-26
Drops: 4
Spell Lore - Lore of Malignance
Prayer Lore - Bendictions of Sickness
Manifestation Lore - Aetherwrought Machineries
Battle Tactics Cards: Master The Paths and Restless Energy
-----
General's Regiment
Scourge of Ghyran Rotigus (430)
• General
Plaguebearers (280)
• Reinforced
Sloppity Bilepiper, Herald of Nurgle (100)
• Unctuous Preacher
---
Regiment 1
Horticulous Slimux (150)
Nurglings (100)
---
Regiment 2
Bloab Rotspawned (300)
Beasts of Nurgle (130)
Beasts of Nurgle (130)
---
Regiment 3
Poxbringer, Herald of Nurgle (100)
• Rustfang
Plaguebearers (280)
• Reinforced
-----
Faction Terrain
Feculent Gnarlmaw
-----
Created with Warhammer Age of Sigmar: The App
App: v1.16.2 (1) | Data: v305</t>
  </si>
  <si>
    <t>Grant Botting</t>
  </si>
  <si>
    <t>RWE megastarz 1980/2000 pts
-----
Grand Alliance Destruction | Sons of Behemat | Breaker Tribe
General's Handbook 2025-26
Drops: 2
Battle Tactics Cards: Intercept and Recover and Restless Energy
-----
General's Regiment
Scourge of Ghyran Kraken-eater Mega-Gargant (480)
• General
Gatebreaker Mega-Gargant (500)
• Extra-calloused Feet
• Furious Temper
Mancrusher Gargant (130)
Mancrusher Mob (390)
---
Regiment 1
Scourge of Ghyran Kraken-eater Mega-Gargant (480)
-----
Created with Warhammer Age of Sigmar: The App
App: v1.17.0 (3) | Data: v310</t>
  </si>
  <si>
    <t>Drake me up before you Go Go 2000/2000 pts
Stormcast Eternals
Lightning Echelon
General's Handbook 2025-26
Drops: 3
Spell Lore - Lore of the Storm
Prayer Lore - Prayers of the Stormhosts
Manifestation Lore - Primal Energy
Battle Tactic Cards: Master The Paths, Restless Energy
General's Regiment
Lord-Celestant on Stardrake (480)
• General
• Envoy of the Heavens (20)
Stormdrake Guard (620)
• Reinforced
• 4x Drakerider’s Lance
Vanguard-Raptors with Longstrike Crossbows (400)
• Reinforced
Regiment 1
Knight-Arcanum (120)
Questor Soulsworn (200)
Regiment 2
Knight-Relictor (120)
• Beacon of Azyr
Faction Terrain
Stormreach Portal (20 Points)
Created with Warhammer Age of Sigmar: The App
App: 1.17.0 | Data: 310</t>
  </si>
  <si>
    <t>Pontifex is Gonna Flag Your Ass 2000/2000 pts
-----
Grand Alliance Order | Cities of Sigmar | Fearless Exemplars
General's Handbook 2025-26
Drops: 4
Spell Lore - Spells of the Collegiate Arcane
Prayer Lore - Scriptures of Sigmar
Manifestation Lore - Forbidden Power (20 Points)
Battle Tactics Cards: Scouting Force and intercept and recover
-----
General's Regiment
Freeguild Cavalier-Marshal (110)
• General
• Draw Steel! (+1 attack to friendly Cav unit on charge)
Freeguild Command Corps (140)
Fusil Major on ogor warhulk (140)
Ironweld Great Cannon (100)
Scourge of Ghyran Freeguild Cavaliers (320)
• Reinforced
---
Regiment 1
Scourge of Ghyran Pontifex Zenestra, Matriarch of the Great Wheel (250) ( oh baby you better keep your wizards and priests outside of 18” or you’re gonna be hurtin’)
Flagellants (160)
• Reinforced
Flagellants (160)
• Reinforced
Flagellants (80)
---
Regiment 2
Freeguild Marshal and Relic Envoy (90)
• 1 Heirloom Warhammer
• Brazier of Holy Flame
( Return D3 infantry models to a unit not in combat)
Freeguild Command Corps (140)
Freeguild Steelhelms (80)
Ironweld Great Cannon (100)
---
Regiment 3
Alchemite Warforger (110)
-----
Created with Warhammer Age of Sigmar: The App
App: v1.16.2 (1) | Data: v305</t>
  </si>
  <si>
    <t>Rovert Stevens</t>
  </si>
  <si>
    <t>Big Krump 1990/2000 pts
-----
Orruk Warclans | Ironjawz | Ironjawz Brawl
General's Handbook 2025-26
Drops: 3
Spell Lore - Lore of the Weird
Prayer Lore - Warbeats
Manifestation Lore - Primal Energy (20 Points)
Battle Tactics Cards: Intercept and Recover and Scouting Force
-----
General's Regiment
Gordrakk, the Fist of Gork (360)
• General
Brutes (400)
• Reinforced
• 2 Gore-choppa
Zoggrok Anvilsmasha (170)
• 1 Ward-smashing Choppa
---
Regiment 1
Weirdnob Shaman (120)
• Amberbone Whetstone
Ardboyz (180)
Ardboyz (180)
Brute Ragerz (240)
• Reinforced
---
Regiment 2
Warchanter (120)
• An Eye For Da Fight
Scourge of Ghyran Gore-gruntas (200)
-----
Created with Warhammer Age of Sigmar: The App
App: v1.16.2 (1) | Data: v305</t>
  </si>
  <si>
    <t xml:space="preserve">July GT 1950/2000 pts
Seraphon
Sunclaw Starhost
General's Handbook 2025-26
Drops: 2
Battle Tactic Cards: Intercept and Recover, Restless Energy
General's Regiment
Scourge of Ghyran Saurus Oldblood on Carnosaur (340)
• General
• Incandescent Rectrices
• Beastmaster
• Armour Cruncher
Kroxigor (420)
• Reinforced
Terrawings (70)
Terrawings (70)
Regiment 1
Saurus Scar-Veteran on Aggradon (170)
Aggradon Lancers (440)
• Reinforced
Aggradon Lancers (440)
• Reinforced
</t>
  </si>
  <si>
    <t>Tommy Cundell</t>
  </si>
  <si>
    <t>WHEN I WOZ A YOUNG WARTHOG 1990/2000 pts
-----
Orruk Warclans | Ironjawz | Grunta Stampede
General's Handbook 2025-26
Drops: 3
Battle Tactics Cards: Intercept and Recover and Restless Energy
-----
General's Regiment
Kragnos, the End of Empires (580)
• General
Tuskboss on Maw-grunta (240)
---
Regiment 1
Tuskboss on Maw-grunta (240)
• Armour of Gork
• Hulking Brute
Maw-grunta with Hakkin' Krew (250)
• Big 'Un
Maw-grunta with Hakkin' Krew (250)
---
Regiment 2
Tuskboss on Maw-grunta (240)
Maw-grunta Gougers (190)
-----
Created with Warhammer Age of Sigmar: The App
App: v1.17.0 (3) | Data: v310</t>
  </si>
  <si>
    <t>Jocelyn Marchadier</t>
  </si>
  <si>
    <t>Krule jo’s 1990/2000 pts
-----
Orruk Warclans | Kruleboyz | Middul Finga
General's Handbook 2025-26
Drops: 4
Spell Lore - Lore of the Swamp
Manifestation Lore - Primal Energy (20 Points)
Battle Tactics Cards: Master The Paths and Scouting Force
-----
General's Regiment
Gobsprakk, the Mouth of Mork (310)
• General
Gutrippaz (150)
Gutrippaz (150)
Man-skewer Boltboyz (90)
Man-skewer Boltboyz (90)
---
Regiment 1
Swampcalla Shaman with Pot-grot (110)
• Swamp Staff
Beast-skewer Killbow (140)
Man-skewer Boltboyz (90)
---
Regiment 2
Scourge of Ghyran Killaboss on Great Gnashtoof (160)
• Slippery Skumbag
Man-skewer Boltboyz (90)
---
Regiment 3
Scourge of Ghyran Swampboss Skumdrekk (250)
Gutrippaz (150)
Monsta-killaz (110)
Murknob with Belcha-banna (80)
-----
Faction Terrain
Skaregob Totem
-----
Created with Warhammer Age of Sigmar: The App
App: v1.16.2 (1) | Data: v305</t>
  </si>
  <si>
    <t xml:space="preserve">Obscure This!! 1990/2000 pts
-----
Grand Alliance Order | Kharadron Overlords | Aether-runners
General's Handbook 2025-26
Drops: 2
Battle Tactics Cards: Intercept and Recover and Scouting Force
-----
General's Regiment
Aetheric Navigator (130)
• General
Arkanaut Frigate (300)
• 1 Heavy Skyhook
• Zonbarcorp 'Dealbreaker' Battle Ram
Endrinriggers (220)
• Reinforced
Endrinriggers (110)
Skywardens (240)
• Reinforced
---
Regiment 1
Aether-Khemist (140)
• Celestium Burst-grenade
• Cunning Fleetmaster
Arkanaut Ironclad (460)
• 1 Great Skyhook
Grundstok Thunderers (260)
• Reinforced
• 4 Aetheric Fumigator or Decksweeper
• 4 Grundstok Mortar or Aethercannon
Grundstok Thunderers (130)
• 2 Aetheric Fumigator or Decksweeper
• 2 Grundstok Mortar or Aethercannon
-----
Created with Warhammer Age of Sigmar: The App
App: v1.16.2 (1) | Data: v305
</t>
  </si>
  <si>
    <t>Nurgle GT 1990/2000 pts
-----
Grand Alliance Chaos | Maggotkin of Nurgle | Affliction Cyst
General's Handbook 2025-26
Drops: 4
Spell Lore - Lore of Malignance
Manifestation Lore - Aetherwrought Machineries
Battle Tactics Cards: Intercept and Recover and Restless Energy
-----
General's Regiment
The Glottkin (510)
• General
Pusgoyle Blightlords (220)
Pusgoyle Blightlords (220)
---
Regiment 1
Scourge of Ghyran Rotigus (430)
---
Regiment 2
Gutrot Spume (140)
Putrid Blightkings (190)
---
Regiment 3
Orghotts Daemonspew (280)
-----
Faction Terrain
Feculent Gnarlmaw
-----
Created with Warhammer Age of Sigmar: The App
App: v1.16.2 (1) | Data: v305</t>
  </si>
  <si>
    <t>Mr. Jinks</t>
  </si>
  <si>
    <t>BRICK 1980/2000 pts
Maggotkin of Nurgle
Tallyband of Nurgle
General's Handbook 2024-25
Drops: 3
Spell Lore - Lore of Malignance
General's Regiment
Ghyran Rotigus (430)
• General
Nurglings (200)
• Reinforced
Regiment 1
Orghotts Daemonspew (280)
Putrid Blightkings (380)
• Reinforced
Regiment 2
Harbinger of Decay (150)
• The Witherstave (20)
Lord of Blights (140)
• Unctuous Preacher
Putrid Blightkings (190)
Putrid Blightkings (190)
Faction Terrain
Feculent Gnarlmaw
Attuned to Ghyran
Restless Energy</t>
  </si>
  <si>
    <t>Noé Marchadier</t>
  </si>
  <si>
    <t>Sigmar’s will 2000/2000 pts
-----
Grand Alliance Order | Stormcast Eternals | Thunderhead Host
General's Handbook 2025-26
Drops: 3
Spell Lore - Lore of the Storm
Prayer Lore - Prayers of the Stormhosts
Manifestation Lore - Morbid Conjuration (30 Points)
Battle Tactics Cards: Attuned to Ghyran and Intercept and Recover
-----
General's Regiment
Lord-Commander Bastian Carthalos (250)
• General
Knight-Vexillor (110)
• Mirrorshield
Reclusians (140)
Vanguard-Palladors with Shock Handaxes (250)
Vanguard-Raptors with Longstrike Crossbows (200)
---
Regiment 1
Knight-Arcanum (140)
• Envoy of the Heavens
Annihilators (280)
• Reinforced
Liberators (200)
• Reinforced
Vigilors (140)
---
Regiment 2
Knight-Arcanum (120)
Vigilors (140)
-----
Created with Warhammer Age of Sigmar: The App
App: v1.16.2 (1) | Data: v305</t>
  </si>
  <si>
    <t>Steve Richardson</t>
  </si>
  <si>
    <t>In Honour of Huggs 1980/2000 pts
-----
Grand Alliance Chaos | Blades of Khorne | Murder Host
General's Handbook 2025-26
Drops: 3
Prayer Lore - Blood Blesssings of Khorne
Manifestation Lore - Judgements of Khorne
Battle Tactics Cards: Master The Paths and Restless Energy
-----
General's Regiment
Wrath of Khorne Bloodthirster (400)
• General
• Firebrand
• Ar'gath, The King of Blades
Bloodletters (200)
Bloodthirster of Insensate Rage (460)
---
Regiment 1
Bloodthirster of Unfettered Fury (450)
Bloodletters (200)
Flesh Hounds (110)
---
Regiment 2
Slaughterpriest (160)
-----
Faction Terrain
Skull Altar
-----
Created with Warhammer Age of Sigmar: The App
App: v1.16.2 (1) | Data: v305</t>
  </si>
  <si>
    <t>James Gear</t>
  </si>
  <si>
    <t>Alan 1990/2000 pts
-----
Grand Alliance Order | Sylvaneth | Wargrove of Everdusk
General's Handbook 2025-26
Drops: 5
Spell Lore - Lore of the Deepwood
Manifestation Lore - Manifestations of the Deepwood
Battle Tactics Cards: Intercept and Recover and Restless Energy
-----
General's Regiment
Alarielle the Everqueen (680)
• General
---
Regiment 1
Belthanos, First Thorn of Kurnoth (350)
---
Regiment 2
Warsong Revenant (200)
• Ranu's Lamentiri
Tree-Revenants (100)
---
Regiment 3
Spirit of Durthu (330)
• Warsinger
---
Regiment 4
Spirit of Durthu (330)
-----
Faction Terrain
Awakened Wyldwood</t>
  </si>
  <si>
    <t>La classique d'été</t>
  </si>
  <si>
    <t>A 2000/2000 pts
-----
Grand Alliance Order | Kharadron Overlords | Endrineers Guild Expeditionary Force
General's Handbook 2025-26
Drops: 2
Battle Tactics Cards: Intercept and Recover and Restless Energy
-----
General's Regiment
Brokk Grungsson, Lord-Magnate of Barak-Nar (260)
• General
Arkanaut Company (180)
• Reinforced
• 2 Skypike
• 2 Aethermatic Volley Gun
• 2 Light Skyhook
Arkanaut Company (90)
• 1 Skypike
• 1 Aethermatic Volley Gun
• 1 Light Skyhook
Arkanaut Ironclad (460)
• 1 Great Sky Cannon
Grundstok Thunderers (260)
• Reinforced
• 4 Aetheric Fumigator or Decksweeper
• 4 Grundstok Mortar or Aethercannon
---
Regiment 1
Aether-Khemist (120)
• Endrinmaestro
Arkanaut Company (90)
• 1 Skypike
• 1 Aethermatic Volley Gun
• 1 Light Skyhook
Arkanaut Frigate (300)
• 1 Heavy Sky Cannon
• Zonbarcorp 'Dealbreaker' Battle Ram
Skywardens (240)
• Reinforced
-----
Created with Warhammer Age of Sigmar: The App
App: v1.17.0 (3) | Data: v310</t>
  </si>
  <si>
    <t>Soublight Gravelords
Bacchanal of Blood
Spell Lore: Lore of Undead
Manifestation Lore: Aetherwrought Machineries
Batte Tactics:
Attuned to Ghyran
Scouting Force
Regiment 1:
Radukar the Wolf (130)
Askurgan Trueblades (120)
Askurgan Trueblades (120)
Regiment 2:
Prince Vhordrai (490)
Askurgan Trueblades (120)
Askurgan Trueblades (120)
Askurgan Trueblades (120)
Regiment 3:
Vengorian Lord
- general
- Artefact of Power: Shard of Night
- Heroic Trait: Immortal Ego
Blood Knights (220)
Blood Knights (220)
Faction Terrain:
Cursed Sepulchre
2000 pts.</t>
  </si>
  <si>
    <t>Anthony Bouchard</t>
  </si>
  <si>
    <t>First big tourney 👀 2000/2000 pts
-----
Grand Alliance Order | Sylvaneth | Free Spirits
General's Handbook 2025-26
Drops: 4
Spell Lore - Lore of the Deepwood
Manifestation Lore - Manifestations of the Deepwood
Battle Tactics Cards: Intercept and Recover and Restless Energy
-----
General's Regiment
Alarielle the Everqueen (680)
• General
---
Regiment 1
Belthanos, First Thorn of Kurnoth (350)
---
Regiment 2
Branchwych (110)
• Warsinger
• Acorn of the Ages
Spite-Revenants (80)
---
Regiment 3
Scourge of Ghyran Drycha Hamadreth (320)
Scourge of Ghyran Revenant Seekers (460)
• Reinforced
-----
Faction Terrain
Awakened Wyldwood
-----
Created with Warhammer Age of Sigmar: The App
App: v1.16.2 (1) | Data: v305</t>
  </si>
  <si>
    <t>Not STD ? Someone call Xav.
Orruk Warclans | Kruleboyz
Swamphorde Bullies
Drops: 3
Manifestation Lore - Primal Energy
Battle tactics: Scouting force, Master the path
Regiment 1
Kragnos, the End of Empires (580)
Gutrippaz (300)
• Reinforced
Monsta-killaz (110)
Monsta-killaz (110)
Monsta-killaz (110)
Regiment 2
Swampcalla Shaman with Pot-grot (110)
- Swamp staff
Monsta-killaz (110)
Regiment 3
Breaka-boss on Mirebrute Troggoth (200)
- Egomaniak
- Tough'un
Monsta-killaz (110)
Monsta-killaz (110)
Monsta-killaz (110)
Faction Terrain
Skaregob Totem</t>
  </si>
  <si>
    <t>Supercalifragilisticexpialihorticulous 2000/2000 pts
Maggotkin of Nurgle
Plague Cyst
General's Handbook 2025-26
Drops: 5
Spell Lore - Lore of Malignance
Prayer Lore - Bendictions of Sickness
Manifestation Lore - Twilit Sorceries
Battle Tactic Cards: Intercept and Recover, Master The Paths
General's Regiment
Scourge of Ghyran Rotigus (430)
• General
Putrid Blightkings (380)
• Reinforced
Regiment 1
Harbinger of Decay (150)
Regiment 2
Bloab Rotspawned (300)
Putrid Blightkings (190)
Regiment 3
Horticulous Slimux (150)
Plaguebearers (140)
Faction Terrain
Feculent Gnarlmaw
Regiments of Renown
Godmarked Ascendant (260)
Daemon Prince
• Corpulent Avalanche
• Rustfang
• 1x Wings
Created with Warhammer Age of Sigmar: The App
App: 1.17.0 | Data: 310</t>
  </si>
  <si>
    <t>Guillaume Caza</t>
  </si>
  <si>
    <t>Range is dead /s 1990/2000 pts
-----
Grand Alliance Order | Lumineth Realm-lords | Scinari Council
General's Handbook 2025-26
Drops: 4
Spell Lore - Lore of Hysh
Manifestation Lore - Forbidden Power (20 Points)
Battle Tactics Cards: Intercept and Recover and Wrathful Cycles
-----
General's Regiment
Ellania and Ellathor, Eclipsian Warsages (280)
• General
Vanari Auralan Sentinels (300)
• Reinforced
Vanari Bladelords (280)
• Reinforced
Vanari Dawnriders (230)
Ydrilan Riverblades (160)
---
Regiment 1
Scinari Enlightener (180)
• Waystone
• Flawless Commander
---
Regiment 2
Scourge of Ghyran The Light of Eltharion (250)
-----
Regiments of Renown
Saviours of Cinderfall (270)
Callis and Toll
Toll's Companions
-----
Faction Terrain
Shrine Luminor (20)
-----
Created with Warhammer Age of Sigmar: The App
App: v1.17.0 (3) | Data: v310</t>
  </si>
  <si>
    <t>Ponifex power teleport 2000/2000 pts
Cities of Sigmar
Veteran Cannoneers
General's Handbook 2025-26
Drops: 5
Spell Lore - Spells of the Collegiate Arcane
Prayer Lore - Scriptures of Sigmar
Manifestation Lore - Twilit Sorceries
Battle Tactic Cards: Intercept and Recover, Master The Paths
General's Regiment
Scourge of Ghyran Pontifex Zenestra, Matriarch of the Great Wheel (250)
• General
Regiment 1
Freeguild Marshal on Griffon (230)
Scourge of Ghyran Freeguild Cavaliers (320)
• Reinforced
Regiment 2
Alchemite Warforger (110)
Freeguild Command Corps (140)
Freeguild Steelhelms (80)
Regiment 3
Fusil-Major on Ogor Warhulk (140)
Ironweld Great Cannon (100)
Ironweld Great Cannon (100)
Ironweld Great Cannon (100)
Regiment 4
Freeguild Cavalier-Marshal (110)
• Cosmopolitan Leader
• Sacred Tome
Scourge of Ghyran Freeguild Cavaliers (320)
• Reinforced
Created with Warhammer Age of Sigmar: The App
App: 1.16.2 | Data: 305</t>
  </si>
  <si>
    <t>I'm with the 4 inches gang! 1990/2000 pts
Orruk Warclans | Ironjawz
Brutefist
General's Handbook 2025-26
Drops: 4
Spell Lore - Lore of the Weird
Prayer Lore - Warbeats
Manifestation Lore - Manifestations of Gorkamorka
Battle Tactic Cards: Intercept and Recover, Restless Energy
General's Regiment
Megaboss (170)
• General
• An Eye For Da Fight
• Amberbone Whetstone
Brute Ragerz (240)
• Reinforced
Brutes (400)
• Reinforced
Maw-grunta Gougers (190)
Regiment 1
Weirdnob Shaman (120)
Regiment 2
Warchanter (120)
Gore-gruntas (180)
Gore-gruntas (180)
Regiment 3
Zoggrok Anvilsmasha (170)
• 1x Ward-smashing Choppa
Scourge of Ghyran Weirdbrute Wrekkaz (110)
Scourge of Ghyran Weirdbrute Wrekkaz (110)
Created with Warhammer Age of Sigmar: The App
App: 1.16.2 | Data: 305</t>
  </si>
  <si>
    <t>Classique d’été 2025 1990/2000 pts
-----
Grand Alliance Order | Seraphon | Sunclaw Starhost
General's Handbook 2025-26
Drops: 2
Spell Lore - Lore of Primal Jungles
Manifestation Lore - Twilit Sorceries
Battle Tactics Cards: Intercept and Recover and Master The Paths
-----
General's Regiment
Scourge of Ghyran Saurus Oldblood on Carnosaur (340)
• General
• Incandescent Rectrices
• Ancient Defender
• Being of the Stars
Aggradon Lancers (440)
• Reinforced
Aggradon Lancers (440)
• Reinforced
Kroxigor (420)
• Reinforced
---
Regiment 1
Skink Starseer (170)
Hunters of Huanchi with Dartpipes (80)
Hunters of Huanchi with Dartpipes (80)
-----
Faction Terrain
Realmshaper Engine (20)
-----
Created with Warhammer Age of Sigmar: The App
App: v1.16.2 (1) | Data: v305</t>
  </si>
  <si>
    <t>Vincent La Rose</t>
  </si>
  <si>
    <t>Verminlord Party 1990/2000 pts
Skaven
Envoys of the Deepengnaw
General's Handbook 2025-26
Drops: 3
Spell Lore - Lore of Ruin
Prayer Lore - Noxious Prayers
Manifestation Lore - Manifestations of Doom
Battle Tactic Cards: Scouting Force, Master The Paths
General's Regiment
Vizzik Skour, Prophet of the Horned Rat (380)
• General
Plague Monks (260)
• Reinforced
Regiment 1
Verminlord Warbringer (310)
• Warpstone Charm
Clanrats (150)
Clanrats (150)
Clanrats (150)
Regiment 2
Scourge of Ghyran Grey Seer on Screaming Bell (310)
• Fleshmeddler
Rat Ogors (280)
• Reinforced
Faction Terrain
Gnawhole
Created with Warhammer Age of Sigmar: The App
App: 1.16.2 | Data: 305</t>
  </si>
  <si>
    <t>Ruination’s pit 2000/2000 pts
-----
Grand Alliance Order | Stormcast Eternals | Sentinels of the Bleak Citadels
General's Handbook 2025-26
Drops: 2
Spell Lore - Lore of the Storm
Prayer Lore - Prayers of the Stormhosts
Manifestation Lore - Twilit Sorceries
Battle Tactics Cards: Intercept and Recover and Master The Paths
-----
General's Regiment
Scourge of Ghyran Iridan the Witness (320)
• General
Aetherwings (80)
Prosecutors (300)
• Reinforced
Reclusians (280)
• Reinforced
Vanguard-Palladors with Shock Handaxes (500)
• Reinforced
---
Regiment 1
Lord-Terminos (150)
• Quicksilver Draught
• Legendary Tenacity
Stormcoven (210)
Vigilors (140)
-----
Faction Terrain
Stormreach Portal (20)
-----
Created with Warhammer Age of Sigmar: The App
App: v1.16.2 (1) | Data: v305</t>
  </si>
  <si>
    <t>Alexis the Butcher - Does vampire have honor? Is it the time of the blood rain?
-----
Soulblight Gravelords | Bacchanal of Blood
Points: 2000/2000 points
Drops: 4 drops
Battle Tactics: Wrathful Cycles / Master of the Paths
Spell Lore: Lore of Undeath
Manifestation Lore: Manifestations of the Grave
Faction Terrain: Cursed Sepulchre
-----
General's Regiment
Prince Vhordrai (490)
• General
10x Blood Knights (440)
• Reinforced
8x Askurgan Trueblades (120)
10x Dire Wolves (150)
10x Dire Wolves (150)
---
Regiment 1
Vampire Lord on Nightmare Steed (190)
• Immortal Ego
• Amulet of Graves
---
Regiment 2
Kritza, the Rat Prince (70)
---
Regiment 3
Radukar the Beast (270)
3x Vargheists (120)
Created with War Nexus 1.1.2 on ageofspoon.com/warnexus | Game Version: 4.1.0</t>
  </si>
  <si>
    <t>00 Seraphon The wall 1990/2000 pts
Seraphon
Eternal Starhost
General's Handbook 2025-26
Drops: 2
Spell Lore - Lore of Primal Jungles
Manifestation Lore - Twilit Sorceries
Battle Tactic Cards: Attuned to Ghyran, Intercept and Recover
General's Regiment
Lord Kroak (450)
• General
Bastiladon with Ark of Sotek (230)
• Armour Cruncher
Saurus Guard (240)
• Reinforced
Saurus Guard (240)
• Reinforced
Regiment 1
Skink Starseer (170)
• Incandescent Rectrices
• Child of the Stars
Hunters of Huanchi with Dartpipes (80)
Kroxigor (420)
• Reinforced
Raptadon Chargers (140)
Faction Terrain
Realmshaper Engine (20 Points)
Created with Warhammer Age of Sigmar: The App
App: 1.17.0 | Data: 310</t>
  </si>
  <si>
    <t>This is for you Rob 2000/2000 pts
Sons of Behemat
Taker Tribe
General's Handbook 2025-26
Drops: 4
Manifestation Lore - Aetherwrought Machineries
Battle Tactic Cards: Restless Energy, Master The Paths
General's Regiment
Kragnos, the End of Empires (580)
• General
Regiment 1
Beast-smasher Mega-Gargant (470)
Regiment 2
Warstomper Mega-Gargant (460)
• Grabby
• Extra-calloused Feet
Regiments of Renown
Braggit's Bottle-Snatchaz (490)
Rabble-Rowza
Gobbapalooza
Squig Herd
Squig Hoppers
Created with Warhammer Age of Sigmar: The App
App: 1.17.0 | Data: 310</t>
  </si>
  <si>
    <t>Blackpowder Fanatics</t>
  </si>
  <si>
    <t>Buccanneer 1990/2000 pts
Ogor Mawtribes
Blackpowder Fanatics
General's Handbook 2025-26
Drops: 3
Spell Lore - Lore of Maw-magic
Prayer Lore - Everwinter Prayers
Manifestation Lore - Aetherwrought Machineries
Battle Tactic Cards: Intercept and Recover, Scouting Force
General's Regiment
Tyrant (160)
• General
• Elixir of the Frostwyrm
• Megagobbler
• Touched by the Everwinter
Bloodpelt Hunter (110)
Leadbelchers (260)
• Reinforced
Scourge of Ghyran Ironblaster (170)
Regiment 1
Slaughtermaster (140)
Leadbelchers (260)
• Reinforced
Leadbelchers (260)
• Reinforced
Regiment 2
Butcher (150)
Ironguts (480)
• Reinforced
Faction Terrain
Mawpit
Created with Warhammer Age of Sigmar: The App
App: 1.16.2 | Data: 305</t>
  </si>
  <si>
    <t>Mortek Ballistari</t>
  </si>
  <si>
    <t>Ossiarch Bonereapers
Mortek Ballistari
General's Handbook 2025-26
Drops: 3
Spell Lore - Lore of Ossian Sorcery
Manifestation Lore - Horrors of the Necropolis
Battle Tactic Cards: Attuned to Ghyran, Intercept and Recover
Regiment 1
Katakros, Mortarch of the Necropolis (520)
Immortis Guard (360)
• Reinforced
Regiment 2
Mortisan Soulmason (150)
• Helm of Tyranny
• Diversionary Tactics
Necropolis Stalkers (300)
• Reinforced
Regiment 3
Vokmortian, Master of the Bone-tithe (150)
Mortek Crawler (260)
Mortek Crawler (260)
Faction Terrain
Bone-tithe Nexus</t>
  </si>
  <si>
    <t>Waves after waves 2000/2000 pts
Nighthaunt
Death Stalkers
General's Handbook 2025-26
Drops: 2
Spell Lore - Lore of the Underworlds
Manifestation Lore - Aetherwrought Machineries
Battle Tactic Cards: Restless Energy, Scouting Force
General's Regiment
Scourge of Ghyran Kurdoss Valentian, the Craven King (190)
• General
Hexwraiths (200)
Hexwraiths (200)
Myrmourn Banshees (240)
• Reinforced
Scourge of Ghyran Black Coach (280)
Regiment 1
Awlrach the Drowner (170)
Bladegheist Revenants (360)
• Reinforced
Bladegheist Revenants (360)
• Reinforced
Faction Terrain
Nexus of Grief
Created with Warhammer Age of Sigmar: The App
App: 1.17.0 | Data: 310</t>
  </si>
  <si>
    <t>Middle Finga 2000/2000 pts
Orruk Warclans | Kruleboyz
Middul Finga
General's Handbook 2025-26
Drops: 3
Spell Lore - Lore of the Swamp
Manifestation Lore - Manifestations of Gorkamorka
Battle Tactic Cards: Restless Energy, Master The Paths
General's Regiment
Kragnos, the End of Empires (580)
• General
Killaboss on Corpse-rippa Vulcha (260)
• Tough 'Un
• Slippery Skumbag
Man-skewer Boltboyz (90)
Man-skewer Boltboyz (90)
Regiment 1
Swampcalla Shaman with Pot-grot (110)
• Swamp Staff
Gutrippaz (300)
• Reinforced
Monsta-killaz (110)
Monsta-killaz (110)
Regiment 2
Murknob with Belcha-banna (80)
Man-skewer Boltboyz (90)
Man-skewer Boltboyz (90)
Man-skewer Boltboyz (90)
Faction Terrain
Skaregob Totem
Created with Warhammer Age of Sigmar: The App
App: 1.16.2 | Data: 305</t>
  </si>
  <si>
    <t>Troggarde 2000/2000 pts
Gloomspite Gitz
Troggherd
General's Handbook 2025-26
Drops: 2
Spell Lore - Lore of the Clammy Dank
Manifestation Lore - Dank Manifestations
Battle Tactic Cards: Wrathful Cycles, Attuned to Ghyran
General's Regiment
Trugg, the Troggoth King (380)
• General
Gobbapalooza (150)
Mangler Squigs (160)
Sneaky Snufflers (110)
Regiment 1
Dankhold Troggboss (280)
• Loontouched
• The Clammy Cowl
Dankhold Troggoth (160)
Rockgut Troggoths (380)
• Reinforced
Rockgut Troggoths (380)
• Reinforced
Faction Terrain
Bad Moon Loonshrine
Created with Warhammer Age of Sigmar: The App
App: 1.17.0 | Data: 310</t>
  </si>
  <si>
    <t>SBG juin 2025 2000/2000 pts
Soulblight Gravelords
Bacchanal of Blood
General's Handbook 2025-26
Drops: 2
Spell Lore - Lore of Undeath
Manifestation Lore - Manifestations of the Grave
Battle Tactic Cards: Intercept and Recover, Wrathful Cycles
General's Regiment
Mannfred von Carstein, Mortarch of Night (430)
• General
Barrow Knights (420)
• Reinforced
Vargheists (120)
Wight Lord on Skeletal Steed (120)
• Immortal Ego
• Amulet of Graves
Regiment 1
Blades of the Hollow King (290)
Barrow Guard (320)
• Reinforced
Dire Wolves (150)
Dire Wolves (150)
Faction Terrain
Cursed Sepulchre
Created with Warhammer Age of Sigmar: The App
App: 1.16.2 | Data: 305</t>
  </si>
  <si>
    <t>SOB - King Brodd Stomp 1990/2000 pts
Sons of Behemat | King Brodd's Stomp
Army of Renown
General's Handbook 2025-26
Drops: 2
Battle Tactic Cards: Intercept and Recover, Wrathful Cycles
General's Regiment
King Brodd (540)
• General
Kraken-eater Mega-Gargant (450)
Regiment 1
Gatebreaker Mega-Gargant (500)
• I Can Do That Better
Gatebreaker Mega-Gargant (500)
• Lucky Shiny Hat
Created with Warhammer Age of Sigmar: The App
App: 1.17.0 | Data: 310</t>
  </si>
  <si>
    <t>Boyz most krule 2000/2000 pts
-----
Orruk Warclans | Kruleboyz | Swamphorde Bullies
General's Handbook 2025-26
Drops: 4
Spell Lore - Lore of the Swamp
Manifestation Lore - Manifestations of Gorkamorka
Battle Tactics Cards: Intercept and Recover and Master The Paths
-----
General's Regiment
Killaboss on Corpse-rippa Vulcha (260)
• General
• Tough 'Un
• Slippery Skumbag
• Mork's Eye Pebble
Beast-skewer Killbow (140)
Man-skewer Boltboyz (180)
• Reinforced
---
Regiment 1
Swampcalla Shaman with Pot-grot (110)
Monsta-killaz (110)
Monsta-killaz (110)
---
Regiment 2
Scourge of Ghyran Swampboss Skumdrekk (250)
Gutrippaz (300)
• Reinforced
Gutrippaz (300)
• Reinforced
Marshcrawla Sloggoth (130)
---
Regiment 3
Swampcalla Shaman with Pot-grot (110)
-----
Faction Terrain
Skaregob Totem
-----
Created with Warhammer Age of Sigmar: The App
App: v1.17.0 (3) | Data: v310</t>
  </si>
  <si>
    <t>Raphaël Belleau</t>
  </si>
  <si>
    <t>Bell+ moulder 2000/2000 pts
-----
Grand Alliance Chaos | Skaven | Fleshmeld Menagerie
General's Handbook 2025-26
Drops: 4
Spell Lore - Lore of Ruin
Manifestation Lore - Manifestations of Doom
Battle Tactics Cards: Master The Paths and Scouting Force
-----
General's Regiment
Scourge of Ghyran Grey Seer on Screaming Bell (310)
• General
• Foulhide
• Devious Underling
Rat Ogors (280)
• Reinforced
---
Regiment 1
Grey Seer (120)
Clanrats (150)
Clanrats (150)
Doom-Flayers (110)
---
Regiment 2
Master Moulder (80)
Rat Ogors (280)
• Reinforced
---
Regiment 3
Master Moulder (80)
Hell Pit Abomination (200)
Scourge of Ghyran Brood Terror (240)
-----
Faction Terrain
Gnawhole
-----
Created with Warhammer Age of Sigmar: The App
App: v1.16.2 (1) | Data: v305</t>
  </si>
  <si>
    <t>Classic été osti 1960/2000 pts
Orruk Warclans | Ironjawz
Ironfist
General's Handbook 2025-26
Drops: 2
Battle Tactic Cards: Attuned to Ghyran, Intercept and Recover
General's Regiment
Kragnos, the End of Empires (580)
• General
Maw-grunta Gougers (190)
Maw-grunta Gougers (190)
Tuskboss on Maw-grunta (240)
• Big 'Un
• Trophy Skulls
• Hulking Brute
Regiment 1
Gordrakk, the Fist of Gork (360)
Scourge of Ghyran Gore-gruntas (400)
• Reinforced
Faction Terrain
Bossrokk Tower
Created with Warhammer Age of Sigmar: The App
App: 1.16.2 | Data: 305</t>
  </si>
  <si>
    <t>Pa Sherbrooke 2000/2000 pts
-----
Grand Alliance Chaos | Blades of Khorne | Murder Host
General's Handbook 2025-26
Drops: 3
Prayer Lore - Blood Blesssings of Khorne
Manifestation Lore - Judgements of Khorne
Battle Tactics Cards: Attuned to Ghyran and Wrathful Cycles
-----
General's Regiment
Herald of Khorne on Blood Throne (200)
• General
• Collar of Contempt
• Favoured of Khorne
Bloodcrushers (160)
Flesh Hounds (110)
Flesh Hounds (110)
Skulltaker (130)
---
Regiment 1
Bloodmaster, Herald of Khorne (120)
Bloodletters (200)
Bloodletters (200)
Bloodletters (200)
-----
Regiments of Renown
Lord Skaldior's Chosen (570)
Chaos Lord on Daemonic Mount
Chaos Knights
Chaos Warriors
-----
Faction Terrain
Skull Altar
-----
Created with Warhammer Age of Sigmar: The App
App: v1.17.0 (3) | Data: v310</t>
  </si>
  <si>
    <t>Sherby 1960/2000 pts
Cities of Sigmar
Veteran Cannoneers
General's Handbook 2025-26
Drops: 3
Spell Lore - Spells of the Collegiate Arcane
Prayer Lore - Scriptures of Sigmar
Manifestation Lore - Aetherwrought Machineries
Battle Tactic Cards: Restless Energy, Master The Paths
General's Regiment
Scourge of Ghyran Pontifex Zenestra, Matriarch of the Great Wheel (250)
• General
Freeguild Command Corps (140)
Freeguild Fusiliers (220)
• Reinforced
Freeguild Steelhelms (80)
Regiment 1
Freeguild Marshal on Griffon (230)
• Glimmering
• Draw Steel!
Freeguild Cavaliers (300)
• Reinforced
Freeguild Cavaliers (300)
• Reinforced
Regiment 2
Fusil-Major on Ogor Warhulk (140)
Ironweld Great Cannon (100)
Ironweld Great Cannon (100)
Ironweld Great Cannon (100)
Created with Warhammer Age of Sigmar: The App
App: 1.17.0 | Data: 310</t>
  </si>
  <si>
    <t>Sherbrooke Gitz 1980/2000 pts
Gloomspite Gitz
Troggherd
General's Handbook 2025-26
Drops: 2
Spell Lore - Lore of Frazzlegit
Manifestation Lore - Dank Manifestations
Battle Tactic Cards: Master The Paths, Attuned to Ghyran
General's Regiment
Trugg, the Troggoth King (380)
• General
Dankhold Troggboss (280)
• Loontouched
• The Clammy Cowl
Dankhold Troggoth (160)
Rockgut Troggoths (380)
• Reinforced
Scourge of Ghyran Sporesplatta Fanatics (70)
Regiment 1
Skragrott, the Loonking (230)
Boingrot Bounderz (240)
• Reinforced
Boingrot Bounderz (120)
Snarlfang Riders (120)
Faction Terrain
Bad Moon Loonshrine
Created with Warhammer Age of Sigmar: The App
App: 1.16.2 | Data: 305</t>
  </si>
  <si>
    <t>Slaves to Darkness
Godswrath Warband
[Intercept and Recover]
[Wrathful Cycles]
Abraxia, Spear of the Everchosen (300)
- 6 x Chaos Furies (120)
- 10 x Chaos Chosen (560)
- 3 x Varanguard (340)
Chaos Sorcerer Lord (120)
[General]
[Infernal Puppet]
[Radiance of Dark Glory]
- 20 x Chaos Warriors (400)
- 1 x Chaos Lord on Daemonic Mount (140)
1980/2000pts
2 drops
Generated by Listbot 4.0</t>
  </si>
  <si>
    <t>Bob 1980/2000 pts
Cities of Sigmar
Ironweld Guild Army
General's Handbook 2025-26
Auxiliary Units: 2
Drops: 6
Manifestation Lore - Primal Energy
Battle Tactic Cards: Wrathful Cycles, Restless Energy
Regiment 1
Tahlia Vedra, Lioness of the Parch (280)
Freeguild Cavaliers (300)
• Reinforced
Regiment 2
Pontifex Zenestra, Matriarch of the Great Wheel (170)
Freeguild Fusiliers (220)
• Reinforced
Freeguild Steelhelms (160)
• Reinforced
Regiment 3
Warden King (120)
• Sacred Tome
Hammerers (340)
• Reinforced
Regiment 4
Galen ven Denst (170)
Doralia ven Denst (0)
Auxiliary Units
Alchemite Warforger (110)
• Master of Ballistics
Battlemage (90)
Created with Warhammer Age of Sigmar: The App
App: 1.16.2 | Data: 305</t>
  </si>
  <si>
    <t>Summer Classic Khorgornak 1980/2000 pts
-----
Grand Alliance Chaos | Blades of Khorne | Khornate Legion
General's Handbook 2025-26
Drops: 5
Prayer Lore - Blood Blesssings of Khorne
Manifestation Lore - Judgements of Khorne
Battle Tactics Cards: Intercept and Recover and Wrathful Cycles
-----
General's Regiment
Slaughterpriest (160)
• General
Bloodreavers (90)
Wrathmongers (130)
Wrathmongers (130)
---
Regiment 1
Wrath of Khorne Bloodthirster (400)
• Ar'gath, The King of Blades (no wards for one hero within combat range)
Bloodthirster of Insensate Rage (460)
• Relentless Hunger (6 inches murderlust move instead of 3 inches)
Skulltaker (130)
---
Regiment 2
Bloodmaster, Herald of Khorne (120)
---
Regiment 3
Realmgore Ritualist (130)
Khorgorath (120)
---
Regiment 4
Karanak (110)
-----
Faction Terrain
Skull Altar
-----
Created with Warhammer Age of Sigmar: The App
App: v1.16.2 (1) | Data: v305</t>
  </si>
  <si>
    <t>Waaagh!!! 1970/2000 pts
Orruk Warclans | Ironjawz
Grunta Stampede
General's Handbook 2025-26
Drops: 2
Prayer Lore - Warbeats
Battle Tactic Cards: Wrathful Cycles, Attuned to Ghyran
General's Regiment
Megaboss on Maw-Krusha (340)
• General
• Fast 'Un
• Amberbone Whetstone
Scourge of Ghyran Gore-gruntas (400)
• Reinforced
Scourge of Ghyran Gore-gruntas (400)
• Reinforced
Scourge of Ghyran Gore-gruntas (200)
Scourge of Ghyran Gore-gruntas (200)
Regiment 1
Warchanter (120)
Scourge of Ghyran Gore-gruntas (200)
Scourge of Ghyran Weirdbrute Wrekkaz (110)
Created with Warhammer Age of Sigmar: The App
App: 1.16.2 | Data: 305</t>
  </si>
  <si>
    <t>No List</t>
  </si>
  <si>
    <t>Taps Games Age of Sigmar Grand Tournament</t>
  </si>
  <si>
    <t>4.5 Triple Cauldron 1990/2000 pts
Daughters of Khaine
Coven Zealots
General's Handbook 2025-26
Drops: 4
Spell Lore - Lore of Shadows
Prayer Lore - Bloodshadow Rites
Manifestation Lore - Manifestations of Khaine
Battle Tactic Cards: Restless Energy, Intercept and Recover
General's Regiment
Hag Queen on Cauldron of Blood (330)
• General
• Zealous Orator
Sisters of Slaughter with Bladed Bucklers (220)
• Reinforced
Sisters of Slaughter with Bladed Bucklers (220)
• Reinforced
Witch Aelves with Paired Sciansá (220)
• Reinforced
Regiment 1
Scourge of Ghyran Krethusa the Croneseer (240)
Khainite Shadowstalkers (110)
Regiment 2
Slaughter Queen on Cauldron of Blood (320)
• Sevenfold Shadow
Khinerai Heartrenders (100)
Regiment 3
Scourge of Ghyran Bloodwrack Shrine (230)
Created with Warhammer Age of Sigmar: The App</t>
  </si>
  <si>
    <t>Shadow Patrol</t>
  </si>
  <si>
    <t>Son or Daughter? Don’t know yet. We’ll see in 2026 1980/2000 pts
-----
Grand Alliance Order | Daughters of Khaine | Shadow Patrol
General's Handbook 2025-26
Drops: 3
Spell Lore - Lore of Shadows
Manifestation Lore - Morbid Conjuration (30 Points)
Battle Tactics Cards: Intercept and Recover and Restless Energy
-----
General's Regiment
Morathi-Khaine (760)
• General
Blood Stalkers (140)
Blood Stalkers (140)
The Shadow Queen
---
Regiment 1
Scourge of Ghyran Bloodwrack Shrine (230)
• Sevenfold Shadow
• Master of Poisons
Blood Sisters (280)
• Reinforced
-----
Regiments of Renown
Bundo Whalebiter (400)
Kraken-eater Mega-Gargant</t>
  </si>
  <si>
    <t>Nighthaunt (2000 Point List)
Generals Regiment 170 Leader Lord Executioner (General)
20 Heroic Ruler of the Spectral Hosts
Generals Regiment 200 Troop Craventhrone Guard (Reinforced)
Generals Regiment 200 Troop Craventhrone Guard (Reinforced)
Generals Regiment 340 Troop Dreadscythe Harridans (Reinforced)
Generals Regiment 360 Troop Bladegheist Revenants (Reinforced)
Battle Regiment (1) 240 Leader Reiknor the Grimhailer
Battle Regiment (1) 90 Troop Chainrasps
Battle Regiment (1) 90 Troop Chainrasps
Battle Regiment (1) 280 Troop SOG Black Coach
Points = 1990
Drops = 2
General = Lord Executioner
Tactics = Scouting/Intercept
Battle Formation = Vanishing Phantasms
Heroic = Ruler of the Spectral Host (Lord Executioner)
Artefact = Tombstone of the Penitant (Lord Executioner)
Spell Lore = Lore of the Underworlds
Manifestation Lore = Aetherworks Machinery</t>
  </si>
  <si>
    <t>New oh ya 1990/2000 pts
Gloomspite Gitz
Squigalanche
General's Handbook 2025-26
Drops: 2
Spell Lore - Lore of Frazzlegit
Manifestation Lore - Primal Energy
Battle Tactic Cards: Scouting Force, Wrathful Cycles
General's Regiment
Skragrott, the Loonking (230)
• General
Boingrot Bounderz (240)
• Reinforced
Boingrot Bounderz (240)
• Reinforced
Squig Herd (220)
• Reinforced
Regiment 1
Dankhold Troggboss (280)
• Loontouched
• The Clammy Cowl
Rockgut Troggoths (380)
• Reinforced
Rockgut Troggoths (380)
• Reinforced
Faction Terrain
Bad Moon Loonshrine
Created with Warhammer Age of Sigmar: The App
App: 1.17.0 | Data: 310</t>
  </si>
  <si>
    <t>GT-eh 2000/2000 pts
-----
Grand Alliance Chaos | Maggotkin of Nurgle | Tallyband of Nurgle
General's Handbook 2025-26
Drops: 5
Spell Lore - Lore of Malignance
Prayer Lore - Bendictions of Sickness
Manifestation Lore - Primal Energy (20 Points)
Battle Tactics Cards: Restless Energy and Wrathful Cycles
-----
General's Regiment
Great Unclean One (480)
• General
• Grandfather's Blessing
• Rustfang
Plaguebearers (140)
Spoilpox Scrivener, Herald of Nurgle (90)
---
Regiment 1
Gutrot Spume (140)
Rotmire Creed (130)
---
Regiment 2
Harbinger of Decay (150)
Lord of Plagues (110)
Putrid Blightkings (380)
• Reinforced
---
Regiment 3
Lord of Afflictions (180)
---
Regiment 4
Lord of Afflictions (180)
-----
Faction Terrain
Feculent Gnarlmaw
-----
Created with Warhammer Age of Sigmar: The App
App: v1.16.2 (1) | Data: v305</t>
  </si>
  <si>
    <t>I don't know where Belakor is. 1990/2000 pts
Slaves to Darkness
Champions of Chaos
General's Handbook 2025-26
Drops: 3
Spell Lore - Lore of the Damned
Manifestation Lore - Krondspine Incarnate
Battle Tactic Cards: Wrathful Cycles, Attuned to Ghyran
General's Regiment
Chaos Lord on Karkadrak (210)
• General
• Deathmonger
Chaos Chosen (560)
• Reinforced
Chaos Furies (120)
Chaos Lord (100)
• Head of the Unworthy
Chaos Warriors (400)
• Reinforced
Regiment 1
Chaos Sorcerer Lord (120)
Chaos Knights (250)
Regiment 2
Gunnar Brand (210)
Singri Brand (0)
The Oathsworn Kin (0)
Faction Terrain
Nexus Chaotica
Created with Warhammer Age of Sigmar: The App
App: 1.16.2 | Data: 305</t>
  </si>
  <si>
    <t>Tourney List 2000/2000 pts
Sylvaneth
Lords of the Clan
General's Handbook 2025-26
Drops: 4
Spell Lore - Lore of the Deepwood
Manifestation Lore - Manifestations of the Deepwood
Battle Tactic Cards: Wrathful Cycles, Scouting Force
General's Regiment
Alarielle the Everqueen (680)
• General
Regiment 1
Belthanos, First Thorn of Kurnoth (350)
Tree-Revenants (100)
Regiment 2
Spirit of Durthu (330)
• Radiant Spirit
• Glamourweave
Scourge of Ghyran Revenant Seekers (230)
Regiment 3
Branchwych (110)
Tree-Revenants (100)
Tree-Revenants (100)
Faction Terrain
Awakened Wyldwood
Created with Warhammer Age of Sigmar: The App
App: 1.16.2 | Data: 305</t>
  </si>
  <si>
    <t>New 2000/2000 pts
-----
Orruk Warclans | Big Waaagh!
General's Handbook 2025-26
Drops: 2
Battle Tactics Cards: Intercept and Recover and Wrathful Cycles
-----
General's Regiment
Kragnos, the End of Empires (580)
• General
Beast-skewer Killbow (140)
Gutrippaz (300)
• Reinforced
---
Regiment 1
Megaboss (170)
• Da Sneaky Stab-slab
• A Proper Sneak
Brute Ragerz (240)
• Reinforced
Brutes (400)
• Reinforced
Zoggrok Anvilsmasha (170)
• 1 Ward-smashing Choppa
-----
Created with Warhammer Age of Sigmar: The App
App: v1.16.2 (1) | Data: v305</t>
  </si>
  <si>
    <t>A. Taps Games GT 2025 2000/2000 pts
-----
Grand Alliance Death | Soulblight Gravelords | Bacchanal of Blood
General's Handbook 2025-26
Drops: 2
Spell Lore - Lore of Undeath
Manifestation Lore - Manifestations of the Grave
Battle Tactics Cards: Restless Energy and Wrathful Cycles
-----
General's Regiment
Mannfred von Carstein, Mortarch of Night (430)
• General
Barrow Knights (420)
• Reinforced
Barrow Knights (210)
Barrow Knights (210)
Deathrattle Skeletons (100)
---
Regiment 1
Vampire Lord on Nightmare Steed (190)
• Immortal Ego
• Amulet of Graves
Blood Knights (440)
• Reinforced
-----
Faction Terrain
Cursed Sepulchre
-----
Created with Warhammer Age of Sigmar: The App
App: v1.16.2 (1) | Data: v305</t>
  </si>
  <si>
    <t>Ed Whitfield</t>
  </si>
  <si>
    <t>I would wish you good luck but you won't need it. 2000/2000 pts
Slaves to Darkness
Godswrath Warband
General's Handbook 2025-26
Drops: 3
Spell Lore - Lore of the Damned
Manifestation Lore - Primal Energy
Battle Tactic Cards: Intercept and Recover, Restless Energy
General's Regiment
Be'lakor, the Dark Master (460)
• General
Regiment 1
Gaunt Summoner (210)
• Infernal Puppet
• Radiance of Dark Glory
Chaos Chosen (560)
• Reinforced
• The Banner of Rage
Chaos Warriors (200)
Regiment 2
Scourge of Ghyran Abraxia, Spear of the Everchosen (360)
Chaos Chariot (70)
• 1x Chaos War-flail
Chaos Furies (120)
Faction Terrain
Nexus Chaotica
Created with Warhammer Age of Sigmar: The App
App: 1.16.2 | Data: 305</t>
  </si>
  <si>
    <t>0719 2000/2000 pts
Seraphon
Sunclaw Starhost
General's Handbook 2025-26
Drops: 2
Battle Tactic Cards: Restless Energy, Intercept and Recover
General's Regiment
Scourge of Ghyran Saurus Oldblood on Carnosaur (340)
• General
• Incandescent Rectrices
• Beastmaster
• Armour Cruncher
Aggradon Lancers (440)
• Reinforced
Kroxigor (420)
• Reinforced
• 2x Moonstone Hammer
Regiment 1
Scourge of Ghyran Saurus Oldblood on Carnosaur (340)
Aggradon Lancers (440)
• Reinforced
Faction Terrain
Realmshaper Engine (20 Points)
Created with Warhammer Age of Sigmar: The App
App: 1.16.2 | Data: 305</t>
  </si>
  <si>
    <t>Dreadwood 1990/2000 pts
-----
Grand Alliance Order | Sylvaneth | Wargrove of the Burgeoning
General's Handbook 2025-26
Drops: 3
Spell Lore - Lore of the Deepwood
Manifestation Lore - Manifestations of the Deepwood
Battle Tactics Cards: Master The Paths and Scouting Force
-----
General's Regiment
Scourge of Ghyran Drycha Hamadreth (320)
• General
Spite-Revenants (160)
• Reinforced
Spite-Revenants (160)
• Reinforced
---
Regiment 1
Belthanos, First Thorn of Kurnoth (350)
Kurnoth Hunters with Kurnoth Scythes (200)
Kurnoth Hunters with Kurnoth Scythes (200)
---
Regiment 2
Warsong Revenant (200)
• Warsinger
• Ranu's Lamentiri
Kurnoth Hunters with Kurnoth Greatbows (200)
Kurnoth Hunters with Kurnoth Greatbows (200)
-----
Faction Terrain
Awakened Wyldwood
-----
Created with Warhammer Age of Sigmar: The App
App: v1.16.2 (1) | Data: v305</t>
  </si>
  <si>
    <t>Taylor KItson</t>
  </si>
  <si>
    <t>Taps 19-20 2000/2000 pts
-----
Grand Alliance Order | Idoneth Deepkin | Soul-raid Ambushers
General's Handbook 2025-26
Drops: 2
Spell Lore - Lore of the Deeps
Manifestation Lore - Primal Energy (20 Points)
Battle Tactics Cards: Intercept and Recover and Master The Paths
-----
General's Regiment
Eidolon of Mathlann, Aspect of the Sea (350)
• General
• Endless Sea-storm
• Dritchleech
Akhelian Allopex (160)
• 1 Razorshell Harpoon
Akhelian Leviadon (490)
Akhelian Morrsarr Guard (170)
Akhelian Morrsarr Guard (340)
• Reinforced
---
Regiment 1
Isharann Soulscryer (110)
Namarti Reavers (260)
• Reinforced
Namarti Thralls (100)
-----
Faction Terrain
Gloomtide Shipwreck
-----
Created with Warhammer Age of Sigmar: The App
App: v1.16.2 (1) | Data: v305</t>
  </si>
  <si>
    <t>ELFS? 1990/2000 pts
Daughters of Khaine
Coven Zealots
General's Handbook 2025-26
Drops: 3
Spell Lore - Lore of Shadows
Prayer Lore - Bloodshadow Rites
Manifestation Lore - Manifestations of Khaine
General's Regiment
Slaughter Queen on Cauldron of Blood (320)
• General
• Khainite Pendant
Sisters of Slaughter with Bladed Bucklers (220)
• Reinforced
Witch Aelves with Paired Sciansá (220)
• Reinforced
Regiment 1
Scourge of Ghyran Krethusa the Croneseer (240)
Doomfire Warlocks (150)
Khainite Shadowstalkers (110)
Witch Aelves with Paired Sciansá (220)
• Reinforced
Regiment 2
Scourge of Ghyran Bloodwrack Shrine (230)
• Zealous Orator
Khinerai Heartrenders (200)
• Reinforced
Khinerai Lifetakers (80)</t>
  </si>
  <si>
    <t>Cheese 1970/2000 pts
Sons of Behemat | King Brodd's Stomp
Army of Renown
General's Handbook 2024-25
Drops: 2
Prayer Lore - King Brodd's Stomp Prayer Lore
General's Regiment
King Brodd (540)
• General
Beast-smasher Mega-Gargant (470)
• I Can Do That Better
Regiment 1
Warstomper Mega-Gargant (460)
Gatebreaker Mega-Gargant (500)
• Lucky Shiny Hat
Created with Warhammer Age of Sigmar: The App
App: 1.16.2 | Data: 305</t>
  </si>
  <si>
    <t>Kata Kav 2000/2000 pts
Ossiarch Bonereapers
Kavalos Lance
General's Handbook 2025-26
Drops: 2
Spell Lore - Lore of Necrotheurgy
Manifestation Lore - Krondspine Incarnate
Battle Tactic Cards: Attuned to Ghyran, Wrathful Cycles
General's Regiment
Katakros, Mortarch of the Necropolis (520)
• General
Kavalos Deathriders (400)
• Reinforced
Kavalos Deathriders (200)
Kavalos Deathriders (200)
Regiment 1
Mortisan Soulmason (150)
• Helm of Tyranny
• Diversionary Tactics
Gothizzar Harvester (150)
Immortis Guard (360)
• Reinforced
Faction Terrain
Bone-tithe Nexus
Created with Warhammer Age of Sigmar: The App
App: 1.16.2 | Data: 305</t>
  </si>
  <si>
    <t>The ICBM is inbound 2000/2000 pts
Maggotkin of Nurgle
Tallyband of Nurgle
General's Handbook 2025-26
Drops: 3
Spell Lore - Lore of Malignance
Prayer Lore - Bendictions of Sickness
Manifestation Lore - Primal Energy
Battle Tactic Cards: Intercept and Recover, Attuned to Ghyran
General's Regiment
Scourge of Ghyran Rotigus (430)
• General
Pusgoyle Blightlords (440)
• Reinforced
Rotmire Creed (130)
Regiment 1
Harbinger of Decay (150)
Putrid Blightkings (190)
Putrid Blightkings (190)
Putrid Blightkings (190)
Faction Terrain
Feculent Gnarlmaw
Regiments of Renown
Godmarked Ascendant (260)
Daemon Prince
• Corpulent Avalanche
• Rustfang
• 1x Wings
Created with Warhammer Age of Sigmar: The App
App: 1.16.2 | Data: 305</t>
  </si>
  <si>
    <t>The Court of Very Honourable (and Human) Humans 2000/2000 pts
Flesh-eater Courts
Lords of the Manor
General's Handbook 2025-26
Drops: 3
Spell Lore - Lore of Madness
Prayer Lore - Rites of Delusion
Manifestation Lore - Manifested Insanity
Battle Tactic Cards: Scouting Force, Master The Paths
General's Regiment
Ushoran, Mortarch of Delusion (460)
• General
Crypt Flayers (280)
• Reinforced
Morbheg Knights (360)
• Reinforced
Regiment 1
Scourge of Ghyran Abhorrant Gorewarden (160)
• Cruel Taskmaster
• The Grim Garland
Crypt Haunter Courtier (120)
Crypt Horrors (280)
• Reinforced
Regiment 2
Abhorrant Cardinal (130)
Cryptguard (100)
Grand Justice Gormayne (110)
Faction Terrain
Charnel Throne
Created with Warhammer Age of Sigmar: The App
App: 1.16.2 | Data: 305</t>
  </si>
  <si>
    <t>Kyle Dugas</t>
  </si>
  <si>
    <t>Nighthaunt 1990/2000 pts
Nighthaunt
Procession of Death
General's Handbook 2025-26
Drops: 3
Spell Lore - Lore of the Underworlds
Manifestation Lore - Chthonic Sorceries
Battle Tactic Cards: Intercept and Recover, Scouting Force
General's Regiment
Lady Olynder, Mortarch of Grief (300)
• General
Cairn Wraith (150)
• Lightshard of the Harvest Moon
• Terrifying Entity
Grimghast Reapers (300)
• Reinforced
Scourge of Ghyran Black Coach (280)
Regiment 1
Scourge of Ghyran Kurdoss Valentian, the Craven King (190)
Bladegheist Revenants (180)
Myrmourn Banshees (240)
• Reinforced
Regiment 2
Awlrach the Drowner (170)
Chainrasps (90)
Chainrasps (90)
Faction Terrain
Nexus of Grief
Created with Warhammer Age of Sigmar: The App
App: 1.16.2 | Data: 305</t>
  </si>
  <si>
    <t>Scourge of Ghyran 1980/2000 pts
Lumineth Realm-lords
Vanari Battlehost
General's Handbook 2025-26
Drops: 3
Spell Lore - Lore of Hysh
Manifestation Lore - Morbid Conjuration
Battle Tactic Cards: Intercept and Recover, Master The Paths
General's Regiment
Archmage Teclis and Celennar, Spirit of Hysh (580)
• General
Scourge of Ghyran The Light of Eltharion (250)
Vanari Auralan Sentinels (300)
• Reinforced
Vanari Bladelords (140)
Regiment 1
Scourge of Ghyran Vanari Bannerblade (150)
• Silver Wand
• Flawless Commander
Vanari Auralan Wardens (140)
Vanari Auralan Wardens (140)
Vanari Auralan Wardens (140)
Regiment 2
Scinari Cathallar (90)
Faction Terrain
Shrine Luminor (20 Points)
Created with Warhammer Age of Sigmar: The App
App: 1.16.2 | Data: 305</t>
  </si>
  <si>
    <t>I suck at shooting 1990/2000 pts
-----
Grand Alliance Chaos | Blades of Khorne | Murder Host
General's Handbook 2025-26
Drops: 3
Prayer Lore - Blood Blesssings of Khorne
Manifestation Lore - Judgements of Khorne
Battle Tactics Cards: Intercept and Recover and Restless Energy
-----
General's Regiment
Skarbrand (470)
• General
---
Regiment 1
Bloodthirster of Unfettered Fury (450)
• Favoured of Khorne
• Ar'gath, The King of Blades
Bloodletters (400)
• Reinforced
Bloodletters (400)
• Reinforced
---
Regiment 2
Slaughterpriest (160)
Claws of Karanak (110)
-----
Faction Terrain
Skull Altar
-----
Created with Warhammer Age of Sigmar: The App
App: v1.16.2 (1) | Data: v305</t>
  </si>
  <si>
    <t>Ian Roth</t>
  </si>
  <si>
    <t>My army 1900/2000 pts
Stormcast Eternals
Sentinels of the Bleak Citadels
General's Handbook 2024-25
Drops: 4
Spell Lore - Lore of the Storm
Prayer Lore - Prayers of the Stormhosts
General's Regiment
Ionus Cryptborn, Warden of Lost Souls (400)
• General
Lord-Terminos (150)
• Quicksilver Draught
• Envoy of the Heavens
Reclusians (280)
• Reinforced
Regiment 1
Lord-Relictor (130)
Prosecutors (150)
Vanquishers (220)
• Reinforced
Regiment 2
Lord-Veritant (110)
Liberators (100)
Regiment 3
Lord-Vigilant on Gryph-Stalker (150)
Knight-Questor (110)
Liberators (100)
Created with Warhammer Age of Sigmar: The App
App: 1.16.2 | Data: 305</t>
  </si>
  <si>
    <t>Gnome Wrecker 2000/2000 pts
-----
Grand Alliance Destruction | Gloomspite Gitz | Gloomspite Horde
General's Handbook 2025-26
Drops: 4
Spell Lore - Lore of Frazzlegit
Manifestation Lore - Krondspine Incarnate (20 Points)
Battle Tactics Cards: Restless Energy and Wrathful Cycles
-----
General's Regiment
Loonboss (90)
• General
• Leering Gitshield
• The Clammy Hand
Moonclan Stabbas (240)
• Reinforced
Moonclan Stabbas (240)
• Reinforced
Moonclan Stabbas (120)
Sneaky Snufflers (110)
---
Regiment 1
Fungoid Cave-Shaman (100)
Boingrot Bounderz (120)
Boingrot Bounderz (120)
---
Regiment 2
Loonboss (90)
Scourge of Ghyran Sporesplatta Fanatics (70)
Scourge of Ghyran Sporesplatta Fanatics (70)
Scourge of Ghyran Sporesplatta Fanatics (70)
---
Regiment 3
Fungoid Cave-Shaman (100)
Scourge of Ghyran Loonsmasha Fanatics (220)
• Reinforced
Scourge of Ghyran Loonsmasha Fanatics (110)
Scourge of Ghyran Loonsmasha Fanatics (110)
-----
Faction Terrain
Bad Moon Loonshrine
-----
Created with Warhammer Age of Sigmar: The App
App: v1.16.2 (1) | Data: v305</t>
  </si>
  <si>
    <t>Forge Brethren</t>
  </si>
  <si>
    <t>Fyreslayer 1970/2000 pts
Fyreslayers
Forge Brethren
General's Handbook 2024-25
Drops: 3
Prayer Lore - Zharrgrim Blessings
Manifestation Lore - Magmic Invocations
General's Regiment
Auric Runefather on Magmadroth (320)
• General
• Draught of the Finest Magmalt
Grimhold Exile (110)
Vulkite Berzerkers with Bladed Slingshields (300)
• Reinforced
Vulkite Berzerkers with Fyresteel Weapons (260)
• Reinforced
Regiment 1
Auric Runesmiter (120)
Auric Hearthguard (260)
• Reinforced
Regiment 2
Auric Runemaster (180)
• Ash-beard
Hearthguard Berzerkers with Flamestrike Poleaxes (260)
• Reinforced
Vulkyn Flameseekers (160)
Faction Terrain
Magmic Battleforge
Created with Warhammer Age of Sigmar: The App
App: 1.16.2 | Data: 305</t>
  </si>
  <si>
    <t>Big Beef Beat Down AoS GT</t>
  </si>
  <si>
    <t>SoG Morbhegs 1.3 1980/2000 pts
-----
Grand Alliance Death | Flesh-eater Courts | Lords of the Manor
General's Handbook 2025-26
Drops: 2
Spell Lore - Lore of Madness
Prayer Lore - Rites of Delusion
Manifestation Lore - Manifested Insanity
Battle Tactics Cards: Intercept and Recover and Master The Paths
-----
General's Regiment
Ushoran, Mortarch of Delusion (460)
• General
Cryptguard (100)
Marrowscroll Herald (150)
• Charnel Vestments
Morbheg Knights (360)
• Reinforced
Morbheg Knights (180)
---
Regiment 1
Abhorrant Cardinal (130)
Morbheg Knights (360)
• Reinforced
Royal Beastflayers (100)
Varghulf Courtier (140)
• Stronger In Madness
-----
Faction Terrain
Charnel Throne
-----
Created with Warhammer Age of Sigmar: The App
App: v1.16.2 (1) | Data: v305</t>
  </si>
  <si>
    <t>The Three Mousketeers 1960/2000 pts
-----
Grand Alliance Chaos | Skaven | Gathering of the Clans
General's Handbook 2025-26
Drops: 2
Spell Lore - Lore of Ruin
Prayer Lore - Noxious Prayers
Manifestation Lore - Primal Energy (20 Points)
Battle Tactics Cards: Intercept and Recover and Master The Paths
-----
General's Regiment
Scourge of Ghyran Grey Seer on Screaming Bell (310)
• General
Doom-Flayers (220)
• Reinforced
Scourge of Ghyran Brood Terror (240)
Scourge of Ghyran Brood Terror (240)
Scourge of Ghyran Brood Terror (240)
---
Regiment 1
Verminlord Deceiver (390)
• Foulhide
• Scurry Away
Clanrats (150)
Clanrats (150)
-----
Faction Terrain
Gnawhole
-----
Created with Warhammer Age of Sigmar: The App
App: v1.16.2 (1) | Data: v305</t>
  </si>
  <si>
    <t>Don’t mind me, LRL is totally fine. 2000/2000 pts
-----
Grand Alliance Order | Lumineth Realm-lords | Scinari Council
General's Handbook 2025-26
Drops: 5
Spell Lore - Lore of Prismatic Resonance
Manifestation Lore - Manifestations of Hysh
Battle Tactics Cards: Intercept and Recover and Master The Paths
-----
General's Regiment
Sevireth, Lord of the Seventh Wind (330)
• General
---
Regiment 1
Scinari Enlightener (180)
• Flawless Commander
---
Regiment 2
Scinari Cathallar (110)
• Silver Wand
---
Regiment 3
Ellania and Ellathor, Eclipsian Warsages (280)
Scourge of Ghyran The Light of Eltharion (250)
Vanari Bladelords (280)
• Reinforced
Vanari Bladelords (280)
• Reinforced
-----
Regiments of Renown
Saviours of Cinderfall (270)
Callis and Toll
Toll's Companions
-----
Faction Terrain
Shrine Luminor (20)
-----
Created with Warhammer Age of Sigmar: The App
App: v1.16.2 (1) | Data: v305</t>
  </si>
  <si>
    <t>Cole Knutson's list 1990/2000 pts
Soulblight Gravelords
Bacchanal of Blood
General's Handbook 2025-26
Drops: 4
Spell Lore - Lore of Undeath
Manifestation Lore - Manifestations of the Grave
Battle Tactic Cards: Scouting Force, Intercept and Recover
General's Regiment
Vengorian Lord (220)
• General
• Immortal Ego
Vargheists (120)
Regiment 1
Radukar the Beast (270)
Deadwalker Zombies (140)
Vargheists (120)
Regiment 2
Vampire Lord (140)
Askurgan Trueblades (120)
Barrow Guard (320)
• Reinforced
Regiment 3
Wight Lord on Skeletal Steed (120)
• Amulet of Graves
Barrow Knights (420)
• Reinforced
Faction Terrain
Cursed Sepulchre
Created with Warhammer Age of Sigmar: The App
App: 1.16.0 | Data: 301</t>
  </si>
  <si>
    <t>Vhordrai's Vampires 2000/2000 pts
Soulblight Gravelords
Bacchanal of Blood
General's Handbook 2025-26
Drops: 3
Spell Lore - Lore of Undeath
Manifestation Lore - Manifestations of the Grave
Battle Tactic Cards: Restless Energy, Attuned to Ghyran
General's Regiment
Prince Vhordrai (490)
• General
Blood Knights (220)
Blood Knights (220)
Regiment 1
Vampire Lord (140)
Dire Wolves (150)
Dire Wolves (150)
Vargheists (240)
• Reinforced
Regiment 2
Radukar the Beast (270)
Vargheists (120)
Faction Terrain
Cursed Sepulchre
Created with Warhammer Age of Sigmar: The App
App: 1.16.2 | Data: 305</t>
  </si>
  <si>
    <t>Four Horsemen (all pestilence) 2000/2000 pts
Maggotkin of Nurgle
Tallyband of Nurgle
General's Handbook 2025-26
Drops: 5
Spell Lore - Lore of Malignance
Prayer Lore - Bendictions of Sickness
Manifestation Lore - Forbidden Power
Battle Tactic Cards: Restless Energy, Master The Paths
General's Regiment
Scourge of Ghyran Rotigus (430)
• General
Putrid Blightkings (380)
• Reinforced
Regiment 1
Bloab Rotspawned (300)
Regiment 2
Harbinger of Decay (150)
• Rustfang
Regiment 3
Harbinger of Decay (150)
• Corpulent Avalanche
Faction Terrain
Feculent Gnarlmaw
Regiments of Renown
Lord Skaldior's Chosen (570)
Chaos Lord on Daemonic Mount
Chaos Knights
Chaos Warriors
Created with Warhammer Age of Sigmar: The App
App: 1.17.0 | Data: 310</t>
  </si>
  <si>
    <t>Dr. Rotti’s clinical checkup 2000/2000 pts
-----
Grand Alliance Chaos | Maggotkin of Nurgle | Plague Cyst
General's Handbook 2025-26
Drops: 4
Spell Lore - Lore of Malignance
Prayer Lore - Bendictions of Sickness
Manifestation Lore - Aetherwrought Machineries
Battle Tactics Cards: Attuned to Ghyran and Intercept and Recover
-----
General's Regiment
Scourge of Ghyran Rotigus (430)
• General
Plague Drones (180)
Plaguebearers (140)
---
Regiment 1
Bloab Rotspawned (300)
Plaguebearers (140)
Putrid Blightkings (190)
---
Regiment 2
Harbinger of Decay (170)
• The Witherstave
Putrid Blightkings (190)
-----
Regiments of Renown
Godmarked Ascendant (260)
Daemon Prince
• Trophy Rack
• Unctuous Preacher
-----
Faction Terrain
Feculent Gnarlmaw
-----
Created with Warhammer Age of Sigmar: The App
App: v1.16.2 (1) | Data: v305</t>
  </si>
  <si>
    <t>Nagashhammer: Age of Bone Tithe 2000/2000 pts
-----
Grand Alliance Death | Ossiarch Bonereapers | Mortek Ballistari
General's Handbook 2025-26
Drops: 2
Spell Lore - Lore of Necrotheurgy
Manifestation Lore - Forbidden Power (20 Points)
Battle Tactics Cards: Intercept and Recover and Restless Energy
-----
General's Regiment
Nagash, Supreme Lord of the Undead (880)
• General
Arch-Kavalos Zandtos (210)
Morghast Harbingers (520)
• Reinforced
---
Regiment 1
Mortisan Ossifector (110)
• Lode of Saturation
• Diversionary Tactics
Mortek Crawler (260)
-----
Faction Terrain
Bone-tithe Nexus
-----
Created with Warhammer Age of Sigmar: The App
App: v1.16.0 (3) | Data: v301</t>
  </si>
  <si>
    <t>DoK : Krethusa v1 2000/2000 pts
-----
Grand Alliance Order | Daughters of Khaine | Arena Veterans
General's Handbook 2025-26
Drops: 3
Spell Lore - Lore of Shadows
Prayer Lore - Bloodshadow Rites
Manifestation Lore - Manifestations of Khaine
Battle Tactics Cards: Attuned to Ghyran and Scouting Force
-----
General's Regiment
Scourge of Ghyran Krethusa the Croneseer (240)
• General
Khainite Shadowstalkers (110)
Khainite Shadowstalkers (110)
Khainite Shadowstalkers (110)
---
Regiment 1
Scourge of Ghyran Bloodwrack Shrine (230)
Witch Aelves with Paired Sciansá (220)
• Reinforced
Witch Aelves with Paired Sciansá (220)
• Reinforced
---
Regiment 2
Slaughter Queen on Cauldron of Blood (320)
• Zealous Orator
• Khainite Pendant
Sisters of Slaughter with Bladed Bucklers (220)
• Reinforced
Sisters of Slaughter with Bladed Bucklers (220)
• Reinforced
-----
Created with Warhammer Age of Sigmar: The App
App: v1.16.2 (1) | Data: v305</t>
  </si>
  <si>
    <t>Alarith 2000/2000 pts
Lumineth Realm-lords
Alarith Temple
General's Handbook 2025-26
Drops: 3
Spell Lore - Lore of Hysh
Manifestation Lore - Manifestations of Hysh
Battle Tactic Cards: Master The Paths, Scouting Force
General's Regiment
Avalenor, The Stoneheart King (410)
• General
Alarith Stoneguard (240)
• Reinforced
Regiment 1
Alarith Stonemage (140)
• Masterful Tactician
• Silver Wand
Ydrilan Riverblades (160)
Regiment 2
Lyrior Uthralle, Warden of Ymetrica (220)
Vanari Auralan Sentinels (300)
• Reinforced
Vanari Auralan Wardens (280)
• Reinforced
Vanari Dawnriders (230)
Faction Terrain
Shrine Luminor (20 Points)
Created with Warhammer Age of Sigmar: The App
App: 1.16.2 | Data: 305</t>
  </si>
  <si>
    <t>Jurassic park 2 electric boogaloo 2000/2000 pts
-----
Grand Alliance Order | Seraphon | Sunclaw Starhost
General's Handbook 2025-26
Drops: 2
Spell Lore - Lore of Celestial Manipulation (20 Points)
Manifestation Lore - Primal Energy (20 Points)
Battle Tactics Cards: Intercept and Recover and Restless Energy
-----
General's Regiment
Slann Starmaster (280)
• General
Aggradon Lancers (440)
• Reinforced
Saurus Guard (240)
• Reinforced
---
Regiment 1
Scourge of Ghyran Saurus Oldblood on Carnosaur (340)
• Incandescent Rectrices
• Armour Cruncher
• Being of the Stars
Aggradon Lancers (220)
Kroxigor (420)
• Reinforced
-----
Faction Terrain
Realmshaper Engine (20)
-----
Created with Warhammer Age of Sigmar: The App
App: v1.17.0 (3) | Data: v310</t>
  </si>
  <si>
    <t>Laser Swords 1990/2000 pts
Lumineth Realm-lords
Scinari Council
General's Handbook 2025-26
Drops: 5
Spell Lore - Lore of Prismatic Resonance
Manifestation Lore - Manifestations of Hysh
Battle Tactic Cards: Master The Paths, Restless Energy
General's Regiment
Telthedak Orrukbane [Scourge of Ghyran Vanari Bannerblade] (150)
• General
• Silver Wand
Vanari Auralan Sentinels (300)
• Reinforced
Vanari Auralan Wardens (140)
Regiment 1
Gaherian the Pyrotheurge [Scinari Enlightener] (180)
Vanari Bladelords (280)
• Reinforced
Regiment 2
Feyheran the Ashen [Scinari Loreseeker] (140)
Vanari Bladelords (280)
• Reinforced
Regiment 3
The Lady In White [Scinari Cathallar] (90)
• Flawless Commander
Ydrilan Riverblades (160)
Regiment 4
Mirgae Gyldras [Scinari Cathallar] (90)
Ydrilan Riverblades (160)
Faction Terrain
Shrine Luminor (20 Points)
Created with Warhammer Age of Sigmar: The App
App: 1.16.2 | Data: 305</t>
  </si>
  <si>
    <t>Epicurean Revellers</t>
  </si>
  <si>
    <t>Shalaxi 1940/2000 pts
Hedonites of Slaanesh
Epicurean Revellers
General's Handbook 2025-26
Drops: 3
Spell Lore - Lore of Extravagance
Manifestation Lore - Aetherwrought Machineries
Battle Tactic Cards: Intercept and Recover, Master The Paths
General's Regiment
Shalaxi Helbane (460)
• General
Blissbarb Archers (150)
Regiment 1
Keeper of Secrets (440)
• Strongest Alone
• Pendant of Slaanesh
Daemonettes (200)
• Reinforced
Fiends (300)
• Reinforced
Regiment 2
Synessa, the Voice of Slaanesh (210)
Dexcessa, the Talon of Slaanesh (180)
Faction Terrain
Fane of Slaanesh
Created with Warhammer Age of Sigmar: The App
App: 1.17.0 | Data: 310</t>
  </si>
  <si>
    <t>BBB Shark boy 2 2000/2000 pts
-----
Grand Alliance Order | Idoneth Deepkin | Ethersea Predators
General's Handbook 2025-26
Drops: 2
Spell Lore - Lore of the Deeps
Manifestation Lore - Aetherwrought Machineries
Battle Tactics Cards: Scouting Force and Wrathful Cycles
-----
General's Regiment
Eidolon of Mathlann, Aspect of the Sea (350)
• General
Akhelian Allopex (160)
• 1 Razorshell Harpoon
Akhelian Allopex (160)
• 1 Razorshell Harpoon
Akhelian Allopex (160)
• 1 Razorshell Harpoon
Akhelian Allopex (160)
• 1 Razorshell Harpoon
---
Regiment 1
Eidolon of Mathlann, Aspect of the Storm (360)
• Ancient Pride
• Armour of the Cythai
Akhelian Allopex (160)
• 1 Razorshell Harpoon
Akhelian Leviadon (490)
-----
Faction Terrain
Gloomtide Shipwreck
-----
Created with Warhammer Age of Sigmar: The App
App: v1.16.2 (1) | Data: v305</t>
  </si>
  <si>
    <t>Tuna-Princess’ Fragile Mental State 2000/2000 pts
-----
Grand Alliance Order | Seraphon | Sunclaw Starhost
General's Handbook 2025-26
Drops: 3
Spell Lore - Lore of Celestial Manipulation (20 Points)
Manifestation Lore - Primal Energy (20 Points)
Battle Tactics Cards: Intercept and Recover and Wrathful Cycles
-----
General's Regiment
Scourge of Ghyran Saurus Oldblood on Carnosaur (340)
• General
• Bloodrage Pendant
• Ancient Defender
• Being of the Stars
Aggradon Lancers (440)
• Reinforced
Raptadon Chargers (140)
Raptadon Chargers (140)
---
Regiment 1
Skink Starseer (170)
Kroxigor Warspawned (440)
• Reinforced
-----
Regiments of Renown
Saviours of Cinderfall (270)
Callis and Toll
Toll's Companions
-----
Faction Terrain
Realmshaper Engine (20)
-----
Created with Warhammer Age of Sigmar: The App
App: v1.16.0 (3) | Data: v301</t>
  </si>
  <si>
    <t>Vizzik Clans 1990/2000 pts
-----
Grand Alliance Chaos | Skaven | Gathering of the Clans
General's Handbook 2025-26
Drops: 4
Spell Lore - Lore of Ruin
Prayer Lore - Noxious Prayers
Manifestation Lore - Manifestations of Doom
Battle Tactics Cards: Intercept and Recover and Scouting Force
-----
General's Regiment
Vizzik Skour, Prophet of the Horned Rat (380)
• General
---
Regiment 1
Krittok Foulblade (160)
Doom-Flayers (220)
• Reinforced
Stormvermin (240)
• Reinforced
---
Regiment 2
Grey Seer (120)
Acolyte Globadiers (180)
• Reinforced
Clanrats (150)
Clanrats (150)
---
Regiment 3
Verminlord Deceiver (390)
• Foulhide
• Scurry Away
-----
Faction Terrain
Gnawhole
-----
Created with Warhammer Age of Sigmar: The App
App: v1.16.2 (1) | Data: v305</t>
  </si>
  <si>
    <t>Scott Volkmer</t>
  </si>
  <si>
    <t>Mon smash 2000/2000 pts
Sylvaneth
Lords of the Clan
General's Handbook 2025-26
Drops: 4
Spell Lore - Lore of the Deepwood
Manifestation Lore - Aetherwrought Machineries
Battle Tactic Cards: Intercept and Recover, Master The Paths
General's Regiment
Alarielle the Everqueen (680)
• General
Tree-Revenants (100)
Treelord (220)
Regiment 1
Belthanos, First Thorn of Kurnoth (350)
Regiment 2
Scourge of Ghyran Drycha Hamadreth (320)
Regiment 3
Spirit of Durthu (330)
• Radiant Spirit
• Glamourweave
Faction Terrain
Awakened Wyldwood
Created with Warhammer Age of Sigmar: The App
App: 1.16.2 | Data: 305</t>
  </si>
  <si>
    <t>BBB - Tanking me Crazy 2000/2000 pts
Ossiarch Bonereapers
Mortisan Council
General's Handbook 2025-26
Drops: 3
Spell Lore - Lore of Ossian Sorcery
Manifestation Lore - Horrors of the Necropolis
Battle Tactic Cards: Wrathful Cycles, Intercept and Recover
General's Regiment
Katakros, Mortarch of the Necropolis (520)
• General
Immortis Guard (360)
• Reinforced
Regiment 1
Mortisan Soulmason (150)
• Helm of Tyranny
• Diversionary Tactics
Necropolis Stalkers (300)
• Reinforced
Regiment 2
Vokmortian, Master of the Bone-tithe (150)
Morghast Archai (520)
• Reinforced
Faction Terrain
Bone-tithe Nexus
Created with Warhammer Age of Sigmar: The App
App: 1.16.2 | Data: 305</t>
  </si>
  <si>
    <t>Harrison Mcmillen</t>
  </si>
  <si>
    <t>Harry's 1930/2000 pts
Stormcast Eternals
Sentinels of the Bleak Citadels
General's Handbook 2025-26
Drops: 2
Spell Lore - Lore of the Storm
Prayer Lore - Prayers of the Stormhosts
Manifestation Lore - Manifestations of the Storm
Battle Tactic Cards: Wrathful Cycles, Master The Paths
General's Regiment
Vandus Hammerhand (170)
• General
Annihilators (280)
• Reinforced
Liberators (200)
• Reinforced
• 2x Grandhammer
Stormdrake Guard (310)
• 1x Drakerider’s Warblade
• 1x Drakerider’s Lance
Stormstrike Chariot (130)
• 1x Tempestuous Spear
Regiment 1
Lord-Vigilant on Gryph-Stalker (150)
• Mirrorshield
• Shock and Awe
Knight-Vexillor (110)
Prosecutors (300)
• Reinforced
Reclusians (280)
• Reinforced
Created with Warhammer Age of Sigmar: The App
App: 1.17.0 | Data: 310</t>
  </si>
  <si>
    <t>C 2000/2000 pts
-----
Grand Alliance Order | Fyreslayers | Scales of Vulcatrix
General's Handbook 2025-26
Drops: 5
Prayer Lore - Vulkyn Gifts
Manifestation Lore - Magmic Invocations
Battle Tactics Cards: Intercept and Recover and Master The Paths
-----
General's Regiment
Auric Runefather on Magmadroth (320)
• General
Scourge of Ghyran Auric Runeson on Magmadroth (310)
• Thickened Scales
• Droth-helm
---
Regiment 1
Auric Runesmiter on Magmadroth (300)
• Ash-beard
---
Regiment 2
Auric Runemaster (180)
Vulkite Berzerkers with Bladed Slingshields (150)
Vulkyn Flameseekers (160)
---
Regiment 3
Scourge of Ghyran Auric Runeson on Magmadroth (310)
-----
Regiments of Renown
Saviours of Cinderfall (270)
Callis and Toll
Toll's Companions
-----
Faction Terrain
Magmic Battleforge
-----
Created with Warhammer Age of Sigmar: The App
App: v1.16.2 (1) | Data: v305</t>
  </si>
  <si>
    <t>Marks Orruks 1990/2000 pts
-----
Orruk Warclans | Ironjawz | Brutefist
General's Handbook 2025-26
Drops: 3
Spell Lore - Lore of the Weird
Prayer Lore - Warbeats
Manifestation Lore - Primal Energy (20 Points)
Battle Tactics Cards: Intercept and Recover and Scouting Force
-----
General's Regiment
Megaboss on Maw-Krusha (340)
• General
• Fast 'Un
• Armour of Gork
Gore-gruntas (360)
• Reinforced
Megaboss (170)
• Hulking Brute
---
Regiment 1
Warchanter (120)
Brutes (400)
• Reinforced
---
Regiment 2
Weirdnob Shaman (120)
Ardboyz (360)
• Reinforced
Weirdbrute Wrekkaz (100)
-----
Created with Warhammer Age of Sigmar: The App
App: v1.17.0 (3) | Data: v310</t>
  </si>
  <si>
    <t>Andy Stewart</t>
  </si>
  <si>
    <t>Big Toes</t>
  </si>
  <si>
    <t>BBB 2000/2000 pts
Sons of Behemat
Big Toes
General's Handbook 2025-26
Drops: 2
Battle Tactic Cards: Restless Energy, Wrathful Cycles
General's Regiment
Warstomper Mega-Gargant (460)
• General
• Grabby
• Extra-calloused Feet
Mancrusher Gargant (130)
Mancrusher Gargant (130)
Mancrusher Mob (390)
Regiment 1
Gatebreaker Mega-Gargant (500)
Mancrusher Gargant (130)
Mancrusher Gargant (130)
Mancrusher Gargant (130)</t>
  </si>
  <si>
    <t>Kelly Hoesing</t>
  </si>
  <si>
    <t>Ironjawz
Ironjawz Brawl
[Wrathful Cycles]
[Master the Paths]
[Lore of the Weird]
[Warbeats]
[Morbid Conjuration (30)]
Gordrakk, the Fist of Gork (360)
- 3 x Gore-gruntas [SoG] (200)
- 3 x Gore-gruntas [SoG] (200)
- 3 x Gore-gruntas [SoG] (200)
Megaboss (170)
[General]
[Mega Bossy]
[Amberbone Whetstone]
- 5 x Brutes (200)
- 5 x Brutes (200)
Warchanter (120)
Warchanter (120)
Weirdnob Shaman (120)
1920/2000pts
5 drops
Generated by Listbot 4.0</t>
  </si>
  <si>
    <t>Billy Ringersten</t>
  </si>
  <si>
    <t>Thunderstrike GT 3!</t>
  </si>
  <si>
    <t>2 list 2000/2000 pts
-----
Grand Alliance Order | Seraphon | Thunderquake Starhost
General's Handbook 2025-26
Drops: 4
Spell Lore - Lore of Primal Jungles
Manifestation Lore - Aetherwrought Machineries
Battle Tactics Cards: Intercept and Recover and Master The Paths
-----
General's Regiment
Scourge of Ghyran Saurus Oldblood on Carnosaur (340)
• General
• Incandescent Rectrices
• Beastmaster
• Ancient Defender
Aggradon Lancers (440)
• Reinforced
Stegadon (180)
• 1 Skystreak Bow
---
Regiment 1
Stegadon Chief (200)
• 1 Skystreak Bow
Bastiladon with Ark of Sotek (230)
---
Regiment 2
Skink Oracle on Troglodon (240)
---
Regiment 3
Skink Starseer (170)
Engine of the Gods (180)
-----
Faction Terrain
Realmshaper Engine (20)
-----
Created with Warhammer Age of Sigmar: The App
App: v1.16.2 (1) | Data: v305</t>
  </si>
  <si>
    <t>Magmadroth Pizza Party! 2000/2000 pts
Fyreslayers
Scales of Vulcatrix
General's Handbook 2025-26
Drops: 5
Prayer Lore - Vulkyn Gifts
Manifestation Lore - Magmic Invocations
Battle Tactic Cards: Intercept and Recover, Restless Energy
General's Regiment
Auric Runefather on Magmadroth (320)
• General
Scourge of Ghyran Auric Runeson on Magmadroth (310)
Regiment 1
Scourge of Ghyran Auric Runeson on Magmadroth (330)
• Ash-beard (He's a priest)
Regiment 2
Scourge of Ghyran Auric Runeson on Magmadroth (310)
• Thickened Scales (-1 Rend)
• Droth-helm (+1H aura for companions)
Regiment 3
Scourge of Ghyran Auric Runeson on Magmadroth (310)
Regiment 4
Auric Runemaster (180)
Hearthguard Berzerker with Berzerker Broadaxes (240)
• Reinforced
Faction Terrain
Magmic Battleforge</t>
  </si>
  <si>
    <t>I got John Blaze shit and they not resp-ecognising, they not sayin' 2000/2000 pts
Slaves to Darkness | Legion of the First Prince
Army of Renown
General's Handbook 2025-26
Drops: 2
Spell Lore - Legion of the First Prince Spell Lore
Manifestation Lore - Primal Energy
Battle Tactic Cards: Intercept and Recover, Master The Paths
General's Regiment
Be'lakor, the Dark Master (460)
• General
Legion of the First Prince Bloodcrushers (160)
Legion of the First Prince Bloodletters (400)
• Reinforced
Legion of the First Prince Bloodletters (400)
• Reinforced
Legion of the First Prince Flamers of Tzeentch (240)
• Reinforced
Regiment 1
Eternus, Blade of the First Prince (200)
Chaos Furies (120)
Regiment 2
Faction Terrain
Nexus Chaotica
Created with Warhammer Age of Sigmar: The App
App: 1.16.2 | Data: 305</t>
  </si>
  <si>
    <t>Cav 2000/2000 pts
-----
Grand Alliance Chaos | Hedonites of Slaanesh | Seeker Cavalcade
General's Handbook 2025-26
Drops: 2
Spell Lore - Lore of Extravagance
Manifestation Lore - Manifestations of Depravity
Battle Tactics Cards: Attuned to Ghyran and Scouting Force
-----
Regiment 1
Glutos Orscollion, Lord of Gluttony (470)
Seekers (140)
Seekers (140)
Seekers (140)
Symbaresh Twinsouls (260)
• Reinforced
---
Regiment 2
Shardspeaker of Slaanesh (130)
• Icon of Infinite Excess
• Celebrity Warlord
Blissbarb Seekers (170)
Blissbarb Seekers (170)
Slickblade Seekers (380)
• Reinforced
-----
Faction Terrain
Fane of Slaanesh
-----
Created with Warhammer Age of Sigmar: The App
App: v1.16.2 (1) | Data: v305</t>
  </si>
  <si>
    <t>Why does it move?
Why is it ethereal?
Why does it have a 5+ Ward?
Why does it work in both turns?
Why does it shut off commands?
Why are there 3?
WHY IS IT FREE!
Nighthaunt
Death Stalkers
[Intercept and Recover]
[Restless Energy]
[Lore of the Underworlds]
[Aetherwrought Machineries]
Kurdoss Valentian, the Craven King [SoG] (190)
- 1 x Black Coach [SoG] (280)
Lord Executioner (170)
[Tombstone of the Penitent]
Cairn Wraith (130)
[Terrifying Entity]
- 20 x Grimghast Reapers (300)
- 20 x Grimghast Reapers (300)
Guardian of Souls (150)
Knight of Shrouds (120)
- 20 x Bladegheist Revenants (360)
Nexus of Grief
2000/2000pts
5 drops
Generated by Listbot 4.0</t>
  </si>
  <si>
    <t>69_uwuKruleDaddyXXX_69 has joined the chat 2000/2000 pts
Orruk Warclans | Kruleboyz
Swamphorde Bullies
General's Handbook 2025-26
Drops: 5
Spell Lore - Lore of the Swamp
Manifestation Lore - Manifestations of Gorkamorka
Battle Tactic Cards: Master The Paths, Restless Energy
General's Regiment
Gobsprakk, the Mouth of Mork (310)
• General
Man-skewer Boltboyz (90)
Marshcrawla Sloggoth (130)
Murknob with Belcha-banna (80)
Regiment 1
Scourge of Ghyran Swampboss Skumdrekk (250)
Gutrippaz (150)
Monsta-killaz (110)
Monsta-killaz (110)
Regiment 2
Breaka-boss on Mirebrute Troggoth (200)
• Mean 'Un
• Mork's Eye Pebble
Gutrippaz (300)
• Reinforced
Regiment 3
Swampcalla Shaman with Pot-grot (110)
Regiment 4
Scourge of Ghyran Killaboss on Great Gnashtoof (160)
• Slippery Skumbag
Faction Terrain
Skaregob Totem
Created with Warhammer Age of Sigmar: The App
App: 1.16.1 | Data: 301</t>
  </si>
  <si>
    <t>Hold up, you aren't playing Bonesplitterz.. 2000/2000 pts
Orruk Warclans | Ironjawz
Brutefist - (3+ two mighty destroyers)
General's Handbook 2025-26
Drops: 5
Battle Tactic Cards: Restless Energy, Wrathful Cycles
General's Regiment
Kragnos, the End of Empires (580) (3d6 charge aura, blows up monsters)
• General
Regiment 1
Megaboss on Maw-Krusha (340) (can 2d6 move on rampage)
• Armour of Gork (6++)
• Mad 'Un (repeat mortals on charge)
• Hulking Brute (impact mortals)
Regiment 2
Megaboss on Maw-Krusha (340)
Regiment 3
Megaboss on Maw-Krusha (340)
Regiments of Renown
Bundo Whalebiter (400) (kick objectives, stuff in bag)
Kraken-eater Mega-Gargant</t>
  </si>
  <si>
    <t>You Can Find Me In Da Club 2000/2000 pts
Sons of Behemat
Manskittle Mob
General's Handbook 2025-26
Drops: 3
Manifestation Lore - Primal Energy
Battle Tactic Cards: Restless Energy, Wrathful Cycles
General's Regiment
King Brodd (540)
• General
Regiment 1
Gatebreaker Mega-Gargant (500)
• Mantle of Tusk and Horns
• Furious Temper
Kraken-eater Mega-Gargant (450)
Regiments of Renown
Braggit's Bottle-Snatchaz (490)
Rabble-Rowza
Gobbapalooza
Squig Herd
Squig Hoppers
Created with Warhammer Age of Sigmar: The App
App: 1.16.2 | Data: 305</t>
  </si>
  <si>
    <t>Skunk idea (Copy) (Copy) 2000/2000 pts
-----
Grand Alliance Order | Seraphon | Shadowstrike Starhost
General's Handbook 2025-26
Drops: 4
Spell Lore - Lore of Celestial Manipulation (20 Points)
Manifestation Lore - Morbid Conjuration (30 Points)
Battle Tactics Cards: Restless Energy and Scouting Force
-----
General's Regiment
Skink Starseer (170)
• General
Kroxigor Warspawned (220)
Raptadon Chargers (280)
• Reinforced
Skinks (80)
Skinks (80)
---
Regiment 1
Skink Starpriest (100)
Skinks (80)
Skinks (80)
Skinks (80)
---
Regiment 2
Skink Starpriest (100)
Hunters of Huanchi with Dartpipes (80)
Skinks (80)
---
Regiment 3
Skink Oracle on Troglodon (240)
• Incandescent Rectrices
• Armour Cruncher
• Being of the Stars
Hunters of Huanchi with Starstone Bolas (100)
Skinks (80)
Skinks (80)
-----
Faction Terrain
Realmshaper Engine (20)
-----
Created with Warhammer Age of Sigmar: The App
App: v1.16.2 (1) | Data: v305</t>
  </si>
  <si>
    <t>Scáthcoven</t>
  </si>
  <si>
    <t>Full Send Summer Featuring Tactical Assault Snakes
2000/2000 pts
Daughters of Khaine
Scáthcoven
General's Handbook 2025-26
Drops: 2
Spell Lore - Lore of Shadows
Manifestation Lore - Manifestations of Khaine
Battle Tactic Cards: Intercept and Recover, Restless Energy
General's Regiment
Morathi-Khaine (760)
• General
Blood Sisters (280)
• Reinforced
Blood Sisters (280)
• Reinforced
Melusai Ironscale (160)
The Shadow Queen (0)
Regiment 1
Bloodwrack Medusa (160)
• Zealous Orator
• Sevenfold Shadow
Blood Stalkers (280)
• Reinforced
Khinerai Lifetakers (80)
Created with Warhammer Age of Sigmar: The App
App: 1.16.2 | Data: 305</t>
  </si>
  <si>
    <t>Tusk Daddy Sugar Chargers-The Cover 2000/2000 pts
-----
Grand Alliance Destruction | Ogor Mawtribes | Beast Handlers
General's Handbook 2025-26
Drops: 5
Spell Lore - Lore of Maw-magic
Prayer Lore - Everwinter Prayers
Manifestation Lore - Aetherwrought Machineries
Battle Tactics Cards: Intercept and Recover and Restless Energy
-----
General's Regiment
Frostlord on Stonehorn (350)
• General
• Mage-swallower
• Elixir of the Frostwyrm
• Touched by the Everwinter
Huskard on Thundertusk (270)
• 1 Chaintrap
---
Regiment 1
Huskard on Stonehorn (300)
• 1 Chaintrap
Mournfang Pack (180)
---
Regiment 2
Huskard on Stonehorn (300)
• 1 Harpoon Launcher
---
Regiment 3
Huskard on Stonehorn (300)
• 1 Chaintrap
---
Regiment 4
Huskard on Stonehorn (300)
• 1 Harpoon Launcher
-----
Faction Terrain
Great Mawpot
-----
Created with Warhammer Age of Sigmar: The App
App: v1.16.0 (3) | Data: v301</t>
  </si>
  <si>
    <t>Thunderstrike! 1990/2000 pts
Orruk Warclans | Kruleboyz
Swamphorde Bullies
General's Handbook 2025-26
Drops: 4
Spell Lore - Lore of the Swamp
Manifestation Lore - Manifestations of Gorkamorka
Battle Tactic Cards: Master The Paths, Wrathful Cycles
General's Regiment
Gobsprakk, the Mouth of Mork (310)
• General
Gutrippaz (300)
• Reinforced
Gutrippaz (300)
• Reinforced
Snatchaboss on Sludgeraker Beast (220)
• Egomaniak
Regiment 1
Breaka-boss on Mirebrute Troggoth (200)
• Mean 'Un
Monsta-killaz (110)
Regiment 2
Scourge of Ghyran Killaboss on Great Gnashtoof (160)
Beast-skewer Killbow (140)
Beast-skewer Killbow (140)
Regiment 3
Swampcalla Shaman with Pot-grot (110)
• Swamp Staff
Faction Terrain
Skaregob Totem
Created with Warhammer Age of Sigmar: The App
App: 1.16.2 | Data: 305</t>
  </si>
  <si>
    <t>Spooky Dookers 2000/2000 pts
-----
Grand Alliance Death | Nighthaunt | Death Stalkers
General's Handbook 2025-26
Drops: 2
Spell Lore - Lore of the Underworlds
Manifestation Lore - Morbid Conjuration (30 Points)
Battle Tactics Cards: Intercept and Recover and Restless Energy
-----
General's Regiment
Reikenor the Grimhailer (240)
• General
Dreadscythe Harridans (340)
• Reinforced
Myrmourn Banshees (240)
• Reinforced
Scourge of Ghyran Black Coach (280)
---
Regiment 1
Guardian of Souls (150)
• Stave of Suffering
• Terrifying Entity
Bladegheist Revenants (360)
• Reinforced
Bladegheist Revenants (360)
• Reinforced
-----
Faction Terrain
Nexus of Grief
-----
Created with Warhammer Age of Sigmar: The App
App: v1.16.2 (1) | Data: v305</t>
  </si>
  <si>
    <t>Riley Pichylk</t>
  </si>
  <si>
    <t>Idoneth Deepkin
Akhelian Beastmasters
[Intercept and Recover]
[Restless Energy]
[Lore of the Deeps]
[Primal Energy (20)]
Eidolon of Mathlann, Aspect of the Sea (350)
- 3 x Akhelian Morrsarr Guard (170)
Eidolon of Mathlann, Aspect of the Storm (320)
[General]
[Armour of the Cythai (20pts)]
[Ancient Pride (20pts)]
- 1 x Akhelian Leviadon (490)
Isharann Tidecaster (150)
- 10 x Namarti Thralls (100)
The Blacktalons (320)
Gloomtide Shipwreck
1960/2000pts
4 drops
Generated by Listbot 4.0</t>
  </si>
  <si>
    <t>But I thought shooting wasnt going to be good anymore? Never leave home without your Longstrikes Rob! #shootingstillOP
1990/2000 pts
Stormcast Eternals
Sentinels of the Bleak Citadels
General's Handbook 2025-26
Drops: 2
Spell Lore - Lore of the Storm
Prayer Lore - Prayers of the Stormhosts
Manifestation Lore - Aetherwrought Machineries
Battle Tactic Cards: Intercept and Recover, Master The Paths
General's Regiment
Ionus Cryptborn, Warden of Lost Souls (400)
• General
Knight-Vexillor (110)
• Intense Piety
Prosecutors (300)
• Reinforced
Reclusians (280)
• Reinforced
Vanguard-Raptors with Longstrike Crossbows (400)
• Reinforced
Regiment 1
Knight-Arcanum (120)
• Beacon of Azyr
Vanquishers (220)
• Reinforced
Vigilors (140)
Faction Terrain
Stormreach Portal (20 Points)</t>
  </si>
  <si>
    <t>Fee-fi-fo-fum 2000/2000 pts
-----
Grand Alliance Destruction | Sons of Behemat | Breaker Tribe
General's Handbook 2025-26
Drops: 3
Battle Tactics Cards: Intercept and Recover and Restless Energy
-----
General's Regiment
King Brodd (540)
• General
Warstomper Mega-Gargant (460)
• Monstrously Tough
• Extra-calloused Feet
---
Regiment 1
Kragnos, the End of Empires (580)
-----
Regiments of Renown
Da Hurtlin' Hogz (420)
Tuskboss on Maw-grunta
Maw-grunta Gougers
-----
Created with Warhammer Age of Sigmar: The App
App: v1.16.2 (1) | Data: v305</t>
  </si>
  <si>
    <t>Itza good time to be a Saurus 1990/2000 pts
Seraphon
Sunclaw Starhost
General's Handbook 2025-26
Drops: 2
Battle Tactic Cards: Master The Paths, Intercept and Recover
General's Regiment
Saurus Astrolith Bearer (130)
• General
Saurus Warriors (160)
Saurus Warriors (160)
Saurus Warriors (160)
Saurus Warriors (160)
Regiment 1
Scourge of Ghyran Saurus Oldblood on Carnosaur (340)
• Incandescent Rectrices
• Ancient Defender
• Being of the Stars
Aggradon Lancers (440)
• Reinforced
Aggradon Lancers (440)
• Reinforced
Created with Warhammer Age of Sigmar: The App
App: 1.16.2 | Data: 305</t>
  </si>
  <si>
    <t>Tstriker 2000/2000 pts
Sylvaneth
Wargrove of the Burgeoning
General's Handbook 2025-26
Drops: 4
Spell Lore - Lore of the Deepwood
Manifestation Lore - Manifestations of the Deepwood
Battle Tactic Cards: Scouting Force, Master The Paths
General's Regiment
Scourge of Ghyran Drycha Hamadreth (320)
• General
Gossamid Archers (120)
Scourge of Ghyran Revenant Seekers (460)
• Reinforced
Regiment 1
Branchwych (110)
Dryads (200)
• Reinforced
Spite-Revenants (160)
• Reinforced
Tree-Revenants (100)
Regiment 2
Warsong Revenant (200)
Regiment 3
Spirit of Durthu (330)
• Warsinger
• Glamourweave
Faction Terrain
Awakened Wyldwood
Created with Warhammer Age of Sigmar: The App
App: 1.16.2 | Data: 305</t>
  </si>
  <si>
    <t>Slaves to Bowling 2000/2000 pts
-----
Grand Alliance Chaos | Slaves to Darkness | Champions of Chaos
General's Handbook 2025-26
Drops: 5
Spell Lore - Lore of the Damned
Manifestation Lore - Manifestations of Malevolence
Battle Tactics Cards: Intercept and Recover and Wrathful Cycles
-----
General's Regiment
Daemon Prince (260)
• General
• Pledged to Khorne
• Wings
Centaurion Marshal (130)
Chaos Chosen (560)
• Reinforced
• The Banner of Rage
---
Regiment 1
Darkoath Chieftain on Warsteed (110)
• Favoured of the Pantheon
Darkoath Chieftain (80)
• Head of the Unworthy
Darkoath Fellriders (150)
• 1 Marauder Javelin
Darkoath Fellriders (150)
• 1 Marauder Javelin
---
Regiment 2
Chaos Sorcerer Lord (120)
Ogroid Myrmidon (120)
---
Regiment 3
Chaos Lord (100)
Exalted Hero of Chaos (80)
---
Regiment 4
Chaos Lord on Daemonic Mount (140)
-----
Faction Terrain
Nexus Chaotica
-----
Created with Warhammer Age of Sigmar: The App
App: v1.16.2 (1) | Data: v305</t>
  </si>
  <si>
    <t>Skaven monsters 1980/2000 pts
-----
Grand Alliance Chaos | Skaven | Fleshmeld Menagerie
General's Handbook 2025-26
Drops: 2
Spell Lore - Lore of Ruin
Manifestation Lore - Primal Energy (20 Points)
Battle Tactics Cards: Intercept and Recover and Master The Paths
-----
General's Regiment
Thanquol on Boneripper (360)
• General
Hell Pit Abomination (200)
Rat Ogors (280)
• Reinforced
Rat Ogors (280)
• Reinforced
Scourge of Ghyran Brood Terror (240)
---
Regiment 1
Master Moulder (80)
• Foulhide
• Fleshmeddler
Rat Ogors (140)
Rat Ogors (140)
Scourge of Ghyran Brood Terror (240)
-----
Faction Terrain
Gnawhole
-----
Created with Warhammer Age of Sigmar: The App
App: v1.16.2 (1) | Data: v305</t>
  </si>
  <si>
    <t>Pretenders</t>
  </si>
  <si>
    <t>The hunt for yummy mummys! 1960/2000 pts
Hedonites of Slaanesh
Pretenders
General's Handbook 2025-26
Drops: 4
Manifestation Lore - Manifestations of Depravity
Battle Tactic Cards: Scouting Force, Intercept and Recover
General's Regiment
Glutos Orscollion, Lord of Gluttony (470)
• General
Fiends (300)
• Reinforced
Regiment 1
Sigvald, Prince of Slaanesh (200)
Blissbarb Seekers (170)
Symbaresh Twinsouls (260)
• Reinforced
Regiment 2
Shardspeaker of Slaanesh (130)
• Master of Temptation
Blissbarb Archers (150)
Faction Terrain
Fane of Slaanesh
Regiments of Renown
Godmarked Ascendant (280)
Daemon Prince
• Pendant of Slaanesh
• 1x Trophy Rack
Created with Warhammer Age of Sigmar: The App
App: 1.16.2 | Data: 305</t>
  </si>
  <si>
    <t>Armour Daddy Nightly Special 1990/2000 pts
-----
Grand Alliance Order | Stormcast Eternals | Vanguard Wing
General's Handbook 2025-26
Drops: 2
Spell Lore - Lore of the Storm
Prayer Lore - Prayers of the Stormhosts
Manifestation Lore - Manifestations of the Storm
Battle Tactics Cards: Intercept and Recover and Master The Paths
-----
General's Regiment
Karazai the Scarred (480)
• General
Vanguard-Palladors with Shock Handaxes (500)
• Reinforced
Vanguard-Raptors with Longstrike Crossbows (400)
• Reinforced
---
Regiment 1
Lord-Veritant (110)
• Beacon of Azyr
• Legendary Tenacity
Praetors (150)
Stormcoven (210)
Vigilors (140)
-----
Created with Warhammer Age of Sigmar: The App
App: v1.16.2 (1) | Data: v305</t>
  </si>
  <si>
    <t>Beast Claw 2025 2000/2000 pts
-----
Grand Alliance Destruction | Ogor Mawtribes | Beast Handlers
General's Handbook 2025-26
Drops: 2
Prayer Lore - Everwinter Prayers
Battle Tactics Cards: Intercept and Recover and Restless Energy
-----
General's Regiment
Frostlord on Stonehorn (330)
• General
• Mage-swallower
• Gruesome Trophies
• Great Gutlord
Huskard on Stonehorn (300)
• 1 Chaintrap
Mournfang Pack (360)
• Reinforced
Stonehorn Beastriders (280)
• 1 Chaintrap
Thundertusk Beastriders (220)
• 1 Blood Vulture
---
Regiment 1
Huskard on Thundertusk (270)
• 1 Blood Vulture
Frost Sabres (70)
Frost Sabres (70)
Icefall Yhetees (100)
-----
Faction Terrain
Mawpit
-----
Created with Warhammer Age of Sigmar: The App
App: v1.16.2 (1) | Data: v305</t>
  </si>
  <si>
    <t>Big Dumb Dinos 2000/2000 pts
Seraphon
Thunderquake Starhost
General's Handbook 2025-26
Drops: 2
Spell Lore - Lore of Celestial Manipulation
Manifestation Lore - Primal Energy
Battle Tactic Cards: Intercept and Recover, Restless Energy
General's Regiment
Scourge of Ghyran Saurus Oldblood on Carnosaur (340)
• General
• Incandescent Rectrices
• Ancient Defender
• Being of the Stars
Aggradon Lancers (440)
• Reinforced
Bastiladon with Solar Engine (240)
Stegadon (180)
• 1x Skystreak Bow
Stegadon (180)
• 1x Sunfire Throwers
Regiment 1
Skink Oracle on Troglodon (240)
Bastiladon with Solar Engine (240)
Hunters of Huanchi with Dartpipes (80)
Faction Terrain
Realmshaper Engine (20 Points)
Created with Warhammer Age of Sigmar: The App
App: 1.16.2 | Data: 305</t>
  </si>
  <si>
    <t>Ride the Lightning 2.0 1980/2000 pts
-----
Stormcast Eternals | Ruination Brotherhood
General's Handbook 2025-26
Drops: 3
Prayer Lore - Ruination Brotherhood Prayer Lore
Battle Tactics Cards: Intercept and Recover and Restless Energy
-----
General's Regiment
Scourge of Ghyran Iridan the Witness (320)
• General
Reclusians (280)
• Reinforced
Reclusians (280)
• Reinforced
---
Regiment 1
Ionus Cryptborn, Warden of Lost Souls (400)
Knight-Azyros (130)
• Hallowed Scrolls
• Corven Lord
Prosecutors (300)
• Reinforced
---
Regiment 2
Lord-Veritant (110)
Vigilors (140)
-----
Faction Terrain
Stormreach Portal (20)
-----
Created with Warhammer Age of Sigmar: The App
App: v1.16.2 (1) | Data: v305</t>
  </si>
  <si>
    <t>Fangs for the Memories 1960/2000 pts
Soulblight Gravelords
Bacchanal of Blood
General's Handbook 2025-26
Drops: 2
Spell Lore - Lore of Undeath
Manifestation Lore - Twilit Sorceries
Battle Tactic Cards: Restless Energy, Wrathful Cycles
General's Regiment
Mannfred von Carstein, Mortarch of Night (430)
• General
Barrow Knights (420)
• Reinforced
Barrow Knights (210)
Wight Lord on Skeletal Steed (140)
• Lash of the Sire
• Amulet of Graves
Regiment 1
Scourge of Ghyran Sekhar, Fang of Nulahmia (220)
Barrow Guard (320)
• Reinforced
Blood Knights (220)
Created with Warhammer Age of Sigmar: The App
App: 1.16.2 | Data: 305</t>
  </si>
  <si>
    <t>Cosmos for everyone!!! 2000/2000 pts
-----
Grand Alliance Order | Cities of Sigmar | Dawnbringer Crusade
General's Handbook 2025-26
Drops: 5
Spell Lore - Spells of the Collegiate Arcane
Prayer Lore - Scriptures of Sigmar
Manifestation Lore - Aetherwrought Machineries
Battle Tactics Cards: Intercept and Recover and Master The Paths
-----
General's Regiment
Scourge of Ghyran Pontifex Zenestra, Matriarch of the Great Wheel (250)
• General
Freeguild Command Corps (140)
---
Regiment 1
Freeguild Cavalier-Marshal (110)
• Cosmopolitan Leader
Freeguild Cavaliers (300)
• Reinforced
Freeguild Cavaliers (300)
• Reinforced
---
Regiment 2
Freeguild Marshal and Relic Envoy (90)
• 1 Duelling Pistols and Silvered Shortsword
• Brazier of Holy Flame
Freeguild Command Corps (140)
Fusil-Major on Ogor Warhulk (140)
Ironweld Great Cannon (100)
---
Regiment 3
Battlemage on Celestial Hurricanum (220)
---
Regiment 4
Callis and Toll (210)
Toll's Companions
-----
Created with Warhammer Age of Sigmar: The App
App: v1.16.2 (1) | Data: v305</t>
  </si>
  <si>
    <t>We Ride to Ruin 1990/2000 pts
Soulblight Gravelords
Bacchanal of Blood
General's Handbook 2025-26
Drops: 2
Spell Lore - Lore of Undeath
Manifestation Lore - Manifestations of the Grave
Battle Tactic Cards: Intercept and Recover, Restless Energy
General's Regiment
Prince Vhordrai (490)
• General
Blood Knights (440)
• Reinforced
Dire Wolves (150)
Regiment 1
Vengorian Lord (220)
• Unhinged Rampager
Barrow Knights (420)
• Reinforced
Dire Wolves (150)
Wight Lord on Skeletal Steed (120)
• Amulet of Graves
Faction Terrain
Cursed Sepulchre
Created with Warhammer Age of Sigmar: The App
App: 1.16.2 | Data: 305</t>
  </si>
  <si>
    <t>Here to blow your mind!
https://m.youtube.com/clip/UgkxPJBTsq1IhMkHHvdUWCOXKdau_Wm4ASEW?si=N6Xi9RZ_zKo4dyP9
2000/2000 pts
Daughters of Khaine
Arena Veterans
General's Handbook 2025-26
Drops: 3
Spell Lore - Lore of Shadows
Prayer Lore - Bloodshadow Rites
Manifestation Lore - Manifestations of Khaine
Battle Tactic Cards: Scouting Force, Wrathful Cycles
General's Regiment
Scourge of Ghyran Krethusa the Croneseer (240)
• General
Khainite Shadowstalkers (110)
Khainite Shadowstalkers (110)
Khainite Shadowstalkers (110)
Regiment 1
Scourge of Ghyran Bloodwrack Shrine (230)
Witch Aelves with Paired Sciansá (220)
• Reinforced
Witch Aelves with Paired Sciansá (220)
• Reinforced
Regiment 2
Slaughter Queen on Cauldron of Blood (320)
• Zealous Orator
• Khainite Pendant
Sisters of Slaughter with Bladed Bucklers (220)
• Reinforced
Sisters of Slaughter with Bladed Bucklers (220)
• Reinforced
Created with Warhammer Age of Sigmar: The App
App: 1.16.2 | Data: 305</t>
  </si>
  <si>
    <t>It’s Tzeentching time???…… Nope don’t like this, gonna go real bad. 1990/2000 pts
-----
Grand Alliance Chaos | Disciples of Tzeentch | Masters of Fate
General's Handbook 2025-26
Drops: 3
Spell Lore - Lore of Change (30 Points)
Manifestation Lore - Manifestations of Tzeentch
Battle Tactics Cards: Intercept and Recover and Restless Energy
-----
General's Regiment
Kairos Fateweaver (440)
• General
Chaos Spawn of Tzeentch (60)
Scourge of Ghyran Kairic Acolytes (200)
• Reinforced
Tzaangor Skyfires (180)
---
Regiment 1
Changecaster, Herald of Tzeentch (120)
• Nexus of Fate
Screamers of Tzeentch (80)
---
Regiment 2
Tzaangor Shaman (150)
Scourge of Ghyran Ogroid Thaumaturge (130)
• Wyrdflame Blade
Tzaangors (300)
• Reinforced
• 8 Savage Greatblade
Tzaangors (300)
• Reinforced
• 8 Savage Greatblade
-----
Created with Warhammer Age of Sigmar: The App
App: v1.16.2 (1) | Data: v305</t>
  </si>
  <si>
    <t>Chaos Dwarves 2000/2000 pts
Kharadron Overlords
Aether-runners
General's Handbook 2025-26
Drops: 2
Battle Tactic Cards: Intercept and Recover, Master The Paths
General's Regiment
Brokk Grungsson, Lord-Magnate of Barak-Nar (260)
• General
Aetheric Navigator (130)
• Voidstone Orb
Arkanaut Company (90)
Arkanaut Frigate (300)
• Zonbarcorp 'Dealbreaker' Battle Ram
• 1x Heavy Skyhook
Skywardens (240)
• Reinforced
Regiment 1
Arkanaut Admiral (150)
• Cunning Fleetmaster
Arkanaut Ironclad (460)
• 1x Great Skyhook
Endrinmaster with Endrinharness (110)
Grundstok Thunderers (260)
• Reinforced
• 4x Grundstok Mortar or Aethercannon
• 4x Aetheric Fumigator or Decksweeper
Created with Warhammer Age of Sigmar: The App
App: 1.16.2 | Data: 305</t>
  </si>
  <si>
    <t>Flying murder monkey squad 2000/2000 pts
-----
Grand Alliance Chaos | Blades of Khorne | Murder Host
General's Handbook 2025-26
Drops: 4
Prayer Lore - Blood Blesssings of Khorne
Battle Tactics Cards: Intercept and Recover and Restless Energy
-----
General's Regiment
Skarbrand (470)
• General
Flesh Hounds (110)
Flesh Hounds (110)
---
Regiment 1
Bloodthirster of Insensate Rage (460)
• Ar'gath, The King of Blades
---
Regiment 2
Bloodthirster of Unfettered Fury (450)
---
Regiment 3
Wrath of Khorne Bloodthirster (400)
• Firebrand
-----
Created with Warhammer Age of Sigmar: The App
App: v1.16.2 (1) | Data: v305</t>
  </si>
  <si>
    <t>Timothy Schwigert</t>
  </si>
  <si>
    <t>Bleeding Shadows 2000/2000 pts
Daughters of Khaine
Shadow Patrol
General's Handbook 2025-26
Drops: 3
Spell Lore - Lore of Shadows
Prayer Lore - Bloodshadow Rites
Manifestation Lore - Manifestations of Khaine
Battle Tactic Cards: Restless Energy, Intercept and Recover
General's Regiment
Scourge of Ghyran Bloodwrack Shrine (230)
• General
• Sevenfold Shadow
• Bathed in Blood
Blood Sisters (280)
• Reinforced
Khinerai Heartrenders (100)
Sisters of Slaughter with Bladed Bucklers (220)
• Reinforced
Regiment 1
Bloodwrack Medusa (160)
Blood Sisters (280)
• Reinforced
Blood Stalkers (280)
• Reinforced
Khinerai Heartrenders (100)
Regiment 2
Slaughter Queen (130)
Witch Aelves with Paired Sciansá (220)
• Reinforced
Created with Warhammer Age of Sigmar: The App
App: 1.16.2 | Data: 305</t>
  </si>
  <si>
    <t>Skryre 1990/2000 pts
-----
Grand Alliance Chaos | Skaven | Warpcog Convocation
General's Handbook 2025-26
Auxiliaries: 1
Drops: 4
Spell Lore - Lore of Ruin
Prayer Lore - Noxious Prayers
Manifestation Lore - Manifestations of Doom
Battle Tactics Cards: Attuned to Ghyran and Intercept and Recover
-----
General’s Regiment
Arch-Warlock (170)
• General
Acolyte Globadiers (90)
Stormfiends (250)
• 1 Ratling Cannons and Clubbing Blows
• 1 Shock Gauntlets
• 1 Clubbing Blows and Warpfire Projectors
Warp Lightning Cannon (120)
Warpvolt Scourgers (180)
---
Regiment 1
Grey Seer (120)
Clanrats (150)
Clawlord on Gnaw-beast (110)
• Warpstone Charm
• Short-tempered
Rat Ogors (140)
---
Regiment 2
Grey Seer (120)
Clanrats (150)
Ratling Warpblaster (140)
Warplock Jezzails (140)
-----
Auxiliary Units
Warlock Engineer (110)
-----
Faction Terrain
Gnawhole
-----
Created with Warhammer Age of Sigmar: The App
App: v1.16.2 (1) | Data: v305</t>
  </si>
  <si>
    <t>Age of Sigmar Grimnir's Revenge GT 2025</t>
  </si>
  <si>
    <t>New GHB test (morg/horror) 2000/2000 pts
-----
Grand Alliance Death | Flesh-eater Courts | Lords of the Manor
General's Handbook 2025-26
Drops: 4
Spell Lore - Lore of Madness
Prayer Lore - Rites of Delusion
Manifestation Lore - Manifested Insanity
Intercept and Recover , Restless Energy
-----
General's Regiment
Ushoran, Mortarch of Delusion (460)
• General
Crypt Haunter Courtier (120)
Crypt Horrors (280)
• Reinforced
---
Regiment 1
Abhorrant Cardinal (130)
---
Regiment 2
Varghulf Courtier (140)
• Stronger In Madness
Morbheg Knights (360)
• Reinforced
Morbheg Knights (360)
• Reinforced
---
Regiment 3
Marrowscroll Herald (150)
• Charnel Vestments
-----
Faction Terrain
Charnel Throne
-----
Created with Warhammer Age of Sigmar: The App
App: v1.16.2 (1) | Data: v305</t>
  </si>
  <si>
    <t>Hi im preston and i cheat literally every phase
2000/2000 pts
Cities of Sigmar
Collegiate Arcane Expedition
General's Handbook 2025-26
Drops: 4
Spell Lore - Spells of the Collegiate Arcane
Prayer Lore - Scriptures of Sigmar
Manifestation Lore - Twilit Sorceries
Battle Tactic Cards: Wrathful Cycles, Intercept and Recover
General's Regiment
SOG Pontifex Zenestra, Matriarch of the Great Wheel (250)
• General
Scourge of Ghyran Freeguild Cavaliers (320)
• Reinforced
Scourge of Ghyran Freeguild Cavaliers (320)
• Reinforced
Regiment 1
Battlemage on Celestial Hurricanum (220)
Regiment 2
Warden King (120)
Hammerers (340)
• Reinforced
Regiment 3
Freeguild Cavalier-Marshal (110)
•Sacred Tome
•Draw Steel!
Celestial Hurricanum (160)
Celestial Hurricanum (160)
Created with Warhammer Age of Sigmar: The App
App: 1.16.2 | Data: 305</t>
  </si>
  <si>
    <t>Khorne hear me out 2000/2000 pts
Blades of Khorne
Bloodbound Warhorde
General's Handbook 2025-26
Auxiliary Units: 11
Drops: 16
Prayer Lore - Gifts of the Blood God
Manifestation Lore - Judgements of Khorne
Battle Tactic Cards: Intercept and Recover, Attuned to Ghyran
General's Regiment
Mighty Lord of Khorne (130)
• General
- Favoured of Khorne
- Ar'Gath King of Blades
Regiment 1
Realmgore Ritualist (130)
Regiment 2
Skarr Bloodwrath (140)
Wrathmongers (130)
Wrathmongers (130)
Regiment 3
Skullgrinder (110)
Regiment 4
Bloodsecrator (130)
Auxiliary Units
Exalted Deathbringer (100)
Exalted Deathbringer (100)
Exalted Deathbringer (100)
Exalted Deathbringer (100)
Exalted Deathbringer (100)
Exalted Deathbringer (100)
Exalted Deathbringer (100)
Exalted Deathbringer (100)
Exalted Deathbringer (100)
Exalted Deathbringer (100)
Exalted Deathbringer (100)
Faction Terrain
Skull Altar
Created with Warhammer Age of Sigmar: The App
App: 1.16.2 | Data: 305</t>
  </si>
  <si>
    <t>Nurgle 20BK, Flies, Demon Prince 1990/2000 pts
-----
Grand Alliance Chaos | Maggotkin of Nurgle | Affliction Cyst
General's Handbook 2025-26
Drops: 2
Spell Lore - Lore of Malignance
Manifestation Lore - Aetherwrought Machineries
Battle Tactics Cards: Restless Energy and Wrathful Cycles
-----
General's Regiment
Scourge of Ghyran Rotigus (430)
• General
Pusgoyle Blightlords (440)
• Reinforced
Putrid Blightkings (380)
• Reinforced
Putrid Blightkings (380)
• Reinforced
Sloppity Bilepiper, Herald of Nurgle (100)
-----
Regiments of Renown
Godmarked Ascendant (260)
Daemon Prince
• Wings
• Corpulent Avalanche
• Rustfang
-----
Faction Terrain
Feculent Gnarlmaw</t>
  </si>
  <si>
    <t>The Green Knight 2000/2000 pts
Lumineth Realm-lords
Alarith Temple
General's Handbook 2025-26
Drops: 5
Spell Lore - Lore of Hysh
Manifestation Lore - Manifestations of Hysh
Battle Tactic Cards: Master The Paths, Intercept and Recover
General's Regiment
Avalenor, The Stoneheart King (410)
• General
Alarith Stoneguard (120)
Alarith Stoneguard (120)
Regiment 1
Scinari Enlightener (200)
• Silver Wand
• Flawless Commander
Regiment 2
Ellania and Ellathor, Eclipsian Warsages (280)
Alarith Stoneguard (120)
Alarith Stoneguard (120)
Scourge of Ghyran The Light of Eltharion (250)
Regiment 3
Scinari Cathallar (90)
Faction Terrain
Shrine Luminor (20 Points)
Regiments of Renown
Saviours of Cinderfall (270)
Callis and Toll
Toll's Companions
Created with Warhammer Age of Sigmar: The App
App: 1.16.2 | Data: 305</t>
  </si>
  <si>
    <t>Chariots of Fire 1990/2000 pts
-----
Grand Alliance Chaos | Disciples of Tzeentch | Wyrdflame Host
General's Handbook 2025-26
Drops: 5
Spell Lore - Lore of Change (30 Points)
Manifestation Lore - Manifestations of Tzeentch
Battle Tactics Cards: Restless Energy and Attuned to Ghyran
-----
General's Regiment
Lord of Change (420)
• General
• 1 Rod of Sorcery
• Illusionist
• Nine-eyed Tome
Blue Horrors and Brimstone Horrors (300)
• Reinforced
Pink Horrors (170)
Pink Horrors (170)
---
Regiment 1
Changecaster, Herald of Tzeentch (120)
Flamers of Tzeentch (130)
Flamers of Tzeentch (130)
---
Regiment 2
Fateskimmer, Herald of Tzeentch on Burning Chariot (120)
---
Regiment 3
Fateskimmer, Herald of Tzeentch on Burning Chariot (120)
---
Regiment 4
Fateskimmer, Herald of Tzeentch on Burning Chariot (120)
Screamers of Tzeentch (80)
Screamers of Tzeentch (80)
-----
Created with Warhammer Age of Sigmar: The App
App: v1.16.2 (1) | Data: v305</t>
  </si>
  <si>
    <t>2k 2000/2000 pts
Nighthaunt
Vanishing Phantasms
General's Handbook 2025-26
Drops: 2
Spell Lore - Lore of the Underworlds
Manifestation Lore - Morbid Conjuration
Battle Tactic Cards: Restless Energy, Intercept and Recover
General's Regiment
Lady Olynder, Mortarch of Grief (300)
• General
Bladegheist Revenants (360)
• Reinforced
Craventhrone Guard (100)
Hexwraiths (200)
Spirit Torment (150)
• Lightshard of the Harvest Moon
Regiment 1
Krulghast Cruciator (160)
• Ruler of the Spectral Hosts
Bladegheist Revenants (360)
• Reinforced
Dreadscythe Harridans (170)
Dreadscythe Harridans (170)
Faction Terrain
Nexus of Grief
Created with Warhammer Age of Sigmar: The App
App: 1.16.2 | Data: 305</t>
  </si>
  <si>
    <t>Nurgle Lads and their Tree friend
Maggotkin of Nurgle
Tallyband of Nurgle
[Restless Energy]
[Master the Paths]
[Lore of Malignance]
[Primal Energy (20)]
Rotigus [SoG] (430)
[General]
- 10 x Putrid Blightkings (380)
- 1 x Beasts of Nurgle (130)
Orghotts Daemonspew (280)
Lord of Afflictions (180)
[Rustfang]
[Corpulent Avalanche]
- 1 x Pusgoyle Blightlords (1 model) (130)
One-eye Grunnock (410)
Feculent Gnarlmaw
1960/2000pts
4 drops</t>
  </si>
  <si>
    <t>Da Brutes 2000/2000 pts
-----
Orruk Warclans | Ironjawz | Ironjawz Brawl
General's Handbook 2025-26
Drops: 3
Spell Lore - Lore of the Weird
Prayer Lore - Warbeats
Manifestation Lore - Manifestations of Gorkamorka
Battle Tactics Cards: Master The Paths and Scouting Force
-----
General's Regiment
Warchanter (120)
• General
• Amberbone Whetstone
• Hulking Brute
Brutes (400)
• Reinforced
Brutes (400)
• Reinforced
Brutes (400)
• Reinforced
---
Regiment 1
Weirdnob Shaman (120)
Weirdbrute Wrekkaz (200)
• Reinforced
---
Regiment 2
Weirdnob Shaman (120)
Brute Ragerz (240)
• Reinforced
-----
Faction Terrain
Bossrokk Tower
-----
Created with Warhammer Age of Sigmar: The App
App: v1.16.2 (1) | Data: v305</t>
  </si>
  <si>
    <t>Primal Procession 2000/2000 pts
Seraphon
Sunclaw Starhost
General's Handbook 2025-26
Drops: 2
Spell Lore - Lore of Primal Jungles
Manifestation Lore - Primal Energy
Battle Tactic Cards: Intercept and Recover, Master The Paths
General's Regiment
Lord Kroak (450)
• General
Hunters of Huanchi with Dartpipes (80)
Kroxigor (420)
• Reinforced
• 2x Moonstone Hammer
Regiment 1
Scourge of Ghyran Saurus Oldblood on Carnosaur (340)
• Incandescent Rectrices
• Beastmaster
• Armour Cruncher
Aggradon Lancers (440)
• Reinforced
Bastiladon with Ark of Sotek (230)
Faction Terrain
Realmshaper Engine (20 Points)
Created with Warhammer Age of Sigmar: The App
App: 1.16.2 | Data: 305</t>
  </si>
  <si>
    <t>I Need A Hero! 2000/2000 pts
-----
Grand Alliance Chaos | Slaves to Darkness | Champions of Chaos
General's Handbook 2025-26
Auxiliaries: 14
Drops: 19
Spell Lore - Lore of the Damned
Manifestation Lore - Aetherwrought Machineries
Battle Tactics Cards: Attuned to Ghyran and Wrathful Cycles
-----
General's Regiment
Chaos Sorcerer Lord (120)
• General
Mindstealer Sphiranx (160)
---
Regiment 1
Ogroid Myrmidon (120)
---
Regiment 2
Ogroid Myrmidon (120)
---
Regiment 3
Ogroid Myrmidon (120)
---
Regiment 4
Ogroid Myrmidon (120)
-----
Auxiliary Units
Exalted Hero of Chaos (80)
• Head of the Unworthy
Exalted Hero of Chaos (80)
• Favoured of the Pantheon
Exalted Hero of Chaos (80)
Exalted Hero of Chaos (80)
Exalted Hero of Chaos (80)
Exalted Hero of Chaos (80)
Exalted Hero of Chaos (80)
Exalted Hero of Chaos (80)
Exalted Hero of Chaos (80)
Exalted Hero of Chaos (80)
Exalted Hero of Chaos (80)
Ogroid Myrmidon (120)
Ogroid Myrmidon (120)
Ogroid Myrmidon (120)
-----
Faction Terrain
Nexus Chaotica
-----
Created with Warhammer Age of Sigmar: The App
App: v1.16.2 (1) | Data: v305</t>
  </si>
  <si>
    <t>I just copied someone's list. 1990/2000 pts
Lumineth Realm-lords
Scinari Council
General's Handbook 2025-26
Drops: 5
Spell Lore - Lore of Prismatic Resonance
Manifestation Lore - Forbidden Power
Battle Tactic Cards: Wrathful Cycles, Intercept and Recover
General's Regiment
Ellania and Ellathor, Eclipsian Warsages (280)
• General
Vanari Auralan Sentinels (300)
• Reinforced
Vanari Bladelords (280)
• Reinforced
Regiment 1
Scinari Enlightener (200)
• Silver Wand
• Flawless Commander
Regiment 2
Scinari Cathallar (90)
Vanari Bladelords (280)
• Reinforced
Regiment 3
Scourge of Ghyran The Light of Eltharion (250)
Faction Terrain
Shrine Luminor (20 Points)
Regiments of Renown
Saviours of Cinderfall (270)
Callis and Toll
Toll's Companions
Created with Warhammer Age of Sigmar: The App
App: 1.17.0 | Data: 310</t>
  </si>
  <si>
    <t>New nurgle 2000/2000 pts
Maggotkin of Nurgle
Affliction Cyst
General's Handbook 2025-26
Drops: 5
Spell Lore - Lore of Malignance
Manifestation Lore - Aetherwrought Machineries
Battle Tactic Cards: Master The Paths, Attuned to Ghyran
General's Regiment
Scourge of Ghyran Rotigus (430)
• General
Sloppity Bilepiper, Herald of Nurgle (100)
Regiment 1
Orghotts Daemonspew (280)
Plaguebearers (280)
• Reinforced
Regiment 2
Lord of Afflictions (180)
• Rustfang
• Living Plague
Regiment 3
Bloab Rotspawned (300)
Putrid Blightkings (190)
Regiment 4
Poxbringer, Herald of Nurgle (100)
Plaguebearers (140)
Faction Terrain
Feculent Gnarlmaw
Created with Warhammer Age of Sigmar: The App
App: 1.17.0 | Data: 310</t>
  </si>
  <si>
    <t>Brawl 1990/2000 pts
Orruk Warclans | Ironjawz
Brutefist
General's Handbook 2025-26
Drops: 3
Spell Lore - Lore of the Weird
Prayer Lore - Warbeats
Manifestation Lore - Manifestations of Gorkamorka
Battle Tactic Cards: Master The Paths, Intercept and Recover
General's Regiment
Weirdnob Shaman (120)
• General
Brute Ragerz (240)
• Reinforced
Brutes (400)
• Reinforced
Scourge of Ghyran Weirdbrute Wrekkaz (220)
• Reinforced
Regiment 1
Tuskboss on Maw-grunta (240)
• Mega Bossy
• Trophy Skulls
Maw-grunta with Hakkin' Krew (250)
• Fast 'Un
Ardboyz
Reinforced
Regiment 2
Warchanter (120)
Faction Terrain
Bossrokk Tower
Created with Warhammer Age of Sigmar: The App
App: 1.16.2 | Data: 305</t>
  </si>
  <si>
    <t>The power of friendship 2000/2000 pts
Blades of Khorne
Khornate Legion
General's Handbook 2025-26
Drops: 5
Prayer Lore - Blood Blesssings of Khorne
Manifestation Lore - Judgements of Khorne
General's Regiment
Bloodmaster, Herald of Khorne (120)
• General
Bloodletters (400)
• Reinforced
Regiment 1
Bloodstoker (100)
Skullreapers (460)
• Reinforced
Regiment 2
Bloodthirster of Unfettered Fury (450)
• Relentless Hunger
• Ar'gath, The King of Blades
Regiment 3
Slaughterpriest (160)
Bloodreavers (90)
Bloodreavers (90)
Regiment 4
Realmgore Ritualist (130)
Faction Terrain
Skull Altar
Created with Warhammer Age of Sigmar: The App
App: 1.16.2 | Data: 305</t>
  </si>
  <si>
    <t>OBR (2000 points) - ✦ General's Handbook 2025-26
Ossiarch Bonereapers
Mortisan Council
Auxiliaries: 0
Drops: 3
Battle Tactic Cards - Restless Energy, Intercept and Recover
Manifestation Lore - Horrors of the Necropolis
Spell Lore - Lore of Ossian Sorcery
General's Regiment
Katakros, Mortarch of the Necropolis (520)
• General
Kavalos Deathriders (200)
• 1x Champion
• 1x Standard Bearer
Kavalos Deathriders (200)
• 1x Champion
• 1x Standard Bearer
Regiment 1
Mortisan Ossifector (110)
Morghast Archai (520)
• Reinforced
Regiment 2
Mortisan Soulreaper (90)
• Marrowpact
• Mighty Archaeossian
Immortis Guard (360)
• Reinforced
Created with New Recruit
Data Version: v21</t>
  </si>
  <si>
    <t>Cannons &amp; Cavalry 2000/2000 pts
-----
Grand Alliance Order | Cities of Sigmar | Veteran Cannoneers
General's Handbook 2025-26
Drops: 4
Spell Lore - Spells of the Collegiate Arcane
Prayer Lore - Scriptures of Sigmar
Manifestation Lore - Primal Energy (20 Points)
Battle Tactics Cards: Intercept and Recover and Master The Paths
-----
General's Regiment
Scourge of Ghyran Pontifex Zenestra, Matriarch of the Great Wheel (250)
• General
Freeguild Command Corps (140)
Freeguild Command Corps (140)
Freeguild Marshal and Relic Envoy (90)
• 1 Heirloom Warhammer
• Brazier of Holy Flame
---
Regiment 1
Freeguild Cavalier-Marshal (110)
• Cosmopolitan Leader
Scourge of Ghyran Freeguild Cavaliers (320)
• Reinforced
Scourge of Ghyran Freeguild Cavaliers (320)
• Reinforced
---
Regiment 2
Battlemage (90)
Freeguild Steelhelms (80)
---
Regiment 3
Fusil-Major on Ogor Warhulk (140)
Ironweld Great Cannon (100)
Ironweld Great Cannon (100)
Ironweld Great Cannon (100)
-----
Created with Warhammer Age of Sigmar: The App
App: v1.16.2 (1) | Data: v305</t>
  </si>
  <si>
    <t>Bustin' Makes me Feel Good!' 🚫👻 2000/2000 pts
Nighthaunt
Death Stalkers
General's Handbook 2025-26
Drops: 3
Spell Lore - Lore of the Underworlds
Manifestation Lore - Chthonic Sorceries
Battle Tactic Cards: Restless Energy, Scouting Force
General's Regiment
Reikenor the Grimhailer (240)
• General
Chainrasps (90)
Chainrasps (90)
Myrmourn Banshees (120)
Myrmourn Banshees (120)
Regiment 1
Krulghast Cruciator (180)
• Ruler of the Spectral Hosts
• Lightshard of the Harvest Moon
Bladegheist Revenants (360)
• Reinforced
Bladegheist Revenants (360)
• Reinforced
Regiment 2
Awlrach the Drowner (170)
Bladegheist Revenants (180)
Chainrasps (90)
Faction Terrain
Nexus of Grief
Created with Warhammer Age of Sigmar: The App
App: 1.16.2 | Data: 305</t>
  </si>
  <si>
    <t>Darkoath plus abraxia 2000/2000 pts
Slaves to Darkness
Darkoath Horde
General's Handbook 2025-26
Drops: 4
Spell Lore - Lore of the Damned
Battle Tactic Cards: Scouting Force, Restless Energy
General's Regiment
Darkoath Chieftain (80)
• General
Darkoath Marauders (160)
• Reinforced
Darkoath Marauders (160)
• Reinforced
Darkoath Wilderfiend (130)
Regiment 1
Scourge of Ghyran Abraxia, Spear of the Everchosen (360)
Darkoath Savagers (90)
Regiment 2
Darkoath Warqueen (100)
Darkoath Chieftain on Warsteed (110)
• Deathmonger
• The Varanite Shackle
Darkoath Fellriders (300)
• Reinforced
• The Eroding Icon
• 1x Marauder Javelin
Darkoath Fellriders (300)
• Reinforced
• 1x Marauder Javelin
Regiment 3
Gunnar Brand (210)
Singri Brand (0)
The Oathsworn Kin (0)
Faction Terrain
Nexus Chaotica
Created with Warhammer Age of Sigmar: The App
App: 1.16.2 | Data: 305</t>
  </si>
  <si>
    <t>The Big Boys 2000/2000 pts
Sons of Behemat
Breaker Tribe
General's Handbook 2025-26
Drops: 2
Battle Tactic Cards: Master The Paths, Wrathful Cycles
General's Regiment
Kragnos, the End of Empires (580)
• General
Gatebreaker Mega-Gargant (500)
• Rabble Rouser
Regiment 1
Warstomper Mega-Gargant (460)
• Extra-calloused Feet
Warstomper Mega-Gargant (460)
Created with Warhammer Age of Sigmar: The App
App: 1.16.2 | Data: 305</t>
  </si>
  <si>
    <t>Shelly and Sheldon go to town 1990/2000 pts
Idoneth Deepkin
Akhelian Beastmasters
General's Handbook 2025-26
Drops: 2
Spell Lore - Lore of the Deeps
Manifestation Lore - Aetherwrought Machineries
Battle Tactic Cards: Attuned to Ghyran, Wrathful Cycles
General's Regiment
Eidolon of Mathlann, Aspect of the Sea (350)
• General
• Endless Sea-storm
• Dritchleech
Akhelian Leviadon (490)
Akhelian Leviadon (490)
Namarti Reavers (130)
Namarti Reavers (130)
Faction Terrain
Gloomtide Shipwreck
Regiments of Renown
Bundo Whalebiter (400)
Kraken-eater Mega-Gargant
Created with Warhammer Age of Sigmar: The App
App: 1.16.2 | Data: 305</t>
  </si>
  <si>
    <t>SLM Warpstone Wars List 1990/2000 pts
Stormcast Eternals
Thunderhead Host
General's Handbook 2025-26
Auxiliary Units: 2
Drops: 6
Battle Tactic Cards: Master The Paths, Intercept and Recover
General's Regiment
Vandus Hammerhand (170)
• General
Dracothian Guard Desolators (190)
Knight-Vexillor (110)
• Sigil of Morrda
Vindictors (100)
Regiment 1
Lord-Imperatant (110)
• Shock and Awe
Annihilators (280)
• Reinforced
Regiment 2
Knight-Arcanum (120)
Liberators (200)
• Reinforced
• 2x Grandhammer
Regiment 3
Lord-Relictor (130)
Stormstrike Chariot (130)
• 1x Tempestuous Spear
Auxiliary Units
Vanguard-Palladors with Shock Handaxes (250)
Vanguard-Raptors with Longstrike Crossbows (200)
Created with Warhammer Age of Sigmar: The App
App: 1.16.2 | Data: 305</t>
  </si>
  <si>
    <t>Grijmnir's Chosen 1980/2000 pts
Fyreslayers
Warrior Kinband
General's Handbook 2025-26
Drops: 5
Prayer Lore - Zharrgrim Blessings
Battle Tactic Cards: Master The Paths, Attuned to Ghyran
General's Regiment
Auric Runefather (140)
• General
• Draught of the Finest Magmalt
Auric Hearthguard (130)
Battlesmith (100)
Vulkite Berzerkers with Fyresteel Weapons (130)
Regiment 1
Auric Runemaster (200)
• Ash-beard
Grimhold Exile (110)
Hearthguard Berzerker with Berzerker Broadaxes (120)
Regiment 2
Auric Runesmiter (120)
Vulkite Berzerkers with Fyresteel Weapons (260)
• Reinforced
Regiment 3
Auric Runefather (140)
Grimhold Exile (110)
Faction Terrain
Magmic Battleforge
Regiments of Renown
Bundo Whalebiter (420)
Kraken-eater Mega-Gargant
Created with Warhammer Age of Sigmar: The App
App: 1.16.2 | Data: 305</t>
  </si>
  <si>
    <t>Test 1960/2000 pts
Gloomspite Gitz
Troggherd
General's Handbook 2025-26
Drops: 2
Spell Lore - Lore of the Clammy Dank
Manifestation Lore - Dank Manifestations
Battle Tactic Cards: Attuned to Ghyran, Intercept and Recover
General's Regiment
Skragrott, the Loonking (230)
• General
Rockgut Troggoths (380)
• Reinforced
Rockgut Troggoths (380)
• Reinforced
Rockgut Troggoths (380)
• Reinforced
Regiment 1
Fungoid Cave-Shaman (100)
Gobbapalooza (150)
Squig Hoppers (170)
Squig Hoppers (170)
Faction Terrain
Bad Moon Loonshrine
Created with Warhammer Age of Sigmar: The App
App: 1.16.2 | Data: 305</t>
  </si>
  <si>
    <t>Kl'arion 2000/2000 pts
Seraphon
Sunclaw Starhost
General's Handbook 2025-26
Drops: 3
Spell Lore - Lore of Primal Jungles
Battle Tactic Cards: Scouting Force, Master The Paths
General's Regiment
Skink Starseer (170)
• General
Hunters of Huanchi with Starstone Bolas (100)
Kroxigor (210)
Skinks (160)
• Reinforced
Stegadon (180)
• 1x Skystreak Bow
Regiment 1
Saurus Scar-Veteran on Carnosaur (230)
• Bloodrage Pendant
Saurus Warriors (160)
Saurus Warriors (160)
Regiment 2
Saurus Scar-Veteran on Aggradon (170)
• Beastmaster
Aggradon Lancers (220)
Aggradon Lancers (220)
Faction Terrain
Realmshaper Engine (20 Points)
Created with Warhammer Age of Sigmar: The App
App: 1.16.2 | Data: 305</t>
  </si>
  <si>
    <t>Gloomspite Gitz
Squigalanche
[Attuned to Ghyran]
[Restless Energy]
[Lore of the Clammy Dank]
[Dank Manifestations]
Skragrott the Loonking (230)
[General]
- 1 x Loonboss on Giant Cave Squig (100)
[Fight Another Day]
[Leering Gitshield]
- 6 x Rockgut Troggoths (380)
- 6 x Rockgut Troggoths (380)
- 10 x Boingrot Bounderz (240)
Droggz da Sunchompa (180)
- 5 x Snarlfang Riders (120)
- 5 x Snarlfang Riders (120)
- 10 x Boingrot Bounderz (240)
Bad Moon Loonshrine
1990/2000pts
2 drops
Generated by Listbot 4.0</t>
  </si>
  <si>
    <t>G@y@$ Skaven 2000/2000 pts
Skaven
Fleshmeld Menagerie
General's Handbook 2025-26
Drops: 2
Spell Lore - Lore of Ruin
Manifestation Lore - Manifestations of Doom
General's Regiment
Lord Skreech Verminking (380)
• General
Clanrats (150)
Clanrats (150)
Master Moulder (80)
Rat Ogors (280)
• Reinforced
Regiment 1
Grey Seer (120)
• Skavenbrew
• Fleshmeddler
Hell Pit Abomination (200)
Plaguepack (140)
Stormfiends (500)
• Reinforced
• 2x Doomflayer Gauntlets
• 1x Windlaunchers and Clubbing Blows
• 1x Clubbing Blows and Warpfire Projectors
• 1x Grinderfists
• 1x Ratling Cannons and Clubbing Blows
Faction Terrain
Gnawhole
Created with Warhammer Age of Sigmar: The App
App: 1.16.2 | Data: 305</t>
  </si>
  <si>
    <t>Skitter Then Leap! 2000/2000 pts
Skaven | Claw-Horde
Drops: 4
Spell Lore - Lore of Ruin
Prayer Lore - Noxious Prayers
Manifestation Lore - Manifestations of Doom
General's Regiment
Vizzik Skour (380)
•General
Clanrats (150)
Clanrats (150)
Regiment 1
Grey Seer on Screaming Bell [Scourge of Ghyran] (310)
• Warpstone Charm
• Devious Underlings
Clanrats (150)
Clanrats (150)
Regiment 2
Krottok Foulblade (160)
Stormvermin (240)
• Reinforced
Stormvermin (240)
• Reinforced
Regiment 3
Clawlord (70)
Faction Terrain
Gnawhole</t>
  </si>
  <si>
    <t>Shawn Richards</t>
  </si>
  <si>
    <t>Flames of Change 1950/2000 pts
Disciples of Tzeentch
Wyrdflame Host
General's Handbook 2024-25
Drops: 2
Spell Lore - Lore of Change
General's Regiment
Lord of Change (380)
• General
• Wyrdflame Blade
• 1x Rod of Sorcery
Burning Chariot of Tzeentch (100)
Exalted Flamer of Tzeentch (90)
Flamers of Tzeentch (260)
• Reinforced
Flamers of Tzeentch (260)
• Reinforced
Regiment 1
Lord of Change (380)
• Illusionist
• 1x Rod of Sorcery
Exalted Flamer of Tzeentch (90)
Flamers of Tzeentch (260)
• Reinforced
Flamers of Tzeentch (130)
Created with Warhammer Age of Sigmar: The App
App: 1.16.2 | Data: 305</t>
  </si>
  <si>
    <t xml:space="preserve">Age of Sigmar GT - Warhammer Open Tacoma
</t>
  </si>
  <si>
    <t>We drink your blood 2000/2000 pts
Soulblight Gravelords
Bacchanal of Blood
General's Handbook 2025-26
Drops: 2
Spell Lore - Lore of Undeath
Manifestation Lore - Aetherwrought Machineries
Battle Tactic Cards: Intercept and Recover, Restless Energy
General's Regiment
Prince Vhordrai (490)
• General
Blood Knights (440)
• Reinforced
Blood Knights (440)
• Reinforced
Regiment 1
Vampire Lord on Nightmare Steed (210)
• Lash of the Sire
• Amulet of Graves
Deathrattle Skeletons (200)
• Reinforced
Deathrattle Skeletons (100)
Vargheists (120)
Faction Terrain
Cursed Sepulchre
Created with Warhammer Age of Sigmar: The App
App: 1.17.0 | Data: 310</t>
  </si>
  <si>
    <t>On nights such as this, evil deeds are done. And good deeds, of course. But mostly evil, on the whole.
On nights such as this, witches are abroad. Well, not actually abroad. They don’t like the food and you can’t trust the water and the shamans always hog the deckchairs.
Daughters of Khaine
Arena Veterans
[Wrathful Cycles]
[Scouting Force]
[Lore of Shadows]
[Bloodshadow Rites]
[Manifestations of Khaine]
Krethusa the Croneseer [SoG] (240)
- 20 x Witch Aelves with Paired Sciansá (220)
- 20 x Witch Aelves with Paired Sciansá (220)
Slaughter Queen on Cauldron of Blood (320)
[Khainite Pendant]
- 20 x Sisters of Slaughter with Bladed Bucklers (220)
- 20 x Sisters of Slaughter with Bladed Bucklers (220)
Bloodwrack Shrine [SoG] (230)
[General]
[Zealous Orator]
- 5 x Khinerai Lifetakers (80)
- 5 x Khinerai Lifetakers (80)
- 5 x Khinerai Lifetakers (80)
- 5 x Khinerai Lifetakers (80)
1990/2000pts
3 drops
Generated by Listbot 4.0</t>
  </si>
  <si>
    <t>Can you believe it?
Ground beef is 10 bucks a pound!
3+ for me, though.
1990/2000 pts
Ogor Mawtribes
Mawpath Menaces
General's Handbook 2025-26
Drops: 3
Spell Lore - Lore of Maw-magic
Prayer Lore - Everwinter Prayers
Manifestation Lore - Twilit Sorceries
Battle Tactic Cards: Restless Energy, Master The Paths
General's Regiment
Slaughtermaster (140)
• General
Gnoblars (110)
Regiment 1
Butcher (150)
• Mage-swallower
• Gruesome Trophies
Gnoblars (110)
Gorger Mawpack (240)
Regiment 2
Bloodpelt Hunter (130)
• Touched by the Everwinter
Ironguts (480)
• Reinforced
Ogor Gluttons (460)
• Reinforced
Scourge of Ghyran Ironblaster (170)
Faction Terrain
Mawpit
Created with Warhammer Age of Sigmar: The App
App: 1.16.2 | Data: 305</t>
  </si>
  <si>
    <t>Blood of the Beast 2000/2000 pts
-----
Grand Alliance Death | Soulblight Gravelords | Bacchanal of Blood
General's Handbook 2025-26
Drops: 3
Spell Lore - Lore of Undeath
Manifestation Lore - Manifestations of the Grave
Battle Tactics Cards: Scouting Force and Wrathful Cycles
-----
General's Regiment
Vengorian Lord (220)
• General
• Shard of Night
• Immortal Ego
Barrow Knights (210)
Barrow Knights (210)
Wight Lord on Skeletal Steed (120)
---
Regiment 1
Radukar the Beast (270)
---
Regiment 2
Prince Vhordrai (490)
Vargheists (240)
• Reinforced
Vargheists (120)
Vargheists (120)
-----
Faction Terrain
Cursed Sepulchre
-----
Created with Warhammer Age of Sigmar: The App
App: v1.17.0 (3) | Data: v310</t>
  </si>
  <si>
    <t>I only use a straw 2000/2000 pts
-----
Grand Alliance Death | Soulblight Gravelords | Bacchanal of Blood
General's Handbook 2025-26
Drops: 2
Spell Lore - Lore of Undeath
Manifestation Lore - Twilit Sorceries
Battle Tactics Cards: Scouting Force and Wrathful Cycles
-----
General's Regiment
Lauka Vai, Mother of Nightmares (270)
• General
Blood Knights (220)
Vargheists (240)
• Reinforced
Vargheists (120)
Vargheists (120)
---
Regiment 1
Vampire Lord on Nightmare Steed (190)
• Shard of Night
• Immortal Ego
Barrow Knights (210)
Barrow Knights (420)
• Reinforced
Barrow Knights (210)
-----
Faction Terrain
Cursed Sepulchre
-----
Created with Warhammer Age of Sigmar: The App
App: v1.17.0 (3) | Data: v310</t>
  </si>
  <si>
    <t>Ogroid Boop 2000/2000 pts
-----
Grand Alliance Chaos | Disciples of Tzeentch | Wyrdflame Host
General's Handbook 2025-26
Drops: 4
Spell Lore - Lore of Change (30 Points)
Manifestation Lore - Manifestations of Tzeentch
Battle Tactics Cards: Attuned to Ghyran and Wrathful Cycles
-----
General's Regiment
Kairos Fateweaver (440)
• General
Chaos Spawn of Tzeentch (60)
Jade Obelisk (80)
Jade Obelisk (80)
Tzaangor Enlightened on Discs of Tzeentch (280)
• Reinforced
---
Regiment 1
Scourge of Ghyran Ogroid Thaumaturge (150)
• Illusionist
Jade Obelisk (80)
---
Regiment 2
Scourge of Ghyran Ogroid Thaumaturge (130)
• Wyrdflame Blade
Scourge of Ghyran Kairic Acolytes (100)
-----
Regiments of Renown
Lord Skaldior's Chosen (570)
Chaos Lord on Daemonic Mount
Chaos Knights
Chaos Warriors
-----
Created with Warhammer Age of Sigmar: The App
App: v1.17.0 (3) | Data: v310</t>
  </si>
  <si>
    <t>Hot Ghost Summer 1970/2000 pts
-----
Grand Alliance Death | Nighthaunt | Procession of Death
General's Handbook 2025-26
Drops: 2
Spell Lore - Lore of the Underworlds
Manifestation Lore - Chthonic Sorceries
Battle Tactics Cards: Restless Energy and Scouting Force
-----
General's Regiment
Guardian of Souls (190)
• General
• Ruler of the Spectral Hosts
• Lightshard of the Harvest Moon
Bladegheist Revenants (360)
• Reinforced
Chainghasts (90)
Myrmourn Banshees (240)
• Reinforced
Myrmourn Banshees (240)
• Reinforced
---
Regiment 1
Awlrach the Drowner (170)
Hexwraiths (400)
• Reinforced
Scourge of Ghyran Black Coach (280)
-----
Faction Terrain
Nexus of Grief
-----
Created with Warhammer Age of Sigmar: The App
App: v1.17.0 (3) | Data: v310</t>
  </si>
  <si>
    <t>Hells Bells 1990/2000 pts
Skaven
Gathering of the Clans
General's Handbook 2025-26
Auxiliary Units: 12
Drops: 17
Spell Lore - Lore of Ruin
Prayer Lore - Noxious Prayers
Manifestation Lore - Manifestations of Doom
Battle Tactic Cards: Attuned to Ghyran, Intercept and Recover
General's Regiment
Deathmaster (100)
• General
• Devious Underling
Regiment 1
Deathmaster (100)
Regiment 2
Deathmaster (100)
Regiment 3
Scourge of Ghyran Grey Seer on Screaming Bell (310)
• Warpstone Charm
Auxiliary Units
Deathmaster (100)
Deathmaster (100)
Deathmaster (100)
Deathmaster (100)
Deathmaster (100)
Deathmaster (100)
Deathmaster (100)
Deathmaster (100)
Deathmaster (100)
Deathmaster (100)
Deathmaster (100)
Deathmaster (100)
Faction Terrain
Gnawhole
Regiments of Renown
Nurgle's Gift (180)
Nurglings
Nurglings</t>
  </si>
  <si>
    <t>The Bird in the Back Said "Everyone Attack!" and it Turned into a Tzaangor Blitz. 2000/2000 pts
Disciples of Tzeentch
Wyrdflame Host
General's Handbook 2025-26
Drops: 2
Spell Lore - Lore of Fate
Manifestation Lore - Manifestations of Tzeentch
Battle Tactic Cards: Intercept and Recover, Scouting Force
General's Regiment
Kairos Fateweaver (440)
• General
Jade Obelisk (80)
Kairic Acolytes (90)
Tzaangors (300)
• Reinforced
Tzaangors (300)
• Reinforced
Regiment 1
Ogroid Thaumaturge (150)
• Wyrdflame Blade
• Illusionist
Tzaangor Enlightened on Discs of Tzeentch (280)
• Reinforced
Tzaangor Skyfires (180)
Tzaangor Skyfires (180)
Created with Warhammer Age of Sigmar: The App
App: 1.17.0 | Data: 310</t>
  </si>
  <si>
    <t>Grind 2000/2000 pts
Ossiarch Bonereapers
Tithe Guards
General's Handbook 2025-26
Drops: 4
Spell Lore - Lore of Ossian Sorcery
Manifestation Lore - Horrors of the Necropolis
Battle Tactic Cards: Attuned to Ghyran, Intercept and Recover
General's Regiment
Mortisan Ossifector (110)
• General
• Helm of Tyranny
• Aura of Sterility
Mortek Crawler (260)
Regiment 1
Mortisan Boneshaper (110)
Gothizzar Harvester (150)
Mortek Guard (240)
• Reinforced
Regiment 2
Mortisan Boneshaper (110)
Gothizzar Harvester (150)
Mortek Guard (240)
• Reinforced
Regiment 3
Mortisan Boneshaper (110)
Morghast Archai (520)
• Reinforced
Faction Terrain
Bone-tithe Nexus
Created with Warhammer Age of Sigmar: The App
App: 1.17.0 | Data: 310</t>
  </si>
  <si>
    <t>Legion of the First prince 2000/2000 pts
Slaves to Darkness | Legion of the First Prince
Army of Renown
General's Handbook 2025-26
Drops: 2
Spell Lore - Legion of the First Prince Spell Lore
Manifestation Lore - Primal Energy
Battle Tactic Cards: Restless Energy, Intercept and Recover
General's Regiment
Be'lakor, the Dark Master (460)
• General
Legion of the First Prince Bloodcrushers (160)
Legion of the First Prince Bloodcrushers (160)
Legion of the First Prince Bloodcrushers (160)
Legion of the First Prince Flamers of Tzeentch (240)
• Reinforced
Regiment 1
Chaos Sorcerer Lord (120)
• Dread Marshal
• Black Ritual Dagger
Varanguard (680)
• Reinforced
Faction Terrain
Nexus Chaotica</t>
  </si>
  <si>
    <t>Just a Friendly Backyard BBQ 1980/2000 pts
Flesh-eater Courts
Lords of the Manor
General's Handbook 2025-26
Drops: 4
Wounds: 107
Spell Lore - Lore of Madness
Prayer Lore - Rites of Delusion
Manifestation Lore - Aetherwrought Machineries
Battle Tactic Cards: Wrathful Cycles, Restless Energy
General's Regiment
Ushoran, Mortarch of Delusion (460)
• General
Morbheg Knights (360)
• Reinforced
Morbheg Knights (180)
Morbheg Knights (180)
Royal Terrorgheist (220)
• Savage Abomination
Regiment 1
Abhorrant Gorewarden (Scourge of Ghyran) (140)
Regiment 2
Marrowscroll Herald (130)
• Charnel Vestments (20)
• Cruel Taskmaster (20)
Regiment 3
Abhorrant Cardinal (130)
Crypt Flayers (140)
Faction Terrain
Charnel Throne
Created with Sigdex: https://sigdex.io/</t>
  </si>
  <si>
    <t>I don't have a plan 2000/2000 pts
Hedonites of Slaanesh
Pretenders
General's Handbook 2025-26
Drops: 4
Spell Lore - Lore of Extravagance
Manifestation Lore - Primal Energy
Battle Tactic Cards: Scouting Force, Master The Paths
General's Regiment
Sigvald, Prince of Slaanesh (200)
• General
Blissbarb Seekers (170)
Blissbarb Seekers (170)
Slickblade Seekers (380)
• Reinforced
Regiment 1
Keeper of Secrets (440)
• Pendant of Slaanesh
Daemonettes (100)
Daemonettes (100)
Regiment 2
Contorted Epitome (160)
Faction Terrain
Fane of Slaanesh
Regiments of Renown
Godmarked Ascendant (260)
Daemon Prince
• Strongest Alone
• 1x Trophy Rack</t>
  </si>
  <si>
    <t>Cannonball sub 2000/2000 pts
Cities of Sigmar
Veteran Cannoneers
General's Handbook 2025-26
Drops: 5
Manifestation Lore - Aetherwrought Machineries
Battle Tactic Cards: Wrathful Cycles, Master The Paths
General's Regiment
Battlemage (90)
• General
Regiment 1
Callis and Toll (210)
Toll's Companions (0)
Regiment 2
Freeguild Marshal and Relic Envoy (90)
• 1x Duelling Pistols and Silvered Shortsword
Freeguild Command Corps (140)
Freeguild Command Corps (140)
Regiment 3
Fusil-Major on Ogor Warhulk (140)
• Cosmopolitan Leader
• Brazier of Holy Flame
Ironweld Great Cannon (100)
Ironweld Great Cannon (100)
Ironweld Great Cannon (100)
Regiment 4
Scourge of Ghyran Pontifex Zenestra, Matriarch of the Great Wheel (250)
Scourge of Ghyran Freeguild Cavaliers (320)
• Reinforced
Scourge of Ghyran Freeguild Cavaliers (320)
• Reinforced
Created with Warhammer Age of Sigmar: The App
App: 1.17.0 | Data: 310</t>
  </si>
  <si>
    <t>Christoph Blackwell</t>
  </si>
  <si>
    <t>You're such a conformist. In Darkness We Shall Be Reborn *scoff and hair flip* 1990/2000 pts
Soulblight Gravelords
Bacchanal of Blood
General's Handbook 2025-26
Drops: 3
Spell Lore - Lore of Undeath
Manifestation Lore - Manifestations of the Grave
Battle Tactic Cards: Intercept and Recover, Scouting Force
General's Regiment
Radukar the Beast (270)
• General
Dire Wolves (150)
Dire Wolves (150)
Regiment 1
Sekhar, Fang of Nulahmia (210)
Vargheists (120)
Vargheists (120)
Vargheists (120)
Regiment 2
Vampire Lord on Nightmare Steed (190)
• Terminus Clock
• Immortal Ego
Askurgan Trueblades (120)
Blood Knights (440)
• Reinforced
Deathrattle Skeletons (100)
Faction Terrain
Cursed Sepulchre
Created with Warhammer Age of Sigmar: The App
App: 1.16.2 | Data: 305</t>
  </si>
  <si>
    <t>Chaos Horde</t>
  </si>
  <si>
    <t>Abraxia’s Dark STDs 2000/2000 pts
-----
Grand Alliance Chaos | Slaves to Darkness | Chaos Horde
General's Handbook 2025-26
Drops: 2
Spell Lore - Lore of the Damned
Manifestation Lore - Forbidden Power (20 Points)
Battle Tactics Cards: Scouting Force and Wrathful Cycles
-----
General's Regiment
Scourge of Ghyran Abraxia, Spear of the Everchosen (360)
• General
Darkoath Fellriders (300)
• Reinforced
• 1 Fellrider Blades
Darkoath Fellriders (150)
• 1 Marauder Javelin
Darkoath Marauders (160)
• Reinforced
Darkoath Savagers (90)
---
Regiment 1
Chaos Sorcerer Lord (120)
• Head of the Unworthy
Chaos Chosen (560)
• Reinforced
• The Banner of Rage
Exalted Hero of Chaos (80)
• Favoured of the Pantheon
Mindstealer Sphiranx (160)
-----
Faction Terrain
Nexus Chaotica
-----
Created with Warhammer Age of Sigmar: The App
App: v1.17.0 (3) | Data: v310</t>
  </si>
  <si>
    <t>Salvation Army
1950/2000 pts
-----
Grand Alliance Order | Cities of Sigmar | veteran cannonears
General's Handbook 2025-26
Drops: 5
Spell Lore - Spells of the Collegiate Arcane
Prayer Lore - Scriptures of Sigmar
Manifestation Lore - Aetherwrought Machineries
Battle Tactics Cards: Attuned to Ghyran and Wrathful Cycles
-----
General's Regiment
Scourge of Ghyran Pontifex Zenestra, Matriarch of the Great Wheel (250)
• General
Ironweld Great Cannon (100)
Ironweld Great Cannon (100)
Ironweld Great Cannon (100)
---
Regiment 1
Freeguild Marshal and Relic Envoy (90)
• 1 Heirloom Warhammer
• Brazier of Holy Flame
Freeguild Command Corps (140)
Freeguild Command Corps (140)
---
Regiment 2
Freeguild Cavalier-Marshal (110)
• Cosmopolitan Leader
Scourge of Ghyran Freeguild Cavaliers (320)
• Reinforced
Scourge of Ghyran Freeguild Cavaliers (320)
• Reinforced
---
Regiment 3
Fusil-Major on Ogor Warhulk (140)
---
Regiment 4
Fusil-Major on Ogor Warhulk (140)
-----
Created with Warhammer Age of Sigmar: The App
App: v1.16.0 (3) | Data: v301</t>
  </si>
  <si>
    <t>Oh your army got tabled ? Gimme 3 big booms in chat. Boom! Boom! Boom! 💪🏼
Shoutout to teammate Adam for the army
💥1990/2000 pts
-----
Grand Alliance Order | Cities of Sigmar | Veteran Cannoneers
General's Handbook 2025-26
Drops: 5
Spell Lore - Spells of the Collegiate Arcane
Prayer Lore - Scriptures of Sigmar
Manifestation Lore - Aetherwrought Machineries
Battle Tactics Cards: Intercept and Recover and Restless Energy
-----
General's Regiment
Battlemage on Celestial Hurricanum (220)
• General
• Cosmopolitan Leader
---
Regiment 1
Freeguild Marshal and Relic Envoy (90)
• Heirloom Warhammer
• Brazier of Holy Flame
Freeguild Command Corps (140)
---
Regiment 2
Scourge of Ghyran Pontifex Zenestra, Matriarch of the Great Wheel (250)
Freeguild Cavaliers (300)
• Reinforced
Freeguild Cavaliers (300)
• Reinforced
---
Regiment 3
Fusil-Major on Ogor Warhulk (140)
Ironweld Great Cannon (100)
Ironweld Great Cannon (100)
Ironweld Great Cannon (100)
---
Regiment 4
Alchemite Warforger (110)
Freeguild Command Corps (140)
-----
Created with Warhammer Age of Sigmar: The App
App: v1.17.0 (3) | Data: v310</t>
  </si>
  <si>
    <t>Boing Boss! 2000/2000 pts
Gloomspite Gitz
Troggherd
General's Handbook 2025-26
Drops: 2
Spell Lore - Lore of the Clammy Dank
Manifestation Lore - Dank Manifestations
Battle Tactic Cards: Wrathful Cycles, Attuned to Ghyran
General's Regiment
Skragrott, the Loonking (230)
• General
Doom Diver Catapult (160)
Rockgut Troggoths (380)
• Reinforced
Rockgut Troggoths (380)
• Reinforced
Snarlpack Cavalry (100)
Regiment 1
Loonboss on Giant Cave Squig (120)
• Fight Another Day
• The Clammy Cowl
Boingrot Bounderz (240)
• Reinforced
Boingrot Bounderz (240)
• Reinforced
Gobbapalooza (150)
Regiment 2
Faction Terrain
Bad Moon Loonshrine
Created with Warhammer Age of Sigmar: The App
App: 1.16.2 | Data: 305</t>
  </si>
  <si>
    <t>A Warhammer list to play at Tacoma 2000/2000 pts
-----
Grand Alliance Chaos | Disciples of Tzeentch | Wyrdflame Host
General's Handbook 2025-26
Drops: 4
Spell Lore - Lore of Change (30 Points)
Manifestation Lore - Morbid Conjuration (30 Points)
Battle Tactics Cards: Intercept and Recover and Wrathful Cycles
-----
General's Regiment
Lord of Change (400)
• General
• 1 Baleful Sword
• Illusionist
• Mutating Blade
Chaos Spawn of Tzeentch (60)
Chaos Spawn of Tzeentch (60)
Flamers of Tzeentch (260)
• Reinforced
Scourge of Ghyran Kairic Acolytes (200)
• Reinforced
---
Regiment 1
Changecaster, Herald of Tzeentch (120)
Blue Horrors and Brimstone Horrors (300)
• Reinforced
Blue Horrors and Brimstone Horrors (300)
• Reinforced
---
Regiment 2
Fateskimmer, Herald of Tzeentch on Burning Chariot (120)
---
Regiment 3
Fateskimmer, Herald of Tzeentch on Burning Chariot (120)
-----</t>
  </si>
  <si>
    <t>Pete White</t>
  </si>
  <si>
    <t>Chop chop 2000/2000 pts
-----
Grand Alliance Chaos | Slaves to Darkness | Champions of Chaos
General's Handbook 2025-26
Drops: 5
Spell Lore - Lore of the Damned
Manifestation Lore - Forbidden Power (20 Points)
Battle Tactics Cards: Master The Paths and Restless Energy
-----
General's Regiment
Be'lakor, the Dark Master (460)
• General
Chaos Knights (250)
Chaos Knights (250)
Chaos Lord on Daemonic Mount (140)
---
Regiment 1
Chaos Sorcerer Lord (140)
• Radiance of Dark Glory
Chaos Lord (100)
Chaos Warriors (400)
• Reinforced
• The Dread Banner
---
Regiment 2
Exalted Hero of Chaos (80)
---
Regiment 3
Exalted Hero of Chaos (80)
• Head of the Unworthy
---
Regiment 4
Exalted Hero of Chaos (80)
-----
Faction Terrain
Nexus Chaotica
-----
Created with Warhammer Age of Sigmar: The App
App: v1.16.2 (1) | Data: v305</t>
  </si>
  <si>
    <t>Michael Franzak</t>
  </si>
  <si>
    <t>Maggotkin Of Nurgle - "Glorious Grotesque"
Tallyband of Nurgle
Drops: 3
Spell Lore – Lore of Malignance
Prayer Lore - Benedictions of Sickness
Manifestation Lore – Krondspine Incarnate
General’s Regiment
Scourge of Ghyran Rotigus (430)
• General
Putrid Blightkings (190)
Putrid Blightkings (190)
Regiment 1
Great Unclean One (500)
• The Witherstave (20)
Plaguebearers (280)
• Reinforced
Spoilpox Scrivener (90)
• Unctuous Preacher
Regiment 2
Bloab Rotspawned (300)
Faction Terrain
Feculent Gnarlmaw</t>
  </si>
  <si>
    <t>Alexander Gonzales</t>
  </si>
  <si>
    <t>DEAD MEN CRANK NO HOGS 2000/2000 pts
Nighthaunt
Vanishing Phantasms
General's Handbook 2025-26
Drops: 3
Spell Lore - Lore of the Underworlds
Manifestation Lore - Chthonic Sorceries
Battle Tactic Cards: Scouting Force, Master The Paths
General's Regiment
Awlrach the Drowner (170)
• General
Craventhrone Guard (200)
• Reinforced
Craventhrone Guard (200)
• Reinforced
Scourge of Ghyran Black Coach (280)
Regiment 1
Reikenor the Grimhailer (240)
Dreadscythe Harridans (170)
Dreadscythe Harridans (170)
Regiment 2
Cairn Wraith (150)
• Ruler of the Spectral Hosts
• Tombstone of the Penitent
Grimghast Reapers (300)
• Reinforced
Myrmourn Banshees (120)
Faction Terrain
Nexus of Grief
Created with Warhammer Age of Sigmar: The App
App: 1.16.2 | Data: 305</t>
  </si>
  <si>
    <t>Whiffing Gryphons 2000/2000 pts
-----
Grand Alliance Order | Stormcast Eternals | Sentinels of the Bleak Citadels
General's Handbook 2025-26
Drops: 3
Spell Lore - Lore of the Storm
Prayer Lore - Prayers of the Stormhosts
Manifestation Lore - Aetherwrought Machineries
Battle Tactics Cards: Intercept and Recover and Master The Paths
-----
General's Regiment
Scourge of Ghyran Iridan the Witness (320)
• General
Prosecutors (300)
• Reinforced
Vanguard-Palladors with Starstrike Javelins (480)
• Reinforced
---
Regiment 1
Knight-Relictor (120)
• Beacon of Azyr
• Legendary Tenacity
Questor Soulsworn (200)
Vigilors (140)
---
Regiment 2
Knight-Arcanum (120)
Liberators (100)
Questor Soulsworn (200)
-----
Faction Terrain
Stormreach Portal (20)
-----
Created with Warhammer Age of Sigmar: The App
App: v1.17.0 (3) | Data: v310</t>
  </si>
  <si>
    <t>I may be the Lorax but the trees speak for themselves. 2000/2000 pts
Sylvaneth
Wargrove of Everdusk
General's Handbook 2025-26
Drops: 4
Spell Lore - Lore of the Deepwood
Manifestation Lore - Twilit Sorceries
Battle Tactic Cards: Restless Energy, Wrathful Cycles
General's Regiment
Alarielle the Everqueen (680)
• General
Treelord (220)
• Warsinger
Regiment 1
Spirit of Durthu (330)
• Glamourweave
The Twistweald (100)
Regiment 2
Belthanos, First Thorn of Kurnoth (350)
Regiment 3
Scourge of Ghyran Drycha Hamadreth (320)
Faction Terrain
Awakened Wyldwood
Created with Warhammer Age of Sigmar: The App
App: 1.16.2 | Data: 305</t>
  </si>
  <si>
    <t>Oooooooh we're so sorry to hear about your army that passed away, it gets five big booms. BOOM, BOOM, BOOM, BOOM, BOOM!!! 2000/2000 pts
Seraphon
Sunclaw Starhost
General's Handbook 2025-26
Drops: 4
Spell Lore - Lore of Celestial Manipulation
Manifestation Lore - Primal Energy
Battle Tactic Cards: Intercept and Recover, Master The Paths
General's Regiment
Lord Kroak (450)
• General
Bastiladon with Ark of Sotek (230)
• Titan of the Land
Regiment 1
Saurus Scar-Veteran on Aggradon (170)
• Bloodrage Pendant
• Beastmaster
Aggradon Lancers (440)
• Reinforced
Regiment 2
Skink Starpriest (100)
Raptadon Chargers (280)
• Reinforced
Faction Terrain
Realmshaper Engine (20 Points)
Regiments of Renown
Saviours of Cinderfall (270)
Callis and Toll
Toll's Companions
Created with Warhammer Age of Sigmar: The App
App: 1.17.0 | Data: 310</t>
  </si>
  <si>
    <t>John Seraphon 2 2000/2000 pts
Lumineth Realm-lords
Scinari Council
General's Handbook 2025-26
Drops: 5
Spell Lore - Lore of Prismatic Resonance
Manifestation Lore - Manifestations of Hysh
Regiment 1
Ellania and Ellathor, Eclipsian Warsages (280)
Scourge of Ghyran The Light of Eltharion (250)
Vanari Bladelords (280)
• Reinforced
Vanari Bladelords (280)
• Reinforced
Regiment 2
Scinari Enlightener (180)
• Flawless Commander
Regiment 3
Sevireth, Lord of the Seventh Wind (330)
Regiment 4
Scinari Cathallar (110)
• Silver Wand
Faction Terrain
Shrine Luminor (20 Points)
Regiments of Renown
Saviours of Cinderfall (270)
Callis and Toll
Toll's Companions
Created with Warhammer Age of Sigmar: The App
App: 1.16.2 | Data: 305</t>
  </si>
  <si>
    <t xml:space="preserve">my favorite skaven list
1990/2000 pts
-----
Grand Alliance Chaos | Disciples of Tzeentch | Masters of Fate
General's Handbook 2025-26
Drops: 4
Spell Lore - Lore of Fate
Manifestation Lore - Manifestations of Tzeentch
Battle Tactics Cards: Attuned to Ghyran and Wrathful Cycles
-----
General's Regiment
Kairos Fateweaver (440)
• General
Jade Obelisk (80)
Jade Obelisk (80)
Jade Obelisk (80)
Screamers of Tzeentch (80)
---
Regiment 1
Scourge of Ghyran Ogroid Thaumaturge (130)
• Nexus of Fate
• Wyrdflame Blade
---
Regiment 2
Tzaangor Shaman (150)
Tzaangors (300)
• Reinforced
Tzaangors (300)
• Reinforced
---
Regiment 3
Tzaangor Shaman (150)
Scourge of Ghyran Kairic Acolytes (200)
• Reinforced
-----
Created with Warhammer Age of Sigmar: The App
App: v1.16.2 (1) | Data: v305
</t>
  </si>
  <si>
    <t>Stuff 1990/2000 pts
Cities of Sigmar
Veteran Cannoneers
General's Handbook 2025-26
Drops: 4
Spell Lore - Spells of the Collegiate Arcane
Prayer Lore - Scriptures of Sigmar
Manifestation Lore - Twilit Sorceries
Battle Tactic Cards: Intercept and Recover, Master The Paths
General's Regiment
Fusil-Major on Ogor Warhulk (140)
• General
• Cosmopolitan Leader
• Brazier of Holy Flame
Ironweld Great Cannon (100)
Ironweld Great Cannon (100)
Ironweld Great Cannon (100)
Regiment 1
Scourge of Ghyran Pontifex Zenestra, Matriarch of the Great Wheel (250)
Scourge of Ghyran Freeguild Cavaliers (320)
• Reinforced
Scourge of Ghyran Freeguild Cavaliers (320)
• Reinforced
Regiment 2
Freeguild Marshal and Relic Envoy (90)
• 1x Master-forged Longsword
Freeguild Command Corps (140)
Freeguild Command Corps (140)
Regiment 3
Alchemite Warforger (110)
Flagellants (80)
Wildercorps Hunters (100)
Created with Warhammer Age of Sigmar: The App
App: 1.17.0 | Data: 310</t>
  </si>
  <si>
    <t>Dad is drunk and has alcohol on his breath. Here comes the belt. 1990/2000 pts
-----
Grand Alliance Death | Soulblight Gravelords | Bacchanal of Blood
General's Handbook 2025-26
Drops: 3
Spell Lore - Lore of Undeath
Manifestation Lore - Aetherwrought Machineries
Battle Tactics Cards: Intercept and Recover and Restless Energy
-----
General's Regiment
Vengorian Lord (220)
• General
• Shard of Night
• Immortal Ego
Askurgan Trueblades (120)
Barrow Guard (160)
Vargheists (120)
Wight King (100)
---
Regiment 1
Lauka Vai, Mother of Nightmares (270)
Askurgan Trueblades (120)
Vargheists (120)
Vargheists (120)
-----
Regiments of Renown
The Summerking's Entourage (640)
Ushoran, Mortarch of Delusion
Cryptguard
Morbheg Knights
-----
Faction Terrain
Cursed Sepulchre
-----
Created with Warhammer Age of Sigmar: The App
App: v1.16.2 (1) | Data: v305</t>
  </si>
  <si>
    <t>We are so back yes-yes 2000/2000 pts
Skaven
Gathering of the Clans
General's Handbook 2025-26
Drops: 3
Spell Lore - Lore of Ruin
Prayer Lore - Noxious Prayers
Manifestation Lore - Manifestations of Doom
Battle Tactic Cards: Scouting Force, Master The Paths
General's Regiment
Scourge of Ghyran Grey Seer on Screaming Bell (310)
• General
• Foulhide
• Fleshmeddler
Rat Ogors (280)
• Reinforced
Rat Ogors (280)
• Reinforced
Scourge of Ghyran Brood Terror (240)
Regiment 1
Plague Priest on Plague Furnace (310)
Plague Monks (130)
Plague Monks (130)
Regiment 2
Master Moulder (80)
Scourge of Ghyran Brood Terror (240)
Faction Terrain
Gnawhole
Created with Warhammer Age of Sigmar: The App
App: 1.17.0 | Data: 310</t>
  </si>
  <si>
    <t>Macrodosing for the love of the game 1990/2000 pts
Gloomspite Gitz
Squigalanche
General's Handbook 2025-26
Drops: 2
Spell Lore - Lore of the Frazzlegit
Manifestation Lore - Dank Manifestations
General's Regiment
Skragrott, the Loonking (230)
• General
Doom Diver Catapult (160)
Gobbapalooza (150)
Rockgut Troggoths (380)
• Reinforced
Rockgut Troggoths (380)
• Reinforced
Regiment 1
Squigboss with Gnasha-Squig (140)
• The Clammy Cowl
• The Clammy Hand
Boingrot Bounderz (240)
• Reinforced
Boingrot Bounderz (240)
• Reinforced
Scourge of Ghyran Sporesplatta Fanatics (70)
Faction Terrain
Bad Moon Loonshrine
Intercept and Master of the paths</t>
  </si>
  <si>
    <t>Affliction Cyst (25) 1990/2000 pts
-----
Grand Alliance Chaos | Maggotkin of Nurgle | Affliction Cyst
General's Handbook 2025-26
Drops: 3
Spell Lore - Lore of Malignance
Prayer Lore - Bendictions of Sickness
Manifestation Lore - Primal Energy (20 Points)
Battle Tactics Cards: Master The Paths and Wrathful Cycles
-----
General's Regiment
Scourge of Ghyran Rotigus (430)
• General
Nurglings (100)
Plague Drones (360)
• Reinforced
---
Regiment 1
Harbinger of Decay (150)
Lord of Blights (160)
• The Witherstave
Putrid Blightkings (380)
• Reinforced
Rotmire Creed (130)
-----
Regiments of Renown
Godmarked Ascendant (260)
Daemon Prince
• Wings
• Corpulent Avalanche
-----
Faction Terrain
Feculent Gnarlmaw
-----
Created with Warhammer Age of Sigmar: The App
App: v1.17.0 (3) | Data: v310</t>
  </si>
  <si>
    <t>Mikayla Ludwig</t>
  </si>
  <si>
    <t>Call me the Lore-axe 2000/2000 pts
Sylvaneth
Wargrove of Everdusk
General's Handbook 2025-26
Drops: 5
Spell Lore - Lore of the Deepwood
Manifestation Lore - Manifestations of the Deepwood
Battle Tactic Cards: Intercept and Recover, Wrathful Cycles
General's Regiment
Warsong Revenant (200)
• General
• Radiant Spirit
Kurnoth Hunters with Kurnoth Greatbows (400)
• Reinforced
Kurnoth Hunters with Kurnoth Scythes (200)
The Twistweald (100)
Tree-Revenants (100)
Regiment 1
Treelord Ancient (240)
Regiment 2
Scourge of Ghyran Drycha Hamadreth (320)
Regiment 3
Branchwych (110)
Regiment 4
Spirit of Durthu (330)
• Glamourweave
Faction Terrain
Awakened Wyldwood
Created with Warhammer Age of Sigmar: The App
App: 1.17.0 | Data: 310</t>
  </si>
  <si>
    <t>My last Conk in Tacoma. 2000/2000 pts
Orruk Warclans | Kruleboyz
Light Finga
General's Handbook 2025-26
Drops: 5
Spell Lore - Lore of the Swamp
Manifestation Lore - Manifestations of Gorkamorka
Battle Tactic Cards: Master The Paths, Scouting Force
General's Regiment
Kragnos, the End of Empires (580)
• General
Hobgrot Slittaz (80)
Hobgrot Slittaz (80)
Monsta-killaz (110)
Regiment 1
Killaboss on Corpse-rippa Vulcha (260)
• Tough 'Un
• Slippery Skumbag
Regiment 2
Breaka-boss on Mirebrute Troggoth (200)
Hobgrot Slittaz (80)
Regiment 3
Swampcalla Shaman with Pot-grot (110)
• Swamp Staff
Hobgrot Slittaz (80)
Regiments of Renown
Da Hurtlin' Hogz (420)
Tuskboss on Maw-grunta
Maw-grunta Gougers
Faction Terrain
Skaregob Totem</t>
  </si>
  <si>
    <t>Badmouthing Baiterz</t>
  </si>
  <si>
    <t>All You Need Is Kill (1990 points) - ✦ General's Handbook 2025-26
Kruleboyz
Badmouthing Baiterz
Auxiliaries: 0
Drops: 5
Battle Tactic Cards - Restless Energy, Intercept and Recover
Manifestation Lore - Aetherwrought Machineries
Spell Lore - Lore of the Swamp
General's Regiment
Kragnos, the End of Empires (580)
• General
Killaboss on Corpse-rippa Vulcha (260)
• Mork's Eye Pebble
• Slippery Skumbag
• Tough 'Un
Kruleboyz Monsta-killaz (110)
• 1x Champion
• 1x Musician
Regiment 1
Killaboss on Great Gnashtoof (Scourge of Ghyran) (160)
Regiment 2
Swampboss Skumdrekk (Scourge of Ghyran) (250)
Regiment 3
Swampcalla Shaman with Pot-grot (110)
Gutrippaz (150)
• 1x Champion
• 1x Musician
• 1x Standard Bearer
Gutrippaz (150)
• 1x Champion
• 1x Musician
• 1x Standard Bearer
Kruleboyz Monsta-killaz (110)
• 1x Champion
• 1x Musician
Regiment 4
Swampcalla Shaman with Pot-grot (110)
Faction Terrain
Scaregob Tower
Created with New Recruit
Data Version: v25</t>
  </si>
  <si>
    <t>Skaven more more Rogors! 2000/2000 pts
-----
Grand Alliance Chaos | Skaven | Fleshmeld Menagerie
General's Handbook 2025-26
Drops: 3
Spell Lore - Lore of Ruin
Manifestation Lore - Manifestations of Doom
Battle Tactics Cards: Intercept and Recover and Restless Energy
-----
General's Regiment
Scourge of Ghyran Grey Seer on Screaming Bell (310)
• General
• Foulhide
Acolyte Globadiers (90)
Scourge of Ghyran Brood Terror (240)
---
Regiment 1
Master Moulder (80)
Rat Ogors (280)
• Reinforced
Rat Ogors (280)
• Reinforced
Rat Ogors (280)
• Reinforced
---
Regiment 2
Warlock Bombardier (90)
• Devious Underling
Acolyte Globadiers (90)
Ratling Warpblaster (140)
Warp Lightning Cannon (120)
-----
Created with Warhammer Age of Sigmar: The App
App: v1.16.2 (1) | Data: v305</t>
  </si>
  <si>
    <t>Tacoma 2000/2000 pts
Ossiarch Bonereapers
Mortisan Council
General's Handbook 2025-26
Drops: 3
Spell Lore - Lore of Ossian Sorcery
Manifestation Lore - Horrors of the Necropolis
Battle Tactic Cards: Wrathful Cycles, Attuned to Ghyran
General's Regiment
Katakros, Mortarch of the Necropolis (520)
• General
Immortis Guard (360)
• Reinforced
Regiment 1
Mortisan Soulmason (150)
• Helm of Tyranny
• Diversionary Tactics
Morghast Archai (520)
• Reinforced
Regiment 2
Vokmortian, Master of the Bone-tithe (150)
Necropolis Stalkers (300)
• Reinforced
Created with Warhammer Age of Sigmar: The App
App: 1.16.2 | Data: 305</t>
  </si>
  <si>
    <t>Caete Nicholson</t>
  </si>
  <si>
    <t>*3 inches of blood knights 2000/2000 pts
-----
Grand Alliance Death | Soulblight Gravelords | Bacchanal of Blood
General's Handbook 2025-26
Drops: 3
Spell Lore - Lore of Undeath
Manifestation Lore - Manifestations of the Grave
Battle Tactics Cards: Restless Energy and Wrathful Cycles
-----
General's Regiment
Neferata, Mortarch of Blood (460)
• General
Askurgan Trueblades (120)
Blood Knights (440)
• Reinforced
---
Regiment 1
Prince Vhordrai (490)
Dire Wolves (150)
---
Regiment 2
Vengorian Lord (220)
• Shard of Night
• Immortal Ego
Vargheists (120)
-----
Faction Terrain
Cursed Sepulchre
-----
Created with Warhammer Age of Sigmar: The App
App: v1.17.0 (3) | Data: v310</t>
  </si>
  <si>
    <t>Tournament of Skulls</t>
  </si>
  <si>
    <t>Thirsty Khorne 1950/2000 pts
Blades of Khorne
Tournament of Skulls
General's Handbook 2025-26
Drops: 2
Prayer Lore - Blood Blesssings of Khorne
Manifestation Lore - Judgements of Khorne
Battle Tactic Cards: Restless Energy, Intercept and Recover
General's Regiment
Wrath of Khorne Bloodthirster (400)
• General
• Ar'gath, The King of Blades
Bloodletters (200)
Bloodletters (200)
Bloodthirster of Insensate Rage (460)
• Relentless Hunger
Regiment 1
Slaughterpriest (160)
Bloodreavers (90)
Mighty Skullcrushers (220)
Mighty Skullcrushers (220)
Faction Terrain
Skull Altar</t>
  </si>
  <si>
    <t>Soggy 1970/2000 pts
Cities of Sigmar
Fearless Exemplars
General's Handbook 2025-26
Drops: 5
Prayer Lore - Scriptures of Sigmar
Battle Tactic Cards: Scouting Force, Attuned to Ghyran
General's Regiment
Freeguild Cavalier-Marshal (110)
• General
• Draw Steel!
Scourge of Ghyran Freeguild Cavaliers (320)
• Reinforced
Scourge of Ghyran Freeguild Cavaliers (320)
• Reinforced
Regiment 1
Scourge of Ghyran Pontifex Zenestra, Matriarch of the Great Wheel (250)
Freeguild Command Corps (140)
Freeguild Command Corps (140)
Freeguild Marshal and Relic Envoy (90)
• Brazier of Holy Flame
• 1x Duelling Pistols and Silvered Shortsword
Regiment 2
Callis and Toll (210)
Toll's Companions (0)
Regiment 3
Steam Tank Commander (250)
Regiment 4
Fusil-Major on Ogor Warhulk (140)
Created with Warhammer Age of Sigmar: The App
App: 1.17.0 | Data: 310</t>
  </si>
  <si>
    <t>BBQ Chicken 1990/2000 pts
Disciples of Tzeentch
Wyrdflame Host
General's Handbook 2025-26
Drops: 4
Spell Lore - Lore of Change
Manifestation Lore - Manifestations of Tzeentch
Battle Tactic Cards: Wrathful Cycles, Intercept and Recover
General's Regiment
Lord of Change (400)
• General
• Illusionist
• Mutating Blade
• 1x Baleful Sword
Chaos Spawn of Tzeentch (60)
Flamers of Tzeentch (260)
• Reinforced
Scourge of Ghyran Kairic Acolytes (200)
• Reinforced
Regiment 1
Fateskimmer, Herald of Tzeentch on Burning Chariot (120)
Regiment 2
The Changeling (160)
Regiment 3
Changecaster, Herald of Tzeentch (120)
Blue Horrors and Brimstone Horrors (300)
• Reinforced
Pink Horrors (170)
Pink Horrors (170)
Created with Warhammer Age of Sigmar: The App
App: 1.17.0 | Data: 310</t>
  </si>
  <si>
    <t>If I promise to not bring Belakor and Varanguard do you promise not to get mad? 2000/2000 pts
-----
Grand Alliance Chaos | Slaves to Darkness | Champions of Chaos
General's Handbook 2025-26
Drops: 2
Spell Lore - Lore of the Damned
Manifestation Lore - Aetherwrought Machineries
Battle Tactics Cards: Intercept and Recover and Wrathful Cycles
-----
General's Regiment
Chaos Lord on Daemonic Mount (140)
• General
• Deathmonger
Chaos Chosen (560)
• Reinforced
• The Dread Banner
Chaos Furies (120)
Ogroid Myrmidon (120)
Ogroid Theridons (360)
• Reinforced
---
Regiment 1
Chaos Sorcerer Lord (120)
Chaos Knights (250)
Chaos Knights (250)
Exalted Hero of Chaos (80)
• Head of the Unworthy
-----
Faction Terrain
Nexus Chaotica
-----
Created with Warhammer Age of Sigmar: The App
App: v1.17.0 (3) | Data: v310</t>
  </si>
  <si>
    <t>KBZ I love my son Eugene 2000/2000 pts
-----
Orruk Warclans | Kruleboyz | Swamphorde Bullies
General's Handbook 2025-26
Drops: 4
Spell Lore - Lore of the Swamp
Manifestation Lore - Manifestations of Gorkamorka
Battle Tactics Cards: Restless Energy and Scouting Force
-----
General's Regiment
Swampcalla Shaman with Pot-grot (110)
• General
Monsta-killaz (110)
Monsta-killaz (110)
---
Regiment 1
Swampcalla Shaman with Pot-grot (110)
Man-skewer Boltboyz (90)
Man-skewer Boltboyz (90)
---
Regiment 2
Killaboss on Corpse-rippa Vulcha (260)
• Tough 'Un
• Slippery Skumbag
Man-skewer Boltboyz (90)
Monsta-killaz (110)
Monsta-killaz (110)
---
Regiment 3
Murknob with Belcha-banna (80)
• Mork's Eye Pebble
Gutrippaz (300)
• Reinforced
Gutrippaz (300)
• Reinforced
Marshcrawla Sloggoth (130)
-----
Faction Terrain
Skaregob Totem
-----
Created with Warhammer Age of Sigmar: The App
App: v1.17.0 (3) | Data: v310</t>
  </si>
  <si>
    <t>They did what in my backyard? 1980/2000 pts
-----
Grand Alliance Destruction | Sons of Behemat | Breaker Tribe
General's Handbook 2025-26
Drops: 4
Battle Tactics Cards: Intercept and Recover and Wrathful Cycles
-----
General's Regiment
King Brodd (540)
• General
---
Regiment 1
Gatebreaker Mega-Gargant (500)
• Monstrously Tough
---
Regiment 2
Scourge of Ghyran Kraken-eater Mega-Gargant (480)
---
Regiment 3
Warstomper Mega-Gargant (460)
• Extra-calloused Feet
-----
Created with Warhammer Age of Sigmar: The App
App: v1.17.0 (3) | Data: v310</t>
  </si>
  <si>
    <t>Tacoma 2: Electric Boogaloo 2000/2000 pts
Seraphon
Sunclaw Starhost
General's Handbook 2025-26
Drops: 2
Spell Lore - Lore of Celestial Manipulation
Manifestation Lore - Aetherwrought Machineries
Battle Tactic Cards: Intercept and Recover, Master The Paths
General's Regiment
Scourge of Ghyran Saurus Oldblood on Carnosaur (340)
• General
• Ancient Defender
• Being of the Stars
Aggradon Lancers (440)
• Reinforced
Hunters of Huanchi with Dartpipes (80)
Saurus Guard (120)
Regiment 1
Skink Starseer (190)
• Coatl Familiar
Bastiladon with Ark of Sotek (230)
Kroxigor (420)
• Reinforced
Raptadon Chargers (140)
Faction Terrain
Realmshaper Engine (20 Points)
Created with Warhammer Age of Sigmar: The App
App: 1.17.0 | Data: 310</t>
  </si>
  <si>
    <t>Mulch for the Mulch Queen 2000/2000 pts
-----
Grand Alliance Order | Sylvaneth | Wargrove of Everdusk
General's Handbook 2025-26
Drops: 5
Manifestation Lore - Manifestations of the Deepwood
Battle Tactics Cards: Restless Energy and Wrathful Cycles
-----
General's Regiment
The Lady of Vines (250)
• General
---
Regiment 1
Belthanos, First Thorn of Kurnoth (350)
Arch-Revenant (120)
Kurnoth Hunters with Kurnoth Greatswords (220)
---
Regiment 2
Scourge of Ghyran Drycha Hamadreth (320)
The Twistweald (100)
---
Regiment 3
Spirit of Durthu (330)
• Glamourweave
---
Regiment 4
Branchwych (110)
Kurnoth Hunters with Kurnoth Scythes (200)
-----
Faction Terrain
Awakened Wyldwood
-----
Created with Warhammer Age of Sigmar: The App
App: v1.17.0 (3) | Data: v310</t>
  </si>
  <si>
    <t>IRIDAN’S SCOUTING FORCE 2000/2000 pts
-----
Grand Alliance Order | Stormcast Eternals | Sentinels of the Bleak Citadels
General's Handbook 2025-26
Drops: 3
Spell Lore - Lore of the Storm
Prayer Lore - Prayers of the Stormhosts
Manifestation Lore - Manifestations of the Storm
Battle Tactics Cards: Attuned to Ghyran and Scouting Force
-----
General's Regiment
Scourge of Ghyran Iridan the Witness (320)
• General
Lord-Terminos (150)
• Quicksilver Draught
• Hour of Glory
Prosecutors (300)
• Reinforced
Reclusians (280)
• Reinforced
---
Regiment 1
Lord-Vigilant on Gryph-Stalker (150)
Reclusians (280)
• Reinforced
---
Regiment 2
Knight-Arcanum (120)
Stormstrike Palladors (380)
• Reinforced
-----
Faction Terrain
Stormreach Portal (20)
-----</t>
  </si>
  <si>
    <t>Maggoth Lord Party Pus 2000/2000 pts
Maggotkin of Nurgle
Plague Cyst
General's Handbook 2025-26
Drops: 3
Spell Lore - Lore of Malignance
Prayer Lore - Bendictions of Sickness
Manifestation Lore - Krondspine Incarnate
Battle Tactic Cards: Wrathful Cycles, Master The Paths
General's Regiment
Bloab Rotspawned (300)
• General
Lord of Blights (140)
• Unctuous Preacher
• The Carrion Dirge
Putrid Blightkings (380)
• Reinforced
Regiment 1
Orghotts Daemonspew (280)
Putrid Blightkings (190)
Putrid Blightkings (190)
Regiment 2
Morbidex Twiceborn (280)
Pusgoyle Blightlords (220)
Created with Warhammer Age of Sigmar: The App
App: 1.17.0 | Data: 310</t>
  </si>
  <si>
    <t>Too Exalted to Function
2000/2000 pts
-----
Grand Alliance Chaos | Slaves to Darkness | Champions of Chaos
General's Handbook 2025-26
Drops: 5
Spell Lore - Lore of the Damned
Manifestation Lore - Primal Energy (20 Points)
Battle Tactics Cards: Intercept and Recover and Wrathful Cycles
-----
General's Regiment
Be'lakor, the Dark Master (460)
• General
Exalted Hero of Chaos (80)
Varanguard (340)
---
Regiment 1
Chaos Sorcerer Lord (120)
• Head of the Unworthy
Chaos Warriors (400)
• Reinforced
• The Dread Banner
Exalted Hero of Chaos (80)
---
Regiment 2
Daemon Prince (260)
• Pledged to Khorne
• Trophy Rack
Exalted Hero of Chaos (80)
---
Regiment 3
Exalted Hero of Chaos (80)
---
Regiment 4
Exalted Hero of Chaos (80)
• Favoured of the Pantheon
-----
Faction Terrain
Nexus Chaotica
-----
Created with Warhammer Age of Sigmar: The App
App: v1.16.2 (1) | Data: v305</t>
  </si>
  <si>
    <t>Thanquols Blossoming Necromancer Career 2000/2000 pts
Skaven | Thanquol's Mutated Menagerie
Army of Renown
General's Handbook 2025-26
Drops: 2
Spell Lore - Thanquol's Mutated Menagerie Spell Lore
Manifestation Lore - Primal Energy
Battle Tactic Cards: Intercept and Recover, Master The Paths
General's Regiment
Thanquol on Boneripper (360)
• General
Hell Pit Abomination (200)
Master Moulder (80)
• Pack Tactics
• Warpstone Innards
Stormfiends (500)
• Reinforced
• 1x Ratling Cannons and Clubbing Blows
• 2x Doomflayer Gauntlets
• 2x Clubbing Blows and Warpfire Projectors
• 1x Grinderfists
Stormfiends (500)
• Reinforced
• 1x Ratling Cannons and Clubbing Blows
• 2x Clubbing Blows and Warpfire Projectors
• 1x Grinderfists
• 2x Shock Gauntlets
Regiment 1
Master Moulder (80)
Brood Terror (260)
Created with Warhammer Age of Sigmar: The App
App: 1.17.0 | Data: 310</t>
  </si>
  <si>
    <t>Dar be goats (2000 points) - ✦ General's Handbook 2025-26
Hedonites of Slaanesh
Invaders
Auxiliaries: 0
Drops: 2
Battle Tactic Cards - Restless Energy, Attuned to Ghyran
Manifestation Lore - Aetherwrought Machineries
Spell Lore - Lore of Extravagance
General's Regiment
Glutos Orscollion, Lord of Gluttony (470)
• General
Blissbarb Archers (300)
• Reinforced
• 1x Champion
Myrmidesh Painbringers (240)
• Reinforced
• 1x Champion
Symbaresh Twinsouls (260)
• Reinforced
• 1x Champion
Symbaresh Twinsouls (130)
• 1x Champion
Regiment 1
Shardspeaker of Slaanesh (130)
• Icon of Infinite Excess
• Celebrity Warlord
Slaangor Fiendbloods (Scourge of Ghyran) (300)
• Reinforced
• 1x Champion
Blissbarb Seekers (170)
• 1x Champion
Faction Terrain
Fane of Slaanesh
Created with New Recruit
Data Version: v19</t>
  </si>
  <si>
    <t>Jurrian Hering</t>
  </si>
  <si>
    <t>Tacoma GT 2000/2000 pts
-----
Grand Alliance Order | Idoneth Deepkin | Akhelian Beastmasters
General's Handbook 2025-26
Drops: 3
Spell Lore - Lore of the Deeps
Manifestation Lore - Aetherwrought Machineries
Battle Tactics Cards: Intercept and Recover and Master The Paths
-----
General's Regiment
Volturnos, High King of the Deep (230)
• General
Akhelian Allopex (160)
• 1 Retarius Net Launcher
Akhelian Ishlaen Guard (180)
Akhelian Morrsarr Guard (170)
---
Regiment 1
Eidolon of Mathlann, Aspect of the Storm (340)
• Ancient Pride
• Delicious Morsels
Akhelian Leviadon (480)
Akhelian Morrsarr Guard (170)
---
Regiment 2
Isharann Soulscryer (110)
Namarti Reavers (140)
-----
Created with Warhammer Age of Sigmar: The App
App: v1.17.0 (3) | Data: v310</t>
  </si>
  <si>
    <t>1 - Ionus &amp; Neave 1990/2000 pts
-----
Grand Alliance Order | Stormcast Eternals | Sentinels of the Bleak Citadels
General's Handbook 2025-26
Drops: 2
Prayer Lore - Prayers of the Stormhosts
Manifestation Lore - Aetherwrought Machineries
Battle Tactics Cards: Intercept and Recover and Master The Paths
-----
General’s Regiment
Ionus Cryptborn, Warden of Lost Souls (400)
• General
Lord-Terminos (170)
• Quicksilver Draught
• Envoy of the Heavens
Prosecutors (300)
• Reinforced
Reclusians (280)
• Reinforced
Stormdrake Guard (310)
• 1 Drakerider’s Warblade
• 1 Drakerider’s Lance
---
Regiment 1
Neave Blacktalon (310)
Lorai, Child of the Abyss
Neave's Companions
Vanguard-Raptors with Longstrike Crossbows (200)
-----
Faction Terrain
Stormreach Portal (20)
-----
Created with Warhammer Age of Sigmar: The App
App: v1.17.0 (3) | Data: v310</t>
  </si>
  <si>
    <t>Projectile Spewing 2000/2000 pts
-----
Grand Alliance Chaos | Maggotkin of Nurgle | Affliction Cyst
General's Handbook 2025-26
Drops: 4
Spell Lore - Lore of Malignance
Prayer Lore - Bendictions of Sickness
Battle Tactics Cards: Intercept and Recover and Master The Paths
-----
General's Regiment
Harbinger of Decay (150)
• General
---
Regiment 1
Harbinger of Decay (150)
---
Regiment 2
Lord of Afflictions (180)
• Unctuous Preacher
Pusgoyle Blightlords (220)
Pusgoyle Blightlords (440)
• Reinforced
---
Regiment 3
Lord of Afflictions (200)
• The Witherstave
Pusgoyle Blightlords (220)
Pusgoyle Blightlords (440)
• Reinforced
-----
Created with Warhammer Age of Sigmar: The App
App: v1.16.0 (3) | Data: v301</t>
  </si>
  <si>
    <t>I attended Ushoran's FleshCon and all I got was salmonella and this T-Shirt 1990/2000 pts
Flesh-eater Courts
Royal Menagerie
General's Handbook 2025-26
Drops: 4
Spell Lore - Lore of Madness
Prayer Lore - Rites of Delusion
Manifestation Lore - Morbid Conjuration
Battle Tactic Cards: Attuned to Ghyran, Scouting Force
General's Regiment
Ushoran, Mortarch of Delusion (460)
• General
Marrowscroll Herald (130)
Morbheg Knights (180)
Morbheg Knights (180)
Regiment 1
Abhorrant Ghoul King on Royal Terrorgheist (320)
• Stronger In Madness
• Savage Abomination
• Heart of the Gargant
Crypt Ghouls (160)
Crypt Ghouls (160)
Cryptguard (100)
Regiment 2
Abhorrant Cardinal (130)
Regiment 3
Scourge of Ghyran Abhorrant Gorewarden (140)
Faction Terrain
Charnel Throne
Created with Warhammer Age of Sigmar: The App
App: 1.17.0 | Data: 310</t>
  </si>
  <si>
    <t>141 1990/2000 pts
-----
Grand Alliance Order | Lumineth Realm-lords | Scinari Council
General's Handbook 2025-26
Drops: 5
Spell Lore - Lore of Hysh
Manifestation Lore - Forbidden Power (20 Points)
Battle Tactics Cards: Intercept and Recover and Master The Paths
-----
General's Regiment
Scinari Enlightener (180)
• General
• Flawless Commander
Vanari Bladelords (280)
• Reinforced
---
Regiment 1
Scinari Cathallar (110)
• Silver Wand
Vanari Bladelords (280)
• Reinforced
---
Regiment 2
Ellania and Ellathor, Eclipsian Warsages (280)
Ydrilan Riverblades (160)
---
Regiment 3
Scourge of Ghyran The Light of Eltharion (250)
---
Regiment 4
Scourge of Ghyran Vanari Bannerblade (130)
Vanari Auralan Wardens (280)
• Reinforced
-----
Faction Terrain
Shrine Luminor (20)
-----
Created with Warhammer Age of Sigmar: The App
App: v1.17.0 (3) | Data: v310</t>
  </si>
  <si>
    <t>Manny Peddy 1990/2000 pts
Soulblight Gravelords
Bacchanal of Blood
General's Handbook 2025-26
Drops: 3
Spell Lore - Lore of Undeath
Manifestation Lore - Aetherwrought Machineries
Battle Tactic Cards: Master The Paths, Wrathful Cycles
General's Regiment
Mannfred von Carstein, Mortarch of Night (430)
• General
Barrow Knights (420)
• Reinforced
Wight Lord on Skeletal Steed (120)
Regiment 1
Vengorian Lord (220)
• Terminus Clock
Barrow Guard (320)
• Reinforced
Wight King (100)
Regiment 2
Vampire Lord (140)
• Immortal Ego
Vargheists (120)
Vargheists (120)
Faction Terrain
Cursed Sepulchre
Created with Warhammer Age of Sigmar: The App
App: 1.17.0 | Data: 310</t>
  </si>
  <si>
    <t>Living that 4+ life 1990/2000 pts
Sylvaneth
Lords of the Clan
General's Handbook 2025-26
Drops: 3
Spell Lore - Lore of the Deepwood
Manifestation Lore - Primal Energy
Battle Tactic Cards: Wrathful Cycles, Intercept and Recover
General's Regiment
Alarielle the Everqueen (680)
• General
Regiment 1
Scourge of Ghyran Drycha Hamadreth (320)
Scourge of Ghyran Revenant Seekers (460)
• Reinforced
Spite-Revenants (80)
Regiment 2
Spirit of Durthu (330)
• Warsinger
• Glamourweave
Tree-Revenants (100)
Faction Terrain
Awakened Wyldwood
Created with Warhammer Age of Sigmar: The App
App: 1.17.0 | Data: 310</t>
  </si>
  <si>
    <t>Sylv 1990/2000 pts
-----
Grand Alliance Order | Sylvaneth | Wargrove of the Burgeoning
General's Handbook 2025-26
Drops: 3
Spell Lore - Lore of the Deepwood
Manifestation Lore - Manifestations of the Deepwood
Battle Tactics Cards: Intercept and Recover and Scouting Force
-----
General's Regiment
Belthanos, First Thorn of Kurnoth (350)
• General
Scourge of Ghyran Revenant Seekers (460)
• Reinforced
Spiterider Lancers (210)
Spiterider Lancers (210)
Spiterider Lancers (210)
---
Regiment 1
Scourge of Ghyran Drycha Hamadreth (320)
Tree-Revenants (100)
---
Regiment 2
Branchwych (130)
• Spellsinger
• Acorn of the Ages
-----
Faction Terrain
Awakened Wyldwood
-----
Created with Warhammer Age of Sigmar: The App
App: v1.16.0 (3) | Data: v301</t>
  </si>
  <si>
    <t>Iron Seraphon 2000/2000 pts
Seraphon
Thunderquake Starhost
General's Handbook 2025-26
Drops: 4
Spell Lore - Lore of Primal Jungles
Manifestation Lore - Krondspine Incarnate
Battle Tactic Cards: Intercept and Recover, Master The Paths
General's Regiment
Scourge of Ghyran Saurus Oldblood on Carnosaur (340)
• General
• Incandescent Rectrices
• Ancient Defender
• Being of the Stars
Aggradon Lancers (440)
• Reinforced
Saurus Warriors (160)
Regiment 1
Skink Oracle on Troglodon (240)
Kroxigor Warspawned (440)
• Reinforced
• 2x Starfang Warpick
Skinks (80)
Regiment 2
Saurus Astrolith Bearer (130)
Regiment 3
Saurus Astrolith Bearer (130)
Faction Terrain
Realmshaper Engine (20 Points)
Created with Warhammer Age of Sigmar: The App
App: 1.17.0 | Data: 310</t>
  </si>
  <si>
    <t>Porter Ludwig</t>
  </si>
  <si>
    <t>Dino Smash Tacoma 2025 2000/2000 pts
-----
Grand Alliance Order | Seraphon | Sunclaw Starhost
General's Handbook 2025-26
Drops: 3
Spell Lore - Lore of Primal Jungles
Manifestation Lore - Morbid Conjuration (30 Points)
Battle Tactics Cards: Master The Paths and Wrathful Cycles
-----
General's Regiment
Slann Starmaster (280)
• General
• Incandescent Rectrices
Hunters of Huanchi with Dartpipes (80)
Hunters of Huanchi with Dartpipes (80)
Saurus Guard (120)
---
Regiment 1
Scourge of Ghyran Saurus Oldblood on Carnosaur (340)
• Child of the Stars
• Armour Cruncher
Aggradon Lancers (440)
• Reinforced
---
Regiment 2
Skink Starseer (170)
Bastiladon with Ark of Sotek (230)
Kroxigor (210)
-----
Faction Terrain
Realmshaper Engine (20)
-----
Created with Warhammer Age of Sigmar: The App
App: v1.17.0 (3) | Data: v310</t>
  </si>
  <si>
    <t>Holy moly! Its the soggy bottom
boys! 2000/2000 pts
Stormcast Eternals
Sentinels of the Bleak Citadels
General's Handbook 2025-26
Drops: 3
Spell Lore - Lore of the Storm
Prayer Lore - Prayers of the Stormhosts
Manifestation Lore - Morbid Conjuration
Battle Tactic Cards: Master The Paths, Intercept and Recover
General's Regiment
Lord-Vigilant on Gryph-Stalker (150)
• General
• Mirrorshield
• Hour of Glory
Annihilators with Meteoric Grandhammers (190)
Prosecutors (150)
Regiment 1
Scourge of Ghyran Iridan the Witness (320)
Knight-Azyros (130)
Prosecutors (300)
• Reinforced
Regiment 2
Neave Blacktalon (310)
Lorai, Child of the Abyss (0)
Neave's Companions (0)
Vanguard-Raptors with Longstrike Crossbows (400)
• Reinforced
Faction Terrain
Stormreach Portal (20 Points)
Created with Warhammer Age of Sigmar: The App
App: 1.17.0 | Data: 310</t>
  </si>
  <si>
    <t>Tacoma 1990/2000 pts
Skaven
Gathering of the Clans
General's Handbook 2025-26
Drops: 3
Spell Lore - Lore of Ruin
Manifestation Lore - Manifestations of Doom
Battle Tactic Cards: Scouting Force, Restless Energy
General's Regiment
Scourge of Ghyran Grey Seer on Screaming Bell (310)
• General
• Foulhide
• Devious Underling
Clanrats (150)
Clanrats (150)
Clanrats (150)
Scourge of Ghyran Brood Terror (240)
Regiment 1
Master Moulder (80)
Rat Ogors (280)
• Reinforced
Rat Ogors (280)
• Reinforced
Regiment 2
Warlock Bombardier (90)
Ratling Warpblaster (140)
Warp Lightning Cannon (120)
Faction Terrain
Gnawhole
Created with Warhammer Age of Sigmar: The App
App: 1.16.1 | Data: 301</t>
  </si>
  <si>
    <t>Xerxes backup dancers 1980/2000 pts
-----
Grand Alliance Chaos | Hedonites of Slaanesh | Invaders
General's Handbook 2025-26
Drops: 4
Spell Lore - Lore of Extravagance
Manifestation Lore - Manifestations of Depravity
Battle Tactics Cards: Intercept and Recover and Wrathful Cycles
-----
General's Regiment
Dexcessa, the Talon of Slaanesh (180)
• General
Scourge of Ghyran Slaangor Fiendbloods (300)
• Reinforced
Symbaresh Twinsouls (130)
---
Regiment 1
Scourge of Ghyran Syll'Esske, the Vengeful Allegiance (230)
Fiends (150)
---
Regiment 2
Synessa, the Voice of Slaanesh (210)
Symbaresh Twinsouls (260)
• Reinforced
---
Regiment 3
Sigvald, Prince of Slaanesh (200)
Daemonettes (200)
• Reinforced
Lord of Pain (120)
• Threnody Voicebox
• Celebrity Warlord
-----
Faction Terrain
Fane of Slaanesh
-----
Created with Warhammer Age of Sigmar: The App
App: v1.16.2 (1) | Data: v305</t>
  </si>
  <si>
    <t>New STDs (2000 points) - ✦ General's Handbook 2025-26
Slaves to Darkness
Auxiliaries: 0
Drops: 2
Battle Tactic Cards - Restless Energy, Intercept and Recover
Manifestation Lore - Aetherwrought Machineries
General's Regiment
Be'lakor, the Dark Master (460)
• General
Chaos Chosen (560)
• Reinforced
• The Dread Banner
• 1x Champion
• 2x Musician
• 2x Standard Bearer
Ogroid Theridons (180)
• 1x Champion
• 1x Musician
• 1x Standard Bearer
Chaos Knights (250)
• 1x Champion
• 1x Musician
• 1x Standard Bearer
Varanguard (340)
Regiment 1
Gunnar Brand (210)
Singri Brand
The Oathsworn Kin
Faction Terrain
Nexus Chaotica</t>
  </si>
  <si>
    <t>Pain or pleasure, I can only have one can you pick one for me?
-----
Grand Alliance Chaos | Hedonites of Slaanesh | Invaders
General's Handbook 2025-26
Drops: 2
Spell Lore - Lore of Extravagance
Manifestation Lore - Manifestations of Depravity
Battle Tactics Cards: Intercept and Recover and Restless Energy
-----
General's Regiment
Glutos Orscollion, Lord of Gluttony (470)
• General
Blissbarb Archers (300)
• Reinforced
Lord of Pain (120)
• Icon of Infinite Excess
• Celebrity Warlord
Myrmidesh Painbringers (240)
• Reinforced
---
Regiment 1
Scourge of Ghyran Syll'Esske, the Vengeful Allegiance (230)
Myrmidesh Painbringers (240)
• Reinforced
Scourge of Ghyran Slaangor Fiendbloods (150)
Sigvald, Prince of Slaanesh (200)
-----
Faction Terrain
Fane of Slaanesh
-----
Created with Warhammer Age of Sigmar: The App
App: v1.17.0 (3) | Data: v310</t>
  </si>
  <si>
    <t>Cody Siverston</t>
  </si>
  <si>
    <t>Chotec! Chotec! Chotec! 2000/2000 pts
Seraphon
Sunclaw Starhost
General's Handbook 2025-26
Drops: 3
Spell Lore - Lore of Celestial Manipulation
Manifestation Lore - Twilit Sorceries
Battle Tactic Cards: Master The Paths, Intercept and Recover
General's Regiment
Scourge of Ghyran Saurus Oldblood on Carnosaur (340)
• General
• Beastmaster
• Ancient Defender
Aggradon Lancers (440)
• Reinforced
Aggradon Lancers (440)
• Reinforced
Spawn of Chotec (100)
Spawn of Chotec (100)
Regiment 1
Skink Starseer (190)
• Coatl Familiar
Hunters of Huanchi with Dartpipes (80)
Hunters of Huanchi with Starstone Bolas (100)
Regiment 2
Saurus Scar-Veteran on Aggradon (170)
Faction Terrain
Realmshaper Engine (20 Points)
Created with Warhammer Age of Sigmar: The App
App: 1.16.2 | Data: 305</t>
  </si>
  <si>
    <t>We Can Be Heroes 2000/2000 pts
-----
Grand Alliance Chaos | Slaves to Darkness | Champions of Chaos
General's Handbook 2025-26
Drops: 5
Spell Lore - Lore of the Damned
Manifestation Lore - Manifestations of Malevolence
Battle Tactics Cards: Intercept and Recover and Wrathful Cycles
-----
General's Regiment
Chaos Lord on Daemonic Mount (140)
• General
• Deathmonger
Chaos Chosen (560)
• Reinforced
• The Dread Banner
Chaos Furies (120)
Chaos Furies (120)
Varanguard (680)
• Reinforced
---
Regiment 1
Exalted Hero of Chaos (80)
• Head of the Unworthy
---
Regiment 2
Exalted Hero of Chaos (80)
---
Regiment 3
Chaos Lord (100)
---
Regiment 4
Chaos Sorcerer Lord (120)
-----
Faction Terrain
Nexus Chaotica
-----
Created with Warhammer Age of Sigmar: The App
App: v1.17.0 (3) | Data: v310</t>
  </si>
  <si>
    <t>My my kings, you’re looking awfully putrid and blight-able today 2000/2000 pts
-----
Grand Alliance Chaos | Maggotkin of Nurgle | Tallyband of Nurgle
General's Handbook 2025-26
Drops: 3
Spell Lore - Lore of Malignance
Prayer Lore - Bendictions of Sickness
Manifestation Lore - Aetherwrought Machineries
Battle Tactics Cards: Intercept and Recover and Master The Paths
-----
General's Regiment
The Glottkin (510)
• General
---
Regiment 1
Scourge of Ghyran Rotigus (430)
---
Regiment 2
Bloab Rotspawned (300)
Lord of Blights (160)
• Unctuous Preacher
• The Witherstave
Pusgoyle Blightlords (220)
Putrid Blightkings (380)
• Reinforced
-----
Faction Terrain
Feculent Gnarlmaw
-----
Created with Warhammer Age of Sigmar: The App
App: v1.16.2 (1) | Data: v305</t>
  </si>
  <si>
    <t>Nicholas Owens</t>
  </si>
  <si>
    <t>Warpstone Realm Trotters 2000/2000 pts
Skaven
Fleshmeld Menagerie
General's Handbook 2025-26
Drops: 3
Spell Lore - Lore of Ruin
Manifestation Lore - Manifestations of Doom
Battle Tactic Cards: Intercept and Recover, Scouting Force
General's Regiment
Thanquol on Boneripper (360)
• General
Acolyte Globadiers (90)
Doom-Flayers (220)
• Reinforced
Warplock Jezzails (140)
Regiment 1
Scourge of Ghyran Grey Seer on Screaming Bell (310)
• Foulhide
Regiment 2
Master Moulder (80)
• Devious Underling
Rat Ogors (280)
• Reinforced
Rat Ogors (280)
• Reinforced
Scourge of Ghyran Brood Terror (240)
Faction Terrain
Gnawhole
Created with Warhammer Age of Sigmar: The App
App: 1.16.2 | Data: 305</t>
  </si>
  <si>
    <t xml:space="preserve">Tournament Dwarf Spice 1950/2000 pts
Cities of Sigmar
Dawnbringer Crusade
General's Handbook 2024-25
Drops: 3
General's Regiment
Warden King (120)
• General
• Sacred Tome
• Fiery Temper
Cogsmith (110)
Longbeards (220)
• Reinforced
Regiment 1
Runelord (130)
Ironbreakers (280)
• Reinforced
Ironbreakers (280)
• Reinforced
Regiment 2
Runelord (130)
Hammerers (340)
• Reinforced
Hammerers (340)
• Reinforced
</t>
  </si>
  <si>
    <t>Ryan Thorstenson</t>
  </si>
  <si>
    <t>Truggin n Muggin 2000/2000 pts
-----
Grand Alliance Destruction | Gloomspite Gitz | Troggherd
General's Handbook 2025-26
Drops: 2
Spell Lore - Lore of the Clammy Dank
Manifestation Lore - Dank Manifestations
Battle Tactics Cards: Intercept and Recover and Restless Energy
-----
General's Regiment
Trugg, the Troggoth King (380)
• General
Boingrot Bounderz (120)
Dankhold Troggoth (160)
Doom Diver Catapult (160)
Gobbapalooza (150)
---
Regiment 1
Dankhold Troggboss (280)
• Loontouched
• The Clammy Cowl
Fellwater Troggoths (180)
Rockgut Troggoths (190)
Rockgut Troggoths (380)
• Reinforced
-----
Faction Terrain
Bad Moon Loonshrine
-----
Created with Warhammer Age of Sigmar: The App
App: v1.16.2 (1) | Data: v305</t>
  </si>
  <si>
    <t>🦊Sevireth Hovering Menacingly In the Background 🦊 2000/2000 pts
-----
Grand Alliance Order | Lumineth Realm-lords | Scinari Council
General's Handbook 2025-26
Drops: 5
Spell Lore - Lore of Prismatic Resonance
Manifestation Lore - Manifestations of Hysh
Battle Tactics Cards: Intercept and Recover and Master The Paths
-----
General's Regiment
Sevireth, Lord of the Seventh Wind (330)
• General
---
Regiment 1
Ellania and Ellathor, Eclipsian Warsages (280)
Scourge of Ghyran The Light of Eltharion (250)
Vanari Bladelords (280)
• Reinforced
Vanari Bladelords (280)
• Reinforced
---
Regiment 2
Scinari Enlightener (180)
• Flawless Commander
---
Regiment 3
Scinari Cathallar (110)
• Silver Wand
-----
Regiments of Renown
Saviours of Cinderfall (270)
Callis and Toll
Toll's Companions
-----
Faction Terrain
Shrine Luminor (20)
-----
Created with Warhammer Age of Sigmar: The App
App: v1.17.0 (3) | Data: v310</t>
  </si>
  <si>
    <t>Brittney Blumenthal</t>
  </si>
  <si>
    <t>Test 1980/2000 pts
Orruk Warclans | Ironjawz
Bigsnikkaz
General's Handbook 2025-26
Drops: 3
Spell Lore - Lore of the Weird
Prayer Lore - Warbeats
Manifestation Lore - Manifestations of Gorkamorka
Battle Tactic Cards: Restless Energy, Wrathful Cycles
General's Regiment
Zoggrok Anvilsmasha (170)
• General
• 1x Grunta-tongs
Maw-grunta Gougers (190)
• Big 'Un
Scourge of Ghyran Weirdbrute Wrekkaz (220)
• Reinforced
Regiment 1
Weirdnob Shaman (120)
Ardboyz (180)
Brutes (400)
• Reinforced
Regiment 2
Warchanter (120)
• An Eye For Da Fight
• Trophy Skulls
Ardboyz (180)
Brutes (400)
• Reinforced
Faction Terrain
Bossrokk Tower
Created with Warhammer Age of Sigmar: The App
App: 1.17.0 | Data: 310</t>
  </si>
  <si>
    <t>Phillip Griot</t>
  </si>
  <si>
    <t>One does not simply walk into Mordor
2000/2000 pts
-----
Orruk Warclans | Kruleboyz | Swamphorde Bullies
General's Handbook 2025-26
Drops: 4
Spell Lore - Lore of the Swamp
Manifestation Lore - Manifestations of Gorkamorka
Battle Tactics Cards: Intercept and Recover and Master The Paths
-----
General's Regiment
Breaka-boss on Mirebrute Troggoth (200)
• General
• Egomaniak
• Mean 'Un
Gutrippaz (300)
• Reinforced
Gutrippaz (300)
• Reinforced
Marshcrawla Sloggoth (130)
Monsta-killaz (110)
---
Regiment 1
Murknob with Belcha-banna (80)
---
Regiment 2
Swampcalla Shaman with Pot-grot (110)
• Swamp Staff
Beast-skewer Killbow (140)
Man-skewer Boltboyz (180)
• Reinforced
Man-skewer Boltboyz (180)
• Reinforced
---
Regiment 3
Scourge of Ghyran Killaboss on Great Gnashtoof (160)
Monsta-killaz (110)
-----
Faction Terrain
Skaregob Totem
-----
Created with Warhammer Age of Sigmar: The App
App: v1.16.2 (1) | Data: v305</t>
  </si>
  <si>
    <t>King Arthur and the Rats of Ruin
Skaven
Warpcog Convocation
General's Handbook 2025-26
Drops: 2
Spell Lore - Lore of Ruin
Manifestation Lore - Manifestations of Doom
Battle Tactic Cards: Master The Paths, Intercept and Recover
Roster Regiment
Verminlord Deceiver (390)
• General
• Foulhide
• Scurry Away
Plague Monks (130)
Rat Ogors (280)
• Reinforced
Ratling Guns (340)
• Reinforced
Warplock Jezzails (280)
• Reinforced
Faction Terrain
Gnawhole
Regiments of Renown
Lord Skaldior's Chosen (570)
Chaos Lord on Daemonic Mount
Chaos Knights
Chaos Warriors
Created with Warhammer Age of Sigmar: The App
App: 1.17.0 | Data: 310</t>
  </si>
  <si>
    <t>DESTRUCTION! 1950/2000 pts
-----
Grand Alliance Destruction | Sons of Behemat | Breaker Tribe
General's Handbook 2025-26
Drops: 2
Battle Tactics Cards: Intercept and Recover and Restless Energy
-----
General's Regiment
King Brodd (540)
• General
Gatebreaker Mega-Gargant (500)
• Monstrously Tough
---
Regiment 1
Warstomper Mega-Gargant (460)
• Extra-calloused Feet
Kraken-eater Mega-Gargant (450)
-----
Created with Warhammer Age of Sigmar: The App
App: v1.16.2 (1) | Data: v305</t>
  </si>
  <si>
    <t>A Veteran can 1980/2000 pts
-----
Grand Alliance Order | Cities of Sigmar | Veteran Cannoneers
General's Handbook 2025-26
Drops: 4
Spell Lore - Spells of the Collegiate Arcane
Prayer Lore - Scriptures of Sigmar
Battle Tactics Cards: Attuned to Ghyran and Intercept and Recover
-----
General's Regiment
Fusil-Major on Ogor Warhulk (140)
• General
Ironweld Great Cannon (100)
Ironweld Great Cannon (100)
Ironweld Great Cannon (100)
---
Regiment 1
Scourge of Ghyran Pontifex Zenestra, Matriarch of the Great Wheel (250)
Freeguild Cavalier-Marshal (110)
• Cosmopolitan Leader
Freeguild Cavaliers (300)
• Reinforced
Freeguild Cavaliers (300)
• Reinforced
---
Regiment 2
Callis and Toll (210)
Freeguild Command Corps (140)
Freeguild Command Corps (140)
Toll's Companions
---
Regiment 3
Freeguild Marshal and Relic Envoy (90)
• 1 Heirloom Warhammer
• Brazier of Holy Flame
-----
Created with Warhammer Age of Sigmar: The App
App: v1.17.0 (3) | Data: v310</t>
  </si>
  <si>
    <t>Braumatic Train Injury 1990/2000 pts
Stormcast Eternals
Lightning Echelon
General's Handbook 2025-26
Drops: 4
Spell Lore - Lore of the Storm
Prayer Lore - Prayers of the Stormhosts
Manifestation Lore - Aetherwrought Machineries
Battle Tactic Cards: Master The Paths, Wrathful Cycles
General's Regiment
Lord-Celestant on Dracoth (160)
• General
• Quicksilver Draught
• Legendary Tenacity
Dracothian Guard Concussors (420)
• Reinforced
Dracothian Guard Tempestors (340)
• Reinforced
Stormcoven (210)
Regiment 1
Knight-Arcanum (120)
Regiment 2
Knight-Relictor (120)
Annihilators (280)
• Reinforced
Regiment 3
Knight-Judicator with Gryph Hounds (130)
Stormstrike Palladors (190)
Faction Terrain
Stormreach Portal (20 Points)
Created with Warhammer Age of Sigmar: The App
App: 1.17.0 | Data: 310</t>
  </si>
  <si>
    <t>Why are the trees talking 1980/2000 pts
-----
Grand Alliance Order | Sylvaneth | Lords of the Clan
General's Handbook 2025-26
Drops: 4
Spell Lore - Lore of the Deepwood
Manifestation Lore - Manifestations of the Deepwood
Battle Tactics Cards: Restless Energy and Wrathful Cycles
-----
General's Regiment
Alarielle the Everqueen (680)
• General
Tree-Revenants (100)
Tree-Revenants (100)
Tree-Revenants (100)
---
Regiment 1
Belthanos, First Thorn of Kurnoth (350)
---
Regiment 2
Scourge of Ghyran Drycha Hamadreth (320)
---
Regiment 3
Spirit of Durthu (330)
• Radiant Spirit
• Glamourweave
-----
Faction Terrain
Awakened Wyldwood
-----</t>
  </si>
  <si>
    <t>Dillon Keys</t>
  </si>
  <si>
    <t>Sponsored by Duff Beer 1990/2000 pts
-----
Orruk Warclans | Ironjawz | Bigsnikkaz
General's Handbook 2025-26
Drops: 3
Spell Lore - Lore of the Weird
Prayer Lore - Warbeats
Manifestation Lore - Manifestations of Gorkamorka
Battle Tactics Cards: Attuned to Ghyran and Restless Energy
-----
General's Regiment
Ardboy Big Boss (120)
• General
• An Eye For Da Fight
• Trophy Skulls
Ardboyz (180)
Ardboyz (180)
---
Regiment 1
Weirdnob Shaman (120)
Brutes (400)
• Reinforced
• 2 Gore-choppa
Scourge of Ghyran Weirdbrute Wrekkaz (110)
---
Regiment 2
Warchanter (120)
Brutes (400)
• Reinforced
• 2 Gore-choppa
Maw-grunta with Hakkin' Krew (250)
• Big 'Un
Scourge of Ghyran Weirdbrute Wrekkaz (110)
-----
Faction Terrain
Bossrokk Tower
-----
Created with Warhammer Age of Sigmar: The App
App: v1.16.2 (1) | Data: v305</t>
  </si>
  <si>
    <t>Big K’s Party Castle 2000/2000 pts
-----
Grand Alliance Death | Ossiarch Bonereapers | Mortisan Council
General's Handbook 2025-26
Drops: 3
Spell Lore - Lore of Ossian Sorcery
Manifestation Lore - Horrors of the Necropolis
Battle Tactics Cards: Attuned to Ghyran and Master The Paths
-----
General's Regiment
Katakros, Mortarch of the Necropolis (520)
• General
Immortis Guard (360)
• Reinforced
Kavalos Deathriders (200)
Kavalos Deathriders (200)
---
Regiment 1
Mortisan Ossifector (110)
• Diversionary Tactics
Morghast Archai (520)
• Reinforced
---
Regiment 2
Mortisan Soulreaper (90)
• Marrowpact
-----
Created with Warhammer Age of Sigmar: The App
App: v1.17.0 (3) | Data: v310</t>
  </si>
  <si>
    <t>Ghyran 2000/2000 pts
-----
Grand Alliance Order | Stormcast Eternals | Sentinels of the Bleak Citadels
General's Handbook 2025-26
Drops: 3
Spell Lore - Lore of the Storm
Prayer Lore - Prayers of the Stormhosts
Manifestation Lore - Manifestations of the Storm
Battle Tactics Cards: Intercept and Recover and Restless Energy
-----
General's Regiment
Lord-Commander Bastian Carthalos (250)
• General
Annihilators with Meteoric Grandhammers (380)
• Reinforced
Liberators (100)
Stormcoven (210)
Stormstrike Palladors (190)
---
Regiment 1
Lord-Relictor (130)
• Beacon of Azyr
• Legendary Tenacity
Reclusians (140)
Vanquishers (110)
---
Regiment 2
Tornus the Redeemed (170)
Prosecutors (300)
• Reinforced
-----
Faction Terrain
Stormreach Portal (20)
-----
Created with Warhammer Age of Sigmar: The App
App: v1.16.2 (1) | Data: v305</t>
  </si>
  <si>
    <t>Player: Pat Lowinger
Faction: Seraphon
Army Name: Old School Lizardmen
Battle formation: Eternal Starhost
Spell Lore: Lore of Celestial Manipulation (20)
Manifestation Lore: Twilit Sorceries (0)
Faction Terrain: None (0)
Battle Tactics: Restless Energy, Intercept &amp; Recover
Regiment #1 (General)
Slann Starmaster 280
Saurus Guard (10) 240
(520)
Regiment #2
Saurus Oldblood (1) 110
Saurus Warriors (20) 320
Saurus Warriors (10) 160
(590)
Regiment #3
Stegadon Chief (1) with Being of the Stars, Incandescent Rectrices
&amp; Ancient Defender 200
Skinks (10) 80
Spawn of Chotec (1) 100
Kroxigors (3) 210
(590)
Regiment #4
Skink Starpriest (1) 100
Skinks (10) 80
Spawn of Chotec (1) 100
(280)
Total 2000</t>
  </si>
  <si>
    <t>Court of The Winter King</t>
  </si>
  <si>
    <t>Court of The Winter King
Flesh-eater Courts
[Scouting Force]
[Attuned to Ghyran]
[Lore of Madness]
[Rites of Delusion]
[Aetherwrought Machineries]
Ushoran, Mortarch of Delusion (460)
[General]
- 20 x Cryptguard (200)
- 20 x Crypt Ghouls (160)
- 20 x Crypt Ghouls (160)
- 1 x Royal Decapitator (80)
[Charnel Vestments (20pts)]
Abhorrant Ghoul King on Royal Terrorgheist (320
[Stronger In Madness]
[Horribly resilient]
- 10 x Royal Beastflayers (100)
- 6 x Morbheg Knights (360)
Abhorrant Gorewarden [SoG] (140)
Charnel Throne
2000/2000pts
3 drops</t>
  </si>
  <si>
    <t>Bill Morales</t>
  </si>
  <si>
    <t>Nurgle's Garden - 1910/2000 pts
-----
Grand Alliance Chaos | Maggotkin of Nurgle | Nurgle's Menagerie
General's Handbook 2024-25
Drops: 5
Spell Lore - Lore of Malignance
Manifestation Lore - Primal Energy
-----
General's Regiment
The Glottkin (510)
• General
---
Regiment 1
Morbidex Twiceborn (280)
Nurglings (200)
• Reinforced
---
Regiment 2
Spoilpox Scrivener, Herald of Nurgle (90)
Plaguebearers (280)
• Reinforced
---
Regiment 3
Harbinger of Decay (150)
Lord of Plagues (110)
Putrid Blightkings (190)
---
Regiment 4
Poxbringer, Herald of Nurgle (100)
-----
Faction Terrain
Feculent Gnarlmaw
Feculent Gnarlmaw
-----
Created with Warhammer Age of Sigmar: The App
App: v1.16.2 (1) | Data: v305</t>
  </si>
  <si>
    <t>Soulblight Neferata 1960/2000 pts
Soulblight Gravelords
Bacchanal of Blood
General's Handbook 2025-26
Drops: 3
Spell Lore - Lore of Undeath
Manifestation Lore - Manifestations of the Grave
Battle Tactic Cards: Wrathful Cycles, Attuned to Ghyran
General's Regiment
Neferata, Mortarch of Blood (460)
• General
Blood Knights (440)
• Reinforced
Regiment 1
Prince Vhordrai (490)
Deadwalker Zombies (140)
Deadwalker Zombies (140)
Scourge of Ghyran Corpse Cart (80)
Regiment 2
Vampire Lord on Nightmare Steed (210)
• Lash of the Sire
• Amulet of Graves
Faction Terrain
Cursed Sepulchre
Created with Warhammer Age of Sigmar: The App
App: 1.16.1 | Data: 301</t>
  </si>
  <si>
    <t>John Tribe</t>
  </si>
  <si>
    <t>Vanari 1990/2000 pts
Lumineth Realm-lords
Vanari Battlehost
General's Handbook 2025-26
Drops: 2
Spell Lore - Lore of Hysh
Manifestation Lore - Primal Energy
Battle Tactic Cards: Restless Energy, Intercept and Recover
General's Regiment
Archmage Teclis and Celennar, Spirit of Hysh (580)
• General
Vanari Auralan Sentinels (300)
• Reinforced
Vanari Auralan Wardens (280)
• Reinforced
Vanari Bannerblade (150)
• Silver Wand
• Flawless Commander
Vanari Bladelords (140)
Regiment 1
Sevireth, Lord of the Seventh Wind (330)
Hurakan Windchargers (170)
Faction Terrain
Shrine Luminor (20 Points)
Created with Warhammer Age of Sigmar: The App
App: 1.17.0 | Data: 310</t>
  </si>
  <si>
    <t>Steve Shepard</t>
  </si>
  <si>
    <t>DOMINATION 1960/2000 pts
Stormcast Eternals
Thunderhead Host
General's Handbook 2025-26
Drops: 2
Prayer Lore - Prayers of the Stormhosts
Battle Tactic Cards: Master The Paths, Intercept and Recover
General's Regiment
Ionus Cryptborn, Warden of Lost Souls (400)
• General
Annihilators (140)
Liberators (200)
• Reinforced
Reclusians (140)
Vanquishers (220)
• Reinforced
Regiment 1
Yndrasta, the Celestial Spear (310)
Knight-Vexillor (110)
Stormdrake Guard (310)
• 2x Drakerider’s Warblade
Stormstrike Chariot (130)
• 1x Great Stormbow
Created with Warhammer Age of Sigmar: The App
App: 1.17.0 | Data: 310</t>
  </si>
  <si>
    <t>Bggg 2000/2000 pts
-----
Grand Alliance Death | Flesh-eater Courts | Lords of the Manor
General's Handbook 2025-26
Drops: 3
Spell Lore - Lore of Madness
Prayer Lore - Rites of Delusion
Manifestation Lore - Manifested Insanity
Battle Tactics Cards: Intercept and Recover and Restless Energy
-----
General's Regiment
Ushoran, Mortarch of Delusion (460)
• General
Crypt Ghouls (160)
Crypt Ghouls (160)
Morbheg Knights (360)
• Reinforced
Royal Decapitator (100)
• Charnel Vestments
---
Regiment 1
Abhorrant Cardinal (150)
• Cruel Taskmaster
Grand Justice Gormayne (110)
---
Regiment 2
Scourge of Ghyran Abhorrant Gorewarden (140)
Morbheg Knights (360)
• Reinforced
-----
Faction Terrain
Charnel Throne
-----
Created with Warhammer Age of Sigmar: The App
App: v1.16.2 (1) | Data: v305</t>
  </si>
  <si>
    <t>Tacoma Open 1990/2000 pts
Disciples of Tzeentch
Masters of Fate
General's Handbook 2025-26
Drops: 3
Spell Lore - Lore of Change
Manifestation Lore - Manifestations of Tzeentch
Battle Tactic Cards: Scouting Force, Wrathful Cycles
General's Regiment
Kairos Fateweaver (440)
• General
Chaos Spawn of Tzeentch (60)
Scourge of Ghyran Kairic Acolytes (200)
• Reinforced
Tzaangor Enlightened on Discs of Tzeentch (140)
Tzaangor Skyfires (180)
Regiment 1
Lord of Change (380)
• Nexus of Fate
• Mutating Blade
• 1x Baleful Sword
Blue Horrors and Brimstone Horrors (300)
• Reinforced
Regiments of Renown
Godmarked Ascendant (260)
Daemon Prince
• 1x Trophy Rack
Created with Warhammer Age of Sigmar: The App
App: 1.17.0 | Data: 310</t>
  </si>
  <si>
    <t>Derek Dennison</t>
  </si>
  <si>
    <t>The Ravenwood 1980/2000 pts
Sylvaneth
Wargrove of Everdusk
General's Handbook 2025-26
Drops: 4
Spell Lore - Lore of the Deepwood
Manifestation Lore - Manifestations of the Deepwood
Battle Tactic Cards: Scouting Force, Master The Paths
General's Regiment
Branchwych (110)
• General
Kurnoth Hunters with Kurnoth Greatswords (440)
• Reinforced
Regiment 1
Scourge of Ghyran Drycha Hamadreth (320)
Spite-Revenants (160)
• Reinforced
Spite-Revenants (160)
• Reinforced
Spite-Revenants (160)
• Reinforced
Regiment 2
Spirit of Durthu (330)
• Glamourweave
Regiment 3
Warsong Revenant (220)
• Spellsinger
Spite-Revenants (80)
Faction Terrain
Awakened Wyldwood
Created with Warhammer Age of Sigmar: The App
App: 1.16.2 | Data: 305</t>
  </si>
  <si>
    <t xml:space="preserve">Gunpowder and Godkings 1980/2000 pts
Cities of Sigmar
Fearless Exemplars
General's Handbook 2025-26
Drops: 5
Spell Lore - Spells of the Collegiate Arcane
Prayer Lore - Scriptures of Sigmar
Manifestation Lore - Morbid Conjuration
Battle Tactic Cards: Scouting Force, Intercept and Recover
General's Regiment
Scourge of Ghyran Pontifex Zenestra, Matriarch of the Great Wheel (250)
• General
Freeguild Fusiliers (110)
Fusil-Major on Ogor Warhulk (140)
Ironweld Great Cannon (100)
Ironweld Great Cannon (100)
Regiment 1
Freeguild Marshal and Relic Envoy (90)
• Glimmering
• 1x Heirloom Warhammer
Freeguild Cavalier-Marshal (110)
• Cosmopolitan Leader
Freeguild Cavaliers (300)
• Reinforced
Wildercorps Hunters (100)
Regiment 2
Callis and Toll (210)
Toll's Companions (0)
Regiment 3
Alchemite Warforger (110)
Regiment 4
Galen ven Denst (170)
Doralia ven Denst (0)
Freeguild Steelhelms (80)
Freeguild Steelhelms (80)
</t>
  </si>
  <si>
    <t>2K CoC 1980/2000 pts
-----
Grand Alliance Chaos | Slaves to Darkness | Champions of Chaos
General's Handbook 2025-26
Auxiliaries: 17
Drops: 19
Spell Lore - Lore of the Damned
Manifestation Lore - Twilit Sorceries
Battle Tactics Cards: Intercept and Recover and Wrathful Cycles
-----
General's Regiment
Chaos Lord (100)
• General
-----
Regiments of Renown
Nurgle's Gift (180)
Nurglings
Nurglings
-----
Auxiliary Units
Chaos Lord (120)
• Radiance of Dark Glory
Chaos Lord (100)
Chaos Lord (100)
Chaos Lord (100)
Chaos Lord (100)
Chaos Lord (100)
Chaos Lord (100)
Chaos Lord (100)
Chaos Lord (100)
Chaos Lord (100)
Chaos Lord (100)
Chaos Lord (100)
• Head of the Unworthy
Chaos Sorcerer Lord (120)
Exalted Hero of Chaos (80)
Exalted Hero of Chaos (80)
Raptoryx (100)
Raptoryx (100)
-----
Faction Terrain
Nexus Chaotica
-----
Created with Warhammer Age of Sigmar: The App
App: v1.16.2 (1) | Data: v305</t>
  </si>
  <si>
    <t>Bloodbabies 1990/2000 pts
Soulblight Gravelords
Bacchanal of Blood
General's Handbook 2025-26
Drops: 2
General's Regiment
Nagash, Supreme Lord of the Undead (840)
• General
Deathrattle Skeletons (200)
• Reinforced
Dire Wolves (150)
Dire Wolves (150)
Regiment 1
Radukar the Wolf (130)
Barrow Guard (160)
Revenant Draconith (240)
Vargheists (120)
Created with Warhammer Age of Sigmar: The App
App: 1.17.0 | Data: 310</t>
  </si>
  <si>
    <t>2d6 Oslohammer #10</t>
  </si>
  <si>
    <t>Norway</t>
  </si>
  <si>
    <t xml:space="preserve">Here, there, everywhere 2000/2000 pts
Sylvaneth
Wargrove of Everdusk
General's Handbook 2025-26
Drops: 4
Manifestation Lore - Aetherwrought Machineries
General's Regiment
Treelord Ancient (240)
• General
• Crown of Fell Bowers
Dryads (100)
Kurnoth Hunters with Kurnoth Scythes (400)
• Reinforced
Tree-Revenants (100)
Tree-Revenants (100)
Regiment 1
Belthanos, First Thorn of Kurnoth (350)
Regiment 2
Warsong Revenant (200)
• Warsinger
Kurnoth Hunters with Kurnoth Scythes (400)
• Reinforced
Regiment 3
Branchwych (110)
Faction Terrain
Awakened Wyldwood
Created with Warhammer Age of Sigmar: The App
App: 1.16.2 | Data: 305
</t>
  </si>
  <si>
    <t xml:space="preserve">Gg 1990/2000 pts
Lumineth Realm-lords
Scinari Council
General's Handbook 2025-26
Drops: 3
Spell Lore - Lore of Hysh
Manifestation Lore - Manifestations of Hysh
Battle Tactic Cards: Restless Energy, Master The Paths
General's Regiment
Sevireth, Lord of the Seventh Wind (330)
• General
Hurakan Windchargers (170)
Scourge of Ghyran The Light of Eltharion (250)
Vanari Auralan Sentinels (300)
• Reinforced
Vanari Auralan Wardens (280)
• Reinforced
Regiment 1
Ellania and Ellathor, Eclipsian Warsages (280)
Ydrilan Riverblades (160)
Regiment 2
Scinari Enlightener (200)
• Silver Wand
• Flawless Commander
Faction Terrain
Shrine Luminor (20 Points)
Created with Warhammer Age of Sigmar: The App
App: 1.17.0 | Data: 310
</t>
  </si>
  <si>
    <t>Pounds 1990/2000 pts
Skaven
Fleshmeld Menagerie
General's Handbook 2025-26
Drops: 3
Spell Lore - Lore of Ruin
Manifestation Lore - Manifestations of Doom
Battle Tactic Cards: Wrathful Cycles, Scouting Force
General's Regiment
Scourge of Ghyran Grey Seer on Screaming Bell (310)
• General
• Fleshmeddler
Clanrats (150)
Rat Ogors (280)
• Reinforced
Scourge of Ghyran Brood Terror (240)
Regiment 1
Plague Priest on Plague Furnace (310)
• Warpstone Charm
Clanrats (150)
Regiment 2
Grey Seer (120)
Clanrats (150)
Rat Ogors (280)
• Reinforced
Faction Terrain
Gnawhole</t>
  </si>
  <si>
    <t>Stinky cheese is the best cheese 2000/2000 pts
Maggotkin of Nurgle
Tallyband of Nurgle
General's Handbook 2025-26
Drops: 4
Spell Lore - Lore of Malignance
Prayer Lore - Bendictions of Sickness
Manifestation Lore - Aetherwrought Machineries
Battle Tactic Cards: Scouting Force, Master The Paths
General's Regiment
Great Unclean One (480)
• General
Plaguebearers (280)
• Reinforced
Plaguebearers (140)
Plaguebearers (140)
Sloppity Bilepiper, Herald of Nurgle (100)
Regiment 1
Harbinger of Decay (150)
Regiment 2
Spoilpox Scrivener, Herald of Nurgle (90)
Plague Drones (180)
Plague Drones (180)
Faction Terrain
Feculent Gnarlmaw
Regiments of Renown
Godmarked Ascendant (260)
Daemon Prince
• Corpulent Avalanche
• Rustfang
• 1x Wings
Created with Warhammer Age of Sigmar: The App
App: 1.17.0 | Data: 310</t>
  </si>
  <si>
    <t>B vizzik with the ratata 1990/2000 pts
-----
Grand Alliance Chaos | Skaven | Fleshmeld Menagerie
General's Handbook 2025-26
Drops: 3
Spell Lore - Lore of Ruin
Prayer Lore - Noxious Prayers
Manifestation Lore - Forbidden Power (20 Points)
Battle Tactics Cards: Intercept and Recover and Scouting Force
-----
General's Regiment
Vizzik Skour, Prophet of the Horned Rat (380)
• General
Rat Ogors (280)
• Reinforced
Rat Ogors (280)
• Reinforced
---
Regiment 1
Scourge of Ghyran Grey Seer on Screaming Bell (310)
• Warpstone Charm
• Fleshmeddler
Clanrats (150)
Clanrats (150)
Ratling Guns (340)
• Reinforced
---
Regiment 2
Master Moulder (80)
-----
Faction Terrain
Gnawhole
-----
Created with Warhammer Age of Sigmar: The App
App: v1.16.2 (1) | Data: v305</t>
  </si>
  <si>
    <t>? 2000/2000 pts
-----
Grand Alliance Chaos | Maggotkin of Nurgle | Tallyband of Nurgle
General's Handbook 2025-26
Drops: 5
Spell Lore - Lore of Malignance
Prayer Lore - Bendictions of Sickness
Manifestation Lore - Aetherwrought Machineries
Battle Tactics Cards: Intercept and Recover and Master The Paths
-----
General's Regiment
Scourge of Ghyran Rotigus (430)
• General
Plaguebearers (140)
Putrid Blightkings (190)
---
Regiment 1
Harbinger of Decay (150)
---
Regiment 2
Harbinger of Decay (150)
---
Regiment 3
Orghotts Daemonspew (280)
Putrid Blightkings (190)
Putrid Blightkings (190)
-----
Regiments of Renown
Godmarked Ascendant (280)
Daemon Prince
• Wings
• Corpulent Avalanche
• The Witherstave
-----
Faction Terrain
Feculent Gnarlmaw
-----
Created with Warhammer Age of Sigmar: The App
App: v1.16.2 (1) | Data: v305</t>
  </si>
  <si>
    <t>Song Hao</t>
  </si>
  <si>
    <t>CCC (1990 points) - ✦ General's Handbook 2025-26
Seraphon
Eternal Starhost
Auxiliaries: 0
Drops: 3
Battle Tactic Cards - Master the Paths, Restless Energy
Manifestation Lore - Primal Energy
Spell Lore - Lore of Celestial Manipulation
General's Regiment
Saurus Oldblood on Carnosaur (Scourge of Ghyran) (340)
• General
• Incandescent Rectrices
• Beastmaster
• Ancient Defender
Hunters of Huanchi with Starstone Bolas (100)
• 1x Champion
• 1x Hunter Javelin, Musician
Saurus Warriors (160)
• 1x Champion
• 1x Musician
• 1x Standard Bearer
Aggradon Lancers (440)
• Reinforced
• 2x Standard Bearer
• 2x Musician
• 1x Champion
Regiment 1
Skink Starseer (170)
Kroxigor (420)
• Reinforced
• 2x Moonstone Hammer
Spawn of Chotec (100)
Regiment 2
Stegadon Chief (200)
• Skystreak Bow
Faction Terrain
Realmshaper Engine
Created with New Recruit
Data Version: v24</t>
  </si>
  <si>
    <t xml:space="preserve">Gitz Oslo Hammer 2000/2000 pts
Gloomspite Gitz
Sunbiter Pack
General's Handbook 2025-26
Drops: 3
Spell Lore - Lore of Frazzlegit
Manifestation Lore - Dank Manifestations
Battle Tactic Cards: Scouting Force, Restless Energy
General's Regiment
Skragrott, the Loonking (230)
• General
Gobbapalooza (150)
Rockgut Troggoths (380)
• Reinforced
Regiment 1
Droggz Da Sunchompa (180)
Snarlboss (150)
• Leering Gitshield
• Loontouched
Snarlpack Cavalry (200)
• Reinforced
Snarlpack Cavalry (200)
• Reinforced
Regiment 2
Snarlboss on War-Wheela (180)
Sunsteala Wheelas (260)
• Reinforced
Wolfgit Retinue (70)
Faction Terrain
Bad Moon Loonshrine
Created with Warhammer Age of Sigmar: The App
App: 1.17.0 | Data: 310
</t>
  </si>
  <si>
    <t>Trond Bergsrud</t>
  </si>
  <si>
    <t>MagDaddy&amp;SONS 1990/2000 pts
Fyreslayers
Scales of Vulcatrix
General's Handbook 2025-26
Drops: 5
Prayer Lore - Zharrgrim Blessings
Manifestation Lore - Magmic Invocations
Battle Tactic Cards: Master the Paths, Intercept and Recover
General's Regiment
Auric Runefather on Magmadroth (320)
• General
• Thickened Scales
Scourge of Ghyran Auric Runeson on Magmadroth (310)
• Droth-helm
Regiment 1
Scourge of Ghyran Auric Runeson on Magmadroth (330)
• Ash-beard
Regiment 2
Scourge of Ghyran Auric Runeson on Magmadroth (310)
Regiment 3
Auric Runesmiter (120)
Hearthguard Berzerker with Berzerker Broadaxes (240)
• Reinforced
Regiment 4
Auric Runesmiter (120)
Hearthguard Berzerker with Berzerker Broadaxes (240)
• Reinforced
Faction Terrain
Magmic Battleforge
Created with Warhammer Age of Sigmar: The App
App: 1.16.2 | Data: 305</t>
  </si>
  <si>
    <t>Raging bulls 1990/2000 pts
-----
Grand Alliance Chaos | Slaves to Darkness | Champions of Chaos
General's Handbook 2025-26
Drops: 3
Spell Lore - Lore of the Damned
Manifestation Lore - Twilit Sorceries
Battle Tactics Cards: Intercept and Recover and Restless Energy
-----
General's Regiment
Scourge of Ghyran Abraxia, Spear of the Everchosen (360)
• General
Chaos Knights (250)
Ogroid Myrmidon (120)
• The Varanite Shackle
Ogroid Theridons (360)
• Reinforced
• The Eroding Icon
---
Regiment 1
Ogroid Myrmidon (120)
• Deathmonger
Mindstealer Sphiranx (160)
Ogroid Theridons (360)
• Reinforced
---
Regiment 2
Chaos Sorcerer Lord (120)
Chaos Lord on Daemonic Mount (140)
-----
Faction Terrain
Nexus Chaotica
-----
Created with Warhammer Age of Sigmar: The App
App: v1.16.2 (1) | Data: v305
Sendt fra min iPhone</t>
  </si>
  <si>
    <t>Raaaaaaawr 2000/2000 pts
-----
Grand Alliance Order | Stormcast Eternals | Lightning Echelon
General's Handbook 2025-26
Drops: 4
-----
General's Regiment
Celestant-Prime, Hammer of Sigmar (290)
• General
---
Regiment 1
Karazai the Scarred (480)
Dracothian Guard Tempestors (340)
• Reinforced
Stormdrake Guard (620)
• Reinforced
• 3 Drakerider’s Warblade
• 1 Drakerider’s Lance
---
Regiment 2
Knight-Relictor (120)
• Beacon of Azyr
---
Regiment 3
Knight-Vexillor (130)
• Envoy of the Heavens
-----
Faction Terrain
Stormreach Portal (20)
-----
Created with Warhammer Age of Sigmar: The App
App: v1.16.2 (1) | Data: v305</t>
  </si>
  <si>
    <t>Fawsi Boomshakalaka</t>
  </si>
  <si>
    <t>Arkhan the Black Jesus 1990/2000 pts
-----
Grand Alliance Death | Ossiarch Bonereapers | Tithe Guards
General's Handbook 2025-26
Drops: 3
Spell Lore - Lore of Necrotheurgy
Manifestation Lore - Horrors of the Necropolis
Battle Tactics Cards: Attuned to Ghyran and Restless Energy
-----
General's Regiment
Arkhan the Black, Mortarch of Sacrament (390)
• General
Immortis Guard (180)
Morghast Archai (520)
• Reinforced
---
Regiment 1
Scourge of Ghyran Mortisan Boneshaper (120)
• Helm of Tyranny
• Diversionary Tactics
Gothizzar Harvester (150)
Scourge of Ghyran Mortek Guard (260)
• Reinforced
---
Regiment 2
Mortisan Ossifector (110)
Mortek Crawler (260)
-----
Faction Terrain
Bone-tithe Nexus
-----
Created with Warhammer Age of Sigmar: The App
App: v1.17.0 (3) | Data: v310</t>
  </si>
  <si>
    <t>Jan Høvik</t>
  </si>
  <si>
    <t>Two trees and some bees 2000/2000 pts
Sylvaneth
Lords of the Clan
General's Handbook 2025-26
Drops: 4
Spell Lore - Lore of the Deepwood
Manifestation Lore - Manifestations of the Deepwood
Battle Tactic Cards: Master The Paths, Intercept and Recover
General's Regiment
Alarielle the Everqueen (680)
• General
Kurnoth Hunters with Kurnoth Greatbows (200)
Regiment 1
Branchwych (110)
• Warsinger
Regiment 2
Spirit of Durthu (330)
• Ranu's Lamentiri
Kurnoth Hunters with Kurnoth Greatswords (440)
• Reinforced
Regiment 3
Treelord Ancient (240)
Faction Terrain
Awakened Wyldwood</t>
  </si>
  <si>
    <t>Isharann Council</t>
  </si>
  <si>
    <t xml:space="preserve">1 IDK 60 Thralls 2000/2000 pts
Idoneth Deepkin
Isharann Council
General's Handbook 2025-26
Drops: 4
Spell Lore - Lore of the Deeps
Manifestation Lore - Lore of the Abyss
Battle Tactic Cards: Scouting Force, Intercept and Recover
General's Regiment
Lotann, Warden of the Soul Ledgers (110)
• General
Akhelian Allopex (160)
• 1x Razorshell Harpoon
Akhelian Allopex (160)
• 1x Razorshell Harpoon
Akhelian Ishlaen Guard (180)
Akhelian Leviadon (480)
Regiment 1
Scourge of Ghyran Akhelian Thrallmaster (100)
• Dritchleech
Scourge of Ghyran Namarti Thralls (200)
• Reinforced
Scourge of Ghyran Namarti Thralls (200)
• Reinforced
Scourge of Ghyran Namarti Thralls (200)
• Reinforced
Regiment 2
Isharann Soulrender (90)
• Lord of Storm and Sea
Regiment 3
Isharann Tidecaster (120)
Faction Terrain
Gloomtide Shipwreck
Created with Warhammer Age of Sigmar: The App
App: 1.17.0 | Data: 310
</t>
  </si>
  <si>
    <t>FEC Take 1 1990/2000 pts
Flesh-eater Courts
Lords of the Manor
General's Handbook 2025-26
Drops: 3
Spell Lore - Lore of Madness
Prayer Lore - Rites of Delusion
Manifestation Lore - Manifested Insanity
Battle Tactic Cards: Wrathful Cycles, Attuned to Ghyran
General's Regiment
Ushoran, Mortarch of Delusion (460)
• General
Crypt Horrors (280)
• Reinforced
Morbheg Knights (360)
• Reinforced
Royal Decapitator (80)
Regiment 1
Abhorrant Cardinal (130)
Morbheg Knights (360)
• Reinforced
Regiment 2
Abhorrant Ghoul King on Royal Terrorgheist (320)
• Stronger In Madness
• Savage Abomination
* Heart of the Gargant
Faction Terrain
Charnel Throne
Created with Warhammer Age of Sigmar: The App
App: 1.16.2 | Data: 305</t>
  </si>
  <si>
    <t xml:space="preserve">Morderen 2000/2000 pts
Daughters of Khaine
Coven Zealots
General's Handbook 2025-26
Drops: 4
Spell Lore - Lore of Shadows
Prayer Lore - Bloodshadow Rites
Manifestation Lore - Manifestations of Khaine
Battle Tactic Cards: Intercept and Recover, Restless Energy
General's Regiment
Scourge of Ghyran Krethusa the Croneseer (240)
• General
Witch Aelves with Paired Sciansá (220)
• Reinforced
Witch Aelves with Paired Sciansá (220)
• Reinforced
Regiment 1
Slaughter Queen on Cauldron of Blood (320)
• Zealous Orator
• Khainite Pendant
Sisters of Slaughter with Bladed Bucklers (220)
• Reinforced
Sisters of Slaughter with Bladed Bucklers (220)
• Reinforced
Regiment 2
Scourge of Ghyran Bloodwrack Shrine (230)
Khainite Shadowstalkers (110)
Khinerai Lifetakers (80)
Regiment 3
Hag Queen (140)
Created with Warhammer Age of Sigmar: The App
App: 1.17.0 | Data: 310
</t>
  </si>
  <si>
    <t>Trophy Finga</t>
  </si>
  <si>
    <t>Kragnos and the real Trophy Finga are the friends we made along the way 2000/2000 pts
Orruk Warclans | Kruleboyz
Trophy Finga
General's Handbook 2025-26
Drops: 5
Spell Lore - Lore of the Swamp
Manifestation Lore - Manifestations of Gorkamorka
Battle Tactic Cards: Intercept and Recover, Master The Paths
General's Regiment
Kragnos, the End of Empires (580)
• General
Killaboss on Corpse-rippa Vulcha (260)
• Tough 'Un
• Slippery Skumbag
• Mork's Eye Pebble
Man-skewer Boltboyz (90)
Monsta-killaz (110)
Regiment 1
Gobsprakk, the Mouth of Mork (310)
Killaboss on Great Gnashtoof (150)
Man-skewer Boltboyz (90)
Regiment 2
Killaboss on Great Gnashtoof (150)
Regiment 3
Killaboss on Great Gnashtoof (150)
Regiment 4
Swampcalla Shaman with Pot-grot (110)
Faction Terrain
Skaregob Totem
Created with Warhammer Age of Sigmar: The App
App: 1.16.2 | Data: 305</t>
  </si>
  <si>
    <t>Fridtjof Frøshaug</t>
  </si>
  <si>
    <t xml:space="preserve">Hummer og kanari 1990/2000 pts
Gloomspite Gitz
Squigalanche
General's Handbook 2025-26
Drops: 2
Spell Lore - Lore of Frazzlegit
Manifestation Lore - Twilit Sorceries
Battle Tactic Cards: Scouting Force, Wrathful Cycles
General's Regiment
Skragrott, the Loonking (230)
• General
Boingrot Bounderz (240)
• Reinforced
Boingrot Bounderz (240)
• Reinforced
Loonboss on Giant Cave Squig (140)
• Loontouched
• The Clammy Cowl
Rockgut Troggoths (380)
• Reinforced
Regiment 1
Droggz Da Sunchompa (180)
Rockgut Troggoths (380)
• Reinforced
Snarlpack Cavalry (100)
Snarlpack Cavalry (100)
Faction Terrain
Bad Moon Loonshrine
Created with Warhammer Age of Sigmar: The App
App: 1.17.0 | Data: 310
</t>
  </si>
  <si>
    <t>Gustav Bergmann</t>
  </si>
  <si>
    <t xml:space="preserve">Moooooore Warp Yes-Yes 2000/2000 pts
Skaven
Warpcog Convocation
General's Handbook 2025-26
Drops: 3
Spell Lore - Lore of Ruin
Prayer Lore - Noxious Prayers
Manifestation Lore - Aetherwrought Machineries
Battle Tactic Cards: Intercept and Recover, Master The Paths
General's Regiment
Lord Skreech Verminking (380)
• General
Clanrats (150)
Regiment 1
Scourge of Ghyran Grey Seer on Screaming Bell (310)
Doom-Flayers (220)
• Reinforced
Ratling Guns (340)
• Reinforced
Regiment 2
Verminlord Deceiver (390)
• Foulhide
• Scurry Away
Deathmaster (100)
Doomwheel (110)
Faction Terrain
Gnawhole
Created with Warhammer Age of Sigmar: The App
App: 1.17.0 | Data: 310
</t>
  </si>
  <si>
    <t>The ghosts of my Beastmen 2000/2000 pts
Nighthaunt
Death Stalkers
General's Handbook 2025-26
Drops: 3
Manifestation Lore - Chthonic Sorceries
Battle Tactic Cards: Intercept and Recover, Master The Paths
General's Regiment
Scourge of Ghyran Kurdoss Valentian, the Craven King (190)
• General
Bladegheist Revenants (360)
• Reinforced
Chainrasps (180)
• Reinforced
Craventhrone Guard (200)
• Reinforced
Regiment 1
Guardian of Souls (150)
• Stave of Suffering
• Terrifying Entity
Regiment 2
Reikenor the Grimhailer (240)
Hexwraiths (400)
• Reinforced
Scourge of Ghyran Black Coach (280)
Faction Terrain
Nexus of Grief
Created with Warhammer Age of Sigmar: The App
App: 1.16.2 | Data: 305</t>
  </si>
  <si>
    <t>No Ones PResent - Auckland AoS GT 2025</t>
  </si>
  <si>
    <t>New Zealand</t>
  </si>
  <si>
    <t>Shooting is Dead: Long Live Shooting!
Lumineth Realm-lords
Vanari Battlehost
[Intercept and Recover]
[Master the Paths]
[Lore of Hysh]
[Manifestations of Hysh]
General's Regiment
Ellania and Ellathor, Eclipsian Warsages (280)
[General]
- 1 x Hurakan Spirit of the Wind (250)
- 20 x Vanari Auralan Sentinels (300)
Regiment 1
Scinari Enlightener (180)
[Flawless Commander]
[Waystone]
- 10 x Vanari Bladelords (280)
- 10 x Ydrilan Riverblades (160)
Regiment 2
The Light of Eltharion [SoG] (250)
- 20 x Vanari Auralan Wardens (280)
Shrine Luminor (20pts)
2000/2000pts
3 drops</t>
  </si>
  <si>
    <t>Four Funerals and a Wedding
Nighthaunt
Death Stalkers
[Intercept and Recover]
[Master the Paths]
[Lore of the Underworlds]
[Chthonic Sorceries]
Lady Olynder, Mortarch of Grief (300)
[General]
- 1 x Black Coach [SoG] (280)
- 8 x Myrmourn Banshees (240)
- 8 x Myrmourn Banshees (240)
Kurdoss Valentian, the Craven King [SoG] (190)
- 1 x Black Coach [SoG] (280)
- 20 x Dreadscythe Harridans (340)
Scriptor Mortis (80)
[Lightshard of the Harvest Moon (20pts)]
[Ruler of the Spectral Hosts (20pts)]
Nexus of Grief
1990/2000pts
3 drops
Generated by Listbot 4.0</t>
  </si>
  <si>
    <t>A Bullet a Day Keeps the Doctors away 2000/2000 pts
Kharadron Overlords
Aether-runners
General's Handbook 2025-26
Drops: 2
Battle Tactic Cards: Scouting Force, Restless Energy
General's Regiment
Brokk Grungsson, Lord-Magnate of Barak-Nar (260)
• General
Arkanaut Company (90)
Arkanaut Frigate (300)
• Voidstone Repulser Vents
• 1x Heavy Skyhook
Endrinriggers (220)
• Reinforced
Endrinriggers (220)
• Reinforced
Regiment 1
Codewright (100)
• Celestium Burst-grenade
• Cunning Fleetmaster
Arkanaut Company (90)
Arkanaut Ironclad (460)
• 1x Great Sky Cannon
Grundstok Thunderers (260)
• Reinforced</t>
  </si>
  <si>
    <t>Bird
2000/2000 pts
Disciples of Tzeentch
Wyrdflame Host
Drops: 2
Spell Lore - Lore of Change
Manifestation Lore - Morbid Conjuration
Battle Tactic Cards: Scouting Force, Restless Energy
General's Regiment
Kairos Fateweaver (440)
• General
Tzaangor Enlightened on Discs of Tzeentch (280)
• Reinforced
Tzaangor Enlightened on Discs of Tzeentch (140)
Regiment 1
Lord of Change (400)
• Illusionist
• Mutating Blade
• 1x Baleful Sword
Pink Horrors (170)
Pink Horrors (340)
• Reinforced
Pink Horrors (170)</t>
  </si>
  <si>
    <t>HM July25 2000/2000 pts
-----
Grand Alliance Order | Idoneth Deepkin | Akhelian Beastmasters
General's Handbook 2025-26
Drops: 2
Spell Lore - Lore of the Deeps
Battle Tactics Cards: Intercept and Recover and Scouting Force
-----
General's Regiment
Eidolon of Mathlann, Aspect of the Storm (360)
• General
• Ancient Pride
• Armour of the Cythai
Akhelian Leviadon (490)
Akhelian Morrsarr Guard (340)
• Reinforced
Akhelian Morrsarr Guard (170)
---
Regiment 1
Akhelian King (160)
Akhelian Allopex (160)
• 1 Razorshell Harpoon
Akhelian Allopex (160)
• 1 Razorshell Harpoon
Akhelian Allopex (160)
• 1 Retarius Net Launcher
-----
Faction Terrain
Gloomtide Shipwreck
-----
Created with Warhammer Age of Sigmar: The App
App: v1.16.2 (1) | Data: v305</t>
  </si>
  <si>
    <t>I'll learn the GHB on the Day (2000 points) - ? General's Handbook 2025-26
Skaven
Claw-horde
Auxiliaries: 0
Drops: 5
Battle Tactic Cards - Master the Paths, Wrathful Cycles
Manifestation Lore - Manifestations of Doom
Prayer Lore - Noxious Prayers
Spell Lore - Lore of Ruin
General's Regiment
Lord Skreech Verminking (380)
• General
Plague Monks (130)
• 1x Champion
• 1x Musician
• 1x Standard Bearer
Plague Monks (130)
• 1x Champion
• 1x Musician
• 1x Standard Bearer
Regiment 1
Grey Seer on Screaming Bell (Scourge of Ghyran) (310)
• Devious Underling
Stormvermin (240)
• Reinforced
• 1x Champion
• 1x Musician
• 1x Standard Bearer
Regiment 2
Clawlord (70)
Clanrats (150)
• 1x Champion
• 1x Musician
• 1x Standard Bearer
Clanrats (150)
• 1x Champion
• 1x Musician
• 1x Standard Bearer
Clanrats (150)
• 1x Champion
• 1x Musician
• 1x Standard Bearer
Regiment 3
Deathmaster (100)
Night Runners (120)
• 1x Champion
Regiment 4
Clawlord (70)
Faction Terrain
Gnawhole
Created with New Recruit
Data Version: v26</t>
  </si>
  <si>
    <t>Dave Ward</t>
  </si>
  <si>
    <t>&lt;Swords and Wards&gt;
1940/2000 pts
-----
Grand Alliance Order | Lumineth Realm-lords | Scinari Council
General's Handbook 2025-26
Drops: 5
Spell Lore - Lore of Hysh
Manifestation Lore - Morbid Conjuration (30 Points)
Battle Tactics Cards: Restless Energy and Wrathful Cycles
-----
General's Regiment
Sevireth, Lord of the Seventh Wind (330)
• General
---
Regiment 1
Ellania and Ellathor, Eclipsian Warsages (280)
Vanari Auralan Sentinels (150)
Vanari Bladelords (280)
• Reinforced
Vanari Bladelords (280)
• Reinforced
---
Regiment 2
Scourge of Ghyran The Light of Eltharion (250)
---
Regiment 3
Scinari Enlightener (180)
• Flawless Commander
---
Regiment 4
Scinari Loreseeker (140)
• Waystone
-----
Faction Terrain
Shrine Luminor (20)
-----
Created with Warhammer Age of Sigmar: The App
App: v1.16.2 (1) | Data: v305</t>
  </si>
  <si>
    <t>Delilah Anderson</t>
  </si>
  <si>
    <t xml:space="preserve">Lauka why? 1980/2000 pts
Soulblight Gravelords
Bacchanal of Blood
General's Handbook 2025-26
Drops: 4
Spell Lore - Lore of Undeath
Manifestation Lore - Manifestations of the Grave
Battle Tactic Cards: Master The Paths, Restless Energy
General's Regiment
Lauka Vai, Mother of Nightmares (270)
• General
Barrow Guard (320)
• Reinforced
Wight Lord on Skeletal Steed (120)
Regiment 1
Vengorian Lord (220)
• Amulet of Graves
• Frightening Vitality
Regiment 2
Vampire Lord (140)
Deathrattle Skeletons (200)
• Reinforced
Regiment 3
Vampire Lord (140)
Barrow Knights (420)
• Reinforced
Dire Wolves (150)
Faction Terrain
Cursed Sepulchre
Created with Warhammer Age of Sigmar: The App
App: 1.16.2 | Data: 305
</t>
  </si>
  <si>
    <t>Bonehunters 1990/2000 pts
-----
Grand Alliance Death | Ossiarch Bonereapers | Tithe Guards
General's Handbook 2025-26
Drops: 3
Spell Lore - Lore of Ossian Sorcery
Manifestation Lore - Horrors of the Necropolis
Battle Tactics Cards: Attuned to Ghyran and Intercept and Recover
-----
General's Regiment
Scourge of Ghyran Mortisan Boneshaper (120)
• General
• Lode of Saturation
Gothizzar Harvester (150)
Mortek Guard (240)
• Reinforced
Mortek Guard (240)
• Reinforced
---
Regiment 1
Mortisan Soulreaper (90)
• Diversionary Tactics
Morghast Archai (520)
• Reinforced
Morghast Harbingers (260)
---
Regiment 2
Mortisan Ossifector (110)
Mortek Crawler (260)
-----
Faction Terrain
Bone-tithe Nexus</t>
  </si>
  <si>
    <t>StD 2k 2000/2000 pts
Slaves to Darkness
Godswrath Warband
General's Handbook 2025-26
Drops: 1
Spell Lore - Lore of the Damned
Manifestation Lore - Twilit Sorceries
Battle Tactic Cards: Restless Energy, Intercept and Recover
General's Regiment
Be'lakor, the Dark Master (460)
• General
Chaos Chosen (560)
• Reinforced
• The Dread Banner
Chaos Furies (120)
Ogroid Theridons (180)
Varanguard (680)
• Reinforced
Faction Terrain
Nexus Chaotica</t>
  </si>
  <si>
    <t>Daughters of Khaine
Arena Veterans
[Restless Energy]
[Scouting Force]
[Lore of Shadows]
[Bloodshadow Rites]
[Manifestations of Khaine]
Krethusa the Croneseer (150)
- 20 x Witch Aelves with Paired Sciansá (220)
Slaughter Queen on Cauldron of Blood (320)
[Khainite Pendant]
[Zealous Orator]
- 20 x Sisters of Slaughter with Bladed Bucklers (220)
- 20 x Sisters of Slaughter with Bladed Bucklers (220)
- 5 x Khinerai Lifetakers (80)
Bloodwrack Shrine [SoG] (230)
- 5 x Khinerai Heartrenders (100)
- 5 x Khinerai Heartrenders (100)
Hag Queen (140)
- 9 x Khainite Shadowstalkers (110)
- 9 x Khainite Shadowstalkers (110)
2000/2000pts
4 drops</t>
  </si>
  <si>
    <t>Rotty and the rotbringers 1990/2000 pts
-----
Grand Alliance Chaos | Maggotkin of Nurgle | Plague Cyst
General's Handbook 2025-26
Drops: 5
Spell Lore - Lore of Malignance
Prayer Lore - Bendictions of Sickness
Manifestation Lore - Aetherwrought Machineries
Battle Tactics Cards: Attuned to Ghyran and Wrathful Cycles
-----
General's Regiment
Scourge of Ghyran Rotigus (430)
• General
Putrid Blightkings (380)
• Reinforced
---
Regiment 1
Harbinger of Decay (150)
Putrid Blightkings (190)
---
Regiment 2
Lord of Plagues (110)
Putrid Blightkings (190)
---
Regiment 3
Sloppity Bilepiper, Herald of Nurgle (100)
Plague Drones (180)
-----
Regiments of Renown
Godmarked Ascendant (260)
Daemon Prince
• Wings
• Corpulent Avalanche
• Rustfang
-----
Faction Terrain
Feculent Gnarlmaw
-----
Created with Warhammer Age of Sigmar: The App
App: v1.16.2 (1) | Data: v305</t>
  </si>
  <si>
    <t>Tonight we steal da moon 2000/2000 pts
Gloomspite Gitz
Troggherd
General's Handbook 2025-26
Drops: 2
Spell Lore - Lore of Frazzlegit
Manifestation Lore - Dank Manifestations
Battle Tactic Cards: Intercept and Recover, Restless Energy
General's Regiment
Trugg, the Troggoth King (380)
• General
Dankhold Troggboss (280)
• Loontouched
• The Clammy Cowl
Rockgut Troggoths (380)
• Reinforced
Rockgut Troggoths (380)
• Reinforced
Regiment 1
Skragrott, the Loonking (230)
Dankhold Troggoth (160)
Rockgut Troggoths (190)
Faction Terrain
Bad Moon Loonshrine
Created with Warhammer Age of Sigmar:
The App
App: 1.16.2 | Data: 305</t>
  </si>
  <si>
    <t xml:space="preserve">Thanqs For Nothing 2000/2000 pts
Skaven | Thanquol's Mutated Menagerie
Army of Renown
General's Handbook 2025-26
Drops: 4
Battle Tactic Cards: Intercept and Recover, Restless Energy
General's Regiment
Master Moulder (80)
• General
Scourge of Ghyran Brood Terror (240)
Stormfiends (500)
• Reinforced
• 2x Grinderfists
• 2x Doomflayer Gauntlets
• 2x Clubbing Blows and Warpfire Projectors
Regiment 1
Master Moulder (80)
Stormfiends (500)
• Reinforced
• 2x Grinderfists
• 2x Doomflayer Gauntlets
• 2x Clubbing Blows and Warpfire Projectors
Regiment 2
Master Moulder (80)
Hell Pit Abomination (200)
Regiment 3
Master Moulder (80)
• Pack Tactics
• Warpstone Innards
Scourge of Ghyran Brood Terror (240)
Created with Warhammer Age of Sigmar: The App
App: 1.16.2 | Data: 305
</t>
  </si>
  <si>
    <t xml:space="preserve">Morbillion dollars 2000/2000 pts
Flesh-eater Courts
Lords of the Manor
General's Handbook 2025-26
Drops: 3
Spell Lore - Lore of Madness
Prayer Lore - Rites of Delusion
Manifestation Lore - Manifested Insanity
Battle Tactic Cards: Restless Energy, Intercept and Recover
General's Regiment
Ushoran, Mortarch of Delusion (460)
• General
Crypt Horrors (280)
• Reinforced
Marrowscroll Herald (150)
• Charnel Vestments
Morbheg Knights (360)
• Reinforced
Morbheg Knights (360)
• Reinforced
Regiment 1
Abhorrant Cardinal (130)
Crypt Horrors (140)
Regiment 2
Crypt Haunter Courtier (120)
• Stronger In Madness
Faction Terrain
Charnel Throne
</t>
  </si>
  <si>
    <t>Wife guy (2000 points) - ? General's Handbook 2025-26
Hedonites of Slaanesh
Invaders
Auxiliaries: 0
Drops: 4
Battle Tactic Cards - Restless Energy, Wrathful Cycles
Manifestation Lore - Manifestations of Depravity
Spell Lore - Lore of Extravagance
General's Regiment
Sigvald, Prince of Slaanesh (200)
• General
Symbaresh Twinsouls (260)
• Reinforced
• 1x Champion
Regiment 1
Syll'Esske, the Vengeful Allegiance (Scourge of Ghyran) (230)
Daemonettes (200)
• Reinforced
• 1x Champion
• 2x Musician
• 2x Standard Bearer
Daemonettes (100)
• 1x Champion
• 1x Musician
• 1x Standard Bearer
Slaangor Fiendbloods (Scourge of Ghyran) (300)
• Reinforced
• 1x Champion
Regiment 2
Shardspeaker of Slaanesh (130)
• Celebrity Warlord
Lord of Hubris (120)
• Threnody Voicebox
Regiment 3 (460)
Warlock Galvaneer
Warpvolt Scourgers
Ratling Warpblaster
Faction Terrain
Fane of Slaanesh
Created with New Recruit
Data Version: v19</t>
  </si>
  <si>
    <t>Liferoots</t>
  </si>
  <si>
    <t>Paths of the Fey</t>
  </si>
  <si>
    <t>Rolling Roots</t>
  </si>
  <si>
    <t>Life Cycle</t>
  </si>
  <si>
    <t>Big Waaagh! (1)</t>
  </si>
  <si>
    <t>Scourge of Ghyran Sekhar, Fang of Nulahmia</t>
  </si>
  <si>
    <t>Scourge of Ghyran Corpse Cart</t>
  </si>
  <si>
    <t>A Wastrel and a Vagabond</t>
  </si>
  <si>
    <t>Frightening Vitality</t>
  </si>
  <si>
    <t>Immortal Ego</t>
  </si>
  <si>
    <t>All</t>
  </si>
  <si>
    <t>Free State Age of Sigmar Mid-Summer GT</t>
  </si>
  <si>
    <t>26th July 2025</t>
  </si>
  <si>
    <t>Beat everyone list!(especially Westley) 2000/2000 pts
-----
Grand Alliance Order | Cities of Sigmar | Veteran Cannoneers
General's Handbook 2025-26
Drops: 5
Spell Lore - Spells of the Collegiate Arcane
Prayer Lore - Scriptures of Sigmar
Manifestation Lore - Forbidden Power (20 Points)
Battle Tactics Cards: Master The Paths and Scouting Force
-----
General's Regiment
Scourge of Ghyran Pontifex Zenestra, Matriarch of the Great Wheel (250)
• General
Ironweld Great Cannon (100)
Ironweld Great Cannon (100)
---
Regiment 1
Freeguild Marshal and Relic Envoy (90)
• 1 Heirloom Warhammer
Freeguild Command Corps (140)
Freeguild Command Corps (140)
Freeguild Command Corps (140)
---
Regiment 2
Battlemage on Celestial Hurricanum (220)
• Cosmopolitan Leader
Freeguild Cavaliers (300)
• Reinforced
Freeguild Cavaliers (150)
---
Regiment 3
Callis and Toll (210)
Toll's Companions
---
Regiment 4
Fusil-Major on Ogor Warhulk (140)
• Brazier of Holy Flame
-----
Created with Warhammer Age of Sigmar: The App
App: v1.17.0 (3) | Data: v310</t>
  </si>
  <si>
    <t>The Three Mousketeers 1960/2000 pts
-----
Grand Alliance Chaos | Skaven | Gathering of the Clans
General's Handbook 2025-26
Drops: 2
Spell Lore - Lore of Ruin
Prayer Lore - Noxious Prayers
Manifestation Lore - Primal Energy (20 Points)
Battle Tactics Cards: Intercept and Recover and Master The Paths
-----
General's Regiment
Scourge of Ghyran Grey Seer on Screaming Bell (310)
• General
Doom-Flayers (220)
• Reinforced
Scourge of Ghyran Brood Terror (240)
Scourge of Ghyran Brood Terror (240)
Scourge of Ghyran Brood Terror (240)
---
Regiment 1
Verminlord Deceiver (390)
• Foulhide
• Scurry Away
Clanrats (150)
Clanrats (150)
-----
Faction Terrain
Gnawhole
-----
Created with Warhammer Age of Sigmar: The App
App: v1.17.0 (3) | Data: v310</t>
  </si>
  <si>
    <t>Ready, Aim....NEGOTIATE! 1980/2000 pts
Lumineth Realm-lords
Scinari Council
General's Handbook 2025-26
Drops: 4
Spell Lore - Lore of Prismatic Resonance
Manifestation Lore - Manifestations of Hysh
Battle Tactic Cards: Wrathful Cycles, Master The Paths
General's Regiment
Scourge of Ghyran The Light of Eltharion (250)
• General
Vanari Auralan Sentinels (300)
• Reinforced
Regiment 1
Ellania and Ellathor, Eclipsian Warsages (280)
Vanari Bladelords (280)
• Reinforced
Regiment 2
Scinari Enlightener (180)
• Flawless Commander
Vanari Auralan Wardens (140)
Regiment 3
Scinari Cathallar (110)
• Silver Wand
Vanari Auralan Wardens (140)
Vanari Bladelords (280)
• Reinforced
Faction Terrain
Shrine Luminor (20 Points)
Created with Warhammer Age of Sigmar: The App
App: 1.17.0 | Data: 310</t>
  </si>
  <si>
    <t>Monster mash 2000/2000 pts
Skaven
Gathering of the Clans
General's Handbook 2025-26
Drops: 2
Spell Lore - Lore of Ruin
Prayer Lore - Noxious Prayers
Manifestation Lore - Manifestations of Doom
Battle Tactic Cards: Intercept and Recover, Master The Paths
General's Regiment
Scourge of Ghyran Grey Seer on Screaming Bell (310)
• General
• Foulhide
Clanrats (150)
Scourge of Ghyran Brood Terror (240)
Scourge of Ghyran Brood Terror (240)
Scourge of Ghyran Brood Terror (240)
Regiment 1
Verminlord Deceiver (390)
• Scurry Away
Clanrats (150)
Rat Ogors (140)
Rat Ogors (140)
Faction Terrain
Gnawhole
Created with Warhammer Age of Sigmar: The App
App: 1.17.0 | Data: 310</t>
  </si>
  <si>
    <t>Demi Moore approves this list! She even made some of the urns.... Ghost style!
Nighthaunt
Procession of Death
[Intercept and Recover]
[Restless Energy]
[Lore of the Underworlds]
[Chthonic Sorceries]
Kurdoss Valentian, the Craven King [SoG] (190)
[General]
- 1 x Black Coach [SoG] (280)
- 2 x Chainghasts (90)
- 8 x Myrmourn Banshees (240)
- 8 x Myrmourn Banshees (240)
Guardian of Souls (150)
[Lightshard of the Harvest Moon (20pts)]
[Ruler of the Spectral Hosts (20pts)]
- 1 x Black Coach [SoG] (280)
- 8 x Myrmourn Banshees (240)
- 8 x Myrmourn Banshees (240)
Nexus of Grief
1990/2000pts
2 drops
Generated by Listbot 4.0</t>
  </si>
  <si>
    <t>Drych, bugs and troops 1980/2000 pts
Sylvaneth
Wargrove of the Burgeoning
General's Handbook 2025-26
Drops: 4
Spell Lore - Lore of the Deepwood
Manifestation Lore - Manifestations of the Deepwood
Battle Tactic Cards: Intercept and Recover, Scouting Force
General's Regiment
Warsong Revenant (200)
• General
Gossamid Archers (120)
Spite-Revenants (80)
Spite-Revenants (80)
Tree-Revenants (100)
Regiment 1
Scourge of Ghyran Drycha Hamadreth (320)
Dryads (100)
Scourge of Ghyran Revenant Seekers (460)
• Reinforced
Spite-Revenants (80)
Regiment 2
Spirit of Durthu (330)
• Glamourweave
Regiment 3
Branchwych (110)
• Warsinger
Faction Terrain
Awakened Wyldwood
Created with Warhammer Age of Sigmar: The App
App: 1.17.0 | Data: 310</t>
  </si>
  <si>
    <t>I've had these cannons as long as Derek had Joe's 2000/2000 pts
Cities of Sigmar
Veteran Cannoneers
General's Handbook 2025-26
Drops: 5
Prayer Lore - Scriptures of Sigmar
Battle Tactic Cards: Master The Paths, Intercept and Recover
General's Regiment
Fusil-Major on Ogor Warhulk (140)
• General
• Brazier of Holy Flame
Ironweld Great Cannon (100)
Ironweld Great Cannon (100)
Ironweld Great Cannon (100)
Regiment 1
Callis and Toll (210)
Toll's Companions (0)
Regiment 2
Scourge of Ghyran Pontifex Zenestra, Matriarch of the Great Wheel (250)
Freeguild Command Corps (140)
Freeguild Marshal and Relic Envoy (90)
• Draw Steel!
• 1x Heirloom Warhammer
Regiment 3
Freeguild Cavalier-Marshal (110)
Scourge of Ghyran Freeguild Cavaliers (320)
• Reinforced
Wildercorps Hunters (100)
Regiment 4
Freeguild Marshal and Relic Envoy (90)
• 1x Heirloom Warhammer
Freeguild Command Corps (140)
Freeguild Fusiliers (110)
Created with Warhammer Age of Sigmar: The App
App: 1.17.0 | Data: 310</t>
  </si>
  <si>
    <t>DoK Freestate GT 2000/2000 pts
-----
Grand Alliance Order | Daughters of Khaine | Coven Zealots
General's Handbook 2025-26
Drops: 3
Spell Lore - Lore of Shadows
Prayer Lore - Bloodshadow Rites
Manifestation Lore - Manifestations of Khaine
Battle Tactics Cards: Master The Paths and Restless Energy
-----
General's Regiment
Scourge of Ghyran Krethusa the Croneseer (240)
• General
Doomfire Warlocks (150)
Doomfire Warlocks (150)
Doomfire Warlocks (150)
---
Regiment 1
Slaughter Queen on Cauldron of Blood (320)
• Sevenfold Shadow
Witch Aelves with Paired Sciansá (220)
• Reinforced
Witch Aelves with Paired Sciansá (220)
• Reinforced
---
Regiment 2
Hag Queen on Cauldron of Blood (330)
• Zealous Orator
Sisters of Slaughter with Bladed Bucklers (220)
• Reinforced
-----
Created with Warhammer Age of Sigmar: The App
App: v1.17.0 (3) | Data: v310</t>
  </si>
  <si>
    <t>Council of Cool Dudes 2000/2000 pts
Lumineth Realm-lords
Scinari Council
General's Handbook 2025-26
Drops: 3
Spell Lore - Lore of Prismatic Resonance
Manifestation Lore - Aetherwrought Machineries
Battle Tactic Cards: Master The Paths, Restless Energy
General's Regiment
Ellania and Ellathor, Eclipsian Warsages (280)
• General
Hurakan Spirit of the Wind (250)
Hurakan Windchargers (170)
Scourge of Ghyran The Light of Eltharion (250)
Vanari Auralan Wardens (140)
Regiment 1
Scinari Enlightener (180)
• Martial Perfectionist
Vanari Bladelords (280)
• Reinforced
Ydrilan Riverblades (160)
Regiment 2
Scinari Cathallar (110)
• Silver Wand
Ydrilan Riverblades (160)
Faction Terrain
Shrine Luminor (20 Points)
Created with Warhammer Age of Sigmar: The App
App: 1.17.0 | Data: 310</t>
  </si>
  <si>
    <t>FS 2 1990/2000 pts
-----
Grand Alliance Order | Fyreslayers | Scales of Vulcatrix
General's Handbook 2025-26
Drops: 5
Prayer Lore - Vulkyn Gifts
Manifestation Lore - Magmic Invocations
Battle Tactics Cards: Intercept and Recover and Master The Paths
-----
General's Regiment
Auric Runefather on Magmadroth (320)
• General
Battlesmith (100)
Scourge of Ghyran Auric Runeson on Magmadroth (330)
• Ash-beard
• Thickened Scales
• Droth-helm
---
Regiment 1
Scourge of Ghyran Auric Runeson on Magmadroth (310)
---
Regiment 2
Scourge of Ghyran Auric Runeson on Magmadroth (310)
---
Regiment 3
Auric Runemaster (180)
Vulkyn Flameseekers (160)
Vulkyn Flameseekers (160)
---
Regiment 4
Auric Runesmiter (120)
-----
Faction Terrain
Magmic Battleforge
-----
Created with Warhammer Age of Sigmar: The App
App: v1.16.2 (1) | Data: v305</t>
  </si>
  <si>
    <t>Daddy V wants your kidneys 2000/2000 pts
Soulblight Gravelords
Bacchanal of Blood
General's Handbook 2025-26
Drops: 3
Spell Lore - Lore of Undeath
Manifestation Lore - Primal Energy
Battle Tactic Cards: Master The Paths, Scouting Force
General's Regiment
Prince Vhordrai (490)
• General
Regiment 1
Vampire Lord on Nightmare Steed (210)
• Lash of the Sire
• Shard of Night
Blood Knights (220)
Blood Knights (220)
Blood Knights (220)
Regiment 2
Vampire Lord (140)
Vargheists (240)
• Reinforced
Vargheists (120)
Vargheists (120)
Created with Warhammer Age of Sigmar: The App
App: 1.17.0 | Data: 310</t>
  </si>
  <si>
    <t>Hell Houses 2000/2000 pts
-----
Grand Alliance Death | Nighthaunt | Vanishing Phantasms
General's Handbook 2025-26
Drops: 2
Spell Lore - Lore of the Underworlds
Manifestation Lore - Chthonic Sorceries
Battle Tactics Cards: Restless Energy and Scouting Force
-----
General's Regiment
Awlrach the Drowner (170)
• General
Chainrasps (180)
• Reinforced
Dreadblade Harrows (170)
Dreadblade Harrows (170)
Pyregheists (120)
---
Regiment 1
Guardian of Souls (190)
• Ruler of the Spectral Hosts
• Lightshard of the Harvest Moon
Bladegheist Revenants (360)
• Reinforced
Bladegheist Revenants (360)
• Reinforced
Scourge of Ghyran Black Coach (280)
-----
Faction Terrain
Nexus of Grief
-----
Created with Warhammer Age of Sigmar: The App
App: v1.17.0 (3) | Data: v310</t>
  </si>
  <si>
    <t>Fingad 1960/2000 pts
Orruk Warclans | Kruleboyz
Middul Finga
General's Handbook 2025-26
Drops: 5
Battle Tactic Cards: Intercept and Recover, Master The Paths
General's Regiment
Breaka-boss on Mirebrute Troggoth (200)
• General
• Swamp Staff
• Slippery Skumbag
Beast-skewer Killbow (140)
Man-skewer Boltboyz (90)
Regiment 1
Breaka-boss on Mirebrute Troggoth (200)
Beast-skewer Killbow (140)
Man-skewer Boltboyz (90)
Regiment 2
Killaboss on Great Gnashtoof (150)
Beast-skewer Killbow (140)
Beast-skewer Killbow (140)
Man-skewer Boltboyz (90)
Regiment 3
Killaboss on Great Gnashtoof (150)
Beast-skewer Killbow (140)
Regiment 4
Killaboss on Great Gnashtoof (150)
Beast-skewer Killbow (140)
Created with Warhammer Age of Sigmar: The App
App: 1.17.0 | Data: 310</t>
  </si>
  <si>
    <t>01 Slaves of Darkness 2000/2000 pts
-----
Grand Alliance Chaos | Slaves to Darkness | Champions of Chaos
General's Handbook 2025-26
Drops: 5
Spell Lore - Lore of the Damned
Manifestation Lore - Primal Energy (20 Points)
Battle Tactics Cards: Intercept and Recover and Restless Energy
-----
General's Regiment
Chaos Lord on Karkadrak (210)
• General
Chaos Chosen (560)
• Reinforced
• The Dread Banner
Chaos Lord (100)
---
Regiment 1
Ogroid Myrmidon (120)
Ogroid Theridons (180)
---
Regiment 2
Darkoath Chieftain (80)
Darkoath Marauders (160)
• Reinforced
Darkoath Wilderfiend (130)
---
Regiment 3
Darkoath Chieftain (100)
• Head of the Unworthy
• Radiance of Dark Glory
Darkoath Savagers (90)
Darkoath Wilderfiend (130)
---
Regiment 4
Chaos Sorcerer Lord (120)
-----
Faction Terrain
Nexus Chaotica
-----
Created with Warhammer Age of Sigmar: The App
App: v1.17.0 (3) | Data: v310</t>
  </si>
  <si>
    <t>GT 1990/2000 pts
-----
Grand Alliance Order | Seraphon | Sunclaw Starhost
General's Handbook 2025-26
Drops: 2
Spell Lore - Lore of Celestial Manipulation (20 Points)
Manifestation Lore - Aetherwrought Machineries
Battle Tactics Cards: Master The Paths and Restless Energy
-----
General's Regiment
Slann Starmaster (280)
• General
Kroxigor Warspawned (440)
• Reinforced
• 2 Starfang Warpick
Kroxigor Warspawned (440)
• Reinforced
Skink Starpriest (100)
Terrawings (70)
---
Regiment 1
Saurus Oldblood on Carnosaur (270)
• Incandescent Rectrices
• Being of the Stars
Aggradon Lancers (220)
Saurus Astrolith Bearer (130)
-----
Faction Terrain
Realmshaper Engine (20)
-----
Created with Warhammer Age of Sigmar: The App
App: v1.17.0 (3) | Data: v310</t>
  </si>
  <si>
    <t>Heroes and Hooves 1980/2000 pts
Slaves to Darkness
Champions of Chaos
General's Handbook 2025-26
Drops: 3
Spell Lore - Lore of the Damned
Manifestation Lore - Forbidden Power
Battle Tactic Cards: Restless Energy, Wrathful Cycles
General's Regiment
Chaos Lord on Daemonic Mount (140)
• General
• Favoured of the Pantheon
Chaos Spawn (60)
Ogroid Myrmidon (120)
Regiment 1
Ogroid Myrmidon (120)
• The Varanite Shackle
Mindstealer Sphiranx (160)
Ogroid Theridons (360)
• Reinforced
• The Eroding Icon
Ogroid Theridons (360)
• Reinforced
Regiment 2
Chaos Sorcerer Lord (120)
Chaos Warriors (400)
• Reinforced
Ogroid Myrmidon (120)
Faction Terrain
Nexus Chaotica
Created with Warhammer Age of Sigmar: The App
App: 1.17.0 | Data: 310</t>
  </si>
  <si>
    <t>Sucky Sucky Bone time (1970 points) - ✦ General's Handbook 2025-26
Soulblight Gravelords
Bacchanal of Blood
Auxiliaries: 0
Drops: 2
Battle Tactic Cards - Master the Paths, Intercept and Recover
Manifestation Lore - Manifestations of the Grave
Spell Lore - Lore of Undeath
General's Regiment
Prince Vhordrai (490)
• General
Wight King on Skeletal Steed (240)
• Terminus Clock
• Lash of the Sire
Askurgan Trueblades (120)
• 1x Champion
Barrow Knights (420)
• Reinforced
• 1x Champion
• 1x Standard Bearer
• 1x Musician
Regiment 1
Vampire Lord (140)
Askurgan Trueblades (120)
• 1x Champion
Barrow Guard (320)
• Reinforced
• 1x Champion
• 2x Musician
• 2x Standard Bearer
Vargheists (120)
Faction Terrain
Cursed Sepulchre
Created with New Recruit
Data Version: v30</t>
  </si>
  <si>
    <t>Hot Drycha Summer 2000/2000 pts
-----
Grand Alliance Order | Sylvaneth | Wargrove of the Burgeoning
General's Handbook 2025-26
Drops: 4
Spell Lore - Lore of the Deepwood
Manifestation Lore - Manifestations of the Deepwood
Battle Tactics Cards: Intercept and Recover and Restless Energy
-----
General's Regiment
Scourge of Ghyran Drycha Hamadreth (320)
• General
Scourge of Ghyran Revenant Seekers (460)
• Reinforced
---
Regiment 1
Belthanos, First Thorn of Kurnoth (350)
Gossamid Archers (120)
---
Regiment 2
Arch-Revenant (120)
• Warsinger
• Crown of Fell Bowers
Gossamid Archers (120)
---
Regiment 3
Branchwych (110)
Kurnoth Hunters with Kurnoth Scythes (400)
• Reinforced
-----
Faction Terrain
Awakened Wyldwood
-----
Created with Warhammer Age of Sigmar: The App
App: v1.17.0 (3) | Data: v310</t>
  </si>
  <si>
    <t>You Don't Love Me, You Just Love My Dino Style
Seraphon - Thunderquake Starhost
[Restless Energy]
[Intercept and Recover]
[Lore of Celestial Manipulation (20pts)]
[Aetherwrought Machineries]
Saurus Oldblood on Carnosaur [SoG] (340)
[General]
[Incandescent Rectrices]
[Being of the Stars]
[Armour Cruncher]
- 6 x Aggradon Lancers (440)
- 1 x Bastiladon with Ark of Sotek (230)
- 10 x Raptadon Chargers (280)
Saurus Oldblood on Carnosaur [SoG] (340)
- 10 x Saurus Warriors (160)
Skink Starseer (170)
Realmshaper Engine (20pts)
2000/2000pts
3 drops</t>
  </si>
  <si>
    <t>Hot Aelf Summer 1980/2000 pts
-----
Grand Alliance Order | Daughters of Khaine | Arena Veterans
General's Handbook 2025-26
Drops: 3
Spell Lore - Lore of Shadows
Prayer Lore - Bloodshadow Rites
Manifestation Lore - Manifestations of Khaine
Battle Tactics Cards: Master The Paths and Scouting Force
-----
General's Regiment
Slaughter Queen on Cauldron of Blood (320)
• General
• Khainite Pendant
Sisters of Slaughter with Bladed Bucklers (220)
• Reinforced
Sisters of Slaughter with Bladed Bucklers (220)
• Reinforced
Witch Aelves with Paired Sciansá (220)
• Reinforced
Witch Aelves with Paired Sciansá (220)
• Reinforced
---
Regiment 1
Scourge of Ghyran Bloodwrack Shrine (230)
• Zealous Orator
Khainite Shadowstalkers (110)
Khinerai Heartrenders (100)
Khinerai Heartrenders (100)
---
Regiment 2
Scourge of Ghyran Krethusa the Croneseer (240)
-----</t>
  </si>
  <si>
    <t>Coachella 1950/2000 pts
Nighthaunt
Death Stalkers
General's Handbook 2025-26
Drops: 1
Spell Lore - Lore of the Underworlds
Manifestation Lore - Morbid Conjuration
Battle Tactic Cards: Wrathful Cycles, Restless Energy
General's Regiment
Nagash, Supreme Lord of the Undead (840)
• General
Myrmourn Banshees (240)
• Reinforced
Scourge of Ghyran Black Coach (280)
Scourge of Ghyran Black Coach (280)
Scourge of Ghyran Black Coach (280)
Faction Terrain
Nexus of Grief
Created with Warhammer Age of Sigmar: The App
App: 1.17.0 | Data: 310</t>
  </si>
  <si>
    <t>Scott Hammers</t>
  </si>
  <si>
    <t>Gittish Tide</t>
  </si>
  <si>
    <t>Control Score Math 2000/2000 pts
-----
Grand Alliance Destruction | Gloomspite Gitz | Gittish Tide - end of any turn 1 unit of non-squig moon clan can add # of models not contesting an objective to their control score.
General's Handbook 2025-26
Drops: 4
Spell Lore - Lore of Frazzlegit
Manifestation Lore - Forbidden Power (20 Points)
Battle Tactics Cards: Restless Energy and Scouting Force
-----
General's Regiment
Skragrott, the Loonking (230)
• General
Scourge of Ghyran Loonsmasha Fanatics (110)
Scourge of Ghyran Loonsmasha Fanatics (110)
Scourge of Ghyran Loonsmasha Fanatics (110)
Scourge of Ghyran Sporesplatta Fanatics (70)
---
Regiment 1
Fungoid Cave-Shaman (120)
• Loontouched : +1 to cast
Boingrot Bounderz (240)
• Reinforced
Boingrot Bounderz (120)
Boingrot Bounderz (120)
---
Regiment 2
Loonboss (90)
• Leering Gitshield : any roll of 1 to hit this unit causes a mortal wound to the attacking unit.
Moonclan Stabbas (240)
• Reinforced
Moonclan Stabbas (120)
Moonclan Stabbas (120)
-----
Regiments of Renown
Nurgle's Gift (180)
Nurglings
Nurglings
-----
Faction Terrain
Bad Moon Loonshrine
-----
Created with Warhammer Age of Sigmar: The App
App: v1.16.0 (3) | Data: v301</t>
  </si>
  <si>
    <t>Jason Kahle</t>
  </si>
  <si>
    <t>Jason's Giants 1980/2000 pts
Sons of Behemat
Big Toes
General's Handbook 2025-26
Drops: 2
Manifestation Lore - Krondspine Incarnate
Battle Tactic Cards: Intercept and Recover, Wrathful Cycles
General's Regiment
Warstomper Mega-Gargant (460)
• General
Gatebreaker Mega-Gargant (500)
• Glowy Lantern
Mancrusher Mob (390)
Regiment 1
Scourge of Ghyran Kraken-eater Mega-Gargant (480)
• Monstrously Tough
Mancrusher Gargant (130)
Created with Warhammer Age of Sigmar: The App
App: 1.17.0 | Data: 310</t>
  </si>
  <si>
    <t>My dad made a joke about playing 2 carnsaurs so I did 1980/2000 pts
Seraphon
Sunclaw Starhost
General's Handbook 2025-26
Drops: 3
Spell Lore - Lore of Primal Jungles
Manifestation Lore - Krondspine Incarnate
Battle Tactic Cards: Master The Paths, Intercept and Recover
General's Regiment
Skink Oracle on Troglodon (240)
• General
• Incandescent Rectrices
Raptadon Chargers (280)
• Reinforced
Skinks (80)
Regiment 1
Scourge of Ghyran Saurus Oldblood on Carnosaur (340)
• Child of the Stars
Aggradon Lancers (220)
Regiment 2
Scourge of Ghyran Saurus Oldblood on Carnosaur (340)
Aggradon Lancers (220)
Aggradon Lancers (220)
Faction Terrain
Realmshaper Engine (20 Points)
Created with Warhammer Age of Sigmar: The App
App: 1.17.0 | Data: 310</t>
  </si>
  <si>
    <t>Skaven Main Army 1930/2000 pts
Skaven
Fleshmeld Menagerie
General's Handbook 2025-26
Drops: 3
Spell Lore - Lore of Ruin
Manifestation Lore - Twilit Sorceries
Battle Tactic Cards: Wrathful Cycles, Attuned to Ghyran
General's Regiment
Grey Seer on Screaming Bell (350)
• General
Stormfiends (500)
• Reinforced
• 2x Doomflayer Gauntlets
• 2x Grinderfists
• 2x Clubbing Blows and Warpfire Projectors
Warp Lightning Cannon (120)
Regiment 1
Grey Seer (120)
Clanrats (150)
Clanrats (150)
Master Moulder (80)
Regiment 2
Verminlord Deceiver (390)
• Foulhide
• Scurry Away
Clawlord (70)
Faction Terrain
Gnawhole
Created with Warhammer Age of Sigmar: The App
App: 1.16.2 | Data: 305</t>
  </si>
  <si>
    <t>Ghoulash 2000/2000 pts
Flesh-eater Courts
Lords of the Manor
General's Handbook 2025-26
Drops: 2
Spell Lore - Lore of Madness
Battle Tactic Cards: Scouting Force, Restless Energy
General's Regiment
Ushoran, Mortarch of Delusion (460)
• General
Crypt Ghouls (320)
• Reinforced
Crypt Ghouls (320)
• Reinforced
Cryptguard (200)
• Reinforced
Regiment 1
Abhorrant Archregent (200)
• Cruel Taskmaster
• The Grim Garland
Morbheg Knights (360)
• Reinforced
Varghulf Courtier (140)
Regiment 2
Created with Warhammer Age of Sigmar: The App
App: 1.16.2 | Data: 305</t>
  </si>
  <si>
    <t>If a tree falls down in the forest and no one is around to hear it, does anyone still care? 2000/2000 pts
Sylvaneth
Wargrove of Everdusk
General's Handbook 2025-26
Drops: 4
Spell Lore - Lore of the Deepwood
Manifestation Lore - Primal Energy
Battle Tactic Cards: Master The Paths, Restless Energy
General's Regiment
The Lady of Vines (250)
• General
Kurnoth Hunters with Kurnoth Greatbows (200)
Regiment 1
Warsong Revenant (220)
• Spellsinger
• Ranu's Lamentiri
Scourge of Ghyran Revenant Seekers (460)
• Reinforced
Regiment 2
Scourge of Ghyran Drycha Hamadreth (320)
Dryads (200)
• Reinforced
Regiment 3
Spirit of Durthu (330)
Faction Terrain
Awakened Wyldwood
Created with Warhammer Age of Sigmar: The App
App: 1.17.0 | Data: 310</t>
  </si>
  <si>
    <t>Realmgate Rebellion GT 9</t>
  </si>
  <si>
    <t xml:space="preserve">"I'm only playing this army because they added toes" (Terry, 2025).
1990/2000 pts
Idoneth Deepkin
Ethersea Predators
General's Handbook 2025-26
Drops: 2
Spell Lore - Lore of the Deeps
Manifestation Lore - Lore of the Abyss
Battle Tactic Cards: Scouting Force, Master The Paths
General's Regiment
Eidolon of Mathlann, Aspect of the Sea (370)
• General
• Form of the Fangmora
• Dritchleech
Akhelian Allopex (160)
• 1x Razorshell Harpoon
Akhelian Allopex (160)
• 1x Razorshell Harpoon
Akhelian Leviadon (480)
Regiment 1
Mathaela, Oracle of the Abyss (160)
Akhelian Allopex (160)
• 1x Razorshell Harpoon
Akhelian Allopex (160)
• 1x Razorshell Harpoon
Akhelian Morrsarr Guard (340)
• Reinforced
Created with Warhammer Age of Sigmar: The App
App: 1.17.0 | Data: 310
</t>
  </si>
  <si>
    <t>TITANOMACHY
King Brodacles and his warband were separated from the rest of their gargant kin during a raid into Azyr. After wandering there for many years they were warped by the lawful energies of the plane. They stood more upright, discovered basic agriculture and metallurgy, and became a bronze age civilisation. They even started worshipping an aspect of Sigmar that they call Big-mar. Now go to war in his name, what the Order factions think about this is anyone's guess.
Sons of Behemet - Breaker Tribe - 2000 points
Drops: 4
Battle Tactics: Restless Energy, Intercept and Recover
General's Regiment:
King Brodd (540 points)
Regiment 1:
Gatebreaker Mega-Gargant (500 points)
- Grabby
Regiment 2:
Gatebreaker Mega-Gargant (500 points)
Regiment 3:
Warstomper Mega-Gargant (460 points)
- Extra-Calloused Feet</t>
  </si>
  <si>
    <t xml:space="preserve">Full send smooth brained smash bros. Plz dont hate me rob2000/2000 pts
Ogor Mawtribes
Beast Handlers
General's Handbook 2025-26
Drops: 3
Spell Lore - Lore of Maw-magic
Prayer Lore - Everwinter Prayers
Manifestation Lore - Krondspine Incarnate
Battle Tactic Cards: Intercept and Recover, Restless Energy
General's Regiment
Frostlord on Stonehorn (350)
• General
• Mage-swallower
• Elixir of the Frostwyrm
• Touched by the Everwinter
Huskard on Stonehorn (300)
• 1x Chaintrap
Stonehorn Beastriders (280)
• 1x Chaintrap
Regiment 1
Slaughtermaster (140)
Gorger Mawpack (240)
Leadbelchers (130)
Leadbelchers (130)
Faction Terrain
Great Mawpot
Regiments of Renown
One-eyed Grunnock (410)
Warstomper Mega-Gargant
Created with Warhammer Age of Sigmar: The App
App: 1.16.2 | Data: 305
</t>
  </si>
  <si>
    <t xml:space="preserve">You Skrag 2000/2000 pts
Gloomspite Gitz
Troggherd
General's Handbook 2025-26
Drops: 2
Spell Lore - Lore of the Clammy Dank
Manifestation Lore - Dank Manifestations
Battle Tactic Cards: Master The Paths, Intercept and Recover
General's Regiment
Skragrott, the Loonking (230)
• General
Moonclan Stabbas (120)
Moonclan Stabbas (120)
Rockgut Troggoths (380)
• Reinforced
Rockgut Troggoths (380)
• Reinforced
Regiment 1
Loonboss on Mangler Squigs (210)
• Fight Another Day
• The Clammy Cowl
Moonclan Stabbas (120)
Scourge of Ghyran Loonsmasha Fanatics (220)
• Reinforced
Scourge of Ghyran Loonsmasha Fanatics (220)
• Reinforced
Faction Terrain
Bad Moon Loonshrine
Created with Warhammer Age of Sigmar: The App
App: 1.17.0 | Data: 310
</t>
  </si>
  <si>
    <t xml:space="preserve">Big fellas 2000/2000 pts
Skaven | Thanquol's Mutated Menagerie
Army of Renown
General's Handbook 2025-26
Drops: 2
General's Regiment
Master Moulder (80)
• General
Hell Pit Abomination (200)
Hell Pit Abomination (200)
Hell Pit Abomination (200)
Scourge of Ghyran Brood Terror (240)
Regiment 1
Master Moulder (80)
• Pack Tactics
• Warpstone Innards
Stormfiends (500)
• Reinforced
• 2x Shock Gauntlets
• 2x Clubbing Blows and Warpfire Projectors
• 2x Grinderfists
Stormfiends (500)
• Reinforced
• 2x Shock Gauntlets
• 2x Clubbing Blows and Warpfire Projectors
• 2x Grinderfists
Created with Warhammer Age of Sigmar: The App
App: 1.16.1 | Data: 301
</t>
  </si>
  <si>
    <t>Cities Uf Mork (2000 points) - ✦ General's Handbook 2025-26
Kruleboyz
Light Finga
Auxiliaries: 0
Drops: 5
Battle Tactic Cards - Master the Paths,Scouting Force
Manifestation Lore - Manifestations of Gorkamorka
Spell Lore - Lore of the Swamp
General's Regiment
Swampboss Skumdrekk (Scourge of Ghyran) (250)
• General
Kruleboyz Monsta-killaz (110)
• 1x Champion
• 1x Musician
Kruleboyz Monsta-killaz (110)
• 1x Champion
• 1x Musician
Man-skewer Boltboyz (90)
• 1x Champion
Man-skewer Boltboyz (90)
• 1x Champion
Regiment 1
Swampcalla Shaman with Pot-grot (110)
• Swamp Staff
Regiment 2
Murknob with Belcha-banna (80)
Gutrippaz (300)
• Reinforced
• 1x Champion
• 1x Musician
• 1x Standard Bearer
Gutrippaz (150)
• 1x Champion
• 1x Musician
• 1x Standard Bearer
Gutrippaz (150)
• 1x Champion
• 1x Musician
• 1x Standard Bearer
Regiment 3
Killaboss on Great Gnashtoof (Scourge of Ghyran) (160)
Regiment 4
Breaka-boss on Mirebrute Troggoth (200)
Hobgrot Slittaboss (70)
Marshcrawla Sloggoth (130)
Faction Terrain
Scaregob Tower
Created with New Recruit
Data Version: v25</t>
  </si>
  <si>
    <t>Steve Treavett</t>
  </si>
  <si>
    <t>All the broken units that will never do better than a 4-1. TBH, if I got a 4-1 I'd be overjoyed! (1990 points) - ✦ General's Handbook 2025-26
Cities of Sigmar
Veteran Cannoneers
Auxiliaries: 0
Drops: 5
Battle Tactic Cards - Restless Energy, Intercept and Recover
Manifestation Lore - Forbidden Power
Prayer Lore - Scriptures of Sigmar
Spell Lore - Spells of the Collegiate Arcane
General's Regiment
Freeguild Marshal and Relic Envoy (90)
• Duelling Pistols and Silvered Shortsword
• General
• Brazier of Holy Flame
Freeguild Command Corps (140)
Ironweld Great Cannon (100)
Ironweld Great Cannon (100)
Ironweld Great Cannon (100)
Regiment 1
Freeguild Cavalier-Marshal (110)
• Cosmopolitan Leader
Fusil-Major on Ogor Warhulk (140)
Freeguild Cavaliers (Scourge of Ghyran) (320)
• Reinforced
• 1x Champion
• 2x Standard Bearer
Regiment 2
Pontifex Zenestra, Matriarch of the Great Wheel (Scourge of Ghyran) (250)
Freeguild Fusiliers (220)
• Reinforced
• 1x Champion
• 2x Standard Bearer
Freeguild Steelhelms (80)
• 1x Champion
• 1x Musician, Standard Bearer
Regiment 3
Callis and Toll (210)
Toll's Companions
Regiment 4
Alchemite Warforger (110)
Created with New Recruit
Data Version: v30</t>
  </si>
  <si>
    <t xml:space="preserve">Is 3 better than 4? 1960/2000 pts
Blades of Khorne
The Goretide
General's Handbook 2025-26
Drops: 4
Prayer Lore - Gifts of the Blood God
Manifestation Lore - Judgements of Khorne
Battle Tactic Cards: Intercept and Recover, Restless Energy
General's Regiment
Wrath of Khorne Bloodthirster (400)
• General
• Favoured of Khorne
Regiment 1
Bloodthirster of Insensate Rage (460)
Regiment 2
Bloodthirster of Unfettered Fury (450)
• Ar'gath, The King of Blades
Flesh Hounds (110)
Flesh Hounds (110)
Regiment 3
Slaughterpriest (160)
Bloodreavers (90)
Bloodreavers (90)
Bloodreavers (90)
Faction Terrain
Skull Altar
Created with Warhammer Age of Sigmar: The App
App: 1.17.0 | Data: 310
</t>
  </si>
  <si>
    <t>Tanya Treavett</t>
  </si>
  <si>
    <t>The Underdogs of Order (2000 points) - ✦ General's Handbook 2025-26
Seraphon
Thunderquake Starhost
Auxiliaries: 0
Drops: 2
Battle Tactic Cards - Master the Paths, Intercept and Recover
Manifestation Lore - Aetherwrought Machineries
Spell Lore - Lore of Primal Jungles
General's Regiment
Saurus Oldblood (110)
• General
• Incandescent Rectrices
Saurus Warriors (320)
• Reinforced
• 1x Champion
• 2x Musician
• 2x Standard Bearer
Bastiladon with Ark of Sotek (230)
• Ancient Defender
Bastiladon with Solar Engine (240)
Aggradon Lancers (440)
• Reinforced
• 1x Champion
• 1x Musician
• 1x Standard Bearer
Regiment 1
Skink Oracle on Troglodon (240)
• Beastmaster
Hunters of Huanchi with Starstone Bolas (100)
• 1x Champion
• 1x Hunter Javelin, Musician
Hunters of Huanchi with Starstone Bolas (100)
• 1x Champion
• 1x Hunter Javelin, Musician
Kroxigor Warspawned (220)
• 1x Starfang Warpick
Created with New Recruit
Data Version: v24</t>
  </si>
  <si>
    <t>Toby - I have played a total of 6 AoS games in total So no idea how it’ll go. ( I lie I accept it’ll go badly) 
But apparently Full sending 2+ save archai is a tried and tested method 😂
-----
Ossiarch Bonereapers | Mortisan Council
Points: 1950/2000 points
Drops: 2 drops
Battle Tactics: Intercept and Recover / Restless Energy
Spell Lore: Lore of Ossian Sorcery
Manifestation Lore: Horrors of the Necropolis
Faction Terrain: Bone-tithe Nexus
-----
General's Regiment
Katakros, Mortarch of the Necropolis (520)
• General
20x Mortek Guard (240)
• Reinforced
4x Morghast Archai (520)
• Reinforced
4x Morghast Archai (520)
• Reinforced
---
Regiment 1
Mortisan Soulmason (150)
• Diversionary Tactics
• Helm of Tyranny
Created with War Nexus 1.1.2 on ageofspoon.com/warnexus | Game Version: 4.1.2
Toby - I have played a total of 6 AoS games in total So no idea how it’ll go. ( I lie I accept it’ll go badly) 
But apparently Full sending 2+ save archai is a tried and tested method 😂
-----
Ossiarch Bonereapers | Mortisan Council
Points: 1950/2000 points
Drops: 2 drops
Battle Tactics: Intercept and Recover / Restless Energy
Spell Lore: Lore of Ossian Sorcery
Manifestation Lore: Horrors of the Necropolis
Faction Terrain: Bone-tithe Nexus
-----
General's Regiment
Katakros, Mortarch of the Necropolis (520)
• General
20x Mortek Guard (240)
• Reinforced
4x Morghast Archai (520)
• Reinforced
4x Morghast Archai (520)
• Reinforced
---
Regiment 1
Mortisan Soulmason (150)
• Diversionary Tactics
• Helm of Tyranny
Created with War Nexus 1.1.2 on ageofspoon.com/warnexus | Game Version: 4.1.2</t>
  </si>
  <si>
    <t>Prophets of the Gulping God</t>
  </si>
  <si>
    <t>Thelma &amp; Louise: 2 Thicc 2 Furious 1990/2000 pts
Ogor Mawtribes
Prophets of the Gulping God
General's Handbook 2025-26
Drops: 2
Spell Lore - Lore of Maw-magic
Prayer Lore - Everwinter Prayers
Manifestation Lore - Forbidden Power
Battle Tactic Cards: Attuned to Ghyran, Master The Paths
General's Regiment
Thelma - Butcher (150)
• General
• Mage-swallower
• Gruesome Trophies
• Booming Roar
Ironguts (480)
• Reinforced
Ogor Gluttons (460)
• Reinforced
Ogor Gluttons (230)
Scourge of Ghyran Ironblaster (170)
Regiment 1
Louise Slaughtermaster (140)
Gnoblars (110)
Ogor Gluttons (230)
Faction Terrain
Mawpit</t>
  </si>
  <si>
    <t>She Scourge on my Ghyran till I Age of Sigmar
Royal Menagerie
Lore of Madness
Rites of Delusion
Morbid Conjuration 30
Master the Paths + Scouting Force 
Ushoran (General) 460
Crypt Ghouls (Reinforced) 320
Royal Beastflayers 100
Abhorrant Ghoul King on Royal Terrorgheist 320
- Stronger in Madness
- Savage Abomination
- Heart of the Gargant
Crypt Flayers 140
Crypt Flayers 140
Gormayne 110
Morbheg Knights (Reinforced) 360</t>
  </si>
  <si>
    <t xml:space="preserve">Blood Knight Summer 2000/2000 pts
Soulblight Gravelords | Knights of the Crimson Keep
Army of Renown
General's Handbook 2025-26
Drops: 2
Spell Lore - Knights of the Crimson Keep Spell Lore
Manifestation Lore - Knights of the Crimson Keep Manifestation Lore
Battle Tactic Cards: Intercept and Recover, Restless Energy
General's Regiment
Prince Vhordrai (490)
• General
Blood Knights (440)
• Reinforced
Blood Knights (220)
Blood Knights (220)
Regiment 1
Vampire Lord on Nightmare Steed (190)
• Chalice of the Blood Dragon
• Immortal Dedication
Blood Knights (440)
• Reinforced
Created with Warhammer Age of Sigmar: The App
App: 1.17.0 | Data: 310
</t>
  </si>
  <si>
    <t>Claire Lavender (Pig Cat) - Single handedly sorting the DoK win rate out so we dont get nerfed
-----
Daughters of Khaine | Arena Veterans
Points: 1990/2000 points
Drops: 3 drops
Battle Tactics: Scouting Force / Restless Energy
Spell Lore: Lore of Shadows
Prayer Lore: Bloodshadow Rites
Manifestation Lore: Manifestations of Khaine
-----
General's Regiment
SoG Krethusa the Croneseer (240)
• General
20x Sisters of Slaughter with Bladed Bucklers (220)
• Reinforced
20x Sisters of Slaughter with Bladed Bucklers (220)
• Reinforced
20x Witch Aelves with Paired Sciansá (ski-an-suh) (220)
• Reinforced
---
Regiment 1
SoG Bloodwrack Shrine (230)
• Master of Poisons
5x Khinerai Lifetakers (80)
10x Khinerai Heartrenders (200)
• Reinforced
---
Regiment 2
Slaughter Queen on Cauldron of Blood (320)
• Khainite Pendant
9x Khainite Shadowstalkers (110)
5x Doomfire Warlocks (150)
Created with War Nexus 1.1.2 on ageofspoon.com/warnexus | Game Version: 4.1.0</t>
  </si>
  <si>
    <t>Age of Ropecon 2025</t>
  </si>
  <si>
    <t>Finland</t>
  </si>
  <si>
    <t>Anttu</t>
  </si>
  <si>
    <t>Daughters of Khaine
Arena Veterans
[Master of the Paths]
[Scouting Force]
[Lore of Shadows]
[Manifestations of Khaine]
[Bloodshadow Rites]
Bloodwrack Shrine [SoG] (230)
[General]
- 9 x Khainite Shadowstalkers (110)
- 9 x Khainite Shadowstalkers (110)
- 20 x Witch Aelves with Paired Sciansá (220)
- 20 x Witch Aelves with Paired Sciansá (220)
Krethusa the Croneseer [SoG] (240)
- 9 x Khainite Shadowstalkers (110)
Slaughter Queen on Cauldron of Blood (320)
[Zealous Orator]
[Khainite Pendant]
- 20 x Sisters of Slaughter with Bladed Bucklers (220)
- 20 x Sisters of Slaughter with Bladed Bucklers (220)
2000/2000pts
3 drops</t>
  </si>
  <si>
    <t>2k SBGL 1990/2000 pts
Soulblight Gravelords
Bacchanal of Blood
General's Handbook 2025-26
Drops: 2
Spell Lore - Lore of Undeath
Manifestation Lore - Aetherwrought Machineries
Battle Tactic Cards: Scouting Force, Restless Energy
General's Regiment
Prince Vhordrai (490)
• General
Blood Knights (440)
• Reinforced
Vargheists (120)
Wight Lord on Skeletal Steed (120)
• Amulet of Graves
Regiment 1
Vampire Lord on Nightmare Steed (190)
• Immortal Ego
Barrow Knights (210)
Barrow Knights (210)
Barrow Knights (210)
Faction Terrain
Cursed Sepulchre
Created with Warhammer Age of Sigmar: The App
App: 1.17.0 | Data: 310</t>
  </si>
  <si>
    <t>Ooga Booga Yeet Edition 1970/2000 pts
-----
Grand Alliance Death | Nighthaunt | Death Stalkers
General's Handbook 2025-26
Drops: 2
Spell Lore - Lore of the Underworlds
Manifestation Lore - Chthonic Sorceries
Battle Tactics Cards: Restless Energy and Scouting Force
-----
General's Regiment
Guardian of Souls (190)
• General
• Ruler of the Spectral Hosts
• Lightshard of the Harvest Moon
Bladegheist Revenants (360)
• Reinforced
Chainghasts (90)
Myrmourn Banshees (240)
• Reinforced
Myrmourn Banshees (240)
• Reinforced
---
Regiment 1
Awlrach the Drowner (170)
Hexwraiths (400)
• Reinforced
Scourge of Ghyran Black Coach (280)
-----
Faction Terrain
Nexus of Grief
-----
Created with Warhammer Age of Sigmar: The App
App: v1.17.0 (3) | Data: v310</t>
  </si>
  <si>
    <t>Formation: Beast Handlers
Tactics: Wrathful Cycles, Intercept and Recover
Manifestation: Krondspine 20
Kragnos 580 (general)
2x Frost Sabres 70
Frostlord on Stonehorn 330
- Mage Swallower
- Gruesome Trophies
Huskard on Stonehorn 300
- Blood Vulture
Stonehorn Beastriders 280
- Blood Vulture
Stonehorn Beastriders 280
- Chaintrap
Slaughtermaster 140
- Booming Roar
Mawpit 0
= 2000 (3 drops)</t>
  </si>
  <si>
    <t>Jaako Ponni</t>
  </si>
  <si>
    <t>Stormcast Eternals
Sentinels of the Bleak Citadels
[Master the Paths]
[Restless Energy]
[Lore of the Storm]
[Prayers of the Stormhosts]
[Aetherwrought Machineries]
Lord-Terminos (150)
[General]
[Quicksilver Draught]
[Intense Piety]
- 6 x Reclusians (280)
Knight-Judicator with Gryph-hounds (130)
- 3 x Annihilators with Meteoric Grandhammers (190)
- 3 x Annihilators with Meteoric Grandhammers (190)
Knight-Judicator with Gryph-hounds (130)
- 3 x Stormcoven (210)
Lord-Relictor (130)
- 3 x Prosecutors (150)
- 3 x Prosecutors (150)
Saviours of Cinderfall (270)
Stormreach Portal (20pts)
2000/2000pts
5 drops
Generated by Listbot 4.0</t>
  </si>
  <si>
    <t>Max Muller</t>
  </si>
  <si>
    <t>Ssshh 1980/2000 pts
-----
Grand Alliance Death | Flesh-eater Courts | Impassioned Serfs
General's Handbook 2025-26
Drops: 2
Spell Lore - Lore of Madness
Prayer Lore - Rites of Delusion
Manifestation Lore - Primal Energy (20 Points)
Battle Tactics Cards: Attuned to Ghyran and Master The Paths
-----
General's Regiment
Ushoran, Mortarch of Delusion (460)
• General
Crypt Horrors (280)
• Reinforced
Morbheg Knights (360)
• Reinforced
Royal Terrorgheist (220)
• Horribly Resilient
Varghulf Courtier (140)
• Savage Beyond Reason
• Heart of the Gargant
---
Regiment 1
Abhorrant Cardinal (130)
Crypt Flayers (140)
Cryptguard (100)
Marrowscroll Herald (130)
-----
Faction Terrain
Charnel Throne
-----
Created with Warhammer Age of Sigmar: The App
App: v1.17.0 (3) | Data: v310</t>
  </si>
  <si>
    <t>Hanna Leppanen</t>
  </si>
  <si>
    <t>Spellweaver Coven</t>
  </si>
  <si>
    <t>Kairos and the Goats 1980/2000 pts
Disciples of Tzeentch
Spellweaver Coven
General's Handbook 2025-26
Drops: 2
Spell Lore - Lore of Fate
Manifestation Lore - Manifestations of Tzeentch
Battle Tactic Cards: Intercept and Recover, Restless Energy
General's Regiment
Kairos Fateweaver (440)
• General
Kairic Acolytes (90)
• 1x Vulcharc
• 1x Scroll of Dark Arts
• 3x Cursed Glaive
Tzaangor Enlightened on Discs of Tzeentch (280)
• Reinforced
Tzaangor Skyfires (180)
Tzaangors (300)
• Reinforced
• 8x Savage Greatblade
Regiment 1
Tzaangor Shaman (150)
Kairic Acolytes (90)
• 1x Vulcharc
• 1x Scroll of Dark Arts
• 3x Cursed Glaive
Scourge of Ghyran Ogroid Thaumaturge (150)
• Wyrdflame Blade
• Illusionist
Tzaangors (300)
• Reinforced
• 8x Savage Greatblade
Created with Warhammer Age of Sigmar: The App
App: 1.17.0 | Data: 310</t>
  </si>
  <si>
    <t>Ropecon 1970/2000 pts
Idoneth Deepkin
Ethersea Predators
General's Handbook 2025-26
Drops: 2
Spell Lore - Lore of the Deeps
Manifestation Lore - Lore of the Abyss
Battle Tactic Cards: Scouting Force, Master The Paths
General's Regiment
Eidolon of Mathlann, Aspect of the Sea (370)
• General
• Form of the Fangmora
• Lifekelp Pod
Akhelian Allopex (160)
• 1x Razorshell Harpoon
Akhelian Allopex (160)
• 1x Razorshell Harpoon
Akhelian Allopex (160)
• 1x Razorshell Harpoon
Akhelian Leviadon (480)
Regiment 1
Mathaela, Oracle of the Abyss (160)
Akhelian Allopex (160)
• 1x Razorshell Harpoon
Akhelian Allopex (160)
• 1x Razorshell Harpoon
Akhelian Allopex (160)
• 1x Razorshell Harpoon</t>
  </si>
  <si>
    <t>Slayer of SBG 2000/2000 pts
Sons of Behemat | King Brodd's Stomp
Army of Renown
General's Handbook 2025-26
Drops: 2
Prayer Lore - King Brodd's Stomp Prayer Lore
Battle Tactic Cards: Wrathful Cycles, Restless Energy
General's Regiment
King Brodd (540)
• General
Beast-smasher Mega-Gargant (470)
Mancrusher Gargant (130)
Regiment 1
Beast-smasher Mega-Gargant (470)
Mancrusher Gargant (130)
Mancrusher Gargant (130)
Mancrusher Gargant (130)
Created with Warhammer Age of Sigmar: The App
App: 1.17.0 | Data: 310</t>
  </si>
  <si>
    <t>THE BIGGEST BUMBUM 🥓 2000/2000 pts
-----
Grand Alliance Destruction | Gloomspite Gitz | Troggherd
General's Handbook 2025-26
Drops: 3
Battle Tactics Cards: Restless Energy and Wrathful Cycles
-----
General's Regiment
Skragrott, the Loonking (230)
• General
Dankhold Troggoth (160)
Rockgut Troggoths (380)
• Reinforced
Rockgut Troggoths (380)
• Reinforced
---
Regiment 1
Loonboss on Mangler Squigs (190)
• Fight Another Day
• Leering Gitshield
Boingrot Bounderz (240)
• Reinforced
-----
Regiments of Renown
Da Hurtlin' Hogz (420)
Tuskboss on Maw-grunta
Maw-grunta Gougers
-----
Faction Terrain
Bad Moon Loonshrine
-----
Created with Warhammer Age of Sigmar: The App
App: v1.17.0 (3) | Data: v310</t>
  </si>
  <si>
    <t>Suo, hakka' ja Gobsprakk 2000/2000 pts
Orruk Warclans | Kruleboyz
Swamphorde Bullies
General's Handbook 2025-26
Drops: 4
Spell Lore - Lore of the Swamp
Manifestation Lore - Manifestations of Gorkamorka
Battle Tactic Cards: Master The Paths, Restless Energy
General's Regiment
Gobsprakk, the Mouth of Mork (310)
• General
Beast-skewer Killbow (140)
Monsta-killaz (110)
Scourge of Ghyran Killaboss on Great Gnashtoof (160)
Regiment 1
Swampcalla Shaman with Pot-grot (110)
Gutrippaz (300)
• Reinforced
Regiment 2
Killaboss on Corpse-rippa Vulcha (260)
• Slippery Skumbag
Gutrippaz (150)
Hobgrot Slittaz (80)
Regiment 3
Breaka-boss on Mirebrute Troggoth (200)
• Mean 'Un
• Mork's Eye Pebble
Man-skewer Boltboyz (180)
• Reinforced
Faction Terrain
Skaregob Totem</t>
  </si>
  <si>
    <t>Late Kankanen</t>
  </si>
  <si>
    <t>SimSaLaBim HoCus PoCus 1950/2000 pts
-----
Grand Alliance Order | Lumineth Realm-lords | Scinari Council (wizards +1 to cast)
General's Handbook 2025-26
Drops: 5
Spell Lore - Lore of Prismatic Resonance
Manifestation Lore - Manifestations of Hysh
Battle Tactics Cards: Intercept and Recover and Wrathful Cycles
-----
General's Regiment
Ellania and Ellathor, Eclipsian Warsages (280)
• General
Vanari Dawnriders (230)
---
Regiment 1
Scinari Enlightener (180)
• Flawless Commander (+2” move ww 12”)
Vanari Bladelords (280)
• Reinforced
Vanari Bladelords (280)
• Reinforced
Ydrilan Riverblades (160)
---
Regiment 2
Scinari Cathallar (90)
---
Regiment 3
Scinari Calligrave (180)
• Silver Wand (+1 power level)
---
Regiment 4
Scourge of Ghyran The Light of Eltharion (250)
-----
Faction Terrain
Shrine Luminor (20) (yes, it can move!)
-----</t>
  </si>
  <si>
    <t>1. Bacchanal 2000/2000 pts
Soulblight Gravelords
Bacchanal of Blood
General's Handbook 2025-26
Drops: 2
Spell Lore - Lore of Undeath
Manifestation Lore - Morbid Conjuration
Battle Tactic Cards: Scouting Force, Restless Energy
Regiment 1
Vampire Lord (160)
• Lash of the Sire
• Amulet of Graves
Barrow Knights (210)
Barrow Knights (210)
Blood Knights (440)
• Reinforced
Blood Knights (440)
• Reinforced
Regiment 2
Cado Ezechiar, The Hollow King (150)
Vargheists (120)
Vargheists (120)
Vargheists (120)
Faction Terrain
Cursed Sepulchre</t>
  </si>
  <si>
    <t>Hedonites of Slaanesh
Invaders
[Master the Paths]
[Wrathful Cycles]
[Lore of Extravagance]
[Forbidden Power (20)]
Shardspeaker of Slaanesh (130)
[General]
[Celebrity Warlord]
- 10 x Symbaresh Twinsouls (260)
- 6 x Slaangor Fiendbloods [SoG] (300)
- 6 x Slaangor Fiendbloods [SoG] (300)
Shardspeaker of Slaanesh (130)
[Icon of Infinite Excess]
- 10 x Myrmidesh Painbringers (240)
- 10 x Myrmidesh Painbringers (240)
- 10 x Slickblade Seekers (380)
Fane of Slaanesh
2000/2000pts
2 drops
Generated by Listbot 4.0</t>
  </si>
  <si>
    <t>Niggash 1990/2000 pts
-----
Grand Alliance Death | Soulblight Gravelords | Bacchanal of Blood
General's Handbook 2025-26
Drops: 3
Spell Lore - Lore of Undeath
Manifestation Lore - Manifestations of the Grave
Battle Tactics Cards: Intercept and Recover and Master The Paths
-----
General's Regiment
Nagash, Supreme Lord of the Undead (840)
• General
Blood Knights (440)
• Reinforced
---
Regiment 1
Vengorian Lord (220)
• Terminus Clock
• Frightening Vitality
---
Regiment 2
Prince Vhordrai (490)
-----
Created with Warhammer Age of Sigmar: The App
App: v1.17.0 (3) | Data: v310</t>
  </si>
  <si>
    <t>Neferata exploring Ghyran 1980/2000 pts
-----
Grand Alliance Death | Soulblight Gravelords | Bacchanal of Blood
General's Handbook 2025-26
Drops: 2
Spell Lore - Lore of Undeath
Manifestation Lore - Manifestations of the Grave
Battle Tactics Cards: Master The Paths and Scouting Force
-----
General's Regiment
Neferata, Mortarch of Blood (460)
• General
Askurgan Trueblades (120)
Askurgan Trueblades (120)
Barrow Guard (320)
• Reinforced
Blood Knights (220)
---
Regiment 1
Vampire Lord (160)
• Lash of the Sire
• Amulet of Graves
Barrow Guard (160)
Barrow Knights (210)
Barrow Knights (210)
-----
Faction Terrain
Cursed Sepulchre
-----
Created with Warhammer Age of Sigmar: The App
App: v1.17.0 (3) | Data: v310</t>
  </si>
  <si>
    <t>Ghyranurgle 2000/2000 pts
Maggotkin of Nurgle
Plague Cyst
General's Handbook 2025-26
Drops: 3
Spell Lore - Lore of Malignance
Prayer Lore - Bendictions of Sickness
Manifestation Lore - Aetherwrought Machineries
Battle Tactic Cards: Attuned to Ghyran, Intercept and Recover
General's Regiment
Scourge of Ghyran Rotigus (430)
• General
Putrid Blightkings (190)
Sloppity Bilepiper, Herald of Nurgle (100)
Regiment 1
Harbinger of Decay (150)
Putrid Blightkings (190)
Putrid Blightkings (190)
Rotmire Creed (130)
Regiment 2
Lord of Afflictions (180)
• Corpulent Avalanche
• Rustfang
Pusgoyle Blightlords (220)
Pusgoyle Blightlords (220)
Faction Terrain
Feculent Gnarlmaw
Created with Warhammer Age of Sigmar: The App
App: 1.17.0 | Data: 310</t>
  </si>
  <si>
    <t>Henri Hyytia</t>
  </si>
  <si>
    <t>Sog Tzaangor 1960/2000 pts
Disciples of Tzeentch
Spellweaver Coven
General's Handbook 2025-26
Drops: 3
Spell Lore - Lore of Fate
Manifestation Lore - Manifestations of Tzeentch
Battle Tactic Cards: Scouting Force, Wrathful Cycles
General's Regiment
Kairos Fateweaver (440)
• General
The Changeling (160)
Tzaangors (300)
• Reinforced
• 8x Savage Greatblade
Tzaangors (300)
• Reinforced
• 8x Savage Greatblade
Regiment 1
Tzaangor Shaman (150)
Curseling, Eye of Tzeentch (160)
• Illusionist
Tzaangor Enlightened (180)
• Reinforced
Tzaangor Enlightened on Discs of Tzeentch (140)
Regiment 2
Scourge of Ghyran Ogroid Thaumaturge (130)
• Wyrdflame Blade
Created with Warhammer Age of Sigmar: The App
App: 1.17.0 | Data: 310</t>
  </si>
  <si>
    <t>Vile Aalto</t>
  </si>
  <si>
    <t>Nurkkelikurkkeli 1990/2000 pts
Maggotkin of Nurgle
Plague Cyst
General's Handbook 2025-26
Drops: 3
Spell Lore - Lore of Malignance
Prayer Lore - Bendictions of Sickness
Manifestation Lore - Twilit Sorceries
Battle Tactic Cards: Attuned to Ghyran, Intercept and Recover
General's Regiment
Lord of Afflictions (180)
• General
• Grandfather's Blessing
• Rustfang
Plague Drones (180)
Plague Drones (180)
Pusgoyle Blightlords (440)
• Reinforced
Regiment 1
Harbinger of Decay (150)
Putrid Blightkings (380)
• Reinforced
Regiment 2
Great Unclean One (480)
Faction Terrain
Feculent Gnarlmaw
Created with Warhammer Age of Sigmar: The App
App: 1.17.0 | Data: 310</t>
  </si>
  <si>
    <t>Sami Hanninen</t>
  </si>
  <si>
    <t>Abraxia 2000/2000 pts
-----
Grand Alliance Chaos | Slaves to Darkness | Godswrath Warband
General's Handbook 2025-26
Drops: 2
Spell Lore - Lore of the Damned
Manifestation Lore - Aetherwrought Machineries
Battle Tactics Cards: Intercept and Recover and Restless Energy
-----
General's Regiment
Be'lakor, the Dark Master (460)
• General
Chaos Knights (250)
• The Dread Banner
Chaos Knights (250)
---
Regiment 1
Scourge of Ghyran Abraxia, Spear of the Everchosen (360)
Varanguard (680)
• Reinforced</t>
  </si>
  <si>
    <t>00 testing stuff 1990/2000 pts
-----
Grand Alliance Order | Stormcast Eternals | Sentinels of the Bleak Citadels
General's Handbook 2025-26
Drops: 3
Spell Lore - Lore of the Storm
Prayer Lore - Prayers of the Stormhosts
Battle Tactics Cards: Intercept and Recover and Restless Energy
-----
General's Regiment
Scourge of Ghyran Iridan the Witness (320)
• General
Lord-Terminos (150)
• Quicksilver Draught
• Legendary Tenacity
Prosecutors (300)
• Reinforced
Reclusians (280)
• Reinforced
Vanguard-Palladors with Starstrike Javelins (480)
• Reinforced
---
Regiment 1
Knight-Judicator with Gryph Hounds (130)
---
Regiment 2
Lord-Veritant (110)
Questor Soulsworn (200)
-----
Faction Terrain
Stormreach Portal (20)
-----
Created with Warhammer Age of Sigmar: The App
App: v1.17.0 (3) | Data: v310</t>
  </si>
  <si>
    <t>Kshsbn 1990/2000 pts
Maggotkin of Nurgle
Affliction Cyst
General's Handbook 2025-26
Drops: 2
Spell Lore - Lore of Malignance
Prayer Lore - Bendictions of Sickness
Manifestation Lore - Aetherwrought Machineries
Battle Tactic Cards: Restless Energy, Scouting Force
General's Regiment
Scourge of Ghyran Rotigus (430)
• General
Pusgoyle Blightlords (220)
Pusgoyle Blightlords (220)
Putrid Blightkings (380)
• Reinforced
Sloppity Bilepiper, Herald of Nurgle (100)
Regiment 1
Rotbringer Sorcerer (120)
Lord of Blights (140)
Putrid Blightkings (190)
Putrid Blightkings (190)
Faction Terrain
Feculent Gnarlmaw
Created with Warhammer Age of Sigmar: The App
App: 1.17.0 | Data: 310</t>
  </si>
  <si>
    <t>Jyri Rosendaahl</t>
  </si>
  <si>
    <t>Brothers of Whiffin' 4+'s 1980/2000 pts
Ogor Mawtribes
Beast Handlers
General's Handbook 2025-26
Drops: 3
Prayer Lore - Everwinter Prayers
Battle Tactic Cards: Restless Energy, Intercept and Recover
General's Regiment
Frostlord on Stonehorn (350)
• General
• Mage-swallower
• Touched by the Everwinter
Huskard on Stonehorn (300)
• 1x Chaintrap
Ogor Gluttons (230)
Ogor Gluttons (230)
Regiment 1
Frostlord on Stonehorn (330)
• Gruesome Trophies
Huskard on Thundertusk (270)
• 1x Chaintrap
Regiment 2
Huskard on Thundertusk (270)
• 1x Chaintrap
Faction Terrain
Mawpit</t>
  </si>
  <si>
    <t>John Bjorkman</t>
  </si>
  <si>
    <t>Lihaämpäri (2000 points) - ✦ General's Handbook 2025-26
Ogor Mawtribes
Prophets of the Gulping God
Auxiliaries: 0
Drops: 3
Battle Tactic Cards - Master the Paths, Intercept and Recover
Manifestation Lore - Aetherwrought Machineries
Prayer Lore - Everwinter Prayers
Spell Lore - Lore of Maw‑magic
General's Regiment
Butcher (150)
• General
Gnoblars (110)
• 1x Champion
Ironguts (240)
• 1x Champion
• 1x Musician
• 1x Standard Bearer
Ogor Gluttons (230)
• 1x Champion
• 1x Musician
• 1x Standard Bearer
Regiment 1
Frostlord on Stonehorn (350)
• Elixir of the Frostwyrm
• Mage-Swallower
• Touched by the Everwinter
Frost Sabres (70)
Frost Sabres (70)
Regiment 2
Slaughtermaster (140)
Gorger Mawpack (240)
• 1x Champion
• 1x Musician
Ogor Gluttons (230)
• 1x Champion
• 1x Musician
• 1x Standard Bearer
Ironblaster (Scourge of Ghyran) (170)
Faction Terrain
Mawpit
Created with New Recruit
Data Version: v18</t>
  </si>
  <si>
    <t>Oskari</t>
  </si>
  <si>
    <t>Going to a go-go 2000/2000 pts
-----
Grand Alliance Chaos | Skaven | Warpcog Convocation
General's Handbook 2025-26
Drops: 2
Spell Lore - Lore of Ruin
Manifestation Lore - Morbid Conjuration (30 Points)
Battle Tactics Cards: Attuned to Ghyran and Master The Paths
-----
General's Regiment
Thanquol on Boneripper (360)
• General
Clanrats (150)
Clanrats (150)
Rat Ogors (280)
• Reinforced
Ratling Guns (340)
• Reinforced
---
Regiment 1
Arch-Warlock (170)
• Skavenbrew
• Skilled Manipulator
Warp Lightning Cannon (120)
Warp Lightning Cannon (120)
Warplock Jezzails (280)
• Reinforced
-----
Faction Terrain
Gnawhole</t>
  </si>
  <si>
    <t>Markus Hyytia</t>
  </si>
  <si>
    <t>1960/2000 pts
Slaves to Darkness | Legion of the First Prince
Army of Renown
General's Handbook 2025-26
Drops: 2
Spell Lore - Legion of the First Prince Spell Lore
Battle Tactic Cards: Restless Energy, Master The Paths
General's Regiment
Be'lakor, the Dark Master (460)
• General
Eternus, Blade of the First Prince (200)
Legion of the First Prince Bloodletters (400)
• Reinforced
Legion of the First Prince Bloodletters (400)
• Reinforced
Regiment 1
Daemon Prince (260)
• Dread Marshal
• Black Ritual Dagger
• 1x Pledged to Nurgle
• 1x Wings
Chaos Furies (120)
Chaos Furies (120)
Created with Warhammer Age of Sigmar: The App
App: 1.16.2 | Data: 305</t>
  </si>
  <si>
    <t>Small Town Throwdown at Palm Springs Open</t>
  </si>
  <si>
    <t>Blood of the Beast 1960/2000 pts
-----
Grand Alliance Death | Soulblight Gravelords | Bacchanal of Blood
General's Handbook 2025-26
Drops: 3
Spell Lore - Lore of Undeath
Manifestation Lore - Manifestations of the Grave
Battle Tactics Cards: Scouting Force and Wrathful Cycles
-----
General's Regiment
Neferata, Mortarch of Blood (460)
• General
Vargheists (120)
Vargheists (120)
Vargheists (120)
---
Regiment 1
Vengorian Lord (220)
• Shard of Night
• Immortal Ego
Barrow Knights (210)
Barrow Knights (210)
Wight Lord on Skeletal Steed (120)
---
Regiment 2
Radukar the Beast (270)
Kosargi Nightguard (110)
-----
Faction Terrain
Cursed Sepulchre
-----
Created with Warhammer Age of Sigmar: The App
App: v1.17.0 (3) | Data: v310</t>
  </si>
  <si>
    <t>Aaron Elias Newborn</t>
  </si>
  <si>
    <t>18 cowboys at ram ranch 2000/2000 pts
Slaves to Darkness
Darkoath Horde
General's Handbook 2025-26
Drops: 4
Spell Lore - Lore of the Damned
Manifestation Lore - Morbid Conjuration
Battle Tactic Cards: Scouting Force, Master The Paths
General's Regiment
Darkoath Warqueen (100)
• General
• Head of the Unworthy
Darkoath Wilderfiend (130)
Darkoath Wilderfiend (130)
Darkoath Wilderfiend (130)
Darkoath Wilderfiend (130)
Regiment 1
Gunnar Brand (210)
Darkoath Marauders (80)
Singri Brand (0)
The Oathsworn Kin (0)
Regiment 2
Darkoath Chieftain (80)
Darkoath Marauders (160)
• Reinforced
Darkoath Marauders (160)
• Reinforced
Darkoath Savagers (90)
Regiment 3
Darkoath Chieftain on Warsteed (110)
• Favoured of the Pantheon
Darkoath Chieftain (80)
Darkoath Fellriders (300)
• Reinforced
• The Banner of Screaming Flesh
• 1x Fellrider Blades
Darkoath Marauders (80)
Faction Terrain
Nexus Chaotica
Created with Warhammer Age of Sigmar: The App
App: 1.17.0 | Data: 310</t>
  </si>
  <si>
    <t>https://youtu.be/8jZLYF7WNKs?si=ZVxvvIXdDkwGDnVG
2000/2000 pts
-----
Grand Alliance Chaos | Blades of Khorne | Bloodbound Warhorde
General's Handbook 2025-26
Auxiliaries: 13
Drops: 18
Battle Tactics Cards: Attuned to Ghyran and Master The Paths
-----
General's Regiment
Realmgore Ritualist (130)
• General
Blood Warriors (220)
Wrathmongers (130)
Wrathmongers (130)
---
Regiment 1
Karanak (110)
---
Regiment 2
Aspiring Deathbringer (80)
• Favoured of Khorne
• Ar'gath, The King of Blades
---
Regiment 3
Aspiring Deathbringer (80)
---
Regiment 4
Aspiring Deathbringer (80)
-----
Auxiliary Units
Aspiring Deathbringer (80)
Aspiring Deathbringer (80)
Aspiring Deathbringer (80)
Aspiring Deathbringer (80)
Aspiring Deathbringer (80)
Aspiring Deathbringer (80)
Aspiring Deathbringer (80)
Aspiring Deathbringer (80)
Aspiring Deathbringer (80)
Aspiring Deathbringer (80)
Aspiring Deathbringer (80)
Aspiring Deathbringer (80)
Aspiring Deathbringer (80)
-----
Created with Warhammer Age of Sigmar: The App
App: v1.17.0 (3) | Data: v310</t>
  </si>
  <si>
    <t>That's it, I'm gettin' me mallet! 1980/2000 pts
Stormcast Eternals
Thunderhead Host
General's Handbook 2025-26
Drops: 3
Spell Lore - Lore of the Storm
Prayer Lore - Prayers of the Stormhosts
Manifestation Lore - Aetherwrought Machineries
Battle Tactic Cards: Intercept and Recover, Master The Paths
General's Regiment
Lord-Imperatant (110)
• General
• Shock and Awe
Annihilators with Meteoric Grandhammers (380)
• Reinforced
Annihilators with Meteoric Grandhammers (380)
• Reinforced
Annihilators with Meteoric Grandhammers (380)
• Reinforced
Gardus Steel Soul (160)
Regiment 1
Knight-Arcanum (120)
Regiment 2
Lord-Relictor (130)
• Beacon of Azyr
Prosecutors (150)
Prosecutors (150)
Faction Terrain
Stormreach Portal (20 Points)
Created with Warhammer Age of Sigmar: The App
App: 1.16.1 | Data: 301</t>
  </si>
  <si>
    <t>Doggy Style because Dogs always end up on Top 2000/2000 pts
-----
Orruk Warclans | Kruleboyz | Swamphorde Bullies
General's Handbook 2025-26
Drops: 4
Spell Lore - Lore of the Swamp
Manifestation Lore - Manifestations of Gorkamorka
Battle Tactics Cards: Restless Energy and Scouting Force
-----
General's Regiment
Kragnos, the End of Empires (580)
• General
Marshcrawla Sloggoth (130)
Monsta-killaz (110)
Monsta-killaz (110)
---
Regiment 1
Swampcalla Shaman with Pot-grot (110)
• Swamp Staff
Monsta-killaz (110)
Monsta-killaz (110)
Monsta-killaz (110)
---
Regiment 2
Killaboss on Corpse-rippa Vulcha (260)
• Tough 'Un
• Slippery Skumbag
---
Regiment 3
Killaboss on Great Gnashtoof (150)
Monsta-killaz (110)
Monsta-killaz (110)
-----
Faction Terrain
Skaregob Totem
-----
Created with Warhammer Age of Sigmar: The App
App: v1.17.0 (3) | Data: v310</t>
  </si>
  <si>
    <t>KO Arks of the Covenant 2000/2000 pts
Kharadron Overlords
Aether-runners
General's Handbook 2025-26
Drops: 4
Battle Tactic Cards: Master The Paths, Intercept and Recover
General's Regiment
Drekki Flynt (140)
• General
Arkanaut Frigate (300)
• Zonbarcorp 'Dealbreaker' Battle Ram
• 1x Heavy Skyhook
Endrinriggers (220)
• Reinforced
Endrinriggers (220)
• Reinforced
Regiment 1
Aether-Khemist (120)
• Endrinmaestro
Arkanaut Company (180)
• Reinforced
• 2x Light Skyhook
• 2x Aethermatic Volley Gun
• 2x Skypike
Scourge of Ghyran Grundstock Gunhauler (140)
Regiment 2
Scourge of Ghyran Codewright (110)
• Voidstone Orb
Arkanaut Company (180)
• Reinforced
• 2x Light Skyhook
• 2x Aethermatic Volley Gun
• 2x Skypike
Scourge of Ghyran Grundstock Gunhauler (280)
• Reinforced
Regiment 3
Scourge of Ghyran Codewright (110)
Created with Warhammer Age of Sigmar: The App
App: 1.17.0 | Data: 310</t>
  </si>
  <si>
    <t>Night of the plaguebearers 2000/2000 pts
Maggotkin of Nurgle
Tallyband of Nurgle
General's Handbook 2025-26
Drops: 5
Spell Lore - Lore of Malignance
Prayer Lore - Bendictions of Sickness
Manifestation Lore - Aetherwrought Machineries
Battle Tactic Cards: Attuned to Ghyran, Wrathful Cycles
General's Regiment
Scourge of Ghyran Rotigus (430)
• General
Plaguebearers (280)
• Reinforced
Plaguebearers (280)
• Reinforced
Rotmire Creed (130)
Sloppity Bilepiper, Herald of Nurgle (100)
• The Carrion Dirge
Regiment 1
Poxbringer, Herald of Nurgle (100)
Nurglings (100)
Nurglings (100)
Plaguebearers (140)
Regiment 2
Horticulous Slimux (150)
Regiment 3
Spoilpox Scrivener, Herald of Nurgle (90)
• Unctuous Preacher
Regiment 4
Poxbringer, Herald of Nurgle (100)
Faction Terrain
Feculent Gnarlmaw
Created with Warhammer Age of Sigmar: The App
App: 1.17.0 | Data: 310</t>
  </si>
  <si>
    <t>Jonathon Sullivan - What i have
-----
Nighthaunt | Procession of Death
Points: 1990/2000 points
Drops: 4 drops
Battle Tactics: Intercept and Recover / Restless Energy
Spell Lore: Lore of the Underworlds
Manifestation Lore: Chthonic Sorceries
Faction Terrain: Nexus of Grief
-----
General's Regiment
Lady Olynder, Mortarch of Grief (300)
• General
SoG Black Coach (280)
20x Grimghast Reapers (300)
• Reinforced
---
Regiment 1
Awlrach the Drowner (170)
10x Chainrasps (90)
20x Bladegheist Revenants (360)
• Reinforced
10x Bladegheist Revenants (180)
---
Regiment 2
Krulghast Cruciator (140)
• Ruler of the Spectral Hosts (20 pts)
• Lightshard of the Harvest Moon (20 pts)
---
Regiment 3
Spirit Torment (130)
Created with War Nexus 1.1.2 on ageofspoon.com/warnexus | Game Version: 4.1.0</t>
  </si>
  <si>
    <t>Whats this? Sylvaneth? Not Idoneth? What do you MEAN?! I know what you all were thinking, "oh, he's just gonna play Idoneth, easy peasy." WRONG SIR. WRONG. YOU HAVE ALL BEEN BAMBOOZLED, OUTSMARTED, AND OUTDONE. IT IS TREES NOW AND ALWAYS &gt;:( 2000/2000 pts
Sylvaneth
Wargrove of the Burgeoning
General's Handbook 2025-26
Drops: 2
Spell Lore - Lore of the Deepwood
Manifestation Lore - Manifestations of the Deepwood
Battle Tactic Cards: Restless Energy, Wrathful Cycles
General's Regiment
Belthanos, First Thorn of Kurnoth (350)
• General
Arch-Revenant (120)
Kurnoth Hunters with Kurnoth Greatswords (440)
• Reinforced
Kurnoth Hunters with Kurnoth Scythes (400)
• Reinforced
Scourge of Ghyran Revenant Seekers (460)
• Reinforced
Regiment 1
Branchwych (110)
• Warsinger
• Acorn of the Ages
Gossamid Archers (120)
Faction Terrain
Awakened Wyldwood
Created with Warhammer Age of Sigmar: The App
App: 1.17.0 | Data: 310</t>
  </si>
  <si>
    <t>Daddy Issues 1980/2000 pts
Battle Tactic Cards: Master The Paths, Restless Energy
Fyreslayers
Scales of Vulcatrix
General's Handbook 2025-26
Drops: 4
Prayer Lore - Vulkyn Gifts
Manifestation Lore - Magmic Invocations
General's Regiment
( Went to get milk and never came back)Auric Runefather on Magmadroth (340)
• General
• Ash-beard
• Droth-helm
(Daddy are you watching)Scourge of Ghyran Auric Runeson on Magmadroth (310)
• Incandescent Blaze
Regiment 1
Auric Runesmiter on Magmadroth (280)
Regiment 2
(Daddy look at me) Scourge of Ghyran Auric Runeson on Magmadroth (310)
Regiment 3
Auric Runemaster (180)
Auric Hearthguard (260)
• Reinforced
Vulkite Berzerkers with Bladed Slingshields (150)
Vulkite Berzerkers with Bladed Slingshields (150)
Faction Terrain
Magmic Battleforge</t>
  </si>
  <si>
    <t>Da Boyz 1940/2000 pts
Orruk Warclans | Kruleboyz
Swamphorde Bullies
General's Handbook 2025-26
Drops: 3
Spell Lore - Lore of the Swamp
Manifestation Lore - Manifestations of Gorkamorka
Battle Tactic Cards: Intercept and Recover, Master The Paths
General's Regiment
Swampcalla Shaman with Pot-grot (110)
• General
• Swamp Staff
Gutrippaz (300)
• Reinforced
Man-skewer Boltboyz (90)
Man-skewer Boltboyz (90)
Marshcrawla Sloggoth (130)
Regiment 1
Scourge of Ghyran Swampboss Skumdrekk (250)
Beast-skewer Killbow (140)
Killaboss on Corpse-rippa Vulcha (260)
• Tough 'Un
• Slippery Skumbag
Murknob with Belcha-banna (80)
Regiment 2
Breaka-boss on Mirebrute Troggoth (200)
Hobgrot Slittaboss (70)
Monsta-killaz (110)
Monsta-killaz (110)
Faction Terrain
Skaregob Totem
Created with Warhammer Age of Sigmar: The App
App: 1.17.0 | Data: 310</t>
  </si>
  <si>
    <t>Hekatos Drillmasters</t>
  </si>
  <si>
    <t>OBR = Only Bad Results 1970/2000 pts
-----
Grand Alliance Death | Ossiarch Bonereapers | Hekatos Drillmasters
General's Handbook 2025-26
Drops: 3
Spell Lore - Lore of Necrotheurgy
Manifestation Lore - Horrors of the Necropolis
Battle Tactics Cards: Attuned to Ghyran and Restless Energy
-----
General's Regiment
Katakros, Mortarch of the Necropolis (520)
• General
---
Regiment 1
Arkhan the Black, Mortarch of Sacrament (390)
Morghast Archai (520)
• Reinforced
Necropolis Stalkers (300)
• Reinforced
Scourge of Ghyran Mortek Guard (130)
---
Regiment 2
Mortisan Ossifector (110)
• Helm of Tyranny
• Aura of Sterility
-----
Faction Terrain
Bone-tithe Nexus
-----
Created with Warhammer Age of Sigmar: The App
App: v1.17.0 (3) | Data: v310</t>
  </si>
  <si>
    <t>Lunefang's Git Hoppa Circus 2000/2000 pts
Gloomspite Gitz
Squigalanche
General's Handbook 2025-26
Drops: 5
Spell Lore - Lore of Frazzlegit
Manifestation Lore - Dank Manifestations
Battle Tactic Cards: Master The Paths, Restless Energy
General's Regiment
Webspinner Shaman on Arachnarok Spider (270)
• General
• The Clammy Cowl
Regiment 1
Loonboss on Mangler Squigs (190)
Rabble-Rowza (120)
Regiment 2
Loonboss on Giant Cave Squig (100)
Boingrot Bounderz (240)
• Reinforced
Squig Herd (220)
• Reinforced
Squig Hoppers (170)
Regiment 3
Squigboss with Gnasha-Squig (140)
• Loontouched
Loonsmasha Fanatics (110)
Moonclan Shootas (130)
Regiment 4
Snarlboss on War-Wheela (180)
Sunsteala Wheelas (130)
Faction Terrain
Bad Moon Loonshrine
Created with Warhammer Age of Sigmar: The App
App: 1.17.0 | Data: 310</t>
  </si>
  <si>
    <t>Redeploy while you have the chance! 1990/2000 pts
Kharadron Overlords
Endrineers Guild Expeditionary Force
General's Handbook 2025-26
Drops: 3
Battle Tactic Cards: Restless Energy, Master The Paths
General's Regiment
Scourge of Ghyran Codewright (110)
• General
Arkanaut Frigate (300)
• Zonbarcorp 'Dealbreaker' Battle Ram
• 1x Heavy Skyhook
Endrinriggers (220)
• Reinforced
Endrinriggers (220)
• Reinforced
Regiment 1
Endrinmaster with Endrinharness (110)
• Karst-Bana Aether-Powered Combat Rig
• Grudgebearer
Arkanaut Company (90)
• 1x Light Skyhook
• 1x Aethermatic Volley Gun
• 1x Skypike
Arkanaut Ironclad (460)
• 1x Great Skyhook
Grundstok Thunderers (260)
• Reinforced
• 2x Grundstok Mortar or Aethercannon
• 2x Aetheric Fumigator or Decksweeper
Regiment 2
Aetheric Navigator (130)
Arkanaut Company (90)
• 1x Light Skyhook
• 1x Aethermatic Volley Gun
• 1x Skypike
Created with Warhammer Age of Sigmar: The App
App: 1.16.2 | Data: 305</t>
  </si>
  <si>
    <t>Never Mind That Shit, Here Comes Mongo! 1990/2000 pts
-----
Grand Alliance Destruction | Sons of Behemat | Taker Tribe
General's Handbook 2025-26
Drops: 4
Manifestation Lore - Twilit Sorceries
Battle Tactics Cards: Intercept and Recover and Restless Energy
-----
General's Regiment
King Brodd (540)
• General
---
Regiment 1
Scourge of Ghyran Kraken-eater Mega-Gargant (480)
---
Regiment 2
Beast-smasher Mega-Gargant (470)
---
Regiment 3
Gatebreaker Mega-Gargant (500)
• Mantle of Tusk and Horns
• Terrifying Hulk
-----
Created with Warhammer Age of Sigmar: The App
App: v1.17.0 (3) | Data: v310</t>
  </si>
  <si>
    <t>Cesar Ortiz</t>
  </si>
  <si>
    <t xml:space="preserve">Battle formation: Godswrath Warband
BT
Intercept n recover
Scout force
SLAVES lore
General's Regiment: 1,160 points
Eternus[General] (200 points)
Chaos Chosen (280 points)
Chaos Knights (250 points)
Chaos Knights (250 points)
Ogroid Theridons (180 points)
Regiment 1: 820 points
Chaos Sorcerer Lord [Artefact of Power - Infernal Puppet;
Heroic Trait - Radiance of Dark Glory] (140 points)
Chaos Chosen [Ensorcelled Banner- The banner of Rage] (280 point)
Chaos warriors (200 points)
Chaos Warriors (200 points)
</t>
  </si>
  <si>
    <t>KRANKIN’ MUH HOG 1950/2000 pts
-----
Orruk Warclans | Ironjawz | Ironfist
General's Handbook 2025-26
Drops: 4
Spell Lore - Lore of the Weird
Prayer Lore - Warbeats
Manifestation Lore - Manifestations of Gorkamorka
-----
General's Regiment
Tuskboss on Maw-grunta (240)
• General
• Mega Bossy
• Fast 'Un
• Amberbone Whetstone
Maw-grunta Gougers (190)
Maw-grunta with Hakkin' Krew (250)
---
Regiment 1
Weirdnob Shaman (120)
Scourge of Ghyran Weirdbrute Wrekkaz (220)
• Reinforced
---
Regiment 2
Warchanter (120)
Brute Ragerz (240)
• Reinforced
---
Regiment 3
Megaboss (170)
Brutes (400)
• Reinforced
-----
Faction Terrain
Bossrokk Tower
-----
Created with Warhammer Age of Sigmar: The App
App: v1.17.0 (3) | Data: v310</t>
  </si>
  <si>
    <t>Gettin Stuffed 1980/2000 pts
Disciples of Tzeentch
Wyrdflame Host
General's Handbook 2025-26
Drops: 2
Spell Lore - Lore of Fate
Manifestation Lore - Manifestations of Tzeentch
Battle Tactic Cards: Scouting Force, Attuned to Ghyran
General's Regiment
Kairos Fateweaver (440)
• General
Blue Horrors and Brimstone Horrors (150)
Blue Horrors and Brimstone Horrors (150)
Jade Obelisk (80)
Tzaangor Skyfires (360)
• Reinforced
Regiment 1
Tzaangor Shaman (150)
Scourge of Ghyran Kairic Acolytes (200)
• Reinforced
Scourge of Ghyran Ogroid Thaumaturge (150)
• Wyrdflame Blade
• Illusionist
Tzaangors (300)
• Reinforced
• 8x Savage Greatblade
Created with Warhammer Age of Sigmar: The App
App: 1.17.0 | Data: 310</t>
  </si>
  <si>
    <t>GUTROT 1950/2000 pts
Maggotkin of Nurgle
Tallyband of Nurgle
General's Handbook 2025-26
Drops: 4
Spell Lore - Lore of Malignance
Manifestation Lore - Primal Energy
General's Regiment
Rotigus (430)
• General
Rotmire Creed (130)
Sloppity Bilepiper, Herald of Nurgle (100)
• Unctuous Preacher
Regiment 1
Great Unclean One (500)
• The Witherstave
Plaguebearers (140)
Regiment 2
Harbinger of Decay (150)
Putrid Blightkings (190)
Regiment 3
Horticulous Slimux (150)
Plaguebearers (140)
Faction Terrain
Feculent Gnarlmaw
Created with Warhammer Age of Sigmar: The App
App: 1.17.0 | Data: 310</t>
  </si>
  <si>
    <t>```Gitz Abbott 1970/2000 pts
-----
Grand Alliance Destruction | Gloomspite Gitz | Squigalanche
General's Handbook 2025-26
Drops: 4
Battle Tactics Cards: Attuned to Ghyran and Restless Energy
Soggy spell Lore, gitz endless spells
-----
General's Regiment
Droggz Da Sunchompa (180)
• General
Dankhold Troggoth (160)
Gobbapalooza (150)
---
Regiment 1
Squigboss with Gnasha-Squig (120)
• Backstabber's Blade
Boingrot Bounderz (240)
• Reinforced
Boingrot Bounderz (240)
• Reinforced
Squig Herd (220)
• Reinforced
---
Regiment 2
Fungoid Cave-Shaman (120)
• Loontouched
Rabble-Rowza (120)
-----
Regiments of Renown
Da Hurtlin' Hogz (420)
Tuskboss on Maw-grunta
Maw-grunta Gougers
-----
Faction Terrain
Bad Moon Loonshrine
-----
Created with Warhammer Age of Sigmar: The App
App: v1.17.0 (3) | Data: v310</t>
  </si>
  <si>
    <t>Squiggy When Wet
1990/2000 pts
Gloomspite Gitz
Squigalanche
General's Handbook 2025-26
Drops: 2
Spell Lore - Lore of the Clammy Dank
Manifestation Lore - Dank Manifestations
Battle Tactic Cards: Attuned to Ghyran, Restless Energy
General's Regiment
Skragrott, the Loonking (230)
• General
Boingrot Bounderz (240)
• Reinforced
Loonboss on Giant Cave Squig (100)
• Fight Another Day
• Leering Gitshield
Rockgut Troggoths (380)
• Reinforced
Rockgut Troggoths (380)
• Reinforced
Regiment 1
Droggz Da Sunchompa (180)
Boingrot Bounderz (240)
• Reinforced
Snarlfang Riders (120)
Snarlfang Riders (120)
Faction Terrain
Bad Moon Loonshrine
Created with Warhammer Age of Sigmar: The App
App: 1.17.0 | Data: 310</t>
  </si>
  <si>
    <t>Legion of Night 2000/2000 pts
-----
Grand Alliance Death | Soulblight Gravelords | Bacchanal of Blood
General's Handbook 2025-26
Drops: 3
Spell Lore - Lore of Undeath
Manifestation Lore - Manifestations of the Grave
-----
General's Regiment
Mannfred von Carstein, Mortarch of Night (430)
• General
Deathrattle Skeletons (200)
• Reinforced
Deathrattle Skeletons (100)
Wight King (100)
• Unbending Will
---
Regiment 1
Vampire Lord on Nightmare Steed (190)
• Terminus Clock
Blood Knights (220)
Blood Knights (220)
---
Regiment 2
Radukar the Beast (270)
Dire Wolves (150)
Vargheists (120)
-----
Faction Terrain
Cursed Sepulchre
-----
Created with Warhammer Age of Sigmar: The App
App: v1.17.0 (3) | Data: v310</t>
  </si>
  <si>
    <t>Touch My Chicken
(1980 points) - ✦ General's Handbook 2025-26
Disciples of Tzeentch
Spellweaver Coven
Auxiliaries: 0
Drops: 4
Battle Tactic Cards - Wrathful Cycles, Scouting Force
Manifestation Lore - Krondspine Incarnate
Spell Lore - Lore of Change
General's Regiment
Kairos Fateweaver (440)
• General
Tzaangors (150)
• 1x Champion
• 1x Savage Greatblade, Musician
• 1x Savage Greatblade, Standard Bearer
• 2x Savage Greatblade
Tzaangor Skyfires (180)
• 1x Champion
Chaos Spawn of Tzeentch (60)
Regiment 1
Tzaangor Shaman (150)
Ogroid Thaumaturge (Scourge of Ghyran) (130)
• Mutating Blade
Tzaangor Enlightened (90)
• 1x Champion
Tzaangors (150)
• 1x Champion
• 1x Savage Greatblade, Musician
• 1x Savage Greatblade, Standard Bearer
• 2x Savage Greatblade
Regiment 2
Tzaangor Shaman (150)
Tzaangors (150)
• 1x Champion
• 1x Savage Greatblade, Musician
• 1x Savage Greatblade, Standard Bearer
• 2x Savage Greatblade
Regiment 3 (260)
Daemon Prince (20)
• Illusionist
• Wings
Created with New Recruit
Data Version: v19</t>
  </si>
  <si>
    <t>Noe Aquino</t>
  </si>
  <si>
    <t>Buff me rose 1990/2000 pts
-----
Grand Alliance Order | Stormcast Eternals | Vanguard Wing
General's Handbook 2025-26
Drops: 4
Battle Tactics Cards: Restless Energy and Scouting Force
-----
General's Regiment
Lord-Aquilor (150)
• General
• Banner of Sigmar
• Legendary Tenacity
Vanguard-Hunters (120)
Vanguard-Hunters (120)
Vanguard-Hunters (120)
Vanguard-Hunters (120)
---
Regiment 1
Lord-Aquilor (150)
Aetherwings (80)
Aetherwings (80)
Aetherwings (80)
---
Regiment 2
Lord-Aquilor (150)
Vanguard-Hunters (120)
Vanguard-Hunters (120)
Vanguard-Hunters (120)
---
Regiment 3
Lord-Aquilor (150)
Aetherwings (80)
Vanguard-Hunters (120)
Vanguard-Raptors with Hurricane Crossbows (110)
-----
Created with Warhammer Age of Sigmar: The App
App: v1.17.0 (3) | Data: v310</t>
  </si>
  <si>
    <t>The Clash at Cataclysm Age of Sigmar Grand Tournament</t>
  </si>
  <si>
    <t>Maggotkin of Nurgle
Tallyband of Nurgle
[Intercept and Recover]
[Master the Paths]
[Lore of Malignance]
[Benedictions of Sickness]
[Krondspine Incarnate (20)]
Rotigus [SoG] (430)
[General]
- 1 x Sloppity Bilepiper, Herald of Nurgle (100)
- 10 x Plaguebearers (140)
- 10 x Plaguebearers (140)
Morbidex Twiceborn (280)
- 6 x Nurglings (200)
Harbinger of Decay (150)
- 10 x Rotmire Creed (130)
Harbinger of Decay (150)
Godmarked Ascendant (260)
[Rustfang]
[Corpulent Avalanche]
Feculent Gnarlmaw
2000/2000pts
5 drops
Generated by Listbot 4.0</t>
  </si>
  <si>
    <t>Only slaans free this month 2000/2000 pts
-----
Grand Alliance Order | Seraphon | Thunderquake Starhost
General's Handbook 2025-26
Drops: 3
Spell Lore - Lore of Celestial Manipulation (20 Points)
Manifestation Lore - Morbid Conjuration (30 Points)
Battle Tactics Cards: Intercept and Recover and restless energy
-----
General's Regiment
Lord Kroak (450)
• General
Bastiladon with Solar Engine (240)
Hunters of Huanchi with Dartpipes (80)
Stegadon (180)
• 1 Skystreak Bow
Stegadon (180)
• 1 Skystreak Bow
---
Regiment 1
Skink Starseer (190)
• Coatl Familiar
Stegadon (180)
• 1 Skystreak Bow
---
Regiment 2
Stegadon Chief (200)
• 1 Skystreak Bow
• Beastmaster
• Armour Cruncher
Bastiladon with Ark of Sotek (230)
-----
Faction Terrain
Realmshaper Engine (20)
-----
Created with Warhammer Age of Sigmar: The App
App: v1.16.2 (1) | Data: v305</t>
  </si>
  <si>
    <t>If I win it's because I'm great, but if I lose McKenzie Ewing coached me and it's his fault I did bad. I'm playing Manfred so taking all the credit and throwing others under the bus makes me a narrative player. 1990/2000 pts
Soulblight Gravelords
Bacchanal of Blood
General's Handbook 2025-26
Drops: 2
Spell Lore - Lore of Undeath
Manifestation Lore - Manifestations of the Grave
Battle Tactic Cards: Scouting Force, Restless Energy
General's Regiment
Mannfred von Carstein, Mortarch of Night (430)
• General
Barrow Knights (420)
• Reinforced
Barrow Knights (210)
Barrow Knights (210)
Wight Lord on Skeletal Steed (140)
• Lash of the Sire
• Amulet of Graves
Regiment 1
Scourge of Ghyran Sekhar, Fang of Nulahmia (220)
Askurgan Trueblades (120)
Vargheists (120)
Vargheists (120)
Faction Terrain
Cursed Sepulchre
Created with Warhammer Age of Sigmar: The App
App: 1.17.0 | Data: 310</t>
  </si>
  <si>
    <t>I wish I knew how to do math 2000/2000 pts
-----
Grand Alliance Order | Lumineth Realm-lords | Scinari Council
General's Handbook 2025-26
Drops: 5
Spell Lore - Lore of Prismatic Resonance
Manifestation Lore - Manifestations of Hysh
Battle Tactics Cards: Intercept and Recover and Master The Paths
-----
General's Regiment
Sevireth, Lord of the Seventh Wind (330)
• General
---
Regiment 1
Ellania and Ellathor, Eclipsian Warsages (280)
Scourge of Ghyran The Light of Eltharion (250)
Vanari Bladelords (280)
• Reinforced
Vanari Bladelords (280)
• Reinforced
---
Regiment 2
Scinari Enlightener (180)
• Flawless Commander
---
Regiment 3
Scinari Cathallar (110)
• Silver Wand
-----
Regiments of Renown
Saviours of Cinderfall (270)
Callis and Toll
Toll's Companions
-----
Faction Terrain
Shrine Luminor (20)
-----
Created with Warhammer Age of Sigmar: The App
App: v1.17.0 (3) | Data: v310</t>
  </si>
  <si>
    <t>Give me fuel, give me fire 2000/2000 pts
Disciples of Tzeentch
Wyrdflame Host
General's Handbook 2025-26
Drops: 2
Spell Lore - Lore of Change
Manifestation Lore - Morbid Conjuration
Battle Tactic Cards: Intercept and Recover, Scouting Force
General's Regiment
Kairos Fateweaver (440)
• General
Blue Horrors and Brimstone Horrors (300)
• Reinforced
Flamers of Tzeentch (260)
• Reinforced
The Changeling (160)
Regiment 1
Lord of Change (380)
• Cult Demagogue
• Mutating Blade
• 1x Baleful Sword
Chaos Spawn of Tzeentch (60)
Pink Horrors (170)
Pink Horrors (170)
Created with Warhammer Age of Sigmar: The App
App: 1.17.0 | Data: 310</t>
  </si>
  <si>
    <t>Krulest of boyz 1970/2000 pts
-----
Orruk Warclans | Kruleboyz | Swamphorde Bullies
General's Handbook 2025-26
Drops: 3
Spell Lore - Lore of the Swamp
Manifestation Lore - Manifestations of Gorkamorka
Battle Tactics Cards: Attuned to Ghyran and Intercept and Recover
-----
General's Regiment
Gobsprakk, the Mouth of Mork (310)
• General
Beast-skewer Killbow (140)
Man-skewer Boltboyz (180)
• Reinforced
Man-skewer Boltboyz (180)
• Reinforced
---
Regiment 1
Swampcalla Shaman with Pot-grot (110)
• Swamp Staff
---
Regiment 2
Scourge of Ghyran Swampboss Skumdrekk (250)
Breaka-boss on Mirebrute Troggoth (200)
• Egomaniak
• Mean 'Un
Gutrippaz (300)
• Reinforced
Gutrippaz (300)
• Reinforced
-----
Faction Terrain
Skaregob Totem
-----
Created with Warhammer Age of Sigmar: The App
App: v1.17.0 (3) | Data: v310</t>
  </si>
  <si>
    <t>Pour one out for the end of the KO index and full send it for hot dwarf summer🫶 1990/2000 pts
-----
Grand Alliance Order | Kharadron Overlords | Aether-runners
General's Handbook 2025-26
Drops: 2
Battle Tactics Cards: Intercept and Recover and Master The Paths
-----
General's Regiment
Brokk Grungsson, Lord-Magnate of Barak-Nar (260)
• General
Arkanaut Company (90)
• 1 Skypike
• 1 Aethermatic Volley Gun
• 1 Light Skyhook
Arkanaut Frigate (300)
• 1 Heavy Sky Cannon
• Voidstone Repulser Vents
Endrinriggers (220)
• Reinforced
Skywardens (240)
• Reinforced
---
Regiment 1
Codewright (100)
• Celestium Burst-grenade
• Cunning Fleetmaster
Arkanaut Frigate (300)
• 1 Heavy Sky Cannon
Skywardens (240)
• Reinforced
Skywardens (240)
• Reinforced
-----
Created with Warhammer Age of Sigmar: The App
App: v1.17.0 (3) | Data: v310</t>
  </si>
  <si>
    <t>Cataclysm 2000/2000 pts
-----
Grand Alliance Order | Idoneth Deepkin | Akhelian Beastmasters
General's Handbook 2025-26
Drops: 2
Spell Lore - Lore of the Deeps
Manifestation Lore - Lore of the Abyss
Battle Tactics Cards: Intercept and Recover and Master The Paths
-----
General's Regiment
Eidolon of Mathlann, Aspect of the Sea (350)
• General
• Merciless Raider
• Armour of the Cythai
Akhelian Allopex (160)
• 1 Razorshell Harpoon
Akhelian Allopex (160)
• 1 Razorshell Harpoon
Akhelian Ishlaen Guard (180)
Akhelian Leviadon (480)
---
Regiment 1
Mathaela, Oracle of the Abyss (160)
Akhelian Allopex (160)
• 1 Razorshell Harpoon
Akhelian Allopex (160)
• 1 Razorshell Harpoon
Akhelian Morrsarr Guard (170)
-----
Faction Terrain
Gloomtide Shipwreck
-----
Created with Warhammer Age of Sigmar: The App
App: v1.17.0 (3) | Data: v310</t>
  </si>
  <si>
    <t>Skaven 1970/2000 pts
-----
Grand Alliance Chaos | Skaven | Fleshmeld Menagerie
General's Handbook 2025-26
Drops: 3
Spell Lore - Lore of Ruin
Manifestation Lore - Manifestations of Doom
Battle Tactics Cards: Intercept and Recover and Restless Energy
-----
General's Regiment
Scourge of Ghyran Grey Seer on Screaming Bell (310)
• General
• Fleshmeddler
Scourge of Ghyran Brood Terror (240)
Scourge of Ghyran Brood Terror (240)
Scourge of Ghyran Brood Terror (240)
---
Regiment 1
Master Moulder (80)
Rat Ogors (280)
• Reinforced
---
Regiment 2
Master Moulder (80)
Stormfiends (500)
• Reinforced
• 2 Grinderfists
• 2 Doomflayer Gauntlets
• 2 Clubbing Blows and Warpfire Projectors
-----
Faction Terrain
Gnawhole
-----
Created with Warhammer Age of Sigmar: The App
App: v1.17.0 (3) | Data: v310</t>
  </si>
  <si>
    <t>Big Boys 1990/2000 pts
Ogor Mawtribes
Greedy Eaters
General's Handbook 2025-26
Drops: 3
Spell Lore - Lore of Maw-magic
Prayer Lore - Everwinter Prayers
Manifestation Lore - Twilit Sorceries
Battle Tactic Cards: Restless Energy, Master The Paths
General's Regiment
Tyrant (140)
• General
• Mage-swallower
• Gruesome Trophies
• Booming Roar
Ogor Gluttons (460)
• Reinforced
Scourge of Ghyran Ironblaster (170)
Regiment 1
Slaughtermaster (140)
Gnoblars (110)
Gnoblars (110)
Ogor Gluttons (230)
Regiment 2
Butcher (150)
Gorger Mawpack (240)
Ironguts (240)
Faction Terrain
Mawpit
Created with Warhammer Age of Sigmar: The App
App: 1.17.0 | Data: 310</t>
  </si>
  <si>
    <t>MOARtek 2000/2000 pts
-----
Grand Alliance Death | Ossiarch Bonereapers | Tithe Guards
General's Handbook 2025-26
Drops: 5
Spell Lore - Lore of Necrotheurgy
Manifestation Lore - Horrors of the Necropolis
Wrathful Cycles
Attuned to Ghyran
-----
General's Regiment
Katakros, Mortarch of the Necropolis (520)
• General
Gothizzar Harvester (150)
Mortek Guard (240)
• Reinforced
---
Regiment 1
Arkhan the Black, Mortarch of Sacrament (390)
Gothizzar Harvester (150)
Mortek Guard (240)
• Reinforced
---
Regiment 2
Mortisan Boneshaper (110)
• Aura of Sterility
---
Regiment 3
Mortisan Boneshaper (110)
---
Regiment 4
Mortisan Soulreaper (90)
• Lode of Saturation
-----
Faction Terrain
Bone-tithe Nexus
-----
Created with Warhammer Age of Sigmar: The App
App: v1.17.0 (3) | Data: v310</t>
  </si>
  <si>
    <t>Surprise No Broodterrors 1980/2000 pts
Skaven
Claw-horde
General's Handbook 2025-26
Drops: 4
Spell Lore - Lore of Ruin
Prayer Lore - Noxious Prayers
Manifestation Lore - Manifestations of Doom
Battle Tactic Cards: Restless Energy, Intercept and Recover
General's Regiment
Krittok Foulblade (160)
• General
Acolyte Globadiers (180)
• Reinforced
Stormvermin (240)
• Reinforced
Stormvermin (240)
• Reinforced
Regiment 1
Scourge of Ghyran Grey Seer on Screaming Bell (310)
• Skavenbrew
• Devious Underling
Regiment 2
Grey Seer (120)
Acolyte Globadiers (180)
• Reinforced
Stormvermin (240)
• Reinforced
Regiment 3
Plague Priest on Plague Furnace (310)
Faction Terrain
Gnawhole
Created with Warhammer Age of Sigmar: The App
App: 1.17.0 | Data: 310</t>
  </si>
  <si>
    <t>Nurgle urgle burgle gurgle durgle furgle murgle turgle derpity dee 1990/2000 pts
-----
Grand Alliance Chaos | Maggotkin of Nurgle | Tallyband of Nurgle
General's Handbook 2025-26
Drops: 4
Spell Lore - Lore of Malignance
Prayer Lore - Bendictions of Sickness
Manifestation Lore - Twilit Sorceries
Battle Tactics Cards: Attuned to Ghyran and Intercept and Recover
-----
General's Regiment
Scourge of Ghyran Rotigus (430)
• General
Plaguebearers (280)
• Reinforced
Plaguebearers (140)
Sloppity Bilepiper, Herald of Nurgle (100)
• Unctuous Preacher
---
Regiment 1
Harbinger of Decay (150)
• Rustfang
---
Regiment 2
Horticulous Slimux (150)
Plaguebearers (140)
Plaguebearers (140)
-----
Regiments of Renown
Volt-Klaw's Enginecoven (460)
Warlock Galvaneer
Ratling Warpblaster
Warpvolt Scourgers
-----
Faction Terrain
Feculent Gnarlmaw
-----
Created with Warhammer Age of Sigmar: The App
App: v1.17.0 (3) | Data: v310</t>
  </si>
  <si>
    <t>My balls are bigger 2000/2000 pts
Orruk Warclans | Ironjawz
Brutefist
General's Handbook 2025-26
Drops: 5
Spell Lore - Lore of the Weird
Prayer Lore - Warbeats
Manifestation Lore - Manifestations of Gorkamorka
Battle Tactic Cards: Master The Paths, Intercept and Recover
General's Regiment
Megaboss on Maw-Krusha (340)
• General
• Fast 'Un
• Armour of Gork
• Hulking Brute
Megaboss (170)
Regiment 1
Megaboss on Maw-Krusha (340)
Brutes (400)
• Reinforced
• 2x Gore-choppa
Regiment 2
Megaboss on Maw-Krusha (340)
Zoggrok Anvilsmasha (170)
• 1x Ward-smashing Choppa
Regiment 3
Weirdnob Shaman (120)
Regiment 4
Weirdnob Shaman (120)
Faction Terrain
Bossrokk Tower
Created with Warhammer Age of Sigmar: The App
App: 1.16.1 | Data: 301</t>
  </si>
  <si>
    <t>Pointy Bits 2000/2000 pts
-----
Grand Alliance Death | Nighthaunt | Vanishing Phantasms
General's Handbook 2025-26
Drops: 2
Spell Lore - Lore of the Underworlds
Manifestation Lore - Aetherwrought Machineries
Battle Tactics Cards: Scouting Force and Wrathful Cycles
-----
General's Regiment
Lady Olynder, Mortarch of Grief (300)
• General
Cairn Wraith (130)
Grimghast Reapers (300)
• Reinforced
Hexwraiths (200)
Scourge of Ghyran Black Coach (280)
---
Regiment 1
Krulghast Cruciator (160)
• Ruler of the Spectral Hosts
• Stave of Suffering
Bladegheist Revenants (360)
• Reinforced
Chainrasps (90)
Chainrasps (180)
• Reinforced
-----
Faction Terrain
Nexus of Grief
-----
Created with Warhammer Age of Sigmar: The App
App: v1.17.0 (3) | Data: v310</t>
  </si>
  <si>
    <t>Unga Bunga go Bonk Bonk 1990/2000 pts
-----
Grand Alliance Destruction | Sons of Behemat | Manskittle Mob
General's Handbook 2025-26
Drops: 4
Manifestation Lore - Aetherwrought Machineries
Battle Tactics Cards: Intercept and Recover and Restless Energy
-----
General's Regiment
Gatebreaker Mega-Gargant (500)
• General
• Mantle of Tusk and Horns
---
Regiment 1
Gatebreaker Mega-Gargant (500)
• Furious Temper
---
Regiment 2
Gatebreaker Mega-Gargant (500)
-----
Regiments of Renown
Braggit's Bottle-Snatchaz (490)
Rabble-Rowza
Gobbapalooza
Squig Herd
Squig Hoppers
-----
Created with Warhammer Age of Sigmar: The App
App: v1.17.0 (3) | Data: v310</t>
  </si>
  <si>
    <t>Fs 1950/2000 pts
Fyreslayers
Scales of Vulcatrix
General's Handbook 2025-26
Drops: 5
Prayer Lore - Vulkyn Gifts
Manifestation Lore - Magmic Invocations
Battle Tactic Cards: Wrathful Cycles, Intercept and Recover
General's Regiment
Auric Runefather on Magmadroth (320)
• General
• Thickened Scales
• Droth-helm
Scourge of Ghyran Auric Runeson on Magmadroth (330)
• Ash-beard
Regiment 1
Auric Runemaster (180)
Auric Hearthguard (130)
Regiment 2
Scourge of Ghyran Auric Runeson on Magmadroth (310)
Regiment 3
Auric Runefather (140)
Hearthguard Berzerkers with Flamestrike Poleaxes (260)
• Reinforced
Regiment 4
Auric Runesmiter on Magmadroth (280)
Faction Terrain
Magmic Battleforge
Created with Warhammer Age of Sigmar: The App
App: 1.17.0 | Data: 310</t>
  </si>
  <si>
    <t xml:space="preserve">Dino power 2000/2000 pts
Seraphon
Sunclaw Starhost
General's Handbook 2025-26
Drops: 2
Spell Lore - Lore of Celestial Manipulation
Manifestation Lore - Primal Energy
Battle Tactic Cards: Intercept and Recover, Restless Energy
General's Regiment
Slann Starmaster (280)
• General
Aggradon Lancers (440)
• Reinforced
Kroxigor (210)
Saurus Astrolith Bearer (130)
Regiment 1
Scourge of Ghyran Saurus Oldblood on Carnosaur (340)
• Incandescent Rectrices
• Beastmaster
• Armour Cruncher
Aggradon Lancers (220)
Aggradon Lancers (220)
Hunters of Huanchi with Starstone Bolas (100)
Faction Terrain
Realmshaper Engine (20 Points)
</t>
  </si>
  <si>
    <t>It's Terror Time Again 2000/2000 pts
Flesh-eater Courts
Questing Courtiers
General's Handbook 2025-26
Drops: 4
Spell Lore - Lore of Madness
Manifestation Lore - Manifested Insanity
Battle Tactic Cards: Intercept and Recover, Wrathful Cycles
General's Regiment
Ushoran, Mortarch of Delusion (460)
• General
Royal Terrorgheist (220)
Regiment 1
Abhorrant Ghoul King on Royal Terrorgheist (320)
• Savage Abomination
Crypt Flayers (140)
Crypt Flayers (140)
Regiment 2
Abhorrant Ghoul King on Royal Terrorgheist (320)
• The Grim Garland
Crypt Flayers (140)
Crypt Flayers (140)
Regiment 3
Crypt Infernal Courtier (120)
• Stronger In Madness
Faction Terrain
Charnel Throne
Created with Warhammer Age of Sigmar: The App
App: 1.17.0 | Data: 310</t>
  </si>
  <si>
    <t>BOISE CUP AOS 2025!</t>
  </si>
  <si>
    <t>“Push me
And then just touch me
'Til I can get my
Satisfaction.”
Rizz’n with the Hedonism
1990/2000 pts
-----
Grand Alliance Chaos | Hedonites of Slaanesh | Invaders
General's Handbook 2025-26
Drops: 2
Spell Lore - Lore of Extravagance
Manifestation Lore - Krondspine Incarnate (20 Points)
Battle Tactics Cards: Intercept and Recover and Scouting Force
-----
General's Regiment
Lord of Pain (120)
• General
• Threnody Voicebox
Myrmidesh Painbringers (240)
• Reinforced
Myrmidesh Painbringers (240)
• Reinforced
Symbaresh Twinsouls (260)
• Reinforced
---
Regiment 1
Shardspeaker of Slaanesh (130)
• Celebrity Warlord
Blissbarb Seekers (340)
• Reinforced
Blissbarb Seekers (340)
• Reinforced
Scourge of Ghyran Slaangor Fiendbloods (300)
• Reinforced
-----
Faction Terrain
Fane of Slaanesh
-----</t>
  </si>
  <si>
    <t>It’s a Kruelboyz summer 2000/2000 pts
-----
Orruk Warclans | Kruleboyz | Swamphorde Bullies
General's Handbook 2025-26
Drops: 4
Spell Lore - Lore of the Swamp
Manifestation Lore - Manifestations of Gorkamorka
Battle Tactics Cards: Restless Energy and Scouting Force
-----
General's Regiment
Kragnos, the End of Empires (580)
• General
---
Regiment 1
Swampcalla Shaman with Pot-grot (110)
• Swamp Staff
Gutrippaz (300)
• Reinforced
Monsta-killaz (110)
---
Regiment 2
Killaboss on Corpse-rippa Vulcha (260)
• Tough 'Un
• Slippery Skumbag
Gutrippaz (300)
• Reinforced
Man-skewer Boltboyz (90)
Man-skewer Boltboyz (90)
---
Regiment 3
Scourge of Ghyran Killaboss on Great Gnashtoof (160)
-----
Faction Terrain
Skaregob Totem
-----
Created with Warhammer Age of Sigmar: The App
App: v1.17.0 (3) | Data: v310</t>
  </si>
  <si>
    <t>Chosen doing Chosen things 2000/2000 pts
Slaves to Darkness
Champions of Chaos
General's Handbook 2025-26
Drops: 2
Spell Lore - Lore of the Damned
Manifestation Lore - Aetherwrought Machineries
Battle Tactic Cards: Intercept and Recover, Master The Paths
General's Regiment
Chaos Lord (100)
• General
Chaos Warriors (400)
• Reinforced
Chaos Warriors (200)
Darkoath Fellriders (150)
• 1x Fellrider Blades
Exalted Hero of Chaos (80)
• Head of the Unworthy
Regiment 1
Chaos Sorcerer Lord (120)
Chaos Chosen (560)
• Reinforced
• The Dread Banner
Chaos Knights (250)
Chaos Lord on Daemonic Mount (140)
• Deathmonger</t>
  </si>
  <si>
    <t>BC 2000/2000 pts
Soulblight Gravelords
Bacchanal of Blood
General's Handbook 2025-26
Drops: 3
Spell Lore - Lore of Undeath
Manifestation Lore - Aetherwrought Machineries
Battle Tactic Cards: Wrathful Cycles, Scouting Force
General's Regiment
Vengorian Lord (220)
• General
• Terminus Clock
• Frightening Vitality
Barrow Guard (320)
• Reinforced
Deadwalker Zombies (140)
Dire Wolves (150)
Regiment 1
Vampire Lord on Nightmare Steed (190)
Blood Knights (440)
• Reinforced
Vargheists (120)
Vargheists (120)
Regiment 2
Wight King (100)
Deathrattle Skeletons (100)
Deathrattle Skeletons (100)
Faction Terrain
Cursed Sepulchre</t>
  </si>
  <si>
    <t>Boise Cup List (1980 points) - ✦ General's Handbook 2025-26
Kharadron Overlords
Aether‑runners
Auxiliaries: 0
Drops: 2
Battle Tactic Cards - Master the Paths, Intercept and Recover
General's Regiment
Arkanaut Admiral (130) - "The Pearl of Barak Bryn"
• General
Endrinmaster with Endrinharness (130)
• Cunning Fleetmaster
Arkanaut Company (180)
• Reinforced
• 1x Champion
• 2x Aethermatic Volley Gun
• 2x Light Skyhook
• 2x Skypike
Arkanaut Ironclad (460) - The R.B.B. "Wyndfall"
• Great Skyhook
• Voidstone Repulser Vents
2x Grundstok Gunhaulers (Scourge of Ghyran) (280) - The R.B.B. "Ezylryb" and "Sunstreak"
• Taken as a Reinforced unit
Regiment 1
Endrinmaster with Dirigible Suit (150)
• Emberstone Flare
Endrinriggers (110)
• 1x Champion
Grundstok Thunderers (260)
• Reinforced
• 1x Champion
• 2x Grundstok Mortar or Aethercannon, Standard Bearer
• 4x Aetheric Fumigator or Decksweeper
• 2x Grundstok Mortar or Aethercannon
2x Grundstok Gunhaulers (Scourge of Ghyran) (280) - The R.B.B. "Rath from Above" and "Anodyzed Thrund"
• Taken as a Reinforced unit
Kharadron Overlords
Aether-runners
General's Handbook 2025-26
Drops: 3
Battle Tactic Cards: Intercept and Recover, Master The Paths
General's Regiment
Arkanaut Admiral (150)
• General
• Celestium Burst-grenade
• Cunning Fleetmaster
Arkanaut Company (90)
• 1x Light Skyhook
• 1x Aethermatic Volley Gun
• 1x Skypike
Arkanaut Ironclad (460)
• 1x Great Sky Cannon
Grundstok Thunderers (260)
• Reinforced
• 4x Grundstok Mortar or Aethercannon
• 4x Aetheric Fumigator or Decksweeper
Scourge of Ghyran Grundstock Gunhauler (140)
Regiment 1
Endrinmaster with Endrinharness (110)
Arkanaut Frigate (300)
• Zonbarcorp 'Dealbreaker' Battle Ram
• 1x Heavy Skyhook
Endrinriggers (220)
• Reinforced
Regiment 2
Aetheric Navigator (130)
Scourge of Ghyran Grundstock Gunhauler (140)
Created with Warhammer Age of Sigmar: The App
App: 1.17.0 | Data: 310</t>
  </si>
  <si>
    <t>Gitz: Trogg and Roll 1940/2000 pts
-----
Grand Alliance Destruction | Gloomspite Gitz | Troggherd
General's Handbook 2025-26
Drops: 3
Spell Lore - Lore of the Clammy Dank
Manifestation Lore - Dank Manifestations
Battle Tactics Cards: Attuned to Ghyran and Restless Energy
-----
General's Regiment
Skragrott, the Loonking (230)
• General
Dankhold Troggoth (160)
Rockgut Troggoths (380)
• Reinforced
Rockgut Troggoths (380)
• Reinforced
---
Regiment 1
Loonboss (130)
• Loontouched
• The Clammy Cowl
Moonclan Stabbas (120)
Scourge of Ghyran Loonsmasha Fanatics (110)
-----
Regiments of Renown
Exile Scavengers (430)
Endrinmaster with Dirigible Suit
Grundstock Gunhauler
• 1 Sky Cannon
Skywardens
-----
Faction Terrain
Bad Moon Loonshrine
-----
Created with Warhammer Age of Sigmar: The App
App: v1.16.2 (1) | Data: v305</t>
  </si>
  <si>
    <t>Fly boy2 2000/2000 pts
Kharadron Overlords
Aether-runners
General's Handbook 2025-26
Drops: 3
Battle Tactic Cards: Intercept and Recover, Master The Paths
General's Regiment
Arkanaut Admiral (150)
• General
• Celestium Burst-grenade
• Cunning Fleetmaster
Arkanaut Company (90)
• 1x Light Skyhook
• 1x Aethermatic Volley Gun
• 1x Skypike
Arkanaut Ironclad (460)
• 1x Great Sky Cannon
Grundstok Thunderers (260)
• Reinforced
• 4x Grundstok Mortar or Aethercannon
• 4x Aetheric Fumigator or Decksweeper
Scourge of Ghyran Grundstock Gunhauler (140)
Regiment 1
Endrinmaster with Endrinharness (110)
Arkanaut Frigate (300)
• Zonbarcorp 'Dealbreaker' Battle Ram
• 1x Heavy Skyhook
Endrinriggers (220)
• Reinforced
Regiment 2
Aetheric Navigator (130)
Scourge of Ghyran Grundstock Gunhauler (140)
Created with Warhammer Age of Sigmar: The App
App: 1.17.0 | Data: 310</t>
  </si>
  <si>
    <t>Spiders 2000/2000 pts
Gloomspite Gitz
Gloomspite Horde
General's Handbook 2025-26
Drops: 3
Spell Lore - Lore of Frazzlegit
Manifestation Lore - Dank Manifestations
Battle Tactic Cards: Master The Paths, Intercept and Recover
General's Regiment
Skragrott, the Loonking (230)
• General
Gobbapalooza (150)
Skitterstrand Arachnarok (190)
Skitterstrand Arachnarok (190)
Skitterstrand Arachnarok (190)
Regiment 1
Webspinner Shaman on Arachnarok Spider (270)
• Leering Gitshield
• Loontouched
Arachnarok Spider with Spiderfang Warparty (220)
Arachnarok Spider with Spiderfang Warparty (220)
Faction Terrain
Bad Moon Loonshrine
Regiments of Renown
Big Grikk's Kruleshots (340)
Beast-skewer Killbow
Man-skewer Boltboyz
Man-skewer Boltboyz
Created with Warhammer Age of Sigmar: The App
App: 1.17.0 | Data: 310</t>
  </si>
  <si>
    <t>Cameron Allen</t>
  </si>
  <si>
    <t>DoK SoG 2025 1970/2000 pts
Daughters of Khaine
Scáthcoven
General's Handbook 2025-26
Drops: 2
Spell Lore - Lore of Shadows
Manifestation Lore - Krondspine Incarnate
Battle Tactic Cards: Scouting Force, Intercept and Recover
General's Regiment
Morathi-Khaine (760)
• General
Khainite Shadowstalkers (110)
Khainite Shadowstalkers (110)
Khainite Shadowstalkers (110)
The Shadow Queen (0)
Regiment 1
Melusai Ironscale (160)
Blood Sisters (280)
• Reinforced
Blood Sisters (280)
• Reinforced
Blood Stalkers (140)
Created with Warhammer Age of Sigmar: The App
App: 1.17.0 | Data: 310</t>
  </si>
  <si>
    <t>Morbi and the Snail 1950/2000 pts
Maggotkin of Nurgle
Tallyband of Nurgle
General's Handbook 2025-26
Drops: 4
Spell Lore - Lore of Malignance
Manifestation Lore - Primal Energy
Battle Tactic Cards: Attuned to Ghyran, Wrathful Cycles
General's Regiment
Scourge of Ghyran Rotigus (430)
• General
Plaguebearers (140)
Rotmire Creed (130)
Sloppity Bilepiper, Herald of Nurgle (100)
• Unctuous Preacher
Regiment 1
Morbidex Twiceborn (280)
Nurglings (200)
• Reinforced
Regiment 2
Horticulous Slimux (150)
Beasts of Nurgle (130)
Regiment 3
Spoilpox Scrivener, Herald of Nurgle (90)
• The Carrion Dirge
Plaguebearers (280)
• Reinforced
Faction Terrain
Feculent Gnarlmaw
Created with Warhammer Age of Sigmar: The App
App: 1.16.2 | Data: 305</t>
  </si>
  <si>
    <t>Robert Marshall</t>
  </si>
  <si>
    <t>Current list (updated (1930 points) - ✦ General's Handbook 2025-26
Gloomspite Gitz
Squigalanche
Auxiliaries: 0
Drops: 3
Battle Tactic Cards - Intercept and Recover, Wrathful Cycles
Manifestation Lore -
Spell Lore - Lore of the Clammy Dank
General's Regiment
Trugg the Troggoth King (380)
• General
Rockgut Troggoths (190)
Rockgut Troggoths (190)
Squig Hoppers (170)
• 1x Champion
Regiment 1
Squigboss with Gnasha-squig (120)
Mangler Squigs (160)
Squig Herd (220)
• Reinforced
Regiment 2
Squigboss with Gnasha-squig (120)
Mangler Squigs (160)
Squig Herd (220)
• Reinforced
Faction Terrain
Bad Moon Loonshrine
Created with New Recruit
Data Version: v29</t>
  </si>
  <si>
    <t>Matthew Oftedahl</t>
  </si>
  <si>
    <t>Seraphon Boise 2025 (2000 points) - ✦ General's Handbook 2025-26
Seraphon
Sunclaw Starhost
Auxiliaries: 0
Drops: 2
Battle Tactic Cards - Master the Paths, Scouting Force
Manifestation Lore - Krondspine Incarnate
Spell Lore - Lore of Celestial Manipulation
General's Regiment
Slann Starmaster (280)
• General
• Keepers of the Old Ways
Skink Starpriest (100)
Hunters of Huanchi with Dartpipes (80)
• 1x Champion
• 1x Musician
Kroxigor (210)
• 1x Moonstone Hammer
Kroxigor Warspawned (220)
• 1x Starfang Warpick
Regiment 1
Saurus Oldblood on Carnosaur (Scourge of Ghyran) (340)
• Incandescent Rectrices
• Ancient Defender
Saurus Astrolith Bearer (130)
Saurus Warriors (160)
• 1x Champion
• 1x Musician
• 1x Standard Bearer
Aggradon Lancers (440)
• Reinforced
• 1x Champion
• 1x Musician
• 1x Standard Bearer
Created with New Recruit
Data Version: v24</t>
  </si>
  <si>
    <t>Abraxia 2000/2000 pts
Slaves to Darkness
Champions of Chaos
General's Handbook 2025-26
Drops: 2
Spell Lore - Lore of the Damned
Manifestation Lore - Manifestations of Malevolence
Battle Tactic Cards: Attuned to Ghyran, Intercept and Recover
General's Regiment
Chaos Sorcerer Lord (120)
• General
• Head of the Unworthy
Chaos Knights (250)
• The Dread Banner
Chaos Knights (250)
Chaos Lord on Daemonic Mount (140)
• Deathmonger
Chaos Warriors (200)
Regiment 1
Scourge of Ghyran Abraxia, Spear of the Everchosen (360)
Varanguard (680)
• Reinforced
Faction Terrain
Nexus Chaotica
Created with Warhammer Age of Sigmar: The App
App: 1.17.0 | Data: 310</t>
  </si>
  <si>
    <t>Norsehammer Summer-Slam Showdown</t>
  </si>
  <si>
    <t>Stavanger 1 2000/2000 pts
Cities of Sigmar
Veteran Cannoneers
General's Handbook 2025-26
Drops: 3
Spell Lore - Spells of the Collegiate Arcane
Prayer Lore - Scriptures of Sigmar
Manifestation Lore - Aetherwrought Machineries
Battle Tactic Cards: Master The Paths, Scouting Force
General's Regiment
Scourge of Ghyran Pontifex Zenestra, Matriarch of the Great Wheel (250)
• General
Fusil-Major on Ogor Warhulk (140)
• Sacred Tome
Ironweld Great Cannon (100)
Ironweld Great Cannon (100)
Ironweld Great Cannon (100)
Regiment 1
Freeguild Cavalier-Marshal (110)
Freeguild Marshal and Relic Envoy (90)
• 1x Master-forged Longsword
Scourge of Ghyran Freeguild Cavaliers (320)
• Reinforced
Scourge of Ghyran Freeguild Cavaliers (320)
• Reinforced
Regiment 2
Alchemite Warforger (110)
• Cosmopolitan Leader
Freeguild Command Corps (140)
Freeguild Command Corps (140)
Freeguild Steelhelms (80)
Created with Warhammer Age of Sigmar: The App
App: 1.17.0 | Data: 310</t>
  </si>
  <si>
    <t>Electric Nagash and the Hypa Hypa Court (Copy) 1990/2000 pts
-----
Grand Alliance Death | Flesh-eater Courts | Royal Menagerie
General's Handbook 2025-26
Drops: 2
Spell Lore - Lore of Madness
Prayer Lore - Rites of Delusion
Manifestation Lore - Twilit Sorceries
Battle Tactics Cards: Intercept and Recover and Scouting Force
-----
General’s Regiment
Nagash, Supreme Lord of the Undead (840)
• General
Crypt Haunter Courtier (140)
• Heart of the Gargant
• Cruel Taskmaster
Crypt Horrors (2 models) (90)
Morbheg Knights (180)
---
Regiment 1
Ushoran, Mortarch of Delusion (460)
Crypt Horrors (280)
• Reinforced
-----
Created with Warhammer Age of Sigmar: The App
App: v1.17.0 (3) | Data: v310</t>
  </si>
  <si>
    <t>Tank &amp; Spank, then Rince repeat 2000/2000 pts
Gloomspite Gitz
Squigalanche
General's Handbook 2025-26
Drops: 3
Spell Lore - Lore of Frazzlegit
Battle Tactic Cards: Intercept and Recover, Attuned to Ghyran
General's Regiment
Skragrott, the Loonking (230)
• General
Dankhold Troggoth (160)
Rockgut Troggoths (380)
• Reinforced
Regiment 1
Squigboss with Gnasha-Squig (120)
• The Clammy Hand
• Backstabber's Blade
Boingrot Bounderz (240)
• Reinforced
Boingrot Bounderz (240)
• Reinforced
Scourge of Ghyran Sporesplatta Fanatics (70)
Regiment 2
Droggz Da Sunchompa (180)
Doom Diver Catapult (160)
Squig Herd (220)
• Reinforced
Faction Terrain
Bad Moon Loonshrine
Created with Warhammer Age of Sigmar: The App
App: 1.17.0 | Data: 310</t>
  </si>
  <si>
    <t>Sbgl (2000 points) - ✦ General's Handbook 2025-26
Soulblight Gravelords
Bacchanal of Blood
Auxiliaries: 0
Drops: 3
Battle Tactic Cards - Restless Energy, Intercept and Recover
Manifestation Lore - Aetherwrought Machineries
Spell Lore - Lore of Undeath
General's Regiment
Prince Vhordrai (490)
• General
Askurgan Trueblades (120)
• 1x Champion
Vargheists (120)
Vargheists (120)
Dire Wolves (300)
• Reinforced
Regiment 1
Vampire Lord on Nightmare Steed (190)
• Terminus Clock
• Immortal Ego
Blood Knights (440)
• Reinforced
• 1x Champion
• 1x Standard Bearer
Regiment 2
Vengorian Lord (220)</t>
  </si>
  <si>
    <t>Meat 1980/2000 pts
Skaven
Fleshmeld Menagerie
General's Handbook 2025-26
Drops: 1
Spell Lore - Lore of Ruin
Prayer Lore - Noxious Prayers
Manifestation Lore - Manifestations of Doom
Battle Tactic Cards: Master The Paths, Intercept and Recover
General's Regiment
Scourge of Ghyran Grey Seer on Screaming Bell (310)
• General
• Foulhide
• Fleshmeddler
Ratling Guns (170)
Stormfiends (500)
• Reinforced
• 2x Grinderfists
• 2x Doomflayer Gauntlets
• 2x Clubbing Blows and Warpfire Projectors
Stormfiends (500)
• Reinforced
• 2x Grinderfists
• 2x Doomflayer Gauntlets
• 2x Clubbing Blows and Warpfire Projectors
Stormfiends (500)
• Reinforced
• 2x Grinderfists
• 2x Doomflayer Gauntlets
• 2x Clubbing Blows and Warpfire Projectors
Faction Terrain
Gnawhole
Created with Warhammer Age of Sigmar: The App
App: 1.17.0 | Data: 310</t>
  </si>
  <si>
    <t>RRR 2000/2000 pts
-----
Grand Alliance Chaos | Skaven | Gathering of the Clans
General's Handbook 2025-26
Drops: 4
Spell Lore - Lore of Ruin
Prayer Lore - Noxious Prayers
Manifestation Lore - Manifestations of Doom
Battle Tactics Cards: Intercept and Recover and Master The Paths
-----
General's Regiment
Lord Skreech Verminking (380)
• General
Clanrats (150)
Clanrats (150)
Doom-Flayers (220)
• Reinforced
Doom-Flayers (220)
• Reinforced
---
Regiment 1
Verminlord Deceiver (390)
• Foulhide
• Scurry Away
Deathmaster (100)
---
Regiment 2
Scourge of Ghyran Grey Seer on Screaming Bell (310)
Master Moulder (80)
-----
Faction Terrain
Gnawhole
-----
Created with Warhammer Age of Sigmar: The App
App: v1.16.2 (1) | Data: v305</t>
  </si>
  <si>
    <t>Hold on to your skinks 1980/2000 pts
Seraphon
Sunclaw Starhost
General's Handbook 2025-26
Drops: 2
Spell Lore - Lore of Celestial Manipulation
Manifestation Lore - Morbid Conjuration
Battle Tactic Cards: Intercept and Recover, Restless Energy
General's Regiment
Slann Starmaster (280)
• General
Kroxigor (420)
• Reinforced
• 2x Moonstone Hammer
Saurus Guard (120)
Regiment 1
Scourge of Ghyran Saurus Oldblood on Carnosaur (340)
• Incandescent Rectrices
• Beastmaster
• Armour Cruncher
Aggradon Lancers (440)
• Reinforced
Bastiladon with Ark of Sotek (230)
Skinks (80)
Faction Terrain
Realmshaper Engine (20)</t>
  </si>
  <si>
    <t>Biggies n Smalls 2000/2000 pts
Maggotkin of Nurgle
Plague Cyst
General's Handbook 2025-26
Drops: 4
Spell Lore - Lore of Malignance
Prayer Lore - Bendictions of Sickness
Manifestation Lore - Aetherwrought Machineries
Battle Tactic Cards: Attuned to Ghyran, Intercept and Recover
General's Regiment
Scourge of Ghyran Rotigus (430)
• General
Putrid Blightkings (380)
• Reinforced
Putrid Blightkings (190)
Putrid Blightkings (190)
Regiment 1
Harbinger of Decay (150)
Regiment 2
Lord of Afflictions (180)
• Corpulent Avalanche
• Rustfang
Plague Drones (180)
Regiment 3
Bloab Rotspawned (300)
Faction Terrain
Feculent Gnarlmaw
Created with Warhammer Age of Sigmar: The App
App: 1.17.0 | Data: 310</t>
  </si>
  <si>
    <t>Raging bulls 1990/2000 pts
-----
Grand Alliance Chaos | Slaves to Darkness | Champions of Chaos
General's Handbook 2025-26
Drops: 3
Spell Lore - Lore of the Damned
Manifestation Lore - Twilit Sorceries
Battle Tactics Cards: Intercept and Recover and Restless Energy
-----
General's Regiment
Scourge of Ghyran Abraxia, Spear of the Everchosen (360)
• General
Chaos Knights (250)
Ogroid Myrmidon (120)
• The Varanite Shackle
Ogroid Theridons (360)
• Reinforced
• The Eroding Icon
---
Regiment 1
Ogroid Myrmidon (120)
• Deathmonger
Mindstealer Sphiranx (160)
Ogroid Theridons (360)
• Reinforced
---
Regiment 2
Chaos Sorcerer Lord (120)
Chaos Lord on Daemonic Mount (140)
-----
Faction Terrain
Nexus Chaotica
-----
Created with Warhammer Age of Sigmar: The App
App: v1.16.2 (1) | Data: v305</t>
  </si>
  <si>
    <t>Fransk vri 1990/2000 pts
-----
Grand Alliance Order | Stormcast Eternals | Sentinels of the Bleak Citadels
General's Handbook 2025-26
Drops: 3
Spell Lore - Lore of the Storm
Prayer Lore - Prayers of the Stormhosts
Manifestation Lore - Manifestations of the Storm
Battle Tactics Cards: Intercept and Recover and Restless Energy
-----
General's Regiment
Scourge of Ghyran Iridan the Witness (320)
• General
Prosecutors (300)
• Reinforced
Reclusians (280)
• Reinforced
Vanguard-Raptors with Longstrike Crossbows (400)
• Reinforced
---
Regiment 1
Knight-Arcanum (120)
Annihilators (280)
• Reinforced
Vigilors (140)
---
Regiment 2
Lord-Relictor (130)
• Beacon of Azyr
• Legendary Tenacity
-----
Faction Terrain
Stormreach Portal (20)
-----
Created with Warhammer Age of Sigmar: The App
App: v1.17.0 (3) | Data: v310</t>
  </si>
  <si>
    <t>Roy Helgeland</t>
  </si>
  <si>
    <t>Squigs, Wolves &amp; Troggs 2000/2000 pts
Gloomspite Gitz
Squigalanche
General's Handbook 2025-26
Drops: 2
Spell Lore - Lore of Frazzlegit
Manifestation Lore - Dank Manifestations
Battle Tactic Cards: Attuned to Ghyran, Scouting Force
General's Regiment
Skragrott, the Loonking (230)
• General
Rockgut Troggoths (380)
• Reinforced
Rockgut Troggoths (380)
• Reinforced
Snarlfang Riders (120)
Snarlfang Riders (120)
Regiment 1
Squigboss with Gnasha-Squig (140)
• Leering Gitshield
• Loontouched
Boingrot Bounderz (240)
• Reinforced
Boingrot Bounderz (240)
• Reinforced
Gobbapalooza (150)
Faction Terrain
Bad Moon Loonshrine</t>
  </si>
  <si>
    <t>Bjorn-Helge Stokkeland</t>
  </si>
  <si>
    <t>https://youtu.be/pNwBeKfGOzQ?si=R7NAdU33-BqkxxOC 1990/2000 pts
-----
Grand Alliance Order | Idoneth Deepkin | Ethersea Predators
General's Handbook 2025-26
Drops: 3
Spell Lore - Lore of the Deeps
Manifestation Lore - Lore of the Abyss
Battle Tactics Cards: Intercept and Recover and Scouting Force
-----
General's Regiment
Mathaela, Oracle of the Abyss (160)
• General
Akhelian Allopex (160)
• 1 Razorshell Harpoon
Akhelian Allopex (160)
• 1 Razorshell Harpoon
Akhelian Allopex (160)
• 1 Razorshell Harpoon
Akhelian Leviadon (480)
---
Regiment 1
Ikon of the Storm (120)
• Endless Sea-storm
• Lifekelp Pod
Akhelian Allopex (160)
• 1 Retarius Net Launcher
Akhelian Allopex (160)
• 1 Retarius Net Launcher
Akhelian Allopex (160)
• 1 Retarius Net Launcher
---
Regiment 2
Lotann, Warden of the Soul Ledgers (110)
Akhelian Allopex (160)
• 1 Razorshell Harpoon
-----
Faction Terrain
Gloomtide Shipwreck
-----
Created with Warhammer Age of Sigmar: The App
App: v1.17.0 (3) | Data: v310q ss</t>
  </si>
  <si>
    <t>Alf olav Kalvik</t>
  </si>
  <si>
    <t>Weeebz 1990/2000 pts
-----
Orruk Warclans | Ironjawz | Brutefist
General's Handbook 2025-26
Drops: 2
-----
General's Regiment
Kragnos, the End of Empires (580)
• General
Ardboyz (360)
Ardboyz (180)
Brutes (200)
• 1 Gore-choppa
---
Regiment 1
Megaboss (170)
Brutes (200)
• 1 Gore-choppa
Brutes (200)
• 1 Gore-choppa
Weirdbrute Wrekkaz (100)
-----</t>
  </si>
  <si>
    <t xml:space="preserve">Battlegrounds AoS Event Hosted by Away Games
</t>
  </si>
  <si>
    <t>Be'lakor 1960/2000 pts
Slaves to Darkness
Champions of Chaos
General's Handbook 2025-26
Drops: 2
Spell Lore - Lore of the Damned
Manifestation Lore - Twilit Sorceries
Battle Tactic Cards: Intercept and Recover, Restless Energy
General's Regiment
Be'lakor, the Dark Master (460)
• General
Chaos Chariot (70)
• 1x Chaos Greatblade
Chaos Chosen (560)
• Reinforced
• The Dread Banner
Chaos Lord (100)
• Favoured of the Pantheon
Regiment 1
Chaos Sorcerer Lord (120)
• Head of the Unworthy
Chaos Knights (250)
Chaos Warriors (200)
Chaos Warriors (200)
Faction Terrain
Nexus Chaotica
Created with Warhammer Age of Sigmar: The App
App: 1.17.0 | Data: 310</t>
  </si>
  <si>
    <t>Quentim Tarantino's Wet Dream
Yes High Oracle it is imperative that the priestesses not wear shoes to enhance moral and religious fervor.
1970/2000 pts
Daughters of Khaine
Arena Veterans
General's Handbook 2025-26
Drops: 3
Spell Lore - Lore of Shadows
Prayer Lore - Bloodshadow Rites
Manifestation Lore - Manifestations of Khaine
Battle Tactic Cards: Scouting Force, Intercept and Recover
General's Regiment
Slaughter Queen on Cauldron of Blood (320)
• General
• Zealous Orator
• Khainite Pendant
Khainite Shadowstalkers (110)
Khainite Shadowstalkers (110)
Khinerai Heartrenders (100)
Khinerai Heartrenders (100)
Regiment 1
Scourge of Ghyran Krethusa the Croneseer (240)
Sisters of Slaughter with Bladed Bucklers (220)
• Reinforced
Sisters of Slaughter with Bladed Bucklers (220)
• Reinforced
Witch Aelves with Paired Sciansá (220)
• Reinforced
Regiment 2
Scourge of Ghyran Bloodwrack Shrine (230)
Khinerai Heartrenders (100)
Created with Warhammer Age of Sigmar: The App
App: 1.17.0 | Data: 310</t>
  </si>
  <si>
    <t>Ghost Host 2000/2000 pts
-----
Grand Alliance Death | Nighthaunt | Procession of Death
General's Handbook 2025-26
Drops: 3
Spell Lore - Lore of the Underworlds
Manifestation Lore - Primal Energy (20 Points)
Battle Tactics Cards: Scouting Force and Wrathful Cycles
-----
General's Regiment
Guardian of Souls (150)
• General
Spirit Hosts (130)
---
Regiment 1
Awlrach the Drowner (170)
Dreadblade Harrows (170)
Dreadblade Harrows (170)
Myrmourn Banshees (240)
• Reinforced
---
Regiment 2
Knight of Shrouds on Ethereal Steed (190)
• Cloaked in Shadow
• Lightshard of the Harvest Moon
Myrmourn Banshees (240)
• Reinforced
Myrmourn Banshees (240)
• Reinforced
Scourge of Ghyran Black Coach (280)
-----
Faction Terrain
Nexus of Grief
-----
Created with Warhammer Age of Sigmar: The App
App: v1.17.0 (3) | Data: v310</t>
  </si>
  <si>
    <t>Slaanesh Daemons 2000/2000 pts
Hedonites of Slaanesh
Epicurean Revellers
General's Handbook 2025-26
Drops: 4
Spell Lore - Lore of Extravagance
Manifestation Lore - Manifestations of Depravity
Battle Tactic Cards: Intercept and Recover, Master The Paths
General's Regiment
Shalaxi Helbane (460)
• General
Daemonettes (200)
• Reinforced
Daemonettes (200)
• Reinforced
Daemonettes (100)
Regiment 1
Keeper of Secrets (420)
• Icon of Infinite Excess
• The Need For Perfection
Regiment 2
Dexcessa, the Talon of Slaanesh (180)
Synessa, the Voice of Slaanesh (210)
Regiment 3
Scourge of Ghyran Syll'Esske, the Vengeful Allegiance (230)
Faction Terrain
Fane of Slaanesh
Created with Warhammer Age of Sigmar: The App
App: 1.17.0 | Data: 310</t>
  </si>
  <si>
    <t>Chrisopher Criner</t>
  </si>
  <si>
    <t>Testing 1970/2000 pts
Soulblight Gravelords
Deathmarch
General's Handbook 2025-26
Drops: 3
Spell Lore - Lore of Undeath
Manifestation Lore - Manifestations of the Grave
Battle Tactic Cards: Intercept and Recover, Restless Energy
General's Regiment
Blades of the Hollow King (290)
• General
Barrow Guard (320)
• Reinforced
Deathrattle Skeletons (200)
• Reinforced
Regiment 1
Wight King on Skeleton Steed (220)
Barrow Knights (420)
• Reinforced
Regiment 2
Vengorian Lord (220)
• Shard of Night
• Immortal Ego
Dire Wolves (150)
Dire Wolves (150)
Faction Terrain
Cursed Sepulchre
Created with Warhammer Age of Sigmar: The App
App: 1.17.0 | Data: 310</t>
  </si>
  <si>
    <t>Michael Behrend</t>
  </si>
  <si>
    <t>2k 1980/2000 pts
Maggotkin of Nurgle
Plague Cyst
General's Handbook 2025-26
Drops: 3
Spell Lore - Lore of Malignance
Manifestation Lore - Primal Energy
General's Regiment
Great Unclean One (480)
• General
Rotmire Creed (130)
Rotmire Creed (130)
Regiment 1
Lord of Afflictions (200)
• The Witherstave
Pusgoyle Blightlords (220)
Regiment 2
Orghotts Daemonspew (280)
Lord of Blights (140)
• Gift of Febrile Frenzy
Putrid Blightkings (380)
• Reinforced
Created with Warhammer Age of Sigmar: The App
App: 1.16.2 | Data: 305</t>
  </si>
  <si>
    <t>Claw‑horde</t>
  </si>
  <si>
    <t>It's a Rat-tastrophe! (2000 points) - ✦ General's Handbook 2025-26
Skaven
Claw‑horde
Auxiliaries: 0
Drops: 3
Battle Tactic Cards - Scouting Force, Attuned to Ghyran
Manifestation Lore - Manifestations of Doom
Prayer Lore - Noxious Prayers
Spell Lore - Lore of Ruin
General's Regiment
Vizzik Skour, Prophet of the Horned Rat (380)
• General
Stormvermin (240)
• Reinforced
• 1x Champion
• 2x Musician
• 2x Standard Bearer
Stormvermin (240)
• Reinforced
• 1x Champion
• 2x Musician
• 2x Standard Bearer
Regiment 1
Grey Seer on Screaming Bell (Scourge of Ghyran) (310)
• Foulhide
• Devious Underling
Clanrats (150)
• 1x Champion
• 1x Musician
• 1x Standard Bearer
Clanrats (150)
• 1x Champion
• 1x Musician
• 1x Standard Bearer
Clanrats (150)
• 1x Champion
• 1x Musician
• 1x Standard Bearer
Regiment 2
Krittok Foulblade (160)
Doom-flayers (220)
• Reinforced
Faction Terrain
Gnawhole</t>
  </si>
  <si>
    <t>The Tax Man Cometh 2000/2000 pts 
Ossiarch Bonereapers 
Mortisan Council 
General's Handbook 2025-26 
Drops: 3 
Spell Lore - Lore of Ossian Sorcery 
Manifestation Lore - Horrors of the Necropolis 
Battle Tactic Cards: Attuned to Ghyran, Wrathful Cycles 
General's Regiment 
Katakros, Mortarch of the Necropolis (520) 
• General 
Kavalos Deathriders (400) 
• Reinforced 
Morghast Archai (520) 
• Reinforced 
Regiment 1 
Mortisan Soulmason (150) 
• Helm of Tyranny 
• Diversionary Tactics 
Regiment 2 
Vokmortian, Master of the Bone-tithe (150) 
Mortek Crawler (260) 
Faction Terrain 
Bone-tithe Nexus 
Created with Warhammer Age of Sigmar: The App 
App: 1.17.0 | Data: 310</t>
  </si>
  <si>
    <t>Val Bendock</t>
  </si>
  <si>
    <t>Shoot kill 1990/2000 pts
-----
Grand Alliance Chaos | Skaven | Warpcog Convocation
General's Handbook 2025-26
Drops: 3
Spell Lore - Lore of Ruin
Prayer Lore - Noxious Prayers
Manifestation Lore - Manifestations of Doom
Battle Tactics Cards: Restless Energy and Wrathful Cycles
-----
General's Regiment
Scourge of Ghyran Grey Seer on Screaming Bell (310)
• General
Clanrats (150)
Clanrats (150)
Clanrats (150)
Clawlord (70)
---
Regiment 1
Arch-Warlock (170)
Ratling Guns (340)
• Reinforced
Ratling Warpblaster (140)
Ratling Warpblaster (140)
---
Regiment 2
Warlock Bombardier (90)
Warplock Jezzails (280)
• Reinforced
-----
Faction Terrain
Gnawhole
-----
Created with Warhammer Age of Sigmar: The App
App: v1.17.0 (3) | Data: v310</t>
  </si>
  <si>
    <t xml:space="preserve">Black Tower Wargaming Age Of Sigmar Ironman
</t>
  </si>
  <si>
    <t>Scantily-clad and frothing at the mouth - 3 chant 1990/2000 pts
Fyreslayers
Scales of Vulcatrix
General's Handbook 2025-26
Drops: 5
Prayer Lore - Zharrgrim Blessings
Manifestation Lore - Magmic Invocations
Tactics: Wrathful Cycles, Restless Energy
General's Regiment
Auric Runefather on Magmadroth (320)
• General
• Thickened Scales
Regiment 1
Scourge of Ghyran Auric Runeson on Magmadroth (310)
• Droth-helm
Regiment 2
Auric Runemaster (180)
Hearthguard Berzerker with Berzerker Broadaxes (240)
• Reinforced
Vulkyn Flameseekers (160)
Regiment 3
Auric Runeson (80)
Hearthguard Berzerker with Berzerker Broadaxes (240)
• Reinforced
Vulkite Berzerkers with Fyresteel Weapons (130)
Regiment 4
Scourge of Ghyran Auric Runeson on Magmadroth (330)
• Ash-beard
Faction Terrain
Magmic Battleforge
Created with Warhammer Age of Sigmar: The App
App: 1.17.0 | Data: 310</t>
  </si>
  <si>
    <t>Alex - Bunkerphon
-----
Seraphon | Thunderquake Starhost
Points: 1990/2000 points
Drops: 2 drops
Battle Tactics: Restless Energy / Intercept and Recover
Spell Lore: Lore of Primal Jungles
Manifestation Lore: Aetherwrought Machineries
Faction Terrain: Realmshaper Engine (20 pts)
-----
General's Regiment
Lord Kroak (450)
• General
Bastiladon with Ark of Sotek (230)
• Titan of the Land
Bastiladon with Ark of Sotek (230)
Bastiladon with Solar Engine (240)
Bastiladon with Solar Engine (240)
---
Regiment 1
Skink Oracle on Troglodon (240)
• Beastmaster
• Incandescent Rectrices
Engine of the Gods (180)
5x Hunters of Huanchi with Dartpipes (80)
5x Hunters of Huanchi with Dartpipes (80)</t>
  </si>
  <si>
    <t>Old School Prayers 2000/2000 pts
Fyreslayers
Scales of Vulcatrix
General's Handbook 2025-26
Drops: 5
Prayer Lore - Zharrgrim Blessings
Manifestation Lore - Magmic Invocations
Battle Tactic Cards: Restless Energy, Master The Paths
General's Regiment
Auric Runefather on Magmadroth (320)
• General
Auric Runeson on Magmadroth (260)
Regiment 1
Auric Runefather on Magmadroth (340)
• Ash-beard
Auric Runeson on Magmadroth (260)
Regiment 2
Auric Runesmiter on Magmadroth (280)
Regiment 3
Auric Runeson on Magmadroth (260)
• Thickened Scales
• Droth-helm
Regiment 4
Auric Runesmiter on Magmadroth (280)
Faction Terrain
Magmic Battleforge
Created with Warhammer Age of Sigmar: The App
App: 1.17.0 | Data: 310</t>
  </si>
  <si>
    <t>YEET! 1990/2000 pts
Stormcast Eternals
Sentinels of the Bleak Citadels
General's Handbook 2025-26
Drops: 3
Spell Lore - Lore of the Storm
Prayer Lore - Prayers of the Stormhosts
Manifestation Lore - Twilit Sorceries
Battle Tactic Cards: Intercept and Recover, Restless Energy
General's Regiment
Lord-Relictor (130)
• General
• Beacon of Azyr
Prosecutors (300)
• Reinforced
Prosecutors (300)
• Reinforced
Stormcoven (210)
Regiment 1
Gardus Steel Soul (160)
Regiment 2
Lord-Imperatant (110)
• Shock and Awe
Annihilators with Meteoric Grandhammers (380)
• Reinforced
Annihilators with Meteoric Grandhammers (380)
• Reinforced
Faction Terrain
Stormreach Portal (20 Points)
Created with Warhammer Age of Sigmar: The App
App: 1.17.0 | Data: 310</t>
  </si>
  <si>
    <t>My Bloodthirsters have a Question to Axe You! 1950/2000 pts
Blades of Khorne
Murder Host
General's Handbook 2025-26
Drops: 4
Prayer Lore - Blood Blesssings of Khorne
Manifestation Lore - Judgements of Khorne
Battle Tactic Cards: Wrathful Cycles, Restless Energy
General's Regiment
Skarbrand (470)
• General
Regiment 1
Wrath of Khorne Bloodthirster (400)
• Favoured of Khorne
• Ar'gath, The King of Blades
Bloodthirster of Insensate Rage (460)
Regiment 2
Slaughterpriest (160)
Regiment 3
Bloodthirster of Insensate Rage (460)
Faction Terrain
Skull Altar
Created with Warhammer Age of Sigmar: The App
App: 1.17.0 | Data: 310</t>
  </si>
  <si>
    <t>Rolling 1’s 2000/2000 pts
-----
Grand Alliance Chaos | Slaves to Darkness | Godswrath Warband
General's Handbook 2025-26
Drops: 1
Manifestation Lore - Krondspine Incarnate (20 Points)
Battle Tactics Cards: Scouting Force and Wrathful Cycles
-----
General's Regiment
Be'lakor, the Dark Master (460)
• General
Chaos Chosen (560)
• Reinforced
• The Dread Banner
Chaos Warriors (200)
Exalted Hero of Chaos (80)
• Infernal Puppet
• Deathmonger
Varanguard (680)
• Reinforced
-----
Faction Terrain
Nexus Chaotica
-----
Created with Warhammer Age of Sigmar: The App
App: v1.17.0 (3) | Data: v310</t>
  </si>
  <si>
    <t>Sam Mawdsley</t>
  </si>
  <si>
    <t>Fantastic Four (2000 points) - ✦ General's Handbook 2025-26
Idoneth Deepkin
Akhelian Beastmasters
Auxiliaries: 0
Drops: 4
Battle Tactic Cards - Restless Energy, Intercept and Recover
Manifestation Lore - Lore of the Abyss
Spell Lore - Lore of the Deeps
General's Regiment
Eidolon of Mathlann, Aspect of the Sea (350)
• General
• Armour of the Cythai
• Endless Sea-Storm
Akhelian Leviadon (480)
Akhelian Ishlaen Guard (360)
• Reinforced
• 1x Champion
• 2x Musician
• 2x Standard Bearer
Akhelian Morrsarr Guard (340)
• Reinforced
• 1x Champion
• 2x Musician
• 2x Standard Bearer
Regiment 1
Akhelian King (160)
Regiment 2
Mathaela, Oracle of the Abyss (160)
Regiment 3
Ikon of the Sea (130)
Created with New Recruit
Data Version: v20</t>
  </si>
  <si>
    <t>Jack Stezaker</t>
  </si>
  <si>
    <t>Battleplan: Move models, roll dice 2000/2000 pts
Stormcast Eternals
Sentinels of the Bleak Citadels
General's Handbook 2025-26
Drops: 4
Spell Lore - Lore of the Storm
Battle Tactic Cards: Master The Paths, Wrathful Cycles
General's Regiment
Karazai the Scarred (480)
• General
Prosecutors (150)
Prosecutors (150)
Regiment 1
Lord-Vigilant on Gryph-Stalker (170)
• Envoy of the Heavens
Lord-Terminos (150)
Reclusians (280)
• Reinforced
Regiment 2
Knight-Arcanum (120)
Praetors (150)
Vanquishers (220)
• Reinforced
Regiment 3
Lord-Relictor (130)
• Beacon of Azyr
Created with Warhammer Age of Sigmar: The App
App: 1.17.0 | Data: 310</t>
  </si>
  <si>
    <t>Cycling Shifts</t>
  </si>
  <si>
    <t>Grasping Thorns</t>
  </si>
  <si>
    <t>Linked Leylines</t>
  </si>
  <si>
    <t>Idoneth Deepkin (4e)</t>
  </si>
  <si>
    <t>Idoneth Deepkin (3e)</t>
  </si>
  <si>
    <r>
      <t xml:space="preserve">Data collected from GT and GT+ events of 2,000 points hosted on </t>
    </r>
    <r>
      <rPr>
        <b/>
        <i/>
        <sz val="8"/>
        <color theme="1"/>
        <rFont val="Aptos Narrow"/>
        <family val="2"/>
        <scheme val="minor"/>
      </rPr>
      <t>Best Coast Pairings, Stats and Ladders, Ecksen, Milarki, Longshanks, NewRecruit</t>
    </r>
    <r>
      <rPr>
        <i/>
        <sz val="8"/>
        <color theme="1"/>
        <rFont val="Aptos Narrow"/>
        <family val="2"/>
        <scheme val="minor"/>
      </rPr>
      <t xml:space="preserve"> and </t>
    </r>
    <r>
      <rPr>
        <b/>
        <i/>
        <sz val="8"/>
        <color theme="1"/>
        <rFont val="Aptos Narrow"/>
        <family val="2"/>
        <scheme val="minor"/>
      </rPr>
      <t>Tourneykeeper.net</t>
    </r>
    <r>
      <rPr>
        <i/>
        <sz val="8"/>
        <color theme="1"/>
        <rFont val="Aptos Narrow"/>
        <family val="2"/>
        <scheme val="minor"/>
      </rPr>
      <t>. Data correct as at 27th July 2025. These statistics are a high-level indication only. 
Figures in brackets following the faction names denotes the number of players. Figures in</t>
    </r>
    <r>
      <rPr>
        <b/>
        <i/>
        <sz val="8"/>
        <color theme="1"/>
        <rFont val="Aptos Narrow"/>
        <family val="2"/>
        <scheme val="minor"/>
      </rPr>
      <t xml:space="preserve"> bold </t>
    </r>
    <r>
      <rPr>
        <i/>
        <sz val="8"/>
        <color theme="1"/>
        <rFont val="Aptos Narrow"/>
        <family val="2"/>
        <scheme val="minor"/>
      </rPr>
      <t xml:space="preserve">denote a lower confidence level. </t>
    </r>
  </si>
  <si>
    <t>Blades of Khorne (29)</t>
  </si>
  <si>
    <t>Cities of Sigmar (49)</t>
  </si>
  <si>
    <t>Daughters of Khaine (40)</t>
  </si>
  <si>
    <t>Disciples of Tzeentch (25)</t>
  </si>
  <si>
    <t>Flesh-eater Courts (35)</t>
  </si>
  <si>
    <t>Fyreslayers (29)</t>
  </si>
  <si>
    <t>Gloomspite Gitz (51)</t>
  </si>
  <si>
    <t>Hedonites of Slaanesh (23)</t>
  </si>
  <si>
    <t>Idoneth Deepkin (3e) (11)</t>
  </si>
  <si>
    <t>Ironjawz (47)</t>
  </si>
  <si>
    <t>Idoneth Deepkin (4e) (21)</t>
  </si>
  <si>
    <t>Kharadron Overlords (25)</t>
  </si>
  <si>
    <t>Kruleboyz (41)</t>
  </si>
  <si>
    <t>Lumineth Realm-lords (50)</t>
  </si>
  <si>
    <t>Maggotkin of Nurgle (68)</t>
  </si>
  <si>
    <t>Nighthaunt (61)</t>
  </si>
  <si>
    <t>Ogor Mawtribes (36)</t>
  </si>
  <si>
    <t>Ossiarch Bonereapers (27)</t>
  </si>
  <si>
    <t>Seraphon (60)</t>
  </si>
  <si>
    <t>Skaven (72)</t>
  </si>
  <si>
    <t>Slaves to Darkness (73)</t>
  </si>
  <si>
    <t>Sons of Behemat (41)</t>
  </si>
  <si>
    <t>Stormcast Eternals (79)</t>
  </si>
  <si>
    <t>Sylvaneth (51)</t>
  </si>
  <si>
    <r>
      <t xml:space="preserve">This is an estimate of the win rates if all factions had the skill level spread evenly across them at the average of all GT players who have attended events since the new battlescroll in June.
Data collected from GT and GT+ events of 2,000 points hosted on </t>
    </r>
    <r>
      <rPr>
        <b/>
        <i/>
        <sz val="8"/>
        <color theme="1"/>
        <rFont val="Aptos Narrow"/>
        <family val="2"/>
        <scheme val="minor"/>
      </rPr>
      <t>Best Coast Pairings, Stats and Ladders, Ecksen, Milarki, Longshanks, NewRecruit</t>
    </r>
    <r>
      <rPr>
        <i/>
        <sz val="8"/>
        <color theme="1"/>
        <rFont val="Aptos Narrow"/>
        <family val="2"/>
        <scheme val="minor"/>
      </rPr>
      <t xml:space="preserve"> and </t>
    </r>
    <r>
      <rPr>
        <b/>
        <i/>
        <sz val="8"/>
        <color theme="1"/>
        <rFont val="Aptos Narrow"/>
        <family val="2"/>
        <scheme val="minor"/>
      </rPr>
      <t>Tourneykeeper.net</t>
    </r>
    <r>
      <rPr>
        <i/>
        <sz val="8"/>
        <color theme="1"/>
        <rFont val="Aptos Narrow"/>
        <family val="2"/>
        <scheme val="minor"/>
      </rPr>
      <t>. Data correct as at 27th July 2025. These statistics are a high-level indication only. 
Figures in brackets after the faction name show the number of players. Figures in</t>
    </r>
    <r>
      <rPr>
        <b/>
        <i/>
        <sz val="8"/>
        <color theme="1"/>
        <rFont val="Aptos Narrow"/>
        <family val="2"/>
        <scheme val="minor"/>
      </rPr>
      <t xml:space="preserve"> bold </t>
    </r>
    <r>
      <rPr>
        <i/>
        <sz val="8"/>
        <color theme="1"/>
        <rFont val="Aptos Narrow"/>
        <family val="2"/>
        <scheme val="minor"/>
      </rPr>
      <t xml:space="preserve">denote a lower confidence level. </t>
    </r>
  </si>
  <si>
    <t>Daughters of Khaine - Cauldron Guard (150)</t>
  </si>
  <si>
    <t>Gloomspite Gitz - Gittish Tide (115)</t>
  </si>
  <si>
    <t>Gloomspite Gitz - Troggherd (101)</t>
  </si>
  <si>
    <t>Kharadron Overlords - Aether-Runners (105)</t>
  </si>
  <si>
    <t>Kruleboyz - Swamphorde Bullies (158)</t>
  </si>
  <si>
    <t>Lumineth Realm-Lords - Scinari Council (118)</t>
  </si>
  <si>
    <t>Maggotkin of Nurgle - Plague Cyst (108)</t>
  </si>
  <si>
    <t>Maggotkin of Nurgle - Tallyband of Nurgle (185)</t>
  </si>
  <si>
    <t>Nighthaunt - Procession of Death (113)</t>
  </si>
  <si>
    <t>Seraphon - Sunclaw Starhost (171)</t>
  </si>
  <si>
    <t>Skaven - Fleshmeld Menagerie (119)</t>
  </si>
  <si>
    <t>Slaves to Darkness - Champions of Chaos (168)</t>
  </si>
  <si>
    <t>Slaves to Darkness - Godswrath Warband (109)</t>
  </si>
  <si>
    <t>Soulblight Gravelords - Bacchanal of Blood (291)</t>
  </si>
  <si>
    <t>Stormcast Eternals - Sentinels of the Bleak Citadels (242)</t>
  </si>
  <si>
    <t>Battle Tactic Pairing</t>
  </si>
  <si>
    <t>Attuned to Ghyran / Intercept and Recover (221)</t>
  </si>
  <si>
    <t>Attuned to Ghyran / Master the Paths (135)</t>
  </si>
  <si>
    <t>Attuned to Ghyran / Restless Energy (151)</t>
  </si>
  <si>
    <t>Attuned to Ghyran / Scouting Force (163)</t>
  </si>
  <si>
    <t>Attuned to Ghyran / Wrathful Cycles (235)</t>
  </si>
  <si>
    <t>Intercept and Recover / Attuned to Ghyran (221)</t>
  </si>
  <si>
    <t>Intercept and Recover / Master the Paths (921)</t>
  </si>
  <si>
    <t>Intercept and Recover / Restless Energy (994)</t>
  </si>
  <si>
    <t>Intercept and Recover / Scouting Force (359)</t>
  </si>
  <si>
    <t>Intercept and Recover / Wrathful Cycles (344)</t>
  </si>
  <si>
    <t>Master the Paths / Attuned to Ghyran (135)</t>
  </si>
  <si>
    <t>Master the Paths / Intercept and Recover (921)</t>
  </si>
  <si>
    <t>Master the Paths / Restless Energy (250)</t>
  </si>
  <si>
    <t>Master the Paths / Scouting Force (289)</t>
  </si>
  <si>
    <t>Master the Paths / Wrathful Cycles (213)</t>
  </si>
  <si>
    <t>Restless Energy / Attuned to Ghyran (151)</t>
  </si>
  <si>
    <t>Restless Energy / Intercept and Recover (994)</t>
  </si>
  <si>
    <t>Restless Energy / Master the Paths (250)</t>
  </si>
  <si>
    <t>Restless Energy / Scouting Force (302)</t>
  </si>
  <si>
    <t>Restless Energy / Wrathful Cycles (326)</t>
  </si>
  <si>
    <t>Scouting Force / Attuned to Ghyran (163)</t>
  </si>
  <si>
    <t>Scouting Force / Intercept and Recover (359)</t>
  </si>
  <si>
    <t>Scouting Force / Master the Paths (289)</t>
  </si>
  <si>
    <t>Scouting Force / Restless Energy (302)</t>
  </si>
  <si>
    <t>Scouting Force / Wrathful Cycles (219)</t>
  </si>
  <si>
    <t>Wrathful Cycles / Attuned to Ghyran (235)</t>
  </si>
  <si>
    <t>Wrathful Cycles / Intercept and Recover (344)</t>
  </si>
  <si>
    <t>Wrathful Cycles / Master the Paths (213)</t>
  </si>
  <si>
    <t>Wrathful Cycles / Restless Energy (326)</t>
  </si>
  <si>
    <t>Wrathful Cycles / Scouting Force (219)</t>
  </si>
  <si>
    <t>Tactic Pairing</t>
  </si>
  <si>
    <t>Cities of Sigmar - Intercept and Recover / Master the Paths (60)</t>
  </si>
  <si>
    <t>Cities of Sigmar - Master the Paths / Intercept and Recover (60)</t>
  </si>
  <si>
    <t>Flesh-eater Courts - Intercept and Recover / Master the Paths (50)</t>
  </si>
  <si>
    <t>Flesh-eater Courts - Master the Paths / Intercept and Recover (50)</t>
  </si>
  <si>
    <t>Ironjawz - Intercept and Recover / Restless Energy (72)</t>
  </si>
  <si>
    <t>Ironjawz - Restless Energy / Intercept and Recover (72)</t>
  </si>
  <si>
    <t>Kharadron Overlords - Intercept and Recover / Master the Paths (65)</t>
  </si>
  <si>
    <t>Kharadron Overlords - Master the Paths / Intercept and Recover (65)</t>
  </si>
  <si>
    <t>Maggotkin of Nurgle - Attuned to Ghyran / Intercept and Recover (85)</t>
  </si>
  <si>
    <t>Maggotkin of Nurgle - Intercept and Recover / Attuned to Ghyran (85)</t>
  </si>
  <si>
    <t>Ogor Mawtribes - Intercept and Recover / Restless Energy (60)</t>
  </si>
  <si>
    <t>Ogor Mawtribes - Restless Energy / Intercept and Recover (60)</t>
  </si>
  <si>
    <t>Seraphon - Intercept and Recover / Master the Paths (59)</t>
  </si>
  <si>
    <t>Seraphon - Intercept and Recover / Restless Energy (78)</t>
  </si>
  <si>
    <t>Seraphon - Master the Paths / Intercept and Recover (59)</t>
  </si>
  <si>
    <t>Seraphon - Restless Energy / Intercept and Recover (78)</t>
  </si>
  <si>
    <t>Skaven - Intercept and Recover / Master the Paths (80)</t>
  </si>
  <si>
    <t>Skaven - Master the Paths / Intercept and Recover (80)</t>
  </si>
  <si>
    <t>Slaves to Darkness - Intercept and Recover / Master the Paths (60)</t>
  </si>
  <si>
    <t>Slaves to Darkness - Intercept and Recover / Restless Energy (125)</t>
  </si>
  <si>
    <t>Slaves to Darkness - Master the Paths / Intercept and Recover (60)</t>
  </si>
  <si>
    <t>Slaves to Darkness - Restless Energy / Intercept and Recover (125)</t>
  </si>
  <si>
    <t>Sons of Behemat - Intercept and Recover / Restless Energy (92)</t>
  </si>
  <si>
    <t>Sons of Behemat - Restless Energy / Intercept and Recover (92)</t>
  </si>
  <si>
    <t>Soulblight Gravelords - Intercept and Recover / Restless Energy (65)</t>
  </si>
  <si>
    <t>Soulblight Gravelords - Restless Energy / Intercept and Recover (65)</t>
  </si>
  <si>
    <t>Stormcast Eternals - Intercept and Recover / Master the Paths (129)</t>
  </si>
  <si>
    <t>Stormcast Eternals - Intercept and Recover / Restless Energy (68)</t>
  </si>
  <si>
    <t>Stormcast Eternals - Master the Paths / Intercept and Recover (129)</t>
  </si>
  <si>
    <t>Stormcast Eternals - Restless Energy / Intercept and Recover (68)</t>
  </si>
  <si>
    <t>Soulblight Gravelords (73)</t>
  </si>
  <si>
    <t>Endless Sea-storm</t>
  </si>
  <si>
    <t>Lord of Storm and Sea</t>
  </si>
  <si>
    <t>Merciless Raider</t>
  </si>
  <si>
    <t>Ikon of the Sea</t>
  </si>
  <si>
    <t>Ikon of the Storm</t>
  </si>
  <si>
    <t>Mathaela, Oracle of the Abyss</t>
  </si>
  <si>
    <t>Scourge of Ghyran Akhelian Thrallmaster</t>
  </si>
  <si>
    <t>Scourge of Ghyran Namarti Thralls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</si>
</sst>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Aptos Narrow"/>
      <family val="2"/>
      <scheme val="minor"/>
    </font>
    <font>
      <b/>
      <sz val="11"/>
      <color theme="1"/>
      <name val="Aptos Narrow"/>
      <family val="2"/>
      <scheme val="minor"/>
    </font>
    <font>
      <sz val="8"/>
      <name val="Aptos Narrow"/>
      <family val="2"/>
      <scheme val="minor"/>
    </font>
    <font>
      <sz val="11"/>
      <color theme="1"/>
      <name val="Aptos Narrow"/>
      <family val="2"/>
      <scheme val="minor"/>
    </font>
    <font>
      <u/>
      <sz val="11"/>
      <color theme="10"/>
      <name val="Aptos Narrow"/>
      <family val="2"/>
      <scheme val="minor"/>
    </font>
    <font>
      <b/>
      <sz val="11"/>
      <name val="Aptos Narrow"/>
      <family val="2"/>
      <scheme val="minor"/>
    </font>
    <font>
      <b/>
      <i/>
      <sz val="11"/>
      <color theme="1"/>
      <name val="Aptos Narrow"/>
      <family val="2"/>
      <scheme val="minor"/>
    </font>
    <font>
      <i/>
      <sz val="8"/>
      <color theme="1"/>
      <name val="Aptos Narrow"/>
      <family val="2"/>
      <scheme val="minor"/>
    </font>
    <font>
      <b/>
      <i/>
      <sz val="8"/>
      <color theme="1"/>
      <name val="Aptos Narrow"/>
      <family val="2"/>
      <scheme val="minor"/>
    </font>
    <font>
      <sz val="10"/>
      <color theme="1"/>
      <name val="Aptos Narrow"/>
      <family val="2"/>
      <scheme val="minor"/>
    </font>
  </fonts>
  <fills count="10">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3" tint="0.89999084444715716"/>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rgb="FF92D050"/>
        <bgColor indexed="64"/>
      </patternFill>
    </fill>
  </fills>
  <borders count="1">
    <border>
      <left/>
      <right/>
      <top/>
      <bottom/>
      <diagonal/>
    </border>
  </borders>
  <cellStyleXfs count="3">
    <xf numFmtId="0" fontId="0" fillId="0" borderId="0"/>
    <xf numFmtId="9" fontId="3" fillId="0" borderId="0" applyFont="0" applyFill="0" applyBorder="0" applyAlignment="0" applyProtection="0"/>
    <xf numFmtId="0" fontId="4" fillId="0" borderId="0" applyNumberFormat="0" applyFill="0" applyBorder="0" applyAlignment="0" applyProtection="0"/>
  </cellStyleXfs>
  <cellXfs count="76">
    <xf numFmtId="0" fontId="0" fillId="0" borderId="0" xfId="0"/>
    <xf numFmtId="0" fontId="0" fillId="0" borderId="0" xfId="0" applyAlignment="1">
      <alignment horizontal="center"/>
    </xf>
    <xf numFmtId="0" fontId="0" fillId="0" borderId="0" xfId="0" applyAlignment="1">
      <alignment wrapText="1"/>
    </xf>
    <xf numFmtId="0" fontId="0" fillId="0" borderId="0" xfId="0" applyFont="1" applyAlignment="1">
      <alignment wrapText="1"/>
    </xf>
    <xf numFmtId="0" fontId="0" fillId="0" borderId="0" xfId="0" applyAlignment="1">
      <alignment horizontal="center" wrapText="1"/>
    </xf>
    <xf numFmtId="0" fontId="1" fillId="0" borderId="0" xfId="0" applyFont="1"/>
    <xf numFmtId="0" fontId="1" fillId="0" borderId="0" xfId="0" applyFont="1" applyAlignment="1">
      <alignment horizontal="center"/>
    </xf>
    <xf numFmtId="0" fontId="0" fillId="0" borderId="0" xfId="0" quotePrefix="1" applyAlignment="1">
      <alignment wrapText="1"/>
    </xf>
    <xf numFmtId="0" fontId="1" fillId="0" borderId="0" xfId="0" applyFont="1" applyFill="1"/>
    <xf numFmtId="0" fontId="0" fillId="0" borderId="0" xfId="0" applyFill="1"/>
    <xf numFmtId="0" fontId="0" fillId="0" borderId="0" xfId="0" applyFill="1" applyAlignment="1">
      <alignment horizontal="center"/>
    </xf>
    <xf numFmtId="0" fontId="4" fillId="0" borderId="0" xfId="2"/>
    <xf numFmtId="0" fontId="1" fillId="0" borderId="0" xfId="0" applyFont="1" applyAlignment="1">
      <alignment horizontal="center" vertical="center" wrapText="1"/>
    </xf>
    <xf numFmtId="9" fontId="0" fillId="0" borderId="0" xfId="1" applyFont="1"/>
    <xf numFmtId="0" fontId="0" fillId="0" borderId="0" xfId="0" applyAlignment="1">
      <alignment horizontal="right"/>
    </xf>
    <xf numFmtId="9" fontId="0" fillId="0" borderId="0" xfId="1" applyFont="1" applyAlignment="1">
      <alignment horizontal="center"/>
    </xf>
    <xf numFmtId="9" fontId="0" fillId="0" borderId="0" xfId="0" applyNumberFormat="1"/>
    <xf numFmtId="2" fontId="0" fillId="0" borderId="0" xfId="0" applyNumberFormat="1" applyAlignment="1">
      <alignment horizontal="center"/>
    </xf>
    <xf numFmtId="164" fontId="0" fillId="0" borderId="0" xfId="0" applyNumberFormat="1"/>
    <xf numFmtId="9" fontId="0" fillId="0" borderId="0" xfId="1" applyFont="1" applyAlignment="1">
      <alignment wrapText="1"/>
    </xf>
    <xf numFmtId="2" fontId="0" fillId="0" borderId="0" xfId="1" applyNumberFormat="1" applyFont="1" applyAlignment="1">
      <alignment wrapText="1"/>
    </xf>
    <xf numFmtId="0" fontId="9" fillId="0" borderId="0" xfId="0" applyFont="1"/>
    <xf numFmtId="9" fontId="0" fillId="0" borderId="0" xfId="1" applyNumberFormat="1" applyFont="1"/>
    <xf numFmtId="0" fontId="6" fillId="0" borderId="0" xfId="0" applyFont="1" applyAlignment="1">
      <alignment horizontal="center"/>
    </xf>
    <xf numFmtId="164" fontId="0" fillId="0" borderId="0" xfId="0" applyNumberFormat="1" applyAlignment="1">
      <alignment horizontal="center"/>
    </xf>
    <xf numFmtId="0" fontId="5" fillId="2" borderId="0" xfId="0" applyFont="1" applyFill="1" applyBorder="1" applyAlignment="1">
      <alignment horizontal="right" vertical="center" wrapText="1"/>
    </xf>
    <xf numFmtId="0" fontId="5" fillId="2" borderId="0" xfId="0" applyFont="1" applyFill="1" applyBorder="1" applyAlignment="1">
      <alignment horizontal="center" vertical="center" wrapText="1"/>
    </xf>
    <xf numFmtId="0" fontId="6" fillId="3" borderId="0" xfId="0" applyFont="1" applyFill="1" applyBorder="1" applyAlignment="1">
      <alignment horizontal="right"/>
    </xf>
    <xf numFmtId="0" fontId="6" fillId="3" borderId="0" xfId="0" applyFont="1" applyFill="1" applyBorder="1" applyAlignment="1">
      <alignment horizontal="center"/>
    </xf>
    <xf numFmtId="164" fontId="6" fillId="3" borderId="0" xfId="0" applyNumberFormat="1" applyFont="1" applyFill="1" applyBorder="1" applyAlignment="1">
      <alignment horizontal="center"/>
    </xf>
    <xf numFmtId="0" fontId="0" fillId="3" borderId="0" xfId="0" applyFill="1" applyBorder="1"/>
    <xf numFmtId="0" fontId="0" fillId="3" borderId="0" xfId="0" applyFont="1" applyFill="1" applyBorder="1" applyAlignment="1">
      <alignment horizontal="right"/>
    </xf>
    <xf numFmtId="0" fontId="0" fillId="3" borderId="0" xfId="0" applyFont="1" applyFill="1" applyBorder="1" applyAlignment="1">
      <alignment horizontal="center"/>
    </xf>
    <xf numFmtId="164" fontId="0" fillId="3" borderId="0" xfId="0" applyNumberFormat="1" applyFont="1" applyFill="1" applyBorder="1" applyAlignment="1">
      <alignment horizontal="center"/>
    </xf>
    <xf numFmtId="0" fontId="0" fillId="4" borderId="0" xfId="0" applyFont="1" applyFill="1" applyBorder="1" applyAlignment="1">
      <alignment horizontal="right"/>
    </xf>
    <xf numFmtId="0" fontId="0" fillId="4" borderId="0" xfId="0" applyFont="1" applyFill="1" applyBorder="1" applyAlignment="1">
      <alignment horizontal="center"/>
    </xf>
    <xf numFmtId="164" fontId="0" fillId="4" borderId="0" xfId="0" applyNumberFormat="1" applyFont="1" applyFill="1" applyBorder="1" applyAlignment="1">
      <alignment horizontal="center"/>
    </xf>
    <xf numFmtId="0" fontId="1" fillId="0" borderId="0" xfId="0" applyFont="1" applyAlignment="1">
      <alignment horizontal="right"/>
    </xf>
    <xf numFmtId="9" fontId="0" fillId="0" borderId="0" xfId="1" applyFont="1" applyAlignment="1">
      <alignment horizontal="right"/>
    </xf>
    <xf numFmtId="9" fontId="0" fillId="0" borderId="0" xfId="0" applyNumberFormat="1" applyAlignment="1">
      <alignment horizontal="right"/>
    </xf>
    <xf numFmtId="0" fontId="1" fillId="0" borderId="0" xfId="0" applyFont="1" applyAlignment="1">
      <alignment horizontal="right" vertical="center" wrapText="1"/>
    </xf>
    <xf numFmtId="0" fontId="0" fillId="0" borderId="0" xfId="0" applyAlignment="1">
      <alignment vertical="center" wrapText="1"/>
    </xf>
    <xf numFmtId="0" fontId="1" fillId="0" borderId="0" xfId="0" applyFont="1" applyAlignment="1">
      <alignment vertical="center" wrapText="1"/>
    </xf>
    <xf numFmtId="0" fontId="0" fillId="5" borderId="0" xfId="0" applyFill="1" applyAlignment="1">
      <alignment vertical="center" wrapText="1"/>
    </xf>
    <xf numFmtId="9" fontId="0" fillId="5" borderId="0" xfId="1" applyFont="1" applyFill="1" applyAlignment="1">
      <alignment horizontal="right"/>
    </xf>
    <xf numFmtId="9" fontId="0" fillId="5" borderId="0" xfId="1" applyFont="1" applyFill="1"/>
    <xf numFmtId="0" fontId="0" fillId="0" borderId="0" xfId="0" applyFont="1" applyAlignment="1">
      <alignment horizontal="center" vertical="center" wrapText="1"/>
    </xf>
    <xf numFmtId="0" fontId="1" fillId="0" borderId="0" xfId="0" applyFont="1" applyAlignment="1">
      <alignment horizontal="left" vertical="center" wrapText="1"/>
    </xf>
    <xf numFmtId="0" fontId="0" fillId="0" borderId="0" xfId="0" applyAlignment="1">
      <alignment horizontal="left"/>
    </xf>
    <xf numFmtId="0" fontId="1" fillId="0" borderId="0" xfId="0" applyFont="1" applyAlignment="1">
      <alignment horizontal="left"/>
    </xf>
    <xf numFmtId="9" fontId="3" fillId="0" borderId="0" xfId="1" applyFont="1" applyAlignment="1">
      <alignment horizontal="center"/>
    </xf>
    <xf numFmtId="0" fontId="0" fillId="0" borderId="0" xfId="0" applyFont="1" applyAlignment="1">
      <alignment horizontal="center"/>
    </xf>
    <xf numFmtId="9" fontId="3" fillId="0" borderId="0" xfId="1" applyFont="1" applyAlignment="1">
      <alignment horizontal="center" vertical="center" wrapText="1"/>
    </xf>
    <xf numFmtId="1" fontId="0" fillId="0" borderId="0" xfId="1" applyNumberFormat="1" applyFont="1" applyAlignment="1">
      <alignment horizontal="center" vertical="center" wrapText="1"/>
    </xf>
    <xf numFmtId="0" fontId="1" fillId="6" borderId="0" xfId="0" applyFont="1" applyFill="1" applyAlignment="1">
      <alignment horizontal="left" vertical="center" wrapText="1"/>
    </xf>
    <xf numFmtId="0" fontId="1" fillId="6" borderId="0" xfId="0" applyFont="1" applyFill="1" applyAlignment="1">
      <alignment horizontal="center" vertical="center" wrapText="1"/>
    </xf>
    <xf numFmtId="9" fontId="1" fillId="0" borderId="0" xfId="1" applyFont="1" applyAlignment="1">
      <alignment horizontal="center"/>
    </xf>
    <xf numFmtId="0" fontId="0" fillId="0" borderId="0" xfId="0" applyAlignment="1">
      <alignment textRotation="45"/>
    </xf>
    <xf numFmtId="0" fontId="1" fillId="7" borderId="0" xfId="0" applyFont="1" applyFill="1" applyAlignment="1">
      <alignment horizontal="center" vertical="center" textRotation="45"/>
    </xf>
    <xf numFmtId="0" fontId="0" fillId="0" borderId="0" xfId="0" quotePrefix="1" applyAlignment="1">
      <alignment horizontal="left"/>
    </xf>
    <xf numFmtId="0" fontId="0" fillId="0" borderId="0" xfId="0" applyFont="1"/>
    <xf numFmtId="0" fontId="0" fillId="0" borderId="0" xfId="0" applyAlignment="1"/>
    <xf numFmtId="0" fontId="1" fillId="9" borderId="0" xfId="0" applyFont="1" applyFill="1" applyAlignment="1">
      <alignment horizontal="center"/>
    </xf>
    <xf numFmtId="0" fontId="0" fillId="3" borderId="0" xfId="0" applyFont="1" applyFill="1" applyBorder="1"/>
    <xf numFmtId="0" fontId="0" fillId="0" borderId="0" xfId="0" applyFill="1" applyAlignment="1">
      <alignment wrapText="1"/>
    </xf>
    <xf numFmtId="0" fontId="0" fillId="8" borderId="0" xfId="0" applyFill="1" applyAlignment="1">
      <alignment wrapText="1"/>
    </xf>
    <xf numFmtId="0" fontId="7" fillId="3" borderId="0" xfId="0" applyFont="1" applyFill="1" applyBorder="1" applyAlignment="1">
      <alignment horizontal="left" vertical="center" wrapText="1"/>
    </xf>
    <xf numFmtId="0" fontId="0" fillId="0" borderId="0" xfId="0" applyFill="1" applyAlignment="1">
      <alignment vertical="center"/>
    </xf>
    <xf numFmtId="0" fontId="7" fillId="3" borderId="0" xfId="0" applyFont="1" applyFill="1" applyBorder="1" applyAlignment="1">
      <alignment vertical="center" wrapText="1"/>
    </xf>
    <xf numFmtId="0" fontId="1" fillId="4" borderId="0" xfId="0" applyFont="1" applyFill="1" applyAlignment="1">
      <alignment horizontal="right" vertical="center"/>
    </xf>
    <xf numFmtId="0" fontId="0" fillId="4" borderId="0" xfId="1" applyNumberFormat="1" applyFont="1" applyFill="1" applyAlignment="1">
      <alignment horizontal="right" vertical="center"/>
    </xf>
    <xf numFmtId="0" fontId="0" fillId="0" borderId="0" xfId="0" applyAlignment="1">
      <alignment vertical="center"/>
    </xf>
    <xf numFmtId="0" fontId="1" fillId="3" borderId="0" xfId="0" applyFont="1" applyFill="1" applyAlignment="1">
      <alignment horizontal="right" vertical="center"/>
    </xf>
    <xf numFmtId="0" fontId="0" fillId="3" borderId="0" xfId="1" applyNumberFormat="1" applyFont="1" applyFill="1" applyAlignment="1">
      <alignment horizontal="right" vertical="center"/>
    </xf>
    <xf numFmtId="9" fontId="0" fillId="0" borderId="0" xfId="0" applyNumberFormat="1" applyAlignment="1">
      <alignment horizontal="center"/>
    </xf>
    <xf numFmtId="9" fontId="0" fillId="0" borderId="0" xfId="0" applyNumberFormat="1" applyFont="1" applyAlignment="1">
      <alignment horizontal="center"/>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15.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687172150691461E-3"/>
          <c:y val="2.5484199796126403E-3"/>
          <c:w val="0.97615641392465424"/>
          <c:h val="0.9949031600407745"/>
        </c:manualLayout>
      </c:layout>
      <c:barChart>
        <c:barDir val="bar"/>
        <c:grouping val="clustered"/>
        <c:varyColors val="0"/>
        <c:ser>
          <c:idx val="0"/>
          <c:order val="0"/>
          <c:tx>
            <c:strRef>
              <c:f>'Win Rate'!$A$29</c:f>
              <c:strCache>
                <c:ptCount val="1"/>
                <c:pt idx="0">
                  <c:v>Win Rate</c:v>
                </c:pt>
              </c:strCache>
            </c:strRef>
          </c:tx>
          <c:spPr>
            <a:solidFill>
              <a:srgbClr val="92D050"/>
            </a:solidFill>
            <a:ln>
              <a:noFill/>
            </a:ln>
            <a:effectLst/>
          </c:spPr>
          <c:invertIfNegative val="0"/>
          <c:dPt>
            <c:idx val="0"/>
            <c:invertIfNegative val="0"/>
            <c:bubble3D val="0"/>
            <c:spPr>
              <a:solidFill>
                <a:srgbClr val="FF0000"/>
              </a:solidFill>
              <a:ln>
                <a:noFill/>
              </a:ln>
              <a:effectLst/>
            </c:spPr>
            <c:extLst>
              <c:ext xmlns:c16="http://schemas.microsoft.com/office/drawing/2014/chart" uri="{C3380CC4-5D6E-409C-BE32-E72D297353CC}">
                <c16:uniqueId val="{00000002-18DC-4EB0-8053-DA5E9F347B22}"/>
              </c:ext>
            </c:extLst>
          </c:dPt>
          <c:dPt>
            <c:idx val="1"/>
            <c:invertIfNegative val="0"/>
            <c:bubble3D val="0"/>
            <c:spPr>
              <a:solidFill>
                <a:srgbClr val="FF0000"/>
              </a:solidFill>
              <a:ln>
                <a:noFill/>
              </a:ln>
              <a:effectLst/>
            </c:spPr>
            <c:extLst>
              <c:ext xmlns:c16="http://schemas.microsoft.com/office/drawing/2014/chart" uri="{C3380CC4-5D6E-409C-BE32-E72D297353CC}">
                <c16:uniqueId val="{00000003-18DC-4EB0-8053-DA5E9F347B22}"/>
              </c:ext>
            </c:extLst>
          </c:dPt>
          <c:dPt>
            <c:idx val="2"/>
            <c:invertIfNegative val="0"/>
            <c:bubble3D val="0"/>
            <c:spPr>
              <a:solidFill>
                <a:srgbClr val="FF0000"/>
              </a:solidFill>
              <a:ln>
                <a:noFill/>
              </a:ln>
              <a:effectLst/>
            </c:spPr>
            <c:extLst>
              <c:ext xmlns:c16="http://schemas.microsoft.com/office/drawing/2014/chart" uri="{C3380CC4-5D6E-409C-BE32-E72D297353CC}">
                <c16:uniqueId val="{00000004-18DC-4EB0-8053-DA5E9F347B22}"/>
              </c:ext>
            </c:extLst>
          </c:dPt>
          <c:dPt>
            <c:idx val="3"/>
            <c:invertIfNegative val="0"/>
            <c:bubble3D val="0"/>
            <c:spPr>
              <a:solidFill>
                <a:srgbClr val="FF0000"/>
              </a:solidFill>
              <a:ln>
                <a:noFill/>
              </a:ln>
              <a:effectLst/>
            </c:spPr>
            <c:extLst>
              <c:ext xmlns:c16="http://schemas.microsoft.com/office/drawing/2014/chart" uri="{C3380CC4-5D6E-409C-BE32-E72D297353CC}">
                <c16:uniqueId val="{00000007-679E-483B-BE65-ECF7736A3EB0}"/>
              </c:ext>
            </c:extLst>
          </c:dPt>
          <c:dPt>
            <c:idx val="4"/>
            <c:invertIfNegative val="0"/>
            <c:bubble3D val="0"/>
            <c:spPr>
              <a:solidFill>
                <a:srgbClr val="FF0000"/>
              </a:solidFill>
              <a:ln>
                <a:noFill/>
              </a:ln>
              <a:effectLst/>
            </c:spPr>
            <c:extLst>
              <c:ext xmlns:c16="http://schemas.microsoft.com/office/drawing/2014/chart" uri="{C3380CC4-5D6E-409C-BE32-E72D297353CC}">
                <c16:uniqueId val="{00000007-DC9F-490C-8018-DAE72F90E9E6}"/>
              </c:ext>
            </c:extLst>
          </c:dPt>
          <c:dPt>
            <c:idx val="5"/>
            <c:invertIfNegative val="0"/>
            <c:bubble3D val="0"/>
            <c:spPr>
              <a:solidFill>
                <a:srgbClr val="FF0000"/>
              </a:solidFill>
              <a:ln>
                <a:noFill/>
              </a:ln>
              <a:effectLst/>
            </c:spPr>
            <c:extLst>
              <c:ext xmlns:c16="http://schemas.microsoft.com/office/drawing/2014/chart" uri="{C3380CC4-5D6E-409C-BE32-E72D297353CC}">
                <c16:uniqueId val="{0000000B-D052-42B0-A4EA-E5D492F76576}"/>
              </c:ext>
            </c:extLst>
          </c:dPt>
          <c:dPt>
            <c:idx val="6"/>
            <c:invertIfNegative val="0"/>
            <c:bubble3D val="0"/>
            <c:spPr>
              <a:solidFill>
                <a:srgbClr val="FF0000"/>
              </a:solidFill>
              <a:ln>
                <a:noFill/>
              </a:ln>
              <a:effectLst/>
            </c:spPr>
            <c:extLst>
              <c:ext xmlns:c16="http://schemas.microsoft.com/office/drawing/2014/chart" uri="{C3380CC4-5D6E-409C-BE32-E72D297353CC}">
                <c16:uniqueId val="{0000000D-94F1-4C35-91AE-94178443B603}"/>
              </c:ext>
            </c:extLst>
          </c:dPt>
          <c:dPt>
            <c:idx val="7"/>
            <c:invertIfNegative val="0"/>
            <c:bubble3D val="0"/>
            <c:spPr>
              <a:solidFill>
                <a:srgbClr val="92D050"/>
              </a:solidFill>
              <a:ln>
                <a:noFill/>
              </a:ln>
              <a:effectLst/>
            </c:spPr>
            <c:extLst>
              <c:ext xmlns:c16="http://schemas.microsoft.com/office/drawing/2014/chart" uri="{C3380CC4-5D6E-409C-BE32-E72D297353CC}">
                <c16:uniqueId val="{0000000F-F815-4286-ACB9-A7E7B347421E}"/>
              </c:ext>
            </c:extLst>
          </c:dPt>
          <c:dPt>
            <c:idx val="8"/>
            <c:invertIfNegative val="0"/>
            <c:bubble3D val="0"/>
            <c:spPr>
              <a:solidFill>
                <a:srgbClr val="92D050"/>
              </a:solidFill>
              <a:ln>
                <a:noFill/>
              </a:ln>
              <a:effectLst/>
            </c:spPr>
            <c:extLst>
              <c:ext xmlns:c16="http://schemas.microsoft.com/office/drawing/2014/chart" uri="{C3380CC4-5D6E-409C-BE32-E72D297353CC}">
                <c16:uniqueId val="{0000000F-D3DF-4E08-865D-0AAA883AC15F}"/>
              </c:ext>
            </c:extLst>
          </c:dPt>
          <c:dPt>
            <c:idx val="9"/>
            <c:invertIfNegative val="0"/>
            <c:bubble3D val="0"/>
            <c:spPr>
              <a:solidFill>
                <a:srgbClr val="92D050"/>
              </a:solidFill>
              <a:ln>
                <a:noFill/>
              </a:ln>
              <a:effectLst/>
            </c:spPr>
            <c:extLst>
              <c:ext xmlns:c16="http://schemas.microsoft.com/office/drawing/2014/chart" uri="{C3380CC4-5D6E-409C-BE32-E72D297353CC}">
                <c16:uniqueId val="{00000011-C288-4025-89A8-29E3D9B576E1}"/>
              </c:ext>
            </c:extLst>
          </c:dPt>
          <c:dPt>
            <c:idx val="10"/>
            <c:invertIfNegative val="0"/>
            <c:bubble3D val="0"/>
            <c:spPr>
              <a:solidFill>
                <a:srgbClr val="92D050"/>
              </a:solidFill>
              <a:ln>
                <a:noFill/>
              </a:ln>
              <a:effectLst/>
            </c:spPr>
            <c:extLst>
              <c:ext xmlns:c16="http://schemas.microsoft.com/office/drawing/2014/chart" uri="{C3380CC4-5D6E-409C-BE32-E72D297353CC}">
                <c16:uniqueId val="{00000013-679E-483B-BE65-ECF7736A3EB0}"/>
              </c:ext>
            </c:extLst>
          </c:dPt>
          <c:dPt>
            <c:idx val="11"/>
            <c:invertIfNegative val="0"/>
            <c:bubble3D val="0"/>
            <c:spPr>
              <a:solidFill>
                <a:srgbClr val="92D050"/>
              </a:solidFill>
              <a:ln>
                <a:noFill/>
              </a:ln>
              <a:effectLst/>
            </c:spPr>
            <c:extLst>
              <c:ext xmlns:c16="http://schemas.microsoft.com/office/drawing/2014/chart" uri="{C3380CC4-5D6E-409C-BE32-E72D297353CC}">
                <c16:uniqueId val="{00000011-C886-40BF-9B7F-8DFA89E69239}"/>
              </c:ext>
            </c:extLst>
          </c:dPt>
          <c:dPt>
            <c:idx val="12"/>
            <c:invertIfNegative val="0"/>
            <c:bubble3D val="0"/>
            <c:spPr>
              <a:solidFill>
                <a:srgbClr val="92D050"/>
              </a:solidFill>
              <a:ln>
                <a:noFill/>
              </a:ln>
              <a:effectLst/>
            </c:spPr>
            <c:extLst>
              <c:ext xmlns:c16="http://schemas.microsoft.com/office/drawing/2014/chart" uri="{C3380CC4-5D6E-409C-BE32-E72D297353CC}">
                <c16:uniqueId val="{00000017-B391-40B9-B607-48D8D6A090F3}"/>
              </c:ext>
            </c:extLst>
          </c:dPt>
          <c:dPt>
            <c:idx val="13"/>
            <c:invertIfNegative val="0"/>
            <c:bubble3D val="0"/>
            <c:spPr>
              <a:solidFill>
                <a:srgbClr val="92D050"/>
              </a:solidFill>
              <a:ln>
                <a:noFill/>
              </a:ln>
              <a:effectLst/>
            </c:spPr>
            <c:extLst>
              <c:ext xmlns:c16="http://schemas.microsoft.com/office/drawing/2014/chart" uri="{C3380CC4-5D6E-409C-BE32-E72D297353CC}">
                <c16:uniqueId val="{00000017-C288-4025-89A8-29E3D9B576E1}"/>
              </c:ext>
            </c:extLst>
          </c:dPt>
          <c:dPt>
            <c:idx val="14"/>
            <c:invertIfNegative val="0"/>
            <c:bubble3D val="0"/>
            <c:spPr>
              <a:solidFill>
                <a:srgbClr val="92D050"/>
              </a:solidFill>
              <a:ln>
                <a:noFill/>
              </a:ln>
              <a:effectLst/>
            </c:spPr>
            <c:extLst>
              <c:ext xmlns:c16="http://schemas.microsoft.com/office/drawing/2014/chart" uri="{C3380CC4-5D6E-409C-BE32-E72D297353CC}">
                <c16:uniqueId val="{0000001B-19B6-455B-B5F4-5238887AE220}"/>
              </c:ext>
            </c:extLst>
          </c:dPt>
          <c:dPt>
            <c:idx val="15"/>
            <c:invertIfNegative val="0"/>
            <c:bubble3D val="0"/>
            <c:spPr>
              <a:solidFill>
                <a:srgbClr val="92D050"/>
              </a:solidFill>
              <a:ln>
                <a:noFill/>
              </a:ln>
              <a:effectLst/>
            </c:spPr>
            <c:extLst>
              <c:ext xmlns:c16="http://schemas.microsoft.com/office/drawing/2014/chart" uri="{C3380CC4-5D6E-409C-BE32-E72D297353CC}">
                <c16:uniqueId val="{00000017-C886-40BF-9B7F-8DFA89E69239}"/>
              </c:ext>
            </c:extLst>
          </c:dPt>
          <c:dPt>
            <c:idx val="16"/>
            <c:invertIfNegative val="0"/>
            <c:bubble3D val="0"/>
            <c:spPr>
              <a:solidFill>
                <a:srgbClr val="92D050"/>
              </a:solidFill>
              <a:ln>
                <a:noFill/>
              </a:ln>
              <a:effectLst/>
            </c:spPr>
            <c:extLst>
              <c:ext xmlns:c16="http://schemas.microsoft.com/office/drawing/2014/chart" uri="{C3380CC4-5D6E-409C-BE32-E72D297353CC}">
                <c16:uniqueId val="{0000001B-679E-483B-BE65-ECF7736A3EB0}"/>
              </c:ext>
            </c:extLst>
          </c:dPt>
          <c:dPt>
            <c:idx val="17"/>
            <c:invertIfNegative val="0"/>
            <c:bubble3D val="0"/>
            <c:spPr>
              <a:solidFill>
                <a:srgbClr val="92D050"/>
              </a:solidFill>
              <a:ln>
                <a:noFill/>
              </a:ln>
              <a:effectLst/>
            </c:spPr>
            <c:extLst>
              <c:ext xmlns:c16="http://schemas.microsoft.com/office/drawing/2014/chart" uri="{C3380CC4-5D6E-409C-BE32-E72D297353CC}">
                <c16:uniqueId val="{0000001D-704B-427C-A215-2D97EBD9DE91}"/>
              </c:ext>
            </c:extLst>
          </c:dPt>
          <c:dPt>
            <c:idx val="18"/>
            <c:invertIfNegative val="0"/>
            <c:bubble3D val="0"/>
            <c:spPr>
              <a:solidFill>
                <a:srgbClr val="92D050"/>
              </a:solidFill>
              <a:ln>
                <a:noFill/>
              </a:ln>
              <a:effectLst/>
            </c:spPr>
            <c:extLst>
              <c:ext xmlns:c16="http://schemas.microsoft.com/office/drawing/2014/chart" uri="{C3380CC4-5D6E-409C-BE32-E72D297353CC}">
                <c16:uniqueId val="{0000001F-704B-427C-A215-2D97EBD9DE91}"/>
              </c:ext>
            </c:extLst>
          </c:dPt>
          <c:dPt>
            <c:idx val="19"/>
            <c:invertIfNegative val="0"/>
            <c:bubble3D val="0"/>
            <c:spPr>
              <a:solidFill>
                <a:srgbClr val="92D050"/>
              </a:solidFill>
              <a:ln>
                <a:noFill/>
              </a:ln>
              <a:effectLst/>
            </c:spPr>
            <c:extLst>
              <c:ext xmlns:c16="http://schemas.microsoft.com/office/drawing/2014/chart" uri="{C3380CC4-5D6E-409C-BE32-E72D297353CC}">
                <c16:uniqueId val="{00000021-DC9F-490C-8018-DAE72F90E9E6}"/>
              </c:ext>
            </c:extLst>
          </c:dPt>
          <c:dPt>
            <c:idx val="20"/>
            <c:invertIfNegative val="0"/>
            <c:bubble3D val="0"/>
            <c:spPr>
              <a:solidFill>
                <a:srgbClr val="FF0000"/>
              </a:solidFill>
              <a:ln>
                <a:noFill/>
              </a:ln>
              <a:effectLst/>
            </c:spPr>
            <c:extLst>
              <c:ext xmlns:c16="http://schemas.microsoft.com/office/drawing/2014/chart" uri="{C3380CC4-5D6E-409C-BE32-E72D297353CC}">
                <c16:uniqueId val="{00000023-679E-483B-BE65-ECF7736A3EB0}"/>
              </c:ext>
            </c:extLst>
          </c:dPt>
          <c:dPt>
            <c:idx val="21"/>
            <c:invertIfNegative val="0"/>
            <c:bubble3D val="0"/>
            <c:spPr>
              <a:solidFill>
                <a:srgbClr val="FF0000"/>
              </a:solidFill>
              <a:ln>
                <a:noFill/>
              </a:ln>
              <a:effectLst/>
            </c:spPr>
            <c:extLst>
              <c:ext xmlns:c16="http://schemas.microsoft.com/office/drawing/2014/chart" uri="{C3380CC4-5D6E-409C-BE32-E72D297353CC}">
                <c16:uniqueId val="{00000009-18DC-4EB0-8053-DA5E9F347B22}"/>
              </c:ext>
            </c:extLst>
          </c:dPt>
          <c:dPt>
            <c:idx val="22"/>
            <c:invertIfNegative val="0"/>
            <c:bubble3D val="0"/>
            <c:spPr>
              <a:solidFill>
                <a:srgbClr val="FF0000"/>
              </a:solidFill>
              <a:ln>
                <a:noFill/>
              </a:ln>
              <a:effectLst/>
            </c:spPr>
            <c:extLst>
              <c:ext xmlns:c16="http://schemas.microsoft.com/office/drawing/2014/chart" uri="{C3380CC4-5D6E-409C-BE32-E72D297353CC}">
                <c16:uniqueId val="{0000002E-94F1-4C35-91AE-94178443B603}"/>
              </c:ext>
            </c:extLst>
          </c:dPt>
          <c:dPt>
            <c:idx val="23"/>
            <c:invertIfNegative val="0"/>
            <c:bubble3D val="0"/>
            <c:spPr>
              <a:solidFill>
                <a:srgbClr val="FF0000"/>
              </a:solidFill>
              <a:ln>
                <a:noFill/>
              </a:ln>
              <a:effectLst/>
            </c:spPr>
            <c:extLst>
              <c:ext xmlns:c16="http://schemas.microsoft.com/office/drawing/2014/chart" uri="{C3380CC4-5D6E-409C-BE32-E72D297353CC}">
                <c16:uniqueId val="{0000002E-19B6-455B-B5F4-5238887AE220}"/>
              </c:ext>
            </c:extLst>
          </c:dPt>
          <c:dPt>
            <c:idx val="24"/>
            <c:invertIfNegative val="0"/>
            <c:bubble3D val="0"/>
            <c:spPr>
              <a:solidFill>
                <a:srgbClr val="FF0000"/>
              </a:solidFill>
              <a:ln>
                <a:noFill/>
              </a:ln>
              <a:effectLst/>
            </c:spPr>
          </c:dPt>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'Win Rate'!$A$30:$A$54</c:f>
              <c:numCache>
                <c:formatCode>0%</c:formatCode>
                <c:ptCount val="25"/>
                <c:pt idx="0">
                  <c:v>0.63010204081632648</c:v>
                </c:pt>
                <c:pt idx="1">
                  <c:v>0.60373443983402486</c:v>
                </c:pt>
                <c:pt idx="2">
                  <c:v>0.59113300492610843</c:v>
                </c:pt>
                <c:pt idx="3">
                  <c:v>0.5723140495867769</c:v>
                </c:pt>
                <c:pt idx="4">
                  <c:v>0.56799999999999995</c:v>
                </c:pt>
                <c:pt idx="5">
                  <c:v>0.56644518272425248</c:v>
                </c:pt>
                <c:pt idx="6">
                  <c:v>0.56206896551724139</c:v>
                </c:pt>
                <c:pt idx="7">
                  <c:v>0.53611111111111109</c:v>
                </c:pt>
                <c:pt idx="8">
                  <c:v>0.51546391752577314</c:v>
                </c:pt>
                <c:pt idx="9">
                  <c:v>0.5084269662921348</c:v>
                </c:pt>
                <c:pt idx="10">
                  <c:v>0.5028490028490028</c:v>
                </c:pt>
                <c:pt idx="11">
                  <c:v>0.48888888888888887</c:v>
                </c:pt>
                <c:pt idx="12">
                  <c:v>0.48863636363636365</c:v>
                </c:pt>
                <c:pt idx="13">
                  <c:v>0.48230088495575218</c:v>
                </c:pt>
                <c:pt idx="14">
                  <c:v>0.48071216617210683</c:v>
                </c:pt>
                <c:pt idx="15">
                  <c:v>0.47572815533980584</c:v>
                </c:pt>
                <c:pt idx="16">
                  <c:v>0.47570850202429149</c:v>
                </c:pt>
                <c:pt idx="17">
                  <c:v>0.46802325581395349</c:v>
                </c:pt>
                <c:pt idx="18">
                  <c:v>0.46694214876033058</c:v>
                </c:pt>
                <c:pt idx="19">
                  <c:v>0.45549738219895286</c:v>
                </c:pt>
                <c:pt idx="20">
                  <c:v>0.43775100401606426</c:v>
                </c:pt>
                <c:pt idx="21">
                  <c:v>0.42931034482758623</c:v>
                </c:pt>
                <c:pt idx="22">
                  <c:v>0.42152466367713004</c:v>
                </c:pt>
                <c:pt idx="23">
                  <c:v>0.41608391608391609</c:v>
                </c:pt>
                <c:pt idx="24">
                  <c:v>0.35849056603773582</c:v>
                </c:pt>
              </c:numCache>
            </c:numRef>
          </c:val>
          <c:extLst>
            <c:ext xmlns:c16="http://schemas.microsoft.com/office/drawing/2014/chart" uri="{C3380CC4-5D6E-409C-BE32-E72D297353CC}">
              <c16:uniqueId val="{00000000-18DC-4EB0-8053-DA5E9F347B22}"/>
            </c:ext>
          </c:extLst>
        </c:ser>
        <c:dLbls>
          <c:dLblPos val="outEnd"/>
          <c:showLegendKey val="0"/>
          <c:showVal val="1"/>
          <c:showCatName val="0"/>
          <c:showSerName val="0"/>
          <c:showPercent val="0"/>
          <c:showBubbleSize val="0"/>
        </c:dLbls>
        <c:gapWidth val="21"/>
        <c:axId val="1086215439"/>
        <c:axId val="1086213519"/>
        <c:extLst>
          <c:ext xmlns:c15="http://schemas.microsoft.com/office/drawing/2012/chart" uri="{02D57815-91ED-43cb-92C2-25804820EDAC}">
            <c15:filteredBarSeries>
              <c15:ser>
                <c:idx val="1"/>
                <c:order val="1"/>
                <c:tx>
                  <c:strRef>
                    <c:extLst>
                      <c:ext uri="{02D57815-91ED-43cb-92C2-25804820EDAC}">
                        <c15:formulaRef>
                          <c15:sqref>'Win Rate'!$B$29</c15:sqref>
                        </c15:formulaRef>
                      </c:ext>
                    </c:extLst>
                    <c:strCache>
                      <c:ptCount val="1"/>
                      <c:pt idx="0">
                        <c:v>Faction</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val>
                  <c:numRef>
                    <c:extLst>
                      <c:ext uri="{02D57815-91ED-43cb-92C2-25804820EDAC}">
                        <c15:formulaRef>
                          <c15:sqref>'Win Rate'!$B$30:$B$54</c15:sqref>
                        </c15:formulaRef>
                      </c:ext>
                    </c:extLst>
                    <c:numCache>
                      <c:formatCode>General</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extLst>
                  <c:ext xmlns:c16="http://schemas.microsoft.com/office/drawing/2014/chart" uri="{C3380CC4-5D6E-409C-BE32-E72D297353CC}">
                    <c16:uniqueId val="{00000001-18DC-4EB0-8053-DA5E9F347B22}"/>
                  </c:ext>
                </c:extLst>
              </c15:ser>
            </c15:filteredBarSeries>
          </c:ext>
        </c:extLst>
      </c:barChart>
      <c:catAx>
        <c:axId val="1086215439"/>
        <c:scaling>
          <c:orientation val="maxMin"/>
        </c:scaling>
        <c:delete val="1"/>
        <c:axPos val="l"/>
        <c:numFmt formatCode="General" sourceLinked="1"/>
        <c:majorTickMark val="out"/>
        <c:minorTickMark val="none"/>
        <c:tickLblPos val="nextTo"/>
        <c:crossAx val="1086213519"/>
        <c:crosses val="autoZero"/>
        <c:auto val="1"/>
        <c:lblAlgn val="ctr"/>
        <c:lblOffset val="100"/>
        <c:noMultiLvlLbl val="0"/>
      </c:catAx>
      <c:valAx>
        <c:axId val="1086213519"/>
        <c:scaling>
          <c:orientation val="minMax"/>
        </c:scaling>
        <c:delete val="1"/>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086215439"/>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Consecutive</a:t>
            </a:r>
            <a:r>
              <a:rPr lang="en-GB" baseline="0"/>
              <a:t> Wins Breakdown</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barChart>
        <c:barDir val="bar"/>
        <c:grouping val="stacked"/>
        <c:varyColors val="0"/>
        <c:ser>
          <c:idx val="0"/>
          <c:order val="0"/>
          <c:tx>
            <c:strRef>
              <c:f>'TIWP and 3F3'!$N$30</c:f>
              <c:strCache>
                <c:ptCount val="1"/>
                <c:pt idx="0">
                  <c:v>Full House (5 Wins from 5 Rounds)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'TIWP and 3F3'!$M$31:$M$55</c:f>
              <c:strCache>
                <c:ptCount val="25"/>
                <c:pt idx="0">
                  <c:v>Idoneth Deepkin (3e) (11)</c:v>
                </c:pt>
                <c:pt idx="1">
                  <c:v>Blades of Khorne (29)</c:v>
                </c:pt>
                <c:pt idx="2">
                  <c:v>Ossiarch Bonereapers (27)</c:v>
                </c:pt>
                <c:pt idx="3">
                  <c:v>Maggotkin of Nurgle (68)</c:v>
                </c:pt>
                <c:pt idx="4">
                  <c:v>Nighthaunt (61)</c:v>
                </c:pt>
                <c:pt idx="5">
                  <c:v>Seraphon (60)</c:v>
                </c:pt>
                <c:pt idx="6">
                  <c:v>Gloomspite Gitz (51)</c:v>
                </c:pt>
                <c:pt idx="7">
                  <c:v>Ironjawz (47)</c:v>
                </c:pt>
                <c:pt idx="8">
                  <c:v>Sons of Behemat (41)</c:v>
                </c:pt>
                <c:pt idx="9">
                  <c:v>Stormcast Eternals (79)</c:v>
                </c:pt>
                <c:pt idx="10">
                  <c:v>Slaves to Darkness (73)</c:v>
                </c:pt>
                <c:pt idx="11">
                  <c:v>Soulblight Gravelords (73)</c:v>
                </c:pt>
                <c:pt idx="12">
                  <c:v>Fyreslayers (29)</c:v>
                </c:pt>
                <c:pt idx="13">
                  <c:v>Sylvaneth (51)</c:v>
                </c:pt>
                <c:pt idx="14">
                  <c:v>Disciples of Tzeentch (25)</c:v>
                </c:pt>
                <c:pt idx="15">
                  <c:v>Kharadron Overlords (25)</c:v>
                </c:pt>
                <c:pt idx="16">
                  <c:v>Hedonites of Slaanesh (23)</c:v>
                </c:pt>
                <c:pt idx="17">
                  <c:v>Idoneth Deepkin (4e) (21)</c:v>
                </c:pt>
                <c:pt idx="18">
                  <c:v>Kruleboyz (41)</c:v>
                </c:pt>
                <c:pt idx="19">
                  <c:v>Skaven (72)</c:v>
                </c:pt>
                <c:pt idx="20">
                  <c:v>Flesh-eater Courts (35)</c:v>
                </c:pt>
                <c:pt idx="21">
                  <c:v>Lumineth Realm-lords (50)</c:v>
                </c:pt>
                <c:pt idx="22">
                  <c:v>Cities of Sigmar (49)</c:v>
                </c:pt>
                <c:pt idx="23">
                  <c:v>Ogor Mawtribes (36)</c:v>
                </c:pt>
                <c:pt idx="24">
                  <c:v>Daughters of Khaine (40)</c:v>
                </c:pt>
              </c:strCache>
            </c:strRef>
          </c:cat>
          <c:val>
            <c:numRef>
              <c:f>'TIWP and 3F3'!$N$31:$N$55</c:f>
              <c:numCache>
                <c:formatCode>0%</c:formatCode>
                <c:ptCount val="25"/>
                <c:pt idx="0">
                  <c:v>0</c:v>
                </c:pt>
                <c:pt idx="1">
                  <c:v>0</c:v>
                </c:pt>
                <c:pt idx="2">
                  <c:v>0</c:v>
                </c:pt>
                <c:pt idx="3">
                  <c:v>1.4705882352941176E-2</c:v>
                </c:pt>
                <c:pt idx="4">
                  <c:v>1.6393442622950821E-2</c:v>
                </c:pt>
                <c:pt idx="5">
                  <c:v>1.6666666666666666E-2</c:v>
                </c:pt>
                <c:pt idx="6">
                  <c:v>1.9607843137254902E-2</c:v>
                </c:pt>
                <c:pt idx="7">
                  <c:v>2.1276595744680851E-2</c:v>
                </c:pt>
                <c:pt idx="8">
                  <c:v>2.4390243902439025E-2</c:v>
                </c:pt>
                <c:pt idx="9">
                  <c:v>2.5316455696202531E-2</c:v>
                </c:pt>
                <c:pt idx="10">
                  <c:v>2.7397260273972601E-2</c:v>
                </c:pt>
                <c:pt idx="11">
                  <c:v>2.7397260273972601E-2</c:v>
                </c:pt>
                <c:pt idx="12">
                  <c:v>3.4482758620689655E-2</c:v>
                </c:pt>
                <c:pt idx="13">
                  <c:v>3.9215686274509803E-2</c:v>
                </c:pt>
                <c:pt idx="14">
                  <c:v>0.04</c:v>
                </c:pt>
                <c:pt idx="15">
                  <c:v>0.04</c:v>
                </c:pt>
                <c:pt idx="16">
                  <c:v>4.3478260869565216E-2</c:v>
                </c:pt>
                <c:pt idx="17">
                  <c:v>4.7619047619047616E-2</c:v>
                </c:pt>
                <c:pt idx="18">
                  <c:v>4.878048780487805E-2</c:v>
                </c:pt>
                <c:pt idx="19">
                  <c:v>5.5555555555555552E-2</c:v>
                </c:pt>
                <c:pt idx="20">
                  <c:v>5.7142857142857141E-2</c:v>
                </c:pt>
                <c:pt idx="21">
                  <c:v>0.08</c:v>
                </c:pt>
                <c:pt idx="22">
                  <c:v>8.1632653061224483E-2</c:v>
                </c:pt>
                <c:pt idx="23">
                  <c:v>8.3333333333333329E-2</c:v>
                </c:pt>
                <c:pt idx="24">
                  <c:v>0.1</c:v>
                </c:pt>
              </c:numCache>
            </c:numRef>
          </c:val>
          <c:extLst>
            <c:ext xmlns:c16="http://schemas.microsoft.com/office/drawing/2014/chart" uri="{C3380CC4-5D6E-409C-BE32-E72D297353CC}">
              <c16:uniqueId val="{00000000-552F-4710-8D53-F966E3545A60}"/>
            </c:ext>
          </c:extLst>
        </c:ser>
        <c:ser>
          <c:idx val="1"/>
          <c:order val="1"/>
          <c:tx>
            <c:strRef>
              <c:f>'TIWP and 3F3'!$O$30</c:f>
              <c:strCache>
                <c:ptCount val="1"/>
                <c:pt idx="0">
                  <c:v>Tournaments in Winning Position (4 wins from 4 Rounds)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'TIWP and 3F3'!$M$31:$M$55</c:f>
              <c:strCache>
                <c:ptCount val="25"/>
                <c:pt idx="0">
                  <c:v>Idoneth Deepkin (3e) (11)</c:v>
                </c:pt>
                <c:pt idx="1">
                  <c:v>Blades of Khorne (29)</c:v>
                </c:pt>
                <c:pt idx="2">
                  <c:v>Ossiarch Bonereapers (27)</c:v>
                </c:pt>
                <c:pt idx="3">
                  <c:v>Maggotkin of Nurgle (68)</c:v>
                </c:pt>
                <c:pt idx="4">
                  <c:v>Nighthaunt (61)</c:v>
                </c:pt>
                <c:pt idx="5">
                  <c:v>Seraphon (60)</c:v>
                </c:pt>
                <c:pt idx="6">
                  <c:v>Gloomspite Gitz (51)</c:v>
                </c:pt>
                <c:pt idx="7">
                  <c:v>Ironjawz (47)</c:v>
                </c:pt>
                <c:pt idx="8">
                  <c:v>Sons of Behemat (41)</c:v>
                </c:pt>
                <c:pt idx="9">
                  <c:v>Stormcast Eternals (79)</c:v>
                </c:pt>
                <c:pt idx="10">
                  <c:v>Slaves to Darkness (73)</c:v>
                </c:pt>
                <c:pt idx="11">
                  <c:v>Soulblight Gravelords (73)</c:v>
                </c:pt>
                <c:pt idx="12">
                  <c:v>Fyreslayers (29)</c:v>
                </c:pt>
                <c:pt idx="13">
                  <c:v>Sylvaneth (51)</c:v>
                </c:pt>
                <c:pt idx="14">
                  <c:v>Disciples of Tzeentch (25)</c:v>
                </c:pt>
                <c:pt idx="15">
                  <c:v>Kharadron Overlords (25)</c:v>
                </c:pt>
                <c:pt idx="16">
                  <c:v>Hedonites of Slaanesh (23)</c:v>
                </c:pt>
                <c:pt idx="17">
                  <c:v>Idoneth Deepkin (4e) (21)</c:v>
                </c:pt>
                <c:pt idx="18">
                  <c:v>Kruleboyz (41)</c:v>
                </c:pt>
                <c:pt idx="19">
                  <c:v>Skaven (72)</c:v>
                </c:pt>
                <c:pt idx="20">
                  <c:v>Flesh-eater Courts (35)</c:v>
                </c:pt>
                <c:pt idx="21">
                  <c:v>Lumineth Realm-lords (50)</c:v>
                </c:pt>
                <c:pt idx="22">
                  <c:v>Cities of Sigmar (49)</c:v>
                </c:pt>
                <c:pt idx="23">
                  <c:v>Ogor Mawtribes (36)</c:v>
                </c:pt>
                <c:pt idx="24">
                  <c:v>Daughters of Khaine (40)</c:v>
                </c:pt>
              </c:strCache>
            </c:strRef>
          </c:cat>
          <c:val>
            <c:numRef>
              <c:f>'TIWP and 3F3'!$O$31:$O$55</c:f>
              <c:numCache>
                <c:formatCode>0%</c:formatCode>
                <c:ptCount val="25"/>
                <c:pt idx="0">
                  <c:v>0</c:v>
                </c:pt>
                <c:pt idx="1">
                  <c:v>0</c:v>
                </c:pt>
                <c:pt idx="2">
                  <c:v>3.7037037037037035E-2</c:v>
                </c:pt>
                <c:pt idx="3">
                  <c:v>2.9411764705882353E-2</c:v>
                </c:pt>
                <c:pt idx="4">
                  <c:v>3.2786885245901641E-2</c:v>
                </c:pt>
                <c:pt idx="5">
                  <c:v>0</c:v>
                </c:pt>
                <c:pt idx="6">
                  <c:v>3.9215686274509803E-2</c:v>
                </c:pt>
                <c:pt idx="7">
                  <c:v>0</c:v>
                </c:pt>
                <c:pt idx="8">
                  <c:v>0</c:v>
                </c:pt>
                <c:pt idx="9">
                  <c:v>0</c:v>
                </c:pt>
                <c:pt idx="10">
                  <c:v>1.3698630136986301E-2</c:v>
                </c:pt>
                <c:pt idx="11">
                  <c:v>2.7397260273972601E-2</c:v>
                </c:pt>
                <c:pt idx="12">
                  <c:v>3.4482758620689655E-2</c:v>
                </c:pt>
                <c:pt idx="13">
                  <c:v>1.9607843137254902E-2</c:v>
                </c:pt>
                <c:pt idx="14">
                  <c:v>0.04</c:v>
                </c:pt>
                <c:pt idx="15">
                  <c:v>0.08</c:v>
                </c:pt>
                <c:pt idx="16">
                  <c:v>0</c:v>
                </c:pt>
                <c:pt idx="17">
                  <c:v>9.5238095238095233E-2</c:v>
                </c:pt>
                <c:pt idx="18">
                  <c:v>2.4390243902439025E-2</c:v>
                </c:pt>
                <c:pt idx="19">
                  <c:v>1.3888888888888888E-2</c:v>
                </c:pt>
                <c:pt idx="20">
                  <c:v>0</c:v>
                </c:pt>
                <c:pt idx="21">
                  <c:v>0.06</c:v>
                </c:pt>
                <c:pt idx="22">
                  <c:v>6.1224489795918366E-2</c:v>
                </c:pt>
                <c:pt idx="23">
                  <c:v>2.7777777777777776E-2</c:v>
                </c:pt>
                <c:pt idx="24">
                  <c:v>0.125</c:v>
                </c:pt>
              </c:numCache>
            </c:numRef>
          </c:val>
          <c:extLst>
            <c:ext xmlns:c16="http://schemas.microsoft.com/office/drawing/2014/chart" uri="{C3380CC4-5D6E-409C-BE32-E72D297353CC}">
              <c16:uniqueId val="{00000001-552F-4710-8D53-F966E3545A60}"/>
            </c:ext>
          </c:extLst>
        </c:ser>
        <c:ser>
          <c:idx val="2"/>
          <c:order val="2"/>
          <c:tx>
            <c:strRef>
              <c:f>'TIWP and 3F3'!$P$30</c:f>
              <c:strCache>
                <c:ptCount val="1"/>
                <c:pt idx="0">
                  <c:v>3 Wins in the First 3 Rounds</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'TIWP and 3F3'!$M$31:$M$55</c:f>
              <c:strCache>
                <c:ptCount val="25"/>
                <c:pt idx="0">
                  <c:v>Idoneth Deepkin (3e) (11)</c:v>
                </c:pt>
                <c:pt idx="1">
                  <c:v>Blades of Khorne (29)</c:v>
                </c:pt>
                <c:pt idx="2">
                  <c:v>Ossiarch Bonereapers (27)</c:v>
                </c:pt>
                <c:pt idx="3">
                  <c:v>Maggotkin of Nurgle (68)</c:v>
                </c:pt>
                <c:pt idx="4">
                  <c:v>Nighthaunt (61)</c:v>
                </c:pt>
                <c:pt idx="5">
                  <c:v>Seraphon (60)</c:v>
                </c:pt>
                <c:pt idx="6">
                  <c:v>Gloomspite Gitz (51)</c:v>
                </c:pt>
                <c:pt idx="7">
                  <c:v>Ironjawz (47)</c:v>
                </c:pt>
                <c:pt idx="8">
                  <c:v>Sons of Behemat (41)</c:v>
                </c:pt>
                <c:pt idx="9">
                  <c:v>Stormcast Eternals (79)</c:v>
                </c:pt>
                <c:pt idx="10">
                  <c:v>Slaves to Darkness (73)</c:v>
                </c:pt>
                <c:pt idx="11">
                  <c:v>Soulblight Gravelords (73)</c:v>
                </c:pt>
                <c:pt idx="12">
                  <c:v>Fyreslayers (29)</c:v>
                </c:pt>
                <c:pt idx="13">
                  <c:v>Sylvaneth (51)</c:v>
                </c:pt>
                <c:pt idx="14">
                  <c:v>Disciples of Tzeentch (25)</c:v>
                </c:pt>
                <c:pt idx="15">
                  <c:v>Kharadron Overlords (25)</c:v>
                </c:pt>
                <c:pt idx="16">
                  <c:v>Hedonites of Slaanesh (23)</c:v>
                </c:pt>
                <c:pt idx="17">
                  <c:v>Idoneth Deepkin (4e) (21)</c:v>
                </c:pt>
                <c:pt idx="18">
                  <c:v>Kruleboyz (41)</c:v>
                </c:pt>
                <c:pt idx="19">
                  <c:v>Skaven (72)</c:v>
                </c:pt>
                <c:pt idx="20">
                  <c:v>Flesh-eater Courts (35)</c:v>
                </c:pt>
                <c:pt idx="21">
                  <c:v>Lumineth Realm-lords (50)</c:v>
                </c:pt>
                <c:pt idx="22">
                  <c:v>Cities of Sigmar (49)</c:v>
                </c:pt>
                <c:pt idx="23">
                  <c:v>Ogor Mawtribes (36)</c:v>
                </c:pt>
                <c:pt idx="24">
                  <c:v>Daughters of Khaine (40)</c:v>
                </c:pt>
              </c:strCache>
            </c:strRef>
          </c:cat>
          <c:val>
            <c:numRef>
              <c:f>'TIWP and 3F3'!$P$31:$P$55</c:f>
              <c:numCache>
                <c:formatCode>0%</c:formatCode>
                <c:ptCount val="25"/>
                <c:pt idx="0">
                  <c:v>0</c:v>
                </c:pt>
                <c:pt idx="1">
                  <c:v>6.8965517241379309E-2</c:v>
                </c:pt>
                <c:pt idx="2">
                  <c:v>7.407407407407407E-2</c:v>
                </c:pt>
                <c:pt idx="3">
                  <c:v>7.3529411764705885E-2</c:v>
                </c:pt>
                <c:pt idx="4">
                  <c:v>6.5573770491803282E-2</c:v>
                </c:pt>
                <c:pt idx="5">
                  <c:v>3.3333333333333333E-2</c:v>
                </c:pt>
                <c:pt idx="6">
                  <c:v>0</c:v>
                </c:pt>
                <c:pt idx="7">
                  <c:v>2.1276595744680851E-2</c:v>
                </c:pt>
                <c:pt idx="8">
                  <c:v>7.3170731707317069E-2</c:v>
                </c:pt>
                <c:pt idx="9">
                  <c:v>2.5316455696202531E-2</c:v>
                </c:pt>
                <c:pt idx="10">
                  <c:v>4.1095890410958902E-2</c:v>
                </c:pt>
                <c:pt idx="11">
                  <c:v>0.1095890410958904</c:v>
                </c:pt>
                <c:pt idx="12">
                  <c:v>3.4482758620689655E-2</c:v>
                </c:pt>
                <c:pt idx="13">
                  <c:v>5.8823529411764705E-2</c:v>
                </c:pt>
                <c:pt idx="14">
                  <c:v>0.08</c:v>
                </c:pt>
                <c:pt idx="15">
                  <c:v>0.08</c:v>
                </c:pt>
                <c:pt idx="16">
                  <c:v>8.6956521739130432E-2</c:v>
                </c:pt>
                <c:pt idx="17">
                  <c:v>0</c:v>
                </c:pt>
                <c:pt idx="18">
                  <c:v>0.1951219512195122</c:v>
                </c:pt>
                <c:pt idx="19">
                  <c:v>5.5555555555555552E-2</c:v>
                </c:pt>
                <c:pt idx="20">
                  <c:v>5.7142857142857141E-2</c:v>
                </c:pt>
                <c:pt idx="21">
                  <c:v>0.04</c:v>
                </c:pt>
                <c:pt idx="22">
                  <c:v>0.10204081632653061</c:v>
                </c:pt>
                <c:pt idx="23">
                  <c:v>2.7777777777777776E-2</c:v>
                </c:pt>
                <c:pt idx="24">
                  <c:v>2.5000000000000001E-2</c:v>
                </c:pt>
              </c:numCache>
            </c:numRef>
          </c:val>
          <c:extLst>
            <c:ext xmlns:c16="http://schemas.microsoft.com/office/drawing/2014/chart" uri="{C3380CC4-5D6E-409C-BE32-E72D297353CC}">
              <c16:uniqueId val="{00000002-552F-4710-8D53-F966E3545A60}"/>
            </c:ext>
          </c:extLst>
        </c:ser>
        <c:ser>
          <c:idx val="3"/>
          <c:order val="3"/>
          <c:tx>
            <c:strRef>
              <c:f>'TIWP and 3F3'!$Q$30</c:f>
              <c:strCache>
                <c:ptCount val="1"/>
                <c:pt idx="0">
                  <c:v>Positive Result after 5 Rounds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'TIWP and 3F3'!$M$31:$M$55</c:f>
              <c:strCache>
                <c:ptCount val="25"/>
                <c:pt idx="0">
                  <c:v>Idoneth Deepkin (3e) (11)</c:v>
                </c:pt>
                <c:pt idx="1">
                  <c:v>Blades of Khorne (29)</c:v>
                </c:pt>
                <c:pt idx="2">
                  <c:v>Ossiarch Bonereapers (27)</c:v>
                </c:pt>
                <c:pt idx="3">
                  <c:v>Maggotkin of Nurgle (68)</c:v>
                </c:pt>
                <c:pt idx="4">
                  <c:v>Nighthaunt (61)</c:v>
                </c:pt>
                <c:pt idx="5">
                  <c:v>Seraphon (60)</c:v>
                </c:pt>
                <c:pt idx="6">
                  <c:v>Gloomspite Gitz (51)</c:v>
                </c:pt>
                <c:pt idx="7">
                  <c:v>Ironjawz (47)</c:v>
                </c:pt>
                <c:pt idx="8">
                  <c:v>Sons of Behemat (41)</c:v>
                </c:pt>
                <c:pt idx="9">
                  <c:v>Stormcast Eternals (79)</c:v>
                </c:pt>
                <c:pt idx="10">
                  <c:v>Slaves to Darkness (73)</c:v>
                </c:pt>
                <c:pt idx="11">
                  <c:v>Soulblight Gravelords (73)</c:v>
                </c:pt>
                <c:pt idx="12">
                  <c:v>Fyreslayers (29)</c:v>
                </c:pt>
                <c:pt idx="13">
                  <c:v>Sylvaneth (51)</c:v>
                </c:pt>
                <c:pt idx="14">
                  <c:v>Disciples of Tzeentch (25)</c:v>
                </c:pt>
                <c:pt idx="15">
                  <c:v>Kharadron Overlords (25)</c:v>
                </c:pt>
                <c:pt idx="16">
                  <c:v>Hedonites of Slaanesh (23)</c:v>
                </c:pt>
                <c:pt idx="17">
                  <c:v>Idoneth Deepkin (4e) (21)</c:v>
                </c:pt>
                <c:pt idx="18">
                  <c:v>Kruleboyz (41)</c:v>
                </c:pt>
                <c:pt idx="19">
                  <c:v>Skaven (72)</c:v>
                </c:pt>
                <c:pt idx="20">
                  <c:v>Flesh-eater Courts (35)</c:v>
                </c:pt>
                <c:pt idx="21">
                  <c:v>Lumineth Realm-lords (50)</c:v>
                </c:pt>
                <c:pt idx="22">
                  <c:v>Cities of Sigmar (49)</c:v>
                </c:pt>
                <c:pt idx="23">
                  <c:v>Ogor Mawtribes (36)</c:v>
                </c:pt>
                <c:pt idx="24">
                  <c:v>Daughters of Khaine (40)</c:v>
                </c:pt>
              </c:strCache>
            </c:strRef>
          </c:cat>
          <c:val>
            <c:numRef>
              <c:f>'TIWP and 3F3'!$Q$31:$Q$55</c:f>
              <c:numCache>
                <c:formatCode>0%</c:formatCode>
                <c:ptCount val="25"/>
                <c:pt idx="0">
                  <c:v>9.0909090909090912E-2</c:v>
                </c:pt>
                <c:pt idx="1">
                  <c:v>0.20689655172413793</c:v>
                </c:pt>
                <c:pt idx="2">
                  <c:v>0.33333333333333331</c:v>
                </c:pt>
                <c:pt idx="3">
                  <c:v>0.29411764705882354</c:v>
                </c:pt>
                <c:pt idx="4">
                  <c:v>0.50819672131147542</c:v>
                </c:pt>
                <c:pt idx="5">
                  <c:v>0.31666666666666665</c:v>
                </c:pt>
                <c:pt idx="6">
                  <c:v>0.35294117647058826</c:v>
                </c:pt>
                <c:pt idx="7">
                  <c:v>0.2978723404255319</c:v>
                </c:pt>
                <c:pt idx="8">
                  <c:v>0.3902439024390244</c:v>
                </c:pt>
                <c:pt idx="9">
                  <c:v>0.30379746835443039</c:v>
                </c:pt>
                <c:pt idx="10">
                  <c:v>0.34246575342465752</c:v>
                </c:pt>
                <c:pt idx="11">
                  <c:v>0.36986301369863012</c:v>
                </c:pt>
                <c:pt idx="12">
                  <c:v>0.51724137931034486</c:v>
                </c:pt>
                <c:pt idx="13">
                  <c:v>0.33333333333333331</c:v>
                </c:pt>
                <c:pt idx="14">
                  <c:v>0.36</c:v>
                </c:pt>
                <c:pt idx="15">
                  <c:v>0.52</c:v>
                </c:pt>
                <c:pt idx="16">
                  <c:v>0.21739130434782608</c:v>
                </c:pt>
                <c:pt idx="17">
                  <c:v>0.2857142857142857</c:v>
                </c:pt>
                <c:pt idx="18">
                  <c:v>0.43902439024390244</c:v>
                </c:pt>
                <c:pt idx="19">
                  <c:v>0.375</c:v>
                </c:pt>
                <c:pt idx="20">
                  <c:v>0.31428571428571428</c:v>
                </c:pt>
                <c:pt idx="21">
                  <c:v>0.38</c:v>
                </c:pt>
                <c:pt idx="22">
                  <c:v>0.44897959183673469</c:v>
                </c:pt>
                <c:pt idx="23">
                  <c:v>0.3611111111111111</c:v>
                </c:pt>
                <c:pt idx="24">
                  <c:v>0.45</c:v>
                </c:pt>
              </c:numCache>
            </c:numRef>
          </c:val>
          <c:extLst>
            <c:ext xmlns:c16="http://schemas.microsoft.com/office/drawing/2014/chart" uri="{C3380CC4-5D6E-409C-BE32-E72D297353CC}">
              <c16:uniqueId val="{00000003-552F-4710-8D53-F966E3545A60}"/>
            </c:ext>
          </c:extLst>
        </c:ser>
        <c:ser>
          <c:idx val="4"/>
          <c:order val="4"/>
          <c:tx>
            <c:strRef>
              <c:f>'TIWP and 3F3'!$R$30</c:f>
              <c:strCache>
                <c:ptCount val="1"/>
                <c:pt idx="0">
                  <c:v>Others</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'TIWP and 3F3'!$M$31:$M$55</c:f>
              <c:strCache>
                <c:ptCount val="25"/>
                <c:pt idx="0">
                  <c:v>Idoneth Deepkin (3e) (11)</c:v>
                </c:pt>
                <c:pt idx="1">
                  <c:v>Blades of Khorne (29)</c:v>
                </c:pt>
                <c:pt idx="2">
                  <c:v>Ossiarch Bonereapers (27)</c:v>
                </c:pt>
                <c:pt idx="3">
                  <c:v>Maggotkin of Nurgle (68)</c:v>
                </c:pt>
                <c:pt idx="4">
                  <c:v>Nighthaunt (61)</c:v>
                </c:pt>
                <c:pt idx="5">
                  <c:v>Seraphon (60)</c:v>
                </c:pt>
                <c:pt idx="6">
                  <c:v>Gloomspite Gitz (51)</c:v>
                </c:pt>
                <c:pt idx="7">
                  <c:v>Ironjawz (47)</c:v>
                </c:pt>
                <c:pt idx="8">
                  <c:v>Sons of Behemat (41)</c:v>
                </c:pt>
                <c:pt idx="9">
                  <c:v>Stormcast Eternals (79)</c:v>
                </c:pt>
                <c:pt idx="10">
                  <c:v>Slaves to Darkness (73)</c:v>
                </c:pt>
                <c:pt idx="11">
                  <c:v>Soulblight Gravelords (73)</c:v>
                </c:pt>
                <c:pt idx="12">
                  <c:v>Fyreslayers (29)</c:v>
                </c:pt>
                <c:pt idx="13">
                  <c:v>Sylvaneth (51)</c:v>
                </c:pt>
                <c:pt idx="14">
                  <c:v>Disciples of Tzeentch (25)</c:v>
                </c:pt>
                <c:pt idx="15">
                  <c:v>Kharadron Overlords (25)</c:v>
                </c:pt>
                <c:pt idx="16">
                  <c:v>Hedonites of Slaanesh (23)</c:v>
                </c:pt>
                <c:pt idx="17">
                  <c:v>Idoneth Deepkin (4e) (21)</c:v>
                </c:pt>
                <c:pt idx="18">
                  <c:v>Kruleboyz (41)</c:v>
                </c:pt>
                <c:pt idx="19">
                  <c:v>Skaven (72)</c:v>
                </c:pt>
                <c:pt idx="20">
                  <c:v>Flesh-eater Courts (35)</c:v>
                </c:pt>
                <c:pt idx="21">
                  <c:v>Lumineth Realm-lords (50)</c:v>
                </c:pt>
                <c:pt idx="22">
                  <c:v>Cities of Sigmar (49)</c:v>
                </c:pt>
                <c:pt idx="23">
                  <c:v>Ogor Mawtribes (36)</c:v>
                </c:pt>
                <c:pt idx="24">
                  <c:v>Daughters of Khaine (40)</c:v>
                </c:pt>
              </c:strCache>
            </c:strRef>
          </c:cat>
          <c:val>
            <c:numRef>
              <c:f>'TIWP and 3F3'!$R$31:$R$55</c:f>
              <c:numCache>
                <c:formatCode>0%</c:formatCode>
                <c:ptCount val="25"/>
                <c:pt idx="0">
                  <c:v>0.90909090909090906</c:v>
                </c:pt>
                <c:pt idx="1">
                  <c:v>0.72413793103448276</c:v>
                </c:pt>
                <c:pt idx="2">
                  <c:v>0.55555555555555558</c:v>
                </c:pt>
                <c:pt idx="3">
                  <c:v>0.58823529411764708</c:v>
                </c:pt>
                <c:pt idx="4">
                  <c:v>0.37704918032786883</c:v>
                </c:pt>
                <c:pt idx="5">
                  <c:v>0.6333333333333333</c:v>
                </c:pt>
                <c:pt idx="6">
                  <c:v>0.58823529411764708</c:v>
                </c:pt>
                <c:pt idx="7">
                  <c:v>0.65957446808510634</c:v>
                </c:pt>
                <c:pt idx="8">
                  <c:v>0.51219512195121952</c:v>
                </c:pt>
                <c:pt idx="9">
                  <c:v>0.64556962025316456</c:v>
                </c:pt>
                <c:pt idx="10">
                  <c:v>0.57534246575342463</c:v>
                </c:pt>
                <c:pt idx="11">
                  <c:v>0.46575342465753422</c:v>
                </c:pt>
                <c:pt idx="12">
                  <c:v>0.37931034482758619</c:v>
                </c:pt>
                <c:pt idx="13">
                  <c:v>0.5490196078431373</c:v>
                </c:pt>
                <c:pt idx="14">
                  <c:v>0.48</c:v>
                </c:pt>
                <c:pt idx="15">
                  <c:v>0.28000000000000003</c:v>
                </c:pt>
                <c:pt idx="16">
                  <c:v>0.65217391304347827</c:v>
                </c:pt>
                <c:pt idx="17">
                  <c:v>0.5714285714285714</c:v>
                </c:pt>
                <c:pt idx="18">
                  <c:v>0.29268292682926828</c:v>
                </c:pt>
                <c:pt idx="19">
                  <c:v>0.5</c:v>
                </c:pt>
                <c:pt idx="20">
                  <c:v>0.5714285714285714</c:v>
                </c:pt>
                <c:pt idx="21">
                  <c:v>0.44</c:v>
                </c:pt>
                <c:pt idx="22">
                  <c:v>0.30612244897959184</c:v>
                </c:pt>
                <c:pt idx="23">
                  <c:v>0.5</c:v>
                </c:pt>
                <c:pt idx="24">
                  <c:v>0.3</c:v>
                </c:pt>
              </c:numCache>
            </c:numRef>
          </c:val>
          <c:extLst>
            <c:ext xmlns:c16="http://schemas.microsoft.com/office/drawing/2014/chart" uri="{C3380CC4-5D6E-409C-BE32-E72D297353CC}">
              <c16:uniqueId val="{00000004-552F-4710-8D53-F966E3545A60}"/>
            </c:ext>
          </c:extLst>
        </c:ser>
        <c:dLbls>
          <c:showLegendKey val="0"/>
          <c:showVal val="0"/>
          <c:showCatName val="0"/>
          <c:showSerName val="0"/>
          <c:showPercent val="0"/>
          <c:showBubbleSize val="0"/>
        </c:dLbls>
        <c:gapWidth val="4"/>
        <c:overlap val="100"/>
        <c:axId val="299902000"/>
        <c:axId val="299903920"/>
      </c:barChart>
      <c:catAx>
        <c:axId val="29990200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99903920"/>
        <c:crosses val="autoZero"/>
        <c:auto val="1"/>
        <c:lblAlgn val="ctr"/>
        <c:lblOffset val="100"/>
        <c:noMultiLvlLbl val="0"/>
      </c:catAx>
      <c:valAx>
        <c:axId val="299903920"/>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99902000"/>
        <c:crosses val="autoZero"/>
        <c:crossBetween val="between"/>
      </c:valAx>
      <c:spPr>
        <a:noFill/>
        <a:ln>
          <a:noFill/>
        </a:ln>
        <a:effectLst/>
      </c:spPr>
    </c:plotArea>
    <c:legend>
      <c:legendPos val="b"/>
      <c:layout>
        <c:manualLayout>
          <c:xMode val="edge"/>
          <c:yMode val="edge"/>
          <c:x val="7.8792165243030052E-2"/>
          <c:y val="0.91878930738753195"/>
          <c:w val="0.90152633677151184"/>
          <c:h val="6.847183910928331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687172150691461E-3"/>
          <c:y val="2.5484199796126403E-3"/>
          <c:w val="0.97615641392465424"/>
          <c:h val="0.9949031600407745"/>
        </c:manualLayout>
      </c:layout>
      <c:barChart>
        <c:barDir val="bar"/>
        <c:grouping val="clustered"/>
        <c:varyColors val="0"/>
        <c:ser>
          <c:idx val="0"/>
          <c:order val="0"/>
          <c:tx>
            <c:strRef>
              <c:f>'Win Rates (Elo Adjusted)'!$A$29</c:f>
              <c:strCache>
                <c:ptCount val="1"/>
                <c:pt idx="0">
                  <c:v>Win Rate</c:v>
                </c:pt>
              </c:strCache>
            </c:strRef>
          </c:tx>
          <c:spPr>
            <a:solidFill>
              <a:srgbClr val="92D050"/>
            </a:solidFill>
            <a:ln>
              <a:noFill/>
            </a:ln>
            <a:effectLst/>
          </c:spPr>
          <c:invertIfNegative val="0"/>
          <c:dPt>
            <c:idx val="0"/>
            <c:invertIfNegative val="0"/>
            <c:bubble3D val="0"/>
            <c:spPr>
              <a:solidFill>
                <a:srgbClr val="FF0000"/>
              </a:solidFill>
              <a:ln>
                <a:noFill/>
              </a:ln>
              <a:effectLst/>
            </c:spPr>
            <c:extLst>
              <c:ext xmlns:c16="http://schemas.microsoft.com/office/drawing/2014/chart" uri="{C3380CC4-5D6E-409C-BE32-E72D297353CC}">
                <c16:uniqueId val="{00000001-41DA-4899-9CF2-7DC3E955E6B0}"/>
              </c:ext>
            </c:extLst>
          </c:dPt>
          <c:dPt>
            <c:idx val="1"/>
            <c:invertIfNegative val="0"/>
            <c:bubble3D val="0"/>
            <c:spPr>
              <a:solidFill>
                <a:srgbClr val="FF0000"/>
              </a:solidFill>
              <a:ln>
                <a:noFill/>
              </a:ln>
              <a:effectLst/>
            </c:spPr>
            <c:extLst>
              <c:ext xmlns:c16="http://schemas.microsoft.com/office/drawing/2014/chart" uri="{C3380CC4-5D6E-409C-BE32-E72D297353CC}">
                <c16:uniqueId val="{00000003-41DA-4899-9CF2-7DC3E955E6B0}"/>
              </c:ext>
            </c:extLst>
          </c:dPt>
          <c:dPt>
            <c:idx val="2"/>
            <c:invertIfNegative val="0"/>
            <c:bubble3D val="0"/>
            <c:spPr>
              <a:solidFill>
                <a:srgbClr val="92D050"/>
              </a:solidFill>
              <a:ln>
                <a:noFill/>
              </a:ln>
              <a:effectLst/>
            </c:spPr>
            <c:extLst>
              <c:ext xmlns:c16="http://schemas.microsoft.com/office/drawing/2014/chart" uri="{C3380CC4-5D6E-409C-BE32-E72D297353CC}">
                <c16:uniqueId val="{00000005-41DA-4899-9CF2-7DC3E955E6B0}"/>
              </c:ext>
            </c:extLst>
          </c:dPt>
          <c:dPt>
            <c:idx val="3"/>
            <c:invertIfNegative val="0"/>
            <c:bubble3D val="0"/>
            <c:spPr>
              <a:solidFill>
                <a:srgbClr val="92D050"/>
              </a:solidFill>
              <a:ln>
                <a:noFill/>
              </a:ln>
              <a:effectLst/>
            </c:spPr>
            <c:extLst>
              <c:ext xmlns:c16="http://schemas.microsoft.com/office/drawing/2014/chart" uri="{C3380CC4-5D6E-409C-BE32-E72D297353CC}">
                <c16:uniqueId val="{00000007-994F-435C-9904-0E71DA739DDE}"/>
              </c:ext>
            </c:extLst>
          </c:dPt>
          <c:dPt>
            <c:idx val="4"/>
            <c:invertIfNegative val="0"/>
            <c:bubble3D val="0"/>
            <c:spPr>
              <a:solidFill>
                <a:srgbClr val="92D050"/>
              </a:solidFill>
              <a:ln>
                <a:noFill/>
              </a:ln>
              <a:effectLst/>
            </c:spPr>
            <c:extLst>
              <c:ext xmlns:c16="http://schemas.microsoft.com/office/drawing/2014/chart" uri="{C3380CC4-5D6E-409C-BE32-E72D297353CC}">
                <c16:uniqueId val="{00000007-6115-4899-A7A4-016E0479DA0B}"/>
              </c:ext>
            </c:extLst>
          </c:dPt>
          <c:dPt>
            <c:idx val="5"/>
            <c:invertIfNegative val="0"/>
            <c:bubble3D val="0"/>
            <c:spPr>
              <a:solidFill>
                <a:srgbClr val="92D050"/>
              </a:solidFill>
              <a:ln>
                <a:noFill/>
              </a:ln>
              <a:effectLst/>
            </c:spPr>
            <c:extLst>
              <c:ext xmlns:c16="http://schemas.microsoft.com/office/drawing/2014/chart" uri="{C3380CC4-5D6E-409C-BE32-E72D297353CC}">
                <c16:uniqueId val="{00000009-6115-4899-A7A4-016E0479DA0B}"/>
              </c:ext>
            </c:extLst>
          </c:dPt>
          <c:dPt>
            <c:idx val="6"/>
            <c:invertIfNegative val="0"/>
            <c:bubble3D val="0"/>
            <c:spPr>
              <a:solidFill>
                <a:srgbClr val="92D050"/>
              </a:solidFill>
              <a:ln>
                <a:noFill/>
              </a:ln>
              <a:effectLst/>
            </c:spPr>
            <c:extLst>
              <c:ext xmlns:c16="http://schemas.microsoft.com/office/drawing/2014/chart" uri="{C3380CC4-5D6E-409C-BE32-E72D297353CC}">
                <c16:uniqueId val="{00000009-41DA-4899-9CF2-7DC3E955E6B0}"/>
              </c:ext>
            </c:extLst>
          </c:dPt>
          <c:dPt>
            <c:idx val="7"/>
            <c:invertIfNegative val="0"/>
            <c:bubble3D val="0"/>
            <c:spPr>
              <a:solidFill>
                <a:srgbClr val="92D050"/>
              </a:solidFill>
              <a:ln>
                <a:noFill/>
              </a:ln>
              <a:effectLst/>
            </c:spPr>
            <c:extLst>
              <c:ext xmlns:c16="http://schemas.microsoft.com/office/drawing/2014/chart" uri="{C3380CC4-5D6E-409C-BE32-E72D297353CC}">
                <c16:uniqueId val="{0000000F-6085-478C-B6FC-4576455346E1}"/>
              </c:ext>
            </c:extLst>
          </c:dPt>
          <c:dPt>
            <c:idx val="8"/>
            <c:invertIfNegative val="0"/>
            <c:bubble3D val="0"/>
            <c:spPr>
              <a:solidFill>
                <a:srgbClr val="92D050"/>
              </a:solidFill>
              <a:ln>
                <a:noFill/>
              </a:ln>
              <a:effectLst/>
            </c:spPr>
            <c:extLst>
              <c:ext xmlns:c16="http://schemas.microsoft.com/office/drawing/2014/chart" uri="{C3380CC4-5D6E-409C-BE32-E72D297353CC}">
                <c16:uniqueId val="{00000011-7A87-492C-A23E-797374763908}"/>
              </c:ext>
            </c:extLst>
          </c:dPt>
          <c:dPt>
            <c:idx val="9"/>
            <c:invertIfNegative val="0"/>
            <c:bubble3D val="0"/>
            <c:spPr>
              <a:solidFill>
                <a:srgbClr val="92D050"/>
              </a:solidFill>
              <a:ln>
                <a:noFill/>
              </a:ln>
              <a:effectLst/>
            </c:spPr>
            <c:extLst>
              <c:ext xmlns:c16="http://schemas.microsoft.com/office/drawing/2014/chart" uri="{C3380CC4-5D6E-409C-BE32-E72D297353CC}">
                <c16:uniqueId val="{00000013-FFD3-4FC5-A72B-0B2AB6490FE8}"/>
              </c:ext>
            </c:extLst>
          </c:dPt>
          <c:dPt>
            <c:idx val="10"/>
            <c:invertIfNegative val="0"/>
            <c:bubble3D val="0"/>
            <c:spPr>
              <a:solidFill>
                <a:srgbClr val="92D050"/>
              </a:solidFill>
              <a:ln>
                <a:noFill/>
              </a:ln>
              <a:effectLst/>
            </c:spPr>
            <c:extLst>
              <c:ext xmlns:c16="http://schemas.microsoft.com/office/drawing/2014/chart" uri="{C3380CC4-5D6E-409C-BE32-E72D297353CC}">
                <c16:uniqueId val="{00000013-7A87-492C-A23E-797374763908}"/>
              </c:ext>
            </c:extLst>
          </c:dPt>
          <c:dPt>
            <c:idx val="11"/>
            <c:invertIfNegative val="0"/>
            <c:bubble3D val="0"/>
            <c:spPr>
              <a:solidFill>
                <a:srgbClr val="92D050"/>
              </a:solidFill>
              <a:ln>
                <a:noFill/>
              </a:ln>
              <a:effectLst/>
            </c:spPr>
            <c:extLst>
              <c:ext xmlns:c16="http://schemas.microsoft.com/office/drawing/2014/chart" uri="{C3380CC4-5D6E-409C-BE32-E72D297353CC}">
                <c16:uniqueId val="{00000011-41DA-4899-9CF2-7DC3E955E6B0}"/>
              </c:ext>
            </c:extLst>
          </c:dPt>
          <c:dPt>
            <c:idx val="12"/>
            <c:invertIfNegative val="0"/>
            <c:bubble3D val="0"/>
            <c:spPr>
              <a:solidFill>
                <a:srgbClr val="92D050"/>
              </a:solidFill>
              <a:ln>
                <a:noFill/>
              </a:ln>
              <a:effectLst/>
            </c:spPr>
            <c:extLst>
              <c:ext xmlns:c16="http://schemas.microsoft.com/office/drawing/2014/chart" uri="{C3380CC4-5D6E-409C-BE32-E72D297353CC}">
                <c16:uniqueId val="{00000013-41DA-4899-9CF2-7DC3E955E6B0}"/>
              </c:ext>
            </c:extLst>
          </c:dPt>
          <c:dPt>
            <c:idx val="13"/>
            <c:invertIfNegative val="0"/>
            <c:bubble3D val="0"/>
            <c:spPr>
              <a:solidFill>
                <a:srgbClr val="92D050"/>
              </a:solidFill>
              <a:ln>
                <a:noFill/>
              </a:ln>
              <a:effectLst/>
            </c:spPr>
            <c:extLst>
              <c:ext xmlns:c16="http://schemas.microsoft.com/office/drawing/2014/chart" uri="{C3380CC4-5D6E-409C-BE32-E72D297353CC}">
                <c16:uniqueId val="{00000017-6085-478C-B6FC-4576455346E1}"/>
              </c:ext>
            </c:extLst>
          </c:dPt>
          <c:dPt>
            <c:idx val="14"/>
            <c:invertIfNegative val="0"/>
            <c:bubble3D val="0"/>
            <c:spPr>
              <a:solidFill>
                <a:srgbClr val="92D050"/>
              </a:solidFill>
              <a:ln>
                <a:noFill/>
              </a:ln>
              <a:effectLst/>
            </c:spPr>
            <c:extLst>
              <c:ext xmlns:c16="http://schemas.microsoft.com/office/drawing/2014/chart" uri="{C3380CC4-5D6E-409C-BE32-E72D297353CC}">
                <c16:uniqueId val="{00000015-41DA-4899-9CF2-7DC3E955E6B0}"/>
              </c:ext>
            </c:extLst>
          </c:dPt>
          <c:dPt>
            <c:idx val="15"/>
            <c:invertIfNegative val="0"/>
            <c:bubble3D val="0"/>
            <c:spPr>
              <a:solidFill>
                <a:srgbClr val="92D050"/>
              </a:solidFill>
              <a:ln>
                <a:noFill/>
              </a:ln>
              <a:effectLst/>
            </c:spPr>
            <c:extLst>
              <c:ext xmlns:c16="http://schemas.microsoft.com/office/drawing/2014/chart" uri="{C3380CC4-5D6E-409C-BE32-E72D297353CC}">
                <c16:uniqueId val="{0000001F-7FBE-4D6B-A362-014E09B8EA06}"/>
              </c:ext>
            </c:extLst>
          </c:dPt>
          <c:dPt>
            <c:idx val="16"/>
            <c:invertIfNegative val="0"/>
            <c:bubble3D val="0"/>
            <c:spPr>
              <a:solidFill>
                <a:srgbClr val="92D050"/>
              </a:solidFill>
              <a:ln>
                <a:noFill/>
              </a:ln>
              <a:effectLst/>
            </c:spPr>
            <c:extLst>
              <c:ext xmlns:c16="http://schemas.microsoft.com/office/drawing/2014/chart" uri="{C3380CC4-5D6E-409C-BE32-E72D297353CC}">
                <c16:uniqueId val="{0000001F-3F8A-464B-B78C-202A54A8B699}"/>
              </c:ext>
            </c:extLst>
          </c:dPt>
          <c:dPt>
            <c:idx val="17"/>
            <c:invertIfNegative val="0"/>
            <c:bubble3D val="0"/>
            <c:spPr>
              <a:solidFill>
                <a:srgbClr val="92D050"/>
              </a:solidFill>
              <a:ln>
                <a:noFill/>
              </a:ln>
              <a:effectLst/>
            </c:spPr>
            <c:extLst>
              <c:ext xmlns:c16="http://schemas.microsoft.com/office/drawing/2014/chart" uri="{C3380CC4-5D6E-409C-BE32-E72D297353CC}">
                <c16:uniqueId val="{00000019-6115-4899-A7A4-016E0479DA0B}"/>
              </c:ext>
            </c:extLst>
          </c:dPt>
          <c:dPt>
            <c:idx val="18"/>
            <c:invertIfNegative val="0"/>
            <c:bubble3D val="0"/>
            <c:spPr>
              <a:solidFill>
                <a:srgbClr val="92D050"/>
              </a:solidFill>
              <a:ln>
                <a:noFill/>
              </a:ln>
              <a:effectLst/>
            </c:spPr>
            <c:extLst>
              <c:ext xmlns:c16="http://schemas.microsoft.com/office/drawing/2014/chart" uri="{C3380CC4-5D6E-409C-BE32-E72D297353CC}">
                <c16:uniqueId val="{0000001F-994F-435C-9904-0E71DA739DDE}"/>
              </c:ext>
            </c:extLst>
          </c:dPt>
          <c:dPt>
            <c:idx val="19"/>
            <c:invertIfNegative val="0"/>
            <c:bubble3D val="0"/>
            <c:spPr>
              <a:solidFill>
                <a:srgbClr val="FF0000"/>
              </a:solidFill>
              <a:ln>
                <a:noFill/>
              </a:ln>
              <a:effectLst/>
            </c:spPr>
            <c:extLst>
              <c:ext xmlns:c16="http://schemas.microsoft.com/office/drawing/2014/chart" uri="{C3380CC4-5D6E-409C-BE32-E72D297353CC}">
                <c16:uniqueId val="{0000001B-6115-4899-A7A4-016E0479DA0B}"/>
              </c:ext>
            </c:extLst>
          </c:dPt>
          <c:dPt>
            <c:idx val="20"/>
            <c:invertIfNegative val="0"/>
            <c:bubble3D val="0"/>
            <c:spPr>
              <a:solidFill>
                <a:srgbClr val="FF0000"/>
              </a:solidFill>
              <a:ln>
                <a:noFill/>
              </a:ln>
              <a:effectLst/>
            </c:spPr>
            <c:extLst>
              <c:ext xmlns:c16="http://schemas.microsoft.com/office/drawing/2014/chart" uri="{C3380CC4-5D6E-409C-BE32-E72D297353CC}">
                <c16:uniqueId val="{0000001D-6115-4899-A7A4-016E0479DA0B}"/>
              </c:ext>
            </c:extLst>
          </c:dPt>
          <c:dPt>
            <c:idx val="21"/>
            <c:invertIfNegative val="0"/>
            <c:bubble3D val="0"/>
            <c:spPr>
              <a:solidFill>
                <a:srgbClr val="FF0000"/>
              </a:solidFill>
              <a:ln>
                <a:noFill/>
              </a:ln>
              <a:effectLst/>
            </c:spPr>
            <c:extLst>
              <c:ext xmlns:c16="http://schemas.microsoft.com/office/drawing/2014/chart" uri="{C3380CC4-5D6E-409C-BE32-E72D297353CC}">
                <c16:uniqueId val="{0000001B-41DA-4899-9CF2-7DC3E955E6B0}"/>
              </c:ext>
            </c:extLst>
          </c:dPt>
          <c:dPt>
            <c:idx val="22"/>
            <c:invertIfNegative val="0"/>
            <c:bubble3D val="0"/>
            <c:spPr>
              <a:solidFill>
                <a:srgbClr val="FF0000"/>
              </a:solidFill>
              <a:ln>
                <a:noFill/>
              </a:ln>
              <a:effectLst/>
            </c:spPr>
            <c:extLst>
              <c:ext xmlns:c16="http://schemas.microsoft.com/office/drawing/2014/chart" uri="{C3380CC4-5D6E-409C-BE32-E72D297353CC}">
                <c16:uniqueId val="{0000001D-41DA-4899-9CF2-7DC3E955E6B0}"/>
              </c:ext>
            </c:extLst>
          </c:dPt>
          <c:dPt>
            <c:idx val="23"/>
            <c:invertIfNegative val="0"/>
            <c:bubble3D val="0"/>
            <c:spPr>
              <a:solidFill>
                <a:srgbClr val="FF0000"/>
              </a:solidFill>
              <a:ln>
                <a:noFill/>
              </a:ln>
              <a:effectLst/>
            </c:spPr>
            <c:extLst>
              <c:ext xmlns:c16="http://schemas.microsoft.com/office/drawing/2014/chart" uri="{C3380CC4-5D6E-409C-BE32-E72D297353CC}">
                <c16:uniqueId val="{0000002D-7A87-492C-A23E-797374763908}"/>
              </c:ext>
            </c:extLst>
          </c:dPt>
          <c:dPt>
            <c:idx val="24"/>
            <c:invertIfNegative val="0"/>
            <c:bubble3D val="0"/>
            <c:spPr>
              <a:solidFill>
                <a:srgbClr val="FF0000"/>
              </a:solidFill>
              <a:ln>
                <a:noFill/>
              </a:ln>
              <a:effectLst/>
            </c:spPr>
          </c:dPt>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'Win Rates (Elo Adjusted)'!$A$30:$A$54</c:f>
              <c:numCache>
                <c:formatCode>0%</c:formatCode>
                <c:ptCount val="25"/>
                <c:pt idx="0">
                  <c:v>0.56138996748831504</c:v>
                </c:pt>
                <c:pt idx="1">
                  <c:v>0.55901837961967571</c:v>
                </c:pt>
                <c:pt idx="2">
                  <c:v>0.54568936681420321</c:v>
                </c:pt>
                <c:pt idx="3">
                  <c:v>0.54074293628157188</c:v>
                </c:pt>
                <c:pt idx="4">
                  <c:v>0.52950556453630659</c:v>
                </c:pt>
                <c:pt idx="5">
                  <c:v>0.52869964295463823</c:v>
                </c:pt>
                <c:pt idx="6">
                  <c:v>0.52669418396035717</c:v>
                </c:pt>
                <c:pt idx="7">
                  <c:v>0.51839756392815384</c:v>
                </c:pt>
                <c:pt idx="8">
                  <c:v>0.50803239017157165</c:v>
                </c:pt>
                <c:pt idx="9">
                  <c:v>0.50689576703668349</c:v>
                </c:pt>
                <c:pt idx="10">
                  <c:v>0.50242298757157178</c:v>
                </c:pt>
                <c:pt idx="11">
                  <c:v>0.50095411679939206</c:v>
                </c:pt>
                <c:pt idx="12">
                  <c:v>0.50061021664308414</c:v>
                </c:pt>
                <c:pt idx="13">
                  <c:v>0.49859052051760661</c:v>
                </c:pt>
                <c:pt idx="14">
                  <c:v>0.49229971432616382</c:v>
                </c:pt>
                <c:pt idx="15">
                  <c:v>0.47960262032991308</c:v>
                </c:pt>
                <c:pt idx="16">
                  <c:v>0.47934985539664932</c:v>
                </c:pt>
                <c:pt idx="17">
                  <c:v>0.45764389893402257</c:v>
                </c:pt>
                <c:pt idx="18">
                  <c:v>0.45595617498767993</c:v>
                </c:pt>
                <c:pt idx="19">
                  <c:v>0.44202305675754616</c:v>
                </c:pt>
                <c:pt idx="20">
                  <c:v>0.4378454758328193</c:v>
                </c:pt>
                <c:pt idx="21">
                  <c:v>0.43496919279721596</c:v>
                </c:pt>
                <c:pt idx="22">
                  <c:v>0.42113172666318627</c:v>
                </c:pt>
                <c:pt idx="23">
                  <c:v>0.40680094559833385</c:v>
                </c:pt>
                <c:pt idx="24">
                  <c:v>0.38549777173952721</c:v>
                </c:pt>
              </c:numCache>
            </c:numRef>
          </c:val>
          <c:extLst>
            <c:ext xmlns:c16="http://schemas.microsoft.com/office/drawing/2014/chart" uri="{C3380CC4-5D6E-409C-BE32-E72D297353CC}">
              <c16:uniqueId val="{00000026-41DA-4899-9CF2-7DC3E955E6B0}"/>
            </c:ext>
          </c:extLst>
        </c:ser>
        <c:dLbls>
          <c:dLblPos val="outEnd"/>
          <c:showLegendKey val="0"/>
          <c:showVal val="1"/>
          <c:showCatName val="0"/>
          <c:showSerName val="0"/>
          <c:showPercent val="0"/>
          <c:showBubbleSize val="0"/>
        </c:dLbls>
        <c:gapWidth val="21"/>
        <c:axId val="1086215439"/>
        <c:axId val="1086213519"/>
        <c:extLst>
          <c:ext xmlns:c15="http://schemas.microsoft.com/office/drawing/2012/chart" uri="{02D57815-91ED-43cb-92C2-25804820EDAC}">
            <c15:filteredBarSeries>
              <c15:ser>
                <c:idx val="1"/>
                <c:order val="1"/>
                <c:tx>
                  <c:strRef>
                    <c:extLst>
                      <c:ext uri="{02D57815-91ED-43cb-92C2-25804820EDAC}">
                        <c15:formulaRef>
                          <c15:sqref>'Win Rates (Elo Adjusted)'!$B$29</c15:sqref>
                        </c15:formulaRef>
                      </c:ext>
                    </c:extLst>
                    <c:strCache>
                      <c:ptCount val="1"/>
                      <c:pt idx="0">
                        <c:v>Faction</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val>
                  <c:numRef>
                    <c:extLst>
                      <c:ext uri="{02D57815-91ED-43cb-92C2-25804820EDAC}">
                        <c15:formulaRef>
                          <c15:sqref>'Win Rates (Elo Adjusted)'!$B$30:$B$54</c15:sqref>
                        </c15:formulaRef>
                      </c:ext>
                    </c:extLst>
                    <c:numCache>
                      <c:formatCode>General</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extLst>
                  <c:ext xmlns:c16="http://schemas.microsoft.com/office/drawing/2014/chart" uri="{C3380CC4-5D6E-409C-BE32-E72D297353CC}">
                    <c16:uniqueId val="{00000027-41DA-4899-9CF2-7DC3E955E6B0}"/>
                  </c:ext>
                </c:extLst>
              </c15:ser>
            </c15:filteredBarSeries>
          </c:ext>
        </c:extLst>
      </c:barChart>
      <c:catAx>
        <c:axId val="1086215439"/>
        <c:scaling>
          <c:orientation val="maxMin"/>
        </c:scaling>
        <c:delete val="1"/>
        <c:axPos val="l"/>
        <c:numFmt formatCode="General" sourceLinked="1"/>
        <c:majorTickMark val="out"/>
        <c:minorTickMark val="none"/>
        <c:tickLblPos val="nextTo"/>
        <c:crossAx val="1086213519"/>
        <c:crosses val="autoZero"/>
        <c:auto val="1"/>
        <c:lblAlgn val="ctr"/>
        <c:lblOffset val="100"/>
        <c:noMultiLvlLbl val="0"/>
      </c:catAx>
      <c:valAx>
        <c:axId val="1086213519"/>
        <c:scaling>
          <c:orientation val="minMax"/>
        </c:scaling>
        <c:delete val="1"/>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086215439"/>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Popularity</a:t>
            </a:r>
            <a:r>
              <a:rPr lang="en-GB" baseline="0"/>
              <a:t> (Player Ratings)</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barChart>
        <c:barDir val="bar"/>
        <c:grouping val="stacked"/>
        <c:varyColors val="0"/>
        <c:ser>
          <c:idx val="0"/>
          <c:order val="0"/>
          <c:tx>
            <c:strRef>
              <c:f>'Popularity (Rated)'!$J$2</c:f>
              <c:strCache>
                <c:ptCount val="1"/>
                <c:pt idx="0">
                  <c:v>700+</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'Popularity (Rated)'!$I$3:$I$27</c:f>
              <c:strCache>
                <c:ptCount val="25"/>
                <c:pt idx="0">
                  <c:v>Idoneth Deepkin (3e)</c:v>
                </c:pt>
                <c:pt idx="1">
                  <c:v>Idoneth Deepkin (4e)</c:v>
                </c:pt>
                <c:pt idx="2">
                  <c:v>Hedonites of Slaanesh</c:v>
                </c:pt>
                <c:pt idx="3">
                  <c:v>Disciples of Tzeentch</c:v>
                </c:pt>
                <c:pt idx="4">
                  <c:v>Kharadron Overlords</c:v>
                </c:pt>
                <c:pt idx="5">
                  <c:v>Ossiarch Bonereapers</c:v>
                </c:pt>
                <c:pt idx="6">
                  <c:v>Blades of Khorne</c:v>
                </c:pt>
                <c:pt idx="7">
                  <c:v>Fyreslayers</c:v>
                </c:pt>
                <c:pt idx="8">
                  <c:v>Flesh-eater Courts</c:v>
                </c:pt>
                <c:pt idx="9">
                  <c:v>Ogor Mawtribes</c:v>
                </c:pt>
                <c:pt idx="10">
                  <c:v>Daughters of Khaine</c:v>
                </c:pt>
                <c:pt idx="11">
                  <c:v>Kruleboyz</c:v>
                </c:pt>
                <c:pt idx="12">
                  <c:v>Sons of Behemat</c:v>
                </c:pt>
                <c:pt idx="13">
                  <c:v>Ironjawz</c:v>
                </c:pt>
                <c:pt idx="14">
                  <c:v>Cities of Sigmar</c:v>
                </c:pt>
                <c:pt idx="15">
                  <c:v>Lumineth Realm-lords</c:v>
                </c:pt>
                <c:pt idx="16">
                  <c:v>Gloomspite Gitz</c:v>
                </c:pt>
                <c:pt idx="17">
                  <c:v>Sylvaneth</c:v>
                </c:pt>
                <c:pt idx="18">
                  <c:v>Seraphon</c:v>
                </c:pt>
                <c:pt idx="19">
                  <c:v>Nighthaunt</c:v>
                </c:pt>
                <c:pt idx="20">
                  <c:v>Maggotkin of Nurgle</c:v>
                </c:pt>
                <c:pt idx="21">
                  <c:v>Skaven</c:v>
                </c:pt>
                <c:pt idx="22">
                  <c:v>Slaves to Darkness</c:v>
                </c:pt>
                <c:pt idx="23">
                  <c:v>Soulblight Gravelords</c:v>
                </c:pt>
                <c:pt idx="24">
                  <c:v>Stormcast Eternals</c:v>
                </c:pt>
              </c:strCache>
            </c:strRef>
          </c:cat>
          <c:val>
            <c:numRef>
              <c:f>'Popularity (Rated)'!$J$3:$J$27</c:f>
              <c:numCache>
                <c:formatCode>General</c:formatCode>
                <c:ptCount val="25"/>
                <c:pt idx="0">
                  <c:v>0</c:v>
                </c:pt>
                <c:pt idx="1">
                  <c:v>1</c:v>
                </c:pt>
                <c:pt idx="2">
                  <c:v>1</c:v>
                </c:pt>
                <c:pt idx="3">
                  <c:v>1</c:v>
                </c:pt>
                <c:pt idx="4">
                  <c:v>0</c:v>
                </c:pt>
                <c:pt idx="5">
                  <c:v>0</c:v>
                </c:pt>
                <c:pt idx="6">
                  <c:v>1</c:v>
                </c:pt>
                <c:pt idx="7">
                  <c:v>2</c:v>
                </c:pt>
                <c:pt idx="8">
                  <c:v>0</c:v>
                </c:pt>
                <c:pt idx="9">
                  <c:v>2</c:v>
                </c:pt>
                <c:pt idx="10">
                  <c:v>3</c:v>
                </c:pt>
                <c:pt idx="11">
                  <c:v>1</c:v>
                </c:pt>
                <c:pt idx="12">
                  <c:v>0</c:v>
                </c:pt>
                <c:pt idx="13">
                  <c:v>1</c:v>
                </c:pt>
                <c:pt idx="14">
                  <c:v>4</c:v>
                </c:pt>
                <c:pt idx="15">
                  <c:v>0</c:v>
                </c:pt>
                <c:pt idx="16">
                  <c:v>1</c:v>
                </c:pt>
                <c:pt idx="17">
                  <c:v>0</c:v>
                </c:pt>
                <c:pt idx="18">
                  <c:v>0</c:v>
                </c:pt>
                <c:pt idx="19">
                  <c:v>2</c:v>
                </c:pt>
                <c:pt idx="20">
                  <c:v>0</c:v>
                </c:pt>
                <c:pt idx="21">
                  <c:v>1</c:v>
                </c:pt>
                <c:pt idx="22">
                  <c:v>1</c:v>
                </c:pt>
                <c:pt idx="23">
                  <c:v>1</c:v>
                </c:pt>
                <c:pt idx="24">
                  <c:v>1</c:v>
                </c:pt>
              </c:numCache>
            </c:numRef>
          </c:val>
          <c:extLst>
            <c:ext xmlns:c16="http://schemas.microsoft.com/office/drawing/2014/chart" uri="{C3380CC4-5D6E-409C-BE32-E72D297353CC}">
              <c16:uniqueId val="{00000000-7595-49FE-A982-0DE9CB028638}"/>
            </c:ext>
          </c:extLst>
        </c:ser>
        <c:ser>
          <c:idx val="1"/>
          <c:order val="1"/>
          <c:tx>
            <c:strRef>
              <c:f>'Popularity (Rated)'!$K$2</c:f>
              <c:strCache>
                <c:ptCount val="1"/>
                <c:pt idx="0">
                  <c:v>600-699</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'Popularity (Rated)'!$I$3:$I$27</c:f>
              <c:strCache>
                <c:ptCount val="25"/>
                <c:pt idx="0">
                  <c:v>Idoneth Deepkin (3e)</c:v>
                </c:pt>
                <c:pt idx="1">
                  <c:v>Idoneth Deepkin (4e)</c:v>
                </c:pt>
                <c:pt idx="2">
                  <c:v>Hedonites of Slaanesh</c:v>
                </c:pt>
                <c:pt idx="3">
                  <c:v>Disciples of Tzeentch</c:v>
                </c:pt>
                <c:pt idx="4">
                  <c:v>Kharadron Overlords</c:v>
                </c:pt>
                <c:pt idx="5">
                  <c:v>Ossiarch Bonereapers</c:v>
                </c:pt>
                <c:pt idx="6">
                  <c:v>Blades of Khorne</c:v>
                </c:pt>
                <c:pt idx="7">
                  <c:v>Fyreslayers</c:v>
                </c:pt>
                <c:pt idx="8">
                  <c:v>Flesh-eater Courts</c:v>
                </c:pt>
                <c:pt idx="9">
                  <c:v>Ogor Mawtribes</c:v>
                </c:pt>
                <c:pt idx="10">
                  <c:v>Daughters of Khaine</c:v>
                </c:pt>
                <c:pt idx="11">
                  <c:v>Kruleboyz</c:v>
                </c:pt>
                <c:pt idx="12">
                  <c:v>Sons of Behemat</c:v>
                </c:pt>
                <c:pt idx="13">
                  <c:v>Ironjawz</c:v>
                </c:pt>
                <c:pt idx="14">
                  <c:v>Cities of Sigmar</c:v>
                </c:pt>
                <c:pt idx="15">
                  <c:v>Lumineth Realm-lords</c:v>
                </c:pt>
                <c:pt idx="16">
                  <c:v>Gloomspite Gitz</c:v>
                </c:pt>
                <c:pt idx="17">
                  <c:v>Sylvaneth</c:v>
                </c:pt>
                <c:pt idx="18">
                  <c:v>Seraphon</c:v>
                </c:pt>
                <c:pt idx="19">
                  <c:v>Nighthaunt</c:v>
                </c:pt>
                <c:pt idx="20">
                  <c:v>Maggotkin of Nurgle</c:v>
                </c:pt>
                <c:pt idx="21">
                  <c:v>Skaven</c:v>
                </c:pt>
                <c:pt idx="22">
                  <c:v>Slaves to Darkness</c:v>
                </c:pt>
                <c:pt idx="23">
                  <c:v>Soulblight Gravelords</c:v>
                </c:pt>
                <c:pt idx="24">
                  <c:v>Stormcast Eternals</c:v>
                </c:pt>
              </c:strCache>
            </c:strRef>
          </c:cat>
          <c:val>
            <c:numRef>
              <c:f>'Popularity (Rated)'!$K$3:$K$27</c:f>
              <c:numCache>
                <c:formatCode>General</c:formatCode>
                <c:ptCount val="25"/>
                <c:pt idx="0">
                  <c:v>0</c:v>
                </c:pt>
                <c:pt idx="1">
                  <c:v>0</c:v>
                </c:pt>
                <c:pt idx="2">
                  <c:v>1</c:v>
                </c:pt>
                <c:pt idx="3">
                  <c:v>3</c:v>
                </c:pt>
                <c:pt idx="4">
                  <c:v>2</c:v>
                </c:pt>
                <c:pt idx="5">
                  <c:v>2</c:v>
                </c:pt>
                <c:pt idx="6">
                  <c:v>2</c:v>
                </c:pt>
                <c:pt idx="7">
                  <c:v>1</c:v>
                </c:pt>
                <c:pt idx="8">
                  <c:v>0</c:v>
                </c:pt>
                <c:pt idx="9">
                  <c:v>3</c:v>
                </c:pt>
                <c:pt idx="10">
                  <c:v>4</c:v>
                </c:pt>
                <c:pt idx="11">
                  <c:v>3</c:v>
                </c:pt>
                <c:pt idx="12">
                  <c:v>2</c:v>
                </c:pt>
                <c:pt idx="13">
                  <c:v>0</c:v>
                </c:pt>
                <c:pt idx="14">
                  <c:v>8</c:v>
                </c:pt>
                <c:pt idx="15">
                  <c:v>6</c:v>
                </c:pt>
                <c:pt idx="16">
                  <c:v>1</c:v>
                </c:pt>
                <c:pt idx="17">
                  <c:v>3</c:v>
                </c:pt>
                <c:pt idx="18">
                  <c:v>3</c:v>
                </c:pt>
                <c:pt idx="19">
                  <c:v>3</c:v>
                </c:pt>
                <c:pt idx="20">
                  <c:v>3</c:v>
                </c:pt>
                <c:pt idx="21">
                  <c:v>2</c:v>
                </c:pt>
                <c:pt idx="22">
                  <c:v>3</c:v>
                </c:pt>
                <c:pt idx="23">
                  <c:v>1</c:v>
                </c:pt>
                <c:pt idx="24">
                  <c:v>3</c:v>
                </c:pt>
              </c:numCache>
            </c:numRef>
          </c:val>
          <c:extLst>
            <c:ext xmlns:c16="http://schemas.microsoft.com/office/drawing/2014/chart" uri="{C3380CC4-5D6E-409C-BE32-E72D297353CC}">
              <c16:uniqueId val="{00000001-7595-49FE-A982-0DE9CB028638}"/>
            </c:ext>
          </c:extLst>
        </c:ser>
        <c:ser>
          <c:idx val="2"/>
          <c:order val="2"/>
          <c:tx>
            <c:strRef>
              <c:f>'Popularity (Rated)'!$L$2</c:f>
              <c:strCache>
                <c:ptCount val="1"/>
                <c:pt idx="0">
                  <c:v>500-599</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'Popularity (Rated)'!$I$3:$I$27</c:f>
              <c:strCache>
                <c:ptCount val="25"/>
                <c:pt idx="0">
                  <c:v>Idoneth Deepkin (3e)</c:v>
                </c:pt>
                <c:pt idx="1">
                  <c:v>Idoneth Deepkin (4e)</c:v>
                </c:pt>
                <c:pt idx="2">
                  <c:v>Hedonites of Slaanesh</c:v>
                </c:pt>
                <c:pt idx="3">
                  <c:v>Disciples of Tzeentch</c:v>
                </c:pt>
                <c:pt idx="4">
                  <c:v>Kharadron Overlords</c:v>
                </c:pt>
                <c:pt idx="5">
                  <c:v>Ossiarch Bonereapers</c:v>
                </c:pt>
                <c:pt idx="6">
                  <c:v>Blades of Khorne</c:v>
                </c:pt>
                <c:pt idx="7">
                  <c:v>Fyreslayers</c:v>
                </c:pt>
                <c:pt idx="8">
                  <c:v>Flesh-eater Courts</c:v>
                </c:pt>
                <c:pt idx="9">
                  <c:v>Ogor Mawtribes</c:v>
                </c:pt>
                <c:pt idx="10">
                  <c:v>Daughters of Khaine</c:v>
                </c:pt>
                <c:pt idx="11">
                  <c:v>Kruleboyz</c:v>
                </c:pt>
                <c:pt idx="12">
                  <c:v>Sons of Behemat</c:v>
                </c:pt>
                <c:pt idx="13">
                  <c:v>Ironjawz</c:v>
                </c:pt>
                <c:pt idx="14">
                  <c:v>Cities of Sigmar</c:v>
                </c:pt>
                <c:pt idx="15">
                  <c:v>Lumineth Realm-lords</c:v>
                </c:pt>
                <c:pt idx="16">
                  <c:v>Gloomspite Gitz</c:v>
                </c:pt>
                <c:pt idx="17">
                  <c:v>Sylvaneth</c:v>
                </c:pt>
                <c:pt idx="18">
                  <c:v>Seraphon</c:v>
                </c:pt>
                <c:pt idx="19">
                  <c:v>Nighthaunt</c:v>
                </c:pt>
                <c:pt idx="20">
                  <c:v>Maggotkin of Nurgle</c:v>
                </c:pt>
                <c:pt idx="21">
                  <c:v>Skaven</c:v>
                </c:pt>
                <c:pt idx="22">
                  <c:v>Slaves to Darkness</c:v>
                </c:pt>
                <c:pt idx="23">
                  <c:v>Soulblight Gravelords</c:v>
                </c:pt>
                <c:pt idx="24">
                  <c:v>Stormcast Eternals</c:v>
                </c:pt>
              </c:strCache>
            </c:strRef>
          </c:cat>
          <c:val>
            <c:numRef>
              <c:f>'Popularity (Rated)'!$L$3:$L$27</c:f>
              <c:numCache>
                <c:formatCode>General</c:formatCode>
                <c:ptCount val="25"/>
                <c:pt idx="0">
                  <c:v>2</c:v>
                </c:pt>
                <c:pt idx="1">
                  <c:v>7</c:v>
                </c:pt>
                <c:pt idx="2">
                  <c:v>2</c:v>
                </c:pt>
                <c:pt idx="3">
                  <c:v>5</c:v>
                </c:pt>
                <c:pt idx="4">
                  <c:v>3</c:v>
                </c:pt>
                <c:pt idx="5">
                  <c:v>3</c:v>
                </c:pt>
                <c:pt idx="6">
                  <c:v>3</c:v>
                </c:pt>
                <c:pt idx="7">
                  <c:v>2</c:v>
                </c:pt>
                <c:pt idx="8">
                  <c:v>6</c:v>
                </c:pt>
                <c:pt idx="9">
                  <c:v>3</c:v>
                </c:pt>
                <c:pt idx="10">
                  <c:v>4</c:v>
                </c:pt>
                <c:pt idx="11">
                  <c:v>5</c:v>
                </c:pt>
                <c:pt idx="12">
                  <c:v>5</c:v>
                </c:pt>
                <c:pt idx="13">
                  <c:v>7</c:v>
                </c:pt>
                <c:pt idx="14">
                  <c:v>9</c:v>
                </c:pt>
                <c:pt idx="15">
                  <c:v>4</c:v>
                </c:pt>
                <c:pt idx="16">
                  <c:v>8</c:v>
                </c:pt>
                <c:pt idx="17">
                  <c:v>6</c:v>
                </c:pt>
                <c:pt idx="18">
                  <c:v>10</c:v>
                </c:pt>
                <c:pt idx="19">
                  <c:v>13</c:v>
                </c:pt>
                <c:pt idx="20">
                  <c:v>3</c:v>
                </c:pt>
                <c:pt idx="21">
                  <c:v>13</c:v>
                </c:pt>
                <c:pt idx="22">
                  <c:v>6</c:v>
                </c:pt>
                <c:pt idx="23">
                  <c:v>13</c:v>
                </c:pt>
                <c:pt idx="24">
                  <c:v>8</c:v>
                </c:pt>
              </c:numCache>
            </c:numRef>
          </c:val>
          <c:extLst>
            <c:ext xmlns:c16="http://schemas.microsoft.com/office/drawing/2014/chart" uri="{C3380CC4-5D6E-409C-BE32-E72D297353CC}">
              <c16:uniqueId val="{00000002-7595-49FE-A982-0DE9CB028638}"/>
            </c:ext>
          </c:extLst>
        </c:ser>
        <c:ser>
          <c:idx val="3"/>
          <c:order val="3"/>
          <c:tx>
            <c:strRef>
              <c:f>'Popularity (Rated)'!$M$2</c:f>
              <c:strCache>
                <c:ptCount val="1"/>
                <c:pt idx="0">
                  <c:v>400-499</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'Popularity (Rated)'!$I$3:$I$27</c:f>
              <c:strCache>
                <c:ptCount val="25"/>
                <c:pt idx="0">
                  <c:v>Idoneth Deepkin (3e)</c:v>
                </c:pt>
                <c:pt idx="1">
                  <c:v>Idoneth Deepkin (4e)</c:v>
                </c:pt>
                <c:pt idx="2">
                  <c:v>Hedonites of Slaanesh</c:v>
                </c:pt>
                <c:pt idx="3">
                  <c:v>Disciples of Tzeentch</c:v>
                </c:pt>
                <c:pt idx="4">
                  <c:v>Kharadron Overlords</c:v>
                </c:pt>
                <c:pt idx="5">
                  <c:v>Ossiarch Bonereapers</c:v>
                </c:pt>
                <c:pt idx="6">
                  <c:v>Blades of Khorne</c:v>
                </c:pt>
                <c:pt idx="7">
                  <c:v>Fyreslayers</c:v>
                </c:pt>
                <c:pt idx="8">
                  <c:v>Flesh-eater Courts</c:v>
                </c:pt>
                <c:pt idx="9">
                  <c:v>Ogor Mawtribes</c:v>
                </c:pt>
                <c:pt idx="10">
                  <c:v>Daughters of Khaine</c:v>
                </c:pt>
                <c:pt idx="11">
                  <c:v>Kruleboyz</c:v>
                </c:pt>
                <c:pt idx="12">
                  <c:v>Sons of Behemat</c:v>
                </c:pt>
                <c:pt idx="13">
                  <c:v>Ironjawz</c:v>
                </c:pt>
                <c:pt idx="14">
                  <c:v>Cities of Sigmar</c:v>
                </c:pt>
                <c:pt idx="15">
                  <c:v>Lumineth Realm-lords</c:v>
                </c:pt>
                <c:pt idx="16">
                  <c:v>Gloomspite Gitz</c:v>
                </c:pt>
                <c:pt idx="17">
                  <c:v>Sylvaneth</c:v>
                </c:pt>
                <c:pt idx="18">
                  <c:v>Seraphon</c:v>
                </c:pt>
                <c:pt idx="19">
                  <c:v>Nighthaunt</c:v>
                </c:pt>
                <c:pt idx="20">
                  <c:v>Maggotkin of Nurgle</c:v>
                </c:pt>
                <c:pt idx="21">
                  <c:v>Skaven</c:v>
                </c:pt>
                <c:pt idx="22">
                  <c:v>Slaves to Darkness</c:v>
                </c:pt>
                <c:pt idx="23">
                  <c:v>Soulblight Gravelords</c:v>
                </c:pt>
                <c:pt idx="24">
                  <c:v>Stormcast Eternals</c:v>
                </c:pt>
              </c:strCache>
            </c:strRef>
          </c:cat>
          <c:val>
            <c:numRef>
              <c:f>'Popularity (Rated)'!$M$3:$M$27</c:f>
              <c:numCache>
                <c:formatCode>General</c:formatCode>
                <c:ptCount val="25"/>
                <c:pt idx="0">
                  <c:v>1</c:v>
                </c:pt>
                <c:pt idx="1">
                  <c:v>10</c:v>
                </c:pt>
                <c:pt idx="2">
                  <c:v>8</c:v>
                </c:pt>
                <c:pt idx="3">
                  <c:v>10</c:v>
                </c:pt>
                <c:pt idx="4">
                  <c:v>14</c:v>
                </c:pt>
                <c:pt idx="5">
                  <c:v>10</c:v>
                </c:pt>
                <c:pt idx="6">
                  <c:v>13</c:v>
                </c:pt>
                <c:pt idx="7">
                  <c:v>18</c:v>
                </c:pt>
                <c:pt idx="8">
                  <c:v>16</c:v>
                </c:pt>
                <c:pt idx="9">
                  <c:v>16</c:v>
                </c:pt>
                <c:pt idx="10">
                  <c:v>20</c:v>
                </c:pt>
                <c:pt idx="11">
                  <c:v>23</c:v>
                </c:pt>
                <c:pt idx="12">
                  <c:v>20</c:v>
                </c:pt>
                <c:pt idx="13">
                  <c:v>21</c:v>
                </c:pt>
                <c:pt idx="14">
                  <c:v>15</c:v>
                </c:pt>
                <c:pt idx="15">
                  <c:v>31</c:v>
                </c:pt>
                <c:pt idx="16">
                  <c:v>15</c:v>
                </c:pt>
                <c:pt idx="17">
                  <c:v>24</c:v>
                </c:pt>
                <c:pt idx="18">
                  <c:v>26</c:v>
                </c:pt>
                <c:pt idx="19">
                  <c:v>29</c:v>
                </c:pt>
                <c:pt idx="20">
                  <c:v>34</c:v>
                </c:pt>
                <c:pt idx="21">
                  <c:v>34</c:v>
                </c:pt>
                <c:pt idx="22">
                  <c:v>33</c:v>
                </c:pt>
                <c:pt idx="23">
                  <c:v>34</c:v>
                </c:pt>
                <c:pt idx="24">
                  <c:v>42</c:v>
                </c:pt>
              </c:numCache>
            </c:numRef>
          </c:val>
          <c:extLst>
            <c:ext xmlns:c16="http://schemas.microsoft.com/office/drawing/2014/chart" uri="{C3380CC4-5D6E-409C-BE32-E72D297353CC}">
              <c16:uniqueId val="{00000003-7595-49FE-A982-0DE9CB028638}"/>
            </c:ext>
          </c:extLst>
        </c:ser>
        <c:ser>
          <c:idx val="4"/>
          <c:order val="4"/>
          <c:tx>
            <c:strRef>
              <c:f>'Popularity (Rated)'!$N$2</c:f>
              <c:strCache>
                <c:ptCount val="1"/>
                <c:pt idx="0">
                  <c:v>&lt;400</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'Popularity (Rated)'!$I$3:$I$27</c:f>
              <c:strCache>
                <c:ptCount val="25"/>
                <c:pt idx="0">
                  <c:v>Idoneth Deepkin (3e)</c:v>
                </c:pt>
                <c:pt idx="1">
                  <c:v>Idoneth Deepkin (4e)</c:v>
                </c:pt>
                <c:pt idx="2">
                  <c:v>Hedonites of Slaanesh</c:v>
                </c:pt>
                <c:pt idx="3">
                  <c:v>Disciples of Tzeentch</c:v>
                </c:pt>
                <c:pt idx="4">
                  <c:v>Kharadron Overlords</c:v>
                </c:pt>
                <c:pt idx="5">
                  <c:v>Ossiarch Bonereapers</c:v>
                </c:pt>
                <c:pt idx="6">
                  <c:v>Blades of Khorne</c:v>
                </c:pt>
                <c:pt idx="7">
                  <c:v>Fyreslayers</c:v>
                </c:pt>
                <c:pt idx="8">
                  <c:v>Flesh-eater Courts</c:v>
                </c:pt>
                <c:pt idx="9">
                  <c:v>Ogor Mawtribes</c:v>
                </c:pt>
                <c:pt idx="10">
                  <c:v>Daughters of Khaine</c:v>
                </c:pt>
                <c:pt idx="11">
                  <c:v>Kruleboyz</c:v>
                </c:pt>
                <c:pt idx="12">
                  <c:v>Sons of Behemat</c:v>
                </c:pt>
                <c:pt idx="13">
                  <c:v>Ironjawz</c:v>
                </c:pt>
                <c:pt idx="14">
                  <c:v>Cities of Sigmar</c:v>
                </c:pt>
                <c:pt idx="15">
                  <c:v>Lumineth Realm-lords</c:v>
                </c:pt>
                <c:pt idx="16">
                  <c:v>Gloomspite Gitz</c:v>
                </c:pt>
                <c:pt idx="17">
                  <c:v>Sylvaneth</c:v>
                </c:pt>
                <c:pt idx="18">
                  <c:v>Seraphon</c:v>
                </c:pt>
                <c:pt idx="19">
                  <c:v>Nighthaunt</c:v>
                </c:pt>
                <c:pt idx="20">
                  <c:v>Maggotkin of Nurgle</c:v>
                </c:pt>
                <c:pt idx="21">
                  <c:v>Skaven</c:v>
                </c:pt>
                <c:pt idx="22">
                  <c:v>Slaves to Darkness</c:v>
                </c:pt>
                <c:pt idx="23">
                  <c:v>Soulblight Gravelords</c:v>
                </c:pt>
                <c:pt idx="24">
                  <c:v>Stormcast Eternals</c:v>
                </c:pt>
              </c:strCache>
            </c:strRef>
          </c:cat>
          <c:val>
            <c:numRef>
              <c:f>'Popularity (Rated)'!$N$3:$N$27</c:f>
              <c:numCache>
                <c:formatCode>General</c:formatCode>
                <c:ptCount val="25"/>
                <c:pt idx="0">
                  <c:v>8</c:v>
                </c:pt>
                <c:pt idx="1">
                  <c:v>3</c:v>
                </c:pt>
                <c:pt idx="2">
                  <c:v>11</c:v>
                </c:pt>
                <c:pt idx="3">
                  <c:v>6</c:v>
                </c:pt>
                <c:pt idx="4">
                  <c:v>6</c:v>
                </c:pt>
                <c:pt idx="5">
                  <c:v>12</c:v>
                </c:pt>
                <c:pt idx="6">
                  <c:v>10</c:v>
                </c:pt>
                <c:pt idx="7">
                  <c:v>6</c:v>
                </c:pt>
                <c:pt idx="8">
                  <c:v>13</c:v>
                </c:pt>
                <c:pt idx="9">
                  <c:v>12</c:v>
                </c:pt>
                <c:pt idx="10">
                  <c:v>9</c:v>
                </c:pt>
                <c:pt idx="11">
                  <c:v>9</c:v>
                </c:pt>
                <c:pt idx="12">
                  <c:v>14</c:v>
                </c:pt>
                <c:pt idx="13">
                  <c:v>18</c:v>
                </c:pt>
                <c:pt idx="14">
                  <c:v>13</c:v>
                </c:pt>
                <c:pt idx="15">
                  <c:v>9</c:v>
                </c:pt>
                <c:pt idx="16">
                  <c:v>26</c:v>
                </c:pt>
                <c:pt idx="17">
                  <c:v>18</c:v>
                </c:pt>
                <c:pt idx="18">
                  <c:v>21</c:v>
                </c:pt>
                <c:pt idx="19">
                  <c:v>14</c:v>
                </c:pt>
                <c:pt idx="20">
                  <c:v>28</c:v>
                </c:pt>
                <c:pt idx="21">
                  <c:v>22</c:v>
                </c:pt>
                <c:pt idx="22">
                  <c:v>30</c:v>
                </c:pt>
                <c:pt idx="23">
                  <c:v>24</c:v>
                </c:pt>
                <c:pt idx="24">
                  <c:v>25</c:v>
                </c:pt>
              </c:numCache>
            </c:numRef>
          </c:val>
          <c:extLst>
            <c:ext xmlns:c16="http://schemas.microsoft.com/office/drawing/2014/chart" uri="{C3380CC4-5D6E-409C-BE32-E72D297353CC}">
              <c16:uniqueId val="{00000004-7595-49FE-A982-0DE9CB028638}"/>
            </c:ext>
          </c:extLst>
        </c:ser>
        <c:dLbls>
          <c:dLblPos val="ctr"/>
          <c:showLegendKey val="0"/>
          <c:showVal val="1"/>
          <c:showCatName val="0"/>
          <c:showSerName val="0"/>
          <c:showPercent val="0"/>
          <c:showBubbleSize val="0"/>
        </c:dLbls>
        <c:gapWidth val="10"/>
        <c:overlap val="100"/>
        <c:axId val="508428480"/>
        <c:axId val="508429440"/>
      </c:barChart>
      <c:catAx>
        <c:axId val="50842848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8429440"/>
        <c:crosses val="autoZero"/>
        <c:auto val="1"/>
        <c:lblAlgn val="ctr"/>
        <c:lblOffset val="100"/>
        <c:noMultiLvlLbl val="0"/>
      </c:catAx>
      <c:valAx>
        <c:axId val="50842944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8428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Battle</a:t>
            </a:r>
            <a:r>
              <a:rPr lang="en-GB" baseline="0"/>
              <a:t> Formation Win Rate</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barChart>
        <c:barDir val="bar"/>
        <c:grouping val="clustered"/>
        <c:varyColors val="0"/>
        <c:ser>
          <c:idx val="0"/>
          <c:order val="0"/>
          <c:tx>
            <c:strRef>
              <c:f>'Battle Formation'!$M$2</c:f>
              <c:strCache>
                <c:ptCount val="1"/>
                <c:pt idx="0">
                  <c:v>Win rate</c:v>
                </c:pt>
              </c:strCache>
            </c:strRef>
          </c:tx>
          <c:spPr>
            <a:solidFill>
              <a:srgbClr val="92D050"/>
            </a:solidFill>
            <a:ln>
              <a:noFill/>
            </a:ln>
            <a:effectLst/>
          </c:spPr>
          <c:invertIfNegative val="0"/>
          <c:dPt>
            <c:idx val="0"/>
            <c:invertIfNegative val="0"/>
            <c:bubble3D val="0"/>
            <c:spPr>
              <a:solidFill>
                <a:srgbClr val="FF0000"/>
              </a:solidFill>
              <a:ln>
                <a:noFill/>
              </a:ln>
              <a:effectLst/>
            </c:spPr>
            <c:extLst>
              <c:ext xmlns:c16="http://schemas.microsoft.com/office/drawing/2014/chart" uri="{C3380CC4-5D6E-409C-BE32-E72D297353CC}">
                <c16:uniqueId val="{00000006-F53C-4E96-AF39-90FFA64920F4}"/>
              </c:ext>
            </c:extLst>
          </c:dPt>
          <c:dPt>
            <c:idx val="1"/>
            <c:invertIfNegative val="0"/>
            <c:bubble3D val="0"/>
            <c:spPr>
              <a:solidFill>
                <a:srgbClr val="FF0000"/>
              </a:solidFill>
              <a:ln>
                <a:noFill/>
              </a:ln>
              <a:effectLst/>
            </c:spPr>
            <c:extLst>
              <c:ext xmlns:c16="http://schemas.microsoft.com/office/drawing/2014/chart" uri="{C3380CC4-5D6E-409C-BE32-E72D297353CC}">
                <c16:uniqueId val="{00000005-F53C-4E96-AF39-90FFA64920F4}"/>
              </c:ext>
            </c:extLst>
          </c:dPt>
          <c:dPt>
            <c:idx val="10"/>
            <c:invertIfNegative val="0"/>
            <c:bubble3D val="0"/>
            <c:spPr>
              <a:solidFill>
                <a:srgbClr val="FF0000"/>
              </a:solidFill>
              <a:ln>
                <a:noFill/>
              </a:ln>
              <a:effectLst/>
            </c:spPr>
            <c:extLst>
              <c:ext xmlns:c16="http://schemas.microsoft.com/office/drawing/2014/chart" uri="{C3380CC4-5D6E-409C-BE32-E72D297353CC}">
                <c16:uniqueId val="{00000004-F53C-4E96-AF39-90FFA64920F4}"/>
              </c:ext>
            </c:extLst>
          </c:dPt>
          <c:dPt>
            <c:idx val="11"/>
            <c:invertIfNegative val="0"/>
            <c:bubble3D val="0"/>
            <c:spPr>
              <a:solidFill>
                <a:srgbClr val="FF0000"/>
              </a:solidFill>
              <a:ln>
                <a:noFill/>
              </a:ln>
              <a:effectLst/>
            </c:spPr>
            <c:extLst>
              <c:ext xmlns:c16="http://schemas.microsoft.com/office/drawing/2014/chart" uri="{C3380CC4-5D6E-409C-BE32-E72D297353CC}">
                <c16:uniqueId val="{00000003-F53C-4E96-AF39-90FFA64920F4}"/>
              </c:ext>
            </c:extLst>
          </c:dPt>
          <c:dPt>
            <c:idx val="12"/>
            <c:invertIfNegative val="0"/>
            <c:bubble3D val="0"/>
            <c:spPr>
              <a:solidFill>
                <a:srgbClr val="FF0000"/>
              </a:solidFill>
              <a:ln>
                <a:noFill/>
              </a:ln>
              <a:effectLst/>
            </c:spPr>
            <c:extLst>
              <c:ext xmlns:c16="http://schemas.microsoft.com/office/drawing/2014/chart" uri="{C3380CC4-5D6E-409C-BE32-E72D297353CC}">
                <c16:uniqueId val="{00000002-F53C-4E96-AF39-90FFA64920F4}"/>
              </c:ext>
            </c:extLst>
          </c:dPt>
          <c:dPt>
            <c:idx val="13"/>
            <c:invertIfNegative val="0"/>
            <c:bubble3D val="0"/>
            <c:spPr>
              <a:solidFill>
                <a:srgbClr val="FF0000"/>
              </a:solidFill>
              <a:ln>
                <a:noFill/>
              </a:ln>
              <a:effectLst/>
            </c:spPr>
            <c:extLst>
              <c:ext xmlns:c16="http://schemas.microsoft.com/office/drawing/2014/chart" uri="{C3380CC4-5D6E-409C-BE32-E72D297353CC}">
                <c16:uniqueId val="{00000001-F53C-4E96-AF39-90FFA64920F4}"/>
              </c:ext>
            </c:extLst>
          </c:dPt>
          <c:dPt>
            <c:idx val="14"/>
            <c:invertIfNegative val="0"/>
            <c:bubble3D val="0"/>
            <c:spPr>
              <a:solidFill>
                <a:srgbClr val="FF0000"/>
              </a:solidFill>
              <a:ln>
                <a:noFill/>
              </a:ln>
              <a:effectLst/>
            </c:spPr>
            <c:extLst>
              <c:ext xmlns:c16="http://schemas.microsoft.com/office/drawing/2014/chart" uri="{C3380CC4-5D6E-409C-BE32-E72D297353CC}">
                <c16:uniqueId val="{00000000-F53C-4E96-AF39-90FFA64920F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'Battle Formation'!$L$3:$L$17</c:f>
              <c:strCache>
                <c:ptCount val="15"/>
                <c:pt idx="0">
                  <c:v>Slaves to Darkness - Godswrath Warband (109)</c:v>
                </c:pt>
                <c:pt idx="1">
                  <c:v>Seraphon - Sunclaw Starhost (171)</c:v>
                </c:pt>
                <c:pt idx="2">
                  <c:v>Maggotkin of Nurgle - Tallyband of Nurgle (185)</c:v>
                </c:pt>
                <c:pt idx="3">
                  <c:v>Gloomspite Gitz - Troggherd (101)</c:v>
                </c:pt>
                <c:pt idx="4">
                  <c:v>Skaven - Fleshmeld Menagerie (119)</c:v>
                </c:pt>
                <c:pt idx="5">
                  <c:v>Stormcast Eternals - Sentinels of the Bleak Citadels (242)</c:v>
                </c:pt>
                <c:pt idx="6">
                  <c:v>Maggotkin of Nurgle - Plague Cyst (108)</c:v>
                </c:pt>
                <c:pt idx="7">
                  <c:v>Slaves to Darkness - Champions of Chaos (168)</c:v>
                </c:pt>
                <c:pt idx="8">
                  <c:v>Soulblight Gravelords - Bacchanal of Blood (291)</c:v>
                </c:pt>
                <c:pt idx="9">
                  <c:v>Kharadron Overlords - Aether-Runners (105)</c:v>
                </c:pt>
                <c:pt idx="10">
                  <c:v>Nighthaunt - Procession of Death (113)</c:v>
                </c:pt>
                <c:pt idx="11">
                  <c:v>Gloomspite Gitz - Gittish Tide (115)</c:v>
                </c:pt>
                <c:pt idx="12">
                  <c:v>Kruleboyz - Swamphorde Bullies (158)</c:v>
                </c:pt>
                <c:pt idx="13">
                  <c:v>Lumineth Realm-Lords - Scinari Council (118)</c:v>
                </c:pt>
                <c:pt idx="14">
                  <c:v>Daughters of Khaine - Cauldron Guard (150)</c:v>
                </c:pt>
              </c:strCache>
            </c:strRef>
          </c:cat>
          <c:val>
            <c:numRef>
              <c:f>'Battle Formation'!$M$3:$M$17</c:f>
              <c:numCache>
                <c:formatCode>0%</c:formatCode>
                <c:ptCount val="15"/>
                <c:pt idx="0">
                  <c:v>0.39908256880733944</c:v>
                </c:pt>
                <c:pt idx="1">
                  <c:v>0.43567251461988304</c:v>
                </c:pt>
                <c:pt idx="2">
                  <c:v>0.4702702702702703</c:v>
                </c:pt>
                <c:pt idx="3">
                  <c:v>0.48019801980198018</c:v>
                </c:pt>
                <c:pt idx="4">
                  <c:v>0.48739495798319327</c:v>
                </c:pt>
                <c:pt idx="5">
                  <c:v>0.48760330578512395</c:v>
                </c:pt>
                <c:pt idx="6">
                  <c:v>0.5092592592592593</c:v>
                </c:pt>
                <c:pt idx="7">
                  <c:v>0.51488095238095233</c:v>
                </c:pt>
                <c:pt idx="8">
                  <c:v>0.5223367697594502</c:v>
                </c:pt>
                <c:pt idx="9">
                  <c:v>0.55238095238095242</c:v>
                </c:pt>
                <c:pt idx="10">
                  <c:v>0.58407079646017701</c:v>
                </c:pt>
                <c:pt idx="11">
                  <c:v>0.59565217391304348</c:v>
                </c:pt>
                <c:pt idx="12">
                  <c:v>0.61075949367088611</c:v>
                </c:pt>
                <c:pt idx="13">
                  <c:v>0.61864406779661019</c:v>
                </c:pt>
                <c:pt idx="14">
                  <c:v>0.65666666666666662</c:v>
                </c:pt>
              </c:numCache>
            </c:numRef>
          </c:val>
          <c:extLst>
            <c:ext xmlns:c16="http://schemas.microsoft.com/office/drawing/2014/chart" uri="{C3380CC4-5D6E-409C-BE32-E72D297353CC}">
              <c16:uniqueId val="{00000000-BD1D-4C74-8C79-3D94735FFEBA}"/>
            </c:ext>
          </c:extLst>
        </c:ser>
        <c:dLbls>
          <c:showLegendKey val="0"/>
          <c:showVal val="0"/>
          <c:showCatName val="0"/>
          <c:showSerName val="0"/>
          <c:showPercent val="0"/>
          <c:showBubbleSize val="0"/>
        </c:dLbls>
        <c:gapWidth val="11"/>
        <c:axId val="738885791"/>
        <c:axId val="738886751"/>
      </c:barChart>
      <c:catAx>
        <c:axId val="73888579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38886751"/>
        <c:crosses val="autoZero"/>
        <c:auto val="1"/>
        <c:lblAlgn val="ctr"/>
        <c:lblOffset val="100"/>
        <c:noMultiLvlLbl val="0"/>
      </c:catAx>
      <c:valAx>
        <c:axId val="73888675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3888579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Battle Tactic Pairings</a:t>
            </a:r>
            <a:r>
              <a:rPr lang="en-US" baseline="0"/>
              <a:t> </a:t>
            </a:r>
            <a:r>
              <a:rPr lang="en-US"/>
              <a:t>Win Rate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'Battle Tactics'!$P$1</c:f>
              <c:strCache>
                <c:ptCount val="1"/>
                <c:pt idx="0">
                  <c:v>Win Rate</c:v>
                </c:pt>
              </c:strCache>
            </c:strRef>
          </c:tx>
          <c:spPr>
            <a:solidFill>
              <a:srgbClr val="92D050"/>
            </a:solidFill>
            <a:ln>
              <a:noFill/>
            </a:ln>
            <a:effectLst/>
          </c:spPr>
          <c:invertIfNegative val="0"/>
          <c:dPt>
            <c:idx val="0"/>
            <c:invertIfNegative val="0"/>
            <c:bubble3D val="0"/>
            <c:spPr>
              <a:solidFill>
                <a:srgbClr val="FF0000"/>
              </a:solidFill>
              <a:ln>
                <a:noFill/>
              </a:ln>
              <a:effectLst/>
            </c:spPr>
            <c:extLst>
              <c:ext xmlns:c16="http://schemas.microsoft.com/office/drawing/2014/chart" uri="{C3380CC4-5D6E-409C-BE32-E72D297353CC}">
                <c16:uniqueId val="{00000002-0AE1-4B80-94EB-8A86E272A54A}"/>
              </c:ext>
            </c:extLst>
          </c:dPt>
          <c:dPt>
            <c:idx val="1"/>
            <c:invertIfNegative val="0"/>
            <c:bubble3D val="0"/>
            <c:spPr>
              <a:solidFill>
                <a:srgbClr val="FF0000"/>
              </a:solidFill>
              <a:ln>
                <a:noFill/>
              </a:ln>
              <a:effectLst/>
            </c:spPr>
            <c:extLst>
              <c:ext xmlns:c16="http://schemas.microsoft.com/office/drawing/2014/chart" uri="{C3380CC4-5D6E-409C-BE32-E72D297353CC}">
                <c16:uniqueId val="{00000001-0AE1-4B80-94EB-8A86E272A54A}"/>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'Battle Tactics'!$O$2:$O$31</c:f>
              <c:strCache>
                <c:ptCount val="30"/>
                <c:pt idx="0">
                  <c:v>Attuned to Ghyran / Scouting Force (163)</c:v>
                </c:pt>
                <c:pt idx="1">
                  <c:v>Scouting Force / Attuned to Ghyran (163)</c:v>
                </c:pt>
                <c:pt idx="2">
                  <c:v>Attuned to Ghyran / Restless Energy (151)</c:v>
                </c:pt>
                <c:pt idx="3">
                  <c:v>Restless Energy / Attuned to Ghyran (151)</c:v>
                </c:pt>
                <c:pt idx="4">
                  <c:v>Attuned to Ghyran / Intercept and Recover (221)</c:v>
                </c:pt>
                <c:pt idx="5">
                  <c:v>Intercept and Recover / Attuned to Ghyran (221)</c:v>
                </c:pt>
                <c:pt idx="6">
                  <c:v>Intercept and Recover / Wrathful Cycles (344)</c:v>
                </c:pt>
                <c:pt idx="7">
                  <c:v>Wrathful Cycles / Intercept and Recover (344)</c:v>
                </c:pt>
                <c:pt idx="8">
                  <c:v>Attuned to Ghyran / Wrathful Cycles (235)</c:v>
                </c:pt>
                <c:pt idx="9">
                  <c:v>Wrathful Cycles / Attuned to Ghyran (235)</c:v>
                </c:pt>
                <c:pt idx="10">
                  <c:v>Restless Energy / Wrathful Cycles (326)</c:v>
                </c:pt>
                <c:pt idx="11">
                  <c:v>Wrathful Cycles / Restless Energy (326)</c:v>
                </c:pt>
                <c:pt idx="12">
                  <c:v>Intercept and Recover / Scouting Force (359)</c:v>
                </c:pt>
                <c:pt idx="13">
                  <c:v>Scouting Force / Intercept and Recover (359)</c:v>
                </c:pt>
                <c:pt idx="14">
                  <c:v>Master the Paths / Restless Energy (250)</c:v>
                </c:pt>
                <c:pt idx="15">
                  <c:v>Restless Energy / Master the Paths (250)</c:v>
                </c:pt>
                <c:pt idx="16">
                  <c:v>Master the Paths / Scouting Force (289)</c:v>
                </c:pt>
                <c:pt idx="17">
                  <c:v>Scouting Force / Master the Paths (289)</c:v>
                </c:pt>
                <c:pt idx="18">
                  <c:v>Intercept and Recover / Restless Energy (994)</c:v>
                </c:pt>
                <c:pt idx="19">
                  <c:v>Restless Energy / Intercept and Recover (994)</c:v>
                </c:pt>
                <c:pt idx="20">
                  <c:v>Attuned to Ghyran / Master the Paths (135)</c:v>
                </c:pt>
                <c:pt idx="21">
                  <c:v>Master the Paths / Attuned to Ghyran (135)</c:v>
                </c:pt>
                <c:pt idx="22">
                  <c:v>Master the Paths / Wrathful Cycles (213)</c:v>
                </c:pt>
                <c:pt idx="23">
                  <c:v>Wrathful Cycles / Master the Paths (213)</c:v>
                </c:pt>
                <c:pt idx="24">
                  <c:v>Scouting Force / Wrathful Cycles (219)</c:v>
                </c:pt>
                <c:pt idx="25">
                  <c:v>Wrathful Cycles / Scouting Force (219)</c:v>
                </c:pt>
                <c:pt idx="26">
                  <c:v>Intercept and Recover / Master the Paths (921)</c:v>
                </c:pt>
                <c:pt idx="27">
                  <c:v>Master the Paths / Intercept and Recover (921)</c:v>
                </c:pt>
                <c:pt idx="28">
                  <c:v>Restless Energy / Scouting Force (302)</c:v>
                </c:pt>
                <c:pt idx="29">
                  <c:v>Scouting Force / Restless Energy (302)</c:v>
                </c:pt>
              </c:strCache>
            </c:strRef>
          </c:cat>
          <c:val>
            <c:numRef>
              <c:f>'Battle Tactics'!$P$2:$P$31</c:f>
              <c:numCache>
                <c:formatCode>0%</c:formatCode>
                <c:ptCount val="30"/>
                <c:pt idx="0">
                  <c:v>0.42944785276073622</c:v>
                </c:pt>
                <c:pt idx="1">
                  <c:v>0.42944785276073622</c:v>
                </c:pt>
                <c:pt idx="2">
                  <c:v>0.45364238410596025</c:v>
                </c:pt>
                <c:pt idx="3">
                  <c:v>0.45364238410596025</c:v>
                </c:pt>
                <c:pt idx="4">
                  <c:v>0.45475113122171945</c:v>
                </c:pt>
                <c:pt idx="5">
                  <c:v>0.45475113122171945</c:v>
                </c:pt>
                <c:pt idx="6">
                  <c:v>0.46802325581395349</c:v>
                </c:pt>
                <c:pt idx="7">
                  <c:v>0.46802325581395349</c:v>
                </c:pt>
                <c:pt idx="8">
                  <c:v>0.48936170212765956</c:v>
                </c:pt>
                <c:pt idx="9">
                  <c:v>0.48936170212765956</c:v>
                </c:pt>
                <c:pt idx="10">
                  <c:v>0.49233128834355827</c:v>
                </c:pt>
                <c:pt idx="11">
                  <c:v>0.49233128834355827</c:v>
                </c:pt>
                <c:pt idx="12">
                  <c:v>0.50417827298050144</c:v>
                </c:pt>
                <c:pt idx="13">
                  <c:v>0.50417827298050144</c:v>
                </c:pt>
                <c:pt idx="14">
                  <c:v>0.50600000000000001</c:v>
                </c:pt>
                <c:pt idx="15">
                  <c:v>0.50600000000000001</c:v>
                </c:pt>
                <c:pt idx="16">
                  <c:v>0.50692041522491349</c:v>
                </c:pt>
                <c:pt idx="17">
                  <c:v>0.50692041522491349</c:v>
                </c:pt>
                <c:pt idx="18">
                  <c:v>0.51458752515090544</c:v>
                </c:pt>
                <c:pt idx="19">
                  <c:v>0.51458752515090544</c:v>
                </c:pt>
                <c:pt idx="20">
                  <c:v>0.51481481481481484</c:v>
                </c:pt>
                <c:pt idx="21">
                  <c:v>0.51481481481481484</c:v>
                </c:pt>
                <c:pt idx="22">
                  <c:v>0.51643192488262912</c:v>
                </c:pt>
                <c:pt idx="23">
                  <c:v>0.51643192488262912</c:v>
                </c:pt>
                <c:pt idx="24">
                  <c:v>0.52283105022831056</c:v>
                </c:pt>
                <c:pt idx="25">
                  <c:v>0.52283105022831056</c:v>
                </c:pt>
                <c:pt idx="26">
                  <c:v>0.53474484256243215</c:v>
                </c:pt>
                <c:pt idx="27">
                  <c:v>0.53474484256243215</c:v>
                </c:pt>
                <c:pt idx="28">
                  <c:v>0.54801324503311255</c:v>
                </c:pt>
                <c:pt idx="29">
                  <c:v>0.54801324503311255</c:v>
                </c:pt>
              </c:numCache>
            </c:numRef>
          </c:val>
          <c:extLst>
            <c:ext xmlns:c16="http://schemas.microsoft.com/office/drawing/2014/chart" uri="{C3380CC4-5D6E-409C-BE32-E72D297353CC}">
              <c16:uniqueId val="{00000000-0AE1-4B80-94EB-8A86E272A54A}"/>
            </c:ext>
          </c:extLst>
        </c:ser>
        <c:dLbls>
          <c:dLblPos val="outEnd"/>
          <c:showLegendKey val="0"/>
          <c:showVal val="1"/>
          <c:showCatName val="0"/>
          <c:showSerName val="0"/>
          <c:showPercent val="0"/>
          <c:showBubbleSize val="0"/>
        </c:dLbls>
        <c:gapWidth val="12"/>
        <c:axId val="1567876303"/>
        <c:axId val="1567874863"/>
      </c:barChart>
      <c:catAx>
        <c:axId val="1567876303"/>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67874863"/>
        <c:crosses val="autoZero"/>
        <c:auto val="1"/>
        <c:lblAlgn val="ctr"/>
        <c:lblOffset val="100"/>
        <c:noMultiLvlLbl val="0"/>
      </c:catAx>
      <c:valAx>
        <c:axId val="1567874863"/>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6787630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Battle Tactic Pairings</a:t>
            </a:r>
            <a:r>
              <a:rPr lang="en-US" baseline="0"/>
              <a:t> </a:t>
            </a:r>
            <a:r>
              <a:rPr lang="en-US"/>
              <a:t>Win Rate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'Battle Tactics (Faction)'!$Q$1</c:f>
              <c:strCache>
                <c:ptCount val="1"/>
                <c:pt idx="0">
                  <c:v>Win Rate</c:v>
                </c:pt>
              </c:strCache>
            </c:strRef>
          </c:tx>
          <c:spPr>
            <a:solidFill>
              <a:srgbClr val="92D050"/>
            </a:solidFill>
            <a:ln>
              <a:noFill/>
            </a:ln>
            <a:effectLst/>
          </c:spPr>
          <c:invertIfNegative val="0"/>
          <c:dPt>
            <c:idx val="0"/>
            <c:invertIfNegative val="0"/>
            <c:bubble3D val="0"/>
            <c:spPr>
              <a:solidFill>
                <a:srgbClr val="FF0000"/>
              </a:solidFill>
              <a:ln>
                <a:noFill/>
              </a:ln>
              <a:effectLst/>
            </c:spPr>
            <c:extLst>
              <c:ext xmlns:c16="http://schemas.microsoft.com/office/drawing/2014/chart" uri="{C3380CC4-5D6E-409C-BE32-E72D297353CC}">
                <c16:uniqueId val="{00000001-9C49-40BD-835D-C0DD5E23096C}"/>
              </c:ext>
            </c:extLst>
          </c:dPt>
          <c:dPt>
            <c:idx val="1"/>
            <c:invertIfNegative val="0"/>
            <c:bubble3D val="0"/>
            <c:spPr>
              <a:solidFill>
                <a:srgbClr val="FF0000"/>
              </a:solidFill>
              <a:ln>
                <a:noFill/>
              </a:ln>
              <a:effectLst/>
            </c:spPr>
            <c:extLst>
              <c:ext xmlns:c16="http://schemas.microsoft.com/office/drawing/2014/chart" uri="{C3380CC4-5D6E-409C-BE32-E72D297353CC}">
                <c16:uniqueId val="{00000003-9C49-40BD-835D-C0DD5E23096C}"/>
              </c:ext>
            </c:extLst>
          </c:dPt>
          <c:dPt>
            <c:idx val="17"/>
            <c:invertIfNegative val="0"/>
            <c:bubble3D val="0"/>
            <c:spPr>
              <a:solidFill>
                <a:srgbClr val="FF0000"/>
              </a:solidFill>
              <a:ln>
                <a:noFill/>
              </a:ln>
              <a:effectLst/>
            </c:spPr>
          </c:dPt>
          <c:dPt>
            <c:idx val="18"/>
            <c:invertIfNegative val="0"/>
            <c:bubble3D val="0"/>
            <c:spPr>
              <a:solidFill>
                <a:srgbClr val="FF0000"/>
              </a:solidFill>
              <a:ln>
                <a:noFill/>
              </a:ln>
              <a:effectLst/>
            </c:spPr>
          </c:dPt>
          <c:dPt>
            <c:idx val="19"/>
            <c:invertIfNegative val="0"/>
            <c:bubble3D val="0"/>
            <c:spPr>
              <a:solidFill>
                <a:srgbClr val="FF0000"/>
              </a:solidFill>
              <a:ln>
                <a:noFill/>
              </a:ln>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'Battle Tactics (Faction)'!$P$2:$P$31</c:f>
              <c:strCache>
                <c:ptCount val="20"/>
                <c:pt idx="0">
                  <c:v>Maggotkin of Nurgle - Attuned to Ghyran / Intercept and Recover (85)</c:v>
                </c:pt>
                <c:pt idx="1">
                  <c:v>Maggotkin of Nurgle - Intercept and Recover / Attuned to Ghyran (85)</c:v>
                </c:pt>
                <c:pt idx="2">
                  <c:v>Flesh-eater Courts - Intercept and Recover / Master the Paths (50)</c:v>
                </c:pt>
                <c:pt idx="3">
                  <c:v>Flesh-eater Courts - Master the Paths / Intercept and Recover (50)</c:v>
                </c:pt>
                <c:pt idx="4">
                  <c:v>Slaves to Darkness - Intercept and Recover / Restless Energy (125)</c:v>
                </c:pt>
                <c:pt idx="5">
                  <c:v>Slaves to Darkness - Restless Energy / Intercept and Recover (125)</c:v>
                </c:pt>
                <c:pt idx="6">
                  <c:v>Stormcast Eternals - Intercept and Recover / Restless Energy (68)</c:v>
                </c:pt>
                <c:pt idx="7">
                  <c:v>Ogor Mawtribes - Intercept and Recover / Restless Energy (60)</c:v>
                </c:pt>
                <c:pt idx="8">
                  <c:v>Ogor Mawtribes - Restless Energy / Intercept and Recover (60)</c:v>
                </c:pt>
                <c:pt idx="9">
                  <c:v>Stormcast Eternals - Intercept and Recover / Master the Paths (129)</c:v>
                </c:pt>
                <c:pt idx="10">
                  <c:v>Seraphon - Intercept and Recover / Restless Energy (78)</c:v>
                </c:pt>
                <c:pt idx="11">
                  <c:v>Seraphon - Restless Energy / Intercept and Recover (78)</c:v>
                </c:pt>
                <c:pt idx="12">
                  <c:v>Soulblight Gravelords - Restless Energy / Intercept and Recover (65)</c:v>
                </c:pt>
                <c:pt idx="13">
                  <c:v>Seraphon - Intercept and Recover / Master the Paths (59)</c:v>
                </c:pt>
                <c:pt idx="14">
                  <c:v>Seraphon - Master the Paths / Intercept and Recover (59)</c:v>
                </c:pt>
                <c:pt idx="15">
                  <c:v>Sons of Behemat - Intercept and Recover / Restless Energy (92)</c:v>
                </c:pt>
                <c:pt idx="16">
                  <c:v>Slaves to Darkness - Master the Paths / Intercept and Recover (60)</c:v>
                </c:pt>
                <c:pt idx="17">
                  <c:v>Skaven - Master the Paths / Intercept and Recover (80)</c:v>
                </c:pt>
                <c:pt idx="18">
                  <c:v>Kharadron Overlords - Master the Paths / Intercept and Recover (65)</c:v>
                </c:pt>
                <c:pt idx="19">
                  <c:v>Cities of Sigmar - Intercept and Recover / Master the Paths (60)</c:v>
                </c:pt>
              </c:strCache>
            </c:strRef>
          </c:cat>
          <c:val>
            <c:numRef>
              <c:f>'Battle Tactics (Faction)'!$Q$2:$Q$31</c:f>
              <c:numCache>
                <c:formatCode>0%</c:formatCode>
                <c:ptCount val="20"/>
                <c:pt idx="0">
                  <c:v>0.41176470588235292</c:v>
                </c:pt>
                <c:pt idx="1">
                  <c:v>0.41176470588235292</c:v>
                </c:pt>
                <c:pt idx="2">
                  <c:v>0.48</c:v>
                </c:pt>
                <c:pt idx="3">
                  <c:v>0.48</c:v>
                </c:pt>
                <c:pt idx="4">
                  <c:v>0.48399999999999999</c:v>
                </c:pt>
                <c:pt idx="5">
                  <c:v>0.48399999999999999</c:v>
                </c:pt>
                <c:pt idx="6">
                  <c:v>0.48529411764705882</c:v>
                </c:pt>
                <c:pt idx="7">
                  <c:v>0.5</c:v>
                </c:pt>
                <c:pt idx="8">
                  <c:v>0.5</c:v>
                </c:pt>
                <c:pt idx="9">
                  <c:v>0.50387596899224807</c:v>
                </c:pt>
                <c:pt idx="10">
                  <c:v>0.51282051282051277</c:v>
                </c:pt>
                <c:pt idx="11">
                  <c:v>0.51282051282051277</c:v>
                </c:pt>
                <c:pt idx="12">
                  <c:v>0.52307692307692311</c:v>
                </c:pt>
                <c:pt idx="13">
                  <c:v>0.52542372881355937</c:v>
                </c:pt>
                <c:pt idx="14">
                  <c:v>0.52542372881355937</c:v>
                </c:pt>
                <c:pt idx="15">
                  <c:v>0.53260869565217395</c:v>
                </c:pt>
                <c:pt idx="16">
                  <c:v>0.53333333333333333</c:v>
                </c:pt>
                <c:pt idx="17">
                  <c:v>0.59375</c:v>
                </c:pt>
                <c:pt idx="18">
                  <c:v>0.60769230769230764</c:v>
                </c:pt>
                <c:pt idx="19">
                  <c:v>0.6166666666666667</c:v>
                </c:pt>
              </c:numCache>
            </c:numRef>
          </c:val>
          <c:extLst>
            <c:ext xmlns:c16="http://schemas.microsoft.com/office/drawing/2014/chart" uri="{C3380CC4-5D6E-409C-BE32-E72D297353CC}">
              <c16:uniqueId val="{00000004-9C49-40BD-835D-C0DD5E23096C}"/>
            </c:ext>
          </c:extLst>
        </c:ser>
        <c:dLbls>
          <c:dLblPos val="outEnd"/>
          <c:showLegendKey val="0"/>
          <c:showVal val="1"/>
          <c:showCatName val="0"/>
          <c:showSerName val="0"/>
          <c:showPercent val="0"/>
          <c:showBubbleSize val="0"/>
        </c:dLbls>
        <c:gapWidth val="12"/>
        <c:axId val="1567876303"/>
        <c:axId val="1567874863"/>
      </c:barChart>
      <c:catAx>
        <c:axId val="1567876303"/>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67874863"/>
        <c:crosses val="autoZero"/>
        <c:auto val="1"/>
        <c:lblAlgn val="ctr"/>
        <c:lblOffset val="100"/>
        <c:noMultiLvlLbl val="0"/>
      </c:catAx>
      <c:valAx>
        <c:axId val="1567874863"/>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6787630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a:t>
            </a:r>
            <a:r>
              <a:rPr lang="en-GB" baseline="0"/>
              <a:t> of Wins</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barChart>
        <c:barDir val="bar"/>
        <c:grouping val="stacked"/>
        <c:varyColors val="0"/>
        <c:ser>
          <c:idx val="0"/>
          <c:order val="0"/>
          <c:tx>
            <c:strRef>
              <c:f>'Fabien %'!$D$29</c:f>
              <c:strCache>
                <c:ptCount val="1"/>
                <c:pt idx="0">
                  <c:v>4+ Wins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9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'Fabien %'!$C$30:$C$54</c:f>
              <c:strCache>
                <c:ptCount val="25"/>
                <c:pt idx="0">
                  <c:v>Idoneth Deepkin (3e) (11)</c:v>
                </c:pt>
                <c:pt idx="1">
                  <c:v>Ironjawz (47)</c:v>
                </c:pt>
                <c:pt idx="2">
                  <c:v>Gloomspite Gitz (51)</c:v>
                </c:pt>
                <c:pt idx="3">
                  <c:v>Seraphon (60)</c:v>
                </c:pt>
                <c:pt idx="4">
                  <c:v>Blades of Khorne (29)</c:v>
                </c:pt>
                <c:pt idx="5">
                  <c:v>Sylvaneth (51)</c:v>
                </c:pt>
                <c:pt idx="6">
                  <c:v>Sons of Behemat (41)</c:v>
                </c:pt>
                <c:pt idx="7">
                  <c:v>Slaves to Darkness (73)</c:v>
                </c:pt>
                <c:pt idx="8">
                  <c:v>Stormcast Eternals (79)</c:v>
                </c:pt>
                <c:pt idx="9">
                  <c:v>Maggotkin of Nurgle (68)</c:v>
                </c:pt>
                <c:pt idx="10">
                  <c:v>Kharadron Overlords (25)</c:v>
                </c:pt>
                <c:pt idx="11">
                  <c:v>Soulblight Gravelords (73)</c:v>
                </c:pt>
                <c:pt idx="12">
                  <c:v>Ossiarch Bonereapers (27)</c:v>
                </c:pt>
                <c:pt idx="13">
                  <c:v>Idoneth Deepkin (4e) (21)</c:v>
                </c:pt>
                <c:pt idx="14">
                  <c:v>Ogor Mawtribes (36)</c:v>
                </c:pt>
                <c:pt idx="15">
                  <c:v>Skaven (72)</c:v>
                </c:pt>
                <c:pt idx="16">
                  <c:v>Hedonites of Slaanesh (23)</c:v>
                </c:pt>
                <c:pt idx="17">
                  <c:v>Flesh-eater Courts (35)</c:v>
                </c:pt>
                <c:pt idx="18">
                  <c:v>Disciples of Tzeentch (25)</c:v>
                </c:pt>
                <c:pt idx="19">
                  <c:v>Kruleboyz (41)</c:v>
                </c:pt>
                <c:pt idx="20">
                  <c:v>Nighthaunt (61)</c:v>
                </c:pt>
                <c:pt idx="21">
                  <c:v>Lumineth Realm-lords (50)</c:v>
                </c:pt>
                <c:pt idx="22">
                  <c:v>Fyreslayers (29)</c:v>
                </c:pt>
                <c:pt idx="23">
                  <c:v>Cities of Sigmar (49)</c:v>
                </c:pt>
                <c:pt idx="24">
                  <c:v>Daughters of Khaine (40)</c:v>
                </c:pt>
              </c:strCache>
            </c:strRef>
          </c:cat>
          <c:val>
            <c:numRef>
              <c:f>'Fabien %'!$D$30:$D$54</c:f>
              <c:numCache>
                <c:formatCode>0%</c:formatCode>
                <c:ptCount val="25"/>
                <c:pt idx="0">
                  <c:v>0</c:v>
                </c:pt>
                <c:pt idx="1">
                  <c:v>6.3829787234042548E-2</c:v>
                </c:pt>
                <c:pt idx="2">
                  <c:v>7.8431372549019607E-2</c:v>
                </c:pt>
                <c:pt idx="3">
                  <c:v>8.3333333333333329E-2</c:v>
                </c:pt>
                <c:pt idx="4">
                  <c:v>0.10344827586206896</c:v>
                </c:pt>
                <c:pt idx="5">
                  <c:v>0.11764705882352941</c:v>
                </c:pt>
                <c:pt idx="6">
                  <c:v>0.12195121951219512</c:v>
                </c:pt>
                <c:pt idx="7">
                  <c:v>0.12328767123287671</c:v>
                </c:pt>
                <c:pt idx="8">
                  <c:v>0.12658227848101267</c:v>
                </c:pt>
                <c:pt idx="9">
                  <c:v>0.13235294117647059</c:v>
                </c:pt>
                <c:pt idx="10">
                  <c:v>0.16</c:v>
                </c:pt>
                <c:pt idx="11">
                  <c:v>0.16438356164383561</c:v>
                </c:pt>
                <c:pt idx="12">
                  <c:v>0.18518518518518517</c:v>
                </c:pt>
                <c:pt idx="13">
                  <c:v>0.19047619047619047</c:v>
                </c:pt>
                <c:pt idx="14">
                  <c:v>0.19444444444444445</c:v>
                </c:pt>
                <c:pt idx="15">
                  <c:v>0.20833333333333334</c:v>
                </c:pt>
                <c:pt idx="16">
                  <c:v>0.21739130434782608</c:v>
                </c:pt>
                <c:pt idx="17">
                  <c:v>0.22857142857142856</c:v>
                </c:pt>
                <c:pt idx="18">
                  <c:v>0.24</c:v>
                </c:pt>
                <c:pt idx="19">
                  <c:v>0.24390243902439024</c:v>
                </c:pt>
                <c:pt idx="20">
                  <c:v>0.24590163934426229</c:v>
                </c:pt>
                <c:pt idx="21">
                  <c:v>0.3</c:v>
                </c:pt>
                <c:pt idx="22">
                  <c:v>0.31034482758620691</c:v>
                </c:pt>
                <c:pt idx="23">
                  <c:v>0.36734693877551022</c:v>
                </c:pt>
                <c:pt idx="24">
                  <c:v>0.4</c:v>
                </c:pt>
              </c:numCache>
            </c:numRef>
          </c:val>
          <c:extLst xmlns:c15="http://schemas.microsoft.com/office/drawing/2012/chart">
            <c:ext xmlns:c16="http://schemas.microsoft.com/office/drawing/2014/chart" uri="{C3380CC4-5D6E-409C-BE32-E72D297353CC}">
              <c16:uniqueId val="{00000005-C8F4-4EDA-8779-B703E2950217}"/>
            </c:ext>
          </c:extLst>
        </c:ser>
        <c:ser>
          <c:idx val="1"/>
          <c:order val="1"/>
          <c:tx>
            <c:strRef>
              <c:f>'Fabien %'!$E$29</c:f>
              <c:strCache>
                <c:ptCount val="1"/>
                <c:pt idx="0">
                  <c:v>3 Wins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'Fabien %'!$C$30:$C$54</c:f>
              <c:strCache>
                <c:ptCount val="25"/>
                <c:pt idx="0">
                  <c:v>Idoneth Deepkin (3e) (11)</c:v>
                </c:pt>
                <c:pt idx="1">
                  <c:v>Ironjawz (47)</c:v>
                </c:pt>
                <c:pt idx="2">
                  <c:v>Gloomspite Gitz (51)</c:v>
                </c:pt>
                <c:pt idx="3">
                  <c:v>Seraphon (60)</c:v>
                </c:pt>
                <c:pt idx="4">
                  <c:v>Blades of Khorne (29)</c:v>
                </c:pt>
                <c:pt idx="5">
                  <c:v>Sylvaneth (51)</c:v>
                </c:pt>
                <c:pt idx="6">
                  <c:v>Sons of Behemat (41)</c:v>
                </c:pt>
                <c:pt idx="7">
                  <c:v>Slaves to Darkness (73)</c:v>
                </c:pt>
                <c:pt idx="8">
                  <c:v>Stormcast Eternals (79)</c:v>
                </c:pt>
                <c:pt idx="9">
                  <c:v>Maggotkin of Nurgle (68)</c:v>
                </c:pt>
                <c:pt idx="10">
                  <c:v>Kharadron Overlords (25)</c:v>
                </c:pt>
                <c:pt idx="11">
                  <c:v>Soulblight Gravelords (73)</c:v>
                </c:pt>
                <c:pt idx="12">
                  <c:v>Ossiarch Bonereapers (27)</c:v>
                </c:pt>
                <c:pt idx="13">
                  <c:v>Idoneth Deepkin (4e) (21)</c:v>
                </c:pt>
                <c:pt idx="14">
                  <c:v>Ogor Mawtribes (36)</c:v>
                </c:pt>
                <c:pt idx="15">
                  <c:v>Skaven (72)</c:v>
                </c:pt>
                <c:pt idx="16">
                  <c:v>Hedonites of Slaanesh (23)</c:v>
                </c:pt>
                <c:pt idx="17">
                  <c:v>Flesh-eater Courts (35)</c:v>
                </c:pt>
                <c:pt idx="18">
                  <c:v>Disciples of Tzeentch (25)</c:v>
                </c:pt>
                <c:pt idx="19">
                  <c:v>Kruleboyz (41)</c:v>
                </c:pt>
                <c:pt idx="20">
                  <c:v>Nighthaunt (61)</c:v>
                </c:pt>
                <c:pt idx="21">
                  <c:v>Lumineth Realm-lords (50)</c:v>
                </c:pt>
                <c:pt idx="22">
                  <c:v>Fyreslayers (29)</c:v>
                </c:pt>
                <c:pt idx="23">
                  <c:v>Cities of Sigmar (49)</c:v>
                </c:pt>
                <c:pt idx="24">
                  <c:v>Daughters of Khaine (40)</c:v>
                </c:pt>
              </c:strCache>
            </c:strRef>
          </c:cat>
          <c:val>
            <c:numRef>
              <c:f>'Fabien %'!$E$30:$E$54</c:f>
              <c:numCache>
                <c:formatCode>0%</c:formatCode>
                <c:ptCount val="25"/>
                <c:pt idx="0">
                  <c:v>9.0909090909090912E-2</c:v>
                </c:pt>
                <c:pt idx="1">
                  <c:v>0.27659574468085107</c:v>
                </c:pt>
                <c:pt idx="2">
                  <c:v>0.33333333333333331</c:v>
                </c:pt>
                <c:pt idx="3">
                  <c:v>0.28333333333333333</c:v>
                </c:pt>
                <c:pt idx="4">
                  <c:v>0.17241379310344829</c:v>
                </c:pt>
                <c:pt idx="5">
                  <c:v>0.33333333333333331</c:v>
                </c:pt>
                <c:pt idx="6">
                  <c:v>0.36585365853658536</c:v>
                </c:pt>
                <c:pt idx="7">
                  <c:v>0.30136986301369861</c:v>
                </c:pt>
                <c:pt idx="8">
                  <c:v>0.22784810126582278</c:v>
                </c:pt>
                <c:pt idx="9">
                  <c:v>0.27941176470588236</c:v>
                </c:pt>
                <c:pt idx="10">
                  <c:v>0.56000000000000005</c:v>
                </c:pt>
                <c:pt idx="11">
                  <c:v>0.36986301369863012</c:v>
                </c:pt>
                <c:pt idx="12">
                  <c:v>0.25925925925925924</c:v>
                </c:pt>
                <c:pt idx="13">
                  <c:v>0.23809523809523808</c:v>
                </c:pt>
                <c:pt idx="14">
                  <c:v>0.30555555555555558</c:v>
                </c:pt>
                <c:pt idx="15">
                  <c:v>0.29166666666666669</c:v>
                </c:pt>
                <c:pt idx="16">
                  <c:v>0.13043478260869565</c:v>
                </c:pt>
                <c:pt idx="17">
                  <c:v>0.2</c:v>
                </c:pt>
                <c:pt idx="18">
                  <c:v>0.28000000000000003</c:v>
                </c:pt>
                <c:pt idx="19">
                  <c:v>0.46341463414634149</c:v>
                </c:pt>
                <c:pt idx="20">
                  <c:v>0.37704918032786883</c:v>
                </c:pt>
                <c:pt idx="21">
                  <c:v>0.26</c:v>
                </c:pt>
                <c:pt idx="22">
                  <c:v>0.31034482758620691</c:v>
                </c:pt>
                <c:pt idx="23">
                  <c:v>0.32653061224489793</c:v>
                </c:pt>
                <c:pt idx="24">
                  <c:v>0.3</c:v>
                </c:pt>
              </c:numCache>
            </c:numRef>
          </c:val>
          <c:extLst>
            <c:ext xmlns:c16="http://schemas.microsoft.com/office/drawing/2014/chart" uri="{C3380CC4-5D6E-409C-BE32-E72D297353CC}">
              <c16:uniqueId val="{00000000-C8F4-4EDA-8779-B703E2950217}"/>
            </c:ext>
          </c:extLst>
        </c:ser>
        <c:ser>
          <c:idx val="2"/>
          <c:order val="2"/>
          <c:tx>
            <c:strRef>
              <c:f>'Fabien %'!$F$29</c:f>
              <c:strCache>
                <c:ptCount val="1"/>
                <c:pt idx="0">
                  <c:v>2 Wins</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'Fabien %'!$C$30:$C$54</c:f>
              <c:strCache>
                <c:ptCount val="25"/>
                <c:pt idx="0">
                  <c:v>Idoneth Deepkin (3e) (11)</c:v>
                </c:pt>
                <c:pt idx="1">
                  <c:v>Ironjawz (47)</c:v>
                </c:pt>
                <c:pt idx="2">
                  <c:v>Gloomspite Gitz (51)</c:v>
                </c:pt>
                <c:pt idx="3">
                  <c:v>Seraphon (60)</c:v>
                </c:pt>
                <c:pt idx="4">
                  <c:v>Blades of Khorne (29)</c:v>
                </c:pt>
                <c:pt idx="5">
                  <c:v>Sylvaneth (51)</c:v>
                </c:pt>
                <c:pt idx="6">
                  <c:v>Sons of Behemat (41)</c:v>
                </c:pt>
                <c:pt idx="7">
                  <c:v>Slaves to Darkness (73)</c:v>
                </c:pt>
                <c:pt idx="8">
                  <c:v>Stormcast Eternals (79)</c:v>
                </c:pt>
                <c:pt idx="9">
                  <c:v>Maggotkin of Nurgle (68)</c:v>
                </c:pt>
                <c:pt idx="10">
                  <c:v>Kharadron Overlords (25)</c:v>
                </c:pt>
                <c:pt idx="11">
                  <c:v>Soulblight Gravelords (73)</c:v>
                </c:pt>
                <c:pt idx="12">
                  <c:v>Ossiarch Bonereapers (27)</c:v>
                </c:pt>
                <c:pt idx="13">
                  <c:v>Idoneth Deepkin (4e) (21)</c:v>
                </c:pt>
                <c:pt idx="14">
                  <c:v>Ogor Mawtribes (36)</c:v>
                </c:pt>
                <c:pt idx="15">
                  <c:v>Skaven (72)</c:v>
                </c:pt>
                <c:pt idx="16">
                  <c:v>Hedonites of Slaanesh (23)</c:v>
                </c:pt>
                <c:pt idx="17">
                  <c:v>Flesh-eater Courts (35)</c:v>
                </c:pt>
                <c:pt idx="18">
                  <c:v>Disciples of Tzeentch (25)</c:v>
                </c:pt>
                <c:pt idx="19">
                  <c:v>Kruleboyz (41)</c:v>
                </c:pt>
                <c:pt idx="20">
                  <c:v>Nighthaunt (61)</c:v>
                </c:pt>
                <c:pt idx="21">
                  <c:v>Lumineth Realm-lords (50)</c:v>
                </c:pt>
                <c:pt idx="22">
                  <c:v>Fyreslayers (29)</c:v>
                </c:pt>
                <c:pt idx="23">
                  <c:v>Cities of Sigmar (49)</c:v>
                </c:pt>
                <c:pt idx="24">
                  <c:v>Daughters of Khaine (40)</c:v>
                </c:pt>
              </c:strCache>
            </c:strRef>
          </c:cat>
          <c:val>
            <c:numRef>
              <c:f>'Fabien %'!$F$30:$F$54</c:f>
              <c:numCache>
                <c:formatCode>0%</c:formatCode>
                <c:ptCount val="25"/>
                <c:pt idx="0">
                  <c:v>0.54545454545454541</c:v>
                </c:pt>
                <c:pt idx="1">
                  <c:v>0.36170212765957449</c:v>
                </c:pt>
                <c:pt idx="2">
                  <c:v>0.23529411764705882</c:v>
                </c:pt>
                <c:pt idx="3">
                  <c:v>0.35</c:v>
                </c:pt>
                <c:pt idx="4">
                  <c:v>0.44827586206896552</c:v>
                </c:pt>
                <c:pt idx="5">
                  <c:v>0.27450980392156865</c:v>
                </c:pt>
                <c:pt idx="6">
                  <c:v>0.36585365853658536</c:v>
                </c:pt>
                <c:pt idx="7">
                  <c:v>0.41095890410958902</c:v>
                </c:pt>
                <c:pt idx="8">
                  <c:v>0.379746835443038</c:v>
                </c:pt>
                <c:pt idx="9">
                  <c:v>0.44117647058823528</c:v>
                </c:pt>
                <c:pt idx="10">
                  <c:v>0.16</c:v>
                </c:pt>
                <c:pt idx="11">
                  <c:v>0.27397260273972601</c:v>
                </c:pt>
                <c:pt idx="12">
                  <c:v>0.29629629629629628</c:v>
                </c:pt>
                <c:pt idx="13">
                  <c:v>0.2857142857142857</c:v>
                </c:pt>
                <c:pt idx="14">
                  <c:v>0.3888888888888889</c:v>
                </c:pt>
                <c:pt idx="15">
                  <c:v>0.25</c:v>
                </c:pt>
                <c:pt idx="16">
                  <c:v>0.47826086956521741</c:v>
                </c:pt>
                <c:pt idx="17">
                  <c:v>0.2</c:v>
                </c:pt>
                <c:pt idx="18">
                  <c:v>0.12</c:v>
                </c:pt>
                <c:pt idx="19">
                  <c:v>0.17073170731707318</c:v>
                </c:pt>
                <c:pt idx="20">
                  <c:v>0.24590163934426229</c:v>
                </c:pt>
                <c:pt idx="21">
                  <c:v>0.26</c:v>
                </c:pt>
                <c:pt idx="22">
                  <c:v>0.2413793103448276</c:v>
                </c:pt>
                <c:pt idx="23">
                  <c:v>0.14285714285714285</c:v>
                </c:pt>
                <c:pt idx="24">
                  <c:v>0.2</c:v>
                </c:pt>
              </c:numCache>
            </c:numRef>
          </c:val>
          <c:extLst>
            <c:ext xmlns:c16="http://schemas.microsoft.com/office/drawing/2014/chart" uri="{C3380CC4-5D6E-409C-BE32-E72D297353CC}">
              <c16:uniqueId val="{00000001-C8F4-4EDA-8779-B703E2950217}"/>
            </c:ext>
          </c:extLst>
        </c:ser>
        <c:ser>
          <c:idx val="3"/>
          <c:order val="3"/>
          <c:tx>
            <c:strRef>
              <c:f>'Fabien %'!$G$29</c:f>
              <c:strCache>
                <c:ptCount val="1"/>
                <c:pt idx="0">
                  <c:v>1 Win</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'Fabien %'!$C$30:$C$54</c:f>
              <c:strCache>
                <c:ptCount val="25"/>
                <c:pt idx="0">
                  <c:v>Idoneth Deepkin (3e) (11)</c:v>
                </c:pt>
                <c:pt idx="1">
                  <c:v>Ironjawz (47)</c:v>
                </c:pt>
                <c:pt idx="2">
                  <c:v>Gloomspite Gitz (51)</c:v>
                </c:pt>
                <c:pt idx="3">
                  <c:v>Seraphon (60)</c:v>
                </c:pt>
                <c:pt idx="4">
                  <c:v>Blades of Khorne (29)</c:v>
                </c:pt>
                <c:pt idx="5">
                  <c:v>Sylvaneth (51)</c:v>
                </c:pt>
                <c:pt idx="6">
                  <c:v>Sons of Behemat (41)</c:v>
                </c:pt>
                <c:pt idx="7">
                  <c:v>Slaves to Darkness (73)</c:v>
                </c:pt>
                <c:pt idx="8">
                  <c:v>Stormcast Eternals (79)</c:v>
                </c:pt>
                <c:pt idx="9">
                  <c:v>Maggotkin of Nurgle (68)</c:v>
                </c:pt>
                <c:pt idx="10">
                  <c:v>Kharadron Overlords (25)</c:v>
                </c:pt>
                <c:pt idx="11">
                  <c:v>Soulblight Gravelords (73)</c:v>
                </c:pt>
                <c:pt idx="12">
                  <c:v>Ossiarch Bonereapers (27)</c:v>
                </c:pt>
                <c:pt idx="13">
                  <c:v>Idoneth Deepkin (4e) (21)</c:v>
                </c:pt>
                <c:pt idx="14">
                  <c:v>Ogor Mawtribes (36)</c:v>
                </c:pt>
                <c:pt idx="15">
                  <c:v>Skaven (72)</c:v>
                </c:pt>
                <c:pt idx="16">
                  <c:v>Hedonites of Slaanesh (23)</c:v>
                </c:pt>
                <c:pt idx="17">
                  <c:v>Flesh-eater Courts (35)</c:v>
                </c:pt>
                <c:pt idx="18">
                  <c:v>Disciples of Tzeentch (25)</c:v>
                </c:pt>
                <c:pt idx="19">
                  <c:v>Kruleboyz (41)</c:v>
                </c:pt>
                <c:pt idx="20">
                  <c:v>Nighthaunt (61)</c:v>
                </c:pt>
                <c:pt idx="21">
                  <c:v>Lumineth Realm-lords (50)</c:v>
                </c:pt>
                <c:pt idx="22">
                  <c:v>Fyreslayers (29)</c:v>
                </c:pt>
                <c:pt idx="23">
                  <c:v>Cities of Sigmar (49)</c:v>
                </c:pt>
                <c:pt idx="24">
                  <c:v>Daughters of Khaine (40)</c:v>
                </c:pt>
              </c:strCache>
            </c:strRef>
          </c:cat>
          <c:val>
            <c:numRef>
              <c:f>'Fabien %'!$G$30:$G$54</c:f>
              <c:numCache>
                <c:formatCode>0%</c:formatCode>
                <c:ptCount val="25"/>
                <c:pt idx="0">
                  <c:v>0.36363636363636365</c:v>
                </c:pt>
                <c:pt idx="1">
                  <c:v>0.1702127659574468</c:v>
                </c:pt>
                <c:pt idx="2">
                  <c:v>0.31372549019607843</c:v>
                </c:pt>
                <c:pt idx="3">
                  <c:v>0.16666666666666666</c:v>
                </c:pt>
                <c:pt idx="4">
                  <c:v>0.20689655172413793</c:v>
                </c:pt>
                <c:pt idx="5">
                  <c:v>0.19607843137254902</c:v>
                </c:pt>
                <c:pt idx="6">
                  <c:v>9.7560975609756101E-2</c:v>
                </c:pt>
                <c:pt idx="7">
                  <c:v>0.13698630136986301</c:v>
                </c:pt>
                <c:pt idx="8">
                  <c:v>0.20253164556962025</c:v>
                </c:pt>
                <c:pt idx="9">
                  <c:v>0.11764705882352941</c:v>
                </c:pt>
                <c:pt idx="10">
                  <c:v>0.12</c:v>
                </c:pt>
                <c:pt idx="11">
                  <c:v>0.12328767123287671</c:v>
                </c:pt>
                <c:pt idx="12">
                  <c:v>0.25925925925925924</c:v>
                </c:pt>
                <c:pt idx="13">
                  <c:v>0.23809523809523808</c:v>
                </c:pt>
                <c:pt idx="14">
                  <c:v>0.1111111111111111</c:v>
                </c:pt>
                <c:pt idx="15">
                  <c:v>0.18055555555555555</c:v>
                </c:pt>
                <c:pt idx="16">
                  <c:v>8.6956521739130432E-2</c:v>
                </c:pt>
                <c:pt idx="17">
                  <c:v>0.31428571428571428</c:v>
                </c:pt>
                <c:pt idx="18">
                  <c:v>0.16</c:v>
                </c:pt>
                <c:pt idx="19">
                  <c:v>0.12195121951219512</c:v>
                </c:pt>
                <c:pt idx="20">
                  <c:v>0.13114754098360656</c:v>
                </c:pt>
                <c:pt idx="21">
                  <c:v>0.12</c:v>
                </c:pt>
                <c:pt idx="22">
                  <c:v>6.8965517241379309E-2</c:v>
                </c:pt>
                <c:pt idx="23">
                  <c:v>0.14285714285714285</c:v>
                </c:pt>
                <c:pt idx="24">
                  <c:v>7.4999999999999997E-2</c:v>
                </c:pt>
              </c:numCache>
            </c:numRef>
          </c:val>
          <c:extLst>
            <c:ext xmlns:c16="http://schemas.microsoft.com/office/drawing/2014/chart" uri="{C3380CC4-5D6E-409C-BE32-E72D297353CC}">
              <c16:uniqueId val="{00000002-C8F4-4EDA-8779-B703E2950217}"/>
            </c:ext>
          </c:extLst>
        </c:ser>
        <c:ser>
          <c:idx val="4"/>
          <c:order val="4"/>
          <c:tx>
            <c:strRef>
              <c:f>'Fabien %'!$H$29</c:f>
              <c:strCache>
                <c:ptCount val="1"/>
                <c:pt idx="0">
                  <c:v>0 Wins</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'Fabien %'!$C$30:$C$54</c:f>
              <c:strCache>
                <c:ptCount val="25"/>
                <c:pt idx="0">
                  <c:v>Idoneth Deepkin (3e) (11)</c:v>
                </c:pt>
                <c:pt idx="1">
                  <c:v>Ironjawz (47)</c:v>
                </c:pt>
                <c:pt idx="2">
                  <c:v>Gloomspite Gitz (51)</c:v>
                </c:pt>
                <c:pt idx="3">
                  <c:v>Seraphon (60)</c:v>
                </c:pt>
                <c:pt idx="4">
                  <c:v>Blades of Khorne (29)</c:v>
                </c:pt>
                <c:pt idx="5">
                  <c:v>Sylvaneth (51)</c:v>
                </c:pt>
                <c:pt idx="6">
                  <c:v>Sons of Behemat (41)</c:v>
                </c:pt>
                <c:pt idx="7">
                  <c:v>Slaves to Darkness (73)</c:v>
                </c:pt>
                <c:pt idx="8">
                  <c:v>Stormcast Eternals (79)</c:v>
                </c:pt>
                <c:pt idx="9">
                  <c:v>Maggotkin of Nurgle (68)</c:v>
                </c:pt>
                <c:pt idx="10">
                  <c:v>Kharadron Overlords (25)</c:v>
                </c:pt>
                <c:pt idx="11">
                  <c:v>Soulblight Gravelords (73)</c:v>
                </c:pt>
                <c:pt idx="12">
                  <c:v>Ossiarch Bonereapers (27)</c:v>
                </c:pt>
                <c:pt idx="13">
                  <c:v>Idoneth Deepkin (4e) (21)</c:v>
                </c:pt>
                <c:pt idx="14">
                  <c:v>Ogor Mawtribes (36)</c:v>
                </c:pt>
                <c:pt idx="15">
                  <c:v>Skaven (72)</c:v>
                </c:pt>
                <c:pt idx="16">
                  <c:v>Hedonites of Slaanesh (23)</c:v>
                </c:pt>
                <c:pt idx="17">
                  <c:v>Flesh-eater Courts (35)</c:v>
                </c:pt>
                <c:pt idx="18">
                  <c:v>Disciples of Tzeentch (25)</c:v>
                </c:pt>
                <c:pt idx="19">
                  <c:v>Kruleboyz (41)</c:v>
                </c:pt>
                <c:pt idx="20">
                  <c:v>Nighthaunt (61)</c:v>
                </c:pt>
                <c:pt idx="21">
                  <c:v>Lumineth Realm-lords (50)</c:v>
                </c:pt>
                <c:pt idx="22">
                  <c:v>Fyreslayers (29)</c:v>
                </c:pt>
                <c:pt idx="23">
                  <c:v>Cities of Sigmar (49)</c:v>
                </c:pt>
                <c:pt idx="24">
                  <c:v>Daughters of Khaine (40)</c:v>
                </c:pt>
              </c:strCache>
            </c:strRef>
          </c:cat>
          <c:val>
            <c:numRef>
              <c:f>'Fabien %'!$H$30:$H$54</c:f>
              <c:numCache>
                <c:formatCode>0%</c:formatCode>
                <c:ptCount val="25"/>
                <c:pt idx="0">
                  <c:v>0</c:v>
                </c:pt>
                <c:pt idx="1">
                  <c:v>0.1276595744680851</c:v>
                </c:pt>
                <c:pt idx="2">
                  <c:v>3.9215686274509803E-2</c:v>
                </c:pt>
                <c:pt idx="3">
                  <c:v>0.11666666666666667</c:v>
                </c:pt>
                <c:pt idx="4">
                  <c:v>6.8965517241379309E-2</c:v>
                </c:pt>
                <c:pt idx="5">
                  <c:v>7.8431372549019607E-2</c:v>
                </c:pt>
                <c:pt idx="6">
                  <c:v>4.878048780487805E-2</c:v>
                </c:pt>
                <c:pt idx="7">
                  <c:v>2.7397260273972601E-2</c:v>
                </c:pt>
                <c:pt idx="8">
                  <c:v>6.3291139240506333E-2</c:v>
                </c:pt>
                <c:pt idx="9">
                  <c:v>2.9411764705882353E-2</c:v>
                </c:pt>
                <c:pt idx="10">
                  <c:v>0</c:v>
                </c:pt>
                <c:pt idx="11">
                  <c:v>6.8493150684931503E-2</c:v>
                </c:pt>
                <c:pt idx="12">
                  <c:v>0</c:v>
                </c:pt>
                <c:pt idx="13">
                  <c:v>4.7619047619047616E-2</c:v>
                </c:pt>
                <c:pt idx="14">
                  <c:v>0</c:v>
                </c:pt>
                <c:pt idx="15">
                  <c:v>6.9444444444444448E-2</c:v>
                </c:pt>
                <c:pt idx="16">
                  <c:v>8.6956521739130432E-2</c:v>
                </c:pt>
                <c:pt idx="17">
                  <c:v>5.7142857142857141E-2</c:v>
                </c:pt>
                <c:pt idx="18">
                  <c:v>0.2</c:v>
                </c:pt>
                <c:pt idx="19">
                  <c:v>0</c:v>
                </c:pt>
                <c:pt idx="20">
                  <c:v>0</c:v>
                </c:pt>
                <c:pt idx="21">
                  <c:v>0.06</c:v>
                </c:pt>
                <c:pt idx="22">
                  <c:v>6.8965517241379309E-2</c:v>
                </c:pt>
                <c:pt idx="23">
                  <c:v>2.0408163265306121E-2</c:v>
                </c:pt>
                <c:pt idx="24">
                  <c:v>2.5000000000000001E-2</c:v>
                </c:pt>
              </c:numCache>
            </c:numRef>
          </c:val>
          <c:extLst>
            <c:ext xmlns:c16="http://schemas.microsoft.com/office/drawing/2014/chart" uri="{C3380CC4-5D6E-409C-BE32-E72D297353CC}">
              <c16:uniqueId val="{00000003-C8F4-4EDA-8779-B703E2950217}"/>
            </c:ext>
          </c:extLst>
        </c:ser>
        <c:dLbls>
          <c:showLegendKey val="0"/>
          <c:showVal val="0"/>
          <c:showCatName val="0"/>
          <c:showSerName val="0"/>
          <c:showPercent val="0"/>
          <c:showBubbleSize val="0"/>
        </c:dLbls>
        <c:gapWidth val="0"/>
        <c:overlap val="100"/>
        <c:axId val="820094608"/>
        <c:axId val="820077808"/>
        <c:extLst/>
      </c:barChart>
      <c:catAx>
        <c:axId val="82009460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20077808"/>
        <c:crosses val="autoZero"/>
        <c:auto val="1"/>
        <c:lblAlgn val="ctr"/>
        <c:lblOffset val="100"/>
        <c:noMultiLvlLbl val="0"/>
      </c:catAx>
      <c:valAx>
        <c:axId val="820077808"/>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20094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Players with Positive GT Results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'Positive Results'!$G$1</c:f>
              <c:strCache>
                <c:ptCount val="1"/>
                <c:pt idx="0">
                  <c:v>%</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'Positive Results'!$F$2:$F$26</c:f>
              <c:strCache>
                <c:ptCount val="24"/>
                <c:pt idx="0">
                  <c:v>Idoneth Deepkin (3e) (11)</c:v>
                </c:pt>
                <c:pt idx="1">
                  <c:v>Blades of Khorne (29)</c:v>
                </c:pt>
                <c:pt idx="2">
                  <c:v>Ironjawz (47)</c:v>
                </c:pt>
                <c:pt idx="3">
                  <c:v>Hedonites of Slaanesh (23)</c:v>
                </c:pt>
                <c:pt idx="4">
                  <c:v>Stormcast Eternals (79)</c:v>
                </c:pt>
                <c:pt idx="5">
                  <c:v>Seraphon (60)</c:v>
                </c:pt>
                <c:pt idx="6">
                  <c:v>Maggotkin of Nurgle (68)</c:v>
                </c:pt>
                <c:pt idx="7">
                  <c:v>Gloomspite Gitz (51)</c:v>
                </c:pt>
                <c:pt idx="8">
                  <c:v>Slaves to Darkness (73)</c:v>
                </c:pt>
                <c:pt idx="9">
                  <c:v>Idoneth Deepkin (4e) (21)</c:v>
                </c:pt>
                <c:pt idx="10">
                  <c:v>Flesh-eater Courts (35)</c:v>
                </c:pt>
                <c:pt idx="11">
                  <c:v>Ossiarch Bonereapers (27)</c:v>
                </c:pt>
                <c:pt idx="12">
                  <c:v>Sylvaneth (51)</c:v>
                </c:pt>
                <c:pt idx="13">
                  <c:v>Sons of Behemat (41)</c:v>
                </c:pt>
                <c:pt idx="14">
                  <c:v>Ogor Mawtribes (36)</c:v>
                </c:pt>
                <c:pt idx="15">
                  <c:v>Skaven (72)</c:v>
                </c:pt>
                <c:pt idx="16">
                  <c:v>Disciples of Tzeentch (25)</c:v>
                </c:pt>
                <c:pt idx="17">
                  <c:v>Soulblight Gravelords (73)</c:v>
                </c:pt>
                <c:pt idx="18">
                  <c:v>Lumineth Realm-lords (50)</c:v>
                </c:pt>
                <c:pt idx="19">
                  <c:v>Fyreslayers (29)</c:v>
                </c:pt>
                <c:pt idx="20">
                  <c:v>Cities of Sigmar (49)</c:v>
                </c:pt>
                <c:pt idx="21">
                  <c:v>Daughters of Khaine (40)</c:v>
                </c:pt>
                <c:pt idx="22">
                  <c:v>Kruleboyz (41)</c:v>
                </c:pt>
                <c:pt idx="23">
                  <c:v>Kharadron Overlords (25)</c:v>
                </c:pt>
              </c:strCache>
            </c:strRef>
          </c:cat>
          <c:val>
            <c:numRef>
              <c:f>'Positive Results'!$G$2:$G$26</c:f>
              <c:numCache>
                <c:formatCode>0%</c:formatCode>
                <c:ptCount val="24"/>
                <c:pt idx="0">
                  <c:v>9.0909090909090912E-2</c:v>
                </c:pt>
                <c:pt idx="1">
                  <c:v>0.27586206896551724</c:v>
                </c:pt>
                <c:pt idx="2">
                  <c:v>0.34042553191489361</c:v>
                </c:pt>
                <c:pt idx="3">
                  <c:v>0.34782608695652173</c:v>
                </c:pt>
                <c:pt idx="4">
                  <c:v>0.35443037974683544</c:v>
                </c:pt>
                <c:pt idx="5">
                  <c:v>0.36666666666666664</c:v>
                </c:pt>
                <c:pt idx="6">
                  <c:v>0.41176470588235292</c:v>
                </c:pt>
                <c:pt idx="7">
                  <c:v>0.41176470588235292</c:v>
                </c:pt>
                <c:pt idx="8">
                  <c:v>0.42465753424657532</c:v>
                </c:pt>
                <c:pt idx="9">
                  <c:v>0.42857142857142855</c:v>
                </c:pt>
                <c:pt idx="10">
                  <c:v>0.42857142857142855</c:v>
                </c:pt>
                <c:pt idx="11">
                  <c:v>0.44444444444444442</c:v>
                </c:pt>
                <c:pt idx="12">
                  <c:v>0.45098039215686275</c:v>
                </c:pt>
                <c:pt idx="13">
                  <c:v>0.48780487804878048</c:v>
                </c:pt>
                <c:pt idx="14">
                  <c:v>0.5</c:v>
                </c:pt>
                <c:pt idx="15">
                  <c:v>0.5</c:v>
                </c:pt>
                <c:pt idx="16">
                  <c:v>0.52</c:v>
                </c:pt>
                <c:pt idx="17">
                  <c:v>0.53424657534246578</c:v>
                </c:pt>
                <c:pt idx="18">
                  <c:v>0.56000000000000005</c:v>
                </c:pt>
                <c:pt idx="19">
                  <c:v>0.62068965517241381</c:v>
                </c:pt>
                <c:pt idx="20">
                  <c:v>0.69387755102040816</c:v>
                </c:pt>
                <c:pt idx="21">
                  <c:v>0.7</c:v>
                </c:pt>
                <c:pt idx="22">
                  <c:v>0.70731707317073167</c:v>
                </c:pt>
                <c:pt idx="23">
                  <c:v>0.72</c:v>
                </c:pt>
              </c:numCache>
            </c:numRef>
          </c:val>
          <c:extLst>
            <c:ext xmlns:c16="http://schemas.microsoft.com/office/drawing/2014/chart" uri="{C3380CC4-5D6E-409C-BE32-E72D297353CC}">
              <c16:uniqueId val="{00000000-5053-465E-9CB7-6F730913BACF}"/>
            </c:ext>
          </c:extLst>
        </c:ser>
        <c:dLbls>
          <c:showLegendKey val="0"/>
          <c:showVal val="0"/>
          <c:showCatName val="0"/>
          <c:showSerName val="0"/>
          <c:showPercent val="0"/>
          <c:showBubbleSize val="0"/>
        </c:dLbls>
        <c:gapWidth val="10"/>
        <c:axId val="28807823"/>
        <c:axId val="28810223"/>
      </c:barChart>
      <c:catAx>
        <c:axId val="28807823"/>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810223"/>
        <c:crosses val="autoZero"/>
        <c:auto val="1"/>
        <c:lblAlgn val="ctr"/>
        <c:lblOffset val="100"/>
        <c:noMultiLvlLbl val="0"/>
      </c:catAx>
      <c:valAx>
        <c:axId val="28810223"/>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807823"/>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 of 500+ Elo and Rookies</a:t>
            </a:r>
            <a:r>
              <a:rPr lang="en-GB" baseline="0"/>
              <a:t> by Faction</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barChart>
        <c:barDir val="bar"/>
        <c:grouping val="stacked"/>
        <c:varyColors val="0"/>
        <c:ser>
          <c:idx val="0"/>
          <c:order val="0"/>
          <c:tx>
            <c:strRef>
              <c:f>Rookies!$K$1</c:f>
              <c:strCache>
                <c:ptCount val="1"/>
                <c:pt idx="0">
                  <c:v>Elite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Rookies!$J$2:$J$26</c:f>
              <c:strCache>
                <c:ptCount val="25"/>
                <c:pt idx="0">
                  <c:v>Maggotkin of Nurgle (68)</c:v>
                </c:pt>
                <c:pt idx="1">
                  <c:v>Slaves to Darkness (73)</c:v>
                </c:pt>
                <c:pt idx="2">
                  <c:v>Stormcast Eternals (79)</c:v>
                </c:pt>
                <c:pt idx="3">
                  <c:v>Ironjawz (47)</c:v>
                </c:pt>
                <c:pt idx="4">
                  <c:v>Sons of Behemat (41)</c:v>
                </c:pt>
                <c:pt idx="5">
                  <c:v>Flesh-eater Courts (35)</c:v>
                </c:pt>
                <c:pt idx="6">
                  <c:v>Fyreslayers (29)</c:v>
                </c:pt>
                <c:pt idx="7">
                  <c:v>Hedonites of Slaanesh (23)</c:v>
                </c:pt>
                <c:pt idx="8">
                  <c:v>Sylvaneth (51)</c:v>
                </c:pt>
                <c:pt idx="9">
                  <c:v>Idoneth Deepkin (3e) (11)</c:v>
                </c:pt>
                <c:pt idx="10">
                  <c:v>Ossiarch Bonereapers (27)</c:v>
                </c:pt>
                <c:pt idx="11">
                  <c:v>Gloomspite Gitz (51)</c:v>
                </c:pt>
                <c:pt idx="12">
                  <c:v>Lumineth Realm-lords (50)</c:v>
                </c:pt>
                <c:pt idx="13">
                  <c:v>Kharadron Overlords (25)</c:v>
                </c:pt>
                <c:pt idx="14">
                  <c:v>Soulblight Gravelords (73)</c:v>
                </c:pt>
                <c:pt idx="15">
                  <c:v>Blades of Khorne (29)</c:v>
                </c:pt>
                <c:pt idx="16">
                  <c:v>Seraphon (60)</c:v>
                </c:pt>
                <c:pt idx="17">
                  <c:v>Kruleboyz (41)</c:v>
                </c:pt>
                <c:pt idx="18">
                  <c:v>Ogor Mawtribes (36)</c:v>
                </c:pt>
                <c:pt idx="19">
                  <c:v>Skaven (72)</c:v>
                </c:pt>
                <c:pt idx="20">
                  <c:v>Daughters of Khaine (40)</c:v>
                </c:pt>
                <c:pt idx="21">
                  <c:v>Nighthaunt (61)</c:v>
                </c:pt>
                <c:pt idx="22">
                  <c:v>Disciples of Tzeentch (25)</c:v>
                </c:pt>
                <c:pt idx="23">
                  <c:v>Idoneth Deepkin (4e) (21)</c:v>
                </c:pt>
                <c:pt idx="24">
                  <c:v>Cities of Sigmar (49)</c:v>
                </c:pt>
              </c:strCache>
            </c:strRef>
          </c:cat>
          <c:val>
            <c:numRef>
              <c:f>Rookies!$K$2:$K$26</c:f>
              <c:numCache>
                <c:formatCode>0%</c:formatCode>
                <c:ptCount val="25"/>
                <c:pt idx="0">
                  <c:v>8.8235294117647065E-2</c:v>
                </c:pt>
                <c:pt idx="1">
                  <c:v>0.13698630136986301</c:v>
                </c:pt>
                <c:pt idx="2">
                  <c:v>0.15189873417721519</c:v>
                </c:pt>
                <c:pt idx="3">
                  <c:v>0.1702127659574468</c:v>
                </c:pt>
                <c:pt idx="4">
                  <c:v>0.17073170731707318</c:v>
                </c:pt>
                <c:pt idx="5">
                  <c:v>0.17142857142857143</c:v>
                </c:pt>
                <c:pt idx="6">
                  <c:v>0.17241379310344829</c:v>
                </c:pt>
                <c:pt idx="7">
                  <c:v>0.17391304347826086</c:v>
                </c:pt>
                <c:pt idx="8">
                  <c:v>0.17647058823529413</c:v>
                </c:pt>
                <c:pt idx="9">
                  <c:v>0.18181818181818182</c:v>
                </c:pt>
                <c:pt idx="10">
                  <c:v>0.18518518518518517</c:v>
                </c:pt>
                <c:pt idx="11">
                  <c:v>0.19607843137254902</c:v>
                </c:pt>
                <c:pt idx="12">
                  <c:v>0.2</c:v>
                </c:pt>
                <c:pt idx="13">
                  <c:v>0.2</c:v>
                </c:pt>
                <c:pt idx="14">
                  <c:v>0.20547945205479451</c:v>
                </c:pt>
                <c:pt idx="15">
                  <c:v>0.20689655172413793</c:v>
                </c:pt>
                <c:pt idx="16">
                  <c:v>0.21666666666666667</c:v>
                </c:pt>
                <c:pt idx="17">
                  <c:v>0.21951219512195122</c:v>
                </c:pt>
                <c:pt idx="18">
                  <c:v>0.22222222222222221</c:v>
                </c:pt>
                <c:pt idx="19">
                  <c:v>0.22222222222222221</c:v>
                </c:pt>
                <c:pt idx="20">
                  <c:v>0.27500000000000002</c:v>
                </c:pt>
                <c:pt idx="21">
                  <c:v>0.29508196721311475</c:v>
                </c:pt>
                <c:pt idx="22">
                  <c:v>0.36</c:v>
                </c:pt>
                <c:pt idx="23">
                  <c:v>0.38095238095238093</c:v>
                </c:pt>
                <c:pt idx="24">
                  <c:v>0.42857142857142855</c:v>
                </c:pt>
              </c:numCache>
            </c:numRef>
          </c:val>
          <c:extLst>
            <c:ext xmlns:c16="http://schemas.microsoft.com/office/drawing/2014/chart" uri="{C3380CC4-5D6E-409C-BE32-E72D297353CC}">
              <c16:uniqueId val="{00000000-CCFB-4BCA-9F8B-6C0AF5807E56}"/>
            </c:ext>
          </c:extLst>
        </c:ser>
        <c:ser>
          <c:idx val="1"/>
          <c:order val="1"/>
          <c:tx>
            <c:strRef>
              <c:f>Rookies!$L$1</c:f>
              <c:strCache>
                <c:ptCount val="1"/>
                <c:pt idx="0">
                  <c:v>Rookies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Rookies!$J$2:$J$26</c:f>
              <c:strCache>
                <c:ptCount val="25"/>
                <c:pt idx="0">
                  <c:v>Maggotkin of Nurgle (68)</c:v>
                </c:pt>
                <c:pt idx="1">
                  <c:v>Slaves to Darkness (73)</c:v>
                </c:pt>
                <c:pt idx="2">
                  <c:v>Stormcast Eternals (79)</c:v>
                </c:pt>
                <c:pt idx="3">
                  <c:v>Ironjawz (47)</c:v>
                </c:pt>
                <c:pt idx="4">
                  <c:v>Sons of Behemat (41)</c:v>
                </c:pt>
                <c:pt idx="5">
                  <c:v>Flesh-eater Courts (35)</c:v>
                </c:pt>
                <c:pt idx="6">
                  <c:v>Fyreslayers (29)</c:v>
                </c:pt>
                <c:pt idx="7">
                  <c:v>Hedonites of Slaanesh (23)</c:v>
                </c:pt>
                <c:pt idx="8">
                  <c:v>Sylvaneth (51)</c:v>
                </c:pt>
                <c:pt idx="9">
                  <c:v>Idoneth Deepkin (3e) (11)</c:v>
                </c:pt>
                <c:pt idx="10">
                  <c:v>Ossiarch Bonereapers (27)</c:v>
                </c:pt>
                <c:pt idx="11">
                  <c:v>Gloomspite Gitz (51)</c:v>
                </c:pt>
                <c:pt idx="12">
                  <c:v>Lumineth Realm-lords (50)</c:v>
                </c:pt>
                <c:pt idx="13">
                  <c:v>Kharadron Overlords (25)</c:v>
                </c:pt>
                <c:pt idx="14">
                  <c:v>Soulblight Gravelords (73)</c:v>
                </c:pt>
                <c:pt idx="15">
                  <c:v>Blades of Khorne (29)</c:v>
                </c:pt>
                <c:pt idx="16">
                  <c:v>Seraphon (60)</c:v>
                </c:pt>
                <c:pt idx="17">
                  <c:v>Kruleboyz (41)</c:v>
                </c:pt>
                <c:pt idx="18">
                  <c:v>Ogor Mawtribes (36)</c:v>
                </c:pt>
                <c:pt idx="19">
                  <c:v>Skaven (72)</c:v>
                </c:pt>
                <c:pt idx="20">
                  <c:v>Daughters of Khaine (40)</c:v>
                </c:pt>
                <c:pt idx="21">
                  <c:v>Nighthaunt (61)</c:v>
                </c:pt>
                <c:pt idx="22">
                  <c:v>Disciples of Tzeentch (25)</c:v>
                </c:pt>
                <c:pt idx="23">
                  <c:v>Idoneth Deepkin (4e) (21)</c:v>
                </c:pt>
                <c:pt idx="24">
                  <c:v>Cities of Sigmar (49)</c:v>
                </c:pt>
              </c:strCache>
            </c:strRef>
          </c:cat>
          <c:val>
            <c:numRef>
              <c:f>Rookies!$L$2:$L$26</c:f>
              <c:numCache>
                <c:formatCode>0%</c:formatCode>
                <c:ptCount val="25"/>
                <c:pt idx="0">
                  <c:v>0.17647058823529413</c:v>
                </c:pt>
                <c:pt idx="1">
                  <c:v>0.15068493150684931</c:v>
                </c:pt>
                <c:pt idx="2">
                  <c:v>0.25316455696202533</c:v>
                </c:pt>
                <c:pt idx="3">
                  <c:v>0.19148936170212766</c:v>
                </c:pt>
                <c:pt idx="4">
                  <c:v>0.1951219512195122</c:v>
                </c:pt>
                <c:pt idx="5">
                  <c:v>0.14285714285714285</c:v>
                </c:pt>
                <c:pt idx="6">
                  <c:v>0.17241379310344829</c:v>
                </c:pt>
                <c:pt idx="7">
                  <c:v>4.3478260869565216E-2</c:v>
                </c:pt>
                <c:pt idx="8">
                  <c:v>0.13725490196078433</c:v>
                </c:pt>
                <c:pt idx="9">
                  <c:v>9.0909090909090912E-2</c:v>
                </c:pt>
                <c:pt idx="10">
                  <c:v>0.1111111111111111</c:v>
                </c:pt>
                <c:pt idx="11">
                  <c:v>0.13725490196078433</c:v>
                </c:pt>
                <c:pt idx="12">
                  <c:v>0.12</c:v>
                </c:pt>
                <c:pt idx="13">
                  <c:v>0.16</c:v>
                </c:pt>
                <c:pt idx="14">
                  <c:v>0.19178082191780821</c:v>
                </c:pt>
                <c:pt idx="15">
                  <c:v>0.2413793103448276</c:v>
                </c:pt>
                <c:pt idx="16">
                  <c:v>0.23333333333333334</c:v>
                </c:pt>
                <c:pt idx="17">
                  <c:v>0.17073170731707318</c:v>
                </c:pt>
                <c:pt idx="18">
                  <c:v>8.3333333333333329E-2</c:v>
                </c:pt>
                <c:pt idx="19">
                  <c:v>0.22222222222222221</c:v>
                </c:pt>
                <c:pt idx="20">
                  <c:v>0.1</c:v>
                </c:pt>
                <c:pt idx="21">
                  <c:v>9.8360655737704916E-2</c:v>
                </c:pt>
                <c:pt idx="22">
                  <c:v>0.24</c:v>
                </c:pt>
                <c:pt idx="23">
                  <c:v>0.2857142857142857</c:v>
                </c:pt>
                <c:pt idx="24">
                  <c:v>8.1632653061224483E-2</c:v>
                </c:pt>
              </c:numCache>
            </c:numRef>
          </c:val>
          <c:extLst>
            <c:ext xmlns:c16="http://schemas.microsoft.com/office/drawing/2014/chart" uri="{C3380CC4-5D6E-409C-BE32-E72D297353CC}">
              <c16:uniqueId val="{00000001-CCFB-4BCA-9F8B-6C0AF5807E56}"/>
            </c:ext>
          </c:extLst>
        </c:ser>
        <c:dLbls>
          <c:showLegendKey val="0"/>
          <c:showVal val="0"/>
          <c:showCatName val="0"/>
          <c:showSerName val="0"/>
          <c:showPercent val="0"/>
          <c:showBubbleSize val="0"/>
        </c:dLbls>
        <c:gapWidth val="38"/>
        <c:overlap val="100"/>
        <c:axId val="1003601520"/>
        <c:axId val="1003598160"/>
      </c:barChart>
      <c:catAx>
        <c:axId val="100360152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03598160"/>
        <c:crosses val="autoZero"/>
        <c:auto val="1"/>
        <c:lblAlgn val="ctr"/>
        <c:lblOffset val="100"/>
        <c:noMultiLvlLbl val="0"/>
      </c:catAx>
      <c:valAx>
        <c:axId val="1003598160"/>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036015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7</xdr:col>
      <xdr:colOff>30480</xdr:colOff>
      <xdr:row>29</xdr:row>
      <xdr:rowOff>0</xdr:rowOff>
    </xdr:from>
    <xdr:to>
      <xdr:col>7</xdr:col>
      <xdr:colOff>5356860</xdr:colOff>
      <xdr:row>54</xdr:row>
      <xdr:rowOff>15240</xdr:rowOff>
    </xdr:to>
    <xdr:graphicFrame macro="">
      <xdr:nvGraphicFramePr>
        <xdr:cNvPr id="3" name="Chart 2">
          <a:extLst>
            <a:ext uri="{FF2B5EF4-FFF2-40B4-BE49-F238E27FC236}">
              <a16:creationId xmlns:a16="http://schemas.microsoft.com/office/drawing/2014/main" id="{9CF54169-A1FC-4828-474B-C80306179F4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18</xdr:col>
      <xdr:colOff>22860</xdr:colOff>
      <xdr:row>0</xdr:row>
      <xdr:rowOff>114300</xdr:rowOff>
    </xdr:from>
    <xdr:to>
      <xdr:col>30</xdr:col>
      <xdr:colOff>38100</xdr:colOff>
      <xdr:row>34</xdr:row>
      <xdr:rowOff>60960</xdr:rowOff>
    </xdr:to>
    <xdr:graphicFrame macro="">
      <xdr:nvGraphicFramePr>
        <xdr:cNvPr id="2" name="Chart 1">
          <a:extLst>
            <a:ext uri="{FF2B5EF4-FFF2-40B4-BE49-F238E27FC236}">
              <a16:creationId xmlns:a16="http://schemas.microsoft.com/office/drawing/2014/main" id="{C438BDC2-A411-47D6-9783-6FE709C702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8</xdr:col>
      <xdr:colOff>144780</xdr:colOff>
      <xdr:row>27</xdr:row>
      <xdr:rowOff>53340</xdr:rowOff>
    </xdr:from>
    <xdr:to>
      <xdr:col>18</xdr:col>
      <xdr:colOff>464820</xdr:colOff>
      <xdr:row>54</xdr:row>
      <xdr:rowOff>19050</xdr:rowOff>
    </xdr:to>
    <xdr:graphicFrame macro="">
      <xdr:nvGraphicFramePr>
        <xdr:cNvPr id="2" name="Chart 1">
          <a:extLst>
            <a:ext uri="{FF2B5EF4-FFF2-40B4-BE49-F238E27FC236}">
              <a16:creationId xmlns:a16="http://schemas.microsoft.com/office/drawing/2014/main" id="{CA84DCB5-593F-42BC-8049-3ABFB46341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7</xdr:col>
      <xdr:colOff>312420</xdr:colOff>
      <xdr:row>0</xdr:row>
      <xdr:rowOff>220980</xdr:rowOff>
    </xdr:from>
    <xdr:to>
      <xdr:col>15</xdr:col>
      <xdr:colOff>7620</xdr:colOff>
      <xdr:row>27</xdr:row>
      <xdr:rowOff>22860</xdr:rowOff>
    </xdr:to>
    <xdr:graphicFrame macro="">
      <xdr:nvGraphicFramePr>
        <xdr:cNvPr id="3" name="Chart 2">
          <a:extLst>
            <a:ext uri="{FF2B5EF4-FFF2-40B4-BE49-F238E27FC236}">
              <a16:creationId xmlns:a16="http://schemas.microsoft.com/office/drawing/2014/main" id="{A99CE5E0-B259-1AFF-0010-66564B01D57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0.73278</cdr:x>
      <cdr:y>0.72616</cdr:y>
    </cdr:from>
    <cdr:to>
      <cdr:x>0.94805</cdr:x>
      <cdr:y>0.90473</cdr:y>
    </cdr:to>
    <cdr:pic>
      <cdr:nvPicPr>
        <cdr:cNvPr id="2" name="Picture 1">
          <a:extLst xmlns:a="http://schemas.openxmlformats.org/drawingml/2006/main">
            <a:ext uri="{FF2B5EF4-FFF2-40B4-BE49-F238E27FC236}">
              <a16:creationId xmlns:a16="http://schemas.microsoft.com/office/drawing/2014/main" id="{C3988F34-0E48-F385-AA42-4E641591B6FA}"/>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350260" y="3906520"/>
          <a:ext cx="984208" cy="960684"/>
        </a:xfrm>
        <a:prstGeom xmlns:a="http://schemas.openxmlformats.org/drawingml/2006/main" prst="roundRect">
          <a:avLst>
            <a:gd name="adj" fmla="val 8594"/>
          </a:avLst>
        </a:prstGeom>
        <a:solidFill xmlns:a="http://schemas.openxmlformats.org/drawingml/2006/main">
          <a:srgbClr val="FFFFFF">
            <a:shade val="85000"/>
          </a:srgbClr>
        </a:solidFill>
        <a:ln xmlns:a="http://schemas.openxmlformats.org/drawingml/2006/main">
          <a:noFill/>
        </a:ln>
        <a:effectLst xmlns:a="http://schemas.openxmlformats.org/drawingml/2006/main">
          <a:reflection blurRad="12700" stA="38000" endPos="28000" dist="5000" dir="5400000" sy="-100000" algn="bl" rotWithShape="0"/>
        </a:effectLst>
      </cdr:spPr>
    </cdr:pic>
  </cdr:relSizeAnchor>
</c:userShapes>
</file>

<file path=xl/drawings/drawing14.xml><?xml version="1.0" encoding="utf-8"?>
<xdr:wsDr xmlns:xdr="http://schemas.openxmlformats.org/drawingml/2006/spreadsheetDrawing" xmlns:a="http://schemas.openxmlformats.org/drawingml/2006/main">
  <xdr:twoCellAnchor>
    <xdr:from>
      <xdr:col>12</xdr:col>
      <xdr:colOff>419100</xdr:colOff>
      <xdr:row>0</xdr:row>
      <xdr:rowOff>121920</xdr:rowOff>
    </xdr:from>
    <xdr:to>
      <xdr:col>22</xdr:col>
      <xdr:colOff>480060</xdr:colOff>
      <xdr:row>31</xdr:row>
      <xdr:rowOff>0</xdr:rowOff>
    </xdr:to>
    <xdr:graphicFrame macro="">
      <xdr:nvGraphicFramePr>
        <xdr:cNvPr id="2" name="Chart 1">
          <a:extLst>
            <a:ext uri="{FF2B5EF4-FFF2-40B4-BE49-F238E27FC236}">
              <a16:creationId xmlns:a16="http://schemas.microsoft.com/office/drawing/2014/main" id="{EADC1246-E581-4B1F-968C-8E4349DE3E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0.84474</cdr:x>
      <cdr:y>0.72294</cdr:y>
    </cdr:from>
    <cdr:to>
      <cdr:x>0.98515</cdr:x>
      <cdr:y>0.86565</cdr:y>
    </cdr:to>
    <cdr:pic>
      <cdr:nvPicPr>
        <cdr:cNvPr id="2" name="Picture 1">
          <a:extLst xmlns:a="http://schemas.openxmlformats.org/drawingml/2006/main">
            <a:ext uri="{FF2B5EF4-FFF2-40B4-BE49-F238E27FC236}">
              <a16:creationId xmlns:a16="http://schemas.microsoft.com/office/drawing/2014/main" id="{AF4A6533-A371-5DC9-85AB-AC9335B83FF3}"/>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01012" y="4274820"/>
          <a:ext cx="864508" cy="843844"/>
        </a:xfrm>
        <a:prstGeom xmlns:a="http://schemas.openxmlformats.org/drawingml/2006/main" prst="roundRect">
          <a:avLst>
            <a:gd name="adj" fmla="val 8594"/>
          </a:avLst>
        </a:prstGeom>
        <a:solidFill xmlns:a="http://schemas.openxmlformats.org/drawingml/2006/main">
          <a:srgbClr val="FFFFFF">
            <a:shade val="85000"/>
          </a:srgbClr>
        </a:solidFill>
        <a:ln xmlns:a="http://schemas.openxmlformats.org/drawingml/2006/main">
          <a:noFill/>
        </a:ln>
        <a:effectLst xmlns:a="http://schemas.openxmlformats.org/drawingml/2006/main">
          <a:reflection blurRad="12700" stA="38000" endPos="28000" dist="5000" dir="5400000" sy="-100000" algn="bl" rotWithShape="0"/>
        </a:effectLst>
      </cdr:spPr>
    </cdr:pic>
  </cdr:relSizeAnchor>
</c:userShapes>
</file>

<file path=xl/drawings/drawing16.xml><?xml version="1.0" encoding="utf-8"?>
<xdr:wsDr xmlns:xdr="http://schemas.openxmlformats.org/drawingml/2006/spreadsheetDrawing" xmlns:a="http://schemas.openxmlformats.org/drawingml/2006/main">
  <xdr:twoCellAnchor>
    <xdr:from>
      <xdr:col>18</xdr:col>
      <xdr:colOff>365760</xdr:colOff>
      <xdr:row>28</xdr:row>
      <xdr:rowOff>114300</xdr:rowOff>
    </xdr:from>
    <xdr:to>
      <xdr:col>34</xdr:col>
      <xdr:colOff>495300</xdr:colOff>
      <xdr:row>58</xdr:row>
      <xdr:rowOff>60960</xdr:rowOff>
    </xdr:to>
    <xdr:graphicFrame macro="">
      <xdr:nvGraphicFramePr>
        <xdr:cNvPr id="2" name="Chart 1">
          <a:extLst>
            <a:ext uri="{FF2B5EF4-FFF2-40B4-BE49-F238E27FC236}">
              <a16:creationId xmlns:a16="http://schemas.microsoft.com/office/drawing/2014/main" id="{DB7D72C3-3941-4593-92D9-2F4B2F8C9B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0.83834</cdr:x>
      <cdr:y>0.82196</cdr:y>
    </cdr:from>
    <cdr:to>
      <cdr:x>0.97973</cdr:x>
      <cdr:y>0.97037</cdr:y>
    </cdr:to>
    <cdr:pic>
      <cdr:nvPicPr>
        <cdr:cNvPr id="2" name="Picture 1">
          <a:extLst xmlns:a="http://schemas.openxmlformats.org/drawingml/2006/main">
            <a:ext uri="{FF2B5EF4-FFF2-40B4-BE49-F238E27FC236}">
              <a16:creationId xmlns:a16="http://schemas.microsoft.com/office/drawing/2014/main" id="{34F5ABCC-5D2D-458A-8BA4-848A46740AC4}"/>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465320" y="4071149"/>
          <a:ext cx="753094" cy="735094"/>
        </a:xfrm>
        <a:prstGeom xmlns:a="http://schemas.openxmlformats.org/drawingml/2006/main" prst="roundRect">
          <a:avLst>
            <a:gd name="adj" fmla="val 8594"/>
          </a:avLst>
        </a:prstGeom>
        <a:solidFill xmlns:a="http://schemas.openxmlformats.org/drawingml/2006/main">
          <a:srgbClr val="FFFFFF">
            <a:shade val="85000"/>
          </a:srgbClr>
        </a:solidFill>
        <a:ln xmlns:a="http://schemas.openxmlformats.org/drawingml/2006/main">
          <a:noFill/>
        </a:ln>
        <a:effectLst xmlns:a="http://schemas.openxmlformats.org/drawingml/2006/main">
          <a:reflection blurRad="12700" stA="38000" endPos="28000" dist="5000" dir="5400000" sy="-100000" algn="bl" rotWithShape="0"/>
        </a:effectLst>
      </cdr:spPr>
    </cdr:pic>
  </cdr:relSizeAnchor>
</c:userShapes>
</file>

<file path=xl/drawings/drawing3.xml><?xml version="1.0" encoding="utf-8"?>
<xdr:wsDr xmlns:xdr="http://schemas.openxmlformats.org/drawingml/2006/spreadsheetDrawing" xmlns:a="http://schemas.openxmlformats.org/drawingml/2006/main">
  <xdr:twoCellAnchor>
    <xdr:from>
      <xdr:col>7</xdr:col>
      <xdr:colOff>30480</xdr:colOff>
      <xdr:row>29</xdr:row>
      <xdr:rowOff>0</xdr:rowOff>
    </xdr:from>
    <xdr:to>
      <xdr:col>7</xdr:col>
      <xdr:colOff>5356860</xdr:colOff>
      <xdr:row>54</xdr:row>
      <xdr:rowOff>15240</xdr:rowOff>
    </xdr:to>
    <xdr:graphicFrame macro="">
      <xdr:nvGraphicFramePr>
        <xdr:cNvPr id="2" name="Chart 1">
          <a:extLst>
            <a:ext uri="{FF2B5EF4-FFF2-40B4-BE49-F238E27FC236}">
              <a16:creationId xmlns:a16="http://schemas.microsoft.com/office/drawing/2014/main" id="{B0E7241B-FBB6-4B7F-99BE-D987B6E22E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0.79781</cdr:x>
      <cdr:y>0.79026</cdr:y>
    </cdr:from>
    <cdr:to>
      <cdr:x>0.98259</cdr:x>
      <cdr:y>0.98422</cdr:y>
    </cdr:to>
    <cdr:pic>
      <cdr:nvPicPr>
        <cdr:cNvPr id="2" name="Picture 1">
          <a:extLst xmlns:a="http://schemas.openxmlformats.org/drawingml/2006/main">
            <a:ext uri="{FF2B5EF4-FFF2-40B4-BE49-F238E27FC236}">
              <a16:creationId xmlns:a16="http://schemas.microsoft.com/office/drawing/2014/main" id="{824C8CFB-781D-427D-AC1D-D2A6A370BEB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49420" y="3914140"/>
          <a:ext cx="984233" cy="960689"/>
        </a:xfrm>
        <a:prstGeom xmlns:a="http://schemas.openxmlformats.org/drawingml/2006/main" prst="roundRect">
          <a:avLst>
            <a:gd name="adj" fmla="val 8594"/>
          </a:avLst>
        </a:prstGeom>
        <a:solidFill xmlns:a="http://schemas.openxmlformats.org/drawingml/2006/main">
          <a:srgbClr val="FFFFFF">
            <a:shade val="85000"/>
          </a:srgbClr>
        </a:solidFill>
        <a:ln xmlns:a="http://schemas.openxmlformats.org/drawingml/2006/main">
          <a:noFill/>
        </a:ln>
        <a:effectLst xmlns:a="http://schemas.openxmlformats.org/drawingml/2006/main">
          <a:reflection blurRad="12700" stA="38000" endPos="28000" dist="5000" dir="5400000" sy="-100000" algn="bl" rotWithShape="0"/>
        </a:effectLst>
      </cdr:spPr>
    </cdr:pic>
  </cdr:relSizeAnchor>
</c:userShapes>
</file>

<file path=xl/drawings/drawing5.xml><?xml version="1.0" encoding="utf-8"?>
<xdr:wsDr xmlns:xdr="http://schemas.openxmlformats.org/drawingml/2006/spreadsheetDrawing" xmlns:a="http://schemas.openxmlformats.org/drawingml/2006/main">
  <xdr:twoCellAnchor>
    <xdr:from>
      <xdr:col>15</xdr:col>
      <xdr:colOff>76200</xdr:colOff>
      <xdr:row>1</xdr:row>
      <xdr:rowOff>15240</xdr:rowOff>
    </xdr:from>
    <xdr:to>
      <xdr:col>24</xdr:col>
      <xdr:colOff>220980</xdr:colOff>
      <xdr:row>31</xdr:row>
      <xdr:rowOff>99060</xdr:rowOff>
    </xdr:to>
    <xdr:graphicFrame macro="">
      <xdr:nvGraphicFramePr>
        <xdr:cNvPr id="2" name="Chart 1">
          <a:extLst>
            <a:ext uri="{FF2B5EF4-FFF2-40B4-BE49-F238E27FC236}">
              <a16:creationId xmlns:a16="http://schemas.microsoft.com/office/drawing/2014/main" id="{48647CE3-F30A-A7D5-DF89-0924654817C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0.79116</cdr:x>
      <cdr:y>0.6767</cdr:y>
    </cdr:from>
    <cdr:to>
      <cdr:x>0.96594</cdr:x>
      <cdr:y>0.84917</cdr:y>
    </cdr:to>
    <cdr:pic>
      <cdr:nvPicPr>
        <cdr:cNvPr id="2" name="Picture 1">
          <a:extLst xmlns:a="http://schemas.openxmlformats.org/drawingml/2006/main">
            <a:ext uri="{FF2B5EF4-FFF2-40B4-BE49-F238E27FC236}">
              <a16:creationId xmlns:a16="http://schemas.microsoft.com/office/drawing/2014/main" id="{BD0A578D-868E-D5CA-9064-970160FFA7D8}"/>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455160" y="3769360"/>
          <a:ext cx="984209" cy="960684"/>
        </a:xfrm>
        <a:prstGeom xmlns:a="http://schemas.openxmlformats.org/drawingml/2006/main" prst="roundRect">
          <a:avLst>
            <a:gd name="adj" fmla="val 8594"/>
          </a:avLst>
        </a:prstGeom>
        <a:solidFill xmlns:a="http://schemas.openxmlformats.org/drawingml/2006/main">
          <a:srgbClr val="FFFFFF">
            <a:shade val="85000"/>
          </a:srgbClr>
        </a:solidFill>
        <a:ln xmlns:a="http://schemas.openxmlformats.org/drawingml/2006/main">
          <a:noFill/>
        </a:ln>
        <a:effectLst xmlns:a="http://schemas.openxmlformats.org/drawingml/2006/main">
          <a:reflection blurRad="12700" stA="38000" endPos="28000" dist="5000" dir="5400000" sy="-100000" algn="bl" rotWithShape="0"/>
        </a:effectLst>
      </cdr:spPr>
    </cdr:pic>
  </cdr:relSizeAnchor>
</c:userShapes>
</file>

<file path=xl/drawings/drawing7.xml><?xml version="1.0" encoding="utf-8"?>
<xdr:wsDr xmlns:xdr="http://schemas.openxmlformats.org/drawingml/2006/spreadsheetDrawing" xmlns:a="http://schemas.openxmlformats.org/drawingml/2006/main">
  <xdr:twoCellAnchor>
    <xdr:from>
      <xdr:col>13</xdr:col>
      <xdr:colOff>373380</xdr:colOff>
      <xdr:row>2</xdr:row>
      <xdr:rowOff>7620</xdr:rowOff>
    </xdr:from>
    <xdr:to>
      <xdr:col>24</xdr:col>
      <xdr:colOff>556260</xdr:colOff>
      <xdr:row>24</xdr:row>
      <xdr:rowOff>137160</xdr:rowOff>
    </xdr:to>
    <xdr:graphicFrame macro="">
      <xdr:nvGraphicFramePr>
        <xdr:cNvPr id="3" name="Chart 2">
          <a:extLst>
            <a:ext uri="{FF2B5EF4-FFF2-40B4-BE49-F238E27FC236}">
              <a16:creationId xmlns:a16="http://schemas.microsoft.com/office/drawing/2014/main" id="{D354365C-FBF9-7E1A-AC77-732F53E281F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0.87721</cdr:x>
      <cdr:y>0.74312</cdr:y>
    </cdr:from>
    <cdr:to>
      <cdr:x>0.97203</cdr:x>
      <cdr:y>0.89183</cdr:y>
    </cdr:to>
    <cdr:pic>
      <cdr:nvPicPr>
        <cdr:cNvPr id="2" name="Picture 1">
          <a:extLst xmlns:a="http://schemas.openxmlformats.org/drawingml/2006/main">
            <a:ext uri="{FF2B5EF4-FFF2-40B4-BE49-F238E27FC236}">
              <a16:creationId xmlns:a16="http://schemas.microsoft.com/office/drawing/2014/main" id="{26382A66-D796-01DF-35DB-B4203215D38D}"/>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6042644" y="3086099"/>
          <a:ext cx="653165" cy="617581"/>
        </a:xfrm>
        <a:prstGeom xmlns:a="http://schemas.openxmlformats.org/drawingml/2006/main" prst="roundRect">
          <a:avLst>
            <a:gd name="adj" fmla="val 8594"/>
          </a:avLst>
        </a:prstGeom>
        <a:solidFill xmlns:a="http://schemas.openxmlformats.org/drawingml/2006/main">
          <a:srgbClr val="FFFFFF">
            <a:shade val="85000"/>
          </a:srgbClr>
        </a:solidFill>
        <a:ln xmlns:a="http://schemas.openxmlformats.org/drawingml/2006/main">
          <a:noFill/>
        </a:ln>
        <a:effectLst xmlns:a="http://schemas.openxmlformats.org/drawingml/2006/main">
          <a:reflection blurRad="12700" stA="38000" endPos="28000" dist="5000" dir="5400000" sy="-100000" algn="bl" rotWithShape="0"/>
        </a:effectLst>
      </cdr:spPr>
    </cdr:pic>
  </cdr:relSizeAnchor>
</c:userShapes>
</file>

<file path=xl/drawings/drawing9.xml><?xml version="1.0" encoding="utf-8"?>
<xdr:wsDr xmlns:xdr="http://schemas.openxmlformats.org/drawingml/2006/spreadsheetDrawing" xmlns:a="http://schemas.openxmlformats.org/drawingml/2006/main">
  <xdr:twoCellAnchor>
    <xdr:from>
      <xdr:col>17</xdr:col>
      <xdr:colOff>22860</xdr:colOff>
      <xdr:row>0</xdr:row>
      <xdr:rowOff>114300</xdr:rowOff>
    </xdr:from>
    <xdr:to>
      <xdr:col>28</xdr:col>
      <xdr:colOff>236220</xdr:colOff>
      <xdr:row>32</xdr:row>
      <xdr:rowOff>3810</xdr:rowOff>
    </xdr:to>
    <xdr:graphicFrame macro="">
      <xdr:nvGraphicFramePr>
        <xdr:cNvPr id="2" name="Chart 1">
          <a:extLst>
            <a:ext uri="{FF2B5EF4-FFF2-40B4-BE49-F238E27FC236}">
              <a16:creationId xmlns:a16="http://schemas.microsoft.com/office/drawing/2014/main" id="{97600140-E6B8-852E-87A6-4E941FCC2B9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hyperlink" Target="http://www.statsandladders.com/" TargetMode="External"/><Relationship Id="rId7" Type="http://schemas.openxmlformats.org/officeDocument/2006/relationships/hyperlink" Target="https://championshub.app/" TargetMode="External"/><Relationship Id="rId2" Type="http://schemas.openxmlformats.org/officeDocument/2006/relationships/hyperlink" Target="https://www.newrecruit.eu/app/tourny/tournies" TargetMode="External"/><Relationship Id="rId1" Type="http://schemas.openxmlformats.org/officeDocument/2006/relationships/hyperlink" Target="https://tourneykeeper.net/previous" TargetMode="External"/><Relationship Id="rId6" Type="http://schemas.openxmlformats.org/officeDocument/2006/relationships/hyperlink" Target="http://www.longshanks.org/" TargetMode="External"/><Relationship Id="rId5" Type="http://schemas.openxmlformats.org/officeDocument/2006/relationships/hyperlink" Target="http://www.bestcoastpairings.com/" TargetMode="External"/><Relationship Id="rId4" Type="http://schemas.openxmlformats.org/officeDocument/2006/relationships/hyperlink" Target="http://www.ecksen.com/"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38EE8-7130-4260-B612-A04956E81ADF}">
  <dimension ref="A2:F29"/>
  <sheetViews>
    <sheetView topLeftCell="A8" workbookViewId="0">
      <selection activeCell="A28" sqref="A28"/>
    </sheetView>
  </sheetViews>
  <sheetFormatPr defaultRowHeight="14.4" x14ac:dyDescent="0.3"/>
  <cols>
    <col min="1" max="1" width="19.109375" bestFit="1" customWidth="1"/>
    <col min="2" max="10" width="19.88671875" customWidth="1"/>
  </cols>
  <sheetData>
    <row r="2" spans="1:6" s="12" customFormat="1" ht="43.2" x14ac:dyDescent="0.3">
      <c r="A2" s="12" t="s">
        <v>4</v>
      </c>
      <c r="B2" s="12" t="s">
        <v>23177</v>
      </c>
      <c r="C2" s="12" t="s">
        <v>23178</v>
      </c>
      <c r="D2" s="12" t="s">
        <v>23179</v>
      </c>
      <c r="E2" s="12" t="s">
        <v>23189</v>
      </c>
      <c r="F2" s="12" t="s">
        <v>23195</v>
      </c>
    </row>
    <row r="3" spans="1:6" x14ac:dyDescent="0.3">
      <c r="A3" s="14" t="s">
        <v>91</v>
      </c>
      <c r="B3" s="1" t="e">
        <f>VLOOKUP(A3,'Win Rate'!B:K,10,FALSE)</f>
        <v>#N/A</v>
      </c>
      <c r="C3" s="1" t="e">
        <f>VLOOKUP(A3,'Win Rates (Elo Adjusted)'!B:J,9,FALSE)</f>
        <v>#N/A</v>
      </c>
      <c r="D3" s="1" t="e">
        <f>VLOOKUP(A3,'Popularity (Rated)'!A:G,7,FALSE)</f>
        <v>#N/A</v>
      </c>
      <c r="E3" s="1" t="e">
        <f>VLOOKUP(A3,Rookies!A:B,2,FALSE)</f>
        <v>#N/A</v>
      </c>
      <c r="F3" s="1" t="e">
        <f>VLOOKUP(A3,'Fabien %'!B:I,8,FALSE)</f>
        <v>#N/A</v>
      </c>
    </row>
    <row r="4" spans="1:6" x14ac:dyDescent="0.3">
      <c r="A4" s="14" t="s">
        <v>20</v>
      </c>
      <c r="B4" s="1">
        <f>VLOOKUP(A4,'Win Rate'!B:K,10,FALSE)</f>
        <v>29</v>
      </c>
      <c r="C4" s="1">
        <f>VLOOKUP(A4,'Win Rates (Elo Adjusted)'!B:J,9,FALSE)</f>
        <v>29</v>
      </c>
      <c r="D4" s="1">
        <f>VLOOKUP(A4,'Popularity (Rated)'!A:G,7,FALSE)</f>
        <v>29</v>
      </c>
      <c r="E4" s="1">
        <f>VLOOKUP(A4,Rookies!A:B,2,FALSE)</f>
        <v>29</v>
      </c>
      <c r="F4" s="1">
        <f>VLOOKUP(A4,'Fabien %'!B:I,8,FALSE)</f>
        <v>29</v>
      </c>
    </row>
    <row r="5" spans="1:6" x14ac:dyDescent="0.3">
      <c r="A5" s="14" t="s">
        <v>171</v>
      </c>
      <c r="B5" s="1" t="e">
        <f>VLOOKUP(A5,'Win Rate'!B:K,10,FALSE)</f>
        <v>#N/A</v>
      </c>
      <c r="C5" s="1" t="e">
        <f>VLOOKUP(A5,'Win Rates (Elo Adjusted)'!B:J,9,FALSE)</f>
        <v>#N/A</v>
      </c>
      <c r="D5" s="1" t="e">
        <f>VLOOKUP(A5,'Popularity (Rated)'!A:G,7,FALSE)</f>
        <v>#N/A</v>
      </c>
      <c r="E5" s="1" t="e">
        <f>VLOOKUP(A5,Rookies!A:B,2,FALSE)</f>
        <v>#N/A</v>
      </c>
      <c r="F5" s="1" t="e">
        <f>VLOOKUP(A5,'Fabien %'!B:I,8,FALSE)</f>
        <v>#N/A</v>
      </c>
    </row>
    <row r="6" spans="1:6" x14ac:dyDescent="0.3">
      <c r="A6" s="14" t="s">
        <v>121</v>
      </c>
      <c r="B6" s="1">
        <f>VLOOKUP(A6,'Win Rate'!B:K,10,FALSE)</f>
        <v>49</v>
      </c>
      <c r="C6" s="1">
        <f>VLOOKUP(A6,'Win Rates (Elo Adjusted)'!B:J,9,FALSE)</f>
        <v>49</v>
      </c>
      <c r="D6" s="1">
        <f>VLOOKUP(A6,'Popularity (Rated)'!A:G,7,FALSE)</f>
        <v>49</v>
      </c>
      <c r="E6" s="1">
        <f>VLOOKUP(A6,Rookies!A:B,2,FALSE)</f>
        <v>49</v>
      </c>
      <c r="F6" s="1">
        <f>VLOOKUP(A6,'Fabien %'!B:I,8,FALSE)</f>
        <v>49</v>
      </c>
    </row>
    <row r="7" spans="1:6" x14ac:dyDescent="0.3">
      <c r="A7" s="14" t="s">
        <v>73</v>
      </c>
      <c r="B7" s="1">
        <f>VLOOKUP(A7,'Win Rate'!B:K,10,FALSE)</f>
        <v>40</v>
      </c>
      <c r="C7" s="1">
        <f>VLOOKUP(A7,'Win Rates (Elo Adjusted)'!B:J,9,FALSE)</f>
        <v>40</v>
      </c>
      <c r="D7" s="1">
        <f>VLOOKUP(A7,'Popularity (Rated)'!A:G,7,FALSE)</f>
        <v>40</v>
      </c>
      <c r="E7" s="1">
        <f>VLOOKUP(A7,Rookies!A:B,2,FALSE)</f>
        <v>40</v>
      </c>
      <c r="F7" s="1">
        <f>VLOOKUP(A7,'Fabien %'!B:I,8,FALSE)</f>
        <v>40</v>
      </c>
    </row>
    <row r="8" spans="1:6" x14ac:dyDescent="0.3">
      <c r="A8" s="14" t="s">
        <v>181</v>
      </c>
      <c r="B8" s="1">
        <f>VLOOKUP(A8,'Win Rate'!B:K,10,FALSE)</f>
        <v>25</v>
      </c>
      <c r="C8" s="1">
        <f>VLOOKUP(A8,'Win Rates (Elo Adjusted)'!B:J,9,FALSE)</f>
        <v>25</v>
      </c>
      <c r="D8" s="1">
        <f>VLOOKUP(A8,'Popularity (Rated)'!A:G,7,FALSE)</f>
        <v>25</v>
      </c>
      <c r="E8" s="1">
        <f>VLOOKUP(A8,Rookies!A:B,2,FALSE)</f>
        <v>25</v>
      </c>
      <c r="F8" s="1">
        <f>VLOOKUP(A8,'Fabien %'!B:I,8,FALSE)</f>
        <v>25</v>
      </c>
    </row>
    <row r="9" spans="1:6" x14ac:dyDescent="0.3">
      <c r="A9" s="14" t="s">
        <v>7</v>
      </c>
      <c r="B9" s="1">
        <f>VLOOKUP(A9,'Win Rate'!B:K,10,FALSE)</f>
        <v>35</v>
      </c>
      <c r="C9" s="1">
        <f>VLOOKUP(A9,'Win Rates (Elo Adjusted)'!B:J,9,FALSE)</f>
        <v>35</v>
      </c>
      <c r="D9" s="1">
        <f>VLOOKUP(A9,'Popularity (Rated)'!A:G,7,FALSE)</f>
        <v>35</v>
      </c>
      <c r="E9" s="1">
        <f>VLOOKUP(A9,Rookies!A:B,2,FALSE)</f>
        <v>35</v>
      </c>
      <c r="F9" s="1">
        <f>VLOOKUP(A9,'Fabien %'!B:I,8,FALSE)</f>
        <v>35</v>
      </c>
    </row>
    <row r="10" spans="1:6" x14ac:dyDescent="0.3">
      <c r="A10" s="14" t="s">
        <v>56</v>
      </c>
      <c r="B10" s="1">
        <f>VLOOKUP(A10,'Win Rate'!B:K,10,FALSE)</f>
        <v>29</v>
      </c>
      <c r="C10" s="1">
        <f>VLOOKUP(A10,'Win Rates (Elo Adjusted)'!B:J,9,FALSE)</f>
        <v>29</v>
      </c>
      <c r="D10" s="1">
        <f>VLOOKUP(A10,'Popularity (Rated)'!A:G,7,FALSE)</f>
        <v>29</v>
      </c>
      <c r="E10" s="1">
        <f>VLOOKUP(A10,Rookies!A:B,2,FALSE)</f>
        <v>29</v>
      </c>
      <c r="F10" s="1">
        <f>VLOOKUP(A10,'Fabien %'!B:I,8,FALSE)</f>
        <v>29</v>
      </c>
    </row>
    <row r="11" spans="1:6" x14ac:dyDescent="0.3">
      <c r="A11" s="14" t="s">
        <v>27</v>
      </c>
      <c r="B11" s="1">
        <f>VLOOKUP(A11,'Win Rate'!B:K,10,FALSE)</f>
        <v>51</v>
      </c>
      <c r="C11" s="1">
        <f>VLOOKUP(A11,'Win Rates (Elo Adjusted)'!B:J,9,FALSE)</f>
        <v>51</v>
      </c>
      <c r="D11" s="1">
        <f>VLOOKUP(A11,'Popularity (Rated)'!A:G,7,FALSE)</f>
        <v>51</v>
      </c>
      <c r="E11" s="1">
        <f>VLOOKUP(A11,Rookies!A:B,2,FALSE)</f>
        <v>51</v>
      </c>
      <c r="F11" s="1">
        <f>VLOOKUP(A11,'Fabien %'!B:I,8,FALSE)</f>
        <v>51</v>
      </c>
    </row>
    <row r="12" spans="1:6" x14ac:dyDescent="0.3">
      <c r="A12" s="14" t="s">
        <v>30</v>
      </c>
      <c r="B12" s="1">
        <f>VLOOKUP(A12,'Win Rate'!B:K,10,FALSE)</f>
        <v>23</v>
      </c>
      <c r="C12" s="1">
        <f>VLOOKUP(A12,'Win Rates (Elo Adjusted)'!B:J,9,FALSE)</f>
        <v>23</v>
      </c>
      <c r="D12" s="1">
        <f>VLOOKUP(A12,'Popularity (Rated)'!A:G,7,FALSE)</f>
        <v>23</v>
      </c>
      <c r="E12" s="1">
        <f>VLOOKUP(A12,Rookies!A:B,2,FALSE)</f>
        <v>23</v>
      </c>
      <c r="F12" s="1">
        <f>VLOOKUP(A12,'Fabien %'!B:I,8,FALSE)</f>
        <v>23</v>
      </c>
    </row>
    <row r="13" spans="1:6" x14ac:dyDescent="0.3">
      <c r="A13" s="14" t="s">
        <v>58</v>
      </c>
      <c r="B13" s="1" t="e">
        <f>VLOOKUP(A13,'Win Rate'!B:K,10,FALSE)</f>
        <v>#N/A</v>
      </c>
      <c r="C13" s="1" t="e">
        <f>VLOOKUP(A13,'Win Rates (Elo Adjusted)'!B:J,9,FALSE)</f>
        <v>#N/A</v>
      </c>
      <c r="D13" s="1" t="e">
        <f>VLOOKUP(A13,'Popularity (Rated)'!A:G,7,FALSE)</f>
        <v>#N/A</v>
      </c>
      <c r="E13" s="1" t="e">
        <f>VLOOKUP(A13,Rookies!A:B,2,FALSE)</f>
        <v>#N/A</v>
      </c>
      <c r="F13" s="1" t="e">
        <f>VLOOKUP(A13,'Fabien %'!B:I,8,FALSE)</f>
        <v>#N/A</v>
      </c>
    </row>
    <row r="14" spans="1:6" x14ac:dyDescent="0.3">
      <c r="A14" s="14" t="s">
        <v>45</v>
      </c>
      <c r="B14" s="1">
        <f>VLOOKUP(A14,'Win Rate'!B:K,10,FALSE)</f>
        <v>47</v>
      </c>
      <c r="C14" s="1">
        <f>VLOOKUP(A14,'Win Rates (Elo Adjusted)'!B:J,9,FALSE)</f>
        <v>47</v>
      </c>
      <c r="D14" s="1">
        <f>VLOOKUP(A14,'Popularity (Rated)'!A:G,7,FALSE)</f>
        <v>47</v>
      </c>
      <c r="E14" s="1">
        <f>VLOOKUP(A14,Rookies!A:B,2,FALSE)</f>
        <v>47</v>
      </c>
      <c r="F14" s="1">
        <f>VLOOKUP(A14,'Fabien %'!B:I,8,FALSE)</f>
        <v>47</v>
      </c>
    </row>
    <row r="15" spans="1:6" x14ac:dyDescent="0.3">
      <c r="A15" s="14" t="s">
        <v>364</v>
      </c>
      <c r="B15" s="1" t="e">
        <f>VLOOKUP(A15,'Win Rate'!B:K,10,FALSE)</f>
        <v>#N/A</v>
      </c>
      <c r="C15" s="1" t="e">
        <f>VLOOKUP(A15,'Win Rates (Elo Adjusted)'!B:J,9,FALSE)</f>
        <v>#N/A</v>
      </c>
      <c r="D15" s="1" t="e">
        <f>VLOOKUP(A15,'Popularity (Rated)'!A:G,7,FALSE)</f>
        <v>#N/A</v>
      </c>
      <c r="E15" s="1" t="e">
        <f>VLOOKUP(A15,Rookies!A:B,2,FALSE)</f>
        <v>#N/A</v>
      </c>
      <c r="F15" s="1" t="e">
        <f>VLOOKUP(A15,'Fabien %'!B:I,8,FALSE)</f>
        <v>#N/A</v>
      </c>
    </row>
    <row r="16" spans="1:6" x14ac:dyDescent="0.3">
      <c r="A16" s="14" t="s">
        <v>77</v>
      </c>
      <c r="B16" s="1">
        <f>VLOOKUP(A16,'Win Rate'!B:K,10,FALSE)</f>
        <v>25</v>
      </c>
      <c r="C16" s="1">
        <f>VLOOKUP(A16,'Win Rates (Elo Adjusted)'!B:J,9,FALSE)</f>
        <v>25</v>
      </c>
      <c r="D16" s="1">
        <f>VLOOKUP(A16,'Popularity (Rated)'!A:G,7,FALSE)</f>
        <v>25</v>
      </c>
      <c r="E16" s="1">
        <f>VLOOKUP(A16,Rookies!A:B,2,FALSE)</f>
        <v>25</v>
      </c>
      <c r="F16" s="1">
        <f>VLOOKUP(A16,'Fabien %'!B:I,8,FALSE)</f>
        <v>25</v>
      </c>
    </row>
    <row r="17" spans="1:6" x14ac:dyDescent="0.3">
      <c r="A17" s="14" t="s">
        <v>103</v>
      </c>
      <c r="B17" s="1">
        <f>VLOOKUP(A17,'Win Rate'!B:K,10,FALSE)</f>
        <v>41</v>
      </c>
      <c r="C17" s="1">
        <f>VLOOKUP(A17,'Win Rates (Elo Adjusted)'!B:J,9,FALSE)</f>
        <v>41</v>
      </c>
      <c r="D17" s="1">
        <f>VLOOKUP(A17,'Popularity (Rated)'!A:G,7,FALSE)</f>
        <v>41</v>
      </c>
      <c r="E17" s="1">
        <f>VLOOKUP(A17,Rookies!A:B,2,FALSE)</f>
        <v>41</v>
      </c>
      <c r="F17" s="1">
        <f>VLOOKUP(A17,'Fabien %'!B:I,8,FALSE)</f>
        <v>41</v>
      </c>
    </row>
    <row r="18" spans="1:6" x14ac:dyDescent="0.3">
      <c r="A18" s="14" t="s">
        <v>479</v>
      </c>
      <c r="B18" s="1">
        <f>VLOOKUP(A18,'Win Rate'!B:K,10,FALSE)</f>
        <v>50</v>
      </c>
      <c r="C18" s="1">
        <f>VLOOKUP(A18,'Win Rates (Elo Adjusted)'!B:J,9,FALSE)</f>
        <v>50</v>
      </c>
      <c r="D18" s="1">
        <f>VLOOKUP(A18,'Popularity (Rated)'!A:G,7,FALSE)</f>
        <v>50</v>
      </c>
      <c r="E18" s="1">
        <f>VLOOKUP(A18,Rookies!A:B,2,FALSE)</f>
        <v>50</v>
      </c>
      <c r="F18" s="1">
        <f>VLOOKUP(A18,'Fabien %'!B:I,8,FALSE)</f>
        <v>50</v>
      </c>
    </row>
    <row r="19" spans="1:6" x14ac:dyDescent="0.3">
      <c r="A19" s="14" t="s">
        <v>146</v>
      </c>
      <c r="B19" s="1">
        <f>VLOOKUP(A19,'Win Rate'!B:K,10,FALSE)</f>
        <v>68</v>
      </c>
      <c r="C19" s="1">
        <f>VLOOKUP(A19,'Win Rates (Elo Adjusted)'!B:J,9,FALSE)</f>
        <v>68</v>
      </c>
      <c r="D19" s="1">
        <f>VLOOKUP(A19,'Popularity (Rated)'!A:G,7,FALSE)</f>
        <v>68</v>
      </c>
      <c r="E19" s="1">
        <f>VLOOKUP(A19,Rookies!A:B,2,FALSE)</f>
        <v>68</v>
      </c>
      <c r="F19" s="1">
        <f>VLOOKUP(A19,'Fabien %'!B:I,8,FALSE)</f>
        <v>68</v>
      </c>
    </row>
    <row r="20" spans="1:6" x14ac:dyDescent="0.3">
      <c r="A20" s="14" t="s">
        <v>83</v>
      </c>
      <c r="B20" s="1">
        <f>VLOOKUP(A20,'Win Rate'!B:K,10,FALSE)</f>
        <v>61</v>
      </c>
      <c r="C20" s="1">
        <f>VLOOKUP(A20,'Win Rates (Elo Adjusted)'!B:J,9,FALSE)</f>
        <v>61</v>
      </c>
      <c r="D20" s="1">
        <f>VLOOKUP(A20,'Popularity (Rated)'!A:G,7,FALSE)</f>
        <v>61</v>
      </c>
      <c r="E20" s="1">
        <f>VLOOKUP(A20,Rookies!A:B,2,FALSE)</f>
        <v>61</v>
      </c>
      <c r="F20" s="1">
        <f>VLOOKUP(A20,'Fabien %'!B:I,8,FALSE)</f>
        <v>61</v>
      </c>
    </row>
    <row r="21" spans="1:6" x14ac:dyDescent="0.3">
      <c r="A21" s="14" t="s">
        <v>98</v>
      </c>
      <c r="B21" s="1">
        <f>VLOOKUP(A21,'Win Rate'!B:K,10,FALSE)</f>
        <v>36</v>
      </c>
      <c r="C21" s="1">
        <f>VLOOKUP(A21,'Win Rates (Elo Adjusted)'!B:J,9,FALSE)</f>
        <v>36</v>
      </c>
      <c r="D21" s="1">
        <f>VLOOKUP(A21,'Popularity (Rated)'!A:G,7,FALSE)</f>
        <v>36</v>
      </c>
      <c r="E21" s="1">
        <f>VLOOKUP(A21,Rookies!A:B,2,FALSE)</f>
        <v>36</v>
      </c>
      <c r="F21" s="1">
        <f>VLOOKUP(A21,'Fabien %'!B:I,8,FALSE)</f>
        <v>36</v>
      </c>
    </row>
    <row r="22" spans="1:6" x14ac:dyDescent="0.3">
      <c r="A22" s="14" t="s">
        <v>138</v>
      </c>
      <c r="B22" s="1">
        <f>VLOOKUP(A22,'Win Rate'!B:K,10,FALSE)</f>
        <v>27</v>
      </c>
      <c r="C22" s="1">
        <f>VLOOKUP(A22,'Win Rates (Elo Adjusted)'!B:J,9,FALSE)</f>
        <v>27</v>
      </c>
      <c r="D22" s="1">
        <f>VLOOKUP(A22,'Popularity (Rated)'!A:G,7,FALSE)</f>
        <v>27</v>
      </c>
      <c r="E22" s="1">
        <f>VLOOKUP(A22,Rookies!A:B,2,FALSE)</f>
        <v>27</v>
      </c>
      <c r="F22" s="1">
        <f>VLOOKUP(A22,'Fabien %'!B:I,8,FALSE)</f>
        <v>27</v>
      </c>
    </row>
    <row r="23" spans="1:6" x14ac:dyDescent="0.3">
      <c r="A23" s="14" t="s">
        <v>39</v>
      </c>
      <c r="B23" s="1">
        <f>VLOOKUP(A23,'Win Rate'!B:K,10,FALSE)</f>
        <v>60</v>
      </c>
      <c r="C23" s="1">
        <f>VLOOKUP(A23,'Win Rates (Elo Adjusted)'!B:J,9,FALSE)</f>
        <v>60</v>
      </c>
      <c r="D23" s="1">
        <f>VLOOKUP(A23,'Popularity (Rated)'!A:G,7,FALSE)</f>
        <v>60</v>
      </c>
      <c r="E23" s="1">
        <f>VLOOKUP(A23,Rookies!A:B,2,FALSE)</f>
        <v>60</v>
      </c>
      <c r="F23" s="1">
        <f>VLOOKUP(A23,'Fabien %'!B:I,8,FALSE)</f>
        <v>60</v>
      </c>
    </row>
    <row r="24" spans="1:6" x14ac:dyDescent="0.3">
      <c r="A24" s="14" t="s">
        <v>22</v>
      </c>
      <c r="B24" s="1">
        <f>VLOOKUP(A24,'Win Rate'!B:K,10,FALSE)</f>
        <v>72</v>
      </c>
      <c r="C24" s="1">
        <f>VLOOKUP(A24,'Win Rates (Elo Adjusted)'!B:J,9,FALSE)</f>
        <v>72</v>
      </c>
      <c r="D24" s="1">
        <f>VLOOKUP(A24,'Popularity (Rated)'!A:G,7,FALSE)</f>
        <v>72</v>
      </c>
      <c r="E24" s="1">
        <f>VLOOKUP(A24,Rookies!A:B,2,FALSE)</f>
        <v>72</v>
      </c>
      <c r="F24" s="1">
        <f>VLOOKUP(A24,'Fabien %'!B:I,8,FALSE)</f>
        <v>72</v>
      </c>
    </row>
    <row r="25" spans="1:6" x14ac:dyDescent="0.3">
      <c r="A25" s="14" t="s">
        <v>17</v>
      </c>
      <c r="B25" s="1">
        <f>VLOOKUP(A25,'Win Rate'!B:K,10,FALSE)</f>
        <v>73</v>
      </c>
      <c r="C25" s="1">
        <f>VLOOKUP(A25,'Win Rates (Elo Adjusted)'!B:J,9,FALSE)</f>
        <v>73</v>
      </c>
      <c r="D25" s="1">
        <f>VLOOKUP(A25,'Popularity (Rated)'!A:G,7,FALSE)</f>
        <v>73</v>
      </c>
      <c r="E25" s="1">
        <f>VLOOKUP(A25,Rookies!A:B,2,FALSE)</f>
        <v>73</v>
      </c>
      <c r="F25" s="1">
        <f>VLOOKUP(A25,'Fabien %'!B:I,8,FALSE)</f>
        <v>73</v>
      </c>
    </row>
    <row r="26" spans="1:6" x14ac:dyDescent="0.3">
      <c r="A26" s="14" t="s">
        <v>87</v>
      </c>
      <c r="B26" s="1">
        <f>VLOOKUP(A26,'Win Rate'!B:K,10,FALSE)</f>
        <v>41</v>
      </c>
      <c r="C26" s="1">
        <f>VLOOKUP(A26,'Win Rates (Elo Adjusted)'!B:J,9,FALSE)</f>
        <v>41</v>
      </c>
      <c r="D26" s="1">
        <f>VLOOKUP(A26,'Popularity (Rated)'!A:G,7,FALSE)</f>
        <v>41</v>
      </c>
      <c r="E26" s="1">
        <f>VLOOKUP(A26,Rookies!A:B,2,FALSE)</f>
        <v>41</v>
      </c>
      <c r="F26" s="1">
        <f>VLOOKUP(A26,'Fabien %'!B:I,8,FALSE)</f>
        <v>41</v>
      </c>
    </row>
    <row r="27" spans="1:6" x14ac:dyDescent="0.3">
      <c r="A27" s="14" t="s">
        <v>24174</v>
      </c>
      <c r="B27" s="1" t="e">
        <f>VLOOKUP(A27,'Win Rate'!B:K,10,FALSE)</f>
        <v>#N/A</v>
      </c>
      <c r="C27" s="1" t="e">
        <f>VLOOKUP(A27,'Win Rates (Elo Adjusted)'!B:J,9,FALSE)</f>
        <v>#N/A</v>
      </c>
      <c r="D27" s="1" t="e">
        <f>VLOOKUP(A27,'Popularity (Rated)'!A:G,7,FALSE)</f>
        <v>#N/A</v>
      </c>
      <c r="E27" s="1" t="e">
        <f>VLOOKUP(A27,Rookies!A:B,2,FALSE)</f>
        <v>#N/A</v>
      </c>
      <c r="F27" s="1" t="e">
        <f>VLOOKUP(A27,'Fabien %'!B:I,8,FALSE)</f>
        <v>#N/A</v>
      </c>
    </row>
    <row r="28" spans="1:6" x14ac:dyDescent="0.3">
      <c r="A28" s="14" t="s">
        <v>49</v>
      </c>
      <c r="B28" s="1">
        <f>VLOOKUP(A28,'Win Rate'!B:K,10,FALSE)</f>
        <v>79</v>
      </c>
      <c r="C28" s="1">
        <f>VLOOKUP(A28,'Win Rates (Elo Adjusted)'!B:J,9,FALSE)</f>
        <v>79</v>
      </c>
      <c r="D28" s="1">
        <f>VLOOKUP(A28,'Popularity (Rated)'!A:G,7,FALSE)</f>
        <v>79</v>
      </c>
      <c r="E28" s="1">
        <f>VLOOKUP(A28,Rookies!A:B,2,FALSE)</f>
        <v>79</v>
      </c>
      <c r="F28" s="1">
        <f>VLOOKUP(A28,'Fabien %'!B:I,8,FALSE)</f>
        <v>79</v>
      </c>
    </row>
    <row r="29" spans="1:6" x14ac:dyDescent="0.3">
      <c r="A29" s="14" t="s">
        <v>42</v>
      </c>
      <c r="B29" s="1">
        <f>VLOOKUP(A29,'Win Rate'!B:K,10,FALSE)</f>
        <v>51</v>
      </c>
      <c r="C29" s="1">
        <f>VLOOKUP(A29,'Win Rates (Elo Adjusted)'!B:J,9,FALSE)</f>
        <v>51</v>
      </c>
      <c r="D29" s="1">
        <f>VLOOKUP(A29,'Popularity (Rated)'!A:G,7,FALSE)</f>
        <v>51</v>
      </c>
      <c r="E29" s="1">
        <f>VLOOKUP(A29,Rookies!A:B,2,FALSE)</f>
        <v>51</v>
      </c>
      <c r="F29" s="1">
        <f>VLOOKUP(A29,'Fabien %'!B:I,8,FALSE)</f>
        <v>51</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1C633-C693-44A3-B5F5-843FDFAC7E7A}">
  <dimension ref="A1:P117"/>
  <sheetViews>
    <sheetView topLeftCell="P1" workbookViewId="0">
      <selection activeCell="AE6" sqref="AE6"/>
    </sheetView>
  </sheetViews>
  <sheetFormatPr defaultRowHeight="14.4" x14ac:dyDescent="0.3"/>
  <cols>
    <col min="1" max="1" width="23" style="48" customWidth="1"/>
    <col min="2" max="2" width="19.88671875" style="48" customWidth="1"/>
    <col min="3" max="6" width="11.109375" customWidth="1"/>
    <col min="7" max="7" width="14.33203125" customWidth="1"/>
    <col min="8" max="8" width="10.6640625" customWidth="1"/>
    <col min="12" max="12" width="39.21875" bestFit="1" customWidth="1"/>
    <col min="15" max="15" width="39.21875" bestFit="1" customWidth="1"/>
  </cols>
  <sheetData>
    <row r="1" spans="1:16" s="12" customFormat="1" ht="57.6" x14ac:dyDescent="0.3">
      <c r="A1" s="54" t="s">
        <v>23205</v>
      </c>
      <c r="B1" s="54"/>
      <c r="C1" s="55" t="s">
        <v>23237</v>
      </c>
      <c r="D1" s="55" t="s">
        <v>23439</v>
      </c>
      <c r="E1" s="55" t="s">
        <v>23440</v>
      </c>
      <c r="F1" s="55" t="s">
        <v>23438</v>
      </c>
      <c r="G1" s="55" t="s">
        <v>23907</v>
      </c>
      <c r="H1" s="55" t="s">
        <v>23908</v>
      </c>
      <c r="I1" s="55" t="s">
        <v>23906</v>
      </c>
      <c r="J1" s="55" t="s">
        <v>23909</v>
      </c>
      <c r="L1" s="47" t="s">
        <v>25694</v>
      </c>
      <c r="M1" s="12" t="s">
        <v>476</v>
      </c>
      <c r="O1" s="47" t="s">
        <v>25694</v>
      </c>
      <c r="P1" s="12" t="s">
        <v>476</v>
      </c>
    </row>
    <row r="2" spans="1:16" x14ac:dyDescent="0.3">
      <c r="A2" s="48" t="s">
        <v>24945</v>
      </c>
      <c r="B2" s="48" t="s">
        <v>24946</v>
      </c>
      <c r="C2" s="1">
        <f>SUMIFS(Results!O:O,Results!G:G,CONCATENATE("*",A2,"*"),Results!G:G,CONCATENATE("*",B2,"*"))</f>
        <v>221</v>
      </c>
      <c r="D2" s="50">
        <f>IFERROR(SUMIFS(Results!V:V,Results!G:G,CONCATENATE("*",A2,"*"),Results!G:G,CONCATENATE("*",B2,"*"))/C2,"")</f>
        <v>0.45475113122171945</v>
      </c>
      <c r="E2" s="1">
        <f>SUMIFS(Results!O:O,Results!G:G,CONCATENATE("*",A2,"*"),Results!G:G,CONCATENATE("*",B2,"*"))</f>
        <v>221</v>
      </c>
      <c r="F2" s="50">
        <f>IFERROR(SUMIFS(Results!V:V,Results!G:G,CONCATENATE("*",'Battle Tactics'!A2,"*"),Results!G:G,CONCATENATE("*",B2,"*"))/E2,"")</f>
        <v>0.45475113122171945</v>
      </c>
      <c r="G2" s="46">
        <f>SUMIFS(Results!O:O,Results!G:G,CONCATENATE("*",A2,"*"),Results!G:G,CONCATENATE("*",B2,"*"),Results!Y:Y,"&gt;=500")</f>
        <v>30</v>
      </c>
      <c r="H2" s="52">
        <f>IFERROR(SUMIFS(Results!V:V,Results!G:G,CONCATENATE("*",A2,"*"),Results!G:G,CONCATENATE("*",B2,"*"),Results!Y:Y,"&gt;=500")/G2,"")</f>
        <v>0.73333333333333328</v>
      </c>
      <c r="I2" s="53">
        <f>SUMIFS(Results!O:O,Results!G:G,CONCATENATE("*",'Battle Tactics'!A2,"*"),Results!G:G,CONCATENATE("*",B2,"*"),Results!Y:Y,"&gt;=500")</f>
        <v>30</v>
      </c>
      <c r="J2" s="52">
        <f>IFERROR(SUMIFS(Results!V:V,Results!G:G,CONCATENATE("*",'Battle Tactics'!A2,"*"),Results!G:G,CONCATENATE("*",B2,"*"),Results!Y:Y,"&gt;=500")/I2,"")</f>
        <v>0.73333333333333328</v>
      </c>
      <c r="L2" t="str">
        <f>CONCATENATE(A2," / ",B2," (",C2,")")</f>
        <v>Attuned to Ghyran / Intercept and Recover (221)</v>
      </c>
      <c r="M2" s="74">
        <f>D2</f>
        <v>0.45475113122171945</v>
      </c>
      <c r="O2" t="s">
        <v>25698</v>
      </c>
      <c r="P2" s="74">
        <v>0.42944785276073622</v>
      </c>
    </row>
    <row r="3" spans="1:16" x14ac:dyDescent="0.3">
      <c r="A3" s="48" t="s">
        <v>24945</v>
      </c>
      <c r="B3" s="48" t="s">
        <v>24947</v>
      </c>
      <c r="C3" s="1">
        <f>SUMIFS(Results!O:O,Results!G:G,CONCATENATE("*",A3,"*"),Results!G:G,CONCATENATE("*",B3,"*"))</f>
        <v>135</v>
      </c>
      <c r="D3" s="50">
        <f>IFERROR(SUMIFS(Results!V:V,Results!G:G,CONCATENATE("*",A3,"*"),Results!G:G,CONCATENATE("*",B3,"*"))/C3,"")</f>
        <v>0.51481481481481484</v>
      </c>
      <c r="E3" s="1">
        <f>SUMIFS(Results!O:O,Results!G:G,CONCATENATE("*",A3,"*"),Results!G:G,CONCATENATE("*",B3,"*"))</f>
        <v>135</v>
      </c>
      <c r="F3" s="50">
        <f>IFERROR(SUMIFS(Results!V:V,Results!G:G,CONCATENATE("*",'Battle Tactics'!A3,"*"),Results!G:G,CONCATENATE("*",B3,"*"))/E3,"")</f>
        <v>0.51481481481481484</v>
      </c>
      <c r="G3" s="46">
        <f>SUMIFS(Results!O:O,Results!G:G,CONCATENATE("*",A3,"*"),Results!G:G,CONCATENATE("*",B3,"*"),Results!Y:Y,"&gt;=500")</f>
        <v>45</v>
      </c>
      <c r="H3" s="52">
        <f>IFERROR(SUMIFS(Results!V:V,Results!G:G,CONCATENATE("*",A3,"*"),Results!G:G,CONCATENATE("*",B3,"*"),Results!Y:Y,"&gt;=500")/G3,"")</f>
        <v>0.72222222222222221</v>
      </c>
      <c r="I3" s="53">
        <f>SUMIFS(Results!O:O,Results!G:G,CONCATENATE("*",'Battle Tactics'!A3,"*"),Results!G:G,CONCATENATE("*",B3,"*"),Results!Y:Y,"&gt;=500")</f>
        <v>45</v>
      </c>
      <c r="J3" s="52">
        <f>IFERROR(SUMIFS(Results!V:V,Results!G:G,CONCATENATE("*",'Battle Tactics'!A3,"*"),Results!G:G,CONCATENATE("*",B3,"*"),Results!Y:Y,"&gt;=500")/I3,"")</f>
        <v>0.72222222222222221</v>
      </c>
      <c r="L3" t="str">
        <f t="shared" ref="L3:L31" si="0">CONCATENATE(A3," / ",B3," (",C3,")")</f>
        <v>Attuned to Ghyran / Master the Paths (135)</v>
      </c>
      <c r="M3" s="74">
        <f t="shared" ref="M3:M31" si="1">D3</f>
        <v>0.51481481481481484</v>
      </c>
      <c r="O3" t="s">
        <v>25715</v>
      </c>
      <c r="P3" s="74">
        <v>0.42944785276073622</v>
      </c>
    </row>
    <row r="4" spans="1:16" x14ac:dyDescent="0.3">
      <c r="A4" s="48" t="s">
        <v>24945</v>
      </c>
      <c r="B4" s="48" t="s">
        <v>24948</v>
      </c>
      <c r="C4" s="1">
        <f>SUMIFS(Results!O:O,Results!G:G,CONCATENATE("*",A4,"*"),Results!G:G,CONCATENATE("*",B4,"*"))</f>
        <v>151</v>
      </c>
      <c r="D4" s="50">
        <f>IFERROR(SUMIFS(Results!V:V,Results!G:G,CONCATENATE("*",A4,"*"),Results!G:G,CONCATENATE("*",B4,"*"))/C4,"")</f>
        <v>0.45364238410596025</v>
      </c>
      <c r="E4" s="1">
        <f>SUMIFS(Results!O:O,Results!G:G,CONCATENATE("*",A4,"*"),Results!G:G,CONCATENATE("*",B4,"*"))</f>
        <v>151</v>
      </c>
      <c r="F4" s="50">
        <f>IFERROR(SUMIFS(Results!V:V,Results!G:G,CONCATENATE("*",'Battle Tactics'!A4,"*"),Results!G:G,CONCATENATE("*",B4,"*"))/E4,"")</f>
        <v>0.45364238410596025</v>
      </c>
      <c r="G4" s="46">
        <f>SUMIFS(Results!O:O,Results!G:G,CONCATENATE("*",A4,"*"),Results!G:G,CONCATENATE("*",B4,"*"),Results!Y:Y,"&gt;=500")</f>
        <v>30</v>
      </c>
      <c r="H4" s="52">
        <f>IFERROR(SUMIFS(Results!V:V,Results!G:G,CONCATENATE("*",A4,"*"),Results!G:G,CONCATENATE("*",B4,"*"),Results!Y:Y,"&gt;=500")/G4,"")</f>
        <v>0.76666666666666672</v>
      </c>
      <c r="I4" s="53">
        <f>SUMIFS(Results!O:O,Results!G:G,CONCATENATE("*",'Battle Tactics'!A4,"*"),Results!G:G,CONCATENATE("*",B4,"*"),Results!Y:Y,"&gt;=500")</f>
        <v>30</v>
      </c>
      <c r="J4" s="52">
        <f>IFERROR(SUMIFS(Results!V:V,Results!G:G,CONCATENATE("*",'Battle Tactics'!A4,"*"),Results!G:G,CONCATENATE("*",B4,"*"),Results!Y:Y,"&gt;=500")/I4,"")</f>
        <v>0.76666666666666672</v>
      </c>
      <c r="L4" t="str">
        <f t="shared" si="0"/>
        <v>Attuned to Ghyran / Restless Energy (151)</v>
      </c>
      <c r="M4" s="74">
        <f t="shared" si="1"/>
        <v>0.45364238410596025</v>
      </c>
      <c r="O4" t="s">
        <v>25697</v>
      </c>
      <c r="P4" s="74">
        <v>0.45364238410596025</v>
      </c>
    </row>
    <row r="5" spans="1:16" x14ac:dyDescent="0.3">
      <c r="A5" s="48" t="s">
        <v>24945</v>
      </c>
      <c r="B5" s="48" t="s">
        <v>24949</v>
      </c>
      <c r="C5" s="1">
        <f>SUMIFS(Results!O:O,Results!G:G,CONCATENATE("*",A5,"*"),Results!G:G,CONCATENATE("*",B5,"*"))</f>
        <v>163</v>
      </c>
      <c r="D5" s="50">
        <f>IFERROR(SUMIFS(Results!V:V,Results!G:G,CONCATENATE("*",A5,"*"),Results!G:G,CONCATENATE("*",B5,"*"))/C5,"")</f>
        <v>0.42944785276073622</v>
      </c>
      <c r="E5" s="1">
        <f>SUMIFS(Results!O:O,Results!G:G,CONCATENATE("*",A5,"*"),Results!G:G,CONCATENATE("*",B5,"*"))</f>
        <v>163</v>
      </c>
      <c r="F5" s="50">
        <f>IFERROR(SUMIFS(Results!V:V,Results!G:G,CONCATENATE("*",'Battle Tactics'!A5,"*"),Results!G:G,CONCATENATE("*",B5,"*"))/E5,"")</f>
        <v>0.42944785276073622</v>
      </c>
      <c r="G5" s="46">
        <f>SUMIFS(Results!O:O,Results!G:G,CONCATENATE("*",A5,"*"),Results!G:G,CONCATENATE("*",B5,"*"),Results!Y:Y,"&gt;=500")</f>
        <v>35</v>
      </c>
      <c r="H5" s="52">
        <f>IFERROR(SUMIFS(Results!V:V,Results!G:G,CONCATENATE("*",A5,"*"),Results!G:G,CONCATENATE("*",B5,"*"),Results!Y:Y,"&gt;=500")/G5,"")</f>
        <v>0.5714285714285714</v>
      </c>
      <c r="I5" s="53">
        <f>SUMIFS(Results!O:O,Results!G:G,CONCATENATE("*",'Battle Tactics'!A5,"*"),Results!G:G,CONCATENATE("*",B5,"*"),Results!Y:Y,"&gt;=500")</f>
        <v>35</v>
      </c>
      <c r="J5" s="52">
        <f>IFERROR(SUMIFS(Results!V:V,Results!G:G,CONCATENATE("*",'Battle Tactics'!A5,"*"),Results!G:G,CONCATENATE("*",B5,"*"),Results!Y:Y,"&gt;=500")/I5,"")</f>
        <v>0.5714285714285714</v>
      </c>
      <c r="L5" t="str">
        <f t="shared" si="0"/>
        <v>Attuned to Ghyran / Scouting Force (163)</v>
      </c>
      <c r="M5" s="74">
        <f t="shared" si="1"/>
        <v>0.42944785276073622</v>
      </c>
      <c r="O5" t="s">
        <v>25710</v>
      </c>
      <c r="P5" s="74">
        <v>0.45364238410596025</v>
      </c>
    </row>
    <row r="6" spans="1:16" x14ac:dyDescent="0.3">
      <c r="A6" s="48" t="s">
        <v>24945</v>
      </c>
      <c r="B6" s="48" t="s">
        <v>24950</v>
      </c>
      <c r="C6" s="1">
        <f>SUMIFS(Results!O:O,Results!G:G,CONCATENATE("*",A6,"*"),Results!G:G,CONCATENATE("*",B6,"*"))</f>
        <v>235</v>
      </c>
      <c r="D6" s="50">
        <f>IFERROR(SUMIFS(Results!V:V,Results!G:G,CONCATENATE("*",A6,"*"),Results!G:G,CONCATENATE("*",B6,"*"))/C6,"")</f>
        <v>0.48936170212765956</v>
      </c>
      <c r="E6" s="1">
        <f>SUMIFS(Results!O:O,Results!G:G,CONCATENATE("*",A6,"*"),Results!G:G,CONCATENATE("*",B6,"*"))</f>
        <v>235</v>
      </c>
      <c r="F6" s="50">
        <f>IFERROR(SUMIFS(Results!V:V,Results!G:G,CONCATENATE("*",'Battle Tactics'!A6,"*"),Results!G:G,CONCATENATE("*",B6,"*"))/E6,"")</f>
        <v>0.48936170212765956</v>
      </c>
      <c r="G6" s="46">
        <f>SUMIFS(Results!O:O,Results!G:G,CONCATENATE("*",A6,"*"),Results!G:G,CONCATENATE("*",B6,"*"),Results!Y:Y,"&gt;=500")</f>
        <v>65</v>
      </c>
      <c r="H6" s="52">
        <f>IFERROR(SUMIFS(Results!V:V,Results!G:G,CONCATENATE("*",A6,"*"),Results!G:G,CONCATENATE("*",B6,"*"),Results!Y:Y,"&gt;=500")/G6,"")</f>
        <v>0.69230769230769229</v>
      </c>
      <c r="I6" s="53">
        <f>SUMIFS(Results!O:O,Results!G:G,CONCATENATE("*",'Battle Tactics'!A6,"*"),Results!G:G,CONCATENATE("*",B6,"*"),Results!Y:Y,"&gt;=500")</f>
        <v>65</v>
      </c>
      <c r="J6" s="52">
        <f>IFERROR(SUMIFS(Results!V:V,Results!G:G,CONCATENATE("*",'Battle Tactics'!A6,"*"),Results!G:G,CONCATENATE("*",B6,"*"),Results!Y:Y,"&gt;=500")/I6,"")</f>
        <v>0.69230769230769229</v>
      </c>
      <c r="L6" t="str">
        <f t="shared" si="0"/>
        <v>Attuned to Ghyran / Wrathful Cycles (235)</v>
      </c>
      <c r="M6" s="74">
        <f t="shared" si="1"/>
        <v>0.48936170212765956</v>
      </c>
      <c r="O6" t="s">
        <v>25695</v>
      </c>
      <c r="P6" s="74">
        <v>0.45475113122171945</v>
      </c>
    </row>
    <row r="7" spans="1:16" x14ac:dyDescent="0.3">
      <c r="A7" s="48" t="s">
        <v>24946</v>
      </c>
      <c r="B7" s="48" t="s">
        <v>24945</v>
      </c>
      <c r="C7" s="1">
        <f>SUMIFS(Results!O:O,Results!G:G,CONCATENATE("*",A7,"*"),Results!G:G,CONCATENATE("*",B7,"*"))</f>
        <v>221</v>
      </c>
      <c r="D7" s="50">
        <f>IFERROR(SUMIFS(Results!V:V,Results!G:G,CONCATENATE("*",A7,"*"),Results!G:G,CONCATENATE("*",B7,"*"))/C7,"")</f>
        <v>0.45475113122171945</v>
      </c>
      <c r="E7" s="1">
        <f>SUMIFS(Results!O:O,Results!G:G,CONCATENATE("*",A7,"*"),Results!G:G,CONCATENATE("*",B7,"*"))</f>
        <v>221</v>
      </c>
      <c r="F7" s="50">
        <f>IFERROR(SUMIFS(Results!V:V,Results!G:G,CONCATENATE("*",'Battle Tactics'!A7,"*"),Results!G:G,CONCATENATE("*",B7,"*"))/E7,"")</f>
        <v>0.45475113122171945</v>
      </c>
      <c r="G7" s="46">
        <f>SUMIFS(Results!O:O,Results!G:G,CONCATENATE("*",A7,"*"),Results!G:G,CONCATENATE("*",B7,"*"),Results!Y:Y,"&gt;=500")</f>
        <v>30</v>
      </c>
      <c r="H7" s="52">
        <f>IFERROR(SUMIFS(Results!V:V,Results!G:G,CONCATENATE("*",A7,"*"),Results!G:G,CONCATENATE("*",B7,"*"),Results!Y:Y,"&gt;=500")/G7,"")</f>
        <v>0.73333333333333328</v>
      </c>
      <c r="I7" s="53">
        <f>SUMIFS(Results!O:O,Results!G:G,CONCATENATE("*",'Battle Tactics'!A7,"*"),Results!G:G,CONCATENATE("*",B7,"*"),Results!Y:Y,"&gt;=500")</f>
        <v>30</v>
      </c>
      <c r="J7" s="52">
        <f>IFERROR(SUMIFS(Results!V:V,Results!G:G,CONCATENATE("*",'Battle Tactics'!A7,"*"),Results!G:G,CONCATENATE("*",B7,"*"),Results!Y:Y,"&gt;=500")/I7,"")</f>
        <v>0.73333333333333328</v>
      </c>
      <c r="L7" t="str">
        <f t="shared" si="0"/>
        <v>Intercept and Recover / Attuned to Ghyran (221)</v>
      </c>
      <c r="M7" s="74">
        <f t="shared" si="1"/>
        <v>0.45475113122171945</v>
      </c>
      <c r="O7" t="s">
        <v>25700</v>
      </c>
      <c r="P7" s="74">
        <v>0.45475113122171945</v>
      </c>
    </row>
    <row r="8" spans="1:16" x14ac:dyDescent="0.3">
      <c r="A8" s="48" t="s">
        <v>24946</v>
      </c>
      <c r="B8" s="48" t="s">
        <v>24947</v>
      </c>
      <c r="C8" s="1">
        <f>SUMIFS(Results!O:O,Results!G:G,CONCATENATE("*",A8,"*"),Results!G:G,CONCATENATE("*",B8,"*"))</f>
        <v>921</v>
      </c>
      <c r="D8" s="50">
        <f>IFERROR(SUMIFS(Results!V:V,Results!G:G,CONCATENATE("*",A8,"*"),Results!G:G,CONCATENATE("*",B8,"*"))/C8,"")</f>
        <v>0.53474484256243215</v>
      </c>
      <c r="E8" s="1">
        <f>SUMIFS(Results!O:O,Results!G:G,CONCATENATE("*",A8,"*"),Results!G:G,CONCATENATE("*",B8,"*"))</f>
        <v>921</v>
      </c>
      <c r="F8" s="50">
        <f>IFERROR(SUMIFS(Results!V:V,Results!G:G,CONCATENATE("*",'Battle Tactics'!A8,"*"),Results!G:G,CONCATENATE("*",B8,"*"))/E8,"")</f>
        <v>0.53474484256243215</v>
      </c>
      <c r="G8" s="46">
        <f>SUMIFS(Results!O:O,Results!G:G,CONCATENATE("*",A8,"*"),Results!G:G,CONCATENATE("*",B8,"*"),Results!Y:Y,"&gt;=500")</f>
        <v>198</v>
      </c>
      <c r="H8" s="52">
        <f>IFERROR(SUMIFS(Results!V:V,Results!G:G,CONCATENATE("*",A8,"*"),Results!G:G,CONCATENATE("*",B8,"*"),Results!Y:Y,"&gt;=500")/G8,"")</f>
        <v>0.6994949494949495</v>
      </c>
      <c r="I8" s="53">
        <f>SUMIFS(Results!O:O,Results!G:G,CONCATENATE("*",'Battle Tactics'!A8,"*"),Results!G:G,CONCATENATE("*",B8,"*"),Results!Y:Y,"&gt;=500")</f>
        <v>198</v>
      </c>
      <c r="J8" s="52">
        <f>IFERROR(SUMIFS(Results!V:V,Results!G:G,CONCATENATE("*",'Battle Tactics'!A8,"*"),Results!G:G,CONCATENATE("*",B8,"*"),Results!Y:Y,"&gt;=500")/I8,"")</f>
        <v>0.6994949494949495</v>
      </c>
      <c r="L8" t="str">
        <f t="shared" si="0"/>
        <v>Intercept and Recover / Master the Paths (921)</v>
      </c>
      <c r="M8" s="74">
        <f t="shared" si="1"/>
        <v>0.53474484256243215</v>
      </c>
      <c r="O8" t="s">
        <v>25704</v>
      </c>
      <c r="P8" s="74">
        <v>0.46802325581395349</v>
      </c>
    </row>
    <row r="9" spans="1:16" x14ac:dyDescent="0.3">
      <c r="A9" s="48" t="s">
        <v>24946</v>
      </c>
      <c r="B9" s="48" t="s">
        <v>24948</v>
      </c>
      <c r="C9" s="1">
        <f>SUMIFS(Results!O:O,Results!G:G,CONCATENATE("*",A9,"*"),Results!G:G,CONCATENATE("*",B9,"*"))</f>
        <v>994</v>
      </c>
      <c r="D9" s="50">
        <f>IFERROR(SUMIFS(Results!V:V,Results!G:G,CONCATENATE("*",A9,"*"),Results!G:G,CONCATENATE("*",B9,"*"))/C9,"")</f>
        <v>0.51458752515090544</v>
      </c>
      <c r="E9" s="1">
        <f>SUMIFS(Results!O:O,Results!G:G,CONCATENATE("*",A9,"*"),Results!G:G,CONCATENATE("*",B9,"*"))</f>
        <v>994</v>
      </c>
      <c r="F9" s="50">
        <f>IFERROR(SUMIFS(Results!V:V,Results!G:G,CONCATENATE("*",'Battle Tactics'!A9,"*"),Results!G:G,CONCATENATE("*",B9,"*"))/E9,"")</f>
        <v>0.51458752515090544</v>
      </c>
      <c r="G9" s="46">
        <f>SUMIFS(Results!O:O,Results!G:G,CONCATENATE("*",A9,"*"),Results!G:G,CONCATENATE("*",B9,"*"),Results!Y:Y,"&gt;=500")</f>
        <v>177</v>
      </c>
      <c r="H9" s="52">
        <f>IFERROR(SUMIFS(Results!V:V,Results!G:G,CONCATENATE("*",A9,"*"),Results!G:G,CONCATENATE("*",B9,"*"),Results!Y:Y,"&gt;=500")/G9,"")</f>
        <v>0.66666666666666663</v>
      </c>
      <c r="I9" s="53">
        <f>SUMIFS(Results!O:O,Results!G:G,CONCATENATE("*",'Battle Tactics'!A9,"*"),Results!G:G,CONCATENATE("*",B9,"*"),Results!Y:Y,"&gt;=500")</f>
        <v>177</v>
      </c>
      <c r="J9" s="52">
        <f>IFERROR(SUMIFS(Results!V:V,Results!G:G,CONCATENATE("*",'Battle Tactics'!A9,"*"),Results!G:G,CONCATENATE("*",B9,"*"),Results!Y:Y,"&gt;=500")/I9,"")</f>
        <v>0.66666666666666663</v>
      </c>
      <c r="L9" t="str">
        <f t="shared" si="0"/>
        <v>Intercept and Recover / Restless Energy (994)</v>
      </c>
      <c r="M9" s="74">
        <f t="shared" si="1"/>
        <v>0.51458752515090544</v>
      </c>
      <c r="O9" t="s">
        <v>25721</v>
      </c>
      <c r="P9" s="74">
        <v>0.46802325581395349</v>
      </c>
    </row>
    <row r="10" spans="1:16" x14ac:dyDescent="0.3">
      <c r="A10" s="48" t="s">
        <v>24946</v>
      </c>
      <c r="B10" s="48" t="s">
        <v>24949</v>
      </c>
      <c r="C10" s="1">
        <f>SUMIFS(Results!O:O,Results!G:G,CONCATENATE("*",A10,"*"),Results!G:G,CONCATENATE("*",B10,"*"))</f>
        <v>359</v>
      </c>
      <c r="D10" s="50">
        <f>IFERROR(SUMIFS(Results!V:V,Results!G:G,CONCATENATE("*",A10,"*"),Results!G:G,CONCATENATE("*",B10,"*"))/C10,"")</f>
        <v>0.50417827298050144</v>
      </c>
      <c r="E10" s="1">
        <f>SUMIFS(Results!O:O,Results!G:G,CONCATENATE("*",A10,"*"),Results!G:G,CONCATENATE("*",B10,"*"))</f>
        <v>359</v>
      </c>
      <c r="F10" s="50">
        <f>IFERROR(SUMIFS(Results!V:V,Results!G:G,CONCATENATE("*",'Battle Tactics'!A10,"*"),Results!G:G,CONCATENATE("*",B10,"*"))/E10,"")</f>
        <v>0.50417827298050144</v>
      </c>
      <c r="G10" s="46">
        <f>SUMIFS(Results!O:O,Results!G:G,CONCATENATE("*",A10,"*"),Results!G:G,CONCATENATE("*",B10,"*"),Results!Y:Y,"&gt;=500")</f>
        <v>75</v>
      </c>
      <c r="H10" s="52">
        <f>IFERROR(SUMIFS(Results!V:V,Results!G:G,CONCATENATE("*",A10,"*"),Results!G:G,CONCATENATE("*",B10,"*"),Results!Y:Y,"&gt;=500")/G10,"")</f>
        <v>0.72</v>
      </c>
      <c r="I10" s="53">
        <f>SUMIFS(Results!O:O,Results!G:G,CONCATENATE("*",'Battle Tactics'!A10,"*"),Results!G:G,CONCATENATE("*",B10,"*"),Results!Y:Y,"&gt;=500")</f>
        <v>75</v>
      </c>
      <c r="J10" s="52">
        <f>IFERROR(SUMIFS(Results!V:V,Results!G:G,CONCATENATE("*",'Battle Tactics'!A10,"*"),Results!G:G,CONCATENATE("*",B10,"*"),Results!Y:Y,"&gt;=500")/I10,"")</f>
        <v>0.72</v>
      </c>
      <c r="L10" t="str">
        <f t="shared" si="0"/>
        <v>Intercept and Recover / Scouting Force (359)</v>
      </c>
      <c r="M10" s="74">
        <f t="shared" si="1"/>
        <v>0.50417827298050144</v>
      </c>
      <c r="O10" t="s">
        <v>25699</v>
      </c>
      <c r="P10" s="74">
        <v>0.48936170212765956</v>
      </c>
    </row>
    <row r="11" spans="1:16" x14ac:dyDescent="0.3">
      <c r="A11" s="48" t="s">
        <v>24946</v>
      </c>
      <c r="B11" s="48" t="s">
        <v>24950</v>
      </c>
      <c r="C11" s="1">
        <f>SUMIFS(Results!O:O,Results!G:G,CONCATENATE("*",A11,"*"),Results!G:G,CONCATENATE("*",B11,"*"))</f>
        <v>344</v>
      </c>
      <c r="D11" s="50">
        <f>IFERROR(SUMIFS(Results!V:V,Results!G:G,CONCATENATE("*",A11,"*"),Results!G:G,CONCATENATE("*",B11,"*"))/C11,"")</f>
        <v>0.46802325581395349</v>
      </c>
      <c r="E11" s="1">
        <f>SUMIFS(Results!O:O,Results!G:G,CONCATENATE("*",A11,"*"),Results!G:G,CONCATENATE("*",B11,"*"))</f>
        <v>344</v>
      </c>
      <c r="F11" s="50">
        <f>IFERROR(SUMIFS(Results!V:V,Results!G:G,CONCATENATE("*",'Battle Tactics'!A11,"*"),Results!G:G,CONCATENATE("*",B11,"*"))/E11,"")</f>
        <v>0.46802325581395349</v>
      </c>
      <c r="G11" s="46">
        <f>SUMIFS(Results!O:O,Results!G:G,CONCATENATE("*",A11,"*"),Results!G:G,CONCATENATE("*",B11,"*"),Results!Y:Y,"&gt;=500")</f>
        <v>48</v>
      </c>
      <c r="H11" s="52">
        <f>IFERROR(SUMIFS(Results!V:V,Results!G:G,CONCATENATE("*",A11,"*"),Results!G:G,CONCATENATE("*",B11,"*"),Results!Y:Y,"&gt;=500")/G11,"")</f>
        <v>0.625</v>
      </c>
      <c r="I11" s="53">
        <f>SUMIFS(Results!O:O,Results!G:G,CONCATENATE("*",'Battle Tactics'!A11,"*"),Results!G:G,CONCATENATE("*",B11,"*"),Results!Y:Y,"&gt;=500")</f>
        <v>48</v>
      </c>
      <c r="J11" s="52">
        <f>IFERROR(SUMIFS(Results!V:V,Results!G:G,CONCATENATE("*",'Battle Tactics'!A11,"*"),Results!G:G,CONCATENATE("*",B11,"*"),Results!Y:Y,"&gt;=500")/I11,"")</f>
        <v>0.625</v>
      </c>
      <c r="L11" t="str">
        <f t="shared" si="0"/>
        <v>Intercept and Recover / Wrathful Cycles (344)</v>
      </c>
      <c r="M11" s="74">
        <f t="shared" si="1"/>
        <v>0.46802325581395349</v>
      </c>
      <c r="O11" t="s">
        <v>25720</v>
      </c>
      <c r="P11" s="74">
        <v>0.48936170212765956</v>
      </c>
    </row>
    <row r="12" spans="1:16" x14ac:dyDescent="0.3">
      <c r="A12" s="48" t="s">
        <v>24947</v>
      </c>
      <c r="B12" s="48" t="s">
        <v>24945</v>
      </c>
      <c r="C12" s="1">
        <f>SUMIFS(Results!O:O,Results!G:G,CONCATENATE("*",A12,"*"),Results!G:G,CONCATENATE("*",B12,"*"))</f>
        <v>135</v>
      </c>
      <c r="D12" s="50">
        <f>IFERROR(SUMIFS(Results!V:V,Results!G:G,CONCATENATE("*",A12,"*"),Results!G:G,CONCATENATE("*",B12,"*"))/C12,"")</f>
        <v>0.51481481481481484</v>
      </c>
      <c r="E12" s="1">
        <f>SUMIFS(Results!O:O,Results!G:G,CONCATENATE("*",A12,"*"),Results!G:G,CONCATENATE("*",B12,"*"))</f>
        <v>135</v>
      </c>
      <c r="F12" s="50">
        <f>IFERROR(SUMIFS(Results!V:V,Results!G:G,CONCATENATE("*",'Battle Tactics'!A12,"*"),Results!G:G,CONCATENATE("*",B12,"*"))/E12,"")</f>
        <v>0.51481481481481484</v>
      </c>
      <c r="G12" s="46">
        <f>SUMIFS(Results!O:O,Results!G:G,CONCATENATE("*",A12,"*"),Results!G:G,CONCATENATE("*",B12,"*"),Results!Y:Y,"&gt;=500")</f>
        <v>45</v>
      </c>
      <c r="H12" s="52">
        <f>IFERROR(SUMIFS(Results!V:V,Results!G:G,CONCATENATE("*",A12,"*"),Results!G:G,CONCATENATE("*",B12,"*"),Results!Y:Y,"&gt;=500")/G12,"")</f>
        <v>0.72222222222222221</v>
      </c>
      <c r="I12" s="53">
        <f>SUMIFS(Results!O:O,Results!G:G,CONCATENATE("*",'Battle Tactics'!A12,"*"),Results!G:G,CONCATENATE("*",B12,"*"),Results!Y:Y,"&gt;=500")</f>
        <v>45</v>
      </c>
      <c r="J12" s="52">
        <f>IFERROR(SUMIFS(Results!V:V,Results!G:G,CONCATENATE("*",'Battle Tactics'!A12,"*"),Results!G:G,CONCATENATE("*",B12,"*"),Results!Y:Y,"&gt;=500")/I12,"")</f>
        <v>0.72222222222222221</v>
      </c>
      <c r="L12" t="str">
        <f t="shared" si="0"/>
        <v>Master the Paths / Attuned to Ghyran (135)</v>
      </c>
      <c r="M12" s="74">
        <f t="shared" si="1"/>
        <v>0.51481481481481484</v>
      </c>
      <c r="O12" t="s">
        <v>25714</v>
      </c>
      <c r="P12" s="74">
        <v>0.49233128834355827</v>
      </c>
    </row>
    <row r="13" spans="1:16" x14ac:dyDescent="0.3">
      <c r="A13" s="48" t="s">
        <v>24947</v>
      </c>
      <c r="B13" s="48" t="s">
        <v>24946</v>
      </c>
      <c r="C13" s="1">
        <f>SUMIFS(Results!O:O,Results!G:G,CONCATENATE("*",A13,"*"),Results!G:G,CONCATENATE("*",B13,"*"))</f>
        <v>921</v>
      </c>
      <c r="D13" s="50">
        <f>IFERROR(SUMIFS(Results!V:V,Results!G:G,CONCATENATE("*",A13,"*"),Results!G:G,CONCATENATE("*",B13,"*"))/C13,"")</f>
        <v>0.53474484256243215</v>
      </c>
      <c r="E13" s="1">
        <f>SUMIFS(Results!O:O,Results!G:G,CONCATENATE("*",A13,"*"),Results!G:G,CONCATENATE("*",B13,"*"))</f>
        <v>921</v>
      </c>
      <c r="F13" s="50">
        <f>IFERROR(SUMIFS(Results!V:V,Results!G:G,CONCATENATE("*",'Battle Tactics'!A13,"*"),Results!G:G,CONCATENATE("*",B13,"*"))/E13,"")</f>
        <v>0.53474484256243215</v>
      </c>
      <c r="G13" s="46">
        <f>SUMIFS(Results!O:O,Results!G:G,CONCATENATE("*",A13,"*"),Results!G:G,CONCATENATE("*",B13,"*"),Results!Y:Y,"&gt;=500")</f>
        <v>198</v>
      </c>
      <c r="H13" s="52">
        <f>IFERROR(SUMIFS(Results!V:V,Results!G:G,CONCATENATE("*",A13,"*"),Results!G:G,CONCATENATE("*",B13,"*"),Results!Y:Y,"&gt;=500")/G13,"")</f>
        <v>0.6994949494949495</v>
      </c>
      <c r="I13" s="53">
        <f>SUMIFS(Results!O:O,Results!G:G,CONCATENATE("*",'Battle Tactics'!A13,"*"),Results!G:G,CONCATENATE("*",B13,"*"),Results!Y:Y,"&gt;=500")</f>
        <v>198</v>
      </c>
      <c r="J13" s="52">
        <f>IFERROR(SUMIFS(Results!V:V,Results!G:G,CONCATENATE("*",'Battle Tactics'!A13,"*"),Results!G:G,CONCATENATE("*",B13,"*"),Results!Y:Y,"&gt;=500")/I13,"")</f>
        <v>0.6994949494949495</v>
      </c>
      <c r="L13" t="str">
        <f t="shared" si="0"/>
        <v>Master the Paths / Intercept and Recover (921)</v>
      </c>
      <c r="M13" s="74">
        <f t="shared" si="1"/>
        <v>0.53474484256243215</v>
      </c>
      <c r="O13" t="s">
        <v>25723</v>
      </c>
      <c r="P13" s="74">
        <v>0.49233128834355827</v>
      </c>
    </row>
    <row r="14" spans="1:16" x14ac:dyDescent="0.3">
      <c r="A14" s="48" t="s">
        <v>24947</v>
      </c>
      <c r="B14" s="48" t="s">
        <v>24948</v>
      </c>
      <c r="C14" s="1">
        <f>SUMIFS(Results!O:O,Results!G:G,CONCATENATE("*",A14,"*"),Results!G:G,CONCATENATE("*",B14,"*"))</f>
        <v>250</v>
      </c>
      <c r="D14" s="50">
        <f>IFERROR(SUMIFS(Results!V:V,Results!G:G,CONCATENATE("*",A14,"*"),Results!G:G,CONCATENATE("*",B14,"*"))/C14,"")</f>
        <v>0.50600000000000001</v>
      </c>
      <c r="E14" s="1">
        <f>SUMIFS(Results!O:O,Results!G:G,CONCATENATE("*",A14,"*"),Results!G:G,CONCATENATE("*",B14,"*"))</f>
        <v>250</v>
      </c>
      <c r="F14" s="50">
        <f>IFERROR(SUMIFS(Results!V:V,Results!G:G,CONCATENATE("*",'Battle Tactics'!A14,"*"),Results!G:G,CONCATENATE("*",B14,"*"))/E14,"")</f>
        <v>0.50600000000000001</v>
      </c>
      <c r="G14" s="46">
        <f>SUMIFS(Results!O:O,Results!G:G,CONCATENATE("*",A14,"*"),Results!G:G,CONCATENATE("*",B14,"*"),Results!Y:Y,"&gt;=500")</f>
        <v>35</v>
      </c>
      <c r="H14" s="52">
        <f>IFERROR(SUMIFS(Results!V:V,Results!G:G,CONCATENATE("*",A14,"*"),Results!G:G,CONCATENATE("*",B14,"*"),Results!Y:Y,"&gt;=500")/G14,"")</f>
        <v>0.77142857142857146</v>
      </c>
      <c r="I14" s="53">
        <f>SUMIFS(Results!O:O,Results!G:G,CONCATENATE("*",'Battle Tactics'!A14,"*"),Results!G:G,CONCATENATE("*",B14,"*"),Results!Y:Y,"&gt;=500")</f>
        <v>35</v>
      </c>
      <c r="J14" s="52">
        <f>IFERROR(SUMIFS(Results!V:V,Results!G:G,CONCATENATE("*",'Battle Tactics'!A14,"*"),Results!G:G,CONCATENATE("*",B14,"*"),Results!Y:Y,"&gt;=500")/I14,"")</f>
        <v>0.77142857142857146</v>
      </c>
      <c r="L14" t="str">
        <f t="shared" si="0"/>
        <v>Master the Paths / Restless Energy (250)</v>
      </c>
      <c r="M14" s="74">
        <f t="shared" si="1"/>
        <v>0.50600000000000001</v>
      </c>
      <c r="O14" t="s">
        <v>25703</v>
      </c>
      <c r="P14" s="74">
        <v>0.50417827298050144</v>
      </c>
    </row>
    <row r="15" spans="1:16" x14ac:dyDescent="0.3">
      <c r="A15" s="48" t="s">
        <v>24947</v>
      </c>
      <c r="B15" s="48" t="s">
        <v>24949</v>
      </c>
      <c r="C15" s="1">
        <f>SUMIFS(Results!O:O,Results!G:G,CONCATENATE("*",A15,"*"),Results!G:G,CONCATENATE("*",B15,"*"))</f>
        <v>289</v>
      </c>
      <c r="D15" s="50">
        <f>IFERROR(SUMIFS(Results!V:V,Results!G:G,CONCATENATE("*",A15,"*"),Results!G:G,CONCATENATE("*",B15,"*"))/C15,"")</f>
        <v>0.50692041522491349</v>
      </c>
      <c r="E15" s="1">
        <f>SUMIFS(Results!O:O,Results!G:G,CONCATENATE("*",A15,"*"),Results!G:G,CONCATENATE("*",B15,"*"))</f>
        <v>289</v>
      </c>
      <c r="F15" s="50">
        <f>IFERROR(SUMIFS(Results!V:V,Results!G:G,CONCATENATE("*",'Battle Tactics'!A15,"*"),Results!G:G,CONCATENATE("*",B15,"*"))/E15,"")</f>
        <v>0.50692041522491349</v>
      </c>
      <c r="G15" s="46">
        <f>SUMIFS(Results!O:O,Results!G:G,CONCATENATE("*",A15,"*"),Results!G:G,CONCATENATE("*",B15,"*"),Results!Y:Y,"&gt;=500")</f>
        <v>70</v>
      </c>
      <c r="H15" s="52">
        <f>IFERROR(SUMIFS(Results!V:V,Results!G:G,CONCATENATE("*",A15,"*"),Results!G:G,CONCATENATE("*",B15,"*"),Results!Y:Y,"&gt;=500")/G15,"")</f>
        <v>0.65714285714285714</v>
      </c>
      <c r="I15" s="53">
        <f>SUMIFS(Results!O:O,Results!G:G,CONCATENATE("*",'Battle Tactics'!A15,"*"),Results!G:G,CONCATENATE("*",B15,"*"),Results!Y:Y,"&gt;=500")</f>
        <v>70</v>
      </c>
      <c r="J15" s="52">
        <f>IFERROR(SUMIFS(Results!V:V,Results!G:G,CONCATENATE("*",'Battle Tactics'!A15,"*"),Results!G:G,CONCATENATE("*",B15,"*"),Results!Y:Y,"&gt;=500")/I15,"")</f>
        <v>0.65714285714285714</v>
      </c>
      <c r="L15" t="str">
        <f t="shared" si="0"/>
        <v>Master the Paths / Scouting Force (289)</v>
      </c>
      <c r="M15" s="74">
        <f t="shared" si="1"/>
        <v>0.50692041522491349</v>
      </c>
      <c r="O15" t="s">
        <v>25716</v>
      </c>
      <c r="P15" s="74">
        <v>0.50417827298050144</v>
      </c>
    </row>
    <row r="16" spans="1:16" x14ac:dyDescent="0.3">
      <c r="A16" s="48" t="s">
        <v>24947</v>
      </c>
      <c r="B16" s="48" t="s">
        <v>24950</v>
      </c>
      <c r="C16" s="1">
        <f>SUMIFS(Results!O:O,Results!G:G,CONCATENATE("*",A16,"*"),Results!G:G,CONCATENATE("*",B16,"*"))</f>
        <v>213</v>
      </c>
      <c r="D16" s="50">
        <f>IFERROR(SUMIFS(Results!V:V,Results!G:G,CONCATENATE("*",A16,"*"),Results!G:G,CONCATENATE("*",B16,"*"))/C16,"")</f>
        <v>0.51643192488262912</v>
      </c>
      <c r="E16" s="1">
        <f>SUMIFS(Results!O:O,Results!G:G,CONCATENATE("*",A16,"*"),Results!G:G,CONCATENATE("*",B16,"*"))</f>
        <v>213</v>
      </c>
      <c r="F16" s="50">
        <f>IFERROR(SUMIFS(Results!V:V,Results!G:G,CONCATENATE("*",'Battle Tactics'!A16,"*"),Results!G:G,CONCATENATE("*",B16,"*"))/E16,"")</f>
        <v>0.51643192488262912</v>
      </c>
      <c r="G16" s="46">
        <f>SUMIFS(Results!O:O,Results!G:G,CONCATENATE("*",A16,"*"),Results!G:G,CONCATENATE("*",B16,"*"),Results!Y:Y,"&gt;=500")</f>
        <v>38</v>
      </c>
      <c r="H16" s="52">
        <f>IFERROR(SUMIFS(Results!V:V,Results!G:G,CONCATENATE("*",A16,"*"),Results!G:G,CONCATENATE("*",B16,"*"),Results!Y:Y,"&gt;=500")/G16,"")</f>
        <v>0.78947368421052633</v>
      </c>
      <c r="I16" s="53">
        <f>SUMIFS(Results!O:O,Results!G:G,CONCATENATE("*",'Battle Tactics'!A16,"*"),Results!G:G,CONCATENATE("*",B16,"*"),Results!Y:Y,"&gt;=500")</f>
        <v>38</v>
      </c>
      <c r="J16" s="52">
        <f>IFERROR(SUMIFS(Results!V:V,Results!G:G,CONCATENATE("*",'Battle Tactics'!A16,"*"),Results!G:G,CONCATENATE("*",B16,"*"),Results!Y:Y,"&gt;=500")/I16,"")</f>
        <v>0.78947368421052633</v>
      </c>
      <c r="L16" t="str">
        <f t="shared" si="0"/>
        <v>Master the Paths / Wrathful Cycles (213)</v>
      </c>
      <c r="M16" s="74">
        <f t="shared" si="1"/>
        <v>0.51643192488262912</v>
      </c>
      <c r="O16" t="s">
        <v>25707</v>
      </c>
      <c r="P16" s="74">
        <v>0.50600000000000001</v>
      </c>
    </row>
    <row r="17" spans="1:16" x14ac:dyDescent="0.3">
      <c r="A17" s="48" t="s">
        <v>24948</v>
      </c>
      <c r="B17" s="48" t="s">
        <v>24945</v>
      </c>
      <c r="C17" s="1">
        <f>SUMIFS(Results!O:O,Results!G:G,CONCATENATE("*",A17,"*"),Results!G:G,CONCATENATE("*",B17,"*"))</f>
        <v>151</v>
      </c>
      <c r="D17" s="50">
        <f>IFERROR(SUMIFS(Results!V:V,Results!G:G,CONCATENATE("*",A17,"*"),Results!G:G,CONCATENATE("*",B17,"*"))/C17,"")</f>
        <v>0.45364238410596025</v>
      </c>
      <c r="E17" s="1">
        <f>SUMIFS(Results!O:O,Results!G:G,CONCATENATE("*",A17,"*"),Results!G:G,CONCATENATE("*",B17,"*"))</f>
        <v>151</v>
      </c>
      <c r="F17" s="50">
        <f>IFERROR(SUMIFS(Results!V:V,Results!G:G,CONCATENATE("*",'Battle Tactics'!A17,"*"),Results!G:G,CONCATENATE("*",B17,"*"))/E17,"")</f>
        <v>0.45364238410596025</v>
      </c>
      <c r="G17" s="46">
        <f>SUMIFS(Results!O:O,Results!G:G,CONCATENATE("*",A17,"*"),Results!G:G,CONCATENATE("*",B17,"*"),Results!Y:Y,"&gt;=500")</f>
        <v>30</v>
      </c>
      <c r="H17" s="52">
        <f>IFERROR(SUMIFS(Results!V:V,Results!G:G,CONCATENATE("*",A17,"*"),Results!G:G,CONCATENATE("*",B17,"*"),Results!Y:Y,"&gt;=500")/G17,"")</f>
        <v>0.76666666666666672</v>
      </c>
      <c r="I17" s="53">
        <f>SUMIFS(Results!O:O,Results!G:G,CONCATENATE("*",'Battle Tactics'!A17,"*"),Results!G:G,CONCATENATE("*",B17,"*"),Results!Y:Y,"&gt;=500")</f>
        <v>30</v>
      </c>
      <c r="J17" s="52">
        <f>IFERROR(SUMIFS(Results!V:V,Results!G:G,CONCATENATE("*",'Battle Tactics'!A17,"*"),Results!G:G,CONCATENATE("*",B17,"*"),Results!Y:Y,"&gt;=500")/I17,"")</f>
        <v>0.76666666666666672</v>
      </c>
      <c r="L17" t="str">
        <f t="shared" si="0"/>
        <v>Restless Energy / Attuned to Ghyran (151)</v>
      </c>
      <c r="M17" s="74">
        <f t="shared" si="1"/>
        <v>0.45364238410596025</v>
      </c>
      <c r="O17" t="s">
        <v>25712</v>
      </c>
      <c r="P17" s="74">
        <v>0.50600000000000001</v>
      </c>
    </row>
    <row r="18" spans="1:16" x14ac:dyDescent="0.3">
      <c r="A18" s="48" t="s">
        <v>24948</v>
      </c>
      <c r="B18" s="48" t="s">
        <v>24946</v>
      </c>
      <c r="C18" s="1">
        <f>SUMIFS(Results!O:O,Results!G:G,CONCATENATE("*",A18,"*"),Results!G:G,CONCATENATE("*",B18,"*"))</f>
        <v>994</v>
      </c>
      <c r="D18" s="50">
        <f>IFERROR(SUMIFS(Results!V:V,Results!G:G,CONCATENATE("*",A18,"*"),Results!G:G,CONCATENATE("*",B18,"*"))/C18,"")</f>
        <v>0.51458752515090544</v>
      </c>
      <c r="E18" s="1">
        <f>SUMIFS(Results!O:O,Results!G:G,CONCATENATE("*",A18,"*"),Results!G:G,CONCATENATE("*",B18,"*"))</f>
        <v>994</v>
      </c>
      <c r="F18" s="50">
        <f>IFERROR(SUMIFS(Results!V:V,Results!G:G,CONCATENATE("*",'Battle Tactics'!A18,"*"),Results!G:G,CONCATENATE("*",B18,"*"))/E18,"")</f>
        <v>0.51458752515090544</v>
      </c>
      <c r="G18" s="46">
        <f>SUMIFS(Results!O:O,Results!G:G,CONCATENATE("*",A18,"*"),Results!G:G,CONCATENATE("*",B18,"*"),Results!Y:Y,"&gt;=500")</f>
        <v>177</v>
      </c>
      <c r="H18" s="52">
        <f>IFERROR(SUMIFS(Results!V:V,Results!G:G,CONCATENATE("*",A18,"*"),Results!G:G,CONCATENATE("*",B18,"*"),Results!Y:Y,"&gt;=500")/G18,"")</f>
        <v>0.66666666666666663</v>
      </c>
      <c r="I18" s="53">
        <f>SUMIFS(Results!O:O,Results!G:G,CONCATENATE("*",'Battle Tactics'!A18,"*"),Results!G:G,CONCATENATE("*",B18,"*"),Results!Y:Y,"&gt;=500")</f>
        <v>177</v>
      </c>
      <c r="J18" s="52">
        <f>IFERROR(SUMIFS(Results!V:V,Results!G:G,CONCATENATE("*",'Battle Tactics'!A18,"*"),Results!G:G,CONCATENATE("*",B18,"*"),Results!Y:Y,"&gt;=500")/I18,"")</f>
        <v>0.66666666666666663</v>
      </c>
      <c r="L18" t="str">
        <f t="shared" si="0"/>
        <v>Restless Energy / Intercept and Recover (994)</v>
      </c>
      <c r="M18" s="74">
        <f t="shared" si="1"/>
        <v>0.51458752515090544</v>
      </c>
      <c r="O18" t="s">
        <v>25708</v>
      </c>
      <c r="P18" s="74">
        <v>0.50692041522491349</v>
      </c>
    </row>
    <row r="19" spans="1:16" x14ac:dyDescent="0.3">
      <c r="A19" s="48" t="s">
        <v>24948</v>
      </c>
      <c r="B19" s="48" t="s">
        <v>24947</v>
      </c>
      <c r="C19" s="1">
        <f>SUMIFS(Results!O:O,Results!G:G,CONCATENATE("*",A19,"*"),Results!G:G,CONCATENATE("*",B19,"*"))</f>
        <v>250</v>
      </c>
      <c r="D19" s="50">
        <f>IFERROR(SUMIFS(Results!V:V,Results!G:G,CONCATENATE("*",A19,"*"),Results!G:G,CONCATENATE("*",B19,"*"))/C19,"")</f>
        <v>0.50600000000000001</v>
      </c>
      <c r="E19" s="1">
        <f>SUMIFS(Results!O:O,Results!G:G,CONCATENATE("*",A19,"*"),Results!G:G,CONCATENATE("*",B19,"*"))</f>
        <v>250</v>
      </c>
      <c r="F19" s="50">
        <f>IFERROR(SUMIFS(Results!V:V,Results!G:G,CONCATENATE("*",'Battle Tactics'!A19,"*"),Results!G:G,CONCATENATE("*",B19,"*"))/E19,"")</f>
        <v>0.50600000000000001</v>
      </c>
      <c r="G19" s="46">
        <f>SUMIFS(Results!O:O,Results!G:G,CONCATENATE("*",A19,"*"),Results!G:G,CONCATENATE("*",B19,"*"),Results!Y:Y,"&gt;=500")</f>
        <v>35</v>
      </c>
      <c r="H19" s="52">
        <f>IFERROR(SUMIFS(Results!V:V,Results!G:G,CONCATENATE("*",A19,"*"),Results!G:G,CONCATENATE("*",B19,"*"),Results!Y:Y,"&gt;=500")/G19,"")</f>
        <v>0.77142857142857146</v>
      </c>
      <c r="I19" s="53">
        <f>SUMIFS(Results!O:O,Results!G:G,CONCATENATE("*",'Battle Tactics'!A19,"*"),Results!G:G,CONCATENATE("*",B19,"*"),Results!Y:Y,"&gt;=500")</f>
        <v>35</v>
      </c>
      <c r="J19" s="52">
        <f>IFERROR(SUMIFS(Results!V:V,Results!G:G,CONCATENATE("*",'Battle Tactics'!A19,"*"),Results!G:G,CONCATENATE("*",B19,"*"),Results!Y:Y,"&gt;=500")/I19,"")</f>
        <v>0.77142857142857146</v>
      </c>
      <c r="L19" t="str">
        <f t="shared" si="0"/>
        <v>Restless Energy / Master the Paths (250)</v>
      </c>
      <c r="M19" s="74">
        <f t="shared" si="1"/>
        <v>0.50600000000000001</v>
      </c>
      <c r="O19" t="s">
        <v>25717</v>
      </c>
      <c r="P19" s="74">
        <v>0.50692041522491349</v>
      </c>
    </row>
    <row r="20" spans="1:16" x14ac:dyDescent="0.3">
      <c r="A20" s="48" t="s">
        <v>24948</v>
      </c>
      <c r="B20" s="48" t="s">
        <v>24949</v>
      </c>
      <c r="C20" s="1">
        <f>SUMIFS(Results!O:O,Results!G:G,CONCATENATE("*",A20,"*"),Results!G:G,CONCATENATE("*",B20,"*"))</f>
        <v>302</v>
      </c>
      <c r="D20" s="50">
        <f>IFERROR(SUMIFS(Results!V:V,Results!G:G,CONCATENATE("*",A20,"*"),Results!G:G,CONCATENATE("*",B20,"*"))/C20,"")</f>
        <v>0.54801324503311255</v>
      </c>
      <c r="E20" s="1">
        <f>SUMIFS(Results!O:O,Results!G:G,CONCATENATE("*",A20,"*"),Results!G:G,CONCATENATE("*",B20,"*"))</f>
        <v>302</v>
      </c>
      <c r="F20" s="50">
        <f>IFERROR(SUMIFS(Results!V:V,Results!G:G,CONCATENATE("*",'Battle Tactics'!A20,"*"),Results!G:G,CONCATENATE("*",B20,"*"))/E20,"")</f>
        <v>0.54801324503311255</v>
      </c>
      <c r="G20" s="46">
        <f>SUMIFS(Results!O:O,Results!G:G,CONCATENATE("*",A20,"*"),Results!G:G,CONCATENATE("*",B20,"*"),Results!Y:Y,"&gt;=500")</f>
        <v>113</v>
      </c>
      <c r="H20" s="52">
        <f>IFERROR(SUMIFS(Results!V:V,Results!G:G,CONCATENATE("*",A20,"*"),Results!G:G,CONCATENATE("*",B20,"*"),Results!Y:Y,"&gt;=500")/G20,"")</f>
        <v>0.66814159292035402</v>
      </c>
      <c r="I20" s="53">
        <f>SUMIFS(Results!O:O,Results!G:G,CONCATENATE("*",'Battle Tactics'!A20,"*"),Results!G:G,CONCATENATE("*",B20,"*"),Results!Y:Y,"&gt;=500")</f>
        <v>113</v>
      </c>
      <c r="J20" s="52">
        <f>IFERROR(SUMIFS(Results!V:V,Results!G:G,CONCATENATE("*",'Battle Tactics'!A20,"*"),Results!G:G,CONCATENATE("*",B20,"*"),Results!Y:Y,"&gt;=500")/I20,"")</f>
        <v>0.66814159292035402</v>
      </c>
      <c r="L20" t="str">
        <f t="shared" si="0"/>
        <v>Restless Energy / Scouting Force (302)</v>
      </c>
      <c r="M20" s="74">
        <f t="shared" si="1"/>
        <v>0.54801324503311255</v>
      </c>
      <c r="O20" t="s">
        <v>25702</v>
      </c>
      <c r="P20" s="74">
        <v>0.51458752515090544</v>
      </c>
    </row>
    <row r="21" spans="1:16" x14ac:dyDescent="0.3">
      <c r="A21" s="48" t="s">
        <v>24948</v>
      </c>
      <c r="B21" s="48" t="s">
        <v>24950</v>
      </c>
      <c r="C21" s="1">
        <f>SUMIFS(Results!O:O,Results!G:G,CONCATENATE("*",A21,"*"),Results!G:G,CONCATENATE("*",B21,"*"))</f>
        <v>326</v>
      </c>
      <c r="D21" s="50">
        <f>IFERROR(SUMIFS(Results!V:V,Results!G:G,CONCATENATE("*",A21,"*"),Results!G:G,CONCATENATE("*",B21,"*"))/C21,"")</f>
        <v>0.49233128834355827</v>
      </c>
      <c r="E21" s="1">
        <f>SUMIFS(Results!O:O,Results!G:G,CONCATENATE("*",A21,"*"),Results!G:G,CONCATENATE("*",B21,"*"))</f>
        <v>326</v>
      </c>
      <c r="F21" s="50">
        <f>IFERROR(SUMIFS(Results!V:V,Results!G:G,CONCATENATE("*",'Battle Tactics'!A21,"*"),Results!G:G,CONCATENATE("*",B21,"*"))/E21,"")</f>
        <v>0.49233128834355827</v>
      </c>
      <c r="G21" s="46">
        <f>SUMIFS(Results!O:O,Results!G:G,CONCATENATE("*",A21,"*"),Results!G:G,CONCATENATE("*",B21,"*"),Results!Y:Y,"&gt;=500")</f>
        <v>53</v>
      </c>
      <c r="H21" s="52">
        <f>IFERROR(SUMIFS(Results!V:V,Results!G:G,CONCATENATE("*",A21,"*"),Results!G:G,CONCATENATE("*",B21,"*"),Results!Y:Y,"&gt;=500")/G21,"")</f>
        <v>0.6132075471698113</v>
      </c>
      <c r="I21" s="53">
        <f>SUMIFS(Results!O:O,Results!G:G,CONCATENATE("*",'Battle Tactics'!A21,"*"),Results!G:G,CONCATENATE("*",B21,"*"),Results!Y:Y,"&gt;=500")</f>
        <v>53</v>
      </c>
      <c r="J21" s="52">
        <f>IFERROR(SUMIFS(Results!V:V,Results!G:G,CONCATENATE("*",'Battle Tactics'!A21,"*"),Results!G:G,CONCATENATE("*",B21,"*"),Results!Y:Y,"&gt;=500")/I21,"")</f>
        <v>0.6132075471698113</v>
      </c>
      <c r="L21" t="str">
        <f t="shared" si="0"/>
        <v>Restless Energy / Wrathful Cycles (326)</v>
      </c>
      <c r="M21" s="74">
        <f t="shared" si="1"/>
        <v>0.49233128834355827</v>
      </c>
      <c r="O21" t="s">
        <v>25711</v>
      </c>
      <c r="P21" s="74">
        <v>0.51458752515090544</v>
      </c>
    </row>
    <row r="22" spans="1:16" x14ac:dyDescent="0.3">
      <c r="A22" s="48" t="s">
        <v>24949</v>
      </c>
      <c r="B22" s="48" t="s">
        <v>24945</v>
      </c>
      <c r="C22" s="1">
        <f>SUMIFS(Results!O:O,Results!G:G,CONCATENATE("*",A22,"*"),Results!G:G,CONCATENATE("*",B22,"*"))</f>
        <v>163</v>
      </c>
      <c r="D22" s="50">
        <f>IFERROR(SUMIFS(Results!V:V,Results!G:G,CONCATENATE("*",A22,"*"),Results!G:G,CONCATENATE("*",B22,"*"))/C22,"")</f>
        <v>0.42944785276073622</v>
      </c>
      <c r="E22" s="1">
        <f>SUMIFS(Results!O:O,Results!G:G,CONCATENATE("*",A22,"*"),Results!G:G,CONCATENATE("*",B22,"*"))</f>
        <v>163</v>
      </c>
      <c r="F22" s="50">
        <f>IFERROR(SUMIFS(Results!V:V,Results!G:G,CONCATENATE("*",'Battle Tactics'!A22,"*"),Results!G:G,CONCATENATE("*",B22,"*"))/E22,"")</f>
        <v>0.42944785276073622</v>
      </c>
      <c r="G22" s="46">
        <f>SUMIFS(Results!O:O,Results!G:G,CONCATENATE("*",A22,"*"),Results!G:G,CONCATENATE("*",B22,"*"),Results!Y:Y,"&gt;=500")</f>
        <v>35</v>
      </c>
      <c r="H22" s="52">
        <f>IFERROR(SUMIFS(Results!V:V,Results!G:G,CONCATENATE("*",A22,"*"),Results!G:G,CONCATENATE("*",B22,"*"),Results!Y:Y,"&gt;=500")/G22,"")</f>
        <v>0.5714285714285714</v>
      </c>
      <c r="I22" s="53">
        <f>SUMIFS(Results!O:O,Results!G:G,CONCATENATE("*",'Battle Tactics'!A22,"*"),Results!G:G,CONCATENATE("*",B22,"*"),Results!Y:Y,"&gt;=500")</f>
        <v>35</v>
      </c>
      <c r="J22" s="52">
        <f>IFERROR(SUMIFS(Results!V:V,Results!G:G,CONCATENATE("*",'Battle Tactics'!A22,"*"),Results!G:G,CONCATENATE("*",B22,"*"),Results!Y:Y,"&gt;=500")/I22,"")</f>
        <v>0.5714285714285714</v>
      </c>
      <c r="L22" t="str">
        <f t="shared" si="0"/>
        <v>Scouting Force / Attuned to Ghyran (163)</v>
      </c>
      <c r="M22" s="74">
        <f t="shared" si="1"/>
        <v>0.42944785276073622</v>
      </c>
      <c r="O22" t="s">
        <v>25696</v>
      </c>
      <c r="P22" s="74">
        <v>0.51481481481481484</v>
      </c>
    </row>
    <row r="23" spans="1:16" s="5" customFormat="1" x14ac:dyDescent="0.3">
      <c r="A23" s="48" t="s">
        <v>24949</v>
      </c>
      <c r="B23" s="48" t="s">
        <v>24946</v>
      </c>
      <c r="C23" s="1">
        <f>SUMIFS(Results!O:O,Results!G:G,CONCATENATE("*",A23,"*"),Results!G:G,CONCATENATE("*",B23,"*"))</f>
        <v>359</v>
      </c>
      <c r="D23" s="50">
        <f>IFERROR(SUMIFS(Results!V:V,Results!G:G,CONCATENATE("*",A23,"*"),Results!G:G,CONCATENATE("*",B23,"*"))/C23,"")</f>
        <v>0.50417827298050144</v>
      </c>
      <c r="E23" s="1">
        <f>SUMIFS(Results!O:O,Results!G:G,CONCATENATE("*",A23,"*"),Results!G:G,CONCATENATE("*",B23,"*"))</f>
        <v>359</v>
      </c>
      <c r="F23" s="50">
        <f>IFERROR(SUMIFS(Results!V:V,Results!G:G,CONCATENATE("*",'Battle Tactics'!A23,"*"),Results!G:G,CONCATENATE("*",B23,"*"))/E23,"")</f>
        <v>0.50417827298050144</v>
      </c>
      <c r="G23" s="46">
        <f>SUMIFS(Results!O:O,Results!G:G,CONCATENATE("*",A23,"*"),Results!G:G,CONCATENATE("*",B23,"*"),Results!Y:Y,"&gt;=500")</f>
        <v>75</v>
      </c>
      <c r="H23" s="52">
        <f>IFERROR(SUMIFS(Results!V:V,Results!G:G,CONCATENATE("*",A23,"*"),Results!G:G,CONCATENATE("*",B23,"*"),Results!Y:Y,"&gt;=500")/G23,"")</f>
        <v>0.72</v>
      </c>
      <c r="I23" s="53">
        <f>SUMIFS(Results!O:O,Results!G:G,CONCATENATE("*",'Battle Tactics'!A23,"*"),Results!G:G,CONCATENATE("*",B23,"*"),Results!Y:Y,"&gt;=500")</f>
        <v>75</v>
      </c>
      <c r="J23" s="52">
        <f>IFERROR(SUMIFS(Results!V:V,Results!G:G,CONCATENATE("*",'Battle Tactics'!A23,"*"),Results!G:G,CONCATENATE("*",B23,"*"),Results!Y:Y,"&gt;=500")/I23,"")</f>
        <v>0.72</v>
      </c>
      <c r="L23" t="str">
        <f t="shared" si="0"/>
        <v>Scouting Force / Intercept and Recover (359)</v>
      </c>
      <c r="M23" s="74">
        <f t="shared" si="1"/>
        <v>0.50417827298050144</v>
      </c>
      <c r="O23" t="s">
        <v>25705</v>
      </c>
      <c r="P23" s="74">
        <v>0.51481481481481484</v>
      </c>
    </row>
    <row r="24" spans="1:16" x14ac:dyDescent="0.3">
      <c r="A24" s="48" t="s">
        <v>24949</v>
      </c>
      <c r="B24" s="48" t="s">
        <v>24947</v>
      </c>
      <c r="C24" s="1">
        <f>SUMIFS(Results!O:O,Results!G:G,CONCATENATE("*",A24,"*"),Results!G:G,CONCATENATE("*",B24,"*"))</f>
        <v>289</v>
      </c>
      <c r="D24" s="50">
        <f>IFERROR(SUMIFS(Results!V:V,Results!G:G,CONCATENATE("*",A24,"*"),Results!G:G,CONCATENATE("*",B24,"*"))/C24,"")</f>
        <v>0.50692041522491349</v>
      </c>
      <c r="E24" s="1">
        <f>SUMIFS(Results!O:O,Results!G:G,CONCATENATE("*",A24,"*"),Results!G:G,CONCATENATE("*",B24,"*"))</f>
        <v>289</v>
      </c>
      <c r="F24" s="50">
        <f>IFERROR(SUMIFS(Results!V:V,Results!G:G,CONCATENATE("*",'Battle Tactics'!A24,"*"),Results!G:G,CONCATENATE("*",B24,"*"))/E24,"")</f>
        <v>0.50692041522491349</v>
      </c>
      <c r="G24" s="46">
        <f>SUMIFS(Results!O:O,Results!G:G,CONCATENATE("*",A24,"*"),Results!G:G,CONCATENATE("*",B24,"*"),Results!Y:Y,"&gt;=500")</f>
        <v>70</v>
      </c>
      <c r="H24" s="52">
        <f>IFERROR(SUMIFS(Results!V:V,Results!G:G,CONCATENATE("*",A24,"*"),Results!G:G,CONCATENATE("*",B24,"*"),Results!Y:Y,"&gt;=500")/G24,"")</f>
        <v>0.65714285714285714</v>
      </c>
      <c r="I24" s="53">
        <f>SUMIFS(Results!O:O,Results!G:G,CONCATENATE("*",'Battle Tactics'!A24,"*"),Results!G:G,CONCATENATE("*",B24,"*"),Results!Y:Y,"&gt;=500")</f>
        <v>70</v>
      </c>
      <c r="J24" s="52">
        <f>IFERROR(SUMIFS(Results!V:V,Results!G:G,CONCATENATE("*",'Battle Tactics'!A24,"*"),Results!G:G,CONCATENATE("*",B24,"*"),Results!Y:Y,"&gt;=500")/I24,"")</f>
        <v>0.65714285714285714</v>
      </c>
      <c r="L24" t="str">
        <f t="shared" si="0"/>
        <v>Scouting Force / Master the Paths (289)</v>
      </c>
      <c r="M24" s="74">
        <f t="shared" si="1"/>
        <v>0.50692041522491349</v>
      </c>
      <c r="O24" t="s">
        <v>25709</v>
      </c>
      <c r="P24" s="74">
        <v>0.51643192488262912</v>
      </c>
    </row>
    <row r="25" spans="1:16" x14ac:dyDescent="0.3">
      <c r="A25" s="48" t="s">
        <v>24949</v>
      </c>
      <c r="B25" s="48" t="s">
        <v>24948</v>
      </c>
      <c r="C25" s="1">
        <f>SUMIFS(Results!O:O,Results!G:G,CONCATENATE("*",A25,"*"),Results!G:G,CONCATENATE("*",B25,"*"))</f>
        <v>302</v>
      </c>
      <c r="D25" s="50">
        <f>IFERROR(SUMIFS(Results!V:V,Results!G:G,CONCATENATE("*",A25,"*"),Results!G:G,CONCATENATE("*",B25,"*"))/C25,"")</f>
        <v>0.54801324503311255</v>
      </c>
      <c r="E25" s="1">
        <f>SUMIFS(Results!O:O,Results!G:G,CONCATENATE("*",A25,"*"),Results!G:G,CONCATENATE("*",B25,"*"))</f>
        <v>302</v>
      </c>
      <c r="F25" s="50">
        <f>IFERROR(SUMIFS(Results!V:V,Results!G:G,CONCATENATE("*",'Battle Tactics'!A25,"*"),Results!G:G,CONCATENATE("*",B25,"*"))/E25,"")</f>
        <v>0.54801324503311255</v>
      </c>
      <c r="G25" s="46">
        <f>SUMIFS(Results!O:O,Results!G:G,CONCATENATE("*",A25,"*"),Results!G:G,CONCATENATE("*",B25,"*"),Results!Y:Y,"&gt;=500")</f>
        <v>113</v>
      </c>
      <c r="H25" s="52">
        <f>IFERROR(SUMIFS(Results!V:V,Results!G:G,CONCATENATE("*",A25,"*"),Results!G:G,CONCATENATE("*",B25,"*"),Results!Y:Y,"&gt;=500")/G25,"")</f>
        <v>0.66814159292035402</v>
      </c>
      <c r="I25" s="53">
        <f>SUMIFS(Results!O:O,Results!G:G,CONCATENATE("*",'Battle Tactics'!A25,"*"),Results!G:G,CONCATENATE("*",B25,"*"),Results!Y:Y,"&gt;=500")</f>
        <v>113</v>
      </c>
      <c r="J25" s="52">
        <f>IFERROR(SUMIFS(Results!V:V,Results!G:G,CONCATENATE("*",'Battle Tactics'!A25,"*"),Results!G:G,CONCATENATE("*",B25,"*"),Results!Y:Y,"&gt;=500")/I25,"")</f>
        <v>0.66814159292035402</v>
      </c>
      <c r="L25" t="str">
        <f t="shared" si="0"/>
        <v>Scouting Force / Restless Energy (302)</v>
      </c>
      <c r="M25" s="74">
        <f t="shared" si="1"/>
        <v>0.54801324503311255</v>
      </c>
      <c r="O25" t="s">
        <v>25722</v>
      </c>
      <c r="P25" s="74">
        <v>0.51643192488262912</v>
      </c>
    </row>
    <row r="26" spans="1:16" x14ac:dyDescent="0.3">
      <c r="A26" s="48" t="s">
        <v>24949</v>
      </c>
      <c r="B26" s="48" t="s">
        <v>24950</v>
      </c>
      <c r="C26" s="1">
        <f>SUMIFS(Results!O:O,Results!G:G,CONCATENATE("*",A26,"*"),Results!G:G,CONCATENATE("*",B26,"*"))</f>
        <v>219</v>
      </c>
      <c r="D26" s="50">
        <f>IFERROR(SUMIFS(Results!V:V,Results!G:G,CONCATENATE("*",A26,"*"),Results!G:G,CONCATENATE("*",B26,"*"))/C26,"")</f>
        <v>0.52283105022831056</v>
      </c>
      <c r="E26" s="1">
        <f>SUMIFS(Results!O:O,Results!G:G,CONCATENATE("*",A26,"*"),Results!G:G,CONCATENATE("*",B26,"*"))</f>
        <v>219</v>
      </c>
      <c r="F26" s="50">
        <f>IFERROR(SUMIFS(Results!V:V,Results!G:G,CONCATENATE("*",'Battle Tactics'!A26,"*"),Results!G:G,CONCATENATE("*",B26,"*"))/E26,"")</f>
        <v>0.52283105022831056</v>
      </c>
      <c r="G26" s="46">
        <f>SUMIFS(Results!O:O,Results!G:G,CONCATENATE("*",A26,"*"),Results!G:G,CONCATENATE("*",B26,"*"),Results!Y:Y,"&gt;=500")</f>
        <v>69</v>
      </c>
      <c r="H26" s="52">
        <f>IFERROR(SUMIFS(Results!V:V,Results!G:G,CONCATENATE("*",A26,"*"),Results!G:G,CONCATENATE("*",B26,"*"),Results!Y:Y,"&gt;=500")/G26,"")</f>
        <v>0.73913043478260865</v>
      </c>
      <c r="I26" s="53">
        <f>SUMIFS(Results!O:O,Results!G:G,CONCATENATE("*",'Battle Tactics'!A26,"*"),Results!G:G,CONCATENATE("*",B26,"*"),Results!Y:Y,"&gt;=500")</f>
        <v>69</v>
      </c>
      <c r="J26" s="52">
        <f>IFERROR(SUMIFS(Results!V:V,Results!G:G,CONCATENATE("*",'Battle Tactics'!A26,"*"),Results!G:G,CONCATENATE("*",B26,"*"),Results!Y:Y,"&gt;=500")/I26,"")</f>
        <v>0.73913043478260865</v>
      </c>
      <c r="L26" t="str">
        <f t="shared" si="0"/>
        <v>Scouting Force / Wrathful Cycles (219)</v>
      </c>
      <c r="M26" s="74">
        <f t="shared" si="1"/>
        <v>0.52283105022831056</v>
      </c>
      <c r="O26" t="s">
        <v>25719</v>
      </c>
      <c r="P26" s="74">
        <v>0.52283105022831056</v>
      </c>
    </row>
    <row r="27" spans="1:16" s="5" customFormat="1" x14ac:dyDescent="0.3">
      <c r="A27" s="48" t="s">
        <v>24950</v>
      </c>
      <c r="B27" s="48" t="s">
        <v>24945</v>
      </c>
      <c r="C27" s="1">
        <f>SUMIFS(Results!O:O,Results!G:G,CONCATENATE("*",A27,"*"),Results!G:G,CONCATENATE("*",B27,"*"))</f>
        <v>235</v>
      </c>
      <c r="D27" s="50">
        <f>IFERROR(SUMIFS(Results!V:V,Results!G:G,CONCATENATE("*",A27,"*"),Results!G:G,CONCATENATE("*",B27,"*"))/C27,"")</f>
        <v>0.48936170212765956</v>
      </c>
      <c r="E27" s="1">
        <f>SUMIFS(Results!O:O,Results!G:G,CONCATENATE("*",A27,"*"),Results!G:G,CONCATENATE("*",B27,"*"))</f>
        <v>235</v>
      </c>
      <c r="F27" s="50">
        <f>IFERROR(SUMIFS(Results!V:V,Results!G:G,CONCATENATE("*",'Battle Tactics'!A27,"*"),Results!G:G,CONCATENATE("*",B27,"*"))/E27,"")</f>
        <v>0.48936170212765956</v>
      </c>
      <c r="G27" s="46">
        <f>SUMIFS(Results!O:O,Results!G:G,CONCATENATE("*",A27,"*"),Results!G:G,CONCATENATE("*",B27,"*"),Results!Y:Y,"&gt;=500")</f>
        <v>65</v>
      </c>
      <c r="H27" s="52">
        <f>IFERROR(SUMIFS(Results!V:V,Results!G:G,CONCATENATE("*",A27,"*"),Results!G:G,CONCATENATE("*",B27,"*"),Results!Y:Y,"&gt;=500")/G27,"")</f>
        <v>0.69230769230769229</v>
      </c>
      <c r="I27" s="53">
        <f>SUMIFS(Results!O:O,Results!G:G,CONCATENATE("*",'Battle Tactics'!A27,"*"),Results!G:G,CONCATENATE("*",B27,"*"),Results!Y:Y,"&gt;=500")</f>
        <v>65</v>
      </c>
      <c r="J27" s="52">
        <f>IFERROR(SUMIFS(Results!V:V,Results!G:G,CONCATENATE("*",'Battle Tactics'!A27,"*"),Results!G:G,CONCATENATE("*",B27,"*"),Results!Y:Y,"&gt;=500")/I27,"")</f>
        <v>0.69230769230769229</v>
      </c>
      <c r="L27" t="str">
        <f t="shared" si="0"/>
        <v>Wrathful Cycles / Attuned to Ghyran (235)</v>
      </c>
      <c r="M27" s="74">
        <f t="shared" si="1"/>
        <v>0.48936170212765956</v>
      </c>
      <c r="O27" t="s">
        <v>25724</v>
      </c>
      <c r="P27" s="74">
        <v>0.52283105022831056</v>
      </c>
    </row>
    <row r="28" spans="1:16" x14ac:dyDescent="0.3">
      <c r="A28" s="48" t="s">
        <v>24950</v>
      </c>
      <c r="B28" s="48" t="s">
        <v>24946</v>
      </c>
      <c r="C28" s="1">
        <f>SUMIFS(Results!O:O,Results!G:G,CONCATENATE("*",A28,"*"),Results!G:G,CONCATENATE("*",B28,"*"))</f>
        <v>344</v>
      </c>
      <c r="D28" s="50">
        <f>IFERROR(SUMIFS(Results!V:V,Results!G:G,CONCATENATE("*",A28,"*"),Results!G:G,CONCATENATE("*",B28,"*"))/C28,"")</f>
        <v>0.46802325581395349</v>
      </c>
      <c r="E28" s="1">
        <f>SUMIFS(Results!O:O,Results!G:G,CONCATENATE("*",A28,"*"),Results!G:G,CONCATENATE("*",B28,"*"))</f>
        <v>344</v>
      </c>
      <c r="F28" s="50">
        <f>IFERROR(SUMIFS(Results!V:V,Results!G:G,CONCATENATE("*",'Battle Tactics'!A28,"*"),Results!G:G,CONCATENATE("*",B28,"*"))/E28,"")</f>
        <v>0.46802325581395349</v>
      </c>
      <c r="G28" s="46">
        <f>SUMIFS(Results!O:O,Results!G:G,CONCATENATE("*",A28,"*"),Results!G:G,CONCATENATE("*",B28,"*"),Results!Y:Y,"&gt;=500")</f>
        <v>48</v>
      </c>
      <c r="H28" s="52">
        <f>IFERROR(SUMIFS(Results!V:V,Results!G:G,CONCATENATE("*",A28,"*"),Results!G:G,CONCATENATE("*",B28,"*"),Results!Y:Y,"&gt;=500")/G28,"")</f>
        <v>0.625</v>
      </c>
      <c r="I28" s="53">
        <f>SUMIFS(Results!O:O,Results!G:G,CONCATENATE("*",'Battle Tactics'!A28,"*"),Results!G:G,CONCATENATE("*",B28,"*"),Results!Y:Y,"&gt;=500")</f>
        <v>48</v>
      </c>
      <c r="J28" s="52">
        <f>IFERROR(SUMIFS(Results!V:V,Results!G:G,CONCATENATE("*",'Battle Tactics'!A28,"*"),Results!G:G,CONCATENATE("*",B28,"*"),Results!Y:Y,"&gt;=500")/I28,"")</f>
        <v>0.625</v>
      </c>
      <c r="L28" t="str">
        <f t="shared" si="0"/>
        <v>Wrathful Cycles / Intercept and Recover (344)</v>
      </c>
      <c r="M28" s="74">
        <f t="shared" si="1"/>
        <v>0.46802325581395349</v>
      </c>
      <c r="O28" t="s">
        <v>25701</v>
      </c>
      <c r="P28" s="74">
        <v>0.53474484256243215</v>
      </c>
    </row>
    <row r="29" spans="1:16" x14ac:dyDescent="0.3">
      <c r="A29" s="48" t="s">
        <v>24950</v>
      </c>
      <c r="B29" s="48" t="s">
        <v>24947</v>
      </c>
      <c r="C29" s="1">
        <f>SUMIFS(Results!O:O,Results!G:G,CONCATENATE("*",A29,"*"),Results!G:G,CONCATENATE("*",B29,"*"))</f>
        <v>213</v>
      </c>
      <c r="D29" s="50">
        <f>IFERROR(SUMIFS(Results!V:V,Results!G:G,CONCATENATE("*",A29,"*"),Results!G:G,CONCATENATE("*",B29,"*"))/C29,"")</f>
        <v>0.51643192488262912</v>
      </c>
      <c r="E29" s="1">
        <f>SUMIFS(Results!O:O,Results!G:G,CONCATENATE("*",A29,"*"),Results!G:G,CONCATENATE("*",B29,"*"))</f>
        <v>213</v>
      </c>
      <c r="F29" s="50">
        <f>IFERROR(SUMIFS(Results!V:V,Results!G:G,CONCATENATE("*",'Battle Tactics'!A29,"*"),Results!G:G,CONCATENATE("*",B29,"*"))/E29,"")</f>
        <v>0.51643192488262912</v>
      </c>
      <c r="G29" s="46">
        <f>SUMIFS(Results!O:O,Results!G:G,CONCATENATE("*",A29,"*"),Results!G:G,CONCATENATE("*",B29,"*"),Results!Y:Y,"&gt;=500")</f>
        <v>38</v>
      </c>
      <c r="H29" s="52">
        <f>IFERROR(SUMIFS(Results!V:V,Results!G:G,CONCATENATE("*",A29,"*"),Results!G:G,CONCATENATE("*",B29,"*"),Results!Y:Y,"&gt;=500")/G29,"")</f>
        <v>0.78947368421052633</v>
      </c>
      <c r="I29" s="53">
        <f>SUMIFS(Results!O:O,Results!G:G,CONCATENATE("*",'Battle Tactics'!A29,"*"),Results!G:G,CONCATENATE("*",B29,"*"),Results!Y:Y,"&gt;=500")</f>
        <v>38</v>
      </c>
      <c r="J29" s="52">
        <f>IFERROR(SUMIFS(Results!V:V,Results!G:G,CONCATENATE("*",'Battle Tactics'!A29,"*"),Results!G:G,CONCATENATE("*",B29,"*"),Results!Y:Y,"&gt;=500")/I29,"")</f>
        <v>0.78947368421052633</v>
      </c>
      <c r="L29" t="str">
        <f t="shared" si="0"/>
        <v>Wrathful Cycles / Master the Paths (213)</v>
      </c>
      <c r="M29" s="74">
        <f t="shared" si="1"/>
        <v>0.51643192488262912</v>
      </c>
      <c r="O29" t="s">
        <v>25706</v>
      </c>
      <c r="P29" s="74">
        <v>0.53474484256243215</v>
      </c>
    </row>
    <row r="30" spans="1:16" x14ac:dyDescent="0.3">
      <c r="A30" s="48" t="s">
        <v>24950</v>
      </c>
      <c r="B30" s="48" t="s">
        <v>24948</v>
      </c>
      <c r="C30" s="1">
        <f>SUMIFS(Results!O:O,Results!G:G,CONCATENATE("*",A30,"*"),Results!G:G,CONCATENATE("*",B30,"*"))</f>
        <v>326</v>
      </c>
      <c r="D30" s="50">
        <f>IFERROR(SUMIFS(Results!V:V,Results!G:G,CONCATENATE("*",A30,"*"),Results!G:G,CONCATENATE("*",B30,"*"))/C30,"")</f>
        <v>0.49233128834355827</v>
      </c>
      <c r="E30" s="1">
        <f>SUMIFS(Results!O:O,Results!G:G,CONCATENATE("*",A30,"*"),Results!G:G,CONCATENATE("*",B30,"*"))</f>
        <v>326</v>
      </c>
      <c r="F30" s="50">
        <f>IFERROR(SUMIFS(Results!V:V,Results!G:G,CONCATENATE("*",'Battle Tactics'!A30,"*"),Results!G:G,CONCATENATE("*",B30,"*"))/E30,"")</f>
        <v>0.49233128834355827</v>
      </c>
      <c r="G30" s="46">
        <f>SUMIFS(Results!O:O,Results!G:G,CONCATENATE("*",A30,"*"),Results!G:G,CONCATENATE("*",B30,"*"),Results!Y:Y,"&gt;=500")</f>
        <v>53</v>
      </c>
      <c r="H30" s="52">
        <f>IFERROR(SUMIFS(Results!V:V,Results!G:G,CONCATENATE("*",A30,"*"),Results!G:G,CONCATENATE("*",B30,"*"),Results!Y:Y,"&gt;=500")/G30,"")</f>
        <v>0.6132075471698113</v>
      </c>
      <c r="I30" s="53">
        <f>SUMIFS(Results!O:O,Results!G:G,CONCATENATE("*",'Battle Tactics'!A30,"*"),Results!G:G,CONCATENATE("*",B30,"*"),Results!Y:Y,"&gt;=500")</f>
        <v>53</v>
      </c>
      <c r="J30" s="52">
        <f>IFERROR(SUMIFS(Results!V:V,Results!G:G,CONCATENATE("*",'Battle Tactics'!A30,"*"),Results!G:G,CONCATENATE("*",B30,"*"),Results!Y:Y,"&gt;=500")/I30,"")</f>
        <v>0.6132075471698113</v>
      </c>
      <c r="L30" t="str">
        <f t="shared" si="0"/>
        <v>Wrathful Cycles / Restless Energy (326)</v>
      </c>
      <c r="M30" s="74">
        <f t="shared" si="1"/>
        <v>0.49233128834355827</v>
      </c>
      <c r="O30" t="s">
        <v>25713</v>
      </c>
      <c r="P30" s="74">
        <v>0.54801324503311255</v>
      </c>
    </row>
    <row r="31" spans="1:16" s="5" customFormat="1" x14ac:dyDescent="0.3">
      <c r="A31" s="48" t="s">
        <v>24950</v>
      </c>
      <c r="B31" s="48" t="s">
        <v>24949</v>
      </c>
      <c r="C31" s="1">
        <f>SUMIFS(Results!O:O,Results!G:G,CONCATENATE("*",A31,"*"),Results!G:G,CONCATENATE("*",B31,"*"))</f>
        <v>219</v>
      </c>
      <c r="D31" s="50">
        <f>IFERROR(SUMIFS(Results!V:V,Results!G:G,CONCATENATE("*",A31,"*"),Results!G:G,CONCATENATE("*",B31,"*"))/C31,"")</f>
        <v>0.52283105022831056</v>
      </c>
      <c r="E31" s="1">
        <f>SUMIFS(Results!O:O,Results!G:G,CONCATENATE("*",A31,"*"),Results!G:G,CONCATENATE("*",B31,"*"))</f>
        <v>219</v>
      </c>
      <c r="F31" s="50">
        <f>IFERROR(SUMIFS(Results!V:V,Results!G:G,CONCATENATE("*",'Battle Tactics'!A31,"*"),Results!G:G,CONCATENATE("*",B31,"*"))/E31,"")</f>
        <v>0.52283105022831056</v>
      </c>
      <c r="G31" s="46">
        <f>SUMIFS(Results!O:O,Results!G:G,CONCATENATE("*",A31,"*"),Results!G:G,CONCATENATE("*",B31,"*"),Results!Y:Y,"&gt;=500")</f>
        <v>69</v>
      </c>
      <c r="H31" s="52">
        <f>IFERROR(SUMIFS(Results!V:V,Results!G:G,CONCATENATE("*",A31,"*"),Results!G:G,CONCATENATE("*",B31,"*"),Results!Y:Y,"&gt;=500")/G31,"")</f>
        <v>0.73913043478260865</v>
      </c>
      <c r="I31" s="53">
        <f>SUMIFS(Results!O:O,Results!G:G,CONCATENATE("*",'Battle Tactics'!A31,"*"),Results!G:G,CONCATENATE("*",B31,"*"),Results!Y:Y,"&gt;=500")</f>
        <v>69</v>
      </c>
      <c r="J31" s="52">
        <f>IFERROR(SUMIFS(Results!V:V,Results!G:G,CONCATENATE("*",'Battle Tactics'!A31,"*"),Results!G:G,CONCATENATE("*",B31,"*"),Results!Y:Y,"&gt;=500")/I31,"")</f>
        <v>0.73913043478260865</v>
      </c>
      <c r="L31" t="str">
        <f t="shared" si="0"/>
        <v>Wrathful Cycles / Scouting Force (219)</v>
      </c>
      <c r="M31" s="74">
        <f t="shared" si="1"/>
        <v>0.52283105022831056</v>
      </c>
      <c r="O31" t="s">
        <v>25718</v>
      </c>
      <c r="P31" s="74">
        <v>0.54801324503311255</v>
      </c>
    </row>
    <row r="32" spans="1:16" x14ac:dyDescent="0.3">
      <c r="C32" s="1"/>
      <c r="D32" s="50"/>
      <c r="E32" s="1"/>
      <c r="F32" s="50"/>
      <c r="G32" s="46"/>
      <c r="H32" s="52"/>
      <c r="I32" s="53"/>
      <c r="J32" s="52"/>
    </row>
    <row r="33" spans="1:10" x14ac:dyDescent="0.3">
      <c r="C33" s="1"/>
      <c r="D33" s="50"/>
      <c r="E33" s="1"/>
      <c r="F33" s="50"/>
      <c r="G33" s="46"/>
      <c r="H33" s="52"/>
      <c r="I33" s="53"/>
      <c r="J33" s="52"/>
    </row>
    <row r="34" spans="1:10" x14ac:dyDescent="0.3">
      <c r="C34" s="1"/>
      <c r="D34" s="50"/>
      <c r="E34" s="1"/>
      <c r="F34" s="50"/>
      <c r="G34" s="46"/>
      <c r="H34" s="52"/>
      <c r="I34" s="53"/>
      <c r="J34" s="52"/>
    </row>
    <row r="35" spans="1:10" s="5" customFormat="1" x14ac:dyDescent="0.3">
      <c r="A35" s="49"/>
      <c r="B35" s="49"/>
      <c r="C35" s="6"/>
      <c r="D35" s="50"/>
      <c r="E35" s="6"/>
      <c r="F35" s="50"/>
      <c r="G35" s="46"/>
      <c r="H35" s="52"/>
      <c r="I35" s="53"/>
      <c r="J35" s="52"/>
    </row>
    <row r="36" spans="1:10" x14ac:dyDescent="0.3">
      <c r="C36" s="1"/>
      <c r="D36" s="50"/>
      <c r="E36" s="1"/>
      <c r="F36" s="50"/>
      <c r="G36" s="46"/>
      <c r="H36" s="52"/>
      <c r="I36" s="53"/>
      <c r="J36" s="52"/>
    </row>
    <row r="37" spans="1:10" x14ac:dyDescent="0.3">
      <c r="C37" s="1"/>
      <c r="D37" s="50"/>
      <c r="E37" s="1"/>
      <c r="F37" s="50"/>
      <c r="G37" s="46"/>
      <c r="H37" s="52"/>
      <c r="I37" s="53"/>
      <c r="J37" s="52"/>
    </row>
    <row r="38" spans="1:10" x14ac:dyDescent="0.3">
      <c r="C38" s="1"/>
      <c r="D38" s="50"/>
      <c r="E38" s="1"/>
      <c r="F38" s="50"/>
      <c r="G38" s="46"/>
      <c r="H38" s="52"/>
      <c r="I38" s="53"/>
      <c r="J38" s="52"/>
    </row>
    <row r="39" spans="1:10" s="5" customFormat="1" x14ac:dyDescent="0.3">
      <c r="A39" s="49"/>
      <c r="B39" s="49"/>
      <c r="C39" s="6"/>
      <c r="D39" s="50"/>
      <c r="E39" s="6"/>
      <c r="F39" s="50"/>
      <c r="G39" s="46"/>
      <c r="H39" s="52"/>
      <c r="I39" s="53"/>
      <c r="J39" s="52"/>
    </row>
    <row r="40" spans="1:10" x14ac:dyDescent="0.3">
      <c r="C40" s="1"/>
      <c r="D40" s="50"/>
      <c r="E40" s="1"/>
      <c r="F40" s="50"/>
      <c r="G40" s="46"/>
      <c r="H40" s="52"/>
      <c r="I40" s="53"/>
      <c r="J40" s="52"/>
    </row>
    <row r="41" spans="1:10" x14ac:dyDescent="0.3">
      <c r="C41" s="1"/>
      <c r="D41" s="50"/>
      <c r="E41" s="1"/>
      <c r="F41" s="50"/>
      <c r="G41" s="46"/>
      <c r="H41" s="52"/>
      <c r="I41" s="53"/>
      <c r="J41" s="52"/>
    </row>
    <row r="42" spans="1:10" x14ac:dyDescent="0.3">
      <c r="C42" s="1"/>
      <c r="D42" s="50"/>
      <c r="E42" s="1"/>
      <c r="F42" s="50"/>
      <c r="G42" s="46"/>
      <c r="H42" s="52"/>
      <c r="I42" s="53"/>
      <c r="J42" s="52"/>
    </row>
    <row r="43" spans="1:10" s="5" customFormat="1" x14ac:dyDescent="0.3">
      <c r="A43" s="49"/>
      <c r="B43" s="49"/>
      <c r="C43" s="6"/>
      <c r="D43" s="50"/>
      <c r="E43" s="6"/>
      <c r="F43" s="50"/>
      <c r="G43" s="46"/>
      <c r="H43" s="52"/>
      <c r="I43" s="53"/>
      <c r="J43" s="52"/>
    </row>
    <row r="44" spans="1:10" x14ac:dyDescent="0.3">
      <c r="C44" s="1"/>
      <c r="D44" s="50"/>
      <c r="E44" s="1"/>
      <c r="F44" s="50"/>
      <c r="G44" s="46"/>
      <c r="H44" s="52"/>
      <c r="I44" s="53"/>
      <c r="J44" s="52"/>
    </row>
    <row r="45" spans="1:10" x14ac:dyDescent="0.3">
      <c r="C45" s="1"/>
      <c r="D45" s="50"/>
      <c r="E45" s="1"/>
      <c r="F45" s="50"/>
      <c r="G45" s="46"/>
      <c r="H45" s="52"/>
      <c r="I45" s="53"/>
      <c r="J45" s="52"/>
    </row>
    <row r="46" spans="1:10" x14ac:dyDescent="0.3">
      <c r="C46" s="1"/>
      <c r="D46" s="50"/>
      <c r="E46" s="1"/>
      <c r="F46" s="50"/>
      <c r="G46" s="46"/>
      <c r="H46" s="52"/>
      <c r="I46" s="53"/>
      <c r="J46" s="52"/>
    </row>
    <row r="47" spans="1:10" s="5" customFormat="1" x14ac:dyDescent="0.3">
      <c r="A47" s="49"/>
      <c r="B47" s="49"/>
      <c r="C47" s="6"/>
      <c r="D47" s="50"/>
      <c r="E47" s="6"/>
      <c r="F47" s="50"/>
      <c r="G47" s="46"/>
      <c r="H47" s="52"/>
      <c r="I47" s="53"/>
      <c r="J47" s="52"/>
    </row>
    <row r="48" spans="1:10" x14ac:dyDescent="0.3">
      <c r="C48" s="1"/>
      <c r="D48" s="50"/>
      <c r="E48" s="1"/>
      <c r="F48" s="50"/>
      <c r="G48" s="46"/>
      <c r="H48" s="52"/>
      <c r="I48" s="53"/>
      <c r="J48" s="52"/>
    </row>
    <row r="49" spans="1:10" x14ac:dyDescent="0.3">
      <c r="C49" s="1"/>
      <c r="D49" s="50"/>
      <c r="E49" s="1"/>
      <c r="F49" s="50"/>
      <c r="G49" s="46"/>
      <c r="H49" s="52"/>
      <c r="I49" s="53"/>
      <c r="J49" s="52"/>
    </row>
    <row r="50" spans="1:10" x14ac:dyDescent="0.3">
      <c r="C50" s="1"/>
      <c r="D50" s="50"/>
      <c r="E50" s="1"/>
      <c r="F50" s="50"/>
      <c r="G50" s="46"/>
      <c r="H50" s="52"/>
      <c r="I50" s="53"/>
      <c r="J50" s="52"/>
    </row>
    <row r="51" spans="1:10" s="5" customFormat="1" x14ac:dyDescent="0.3">
      <c r="A51" s="49"/>
      <c r="B51" s="49"/>
      <c r="C51" s="6"/>
      <c r="D51" s="50"/>
      <c r="E51" s="6"/>
      <c r="F51" s="50"/>
      <c r="G51" s="46"/>
      <c r="H51" s="52"/>
      <c r="I51" s="53"/>
      <c r="J51" s="52"/>
    </row>
    <row r="52" spans="1:10" x14ac:dyDescent="0.3">
      <c r="C52" s="1"/>
      <c r="D52" s="50"/>
      <c r="E52" s="1"/>
      <c r="F52" s="50"/>
      <c r="G52" s="46"/>
      <c r="H52" s="52"/>
      <c r="I52" s="53"/>
      <c r="J52" s="52"/>
    </row>
    <row r="53" spans="1:10" x14ac:dyDescent="0.3">
      <c r="C53" s="1"/>
      <c r="D53" s="50"/>
      <c r="E53" s="1"/>
      <c r="F53" s="50"/>
      <c r="G53" s="46"/>
      <c r="H53" s="52"/>
      <c r="I53" s="53"/>
      <c r="J53" s="52"/>
    </row>
    <row r="54" spans="1:10" x14ac:dyDescent="0.3">
      <c r="C54" s="1"/>
      <c r="D54" s="50"/>
      <c r="E54" s="1"/>
      <c r="F54" s="50"/>
      <c r="G54" s="46"/>
      <c r="H54" s="52"/>
      <c r="I54" s="53"/>
      <c r="J54" s="52"/>
    </row>
    <row r="55" spans="1:10" s="5" customFormat="1" x14ac:dyDescent="0.3">
      <c r="A55" s="49"/>
      <c r="B55" s="49"/>
      <c r="C55" s="6"/>
      <c r="D55" s="50"/>
      <c r="E55" s="6"/>
      <c r="F55" s="50"/>
      <c r="G55" s="46"/>
      <c r="H55" s="52"/>
      <c r="I55" s="53"/>
      <c r="J55" s="52"/>
    </row>
    <row r="56" spans="1:10" x14ac:dyDescent="0.3">
      <c r="C56" s="1"/>
      <c r="D56" s="50"/>
      <c r="E56" s="1"/>
      <c r="F56" s="50"/>
      <c r="G56" s="46"/>
      <c r="H56" s="52"/>
      <c r="I56" s="53"/>
      <c r="J56" s="52"/>
    </row>
    <row r="57" spans="1:10" x14ac:dyDescent="0.3">
      <c r="C57" s="1"/>
      <c r="D57" s="50"/>
      <c r="E57" s="1"/>
      <c r="F57" s="50"/>
      <c r="G57" s="46"/>
      <c r="H57" s="52"/>
      <c r="I57" s="53"/>
      <c r="J57" s="52"/>
    </row>
    <row r="58" spans="1:10" x14ac:dyDescent="0.3">
      <c r="C58" s="1"/>
      <c r="D58" s="50"/>
      <c r="E58" s="1"/>
      <c r="F58" s="50"/>
      <c r="G58" s="46"/>
      <c r="H58" s="52"/>
      <c r="I58" s="53"/>
      <c r="J58" s="52"/>
    </row>
    <row r="59" spans="1:10" s="5" customFormat="1" x14ac:dyDescent="0.3">
      <c r="A59" s="49"/>
      <c r="B59" s="49"/>
      <c r="C59" s="6"/>
      <c r="D59" s="50"/>
      <c r="E59" s="6"/>
      <c r="F59" s="50"/>
      <c r="G59" s="46"/>
      <c r="H59" s="52"/>
      <c r="I59" s="53"/>
      <c r="J59" s="52"/>
    </row>
    <row r="60" spans="1:10" x14ac:dyDescent="0.3">
      <c r="C60" s="1"/>
      <c r="D60" s="50"/>
      <c r="E60" s="1"/>
      <c r="F60" s="50"/>
      <c r="G60" s="46"/>
      <c r="H60" s="52"/>
      <c r="I60" s="53"/>
      <c r="J60" s="52"/>
    </row>
    <row r="61" spans="1:10" x14ac:dyDescent="0.3">
      <c r="C61" s="1"/>
      <c r="D61" s="50"/>
      <c r="E61" s="1"/>
      <c r="F61" s="50"/>
      <c r="G61" s="46"/>
      <c r="H61" s="52"/>
      <c r="I61" s="53"/>
      <c r="J61" s="52"/>
    </row>
    <row r="62" spans="1:10" x14ac:dyDescent="0.3">
      <c r="C62" s="1"/>
      <c r="D62" s="50"/>
      <c r="E62" s="1"/>
      <c r="F62" s="50"/>
      <c r="G62" s="46"/>
      <c r="H62" s="52"/>
      <c r="I62" s="53"/>
      <c r="J62" s="52"/>
    </row>
    <row r="63" spans="1:10" s="5" customFormat="1" x14ac:dyDescent="0.3">
      <c r="A63" s="49"/>
      <c r="B63" s="49"/>
      <c r="C63" s="6"/>
      <c r="D63" s="50"/>
      <c r="E63" s="6"/>
      <c r="F63" s="50"/>
      <c r="G63" s="46"/>
      <c r="H63" s="52"/>
      <c r="I63" s="53"/>
      <c r="J63" s="52"/>
    </row>
    <row r="64" spans="1:10" x14ac:dyDescent="0.3">
      <c r="C64" s="1"/>
      <c r="D64" s="50"/>
      <c r="E64" s="1"/>
      <c r="F64" s="50"/>
      <c r="G64" s="46"/>
      <c r="H64" s="52"/>
      <c r="I64" s="53"/>
      <c r="J64" s="52"/>
    </row>
    <row r="65" spans="1:10" x14ac:dyDescent="0.3">
      <c r="C65" s="1"/>
      <c r="D65" s="50"/>
      <c r="E65" s="1"/>
      <c r="F65" s="50"/>
      <c r="G65" s="46"/>
      <c r="H65" s="52"/>
      <c r="I65" s="53"/>
      <c r="J65" s="52"/>
    </row>
    <row r="66" spans="1:10" x14ac:dyDescent="0.3">
      <c r="C66" s="1"/>
      <c r="D66" s="50"/>
      <c r="E66" s="1"/>
      <c r="F66" s="50"/>
      <c r="G66" s="46"/>
      <c r="H66" s="52"/>
      <c r="I66" s="53"/>
      <c r="J66" s="52"/>
    </row>
    <row r="67" spans="1:10" s="5" customFormat="1" x14ac:dyDescent="0.3">
      <c r="A67" s="49"/>
      <c r="B67" s="49"/>
      <c r="C67" s="6"/>
      <c r="D67" s="50"/>
      <c r="E67" s="6"/>
      <c r="F67" s="50"/>
      <c r="G67" s="46"/>
      <c r="H67" s="52"/>
      <c r="I67" s="53"/>
      <c r="J67" s="52"/>
    </row>
    <row r="68" spans="1:10" x14ac:dyDescent="0.3">
      <c r="C68" s="1"/>
      <c r="D68" s="50"/>
      <c r="E68" s="1"/>
      <c r="F68" s="50"/>
      <c r="G68" s="46"/>
      <c r="H68" s="52"/>
      <c r="I68" s="53"/>
      <c r="J68" s="52"/>
    </row>
    <row r="69" spans="1:10" x14ac:dyDescent="0.3">
      <c r="C69" s="1"/>
      <c r="D69" s="50"/>
      <c r="E69" s="1"/>
      <c r="F69" s="50"/>
      <c r="G69" s="46"/>
      <c r="H69" s="52"/>
      <c r="I69" s="53"/>
      <c r="J69" s="52"/>
    </row>
    <row r="70" spans="1:10" x14ac:dyDescent="0.3">
      <c r="C70" s="1"/>
      <c r="D70" s="50"/>
      <c r="E70" s="1"/>
      <c r="F70" s="50"/>
      <c r="G70" s="46"/>
      <c r="H70" s="52"/>
      <c r="I70" s="53"/>
      <c r="J70" s="52"/>
    </row>
    <row r="71" spans="1:10" s="5" customFormat="1" x14ac:dyDescent="0.3">
      <c r="A71" s="49"/>
      <c r="B71" s="49"/>
      <c r="C71" s="6"/>
      <c r="D71" s="50"/>
      <c r="E71" s="6"/>
      <c r="F71" s="50"/>
      <c r="G71" s="46"/>
      <c r="H71" s="52"/>
      <c r="I71" s="53"/>
      <c r="J71" s="52"/>
    </row>
    <row r="72" spans="1:10" x14ac:dyDescent="0.3">
      <c r="C72" s="1"/>
      <c r="D72" s="50"/>
      <c r="E72" s="1"/>
      <c r="F72" s="50"/>
      <c r="G72" s="46"/>
      <c r="H72" s="52"/>
      <c r="I72" s="53"/>
      <c r="J72" s="52"/>
    </row>
    <row r="73" spans="1:10" x14ac:dyDescent="0.3">
      <c r="C73" s="1"/>
      <c r="D73" s="50"/>
      <c r="E73" s="1"/>
      <c r="F73" s="50"/>
      <c r="G73" s="46"/>
      <c r="H73" s="52"/>
      <c r="I73" s="53"/>
      <c r="J73" s="52"/>
    </row>
    <row r="74" spans="1:10" x14ac:dyDescent="0.3">
      <c r="C74" s="1"/>
      <c r="D74" s="50"/>
      <c r="E74" s="1"/>
      <c r="F74" s="50"/>
      <c r="G74" s="46"/>
      <c r="H74" s="52"/>
      <c r="I74" s="53"/>
      <c r="J74" s="52"/>
    </row>
    <row r="75" spans="1:10" s="5" customFormat="1" x14ac:dyDescent="0.3">
      <c r="A75" s="49"/>
      <c r="B75" s="49"/>
      <c r="C75" s="6"/>
      <c r="D75" s="50"/>
      <c r="E75" s="6"/>
      <c r="F75" s="50"/>
      <c r="G75" s="46"/>
      <c r="H75" s="52"/>
      <c r="I75" s="53"/>
      <c r="J75" s="52"/>
    </row>
    <row r="76" spans="1:10" x14ac:dyDescent="0.3">
      <c r="C76" s="1"/>
      <c r="D76" s="50"/>
      <c r="E76" s="1"/>
      <c r="F76" s="50"/>
      <c r="G76" s="46"/>
      <c r="H76" s="52"/>
      <c r="I76" s="53"/>
      <c r="J76" s="52"/>
    </row>
    <row r="77" spans="1:10" x14ac:dyDescent="0.3">
      <c r="C77" s="1"/>
      <c r="D77" s="50"/>
      <c r="E77" s="1"/>
      <c r="F77" s="50"/>
      <c r="G77" s="46"/>
      <c r="H77" s="52"/>
      <c r="I77" s="53"/>
      <c r="J77" s="52"/>
    </row>
    <row r="78" spans="1:10" x14ac:dyDescent="0.3">
      <c r="C78" s="1"/>
      <c r="D78" s="50"/>
      <c r="E78" s="1"/>
      <c r="F78" s="50"/>
      <c r="G78" s="46"/>
      <c r="H78" s="52"/>
      <c r="I78" s="53"/>
      <c r="J78" s="52"/>
    </row>
    <row r="79" spans="1:10" s="5" customFormat="1" x14ac:dyDescent="0.3">
      <c r="A79" s="49"/>
      <c r="B79" s="49"/>
      <c r="C79" s="6"/>
      <c r="D79" s="50"/>
      <c r="E79" s="6"/>
      <c r="F79" s="50"/>
      <c r="G79" s="46"/>
      <c r="H79" s="52"/>
      <c r="I79" s="53"/>
      <c r="J79" s="52"/>
    </row>
    <row r="80" spans="1:10" x14ac:dyDescent="0.3">
      <c r="C80" s="1"/>
      <c r="D80" s="50"/>
      <c r="E80" s="1"/>
      <c r="F80" s="50"/>
      <c r="G80" s="46"/>
      <c r="H80" s="52"/>
      <c r="I80" s="53"/>
      <c r="J80" s="52"/>
    </row>
    <row r="81" spans="1:10" x14ac:dyDescent="0.3">
      <c r="C81" s="1"/>
      <c r="D81" s="50"/>
      <c r="E81" s="1"/>
      <c r="F81" s="50"/>
      <c r="G81" s="46"/>
      <c r="H81" s="52"/>
      <c r="I81" s="53"/>
      <c r="J81" s="52"/>
    </row>
    <row r="82" spans="1:10" x14ac:dyDescent="0.3">
      <c r="C82" s="1"/>
      <c r="D82" s="50"/>
      <c r="E82" s="1"/>
      <c r="F82" s="50"/>
      <c r="G82" s="46"/>
      <c r="H82" s="52"/>
      <c r="I82" s="53"/>
      <c r="J82" s="52"/>
    </row>
    <row r="83" spans="1:10" s="5" customFormat="1" x14ac:dyDescent="0.3">
      <c r="A83" s="49"/>
      <c r="B83" s="49"/>
      <c r="C83" s="6"/>
      <c r="D83" s="50"/>
      <c r="E83" s="6"/>
      <c r="F83" s="50"/>
      <c r="G83" s="46"/>
      <c r="H83" s="52"/>
      <c r="I83" s="53"/>
      <c r="J83" s="52"/>
    </row>
    <row r="84" spans="1:10" x14ac:dyDescent="0.3">
      <c r="C84" s="1"/>
      <c r="D84" s="50"/>
      <c r="E84" s="1"/>
      <c r="F84" s="50"/>
      <c r="G84" s="46"/>
      <c r="H84" s="52"/>
      <c r="I84" s="53"/>
      <c r="J84" s="52"/>
    </row>
    <row r="85" spans="1:10" x14ac:dyDescent="0.3">
      <c r="C85" s="1"/>
      <c r="D85" s="50"/>
      <c r="E85" s="1"/>
      <c r="F85" s="50"/>
      <c r="G85" s="46"/>
      <c r="H85" s="52"/>
      <c r="I85" s="53"/>
      <c r="J85" s="52"/>
    </row>
    <row r="86" spans="1:10" x14ac:dyDescent="0.3">
      <c r="C86" s="1"/>
      <c r="D86" s="50"/>
      <c r="E86" s="1"/>
      <c r="F86" s="50"/>
      <c r="G86" s="46"/>
      <c r="H86" s="52"/>
      <c r="I86" s="53"/>
      <c r="J86" s="52"/>
    </row>
    <row r="87" spans="1:10" s="5" customFormat="1" x14ac:dyDescent="0.3">
      <c r="A87" s="49"/>
      <c r="B87" s="49"/>
      <c r="C87" s="6"/>
      <c r="D87" s="50"/>
      <c r="E87" s="6"/>
      <c r="F87" s="50"/>
      <c r="G87" s="46"/>
      <c r="H87" s="52"/>
      <c r="I87" s="53"/>
      <c r="J87" s="52"/>
    </row>
    <row r="88" spans="1:10" x14ac:dyDescent="0.3">
      <c r="C88" s="1"/>
      <c r="D88" s="50"/>
      <c r="E88" s="1"/>
      <c r="F88" s="50"/>
      <c r="G88" s="46"/>
      <c r="H88" s="52"/>
      <c r="I88" s="53"/>
      <c r="J88" s="52"/>
    </row>
    <row r="89" spans="1:10" x14ac:dyDescent="0.3">
      <c r="C89" s="1"/>
      <c r="D89" s="50"/>
      <c r="E89" s="1"/>
      <c r="F89" s="50"/>
      <c r="G89" s="46"/>
      <c r="H89" s="52"/>
      <c r="I89" s="53"/>
      <c r="J89" s="52"/>
    </row>
    <row r="90" spans="1:10" x14ac:dyDescent="0.3">
      <c r="C90" s="1"/>
      <c r="D90" s="50"/>
      <c r="E90" s="1"/>
      <c r="F90" s="50"/>
      <c r="G90" s="46"/>
      <c r="H90" s="52"/>
      <c r="I90" s="53"/>
      <c r="J90" s="52"/>
    </row>
    <row r="91" spans="1:10" s="5" customFormat="1" x14ac:dyDescent="0.3">
      <c r="A91" s="49"/>
      <c r="B91" s="49"/>
      <c r="C91" s="6"/>
      <c r="D91" s="50"/>
      <c r="E91" s="6"/>
      <c r="F91" s="50"/>
      <c r="G91" s="46"/>
      <c r="H91" s="52"/>
      <c r="I91" s="53"/>
      <c r="J91" s="52"/>
    </row>
    <row r="92" spans="1:10" x14ac:dyDescent="0.3">
      <c r="C92" s="1"/>
      <c r="D92" s="50"/>
      <c r="E92" s="1"/>
      <c r="F92" s="50"/>
      <c r="G92" s="46"/>
      <c r="H92" s="52"/>
      <c r="I92" s="53"/>
      <c r="J92" s="52"/>
    </row>
    <row r="93" spans="1:10" x14ac:dyDescent="0.3">
      <c r="C93" s="1"/>
      <c r="D93" s="50"/>
      <c r="E93" s="1"/>
      <c r="F93" s="50"/>
      <c r="G93" s="46"/>
      <c r="H93" s="52"/>
      <c r="I93" s="53"/>
      <c r="J93" s="52"/>
    </row>
    <row r="94" spans="1:10" x14ac:dyDescent="0.3">
      <c r="C94" s="1"/>
      <c r="D94" s="50"/>
      <c r="E94" s="1"/>
      <c r="F94" s="50"/>
      <c r="G94" s="46"/>
      <c r="H94" s="52"/>
      <c r="I94" s="53"/>
      <c r="J94" s="52"/>
    </row>
    <row r="95" spans="1:10" s="5" customFormat="1" x14ac:dyDescent="0.3">
      <c r="A95" s="49"/>
      <c r="B95" s="49"/>
      <c r="C95" s="6"/>
      <c r="D95" s="50"/>
      <c r="E95" s="6"/>
      <c r="F95" s="50"/>
      <c r="G95" s="46"/>
      <c r="H95" s="52"/>
      <c r="I95" s="53"/>
      <c r="J95" s="52"/>
    </row>
    <row r="96" spans="1:10" x14ac:dyDescent="0.3">
      <c r="C96" s="1"/>
      <c r="D96" s="50"/>
      <c r="E96" s="1"/>
      <c r="F96" s="50"/>
      <c r="G96" s="46"/>
      <c r="H96" s="52"/>
      <c r="I96" s="53"/>
      <c r="J96" s="52"/>
    </row>
    <row r="97" spans="1:10" x14ac:dyDescent="0.3">
      <c r="C97" s="1"/>
      <c r="D97" s="50"/>
      <c r="E97" s="1"/>
      <c r="F97" s="50"/>
      <c r="G97" s="46"/>
      <c r="H97" s="52"/>
      <c r="I97" s="53"/>
      <c r="J97" s="52"/>
    </row>
    <row r="98" spans="1:10" x14ac:dyDescent="0.3">
      <c r="C98" s="1"/>
      <c r="D98" s="50"/>
      <c r="E98" s="1"/>
      <c r="F98" s="50"/>
      <c r="G98" s="46"/>
      <c r="H98" s="52"/>
      <c r="I98" s="53"/>
      <c r="J98" s="52"/>
    </row>
    <row r="99" spans="1:10" s="5" customFormat="1" x14ac:dyDescent="0.3">
      <c r="A99" s="49"/>
      <c r="B99" s="49"/>
      <c r="C99" s="6"/>
      <c r="D99" s="50"/>
      <c r="E99" s="6"/>
      <c r="F99" s="50"/>
      <c r="G99" s="46"/>
      <c r="H99" s="52"/>
      <c r="I99" s="53"/>
      <c r="J99" s="52"/>
    </row>
    <row r="100" spans="1:10" x14ac:dyDescent="0.3">
      <c r="C100" s="1"/>
      <c r="D100" s="50"/>
      <c r="E100" s="1"/>
      <c r="F100" s="50"/>
      <c r="G100" s="46"/>
      <c r="H100" s="52"/>
      <c r="I100" s="53"/>
      <c r="J100" s="52"/>
    </row>
    <row r="101" spans="1:10" x14ac:dyDescent="0.3">
      <c r="C101" s="1"/>
      <c r="D101" s="50"/>
      <c r="E101" s="1"/>
      <c r="F101" s="50"/>
      <c r="G101" s="46"/>
      <c r="H101" s="52"/>
      <c r="I101" s="53"/>
      <c r="J101" s="52"/>
    </row>
    <row r="102" spans="1:10" x14ac:dyDescent="0.3">
      <c r="C102" s="1"/>
      <c r="D102" s="50"/>
      <c r="E102" s="1"/>
      <c r="F102" s="50"/>
      <c r="G102" s="46"/>
      <c r="H102" s="52"/>
      <c r="I102" s="53"/>
      <c r="J102" s="52"/>
    </row>
    <row r="103" spans="1:10" s="5" customFormat="1" x14ac:dyDescent="0.3">
      <c r="A103" s="49"/>
      <c r="B103" s="49"/>
      <c r="C103" s="6"/>
      <c r="D103" s="50"/>
      <c r="E103" s="6"/>
      <c r="F103" s="50"/>
      <c r="G103" s="46"/>
      <c r="H103" s="52"/>
      <c r="I103" s="53"/>
      <c r="J103" s="52"/>
    </row>
    <row r="104" spans="1:10" x14ac:dyDescent="0.3">
      <c r="C104" s="1"/>
      <c r="D104" s="50"/>
      <c r="E104" s="1"/>
      <c r="F104" s="50"/>
      <c r="G104" s="46"/>
      <c r="H104" s="52"/>
      <c r="I104" s="53"/>
      <c r="J104" s="52"/>
    </row>
    <row r="105" spans="1:10" x14ac:dyDescent="0.3">
      <c r="C105" s="1"/>
      <c r="D105" s="50"/>
      <c r="E105" s="1"/>
      <c r="F105" s="50"/>
      <c r="G105" s="46"/>
      <c r="H105" s="52"/>
      <c r="I105" s="53"/>
      <c r="J105" s="52"/>
    </row>
    <row r="106" spans="1:10" x14ac:dyDescent="0.3">
      <c r="C106" s="1"/>
      <c r="D106" s="50"/>
      <c r="E106" s="1"/>
      <c r="F106" s="50"/>
      <c r="G106" s="46"/>
      <c r="H106" s="52"/>
      <c r="I106" s="53"/>
      <c r="J106" s="52"/>
    </row>
    <row r="107" spans="1:10" x14ac:dyDescent="0.3">
      <c r="C107" s="1"/>
      <c r="D107" s="50"/>
      <c r="E107" s="1"/>
      <c r="F107" s="50"/>
      <c r="G107" s="46"/>
      <c r="H107" s="52"/>
      <c r="I107" s="53"/>
      <c r="J107" s="52"/>
    </row>
    <row r="108" spans="1:10" x14ac:dyDescent="0.3">
      <c r="C108" s="1"/>
      <c r="D108" s="50"/>
      <c r="E108" s="1"/>
      <c r="F108" s="50"/>
      <c r="G108" s="46"/>
      <c r="H108" s="52"/>
      <c r="I108" s="53"/>
      <c r="J108" s="52"/>
    </row>
    <row r="109" spans="1:10" x14ac:dyDescent="0.3">
      <c r="C109" s="1"/>
      <c r="D109" s="50"/>
      <c r="E109" s="1"/>
      <c r="F109" s="50"/>
      <c r="G109" s="46"/>
      <c r="H109" s="52"/>
      <c r="I109" s="53"/>
      <c r="J109" s="52"/>
    </row>
    <row r="110" spans="1:10" s="5" customFormat="1" x14ac:dyDescent="0.3">
      <c r="A110" s="49"/>
      <c r="B110" s="49"/>
      <c r="C110" s="6"/>
      <c r="D110" s="50"/>
      <c r="E110" s="6"/>
      <c r="F110" s="50"/>
      <c r="G110" s="46"/>
      <c r="H110" s="52"/>
      <c r="I110" s="53"/>
      <c r="J110" s="52"/>
    </row>
    <row r="111" spans="1:10" x14ac:dyDescent="0.3">
      <c r="C111" s="1"/>
      <c r="D111" s="50"/>
      <c r="E111" s="1"/>
      <c r="F111" s="50"/>
      <c r="G111" s="46"/>
      <c r="H111" s="52"/>
      <c r="I111" s="53"/>
      <c r="J111" s="52"/>
    </row>
    <row r="112" spans="1:10" x14ac:dyDescent="0.3">
      <c r="C112" s="1"/>
      <c r="D112" s="50"/>
      <c r="E112" s="1"/>
      <c r="F112" s="50"/>
      <c r="G112" s="46"/>
      <c r="H112" s="52"/>
      <c r="I112" s="53"/>
      <c r="J112" s="52"/>
    </row>
    <row r="113" spans="1:10" x14ac:dyDescent="0.3">
      <c r="C113" s="1"/>
      <c r="D113" s="50"/>
      <c r="E113" s="1"/>
      <c r="F113" s="50"/>
      <c r="G113" s="46"/>
      <c r="H113" s="52"/>
      <c r="I113" s="53"/>
      <c r="J113" s="52"/>
    </row>
    <row r="114" spans="1:10" s="5" customFormat="1" x14ac:dyDescent="0.3">
      <c r="A114" s="49"/>
      <c r="B114" s="49"/>
      <c r="C114" s="6"/>
      <c r="D114" s="50"/>
      <c r="E114" s="6"/>
      <c r="F114" s="50"/>
      <c r="G114" s="46"/>
      <c r="H114" s="52"/>
      <c r="I114" s="53"/>
      <c r="J114" s="52"/>
    </row>
    <row r="115" spans="1:10" x14ac:dyDescent="0.3">
      <c r="C115" s="1"/>
      <c r="D115" s="50"/>
      <c r="E115" s="1"/>
      <c r="F115" s="50"/>
      <c r="G115" s="46"/>
      <c r="H115" s="52"/>
      <c r="I115" s="53"/>
      <c r="J115" s="52"/>
    </row>
    <row r="116" spans="1:10" x14ac:dyDescent="0.3">
      <c r="C116" s="1"/>
      <c r="D116" s="50"/>
      <c r="E116" s="1"/>
      <c r="F116" s="50"/>
      <c r="G116" s="46"/>
      <c r="H116" s="52"/>
      <c r="I116" s="53"/>
      <c r="J116" s="52"/>
    </row>
    <row r="117" spans="1:10" x14ac:dyDescent="0.3">
      <c r="C117" s="1"/>
      <c r="D117" s="50"/>
      <c r="E117" s="1"/>
      <c r="F117" s="50"/>
      <c r="G117" s="46"/>
      <c r="H117" s="52"/>
      <c r="I117" s="53"/>
      <c r="J117" s="52"/>
    </row>
  </sheetData>
  <sortState xmlns:xlrd2="http://schemas.microsoft.com/office/spreadsheetml/2017/richdata2" ref="O2:P31">
    <sortCondition ref="P2:P31"/>
  </sortState>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999AB-0744-46BD-A93C-5322CFD3F2AC}">
  <sheetPr filterMode="1"/>
  <dimension ref="A1:Q721"/>
  <sheetViews>
    <sheetView workbookViewId="0">
      <selection activeCell="E19" sqref="E19"/>
    </sheetView>
  </sheetViews>
  <sheetFormatPr defaultRowHeight="14.4" x14ac:dyDescent="0.3"/>
  <cols>
    <col min="1" max="1" width="14.44140625" bestFit="1" customWidth="1"/>
    <col min="2" max="2" width="23" style="48" customWidth="1"/>
    <col min="3" max="3" width="19.88671875" style="48" customWidth="1"/>
    <col min="4" max="7" width="11.109375" customWidth="1"/>
    <col min="8" max="8" width="14.33203125" customWidth="1"/>
    <col min="9" max="9" width="10.6640625" customWidth="1"/>
    <col min="13" max="13" width="57.88671875" bestFit="1" customWidth="1"/>
    <col min="16" max="16" width="57.88671875" bestFit="1" customWidth="1"/>
  </cols>
  <sheetData>
    <row r="1" spans="1:17" s="12" customFormat="1" ht="57.6" x14ac:dyDescent="0.3">
      <c r="A1" s="54" t="s">
        <v>4</v>
      </c>
      <c r="B1" s="54" t="s">
        <v>23205</v>
      </c>
      <c r="C1" s="54" t="s">
        <v>25725</v>
      </c>
      <c r="D1" s="55" t="s">
        <v>23237</v>
      </c>
      <c r="E1" s="55" t="s">
        <v>23439</v>
      </c>
      <c r="F1" s="55" t="s">
        <v>23440</v>
      </c>
      <c r="G1" s="55" t="s">
        <v>23438</v>
      </c>
      <c r="H1" s="55" t="s">
        <v>23907</v>
      </c>
      <c r="I1" s="55" t="s">
        <v>23908</v>
      </c>
      <c r="J1" s="55" t="s">
        <v>23906</v>
      </c>
      <c r="K1" s="55" t="s">
        <v>23909</v>
      </c>
      <c r="M1" s="47" t="s">
        <v>25694</v>
      </c>
      <c r="N1" s="12" t="s">
        <v>476</v>
      </c>
      <c r="P1" s="47" t="s">
        <v>25694</v>
      </c>
      <c r="Q1" s="12" t="s">
        <v>476</v>
      </c>
    </row>
    <row r="2" spans="1:17" x14ac:dyDescent="0.3">
      <c r="A2" t="s">
        <v>20</v>
      </c>
      <c r="B2" s="48" t="s">
        <v>24945</v>
      </c>
      <c r="C2" s="48" t="s">
        <v>24946</v>
      </c>
      <c r="D2" s="1">
        <f>SUMIFS(Results!O:O,Results!G:G,CONCATENATE("*",B2,"*"),Results!G:G,CONCATENATE("*",C2,"*"),Results!E:E,A2)</f>
        <v>5</v>
      </c>
      <c r="E2" s="50">
        <f>IFERROR(SUMIFS(Results!V:V,Results!G:G,CONCATENATE("*",B2,"*"),Results!G:G,CONCATENATE("*",C2,"*"),Results!E:E,A2)/D2,"")</f>
        <v>0.8</v>
      </c>
      <c r="F2" s="1">
        <f>SUMIFS(Results!O:O,Results!G:G,CONCATENATE("*",B2,"*"),Results!G:G,CONCATENATE("*",C2,"*"),Results!E:E,A2)</f>
        <v>5</v>
      </c>
      <c r="G2" s="50">
        <f>IFERROR(SUMIFS(Results!V:V,Results!G:G,CONCATENATE("*",'Battle Tactics (Faction)'!B2,"*"),Results!G:G,CONCATENATE("*",C2,"*"),Results!E:E,A2)/F2,"")</f>
        <v>0.8</v>
      </c>
      <c r="H2" s="46">
        <f>SUMIFS(Results!O:O,Results!G:G,CONCATENATE("*",B2,"*"),Results!G:G,CONCATENATE("*",C2,"*"),Results!Y:Y,"&gt;=500",Results!E:E,A2)</f>
        <v>5</v>
      </c>
      <c r="I2" s="52">
        <f>IFERROR(SUMIFS(Results!V:V,Results!G:G,CONCATENATE("*",B2,"*"),Results!G:G,CONCATENATE("*",C2,"*"),Results!Y:Y,"&gt;=500",Results!E:E,A2)/H2,"")</f>
        <v>0.8</v>
      </c>
      <c r="J2" s="53">
        <f>SUMIFS(Results!O:O,Results!G:G,CONCATENATE("*",'Battle Tactics (Faction)'!B2,"*"),Results!G:G,CONCATENATE("*",C2,"*"),Results!Y:Y,"&gt;=500",Results!E:E,A2)</f>
        <v>5</v>
      </c>
      <c r="K2" s="52">
        <f>IFERROR(SUMIFS(Results!V:V,Results!G:G,CONCATENATE("*",'Battle Tactics (Faction)'!B2,"*"),Results!G:G,CONCATENATE("*",C2,"*"),Results!Y:Y,"&gt;=500",Results!E:E,A2)/J2,"")</f>
        <v>0.8</v>
      </c>
      <c r="M2" t="str">
        <f>CONCATENATE(A2," - ",B2," / ",C2," (",D2,")")</f>
        <v>Blades of Khorne - Attuned to Ghyran / Intercept and Recover (5)</v>
      </c>
      <c r="N2" s="74">
        <f>E2</f>
        <v>0.8</v>
      </c>
      <c r="P2" s="60" t="s">
        <v>25734</v>
      </c>
      <c r="Q2" s="75">
        <v>0.41176470588235292</v>
      </c>
    </row>
    <row r="3" spans="1:17" x14ac:dyDescent="0.3">
      <c r="A3" t="s">
        <v>20</v>
      </c>
      <c r="B3" s="48" t="s">
        <v>24945</v>
      </c>
      <c r="C3" s="48" t="s">
        <v>24947</v>
      </c>
      <c r="D3" s="1">
        <f>SUMIFS(Results!O:O,Results!G:G,CONCATENATE("*",B3,"*"),Results!G:G,CONCATENATE("*",C3,"*"),Results!E:E,A3)</f>
        <v>15</v>
      </c>
      <c r="E3" s="50">
        <f>IFERROR(SUMIFS(Results!V:V,Results!G:G,CONCATENATE("*",B3,"*"),Results!G:G,CONCATENATE("*",C3,"*"),Results!E:E,A3)/D3,"")</f>
        <v>0.66666666666666663</v>
      </c>
      <c r="F3" s="1">
        <f>SUMIFS(Results!O:O,Results!G:G,CONCATENATE("*",B3,"*"),Results!G:G,CONCATENATE("*",C3,"*"),Results!E:E,A3)</f>
        <v>15</v>
      </c>
      <c r="G3" s="50">
        <f>IFERROR(SUMIFS(Results!V:V,Results!G:G,CONCATENATE("*",'Battle Tactics (Faction)'!B3,"*"),Results!G:G,CONCATENATE("*",C3,"*"),Results!E:E,A3)/F3,"")</f>
        <v>0.66666666666666663</v>
      </c>
      <c r="H3" s="46">
        <f>SUMIFS(Results!O:O,Results!G:G,CONCATENATE("*",B3,"*"),Results!G:G,CONCATENATE("*",C3,"*"),Results!Y:Y,"&gt;=500",Results!E:E,A3)</f>
        <v>10</v>
      </c>
      <c r="I3" s="52">
        <f>IFERROR(SUMIFS(Results!V:V,Results!G:G,CONCATENATE("*",B3,"*"),Results!G:G,CONCATENATE("*",C3,"*"),Results!Y:Y,"&gt;=500",Results!E:E,A3)/H3,"")</f>
        <v>0.8</v>
      </c>
      <c r="J3" s="53">
        <f>SUMIFS(Results!O:O,Results!G:G,CONCATENATE("*",'Battle Tactics (Faction)'!B3,"*"),Results!G:G,CONCATENATE("*",C3,"*"),Results!Y:Y,"&gt;=500",Results!E:E,A3)</f>
        <v>10</v>
      </c>
      <c r="K3" s="52">
        <f>IFERROR(SUMIFS(Results!V:V,Results!G:G,CONCATENATE("*",'Battle Tactics (Faction)'!B3,"*"),Results!G:G,CONCATENATE("*",C3,"*"),Results!Y:Y,"&gt;=500",Results!E:E,A3)/J3,"")</f>
        <v>0.8</v>
      </c>
      <c r="M3" t="str">
        <f t="shared" ref="M3:M66" si="0">CONCATENATE(A3," - ",B3," / ",C3," (",D3,")")</f>
        <v>Blades of Khorne - Attuned to Ghyran / Master the Paths (15)</v>
      </c>
      <c r="N3" s="74">
        <f t="shared" ref="N3:N66" si="1">E3</f>
        <v>0.66666666666666663</v>
      </c>
      <c r="P3" s="60" t="s">
        <v>25735</v>
      </c>
      <c r="Q3" s="75">
        <v>0.41176470588235292</v>
      </c>
    </row>
    <row r="4" spans="1:17" x14ac:dyDescent="0.3">
      <c r="A4" t="s">
        <v>20</v>
      </c>
      <c r="B4" s="48" t="s">
        <v>24945</v>
      </c>
      <c r="C4" s="48" t="s">
        <v>24948</v>
      </c>
      <c r="D4" s="1">
        <f>SUMIFS(Results!O:O,Results!G:G,CONCATENATE("*",B4,"*"),Results!G:G,CONCATENATE("*",C4,"*"),Results!E:E,A4)</f>
        <v>5</v>
      </c>
      <c r="E4" s="50">
        <f>IFERROR(SUMIFS(Results!V:V,Results!G:G,CONCATENATE("*",B4,"*"),Results!G:G,CONCATENATE("*",C4,"*"),Results!E:E,A4)/D4,"")</f>
        <v>0.4</v>
      </c>
      <c r="F4" s="1">
        <f>SUMIFS(Results!O:O,Results!G:G,CONCATENATE("*",B4,"*"),Results!G:G,CONCATENATE("*",C4,"*"),Results!E:E,A4)</f>
        <v>5</v>
      </c>
      <c r="G4" s="50">
        <f>IFERROR(SUMIFS(Results!V:V,Results!G:G,CONCATENATE("*",'Battle Tactics (Faction)'!B4,"*"),Results!G:G,CONCATENATE("*",C4,"*"),Results!E:E,A4)/F4,"")</f>
        <v>0.4</v>
      </c>
      <c r="H4" s="46">
        <f>SUMIFS(Results!O:O,Results!G:G,CONCATENATE("*",B4,"*"),Results!G:G,CONCATENATE("*",C4,"*"),Results!Y:Y,"&gt;=500",Results!E:E,A4)</f>
        <v>0</v>
      </c>
      <c r="I4" s="52" t="str">
        <f>IFERROR(SUMIFS(Results!V:V,Results!G:G,CONCATENATE("*",B4,"*"),Results!G:G,CONCATENATE("*",C4,"*"),Results!Y:Y,"&gt;=500",Results!E:E,A4)/H4,"")</f>
        <v/>
      </c>
      <c r="J4" s="53">
        <f>SUMIFS(Results!O:O,Results!G:G,CONCATENATE("*",'Battle Tactics (Faction)'!B4,"*"),Results!G:G,CONCATENATE("*",C4,"*"),Results!Y:Y,"&gt;=500",Results!E:E,A4)</f>
        <v>0</v>
      </c>
      <c r="K4" s="52" t="str">
        <f>IFERROR(SUMIFS(Results!V:V,Results!G:G,CONCATENATE("*",'Battle Tactics (Faction)'!B4,"*"),Results!G:G,CONCATENATE("*",C4,"*"),Results!Y:Y,"&gt;=500",Results!E:E,A4)/J4,"")</f>
        <v/>
      </c>
      <c r="M4" t="str">
        <f t="shared" si="0"/>
        <v>Blades of Khorne - Attuned to Ghyran / Restless Energy (5)</v>
      </c>
      <c r="N4" s="74">
        <f t="shared" si="1"/>
        <v>0.4</v>
      </c>
      <c r="P4" s="60" t="s">
        <v>25728</v>
      </c>
      <c r="Q4" s="75">
        <v>0.48</v>
      </c>
    </row>
    <row r="5" spans="1:17" x14ac:dyDescent="0.3">
      <c r="A5" t="s">
        <v>20</v>
      </c>
      <c r="B5" s="48" t="s">
        <v>24945</v>
      </c>
      <c r="C5" s="48" t="s">
        <v>24949</v>
      </c>
      <c r="D5" s="1">
        <f>SUMIFS(Results!O:O,Results!G:G,CONCATENATE("*",B5,"*"),Results!G:G,CONCATENATE("*",C5,"*"),Results!E:E,A5)</f>
        <v>5</v>
      </c>
      <c r="E5" s="50">
        <f>IFERROR(SUMIFS(Results!V:V,Results!G:G,CONCATENATE("*",B5,"*"),Results!G:G,CONCATENATE("*",C5,"*"),Results!E:E,A5)/D5,"")</f>
        <v>0.4</v>
      </c>
      <c r="F5" s="1">
        <f>SUMIFS(Results!O:O,Results!G:G,CONCATENATE("*",B5,"*"),Results!G:G,CONCATENATE("*",C5,"*"),Results!E:E,A5)</f>
        <v>5</v>
      </c>
      <c r="G5" s="50">
        <f>IFERROR(SUMIFS(Results!V:V,Results!G:G,CONCATENATE("*",'Battle Tactics (Faction)'!B5,"*"),Results!G:G,CONCATENATE("*",C5,"*"),Results!E:E,A5)/F5,"")</f>
        <v>0.4</v>
      </c>
      <c r="H5" s="46">
        <f>SUMIFS(Results!O:O,Results!G:G,CONCATENATE("*",B5,"*"),Results!G:G,CONCATENATE("*",C5,"*"),Results!Y:Y,"&gt;=500",Results!E:E,A5)</f>
        <v>5</v>
      </c>
      <c r="I5" s="52">
        <f>IFERROR(SUMIFS(Results!V:V,Results!G:G,CONCATENATE("*",B5,"*"),Results!G:G,CONCATENATE("*",C5,"*"),Results!Y:Y,"&gt;=500",Results!E:E,A5)/H5,"")</f>
        <v>0.4</v>
      </c>
      <c r="J5" s="53">
        <f>SUMIFS(Results!O:O,Results!G:G,CONCATENATE("*",'Battle Tactics (Faction)'!B5,"*"),Results!G:G,CONCATENATE("*",C5,"*"),Results!Y:Y,"&gt;=500",Results!E:E,A5)</f>
        <v>5</v>
      </c>
      <c r="K5" s="52">
        <f>IFERROR(SUMIFS(Results!V:V,Results!G:G,CONCATENATE("*",'Battle Tactics (Faction)'!B5,"*"),Results!G:G,CONCATENATE("*",C5,"*"),Results!Y:Y,"&gt;=500",Results!E:E,A5)/J5,"")</f>
        <v>0.4</v>
      </c>
      <c r="M5" t="str">
        <f t="shared" si="0"/>
        <v>Blades of Khorne - Attuned to Ghyran / Scouting Force (5)</v>
      </c>
      <c r="N5" s="74">
        <f t="shared" si="1"/>
        <v>0.4</v>
      </c>
      <c r="P5" s="60" t="s">
        <v>25729</v>
      </c>
      <c r="Q5" s="75">
        <v>0.48</v>
      </c>
    </row>
    <row r="6" spans="1:17" x14ac:dyDescent="0.3">
      <c r="A6" t="s">
        <v>20</v>
      </c>
      <c r="B6" s="48" t="s">
        <v>24945</v>
      </c>
      <c r="C6" s="48" t="s">
        <v>24950</v>
      </c>
      <c r="D6" s="1">
        <f>SUMIFS(Results!O:O,Results!G:G,CONCATENATE("*",B6,"*"),Results!G:G,CONCATENATE("*",C6,"*"),Results!E:E,A6)</f>
        <v>15</v>
      </c>
      <c r="E6" s="50">
        <f>IFERROR(SUMIFS(Results!V:V,Results!G:G,CONCATENATE("*",B6,"*"),Results!G:G,CONCATENATE("*",C6,"*"),Results!E:E,A6)/D6,"")</f>
        <v>0.53333333333333333</v>
      </c>
      <c r="F6" s="1">
        <f>SUMIFS(Results!O:O,Results!G:G,CONCATENATE("*",B6,"*"),Results!G:G,CONCATENATE("*",C6,"*"),Results!E:E,A6)</f>
        <v>15</v>
      </c>
      <c r="G6" s="50">
        <f>IFERROR(SUMIFS(Results!V:V,Results!G:G,CONCATENATE("*",'Battle Tactics (Faction)'!B6,"*"),Results!G:G,CONCATENATE("*",C6,"*"),Results!E:E,A6)/F6,"")</f>
        <v>0.53333333333333333</v>
      </c>
      <c r="H6" s="46">
        <f>SUMIFS(Results!O:O,Results!G:G,CONCATENATE("*",B6,"*"),Results!G:G,CONCATENATE("*",C6,"*"),Results!Y:Y,"&gt;=500",Results!E:E,A6)</f>
        <v>5</v>
      </c>
      <c r="I6" s="52">
        <f>IFERROR(SUMIFS(Results!V:V,Results!G:G,CONCATENATE("*",B6,"*"),Results!G:G,CONCATENATE("*",C6,"*"),Results!Y:Y,"&gt;=500",Results!E:E,A6)/H6,"")</f>
        <v>0.6</v>
      </c>
      <c r="J6" s="53">
        <f>SUMIFS(Results!O:O,Results!G:G,CONCATENATE("*",'Battle Tactics (Faction)'!B6,"*"),Results!G:G,CONCATENATE("*",C6,"*"),Results!Y:Y,"&gt;=500",Results!E:E,A6)</f>
        <v>5</v>
      </c>
      <c r="K6" s="52">
        <f>IFERROR(SUMIFS(Results!V:V,Results!G:G,CONCATENATE("*",'Battle Tactics (Faction)'!B6,"*"),Results!G:G,CONCATENATE("*",C6,"*"),Results!Y:Y,"&gt;=500",Results!E:E,A6)/J6,"")</f>
        <v>0.6</v>
      </c>
      <c r="M6" t="str">
        <f t="shared" si="0"/>
        <v>Blades of Khorne - Attuned to Ghyran / Wrathful Cycles (15)</v>
      </c>
      <c r="N6" s="74">
        <f t="shared" si="1"/>
        <v>0.53333333333333333</v>
      </c>
      <c r="P6" s="60" t="s">
        <v>25745</v>
      </c>
      <c r="Q6" s="75">
        <v>0.48399999999999999</v>
      </c>
    </row>
    <row r="7" spans="1:17" x14ac:dyDescent="0.3">
      <c r="A7" t="s">
        <v>20</v>
      </c>
      <c r="B7" s="48" t="s">
        <v>24946</v>
      </c>
      <c r="C7" s="48" t="s">
        <v>24945</v>
      </c>
      <c r="D7" s="1">
        <f>SUMIFS(Results!O:O,Results!G:G,CONCATENATE("*",B7,"*"),Results!G:G,CONCATENATE("*",C7,"*"),Results!E:E,A7)</f>
        <v>5</v>
      </c>
      <c r="E7" s="50">
        <f>IFERROR(SUMIFS(Results!V:V,Results!G:G,CONCATENATE("*",B7,"*"),Results!G:G,CONCATENATE("*",C7,"*"),Results!E:E,A7)/D7,"")</f>
        <v>0.8</v>
      </c>
      <c r="F7" s="1">
        <f>SUMIFS(Results!O:O,Results!G:G,CONCATENATE("*",B7,"*"),Results!G:G,CONCATENATE("*",C7,"*"),Results!E:E,A7)</f>
        <v>5</v>
      </c>
      <c r="G7" s="50">
        <f>IFERROR(SUMIFS(Results!V:V,Results!G:G,CONCATENATE("*",'Battle Tactics (Faction)'!B7,"*"),Results!G:G,CONCATENATE("*",C7,"*"),Results!E:E,A7)/F7,"")</f>
        <v>0.8</v>
      </c>
      <c r="H7" s="46">
        <f>SUMIFS(Results!O:O,Results!G:G,CONCATENATE("*",B7,"*"),Results!G:G,CONCATENATE("*",C7,"*"),Results!Y:Y,"&gt;=500",Results!E:E,A7)</f>
        <v>5</v>
      </c>
      <c r="I7" s="52">
        <f>IFERROR(SUMIFS(Results!V:V,Results!G:G,CONCATENATE("*",B7,"*"),Results!G:G,CONCATENATE("*",C7,"*"),Results!Y:Y,"&gt;=500",Results!E:E,A7)/H7,"")</f>
        <v>0.8</v>
      </c>
      <c r="J7" s="53">
        <f>SUMIFS(Results!O:O,Results!G:G,CONCATENATE("*",'Battle Tactics (Faction)'!B7,"*"),Results!G:G,CONCATENATE("*",C7,"*"),Results!Y:Y,"&gt;=500",Results!E:E,A7)</f>
        <v>5</v>
      </c>
      <c r="K7" s="52">
        <f>IFERROR(SUMIFS(Results!V:V,Results!G:G,CONCATENATE("*",'Battle Tactics (Faction)'!B7,"*"),Results!G:G,CONCATENATE("*",C7,"*"),Results!Y:Y,"&gt;=500",Results!E:E,A7)/J7,"")</f>
        <v>0.8</v>
      </c>
      <c r="M7" t="str">
        <f t="shared" si="0"/>
        <v>Blades of Khorne - Intercept and Recover / Attuned to Ghyran (5)</v>
      </c>
      <c r="N7" s="74">
        <f t="shared" si="1"/>
        <v>0.8</v>
      </c>
      <c r="P7" s="60" t="s">
        <v>25747</v>
      </c>
      <c r="Q7" s="75">
        <v>0.48399999999999999</v>
      </c>
    </row>
    <row r="8" spans="1:17" x14ac:dyDescent="0.3">
      <c r="A8" t="s">
        <v>20</v>
      </c>
      <c r="B8" s="48" t="s">
        <v>24946</v>
      </c>
      <c r="C8" s="48" t="s">
        <v>24947</v>
      </c>
      <c r="D8" s="1">
        <f>SUMIFS(Results!O:O,Results!G:G,CONCATENATE("*",B8,"*"),Results!G:G,CONCATENATE("*",C8,"*"),Results!E:E,A8)</f>
        <v>5</v>
      </c>
      <c r="E8" s="50">
        <f>IFERROR(SUMIFS(Results!V:V,Results!G:G,CONCATENATE("*",B8,"*"),Results!G:G,CONCATENATE("*",C8,"*"),Results!E:E,A8)/D8,"")</f>
        <v>0.4</v>
      </c>
      <c r="F8" s="1">
        <f>SUMIFS(Results!O:O,Results!G:G,CONCATENATE("*",B8,"*"),Results!G:G,CONCATENATE("*",C8,"*"),Results!E:E,A8)</f>
        <v>5</v>
      </c>
      <c r="G8" s="50">
        <f>IFERROR(SUMIFS(Results!V:V,Results!G:G,CONCATENATE("*",'Battle Tactics (Faction)'!B8,"*"),Results!G:G,CONCATENATE("*",C8,"*"),Results!E:E,A8)/F8,"")</f>
        <v>0.4</v>
      </c>
      <c r="H8" s="46">
        <f>SUMIFS(Results!O:O,Results!G:G,CONCATENATE("*",B8,"*"),Results!G:G,CONCATENATE("*",C8,"*"),Results!Y:Y,"&gt;=500",Results!E:E,A8)</f>
        <v>0</v>
      </c>
      <c r="I8" s="52" t="str">
        <f>IFERROR(SUMIFS(Results!V:V,Results!G:G,CONCATENATE("*",B8,"*"),Results!G:G,CONCATENATE("*",C8,"*"),Results!Y:Y,"&gt;=500",Results!E:E,A8)/H8,"")</f>
        <v/>
      </c>
      <c r="J8" s="53">
        <f>SUMIFS(Results!O:O,Results!G:G,CONCATENATE("*",'Battle Tactics (Faction)'!B8,"*"),Results!G:G,CONCATENATE("*",C8,"*"),Results!Y:Y,"&gt;=500",Results!E:E,A8)</f>
        <v>0</v>
      </c>
      <c r="K8" s="52" t="str">
        <f>IFERROR(SUMIFS(Results!V:V,Results!G:G,CONCATENATE("*",'Battle Tactics (Faction)'!B8,"*"),Results!G:G,CONCATENATE("*",C8,"*"),Results!Y:Y,"&gt;=500",Results!E:E,A8)/J8,"")</f>
        <v/>
      </c>
      <c r="M8" t="str">
        <f t="shared" si="0"/>
        <v>Blades of Khorne - Intercept and Recover / Master the Paths (5)</v>
      </c>
      <c r="N8" s="74">
        <f t="shared" si="1"/>
        <v>0.4</v>
      </c>
      <c r="P8" s="60" t="s">
        <v>25753</v>
      </c>
      <c r="Q8" s="75">
        <v>0.48529411764705882</v>
      </c>
    </row>
    <row r="9" spans="1:17" hidden="1" x14ac:dyDescent="0.3">
      <c r="A9" t="s">
        <v>20</v>
      </c>
      <c r="B9" s="48" t="s">
        <v>24946</v>
      </c>
      <c r="C9" s="48" t="s">
        <v>24948</v>
      </c>
      <c r="D9" s="1">
        <f>SUMIFS(Results!O:O,Results!G:G,CONCATENATE("*",B9,"*"),Results!G:G,CONCATENATE("*",C9,"*"),Results!E:E,A9)</f>
        <v>35</v>
      </c>
      <c r="E9" s="50">
        <f>IFERROR(SUMIFS(Results!V:V,Results!G:G,CONCATENATE("*",B9,"*"),Results!G:G,CONCATENATE("*",C9,"*"),Results!E:E,A9)/D9,"")</f>
        <v>0.34285714285714286</v>
      </c>
      <c r="F9" s="1">
        <f>SUMIFS(Results!O:O,Results!G:G,CONCATENATE("*",B9,"*"),Results!G:G,CONCATENATE("*",C9,"*"),Results!E:E,A9)</f>
        <v>35</v>
      </c>
      <c r="G9" s="50">
        <f>IFERROR(SUMIFS(Results!V:V,Results!G:G,CONCATENATE("*",'Battle Tactics (Faction)'!B9,"*"),Results!G:G,CONCATENATE("*",C9,"*"),Results!E:E,A9)/F9,"")</f>
        <v>0.34285714285714286</v>
      </c>
      <c r="H9" s="46">
        <f>SUMIFS(Results!O:O,Results!G:G,CONCATENATE("*",B9,"*"),Results!G:G,CONCATENATE("*",C9,"*"),Results!Y:Y,"&gt;=500",Results!E:E,A9)</f>
        <v>5</v>
      </c>
      <c r="I9" s="52">
        <f>IFERROR(SUMIFS(Results!V:V,Results!G:G,CONCATENATE("*",B9,"*"),Results!G:G,CONCATENATE("*",C9,"*"),Results!Y:Y,"&gt;=500",Results!E:E,A9)/H9,"")</f>
        <v>0.2</v>
      </c>
      <c r="J9" s="53">
        <f>SUMIFS(Results!O:O,Results!G:G,CONCATENATE("*",'Battle Tactics (Faction)'!B9,"*"),Results!G:G,CONCATENATE("*",C9,"*"),Results!Y:Y,"&gt;=500",Results!E:E,A9)</f>
        <v>5</v>
      </c>
      <c r="K9" s="52">
        <f>IFERROR(SUMIFS(Results!V:V,Results!G:G,CONCATENATE("*",'Battle Tactics (Faction)'!B9,"*"),Results!G:G,CONCATENATE("*",C9,"*"),Results!Y:Y,"&gt;=500",Results!E:E,A9)/J9,"")</f>
        <v>0.2</v>
      </c>
      <c r="M9" t="str">
        <f t="shared" si="0"/>
        <v>Blades of Khorne - Intercept and Recover / Restless Energy (35)</v>
      </c>
      <c r="N9" s="74">
        <f t="shared" si="1"/>
        <v>0.34285714285714286</v>
      </c>
      <c r="P9" s="60" t="s">
        <v>25755</v>
      </c>
      <c r="Q9" s="75">
        <v>0.48529411764705882</v>
      </c>
    </row>
    <row r="10" spans="1:17" hidden="1" x14ac:dyDescent="0.3">
      <c r="A10" t="s">
        <v>20</v>
      </c>
      <c r="B10" s="48" t="s">
        <v>24946</v>
      </c>
      <c r="C10" s="48" t="s">
        <v>24949</v>
      </c>
      <c r="D10" s="1">
        <f>SUMIFS(Results!O:O,Results!G:G,CONCATENATE("*",B10,"*"),Results!G:G,CONCATENATE("*",C10,"*"),Results!E:E,A10)</f>
        <v>0</v>
      </c>
      <c r="E10" s="50" t="str">
        <f>IFERROR(SUMIFS(Results!V:V,Results!G:G,CONCATENATE("*",B10,"*"),Results!G:G,CONCATENATE("*",C10,"*"),Results!E:E,A10)/D10,"")</f>
        <v/>
      </c>
      <c r="F10" s="1">
        <f>SUMIFS(Results!O:O,Results!G:G,CONCATENATE("*",B10,"*"),Results!G:G,CONCATENATE("*",C10,"*"),Results!E:E,A10)</f>
        <v>0</v>
      </c>
      <c r="G10" s="50" t="str">
        <f>IFERROR(SUMIFS(Results!V:V,Results!G:G,CONCATENATE("*",'Battle Tactics (Faction)'!B10,"*"),Results!G:G,CONCATENATE("*",C10,"*"),Results!E:E,A10)/F10,"")</f>
        <v/>
      </c>
      <c r="H10" s="46">
        <f>SUMIFS(Results!O:O,Results!G:G,CONCATENATE("*",B10,"*"),Results!G:G,CONCATENATE("*",C10,"*"),Results!Y:Y,"&gt;=500",Results!E:E,A10)</f>
        <v>0</v>
      </c>
      <c r="I10" s="52" t="str">
        <f>IFERROR(SUMIFS(Results!V:V,Results!G:G,CONCATENATE("*",B10,"*"),Results!G:G,CONCATENATE("*",C10,"*"),Results!Y:Y,"&gt;=500",Results!E:E,A10)/H10,"")</f>
        <v/>
      </c>
      <c r="J10" s="53">
        <f>SUMIFS(Results!O:O,Results!G:G,CONCATENATE("*",'Battle Tactics (Faction)'!B10,"*"),Results!G:G,CONCATENATE("*",C10,"*"),Results!Y:Y,"&gt;=500",Results!E:E,A10)</f>
        <v>0</v>
      </c>
      <c r="K10" s="52" t="str">
        <f>IFERROR(SUMIFS(Results!V:V,Results!G:G,CONCATENATE("*",'Battle Tactics (Faction)'!B10,"*"),Results!G:G,CONCATENATE("*",C10,"*"),Results!Y:Y,"&gt;=500",Results!E:E,A10)/J10,"")</f>
        <v/>
      </c>
      <c r="M10" t="str">
        <f t="shared" si="0"/>
        <v>Blades of Khorne - Intercept and Recover / Scouting Force (0)</v>
      </c>
      <c r="N10" s="74" t="str">
        <f t="shared" si="1"/>
        <v/>
      </c>
      <c r="P10" s="60" t="s">
        <v>25730</v>
      </c>
      <c r="Q10" s="75">
        <v>0.4861111111111111</v>
      </c>
    </row>
    <row r="11" spans="1:17" hidden="1" x14ac:dyDescent="0.3">
      <c r="A11" t="s">
        <v>20</v>
      </c>
      <c r="B11" s="48" t="s">
        <v>24946</v>
      </c>
      <c r="C11" s="48" t="s">
        <v>24950</v>
      </c>
      <c r="D11" s="1">
        <f>SUMIFS(Results!O:O,Results!G:G,CONCATENATE("*",B11,"*"),Results!G:G,CONCATENATE("*",C11,"*"),Results!E:E,A11)</f>
        <v>18</v>
      </c>
      <c r="E11" s="50">
        <f>IFERROR(SUMIFS(Results!V:V,Results!G:G,CONCATENATE("*",B11,"*"),Results!G:G,CONCATENATE("*",C11,"*"),Results!E:E,A11)/D11,"")</f>
        <v>0.33333333333333331</v>
      </c>
      <c r="F11" s="1">
        <f>SUMIFS(Results!O:O,Results!G:G,CONCATENATE("*",B11,"*"),Results!G:G,CONCATENATE("*",C11,"*"),Results!E:E,A11)</f>
        <v>18</v>
      </c>
      <c r="G11" s="50">
        <f>IFERROR(SUMIFS(Results!V:V,Results!G:G,CONCATENATE("*",'Battle Tactics (Faction)'!B11,"*"),Results!G:G,CONCATENATE("*",C11,"*"),Results!E:E,A11)/F11,"")</f>
        <v>0.33333333333333331</v>
      </c>
      <c r="H11" s="46">
        <f>SUMIFS(Results!O:O,Results!G:G,CONCATENATE("*",B11,"*"),Results!G:G,CONCATENATE("*",C11,"*"),Results!Y:Y,"&gt;=500",Results!E:E,A11)</f>
        <v>0</v>
      </c>
      <c r="I11" s="52" t="str">
        <f>IFERROR(SUMIFS(Results!V:V,Results!G:G,CONCATENATE("*",B11,"*"),Results!G:G,CONCATENATE("*",C11,"*"),Results!Y:Y,"&gt;=500",Results!E:E,A11)/H11,"")</f>
        <v/>
      </c>
      <c r="J11" s="53">
        <f>SUMIFS(Results!O:O,Results!G:G,CONCATENATE("*",'Battle Tactics (Faction)'!B11,"*"),Results!G:G,CONCATENATE("*",C11,"*"),Results!Y:Y,"&gt;=500",Results!E:E,A11)</f>
        <v>0</v>
      </c>
      <c r="K11" s="52" t="str">
        <f>IFERROR(SUMIFS(Results!V:V,Results!G:G,CONCATENATE("*",'Battle Tactics (Faction)'!B11,"*"),Results!G:G,CONCATENATE("*",C11,"*"),Results!Y:Y,"&gt;=500",Results!E:E,A11)/J11,"")</f>
        <v/>
      </c>
      <c r="M11" t="str">
        <f t="shared" si="0"/>
        <v>Blades of Khorne - Intercept and Recover / Wrathful Cycles (18)</v>
      </c>
      <c r="N11" s="74">
        <f t="shared" si="1"/>
        <v>0.33333333333333331</v>
      </c>
      <c r="P11" s="60" t="s">
        <v>25731</v>
      </c>
      <c r="Q11" s="75">
        <v>0.4861111111111111</v>
      </c>
    </row>
    <row r="12" spans="1:17" x14ac:dyDescent="0.3">
      <c r="A12" t="s">
        <v>20</v>
      </c>
      <c r="B12" s="48" t="s">
        <v>24947</v>
      </c>
      <c r="C12" s="48" t="s">
        <v>24945</v>
      </c>
      <c r="D12" s="1">
        <f>SUMIFS(Results!O:O,Results!G:G,CONCATENATE("*",B12,"*"),Results!G:G,CONCATENATE("*",C12,"*"),Results!E:E,A12)</f>
        <v>15</v>
      </c>
      <c r="E12" s="50">
        <f>IFERROR(SUMIFS(Results!V:V,Results!G:G,CONCATENATE("*",B12,"*"),Results!G:G,CONCATENATE("*",C12,"*"),Results!E:E,A12)/D12,"")</f>
        <v>0.66666666666666663</v>
      </c>
      <c r="F12" s="1">
        <f>SUMIFS(Results!O:O,Results!G:G,CONCATENATE("*",B12,"*"),Results!G:G,CONCATENATE("*",C12,"*"),Results!E:E,A12)</f>
        <v>15</v>
      </c>
      <c r="G12" s="50">
        <f>IFERROR(SUMIFS(Results!V:V,Results!G:G,CONCATENATE("*",'Battle Tactics (Faction)'!B12,"*"),Results!G:G,CONCATENATE("*",C12,"*"),Results!E:E,A12)/F12,"")</f>
        <v>0.66666666666666663</v>
      </c>
      <c r="H12" s="46">
        <f>SUMIFS(Results!O:O,Results!G:G,CONCATENATE("*",B12,"*"),Results!G:G,CONCATENATE("*",C12,"*"),Results!Y:Y,"&gt;=500",Results!E:E,A12)</f>
        <v>10</v>
      </c>
      <c r="I12" s="52">
        <f>IFERROR(SUMIFS(Results!V:V,Results!G:G,CONCATENATE("*",B12,"*"),Results!G:G,CONCATENATE("*",C12,"*"),Results!Y:Y,"&gt;=500",Results!E:E,A12)/H12,"")</f>
        <v>0.8</v>
      </c>
      <c r="J12" s="53">
        <f>SUMIFS(Results!O:O,Results!G:G,CONCATENATE("*",'Battle Tactics (Faction)'!B12,"*"),Results!G:G,CONCATENATE("*",C12,"*"),Results!Y:Y,"&gt;=500",Results!E:E,A12)</f>
        <v>10</v>
      </c>
      <c r="K12" s="52">
        <f>IFERROR(SUMIFS(Results!V:V,Results!G:G,CONCATENATE("*",'Battle Tactics (Faction)'!B12,"*"),Results!G:G,CONCATENATE("*",C12,"*"),Results!Y:Y,"&gt;=500",Results!E:E,A12)/J12,"")</f>
        <v>0.8</v>
      </c>
      <c r="M12" t="str">
        <f t="shared" si="0"/>
        <v>Blades of Khorne - Master the Paths / Attuned to Ghyran (15)</v>
      </c>
      <c r="N12" s="74">
        <f t="shared" si="1"/>
        <v>0.66666666666666663</v>
      </c>
      <c r="P12" s="60" t="s">
        <v>25736</v>
      </c>
      <c r="Q12" s="75">
        <v>0.5</v>
      </c>
    </row>
    <row r="13" spans="1:17" x14ac:dyDescent="0.3">
      <c r="A13" t="s">
        <v>20</v>
      </c>
      <c r="B13" s="48" t="s">
        <v>24947</v>
      </c>
      <c r="C13" s="48" t="s">
        <v>24946</v>
      </c>
      <c r="D13" s="1">
        <f>SUMIFS(Results!O:O,Results!G:G,CONCATENATE("*",B13,"*"),Results!G:G,CONCATENATE("*",C13,"*"),Results!E:E,A13)</f>
        <v>5</v>
      </c>
      <c r="E13" s="50">
        <f>IFERROR(SUMIFS(Results!V:V,Results!G:G,CONCATENATE("*",B13,"*"),Results!G:G,CONCATENATE("*",C13,"*"),Results!E:E,A13)/D13,"")</f>
        <v>0.4</v>
      </c>
      <c r="F13" s="1">
        <f>SUMIFS(Results!O:O,Results!G:G,CONCATENATE("*",B13,"*"),Results!G:G,CONCATENATE("*",C13,"*"),Results!E:E,A13)</f>
        <v>5</v>
      </c>
      <c r="G13" s="50">
        <f>IFERROR(SUMIFS(Results!V:V,Results!G:G,CONCATENATE("*",'Battle Tactics (Faction)'!B13,"*"),Results!G:G,CONCATENATE("*",C13,"*"),Results!E:E,A13)/F13,"")</f>
        <v>0.4</v>
      </c>
      <c r="H13" s="46">
        <f>SUMIFS(Results!O:O,Results!G:G,CONCATENATE("*",B13,"*"),Results!G:G,CONCATENATE("*",C13,"*"),Results!Y:Y,"&gt;=500",Results!E:E,A13)</f>
        <v>0</v>
      </c>
      <c r="I13" s="52" t="str">
        <f>IFERROR(SUMIFS(Results!V:V,Results!G:G,CONCATENATE("*",B13,"*"),Results!G:G,CONCATENATE("*",C13,"*"),Results!Y:Y,"&gt;=500",Results!E:E,A13)/H13,"")</f>
        <v/>
      </c>
      <c r="J13" s="53">
        <f>SUMIFS(Results!O:O,Results!G:G,CONCATENATE("*",'Battle Tactics (Faction)'!B13,"*"),Results!G:G,CONCATENATE("*",C13,"*"),Results!Y:Y,"&gt;=500",Results!E:E,A13)</f>
        <v>0</v>
      </c>
      <c r="K13" s="52" t="str">
        <f>IFERROR(SUMIFS(Results!V:V,Results!G:G,CONCATENATE("*",'Battle Tactics (Faction)'!B13,"*"),Results!G:G,CONCATENATE("*",C13,"*"),Results!Y:Y,"&gt;=500",Results!E:E,A13)/J13,"")</f>
        <v/>
      </c>
      <c r="M13" t="str">
        <f t="shared" si="0"/>
        <v>Blades of Khorne - Master the Paths / Intercept and Recover (5)</v>
      </c>
      <c r="N13" s="74">
        <f t="shared" si="1"/>
        <v>0.4</v>
      </c>
      <c r="P13" s="60" t="s">
        <v>25737</v>
      </c>
      <c r="Q13" s="75">
        <v>0.5</v>
      </c>
    </row>
    <row r="14" spans="1:17" x14ac:dyDescent="0.3">
      <c r="A14" t="s">
        <v>20</v>
      </c>
      <c r="B14" s="48" t="s">
        <v>24947</v>
      </c>
      <c r="C14" s="48" t="s">
        <v>24948</v>
      </c>
      <c r="D14" s="1">
        <f>SUMIFS(Results!O:O,Results!G:G,CONCATENATE("*",B14,"*"),Results!G:G,CONCATENATE("*",C14,"*"),Results!E:E,A14)</f>
        <v>5</v>
      </c>
      <c r="E14" s="50">
        <f>IFERROR(SUMIFS(Results!V:V,Results!G:G,CONCATENATE("*",B14,"*"),Results!G:G,CONCATENATE("*",C14,"*"),Results!E:E,A14)/D14,"")</f>
        <v>0</v>
      </c>
      <c r="F14" s="1">
        <f>SUMIFS(Results!O:O,Results!G:G,CONCATENATE("*",B14,"*"),Results!G:G,CONCATENATE("*",C14,"*"),Results!E:E,A14)</f>
        <v>5</v>
      </c>
      <c r="G14" s="50">
        <f>IFERROR(SUMIFS(Results!V:V,Results!G:G,CONCATENATE("*",'Battle Tactics (Faction)'!B14,"*"),Results!G:G,CONCATENATE("*",C14,"*"),Results!E:E,A14)/F14,"")</f>
        <v>0</v>
      </c>
      <c r="H14" s="46">
        <f>SUMIFS(Results!O:O,Results!G:G,CONCATENATE("*",B14,"*"),Results!G:G,CONCATENATE("*",C14,"*"),Results!Y:Y,"&gt;=500",Results!E:E,A14)</f>
        <v>0</v>
      </c>
      <c r="I14" s="52" t="str">
        <f>IFERROR(SUMIFS(Results!V:V,Results!G:G,CONCATENATE("*",B14,"*"),Results!G:G,CONCATENATE("*",C14,"*"),Results!Y:Y,"&gt;=500",Results!E:E,A14)/H14,"")</f>
        <v/>
      </c>
      <c r="J14" s="53">
        <f>SUMIFS(Results!O:O,Results!G:G,CONCATENATE("*",'Battle Tactics (Faction)'!B14,"*"),Results!G:G,CONCATENATE("*",C14,"*"),Results!Y:Y,"&gt;=500",Results!E:E,A14)</f>
        <v>0</v>
      </c>
      <c r="K14" s="52" t="str">
        <f>IFERROR(SUMIFS(Results!V:V,Results!G:G,CONCATENATE("*",'Battle Tactics (Faction)'!B14,"*"),Results!G:G,CONCATENATE("*",C14,"*"),Results!Y:Y,"&gt;=500",Results!E:E,A14)/J14,"")</f>
        <v/>
      </c>
      <c r="M14" t="str">
        <f t="shared" si="0"/>
        <v>Blades of Khorne - Master the Paths / Restless Energy (5)</v>
      </c>
      <c r="N14" s="74">
        <f t="shared" si="1"/>
        <v>0</v>
      </c>
      <c r="P14" s="60" t="s">
        <v>25752</v>
      </c>
      <c r="Q14" s="75">
        <v>0.50387596899224807</v>
      </c>
    </row>
    <row r="15" spans="1:17" hidden="1" x14ac:dyDescent="0.3">
      <c r="A15" t="s">
        <v>20</v>
      </c>
      <c r="B15" s="48" t="s">
        <v>24947</v>
      </c>
      <c r="C15" s="48" t="s">
        <v>24949</v>
      </c>
      <c r="D15" s="1">
        <f>SUMIFS(Results!O:O,Results!G:G,CONCATENATE("*",B15,"*"),Results!G:G,CONCATENATE("*",C15,"*"),Results!E:E,A15)</f>
        <v>0</v>
      </c>
      <c r="E15" s="50" t="str">
        <f>IFERROR(SUMIFS(Results!V:V,Results!G:G,CONCATENATE("*",B15,"*"),Results!G:G,CONCATENATE("*",C15,"*"),Results!E:E,A15)/D15,"")</f>
        <v/>
      </c>
      <c r="F15" s="1">
        <f>SUMIFS(Results!O:O,Results!G:G,CONCATENATE("*",B15,"*"),Results!G:G,CONCATENATE("*",C15,"*"),Results!E:E,A15)</f>
        <v>0</v>
      </c>
      <c r="G15" s="50" t="str">
        <f>IFERROR(SUMIFS(Results!V:V,Results!G:G,CONCATENATE("*",'Battle Tactics (Faction)'!B15,"*"),Results!G:G,CONCATENATE("*",C15,"*"),Results!E:E,A15)/F15,"")</f>
        <v/>
      </c>
      <c r="H15" s="46">
        <f>SUMIFS(Results!O:O,Results!G:G,CONCATENATE("*",B15,"*"),Results!G:G,CONCATENATE("*",C15,"*"),Results!Y:Y,"&gt;=500",Results!E:E,A15)</f>
        <v>0</v>
      </c>
      <c r="I15" s="52" t="str">
        <f>IFERROR(SUMIFS(Results!V:V,Results!G:G,CONCATENATE("*",B15,"*"),Results!G:G,CONCATENATE("*",C15,"*"),Results!Y:Y,"&gt;=500",Results!E:E,A15)/H15,"")</f>
        <v/>
      </c>
      <c r="J15" s="53">
        <f>SUMIFS(Results!O:O,Results!G:G,CONCATENATE("*",'Battle Tactics (Faction)'!B15,"*"),Results!G:G,CONCATENATE("*",C15,"*"),Results!Y:Y,"&gt;=500",Results!E:E,A15)</f>
        <v>0</v>
      </c>
      <c r="K15" s="52" t="str">
        <f>IFERROR(SUMIFS(Results!V:V,Results!G:G,CONCATENATE("*",'Battle Tactics (Faction)'!B15,"*"),Results!G:G,CONCATENATE("*",C15,"*"),Results!Y:Y,"&gt;=500",Results!E:E,A15)/J15,"")</f>
        <v/>
      </c>
      <c r="M15" t="str">
        <f t="shared" si="0"/>
        <v>Blades of Khorne - Master the Paths / Scouting Force (0)</v>
      </c>
      <c r="N15" s="74" t="str">
        <f t="shared" si="1"/>
        <v/>
      </c>
      <c r="P15" s="60" t="s">
        <v>25754</v>
      </c>
      <c r="Q15" s="75">
        <v>0.50387596899224807</v>
      </c>
    </row>
    <row r="16" spans="1:17" x14ac:dyDescent="0.3">
      <c r="A16" t="s">
        <v>20</v>
      </c>
      <c r="B16" s="48" t="s">
        <v>24947</v>
      </c>
      <c r="C16" s="48" t="s">
        <v>24950</v>
      </c>
      <c r="D16" s="1">
        <f>SUMIFS(Results!O:O,Results!G:G,CONCATENATE("*",B16,"*"),Results!G:G,CONCATENATE("*",C16,"*"),Results!E:E,A16)</f>
        <v>5</v>
      </c>
      <c r="E16" s="50">
        <f>IFERROR(SUMIFS(Results!V:V,Results!G:G,CONCATENATE("*",B16,"*"),Results!G:G,CONCATENATE("*",C16,"*"),Results!E:E,A16)/D16,"")</f>
        <v>0.4</v>
      </c>
      <c r="F16" s="1">
        <f>SUMIFS(Results!O:O,Results!G:G,CONCATENATE("*",B16,"*"),Results!G:G,CONCATENATE("*",C16,"*"),Results!E:E,A16)</f>
        <v>5</v>
      </c>
      <c r="G16" s="50">
        <f>IFERROR(SUMIFS(Results!V:V,Results!G:G,CONCATENATE("*",'Battle Tactics (Faction)'!B16,"*"),Results!G:G,CONCATENATE("*",C16,"*"),Results!E:E,A16)/F16,"")</f>
        <v>0.4</v>
      </c>
      <c r="H16" s="46">
        <f>SUMIFS(Results!O:O,Results!G:G,CONCATENATE("*",B16,"*"),Results!G:G,CONCATENATE("*",C16,"*"),Results!Y:Y,"&gt;=500",Results!E:E,A16)</f>
        <v>0</v>
      </c>
      <c r="I16" s="52" t="str">
        <f>IFERROR(SUMIFS(Results!V:V,Results!G:G,CONCATENATE("*",B16,"*"),Results!G:G,CONCATENATE("*",C16,"*"),Results!Y:Y,"&gt;=500",Results!E:E,A16)/H16,"")</f>
        <v/>
      </c>
      <c r="J16" s="53">
        <f>SUMIFS(Results!O:O,Results!G:G,CONCATENATE("*",'Battle Tactics (Faction)'!B16,"*"),Results!G:G,CONCATENATE("*",C16,"*"),Results!Y:Y,"&gt;=500",Results!E:E,A16)</f>
        <v>0</v>
      </c>
      <c r="K16" s="52" t="str">
        <f>IFERROR(SUMIFS(Results!V:V,Results!G:G,CONCATENATE("*",'Battle Tactics (Faction)'!B16,"*"),Results!G:G,CONCATENATE("*",C16,"*"),Results!Y:Y,"&gt;=500",Results!E:E,A16)/J16,"")</f>
        <v/>
      </c>
      <c r="M16" t="str">
        <f t="shared" si="0"/>
        <v>Blades of Khorne - Master the Paths / Wrathful Cycles (5)</v>
      </c>
      <c r="N16" s="74">
        <f t="shared" si="1"/>
        <v>0.4</v>
      </c>
      <c r="P16" s="60" t="s">
        <v>25739</v>
      </c>
      <c r="Q16" s="75">
        <v>0.51282051282051277</v>
      </c>
    </row>
    <row r="17" spans="1:17" x14ac:dyDescent="0.3">
      <c r="A17" t="s">
        <v>20</v>
      </c>
      <c r="B17" s="48" t="s">
        <v>24948</v>
      </c>
      <c r="C17" s="48" t="s">
        <v>24945</v>
      </c>
      <c r="D17" s="1">
        <f>SUMIFS(Results!O:O,Results!G:G,CONCATENATE("*",B17,"*"),Results!G:G,CONCATENATE("*",C17,"*"),Results!E:E,A17)</f>
        <v>5</v>
      </c>
      <c r="E17" s="50">
        <f>IFERROR(SUMIFS(Results!V:V,Results!G:G,CONCATENATE("*",B17,"*"),Results!G:G,CONCATENATE("*",C17,"*"),Results!E:E,A17)/D17,"")</f>
        <v>0.4</v>
      </c>
      <c r="F17" s="1">
        <f>SUMIFS(Results!O:O,Results!G:G,CONCATENATE("*",B17,"*"),Results!G:G,CONCATENATE("*",C17,"*"),Results!E:E,A17)</f>
        <v>5</v>
      </c>
      <c r="G17" s="50">
        <f>IFERROR(SUMIFS(Results!V:V,Results!G:G,CONCATENATE("*",'Battle Tactics (Faction)'!B17,"*"),Results!G:G,CONCATENATE("*",C17,"*"),Results!E:E,A17)/F17,"")</f>
        <v>0.4</v>
      </c>
      <c r="H17" s="46">
        <f>SUMIFS(Results!O:O,Results!G:G,CONCATENATE("*",B17,"*"),Results!G:G,CONCATENATE("*",C17,"*"),Results!Y:Y,"&gt;=500",Results!E:E,A17)</f>
        <v>0</v>
      </c>
      <c r="I17" s="52" t="str">
        <f>IFERROR(SUMIFS(Results!V:V,Results!G:G,CONCATENATE("*",B17,"*"),Results!G:G,CONCATENATE("*",C17,"*"),Results!Y:Y,"&gt;=500",Results!E:E,A17)/H17,"")</f>
        <v/>
      </c>
      <c r="J17" s="53">
        <f>SUMIFS(Results!O:O,Results!G:G,CONCATENATE("*",'Battle Tactics (Faction)'!B17,"*"),Results!G:G,CONCATENATE("*",C17,"*"),Results!Y:Y,"&gt;=500",Results!E:E,A17)</f>
        <v>0</v>
      </c>
      <c r="K17" s="52" t="str">
        <f>IFERROR(SUMIFS(Results!V:V,Results!G:G,CONCATENATE("*",'Battle Tactics (Faction)'!B17,"*"),Results!G:G,CONCATENATE("*",C17,"*"),Results!Y:Y,"&gt;=500",Results!E:E,A17)/J17,"")</f>
        <v/>
      </c>
      <c r="M17" t="str">
        <f t="shared" si="0"/>
        <v>Blades of Khorne - Restless Energy / Attuned to Ghyran (5)</v>
      </c>
      <c r="N17" s="74">
        <f t="shared" si="1"/>
        <v>0.4</v>
      </c>
      <c r="P17" s="60" t="s">
        <v>25741</v>
      </c>
      <c r="Q17" s="75">
        <v>0.51282051282051277</v>
      </c>
    </row>
    <row r="18" spans="1:17" hidden="1" x14ac:dyDescent="0.3">
      <c r="A18" t="s">
        <v>20</v>
      </c>
      <c r="B18" s="48" t="s">
        <v>24948</v>
      </c>
      <c r="C18" s="48" t="s">
        <v>24946</v>
      </c>
      <c r="D18" s="1">
        <f>SUMIFS(Results!O:O,Results!G:G,CONCATENATE("*",B18,"*"),Results!G:G,CONCATENATE("*",C18,"*"),Results!E:E,A18)</f>
        <v>35</v>
      </c>
      <c r="E18" s="50">
        <f>IFERROR(SUMIFS(Results!V:V,Results!G:G,CONCATENATE("*",B18,"*"),Results!G:G,CONCATENATE("*",C18,"*"),Results!E:E,A18)/D18,"")</f>
        <v>0.34285714285714286</v>
      </c>
      <c r="F18" s="1">
        <f>SUMIFS(Results!O:O,Results!G:G,CONCATENATE("*",B18,"*"),Results!G:G,CONCATENATE("*",C18,"*"),Results!E:E,A18)</f>
        <v>35</v>
      </c>
      <c r="G18" s="50">
        <f>IFERROR(SUMIFS(Results!V:V,Results!G:G,CONCATENATE("*",'Battle Tactics (Faction)'!B18,"*"),Results!G:G,CONCATENATE("*",C18,"*"),Results!E:E,A18)/F18,"")</f>
        <v>0.34285714285714286</v>
      </c>
      <c r="H18" s="46">
        <f>SUMIFS(Results!O:O,Results!G:G,CONCATENATE("*",B18,"*"),Results!G:G,CONCATENATE("*",C18,"*"),Results!Y:Y,"&gt;=500",Results!E:E,A18)</f>
        <v>5</v>
      </c>
      <c r="I18" s="52">
        <f>IFERROR(SUMIFS(Results!V:V,Results!G:G,CONCATENATE("*",B18,"*"),Results!G:G,CONCATENATE("*",C18,"*"),Results!Y:Y,"&gt;=500",Results!E:E,A18)/H18,"")</f>
        <v>0.2</v>
      </c>
      <c r="J18" s="53">
        <f>SUMIFS(Results!O:O,Results!G:G,CONCATENATE("*",'Battle Tactics (Faction)'!B18,"*"),Results!G:G,CONCATENATE("*",C18,"*"),Results!Y:Y,"&gt;=500",Results!E:E,A18)</f>
        <v>5</v>
      </c>
      <c r="K18" s="52">
        <f>IFERROR(SUMIFS(Results!V:V,Results!G:G,CONCATENATE("*",'Battle Tactics (Faction)'!B18,"*"),Results!G:G,CONCATENATE("*",C18,"*"),Results!Y:Y,"&gt;=500",Results!E:E,A18)/J18,"")</f>
        <v>0.2</v>
      </c>
      <c r="M18" t="str">
        <f t="shared" si="0"/>
        <v>Blades of Khorne - Restless Energy / Intercept and Recover (35)</v>
      </c>
      <c r="N18" s="74">
        <f t="shared" si="1"/>
        <v>0.34285714285714286</v>
      </c>
      <c r="P18" s="60" t="s">
        <v>25750</v>
      </c>
      <c r="Q18" s="75">
        <v>0.52307692307692311</v>
      </c>
    </row>
    <row r="19" spans="1:17" x14ac:dyDescent="0.3">
      <c r="A19" t="s">
        <v>20</v>
      </c>
      <c r="B19" s="48" t="s">
        <v>24948</v>
      </c>
      <c r="C19" s="48" t="s">
        <v>24947</v>
      </c>
      <c r="D19" s="1">
        <f>SUMIFS(Results!O:O,Results!G:G,CONCATENATE("*",B19,"*"),Results!G:G,CONCATENATE("*",C19,"*"),Results!E:E,A19)</f>
        <v>5</v>
      </c>
      <c r="E19" s="50">
        <f>IFERROR(SUMIFS(Results!V:V,Results!G:G,CONCATENATE("*",B19,"*"),Results!G:G,CONCATENATE("*",C19,"*"),Results!E:E,A19)/D19,"")</f>
        <v>0</v>
      </c>
      <c r="F19" s="1">
        <f>SUMIFS(Results!O:O,Results!G:G,CONCATENATE("*",B19,"*"),Results!G:G,CONCATENATE("*",C19,"*"),Results!E:E,A19)</f>
        <v>5</v>
      </c>
      <c r="G19" s="50">
        <f>IFERROR(SUMIFS(Results!V:V,Results!G:G,CONCATENATE("*",'Battle Tactics (Faction)'!B19,"*"),Results!G:G,CONCATENATE("*",C19,"*"),Results!E:E,A19)/F19,"")</f>
        <v>0</v>
      </c>
      <c r="H19" s="46">
        <f>SUMIFS(Results!O:O,Results!G:G,CONCATENATE("*",B19,"*"),Results!G:G,CONCATENATE("*",C19,"*"),Results!Y:Y,"&gt;=500",Results!E:E,A19)</f>
        <v>0</v>
      </c>
      <c r="I19" s="52" t="str">
        <f>IFERROR(SUMIFS(Results!V:V,Results!G:G,CONCATENATE("*",B19,"*"),Results!G:G,CONCATENATE("*",C19,"*"),Results!Y:Y,"&gt;=500",Results!E:E,A19)/H19,"")</f>
        <v/>
      </c>
      <c r="J19" s="53">
        <f>SUMIFS(Results!O:O,Results!G:G,CONCATENATE("*",'Battle Tactics (Faction)'!B19,"*"),Results!G:G,CONCATENATE("*",C19,"*"),Results!Y:Y,"&gt;=500",Results!E:E,A19)</f>
        <v>0</v>
      </c>
      <c r="K19" s="52" t="str">
        <f>IFERROR(SUMIFS(Results!V:V,Results!G:G,CONCATENATE("*",'Battle Tactics (Faction)'!B19,"*"),Results!G:G,CONCATENATE("*",C19,"*"),Results!Y:Y,"&gt;=500",Results!E:E,A19)/J19,"")</f>
        <v/>
      </c>
      <c r="M19" t="str">
        <f t="shared" si="0"/>
        <v>Blades of Khorne - Restless Energy / Master the Paths (5)</v>
      </c>
      <c r="N19" s="74">
        <f t="shared" si="1"/>
        <v>0</v>
      </c>
      <c r="P19" s="60" t="s">
        <v>25751</v>
      </c>
      <c r="Q19" s="75">
        <v>0.52307692307692311</v>
      </c>
    </row>
    <row r="20" spans="1:17" x14ac:dyDescent="0.3">
      <c r="A20" t="s">
        <v>20</v>
      </c>
      <c r="B20" s="48" t="s">
        <v>24948</v>
      </c>
      <c r="C20" s="48" t="s">
        <v>24949</v>
      </c>
      <c r="D20" s="1">
        <f>SUMIFS(Results!O:O,Results!G:G,CONCATENATE("*",B20,"*"),Results!G:G,CONCATENATE("*",C20,"*"),Results!E:E,A20)</f>
        <v>5</v>
      </c>
      <c r="E20" s="50">
        <f>IFERROR(SUMIFS(Results!V:V,Results!G:G,CONCATENATE("*",B20,"*"),Results!G:G,CONCATENATE("*",C20,"*"),Results!E:E,A20)/D20,"")</f>
        <v>0.2</v>
      </c>
      <c r="F20" s="1">
        <f>SUMIFS(Results!O:O,Results!G:G,CONCATENATE("*",B20,"*"),Results!G:G,CONCATENATE("*",C20,"*"),Results!E:E,A20)</f>
        <v>5</v>
      </c>
      <c r="G20" s="50">
        <f>IFERROR(SUMIFS(Results!V:V,Results!G:G,CONCATENATE("*",'Battle Tactics (Faction)'!B20,"*"),Results!G:G,CONCATENATE("*",C20,"*"),Results!E:E,A20)/F20,"")</f>
        <v>0.2</v>
      </c>
      <c r="H20" s="46">
        <f>SUMIFS(Results!O:O,Results!G:G,CONCATENATE("*",B20,"*"),Results!G:G,CONCATENATE("*",C20,"*"),Results!Y:Y,"&gt;=500",Results!E:E,A20)</f>
        <v>0</v>
      </c>
      <c r="I20" s="52" t="str">
        <f>IFERROR(SUMIFS(Results!V:V,Results!G:G,CONCATENATE("*",B20,"*"),Results!G:G,CONCATENATE("*",C20,"*"),Results!Y:Y,"&gt;=500",Results!E:E,A20)/H20,"")</f>
        <v/>
      </c>
      <c r="J20" s="53">
        <f>SUMIFS(Results!O:O,Results!G:G,CONCATENATE("*",'Battle Tactics (Faction)'!B20,"*"),Results!G:G,CONCATENATE("*",C20,"*"),Results!Y:Y,"&gt;=500",Results!E:E,A20)</f>
        <v>0</v>
      </c>
      <c r="K20" s="52" t="str">
        <f>IFERROR(SUMIFS(Results!V:V,Results!G:G,CONCATENATE("*",'Battle Tactics (Faction)'!B20,"*"),Results!G:G,CONCATENATE("*",C20,"*"),Results!Y:Y,"&gt;=500",Results!E:E,A20)/J20,"")</f>
        <v/>
      </c>
      <c r="M20" t="str">
        <f t="shared" si="0"/>
        <v>Blades of Khorne - Restless Energy / Scouting Force (5)</v>
      </c>
      <c r="N20" s="74">
        <f t="shared" si="1"/>
        <v>0.2</v>
      </c>
      <c r="P20" s="60" t="s">
        <v>25738</v>
      </c>
      <c r="Q20" s="75">
        <v>0.52542372881355937</v>
      </c>
    </row>
    <row r="21" spans="1:17" x14ac:dyDescent="0.3">
      <c r="A21" t="s">
        <v>20</v>
      </c>
      <c r="B21" s="48" t="s">
        <v>24948</v>
      </c>
      <c r="C21" s="48" t="s">
        <v>24950</v>
      </c>
      <c r="D21" s="1">
        <f>SUMIFS(Results!O:O,Results!G:G,CONCATENATE("*",B21,"*"),Results!G:G,CONCATENATE("*",C21,"*"),Results!E:E,A21)</f>
        <v>15</v>
      </c>
      <c r="E21" s="50">
        <f>IFERROR(SUMIFS(Results!V:V,Results!G:G,CONCATENATE("*",B21,"*"),Results!G:G,CONCATENATE("*",C21,"*"),Results!E:E,A21)/D21,"")</f>
        <v>0.5</v>
      </c>
      <c r="F21" s="1">
        <f>SUMIFS(Results!O:O,Results!G:G,CONCATENATE("*",B21,"*"),Results!G:G,CONCATENATE("*",C21,"*"),Results!E:E,A21)</f>
        <v>15</v>
      </c>
      <c r="G21" s="50">
        <f>IFERROR(SUMIFS(Results!V:V,Results!G:G,CONCATENATE("*",'Battle Tactics (Faction)'!B21,"*"),Results!G:G,CONCATENATE("*",C21,"*"),Results!E:E,A21)/F21,"")</f>
        <v>0.5</v>
      </c>
      <c r="H21" s="46">
        <f>SUMIFS(Results!O:O,Results!G:G,CONCATENATE("*",B21,"*"),Results!G:G,CONCATENATE("*",C21,"*"),Results!Y:Y,"&gt;=500",Results!E:E,A21)</f>
        <v>0</v>
      </c>
      <c r="I21" s="52" t="str">
        <f>IFERROR(SUMIFS(Results!V:V,Results!G:G,CONCATENATE("*",B21,"*"),Results!G:G,CONCATENATE("*",C21,"*"),Results!Y:Y,"&gt;=500",Results!E:E,A21)/H21,"")</f>
        <v/>
      </c>
      <c r="J21" s="53">
        <f>SUMIFS(Results!O:O,Results!G:G,CONCATENATE("*",'Battle Tactics (Faction)'!B21,"*"),Results!G:G,CONCATENATE("*",C21,"*"),Results!Y:Y,"&gt;=500",Results!E:E,A21)</f>
        <v>0</v>
      </c>
      <c r="K21" s="52" t="str">
        <f>IFERROR(SUMIFS(Results!V:V,Results!G:G,CONCATENATE("*",'Battle Tactics (Faction)'!B21,"*"),Results!G:G,CONCATENATE("*",C21,"*"),Results!Y:Y,"&gt;=500",Results!E:E,A21)/J21,"")</f>
        <v/>
      </c>
      <c r="M21" t="str">
        <f t="shared" si="0"/>
        <v>Blades of Khorne - Restless Energy / Wrathful Cycles (15)</v>
      </c>
      <c r="N21" s="74">
        <f t="shared" si="1"/>
        <v>0.5</v>
      </c>
      <c r="P21" s="60" t="s">
        <v>25740</v>
      </c>
      <c r="Q21" s="75">
        <v>0.52542372881355937</v>
      </c>
    </row>
    <row r="22" spans="1:17" x14ac:dyDescent="0.3">
      <c r="A22" t="s">
        <v>20</v>
      </c>
      <c r="B22" s="48" t="s">
        <v>24949</v>
      </c>
      <c r="C22" s="48" t="s">
        <v>24945</v>
      </c>
      <c r="D22" s="1">
        <f>SUMIFS(Results!O:O,Results!G:G,CONCATENATE("*",B22,"*"),Results!G:G,CONCATENATE("*",C22,"*"),Results!E:E,A22)</f>
        <v>5</v>
      </c>
      <c r="E22" s="50">
        <f>IFERROR(SUMIFS(Results!V:V,Results!G:G,CONCATENATE("*",B22,"*"),Results!G:G,CONCATENATE("*",C22,"*"),Results!E:E,A22)/D22,"")</f>
        <v>0.4</v>
      </c>
      <c r="F22" s="1">
        <f>SUMIFS(Results!O:O,Results!G:G,CONCATENATE("*",B22,"*"),Results!G:G,CONCATENATE("*",C22,"*"),Results!E:E,A22)</f>
        <v>5</v>
      </c>
      <c r="G22" s="50">
        <f>IFERROR(SUMIFS(Results!V:V,Results!G:G,CONCATENATE("*",'Battle Tactics (Faction)'!B22,"*"),Results!G:G,CONCATENATE("*",C22,"*"),Results!E:E,A22)/F22,"")</f>
        <v>0.4</v>
      </c>
      <c r="H22" s="46">
        <f>SUMIFS(Results!O:O,Results!G:G,CONCATENATE("*",B22,"*"),Results!G:G,CONCATENATE("*",C22,"*"),Results!Y:Y,"&gt;=500",Results!E:E,A22)</f>
        <v>5</v>
      </c>
      <c r="I22" s="52">
        <f>IFERROR(SUMIFS(Results!V:V,Results!G:G,CONCATENATE("*",B22,"*"),Results!G:G,CONCATENATE("*",C22,"*"),Results!Y:Y,"&gt;=500",Results!E:E,A22)/H22,"")</f>
        <v>0.4</v>
      </c>
      <c r="J22" s="53">
        <f>SUMIFS(Results!O:O,Results!G:G,CONCATENATE("*",'Battle Tactics (Faction)'!B22,"*"),Results!G:G,CONCATENATE("*",C22,"*"),Results!Y:Y,"&gt;=500",Results!E:E,A22)</f>
        <v>5</v>
      </c>
      <c r="K22" s="52">
        <f>IFERROR(SUMIFS(Results!V:V,Results!G:G,CONCATENATE("*",'Battle Tactics (Faction)'!B22,"*"),Results!G:G,CONCATENATE("*",C22,"*"),Results!Y:Y,"&gt;=500",Results!E:E,A22)/J22,"")</f>
        <v>0.4</v>
      </c>
      <c r="M22" t="str">
        <f t="shared" si="0"/>
        <v>Blades of Khorne - Scouting Force / Attuned to Ghyran (5)</v>
      </c>
      <c r="N22" s="74">
        <f t="shared" si="1"/>
        <v>0.4</v>
      </c>
      <c r="P22" s="60" t="s">
        <v>25748</v>
      </c>
      <c r="Q22" s="75">
        <v>0.53260869565217395</v>
      </c>
    </row>
    <row r="23" spans="1:17" s="5" customFormat="1" hidden="1" x14ac:dyDescent="0.3">
      <c r="A23" t="s">
        <v>20</v>
      </c>
      <c r="B23" s="48" t="s">
        <v>24949</v>
      </c>
      <c r="C23" s="48" t="s">
        <v>24946</v>
      </c>
      <c r="D23" s="1">
        <f>SUMIFS(Results!O:O,Results!G:G,CONCATENATE("*",B23,"*"),Results!G:G,CONCATENATE("*",C23,"*"),Results!E:E,A23)</f>
        <v>0</v>
      </c>
      <c r="E23" s="50" t="str">
        <f>IFERROR(SUMIFS(Results!V:V,Results!G:G,CONCATENATE("*",B23,"*"),Results!G:G,CONCATENATE("*",C23,"*"),Results!E:E,A23)/D23,"")</f>
        <v/>
      </c>
      <c r="F23" s="1">
        <f>SUMIFS(Results!O:O,Results!G:G,CONCATENATE("*",B23,"*"),Results!G:G,CONCATENATE("*",C23,"*"),Results!E:E,A23)</f>
        <v>0</v>
      </c>
      <c r="G23" s="50" t="str">
        <f>IFERROR(SUMIFS(Results!V:V,Results!G:G,CONCATENATE("*",'Battle Tactics (Faction)'!B23,"*"),Results!G:G,CONCATENATE("*",C23,"*"),Results!E:E,A23)/F23,"")</f>
        <v/>
      </c>
      <c r="H23" s="46">
        <f>SUMIFS(Results!O:O,Results!G:G,CONCATENATE("*",B23,"*"),Results!G:G,CONCATENATE("*",C23,"*"),Results!Y:Y,"&gt;=500",Results!E:E,A23)</f>
        <v>0</v>
      </c>
      <c r="I23" s="52" t="str">
        <f>IFERROR(SUMIFS(Results!V:V,Results!G:G,CONCATENATE("*",B23,"*"),Results!G:G,CONCATENATE("*",C23,"*"),Results!Y:Y,"&gt;=500",Results!E:E,A23)/H23,"")</f>
        <v/>
      </c>
      <c r="J23" s="53">
        <f>SUMIFS(Results!O:O,Results!G:G,CONCATENATE("*",'Battle Tactics (Faction)'!B23,"*"),Results!G:G,CONCATENATE("*",C23,"*"),Results!Y:Y,"&gt;=500",Results!E:E,A23)</f>
        <v>0</v>
      </c>
      <c r="K23" s="52" t="str">
        <f>IFERROR(SUMIFS(Results!V:V,Results!G:G,CONCATENATE("*",'Battle Tactics (Faction)'!B23,"*"),Results!G:G,CONCATENATE("*",C23,"*"),Results!Y:Y,"&gt;=500",Results!E:E,A23)/J23,"")</f>
        <v/>
      </c>
      <c r="M23" t="str">
        <f t="shared" si="0"/>
        <v>Blades of Khorne - Scouting Force / Intercept and Recover (0)</v>
      </c>
      <c r="N23" s="74" t="str">
        <f t="shared" si="1"/>
        <v/>
      </c>
      <c r="P23" s="60" t="s">
        <v>25749</v>
      </c>
      <c r="Q23" s="75">
        <v>0.53260869565217395</v>
      </c>
    </row>
    <row r="24" spans="1:17" hidden="1" x14ac:dyDescent="0.3">
      <c r="A24" t="s">
        <v>20</v>
      </c>
      <c r="B24" s="48" t="s">
        <v>24949</v>
      </c>
      <c r="C24" s="48" t="s">
        <v>24947</v>
      </c>
      <c r="D24" s="1">
        <f>SUMIFS(Results!O:O,Results!G:G,CONCATENATE("*",B24,"*"),Results!G:G,CONCATENATE("*",C24,"*"),Results!E:E,A24)</f>
        <v>0</v>
      </c>
      <c r="E24" s="50" t="str">
        <f>IFERROR(SUMIFS(Results!V:V,Results!G:G,CONCATENATE("*",B24,"*"),Results!G:G,CONCATENATE("*",C24,"*"),Results!E:E,A24)/D24,"")</f>
        <v/>
      </c>
      <c r="F24" s="1">
        <f>SUMIFS(Results!O:O,Results!G:G,CONCATENATE("*",B24,"*"),Results!G:G,CONCATENATE("*",C24,"*"),Results!E:E,A24)</f>
        <v>0</v>
      </c>
      <c r="G24" s="50" t="str">
        <f>IFERROR(SUMIFS(Results!V:V,Results!G:G,CONCATENATE("*",'Battle Tactics (Faction)'!B24,"*"),Results!G:G,CONCATENATE("*",C24,"*"),Results!E:E,A24)/F24,"")</f>
        <v/>
      </c>
      <c r="H24" s="46">
        <f>SUMIFS(Results!O:O,Results!G:G,CONCATENATE("*",B24,"*"),Results!G:G,CONCATENATE("*",C24,"*"),Results!Y:Y,"&gt;=500",Results!E:E,A24)</f>
        <v>0</v>
      </c>
      <c r="I24" s="52" t="str">
        <f>IFERROR(SUMIFS(Results!V:V,Results!G:G,CONCATENATE("*",B24,"*"),Results!G:G,CONCATENATE("*",C24,"*"),Results!Y:Y,"&gt;=500",Results!E:E,A24)/H24,"")</f>
        <v/>
      </c>
      <c r="J24" s="53">
        <f>SUMIFS(Results!O:O,Results!G:G,CONCATENATE("*",'Battle Tactics (Faction)'!B24,"*"),Results!G:G,CONCATENATE("*",C24,"*"),Results!Y:Y,"&gt;=500",Results!E:E,A24)</f>
        <v>0</v>
      </c>
      <c r="K24" s="52" t="str">
        <f>IFERROR(SUMIFS(Results!V:V,Results!G:G,CONCATENATE("*",'Battle Tactics (Faction)'!B24,"*"),Results!G:G,CONCATENATE("*",C24,"*"),Results!Y:Y,"&gt;=500",Results!E:E,A24)/J24,"")</f>
        <v/>
      </c>
      <c r="M24" t="str">
        <f t="shared" si="0"/>
        <v>Blades of Khorne - Scouting Force / Master the Paths (0)</v>
      </c>
      <c r="N24" s="74" t="str">
        <f t="shared" si="1"/>
        <v/>
      </c>
      <c r="P24" s="60" t="s">
        <v>25744</v>
      </c>
      <c r="Q24" s="75">
        <v>0.53333333333333333</v>
      </c>
    </row>
    <row r="25" spans="1:17" x14ac:dyDescent="0.3">
      <c r="A25" t="s">
        <v>20</v>
      </c>
      <c r="B25" s="48" t="s">
        <v>24949</v>
      </c>
      <c r="C25" s="48" t="s">
        <v>24948</v>
      </c>
      <c r="D25" s="1">
        <f>SUMIFS(Results!O:O,Results!G:G,CONCATENATE("*",B25,"*"),Results!G:G,CONCATENATE("*",C25,"*"),Results!E:E,A25)</f>
        <v>5</v>
      </c>
      <c r="E25" s="50">
        <f>IFERROR(SUMIFS(Results!V:V,Results!G:G,CONCATENATE("*",B25,"*"),Results!G:G,CONCATENATE("*",C25,"*"),Results!E:E,A25)/D25,"")</f>
        <v>0.2</v>
      </c>
      <c r="F25" s="1">
        <f>SUMIFS(Results!O:O,Results!G:G,CONCATENATE("*",B25,"*"),Results!G:G,CONCATENATE("*",C25,"*"),Results!E:E,A25)</f>
        <v>5</v>
      </c>
      <c r="G25" s="50">
        <f>IFERROR(SUMIFS(Results!V:V,Results!G:G,CONCATENATE("*",'Battle Tactics (Faction)'!B25,"*"),Results!G:G,CONCATENATE("*",C25,"*"),Results!E:E,A25)/F25,"")</f>
        <v>0.2</v>
      </c>
      <c r="H25" s="46">
        <f>SUMIFS(Results!O:O,Results!G:G,CONCATENATE("*",B25,"*"),Results!G:G,CONCATENATE("*",C25,"*"),Results!Y:Y,"&gt;=500",Results!E:E,A25)</f>
        <v>0</v>
      </c>
      <c r="I25" s="52" t="str">
        <f>IFERROR(SUMIFS(Results!V:V,Results!G:G,CONCATENATE("*",B25,"*"),Results!G:G,CONCATENATE("*",C25,"*"),Results!Y:Y,"&gt;=500",Results!E:E,A25)/H25,"")</f>
        <v/>
      </c>
      <c r="J25" s="53">
        <f>SUMIFS(Results!O:O,Results!G:G,CONCATENATE("*",'Battle Tactics (Faction)'!B25,"*"),Results!G:G,CONCATENATE("*",C25,"*"),Results!Y:Y,"&gt;=500",Results!E:E,A25)</f>
        <v>0</v>
      </c>
      <c r="K25" s="52" t="str">
        <f>IFERROR(SUMIFS(Results!V:V,Results!G:G,CONCATENATE("*",'Battle Tactics (Faction)'!B25,"*"),Results!G:G,CONCATENATE("*",C25,"*"),Results!Y:Y,"&gt;=500",Results!E:E,A25)/J25,"")</f>
        <v/>
      </c>
      <c r="M25" t="str">
        <f t="shared" si="0"/>
        <v>Blades of Khorne - Scouting Force / Restless Energy (5)</v>
      </c>
      <c r="N25" s="74">
        <f t="shared" si="1"/>
        <v>0.2</v>
      </c>
      <c r="P25" s="60" t="s">
        <v>25746</v>
      </c>
      <c r="Q25" s="75">
        <v>0.53333333333333333</v>
      </c>
    </row>
    <row r="26" spans="1:17" hidden="1" x14ac:dyDescent="0.3">
      <c r="A26" t="s">
        <v>20</v>
      </c>
      <c r="B26" s="48" t="s">
        <v>24949</v>
      </c>
      <c r="C26" s="48" t="s">
        <v>24950</v>
      </c>
      <c r="D26" s="1">
        <f>SUMIFS(Results!O:O,Results!G:G,CONCATENATE("*",B26,"*"),Results!G:G,CONCATENATE("*",C26,"*"),Results!E:E,A26)</f>
        <v>0</v>
      </c>
      <c r="E26" s="50" t="str">
        <f>IFERROR(SUMIFS(Results!V:V,Results!G:G,CONCATENATE("*",B26,"*"),Results!G:G,CONCATENATE("*",C26,"*"),Results!E:E,A26)/D26,"")</f>
        <v/>
      </c>
      <c r="F26" s="1">
        <f>SUMIFS(Results!O:O,Results!G:G,CONCATENATE("*",B26,"*"),Results!G:G,CONCATENATE("*",C26,"*"),Results!E:E,A26)</f>
        <v>0</v>
      </c>
      <c r="G26" s="50" t="str">
        <f>IFERROR(SUMIFS(Results!V:V,Results!G:G,CONCATENATE("*",'Battle Tactics (Faction)'!B26,"*"),Results!G:G,CONCATENATE("*",C26,"*"),Results!E:E,A26)/F26,"")</f>
        <v/>
      </c>
      <c r="H26" s="46">
        <f>SUMIFS(Results!O:O,Results!G:G,CONCATENATE("*",B26,"*"),Results!G:G,CONCATENATE("*",C26,"*"),Results!Y:Y,"&gt;=500",Results!E:E,A26)</f>
        <v>0</v>
      </c>
      <c r="I26" s="52" t="str">
        <f>IFERROR(SUMIFS(Results!V:V,Results!G:G,CONCATENATE("*",B26,"*"),Results!G:G,CONCATENATE("*",C26,"*"),Results!Y:Y,"&gt;=500",Results!E:E,A26)/H26,"")</f>
        <v/>
      </c>
      <c r="J26" s="53">
        <f>SUMIFS(Results!O:O,Results!G:G,CONCATENATE("*",'Battle Tactics (Faction)'!B26,"*"),Results!G:G,CONCATENATE("*",C26,"*"),Results!Y:Y,"&gt;=500",Results!E:E,A26)</f>
        <v>0</v>
      </c>
      <c r="K26" s="52" t="str">
        <f>IFERROR(SUMIFS(Results!V:V,Results!G:G,CONCATENATE("*",'Battle Tactics (Faction)'!B26,"*"),Results!G:G,CONCATENATE("*",C26,"*"),Results!Y:Y,"&gt;=500",Results!E:E,A26)/J26,"")</f>
        <v/>
      </c>
      <c r="M26" t="str">
        <f t="shared" si="0"/>
        <v>Blades of Khorne - Scouting Force / Wrathful Cycles (0)</v>
      </c>
      <c r="N26" s="74" t="str">
        <f t="shared" si="1"/>
        <v/>
      </c>
      <c r="P26" s="60" t="s">
        <v>25742</v>
      </c>
      <c r="Q26" s="75">
        <v>0.59375</v>
      </c>
    </row>
    <row r="27" spans="1:17" s="5" customFormat="1" x14ac:dyDescent="0.3">
      <c r="A27" t="s">
        <v>20</v>
      </c>
      <c r="B27" s="48" t="s">
        <v>24950</v>
      </c>
      <c r="C27" s="48" t="s">
        <v>24945</v>
      </c>
      <c r="D27" s="1">
        <f>SUMIFS(Results!O:O,Results!G:G,CONCATENATE("*",B27,"*"),Results!G:G,CONCATENATE("*",C27,"*"),Results!E:E,A27)</f>
        <v>15</v>
      </c>
      <c r="E27" s="50">
        <f>IFERROR(SUMIFS(Results!V:V,Results!G:G,CONCATENATE("*",B27,"*"),Results!G:G,CONCATENATE("*",C27,"*"),Results!E:E,A27)/D27,"")</f>
        <v>0.53333333333333333</v>
      </c>
      <c r="F27" s="1">
        <f>SUMIFS(Results!O:O,Results!G:G,CONCATENATE("*",B27,"*"),Results!G:G,CONCATENATE("*",C27,"*"),Results!E:E,A27)</f>
        <v>15</v>
      </c>
      <c r="G27" s="50">
        <f>IFERROR(SUMIFS(Results!V:V,Results!G:G,CONCATENATE("*",'Battle Tactics (Faction)'!B27,"*"),Results!G:G,CONCATENATE("*",C27,"*"),Results!E:E,A27)/F27,"")</f>
        <v>0.53333333333333333</v>
      </c>
      <c r="H27" s="46">
        <f>SUMIFS(Results!O:O,Results!G:G,CONCATENATE("*",B27,"*"),Results!G:G,CONCATENATE("*",C27,"*"),Results!Y:Y,"&gt;=500",Results!E:E,A27)</f>
        <v>5</v>
      </c>
      <c r="I27" s="52">
        <f>IFERROR(SUMIFS(Results!V:V,Results!G:G,CONCATENATE("*",B27,"*"),Results!G:G,CONCATENATE("*",C27,"*"),Results!Y:Y,"&gt;=500",Results!E:E,A27)/H27,"")</f>
        <v>0.6</v>
      </c>
      <c r="J27" s="53">
        <f>SUMIFS(Results!O:O,Results!G:G,CONCATENATE("*",'Battle Tactics (Faction)'!B27,"*"),Results!G:G,CONCATENATE("*",C27,"*"),Results!Y:Y,"&gt;=500",Results!E:E,A27)</f>
        <v>5</v>
      </c>
      <c r="K27" s="52">
        <f>IFERROR(SUMIFS(Results!V:V,Results!G:G,CONCATENATE("*",'Battle Tactics (Faction)'!B27,"*"),Results!G:G,CONCATENATE("*",C27,"*"),Results!Y:Y,"&gt;=500",Results!E:E,A27)/J27,"")</f>
        <v>0.6</v>
      </c>
      <c r="M27" t="str">
        <f t="shared" si="0"/>
        <v>Blades of Khorne - Wrathful Cycles / Attuned to Ghyran (15)</v>
      </c>
      <c r="N27" s="74">
        <f t="shared" si="1"/>
        <v>0.53333333333333333</v>
      </c>
      <c r="P27" s="60" t="s">
        <v>25743</v>
      </c>
      <c r="Q27" s="75">
        <v>0.59375</v>
      </c>
    </row>
    <row r="28" spans="1:17" hidden="1" x14ac:dyDescent="0.3">
      <c r="A28" t="s">
        <v>20</v>
      </c>
      <c r="B28" s="48" t="s">
        <v>24950</v>
      </c>
      <c r="C28" s="48" t="s">
        <v>24946</v>
      </c>
      <c r="D28" s="1">
        <f>SUMIFS(Results!O:O,Results!G:G,CONCATENATE("*",B28,"*"),Results!G:G,CONCATENATE("*",C28,"*"),Results!E:E,A28)</f>
        <v>18</v>
      </c>
      <c r="E28" s="50">
        <f>IFERROR(SUMIFS(Results!V:V,Results!G:G,CONCATENATE("*",B28,"*"),Results!G:G,CONCATENATE("*",C28,"*"),Results!E:E,A28)/D28,"")</f>
        <v>0.33333333333333331</v>
      </c>
      <c r="F28" s="1">
        <f>SUMIFS(Results!O:O,Results!G:G,CONCATENATE("*",B28,"*"),Results!G:G,CONCATENATE("*",C28,"*"),Results!E:E,A28)</f>
        <v>18</v>
      </c>
      <c r="G28" s="50">
        <f>IFERROR(SUMIFS(Results!V:V,Results!G:G,CONCATENATE("*",'Battle Tactics (Faction)'!B28,"*"),Results!G:G,CONCATENATE("*",C28,"*"),Results!E:E,A28)/F28,"")</f>
        <v>0.33333333333333331</v>
      </c>
      <c r="H28" s="46">
        <f>SUMIFS(Results!O:O,Results!G:G,CONCATENATE("*",B28,"*"),Results!G:G,CONCATENATE("*",C28,"*"),Results!Y:Y,"&gt;=500",Results!E:E,A28)</f>
        <v>0</v>
      </c>
      <c r="I28" s="52" t="str">
        <f>IFERROR(SUMIFS(Results!V:V,Results!G:G,CONCATENATE("*",B28,"*"),Results!G:G,CONCATENATE("*",C28,"*"),Results!Y:Y,"&gt;=500",Results!E:E,A28)/H28,"")</f>
        <v/>
      </c>
      <c r="J28" s="53">
        <f>SUMIFS(Results!O:O,Results!G:G,CONCATENATE("*",'Battle Tactics (Faction)'!B28,"*"),Results!G:G,CONCATENATE("*",C28,"*"),Results!Y:Y,"&gt;=500",Results!E:E,A28)</f>
        <v>0</v>
      </c>
      <c r="K28" s="52" t="str">
        <f>IFERROR(SUMIFS(Results!V:V,Results!G:G,CONCATENATE("*",'Battle Tactics (Faction)'!B28,"*"),Results!G:G,CONCATENATE("*",C28,"*"),Results!Y:Y,"&gt;=500",Results!E:E,A28)/J28,"")</f>
        <v/>
      </c>
      <c r="M28" t="str">
        <f t="shared" si="0"/>
        <v>Blades of Khorne - Wrathful Cycles / Intercept and Recover (18)</v>
      </c>
      <c r="N28" s="74">
        <f t="shared" si="1"/>
        <v>0.33333333333333331</v>
      </c>
      <c r="P28" s="60" t="s">
        <v>25732</v>
      </c>
      <c r="Q28" s="75">
        <v>0.60769230769230764</v>
      </c>
    </row>
    <row r="29" spans="1:17" x14ac:dyDescent="0.3">
      <c r="A29" t="s">
        <v>20</v>
      </c>
      <c r="B29" s="48" t="s">
        <v>24950</v>
      </c>
      <c r="C29" s="48" t="s">
        <v>24947</v>
      </c>
      <c r="D29" s="1">
        <f>SUMIFS(Results!O:O,Results!G:G,CONCATENATE("*",B29,"*"),Results!G:G,CONCATENATE("*",C29,"*"),Results!E:E,A29)</f>
        <v>5</v>
      </c>
      <c r="E29" s="50">
        <f>IFERROR(SUMIFS(Results!V:V,Results!G:G,CONCATENATE("*",B29,"*"),Results!G:G,CONCATENATE("*",C29,"*"),Results!E:E,A29)/D29,"")</f>
        <v>0.4</v>
      </c>
      <c r="F29" s="1">
        <f>SUMIFS(Results!O:O,Results!G:G,CONCATENATE("*",B29,"*"),Results!G:G,CONCATENATE("*",C29,"*"),Results!E:E,A29)</f>
        <v>5</v>
      </c>
      <c r="G29" s="50">
        <f>IFERROR(SUMIFS(Results!V:V,Results!G:G,CONCATENATE("*",'Battle Tactics (Faction)'!B29,"*"),Results!G:G,CONCATENATE("*",C29,"*"),Results!E:E,A29)/F29,"")</f>
        <v>0.4</v>
      </c>
      <c r="H29" s="46">
        <f>SUMIFS(Results!O:O,Results!G:G,CONCATENATE("*",B29,"*"),Results!G:G,CONCATENATE("*",C29,"*"),Results!Y:Y,"&gt;=500",Results!E:E,A29)</f>
        <v>0</v>
      </c>
      <c r="I29" s="52" t="str">
        <f>IFERROR(SUMIFS(Results!V:V,Results!G:G,CONCATENATE("*",B29,"*"),Results!G:G,CONCATENATE("*",C29,"*"),Results!Y:Y,"&gt;=500",Results!E:E,A29)/H29,"")</f>
        <v/>
      </c>
      <c r="J29" s="53">
        <f>SUMIFS(Results!O:O,Results!G:G,CONCATENATE("*",'Battle Tactics (Faction)'!B29,"*"),Results!G:G,CONCATENATE("*",C29,"*"),Results!Y:Y,"&gt;=500",Results!E:E,A29)</f>
        <v>0</v>
      </c>
      <c r="K29" s="52" t="str">
        <f>IFERROR(SUMIFS(Results!V:V,Results!G:G,CONCATENATE("*",'Battle Tactics (Faction)'!B29,"*"),Results!G:G,CONCATENATE("*",C29,"*"),Results!Y:Y,"&gt;=500",Results!E:E,A29)/J29,"")</f>
        <v/>
      </c>
      <c r="M29" t="str">
        <f t="shared" si="0"/>
        <v>Blades of Khorne - Wrathful Cycles / Master the Paths (5)</v>
      </c>
      <c r="N29" s="74">
        <f t="shared" si="1"/>
        <v>0.4</v>
      </c>
      <c r="P29" s="60" t="s">
        <v>25733</v>
      </c>
      <c r="Q29" s="75">
        <v>0.60769230769230764</v>
      </c>
    </row>
    <row r="30" spans="1:17" x14ac:dyDescent="0.3">
      <c r="A30" t="s">
        <v>20</v>
      </c>
      <c r="B30" s="48" t="s">
        <v>24950</v>
      </c>
      <c r="C30" s="48" t="s">
        <v>24948</v>
      </c>
      <c r="D30" s="1">
        <f>SUMIFS(Results!O:O,Results!G:G,CONCATENATE("*",B30,"*"),Results!G:G,CONCATENATE("*",C30,"*"),Results!E:E,A30)</f>
        <v>15</v>
      </c>
      <c r="E30" s="50">
        <f>IFERROR(SUMIFS(Results!V:V,Results!G:G,CONCATENATE("*",B30,"*"),Results!G:G,CONCATENATE("*",C30,"*"),Results!E:E,A30)/D30,"")</f>
        <v>0.5</v>
      </c>
      <c r="F30" s="1">
        <f>SUMIFS(Results!O:O,Results!G:G,CONCATENATE("*",B30,"*"),Results!G:G,CONCATENATE("*",C30,"*"),Results!E:E,A30)</f>
        <v>15</v>
      </c>
      <c r="G30" s="50">
        <f>IFERROR(SUMIFS(Results!V:V,Results!G:G,CONCATENATE("*",'Battle Tactics (Faction)'!B30,"*"),Results!G:G,CONCATENATE("*",C30,"*"),Results!E:E,A30)/F30,"")</f>
        <v>0.5</v>
      </c>
      <c r="H30" s="46">
        <f>SUMIFS(Results!O:O,Results!G:G,CONCATENATE("*",B30,"*"),Results!G:G,CONCATENATE("*",C30,"*"),Results!Y:Y,"&gt;=500",Results!E:E,A30)</f>
        <v>0</v>
      </c>
      <c r="I30" s="52" t="str">
        <f>IFERROR(SUMIFS(Results!V:V,Results!G:G,CONCATENATE("*",B30,"*"),Results!G:G,CONCATENATE("*",C30,"*"),Results!Y:Y,"&gt;=500",Results!E:E,A30)/H30,"")</f>
        <v/>
      </c>
      <c r="J30" s="53">
        <f>SUMIFS(Results!O:O,Results!G:G,CONCATENATE("*",'Battle Tactics (Faction)'!B30,"*"),Results!G:G,CONCATENATE("*",C30,"*"),Results!Y:Y,"&gt;=500",Results!E:E,A30)</f>
        <v>0</v>
      </c>
      <c r="K30" s="52" t="str">
        <f>IFERROR(SUMIFS(Results!V:V,Results!G:G,CONCATENATE("*",'Battle Tactics (Faction)'!B30,"*"),Results!G:G,CONCATENATE("*",C30,"*"),Results!Y:Y,"&gt;=500",Results!E:E,A30)/J30,"")</f>
        <v/>
      </c>
      <c r="M30" t="str">
        <f t="shared" si="0"/>
        <v>Blades of Khorne - Wrathful Cycles / Restless Energy (15)</v>
      </c>
      <c r="N30" s="74">
        <f t="shared" si="1"/>
        <v>0.5</v>
      </c>
      <c r="P30" s="60" t="s">
        <v>25726</v>
      </c>
      <c r="Q30" s="75">
        <v>0.6166666666666667</v>
      </c>
    </row>
    <row r="31" spans="1:17" s="5" customFormat="1" hidden="1" x14ac:dyDescent="0.3">
      <c r="A31" t="s">
        <v>20</v>
      </c>
      <c r="B31" s="48" t="s">
        <v>24950</v>
      </c>
      <c r="C31" s="48" t="s">
        <v>24949</v>
      </c>
      <c r="D31" s="1">
        <f>SUMIFS(Results!O:O,Results!G:G,CONCATENATE("*",B31,"*"),Results!G:G,CONCATENATE("*",C31,"*"),Results!E:E,A31)</f>
        <v>0</v>
      </c>
      <c r="E31" s="50" t="str">
        <f>IFERROR(SUMIFS(Results!V:V,Results!G:G,CONCATENATE("*",B31,"*"),Results!G:G,CONCATENATE("*",C31,"*"),Results!E:E,A31)/D31,"")</f>
        <v/>
      </c>
      <c r="F31" s="1">
        <f>SUMIFS(Results!O:O,Results!G:G,CONCATENATE("*",B31,"*"),Results!G:G,CONCATENATE("*",C31,"*"),Results!E:E,A31)</f>
        <v>0</v>
      </c>
      <c r="G31" s="50" t="str">
        <f>IFERROR(SUMIFS(Results!V:V,Results!G:G,CONCATENATE("*",'Battle Tactics (Faction)'!B31,"*"),Results!G:G,CONCATENATE("*",C31,"*"),Results!E:E,A31)/F31,"")</f>
        <v/>
      </c>
      <c r="H31" s="46">
        <f>SUMIFS(Results!O:O,Results!G:G,CONCATENATE("*",B31,"*"),Results!G:G,CONCATENATE("*",C31,"*"),Results!Y:Y,"&gt;=500",Results!E:E,A31)</f>
        <v>0</v>
      </c>
      <c r="I31" s="52" t="str">
        <f>IFERROR(SUMIFS(Results!V:V,Results!G:G,CONCATENATE("*",B31,"*"),Results!G:G,CONCATENATE("*",C31,"*"),Results!Y:Y,"&gt;=500",Results!E:E,A31)/H31,"")</f>
        <v/>
      </c>
      <c r="J31" s="53">
        <f>SUMIFS(Results!O:O,Results!G:G,CONCATENATE("*",'Battle Tactics (Faction)'!B31,"*"),Results!G:G,CONCATENATE("*",C31,"*"),Results!Y:Y,"&gt;=500",Results!E:E,A31)</f>
        <v>0</v>
      </c>
      <c r="K31" s="52" t="str">
        <f>IFERROR(SUMIFS(Results!V:V,Results!G:G,CONCATENATE("*",'Battle Tactics (Faction)'!B31,"*"),Results!G:G,CONCATENATE("*",C31,"*"),Results!Y:Y,"&gt;=500",Results!E:E,A31)/J31,"")</f>
        <v/>
      </c>
      <c r="M31" t="str">
        <f t="shared" si="0"/>
        <v>Blades of Khorne - Wrathful Cycles / Scouting Force (0)</v>
      </c>
      <c r="N31" s="74" t="str">
        <f t="shared" si="1"/>
        <v/>
      </c>
      <c r="P31" s="60" t="s">
        <v>25727</v>
      </c>
      <c r="Q31" s="75">
        <v>0.6166666666666667</v>
      </c>
    </row>
    <row r="32" spans="1:17" x14ac:dyDescent="0.3">
      <c r="A32" t="s">
        <v>121</v>
      </c>
      <c r="B32" s="48" t="s">
        <v>24945</v>
      </c>
      <c r="C32" s="48" t="s">
        <v>24946</v>
      </c>
      <c r="D32" s="1">
        <f>SUMIFS(Results!O:O,Results!G:G,CONCATENATE("*",B32,"*"),Results!G:G,CONCATENATE("*",C32,"*"),Results!E:E,A32)</f>
        <v>5</v>
      </c>
      <c r="E32" s="50">
        <f>IFERROR(SUMIFS(Results!V:V,Results!G:G,CONCATENATE("*",B32,"*"),Results!G:G,CONCATENATE("*",C32,"*"),Results!E:E,A32)/D32,"")</f>
        <v>0.2</v>
      </c>
      <c r="F32" s="1">
        <f>SUMIFS(Results!O:O,Results!G:G,CONCATENATE("*",B32,"*"),Results!G:G,CONCATENATE("*",C32,"*"),Results!E:E,A32)</f>
        <v>5</v>
      </c>
      <c r="G32" s="50">
        <f>IFERROR(SUMIFS(Results!V:V,Results!G:G,CONCATENATE("*",'Battle Tactics (Faction)'!B32,"*"),Results!G:G,CONCATENATE("*",C32,"*"),Results!E:E,A32)/F32,"")</f>
        <v>0.2</v>
      </c>
      <c r="H32" s="46">
        <f>SUMIFS(Results!O:O,Results!G:G,CONCATENATE("*",B32,"*"),Results!G:G,CONCATENATE("*",C32,"*"),Results!Y:Y,"&gt;=500",Results!E:E,A32)</f>
        <v>0</v>
      </c>
      <c r="I32" s="52" t="str">
        <f>IFERROR(SUMIFS(Results!V:V,Results!G:G,CONCATENATE("*",B32,"*"),Results!G:G,CONCATENATE("*",C32,"*"),Results!Y:Y,"&gt;=500",Results!E:E,A32)/H32,"")</f>
        <v/>
      </c>
      <c r="J32" s="53">
        <f>SUMIFS(Results!O:O,Results!G:G,CONCATENATE("*",'Battle Tactics (Faction)'!B32,"*"),Results!G:G,CONCATENATE("*",C32,"*"),Results!Y:Y,"&gt;=500",Results!E:E,A32)</f>
        <v>0</v>
      </c>
      <c r="K32" s="52"/>
      <c r="M32" t="str">
        <f t="shared" si="0"/>
        <v>Cities of Sigmar - Attuned to Ghyran / Intercept and Recover (5)</v>
      </c>
      <c r="N32" s="74">
        <f t="shared" si="1"/>
        <v>0.2</v>
      </c>
      <c r="P32" s="60"/>
      <c r="Q32" s="75"/>
    </row>
    <row r="33" spans="1:17" x14ac:dyDescent="0.3">
      <c r="A33" t="s">
        <v>121</v>
      </c>
      <c r="B33" s="48" t="s">
        <v>24945</v>
      </c>
      <c r="C33" s="48" t="s">
        <v>24947</v>
      </c>
      <c r="D33" s="1">
        <f>SUMIFS(Results!O:O,Results!G:G,CONCATENATE("*",B33,"*"),Results!G:G,CONCATENATE("*",C33,"*"),Results!E:E,A33)</f>
        <v>15</v>
      </c>
      <c r="E33" s="50">
        <f>IFERROR(SUMIFS(Results!V:V,Results!G:G,CONCATENATE("*",B33,"*"),Results!G:G,CONCATENATE("*",C33,"*"),Results!E:E,A33)/D33,"")</f>
        <v>0.6333333333333333</v>
      </c>
      <c r="F33" s="1">
        <f>SUMIFS(Results!O:O,Results!G:G,CONCATENATE("*",B33,"*"),Results!G:G,CONCATENATE("*",C33,"*"),Results!E:E,A33)</f>
        <v>15</v>
      </c>
      <c r="G33" s="50">
        <f>IFERROR(SUMIFS(Results!V:V,Results!G:G,CONCATENATE("*",'Battle Tactics (Faction)'!B33,"*"),Results!G:G,CONCATENATE("*",C33,"*"),Results!E:E,A33)/F33,"")</f>
        <v>0.6333333333333333</v>
      </c>
      <c r="H33" s="46">
        <f>SUMIFS(Results!O:O,Results!G:G,CONCATENATE("*",B33,"*"),Results!G:G,CONCATENATE("*",C33,"*"),Results!Y:Y,"&gt;=500",Results!E:E,A33)</f>
        <v>15</v>
      </c>
      <c r="I33" s="52">
        <f>IFERROR(SUMIFS(Results!V:V,Results!G:G,CONCATENATE("*",B33,"*"),Results!G:G,CONCATENATE("*",C33,"*"),Results!Y:Y,"&gt;=500",Results!E:E,A33)/H33,"")</f>
        <v>0.6333333333333333</v>
      </c>
      <c r="J33" s="53">
        <f>SUMIFS(Results!O:O,Results!G:G,CONCATENATE("*",'Battle Tactics (Faction)'!B33,"*"),Results!G:G,CONCATENATE("*",C33,"*"),Results!Y:Y,"&gt;=500",Results!E:E,A33)</f>
        <v>15</v>
      </c>
      <c r="K33" s="52"/>
      <c r="M33" t="str">
        <f t="shared" si="0"/>
        <v>Cities of Sigmar - Attuned to Ghyran / Master the Paths (15)</v>
      </c>
      <c r="N33" s="74">
        <f t="shared" si="1"/>
        <v>0.6333333333333333</v>
      </c>
      <c r="P33" s="60"/>
      <c r="Q33" s="75"/>
    </row>
    <row r="34" spans="1:17" x14ac:dyDescent="0.3">
      <c r="A34" t="s">
        <v>121</v>
      </c>
      <c r="B34" s="48" t="s">
        <v>24945</v>
      </c>
      <c r="C34" s="48" t="s">
        <v>24948</v>
      </c>
      <c r="D34" s="1">
        <f>SUMIFS(Results!O:O,Results!G:G,CONCATENATE("*",B34,"*"),Results!G:G,CONCATENATE("*",C34,"*"),Results!E:E,A34)</f>
        <v>5</v>
      </c>
      <c r="E34" s="50">
        <f>IFERROR(SUMIFS(Results!V:V,Results!G:G,CONCATENATE("*",B34,"*"),Results!G:G,CONCATENATE("*",C34,"*"),Results!E:E,A34)/D34,"")</f>
        <v>0.8</v>
      </c>
      <c r="F34" s="1">
        <f>SUMIFS(Results!O:O,Results!G:G,CONCATENATE("*",B34,"*"),Results!G:G,CONCATENATE("*",C34,"*"),Results!E:E,A34)</f>
        <v>5</v>
      </c>
      <c r="G34" s="50">
        <f>IFERROR(SUMIFS(Results!V:V,Results!G:G,CONCATENATE("*",'Battle Tactics (Faction)'!B34,"*"),Results!G:G,CONCATENATE("*",C34,"*"),Results!E:E,A34)/F34,"")</f>
        <v>0.8</v>
      </c>
      <c r="H34" s="46">
        <f>SUMIFS(Results!O:O,Results!G:G,CONCATENATE("*",B34,"*"),Results!G:G,CONCATENATE("*",C34,"*"),Results!Y:Y,"&gt;=500",Results!E:E,A34)</f>
        <v>5</v>
      </c>
      <c r="I34" s="52">
        <f>IFERROR(SUMIFS(Results!V:V,Results!G:G,CONCATENATE("*",B34,"*"),Results!G:G,CONCATENATE("*",C34,"*"),Results!Y:Y,"&gt;=500",Results!E:E,A34)/H34,"")</f>
        <v>0.8</v>
      </c>
      <c r="J34" s="53">
        <f>SUMIFS(Results!O:O,Results!G:G,CONCATENATE("*",'Battle Tactics (Faction)'!B34,"*"),Results!G:G,CONCATENATE("*",C34,"*"),Results!Y:Y,"&gt;=500",Results!E:E,A34)</f>
        <v>5</v>
      </c>
      <c r="K34" s="52"/>
      <c r="M34" t="str">
        <f t="shared" si="0"/>
        <v>Cities of Sigmar - Attuned to Ghyran / Restless Energy (5)</v>
      </c>
      <c r="N34" s="74">
        <f t="shared" si="1"/>
        <v>0.8</v>
      </c>
      <c r="P34" s="60"/>
      <c r="Q34" s="75"/>
    </row>
    <row r="35" spans="1:17" s="5" customFormat="1" x14ac:dyDescent="0.3">
      <c r="A35" t="s">
        <v>121</v>
      </c>
      <c r="B35" s="48" t="s">
        <v>24945</v>
      </c>
      <c r="C35" s="48" t="s">
        <v>24949</v>
      </c>
      <c r="D35" s="1">
        <f>SUMIFS(Results!O:O,Results!G:G,CONCATENATE("*",B35,"*"),Results!G:G,CONCATENATE("*",C35,"*"),Results!E:E,A35)</f>
        <v>10</v>
      </c>
      <c r="E35" s="50">
        <f>IFERROR(SUMIFS(Results!V:V,Results!G:G,CONCATENATE("*",B35,"*"),Results!G:G,CONCATENATE("*",C35,"*"),Results!E:E,A35)/D35,"")</f>
        <v>0.6</v>
      </c>
      <c r="F35" s="1">
        <f>SUMIFS(Results!O:O,Results!G:G,CONCATENATE("*",B35,"*"),Results!G:G,CONCATENATE("*",C35,"*"),Results!E:E,A35)</f>
        <v>10</v>
      </c>
      <c r="G35" s="50">
        <f>IFERROR(SUMIFS(Results!V:V,Results!G:G,CONCATENATE("*",'Battle Tactics (Faction)'!B35,"*"),Results!G:G,CONCATENATE("*",C35,"*"),Results!E:E,A35)/F35,"")</f>
        <v>0.6</v>
      </c>
      <c r="H35" s="46">
        <f>SUMIFS(Results!O:O,Results!G:G,CONCATENATE("*",B35,"*"),Results!G:G,CONCATENATE("*",C35,"*"),Results!Y:Y,"&gt;=500",Results!E:E,A35)</f>
        <v>0</v>
      </c>
      <c r="I35" s="52" t="str">
        <f>IFERROR(SUMIFS(Results!V:V,Results!G:G,CONCATENATE("*",B35,"*"),Results!G:G,CONCATENATE("*",C35,"*"),Results!Y:Y,"&gt;=500",Results!E:E,A35)/H35,"")</f>
        <v/>
      </c>
      <c r="J35" s="53">
        <f>SUMIFS(Results!O:O,Results!G:G,CONCATENATE("*",'Battle Tactics (Faction)'!B35,"*"),Results!G:G,CONCATENATE("*",C35,"*"),Results!Y:Y,"&gt;=500",Results!E:E,A35)</f>
        <v>0</v>
      </c>
      <c r="K35" s="52"/>
      <c r="M35" t="str">
        <f t="shared" si="0"/>
        <v>Cities of Sigmar - Attuned to Ghyran / Scouting Force (10)</v>
      </c>
      <c r="N35" s="74">
        <f t="shared" si="1"/>
        <v>0.6</v>
      </c>
      <c r="P35" s="60"/>
      <c r="Q35" s="75"/>
    </row>
    <row r="36" spans="1:17" x14ac:dyDescent="0.3">
      <c r="A36" t="s">
        <v>121</v>
      </c>
      <c r="B36" s="48" t="s">
        <v>24945</v>
      </c>
      <c r="C36" s="48" t="s">
        <v>24950</v>
      </c>
      <c r="D36" s="1">
        <f>SUMIFS(Results!O:O,Results!G:G,CONCATENATE("*",B36,"*"),Results!G:G,CONCATENATE("*",C36,"*"),Results!E:E,A36)</f>
        <v>5</v>
      </c>
      <c r="E36" s="50">
        <f>IFERROR(SUMIFS(Results!V:V,Results!G:G,CONCATENATE("*",B36,"*"),Results!G:G,CONCATENATE("*",C36,"*"),Results!E:E,A36)/D36,"")</f>
        <v>0.8</v>
      </c>
      <c r="F36" s="1">
        <f>SUMIFS(Results!O:O,Results!G:G,CONCATENATE("*",B36,"*"),Results!G:G,CONCATENATE("*",C36,"*"),Results!E:E,A36)</f>
        <v>5</v>
      </c>
      <c r="G36" s="50">
        <f>IFERROR(SUMIFS(Results!V:V,Results!G:G,CONCATENATE("*",'Battle Tactics (Faction)'!B36,"*"),Results!G:G,CONCATENATE("*",C36,"*"),Results!E:E,A36)/F36,"")</f>
        <v>0.8</v>
      </c>
      <c r="H36" s="46">
        <f>SUMIFS(Results!O:O,Results!G:G,CONCATENATE("*",B36,"*"),Results!G:G,CONCATENATE("*",C36,"*"),Results!Y:Y,"&gt;=500",Results!E:E,A36)</f>
        <v>5</v>
      </c>
      <c r="I36" s="52">
        <f>IFERROR(SUMIFS(Results!V:V,Results!G:G,CONCATENATE("*",B36,"*"),Results!G:G,CONCATENATE("*",C36,"*"),Results!Y:Y,"&gt;=500",Results!E:E,A36)/H36,"")</f>
        <v>0.8</v>
      </c>
      <c r="J36" s="53">
        <f>SUMIFS(Results!O:O,Results!G:G,CONCATENATE("*",'Battle Tactics (Faction)'!B36,"*"),Results!G:G,CONCATENATE("*",C36,"*"),Results!Y:Y,"&gt;=500",Results!E:E,A36)</f>
        <v>5</v>
      </c>
      <c r="K36" s="52"/>
      <c r="M36" t="str">
        <f t="shared" si="0"/>
        <v>Cities of Sigmar - Attuned to Ghyran / Wrathful Cycles (5)</v>
      </c>
      <c r="N36" s="74">
        <f t="shared" si="1"/>
        <v>0.8</v>
      </c>
      <c r="P36" s="60"/>
      <c r="Q36" s="75"/>
    </row>
    <row r="37" spans="1:17" x14ac:dyDescent="0.3">
      <c r="A37" t="s">
        <v>121</v>
      </c>
      <c r="B37" s="48" t="s">
        <v>24946</v>
      </c>
      <c r="C37" s="48" t="s">
        <v>24945</v>
      </c>
      <c r="D37" s="1">
        <f>SUMIFS(Results!O:O,Results!G:G,CONCATENATE("*",B37,"*"),Results!G:G,CONCATENATE("*",C37,"*"),Results!E:E,A37)</f>
        <v>5</v>
      </c>
      <c r="E37" s="50">
        <f>IFERROR(SUMIFS(Results!V:V,Results!G:G,CONCATENATE("*",B37,"*"),Results!G:G,CONCATENATE("*",C37,"*"),Results!E:E,A37)/D37,"")</f>
        <v>0.2</v>
      </c>
      <c r="F37" s="1">
        <f>SUMIFS(Results!O:O,Results!G:G,CONCATENATE("*",B37,"*"),Results!G:G,CONCATENATE("*",C37,"*"),Results!E:E,A37)</f>
        <v>5</v>
      </c>
      <c r="G37" s="50">
        <f>IFERROR(SUMIFS(Results!V:V,Results!G:G,CONCATENATE("*",'Battle Tactics (Faction)'!B37,"*"),Results!G:G,CONCATENATE("*",C37,"*"),Results!E:E,A37)/F37,"")</f>
        <v>0.2</v>
      </c>
      <c r="H37" s="46">
        <f>SUMIFS(Results!O:O,Results!G:G,CONCATENATE("*",B37,"*"),Results!G:G,CONCATENATE("*",C37,"*"),Results!Y:Y,"&gt;=500",Results!E:E,A37)</f>
        <v>0</v>
      </c>
      <c r="I37" s="52" t="str">
        <f>IFERROR(SUMIFS(Results!V:V,Results!G:G,CONCATENATE("*",B37,"*"),Results!G:G,CONCATENATE("*",C37,"*"),Results!Y:Y,"&gt;=500",Results!E:E,A37)/H37,"")</f>
        <v/>
      </c>
      <c r="J37" s="53">
        <f>SUMIFS(Results!O:O,Results!G:G,CONCATENATE("*",'Battle Tactics (Faction)'!B37,"*"),Results!G:G,CONCATENATE("*",C37,"*"),Results!Y:Y,"&gt;=500",Results!E:E,A37)</f>
        <v>0</v>
      </c>
      <c r="K37" s="52"/>
      <c r="M37" t="str">
        <f t="shared" si="0"/>
        <v>Cities of Sigmar - Intercept and Recover / Attuned to Ghyran (5)</v>
      </c>
      <c r="N37" s="74">
        <f t="shared" si="1"/>
        <v>0.2</v>
      </c>
      <c r="P37" s="60"/>
      <c r="Q37" s="75"/>
    </row>
    <row r="38" spans="1:17" hidden="1" x14ac:dyDescent="0.3">
      <c r="A38" t="s">
        <v>121</v>
      </c>
      <c r="B38" s="48" t="s">
        <v>24946</v>
      </c>
      <c r="C38" s="48" t="s">
        <v>24947</v>
      </c>
      <c r="D38" s="1">
        <f>SUMIFS(Results!O:O,Results!G:G,CONCATENATE("*",B38,"*"),Results!G:G,CONCATENATE("*",C38,"*"),Results!E:E,A38)</f>
        <v>60</v>
      </c>
      <c r="E38" s="50">
        <f>IFERROR(SUMIFS(Results!V:V,Results!G:G,CONCATENATE("*",B38,"*"),Results!G:G,CONCATENATE("*",C38,"*"),Results!E:E,A38)/D38,"")</f>
        <v>0.6166666666666667</v>
      </c>
      <c r="F38" s="1">
        <f>SUMIFS(Results!O:O,Results!G:G,CONCATENATE("*",B38,"*"),Results!G:G,CONCATENATE("*",C38,"*"),Results!E:E,A38)</f>
        <v>60</v>
      </c>
      <c r="G38" s="50">
        <f>IFERROR(SUMIFS(Results!V:V,Results!G:G,CONCATENATE("*",'Battle Tactics (Faction)'!B38,"*"),Results!G:G,CONCATENATE("*",C38,"*"),Results!E:E,A38)/F38,"")</f>
        <v>0.6166666666666667</v>
      </c>
      <c r="H38" s="46">
        <f>SUMIFS(Results!O:O,Results!G:G,CONCATENATE("*",B38,"*"),Results!G:G,CONCATENATE("*",C38,"*"),Results!Y:Y,"&gt;=500",Results!E:E,A38)</f>
        <v>25</v>
      </c>
      <c r="I38" s="52">
        <f>IFERROR(SUMIFS(Results!V:V,Results!G:G,CONCATENATE("*",B38,"*"),Results!G:G,CONCATENATE("*",C38,"*"),Results!Y:Y,"&gt;=500",Results!E:E,A38)/H38,"")</f>
        <v>0.8</v>
      </c>
      <c r="J38" s="53">
        <f>SUMIFS(Results!O:O,Results!G:G,CONCATENATE("*",'Battle Tactics (Faction)'!B38,"*"),Results!G:G,CONCATENATE("*",C38,"*"),Results!Y:Y,"&gt;=500",Results!E:E,A38)</f>
        <v>25</v>
      </c>
      <c r="K38" s="52"/>
      <c r="M38" t="str">
        <f t="shared" si="0"/>
        <v>Cities of Sigmar - Intercept and Recover / Master the Paths (60)</v>
      </c>
      <c r="N38" s="74">
        <f t="shared" si="1"/>
        <v>0.6166666666666667</v>
      </c>
      <c r="P38" s="60"/>
      <c r="Q38" s="75"/>
    </row>
    <row r="39" spans="1:17" s="5" customFormat="1" x14ac:dyDescent="0.3">
      <c r="A39" t="s">
        <v>121</v>
      </c>
      <c r="B39" s="48" t="s">
        <v>24946</v>
      </c>
      <c r="C39" s="48" t="s">
        <v>24948</v>
      </c>
      <c r="D39" s="1">
        <f>SUMIFS(Results!O:O,Results!G:G,CONCATENATE("*",B39,"*"),Results!G:G,CONCATENATE("*",C39,"*"),Results!E:E,A39)</f>
        <v>10</v>
      </c>
      <c r="E39" s="50">
        <f>IFERROR(SUMIFS(Results!V:V,Results!G:G,CONCATENATE("*",B39,"*"),Results!G:G,CONCATENATE("*",C39,"*"),Results!E:E,A39)/D39,"")</f>
        <v>0.5</v>
      </c>
      <c r="F39" s="1">
        <f>SUMIFS(Results!O:O,Results!G:G,CONCATENATE("*",B39,"*"),Results!G:G,CONCATENATE("*",C39,"*"),Results!E:E,A39)</f>
        <v>10</v>
      </c>
      <c r="G39" s="50">
        <f>IFERROR(SUMIFS(Results!V:V,Results!G:G,CONCATENATE("*",'Battle Tactics (Faction)'!B39,"*"),Results!G:G,CONCATENATE("*",C39,"*"),Results!E:E,A39)/F39,"")</f>
        <v>0.5</v>
      </c>
      <c r="H39" s="46">
        <f>SUMIFS(Results!O:O,Results!G:G,CONCATENATE("*",B39,"*"),Results!G:G,CONCATENATE("*",C39,"*"),Results!Y:Y,"&gt;=500",Results!E:E,A39)</f>
        <v>5</v>
      </c>
      <c r="I39" s="52">
        <f>IFERROR(SUMIFS(Results!V:V,Results!G:G,CONCATENATE("*",B39,"*"),Results!G:G,CONCATENATE("*",C39,"*"),Results!Y:Y,"&gt;=500",Results!E:E,A39)/H39,"")</f>
        <v>0.6</v>
      </c>
      <c r="J39" s="53">
        <f>SUMIFS(Results!O:O,Results!G:G,CONCATENATE("*",'Battle Tactics (Faction)'!B39,"*"),Results!G:G,CONCATENATE("*",C39,"*"),Results!Y:Y,"&gt;=500",Results!E:E,A39)</f>
        <v>5</v>
      </c>
      <c r="K39" s="52"/>
      <c r="M39" t="str">
        <f t="shared" si="0"/>
        <v>Cities of Sigmar - Intercept and Recover / Restless Energy (10)</v>
      </c>
      <c r="N39" s="74">
        <f t="shared" si="1"/>
        <v>0.5</v>
      </c>
      <c r="P39" s="60"/>
      <c r="Q39" s="75"/>
    </row>
    <row r="40" spans="1:17" hidden="1" x14ac:dyDescent="0.3">
      <c r="A40" t="s">
        <v>121</v>
      </c>
      <c r="B40" s="48" t="s">
        <v>24946</v>
      </c>
      <c r="C40" s="48" t="s">
        <v>24949</v>
      </c>
      <c r="D40" s="1">
        <f>SUMIFS(Results!O:O,Results!G:G,CONCATENATE("*",B40,"*"),Results!G:G,CONCATENATE("*",C40,"*"),Results!E:E,A40)</f>
        <v>28</v>
      </c>
      <c r="E40" s="50">
        <f>IFERROR(SUMIFS(Results!V:V,Results!G:G,CONCATENATE("*",B40,"*"),Results!G:G,CONCATENATE("*",C40,"*"),Results!E:E,A40)/D40,"")</f>
        <v>0.2857142857142857</v>
      </c>
      <c r="F40" s="1">
        <f>SUMIFS(Results!O:O,Results!G:G,CONCATENATE("*",B40,"*"),Results!G:G,CONCATENATE("*",C40,"*"),Results!E:E,A40)</f>
        <v>28</v>
      </c>
      <c r="G40" s="50">
        <f>IFERROR(SUMIFS(Results!V:V,Results!G:G,CONCATENATE("*",'Battle Tactics (Faction)'!B40,"*"),Results!G:G,CONCATENATE("*",C40,"*"),Results!E:E,A40)/F40,"")</f>
        <v>0.2857142857142857</v>
      </c>
      <c r="H40" s="46">
        <f>SUMIFS(Results!O:O,Results!G:G,CONCATENATE("*",B40,"*"),Results!G:G,CONCATENATE("*",C40,"*"),Results!Y:Y,"&gt;=500",Results!E:E,A40)</f>
        <v>0</v>
      </c>
      <c r="I40" s="52" t="str">
        <f>IFERROR(SUMIFS(Results!V:V,Results!G:G,CONCATENATE("*",B40,"*"),Results!G:G,CONCATENATE("*",C40,"*"),Results!Y:Y,"&gt;=500",Results!E:E,A40)/H40,"")</f>
        <v/>
      </c>
      <c r="J40" s="53">
        <f>SUMIFS(Results!O:O,Results!G:G,CONCATENATE("*",'Battle Tactics (Faction)'!B40,"*"),Results!G:G,CONCATENATE("*",C40,"*"),Results!Y:Y,"&gt;=500",Results!E:E,A40)</f>
        <v>0</v>
      </c>
      <c r="K40" s="52"/>
      <c r="M40" t="str">
        <f t="shared" si="0"/>
        <v>Cities of Sigmar - Intercept and Recover / Scouting Force (28)</v>
      </c>
      <c r="N40" s="74">
        <f t="shared" si="1"/>
        <v>0.2857142857142857</v>
      </c>
      <c r="P40" s="60"/>
      <c r="Q40" s="75"/>
    </row>
    <row r="41" spans="1:17" x14ac:dyDescent="0.3">
      <c r="A41" t="s">
        <v>121</v>
      </c>
      <c r="B41" s="48" t="s">
        <v>24946</v>
      </c>
      <c r="C41" s="48" t="s">
        <v>24950</v>
      </c>
      <c r="D41" s="1">
        <f>SUMIFS(Results!O:O,Results!G:G,CONCATENATE("*",B41,"*"),Results!G:G,CONCATENATE("*",C41,"*"),Results!E:E,A41)</f>
        <v>10</v>
      </c>
      <c r="E41" s="50">
        <f>IFERROR(SUMIFS(Results!V:V,Results!G:G,CONCATENATE("*",B41,"*"),Results!G:G,CONCATENATE("*",C41,"*"),Results!E:E,A41)/D41,"")</f>
        <v>0.7</v>
      </c>
      <c r="F41" s="1">
        <f>SUMIFS(Results!O:O,Results!G:G,CONCATENATE("*",B41,"*"),Results!G:G,CONCATENATE("*",C41,"*"),Results!E:E,A41)</f>
        <v>10</v>
      </c>
      <c r="G41" s="50">
        <f>IFERROR(SUMIFS(Results!V:V,Results!G:G,CONCATENATE("*",'Battle Tactics (Faction)'!B41,"*"),Results!G:G,CONCATENATE("*",C41,"*"),Results!E:E,A41)/F41,"")</f>
        <v>0.7</v>
      </c>
      <c r="H41" s="46">
        <f>SUMIFS(Results!O:O,Results!G:G,CONCATENATE("*",B41,"*"),Results!G:G,CONCATENATE("*",C41,"*"),Results!Y:Y,"&gt;=500",Results!E:E,A41)</f>
        <v>10</v>
      </c>
      <c r="I41" s="52">
        <f>IFERROR(SUMIFS(Results!V:V,Results!G:G,CONCATENATE("*",B41,"*"),Results!G:G,CONCATENATE("*",C41,"*"),Results!Y:Y,"&gt;=500",Results!E:E,A41)/H41,"")</f>
        <v>0.7</v>
      </c>
      <c r="J41" s="53">
        <f>SUMIFS(Results!O:O,Results!G:G,CONCATENATE("*",'Battle Tactics (Faction)'!B41,"*"),Results!G:G,CONCATENATE("*",C41,"*"),Results!Y:Y,"&gt;=500",Results!E:E,A41)</f>
        <v>10</v>
      </c>
      <c r="K41" s="52"/>
      <c r="M41" t="str">
        <f t="shared" si="0"/>
        <v>Cities of Sigmar - Intercept and Recover / Wrathful Cycles (10)</v>
      </c>
      <c r="N41" s="74">
        <f t="shared" si="1"/>
        <v>0.7</v>
      </c>
      <c r="P41" s="60"/>
      <c r="Q41" s="75"/>
    </row>
    <row r="42" spans="1:17" x14ac:dyDescent="0.3">
      <c r="A42" t="s">
        <v>121</v>
      </c>
      <c r="B42" s="48" t="s">
        <v>24947</v>
      </c>
      <c r="C42" s="48" t="s">
        <v>24945</v>
      </c>
      <c r="D42" s="1">
        <f>SUMIFS(Results!O:O,Results!G:G,CONCATENATE("*",B42,"*"),Results!G:G,CONCATENATE("*",C42,"*"),Results!E:E,A42)</f>
        <v>15</v>
      </c>
      <c r="E42" s="50">
        <f>IFERROR(SUMIFS(Results!V:V,Results!G:G,CONCATENATE("*",B42,"*"),Results!G:G,CONCATENATE("*",C42,"*"),Results!E:E,A42)/D42,"")</f>
        <v>0.6333333333333333</v>
      </c>
      <c r="F42" s="1">
        <f>SUMIFS(Results!O:O,Results!G:G,CONCATENATE("*",B42,"*"),Results!G:G,CONCATENATE("*",C42,"*"),Results!E:E,A42)</f>
        <v>15</v>
      </c>
      <c r="G42" s="50">
        <f>IFERROR(SUMIFS(Results!V:V,Results!G:G,CONCATENATE("*",'Battle Tactics (Faction)'!B42,"*"),Results!G:G,CONCATENATE("*",C42,"*"),Results!E:E,A42)/F42,"")</f>
        <v>0.6333333333333333</v>
      </c>
      <c r="H42" s="46">
        <f>SUMIFS(Results!O:O,Results!G:G,CONCATENATE("*",B42,"*"),Results!G:G,CONCATENATE("*",C42,"*"),Results!Y:Y,"&gt;=500",Results!E:E,A42)</f>
        <v>15</v>
      </c>
      <c r="I42" s="52">
        <f>IFERROR(SUMIFS(Results!V:V,Results!G:G,CONCATENATE("*",B42,"*"),Results!G:G,CONCATENATE("*",C42,"*"),Results!Y:Y,"&gt;=500",Results!E:E,A42)/H42,"")</f>
        <v>0.6333333333333333</v>
      </c>
      <c r="J42" s="53">
        <f>SUMIFS(Results!O:O,Results!G:G,CONCATENATE("*",'Battle Tactics (Faction)'!B42,"*"),Results!G:G,CONCATENATE("*",C42,"*"),Results!Y:Y,"&gt;=500",Results!E:E,A42)</f>
        <v>15</v>
      </c>
      <c r="K42" s="52"/>
      <c r="M42" t="str">
        <f t="shared" si="0"/>
        <v>Cities of Sigmar - Master the Paths / Attuned to Ghyran (15)</v>
      </c>
      <c r="N42" s="74">
        <f t="shared" si="1"/>
        <v>0.6333333333333333</v>
      </c>
      <c r="P42" s="60"/>
      <c r="Q42" s="75"/>
    </row>
    <row r="43" spans="1:17" s="5" customFormat="1" hidden="1" x14ac:dyDescent="0.3">
      <c r="A43" t="s">
        <v>121</v>
      </c>
      <c r="B43" s="48" t="s">
        <v>24947</v>
      </c>
      <c r="C43" s="48" t="s">
        <v>24946</v>
      </c>
      <c r="D43" s="1">
        <f>SUMIFS(Results!O:O,Results!G:G,CONCATENATE("*",B43,"*"),Results!G:G,CONCATENATE("*",C43,"*"),Results!E:E,A43)</f>
        <v>60</v>
      </c>
      <c r="E43" s="50">
        <f>IFERROR(SUMIFS(Results!V:V,Results!G:G,CONCATENATE("*",B43,"*"),Results!G:G,CONCATENATE("*",C43,"*"),Results!E:E,A43)/D43,"")</f>
        <v>0.6166666666666667</v>
      </c>
      <c r="F43" s="1">
        <f>SUMIFS(Results!O:O,Results!G:G,CONCATENATE("*",B43,"*"),Results!G:G,CONCATENATE("*",C43,"*"),Results!E:E,A43)</f>
        <v>60</v>
      </c>
      <c r="G43" s="50">
        <f>IFERROR(SUMIFS(Results!V:V,Results!G:G,CONCATENATE("*",'Battle Tactics (Faction)'!B43,"*"),Results!G:G,CONCATENATE("*",C43,"*"),Results!E:E,A43)/F43,"")</f>
        <v>0.6166666666666667</v>
      </c>
      <c r="H43" s="46">
        <f>SUMIFS(Results!O:O,Results!G:G,CONCATENATE("*",B43,"*"),Results!G:G,CONCATENATE("*",C43,"*"),Results!Y:Y,"&gt;=500",Results!E:E,A43)</f>
        <v>25</v>
      </c>
      <c r="I43" s="52">
        <f>IFERROR(SUMIFS(Results!V:V,Results!G:G,CONCATENATE("*",B43,"*"),Results!G:G,CONCATENATE("*",C43,"*"),Results!Y:Y,"&gt;=500",Results!E:E,A43)/H43,"")</f>
        <v>0.8</v>
      </c>
      <c r="J43" s="53">
        <f>SUMIFS(Results!O:O,Results!G:G,CONCATENATE("*",'Battle Tactics (Faction)'!B43,"*"),Results!G:G,CONCATENATE("*",C43,"*"),Results!Y:Y,"&gt;=500",Results!E:E,A43)</f>
        <v>25</v>
      </c>
      <c r="K43" s="52"/>
      <c r="M43" t="str">
        <f t="shared" si="0"/>
        <v>Cities of Sigmar - Master the Paths / Intercept and Recover (60)</v>
      </c>
      <c r="N43" s="74">
        <f t="shared" si="1"/>
        <v>0.6166666666666667</v>
      </c>
      <c r="P43" s="60"/>
      <c r="Q43" s="75"/>
    </row>
    <row r="44" spans="1:17" hidden="1" x14ac:dyDescent="0.3">
      <c r="A44" t="s">
        <v>121</v>
      </c>
      <c r="B44" s="48" t="s">
        <v>24947</v>
      </c>
      <c r="C44" s="48" t="s">
        <v>24948</v>
      </c>
      <c r="D44" s="1">
        <f>SUMIFS(Results!O:O,Results!G:G,CONCATENATE("*",B44,"*"),Results!G:G,CONCATENATE("*",C44,"*"),Results!E:E,A44)</f>
        <v>20</v>
      </c>
      <c r="E44" s="50">
        <f>IFERROR(SUMIFS(Results!V:V,Results!G:G,CONCATENATE("*",B44,"*"),Results!G:G,CONCATENATE("*",C44,"*"),Results!E:E,A44)/D44,"")</f>
        <v>0.65</v>
      </c>
      <c r="F44" s="1">
        <f>SUMIFS(Results!O:O,Results!G:G,CONCATENATE("*",B44,"*"),Results!G:G,CONCATENATE("*",C44,"*"),Results!E:E,A44)</f>
        <v>20</v>
      </c>
      <c r="G44" s="50">
        <f>IFERROR(SUMIFS(Results!V:V,Results!G:G,CONCATENATE("*",'Battle Tactics (Faction)'!B44,"*"),Results!G:G,CONCATENATE("*",C44,"*"),Results!E:E,A44)/F44,"")</f>
        <v>0.65</v>
      </c>
      <c r="H44" s="46">
        <f>SUMIFS(Results!O:O,Results!G:G,CONCATENATE("*",B44,"*"),Results!G:G,CONCATENATE("*",C44,"*"),Results!Y:Y,"&gt;=500",Results!E:E,A44)</f>
        <v>10</v>
      </c>
      <c r="I44" s="52">
        <f>IFERROR(SUMIFS(Results!V:V,Results!G:G,CONCATENATE("*",B44,"*"),Results!G:G,CONCATENATE("*",C44,"*"),Results!Y:Y,"&gt;=500",Results!E:E,A44)/H44,"")</f>
        <v>0.8</v>
      </c>
      <c r="J44" s="53">
        <f>SUMIFS(Results!O:O,Results!G:G,CONCATENATE("*",'Battle Tactics (Faction)'!B44,"*"),Results!G:G,CONCATENATE("*",C44,"*"),Results!Y:Y,"&gt;=500",Results!E:E,A44)</f>
        <v>10</v>
      </c>
      <c r="K44" s="52"/>
      <c r="M44" t="str">
        <f t="shared" si="0"/>
        <v>Cities of Sigmar - Master the Paths / Restless Energy (20)</v>
      </c>
      <c r="N44" s="74">
        <f t="shared" si="1"/>
        <v>0.65</v>
      </c>
      <c r="P44" s="60"/>
      <c r="Q44" s="75"/>
    </row>
    <row r="45" spans="1:17" hidden="1" x14ac:dyDescent="0.3">
      <c r="A45" t="s">
        <v>121</v>
      </c>
      <c r="B45" s="48" t="s">
        <v>24947</v>
      </c>
      <c r="C45" s="48" t="s">
        <v>24949</v>
      </c>
      <c r="D45" s="1">
        <f>SUMIFS(Results!O:O,Results!G:G,CONCATENATE("*",B45,"*"),Results!G:G,CONCATENATE("*",C45,"*"),Results!E:E,A45)</f>
        <v>20</v>
      </c>
      <c r="E45" s="50">
        <f>IFERROR(SUMIFS(Results!V:V,Results!G:G,CONCATENATE("*",B45,"*"),Results!G:G,CONCATENATE("*",C45,"*"),Results!E:E,A45)/D45,"")</f>
        <v>0.75</v>
      </c>
      <c r="F45" s="1">
        <f>SUMIFS(Results!O:O,Results!G:G,CONCATENATE("*",B45,"*"),Results!G:G,CONCATENATE("*",C45,"*"),Results!E:E,A45)</f>
        <v>20</v>
      </c>
      <c r="G45" s="50">
        <f>IFERROR(SUMIFS(Results!V:V,Results!G:G,CONCATENATE("*",'Battle Tactics (Faction)'!B45,"*"),Results!G:G,CONCATENATE("*",C45,"*"),Results!E:E,A45)/F45,"")</f>
        <v>0.75</v>
      </c>
      <c r="H45" s="46">
        <f>SUMIFS(Results!O:O,Results!G:G,CONCATENATE("*",B45,"*"),Results!G:G,CONCATENATE("*",C45,"*"),Results!Y:Y,"&gt;=500",Results!E:E,A45)</f>
        <v>5</v>
      </c>
      <c r="I45" s="52">
        <f>IFERROR(SUMIFS(Results!V:V,Results!G:G,CONCATENATE("*",B45,"*"),Results!G:G,CONCATENATE("*",C45,"*"),Results!Y:Y,"&gt;=500",Results!E:E,A45)/H45,"")</f>
        <v>1</v>
      </c>
      <c r="J45" s="53">
        <f>SUMIFS(Results!O:O,Results!G:G,CONCATENATE("*",'Battle Tactics (Faction)'!B45,"*"),Results!G:G,CONCATENATE("*",C45,"*"),Results!Y:Y,"&gt;=500",Results!E:E,A45)</f>
        <v>5</v>
      </c>
      <c r="K45" s="52"/>
      <c r="M45" t="str">
        <f t="shared" si="0"/>
        <v>Cities of Sigmar - Master the Paths / Scouting Force (20)</v>
      </c>
      <c r="N45" s="74">
        <f t="shared" si="1"/>
        <v>0.75</v>
      </c>
      <c r="P45" s="60"/>
      <c r="Q45" s="75"/>
    </row>
    <row r="46" spans="1:17" hidden="1" x14ac:dyDescent="0.3">
      <c r="A46" t="s">
        <v>121</v>
      </c>
      <c r="B46" s="48" t="s">
        <v>24947</v>
      </c>
      <c r="C46" s="48" t="s">
        <v>24950</v>
      </c>
      <c r="D46" s="1">
        <f>SUMIFS(Results!O:O,Results!G:G,CONCATENATE("*",B46,"*"),Results!G:G,CONCATENATE("*",C46,"*"),Results!E:E,A46)</f>
        <v>25</v>
      </c>
      <c r="E46" s="50">
        <f>IFERROR(SUMIFS(Results!V:V,Results!G:G,CONCATENATE("*",B46,"*"),Results!G:G,CONCATENATE("*",C46,"*"),Results!E:E,A46)/D46,"")</f>
        <v>0.8</v>
      </c>
      <c r="F46" s="1">
        <f>SUMIFS(Results!O:O,Results!G:G,CONCATENATE("*",B46,"*"),Results!G:G,CONCATENATE("*",C46,"*"),Results!E:E,A46)</f>
        <v>25</v>
      </c>
      <c r="G46" s="50">
        <f>IFERROR(SUMIFS(Results!V:V,Results!G:G,CONCATENATE("*",'Battle Tactics (Faction)'!B46,"*"),Results!G:G,CONCATENATE("*",C46,"*"),Results!E:E,A46)/F46,"")</f>
        <v>0.8</v>
      </c>
      <c r="H46" s="46">
        <f>SUMIFS(Results!O:O,Results!G:G,CONCATENATE("*",B46,"*"),Results!G:G,CONCATENATE("*",C46,"*"),Results!Y:Y,"&gt;=500",Results!E:E,A46)</f>
        <v>15</v>
      </c>
      <c r="I46" s="52">
        <f>IFERROR(SUMIFS(Results!V:V,Results!G:G,CONCATENATE("*",B46,"*"),Results!G:G,CONCATENATE("*",C46,"*"),Results!Y:Y,"&gt;=500",Results!E:E,A46)/H46,"")</f>
        <v>0.8666666666666667</v>
      </c>
      <c r="J46" s="53">
        <f>SUMIFS(Results!O:O,Results!G:G,CONCATENATE("*",'Battle Tactics (Faction)'!B46,"*"),Results!G:G,CONCATENATE("*",C46,"*"),Results!Y:Y,"&gt;=500",Results!E:E,A46)</f>
        <v>15</v>
      </c>
      <c r="K46" s="52"/>
      <c r="M46" t="str">
        <f t="shared" si="0"/>
        <v>Cities of Sigmar - Master the Paths / Wrathful Cycles (25)</v>
      </c>
      <c r="N46" s="74">
        <f t="shared" si="1"/>
        <v>0.8</v>
      </c>
      <c r="P46" s="60"/>
      <c r="Q46" s="75"/>
    </row>
    <row r="47" spans="1:17" s="5" customFormat="1" x14ac:dyDescent="0.3">
      <c r="A47" t="s">
        <v>121</v>
      </c>
      <c r="B47" s="48" t="s">
        <v>24948</v>
      </c>
      <c r="C47" s="48" t="s">
        <v>24945</v>
      </c>
      <c r="D47" s="1">
        <f>SUMIFS(Results!O:O,Results!G:G,CONCATENATE("*",B47,"*"),Results!G:G,CONCATENATE("*",C47,"*"),Results!E:E,A47)</f>
        <v>5</v>
      </c>
      <c r="E47" s="50">
        <f>IFERROR(SUMIFS(Results!V:V,Results!G:G,CONCATENATE("*",B47,"*"),Results!G:G,CONCATENATE("*",C47,"*"),Results!E:E,A47)/D47,"")</f>
        <v>0.8</v>
      </c>
      <c r="F47" s="1">
        <f>SUMIFS(Results!O:O,Results!G:G,CONCATENATE("*",B47,"*"),Results!G:G,CONCATENATE("*",C47,"*"),Results!E:E,A47)</f>
        <v>5</v>
      </c>
      <c r="G47" s="50">
        <f>IFERROR(SUMIFS(Results!V:V,Results!G:G,CONCATENATE("*",'Battle Tactics (Faction)'!B47,"*"),Results!G:G,CONCATENATE("*",C47,"*"),Results!E:E,A47)/F47,"")</f>
        <v>0.8</v>
      </c>
      <c r="H47" s="46">
        <f>SUMIFS(Results!O:O,Results!G:G,CONCATENATE("*",B47,"*"),Results!G:G,CONCATENATE("*",C47,"*"),Results!Y:Y,"&gt;=500",Results!E:E,A47)</f>
        <v>5</v>
      </c>
      <c r="I47" s="52">
        <f>IFERROR(SUMIFS(Results!V:V,Results!G:G,CONCATENATE("*",B47,"*"),Results!G:G,CONCATENATE("*",C47,"*"),Results!Y:Y,"&gt;=500",Results!E:E,A47)/H47,"")</f>
        <v>0.8</v>
      </c>
      <c r="J47" s="53">
        <f>SUMIFS(Results!O:O,Results!G:G,CONCATENATE("*",'Battle Tactics (Faction)'!B47,"*"),Results!G:G,CONCATENATE("*",C47,"*"),Results!Y:Y,"&gt;=500",Results!E:E,A47)</f>
        <v>5</v>
      </c>
      <c r="K47" s="52"/>
      <c r="M47" t="str">
        <f t="shared" si="0"/>
        <v>Cities of Sigmar - Restless Energy / Attuned to Ghyran (5)</v>
      </c>
      <c r="N47" s="74">
        <f t="shared" si="1"/>
        <v>0.8</v>
      </c>
      <c r="P47" s="60"/>
      <c r="Q47" s="75"/>
    </row>
    <row r="48" spans="1:17" x14ac:dyDescent="0.3">
      <c r="A48" t="s">
        <v>121</v>
      </c>
      <c r="B48" s="48" t="s">
        <v>24948</v>
      </c>
      <c r="C48" s="48" t="s">
        <v>24946</v>
      </c>
      <c r="D48" s="1">
        <f>SUMIFS(Results!O:O,Results!G:G,CONCATENATE("*",B48,"*"),Results!G:G,CONCATENATE("*",C48,"*"),Results!E:E,A48)</f>
        <v>10</v>
      </c>
      <c r="E48" s="50">
        <f>IFERROR(SUMIFS(Results!V:V,Results!G:G,CONCATENATE("*",B48,"*"),Results!G:G,CONCATENATE("*",C48,"*"),Results!E:E,A48)/D48,"")</f>
        <v>0.5</v>
      </c>
      <c r="F48" s="1">
        <f>SUMIFS(Results!O:O,Results!G:G,CONCATENATE("*",B48,"*"),Results!G:G,CONCATENATE("*",C48,"*"),Results!E:E,A48)</f>
        <v>10</v>
      </c>
      <c r="G48" s="50">
        <f>IFERROR(SUMIFS(Results!V:V,Results!G:G,CONCATENATE("*",'Battle Tactics (Faction)'!B48,"*"),Results!G:G,CONCATENATE("*",C48,"*"),Results!E:E,A48)/F48,"")</f>
        <v>0.5</v>
      </c>
      <c r="H48" s="46">
        <f>SUMIFS(Results!O:O,Results!G:G,CONCATENATE("*",B48,"*"),Results!G:G,CONCATENATE("*",C48,"*"),Results!Y:Y,"&gt;=500",Results!E:E,A48)</f>
        <v>5</v>
      </c>
      <c r="I48" s="52">
        <f>IFERROR(SUMIFS(Results!V:V,Results!G:G,CONCATENATE("*",B48,"*"),Results!G:G,CONCATENATE("*",C48,"*"),Results!Y:Y,"&gt;=500",Results!E:E,A48)/H48,"")</f>
        <v>0.6</v>
      </c>
      <c r="J48" s="53">
        <f>SUMIFS(Results!O:O,Results!G:G,CONCATENATE("*",'Battle Tactics (Faction)'!B48,"*"),Results!G:G,CONCATENATE("*",C48,"*"),Results!Y:Y,"&gt;=500",Results!E:E,A48)</f>
        <v>5</v>
      </c>
      <c r="K48" s="52"/>
      <c r="M48" t="str">
        <f t="shared" si="0"/>
        <v>Cities of Sigmar - Restless Energy / Intercept and Recover (10)</v>
      </c>
      <c r="N48" s="74">
        <f t="shared" si="1"/>
        <v>0.5</v>
      </c>
      <c r="P48" s="60"/>
      <c r="Q48" s="75"/>
    </row>
    <row r="49" spans="1:17" hidden="1" x14ac:dyDescent="0.3">
      <c r="A49" t="s">
        <v>121</v>
      </c>
      <c r="B49" s="48" t="s">
        <v>24948</v>
      </c>
      <c r="C49" s="48" t="s">
        <v>24947</v>
      </c>
      <c r="D49" s="1">
        <f>SUMIFS(Results!O:O,Results!G:G,CONCATENATE("*",B49,"*"),Results!G:G,CONCATENATE("*",C49,"*"),Results!E:E,A49)</f>
        <v>20</v>
      </c>
      <c r="E49" s="50">
        <f>IFERROR(SUMIFS(Results!V:V,Results!G:G,CONCATENATE("*",B49,"*"),Results!G:G,CONCATENATE("*",C49,"*"),Results!E:E,A49)/D49,"")</f>
        <v>0.65</v>
      </c>
      <c r="F49" s="1">
        <f>SUMIFS(Results!O:O,Results!G:G,CONCATENATE("*",B49,"*"),Results!G:G,CONCATENATE("*",C49,"*"),Results!E:E,A49)</f>
        <v>20</v>
      </c>
      <c r="G49" s="50">
        <f>IFERROR(SUMIFS(Results!V:V,Results!G:G,CONCATENATE("*",'Battle Tactics (Faction)'!B49,"*"),Results!G:G,CONCATENATE("*",C49,"*"),Results!E:E,A49)/F49,"")</f>
        <v>0.65</v>
      </c>
      <c r="H49" s="46">
        <f>SUMIFS(Results!O:O,Results!G:G,CONCATENATE("*",B49,"*"),Results!G:G,CONCATENATE("*",C49,"*"),Results!Y:Y,"&gt;=500",Results!E:E,A49)</f>
        <v>10</v>
      </c>
      <c r="I49" s="52">
        <f>IFERROR(SUMIFS(Results!V:V,Results!G:G,CONCATENATE("*",B49,"*"),Results!G:G,CONCATENATE("*",C49,"*"),Results!Y:Y,"&gt;=500",Results!E:E,A49)/H49,"")</f>
        <v>0.8</v>
      </c>
      <c r="J49" s="53">
        <f>SUMIFS(Results!O:O,Results!G:G,CONCATENATE("*",'Battle Tactics (Faction)'!B49,"*"),Results!G:G,CONCATENATE("*",C49,"*"),Results!Y:Y,"&gt;=500",Results!E:E,A49)</f>
        <v>10</v>
      </c>
      <c r="K49" s="52"/>
      <c r="M49" t="str">
        <f t="shared" si="0"/>
        <v>Cities of Sigmar - Restless Energy / Master the Paths (20)</v>
      </c>
      <c r="N49" s="74">
        <f t="shared" si="1"/>
        <v>0.65</v>
      </c>
      <c r="P49" s="60"/>
      <c r="Q49" s="75"/>
    </row>
    <row r="50" spans="1:17" hidden="1" x14ac:dyDescent="0.3">
      <c r="A50" t="s">
        <v>121</v>
      </c>
      <c r="B50" s="48" t="s">
        <v>24948</v>
      </c>
      <c r="C50" s="48" t="s">
        <v>24949</v>
      </c>
      <c r="D50" s="1">
        <f>SUMIFS(Results!O:O,Results!G:G,CONCATENATE("*",B50,"*"),Results!G:G,CONCATENATE("*",C50,"*"),Results!E:E,A50)</f>
        <v>0</v>
      </c>
      <c r="E50" s="50" t="str">
        <f>IFERROR(SUMIFS(Results!V:V,Results!G:G,CONCATENATE("*",B50,"*"),Results!G:G,CONCATENATE("*",C50,"*"),Results!E:E,A50)/D50,"")</f>
        <v/>
      </c>
      <c r="F50" s="1">
        <f>SUMIFS(Results!O:O,Results!G:G,CONCATENATE("*",B50,"*"),Results!G:G,CONCATENATE("*",C50,"*"),Results!E:E,A50)</f>
        <v>0</v>
      </c>
      <c r="G50" s="50" t="str">
        <f>IFERROR(SUMIFS(Results!V:V,Results!G:G,CONCATENATE("*",'Battle Tactics (Faction)'!B50,"*"),Results!G:G,CONCATENATE("*",C50,"*"),Results!E:E,A50)/F50,"")</f>
        <v/>
      </c>
      <c r="H50" s="46">
        <f>SUMIFS(Results!O:O,Results!G:G,CONCATENATE("*",B50,"*"),Results!G:G,CONCATENATE("*",C50,"*"),Results!Y:Y,"&gt;=500",Results!E:E,A50)</f>
        <v>0</v>
      </c>
      <c r="I50" s="52" t="str">
        <f>IFERROR(SUMIFS(Results!V:V,Results!G:G,CONCATENATE("*",B50,"*"),Results!G:G,CONCATENATE("*",C50,"*"),Results!Y:Y,"&gt;=500",Results!E:E,A50)/H50,"")</f>
        <v/>
      </c>
      <c r="J50" s="53">
        <f>SUMIFS(Results!O:O,Results!G:G,CONCATENATE("*",'Battle Tactics (Faction)'!B50,"*"),Results!G:G,CONCATENATE("*",C50,"*"),Results!Y:Y,"&gt;=500",Results!E:E,A50)</f>
        <v>0</v>
      </c>
      <c r="K50" s="52"/>
      <c r="M50" t="str">
        <f t="shared" si="0"/>
        <v>Cities of Sigmar - Restless Energy / Scouting Force (0)</v>
      </c>
      <c r="N50" s="74" t="str">
        <f t="shared" si="1"/>
        <v/>
      </c>
      <c r="P50" s="60"/>
      <c r="Q50" s="75"/>
    </row>
    <row r="51" spans="1:17" s="5" customFormat="1" hidden="1" x14ac:dyDescent="0.3">
      <c r="A51" t="s">
        <v>121</v>
      </c>
      <c r="B51" s="48" t="s">
        <v>24948</v>
      </c>
      <c r="C51" s="48" t="s">
        <v>24950</v>
      </c>
      <c r="D51" s="1">
        <f>SUMIFS(Results!O:O,Results!G:G,CONCATENATE("*",B51,"*"),Results!G:G,CONCATENATE("*",C51,"*"),Results!E:E,A51)</f>
        <v>3</v>
      </c>
      <c r="E51" s="50">
        <f>IFERROR(SUMIFS(Results!V:V,Results!G:G,CONCATENATE("*",B51,"*"),Results!G:G,CONCATENATE("*",C51,"*"),Results!E:E,A51)/D51,"")</f>
        <v>0.33333333333333331</v>
      </c>
      <c r="F51" s="1">
        <f>SUMIFS(Results!O:O,Results!G:G,CONCATENATE("*",B51,"*"),Results!G:G,CONCATENATE("*",C51,"*"),Results!E:E,A51)</f>
        <v>3</v>
      </c>
      <c r="G51" s="50">
        <f>IFERROR(SUMIFS(Results!V:V,Results!G:G,CONCATENATE("*",'Battle Tactics (Faction)'!B51,"*"),Results!G:G,CONCATENATE("*",C51,"*"),Results!E:E,A51)/F51,"")</f>
        <v>0.33333333333333331</v>
      </c>
      <c r="H51" s="46">
        <f>SUMIFS(Results!O:O,Results!G:G,CONCATENATE("*",B51,"*"),Results!G:G,CONCATENATE("*",C51,"*"),Results!Y:Y,"&gt;=500",Results!E:E,A51)</f>
        <v>0</v>
      </c>
      <c r="I51" s="52" t="str">
        <f>IFERROR(SUMIFS(Results!V:V,Results!G:G,CONCATENATE("*",B51,"*"),Results!G:G,CONCATENATE("*",C51,"*"),Results!Y:Y,"&gt;=500",Results!E:E,A51)/H51,"")</f>
        <v/>
      </c>
      <c r="J51" s="53">
        <f>SUMIFS(Results!O:O,Results!G:G,CONCATENATE("*",'Battle Tactics (Faction)'!B51,"*"),Results!G:G,CONCATENATE("*",C51,"*"),Results!Y:Y,"&gt;=500",Results!E:E,A51)</f>
        <v>0</v>
      </c>
      <c r="K51" s="52"/>
      <c r="M51" t="str">
        <f t="shared" si="0"/>
        <v>Cities of Sigmar - Restless Energy / Wrathful Cycles (3)</v>
      </c>
      <c r="N51" s="74">
        <f t="shared" si="1"/>
        <v>0.33333333333333331</v>
      </c>
      <c r="P51" s="60"/>
      <c r="Q51" s="75"/>
    </row>
    <row r="52" spans="1:17" x14ac:dyDescent="0.3">
      <c r="A52" t="s">
        <v>121</v>
      </c>
      <c r="B52" s="48" t="s">
        <v>24949</v>
      </c>
      <c r="C52" s="48" t="s">
        <v>24945</v>
      </c>
      <c r="D52" s="1">
        <f>SUMIFS(Results!O:O,Results!G:G,CONCATENATE("*",B52,"*"),Results!G:G,CONCATENATE("*",C52,"*"),Results!E:E,A52)</f>
        <v>10</v>
      </c>
      <c r="E52" s="50">
        <f>IFERROR(SUMIFS(Results!V:V,Results!G:G,CONCATENATE("*",B52,"*"),Results!G:G,CONCATENATE("*",C52,"*"),Results!E:E,A52)/D52,"")</f>
        <v>0.6</v>
      </c>
      <c r="F52" s="1">
        <f>SUMIFS(Results!O:O,Results!G:G,CONCATENATE("*",B52,"*"),Results!G:G,CONCATENATE("*",C52,"*"),Results!E:E,A52)</f>
        <v>10</v>
      </c>
      <c r="G52" s="50">
        <f>IFERROR(SUMIFS(Results!V:V,Results!G:G,CONCATENATE("*",'Battle Tactics (Faction)'!B52,"*"),Results!G:G,CONCATENATE("*",C52,"*"),Results!E:E,A52)/F52,"")</f>
        <v>0.6</v>
      </c>
      <c r="H52" s="46">
        <f>SUMIFS(Results!O:O,Results!G:G,CONCATENATE("*",B52,"*"),Results!G:G,CONCATENATE("*",C52,"*"),Results!Y:Y,"&gt;=500",Results!E:E,A52)</f>
        <v>0</v>
      </c>
      <c r="I52" s="52" t="str">
        <f>IFERROR(SUMIFS(Results!V:V,Results!G:G,CONCATENATE("*",B52,"*"),Results!G:G,CONCATENATE("*",C52,"*"),Results!Y:Y,"&gt;=500",Results!E:E,A52)/H52,"")</f>
        <v/>
      </c>
      <c r="J52" s="53">
        <f>SUMIFS(Results!O:O,Results!G:G,CONCATENATE("*",'Battle Tactics (Faction)'!B52,"*"),Results!G:G,CONCATENATE("*",C52,"*"),Results!Y:Y,"&gt;=500",Results!E:E,A52)</f>
        <v>0</v>
      </c>
      <c r="K52" s="52"/>
      <c r="M52" t="str">
        <f t="shared" si="0"/>
        <v>Cities of Sigmar - Scouting Force / Attuned to Ghyran (10)</v>
      </c>
      <c r="N52" s="74">
        <f t="shared" si="1"/>
        <v>0.6</v>
      </c>
      <c r="P52" s="60"/>
      <c r="Q52" s="75"/>
    </row>
    <row r="53" spans="1:17" hidden="1" x14ac:dyDescent="0.3">
      <c r="A53" t="s">
        <v>121</v>
      </c>
      <c r="B53" s="48" t="s">
        <v>24949</v>
      </c>
      <c r="C53" s="48" t="s">
        <v>24946</v>
      </c>
      <c r="D53" s="1">
        <f>SUMIFS(Results!O:O,Results!G:G,CONCATENATE("*",B53,"*"),Results!G:G,CONCATENATE("*",C53,"*"),Results!E:E,A53)</f>
        <v>28</v>
      </c>
      <c r="E53" s="50">
        <f>IFERROR(SUMIFS(Results!V:V,Results!G:G,CONCATENATE("*",B53,"*"),Results!G:G,CONCATENATE("*",C53,"*"),Results!E:E,A53)/D53,"")</f>
        <v>0.2857142857142857</v>
      </c>
      <c r="F53" s="1">
        <f>SUMIFS(Results!O:O,Results!G:G,CONCATENATE("*",B53,"*"),Results!G:G,CONCATENATE("*",C53,"*"),Results!E:E,A53)</f>
        <v>28</v>
      </c>
      <c r="G53" s="50">
        <f>IFERROR(SUMIFS(Results!V:V,Results!G:G,CONCATENATE("*",'Battle Tactics (Faction)'!B53,"*"),Results!G:G,CONCATENATE("*",C53,"*"),Results!E:E,A53)/F53,"")</f>
        <v>0.2857142857142857</v>
      </c>
      <c r="H53" s="46">
        <f>SUMIFS(Results!O:O,Results!G:G,CONCATENATE("*",B53,"*"),Results!G:G,CONCATENATE("*",C53,"*"),Results!Y:Y,"&gt;=500",Results!E:E,A53)</f>
        <v>0</v>
      </c>
      <c r="I53" s="52" t="str">
        <f>IFERROR(SUMIFS(Results!V:V,Results!G:G,CONCATENATE("*",B53,"*"),Results!G:G,CONCATENATE("*",C53,"*"),Results!Y:Y,"&gt;=500",Results!E:E,A53)/H53,"")</f>
        <v/>
      </c>
      <c r="J53" s="53">
        <f>SUMIFS(Results!O:O,Results!G:G,CONCATENATE("*",'Battle Tactics (Faction)'!B53,"*"),Results!G:G,CONCATENATE("*",C53,"*"),Results!Y:Y,"&gt;=500",Results!E:E,A53)</f>
        <v>0</v>
      </c>
      <c r="K53" s="52"/>
      <c r="M53" t="str">
        <f t="shared" si="0"/>
        <v>Cities of Sigmar - Scouting Force / Intercept and Recover (28)</v>
      </c>
      <c r="N53" s="74">
        <f t="shared" si="1"/>
        <v>0.2857142857142857</v>
      </c>
      <c r="P53" s="60"/>
      <c r="Q53" s="75"/>
    </row>
    <row r="54" spans="1:17" hidden="1" x14ac:dyDescent="0.3">
      <c r="A54" t="s">
        <v>121</v>
      </c>
      <c r="B54" s="48" t="s">
        <v>24949</v>
      </c>
      <c r="C54" s="48" t="s">
        <v>24947</v>
      </c>
      <c r="D54" s="1">
        <f>SUMIFS(Results!O:O,Results!G:G,CONCATENATE("*",B54,"*"),Results!G:G,CONCATENATE("*",C54,"*"),Results!E:E,A54)</f>
        <v>20</v>
      </c>
      <c r="E54" s="50">
        <f>IFERROR(SUMIFS(Results!V:V,Results!G:G,CONCATENATE("*",B54,"*"),Results!G:G,CONCATENATE("*",C54,"*"),Results!E:E,A54)/D54,"")</f>
        <v>0.75</v>
      </c>
      <c r="F54" s="1">
        <f>SUMIFS(Results!O:O,Results!G:G,CONCATENATE("*",B54,"*"),Results!G:G,CONCATENATE("*",C54,"*"),Results!E:E,A54)</f>
        <v>20</v>
      </c>
      <c r="G54" s="50">
        <f>IFERROR(SUMIFS(Results!V:V,Results!G:G,CONCATENATE("*",'Battle Tactics (Faction)'!B54,"*"),Results!G:G,CONCATENATE("*",C54,"*"),Results!E:E,A54)/F54,"")</f>
        <v>0.75</v>
      </c>
      <c r="H54" s="46">
        <f>SUMIFS(Results!O:O,Results!G:G,CONCATENATE("*",B54,"*"),Results!G:G,CONCATENATE("*",C54,"*"),Results!Y:Y,"&gt;=500",Results!E:E,A54)</f>
        <v>5</v>
      </c>
      <c r="I54" s="52">
        <f>IFERROR(SUMIFS(Results!V:V,Results!G:G,CONCATENATE("*",B54,"*"),Results!G:G,CONCATENATE("*",C54,"*"),Results!Y:Y,"&gt;=500",Results!E:E,A54)/H54,"")</f>
        <v>1</v>
      </c>
      <c r="J54" s="53">
        <f>SUMIFS(Results!O:O,Results!G:G,CONCATENATE("*",'Battle Tactics (Faction)'!B54,"*"),Results!G:G,CONCATENATE("*",C54,"*"),Results!Y:Y,"&gt;=500",Results!E:E,A54)</f>
        <v>5</v>
      </c>
      <c r="K54" s="52"/>
      <c r="M54" t="str">
        <f t="shared" si="0"/>
        <v>Cities of Sigmar - Scouting Force / Master the Paths (20)</v>
      </c>
      <c r="N54" s="74">
        <f t="shared" si="1"/>
        <v>0.75</v>
      </c>
      <c r="P54" s="60"/>
      <c r="Q54" s="75"/>
    </row>
    <row r="55" spans="1:17" s="5" customFormat="1" hidden="1" x14ac:dyDescent="0.3">
      <c r="A55" t="s">
        <v>121</v>
      </c>
      <c r="B55" s="48" t="s">
        <v>24949</v>
      </c>
      <c r="C55" s="48" t="s">
        <v>24948</v>
      </c>
      <c r="D55" s="1">
        <f>SUMIFS(Results!O:O,Results!G:G,CONCATENATE("*",B55,"*"),Results!G:G,CONCATENATE("*",C55,"*"),Results!E:E,A55)</f>
        <v>0</v>
      </c>
      <c r="E55" s="50" t="str">
        <f>IFERROR(SUMIFS(Results!V:V,Results!G:G,CONCATENATE("*",B55,"*"),Results!G:G,CONCATENATE("*",C55,"*"),Results!E:E,A55)/D55,"")</f>
        <v/>
      </c>
      <c r="F55" s="1">
        <f>SUMIFS(Results!O:O,Results!G:G,CONCATENATE("*",B55,"*"),Results!G:G,CONCATENATE("*",C55,"*"),Results!E:E,A55)</f>
        <v>0</v>
      </c>
      <c r="G55" s="50" t="str">
        <f>IFERROR(SUMIFS(Results!V:V,Results!G:G,CONCATENATE("*",'Battle Tactics (Faction)'!B55,"*"),Results!G:G,CONCATENATE("*",C55,"*"),Results!E:E,A55)/F55,"")</f>
        <v/>
      </c>
      <c r="H55" s="46">
        <f>SUMIFS(Results!O:O,Results!G:G,CONCATENATE("*",B55,"*"),Results!G:G,CONCATENATE("*",C55,"*"),Results!Y:Y,"&gt;=500",Results!E:E,A55)</f>
        <v>0</v>
      </c>
      <c r="I55" s="52" t="str">
        <f>IFERROR(SUMIFS(Results!V:V,Results!G:G,CONCATENATE("*",B55,"*"),Results!G:G,CONCATENATE("*",C55,"*"),Results!Y:Y,"&gt;=500",Results!E:E,A55)/H55,"")</f>
        <v/>
      </c>
      <c r="J55" s="53">
        <f>SUMIFS(Results!O:O,Results!G:G,CONCATENATE("*",'Battle Tactics (Faction)'!B55,"*"),Results!G:G,CONCATENATE("*",C55,"*"),Results!Y:Y,"&gt;=500",Results!E:E,A55)</f>
        <v>0</v>
      </c>
      <c r="K55" s="52"/>
      <c r="M55" t="str">
        <f t="shared" si="0"/>
        <v>Cities of Sigmar - Scouting Force / Restless Energy (0)</v>
      </c>
      <c r="N55" s="74" t="str">
        <f t="shared" si="1"/>
        <v/>
      </c>
      <c r="P55" s="60"/>
      <c r="Q55" s="75"/>
    </row>
    <row r="56" spans="1:17" x14ac:dyDescent="0.3">
      <c r="A56" t="s">
        <v>121</v>
      </c>
      <c r="B56" s="48" t="s">
        <v>24949</v>
      </c>
      <c r="C56" s="48" t="s">
        <v>24950</v>
      </c>
      <c r="D56" s="1">
        <f>SUMIFS(Results!O:O,Results!G:G,CONCATENATE("*",B56,"*"),Results!G:G,CONCATENATE("*",C56,"*"),Results!E:E,A56)</f>
        <v>10</v>
      </c>
      <c r="E56" s="50">
        <f>IFERROR(SUMIFS(Results!V:V,Results!G:G,CONCATENATE("*",B56,"*"),Results!G:G,CONCATENATE("*",C56,"*"),Results!E:E,A56)/D56,"")</f>
        <v>0.7</v>
      </c>
      <c r="F56" s="1">
        <f>SUMIFS(Results!O:O,Results!G:G,CONCATENATE("*",B56,"*"),Results!G:G,CONCATENATE("*",C56,"*"),Results!E:E,A56)</f>
        <v>10</v>
      </c>
      <c r="G56" s="50">
        <f>IFERROR(SUMIFS(Results!V:V,Results!G:G,CONCATENATE("*",'Battle Tactics (Faction)'!B56,"*"),Results!G:G,CONCATENATE("*",C56,"*"),Results!E:E,A56)/F56,"")</f>
        <v>0.7</v>
      </c>
      <c r="H56" s="46">
        <f>SUMIFS(Results!O:O,Results!G:G,CONCATENATE("*",B56,"*"),Results!G:G,CONCATENATE("*",C56,"*"),Results!Y:Y,"&gt;=500",Results!E:E,A56)</f>
        <v>10</v>
      </c>
      <c r="I56" s="52">
        <f>IFERROR(SUMIFS(Results!V:V,Results!G:G,CONCATENATE("*",B56,"*"),Results!G:G,CONCATENATE("*",C56,"*"),Results!Y:Y,"&gt;=500",Results!E:E,A56)/H56,"")</f>
        <v>0.7</v>
      </c>
      <c r="J56" s="53">
        <f>SUMIFS(Results!O:O,Results!G:G,CONCATENATE("*",'Battle Tactics (Faction)'!B56,"*"),Results!G:G,CONCATENATE("*",C56,"*"),Results!Y:Y,"&gt;=500",Results!E:E,A56)</f>
        <v>10</v>
      </c>
      <c r="K56" s="52"/>
      <c r="M56" t="str">
        <f t="shared" si="0"/>
        <v>Cities of Sigmar - Scouting Force / Wrathful Cycles (10)</v>
      </c>
      <c r="N56" s="74">
        <f t="shared" si="1"/>
        <v>0.7</v>
      </c>
      <c r="P56" s="60"/>
      <c r="Q56" s="75"/>
    </row>
    <row r="57" spans="1:17" x14ac:dyDescent="0.3">
      <c r="A57" t="s">
        <v>121</v>
      </c>
      <c r="B57" s="48" t="s">
        <v>24950</v>
      </c>
      <c r="C57" s="48" t="s">
        <v>24945</v>
      </c>
      <c r="D57" s="1">
        <f>SUMIFS(Results!O:O,Results!G:G,CONCATENATE("*",B57,"*"),Results!G:G,CONCATENATE("*",C57,"*"),Results!E:E,A57)</f>
        <v>5</v>
      </c>
      <c r="E57" s="50">
        <f>IFERROR(SUMIFS(Results!V:V,Results!G:G,CONCATENATE("*",B57,"*"),Results!G:G,CONCATENATE("*",C57,"*"),Results!E:E,A57)/D57,"")</f>
        <v>0.8</v>
      </c>
      <c r="F57" s="1">
        <f>SUMIFS(Results!O:O,Results!G:G,CONCATENATE("*",B57,"*"),Results!G:G,CONCATENATE("*",C57,"*"),Results!E:E,A57)</f>
        <v>5</v>
      </c>
      <c r="G57" s="50">
        <f>IFERROR(SUMIFS(Results!V:V,Results!G:G,CONCATENATE("*",'Battle Tactics (Faction)'!B57,"*"),Results!G:G,CONCATENATE("*",C57,"*"),Results!E:E,A57)/F57,"")</f>
        <v>0.8</v>
      </c>
      <c r="H57" s="46">
        <f>SUMIFS(Results!O:O,Results!G:G,CONCATENATE("*",B57,"*"),Results!G:G,CONCATENATE("*",C57,"*"),Results!Y:Y,"&gt;=500",Results!E:E,A57)</f>
        <v>5</v>
      </c>
      <c r="I57" s="52">
        <f>IFERROR(SUMIFS(Results!V:V,Results!G:G,CONCATENATE("*",B57,"*"),Results!G:G,CONCATENATE("*",C57,"*"),Results!Y:Y,"&gt;=500",Results!E:E,A57)/H57,"")</f>
        <v>0.8</v>
      </c>
      <c r="J57" s="53">
        <f>SUMIFS(Results!O:O,Results!G:G,CONCATENATE("*",'Battle Tactics (Faction)'!B57,"*"),Results!G:G,CONCATENATE("*",C57,"*"),Results!Y:Y,"&gt;=500",Results!E:E,A57)</f>
        <v>5</v>
      </c>
      <c r="K57" s="52"/>
      <c r="M57" t="str">
        <f t="shared" si="0"/>
        <v>Cities of Sigmar - Wrathful Cycles / Attuned to Ghyran (5)</v>
      </c>
      <c r="N57" s="74">
        <f t="shared" si="1"/>
        <v>0.8</v>
      </c>
      <c r="P57" s="60"/>
      <c r="Q57" s="75"/>
    </row>
    <row r="58" spans="1:17" x14ac:dyDescent="0.3">
      <c r="A58" t="s">
        <v>121</v>
      </c>
      <c r="B58" s="48" t="s">
        <v>24950</v>
      </c>
      <c r="C58" s="48" t="s">
        <v>24946</v>
      </c>
      <c r="D58" s="1">
        <f>SUMIFS(Results!O:O,Results!G:G,CONCATENATE("*",B58,"*"),Results!G:G,CONCATENATE("*",C58,"*"),Results!E:E,A58)</f>
        <v>10</v>
      </c>
      <c r="E58" s="50">
        <f>IFERROR(SUMIFS(Results!V:V,Results!G:G,CONCATENATE("*",B58,"*"),Results!G:G,CONCATENATE("*",C58,"*"),Results!E:E,A58)/D58,"")</f>
        <v>0.7</v>
      </c>
      <c r="F58" s="1">
        <f>SUMIFS(Results!O:O,Results!G:G,CONCATENATE("*",B58,"*"),Results!G:G,CONCATENATE("*",C58,"*"),Results!E:E,A58)</f>
        <v>10</v>
      </c>
      <c r="G58" s="50">
        <f>IFERROR(SUMIFS(Results!V:V,Results!G:G,CONCATENATE("*",'Battle Tactics (Faction)'!B58,"*"),Results!G:G,CONCATENATE("*",C58,"*"),Results!E:E,A58)/F58,"")</f>
        <v>0.7</v>
      </c>
      <c r="H58" s="46">
        <f>SUMIFS(Results!O:O,Results!G:G,CONCATENATE("*",B58,"*"),Results!G:G,CONCATENATE("*",C58,"*"),Results!Y:Y,"&gt;=500",Results!E:E,A58)</f>
        <v>10</v>
      </c>
      <c r="I58" s="52">
        <f>IFERROR(SUMIFS(Results!V:V,Results!G:G,CONCATENATE("*",B58,"*"),Results!G:G,CONCATENATE("*",C58,"*"),Results!Y:Y,"&gt;=500",Results!E:E,A58)/H58,"")</f>
        <v>0.7</v>
      </c>
      <c r="J58" s="53">
        <f>SUMIFS(Results!O:O,Results!G:G,CONCATENATE("*",'Battle Tactics (Faction)'!B58,"*"),Results!G:G,CONCATENATE("*",C58,"*"),Results!Y:Y,"&gt;=500",Results!E:E,A58)</f>
        <v>10</v>
      </c>
      <c r="K58" s="52"/>
      <c r="M58" t="str">
        <f t="shared" si="0"/>
        <v>Cities of Sigmar - Wrathful Cycles / Intercept and Recover (10)</v>
      </c>
      <c r="N58" s="74">
        <f t="shared" si="1"/>
        <v>0.7</v>
      </c>
      <c r="P58" s="60"/>
      <c r="Q58" s="75"/>
    </row>
    <row r="59" spans="1:17" s="5" customFormat="1" hidden="1" x14ac:dyDescent="0.3">
      <c r="A59" t="s">
        <v>121</v>
      </c>
      <c r="B59" s="48" t="s">
        <v>24950</v>
      </c>
      <c r="C59" s="48" t="s">
        <v>24947</v>
      </c>
      <c r="D59" s="1">
        <f>SUMIFS(Results!O:O,Results!G:G,CONCATENATE("*",B59,"*"),Results!G:G,CONCATENATE("*",C59,"*"),Results!E:E,A59)</f>
        <v>25</v>
      </c>
      <c r="E59" s="50">
        <f>IFERROR(SUMIFS(Results!V:V,Results!G:G,CONCATENATE("*",B59,"*"),Results!G:G,CONCATENATE("*",C59,"*"),Results!E:E,A59)/D59,"")</f>
        <v>0.8</v>
      </c>
      <c r="F59" s="1">
        <f>SUMIFS(Results!O:O,Results!G:G,CONCATENATE("*",B59,"*"),Results!G:G,CONCATENATE("*",C59,"*"),Results!E:E,A59)</f>
        <v>25</v>
      </c>
      <c r="G59" s="50">
        <f>IFERROR(SUMIFS(Results!V:V,Results!G:G,CONCATENATE("*",'Battle Tactics (Faction)'!B59,"*"),Results!G:G,CONCATENATE("*",C59,"*"),Results!E:E,A59)/F59,"")</f>
        <v>0.8</v>
      </c>
      <c r="H59" s="46">
        <f>SUMIFS(Results!O:O,Results!G:G,CONCATENATE("*",B59,"*"),Results!G:G,CONCATENATE("*",C59,"*"),Results!Y:Y,"&gt;=500",Results!E:E,A59)</f>
        <v>15</v>
      </c>
      <c r="I59" s="52">
        <f>IFERROR(SUMIFS(Results!V:V,Results!G:G,CONCATENATE("*",B59,"*"),Results!G:G,CONCATENATE("*",C59,"*"),Results!Y:Y,"&gt;=500",Results!E:E,A59)/H59,"")</f>
        <v>0.8666666666666667</v>
      </c>
      <c r="J59" s="53">
        <f>SUMIFS(Results!O:O,Results!G:G,CONCATENATE("*",'Battle Tactics (Faction)'!B59,"*"),Results!G:G,CONCATENATE("*",C59,"*"),Results!Y:Y,"&gt;=500",Results!E:E,A59)</f>
        <v>15</v>
      </c>
      <c r="K59" s="52"/>
      <c r="M59" t="str">
        <f t="shared" si="0"/>
        <v>Cities of Sigmar - Wrathful Cycles / Master the Paths (25)</v>
      </c>
      <c r="N59" s="74">
        <f t="shared" si="1"/>
        <v>0.8</v>
      </c>
      <c r="P59" s="60"/>
      <c r="Q59" s="75"/>
    </row>
    <row r="60" spans="1:17" hidden="1" x14ac:dyDescent="0.3">
      <c r="A60" t="s">
        <v>121</v>
      </c>
      <c r="B60" s="48" t="s">
        <v>24950</v>
      </c>
      <c r="C60" s="48" t="s">
        <v>24948</v>
      </c>
      <c r="D60" s="1">
        <f>SUMIFS(Results!O:O,Results!G:G,CONCATENATE("*",B60,"*"),Results!G:G,CONCATENATE("*",C60,"*"),Results!E:E,A60)</f>
        <v>3</v>
      </c>
      <c r="E60" s="50">
        <f>IFERROR(SUMIFS(Results!V:V,Results!G:G,CONCATENATE("*",B60,"*"),Results!G:G,CONCATENATE("*",C60,"*"),Results!E:E,A60)/D60,"")</f>
        <v>0.33333333333333331</v>
      </c>
      <c r="F60" s="1">
        <f>SUMIFS(Results!O:O,Results!G:G,CONCATENATE("*",B60,"*"),Results!G:G,CONCATENATE("*",C60,"*"),Results!E:E,A60)</f>
        <v>3</v>
      </c>
      <c r="G60" s="50">
        <f>IFERROR(SUMIFS(Results!V:V,Results!G:G,CONCATENATE("*",'Battle Tactics (Faction)'!B60,"*"),Results!G:G,CONCATENATE("*",C60,"*"),Results!E:E,A60)/F60,"")</f>
        <v>0.33333333333333331</v>
      </c>
      <c r="H60" s="46">
        <f>SUMIFS(Results!O:O,Results!G:G,CONCATENATE("*",B60,"*"),Results!G:G,CONCATENATE("*",C60,"*"),Results!Y:Y,"&gt;=500",Results!E:E,A60)</f>
        <v>0</v>
      </c>
      <c r="I60" s="52" t="str">
        <f>IFERROR(SUMIFS(Results!V:V,Results!G:G,CONCATENATE("*",B60,"*"),Results!G:G,CONCATENATE("*",C60,"*"),Results!Y:Y,"&gt;=500",Results!E:E,A60)/H60,"")</f>
        <v/>
      </c>
      <c r="J60" s="53">
        <f>SUMIFS(Results!O:O,Results!G:G,CONCATENATE("*",'Battle Tactics (Faction)'!B60,"*"),Results!G:G,CONCATENATE("*",C60,"*"),Results!Y:Y,"&gt;=500",Results!E:E,A60)</f>
        <v>0</v>
      </c>
      <c r="K60" s="52"/>
      <c r="M60" t="str">
        <f t="shared" si="0"/>
        <v>Cities of Sigmar - Wrathful Cycles / Restless Energy (3)</v>
      </c>
      <c r="N60" s="74">
        <f t="shared" si="1"/>
        <v>0.33333333333333331</v>
      </c>
      <c r="P60" s="60"/>
      <c r="Q60" s="75"/>
    </row>
    <row r="61" spans="1:17" x14ac:dyDescent="0.3">
      <c r="A61" t="s">
        <v>121</v>
      </c>
      <c r="B61" s="48" t="s">
        <v>24950</v>
      </c>
      <c r="C61" s="48" t="s">
        <v>24949</v>
      </c>
      <c r="D61" s="1">
        <f>SUMIFS(Results!O:O,Results!G:G,CONCATENATE("*",B61,"*"),Results!G:G,CONCATENATE("*",C61,"*"),Results!E:E,A61)</f>
        <v>10</v>
      </c>
      <c r="E61" s="50">
        <f>IFERROR(SUMIFS(Results!V:V,Results!G:G,CONCATENATE("*",B61,"*"),Results!G:G,CONCATENATE("*",C61,"*"),Results!E:E,A61)/D61,"")</f>
        <v>0.7</v>
      </c>
      <c r="F61" s="1">
        <f>SUMIFS(Results!O:O,Results!G:G,CONCATENATE("*",B61,"*"),Results!G:G,CONCATENATE("*",C61,"*"),Results!E:E,A61)</f>
        <v>10</v>
      </c>
      <c r="G61" s="50">
        <f>IFERROR(SUMIFS(Results!V:V,Results!G:G,CONCATENATE("*",'Battle Tactics (Faction)'!B61,"*"),Results!G:G,CONCATENATE("*",C61,"*"),Results!E:E,A61)/F61,"")</f>
        <v>0.7</v>
      </c>
      <c r="H61" s="46">
        <f>SUMIFS(Results!O:O,Results!G:G,CONCATENATE("*",B61,"*"),Results!G:G,CONCATENATE("*",C61,"*"),Results!Y:Y,"&gt;=500",Results!E:E,A61)</f>
        <v>10</v>
      </c>
      <c r="I61" s="52">
        <f>IFERROR(SUMIFS(Results!V:V,Results!G:G,CONCATENATE("*",B61,"*"),Results!G:G,CONCATENATE("*",C61,"*"),Results!Y:Y,"&gt;=500",Results!E:E,A61)/H61,"")</f>
        <v>0.7</v>
      </c>
      <c r="J61" s="53">
        <f>SUMIFS(Results!O:O,Results!G:G,CONCATENATE("*",'Battle Tactics (Faction)'!B61,"*"),Results!G:G,CONCATENATE("*",C61,"*"),Results!Y:Y,"&gt;=500",Results!E:E,A61)</f>
        <v>10</v>
      </c>
      <c r="K61" s="52"/>
      <c r="M61" t="str">
        <f t="shared" si="0"/>
        <v>Cities of Sigmar - Wrathful Cycles / Scouting Force (10)</v>
      </c>
      <c r="N61" s="74">
        <f t="shared" si="1"/>
        <v>0.7</v>
      </c>
      <c r="P61" s="60"/>
      <c r="Q61" s="75"/>
    </row>
    <row r="62" spans="1:17" hidden="1" x14ac:dyDescent="0.3">
      <c r="A62" t="s">
        <v>73</v>
      </c>
      <c r="B62" s="48" t="s">
        <v>24945</v>
      </c>
      <c r="C62" s="48" t="s">
        <v>24946</v>
      </c>
      <c r="D62" s="1">
        <f>SUMIFS(Results!O:O,Results!G:G,CONCATENATE("*",B62,"*"),Results!G:G,CONCATENATE("*",C62,"*"),Results!E:E,A62)</f>
        <v>0</v>
      </c>
      <c r="E62" s="50" t="str">
        <f>IFERROR(SUMIFS(Results!V:V,Results!G:G,CONCATENATE("*",B62,"*"),Results!G:G,CONCATENATE("*",C62,"*"),Results!E:E,A62)/D62,"")</f>
        <v/>
      </c>
      <c r="F62" s="1">
        <f>SUMIFS(Results!O:O,Results!G:G,CONCATENATE("*",B62,"*"),Results!G:G,CONCATENATE("*",C62,"*"),Results!E:E,A62)</f>
        <v>0</v>
      </c>
      <c r="G62" s="50" t="str">
        <f>IFERROR(SUMIFS(Results!V:V,Results!G:G,CONCATENATE("*",'Battle Tactics (Faction)'!B62,"*"),Results!G:G,CONCATENATE("*",C62,"*"),Results!E:E,A62)/F62,"")</f>
        <v/>
      </c>
      <c r="H62" s="46">
        <f>SUMIFS(Results!O:O,Results!G:G,CONCATENATE("*",B62,"*"),Results!G:G,CONCATENATE("*",C62,"*"),Results!Y:Y,"&gt;=500",Results!E:E,A62)</f>
        <v>0</v>
      </c>
      <c r="I62" s="52" t="str">
        <f>IFERROR(SUMIFS(Results!V:V,Results!G:G,CONCATENATE("*",B62,"*"),Results!G:G,CONCATENATE("*",C62,"*"),Results!Y:Y,"&gt;=500",Results!E:E,A62)/H62,"")</f>
        <v/>
      </c>
      <c r="J62" s="53">
        <f>SUMIFS(Results!O:O,Results!G:G,CONCATENATE("*",'Battle Tactics (Faction)'!B62,"*"),Results!G:G,CONCATENATE("*",C62,"*"),Results!Y:Y,"&gt;=500",Results!E:E,A62)</f>
        <v>0</v>
      </c>
      <c r="K62" s="52"/>
      <c r="M62" t="str">
        <f t="shared" si="0"/>
        <v>Daughters of Khaine - Attuned to Ghyran / Intercept and Recover (0)</v>
      </c>
      <c r="N62" s="74" t="str">
        <f t="shared" si="1"/>
        <v/>
      </c>
      <c r="P62" s="60"/>
      <c r="Q62" s="75"/>
    </row>
    <row r="63" spans="1:17" s="5" customFormat="1" x14ac:dyDescent="0.3">
      <c r="A63" t="s">
        <v>73</v>
      </c>
      <c r="B63" s="48" t="s">
        <v>24945</v>
      </c>
      <c r="C63" s="48" t="s">
        <v>24947</v>
      </c>
      <c r="D63" s="1">
        <f>SUMIFS(Results!O:O,Results!G:G,CONCATENATE("*",B63,"*"),Results!G:G,CONCATENATE("*",C63,"*"),Results!E:E,A63)</f>
        <v>5</v>
      </c>
      <c r="E63" s="50">
        <f>IFERROR(SUMIFS(Results!V:V,Results!G:G,CONCATENATE("*",B63,"*"),Results!G:G,CONCATENATE("*",C63,"*"),Results!E:E,A63)/D63,"")</f>
        <v>0.6</v>
      </c>
      <c r="F63" s="1">
        <f>SUMIFS(Results!O:O,Results!G:G,CONCATENATE("*",B63,"*"),Results!G:G,CONCATENATE("*",C63,"*"),Results!E:E,A63)</f>
        <v>5</v>
      </c>
      <c r="G63" s="50">
        <f>IFERROR(SUMIFS(Results!V:V,Results!G:G,CONCATENATE("*",'Battle Tactics (Faction)'!B63,"*"),Results!G:G,CONCATENATE("*",C63,"*"),Results!E:E,A63)/F63,"")</f>
        <v>0.6</v>
      </c>
      <c r="H63" s="46">
        <f>SUMIFS(Results!O:O,Results!G:G,CONCATENATE("*",B63,"*"),Results!G:G,CONCATENATE("*",C63,"*"),Results!Y:Y,"&gt;=500",Results!E:E,A63)</f>
        <v>0</v>
      </c>
      <c r="I63" s="52" t="str">
        <f>IFERROR(SUMIFS(Results!V:V,Results!G:G,CONCATENATE("*",B63,"*"),Results!G:G,CONCATENATE("*",C63,"*"),Results!Y:Y,"&gt;=500",Results!E:E,A63)/H63,"")</f>
        <v/>
      </c>
      <c r="J63" s="53">
        <f>SUMIFS(Results!O:O,Results!G:G,CONCATENATE("*",'Battle Tactics (Faction)'!B63,"*"),Results!G:G,CONCATENATE("*",C63,"*"),Results!Y:Y,"&gt;=500",Results!E:E,A63)</f>
        <v>0</v>
      </c>
      <c r="K63" s="52"/>
      <c r="M63" t="str">
        <f t="shared" si="0"/>
        <v>Daughters of Khaine - Attuned to Ghyran / Master the Paths (5)</v>
      </c>
      <c r="N63" s="74">
        <f t="shared" si="1"/>
        <v>0.6</v>
      </c>
      <c r="P63" s="60"/>
      <c r="Q63" s="75"/>
    </row>
    <row r="64" spans="1:17" hidden="1" x14ac:dyDescent="0.3">
      <c r="A64" t="s">
        <v>73</v>
      </c>
      <c r="B64" s="48" t="s">
        <v>24945</v>
      </c>
      <c r="C64" s="48" t="s">
        <v>24948</v>
      </c>
      <c r="D64" s="1">
        <f>SUMIFS(Results!O:O,Results!G:G,CONCATENATE("*",B64,"*"),Results!G:G,CONCATENATE("*",C64,"*"),Results!E:E,A64)</f>
        <v>0</v>
      </c>
      <c r="E64" s="50" t="str">
        <f>IFERROR(SUMIFS(Results!V:V,Results!G:G,CONCATENATE("*",B64,"*"),Results!G:G,CONCATENATE("*",C64,"*"),Results!E:E,A64)/D64,"")</f>
        <v/>
      </c>
      <c r="F64" s="1">
        <f>SUMIFS(Results!O:O,Results!G:G,CONCATENATE("*",B64,"*"),Results!G:G,CONCATENATE("*",C64,"*"),Results!E:E,A64)</f>
        <v>0</v>
      </c>
      <c r="G64" s="50" t="str">
        <f>IFERROR(SUMIFS(Results!V:V,Results!G:G,CONCATENATE("*",'Battle Tactics (Faction)'!B64,"*"),Results!G:G,CONCATENATE("*",C64,"*"),Results!E:E,A64)/F64,"")</f>
        <v/>
      </c>
      <c r="H64" s="46">
        <f>SUMIFS(Results!O:O,Results!G:G,CONCATENATE("*",B64,"*"),Results!G:G,CONCATENATE("*",C64,"*"),Results!Y:Y,"&gt;=500",Results!E:E,A64)</f>
        <v>0</v>
      </c>
      <c r="I64" s="52" t="str">
        <f>IFERROR(SUMIFS(Results!V:V,Results!G:G,CONCATENATE("*",B64,"*"),Results!G:G,CONCATENATE("*",C64,"*"),Results!Y:Y,"&gt;=500",Results!E:E,A64)/H64,"")</f>
        <v/>
      </c>
      <c r="J64" s="53">
        <f>SUMIFS(Results!O:O,Results!G:G,CONCATENATE("*",'Battle Tactics (Faction)'!B64,"*"),Results!G:G,CONCATENATE("*",C64,"*"),Results!Y:Y,"&gt;=500",Results!E:E,A64)</f>
        <v>0</v>
      </c>
      <c r="K64" s="52"/>
      <c r="M64" t="str">
        <f t="shared" si="0"/>
        <v>Daughters of Khaine - Attuned to Ghyran / Restless Energy (0)</v>
      </c>
      <c r="N64" s="74" t="str">
        <f t="shared" si="1"/>
        <v/>
      </c>
      <c r="P64" s="60"/>
      <c r="Q64" s="75"/>
    </row>
    <row r="65" spans="1:17" x14ac:dyDescent="0.3">
      <c r="A65" t="s">
        <v>73</v>
      </c>
      <c r="B65" s="48" t="s">
        <v>24945</v>
      </c>
      <c r="C65" s="48" t="s">
        <v>24949</v>
      </c>
      <c r="D65" s="1">
        <f>SUMIFS(Results!O:O,Results!G:G,CONCATENATE("*",B65,"*"),Results!G:G,CONCATENATE("*",C65,"*"),Results!E:E,A65)</f>
        <v>10</v>
      </c>
      <c r="E65" s="50">
        <f>IFERROR(SUMIFS(Results!V:V,Results!G:G,CONCATENATE("*",B65,"*"),Results!G:G,CONCATENATE("*",C65,"*"),Results!E:E,A65)/D65,"")</f>
        <v>0.6</v>
      </c>
      <c r="F65" s="1">
        <f>SUMIFS(Results!O:O,Results!G:G,CONCATENATE("*",B65,"*"),Results!G:G,CONCATENATE("*",C65,"*"),Results!E:E,A65)</f>
        <v>10</v>
      </c>
      <c r="G65" s="50">
        <f>IFERROR(SUMIFS(Results!V:V,Results!G:G,CONCATENATE("*",'Battle Tactics (Faction)'!B65,"*"),Results!G:G,CONCATENATE("*",C65,"*"),Results!E:E,A65)/F65,"")</f>
        <v>0.6</v>
      </c>
      <c r="H65" s="46">
        <f>SUMIFS(Results!O:O,Results!G:G,CONCATENATE("*",B65,"*"),Results!G:G,CONCATENATE("*",C65,"*"),Results!Y:Y,"&gt;=500",Results!E:E,A65)</f>
        <v>5</v>
      </c>
      <c r="I65" s="52">
        <f>IFERROR(SUMIFS(Results!V:V,Results!G:G,CONCATENATE("*",B65,"*"),Results!G:G,CONCATENATE("*",C65,"*"),Results!Y:Y,"&gt;=500",Results!E:E,A65)/H65,"")</f>
        <v>0.6</v>
      </c>
      <c r="J65" s="53">
        <f>SUMIFS(Results!O:O,Results!G:G,CONCATENATE("*",'Battle Tactics (Faction)'!B65,"*"),Results!G:G,CONCATENATE("*",C65,"*"),Results!Y:Y,"&gt;=500",Results!E:E,A65)</f>
        <v>5</v>
      </c>
      <c r="K65" s="52"/>
      <c r="M65" t="str">
        <f t="shared" si="0"/>
        <v>Daughters of Khaine - Attuned to Ghyran / Scouting Force (10)</v>
      </c>
      <c r="N65" s="74">
        <f t="shared" si="1"/>
        <v>0.6</v>
      </c>
      <c r="P65" s="60"/>
      <c r="Q65" s="75"/>
    </row>
    <row r="66" spans="1:17" hidden="1" x14ac:dyDescent="0.3">
      <c r="A66" t="s">
        <v>73</v>
      </c>
      <c r="B66" s="48" t="s">
        <v>24945</v>
      </c>
      <c r="C66" s="48" t="s">
        <v>24950</v>
      </c>
      <c r="D66" s="1">
        <f>SUMIFS(Results!O:O,Results!G:G,CONCATENATE("*",B66,"*"),Results!G:G,CONCATENATE("*",C66,"*"),Results!E:E,A66)</f>
        <v>0</v>
      </c>
      <c r="E66" s="50" t="str">
        <f>IFERROR(SUMIFS(Results!V:V,Results!G:G,CONCATENATE("*",B66,"*"),Results!G:G,CONCATENATE("*",C66,"*"),Results!E:E,A66)/D66,"")</f>
        <v/>
      </c>
      <c r="F66" s="1">
        <f>SUMIFS(Results!O:O,Results!G:G,CONCATENATE("*",B66,"*"),Results!G:G,CONCATENATE("*",C66,"*"),Results!E:E,A66)</f>
        <v>0</v>
      </c>
      <c r="G66" s="50" t="str">
        <f>IFERROR(SUMIFS(Results!V:V,Results!G:G,CONCATENATE("*",'Battle Tactics (Faction)'!B66,"*"),Results!G:G,CONCATENATE("*",C66,"*"),Results!E:E,A66)/F66,"")</f>
        <v/>
      </c>
      <c r="H66" s="46">
        <f>SUMIFS(Results!O:O,Results!G:G,CONCATENATE("*",B66,"*"),Results!G:G,CONCATENATE("*",C66,"*"),Results!Y:Y,"&gt;=500",Results!E:E,A66)</f>
        <v>0</v>
      </c>
      <c r="I66" s="52" t="str">
        <f>IFERROR(SUMIFS(Results!V:V,Results!G:G,CONCATENATE("*",B66,"*"),Results!G:G,CONCATENATE("*",C66,"*"),Results!Y:Y,"&gt;=500",Results!E:E,A66)/H66,"")</f>
        <v/>
      </c>
      <c r="J66" s="53">
        <f>SUMIFS(Results!O:O,Results!G:G,CONCATENATE("*",'Battle Tactics (Faction)'!B66,"*"),Results!G:G,CONCATENATE("*",C66,"*"),Results!Y:Y,"&gt;=500",Results!E:E,A66)</f>
        <v>0</v>
      </c>
      <c r="K66" s="52"/>
      <c r="M66" t="str">
        <f t="shared" si="0"/>
        <v>Daughters of Khaine - Attuned to Ghyran / Wrathful Cycles (0)</v>
      </c>
      <c r="N66" s="74" t="str">
        <f t="shared" si="1"/>
        <v/>
      </c>
      <c r="P66" s="60"/>
      <c r="Q66" s="75"/>
    </row>
    <row r="67" spans="1:17" s="5" customFormat="1" hidden="1" x14ac:dyDescent="0.3">
      <c r="A67" t="s">
        <v>73</v>
      </c>
      <c r="B67" s="48" t="s">
        <v>24946</v>
      </c>
      <c r="C67" s="48" t="s">
        <v>24945</v>
      </c>
      <c r="D67" s="1">
        <f>SUMIFS(Results!O:O,Results!G:G,CONCATENATE("*",B67,"*"),Results!G:G,CONCATENATE("*",C67,"*"),Results!E:E,A67)</f>
        <v>0</v>
      </c>
      <c r="E67" s="50" t="str">
        <f>IFERROR(SUMIFS(Results!V:V,Results!G:G,CONCATENATE("*",B67,"*"),Results!G:G,CONCATENATE("*",C67,"*"),Results!E:E,A67)/D67,"")</f>
        <v/>
      </c>
      <c r="F67" s="1">
        <f>SUMIFS(Results!O:O,Results!G:G,CONCATENATE("*",B67,"*"),Results!G:G,CONCATENATE("*",C67,"*"),Results!E:E,A67)</f>
        <v>0</v>
      </c>
      <c r="G67" s="50" t="str">
        <f>IFERROR(SUMIFS(Results!V:V,Results!G:G,CONCATENATE("*",'Battle Tactics (Faction)'!B67,"*"),Results!G:G,CONCATENATE("*",C67,"*"),Results!E:E,A67)/F67,"")</f>
        <v/>
      </c>
      <c r="H67" s="46">
        <f>SUMIFS(Results!O:O,Results!G:G,CONCATENATE("*",B67,"*"),Results!G:G,CONCATENATE("*",C67,"*"),Results!Y:Y,"&gt;=500",Results!E:E,A67)</f>
        <v>0</v>
      </c>
      <c r="I67" s="52" t="str">
        <f>IFERROR(SUMIFS(Results!V:V,Results!G:G,CONCATENATE("*",B67,"*"),Results!G:G,CONCATENATE("*",C67,"*"),Results!Y:Y,"&gt;=500",Results!E:E,A67)/H67,"")</f>
        <v/>
      </c>
      <c r="J67" s="53">
        <f>SUMIFS(Results!O:O,Results!G:G,CONCATENATE("*",'Battle Tactics (Faction)'!B67,"*"),Results!G:G,CONCATENATE("*",C67,"*"),Results!Y:Y,"&gt;=500",Results!E:E,A67)</f>
        <v>0</v>
      </c>
      <c r="K67" s="52"/>
      <c r="M67" t="str">
        <f t="shared" ref="M67:M130" si="2">CONCATENATE(A67," - ",B67," / ",C67," (",D67,")")</f>
        <v>Daughters of Khaine - Intercept and Recover / Attuned to Ghyran (0)</v>
      </c>
      <c r="N67" s="74" t="str">
        <f t="shared" ref="N67:N130" si="3">E67</f>
        <v/>
      </c>
      <c r="P67" s="60"/>
      <c r="Q67" s="75"/>
    </row>
    <row r="68" spans="1:17" hidden="1" x14ac:dyDescent="0.3">
      <c r="A68" t="s">
        <v>73</v>
      </c>
      <c r="B68" s="48" t="s">
        <v>24946</v>
      </c>
      <c r="C68" s="48" t="s">
        <v>24947</v>
      </c>
      <c r="D68" s="1">
        <f>SUMIFS(Results!O:O,Results!G:G,CONCATENATE("*",B68,"*"),Results!G:G,CONCATENATE("*",C68,"*"),Results!E:E,A68)</f>
        <v>25</v>
      </c>
      <c r="E68" s="50">
        <f>IFERROR(SUMIFS(Results!V:V,Results!G:G,CONCATENATE("*",B68,"*"),Results!G:G,CONCATENATE("*",C68,"*"),Results!E:E,A68)/D68,"")</f>
        <v>0.68</v>
      </c>
      <c r="F68" s="1">
        <f>SUMIFS(Results!O:O,Results!G:G,CONCATENATE("*",B68,"*"),Results!G:G,CONCATENATE("*",C68,"*"),Results!E:E,A68)</f>
        <v>25</v>
      </c>
      <c r="G68" s="50">
        <f>IFERROR(SUMIFS(Results!V:V,Results!G:G,CONCATENATE("*",'Battle Tactics (Faction)'!B68,"*"),Results!G:G,CONCATENATE("*",C68,"*"),Results!E:E,A68)/F68,"")</f>
        <v>0.68</v>
      </c>
      <c r="H68" s="46">
        <f>SUMIFS(Results!O:O,Results!G:G,CONCATENATE("*",B68,"*"),Results!G:G,CONCATENATE("*",C68,"*"),Results!Y:Y,"&gt;=500",Results!E:E,A68)</f>
        <v>0</v>
      </c>
      <c r="I68" s="52" t="str">
        <f>IFERROR(SUMIFS(Results!V:V,Results!G:G,CONCATENATE("*",B68,"*"),Results!G:G,CONCATENATE("*",C68,"*"),Results!Y:Y,"&gt;=500",Results!E:E,A68)/H68,"")</f>
        <v/>
      </c>
      <c r="J68" s="53">
        <f>SUMIFS(Results!O:O,Results!G:G,CONCATENATE("*",'Battle Tactics (Faction)'!B68,"*"),Results!G:G,CONCATENATE("*",C68,"*"),Results!Y:Y,"&gt;=500",Results!E:E,A68)</f>
        <v>0</v>
      </c>
      <c r="K68" s="52"/>
      <c r="M68" t="str">
        <f t="shared" si="2"/>
        <v>Daughters of Khaine - Intercept and Recover / Master the Paths (25)</v>
      </c>
      <c r="N68" s="74">
        <f t="shared" si="3"/>
        <v>0.68</v>
      </c>
      <c r="P68" s="60"/>
      <c r="Q68" s="75"/>
    </row>
    <row r="69" spans="1:17" hidden="1" x14ac:dyDescent="0.3">
      <c r="A69" t="s">
        <v>73</v>
      </c>
      <c r="B69" s="48" t="s">
        <v>24946</v>
      </c>
      <c r="C69" s="48" t="s">
        <v>24948</v>
      </c>
      <c r="D69" s="1">
        <f>SUMIFS(Results!O:O,Results!G:G,CONCATENATE("*",B69,"*"),Results!G:G,CONCATENATE("*",C69,"*"),Results!E:E,A69)</f>
        <v>41</v>
      </c>
      <c r="E69" s="50">
        <f>IFERROR(SUMIFS(Results!V:V,Results!G:G,CONCATENATE("*",B69,"*"),Results!G:G,CONCATENATE("*",C69,"*"),Results!E:E,A69)/D69,"")</f>
        <v>0.63414634146341464</v>
      </c>
      <c r="F69" s="1">
        <f>SUMIFS(Results!O:O,Results!G:G,CONCATENATE("*",B69,"*"),Results!G:G,CONCATENATE("*",C69,"*"),Results!E:E,A69)</f>
        <v>41</v>
      </c>
      <c r="G69" s="50">
        <f>IFERROR(SUMIFS(Results!V:V,Results!G:G,CONCATENATE("*",'Battle Tactics (Faction)'!B69,"*"),Results!G:G,CONCATENATE("*",C69,"*"),Results!E:E,A69)/F69,"")</f>
        <v>0.63414634146341464</v>
      </c>
      <c r="H69" s="46">
        <f>SUMIFS(Results!O:O,Results!G:G,CONCATENATE("*",B69,"*"),Results!G:G,CONCATENATE("*",C69,"*"),Results!Y:Y,"&gt;=500",Results!E:E,A69)</f>
        <v>15</v>
      </c>
      <c r="I69" s="52">
        <f>IFERROR(SUMIFS(Results!V:V,Results!G:G,CONCATENATE("*",B69,"*"),Results!G:G,CONCATENATE("*",C69,"*"),Results!Y:Y,"&gt;=500",Results!E:E,A69)/H69,"")</f>
        <v>0.8</v>
      </c>
      <c r="J69" s="53">
        <f>SUMIFS(Results!O:O,Results!G:G,CONCATENATE("*",'Battle Tactics (Faction)'!B69,"*"),Results!G:G,CONCATENATE("*",C69,"*"),Results!Y:Y,"&gt;=500",Results!E:E,A69)</f>
        <v>15</v>
      </c>
      <c r="K69" s="52"/>
      <c r="M69" t="str">
        <f t="shared" si="2"/>
        <v>Daughters of Khaine - Intercept and Recover / Restless Energy (41)</v>
      </c>
      <c r="N69" s="74">
        <f t="shared" si="3"/>
        <v>0.63414634146341464</v>
      </c>
      <c r="P69" s="60"/>
      <c r="Q69" s="75"/>
    </row>
    <row r="70" spans="1:17" hidden="1" x14ac:dyDescent="0.3">
      <c r="A70" t="s">
        <v>73</v>
      </c>
      <c r="B70" s="48" t="s">
        <v>24946</v>
      </c>
      <c r="C70" s="48" t="s">
        <v>24949</v>
      </c>
      <c r="D70" s="1">
        <f>SUMIFS(Results!O:O,Results!G:G,CONCATENATE("*",B70,"*"),Results!G:G,CONCATENATE("*",C70,"*"),Results!E:E,A70)</f>
        <v>20</v>
      </c>
      <c r="E70" s="50">
        <f>IFERROR(SUMIFS(Results!V:V,Results!G:G,CONCATENATE("*",B70,"*"),Results!G:G,CONCATENATE("*",C70,"*"),Results!E:E,A70)/D70,"")</f>
        <v>0.55000000000000004</v>
      </c>
      <c r="F70" s="1">
        <f>SUMIFS(Results!O:O,Results!G:G,CONCATENATE("*",B70,"*"),Results!G:G,CONCATENATE("*",C70,"*"),Results!E:E,A70)</f>
        <v>20</v>
      </c>
      <c r="G70" s="50">
        <f>IFERROR(SUMIFS(Results!V:V,Results!G:G,CONCATENATE("*",'Battle Tactics (Faction)'!B70,"*"),Results!G:G,CONCATENATE("*",C70,"*"),Results!E:E,A70)/F70,"")</f>
        <v>0.55000000000000004</v>
      </c>
      <c r="H70" s="46">
        <f>SUMIFS(Results!O:O,Results!G:G,CONCATENATE("*",B70,"*"),Results!G:G,CONCATENATE("*",C70,"*"),Results!Y:Y,"&gt;=500",Results!E:E,A70)</f>
        <v>5</v>
      </c>
      <c r="I70" s="52">
        <f>IFERROR(SUMIFS(Results!V:V,Results!G:G,CONCATENATE("*",B70,"*"),Results!G:G,CONCATENATE("*",C70,"*"),Results!Y:Y,"&gt;=500",Results!E:E,A70)/H70,"")</f>
        <v>0.6</v>
      </c>
      <c r="J70" s="53">
        <f>SUMIFS(Results!O:O,Results!G:G,CONCATENATE("*",'Battle Tactics (Faction)'!B70,"*"),Results!G:G,CONCATENATE("*",C70,"*"),Results!Y:Y,"&gt;=500",Results!E:E,A70)</f>
        <v>5</v>
      </c>
      <c r="K70" s="52"/>
      <c r="M70" t="str">
        <f t="shared" si="2"/>
        <v>Daughters of Khaine - Intercept and Recover / Scouting Force (20)</v>
      </c>
      <c r="N70" s="74">
        <f t="shared" si="3"/>
        <v>0.55000000000000004</v>
      </c>
      <c r="P70" s="60"/>
      <c r="Q70" s="75"/>
    </row>
    <row r="71" spans="1:17" s="5" customFormat="1" hidden="1" x14ac:dyDescent="0.3">
      <c r="A71" t="s">
        <v>73</v>
      </c>
      <c r="B71" s="48" t="s">
        <v>24946</v>
      </c>
      <c r="C71" s="48" t="s">
        <v>24950</v>
      </c>
      <c r="D71" s="1">
        <f>SUMIFS(Results!O:O,Results!G:G,CONCATENATE("*",B71,"*"),Results!G:G,CONCATENATE("*",C71,"*"),Results!E:E,A71)</f>
        <v>0</v>
      </c>
      <c r="E71" s="50" t="str">
        <f>IFERROR(SUMIFS(Results!V:V,Results!G:G,CONCATENATE("*",B71,"*"),Results!G:G,CONCATENATE("*",C71,"*"),Results!E:E,A71)/D71,"")</f>
        <v/>
      </c>
      <c r="F71" s="1">
        <f>SUMIFS(Results!O:O,Results!G:G,CONCATENATE("*",B71,"*"),Results!G:G,CONCATENATE("*",C71,"*"),Results!E:E,A71)</f>
        <v>0</v>
      </c>
      <c r="G71" s="50" t="str">
        <f>IFERROR(SUMIFS(Results!V:V,Results!G:G,CONCATENATE("*",'Battle Tactics (Faction)'!B71,"*"),Results!G:G,CONCATENATE("*",C71,"*"),Results!E:E,A71)/F71,"")</f>
        <v/>
      </c>
      <c r="H71" s="46">
        <f>SUMIFS(Results!O:O,Results!G:G,CONCATENATE("*",B71,"*"),Results!G:G,CONCATENATE("*",C71,"*"),Results!Y:Y,"&gt;=500",Results!E:E,A71)</f>
        <v>0</v>
      </c>
      <c r="I71" s="52" t="str">
        <f>IFERROR(SUMIFS(Results!V:V,Results!G:G,CONCATENATE("*",B71,"*"),Results!G:G,CONCATENATE("*",C71,"*"),Results!Y:Y,"&gt;=500",Results!E:E,A71)/H71,"")</f>
        <v/>
      </c>
      <c r="J71" s="53">
        <f>SUMIFS(Results!O:O,Results!G:G,CONCATENATE("*",'Battle Tactics (Faction)'!B71,"*"),Results!G:G,CONCATENATE("*",C71,"*"),Results!Y:Y,"&gt;=500",Results!E:E,A71)</f>
        <v>0</v>
      </c>
      <c r="K71" s="52"/>
      <c r="M71" t="str">
        <f t="shared" si="2"/>
        <v>Daughters of Khaine - Intercept and Recover / Wrathful Cycles (0)</v>
      </c>
      <c r="N71" s="74" t="str">
        <f t="shared" si="3"/>
        <v/>
      </c>
      <c r="P71" s="60"/>
      <c r="Q71" s="75"/>
    </row>
    <row r="72" spans="1:17" x14ac:dyDescent="0.3">
      <c r="A72" t="s">
        <v>73</v>
      </c>
      <c r="B72" s="48" t="s">
        <v>24947</v>
      </c>
      <c r="C72" s="48" t="s">
        <v>24945</v>
      </c>
      <c r="D72" s="1">
        <f>SUMIFS(Results!O:O,Results!G:G,CONCATENATE("*",B72,"*"),Results!G:G,CONCATENATE("*",C72,"*"),Results!E:E,A72)</f>
        <v>5</v>
      </c>
      <c r="E72" s="50">
        <f>IFERROR(SUMIFS(Results!V:V,Results!G:G,CONCATENATE("*",B72,"*"),Results!G:G,CONCATENATE("*",C72,"*"),Results!E:E,A72)/D72,"")</f>
        <v>0.6</v>
      </c>
      <c r="F72" s="1">
        <f>SUMIFS(Results!O:O,Results!G:G,CONCATENATE("*",B72,"*"),Results!G:G,CONCATENATE("*",C72,"*"),Results!E:E,A72)</f>
        <v>5</v>
      </c>
      <c r="G72" s="50">
        <f>IFERROR(SUMIFS(Results!V:V,Results!G:G,CONCATENATE("*",'Battle Tactics (Faction)'!B72,"*"),Results!G:G,CONCATENATE("*",C72,"*"),Results!E:E,A72)/F72,"")</f>
        <v>0.6</v>
      </c>
      <c r="H72" s="46">
        <f>SUMIFS(Results!O:O,Results!G:G,CONCATENATE("*",B72,"*"),Results!G:G,CONCATENATE("*",C72,"*"),Results!Y:Y,"&gt;=500",Results!E:E,A72)</f>
        <v>0</v>
      </c>
      <c r="I72" s="52" t="str">
        <f>IFERROR(SUMIFS(Results!V:V,Results!G:G,CONCATENATE("*",B72,"*"),Results!G:G,CONCATENATE("*",C72,"*"),Results!Y:Y,"&gt;=500",Results!E:E,A72)/H72,"")</f>
        <v/>
      </c>
      <c r="J72" s="53">
        <f>SUMIFS(Results!O:O,Results!G:G,CONCATENATE("*",'Battle Tactics (Faction)'!B72,"*"),Results!G:G,CONCATENATE("*",C72,"*"),Results!Y:Y,"&gt;=500",Results!E:E,A72)</f>
        <v>0</v>
      </c>
      <c r="K72" s="52"/>
      <c r="M72" t="str">
        <f t="shared" si="2"/>
        <v>Daughters of Khaine - Master the Paths / Attuned to Ghyran (5)</v>
      </c>
      <c r="N72" s="74">
        <f t="shared" si="3"/>
        <v>0.6</v>
      </c>
      <c r="P72" s="60"/>
      <c r="Q72" s="75"/>
    </row>
    <row r="73" spans="1:17" hidden="1" x14ac:dyDescent="0.3">
      <c r="A73" t="s">
        <v>73</v>
      </c>
      <c r="B73" s="48" t="s">
        <v>24947</v>
      </c>
      <c r="C73" s="48" t="s">
        <v>24946</v>
      </c>
      <c r="D73" s="1">
        <f>SUMIFS(Results!O:O,Results!G:G,CONCATENATE("*",B73,"*"),Results!G:G,CONCATENATE("*",C73,"*"),Results!E:E,A73)</f>
        <v>25</v>
      </c>
      <c r="E73" s="50">
        <f>IFERROR(SUMIFS(Results!V:V,Results!G:G,CONCATENATE("*",B73,"*"),Results!G:G,CONCATENATE("*",C73,"*"),Results!E:E,A73)/D73,"")</f>
        <v>0.68</v>
      </c>
      <c r="F73" s="1">
        <f>SUMIFS(Results!O:O,Results!G:G,CONCATENATE("*",B73,"*"),Results!G:G,CONCATENATE("*",C73,"*"),Results!E:E,A73)</f>
        <v>25</v>
      </c>
      <c r="G73" s="50">
        <f>IFERROR(SUMIFS(Results!V:V,Results!G:G,CONCATENATE("*",'Battle Tactics (Faction)'!B73,"*"),Results!G:G,CONCATENATE("*",C73,"*"),Results!E:E,A73)/F73,"")</f>
        <v>0.68</v>
      </c>
      <c r="H73" s="46">
        <f>SUMIFS(Results!O:O,Results!G:G,CONCATENATE("*",B73,"*"),Results!G:G,CONCATENATE("*",C73,"*"),Results!Y:Y,"&gt;=500",Results!E:E,A73)</f>
        <v>0</v>
      </c>
      <c r="I73" s="52" t="str">
        <f>IFERROR(SUMIFS(Results!V:V,Results!G:G,CONCATENATE("*",B73,"*"),Results!G:G,CONCATENATE("*",C73,"*"),Results!Y:Y,"&gt;=500",Results!E:E,A73)/H73,"")</f>
        <v/>
      </c>
      <c r="J73" s="53">
        <f>SUMIFS(Results!O:O,Results!G:G,CONCATENATE("*",'Battle Tactics (Faction)'!B73,"*"),Results!G:G,CONCATENATE("*",C73,"*"),Results!Y:Y,"&gt;=500",Results!E:E,A73)</f>
        <v>0</v>
      </c>
      <c r="K73" s="52"/>
      <c r="M73" t="str">
        <f t="shared" si="2"/>
        <v>Daughters of Khaine - Master the Paths / Intercept and Recover (25)</v>
      </c>
      <c r="N73" s="74">
        <f t="shared" si="3"/>
        <v>0.68</v>
      </c>
      <c r="P73" s="60"/>
      <c r="Q73" s="75"/>
    </row>
    <row r="74" spans="1:17" x14ac:dyDescent="0.3">
      <c r="A74" t="s">
        <v>73</v>
      </c>
      <c r="B74" s="48" t="s">
        <v>24947</v>
      </c>
      <c r="C74" s="48" t="s">
        <v>24948</v>
      </c>
      <c r="D74" s="1">
        <f>SUMIFS(Results!O:O,Results!G:G,CONCATENATE("*",B74,"*"),Results!G:G,CONCATENATE("*",C74,"*"),Results!E:E,A74)</f>
        <v>5</v>
      </c>
      <c r="E74" s="50">
        <f>IFERROR(SUMIFS(Results!V:V,Results!G:G,CONCATENATE("*",B74,"*"),Results!G:G,CONCATENATE("*",C74,"*"),Results!E:E,A74)/D74,"")</f>
        <v>0.6</v>
      </c>
      <c r="F74" s="1">
        <f>SUMIFS(Results!O:O,Results!G:G,CONCATENATE("*",B74,"*"),Results!G:G,CONCATENATE("*",C74,"*"),Results!E:E,A74)</f>
        <v>5</v>
      </c>
      <c r="G74" s="50">
        <f>IFERROR(SUMIFS(Results!V:V,Results!G:G,CONCATENATE("*",'Battle Tactics (Faction)'!B74,"*"),Results!G:G,CONCATENATE("*",C74,"*"),Results!E:E,A74)/F74,"")</f>
        <v>0.6</v>
      </c>
      <c r="H74" s="46">
        <f>SUMIFS(Results!O:O,Results!G:G,CONCATENATE("*",B74,"*"),Results!G:G,CONCATENATE("*",C74,"*"),Results!Y:Y,"&gt;=500",Results!E:E,A74)</f>
        <v>0</v>
      </c>
      <c r="I74" s="52" t="str">
        <f>IFERROR(SUMIFS(Results!V:V,Results!G:G,CONCATENATE("*",B74,"*"),Results!G:G,CONCATENATE("*",C74,"*"),Results!Y:Y,"&gt;=500",Results!E:E,A74)/H74,"")</f>
        <v/>
      </c>
      <c r="J74" s="53">
        <f>SUMIFS(Results!O:O,Results!G:G,CONCATENATE("*",'Battle Tactics (Faction)'!B74,"*"),Results!G:G,CONCATENATE("*",C74,"*"),Results!Y:Y,"&gt;=500",Results!E:E,A74)</f>
        <v>0</v>
      </c>
      <c r="K74" s="52"/>
      <c r="M74" t="str">
        <f t="shared" si="2"/>
        <v>Daughters of Khaine - Master the Paths / Restless Energy (5)</v>
      </c>
      <c r="N74" s="74">
        <f t="shared" si="3"/>
        <v>0.6</v>
      </c>
      <c r="P74" s="60"/>
      <c r="Q74" s="75"/>
    </row>
    <row r="75" spans="1:17" s="5" customFormat="1" x14ac:dyDescent="0.3">
      <c r="A75" t="s">
        <v>73</v>
      </c>
      <c r="B75" s="48" t="s">
        <v>24947</v>
      </c>
      <c r="C75" s="48" t="s">
        <v>24949</v>
      </c>
      <c r="D75" s="1">
        <f>SUMIFS(Results!O:O,Results!G:G,CONCATENATE("*",B75,"*"),Results!G:G,CONCATENATE("*",C75,"*"),Results!E:E,A75)</f>
        <v>30</v>
      </c>
      <c r="E75" s="50">
        <f>IFERROR(SUMIFS(Results!V:V,Results!G:G,CONCATENATE("*",B75,"*"),Results!G:G,CONCATENATE("*",C75,"*"),Results!E:E,A75)/D75,"")</f>
        <v>0.6333333333333333</v>
      </c>
      <c r="F75" s="1">
        <f>SUMIFS(Results!O:O,Results!G:G,CONCATENATE("*",B75,"*"),Results!G:G,CONCATENATE("*",C75,"*"),Results!E:E,A75)</f>
        <v>30</v>
      </c>
      <c r="G75" s="50">
        <f>IFERROR(SUMIFS(Results!V:V,Results!G:G,CONCATENATE("*",'Battle Tactics (Faction)'!B75,"*"),Results!G:G,CONCATENATE("*",C75,"*"),Results!E:E,A75)/F75,"")</f>
        <v>0.6333333333333333</v>
      </c>
      <c r="H75" s="46">
        <f>SUMIFS(Results!O:O,Results!G:G,CONCATENATE("*",B75,"*"),Results!G:G,CONCATENATE("*",C75,"*"),Results!Y:Y,"&gt;=500",Results!E:E,A75)</f>
        <v>0</v>
      </c>
      <c r="I75" s="52" t="str">
        <f>IFERROR(SUMIFS(Results!V:V,Results!G:G,CONCATENATE("*",B75,"*"),Results!G:G,CONCATENATE("*",C75,"*"),Results!Y:Y,"&gt;=500",Results!E:E,A75)/H75,"")</f>
        <v/>
      </c>
      <c r="J75" s="53">
        <f>SUMIFS(Results!O:O,Results!G:G,CONCATENATE("*",'Battle Tactics (Faction)'!B75,"*"),Results!G:G,CONCATENATE("*",C75,"*"),Results!Y:Y,"&gt;=500",Results!E:E,A75)</f>
        <v>0</v>
      </c>
      <c r="K75" s="52"/>
      <c r="M75" t="str">
        <f t="shared" si="2"/>
        <v>Daughters of Khaine - Master the Paths / Scouting Force (30)</v>
      </c>
      <c r="N75" s="74">
        <f t="shared" si="3"/>
        <v>0.6333333333333333</v>
      </c>
      <c r="P75" s="60"/>
      <c r="Q75" s="75"/>
    </row>
    <row r="76" spans="1:17" hidden="1" x14ac:dyDescent="0.3">
      <c r="A76" t="s">
        <v>73</v>
      </c>
      <c r="B76" s="48" t="s">
        <v>24947</v>
      </c>
      <c r="C76" s="48" t="s">
        <v>24950</v>
      </c>
      <c r="D76" s="1">
        <f>SUMIFS(Results!O:O,Results!G:G,CONCATENATE("*",B76,"*"),Results!G:G,CONCATENATE("*",C76,"*"),Results!E:E,A76)</f>
        <v>0</v>
      </c>
      <c r="E76" s="50" t="str">
        <f>IFERROR(SUMIFS(Results!V:V,Results!G:G,CONCATENATE("*",B76,"*"),Results!G:G,CONCATENATE("*",C76,"*"),Results!E:E,A76)/D76,"")</f>
        <v/>
      </c>
      <c r="F76" s="1">
        <f>SUMIFS(Results!O:O,Results!G:G,CONCATENATE("*",B76,"*"),Results!G:G,CONCATENATE("*",C76,"*"),Results!E:E,A76)</f>
        <v>0</v>
      </c>
      <c r="G76" s="50" t="str">
        <f>IFERROR(SUMIFS(Results!V:V,Results!G:G,CONCATENATE("*",'Battle Tactics (Faction)'!B76,"*"),Results!G:G,CONCATENATE("*",C76,"*"),Results!E:E,A76)/F76,"")</f>
        <v/>
      </c>
      <c r="H76" s="46">
        <f>SUMIFS(Results!O:O,Results!G:G,CONCATENATE("*",B76,"*"),Results!G:G,CONCATENATE("*",C76,"*"),Results!Y:Y,"&gt;=500",Results!E:E,A76)</f>
        <v>0</v>
      </c>
      <c r="I76" s="52" t="str">
        <f>IFERROR(SUMIFS(Results!V:V,Results!G:G,CONCATENATE("*",B76,"*"),Results!G:G,CONCATENATE("*",C76,"*"),Results!Y:Y,"&gt;=500",Results!E:E,A76)/H76,"")</f>
        <v/>
      </c>
      <c r="J76" s="53">
        <f>SUMIFS(Results!O:O,Results!G:G,CONCATENATE("*",'Battle Tactics (Faction)'!B76,"*"),Results!G:G,CONCATENATE("*",C76,"*"),Results!Y:Y,"&gt;=500",Results!E:E,A76)</f>
        <v>0</v>
      </c>
      <c r="K76" s="52"/>
      <c r="M76" t="str">
        <f t="shared" si="2"/>
        <v>Daughters of Khaine - Master the Paths / Wrathful Cycles (0)</v>
      </c>
      <c r="N76" s="74" t="str">
        <f t="shared" si="3"/>
        <v/>
      </c>
      <c r="P76" s="60"/>
      <c r="Q76" s="75"/>
    </row>
    <row r="77" spans="1:17" hidden="1" x14ac:dyDescent="0.3">
      <c r="A77" t="s">
        <v>73</v>
      </c>
      <c r="B77" s="48" t="s">
        <v>24948</v>
      </c>
      <c r="C77" s="48" t="s">
        <v>24945</v>
      </c>
      <c r="D77" s="1">
        <f>SUMIFS(Results!O:O,Results!G:G,CONCATENATE("*",B77,"*"),Results!G:G,CONCATENATE("*",C77,"*"),Results!E:E,A77)</f>
        <v>0</v>
      </c>
      <c r="E77" s="50" t="str">
        <f>IFERROR(SUMIFS(Results!V:V,Results!G:G,CONCATENATE("*",B77,"*"),Results!G:G,CONCATENATE("*",C77,"*"),Results!E:E,A77)/D77,"")</f>
        <v/>
      </c>
      <c r="F77" s="1">
        <f>SUMIFS(Results!O:O,Results!G:G,CONCATENATE("*",B77,"*"),Results!G:G,CONCATENATE("*",C77,"*"),Results!E:E,A77)</f>
        <v>0</v>
      </c>
      <c r="G77" s="50" t="str">
        <f>IFERROR(SUMIFS(Results!V:V,Results!G:G,CONCATENATE("*",'Battle Tactics (Faction)'!B77,"*"),Results!G:G,CONCATENATE("*",C77,"*"),Results!E:E,A77)/F77,"")</f>
        <v/>
      </c>
      <c r="H77" s="46">
        <f>SUMIFS(Results!O:O,Results!G:G,CONCATENATE("*",B77,"*"),Results!G:G,CONCATENATE("*",C77,"*"),Results!Y:Y,"&gt;=500",Results!E:E,A77)</f>
        <v>0</v>
      </c>
      <c r="I77" s="52" t="str">
        <f>IFERROR(SUMIFS(Results!V:V,Results!G:G,CONCATENATE("*",B77,"*"),Results!G:G,CONCATENATE("*",C77,"*"),Results!Y:Y,"&gt;=500",Results!E:E,A77)/H77,"")</f>
        <v/>
      </c>
      <c r="J77" s="53">
        <f>SUMIFS(Results!O:O,Results!G:G,CONCATENATE("*",'Battle Tactics (Faction)'!B77,"*"),Results!G:G,CONCATENATE("*",C77,"*"),Results!Y:Y,"&gt;=500",Results!E:E,A77)</f>
        <v>0</v>
      </c>
      <c r="K77" s="52"/>
      <c r="M77" t="str">
        <f t="shared" si="2"/>
        <v>Daughters of Khaine - Restless Energy / Attuned to Ghyran (0)</v>
      </c>
      <c r="N77" s="74" t="str">
        <f t="shared" si="3"/>
        <v/>
      </c>
      <c r="P77" s="60"/>
      <c r="Q77" s="75"/>
    </row>
    <row r="78" spans="1:17" hidden="1" x14ac:dyDescent="0.3">
      <c r="A78" t="s">
        <v>73</v>
      </c>
      <c r="B78" s="48" t="s">
        <v>24948</v>
      </c>
      <c r="C78" s="48" t="s">
        <v>24946</v>
      </c>
      <c r="D78" s="1">
        <f>SUMIFS(Results!O:O,Results!G:G,CONCATENATE("*",B78,"*"),Results!G:G,CONCATENATE("*",C78,"*"),Results!E:E,A78)</f>
        <v>41</v>
      </c>
      <c r="E78" s="50">
        <f>IFERROR(SUMIFS(Results!V:V,Results!G:G,CONCATENATE("*",B78,"*"),Results!G:G,CONCATENATE("*",C78,"*"),Results!E:E,A78)/D78,"")</f>
        <v>0.63414634146341464</v>
      </c>
      <c r="F78" s="1">
        <f>SUMIFS(Results!O:O,Results!G:G,CONCATENATE("*",B78,"*"),Results!G:G,CONCATENATE("*",C78,"*"),Results!E:E,A78)</f>
        <v>41</v>
      </c>
      <c r="G78" s="50">
        <f>IFERROR(SUMIFS(Results!V:V,Results!G:G,CONCATENATE("*",'Battle Tactics (Faction)'!B78,"*"),Results!G:G,CONCATENATE("*",C78,"*"),Results!E:E,A78)/F78,"")</f>
        <v>0.63414634146341464</v>
      </c>
      <c r="H78" s="46">
        <f>SUMIFS(Results!O:O,Results!G:G,CONCATENATE("*",B78,"*"),Results!G:G,CONCATENATE("*",C78,"*"),Results!Y:Y,"&gt;=500",Results!E:E,A78)</f>
        <v>15</v>
      </c>
      <c r="I78" s="52">
        <f>IFERROR(SUMIFS(Results!V:V,Results!G:G,CONCATENATE("*",B78,"*"),Results!G:G,CONCATENATE("*",C78,"*"),Results!Y:Y,"&gt;=500",Results!E:E,A78)/H78,"")</f>
        <v>0.8</v>
      </c>
      <c r="J78" s="53">
        <f>SUMIFS(Results!O:O,Results!G:G,CONCATENATE("*",'Battle Tactics (Faction)'!B78,"*"),Results!G:G,CONCATENATE("*",C78,"*"),Results!Y:Y,"&gt;=500",Results!E:E,A78)</f>
        <v>15</v>
      </c>
      <c r="K78" s="52"/>
      <c r="M78" t="str">
        <f t="shared" si="2"/>
        <v>Daughters of Khaine - Restless Energy / Intercept and Recover (41)</v>
      </c>
      <c r="N78" s="74">
        <f t="shared" si="3"/>
        <v>0.63414634146341464</v>
      </c>
      <c r="P78" s="60"/>
      <c r="Q78" s="75"/>
    </row>
    <row r="79" spans="1:17" s="5" customFormat="1" x14ac:dyDescent="0.3">
      <c r="A79" t="s">
        <v>73</v>
      </c>
      <c r="B79" s="48" t="s">
        <v>24948</v>
      </c>
      <c r="C79" s="48" t="s">
        <v>24947</v>
      </c>
      <c r="D79" s="1">
        <f>SUMIFS(Results!O:O,Results!G:G,CONCATENATE("*",B79,"*"),Results!G:G,CONCATENATE("*",C79,"*"),Results!E:E,A79)</f>
        <v>5</v>
      </c>
      <c r="E79" s="50">
        <f>IFERROR(SUMIFS(Results!V:V,Results!G:G,CONCATENATE("*",B79,"*"),Results!G:G,CONCATENATE("*",C79,"*"),Results!E:E,A79)/D79,"")</f>
        <v>0.6</v>
      </c>
      <c r="F79" s="1">
        <f>SUMIFS(Results!O:O,Results!G:G,CONCATENATE("*",B79,"*"),Results!G:G,CONCATENATE("*",C79,"*"),Results!E:E,A79)</f>
        <v>5</v>
      </c>
      <c r="G79" s="50">
        <f>IFERROR(SUMIFS(Results!V:V,Results!G:G,CONCATENATE("*",'Battle Tactics (Faction)'!B79,"*"),Results!G:G,CONCATENATE("*",C79,"*"),Results!E:E,A79)/F79,"")</f>
        <v>0.6</v>
      </c>
      <c r="H79" s="46">
        <f>SUMIFS(Results!O:O,Results!G:G,CONCATENATE("*",B79,"*"),Results!G:G,CONCATENATE("*",C79,"*"),Results!Y:Y,"&gt;=500",Results!E:E,A79)</f>
        <v>0</v>
      </c>
      <c r="I79" s="52" t="str">
        <f>IFERROR(SUMIFS(Results!V:V,Results!G:G,CONCATENATE("*",B79,"*"),Results!G:G,CONCATENATE("*",C79,"*"),Results!Y:Y,"&gt;=500",Results!E:E,A79)/H79,"")</f>
        <v/>
      </c>
      <c r="J79" s="53">
        <f>SUMIFS(Results!O:O,Results!G:G,CONCATENATE("*",'Battle Tactics (Faction)'!B79,"*"),Results!G:G,CONCATENATE("*",C79,"*"),Results!Y:Y,"&gt;=500",Results!E:E,A79)</f>
        <v>0</v>
      </c>
      <c r="K79" s="52"/>
      <c r="M79" t="str">
        <f t="shared" si="2"/>
        <v>Daughters of Khaine - Restless Energy / Master the Paths (5)</v>
      </c>
      <c r="N79" s="74">
        <f t="shared" si="3"/>
        <v>0.6</v>
      </c>
      <c r="P79" s="60"/>
      <c r="Q79" s="75"/>
    </row>
    <row r="80" spans="1:17" hidden="1" x14ac:dyDescent="0.3">
      <c r="A80" t="s">
        <v>73</v>
      </c>
      <c r="B80" s="48" t="s">
        <v>24948</v>
      </c>
      <c r="C80" s="48" t="s">
        <v>24949</v>
      </c>
      <c r="D80" s="1">
        <f>SUMIFS(Results!O:O,Results!G:G,CONCATENATE("*",B80,"*"),Results!G:G,CONCATENATE("*",C80,"*"),Results!E:E,A80)</f>
        <v>25</v>
      </c>
      <c r="E80" s="50">
        <f>IFERROR(SUMIFS(Results!V:V,Results!G:G,CONCATENATE("*",B80,"*"),Results!G:G,CONCATENATE("*",C80,"*"),Results!E:E,A80)/D80,"")</f>
        <v>0.54</v>
      </c>
      <c r="F80" s="1">
        <f>SUMIFS(Results!O:O,Results!G:G,CONCATENATE("*",B80,"*"),Results!G:G,CONCATENATE("*",C80,"*"),Results!E:E,A80)</f>
        <v>25</v>
      </c>
      <c r="G80" s="50">
        <f>IFERROR(SUMIFS(Results!V:V,Results!G:G,CONCATENATE("*",'Battle Tactics (Faction)'!B80,"*"),Results!G:G,CONCATENATE("*",C80,"*"),Results!E:E,A80)/F80,"")</f>
        <v>0.54</v>
      </c>
      <c r="H80" s="46">
        <f>SUMIFS(Results!O:O,Results!G:G,CONCATENATE("*",B80,"*"),Results!G:G,CONCATENATE("*",C80,"*"),Results!Y:Y,"&gt;=500",Results!E:E,A80)</f>
        <v>15</v>
      </c>
      <c r="I80" s="52">
        <f>IFERROR(SUMIFS(Results!V:V,Results!G:G,CONCATENATE("*",B80,"*"),Results!G:G,CONCATENATE("*",C80,"*"),Results!Y:Y,"&gt;=500",Results!E:E,A80)/H80,"")</f>
        <v>0.6333333333333333</v>
      </c>
      <c r="J80" s="53">
        <f>SUMIFS(Results!O:O,Results!G:G,CONCATENATE("*",'Battle Tactics (Faction)'!B80,"*"),Results!G:G,CONCATENATE("*",C80,"*"),Results!Y:Y,"&gt;=500",Results!E:E,A80)</f>
        <v>15</v>
      </c>
      <c r="K80" s="52"/>
      <c r="M80" t="str">
        <f t="shared" si="2"/>
        <v>Daughters of Khaine - Restless Energy / Scouting Force (25)</v>
      </c>
      <c r="N80" s="74">
        <f t="shared" si="3"/>
        <v>0.54</v>
      </c>
      <c r="P80" s="60"/>
      <c r="Q80" s="75"/>
    </row>
    <row r="81" spans="1:17" hidden="1" x14ac:dyDescent="0.3">
      <c r="A81" t="s">
        <v>73</v>
      </c>
      <c r="B81" s="48" t="s">
        <v>24948</v>
      </c>
      <c r="C81" s="48" t="s">
        <v>24950</v>
      </c>
      <c r="D81" s="1">
        <f>SUMIFS(Results!O:O,Results!G:G,CONCATENATE("*",B81,"*"),Results!G:G,CONCATENATE("*",C81,"*"),Results!E:E,A81)</f>
        <v>0</v>
      </c>
      <c r="E81" s="50" t="str">
        <f>IFERROR(SUMIFS(Results!V:V,Results!G:G,CONCATENATE("*",B81,"*"),Results!G:G,CONCATENATE("*",C81,"*"),Results!E:E,A81)/D81,"")</f>
        <v/>
      </c>
      <c r="F81" s="1">
        <f>SUMIFS(Results!O:O,Results!G:G,CONCATENATE("*",B81,"*"),Results!G:G,CONCATENATE("*",C81,"*"),Results!E:E,A81)</f>
        <v>0</v>
      </c>
      <c r="G81" s="50" t="str">
        <f>IFERROR(SUMIFS(Results!V:V,Results!G:G,CONCATENATE("*",'Battle Tactics (Faction)'!B81,"*"),Results!G:G,CONCATENATE("*",C81,"*"),Results!E:E,A81)/F81,"")</f>
        <v/>
      </c>
      <c r="H81" s="46">
        <f>SUMIFS(Results!O:O,Results!G:G,CONCATENATE("*",B81,"*"),Results!G:G,CONCATENATE("*",C81,"*"),Results!Y:Y,"&gt;=500",Results!E:E,A81)</f>
        <v>0</v>
      </c>
      <c r="I81" s="52" t="str">
        <f>IFERROR(SUMIFS(Results!V:V,Results!G:G,CONCATENATE("*",B81,"*"),Results!G:G,CONCATENATE("*",C81,"*"),Results!Y:Y,"&gt;=500",Results!E:E,A81)/H81,"")</f>
        <v/>
      </c>
      <c r="J81" s="53">
        <f>SUMIFS(Results!O:O,Results!G:G,CONCATENATE("*",'Battle Tactics (Faction)'!B81,"*"),Results!G:G,CONCATENATE("*",C81,"*"),Results!Y:Y,"&gt;=500",Results!E:E,A81)</f>
        <v>0</v>
      </c>
      <c r="K81" s="52"/>
      <c r="M81" t="str">
        <f t="shared" si="2"/>
        <v>Daughters of Khaine - Restless Energy / Wrathful Cycles (0)</v>
      </c>
      <c r="N81" s="74" t="str">
        <f t="shared" si="3"/>
        <v/>
      </c>
      <c r="P81" s="60"/>
      <c r="Q81" s="75"/>
    </row>
    <row r="82" spans="1:17" x14ac:dyDescent="0.3">
      <c r="A82" t="s">
        <v>73</v>
      </c>
      <c r="B82" s="48" t="s">
        <v>24949</v>
      </c>
      <c r="C82" s="48" t="s">
        <v>24945</v>
      </c>
      <c r="D82" s="1">
        <f>SUMIFS(Results!O:O,Results!G:G,CONCATENATE("*",B82,"*"),Results!G:G,CONCATENATE("*",C82,"*"),Results!E:E,A82)</f>
        <v>10</v>
      </c>
      <c r="E82" s="50">
        <f>IFERROR(SUMIFS(Results!V:V,Results!G:G,CONCATENATE("*",B82,"*"),Results!G:G,CONCATENATE("*",C82,"*"),Results!E:E,A82)/D82,"")</f>
        <v>0.6</v>
      </c>
      <c r="F82" s="1">
        <f>SUMIFS(Results!O:O,Results!G:G,CONCATENATE("*",B82,"*"),Results!G:G,CONCATENATE("*",C82,"*"),Results!E:E,A82)</f>
        <v>10</v>
      </c>
      <c r="G82" s="50">
        <f>IFERROR(SUMIFS(Results!V:V,Results!G:G,CONCATENATE("*",'Battle Tactics (Faction)'!B82,"*"),Results!G:G,CONCATENATE("*",C82,"*"),Results!E:E,A82)/F82,"")</f>
        <v>0.6</v>
      </c>
      <c r="H82" s="46">
        <f>SUMIFS(Results!O:O,Results!G:G,CONCATENATE("*",B82,"*"),Results!G:G,CONCATENATE("*",C82,"*"),Results!Y:Y,"&gt;=500",Results!E:E,A82)</f>
        <v>5</v>
      </c>
      <c r="I82" s="52">
        <f>IFERROR(SUMIFS(Results!V:V,Results!G:G,CONCATENATE("*",B82,"*"),Results!G:G,CONCATENATE("*",C82,"*"),Results!Y:Y,"&gt;=500",Results!E:E,A82)/H82,"")</f>
        <v>0.6</v>
      </c>
      <c r="J82" s="53">
        <f>SUMIFS(Results!O:O,Results!G:G,CONCATENATE("*",'Battle Tactics (Faction)'!B82,"*"),Results!G:G,CONCATENATE("*",C82,"*"),Results!Y:Y,"&gt;=500",Results!E:E,A82)</f>
        <v>5</v>
      </c>
      <c r="K82" s="52"/>
      <c r="M82" t="str">
        <f t="shared" si="2"/>
        <v>Daughters of Khaine - Scouting Force / Attuned to Ghyran (10)</v>
      </c>
      <c r="N82" s="74">
        <f t="shared" si="3"/>
        <v>0.6</v>
      </c>
      <c r="P82" s="60"/>
      <c r="Q82" s="75"/>
    </row>
    <row r="83" spans="1:17" s="5" customFormat="1" hidden="1" x14ac:dyDescent="0.3">
      <c r="A83" t="s">
        <v>73</v>
      </c>
      <c r="B83" s="48" t="s">
        <v>24949</v>
      </c>
      <c r="C83" s="48" t="s">
        <v>24946</v>
      </c>
      <c r="D83" s="1">
        <f>SUMIFS(Results!O:O,Results!G:G,CONCATENATE("*",B83,"*"),Results!G:G,CONCATENATE("*",C83,"*"),Results!E:E,A83)</f>
        <v>20</v>
      </c>
      <c r="E83" s="50">
        <f>IFERROR(SUMIFS(Results!V:V,Results!G:G,CONCATENATE("*",B83,"*"),Results!G:G,CONCATENATE("*",C83,"*"),Results!E:E,A83)/D83,"")</f>
        <v>0.55000000000000004</v>
      </c>
      <c r="F83" s="1">
        <f>SUMIFS(Results!O:O,Results!G:G,CONCATENATE("*",B83,"*"),Results!G:G,CONCATENATE("*",C83,"*"),Results!E:E,A83)</f>
        <v>20</v>
      </c>
      <c r="G83" s="50">
        <f>IFERROR(SUMIFS(Results!V:V,Results!G:G,CONCATENATE("*",'Battle Tactics (Faction)'!B83,"*"),Results!G:G,CONCATENATE("*",C83,"*"),Results!E:E,A83)/F83,"")</f>
        <v>0.55000000000000004</v>
      </c>
      <c r="H83" s="46">
        <f>SUMIFS(Results!O:O,Results!G:G,CONCATENATE("*",B83,"*"),Results!G:G,CONCATENATE("*",C83,"*"),Results!Y:Y,"&gt;=500",Results!E:E,A83)</f>
        <v>5</v>
      </c>
      <c r="I83" s="52">
        <f>IFERROR(SUMIFS(Results!V:V,Results!G:G,CONCATENATE("*",B83,"*"),Results!G:G,CONCATENATE("*",C83,"*"),Results!Y:Y,"&gt;=500",Results!E:E,A83)/H83,"")</f>
        <v>0.6</v>
      </c>
      <c r="J83" s="53">
        <f>SUMIFS(Results!O:O,Results!G:G,CONCATENATE("*",'Battle Tactics (Faction)'!B83,"*"),Results!G:G,CONCATENATE("*",C83,"*"),Results!Y:Y,"&gt;=500",Results!E:E,A83)</f>
        <v>5</v>
      </c>
      <c r="K83" s="52"/>
      <c r="M83" t="str">
        <f t="shared" si="2"/>
        <v>Daughters of Khaine - Scouting Force / Intercept and Recover (20)</v>
      </c>
      <c r="N83" s="74">
        <f t="shared" si="3"/>
        <v>0.55000000000000004</v>
      </c>
      <c r="P83" s="60"/>
      <c r="Q83" s="75"/>
    </row>
    <row r="84" spans="1:17" x14ac:dyDescent="0.3">
      <c r="A84" t="s">
        <v>73</v>
      </c>
      <c r="B84" s="48" t="s">
        <v>24949</v>
      </c>
      <c r="C84" s="48" t="s">
        <v>24947</v>
      </c>
      <c r="D84" s="1">
        <f>SUMIFS(Results!O:O,Results!G:G,CONCATENATE("*",B84,"*"),Results!G:G,CONCATENATE("*",C84,"*"),Results!E:E,A84)</f>
        <v>30</v>
      </c>
      <c r="E84" s="50">
        <f>IFERROR(SUMIFS(Results!V:V,Results!G:G,CONCATENATE("*",B84,"*"),Results!G:G,CONCATENATE("*",C84,"*"),Results!E:E,A84)/D84,"")</f>
        <v>0.6333333333333333</v>
      </c>
      <c r="F84" s="1">
        <f>SUMIFS(Results!O:O,Results!G:G,CONCATENATE("*",B84,"*"),Results!G:G,CONCATENATE("*",C84,"*"),Results!E:E,A84)</f>
        <v>30</v>
      </c>
      <c r="G84" s="50">
        <f>IFERROR(SUMIFS(Results!V:V,Results!G:G,CONCATENATE("*",'Battle Tactics (Faction)'!B84,"*"),Results!G:G,CONCATENATE("*",C84,"*"),Results!E:E,A84)/F84,"")</f>
        <v>0.6333333333333333</v>
      </c>
      <c r="H84" s="46">
        <f>SUMIFS(Results!O:O,Results!G:G,CONCATENATE("*",B84,"*"),Results!G:G,CONCATENATE("*",C84,"*"),Results!Y:Y,"&gt;=500",Results!E:E,A84)</f>
        <v>0</v>
      </c>
      <c r="I84" s="52" t="str">
        <f>IFERROR(SUMIFS(Results!V:V,Results!G:G,CONCATENATE("*",B84,"*"),Results!G:G,CONCATENATE("*",C84,"*"),Results!Y:Y,"&gt;=500",Results!E:E,A84)/H84,"")</f>
        <v/>
      </c>
      <c r="J84" s="53">
        <f>SUMIFS(Results!O:O,Results!G:G,CONCATENATE("*",'Battle Tactics (Faction)'!B84,"*"),Results!G:G,CONCATENATE("*",C84,"*"),Results!Y:Y,"&gt;=500",Results!E:E,A84)</f>
        <v>0</v>
      </c>
      <c r="K84" s="52"/>
      <c r="M84" t="str">
        <f t="shared" si="2"/>
        <v>Daughters of Khaine - Scouting Force / Master the Paths (30)</v>
      </c>
      <c r="N84" s="74">
        <f t="shared" si="3"/>
        <v>0.6333333333333333</v>
      </c>
      <c r="P84" s="60"/>
      <c r="Q84" s="75"/>
    </row>
    <row r="85" spans="1:17" hidden="1" x14ac:dyDescent="0.3">
      <c r="A85" t="s">
        <v>73</v>
      </c>
      <c r="B85" s="48" t="s">
        <v>24949</v>
      </c>
      <c r="C85" s="48" t="s">
        <v>24948</v>
      </c>
      <c r="D85" s="1">
        <f>SUMIFS(Results!O:O,Results!G:G,CONCATENATE("*",B85,"*"),Results!G:G,CONCATENATE("*",C85,"*"),Results!E:E,A85)</f>
        <v>25</v>
      </c>
      <c r="E85" s="50">
        <f>IFERROR(SUMIFS(Results!V:V,Results!G:G,CONCATENATE("*",B85,"*"),Results!G:G,CONCATENATE("*",C85,"*"),Results!E:E,A85)/D85,"")</f>
        <v>0.54</v>
      </c>
      <c r="F85" s="1">
        <f>SUMIFS(Results!O:O,Results!G:G,CONCATENATE("*",B85,"*"),Results!G:G,CONCATENATE("*",C85,"*"),Results!E:E,A85)</f>
        <v>25</v>
      </c>
      <c r="G85" s="50">
        <f>IFERROR(SUMIFS(Results!V:V,Results!G:G,CONCATENATE("*",'Battle Tactics (Faction)'!B85,"*"),Results!G:G,CONCATENATE("*",C85,"*"),Results!E:E,A85)/F85,"")</f>
        <v>0.54</v>
      </c>
      <c r="H85" s="46">
        <f>SUMIFS(Results!O:O,Results!G:G,CONCATENATE("*",B85,"*"),Results!G:G,CONCATENATE("*",C85,"*"),Results!Y:Y,"&gt;=500",Results!E:E,A85)</f>
        <v>15</v>
      </c>
      <c r="I85" s="52">
        <f>IFERROR(SUMIFS(Results!V:V,Results!G:G,CONCATENATE("*",B85,"*"),Results!G:G,CONCATENATE("*",C85,"*"),Results!Y:Y,"&gt;=500",Results!E:E,A85)/H85,"")</f>
        <v>0.6333333333333333</v>
      </c>
      <c r="J85" s="53">
        <f>SUMIFS(Results!O:O,Results!G:G,CONCATENATE("*",'Battle Tactics (Faction)'!B85,"*"),Results!G:G,CONCATENATE("*",C85,"*"),Results!Y:Y,"&gt;=500",Results!E:E,A85)</f>
        <v>15</v>
      </c>
      <c r="K85" s="52"/>
      <c r="M85" t="str">
        <f t="shared" si="2"/>
        <v>Daughters of Khaine - Scouting Force / Restless Energy (25)</v>
      </c>
      <c r="N85" s="74">
        <f t="shared" si="3"/>
        <v>0.54</v>
      </c>
      <c r="P85" s="60"/>
      <c r="Q85" s="75"/>
    </row>
    <row r="86" spans="1:17" hidden="1" x14ac:dyDescent="0.3">
      <c r="A86" t="s">
        <v>73</v>
      </c>
      <c r="B86" s="48" t="s">
        <v>24949</v>
      </c>
      <c r="C86" s="48" t="s">
        <v>24950</v>
      </c>
      <c r="D86" s="1">
        <f>SUMIFS(Results!O:O,Results!G:G,CONCATENATE("*",B86,"*"),Results!G:G,CONCATENATE("*",C86,"*"),Results!E:E,A86)</f>
        <v>25</v>
      </c>
      <c r="E86" s="50">
        <f>IFERROR(SUMIFS(Results!V:V,Results!G:G,CONCATENATE("*",B86,"*"),Results!G:G,CONCATENATE("*",C86,"*"),Results!E:E,A86)/D86,"")</f>
        <v>0.72</v>
      </c>
      <c r="F86" s="1">
        <f>SUMIFS(Results!O:O,Results!G:G,CONCATENATE("*",B86,"*"),Results!G:G,CONCATENATE("*",C86,"*"),Results!E:E,A86)</f>
        <v>25</v>
      </c>
      <c r="G86" s="50">
        <f>IFERROR(SUMIFS(Results!V:V,Results!G:G,CONCATENATE("*",'Battle Tactics (Faction)'!B86,"*"),Results!G:G,CONCATENATE("*",C86,"*"),Results!E:E,A86)/F86,"")</f>
        <v>0.72</v>
      </c>
      <c r="H86" s="46">
        <f>SUMIFS(Results!O:O,Results!G:G,CONCATENATE("*",B86,"*"),Results!G:G,CONCATENATE("*",C86,"*"),Results!Y:Y,"&gt;=500",Results!E:E,A86)</f>
        <v>15</v>
      </c>
      <c r="I86" s="52">
        <f>IFERROR(SUMIFS(Results!V:V,Results!G:G,CONCATENATE("*",B86,"*"),Results!G:G,CONCATENATE("*",C86,"*"),Results!Y:Y,"&gt;=500",Results!E:E,A86)/H86,"")</f>
        <v>0.8666666666666667</v>
      </c>
      <c r="J86" s="53">
        <f>SUMIFS(Results!O:O,Results!G:G,CONCATENATE("*",'Battle Tactics (Faction)'!B86,"*"),Results!G:G,CONCATENATE("*",C86,"*"),Results!Y:Y,"&gt;=500",Results!E:E,A86)</f>
        <v>15</v>
      </c>
      <c r="K86" s="52"/>
      <c r="M86" t="str">
        <f t="shared" si="2"/>
        <v>Daughters of Khaine - Scouting Force / Wrathful Cycles (25)</v>
      </c>
      <c r="N86" s="74">
        <f t="shared" si="3"/>
        <v>0.72</v>
      </c>
      <c r="P86" s="60"/>
      <c r="Q86" s="75"/>
    </row>
    <row r="87" spans="1:17" s="5" customFormat="1" hidden="1" x14ac:dyDescent="0.3">
      <c r="A87" t="s">
        <v>73</v>
      </c>
      <c r="B87" s="48" t="s">
        <v>24950</v>
      </c>
      <c r="C87" s="48" t="s">
        <v>24945</v>
      </c>
      <c r="D87" s="1">
        <f>SUMIFS(Results!O:O,Results!G:G,CONCATENATE("*",B87,"*"),Results!G:G,CONCATENATE("*",C87,"*"),Results!E:E,A87)</f>
        <v>0</v>
      </c>
      <c r="E87" s="50" t="str">
        <f>IFERROR(SUMIFS(Results!V:V,Results!G:G,CONCATENATE("*",B87,"*"),Results!G:G,CONCATENATE("*",C87,"*"),Results!E:E,A87)/D87,"")</f>
        <v/>
      </c>
      <c r="F87" s="1">
        <f>SUMIFS(Results!O:O,Results!G:G,CONCATENATE("*",B87,"*"),Results!G:G,CONCATENATE("*",C87,"*"),Results!E:E,A87)</f>
        <v>0</v>
      </c>
      <c r="G87" s="50" t="str">
        <f>IFERROR(SUMIFS(Results!V:V,Results!G:G,CONCATENATE("*",'Battle Tactics (Faction)'!B87,"*"),Results!G:G,CONCATENATE("*",C87,"*"),Results!E:E,A87)/F87,"")</f>
        <v/>
      </c>
      <c r="H87" s="46">
        <f>SUMIFS(Results!O:O,Results!G:G,CONCATENATE("*",B87,"*"),Results!G:G,CONCATENATE("*",C87,"*"),Results!Y:Y,"&gt;=500",Results!E:E,A87)</f>
        <v>0</v>
      </c>
      <c r="I87" s="52" t="str">
        <f>IFERROR(SUMIFS(Results!V:V,Results!G:G,CONCATENATE("*",B87,"*"),Results!G:G,CONCATENATE("*",C87,"*"),Results!Y:Y,"&gt;=500",Results!E:E,A87)/H87,"")</f>
        <v/>
      </c>
      <c r="J87" s="53">
        <f>SUMIFS(Results!O:O,Results!G:G,CONCATENATE("*",'Battle Tactics (Faction)'!B87,"*"),Results!G:G,CONCATENATE("*",C87,"*"),Results!Y:Y,"&gt;=500",Results!E:E,A87)</f>
        <v>0</v>
      </c>
      <c r="K87" s="52"/>
      <c r="M87" t="str">
        <f t="shared" si="2"/>
        <v>Daughters of Khaine - Wrathful Cycles / Attuned to Ghyran (0)</v>
      </c>
      <c r="N87" s="74" t="str">
        <f t="shared" si="3"/>
        <v/>
      </c>
      <c r="P87" s="60"/>
      <c r="Q87" s="75"/>
    </row>
    <row r="88" spans="1:17" hidden="1" x14ac:dyDescent="0.3">
      <c r="A88" t="s">
        <v>73</v>
      </c>
      <c r="B88" s="48" t="s">
        <v>24950</v>
      </c>
      <c r="C88" s="48" t="s">
        <v>24946</v>
      </c>
      <c r="D88" s="1">
        <f>SUMIFS(Results!O:O,Results!G:G,CONCATENATE("*",B88,"*"),Results!G:G,CONCATENATE("*",C88,"*"),Results!E:E,A88)</f>
        <v>0</v>
      </c>
      <c r="E88" s="50" t="str">
        <f>IFERROR(SUMIFS(Results!V:V,Results!G:G,CONCATENATE("*",B88,"*"),Results!G:G,CONCATENATE("*",C88,"*"),Results!E:E,A88)/D88,"")</f>
        <v/>
      </c>
      <c r="F88" s="1">
        <f>SUMIFS(Results!O:O,Results!G:G,CONCATENATE("*",B88,"*"),Results!G:G,CONCATENATE("*",C88,"*"),Results!E:E,A88)</f>
        <v>0</v>
      </c>
      <c r="G88" s="50" t="str">
        <f>IFERROR(SUMIFS(Results!V:V,Results!G:G,CONCATENATE("*",'Battle Tactics (Faction)'!B88,"*"),Results!G:G,CONCATENATE("*",C88,"*"),Results!E:E,A88)/F88,"")</f>
        <v/>
      </c>
      <c r="H88" s="46">
        <f>SUMIFS(Results!O:O,Results!G:G,CONCATENATE("*",B88,"*"),Results!G:G,CONCATENATE("*",C88,"*"),Results!Y:Y,"&gt;=500",Results!E:E,A88)</f>
        <v>0</v>
      </c>
      <c r="I88" s="52" t="str">
        <f>IFERROR(SUMIFS(Results!V:V,Results!G:G,CONCATENATE("*",B88,"*"),Results!G:G,CONCATENATE("*",C88,"*"),Results!Y:Y,"&gt;=500",Results!E:E,A88)/H88,"")</f>
        <v/>
      </c>
      <c r="J88" s="53">
        <f>SUMIFS(Results!O:O,Results!G:G,CONCATENATE("*",'Battle Tactics (Faction)'!B88,"*"),Results!G:G,CONCATENATE("*",C88,"*"),Results!Y:Y,"&gt;=500",Results!E:E,A88)</f>
        <v>0</v>
      </c>
      <c r="K88" s="52"/>
      <c r="M88" t="str">
        <f t="shared" si="2"/>
        <v>Daughters of Khaine - Wrathful Cycles / Intercept and Recover (0)</v>
      </c>
      <c r="N88" s="74" t="str">
        <f t="shared" si="3"/>
        <v/>
      </c>
      <c r="P88" s="60"/>
      <c r="Q88" s="75"/>
    </row>
    <row r="89" spans="1:17" hidden="1" x14ac:dyDescent="0.3">
      <c r="A89" t="s">
        <v>73</v>
      </c>
      <c r="B89" s="48" t="s">
        <v>24950</v>
      </c>
      <c r="C89" s="48" t="s">
        <v>24947</v>
      </c>
      <c r="D89" s="1">
        <f>SUMIFS(Results!O:O,Results!G:G,CONCATENATE("*",B89,"*"),Results!G:G,CONCATENATE("*",C89,"*"),Results!E:E,A89)</f>
        <v>0</v>
      </c>
      <c r="E89" s="50" t="str">
        <f>IFERROR(SUMIFS(Results!V:V,Results!G:G,CONCATENATE("*",B89,"*"),Results!G:G,CONCATENATE("*",C89,"*"),Results!E:E,A89)/D89,"")</f>
        <v/>
      </c>
      <c r="F89" s="1">
        <f>SUMIFS(Results!O:O,Results!G:G,CONCATENATE("*",B89,"*"),Results!G:G,CONCATENATE("*",C89,"*"),Results!E:E,A89)</f>
        <v>0</v>
      </c>
      <c r="G89" s="50" t="str">
        <f>IFERROR(SUMIFS(Results!V:V,Results!G:G,CONCATENATE("*",'Battle Tactics (Faction)'!B89,"*"),Results!G:G,CONCATENATE("*",C89,"*"),Results!E:E,A89)/F89,"")</f>
        <v/>
      </c>
      <c r="H89" s="46">
        <f>SUMIFS(Results!O:O,Results!G:G,CONCATENATE("*",B89,"*"),Results!G:G,CONCATENATE("*",C89,"*"),Results!Y:Y,"&gt;=500",Results!E:E,A89)</f>
        <v>0</v>
      </c>
      <c r="I89" s="52" t="str">
        <f>IFERROR(SUMIFS(Results!V:V,Results!G:G,CONCATENATE("*",B89,"*"),Results!G:G,CONCATENATE("*",C89,"*"),Results!Y:Y,"&gt;=500",Results!E:E,A89)/H89,"")</f>
        <v/>
      </c>
      <c r="J89" s="53">
        <f>SUMIFS(Results!O:O,Results!G:G,CONCATENATE("*",'Battle Tactics (Faction)'!B89,"*"),Results!G:G,CONCATENATE("*",C89,"*"),Results!Y:Y,"&gt;=500",Results!E:E,A89)</f>
        <v>0</v>
      </c>
      <c r="K89" s="52"/>
      <c r="M89" t="str">
        <f t="shared" si="2"/>
        <v>Daughters of Khaine - Wrathful Cycles / Master the Paths (0)</v>
      </c>
      <c r="N89" s="74" t="str">
        <f t="shared" si="3"/>
        <v/>
      </c>
      <c r="P89" s="60"/>
      <c r="Q89" s="75"/>
    </row>
    <row r="90" spans="1:17" hidden="1" x14ac:dyDescent="0.3">
      <c r="A90" t="s">
        <v>73</v>
      </c>
      <c r="B90" s="48" t="s">
        <v>24950</v>
      </c>
      <c r="C90" s="48" t="s">
        <v>24948</v>
      </c>
      <c r="D90" s="1">
        <f>SUMIFS(Results!O:O,Results!G:G,CONCATENATE("*",B90,"*"),Results!G:G,CONCATENATE("*",C90,"*"),Results!E:E,A90)</f>
        <v>0</v>
      </c>
      <c r="E90" s="50" t="str">
        <f>IFERROR(SUMIFS(Results!V:V,Results!G:G,CONCATENATE("*",B90,"*"),Results!G:G,CONCATENATE("*",C90,"*"),Results!E:E,A90)/D90,"")</f>
        <v/>
      </c>
      <c r="F90" s="1">
        <f>SUMIFS(Results!O:O,Results!G:G,CONCATENATE("*",B90,"*"),Results!G:G,CONCATENATE("*",C90,"*"),Results!E:E,A90)</f>
        <v>0</v>
      </c>
      <c r="G90" s="50" t="str">
        <f>IFERROR(SUMIFS(Results!V:V,Results!G:G,CONCATENATE("*",'Battle Tactics (Faction)'!B90,"*"),Results!G:G,CONCATENATE("*",C90,"*"),Results!E:E,A90)/F90,"")</f>
        <v/>
      </c>
      <c r="H90" s="46">
        <f>SUMIFS(Results!O:O,Results!G:G,CONCATENATE("*",B90,"*"),Results!G:G,CONCATENATE("*",C90,"*"),Results!Y:Y,"&gt;=500",Results!E:E,A90)</f>
        <v>0</v>
      </c>
      <c r="I90" s="52" t="str">
        <f>IFERROR(SUMIFS(Results!V:V,Results!G:G,CONCATENATE("*",B90,"*"),Results!G:G,CONCATENATE("*",C90,"*"),Results!Y:Y,"&gt;=500",Results!E:E,A90)/H90,"")</f>
        <v/>
      </c>
      <c r="J90" s="53">
        <f>SUMIFS(Results!O:O,Results!G:G,CONCATENATE("*",'Battle Tactics (Faction)'!B90,"*"),Results!G:G,CONCATENATE("*",C90,"*"),Results!Y:Y,"&gt;=500",Results!E:E,A90)</f>
        <v>0</v>
      </c>
      <c r="K90" s="52"/>
      <c r="M90" t="str">
        <f t="shared" si="2"/>
        <v>Daughters of Khaine - Wrathful Cycles / Restless Energy (0)</v>
      </c>
      <c r="N90" s="74" t="str">
        <f t="shared" si="3"/>
        <v/>
      </c>
      <c r="P90" s="60"/>
      <c r="Q90" s="75"/>
    </row>
    <row r="91" spans="1:17" s="5" customFormat="1" hidden="1" x14ac:dyDescent="0.3">
      <c r="A91" t="s">
        <v>73</v>
      </c>
      <c r="B91" s="48" t="s">
        <v>24950</v>
      </c>
      <c r="C91" s="48" t="s">
        <v>24949</v>
      </c>
      <c r="D91" s="1">
        <f>SUMIFS(Results!O:O,Results!G:G,CONCATENATE("*",B91,"*"),Results!G:G,CONCATENATE("*",C91,"*"),Results!E:E,A91)</f>
        <v>25</v>
      </c>
      <c r="E91" s="50">
        <f>IFERROR(SUMIFS(Results!V:V,Results!G:G,CONCATENATE("*",B91,"*"),Results!G:G,CONCATENATE("*",C91,"*"),Results!E:E,A91)/D91,"")</f>
        <v>0.72</v>
      </c>
      <c r="F91" s="1">
        <f>SUMIFS(Results!O:O,Results!G:G,CONCATENATE("*",B91,"*"),Results!G:G,CONCATENATE("*",C91,"*"),Results!E:E,A91)</f>
        <v>25</v>
      </c>
      <c r="G91" s="50">
        <f>IFERROR(SUMIFS(Results!V:V,Results!G:G,CONCATENATE("*",'Battle Tactics (Faction)'!B91,"*"),Results!G:G,CONCATENATE("*",C91,"*"),Results!E:E,A91)/F91,"")</f>
        <v>0.72</v>
      </c>
      <c r="H91" s="46">
        <f>SUMIFS(Results!O:O,Results!G:G,CONCATENATE("*",B91,"*"),Results!G:G,CONCATENATE("*",C91,"*"),Results!Y:Y,"&gt;=500",Results!E:E,A91)</f>
        <v>15</v>
      </c>
      <c r="I91" s="52">
        <f>IFERROR(SUMIFS(Results!V:V,Results!G:G,CONCATENATE("*",B91,"*"),Results!G:G,CONCATENATE("*",C91,"*"),Results!Y:Y,"&gt;=500",Results!E:E,A91)/H91,"")</f>
        <v>0.8666666666666667</v>
      </c>
      <c r="J91" s="53">
        <f>SUMIFS(Results!O:O,Results!G:G,CONCATENATE("*",'Battle Tactics (Faction)'!B91,"*"),Results!G:G,CONCATENATE("*",C91,"*"),Results!Y:Y,"&gt;=500",Results!E:E,A91)</f>
        <v>15</v>
      </c>
      <c r="K91" s="52"/>
      <c r="M91" t="str">
        <f t="shared" si="2"/>
        <v>Daughters of Khaine - Wrathful Cycles / Scouting Force (25)</v>
      </c>
      <c r="N91" s="74">
        <f t="shared" si="3"/>
        <v>0.72</v>
      </c>
      <c r="P91" s="60"/>
      <c r="Q91" s="75"/>
    </row>
    <row r="92" spans="1:17" x14ac:dyDescent="0.3">
      <c r="A92" t="s">
        <v>181</v>
      </c>
      <c r="B92" s="48" t="s">
        <v>24945</v>
      </c>
      <c r="C92" s="48" t="s">
        <v>24946</v>
      </c>
      <c r="D92" s="1">
        <f>SUMIFS(Results!O:O,Results!G:G,CONCATENATE("*",B92,"*"),Results!G:G,CONCATENATE("*",C92,"*"),Results!E:E,A92)</f>
        <v>5</v>
      </c>
      <c r="E92" s="50">
        <f>IFERROR(SUMIFS(Results!V:V,Results!G:G,CONCATENATE("*",B92,"*"),Results!G:G,CONCATENATE("*",C92,"*"),Results!E:E,A92)/D92,"")</f>
        <v>0.6</v>
      </c>
      <c r="F92" s="1">
        <f>SUMIFS(Results!O:O,Results!G:G,CONCATENATE("*",B92,"*"),Results!G:G,CONCATENATE("*",C92,"*"),Results!E:E,A92)</f>
        <v>5</v>
      </c>
      <c r="G92" s="50">
        <f>IFERROR(SUMIFS(Results!V:V,Results!G:G,CONCATENATE("*",'Battle Tactics (Faction)'!B92,"*"),Results!G:G,CONCATENATE("*",C92,"*"),Results!E:E,A92)/F92,"")</f>
        <v>0.6</v>
      </c>
      <c r="H92" s="46">
        <f>SUMIFS(Results!O:O,Results!G:G,CONCATENATE("*",B92,"*"),Results!G:G,CONCATENATE("*",C92,"*"),Results!Y:Y,"&gt;=500",Results!E:E,A92)</f>
        <v>0</v>
      </c>
      <c r="I92" s="52" t="str">
        <f>IFERROR(SUMIFS(Results!V:V,Results!G:G,CONCATENATE("*",B92,"*"),Results!G:G,CONCATENATE("*",C92,"*"),Results!Y:Y,"&gt;=500",Results!E:E,A92)/H92,"")</f>
        <v/>
      </c>
      <c r="J92" s="53">
        <f>SUMIFS(Results!O:O,Results!G:G,CONCATENATE("*",'Battle Tactics (Faction)'!B92,"*"),Results!G:G,CONCATENATE("*",C92,"*"),Results!Y:Y,"&gt;=500",Results!E:E,A92)</f>
        <v>0</v>
      </c>
      <c r="K92" s="52"/>
      <c r="M92" t="str">
        <f t="shared" si="2"/>
        <v>Disciples of Tzeentch - Attuned to Ghyran / Intercept and Recover (5)</v>
      </c>
      <c r="N92" s="74">
        <f t="shared" si="3"/>
        <v>0.6</v>
      </c>
      <c r="P92" s="60"/>
      <c r="Q92" s="75"/>
    </row>
    <row r="93" spans="1:17" hidden="1" x14ac:dyDescent="0.3">
      <c r="A93" t="s">
        <v>181</v>
      </c>
      <c r="B93" s="48" t="s">
        <v>24945</v>
      </c>
      <c r="C93" s="48" t="s">
        <v>24947</v>
      </c>
      <c r="D93" s="1">
        <f>SUMIFS(Results!O:O,Results!G:G,CONCATENATE("*",B93,"*"),Results!G:G,CONCATENATE("*",C93,"*"),Results!E:E,A93)</f>
        <v>0</v>
      </c>
      <c r="E93" s="50" t="str">
        <f>IFERROR(SUMIFS(Results!V:V,Results!G:G,CONCATENATE("*",B93,"*"),Results!G:G,CONCATENATE("*",C93,"*"),Results!E:E,A93)/D93,"")</f>
        <v/>
      </c>
      <c r="F93" s="1">
        <f>SUMIFS(Results!O:O,Results!G:G,CONCATENATE("*",B93,"*"),Results!G:G,CONCATENATE("*",C93,"*"),Results!E:E,A93)</f>
        <v>0</v>
      </c>
      <c r="G93" s="50" t="str">
        <f>IFERROR(SUMIFS(Results!V:V,Results!G:G,CONCATENATE("*",'Battle Tactics (Faction)'!B93,"*"),Results!G:G,CONCATENATE("*",C93,"*"),Results!E:E,A93)/F93,"")</f>
        <v/>
      </c>
      <c r="H93" s="46">
        <f>SUMIFS(Results!O:O,Results!G:G,CONCATENATE("*",B93,"*"),Results!G:G,CONCATENATE("*",C93,"*"),Results!Y:Y,"&gt;=500",Results!E:E,A93)</f>
        <v>0</v>
      </c>
      <c r="I93" s="52" t="str">
        <f>IFERROR(SUMIFS(Results!V:V,Results!G:G,CONCATENATE("*",B93,"*"),Results!G:G,CONCATENATE("*",C93,"*"),Results!Y:Y,"&gt;=500",Results!E:E,A93)/H93,"")</f>
        <v/>
      </c>
      <c r="J93" s="53">
        <f>SUMIFS(Results!O:O,Results!G:G,CONCATENATE("*",'Battle Tactics (Faction)'!B93,"*"),Results!G:G,CONCATENATE("*",C93,"*"),Results!Y:Y,"&gt;=500",Results!E:E,A93)</f>
        <v>0</v>
      </c>
      <c r="K93" s="52"/>
      <c r="M93" t="str">
        <f t="shared" si="2"/>
        <v>Disciples of Tzeentch - Attuned to Ghyran / Master the Paths (0)</v>
      </c>
      <c r="N93" s="74" t="str">
        <f t="shared" si="3"/>
        <v/>
      </c>
      <c r="P93" s="60"/>
      <c r="Q93" s="75"/>
    </row>
    <row r="94" spans="1:17" x14ac:dyDescent="0.3">
      <c r="A94" t="s">
        <v>181</v>
      </c>
      <c r="B94" s="48" t="s">
        <v>24945</v>
      </c>
      <c r="C94" s="48" t="s">
        <v>24948</v>
      </c>
      <c r="D94" s="1">
        <f>SUMIFS(Results!O:O,Results!G:G,CONCATENATE("*",B94,"*"),Results!G:G,CONCATENATE("*",C94,"*"),Results!E:E,A94)</f>
        <v>5</v>
      </c>
      <c r="E94" s="50">
        <f>IFERROR(SUMIFS(Results!V:V,Results!G:G,CONCATENATE("*",B94,"*"),Results!G:G,CONCATENATE("*",C94,"*"),Results!E:E,A94)/D94,"")</f>
        <v>0.8</v>
      </c>
      <c r="F94" s="1">
        <f>SUMIFS(Results!O:O,Results!G:G,CONCATENATE("*",B94,"*"),Results!G:G,CONCATENATE("*",C94,"*"),Results!E:E,A94)</f>
        <v>5</v>
      </c>
      <c r="G94" s="50">
        <f>IFERROR(SUMIFS(Results!V:V,Results!G:G,CONCATENATE("*",'Battle Tactics (Faction)'!B94,"*"),Results!G:G,CONCATENATE("*",C94,"*"),Results!E:E,A94)/F94,"")</f>
        <v>0.8</v>
      </c>
      <c r="H94" s="46">
        <f>SUMIFS(Results!O:O,Results!G:G,CONCATENATE("*",B94,"*"),Results!G:G,CONCATENATE("*",C94,"*"),Results!Y:Y,"&gt;=500",Results!E:E,A94)</f>
        <v>5</v>
      </c>
      <c r="I94" s="52">
        <f>IFERROR(SUMIFS(Results!V:V,Results!G:G,CONCATENATE("*",B94,"*"),Results!G:G,CONCATENATE("*",C94,"*"),Results!Y:Y,"&gt;=500",Results!E:E,A94)/H94,"")</f>
        <v>0.8</v>
      </c>
      <c r="J94" s="53">
        <f>SUMIFS(Results!O:O,Results!G:G,CONCATENATE("*",'Battle Tactics (Faction)'!B94,"*"),Results!G:G,CONCATENATE("*",C94,"*"),Results!Y:Y,"&gt;=500",Results!E:E,A94)</f>
        <v>5</v>
      </c>
      <c r="K94" s="52"/>
      <c r="M94" t="str">
        <f t="shared" si="2"/>
        <v>Disciples of Tzeentch - Attuned to Ghyran / Restless Energy (5)</v>
      </c>
      <c r="N94" s="74">
        <f t="shared" si="3"/>
        <v>0.8</v>
      </c>
      <c r="P94" s="60"/>
      <c r="Q94" s="75"/>
    </row>
    <row r="95" spans="1:17" s="5" customFormat="1" hidden="1" x14ac:dyDescent="0.3">
      <c r="A95" t="s">
        <v>181</v>
      </c>
      <c r="B95" s="48" t="s">
        <v>24945</v>
      </c>
      <c r="C95" s="48" t="s">
        <v>24949</v>
      </c>
      <c r="D95" s="1">
        <f>SUMIFS(Results!O:O,Results!G:G,CONCATENATE("*",B95,"*"),Results!G:G,CONCATENATE("*",C95,"*"),Results!E:E,A95)</f>
        <v>8</v>
      </c>
      <c r="E95" s="50">
        <f>IFERROR(SUMIFS(Results!V:V,Results!G:G,CONCATENATE("*",B95,"*"),Results!G:G,CONCATENATE("*",C95,"*"),Results!E:E,A95)/D95,"")</f>
        <v>0.375</v>
      </c>
      <c r="F95" s="1">
        <f>SUMIFS(Results!O:O,Results!G:G,CONCATENATE("*",B95,"*"),Results!G:G,CONCATENATE("*",C95,"*"),Results!E:E,A95)</f>
        <v>8</v>
      </c>
      <c r="G95" s="50">
        <f>IFERROR(SUMIFS(Results!V:V,Results!G:G,CONCATENATE("*",'Battle Tactics (Faction)'!B95,"*"),Results!G:G,CONCATENATE("*",C95,"*"),Results!E:E,A95)/F95,"")</f>
        <v>0.375</v>
      </c>
      <c r="H95" s="46">
        <f>SUMIFS(Results!O:O,Results!G:G,CONCATENATE("*",B95,"*"),Results!G:G,CONCATENATE("*",C95,"*"),Results!Y:Y,"&gt;=500",Results!E:E,A95)</f>
        <v>0</v>
      </c>
      <c r="I95" s="52" t="str">
        <f>IFERROR(SUMIFS(Results!V:V,Results!G:G,CONCATENATE("*",B95,"*"),Results!G:G,CONCATENATE("*",C95,"*"),Results!Y:Y,"&gt;=500",Results!E:E,A95)/H95,"")</f>
        <v/>
      </c>
      <c r="J95" s="53">
        <f>SUMIFS(Results!O:O,Results!G:G,CONCATENATE("*",'Battle Tactics (Faction)'!B95,"*"),Results!G:G,CONCATENATE("*",C95,"*"),Results!Y:Y,"&gt;=500",Results!E:E,A95)</f>
        <v>0</v>
      </c>
      <c r="K95" s="52"/>
      <c r="M95" t="str">
        <f t="shared" si="2"/>
        <v>Disciples of Tzeentch - Attuned to Ghyran / Scouting Force (8)</v>
      </c>
      <c r="N95" s="74">
        <f t="shared" si="3"/>
        <v>0.375</v>
      </c>
      <c r="P95" s="60"/>
      <c r="Q95" s="75"/>
    </row>
    <row r="96" spans="1:17" x14ac:dyDescent="0.3">
      <c r="A96" t="s">
        <v>181</v>
      </c>
      <c r="B96" s="48" t="s">
        <v>24945</v>
      </c>
      <c r="C96" s="48" t="s">
        <v>24950</v>
      </c>
      <c r="D96" s="1">
        <f>SUMIFS(Results!O:O,Results!G:G,CONCATENATE("*",B96,"*"),Results!G:G,CONCATENATE("*",C96,"*"),Results!E:E,A96)</f>
        <v>10</v>
      </c>
      <c r="E96" s="50">
        <f>IFERROR(SUMIFS(Results!V:V,Results!G:G,CONCATENATE("*",B96,"*"),Results!G:G,CONCATENATE("*",C96,"*"),Results!E:E,A96)/D96,"")</f>
        <v>0.7</v>
      </c>
      <c r="F96" s="1">
        <f>SUMIFS(Results!O:O,Results!G:G,CONCATENATE("*",B96,"*"),Results!G:G,CONCATENATE("*",C96,"*"),Results!E:E,A96)</f>
        <v>10</v>
      </c>
      <c r="G96" s="50">
        <f>IFERROR(SUMIFS(Results!V:V,Results!G:G,CONCATENATE("*",'Battle Tactics (Faction)'!B96,"*"),Results!G:G,CONCATENATE("*",C96,"*"),Results!E:E,A96)/F96,"")</f>
        <v>0.7</v>
      </c>
      <c r="H96" s="46">
        <f>SUMIFS(Results!O:O,Results!G:G,CONCATENATE("*",B96,"*"),Results!G:G,CONCATENATE("*",C96,"*"),Results!Y:Y,"&gt;=500",Results!E:E,A96)</f>
        <v>5</v>
      </c>
      <c r="I96" s="52">
        <f>IFERROR(SUMIFS(Results!V:V,Results!G:G,CONCATENATE("*",B96,"*"),Results!G:G,CONCATENATE("*",C96,"*"),Results!Y:Y,"&gt;=500",Results!E:E,A96)/H96,"")</f>
        <v>0.8</v>
      </c>
      <c r="J96" s="53">
        <f>SUMIFS(Results!O:O,Results!G:G,CONCATENATE("*",'Battle Tactics (Faction)'!B96,"*"),Results!G:G,CONCATENATE("*",C96,"*"),Results!Y:Y,"&gt;=500",Results!E:E,A96)</f>
        <v>5</v>
      </c>
      <c r="K96" s="52"/>
      <c r="M96" t="str">
        <f t="shared" si="2"/>
        <v>Disciples of Tzeentch - Attuned to Ghyran / Wrathful Cycles (10)</v>
      </c>
      <c r="N96" s="74">
        <f t="shared" si="3"/>
        <v>0.7</v>
      </c>
      <c r="P96" s="60"/>
      <c r="Q96" s="75"/>
    </row>
    <row r="97" spans="1:17" x14ac:dyDescent="0.3">
      <c r="A97" t="s">
        <v>181</v>
      </c>
      <c r="B97" s="48" t="s">
        <v>24946</v>
      </c>
      <c r="C97" s="48" t="s">
        <v>24945</v>
      </c>
      <c r="D97" s="1">
        <f>SUMIFS(Results!O:O,Results!G:G,CONCATENATE("*",B97,"*"),Results!G:G,CONCATENATE("*",C97,"*"),Results!E:E,A97)</f>
        <v>5</v>
      </c>
      <c r="E97" s="50">
        <f>IFERROR(SUMIFS(Results!V:V,Results!G:G,CONCATENATE("*",B97,"*"),Results!G:G,CONCATENATE("*",C97,"*"),Results!E:E,A97)/D97,"")</f>
        <v>0.6</v>
      </c>
      <c r="F97" s="1">
        <f>SUMIFS(Results!O:O,Results!G:G,CONCATENATE("*",B97,"*"),Results!G:G,CONCATENATE("*",C97,"*"),Results!E:E,A97)</f>
        <v>5</v>
      </c>
      <c r="G97" s="50">
        <f>IFERROR(SUMIFS(Results!V:V,Results!G:G,CONCATENATE("*",'Battle Tactics (Faction)'!B97,"*"),Results!G:G,CONCATENATE("*",C97,"*"),Results!E:E,A97)/F97,"")</f>
        <v>0.6</v>
      </c>
      <c r="H97" s="46">
        <f>SUMIFS(Results!O:O,Results!G:G,CONCATENATE("*",B97,"*"),Results!G:G,CONCATENATE("*",C97,"*"),Results!Y:Y,"&gt;=500",Results!E:E,A97)</f>
        <v>0</v>
      </c>
      <c r="I97" s="52" t="str">
        <f>IFERROR(SUMIFS(Results!V:V,Results!G:G,CONCATENATE("*",B97,"*"),Results!G:G,CONCATENATE("*",C97,"*"),Results!Y:Y,"&gt;=500",Results!E:E,A97)/H97,"")</f>
        <v/>
      </c>
      <c r="J97" s="53">
        <f>SUMIFS(Results!O:O,Results!G:G,CONCATENATE("*",'Battle Tactics (Faction)'!B97,"*"),Results!G:G,CONCATENATE("*",C97,"*"),Results!Y:Y,"&gt;=500",Results!E:E,A97)</f>
        <v>0</v>
      </c>
      <c r="K97" s="52"/>
      <c r="M97" t="str">
        <f t="shared" si="2"/>
        <v>Disciples of Tzeentch - Intercept and Recover / Attuned to Ghyran (5)</v>
      </c>
      <c r="N97" s="74">
        <f t="shared" si="3"/>
        <v>0.6</v>
      </c>
      <c r="P97" s="60"/>
      <c r="Q97" s="75"/>
    </row>
    <row r="98" spans="1:17" x14ac:dyDescent="0.3">
      <c r="A98" t="s">
        <v>181</v>
      </c>
      <c r="B98" s="48" t="s">
        <v>24946</v>
      </c>
      <c r="C98" s="48" t="s">
        <v>24947</v>
      </c>
      <c r="D98" s="1">
        <f>SUMIFS(Results!O:O,Results!G:G,CONCATENATE("*",B98,"*"),Results!G:G,CONCATENATE("*",C98,"*"),Results!E:E,A98)</f>
        <v>5</v>
      </c>
      <c r="E98" s="50">
        <f>IFERROR(SUMIFS(Results!V:V,Results!G:G,CONCATENATE("*",B98,"*"),Results!G:G,CONCATENATE("*",C98,"*"),Results!E:E,A98)/D98,"")</f>
        <v>0.2</v>
      </c>
      <c r="F98" s="1">
        <f>SUMIFS(Results!O:O,Results!G:G,CONCATENATE("*",B98,"*"),Results!G:G,CONCATENATE("*",C98,"*"),Results!E:E,A98)</f>
        <v>5</v>
      </c>
      <c r="G98" s="50">
        <f>IFERROR(SUMIFS(Results!V:V,Results!G:G,CONCATENATE("*",'Battle Tactics (Faction)'!B98,"*"),Results!G:G,CONCATENATE("*",C98,"*"),Results!E:E,A98)/F98,"")</f>
        <v>0.2</v>
      </c>
      <c r="H98" s="46">
        <f>SUMIFS(Results!O:O,Results!G:G,CONCATENATE("*",B98,"*"),Results!G:G,CONCATENATE("*",C98,"*"),Results!Y:Y,"&gt;=500",Results!E:E,A98)</f>
        <v>0</v>
      </c>
      <c r="I98" s="52" t="str">
        <f>IFERROR(SUMIFS(Results!V:V,Results!G:G,CONCATENATE("*",B98,"*"),Results!G:G,CONCATENATE("*",C98,"*"),Results!Y:Y,"&gt;=500",Results!E:E,A98)/H98,"")</f>
        <v/>
      </c>
      <c r="J98" s="53">
        <f>SUMIFS(Results!O:O,Results!G:G,CONCATENATE("*",'Battle Tactics (Faction)'!B98,"*"),Results!G:G,CONCATENATE("*",C98,"*"),Results!Y:Y,"&gt;=500",Results!E:E,A98)</f>
        <v>0</v>
      </c>
      <c r="K98" s="52"/>
      <c r="M98" t="str">
        <f t="shared" si="2"/>
        <v>Disciples of Tzeentch - Intercept and Recover / Master the Paths (5)</v>
      </c>
      <c r="N98" s="74">
        <f t="shared" si="3"/>
        <v>0.2</v>
      </c>
      <c r="P98" s="60"/>
      <c r="Q98" s="75"/>
    </row>
    <row r="99" spans="1:17" s="5" customFormat="1" x14ac:dyDescent="0.3">
      <c r="A99" t="s">
        <v>181</v>
      </c>
      <c r="B99" s="48" t="s">
        <v>24946</v>
      </c>
      <c r="C99" s="48" t="s">
        <v>24948</v>
      </c>
      <c r="D99" s="1">
        <f>SUMIFS(Results!O:O,Results!G:G,CONCATENATE("*",B99,"*"),Results!G:G,CONCATENATE("*",C99,"*"),Results!E:E,A99)</f>
        <v>10</v>
      </c>
      <c r="E99" s="50">
        <f>IFERROR(SUMIFS(Results!V:V,Results!G:G,CONCATENATE("*",B99,"*"),Results!G:G,CONCATENATE("*",C99,"*"),Results!E:E,A99)/D99,"")</f>
        <v>0.4</v>
      </c>
      <c r="F99" s="1">
        <f>SUMIFS(Results!O:O,Results!G:G,CONCATENATE("*",B99,"*"),Results!G:G,CONCATENATE("*",C99,"*"),Results!E:E,A99)</f>
        <v>10</v>
      </c>
      <c r="G99" s="50">
        <f>IFERROR(SUMIFS(Results!V:V,Results!G:G,CONCATENATE("*",'Battle Tactics (Faction)'!B99,"*"),Results!G:G,CONCATENATE("*",C99,"*"),Results!E:E,A99)/F99,"")</f>
        <v>0.4</v>
      </c>
      <c r="H99" s="46">
        <f>SUMIFS(Results!O:O,Results!G:G,CONCATENATE("*",B99,"*"),Results!G:G,CONCATENATE("*",C99,"*"),Results!Y:Y,"&gt;=500",Results!E:E,A99)</f>
        <v>5</v>
      </c>
      <c r="I99" s="52">
        <f>IFERROR(SUMIFS(Results!V:V,Results!G:G,CONCATENATE("*",B99,"*"),Results!G:G,CONCATENATE("*",C99,"*"),Results!Y:Y,"&gt;=500",Results!E:E,A99)/H99,"")</f>
        <v>0.2</v>
      </c>
      <c r="J99" s="53">
        <f>SUMIFS(Results!O:O,Results!G:G,CONCATENATE("*",'Battle Tactics (Faction)'!B99,"*"),Results!G:G,CONCATENATE("*",C99,"*"),Results!Y:Y,"&gt;=500",Results!E:E,A99)</f>
        <v>5</v>
      </c>
      <c r="K99" s="52"/>
      <c r="M99" t="str">
        <f t="shared" si="2"/>
        <v>Disciples of Tzeentch - Intercept and Recover / Restless Energy (10)</v>
      </c>
      <c r="N99" s="74">
        <f t="shared" si="3"/>
        <v>0.4</v>
      </c>
      <c r="P99" s="60"/>
      <c r="Q99" s="75"/>
    </row>
    <row r="100" spans="1:17" x14ac:dyDescent="0.3">
      <c r="A100" t="s">
        <v>181</v>
      </c>
      <c r="B100" s="48" t="s">
        <v>24946</v>
      </c>
      <c r="C100" s="48" t="s">
        <v>24949</v>
      </c>
      <c r="D100" s="1">
        <f>SUMIFS(Results!O:O,Results!G:G,CONCATENATE("*",B100,"*"),Results!G:G,CONCATENATE("*",C100,"*"),Results!E:E,A100)</f>
        <v>15</v>
      </c>
      <c r="E100" s="50">
        <f>IFERROR(SUMIFS(Results!V:V,Results!G:G,CONCATENATE("*",B100,"*"),Results!G:G,CONCATENATE("*",C100,"*"),Results!E:E,A100)/D100,"")</f>
        <v>0.73333333333333328</v>
      </c>
      <c r="F100" s="1">
        <f>SUMIFS(Results!O:O,Results!G:G,CONCATENATE("*",B100,"*"),Results!G:G,CONCATENATE("*",C100,"*"),Results!E:E,A100)</f>
        <v>15</v>
      </c>
      <c r="G100" s="50">
        <f>IFERROR(SUMIFS(Results!V:V,Results!G:G,CONCATENATE("*",'Battle Tactics (Faction)'!B100,"*"),Results!G:G,CONCATENATE("*",C100,"*"),Results!E:E,A100)/F100,"")</f>
        <v>0.73333333333333328</v>
      </c>
      <c r="H100" s="46">
        <f>SUMIFS(Results!O:O,Results!G:G,CONCATENATE("*",B100,"*"),Results!G:G,CONCATENATE("*",C100,"*"),Results!Y:Y,"&gt;=500",Results!E:E,A100)</f>
        <v>10</v>
      </c>
      <c r="I100" s="52">
        <f>IFERROR(SUMIFS(Results!V:V,Results!G:G,CONCATENATE("*",B100,"*"),Results!G:G,CONCATENATE("*",C100,"*"),Results!Y:Y,"&gt;=500",Results!E:E,A100)/H100,"")</f>
        <v>0.8</v>
      </c>
      <c r="J100" s="53">
        <f>SUMIFS(Results!O:O,Results!G:G,CONCATENATE("*",'Battle Tactics (Faction)'!B100,"*"),Results!G:G,CONCATENATE("*",C100,"*"),Results!Y:Y,"&gt;=500",Results!E:E,A100)</f>
        <v>10</v>
      </c>
      <c r="K100" s="52"/>
      <c r="M100" t="str">
        <f t="shared" si="2"/>
        <v>Disciples of Tzeentch - Intercept and Recover / Scouting Force (15)</v>
      </c>
      <c r="N100" s="74">
        <f t="shared" si="3"/>
        <v>0.73333333333333328</v>
      </c>
      <c r="P100" s="60"/>
      <c r="Q100" s="75"/>
    </row>
    <row r="101" spans="1:17" x14ac:dyDescent="0.3">
      <c r="A101" t="s">
        <v>181</v>
      </c>
      <c r="B101" s="48" t="s">
        <v>24946</v>
      </c>
      <c r="C101" s="48" t="s">
        <v>24950</v>
      </c>
      <c r="D101" s="1">
        <f>SUMIFS(Results!O:O,Results!G:G,CONCATENATE("*",B101,"*"),Results!G:G,CONCATENATE("*",C101,"*"),Results!E:E,A101)</f>
        <v>15</v>
      </c>
      <c r="E101" s="50">
        <f>IFERROR(SUMIFS(Results!V:V,Results!G:G,CONCATENATE("*",B101,"*"),Results!G:G,CONCATENATE("*",C101,"*"),Results!E:E,A101)/D101,"")</f>
        <v>0.66666666666666663</v>
      </c>
      <c r="F101" s="1">
        <f>SUMIFS(Results!O:O,Results!G:G,CONCATENATE("*",B101,"*"),Results!G:G,CONCATENATE("*",C101,"*"),Results!E:E,A101)</f>
        <v>15</v>
      </c>
      <c r="G101" s="50">
        <f>IFERROR(SUMIFS(Results!V:V,Results!G:G,CONCATENATE("*",'Battle Tactics (Faction)'!B101,"*"),Results!G:G,CONCATENATE("*",C101,"*"),Results!E:E,A101)/F101,"")</f>
        <v>0.66666666666666663</v>
      </c>
      <c r="H101" s="46">
        <f>SUMIFS(Results!O:O,Results!G:G,CONCATENATE("*",B101,"*"),Results!G:G,CONCATENATE("*",C101,"*"),Results!Y:Y,"&gt;=500",Results!E:E,A101)</f>
        <v>15</v>
      </c>
      <c r="I101" s="52">
        <f>IFERROR(SUMIFS(Results!V:V,Results!G:G,CONCATENATE("*",B101,"*"),Results!G:G,CONCATENATE("*",C101,"*"),Results!Y:Y,"&gt;=500",Results!E:E,A101)/H101,"")</f>
        <v>0.66666666666666663</v>
      </c>
      <c r="J101" s="53">
        <f>SUMIFS(Results!O:O,Results!G:G,CONCATENATE("*",'Battle Tactics (Faction)'!B101,"*"),Results!G:G,CONCATENATE("*",C101,"*"),Results!Y:Y,"&gt;=500",Results!E:E,A101)</f>
        <v>15</v>
      </c>
      <c r="K101" s="52"/>
      <c r="M101" t="str">
        <f t="shared" si="2"/>
        <v>Disciples of Tzeentch - Intercept and Recover / Wrathful Cycles (15)</v>
      </c>
      <c r="N101" s="74">
        <f t="shared" si="3"/>
        <v>0.66666666666666663</v>
      </c>
      <c r="P101" s="60"/>
      <c r="Q101" s="75"/>
    </row>
    <row r="102" spans="1:17" hidden="1" x14ac:dyDescent="0.3">
      <c r="A102" t="s">
        <v>181</v>
      </c>
      <c r="B102" s="48" t="s">
        <v>24947</v>
      </c>
      <c r="C102" s="48" t="s">
        <v>24945</v>
      </c>
      <c r="D102" s="1">
        <f>SUMIFS(Results!O:O,Results!G:G,CONCATENATE("*",B102,"*"),Results!G:G,CONCATENATE("*",C102,"*"),Results!E:E,A102)</f>
        <v>0</v>
      </c>
      <c r="E102" s="50" t="str">
        <f>IFERROR(SUMIFS(Results!V:V,Results!G:G,CONCATENATE("*",B102,"*"),Results!G:G,CONCATENATE("*",C102,"*"),Results!E:E,A102)/D102,"")</f>
        <v/>
      </c>
      <c r="F102" s="1">
        <f>SUMIFS(Results!O:O,Results!G:G,CONCATENATE("*",B102,"*"),Results!G:G,CONCATENATE("*",C102,"*"),Results!E:E,A102)</f>
        <v>0</v>
      </c>
      <c r="G102" s="50" t="str">
        <f>IFERROR(SUMIFS(Results!V:V,Results!G:G,CONCATENATE("*",'Battle Tactics (Faction)'!B102,"*"),Results!G:G,CONCATENATE("*",C102,"*"),Results!E:E,A102)/F102,"")</f>
        <v/>
      </c>
      <c r="H102" s="46">
        <f>SUMIFS(Results!O:O,Results!G:G,CONCATENATE("*",B102,"*"),Results!G:G,CONCATENATE("*",C102,"*"),Results!Y:Y,"&gt;=500",Results!E:E,A102)</f>
        <v>0</v>
      </c>
      <c r="I102" s="52" t="str">
        <f>IFERROR(SUMIFS(Results!V:V,Results!G:G,CONCATENATE("*",B102,"*"),Results!G:G,CONCATENATE("*",C102,"*"),Results!Y:Y,"&gt;=500",Results!E:E,A102)/H102,"")</f>
        <v/>
      </c>
      <c r="J102" s="53">
        <f>SUMIFS(Results!O:O,Results!G:G,CONCATENATE("*",'Battle Tactics (Faction)'!B102,"*"),Results!G:G,CONCATENATE("*",C102,"*"),Results!Y:Y,"&gt;=500",Results!E:E,A102)</f>
        <v>0</v>
      </c>
      <c r="K102" s="52"/>
      <c r="M102" t="str">
        <f t="shared" si="2"/>
        <v>Disciples of Tzeentch - Master the Paths / Attuned to Ghyran (0)</v>
      </c>
      <c r="N102" s="74" t="str">
        <f t="shared" si="3"/>
        <v/>
      </c>
      <c r="P102" s="60"/>
      <c r="Q102" s="75"/>
    </row>
    <row r="103" spans="1:17" s="5" customFormat="1" x14ac:dyDescent="0.3">
      <c r="A103" t="s">
        <v>181</v>
      </c>
      <c r="B103" s="48" t="s">
        <v>24947</v>
      </c>
      <c r="C103" s="48" t="s">
        <v>24946</v>
      </c>
      <c r="D103" s="1">
        <f>SUMIFS(Results!O:O,Results!G:G,CONCATENATE("*",B103,"*"),Results!G:G,CONCATENATE("*",C103,"*"),Results!E:E,A103)</f>
        <v>5</v>
      </c>
      <c r="E103" s="50">
        <f>IFERROR(SUMIFS(Results!V:V,Results!G:G,CONCATENATE("*",B103,"*"),Results!G:G,CONCATENATE("*",C103,"*"),Results!E:E,A103)/D103,"")</f>
        <v>0.2</v>
      </c>
      <c r="F103" s="1">
        <f>SUMIFS(Results!O:O,Results!G:G,CONCATENATE("*",B103,"*"),Results!G:G,CONCATENATE("*",C103,"*"),Results!E:E,A103)</f>
        <v>5</v>
      </c>
      <c r="G103" s="50">
        <f>IFERROR(SUMIFS(Results!V:V,Results!G:G,CONCATENATE("*",'Battle Tactics (Faction)'!B103,"*"),Results!G:G,CONCATENATE("*",C103,"*"),Results!E:E,A103)/F103,"")</f>
        <v>0.2</v>
      </c>
      <c r="H103" s="46">
        <f>SUMIFS(Results!O:O,Results!G:G,CONCATENATE("*",B103,"*"),Results!G:G,CONCATENATE("*",C103,"*"),Results!Y:Y,"&gt;=500",Results!E:E,A103)</f>
        <v>0</v>
      </c>
      <c r="I103" s="52" t="str">
        <f>IFERROR(SUMIFS(Results!V:V,Results!G:G,CONCATENATE("*",B103,"*"),Results!G:G,CONCATENATE("*",C103,"*"),Results!Y:Y,"&gt;=500",Results!E:E,A103)/H103,"")</f>
        <v/>
      </c>
      <c r="J103" s="53">
        <f>SUMIFS(Results!O:O,Results!G:G,CONCATENATE("*",'Battle Tactics (Faction)'!B103,"*"),Results!G:G,CONCATENATE("*",C103,"*"),Results!Y:Y,"&gt;=500",Results!E:E,A103)</f>
        <v>0</v>
      </c>
      <c r="K103" s="52"/>
      <c r="M103" t="str">
        <f t="shared" si="2"/>
        <v>Disciples of Tzeentch - Master the Paths / Intercept and Recover (5)</v>
      </c>
      <c r="N103" s="74">
        <f t="shared" si="3"/>
        <v>0.2</v>
      </c>
      <c r="P103" s="60"/>
      <c r="Q103" s="75"/>
    </row>
    <row r="104" spans="1:17" hidden="1" x14ac:dyDescent="0.3">
      <c r="A104" t="s">
        <v>181</v>
      </c>
      <c r="B104" s="48" t="s">
        <v>24947</v>
      </c>
      <c r="C104" s="48" t="s">
        <v>24948</v>
      </c>
      <c r="D104" s="1">
        <f>SUMIFS(Results!O:O,Results!G:G,CONCATENATE("*",B104,"*"),Results!G:G,CONCATENATE("*",C104,"*"),Results!E:E,A104)</f>
        <v>0</v>
      </c>
      <c r="E104" s="50" t="str">
        <f>IFERROR(SUMIFS(Results!V:V,Results!G:G,CONCATENATE("*",B104,"*"),Results!G:G,CONCATENATE("*",C104,"*"),Results!E:E,A104)/D104,"")</f>
        <v/>
      </c>
      <c r="F104" s="1">
        <f>SUMIFS(Results!O:O,Results!G:G,CONCATENATE("*",B104,"*"),Results!G:G,CONCATENATE("*",C104,"*"),Results!E:E,A104)</f>
        <v>0</v>
      </c>
      <c r="G104" s="50" t="str">
        <f>IFERROR(SUMIFS(Results!V:V,Results!G:G,CONCATENATE("*",'Battle Tactics (Faction)'!B104,"*"),Results!G:G,CONCATENATE("*",C104,"*"),Results!E:E,A104)/F104,"")</f>
        <v/>
      </c>
      <c r="H104" s="46">
        <f>SUMIFS(Results!O:O,Results!G:G,CONCATENATE("*",B104,"*"),Results!G:G,CONCATENATE("*",C104,"*"),Results!Y:Y,"&gt;=500",Results!E:E,A104)</f>
        <v>0</v>
      </c>
      <c r="I104" s="52" t="str">
        <f>IFERROR(SUMIFS(Results!V:V,Results!G:G,CONCATENATE("*",B104,"*"),Results!G:G,CONCATENATE("*",C104,"*"),Results!Y:Y,"&gt;=500",Results!E:E,A104)/H104,"")</f>
        <v/>
      </c>
      <c r="J104" s="53">
        <f>SUMIFS(Results!O:O,Results!G:G,CONCATENATE("*",'Battle Tactics (Faction)'!B104,"*"),Results!G:G,CONCATENATE("*",C104,"*"),Results!Y:Y,"&gt;=500",Results!E:E,A104)</f>
        <v>0</v>
      </c>
      <c r="K104" s="52"/>
      <c r="M104" t="str">
        <f t="shared" si="2"/>
        <v>Disciples of Tzeentch - Master the Paths / Restless Energy (0)</v>
      </c>
      <c r="N104" s="74" t="str">
        <f t="shared" si="3"/>
        <v/>
      </c>
      <c r="P104" s="60"/>
      <c r="Q104" s="75"/>
    </row>
    <row r="105" spans="1:17" hidden="1" x14ac:dyDescent="0.3">
      <c r="A105" t="s">
        <v>181</v>
      </c>
      <c r="B105" s="48" t="s">
        <v>24947</v>
      </c>
      <c r="C105" s="48" t="s">
        <v>24949</v>
      </c>
      <c r="D105" s="1">
        <f>SUMIFS(Results!O:O,Results!G:G,CONCATENATE("*",B105,"*"),Results!G:G,CONCATENATE("*",C105,"*"),Results!E:E,A105)</f>
        <v>0</v>
      </c>
      <c r="E105" s="50" t="str">
        <f>IFERROR(SUMIFS(Results!V:V,Results!G:G,CONCATENATE("*",B105,"*"),Results!G:G,CONCATENATE("*",C105,"*"),Results!E:E,A105)/D105,"")</f>
        <v/>
      </c>
      <c r="F105" s="1">
        <f>SUMIFS(Results!O:O,Results!G:G,CONCATENATE("*",B105,"*"),Results!G:G,CONCATENATE("*",C105,"*"),Results!E:E,A105)</f>
        <v>0</v>
      </c>
      <c r="G105" s="50" t="str">
        <f>IFERROR(SUMIFS(Results!V:V,Results!G:G,CONCATENATE("*",'Battle Tactics (Faction)'!B105,"*"),Results!G:G,CONCATENATE("*",C105,"*"),Results!E:E,A105)/F105,"")</f>
        <v/>
      </c>
      <c r="H105" s="46">
        <f>SUMIFS(Results!O:O,Results!G:G,CONCATENATE("*",B105,"*"),Results!G:G,CONCATENATE("*",C105,"*"),Results!Y:Y,"&gt;=500",Results!E:E,A105)</f>
        <v>0</v>
      </c>
      <c r="I105" s="52" t="str">
        <f>IFERROR(SUMIFS(Results!V:V,Results!G:G,CONCATENATE("*",B105,"*"),Results!G:G,CONCATENATE("*",C105,"*"),Results!Y:Y,"&gt;=500",Results!E:E,A105)/H105,"")</f>
        <v/>
      </c>
      <c r="J105" s="53">
        <f>SUMIFS(Results!O:O,Results!G:G,CONCATENATE("*",'Battle Tactics (Faction)'!B105,"*"),Results!G:G,CONCATENATE("*",C105,"*"),Results!Y:Y,"&gt;=500",Results!E:E,A105)</f>
        <v>0</v>
      </c>
      <c r="K105" s="52"/>
      <c r="M105" t="str">
        <f t="shared" si="2"/>
        <v>Disciples of Tzeentch - Master the Paths / Scouting Force (0)</v>
      </c>
      <c r="N105" s="74" t="str">
        <f t="shared" si="3"/>
        <v/>
      </c>
      <c r="P105" s="60"/>
      <c r="Q105" s="75"/>
    </row>
    <row r="106" spans="1:17" hidden="1" x14ac:dyDescent="0.3">
      <c r="A106" t="s">
        <v>181</v>
      </c>
      <c r="B106" s="48" t="s">
        <v>24947</v>
      </c>
      <c r="C106" s="48" t="s">
        <v>24950</v>
      </c>
      <c r="D106" s="1">
        <f>SUMIFS(Results!O:O,Results!G:G,CONCATENATE("*",B106,"*"),Results!G:G,CONCATENATE("*",C106,"*"),Results!E:E,A106)</f>
        <v>0</v>
      </c>
      <c r="E106" s="50" t="str">
        <f>IFERROR(SUMIFS(Results!V:V,Results!G:G,CONCATENATE("*",B106,"*"),Results!G:G,CONCATENATE("*",C106,"*"),Results!E:E,A106)/D106,"")</f>
        <v/>
      </c>
      <c r="F106" s="1">
        <f>SUMIFS(Results!O:O,Results!G:G,CONCATENATE("*",B106,"*"),Results!G:G,CONCATENATE("*",C106,"*"),Results!E:E,A106)</f>
        <v>0</v>
      </c>
      <c r="G106" s="50" t="str">
        <f>IFERROR(SUMIFS(Results!V:V,Results!G:G,CONCATENATE("*",'Battle Tactics (Faction)'!B106,"*"),Results!G:G,CONCATENATE("*",C106,"*"),Results!E:E,A106)/F106,"")</f>
        <v/>
      </c>
      <c r="H106" s="46">
        <f>SUMIFS(Results!O:O,Results!G:G,CONCATENATE("*",B106,"*"),Results!G:G,CONCATENATE("*",C106,"*"),Results!Y:Y,"&gt;=500",Results!E:E,A106)</f>
        <v>0</v>
      </c>
      <c r="I106" s="52" t="str">
        <f>IFERROR(SUMIFS(Results!V:V,Results!G:G,CONCATENATE("*",B106,"*"),Results!G:G,CONCATENATE("*",C106,"*"),Results!Y:Y,"&gt;=500",Results!E:E,A106)/H106,"")</f>
        <v/>
      </c>
      <c r="J106" s="53">
        <f>SUMIFS(Results!O:O,Results!G:G,CONCATENATE("*",'Battle Tactics (Faction)'!B106,"*"),Results!G:G,CONCATENATE("*",C106,"*"),Results!Y:Y,"&gt;=500",Results!E:E,A106)</f>
        <v>0</v>
      </c>
      <c r="K106" s="52"/>
      <c r="M106" t="str">
        <f t="shared" si="2"/>
        <v>Disciples of Tzeentch - Master the Paths / Wrathful Cycles (0)</v>
      </c>
      <c r="N106" s="74" t="str">
        <f t="shared" si="3"/>
        <v/>
      </c>
      <c r="P106" s="60"/>
      <c r="Q106" s="75"/>
    </row>
    <row r="107" spans="1:17" x14ac:dyDescent="0.3">
      <c r="A107" t="s">
        <v>181</v>
      </c>
      <c r="B107" s="48" t="s">
        <v>24948</v>
      </c>
      <c r="C107" s="48" t="s">
        <v>24945</v>
      </c>
      <c r="D107" s="1">
        <f>SUMIFS(Results!O:O,Results!G:G,CONCATENATE("*",B107,"*"),Results!G:G,CONCATENATE("*",C107,"*"),Results!E:E,A107)</f>
        <v>5</v>
      </c>
      <c r="E107" s="50">
        <f>IFERROR(SUMIFS(Results!V:V,Results!G:G,CONCATENATE("*",B107,"*"),Results!G:G,CONCATENATE("*",C107,"*"),Results!E:E,A107)/D107,"")</f>
        <v>0.8</v>
      </c>
      <c r="F107" s="1">
        <f>SUMIFS(Results!O:O,Results!G:G,CONCATENATE("*",B107,"*"),Results!G:G,CONCATENATE("*",C107,"*"),Results!E:E,A107)</f>
        <v>5</v>
      </c>
      <c r="G107" s="50">
        <f>IFERROR(SUMIFS(Results!V:V,Results!G:G,CONCATENATE("*",'Battle Tactics (Faction)'!B107,"*"),Results!G:G,CONCATENATE("*",C107,"*"),Results!E:E,A107)/F107,"")</f>
        <v>0.8</v>
      </c>
      <c r="H107" s="46">
        <f>SUMIFS(Results!O:O,Results!G:G,CONCATENATE("*",B107,"*"),Results!G:G,CONCATENATE("*",C107,"*"),Results!Y:Y,"&gt;=500",Results!E:E,A107)</f>
        <v>5</v>
      </c>
      <c r="I107" s="52">
        <f>IFERROR(SUMIFS(Results!V:V,Results!G:G,CONCATENATE("*",B107,"*"),Results!G:G,CONCATENATE("*",C107,"*"),Results!Y:Y,"&gt;=500",Results!E:E,A107)/H107,"")</f>
        <v>0.8</v>
      </c>
      <c r="J107" s="53">
        <f>SUMIFS(Results!O:O,Results!G:G,CONCATENATE("*",'Battle Tactics (Faction)'!B107,"*"),Results!G:G,CONCATENATE("*",C107,"*"),Results!Y:Y,"&gt;=500",Results!E:E,A107)</f>
        <v>5</v>
      </c>
      <c r="K107" s="52"/>
      <c r="M107" t="str">
        <f t="shared" si="2"/>
        <v>Disciples of Tzeentch - Restless Energy / Attuned to Ghyran (5)</v>
      </c>
      <c r="N107" s="74">
        <f t="shared" si="3"/>
        <v>0.8</v>
      </c>
      <c r="P107" s="60"/>
      <c r="Q107" s="75"/>
    </row>
    <row r="108" spans="1:17" x14ac:dyDescent="0.3">
      <c r="A108" t="s">
        <v>181</v>
      </c>
      <c r="B108" s="48" t="s">
        <v>24948</v>
      </c>
      <c r="C108" s="48" t="s">
        <v>24946</v>
      </c>
      <c r="D108" s="1">
        <f>SUMIFS(Results!O:O,Results!G:G,CONCATENATE("*",B108,"*"),Results!G:G,CONCATENATE("*",C108,"*"),Results!E:E,A108)</f>
        <v>10</v>
      </c>
      <c r="E108" s="50">
        <f>IFERROR(SUMIFS(Results!V:V,Results!G:G,CONCATENATE("*",B108,"*"),Results!G:G,CONCATENATE("*",C108,"*"),Results!E:E,A108)/D108,"")</f>
        <v>0.4</v>
      </c>
      <c r="F108" s="1">
        <f>SUMIFS(Results!O:O,Results!G:G,CONCATENATE("*",B108,"*"),Results!G:G,CONCATENATE("*",C108,"*"),Results!E:E,A108)</f>
        <v>10</v>
      </c>
      <c r="G108" s="50">
        <f>IFERROR(SUMIFS(Results!V:V,Results!G:G,CONCATENATE("*",'Battle Tactics (Faction)'!B108,"*"),Results!G:G,CONCATENATE("*",C108,"*"),Results!E:E,A108)/F108,"")</f>
        <v>0.4</v>
      </c>
      <c r="H108" s="46">
        <f>SUMIFS(Results!O:O,Results!G:G,CONCATENATE("*",B108,"*"),Results!G:G,CONCATENATE("*",C108,"*"),Results!Y:Y,"&gt;=500",Results!E:E,A108)</f>
        <v>5</v>
      </c>
      <c r="I108" s="52">
        <f>IFERROR(SUMIFS(Results!V:V,Results!G:G,CONCATENATE("*",B108,"*"),Results!G:G,CONCATENATE("*",C108,"*"),Results!Y:Y,"&gt;=500",Results!E:E,A108)/H108,"")</f>
        <v>0.2</v>
      </c>
      <c r="J108" s="53">
        <f>SUMIFS(Results!O:O,Results!G:G,CONCATENATE("*",'Battle Tactics (Faction)'!B108,"*"),Results!G:G,CONCATENATE("*",C108,"*"),Results!Y:Y,"&gt;=500",Results!E:E,A108)</f>
        <v>5</v>
      </c>
      <c r="K108" s="52"/>
      <c r="M108" t="str">
        <f t="shared" si="2"/>
        <v>Disciples of Tzeentch - Restless Energy / Intercept and Recover (10)</v>
      </c>
      <c r="N108" s="74">
        <f t="shared" si="3"/>
        <v>0.4</v>
      </c>
      <c r="P108" s="60"/>
      <c r="Q108" s="75"/>
    </row>
    <row r="109" spans="1:17" hidden="1" x14ac:dyDescent="0.3">
      <c r="A109" t="s">
        <v>181</v>
      </c>
      <c r="B109" s="48" t="s">
        <v>24948</v>
      </c>
      <c r="C109" s="48" t="s">
        <v>24947</v>
      </c>
      <c r="D109" s="1">
        <f>SUMIFS(Results!O:O,Results!G:G,CONCATENATE("*",B109,"*"),Results!G:G,CONCATENATE("*",C109,"*"),Results!E:E,A109)</f>
        <v>0</v>
      </c>
      <c r="E109" s="50" t="str">
        <f>IFERROR(SUMIFS(Results!V:V,Results!G:G,CONCATENATE("*",B109,"*"),Results!G:G,CONCATENATE("*",C109,"*"),Results!E:E,A109)/D109,"")</f>
        <v/>
      </c>
      <c r="F109" s="1">
        <f>SUMIFS(Results!O:O,Results!G:G,CONCATENATE("*",B109,"*"),Results!G:G,CONCATENATE("*",C109,"*"),Results!E:E,A109)</f>
        <v>0</v>
      </c>
      <c r="G109" s="50" t="str">
        <f>IFERROR(SUMIFS(Results!V:V,Results!G:G,CONCATENATE("*",'Battle Tactics (Faction)'!B109,"*"),Results!G:G,CONCATENATE("*",C109,"*"),Results!E:E,A109)/F109,"")</f>
        <v/>
      </c>
      <c r="H109" s="46">
        <f>SUMIFS(Results!O:O,Results!G:G,CONCATENATE("*",B109,"*"),Results!G:G,CONCATENATE("*",C109,"*"),Results!Y:Y,"&gt;=500",Results!E:E,A109)</f>
        <v>0</v>
      </c>
      <c r="I109" s="52" t="str">
        <f>IFERROR(SUMIFS(Results!V:V,Results!G:G,CONCATENATE("*",B109,"*"),Results!G:G,CONCATENATE("*",C109,"*"),Results!Y:Y,"&gt;=500",Results!E:E,A109)/H109,"")</f>
        <v/>
      </c>
      <c r="J109" s="53">
        <f>SUMIFS(Results!O:O,Results!G:G,CONCATENATE("*",'Battle Tactics (Faction)'!B109,"*"),Results!G:G,CONCATENATE("*",C109,"*"),Results!Y:Y,"&gt;=500",Results!E:E,A109)</f>
        <v>0</v>
      </c>
      <c r="K109" s="52"/>
      <c r="M109" t="str">
        <f t="shared" si="2"/>
        <v>Disciples of Tzeentch - Restless Energy / Master the Paths (0)</v>
      </c>
      <c r="N109" s="74" t="str">
        <f t="shared" si="3"/>
        <v/>
      </c>
      <c r="P109" s="60"/>
      <c r="Q109" s="75"/>
    </row>
    <row r="110" spans="1:17" s="5" customFormat="1" x14ac:dyDescent="0.3">
      <c r="A110" t="s">
        <v>181</v>
      </c>
      <c r="B110" s="48" t="s">
        <v>24948</v>
      </c>
      <c r="C110" s="48" t="s">
        <v>24949</v>
      </c>
      <c r="D110" s="1">
        <f>SUMIFS(Results!O:O,Results!G:G,CONCATENATE("*",B110,"*"),Results!G:G,CONCATENATE("*",C110,"*"),Results!E:E,A110)</f>
        <v>5</v>
      </c>
      <c r="E110" s="50">
        <f>IFERROR(SUMIFS(Results!V:V,Results!G:G,CONCATENATE("*",B110,"*"),Results!G:G,CONCATENATE("*",C110,"*"),Results!E:E,A110)/D110,"")</f>
        <v>0.6</v>
      </c>
      <c r="F110" s="1">
        <f>SUMIFS(Results!O:O,Results!G:G,CONCATENATE("*",B110,"*"),Results!G:G,CONCATENATE("*",C110,"*"),Results!E:E,A110)</f>
        <v>5</v>
      </c>
      <c r="G110" s="50">
        <f>IFERROR(SUMIFS(Results!V:V,Results!G:G,CONCATENATE("*",'Battle Tactics (Faction)'!B110,"*"),Results!G:G,CONCATENATE("*",C110,"*"),Results!E:E,A110)/F110,"")</f>
        <v>0.6</v>
      </c>
      <c r="H110" s="46">
        <f>SUMIFS(Results!O:O,Results!G:G,CONCATENATE("*",B110,"*"),Results!G:G,CONCATENATE("*",C110,"*"),Results!Y:Y,"&gt;=500",Results!E:E,A110)</f>
        <v>0</v>
      </c>
      <c r="I110" s="52" t="str">
        <f>IFERROR(SUMIFS(Results!V:V,Results!G:G,CONCATENATE("*",B110,"*"),Results!G:G,CONCATENATE("*",C110,"*"),Results!Y:Y,"&gt;=500",Results!E:E,A110)/H110,"")</f>
        <v/>
      </c>
      <c r="J110" s="53">
        <f>SUMIFS(Results!O:O,Results!G:G,CONCATENATE("*",'Battle Tactics (Faction)'!B110,"*"),Results!G:G,CONCATENATE("*",C110,"*"),Results!Y:Y,"&gt;=500",Results!E:E,A110)</f>
        <v>0</v>
      </c>
      <c r="K110" s="52"/>
      <c r="M110" t="str">
        <f t="shared" si="2"/>
        <v>Disciples of Tzeentch - Restless Energy / Scouting Force (5)</v>
      </c>
      <c r="N110" s="74">
        <f t="shared" si="3"/>
        <v>0.6</v>
      </c>
      <c r="P110" s="60"/>
      <c r="Q110" s="75"/>
    </row>
    <row r="111" spans="1:17" x14ac:dyDescent="0.3">
      <c r="A111" t="s">
        <v>181</v>
      </c>
      <c r="B111" s="48" t="s">
        <v>24948</v>
      </c>
      <c r="C111" s="48" t="s">
        <v>24950</v>
      </c>
      <c r="D111" s="1">
        <f>SUMIFS(Results!O:O,Results!G:G,CONCATENATE("*",B111,"*"),Results!G:G,CONCATENATE("*",C111,"*"),Results!E:E,A111)</f>
        <v>13</v>
      </c>
      <c r="E111" s="50">
        <f>IFERROR(SUMIFS(Results!V:V,Results!G:G,CONCATENATE("*",B111,"*"),Results!G:G,CONCATENATE("*",C111,"*"),Results!E:E,A111)/D111,"")</f>
        <v>0.53846153846153844</v>
      </c>
      <c r="F111" s="1">
        <f>SUMIFS(Results!O:O,Results!G:G,CONCATENATE("*",B111,"*"),Results!G:G,CONCATENATE("*",C111,"*"),Results!E:E,A111)</f>
        <v>13</v>
      </c>
      <c r="G111" s="50">
        <f>IFERROR(SUMIFS(Results!V:V,Results!G:G,CONCATENATE("*",'Battle Tactics (Faction)'!B111,"*"),Results!G:G,CONCATENATE("*",C111,"*"),Results!E:E,A111)/F111,"")</f>
        <v>0.53846153846153844</v>
      </c>
      <c r="H111" s="46">
        <f>SUMIFS(Results!O:O,Results!G:G,CONCATENATE("*",B111,"*"),Results!G:G,CONCATENATE("*",C111,"*"),Results!Y:Y,"&gt;=500",Results!E:E,A111)</f>
        <v>3</v>
      </c>
      <c r="I111" s="52">
        <f>IFERROR(SUMIFS(Results!V:V,Results!G:G,CONCATENATE("*",B111,"*"),Results!G:G,CONCATENATE("*",C111,"*"),Results!Y:Y,"&gt;=500",Results!E:E,A111)/H111,"")</f>
        <v>0</v>
      </c>
      <c r="J111" s="53">
        <f>SUMIFS(Results!O:O,Results!G:G,CONCATENATE("*",'Battle Tactics (Faction)'!B111,"*"),Results!G:G,CONCATENATE("*",C111,"*"),Results!Y:Y,"&gt;=500",Results!E:E,A111)</f>
        <v>3</v>
      </c>
      <c r="K111" s="52"/>
      <c r="M111" t="str">
        <f t="shared" si="2"/>
        <v>Disciples of Tzeentch - Restless Energy / Wrathful Cycles (13)</v>
      </c>
      <c r="N111" s="74">
        <f t="shared" si="3"/>
        <v>0.53846153846153844</v>
      </c>
      <c r="P111" s="60"/>
      <c r="Q111" s="75"/>
    </row>
    <row r="112" spans="1:17" hidden="1" x14ac:dyDescent="0.3">
      <c r="A112" t="s">
        <v>181</v>
      </c>
      <c r="B112" s="48" t="s">
        <v>24949</v>
      </c>
      <c r="C112" s="48" t="s">
        <v>24945</v>
      </c>
      <c r="D112" s="1">
        <f>SUMIFS(Results!O:O,Results!G:G,CONCATENATE("*",B112,"*"),Results!G:G,CONCATENATE("*",C112,"*"),Results!E:E,A112)</f>
        <v>8</v>
      </c>
      <c r="E112" s="50">
        <f>IFERROR(SUMIFS(Results!V:V,Results!G:G,CONCATENATE("*",B112,"*"),Results!G:G,CONCATENATE("*",C112,"*"),Results!E:E,A112)/D112,"")</f>
        <v>0.375</v>
      </c>
      <c r="F112" s="1">
        <f>SUMIFS(Results!O:O,Results!G:G,CONCATENATE("*",B112,"*"),Results!G:G,CONCATENATE("*",C112,"*"),Results!E:E,A112)</f>
        <v>8</v>
      </c>
      <c r="G112" s="50">
        <f>IFERROR(SUMIFS(Results!V:V,Results!G:G,CONCATENATE("*",'Battle Tactics (Faction)'!B112,"*"),Results!G:G,CONCATENATE("*",C112,"*"),Results!E:E,A112)/F112,"")</f>
        <v>0.375</v>
      </c>
      <c r="H112" s="46">
        <f>SUMIFS(Results!O:O,Results!G:G,CONCATENATE("*",B112,"*"),Results!G:G,CONCATENATE("*",C112,"*"),Results!Y:Y,"&gt;=500",Results!E:E,A112)</f>
        <v>0</v>
      </c>
      <c r="I112" s="52" t="str">
        <f>IFERROR(SUMIFS(Results!V:V,Results!G:G,CONCATENATE("*",B112,"*"),Results!G:G,CONCATENATE("*",C112,"*"),Results!Y:Y,"&gt;=500",Results!E:E,A112)/H112,"")</f>
        <v/>
      </c>
      <c r="J112" s="53">
        <f>SUMIFS(Results!O:O,Results!G:G,CONCATENATE("*",'Battle Tactics (Faction)'!B112,"*"),Results!G:G,CONCATENATE("*",C112,"*"),Results!Y:Y,"&gt;=500",Results!E:E,A112)</f>
        <v>0</v>
      </c>
      <c r="K112" s="52"/>
      <c r="M112" t="str">
        <f t="shared" si="2"/>
        <v>Disciples of Tzeentch - Scouting Force / Attuned to Ghyran (8)</v>
      </c>
      <c r="N112" s="74">
        <f t="shared" si="3"/>
        <v>0.375</v>
      </c>
      <c r="P112" s="60"/>
      <c r="Q112" s="75"/>
    </row>
    <row r="113" spans="1:17" x14ac:dyDescent="0.3">
      <c r="A113" t="s">
        <v>181</v>
      </c>
      <c r="B113" s="48" t="s">
        <v>24949</v>
      </c>
      <c r="C113" s="48" t="s">
        <v>24946</v>
      </c>
      <c r="D113" s="1">
        <f>SUMIFS(Results!O:O,Results!G:G,CONCATENATE("*",B113,"*"),Results!G:G,CONCATENATE("*",C113,"*"),Results!E:E,A113)</f>
        <v>15</v>
      </c>
      <c r="E113" s="50">
        <f>IFERROR(SUMIFS(Results!V:V,Results!G:G,CONCATENATE("*",B113,"*"),Results!G:G,CONCATENATE("*",C113,"*"),Results!E:E,A113)/D113,"")</f>
        <v>0.73333333333333328</v>
      </c>
      <c r="F113" s="1">
        <f>SUMIFS(Results!O:O,Results!G:G,CONCATENATE("*",B113,"*"),Results!G:G,CONCATENATE("*",C113,"*"),Results!E:E,A113)</f>
        <v>15</v>
      </c>
      <c r="G113" s="50">
        <f>IFERROR(SUMIFS(Results!V:V,Results!G:G,CONCATENATE("*",'Battle Tactics (Faction)'!B113,"*"),Results!G:G,CONCATENATE("*",C113,"*"),Results!E:E,A113)/F113,"")</f>
        <v>0.73333333333333328</v>
      </c>
      <c r="H113" s="46">
        <f>SUMIFS(Results!O:O,Results!G:G,CONCATENATE("*",B113,"*"),Results!G:G,CONCATENATE("*",C113,"*"),Results!Y:Y,"&gt;=500",Results!E:E,A113)</f>
        <v>10</v>
      </c>
      <c r="I113" s="52">
        <f>IFERROR(SUMIFS(Results!V:V,Results!G:G,CONCATENATE("*",B113,"*"),Results!G:G,CONCATENATE("*",C113,"*"),Results!Y:Y,"&gt;=500",Results!E:E,A113)/H113,"")</f>
        <v>0.8</v>
      </c>
      <c r="J113" s="53">
        <f>SUMIFS(Results!O:O,Results!G:G,CONCATENATE("*",'Battle Tactics (Faction)'!B113,"*"),Results!G:G,CONCATENATE("*",C113,"*"),Results!Y:Y,"&gt;=500",Results!E:E,A113)</f>
        <v>10</v>
      </c>
      <c r="K113" s="52"/>
      <c r="M113" t="str">
        <f t="shared" si="2"/>
        <v>Disciples of Tzeentch - Scouting Force / Intercept and Recover (15)</v>
      </c>
      <c r="N113" s="74">
        <f t="shared" si="3"/>
        <v>0.73333333333333328</v>
      </c>
      <c r="P113" s="60"/>
      <c r="Q113" s="75"/>
    </row>
    <row r="114" spans="1:17" s="5" customFormat="1" hidden="1" x14ac:dyDescent="0.3">
      <c r="A114" t="s">
        <v>181</v>
      </c>
      <c r="B114" s="48" t="s">
        <v>24949</v>
      </c>
      <c r="C114" s="48" t="s">
        <v>24947</v>
      </c>
      <c r="D114" s="1">
        <f>SUMIFS(Results!O:O,Results!G:G,CONCATENATE("*",B114,"*"),Results!G:G,CONCATENATE("*",C114,"*"),Results!E:E,A114)</f>
        <v>0</v>
      </c>
      <c r="E114" s="50" t="str">
        <f>IFERROR(SUMIFS(Results!V:V,Results!G:G,CONCATENATE("*",B114,"*"),Results!G:G,CONCATENATE("*",C114,"*"),Results!E:E,A114)/D114,"")</f>
        <v/>
      </c>
      <c r="F114" s="1">
        <f>SUMIFS(Results!O:O,Results!G:G,CONCATENATE("*",B114,"*"),Results!G:G,CONCATENATE("*",C114,"*"),Results!E:E,A114)</f>
        <v>0</v>
      </c>
      <c r="G114" s="50" t="str">
        <f>IFERROR(SUMIFS(Results!V:V,Results!G:G,CONCATENATE("*",'Battle Tactics (Faction)'!B114,"*"),Results!G:G,CONCATENATE("*",C114,"*"),Results!E:E,A114)/F114,"")</f>
        <v/>
      </c>
      <c r="H114" s="46">
        <f>SUMIFS(Results!O:O,Results!G:G,CONCATENATE("*",B114,"*"),Results!G:G,CONCATENATE("*",C114,"*"),Results!Y:Y,"&gt;=500",Results!E:E,A114)</f>
        <v>0</v>
      </c>
      <c r="I114" s="52" t="str">
        <f>IFERROR(SUMIFS(Results!V:V,Results!G:G,CONCATENATE("*",B114,"*"),Results!G:G,CONCATENATE("*",C114,"*"),Results!Y:Y,"&gt;=500",Results!E:E,A114)/H114,"")</f>
        <v/>
      </c>
      <c r="J114" s="53">
        <f>SUMIFS(Results!O:O,Results!G:G,CONCATENATE("*",'Battle Tactics (Faction)'!B114,"*"),Results!G:G,CONCATENATE("*",C114,"*"),Results!Y:Y,"&gt;=500",Results!E:E,A114)</f>
        <v>0</v>
      </c>
      <c r="K114" s="52"/>
      <c r="M114" t="str">
        <f t="shared" si="2"/>
        <v>Disciples of Tzeentch - Scouting Force / Master the Paths (0)</v>
      </c>
      <c r="N114" s="74" t="str">
        <f t="shared" si="3"/>
        <v/>
      </c>
      <c r="P114" s="60"/>
      <c r="Q114" s="75"/>
    </row>
    <row r="115" spans="1:17" x14ac:dyDescent="0.3">
      <c r="A115" t="s">
        <v>181</v>
      </c>
      <c r="B115" s="48" t="s">
        <v>24949</v>
      </c>
      <c r="C115" s="48" t="s">
        <v>24948</v>
      </c>
      <c r="D115" s="1">
        <f>SUMIFS(Results!O:O,Results!G:G,CONCATENATE("*",B115,"*"),Results!G:G,CONCATENATE("*",C115,"*"),Results!E:E,A115)</f>
        <v>5</v>
      </c>
      <c r="E115" s="50">
        <f>IFERROR(SUMIFS(Results!V:V,Results!G:G,CONCATENATE("*",B115,"*"),Results!G:G,CONCATENATE("*",C115,"*"),Results!E:E,A115)/D115,"")</f>
        <v>0.6</v>
      </c>
      <c r="F115" s="1">
        <f>SUMIFS(Results!O:O,Results!G:G,CONCATENATE("*",B115,"*"),Results!G:G,CONCATENATE("*",C115,"*"),Results!E:E,A115)</f>
        <v>5</v>
      </c>
      <c r="G115" s="50">
        <f>IFERROR(SUMIFS(Results!V:V,Results!G:G,CONCATENATE("*",'Battle Tactics (Faction)'!B115,"*"),Results!G:G,CONCATENATE("*",C115,"*"),Results!E:E,A115)/F115,"")</f>
        <v>0.6</v>
      </c>
      <c r="H115" s="46">
        <f>SUMIFS(Results!O:O,Results!G:G,CONCATENATE("*",B115,"*"),Results!G:G,CONCATENATE("*",C115,"*"),Results!Y:Y,"&gt;=500",Results!E:E,A115)</f>
        <v>0</v>
      </c>
      <c r="I115" s="52" t="str">
        <f>IFERROR(SUMIFS(Results!V:V,Results!G:G,CONCATENATE("*",B115,"*"),Results!G:G,CONCATENATE("*",C115,"*"),Results!Y:Y,"&gt;=500",Results!E:E,A115)/H115,"")</f>
        <v/>
      </c>
      <c r="J115" s="53">
        <f>SUMIFS(Results!O:O,Results!G:G,CONCATENATE("*",'Battle Tactics (Faction)'!B115,"*"),Results!G:G,CONCATENATE("*",C115,"*"),Results!Y:Y,"&gt;=500",Results!E:E,A115)</f>
        <v>0</v>
      </c>
      <c r="K115" s="52"/>
      <c r="M115" t="str">
        <f t="shared" si="2"/>
        <v>Disciples of Tzeentch - Scouting Force / Restless Energy (5)</v>
      </c>
      <c r="N115" s="74">
        <f t="shared" si="3"/>
        <v>0.6</v>
      </c>
      <c r="P115" s="60"/>
      <c r="Q115" s="75"/>
    </row>
    <row r="116" spans="1:17" hidden="1" x14ac:dyDescent="0.3">
      <c r="A116" t="s">
        <v>181</v>
      </c>
      <c r="B116" s="48" t="s">
        <v>24949</v>
      </c>
      <c r="C116" s="48" t="s">
        <v>24950</v>
      </c>
      <c r="D116" s="1">
        <f>SUMIFS(Results!O:O,Results!G:G,CONCATENATE("*",B116,"*"),Results!G:G,CONCATENATE("*",C116,"*"),Results!E:E,A116)</f>
        <v>20</v>
      </c>
      <c r="E116" s="50">
        <f>IFERROR(SUMIFS(Results!V:V,Results!G:G,CONCATENATE("*",B116,"*"),Results!G:G,CONCATENATE("*",C116,"*"),Results!E:E,A116)/D116,"")</f>
        <v>0.17499999999999999</v>
      </c>
      <c r="F116" s="1">
        <f>SUMIFS(Results!O:O,Results!G:G,CONCATENATE("*",B116,"*"),Results!G:G,CONCATENATE("*",C116,"*"),Results!E:E,A116)</f>
        <v>20</v>
      </c>
      <c r="G116" s="50">
        <f>IFERROR(SUMIFS(Results!V:V,Results!G:G,CONCATENATE("*",'Battle Tactics (Faction)'!B116,"*"),Results!G:G,CONCATENATE("*",C116,"*"),Results!E:E,A116)/F116,"")</f>
        <v>0.17499999999999999</v>
      </c>
      <c r="H116" s="46">
        <f>SUMIFS(Results!O:O,Results!G:G,CONCATENATE("*",B116,"*"),Results!G:G,CONCATENATE("*",C116,"*"),Results!Y:Y,"&gt;=500",Results!E:E,A116)</f>
        <v>0</v>
      </c>
      <c r="I116" s="52" t="str">
        <f>IFERROR(SUMIFS(Results!V:V,Results!G:G,CONCATENATE("*",B116,"*"),Results!G:G,CONCATENATE("*",C116,"*"),Results!Y:Y,"&gt;=500",Results!E:E,A116)/H116,"")</f>
        <v/>
      </c>
      <c r="J116" s="53">
        <f>SUMIFS(Results!O:O,Results!G:G,CONCATENATE("*",'Battle Tactics (Faction)'!B116,"*"),Results!G:G,CONCATENATE("*",C116,"*"),Results!Y:Y,"&gt;=500",Results!E:E,A116)</f>
        <v>0</v>
      </c>
      <c r="K116" s="52"/>
      <c r="M116" t="str">
        <f t="shared" si="2"/>
        <v>Disciples of Tzeentch - Scouting Force / Wrathful Cycles (20)</v>
      </c>
      <c r="N116" s="74">
        <f t="shared" si="3"/>
        <v>0.17499999999999999</v>
      </c>
      <c r="P116" s="60"/>
      <c r="Q116" s="75"/>
    </row>
    <row r="117" spans="1:17" x14ac:dyDescent="0.3">
      <c r="A117" t="s">
        <v>181</v>
      </c>
      <c r="B117" s="48" t="s">
        <v>24950</v>
      </c>
      <c r="C117" s="48" t="s">
        <v>24945</v>
      </c>
      <c r="D117" s="1">
        <f>SUMIFS(Results!O:O,Results!G:G,CONCATENATE("*",B117,"*"),Results!G:G,CONCATENATE("*",C117,"*"),Results!E:E,A117)</f>
        <v>10</v>
      </c>
      <c r="E117" s="50">
        <f>IFERROR(SUMIFS(Results!V:V,Results!G:G,CONCATENATE("*",B117,"*"),Results!G:G,CONCATENATE("*",C117,"*"),Results!E:E,A117)/D117,"")</f>
        <v>0.7</v>
      </c>
      <c r="F117" s="1">
        <f>SUMIFS(Results!O:O,Results!G:G,CONCATENATE("*",B117,"*"),Results!G:G,CONCATENATE("*",C117,"*"),Results!E:E,A117)</f>
        <v>10</v>
      </c>
      <c r="G117" s="50">
        <f>IFERROR(SUMIFS(Results!V:V,Results!G:G,CONCATENATE("*",'Battle Tactics (Faction)'!B117,"*"),Results!G:G,CONCATENATE("*",C117,"*"),Results!E:E,A117)/F117,"")</f>
        <v>0.7</v>
      </c>
      <c r="H117" s="46">
        <f>SUMIFS(Results!O:O,Results!G:G,CONCATENATE("*",B117,"*"),Results!G:G,CONCATENATE("*",C117,"*"),Results!Y:Y,"&gt;=500",Results!E:E,A117)</f>
        <v>5</v>
      </c>
      <c r="I117" s="52">
        <f>IFERROR(SUMIFS(Results!V:V,Results!G:G,CONCATENATE("*",B117,"*"),Results!G:G,CONCATENATE("*",C117,"*"),Results!Y:Y,"&gt;=500",Results!E:E,A117)/H117,"")</f>
        <v>0.8</v>
      </c>
      <c r="J117" s="53">
        <f>SUMIFS(Results!O:O,Results!G:G,CONCATENATE("*",'Battle Tactics (Faction)'!B117,"*"),Results!G:G,CONCATENATE("*",C117,"*"),Results!Y:Y,"&gt;=500",Results!E:E,A117)</f>
        <v>5</v>
      </c>
      <c r="K117" s="52"/>
      <c r="M117" t="str">
        <f t="shared" si="2"/>
        <v>Disciples of Tzeentch - Wrathful Cycles / Attuned to Ghyran (10)</v>
      </c>
      <c r="N117" s="74">
        <f t="shared" si="3"/>
        <v>0.7</v>
      </c>
      <c r="P117" s="60"/>
      <c r="Q117" s="75"/>
    </row>
    <row r="118" spans="1:17" x14ac:dyDescent="0.3">
      <c r="A118" t="s">
        <v>181</v>
      </c>
      <c r="B118" s="48" t="s">
        <v>24950</v>
      </c>
      <c r="C118" s="48" t="s">
        <v>24946</v>
      </c>
      <c r="D118" s="1">
        <f>SUMIFS(Results!O:O,Results!G:G,CONCATENATE("*",B118,"*"),Results!G:G,CONCATENATE("*",C118,"*"),Results!E:E,A118)</f>
        <v>15</v>
      </c>
      <c r="E118" s="50">
        <f>IFERROR(SUMIFS(Results!V:V,Results!G:G,CONCATENATE("*",B118,"*"),Results!G:G,CONCATENATE("*",C118,"*"),Results!E:E,A118)/D118,"")</f>
        <v>0.66666666666666663</v>
      </c>
      <c r="F118" s="1">
        <f>SUMIFS(Results!O:O,Results!G:G,CONCATENATE("*",B118,"*"),Results!G:G,CONCATENATE("*",C118,"*"),Results!E:E,A118)</f>
        <v>15</v>
      </c>
      <c r="G118" s="50">
        <f>IFERROR(SUMIFS(Results!V:V,Results!G:G,CONCATENATE("*",'Battle Tactics (Faction)'!B118,"*"),Results!G:G,CONCATENATE("*",C118,"*"),Results!E:E,A118)/F118,"")</f>
        <v>0.66666666666666663</v>
      </c>
      <c r="H118" s="46">
        <f>SUMIFS(Results!O:O,Results!G:G,CONCATENATE("*",B118,"*"),Results!G:G,CONCATENATE("*",C118,"*"),Results!Y:Y,"&gt;=500",Results!E:E,A118)</f>
        <v>15</v>
      </c>
      <c r="I118" s="52">
        <f>IFERROR(SUMIFS(Results!V:V,Results!G:G,CONCATENATE("*",B118,"*"),Results!G:G,CONCATENATE("*",C118,"*"),Results!Y:Y,"&gt;=500",Results!E:E,A118)/H118,"")</f>
        <v>0.66666666666666663</v>
      </c>
      <c r="J118" s="53">
        <f>SUMIFS(Results!O:O,Results!G:G,CONCATENATE("*",'Battle Tactics (Faction)'!B118,"*"),Results!G:G,CONCATENATE("*",C118,"*"),Results!Y:Y,"&gt;=500",Results!E:E,A118)</f>
        <v>15</v>
      </c>
      <c r="M118" t="str">
        <f t="shared" si="2"/>
        <v>Disciples of Tzeentch - Wrathful Cycles / Intercept and Recover (15)</v>
      </c>
      <c r="N118" s="74">
        <f t="shared" si="3"/>
        <v>0.66666666666666663</v>
      </c>
      <c r="P118" s="60"/>
      <c r="Q118" s="75"/>
    </row>
    <row r="119" spans="1:17" hidden="1" x14ac:dyDescent="0.3">
      <c r="A119" t="s">
        <v>181</v>
      </c>
      <c r="B119" s="48" t="s">
        <v>24950</v>
      </c>
      <c r="C119" s="48" t="s">
        <v>24947</v>
      </c>
      <c r="D119" s="1">
        <f>SUMIFS(Results!O:O,Results!G:G,CONCATENATE("*",B119,"*"),Results!G:G,CONCATENATE("*",C119,"*"),Results!E:E,A119)</f>
        <v>0</v>
      </c>
      <c r="E119" s="50" t="str">
        <f>IFERROR(SUMIFS(Results!V:V,Results!G:G,CONCATENATE("*",B119,"*"),Results!G:G,CONCATENATE("*",C119,"*"),Results!E:E,A119)/D119,"")</f>
        <v/>
      </c>
      <c r="F119" s="1">
        <f>SUMIFS(Results!O:O,Results!G:G,CONCATENATE("*",B119,"*"),Results!G:G,CONCATENATE("*",C119,"*"),Results!E:E,A119)</f>
        <v>0</v>
      </c>
      <c r="G119" s="50" t="str">
        <f>IFERROR(SUMIFS(Results!V:V,Results!G:G,CONCATENATE("*",'Battle Tactics (Faction)'!B119,"*"),Results!G:G,CONCATENATE("*",C119,"*"),Results!E:E,A119)/F119,"")</f>
        <v/>
      </c>
      <c r="H119" s="46">
        <f>SUMIFS(Results!O:O,Results!G:G,CONCATENATE("*",B119,"*"),Results!G:G,CONCATENATE("*",C119,"*"),Results!Y:Y,"&gt;=500",Results!E:E,A119)</f>
        <v>0</v>
      </c>
      <c r="I119" s="52" t="str">
        <f>IFERROR(SUMIFS(Results!V:V,Results!G:G,CONCATENATE("*",B119,"*"),Results!G:G,CONCATENATE("*",C119,"*"),Results!Y:Y,"&gt;=500",Results!E:E,A119)/H119,"")</f>
        <v/>
      </c>
      <c r="J119" s="53">
        <f>SUMIFS(Results!O:O,Results!G:G,CONCATENATE("*",'Battle Tactics (Faction)'!B119,"*"),Results!G:G,CONCATENATE("*",C119,"*"),Results!Y:Y,"&gt;=500",Results!E:E,A119)</f>
        <v>0</v>
      </c>
      <c r="M119" t="str">
        <f t="shared" si="2"/>
        <v>Disciples of Tzeentch - Wrathful Cycles / Master the Paths (0)</v>
      </c>
      <c r="N119" s="74" t="str">
        <f t="shared" si="3"/>
        <v/>
      </c>
      <c r="P119" s="60"/>
      <c r="Q119" s="75"/>
    </row>
    <row r="120" spans="1:17" x14ac:dyDescent="0.3">
      <c r="A120" t="s">
        <v>181</v>
      </c>
      <c r="B120" s="48" t="s">
        <v>24950</v>
      </c>
      <c r="C120" s="48" t="s">
        <v>24948</v>
      </c>
      <c r="D120" s="1">
        <f>SUMIFS(Results!O:O,Results!G:G,CONCATENATE("*",B120,"*"),Results!G:G,CONCATENATE("*",C120,"*"),Results!E:E,A120)</f>
        <v>13</v>
      </c>
      <c r="E120" s="50">
        <f>IFERROR(SUMIFS(Results!V:V,Results!G:G,CONCATENATE("*",B120,"*"),Results!G:G,CONCATENATE("*",C120,"*"),Results!E:E,A120)/D120,"")</f>
        <v>0.53846153846153844</v>
      </c>
      <c r="F120" s="1">
        <f>SUMIFS(Results!O:O,Results!G:G,CONCATENATE("*",B120,"*"),Results!G:G,CONCATENATE("*",C120,"*"),Results!E:E,A120)</f>
        <v>13</v>
      </c>
      <c r="G120" s="50">
        <f>IFERROR(SUMIFS(Results!V:V,Results!G:G,CONCATENATE("*",'Battle Tactics (Faction)'!B120,"*"),Results!G:G,CONCATENATE("*",C120,"*"),Results!E:E,A120)/F120,"")</f>
        <v>0.53846153846153844</v>
      </c>
      <c r="H120" s="46">
        <f>SUMIFS(Results!O:O,Results!G:G,CONCATENATE("*",B120,"*"),Results!G:G,CONCATENATE("*",C120,"*"),Results!Y:Y,"&gt;=500",Results!E:E,A120)</f>
        <v>3</v>
      </c>
      <c r="I120" s="52">
        <f>IFERROR(SUMIFS(Results!V:V,Results!G:G,CONCATENATE("*",B120,"*"),Results!G:G,CONCATENATE("*",C120,"*"),Results!Y:Y,"&gt;=500",Results!E:E,A120)/H120,"")</f>
        <v>0</v>
      </c>
      <c r="J120" s="53">
        <f>SUMIFS(Results!O:O,Results!G:G,CONCATENATE("*",'Battle Tactics (Faction)'!B120,"*"),Results!G:G,CONCATENATE("*",C120,"*"),Results!Y:Y,"&gt;=500",Results!E:E,A120)</f>
        <v>3</v>
      </c>
      <c r="M120" t="str">
        <f t="shared" si="2"/>
        <v>Disciples of Tzeentch - Wrathful Cycles / Restless Energy (13)</v>
      </c>
      <c r="N120" s="74">
        <f t="shared" si="3"/>
        <v>0.53846153846153844</v>
      </c>
      <c r="P120" s="60"/>
      <c r="Q120" s="75"/>
    </row>
    <row r="121" spans="1:17" hidden="1" x14ac:dyDescent="0.3">
      <c r="A121" t="s">
        <v>181</v>
      </c>
      <c r="B121" s="48" t="s">
        <v>24950</v>
      </c>
      <c r="C121" s="48" t="s">
        <v>24949</v>
      </c>
      <c r="D121" s="1">
        <f>SUMIFS(Results!O:O,Results!G:G,CONCATENATE("*",B121,"*"),Results!G:G,CONCATENATE("*",C121,"*"),Results!E:E,A121)</f>
        <v>20</v>
      </c>
      <c r="E121" s="50">
        <f>IFERROR(SUMIFS(Results!V:V,Results!G:G,CONCATENATE("*",B121,"*"),Results!G:G,CONCATENATE("*",C121,"*"),Results!E:E,A121)/D121,"")</f>
        <v>0.17499999999999999</v>
      </c>
      <c r="F121" s="1">
        <f>SUMIFS(Results!O:O,Results!G:G,CONCATENATE("*",B121,"*"),Results!G:G,CONCATENATE("*",C121,"*"),Results!E:E,A121)</f>
        <v>20</v>
      </c>
      <c r="G121" s="50">
        <f>IFERROR(SUMIFS(Results!V:V,Results!G:G,CONCATENATE("*",'Battle Tactics (Faction)'!B121,"*"),Results!G:G,CONCATENATE("*",C121,"*"),Results!E:E,A121)/F121,"")</f>
        <v>0.17499999999999999</v>
      </c>
      <c r="H121" s="46">
        <f>SUMIFS(Results!O:O,Results!G:G,CONCATENATE("*",B121,"*"),Results!G:G,CONCATENATE("*",C121,"*"),Results!Y:Y,"&gt;=500",Results!E:E,A121)</f>
        <v>0</v>
      </c>
      <c r="I121" s="52" t="str">
        <f>IFERROR(SUMIFS(Results!V:V,Results!G:G,CONCATENATE("*",B121,"*"),Results!G:G,CONCATENATE("*",C121,"*"),Results!Y:Y,"&gt;=500",Results!E:E,A121)/H121,"")</f>
        <v/>
      </c>
      <c r="J121" s="53">
        <f>SUMIFS(Results!O:O,Results!G:G,CONCATENATE("*",'Battle Tactics (Faction)'!B121,"*"),Results!G:G,CONCATENATE("*",C121,"*"),Results!Y:Y,"&gt;=500",Results!E:E,A121)</f>
        <v>0</v>
      </c>
      <c r="M121" t="str">
        <f t="shared" si="2"/>
        <v>Disciples of Tzeentch - Wrathful Cycles / Scouting Force (20)</v>
      </c>
      <c r="N121" s="74">
        <f t="shared" si="3"/>
        <v>0.17499999999999999</v>
      </c>
      <c r="P121" s="60"/>
      <c r="Q121" s="75"/>
    </row>
    <row r="122" spans="1:17" hidden="1" x14ac:dyDescent="0.3">
      <c r="A122" t="s">
        <v>7</v>
      </c>
      <c r="B122" s="48" t="s">
        <v>24945</v>
      </c>
      <c r="C122" s="48" t="s">
        <v>24946</v>
      </c>
      <c r="D122" s="1">
        <f>SUMIFS(Results!O:O,Results!G:G,CONCATENATE("*",B122,"*"),Results!G:G,CONCATENATE("*",C122,"*"),Results!E:E,A122)</f>
        <v>0</v>
      </c>
      <c r="E122" s="50" t="str">
        <f>IFERROR(SUMIFS(Results!V:V,Results!G:G,CONCATENATE("*",B122,"*"),Results!G:G,CONCATENATE("*",C122,"*"),Results!E:E,A122)/D122,"")</f>
        <v/>
      </c>
      <c r="F122" s="1">
        <f>SUMIFS(Results!O:O,Results!G:G,CONCATENATE("*",B122,"*"),Results!G:G,CONCATENATE("*",C122,"*"),Results!E:E,A122)</f>
        <v>0</v>
      </c>
      <c r="G122" s="50" t="str">
        <f>IFERROR(SUMIFS(Results!V:V,Results!G:G,CONCATENATE("*",'Battle Tactics (Faction)'!B122,"*"),Results!G:G,CONCATENATE("*",C122,"*"),Results!E:E,A122)/F122,"")</f>
        <v/>
      </c>
      <c r="H122" s="46">
        <f>SUMIFS(Results!O:O,Results!G:G,CONCATENATE("*",B122,"*"),Results!G:G,CONCATENATE("*",C122,"*"),Results!Y:Y,"&gt;=500",Results!E:E,A122)</f>
        <v>0</v>
      </c>
      <c r="I122" s="52" t="str">
        <f>IFERROR(SUMIFS(Results!V:V,Results!G:G,CONCATENATE("*",B122,"*"),Results!G:G,CONCATENATE("*",C122,"*"),Results!Y:Y,"&gt;=500",Results!E:E,A122)/H122,"")</f>
        <v/>
      </c>
      <c r="J122" s="53">
        <f>SUMIFS(Results!O:O,Results!G:G,CONCATENATE("*",'Battle Tactics (Faction)'!B122,"*"),Results!G:G,CONCATENATE("*",C122,"*"),Results!Y:Y,"&gt;=500",Results!E:E,A122)</f>
        <v>0</v>
      </c>
      <c r="M122" t="str">
        <f t="shared" si="2"/>
        <v>Flesh-eater Courts - Attuned to Ghyran / Intercept and Recover (0)</v>
      </c>
      <c r="N122" s="74" t="str">
        <f t="shared" si="3"/>
        <v/>
      </c>
      <c r="P122" s="60"/>
      <c r="Q122" s="75"/>
    </row>
    <row r="123" spans="1:17" x14ac:dyDescent="0.3">
      <c r="A123" t="s">
        <v>7</v>
      </c>
      <c r="B123" s="48" t="s">
        <v>24945</v>
      </c>
      <c r="C123" s="48" t="s">
        <v>24947</v>
      </c>
      <c r="D123" s="1">
        <f>SUMIFS(Results!O:O,Results!G:G,CONCATENATE("*",B123,"*"),Results!G:G,CONCATENATE("*",C123,"*"),Results!E:E,A123)</f>
        <v>5</v>
      </c>
      <c r="E123" s="50">
        <f>IFERROR(SUMIFS(Results!V:V,Results!G:G,CONCATENATE("*",B123,"*"),Results!G:G,CONCATENATE("*",C123,"*"),Results!E:E,A123)/D123,"")</f>
        <v>0.6</v>
      </c>
      <c r="F123" s="1">
        <f>SUMIFS(Results!O:O,Results!G:G,CONCATENATE("*",B123,"*"),Results!G:G,CONCATENATE("*",C123,"*"),Results!E:E,A123)</f>
        <v>5</v>
      </c>
      <c r="G123" s="50">
        <f>IFERROR(SUMIFS(Results!V:V,Results!G:G,CONCATENATE("*",'Battle Tactics (Faction)'!B123,"*"),Results!G:G,CONCATENATE("*",C123,"*"),Results!E:E,A123)/F123,"")</f>
        <v>0.6</v>
      </c>
      <c r="H123" s="46">
        <f>SUMIFS(Results!O:O,Results!G:G,CONCATENATE("*",B123,"*"),Results!G:G,CONCATENATE("*",C123,"*"),Results!Y:Y,"&gt;=500",Results!E:E,A123)</f>
        <v>0</v>
      </c>
      <c r="I123" s="52" t="str">
        <f>IFERROR(SUMIFS(Results!V:V,Results!G:G,CONCATENATE("*",B123,"*"),Results!G:G,CONCATENATE("*",C123,"*"),Results!Y:Y,"&gt;=500",Results!E:E,A123)/H123,"")</f>
        <v/>
      </c>
      <c r="J123" s="53">
        <f>SUMIFS(Results!O:O,Results!G:G,CONCATENATE("*",'Battle Tactics (Faction)'!B123,"*"),Results!G:G,CONCATENATE("*",C123,"*"),Results!Y:Y,"&gt;=500",Results!E:E,A123)</f>
        <v>0</v>
      </c>
      <c r="M123" t="str">
        <f t="shared" si="2"/>
        <v>Flesh-eater Courts - Attuned to Ghyran / Master the Paths (5)</v>
      </c>
      <c r="N123" s="74">
        <f t="shared" si="3"/>
        <v>0.6</v>
      </c>
      <c r="P123" s="60"/>
      <c r="Q123" s="75"/>
    </row>
    <row r="124" spans="1:17" hidden="1" x14ac:dyDescent="0.3">
      <c r="A124" t="s">
        <v>7</v>
      </c>
      <c r="B124" s="48" t="s">
        <v>24945</v>
      </c>
      <c r="C124" s="48" t="s">
        <v>24948</v>
      </c>
      <c r="D124" s="1">
        <f>SUMIFS(Results!O:O,Results!G:G,CONCATENATE("*",B124,"*"),Results!G:G,CONCATENATE("*",C124,"*"),Results!E:E,A124)</f>
        <v>0</v>
      </c>
      <c r="E124" s="50" t="str">
        <f>IFERROR(SUMIFS(Results!V:V,Results!G:G,CONCATENATE("*",B124,"*"),Results!G:G,CONCATENATE("*",C124,"*"),Results!E:E,A124)/D124,"")</f>
        <v/>
      </c>
      <c r="F124" s="1">
        <f>SUMIFS(Results!O:O,Results!G:G,CONCATENATE("*",B124,"*"),Results!G:G,CONCATENATE("*",C124,"*"),Results!E:E,A124)</f>
        <v>0</v>
      </c>
      <c r="G124" s="50" t="str">
        <f>IFERROR(SUMIFS(Results!V:V,Results!G:G,CONCATENATE("*",'Battle Tactics (Faction)'!B124,"*"),Results!G:G,CONCATENATE("*",C124,"*"),Results!E:E,A124)/F124,"")</f>
        <v/>
      </c>
      <c r="H124" s="46">
        <f>SUMIFS(Results!O:O,Results!G:G,CONCATENATE("*",B124,"*"),Results!G:G,CONCATENATE("*",C124,"*"),Results!Y:Y,"&gt;=500",Results!E:E,A124)</f>
        <v>0</v>
      </c>
      <c r="I124" s="52" t="str">
        <f>IFERROR(SUMIFS(Results!V:V,Results!G:G,CONCATENATE("*",B124,"*"),Results!G:G,CONCATENATE("*",C124,"*"),Results!Y:Y,"&gt;=500",Results!E:E,A124)/H124,"")</f>
        <v/>
      </c>
      <c r="J124" s="53">
        <f>SUMIFS(Results!O:O,Results!G:G,CONCATENATE("*",'Battle Tactics (Faction)'!B124,"*"),Results!G:G,CONCATENATE("*",C124,"*"),Results!Y:Y,"&gt;=500",Results!E:E,A124)</f>
        <v>0</v>
      </c>
      <c r="M124" t="str">
        <f t="shared" si="2"/>
        <v>Flesh-eater Courts - Attuned to Ghyran / Restless Energy (0)</v>
      </c>
      <c r="N124" s="74" t="str">
        <f t="shared" si="3"/>
        <v/>
      </c>
      <c r="P124" s="60"/>
      <c r="Q124" s="75"/>
    </row>
    <row r="125" spans="1:17" x14ac:dyDescent="0.3">
      <c r="A125" t="s">
        <v>7</v>
      </c>
      <c r="B125" s="48" t="s">
        <v>24945</v>
      </c>
      <c r="C125" s="48" t="s">
        <v>24949</v>
      </c>
      <c r="D125" s="1">
        <f>SUMIFS(Results!O:O,Results!G:G,CONCATENATE("*",B125,"*"),Results!G:G,CONCATENATE("*",C125,"*"),Results!E:E,A125)</f>
        <v>10</v>
      </c>
      <c r="E125" s="50">
        <f>IFERROR(SUMIFS(Results!V:V,Results!G:G,CONCATENATE("*",B125,"*"),Results!G:G,CONCATENATE("*",C125,"*"),Results!E:E,A125)/D125,"")</f>
        <v>0.3</v>
      </c>
      <c r="F125" s="1">
        <f>SUMIFS(Results!O:O,Results!G:G,CONCATENATE("*",B125,"*"),Results!G:G,CONCATENATE("*",C125,"*"),Results!E:E,A125)</f>
        <v>10</v>
      </c>
      <c r="G125" s="50">
        <f>IFERROR(SUMIFS(Results!V:V,Results!G:G,CONCATENATE("*",'Battle Tactics (Faction)'!B125,"*"),Results!G:G,CONCATENATE("*",C125,"*"),Results!E:E,A125)/F125,"")</f>
        <v>0.3</v>
      </c>
      <c r="H125" s="46">
        <f>SUMIFS(Results!O:O,Results!G:G,CONCATENATE("*",B125,"*"),Results!G:G,CONCATENATE("*",C125,"*"),Results!Y:Y,"&gt;=500",Results!E:E,A125)</f>
        <v>0</v>
      </c>
      <c r="I125" s="52" t="str">
        <f>IFERROR(SUMIFS(Results!V:V,Results!G:G,CONCATENATE("*",B125,"*"),Results!G:G,CONCATENATE("*",C125,"*"),Results!Y:Y,"&gt;=500",Results!E:E,A125)/H125,"")</f>
        <v/>
      </c>
      <c r="J125" s="53">
        <f>SUMIFS(Results!O:O,Results!G:G,CONCATENATE("*",'Battle Tactics (Faction)'!B125,"*"),Results!G:G,CONCATENATE("*",C125,"*"),Results!Y:Y,"&gt;=500",Results!E:E,A125)</f>
        <v>0</v>
      </c>
      <c r="M125" t="str">
        <f t="shared" si="2"/>
        <v>Flesh-eater Courts - Attuned to Ghyran / Scouting Force (10)</v>
      </c>
      <c r="N125" s="74">
        <f t="shared" si="3"/>
        <v>0.3</v>
      </c>
      <c r="P125" s="60"/>
      <c r="Q125" s="75"/>
    </row>
    <row r="126" spans="1:17" x14ac:dyDescent="0.3">
      <c r="A126" t="s">
        <v>7</v>
      </c>
      <c r="B126" s="48" t="s">
        <v>24945</v>
      </c>
      <c r="C126" s="48" t="s">
        <v>24950</v>
      </c>
      <c r="D126" s="1">
        <f>SUMIFS(Results!O:O,Results!G:G,CONCATENATE("*",B126,"*"),Results!G:G,CONCATENATE("*",C126,"*"),Results!E:E,A126)</f>
        <v>5</v>
      </c>
      <c r="E126" s="50">
        <f>IFERROR(SUMIFS(Results!V:V,Results!G:G,CONCATENATE("*",B126,"*"),Results!G:G,CONCATENATE("*",C126,"*"),Results!E:E,A126)/D126,"")</f>
        <v>0.8</v>
      </c>
      <c r="F126" s="1">
        <f>SUMIFS(Results!O:O,Results!G:G,CONCATENATE("*",B126,"*"),Results!G:G,CONCATENATE("*",C126,"*"),Results!E:E,A126)</f>
        <v>5</v>
      </c>
      <c r="G126" s="50">
        <f>IFERROR(SUMIFS(Results!V:V,Results!G:G,CONCATENATE("*",'Battle Tactics (Faction)'!B126,"*"),Results!G:G,CONCATENATE("*",C126,"*"),Results!E:E,A126)/F126,"")</f>
        <v>0.8</v>
      </c>
      <c r="H126" s="46">
        <f>SUMIFS(Results!O:O,Results!G:G,CONCATENATE("*",B126,"*"),Results!G:G,CONCATENATE("*",C126,"*"),Results!Y:Y,"&gt;=500",Results!E:E,A126)</f>
        <v>5</v>
      </c>
      <c r="I126" s="52">
        <f>IFERROR(SUMIFS(Results!V:V,Results!G:G,CONCATENATE("*",B126,"*"),Results!G:G,CONCATENATE("*",C126,"*"),Results!Y:Y,"&gt;=500",Results!E:E,A126)/H126,"")</f>
        <v>0.8</v>
      </c>
      <c r="J126" s="53">
        <f>SUMIFS(Results!O:O,Results!G:G,CONCATENATE("*",'Battle Tactics (Faction)'!B126,"*"),Results!G:G,CONCATENATE("*",C126,"*"),Results!Y:Y,"&gt;=500",Results!E:E,A126)</f>
        <v>5</v>
      </c>
      <c r="M126" t="str">
        <f t="shared" si="2"/>
        <v>Flesh-eater Courts - Attuned to Ghyran / Wrathful Cycles (5)</v>
      </c>
      <c r="N126" s="74">
        <f t="shared" si="3"/>
        <v>0.8</v>
      </c>
      <c r="P126" s="60"/>
      <c r="Q126" s="75"/>
    </row>
    <row r="127" spans="1:17" hidden="1" x14ac:dyDescent="0.3">
      <c r="A127" t="s">
        <v>7</v>
      </c>
      <c r="B127" s="48" t="s">
        <v>24946</v>
      </c>
      <c r="C127" s="48" t="s">
        <v>24945</v>
      </c>
      <c r="D127" s="1">
        <f>SUMIFS(Results!O:O,Results!G:G,CONCATENATE("*",B127,"*"),Results!G:G,CONCATENATE("*",C127,"*"),Results!E:E,A127)</f>
        <v>0</v>
      </c>
      <c r="E127" s="50" t="str">
        <f>IFERROR(SUMIFS(Results!V:V,Results!G:G,CONCATENATE("*",B127,"*"),Results!G:G,CONCATENATE("*",C127,"*"),Results!E:E,A127)/D127,"")</f>
        <v/>
      </c>
      <c r="F127" s="1">
        <f>SUMIFS(Results!O:O,Results!G:G,CONCATENATE("*",B127,"*"),Results!G:G,CONCATENATE("*",C127,"*"),Results!E:E,A127)</f>
        <v>0</v>
      </c>
      <c r="G127" s="50" t="str">
        <f>IFERROR(SUMIFS(Results!V:V,Results!G:G,CONCATENATE("*",'Battle Tactics (Faction)'!B127,"*"),Results!G:G,CONCATENATE("*",C127,"*"),Results!E:E,A127)/F127,"")</f>
        <v/>
      </c>
      <c r="H127" s="46">
        <f>SUMIFS(Results!O:O,Results!G:G,CONCATENATE("*",B127,"*"),Results!G:G,CONCATENATE("*",C127,"*"),Results!Y:Y,"&gt;=500",Results!E:E,A127)</f>
        <v>0</v>
      </c>
      <c r="I127" s="52" t="str">
        <f>IFERROR(SUMIFS(Results!V:V,Results!G:G,CONCATENATE("*",B127,"*"),Results!G:G,CONCATENATE("*",C127,"*"),Results!Y:Y,"&gt;=500",Results!E:E,A127)/H127,"")</f>
        <v/>
      </c>
      <c r="J127" s="53">
        <f>SUMIFS(Results!O:O,Results!G:G,CONCATENATE("*",'Battle Tactics (Faction)'!B127,"*"),Results!G:G,CONCATENATE("*",C127,"*"),Results!Y:Y,"&gt;=500",Results!E:E,A127)</f>
        <v>0</v>
      </c>
      <c r="M127" t="str">
        <f t="shared" si="2"/>
        <v>Flesh-eater Courts - Intercept and Recover / Attuned to Ghyran (0)</v>
      </c>
      <c r="N127" s="74" t="str">
        <f t="shared" si="3"/>
        <v/>
      </c>
      <c r="P127" s="60"/>
      <c r="Q127" s="75"/>
    </row>
    <row r="128" spans="1:17" hidden="1" x14ac:dyDescent="0.3">
      <c r="A128" t="s">
        <v>7</v>
      </c>
      <c r="B128" s="48" t="s">
        <v>24946</v>
      </c>
      <c r="C128" s="48" t="s">
        <v>24947</v>
      </c>
      <c r="D128" s="1">
        <f>SUMIFS(Results!O:O,Results!G:G,CONCATENATE("*",B128,"*"),Results!G:G,CONCATENATE("*",C128,"*"),Results!E:E,A128)</f>
        <v>50</v>
      </c>
      <c r="E128" s="50">
        <f>IFERROR(SUMIFS(Results!V:V,Results!G:G,CONCATENATE("*",B128,"*"),Results!G:G,CONCATENATE("*",C128,"*"),Results!E:E,A128)/D128,"")</f>
        <v>0.48</v>
      </c>
      <c r="F128" s="1">
        <f>SUMIFS(Results!O:O,Results!G:G,CONCATENATE("*",B128,"*"),Results!G:G,CONCATENATE("*",C128,"*"),Results!E:E,A128)</f>
        <v>50</v>
      </c>
      <c r="G128" s="50">
        <f>IFERROR(SUMIFS(Results!V:V,Results!G:G,CONCATENATE("*",'Battle Tactics (Faction)'!B128,"*"),Results!G:G,CONCATENATE("*",C128,"*"),Results!E:E,A128)/F128,"")</f>
        <v>0.48</v>
      </c>
      <c r="H128" s="46">
        <f>SUMIFS(Results!O:O,Results!G:G,CONCATENATE("*",B128,"*"),Results!G:G,CONCATENATE("*",C128,"*"),Results!Y:Y,"&gt;=500",Results!E:E,A128)</f>
        <v>10</v>
      </c>
      <c r="I128" s="52">
        <f>IFERROR(SUMIFS(Results!V:V,Results!G:G,CONCATENATE("*",B128,"*"),Results!G:G,CONCATENATE("*",C128,"*"),Results!Y:Y,"&gt;=500",Results!E:E,A128)/H128,"")</f>
        <v>0.7</v>
      </c>
      <c r="J128" s="53">
        <f>SUMIFS(Results!O:O,Results!G:G,CONCATENATE("*",'Battle Tactics (Faction)'!B128,"*"),Results!G:G,CONCATENATE("*",C128,"*"),Results!Y:Y,"&gt;=500",Results!E:E,A128)</f>
        <v>10</v>
      </c>
      <c r="M128" t="str">
        <f t="shared" si="2"/>
        <v>Flesh-eater Courts - Intercept and Recover / Master the Paths (50)</v>
      </c>
      <c r="N128" s="74">
        <f t="shared" si="3"/>
        <v>0.48</v>
      </c>
      <c r="P128" s="60"/>
      <c r="Q128" s="75"/>
    </row>
    <row r="129" spans="1:17" hidden="1" x14ac:dyDescent="0.3">
      <c r="A129" t="s">
        <v>7</v>
      </c>
      <c r="B129" s="48" t="s">
        <v>24946</v>
      </c>
      <c r="C129" s="48" t="s">
        <v>24948</v>
      </c>
      <c r="D129" s="1">
        <f>SUMIFS(Results!O:O,Results!G:G,CONCATENATE("*",B129,"*"),Results!G:G,CONCATENATE("*",C129,"*"),Results!E:E,A129)</f>
        <v>35</v>
      </c>
      <c r="E129" s="50">
        <f>IFERROR(SUMIFS(Results!V:V,Results!G:G,CONCATENATE("*",B129,"*"),Results!G:G,CONCATENATE("*",C129,"*"),Results!E:E,A129)/D129,"")</f>
        <v>0.51428571428571423</v>
      </c>
      <c r="F129" s="1">
        <f>SUMIFS(Results!O:O,Results!G:G,CONCATENATE("*",B129,"*"),Results!G:G,CONCATENATE("*",C129,"*"),Results!E:E,A129)</f>
        <v>35</v>
      </c>
      <c r="G129" s="50">
        <f>IFERROR(SUMIFS(Results!V:V,Results!G:G,CONCATENATE("*",'Battle Tactics (Faction)'!B129,"*"),Results!G:G,CONCATENATE("*",C129,"*"),Results!E:E,A129)/F129,"")</f>
        <v>0.51428571428571423</v>
      </c>
      <c r="H129" s="46">
        <f>SUMIFS(Results!O:O,Results!G:G,CONCATENATE("*",B129,"*"),Results!G:G,CONCATENATE("*",C129,"*"),Results!Y:Y,"&gt;=500",Results!E:E,A129)</f>
        <v>5</v>
      </c>
      <c r="I129" s="52">
        <f>IFERROR(SUMIFS(Results!V:V,Results!G:G,CONCATENATE("*",B129,"*"),Results!G:G,CONCATENATE("*",C129,"*"),Results!Y:Y,"&gt;=500",Results!E:E,A129)/H129,"")</f>
        <v>0.6</v>
      </c>
      <c r="J129" s="53">
        <f>SUMIFS(Results!O:O,Results!G:G,CONCATENATE("*",'Battle Tactics (Faction)'!B129,"*"),Results!G:G,CONCATENATE("*",C129,"*"),Results!Y:Y,"&gt;=500",Results!E:E,A129)</f>
        <v>5</v>
      </c>
      <c r="M129" t="str">
        <f t="shared" si="2"/>
        <v>Flesh-eater Courts - Intercept and Recover / Restless Energy (35)</v>
      </c>
      <c r="N129" s="74">
        <f t="shared" si="3"/>
        <v>0.51428571428571423</v>
      </c>
      <c r="P129" s="60"/>
      <c r="Q129" s="75"/>
    </row>
    <row r="130" spans="1:17" hidden="1" x14ac:dyDescent="0.3">
      <c r="A130" t="s">
        <v>7</v>
      </c>
      <c r="B130" s="48" t="s">
        <v>24946</v>
      </c>
      <c r="C130" s="48" t="s">
        <v>24949</v>
      </c>
      <c r="D130" s="1">
        <f>SUMIFS(Results!O:O,Results!G:G,CONCATENATE("*",B130,"*"),Results!G:G,CONCATENATE("*",C130,"*"),Results!E:E,A130)</f>
        <v>9</v>
      </c>
      <c r="E130" s="50">
        <f>IFERROR(SUMIFS(Results!V:V,Results!G:G,CONCATENATE("*",B130,"*"),Results!G:G,CONCATENATE("*",C130,"*"),Results!E:E,A130)/D130,"")</f>
        <v>0.77777777777777779</v>
      </c>
      <c r="F130" s="1">
        <f>SUMIFS(Results!O:O,Results!G:G,CONCATENATE("*",B130,"*"),Results!G:G,CONCATENATE("*",C130,"*"),Results!E:E,A130)</f>
        <v>9</v>
      </c>
      <c r="G130" s="50">
        <f>IFERROR(SUMIFS(Results!V:V,Results!G:G,CONCATENATE("*",'Battle Tactics (Faction)'!B130,"*"),Results!G:G,CONCATENATE("*",C130,"*"),Results!E:E,A130)/F130,"")</f>
        <v>0.77777777777777779</v>
      </c>
      <c r="H130" s="46">
        <f>SUMIFS(Results!O:O,Results!G:G,CONCATENATE("*",B130,"*"),Results!G:G,CONCATENATE("*",C130,"*"),Results!Y:Y,"&gt;=500",Results!E:E,A130)</f>
        <v>5</v>
      </c>
      <c r="I130" s="52">
        <f>IFERROR(SUMIFS(Results!V:V,Results!G:G,CONCATENATE("*",B130,"*"),Results!G:G,CONCATENATE("*",C130,"*"),Results!Y:Y,"&gt;=500",Results!E:E,A130)/H130,"")</f>
        <v>0.8</v>
      </c>
      <c r="J130" s="53">
        <f>SUMIFS(Results!O:O,Results!G:G,CONCATENATE("*",'Battle Tactics (Faction)'!B130,"*"),Results!G:G,CONCATENATE("*",C130,"*"),Results!Y:Y,"&gt;=500",Results!E:E,A130)</f>
        <v>5</v>
      </c>
      <c r="M130" t="str">
        <f t="shared" si="2"/>
        <v>Flesh-eater Courts - Intercept and Recover / Scouting Force (9)</v>
      </c>
      <c r="N130" s="74">
        <f t="shared" si="3"/>
        <v>0.77777777777777779</v>
      </c>
      <c r="P130" s="60"/>
      <c r="Q130" s="75"/>
    </row>
    <row r="131" spans="1:17" x14ac:dyDescent="0.3">
      <c r="A131" t="s">
        <v>7</v>
      </c>
      <c r="B131" s="48" t="s">
        <v>24946</v>
      </c>
      <c r="C131" s="48" t="s">
        <v>24950</v>
      </c>
      <c r="D131" s="1">
        <f>SUMIFS(Results!O:O,Results!G:G,CONCATENATE("*",B131,"*"),Results!G:G,CONCATENATE("*",C131,"*"),Results!E:E,A131)</f>
        <v>15</v>
      </c>
      <c r="E131" s="50">
        <f>IFERROR(SUMIFS(Results!V:V,Results!G:G,CONCATENATE("*",B131,"*"),Results!G:G,CONCATENATE("*",C131,"*"),Results!E:E,A131)/D131,"")</f>
        <v>0.13333333333333333</v>
      </c>
      <c r="F131" s="1">
        <f>SUMIFS(Results!O:O,Results!G:G,CONCATENATE("*",B131,"*"),Results!G:G,CONCATENATE("*",C131,"*"),Results!E:E,A131)</f>
        <v>15</v>
      </c>
      <c r="G131" s="50">
        <f>IFERROR(SUMIFS(Results!V:V,Results!G:G,CONCATENATE("*",'Battle Tactics (Faction)'!B131,"*"),Results!G:G,CONCATENATE("*",C131,"*"),Results!E:E,A131)/F131,"")</f>
        <v>0.13333333333333333</v>
      </c>
      <c r="H131" s="46">
        <f>SUMIFS(Results!O:O,Results!G:G,CONCATENATE("*",B131,"*"),Results!G:G,CONCATENATE("*",C131,"*"),Results!Y:Y,"&gt;=500",Results!E:E,A131)</f>
        <v>0</v>
      </c>
      <c r="I131" s="52" t="str">
        <f>IFERROR(SUMIFS(Results!V:V,Results!G:G,CONCATENATE("*",B131,"*"),Results!G:G,CONCATENATE("*",C131,"*"),Results!Y:Y,"&gt;=500",Results!E:E,A131)/H131,"")</f>
        <v/>
      </c>
      <c r="J131" s="53">
        <f>SUMIFS(Results!O:O,Results!G:G,CONCATENATE("*",'Battle Tactics (Faction)'!B131,"*"),Results!G:G,CONCATENATE("*",C131,"*"),Results!Y:Y,"&gt;=500",Results!E:E,A131)</f>
        <v>0</v>
      </c>
      <c r="M131" t="str">
        <f t="shared" ref="M131:M194" si="4">CONCATENATE(A131," - ",B131," / ",C131," (",D131,")")</f>
        <v>Flesh-eater Courts - Intercept and Recover / Wrathful Cycles (15)</v>
      </c>
      <c r="N131" s="74">
        <f t="shared" ref="N131:N194" si="5">E131</f>
        <v>0.13333333333333333</v>
      </c>
      <c r="P131" s="60"/>
      <c r="Q131" s="75"/>
    </row>
    <row r="132" spans="1:17" x14ac:dyDescent="0.3">
      <c r="A132" t="s">
        <v>7</v>
      </c>
      <c r="B132" s="48" t="s">
        <v>24947</v>
      </c>
      <c r="C132" s="48" t="s">
        <v>24945</v>
      </c>
      <c r="D132" s="1">
        <f>SUMIFS(Results!O:O,Results!G:G,CONCATENATE("*",B132,"*"),Results!G:G,CONCATENATE("*",C132,"*"),Results!E:E,A132)</f>
        <v>5</v>
      </c>
      <c r="E132" s="50">
        <f>IFERROR(SUMIFS(Results!V:V,Results!G:G,CONCATENATE("*",B132,"*"),Results!G:G,CONCATENATE("*",C132,"*"),Results!E:E,A132)/D132,"")</f>
        <v>0.6</v>
      </c>
      <c r="F132" s="1">
        <f>SUMIFS(Results!O:O,Results!G:G,CONCATENATE("*",B132,"*"),Results!G:G,CONCATENATE("*",C132,"*"),Results!E:E,A132)</f>
        <v>5</v>
      </c>
      <c r="G132" s="50">
        <f>IFERROR(SUMIFS(Results!V:V,Results!G:G,CONCATENATE("*",'Battle Tactics (Faction)'!B132,"*"),Results!G:G,CONCATENATE("*",C132,"*"),Results!E:E,A132)/F132,"")</f>
        <v>0.6</v>
      </c>
      <c r="H132" s="46">
        <f>SUMIFS(Results!O:O,Results!G:G,CONCATENATE("*",B132,"*"),Results!G:G,CONCATENATE("*",C132,"*"),Results!Y:Y,"&gt;=500",Results!E:E,A132)</f>
        <v>0</v>
      </c>
      <c r="I132" s="52" t="str">
        <f>IFERROR(SUMIFS(Results!V:V,Results!G:G,CONCATENATE("*",B132,"*"),Results!G:G,CONCATENATE("*",C132,"*"),Results!Y:Y,"&gt;=500",Results!E:E,A132)/H132,"")</f>
        <v/>
      </c>
      <c r="J132" s="53">
        <f>SUMIFS(Results!O:O,Results!G:G,CONCATENATE("*",'Battle Tactics (Faction)'!B132,"*"),Results!G:G,CONCATENATE("*",C132,"*"),Results!Y:Y,"&gt;=500",Results!E:E,A132)</f>
        <v>0</v>
      </c>
      <c r="M132" t="str">
        <f t="shared" si="4"/>
        <v>Flesh-eater Courts - Master the Paths / Attuned to Ghyran (5)</v>
      </c>
      <c r="N132" s="74">
        <f t="shared" si="5"/>
        <v>0.6</v>
      </c>
      <c r="P132" s="60"/>
      <c r="Q132" s="75"/>
    </row>
    <row r="133" spans="1:17" hidden="1" x14ac:dyDescent="0.3">
      <c r="A133" t="s">
        <v>7</v>
      </c>
      <c r="B133" s="48" t="s">
        <v>24947</v>
      </c>
      <c r="C133" s="48" t="s">
        <v>24946</v>
      </c>
      <c r="D133" s="1">
        <f>SUMIFS(Results!O:O,Results!G:G,CONCATENATE("*",B133,"*"),Results!G:G,CONCATENATE("*",C133,"*"),Results!E:E,A133)</f>
        <v>50</v>
      </c>
      <c r="E133" s="50">
        <f>IFERROR(SUMIFS(Results!V:V,Results!G:G,CONCATENATE("*",B133,"*"),Results!G:G,CONCATENATE("*",C133,"*"),Results!E:E,A133)/D133,"")</f>
        <v>0.48</v>
      </c>
      <c r="F133" s="1">
        <f>SUMIFS(Results!O:O,Results!G:G,CONCATENATE("*",B133,"*"),Results!G:G,CONCATENATE("*",C133,"*"),Results!E:E,A133)</f>
        <v>50</v>
      </c>
      <c r="G133" s="50">
        <f>IFERROR(SUMIFS(Results!V:V,Results!G:G,CONCATENATE("*",'Battle Tactics (Faction)'!B133,"*"),Results!G:G,CONCATENATE("*",C133,"*"),Results!E:E,A133)/F133,"")</f>
        <v>0.48</v>
      </c>
      <c r="H133" s="46">
        <f>SUMIFS(Results!O:O,Results!G:G,CONCATENATE("*",B133,"*"),Results!G:G,CONCATENATE("*",C133,"*"),Results!Y:Y,"&gt;=500",Results!E:E,A133)</f>
        <v>10</v>
      </c>
      <c r="I133" s="52">
        <f>IFERROR(SUMIFS(Results!V:V,Results!G:G,CONCATENATE("*",B133,"*"),Results!G:G,CONCATENATE("*",C133,"*"),Results!Y:Y,"&gt;=500",Results!E:E,A133)/H133,"")</f>
        <v>0.7</v>
      </c>
      <c r="J133" s="53">
        <f>SUMIFS(Results!O:O,Results!G:G,CONCATENATE("*",'Battle Tactics (Faction)'!B133,"*"),Results!G:G,CONCATENATE("*",C133,"*"),Results!Y:Y,"&gt;=500",Results!E:E,A133)</f>
        <v>10</v>
      </c>
      <c r="M133" t="str">
        <f t="shared" si="4"/>
        <v>Flesh-eater Courts - Master the Paths / Intercept and Recover (50)</v>
      </c>
      <c r="N133" s="74">
        <f t="shared" si="5"/>
        <v>0.48</v>
      </c>
      <c r="P133" s="60"/>
      <c r="Q133" s="75"/>
    </row>
    <row r="134" spans="1:17" x14ac:dyDescent="0.3">
      <c r="A134" t="s">
        <v>7</v>
      </c>
      <c r="B134" s="48" t="s">
        <v>24947</v>
      </c>
      <c r="C134" s="48" t="s">
        <v>24948</v>
      </c>
      <c r="D134" s="1">
        <f>SUMIFS(Results!O:O,Results!G:G,CONCATENATE("*",B134,"*"),Results!G:G,CONCATENATE("*",C134,"*"),Results!E:E,A134)</f>
        <v>5</v>
      </c>
      <c r="E134" s="50">
        <f>IFERROR(SUMIFS(Results!V:V,Results!G:G,CONCATENATE("*",B134,"*"),Results!G:G,CONCATENATE("*",C134,"*"),Results!E:E,A134)/D134,"")</f>
        <v>0.2</v>
      </c>
      <c r="F134" s="1">
        <f>SUMIFS(Results!O:O,Results!G:G,CONCATENATE("*",B134,"*"),Results!G:G,CONCATENATE("*",C134,"*"),Results!E:E,A134)</f>
        <v>5</v>
      </c>
      <c r="G134" s="50">
        <f>IFERROR(SUMIFS(Results!V:V,Results!G:G,CONCATENATE("*",'Battle Tactics (Faction)'!B134,"*"),Results!G:G,CONCATENATE("*",C134,"*"),Results!E:E,A134)/F134,"")</f>
        <v>0.2</v>
      </c>
      <c r="H134" s="46">
        <f>SUMIFS(Results!O:O,Results!G:G,CONCATENATE("*",B134,"*"),Results!G:G,CONCATENATE("*",C134,"*"),Results!Y:Y,"&gt;=500",Results!E:E,A134)</f>
        <v>0</v>
      </c>
      <c r="I134" s="52" t="str">
        <f>IFERROR(SUMIFS(Results!V:V,Results!G:G,CONCATENATE("*",B134,"*"),Results!G:G,CONCATENATE("*",C134,"*"),Results!Y:Y,"&gt;=500",Results!E:E,A134)/H134,"")</f>
        <v/>
      </c>
      <c r="J134" s="53">
        <f>SUMIFS(Results!O:O,Results!G:G,CONCATENATE("*",'Battle Tactics (Faction)'!B134,"*"),Results!G:G,CONCATENATE("*",C134,"*"),Results!Y:Y,"&gt;=500",Results!E:E,A134)</f>
        <v>0</v>
      </c>
      <c r="M134" t="str">
        <f t="shared" si="4"/>
        <v>Flesh-eater Courts - Master the Paths / Restless Energy (5)</v>
      </c>
      <c r="N134" s="74">
        <f t="shared" si="5"/>
        <v>0.2</v>
      </c>
      <c r="P134" s="60"/>
      <c r="Q134" s="75"/>
    </row>
    <row r="135" spans="1:17" hidden="1" x14ac:dyDescent="0.3">
      <c r="A135" t="s">
        <v>7</v>
      </c>
      <c r="B135" s="48" t="s">
        <v>24947</v>
      </c>
      <c r="C135" s="48" t="s">
        <v>24949</v>
      </c>
      <c r="D135" s="1">
        <f>SUMIFS(Results!O:O,Results!G:G,CONCATENATE("*",B135,"*"),Results!G:G,CONCATENATE("*",C135,"*"),Results!E:E,A135)</f>
        <v>25</v>
      </c>
      <c r="E135" s="50">
        <f>IFERROR(SUMIFS(Results!V:V,Results!G:G,CONCATENATE("*",B135,"*"),Results!G:G,CONCATENATE("*",C135,"*"),Results!E:E,A135)/D135,"")</f>
        <v>0.4</v>
      </c>
      <c r="F135" s="1">
        <f>SUMIFS(Results!O:O,Results!G:G,CONCATENATE("*",B135,"*"),Results!G:G,CONCATENATE("*",C135,"*"),Results!E:E,A135)</f>
        <v>25</v>
      </c>
      <c r="G135" s="50">
        <f>IFERROR(SUMIFS(Results!V:V,Results!G:G,CONCATENATE("*",'Battle Tactics (Faction)'!B135,"*"),Results!G:G,CONCATENATE("*",C135,"*"),Results!E:E,A135)/F135,"")</f>
        <v>0.4</v>
      </c>
      <c r="H135" s="46">
        <f>SUMIFS(Results!O:O,Results!G:G,CONCATENATE("*",B135,"*"),Results!G:G,CONCATENATE("*",C135,"*"),Results!Y:Y,"&gt;=500",Results!E:E,A135)</f>
        <v>5</v>
      </c>
      <c r="I135" s="52">
        <f>IFERROR(SUMIFS(Results!V:V,Results!G:G,CONCATENATE("*",B135,"*"),Results!G:G,CONCATENATE("*",C135,"*"),Results!Y:Y,"&gt;=500",Results!E:E,A135)/H135,"")</f>
        <v>0.6</v>
      </c>
      <c r="J135" s="53">
        <f>SUMIFS(Results!O:O,Results!G:G,CONCATENATE("*",'Battle Tactics (Faction)'!B135,"*"),Results!G:G,CONCATENATE("*",C135,"*"),Results!Y:Y,"&gt;=500",Results!E:E,A135)</f>
        <v>5</v>
      </c>
      <c r="M135" t="str">
        <f t="shared" si="4"/>
        <v>Flesh-eater Courts - Master the Paths / Scouting Force (25)</v>
      </c>
      <c r="N135" s="74">
        <f t="shared" si="5"/>
        <v>0.4</v>
      </c>
      <c r="P135" s="60"/>
      <c r="Q135" s="75"/>
    </row>
    <row r="136" spans="1:17" hidden="1" x14ac:dyDescent="0.3">
      <c r="A136" t="s">
        <v>7</v>
      </c>
      <c r="B136" s="48" t="s">
        <v>24947</v>
      </c>
      <c r="C136" s="48" t="s">
        <v>24950</v>
      </c>
      <c r="D136" s="1">
        <f>SUMIFS(Results!O:O,Results!G:G,CONCATENATE("*",B136,"*"),Results!G:G,CONCATENATE("*",C136,"*"),Results!E:E,A136)</f>
        <v>0</v>
      </c>
      <c r="E136" s="50" t="str">
        <f>IFERROR(SUMIFS(Results!V:V,Results!G:G,CONCATENATE("*",B136,"*"),Results!G:G,CONCATENATE("*",C136,"*"),Results!E:E,A136)/D136,"")</f>
        <v/>
      </c>
      <c r="F136" s="1">
        <f>SUMIFS(Results!O:O,Results!G:G,CONCATENATE("*",B136,"*"),Results!G:G,CONCATENATE("*",C136,"*"),Results!E:E,A136)</f>
        <v>0</v>
      </c>
      <c r="G136" s="50" t="str">
        <f>IFERROR(SUMIFS(Results!V:V,Results!G:G,CONCATENATE("*",'Battle Tactics (Faction)'!B136,"*"),Results!G:G,CONCATENATE("*",C136,"*"),Results!E:E,A136)/F136,"")</f>
        <v/>
      </c>
      <c r="H136" s="46">
        <f>SUMIFS(Results!O:O,Results!G:G,CONCATENATE("*",B136,"*"),Results!G:G,CONCATENATE("*",C136,"*"),Results!Y:Y,"&gt;=500",Results!E:E,A136)</f>
        <v>0</v>
      </c>
      <c r="I136" s="52" t="str">
        <f>IFERROR(SUMIFS(Results!V:V,Results!G:G,CONCATENATE("*",B136,"*"),Results!G:G,CONCATENATE("*",C136,"*"),Results!Y:Y,"&gt;=500",Results!E:E,A136)/H136,"")</f>
        <v/>
      </c>
      <c r="J136" s="53">
        <f>SUMIFS(Results!O:O,Results!G:G,CONCATENATE("*",'Battle Tactics (Faction)'!B136,"*"),Results!G:G,CONCATENATE("*",C136,"*"),Results!Y:Y,"&gt;=500",Results!E:E,A136)</f>
        <v>0</v>
      </c>
      <c r="M136" t="str">
        <f t="shared" si="4"/>
        <v>Flesh-eater Courts - Master the Paths / Wrathful Cycles (0)</v>
      </c>
      <c r="N136" s="74" t="str">
        <f t="shared" si="5"/>
        <v/>
      </c>
      <c r="P136" s="60"/>
      <c r="Q136" s="75"/>
    </row>
    <row r="137" spans="1:17" hidden="1" x14ac:dyDescent="0.3">
      <c r="A137" t="s">
        <v>7</v>
      </c>
      <c r="B137" s="48" t="s">
        <v>24948</v>
      </c>
      <c r="C137" s="48" t="s">
        <v>24945</v>
      </c>
      <c r="D137" s="1">
        <f>SUMIFS(Results!O:O,Results!G:G,CONCATENATE("*",B137,"*"),Results!G:G,CONCATENATE("*",C137,"*"),Results!E:E,A137)</f>
        <v>0</v>
      </c>
      <c r="E137" s="50" t="str">
        <f>IFERROR(SUMIFS(Results!V:V,Results!G:G,CONCATENATE("*",B137,"*"),Results!G:G,CONCATENATE("*",C137,"*"),Results!E:E,A137)/D137,"")</f>
        <v/>
      </c>
      <c r="F137" s="1">
        <f>SUMIFS(Results!O:O,Results!G:G,CONCATENATE("*",B137,"*"),Results!G:G,CONCATENATE("*",C137,"*"),Results!E:E,A137)</f>
        <v>0</v>
      </c>
      <c r="G137" s="50" t="str">
        <f>IFERROR(SUMIFS(Results!V:V,Results!G:G,CONCATENATE("*",'Battle Tactics (Faction)'!B137,"*"),Results!G:G,CONCATENATE("*",C137,"*"),Results!E:E,A137)/F137,"")</f>
        <v/>
      </c>
      <c r="H137" s="46">
        <f>SUMIFS(Results!O:O,Results!G:G,CONCATENATE("*",B137,"*"),Results!G:G,CONCATENATE("*",C137,"*"),Results!Y:Y,"&gt;=500",Results!E:E,A137)</f>
        <v>0</v>
      </c>
      <c r="I137" s="52" t="str">
        <f>IFERROR(SUMIFS(Results!V:V,Results!G:G,CONCATENATE("*",B137,"*"),Results!G:G,CONCATENATE("*",C137,"*"),Results!Y:Y,"&gt;=500",Results!E:E,A137)/H137,"")</f>
        <v/>
      </c>
      <c r="J137" s="53">
        <f>SUMIFS(Results!O:O,Results!G:G,CONCATENATE("*",'Battle Tactics (Faction)'!B137,"*"),Results!G:G,CONCATENATE("*",C137,"*"),Results!Y:Y,"&gt;=500",Results!E:E,A137)</f>
        <v>0</v>
      </c>
      <c r="M137" t="str">
        <f t="shared" si="4"/>
        <v>Flesh-eater Courts - Restless Energy / Attuned to Ghyran (0)</v>
      </c>
      <c r="N137" s="74" t="str">
        <f t="shared" si="5"/>
        <v/>
      </c>
      <c r="P137" s="60"/>
      <c r="Q137" s="75"/>
    </row>
    <row r="138" spans="1:17" hidden="1" x14ac:dyDescent="0.3">
      <c r="A138" t="s">
        <v>7</v>
      </c>
      <c r="B138" s="48" t="s">
        <v>24948</v>
      </c>
      <c r="C138" s="48" t="s">
        <v>24946</v>
      </c>
      <c r="D138" s="1">
        <f>SUMIFS(Results!O:O,Results!G:G,CONCATENATE("*",B138,"*"),Results!G:G,CONCATENATE("*",C138,"*"),Results!E:E,A138)</f>
        <v>35</v>
      </c>
      <c r="E138" s="50">
        <f>IFERROR(SUMIFS(Results!V:V,Results!G:G,CONCATENATE("*",B138,"*"),Results!G:G,CONCATENATE("*",C138,"*"),Results!E:E,A138)/D138,"")</f>
        <v>0.51428571428571423</v>
      </c>
      <c r="F138" s="1">
        <f>SUMIFS(Results!O:O,Results!G:G,CONCATENATE("*",B138,"*"),Results!G:G,CONCATENATE("*",C138,"*"),Results!E:E,A138)</f>
        <v>35</v>
      </c>
      <c r="G138" s="50">
        <f>IFERROR(SUMIFS(Results!V:V,Results!G:G,CONCATENATE("*",'Battle Tactics (Faction)'!B138,"*"),Results!G:G,CONCATENATE("*",C138,"*"),Results!E:E,A138)/F138,"")</f>
        <v>0.51428571428571423</v>
      </c>
      <c r="H138" s="46">
        <f>SUMIFS(Results!O:O,Results!G:G,CONCATENATE("*",B138,"*"),Results!G:G,CONCATENATE("*",C138,"*"),Results!Y:Y,"&gt;=500",Results!E:E,A138)</f>
        <v>5</v>
      </c>
      <c r="I138" s="52">
        <f>IFERROR(SUMIFS(Results!V:V,Results!G:G,CONCATENATE("*",B138,"*"),Results!G:G,CONCATENATE("*",C138,"*"),Results!Y:Y,"&gt;=500",Results!E:E,A138)/H138,"")</f>
        <v>0.6</v>
      </c>
      <c r="J138" s="53">
        <f>SUMIFS(Results!O:O,Results!G:G,CONCATENATE("*",'Battle Tactics (Faction)'!B138,"*"),Results!G:G,CONCATENATE("*",C138,"*"),Results!Y:Y,"&gt;=500",Results!E:E,A138)</f>
        <v>5</v>
      </c>
      <c r="M138" t="str">
        <f t="shared" si="4"/>
        <v>Flesh-eater Courts - Restless Energy / Intercept and Recover (35)</v>
      </c>
      <c r="N138" s="74">
        <f t="shared" si="5"/>
        <v>0.51428571428571423</v>
      </c>
      <c r="P138" s="60"/>
      <c r="Q138" s="75"/>
    </row>
    <row r="139" spans="1:17" x14ac:dyDescent="0.3">
      <c r="A139" t="s">
        <v>7</v>
      </c>
      <c r="B139" s="48" t="s">
        <v>24948</v>
      </c>
      <c r="C139" s="48" t="s">
        <v>24947</v>
      </c>
      <c r="D139" s="1">
        <f>SUMIFS(Results!O:O,Results!G:G,CONCATENATE("*",B139,"*"),Results!G:G,CONCATENATE("*",C139,"*"),Results!E:E,A139)</f>
        <v>5</v>
      </c>
      <c r="E139" s="50">
        <f>IFERROR(SUMIFS(Results!V:V,Results!G:G,CONCATENATE("*",B139,"*"),Results!G:G,CONCATENATE("*",C139,"*"),Results!E:E,A139)/D139,"")</f>
        <v>0.2</v>
      </c>
      <c r="F139" s="1">
        <f>SUMIFS(Results!O:O,Results!G:G,CONCATENATE("*",B139,"*"),Results!G:G,CONCATENATE("*",C139,"*"),Results!E:E,A139)</f>
        <v>5</v>
      </c>
      <c r="G139" s="50">
        <f>IFERROR(SUMIFS(Results!V:V,Results!G:G,CONCATENATE("*",'Battle Tactics (Faction)'!B139,"*"),Results!G:G,CONCATENATE("*",C139,"*"),Results!E:E,A139)/F139,"")</f>
        <v>0.2</v>
      </c>
      <c r="H139" s="46">
        <f>SUMIFS(Results!O:O,Results!G:G,CONCATENATE("*",B139,"*"),Results!G:G,CONCATENATE("*",C139,"*"),Results!Y:Y,"&gt;=500",Results!E:E,A139)</f>
        <v>0</v>
      </c>
      <c r="I139" s="52" t="str">
        <f>IFERROR(SUMIFS(Results!V:V,Results!G:G,CONCATENATE("*",B139,"*"),Results!G:G,CONCATENATE("*",C139,"*"),Results!Y:Y,"&gt;=500",Results!E:E,A139)/H139,"")</f>
        <v/>
      </c>
      <c r="J139" s="53">
        <f>SUMIFS(Results!O:O,Results!G:G,CONCATENATE("*",'Battle Tactics (Faction)'!B139,"*"),Results!G:G,CONCATENATE("*",C139,"*"),Results!Y:Y,"&gt;=500",Results!E:E,A139)</f>
        <v>0</v>
      </c>
      <c r="M139" t="str">
        <f t="shared" si="4"/>
        <v>Flesh-eater Courts - Restless Energy / Master the Paths (5)</v>
      </c>
      <c r="N139" s="74">
        <f t="shared" si="5"/>
        <v>0.2</v>
      </c>
      <c r="P139" s="60"/>
      <c r="Q139" s="75"/>
    </row>
    <row r="140" spans="1:17" hidden="1" x14ac:dyDescent="0.3">
      <c r="A140" t="s">
        <v>7</v>
      </c>
      <c r="B140" s="48" t="s">
        <v>24948</v>
      </c>
      <c r="C140" s="48" t="s">
        <v>24949</v>
      </c>
      <c r="D140" s="1">
        <f>SUMIFS(Results!O:O,Results!G:G,CONCATENATE("*",B140,"*"),Results!G:G,CONCATENATE("*",C140,"*"),Results!E:E,A140)</f>
        <v>8</v>
      </c>
      <c r="E140" s="50">
        <f>IFERROR(SUMIFS(Results!V:V,Results!G:G,CONCATENATE("*",B140,"*"),Results!G:G,CONCATENATE("*",C140,"*"),Results!E:E,A140)/D140,"")</f>
        <v>0.5625</v>
      </c>
      <c r="F140" s="1">
        <f>SUMIFS(Results!O:O,Results!G:G,CONCATENATE("*",B140,"*"),Results!G:G,CONCATENATE("*",C140,"*"),Results!E:E,A140)</f>
        <v>8</v>
      </c>
      <c r="G140" s="50">
        <f>IFERROR(SUMIFS(Results!V:V,Results!G:G,CONCATENATE("*",'Battle Tactics (Faction)'!B140,"*"),Results!G:G,CONCATENATE("*",C140,"*"),Results!E:E,A140)/F140,"")</f>
        <v>0.5625</v>
      </c>
      <c r="H140" s="46">
        <f>SUMIFS(Results!O:O,Results!G:G,CONCATENATE("*",B140,"*"),Results!G:G,CONCATENATE("*",C140,"*"),Results!Y:Y,"&gt;=500",Results!E:E,A140)</f>
        <v>0</v>
      </c>
      <c r="I140" s="52" t="str">
        <f>IFERROR(SUMIFS(Results!V:V,Results!G:G,CONCATENATE("*",B140,"*"),Results!G:G,CONCATENATE("*",C140,"*"),Results!Y:Y,"&gt;=500",Results!E:E,A140)/H140,"")</f>
        <v/>
      </c>
      <c r="J140" s="53">
        <f>SUMIFS(Results!O:O,Results!G:G,CONCATENATE("*",'Battle Tactics (Faction)'!B140,"*"),Results!G:G,CONCATENATE("*",C140,"*"),Results!Y:Y,"&gt;=500",Results!E:E,A140)</f>
        <v>0</v>
      </c>
      <c r="M140" t="str">
        <f t="shared" si="4"/>
        <v>Flesh-eater Courts - Restless Energy / Scouting Force (8)</v>
      </c>
      <c r="N140" s="74">
        <f t="shared" si="5"/>
        <v>0.5625</v>
      </c>
      <c r="P140" s="60"/>
      <c r="Q140" s="75"/>
    </row>
    <row r="141" spans="1:17" x14ac:dyDescent="0.3">
      <c r="A141" t="s">
        <v>7</v>
      </c>
      <c r="B141" s="48" t="s">
        <v>24948</v>
      </c>
      <c r="C141" s="48" t="s">
        <v>24950</v>
      </c>
      <c r="D141" s="1">
        <f>SUMIFS(Results!O:O,Results!G:G,CONCATENATE("*",B141,"*"),Results!G:G,CONCATENATE("*",C141,"*"),Results!E:E,A141)</f>
        <v>5</v>
      </c>
      <c r="E141" s="50">
        <f>IFERROR(SUMIFS(Results!V:V,Results!G:G,CONCATENATE("*",B141,"*"),Results!G:G,CONCATENATE("*",C141,"*"),Results!E:E,A141)/D141,"")</f>
        <v>0.8</v>
      </c>
      <c r="F141" s="1">
        <f>SUMIFS(Results!O:O,Results!G:G,CONCATENATE("*",B141,"*"),Results!G:G,CONCATENATE("*",C141,"*"),Results!E:E,A141)</f>
        <v>5</v>
      </c>
      <c r="G141" s="50">
        <f>IFERROR(SUMIFS(Results!V:V,Results!G:G,CONCATENATE("*",'Battle Tactics (Faction)'!B141,"*"),Results!G:G,CONCATENATE("*",C141,"*"),Results!E:E,A141)/F141,"")</f>
        <v>0.8</v>
      </c>
      <c r="H141" s="46">
        <f>SUMIFS(Results!O:O,Results!G:G,CONCATENATE("*",B141,"*"),Results!G:G,CONCATENATE("*",C141,"*"),Results!Y:Y,"&gt;=500",Results!E:E,A141)</f>
        <v>0</v>
      </c>
      <c r="I141" s="52" t="str">
        <f>IFERROR(SUMIFS(Results!V:V,Results!G:G,CONCATENATE("*",B141,"*"),Results!G:G,CONCATENATE("*",C141,"*"),Results!Y:Y,"&gt;=500",Results!E:E,A141)/H141,"")</f>
        <v/>
      </c>
      <c r="J141" s="53">
        <f>SUMIFS(Results!O:O,Results!G:G,CONCATENATE("*",'Battle Tactics (Faction)'!B141,"*"),Results!G:G,CONCATENATE("*",C141,"*"),Results!Y:Y,"&gt;=500",Results!E:E,A141)</f>
        <v>0</v>
      </c>
      <c r="M141" t="str">
        <f t="shared" si="4"/>
        <v>Flesh-eater Courts - Restless Energy / Wrathful Cycles (5)</v>
      </c>
      <c r="N141" s="74">
        <f t="shared" si="5"/>
        <v>0.8</v>
      </c>
      <c r="P141" s="60"/>
      <c r="Q141" s="75"/>
    </row>
    <row r="142" spans="1:17" x14ac:dyDescent="0.3">
      <c r="A142" t="s">
        <v>7</v>
      </c>
      <c r="B142" s="48" t="s">
        <v>24949</v>
      </c>
      <c r="C142" s="48" t="s">
        <v>24945</v>
      </c>
      <c r="D142" s="1">
        <f>SUMIFS(Results!O:O,Results!G:G,CONCATENATE("*",B142,"*"),Results!G:G,CONCATENATE("*",C142,"*"),Results!E:E,A142)</f>
        <v>10</v>
      </c>
      <c r="E142" s="50">
        <f>IFERROR(SUMIFS(Results!V:V,Results!G:G,CONCATENATE("*",B142,"*"),Results!G:G,CONCATENATE("*",C142,"*"),Results!E:E,A142)/D142,"")</f>
        <v>0.3</v>
      </c>
      <c r="F142" s="1">
        <f>SUMIFS(Results!O:O,Results!G:G,CONCATENATE("*",B142,"*"),Results!G:G,CONCATENATE("*",C142,"*"),Results!E:E,A142)</f>
        <v>10</v>
      </c>
      <c r="G142" s="50">
        <f>IFERROR(SUMIFS(Results!V:V,Results!G:G,CONCATENATE("*",'Battle Tactics (Faction)'!B142,"*"),Results!G:G,CONCATENATE("*",C142,"*"),Results!E:E,A142)/F142,"")</f>
        <v>0.3</v>
      </c>
      <c r="H142" s="46">
        <f>SUMIFS(Results!O:O,Results!G:G,CONCATENATE("*",B142,"*"),Results!G:G,CONCATENATE("*",C142,"*"),Results!Y:Y,"&gt;=500",Results!E:E,A142)</f>
        <v>0</v>
      </c>
      <c r="I142" s="52" t="str">
        <f>IFERROR(SUMIFS(Results!V:V,Results!G:G,CONCATENATE("*",B142,"*"),Results!G:G,CONCATENATE("*",C142,"*"),Results!Y:Y,"&gt;=500",Results!E:E,A142)/H142,"")</f>
        <v/>
      </c>
      <c r="J142" s="53">
        <f>SUMIFS(Results!O:O,Results!G:G,CONCATENATE("*",'Battle Tactics (Faction)'!B142,"*"),Results!G:G,CONCATENATE("*",C142,"*"),Results!Y:Y,"&gt;=500",Results!E:E,A142)</f>
        <v>0</v>
      </c>
      <c r="M142" t="str">
        <f t="shared" si="4"/>
        <v>Flesh-eater Courts - Scouting Force / Attuned to Ghyran (10)</v>
      </c>
      <c r="N142" s="74">
        <f t="shared" si="5"/>
        <v>0.3</v>
      </c>
      <c r="P142" s="60"/>
      <c r="Q142" s="75"/>
    </row>
    <row r="143" spans="1:17" hidden="1" x14ac:dyDescent="0.3">
      <c r="A143" t="s">
        <v>7</v>
      </c>
      <c r="B143" s="48" t="s">
        <v>24949</v>
      </c>
      <c r="C143" s="48" t="s">
        <v>24946</v>
      </c>
      <c r="D143" s="1">
        <f>SUMIFS(Results!O:O,Results!G:G,CONCATENATE("*",B143,"*"),Results!G:G,CONCATENATE("*",C143,"*"),Results!E:E,A143)</f>
        <v>9</v>
      </c>
      <c r="E143" s="50">
        <f>IFERROR(SUMIFS(Results!V:V,Results!G:G,CONCATENATE("*",B143,"*"),Results!G:G,CONCATENATE("*",C143,"*"),Results!E:E,A143)/D143,"")</f>
        <v>0.77777777777777779</v>
      </c>
      <c r="F143" s="1">
        <f>SUMIFS(Results!O:O,Results!G:G,CONCATENATE("*",B143,"*"),Results!G:G,CONCATENATE("*",C143,"*"),Results!E:E,A143)</f>
        <v>9</v>
      </c>
      <c r="G143" s="50">
        <f>IFERROR(SUMIFS(Results!V:V,Results!G:G,CONCATENATE("*",'Battle Tactics (Faction)'!B143,"*"),Results!G:G,CONCATENATE("*",C143,"*"),Results!E:E,A143)/F143,"")</f>
        <v>0.77777777777777779</v>
      </c>
      <c r="H143" s="46">
        <f>SUMIFS(Results!O:O,Results!G:G,CONCATENATE("*",B143,"*"),Results!G:G,CONCATENATE("*",C143,"*"),Results!Y:Y,"&gt;=500",Results!E:E,A143)</f>
        <v>5</v>
      </c>
      <c r="I143" s="52">
        <f>IFERROR(SUMIFS(Results!V:V,Results!G:G,CONCATENATE("*",B143,"*"),Results!G:G,CONCATENATE("*",C143,"*"),Results!Y:Y,"&gt;=500",Results!E:E,A143)/H143,"")</f>
        <v>0.8</v>
      </c>
      <c r="J143" s="53">
        <f>SUMIFS(Results!O:O,Results!G:G,CONCATENATE("*",'Battle Tactics (Faction)'!B143,"*"),Results!G:G,CONCATENATE("*",C143,"*"),Results!Y:Y,"&gt;=500",Results!E:E,A143)</f>
        <v>5</v>
      </c>
      <c r="M143" t="str">
        <f t="shared" si="4"/>
        <v>Flesh-eater Courts - Scouting Force / Intercept and Recover (9)</v>
      </c>
      <c r="N143" s="74">
        <f t="shared" si="5"/>
        <v>0.77777777777777779</v>
      </c>
      <c r="P143" s="60"/>
      <c r="Q143" s="75"/>
    </row>
    <row r="144" spans="1:17" hidden="1" x14ac:dyDescent="0.3">
      <c r="A144" t="s">
        <v>7</v>
      </c>
      <c r="B144" s="48" t="s">
        <v>24949</v>
      </c>
      <c r="C144" s="48" t="s">
        <v>24947</v>
      </c>
      <c r="D144" s="1">
        <f>SUMIFS(Results!O:O,Results!G:G,CONCATENATE("*",B144,"*"),Results!G:G,CONCATENATE("*",C144,"*"),Results!E:E,A144)</f>
        <v>25</v>
      </c>
      <c r="E144" s="50">
        <f>IFERROR(SUMIFS(Results!V:V,Results!G:G,CONCATENATE("*",B144,"*"),Results!G:G,CONCATENATE("*",C144,"*"),Results!E:E,A144)/D144,"")</f>
        <v>0.4</v>
      </c>
      <c r="F144" s="1">
        <f>SUMIFS(Results!O:O,Results!G:G,CONCATENATE("*",B144,"*"),Results!G:G,CONCATENATE("*",C144,"*"),Results!E:E,A144)</f>
        <v>25</v>
      </c>
      <c r="G144" s="50">
        <f>IFERROR(SUMIFS(Results!V:V,Results!G:G,CONCATENATE("*",'Battle Tactics (Faction)'!B144,"*"),Results!G:G,CONCATENATE("*",C144,"*"),Results!E:E,A144)/F144,"")</f>
        <v>0.4</v>
      </c>
      <c r="H144" s="46">
        <f>SUMIFS(Results!O:O,Results!G:G,CONCATENATE("*",B144,"*"),Results!G:G,CONCATENATE("*",C144,"*"),Results!Y:Y,"&gt;=500",Results!E:E,A144)</f>
        <v>5</v>
      </c>
      <c r="I144" s="52">
        <f>IFERROR(SUMIFS(Results!V:V,Results!G:G,CONCATENATE("*",B144,"*"),Results!G:G,CONCATENATE("*",C144,"*"),Results!Y:Y,"&gt;=500",Results!E:E,A144)/H144,"")</f>
        <v>0.6</v>
      </c>
      <c r="J144" s="53">
        <f>SUMIFS(Results!O:O,Results!G:G,CONCATENATE("*",'Battle Tactics (Faction)'!B144,"*"),Results!G:G,CONCATENATE("*",C144,"*"),Results!Y:Y,"&gt;=500",Results!E:E,A144)</f>
        <v>5</v>
      </c>
      <c r="M144" t="str">
        <f t="shared" si="4"/>
        <v>Flesh-eater Courts - Scouting Force / Master the Paths (25)</v>
      </c>
      <c r="N144" s="74">
        <f t="shared" si="5"/>
        <v>0.4</v>
      </c>
      <c r="P144" s="60"/>
      <c r="Q144" s="75"/>
    </row>
    <row r="145" spans="1:17" hidden="1" x14ac:dyDescent="0.3">
      <c r="A145" t="s">
        <v>7</v>
      </c>
      <c r="B145" s="48" t="s">
        <v>24949</v>
      </c>
      <c r="C145" s="48" t="s">
        <v>24948</v>
      </c>
      <c r="D145" s="1">
        <f>SUMIFS(Results!O:O,Results!G:G,CONCATENATE("*",B145,"*"),Results!G:G,CONCATENATE("*",C145,"*"),Results!E:E,A145)</f>
        <v>8</v>
      </c>
      <c r="E145" s="50">
        <f>IFERROR(SUMIFS(Results!V:V,Results!G:G,CONCATENATE("*",B145,"*"),Results!G:G,CONCATENATE("*",C145,"*"),Results!E:E,A145)/D145,"")</f>
        <v>0.5625</v>
      </c>
      <c r="F145" s="1">
        <f>SUMIFS(Results!O:O,Results!G:G,CONCATENATE("*",B145,"*"),Results!G:G,CONCATENATE("*",C145,"*"),Results!E:E,A145)</f>
        <v>8</v>
      </c>
      <c r="G145" s="50">
        <f>IFERROR(SUMIFS(Results!V:V,Results!G:G,CONCATENATE("*",'Battle Tactics (Faction)'!B145,"*"),Results!G:G,CONCATENATE("*",C145,"*"),Results!E:E,A145)/F145,"")</f>
        <v>0.5625</v>
      </c>
      <c r="H145" s="46">
        <f>SUMIFS(Results!O:O,Results!G:G,CONCATENATE("*",B145,"*"),Results!G:G,CONCATENATE("*",C145,"*"),Results!Y:Y,"&gt;=500",Results!E:E,A145)</f>
        <v>0</v>
      </c>
      <c r="I145" s="52" t="str">
        <f>IFERROR(SUMIFS(Results!V:V,Results!G:G,CONCATENATE("*",B145,"*"),Results!G:G,CONCATENATE("*",C145,"*"),Results!Y:Y,"&gt;=500",Results!E:E,A145)/H145,"")</f>
        <v/>
      </c>
      <c r="J145" s="53">
        <f>SUMIFS(Results!O:O,Results!G:G,CONCATENATE("*",'Battle Tactics (Faction)'!B145,"*"),Results!G:G,CONCATENATE("*",C145,"*"),Results!Y:Y,"&gt;=500",Results!E:E,A145)</f>
        <v>0</v>
      </c>
      <c r="M145" t="str">
        <f t="shared" si="4"/>
        <v>Flesh-eater Courts - Scouting Force / Restless Energy (8)</v>
      </c>
      <c r="N145" s="74">
        <f t="shared" si="5"/>
        <v>0.5625</v>
      </c>
      <c r="P145" s="60"/>
      <c r="Q145" s="75"/>
    </row>
    <row r="146" spans="1:17" hidden="1" x14ac:dyDescent="0.3">
      <c r="A146" t="s">
        <v>7</v>
      </c>
      <c r="B146" s="48" t="s">
        <v>24949</v>
      </c>
      <c r="C146" s="48" t="s">
        <v>24950</v>
      </c>
      <c r="D146" s="1">
        <f>SUMIFS(Results!O:O,Results!G:G,CONCATENATE("*",B146,"*"),Results!G:G,CONCATENATE("*",C146,"*"),Results!E:E,A146)</f>
        <v>0</v>
      </c>
      <c r="E146" s="50" t="str">
        <f>IFERROR(SUMIFS(Results!V:V,Results!G:G,CONCATENATE("*",B146,"*"),Results!G:G,CONCATENATE("*",C146,"*"),Results!E:E,A146)/D146,"")</f>
        <v/>
      </c>
      <c r="F146" s="1">
        <f>SUMIFS(Results!O:O,Results!G:G,CONCATENATE("*",B146,"*"),Results!G:G,CONCATENATE("*",C146,"*"),Results!E:E,A146)</f>
        <v>0</v>
      </c>
      <c r="G146" s="50" t="str">
        <f>IFERROR(SUMIFS(Results!V:V,Results!G:G,CONCATENATE("*",'Battle Tactics (Faction)'!B146,"*"),Results!G:G,CONCATENATE("*",C146,"*"),Results!E:E,A146)/F146,"")</f>
        <v/>
      </c>
      <c r="H146" s="46">
        <f>SUMIFS(Results!O:O,Results!G:G,CONCATENATE("*",B146,"*"),Results!G:G,CONCATENATE("*",C146,"*"),Results!Y:Y,"&gt;=500",Results!E:E,A146)</f>
        <v>0</v>
      </c>
      <c r="I146" s="52" t="str">
        <f>IFERROR(SUMIFS(Results!V:V,Results!G:G,CONCATENATE("*",B146,"*"),Results!G:G,CONCATENATE("*",C146,"*"),Results!Y:Y,"&gt;=500",Results!E:E,A146)/H146,"")</f>
        <v/>
      </c>
      <c r="J146" s="53">
        <f>SUMIFS(Results!O:O,Results!G:G,CONCATENATE("*",'Battle Tactics (Faction)'!B146,"*"),Results!G:G,CONCATENATE("*",C146,"*"),Results!Y:Y,"&gt;=500",Results!E:E,A146)</f>
        <v>0</v>
      </c>
      <c r="M146" t="str">
        <f t="shared" si="4"/>
        <v>Flesh-eater Courts - Scouting Force / Wrathful Cycles (0)</v>
      </c>
      <c r="N146" s="74" t="str">
        <f t="shared" si="5"/>
        <v/>
      </c>
      <c r="P146" s="60"/>
      <c r="Q146" s="75"/>
    </row>
    <row r="147" spans="1:17" x14ac:dyDescent="0.3">
      <c r="A147" t="s">
        <v>7</v>
      </c>
      <c r="B147" s="48" t="s">
        <v>24950</v>
      </c>
      <c r="C147" s="48" t="s">
        <v>24945</v>
      </c>
      <c r="D147" s="1">
        <f>SUMIFS(Results!O:O,Results!G:G,CONCATENATE("*",B147,"*"),Results!G:G,CONCATENATE("*",C147,"*"),Results!E:E,A147)</f>
        <v>5</v>
      </c>
      <c r="E147" s="50">
        <f>IFERROR(SUMIFS(Results!V:V,Results!G:G,CONCATENATE("*",B147,"*"),Results!G:G,CONCATENATE("*",C147,"*"),Results!E:E,A147)/D147,"")</f>
        <v>0.8</v>
      </c>
      <c r="F147" s="1">
        <f>SUMIFS(Results!O:O,Results!G:G,CONCATENATE("*",B147,"*"),Results!G:G,CONCATENATE("*",C147,"*"),Results!E:E,A147)</f>
        <v>5</v>
      </c>
      <c r="G147" s="50">
        <f>IFERROR(SUMIFS(Results!V:V,Results!G:G,CONCATENATE("*",'Battle Tactics (Faction)'!B147,"*"),Results!G:G,CONCATENATE("*",C147,"*"),Results!E:E,A147)/F147,"")</f>
        <v>0.8</v>
      </c>
      <c r="H147" s="46">
        <f>SUMIFS(Results!O:O,Results!G:G,CONCATENATE("*",B147,"*"),Results!G:G,CONCATENATE("*",C147,"*"),Results!Y:Y,"&gt;=500",Results!E:E,A147)</f>
        <v>5</v>
      </c>
      <c r="I147" s="52">
        <f>IFERROR(SUMIFS(Results!V:V,Results!G:G,CONCATENATE("*",B147,"*"),Results!G:G,CONCATENATE("*",C147,"*"),Results!Y:Y,"&gt;=500",Results!E:E,A147)/H147,"")</f>
        <v>0.8</v>
      </c>
      <c r="J147" s="53">
        <f>SUMIFS(Results!O:O,Results!G:G,CONCATENATE("*",'Battle Tactics (Faction)'!B147,"*"),Results!G:G,CONCATENATE("*",C147,"*"),Results!Y:Y,"&gt;=500",Results!E:E,A147)</f>
        <v>5</v>
      </c>
      <c r="M147" t="str">
        <f t="shared" si="4"/>
        <v>Flesh-eater Courts - Wrathful Cycles / Attuned to Ghyran (5)</v>
      </c>
      <c r="N147" s="74">
        <f t="shared" si="5"/>
        <v>0.8</v>
      </c>
      <c r="P147" s="60"/>
      <c r="Q147" s="75"/>
    </row>
    <row r="148" spans="1:17" x14ac:dyDescent="0.3">
      <c r="A148" t="s">
        <v>7</v>
      </c>
      <c r="B148" s="48" t="s">
        <v>24950</v>
      </c>
      <c r="C148" s="48" t="s">
        <v>24946</v>
      </c>
      <c r="D148" s="1">
        <f>SUMIFS(Results!O:O,Results!G:G,CONCATENATE("*",B148,"*"),Results!G:G,CONCATENATE("*",C148,"*"),Results!E:E,A148)</f>
        <v>15</v>
      </c>
      <c r="E148" s="50">
        <f>IFERROR(SUMIFS(Results!V:V,Results!G:G,CONCATENATE("*",B148,"*"),Results!G:G,CONCATENATE("*",C148,"*"),Results!E:E,A148)/D148,"")</f>
        <v>0.13333333333333333</v>
      </c>
      <c r="F148" s="1">
        <f>SUMIFS(Results!O:O,Results!G:G,CONCATENATE("*",B148,"*"),Results!G:G,CONCATENATE("*",C148,"*"),Results!E:E,A148)</f>
        <v>15</v>
      </c>
      <c r="G148" s="50">
        <f>IFERROR(SUMIFS(Results!V:V,Results!G:G,CONCATENATE("*",'Battle Tactics (Faction)'!B148,"*"),Results!G:G,CONCATENATE("*",C148,"*"),Results!E:E,A148)/F148,"")</f>
        <v>0.13333333333333333</v>
      </c>
      <c r="H148" s="46">
        <f>SUMIFS(Results!O:O,Results!G:G,CONCATENATE("*",B148,"*"),Results!G:G,CONCATENATE("*",C148,"*"),Results!Y:Y,"&gt;=500",Results!E:E,A148)</f>
        <v>0</v>
      </c>
      <c r="I148" s="52" t="str">
        <f>IFERROR(SUMIFS(Results!V:V,Results!G:G,CONCATENATE("*",B148,"*"),Results!G:G,CONCATENATE("*",C148,"*"),Results!Y:Y,"&gt;=500",Results!E:E,A148)/H148,"")</f>
        <v/>
      </c>
      <c r="J148" s="53">
        <f>SUMIFS(Results!O:O,Results!G:G,CONCATENATE("*",'Battle Tactics (Faction)'!B148,"*"),Results!G:G,CONCATENATE("*",C148,"*"),Results!Y:Y,"&gt;=500",Results!E:E,A148)</f>
        <v>0</v>
      </c>
      <c r="M148" t="str">
        <f t="shared" si="4"/>
        <v>Flesh-eater Courts - Wrathful Cycles / Intercept and Recover (15)</v>
      </c>
      <c r="N148" s="74">
        <f t="shared" si="5"/>
        <v>0.13333333333333333</v>
      </c>
      <c r="P148" s="60"/>
      <c r="Q148" s="75"/>
    </row>
    <row r="149" spans="1:17" hidden="1" x14ac:dyDescent="0.3">
      <c r="A149" t="s">
        <v>7</v>
      </c>
      <c r="B149" s="48" t="s">
        <v>24950</v>
      </c>
      <c r="C149" s="48" t="s">
        <v>24947</v>
      </c>
      <c r="D149" s="1">
        <f>SUMIFS(Results!O:O,Results!G:G,CONCATENATE("*",B149,"*"),Results!G:G,CONCATENATE("*",C149,"*"),Results!E:E,A149)</f>
        <v>0</v>
      </c>
      <c r="E149" s="50" t="str">
        <f>IFERROR(SUMIFS(Results!V:V,Results!G:G,CONCATENATE("*",B149,"*"),Results!G:G,CONCATENATE("*",C149,"*"),Results!E:E,A149)/D149,"")</f>
        <v/>
      </c>
      <c r="F149" s="1">
        <f>SUMIFS(Results!O:O,Results!G:G,CONCATENATE("*",B149,"*"),Results!G:G,CONCATENATE("*",C149,"*"),Results!E:E,A149)</f>
        <v>0</v>
      </c>
      <c r="G149" s="50" t="str">
        <f>IFERROR(SUMIFS(Results!V:V,Results!G:G,CONCATENATE("*",'Battle Tactics (Faction)'!B149,"*"),Results!G:G,CONCATENATE("*",C149,"*"),Results!E:E,A149)/F149,"")</f>
        <v/>
      </c>
      <c r="H149" s="46">
        <f>SUMIFS(Results!O:O,Results!G:G,CONCATENATE("*",B149,"*"),Results!G:G,CONCATENATE("*",C149,"*"),Results!Y:Y,"&gt;=500",Results!E:E,A149)</f>
        <v>0</v>
      </c>
      <c r="I149" s="52" t="str">
        <f>IFERROR(SUMIFS(Results!V:V,Results!G:G,CONCATENATE("*",B149,"*"),Results!G:G,CONCATENATE("*",C149,"*"),Results!Y:Y,"&gt;=500",Results!E:E,A149)/H149,"")</f>
        <v/>
      </c>
      <c r="J149" s="53">
        <f>SUMIFS(Results!O:O,Results!G:G,CONCATENATE("*",'Battle Tactics (Faction)'!B149,"*"),Results!G:G,CONCATENATE("*",C149,"*"),Results!Y:Y,"&gt;=500",Results!E:E,A149)</f>
        <v>0</v>
      </c>
      <c r="M149" t="str">
        <f t="shared" si="4"/>
        <v>Flesh-eater Courts - Wrathful Cycles / Master the Paths (0)</v>
      </c>
      <c r="N149" s="74" t="str">
        <f t="shared" si="5"/>
        <v/>
      </c>
      <c r="P149" s="60"/>
      <c r="Q149" s="75"/>
    </row>
    <row r="150" spans="1:17" x14ac:dyDescent="0.3">
      <c r="A150" t="s">
        <v>7</v>
      </c>
      <c r="B150" s="48" t="s">
        <v>24950</v>
      </c>
      <c r="C150" s="48" t="s">
        <v>24948</v>
      </c>
      <c r="D150" s="1">
        <f>SUMIFS(Results!O:O,Results!G:G,CONCATENATE("*",B150,"*"),Results!G:G,CONCATENATE("*",C150,"*"),Results!E:E,A150)</f>
        <v>5</v>
      </c>
      <c r="E150" s="50">
        <f>IFERROR(SUMIFS(Results!V:V,Results!G:G,CONCATENATE("*",B150,"*"),Results!G:G,CONCATENATE("*",C150,"*"),Results!E:E,A150)/D150,"")</f>
        <v>0.8</v>
      </c>
      <c r="F150" s="1">
        <f>SUMIFS(Results!O:O,Results!G:G,CONCATENATE("*",B150,"*"),Results!G:G,CONCATENATE("*",C150,"*"),Results!E:E,A150)</f>
        <v>5</v>
      </c>
      <c r="G150" s="50">
        <f>IFERROR(SUMIFS(Results!V:V,Results!G:G,CONCATENATE("*",'Battle Tactics (Faction)'!B150,"*"),Results!G:G,CONCATENATE("*",C150,"*"),Results!E:E,A150)/F150,"")</f>
        <v>0.8</v>
      </c>
      <c r="H150" s="46">
        <f>SUMIFS(Results!O:O,Results!G:G,CONCATENATE("*",B150,"*"),Results!G:G,CONCATENATE("*",C150,"*"),Results!Y:Y,"&gt;=500",Results!E:E,A150)</f>
        <v>0</v>
      </c>
      <c r="I150" s="52" t="str">
        <f>IFERROR(SUMIFS(Results!V:V,Results!G:G,CONCATENATE("*",B150,"*"),Results!G:G,CONCATENATE("*",C150,"*"),Results!Y:Y,"&gt;=500",Results!E:E,A150)/H150,"")</f>
        <v/>
      </c>
      <c r="J150" s="53">
        <f>SUMIFS(Results!O:O,Results!G:G,CONCATENATE("*",'Battle Tactics (Faction)'!B150,"*"),Results!G:G,CONCATENATE("*",C150,"*"),Results!Y:Y,"&gt;=500",Results!E:E,A150)</f>
        <v>0</v>
      </c>
      <c r="M150" t="str">
        <f t="shared" si="4"/>
        <v>Flesh-eater Courts - Wrathful Cycles / Restless Energy (5)</v>
      </c>
      <c r="N150" s="74">
        <f t="shared" si="5"/>
        <v>0.8</v>
      </c>
      <c r="P150" s="60"/>
      <c r="Q150" s="75"/>
    </row>
    <row r="151" spans="1:17" hidden="1" x14ac:dyDescent="0.3">
      <c r="A151" t="s">
        <v>7</v>
      </c>
      <c r="B151" s="48" t="s">
        <v>24950</v>
      </c>
      <c r="C151" s="48" t="s">
        <v>24949</v>
      </c>
      <c r="D151" s="1">
        <f>SUMIFS(Results!O:O,Results!G:G,CONCATENATE("*",B151,"*"),Results!G:G,CONCATENATE("*",C151,"*"),Results!E:E,A151)</f>
        <v>0</v>
      </c>
      <c r="E151" s="50" t="str">
        <f>IFERROR(SUMIFS(Results!V:V,Results!G:G,CONCATENATE("*",B151,"*"),Results!G:G,CONCATENATE("*",C151,"*"),Results!E:E,A151)/D151,"")</f>
        <v/>
      </c>
      <c r="F151" s="1">
        <f>SUMIFS(Results!O:O,Results!G:G,CONCATENATE("*",B151,"*"),Results!G:G,CONCATENATE("*",C151,"*"),Results!E:E,A151)</f>
        <v>0</v>
      </c>
      <c r="G151" s="50" t="str">
        <f>IFERROR(SUMIFS(Results!V:V,Results!G:G,CONCATENATE("*",'Battle Tactics (Faction)'!B151,"*"),Results!G:G,CONCATENATE("*",C151,"*"),Results!E:E,A151)/F151,"")</f>
        <v/>
      </c>
      <c r="H151" s="46">
        <f>SUMIFS(Results!O:O,Results!G:G,CONCATENATE("*",B151,"*"),Results!G:G,CONCATENATE("*",C151,"*"),Results!Y:Y,"&gt;=500",Results!E:E,A151)</f>
        <v>0</v>
      </c>
      <c r="I151" s="52" t="str">
        <f>IFERROR(SUMIFS(Results!V:V,Results!G:G,CONCATENATE("*",B151,"*"),Results!G:G,CONCATENATE("*",C151,"*"),Results!Y:Y,"&gt;=500",Results!E:E,A151)/H151,"")</f>
        <v/>
      </c>
      <c r="J151" s="53">
        <f>SUMIFS(Results!O:O,Results!G:G,CONCATENATE("*",'Battle Tactics (Faction)'!B151,"*"),Results!G:G,CONCATENATE("*",C151,"*"),Results!Y:Y,"&gt;=500",Results!E:E,A151)</f>
        <v>0</v>
      </c>
      <c r="M151" t="str">
        <f t="shared" si="4"/>
        <v>Flesh-eater Courts - Wrathful Cycles / Scouting Force (0)</v>
      </c>
      <c r="N151" s="74" t="str">
        <f t="shared" si="5"/>
        <v/>
      </c>
      <c r="P151" s="60"/>
      <c r="Q151" s="75"/>
    </row>
    <row r="152" spans="1:17" x14ac:dyDescent="0.3">
      <c r="A152" t="s">
        <v>56</v>
      </c>
      <c r="B152" s="48" t="s">
        <v>24945</v>
      </c>
      <c r="C152" s="48" t="s">
        <v>24946</v>
      </c>
      <c r="D152" s="1">
        <f>SUMIFS(Results!O:O,Results!G:G,CONCATENATE("*",B152,"*"),Results!G:G,CONCATENATE("*",C152,"*"),Results!E:E,A152)</f>
        <v>5</v>
      </c>
      <c r="E152" s="50">
        <f>IFERROR(SUMIFS(Results!V:V,Results!G:G,CONCATENATE("*",B152,"*"),Results!G:G,CONCATENATE("*",C152,"*"),Results!E:E,A152)/D152,"")</f>
        <v>0.4</v>
      </c>
      <c r="F152" s="1">
        <f>SUMIFS(Results!O:O,Results!G:G,CONCATENATE("*",B152,"*"),Results!G:G,CONCATENATE("*",C152,"*"),Results!E:E,A152)</f>
        <v>5</v>
      </c>
      <c r="G152" s="50">
        <f>IFERROR(SUMIFS(Results!V:V,Results!G:G,CONCATENATE("*",'Battle Tactics (Faction)'!B152,"*"),Results!G:G,CONCATENATE("*",C152,"*"),Results!E:E,A152)/F152,"")</f>
        <v>0.4</v>
      </c>
      <c r="H152" s="46">
        <f>SUMIFS(Results!O:O,Results!G:G,CONCATENATE("*",B152,"*"),Results!G:G,CONCATENATE("*",C152,"*"),Results!Y:Y,"&gt;=500",Results!E:E,A152)</f>
        <v>0</v>
      </c>
      <c r="I152" s="52" t="str">
        <f>IFERROR(SUMIFS(Results!V:V,Results!G:G,CONCATENATE("*",B152,"*"),Results!G:G,CONCATENATE("*",C152,"*"),Results!Y:Y,"&gt;=500",Results!E:E,A152)/H152,"")</f>
        <v/>
      </c>
      <c r="J152" s="53">
        <f>SUMIFS(Results!O:O,Results!G:G,CONCATENATE("*",'Battle Tactics (Faction)'!B152,"*"),Results!G:G,CONCATENATE("*",C152,"*"),Results!Y:Y,"&gt;=500",Results!E:E,A152)</f>
        <v>0</v>
      </c>
      <c r="M152" t="str">
        <f t="shared" si="4"/>
        <v>Fyreslayers - Attuned to Ghyran / Intercept and Recover (5)</v>
      </c>
      <c r="N152" s="74">
        <f t="shared" si="5"/>
        <v>0.4</v>
      </c>
      <c r="P152" s="60"/>
      <c r="Q152" s="75"/>
    </row>
    <row r="153" spans="1:17" x14ac:dyDescent="0.3">
      <c r="A153" t="s">
        <v>56</v>
      </c>
      <c r="B153" s="48" t="s">
        <v>24945</v>
      </c>
      <c r="C153" s="48" t="s">
        <v>24947</v>
      </c>
      <c r="D153" s="1">
        <f>SUMIFS(Results!O:O,Results!G:G,CONCATENATE("*",B153,"*"),Results!G:G,CONCATENATE("*",C153,"*"),Results!E:E,A153)</f>
        <v>5</v>
      </c>
      <c r="E153" s="50">
        <f>IFERROR(SUMIFS(Results!V:V,Results!G:G,CONCATENATE("*",B153,"*"),Results!G:G,CONCATENATE("*",C153,"*"),Results!E:E,A153)/D153,"")</f>
        <v>0.2</v>
      </c>
      <c r="F153" s="1">
        <f>SUMIFS(Results!O:O,Results!G:G,CONCATENATE("*",B153,"*"),Results!G:G,CONCATENATE("*",C153,"*"),Results!E:E,A153)</f>
        <v>5</v>
      </c>
      <c r="G153" s="50">
        <f>IFERROR(SUMIFS(Results!V:V,Results!G:G,CONCATENATE("*",'Battle Tactics (Faction)'!B153,"*"),Results!G:G,CONCATENATE("*",C153,"*"),Results!E:E,A153)/F153,"")</f>
        <v>0.2</v>
      </c>
      <c r="H153" s="46">
        <f>SUMIFS(Results!O:O,Results!G:G,CONCATENATE("*",B153,"*"),Results!G:G,CONCATENATE("*",C153,"*"),Results!Y:Y,"&gt;=500",Results!E:E,A153)</f>
        <v>0</v>
      </c>
      <c r="I153" s="52" t="str">
        <f>IFERROR(SUMIFS(Results!V:V,Results!G:G,CONCATENATE("*",B153,"*"),Results!G:G,CONCATENATE("*",C153,"*"),Results!Y:Y,"&gt;=500",Results!E:E,A153)/H153,"")</f>
        <v/>
      </c>
      <c r="J153" s="53">
        <f>SUMIFS(Results!O:O,Results!G:G,CONCATENATE("*",'Battle Tactics (Faction)'!B153,"*"),Results!G:G,CONCATENATE("*",C153,"*"),Results!Y:Y,"&gt;=500",Results!E:E,A153)</f>
        <v>0</v>
      </c>
      <c r="M153" t="str">
        <f t="shared" si="4"/>
        <v>Fyreslayers - Attuned to Ghyran / Master the Paths (5)</v>
      </c>
      <c r="N153" s="74">
        <f t="shared" si="5"/>
        <v>0.2</v>
      </c>
      <c r="P153" s="60"/>
      <c r="Q153" s="75"/>
    </row>
    <row r="154" spans="1:17" x14ac:dyDescent="0.3">
      <c r="A154" t="s">
        <v>56</v>
      </c>
      <c r="B154" s="48" t="s">
        <v>24945</v>
      </c>
      <c r="C154" s="48" t="s">
        <v>24948</v>
      </c>
      <c r="D154" s="1">
        <f>SUMIFS(Results!O:O,Results!G:G,CONCATENATE("*",B154,"*"),Results!G:G,CONCATENATE("*",C154,"*"),Results!E:E,A154)</f>
        <v>5</v>
      </c>
      <c r="E154" s="50">
        <f>IFERROR(SUMIFS(Results!V:V,Results!G:G,CONCATENATE("*",B154,"*"),Results!G:G,CONCATENATE("*",C154,"*"),Results!E:E,A154)/D154,"")</f>
        <v>0.4</v>
      </c>
      <c r="F154" s="1">
        <f>SUMIFS(Results!O:O,Results!G:G,CONCATENATE("*",B154,"*"),Results!G:G,CONCATENATE("*",C154,"*"),Results!E:E,A154)</f>
        <v>5</v>
      </c>
      <c r="G154" s="50">
        <f>IFERROR(SUMIFS(Results!V:V,Results!G:G,CONCATENATE("*",'Battle Tactics (Faction)'!B154,"*"),Results!G:G,CONCATENATE("*",C154,"*"),Results!E:E,A154)/F154,"")</f>
        <v>0.4</v>
      </c>
      <c r="H154" s="46">
        <f>SUMIFS(Results!O:O,Results!G:G,CONCATENATE("*",B154,"*"),Results!G:G,CONCATENATE("*",C154,"*"),Results!Y:Y,"&gt;=500",Results!E:E,A154)</f>
        <v>0</v>
      </c>
      <c r="I154" s="52" t="str">
        <f>IFERROR(SUMIFS(Results!V:V,Results!G:G,CONCATENATE("*",B154,"*"),Results!G:G,CONCATENATE("*",C154,"*"),Results!Y:Y,"&gt;=500",Results!E:E,A154)/H154,"")</f>
        <v/>
      </c>
      <c r="J154" s="53">
        <f>SUMIFS(Results!O:O,Results!G:G,CONCATENATE("*",'Battle Tactics (Faction)'!B154,"*"),Results!G:G,CONCATENATE("*",C154,"*"),Results!Y:Y,"&gt;=500",Results!E:E,A154)</f>
        <v>0</v>
      </c>
      <c r="M154" t="str">
        <f t="shared" si="4"/>
        <v>Fyreslayers - Attuned to Ghyran / Restless Energy (5)</v>
      </c>
      <c r="N154" s="74">
        <f t="shared" si="5"/>
        <v>0.4</v>
      </c>
      <c r="P154" s="60"/>
      <c r="Q154" s="75"/>
    </row>
    <row r="155" spans="1:17" hidden="1" x14ac:dyDescent="0.3">
      <c r="A155" t="s">
        <v>56</v>
      </c>
      <c r="B155" s="48" t="s">
        <v>24945</v>
      </c>
      <c r="C155" s="48" t="s">
        <v>24949</v>
      </c>
      <c r="D155" s="1">
        <f>SUMIFS(Results!O:O,Results!G:G,CONCATENATE("*",B155,"*"),Results!G:G,CONCATENATE("*",C155,"*"),Results!E:E,A155)</f>
        <v>0</v>
      </c>
      <c r="E155" s="50" t="str">
        <f>IFERROR(SUMIFS(Results!V:V,Results!G:G,CONCATENATE("*",B155,"*"),Results!G:G,CONCATENATE("*",C155,"*"),Results!E:E,A155)/D155,"")</f>
        <v/>
      </c>
      <c r="F155" s="1">
        <f>SUMIFS(Results!O:O,Results!G:G,CONCATENATE("*",B155,"*"),Results!G:G,CONCATENATE("*",C155,"*"),Results!E:E,A155)</f>
        <v>0</v>
      </c>
      <c r="G155" s="50" t="str">
        <f>IFERROR(SUMIFS(Results!V:V,Results!G:G,CONCATENATE("*",'Battle Tactics (Faction)'!B155,"*"),Results!G:G,CONCATENATE("*",C155,"*"),Results!E:E,A155)/F155,"")</f>
        <v/>
      </c>
      <c r="H155" s="46">
        <f>SUMIFS(Results!O:O,Results!G:G,CONCATENATE("*",B155,"*"),Results!G:G,CONCATENATE("*",C155,"*"),Results!Y:Y,"&gt;=500",Results!E:E,A155)</f>
        <v>0</v>
      </c>
      <c r="I155" s="52" t="str">
        <f>IFERROR(SUMIFS(Results!V:V,Results!G:G,CONCATENATE("*",B155,"*"),Results!G:G,CONCATENATE("*",C155,"*"),Results!Y:Y,"&gt;=500",Results!E:E,A155)/H155,"")</f>
        <v/>
      </c>
      <c r="J155" s="53">
        <f>SUMIFS(Results!O:O,Results!G:G,CONCATENATE("*",'Battle Tactics (Faction)'!B155,"*"),Results!G:G,CONCATENATE("*",C155,"*"),Results!Y:Y,"&gt;=500",Results!E:E,A155)</f>
        <v>0</v>
      </c>
      <c r="M155" t="str">
        <f t="shared" si="4"/>
        <v>Fyreslayers - Attuned to Ghyran / Scouting Force (0)</v>
      </c>
      <c r="N155" s="74" t="str">
        <f t="shared" si="5"/>
        <v/>
      </c>
      <c r="P155" s="60"/>
      <c r="Q155" s="75"/>
    </row>
    <row r="156" spans="1:17" x14ac:dyDescent="0.3">
      <c r="A156" t="s">
        <v>56</v>
      </c>
      <c r="B156" s="48" t="s">
        <v>24945</v>
      </c>
      <c r="C156" s="48" t="s">
        <v>24950</v>
      </c>
      <c r="D156" s="1">
        <f>SUMIFS(Results!O:O,Results!G:G,CONCATENATE("*",B156,"*"),Results!G:G,CONCATENATE("*",C156,"*"),Results!E:E,A156)</f>
        <v>10</v>
      </c>
      <c r="E156" s="50">
        <f>IFERROR(SUMIFS(Results!V:V,Results!G:G,CONCATENATE("*",B156,"*"),Results!G:G,CONCATENATE("*",C156,"*"),Results!E:E,A156)/D156,"")</f>
        <v>0.8</v>
      </c>
      <c r="F156" s="1">
        <f>SUMIFS(Results!O:O,Results!G:G,CONCATENATE("*",B156,"*"),Results!G:G,CONCATENATE("*",C156,"*"),Results!E:E,A156)</f>
        <v>10</v>
      </c>
      <c r="G156" s="50">
        <f>IFERROR(SUMIFS(Results!V:V,Results!G:G,CONCATENATE("*",'Battle Tactics (Faction)'!B156,"*"),Results!G:G,CONCATENATE("*",C156,"*"),Results!E:E,A156)/F156,"")</f>
        <v>0.8</v>
      </c>
      <c r="H156" s="46">
        <f>SUMIFS(Results!O:O,Results!G:G,CONCATENATE("*",B156,"*"),Results!G:G,CONCATENATE("*",C156,"*"),Results!Y:Y,"&gt;=500",Results!E:E,A156)</f>
        <v>10</v>
      </c>
      <c r="I156" s="52">
        <f>IFERROR(SUMIFS(Results!V:V,Results!G:G,CONCATENATE("*",B156,"*"),Results!G:G,CONCATENATE("*",C156,"*"),Results!Y:Y,"&gt;=500",Results!E:E,A156)/H156,"")</f>
        <v>0.8</v>
      </c>
      <c r="J156" s="53">
        <f>SUMIFS(Results!O:O,Results!G:G,CONCATENATE("*",'Battle Tactics (Faction)'!B156,"*"),Results!G:G,CONCATENATE("*",C156,"*"),Results!Y:Y,"&gt;=500",Results!E:E,A156)</f>
        <v>10</v>
      </c>
      <c r="M156" t="str">
        <f t="shared" si="4"/>
        <v>Fyreslayers - Attuned to Ghyran / Wrathful Cycles (10)</v>
      </c>
      <c r="N156" s="74">
        <f t="shared" si="5"/>
        <v>0.8</v>
      </c>
      <c r="P156" s="60"/>
      <c r="Q156" s="75"/>
    </row>
    <row r="157" spans="1:17" x14ac:dyDescent="0.3">
      <c r="A157" t="s">
        <v>56</v>
      </c>
      <c r="B157" s="48" t="s">
        <v>24946</v>
      </c>
      <c r="C157" s="48" t="s">
        <v>24945</v>
      </c>
      <c r="D157" s="1">
        <f>SUMIFS(Results!O:O,Results!G:G,CONCATENATE("*",B157,"*"),Results!G:G,CONCATENATE("*",C157,"*"),Results!E:E,A157)</f>
        <v>5</v>
      </c>
      <c r="E157" s="50">
        <f>IFERROR(SUMIFS(Results!V:V,Results!G:G,CONCATENATE("*",B157,"*"),Results!G:G,CONCATENATE("*",C157,"*"),Results!E:E,A157)/D157,"")</f>
        <v>0.4</v>
      </c>
      <c r="F157" s="1">
        <f>SUMIFS(Results!O:O,Results!G:G,CONCATENATE("*",B157,"*"),Results!G:G,CONCATENATE("*",C157,"*"),Results!E:E,A157)</f>
        <v>5</v>
      </c>
      <c r="G157" s="50">
        <f>IFERROR(SUMIFS(Results!V:V,Results!G:G,CONCATENATE("*",'Battle Tactics (Faction)'!B157,"*"),Results!G:G,CONCATENATE("*",C157,"*"),Results!E:E,A157)/F157,"")</f>
        <v>0.4</v>
      </c>
      <c r="H157" s="46">
        <f>SUMIFS(Results!O:O,Results!G:G,CONCATENATE("*",B157,"*"),Results!G:G,CONCATENATE("*",C157,"*"),Results!Y:Y,"&gt;=500",Results!E:E,A157)</f>
        <v>0</v>
      </c>
      <c r="I157" s="52" t="str">
        <f>IFERROR(SUMIFS(Results!V:V,Results!G:G,CONCATENATE("*",B157,"*"),Results!G:G,CONCATENATE("*",C157,"*"),Results!Y:Y,"&gt;=500",Results!E:E,A157)/H157,"")</f>
        <v/>
      </c>
      <c r="J157" s="53">
        <f>SUMIFS(Results!O:O,Results!G:G,CONCATENATE("*",'Battle Tactics (Faction)'!B157,"*"),Results!G:G,CONCATENATE("*",C157,"*"),Results!Y:Y,"&gt;=500",Results!E:E,A157)</f>
        <v>0</v>
      </c>
      <c r="M157" t="str">
        <f t="shared" si="4"/>
        <v>Fyreslayers - Intercept and Recover / Attuned to Ghyran (5)</v>
      </c>
      <c r="N157" s="74">
        <f t="shared" si="5"/>
        <v>0.4</v>
      </c>
      <c r="P157" s="60"/>
      <c r="Q157" s="75"/>
    </row>
    <row r="158" spans="1:17" hidden="1" x14ac:dyDescent="0.3">
      <c r="A158" t="s">
        <v>56</v>
      </c>
      <c r="B158" s="48" t="s">
        <v>24946</v>
      </c>
      <c r="C158" s="48" t="s">
        <v>24947</v>
      </c>
      <c r="D158" s="1">
        <f>SUMIFS(Results!O:O,Results!G:G,CONCATENATE("*",B158,"*"),Results!G:G,CONCATENATE("*",C158,"*"),Results!E:E,A158)</f>
        <v>35</v>
      </c>
      <c r="E158" s="50">
        <f>IFERROR(SUMIFS(Results!V:V,Results!G:G,CONCATENATE("*",B158,"*"),Results!G:G,CONCATENATE("*",C158,"*"),Results!E:E,A158)/D158,"")</f>
        <v>0.54285714285714282</v>
      </c>
      <c r="F158" s="1">
        <f>SUMIFS(Results!O:O,Results!G:G,CONCATENATE("*",B158,"*"),Results!G:G,CONCATENATE("*",C158,"*"),Results!E:E,A158)</f>
        <v>35</v>
      </c>
      <c r="G158" s="50">
        <f>IFERROR(SUMIFS(Results!V:V,Results!G:G,CONCATENATE("*",'Battle Tactics (Faction)'!B158,"*"),Results!G:G,CONCATENATE("*",C158,"*"),Results!E:E,A158)/F158,"")</f>
        <v>0.54285714285714282</v>
      </c>
      <c r="H158" s="46">
        <f>SUMIFS(Results!O:O,Results!G:G,CONCATENATE("*",B158,"*"),Results!G:G,CONCATENATE("*",C158,"*"),Results!Y:Y,"&gt;=500",Results!E:E,A158)</f>
        <v>0</v>
      </c>
      <c r="I158" s="52" t="str">
        <f>IFERROR(SUMIFS(Results!V:V,Results!G:G,CONCATENATE("*",B158,"*"),Results!G:G,CONCATENATE("*",C158,"*"),Results!Y:Y,"&gt;=500",Results!E:E,A158)/H158,"")</f>
        <v/>
      </c>
      <c r="J158" s="53">
        <f>SUMIFS(Results!O:O,Results!G:G,CONCATENATE("*",'Battle Tactics (Faction)'!B158,"*"),Results!G:G,CONCATENATE("*",C158,"*"),Results!Y:Y,"&gt;=500",Results!E:E,A158)</f>
        <v>0</v>
      </c>
      <c r="M158" t="str">
        <f t="shared" si="4"/>
        <v>Fyreslayers - Intercept and Recover / Master the Paths (35)</v>
      </c>
      <c r="N158" s="74">
        <f t="shared" si="5"/>
        <v>0.54285714285714282</v>
      </c>
      <c r="P158" s="60"/>
      <c r="Q158" s="75"/>
    </row>
    <row r="159" spans="1:17" x14ac:dyDescent="0.3">
      <c r="A159" t="s">
        <v>56</v>
      </c>
      <c r="B159" s="48" t="s">
        <v>24946</v>
      </c>
      <c r="C159" s="48" t="s">
        <v>24948</v>
      </c>
      <c r="D159" s="1">
        <f>SUMIFS(Results!O:O,Results!G:G,CONCATENATE("*",B159,"*"),Results!G:G,CONCATENATE("*",C159,"*"),Results!E:E,A159)</f>
        <v>15</v>
      </c>
      <c r="E159" s="50">
        <f>IFERROR(SUMIFS(Results!V:V,Results!G:G,CONCATENATE("*",B159,"*"),Results!G:G,CONCATENATE("*",C159,"*"),Results!E:E,A159)/D159,"")</f>
        <v>0.66666666666666663</v>
      </c>
      <c r="F159" s="1">
        <f>SUMIFS(Results!O:O,Results!G:G,CONCATENATE("*",B159,"*"),Results!G:G,CONCATENATE("*",C159,"*"),Results!E:E,A159)</f>
        <v>15</v>
      </c>
      <c r="G159" s="50">
        <f>IFERROR(SUMIFS(Results!V:V,Results!G:G,CONCATENATE("*",'Battle Tactics (Faction)'!B159,"*"),Results!G:G,CONCATENATE("*",C159,"*"),Results!E:E,A159)/F159,"")</f>
        <v>0.66666666666666663</v>
      </c>
      <c r="H159" s="46">
        <f>SUMIFS(Results!O:O,Results!G:G,CONCATENATE("*",B159,"*"),Results!G:G,CONCATENATE("*",C159,"*"),Results!Y:Y,"&gt;=500",Results!E:E,A159)</f>
        <v>0</v>
      </c>
      <c r="I159" s="52" t="str">
        <f>IFERROR(SUMIFS(Results!V:V,Results!G:G,CONCATENATE("*",B159,"*"),Results!G:G,CONCATENATE("*",C159,"*"),Results!Y:Y,"&gt;=500",Results!E:E,A159)/H159,"")</f>
        <v/>
      </c>
      <c r="J159" s="53">
        <f>SUMIFS(Results!O:O,Results!G:G,CONCATENATE("*",'Battle Tactics (Faction)'!B159,"*"),Results!G:G,CONCATENATE("*",C159,"*"),Results!Y:Y,"&gt;=500",Results!E:E,A159)</f>
        <v>0</v>
      </c>
      <c r="M159" t="str">
        <f t="shared" si="4"/>
        <v>Fyreslayers - Intercept and Recover / Restless Energy (15)</v>
      </c>
      <c r="N159" s="74">
        <f t="shared" si="5"/>
        <v>0.66666666666666663</v>
      </c>
      <c r="P159" s="60"/>
      <c r="Q159" s="75"/>
    </row>
    <row r="160" spans="1:17" hidden="1" x14ac:dyDescent="0.3">
      <c r="A160" t="s">
        <v>56</v>
      </c>
      <c r="B160" s="48" t="s">
        <v>24946</v>
      </c>
      <c r="C160" s="48" t="s">
        <v>24949</v>
      </c>
      <c r="D160" s="1">
        <f>SUMIFS(Results!O:O,Results!G:G,CONCATENATE("*",B160,"*"),Results!G:G,CONCATENATE("*",C160,"*"),Results!E:E,A160)</f>
        <v>0</v>
      </c>
      <c r="E160" s="50" t="str">
        <f>IFERROR(SUMIFS(Results!V:V,Results!G:G,CONCATENATE("*",B160,"*"),Results!G:G,CONCATENATE("*",C160,"*"),Results!E:E,A160)/D160,"")</f>
        <v/>
      </c>
      <c r="F160" s="1">
        <f>SUMIFS(Results!O:O,Results!G:G,CONCATENATE("*",B160,"*"),Results!G:G,CONCATENATE("*",C160,"*"),Results!E:E,A160)</f>
        <v>0</v>
      </c>
      <c r="G160" s="50" t="str">
        <f>IFERROR(SUMIFS(Results!V:V,Results!G:G,CONCATENATE("*",'Battle Tactics (Faction)'!B160,"*"),Results!G:G,CONCATENATE("*",C160,"*"),Results!E:E,A160)/F160,"")</f>
        <v/>
      </c>
      <c r="H160" s="46">
        <f>SUMIFS(Results!O:O,Results!G:G,CONCATENATE("*",B160,"*"),Results!G:G,CONCATENATE("*",C160,"*"),Results!Y:Y,"&gt;=500",Results!E:E,A160)</f>
        <v>0</v>
      </c>
      <c r="I160" s="52" t="str">
        <f>IFERROR(SUMIFS(Results!V:V,Results!G:G,CONCATENATE("*",B160,"*"),Results!G:G,CONCATENATE("*",C160,"*"),Results!Y:Y,"&gt;=500",Results!E:E,A160)/H160,"")</f>
        <v/>
      </c>
      <c r="J160" s="53">
        <f>SUMIFS(Results!O:O,Results!G:G,CONCATENATE("*",'Battle Tactics (Faction)'!B160,"*"),Results!G:G,CONCATENATE("*",C160,"*"),Results!Y:Y,"&gt;=500",Results!E:E,A160)</f>
        <v>0</v>
      </c>
      <c r="M160" t="str">
        <f t="shared" si="4"/>
        <v>Fyreslayers - Intercept and Recover / Scouting Force (0)</v>
      </c>
      <c r="N160" s="74" t="str">
        <f t="shared" si="5"/>
        <v/>
      </c>
      <c r="P160" s="60"/>
      <c r="Q160" s="75"/>
    </row>
    <row r="161" spans="1:17" hidden="1" x14ac:dyDescent="0.3">
      <c r="A161" t="s">
        <v>56</v>
      </c>
      <c r="B161" s="48" t="s">
        <v>24946</v>
      </c>
      <c r="C161" s="48" t="s">
        <v>24950</v>
      </c>
      <c r="D161" s="1">
        <f>SUMIFS(Results!O:O,Results!G:G,CONCATENATE("*",B161,"*"),Results!G:G,CONCATENATE("*",C161,"*"),Results!E:E,A161)</f>
        <v>20</v>
      </c>
      <c r="E161" s="50">
        <f>IFERROR(SUMIFS(Results!V:V,Results!G:G,CONCATENATE("*",B161,"*"),Results!G:G,CONCATENATE("*",C161,"*"),Results!E:E,A161)/D161,"")</f>
        <v>0.45</v>
      </c>
      <c r="F161" s="1">
        <f>SUMIFS(Results!O:O,Results!G:G,CONCATENATE("*",B161,"*"),Results!G:G,CONCATENATE("*",C161,"*"),Results!E:E,A161)</f>
        <v>20</v>
      </c>
      <c r="G161" s="50">
        <f>IFERROR(SUMIFS(Results!V:V,Results!G:G,CONCATENATE("*",'Battle Tactics (Faction)'!B161,"*"),Results!G:G,CONCATENATE("*",C161,"*"),Results!E:E,A161)/F161,"")</f>
        <v>0.45</v>
      </c>
      <c r="H161" s="46">
        <f>SUMIFS(Results!O:O,Results!G:G,CONCATENATE("*",B161,"*"),Results!G:G,CONCATENATE("*",C161,"*"),Results!Y:Y,"&gt;=500",Results!E:E,A161)</f>
        <v>10</v>
      </c>
      <c r="I161" s="52">
        <f>IFERROR(SUMIFS(Results!V:V,Results!G:G,CONCATENATE("*",B161,"*"),Results!G:G,CONCATENATE("*",C161,"*"),Results!Y:Y,"&gt;=500",Results!E:E,A161)/H161,"")</f>
        <v>0.6</v>
      </c>
      <c r="J161" s="53">
        <f>SUMIFS(Results!O:O,Results!G:G,CONCATENATE("*",'Battle Tactics (Faction)'!B161,"*"),Results!G:G,CONCATENATE("*",C161,"*"),Results!Y:Y,"&gt;=500",Results!E:E,A161)</f>
        <v>10</v>
      </c>
      <c r="M161" t="str">
        <f t="shared" si="4"/>
        <v>Fyreslayers - Intercept and Recover / Wrathful Cycles (20)</v>
      </c>
      <c r="N161" s="74">
        <f t="shared" si="5"/>
        <v>0.45</v>
      </c>
      <c r="P161" s="60"/>
      <c r="Q161" s="75"/>
    </row>
    <row r="162" spans="1:17" x14ac:dyDescent="0.3">
      <c r="A162" t="s">
        <v>56</v>
      </c>
      <c r="B162" s="48" t="s">
        <v>24947</v>
      </c>
      <c r="C162" s="48" t="s">
        <v>24945</v>
      </c>
      <c r="D162" s="1">
        <f>SUMIFS(Results!O:O,Results!G:G,CONCATENATE("*",B162,"*"),Results!G:G,CONCATENATE("*",C162,"*"),Results!E:E,A162)</f>
        <v>5</v>
      </c>
      <c r="E162" s="50">
        <f>IFERROR(SUMIFS(Results!V:V,Results!G:G,CONCATENATE("*",B162,"*"),Results!G:G,CONCATENATE("*",C162,"*"),Results!E:E,A162)/D162,"")</f>
        <v>0.2</v>
      </c>
      <c r="F162" s="1">
        <f>SUMIFS(Results!O:O,Results!G:G,CONCATENATE("*",B162,"*"),Results!G:G,CONCATENATE("*",C162,"*"),Results!E:E,A162)</f>
        <v>5</v>
      </c>
      <c r="G162" s="50">
        <f>IFERROR(SUMIFS(Results!V:V,Results!G:G,CONCATENATE("*",'Battle Tactics (Faction)'!B162,"*"),Results!G:G,CONCATENATE("*",C162,"*"),Results!E:E,A162)/F162,"")</f>
        <v>0.2</v>
      </c>
      <c r="H162" s="46">
        <f>SUMIFS(Results!O:O,Results!G:G,CONCATENATE("*",B162,"*"),Results!G:G,CONCATENATE("*",C162,"*"),Results!Y:Y,"&gt;=500",Results!E:E,A162)</f>
        <v>0</v>
      </c>
      <c r="I162" s="52" t="str">
        <f>IFERROR(SUMIFS(Results!V:V,Results!G:G,CONCATENATE("*",B162,"*"),Results!G:G,CONCATENATE("*",C162,"*"),Results!Y:Y,"&gt;=500",Results!E:E,A162)/H162,"")</f>
        <v/>
      </c>
      <c r="J162" s="53">
        <f>SUMIFS(Results!O:O,Results!G:G,CONCATENATE("*",'Battle Tactics (Faction)'!B162,"*"),Results!G:G,CONCATENATE("*",C162,"*"),Results!Y:Y,"&gt;=500",Results!E:E,A162)</f>
        <v>0</v>
      </c>
      <c r="M162" t="str">
        <f t="shared" si="4"/>
        <v>Fyreslayers - Master the Paths / Attuned to Ghyran (5)</v>
      </c>
      <c r="N162" s="74">
        <f t="shared" si="5"/>
        <v>0.2</v>
      </c>
      <c r="P162" s="60"/>
      <c r="Q162" s="75"/>
    </row>
    <row r="163" spans="1:17" hidden="1" x14ac:dyDescent="0.3">
      <c r="A163" t="s">
        <v>56</v>
      </c>
      <c r="B163" s="48" t="s">
        <v>24947</v>
      </c>
      <c r="C163" s="48" t="s">
        <v>24946</v>
      </c>
      <c r="D163" s="1">
        <f>SUMIFS(Results!O:O,Results!G:G,CONCATENATE("*",B163,"*"),Results!G:G,CONCATENATE("*",C163,"*"),Results!E:E,A163)</f>
        <v>35</v>
      </c>
      <c r="E163" s="50">
        <f>IFERROR(SUMIFS(Results!V:V,Results!G:G,CONCATENATE("*",B163,"*"),Results!G:G,CONCATENATE("*",C163,"*"),Results!E:E,A163)/D163,"")</f>
        <v>0.54285714285714282</v>
      </c>
      <c r="F163" s="1">
        <f>SUMIFS(Results!O:O,Results!G:G,CONCATENATE("*",B163,"*"),Results!G:G,CONCATENATE("*",C163,"*"),Results!E:E,A163)</f>
        <v>35</v>
      </c>
      <c r="G163" s="50">
        <f>IFERROR(SUMIFS(Results!V:V,Results!G:G,CONCATENATE("*",'Battle Tactics (Faction)'!B163,"*"),Results!G:G,CONCATENATE("*",C163,"*"),Results!E:E,A163)/F163,"")</f>
        <v>0.54285714285714282</v>
      </c>
      <c r="H163" s="46">
        <f>SUMIFS(Results!O:O,Results!G:G,CONCATENATE("*",B163,"*"),Results!G:G,CONCATENATE("*",C163,"*"),Results!Y:Y,"&gt;=500",Results!E:E,A163)</f>
        <v>0</v>
      </c>
      <c r="I163" s="52" t="str">
        <f>IFERROR(SUMIFS(Results!V:V,Results!G:G,CONCATENATE("*",B163,"*"),Results!G:G,CONCATENATE("*",C163,"*"),Results!Y:Y,"&gt;=500",Results!E:E,A163)/H163,"")</f>
        <v/>
      </c>
      <c r="J163" s="53">
        <f>SUMIFS(Results!O:O,Results!G:G,CONCATENATE("*",'Battle Tactics (Faction)'!B163,"*"),Results!G:G,CONCATENATE("*",C163,"*"),Results!Y:Y,"&gt;=500",Results!E:E,A163)</f>
        <v>0</v>
      </c>
      <c r="M163" t="str">
        <f t="shared" si="4"/>
        <v>Fyreslayers - Master the Paths / Intercept and Recover (35)</v>
      </c>
      <c r="N163" s="74">
        <f t="shared" si="5"/>
        <v>0.54285714285714282</v>
      </c>
      <c r="P163" s="60"/>
      <c r="Q163" s="75"/>
    </row>
    <row r="164" spans="1:17" x14ac:dyDescent="0.3">
      <c r="A164" t="s">
        <v>56</v>
      </c>
      <c r="B164" s="48" t="s">
        <v>24947</v>
      </c>
      <c r="C164" s="48" t="s">
        <v>24948</v>
      </c>
      <c r="D164" s="1">
        <f>SUMIFS(Results!O:O,Results!G:G,CONCATENATE("*",B164,"*"),Results!G:G,CONCATENATE("*",C164,"*"),Results!E:E,A164)</f>
        <v>10</v>
      </c>
      <c r="E164" s="50">
        <f>IFERROR(SUMIFS(Results!V:V,Results!G:G,CONCATENATE("*",B164,"*"),Results!G:G,CONCATENATE("*",C164,"*"),Results!E:E,A164)/D164,"")</f>
        <v>0.65</v>
      </c>
      <c r="F164" s="1">
        <f>SUMIFS(Results!O:O,Results!G:G,CONCATENATE("*",B164,"*"),Results!G:G,CONCATENATE("*",C164,"*"),Results!E:E,A164)</f>
        <v>10</v>
      </c>
      <c r="G164" s="50">
        <f>IFERROR(SUMIFS(Results!V:V,Results!G:G,CONCATENATE("*",'Battle Tactics (Faction)'!B164,"*"),Results!G:G,CONCATENATE("*",C164,"*"),Results!E:E,A164)/F164,"")</f>
        <v>0.65</v>
      </c>
      <c r="H164" s="46">
        <f>SUMIFS(Results!O:O,Results!G:G,CONCATENATE("*",B164,"*"),Results!G:G,CONCATENATE("*",C164,"*"),Results!Y:Y,"&gt;=500",Results!E:E,A164)</f>
        <v>0</v>
      </c>
      <c r="I164" s="52" t="str">
        <f>IFERROR(SUMIFS(Results!V:V,Results!G:G,CONCATENATE("*",B164,"*"),Results!G:G,CONCATENATE("*",C164,"*"),Results!Y:Y,"&gt;=500",Results!E:E,A164)/H164,"")</f>
        <v/>
      </c>
      <c r="J164" s="53">
        <f>SUMIFS(Results!O:O,Results!G:G,CONCATENATE("*",'Battle Tactics (Faction)'!B164,"*"),Results!G:G,CONCATENATE("*",C164,"*"),Results!Y:Y,"&gt;=500",Results!E:E,A164)</f>
        <v>0</v>
      </c>
      <c r="M164" t="str">
        <f t="shared" si="4"/>
        <v>Fyreslayers - Master the Paths / Restless Energy (10)</v>
      </c>
      <c r="N164" s="74">
        <f t="shared" si="5"/>
        <v>0.65</v>
      </c>
      <c r="P164" s="60"/>
      <c r="Q164" s="75"/>
    </row>
    <row r="165" spans="1:17" hidden="1" x14ac:dyDescent="0.3">
      <c r="A165" t="s">
        <v>56</v>
      </c>
      <c r="B165" s="48" t="s">
        <v>24947</v>
      </c>
      <c r="C165" s="48" t="s">
        <v>24949</v>
      </c>
      <c r="D165" s="1">
        <f>SUMIFS(Results!O:O,Results!G:G,CONCATENATE("*",B165,"*"),Results!G:G,CONCATENATE("*",C165,"*"),Results!E:E,A165)</f>
        <v>0</v>
      </c>
      <c r="E165" s="50" t="str">
        <f>IFERROR(SUMIFS(Results!V:V,Results!G:G,CONCATENATE("*",B165,"*"),Results!G:G,CONCATENATE("*",C165,"*"),Results!E:E,A165)/D165,"")</f>
        <v/>
      </c>
      <c r="F165" s="1">
        <f>SUMIFS(Results!O:O,Results!G:G,CONCATENATE("*",B165,"*"),Results!G:G,CONCATENATE("*",C165,"*"),Results!E:E,A165)</f>
        <v>0</v>
      </c>
      <c r="G165" s="50" t="str">
        <f>IFERROR(SUMIFS(Results!V:V,Results!G:G,CONCATENATE("*",'Battle Tactics (Faction)'!B165,"*"),Results!G:G,CONCATENATE("*",C165,"*"),Results!E:E,A165)/F165,"")</f>
        <v/>
      </c>
      <c r="H165" s="46">
        <f>SUMIFS(Results!O:O,Results!G:G,CONCATENATE("*",B165,"*"),Results!G:G,CONCATENATE("*",C165,"*"),Results!Y:Y,"&gt;=500",Results!E:E,A165)</f>
        <v>0</v>
      </c>
      <c r="I165" s="52" t="str">
        <f>IFERROR(SUMIFS(Results!V:V,Results!G:G,CONCATENATE("*",B165,"*"),Results!G:G,CONCATENATE("*",C165,"*"),Results!Y:Y,"&gt;=500",Results!E:E,A165)/H165,"")</f>
        <v/>
      </c>
      <c r="J165" s="53">
        <f>SUMIFS(Results!O:O,Results!G:G,CONCATENATE("*",'Battle Tactics (Faction)'!B165,"*"),Results!G:G,CONCATENATE("*",C165,"*"),Results!Y:Y,"&gt;=500",Results!E:E,A165)</f>
        <v>0</v>
      </c>
      <c r="M165" t="str">
        <f t="shared" si="4"/>
        <v>Fyreslayers - Master the Paths / Scouting Force (0)</v>
      </c>
      <c r="N165" s="74" t="str">
        <f t="shared" si="5"/>
        <v/>
      </c>
      <c r="P165" s="60"/>
      <c r="Q165" s="75"/>
    </row>
    <row r="166" spans="1:17" x14ac:dyDescent="0.3">
      <c r="A166" t="s">
        <v>56</v>
      </c>
      <c r="B166" s="48" t="s">
        <v>24947</v>
      </c>
      <c r="C166" s="48" t="s">
        <v>24950</v>
      </c>
      <c r="D166" s="1">
        <f>SUMIFS(Results!O:O,Results!G:G,CONCATENATE("*",B166,"*"),Results!G:G,CONCATENATE("*",C166,"*"),Results!E:E,A166)</f>
        <v>15</v>
      </c>
      <c r="E166" s="50">
        <f>IFERROR(SUMIFS(Results!V:V,Results!G:G,CONCATENATE("*",B166,"*"),Results!G:G,CONCATENATE("*",C166,"*"),Results!E:E,A166)/D166,"")</f>
        <v>0.6333333333333333</v>
      </c>
      <c r="F166" s="1">
        <f>SUMIFS(Results!O:O,Results!G:G,CONCATENATE("*",B166,"*"),Results!G:G,CONCATENATE("*",C166,"*"),Results!E:E,A166)</f>
        <v>15</v>
      </c>
      <c r="G166" s="50">
        <f>IFERROR(SUMIFS(Results!V:V,Results!G:G,CONCATENATE("*",'Battle Tactics (Faction)'!B166,"*"),Results!G:G,CONCATENATE("*",C166,"*"),Results!E:E,A166)/F166,"")</f>
        <v>0.6333333333333333</v>
      </c>
      <c r="H166" s="46">
        <f>SUMIFS(Results!O:O,Results!G:G,CONCATENATE("*",B166,"*"),Results!G:G,CONCATENATE("*",C166,"*"),Results!Y:Y,"&gt;=500",Results!E:E,A166)</f>
        <v>0</v>
      </c>
      <c r="I166" s="52" t="str">
        <f>IFERROR(SUMIFS(Results!V:V,Results!G:G,CONCATENATE("*",B166,"*"),Results!G:G,CONCATENATE("*",C166,"*"),Results!Y:Y,"&gt;=500",Results!E:E,A166)/H166,"")</f>
        <v/>
      </c>
      <c r="J166" s="53">
        <f>SUMIFS(Results!O:O,Results!G:G,CONCATENATE("*",'Battle Tactics (Faction)'!B166,"*"),Results!G:G,CONCATENATE("*",C166,"*"),Results!Y:Y,"&gt;=500",Results!E:E,A166)</f>
        <v>0</v>
      </c>
      <c r="M166" t="str">
        <f t="shared" si="4"/>
        <v>Fyreslayers - Master the Paths / Wrathful Cycles (15)</v>
      </c>
      <c r="N166" s="74">
        <f t="shared" si="5"/>
        <v>0.6333333333333333</v>
      </c>
      <c r="P166" s="60"/>
      <c r="Q166" s="75"/>
    </row>
    <row r="167" spans="1:17" x14ac:dyDescent="0.3">
      <c r="A167" t="s">
        <v>56</v>
      </c>
      <c r="B167" s="48" t="s">
        <v>24948</v>
      </c>
      <c r="C167" s="48" t="s">
        <v>24945</v>
      </c>
      <c r="D167" s="1">
        <f>SUMIFS(Results!O:O,Results!G:G,CONCATENATE("*",B167,"*"),Results!G:G,CONCATENATE("*",C167,"*"),Results!E:E,A167)</f>
        <v>5</v>
      </c>
      <c r="E167" s="50">
        <f>IFERROR(SUMIFS(Results!V:V,Results!G:G,CONCATENATE("*",B167,"*"),Results!G:G,CONCATENATE("*",C167,"*"),Results!E:E,A167)/D167,"")</f>
        <v>0.4</v>
      </c>
      <c r="F167" s="1">
        <f>SUMIFS(Results!O:O,Results!G:G,CONCATENATE("*",B167,"*"),Results!G:G,CONCATENATE("*",C167,"*"),Results!E:E,A167)</f>
        <v>5</v>
      </c>
      <c r="G167" s="50">
        <f>IFERROR(SUMIFS(Results!V:V,Results!G:G,CONCATENATE("*",'Battle Tactics (Faction)'!B167,"*"),Results!G:G,CONCATENATE("*",C167,"*"),Results!E:E,A167)/F167,"")</f>
        <v>0.4</v>
      </c>
      <c r="H167" s="46">
        <f>SUMIFS(Results!O:O,Results!G:G,CONCATENATE("*",B167,"*"),Results!G:G,CONCATENATE("*",C167,"*"),Results!Y:Y,"&gt;=500",Results!E:E,A167)</f>
        <v>0</v>
      </c>
      <c r="I167" s="52" t="str">
        <f>IFERROR(SUMIFS(Results!V:V,Results!G:G,CONCATENATE("*",B167,"*"),Results!G:G,CONCATENATE("*",C167,"*"),Results!Y:Y,"&gt;=500",Results!E:E,A167)/H167,"")</f>
        <v/>
      </c>
      <c r="J167" s="53">
        <f>SUMIFS(Results!O:O,Results!G:G,CONCATENATE("*",'Battle Tactics (Faction)'!B167,"*"),Results!G:G,CONCATENATE("*",C167,"*"),Results!Y:Y,"&gt;=500",Results!E:E,A167)</f>
        <v>0</v>
      </c>
      <c r="M167" t="str">
        <f t="shared" si="4"/>
        <v>Fyreslayers - Restless Energy / Attuned to Ghyran (5)</v>
      </c>
      <c r="N167" s="74">
        <f t="shared" si="5"/>
        <v>0.4</v>
      </c>
      <c r="P167" s="60"/>
      <c r="Q167" s="75"/>
    </row>
    <row r="168" spans="1:17" x14ac:dyDescent="0.3">
      <c r="A168" t="s">
        <v>56</v>
      </c>
      <c r="B168" s="48" t="s">
        <v>24948</v>
      </c>
      <c r="C168" s="48" t="s">
        <v>24946</v>
      </c>
      <c r="D168" s="1">
        <f>SUMIFS(Results!O:O,Results!G:G,CONCATENATE("*",B168,"*"),Results!G:G,CONCATENATE("*",C168,"*"),Results!E:E,A168)</f>
        <v>15</v>
      </c>
      <c r="E168" s="50">
        <f>IFERROR(SUMIFS(Results!V:V,Results!G:G,CONCATENATE("*",B168,"*"),Results!G:G,CONCATENATE("*",C168,"*"),Results!E:E,A168)/D168,"")</f>
        <v>0.66666666666666663</v>
      </c>
      <c r="F168" s="1">
        <f>SUMIFS(Results!O:O,Results!G:G,CONCATENATE("*",B168,"*"),Results!G:G,CONCATENATE("*",C168,"*"),Results!E:E,A168)</f>
        <v>15</v>
      </c>
      <c r="G168" s="50">
        <f>IFERROR(SUMIFS(Results!V:V,Results!G:G,CONCATENATE("*",'Battle Tactics (Faction)'!B168,"*"),Results!G:G,CONCATENATE("*",C168,"*"),Results!E:E,A168)/F168,"")</f>
        <v>0.66666666666666663</v>
      </c>
      <c r="H168" s="46">
        <f>SUMIFS(Results!O:O,Results!G:G,CONCATENATE("*",B168,"*"),Results!G:G,CONCATENATE("*",C168,"*"),Results!Y:Y,"&gt;=500",Results!E:E,A168)</f>
        <v>0</v>
      </c>
      <c r="I168" s="52" t="str">
        <f>IFERROR(SUMIFS(Results!V:V,Results!G:G,CONCATENATE("*",B168,"*"),Results!G:G,CONCATENATE("*",C168,"*"),Results!Y:Y,"&gt;=500",Results!E:E,A168)/H168,"")</f>
        <v/>
      </c>
      <c r="J168" s="53">
        <f>SUMIFS(Results!O:O,Results!G:G,CONCATENATE("*",'Battle Tactics (Faction)'!B168,"*"),Results!G:G,CONCATENATE("*",C168,"*"),Results!Y:Y,"&gt;=500",Results!E:E,A168)</f>
        <v>0</v>
      </c>
      <c r="M168" t="str">
        <f t="shared" si="4"/>
        <v>Fyreslayers - Restless Energy / Intercept and Recover (15)</v>
      </c>
      <c r="N168" s="74">
        <f t="shared" si="5"/>
        <v>0.66666666666666663</v>
      </c>
      <c r="P168" s="60"/>
      <c r="Q168" s="75"/>
    </row>
    <row r="169" spans="1:17" x14ac:dyDescent="0.3">
      <c r="A169" t="s">
        <v>56</v>
      </c>
      <c r="B169" s="48" t="s">
        <v>24948</v>
      </c>
      <c r="C169" s="48" t="s">
        <v>24947</v>
      </c>
      <c r="D169" s="1">
        <f>SUMIFS(Results!O:O,Results!G:G,CONCATENATE("*",B169,"*"),Results!G:G,CONCATENATE("*",C169,"*"),Results!E:E,A169)</f>
        <v>10</v>
      </c>
      <c r="E169" s="50">
        <f>IFERROR(SUMIFS(Results!V:V,Results!G:G,CONCATENATE("*",B169,"*"),Results!G:G,CONCATENATE("*",C169,"*"),Results!E:E,A169)/D169,"")</f>
        <v>0.65</v>
      </c>
      <c r="F169" s="1">
        <f>SUMIFS(Results!O:O,Results!G:G,CONCATENATE("*",B169,"*"),Results!G:G,CONCATENATE("*",C169,"*"),Results!E:E,A169)</f>
        <v>10</v>
      </c>
      <c r="G169" s="50">
        <f>IFERROR(SUMIFS(Results!V:V,Results!G:G,CONCATENATE("*",'Battle Tactics (Faction)'!B169,"*"),Results!G:G,CONCATENATE("*",C169,"*"),Results!E:E,A169)/F169,"")</f>
        <v>0.65</v>
      </c>
      <c r="H169" s="46">
        <f>SUMIFS(Results!O:O,Results!G:G,CONCATENATE("*",B169,"*"),Results!G:G,CONCATENATE("*",C169,"*"),Results!Y:Y,"&gt;=500",Results!E:E,A169)</f>
        <v>0</v>
      </c>
      <c r="I169" s="52" t="str">
        <f>IFERROR(SUMIFS(Results!V:V,Results!G:G,CONCATENATE("*",B169,"*"),Results!G:G,CONCATENATE("*",C169,"*"),Results!Y:Y,"&gt;=500",Results!E:E,A169)/H169,"")</f>
        <v/>
      </c>
      <c r="J169" s="53">
        <f>SUMIFS(Results!O:O,Results!G:G,CONCATENATE("*",'Battle Tactics (Faction)'!B169,"*"),Results!G:G,CONCATENATE("*",C169,"*"),Results!Y:Y,"&gt;=500",Results!E:E,A169)</f>
        <v>0</v>
      </c>
      <c r="M169" t="str">
        <f t="shared" si="4"/>
        <v>Fyreslayers - Restless Energy / Master the Paths (10)</v>
      </c>
      <c r="N169" s="74">
        <f t="shared" si="5"/>
        <v>0.65</v>
      </c>
      <c r="P169" s="60"/>
      <c r="Q169" s="75"/>
    </row>
    <row r="170" spans="1:17" hidden="1" x14ac:dyDescent="0.3">
      <c r="A170" t="s">
        <v>56</v>
      </c>
      <c r="B170" s="48" t="s">
        <v>24948</v>
      </c>
      <c r="C170" s="48" t="s">
        <v>24949</v>
      </c>
      <c r="D170" s="1">
        <f>SUMIFS(Results!O:O,Results!G:G,CONCATENATE("*",B170,"*"),Results!G:G,CONCATENATE("*",C170,"*"),Results!E:E,A170)</f>
        <v>0</v>
      </c>
      <c r="E170" s="50" t="str">
        <f>IFERROR(SUMIFS(Results!V:V,Results!G:G,CONCATENATE("*",B170,"*"),Results!G:G,CONCATENATE("*",C170,"*"),Results!E:E,A170)/D170,"")</f>
        <v/>
      </c>
      <c r="F170" s="1">
        <f>SUMIFS(Results!O:O,Results!G:G,CONCATENATE("*",B170,"*"),Results!G:G,CONCATENATE("*",C170,"*"),Results!E:E,A170)</f>
        <v>0</v>
      </c>
      <c r="G170" s="50" t="str">
        <f>IFERROR(SUMIFS(Results!V:V,Results!G:G,CONCATENATE("*",'Battle Tactics (Faction)'!B170,"*"),Results!G:G,CONCATENATE("*",C170,"*"),Results!E:E,A170)/F170,"")</f>
        <v/>
      </c>
      <c r="H170" s="46">
        <f>SUMIFS(Results!O:O,Results!G:G,CONCATENATE("*",B170,"*"),Results!G:G,CONCATENATE("*",C170,"*"),Results!Y:Y,"&gt;=500",Results!E:E,A170)</f>
        <v>0</v>
      </c>
      <c r="I170" s="52" t="str">
        <f>IFERROR(SUMIFS(Results!V:V,Results!G:G,CONCATENATE("*",B170,"*"),Results!G:G,CONCATENATE("*",C170,"*"),Results!Y:Y,"&gt;=500",Results!E:E,A170)/H170,"")</f>
        <v/>
      </c>
      <c r="J170" s="53">
        <f>SUMIFS(Results!O:O,Results!G:G,CONCATENATE("*",'Battle Tactics (Faction)'!B170,"*"),Results!G:G,CONCATENATE("*",C170,"*"),Results!Y:Y,"&gt;=500",Results!E:E,A170)</f>
        <v>0</v>
      </c>
      <c r="M170" t="str">
        <f t="shared" si="4"/>
        <v>Fyreslayers - Restless Energy / Scouting Force (0)</v>
      </c>
      <c r="N170" s="74" t="str">
        <f t="shared" si="5"/>
        <v/>
      </c>
      <c r="P170" s="60"/>
      <c r="Q170" s="75"/>
    </row>
    <row r="171" spans="1:17" hidden="1" x14ac:dyDescent="0.3">
      <c r="A171" t="s">
        <v>56</v>
      </c>
      <c r="B171" s="48" t="s">
        <v>24948</v>
      </c>
      <c r="C171" s="48" t="s">
        <v>24950</v>
      </c>
      <c r="D171" s="1">
        <f>SUMIFS(Results!O:O,Results!G:G,CONCATENATE("*",B171,"*"),Results!G:G,CONCATENATE("*",C171,"*"),Results!E:E,A171)</f>
        <v>20</v>
      </c>
      <c r="E171" s="50">
        <f>IFERROR(SUMIFS(Results!V:V,Results!G:G,CONCATENATE("*",B171,"*"),Results!G:G,CONCATENATE("*",C171,"*"),Results!E:E,A171)/D171,"")</f>
        <v>0.72499999999999998</v>
      </c>
      <c r="F171" s="1">
        <f>SUMIFS(Results!O:O,Results!G:G,CONCATENATE("*",B171,"*"),Results!G:G,CONCATENATE("*",C171,"*"),Results!E:E,A171)</f>
        <v>20</v>
      </c>
      <c r="G171" s="50">
        <f>IFERROR(SUMIFS(Results!V:V,Results!G:G,CONCATENATE("*",'Battle Tactics (Faction)'!B171,"*"),Results!G:G,CONCATENATE("*",C171,"*"),Results!E:E,A171)/F171,"")</f>
        <v>0.72499999999999998</v>
      </c>
      <c r="H171" s="46">
        <f>SUMIFS(Results!O:O,Results!G:G,CONCATENATE("*",B171,"*"),Results!G:G,CONCATENATE("*",C171,"*"),Results!Y:Y,"&gt;=500",Results!E:E,A171)</f>
        <v>5</v>
      </c>
      <c r="I171" s="52">
        <f>IFERROR(SUMIFS(Results!V:V,Results!G:G,CONCATENATE("*",B171,"*"),Results!G:G,CONCATENATE("*",C171,"*"),Results!Y:Y,"&gt;=500",Results!E:E,A171)/H171,"")</f>
        <v>0.9</v>
      </c>
      <c r="J171" s="53">
        <f>SUMIFS(Results!O:O,Results!G:G,CONCATENATE("*",'Battle Tactics (Faction)'!B171,"*"),Results!G:G,CONCATENATE("*",C171,"*"),Results!Y:Y,"&gt;=500",Results!E:E,A171)</f>
        <v>5</v>
      </c>
      <c r="M171" t="str">
        <f t="shared" si="4"/>
        <v>Fyreslayers - Restless Energy / Wrathful Cycles (20)</v>
      </c>
      <c r="N171" s="74">
        <f t="shared" si="5"/>
        <v>0.72499999999999998</v>
      </c>
      <c r="P171" s="60"/>
      <c r="Q171" s="75"/>
    </row>
    <row r="172" spans="1:17" hidden="1" x14ac:dyDescent="0.3">
      <c r="A172" t="s">
        <v>56</v>
      </c>
      <c r="B172" s="48" t="s">
        <v>24949</v>
      </c>
      <c r="C172" s="48" t="s">
        <v>24945</v>
      </c>
      <c r="D172" s="1">
        <f>SUMIFS(Results!O:O,Results!G:G,CONCATENATE("*",B172,"*"),Results!G:G,CONCATENATE("*",C172,"*"),Results!E:E,A172)</f>
        <v>0</v>
      </c>
      <c r="E172" s="50" t="str">
        <f>IFERROR(SUMIFS(Results!V:V,Results!G:G,CONCATENATE("*",B172,"*"),Results!G:G,CONCATENATE("*",C172,"*"),Results!E:E,A172)/D172,"")</f>
        <v/>
      </c>
      <c r="F172" s="1">
        <f>SUMIFS(Results!O:O,Results!G:G,CONCATENATE("*",B172,"*"),Results!G:G,CONCATENATE("*",C172,"*"),Results!E:E,A172)</f>
        <v>0</v>
      </c>
      <c r="G172" s="50" t="str">
        <f>IFERROR(SUMIFS(Results!V:V,Results!G:G,CONCATENATE("*",'Battle Tactics (Faction)'!B172,"*"),Results!G:G,CONCATENATE("*",C172,"*"),Results!E:E,A172)/F172,"")</f>
        <v/>
      </c>
      <c r="H172" s="46">
        <f>SUMIFS(Results!O:O,Results!G:G,CONCATENATE("*",B172,"*"),Results!G:G,CONCATENATE("*",C172,"*"),Results!Y:Y,"&gt;=500",Results!E:E,A172)</f>
        <v>0</v>
      </c>
      <c r="I172" s="52" t="str">
        <f>IFERROR(SUMIFS(Results!V:V,Results!G:G,CONCATENATE("*",B172,"*"),Results!G:G,CONCATENATE("*",C172,"*"),Results!Y:Y,"&gt;=500",Results!E:E,A172)/H172,"")</f>
        <v/>
      </c>
      <c r="J172" s="53">
        <f>SUMIFS(Results!O:O,Results!G:G,CONCATENATE("*",'Battle Tactics (Faction)'!B172,"*"),Results!G:G,CONCATENATE("*",C172,"*"),Results!Y:Y,"&gt;=500",Results!E:E,A172)</f>
        <v>0</v>
      </c>
      <c r="M172" t="str">
        <f t="shared" si="4"/>
        <v>Fyreslayers - Scouting Force / Attuned to Ghyran (0)</v>
      </c>
      <c r="N172" s="74" t="str">
        <f t="shared" si="5"/>
        <v/>
      </c>
      <c r="P172" s="60"/>
      <c r="Q172" s="75"/>
    </row>
    <row r="173" spans="1:17" hidden="1" x14ac:dyDescent="0.3">
      <c r="A173" t="s">
        <v>56</v>
      </c>
      <c r="B173" s="48" t="s">
        <v>24949</v>
      </c>
      <c r="C173" s="48" t="s">
        <v>24946</v>
      </c>
      <c r="D173" s="1">
        <f>SUMIFS(Results!O:O,Results!G:G,CONCATENATE("*",B173,"*"),Results!G:G,CONCATENATE("*",C173,"*"),Results!E:E,A173)</f>
        <v>0</v>
      </c>
      <c r="E173" s="50" t="str">
        <f>IFERROR(SUMIFS(Results!V:V,Results!G:G,CONCATENATE("*",B173,"*"),Results!G:G,CONCATENATE("*",C173,"*"),Results!E:E,A173)/D173,"")</f>
        <v/>
      </c>
      <c r="F173" s="1">
        <f>SUMIFS(Results!O:O,Results!G:G,CONCATENATE("*",B173,"*"),Results!G:G,CONCATENATE("*",C173,"*"),Results!E:E,A173)</f>
        <v>0</v>
      </c>
      <c r="G173" s="50" t="str">
        <f>IFERROR(SUMIFS(Results!V:V,Results!G:G,CONCATENATE("*",'Battle Tactics (Faction)'!B173,"*"),Results!G:G,CONCATENATE("*",C173,"*"),Results!E:E,A173)/F173,"")</f>
        <v/>
      </c>
      <c r="H173" s="46">
        <f>SUMIFS(Results!O:O,Results!G:G,CONCATENATE("*",B173,"*"),Results!G:G,CONCATENATE("*",C173,"*"),Results!Y:Y,"&gt;=500",Results!E:E,A173)</f>
        <v>0</v>
      </c>
      <c r="I173" s="52" t="str">
        <f>IFERROR(SUMIFS(Results!V:V,Results!G:G,CONCATENATE("*",B173,"*"),Results!G:G,CONCATENATE("*",C173,"*"),Results!Y:Y,"&gt;=500",Results!E:E,A173)/H173,"")</f>
        <v/>
      </c>
      <c r="J173" s="53">
        <f>SUMIFS(Results!O:O,Results!G:G,CONCATENATE("*",'Battle Tactics (Faction)'!B173,"*"),Results!G:G,CONCATENATE("*",C173,"*"),Results!Y:Y,"&gt;=500",Results!E:E,A173)</f>
        <v>0</v>
      </c>
      <c r="M173" t="str">
        <f t="shared" si="4"/>
        <v>Fyreslayers - Scouting Force / Intercept and Recover (0)</v>
      </c>
      <c r="N173" s="74" t="str">
        <f t="shared" si="5"/>
        <v/>
      </c>
      <c r="P173" s="60"/>
      <c r="Q173" s="75"/>
    </row>
    <row r="174" spans="1:17" hidden="1" x14ac:dyDescent="0.3">
      <c r="A174" t="s">
        <v>56</v>
      </c>
      <c r="B174" s="48" t="s">
        <v>24949</v>
      </c>
      <c r="C174" s="48" t="s">
        <v>24947</v>
      </c>
      <c r="D174" s="1">
        <f>SUMIFS(Results!O:O,Results!G:G,CONCATENATE("*",B174,"*"),Results!G:G,CONCATENATE("*",C174,"*"),Results!E:E,A174)</f>
        <v>0</v>
      </c>
      <c r="E174" s="50" t="str">
        <f>IFERROR(SUMIFS(Results!V:V,Results!G:G,CONCATENATE("*",B174,"*"),Results!G:G,CONCATENATE("*",C174,"*"),Results!E:E,A174)/D174,"")</f>
        <v/>
      </c>
      <c r="F174" s="1">
        <f>SUMIFS(Results!O:O,Results!G:G,CONCATENATE("*",B174,"*"),Results!G:G,CONCATENATE("*",C174,"*"),Results!E:E,A174)</f>
        <v>0</v>
      </c>
      <c r="G174" s="50" t="str">
        <f>IFERROR(SUMIFS(Results!V:V,Results!G:G,CONCATENATE("*",'Battle Tactics (Faction)'!B174,"*"),Results!G:G,CONCATENATE("*",C174,"*"),Results!E:E,A174)/F174,"")</f>
        <v/>
      </c>
      <c r="H174" s="46">
        <f>SUMIFS(Results!O:O,Results!G:G,CONCATENATE("*",B174,"*"),Results!G:G,CONCATENATE("*",C174,"*"),Results!Y:Y,"&gt;=500",Results!E:E,A174)</f>
        <v>0</v>
      </c>
      <c r="I174" s="52" t="str">
        <f>IFERROR(SUMIFS(Results!V:V,Results!G:G,CONCATENATE("*",B174,"*"),Results!G:G,CONCATENATE("*",C174,"*"),Results!Y:Y,"&gt;=500",Results!E:E,A174)/H174,"")</f>
        <v/>
      </c>
      <c r="J174" s="53">
        <f>SUMIFS(Results!O:O,Results!G:G,CONCATENATE("*",'Battle Tactics (Faction)'!B174,"*"),Results!G:G,CONCATENATE("*",C174,"*"),Results!Y:Y,"&gt;=500",Results!E:E,A174)</f>
        <v>0</v>
      </c>
      <c r="M174" t="str">
        <f t="shared" si="4"/>
        <v>Fyreslayers - Scouting Force / Master the Paths (0)</v>
      </c>
      <c r="N174" s="74" t="str">
        <f t="shared" si="5"/>
        <v/>
      </c>
      <c r="P174" s="60"/>
      <c r="Q174" s="75"/>
    </row>
    <row r="175" spans="1:17" hidden="1" x14ac:dyDescent="0.3">
      <c r="A175" t="s">
        <v>56</v>
      </c>
      <c r="B175" s="48" t="s">
        <v>24949</v>
      </c>
      <c r="C175" s="48" t="s">
        <v>24948</v>
      </c>
      <c r="D175" s="1">
        <f>SUMIFS(Results!O:O,Results!G:G,CONCATENATE("*",B175,"*"),Results!G:G,CONCATENATE("*",C175,"*"),Results!E:E,A175)</f>
        <v>0</v>
      </c>
      <c r="E175" s="50" t="str">
        <f>IFERROR(SUMIFS(Results!V:V,Results!G:G,CONCATENATE("*",B175,"*"),Results!G:G,CONCATENATE("*",C175,"*"),Results!E:E,A175)/D175,"")</f>
        <v/>
      </c>
      <c r="F175" s="1">
        <f>SUMIFS(Results!O:O,Results!G:G,CONCATENATE("*",B175,"*"),Results!G:G,CONCATENATE("*",C175,"*"),Results!E:E,A175)</f>
        <v>0</v>
      </c>
      <c r="G175" s="50" t="str">
        <f>IFERROR(SUMIFS(Results!V:V,Results!G:G,CONCATENATE("*",'Battle Tactics (Faction)'!B175,"*"),Results!G:G,CONCATENATE("*",C175,"*"),Results!E:E,A175)/F175,"")</f>
        <v/>
      </c>
      <c r="H175" s="46">
        <f>SUMIFS(Results!O:O,Results!G:G,CONCATENATE("*",B175,"*"),Results!G:G,CONCATENATE("*",C175,"*"),Results!Y:Y,"&gt;=500",Results!E:E,A175)</f>
        <v>0</v>
      </c>
      <c r="I175" s="52" t="str">
        <f>IFERROR(SUMIFS(Results!V:V,Results!G:G,CONCATENATE("*",B175,"*"),Results!G:G,CONCATENATE("*",C175,"*"),Results!Y:Y,"&gt;=500",Results!E:E,A175)/H175,"")</f>
        <v/>
      </c>
      <c r="J175" s="53">
        <f>SUMIFS(Results!O:O,Results!G:G,CONCATENATE("*",'Battle Tactics (Faction)'!B175,"*"),Results!G:G,CONCATENATE("*",C175,"*"),Results!Y:Y,"&gt;=500",Results!E:E,A175)</f>
        <v>0</v>
      </c>
      <c r="M175" t="str">
        <f t="shared" si="4"/>
        <v>Fyreslayers - Scouting Force / Restless Energy (0)</v>
      </c>
      <c r="N175" s="74" t="str">
        <f t="shared" si="5"/>
        <v/>
      </c>
      <c r="P175" s="60"/>
      <c r="Q175" s="75"/>
    </row>
    <row r="176" spans="1:17" hidden="1" x14ac:dyDescent="0.3">
      <c r="A176" t="s">
        <v>56</v>
      </c>
      <c r="B176" s="48" t="s">
        <v>24949</v>
      </c>
      <c r="C176" s="48" t="s">
        <v>24950</v>
      </c>
      <c r="D176" s="1">
        <f>SUMIFS(Results!O:O,Results!G:G,CONCATENATE("*",B176,"*"),Results!G:G,CONCATENATE("*",C176,"*"),Results!E:E,A176)</f>
        <v>0</v>
      </c>
      <c r="E176" s="50" t="str">
        <f>IFERROR(SUMIFS(Results!V:V,Results!G:G,CONCATENATE("*",B176,"*"),Results!G:G,CONCATENATE("*",C176,"*"),Results!E:E,A176)/D176,"")</f>
        <v/>
      </c>
      <c r="F176" s="1">
        <f>SUMIFS(Results!O:O,Results!G:G,CONCATENATE("*",B176,"*"),Results!G:G,CONCATENATE("*",C176,"*"),Results!E:E,A176)</f>
        <v>0</v>
      </c>
      <c r="G176" s="50" t="str">
        <f>IFERROR(SUMIFS(Results!V:V,Results!G:G,CONCATENATE("*",'Battle Tactics (Faction)'!B176,"*"),Results!G:G,CONCATENATE("*",C176,"*"),Results!E:E,A176)/F176,"")</f>
        <v/>
      </c>
      <c r="H176" s="46">
        <f>SUMIFS(Results!O:O,Results!G:G,CONCATENATE("*",B176,"*"),Results!G:G,CONCATENATE("*",C176,"*"),Results!Y:Y,"&gt;=500",Results!E:E,A176)</f>
        <v>0</v>
      </c>
      <c r="I176" s="52" t="str">
        <f>IFERROR(SUMIFS(Results!V:V,Results!G:G,CONCATENATE("*",B176,"*"),Results!G:G,CONCATENATE("*",C176,"*"),Results!Y:Y,"&gt;=500",Results!E:E,A176)/H176,"")</f>
        <v/>
      </c>
      <c r="J176" s="53">
        <f>SUMIFS(Results!O:O,Results!G:G,CONCATENATE("*",'Battle Tactics (Faction)'!B176,"*"),Results!G:G,CONCATENATE("*",C176,"*"),Results!Y:Y,"&gt;=500",Results!E:E,A176)</f>
        <v>0</v>
      </c>
      <c r="M176" t="str">
        <f t="shared" si="4"/>
        <v>Fyreslayers - Scouting Force / Wrathful Cycles (0)</v>
      </c>
      <c r="N176" s="74" t="str">
        <f t="shared" si="5"/>
        <v/>
      </c>
      <c r="P176" s="60"/>
      <c r="Q176" s="75"/>
    </row>
    <row r="177" spans="1:17" x14ac:dyDescent="0.3">
      <c r="A177" t="s">
        <v>56</v>
      </c>
      <c r="B177" s="48" t="s">
        <v>24950</v>
      </c>
      <c r="C177" s="48" t="s">
        <v>24945</v>
      </c>
      <c r="D177" s="1">
        <f>SUMIFS(Results!O:O,Results!G:G,CONCATENATE("*",B177,"*"),Results!G:G,CONCATENATE("*",C177,"*"),Results!E:E,A177)</f>
        <v>10</v>
      </c>
      <c r="E177" s="50">
        <f>IFERROR(SUMIFS(Results!V:V,Results!G:G,CONCATENATE("*",B177,"*"),Results!G:G,CONCATENATE("*",C177,"*"),Results!E:E,A177)/D177,"")</f>
        <v>0.8</v>
      </c>
      <c r="F177" s="1">
        <f>SUMIFS(Results!O:O,Results!G:G,CONCATENATE("*",B177,"*"),Results!G:G,CONCATENATE("*",C177,"*"),Results!E:E,A177)</f>
        <v>10</v>
      </c>
      <c r="G177" s="50">
        <f>IFERROR(SUMIFS(Results!V:V,Results!G:G,CONCATENATE("*",'Battle Tactics (Faction)'!B177,"*"),Results!G:G,CONCATENATE("*",C177,"*"),Results!E:E,A177)/F177,"")</f>
        <v>0.8</v>
      </c>
      <c r="H177" s="46">
        <f>SUMIFS(Results!O:O,Results!G:G,CONCATENATE("*",B177,"*"),Results!G:G,CONCATENATE("*",C177,"*"),Results!Y:Y,"&gt;=500",Results!E:E,A177)</f>
        <v>10</v>
      </c>
      <c r="I177" s="52">
        <f>IFERROR(SUMIFS(Results!V:V,Results!G:G,CONCATENATE("*",B177,"*"),Results!G:G,CONCATENATE("*",C177,"*"),Results!Y:Y,"&gt;=500",Results!E:E,A177)/H177,"")</f>
        <v>0.8</v>
      </c>
      <c r="J177" s="53">
        <f>SUMIFS(Results!O:O,Results!G:G,CONCATENATE("*",'Battle Tactics (Faction)'!B177,"*"),Results!G:G,CONCATENATE("*",C177,"*"),Results!Y:Y,"&gt;=500",Results!E:E,A177)</f>
        <v>10</v>
      </c>
      <c r="M177" t="str">
        <f t="shared" si="4"/>
        <v>Fyreslayers - Wrathful Cycles / Attuned to Ghyran (10)</v>
      </c>
      <c r="N177" s="74">
        <f t="shared" si="5"/>
        <v>0.8</v>
      </c>
      <c r="P177" s="60"/>
      <c r="Q177" s="75"/>
    </row>
    <row r="178" spans="1:17" hidden="1" x14ac:dyDescent="0.3">
      <c r="A178" t="s">
        <v>56</v>
      </c>
      <c r="B178" s="48" t="s">
        <v>24950</v>
      </c>
      <c r="C178" s="48" t="s">
        <v>24946</v>
      </c>
      <c r="D178" s="1">
        <f>SUMIFS(Results!O:O,Results!G:G,CONCATENATE("*",B178,"*"),Results!G:G,CONCATENATE("*",C178,"*"),Results!E:E,A178)</f>
        <v>20</v>
      </c>
      <c r="E178" s="50">
        <f>IFERROR(SUMIFS(Results!V:V,Results!G:G,CONCATENATE("*",B178,"*"),Results!G:G,CONCATENATE("*",C178,"*"),Results!E:E,A178)/D178,"")</f>
        <v>0.45</v>
      </c>
      <c r="F178" s="1">
        <f>SUMIFS(Results!O:O,Results!G:G,CONCATENATE("*",B178,"*"),Results!G:G,CONCATENATE("*",C178,"*"),Results!E:E,A178)</f>
        <v>20</v>
      </c>
      <c r="G178" s="50">
        <f>IFERROR(SUMIFS(Results!V:V,Results!G:G,CONCATENATE("*",'Battle Tactics (Faction)'!B178,"*"),Results!G:G,CONCATENATE("*",C178,"*"),Results!E:E,A178)/F178,"")</f>
        <v>0.45</v>
      </c>
      <c r="H178" s="46">
        <f>SUMIFS(Results!O:O,Results!G:G,CONCATENATE("*",B178,"*"),Results!G:G,CONCATENATE("*",C178,"*"),Results!Y:Y,"&gt;=500",Results!E:E,A178)</f>
        <v>10</v>
      </c>
      <c r="I178" s="52">
        <f>IFERROR(SUMIFS(Results!V:V,Results!G:G,CONCATENATE("*",B178,"*"),Results!G:G,CONCATENATE("*",C178,"*"),Results!Y:Y,"&gt;=500",Results!E:E,A178)/H178,"")</f>
        <v>0.6</v>
      </c>
      <c r="J178" s="53">
        <f>SUMIFS(Results!O:O,Results!G:G,CONCATENATE("*",'Battle Tactics (Faction)'!B178,"*"),Results!G:G,CONCATENATE("*",C178,"*"),Results!Y:Y,"&gt;=500",Results!E:E,A178)</f>
        <v>10</v>
      </c>
      <c r="M178" t="str">
        <f t="shared" si="4"/>
        <v>Fyreslayers - Wrathful Cycles / Intercept and Recover (20)</v>
      </c>
      <c r="N178" s="74">
        <f t="shared" si="5"/>
        <v>0.45</v>
      </c>
      <c r="P178" s="60"/>
      <c r="Q178" s="75"/>
    </row>
    <row r="179" spans="1:17" x14ac:dyDescent="0.3">
      <c r="A179" t="s">
        <v>56</v>
      </c>
      <c r="B179" s="48" t="s">
        <v>24950</v>
      </c>
      <c r="C179" s="48" t="s">
        <v>24947</v>
      </c>
      <c r="D179" s="1">
        <f>SUMIFS(Results!O:O,Results!G:G,CONCATENATE("*",B179,"*"),Results!G:G,CONCATENATE("*",C179,"*"),Results!E:E,A179)</f>
        <v>15</v>
      </c>
      <c r="E179" s="50">
        <f>IFERROR(SUMIFS(Results!V:V,Results!G:G,CONCATENATE("*",B179,"*"),Results!G:G,CONCATENATE("*",C179,"*"),Results!E:E,A179)/D179,"")</f>
        <v>0.6333333333333333</v>
      </c>
      <c r="F179" s="1">
        <f>SUMIFS(Results!O:O,Results!G:G,CONCATENATE("*",B179,"*"),Results!G:G,CONCATENATE("*",C179,"*"),Results!E:E,A179)</f>
        <v>15</v>
      </c>
      <c r="G179" s="50">
        <f>IFERROR(SUMIFS(Results!V:V,Results!G:G,CONCATENATE("*",'Battle Tactics (Faction)'!B179,"*"),Results!G:G,CONCATENATE("*",C179,"*"),Results!E:E,A179)/F179,"")</f>
        <v>0.6333333333333333</v>
      </c>
      <c r="H179" s="46">
        <f>SUMIFS(Results!O:O,Results!G:G,CONCATENATE("*",B179,"*"),Results!G:G,CONCATENATE("*",C179,"*"),Results!Y:Y,"&gt;=500",Results!E:E,A179)</f>
        <v>0</v>
      </c>
      <c r="I179" s="52" t="str">
        <f>IFERROR(SUMIFS(Results!V:V,Results!G:G,CONCATENATE("*",B179,"*"),Results!G:G,CONCATENATE("*",C179,"*"),Results!Y:Y,"&gt;=500",Results!E:E,A179)/H179,"")</f>
        <v/>
      </c>
      <c r="J179" s="53">
        <f>SUMIFS(Results!O:O,Results!G:G,CONCATENATE("*",'Battle Tactics (Faction)'!B179,"*"),Results!G:G,CONCATENATE("*",C179,"*"),Results!Y:Y,"&gt;=500",Results!E:E,A179)</f>
        <v>0</v>
      </c>
      <c r="M179" t="str">
        <f t="shared" si="4"/>
        <v>Fyreslayers - Wrathful Cycles / Master the Paths (15)</v>
      </c>
      <c r="N179" s="74">
        <f t="shared" si="5"/>
        <v>0.6333333333333333</v>
      </c>
      <c r="P179" s="60"/>
      <c r="Q179" s="75"/>
    </row>
    <row r="180" spans="1:17" hidden="1" x14ac:dyDescent="0.3">
      <c r="A180" t="s">
        <v>56</v>
      </c>
      <c r="B180" s="48" t="s">
        <v>24950</v>
      </c>
      <c r="C180" s="48" t="s">
        <v>24948</v>
      </c>
      <c r="D180" s="1">
        <f>SUMIFS(Results!O:O,Results!G:G,CONCATENATE("*",B180,"*"),Results!G:G,CONCATENATE("*",C180,"*"),Results!E:E,A180)</f>
        <v>20</v>
      </c>
      <c r="E180" s="50">
        <f>IFERROR(SUMIFS(Results!V:V,Results!G:G,CONCATENATE("*",B180,"*"),Results!G:G,CONCATENATE("*",C180,"*"),Results!E:E,A180)/D180,"")</f>
        <v>0.72499999999999998</v>
      </c>
      <c r="F180" s="1">
        <f>SUMIFS(Results!O:O,Results!G:G,CONCATENATE("*",B180,"*"),Results!G:G,CONCATENATE("*",C180,"*"),Results!E:E,A180)</f>
        <v>20</v>
      </c>
      <c r="G180" s="50">
        <f>IFERROR(SUMIFS(Results!V:V,Results!G:G,CONCATENATE("*",'Battle Tactics (Faction)'!B180,"*"),Results!G:G,CONCATENATE("*",C180,"*"),Results!E:E,A180)/F180,"")</f>
        <v>0.72499999999999998</v>
      </c>
      <c r="H180" s="46">
        <f>SUMIFS(Results!O:O,Results!G:G,CONCATENATE("*",B180,"*"),Results!G:G,CONCATENATE("*",C180,"*"),Results!Y:Y,"&gt;=500",Results!E:E,A180)</f>
        <v>5</v>
      </c>
      <c r="I180" s="52">
        <f>IFERROR(SUMIFS(Results!V:V,Results!G:G,CONCATENATE("*",B180,"*"),Results!G:G,CONCATENATE("*",C180,"*"),Results!Y:Y,"&gt;=500",Results!E:E,A180)/H180,"")</f>
        <v>0.9</v>
      </c>
      <c r="J180" s="53">
        <f>SUMIFS(Results!O:O,Results!G:G,CONCATENATE("*",'Battle Tactics (Faction)'!B180,"*"),Results!G:G,CONCATENATE("*",C180,"*"),Results!Y:Y,"&gt;=500",Results!E:E,A180)</f>
        <v>5</v>
      </c>
      <c r="M180" t="str">
        <f t="shared" si="4"/>
        <v>Fyreslayers - Wrathful Cycles / Restless Energy (20)</v>
      </c>
      <c r="N180" s="74">
        <f t="shared" si="5"/>
        <v>0.72499999999999998</v>
      </c>
      <c r="P180" s="60"/>
      <c r="Q180" s="75"/>
    </row>
    <row r="181" spans="1:17" hidden="1" x14ac:dyDescent="0.3">
      <c r="A181" t="s">
        <v>56</v>
      </c>
      <c r="B181" s="48" t="s">
        <v>24950</v>
      </c>
      <c r="C181" s="48" t="s">
        <v>24949</v>
      </c>
      <c r="D181" s="1">
        <f>SUMIFS(Results!O:O,Results!G:G,CONCATENATE("*",B181,"*"),Results!G:G,CONCATENATE("*",C181,"*"),Results!E:E,A181)</f>
        <v>0</v>
      </c>
      <c r="E181" s="50" t="str">
        <f>IFERROR(SUMIFS(Results!V:V,Results!G:G,CONCATENATE("*",B181,"*"),Results!G:G,CONCATENATE("*",C181,"*"),Results!E:E,A181)/D181,"")</f>
        <v/>
      </c>
      <c r="F181" s="1">
        <f>SUMIFS(Results!O:O,Results!G:G,CONCATENATE("*",B181,"*"),Results!G:G,CONCATENATE("*",C181,"*"),Results!E:E,A181)</f>
        <v>0</v>
      </c>
      <c r="G181" s="50" t="str">
        <f>IFERROR(SUMIFS(Results!V:V,Results!G:G,CONCATENATE("*",'Battle Tactics (Faction)'!B181,"*"),Results!G:G,CONCATENATE("*",C181,"*"),Results!E:E,A181)/F181,"")</f>
        <v/>
      </c>
      <c r="H181" s="46">
        <f>SUMIFS(Results!O:O,Results!G:G,CONCATENATE("*",B181,"*"),Results!G:G,CONCATENATE("*",C181,"*"),Results!Y:Y,"&gt;=500",Results!E:E,A181)</f>
        <v>0</v>
      </c>
      <c r="I181" s="52" t="str">
        <f>IFERROR(SUMIFS(Results!V:V,Results!G:G,CONCATENATE("*",B181,"*"),Results!G:G,CONCATENATE("*",C181,"*"),Results!Y:Y,"&gt;=500",Results!E:E,A181)/H181,"")</f>
        <v/>
      </c>
      <c r="J181" s="53">
        <f>SUMIFS(Results!O:O,Results!G:G,CONCATENATE("*",'Battle Tactics (Faction)'!B181,"*"),Results!G:G,CONCATENATE("*",C181,"*"),Results!Y:Y,"&gt;=500",Results!E:E,A181)</f>
        <v>0</v>
      </c>
      <c r="M181" t="str">
        <f t="shared" si="4"/>
        <v>Fyreslayers - Wrathful Cycles / Scouting Force (0)</v>
      </c>
      <c r="N181" s="74" t="str">
        <f t="shared" si="5"/>
        <v/>
      </c>
      <c r="P181" s="60"/>
      <c r="Q181" s="75"/>
    </row>
    <row r="182" spans="1:17" x14ac:dyDescent="0.3">
      <c r="A182" t="s">
        <v>27</v>
      </c>
      <c r="B182" s="48" t="s">
        <v>24945</v>
      </c>
      <c r="C182" s="48" t="s">
        <v>24946</v>
      </c>
      <c r="D182" s="1">
        <f>SUMIFS(Results!O:O,Results!G:G,CONCATENATE("*",B182,"*"),Results!G:G,CONCATENATE("*",C182,"*"),Results!E:E,A182)</f>
        <v>13</v>
      </c>
      <c r="E182" s="50">
        <f>IFERROR(SUMIFS(Results!V:V,Results!G:G,CONCATENATE("*",B182,"*"),Results!G:G,CONCATENATE("*",C182,"*"),Results!E:E,A182)/D182,"")</f>
        <v>0.53846153846153844</v>
      </c>
      <c r="F182" s="1">
        <f>SUMIFS(Results!O:O,Results!G:G,CONCATENATE("*",B182,"*"),Results!G:G,CONCATENATE("*",C182,"*"),Results!E:E,A182)</f>
        <v>13</v>
      </c>
      <c r="G182" s="50">
        <f>IFERROR(SUMIFS(Results!V:V,Results!G:G,CONCATENATE("*",'Battle Tactics (Faction)'!B182,"*"),Results!G:G,CONCATENATE("*",C182,"*"),Results!E:E,A182)/F182,"")</f>
        <v>0.53846153846153844</v>
      </c>
      <c r="H182" s="46">
        <f>SUMIFS(Results!O:O,Results!G:G,CONCATENATE("*",B182,"*"),Results!G:G,CONCATENATE("*",C182,"*"),Results!Y:Y,"&gt;=500",Results!E:E,A182)</f>
        <v>5</v>
      </c>
      <c r="I182" s="52">
        <f>IFERROR(SUMIFS(Results!V:V,Results!G:G,CONCATENATE("*",B182,"*"),Results!G:G,CONCATENATE("*",C182,"*"),Results!Y:Y,"&gt;=500",Results!E:E,A182)/H182,"")</f>
        <v>0.6</v>
      </c>
      <c r="J182" s="53">
        <f>SUMIFS(Results!O:O,Results!G:G,CONCATENATE("*",'Battle Tactics (Faction)'!B182,"*"),Results!G:G,CONCATENATE("*",C182,"*"),Results!Y:Y,"&gt;=500",Results!E:E,A182)</f>
        <v>5</v>
      </c>
      <c r="M182" t="str">
        <f t="shared" si="4"/>
        <v>Gloomspite Gitz - Attuned to Ghyran / Intercept and Recover (13)</v>
      </c>
      <c r="N182" s="74">
        <f t="shared" si="5"/>
        <v>0.53846153846153844</v>
      </c>
      <c r="P182" s="60"/>
      <c r="Q182" s="75"/>
    </row>
    <row r="183" spans="1:17" hidden="1" x14ac:dyDescent="0.3">
      <c r="A183" t="s">
        <v>27</v>
      </c>
      <c r="B183" s="48" t="s">
        <v>24945</v>
      </c>
      <c r="C183" s="48" t="s">
        <v>24947</v>
      </c>
      <c r="D183" s="1">
        <f>SUMIFS(Results!O:O,Results!G:G,CONCATENATE("*",B183,"*"),Results!G:G,CONCATENATE("*",C183,"*"),Results!E:E,A183)</f>
        <v>20</v>
      </c>
      <c r="E183" s="50">
        <f>IFERROR(SUMIFS(Results!V:V,Results!G:G,CONCATENATE("*",B183,"*"),Results!G:G,CONCATENATE("*",C183,"*"),Results!E:E,A183)/D183,"")</f>
        <v>0.5</v>
      </c>
      <c r="F183" s="1">
        <f>SUMIFS(Results!O:O,Results!G:G,CONCATENATE("*",B183,"*"),Results!G:G,CONCATENATE("*",C183,"*"),Results!E:E,A183)</f>
        <v>20</v>
      </c>
      <c r="G183" s="50">
        <f>IFERROR(SUMIFS(Results!V:V,Results!G:G,CONCATENATE("*",'Battle Tactics (Faction)'!B183,"*"),Results!G:G,CONCATENATE("*",C183,"*"),Results!E:E,A183)/F183,"")</f>
        <v>0.5</v>
      </c>
      <c r="H183" s="46">
        <f>SUMIFS(Results!O:O,Results!G:G,CONCATENATE("*",B183,"*"),Results!G:G,CONCATENATE("*",C183,"*"),Results!Y:Y,"&gt;=500",Results!E:E,A183)</f>
        <v>10</v>
      </c>
      <c r="I183" s="52">
        <f>IFERROR(SUMIFS(Results!V:V,Results!G:G,CONCATENATE("*",B183,"*"),Results!G:G,CONCATENATE("*",C183,"*"),Results!Y:Y,"&gt;=500",Results!E:E,A183)/H183,"")</f>
        <v>0.8</v>
      </c>
      <c r="J183" s="53">
        <f>SUMIFS(Results!O:O,Results!G:G,CONCATENATE("*",'Battle Tactics (Faction)'!B183,"*"),Results!G:G,CONCATENATE("*",C183,"*"),Results!Y:Y,"&gt;=500",Results!E:E,A183)</f>
        <v>10</v>
      </c>
      <c r="M183" t="str">
        <f t="shared" si="4"/>
        <v>Gloomspite Gitz - Attuned to Ghyran / Master the Paths (20)</v>
      </c>
      <c r="N183" s="74">
        <f t="shared" si="5"/>
        <v>0.5</v>
      </c>
      <c r="P183" s="60"/>
      <c r="Q183" s="75"/>
    </row>
    <row r="184" spans="1:17" hidden="1" x14ac:dyDescent="0.3">
      <c r="A184" t="s">
        <v>27</v>
      </c>
      <c r="B184" s="48" t="s">
        <v>24945</v>
      </c>
      <c r="C184" s="48" t="s">
        <v>24948</v>
      </c>
      <c r="D184" s="1">
        <f>SUMIFS(Results!O:O,Results!G:G,CONCATENATE("*",B184,"*"),Results!G:G,CONCATENATE("*",C184,"*"),Results!E:E,A184)</f>
        <v>31</v>
      </c>
      <c r="E184" s="50">
        <f>IFERROR(SUMIFS(Results!V:V,Results!G:G,CONCATENATE("*",B184,"*"),Results!G:G,CONCATENATE("*",C184,"*"),Results!E:E,A184)/D184,"")</f>
        <v>0.41935483870967744</v>
      </c>
      <c r="F184" s="1">
        <f>SUMIFS(Results!O:O,Results!G:G,CONCATENATE("*",B184,"*"),Results!G:G,CONCATENATE("*",C184,"*"),Results!E:E,A184)</f>
        <v>31</v>
      </c>
      <c r="G184" s="50">
        <f>IFERROR(SUMIFS(Results!V:V,Results!G:G,CONCATENATE("*",'Battle Tactics (Faction)'!B184,"*"),Results!G:G,CONCATENATE("*",C184,"*"),Results!E:E,A184)/F184,"")</f>
        <v>0.41935483870967744</v>
      </c>
      <c r="H184" s="46">
        <f>SUMIFS(Results!O:O,Results!G:G,CONCATENATE("*",B184,"*"),Results!G:G,CONCATENATE("*",C184,"*"),Results!Y:Y,"&gt;=500",Results!E:E,A184)</f>
        <v>5</v>
      </c>
      <c r="I184" s="52">
        <f>IFERROR(SUMIFS(Results!V:V,Results!G:G,CONCATENATE("*",B184,"*"),Results!G:G,CONCATENATE("*",C184,"*"),Results!Y:Y,"&gt;=500",Results!E:E,A184)/H184,"")</f>
        <v>0.8</v>
      </c>
      <c r="J184" s="53">
        <f>SUMIFS(Results!O:O,Results!G:G,CONCATENATE("*",'Battle Tactics (Faction)'!B184,"*"),Results!G:G,CONCATENATE("*",C184,"*"),Results!Y:Y,"&gt;=500",Results!E:E,A184)</f>
        <v>5</v>
      </c>
      <c r="M184" t="str">
        <f t="shared" si="4"/>
        <v>Gloomspite Gitz - Attuned to Ghyran / Restless Energy (31)</v>
      </c>
      <c r="N184" s="74">
        <f t="shared" si="5"/>
        <v>0.41935483870967744</v>
      </c>
      <c r="P184" s="60"/>
      <c r="Q184" s="75"/>
    </row>
    <row r="185" spans="1:17" hidden="1" x14ac:dyDescent="0.3">
      <c r="A185" t="s">
        <v>27</v>
      </c>
      <c r="B185" s="48" t="s">
        <v>24945</v>
      </c>
      <c r="C185" s="48" t="s">
        <v>24949</v>
      </c>
      <c r="D185" s="1">
        <f>SUMIFS(Results!O:O,Results!G:G,CONCATENATE("*",B185,"*"),Results!G:G,CONCATENATE("*",C185,"*"),Results!E:E,A185)</f>
        <v>35</v>
      </c>
      <c r="E185" s="50">
        <f>IFERROR(SUMIFS(Results!V:V,Results!G:G,CONCATENATE("*",B185,"*"),Results!G:G,CONCATENATE("*",C185,"*"),Results!E:E,A185)/D185,"")</f>
        <v>0.31428571428571428</v>
      </c>
      <c r="F185" s="1">
        <f>SUMIFS(Results!O:O,Results!G:G,CONCATENATE("*",B185,"*"),Results!G:G,CONCATENATE("*",C185,"*"),Results!E:E,A185)</f>
        <v>35</v>
      </c>
      <c r="G185" s="50">
        <f>IFERROR(SUMIFS(Results!V:V,Results!G:G,CONCATENATE("*",'Battle Tactics (Faction)'!B185,"*"),Results!G:G,CONCATENATE("*",C185,"*"),Results!E:E,A185)/F185,"")</f>
        <v>0.31428571428571428</v>
      </c>
      <c r="H185" s="46">
        <f>SUMIFS(Results!O:O,Results!G:G,CONCATENATE("*",B185,"*"),Results!G:G,CONCATENATE("*",C185,"*"),Results!Y:Y,"&gt;=500",Results!E:E,A185)</f>
        <v>15</v>
      </c>
      <c r="I185" s="52">
        <f>IFERROR(SUMIFS(Results!V:V,Results!G:G,CONCATENATE("*",B185,"*"),Results!G:G,CONCATENATE("*",C185,"*"),Results!Y:Y,"&gt;=500",Results!E:E,A185)/H185,"")</f>
        <v>0.53333333333333333</v>
      </c>
      <c r="J185" s="53">
        <f>SUMIFS(Results!O:O,Results!G:G,CONCATENATE("*",'Battle Tactics (Faction)'!B185,"*"),Results!G:G,CONCATENATE("*",C185,"*"),Results!Y:Y,"&gt;=500",Results!E:E,A185)</f>
        <v>15</v>
      </c>
      <c r="M185" t="str">
        <f t="shared" si="4"/>
        <v>Gloomspite Gitz - Attuned to Ghyran / Scouting Force (35)</v>
      </c>
      <c r="N185" s="74">
        <f t="shared" si="5"/>
        <v>0.31428571428571428</v>
      </c>
      <c r="P185" s="60"/>
      <c r="Q185" s="75"/>
    </row>
    <row r="186" spans="1:17" hidden="1" x14ac:dyDescent="0.3">
      <c r="A186" t="s">
        <v>27</v>
      </c>
      <c r="B186" s="48" t="s">
        <v>24945</v>
      </c>
      <c r="C186" s="48" t="s">
        <v>24950</v>
      </c>
      <c r="D186" s="1">
        <f>SUMIFS(Results!O:O,Results!G:G,CONCATENATE("*",B186,"*"),Results!G:G,CONCATENATE("*",C186,"*"),Results!E:E,A186)</f>
        <v>20</v>
      </c>
      <c r="E186" s="50">
        <f>IFERROR(SUMIFS(Results!V:V,Results!G:G,CONCATENATE("*",B186,"*"),Results!G:G,CONCATENATE("*",C186,"*"),Results!E:E,A186)/D186,"")</f>
        <v>0.55000000000000004</v>
      </c>
      <c r="F186" s="1">
        <f>SUMIFS(Results!O:O,Results!G:G,CONCATENATE("*",B186,"*"),Results!G:G,CONCATENATE("*",C186,"*"),Results!E:E,A186)</f>
        <v>20</v>
      </c>
      <c r="G186" s="50">
        <f>IFERROR(SUMIFS(Results!V:V,Results!G:G,CONCATENATE("*",'Battle Tactics (Faction)'!B186,"*"),Results!G:G,CONCATENATE("*",C186,"*"),Results!E:E,A186)/F186,"")</f>
        <v>0.55000000000000004</v>
      </c>
      <c r="H186" s="46">
        <f>SUMIFS(Results!O:O,Results!G:G,CONCATENATE("*",B186,"*"),Results!G:G,CONCATENATE("*",C186,"*"),Results!Y:Y,"&gt;=500",Results!E:E,A186)</f>
        <v>10</v>
      </c>
      <c r="I186" s="52">
        <f>IFERROR(SUMIFS(Results!V:V,Results!G:G,CONCATENATE("*",B186,"*"),Results!G:G,CONCATENATE("*",C186,"*"),Results!Y:Y,"&gt;=500",Results!E:E,A186)/H186,"")</f>
        <v>0.6</v>
      </c>
      <c r="J186" s="53">
        <f>SUMIFS(Results!O:O,Results!G:G,CONCATENATE("*",'Battle Tactics (Faction)'!B186,"*"),Results!G:G,CONCATENATE("*",C186,"*"),Results!Y:Y,"&gt;=500",Results!E:E,A186)</f>
        <v>10</v>
      </c>
      <c r="M186" t="str">
        <f t="shared" si="4"/>
        <v>Gloomspite Gitz - Attuned to Ghyran / Wrathful Cycles (20)</v>
      </c>
      <c r="N186" s="74">
        <f t="shared" si="5"/>
        <v>0.55000000000000004</v>
      </c>
      <c r="P186" s="60"/>
      <c r="Q186" s="75"/>
    </row>
    <row r="187" spans="1:17" x14ac:dyDescent="0.3">
      <c r="A187" t="s">
        <v>27</v>
      </c>
      <c r="B187" s="48" t="s">
        <v>24946</v>
      </c>
      <c r="C187" s="48" t="s">
        <v>24945</v>
      </c>
      <c r="D187" s="1">
        <f>SUMIFS(Results!O:O,Results!G:G,CONCATENATE("*",B187,"*"),Results!G:G,CONCATENATE("*",C187,"*"),Results!E:E,A187)</f>
        <v>13</v>
      </c>
      <c r="E187" s="50">
        <f>IFERROR(SUMIFS(Results!V:V,Results!G:G,CONCATENATE("*",B187,"*"),Results!G:G,CONCATENATE("*",C187,"*"),Results!E:E,A187)/D187,"")</f>
        <v>0.53846153846153844</v>
      </c>
      <c r="F187" s="1">
        <f>SUMIFS(Results!O:O,Results!G:G,CONCATENATE("*",B187,"*"),Results!G:G,CONCATENATE("*",C187,"*"),Results!E:E,A187)</f>
        <v>13</v>
      </c>
      <c r="G187" s="50">
        <f>IFERROR(SUMIFS(Results!V:V,Results!G:G,CONCATENATE("*",'Battle Tactics (Faction)'!B187,"*"),Results!G:G,CONCATENATE("*",C187,"*"),Results!E:E,A187)/F187,"")</f>
        <v>0.53846153846153844</v>
      </c>
      <c r="H187" s="46">
        <f>SUMIFS(Results!O:O,Results!G:G,CONCATENATE("*",B187,"*"),Results!G:G,CONCATENATE("*",C187,"*"),Results!Y:Y,"&gt;=500",Results!E:E,A187)</f>
        <v>5</v>
      </c>
      <c r="I187" s="52">
        <f>IFERROR(SUMIFS(Results!V:V,Results!G:G,CONCATENATE("*",B187,"*"),Results!G:G,CONCATENATE("*",C187,"*"),Results!Y:Y,"&gt;=500",Results!E:E,A187)/H187,"")</f>
        <v>0.6</v>
      </c>
      <c r="J187" s="53">
        <f>SUMIFS(Results!O:O,Results!G:G,CONCATENATE("*",'Battle Tactics (Faction)'!B187,"*"),Results!G:G,CONCATENATE("*",C187,"*"),Results!Y:Y,"&gt;=500",Results!E:E,A187)</f>
        <v>5</v>
      </c>
      <c r="M187" t="str">
        <f t="shared" si="4"/>
        <v>Gloomspite Gitz - Intercept and Recover / Attuned to Ghyran (13)</v>
      </c>
      <c r="N187" s="74">
        <f t="shared" si="5"/>
        <v>0.53846153846153844</v>
      </c>
      <c r="P187" s="60"/>
      <c r="Q187" s="75"/>
    </row>
    <row r="188" spans="1:17" hidden="1" x14ac:dyDescent="0.3">
      <c r="A188" t="s">
        <v>27</v>
      </c>
      <c r="B188" s="48" t="s">
        <v>24946</v>
      </c>
      <c r="C188" s="48" t="s">
        <v>24947</v>
      </c>
      <c r="D188" s="1">
        <f>SUMIFS(Results!O:O,Results!G:G,CONCATENATE("*",B188,"*"),Results!G:G,CONCATENATE("*",C188,"*"),Results!E:E,A188)</f>
        <v>25</v>
      </c>
      <c r="E188" s="50">
        <f>IFERROR(SUMIFS(Results!V:V,Results!G:G,CONCATENATE("*",B188,"*"),Results!G:G,CONCATENATE("*",C188,"*"),Results!E:E,A188)/D188,"")</f>
        <v>0.44</v>
      </c>
      <c r="F188" s="1">
        <f>SUMIFS(Results!O:O,Results!G:G,CONCATENATE("*",B188,"*"),Results!G:G,CONCATENATE("*",C188,"*"),Results!E:E,A188)</f>
        <v>25</v>
      </c>
      <c r="G188" s="50">
        <f>IFERROR(SUMIFS(Results!V:V,Results!G:G,CONCATENATE("*",'Battle Tactics (Faction)'!B188,"*"),Results!G:G,CONCATENATE("*",C188,"*"),Results!E:E,A188)/F188,"")</f>
        <v>0.44</v>
      </c>
      <c r="H188" s="46">
        <f>SUMIFS(Results!O:O,Results!G:G,CONCATENATE("*",B188,"*"),Results!G:G,CONCATENATE("*",C188,"*"),Results!Y:Y,"&gt;=500",Results!E:E,A188)</f>
        <v>0</v>
      </c>
      <c r="I188" s="52" t="str">
        <f>IFERROR(SUMIFS(Results!V:V,Results!G:G,CONCATENATE("*",B188,"*"),Results!G:G,CONCATENATE("*",C188,"*"),Results!Y:Y,"&gt;=500",Results!E:E,A188)/H188,"")</f>
        <v/>
      </c>
      <c r="J188" s="53">
        <f>SUMIFS(Results!O:O,Results!G:G,CONCATENATE("*",'Battle Tactics (Faction)'!B188,"*"),Results!G:G,CONCATENATE("*",C188,"*"),Results!Y:Y,"&gt;=500",Results!E:E,A188)</f>
        <v>0</v>
      </c>
      <c r="M188" t="str">
        <f t="shared" si="4"/>
        <v>Gloomspite Gitz - Intercept and Recover / Master the Paths (25)</v>
      </c>
      <c r="N188" s="74">
        <f t="shared" si="5"/>
        <v>0.44</v>
      </c>
      <c r="P188" s="60"/>
      <c r="Q188" s="75"/>
    </row>
    <row r="189" spans="1:17" hidden="1" x14ac:dyDescent="0.3">
      <c r="A189" t="s">
        <v>27</v>
      </c>
      <c r="B189" s="48" t="s">
        <v>24946</v>
      </c>
      <c r="C189" s="48" t="s">
        <v>24948</v>
      </c>
      <c r="D189" s="1">
        <f>SUMIFS(Results!O:O,Results!G:G,CONCATENATE("*",B189,"*"),Results!G:G,CONCATENATE("*",C189,"*"),Results!E:E,A189)</f>
        <v>25</v>
      </c>
      <c r="E189" s="50">
        <f>IFERROR(SUMIFS(Results!V:V,Results!G:G,CONCATENATE("*",B189,"*"),Results!G:G,CONCATENATE("*",C189,"*"),Results!E:E,A189)/D189,"")</f>
        <v>0.46</v>
      </c>
      <c r="F189" s="1">
        <f>SUMIFS(Results!O:O,Results!G:G,CONCATENATE("*",B189,"*"),Results!G:G,CONCATENATE("*",C189,"*"),Results!E:E,A189)</f>
        <v>25</v>
      </c>
      <c r="G189" s="50">
        <f>IFERROR(SUMIFS(Results!V:V,Results!G:G,CONCATENATE("*",'Battle Tactics (Faction)'!B189,"*"),Results!G:G,CONCATENATE("*",C189,"*"),Results!E:E,A189)/F189,"")</f>
        <v>0.46</v>
      </c>
      <c r="H189" s="46">
        <f>SUMIFS(Results!O:O,Results!G:G,CONCATENATE("*",B189,"*"),Results!G:G,CONCATENATE("*",C189,"*"),Results!Y:Y,"&gt;=500",Results!E:E,A189)</f>
        <v>0</v>
      </c>
      <c r="I189" s="52" t="str">
        <f>IFERROR(SUMIFS(Results!V:V,Results!G:G,CONCATENATE("*",B189,"*"),Results!G:G,CONCATENATE("*",C189,"*"),Results!Y:Y,"&gt;=500",Results!E:E,A189)/H189,"")</f>
        <v/>
      </c>
      <c r="J189" s="53">
        <f>SUMIFS(Results!O:O,Results!G:G,CONCATENATE("*",'Battle Tactics (Faction)'!B189,"*"),Results!G:G,CONCATENATE("*",C189,"*"),Results!Y:Y,"&gt;=500",Results!E:E,A189)</f>
        <v>0</v>
      </c>
      <c r="M189" t="str">
        <f t="shared" si="4"/>
        <v>Gloomspite Gitz - Intercept and Recover / Restless Energy (25)</v>
      </c>
      <c r="N189" s="74">
        <f t="shared" si="5"/>
        <v>0.46</v>
      </c>
      <c r="P189" s="60"/>
      <c r="Q189" s="75"/>
    </row>
    <row r="190" spans="1:17" x14ac:dyDescent="0.3">
      <c r="A190" t="s">
        <v>27</v>
      </c>
      <c r="B190" s="48" t="s">
        <v>24946</v>
      </c>
      <c r="C190" s="48" t="s">
        <v>24949</v>
      </c>
      <c r="D190" s="1">
        <f>SUMIFS(Results!O:O,Results!G:G,CONCATENATE("*",B190,"*"),Results!G:G,CONCATENATE("*",C190,"*"),Results!E:E,A190)</f>
        <v>5</v>
      </c>
      <c r="E190" s="50">
        <f>IFERROR(SUMIFS(Results!V:V,Results!G:G,CONCATENATE("*",B190,"*"),Results!G:G,CONCATENATE("*",C190,"*"),Results!E:E,A190)/D190,"")</f>
        <v>0.6</v>
      </c>
      <c r="F190" s="1">
        <f>SUMIFS(Results!O:O,Results!G:G,CONCATENATE("*",B190,"*"),Results!G:G,CONCATENATE("*",C190,"*"),Results!E:E,A190)</f>
        <v>5</v>
      </c>
      <c r="G190" s="50">
        <f>IFERROR(SUMIFS(Results!V:V,Results!G:G,CONCATENATE("*",'Battle Tactics (Faction)'!B190,"*"),Results!G:G,CONCATENATE("*",C190,"*"),Results!E:E,A190)/F190,"")</f>
        <v>0.6</v>
      </c>
      <c r="H190" s="46">
        <f>SUMIFS(Results!O:O,Results!G:G,CONCATENATE("*",B190,"*"),Results!G:G,CONCATENATE("*",C190,"*"),Results!Y:Y,"&gt;=500",Results!E:E,A190)</f>
        <v>0</v>
      </c>
      <c r="I190" s="52" t="str">
        <f>IFERROR(SUMIFS(Results!V:V,Results!G:G,CONCATENATE("*",B190,"*"),Results!G:G,CONCATENATE("*",C190,"*"),Results!Y:Y,"&gt;=500",Results!E:E,A190)/H190,"")</f>
        <v/>
      </c>
      <c r="J190" s="53">
        <f>SUMIFS(Results!O:O,Results!G:G,CONCATENATE("*",'Battle Tactics (Faction)'!B190,"*"),Results!G:G,CONCATENATE("*",C190,"*"),Results!Y:Y,"&gt;=500",Results!E:E,A190)</f>
        <v>0</v>
      </c>
      <c r="M190" t="str">
        <f t="shared" si="4"/>
        <v>Gloomspite Gitz - Intercept and Recover / Scouting Force (5)</v>
      </c>
      <c r="N190" s="74">
        <f t="shared" si="5"/>
        <v>0.6</v>
      </c>
      <c r="P190" s="60"/>
      <c r="Q190" s="75"/>
    </row>
    <row r="191" spans="1:17" x14ac:dyDescent="0.3">
      <c r="A191" t="s">
        <v>27</v>
      </c>
      <c r="B191" s="48" t="s">
        <v>24946</v>
      </c>
      <c r="C191" s="48" t="s">
        <v>24950</v>
      </c>
      <c r="D191" s="1">
        <f>SUMIFS(Results!O:O,Results!G:G,CONCATENATE("*",B191,"*"),Results!G:G,CONCATENATE("*",C191,"*"),Results!E:E,A191)</f>
        <v>15</v>
      </c>
      <c r="E191" s="50">
        <f>IFERROR(SUMIFS(Results!V:V,Results!G:G,CONCATENATE("*",B191,"*"),Results!G:G,CONCATENATE("*",C191,"*"),Results!E:E,A191)/D191,"")</f>
        <v>0.4</v>
      </c>
      <c r="F191" s="1">
        <f>SUMIFS(Results!O:O,Results!G:G,CONCATENATE("*",B191,"*"),Results!G:G,CONCATENATE("*",C191,"*"),Results!E:E,A191)</f>
        <v>15</v>
      </c>
      <c r="G191" s="50">
        <f>IFERROR(SUMIFS(Results!V:V,Results!G:G,CONCATENATE("*",'Battle Tactics (Faction)'!B191,"*"),Results!G:G,CONCATENATE("*",C191,"*"),Results!E:E,A191)/F191,"")</f>
        <v>0.4</v>
      </c>
      <c r="H191" s="46">
        <f>SUMIFS(Results!O:O,Results!G:G,CONCATENATE("*",B191,"*"),Results!G:G,CONCATENATE("*",C191,"*"),Results!Y:Y,"&gt;=500",Results!E:E,A191)</f>
        <v>0</v>
      </c>
      <c r="I191" s="52" t="str">
        <f>IFERROR(SUMIFS(Results!V:V,Results!G:G,CONCATENATE("*",B191,"*"),Results!G:G,CONCATENATE("*",C191,"*"),Results!Y:Y,"&gt;=500",Results!E:E,A191)/H191,"")</f>
        <v/>
      </c>
      <c r="J191" s="53">
        <f>SUMIFS(Results!O:O,Results!G:G,CONCATENATE("*",'Battle Tactics (Faction)'!B191,"*"),Results!G:G,CONCATENATE("*",C191,"*"),Results!Y:Y,"&gt;=500",Results!E:E,A191)</f>
        <v>0</v>
      </c>
      <c r="M191" t="str">
        <f t="shared" si="4"/>
        <v>Gloomspite Gitz - Intercept and Recover / Wrathful Cycles (15)</v>
      </c>
      <c r="N191" s="74">
        <f t="shared" si="5"/>
        <v>0.4</v>
      </c>
      <c r="P191" s="60"/>
      <c r="Q191" s="75"/>
    </row>
    <row r="192" spans="1:17" hidden="1" x14ac:dyDescent="0.3">
      <c r="A192" t="s">
        <v>27</v>
      </c>
      <c r="B192" s="48" t="s">
        <v>24947</v>
      </c>
      <c r="C192" s="48" t="s">
        <v>24945</v>
      </c>
      <c r="D192" s="1">
        <f>SUMIFS(Results!O:O,Results!G:G,CONCATENATE("*",B192,"*"),Results!G:G,CONCATENATE("*",C192,"*"),Results!E:E,A192)</f>
        <v>20</v>
      </c>
      <c r="E192" s="50">
        <f>IFERROR(SUMIFS(Results!V:V,Results!G:G,CONCATENATE("*",B192,"*"),Results!G:G,CONCATENATE("*",C192,"*"),Results!E:E,A192)/D192,"")</f>
        <v>0.5</v>
      </c>
      <c r="F192" s="1">
        <f>SUMIFS(Results!O:O,Results!G:G,CONCATENATE("*",B192,"*"),Results!G:G,CONCATENATE("*",C192,"*"),Results!E:E,A192)</f>
        <v>20</v>
      </c>
      <c r="G192" s="50">
        <f>IFERROR(SUMIFS(Results!V:V,Results!G:G,CONCATENATE("*",'Battle Tactics (Faction)'!B192,"*"),Results!G:G,CONCATENATE("*",C192,"*"),Results!E:E,A192)/F192,"")</f>
        <v>0.5</v>
      </c>
      <c r="H192" s="46">
        <f>SUMIFS(Results!O:O,Results!G:G,CONCATENATE("*",B192,"*"),Results!G:G,CONCATENATE("*",C192,"*"),Results!Y:Y,"&gt;=500",Results!E:E,A192)</f>
        <v>10</v>
      </c>
      <c r="I192" s="52">
        <f>IFERROR(SUMIFS(Results!V:V,Results!G:G,CONCATENATE("*",B192,"*"),Results!G:G,CONCATENATE("*",C192,"*"),Results!Y:Y,"&gt;=500",Results!E:E,A192)/H192,"")</f>
        <v>0.8</v>
      </c>
      <c r="J192" s="53">
        <f>SUMIFS(Results!O:O,Results!G:G,CONCATENATE("*",'Battle Tactics (Faction)'!B192,"*"),Results!G:G,CONCATENATE("*",C192,"*"),Results!Y:Y,"&gt;=500",Results!E:E,A192)</f>
        <v>10</v>
      </c>
      <c r="M192" t="str">
        <f t="shared" si="4"/>
        <v>Gloomspite Gitz - Master the Paths / Attuned to Ghyran (20)</v>
      </c>
      <c r="N192" s="74">
        <f t="shared" si="5"/>
        <v>0.5</v>
      </c>
      <c r="P192" s="60"/>
      <c r="Q192" s="75"/>
    </row>
    <row r="193" spans="1:17" hidden="1" x14ac:dyDescent="0.3">
      <c r="A193" t="s">
        <v>27</v>
      </c>
      <c r="B193" s="48" t="s">
        <v>24947</v>
      </c>
      <c r="C193" s="48" t="s">
        <v>24946</v>
      </c>
      <c r="D193" s="1">
        <f>SUMIFS(Results!O:O,Results!G:G,CONCATENATE("*",B193,"*"),Results!G:G,CONCATENATE("*",C193,"*"),Results!E:E,A193)</f>
        <v>25</v>
      </c>
      <c r="E193" s="50">
        <f>IFERROR(SUMIFS(Results!V:V,Results!G:G,CONCATENATE("*",B193,"*"),Results!G:G,CONCATENATE("*",C193,"*"),Results!E:E,A193)/D193,"")</f>
        <v>0.44</v>
      </c>
      <c r="F193" s="1">
        <f>SUMIFS(Results!O:O,Results!G:G,CONCATENATE("*",B193,"*"),Results!G:G,CONCATENATE("*",C193,"*"),Results!E:E,A193)</f>
        <v>25</v>
      </c>
      <c r="G193" s="50">
        <f>IFERROR(SUMIFS(Results!V:V,Results!G:G,CONCATENATE("*",'Battle Tactics (Faction)'!B193,"*"),Results!G:G,CONCATENATE("*",C193,"*"),Results!E:E,A193)/F193,"")</f>
        <v>0.44</v>
      </c>
      <c r="H193" s="46">
        <f>SUMIFS(Results!O:O,Results!G:G,CONCATENATE("*",B193,"*"),Results!G:G,CONCATENATE("*",C193,"*"),Results!Y:Y,"&gt;=500",Results!E:E,A193)</f>
        <v>0</v>
      </c>
      <c r="I193" s="52" t="str">
        <f>IFERROR(SUMIFS(Results!V:V,Results!G:G,CONCATENATE("*",B193,"*"),Results!G:G,CONCATENATE("*",C193,"*"),Results!Y:Y,"&gt;=500",Results!E:E,A193)/H193,"")</f>
        <v/>
      </c>
      <c r="J193" s="53">
        <f>SUMIFS(Results!O:O,Results!G:G,CONCATENATE("*",'Battle Tactics (Faction)'!B193,"*"),Results!G:G,CONCATENATE("*",C193,"*"),Results!Y:Y,"&gt;=500",Results!E:E,A193)</f>
        <v>0</v>
      </c>
      <c r="M193" t="str">
        <f t="shared" si="4"/>
        <v>Gloomspite Gitz - Master the Paths / Intercept and Recover (25)</v>
      </c>
      <c r="N193" s="74">
        <f t="shared" si="5"/>
        <v>0.44</v>
      </c>
      <c r="P193" s="60"/>
      <c r="Q193" s="75"/>
    </row>
    <row r="194" spans="1:17" x14ac:dyDescent="0.3">
      <c r="A194" t="s">
        <v>27</v>
      </c>
      <c r="B194" s="48" t="s">
        <v>24947</v>
      </c>
      <c r="C194" s="48" t="s">
        <v>24948</v>
      </c>
      <c r="D194" s="1">
        <f>SUMIFS(Results!O:O,Results!G:G,CONCATENATE("*",B194,"*"),Results!G:G,CONCATENATE("*",C194,"*"),Results!E:E,A194)</f>
        <v>5</v>
      </c>
      <c r="E194" s="50">
        <f>IFERROR(SUMIFS(Results!V:V,Results!G:G,CONCATENATE("*",B194,"*"),Results!G:G,CONCATENATE("*",C194,"*"),Results!E:E,A194)/D194,"")</f>
        <v>0.4</v>
      </c>
      <c r="F194" s="1">
        <f>SUMIFS(Results!O:O,Results!G:G,CONCATENATE("*",B194,"*"),Results!G:G,CONCATENATE("*",C194,"*"),Results!E:E,A194)</f>
        <v>5</v>
      </c>
      <c r="G194" s="50">
        <f>IFERROR(SUMIFS(Results!V:V,Results!G:G,CONCATENATE("*",'Battle Tactics (Faction)'!B194,"*"),Results!G:G,CONCATENATE("*",C194,"*"),Results!E:E,A194)/F194,"")</f>
        <v>0.4</v>
      </c>
      <c r="H194" s="46">
        <f>SUMIFS(Results!O:O,Results!G:G,CONCATENATE("*",B194,"*"),Results!G:G,CONCATENATE("*",C194,"*"),Results!Y:Y,"&gt;=500",Results!E:E,A194)</f>
        <v>0</v>
      </c>
      <c r="I194" s="52" t="str">
        <f>IFERROR(SUMIFS(Results!V:V,Results!G:G,CONCATENATE("*",B194,"*"),Results!G:G,CONCATENATE("*",C194,"*"),Results!Y:Y,"&gt;=500",Results!E:E,A194)/H194,"")</f>
        <v/>
      </c>
      <c r="J194" s="53">
        <f>SUMIFS(Results!O:O,Results!G:G,CONCATENATE("*",'Battle Tactics (Faction)'!B194,"*"),Results!G:G,CONCATENATE("*",C194,"*"),Results!Y:Y,"&gt;=500",Results!E:E,A194)</f>
        <v>0</v>
      </c>
      <c r="M194" t="str">
        <f t="shared" si="4"/>
        <v>Gloomspite Gitz - Master the Paths / Restless Energy (5)</v>
      </c>
      <c r="N194" s="74">
        <f t="shared" si="5"/>
        <v>0.4</v>
      </c>
      <c r="P194" s="60"/>
      <c r="Q194" s="75"/>
    </row>
    <row r="195" spans="1:17" hidden="1" x14ac:dyDescent="0.3">
      <c r="A195" t="s">
        <v>27</v>
      </c>
      <c r="B195" s="48" t="s">
        <v>24947</v>
      </c>
      <c r="C195" s="48" t="s">
        <v>24949</v>
      </c>
      <c r="D195" s="1">
        <f>SUMIFS(Results!O:O,Results!G:G,CONCATENATE("*",B195,"*"),Results!G:G,CONCATENATE("*",C195,"*"),Results!E:E,A195)</f>
        <v>0</v>
      </c>
      <c r="E195" s="50" t="str">
        <f>IFERROR(SUMIFS(Results!V:V,Results!G:G,CONCATENATE("*",B195,"*"),Results!G:G,CONCATENATE("*",C195,"*"),Results!E:E,A195)/D195,"")</f>
        <v/>
      </c>
      <c r="F195" s="1">
        <f>SUMIFS(Results!O:O,Results!G:G,CONCATENATE("*",B195,"*"),Results!G:G,CONCATENATE("*",C195,"*"),Results!E:E,A195)</f>
        <v>0</v>
      </c>
      <c r="G195" s="50" t="str">
        <f>IFERROR(SUMIFS(Results!V:V,Results!G:G,CONCATENATE("*",'Battle Tactics (Faction)'!B195,"*"),Results!G:G,CONCATENATE("*",C195,"*"),Results!E:E,A195)/F195,"")</f>
        <v/>
      </c>
      <c r="H195" s="46">
        <f>SUMIFS(Results!O:O,Results!G:G,CONCATENATE("*",B195,"*"),Results!G:G,CONCATENATE("*",C195,"*"),Results!Y:Y,"&gt;=500",Results!E:E,A195)</f>
        <v>0</v>
      </c>
      <c r="I195" s="52" t="str">
        <f>IFERROR(SUMIFS(Results!V:V,Results!G:G,CONCATENATE("*",B195,"*"),Results!G:G,CONCATENATE("*",C195,"*"),Results!Y:Y,"&gt;=500",Results!E:E,A195)/H195,"")</f>
        <v/>
      </c>
      <c r="J195" s="53">
        <f>SUMIFS(Results!O:O,Results!G:G,CONCATENATE("*",'Battle Tactics (Faction)'!B195,"*"),Results!G:G,CONCATENATE("*",C195,"*"),Results!Y:Y,"&gt;=500",Results!E:E,A195)</f>
        <v>0</v>
      </c>
      <c r="M195" t="str">
        <f t="shared" ref="M195:M258" si="6">CONCATENATE(A195," - ",B195," / ",C195," (",D195,")")</f>
        <v>Gloomspite Gitz - Master the Paths / Scouting Force (0)</v>
      </c>
      <c r="N195" s="74" t="str">
        <f t="shared" ref="N195:N258" si="7">E195</f>
        <v/>
      </c>
      <c r="P195" s="60"/>
      <c r="Q195" s="75"/>
    </row>
    <row r="196" spans="1:17" x14ac:dyDescent="0.3">
      <c r="A196" t="s">
        <v>27</v>
      </c>
      <c r="B196" s="48" t="s">
        <v>24947</v>
      </c>
      <c r="C196" s="48" t="s">
        <v>24950</v>
      </c>
      <c r="D196" s="1">
        <f>SUMIFS(Results!O:O,Results!G:G,CONCATENATE("*",B196,"*"),Results!G:G,CONCATENATE("*",C196,"*"),Results!E:E,A196)</f>
        <v>10</v>
      </c>
      <c r="E196" s="50">
        <f>IFERROR(SUMIFS(Results!V:V,Results!G:G,CONCATENATE("*",B196,"*"),Results!G:G,CONCATENATE("*",C196,"*"),Results!E:E,A196)/D196,"")</f>
        <v>0.3</v>
      </c>
      <c r="F196" s="1">
        <f>SUMIFS(Results!O:O,Results!G:G,CONCATENATE("*",B196,"*"),Results!G:G,CONCATENATE("*",C196,"*"),Results!E:E,A196)</f>
        <v>10</v>
      </c>
      <c r="G196" s="50">
        <f>IFERROR(SUMIFS(Results!V:V,Results!G:G,CONCATENATE("*",'Battle Tactics (Faction)'!B196,"*"),Results!G:G,CONCATENATE("*",C196,"*"),Results!E:E,A196)/F196,"")</f>
        <v>0.3</v>
      </c>
      <c r="H196" s="46">
        <f>SUMIFS(Results!O:O,Results!G:G,CONCATENATE("*",B196,"*"),Results!G:G,CONCATENATE("*",C196,"*"),Results!Y:Y,"&gt;=500",Results!E:E,A196)</f>
        <v>0</v>
      </c>
      <c r="I196" s="52" t="str">
        <f>IFERROR(SUMIFS(Results!V:V,Results!G:G,CONCATENATE("*",B196,"*"),Results!G:G,CONCATENATE("*",C196,"*"),Results!Y:Y,"&gt;=500",Results!E:E,A196)/H196,"")</f>
        <v/>
      </c>
      <c r="J196" s="53">
        <f>SUMIFS(Results!O:O,Results!G:G,CONCATENATE("*",'Battle Tactics (Faction)'!B196,"*"),Results!G:G,CONCATENATE("*",C196,"*"),Results!Y:Y,"&gt;=500",Results!E:E,A196)</f>
        <v>0</v>
      </c>
      <c r="M196" t="str">
        <f t="shared" si="6"/>
        <v>Gloomspite Gitz - Master the Paths / Wrathful Cycles (10)</v>
      </c>
      <c r="N196" s="74">
        <f t="shared" si="7"/>
        <v>0.3</v>
      </c>
      <c r="P196" s="60"/>
      <c r="Q196" s="75"/>
    </row>
    <row r="197" spans="1:17" hidden="1" x14ac:dyDescent="0.3">
      <c r="A197" t="s">
        <v>27</v>
      </c>
      <c r="B197" s="48" t="s">
        <v>24948</v>
      </c>
      <c r="C197" s="48" t="s">
        <v>24945</v>
      </c>
      <c r="D197" s="1">
        <f>SUMIFS(Results!O:O,Results!G:G,CONCATENATE("*",B197,"*"),Results!G:G,CONCATENATE("*",C197,"*"),Results!E:E,A197)</f>
        <v>31</v>
      </c>
      <c r="E197" s="50">
        <f>IFERROR(SUMIFS(Results!V:V,Results!G:G,CONCATENATE("*",B197,"*"),Results!G:G,CONCATENATE("*",C197,"*"),Results!E:E,A197)/D197,"")</f>
        <v>0.41935483870967744</v>
      </c>
      <c r="F197" s="1">
        <f>SUMIFS(Results!O:O,Results!G:G,CONCATENATE("*",B197,"*"),Results!G:G,CONCATENATE("*",C197,"*"),Results!E:E,A197)</f>
        <v>31</v>
      </c>
      <c r="G197" s="50">
        <f>IFERROR(SUMIFS(Results!V:V,Results!G:G,CONCATENATE("*",'Battle Tactics (Faction)'!B197,"*"),Results!G:G,CONCATENATE("*",C197,"*"),Results!E:E,A197)/F197,"")</f>
        <v>0.41935483870967744</v>
      </c>
      <c r="H197" s="46">
        <f>SUMIFS(Results!O:O,Results!G:G,CONCATENATE("*",B197,"*"),Results!G:G,CONCATENATE("*",C197,"*"),Results!Y:Y,"&gt;=500",Results!E:E,A197)</f>
        <v>5</v>
      </c>
      <c r="I197" s="52">
        <f>IFERROR(SUMIFS(Results!V:V,Results!G:G,CONCATENATE("*",B197,"*"),Results!G:G,CONCATENATE("*",C197,"*"),Results!Y:Y,"&gt;=500",Results!E:E,A197)/H197,"")</f>
        <v>0.8</v>
      </c>
      <c r="J197" s="53">
        <f>SUMIFS(Results!O:O,Results!G:G,CONCATENATE("*",'Battle Tactics (Faction)'!B197,"*"),Results!G:G,CONCATENATE("*",C197,"*"),Results!Y:Y,"&gt;=500",Results!E:E,A197)</f>
        <v>5</v>
      </c>
      <c r="M197" t="str">
        <f t="shared" si="6"/>
        <v>Gloomspite Gitz - Restless Energy / Attuned to Ghyran (31)</v>
      </c>
      <c r="N197" s="74">
        <f t="shared" si="7"/>
        <v>0.41935483870967744</v>
      </c>
      <c r="P197" s="60"/>
      <c r="Q197" s="75"/>
    </row>
    <row r="198" spans="1:17" hidden="1" x14ac:dyDescent="0.3">
      <c r="A198" t="s">
        <v>27</v>
      </c>
      <c r="B198" s="48" t="s">
        <v>24948</v>
      </c>
      <c r="C198" s="48" t="s">
        <v>24946</v>
      </c>
      <c r="D198" s="1">
        <f>SUMIFS(Results!O:O,Results!G:G,CONCATENATE("*",B198,"*"),Results!G:G,CONCATENATE("*",C198,"*"),Results!E:E,A198)</f>
        <v>25</v>
      </c>
      <c r="E198" s="50">
        <f>IFERROR(SUMIFS(Results!V:V,Results!G:G,CONCATENATE("*",B198,"*"),Results!G:G,CONCATENATE("*",C198,"*"),Results!E:E,A198)/D198,"")</f>
        <v>0.46</v>
      </c>
      <c r="F198" s="1">
        <f>SUMIFS(Results!O:O,Results!G:G,CONCATENATE("*",B198,"*"),Results!G:G,CONCATENATE("*",C198,"*"),Results!E:E,A198)</f>
        <v>25</v>
      </c>
      <c r="G198" s="50">
        <f>IFERROR(SUMIFS(Results!V:V,Results!G:G,CONCATENATE("*",'Battle Tactics (Faction)'!B198,"*"),Results!G:G,CONCATENATE("*",C198,"*"),Results!E:E,A198)/F198,"")</f>
        <v>0.46</v>
      </c>
      <c r="H198" s="46">
        <f>SUMIFS(Results!O:O,Results!G:G,CONCATENATE("*",B198,"*"),Results!G:G,CONCATENATE("*",C198,"*"),Results!Y:Y,"&gt;=500",Results!E:E,A198)</f>
        <v>0</v>
      </c>
      <c r="I198" s="52" t="str">
        <f>IFERROR(SUMIFS(Results!V:V,Results!G:G,CONCATENATE("*",B198,"*"),Results!G:G,CONCATENATE("*",C198,"*"),Results!Y:Y,"&gt;=500",Results!E:E,A198)/H198,"")</f>
        <v/>
      </c>
      <c r="J198" s="53">
        <f>SUMIFS(Results!O:O,Results!G:G,CONCATENATE("*",'Battle Tactics (Faction)'!B198,"*"),Results!G:G,CONCATENATE("*",C198,"*"),Results!Y:Y,"&gt;=500",Results!E:E,A198)</f>
        <v>0</v>
      </c>
      <c r="M198" t="str">
        <f t="shared" si="6"/>
        <v>Gloomspite Gitz - Restless Energy / Intercept and Recover (25)</v>
      </c>
      <c r="N198" s="74">
        <f t="shared" si="7"/>
        <v>0.46</v>
      </c>
      <c r="P198" s="60"/>
      <c r="Q198" s="75"/>
    </row>
    <row r="199" spans="1:17" x14ac:dyDescent="0.3">
      <c r="A199" t="s">
        <v>27</v>
      </c>
      <c r="B199" s="48" t="s">
        <v>24948</v>
      </c>
      <c r="C199" s="48" t="s">
        <v>24947</v>
      </c>
      <c r="D199" s="1">
        <f>SUMIFS(Results!O:O,Results!G:G,CONCATENATE("*",B199,"*"),Results!G:G,CONCATENATE("*",C199,"*"),Results!E:E,A199)</f>
        <v>5</v>
      </c>
      <c r="E199" s="50">
        <f>IFERROR(SUMIFS(Results!V:V,Results!G:G,CONCATENATE("*",B199,"*"),Results!G:G,CONCATENATE("*",C199,"*"),Results!E:E,A199)/D199,"")</f>
        <v>0.4</v>
      </c>
      <c r="F199" s="1">
        <f>SUMIFS(Results!O:O,Results!G:G,CONCATENATE("*",B199,"*"),Results!G:G,CONCATENATE("*",C199,"*"),Results!E:E,A199)</f>
        <v>5</v>
      </c>
      <c r="G199" s="50">
        <f>IFERROR(SUMIFS(Results!V:V,Results!G:G,CONCATENATE("*",'Battle Tactics (Faction)'!B199,"*"),Results!G:G,CONCATENATE("*",C199,"*"),Results!E:E,A199)/F199,"")</f>
        <v>0.4</v>
      </c>
      <c r="H199" s="46">
        <f>SUMIFS(Results!O:O,Results!G:G,CONCATENATE("*",B199,"*"),Results!G:G,CONCATENATE("*",C199,"*"),Results!Y:Y,"&gt;=500",Results!E:E,A199)</f>
        <v>0</v>
      </c>
      <c r="I199" s="52" t="str">
        <f>IFERROR(SUMIFS(Results!V:V,Results!G:G,CONCATENATE("*",B199,"*"),Results!G:G,CONCATENATE("*",C199,"*"),Results!Y:Y,"&gt;=500",Results!E:E,A199)/H199,"")</f>
        <v/>
      </c>
      <c r="J199" s="53">
        <f>SUMIFS(Results!O:O,Results!G:G,CONCATENATE("*",'Battle Tactics (Faction)'!B199,"*"),Results!G:G,CONCATENATE("*",C199,"*"),Results!Y:Y,"&gt;=500",Results!E:E,A199)</f>
        <v>0</v>
      </c>
      <c r="M199" t="str">
        <f t="shared" si="6"/>
        <v>Gloomspite Gitz - Restless Energy / Master the Paths (5)</v>
      </c>
      <c r="N199" s="74">
        <f t="shared" si="7"/>
        <v>0.4</v>
      </c>
      <c r="P199" s="60"/>
      <c r="Q199" s="75"/>
    </row>
    <row r="200" spans="1:17" x14ac:dyDescent="0.3">
      <c r="A200" t="s">
        <v>27</v>
      </c>
      <c r="B200" s="48" t="s">
        <v>24948</v>
      </c>
      <c r="C200" s="48" t="s">
        <v>24949</v>
      </c>
      <c r="D200" s="1">
        <f>SUMIFS(Results!O:O,Results!G:G,CONCATENATE("*",B200,"*"),Results!G:G,CONCATENATE("*",C200,"*"),Results!E:E,A200)</f>
        <v>10</v>
      </c>
      <c r="E200" s="50">
        <f>IFERROR(SUMIFS(Results!V:V,Results!G:G,CONCATENATE("*",B200,"*"),Results!G:G,CONCATENATE("*",C200,"*"),Results!E:E,A200)/D200,"")</f>
        <v>0.1</v>
      </c>
      <c r="F200" s="1">
        <f>SUMIFS(Results!O:O,Results!G:G,CONCATENATE("*",B200,"*"),Results!G:G,CONCATENATE("*",C200,"*"),Results!E:E,A200)</f>
        <v>10</v>
      </c>
      <c r="G200" s="50">
        <f>IFERROR(SUMIFS(Results!V:V,Results!G:G,CONCATENATE("*",'Battle Tactics (Faction)'!B200,"*"),Results!G:G,CONCATENATE("*",C200,"*"),Results!E:E,A200)/F200,"")</f>
        <v>0.1</v>
      </c>
      <c r="H200" s="46">
        <f>SUMIFS(Results!O:O,Results!G:G,CONCATENATE("*",B200,"*"),Results!G:G,CONCATENATE("*",C200,"*"),Results!Y:Y,"&gt;=500",Results!E:E,A200)</f>
        <v>5</v>
      </c>
      <c r="I200" s="52">
        <f>IFERROR(SUMIFS(Results!V:V,Results!G:G,CONCATENATE("*",B200,"*"),Results!G:G,CONCATENATE("*",C200,"*"),Results!Y:Y,"&gt;=500",Results!E:E,A200)/H200,"")</f>
        <v>0.2</v>
      </c>
      <c r="J200" s="53">
        <f>SUMIFS(Results!O:O,Results!G:G,CONCATENATE("*",'Battle Tactics (Faction)'!B200,"*"),Results!G:G,CONCATENATE("*",C200,"*"),Results!Y:Y,"&gt;=500",Results!E:E,A200)</f>
        <v>5</v>
      </c>
      <c r="M200" t="str">
        <f t="shared" si="6"/>
        <v>Gloomspite Gitz - Restless Energy / Scouting Force (10)</v>
      </c>
      <c r="N200" s="74">
        <f t="shared" si="7"/>
        <v>0.1</v>
      </c>
      <c r="P200" s="60"/>
      <c r="Q200" s="75"/>
    </row>
    <row r="201" spans="1:17" x14ac:dyDescent="0.3">
      <c r="A201" t="s">
        <v>27</v>
      </c>
      <c r="B201" s="48" t="s">
        <v>24948</v>
      </c>
      <c r="C201" s="48" t="s">
        <v>24950</v>
      </c>
      <c r="D201" s="1">
        <f>SUMIFS(Results!O:O,Results!G:G,CONCATENATE("*",B201,"*"),Results!G:G,CONCATENATE("*",C201,"*"),Results!E:E,A201)</f>
        <v>10</v>
      </c>
      <c r="E201" s="50">
        <f>IFERROR(SUMIFS(Results!V:V,Results!G:G,CONCATENATE("*",B201,"*"),Results!G:G,CONCATENATE("*",C201,"*"),Results!E:E,A201)/D201,"")</f>
        <v>0.4</v>
      </c>
      <c r="F201" s="1">
        <f>SUMIFS(Results!O:O,Results!G:G,CONCATENATE("*",B201,"*"),Results!G:G,CONCATENATE("*",C201,"*"),Results!E:E,A201)</f>
        <v>10</v>
      </c>
      <c r="G201" s="50">
        <f>IFERROR(SUMIFS(Results!V:V,Results!G:G,CONCATENATE("*",'Battle Tactics (Faction)'!B201,"*"),Results!G:G,CONCATENATE("*",C201,"*"),Results!E:E,A201)/F201,"")</f>
        <v>0.4</v>
      </c>
      <c r="H201" s="46">
        <f>SUMIFS(Results!O:O,Results!G:G,CONCATENATE("*",B201,"*"),Results!G:G,CONCATENATE("*",C201,"*"),Results!Y:Y,"&gt;=500",Results!E:E,A201)</f>
        <v>0</v>
      </c>
      <c r="I201" s="52" t="str">
        <f>IFERROR(SUMIFS(Results!V:V,Results!G:G,CONCATENATE("*",B201,"*"),Results!G:G,CONCATENATE("*",C201,"*"),Results!Y:Y,"&gt;=500",Results!E:E,A201)/H201,"")</f>
        <v/>
      </c>
      <c r="J201" s="53">
        <f>SUMIFS(Results!O:O,Results!G:G,CONCATENATE("*",'Battle Tactics (Faction)'!B201,"*"),Results!G:G,CONCATENATE("*",C201,"*"),Results!Y:Y,"&gt;=500",Results!E:E,A201)</f>
        <v>0</v>
      </c>
      <c r="M201" t="str">
        <f t="shared" si="6"/>
        <v>Gloomspite Gitz - Restless Energy / Wrathful Cycles (10)</v>
      </c>
      <c r="N201" s="74">
        <f t="shared" si="7"/>
        <v>0.4</v>
      </c>
      <c r="P201" s="60"/>
      <c r="Q201" s="75"/>
    </row>
    <row r="202" spans="1:17" hidden="1" x14ac:dyDescent="0.3">
      <c r="A202" t="s">
        <v>27</v>
      </c>
      <c r="B202" s="48" t="s">
        <v>24949</v>
      </c>
      <c r="C202" s="48" t="s">
        <v>24945</v>
      </c>
      <c r="D202" s="1">
        <f>SUMIFS(Results!O:O,Results!G:G,CONCATENATE("*",B202,"*"),Results!G:G,CONCATENATE("*",C202,"*"),Results!E:E,A202)</f>
        <v>35</v>
      </c>
      <c r="E202" s="50">
        <f>IFERROR(SUMIFS(Results!V:V,Results!G:G,CONCATENATE("*",B202,"*"),Results!G:G,CONCATENATE("*",C202,"*"),Results!E:E,A202)/D202,"")</f>
        <v>0.31428571428571428</v>
      </c>
      <c r="F202" s="1">
        <f>SUMIFS(Results!O:O,Results!G:G,CONCATENATE("*",B202,"*"),Results!G:G,CONCATENATE("*",C202,"*"),Results!E:E,A202)</f>
        <v>35</v>
      </c>
      <c r="G202" s="50">
        <f>IFERROR(SUMIFS(Results!V:V,Results!G:G,CONCATENATE("*",'Battle Tactics (Faction)'!B202,"*"),Results!G:G,CONCATENATE("*",C202,"*"),Results!E:E,A202)/F202,"")</f>
        <v>0.31428571428571428</v>
      </c>
      <c r="H202" s="46">
        <f>SUMIFS(Results!O:O,Results!G:G,CONCATENATE("*",B202,"*"),Results!G:G,CONCATENATE("*",C202,"*"),Results!Y:Y,"&gt;=500",Results!E:E,A202)</f>
        <v>15</v>
      </c>
      <c r="I202" s="52">
        <f>IFERROR(SUMIFS(Results!V:V,Results!G:G,CONCATENATE("*",B202,"*"),Results!G:G,CONCATENATE("*",C202,"*"),Results!Y:Y,"&gt;=500",Results!E:E,A202)/H202,"")</f>
        <v>0.53333333333333333</v>
      </c>
      <c r="J202" s="53">
        <f>SUMIFS(Results!O:O,Results!G:G,CONCATENATE("*",'Battle Tactics (Faction)'!B202,"*"),Results!G:G,CONCATENATE("*",C202,"*"),Results!Y:Y,"&gt;=500",Results!E:E,A202)</f>
        <v>15</v>
      </c>
      <c r="M202" t="str">
        <f t="shared" si="6"/>
        <v>Gloomspite Gitz - Scouting Force / Attuned to Ghyran (35)</v>
      </c>
      <c r="N202" s="74">
        <f t="shared" si="7"/>
        <v>0.31428571428571428</v>
      </c>
      <c r="P202" s="60"/>
      <c r="Q202" s="75"/>
    </row>
    <row r="203" spans="1:17" x14ac:dyDescent="0.3">
      <c r="A203" t="s">
        <v>27</v>
      </c>
      <c r="B203" s="48" t="s">
        <v>24949</v>
      </c>
      <c r="C203" s="48" t="s">
        <v>24946</v>
      </c>
      <c r="D203" s="1">
        <f>SUMIFS(Results!O:O,Results!G:G,CONCATENATE("*",B203,"*"),Results!G:G,CONCATENATE("*",C203,"*"),Results!E:E,A203)</f>
        <v>5</v>
      </c>
      <c r="E203" s="50">
        <f>IFERROR(SUMIFS(Results!V:V,Results!G:G,CONCATENATE("*",B203,"*"),Results!G:G,CONCATENATE("*",C203,"*"),Results!E:E,A203)/D203,"")</f>
        <v>0.6</v>
      </c>
      <c r="F203" s="1">
        <f>SUMIFS(Results!O:O,Results!G:G,CONCATENATE("*",B203,"*"),Results!G:G,CONCATENATE("*",C203,"*"),Results!E:E,A203)</f>
        <v>5</v>
      </c>
      <c r="G203" s="50">
        <f>IFERROR(SUMIFS(Results!V:V,Results!G:G,CONCATENATE("*",'Battle Tactics (Faction)'!B203,"*"),Results!G:G,CONCATENATE("*",C203,"*"),Results!E:E,A203)/F203,"")</f>
        <v>0.6</v>
      </c>
      <c r="H203" s="46">
        <f>SUMIFS(Results!O:O,Results!G:G,CONCATENATE("*",B203,"*"),Results!G:G,CONCATENATE("*",C203,"*"),Results!Y:Y,"&gt;=500",Results!E:E,A203)</f>
        <v>0</v>
      </c>
      <c r="I203" s="52" t="str">
        <f>IFERROR(SUMIFS(Results!V:V,Results!G:G,CONCATENATE("*",B203,"*"),Results!G:G,CONCATENATE("*",C203,"*"),Results!Y:Y,"&gt;=500",Results!E:E,A203)/H203,"")</f>
        <v/>
      </c>
      <c r="J203" s="53">
        <f>SUMIFS(Results!O:O,Results!G:G,CONCATENATE("*",'Battle Tactics (Faction)'!B203,"*"),Results!G:G,CONCATENATE("*",C203,"*"),Results!Y:Y,"&gt;=500",Results!E:E,A203)</f>
        <v>0</v>
      </c>
      <c r="M203" t="str">
        <f t="shared" si="6"/>
        <v>Gloomspite Gitz - Scouting Force / Intercept and Recover (5)</v>
      </c>
      <c r="N203" s="74">
        <f t="shared" si="7"/>
        <v>0.6</v>
      </c>
      <c r="P203" s="60"/>
      <c r="Q203" s="75"/>
    </row>
    <row r="204" spans="1:17" hidden="1" x14ac:dyDescent="0.3">
      <c r="A204" t="s">
        <v>27</v>
      </c>
      <c r="B204" s="48" t="s">
        <v>24949</v>
      </c>
      <c r="C204" s="48" t="s">
        <v>24947</v>
      </c>
      <c r="D204" s="1">
        <f>SUMIFS(Results!O:O,Results!G:G,CONCATENATE("*",B204,"*"),Results!G:G,CONCATENATE("*",C204,"*"),Results!E:E,A204)</f>
        <v>0</v>
      </c>
      <c r="E204" s="50" t="str">
        <f>IFERROR(SUMIFS(Results!V:V,Results!G:G,CONCATENATE("*",B204,"*"),Results!G:G,CONCATENATE("*",C204,"*"),Results!E:E,A204)/D204,"")</f>
        <v/>
      </c>
      <c r="F204" s="1">
        <f>SUMIFS(Results!O:O,Results!G:G,CONCATENATE("*",B204,"*"),Results!G:G,CONCATENATE("*",C204,"*"),Results!E:E,A204)</f>
        <v>0</v>
      </c>
      <c r="G204" s="50" t="str">
        <f>IFERROR(SUMIFS(Results!V:V,Results!G:G,CONCATENATE("*",'Battle Tactics (Faction)'!B204,"*"),Results!G:G,CONCATENATE("*",C204,"*"),Results!E:E,A204)/F204,"")</f>
        <v/>
      </c>
      <c r="H204" s="46">
        <f>SUMIFS(Results!O:O,Results!G:G,CONCATENATE("*",B204,"*"),Results!G:G,CONCATENATE("*",C204,"*"),Results!Y:Y,"&gt;=500",Results!E:E,A204)</f>
        <v>0</v>
      </c>
      <c r="I204" s="52" t="str">
        <f>IFERROR(SUMIFS(Results!V:V,Results!G:G,CONCATENATE("*",B204,"*"),Results!G:G,CONCATENATE("*",C204,"*"),Results!Y:Y,"&gt;=500",Results!E:E,A204)/H204,"")</f>
        <v/>
      </c>
      <c r="J204" s="53">
        <f>SUMIFS(Results!O:O,Results!G:G,CONCATENATE("*",'Battle Tactics (Faction)'!B204,"*"),Results!G:G,CONCATENATE("*",C204,"*"),Results!Y:Y,"&gt;=500",Results!E:E,A204)</f>
        <v>0</v>
      </c>
      <c r="M204" t="str">
        <f t="shared" si="6"/>
        <v>Gloomspite Gitz - Scouting Force / Master the Paths (0)</v>
      </c>
      <c r="N204" s="74" t="str">
        <f t="shared" si="7"/>
        <v/>
      </c>
      <c r="P204" s="60"/>
      <c r="Q204" s="75"/>
    </row>
    <row r="205" spans="1:17" x14ac:dyDescent="0.3">
      <c r="A205" t="s">
        <v>27</v>
      </c>
      <c r="B205" s="48" t="s">
        <v>24949</v>
      </c>
      <c r="C205" s="48" t="s">
        <v>24948</v>
      </c>
      <c r="D205" s="1">
        <f>SUMIFS(Results!O:O,Results!G:G,CONCATENATE("*",B205,"*"),Results!G:G,CONCATENATE("*",C205,"*"),Results!E:E,A205)</f>
        <v>10</v>
      </c>
      <c r="E205" s="50">
        <f>IFERROR(SUMIFS(Results!V:V,Results!G:G,CONCATENATE("*",B205,"*"),Results!G:G,CONCATENATE("*",C205,"*"),Results!E:E,A205)/D205,"")</f>
        <v>0.1</v>
      </c>
      <c r="F205" s="1">
        <f>SUMIFS(Results!O:O,Results!G:G,CONCATENATE("*",B205,"*"),Results!G:G,CONCATENATE("*",C205,"*"),Results!E:E,A205)</f>
        <v>10</v>
      </c>
      <c r="G205" s="50">
        <f>IFERROR(SUMIFS(Results!V:V,Results!G:G,CONCATENATE("*",'Battle Tactics (Faction)'!B205,"*"),Results!G:G,CONCATENATE("*",C205,"*"),Results!E:E,A205)/F205,"")</f>
        <v>0.1</v>
      </c>
      <c r="H205" s="46">
        <f>SUMIFS(Results!O:O,Results!G:G,CONCATENATE("*",B205,"*"),Results!G:G,CONCATENATE("*",C205,"*"),Results!Y:Y,"&gt;=500",Results!E:E,A205)</f>
        <v>5</v>
      </c>
      <c r="I205" s="52">
        <f>IFERROR(SUMIFS(Results!V:V,Results!G:G,CONCATENATE("*",B205,"*"),Results!G:G,CONCATENATE("*",C205,"*"),Results!Y:Y,"&gt;=500",Results!E:E,A205)/H205,"")</f>
        <v>0.2</v>
      </c>
      <c r="J205" s="53">
        <f>SUMIFS(Results!O:O,Results!G:G,CONCATENATE("*",'Battle Tactics (Faction)'!B205,"*"),Results!G:G,CONCATENATE("*",C205,"*"),Results!Y:Y,"&gt;=500",Results!E:E,A205)</f>
        <v>5</v>
      </c>
      <c r="M205" t="str">
        <f t="shared" si="6"/>
        <v>Gloomspite Gitz - Scouting Force / Restless Energy (10)</v>
      </c>
      <c r="N205" s="74">
        <f t="shared" si="7"/>
        <v>0.1</v>
      </c>
      <c r="P205" s="60"/>
      <c r="Q205" s="75"/>
    </row>
    <row r="206" spans="1:17" x14ac:dyDescent="0.3">
      <c r="A206" t="s">
        <v>27</v>
      </c>
      <c r="B206" s="48" t="s">
        <v>24949</v>
      </c>
      <c r="C206" s="48" t="s">
        <v>24950</v>
      </c>
      <c r="D206" s="1">
        <f>SUMIFS(Results!O:O,Results!G:G,CONCATENATE("*",B206,"*"),Results!G:G,CONCATENATE("*",C206,"*"),Results!E:E,A206)</f>
        <v>15</v>
      </c>
      <c r="E206" s="50">
        <f>IFERROR(SUMIFS(Results!V:V,Results!G:G,CONCATENATE("*",B206,"*"),Results!G:G,CONCATENATE("*",C206,"*"),Results!E:E,A206)/D206,"")</f>
        <v>0.7</v>
      </c>
      <c r="F206" s="1">
        <f>SUMIFS(Results!O:O,Results!G:G,CONCATENATE("*",B206,"*"),Results!G:G,CONCATENATE("*",C206,"*"),Results!E:E,A206)</f>
        <v>15</v>
      </c>
      <c r="G206" s="50">
        <f>IFERROR(SUMIFS(Results!V:V,Results!G:G,CONCATENATE("*",'Battle Tactics (Faction)'!B206,"*"),Results!G:G,CONCATENATE("*",C206,"*"),Results!E:E,A206)/F206,"")</f>
        <v>0.7</v>
      </c>
      <c r="H206" s="46">
        <f>SUMIFS(Results!O:O,Results!G:G,CONCATENATE("*",B206,"*"),Results!G:G,CONCATENATE("*",C206,"*"),Results!Y:Y,"&gt;=500",Results!E:E,A206)</f>
        <v>0</v>
      </c>
      <c r="I206" s="52" t="str">
        <f>IFERROR(SUMIFS(Results!V:V,Results!G:G,CONCATENATE("*",B206,"*"),Results!G:G,CONCATENATE("*",C206,"*"),Results!Y:Y,"&gt;=500",Results!E:E,A206)/H206,"")</f>
        <v/>
      </c>
      <c r="J206" s="53">
        <f>SUMIFS(Results!O:O,Results!G:G,CONCATENATE("*",'Battle Tactics (Faction)'!B206,"*"),Results!G:G,CONCATENATE("*",C206,"*"),Results!Y:Y,"&gt;=500",Results!E:E,A206)</f>
        <v>0</v>
      </c>
      <c r="M206" t="str">
        <f t="shared" si="6"/>
        <v>Gloomspite Gitz - Scouting Force / Wrathful Cycles (15)</v>
      </c>
      <c r="N206" s="74">
        <f t="shared" si="7"/>
        <v>0.7</v>
      </c>
      <c r="P206" s="60"/>
      <c r="Q206" s="75"/>
    </row>
    <row r="207" spans="1:17" hidden="1" x14ac:dyDescent="0.3">
      <c r="A207" t="s">
        <v>27</v>
      </c>
      <c r="B207" s="48" t="s">
        <v>24950</v>
      </c>
      <c r="C207" s="48" t="s">
        <v>24945</v>
      </c>
      <c r="D207" s="1">
        <f>SUMIFS(Results!O:O,Results!G:G,CONCATENATE("*",B207,"*"),Results!G:G,CONCATENATE("*",C207,"*"),Results!E:E,A207)</f>
        <v>20</v>
      </c>
      <c r="E207" s="50">
        <f>IFERROR(SUMIFS(Results!V:V,Results!G:G,CONCATENATE("*",B207,"*"),Results!G:G,CONCATENATE("*",C207,"*"),Results!E:E,A207)/D207,"")</f>
        <v>0.55000000000000004</v>
      </c>
      <c r="F207" s="1">
        <f>SUMIFS(Results!O:O,Results!G:G,CONCATENATE("*",B207,"*"),Results!G:G,CONCATENATE("*",C207,"*"),Results!E:E,A207)</f>
        <v>20</v>
      </c>
      <c r="G207" s="50">
        <f>IFERROR(SUMIFS(Results!V:V,Results!G:G,CONCATENATE("*",'Battle Tactics (Faction)'!B207,"*"),Results!G:G,CONCATENATE("*",C207,"*"),Results!E:E,A207)/F207,"")</f>
        <v>0.55000000000000004</v>
      </c>
      <c r="H207" s="46">
        <f>SUMIFS(Results!O:O,Results!G:G,CONCATENATE("*",B207,"*"),Results!G:G,CONCATENATE("*",C207,"*"),Results!Y:Y,"&gt;=500",Results!E:E,A207)</f>
        <v>10</v>
      </c>
      <c r="I207" s="52">
        <f>IFERROR(SUMIFS(Results!V:V,Results!G:G,CONCATENATE("*",B207,"*"),Results!G:G,CONCATENATE("*",C207,"*"),Results!Y:Y,"&gt;=500",Results!E:E,A207)/H207,"")</f>
        <v>0.6</v>
      </c>
      <c r="J207" s="53">
        <f>SUMIFS(Results!O:O,Results!G:G,CONCATENATE("*",'Battle Tactics (Faction)'!B207,"*"),Results!G:G,CONCATENATE("*",C207,"*"),Results!Y:Y,"&gt;=500",Results!E:E,A207)</f>
        <v>10</v>
      </c>
      <c r="M207" t="str">
        <f t="shared" si="6"/>
        <v>Gloomspite Gitz - Wrathful Cycles / Attuned to Ghyran (20)</v>
      </c>
      <c r="N207" s="74">
        <f t="shared" si="7"/>
        <v>0.55000000000000004</v>
      </c>
      <c r="P207" s="60"/>
      <c r="Q207" s="75"/>
    </row>
    <row r="208" spans="1:17" x14ac:dyDescent="0.3">
      <c r="A208" t="s">
        <v>27</v>
      </c>
      <c r="B208" s="48" t="s">
        <v>24950</v>
      </c>
      <c r="C208" s="48" t="s">
        <v>24946</v>
      </c>
      <c r="D208" s="1">
        <f>SUMIFS(Results!O:O,Results!G:G,CONCATENATE("*",B208,"*"),Results!G:G,CONCATENATE("*",C208,"*"),Results!E:E,A208)</f>
        <v>15</v>
      </c>
      <c r="E208" s="50">
        <f>IFERROR(SUMIFS(Results!V:V,Results!G:G,CONCATENATE("*",B208,"*"),Results!G:G,CONCATENATE("*",C208,"*"),Results!E:E,A208)/D208,"")</f>
        <v>0.4</v>
      </c>
      <c r="F208" s="1">
        <f>SUMIFS(Results!O:O,Results!G:G,CONCATENATE("*",B208,"*"),Results!G:G,CONCATENATE("*",C208,"*"),Results!E:E,A208)</f>
        <v>15</v>
      </c>
      <c r="G208" s="50">
        <f>IFERROR(SUMIFS(Results!V:V,Results!G:G,CONCATENATE("*",'Battle Tactics (Faction)'!B208,"*"),Results!G:G,CONCATENATE("*",C208,"*"),Results!E:E,A208)/F208,"")</f>
        <v>0.4</v>
      </c>
      <c r="H208" s="46">
        <f>SUMIFS(Results!O:O,Results!G:G,CONCATENATE("*",B208,"*"),Results!G:G,CONCATENATE("*",C208,"*"),Results!Y:Y,"&gt;=500",Results!E:E,A208)</f>
        <v>0</v>
      </c>
      <c r="I208" s="52" t="str">
        <f>IFERROR(SUMIFS(Results!V:V,Results!G:G,CONCATENATE("*",B208,"*"),Results!G:G,CONCATENATE("*",C208,"*"),Results!Y:Y,"&gt;=500",Results!E:E,A208)/H208,"")</f>
        <v/>
      </c>
      <c r="J208" s="53">
        <f>SUMIFS(Results!O:O,Results!G:G,CONCATENATE("*",'Battle Tactics (Faction)'!B208,"*"),Results!G:G,CONCATENATE("*",C208,"*"),Results!Y:Y,"&gt;=500",Results!E:E,A208)</f>
        <v>0</v>
      </c>
      <c r="M208" t="str">
        <f t="shared" si="6"/>
        <v>Gloomspite Gitz - Wrathful Cycles / Intercept and Recover (15)</v>
      </c>
      <c r="N208" s="74">
        <f t="shared" si="7"/>
        <v>0.4</v>
      </c>
      <c r="P208" s="60"/>
      <c r="Q208" s="75"/>
    </row>
    <row r="209" spans="1:17" x14ac:dyDescent="0.3">
      <c r="A209" t="s">
        <v>27</v>
      </c>
      <c r="B209" s="48" t="s">
        <v>24950</v>
      </c>
      <c r="C209" s="48" t="s">
        <v>24947</v>
      </c>
      <c r="D209" s="1">
        <f>SUMIFS(Results!O:O,Results!G:G,CONCATENATE("*",B209,"*"),Results!G:G,CONCATENATE("*",C209,"*"),Results!E:E,A209)</f>
        <v>10</v>
      </c>
      <c r="E209" s="50">
        <f>IFERROR(SUMIFS(Results!V:V,Results!G:G,CONCATENATE("*",B209,"*"),Results!G:G,CONCATENATE("*",C209,"*"),Results!E:E,A209)/D209,"")</f>
        <v>0.3</v>
      </c>
      <c r="F209" s="1">
        <f>SUMIFS(Results!O:O,Results!G:G,CONCATENATE("*",B209,"*"),Results!G:G,CONCATENATE("*",C209,"*"),Results!E:E,A209)</f>
        <v>10</v>
      </c>
      <c r="G209" s="50">
        <f>IFERROR(SUMIFS(Results!V:V,Results!G:G,CONCATENATE("*",'Battle Tactics (Faction)'!B209,"*"),Results!G:G,CONCATENATE("*",C209,"*"),Results!E:E,A209)/F209,"")</f>
        <v>0.3</v>
      </c>
      <c r="H209" s="46">
        <f>SUMIFS(Results!O:O,Results!G:G,CONCATENATE("*",B209,"*"),Results!G:G,CONCATENATE("*",C209,"*"),Results!Y:Y,"&gt;=500",Results!E:E,A209)</f>
        <v>0</v>
      </c>
      <c r="I209" s="52" t="str">
        <f>IFERROR(SUMIFS(Results!V:V,Results!G:G,CONCATENATE("*",B209,"*"),Results!G:G,CONCATENATE("*",C209,"*"),Results!Y:Y,"&gt;=500",Results!E:E,A209)/H209,"")</f>
        <v/>
      </c>
      <c r="J209" s="53">
        <f>SUMIFS(Results!O:O,Results!G:G,CONCATENATE("*",'Battle Tactics (Faction)'!B209,"*"),Results!G:G,CONCATENATE("*",C209,"*"),Results!Y:Y,"&gt;=500",Results!E:E,A209)</f>
        <v>0</v>
      </c>
      <c r="M209" t="str">
        <f t="shared" si="6"/>
        <v>Gloomspite Gitz - Wrathful Cycles / Master the Paths (10)</v>
      </c>
      <c r="N209" s="74">
        <f t="shared" si="7"/>
        <v>0.3</v>
      </c>
      <c r="P209" s="60"/>
      <c r="Q209" s="75"/>
    </row>
    <row r="210" spans="1:17" x14ac:dyDescent="0.3">
      <c r="A210" t="s">
        <v>27</v>
      </c>
      <c r="B210" s="48" t="s">
        <v>24950</v>
      </c>
      <c r="C210" s="48" t="s">
        <v>24948</v>
      </c>
      <c r="D210" s="1">
        <f>SUMIFS(Results!O:O,Results!G:G,CONCATENATE("*",B210,"*"),Results!G:G,CONCATENATE("*",C210,"*"),Results!E:E,A210)</f>
        <v>10</v>
      </c>
      <c r="E210" s="50">
        <f>IFERROR(SUMIFS(Results!V:V,Results!G:G,CONCATENATE("*",B210,"*"),Results!G:G,CONCATENATE("*",C210,"*"),Results!E:E,A210)/D210,"")</f>
        <v>0.4</v>
      </c>
      <c r="F210" s="1">
        <f>SUMIFS(Results!O:O,Results!G:G,CONCATENATE("*",B210,"*"),Results!G:G,CONCATENATE("*",C210,"*"),Results!E:E,A210)</f>
        <v>10</v>
      </c>
      <c r="G210" s="50">
        <f>IFERROR(SUMIFS(Results!V:V,Results!G:G,CONCATENATE("*",'Battle Tactics (Faction)'!B210,"*"),Results!G:G,CONCATENATE("*",C210,"*"),Results!E:E,A210)/F210,"")</f>
        <v>0.4</v>
      </c>
      <c r="H210" s="46">
        <f>SUMIFS(Results!O:O,Results!G:G,CONCATENATE("*",B210,"*"),Results!G:G,CONCATENATE("*",C210,"*"),Results!Y:Y,"&gt;=500",Results!E:E,A210)</f>
        <v>0</v>
      </c>
      <c r="I210" s="52" t="str">
        <f>IFERROR(SUMIFS(Results!V:V,Results!G:G,CONCATENATE("*",B210,"*"),Results!G:G,CONCATENATE("*",C210,"*"),Results!Y:Y,"&gt;=500",Results!E:E,A210)/H210,"")</f>
        <v/>
      </c>
      <c r="J210" s="53">
        <f>SUMIFS(Results!O:O,Results!G:G,CONCATENATE("*",'Battle Tactics (Faction)'!B210,"*"),Results!G:G,CONCATENATE("*",C210,"*"),Results!Y:Y,"&gt;=500",Results!E:E,A210)</f>
        <v>0</v>
      </c>
      <c r="M210" t="str">
        <f t="shared" si="6"/>
        <v>Gloomspite Gitz - Wrathful Cycles / Restless Energy (10)</v>
      </c>
      <c r="N210" s="74">
        <f t="shared" si="7"/>
        <v>0.4</v>
      </c>
      <c r="P210" s="60"/>
      <c r="Q210" s="75"/>
    </row>
    <row r="211" spans="1:17" x14ac:dyDescent="0.3">
      <c r="A211" t="s">
        <v>27</v>
      </c>
      <c r="B211" s="48" t="s">
        <v>24950</v>
      </c>
      <c r="C211" s="48" t="s">
        <v>24949</v>
      </c>
      <c r="D211" s="1">
        <f>SUMIFS(Results!O:O,Results!G:G,CONCATENATE("*",B211,"*"),Results!G:G,CONCATENATE("*",C211,"*"),Results!E:E,A211)</f>
        <v>15</v>
      </c>
      <c r="E211" s="50">
        <f>IFERROR(SUMIFS(Results!V:V,Results!G:G,CONCATENATE("*",B211,"*"),Results!G:G,CONCATENATE("*",C211,"*"),Results!E:E,A211)/D211,"")</f>
        <v>0.7</v>
      </c>
      <c r="F211" s="1">
        <f>SUMIFS(Results!O:O,Results!G:G,CONCATENATE("*",B211,"*"),Results!G:G,CONCATENATE("*",C211,"*"),Results!E:E,A211)</f>
        <v>15</v>
      </c>
      <c r="G211" s="50">
        <f>IFERROR(SUMIFS(Results!V:V,Results!G:G,CONCATENATE("*",'Battle Tactics (Faction)'!B211,"*"),Results!G:G,CONCATENATE("*",C211,"*"),Results!E:E,A211)/F211,"")</f>
        <v>0.7</v>
      </c>
      <c r="H211" s="46">
        <f>SUMIFS(Results!O:O,Results!G:G,CONCATENATE("*",B211,"*"),Results!G:G,CONCATENATE("*",C211,"*"),Results!Y:Y,"&gt;=500",Results!E:E,A211)</f>
        <v>0</v>
      </c>
      <c r="I211" s="52" t="str">
        <f>IFERROR(SUMIFS(Results!V:V,Results!G:G,CONCATENATE("*",B211,"*"),Results!G:G,CONCATENATE("*",C211,"*"),Results!Y:Y,"&gt;=500",Results!E:E,A211)/H211,"")</f>
        <v/>
      </c>
      <c r="J211" s="53">
        <f>SUMIFS(Results!O:O,Results!G:G,CONCATENATE("*",'Battle Tactics (Faction)'!B211,"*"),Results!G:G,CONCATENATE("*",C211,"*"),Results!Y:Y,"&gt;=500",Results!E:E,A211)</f>
        <v>0</v>
      </c>
      <c r="M211" t="str">
        <f t="shared" si="6"/>
        <v>Gloomspite Gitz - Wrathful Cycles / Scouting Force (15)</v>
      </c>
      <c r="N211" s="74">
        <f t="shared" si="7"/>
        <v>0.7</v>
      </c>
      <c r="P211" s="60"/>
      <c r="Q211" s="75"/>
    </row>
    <row r="212" spans="1:17" hidden="1" x14ac:dyDescent="0.3">
      <c r="A212" t="s">
        <v>30</v>
      </c>
      <c r="B212" s="48" t="s">
        <v>24945</v>
      </c>
      <c r="C212" s="48" t="s">
        <v>24946</v>
      </c>
      <c r="D212" s="1">
        <f>SUMIFS(Results!O:O,Results!G:G,CONCATENATE("*",B212,"*"),Results!G:G,CONCATENATE("*",C212,"*"),Results!E:E,A212)</f>
        <v>0</v>
      </c>
      <c r="E212" s="50" t="str">
        <f>IFERROR(SUMIFS(Results!V:V,Results!G:G,CONCATENATE("*",B212,"*"),Results!G:G,CONCATENATE("*",C212,"*"),Results!E:E,A212)/D212,"")</f>
        <v/>
      </c>
      <c r="F212" s="1">
        <f>SUMIFS(Results!O:O,Results!G:G,CONCATENATE("*",B212,"*"),Results!G:G,CONCATENATE("*",C212,"*"),Results!E:E,A212)</f>
        <v>0</v>
      </c>
      <c r="G212" s="50" t="str">
        <f>IFERROR(SUMIFS(Results!V:V,Results!G:G,CONCATENATE("*",'Battle Tactics (Faction)'!B212,"*"),Results!G:G,CONCATENATE("*",C212,"*"),Results!E:E,A212)/F212,"")</f>
        <v/>
      </c>
      <c r="H212" s="46">
        <f>SUMIFS(Results!O:O,Results!G:G,CONCATENATE("*",B212,"*"),Results!G:G,CONCATENATE("*",C212,"*"),Results!Y:Y,"&gt;=500",Results!E:E,A212)</f>
        <v>0</v>
      </c>
      <c r="I212" s="52" t="str">
        <f>IFERROR(SUMIFS(Results!V:V,Results!G:G,CONCATENATE("*",B212,"*"),Results!G:G,CONCATENATE("*",C212,"*"),Results!Y:Y,"&gt;=500",Results!E:E,A212)/H212,"")</f>
        <v/>
      </c>
      <c r="J212" s="53">
        <f>SUMIFS(Results!O:O,Results!G:G,CONCATENATE("*",'Battle Tactics (Faction)'!B212,"*"),Results!G:G,CONCATENATE("*",C212,"*"),Results!Y:Y,"&gt;=500",Results!E:E,A212)</f>
        <v>0</v>
      </c>
      <c r="M212" t="str">
        <f t="shared" si="6"/>
        <v>Hedonites of Slaanesh - Attuned to Ghyran / Intercept and Recover (0)</v>
      </c>
      <c r="N212" s="74" t="str">
        <f t="shared" si="7"/>
        <v/>
      </c>
      <c r="P212" s="60"/>
      <c r="Q212" s="75"/>
    </row>
    <row r="213" spans="1:17" hidden="1" x14ac:dyDescent="0.3">
      <c r="A213" t="s">
        <v>30</v>
      </c>
      <c r="B213" s="48" t="s">
        <v>24945</v>
      </c>
      <c r="C213" s="48" t="s">
        <v>24947</v>
      </c>
      <c r="D213" s="1">
        <f>SUMIFS(Results!O:O,Results!G:G,CONCATENATE("*",B213,"*"),Results!G:G,CONCATENATE("*",C213,"*"),Results!E:E,A213)</f>
        <v>0</v>
      </c>
      <c r="E213" s="50" t="str">
        <f>IFERROR(SUMIFS(Results!V:V,Results!G:G,CONCATENATE("*",B213,"*"),Results!G:G,CONCATENATE("*",C213,"*"),Results!E:E,A213)/D213,"")</f>
        <v/>
      </c>
      <c r="F213" s="1">
        <f>SUMIFS(Results!O:O,Results!G:G,CONCATENATE("*",B213,"*"),Results!G:G,CONCATENATE("*",C213,"*"),Results!E:E,A213)</f>
        <v>0</v>
      </c>
      <c r="G213" s="50" t="str">
        <f>IFERROR(SUMIFS(Results!V:V,Results!G:G,CONCATENATE("*",'Battle Tactics (Faction)'!B213,"*"),Results!G:G,CONCATENATE("*",C213,"*"),Results!E:E,A213)/F213,"")</f>
        <v/>
      </c>
      <c r="H213" s="46">
        <f>SUMIFS(Results!O:O,Results!G:G,CONCATENATE("*",B213,"*"),Results!G:G,CONCATENATE("*",C213,"*"),Results!Y:Y,"&gt;=500",Results!E:E,A213)</f>
        <v>0</v>
      </c>
      <c r="I213" s="52" t="str">
        <f>IFERROR(SUMIFS(Results!V:V,Results!G:G,CONCATENATE("*",B213,"*"),Results!G:G,CONCATENATE("*",C213,"*"),Results!Y:Y,"&gt;=500",Results!E:E,A213)/H213,"")</f>
        <v/>
      </c>
      <c r="J213" s="53">
        <f>SUMIFS(Results!O:O,Results!G:G,CONCATENATE("*",'Battle Tactics (Faction)'!B213,"*"),Results!G:G,CONCATENATE("*",C213,"*"),Results!Y:Y,"&gt;=500",Results!E:E,A213)</f>
        <v>0</v>
      </c>
      <c r="M213" t="str">
        <f t="shared" si="6"/>
        <v>Hedonites of Slaanesh - Attuned to Ghyran / Master the Paths (0)</v>
      </c>
      <c r="N213" s="74" t="str">
        <f t="shared" si="7"/>
        <v/>
      </c>
      <c r="P213" s="60"/>
      <c r="Q213" s="75"/>
    </row>
    <row r="214" spans="1:17" x14ac:dyDescent="0.3">
      <c r="A214" t="s">
        <v>30</v>
      </c>
      <c r="B214" s="48" t="s">
        <v>24945</v>
      </c>
      <c r="C214" s="48" t="s">
        <v>24948</v>
      </c>
      <c r="D214" s="1">
        <f>SUMIFS(Results!O:O,Results!G:G,CONCATENATE("*",B214,"*"),Results!G:G,CONCATENATE("*",C214,"*"),Results!E:E,A214)</f>
        <v>5</v>
      </c>
      <c r="E214" s="50">
        <f>IFERROR(SUMIFS(Results!V:V,Results!G:G,CONCATENATE("*",B214,"*"),Results!G:G,CONCATENATE("*",C214,"*"),Results!E:E,A214)/D214,"")</f>
        <v>0.4</v>
      </c>
      <c r="F214" s="1">
        <f>SUMIFS(Results!O:O,Results!G:G,CONCATENATE("*",B214,"*"),Results!G:G,CONCATENATE("*",C214,"*"),Results!E:E,A214)</f>
        <v>5</v>
      </c>
      <c r="G214" s="50">
        <f>IFERROR(SUMIFS(Results!V:V,Results!G:G,CONCATENATE("*",'Battle Tactics (Faction)'!B214,"*"),Results!G:G,CONCATENATE("*",C214,"*"),Results!E:E,A214)/F214,"")</f>
        <v>0.4</v>
      </c>
      <c r="H214" s="46">
        <f>SUMIFS(Results!O:O,Results!G:G,CONCATENATE("*",B214,"*"),Results!G:G,CONCATENATE("*",C214,"*"),Results!Y:Y,"&gt;=500",Results!E:E,A214)</f>
        <v>0</v>
      </c>
      <c r="I214" s="52" t="str">
        <f>IFERROR(SUMIFS(Results!V:V,Results!G:G,CONCATENATE("*",B214,"*"),Results!G:G,CONCATENATE("*",C214,"*"),Results!Y:Y,"&gt;=500",Results!E:E,A214)/H214,"")</f>
        <v/>
      </c>
      <c r="J214" s="53">
        <f>SUMIFS(Results!O:O,Results!G:G,CONCATENATE("*",'Battle Tactics (Faction)'!B214,"*"),Results!G:G,CONCATENATE("*",C214,"*"),Results!Y:Y,"&gt;=500",Results!E:E,A214)</f>
        <v>0</v>
      </c>
      <c r="M214" t="str">
        <f t="shared" si="6"/>
        <v>Hedonites of Slaanesh - Attuned to Ghyran / Restless Energy (5)</v>
      </c>
      <c r="N214" s="74">
        <f t="shared" si="7"/>
        <v>0.4</v>
      </c>
      <c r="P214" s="60"/>
      <c r="Q214" s="75"/>
    </row>
    <row r="215" spans="1:17" x14ac:dyDescent="0.3">
      <c r="A215" t="s">
        <v>30</v>
      </c>
      <c r="B215" s="48" t="s">
        <v>24945</v>
      </c>
      <c r="C215" s="48" t="s">
        <v>24949</v>
      </c>
      <c r="D215" s="1">
        <f>SUMIFS(Results!O:O,Results!G:G,CONCATENATE("*",B215,"*"),Results!G:G,CONCATENATE("*",C215,"*"),Results!E:E,A215)</f>
        <v>5</v>
      </c>
      <c r="E215" s="50">
        <f>IFERROR(SUMIFS(Results!V:V,Results!G:G,CONCATENATE("*",B215,"*"),Results!G:G,CONCATENATE("*",C215,"*"),Results!E:E,A215)/D215,"")</f>
        <v>0.8</v>
      </c>
      <c r="F215" s="1">
        <f>SUMIFS(Results!O:O,Results!G:G,CONCATENATE("*",B215,"*"),Results!G:G,CONCATENATE("*",C215,"*"),Results!E:E,A215)</f>
        <v>5</v>
      </c>
      <c r="G215" s="50">
        <f>IFERROR(SUMIFS(Results!V:V,Results!G:G,CONCATENATE("*",'Battle Tactics (Faction)'!B215,"*"),Results!G:G,CONCATENATE("*",C215,"*"),Results!E:E,A215)/F215,"")</f>
        <v>0.8</v>
      </c>
      <c r="H215" s="46">
        <f>SUMIFS(Results!O:O,Results!G:G,CONCATENATE("*",B215,"*"),Results!G:G,CONCATENATE("*",C215,"*"),Results!Y:Y,"&gt;=500",Results!E:E,A215)</f>
        <v>0</v>
      </c>
      <c r="I215" s="52" t="str">
        <f>IFERROR(SUMIFS(Results!V:V,Results!G:G,CONCATENATE("*",B215,"*"),Results!G:G,CONCATENATE("*",C215,"*"),Results!Y:Y,"&gt;=500",Results!E:E,A215)/H215,"")</f>
        <v/>
      </c>
      <c r="J215" s="53">
        <f>SUMIFS(Results!O:O,Results!G:G,CONCATENATE("*",'Battle Tactics (Faction)'!B215,"*"),Results!G:G,CONCATENATE("*",C215,"*"),Results!Y:Y,"&gt;=500",Results!E:E,A215)</f>
        <v>0</v>
      </c>
      <c r="M215" t="str">
        <f t="shared" si="6"/>
        <v>Hedonites of Slaanesh - Attuned to Ghyran / Scouting Force (5)</v>
      </c>
      <c r="N215" s="74">
        <f t="shared" si="7"/>
        <v>0.8</v>
      </c>
      <c r="P215" s="60"/>
      <c r="Q215" s="75"/>
    </row>
    <row r="216" spans="1:17" hidden="1" x14ac:dyDescent="0.3">
      <c r="A216" t="s">
        <v>30</v>
      </c>
      <c r="B216" s="48" t="s">
        <v>24945</v>
      </c>
      <c r="C216" s="48" t="s">
        <v>24950</v>
      </c>
      <c r="D216" s="1">
        <f>SUMIFS(Results!O:O,Results!G:G,CONCATENATE("*",B216,"*"),Results!G:G,CONCATENATE("*",C216,"*"),Results!E:E,A216)</f>
        <v>0</v>
      </c>
      <c r="E216" s="50" t="str">
        <f>IFERROR(SUMIFS(Results!V:V,Results!G:G,CONCATENATE("*",B216,"*"),Results!G:G,CONCATENATE("*",C216,"*"),Results!E:E,A216)/D216,"")</f>
        <v/>
      </c>
      <c r="F216" s="1">
        <f>SUMIFS(Results!O:O,Results!G:G,CONCATENATE("*",B216,"*"),Results!G:G,CONCATENATE("*",C216,"*"),Results!E:E,A216)</f>
        <v>0</v>
      </c>
      <c r="G216" s="50" t="str">
        <f>IFERROR(SUMIFS(Results!V:V,Results!G:G,CONCATENATE("*",'Battle Tactics (Faction)'!B216,"*"),Results!G:G,CONCATENATE("*",C216,"*"),Results!E:E,A216)/F216,"")</f>
        <v/>
      </c>
      <c r="H216" s="46">
        <f>SUMIFS(Results!O:O,Results!G:G,CONCATENATE("*",B216,"*"),Results!G:G,CONCATENATE("*",C216,"*"),Results!Y:Y,"&gt;=500",Results!E:E,A216)</f>
        <v>0</v>
      </c>
      <c r="I216" s="52" t="str">
        <f>IFERROR(SUMIFS(Results!V:V,Results!G:G,CONCATENATE("*",B216,"*"),Results!G:G,CONCATENATE("*",C216,"*"),Results!Y:Y,"&gt;=500",Results!E:E,A216)/H216,"")</f>
        <v/>
      </c>
      <c r="J216" s="53">
        <f>SUMIFS(Results!O:O,Results!G:G,CONCATENATE("*",'Battle Tactics (Faction)'!B216,"*"),Results!G:G,CONCATENATE("*",C216,"*"),Results!Y:Y,"&gt;=500",Results!E:E,A216)</f>
        <v>0</v>
      </c>
      <c r="M216" t="str">
        <f t="shared" si="6"/>
        <v>Hedonites of Slaanesh - Attuned to Ghyran / Wrathful Cycles (0)</v>
      </c>
      <c r="N216" s="74" t="str">
        <f t="shared" si="7"/>
        <v/>
      </c>
      <c r="P216" s="60"/>
      <c r="Q216" s="75"/>
    </row>
    <row r="217" spans="1:17" hidden="1" x14ac:dyDescent="0.3">
      <c r="A217" t="s">
        <v>30</v>
      </c>
      <c r="B217" s="48" t="s">
        <v>24946</v>
      </c>
      <c r="C217" s="48" t="s">
        <v>24945</v>
      </c>
      <c r="D217" s="1">
        <f>SUMIFS(Results!O:O,Results!G:G,CONCATENATE("*",B217,"*"),Results!G:G,CONCATENATE("*",C217,"*"),Results!E:E,A217)</f>
        <v>0</v>
      </c>
      <c r="E217" s="50" t="str">
        <f>IFERROR(SUMIFS(Results!V:V,Results!G:G,CONCATENATE("*",B217,"*"),Results!G:G,CONCATENATE("*",C217,"*"),Results!E:E,A217)/D217,"")</f>
        <v/>
      </c>
      <c r="F217" s="1">
        <f>SUMIFS(Results!O:O,Results!G:G,CONCATENATE("*",B217,"*"),Results!G:G,CONCATENATE("*",C217,"*"),Results!E:E,A217)</f>
        <v>0</v>
      </c>
      <c r="G217" s="50" t="str">
        <f>IFERROR(SUMIFS(Results!V:V,Results!G:G,CONCATENATE("*",'Battle Tactics (Faction)'!B217,"*"),Results!G:G,CONCATENATE("*",C217,"*"),Results!E:E,A217)/F217,"")</f>
        <v/>
      </c>
      <c r="H217" s="46">
        <f>SUMIFS(Results!O:O,Results!G:G,CONCATENATE("*",B217,"*"),Results!G:G,CONCATENATE("*",C217,"*"),Results!Y:Y,"&gt;=500",Results!E:E,A217)</f>
        <v>0</v>
      </c>
      <c r="I217" s="52" t="str">
        <f>IFERROR(SUMIFS(Results!V:V,Results!G:G,CONCATENATE("*",B217,"*"),Results!G:G,CONCATENATE("*",C217,"*"),Results!Y:Y,"&gt;=500",Results!E:E,A217)/H217,"")</f>
        <v/>
      </c>
      <c r="J217" s="53">
        <f>SUMIFS(Results!O:O,Results!G:G,CONCATENATE("*",'Battle Tactics (Faction)'!B217,"*"),Results!G:G,CONCATENATE("*",C217,"*"),Results!Y:Y,"&gt;=500",Results!E:E,A217)</f>
        <v>0</v>
      </c>
      <c r="M217" t="str">
        <f t="shared" si="6"/>
        <v>Hedonites of Slaanesh - Intercept and Recover / Attuned to Ghyran (0)</v>
      </c>
      <c r="N217" s="74" t="str">
        <f t="shared" si="7"/>
        <v/>
      </c>
      <c r="P217" s="60"/>
      <c r="Q217" s="75"/>
    </row>
    <row r="218" spans="1:17" hidden="1" x14ac:dyDescent="0.3">
      <c r="A218" t="s">
        <v>30</v>
      </c>
      <c r="B218" s="48" t="s">
        <v>24946</v>
      </c>
      <c r="C218" s="48" t="s">
        <v>24947</v>
      </c>
      <c r="D218" s="1">
        <f>SUMIFS(Results!O:O,Results!G:G,CONCATENATE("*",B218,"*"),Results!G:G,CONCATENATE("*",C218,"*"),Results!E:E,A218)</f>
        <v>20</v>
      </c>
      <c r="E218" s="50">
        <f>IFERROR(SUMIFS(Results!V:V,Results!G:G,CONCATENATE("*",B218,"*"),Results!G:G,CONCATENATE("*",C218,"*"),Results!E:E,A218)/D218,"")</f>
        <v>0.55000000000000004</v>
      </c>
      <c r="F218" s="1">
        <f>SUMIFS(Results!O:O,Results!G:G,CONCATENATE("*",B218,"*"),Results!G:G,CONCATENATE("*",C218,"*"),Results!E:E,A218)</f>
        <v>20</v>
      </c>
      <c r="G218" s="50">
        <f>IFERROR(SUMIFS(Results!V:V,Results!G:G,CONCATENATE("*",'Battle Tactics (Faction)'!B218,"*"),Results!G:G,CONCATENATE("*",C218,"*"),Results!E:E,A218)/F218,"")</f>
        <v>0.55000000000000004</v>
      </c>
      <c r="H218" s="46">
        <f>SUMIFS(Results!O:O,Results!G:G,CONCATENATE("*",B218,"*"),Results!G:G,CONCATENATE("*",C218,"*"),Results!Y:Y,"&gt;=500",Results!E:E,A218)</f>
        <v>0</v>
      </c>
      <c r="I218" s="52" t="str">
        <f>IFERROR(SUMIFS(Results!V:V,Results!G:G,CONCATENATE("*",B218,"*"),Results!G:G,CONCATENATE("*",C218,"*"),Results!Y:Y,"&gt;=500",Results!E:E,A218)/H218,"")</f>
        <v/>
      </c>
      <c r="J218" s="53">
        <f>SUMIFS(Results!O:O,Results!G:G,CONCATENATE("*",'Battle Tactics (Faction)'!B218,"*"),Results!G:G,CONCATENATE("*",C218,"*"),Results!Y:Y,"&gt;=500",Results!E:E,A218)</f>
        <v>0</v>
      </c>
      <c r="M218" t="str">
        <f t="shared" si="6"/>
        <v>Hedonites of Slaanesh - Intercept and Recover / Master the Paths (20)</v>
      </c>
      <c r="N218" s="74">
        <f t="shared" si="7"/>
        <v>0.55000000000000004</v>
      </c>
      <c r="P218" s="60"/>
      <c r="Q218" s="75"/>
    </row>
    <row r="219" spans="1:17" x14ac:dyDescent="0.3">
      <c r="A219" t="s">
        <v>30</v>
      </c>
      <c r="B219" s="48" t="s">
        <v>24946</v>
      </c>
      <c r="C219" s="48" t="s">
        <v>24948</v>
      </c>
      <c r="D219" s="1">
        <f>SUMIFS(Results!O:O,Results!G:G,CONCATENATE("*",B219,"*"),Results!G:G,CONCATENATE("*",C219,"*"),Results!E:E,A219)</f>
        <v>10</v>
      </c>
      <c r="E219" s="50">
        <f>IFERROR(SUMIFS(Results!V:V,Results!G:G,CONCATENATE("*",B219,"*"),Results!G:G,CONCATENATE("*",C219,"*"),Results!E:E,A219)/D219,"")</f>
        <v>0.3</v>
      </c>
      <c r="F219" s="1">
        <f>SUMIFS(Results!O:O,Results!G:G,CONCATENATE("*",B219,"*"),Results!G:G,CONCATENATE("*",C219,"*"),Results!E:E,A219)</f>
        <v>10</v>
      </c>
      <c r="G219" s="50">
        <f>IFERROR(SUMIFS(Results!V:V,Results!G:G,CONCATENATE("*",'Battle Tactics (Faction)'!B219,"*"),Results!G:G,CONCATENATE("*",C219,"*"),Results!E:E,A219)/F219,"")</f>
        <v>0.3</v>
      </c>
      <c r="H219" s="46">
        <f>SUMIFS(Results!O:O,Results!G:G,CONCATENATE("*",B219,"*"),Results!G:G,CONCATENATE("*",C219,"*"),Results!Y:Y,"&gt;=500",Results!E:E,A219)</f>
        <v>0</v>
      </c>
      <c r="I219" s="52" t="str">
        <f>IFERROR(SUMIFS(Results!V:V,Results!G:G,CONCATENATE("*",B219,"*"),Results!G:G,CONCATENATE("*",C219,"*"),Results!Y:Y,"&gt;=500",Results!E:E,A219)/H219,"")</f>
        <v/>
      </c>
      <c r="J219" s="53">
        <f>SUMIFS(Results!O:O,Results!G:G,CONCATENATE("*",'Battle Tactics (Faction)'!B219,"*"),Results!G:G,CONCATENATE("*",C219,"*"),Results!Y:Y,"&gt;=500",Results!E:E,A219)</f>
        <v>0</v>
      </c>
      <c r="M219" t="str">
        <f t="shared" si="6"/>
        <v>Hedonites of Slaanesh - Intercept and Recover / Restless Energy (10)</v>
      </c>
      <c r="N219" s="74">
        <f t="shared" si="7"/>
        <v>0.3</v>
      </c>
      <c r="P219" s="60"/>
      <c r="Q219" s="75"/>
    </row>
    <row r="220" spans="1:17" hidden="1" x14ac:dyDescent="0.3">
      <c r="A220" t="s">
        <v>30</v>
      </c>
      <c r="B220" s="48" t="s">
        <v>24946</v>
      </c>
      <c r="C220" s="48" t="s">
        <v>24949</v>
      </c>
      <c r="D220" s="1">
        <f>SUMIFS(Results!O:O,Results!G:G,CONCATENATE("*",B220,"*"),Results!G:G,CONCATENATE("*",C220,"*"),Results!E:E,A220)</f>
        <v>25</v>
      </c>
      <c r="E220" s="50">
        <f>IFERROR(SUMIFS(Results!V:V,Results!G:G,CONCATENATE("*",B220,"*"),Results!G:G,CONCATENATE("*",C220,"*"),Results!E:E,A220)/D220,"")</f>
        <v>0.48</v>
      </c>
      <c r="F220" s="1">
        <f>SUMIFS(Results!O:O,Results!G:G,CONCATENATE("*",B220,"*"),Results!G:G,CONCATENATE("*",C220,"*"),Results!E:E,A220)</f>
        <v>25</v>
      </c>
      <c r="G220" s="50">
        <f>IFERROR(SUMIFS(Results!V:V,Results!G:G,CONCATENATE("*",'Battle Tactics (Faction)'!B220,"*"),Results!G:G,CONCATENATE("*",C220,"*"),Results!E:E,A220)/F220,"")</f>
        <v>0.48</v>
      </c>
      <c r="H220" s="46">
        <f>SUMIFS(Results!O:O,Results!G:G,CONCATENATE("*",B220,"*"),Results!G:G,CONCATENATE("*",C220,"*"),Results!Y:Y,"&gt;=500",Results!E:E,A220)</f>
        <v>10</v>
      </c>
      <c r="I220" s="52">
        <f>IFERROR(SUMIFS(Results!V:V,Results!G:G,CONCATENATE("*",B220,"*"),Results!G:G,CONCATENATE("*",C220,"*"),Results!Y:Y,"&gt;=500",Results!E:E,A220)/H220,"")</f>
        <v>0.7</v>
      </c>
      <c r="J220" s="53">
        <f>SUMIFS(Results!O:O,Results!G:G,CONCATENATE("*",'Battle Tactics (Faction)'!B220,"*"),Results!G:G,CONCATENATE("*",C220,"*"),Results!Y:Y,"&gt;=500",Results!E:E,A220)</f>
        <v>10</v>
      </c>
      <c r="M220" t="str">
        <f t="shared" si="6"/>
        <v>Hedonites of Slaanesh - Intercept and Recover / Scouting Force (25)</v>
      </c>
      <c r="N220" s="74">
        <f t="shared" si="7"/>
        <v>0.48</v>
      </c>
      <c r="P220" s="60"/>
      <c r="Q220" s="75"/>
    </row>
    <row r="221" spans="1:17" x14ac:dyDescent="0.3">
      <c r="A221" t="s">
        <v>30</v>
      </c>
      <c r="B221" s="48" t="s">
        <v>24946</v>
      </c>
      <c r="C221" s="48" t="s">
        <v>24950</v>
      </c>
      <c r="D221" s="1">
        <f>SUMIFS(Results!O:O,Results!G:G,CONCATENATE("*",B221,"*"),Results!G:G,CONCATENATE("*",C221,"*"),Results!E:E,A221)</f>
        <v>10</v>
      </c>
      <c r="E221" s="50">
        <f>IFERROR(SUMIFS(Results!V:V,Results!G:G,CONCATENATE("*",B221,"*"),Results!G:G,CONCATENATE("*",C221,"*"),Results!E:E,A221)/D221,"")</f>
        <v>0.4</v>
      </c>
      <c r="F221" s="1">
        <f>SUMIFS(Results!O:O,Results!G:G,CONCATENATE("*",B221,"*"),Results!G:G,CONCATENATE("*",C221,"*"),Results!E:E,A221)</f>
        <v>10</v>
      </c>
      <c r="G221" s="50">
        <f>IFERROR(SUMIFS(Results!V:V,Results!G:G,CONCATENATE("*",'Battle Tactics (Faction)'!B221,"*"),Results!G:G,CONCATENATE("*",C221,"*"),Results!E:E,A221)/F221,"")</f>
        <v>0.4</v>
      </c>
      <c r="H221" s="46">
        <f>SUMIFS(Results!O:O,Results!G:G,CONCATENATE("*",B221,"*"),Results!G:G,CONCATENATE("*",C221,"*"),Results!Y:Y,"&gt;=500",Results!E:E,A221)</f>
        <v>0</v>
      </c>
      <c r="I221" s="52" t="str">
        <f>IFERROR(SUMIFS(Results!V:V,Results!G:G,CONCATENATE("*",B221,"*"),Results!G:G,CONCATENATE("*",C221,"*"),Results!Y:Y,"&gt;=500",Results!E:E,A221)/H221,"")</f>
        <v/>
      </c>
      <c r="J221" s="53">
        <f>SUMIFS(Results!O:O,Results!G:G,CONCATENATE("*",'Battle Tactics (Faction)'!B221,"*"),Results!G:G,CONCATENATE("*",C221,"*"),Results!Y:Y,"&gt;=500",Results!E:E,A221)</f>
        <v>0</v>
      </c>
      <c r="M221" t="str">
        <f t="shared" si="6"/>
        <v>Hedonites of Slaanesh - Intercept and Recover / Wrathful Cycles (10)</v>
      </c>
      <c r="N221" s="74">
        <f t="shared" si="7"/>
        <v>0.4</v>
      </c>
      <c r="P221" s="60"/>
      <c r="Q221" s="75"/>
    </row>
    <row r="222" spans="1:17" hidden="1" x14ac:dyDescent="0.3">
      <c r="A222" t="s">
        <v>30</v>
      </c>
      <c r="B222" s="48" t="s">
        <v>24947</v>
      </c>
      <c r="C222" s="48" t="s">
        <v>24945</v>
      </c>
      <c r="D222" s="1">
        <f>SUMIFS(Results!O:O,Results!G:G,CONCATENATE("*",B222,"*"),Results!G:G,CONCATENATE("*",C222,"*"),Results!E:E,A222)</f>
        <v>0</v>
      </c>
      <c r="E222" s="50" t="str">
        <f>IFERROR(SUMIFS(Results!V:V,Results!G:G,CONCATENATE("*",B222,"*"),Results!G:G,CONCATENATE("*",C222,"*"),Results!E:E,A222)/D222,"")</f>
        <v/>
      </c>
      <c r="F222" s="1">
        <f>SUMIFS(Results!O:O,Results!G:G,CONCATENATE("*",B222,"*"),Results!G:G,CONCATENATE("*",C222,"*"),Results!E:E,A222)</f>
        <v>0</v>
      </c>
      <c r="G222" s="50" t="str">
        <f>IFERROR(SUMIFS(Results!V:V,Results!G:G,CONCATENATE("*",'Battle Tactics (Faction)'!B222,"*"),Results!G:G,CONCATENATE("*",C222,"*"),Results!E:E,A222)/F222,"")</f>
        <v/>
      </c>
      <c r="H222" s="46">
        <f>SUMIFS(Results!O:O,Results!G:G,CONCATENATE("*",B222,"*"),Results!G:G,CONCATENATE("*",C222,"*"),Results!Y:Y,"&gt;=500",Results!E:E,A222)</f>
        <v>0</v>
      </c>
      <c r="I222" s="52" t="str">
        <f>IFERROR(SUMIFS(Results!V:V,Results!G:G,CONCATENATE("*",B222,"*"),Results!G:G,CONCATENATE("*",C222,"*"),Results!Y:Y,"&gt;=500",Results!E:E,A222)/H222,"")</f>
        <v/>
      </c>
      <c r="J222" s="53">
        <f>SUMIFS(Results!O:O,Results!G:G,CONCATENATE("*",'Battle Tactics (Faction)'!B222,"*"),Results!G:G,CONCATENATE("*",C222,"*"),Results!Y:Y,"&gt;=500",Results!E:E,A222)</f>
        <v>0</v>
      </c>
      <c r="M222" t="str">
        <f t="shared" si="6"/>
        <v>Hedonites of Slaanesh - Master the Paths / Attuned to Ghyran (0)</v>
      </c>
      <c r="N222" s="74" t="str">
        <f t="shared" si="7"/>
        <v/>
      </c>
      <c r="P222" s="60"/>
      <c r="Q222" s="75"/>
    </row>
    <row r="223" spans="1:17" hidden="1" x14ac:dyDescent="0.3">
      <c r="A223" t="s">
        <v>30</v>
      </c>
      <c r="B223" s="48" t="s">
        <v>24947</v>
      </c>
      <c r="C223" s="48" t="s">
        <v>24946</v>
      </c>
      <c r="D223" s="1">
        <f>SUMIFS(Results!O:O,Results!G:G,CONCATENATE("*",B223,"*"),Results!G:G,CONCATENATE("*",C223,"*"),Results!E:E,A223)</f>
        <v>20</v>
      </c>
      <c r="E223" s="50">
        <f>IFERROR(SUMIFS(Results!V:V,Results!G:G,CONCATENATE("*",B223,"*"),Results!G:G,CONCATENATE("*",C223,"*"),Results!E:E,A223)/D223,"")</f>
        <v>0.55000000000000004</v>
      </c>
      <c r="F223" s="1">
        <f>SUMIFS(Results!O:O,Results!G:G,CONCATENATE("*",B223,"*"),Results!G:G,CONCATENATE("*",C223,"*"),Results!E:E,A223)</f>
        <v>20</v>
      </c>
      <c r="G223" s="50">
        <f>IFERROR(SUMIFS(Results!V:V,Results!G:G,CONCATENATE("*",'Battle Tactics (Faction)'!B223,"*"),Results!G:G,CONCATENATE("*",C223,"*"),Results!E:E,A223)/F223,"")</f>
        <v>0.55000000000000004</v>
      </c>
      <c r="H223" s="46">
        <f>SUMIFS(Results!O:O,Results!G:G,CONCATENATE("*",B223,"*"),Results!G:G,CONCATENATE("*",C223,"*"),Results!Y:Y,"&gt;=500",Results!E:E,A223)</f>
        <v>0</v>
      </c>
      <c r="I223" s="52" t="str">
        <f>IFERROR(SUMIFS(Results!V:V,Results!G:G,CONCATENATE("*",B223,"*"),Results!G:G,CONCATENATE("*",C223,"*"),Results!Y:Y,"&gt;=500",Results!E:E,A223)/H223,"")</f>
        <v/>
      </c>
      <c r="J223" s="53">
        <f>SUMIFS(Results!O:O,Results!G:G,CONCATENATE("*",'Battle Tactics (Faction)'!B223,"*"),Results!G:G,CONCATENATE("*",C223,"*"),Results!Y:Y,"&gt;=500",Results!E:E,A223)</f>
        <v>0</v>
      </c>
      <c r="M223" t="str">
        <f t="shared" si="6"/>
        <v>Hedonites of Slaanesh - Master the Paths / Intercept and Recover (20)</v>
      </c>
      <c r="N223" s="74">
        <f t="shared" si="7"/>
        <v>0.55000000000000004</v>
      </c>
      <c r="P223" s="60"/>
      <c r="Q223" s="75"/>
    </row>
    <row r="224" spans="1:17" x14ac:dyDescent="0.3">
      <c r="A224" t="s">
        <v>30</v>
      </c>
      <c r="B224" s="48" t="s">
        <v>24947</v>
      </c>
      <c r="C224" s="48" t="s">
        <v>24948</v>
      </c>
      <c r="D224" s="1">
        <f>SUMIFS(Results!O:O,Results!G:G,CONCATENATE("*",B224,"*"),Results!G:G,CONCATENATE("*",C224,"*"),Results!E:E,A224)</f>
        <v>5</v>
      </c>
      <c r="E224" s="50">
        <f>IFERROR(SUMIFS(Results!V:V,Results!G:G,CONCATENATE("*",B224,"*"),Results!G:G,CONCATENATE("*",C224,"*"),Results!E:E,A224)/D224,"")</f>
        <v>0.8</v>
      </c>
      <c r="F224" s="1">
        <f>SUMIFS(Results!O:O,Results!G:G,CONCATENATE("*",B224,"*"),Results!G:G,CONCATENATE("*",C224,"*"),Results!E:E,A224)</f>
        <v>5</v>
      </c>
      <c r="G224" s="50">
        <f>IFERROR(SUMIFS(Results!V:V,Results!G:G,CONCATENATE("*",'Battle Tactics (Faction)'!B224,"*"),Results!G:G,CONCATENATE("*",C224,"*"),Results!E:E,A224)/F224,"")</f>
        <v>0.8</v>
      </c>
      <c r="H224" s="46">
        <f>SUMIFS(Results!O:O,Results!G:G,CONCATENATE("*",B224,"*"),Results!G:G,CONCATENATE("*",C224,"*"),Results!Y:Y,"&gt;=500",Results!E:E,A224)</f>
        <v>0</v>
      </c>
      <c r="I224" s="52" t="str">
        <f>IFERROR(SUMIFS(Results!V:V,Results!G:G,CONCATENATE("*",B224,"*"),Results!G:G,CONCATENATE("*",C224,"*"),Results!Y:Y,"&gt;=500",Results!E:E,A224)/H224,"")</f>
        <v/>
      </c>
      <c r="J224" s="53">
        <f>SUMIFS(Results!O:O,Results!G:G,CONCATENATE("*",'Battle Tactics (Faction)'!B224,"*"),Results!G:G,CONCATENATE("*",C224,"*"),Results!Y:Y,"&gt;=500",Results!E:E,A224)</f>
        <v>0</v>
      </c>
      <c r="M224" t="str">
        <f t="shared" si="6"/>
        <v>Hedonites of Slaanesh - Master the Paths / Restless Energy (5)</v>
      </c>
      <c r="N224" s="74">
        <f t="shared" si="7"/>
        <v>0.8</v>
      </c>
      <c r="P224" s="60"/>
      <c r="Q224" s="75"/>
    </row>
    <row r="225" spans="1:17" x14ac:dyDescent="0.3">
      <c r="A225" t="s">
        <v>30</v>
      </c>
      <c r="B225" s="48" t="s">
        <v>24947</v>
      </c>
      <c r="C225" s="48" t="s">
        <v>24949</v>
      </c>
      <c r="D225" s="1">
        <f>SUMIFS(Results!O:O,Results!G:G,CONCATENATE("*",B225,"*"),Results!G:G,CONCATENATE("*",C225,"*"),Results!E:E,A225)</f>
        <v>5</v>
      </c>
      <c r="E225" s="50">
        <f>IFERROR(SUMIFS(Results!V:V,Results!G:G,CONCATENATE("*",B225,"*"),Results!G:G,CONCATENATE("*",C225,"*"),Results!E:E,A225)/D225,"")</f>
        <v>0.8</v>
      </c>
      <c r="F225" s="1">
        <f>SUMIFS(Results!O:O,Results!G:G,CONCATENATE("*",B225,"*"),Results!G:G,CONCATENATE("*",C225,"*"),Results!E:E,A225)</f>
        <v>5</v>
      </c>
      <c r="G225" s="50">
        <f>IFERROR(SUMIFS(Results!V:V,Results!G:G,CONCATENATE("*",'Battle Tactics (Faction)'!B225,"*"),Results!G:G,CONCATENATE("*",C225,"*"),Results!E:E,A225)/F225,"")</f>
        <v>0.8</v>
      </c>
      <c r="H225" s="46">
        <f>SUMIFS(Results!O:O,Results!G:G,CONCATENATE("*",B225,"*"),Results!G:G,CONCATENATE("*",C225,"*"),Results!Y:Y,"&gt;=500",Results!E:E,A225)</f>
        <v>0</v>
      </c>
      <c r="I225" s="52" t="str">
        <f>IFERROR(SUMIFS(Results!V:V,Results!G:G,CONCATENATE("*",B225,"*"),Results!G:G,CONCATENATE("*",C225,"*"),Results!Y:Y,"&gt;=500",Results!E:E,A225)/H225,"")</f>
        <v/>
      </c>
      <c r="J225" s="53">
        <f>SUMIFS(Results!O:O,Results!G:G,CONCATENATE("*",'Battle Tactics (Faction)'!B225,"*"),Results!G:G,CONCATENATE("*",C225,"*"),Results!Y:Y,"&gt;=500",Results!E:E,A225)</f>
        <v>0</v>
      </c>
      <c r="M225" t="str">
        <f t="shared" si="6"/>
        <v>Hedonites of Slaanesh - Master the Paths / Scouting Force (5)</v>
      </c>
      <c r="N225" s="74">
        <f t="shared" si="7"/>
        <v>0.8</v>
      </c>
      <c r="P225" s="60"/>
      <c r="Q225" s="75"/>
    </row>
    <row r="226" spans="1:17" x14ac:dyDescent="0.3">
      <c r="A226" t="s">
        <v>30</v>
      </c>
      <c r="B226" s="48" t="s">
        <v>24947</v>
      </c>
      <c r="C226" s="48" t="s">
        <v>24950</v>
      </c>
      <c r="D226" s="1">
        <f>SUMIFS(Results!O:O,Results!G:G,CONCATENATE("*",B226,"*"),Results!G:G,CONCATENATE("*",C226,"*"),Results!E:E,A226)</f>
        <v>10</v>
      </c>
      <c r="E226" s="50">
        <f>IFERROR(SUMIFS(Results!V:V,Results!G:G,CONCATENATE("*",B226,"*"),Results!G:G,CONCATENATE("*",C226,"*"),Results!E:E,A226)/D226,"")</f>
        <v>0.25</v>
      </c>
      <c r="F226" s="1">
        <f>SUMIFS(Results!O:O,Results!G:G,CONCATENATE("*",B226,"*"),Results!G:G,CONCATENATE("*",C226,"*"),Results!E:E,A226)</f>
        <v>10</v>
      </c>
      <c r="G226" s="50">
        <f>IFERROR(SUMIFS(Results!V:V,Results!G:G,CONCATENATE("*",'Battle Tactics (Faction)'!B226,"*"),Results!G:G,CONCATENATE("*",C226,"*"),Results!E:E,A226)/F226,"")</f>
        <v>0.25</v>
      </c>
      <c r="H226" s="46">
        <f>SUMIFS(Results!O:O,Results!G:G,CONCATENATE("*",B226,"*"),Results!G:G,CONCATENATE("*",C226,"*"),Results!Y:Y,"&gt;=500",Results!E:E,A226)</f>
        <v>0</v>
      </c>
      <c r="I226" s="52" t="str">
        <f>IFERROR(SUMIFS(Results!V:V,Results!G:G,CONCATENATE("*",B226,"*"),Results!G:G,CONCATENATE("*",C226,"*"),Results!Y:Y,"&gt;=500",Results!E:E,A226)/H226,"")</f>
        <v/>
      </c>
      <c r="J226" s="53">
        <f>SUMIFS(Results!O:O,Results!G:G,CONCATENATE("*",'Battle Tactics (Faction)'!B226,"*"),Results!G:G,CONCATENATE("*",C226,"*"),Results!Y:Y,"&gt;=500",Results!E:E,A226)</f>
        <v>0</v>
      </c>
      <c r="M226" t="str">
        <f t="shared" si="6"/>
        <v>Hedonites of Slaanesh - Master the Paths / Wrathful Cycles (10)</v>
      </c>
      <c r="N226" s="74">
        <f t="shared" si="7"/>
        <v>0.25</v>
      </c>
      <c r="P226" s="60"/>
      <c r="Q226" s="75"/>
    </row>
    <row r="227" spans="1:17" x14ac:dyDescent="0.3">
      <c r="A227" t="s">
        <v>30</v>
      </c>
      <c r="B227" s="48" t="s">
        <v>24948</v>
      </c>
      <c r="C227" s="48" t="s">
        <v>24945</v>
      </c>
      <c r="D227" s="1">
        <f>SUMIFS(Results!O:O,Results!G:G,CONCATENATE("*",B227,"*"),Results!G:G,CONCATENATE("*",C227,"*"),Results!E:E,A227)</f>
        <v>5</v>
      </c>
      <c r="E227" s="50">
        <f>IFERROR(SUMIFS(Results!V:V,Results!G:G,CONCATENATE("*",B227,"*"),Results!G:G,CONCATENATE("*",C227,"*"),Results!E:E,A227)/D227,"")</f>
        <v>0.4</v>
      </c>
      <c r="F227" s="1">
        <f>SUMIFS(Results!O:O,Results!G:G,CONCATENATE("*",B227,"*"),Results!G:G,CONCATENATE("*",C227,"*"),Results!E:E,A227)</f>
        <v>5</v>
      </c>
      <c r="G227" s="50">
        <f>IFERROR(SUMIFS(Results!V:V,Results!G:G,CONCATENATE("*",'Battle Tactics (Faction)'!B227,"*"),Results!G:G,CONCATENATE("*",C227,"*"),Results!E:E,A227)/F227,"")</f>
        <v>0.4</v>
      </c>
      <c r="H227" s="46">
        <f>SUMIFS(Results!O:O,Results!G:G,CONCATENATE("*",B227,"*"),Results!G:G,CONCATENATE("*",C227,"*"),Results!Y:Y,"&gt;=500",Results!E:E,A227)</f>
        <v>0</v>
      </c>
      <c r="I227" s="52" t="str">
        <f>IFERROR(SUMIFS(Results!V:V,Results!G:G,CONCATENATE("*",B227,"*"),Results!G:G,CONCATENATE("*",C227,"*"),Results!Y:Y,"&gt;=500",Results!E:E,A227)/H227,"")</f>
        <v/>
      </c>
      <c r="J227" s="53">
        <f>SUMIFS(Results!O:O,Results!G:G,CONCATENATE("*",'Battle Tactics (Faction)'!B227,"*"),Results!G:G,CONCATENATE("*",C227,"*"),Results!Y:Y,"&gt;=500",Results!E:E,A227)</f>
        <v>0</v>
      </c>
      <c r="M227" t="str">
        <f t="shared" si="6"/>
        <v>Hedonites of Slaanesh - Restless Energy / Attuned to Ghyran (5)</v>
      </c>
      <c r="N227" s="74">
        <f t="shared" si="7"/>
        <v>0.4</v>
      </c>
      <c r="P227" s="60"/>
      <c r="Q227" s="75"/>
    </row>
    <row r="228" spans="1:17" x14ac:dyDescent="0.3">
      <c r="A228" t="s">
        <v>30</v>
      </c>
      <c r="B228" s="48" t="s">
        <v>24948</v>
      </c>
      <c r="C228" s="48" t="s">
        <v>24946</v>
      </c>
      <c r="D228" s="1">
        <f>SUMIFS(Results!O:O,Results!G:G,CONCATENATE("*",B228,"*"),Results!G:G,CONCATENATE("*",C228,"*"),Results!E:E,A228)</f>
        <v>10</v>
      </c>
      <c r="E228" s="50">
        <f>IFERROR(SUMIFS(Results!V:V,Results!G:G,CONCATENATE("*",B228,"*"),Results!G:G,CONCATENATE("*",C228,"*"),Results!E:E,A228)/D228,"")</f>
        <v>0.3</v>
      </c>
      <c r="F228" s="1">
        <f>SUMIFS(Results!O:O,Results!G:G,CONCATENATE("*",B228,"*"),Results!G:G,CONCATENATE("*",C228,"*"),Results!E:E,A228)</f>
        <v>10</v>
      </c>
      <c r="G228" s="50">
        <f>IFERROR(SUMIFS(Results!V:V,Results!G:G,CONCATENATE("*",'Battle Tactics (Faction)'!B228,"*"),Results!G:G,CONCATENATE("*",C228,"*"),Results!E:E,A228)/F228,"")</f>
        <v>0.3</v>
      </c>
      <c r="H228" s="46">
        <f>SUMIFS(Results!O:O,Results!G:G,CONCATENATE("*",B228,"*"),Results!G:G,CONCATENATE("*",C228,"*"),Results!Y:Y,"&gt;=500",Results!E:E,A228)</f>
        <v>0</v>
      </c>
      <c r="I228" s="52" t="str">
        <f>IFERROR(SUMIFS(Results!V:V,Results!G:G,CONCATENATE("*",B228,"*"),Results!G:G,CONCATENATE("*",C228,"*"),Results!Y:Y,"&gt;=500",Results!E:E,A228)/H228,"")</f>
        <v/>
      </c>
      <c r="J228" s="53">
        <f>SUMIFS(Results!O:O,Results!G:G,CONCATENATE("*",'Battle Tactics (Faction)'!B228,"*"),Results!G:G,CONCATENATE("*",C228,"*"),Results!Y:Y,"&gt;=500",Results!E:E,A228)</f>
        <v>0</v>
      </c>
      <c r="M228" t="str">
        <f t="shared" si="6"/>
        <v>Hedonites of Slaanesh - Restless Energy / Intercept and Recover (10)</v>
      </c>
      <c r="N228" s="74">
        <f t="shared" si="7"/>
        <v>0.3</v>
      </c>
      <c r="P228" s="60"/>
      <c r="Q228" s="75"/>
    </row>
    <row r="229" spans="1:17" x14ac:dyDescent="0.3">
      <c r="A229" t="s">
        <v>30</v>
      </c>
      <c r="B229" s="48" t="s">
        <v>24948</v>
      </c>
      <c r="C229" s="48" t="s">
        <v>24947</v>
      </c>
      <c r="D229" s="1">
        <f>SUMIFS(Results!O:O,Results!G:G,CONCATENATE("*",B229,"*"),Results!G:G,CONCATENATE("*",C229,"*"),Results!E:E,A229)</f>
        <v>5</v>
      </c>
      <c r="E229" s="50">
        <f>IFERROR(SUMIFS(Results!V:V,Results!G:G,CONCATENATE("*",B229,"*"),Results!G:G,CONCATENATE("*",C229,"*"),Results!E:E,A229)/D229,"")</f>
        <v>0.8</v>
      </c>
      <c r="F229" s="1">
        <f>SUMIFS(Results!O:O,Results!G:G,CONCATENATE("*",B229,"*"),Results!G:G,CONCATENATE("*",C229,"*"),Results!E:E,A229)</f>
        <v>5</v>
      </c>
      <c r="G229" s="50">
        <f>IFERROR(SUMIFS(Results!V:V,Results!G:G,CONCATENATE("*",'Battle Tactics (Faction)'!B229,"*"),Results!G:G,CONCATENATE("*",C229,"*"),Results!E:E,A229)/F229,"")</f>
        <v>0.8</v>
      </c>
      <c r="H229" s="46">
        <f>SUMIFS(Results!O:O,Results!G:G,CONCATENATE("*",B229,"*"),Results!G:G,CONCATENATE("*",C229,"*"),Results!Y:Y,"&gt;=500",Results!E:E,A229)</f>
        <v>0</v>
      </c>
      <c r="I229" s="52" t="str">
        <f>IFERROR(SUMIFS(Results!V:V,Results!G:G,CONCATENATE("*",B229,"*"),Results!G:G,CONCATENATE("*",C229,"*"),Results!Y:Y,"&gt;=500",Results!E:E,A229)/H229,"")</f>
        <v/>
      </c>
      <c r="J229" s="53">
        <f>SUMIFS(Results!O:O,Results!G:G,CONCATENATE("*",'Battle Tactics (Faction)'!B229,"*"),Results!G:G,CONCATENATE("*",C229,"*"),Results!Y:Y,"&gt;=500",Results!E:E,A229)</f>
        <v>0</v>
      </c>
      <c r="M229" t="str">
        <f t="shared" si="6"/>
        <v>Hedonites of Slaanesh - Restless Energy / Master the Paths (5)</v>
      </c>
      <c r="N229" s="74">
        <f t="shared" si="7"/>
        <v>0.8</v>
      </c>
      <c r="P229" s="60"/>
      <c r="Q229" s="75"/>
    </row>
    <row r="230" spans="1:17" hidden="1" x14ac:dyDescent="0.3">
      <c r="A230" t="s">
        <v>30</v>
      </c>
      <c r="B230" s="48" t="s">
        <v>24948</v>
      </c>
      <c r="C230" s="48" t="s">
        <v>24949</v>
      </c>
      <c r="D230" s="1">
        <f>SUMIFS(Results!O:O,Results!G:G,CONCATENATE("*",B230,"*"),Results!G:G,CONCATENATE("*",C230,"*"),Results!E:E,A230)</f>
        <v>3</v>
      </c>
      <c r="E230" s="50">
        <f>IFERROR(SUMIFS(Results!V:V,Results!G:G,CONCATENATE("*",B230,"*"),Results!G:G,CONCATENATE("*",C230,"*"),Results!E:E,A230)/D230,"")</f>
        <v>1</v>
      </c>
      <c r="F230" s="1">
        <f>SUMIFS(Results!O:O,Results!G:G,CONCATENATE("*",B230,"*"),Results!G:G,CONCATENATE("*",C230,"*"),Results!E:E,A230)</f>
        <v>3</v>
      </c>
      <c r="G230" s="50">
        <f>IFERROR(SUMIFS(Results!V:V,Results!G:G,CONCATENATE("*",'Battle Tactics (Faction)'!B230,"*"),Results!G:G,CONCATENATE("*",C230,"*"),Results!E:E,A230)/F230,"")</f>
        <v>1</v>
      </c>
      <c r="H230" s="46">
        <f>SUMIFS(Results!O:O,Results!G:G,CONCATENATE("*",B230,"*"),Results!G:G,CONCATENATE("*",C230,"*"),Results!Y:Y,"&gt;=500",Results!E:E,A230)</f>
        <v>3</v>
      </c>
      <c r="I230" s="52">
        <f>IFERROR(SUMIFS(Results!V:V,Results!G:G,CONCATENATE("*",B230,"*"),Results!G:G,CONCATENATE("*",C230,"*"),Results!Y:Y,"&gt;=500",Results!E:E,A230)/H230,"")</f>
        <v>1</v>
      </c>
      <c r="J230" s="53">
        <f>SUMIFS(Results!O:O,Results!G:G,CONCATENATE("*",'Battle Tactics (Faction)'!B230,"*"),Results!G:G,CONCATENATE("*",C230,"*"),Results!Y:Y,"&gt;=500",Results!E:E,A230)</f>
        <v>3</v>
      </c>
      <c r="M230" t="str">
        <f t="shared" si="6"/>
        <v>Hedonites of Slaanesh - Restless Energy / Scouting Force (3)</v>
      </c>
      <c r="N230" s="74">
        <f t="shared" si="7"/>
        <v>1</v>
      </c>
      <c r="P230" s="60"/>
      <c r="Q230" s="75"/>
    </row>
    <row r="231" spans="1:17" x14ac:dyDescent="0.3">
      <c r="A231" t="s">
        <v>30</v>
      </c>
      <c r="B231" s="48" t="s">
        <v>24948</v>
      </c>
      <c r="C231" s="48" t="s">
        <v>24950</v>
      </c>
      <c r="D231" s="1">
        <f>SUMIFS(Results!O:O,Results!G:G,CONCATENATE("*",B231,"*"),Results!G:G,CONCATENATE("*",C231,"*"),Results!E:E,A231)</f>
        <v>5</v>
      </c>
      <c r="E231" s="50">
        <f>IFERROR(SUMIFS(Results!V:V,Results!G:G,CONCATENATE("*",B231,"*"),Results!G:G,CONCATENATE("*",C231,"*"),Results!E:E,A231)/D231,"")</f>
        <v>0</v>
      </c>
      <c r="F231" s="1">
        <f>SUMIFS(Results!O:O,Results!G:G,CONCATENATE("*",B231,"*"),Results!G:G,CONCATENATE("*",C231,"*"),Results!E:E,A231)</f>
        <v>5</v>
      </c>
      <c r="G231" s="50">
        <f>IFERROR(SUMIFS(Results!V:V,Results!G:G,CONCATENATE("*",'Battle Tactics (Faction)'!B231,"*"),Results!G:G,CONCATENATE("*",C231,"*"),Results!E:E,A231)/F231,"")</f>
        <v>0</v>
      </c>
      <c r="H231" s="46">
        <f>SUMIFS(Results!O:O,Results!G:G,CONCATENATE("*",B231,"*"),Results!G:G,CONCATENATE("*",C231,"*"),Results!Y:Y,"&gt;=500",Results!E:E,A231)</f>
        <v>0</v>
      </c>
      <c r="I231" s="52" t="str">
        <f>IFERROR(SUMIFS(Results!V:V,Results!G:G,CONCATENATE("*",B231,"*"),Results!G:G,CONCATENATE("*",C231,"*"),Results!Y:Y,"&gt;=500",Results!E:E,A231)/H231,"")</f>
        <v/>
      </c>
      <c r="J231" s="53">
        <f>SUMIFS(Results!O:O,Results!G:G,CONCATENATE("*",'Battle Tactics (Faction)'!B231,"*"),Results!G:G,CONCATENATE("*",C231,"*"),Results!Y:Y,"&gt;=500",Results!E:E,A231)</f>
        <v>0</v>
      </c>
      <c r="M231" t="str">
        <f t="shared" si="6"/>
        <v>Hedonites of Slaanesh - Restless Energy / Wrathful Cycles (5)</v>
      </c>
      <c r="N231" s="74">
        <f t="shared" si="7"/>
        <v>0</v>
      </c>
      <c r="P231" s="60"/>
      <c r="Q231" s="75"/>
    </row>
    <row r="232" spans="1:17" x14ac:dyDescent="0.3">
      <c r="A232" t="s">
        <v>30</v>
      </c>
      <c r="B232" s="48" t="s">
        <v>24949</v>
      </c>
      <c r="C232" s="48" t="s">
        <v>24945</v>
      </c>
      <c r="D232" s="1">
        <f>SUMIFS(Results!O:O,Results!G:G,CONCATENATE("*",B232,"*"),Results!G:G,CONCATENATE("*",C232,"*"),Results!E:E,A232)</f>
        <v>5</v>
      </c>
      <c r="E232" s="50">
        <f>IFERROR(SUMIFS(Results!V:V,Results!G:G,CONCATENATE("*",B232,"*"),Results!G:G,CONCATENATE("*",C232,"*"),Results!E:E,A232)/D232,"")</f>
        <v>0.8</v>
      </c>
      <c r="F232" s="1">
        <f>SUMIFS(Results!O:O,Results!G:G,CONCATENATE("*",B232,"*"),Results!G:G,CONCATENATE("*",C232,"*"),Results!E:E,A232)</f>
        <v>5</v>
      </c>
      <c r="G232" s="50">
        <f>IFERROR(SUMIFS(Results!V:V,Results!G:G,CONCATENATE("*",'Battle Tactics (Faction)'!B232,"*"),Results!G:G,CONCATENATE("*",C232,"*"),Results!E:E,A232)/F232,"")</f>
        <v>0.8</v>
      </c>
      <c r="H232" s="46">
        <f>SUMIFS(Results!O:O,Results!G:G,CONCATENATE("*",B232,"*"),Results!G:G,CONCATENATE("*",C232,"*"),Results!Y:Y,"&gt;=500",Results!E:E,A232)</f>
        <v>0</v>
      </c>
      <c r="I232" s="52" t="str">
        <f>IFERROR(SUMIFS(Results!V:V,Results!G:G,CONCATENATE("*",B232,"*"),Results!G:G,CONCATENATE("*",C232,"*"),Results!Y:Y,"&gt;=500",Results!E:E,A232)/H232,"")</f>
        <v/>
      </c>
      <c r="J232" s="53">
        <f>SUMIFS(Results!O:O,Results!G:G,CONCATENATE("*",'Battle Tactics (Faction)'!B232,"*"),Results!G:G,CONCATENATE("*",C232,"*"),Results!Y:Y,"&gt;=500",Results!E:E,A232)</f>
        <v>0</v>
      </c>
      <c r="M232" t="str">
        <f t="shared" si="6"/>
        <v>Hedonites of Slaanesh - Scouting Force / Attuned to Ghyran (5)</v>
      </c>
      <c r="N232" s="74">
        <f t="shared" si="7"/>
        <v>0.8</v>
      </c>
      <c r="P232" s="60"/>
      <c r="Q232" s="75"/>
    </row>
    <row r="233" spans="1:17" hidden="1" x14ac:dyDescent="0.3">
      <c r="A233" t="s">
        <v>30</v>
      </c>
      <c r="B233" s="48" t="s">
        <v>24949</v>
      </c>
      <c r="C233" s="48" t="s">
        <v>24946</v>
      </c>
      <c r="D233" s="1">
        <f>SUMIFS(Results!O:O,Results!G:G,CONCATENATE("*",B233,"*"),Results!G:G,CONCATENATE("*",C233,"*"),Results!E:E,A233)</f>
        <v>25</v>
      </c>
      <c r="E233" s="50">
        <f>IFERROR(SUMIFS(Results!V:V,Results!G:G,CONCATENATE("*",B233,"*"),Results!G:G,CONCATENATE("*",C233,"*"),Results!E:E,A233)/D233,"")</f>
        <v>0.48</v>
      </c>
      <c r="F233" s="1">
        <f>SUMIFS(Results!O:O,Results!G:G,CONCATENATE("*",B233,"*"),Results!G:G,CONCATENATE("*",C233,"*"),Results!E:E,A233)</f>
        <v>25</v>
      </c>
      <c r="G233" s="50">
        <f>IFERROR(SUMIFS(Results!V:V,Results!G:G,CONCATENATE("*",'Battle Tactics (Faction)'!B233,"*"),Results!G:G,CONCATENATE("*",C233,"*"),Results!E:E,A233)/F233,"")</f>
        <v>0.48</v>
      </c>
      <c r="H233" s="46">
        <f>SUMIFS(Results!O:O,Results!G:G,CONCATENATE("*",B233,"*"),Results!G:G,CONCATENATE("*",C233,"*"),Results!Y:Y,"&gt;=500",Results!E:E,A233)</f>
        <v>10</v>
      </c>
      <c r="I233" s="52">
        <f>IFERROR(SUMIFS(Results!V:V,Results!G:G,CONCATENATE("*",B233,"*"),Results!G:G,CONCATENATE("*",C233,"*"),Results!Y:Y,"&gt;=500",Results!E:E,A233)/H233,"")</f>
        <v>0.7</v>
      </c>
      <c r="J233" s="53">
        <f>SUMIFS(Results!O:O,Results!G:G,CONCATENATE("*",'Battle Tactics (Faction)'!B233,"*"),Results!G:G,CONCATENATE("*",C233,"*"),Results!Y:Y,"&gt;=500",Results!E:E,A233)</f>
        <v>10</v>
      </c>
      <c r="M233" t="str">
        <f t="shared" si="6"/>
        <v>Hedonites of Slaanesh - Scouting Force / Intercept and Recover (25)</v>
      </c>
      <c r="N233" s="74">
        <f t="shared" si="7"/>
        <v>0.48</v>
      </c>
      <c r="P233" s="60"/>
      <c r="Q233" s="75"/>
    </row>
    <row r="234" spans="1:17" x14ac:dyDescent="0.3">
      <c r="A234" t="s">
        <v>30</v>
      </c>
      <c r="B234" s="48" t="s">
        <v>24949</v>
      </c>
      <c r="C234" s="48" t="s">
        <v>24947</v>
      </c>
      <c r="D234" s="1">
        <f>SUMIFS(Results!O:O,Results!G:G,CONCATENATE("*",B234,"*"),Results!G:G,CONCATENATE("*",C234,"*"),Results!E:E,A234)</f>
        <v>5</v>
      </c>
      <c r="E234" s="50">
        <f>IFERROR(SUMIFS(Results!V:V,Results!G:G,CONCATENATE("*",B234,"*"),Results!G:G,CONCATENATE("*",C234,"*"),Results!E:E,A234)/D234,"")</f>
        <v>0.8</v>
      </c>
      <c r="F234" s="1">
        <f>SUMIFS(Results!O:O,Results!G:G,CONCATENATE("*",B234,"*"),Results!G:G,CONCATENATE("*",C234,"*"),Results!E:E,A234)</f>
        <v>5</v>
      </c>
      <c r="G234" s="50">
        <f>IFERROR(SUMIFS(Results!V:V,Results!G:G,CONCATENATE("*",'Battle Tactics (Faction)'!B234,"*"),Results!G:G,CONCATENATE("*",C234,"*"),Results!E:E,A234)/F234,"")</f>
        <v>0.8</v>
      </c>
      <c r="H234" s="46">
        <f>SUMIFS(Results!O:O,Results!G:G,CONCATENATE("*",B234,"*"),Results!G:G,CONCATENATE("*",C234,"*"),Results!Y:Y,"&gt;=500",Results!E:E,A234)</f>
        <v>0</v>
      </c>
      <c r="I234" s="52" t="str">
        <f>IFERROR(SUMIFS(Results!V:V,Results!G:G,CONCATENATE("*",B234,"*"),Results!G:G,CONCATENATE("*",C234,"*"),Results!Y:Y,"&gt;=500",Results!E:E,A234)/H234,"")</f>
        <v/>
      </c>
      <c r="J234" s="53">
        <f>SUMIFS(Results!O:O,Results!G:G,CONCATENATE("*",'Battle Tactics (Faction)'!B234,"*"),Results!G:G,CONCATENATE("*",C234,"*"),Results!Y:Y,"&gt;=500",Results!E:E,A234)</f>
        <v>0</v>
      </c>
      <c r="M234" t="str">
        <f t="shared" si="6"/>
        <v>Hedonites of Slaanesh - Scouting Force / Master the Paths (5)</v>
      </c>
      <c r="N234" s="74">
        <f t="shared" si="7"/>
        <v>0.8</v>
      </c>
      <c r="P234" s="60"/>
      <c r="Q234" s="75"/>
    </row>
    <row r="235" spans="1:17" hidden="1" x14ac:dyDescent="0.3">
      <c r="A235" t="s">
        <v>30</v>
      </c>
      <c r="B235" s="48" t="s">
        <v>24949</v>
      </c>
      <c r="C235" s="48" t="s">
        <v>24948</v>
      </c>
      <c r="D235" s="1">
        <f>SUMIFS(Results!O:O,Results!G:G,CONCATENATE("*",B235,"*"),Results!G:G,CONCATENATE("*",C235,"*"),Results!E:E,A235)</f>
        <v>3</v>
      </c>
      <c r="E235" s="50">
        <f>IFERROR(SUMIFS(Results!V:V,Results!G:G,CONCATENATE("*",B235,"*"),Results!G:G,CONCATENATE("*",C235,"*"),Results!E:E,A235)/D235,"")</f>
        <v>1</v>
      </c>
      <c r="F235" s="1">
        <f>SUMIFS(Results!O:O,Results!G:G,CONCATENATE("*",B235,"*"),Results!G:G,CONCATENATE("*",C235,"*"),Results!E:E,A235)</f>
        <v>3</v>
      </c>
      <c r="G235" s="50">
        <f>IFERROR(SUMIFS(Results!V:V,Results!G:G,CONCATENATE("*",'Battle Tactics (Faction)'!B235,"*"),Results!G:G,CONCATENATE("*",C235,"*"),Results!E:E,A235)/F235,"")</f>
        <v>1</v>
      </c>
      <c r="H235" s="46">
        <f>SUMIFS(Results!O:O,Results!G:G,CONCATENATE("*",B235,"*"),Results!G:G,CONCATENATE("*",C235,"*"),Results!Y:Y,"&gt;=500",Results!E:E,A235)</f>
        <v>3</v>
      </c>
      <c r="I235" s="52">
        <f>IFERROR(SUMIFS(Results!V:V,Results!G:G,CONCATENATE("*",B235,"*"),Results!G:G,CONCATENATE("*",C235,"*"),Results!Y:Y,"&gt;=500",Results!E:E,A235)/H235,"")</f>
        <v>1</v>
      </c>
      <c r="J235" s="53">
        <f>SUMIFS(Results!O:O,Results!G:G,CONCATENATE("*",'Battle Tactics (Faction)'!B235,"*"),Results!G:G,CONCATENATE("*",C235,"*"),Results!Y:Y,"&gt;=500",Results!E:E,A235)</f>
        <v>3</v>
      </c>
      <c r="M235" t="str">
        <f t="shared" si="6"/>
        <v>Hedonites of Slaanesh - Scouting Force / Restless Energy (3)</v>
      </c>
      <c r="N235" s="74">
        <f t="shared" si="7"/>
        <v>1</v>
      </c>
      <c r="P235" s="60"/>
      <c r="Q235" s="75"/>
    </row>
    <row r="236" spans="1:17" hidden="1" x14ac:dyDescent="0.3">
      <c r="A236" t="s">
        <v>30</v>
      </c>
      <c r="B236" s="48" t="s">
        <v>24949</v>
      </c>
      <c r="C236" s="48" t="s">
        <v>24950</v>
      </c>
      <c r="D236" s="1">
        <f>SUMIFS(Results!O:O,Results!G:G,CONCATENATE("*",B236,"*"),Results!G:G,CONCATENATE("*",C236,"*"),Results!E:E,A236)</f>
        <v>0</v>
      </c>
      <c r="E236" s="50" t="str">
        <f>IFERROR(SUMIFS(Results!V:V,Results!G:G,CONCATENATE("*",B236,"*"),Results!G:G,CONCATENATE("*",C236,"*"),Results!E:E,A236)/D236,"")</f>
        <v/>
      </c>
      <c r="F236" s="1">
        <f>SUMIFS(Results!O:O,Results!G:G,CONCATENATE("*",B236,"*"),Results!G:G,CONCATENATE("*",C236,"*"),Results!E:E,A236)</f>
        <v>0</v>
      </c>
      <c r="G236" s="50" t="str">
        <f>IFERROR(SUMIFS(Results!V:V,Results!G:G,CONCATENATE("*",'Battle Tactics (Faction)'!B236,"*"),Results!G:G,CONCATENATE("*",C236,"*"),Results!E:E,A236)/F236,"")</f>
        <v/>
      </c>
      <c r="H236" s="46">
        <f>SUMIFS(Results!O:O,Results!G:G,CONCATENATE("*",B236,"*"),Results!G:G,CONCATENATE("*",C236,"*"),Results!Y:Y,"&gt;=500",Results!E:E,A236)</f>
        <v>0</v>
      </c>
      <c r="I236" s="52" t="str">
        <f>IFERROR(SUMIFS(Results!V:V,Results!G:G,CONCATENATE("*",B236,"*"),Results!G:G,CONCATENATE("*",C236,"*"),Results!Y:Y,"&gt;=500",Results!E:E,A236)/H236,"")</f>
        <v/>
      </c>
      <c r="J236" s="53">
        <f>SUMIFS(Results!O:O,Results!G:G,CONCATENATE("*",'Battle Tactics (Faction)'!B236,"*"),Results!G:G,CONCATENATE("*",C236,"*"),Results!Y:Y,"&gt;=500",Results!E:E,A236)</f>
        <v>0</v>
      </c>
      <c r="M236" t="str">
        <f t="shared" si="6"/>
        <v>Hedonites of Slaanesh - Scouting Force / Wrathful Cycles (0)</v>
      </c>
      <c r="N236" s="74" t="str">
        <f t="shared" si="7"/>
        <v/>
      </c>
      <c r="P236" s="60"/>
      <c r="Q236" s="75"/>
    </row>
    <row r="237" spans="1:17" hidden="1" x14ac:dyDescent="0.3">
      <c r="A237" t="s">
        <v>30</v>
      </c>
      <c r="B237" s="48" t="s">
        <v>24950</v>
      </c>
      <c r="C237" s="48" t="s">
        <v>24945</v>
      </c>
      <c r="D237" s="1">
        <f>SUMIFS(Results!O:O,Results!G:G,CONCATENATE("*",B237,"*"),Results!G:G,CONCATENATE("*",C237,"*"),Results!E:E,A237)</f>
        <v>0</v>
      </c>
      <c r="E237" s="50" t="str">
        <f>IFERROR(SUMIFS(Results!V:V,Results!G:G,CONCATENATE("*",B237,"*"),Results!G:G,CONCATENATE("*",C237,"*"),Results!E:E,A237)/D237,"")</f>
        <v/>
      </c>
      <c r="F237" s="1">
        <f>SUMIFS(Results!O:O,Results!G:G,CONCATENATE("*",B237,"*"),Results!G:G,CONCATENATE("*",C237,"*"),Results!E:E,A237)</f>
        <v>0</v>
      </c>
      <c r="G237" s="50" t="str">
        <f>IFERROR(SUMIFS(Results!V:V,Results!G:G,CONCATENATE("*",'Battle Tactics (Faction)'!B237,"*"),Results!G:G,CONCATENATE("*",C237,"*"),Results!E:E,A237)/F237,"")</f>
        <v/>
      </c>
      <c r="H237" s="46">
        <f>SUMIFS(Results!O:O,Results!G:G,CONCATENATE("*",B237,"*"),Results!G:G,CONCATENATE("*",C237,"*"),Results!Y:Y,"&gt;=500",Results!E:E,A237)</f>
        <v>0</v>
      </c>
      <c r="I237" s="52" t="str">
        <f>IFERROR(SUMIFS(Results!V:V,Results!G:G,CONCATENATE("*",B237,"*"),Results!G:G,CONCATENATE("*",C237,"*"),Results!Y:Y,"&gt;=500",Results!E:E,A237)/H237,"")</f>
        <v/>
      </c>
      <c r="J237" s="53">
        <f>SUMIFS(Results!O:O,Results!G:G,CONCATENATE("*",'Battle Tactics (Faction)'!B237,"*"),Results!G:G,CONCATENATE("*",C237,"*"),Results!Y:Y,"&gt;=500",Results!E:E,A237)</f>
        <v>0</v>
      </c>
      <c r="M237" t="str">
        <f t="shared" si="6"/>
        <v>Hedonites of Slaanesh - Wrathful Cycles / Attuned to Ghyran (0)</v>
      </c>
      <c r="N237" s="74" t="str">
        <f t="shared" si="7"/>
        <v/>
      </c>
      <c r="P237" s="60"/>
      <c r="Q237" s="75"/>
    </row>
    <row r="238" spans="1:17" x14ac:dyDescent="0.3">
      <c r="A238" t="s">
        <v>30</v>
      </c>
      <c r="B238" s="48" t="s">
        <v>24950</v>
      </c>
      <c r="C238" s="48" t="s">
        <v>24946</v>
      </c>
      <c r="D238" s="1">
        <f>SUMIFS(Results!O:O,Results!G:G,CONCATENATE("*",B238,"*"),Results!G:G,CONCATENATE("*",C238,"*"),Results!E:E,A238)</f>
        <v>10</v>
      </c>
      <c r="E238" s="50">
        <f>IFERROR(SUMIFS(Results!V:V,Results!G:G,CONCATENATE("*",B238,"*"),Results!G:G,CONCATENATE("*",C238,"*"),Results!E:E,A238)/D238,"")</f>
        <v>0.4</v>
      </c>
      <c r="F238" s="1">
        <f>SUMIFS(Results!O:O,Results!G:G,CONCATENATE("*",B238,"*"),Results!G:G,CONCATENATE("*",C238,"*"),Results!E:E,A238)</f>
        <v>10</v>
      </c>
      <c r="G238" s="50">
        <f>IFERROR(SUMIFS(Results!V:V,Results!G:G,CONCATENATE("*",'Battle Tactics (Faction)'!B238,"*"),Results!G:G,CONCATENATE("*",C238,"*"),Results!E:E,A238)/F238,"")</f>
        <v>0.4</v>
      </c>
      <c r="H238" s="46">
        <f>SUMIFS(Results!O:O,Results!G:G,CONCATENATE("*",B238,"*"),Results!G:G,CONCATENATE("*",C238,"*"),Results!Y:Y,"&gt;=500",Results!E:E,A238)</f>
        <v>0</v>
      </c>
      <c r="I238" s="52" t="str">
        <f>IFERROR(SUMIFS(Results!V:V,Results!G:G,CONCATENATE("*",B238,"*"),Results!G:G,CONCATENATE("*",C238,"*"),Results!Y:Y,"&gt;=500",Results!E:E,A238)/H238,"")</f>
        <v/>
      </c>
      <c r="J238" s="53">
        <f>SUMIFS(Results!O:O,Results!G:G,CONCATENATE("*",'Battle Tactics (Faction)'!B238,"*"),Results!G:G,CONCATENATE("*",C238,"*"),Results!Y:Y,"&gt;=500",Results!E:E,A238)</f>
        <v>0</v>
      </c>
      <c r="M238" t="str">
        <f t="shared" si="6"/>
        <v>Hedonites of Slaanesh - Wrathful Cycles / Intercept and Recover (10)</v>
      </c>
      <c r="N238" s="74">
        <f t="shared" si="7"/>
        <v>0.4</v>
      </c>
      <c r="P238" s="60"/>
      <c r="Q238" s="75"/>
    </row>
    <row r="239" spans="1:17" x14ac:dyDescent="0.3">
      <c r="A239" t="s">
        <v>30</v>
      </c>
      <c r="B239" s="48" t="s">
        <v>24950</v>
      </c>
      <c r="C239" s="48" t="s">
        <v>24947</v>
      </c>
      <c r="D239" s="1">
        <f>SUMIFS(Results!O:O,Results!G:G,CONCATENATE("*",B239,"*"),Results!G:G,CONCATENATE("*",C239,"*"),Results!E:E,A239)</f>
        <v>10</v>
      </c>
      <c r="E239" s="50">
        <f>IFERROR(SUMIFS(Results!V:V,Results!G:G,CONCATENATE("*",B239,"*"),Results!G:G,CONCATENATE("*",C239,"*"),Results!E:E,A239)/D239,"")</f>
        <v>0.25</v>
      </c>
      <c r="F239" s="1">
        <f>SUMIFS(Results!O:O,Results!G:G,CONCATENATE("*",B239,"*"),Results!G:G,CONCATENATE("*",C239,"*"),Results!E:E,A239)</f>
        <v>10</v>
      </c>
      <c r="G239" s="50">
        <f>IFERROR(SUMIFS(Results!V:V,Results!G:G,CONCATENATE("*",'Battle Tactics (Faction)'!B239,"*"),Results!G:G,CONCATENATE("*",C239,"*"),Results!E:E,A239)/F239,"")</f>
        <v>0.25</v>
      </c>
      <c r="H239" s="46">
        <f>SUMIFS(Results!O:O,Results!G:G,CONCATENATE("*",B239,"*"),Results!G:G,CONCATENATE("*",C239,"*"),Results!Y:Y,"&gt;=500",Results!E:E,A239)</f>
        <v>0</v>
      </c>
      <c r="I239" s="52" t="str">
        <f>IFERROR(SUMIFS(Results!V:V,Results!G:G,CONCATENATE("*",B239,"*"),Results!G:G,CONCATENATE("*",C239,"*"),Results!Y:Y,"&gt;=500",Results!E:E,A239)/H239,"")</f>
        <v/>
      </c>
      <c r="J239" s="53">
        <f>SUMIFS(Results!O:O,Results!G:G,CONCATENATE("*",'Battle Tactics (Faction)'!B239,"*"),Results!G:G,CONCATENATE("*",C239,"*"),Results!Y:Y,"&gt;=500",Results!E:E,A239)</f>
        <v>0</v>
      </c>
      <c r="M239" t="str">
        <f t="shared" si="6"/>
        <v>Hedonites of Slaanesh - Wrathful Cycles / Master the Paths (10)</v>
      </c>
      <c r="N239" s="74">
        <f t="shared" si="7"/>
        <v>0.25</v>
      </c>
      <c r="P239" s="60"/>
      <c r="Q239" s="75"/>
    </row>
    <row r="240" spans="1:17" x14ac:dyDescent="0.3">
      <c r="A240" t="s">
        <v>30</v>
      </c>
      <c r="B240" s="48" t="s">
        <v>24950</v>
      </c>
      <c r="C240" s="48" t="s">
        <v>24948</v>
      </c>
      <c r="D240" s="1">
        <f>SUMIFS(Results!O:O,Results!G:G,CONCATENATE("*",B240,"*"),Results!G:G,CONCATENATE("*",C240,"*"),Results!E:E,A240)</f>
        <v>5</v>
      </c>
      <c r="E240" s="50">
        <f>IFERROR(SUMIFS(Results!V:V,Results!G:G,CONCATENATE("*",B240,"*"),Results!G:G,CONCATENATE("*",C240,"*"),Results!E:E,A240)/D240,"")</f>
        <v>0</v>
      </c>
      <c r="F240" s="1">
        <f>SUMIFS(Results!O:O,Results!G:G,CONCATENATE("*",B240,"*"),Results!G:G,CONCATENATE("*",C240,"*"),Results!E:E,A240)</f>
        <v>5</v>
      </c>
      <c r="G240" s="50">
        <f>IFERROR(SUMIFS(Results!V:V,Results!G:G,CONCATENATE("*",'Battle Tactics (Faction)'!B240,"*"),Results!G:G,CONCATENATE("*",C240,"*"),Results!E:E,A240)/F240,"")</f>
        <v>0</v>
      </c>
      <c r="H240" s="46">
        <f>SUMIFS(Results!O:O,Results!G:G,CONCATENATE("*",B240,"*"),Results!G:G,CONCATENATE("*",C240,"*"),Results!Y:Y,"&gt;=500",Results!E:E,A240)</f>
        <v>0</v>
      </c>
      <c r="I240" s="52" t="str">
        <f>IFERROR(SUMIFS(Results!V:V,Results!G:G,CONCATENATE("*",B240,"*"),Results!G:G,CONCATENATE("*",C240,"*"),Results!Y:Y,"&gt;=500",Results!E:E,A240)/H240,"")</f>
        <v/>
      </c>
      <c r="J240" s="53">
        <f>SUMIFS(Results!O:O,Results!G:G,CONCATENATE("*",'Battle Tactics (Faction)'!B240,"*"),Results!G:G,CONCATENATE("*",C240,"*"),Results!Y:Y,"&gt;=500",Results!E:E,A240)</f>
        <v>0</v>
      </c>
      <c r="M240" t="str">
        <f t="shared" si="6"/>
        <v>Hedonites of Slaanesh - Wrathful Cycles / Restless Energy (5)</v>
      </c>
      <c r="N240" s="74">
        <f t="shared" si="7"/>
        <v>0</v>
      </c>
      <c r="P240" s="60"/>
      <c r="Q240" s="75"/>
    </row>
    <row r="241" spans="1:17" hidden="1" x14ac:dyDescent="0.3">
      <c r="A241" t="s">
        <v>30</v>
      </c>
      <c r="B241" s="48" t="s">
        <v>24950</v>
      </c>
      <c r="C241" s="48" t="s">
        <v>24949</v>
      </c>
      <c r="D241" s="1">
        <f>SUMIFS(Results!O:O,Results!G:G,CONCATENATE("*",B241,"*"),Results!G:G,CONCATENATE("*",C241,"*"),Results!E:E,A241)</f>
        <v>0</v>
      </c>
      <c r="E241" s="50" t="str">
        <f>IFERROR(SUMIFS(Results!V:V,Results!G:G,CONCATENATE("*",B241,"*"),Results!G:G,CONCATENATE("*",C241,"*"),Results!E:E,A241)/D241,"")</f>
        <v/>
      </c>
      <c r="F241" s="1">
        <f>SUMIFS(Results!O:O,Results!G:G,CONCATENATE("*",B241,"*"),Results!G:G,CONCATENATE("*",C241,"*"),Results!E:E,A241)</f>
        <v>0</v>
      </c>
      <c r="G241" s="50" t="str">
        <f>IFERROR(SUMIFS(Results!V:V,Results!G:G,CONCATENATE("*",'Battle Tactics (Faction)'!B241,"*"),Results!G:G,CONCATENATE("*",C241,"*"),Results!E:E,A241)/F241,"")</f>
        <v/>
      </c>
      <c r="H241" s="46">
        <f>SUMIFS(Results!O:O,Results!G:G,CONCATENATE("*",B241,"*"),Results!G:G,CONCATENATE("*",C241,"*"),Results!Y:Y,"&gt;=500",Results!E:E,A241)</f>
        <v>0</v>
      </c>
      <c r="I241" s="52" t="str">
        <f>IFERROR(SUMIFS(Results!V:V,Results!G:G,CONCATENATE("*",B241,"*"),Results!G:G,CONCATENATE("*",C241,"*"),Results!Y:Y,"&gt;=500",Results!E:E,A241)/H241,"")</f>
        <v/>
      </c>
      <c r="J241" s="53">
        <f>SUMIFS(Results!O:O,Results!G:G,CONCATENATE("*",'Battle Tactics (Faction)'!B241,"*"),Results!G:G,CONCATENATE("*",C241,"*"),Results!Y:Y,"&gt;=500",Results!E:E,A241)</f>
        <v>0</v>
      </c>
      <c r="M241" t="str">
        <f t="shared" si="6"/>
        <v>Hedonites of Slaanesh - Wrathful Cycles / Scouting Force (0)</v>
      </c>
      <c r="N241" s="74" t="str">
        <f t="shared" si="7"/>
        <v/>
      </c>
      <c r="P241" s="60"/>
      <c r="Q241" s="75"/>
    </row>
    <row r="242" spans="1:17" hidden="1" x14ac:dyDescent="0.3">
      <c r="A242" t="s">
        <v>25651</v>
      </c>
      <c r="B242" s="48" t="s">
        <v>24945</v>
      </c>
      <c r="C242" s="48" t="s">
        <v>24946</v>
      </c>
      <c r="D242" s="1">
        <f>SUMIFS(Results!O:O,Results!G:G,CONCATENATE("*",B242,"*"),Results!G:G,CONCATENATE("*",C242,"*"),Results!E:E,A242)</f>
        <v>0</v>
      </c>
      <c r="E242" s="50" t="str">
        <f>IFERROR(SUMIFS(Results!V:V,Results!G:G,CONCATENATE("*",B242,"*"),Results!G:G,CONCATENATE("*",C242,"*"),Results!E:E,A242)/D242,"")</f>
        <v/>
      </c>
      <c r="F242" s="1">
        <f>SUMIFS(Results!O:O,Results!G:G,CONCATENATE("*",B242,"*"),Results!G:G,CONCATENATE("*",C242,"*"),Results!E:E,A242)</f>
        <v>0</v>
      </c>
      <c r="G242" s="50" t="str">
        <f>IFERROR(SUMIFS(Results!V:V,Results!G:G,CONCATENATE("*",'Battle Tactics (Faction)'!B242,"*"),Results!G:G,CONCATENATE("*",C242,"*"),Results!E:E,A242)/F242,"")</f>
        <v/>
      </c>
      <c r="H242" s="46">
        <f>SUMIFS(Results!O:O,Results!G:G,CONCATENATE("*",B242,"*"),Results!G:G,CONCATENATE("*",C242,"*"),Results!Y:Y,"&gt;=500",Results!E:E,A242)</f>
        <v>0</v>
      </c>
      <c r="I242" s="52" t="str">
        <f>IFERROR(SUMIFS(Results!V:V,Results!G:G,CONCATENATE("*",B242,"*"),Results!G:G,CONCATENATE("*",C242,"*"),Results!Y:Y,"&gt;=500",Results!E:E,A242)/H242,"")</f>
        <v/>
      </c>
      <c r="J242" s="53">
        <f>SUMIFS(Results!O:O,Results!G:G,CONCATENATE("*",'Battle Tactics (Faction)'!B242,"*"),Results!G:G,CONCATENATE("*",C242,"*"),Results!Y:Y,"&gt;=500",Results!E:E,A242)</f>
        <v>0</v>
      </c>
      <c r="M242" t="str">
        <f t="shared" si="6"/>
        <v>Idoneth Deepkin (4e) - Attuned to Ghyran / Intercept and Recover (0)</v>
      </c>
      <c r="N242" s="74" t="str">
        <f t="shared" si="7"/>
        <v/>
      </c>
      <c r="P242" s="60"/>
      <c r="Q242" s="75"/>
    </row>
    <row r="243" spans="1:17" hidden="1" x14ac:dyDescent="0.3">
      <c r="A243" t="s">
        <v>25651</v>
      </c>
      <c r="B243" s="48" t="s">
        <v>24945</v>
      </c>
      <c r="C243" s="48" t="s">
        <v>24947</v>
      </c>
      <c r="D243" s="1">
        <f>SUMIFS(Results!O:O,Results!G:G,CONCATENATE("*",B243,"*"),Results!G:G,CONCATENATE("*",C243,"*"),Results!E:E,A243)</f>
        <v>0</v>
      </c>
      <c r="E243" s="50" t="str">
        <f>IFERROR(SUMIFS(Results!V:V,Results!G:G,CONCATENATE("*",B243,"*"),Results!G:G,CONCATENATE("*",C243,"*"),Results!E:E,A243)/D243,"")</f>
        <v/>
      </c>
      <c r="F243" s="1">
        <f>SUMIFS(Results!O:O,Results!G:G,CONCATENATE("*",B243,"*"),Results!G:G,CONCATENATE("*",C243,"*"),Results!E:E,A243)</f>
        <v>0</v>
      </c>
      <c r="G243" s="50" t="str">
        <f>IFERROR(SUMIFS(Results!V:V,Results!G:G,CONCATENATE("*",'Battle Tactics (Faction)'!B243,"*"),Results!G:G,CONCATENATE("*",C243,"*"),Results!E:E,A243)/F243,"")</f>
        <v/>
      </c>
      <c r="H243" s="46">
        <f>SUMIFS(Results!O:O,Results!G:G,CONCATENATE("*",B243,"*"),Results!G:G,CONCATENATE("*",C243,"*"),Results!Y:Y,"&gt;=500",Results!E:E,A243)</f>
        <v>0</v>
      </c>
      <c r="I243" s="52" t="str">
        <f>IFERROR(SUMIFS(Results!V:V,Results!G:G,CONCATENATE("*",B243,"*"),Results!G:G,CONCATENATE("*",C243,"*"),Results!Y:Y,"&gt;=500",Results!E:E,A243)/H243,"")</f>
        <v/>
      </c>
      <c r="J243" s="53">
        <f>SUMIFS(Results!O:O,Results!G:G,CONCATENATE("*",'Battle Tactics (Faction)'!B243,"*"),Results!G:G,CONCATENATE("*",C243,"*"),Results!Y:Y,"&gt;=500",Results!E:E,A243)</f>
        <v>0</v>
      </c>
      <c r="M243" t="str">
        <f t="shared" si="6"/>
        <v>Idoneth Deepkin (4e) - Attuned to Ghyran / Master the Paths (0)</v>
      </c>
      <c r="N243" s="74" t="str">
        <f t="shared" si="7"/>
        <v/>
      </c>
      <c r="P243" s="60"/>
      <c r="Q243" s="75"/>
    </row>
    <row r="244" spans="1:17" hidden="1" x14ac:dyDescent="0.3">
      <c r="A244" t="s">
        <v>25651</v>
      </c>
      <c r="B244" s="48" t="s">
        <v>24945</v>
      </c>
      <c r="C244" s="48" t="s">
        <v>24948</v>
      </c>
      <c r="D244" s="1">
        <f>SUMIFS(Results!O:O,Results!G:G,CONCATENATE("*",B244,"*"),Results!G:G,CONCATENATE("*",C244,"*"),Results!E:E,A244)</f>
        <v>0</v>
      </c>
      <c r="E244" s="50" t="str">
        <f>IFERROR(SUMIFS(Results!V:V,Results!G:G,CONCATENATE("*",B244,"*"),Results!G:G,CONCATENATE("*",C244,"*"),Results!E:E,A244)/D244,"")</f>
        <v/>
      </c>
      <c r="F244" s="1">
        <f>SUMIFS(Results!O:O,Results!G:G,CONCATENATE("*",B244,"*"),Results!G:G,CONCATENATE("*",C244,"*"),Results!E:E,A244)</f>
        <v>0</v>
      </c>
      <c r="G244" s="50" t="str">
        <f>IFERROR(SUMIFS(Results!V:V,Results!G:G,CONCATENATE("*",'Battle Tactics (Faction)'!B244,"*"),Results!G:G,CONCATENATE("*",C244,"*"),Results!E:E,A244)/F244,"")</f>
        <v/>
      </c>
      <c r="H244" s="46">
        <f>SUMIFS(Results!O:O,Results!G:G,CONCATENATE("*",B244,"*"),Results!G:G,CONCATENATE("*",C244,"*"),Results!Y:Y,"&gt;=500",Results!E:E,A244)</f>
        <v>0</v>
      </c>
      <c r="I244" s="52" t="str">
        <f>IFERROR(SUMIFS(Results!V:V,Results!G:G,CONCATENATE("*",B244,"*"),Results!G:G,CONCATENATE("*",C244,"*"),Results!Y:Y,"&gt;=500",Results!E:E,A244)/H244,"")</f>
        <v/>
      </c>
      <c r="J244" s="53">
        <f>SUMIFS(Results!O:O,Results!G:G,CONCATENATE("*",'Battle Tactics (Faction)'!B244,"*"),Results!G:G,CONCATENATE("*",C244,"*"),Results!Y:Y,"&gt;=500",Results!E:E,A244)</f>
        <v>0</v>
      </c>
      <c r="M244" t="str">
        <f t="shared" si="6"/>
        <v>Idoneth Deepkin (4e) - Attuned to Ghyran / Restless Energy (0)</v>
      </c>
      <c r="N244" s="74" t="str">
        <f t="shared" si="7"/>
        <v/>
      </c>
      <c r="P244" s="60"/>
      <c r="Q244" s="75"/>
    </row>
    <row r="245" spans="1:17" x14ac:dyDescent="0.3">
      <c r="A245" t="s">
        <v>25651</v>
      </c>
      <c r="B245" s="48" t="s">
        <v>24945</v>
      </c>
      <c r="C245" s="48" t="s">
        <v>24949</v>
      </c>
      <c r="D245" s="1">
        <f>SUMIFS(Results!O:O,Results!G:G,CONCATENATE("*",B245,"*"),Results!G:G,CONCATENATE("*",C245,"*"),Results!E:E,A245)</f>
        <v>5</v>
      </c>
      <c r="E245" s="50">
        <f>IFERROR(SUMIFS(Results!V:V,Results!G:G,CONCATENATE("*",B245,"*"),Results!G:G,CONCATENATE("*",C245,"*"),Results!E:E,A245)/D245,"")</f>
        <v>0.2</v>
      </c>
      <c r="F245" s="1">
        <f>SUMIFS(Results!O:O,Results!G:G,CONCATENATE("*",B245,"*"),Results!G:G,CONCATENATE("*",C245,"*"),Results!E:E,A245)</f>
        <v>5</v>
      </c>
      <c r="G245" s="50">
        <f>IFERROR(SUMIFS(Results!V:V,Results!G:G,CONCATENATE("*",'Battle Tactics (Faction)'!B245,"*"),Results!G:G,CONCATENATE("*",C245,"*"),Results!E:E,A245)/F245,"")</f>
        <v>0.2</v>
      </c>
      <c r="H245" s="46">
        <f>SUMIFS(Results!O:O,Results!G:G,CONCATENATE("*",B245,"*"),Results!G:G,CONCATENATE("*",C245,"*"),Results!Y:Y,"&gt;=500",Results!E:E,A245)</f>
        <v>0</v>
      </c>
      <c r="I245" s="52" t="str">
        <f>IFERROR(SUMIFS(Results!V:V,Results!G:G,CONCATENATE("*",B245,"*"),Results!G:G,CONCATENATE("*",C245,"*"),Results!Y:Y,"&gt;=500",Results!E:E,A245)/H245,"")</f>
        <v/>
      </c>
      <c r="J245" s="53">
        <f>SUMIFS(Results!O:O,Results!G:G,CONCATENATE("*",'Battle Tactics (Faction)'!B245,"*"),Results!G:G,CONCATENATE("*",C245,"*"),Results!Y:Y,"&gt;=500",Results!E:E,A245)</f>
        <v>0</v>
      </c>
      <c r="M245" t="str">
        <f t="shared" si="6"/>
        <v>Idoneth Deepkin (4e) - Attuned to Ghyran / Scouting Force (5)</v>
      </c>
      <c r="N245" s="74">
        <f t="shared" si="7"/>
        <v>0.2</v>
      </c>
      <c r="P245" s="60"/>
      <c r="Q245" s="75"/>
    </row>
    <row r="246" spans="1:17" x14ac:dyDescent="0.3">
      <c r="A246" t="s">
        <v>25651</v>
      </c>
      <c r="B246" s="48" t="s">
        <v>24945</v>
      </c>
      <c r="C246" s="48" t="s">
        <v>24950</v>
      </c>
      <c r="D246" s="1">
        <f>SUMIFS(Results!O:O,Results!G:G,CONCATENATE("*",B246,"*"),Results!G:G,CONCATENATE("*",C246,"*"),Results!E:E,A246)</f>
        <v>5</v>
      </c>
      <c r="E246" s="50">
        <f>IFERROR(SUMIFS(Results!V:V,Results!G:G,CONCATENATE("*",B246,"*"),Results!G:G,CONCATENATE("*",C246,"*"),Results!E:E,A246)/D246,"")</f>
        <v>0.4</v>
      </c>
      <c r="F246" s="1">
        <f>SUMIFS(Results!O:O,Results!G:G,CONCATENATE("*",B246,"*"),Results!G:G,CONCATENATE("*",C246,"*"),Results!E:E,A246)</f>
        <v>5</v>
      </c>
      <c r="G246" s="50">
        <f>IFERROR(SUMIFS(Results!V:V,Results!G:G,CONCATENATE("*",'Battle Tactics (Faction)'!B246,"*"),Results!G:G,CONCATENATE("*",C246,"*"),Results!E:E,A246)/F246,"")</f>
        <v>0.4</v>
      </c>
      <c r="H246" s="46">
        <f>SUMIFS(Results!O:O,Results!G:G,CONCATENATE("*",B246,"*"),Results!G:G,CONCATENATE("*",C246,"*"),Results!Y:Y,"&gt;=500",Results!E:E,A246)</f>
        <v>0</v>
      </c>
      <c r="I246" s="52" t="str">
        <f>IFERROR(SUMIFS(Results!V:V,Results!G:G,CONCATENATE("*",B246,"*"),Results!G:G,CONCATENATE("*",C246,"*"),Results!Y:Y,"&gt;=500",Results!E:E,A246)/H246,"")</f>
        <v/>
      </c>
      <c r="J246" s="53">
        <f>SUMIFS(Results!O:O,Results!G:G,CONCATENATE("*",'Battle Tactics (Faction)'!B246,"*"),Results!G:G,CONCATENATE("*",C246,"*"),Results!Y:Y,"&gt;=500",Results!E:E,A246)</f>
        <v>0</v>
      </c>
      <c r="M246" t="str">
        <f t="shared" si="6"/>
        <v>Idoneth Deepkin (4e) - Attuned to Ghyran / Wrathful Cycles (5)</v>
      </c>
      <c r="N246" s="74">
        <f t="shared" si="7"/>
        <v>0.4</v>
      </c>
      <c r="P246" s="60"/>
      <c r="Q246" s="75"/>
    </row>
    <row r="247" spans="1:17" hidden="1" x14ac:dyDescent="0.3">
      <c r="A247" t="s">
        <v>25651</v>
      </c>
      <c r="B247" s="48" t="s">
        <v>24946</v>
      </c>
      <c r="C247" s="48" t="s">
        <v>24945</v>
      </c>
      <c r="D247" s="1">
        <f>SUMIFS(Results!O:O,Results!G:G,CONCATENATE("*",B247,"*"),Results!G:G,CONCATENATE("*",C247,"*"),Results!E:E,A247)</f>
        <v>0</v>
      </c>
      <c r="E247" s="50" t="str">
        <f>IFERROR(SUMIFS(Results!V:V,Results!G:G,CONCATENATE("*",B247,"*"),Results!G:G,CONCATENATE("*",C247,"*"),Results!E:E,A247)/D247,"")</f>
        <v/>
      </c>
      <c r="F247" s="1">
        <f>SUMIFS(Results!O:O,Results!G:G,CONCATENATE("*",B247,"*"),Results!G:G,CONCATENATE("*",C247,"*"),Results!E:E,A247)</f>
        <v>0</v>
      </c>
      <c r="G247" s="50" t="str">
        <f>IFERROR(SUMIFS(Results!V:V,Results!G:G,CONCATENATE("*",'Battle Tactics (Faction)'!B247,"*"),Results!G:G,CONCATENATE("*",C247,"*"),Results!E:E,A247)/F247,"")</f>
        <v/>
      </c>
      <c r="H247" s="46">
        <f>SUMIFS(Results!O:O,Results!G:G,CONCATENATE("*",B247,"*"),Results!G:G,CONCATENATE("*",C247,"*"),Results!Y:Y,"&gt;=500",Results!E:E,A247)</f>
        <v>0</v>
      </c>
      <c r="I247" s="52" t="str">
        <f>IFERROR(SUMIFS(Results!V:V,Results!G:G,CONCATENATE("*",B247,"*"),Results!G:G,CONCATENATE("*",C247,"*"),Results!Y:Y,"&gt;=500",Results!E:E,A247)/H247,"")</f>
        <v/>
      </c>
      <c r="J247" s="53">
        <f>SUMIFS(Results!O:O,Results!G:G,CONCATENATE("*",'Battle Tactics (Faction)'!B247,"*"),Results!G:G,CONCATENATE("*",C247,"*"),Results!Y:Y,"&gt;=500",Results!E:E,A247)</f>
        <v>0</v>
      </c>
      <c r="M247" t="str">
        <f t="shared" si="6"/>
        <v>Idoneth Deepkin (4e) - Intercept and Recover / Attuned to Ghyran (0)</v>
      </c>
      <c r="N247" s="74" t="str">
        <f t="shared" si="7"/>
        <v/>
      </c>
      <c r="P247" s="60"/>
      <c r="Q247" s="75"/>
    </row>
    <row r="248" spans="1:17" x14ac:dyDescent="0.3">
      <c r="A248" t="s">
        <v>25651</v>
      </c>
      <c r="B248" s="48" t="s">
        <v>24946</v>
      </c>
      <c r="C248" s="48" t="s">
        <v>24947</v>
      </c>
      <c r="D248" s="1">
        <f>SUMIFS(Results!O:O,Results!G:G,CONCATENATE("*",B248,"*"),Results!G:G,CONCATENATE("*",C248,"*"),Results!E:E,A248)</f>
        <v>30</v>
      </c>
      <c r="E248" s="50">
        <f>IFERROR(SUMIFS(Results!V:V,Results!G:G,CONCATENATE("*",B248,"*"),Results!G:G,CONCATENATE("*",C248,"*"),Results!E:E,A248)/D248,"")</f>
        <v>0.36666666666666664</v>
      </c>
      <c r="F248" s="1">
        <f>SUMIFS(Results!O:O,Results!G:G,CONCATENATE("*",B248,"*"),Results!G:G,CONCATENATE("*",C248,"*"),Results!E:E,A248)</f>
        <v>30</v>
      </c>
      <c r="G248" s="50">
        <f>IFERROR(SUMIFS(Results!V:V,Results!G:G,CONCATENATE("*",'Battle Tactics (Faction)'!B248,"*"),Results!G:G,CONCATENATE("*",C248,"*"),Results!E:E,A248)/F248,"")</f>
        <v>0.36666666666666664</v>
      </c>
      <c r="H248" s="46">
        <f>SUMIFS(Results!O:O,Results!G:G,CONCATENATE("*",B248,"*"),Results!G:G,CONCATENATE("*",C248,"*"),Results!Y:Y,"&gt;=500",Results!E:E,A248)</f>
        <v>5</v>
      </c>
      <c r="I248" s="52">
        <f>IFERROR(SUMIFS(Results!V:V,Results!G:G,CONCATENATE("*",B248,"*"),Results!G:G,CONCATENATE("*",C248,"*"),Results!Y:Y,"&gt;=500",Results!E:E,A248)/H248,"")</f>
        <v>0.6</v>
      </c>
      <c r="J248" s="53">
        <f>SUMIFS(Results!O:O,Results!G:G,CONCATENATE("*",'Battle Tactics (Faction)'!B248,"*"),Results!G:G,CONCATENATE("*",C248,"*"),Results!Y:Y,"&gt;=500",Results!E:E,A248)</f>
        <v>5</v>
      </c>
      <c r="M248" t="str">
        <f t="shared" si="6"/>
        <v>Idoneth Deepkin (4e) - Intercept and Recover / Master the Paths (30)</v>
      </c>
      <c r="N248" s="74">
        <f t="shared" si="7"/>
        <v>0.36666666666666664</v>
      </c>
      <c r="P248" s="60"/>
      <c r="Q248" s="75"/>
    </row>
    <row r="249" spans="1:17" x14ac:dyDescent="0.3">
      <c r="A249" t="s">
        <v>25651</v>
      </c>
      <c r="B249" s="48" t="s">
        <v>24946</v>
      </c>
      <c r="C249" s="48" t="s">
        <v>24948</v>
      </c>
      <c r="D249" s="1">
        <f>SUMIFS(Results!O:O,Results!G:G,CONCATENATE("*",B249,"*"),Results!G:G,CONCATENATE("*",C249,"*"),Results!E:E,A249)</f>
        <v>10</v>
      </c>
      <c r="E249" s="50">
        <f>IFERROR(SUMIFS(Results!V:V,Results!G:G,CONCATENATE("*",B249,"*"),Results!G:G,CONCATENATE("*",C249,"*"),Results!E:E,A249)/D249,"")</f>
        <v>0.4</v>
      </c>
      <c r="F249" s="1">
        <f>SUMIFS(Results!O:O,Results!G:G,CONCATENATE("*",B249,"*"),Results!G:G,CONCATENATE("*",C249,"*"),Results!E:E,A249)</f>
        <v>10</v>
      </c>
      <c r="G249" s="50">
        <f>IFERROR(SUMIFS(Results!V:V,Results!G:G,CONCATENATE("*",'Battle Tactics (Faction)'!B249,"*"),Results!G:G,CONCATENATE("*",C249,"*"),Results!E:E,A249)/F249,"")</f>
        <v>0.4</v>
      </c>
      <c r="H249" s="46">
        <f>SUMIFS(Results!O:O,Results!G:G,CONCATENATE("*",B249,"*"),Results!G:G,CONCATENATE("*",C249,"*"),Results!Y:Y,"&gt;=500",Results!E:E,A249)</f>
        <v>0</v>
      </c>
      <c r="I249" s="52" t="str">
        <f>IFERROR(SUMIFS(Results!V:V,Results!G:G,CONCATENATE("*",B249,"*"),Results!G:G,CONCATENATE("*",C249,"*"),Results!Y:Y,"&gt;=500",Results!E:E,A249)/H249,"")</f>
        <v/>
      </c>
      <c r="J249" s="53">
        <f>SUMIFS(Results!O:O,Results!G:G,CONCATENATE("*",'Battle Tactics (Faction)'!B249,"*"),Results!G:G,CONCATENATE("*",C249,"*"),Results!Y:Y,"&gt;=500",Results!E:E,A249)</f>
        <v>0</v>
      </c>
      <c r="M249" t="str">
        <f t="shared" si="6"/>
        <v>Idoneth Deepkin (4e) - Intercept and Recover / Restless Energy (10)</v>
      </c>
      <c r="N249" s="74">
        <f t="shared" si="7"/>
        <v>0.4</v>
      </c>
      <c r="P249" s="60"/>
      <c r="Q249" s="75"/>
    </row>
    <row r="250" spans="1:17" x14ac:dyDescent="0.3">
      <c r="A250" t="s">
        <v>25651</v>
      </c>
      <c r="B250" s="48" t="s">
        <v>24946</v>
      </c>
      <c r="C250" s="48" t="s">
        <v>24949</v>
      </c>
      <c r="D250" s="1">
        <f>SUMIFS(Results!O:O,Results!G:G,CONCATENATE("*",B250,"*"),Results!G:G,CONCATENATE("*",C250,"*"),Results!E:E,A250)</f>
        <v>13</v>
      </c>
      <c r="E250" s="50">
        <f>IFERROR(SUMIFS(Results!V:V,Results!G:G,CONCATENATE("*",B250,"*"),Results!G:G,CONCATENATE("*",C250,"*"),Results!E:E,A250)/D250,"")</f>
        <v>0.53846153846153844</v>
      </c>
      <c r="F250" s="1">
        <f>SUMIFS(Results!O:O,Results!G:G,CONCATENATE("*",B250,"*"),Results!G:G,CONCATENATE("*",C250,"*"),Results!E:E,A250)</f>
        <v>13</v>
      </c>
      <c r="G250" s="50">
        <f>IFERROR(SUMIFS(Results!V:V,Results!G:G,CONCATENATE("*",'Battle Tactics (Faction)'!B250,"*"),Results!G:G,CONCATENATE("*",C250,"*"),Results!E:E,A250)/F250,"")</f>
        <v>0.53846153846153844</v>
      </c>
      <c r="H250" s="46">
        <f>SUMIFS(Results!O:O,Results!G:G,CONCATENATE("*",B250,"*"),Results!G:G,CONCATENATE("*",C250,"*"),Results!Y:Y,"&gt;=500",Results!E:E,A250)</f>
        <v>5</v>
      </c>
      <c r="I250" s="52">
        <f>IFERROR(SUMIFS(Results!V:V,Results!G:G,CONCATENATE("*",B250,"*"),Results!G:G,CONCATENATE("*",C250,"*"),Results!Y:Y,"&gt;=500",Results!E:E,A250)/H250,"")</f>
        <v>0.8</v>
      </c>
      <c r="J250" s="53">
        <f>SUMIFS(Results!O:O,Results!G:G,CONCATENATE("*",'Battle Tactics (Faction)'!B250,"*"),Results!G:G,CONCATENATE("*",C250,"*"),Results!Y:Y,"&gt;=500",Results!E:E,A250)</f>
        <v>5</v>
      </c>
      <c r="M250" t="str">
        <f t="shared" si="6"/>
        <v>Idoneth Deepkin (4e) - Intercept and Recover / Scouting Force (13)</v>
      </c>
      <c r="N250" s="74">
        <f t="shared" si="7"/>
        <v>0.53846153846153844</v>
      </c>
      <c r="P250" s="60"/>
      <c r="Q250" s="75"/>
    </row>
    <row r="251" spans="1:17" hidden="1" x14ac:dyDescent="0.3">
      <c r="A251" t="s">
        <v>25651</v>
      </c>
      <c r="B251" s="48" t="s">
        <v>24946</v>
      </c>
      <c r="C251" s="48" t="s">
        <v>24950</v>
      </c>
      <c r="D251" s="1">
        <f>SUMIFS(Results!O:O,Results!G:G,CONCATENATE("*",B251,"*"),Results!G:G,CONCATENATE("*",C251,"*"),Results!E:E,A251)</f>
        <v>0</v>
      </c>
      <c r="E251" s="50" t="str">
        <f>IFERROR(SUMIFS(Results!V:V,Results!G:G,CONCATENATE("*",B251,"*"),Results!G:G,CONCATENATE("*",C251,"*"),Results!E:E,A251)/D251,"")</f>
        <v/>
      </c>
      <c r="F251" s="1">
        <f>SUMIFS(Results!O:O,Results!G:G,CONCATENATE("*",B251,"*"),Results!G:G,CONCATENATE("*",C251,"*"),Results!E:E,A251)</f>
        <v>0</v>
      </c>
      <c r="G251" s="50" t="str">
        <f>IFERROR(SUMIFS(Results!V:V,Results!G:G,CONCATENATE("*",'Battle Tactics (Faction)'!B251,"*"),Results!G:G,CONCATENATE("*",C251,"*"),Results!E:E,A251)/F251,"")</f>
        <v/>
      </c>
      <c r="H251" s="46">
        <f>SUMIFS(Results!O:O,Results!G:G,CONCATENATE("*",B251,"*"),Results!G:G,CONCATENATE("*",C251,"*"),Results!Y:Y,"&gt;=500",Results!E:E,A251)</f>
        <v>0</v>
      </c>
      <c r="I251" s="52" t="str">
        <f>IFERROR(SUMIFS(Results!V:V,Results!G:G,CONCATENATE("*",B251,"*"),Results!G:G,CONCATENATE("*",C251,"*"),Results!Y:Y,"&gt;=500",Results!E:E,A251)/H251,"")</f>
        <v/>
      </c>
      <c r="J251" s="53">
        <f>SUMIFS(Results!O:O,Results!G:G,CONCATENATE("*",'Battle Tactics (Faction)'!B251,"*"),Results!G:G,CONCATENATE("*",C251,"*"),Results!Y:Y,"&gt;=500",Results!E:E,A251)</f>
        <v>0</v>
      </c>
      <c r="M251" t="str">
        <f t="shared" si="6"/>
        <v>Idoneth Deepkin (4e) - Intercept and Recover / Wrathful Cycles (0)</v>
      </c>
      <c r="N251" s="74" t="str">
        <f t="shared" si="7"/>
        <v/>
      </c>
      <c r="P251" s="60"/>
      <c r="Q251" s="75"/>
    </row>
    <row r="252" spans="1:17" hidden="1" x14ac:dyDescent="0.3">
      <c r="A252" t="s">
        <v>25651</v>
      </c>
      <c r="B252" s="48" t="s">
        <v>24947</v>
      </c>
      <c r="C252" s="48" t="s">
        <v>24945</v>
      </c>
      <c r="D252" s="1">
        <f>SUMIFS(Results!O:O,Results!G:G,CONCATENATE("*",B252,"*"),Results!G:G,CONCATENATE("*",C252,"*"),Results!E:E,A252)</f>
        <v>0</v>
      </c>
      <c r="E252" s="50" t="str">
        <f>IFERROR(SUMIFS(Results!V:V,Results!G:G,CONCATENATE("*",B252,"*"),Results!G:G,CONCATENATE("*",C252,"*"),Results!E:E,A252)/D252,"")</f>
        <v/>
      </c>
      <c r="F252" s="1">
        <f>SUMIFS(Results!O:O,Results!G:G,CONCATENATE("*",B252,"*"),Results!G:G,CONCATENATE("*",C252,"*"),Results!E:E,A252)</f>
        <v>0</v>
      </c>
      <c r="G252" s="50" t="str">
        <f>IFERROR(SUMIFS(Results!V:V,Results!G:G,CONCATENATE("*",'Battle Tactics (Faction)'!B252,"*"),Results!G:G,CONCATENATE("*",C252,"*"),Results!E:E,A252)/F252,"")</f>
        <v/>
      </c>
      <c r="H252" s="46">
        <f>SUMIFS(Results!O:O,Results!G:G,CONCATENATE("*",B252,"*"),Results!G:G,CONCATENATE("*",C252,"*"),Results!Y:Y,"&gt;=500",Results!E:E,A252)</f>
        <v>0</v>
      </c>
      <c r="I252" s="52" t="str">
        <f>IFERROR(SUMIFS(Results!V:V,Results!G:G,CONCATENATE("*",B252,"*"),Results!G:G,CONCATENATE("*",C252,"*"),Results!Y:Y,"&gt;=500",Results!E:E,A252)/H252,"")</f>
        <v/>
      </c>
      <c r="J252" s="53">
        <f>SUMIFS(Results!O:O,Results!G:G,CONCATENATE("*",'Battle Tactics (Faction)'!B252,"*"),Results!G:G,CONCATENATE("*",C252,"*"),Results!Y:Y,"&gt;=500",Results!E:E,A252)</f>
        <v>0</v>
      </c>
      <c r="M252" t="str">
        <f t="shared" si="6"/>
        <v>Idoneth Deepkin (4e) - Master the Paths / Attuned to Ghyran (0)</v>
      </c>
      <c r="N252" s="74" t="str">
        <f t="shared" si="7"/>
        <v/>
      </c>
      <c r="P252" s="60"/>
      <c r="Q252" s="75"/>
    </row>
    <row r="253" spans="1:17" x14ac:dyDescent="0.3">
      <c r="A253" t="s">
        <v>25651</v>
      </c>
      <c r="B253" s="48" t="s">
        <v>24947</v>
      </c>
      <c r="C253" s="48" t="s">
        <v>24946</v>
      </c>
      <c r="D253" s="1">
        <f>SUMIFS(Results!O:O,Results!G:G,CONCATENATE("*",B253,"*"),Results!G:G,CONCATENATE("*",C253,"*"),Results!E:E,A253)</f>
        <v>30</v>
      </c>
      <c r="E253" s="50">
        <f>IFERROR(SUMIFS(Results!V:V,Results!G:G,CONCATENATE("*",B253,"*"),Results!G:G,CONCATENATE("*",C253,"*"),Results!E:E,A253)/D253,"")</f>
        <v>0.36666666666666664</v>
      </c>
      <c r="F253" s="1">
        <f>SUMIFS(Results!O:O,Results!G:G,CONCATENATE("*",B253,"*"),Results!G:G,CONCATENATE("*",C253,"*"),Results!E:E,A253)</f>
        <v>30</v>
      </c>
      <c r="G253" s="50">
        <f>IFERROR(SUMIFS(Results!V:V,Results!G:G,CONCATENATE("*",'Battle Tactics (Faction)'!B253,"*"),Results!G:G,CONCATENATE("*",C253,"*"),Results!E:E,A253)/F253,"")</f>
        <v>0.36666666666666664</v>
      </c>
      <c r="H253" s="46">
        <f>SUMIFS(Results!O:O,Results!G:G,CONCATENATE("*",B253,"*"),Results!G:G,CONCATENATE("*",C253,"*"),Results!Y:Y,"&gt;=500",Results!E:E,A253)</f>
        <v>5</v>
      </c>
      <c r="I253" s="52">
        <f>IFERROR(SUMIFS(Results!V:V,Results!G:G,CONCATENATE("*",B253,"*"),Results!G:G,CONCATENATE("*",C253,"*"),Results!Y:Y,"&gt;=500",Results!E:E,A253)/H253,"")</f>
        <v>0.6</v>
      </c>
      <c r="J253" s="53">
        <f>SUMIFS(Results!O:O,Results!G:G,CONCATENATE("*",'Battle Tactics (Faction)'!B253,"*"),Results!G:G,CONCATENATE("*",C253,"*"),Results!Y:Y,"&gt;=500",Results!E:E,A253)</f>
        <v>5</v>
      </c>
      <c r="M253" t="str">
        <f t="shared" si="6"/>
        <v>Idoneth Deepkin (4e) - Master the Paths / Intercept and Recover (30)</v>
      </c>
      <c r="N253" s="74">
        <f t="shared" si="7"/>
        <v>0.36666666666666664</v>
      </c>
      <c r="P253" s="60"/>
      <c r="Q253" s="75"/>
    </row>
    <row r="254" spans="1:17" hidden="1" x14ac:dyDescent="0.3">
      <c r="A254" t="s">
        <v>25651</v>
      </c>
      <c r="B254" s="48" t="s">
        <v>24947</v>
      </c>
      <c r="C254" s="48" t="s">
        <v>24948</v>
      </c>
      <c r="D254" s="1">
        <f>SUMIFS(Results!O:O,Results!G:G,CONCATENATE("*",B254,"*"),Results!G:G,CONCATENATE("*",C254,"*"),Results!E:E,A254)</f>
        <v>0</v>
      </c>
      <c r="E254" s="50" t="str">
        <f>IFERROR(SUMIFS(Results!V:V,Results!G:G,CONCATENATE("*",B254,"*"),Results!G:G,CONCATENATE("*",C254,"*"),Results!E:E,A254)/D254,"")</f>
        <v/>
      </c>
      <c r="F254" s="1">
        <f>SUMIFS(Results!O:O,Results!G:G,CONCATENATE("*",B254,"*"),Results!G:G,CONCATENATE("*",C254,"*"),Results!E:E,A254)</f>
        <v>0</v>
      </c>
      <c r="G254" s="50" t="str">
        <f>IFERROR(SUMIFS(Results!V:V,Results!G:G,CONCATENATE("*",'Battle Tactics (Faction)'!B254,"*"),Results!G:G,CONCATENATE("*",C254,"*"),Results!E:E,A254)/F254,"")</f>
        <v/>
      </c>
      <c r="H254" s="46">
        <f>SUMIFS(Results!O:O,Results!G:G,CONCATENATE("*",B254,"*"),Results!G:G,CONCATENATE("*",C254,"*"),Results!Y:Y,"&gt;=500",Results!E:E,A254)</f>
        <v>0</v>
      </c>
      <c r="I254" s="52" t="str">
        <f>IFERROR(SUMIFS(Results!V:V,Results!G:G,CONCATENATE("*",B254,"*"),Results!G:G,CONCATENATE("*",C254,"*"),Results!Y:Y,"&gt;=500",Results!E:E,A254)/H254,"")</f>
        <v/>
      </c>
      <c r="J254" s="53">
        <f>SUMIFS(Results!O:O,Results!G:G,CONCATENATE("*",'Battle Tactics (Faction)'!B254,"*"),Results!G:G,CONCATENATE("*",C254,"*"),Results!Y:Y,"&gt;=500",Results!E:E,A254)</f>
        <v>0</v>
      </c>
      <c r="M254" t="str">
        <f t="shared" si="6"/>
        <v>Idoneth Deepkin (4e) - Master the Paths / Restless Energy (0)</v>
      </c>
      <c r="N254" s="74" t="str">
        <f t="shared" si="7"/>
        <v/>
      </c>
      <c r="P254" s="60"/>
      <c r="Q254" s="75"/>
    </row>
    <row r="255" spans="1:17" x14ac:dyDescent="0.3">
      <c r="A255" t="s">
        <v>25651</v>
      </c>
      <c r="B255" s="48" t="s">
        <v>24947</v>
      </c>
      <c r="C255" s="48" t="s">
        <v>24949</v>
      </c>
      <c r="D255" s="1">
        <f>SUMIFS(Results!O:O,Results!G:G,CONCATENATE("*",B255,"*"),Results!G:G,CONCATENATE("*",C255,"*"),Results!E:E,A255)</f>
        <v>15</v>
      </c>
      <c r="E255" s="50">
        <f>IFERROR(SUMIFS(Results!V:V,Results!G:G,CONCATENATE("*",B255,"*"),Results!G:G,CONCATENATE("*",C255,"*"),Results!E:E,A255)/D255,"")</f>
        <v>0.8</v>
      </c>
      <c r="F255" s="1">
        <f>SUMIFS(Results!O:O,Results!G:G,CONCATENATE("*",B255,"*"),Results!G:G,CONCATENATE("*",C255,"*"),Results!E:E,A255)</f>
        <v>15</v>
      </c>
      <c r="G255" s="50">
        <f>IFERROR(SUMIFS(Results!V:V,Results!G:G,CONCATENATE("*",'Battle Tactics (Faction)'!B255,"*"),Results!G:G,CONCATENATE("*",C255,"*"),Results!E:E,A255)/F255,"")</f>
        <v>0.8</v>
      </c>
      <c r="H255" s="46">
        <f>SUMIFS(Results!O:O,Results!G:G,CONCATENATE("*",B255,"*"),Results!G:G,CONCATENATE("*",C255,"*"),Results!Y:Y,"&gt;=500",Results!E:E,A255)</f>
        <v>15</v>
      </c>
      <c r="I255" s="52">
        <f>IFERROR(SUMIFS(Results!V:V,Results!G:G,CONCATENATE("*",B255,"*"),Results!G:G,CONCATENATE("*",C255,"*"),Results!Y:Y,"&gt;=500",Results!E:E,A255)/H255,"")</f>
        <v>0.8</v>
      </c>
      <c r="J255" s="53">
        <f>SUMIFS(Results!O:O,Results!G:G,CONCATENATE("*",'Battle Tactics (Faction)'!B255,"*"),Results!G:G,CONCATENATE("*",C255,"*"),Results!Y:Y,"&gt;=500",Results!E:E,A255)</f>
        <v>15</v>
      </c>
      <c r="M255" t="str">
        <f t="shared" si="6"/>
        <v>Idoneth Deepkin (4e) - Master the Paths / Scouting Force (15)</v>
      </c>
      <c r="N255" s="74">
        <f t="shared" si="7"/>
        <v>0.8</v>
      </c>
      <c r="P255" s="60"/>
      <c r="Q255" s="75"/>
    </row>
    <row r="256" spans="1:17" x14ac:dyDescent="0.3">
      <c r="A256" t="s">
        <v>25651</v>
      </c>
      <c r="B256" s="48" t="s">
        <v>24947</v>
      </c>
      <c r="C256" s="48" t="s">
        <v>24950</v>
      </c>
      <c r="D256" s="1">
        <f>SUMIFS(Results!O:O,Results!G:G,CONCATENATE("*",B256,"*"),Results!G:G,CONCATENATE("*",C256,"*"),Results!E:E,A256)</f>
        <v>5</v>
      </c>
      <c r="E256" s="50">
        <f>IFERROR(SUMIFS(Results!V:V,Results!G:G,CONCATENATE("*",B256,"*"),Results!G:G,CONCATENATE("*",C256,"*"),Results!E:E,A256)/D256,"")</f>
        <v>0.2</v>
      </c>
      <c r="F256" s="1">
        <f>SUMIFS(Results!O:O,Results!G:G,CONCATENATE("*",B256,"*"),Results!G:G,CONCATENATE("*",C256,"*"),Results!E:E,A256)</f>
        <v>5</v>
      </c>
      <c r="G256" s="50">
        <f>IFERROR(SUMIFS(Results!V:V,Results!G:G,CONCATENATE("*",'Battle Tactics (Faction)'!B256,"*"),Results!G:G,CONCATENATE("*",C256,"*"),Results!E:E,A256)/F256,"")</f>
        <v>0.2</v>
      </c>
      <c r="H256" s="46">
        <f>SUMIFS(Results!O:O,Results!G:G,CONCATENATE("*",B256,"*"),Results!G:G,CONCATENATE("*",C256,"*"),Results!Y:Y,"&gt;=500",Results!E:E,A256)</f>
        <v>0</v>
      </c>
      <c r="I256" s="52" t="str">
        <f>IFERROR(SUMIFS(Results!V:V,Results!G:G,CONCATENATE("*",B256,"*"),Results!G:G,CONCATENATE("*",C256,"*"),Results!Y:Y,"&gt;=500",Results!E:E,A256)/H256,"")</f>
        <v/>
      </c>
      <c r="J256" s="53">
        <f>SUMIFS(Results!O:O,Results!G:G,CONCATENATE("*",'Battle Tactics (Faction)'!B256,"*"),Results!G:G,CONCATENATE("*",C256,"*"),Results!Y:Y,"&gt;=500",Results!E:E,A256)</f>
        <v>0</v>
      </c>
      <c r="M256" t="str">
        <f t="shared" si="6"/>
        <v>Idoneth Deepkin (4e) - Master the Paths / Wrathful Cycles (5)</v>
      </c>
      <c r="N256" s="74">
        <f t="shared" si="7"/>
        <v>0.2</v>
      </c>
      <c r="P256" s="60"/>
      <c r="Q256" s="75"/>
    </row>
    <row r="257" spans="1:17" hidden="1" x14ac:dyDescent="0.3">
      <c r="A257" t="s">
        <v>25651</v>
      </c>
      <c r="B257" s="48" t="s">
        <v>24948</v>
      </c>
      <c r="C257" s="48" t="s">
        <v>24945</v>
      </c>
      <c r="D257" s="1">
        <f>SUMIFS(Results!O:O,Results!G:G,CONCATENATE("*",B257,"*"),Results!G:G,CONCATENATE("*",C257,"*"),Results!E:E,A257)</f>
        <v>0</v>
      </c>
      <c r="E257" s="50" t="str">
        <f>IFERROR(SUMIFS(Results!V:V,Results!G:G,CONCATENATE("*",B257,"*"),Results!G:G,CONCATENATE("*",C257,"*"),Results!E:E,A257)/D257,"")</f>
        <v/>
      </c>
      <c r="F257" s="1">
        <f>SUMIFS(Results!O:O,Results!G:G,CONCATENATE("*",B257,"*"),Results!G:G,CONCATENATE("*",C257,"*"),Results!E:E,A257)</f>
        <v>0</v>
      </c>
      <c r="G257" s="50" t="str">
        <f>IFERROR(SUMIFS(Results!V:V,Results!G:G,CONCATENATE("*",'Battle Tactics (Faction)'!B257,"*"),Results!G:G,CONCATENATE("*",C257,"*"),Results!E:E,A257)/F257,"")</f>
        <v/>
      </c>
      <c r="H257" s="46">
        <f>SUMIFS(Results!O:O,Results!G:G,CONCATENATE("*",B257,"*"),Results!G:G,CONCATENATE("*",C257,"*"),Results!Y:Y,"&gt;=500",Results!E:E,A257)</f>
        <v>0</v>
      </c>
      <c r="I257" s="52" t="str">
        <f>IFERROR(SUMIFS(Results!V:V,Results!G:G,CONCATENATE("*",B257,"*"),Results!G:G,CONCATENATE("*",C257,"*"),Results!Y:Y,"&gt;=500",Results!E:E,A257)/H257,"")</f>
        <v/>
      </c>
      <c r="J257" s="53">
        <f>SUMIFS(Results!O:O,Results!G:G,CONCATENATE("*",'Battle Tactics (Faction)'!B257,"*"),Results!G:G,CONCATENATE("*",C257,"*"),Results!Y:Y,"&gt;=500",Results!E:E,A257)</f>
        <v>0</v>
      </c>
      <c r="M257" t="str">
        <f t="shared" si="6"/>
        <v>Idoneth Deepkin (4e) - Restless Energy / Attuned to Ghyran (0)</v>
      </c>
      <c r="N257" s="74" t="str">
        <f t="shared" si="7"/>
        <v/>
      </c>
      <c r="P257" s="60"/>
      <c r="Q257" s="75"/>
    </row>
    <row r="258" spans="1:17" x14ac:dyDescent="0.3">
      <c r="A258" t="s">
        <v>25651</v>
      </c>
      <c r="B258" s="48" t="s">
        <v>24948</v>
      </c>
      <c r="C258" s="48" t="s">
        <v>24946</v>
      </c>
      <c r="D258" s="1">
        <f>SUMIFS(Results!O:O,Results!G:G,CONCATENATE("*",B258,"*"),Results!G:G,CONCATENATE("*",C258,"*"),Results!E:E,A258)</f>
        <v>10</v>
      </c>
      <c r="E258" s="50">
        <f>IFERROR(SUMIFS(Results!V:V,Results!G:G,CONCATENATE("*",B258,"*"),Results!G:G,CONCATENATE("*",C258,"*"),Results!E:E,A258)/D258,"")</f>
        <v>0.4</v>
      </c>
      <c r="F258" s="1">
        <f>SUMIFS(Results!O:O,Results!G:G,CONCATENATE("*",B258,"*"),Results!G:G,CONCATENATE("*",C258,"*"),Results!E:E,A258)</f>
        <v>10</v>
      </c>
      <c r="G258" s="50">
        <f>IFERROR(SUMIFS(Results!V:V,Results!G:G,CONCATENATE("*",'Battle Tactics (Faction)'!B258,"*"),Results!G:G,CONCATENATE("*",C258,"*"),Results!E:E,A258)/F258,"")</f>
        <v>0.4</v>
      </c>
      <c r="H258" s="46">
        <f>SUMIFS(Results!O:O,Results!G:G,CONCATENATE("*",B258,"*"),Results!G:G,CONCATENATE("*",C258,"*"),Results!Y:Y,"&gt;=500",Results!E:E,A258)</f>
        <v>0</v>
      </c>
      <c r="I258" s="52" t="str">
        <f>IFERROR(SUMIFS(Results!V:V,Results!G:G,CONCATENATE("*",B258,"*"),Results!G:G,CONCATENATE("*",C258,"*"),Results!Y:Y,"&gt;=500",Results!E:E,A258)/H258,"")</f>
        <v/>
      </c>
      <c r="J258" s="53">
        <f>SUMIFS(Results!O:O,Results!G:G,CONCATENATE("*",'Battle Tactics (Faction)'!B258,"*"),Results!G:G,CONCATENATE("*",C258,"*"),Results!Y:Y,"&gt;=500",Results!E:E,A258)</f>
        <v>0</v>
      </c>
      <c r="M258" t="str">
        <f t="shared" si="6"/>
        <v>Idoneth Deepkin (4e) - Restless Energy / Intercept and Recover (10)</v>
      </c>
      <c r="N258" s="74">
        <f t="shared" si="7"/>
        <v>0.4</v>
      </c>
      <c r="P258" s="60"/>
      <c r="Q258" s="75"/>
    </row>
    <row r="259" spans="1:17" hidden="1" x14ac:dyDescent="0.3">
      <c r="A259" t="s">
        <v>25651</v>
      </c>
      <c r="B259" s="48" t="s">
        <v>24948</v>
      </c>
      <c r="C259" s="48" t="s">
        <v>24947</v>
      </c>
      <c r="D259" s="1">
        <f>SUMIFS(Results!O:O,Results!G:G,CONCATENATE("*",B259,"*"),Results!G:G,CONCATENATE("*",C259,"*"),Results!E:E,A259)</f>
        <v>0</v>
      </c>
      <c r="E259" s="50" t="str">
        <f>IFERROR(SUMIFS(Results!V:V,Results!G:G,CONCATENATE("*",B259,"*"),Results!G:G,CONCATENATE("*",C259,"*"),Results!E:E,A259)/D259,"")</f>
        <v/>
      </c>
      <c r="F259" s="1">
        <f>SUMIFS(Results!O:O,Results!G:G,CONCATENATE("*",B259,"*"),Results!G:G,CONCATENATE("*",C259,"*"),Results!E:E,A259)</f>
        <v>0</v>
      </c>
      <c r="G259" s="50" t="str">
        <f>IFERROR(SUMIFS(Results!V:V,Results!G:G,CONCATENATE("*",'Battle Tactics (Faction)'!B259,"*"),Results!G:G,CONCATENATE("*",C259,"*"),Results!E:E,A259)/F259,"")</f>
        <v/>
      </c>
      <c r="H259" s="46">
        <f>SUMIFS(Results!O:O,Results!G:G,CONCATENATE("*",B259,"*"),Results!G:G,CONCATENATE("*",C259,"*"),Results!Y:Y,"&gt;=500",Results!E:E,A259)</f>
        <v>0</v>
      </c>
      <c r="I259" s="52" t="str">
        <f>IFERROR(SUMIFS(Results!V:V,Results!G:G,CONCATENATE("*",B259,"*"),Results!G:G,CONCATENATE("*",C259,"*"),Results!Y:Y,"&gt;=500",Results!E:E,A259)/H259,"")</f>
        <v/>
      </c>
      <c r="J259" s="53">
        <f>SUMIFS(Results!O:O,Results!G:G,CONCATENATE("*",'Battle Tactics (Faction)'!B259,"*"),Results!G:G,CONCATENATE("*",C259,"*"),Results!Y:Y,"&gt;=500",Results!E:E,A259)</f>
        <v>0</v>
      </c>
      <c r="M259" t="str">
        <f t="shared" ref="M259:M322" si="8">CONCATENATE(A259," - ",B259," / ",C259," (",D259,")")</f>
        <v>Idoneth Deepkin (4e) - Restless Energy / Master the Paths (0)</v>
      </c>
      <c r="N259" s="74" t="str">
        <f t="shared" ref="N259:N322" si="9">E259</f>
        <v/>
      </c>
      <c r="P259" s="60"/>
      <c r="Q259" s="75"/>
    </row>
    <row r="260" spans="1:17" x14ac:dyDescent="0.3">
      <c r="A260" t="s">
        <v>25651</v>
      </c>
      <c r="B260" s="48" t="s">
        <v>24948</v>
      </c>
      <c r="C260" s="48" t="s">
        <v>24949</v>
      </c>
      <c r="D260" s="1">
        <f>SUMIFS(Results!O:O,Results!G:G,CONCATENATE("*",B260,"*"),Results!G:G,CONCATENATE("*",C260,"*"),Results!E:E,A260)</f>
        <v>10</v>
      </c>
      <c r="E260" s="50">
        <f>IFERROR(SUMIFS(Results!V:V,Results!G:G,CONCATENATE("*",B260,"*"),Results!G:G,CONCATENATE("*",C260,"*"),Results!E:E,A260)/D260,"")</f>
        <v>0.5</v>
      </c>
      <c r="F260" s="1">
        <f>SUMIFS(Results!O:O,Results!G:G,CONCATENATE("*",B260,"*"),Results!G:G,CONCATENATE("*",C260,"*"),Results!E:E,A260)</f>
        <v>10</v>
      </c>
      <c r="G260" s="50">
        <f>IFERROR(SUMIFS(Results!V:V,Results!G:G,CONCATENATE("*",'Battle Tactics (Faction)'!B260,"*"),Results!G:G,CONCATENATE("*",C260,"*"),Results!E:E,A260)/F260,"")</f>
        <v>0.5</v>
      </c>
      <c r="H260" s="46">
        <f>SUMIFS(Results!O:O,Results!G:G,CONCATENATE("*",B260,"*"),Results!G:G,CONCATENATE("*",C260,"*"),Results!Y:Y,"&gt;=500",Results!E:E,A260)</f>
        <v>10</v>
      </c>
      <c r="I260" s="52">
        <f>IFERROR(SUMIFS(Results!V:V,Results!G:G,CONCATENATE("*",B260,"*"),Results!G:G,CONCATENATE("*",C260,"*"),Results!Y:Y,"&gt;=500",Results!E:E,A260)/H260,"")</f>
        <v>0.5</v>
      </c>
      <c r="J260" s="53">
        <f>SUMIFS(Results!O:O,Results!G:G,CONCATENATE("*",'Battle Tactics (Faction)'!B260,"*"),Results!G:G,CONCATENATE("*",C260,"*"),Results!Y:Y,"&gt;=500",Results!E:E,A260)</f>
        <v>10</v>
      </c>
      <c r="M260" t="str">
        <f t="shared" si="8"/>
        <v>Idoneth Deepkin (4e) - Restless Energy / Scouting Force (10)</v>
      </c>
      <c r="N260" s="74">
        <f t="shared" si="9"/>
        <v>0.5</v>
      </c>
      <c r="P260" s="60"/>
      <c r="Q260" s="75"/>
    </row>
    <row r="261" spans="1:17" hidden="1" x14ac:dyDescent="0.3">
      <c r="A261" t="s">
        <v>25651</v>
      </c>
      <c r="B261" s="48" t="s">
        <v>24948</v>
      </c>
      <c r="C261" s="48" t="s">
        <v>24950</v>
      </c>
      <c r="D261" s="1">
        <f>SUMIFS(Results!O:O,Results!G:G,CONCATENATE("*",B261,"*"),Results!G:G,CONCATENATE("*",C261,"*"),Results!E:E,A261)</f>
        <v>0</v>
      </c>
      <c r="E261" s="50" t="str">
        <f>IFERROR(SUMIFS(Results!V:V,Results!G:G,CONCATENATE("*",B261,"*"),Results!G:G,CONCATENATE("*",C261,"*"),Results!E:E,A261)/D261,"")</f>
        <v/>
      </c>
      <c r="F261" s="1">
        <f>SUMIFS(Results!O:O,Results!G:G,CONCATENATE("*",B261,"*"),Results!G:G,CONCATENATE("*",C261,"*"),Results!E:E,A261)</f>
        <v>0</v>
      </c>
      <c r="G261" s="50" t="str">
        <f>IFERROR(SUMIFS(Results!V:V,Results!G:G,CONCATENATE("*",'Battle Tactics (Faction)'!B261,"*"),Results!G:G,CONCATENATE("*",C261,"*"),Results!E:E,A261)/F261,"")</f>
        <v/>
      </c>
      <c r="H261" s="46">
        <f>SUMIFS(Results!O:O,Results!G:G,CONCATENATE("*",B261,"*"),Results!G:G,CONCATENATE("*",C261,"*"),Results!Y:Y,"&gt;=500",Results!E:E,A261)</f>
        <v>0</v>
      </c>
      <c r="I261" s="52" t="str">
        <f>IFERROR(SUMIFS(Results!V:V,Results!G:G,CONCATENATE("*",B261,"*"),Results!G:G,CONCATENATE("*",C261,"*"),Results!Y:Y,"&gt;=500",Results!E:E,A261)/H261,"")</f>
        <v/>
      </c>
      <c r="J261" s="53">
        <f>SUMIFS(Results!O:O,Results!G:G,CONCATENATE("*",'Battle Tactics (Faction)'!B261,"*"),Results!G:G,CONCATENATE("*",C261,"*"),Results!Y:Y,"&gt;=500",Results!E:E,A261)</f>
        <v>0</v>
      </c>
      <c r="M261" t="str">
        <f t="shared" si="8"/>
        <v>Idoneth Deepkin (4e) - Restless Energy / Wrathful Cycles (0)</v>
      </c>
      <c r="N261" s="74" t="str">
        <f t="shared" si="9"/>
        <v/>
      </c>
      <c r="P261" s="60"/>
      <c r="Q261" s="75"/>
    </row>
    <row r="262" spans="1:17" x14ac:dyDescent="0.3">
      <c r="A262" t="s">
        <v>25651</v>
      </c>
      <c r="B262" s="48" t="s">
        <v>24949</v>
      </c>
      <c r="C262" s="48" t="s">
        <v>24945</v>
      </c>
      <c r="D262" s="1">
        <f>SUMIFS(Results!O:O,Results!G:G,CONCATENATE("*",B262,"*"),Results!G:G,CONCATENATE("*",C262,"*"),Results!E:E,A262)</f>
        <v>5</v>
      </c>
      <c r="E262" s="50">
        <f>IFERROR(SUMIFS(Results!V:V,Results!G:G,CONCATENATE("*",B262,"*"),Results!G:G,CONCATENATE("*",C262,"*"),Results!E:E,A262)/D262,"")</f>
        <v>0.2</v>
      </c>
      <c r="F262" s="1">
        <f>SUMIFS(Results!O:O,Results!G:G,CONCATENATE("*",B262,"*"),Results!G:G,CONCATENATE("*",C262,"*"),Results!E:E,A262)</f>
        <v>5</v>
      </c>
      <c r="G262" s="50">
        <f>IFERROR(SUMIFS(Results!V:V,Results!G:G,CONCATENATE("*",'Battle Tactics (Faction)'!B262,"*"),Results!G:G,CONCATENATE("*",C262,"*"),Results!E:E,A262)/F262,"")</f>
        <v>0.2</v>
      </c>
      <c r="H262" s="46">
        <f>SUMIFS(Results!O:O,Results!G:G,CONCATENATE("*",B262,"*"),Results!G:G,CONCATENATE("*",C262,"*"),Results!Y:Y,"&gt;=500",Results!E:E,A262)</f>
        <v>0</v>
      </c>
      <c r="I262" s="52" t="str">
        <f>IFERROR(SUMIFS(Results!V:V,Results!G:G,CONCATENATE("*",B262,"*"),Results!G:G,CONCATENATE("*",C262,"*"),Results!Y:Y,"&gt;=500",Results!E:E,A262)/H262,"")</f>
        <v/>
      </c>
      <c r="J262" s="53">
        <f>SUMIFS(Results!O:O,Results!G:G,CONCATENATE("*",'Battle Tactics (Faction)'!B262,"*"),Results!G:G,CONCATENATE("*",C262,"*"),Results!Y:Y,"&gt;=500",Results!E:E,A262)</f>
        <v>0</v>
      </c>
      <c r="M262" t="str">
        <f t="shared" si="8"/>
        <v>Idoneth Deepkin (4e) - Scouting Force / Attuned to Ghyran (5)</v>
      </c>
      <c r="N262" s="74">
        <f t="shared" si="9"/>
        <v>0.2</v>
      </c>
      <c r="P262" s="60"/>
      <c r="Q262" s="75"/>
    </row>
    <row r="263" spans="1:17" x14ac:dyDescent="0.3">
      <c r="A263" t="s">
        <v>25651</v>
      </c>
      <c r="B263" s="48" t="s">
        <v>24949</v>
      </c>
      <c r="C263" s="48" t="s">
        <v>24946</v>
      </c>
      <c r="D263" s="1">
        <f>SUMIFS(Results!O:O,Results!G:G,CONCATENATE("*",B263,"*"),Results!G:G,CONCATENATE("*",C263,"*"),Results!E:E,A263)</f>
        <v>13</v>
      </c>
      <c r="E263" s="50">
        <f>IFERROR(SUMIFS(Results!V:V,Results!G:G,CONCATENATE("*",B263,"*"),Results!G:G,CONCATENATE("*",C263,"*"),Results!E:E,A263)/D263,"")</f>
        <v>0.53846153846153844</v>
      </c>
      <c r="F263" s="1">
        <f>SUMIFS(Results!O:O,Results!G:G,CONCATENATE("*",B263,"*"),Results!G:G,CONCATENATE("*",C263,"*"),Results!E:E,A263)</f>
        <v>13</v>
      </c>
      <c r="G263" s="50">
        <f>IFERROR(SUMIFS(Results!V:V,Results!G:G,CONCATENATE("*",'Battle Tactics (Faction)'!B263,"*"),Results!G:G,CONCATENATE("*",C263,"*"),Results!E:E,A263)/F263,"")</f>
        <v>0.53846153846153844</v>
      </c>
      <c r="H263" s="46">
        <f>SUMIFS(Results!O:O,Results!G:G,CONCATENATE("*",B263,"*"),Results!G:G,CONCATENATE("*",C263,"*"),Results!Y:Y,"&gt;=500",Results!E:E,A263)</f>
        <v>5</v>
      </c>
      <c r="I263" s="52">
        <f>IFERROR(SUMIFS(Results!V:V,Results!G:G,CONCATENATE("*",B263,"*"),Results!G:G,CONCATENATE("*",C263,"*"),Results!Y:Y,"&gt;=500",Results!E:E,A263)/H263,"")</f>
        <v>0.8</v>
      </c>
      <c r="J263" s="53">
        <f>SUMIFS(Results!O:O,Results!G:G,CONCATENATE("*",'Battle Tactics (Faction)'!B263,"*"),Results!G:G,CONCATENATE("*",C263,"*"),Results!Y:Y,"&gt;=500",Results!E:E,A263)</f>
        <v>5</v>
      </c>
      <c r="M263" t="str">
        <f t="shared" si="8"/>
        <v>Idoneth Deepkin (4e) - Scouting Force / Intercept and Recover (13)</v>
      </c>
      <c r="N263" s="74">
        <f t="shared" si="9"/>
        <v>0.53846153846153844</v>
      </c>
      <c r="P263" s="60"/>
      <c r="Q263" s="75"/>
    </row>
    <row r="264" spans="1:17" x14ac:dyDescent="0.3">
      <c r="A264" t="s">
        <v>25651</v>
      </c>
      <c r="B264" s="48" t="s">
        <v>24949</v>
      </c>
      <c r="C264" s="48" t="s">
        <v>24947</v>
      </c>
      <c r="D264" s="1">
        <f>SUMIFS(Results!O:O,Results!G:G,CONCATENATE("*",B264,"*"),Results!G:G,CONCATENATE("*",C264,"*"),Results!E:E,A264)</f>
        <v>15</v>
      </c>
      <c r="E264" s="50">
        <f>IFERROR(SUMIFS(Results!V:V,Results!G:G,CONCATENATE("*",B264,"*"),Results!G:G,CONCATENATE("*",C264,"*"),Results!E:E,A264)/D264,"")</f>
        <v>0.8</v>
      </c>
      <c r="F264" s="1">
        <f>SUMIFS(Results!O:O,Results!G:G,CONCATENATE("*",B264,"*"),Results!G:G,CONCATENATE("*",C264,"*"),Results!E:E,A264)</f>
        <v>15</v>
      </c>
      <c r="G264" s="50">
        <f>IFERROR(SUMIFS(Results!V:V,Results!G:G,CONCATENATE("*",'Battle Tactics (Faction)'!B264,"*"),Results!G:G,CONCATENATE("*",C264,"*"),Results!E:E,A264)/F264,"")</f>
        <v>0.8</v>
      </c>
      <c r="H264" s="46">
        <f>SUMIFS(Results!O:O,Results!G:G,CONCATENATE("*",B264,"*"),Results!G:G,CONCATENATE("*",C264,"*"),Results!Y:Y,"&gt;=500",Results!E:E,A264)</f>
        <v>15</v>
      </c>
      <c r="I264" s="52">
        <f>IFERROR(SUMIFS(Results!V:V,Results!G:G,CONCATENATE("*",B264,"*"),Results!G:G,CONCATENATE("*",C264,"*"),Results!Y:Y,"&gt;=500",Results!E:E,A264)/H264,"")</f>
        <v>0.8</v>
      </c>
      <c r="J264" s="53">
        <f>SUMIFS(Results!O:O,Results!G:G,CONCATENATE("*",'Battle Tactics (Faction)'!B264,"*"),Results!G:G,CONCATENATE("*",C264,"*"),Results!Y:Y,"&gt;=500",Results!E:E,A264)</f>
        <v>15</v>
      </c>
      <c r="M264" t="str">
        <f t="shared" si="8"/>
        <v>Idoneth Deepkin (4e) - Scouting Force / Master the Paths (15)</v>
      </c>
      <c r="N264" s="74">
        <f t="shared" si="9"/>
        <v>0.8</v>
      </c>
      <c r="P264" s="60"/>
      <c r="Q264" s="75"/>
    </row>
    <row r="265" spans="1:17" x14ac:dyDescent="0.3">
      <c r="A265" t="s">
        <v>25651</v>
      </c>
      <c r="B265" s="48" t="s">
        <v>24949</v>
      </c>
      <c r="C265" s="48" t="s">
        <v>24948</v>
      </c>
      <c r="D265" s="1">
        <f>SUMIFS(Results!O:O,Results!G:G,CONCATENATE("*",B265,"*"),Results!G:G,CONCATENATE("*",C265,"*"),Results!E:E,A265)</f>
        <v>10</v>
      </c>
      <c r="E265" s="50">
        <f>IFERROR(SUMIFS(Results!V:V,Results!G:G,CONCATENATE("*",B265,"*"),Results!G:G,CONCATENATE("*",C265,"*"),Results!E:E,A265)/D265,"")</f>
        <v>0.5</v>
      </c>
      <c r="F265" s="1">
        <f>SUMIFS(Results!O:O,Results!G:G,CONCATENATE("*",B265,"*"),Results!G:G,CONCATENATE("*",C265,"*"),Results!E:E,A265)</f>
        <v>10</v>
      </c>
      <c r="G265" s="50">
        <f>IFERROR(SUMIFS(Results!V:V,Results!G:G,CONCATENATE("*",'Battle Tactics (Faction)'!B265,"*"),Results!G:G,CONCATENATE("*",C265,"*"),Results!E:E,A265)/F265,"")</f>
        <v>0.5</v>
      </c>
      <c r="H265" s="46">
        <f>SUMIFS(Results!O:O,Results!G:G,CONCATENATE("*",B265,"*"),Results!G:G,CONCATENATE("*",C265,"*"),Results!Y:Y,"&gt;=500",Results!E:E,A265)</f>
        <v>10</v>
      </c>
      <c r="I265" s="52">
        <f>IFERROR(SUMIFS(Results!V:V,Results!G:G,CONCATENATE("*",B265,"*"),Results!G:G,CONCATENATE("*",C265,"*"),Results!Y:Y,"&gt;=500",Results!E:E,A265)/H265,"")</f>
        <v>0.5</v>
      </c>
      <c r="J265" s="53">
        <f>SUMIFS(Results!O:O,Results!G:G,CONCATENATE("*",'Battle Tactics (Faction)'!B265,"*"),Results!G:G,CONCATENATE("*",C265,"*"),Results!Y:Y,"&gt;=500",Results!E:E,A265)</f>
        <v>10</v>
      </c>
      <c r="M265" t="str">
        <f t="shared" si="8"/>
        <v>Idoneth Deepkin (4e) - Scouting Force / Restless Energy (10)</v>
      </c>
      <c r="N265" s="74">
        <f t="shared" si="9"/>
        <v>0.5</v>
      </c>
      <c r="P265" s="60"/>
      <c r="Q265" s="75"/>
    </row>
    <row r="266" spans="1:17" x14ac:dyDescent="0.3">
      <c r="A266" t="s">
        <v>25651</v>
      </c>
      <c r="B266" s="48" t="s">
        <v>24949</v>
      </c>
      <c r="C266" s="48" t="s">
        <v>24950</v>
      </c>
      <c r="D266" s="1">
        <f>SUMIFS(Results!O:O,Results!G:G,CONCATENATE("*",B266,"*"),Results!G:G,CONCATENATE("*",C266,"*"),Results!E:E,A266)</f>
        <v>5</v>
      </c>
      <c r="E266" s="50">
        <f>IFERROR(SUMIFS(Results!V:V,Results!G:G,CONCATENATE("*",B266,"*"),Results!G:G,CONCATENATE("*",C266,"*"),Results!E:E,A266)/D266,"")</f>
        <v>0.4</v>
      </c>
      <c r="F266" s="1">
        <f>SUMIFS(Results!O:O,Results!G:G,CONCATENATE("*",B266,"*"),Results!G:G,CONCATENATE("*",C266,"*"),Results!E:E,A266)</f>
        <v>5</v>
      </c>
      <c r="G266" s="50">
        <f>IFERROR(SUMIFS(Results!V:V,Results!G:G,CONCATENATE("*",'Battle Tactics (Faction)'!B266,"*"),Results!G:G,CONCATENATE("*",C266,"*"),Results!E:E,A266)/F266,"")</f>
        <v>0.4</v>
      </c>
      <c r="H266" s="46">
        <f>SUMIFS(Results!O:O,Results!G:G,CONCATENATE("*",B266,"*"),Results!G:G,CONCATENATE("*",C266,"*"),Results!Y:Y,"&gt;=500",Results!E:E,A266)</f>
        <v>5</v>
      </c>
      <c r="I266" s="52">
        <f>IFERROR(SUMIFS(Results!V:V,Results!G:G,CONCATENATE("*",B266,"*"),Results!G:G,CONCATENATE("*",C266,"*"),Results!Y:Y,"&gt;=500",Results!E:E,A266)/H266,"")</f>
        <v>0.4</v>
      </c>
      <c r="J266" s="53">
        <f>SUMIFS(Results!O:O,Results!G:G,CONCATENATE("*",'Battle Tactics (Faction)'!B266,"*"),Results!G:G,CONCATENATE("*",C266,"*"),Results!Y:Y,"&gt;=500",Results!E:E,A266)</f>
        <v>5</v>
      </c>
      <c r="M266" t="str">
        <f t="shared" si="8"/>
        <v>Idoneth Deepkin (4e) - Scouting Force / Wrathful Cycles (5)</v>
      </c>
      <c r="N266" s="74">
        <f t="shared" si="9"/>
        <v>0.4</v>
      </c>
      <c r="P266" s="60"/>
      <c r="Q266" s="75"/>
    </row>
    <row r="267" spans="1:17" x14ac:dyDescent="0.3">
      <c r="A267" t="s">
        <v>25651</v>
      </c>
      <c r="B267" s="48" t="s">
        <v>24950</v>
      </c>
      <c r="C267" s="48" t="s">
        <v>24945</v>
      </c>
      <c r="D267" s="1">
        <f>SUMIFS(Results!O:O,Results!G:G,CONCATENATE("*",B267,"*"),Results!G:G,CONCATENATE("*",C267,"*"),Results!E:E,A267)</f>
        <v>5</v>
      </c>
      <c r="E267" s="50">
        <f>IFERROR(SUMIFS(Results!V:V,Results!G:G,CONCATENATE("*",B267,"*"),Results!G:G,CONCATENATE("*",C267,"*"),Results!E:E,A267)/D267,"")</f>
        <v>0.4</v>
      </c>
      <c r="F267" s="1">
        <f>SUMIFS(Results!O:O,Results!G:G,CONCATENATE("*",B267,"*"),Results!G:G,CONCATENATE("*",C267,"*"),Results!E:E,A267)</f>
        <v>5</v>
      </c>
      <c r="G267" s="50">
        <f>IFERROR(SUMIFS(Results!V:V,Results!G:G,CONCATENATE("*",'Battle Tactics (Faction)'!B267,"*"),Results!G:G,CONCATENATE("*",C267,"*"),Results!E:E,A267)/F267,"")</f>
        <v>0.4</v>
      </c>
      <c r="H267" s="46">
        <f>SUMIFS(Results!O:O,Results!G:G,CONCATENATE("*",B267,"*"),Results!G:G,CONCATENATE("*",C267,"*"),Results!Y:Y,"&gt;=500",Results!E:E,A267)</f>
        <v>0</v>
      </c>
      <c r="I267" s="52" t="str">
        <f>IFERROR(SUMIFS(Results!V:V,Results!G:G,CONCATENATE("*",B267,"*"),Results!G:G,CONCATENATE("*",C267,"*"),Results!Y:Y,"&gt;=500",Results!E:E,A267)/H267,"")</f>
        <v/>
      </c>
      <c r="J267" s="53">
        <f>SUMIFS(Results!O:O,Results!G:G,CONCATENATE("*",'Battle Tactics (Faction)'!B267,"*"),Results!G:G,CONCATENATE("*",C267,"*"),Results!Y:Y,"&gt;=500",Results!E:E,A267)</f>
        <v>0</v>
      </c>
      <c r="M267" t="str">
        <f t="shared" si="8"/>
        <v>Idoneth Deepkin (4e) - Wrathful Cycles / Attuned to Ghyran (5)</v>
      </c>
      <c r="N267" s="74">
        <f t="shared" si="9"/>
        <v>0.4</v>
      </c>
      <c r="P267" s="60"/>
      <c r="Q267" s="75"/>
    </row>
    <row r="268" spans="1:17" hidden="1" x14ac:dyDescent="0.3">
      <c r="A268" t="s">
        <v>25651</v>
      </c>
      <c r="B268" s="48" t="s">
        <v>24950</v>
      </c>
      <c r="C268" s="48" t="s">
        <v>24946</v>
      </c>
      <c r="D268" s="1">
        <f>SUMIFS(Results!O:O,Results!G:G,CONCATENATE("*",B268,"*"),Results!G:G,CONCATENATE("*",C268,"*"),Results!E:E,A268)</f>
        <v>0</v>
      </c>
      <c r="E268" s="50" t="str">
        <f>IFERROR(SUMIFS(Results!V:V,Results!G:G,CONCATENATE("*",B268,"*"),Results!G:G,CONCATENATE("*",C268,"*"),Results!E:E,A268)/D268,"")</f>
        <v/>
      </c>
      <c r="F268" s="1">
        <f>SUMIFS(Results!O:O,Results!G:G,CONCATENATE("*",B268,"*"),Results!G:G,CONCATENATE("*",C268,"*"),Results!E:E,A268)</f>
        <v>0</v>
      </c>
      <c r="G268" s="50" t="str">
        <f>IFERROR(SUMIFS(Results!V:V,Results!G:G,CONCATENATE("*",'Battle Tactics (Faction)'!B268,"*"),Results!G:G,CONCATENATE("*",C268,"*"),Results!E:E,A268)/F268,"")</f>
        <v/>
      </c>
      <c r="H268" s="46">
        <f>SUMIFS(Results!O:O,Results!G:G,CONCATENATE("*",B268,"*"),Results!G:G,CONCATENATE("*",C268,"*"),Results!Y:Y,"&gt;=500",Results!E:E,A268)</f>
        <v>0</v>
      </c>
      <c r="I268" s="52" t="str">
        <f>IFERROR(SUMIFS(Results!V:V,Results!G:G,CONCATENATE("*",B268,"*"),Results!G:G,CONCATENATE("*",C268,"*"),Results!Y:Y,"&gt;=500",Results!E:E,A268)/H268,"")</f>
        <v/>
      </c>
      <c r="J268" s="53">
        <f>SUMIFS(Results!O:O,Results!G:G,CONCATENATE("*",'Battle Tactics (Faction)'!B268,"*"),Results!G:G,CONCATENATE("*",C268,"*"),Results!Y:Y,"&gt;=500",Results!E:E,A268)</f>
        <v>0</v>
      </c>
      <c r="M268" t="str">
        <f t="shared" si="8"/>
        <v>Idoneth Deepkin (4e) - Wrathful Cycles / Intercept and Recover (0)</v>
      </c>
      <c r="N268" s="74" t="str">
        <f t="shared" si="9"/>
        <v/>
      </c>
      <c r="P268" s="60"/>
      <c r="Q268" s="75"/>
    </row>
    <row r="269" spans="1:17" x14ac:dyDescent="0.3">
      <c r="A269" t="s">
        <v>25651</v>
      </c>
      <c r="B269" s="48" t="s">
        <v>24950</v>
      </c>
      <c r="C269" s="48" t="s">
        <v>24947</v>
      </c>
      <c r="D269" s="1">
        <f>SUMIFS(Results!O:O,Results!G:G,CONCATENATE("*",B269,"*"),Results!G:G,CONCATENATE("*",C269,"*"),Results!E:E,A269)</f>
        <v>5</v>
      </c>
      <c r="E269" s="50">
        <f>IFERROR(SUMIFS(Results!V:V,Results!G:G,CONCATENATE("*",B269,"*"),Results!G:G,CONCATENATE("*",C269,"*"),Results!E:E,A269)/D269,"")</f>
        <v>0.2</v>
      </c>
      <c r="F269" s="1">
        <f>SUMIFS(Results!O:O,Results!G:G,CONCATENATE("*",B269,"*"),Results!G:G,CONCATENATE("*",C269,"*"),Results!E:E,A269)</f>
        <v>5</v>
      </c>
      <c r="G269" s="50">
        <f>IFERROR(SUMIFS(Results!V:V,Results!G:G,CONCATENATE("*",'Battle Tactics (Faction)'!B269,"*"),Results!G:G,CONCATENATE("*",C269,"*"),Results!E:E,A269)/F269,"")</f>
        <v>0.2</v>
      </c>
      <c r="H269" s="46">
        <f>SUMIFS(Results!O:O,Results!G:G,CONCATENATE("*",B269,"*"),Results!G:G,CONCATENATE("*",C269,"*"),Results!Y:Y,"&gt;=500",Results!E:E,A269)</f>
        <v>0</v>
      </c>
      <c r="I269" s="52" t="str">
        <f>IFERROR(SUMIFS(Results!V:V,Results!G:G,CONCATENATE("*",B269,"*"),Results!G:G,CONCATENATE("*",C269,"*"),Results!Y:Y,"&gt;=500",Results!E:E,A269)/H269,"")</f>
        <v/>
      </c>
      <c r="J269" s="53">
        <f>SUMIFS(Results!O:O,Results!G:G,CONCATENATE("*",'Battle Tactics (Faction)'!B269,"*"),Results!G:G,CONCATENATE("*",C269,"*"),Results!Y:Y,"&gt;=500",Results!E:E,A269)</f>
        <v>0</v>
      </c>
      <c r="M269" t="str">
        <f t="shared" si="8"/>
        <v>Idoneth Deepkin (4e) - Wrathful Cycles / Master the Paths (5)</v>
      </c>
      <c r="N269" s="74">
        <f t="shared" si="9"/>
        <v>0.2</v>
      </c>
      <c r="P269" s="60"/>
      <c r="Q269" s="75"/>
    </row>
    <row r="270" spans="1:17" hidden="1" x14ac:dyDescent="0.3">
      <c r="A270" t="s">
        <v>25651</v>
      </c>
      <c r="B270" s="48" t="s">
        <v>24950</v>
      </c>
      <c r="C270" s="48" t="s">
        <v>24948</v>
      </c>
      <c r="D270" s="1">
        <f>SUMIFS(Results!O:O,Results!G:G,CONCATENATE("*",B270,"*"),Results!G:G,CONCATENATE("*",C270,"*"),Results!E:E,A270)</f>
        <v>0</v>
      </c>
      <c r="E270" s="50" t="str">
        <f>IFERROR(SUMIFS(Results!V:V,Results!G:G,CONCATENATE("*",B270,"*"),Results!G:G,CONCATENATE("*",C270,"*"),Results!E:E,A270)/D270,"")</f>
        <v/>
      </c>
      <c r="F270" s="1">
        <f>SUMIFS(Results!O:O,Results!G:G,CONCATENATE("*",B270,"*"),Results!G:G,CONCATENATE("*",C270,"*"),Results!E:E,A270)</f>
        <v>0</v>
      </c>
      <c r="G270" s="50" t="str">
        <f>IFERROR(SUMIFS(Results!V:V,Results!G:G,CONCATENATE("*",'Battle Tactics (Faction)'!B270,"*"),Results!G:G,CONCATENATE("*",C270,"*"),Results!E:E,A270)/F270,"")</f>
        <v/>
      </c>
      <c r="H270" s="46">
        <f>SUMIFS(Results!O:O,Results!G:G,CONCATENATE("*",B270,"*"),Results!G:G,CONCATENATE("*",C270,"*"),Results!Y:Y,"&gt;=500",Results!E:E,A270)</f>
        <v>0</v>
      </c>
      <c r="I270" s="52" t="str">
        <f>IFERROR(SUMIFS(Results!V:V,Results!G:G,CONCATENATE("*",B270,"*"),Results!G:G,CONCATENATE("*",C270,"*"),Results!Y:Y,"&gt;=500",Results!E:E,A270)/H270,"")</f>
        <v/>
      </c>
      <c r="J270" s="53">
        <f>SUMIFS(Results!O:O,Results!G:G,CONCATENATE("*",'Battle Tactics (Faction)'!B270,"*"),Results!G:G,CONCATENATE("*",C270,"*"),Results!Y:Y,"&gt;=500",Results!E:E,A270)</f>
        <v>0</v>
      </c>
      <c r="M270" t="str">
        <f t="shared" si="8"/>
        <v>Idoneth Deepkin (4e) - Wrathful Cycles / Restless Energy (0)</v>
      </c>
      <c r="N270" s="74" t="str">
        <f t="shared" si="9"/>
        <v/>
      </c>
      <c r="P270" s="60"/>
      <c r="Q270" s="75"/>
    </row>
    <row r="271" spans="1:17" x14ac:dyDescent="0.3">
      <c r="A271" t="s">
        <v>25651</v>
      </c>
      <c r="B271" s="48" t="s">
        <v>24950</v>
      </c>
      <c r="C271" s="48" t="s">
        <v>24949</v>
      </c>
      <c r="D271" s="1">
        <f>SUMIFS(Results!O:O,Results!G:G,CONCATENATE("*",B271,"*"),Results!G:G,CONCATENATE("*",C271,"*"),Results!E:E,A271)</f>
        <v>5</v>
      </c>
      <c r="E271" s="50">
        <f>IFERROR(SUMIFS(Results!V:V,Results!G:G,CONCATENATE("*",B271,"*"),Results!G:G,CONCATENATE("*",C271,"*"),Results!E:E,A271)/D271,"")</f>
        <v>0.4</v>
      </c>
      <c r="F271" s="1">
        <f>SUMIFS(Results!O:O,Results!G:G,CONCATENATE("*",B271,"*"),Results!G:G,CONCATENATE("*",C271,"*"),Results!E:E,A271)</f>
        <v>5</v>
      </c>
      <c r="G271" s="50">
        <f>IFERROR(SUMIFS(Results!V:V,Results!G:G,CONCATENATE("*",'Battle Tactics (Faction)'!B271,"*"),Results!G:G,CONCATENATE("*",C271,"*"),Results!E:E,A271)/F271,"")</f>
        <v>0.4</v>
      </c>
      <c r="H271" s="46">
        <f>SUMIFS(Results!O:O,Results!G:G,CONCATENATE("*",B271,"*"),Results!G:G,CONCATENATE("*",C271,"*"),Results!Y:Y,"&gt;=500",Results!E:E,A271)</f>
        <v>5</v>
      </c>
      <c r="I271" s="52">
        <f>IFERROR(SUMIFS(Results!V:V,Results!G:G,CONCATENATE("*",B271,"*"),Results!G:G,CONCATENATE("*",C271,"*"),Results!Y:Y,"&gt;=500",Results!E:E,A271)/H271,"")</f>
        <v>0.4</v>
      </c>
      <c r="J271" s="53">
        <f>SUMIFS(Results!O:O,Results!G:G,CONCATENATE("*",'Battle Tactics (Faction)'!B271,"*"),Results!G:G,CONCATENATE("*",C271,"*"),Results!Y:Y,"&gt;=500",Results!E:E,A271)</f>
        <v>5</v>
      </c>
      <c r="M271" t="str">
        <f t="shared" si="8"/>
        <v>Idoneth Deepkin (4e) - Wrathful Cycles / Scouting Force (5)</v>
      </c>
      <c r="N271" s="74">
        <f t="shared" si="9"/>
        <v>0.4</v>
      </c>
      <c r="P271" s="60"/>
      <c r="Q271" s="75"/>
    </row>
    <row r="272" spans="1:17" x14ac:dyDescent="0.3">
      <c r="A272" t="s">
        <v>45</v>
      </c>
      <c r="B272" s="48" t="s">
        <v>24945</v>
      </c>
      <c r="C272" s="48" t="s">
        <v>24946</v>
      </c>
      <c r="D272" s="1">
        <f>SUMIFS(Results!O:O,Results!G:G,CONCATENATE("*",B272,"*"),Results!G:G,CONCATENATE("*",C272,"*"),Results!E:E,A272)</f>
        <v>10</v>
      </c>
      <c r="E272" s="50">
        <f>IFERROR(SUMIFS(Results!V:V,Results!G:G,CONCATENATE("*",B272,"*"),Results!G:G,CONCATENATE("*",C272,"*"),Results!E:E,A272)/D272,"")</f>
        <v>0.2</v>
      </c>
      <c r="F272" s="1">
        <f>SUMIFS(Results!O:O,Results!G:G,CONCATENATE("*",B272,"*"),Results!G:G,CONCATENATE("*",C272,"*"),Results!E:E,A272)</f>
        <v>10</v>
      </c>
      <c r="G272" s="50">
        <f>IFERROR(SUMIFS(Results!V:V,Results!G:G,CONCATENATE("*",'Battle Tactics (Faction)'!B272,"*"),Results!G:G,CONCATENATE("*",C272,"*"),Results!E:E,A272)/F272,"")</f>
        <v>0.2</v>
      </c>
      <c r="H272" s="46">
        <f>SUMIFS(Results!O:O,Results!G:G,CONCATENATE("*",B272,"*"),Results!G:G,CONCATENATE("*",C272,"*"),Results!Y:Y,"&gt;=500",Results!E:E,A272)</f>
        <v>0</v>
      </c>
      <c r="I272" s="52" t="str">
        <f>IFERROR(SUMIFS(Results!V:V,Results!G:G,CONCATENATE("*",B272,"*"),Results!G:G,CONCATENATE("*",C272,"*"),Results!Y:Y,"&gt;=500",Results!E:E,A272)/H272,"")</f>
        <v/>
      </c>
      <c r="J272" s="53">
        <f>SUMIFS(Results!O:O,Results!G:G,CONCATENATE("*",'Battle Tactics (Faction)'!B272,"*"),Results!G:G,CONCATENATE("*",C272,"*"),Results!Y:Y,"&gt;=500",Results!E:E,A272)</f>
        <v>0</v>
      </c>
      <c r="M272" t="str">
        <f t="shared" si="8"/>
        <v>Ironjawz - Attuned to Ghyran / Intercept and Recover (10)</v>
      </c>
      <c r="N272" s="74">
        <f t="shared" si="9"/>
        <v>0.2</v>
      </c>
      <c r="P272" s="60"/>
      <c r="Q272" s="75"/>
    </row>
    <row r="273" spans="1:17" x14ac:dyDescent="0.3">
      <c r="A273" t="s">
        <v>45</v>
      </c>
      <c r="B273" s="48" t="s">
        <v>24945</v>
      </c>
      <c r="C273" s="48" t="s">
        <v>24947</v>
      </c>
      <c r="D273" s="1">
        <f>SUMIFS(Results!O:O,Results!G:G,CONCATENATE("*",B273,"*"),Results!G:G,CONCATENATE("*",C273,"*"),Results!E:E,A273)</f>
        <v>5</v>
      </c>
      <c r="E273" s="50">
        <f>IFERROR(SUMIFS(Results!V:V,Results!G:G,CONCATENATE("*",B273,"*"),Results!G:G,CONCATENATE("*",C273,"*"),Results!E:E,A273)/D273,"")</f>
        <v>0.4</v>
      </c>
      <c r="F273" s="1">
        <f>SUMIFS(Results!O:O,Results!G:G,CONCATENATE("*",B273,"*"),Results!G:G,CONCATENATE("*",C273,"*"),Results!E:E,A273)</f>
        <v>5</v>
      </c>
      <c r="G273" s="50">
        <f>IFERROR(SUMIFS(Results!V:V,Results!G:G,CONCATENATE("*",'Battle Tactics (Faction)'!B273,"*"),Results!G:G,CONCATENATE("*",C273,"*"),Results!E:E,A273)/F273,"")</f>
        <v>0.4</v>
      </c>
      <c r="H273" s="46">
        <f>SUMIFS(Results!O:O,Results!G:G,CONCATENATE("*",B273,"*"),Results!G:G,CONCATENATE("*",C273,"*"),Results!Y:Y,"&gt;=500",Results!E:E,A273)</f>
        <v>0</v>
      </c>
      <c r="I273" s="52" t="str">
        <f>IFERROR(SUMIFS(Results!V:V,Results!G:G,CONCATENATE("*",B273,"*"),Results!G:G,CONCATENATE("*",C273,"*"),Results!Y:Y,"&gt;=500",Results!E:E,A273)/H273,"")</f>
        <v/>
      </c>
      <c r="J273" s="53">
        <f>SUMIFS(Results!O:O,Results!G:G,CONCATENATE("*",'Battle Tactics (Faction)'!B273,"*"),Results!G:G,CONCATENATE("*",C273,"*"),Results!Y:Y,"&gt;=500",Results!E:E,A273)</f>
        <v>0</v>
      </c>
      <c r="M273" t="str">
        <f t="shared" si="8"/>
        <v>Ironjawz - Attuned to Ghyran / Master the Paths (5)</v>
      </c>
      <c r="N273" s="74">
        <f t="shared" si="9"/>
        <v>0.4</v>
      </c>
      <c r="P273" s="60"/>
      <c r="Q273" s="75"/>
    </row>
    <row r="274" spans="1:17" x14ac:dyDescent="0.3">
      <c r="A274" t="s">
        <v>45</v>
      </c>
      <c r="B274" s="48" t="s">
        <v>24945</v>
      </c>
      <c r="C274" s="48" t="s">
        <v>24948</v>
      </c>
      <c r="D274" s="1">
        <f>SUMIFS(Results!O:O,Results!G:G,CONCATENATE("*",B274,"*"),Results!G:G,CONCATENATE("*",C274,"*"),Results!E:E,A274)</f>
        <v>15</v>
      </c>
      <c r="E274" s="50">
        <f>IFERROR(SUMIFS(Results!V:V,Results!G:G,CONCATENATE("*",B274,"*"),Results!G:G,CONCATENATE("*",C274,"*"),Results!E:E,A274)/D274,"")</f>
        <v>0.4</v>
      </c>
      <c r="F274" s="1">
        <f>SUMIFS(Results!O:O,Results!G:G,CONCATENATE("*",B274,"*"),Results!G:G,CONCATENATE("*",C274,"*"),Results!E:E,A274)</f>
        <v>15</v>
      </c>
      <c r="G274" s="50">
        <f>IFERROR(SUMIFS(Results!V:V,Results!G:G,CONCATENATE("*",'Battle Tactics (Faction)'!B274,"*"),Results!G:G,CONCATENATE("*",C274,"*"),Results!E:E,A274)/F274,"")</f>
        <v>0.4</v>
      </c>
      <c r="H274" s="46">
        <f>SUMIFS(Results!O:O,Results!G:G,CONCATENATE("*",B274,"*"),Results!G:G,CONCATENATE("*",C274,"*"),Results!Y:Y,"&gt;=500",Results!E:E,A274)</f>
        <v>5</v>
      </c>
      <c r="I274" s="52">
        <f>IFERROR(SUMIFS(Results!V:V,Results!G:G,CONCATENATE("*",B274,"*"),Results!G:G,CONCATENATE("*",C274,"*"),Results!Y:Y,"&gt;=500",Results!E:E,A274)/H274,"")</f>
        <v>0.8</v>
      </c>
      <c r="J274" s="53">
        <f>SUMIFS(Results!O:O,Results!G:G,CONCATENATE("*",'Battle Tactics (Faction)'!B274,"*"),Results!G:G,CONCATENATE("*",C274,"*"),Results!Y:Y,"&gt;=500",Results!E:E,A274)</f>
        <v>5</v>
      </c>
      <c r="M274" t="str">
        <f t="shared" si="8"/>
        <v>Ironjawz - Attuned to Ghyran / Restless Energy (15)</v>
      </c>
      <c r="N274" s="74">
        <f t="shared" si="9"/>
        <v>0.4</v>
      </c>
      <c r="P274" s="60"/>
      <c r="Q274" s="75"/>
    </row>
    <row r="275" spans="1:17" x14ac:dyDescent="0.3">
      <c r="A275" t="s">
        <v>45</v>
      </c>
      <c r="B275" s="48" t="s">
        <v>24945</v>
      </c>
      <c r="C275" s="48" t="s">
        <v>24949</v>
      </c>
      <c r="D275" s="1">
        <f>SUMIFS(Results!O:O,Results!G:G,CONCATENATE("*",B275,"*"),Results!G:G,CONCATENATE("*",C275,"*"),Results!E:E,A275)</f>
        <v>10</v>
      </c>
      <c r="E275" s="50">
        <f>IFERROR(SUMIFS(Results!V:V,Results!G:G,CONCATENATE("*",B275,"*"),Results!G:G,CONCATENATE("*",C275,"*"),Results!E:E,A275)/D275,"")</f>
        <v>0.4</v>
      </c>
      <c r="F275" s="1">
        <f>SUMIFS(Results!O:O,Results!G:G,CONCATENATE("*",B275,"*"),Results!G:G,CONCATENATE("*",C275,"*"),Results!E:E,A275)</f>
        <v>10</v>
      </c>
      <c r="G275" s="50">
        <f>IFERROR(SUMIFS(Results!V:V,Results!G:G,CONCATENATE("*",'Battle Tactics (Faction)'!B275,"*"),Results!G:G,CONCATENATE("*",C275,"*"),Results!E:E,A275)/F275,"")</f>
        <v>0.4</v>
      </c>
      <c r="H275" s="46">
        <f>SUMIFS(Results!O:O,Results!G:G,CONCATENATE("*",B275,"*"),Results!G:G,CONCATENATE("*",C275,"*"),Results!Y:Y,"&gt;=500",Results!E:E,A275)</f>
        <v>0</v>
      </c>
      <c r="I275" s="52" t="str">
        <f>IFERROR(SUMIFS(Results!V:V,Results!G:G,CONCATENATE("*",B275,"*"),Results!G:G,CONCATENATE("*",C275,"*"),Results!Y:Y,"&gt;=500",Results!E:E,A275)/H275,"")</f>
        <v/>
      </c>
      <c r="J275" s="53">
        <f>SUMIFS(Results!O:O,Results!G:G,CONCATENATE("*",'Battle Tactics (Faction)'!B275,"*"),Results!G:G,CONCATENATE("*",C275,"*"),Results!Y:Y,"&gt;=500",Results!E:E,A275)</f>
        <v>0</v>
      </c>
      <c r="M275" t="str">
        <f t="shared" si="8"/>
        <v>Ironjawz - Attuned to Ghyran / Scouting Force (10)</v>
      </c>
      <c r="N275" s="74">
        <f t="shared" si="9"/>
        <v>0.4</v>
      </c>
      <c r="P275" s="60"/>
      <c r="Q275" s="75"/>
    </row>
    <row r="276" spans="1:17" hidden="1" x14ac:dyDescent="0.3">
      <c r="A276" t="s">
        <v>45</v>
      </c>
      <c r="B276" s="48" t="s">
        <v>24945</v>
      </c>
      <c r="C276" s="48" t="s">
        <v>24950</v>
      </c>
      <c r="D276" s="1">
        <f>SUMIFS(Results!O:O,Results!G:G,CONCATENATE("*",B276,"*"),Results!G:G,CONCATENATE("*",C276,"*"),Results!E:E,A276)</f>
        <v>20</v>
      </c>
      <c r="E276" s="50">
        <f>IFERROR(SUMIFS(Results!V:V,Results!G:G,CONCATENATE("*",B276,"*"),Results!G:G,CONCATENATE("*",C276,"*"),Results!E:E,A276)/D276,"")</f>
        <v>0.3</v>
      </c>
      <c r="F276" s="1">
        <f>SUMIFS(Results!O:O,Results!G:G,CONCATENATE("*",B276,"*"),Results!G:G,CONCATENATE("*",C276,"*"),Results!E:E,A276)</f>
        <v>20</v>
      </c>
      <c r="G276" s="50">
        <f>IFERROR(SUMIFS(Results!V:V,Results!G:G,CONCATENATE("*",'Battle Tactics (Faction)'!B276,"*"),Results!G:G,CONCATENATE("*",C276,"*"),Results!E:E,A276)/F276,"")</f>
        <v>0.3</v>
      </c>
      <c r="H276" s="46">
        <f>SUMIFS(Results!O:O,Results!G:G,CONCATENATE("*",B276,"*"),Results!G:G,CONCATENATE("*",C276,"*"),Results!Y:Y,"&gt;=500",Results!E:E,A276)</f>
        <v>0</v>
      </c>
      <c r="I276" s="52" t="str">
        <f>IFERROR(SUMIFS(Results!V:V,Results!G:G,CONCATENATE("*",B276,"*"),Results!G:G,CONCATENATE("*",C276,"*"),Results!Y:Y,"&gt;=500",Results!E:E,A276)/H276,"")</f>
        <v/>
      </c>
      <c r="J276" s="53">
        <f>SUMIFS(Results!O:O,Results!G:G,CONCATENATE("*",'Battle Tactics (Faction)'!B276,"*"),Results!G:G,CONCATENATE("*",C276,"*"),Results!Y:Y,"&gt;=500",Results!E:E,A276)</f>
        <v>0</v>
      </c>
      <c r="M276" t="str">
        <f t="shared" si="8"/>
        <v>Ironjawz - Attuned to Ghyran / Wrathful Cycles (20)</v>
      </c>
      <c r="N276" s="74">
        <f t="shared" si="9"/>
        <v>0.3</v>
      </c>
      <c r="P276" s="60"/>
      <c r="Q276" s="75"/>
    </row>
    <row r="277" spans="1:17" x14ac:dyDescent="0.3">
      <c r="A277" t="s">
        <v>45</v>
      </c>
      <c r="B277" s="48" t="s">
        <v>24946</v>
      </c>
      <c r="C277" s="48" t="s">
        <v>24945</v>
      </c>
      <c r="D277" s="1">
        <f>SUMIFS(Results!O:O,Results!G:G,CONCATENATE("*",B277,"*"),Results!G:G,CONCATENATE("*",C277,"*"),Results!E:E,A277)</f>
        <v>10</v>
      </c>
      <c r="E277" s="50">
        <f>IFERROR(SUMIFS(Results!V:V,Results!G:G,CONCATENATE("*",B277,"*"),Results!G:G,CONCATENATE("*",C277,"*"),Results!E:E,A277)/D277,"")</f>
        <v>0.2</v>
      </c>
      <c r="F277" s="1">
        <f>SUMIFS(Results!O:O,Results!G:G,CONCATENATE("*",B277,"*"),Results!G:G,CONCATENATE("*",C277,"*"),Results!E:E,A277)</f>
        <v>10</v>
      </c>
      <c r="G277" s="50">
        <f>IFERROR(SUMIFS(Results!V:V,Results!G:G,CONCATENATE("*",'Battle Tactics (Faction)'!B277,"*"),Results!G:G,CONCATENATE("*",C277,"*"),Results!E:E,A277)/F277,"")</f>
        <v>0.2</v>
      </c>
      <c r="H277" s="46">
        <f>SUMIFS(Results!O:O,Results!G:G,CONCATENATE("*",B277,"*"),Results!G:G,CONCATENATE("*",C277,"*"),Results!Y:Y,"&gt;=500",Results!E:E,A277)</f>
        <v>0</v>
      </c>
      <c r="I277" s="52" t="str">
        <f>IFERROR(SUMIFS(Results!V:V,Results!G:G,CONCATENATE("*",B277,"*"),Results!G:G,CONCATENATE("*",C277,"*"),Results!Y:Y,"&gt;=500",Results!E:E,A277)/H277,"")</f>
        <v/>
      </c>
      <c r="J277" s="53">
        <f>SUMIFS(Results!O:O,Results!G:G,CONCATENATE("*",'Battle Tactics (Faction)'!B277,"*"),Results!G:G,CONCATENATE("*",C277,"*"),Results!Y:Y,"&gt;=500",Results!E:E,A277)</f>
        <v>0</v>
      </c>
      <c r="M277" t="str">
        <f t="shared" si="8"/>
        <v>Ironjawz - Intercept and Recover / Attuned to Ghyran (10)</v>
      </c>
      <c r="N277" s="74">
        <f t="shared" si="9"/>
        <v>0.2</v>
      </c>
      <c r="P277" s="60"/>
      <c r="Q277" s="75"/>
    </row>
    <row r="278" spans="1:17" hidden="1" x14ac:dyDescent="0.3">
      <c r="A278" t="s">
        <v>45</v>
      </c>
      <c r="B278" s="48" t="s">
        <v>24946</v>
      </c>
      <c r="C278" s="48" t="s">
        <v>24947</v>
      </c>
      <c r="D278" s="1">
        <f>SUMIFS(Results!O:O,Results!G:G,CONCATENATE("*",B278,"*"),Results!G:G,CONCATENATE("*",C278,"*"),Results!E:E,A278)</f>
        <v>25</v>
      </c>
      <c r="E278" s="50">
        <f>IFERROR(SUMIFS(Results!V:V,Results!G:G,CONCATENATE("*",B278,"*"),Results!G:G,CONCATENATE("*",C278,"*"),Results!E:E,A278)/D278,"")</f>
        <v>0.44</v>
      </c>
      <c r="F278" s="1">
        <f>SUMIFS(Results!O:O,Results!G:G,CONCATENATE("*",B278,"*"),Results!G:G,CONCATENATE("*",C278,"*"),Results!E:E,A278)</f>
        <v>25</v>
      </c>
      <c r="G278" s="50">
        <f>IFERROR(SUMIFS(Results!V:V,Results!G:G,CONCATENATE("*",'Battle Tactics (Faction)'!B278,"*"),Results!G:G,CONCATENATE("*",C278,"*"),Results!E:E,A278)/F278,"")</f>
        <v>0.44</v>
      </c>
      <c r="H278" s="46">
        <f>SUMIFS(Results!O:O,Results!G:G,CONCATENATE("*",B278,"*"),Results!G:G,CONCATENATE("*",C278,"*"),Results!Y:Y,"&gt;=500",Results!E:E,A278)</f>
        <v>0</v>
      </c>
      <c r="I278" s="52" t="str">
        <f>IFERROR(SUMIFS(Results!V:V,Results!G:G,CONCATENATE("*",B278,"*"),Results!G:G,CONCATENATE("*",C278,"*"),Results!Y:Y,"&gt;=500",Results!E:E,A278)/H278,"")</f>
        <v/>
      </c>
      <c r="J278" s="53">
        <f>SUMIFS(Results!O:O,Results!G:G,CONCATENATE("*",'Battle Tactics (Faction)'!B278,"*"),Results!G:G,CONCATENATE("*",C278,"*"),Results!Y:Y,"&gt;=500",Results!E:E,A278)</f>
        <v>0</v>
      </c>
      <c r="M278" t="str">
        <f t="shared" si="8"/>
        <v>Ironjawz - Intercept and Recover / Master the Paths (25)</v>
      </c>
      <c r="N278" s="74">
        <f t="shared" si="9"/>
        <v>0.44</v>
      </c>
      <c r="P278" s="60"/>
      <c r="Q278" s="75"/>
    </row>
    <row r="279" spans="1:17" hidden="1" x14ac:dyDescent="0.3">
      <c r="A279" t="s">
        <v>45</v>
      </c>
      <c r="B279" s="48" t="s">
        <v>24946</v>
      </c>
      <c r="C279" s="48" t="s">
        <v>24948</v>
      </c>
      <c r="D279" s="1">
        <f>SUMIFS(Results!O:O,Results!G:G,CONCATENATE("*",B279,"*"),Results!G:G,CONCATENATE("*",C279,"*"),Results!E:E,A279)</f>
        <v>72</v>
      </c>
      <c r="E279" s="50">
        <f>IFERROR(SUMIFS(Results!V:V,Results!G:G,CONCATENATE("*",B279,"*"),Results!G:G,CONCATENATE("*",C279,"*"),Results!E:E,A279)/D279,"")</f>
        <v>0.4861111111111111</v>
      </c>
      <c r="F279" s="1">
        <f>SUMIFS(Results!O:O,Results!G:G,CONCATENATE("*",B279,"*"),Results!G:G,CONCATENATE("*",C279,"*"),Results!E:E,A279)</f>
        <v>72</v>
      </c>
      <c r="G279" s="50">
        <f>IFERROR(SUMIFS(Results!V:V,Results!G:G,CONCATENATE("*",'Battle Tactics (Faction)'!B279,"*"),Results!G:G,CONCATENATE("*",C279,"*"),Results!E:E,A279)/F279,"")</f>
        <v>0.4861111111111111</v>
      </c>
      <c r="H279" s="46">
        <f>SUMIFS(Results!O:O,Results!G:G,CONCATENATE("*",B279,"*"),Results!G:G,CONCATENATE("*",C279,"*"),Results!Y:Y,"&gt;=500",Results!E:E,A279)</f>
        <v>25</v>
      </c>
      <c r="I279" s="52">
        <f>IFERROR(SUMIFS(Results!V:V,Results!G:G,CONCATENATE("*",B279,"*"),Results!G:G,CONCATENATE("*",C279,"*"),Results!Y:Y,"&gt;=500",Results!E:E,A279)/H279,"")</f>
        <v>0.64</v>
      </c>
      <c r="J279" s="53">
        <f>SUMIFS(Results!O:O,Results!G:G,CONCATENATE("*",'Battle Tactics (Faction)'!B279,"*"),Results!G:G,CONCATENATE("*",C279,"*"),Results!Y:Y,"&gt;=500",Results!E:E,A279)</f>
        <v>25</v>
      </c>
      <c r="M279" t="str">
        <f t="shared" si="8"/>
        <v>Ironjawz - Intercept and Recover / Restless Energy (72)</v>
      </c>
      <c r="N279" s="74">
        <f t="shared" si="9"/>
        <v>0.4861111111111111</v>
      </c>
      <c r="P279" s="60"/>
      <c r="Q279" s="75"/>
    </row>
    <row r="280" spans="1:17" hidden="1" x14ac:dyDescent="0.3">
      <c r="A280" t="s">
        <v>45</v>
      </c>
      <c r="B280" s="48" t="s">
        <v>24946</v>
      </c>
      <c r="C280" s="48" t="s">
        <v>24949</v>
      </c>
      <c r="D280" s="1">
        <f>SUMIFS(Results!O:O,Results!G:G,CONCATENATE("*",B280,"*"),Results!G:G,CONCATENATE("*",C280,"*"),Results!E:E,A280)</f>
        <v>8</v>
      </c>
      <c r="E280" s="50">
        <f>IFERROR(SUMIFS(Results!V:V,Results!G:G,CONCATENATE("*",B280,"*"),Results!G:G,CONCATENATE("*",C280,"*"),Results!E:E,A280)/D280,"")</f>
        <v>0.125</v>
      </c>
      <c r="F280" s="1">
        <f>SUMIFS(Results!O:O,Results!G:G,CONCATENATE("*",B280,"*"),Results!G:G,CONCATENATE("*",C280,"*"),Results!E:E,A280)</f>
        <v>8</v>
      </c>
      <c r="G280" s="50">
        <f>IFERROR(SUMIFS(Results!V:V,Results!G:G,CONCATENATE("*",'Battle Tactics (Faction)'!B280,"*"),Results!G:G,CONCATENATE("*",C280,"*"),Results!E:E,A280)/F280,"")</f>
        <v>0.125</v>
      </c>
      <c r="H280" s="46">
        <f>SUMIFS(Results!O:O,Results!G:G,CONCATENATE("*",B280,"*"),Results!G:G,CONCATENATE("*",C280,"*"),Results!Y:Y,"&gt;=500",Results!E:E,A280)</f>
        <v>0</v>
      </c>
      <c r="I280" s="52" t="str">
        <f>IFERROR(SUMIFS(Results!V:V,Results!G:G,CONCATENATE("*",B280,"*"),Results!G:G,CONCATENATE("*",C280,"*"),Results!Y:Y,"&gt;=500",Results!E:E,A280)/H280,"")</f>
        <v/>
      </c>
      <c r="J280" s="53">
        <f>SUMIFS(Results!O:O,Results!G:G,CONCATENATE("*",'Battle Tactics (Faction)'!B280,"*"),Results!G:G,CONCATENATE("*",C280,"*"),Results!Y:Y,"&gt;=500",Results!E:E,A280)</f>
        <v>0</v>
      </c>
      <c r="M280" t="str">
        <f t="shared" si="8"/>
        <v>Ironjawz - Intercept and Recover / Scouting Force (8)</v>
      </c>
      <c r="N280" s="74">
        <f t="shared" si="9"/>
        <v>0.125</v>
      </c>
      <c r="P280" s="60"/>
      <c r="Q280" s="75"/>
    </row>
    <row r="281" spans="1:17" x14ac:dyDescent="0.3">
      <c r="A281" t="s">
        <v>45</v>
      </c>
      <c r="B281" s="48" t="s">
        <v>24946</v>
      </c>
      <c r="C281" s="48" t="s">
        <v>24950</v>
      </c>
      <c r="D281" s="1">
        <f>SUMIFS(Results!O:O,Results!G:G,CONCATENATE("*",B281,"*"),Results!G:G,CONCATENATE("*",C281,"*"),Results!E:E,A281)</f>
        <v>5</v>
      </c>
      <c r="E281" s="50">
        <f>IFERROR(SUMIFS(Results!V:V,Results!G:G,CONCATENATE("*",B281,"*"),Results!G:G,CONCATENATE("*",C281,"*"),Results!E:E,A281)/D281,"")</f>
        <v>0.4</v>
      </c>
      <c r="F281" s="1">
        <f>SUMIFS(Results!O:O,Results!G:G,CONCATENATE("*",B281,"*"),Results!G:G,CONCATENATE("*",C281,"*"),Results!E:E,A281)</f>
        <v>5</v>
      </c>
      <c r="G281" s="50">
        <f>IFERROR(SUMIFS(Results!V:V,Results!G:G,CONCATENATE("*",'Battle Tactics (Faction)'!B281,"*"),Results!G:G,CONCATENATE("*",C281,"*"),Results!E:E,A281)/F281,"")</f>
        <v>0.4</v>
      </c>
      <c r="H281" s="46">
        <f>SUMIFS(Results!O:O,Results!G:G,CONCATENATE("*",B281,"*"),Results!G:G,CONCATENATE("*",C281,"*"),Results!Y:Y,"&gt;=500",Results!E:E,A281)</f>
        <v>0</v>
      </c>
      <c r="I281" s="52" t="str">
        <f>IFERROR(SUMIFS(Results!V:V,Results!G:G,CONCATENATE("*",B281,"*"),Results!G:G,CONCATENATE("*",C281,"*"),Results!Y:Y,"&gt;=500",Results!E:E,A281)/H281,"")</f>
        <v/>
      </c>
      <c r="J281" s="53">
        <f>SUMIFS(Results!O:O,Results!G:G,CONCATENATE("*",'Battle Tactics (Faction)'!B281,"*"),Results!G:G,CONCATENATE("*",C281,"*"),Results!Y:Y,"&gt;=500",Results!E:E,A281)</f>
        <v>0</v>
      </c>
      <c r="M281" t="str">
        <f t="shared" si="8"/>
        <v>Ironjawz - Intercept and Recover / Wrathful Cycles (5)</v>
      </c>
      <c r="N281" s="74">
        <f t="shared" si="9"/>
        <v>0.4</v>
      </c>
      <c r="P281" s="60"/>
      <c r="Q281" s="75"/>
    </row>
    <row r="282" spans="1:17" x14ac:dyDescent="0.3">
      <c r="A282" t="s">
        <v>45</v>
      </c>
      <c r="B282" s="48" t="s">
        <v>24947</v>
      </c>
      <c r="C282" s="48" t="s">
        <v>24945</v>
      </c>
      <c r="D282" s="1">
        <f>SUMIFS(Results!O:O,Results!G:G,CONCATENATE("*",B282,"*"),Results!G:G,CONCATENATE("*",C282,"*"),Results!E:E,A282)</f>
        <v>5</v>
      </c>
      <c r="E282" s="50">
        <f>IFERROR(SUMIFS(Results!V:V,Results!G:G,CONCATENATE("*",B282,"*"),Results!G:G,CONCATENATE("*",C282,"*"),Results!E:E,A282)/D282,"")</f>
        <v>0.4</v>
      </c>
      <c r="F282" s="1">
        <f>SUMIFS(Results!O:O,Results!G:G,CONCATENATE("*",B282,"*"),Results!G:G,CONCATENATE("*",C282,"*"),Results!E:E,A282)</f>
        <v>5</v>
      </c>
      <c r="G282" s="50">
        <f>IFERROR(SUMIFS(Results!V:V,Results!G:G,CONCATENATE("*",'Battle Tactics (Faction)'!B282,"*"),Results!G:G,CONCATENATE("*",C282,"*"),Results!E:E,A282)/F282,"")</f>
        <v>0.4</v>
      </c>
      <c r="H282" s="46">
        <f>SUMIFS(Results!O:O,Results!G:G,CONCATENATE("*",B282,"*"),Results!G:G,CONCATENATE("*",C282,"*"),Results!Y:Y,"&gt;=500",Results!E:E,A282)</f>
        <v>0</v>
      </c>
      <c r="I282" s="52" t="str">
        <f>IFERROR(SUMIFS(Results!V:V,Results!G:G,CONCATENATE("*",B282,"*"),Results!G:G,CONCATENATE("*",C282,"*"),Results!Y:Y,"&gt;=500",Results!E:E,A282)/H282,"")</f>
        <v/>
      </c>
      <c r="J282" s="53">
        <f>SUMIFS(Results!O:O,Results!G:G,CONCATENATE("*",'Battle Tactics (Faction)'!B282,"*"),Results!G:G,CONCATENATE("*",C282,"*"),Results!Y:Y,"&gt;=500",Results!E:E,A282)</f>
        <v>0</v>
      </c>
      <c r="M282" t="str">
        <f t="shared" si="8"/>
        <v>Ironjawz - Master the Paths / Attuned to Ghyran (5)</v>
      </c>
      <c r="N282" s="74">
        <f t="shared" si="9"/>
        <v>0.4</v>
      </c>
      <c r="P282" s="60"/>
      <c r="Q282" s="75"/>
    </row>
    <row r="283" spans="1:17" hidden="1" x14ac:dyDescent="0.3">
      <c r="A283" t="s">
        <v>45</v>
      </c>
      <c r="B283" s="48" t="s">
        <v>24947</v>
      </c>
      <c r="C283" s="48" t="s">
        <v>24946</v>
      </c>
      <c r="D283" s="1">
        <f>SUMIFS(Results!O:O,Results!G:G,CONCATENATE("*",B283,"*"),Results!G:G,CONCATENATE("*",C283,"*"),Results!E:E,A283)</f>
        <v>25</v>
      </c>
      <c r="E283" s="50">
        <f>IFERROR(SUMIFS(Results!V:V,Results!G:G,CONCATENATE("*",B283,"*"),Results!G:G,CONCATENATE("*",C283,"*"),Results!E:E,A283)/D283,"")</f>
        <v>0.44</v>
      </c>
      <c r="F283" s="1">
        <f>SUMIFS(Results!O:O,Results!G:G,CONCATENATE("*",B283,"*"),Results!G:G,CONCATENATE("*",C283,"*"),Results!E:E,A283)</f>
        <v>25</v>
      </c>
      <c r="G283" s="50">
        <f>IFERROR(SUMIFS(Results!V:V,Results!G:G,CONCATENATE("*",'Battle Tactics (Faction)'!B283,"*"),Results!G:G,CONCATENATE("*",C283,"*"),Results!E:E,A283)/F283,"")</f>
        <v>0.44</v>
      </c>
      <c r="H283" s="46">
        <f>SUMIFS(Results!O:O,Results!G:G,CONCATENATE("*",B283,"*"),Results!G:G,CONCATENATE("*",C283,"*"),Results!Y:Y,"&gt;=500",Results!E:E,A283)</f>
        <v>0</v>
      </c>
      <c r="I283" s="52" t="str">
        <f>IFERROR(SUMIFS(Results!V:V,Results!G:G,CONCATENATE("*",B283,"*"),Results!G:G,CONCATENATE("*",C283,"*"),Results!Y:Y,"&gt;=500",Results!E:E,A283)/H283,"")</f>
        <v/>
      </c>
      <c r="J283" s="53">
        <f>SUMIFS(Results!O:O,Results!G:G,CONCATENATE("*",'Battle Tactics (Faction)'!B283,"*"),Results!G:G,CONCATENATE("*",C283,"*"),Results!Y:Y,"&gt;=500",Results!E:E,A283)</f>
        <v>0</v>
      </c>
      <c r="M283" t="str">
        <f t="shared" si="8"/>
        <v>Ironjawz - Master the Paths / Intercept and Recover (25)</v>
      </c>
      <c r="N283" s="74">
        <f t="shared" si="9"/>
        <v>0.44</v>
      </c>
      <c r="P283" s="60"/>
      <c r="Q283" s="75"/>
    </row>
    <row r="284" spans="1:17" x14ac:dyDescent="0.3">
      <c r="A284" t="s">
        <v>45</v>
      </c>
      <c r="B284" s="48" t="s">
        <v>24947</v>
      </c>
      <c r="C284" s="48" t="s">
        <v>24948</v>
      </c>
      <c r="D284" s="1">
        <f>SUMIFS(Results!O:O,Results!G:G,CONCATENATE("*",B284,"*"),Results!G:G,CONCATENATE("*",C284,"*"),Results!E:E,A284)</f>
        <v>5</v>
      </c>
      <c r="E284" s="50">
        <f>IFERROR(SUMIFS(Results!V:V,Results!G:G,CONCATENATE("*",B284,"*"),Results!G:G,CONCATENATE("*",C284,"*"),Results!E:E,A284)/D284,"")</f>
        <v>0.6</v>
      </c>
      <c r="F284" s="1">
        <f>SUMIFS(Results!O:O,Results!G:G,CONCATENATE("*",B284,"*"),Results!G:G,CONCATENATE("*",C284,"*"),Results!E:E,A284)</f>
        <v>5</v>
      </c>
      <c r="G284" s="50">
        <f>IFERROR(SUMIFS(Results!V:V,Results!G:G,CONCATENATE("*",'Battle Tactics (Faction)'!B284,"*"),Results!G:G,CONCATENATE("*",C284,"*"),Results!E:E,A284)/F284,"")</f>
        <v>0.6</v>
      </c>
      <c r="H284" s="46">
        <f>SUMIFS(Results!O:O,Results!G:G,CONCATENATE("*",B284,"*"),Results!G:G,CONCATENATE("*",C284,"*"),Results!Y:Y,"&gt;=500",Results!E:E,A284)</f>
        <v>0</v>
      </c>
      <c r="I284" s="52" t="str">
        <f>IFERROR(SUMIFS(Results!V:V,Results!G:G,CONCATENATE("*",B284,"*"),Results!G:G,CONCATENATE("*",C284,"*"),Results!Y:Y,"&gt;=500",Results!E:E,A284)/H284,"")</f>
        <v/>
      </c>
      <c r="J284" s="53">
        <f>SUMIFS(Results!O:O,Results!G:G,CONCATENATE("*",'Battle Tactics (Faction)'!B284,"*"),Results!G:G,CONCATENATE("*",C284,"*"),Results!Y:Y,"&gt;=500",Results!E:E,A284)</f>
        <v>0</v>
      </c>
      <c r="M284" t="str">
        <f t="shared" si="8"/>
        <v>Ironjawz - Master the Paths / Restless Energy (5)</v>
      </c>
      <c r="N284" s="74">
        <f t="shared" si="9"/>
        <v>0.6</v>
      </c>
      <c r="P284" s="60"/>
      <c r="Q284" s="75"/>
    </row>
    <row r="285" spans="1:17" x14ac:dyDescent="0.3">
      <c r="A285" t="s">
        <v>45</v>
      </c>
      <c r="B285" s="48" t="s">
        <v>24947</v>
      </c>
      <c r="C285" s="48" t="s">
        <v>24949</v>
      </c>
      <c r="D285" s="1">
        <f>SUMIFS(Results!O:O,Results!G:G,CONCATENATE("*",B285,"*"),Results!G:G,CONCATENATE("*",C285,"*"),Results!E:E,A285)</f>
        <v>5</v>
      </c>
      <c r="E285" s="50">
        <f>IFERROR(SUMIFS(Results!V:V,Results!G:G,CONCATENATE("*",B285,"*"),Results!G:G,CONCATENATE("*",C285,"*"),Results!E:E,A285)/D285,"")</f>
        <v>0.6</v>
      </c>
      <c r="F285" s="1">
        <f>SUMIFS(Results!O:O,Results!G:G,CONCATENATE("*",B285,"*"),Results!G:G,CONCATENATE("*",C285,"*"),Results!E:E,A285)</f>
        <v>5</v>
      </c>
      <c r="G285" s="50">
        <f>IFERROR(SUMIFS(Results!V:V,Results!G:G,CONCATENATE("*",'Battle Tactics (Faction)'!B285,"*"),Results!G:G,CONCATENATE("*",C285,"*"),Results!E:E,A285)/F285,"")</f>
        <v>0.6</v>
      </c>
      <c r="H285" s="46">
        <f>SUMIFS(Results!O:O,Results!G:G,CONCATENATE("*",B285,"*"),Results!G:G,CONCATENATE("*",C285,"*"),Results!Y:Y,"&gt;=500",Results!E:E,A285)</f>
        <v>5</v>
      </c>
      <c r="I285" s="52">
        <f>IFERROR(SUMIFS(Results!V:V,Results!G:G,CONCATENATE("*",B285,"*"),Results!G:G,CONCATENATE("*",C285,"*"),Results!Y:Y,"&gt;=500",Results!E:E,A285)/H285,"")</f>
        <v>0.6</v>
      </c>
      <c r="J285" s="53">
        <f>SUMIFS(Results!O:O,Results!G:G,CONCATENATE("*",'Battle Tactics (Faction)'!B285,"*"),Results!G:G,CONCATENATE("*",C285,"*"),Results!Y:Y,"&gt;=500",Results!E:E,A285)</f>
        <v>5</v>
      </c>
      <c r="M285" t="str">
        <f t="shared" si="8"/>
        <v>Ironjawz - Master the Paths / Scouting Force (5)</v>
      </c>
      <c r="N285" s="74">
        <f t="shared" si="9"/>
        <v>0.6</v>
      </c>
      <c r="P285" s="60"/>
      <c r="Q285" s="75"/>
    </row>
    <row r="286" spans="1:17" hidden="1" x14ac:dyDescent="0.3">
      <c r="A286" t="s">
        <v>45</v>
      </c>
      <c r="B286" s="48" t="s">
        <v>24947</v>
      </c>
      <c r="C286" s="48" t="s">
        <v>24950</v>
      </c>
      <c r="D286" s="1">
        <f>SUMIFS(Results!O:O,Results!G:G,CONCATENATE("*",B286,"*"),Results!G:G,CONCATENATE("*",C286,"*"),Results!E:E,A286)</f>
        <v>11</v>
      </c>
      <c r="E286" s="50">
        <f>IFERROR(SUMIFS(Results!V:V,Results!G:G,CONCATENATE("*",B286,"*"),Results!G:G,CONCATENATE("*",C286,"*"),Results!E:E,A286)/D286,"")</f>
        <v>0.45454545454545453</v>
      </c>
      <c r="F286" s="1">
        <f>SUMIFS(Results!O:O,Results!G:G,CONCATENATE("*",B286,"*"),Results!G:G,CONCATENATE("*",C286,"*"),Results!E:E,A286)</f>
        <v>11</v>
      </c>
      <c r="G286" s="50">
        <f>IFERROR(SUMIFS(Results!V:V,Results!G:G,CONCATENATE("*",'Battle Tactics (Faction)'!B286,"*"),Results!G:G,CONCATENATE("*",C286,"*"),Results!E:E,A286)/F286,"")</f>
        <v>0.45454545454545453</v>
      </c>
      <c r="H286" s="46">
        <f>SUMIFS(Results!O:O,Results!G:G,CONCATENATE("*",B286,"*"),Results!G:G,CONCATENATE("*",C286,"*"),Results!Y:Y,"&gt;=500",Results!E:E,A286)</f>
        <v>5</v>
      </c>
      <c r="I286" s="52">
        <f>IFERROR(SUMIFS(Results!V:V,Results!G:G,CONCATENATE("*",B286,"*"),Results!G:G,CONCATENATE("*",C286,"*"),Results!Y:Y,"&gt;=500",Results!E:E,A286)/H286,"")</f>
        <v>0.8</v>
      </c>
      <c r="J286" s="53">
        <f>SUMIFS(Results!O:O,Results!G:G,CONCATENATE("*",'Battle Tactics (Faction)'!B286,"*"),Results!G:G,CONCATENATE("*",C286,"*"),Results!Y:Y,"&gt;=500",Results!E:E,A286)</f>
        <v>5</v>
      </c>
      <c r="M286" t="str">
        <f t="shared" si="8"/>
        <v>Ironjawz - Master the Paths / Wrathful Cycles (11)</v>
      </c>
      <c r="N286" s="74">
        <f t="shared" si="9"/>
        <v>0.45454545454545453</v>
      </c>
      <c r="P286" s="60"/>
      <c r="Q286" s="75"/>
    </row>
    <row r="287" spans="1:17" x14ac:dyDescent="0.3">
      <c r="A287" t="s">
        <v>45</v>
      </c>
      <c r="B287" s="48" t="s">
        <v>24948</v>
      </c>
      <c r="C287" s="48" t="s">
        <v>24945</v>
      </c>
      <c r="D287" s="1">
        <f>SUMIFS(Results!O:O,Results!G:G,CONCATENATE("*",B287,"*"),Results!G:G,CONCATENATE("*",C287,"*"),Results!E:E,A287)</f>
        <v>15</v>
      </c>
      <c r="E287" s="50">
        <f>IFERROR(SUMIFS(Results!V:V,Results!G:G,CONCATENATE("*",B287,"*"),Results!G:G,CONCATENATE("*",C287,"*"),Results!E:E,A287)/D287,"")</f>
        <v>0.4</v>
      </c>
      <c r="F287" s="1">
        <f>SUMIFS(Results!O:O,Results!G:G,CONCATENATE("*",B287,"*"),Results!G:G,CONCATENATE("*",C287,"*"),Results!E:E,A287)</f>
        <v>15</v>
      </c>
      <c r="G287" s="50">
        <f>IFERROR(SUMIFS(Results!V:V,Results!G:G,CONCATENATE("*",'Battle Tactics (Faction)'!B287,"*"),Results!G:G,CONCATENATE("*",C287,"*"),Results!E:E,A287)/F287,"")</f>
        <v>0.4</v>
      </c>
      <c r="H287" s="46">
        <f>SUMIFS(Results!O:O,Results!G:G,CONCATENATE("*",B287,"*"),Results!G:G,CONCATENATE("*",C287,"*"),Results!Y:Y,"&gt;=500",Results!E:E,A287)</f>
        <v>5</v>
      </c>
      <c r="I287" s="52">
        <f>IFERROR(SUMIFS(Results!V:V,Results!G:G,CONCATENATE("*",B287,"*"),Results!G:G,CONCATENATE("*",C287,"*"),Results!Y:Y,"&gt;=500",Results!E:E,A287)/H287,"")</f>
        <v>0.8</v>
      </c>
      <c r="J287" s="53">
        <f>SUMIFS(Results!O:O,Results!G:G,CONCATENATE("*",'Battle Tactics (Faction)'!B287,"*"),Results!G:G,CONCATENATE("*",C287,"*"),Results!Y:Y,"&gt;=500",Results!E:E,A287)</f>
        <v>5</v>
      </c>
      <c r="M287" t="str">
        <f t="shared" si="8"/>
        <v>Ironjawz - Restless Energy / Attuned to Ghyran (15)</v>
      </c>
      <c r="N287" s="74">
        <f t="shared" si="9"/>
        <v>0.4</v>
      </c>
      <c r="P287" s="60"/>
      <c r="Q287" s="75"/>
    </row>
    <row r="288" spans="1:17" hidden="1" x14ac:dyDescent="0.3">
      <c r="A288" t="s">
        <v>45</v>
      </c>
      <c r="B288" s="48" t="s">
        <v>24948</v>
      </c>
      <c r="C288" s="48" t="s">
        <v>24946</v>
      </c>
      <c r="D288" s="1">
        <f>SUMIFS(Results!O:O,Results!G:G,CONCATENATE("*",B288,"*"),Results!G:G,CONCATENATE("*",C288,"*"),Results!E:E,A288)</f>
        <v>72</v>
      </c>
      <c r="E288" s="50">
        <f>IFERROR(SUMIFS(Results!V:V,Results!G:G,CONCATENATE("*",B288,"*"),Results!G:G,CONCATENATE("*",C288,"*"),Results!E:E,A288)/D288,"")</f>
        <v>0.4861111111111111</v>
      </c>
      <c r="F288" s="1">
        <f>SUMIFS(Results!O:O,Results!G:G,CONCATENATE("*",B288,"*"),Results!G:G,CONCATENATE("*",C288,"*"),Results!E:E,A288)</f>
        <v>72</v>
      </c>
      <c r="G288" s="50">
        <f>IFERROR(SUMIFS(Results!V:V,Results!G:G,CONCATENATE("*",'Battle Tactics (Faction)'!B288,"*"),Results!G:G,CONCATENATE("*",C288,"*"),Results!E:E,A288)/F288,"")</f>
        <v>0.4861111111111111</v>
      </c>
      <c r="H288" s="46">
        <f>SUMIFS(Results!O:O,Results!G:G,CONCATENATE("*",B288,"*"),Results!G:G,CONCATENATE("*",C288,"*"),Results!Y:Y,"&gt;=500",Results!E:E,A288)</f>
        <v>25</v>
      </c>
      <c r="I288" s="52">
        <f>IFERROR(SUMIFS(Results!V:V,Results!G:G,CONCATENATE("*",B288,"*"),Results!G:G,CONCATENATE("*",C288,"*"),Results!Y:Y,"&gt;=500",Results!E:E,A288)/H288,"")</f>
        <v>0.64</v>
      </c>
      <c r="J288" s="53">
        <f>SUMIFS(Results!O:O,Results!G:G,CONCATENATE("*",'Battle Tactics (Faction)'!B288,"*"),Results!G:G,CONCATENATE("*",C288,"*"),Results!Y:Y,"&gt;=500",Results!E:E,A288)</f>
        <v>25</v>
      </c>
      <c r="M288" t="str">
        <f t="shared" si="8"/>
        <v>Ironjawz - Restless Energy / Intercept and Recover (72)</v>
      </c>
      <c r="N288" s="74">
        <f t="shared" si="9"/>
        <v>0.4861111111111111</v>
      </c>
      <c r="P288" s="60"/>
      <c r="Q288" s="75"/>
    </row>
    <row r="289" spans="1:17" x14ac:dyDescent="0.3">
      <c r="A289" t="s">
        <v>45</v>
      </c>
      <c r="B289" s="48" t="s">
        <v>24948</v>
      </c>
      <c r="C289" s="48" t="s">
        <v>24947</v>
      </c>
      <c r="D289" s="1">
        <f>SUMIFS(Results!O:O,Results!G:G,CONCATENATE("*",B289,"*"),Results!G:G,CONCATENATE("*",C289,"*"),Results!E:E,A289)</f>
        <v>5</v>
      </c>
      <c r="E289" s="50">
        <f>IFERROR(SUMIFS(Results!V:V,Results!G:G,CONCATENATE("*",B289,"*"),Results!G:G,CONCATENATE("*",C289,"*"),Results!E:E,A289)/D289,"")</f>
        <v>0.6</v>
      </c>
      <c r="F289" s="1">
        <f>SUMIFS(Results!O:O,Results!G:G,CONCATENATE("*",B289,"*"),Results!G:G,CONCATENATE("*",C289,"*"),Results!E:E,A289)</f>
        <v>5</v>
      </c>
      <c r="G289" s="50">
        <f>IFERROR(SUMIFS(Results!V:V,Results!G:G,CONCATENATE("*",'Battle Tactics (Faction)'!B289,"*"),Results!G:G,CONCATENATE("*",C289,"*"),Results!E:E,A289)/F289,"")</f>
        <v>0.6</v>
      </c>
      <c r="H289" s="46">
        <f>SUMIFS(Results!O:O,Results!G:G,CONCATENATE("*",B289,"*"),Results!G:G,CONCATENATE("*",C289,"*"),Results!Y:Y,"&gt;=500",Results!E:E,A289)</f>
        <v>0</v>
      </c>
      <c r="I289" s="52" t="str">
        <f>IFERROR(SUMIFS(Results!V:V,Results!G:G,CONCATENATE("*",B289,"*"),Results!G:G,CONCATENATE("*",C289,"*"),Results!Y:Y,"&gt;=500",Results!E:E,A289)/H289,"")</f>
        <v/>
      </c>
      <c r="J289" s="53">
        <f>SUMIFS(Results!O:O,Results!G:G,CONCATENATE("*",'Battle Tactics (Faction)'!B289,"*"),Results!G:G,CONCATENATE("*",C289,"*"),Results!Y:Y,"&gt;=500",Results!E:E,A289)</f>
        <v>0</v>
      </c>
      <c r="M289" t="str">
        <f t="shared" si="8"/>
        <v>Ironjawz - Restless Energy / Master the Paths (5)</v>
      </c>
      <c r="N289" s="74">
        <f t="shared" si="9"/>
        <v>0.6</v>
      </c>
      <c r="P289" s="60"/>
      <c r="Q289" s="75"/>
    </row>
    <row r="290" spans="1:17" hidden="1" x14ac:dyDescent="0.3">
      <c r="A290" t="s">
        <v>45</v>
      </c>
      <c r="B290" s="48" t="s">
        <v>24948</v>
      </c>
      <c r="C290" s="48" t="s">
        <v>24949</v>
      </c>
      <c r="D290" s="1">
        <f>SUMIFS(Results!O:O,Results!G:G,CONCATENATE("*",B290,"*"),Results!G:G,CONCATENATE("*",C290,"*"),Results!E:E,A290)</f>
        <v>0</v>
      </c>
      <c r="E290" s="50" t="str">
        <f>IFERROR(SUMIFS(Results!V:V,Results!G:G,CONCATENATE("*",B290,"*"),Results!G:G,CONCATENATE("*",C290,"*"),Results!E:E,A290)/D290,"")</f>
        <v/>
      </c>
      <c r="F290" s="1">
        <f>SUMIFS(Results!O:O,Results!G:G,CONCATENATE("*",B290,"*"),Results!G:G,CONCATENATE("*",C290,"*"),Results!E:E,A290)</f>
        <v>0</v>
      </c>
      <c r="G290" s="50" t="str">
        <f>IFERROR(SUMIFS(Results!V:V,Results!G:G,CONCATENATE("*",'Battle Tactics (Faction)'!B290,"*"),Results!G:G,CONCATENATE("*",C290,"*"),Results!E:E,A290)/F290,"")</f>
        <v/>
      </c>
      <c r="H290" s="46">
        <f>SUMIFS(Results!O:O,Results!G:G,CONCATENATE("*",B290,"*"),Results!G:G,CONCATENATE("*",C290,"*"),Results!Y:Y,"&gt;=500",Results!E:E,A290)</f>
        <v>0</v>
      </c>
      <c r="I290" s="52" t="str">
        <f>IFERROR(SUMIFS(Results!V:V,Results!G:G,CONCATENATE("*",B290,"*"),Results!G:G,CONCATENATE("*",C290,"*"),Results!Y:Y,"&gt;=500",Results!E:E,A290)/H290,"")</f>
        <v/>
      </c>
      <c r="J290" s="53">
        <f>SUMIFS(Results!O:O,Results!G:G,CONCATENATE("*",'Battle Tactics (Faction)'!B290,"*"),Results!G:G,CONCATENATE("*",C290,"*"),Results!Y:Y,"&gt;=500",Results!E:E,A290)</f>
        <v>0</v>
      </c>
      <c r="M290" t="str">
        <f t="shared" si="8"/>
        <v>Ironjawz - Restless Energy / Scouting Force (0)</v>
      </c>
      <c r="N290" s="74" t="str">
        <f t="shared" si="9"/>
        <v/>
      </c>
      <c r="P290" s="60"/>
      <c r="Q290" s="75"/>
    </row>
    <row r="291" spans="1:17" x14ac:dyDescent="0.3">
      <c r="A291" t="s">
        <v>45</v>
      </c>
      <c r="B291" s="48" t="s">
        <v>24948</v>
      </c>
      <c r="C291" s="48" t="s">
        <v>24950</v>
      </c>
      <c r="D291" s="1">
        <f>SUMIFS(Results!O:O,Results!G:G,CONCATENATE("*",B291,"*"),Results!G:G,CONCATENATE("*",C291,"*"),Results!E:E,A291)</f>
        <v>15</v>
      </c>
      <c r="E291" s="50">
        <f>IFERROR(SUMIFS(Results!V:V,Results!G:G,CONCATENATE("*",B291,"*"),Results!G:G,CONCATENATE("*",C291,"*"),Results!E:E,A291)/D291,"")</f>
        <v>0.53333333333333333</v>
      </c>
      <c r="F291" s="1">
        <f>SUMIFS(Results!O:O,Results!G:G,CONCATENATE("*",B291,"*"),Results!G:G,CONCATENATE("*",C291,"*"),Results!E:E,A291)</f>
        <v>15</v>
      </c>
      <c r="G291" s="50">
        <f>IFERROR(SUMIFS(Results!V:V,Results!G:G,CONCATENATE("*",'Battle Tactics (Faction)'!B291,"*"),Results!G:G,CONCATENATE("*",C291,"*"),Results!E:E,A291)/F291,"")</f>
        <v>0.53333333333333333</v>
      </c>
      <c r="H291" s="46">
        <f>SUMIFS(Results!O:O,Results!G:G,CONCATENATE("*",B291,"*"),Results!G:G,CONCATENATE("*",C291,"*"),Results!Y:Y,"&gt;=500",Results!E:E,A291)</f>
        <v>0</v>
      </c>
      <c r="I291" s="52" t="str">
        <f>IFERROR(SUMIFS(Results!V:V,Results!G:G,CONCATENATE("*",B291,"*"),Results!G:G,CONCATENATE("*",C291,"*"),Results!Y:Y,"&gt;=500",Results!E:E,A291)/H291,"")</f>
        <v/>
      </c>
      <c r="J291" s="53">
        <f>SUMIFS(Results!O:O,Results!G:G,CONCATENATE("*",'Battle Tactics (Faction)'!B291,"*"),Results!G:G,CONCATENATE("*",C291,"*"),Results!Y:Y,"&gt;=500",Results!E:E,A291)</f>
        <v>0</v>
      </c>
      <c r="M291" t="str">
        <f t="shared" si="8"/>
        <v>Ironjawz - Restless Energy / Wrathful Cycles (15)</v>
      </c>
      <c r="N291" s="74">
        <f t="shared" si="9"/>
        <v>0.53333333333333333</v>
      </c>
      <c r="P291" s="60"/>
      <c r="Q291" s="75"/>
    </row>
    <row r="292" spans="1:17" x14ac:dyDescent="0.3">
      <c r="A292" t="s">
        <v>45</v>
      </c>
      <c r="B292" s="48" t="s">
        <v>24949</v>
      </c>
      <c r="C292" s="48" t="s">
        <v>24945</v>
      </c>
      <c r="D292" s="1">
        <f>SUMIFS(Results!O:O,Results!G:G,CONCATENATE("*",B292,"*"),Results!G:G,CONCATENATE("*",C292,"*"),Results!E:E,A292)</f>
        <v>10</v>
      </c>
      <c r="E292" s="50">
        <f>IFERROR(SUMIFS(Results!V:V,Results!G:G,CONCATENATE("*",B292,"*"),Results!G:G,CONCATENATE("*",C292,"*"),Results!E:E,A292)/D292,"")</f>
        <v>0.4</v>
      </c>
      <c r="F292" s="1">
        <f>SUMIFS(Results!O:O,Results!G:G,CONCATENATE("*",B292,"*"),Results!G:G,CONCATENATE("*",C292,"*"),Results!E:E,A292)</f>
        <v>10</v>
      </c>
      <c r="G292" s="50">
        <f>IFERROR(SUMIFS(Results!V:V,Results!G:G,CONCATENATE("*",'Battle Tactics (Faction)'!B292,"*"),Results!G:G,CONCATENATE("*",C292,"*"),Results!E:E,A292)/F292,"")</f>
        <v>0.4</v>
      </c>
      <c r="H292" s="46">
        <f>SUMIFS(Results!O:O,Results!G:G,CONCATENATE("*",B292,"*"),Results!G:G,CONCATENATE("*",C292,"*"),Results!Y:Y,"&gt;=500",Results!E:E,A292)</f>
        <v>0</v>
      </c>
      <c r="I292" s="52" t="str">
        <f>IFERROR(SUMIFS(Results!V:V,Results!G:G,CONCATENATE("*",B292,"*"),Results!G:G,CONCATENATE("*",C292,"*"),Results!Y:Y,"&gt;=500",Results!E:E,A292)/H292,"")</f>
        <v/>
      </c>
      <c r="J292" s="53">
        <f>SUMIFS(Results!O:O,Results!G:G,CONCATENATE("*",'Battle Tactics (Faction)'!B292,"*"),Results!G:G,CONCATENATE("*",C292,"*"),Results!Y:Y,"&gt;=500",Results!E:E,A292)</f>
        <v>0</v>
      </c>
      <c r="M292" t="str">
        <f t="shared" si="8"/>
        <v>Ironjawz - Scouting Force / Attuned to Ghyran (10)</v>
      </c>
      <c r="N292" s="74">
        <f t="shared" si="9"/>
        <v>0.4</v>
      </c>
      <c r="P292" s="60"/>
      <c r="Q292" s="75"/>
    </row>
    <row r="293" spans="1:17" hidden="1" x14ac:dyDescent="0.3">
      <c r="A293" t="s">
        <v>45</v>
      </c>
      <c r="B293" s="48" t="s">
        <v>24949</v>
      </c>
      <c r="C293" s="48" t="s">
        <v>24946</v>
      </c>
      <c r="D293" s="1">
        <f>SUMIFS(Results!O:O,Results!G:G,CONCATENATE("*",B293,"*"),Results!G:G,CONCATENATE("*",C293,"*"),Results!E:E,A293)</f>
        <v>8</v>
      </c>
      <c r="E293" s="50">
        <f>IFERROR(SUMIFS(Results!V:V,Results!G:G,CONCATENATE("*",B293,"*"),Results!G:G,CONCATENATE("*",C293,"*"),Results!E:E,A293)/D293,"")</f>
        <v>0.125</v>
      </c>
      <c r="F293" s="1">
        <f>SUMIFS(Results!O:O,Results!G:G,CONCATENATE("*",B293,"*"),Results!G:G,CONCATENATE("*",C293,"*"),Results!E:E,A293)</f>
        <v>8</v>
      </c>
      <c r="G293" s="50">
        <f>IFERROR(SUMIFS(Results!V:V,Results!G:G,CONCATENATE("*",'Battle Tactics (Faction)'!B293,"*"),Results!G:G,CONCATENATE("*",C293,"*"),Results!E:E,A293)/F293,"")</f>
        <v>0.125</v>
      </c>
      <c r="H293" s="46">
        <f>SUMIFS(Results!O:O,Results!G:G,CONCATENATE("*",B293,"*"),Results!G:G,CONCATENATE("*",C293,"*"),Results!Y:Y,"&gt;=500",Results!E:E,A293)</f>
        <v>0</v>
      </c>
      <c r="I293" s="52" t="str">
        <f>IFERROR(SUMIFS(Results!V:V,Results!G:G,CONCATENATE("*",B293,"*"),Results!G:G,CONCATENATE("*",C293,"*"),Results!Y:Y,"&gt;=500",Results!E:E,A293)/H293,"")</f>
        <v/>
      </c>
      <c r="J293" s="53">
        <f>SUMIFS(Results!O:O,Results!G:G,CONCATENATE("*",'Battle Tactics (Faction)'!B293,"*"),Results!G:G,CONCATENATE("*",C293,"*"),Results!Y:Y,"&gt;=500",Results!E:E,A293)</f>
        <v>0</v>
      </c>
      <c r="M293" t="str">
        <f t="shared" si="8"/>
        <v>Ironjawz - Scouting Force / Intercept and Recover (8)</v>
      </c>
      <c r="N293" s="74">
        <f t="shared" si="9"/>
        <v>0.125</v>
      </c>
      <c r="P293" s="60"/>
      <c r="Q293" s="75"/>
    </row>
    <row r="294" spans="1:17" x14ac:dyDescent="0.3">
      <c r="A294" t="s">
        <v>45</v>
      </c>
      <c r="B294" s="48" t="s">
        <v>24949</v>
      </c>
      <c r="C294" s="48" t="s">
        <v>24947</v>
      </c>
      <c r="D294" s="1">
        <f>SUMIFS(Results!O:O,Results!G:G,CONCATENATE("*",B294,"*"),Results!G:G,CONCATENATE("*",C294,"*"),Results!E:E,A294)</f>
        <v>5</v>
      </c>
      <c r="E294" s="50">
        <f>IFERROR(SUMIFS(Results!V:V,Results!G:G,CONCATENATE("*",B294,"*"),Results!G:G,CONCATENATE("*",C294,"*"),Results!E:E,A294)/D294,"")</f>
        <v>0.6</v>
      </c>
      <c r="F294" s="1">
        <f>SUMIFS(Results!O:O,Results!G:G,CONCATENATE("*",B294,"*"),Results!G:G,CONCATENATE("*",C294,"*"),Results!E:E,A294)</f>
        <v>5</v>
      </c>
      <c r="G294" s="50">
        <f>IFERROR(SUMIFS(Results!V:V,Results!G:G,CONCATENATE("*",'Battle Tactics (Faction)'!B294,"*"),Results!G:G,CONCATENATE("*",C294,"*"),Results!E:E,A294)/F294,"")</f>
        <v>0.6</v>
      </c>
      <c r="H294" s="46">
        <f>SUMIFS(Results!O:O,Results!G:G,CONCATENATE("*",B294,"*"),Results!G:G,CONCATENATE("*",C294,"*"),Results!Y:Y,"&gt;=500",Results!E:E,A294)</f>
        <v>5</v>
      </c>
      <c r="I294" s="52">
        <f>IFERROR(SUMIFS(Results!V:V,Results!G:G,CONCATENATE("*",B294,"*"),Results!G:G,CONCATENATE("*",C294,"*"),Results!Y:Y,"&gt;=500",Results!E:E,A294)/H294,"")</f>
        <v>0.6</v>
      </c>
      <c r="J294" s="53">
        <f>SUMIFS(Results!O:O,Results!G:G,CONCATENATE("*",'Battle Tactics (Faction)'!B294,"*"),Results!G:G,CONCATENATE("*",C294,"*"),Results!Y:Y,"&gt;=500",Results!E:E,A294)</f>
        <v>5</v>
      </c>
      <c r="M294" t="str">
        <f t="shared" si="8"/>
        <v>Ironjawz - Scouting Force / Master the Paths (5)</v>
      </c>
      <c r="N294" s="74">
        <f t="shared" si="9"/>
        <v>0.6</v>
      </c>
      <c r="P294" s="60"/>
      <c r="Q294" s="75"/>
    </row>
    <row r="295" spans="1:17" hidden="1" x14ac:dyDescent="0.3">
      <c r="A295" t="s">
        <v>45</v>
      </c>
      <c r="B295" s="48" t="s">
        <v>24949</v>
      </c>
      <c r="C295" s="48" t="s">
        <v>24948</v>
      </c>
      <c r="D295" s="1">
        <f>SUMIFS(Results!O:O,Results!G:G,CONCATENATE("*",B295,"*"),Results!G:G,CONCATENATE("*",C295,"*"),Results!E:E,A295)</f>
        <v>0</v>
      </c>
      <c r="E295" s="50" t="str">
        <f>IFERROR(SUMIFS(Results!V:V,Results!G:G,CONCATENATE("*",B295,"*"),Results!G:G,CONCATENATE("*",C295,"*"),Results!E:E,A295)/D295,"")</f>
        <v/>
      </c>
      <c r="F295" s="1">
        <f>SUMIFS(Results!O:O,Results!G:G,CONCATENATE("*",B295,"*"),Results!G:G,CONCATENATE("*",C295,"*"),Results!E:E,A295)</f>
        <v>0</v>
      </c>
      <c r="G295" s="50" t="str">
        <f>IFERROR(SUMIFS(Results!V:V,Results!G:G,CONCATENATE("*",'Battle Tactics (Faction)'!B295,"*"),Results!G:G,CONCATENATE("*",C295,"*"),Results!E:E,A295)/F295,"")</f>
        <v/>
      </c>
      <c r="H295" s="46">
        <f>SUMIFS(Results!O:O,Results!G:G,CONCATENATE("*",B295,"*"),Results!G:G,CONCATENATE("*",C295,"*"),Results!Y:Y,"&gt;=500",Results!E:E,A295)</f>
        <v>0</v>
      </c>
      <c r="I295" s="52" t="str">
        <f>IFERROR(SUMIFS(Results!V:V,Results!G:G,CONCATENATE("*",B295,"*"),Results!G:G,CONCATENATE("*",C295,"*"),Results!Y:Y,"&gt;=500",Results!E:E,A295)/H295,"")</f>
        <v/>
      </c>
      <c r="J295" s="53">
        <f>SUMIFS(Results!O:O,Results!G:G,CONCATENATE("*",'Battle Tactics (Faction)'!B295,"*"),Results!G:G,CONCATENATE("*",C295,"*"),Results!Y:Y,"&gt;=500",Results!E:E,A295)</f>
        <v>0</v>
      </c>
      <c r="M295" t="str">
        <f t="shared" si="8"/>
        <v>Ironjawz - Scouting Force / Restless Energy (0)</v>
      </c>
      <c r="N295" s="74" t="str">
        <f t="shared" si="9"/>
        <v/>
      </c>
      <c r="P295" s="60"/>
      <c r="Q295" s="75"/>
    </row>
    <row r="296" spans="1:17" hidden="1" x14ac:dyDescent="0.3">
      <c r="A296" t="s">
        <v>45</v>
      </c>
      <c r="B296" s="48" t="s">
        <v>24949</v>
      </c>
      <c r="C296" s="48" t="s">
        <v>24950</v>
      </c>
      <c r="D296" s="1">
        <f>SUMIFS(Results!O:O,Results!G:G,CONCATENATE("*",B296,"*"),Results!G:G,CONCATENATE("*",C296,"*"),Results!E:E,A296)</f>
        <v>0</v>
      </c>
      <c r="E296" s="50" t="str">
        <f>IFERROR(SUMIFS(Results!V:V,Results!G:G,CONCATENATE("*",B296,"*"),Results!G:G,CONCATENATE("*",C296,"*"),Results!E:E,A296)/D296,"")</f>
        <v/>
      </c>
      <c r="F296" s="1">
        <f>SUMIFS(Results!O:O,Results!G:G,CONCATENATE("*",B296,"*"),Results!G:G,CONCATENATE("*",C296,"*"),Results!E:E,A296)</f>
        <v>0</v>
      </c>
      <c r="G296" s="50" t="str">
        <f>IFERROR(SUMIFS(Results!V:V,Results!G:G,CONCATENATE("*",'Battle Tactics (Faction)'!B296,"*"),Results!G:G,CONCATENATE("*",C296,"*"),Results!E:E,A296)/F296,"")</f>
        <v/>
      </c>
      <c r="H296" s="46">
        <f>SUMIFS(Results!O:O,Results!G:G,CONCATENATE("*",B296,"*"),Results!G:G,CONCATENATE("*",C296,"*"),Results!Y:Y,"&gt;=500",Results!E:E,A296)</f>
        <v>0</v>
      </c>
      <c r="I296" s="52" t="str">
        <f>IFERROR(SUMIFS(Results!V:V,Results!G:G,CONCATENATE("*",B296,"*"),Results!G:G,CONCATENATE("*",C296,"*"),Results!Y:Y,"&gt;=500",Results!E:E,A296)/H296,"")</f>
        <v/>
      </c>
      <c r="J296" s="53">
        <f>SUMIFS(Results!O:O,Results!G:G,CONCATENATE("*",'Battle Tactics (Faction)'!B296,"*"),Results!G:G,CONCATENATE("*",C296,"*"),Results!Y:Y,"&gt;=500",Results!E:E,A296)</f>
        <v>0</v>
      </c>
      <c r="M296" t="str">
        <f t="shared" si="8"/>
        <v>Ironjawz - Scouting Force / Wrathful Cycles (0)</v>
      </c>
      <c r="N296" s="74" t="str">
        <f t="shared" si="9"/>
        <v/>
      </c>
      <c r="P296" s="60"/>
      <c r="Q296" s="75"/>
    </row>
    <row r="297" spans="1:17" hidden="1" x14ac:dyDescent="0.3">
      <c r="A297" t="s">
        <v>45</v>
      </c>
      <c r="B297" s="48" t="s">
        <v>24950</v>
      </c>
      <c r="C297" s="48" t="s">
        <v>24945</v>
      </c>
      <c r="D297" s="1">
        <f>SUMIFS(Results!O:O,Results!G:G,CONCATENATE("*",B297,"*"),Results!G:G,CONCATENATE("*",C297,"*"),Results!E:E,A297)</f>
        <v>20</v>
      </c>
      <c r="E297" s="50">
        <f>IFERROR(SUMIFS(Results!V:V,Results!G:G,CONCATENATE("*",B297,"*"),Results!G:G,CONCATENATE("*",C297,"*"),Results!E:E,A297)/D297,"")</f>
        <v>0.3</v>
      </c>
      <c r="F297" s="1">
        <f>SUMIFS(Results!O:O,Results!G:G,CONCATENATE("*",B297,"*"),Results!G:G,CONCATENATE("*",C297,"*"),Results!E:E,A297)</f>
        <v>20</v>
      </c>
      <c r="G297" s="50">
        <f>IFERROR(SUMIFS(Results!V:V,Results!G:G,CONCATENATE("*",'Battle Tactics (Faction)'!B297,"*"),Results!G:G,CONCATENATE("*",C297,"*"),Results!E:E,A297)/F297,"")</f>
        <v>0.3</v>
      </c>
      <c r="H297" s="46">
        <f>SUMIFS(Results!O:O,Results!G:G,CONCATENATE("*",B297,"*"),Results!G:G,CONCATENATE("*",C297,"*"),Results!Y:Y,"&gt;=500",Results!E:E,A297)</f>
        <v>0</v>
      </c>
      <c r="I297" s="52" t="str">
        <f>IFERROR(SUMIFS(Results!V:V,Results!G:G,CONCATENATE("*",B297,"*"),Results!G:G,CONCATENATE("*",C297,"*"),Results!Y:Y,"&gt;=500",Results!E:E,A297)/H297,"")</f>
        <v/>
      </c>
      <c r="J297" s="53">
        <f>SUMIFS(Results!O:O,Results!G:G,CONCATENATE("*",'Battle Tactics (Faction)'!B297,"*"),Results!G:G,CONCATENATE("*",C297,"*"),Results!Y:Y,"&gt;=500",Results!E:E,A297)</f>
        <v>0</v>
      </c>
      <c r="M297" t="str">
        <f t="shared" si="8"/>
        <v>Ironjawz - Wrathful Cycles / Attuned to Ghyran (20)</v>
      </c>
      <c r="N297" s="74">
        <f t="shared" si="9"/>
        <v>0.3</v>
      </c>
      <c r="P297" s="60"/>
      <c r="Q297" s="75"/>
    </row>
    <row r="298" spans="1:17" x14ac:dyDescent="0.3">
      <c r="A298" t="s">
        <v>45</v>
      </c>
      <c r="B298" s="48" t="s">
        <v>24950</v>
      </c>
      <c r="C298" s="48" t="s">
        <v>24946</v>
      </c>
      <c r="D298" s="1">
        <f>SUMIFS(Results!O:O,Results!G:G,CONCATENATE("*",B298,"*"),Results!G:G,CONCATENATE("*",C298,"*"),Results!E:E,A298)</f>
        <v>5</v>
      </c>
      <c r="E298" s="50">
        <f>IFERROR(SUMIFS(Results!V:V,Results!G:G,CONCATENATE("*",B298,"*"),Results!G:G,CONCATENATE("*",C298,"*"),Results!E:E,A298)/D298,"")</f>
        <v>0.4</v>
      </c>
      <c r="F298" s="1">
        <f>SUMIFS(Results!O:O,Results!G:G,CONCATENATE("*",B298,"*"),Results!G:G,CONCATENATE("*",C298,"*"),Results!E:E,A298)</f>
        <v>5</v>
      </c>
      <c r="G298" s="50">
        <f>IFERROR(SUMIFS(Results!V:V,Results!G:G,CONCATENATE("*",'Battle Tactics (Faction)'!B298,"*"),Results!G:G,CONCATENATE("*",C298,"*"),Results!E:E,A298)/F298,"")</f>
        <v>0.4</v>
      </c>
      <c r="H298" s="46">
        <f>SUMIFS(Results!O:O,Results!G:G,CONCATENATE("*",B298,"*"),Results!G:G,CONCATENATE("*",C298,"*"),Results!Y:Y,"&gt;=500",Results!E:E,A298)</f>
        <v>0</v>
      </c>
      <c r="I298" s="52" t="str">
        <f>IFERROR(SUMIFS(Results!V:V,Results!G:G,CONCATENATE("*",B298,"*"),Results!G:G,CONCATENATE("*",C298,"*"),Results!Y:Y,"&gt;=500",Results!E:E,A298)/H298,"")</f>
        <v/>
      </c>
      <c r="J298" s="53">
        <f>SUMIFS(Results!O:O,Results!G:G,CONCATENATE("*",'Battle Tactics (Faction)'!B298,"*"),Results!G:G,CONCATENATE("*",C298,"*"),Results!Y:Y,"&gt;=500",Results!E:E,A298)</f>
        <v>0</v>
      </c>
      <c r="M298" t="str">
        <f t="shared" si="8"/>
        <v>Ironjawz - Wrathful Cycles / Intercept and Recover (5)</v>
      </c>
      <c r="N298" s="74">
        <f t="shared" si="9"/>
        <v>0.4</v>
      </c>
      <c r="P298" s="60"/>
      <c r="Q298" s="75"/>
    </row>
    <row r="299" spans="1:17" hidden="1" x14ac:dyDescent="0.3">
      <c r="A299" t="s">
        <v>45</v>
      </c>
      <c r="B299" s="48" t="s">
        <v>24950</v>
      </c>
      <c r="C299" s="48" t="s">
        <v>24947</v>
      </c>
      <c r="D299" s="1">
        <f>SUMIFS(Results!O:O,Results!G:G,CONCATENATE("*",B299,"*"),Results!G:G,CONCATENATE("*",C299,"*"),Results!E:E,A299)</f>
        <v>11</v>
      </c>
      <c r="E299" s="50">
        <f>IFERROR(SUMIFS(Results!V:V,Results!G:G,CONCATENATE("*",B299,"*"),Results!G:G,CONCATENATE("*",C299,"*"),Results!E:E,A299)/D299,"")</f>
        <v>0.45454545454545453</v>
      </c>
      <c r="F299" s="1">
        <f>SUMIFS(Results!O:O,Results!G:G,CONCATENATE("*",B299,"*"),Results!G:G,CONCATENATE("*",C299,"*"),Results!E:E,A299)</f>
        <v>11</v>
      </c>
      <c r="G299" s="50">
        <f>IFERROR(SUMIFS(Results!V:V,Results!G:G,CONCATENATE("*",'Battle Tactics (Faction)'!B299,"*"),Results!G:G,CONCATENATE("*",C299,"*"),Results!E:E,A299)/F299,"")</f>
        <v>0.45454545454545453</v>
      </c>
      <c r="H299" s="46">
        <f>SUMIFS(Results!O:O,Results!G:G,CONCATENATE("*",B299,"*"),Results!G:G,CONCATENATE("*",C299,"*"),Results!Y:Y,"&gt;=500",Results!E:E,A299)</f>
        <v>5</v>
      </c>
      <c r="I299" s="52">
        <f>IFERROR(SUMIFS(Results!V:V,Results!G:G,CONCATENATE("*",B299,"*"),Results!G:G,CONCATENATE("*",C299,"*"),Results!Y:Y,"&gt;=500",Results!E:E,A299)/H299,"")</f>
        <v>0.8</v>
      </c>
      <c r="J299" s="53">
        <f>SUMIFS(Results!O:O,Results!G:G,CONCATENATE("*",'Battle Tactics (Faction)'!B299,"*"),Results!G:G,CONCATENATE("*",C299,"*"),Results!Y:Y,"&gt;=500",Results!E:E,A299)</f>
        <v>5</v>
      </c>
      <c r="M299" t="str">
        <f t="shared" si="8"/>
        <v>Ironjawz - Wrathful Cycles / Master the Paths (11)</v>
      </c>
      <c r="N299" s="74">
        <f t="shared" si="9"/>
        <v>0.45454545454545453</v>
      </c>
      <c r="P299" s="60"/>
      <c r="Q299" s="75"/>
    </row>
    <row r="300" spans="1:17" x14ac:dyDescent="0.3">
      <c r="A300" t="s">
        <v>45</v>
      </c>
      <c r="B300" s="48" t="s">
        <v>24950</v>
      </c>
      <c r="C300" s="48" t="s">
        <v>24948</v>
      </c>
      <c r="D300" s="1">
        <f>SUMIFS(Results!O:O,Results!G:G,CONCATENATE("*",B300,"*"),Results!G:G,CONCATENATE("*",C300,"*"),Results!E:E,A300)</f>
        <v>15</v>
      </c>
      <c r="E300" s="50">
        <f>IFERROR(SUMIFS(Results!V:V,Results!G:G,CONCATENATE("*",B300,"*"),Results!G:G,CONCATENATE("*",C300,"*"),Results!E:E,A300)/D300,"")</f>
        <v>0.53333333333333333</v>
      </c>
      <c r="F300" s="1">
        <f>SUMIFS(Results!O:O,Results!G:G,CONCATENATE("*",B300,"*"),Results!G:G,CONCATENATE("*",C300,"*"),Results!E:E,A300)</f>
        <v>15</v>
      </c>
      <c r="G300" s="50">
        <f>IFERROR(SUMIFS(Results!V:V,Results!G:G,CONCATENATE("*",'Battle Tactics (Faction)'!B300,"*"),Results!G:G,CONCATENATE("*",C300,"*"),Results!E:E,A300)/F300,"")</f>
        <v>0.53333333333333333</v>
      </c>
      <c r="H300" s="46">
        <f>SUMIFS(Results!O:O,Results!G:G,CONCATENATE("*",B300,"*"),Results!G:G,CONCATENATE("*",C300,"*"),Results!Y:Y,"&gt;=500",Results!E:E,A300)</f>
        <v>0</v>
      </c>
      <c r="I300" s="52" t="str">
        <f>IFERROR(SUMIFS(Results!V:V,Results!G:G,CONCATENATE("*",B300,"*"),Results!G:G,CONCATENATE("*",C300,"*"),Results!Y:Y,"&gt;=500",Results!E:E,A300)/H300,"")</f>
        <v/>
      </c>
      <c r="J300" s="53">
        <f>SUMIFS(Results!O:O,Results!G:G,CONCATENATE("*",'Battle Tactics (Faction)'!B300,"*"),Results!G:G,CONCATENATE("*",C300,"*"),Results!Y:Y,"&gt;=500",Results!E:E,A300)</f>
        <v>0</v>
      </c>
      <c r="M300" t="str">
        <f t="shared" si="8"/>
        <v>Ironjawz - Wrathful Cycles / Restless Energy (15)</v>
      </c>
      <c r="N300" s="74">
        <f t="shared" si="9"/>
        <v>0.53333333333333333</v>
      </c>
      <c r="P300" s="60"/>
      <c r="Q300" s="75"/>
    </row>
    <row r="301" spans="1:17" hidden="1" x14ac:dyDescent="0.3">
      <c r="A301" t="s">
        <v>45</v>
      </c>
      <c r="B301" s="48" t="s">
        <v>24950</v>
      </c>
      <c r="C301" s="48" t="s">
        <v>24949</v>
      </c>
      <c r="D301" s="1">
        <f>SUMIFS(Results!O:O,Results!G:G,CONCATENATE("*",B301,"*"),Results!G:G,CONCATENATE("*",C301,"*"),Results!E:E,A301)</f>
        <v>0</v>
      </c>
      <c r="E301" s="50" t="str">
        <f>IFERROR(SUMIFS(Results!V:V,Results!G:G,CONCATENATE("*",B301,"*"),Results!G:G,CONCATENATE("*",C301,"*"),Results!E:E,A301)/D301,"")</f>
        <v/>
      </c>
      <c r="F301" s="1">
        <f>SUMIFS(Results!O:O,Results!G:G,CONCATENATE("*",B301,"*"),Results!G:G,CONCATENATE("*",C301,"*"),Results!E:E,A301)</f>
        <v>0</v>
      </c>
      <c r="G301" s="50" t="str">
        <f>IFERROR(SUMIFS(Results!V:V,Results!G:G,CONCATENATE("*",'Battle Tactics (Faction)'!B301,"*"),Results!G:G,CONCATENATE("*",C301,"*"),Results!E:E,A301)/F301,"")</f>
        <v/>
      </c>
      <c r="H301" s="46">
        <f>SUMIFS(Results!O:O,Results!G:G,CONCATENATE("*",B301,"*"),Results!G:G,CONCATENATE("*",C301,"*"),Results!Y:Y,"&gt;=500",Results!E:E,A301)</f>
        <v>0</v>
      </c>
      <c r="I301" s="52" t="str">
        <f>IFERROR(SUMIFS(Results!V:V,Results!G:G,CONCATENATE("*",B301,"*"),Results!G:G,CONCATENATE("*",C301,"*"),Results!Y:Y,"&gt;=500",Results!E:E,A301)/H301,"")</f>
        <v/>
      </c>
      <c r="J301" s="53">
        <f>SUMIFS(Results!O:O,Results!G:G,CONCATENATE("*",'Battle Tactics (Faction)'!B301,"*"),Results!G:G,CONCATENATE("*",C301,"*"),Results!Y:Y,"&gt;=500",Results!E:E,A301)</f>
        <v>0</v>
      </c>
      <c r="M301" t="str">
        <f t="shared" si="8"/>
        <v>Ironjawz - Wrathful Cycles / Scouting Force (0)</v>
      </c>
      <c r="N301" s="74" t="str">
        <f t="shared" si="9"/>
        <v/>
      </c>
      <c r="P301" s="60"/>
      <c r="Q301" s="75"/>
    </row>
    <row r="302" spans="1:17" hidden="1" x14ac:dyDescent="0.3">
      <c r="A302" t="s">
        <v>77</v>
      </c>
      <c r="B302" s="48" t="s">
        <v>24945</v>
      </c>
      <c r="C302" s="48" t="s">
        <v>24946</v>
      </c>
      <c r="D302" s="1">
        <f>SUMIFS(Results!O:O,Results!G:G,CONCATENATE("*",B302,"*"),Results!G:G,CONCATENATE("*",C302,"*"),Results!E:E,A302)</f>
        <v>0</v>
      </c>
      <c r="E302" s="50" t="str">
        <f>IFERROR(SUMIFS(Results!V:V,Results!G:G,CONCATENATE("*",B302,"*"),Results!G:G,CONCATENATE("*",C302,"*"),Results!E:E,A302)/D302,"")</f>
        <v/>
      </c>
      <c r="F302" s="1">
        <f>SUMIFS(Results!O:O,Results!G:G,CONCATENATE("*",B302,"*"),Results!G:G,CONCATENATE("*",C302,"*"),Results!E:E,A302)</f>
        <v>0</v>
      </c>
      <c r="G302" s="50" t="str">
        <f>IFERROR(SUMIFS(Results!V:V,Results!G:G,CONCATENATE("*",'Battle Tactics (Faction)'!B302,"*"),Results!G:G,CONCATENATE("*",C302,"*"),Results!E:E,A302)/F302,"")</f>
        <v/>
      </c>
      <c r="H302" s="46">
        <f>SUMIFS(Results!O:O,Results!G:G,CONCATENATE("*",B302,"*"),Results!G:G,CONCATENATE("*",C302,"*"),Results!Y:Y,"&gt;=500",Results!E:E,A302)</f>
        <v>0</v>
      </c>
      <c r="I302" s="52" t="str">
        <f>IFERROR(SUMIFS(Results!V:V,Results!G:G,CONCATENATE("*",B302,"*"),Results!G:G,CONCATENATE("*",C302,"*"),Results!Y:Y,"&gt;=500",Results!E:E,A302)/H302,"")</f>
        <v/>
      </c>
      <c r="J302" s="53">
        <f>SUMIFS(Results!O:O,Results!G:G,CONCATENATE("*",'Battle Tactics (Faction)'!B302,"*"),Results!G:G,CONCATENATE("*",C302,"*"),Results!Y:Y,"&gt;=500",Results!E:E,A302)</f>
        <v>0</v>
      </c>
      <c r="M302" t="str">
        <f t="shared" si="8"/>
        <v>Kharadron Overlords - Attuned to Ghyran / Intercept and Recover (0)</v>
      </c>
      <c r="N302" s="74" t="str">
        <f t="shared" si="9"/>
        <v/>
      </c>
      <c r="P302" s="60"/>
      <c r="Q302" s="75"/>
    </row>
    <row r="303" spans="1:17" hidden="1" x14ac:dyDescent="0.3">
      <c r="A303" t="s">
        <v>77</v>
      </c>
      <c r="B303" s="48" t="s">
        <v>24945</v>
      </c>
      <c r="C303" s="48" t="s">
        <v>24947</v>
      </c>
      <c r="D303" s="1">
        <f>SUMIFS(Results!O:O,Results!G:G,CONCATENATE("*",B303,"*"),Results!G:G,CONCATENATE("*",C303,"*"),Results!E:E,A303)</f>
        <v>0</v>
      </c>
      <c r="E303" s="50" t="str">
        <f>IFERROR(SUMIFS(Results!V:V,Results!G:G,CONCATENATE("*",B303,"*"),Results!G:G,CONCATENATE("*",C303,"*"),Results!E:E,A303)/D303,"")</f>
        <v/>
      </c>
      <c r="F303" s="1">
        <f>SUMIFS(Results!O:O,Results!G:G,CONCATENATE("*",B303,"*"),Results!G:G,CONCATENATE("*",C303,"*"),Results!E:E,A303)</f>
        <v>0</v>
      </c>
      <c r="G303" s="50" t="str">
        <f>IFERROR(SUMIFS(Results!V:V,Results!G:G,CONCATENATE("*",'Battle Tactics (Faction)'!B303,"*"),Results!G:G,CONCATENATE("*",C303,"*"),Results!E:E,A303)/F303,"")</f>
        <v/>
      </c>
      <c r="H303" s="46">
        <f>SUMIFS(Results!O:O,Results!G:G,CONCATENATE("*",B303,"*"),Results!G:G,CONCATENATE("*",C303,"*"),Results!Y:Y,"&gt;=500",Results!E:E,A303)</f>
        <v>0</v>
      </c>
      <c r="I303" s="52" t="str">
        <f>IFERROR(SUMIFS(Results!V:V,Results!G:G,CONCATENATE("*",B303,"*"),Results!G:G,CONCATENATE("*",C303,"*"),Results!Y:Y,"&gt;=500",Results!E:E,A303)/H303,"")</f>
        <v/>
      </c>
      <c r="J303" s="53">
        <f>SUMIFS(Results!O:O,Results!G:G,CONCATENATE("*",'Battle Tactics (Faction)'!B303,"*"),Results!G:G,CONCATENATE("*",C303,"*"),Results!Y:Y,"&gt;=500",Results!E:E,A303)</f>
        <v>0</v>
      </c>
      <c r="M303" t="str">
        <f t="shared" si="8"/>
        <v>Kharadron Overlords - Attuned to Ghyran / Master the Paths (0)</v>
      </c>
      <c r="N303" s="74" t="str">
        <f t="shared" si="9"/>
        <v/>
      </c>
      <c r="P303" s="60"/>
      <c r="Q303" s="75"/>
    </row>
    <row r="304" spans="1:17" hidden="1" x14ac:dyDescent="0.3">
      <c r="A304" t="s">
        <v>77</v>
      </c>
      <c r="B304" s="48" t="s">
        <v>24945</v>
      </c>
      <c r="C304" s="48" t="s">
        <v>24948</v>
      </c>
      <c r="D304" s="1">
        <f>SUMIFS(Results!O:O,Results!G:G,CONCATENATE("*",B304,"*"),Results!G:G,CONCATENATE("*",C304,"*"),Results!E:E,A304)</f>
        <v>0</v>
      </c>
      <c r="E304" s="50" t="str">
        <f>IFERROR(SUMIFS(Results!V:V,Results!G:G,CONCATENATE("*",B304,"*"),Results!G:G,CONCATENATE("*",C304,"*"),Results!E:E,A304)/D304,"")</f>
        <v/>
      </c>
      <c r="F304" s="1">
        <f>SUMIFS(Results!O:O,Results!G:G,CONCATENATE("*",B304,"*"),Results!G:G,CONCATENATE("*",C304,"*"),Results!E:E,A304)</f>
        <v>0</v>
      </c>
      <c r="G304" s="50" t="str">
        <f>IFERROR(SUMIFS(Results!V:V,Results!G:G,CONCATENATE("*",'Battle Tactics (Faction)'!B304,"*"),Results!G:G,CONCATENATE("*",C304,"*"),Results!E:E,A304)/F304,"")</f>
        <v/>
      </c>
      <c r="H304" s="46">
        <f>SUMIFS(Results!O:O,Results!G:G,CONCATENATE("*",B304,"*"),Results!G:G,CONCATENATE("*",C304,"*"),Results!Y:Y,"&gt;=500",Results!E:E,A304)</f>
        <v>0</v>
      </c>
      <c r="I304" s="52" t="str">
        <f>IFERROR(SUMIFS(Results!V:V,Results!G:G,CONCATENATE("*",B304,"*"),Results!G:G,CONCATENATE("*",C304,"*"),Results!Y:Y,"&gt;=500",Results!E:E,A304)/H304,"")</f>
        <v/>
      </c>
      <c r="J304" s="53">
        <f>SUMIFS(Results!O:O,Results!G:G,CONCATENATE("*",'Battle Tactics (Faction)'!B304,"*"),Results!G:G,CONCATENATE("*",C304,"*"),Results!Y:Y,"&gt;=500",Results!E:E,A304)</f>
        <v>0</v>
      </c>
      <c r="M304" t="str">
        <f t="shared" si="8"/>
        <v>Kharadron Overlords - Attuned to Ghyran / Restless Energy (0)</v>
      </c>
      <c r="N304" s="74" t="str">
        <f t="shared" si="9"/>
        <v/>
      </c>
      <c r="P304" s="60"/>
      <c r="Q304" s="75"/>
    </row>
    <row r="305" spans="1:17" hidden="1" x14ac:dyDescent="0.3">
      <c r="A305" t="s">
        <v>77</v>
      </c>
      <c r="B305" s="48" t="s">
        <v>24945</v>
      </c>
      <c r="C305" s="48" t="s">
        <v>24949</v>
      </c>
      <c r="D305" s="1">
        <f>SUMIFS(Results!O:O,Results!G:G,CONCATENATE("*",B305,"*"),Results!G:G,CONCATENATE("*",C305,"*"),Results!E:E,A305)</f>
        <v>0</v>
      </c>
      <c r="E305" s="50" t="str">
        <f>IFERROR(SUMIFS(Results!V:V,Results!G:G,CONCATENATE("*",B305,"*"),Results!G:G,CONCATENATE("*",C305,"*"),Results!E:E,A305)/D305,"")</f>
        <v/>
      </c>
      <c r="F305" s="1">
        <f>SUMIFS(Results!O:O,Results!G:G,CONCATENATE("*",B305,"*"),Results!G:G,CONCATENATE("*",C305,"*"),Results!E:E,A305)</f>
        <v>0</v>
      </c>
      <c r="G305" s="50" t="str">
        <f>IFERROR(SUMIFS(Results!V:V,Results!G:G,CONCATENATE("*",'Battle Tactics (Faction)'!B305,"*"),Results!G:G,CONCATENATE("*",C305,"*"),Results!E:E,A305)/F305,"")</f>
        <v/>
      </c>
      <c r="H305" s="46">
        <f>SUMIFS(Results!O:O,Results!G:G,CONCATENATE("*",B305,"*"),Results!G:G,CONCATENATE("*",C305,"*"),Results!Y:Y,"&gt;=500",Results!E:E,A305)</f>
        <v>0</v>
      </c>
      <c r="I305" s="52" t="str">
        <f>IFERROR(SUMIFS(Results!V:V,Results!G:G,CONCATENATE("*",B305,"*"),Results!G:G,CONCATENATE("*",C305,"*"),Results!Y:Y,"&gt;=500",Results!E:E,A305)/H305,"")</f>
        <v/>
      </c>
      <c r="J305" s="53">
        <f>SUMIFS(Results!O:O,Results!G:G,CONCATENATE("*",'Battle Tactics (Faction)'!B305,"*"),Results!G:G,CONCATENATE("*",C305,"*"),Results!Y:Y,"&gt;=500",Results!E:E,A305)</f>
        <v>0</v>
      </c>
      <c r="M305" t="str">
        <f t="shared" si="8"/>
        <v>Kharadron Overlords - Attuned to Ghyran / Scouting Force (0)</v>
      </c>
      <c r="N305" s="74" t="str">
        <f t="shared" si="9"/>
        <v/>
      </c>
      <c r="P305" s="60"/>
      <c r="Q305" s="75"/>
    </row>
    <row r="306" spans="1:17" hidden="1" x14ac:dyDescent="0.3">
      <c r="A306" t="s">
        <v>77</v>
      </c>
      <c r="B306" s="48" t="s">
        <v>24945</v>
      </c>
      <c r="C306" s="48" t="s">
        <v>24950</v>
      </c>
      <c r="D306" s="1">
        <f>SUMIFS(Results!O:O,Results!G:G,CONCATENATE("*",B306,"*"),Results!G:G,CONCATENATE("*",C306,"*"),Results!E:E,A306)</f>
        <v>0</v>
      </c>
      <c r="E306" s="50" t="str">
        <f>IFERROR(SUMIFS(Results!V:V,Results!G:G,CONCATENATE("*",B306,"*"),Results!G:G,CONCATENATE("*",C306,"*"),Results!E:E,A306)/D306,"")</f>
        <v/>
      </c>
      <c r="F306" s="1">
        <f>SUMIFS(Results!O:O,Results!G:G,CONCATENATE("*",B306,"*"),Results!G:G,CONCATENATE("*",C306,"*"),Results!E:E,A306)</f>
        <v>0</v>
      </c>
      <c r="G306" s="50" t="str">
        <f>IFERROR(SUMIFS(Results!V:V,Results!G:G,CONCATENATE("*",'Battle Tactics (Faction)'!B306,"*"),Results!G:G,CONCATENATE("*",C306,"*"),Results!E:E,A306)/F306,"")</f>
        <v/>
      </c>
      <c r="H306" s="46">
        <f>SUMIFS(Results!O:O,Results!G:G,CONCATENATE("*",B306,"*"),Results!G:G,CONCATENATE("*",C306,"*"),Results!Y:Y,"&gt;=500",Results!E:E,A306)</f>
        <v>0</v>
      </c>
      <c r="I306" s="52" t="str">
        <f>IFERROR(SUMIFS(Results!V:V,Results!G:G,CONCATENATE("*",B306,"*"),Results!G:G,CONCATENATE("*",C306,"*"),Results!Y:Y,"&gt;=500",Results!E:E,A306)/H306,"")</f>
        <v/>
      </c>
      <c r="J306" s="53">
        <f>SUMIFS(Results!O:O,Results!G:G,CONCATENATE("*",'Battle Tactics (Faction)'!B306,"*"),Results!G:G,CONCATENATE("*",C306,"*"),Results!Y:Y,"&gt;=500",Results!E:E,A306)</f>
        <v>0</v>
      </c>
      <c r="M306" t="str">
        <f t="shared" si="8"/>
        <v>Kharadron Overlords - Attuned to Ghyran / Wrathful Cycles (0)</v>
      </c>
      <c r="N306" s="74" t="str">
        <f t="shared" si="9"/>
        <v/>
      </c>
      <c r="P306" s="60"/>
      <c r="Q306" s="75"/>
    </row>
    <row r="307" spans="1:17" hidden="1" x14ac:dyDescent="0.3">
      <c r="A307" t="s">
        <v>77</v>
      </c>
      <c r="B307" s="48" t="s">
        <v>24946</v>
      </c>
      <c r="C307" s="48" t="s">
        <v>24945</v>
      </c>
      <c r="D307" s="1">
        <f>SUMIFS(Results!O:O,Results!G:G,CONCATENATE("*",B307,"*"),Results!G:G,CONCATENATE("*",C307,"*"),Results!E:E,A307)</f>
        <v>0</v>
      </c>
      <c r="E307" s="50" t="str">
        <f>IFERROR(SUMIFS(Results!V:V,Results!G:G,CONCATENATE("*",B307,"*"),Results!G:G,CONCATENATE("*",C307,"*"),Results!E:E,A307)/D307,"")</f>
        <v/>
      </c>
      <c r="F307" s="1">
        <f>SUMIFS(Results!O:O,Results!G:G,CONCATENATE("*",B307,"*"),Results!G:G,CONCATENATE("*",C307,"*"),Results!E:E,A307)</f>
        <v>0</v>
      </c>
      <c r="G307" s="50" t="str">
        <f>IFERROR(SUMIFS(Results!V:V,Results!G:G,CONCATENATE("*",'Battle Tactics (Faction)'!B307,"*"),Results!G:G,CONCATENATE("*",C307,"*"),Results!E:E,A307)/F307,"")</f>
        <v/>
      </c>
      <c r="H307" s="46">
        <f>SUMIFS(Results!O:O,Results!G:G,CONCATENATE("*",B307,"*"),Results!G:G,CONCATENATE("*",C307,"*"),Results!Y:Y,"&gt;=500",Results!E:E,A307)</f>
        <v>0</v>
      </c>
      <c r="I307" s="52" t="str">
        <f>IFERROR(SUMIFS(Results!V:V,Results!G:G,CONCATENATE("*",B307,"*"),Results!G:G,CONCATENATE("*",C307,"*"),Results!Y:Y,"&gt;=500",Results!E:E,A307)/H307,"")</f>
        <v/>
      </c>
      <c r="J307" s="53">
        <f>SUMIFS(Results!O:O,Results!G:G,CONCATENATE("*",'Battle Tactics (Faction)'!B307,"*"),Results!G:G,CONCATENATE("*",C307,"*"),Results!Y:Y,"&gt;=500",Results!E:E,A307)</f>
        <v>0</v>
      </c>
      <c r="M307" t="str">
        <f t="shared" si="8"/>
        <v>Kharadron Overlords - Intercept and Recover / Attuned to Ghyran (0)</v>
      </c>
      <c r="N307" s="74" t="str">
        <f t="shared" si="9"/>
        <v/>
      </c>
      <c r="P307" s="60"/>
      <c r="Q307" s="75"/>
    </row>
    <row r="308" spans="1:17" hidden="1" x14ac:dyDescent="0.3">
      <c r="A308" t="s">
        <v>77</v>
      </c>
      <c r="B308" s="48" t="s">
        <v>24946</v>
      </c>
      <c r="C308" s="48" t="s">
        <v>24947</v>
      </c>
      <c r="D308" s="1">
        <f>SUMIFS(Results!O:O,Results!G:G,CONCATENATE("*",B308,"*"),Results!G:G,CONCATENATE("*",C308,"*"),Results!E:E,A308)</f>
        <v>65</v>
      </c>
      <c r="E308" s="50">
        <f>IFERROR(SUMIFS(Results!V:V,Results!G:G,CONCATENATE("*",B308,"*"),Results!G:G,CONCATENATE("*",C308,"*"),Results!E:E,A308)/D308,"")</f>
        <v>0.60769230769230764</v>
      </c>
      <c r="F308" s="1">
        <f>SUMIFS(Results!O:O,Results!G:G,CONCATENATE("*",B308,"*"),Results!G:G,CONCATENATE("*",C308,"*"),Results!E:E,A308)</f>
        <v>65</v>
      </c>
      <c r="G308" s="50">
        <f>IFERROR(SUMIFS(Results!V:V,Results!G:G,CONCATENATE("*",'Battle Tactics (Faction)'!B308,"*"),Results!G:G,CONCATENATE("*",C308,"*"),Results!E:E,A308)/F308,"")</f>
        <v>0.60769230769230764</v>
      </c>
      <c r="H308" s="46">
        <f>SUMIFS(Results!O:O,Results!G:G,CONCATENATE("*",B308,"*"),Results!G:G,CONCATENATE("*",C308,"*"),Results!Y:Y,"&gt;=500",Results!E:E,A308)</f>
        <v>10</v>
      </c>
      <c r="I308" s="52">
        <f>IFERROR(SUMIFS(Results!V:V,Results!G:G,CONCATENATE("*",B308,"*"),Results!G:G,CONCATENATE("*",C308,"*"),Results!Y:Y,"&gt;=500",Results!E:E,A308)/H308,"")</f>
        <v>0.7</v>
      </c>
      <c r="J308" s="53">
        <f>SUMIFS(Results!O:O,Results!G:G,CONCATENATE("*",'Battle Tactics (Faction)'!B308,"*"),Results!G:G,CONCATENATE("*",C308,"*"),Results!Y:Y,"&gt;=500",Results!E:E,A308)</f>
        <v>10</v>
      </c>
      <c r="M308" t="str">
        <f t="shared" si="8"/>
        <v>Kharadron Overlords - Intercept and Recover / Master the Paths (65)</v>
      </c>
      <c r="N308" s="74">
        <f t="shared" si="9"/>
        <v>0.60769230769230764</v>
      </c>
      <c r="P308" s="60"/>
      <c r="Q308" s="75"/>
    </row>
    <row r="309" spans="1:17" x14ac:dyDescent="0.3">
      <c r="A309" t="s">
        <v>77</v>
      </c>
      <c r="B309" s="48" t="s">
        <v>24946</v>
      </c>
      <c r="C309" s="48" t="s">
        <v>24948</v>
      </c>
      <c r="D309" s="1">
        <f>SUMIFS(Results!O:O,Results!G:G,CONCATENATE("*",B309,"*"),Results!G:G,CONCATENATE("*",C309,"*"),Results!E:E,A309)</f>
        <v>15</v>
      </c>
      <c r="E309" s="50">
        <f>IFERROR(SUMIFS(Results!V:V,Results!G:G,CONCATENATE("*",B309,"*"),Results!G:G,CONCATENATE("*",C309,"*"),Results!E:E,A309)/D309,"")</f>
        <v>0.66666666666666663</v>
      </c>
      <c r="F309" s="1">
        <f>SUMIFS(Results!O:O,Results!G:G,CONCATENATE("*",B309,"*"),Results!G:G,CONCATENATE("*",C309,"*"),Results!E:E,A309)</f>
        <v>15</v>
      </c>
      <c r="G309" s="50">
        <f>IFERROR(SUMIFS(Results!V:V,Results!G:G,CONCATENATE("*",'Battle Tactics (Faction)'!B309,"*"),Results!G:G,CONCATENATE("*",C309,"*"),Results!E:E,A309)/F309,"")</f>
        <v>0.66666666666666663</v>
      </c>
      <c r="H309" s="46">
        <f>SUMIFS(Results!O:O,Results!G:G,CONCATENATE("*",B309,"*"),Results!G:G,CONCATENATE("*",C309,"*"),Results!Y:Y,"&gt;=500",Results!E:E,A309)</f>
        <v>5</v>
      </c>
      <c r="I309" s="52">
        <f>IFERROR(SUMIFS(Results!V:V,Results!G:G,CONCATENATE("*",B309,"*"),Results!G:G,CONCATENATE("*",C309,"*"),Results!Y:Y,"&gt;=500",Results!E:E,A309)/H309,"")</f>
        <v>1</v>
      </c>
      <c r="J309" s="53">
        <f>SUMIFS(Results!O:O,Results!G:G,CONCATENATE("*",'Battle Tactics (Faction)'!B309,"*"),Results!G:G,CONCATENATE("*",C309,"*"),Results!Y:Y,"&gt;=500",Results!E:E,A309)</f>
        <v>5</v>
      </c>
      <c r="M309" t="str">
        <f t="shared" si="8"/>
        <v>Kharadron Overlords - Intercept and Recover / Restless Energy (15)</v>
      </c>
      <c r="N309" s="74">
        <f t="shared" si="9"/>
        <v>0.66666666666666663</v>
      </c>
      <c r="P309" s="60"/>
      <c r="Q309" s="75"/>
    </row>
    <row r="310" spans="1:17" x14ac:dyDescent="0.3">
      <c r="A310" t="s">
        <v>77</v>
      </c>
      <c r="B310" s="48" t="s">
        <v>24946</v>
      </c>
      <c r="C310" s="48" t="s">
        <v>24949</v>
      </c>
      <c r="D310" s="1">
        <f>SUMIFS(Results!O:O,Results!G:G,CONCATENATE("*",B310,"*"),Results!G:G,CONCATENATE("*",C310,"*"),Results!E:E,A310)</f>
        <v>15</v>
      </c>
      <c r="E310" s="50">
        <f>IFERROR(SUMIFS(Results!V:V,Results!G:G,CONCATENATE("*",B310,"*"),Results!G:G,CONCATENATE("*",C310,"*"),Results!E:E,A310)/D310,"")</f>
        <v>0.33333333333333331</v>
      </c>
      <c r="F310" s="1">
        <f>SUMIFS(Results!O:O,Results!G:G,CONCATENATE("*",B310,"*"),Results!G:G,CONCATENATE("*",C310,"*"),Results!E:E,A310)</f>
        <v>15</v>
      </c>
      <c r="G310" s="50">
        <f>IFERROR(SUMIFS(Results!V:V,Results!G:G,CONCATENATE("*",'Battle Tactics (Faction)'!B310,"*"),Results!G:G,CONCATENATE("*",C310,"*"),Results!E:E,A310)/F310,"")</f>
        <v>0.33333333333333331</v>
      </c>
      <c r="H310" s="46">
        <f>SUMIFS(Results!O:O,Results!G:G,CONCATENATE("*",B310,"*"),Results!G:G,CONCATENATE("*",C310,"*"),Results!Y:Y,"&gt;=500",Results!E:E,A310)</f>
        <v>0</v>
      </c>
      <c r="I310" s="52" t="str">
        <f>IFERROR(SUMIFS(Results!V:V,Results!G:G,CONCATENATE("*",B310,"*"),Results!G:G,CONCATENATE("*",C310,"*"),Results!Y:Y,"&gt;=500",Results!E:E,A310)/H310,"")</f>
        <v/>
      </c>
      <c r="J310" s="53">
        <f>SUMIFS(Results!O:O,Results!G:G,CONCATENATE("*",'Battle Tactics (Faction)'!B310,"*"),Results!G:G,CONCATENATE("*",C310,"*"),Results!Y:Y,"&gt;=500",Results!E:E,A310)</f>
        <v>0</v>
      </c>
      <c r="M310" t="str">
        <f t="shared" si="8"/>
        <v>Kharadron Overlords - Intercept and Recover / Scouting Force (15)</v>
      </c>
      <c r="N310" s="74">
        <f t="shared" si="9"/>
        <v>0.33333333333333331</v>
      </c>
      <c r="P310" s="60"/>
      <c r="Q310" s="75"/>
    </row>
    <row r="311" spans="1:17" hidden="1" x14ac:dyDescent="0.3">
      <c r="A311" t="s">
        <v>77</v>
      </c>
      <c r="B311" s="48" t="s">
        <v>24946</v>
      </c>
      <c r="C311" s="48" t="s">
        <v>24950</v>
      </c>
      <c r="D311" s="1">
        <f>SUMIFS(Results!O:O,Results!G:G,CONCATENATE("*",B311,"*"),Results!G:G,CONCATENATE("*",C311,"*"),Results!E:E,A311)</f>
        <v>0</v>
      </c>
      <c r="E311" s="50" t="str">
        <f>IFERROR(SUMIFS(Results!V:V,Results!G:G,CONCATENATE("*",B311,"*"),Results!G:G,CONCATENATE("*",C311,"*"),Results!E:E,A311)/D311,"")</f>
        <v/>
      </c>
      <c r="F311" s="1">
        <f>SUMIFS(Results!O:O,Results!G:G,CONCATENATE("*",B311,"*"),Results!G:G,CONCATENATE("*",C311,"*"),Results!E:E,A311)</f>
        <v>0</v>
      </c>
      <c r="G311" s="50" t="str">
        <f>IFERROR(SUMIFS(Results!V:V,Results!G:G,CONCATENATE("*",'Battle Tactics (Faction)'!B311,"*"),Results!G:G,CONCATENATE("*",C311,"*"),Results!E:E,A311)/F311,"")</f>
        <v/>
      </c>
      <c r="H311" s="46">
        <f>SUMIFS(Results!O:O,Results!G:G,CONCATENATE("*",B311,"*"),Results!G:G,CONCATENATE("*",C311,"*"),Results!Y:Y,"&gt;=500",Results!E:E,A311)</f>
        <v>0</v>
      </c>
      <c r="I311" s="52" t="str">
        <f>IFERROR(SUMIFS(Results!V:V,Results!G:G,CONCATENATE("*",B311,"*"),Results!G:G,CONCATENATE("*",C311,"*"),Results!Y:Y,"&gt;=500",Results!E:E,A311)/H311,"")</f>
        <v/>
      </c>
      <c r="J311" s="53">
        <f>SUMIFS(Results!O:O,Results!G:G,CONCATENATE("*",'Battle Tactics (Faction)'!B311,"*"),Results!G:G,CONCATENATE("*",C311,"*"),Results!Y:Y,"&gt;=500",Results!E:E,A311)</f>
        <v>0</v>
      </c>
      <c r="M311" t="str">
        <f t="shared" si="8"/>
        <v>Kharadron Overlords - Intercept and Recover / Wrathful Cycles (0)</v>
      </c>
      <c r="N311" s="74" t="str">
        <f t="shared" si="9"/>
        <v/>
      </c>
      <c r="P311" s="60"/>
      <c r="Q311" s="75"/>
    </row>
    <row r="312" spans="1:17" hidden="1" x14ac:dyDescent="0.3">
      <c r="A312" t="s">
        <v>77</v>
      </c>
      <c r="B312" s="48" t="s">
        <v>24947</v>
      </c>
      <c r="C312" s="48" t="s">
        <v>24945</v>
      </c>
      <c r="D312" s="1">
        <f>SUMIFS(Results!O:O,Results!G:G,CONCATENATE("*",B312,"*"),Results!G:G,CONCATENATE("*",C312,"*"),Results!E:E,A312)</f>
        <v>0</v>
      </c>
      <c r="E312" s="50" t="str">
        <f>IFERROR(SUMIFS(Results!V:V,Results!G:G,CONCATENATE("*",B312,"*"),Results!G:G,CONCATENATE("*",C312,"*"),Results!E:E,A312)/D312,"")</f>
        <v/>
      </c>
      <c r="F312" s="1">
        <f>SUMIFS(Results!O:O,Results!G:G,CONCATENATE("*",B312,"*"),Results!G:G,CONCATENATE("*",C312,"*"),Results!E:E,A312)</f>
        <v>0</v>
      </c>
      <c r="G312" s="50" t="str">
        <f>IFERROR(SUMIFS(Results!V:V,Results!G:G,CONCATENATE("*",'Battle Tactics (Faction)'!B312,"*"),Results!G:G,CONCATENATE("*",C312,"*"),Results!E:E,A312)/F312,"")</f>
        <v/>
      </c>
      <c r="H312" s="46">
        <f>SUMIFS(Results!O:O,Results!G:G,CONCATENATE("*",B312,"*"),Results!G:G,CONCATENATE("*",C312,"*"),Results!Y:Y,"&gt;=500",Results!E:E,A312)</f>
        <v>0</v>
      </c>
      <c r="I312" s="52" t="str">
        <f>IFERROR(SUMIFS(Results!V:V,Results!G:G,CONCATENATE("*",B312,"*"),Results!G:G,CONCATENATE("*",C312,"*"),Results!Y:Y,"&gt;=500",Results!E:E,A312)/H312,"")</f>
        <v/>
      </c>
      <c r="J312" s="53">
        <f>SUMIFS(Results!O:O,Results!G:G,CONCATENATE("*",'Battle Tactics (Faction)'!B312,"*"),Results!G:G,CONCATENATE("*",C312,"*"),Results!Y:Y,"&gt;=500",Results!E:E,A312)</f>
        <v>0</v>
      </c>
      <c r="M312" t="str">
        <f t="shared" si="8"/>
        <v>Kharadron Overlords - Master the Paths / Attuned to Ghyran (0)</v>
      </c>
      <c r="N312" s="74" t="str">
        <f t="shared" si="9"/>
        <v/>
      </c>
      <c r="P312" s="60"/>
      <c r="Q312" s="75"/>
    </row>
    <row r="313" spans="1:17" hidden="1" x14ac:dyDescent="0.3">
      <c r="A313" t="s">
        <v>77</v>
      </c>
      <c r="B313" s="48" t="s">
        <v>24947</v>
      </c>
      <c r="C313" s="48" t="s">
        <v>24946</v>
      </c>
      <c r="D313" s="1">
        <f>SUMIFS(Results!O:O,Results!G:G,CONCATENATE("*",B313,"*"),Results!G:G,CONCATENATE("*",C313,"*"),Results!E:E,A313)</f>
        <v>65</v>
      </c>
      <c r="E313" s="50">
        <f>IFERROR(SUMIFS(Results!V:V,Results!G:G,CONCATENATE("*",B313,"*"),Results!G:G,CONCATENATE("*",C313,"*"),Results!E:E,A313)/D313,"")</f>
        <v>0.60769230769230764</v>
      </c>
      <c r="F313" s="1">
        <f>SUMIFS(Results!O:O,Results!G:G,CONCATENATE("*",B313,"*"),Results!G:G,CONCATENATE("*",C313,"*"),Results!E:E,A313)</f>
        <v>65</v>
      </c>
      <c r="G313" s="50">
        <f>IFERROR(SUMIFS(Results!V:V,Results!G:G,CONCATENATE("*",'Battle Tactics (Faction)'!B313,"*"),Results!G:G,CONCATENATE("*",C313,"*"),Results!E:E,A313)/F313,"")</f>
        <v>0.60769230769230764</v>
      </c>
      <c r="H313" s="46">
        <f>SUMIFS(Results!O:O,Results!G:G,CONCATENATE("*",B313,"*"),Results!G:G,CONCATENATE("*",C313,"*"),Results!Y:Y,"&gt;=500",Results!E:E,A313)</f>
        <v>10</v>
      </c>
      <c r="I313" s="52">
        <f>IFERROR(SUMIFS(Results!V:V,Results!G:G,CONCATENATE("*",B313,"*"),Results!G:G,CONCATENATE("*",C313,"*"),Results!Y:Y,"&gt;=500",Results!E:E,A313)/H313,"")</f>
        <v>0.7</v>
      </c>
      <c r="J313" s="53">
        <f>SUMIFS(Results!O:O,Results!G:G,CONCATENATE("*",'Battle Tactics (Faction)'!B313,"*"),Results!G:G,CONCATENATE("*",C313,"*"),Results!Y:Y,"&gt;=500",Results!E:E,A313)</f>
        <v>10</v>
      </c>
      <c r="M313" t="str">
        <f t="shared" si="8"/>
        <v>Kharadron Overlords - Master the Paths / Intercept and Recover (65)</v>
      </c>
      <c r="N313" s="74">
        <f t="shared" si="9"/>
        <v>0.60769230769230764</v>
      </c>
      <c r="P313" s="60"/>
      <c r="Q313" s="75"/>
    </row>
    <row r="314" spans="1:17" x14ac:dyDescent="0.3">
      <c r="A314" t="s">
        <v>77</v>
      </c>
      <c r="B314" s="48" t="s">
        <v>24947</v>
      </c>
      <c r="C314" s="48" t="s">
        <v>24948</v>
      </c>
      <c r="D314" s="1">
        <f>SUMIFS(Results!O:O,Results!G:G,CONCATENATE("*",B314,"*"),Results!G:G,CONCATENATE("*",C314,"*"),Results!E:E,A314)</f>
        <v>5</v>
      </c>
      <c r="E314" s="50">
        <f>IFERROR(SUMIFS(Results!V:V,Results!G:G,CONCATENATE("*",B314,"*"),Results!G:G,CONCATENATE("*",C314,"*"),Results!E:E,A314)/D314,"")</f>
        <v>0.4</v>
      </c>
      <c r="F314" s="1">
        <f>SUMIFS(Results!O:O,Results!G:G,CONCATENATE("*",B314,"*"),Results!G:G,CONCATENATE("*",C314,"*"),Results!E:E,A314)</f>
        <v>5</v>
      </c>
      <c r="G314" s="50">
        <f>IFERROR(SUMIFS(Results!V:V,Results!G:G,CONCATENATE("*",'Battle Tactics (Faction)'!B314,"*"),Results!G:G,CONCATENATE("*",C314,"*"),Results!E:E,A314)/F314,"")</f>
        <v>0.4</v>
      </c>
      <c r="H314" s="46">
        <f>SUMIFS(Results!O:O,Results!G:G,CONCATENATE("*",B314,"*"),Results!G:G,CONCATENATE("*",C314,"*"),Results!Y:Y,"&gt;=500",Results!E:E,A314)</f>
        <v>0</v>
      </c>
      <c r="I314" s="52" t="str">
        <f>IFERROR(SUMIFS(Results!V:V,Results!G:G,CONCATENATE("*",B314,"*"),Results!G:G,CONCATENATE("*",C314,"*"),Results!Y:Y,"&gt;=500",Results!E:E,A314)/H314,"")</f>
        <v/>
      </c>
      <c r="J314" s="53">
        <f>SUMIFS(Results!O:O,Results!G:G,CONCATENATE("*",'Battle Tactics (Faction)'!B314,"*"),Results!G:G,CONCATENATE("*",C314,"*"),Results!Y:Y,"&gt;=500",Results!E:E,A314)</f>
        <v>0</v>
      </c>
      <c r="M314" t="str">
        <f t="shared" si="8"/>
        <v>Kharadron Overlords - Master the Paths / Restless Energy (5)</v>
      </c>
      <c r="N314" s="74">
        <f t="shared" si="9"/>
        <v>0.4</v>
      </c>
      <c r="P314" s="60"/>
      <c r="Q314" s="75"/>
    </row>
    <row r="315" spans="1:17" x14ac:dyDescent="0.3">
      <c r="A315" t="s">
        <v>77</v>
      </c>
      <c r="B315" s="48" t="s">
        <v>24947</v>
      </c>
      <c r="C315" s="48" t="s">
        <v>24949</v>
      </c>
      <c r="D315" s="1">
        <f>SUMIFS(Results!O:O,Results!G:G,CONCATENATE("*",B315,"*"),Results!G:G,CONCATENATE("*",C315,"*"),Results!E:E,A315)</f>
        <v>5</v>
      </c>
      <c r="E315" s="50">
        <f>IFERROR(SUMIFS(Results!V:V,Results!G:G,CONCATENATE("*",B315,"*"),Results!G:G,CONCATENATE("*",C315,"*"),Results!E:E,A315)/D315,"")</f>
        <v>0.6</v>
      </c>
      <c r="F315" s="1">
        <f>SUMIFS(Results!O:O,Results!G:G,CONCATENATE("*",B315,"*"),Results!G:G,CONCATENATE("*",C315,"*"),Results!E:E,A315)</f>
        <v>5</v>
      </c>
      <c r="G315" s="50">
        <f>IFERROR(SUMIFS(Results!V:V,Results!G:G,CONCATENATE("*",'Battle Tactics (Faction)'!B315,"*"),Results!G:G,CONCATENATE("*",C315,"*"),Results!E:E,A315)/F315,"")</f>
        <v>0.6</v>
      </c>
      <c r="H315" s="46">
        <f>SUMIFS(Results!O:O,Results!G:G,CONCATENATE("*",B315,"*"),Results!G:G,CONCATENATE("*",C315,"*"),Results!Y:Y,"&gt;=500",Results!E:E,A315)</f>
        <v>5</v>
      </c>
      <c r="I315" s="52">
        <f>IFERROR(SUMIFS(Results!V:V,Results!G:G,CONCATENATE("*",B315,"*"),Results!G:G,CONCATENATE("*",C315,"*"),Results!Y:Y,"&gt;=500",Results!E:E,A315)/H315,"")</f>
        <v>0.6</v>
      </c>
      <c r="J315" s="53">
        <f>SUMIFS(Results!O:O,Results!G:G,CONCATENATE("*",'Battle Tactics (Faction)'!B315,"*"),Results!G:G,CONCATENATE("*",C315,"*"),Results!Y:Y,"&gt;=500",Results!E:E,A315)</f>
        <v>5</v>
      </c>
      <c r="M315" t="str">
        <f t="shared" si="8"/>
        <v>Kharadron Overlords - Master the Paths / Scouting Force (5)</v>
      </c>
      <c r="N315" s="74">
        <f t="shared" si="9"/>
        <v>0.6</v>
      </c>
      <c r="P315" s="60"/>
      <c r="Q315" s="75"/>
    </row>
    <row r="316" spans="1:17" hidden="1" x14ac:dyDescent="0.3">
      <c r="A316" t="s">
        <v>77</v>
      </c>
      <c r="B316" s="48" t="s">
        <v>24947</v>
      </c>
      <c r="C316" s="48" t="s">
        <v>24950</v>
      </c>
      <c r="D316" s="1">
        <f>SUMIFS(Results!O:O,Results!G:G,CONCATENATE("*",B316,"*"),Results!G:G,CONCATENATE("*",C316,"*"),Results!E:E,A316)</f>
        <v>0</v>
      </c>
      <c r="E316" s="50" t="str">
        <f>IFERROR(SUMIFS(Results!V:V,Results!G:G,CONCATENATE("*",B316,"*"),Results!G:G,CONCATENATE("*",C316,"*"),Results!E:E,A316)/D316,"")</f>
        <v/>
      </c>
      <c r="F316" s="1">
        <f>SUMIFS(Results!O:O,Results!G:G,CONCATENATE("*",B316,"*"),Results!G:G,CONCATENATE("*",C316,"*"),Results!E:E,A316)</f>
        <v>0</v>
      </c>
      <c r="G316" s="50" t="str">
        <f>IFERROR(SUMIFS(Results!V:V,Results!G:G,CONCATENATE("*",'Battle Tactics (Faction)'!B316,"*"),Results!G:G,CONCATENATE("*",C316,"*"),Results!E:E,A316)/F316,"")</f>
        <v/>
      </c>
      <c r="H316" s="46">
        <f>SUMIFS(Results!O:O,Results!G:G,CONCATENATE("*",B316,"*"),Results!G:G,CONCATENATE("*",C316,"*"),Results!Y:Y,"&gt;=500",Results!E:E,A316)</f>
        <v>0</v>
      </c>
      <c r="I316" s="52" t="str">
        <f>IFERROR(SUMIFS(Results!V:V,Results!G:G,CONCATENATE("*",B316,"*"),Results!G:G,CONCATENATE("*",C316,"*"),Results!Y:Y,"&gt;=500",Results!E:E,A316)/H316,"")</f>
        <v/>
      </c>
      <c r="J316" s="53">
        <f>SUMIFS(Results!O:O,Results!G:G,CONCATENATE("*",'Battle Tactics (Faction)'!B316,"*"),Results!G:G,CONCATENATE("*",C316,"*"),Results!Y:Y,"&gt;=500",Results!E:E,A316)</f>
        <v>0</v>
      </c>
      <c r="M316" t="str">
        <f t="shared" si="8"/>
        <v>Kharadron Overlords - Master the Paths / Wrathful Cycles (0)</v>
      </c>
      <c r="N316" s="74" t="str">
        <f t="shared" si="9"/>
        <v/>
      </c>
      <c r="P316" s="60"/>
      <c r="Q316" s="75"/>
    </row>
    <row r="317" spans="1:17" hidden="1" x14ac:dyDescent="0.3">
      <c r="A317" t="s">
        <v>77</v>
      </c>
      <c r="B317" s="48" t="s">
        <v>24948</v>
      </c>
      <c r="C317" s="48" t="s">
        <v>24945</v>
      </c>
      <c r="D317" s="1">
        <f>SUMIFS(Results!O:O,Results!G:G,CONCATENATE("*",B317,"*"),Results!G:G,CONCATENATE("*",C317,"*"),Results!E:E,A317)</f>
        <v>0</v>
      </c>
      <c r="E317" s="50" t="str">
        <f>IFERROR(SUMIFS(Results!V:V,Results!G:G,CONCATENATE("*",B317,"*"),Results!G:G,CONCATENATE("*",C317,"*"),Results!E:E,A317)/D317,"")</f>
        <v/>
      </c>
      <c r="F317" s="1">
        <f>SUMIFS(Results!O:O,Results!G:G,CONCATENATE("*",B317,"*"),Results!G:G,CONCATENATE("*",C317,"*"),Results!E:E,A317)</f>
        <v>0</v>
      </c>
      <c r="G317" s="50" t="str">
        <f>IFERROR(SUMIFS(Results!V:V,Results!G:G,CONCATENATE("*",'Battle Tactics (Faction)'!B317,"*"),Results!G:G,CONCATENATE("*",C317,"*"),Results!E:E,A317)/F317,"")</f>
        <v/>
      </c>
      <c r="H317" s="46">
        <f>SUMIFS(Results!O:O,Results!G:G,CONCATENATE("*",B317,"*"),Results!G:G,CONCATENATE("*",C317,"*"),Results!Y:Y,"&gt;=500",Results!E:E,A317)</f>
        <v>0</v>
      </c>
      <c r="I317" s="52" t="str">
        <f>IFERROR(SUMIFS(Results!V:V,Results!G:G,CONCATENATE("*",B317,"*"),Results!G:G,CONCATENATE("*",C317,"*"),Results!Y:Y,"&gt;=500",Results!E:E,A317)/H317,"")</f>
        <v/>
      </c>
      <c r="J317" s="53">
        <f>SUMIFS(Results!O:O,Results!G:G,CONCATENATE("*",'Battle Tactics (Faction)'!B317,"*"),Results!G:G,CONCATENATE("*",C317,"*"),Results!Y:Y,"&gt;=500",Results!E:E,A317)</f>
        <v>0</v>
      </c>
      <c r="M317" t="str">
        <f t="shared" si="8"/>
        <v>Kharadron Overlords - Restless Energy / Attuned to Ghyran (0)</v>
      </c>
      <c r="N317" s="74" t="str">
        <f t="shared" si="9"/>
        <v/>
      </c>
      <c r="P317" s="60"/>
      <c r="Q317" s="75"/>
    </row>
    <row r="318" spans="1:17" x14ac:dyDescent="0.3">
      <c r="A318" t="s">
        <v>77</v>
      </c>
      <c r="B318" s="48" t="s">
        <v>24948</v>
      </c>
      <c r="C318" s="48" t="s">
        <v>24946</v>
      </c>
      <c r="D318" s="1">
        <f>SUMIFS(Results!O:O,Results!G:G,CONCATENATE("*",B318,"*"),Results!G:G,CONCATENATE("*",C318,"*"),Results!E:E,A318)</f>
        <v>15</v>
      </c>
      <c r="E318" s="50">
        <f>IFERROR(SUMIFS(Results!V:V,Results!G:G,CONCATENATE("*",B318,"*"),Results!G:G,CONCATENATE("*",C318,"*"),Results!E:E,A318)/D318,"")</f>
        <v>0.66666666666666663</v>
      </c>
      <c r="F318" s="1">
        <f>SUMIFS(Results!O:O,Results!G:G,CONCATENATE("*",B318,"*"),Results!G:G,CONCATENATE("*",C318,"*"),Results!E:E,A318)</f>
        <v>15</v>
      </c>
      <c r="G318" s="50">
        <f>IFERROR(SUMIFS(Results!V:V,Results!G:G,CONCATENATE("*",'Battle Tactics (Faction)'!B318,"*"),Results!G:G,CONCATENATE("*",C318,"*"),Results!E:E,A318)/F318,"")</f>
        <v>0.66666666666666663</v>
      </c>
      <c r="H318" s="46">
        <f>SUMIFS(Results!O:O,Results!G:G,CONCATENATE("*",B318,"*"),Results!G:G,CONCATENATE("*",C318,"*"),Results!Y:Y,"&gt;=500",Results!E:E,A318)</f>
        <v>5</v>
      </c>
      <c r="I318" s="52">
        <f>IFERROR(SUMIFS(Results!V:V,Results!G:G,CONCATENATE("*",B318,"*"),Results!G:G,CONCATENATE("*",C318,"*"),Results!Y:Y,"&gt;=500",Results!E:E,A318)/H318,"")</f>
        <v>1</v>
      </c>
      <c r="J318" s="53">
        <f>SUMIFS(Results!O:O,Results!G:G,CONCATENATE("*",'Battle Tactics (Faction)'!B318,"*"),Results!G:G,CONCATENATE("*",C318,"*"),Results!Y:Y,"&gt;=500",Results!E:E,A318)</f>
        <v>5</v>
      </c>
      <c r="M318" t="str">
        <f t="shared" si="8"/>
        <v>Kharadron Overlords - Restless Energy / Intercept and Recover (15)</v>
      </c>
      <c r="N318" s="74">
        <f t="shared" si="9"/>
        <v>0.66666666666666663</v>
      </c>
      <c r="P318" s="60"/>
      <c r="Q318" s="75"/>
    </row>
    <row r="319" spans="1:17" x14ac:dyDescent="0.3">
      <c r="A319" t="s">
        <v>77</v>
      </c>
      <c r="B319" s="48" t="s">
        <v>24948</v>
      </c>
      <c r="C319" s="48" t="s">
        <v>24947</v>
      </c>
      <c r="D319" s="1">
        <f>SUMIFS(Results!O:O,Results!G:G,CONCATENATE("*",B319,"*"),Results!G:G,CONCATENATE("*",C319,"*"),Results!E:E,A319)</f>
        <v>5</v>
      </c>
      <c r="E319" s="50">
        <f>IFERROR(SUMIFS(Results!V:V,Results!G:G,CONCATENATE("*",B319,"*"),Results!G:G,CONCATENATE("*",C319,"*"),Results!E:E,A319)/D319,"")</f>
        <v>0.4</v>
      </c>
      <c r="F319" s="1">
        <f>SUMIFS(Results!O:O,Results!G:G,CONCATENATE("*",B319,"*"),Results!G:G,CONCATENATE("*",C319,"*"),Results!E:E,A319)</f>
        <v>5</v>
      </c>
      <c r="G319" s="50">
        <f>IFERROR(SUMIFS(Results!V:V,Results!G:G,CONCATENATE("*",'Battle Tactics (Faction)'!B319,"*"),Results!G:G,CONCATENATE("*",C319,"*"),Results!E:E,A319)/F319,"")</f>
        <v>0.4</v>
      </c>
      <c r="H319" s="46">
        <f>SUMIFS(Results!O:O,Results!G:G,CONCATENATE("*",B319,"*"),Results!G:G,CONCATENATE("*",C319,"*"),Results!Y:Y,"&gt;=500",Results!E:E,A319)</f>
        <v>0</v>
      </c>
      <c r="I319" s="52" t="str">
        <f>IFERROR(SUMIFS(Results!V:V,Results!G:G,CONCATENATE("*",B319,"*"),Results!G:G,CONCATENATE("*",C319,"*"),Results!Y:Y,"&gt;=500",Results!E:E,A319)/H319,"")</f>
        <v/>
      </c>
      <c r="J319" s="53">
        <f>SUMIFS(Results!O:O,Results!G:G,CONCATENATE("*",'Battle Tactics (Faction)'!B319,"*"),Results!G:G,CONCATENATE("*",C319,"*"),Results!Y:Y,"&gt;=500",Results!E:E,A319)</f>
        <v>0</v>
      </c>
      <c r="M319" t="str">
        <f t="shared" si="8"/>
        <v>Kharadron Overlords - Restless Energy / Master the Paths (5)</v>
      </c>
      <c r="N319" s="74">
        <f t="shared" si="9"/>
        <v>0.4</v>
      </c>
      <c r="P319" s="60"/>
      <c r="Q319" s="75"/>
    </row>
    <row r="320" spans="1:17" x14ac:dyDescent="0.3">
      <c r="A320" t="s">
        <v>77</v>
      </c>
      <c r="B320" s="48" t="s">
        <v>24948</v>
      </c>
      <c r="C320" s="48" t="s">
        <v>24949</v>
      </c>
      <c r="D320" s="1">
        <f>SUMIFS(Results!O:O,Results!G:G,CONCATENATE("*",B320,"*"),Results!G:G,CONCATENATE("*",C320,"*"),Results!E:E,A320)</f>
        <v>10</v>
      </c>
      <c r="E320" s="50">
        <f>IFERROR(SUMIFS(Results!V:V,Results!G:G,CONCATENATE("*",B320,"*"),Results!G:G,CONCATENATE("*",C320,"*"),Results!E:E,A320)/D320,"")</f>
        <v>0.65</v>
      </c>
      <c r="F320" s="1">
        <f>SUMIFS(Results!O:O,Results!G:G,CONCATENATE("*",B320,"*"),Results!G:G,CONCATENATE("*",C320,"*"),Results!E:E,A320)</f>
        <v>10</v>
      </c>
      <c r="G320" s="50">
        <f>IFERROR(SUMIFS(Results!V:V,Results!G:G,CONCATENATE("*",'Battle Tactics (Faction)'!B320,"*"),Results!G:G,CONCATENATE("*",C320,"*"),Results!E:E,A320)/F320,"")</f>
        <v>0.65</v>
      </c>
      <c r="H320" s="46">
        <f>SUMIFS(Results!O:O,Results!G:G,CONCATENATE("*",B320,"*"),Results!G:G,CONCATENATE("*",C320,"*"),Results!Y:Y,"&gt;=500",Results!E:E,A320)</f>
        <v>5</v>
      </c>
      <c r="I320" s="52">
        <f>IFERROR(SUMIFS(Results!V:V,Results!G:G,CONCATENATE("*",B320,"*"),Results!G:G,CONCATENATE("*",C320,"*"),Results!Y:Y,"&gt;=500",Results!E:E,A320)/H320,"")</f>
        <v>0.6</v>
      </c>
      <c r="J320" s="53">
        <f>SUMIFS(Results!O:O,Results!G:G,CONCATENATE("*",'Battle Tactics (Faction)'!B320,"*"),Results!G:G,CONCATENATE("*",C320,"*"),Results!Y:Y,"&gt;=500",Results!E:E,A320)</f>
        <v>5</v>
      </c>
      <c r="M320" t="str">
        <f t="shared" si="8"/>
        <v>Kharadron Overlords - Restless Energy / Scouting Force (10)</v>
      </c>
      <c r="N320" s="74">
        <f t="shared" si="9"/>
        <v>0.65</v>
      </c>
      <c r="P320" s="60"/>
      <c r="Q320" s="75"/>
    </row>
    <row r="321" spans="1:17" hidden="1" x14ac:dyDescent="0.3">
      <c r="A321" t="s">
        <v>77</v>
      </c>
      <c r="B321" s="48" t="s">
        <v>24948</v>
      </c>
      <c r="C321" s="48" t="s">
        <v>24950</v>
      </c>
      <c r="D321" s="1">
        <f>SUMIFS(Results!O:O,Results!G:G,CONCATENATE("*",B321,"*"),Results!G:G,CONCATENATE("*",C321,"*"),Results!E:E,A321)</f>
        <v>0</v>
      </c>
      <c r="E321" s="50" t="str">
        <f>IFERROR(SUMIFS(Results!V:V,Results!G:G,CONCATENATE("*",B321,"*"),Results!G:G,CONCATENATE("*",C321,"*"),Results!E:E,A321)/D321,"")</f>
        <v/>
      </c>
      <c r="F321" s="1">
        <f>SUMIFS(Results!O:O,Results!G:G,CONCATENATE("*",B321,"*"),Results!G:G,CONCATENATE("*",C321,"*"),Results!E:E,A321)</f>
        <v>0</v>
      </c>
      <c r="G321" s="50" t="str">
        <f>IFERROR(SUMIFS(Results!V:V,Results!G:G,CONCATENATE("*",'Battle Tactics (Faction)'!B321,"*"),Results!G:G,CONCATENATE("*",C321,"*"),Results!E:E,A321)/F321,"")</f>
        <v/>
      </c>
      <c r="H321" s="46">
        <f>SUMIFS(Results!O:O,Results!G:G,CONCATENATE("*",B321,"*"),Results!G:G,CONCATENATE("*",C321,"*"),Results!Y:Y,"&gt;=500",Results!E:E,A321)</f>
        <v>0</v>
      </c>
      <c r="I321" s="52" t="str">
        <f>IFERROR(SUMIFS(Results!V:V,Results!G:G,CONCATENATE("*",B321,"*"),Results!G:G,CONCATENATE("*",C321,"*"),Results!Y:Y,"&gt;=500",Results!E:E,A321)/H321,"")</f>
        <v/>
      </c>
      <c r="J321" s="53">
        <f>SUMIFS(Results!O:O,Results!G:G,CONCATENATE("*",'Battle Tactics (Faction)'!B321,"*"),Results!G:G,CONCATENATE("*",C321,"*"),Results!Y:Y,"&gt;=500",Results!E:E,A321)</f>
        <v>0</v>
      </c>
      <c r="M321" t="str">
        <f t="shared" si="8"/>
        <v>Kharadron Overlords - Restless Energy / Wrathful Cycles (0)</v>
      </c>
      <c r="N321" s="74" t="str">
        <f t="shared" si="9"/>
        <v/>
      </c>
      <c r="P321" s="60"/>
      <c r="Q321" s="75"/>
    </row>
    <row r="322" spans="1:17" hidden="1" x14ac:dyDescent="0.3">
      <c r="A322" t="s">
        <v>77</v>
      </c>
      <c r="B322" s="48" t="s">
        <v>24949</v>
      </c>
      <c r="C322" s="48" t="s">
        <v>24945</v>
      </c>
      <c r="D322" s="1">
        <f>SUMIFS(Results!O:O,Results!G:G,CONCATENATE("*",B322,"*"),Results!G:G,CONCATENATE("*",C322,"*"),Results!E:E,A322)</f>
        <v>0</v>
      </c>
      <c r="E322" s="50" t="str">
        <f>IFERROR(SUMIFS(Results!V:V,Results!G:G,CONCATENATE("*",B322,"*"),Results!G:G,CONCATENATE("*",C322,"*"),Results!E:E,A322)/D322,"")</f>
        <v/>
      </c>
      <c r="F322" s="1">
        <f>SUMIFS(Results!O:O,Results!G:G,CONCATENATE("*",B322,"*"),Results!G:G,CONCATENATE("*",C322,"*"),Results!E:E,A322)</f>
        <v>0</v>
      </c>
      <c r="G322" s="50" t="str">
        <f>IFERROR(SUMIFS(Results!V:V,Results!G:G,CONCATENATE("*",'Battle Tactics (Faction)'!B322,"*"),Results!G:G,CONCATENATE("*",C322,"*"),Results!E:E,A322)/F322,"")</f>
        <v/>
      </c>
      <c r="H322" s="46">
        <f>SUMIFS(Results!O:O,Results!G:G,CONCATENATE("*",B322,"*"),Results!G:G,CONCATENATE("*",C322,"*"),Results!Y:Y,"&gt;=500",Results!E:E,A322)</f>
        <v>0</v>
      </c>
      <c r="I322" s="52" t="str">
        <f>IFERROR(SUMIFS(Results!V:V,Results!G:G,CONCATENATE("*",B322,"*"),Results!G:G,CONCATENATE("*",C322,"*"),Results!Y:Y,"&gt;=500",Results!E:E,A322)/H322,"")</f>
        <v/>
      </c>
      <c r="J322" s="53">
        <f>SUMIFS(Results!O:O,Results!G:G,CONCATENATE("*",'Battle Tactics (Faction)'!B322,"*"),Results!G:G,CONCATENATE("*",C322,"*"),Results!Y:Y,"&gt;=500",Results!E:E,A322)</f>
        <v>0</v>
      </c>
      <c r="M322" t="str">
        <f t="shared" si="8"/>
        <v>Kharadron Overlords - Scouting Force / Attuned to Ghyran (0)</v>
      </c>
      <c r="N322" s="74" t="str">
        <f t="shared" si="9"/>
        <v/>
      </c>
      <c r="P322" s="60"/>
      <c r="Q322" s="75"/>
    </row>
    <row r="323" spans="1:17" x14ac:dyDescent="0.3">
      <c r="A323" t="s">
        <v>77</v>
      </c>
      <c r="B323" s="48" t="s">
        <v>24949</v>
      </c>
      <c r="C323" s="48" t="s">
        <v>24946</v>
      </c>
      <c r="D323" s="1">
        <f>SUMIFS(Results!O:O,Results!G:G,CONCATENATE("*",B323,"*"),Results!G:G,CONCATENATE("*",C323,"*"),Results!E:E,A323)</f>
        <v>15</v>
      </c>
      <c r="E323" s="50">
        <f>IFERROR(SUMIFS(Results!V:V,Results!G:G,CONCATENATE("*",B323,"*"),Results!G:G,CONCATENATE("*",C323,"*"),Results!E:E,A323)/D323,"")</f>
        <v>0.33333333333333331</v>
      </c>
      <c r="F323" s="1">
        <f>SUMIFS(Results!O:O,Results!G:G,CONCATENATE("*",B323,"*"),Results!G:G,CONCATENATE("*",C323,"*"),Results!E:E,A323)</f>
        <v>15</v>
      </c>
      <c r="G323" s="50">
        <f>IFERROR(SUMIFS(Results!V:V,Results!G:G,CONCATENATE("*",'Battle Tactics (Faction)'!B323,"*"),Results!G:G,CONCATENATE("*",C323,"*"),Results!E:E,A323)/F323,"")</f>
        <v>0.33333333333333331</v>
      </c>
      <c r="H323" s="46">
        <f>SUMIFS(Results!O:O,Results!G:G,CONCATENATE("*",B323,"*"),Results!G:G,CONCATENATE("*",C323,"*"),Results!Y:Y,"&gt;=500",Results!E:E,A323)</f>
        <v>0</v>
      </c>
      <c r="I323" s="52" t="str">
        <f>IFERROR(SUMIFS(Results!V:V,Results!G:G,CONCATENATE("*",B323,"*"),Results!G:G,CONCATENATE("*",C323,"*"),Results!Y:Y,"&gt;=500",Results!E:E,A323)/H323,"")</f>
        <v/>
      </c>
      <c r="J323" s="53">
        <f>SUMIFS(Results!O:O,Results!G:G,CONCATENATE("*",'Battle Tactics (Faction)'!B323,"*"),Results!G:G,CONCATENATE("*",C323,"*"),Results!Y:Y,"&gt;=500",Results!E:E,A323)</f>
        <v>0</v>
      </c>
      <c r="M323" t="str">
        <f t="shared" ref="M323:M386" si="10">CONCATENATE(A323," - ",B323," / ",C323," (",D323,")")</f>
        <v>Kharadron Overlords - Scouting Force / Intercept and Recover (15)</v>
      </c>
      <c r="N323" s="74">
        <f t="shared" ref="N323:N386" si="11">E323</f>
        <v>0.33333333333333331</v>
      </c>
      <c r="P323" s="60"/>
      <c r="Q323" s="75"/>
    </row>
    <row r="324" spans="1:17" x14ac:dyDescent="0.3">
      <c r="A324" t="s">
        <v>77</v>
      </c>
      <c r="B324" s="48" t="s">
        <v>24949</v>
      </c>
      <c r="C324" s="48" t="s">
        <v>24947</v>
      </c>
      <c r="D324" s="1">
        <f>SUMIFS(Results!O:O,Results!G:G,CONCATENATE("*",B324,"*"),Results!G:G,CONCATENATE("*",C324,"*"),Results!E:E,A324)</f>
        <v>5</v>
      </c>
      <c r="E324" s="50">
        <f>IFERROR(SUMIFS(Results!V:V,Results!G:G,CONCATENATE("*",B324,"*"),Results!G:G,CONCATENATE("*",C324,"*"),Results!E:E,A324)/D324,"")</f>
        <v>0.6</v>
      </c>
      <c r="F324" s="1">
        <f>SUMIFS(Results!O:O,Results!G:G,CONCATENATE("*",B324,"*"),Results!G:G,CONCATENATE("*",C324,"*"),Results!E:E,A324)</f>
        <v>5</v>
      </c>
      <c r="G324" s="50">
        <f>IFERROR(SUMIFS(Results!V:V,Results!G:G,CONCATENATE("*",'Battle Tactics (Faction)'!B324,"*"),Results!G:G,CONCATENATE("*",C324,"*"),Results!E:E,A324)/F324,"")</f>
        <v>0.6</v>
      </c>
      <c r="H324" s="46">
        <f>SUMIFS(Results!O:O,Results!G:G,CONCATENATE("*",B324,"*"),Results!G:G,CONCATENATE("*",C324,"*"),Results!Y:Y,"&gt;=500",Results!E:E,A324)</f>
        <v>5</v>
      </c>
      <c r="I324" s="52">
        <f>IFERROR(SUMIFS(Results!V:V,Results!G:G,CONCATENATE("*",B324,"*"),Results!G:G,CONCATENATE("*",C324,"*"),Results!Y:Y,"&gt;=500",Results!E:E,A324)/H324,"")</f>
        <v>0.6</v>
      </c>
      <c r="J324" s="53">
        <f>SUMIFS(Results!O:O,Results!G:G,CONCATENATE("*",'Battle Tactics (Faction)'!B324,"*"),Results!G:G,CONCATENATE("*",C324,"*"),Results!Y:Y,"&gt;=500",Results!E:E,A324)</f>
        <v>5</v>
      </c>
      <c r="M324" t="str">
        <f t="shared" si="10"/>
        <v>Kharadron Overlords - Scouting Force / Master the Paths (5)</v>
      </c>
      <c r="N324" s="74">
        <f t="shared" si="11"/>
        <v>0.6</v>
      </c>
      <c r="P324" s="60"/>
      <c r="Q324" s="75"/>
    </row>
    <row r="325" spans="1:17" x14ac:dyDescent="0.3">
      <c r="A325" t="s">
        <v>77</v>
      </c>
      <c r="B325" s="48" t="s">
        <v>24949</v>
      </c>
      <c r="C325" s="48" t="s">
        <v>24948</v>
      </c>
      <c r="D325" s="1">
        <f>SUMIFS(Results!O:O,Results!G:G,CONCATENATE("*",B325,"*"),Results!G:G,CONCATENATE("*",C325,"*"),Results!E:E,A325)</f>
        <v>10</v>
      </c>
      <c r="E325" s="50">
        <f>IFERROR(SUMIFS(Results!V:V,Results!G:G,CONCATENATE("*",B325,"*"),Results!G:G,CONCATENATE("*",C325,"*"),Results!E:E,A325)/D325,"")</f>
        <v>0.65</v>
      </c>
      <c r="F325" s="1">
        <f>SUMIFS(Results!O:O,Results!G:G,CONCATENATE("*",B325,"*"),Results!G:G,CONCATENATE("*",C325,"*"),Results!E:E,A325)</f>
        <v>10</v>
      </c>
      <c r="G325" s="50">
        <f>IFERROR(SUMIFS(Results!V:V,Results!G:G,CONCATENATE("*",'Battle Tactics (Faction)'!B325,"*"),Results!G:G,CONCATENATE("*",C325,"*"),Results!E:E,A325)/F325,"")</f>
        <v>0.65</v>
      </c>
      <c r="H325" s="46">
        <f>SUMIFS(Results!O:O,Results!G:G,CONCATENATE("*",B325,"*"),Results!G:G,CONCATENATE("*",C325,"*"),Results!Y:Y,"&gt;=500",Results!E:E,A325)</f>
        <v>5</v>
      </c>
      <c r="I325" s="52">
        <f>IFERROR(SUMIFS(Results!V:V,Results!G:G,CONCATENATE("*",B325,"*"),Results!G:G,CONCATENATE("*",C325,"*"),Results!Y:Y,"&gt;=500",Results!E:E,A325)/H325,"")</f>
        <v>0.6</v>
      </c>
      <c r="J325" s="53">
        <f>SUMIFS(Results!O:O,Results!G:G,CONCATENATE("*",'Battle Tactics (Faction)'!B325,"*"),Results!G:G,CONCATENATE("*",C325,"*"),Results!Y:Y,"&gt;=500",Results!E:E,A325)</f>
        <v>5</v>
      </c>
      <c r="M325" t="str">
        <f t="shared" si="10"/>
        <v>Kharadron Overlords - Scouting Force / Restless Energy (10)</v>
      </c>
      <c r="N325" s="74">
        <f t="shared" si="11"/>
        <v>0.65</v>
      </c>
      <c r="P325" s="60"/>
      <c r="Q325" s="75"/>
    </row>
    <row r="326" spans="1:17" hidden="1" x14ac:dyDescent="0.3">
      <c r="A326" t="s">
        <v>77</v>
      </c>
      <c r="B326" s="48" t="s">
        <v>24949</v>
      </c>
      <c r="C326" s="48" t="s">
        <v>24950</v>
      </c>
      <c r="D326" s="1">
        <f>SUMIFS(Results!O:O,Results!G:G,CONCATENATE("*",B326,"*"),Results!G:G,CONCATENATE("*",C326,"*"),Results!E:E,A326)</f>
        <v>0</v>
      </c>
      <c r="E326" s="50" t="str">
        <f>IFERROR(SUMIFS(Results!V:V,Results!G:G,CONCATENATE("*",B326,"*"),Results!G:G,CONCATENATE("*",C326,"*"),Results!E:E,A326)/D326,"")</f>
        <v/>
      </c>
      <c r="F326" s="1">
        <f>SUMIFS(Results!O:O,Results!G:G,CONCATENATE("*",B326,"*"),Results!G:G,CONCATENATE("*",C326,"*"),Results!E:E,A326)</f>
        <v>0</v>
      </c>
      <c r="G326" s="50" t="str">
        <f>IFERROR(SUMIFS(Results!V:V,Results!G:G,CONCATENATE("*",'Battle Tactics (Faction)'!B326,"*"),Results!G:G,CONCATENATE("*",C326,"*"),Results!E:E,A326)/F326,"")</f>
        <v/>
      </c>
      <c r="H326" s="46">
        <f>SUMIFS(Results!O:O,Results!G:G,CONCATENATE("*",B326,"*"),Results!G:G,CONCATENATE("*",C326,"*"),Results!Y:Y,"&gt;=500",Results!E:E,A326)</f>
        <v>0</v>
      </c>
      <c r="I326" s="52" t="str">
        <f>IFERROR(SUMIFS(Results!V:V,Results!G:G,CONCATENATE("*",B326,"*"),Results!G:G,CONCATENATE("*",C326,"*"),Results!Y:Y,"&gt;=500",Results!E:E,A326)/H326,"")</f>
        <v/>
      </c>
      <c r="J326" s="53">
        <f>SUMIFS(Results!O:O,Results!G:G,CONCATENATE("*",'Battle Tactics (Faction)'!B326,"*"),Results!G:G,CONCATENATE("*",C326,"*"),Results!Y:Y,"&gt;=500",Results!E:E,A326)</f>
        <v>0</v>
      </c>
      <c r="M326" t="str">
        <f t="shared" si="10"/>
        <v>Kharadron Overlords - Scouting Force / Wrathful Cycles (0)</v>
      </c>
      <c r="N326" s="74" t="str">
        <f t="shared" si="11"/>
        <v/>
      </c>
      <c r="P326" s="60"/>
      <c r="Q326" s="75"/>
    </row>
    <row r="327" spans="1:17" hidden="1" x14ac:dyDescent="0.3">
      <c r="A327" t="s">
        <v>77</v>
      </c>
      <c r="B327" s="48" t="s">
        <v>24950</v>
      </c>
      <c r="C327" s="48" t="s">
        <v>24945</v>
      </c>
      <c r="D327" s="1">
        <f>SUMIFS(Results!O:O,Results!G:G,CONCATENATE("*",B327,"*"),Results!G:G,CONCATENATE("*",C327,"*"),Results!E:E,A327)</f>
        <v>0</v>
      </c>
      <c r="E327" s="50" t="str">
        <f>IFERROR(SUMIFS(Results!V:V,Results!G:G,CONCATENATE("*",B327,"*"),Results!G:G,CONCATENATE("*",C327,"*"),Results!E:E,A327)/D327,"")</f>
        <v/>
      </c>
      <c r="F327" s="1">
        <f>SUMIFS(Results!O:O,Results!G:G,CONCATENATE("*",B327,"*"),Results!G:G,CONCATENATE("*",C327,"*"),Results!E:E,A327)</f>
        <v>0</v>
      </c>
      <c r="G327" s="50" t="str">
        <f>IFERROR(SUMIFS(Results!V:V,Results!G:G,CONCATENATE("*",'Battle Tactics (Faction)'!B327,"*"),Results!G:G,CONCATENATE("*",C327,"*"),Results!E:E,A327)/F327,"")</f>
        <v/>
      </c>
      <c r="H327" s="46">
        <f>SUMIFS(Results!O:O,Results!G:G,CONCATENATE("*",B327,"*"),Results!G:G,CONCATENATE("*",C327,"*"),Results!Y:Y,"&gt;=500",Results!E:E,A327)</f>
        <v>0</v>
      </c>
      <c r="I327" s="52" t="str">
        <f>IFERROR(SUMIFS(Results!V:V,Results!G:G,CONCATENATE("*",B327,"*"),Results!G:G,CONCATENATE("*",C327,"*"),Results!Y:Y,"&gt;=500",Results!E:E,A327)/H327,"")</f>
        <v/>
      </c>
      <c r="J327" s="53">
        <f>SUMIFS(Results!O:O,Results!G:G,CONCATENATE("*",'Battle Tactics (Faction)'!B327,"*"),Results!G:G,CONCATENATE("*",C327,"*"),Results!Y:Y,"&gt;=500",Results!E:E,A327)</f>
        <v>0</v>
      </c>
      <c r="M327" t="str">
        <f t="shared" si="10"/>
        <v>Kharadron Overlords - Wrathful Cycles / Attuned to Ghyran (0)</v>
      </c>
      <c r="N327" s="74" t="str">
        <f t="shared" si="11"/>
        <v/>
      </c>
      <c r="P327" s="60"/>
      <c r="Q327" s="75"/>
    </row>
    <row r="328" spans="1:17" hidden="1" x14ac:dyDescent="0.3">
      <c r="A328" t="s">
        <v>77</v>
      </c>
      <c r="B328" s="48" t="s">
        <v>24950</v>
      </c>
      <c r="C328" s="48" t="s">
        <v>24946</v>
      </c>
      <c r="D328" s="1">
        <f>SUMIFS(Results!O:O,Results!G:G,CONCATENATE("*",B328,"*"),Results!G:G,CONCATENATE("*",C328,"*"),Results!E:E,A328)</f>
        <v>0</v>
      </c>
      <c r="E328" s="50" t="str">
        <f>IFERROR(SUMIFS(Results!V:V,Results!G:G,CONCATENATE("*",B328,"*"),Results!G:G,CONCATENATE("*",C328,"*"),Results!E:E,A328)/D328,"")</f>
        <v/>
      </c>
      <c r="F328" s="1">
        <f>SUMIFS(Results!O:O,Results!G:G,CONCATENATE("*",B328,"*"),Results!G:G,CONCATENATE("*",C328,"*"),Results!E:E,A328)</f>
        <v>0</v>
      </c>
      <c r="G328" s="50" t="str">
        <f>IFERROR(SUMIFS(Results!V:V,Results!G:G,CONCATENATE("*",'Battle Tactics (Faction)'!B328,"*"),Results!G:G,CONCATENATE("*",C328,"*"),Results!E:E,A328)/F328,"")</f>
        <v/>
      </c>
      <c r="H328" s="46">
        <f>SUMIFS(Results!O:O,Results!G:G,CONCATENATE("*",B328,"*"),Results!G:G,CONCATENATE("*",C328,"*"),Results!Y:Y,"&gt;=500",Results!E:E,A328)</f>
        <v>0</v>
      </c>
      <c r="I328" s="52" t="str">
        <f>IFERROR(SUMIFS(Results!V:V,Results!G:G,CONCATENATE("*",B328,"*"),Results!G:G,CONCATENATE("*",C328,"*"),Results!Y:Y,"&gt;=500",Results!E:E,A328)/H328,"")</f>
        <v/>
      </c>
      <c r="J328" s="53">
        <f>SUMIFS(Results!O:O,Results!G:G,CONCATENATE("*",'Battle Tactics (Faction)'!B328,"*"),Results!G:G,CONCATENATE("*",C328,"*"),Results!Y:Y,"&gt;=500",Results!E:E,A328)</f>
        <v>0</v>
      </c>
      <c r="M328" t="str">
        <f t="shared" si="10"/>
        <v>Kharadron Overlords - Wrathful Cycles / Intercept and Recover (0)</v>
      </c>
      <c r="N328" s="74" t="str">
        <f t="shared" si="11"/>
        <v/>
      </c>
      <c r="P328" s="60"/>
      <c r="Q328" s="75"/>
    </row>
    <row r="329" spans="1:17" hidden="1" x14ac:dyDescent="0.3">
      <c r="A329" t="s">
        <v>77</v>
      </c>
      <c r="B329" s="48" t="s">
        <v>24950</v>
      </c>
      <c r="C329" s="48" t="s">
        <v>24947</v>
      </c>
      <c r="D329" s="1">
        <f>SUMIFS(Results!O:O,Results!G:G,CONCATENATE("*",B329,"*"),Results!G:G,CONCATENATE("*",C329,"*"),Results!E:E,A329)</f>
        <v>0</v>
      </c>
      <c r="E329" s="50" t="str">
        <f>IFERROR(SUMIFS(Results!V:V,Results!G:G,CONCATENATE("*",B329,"*"),Results!G:G,CONCATENATE("*",C329,"*"),Results!E:E,A329)/D329,"")</f>
        <v/>
      </c>
      <c r="F329" s="1">
        <f>SUMIFS(Results!O:O,Results!G:G,CONCATENATE("*",B329,"*"),Results!G:G,CONCATENATE("*",C329,"*"),Results!E:E,A329)</f>
        <v>0</v>
      </c>
      <c r="G329" s="50" t="str">
        <f>IFERROR(SUMIFS(Results!V:V,Results!G:G,CONCATENATE("*",'Battle Tactics (Faction)'!B329,"*"),Results!G:G,CONCATENATE("*",C329,"*"),Results!E:E,A329)/F329,"")</f>
        <v/>
      </c>
      <c r="H329" s="46">
        <f>SUMIFS(Results!O:O,Results!G:G,CONCATENATE("*",B329,"*"),Results!G:G,CONCATENATE("*",C329,"*"),Results!Y:Y,"&gt;=500",Results!E:E,A329)</f>
        <v>0</v>
      </c>
      <c r="I329" s="52" t="str">
        <f>IFERROR(SUMIFS(Results!V:V,Results!G:G,CONCATENATE("*",B329,"*"),Results!G:G,CONCATENATE("*",C329,"*"),Results!Y:Y,"&gt;=500",Results!E:E,A329)/H329,"")</f>
        <v/>
      </c>
      <c r="J329" s="53">
        <f>SUMIFS(Results!O:O,Results!G:G,CONCATENATE("*",'Battle Tactics (Faction)'!B329,"*"),Results!G:G,CONCATENATE("*",C329,"*"),Results!Y:Y,"&gt;=500",Results!E:E,A329)</f>
        <v>0</v>
      </c>
      <c r="M329" t="str">
        <f t="shared" si="10"/>
        <v>Kharadron Overlords - Wrathful Cycles / Master the Paths (0)</v>
      </c>
      <c r="N329" s="74" t="str">
        <f t="shared" si="11"/>
        <v/>
      </c>
      <c r="P329" s="60"/>
      <c r="Q329" s="75"/>
    </row>
    <row r="330" spans="1:17" hidden="1" x14ac:dyDescent="0.3">
      <c r="A330" t="s">
        <v>77</v>
      </c>
      <c r="B330" s="48" t="s">
        <v>24950</v>
      </c>
      <c r="C330" s="48" t="s">
        <v>24948</v>
      </c>
      <c r="D330" s="1">
        <f>SUMIFS(Results!O:O,Results!G:G,CONCATENATE("*",B330,"*"),Results!G:G,CONCATENATE("*",C330,"*"),Results!E:E,A330)</f>
        <v>0</v>
      </c>
      <c r="E330" s="50" t="str">
        <f>IFERROR(SUMIFS(Results!V:V,Results!G:G,CONCATENATE("*",B330,"*"),Results!G:G,CONCATENATE("*",C330,"*"),Results!E:E,A330)/D330,"")</f>
        <v/>
      </c>
      <c r="F330" s="1">
        <f>SUMIFS(Results!O:O,Results!G:G,CONCATENATE("*",B330,"*"),Results!G:G,CONCATENATE("*",C330,"*"),Results!E:E,A330)</f>
        <v>0</v>
      </c>
      <c r="G330" s="50" t="str">
        <f>IFERROR(SUMIFS(Results!V:V,Results!G:G,CONCATENATE("*",'Battle Tactics (Faction)'!B330,"*"),Results!G:G,CONCATENATE("*",C330,"*"),Results!E:E,A330)/F330,"")</f>
        <v/>
      </c>
      <c r="H330" s="46">
        <f>SUMIFS(Results!O:O,Results!G:G,CONCATENATE("*",B330,"*"),Results!G:G,CONCATENATE("*",C330,"*"),Results!Y:Y,"&gt;=500",Results!E:E,A330)</f>
        <v>0</v>
      </c>
      <c r="I330" s="52" t="str">
        <f>IFERROR(SUMIFS(Results!V:V,Results!G:G,CONCATENATE("*",B330,"*"),Results!G:G,CONCATENATE("*",C330,"*"),Results!Y:Y,"&gt;=500",Results!E:E,A330)/H330,"")</f>
        <v/>
      </c>
      <c r="J330" s="53">
        <f>SUMIFS(Results!O:O,Results!G:G,CONCATENATE("*",'Battle Tactics (Faction)'!B330,"*"),Results!G:G,CONCATENATE("*",C330,"*"),Results!Y:Y,"&gt;=500",Results!E:E,A330)</f>
        <v>0</v>
      </c>
      <c r="M330" t="str">
        <f t="shared" si="10"/>
        <v>Kharadron Overlords - Wrathful Cycles / Restless Energy (0)</v>
      </c>
      <c r="N330" s="74" t="str">
        <f t="shared" si="11"/>
        <v/>
      </c>
      <c r="P330" s="60"/>
      <c r="Q330" s="75"/>
    </row>
    <row r="331" spans="1:17" hidden="1" x14ac:dyDescent="0.3">
      <c r="A331" t="s">
        <v>77</v>
      </c>
      <c r="B331" s="48" t="s">
        <v>24950</v>
      </c>
      <c r="C331" s="48" t="s">
        <v>24949</v>
      </c>
      <c r="D331" s="1">
        <f>SUMIFS(Results!O:O,Results!G:G,CONCATENATE("*",B331,"*"),Results!G:G,CONCATENATE("*",C331,"*"),Results!E:E,A331)</f>
        <v>0</v>
      </c>
      <c r="E331" s="50" t="str">
        <f>IFERROR(SUMIFS(Results!V:V,Results!G:G,CONCATENATE("*",B331,"*"),Results!G:G,CONCATENATE("*",C331,"*"),Results!E:E,A331)/D331,"")</f>
        <v/>
      </c>
      <c r="F331" s="1">
        <f>SUMIFS(Results!O:O,Results!G:G,CONCATENATE("*",B331,"*"),Results!G:G,CONCATENATE("*",C331,"*"),Results!E:E,A331)</f>
        <v>0</v>
      </c>
      <c r="G331" s="50" t="str">
        <f>IFERROR(SUMIFS(Results!V:V,Results!G:G,CONCATENATE("*",'Battle Tactics (Faction)'!B331,"*"),Results!G:G,CONCATENATE("*",C331,"*"),Results!E:E,A331)/F331,"")</f>
        <v/>
      </c>
      <c r="H331" s="46">
        <f>SUMIFS(Results!O:O,Results!G:G,CONCATENATE("*",B331,"*"),Results!G:G,CONCATENATE("*",C331,"*"),Results!Y:Y,"&gt;=500",Results!E:E,A331)</f>
        <v>0</v>
      </c>
      <c r="I331" s="52" t="str">
        <f>IFERROR(SUMIFS(Results!V:V,Results!G:G,CONCATENATE("*",B331,"*"),Results!G:G,CONCATENATE("*",C331,"*"),Results!Y:Y,"&gt;=500",Results!E:E,A331)/H331,"")</f>
        <v/>
      </c>
      <c r="J331" s="53">
        <f>SUMIFS(Results!O:O,Results!G:G,CONCATENATE("*",'Battle Tactics (Faction)'!B331,"*"),Results!G:G,CONCATENATE("*",C331,"*"),Results!Y:Y,"&gt;=500",Results!E:E,A331)</f>
        <v>0</v>
      </c>
      <c r="M331" t="str">
        <f t="shared" si="10"/>
        <v>Kharadron Overlords - Wrathful Cycles / Scouting Force (0)</v>
      </c>
      <c r="N331" s="74" t="str">
        <f t="shared" si="11"/>
        <v/>
      </c>
      <c r="P331" s="60"/>
      <c r="Q331" s="75"/>
    </row>
    <row r="332" spans="1:17" x14ac:dyDescent="0.3">
      <c r="A332" t="s">
        <v>103</v>
      </c>
      <c r="B332" s="48" t="s">
        <v>24945</v>
      </c>
      <c r="C332" s="48" t="s">
        <v>24946</v>
      </c>
      <c r="D332" s="1">
        <f>SUMIFS(Results!O:O,Results!G:G,CONCATENATE("*",B332,"*"),Results!G:G,CONCATENATE("*",C332,"*"),Results!E:E,A332)</f>
        <v>5</v>
      </c>
      <c r="E332" s="50">
        <f>IFERROR(SUMIFS(Results!V:V,Results!G:G,CONCATENATE("*",B332,"*"),Results!G:G,CONCATENATE("*",C332,"*"),Results!E:E,A332)/D332,"")</f>
        <v>0.6</v>
      </c>
      <c r="F332" s="1">
        <f>SUMIFS(Results!O:O,Results!G:G,CONCATENATE("*",B332,"*"),Results!G:G,CONCATENATE("*",C332,"*"),Results!E:E,A332)</f>
        <v>5</v>
      </c>
      <c r="G332" s="50">
        <f>IFERROR(SUMIFS(Results!V:V,Results!G:G,CONCATENATE("*",'Battle Tactics (Faction)'!B332,"*"),Results!G:G,CONCATENATE("*",C332,"*"),Results!E:E,A332)/F332,"")</f>
        <v>0.6</v>
      </c>
      <c r="H332" s="46">
        <f>SUMIFS(Results!O:O,Results!G:G,CONCATENATE("*",B332,"*"),Results!G:G,CONCATENATE("*",C332,"*"),Results!Y:Y,"&gt;=500",Results!E:E,A332)</f>
        <v>0</v>
      </c>
      <c r="I332" s="52" t="str">
        <f>IFERROR(SUMIFS(Results!V:V,Results!G:G,CONCATENATE("*",B332,"*"),Results!G:G,CONCATENATE("*",C332,"*"),Results!Y:Y,"&gt;=500",Results!E:E,A332)/H332,"")</f>
        <v/>
      </c>
      <c r="J332" s="53">
        <f>SUMIFS(Results!O:O,Results!G:G,CONCATENATE("*",'Battle Tactics (Faction)'!B332,"*"),Results!G:G,CONCATENATE("*",C332,"*"),Results!Y:Y,"&gt;=500",Results!E:E,A332)</f>
        <v>0</v>
      </c>
      <c r="M332" t="str">
        <f t="shared" si="10"/>
        <v>Kruleboyz - Attuned to Ghyran / Intercept and Recover (5)</v>
      </c>
      <c r="N332" s="74">
        <f t="shared" si="11"/>
        <v>0.6</v>
      </c>
      <c r="P332" s="60"/>
      <c r="Q332" s="75"/>
    </row>
    <row r="333" spans="1:17" x14ac:dyDescent="0.3">
      <c r="A333" t="s">
        <v>103</v>
      </c>
      <c r="B333" s="48" t="s">
        <v>24945</v>
      </c>
      <c r="C333" s="48" t="s">
        <v>24947</v>
      </c>
      <c r="D333" s="1">
        <f>SUMIFS(Results!O:O,Results!G:G,CONCATENATE("*",B333,"*"),Results!G:G,CONCATENATE("*",C333,"*"),Results!E:E,A333)</f>
        <v>5</v>
      </c>
      <c r="E333" s="50">
        <f>IFERROR(SUMIFS(Results!V:V,Results!G:G,CONCATENATE("*",B333,"*"),Results!G:G,CONCATENATE("*",C333,"*"),Results!E:E,A333)/D333,"")</f>
        <v>0.6</v>
      </c>
      <c r="F333" s="1">
        <f>SUMIFS(Results!O:O,Results!G:G,CONCATENATE("*",B333,"*"),Results!G:G,CONCATENATE("*",C333,"*"),Results!E:E,A333)</f>
        <v>5</v>
      </c>
      <c r="G333" s="50">
        <f>IFERROR(SUMIFS(Results!V:V,Results!G:G,CONCATENATE("*",'Battle Tactics (Faction)'!B333,"*"),Results!G:G,CONCATENATE("*",C333,"*"),Results!E:E,A333)/F333,"")</f>
        <v>0.6</v>
      </c>
      <c r="H333" s="46">
        <f>SUMIFS(Results!O:O,Results!G:G,CONCATENATE("*",B333,"*"),Results!G:G,CONCATENATE("*",C333,"*"),Results!Y:Y,"&gt;=500",Results!E:E,A333)</f>
        <v>0</v>
      </c>
      <c r="I333" s="52" t="str">
        <f>IFERROR(SUMIFS(Results!V:V,Results!G:G,CONCATENATE("*",B333,"*"),Results!G:G,CONCATENATE("*",C333,"*"),Results!Y:Y,"&gt;=500",Results!E:E,A333)/H333,"")</f>
        <v/>
      </c>
      <c r="J333" s="53">
        <f>SUMIFS(Results!O:O,Results!G:G,CONCATENATE("*",'Battle Tactics (Faction)'!B333,"*"),Results!G:G,CONCATENATE("*",C333,"*"),Results!Y:Y,"&gt;=500",Results!E:E,A333)</f>
        <v>0</v>
      </c>
      <c r="M333" t="str">
        <f t="shared" si="10"/>
        <v>Kruleboyz - Attuned to Ghyran / Master the Paths (5)</v>
      </c>
      <c r="N333" s="74">
        <f t="shared" si="11"/>
        <v>0.6</v>
      </c>
      <c r="P333" s="60"/>
      <c r="Q333" s="75"/>
    </row>
    <row r="334" spans="1:17" hidden="1" x14ac:dyDescent="0.3">
      <c r="A334" t="s">
        <v>103</v>
      </c>
      <c r="B334" s="48" t="s">
        <v>24945</v>
      </c>
      <c r="C334" s="48" t="s">
        <v>24948</v>
      </c>
      <c r="D334" s="1">
        <f>SUMIFS(Results!O:O,Results!G:G,CONCATENATE("*",B334,"*"),Results!G:G,CONCATENATE("*",C334,"*"),Results!E:E,A334)</f>
        <v>0</v>
      </c>
      <c r="E334" s="50" t="str">
        <f>IFERROR(SUMIFS(Results!V:V,Results!G:G,CONCATENATE("*",B334,"*"),Results!G:G,CONCATENATE("*",C334,"*"),Results!E:E,A334)/D334,"")</f>
        <v/>
      </c>
      <c r="F334" s="1">
        <f>SUMIFS(Results!O:O,Results!G:G,CONCATENATE("*",B334,"*"),Results!G:G,CONCATENATE("*",C334,"*"),Results!E:E,A334)</f>
        <v>0</v>
      </c>
      <c r="G334" s="50" t="str">
        <f>IFERROR(SUMIFS(Results!V:V,Results!G:G,CONCATENATE("*",'Battle Tactics (Faction)'!B334,"*"),Results!G:G,CONCATENATE("*",C334,"*"),Results!E:E,A334)/F334,"")</f>
        <v/>
      </c>
      <c r="H334" s="46">
        <f>SUMIFS(Results!O:O,Results!G:G,CONCATENATE("*",B334,"*"),Results!G:G,CONCATENATE("*",C334,"*"),Results!Y:Y,"&gt;=500",Results!E:E,A334)</f>
        <v>0</v>
      </c>
      <c r="I334" s="52" t="str">
        <f>IFERROR(SUMIFS(Results!V:V,Results!G:G,CONCATENATE("*",B334,"*"),Results!G:G,CONCATENATE("*",C334,"*"),Results!Y:Y,"&gt;=500",Results!E:E,A334)/H334,"")</f>
        <v/>
      </c>
      <c r="J334" s="53">
        <f>SUMIFS(Results!O:O,Results!G:G,CONCATENATE("*",'Battle Tactics (Faction)'!B334,"*"),Results!G:G,CONCATENATE("*",C334,"*"),Results!Y:Y,"&gt;=500",Results!E:E,A334)</f>
        <v>0</v>
      </c>
      <c r="M334" t="str">
        <f t="shared" si="10"/>
        <v>Kruleboyz - Attuned to Ghyran / Restless Energy (0)</v>
      </c>
      <c r="N334" s="74" t="str">
        <f t="shared" si="11"/>
        <v/>
      </c>
      <c r="P334" s="60"/>
      <c r="Q334" s="75"/>
    </row>
    <row r="335" spans="1:17" x14ac:dyDescent="0.3">
      <c r="A335" t="s">
        <v>103</v>
      </c>
      <c r="B335" s="48" t="s">
        <v>24945</v>
      </c>
      <c r="C335" s="48" t="s">
        <v>24949</v>
      </c>
      <c r="D335" s="1">
        <f>SUMIFS(Results!O:O,Results!G:G,CONCATENATE("*",B335,"*"),Results!G:G,CONCATENATE("*",C335,"*"),Results!E:E,A335)</f>
        <v>15</v>
      </c>
      <c r="E335" s="50">
        <f>IFERROR(SUMIFS(Results!V:V,Results!G:G,CONCATENATE("*",B335,"*"),Results!G:G,CONCATENATE("*",C335,"*"),Results!E:E,A335)/D335,"")</f>
        <v>0.46666666666666667</v>
      </c>
      <c r="F335" s="1">
        <f>SUMIFS(Results!O:O,Results!G:G,CONCATENATE("*",B335,"*"),Results!G:G,CONCATENATE("*",C335,"*"),Results!E:E,A335)</f>
        <v>15</v>
      </c>
      <c r="G335" s="50">
        <f>IFERROR(SUMIFS(Results!V:V,Results!G:G,CONCATENATE("*",'Battle Tactics (Faction)'!B335,"*"),Results!G:G,CONCATENATE("*",C335,"*"),Results!E:E,A335)/F335,"")</f>
        <v>0.46666666666666667</v>
      </c>
      <c r="H335" s="46">
        <f>SUMIFS(Results!O:O,Results!G:G,CONCATENATE("*",B335,"*"),Results!G:G,CONCATENATE("*",C335,"*"),Results!Y:Y,"&gt;=500",Results!E:E,A335)</f>
        <v>0</v>
      </c>
      <c r="I335" s="52" t="str">
        <f>IFERROR(SUMIFS(Results!V:V,Results!G:G,CONCATENATE("*",B335,"*"),Results!G:G,CONCATENATE("*",C335,"*"),Results!Y:Y,"&gt;=500",Results!E:E,A335)/H335,"")</f>
        <v/>
      </c>
      <c r="J335" s="53">
        <f>SUMIFS(Results!O:O,Results!G:G,CONCATENATE("*",'Battle Tactics (Faction)'!B335,"*"),Results!G:G,CONCATENATE("*",C335,"*"),Results!Y:Y,"&gt;=500",Results!E:E,A335)</f>
        <v>0</v>
      </c>
      <c r="M335" t="str">
        <f t="shared" si="10"/>
        <v>Kruleboyz - Attuned to Ghyran / Scouting Force (15)</v>
      </c>
      <c r="N335" s="74">
        <f t="shared" si="11"/>
        <v>0.46666666666666667</v>
      </c>
      <c r="P335" s="60"/>
      <c r="Q335" s="75"/>
    </row>
    <row r="336" spans="1:17" hidden="1" x14ac:dyDescent="0.3">
      <c r="A336" t="s">
        <v>103</v>
      </c>
      <c r="B336" s="48" t="s">
        <v>24945</v>
      </c>
      <c r="C336" s="48" t="s">
        <v>24950</v>
      </c>
      <c r="D336" s="1">
        <f>SUMIFS(Results!O:O,Results!G:G,CONCATENATE("*",B336,"*"),Results!G:G,CONCATENATE("*",C336,"*"),Results!E:E,A336)</f>
        <v>0</v>
      </c>
      <c r="E336" s="50" t="str">
        <f>IFERROR(SUMIFS(Results!V:V,Results!G:G,CONCATENATE("*",B336,"*"),Results!G:G,CONCATENATE("*",C336,"*"),Results!E:E,A336)/D336,"")</f>
        <v/>
      </c>
      <c r="F336" s="1">
        <f>SUMIFS(Results!O:O,Results!G:G,CONCATENATE("*",B336,"*"),Results!G:G,CONCATENATE("*",C336,"*"),Results!E:E,A336)</f>
        <v>0</v>
      </c>
      <c r="G336" s="50" t="str">
        <f>IFERROR(SUMIFS(Results!V:V,Results!G:G,CONCATENATE("*",'Battle Tactics (Faction)'!B336,"*"),Results!G:G,CONCATENATE("*",C336,"*"),Results!E:E,A336)/F336,"")</f>
        <v/>
      </c>
      <c r="H336" s="46">
        <f>SUMIFS(Results!O:O,Results!G:G,CONCATENATE("*",B336,"*"),Results!G:G,CONCATENATE("*",C336,"*"),Results!Y:Y,"&gt;=500",Results!E:E,A336)</f>
        <v>0</v>
      </c>
      <c r="I336" s="52" t="str">
        <f>IFERROR(SUMIFS(Results!V:V,Results!G:G,CONCATENATE("*",B336,"*"),Results!G:G,CONCATENATE("*",C336,"*"),Results!Y:Y,"&gt;=500",Results!E:E,A336)/H336,"")</f>
        <v/>
      </c>
      <c r="J336" s="53">
        <f>SUMIFS(Results!O:O,Results!G:G,CONCATENATE("*",'Battle Tactics (Faction)'!B336,"*"),Results!G:G,CONCATENATE("*",C336,"*"),Results!Y:Y,"&gt;=500",Results!E:E,A336)</f>
        <v>0</v>
      </c>
      <c r="M336" t="str">
        <f t="shared" si="10"/>
        <v>Kruleboyz - Attuned to Ghyran / Wrathful Cycles (0)</v>
      </c>
      <c r="N336" s="74" t="str">
        <f t="shared" si="11"/>
        <v/>
      </c>
      <c r="P336" s="60"/>
      <c r="Q336" s="75"/>
    </row>
    <row r="337" spans="1:17" x14ac:dyDescent="0.3">
      <c r="A337" t="s">
        <v>103</v>
      </c>
      <c r="B337" s="48" t="s">
        <v>24946</v>
      </c>
      <c r="C337" s="48" t="s">
        <v>24945</v>
      </c>
      <c r="D337" s="1">
        <f>SUMIFS(Results!O:O,Results!G:G,CONCATENATE("*",B337,"*"),Results!G:G,CONCATENATE("*",C337,"*"),Results!E:E,A337)</f>
        <v>5</v>
      </c>
      <c r="E337" s="50">
        <f>IFERROR(SUMIFS(Results!V:V,Results!G:G,CONCATENATE("*",B337,"*"),Results!G:G,CONCATENATE("*",C337,"*"),Results!E:E,A337)/D337,"")</f>
        <v>0.6</v>
      </c>
      <c r="F337" s="1">
        <f>SUMIFS(Results!O:O,Results!G:G,CONCATENATE("*",B337,"*"),Results!G:G,CONCATENATE("*",C337,"*"),Results!E:E,A337)</f>
        <v>5</v>
      </c>
      <c r="G337" s="50">
        <f>IFERROR(SUMIFS(Results!V:V,Results!G:G,CONCATENATE("*",'Battle Tactics (Faction)'!B337,"*"),Results!G:G,CONCATENATE("*",C337,"*"),Results!E:E,A337)/F337,"")</f>
        <v>0.6</v>
      </c>
      <c r="H337" s="46">
        <f>SUMIFS(Results!O:O,Results!G:G,CONCATENATE("*",B337,"*"),Results!G:G,CONCATENATE("*",C337,"*"),Results!Y:Y,"&gt;=500",Results!E:E,A337)</f>
        <v>0</v>
      </c>
      <c r="I337" s="52" t="str">
        <f>IFERROR(SUMIFS(Results!V:V,Results!G:G,CONCATENATE("*",B337,"*"),Results!G:G,CONCATENATE("*",C337,"*"),Results!Y:Y,"&gt;=500",Results!E:E,A337)/H337,"")</f>
        <v/>
      </c>
      <c r="J337" s="53">
        <f>SUMIFS(Results!O:O,Results!G:G,CONCATENATE("*",'Battle Tactics (Faction)'!B337,"*"),Results!G:G,CONCATENATE("*",C337,"*"),Results!Y:Y,"&gt;=500",Results!E:E,A337)</f>
        <v>0</v>
      </c>
      <c r="M337" t="str">
        <f t="shared" si="10"/>
        <v>Kruleboyz - Intercept and Recover / Attuned to Ghyran (5)</v>
      </c>
      <c r="N337" s="74">
        <f t="shared" si="11"/>
        <v>0.6</v>
      </c>
      <c r="P337" s="60"/>
      <c r="Q337" s="75"/>
    </row>
    <row r="338" spans="1:17" hidden="1" x14ac:dyDescent="0.3">
      <c r="A338" t="s">
        <v>103</v>
      </c>
      <c r="B338" s="48" t="s">
        <v>24946</v>
      </c>
      <c r="C338" s="48" t="s">
        <v>24947</v>
      </c>
      <c r="D338" s="1">
        <f>SUMIFS(Results!O:O,Results!G:G,CONCATENATE("*",B338,"*"),Results!G:G,CONCATENATE("*",C338,"*"),Results!E:E,A338)</f>
        <v>35</v>
      </c>
      <c r="E338" s="50">
        <f>IFERROR(SUMIFS(Results!V:V,Results!G:G,CONCATENATE("*",B338,"*"),Results!G:G,CONCATENATE("*",C338,"*"),Results!E:E,A338)/D338,"")</f>
        <v>0.52857142857142858</v>
      </c>
      <c r="F338" s="1">
        <f>SUMIFS(Results!O:O,Results!G:G,CONCATENATE("*",B338,"*"),Results!G:G,CONCATENATE("*",C338,"*"),Results!E:E,A338)</f>
        <v>35</v>
      </c>
      <c r="G338" s="50">
        <f>IFERROR(SUMIFS(Results!V:V,Results!G:G,CONCATENATE("*",'Battle Tactics (Faction)'!B338,"*"),Results!G:G,CONCATENATE("*",C338,"*"),Results!E:E,A338)/F338,"")</f>
        <v>0.52857142857142858</v>
      </c>
      <c r="H338" s="46">
        <f>SUMIFS(Results!O:O,Results!G:G,CONCATENATE("*",B338,"*"),Results!G:G,CONCATENATE("*",C338,"*"),Results!Y:Y,"&gt;=500",Results!E:E,A338)</f>
        <v>5</v>
      </c>
      <c r="I338" s="52">
        <f>IFERROR(SUMIFS(Results!V:V,Results!G:G,CONCATENATE("*",B338,"*"),Results!G:G,CONCATENATE("*",C338,"*"),Results!Y:Y,"&gt;=500",Results!E:E,A338)/H338,"")</f>
        <v>0.6</v>
      </c>
      <c r="J338" s="53">
        <f>SUMIFS(Results!O:O,Results!G:G,CONCATENATE("*",'Battle Tactics (Faction)'!B338,"*"),Results!G:G,CONCATENATE("*",C338,"*"),Results!Y:Y,"&gt;=500",Results!E:E,A338)</f>
        <v>5</v>
      </c>
      <c r="M338" t="str">
        <f t="shared" si="10"/>
        <v>Kruleboyz - Intercept and Recover / Master the Paths (35)</v>
      </c>
      <c r="N338" s="74">
        <f t="shared" si="11"/>
        <v>0.52857142857142858</v>
      </c>
      <c r="P338" s="60"/>
      <c r="Q338" s="75"/>
    </row>
    <row r="339" spans="1:17" x14ac:dyDescent="0.3">
      <c r="A339" t="s">
        <v>103</v>
      </c>
      <c r="B339" s="48" t="s">
        <v>24946</v>
      </c>
      <c r="C339" s="48" t="s">
        <v>24948</v>
      </c>
      <c r="D339" s="1">
        <f>SUMIFS(Results!O:O,Results!G:G,CONCATENATE("*",B339,"*"),Results!G:G,CONCATENATE("*",C339,"*"),Results!E:E,A339)</f>
        <v>15</v>
      </c>
      <c r="E339" s="50">
        <f>IFERROR(SUMIFS(Results!V:V,Results!G:G,CONCATENATE("*",B339,"*"),Results!G:G,CONCATENATE("*",C339,"*"),Results!E:E,A339)/D339,"")</f>
        <v>0.66666666666666663</v>
      </c>
      <c r="F339" s="1">
        <f>SUMIFS(Results!O:O,Results!G:G,CONCATENATE("*",B339,"*"),Results!G:G,CONCATENATE("*",C339,"*"),Results!E:E,A339)</f>
        <v>15</v>
      </c>
      <c r="G339" s="50">
        <f>IFERROR(SUMIFS(Results!V:V,Results!G:G,CONCATENATE("*",'Battle Tactics (Faction)'!B339,"*"),Results!G:G,CONCATENATE("*",C339,"*"),Results!E:E,A339)/F339,"")</f>
        <v>0.66666666666666663</v>
      </c>
      <c r="H339" s="46">
        <f>SUMIFS(Results!O:O,Results!G:G,CONCATENATE("*",B339,"*"),Results!G:G,CONCATENATE("*",C339,"*"),Results!Y:Y,"&gt;=500",Results!E:E,A339)</f>
        <v>5</v>
      </c>
      <c r="I339" s="52">
        <f>IFERROR(SUMIFS(Results!V:V,Results!G:G,CONCATENATE("*",B339,"*"),Results!G:G,CONCATENATE("*",C339,"*"),Results!Y:Y,"&gt;=500",Results!E:E,A339)/H339,"")</f>
        <v>0.6</v>
      </c>
      <c r="J339" s="53">
        <f>SUMIFS(Results!O:O,Results!G:G,CONCATENATE("*",'Battle Tactics (Faction)'!B339,"*"),Results!G:G,CONCATENATE("*",C339,"*"),Results!Y:Y,"&gt;=500",Results!E:E,A339)</f>
        <v>5</v>
      </c>
      <c r="M339" t="str">
        <f t="shared" si="10"/>
        <v>Kruleboyz - Intercept and Recover / Restless Energy (15)</v>
      </c>
      <c r="N339" s="74">
        <f t="shared" si="11"/>
        <v>0.66666666666666663</v>
      </c>
      <c r="P339" s="60"/>
      <c r="Q339" s="75"/>
    </row>
    <row r="340" spans="1:17" hidden="1" x14ac:dyDescent="0.3">
      <c r="A340" t="s">
        <v>103</v>
      </c>
      <c r="B340" s="48" t="s">
        <v>24946</v>
      </c>
      <c r="C340" s="48" t="s">
        <v>24949</v>
      </c>
      <c r="D340" s="1">
        <f>SUMIFS(Results!O:O,Results!G:G,CONCATENATE("*",B340,"*"),Results!G:G,CONCATENATE("*",C340,"*"),Results!E:E,A340)</f>
        <v>0</v>
      </c>
      <c r="E340" s="50" t="str">
        <f>IFERROR(SUMIFS(Results!V:V,Results!G:G,CONCATENATE("*",B340,"*"),Results!G:G,CONCATENATE("*",C340,"*"),Results!E:E,A340)/D340,"")</f>
        <v/>
      </c>
      <c r="F340" s="1">
        <f>SUMIFS(Results!O:O,Results!G:G,CONCATENATE("*",B340,"*"),Results!G:G,CONCATENATE("*",C340,"*"),Results!E:E,A340)</f>
        <v>0</v>
      </c>
      <c r="G340" s="50" t="str">
        <f>IFERROR(SUMIFS(Results!V:V,Results!G:G,CONCATENATE("*",'Battle Tactics (Faction)'!B340,"*"),Results!G:G,CONCATENATE("*",C340,"*"),Results!E:E,A340)/F340,"")</f>
        <v/>
      </c>
      <c r="H340" s="46">
        <f>SUMIFS(Results!O:O,Results!G:G,CONCATENATE("*",B340,"*"),Results!G:G,CONCATENATE("*",C340,"*"),Results!Y:Y,"&gt;=500",Results!E:E,A340)</f>
        <v>0</v>
      </c>
      <c r="I340" s="52" t="str">
        <f>IFERROR(SUMIFS(Results!V:V,Results!G:G,CONCATENATE("*",B340,"*"),Results!G:G,CONCATENATE("*",C340,"*"),Results!Y:Y,"&gt;=500",Results!E:E,A340)/H340,"")</f>
        <v/>
      </c>
      <c r="J340" s="53">
        <f>SUMIFS(Results!O:O,Results!G:G,CONCATENATE("*",'Battle Tactics (Faction)'!B340,"*"),Results!G:G,CONCATENATE("*",C340,"*"),Results!Y:Y,"&gt;=500",Results!E:E,A340)</f>
        <v>0</v>
      </c>
      <c r="M340" t="str">
        <f t="shared" si="10"/>
        <v>Kruleboyz - Intercept and Recover / Scouting Force (0)</v>
      </c>
      <c r="N340" s="74" t="str">
        <f t="shared" si="11"/>
        <v/>
      </c>
      <c r="P340" s="60"/>
      <c r="Q340" s="75"/>
    </row>
    <row r="341" spans="1:17" x14ac:dyDescent="0.3">
      <c r="A341" t="s">
        <v>103</v>
      </c>
      <c r="B341" s="48" t="s">
        <v>24946</v>
      </c>
      <c r="C341" s="48" t="s">
        <v>24950</v>
      </c>
      <c r="D341" s="1">
        <f>SUMIFS(Results!O:O,Results!G:G,CONCATENATE("*",B341,"*"),Results!G:G,CONCATENATE("*",C341,"*"),Results!E:E,A341)</f>
        <v>15</v>
      </c>
      <c r="E341" s="50">
        <f>IFERROR(SUMIFS(Results!V:V,Results!G:G,CONCATENATE("*",B341,"*"),Results!G:G,CONCATENATE("*",C341,"*"),Results!E:E,A341)/D341,"")</f>
        <v>0.6</v>
      </c>
      <c r="F341" s="1">
        <f>SUMIFS(Results!O:O,Results!G:G,CONCATENATE("*",B341,"*"),Results!G:G,CONCATENATE("*",C341,"*"),Results!E:E,A341)</f>
        <v>15</v>
      </c>
      <c r="G341" s="50">
        <f>IFERROR(SUMIFS(Results!V:V,Results!G:G,CONCATENATE("*",'Battle Tactics (Faction)'!B341,"*"),Results!G:G,CONCATENATE("*",C341,"*"),Results!E:E,A341)/F341,"")</f>
        <v>0.6</v>
      </c>
      <c r="H341" s="46">
        <f>SUMIFS(Results!O:O,Results!G:G,CONCATENATE("*",B341,"*"),Results!G:G,CONCATENATE("*",C341,"*"),Results!Y:Y,"&gt;=500",Results!E:E,A341)</f>
        <v>0</v>
      </c>
      <c r="I341" s="52" t="str">
        <f>IFERROR(SUMIFS(Results!V:V,Results!G:G,CONCATENATE("*",B341,"*"),Results!G:G,CONCATENATE("*",C341,"*"),Results!Y:Y,"&gt;=500",Results!E:E,A341)/H341,"")</f>
        <v/>
      </c>
      <c r="J341" s="53">
        <f>SUMIFS(Results!O:O,Results!G:G,CONCATENATE("*",'Battle Tactics (Faction)'!B341,"*"),Results!G:G,CONCATENATE("*",C341,"*"),Results!Y:Y,"&gt;=500",Results!E:E,A341)</f>
        <v>0</v>
      </c>
      <c r="M341" t="str">
        <f t="shared" si="10"/>
        <v>Kruleboyz - Intercept and Recover / Wrathful Cycles (15)</v>
      </c>
      <c r="N341" s="74">
        <f t="shared" si="11"/>
        <v>0.6</v>
      </c>
      <c r="P341" s="60"/>
      <c r="Q341" s="75"/>
    </row>
    <row r="342" spans="1:17" x14ac:dyDescent="0.3">
      <c r="A342" t="s">
        <v>103</v>
      </c>
      <c r="B342" s="48" t="s">
        <v>24947</v>
      </c>
      <c r="C342" s="48" t="s">
        <v>24945</v>
      </c>
      <c r="D342" s="1">
        <f>SUMIFS(Results!O:O,Results!G:G,CONCATENATE("*",B342,"*"),Results!G:G,CONCATENATE("*",C342,"*"),Results!E:E,A342)</f>
        <v>5</v>
      </c>
      <c r="E342" s="50">
        <f>IFERROR(SUMIFS(Results!V:V,Results!G:G,CONCATENATE("*",B342,"*"),Results!G:G,CONCATENATE("*",C342,"*"),Results!E:E,A342)/D342,"")</f>
        <v>0.6</v>
      </c>
      <c r="F342" s="1">
        <f>SUMIFS(Results!O:O,Results!G:G,CONCATENATE("*",B342,"*"),Results!G:G,CONCATENATE("*",C342,"*"),Results!E:E,A342)</f>
        <v>5</v>
      </c>
      <c r="G342" s="50">
        <f>IFERROR(SUMIFS(Results!V:V,Results!G:G,CONCATENATE("*",'Battle Tactics (Faction)'!B342,"*"),Results!G:G,CONCATENATE("*",C342,"*"),Results!E:E,A342)/F342,"")</f>
        <v>0.6</v>
      </c>
      <c r="H342" s="46">
        <f>SUMIFS(Results!O:O,Results!G:G,CONCATENATE("*",B342,"*"),Results!G:G,CONCATENATE("*",C342,"*"),Results!Y:Y,"&gt;=500",Results!E:E,A342)</f>
        <v>0</v>
      </c>
      <c r="I342" s="52" t="str">
        <f>IFERROR(SUMIFS(Results!V:V,Results!G:G,CONCATENATE("*",B342,"*"),Results!G:G,CONCATENATE("*",C342,"*"),Results!Y:Y,"&gt;=500",Results!E:E,A342)/H342,"")</f>
        <v/>
      </c>
      <c r="J342" s="53">
        <f>SUMIFS(Results!O:O,Results!G:G,CONCATENATE("*",'Battle Tactics (Faction)'!B342,"*"),Results!G:G,CONCATENATE("*",C342,"*"),Results!Y:Y,"&gt;=500",Results!E:E,A342)</f>
        <v>0</v>
      </c>
      <c r="M342" t="str">
        <f t="shared" si="10"/>
        <v>Kruleboyz - Master the Paths / Attuned to Ghyran (5)</v>
      </c>
      <c r="N342" s="74">
        <f t="shared" si="11"/>
        <v>0.6</v>
      </c>
      <c r="P342" s="60"/>
      <c r="Q342" s="75"/>
    </row>
    <row r="343" spans="1:17" hidden="1" x14ac:dyDescent="0.3">
      <c r="A343" t="s">
        <v>103</v>
      </c>
      <c r="B343" s="48" t="s">
        <v>24947</v>
      </c>
      <c r="C343" s="48" t="s">
        <v>24946</v>
      </c>
      <c r="D343" s="1">
        <f>SUMIFS(Results!O:O,Results!G:G,CONCATENATE("*",B343,"*"),Results!G:G,CONCATENATE("*",C343,"*"),Results!E:E,A343)</f>
        <v>35</v>
      </c>
      <c r="E343" s="50">
        <f>IFERROR(SUMIFS(Results!V:V,Results!G:G,CONCATENATE("*",B343,"*"),Results!G:G,CONCATENATE("*",C343,"*"),Results!E:E,A343)/D343,"")</f>
        <v>0.52857142857142858</v>
      </c>
      <c r="F343" s="1">
        <f>SUMIFS(Results!O:O,Results!G:G,CONCATENATE("*",B343,"*"),Results!G:G,CONCATENATE("*",C343,"*"),Results!E:E,A343)</f>
        <v>35</v>
      </c>
      <c r="G343" s="50">
        <f>IFERROR(SUMIFS(Results!V:V,Results!G:G,CONCATENATE("*",'Battle Tactics (Faction)'!B343,"*"),Results!G:G,CONCATENATE("*",C343,"*"),Results!E:E,A343)/F343,"")</f>
        <v>0.52857142857142858</v>
      </c>
      <c r="H343" s="46">
        <f>SUMIFS(Results!O:O,Results!G:G,CONCATENATE("*",B343,"*"),Results!G:G,CONCATENATE("*",C343,"*"),Results!Y:Y,"&gt;=500",Results!E:E,A343)</f>
        <v>5</v>
      </c>
      <c r="I343" s="52">
        <f>IFERROR(SUMIFS(Results!V:V,Results!G:G,CONCATENATE("*",B343,"*"),Results!G:G,CONCATENATE("*",C343,"*"),Results!Y:Y,"&gt;=500",Results!E:E,A343)/H343,"")</f>
        <v>0.6</v>
      </c>
      <c r="J343" s="53">
        <f>SUMIFS(Results!O:O,Results!G:G,CONCATENATE("*",'Battle Tactics (Faction)'!B343,"*"),Results!G:G,CONCATENATE("*",C343,"*"),Results!Y:Y,"&gt;=500",Results!E:E,A343)</f>
        <v>5</v>
      </c>
      <c r="M343" t="str">
        <f t="shared" si="10"/>
        <v>Kruleboyz - Master the Paths / Intercept and Recover (35)</v>
      </c>
      <c r="N343" s="74">
        <f t="shared" si="11"/>
        <v>0.52857142857142858</v>
      </c>
      <c r="P343" s="60"/>
      <c r="Q343" s="75"/>
    </row>
    <row r="344" spans="1:17" hidden="1" x14ac:dyDescent="0.3">
      <c r="A344" t="s">
        <v>103</v>
      </c>
      <c r="B344" s="48" t="s">
        <v>24947</v>
      </c>
      <c r="C344" s="48" t="s">
        <v>24948</v>
      </c>
      <c r="D344" s="1">
        <f>SUMIFS(Results!O:O,Results!G:G,CONCATENATE("*",B344,"*"),Results!G:G,CONCATENATE("*",C344,"*"),Results!E:E,A344)</f>
        <v>25</v>
      </c>
      <c r="E344" s="50">
        <f>IFERROR(SUMIFS(Results!V:V,Results!G:G,CONCATENATE("*",B344,"*"),Results!G:G,CONCATENATE("*",C344,"*"),Results!E:E,A344)/D344,"")</f>
        <v>0.56000000000000005</v>
      </c>
      <c r="F344" s="1">
        <f>SUMIFS(Results!O:O,Results!G:G,CONCATENATE("*",B344,"*"),Results!G:G,CONCATENATE("*",C344,"*"),Results!E:E,A344)</f>
        <v>25</v>
      </c>
      <c r="G344" s="50">
        <f>IFERROR(SUMIFS(Results!V:V,Results!G:G,CONCATENATE("*",'Battle Tactics (Faction)'!B344,"*"),Results!G:G,CONCATENATE("*",C344,"*"),Results!E:E,A344)/F344,"")</f>
        <v>0.56000000000000005</v>
      </c>
      <c r="H344" s="46">
        <f>SUMIFS(Results!O:O,Results!G:G,CONCATENATE("*",B344,"*"),Results!G:G,CONCATENATE("*",C344,"*"),Results!Y:Y,"&gt;=500",Results!E:E,A344)</f>
        <v>5</v>
      </c>
      <c r="I344" s="52">
        <f>IFERROR(SUMIFS(Results!V:V,Results!G:G,CONCATENATE("*",B344,"*"),Results!G:G,CONCATENATE("*",C344,"*"),Results!Y:Y,"&gt;=500",Results!E:E,A344)/H344,"")</f>
        <v>0.6</v>
      </c>
      <c r="J344" s="53">
        <f>SUMIFS(Results!O:O,Results!G:G,CONCATENATE("*",'Battle Tactics (Faction)'!B344,"*"),Results!G:G,CONCATENATE("*",C344,"*"),Results!Y:Y,"&gt;=500",Results!E:E,A344)</f>
        <v>5</v>
      </c>
      <c r="M344" t="str">
        <f t="shared" si="10"/>
        <v>Kruleboyz - Master the Paths / Restless Energy (25)</v>
      </c>
      <c r="N344" s="74">
        <f t="shared" si="11"/>
        <v>0.56000000000000005</v>
      </c>
      <c r="P344" s="60"/>
      <c r="Q344" s="75"/>
    </row>
    <row r="345" spans="1:17" hidden="1" x14ac:dyDescent="0.3">
      <c r="A345" t="s">
        <v>103</v>
      </c>
      <c r="B345" s="48" t="s">
        <v>24947</v>
      </c>
      <c r="C345" s="48" t="s">
        <v>24949</v>
      </c>
      <c r="D345" s="1">
        <f>SUMIFS(Results!O:O,Results!G:G,CONCATENATE("*",B345,"*"),Results!G:G,CONCATENATE("*",C345,"*"),Results!E:E,A345)</f>
        <v>25</v>
      </c>
      <c r="E345" s="50">
        <f>IFERROR(SUMIFS(Results!V:V,Results!G:G,CONCATENATE("*",B345,"*"),Results!G:G,CONCATENATE("*",C345,"*"),Results!E:E,A345)/D345,"")</f>
        <v>0.44</v>
      </c>
      <c r="F345" s="1">
        <f>SUMIFS(Results!O:O,Results!G:G,CONCATENATE("*",B345,"*"),Results!G:G,CONCATENATE("*",C345,"*"),Results!E:E,A345)</f>
        <v>25</v>
      </c>
      <c r="G345" s="50">
        <f>IFERROR(SUMIFS(Results!V:V,Results!G:G,CONCATENATE("*",'Battle Tactics (Faction)'!B345,"*"),Results!G:G,CONCATENATE("*",C345,"*"),Results!E:E,A345)/F345,"")</f>
        <v>0.44</v>
      </c>
      <c r="H345" s="46">
        <f>SUMIFS(Results!O:O,Results!G:G,CONCATENATE("*",B345,"*"),Results!G:G,CONCATENATE("*",C345,"*"),Results!Y:Y,"&gt;=500",Results!E:E,A345)</f>
        <v>0</v>
      </c>
      <c r="I345" s="52" t="str">
        <f>IFERROR(SUMIFS(Results!V:V,Results!G:G,CONCATENATE("*",B345,"*"),Results!G:G,CONCATENATE("*",C345,"*"),Results!Y:Y,"&gt;=500",Results!E:E,A345)/H345,"")</f>
        <v/>
      </c>
      <c r="J345" s="53">
        <f>SUMIFS(Results!O:O,Results!G:G,CONCATENATE("*",'Battle Tactics (Faction)'!B345,"*"),Results!G:G,CONCATENATE("*",C345,"*"),Results!Y:Y,"&gt;=500",Results!E:E,A345)</f>
        <v>0</v>
      </c>
      <c r="M345" t="str">
        <f t="shared" si="10"/>
        <v>Kruleboyz - Master the Paths / Scouting Force (25)</v>
      </c>
      <c r="N345" s="74">
        <f t="shared" si="11"/>
        <v>0.44</v>
      </c>
      <c r="P345" s="60"/>
      <c r="Q345" s="75"/>
    </row>
    <row r="346" spans="1:17" x14ac:dyDescent="0.3">
      <c r="A346" t="s">
        <v>103</v>
      </c>
      <c r="B346" s="48" t="s">
        <v>24947</v>
      </c>
      <c r="C346" s="48" t="s">
        <v>24950</v>
      </c>
      <c r="D346" s="1">
        <f>SUMIFS(Results!O:O,Results!G:G,CONCATENATE("*",B346,"*"),Results!G:G,CONCATENATE("*",C346,"*"),Results!E:E,A346)</f>
        <v>5</v>
      </c>
      <c r="E346" s="50">
        <f>IFERROR(SUMIFS(Results!V:V,Results!G:G,CONCATENATE("*",B346,"*"),Results!G:G,CONCATENATE("*",C346,"*"),Results!E:E,A346)/D346,"")</f>
        <v>0.6</v>
      </c>
      <c r="F346" s="1">
        <f>SUMIFS(Results!O:O,Results!G:G,CONCATENATE("*",B346,"*"),Results!G:G,CONCATENATE("*",C346,"*"),Results!E:E,A346)</f>
        <v>5</v>
      </c>
      <c r="G346" s="50">
        <f>IFERROR(SUMIFS(Results!V:V,Results!G:G,CONCATENATE("*",'Battle Tactics (Faction)'!B346,"*"),Results!G:G,CONCATENATE("*",C346,"*"),Results!E:E,A346)/F346,"")</f>
        <v>0.6</v>
      </c>
      <c r="H346" s="46">
        <f>SUMIFS(Results!O:O,Results!G:G,CONCATENATE("*",B346,"*"),Results!G:G,CONCATENATE("*",C346,"*"),Results!Y:Y,"&gt;=500",Results!E:E,A346)</f>
        <v>0</v>
      </c>
      <c r="I346" s="52" t="str">
        <f>IFERROR(SUMIFS(Results!V:V,Results!G:G,CONCATENATE("*",B346,"*"),Results!G:G,CONCATENATE("*",C346,"*"),Results!Y:Y,"&gt;=500",Results!E:E,A346)/H346,"")</f>
        <v/>
      </c>
      <c r="J346" s="53">
        <f>SUMIFS(Results!O:O,Results!G:G,CONCATENATE("*",'Battle Tactics (Faction)'!B346,"*"),Results!G:G,CONCATENATE("*",C346,"*"),Results!Y:Y,"&gt;=500",Results!E:E,A346)</f>
        <v>0</v>
      </c>
      <c r="M346" t="str">
        <f t="shared" si="10"/>
        <v>Kruleboyz - Master the Paths / Wrathful Cycles (5)</v>
      </c>
      <c r="N346" s="74">
        <f t="shared" si="11"/>
        <v>0.6</v>
      </c>
      <c r="P346" s="60"/>
      <c r="Q346" s="75"/>
    </row>
    <row r="347" spans="1:17" hidden="1" x14ac:dyDescent="0.3">
      <c r="A347" t="s">
        <v>103</v>
      </c>
      <c r="B347" s="48" t="s">
        <v>24948</v>
      </c>
      <c r="C347" s="48" t="s">
        <v>24945</v>
      </c>
      <c r="D347" s="1">
        <f>SUMIFS(Results!O:O,Results!G:G,CONCATENATE("*",B347,"*"),Results!G:G,CONCATENATE("*",C347,"*"),Results!E:E,A347)</f>
        <v>0</v>
      </c>
      <c r="E347" s="50" t="str">
        <f>IFERROR(SUMIFS(Results!V:V,Results!G:G,CONCATENATE("*",B347,"*"),Results!G:G,CONCATENATE("*",C347,"*"),Results!E:E,A347)/D347,"")</f>
        <v/>
      </c>
      <c r="F347" s="1">
        <f>SUMIFS(Results!O:O,Results!G:G,CONCATENATE("*",B347,"*"),Results!G:G,CONCATENATE("*",C347,"*"),Results!E:E,A347)</f>
        <v>0</v>
      </c>
      <c r="G347" s="50" t="str">
        <f>IFERROR(SUMIFS(Results!V:V,Results!G:G,CONCATENATE("*",'Battle Tactics (Faction)'!B347,"*"),Results!G:G,CONCATENATE("*",C347,"*"),Results!E:E,A347)/F347,"")</f>
        <v/>
      </c>
      <c r="H347" s="46">
        <f>SUMIFS(Results!O:O,Results!G:G,CONCATENATE("*",B347,"*"),Results!G:G,CONCATENATE("*",C347,"*"),Results!Y:Y,"&gt;=500",Results!E:E,A347)</f>
        <v>0</v>
      </c>
      <c r="I347" s="52" t="str">
        <f>IFERROR(SUMIFS(Results!V:V,Results!G:G,CONCATENATE("*",B347,"*"),Results!G:G,CONCATENATE("*",C347,"*"),Results!Y:Y,"&gt;=500",Results!E:E,A347)/H347,"")</f>
        <v/>
      </c>
      <c r="J347" s="53">
        <f>SUMIFS(Results!O:O,Results!G:G,CONCATENATE("*",'Battle Tactics (Faction)'!B347,"*"),Results!G:G,CONCATENATE("*",C347,"*"),Results!Y:Y,"&gt;=500",Results!E:E,A347)</f>
        <v>0</v>
      </c>
      <c r="M347" t="str">
        <f t="shared" si="10"/>
        <v>Kruleboyz - Restless Energy / Attuned to Ghyran (0)</v>
      </c>
      <c r="N347" s="74" t="str">
        <f t="shared" si="11"/>
        <v/>
      </c>
      <c r="P347" s="60"/>
      <c r="Q347" s="75"/>
    </row>
    <row r="348" spans="1:17" x14ac:dyDescent="0.3">
      <c r="A348" t="s">
        <v>103</v>
      </c>
      <c r="B348" s="48" t="s">
        <v>24948</v>
      </c>
      <c r="C348" s="48" t="s">
        <v>24946</v>
      </c>
      <c r="D348" s="1">
        <f>SUMIFS(Results!O:O,Results!G:G,CONCATENATE("*",B348,"*"),Results!G:G,CONCATENATE("*",C348,"*"),Results!E:E,A348)</f>
        <v>15</v>
      </c>
      <c r="E348" s="50">
        <f>IFERROR(SUMIFS(Results!V:V,Results!G:G,CONCATENATE("*",B348,"*"),Results!G:G,CONCATENATE("*",C348,"*"),Results!E:E,A348)/D348,"")</f>
        <v>0.66666666666666663</v>
      </c>
      <c r="F348" s="1">
        <f>SUMIFS(Results!O:O,Results!G:G,CONCATENATE("*",B348,"*"),Results!G:G,CONCATENATE("*",C348,"*"),Results!E:E,A348)</f>
        <v>15</v>
      </c>
      <c r="G348" s="50">
        <f>IFERROR(SUMIFS(Results!V:V,Results!G:G,CONCATENATE("*",'Battle Tactics (Faction)'!B348,"*"),Results!G:G,CONCATENATE("*",C348,"*"),Results!E:E,A348)/F348,"")</f>
        <v>0.66666666666666663</v>
      </c>
      <c r="H348" s="46">
        <f>SUMIFS(Results!O:O,Results!G:G,CONCATENATE("*",B348,"*"),Results!G:G,CONCATENATE("*",C348,"*"),Results!Y:Y,"&gt;=500",Results!E:E,A348)</f>
        <v>5</v>
      </c>
      <c r="I348" s="52">
        <f>IFERROR(SUMIFS(Results!V:V,Results!G:G,CONCATENATE("*",B348,"*"),Results!G:G,CONCATENATE("*",C348,"*"),Results!Y:Y,"&gt;=500",Results!E:E,A348)/H348,"")</f>
        <v>0.6</v>
      </c>
      <c r="J348" s="53">
        <f>SUMIFS(Results!O:O,Results!G:G,CONCATENATE("*",'Battle Tactics (Faction)'!B348,"*"),Results!G:G,CONCATENATE("*",C348,"*"),Results!Y:Y,"&gt;=500",Results!E:E,A348)</f>
        <v>5</v>
      </c>
      <c r="M348" t="str">
        <f t="shared" si="10"/>
        <v>Kruleboyz - Restless Energy / Intercept and Recover (15)</v>
      </c>
      <c r="N348" s="74">
        <f t="shared" si="11"/>
        <v>0.66666666666666663</v>
      </c>
      <c r="P348" s="60"/>
      <c r="Q348" s="75"/>
    </row>
    <row r="349" spans="1:17" hidden="1" x14ac:dyDescent="0.3">
      <c r="A349" t="s">
        <v>103</v>
      </c>
      <c r="B349" s="48" t="s">
        <v>24948</v>
      </c>
      <c r="C349" s="48" t="s">
        <v>24947</v>
      </c>
      <c r="D349" s="1">
        <f>SUMIFS(Results!O:O,Results!G:G,CONCATENATE("*",B349,"*"),Results!G:G,CONCATENATE("*",C349,"*"),Results!E:E,A349)</f>
        <v>25</v>
      </c>
      <c r="E349" s="50">
        <f>IFERROR(SUMIFS(Results!V:V,Results!G:G,CONCATENATE("*",B349,"*"),Results!G:G,CONCATENATE("*",C349,"*"),Results!E:E,A349)/D349,"")</f>
        <v>0.56000000000000005</v>
      </c>
      <c r="F349" s="1">
        <f>SUMIFS(Results!O:O,Results!G:G,CONCATENATE("*",B349,"*"),Results!G:G,CONCATENATE("*",C349,"*"),Results!E:E,A349)</f>
        <v>25</v>
      </c>
      <c r="G349" s="50">
        <f>IFERROR(SUMIFS(Results!V:V,Results!G:G,CONCATENATE("*",'Battle Tactics (Faction)'!B349,"*"),Results!G:G,CONCATENATE("*",C349,"*"),Results!E:E,A349)/F349,"")</f>
        <v>0.56000000000000005</v>
      </c>
      <c r="H349" s="46">
        <f>SUMIFS(Results!O:O,Results!G:G,CONCATENATE("*",B349,"*"),Results!G:G,CONCATENATE("*",C349,"*"),Results!Y:Y,"&gt;=500",Results!E:E,A349)</f>
        <v>5</v>
      </c>
      <c r="I349" s="52">
        <f>IFERROR(SUMIFS(Results!V:V,Results!G:G,CONCATENATE("*",B349,"*"),Results!G:G,CONCATENATE("*",C349,"*"),Results!Y:Y,"&gt;=500",Results!E:E,A349)/H349,"")</f>
        <v>0.6</v>
      </c>
      <c r="J349" s="53">
        <f>SUMIFS(Results!O:O,Results!G:G,CONCATENATE("*",'Battle Tactics (Faction)'!B349,"*"),Results!G:G,CONCATENATE("*",C349,"*"),Results!Y:Y,"&gt;=500",Results!E:E,A349)</f>
        <v>5</v>
      </c>
      <c r="M349" t="str">
        <f t="shared" si="10"/>
        <v>Kruleboyz - Restless Energy / Master the Paths (25)</v>
      </c>
      <c r="N349" s="74">
        <f t="shared" si="11"/>
        <v>0.56000000000000005</v>
      </c>
      <c r="P349" s="60"/>
      <c r="Q349" s="75"/>
    </row>
    <row r="350" spans="1:17" hidden="1" x14ac:dyDescent="0.3">
      <c r="A350" t="s">
        <v>103</v>
      </c>
      <c r="B350" s="48" t="s">
        <v>24948</v>
      </c>
      <c r="C350" s="48" t="s">
        <v>24949</v>
      </c>
      <c r="D350" s="1">
        <f>SUMIFS(Results!O:O,Results!G:G,CONCATENATE("*",B350,"*"),Results!G:G,CONCATENATE("*",C350,"*"),Results!E:E,A350)</f>
        <v>35</v>
      </c>
      <c r="E350" s="50">
        <f>IFERROR(SUMIFS(Results!V:V,Results!G:G,CONCATENATE("*",B350,"*"),Results!G:G,CONCATENATE("*",C350,"*"),Results!E:E,A350)/D350,"")</f>
        <v>0.74285714285714288</v>
      </c>
      <c r="F350" s="1">
        <f>SUMIFS(Results!O:O,Results!G:G,CONCATENATE("*",B350,"*"),Results!G:G,CONCATENATE("*",C350,"*"),Results!E:E,A350)</f>
        <v>35</v>
      </c>
      <c r="G350" s="50">
        <f>IFERROR(SUMIFS(Results!V:V,Results!G:G,CONCATENATE("*",'Battle Tactics (Faction)'!B350,"*"),Results!G:G,CONCATENATE("*",C350,"*"),Results!E:E,A350)/F350,"")</f>
        <v>0.74285714285714288</v>
      </c>
      <c r="H350" s="46">
        <f>SUMIFS(Results!O:O,Results!G:G,CONCATENATE("*",B350,"*"),Results!G:G,CONCATENATE("*",C350,"*"),Results!Y:Y,"&gt;=500",Results!E:E,A350)</f>
        <v>25</v>
      </c>
      <c r="I350" s="52">
        <f>IFERROR(SUMIFS(Results!V:V,Results!G:G,CONCATENATE("*",B350,"*"),Results!G:G,CONCATENATE("*",C350,"*"),Results!Y:Y,"&gt;=500",Results!E:E,A350)/H350,"")</f>
        <v>0.8</v>
      </c>
      <c r="J350" s="53">
        <f>SUMIFS(Results!O:O,Results!G:G,CONCATENATE("*",'Battle Tactics (Faction)'!B350,"*"),Results!G:G,CONCATENATE("*",C350,"*"),Results!Y:Y,"&gt;=500",Results!E:E,A350)</f>
        <v>25</v>
      </c>
      <c r="M350" t="str">
        <f t="shared" si="10"/>
        <v>Kruleboyz - Restless Energy / Scouting Force (35)</v>
      </c>
      <c r="N350" s="74">
        <f t="shared" si="11"/>
        <v>0.74285714285714288</v>
      </c>
      <c r="P350" s="60"/>
      <c r="Q350" s="75"/>
    </row>
    <row r="351" spans="1:17" hidden="1" x14ac:dyDescent="0.3">
      <c r="A351" t="s">
        <v>103</v>
      </c>
      <c r="B351" s="48" t="s">
        <v>24948</v>
      </c>
      <c r="C351" s="48" t="s">
        <v>24950</v>
      </c>
      <c r="D351" s="1">
        <f>SUMIFS(Results!O:O,Results!G:G,CONCATENATE("*",B351,"*"),Results!G:G,CONCATENATE("*",C351,"*"),Results!E:E,A351)</f>
        <v>3</v>
      </c>
      <c r="E351" s="50">
        <f>IFERROR(SUMIFS(Results!V:V,Results!G:G,CONCATENATE("*",B351,"*"),Results!G:G,CONCATENATE("*",C351,"*"),Results!E:E,A351)/D351,"")</f>
        <v>0.66666666666666663</v>
      </c>
      <c r="F351" s="1">
        <f>SUMIFS(Results!O:O,Results!G:G,CONCATENATE("*",B351,"*"),Results!G:G,CONCATENATE("*",C351,"*"),Results!E:E,A351)</f>
        <v>3</v>
      </c>
      <c r="G351" s="50">
        <f>IFERROR(SUMIFS(Results!V:V,Results!G:G,CONCATENATE("*",'Battle Tactics (Faction)'!B351,"*"),Results!G:G,CONCATENATE("*",C351,"*"),Results!E:E,A351)/F351,"")</f>
        <v>0.66666666666666663</v>
      </c>
      <c r="H351" s="46">
        <f>SUMIFS(Results!O:O,Results!G:G,CONCATENATE("*",B351,"*"),Results!G:G,CONCATENATE("*",C351,"*"),Results!Y:Y,"&gt;=500",Results!E:E,A351)</f>
        <v>0</v>
      </c>
      <c r="I351" s="52" t="str">
        <f>IFERROR(SUMIFS(Results!V:V,Results!G:G,CONCATENATE("*",B351,"*"),Results!G:G,CONCATENATE("*",C351,"*"),Results!Y:Y,"&gt;=500",Results!E:E,A351)/H351,"")</f>
        <v/>
      </c>
      <c r="J351" s="53">
        <f>SUMIFS(Results!O:O,Results!G:G,CONCATENATE("*",'Battle Tactics (Faction)'!B351,"*"),Results!G:G,CONCATENATE("*",C351,"*"),Results!Y:Y,"&gt;=500",Results!E:E,A351)</f>
        <v>0</v>
      </c>
      <c r="M351" t="str">
        <f t="shared" si="10"/>
        <v>Kruleboyz - Restless Energy / Wrathful Cycles (3)</v>
      </c>
      <c r="N351" s="74">
        <f t="shared" si="11"/>
        <v>0.66666666666666663</v>
      </c>
      <c r="P351" s="60"/>
      <c r="Q351" s="75"/>
    </row>
    <row r="352" spans="1:17" x14ac:dyDescent="0.3">
      <c r="A352" t="s">
        <v>103</v>
      </c>
      <c r="B352" s="48" t="s">
        <v>24949</v>
      </c>
      <c r="C352" s="48" t="s">
        <v>24945</v>
      </c>
      <c r="D352" s="1">
        <f>SUMIFS(Results!O:O,Results!G:G,CONCATENATE("*",B352,"*"),Results!G:G,CONCATENATE("*",C352,"*"),Results!E:E,A352)</f>
        <v>15</v>
      </c>
      <c r="E352" s="50">
        <f>IFERROR(SUMIFS(Results!V:V,Results!G:G,CONCATENATE("*",B352,"*"),Results!G:G,CONCATENATE("*",C352,"*"),Results!E:E,A352)/D352,"")</f>
        <v>0.46666666666666667</v>
      </c>
      <c r="F352" s="1">
        <f>SUMIFS(Results!O:O,Results!G:G,CONCATENATE("*",B352,"*"),Results!G:G,CONCATENATE("*",C352,"*"),Results!E:E,A352)</f>
        <v>15</v>
      </c>
      <c r="G352" s="50">
        <f>IFERROR(SUMIFS(Results!V:V,Results!G:G,CONCATENATE("*",'Battle Tactics (Faction)'!B352,"*"),Results!G:G,CONCATENATE("*",C352,"*"),Results!E:E,A352)/F352,"")</f>
        <v>0.46666666666666667</v>
      </c>
      <c r="H352" s="46">
        <f>SUMIFS(Results!O:O,Results!G:G,CONCATENATE("*",B352,"*"),Results!G:G,CONCATENATE("*",C352,"*"),Results!Y:Y,"&gt;=500",Results!E:E,A352)</f>
        <v>0</v>
      </c>
      <c r="I352" s="52" t="str">
        <f>IFERROR(SUMIFS(Results!V:V,Results!G:G,CONCATENATE("*",B352,"*"),Results!G:G,CONCATENATE("*",C352,"*"),Results!Y:Y,"&gt;=500",Results!E:E,A352)/H352,"")</f>
        <v/>
      </c>
      <c r="J352" s="53">
        <f>SUMIFS(Results!O:O,Results!G:G,CONCATENATE("*",'Battle Tactics (Faction)'!B352,"*"),Results!G:G,CONCATENATE("*",C352,"*"),Results!Y:Y,"&gt;=500",Results!E:E,A352)</f>
        <v>0</v>
      </c>
      <c r="M352" t="str">
        <f t="shared" si="10"/>
        <v>Kruleboyz - Scouting Force / Attuned to Ghyran (15)</v>
      </c>
      <c r="N352" s="74">
        <f t="shared" si="11"/>
        <v>0.46666666666666667</v>
      </c>
      <c r="P352" s="60"/>
      <c r="Q352" s="75"/>
    </row>
    <row r="353" spans="1:17" hidden="1" x14ac:dyDescent="0.3">
      <c r="A353" t="s">
        <v>103</v>
      </c>
      <c r="B353" s="48" t="s">
        <v>24949</v>
      </c>
      <c r="C353" s="48" t="s">
        <v>24946</v>
      </c>
      <c r="D353" s="1">
        <f>SUMIFS(Results!O:O,Results!G:G,CONCATENATE("*",B353,"*"),Results!G:G,CONCATENATE("*",C353,"*"),Results!E:E,A353)</f>
        <v>0</v>
      </c>
      <c r="E353" s="50" t="str">
        <f>IFERROR(SUMIFS(Results!V:V,Results!G:G,CONCATENATE("*",B353,"*"),Results!G:G,CONCATENATE("*",C353,"*"),Results!E:E,A353)/D353,"")</f>
        <v/>
      </c>
      <c r="F353" s="1">
        <f>SUMIFS(Results!O:O,Results!G:G,CONCATENATE("*",B353,"*"),Results!G:G,CONCATENATE("*",C353,"*"),Results!E:E,A353)</f>
        <v>0</v>
      </c>
      <c r="G353" s="50" t="str">
        <f>IFERROR(SUMIFS(Results!V:V,Results!G:G,CONCATENATE("*",'Battle Tactics (Faction)'!B353,"*"),Results!G:G,CONCATENATE("*",C353,"*"),Results!E:E,A353)/F353,"")</f>
        <v/>
      </c>
      <c r="H353" s="46">
        <f>SUMIFS(Results!O:O,Results!G:G,CONCATENATE("*",B353,"*"),Results!G:G,CONCATENATE("*",C353,"*"),Results!Y:Y,"&gt;=500",Results!E:E,A353)</f>
        <v>0</v>
      </c>
      <c r="I353" s="52" t="str">
        <f>IFERROR(SUMIFS(Results!V:V,Results!G:G,CONCATENATE("*",B353,"*"),Results!G:G,CONCATENATE("*",C353,"*"),Results!Y:Y,"&gt;=500",Results!E:E,A353)/H353,"")</f>
        <v/>
      </c>
      <c r="J353" s="53">
        <f>SUMIFS(Results!O:O,Results!G:G,CONCATENATE("*",'Battle Tactics (Faction)'!B353,"*"),Results!G:G,CONCATENATE("*",C353,"*"),Results!Y:Y,"&gt;=500",Results!E:E,A353)</f>
        <v>0</v>
      </c>
      <c r="M353" t="str">
        <f t="shared" si="10"/>
        <v>Kruleboyz - Scouting Force / Intercept and Recover (0)</v>
      </c>
      <c r="N353" s="74" t="str">
        <f t="shared" si="11"/>
        <v/>
      </c>
      <c r="P353" s="60"/>
      <c r="Q353" s="75"/>
    </row>
    <row r="354" spans="1:17" hidden="1" x14ac:dyDescent="0.3">
      <c r="A354" t="s">
        <v>103</v>
      </c>
      <c r="B354" s="48" t="s">
        <v>24949</v>
      </c>
      <c r="C354" s="48" t="s">
        <v>24947</v>
      </c>
      <c r="D354" s="1">
        <f>SUMIFS(Results!O:O,Results!G:G,CONCATENATE("*",B354,"*"),Results!G:G,CONCATENATE("*",C354,"*"),Results!E:E,A354)</f>
        <v>25</v>
      </c>
      <c r="E354" s="50">
        <f>IFERROR(SUMIFS(Results!V:V,Results!G:G,CONCATENATE("*",B354,"*"),Results!G:G,CONCATENATE("*",C354,"*"),Results!E:E,A354)/D354,"")</f>
        <v>0.44</v>
      </c>
      <c r="F354" s="1">
        <f>SUMIFS(Results!O:O,Results!G:G,CONCATENATE("*",B354,"*"),Results!G:G,CONCATENATE("*",C354,"*"),Results!E:E,A354)</f>
        <v>25</v>
      </c>
      <c r="G354" s="50">
        <f>IFERROR(SUMIFS(Results!V:V,Results!G:G,CONCATENATE("*",'Battle Tactics (Faction)'!B354,"*"),Results!G:G,CONCATENATE("*",C354,"*"),Results!E:E,A354)/F354,"")</f>
        <v>0.44</v>
      </c>
      <c r="H354" s="46">
        <f>SUMIFS(Results!O:O,Results!G:G,CONCATENATE("*",B354,"*"),Results!G:G,CONCATENATE("*",C354,"*"),Results!Y:Y,"&gt;=500",Results!E:E,A354)</f>
        <v>0</v>
      </c>
      <c r="I354" s="52" t="str">
        <f>IFERROR(SUMIFS(Results!V:V,Results!G:G,CONCATENATE("*",B354,"*"),Results!G:G,CONCATENATE("*",C354,"*"),Results!Y:Y,"&gt;=500",Results!E:E,A354)/H354,"")</f>
        <v/>
      </c>
      <c r="J354" s="53">
        <f>SUMIFS(Results!O:O,Results!G:G,CONCATENATE("*",'Battle Tactics (Faction)'!B354,"*"),Results!G:G,CONCATENATE("*",C354,"*"),Results!Y:Y,"&gt;=500",Results!E:E,A354)</f>
        <v>0</v>
      </c>
      <c r="M354" t="str">
        <f t="shared" si="10"/>
        <v>Kruleboyz - Scouting Force / Master the Paths (25)</v>
      </c>
      <c r="N354" s="74">
        <f t="shared" si="11"/>
        <v>0.44</v>
      </c>
      <c r="P354" s="60"/>
      <c r="Q354" s="75"/>
    </row>
    <row r="355" spans="1:17" hidden="1" x14ac:dyDescent="0.3">
      <c r="A355" t="s">
        <v>103</v>
      </c>
      <c r="B355" s="48" t="s">
        <v>24949</v>
      </c>
      <c r="C355" s="48" t="s">
        <v>24948</v>
      </c>
      <c r="D355" s="1">
        <f>SUMIFS(Results!O:O,Results!G:G,CONCATENATE("*",B355,"*"),Results!G:G,CONCATENATE("*",C355,"*"),Results!E:E,A355)</f>
        <v>35</v>
      </c>
      <c r="E355" s="50">
        <f>IFERROR(SUMIFS(Results!V:V,Results!G:G,CONCATENATE("*",B355,"*"),Results!G:G,CONCATENATE("*",C355,"*"),Results!E:E,A355)/D355,"")</f>
        <v>0.74285714285714288</v>
      </c>
      <c r="F355" s="1">
        <f>SUMIFS(Results!O:O,Results!G:G,CONCATENATE("*",B355,"*"),Results!G:G,CONCATENATE("*",C355,"*"),Results!E:E,A355)</f>
        <v>35</v>
      </c>
      <c r="G355" s="50">
        <f>IFERROR(SUMIFS(Results!V:V,Results!G:G,CONCATENATE("*",'Battle Tactics (Faction)'!B355,"*"),Results!G:G,CONCATENATE("*",C355,"*"),Results!E:E,A355)/F355,"")</f>
        <v>0.74285714285714288</v>
      </c>
      <c r="H355" s="46">
        <f>SUMIFS(Results!O:O,Results!G:G,CONCATENATE("*",B355,"*"),Results!G:G,CONCATENATE("*",C355,"*"),Results!Y:Y,"&gt;=500",Results!E:E,A355)</f>
        <v>25</v>
      </c>
      <c r="I355" s="52">
        <f>IFERROR(SUMIFS(Results!V:V,Results!G:G,CONCATENATE("*",B355,"*"),Results!G:G,CONCATENATE("*",C355,"*"),Results!Y:Y,"&gt;=500",Results!E:E,A355)/H355,"")</f>
        <v>0.8</v>
      </c>
      <c r="J355" s="53">
        <f>SUMIFS(Results!O:O,Results!G:G,CONCATENATE("*",'Battle Tactics (Faction)'!B355,"*"),Results!G:G,CONCATENATE("*",C355,"*"),Results!Y:Y,"&gt;=500",Results!E:E,A355)</f>
        <v>25</v>
      </c>
      <c r="M355" t="str">
        <f t="shared" si="10"/>
        <v>Kruleboyz - Scouting Force / Restless Energy (35)</v>
      </c>
      <c r="N355" s="74">
        <f t="shared" si="11"/>
        <v>0.74285714285714288</v>
      </c>
      <c r="P355" s="60"/>
      <c r="Q355" s="75"/>
    </row>
    <row r="356" spans="1:17" x14ac:dyDescent="0.3">
      <c r="A356" t="s">
        <v>103</v>
      </c>
      <c r="B356" s="48" t="s">
        <v>24949</v>
      </c>
      <c r="C356" s="48" t="s">
        <v>24950</v>
      </c>
      <c r="D356" s="1">
        <f>SUMIFS(Results!O:O,Results!G:G,CONCATENATE("*",B356,"*"),Results!G:G,CONCATENATE("*",C356,"*"),Results!E:E,A356)</f>
        <v>5</v>
      </c>
      <c r="E356" s="50">
        <f>IFERROR(SUMIFS(Results!V:V,Results!G:G,CONCATENATE("*",B356,"*"),Results!G:G,CONCATENATE("*",C356,"*"),Results!E:E,A356)/D356,"")</f>
        <v>0.6</v>
      </c>
      <c r="F356" s="1">
        <f>SUMIFS(Results!O:O,Results!G:G,CONCATENATE("*",B356,"*"),Results!G:G,CONCATENATE("*",C356,"*"),Results!E:E,A356)</f>
        <v>5</v>
      </c>
      <c r="G356" s="50">
        <f>IFERROR(SUMIFS(Results!V:V,Results!G:G,CONCATENATE("*",'Battle Tactics (Faction)'!B356,"*"),Results!G:G,CONCATENATE("*",C356,"*"),Results!E:E,A356)/F356,"")</f>
        <v>0.6</v>
      </c>
      <c r="H356" s="46">
        <f>SUMIFS(Results!O:O,Results!G:G,CONCATENATE("*",B356,"*"),Results!G:G,CONCATENATE("*",C356,"*"),Results!Y:Y,"&gt;=500",Results!E:E,A356)</f>
        <v>0</v>
      </c>
      <c r="I356" s="52" t="str">
        <f>IFERROR(SUMIFS(Results!V:V,Results!G:G,CONCATENATE("*",B356,"*"),Results!G:G,CONCATENATE("*",C356,"*"),Results!Y:Y,"&gt;=500",Results!E:E,A356)/H356,"")</f>
        <v/>
      </c>
      <c r="J356" s="53">
        <f>SUMIFS(Results!O:O,Results!G:G,CONCATENATE("*",'Battle Tactics (Faction)'!B356,"*"),Results!G:G,CONCATENATE("*",C356,"*"),Results!Y:Y,"&gt;=500",Results!E:E,A356)</f>
        <v>0</v>
      </c>
      <c r="M356" t="str">
        <f t="shared" si="10"/>
        <v>Kruleboyz - Scouting Force / Wrathful Cycles (5)</v>
      </c>
      <c r="N356" s="74">
        <f t="shared" si="11"/>
        <v>0.6</v>
      </c>
      <c r="P356" s="60"/>
      <c r="Q356" s="75"/>
    </row>
    <row r="357" spans="1:17" hidden="1" x14ac:dyDescent="0.3">
      <c r="A357" t="s">
        <v>103</v>
      </c>
      <c r="B357" s="48" t="s">
        <v>24950</v>
      </c>
      <c r="C357" s="48" t="s">
        <v>24945</v>
      </c>
      <c r="D357" s="1">
        <f>SUMIFS(Results!O:O,Results!G:G,CONCATENATE("*",B357,"*"),Results!G:G,CONCATENATE("*",C357,"*"),Results!E:E,A357)</f>
        <v>0</v>
      </c>
      <c r="E357" s="50" t="str">
        <f>IFERROR(SUMIFS(Results!V:V,Results!G:G,CONCATENATE("*",B357,"*"),Results!G:G,CONCATENATE("*",C357,"*"),Results!E:E,A357)/D357,"")</f>
        <v/>
      </c>
      <c r="F357" s="1">
        <f>SUMIFS(Results!O:O,Results!G:G,CONCATENATE("*",B357,"*"),Results!G:G,CONCATENATE("*",C357,"*"),Results!E:E,A357)</f>
        <v>0</v>
      </c>
      <c r="G357" s="50" t="str">
        <f>IFERROR(SUMIFS(Results!V:V,Results!G:G,CONCATENATE("*",'Battle Tactics (Faction)'!B357,"*"),Results!G:G,CONCATENATE("*",C357,"*"),Results!E:E,A357)/F357,"")</f>
        <v/>
      </c>
      <c r="H357" s="46">
        <f>SUMIFS(Results!O:O,Results!G:G,CONCATENATE("*",B357,"*"),Results!G:G,CONCATENATE("*",C357,"*"),Results!Y:Y,"&gt;=500",Results!E:E,A357)</f>
        <v>0</v>
      </c>
      <c r="I357" s="52" t="str">
        <f>IFERROR(SUMIFS(Results!V:V,Results!G:G,CONCATENATE("*",B357,"*"),Results!G:G,CONCATENATE("*",C357,"*"),Results!Y:Y,"&gt;=500",Results!E:E,A357)/H357,"")</f>
        <v/>
      </c>
      <c r="J357" s="53">
        <f>SUMIFS(Results!O:O,Results!G:G,CONCATENATE("*",'Battle Tactics (Faction)'!B357,"*"),Results!G:G,CONCATENATE("*",C357,"*"),Results!Y:Y,"&gt;=500",Results!E:E,A357)</f>
        <v>0</v>
      </c>
      <c r="M357" t="str">
        <f t="shared" si="10"/>
        <v>Kruleboyz - Wrathful Cycles / Attuned to Ghyran (0)</v>
      </c>
      <c r="N357" s="74" t="str">
        <f t="shared" si="11"/>
        <v/>
      </c>
      <c r="P357" s="60"/>
      <c r="Q357" s="75"/>
    </row>
    <row r="358" spans="1:17" x14ac:dyDescent="0.3">
      <c r="A358" t="s">
        <v>103</v>
      </c>
      <c r="B358" s="48" t="s">
        <v>24950</v>
      </c>
      <c r="C358" s="48" t="s">
        <v>24946</v>
      </c>
      <c r="D358" s="1">
        <f>SUMIFS(Results!O:O,Results!G:G,CONCATENATE("*",B358,"*"),Results!G:G,CONCATENATE("*",C358,"*"),Results!E:E,A358)</f>
        <v>15</v>
      </c>
      <c r="E358" s="50">
        <f>IFERROR(SUMIFS(Results!V:V,Results!G:G,CONCATENATE("*",B358,"*"),Results!G:G,CONCATENATE("*",C358,"*"),Results!E:E,A358)/D358,"")</f>
        <v>0.6</v>
      </c>
      <c r="F358" s="1">
        <f>SUMIFS(Results!O:O,Results!G:G,CONCATENATE("*",B358,"*"),Results!G:G,CONCATENATE("*",C358,"*"),Results!E:E,A358)</f>
        <v>15</v>
      </c>
      <c r="G358" s="50">
        <f>IFERROR(SUMIFS(Results!V:V,Results!G:G,CONCATENATE("*",'Battle Tactics (Faction)'!B358,"*"),Results!G:G,CONCATENATE("*",C358,"*"),Results!E:E,A358)/F358,"")</f>
        <v>0.6</v>
      </c>
      <c r="H358" s="46">
        <f>SUMIFS(Results!O:O,Results!G:G,CONCATENATE("*",B358,"*"),Results!G:G,CONCATENATE("*",C358,"*"),Results!Y:Y,"&gt;=500",Results!E:E,A358)</f>
        <v>0</v>
      </c>
      <c r="I358" s="52" t="str">
        <f>IFERROR(SUMIFS(Results!V:V,Results!G:G,CONCATENATE("*",B358,"*"),Results!G:G,CONCATENATE("*",C358,"*"),Results!Y:Y,"&gt;=500",Results!E:E,A358)/H358,"")</f>
        <v/>
      </c>
      <c r="J358" s="53">
        <f>SUMIFS(Results!O:O,Results!G:G,CONCATENATE("*",'Battle Tactics (Faction)'!B358,"*"),Results!G:G,CONCATENATE("*",C358,"*"),Results!Y:Y,"&gt;=500",Results!E:E,A358)</f>
        <v>0</v>
      </c>
      <c r="M358" t="str">
        <f t="shared" si="10"/>
        <v>Kruleboyz - Wrathful Cycles / Intercept and Recover (15)</v>
      </c>
      <c r="N358" s="74">
        <f t="shared" si="11"/>
        <v>0.6</v>
      </c>
      <c r="P358" s="60"/>
      <c r="Q358" s="75"/>
    </row>
    <row r="359" spans="1:17" x14ac:dyDescent="0.3">
      <c r="A359" t="s">
        <v>103</v>
      </c>
      <c r="B359" s="48" t="s">
        <v>24950</v>
      </c>
      <c r="C359" s="48" t="s">
        <v>24947</v>
      </c>
      <c r="D359" s="1">
        <f>SUMIFS(Results!O:O,Results!G:G,CONCATENATE("*",B359,"*"),Results!G:G,CONCATENATE("*",C359,"*"),Results!E:E,A359)</f>
        <v>5</v>
      </c>
      <c r="E359" s="50">
        <f>IFERROR(SUMIFS(Results!V:V,Results!G:G,CONCATENATE("*",B359,"*"),Results!G:G,CONCATENATE("*",C359,"*"),Results!E:E,A359)/D359,"")</f>
        <v>0.6</v>
      </c>
      <c r="F359" s="1">
        <f>SUMIFS(Results!O:O,Results!G:G,CONCATENATE("*",B359,"*"),Results!G:G,CONCATENATE("*",C359,"*"),Results!E:E,A359)</f>
        <v>5</v>
      </c>
      <c r="G359" s="50">
        <f>IFERROR(SUMIFS(Results!V:V,Results!G:G,CONCATENATE("*",'Battle Tactics (Faction)'!B359,"*"),Results!G:G,CONCATENATE("*",C359,"*"),Results!E:E,A359)/F359,"")</f>
        <v>0.6</v>
      </c>
      <c r="H359" s="46">
        <f>SUMIFS(Results!O:O,Results!G:G,CONCATENATE("*",B359,"*"),Results!G:G,CONCATENATE("*",C359,"*"),Results!Y:Y,"&gt;=500",Results!E:E,A359)</f>
        <v>0</v>
      </c>
      <c r="I359" s="52" t="str">
        <f>IFERROR(SUMIFS(Results!V:V,Results!G:G,CONCATENATE("*",B359,"*"),Results!G:G,CONCATENATE("*",C359,"*"),Results!Y:Y,"&gt;=500",Results!E:E,A359)/H359,"")</f>
        <v/>
      </c>
      <c r="J359" s="53">
        <f>SUMIFS(Results!O:O,Results!G:G,CONCATENATE("*",'Battle Tactics (Faction)'!B359,"*"),Results!G:G,CONCATENATE("*",C359,"*"),Results!Y:Y,"&gt;=500",Results!E:E,A359)</f>
        <v>0</v>
      </c>
      <c r="M359" t="str">
        <f t="shared" si="10"/>
        <v>Kruleboyz - Wrathful Cycles / Master the Paths (5)</v>
      </c>
      <c r="N359" s="74">
        <f t="shared" si="11"/>
        <v>0.6</v>
      </c>
      <c r="P359" s="60"/>
      <c r="Q359" s="75"/>
    </row>
    <row r="360" spans="1:17" hidden="1" x14ac:dyDescent="0.3">
      <c r="A360" t="s">
        <v>103</v>
      </c>
      <c r="B360" s="48" t="s">
        <v>24950</v>
      </c>
      <c r="C360" s="48" t="s">
        <v>24948</v>
      </c>
      <c r="D360" s="1">
        <f>SUMIFS(Results!O:O,Results!G:G,CONCATENATE("*",B360,"*"),Results!G:G,CONCATENATE("*",C360,"*"),Results!E:E,A360)</f>
        <v>3</v>
      </c>
      <c r="E360" s="50">
        <f>IFERROR(SUMIFS(Results!V:V,Results!G:G,CONCATENATE("*",B360,"*"),Results!G:G,CONCATENATE("*",C360,"*"),Results!E:E,A360)/D360,"")</f>
        <v>0.66666666666666663</v>
      </c>
      <c r="F360" s="1">
        <f>SUMIFS(Results!O:O,Results!G:G,CONCATENATE("*",B360,"*"),Results!G:G,CONCATENATE("*",C360,"*"),Results!E:E,A360)</f>
        <v>3</v>
      </c>
      <c r="G360" s="50">
        <f>IFERROR(SUMIFS(Results!V:V,Results!G:G,CONCATENATE("*",'Battle Tactics (Faction)'!B360,"*"),Results!G:G,CONCATENATE("*",C360,"*"),Results!E:E,A360)/F360,"")</f>
        <v>0.66666666666666663</v>
      </c>
      <c r="H360" s="46">
        <f>SUMIFS(Results!O:O,Results!G:G,CONCATENATE("*",B360,"*"),Results!G:G,CONCATENATE("*",C360,"*"),Results!Y:Y,"&gt;=500",Results!E:E,A360)</f>
        <v>0</v>
      </c>
      <c r="I360" s="52" t="str">
        <f>IFERROR(SUMIFS(Results!V:V,Results!G:G,CONCATENATE("*",B360,"*"),Results!G:G,CONCATENATE("*",C360,"*"),Results!Y:Y,"&gt;=500",Results!E:E,A360)/H360,"")</f>
        <v/>
      </c>
      <c r="J360" s="53">
        <f>SUMIFS(Results!O:O,Results!G:G,CONCATENATE("*",'Battle Tactics (Faction)'!B360,"*"),Results!G:G,CONCATENATE("*",C360,"*"),Results!Y:Y,"&gt;=500",Results!E:E,A360)</f>
        <v>0</v>
      </c>
      <c r="M360" t="str">
        <f t="shared" si="10"/>
        <v>Kruleboyz - Wrathful Cycles / Restless Energy (3)</v>
      </c>
      <c r="N360" s="74">
        <f t="shared" si="11"/>
        <v>0.66666666666666663</v>
      </c>
      <c r="P360" s="60"/>
      <c r="Q360" s="75"/>
    </row>
    <row r="361" spans="1:17" x14ac:dyDescent="0.3">
      <c r="A361" t="s">
        <v>103</v>
      </c>
      <c r="B361" s="48" t="s">
        <v>24950</v>
      </c>
      <c r="C361" s="48" t="s">
        <v>24949</v>
      </c>
      <c r="D361" s="1">
        <f>SUMIFS(Results!O:O,Results!G:G,CONCATENATE("*",B361,"*"),Results!G:G,CONCATENATE("*",C361,"*"),Results!E:E,A361)</f>
        <v>5</v>
      </c>
      <c r="E361" s="50">
        <f>IFERROR(SUMIFS(Results!V:V,Results!G:G,CONCATENATE("*",B361,"*"),Results!G:G,CONCATENATE("*",C361,"*"),Results!E:E,A361)/D361,"")</f>
        <v>0.6</v>
      </c>
      <c r="F361" s="1">
        <f>SUMIFS(Results!O:O,Results!G:G,CONCATENATE("*",B361,"*"),Results!G:G,CONCATENATE("*",C361,"*"),Results!E:E,A361)</f>
        <v>5</v>
      </c>
      <c r="G361" s="50">
        <f>IFERROR(SUMIFS(Results!V:V,Results!G:G,CONCATENATE("*",'Battle Tactics (Faction)'!B361,"*"),Results!G:G,CONCATENATE("*",C361,"*"),Results!E:E,A361)/F361,"")</f>
        <v>0.6</v>
      </c>
      <c r="H361" s="46">
        <f>SUMIFS(Results!O:O,Results!G:G,CONCATENATE("*",B361,"*"),Results!G:G,CONCATENATE("*",C361,"*"),Results!Y:Y,"&gt;=500",Results!E:E,A361)</f>
        <v>0</v>
      </c>
      <c r="I361" s="52" t="str">
        <f>IFERROR(SUMIFS(Results!V:V,Results!G:G,CONCATENATE("*",B361,"*"),Results!G:G,CONCATENATE("*",C361,"*"),Results!Y:Y,"&gt;=500",Results!E:E,A361)/H361,"")</f>
        <v/>
      </c>
      <c r="J361" s="53">
        <f>SUMIFS(Results!O:O,Results!G:G,CONCATENATE("*",'Battle Tactics (Faction)'!B361,"*"),Results!G:G,CONCATENATE("*",C361,"*"),Results!Y:Y,"&gt;=500",Results!E:E,A361)</f>
        <v>0</v>
      </c>
      <c r="M361" t="str">
        <f t="shared" si="10"/>
        <v>Kruleboyz - Wrathful Cycles / Scouting Force (5)</v>
      </c>
      <c r="N361" s="74">
        <f t="shared" si="11"/>
        <v>0.6</v>
      </c>
      <c r="P361" s="60"/>
      <c r="Q361" s="75"/>
    </row>
    <row r="362" spans="1:17" x14ac:dyDescent="0.3">
      <c r="A362" t="s">
        <v>479</v>
      </c>
      <c r="B362" s="48" t="s">
        <v>24945</v>
      </c>
      <c r="C362" s="48" t="s">
        <v>24946</v>
      </c>
      <c r="D362" s="1">
        <f>SUMIFS(Results!O:O,Results!G:G,CONCATENATE("*",B362,"*"),Results!G:G,CONCATENATE("*",C362,"*"),Results!E:E,A362)</f>
        <v>5</v>
      </c>
      <c r="E362" s="50">
        <f>IFERROR(SUMIFS(Results!V:V,Results!G:G,CONCATENATE("*",B362,"*"),Results!G:G,CONCATENATE("*",C362,"*"),Results!E:E,A362)/D362,"")</f>
        <v>0.4</v>
      </c>
      <c r="F362" s="1">
        <f>SUMIFS(Results!O:O,Results!G:G,CONCATENATE("*",B362,"*"),Results!G:G,CONCATENATE("*",C362,"*"),Results!E:E,A362)</f>
        <v>5</v>
      </c>
      <c r="G362" s="50">
        <f>IFERROR(SUMIFS(Results!V:V,Results!G:G,CONCATENATE("*",'Battle Tactics (Faction)'!B362,"*"),Results!G:G,CONCATENATE("*",C362,"*"),Results!E:E,A362)/F362,"")</f>
        <v>0.4</v>
      </c>
      <c r="H362" s="46">
        <f>SUMIFS(Results!O:O,Results!G:G,CONCATENATE("*",B362,"*"),Results!G:G,CONCATENATE("*",C362,"*"),Results!Y:Y,"&gt;=500",Results!E:E,A362)</f>
        <v>0</v>
      </c>
      <c r="I362" s="52" t="str">
        <f>IFERROR(SUMIFS(Results!V:V,Results!G:G,CONCATENATE("*",B362,"*"),Results!G:G,CONCATENATE("*",C362,"*"),Results!Y:Y,"&gt;=500",Results!E:E,A362)/H362,"")</f>
        <v/>
      </c>
      <c r="J362" s="53">
        <f>SUMIFS(Results!O:O,Results!G:G,CONCATENATE("*",'Battle Tactics (Faction)'!B362,"*"),Results!G:G,CONCATENATE("*",C362,"*"),Results!Y:Y,"&gt;=500",Results!E:E,A362)</f>
        <v>0</v>
      </c>
      <c r="M362" t="str">
        <f t="shared" si="10"/>
        <v>Lumineth Realm-lords - Attuned to Ghyran / Intercept and Recover (5)</v>
      </c>
      <c r="N362" s="74">
        <f t="shared" si="11"/>
        <v>0.4</v>
      </c>
      <c r="P362" s="60"/>
      <c r="Q362" s="75"/>
    </row>
    <row r="363" spans="1:17" x14ac:dyDescent="0.3">
      <c r="A363" t="s">
        <v>479</v>
      </c>
      <c r="B363" s="48" t="s">
        <v>24945</v>
      </c>
      <c r="C363" s="48" t="s">
        <v>24947</v>
      </c>
      <c r="D363" s="1">
        <f>SUMIFS(Results!O:O,Results!G:G,CONCATENATE("*",B363,"*"),Results!G:G,CONCATENATE("*",C363,"*"),Results!E:E,A363)</f>
        <v>10</v>
      </c>
      <c r="E363" s="50">
        <f>IFERROR(SUMIFS(Results!V:V,Results!G:G,CONCATENATE("*",B363,"*"),Results!G:G,CONCATENATE("*",C363,"*"),Results!E:E,A363)/D363,"")</f>
        <v>0.9</v>
      </c>
      <c r="F363" s="1">
        <f>SUMIFS(Results!O:O,Results!G:G,CONCATENATE("*",B363,"*"),Results!G:G,CONCATENATE("*",C363,"*"),Results!E:E,A363)</f>
        <v>10</v>
      </c>
      <c r="G363" s="50">
        <f>IFERROR(SUMIFS(Results!V:V,Results!G:G,CONCATENATE("*",'Battle Tactics (Faction)'!B363,"*"),Results!G:G,CONCATENATE("*",C363,"*"),Results!E:E,A363)/F363,"")</f>
        <v>0.9</v>
      </c>
      <c r="H363" s="46">
        <f>SUMIFS(Results!O:O,Results!G:G,CONCATENATE("*",B363,"*"),Results!G:G,CONCATENATE("*",C363,"*"),Results!Y:Y,"&gt;=500",Results!E:E,A363)</f>
        <v>5</v>
      </c>
      <c r="I363" s="52">
        <f>IFERROR(SUMIFS(Results!V:V,Results!G:G,CONCATENATE("*",B363,"*"),Results!G:G,CONCATENATE("*",C363,"*"),Results!Y:Y,"&gt;=500",Results!E:E,A363)/H363,"")</f>
        <v>1</v>
      </c>
      <c r="J363" s="53">
        <f>SUMIFS(Results!O:O,Results!G:G,CONCATENATE("*",'Battle Tactics (Faction)'!B363,"*"),Results!G:G,CONCATENATE("*",C363,"*"),Results!Y:Y,"&gt;=500",Results!E:E,A363)</f>
        <v>5</v>
      </c>
      <c r="M363" t="str">
        <f t="shared" si="10"/>
        <v>Lumineth Realm-lords - Attuned to Ghyran / Master the Paths (10)</v>
      </c>
      <c r="N363" s="74">
        <f t="shared" si="11"/>
        <v>0.9</v>
      </c>
      <c r="P363" s="60"/>
      <c r="Q363" s="75"/>
    </row>
    <row r="364" spans="1:17" x14ac:dyDescent="0.3">
      <c r="A364" t="s">
        <v>479</v>
      </c>
      <c r="B364" s="48" t="s">
        <v>24945</v>
      </c>
      <c r="C364" s="48" t="s">
        <v>24948</v>
      </c>
      <c r="D364" s="1">
        <f>SUMIFS(Results!O:O,Results!G:G,CONCATENATE("*",B364,"*"),Results!G:G,CONCATENATE("*",C364,"*"),Results!E:E,A364)</f>
        <v>5</v>
      </c>
      <c r="E364" s="50">
        <f>IFERROR(SUMIFS(Results!V:V,Results!G:G,CONCATENATE("*",B364,"*"),Results!G:G,CONCATENATE("*",C364,"*"),Results!E:E,A364)/D364,"")</f>
        <v>0.5</v>
      </c>
      <c r="F364" s="1">
        <f>SUMIFS(Results!O:O,Results!G:G,CONCATENATE("*",B364,"*"),Results!G:G,CONCATENATE("*",C364,"*"),Results!E:E,A364)</f>
        <v>5</v>
      </c>
      <c r="G364" s="50">
        <f>IFERROR(SUMIFS(Results!V:V,Results!G:G,CONCATENATE("*",'Battle Tactics (Faction)'!B364,"*"),Results!G:G,CONCATENATE("*",C364,"*"),Results!E:E,A364)/F364,"")</f>
        <v>0.5</v>
      </c>
      <c r="H364" s="46">
        <f>SUMIFS(Results!O:O,Results!G:G,CONCATENATE("*",B364,"*"),Results!G:G,CONCATENATE("*",C364,"*"),Results!Y:Y,"&gt;=500",Results!E:E,A364)</f>
        <v>0</v>
      </c>
      <c r="I364" s="52" t="str">
        <f>IFERROR(SUMIFS(Results!V:V,Results!G:G,CONCATENATE("*",B364,"*"),Results!G:G,CONCATENATE("*",C364,"*"),Results!Y:Y,"&gt;=500",Results!E:E,A364)/H364,"")</f>
        <v/>
      </c>
      <c r="J364" s="53">
        <f>SUMIFS(Results!O:O,Results!G:G,CONCATENATE("*",'Battle Tactics (Faction)'!B364,"*"),Results!G:G,CONCATENATE("*",C364,"*"),Results!Y:Y,"&gt;=500",Results!E:E,A364)</f>
        <v>0</v>
      </c>
      <c r="M364" t="str">
        <f t="shared" si="10"/>
        <v>Lumineth Realm-lords - Attuned to Ghyran / Restless Energy (5)</v>
      </c>
      <c r="N364" s="74">
        <f t="shared" si="11"/>
        <v>0.5</v>
      </c>
      <c r="P364" s="60"/>
      <c r="Q364" s="75"/>
    </row>
    <row r="365" spans="1:17" x14ac:dyDescent="0.3">
      <c r="A365" t="s">
        <v>479</v>
      </c>
      <c r="B365" s="48" t="s">
        <v>24945</v>
      </c>
      <c r="C365" s="48" t="s">
        <v>24949</v>
      </c>
      <c r="D365" s="1">
        <f>SUMIFS(Results!O:O,Results!G:G,CONCATENATE("*",B365,"*"),Results!G:G,CONCATENATE("*",C365,"*"),Results!E:E,A365)</f>
        <v>5</v>
      </c>
      <c r="E365" s="50">
        <f>IFERROR(SUMIFS(Results!V:V,Results!G:G,CONCATENATE("*",B365,"*"),Results!G:G,CONCATENATE("*",C365,"*"),Results!E:E,A365)/D365,"")</f>
        <v>0.6</v>
      </c>
      <c r="F365" s="1">
        <f>SUMIFS(Results!O:O,Results!G:G,CONCATENATE("*",B365,"*"),Results!G:G,CONCATENATE("*",C365,"*"),Results!E:E,A365)</f>
        <v>5</v>
      </c>
      <c r="G365" s="50">
        <f>IFERROR(SUMIFS(Results!V:V,Results!G:G,CONCATENATE("*",'Battle Tactics (Faction)'!B365,"*"),Results!G:G,CONCATENATE("*",C365,"*"),Results!E:E,A365)/F365,"")</f>
        <v>0.6</v>
      </c>
      <c r="H365" s="46">
        <f>SUMIFS(Results!O:O,Results!G:G,CONCATENATE("*",B365,"*"),Results!G:G,CONCATENATE("*",C365,"*"),Results!Y:Y,"&gt;=500",Results!E:E,A365)</f>
        <v>0</v>
      </c>
      <c r="I365" s="52" t="str">
        <f>IFERROR(SUMIFS(Results!V:V,Results!G:G,CONCATENATE("*",B365,"*"),Results!G:G,CONCATENATE("*",C365,"*"),Results!Y:Y,"&gt;=500",Results!E:E,A365)/H365,"")</f>
        <v/>
      </c>
      <c r="J365" s="53">
        <f>SUMIFS(Results!O:O,Results!G:G,CONCATENATE("*",'Battle Tactics (Faction)'!B365,"*"),Results!G:G,CONCATENATE("*",C365,"*"),Results!Y:Y,"&gt;=500",Results!E:E,A365)</f>
        <v>0</v>
      </c>
      <c r="M365" t="str">
        <f t="shared" si="10"/>
        <v>Lumineth Realm-lords - Attuned to Ghyran / Scouting Force (5)</v>
      </c>
      <c r="N365" s="74">
        <f t="shared" si="11"/>
        <v>0.6</v>
      </c>
      <c r="P365" s="60"/>
      <c r="Q365" s="75"/>
    </row>
    <row r="366" spans="1:17" x14ac:dyDescent="0.3">
      <c r="A366" t="s">
        <v>479</v>
      </c>
      <c r="B366" s="48" t="s">
        <v>24945</v>
      </c>
      <c r="C366" s="48" t="s">
        <v>24950</v>
      </c>
      <c r="D366" s="1">
        <f>SUMIFS(Results!O:O,Results!G:G,CONCATENATE("*",B366,"*"),Results!G:G,CONCATENATE("*",C366,"*"),Results!E:E,A366)</f>
        <v>15</v>
      </c>
      <c r="E366" s="50">
        <f>IFERROR(SUMIFS(Results!V:V,Results!G:G,CONCATENATE("*",B366,"*"),Results!G:G,CONCATENATE("*",C366,"*"),Results!E:E,A366)/D366,"")</f>
        <v>0.53333333333333333</v>
      </c>
      <c r="F366" s="1">
        <f>SUMIFS(Results!O:O,Results!G:G,CONCATENATE("*",B366,"*"),Results!G:G,CONCATENATE("*",C366,"*"),Results!E:E,A366)</f>
        <v>15</v>
      </c>
      <c r="G366" s="50">
        <f>IFERROR(SUMIFS(Results!V:V,Results!G:G,CONCATENATE("*",'Battle Tactics (Faction)'!B366,"*"),Results!G:G,CONCATENATE("*",C366,"*"),Results!E:E,A366)/F366,"")</f>
        <v>0.53333333333333333</v>
      </c>
      <c r="H366" s="46">
        <f>SUMIFS(Results!O:O,Results!G:G,CONCATENATE("*",B366,"*"),Results!G:G,CONCATENATE("*",C366,"*"),Results!Y:Y,"&gt;=500",Results!E:E,A366)</f>
        <v>5</v>
      </c>
      <c r="I366" s="52">
        <f>IFERROR(SUMIFS(Results!V:V,Results!G:G,CONCATENATE("*",B366,"*"),Results!G:G,CONCATENATE("*",C366,"*"),Results!Y:Y,"&gt;=500",Results!E:E,A366)/H366,"")</f>
        <v>1</v>
      </c>
      <c r="J366" s="53">
        <f>SUMIFS(Results!O:O,Results!G:G,CONCATENATE("*",'Battle Tactics (Faction)'!B366,"*"),Results!G:G,CONCATENATE("*",C366,"*"),Results!Y:Y,"&gt;=500",Results!E:E,A366)</f>
        <v>5</v>
      </c>
      <c r="M366" t="str">
        <f t="shared" si="10"/>
        <v>Lumineth Realm-lords - Attuned to Ghyran / Wrathful Cycles (15)</v>
      </c>
      <c r="N366" s="74">
        <f t="shared" si="11"/>
        <v>0.53333333333333333</v>
      </c>
      <c r="P366" s="60"/>
      <c r="Q366" s="75"/>
    </row>
    <row r="367" spans="1:17" x14ac:dyDescent="0.3">
      <c r="A367" t="s">
        <v>479</v>
      </c>
      <c r="B367" s="48" t="s">
        <v>24946</v>
      </c>
      <c r="C367" s="48" t="s">
        <v>24945</v>
      </c>
      <c r="D367" s="1">
        <f>SUMIFS(Results!O:O,Results!G:G,CONCATENATE("*",B367,"*"),Results!G:G,CONCATENATE("*",C367,"*"),Results!E:E,A367)</f>
        <v>5</v>
      </c>
      <c r="E367" s="50">
        <f>IFERROR(SUMIFS(Results!V:V,Results!G:G,CONCATENATE("*",B367,"*"),Results!G:G,CONCATENATE("*",C367,"*"),Results!E:E,A367)/D367,"")</f>
        <v>0.4</v>
      </c>
      <c r="F367" s="1">
        <f>SUMIFS(Results!O:O,Results!G:G,CONCATENATE("*",B367,"*"),Results!G:G,CONCATENATE("*",C367,"*"),Results!E:E,A367)</f>
        <v>5</v>
      </c>
      <c r="G367" s="50">
        <f>IFERROR(SUMIFS(Results!V:V,Results!G:G,CONCATENATE("*",'Battle Tactics (Faction)'!B367,"*"),Results!G:G,CONCATENATE("*",C367,"*"),Results!E:E,A367)/F367,"")</f>
        <v>0.4</v>
      </c>
      <c r="H367" s="46">
        <f>SUMIFS(Results!O:O,Results!G:G,CONCATENATE("*",B367,"*"),Results!G:G,CONCATENATE("*",C367,"*"),Results!Y:Y,"&gt;=500",Results!E:E,A367)</f>
        <v>0</v>
      </c>
      <c r="I367" s="52" t="str">
        <f>IFERROR(SUMIFS(Results!V:V,Results!G:G,CONCATENATE("*",B367,"*"),Results!G:G,CONCATENATE("*",C367,"*"),Results!Y:Y,"&gt;=500",Results!E:E,A367)/H367,"")</f>
        <v/>
      </c>
      <c r="J367" s="53">
        <f>SUMIFS(Results!O:O,Results!G:G,CONCATENATE("*",'Battle Tactics (Faction)'!B367,"*"),Results!G:G,CONCATENATE("*",C367,"*"),Results!Y:Y,"&gt;=500",Results!E:E,A367)</f>
        <v>0</v>
      </c>
      <c r="M367" t="str">
        <f t="shared" si="10"/>
        <v>Lumineth Realm-lords - Intercept and Recover / Attuned to Ghyran (5)</v>
      </c>
      <c r="N367" s="74">
        <f t="shared" si="11"/>
        <v>0.4</v>
      </c>
      <c r="P367" s="60"/>
      <c r="Q367" s="75"/>
    </row>
    <row r="368" spans="1:17" hidden="1" x14ac:dyDescent="0.3">
      <c r="A368" t="s">
        <v>479</v>
      </c>
      <c r="B368" s="48" t="s">
        <v>24946</v>
      </c>
      <c r="C368" s="48" t="s">
        <v>24947</v>
      </c>
      <c r="D368" s="1">
        <f>SUMIFS(Results!O:O,Results!G:G,CONCATENATE("*",B368,"*"),Results!G:G,CONCATENATE("*",C368,"*"),Results!E:E,A368)</f>
        <v>48</v>
      </c>
      <c r="E368" s="50">
        <f>IFERROR(SUMIFS(Results!V:V,Results!G:G,CONCATENATE("*",B368,"*"),Results!G:G,CONCATENATE("*",C368,"*"),Results!E:E,A368)/D368,"")</f>
        <v>0.67708333333333337</v>
      </c>
      <c r="F368" s="1">
        <f>SUMIFS(Results!O:O,Results!G:G,CONCATENATE("*",B368,"*"),Results!G:G,CONCATENATE("*",C368,"*"),Results!E:E,A368)</f>
        <v>48</v>
      </c>
      <c r="G368" s="50">
        <f>IFERROR(SUMIFS(Results!V:V,Results!G:G,CONCATENATE("*",'Battle Tactics (Faction)'!B368,"*"),Results!G:G,CONCATENATE("*",C368,"*"),Results!E:E,A368)/F368,"")</f>
        <v>0.67708333333333337</v>
      </c>
      <c r="H368" s="46">
        <f>SUMIFS(Results!O:O,Results!G:G,CONCATENATE("*",B368,"*"),Results!G:G,CONCATENATE("*",C368,"*"),Results!Y:Y,"&gt;=500",Results!E:E,A368)</f>
        <v>15</v>
      </c>
      <c r="I368" s="52">
        <f>IFERROR(SUMIFS(Results!V:V,Results!G:G,CONCATENATE("*",B368,"*"),Results!G:G,CONCATENATE("*",C368,"*"),Results!Y:Y,"&gt;=500",Results!E:E,A368)/H368,"")</f>
        <v>0.73333333333333328</v>
      </c>
      <c r="J368" s="53">
        <f>SUMIFS(Results!O:O,Results!G:G,CONCATENATE("*",'Battle Tactics (Faction)'!B368,"*"),Results!G:G,CONCATENATE("*",C368,"*"),Results!Y:Y,"&gt;=500",Results!E:E,A368)</f>
        <v>15</v>
      </c>
      <c r="M368" t="str">
        <f t="shared" si="10"/>
        <v>Lumineth Realm-lords - Intercept and Recover / Master the Paths (48)</v>
      </c>
      <c r="N368" s="74">
        <f t="shared" si="11"/>
        <v>0.67708333333333337</v>
      </c>
      <c r="P368" s="60"/>
      <c r="Q368" s="75"/>
    </row>
    <row r="369" spans="1:17" hidden="1" x14ac:dyDescent="0.3">
      <c r="A369" t="s">
        <v>479</v>
      </c>
      <c r="B369" s="48" t="s">
        <v>24946</v>
      </c>
      <c r="C369" s="48" t="s">
        <v>24948</v>
      </c>
      <c r="D369" s="1">
        <f>SUMIFS(Results!O:O,Results!G:G,CONCATENATE("*",B369,"*"),Results!G:G,CONCATENATE("*",C369,"*"),Results!E:E,A369)</f>
        <v>28</v>
      </c>
      <c r="E369" s="50">
        <f>IFERROR(SUMIFS(Results!V:V,Results!G:G,CONCATENATE("*",B369,"*"),Results!G:G,CONCATENATE("*",C369,"*"),Results!E:E,A369)/D369,"")</f>
        <v>0.5714285714285714</v>
      </c>
      <c r="F369" s="1">
        <f>SUMIFS(Results!O:O,Results!G:G,CONCATENATE("*",B369,"*"),Results!G:G,CONCATENATE("*",C369,"*"),Results!E:E,A369)</f>
        <v>28</v>
      </c>
      <c r="G369" s="50">
        <f>IFERROR(SUMIFS(Results!V:V,Results!G:G,CONCATENATE("*",'Battle Tactics (Faction)'!B369,"*"),Results!G:G,CONCATENATE("*",C369,"*"),Results!E:E,A369)/F369,"")</f>
        <v>0.5714285714285714</v>
      </c>
      <c r="H369" s="46">
        <f>SUMIFS(Results!O:O,Results!G:G,CONCATENATE("*",B369,"*"),Results!G:G,CONCATENATE("*",C369,"*"),Results!Y:Y,"&gt;=500",Results!E:E,A369)</f>
        <v>5</v>
      </c>
      <c r="I369" s="52">
        <f>IFERROR(SUMIFS(Results!V:V,Results!G:G,CONCATENATE("*",B369,"*"),Results!G:G,CONCATENATE("*",C369,"*"),Results!Y:Y,"&gt;=500",Results!E:E,A369)/H369,"")</f>
        <v>0.8</v>
      </c>
      <c r="J369" s="53">
        <f>SUMIFS(Results!O:O,Results!G:G,CONCATENATE("*",'Battle Tactics (Faction)'!B369,"*"),Results!G:G,CONCATENATE("*",C369,"*"),Results!Y:Y,"&gt;=500",Results!E:E,A369)</f>
        <v>5</v>
      </c>
      <c r="M369" t="str">
        <f t="shared" si="10"/>
        <v>Lumineth Realm-lords - Intercept and Recover / Restless Energy (28)</v>
      </c>
      <c r="N369" s="74">
        <f t="shared" si="11"/>
        <v>0.5714285714285714</v>
      </c>
      <c r="P369" s="60"/>
      <c r="Q369" s="75"/>
    </row>
    <row r="370" spans="1:17" x14ac:dyDescent="0.3">
      <c r="A370" t="s">
        <v>479</v>
      </c>
      <c r="B370" s="48" t="s">
        <v>24946</v>
      </c>
      <c r="C370" s="48" t="s">
        <v>24949</v>
      </c>
      <c r="D370" s="1">
        <f>SUMIFS(Results!O:O,Results!G:G,CONCATENATE("*",B370,"*"),Results!G:G,CONCATENATE("*",C370,"*"),Results!E:E,A370)</f>
        <v>5</v>
      </c>
      <c r="E370" s="50">
        <f>IFERROR(SUMIFS(Results!V:V,Results!G:G,CONCATENATE("*",B370,"*"),Results!G:G,CONCATENATE("*",C370,"*"),Results!E:E,A370)/D370,"")</f>
        <v>0.2</v>
      </c>
      <c r="F370" s="1">
        <f>SUMIFS(Results!O:O,Results!G:G,CONCATENATE("*",B370,"*"),Results!G:G,CONCATENATE("*",C370,"*"),Results!E:E,A370)</f>
        <v>5</v>
      </c>
      <c r="G370" s="50">
        <f>IFERROR(SUMIFS(Results!V:V,Results!G:G,CONCATENATE("*",'Battle Tactics (Faction)'!B370,"*"),Results!G:G,CONCATENATE("*",C370,"*"),Results!E:E,A370)/F370,"")</f>
        <v>0.2</v>
      </c>
      <c r="H370" s="46">
        <f>SUMIFS(Results!O:O,Results!G:G,CONCATENATE("*",B370,"*"),Results!G:G,CONCATENATE("*",C370,"*"),Results!Y:Y,"&gt;=500",Results!E:E,A370)</f>
        <v>0</v>
      </c>
      <c r="I370" s="52" t="str">
        <f>IFERROR(SUMIFS(Results!V:V,Results!G:G,CONCATENATE("*",B370,"*"),Results!G:G,CONCATENATE("*",C370,"*"),Results!Y:Y,"&gt;=500",Results!E:E,A370)/H370,"")</f>
        <v/>
      </c>
      <c r="J370" s="53">
        <f>SUMIFS(Results!O:O,Results!G:G,CONCATENATE("*",'Battle Tactics (Faction)'!B370,"*"),Results!G:G,CONCATENATE("*",C370,"*"),Results!Y:Y,"&gt;=500",Results!E:E,A370)</f>
        <v>0</v>
      </c>
      <c r="M370" t="str">
        <f t="shared" si="10"/>
        <v>Lumineth Realm-lords - Intercept and Recover / Scouting Force (5)</v>
      </c>
      <c r="N370" s="74">
        <f t="shared" si="11"/>
        <v>0.2</v>
      </c>
      <c r="P370" s="60"/>
      <c r="Q370" s="75"/>
    </row>
    <row r="371" spans="1:17" hidden="1" x14ac:dyDescent="0.3">
      <c r="A371" t="s">
        <v>479</v>
      </c>
      <c r="B371" s="48" t="s">
        <v>24946</v>
      </c>
      <c r="C371" s="48" t="s">
        <v>24950</v>
      </c>
      <c r="D371" s="1">
        <f>SUMIFS(Results!O:O,Results!G:G,CONCATENATE("*",B371,"*"),Results!G:G,CONCATENATE("*",C371,"*"),Results!E:E,A371)</f>
        <v>36</v>
      </c>
      <c r="E371" s="50">
        <f>IFERROR(SUMIFS(Results!V:V,Results!G:G,CONCATENATE("*",B371,"*"),Results!G:G,CONCATENATE("*",C371,"*"),Results!E:E,A371)/D371,"")</f>
        <v>0.58333333333333337</v>
      </c>
      <c r="F371" s="1">
        <f>SUMIFS(Results!O:O,Results!G:G,CONCATENATE("*",B371,"*"),Results!G:G,CONCATENATE("*",C371,"*"),Results!E:E,A371)</f>
        <v>36</v>
      </c>
      <c r="G371" s="50">
        <f>IFERROR(SUMIFS(Results!V:V,Results!G:G,CONCATENATE("*",'Battle Tactics (Faction)'!B371,"*"),Results!G:G,CONCATENATE("*",C371,"*"),Results!E:E,A371)/F371,"")</f>
        <v>0.58333333333333337</v>
      </c>
      <c r="H371" s="46">
        <f>SUMIFS(Results!O:O,Results!G:G,CONCATENATE("*",B371,"*"),Results!G:G,CONCATENATE("*",C371,"*"),Results!Y:Y,"&gt;=500",Results!E:E,A371)</f>
        <v>5</v>
      </c>
      <c r="I371" s="52">
        <f>IFERROR(SUMIFS(Results!V:V,Results!G:G,CONCATENATE("*",B371,"*"),Results!G:G,CONCATENATE("*",C371,"*"),Results!Y:Y,"&gt;=500",Results!E:E,A371)/H371,"")</f>
        <v>0.8</v>
      </c>
      <c r="J371" s="53">
        <f>SUMIFS(Results!O:O,Results!G:G,CONCATENATE("*",'Battle Tactics (Faction)'!B371,"*"),Results!G:G,CONCATENATE("*",C371,"*"),Results!Y:Y,"&gt;=500",Results!E:E,A371)</f>
        <v>5</v>
      </c>
      <c r="M371" t="str">
        <f t="shared" si="10"/>
        <v>Lumineth Realm-lords - Intercept and Recover / Wrathful Cycles (36)</v>
      </c>
      <c r="N371" s="74">
        <f t="shared" si="11"/>
        <v>0.58333333333333337</v>
      </c>
      <c r="P371" s="60"/>
      <c r="Q371" s="75"/>
    </row>
    <row r="372" spans="1:17" x14ac:dyDescent="0.3">
      <c r="A372" t="s">
        <v>479</v>
      </c>
      <c r="B372" s="48" t="s">
        <v>24947</v>
      </c>
      <c r="C372" s="48" t="s">
        <v>24945</v>
      </c>
      <c r="D372" s="1">
        <f>SUMIFS(Results!O:O,Results!G:G,CONCATENATE("*",B372,"*"),Results!G:G,CONCATENATE("*",C372,"*"),Results!E:E,A372)</f>
        <v>10</v>
      </c>
      <c r="E372" s="50">
        <f>IFERROR(SUMIFS(Results!V:V,Results!G:G,CONCATENATE("*",B372,"*"),Results!G:G,CONCATENATE("*",C372,"*"),Results!E:E,A372)/D372,"")</f>
        <v>0.9</v>
      </c>
      <c r="F372" s="1">
        <f>SUMIFS(Results!O:O,Results!G:G,CONCATENATE("*",B372,"*"),Results!G:G,CONCATENATE("*",C372,"*"),Results!E:E,A372)</f>
        <v>10</v>
      </c>
      <c r="G372" s="50">
        <f>IFERROR(SUMIFS(Results!V:V,Results!G:G,CONCATENATE("*",'Battle Tactics (Faction)'!B372,"*"),Results!G:G,CONCATENATE("*",C372,"*"),Results!E:E,A372)/F372,"")</f>
        <v>0.9</v>
      </c>
      <c r="H372" s="46">
        <f>SUMIFS(Results!O:O,Results!G:G,CONCATENATE("*",B372,"*"),Results!G:G,CONCATENATE("*",C372,"*"),Results!Y:Y,"&gt;=500",Results!E:E,A372)</f>
        <v>5</v>
      </c>
      <c r="I372" s="52">
        <f>IFERROR(SUMIFS(Results!V:V,Results!G:G,CONCATENATE("*",B372,"*"),Results!G:G,CONCATENATE("*",C372,"*"),Results!Y:Y,"&gt;=500",Results!E:E,A372)/H372,"")</f>
        <v>1</v>
      </c>
      <c r="J372" s="53">
        <f>SUMIFS(Results!O:O,Results!G:G,CONCATENATE("*",'Battle Tactics (Faction)'!B372,"*"),Results!G:G,CONCATENATE("*",C372,"*"),Results!Y:Y,"&gt;=500",Results!E:E,A372)</f>
        <v>5</v>
      </c>
      <c r="M372" t="str">
        <f t="shared" si="10"/>
        <v>Lumineth Realm-lords - Master the Paths / Attuned to Ghyran (10)</v>
      </c>
      <c r="N372" s="74">
        <f t="shared" si="11"/>
        <v>0.9</v>
      </c>
      <c r="P372" s="60"/>
      <c r="Q372" s="75"/>
    </row>
    <row r="373" spans="1:17" hidden="1" x14ac:dyDescent="0.3">
      <c r="A373" t="s">
        <v>479</v>
      </c>
      <c r="B373" s="48" t="s">
        <v>24947</v>
      </c>
      <c r="C373" s="48" t="s">
        <v>24946</v>
      </c>
      <c r="D373" s="1">
        <f>SUMIFS(Results!O:O,Results!G:G,CONCATENATE("*",B373,"*"),Results!G:G,CONCATENATE("*",C373,"*"),Results!E:E,A373)</f>
        <v>48</v>
      </c>
      <c r="E373" s="50">
        <f>IFERROR(SUMIFS(Results!V:V,Results!G:G,CONCATENATE("*",B373,"*"),Results!G:G,CONCATENATE("*",C373,"*"),Results!E:E,A373)/D373,"")</f>
        <v>0.67708333333333337</v>
      </c>
      <c r="F373" s="1">
        <f>SUMIFS(Results!O:O,Results!G:G,CONCATENATE("*",B373,"*"),Results!G:G,CONCATENATE("*",C373,"*"),Results!E:E,A373)</f>
        <v>48</v>
      </c>
      <c r="G373" s="50">
        <f>IFERROR(SUMIFS(Results!V:V,Results!G:G,CONCATENATE("*",'Battle Tactics (Faction)'!B373,"*"),Results!G:G,CONCATENATE("*",C373,"*"),Results!E:E,A373)/F373,"")</f>
        <v>0.67708333333333337</v>
      </c>
      <c r="H373" s="46">
        <f>SUMIFS(Results!O:O,Results!G:G,CONCATENATE("*",B373,"*"),Results!G:G,CONCATENATE("*",C373,"*"),Results!Y:Y,"&gt;=500",Results!E:E,A373)</f>
        <v>15</v>
      </c>
      <c r="I373" s="52">
        <f>IFERROR(SUMIFS(Results!V:V,Results!G:G,CONCATENATE("*",B373,"*"),Results!G:G,CONCATENATE("*",C373,"*"),Results!Y:Y,"&gt;=500",Results!E:E,A373)/H373,"")</f>
        <v>0.73333333333333328</v>
      </c>
      <c r="J373" s="53">
        <f>SUMIFS(Results!O:O,Results!G:G,CONCATENATE("*",'Battle Tactics (Faction)'!B373,"*"),Results!G:G,CONCATENATE("*",C373,"*"),Results!Y:Y,"&gt;=500",Results!E:E,A373)</f>
        <v>15</v>
      </c>
      <c r="M373" t="str">
        <f t="shared" si="10"/>
        <v>Lumineth Realm-lords - Master the Paths / Intercept and Recover (48)</v>
      </c>
      <c r="N373" s="74">
        <f t="shared" si="11"/>
        <v>0.67708333333333337</v>
      </c>
      <c r="P373" s="60"/>
      <c r="Q373" s="75"/>
    </row>
    <row r="374" spans="1:17" hidden="1" x14ac:dyDescent="0.3">
      <c r="A374" t="s">
        <v>479</v>
      </c>
      <c r="B374" s="48" t="s">
        <v>24947</v>
      </c>
      <c r="C374" s="48" t="s">
        <v>24948</v>
      </c>
      <c r="D374" s="1">
        <f>SUMIFS(Results!O:O,Results!G:G,CONCATENATE("*",B374,"*"),Results!G:G,CONCATENATE("*",C374,"*"),Results!E:E,A374)</f>
        <v>20</v>
      </c>
      <c r="E374" s="50">
        <f>IFERROR(SUMIFS(Results!V:V,Results!G:G,CONCATENATE("*",B374,"*"),Results!G:G,CONCATENATE("*",C374,"*"),Results!E:E,A374)/D374,"")</f>
        <v>0.55000000000000004</v>
      </c>
      <c r="F374" s="1">
        <f>SUMIFS(Results!O:O,Results!G:G,CONCATENATE("*",B374,"*"),Results!G:G,CONCATENATE("*",C374,"*"),Results!E:E,A374)</f>
        <v>20</v>
      </c>
      <c r="G374" s="50">
        <f>IFERROR(SUMIFS(Results!V:V,Results!G:G,CONCATENATE("*",'Battle Tactics (Faction)'!B374,"*"),Results!G:G,CONCATENATE("*",C374,"*"),Results!E:E,A374)/F374,"")</f>
        <v>0.55000000000000004</v>
      </c>
      <c r="H374" s="46">
        <f>SUMIFS(Results!O:O,Results!G:G,CONCATENATE("*",B374,"*"),Results!G:G,CONCATENATE("*",C374,"*"),Results!Y:Y,"&gt;=500",Results!E:E,A374)</f>
        <v>0</v>
      </c>
      <c r="I374" s="52" t="str">
        <f>IFERROR(SUMIFS(Results!V:V,Results!G:G,CONCATENATE("*",B374,"*"),Results!G:G,CONCATENATE("*",C374,"*"),Results!Y:Y,"&gt;=500",Results!E:E,A374)/H374,"")</f>
        <v/>
      </c>
      <c r="J374" s="53">
        <f>SUMIFS(Results!O:O,Results!G:G,CONCATENATE("*",'Battle Tactics (Faction)'!B374,"*"),Results!G:G,CONCATENATE("*",C374,"*"),Results!Y:Y,"&gt;=500",Results!E:E,A374)</f>
        <v>0</v>
      </c>
      <c r="M374" t="str">
        <f t="shared" si="10"/>
        <v>Lumineth Realm-lords - Master the Paths / Restless Energy (20)</v>
      </c>
      <c r="N374" s="74">
        <f t="shared" si="11"/>
        <v>0.55000000000000004</v>
      </c>
      <c r="P374" s="60"/>
      <c r="Q374" s="75"/>
    </row>
    <row r="375" spans="1:17" x14ac:dyDescent="0.3">
      <c r="A375" t="s">
        <v>479</v>
      </c>
      <c r="B375" s="48" t="s">
        <v>24947</v>
      </c>
      <c r="C375" s="48" t="s">
        <v>24949</v>
      </c>
      <c r="D375" s="1">
        <f>SUMIFS(Results!O:O,Results!G:G,CONCATENATE("*",B375,"*"),Results!G:G,CONCATENATE("*",C375,"*"),Results!E:E,A375)</f>
        <v>10</v>
      </c>
      <c r="E375" s="50">
        <f>IFERROR(SUMIFS(Results!V:V,Results!G:G,CONCATENATE("*",B375,"*"),Results!G:G,CONCATENATE("*",C375,"*"),Results!E:E,A375)/D375,"")</f>
        <v>0.25</v>
      </c>
      <c r="F375" s="1">
        <f>SUMIFS(Results!O:O,Results!G:G,CONCATENATE("*",B375,"*"),Results!G:G,CONCATENATE("*",C375,"*"),Results!E:E,A375)</f>
        <v>10</v>
      </c>
      <c r="G375" s="50">
        <f>IFERROR(SUMIFS(Results!V:V,Results!G:G,CONCATENATE("*",'Battle Tactics (Faction)'!B375,"*"),Results!G:G,CONCATENATE("*",C375,"*"),Results!E:E,A375)/F375,"")</f>
        <v>0.25</v>
      </c>
      <c r="H375" s="46">
        <f>SUMIFS(Results!O:O,Results!G:G,CONCATENATE("*",B375,"*"),Results!G:G,CONCATENATE("*",C375,"*"),Results!Y:Y,"&gt;=500",Results!E:E,A375)</f>
        <v>0</v>
      </c>
      <c r="I375" s="52" t="str">
        <f>IFERROR(SUMIFS(Results!V:V,Results!G:G,CONCATENATE("*",B375,"*"),Results!G:G,CONCATENATE("*",C375,"*"),Results!Y:Y,"&gt;=500",Results!E:E,A375)/H375,"")</f>
        <v/>
      </c>
      <c r="J375" s="53">
        <f>SUMIFS(Results!O:O,Results!G:G,CONCATENATE("*",'Battle Tactics (Faction)'!B375,"*"),Results!G:G,CONCATENATE("*",C375,"*"),Results!Y:Y,"&gt;=500",Results!E:E,A375)</f>
        <v>0</v>
      </c>
      <c r="M375" t="str">
        <f t="shared" si="10"/>
        <v>Lumineth Realm-lords - Master the Paths / Scouting Force (10)</v>
      </c>
      <c r="N375" s="74">
        <f t="shared" si="11"/>
        <v>0.25</v>
      </c>
      <c r="P375" s="60"/>
      <c r="Q375" s="75"/>
    </row>
    <row r="376" spans="1:17" x14ac:dyDescent="0.3">
      <c r="A376" t="s">
        <v>479</v>
      </c>
      <c r="B376" s="48" t="s">
        <v>24947</v>
      </c>
      <c r="C376" s="48" t="s">
        <v>24950</v>
      </c>
      <c r="D376" s="1">
        <f>SUMIFS(Results!O:O,Results!G:G,CONCATENATE("*",B376,"*"),Results!G:G,CONCATENATE("*",C376,"*"),Results!E:E,A376)</f>
        <v>15</v>
      </c>
      <c r="E376" s="50">
        <f>IFERROR(SUMIFS(Results!V:V,Results!G:G,CONCATENATE("*",B376,"*"),Results!G:G,CONCATENATE("*",C376,"*"),Results!E:E,A376)/D376,"")</f>
        <v>0.56666666666666665</v>
      </c>
      <c r="F376" s="1">
        <f>SUMIFS(Results!O:O,Results!G:G,CONCATENATE("*",B376,"*"),Results!G:G,CONCATENATE("*",C376,"*"),Results!E:E,A376)</f>
        <v>15</v>
      </c>
      <c r="G376" s="50">
        <f>IFERROR(SUMIFS(Results!V:V,Results!G:G,CONCATENATE("*",'Battle Tactics (Faction)'!B376,"*"),Results!G:G,CONCATENATE("*",C376,"*"),Results!E:E,A376)/F376,"")</f>
        <v>0.56666666666666665</v>
      </c>
      <c r="H376" s="46">
        <f>SUMIFS(Results!O:O,Results!G:G,CONCATENATE("*",B376,"*"),Results!G:G,CONCATENATE("*",C376,"*"),Results!Y:Y,"&gt;=500",Results!E:E,A376)</f>
        <v>5</v>
      </c>
      <c r="I376" s="52">
        <f>IFERROR(SUMIFS(Results!V:V,Results!G:G,CONCATENATE("*",B376,"*"),Results!G:G,CONCATENATE("*",C376,"*"),Results!Y:Y,"&gt;=500",Results!E:E,A376)/H376,"")</f>
        <v>0.8</v>
      </c>
      <c r="J376" s="53">
        <f>SUMIFS(Results!O:O,Results!G:G,CONCATENATE("*",'Battle Tactics (Faction)'!B376,"*"),Results!G:G,CONCATENATE("*",C376,"*"),Results!Y:Y,"&gt;=500",Results!E:E,A376)</f>
        <v>5</v>
      </c>
      <c r="M376" t="str">
        <f t="shared" si="10"/>
        <v>Lumineth Realm-lords - Master the Paths / Wrathful Cycles (15)</v>
      </c>
      <c r="N376" s="74">
        <f t="shared" si="11"/>
        <v>0.56666666666666665</v>
      </c>
      <c r="P376" s="60"/>
      <c r="Q376" s="75"/>
    </row>
    <row r="377" spans="1:17" x14ac:dyDescent="0.3">
      <c r="A377" t="s">
        <v>479</v>
      </c>
      <c r="B377" s="48" t="s">
        <v>24948</v>
      </c>
      <c r="C377" s="48" t="s">
        <v>24945</v>
      </c>
      <c r="D377" s="1">
        <f>SUMIFS(Results!O:O,Results!G:G,CONCATENATE("*",B377,"*"),Results!G:G,CONCATENATE("*",C377,"*"),Results!E:E,A377)</f>
        <v>5</v>
      </c>
      <c r="E377" s="50">
        <f>IFERROR(SUMIFS(Results!V:V,Results!G:G,CONCATENATE("*",B377,"*"),Results!G:G,CONCATENATE("*",C377,"*"),Results!E:E,A377)/D377,"")</f>
        <v>0.5</v>
      </c>
      <c r="F377" s="1">
        <f>SUMIFS(Results!O:O,Results!G:G,CONCATENATE("*",B377,"*"),Results!G:G,CONCATENATE("*",C377,"*"),Results!E:E,A377)</f>
        <v>5</v>
      </c>
      <c r="G377" s="50">
        <f>IFERROR(SUMIFS(Results!V:V,Results!G:G,CONCATENATE("*",'Battle Tactics (Faction)'!B377,"*"),Results!G:G,CONCATENATE("*",C377,"*"),Results!E:E,A377)/F377,"")</f>
        <v>0.5</v>
      </c>
      <c r="H377" s="46">
        <f>SUMIFS(Results!O:O,Results!G:G,CONCATENATE("*",B377,"*"),Results!G:G,CONCATENATE("*",C377,"*"),Results!Y:Y,"&gt;=500",Results!E:E,A377)</f>
        <v>0</v>
      </c>
      <c r="I377" s="52" t="str">
        <f>IFERROR(SUMIFS(Results!V:V,Results!G:G,CONCATENATE("*",B377,"*"),Results!G:G,CONCATENATE("*",C377,"*"),Results!Y:Y,"&gt;=500",Results!E:E,A377)/H377,"")</f>
        <v/>
      </c>
      <c r="J377" s="53">
        <f>SUMIFS(Results!O:O,Results!G:G,CONCATENATE("*",'Battle Tactics (Faction)'!B377,"*"),Results!G:G,CONCATENATE("*",C377,"*"),Results!Y:Y,"&gt;=500",Results!E:E,A377)</f>
        <v>0</v>
      </c>
      <c r="M377" t="str">
        <f t="shared" si="10"/>
        <v>Lumineth Realm-lords - Restless Energy / Attuned to Ghyran (5)</v>
      </c>
      <c r="N377" s="74">
        <f t="shared" si="11"/>
        <v>0.5</v>
      </c>
      <c r="P377" s="60"/>
      <c r="Q377" s="75"/>
    </row>
    <row r="378" spans="1:17" hidden="1" x14ac:dyDescent="0.3">
      <c r="A378" t="s">
        <v>479</v>
      </c>
      <c r="B378" s="48" t="s">
        <v>24948</v>
      </c>
      <c r="C378" s="48" t="s">
        <v>24946</v>
      </c>
      <c r="D378" s="1">
        <f>SUMIFS(Results!O:O,Results!G:G,CONCATENATE("*",B378,"*"),Results!G:G,CONCATENATE("*",C378,"*"),Results!E:E,A378)</f>
        <v>28</v>
      </c>
      <c r="E378" s="50">
        <f>IFERROR(SUMIFS(Results!V:V,Results!G:G,CONCATENATE("*",B378,"*"),Results!G:G,CONCATENATE("*",C378,"*"),Results!E:E,A378)/D378,"")</f>
        <v>0.5714285714285714</v>
      </c>
      <c r="F378" s="1">
        <f>SUMIFS(Results!O:O,Results!G:G,CONCATENATE("*",B378,"*"),Results!G:G,CONCATENATE("*",C378,"*"),Results!E:E,A378)</f>
        <v>28</v>
      </c>
      <c r="G378" s="50">
        <f>IFERROR(SUMIFS(Results!V:V,Results!G:G,CONCATENATE("*",'Battle Tactics (Faction)'!B378,"*"),Results!G:G,CONCATENATE("*",C378,"*"),Results!E:E,A378)/F378,"")</f>
        <v>0.5714285714285714</v>
      </c>
      <c r="H378" s="46">
        <f>SUMIFS(Results!O:O,Results!G:G,CONCATENATE("*",B378,"*"),Results!G:G,CONCATENATE("*",C378,"*"),Results!Y:Y,"&gt;=500",Results!E:E,A378)</f>
        <v>5</v>
      </c>
      <c r="I378" s="52">
        <f>IFERROR(SUMIFS(Results!V:V,Results!G:G,CONCATENATE("*",B378,"*"),Results!G:G,CONCATENATE("*",C378,"*"),Results!Y:Y,"&gt;=500",Results!E:E,A378)/H378,"")</f>
        <v>0.8</v>
      </c>
      <c r="J378" s="53">
        <f>SUMIFS(Results!O:O,Results!G:G,CONCATENATE("*",'Battle Tactics (Faction)'!B378,"*"),Results!G:G,CONCATENATE("*",C378,"*"),Results!Y:Y,"&gt;=500",Results!E:E,A378)</f>
        <v>5</v>
      </c>
      <c r="M378" t="str">
        <f t="shared" si="10"/>
        <v>Lumineth Realm-lords - Restless Energy / Intercept and Recover (28)</v>
      </c>
      <c r="N378" s="74">
        <f t="shared" si="11"/>
        <v>0.5714285714285714</v>
      </c>
      <c r="P378" s="60"/>
      <c r="Q378" s="75"/>
    </row>
    <row r="379" spans="1:17" hidden="1" x14ac:dyDescent="0.3">
      <c r="A379" t="s">
        <v>479</v>
      </c>
      <c r="B379" s="48" t="s">
        <v>24948</v>
      </c>
      <c r="C379" s="48" t="s">
        <v>24947</v>
      </c>
      <c r="D379" s="1">
        <f>SUMIFS(Results!O:O,Results!G:G,CONCATENATE("*",B379,"*"),Results!G:G,CONCATENATE("*",C379,"*"),Results!E:E,A379)</f>
        <v>20</v>
      </c>
      <c r="E379" s="50">
        <f>IFERROR(SUMIFS(Results!V:V,Results!G:G,CONCATENATE("*",B379,"*"),Results!G:G,CONCATENATE("*",C379,"*"),Results!E:E,A379)/D379,"")</f>
        <v>0.55000000000000004</v>
      </c>
      <c r="F379" s="1">
        <f>SUMIFS(Results!O:O,Results!G:G,CONCATENATE("*",B379,"*"),Results!G:G,CONCATENATE("*",C379,"*"),Results!E:E,A379)</f>
        <v>20</v>
      </c>
      <c r="G379" s="50">
        <f>IFERROR(SUMIFS(Results!V:V,Results!G:G,CONCATENATE("*",'Battle Tactics (Faction)'!B379,"*"),Results!G:G,CONCATENATE("*",C379,"*"),Results!E:E,A379)/F379,"")</f>
        <v>0.55000000000000004</v>
      </c>
      <c r="H379" s="46">
        <f>SUMIFS(Results!O:O,Results!G:G,CONCATENATE("*",B379,"*"),Results!G:G,CONCATENATE("*",C379,"*"),Results!Y:Y,"&gt;=500",Results!E:E,A379)</f>
        <v>0</v>
      </c>
      <c r="I379" s="52" t="str">
        <f>IFERROR(SUMIFS(Results!V:V,Results!G:G,CONCATENATE("*",B379,"*"),Results!G:G,CONCATENATE("*",C379,"*"),Results!Y:Y,"&gt;=500",Results!E:E,A379)/H379,"")</f>
        <v/>
      </c>
      <c r="J379" s="53">
        <f>SUMIFS(Results!O:O,Results!G:G,CONCATENATE("*",'Battle Tactics (Faction)'!B379,"*"),Results!G:G,CONCATENATE("*",C379,"*"),Results!Y:Y,"&gt;=500",Results!E:E,A379)</f>
        <v>0</v>
      </c>
      <c r="M379" t="str">
        <f t="shared" si="10"/>
        <v>Lumineth Realm-lords - Restless Energy / Master the Paths (20)</v>
      </c>
      <c r="N379" s="74">
        <f t="shared" si="11"/>
        <v>0.55000000000000004</v>
      </c>
      <c r="P379" s="60"/>
      <c r="Q379" s="75"/>
    </row>
    <row r="380" spans="1:17" hidden="1" x14ac:dyDescent="0.3">
      <c r="A380" t="s">
        <v>479</v>
      </c>
      <c r="B380" s="48" t="s">
        <v>24948</v>
      </c>
      <c r="C380" s="48" t="s">
        <v>24949</v>
      </c>
      <c r="D380" s="1">
        <f>SUMIFS(Results!O:O,Results!G:G,CONCATENATE("*",B380,"*"),Results!G:G,CONCATENATE("*",C380,"*"),Results!E:E,A380)</f>
        <v>0</v>
      </c>
      <c r="E380" s="50" t="str">
        <f>IFERROR(SUMIFS(Results!V:V,Results!G:G,CONCATENATE("*",B380,"*"),Results!G:G,CONCATENATE("*",C380,"*"),Results!E:E,A380)/D380,"")</f>
        <v/>
      </c>
      <c r="F380" s="1">
        <f>SUMIFS(Results!O:O,Results!G:G,CONCATENATE("*",B380,"*"),Results!G:G,CONCATENATE("*",C380,"*"),Results!E:E,A380)</f>
        <v>0</v>
      </c>
      <c r="G380" s="50" t="str">
        <f>IFERROR(SUMIFS(Results!V:V,Results!G:G,CONCATENATE("*",'Battle Tactics (Faction)'!B380,"*"),Results!G:G,CONCATENATE("*",C380,"*"),Results!E:E,A380)/F380,"")</f>
        <v/>
      </c>
      <c r="H380" s="46">
        <f>SUMIFS(Results!O:O,Results!G:G,CONCATENATE("*",B380,"*"),Results!G:G,CONCATENATE("*",C380,"*"),Results!Y:Y,"&gt;=500",Results!E:E,A380)</f>
        <v>0</v>
      </c>
      <c r="I380" s="52" t="str">
        <f>IFERROR(SUMIFS(Results!V:V,Results!G:G,CONCATENATE("*",B380,"*"),Results!G:G,CONCATENATE("*",C380,"*"),Results!Y:Y,"&gt;=500",Results!E:E,A380)/H380,"")</f>
        <v/>
      </c>
      <c r="J380" s="53">
        <f>SUMIFS(Results!O:O,Results!G:G,CONCATENATE("*",'Battle Tactics (Faction)'!B380,"*"),Results!G:G,CONCATENATE("*",C380,"*"),Results!Y:Y,"&gt;=500",Results!E:E,A380)</f>
        <v>0</v>
      </c>
      <c r="M380" t="str">
        <f t="shared" si="10"/>
        <v>Lumineth Realm-lords - Restless Energy / Scouting Force (0)</v>
      </c>
      <c r="N380" s="74" t="str">
        <f t="shared" si="11"/>
        <v/>
      </c>
      <c r="P380" s="60"/>
      <c r="Q380" s="75"/>
    </row>
    <row r="381" spans="1:17" hidden="1" x14ac:dyDescent="0.3">
      <c r="A381" t="s">
        <v>479</v>
      </c>
      <c r="B381" s="48" t="s">
        <v>24948</v>
      </c>
      <c r="C381" s="48" t="s">
        <v>24950</v>
      </c>
      <c r="D381" s="1">
        <f>SUMIFS(Results!O:O,Results!G:G,CONCATENATE("*",B381,"*"),Results!G:G,CONCATENATE("*",C381,"*"),Results!E:E,A381)</f>
        <v>20</v>
      </c>
      <c r="E381" s="50">
        <f>IFERROR(SUMIFS(Results!V:V,Results!G:G,CONCATENATE("*",B381,"*"),Results!G:G,CONCATENATE("*",C381,"*"),Results!E:E,A381)/D381,"")</f>
        <v>0.625</v>
      </c>
      <c r="F381" s="1">
        <f>SUMIFS(Results!O:O,Results!G:G,CONCATENATE("*",B381,"*"),Results!G:G,CONCATENATE("*",C381,"*"),Results!E:E,A381)</f>
        <v>20</v>
      </c>
      <c r="G381" s="50">
        <f>IFERROR(SUMIFS(Results!V:V,Results!G:G,CONCATENATE("*",'Battle Tactics (Faction)'!B381,"*"),Results!G:G,CONCATENATE("*",C381,"*"),Results!E:E,A381)/F381,"")</f>
        <v>0.625</v>
      </c>
      <c r="H381" s="46">
        <f>SUMIFS(Results!O:O,Results!G:G,CONCATENATE("*",B381,"*"),Results!G:G,CONCATENATE("*",C381,"*"),Results!Y:Y,"&gt;=500",Results!E:E,A381)</f>
        <v>0</v>
      </c>
      <c r="I381" s="52" t="str">
        <f>IFERROR(SUMIFS(Results!V:V,Results!G:G,CONCATENATE("*",B381,"*"),Results!G:G,CONCATENATE("*",C381,"*"),Results!Y:Y,"&gt;=500",Results!E:E,A381)/H381,"")</f>
        <v/>
      </c>
      <c r="J381" s="53">
        <f>SUMIFS(Results!O:O,Results!G:G,CONCATENATE("*",'Battle Tactics (Faction)'!B381,"*"),Results!G:G,CONCATENATE("*",C381,"*"),Results!Y:Y,"&gt;=500",Results!E:E,A381)</f>
        <v>0</v>
      </c>
      <c r="M381" t="str">
        <f t="shared" si="10"/>
        <v>Lumineth Realm-lords - Restless Energy / Wrathful Cycles (20)</v>
      </c>
      <c r="N381" s="74">
        <f t="shared" si="11"/>
        <v>0.625</v>
      </c>
      <c r="P381" s="60"/>
      <c r="Q381" s="75"/>
    </row>
    <row r="382" spans="1:17" x14ac:dyDescent="0.3">
      <c r="A382" t="s">
        <v>479</v>
      </c>
      <c r="B382" s="48" t="s">
        <v>24949</v>
      </c>
      <c r="C382" s="48" t="s">
        <v>24945</v>
      </c>
      <c r="D382" s="1">
        <f>SUMIFS(Results!O:O,Results!G:G,CONCATENATE("*",B382,"*"),Results!G:G,CONCATENATE("*",C382,"*"),Results!E:E,A382)</f>
        <v>5</v>
      </c>
      <c r="E382" s="50">
        <f>IFERROR(SUMIFS(Results!V:V,Results!G:G,CONCATENATE("*",B382,"*"),Results!G:G,CONCATENATE("*",C382,"*"),Results!E:E,A382)/D382,"")</f>
        <v>0.6</v>
      </c>
      <c r="F382" s="1">
        <f>SUMIFS(Results!O:O,Results!G:G,CONCATENATE("*",B382,"*"),Results!G:G,CONCATENATE("*",C382,"*"),Results!E:E,A382)</f>
        <v>5</v>
      </c>
      <c r="G382" s="50">
        <f>IFERROR(SUMIFS(Results!V:V,Results!G:G,CONCATENATE("*",'Battle Tactics (Faction)'!B382,"*"),Results!G:G,CONCATENATE("*",C382,"*"),Results!E:E,A382)/F382,"")</f>
        <v>0.6</v>
      </c>
      <c r="H382" s="46">
        <f>SUMIFS(Results!O:O,Results!G:G,CONCATENATE("*",B382,"*"),Results!G:G,CONCATENATE("*",C382,"*"),Results!Y:Y,"&gt;=500",Results!E:E,A382)</f>
        <v>0</v>
      </c>
      <c r="I382" s="52" t="str">
        <f>IFERROR(SUMIFS(Results!V:V,Results!G:G,CONCATENATE("*",B382,"*"),Results!G:G,CONCATENATE("*",C382,"*"),Results!Y:Y,"&gt;=500",Results!E:E,A382)/H382,"")</f>
        <v/>
      </c>
      <c r="J382" s="53">
        <f>SUMIFS(Results!O:O,Results!G:G,CONCATENATE("*",'Battle Tactics (Faction)'!B382,"*"),Results!G:G,CONCATENATE("*",C382,"*"),Results!Y:Y,"&gt;=500",Results!E:E,A382)</f>
        <v>0</v>
      </c>
      <c r="M382" t="str">
        <f t="shared" si="10"/>
        <v>Lumineth Realm-lords - Scouting Force / Attuned to Ghyran (5)</v>
      </c>
      <c r="N382" s="74">
        <f t="shared" si="11"/>
        <v>0.6</v>
      </c>
      <c r="P382" s="60"/>
      <c r="Q382" s="75"/>
    </row>
    <row r="383" spans="1:17" x14ac:dyDescent="0.3">
      <c r="A383" t="s">
        <v>479</v>
      </c>
      <c r="B383" s="48" t="s">
        <v>24949</v>
      </c>
      <c r="C383" s="48" t="s">
        <v>24946</v>
      </c>
      <c r="D383" s="1">
        <f>SUMIFS(Results!O:O,Results!G:G,CONCATENATE("*",B383,"*"),Results!G:G,CONCATENATE("*",C383,"*"),Results!E:E,A383)</f>
        <v>5</v>
      </c>
      <c r="E383" s="50">
        <f>IFERROR(SUMIFS(Results!V:V,Results!G:G,CONCATENATE("*",B383,"*"),Results!G:G,CONCATENATE("*",C383,"*"),Results!E:E,A383)/D383,"")</f>
        <v>0.2</v>
      </c>
      <c r="F383" s="1">
        <f>SUMIFS(Results!O:O,Results!G:G,CONCATENATE("*",B383,"*"),Results!G:G,CONCATENATE("*",C383,"*"),Results!E:E,A383)</f>
        <v>5</v>
      </c>
      <c r="G383" s="50">
        <f>IFERROR(SUMIFS(Results!V:V,Results!G:G,CONCATENATE("*",'Battle Tactics (Faction)'!B383,"*"),Results!G:G,CONCATENATE("*",C383,"*"),Results!E:E,A383)/F383,"")</f>
        <v>0.2</v>
      </c>
      <c r="H383" s="46">
        <f>SUMIFS(Results!O:O,Results!G:G,CONCATENATE("*",B383,"*"),Results!G:G,CONCATENATE("*",C383,"*"),Results!Y:Y,"&gt;=500",Results!E:E,A383)</f>
        <v>0</v>
      </c>
      <c r="I383" s="52" t="str">
        <f>IFERROR(SUMIFS(Results!V:V,Results!G:G,CONCATENATE("*",B383,"*"),Results!G:G,CONCATENATE("*",C383,"*"),Results!Y:Y,"&gt;=500",Results!E:E,A383)/H383,"")</f>
        <v/>
      </c>
      <c r="J383" s="53">
        <f>SUMIFS(Results!O:O,Results!G:G,CONCATENATE("*",'Battle Tactics (Faction)'!B383,"*"),Results!G:G,CONCATENATE("*",C383,"*"),Results!Y:Y,"&gt;=500",Results!E:E,A383)</f>
        <v>0</v>
      </c>
      <c r="M383" t="str">
        <f t="shared" si="10"/>
        <v>Lumineth Realm-lords - Scouting Force / Intercept and Recover (5)</v>
      </c>
      <c r="N383" s="74">
        <f t="shared" si="11"/>
        <v>0.2</v>
      </c>
      <c r="P383" s="60"/>
      <c r="Q383" s="75"/>
    </row>
    <row r="384" spans="1:17" x14ac:dyDescent="0.3">
      <c r="A384" t="s">
        <v>479</v>
      </c>
      <c r="B384" s="48" t="s">
        <v>24949</v>
      </c>
      <c r="C384" s="48" t="s">
        <v>24947</v>
      </c>
      <c r="D384" s="1">
        <f>SUMIFS(Results!O:O,Results!G:G,CONCATENATE("*",B384,"*"),Results!G:G,CONCATENATE("*",C384,"*"),Results!E:E,A384)</f>
        <v>10</v>
      </c>
      <c r="E384" s="50">
        <f>IFERROR(SUMIFS(Results!V:V,Results!G:G,CONCATENATE("*",B384,"*"),Results!G:G,CONCATENATE("*",C384,"*"),Results!E:E,A384)/D384,"")</f>
        <v>0.25</v>
      </c>
      <c r="F384" s="1">
        <f>SUMIFS(Results!O:O,Results!G:G,CONCATENATE("*",B384,"*"),Results!G:G,CONCATENATE("*",C384,"*"),Results!E:E,A384)</f>
        <v>10</v>
      </c>
      <c r="G384" s="50">
        <f>IFERROR(SUMIFS(Results!V:V,Results!G:G,CONCATENATE("*",'Battle Tactics (Faction)'!B384,"*"),Results!G:G,CONCATENATE("*",C384,"*"),Results!E:E,A384)/F384,"")</f>
        <v>0.25</v>
      </c>
      <c r="H384" s="46">
        <f>SUMIFS(Results!O:O,Results!G:G,CONCATENATE("*",B384,"*"),Results!G:G,CONCATENATE("*",C384,"*"),Results!Y:Y,"&gt;=500",Results!E:E,A384)</f>
        <v>0</v>
      </c>
      <c r="I384" s="52" t="str">
        <f>IFERROR(SUMIFS(Results!V:V,Results!G:G,CONCATENATE("*",B384,"*"),Results!G:G,CONCATENATE("*",C384,"*"),Results!Y:Y,"&gt;=500",Results!E:E,A384)/H384,"")</f>
        <v/>
      </c>
      <c r="J384" s="53">
        <f>SUMIFS(Results!O:O,Results!G:G,CONCATENATE("*",'Battle Tactics (Faction)'!B384,"*"),Results!G:G,CONCATENATE("*",C384,"*"),Results!Y:Y,"&gt;=500",Results!E:E,A384)</f>
        <v>0</v>
      </c>
      <c r="M384" t="str">
        <f t="shared" si="10"/>
        <v>Lumineth Realm-lords - Scouting Force / Master the Paths (10)</v>
      </c>
      <c r="N384" s="74">
        <f t="shared" si="11"/>
        <v>0.25</v>
      </c>
      <c r="P384" s="60"/>
      <c r="Q384" s="75"/>
    </row>
    <row r="385" spans="1:17" hidden="1" x14ac:dyDescent="0.3">
      <c r="A385" t="s">
        <v>479</v>
      </c>
      <c r="B385" s="48" t="s">
        <v>24949</v>
      </c>
      <c r="C385" s="48" t="s">
        <v>24948</v>
      </c>
      <c r="D385" s="1">
        <f>SUMIFS(Results!O:O,Results!G:G,CONCATENATE("*",B385,"*"),Results!G:G,CONCATENATE("*",C385,"*"),Results!E:E,A385)</f>
        <v>0</v>
      </c>
      <c r="E385" s="50" t="str">
        <f>IFERROR(SUMIFS(Results!V:V,Results!G:G,CONCATENATE("*",B385,"*"),Results!G:G,CONCATENATE("*",C385,"*"),Results!E:E,A385)/D385,"")</f>
        <v/>
      </c>
      <c r="F385" s="1">
        <f>SUMIFS(Results!O:O,Results!G:G,CONCATENATE("*",B385,"*"),Results!G:G,CONCATENATE("*",C385,"*"),Results!E:E,A385)</f>
        <v>0</v>
      </c>
      <c r="G385" s="50" t="str">
        <f>IFERROR(SUMIFS(Results!V:V,Results!G:G,CONCATENATE("*",'Battle Tactics (Faction)'!B385,"*"),Results!G:G,CONCATENATE("*",C385,"*"),Results!E:E,A385)/F385,"")</f>
        <v/>
      </c>
      <c r="H385" s="46">
        <f>SUMIFS(Results!O:O,Results!G:G,CONCATENATE("*",B385,"*"),Results!G:G,CONCATENATE("*",C385,"*"),Results!Y:Y,"&gt;=500",Results!E:E,A385)</f>
        <v>0</v>
      </c>
      <c r="I385" s="52" t="str">
        <f>IFERROR(SUMIFS(Results!V:V,Results!G:G,CONCATENATE("*",B385,"*"),Results!G:G,CONCATENATE("*",C385,"*"),Results!Y:Y,"&gt;=500",Results!E:E,A385)/H385,"")</f>
        <v/>
      </c>
      <c r="J385" s="53">
        <f>SUMIFS(Results!O:O,Results!G:G,CONCATENATE("*",'Battle Tactics (Faction)'!B385,"*"),Results!G:G,CONCATENATE("*",C385,"*"),Results!Y:Y,"&gt;=500",Results!E:E,A385)</f>
        <v>0</v>
      </c>
      <c r="M385" t="str">
        <f t="shared" si="10"/>
        <v>Lumineth Realm-lords - Scouting Force / Restless Energy (0)</v>
      </c>
      <c r="N385" s="74" t="str">
        <f t="shared" si="11"/>
        <v/>
      </c>
      <c r="P385" s="60"/>
      <c r="Q385" s="75"/>
    </row>
    <row r="386" spans="1:17" hidden="1" x14ac:dyDescent="0.3">
      <c r="A386" t="s">
        <v>479</v>
      </c>
      <c r="B386" s="48" t="s">
        <v>24949</v>
      </c>
      <c r="C386" s="48" t="s">
        <v>24950</v>
      </c>
      <c r="D386" s="1">
        <f>SUMIFS(Results!O:O,Results!G:G,CONCATENATE("*",B386,"*"),Results!G:G,CONCATENATE("*",C386,"*"),Results!E:E,A386)</f>
        <v>0</v>
      </c>
      <c r="E386" s="50" t="str">
        <f>IFERROR(SUMIFS(Results!V:V,Results!G:G,CONCATENATE("*",B386,"*"),Results!G:G,CONCATENATE("*",C386,"*"),Results!E:E,A386)/D386,"")</f>
        <v/>
      </c>
      <c r="F386" s="1">
        <f>SUMIFS(Results!O:O,Results!G:G,CONCATENATE("*",B386,"*"),Results!G:G,CONCATENATE("*",C386,"*"),Results!E:E,A386)</f>
        <v>0</v>
      </c>
      <c r="G386" s="50" t="str">
        <f>IFERROR(SUMIFS(Results!V:V,Results!G:G,CONCATENATE("*",'Battle Tactics (Faction)'!B386,"*"),Results!G:G,CONCATENATE("*",C386,"*"),Results!E:E,A386)/F386,"")</f>
        <v/>
      </c>
      <c r="H386" s="46">
        <f>SUMIFS(Results!O:O,Results!G:G,CONCATENATE("*",B386,"*"),Results!G:G,CONCATENATE("*",C386,"*"),Results!Y:Y,"&gt;=500",Results!E:E,A386)</f>
        <v>0</v>
      </c>
      <c r="I386" s="52" t="str">
        <f>IFERROR(SUMIFS(Results!V:V,Results!G:G,CONCATENATE("*",B386,"*"),Results!G:G,CONCATENATE("*",C386,"*"),Results!Y:Y,"&gt;=500",Results!E:E,A386)/H386,"")</f>
        <v/>
      </c>
      <c r="J386" s="53">
        <f>SUMIFS(Results!O:O,Results!G:G,CONCATENATE("*",'Battle Tactics (Faction)'!B386,"*"),Results!G:G,CONCATENATE("*",C386,"*"),Results!Y:Y,"&gt;=500",Results!E:E,A386)</f>
        <v>0</v>
      </c>
      <c r="M386" t="str">
        <f t="shared" si="10"/>
        <v>Lumineth Realm-lords - Scouting Force / Wrathful Cycles (0)</v>
      </c>
      <c r="N386" s="74" t="str">
        <f t="shared" si="11"/>
        <v/>
      </c>
      <c r="P386" s="60"/>
      <c r="Q386" s="75"/>
    </row>
    <row r="387" spans="1:17" x14ac:dyDescent="0.3">
      <c r="A387" t="s">
        <v>479</v>
      </c>
      <c r="B387" s="48" t="s">
        <v>24950</v>
      </c>
      <c r="C387" s="48" t="s">
        <v>24945</v>
      </c>
      <c r="D387" s="1">
        <f>SUMIFS(Results!O:O,Results!G:G,CONCATENATE("*",B387,"*"),Results!G:G,CONCATENATE("*",C387,"*"),Results!E:E,A387)</f>
        <v>15</v>
      </c>
      <c r="E387" s="50">
        <f>IFERROR(SUMIFS(Results!V:V,Results!G:G,CONCATENATE("*",B387,"*"),Results!G:G,CONCATENATE("*",C387,"*"),Results!E:E,A387)/D387,"")</f>
        <v>0.53333333333333333</v>
      </c>
      <c r="F387" s="1">
        <f>SUMIFS(Results!O:O,Results!G:G,CONCATENATE("*",B387,"*"),Results!G:G,CONCATENATE("*",C387,"*"),Results!E:E,A387)</f>
        <v>15</v>
      </c>
      <c r="G387" s="50">
        <f>IFERROR(SUMIFS(Results!V:V,Results!G:G,CONCATENATE("*",'Battle Tactics (Faction)'!B387,"*"),Results!G:G,CONCATENATE("*",C387,"*"),Results!E:E,A387)/F387,"")</f>
        <v>0.53333333333333333</v>
      </c>
      <c r="H387" s="46">
        <f>SUMIFS(Results!O:O,Results!G:G,CONCATENATE("*",B387,"*"),Results!G:G,CONCATENATE("*",C387,"*"),Results!Y:Y,"&gt;=500",Results!E:E,A387)</f>
        <v>5</v>
      </c>
      <c r="I387" s="52">
        <f>IFERROR(SUMIFS(Results!V:V,Results!G:G,CONCATENATE("*",B387,"*"),Results!G:G,CONCATENATE("*",C387,"*"),Results!Y:Y,"&gt;=500",Results!E:E,A387)/H387,"")</f>
        <v>1</v>
      </c>
      <c r="J387" s="53">
        <f>SUMIFS(Results!O:O,Results!G:G,CONCATENATE("*",'Battle Tactics (Faction)'!B387,"*"),Results!G:G,CONCATENATE("*",C387,"*"),Results!Y:Y,"&gt;=500",Results!E:E,A387)</f>
        <v>5</v>
      </c>
      <c r="M387" t="str">
        <f t="shared" ref="M387:M450" si="12">CONCATENATE(A387," - ",B387," / ",C387," (",D387,")")</f>
        <v>Lumineth Realm-lords - Wrathful Cycles / Attuned to Ghyran (15)</v>
      </c>
      <c r="N387" s="74">
        <f t="shared" ref="N387:N450" si="13">E387</f>
        <v>0.53333333333333333</v>
      </c>
      <c r="P387" s="60"/>
      <c r="Q387" s="75"/>
    </row>
    <row r="388" spans="1:17" hidden="1" x14ac:dyDescent="0.3">
      <c r="A388" t="s">
        <v>479</v>
      </c>
      <c r="B388" s="48" t="s">
        <v>24950</v>
      </c>
      <c r="C388" s="48" t="s">
        <v>24946</v>
      </c>
      <c r="D388" s="1">
        <f>SUMIFS(Results!O:O,Results!G:G,CONCATENATE("*",B388,"*"),Results!G:G,CONCATENATE("*",C388,"*"),Results!E:E,A388)</f>
        <v>36</v>
      </c>
      <c r="E388" s="50">
        <f>IFERROR(SUMIFS(Results!V:V,Results!G:G,CONCATENATE("*",B388,"*"),Results!G:G,CONCATENATE("*",C388,"*"),Results!E:E,A388)/D388,"")</f>
        <v>0.58333333333333337</v>
      </c>
      <c r="F388" s="1">
        <f>SUMIFS(Results!O:O,Results!G:G,CONCATENATE("*",B388,"*"),Results!G:G,CONCATENATE("*",C388,"*"),Results!E:E,A388)</f>
        <v>36</v>
      </c>
      <c r="G388" s="50">
        <f>IFERROR(SUMIFS(Results!V:V,Results!G:G,CONCATENATE("*",'Battle Tactics (Faction)'!B388,"*"),Results!G:G,CONCATENATE("*",C388,"*"),Results!E:E,A388)/F388,"")</f>
        <v>0.58333333333333337</v>
      </c>
      <c r="H388" s="46">
        <f>SUMIFS(Results!O:O,Results!G:G,CONCATENATE("*",B388,"*"),Results!G:G,CONCATENATE("*",C388,"*"),Results!Y:Y,"&gt;=500",Results!E:E,A388)</f>
        <v>5</v>
      </c>
      <c r="I388" s="52">
        <f>IFERROR(SUMIFS(Results!V:V,Results!G:G,CONCATENATE("*",B388,"*"),Results!G:G,CONCATENATE("*",C388,"*"),Results!Y:Y,"&gt;=500",Results!E:E,A388)/H388,"")</f>
        <v>0.8</v>
      </c>
      <c r="J388" s="53">
        <f>SUMIFS(Results!O:O,Results!G:G,CONCATENATE("*",'Battle Tactics (Faction)'!B388,"*"),Results!G:G,CONCATENATE("*",C388,"*"),Results!Y:Y,"&gt;=500",Results!E:E,A388)</f>
        <v>5</v>
      </c>
      <c r="M388" t="str">
        <f t="shared" si="12"/>
        <v>Lumineth Realm-lords - Wrathful Cycles / Intercept and Recover (36)</v>
      </c>
      <c r="N388" s="74">
        <f t="shared" si="13"/>
        <v>0.58333333333333337</v>
      </c>
      <c r="P388" s="60"/>
      <c r="Q388" s="75"/>
    </row>
    <row r="389" spans="1:17" x14ac:dyDescent="0.3">
      <c r="A389" t="s">
        <v>479</v>
      </c>
      <c r="B389" s="48" t="s">
        <v>24950</v>
      </c>
      <c r="C389" s="48" t="s">
        <v>24947</v>
      </c>
      <c r="D389" s="1">
        <f>SUMIFS(Results!O:O,Results!G:G,CONCATENATE("*",B389,"*"),Results!G:G,CONCATENATE("*",C389,"*"),Results!E:E,A389)</f>
        <v>15</v>
      </c>
      <c r="E389" s="50">
        <f>IFERROR(SUMIFS(Results!V:V,Results!G:G,CONCATENATE("*",B389,"*"),Results!G:G,CONCATENATE("*",C389,"*"),Results!E:E,A389)/D389,"")</f>
        <v>0.56666666666666665</v>
      </c>
      <c r="F389" s="1">
        <f>SUMIFS(Results!O:O,Results!G:G,CONCATENATE("*",B389,"*"),Results!G:G,CONCATENATE("*",C389,"*"),Results!E:E,A389)</f>
        <v>15</v>
      </c>
      <c r="G389" s="50">
        <f>IFERROR(SUMIFS(Results!V:V,Results!G:G,CONCATENATE("*",'Battle Tactics (Faction)'!B389,"*"),Results!G:G,CONCATENATE("*",C389,"*"),Results!E:E,A389)/F389,"")</f>
        <v>0.56666666666666665</v>
      </c>
      <c r="H389" s="46">
        <f>SUMIFS(Results!O:O,Results!G:G,CONCATENATE("*",B389,"*"),Results!G:G,CONCATENATE("*",C389,"*"),Results!Y:Y,"&gt;=500",Results!E:E,A389)</f>
        <v>5</v>
      </c>
      <c r="I389" s="52">
        <f>IFERROR(SUMIFS(Results!V:V,Results!G:G,CONCATENATE("*",B389,"*"),Results!G:G,CONCATENATE("*",C389,"*"),Results!Y:Y,"&gt;=500",Results!E:E,A389)/H389,"")</f>
        <v>0.8</v>
      </c>
      <c r="J389" s="53">
        <f>SUMIFS(Results!O:O,Results!G:G,CONCATENATE("*",'Battle Tactics (Faction)'!B389,"*"),Results!G:G,CONCATENATE("*",C389,"*"),Results!Y:Y,"&gt;=500",Results!E:E,A389)</f>
        <v>5</v>
      </c>
      <c r="M389" t="str">
        <f t="shared" si="12"/>
        <v>Lumineth Realm-lords - Wrathful Cycles / Master the Paths (15)</v>
      </c>
      <c r="N389" s="74">
        <f t="shared" si="13"/>
        <v>0.56666666666666665</v>
      </c>
      <c r="P389" s="60"/>
      <c r="Q389" s="75"/>
    </row>
    <row r="390" spans="1:17" hidden="1" x14ac:dyDescent="0.3">
      <c r="A390" t="s">
        <v>479</v>
      </c>
      <c r="B390" s="48" t="s">
        <v>24950</v>
      </c>
      <c r="C390" s="48" t="s">
        <v>24948</v>
      </c>
      <c r="D390" s="1">
        <f>SUMIFS(Results!O:O,Results!G:G,CONCATENATE("*",B390,"*"),Results!G:G,CONCATENATE("*",C390,"*"),Results!E:E,A390)</f>
        <v>20</v>
      </c>
      <c r="E390" s="50">
        <f>IFERROR(SUMIFS(Results!V:V,Results!G:G,CONCATENATE("*",B390,"*"),Results!G:G,CONCATENATE("*",C390,"*"),Results!E:E,A390)/D390,"")</f>
        <v>0.625</v>
      </c>
      <c r="F390" s="1">
        <f>SUMIFS(Results!O:O,Results!G:G,CONCATENATE("*",B390,"*"),Results!G:G,CONCATENATE("*",C390,"*"),Results!E:E,A390)</f>
        <v>20</v>
      </c>
      <c r="G390" s="50">
        <f>IFERROR(SUMIFS(Results!V:V,Results!G:G,CONCATENATE("*",'Battle Tactics (Faction)'!B390,"*"),Results!G:G,CONCATENATE("*",C390,"*"),Results!E:E,A390)/F390,"")</f>
        <v>0.625</v>
      </c>
      <c r="H390" s="46">
        <f>SUMIFS(Results!O:O,Results!G:G,CONCATENATE("*",B390,"*"),Results!G:G,CONCATENATE("*",C390,"*"),Results!Y:Y,"&gt;=500",Results!E:E,A390)</f>
        <v>0</v>
      </c>
      <c r="I390" s="52" t="str">
        <f>IFERROR(SUMIFS(Results!V:V,Results!G:G,CONCATENATE("*",B390,"*"),Results!G:G,CONCATENATE("*",C390,"*"),Results!Y:Y,"&gt;=500",Results!E:E,A390)/H390,"")</f>
        <v/>
      </c>
      <c r="J390" s="53">
        <f>SUMIFS(Results!O:O,Results!G:G,CONCATENATE("*",'Battle Tactics (Faction)'!B390,"*"),Results!G:G,CONCATENATE("*",C390,"*"),Results!Y:Y,"&gt;=500",Results!E:E,A390)</f>
        <v>0</v>
      </c>
      <c r="M390" t="str">
        <f t="shared" si="12"/>
        <v>Lumineth Realm-lords - Wrathful Cycles / Restless Energy (20)</v>
      </c>
      <c r="N390" s="74">
        <f t="shared" si="13"/>
        <v>0.625</v>
      </c>
      <c r="P390" s="60"/>
      <c r="Q390" s="75"/>
    </row>
    <row r="391" spans="1:17" hidden="1" x14ac:dyDescent="0.3">
      <c r="A391" t="s">
        <v>479</v>
      </c>
      <c r="B391" s="48" t="s">
        <v>24950</v>
      </c>
      <c r="C391" s="48" t="s">
        <v>24949</v>
      </c>
      <c r="D391" s="1">
        <f>SUMIFS(Results!O:O,Results!G:G,CONCATENATE("*",B391,"*"),Results!G:G,CONCATENATE("*",C391,"*"),Results!E:E,A391)</f>
        <v>0</v>
      </c>
      <c r="E391" s="50" t="str">
        <f>IFERROR(SUMIFS(Results!V:V,Results!G:G,CONCATENATE("*",B391,"*"),Results!G:G,CONCATENATE("*",C391,"*"),Results!E:E,A391)/D391,"")</f>
        <v/>
      </c>
      <c r="F391" s="1">
        <f>SUMIFS(Results!O:O,Results!G:G,CONCATENATE("*",B391,"*"),Results!G:G,CONCATENATE("*",C391,"*"),Results!E:E,A391)</f>
        <v>0</v>
      </c>
      <c r="G391" s="50" t="str">
        <f>IFERROR(SUMIFS(Results!V:V,Results!G:G,CONCATENATE("*",'Battle Tactics (Faction)'!B391,"*"),Results!G:G,CONCATENATE("*",C391,"*"),Results!E:E,A391)/F391,"")</f>
        <v/>
      </c>
      <c r="H391" s="46">
        <f>SUMIFS(Results!O:O,Results!G:G,CONCATENATE("*",B391,"*"),Results!G:G,CONCATENATE("*",C391,"*"),Results!Y:Y,"&gt;=500",Results!E:E,A391)</f>
        <v>0</v>
      </c>
      <c r="I391" s="52" t="str">
        <f>IFERROR(SUMIFS(Results!V:V,Results!G:G,CONCATENATE("*",B391,"*"),Results!G:G,CONCATENATE("*",C391,"*"),Results!Y:Y,"&gt;=500",Results!E:E,A391)/H391,"")</f>
        <v/>
      </c>
      <c r="J391" s="53">
        <f>SUMIFS(Results!O:O,Results!G:G,CONCATENATE("*",'Battle Tactics (Faction)'!B391,"*"),Results!G:G,CONCATENATE("*",C391,"*"),Results!Y:Y,"&gt;=500",Results!E:E,A391)</f>
        <v>0</v>
      </c>
      <c r="M391" t="str">
        <f t="shared" si="12"/>
        <v>Lumineth Realm-lords - Wrathful Cycles / Scouting Force (0)</v>
      </c>
      <c r="N391" s="74" t="str">
        <f t="shared" si="13"/>
        <v/>
      </c>
      <c r="P391" s="60"/>
      <c r="Q391" s="75"/>
    </row>
    <row r="392" spans="1:17" hidden="1" x14ac:dyDescent="0.3">
      <c r="A392" t="s">
        <v>146</v>
      </c>
      <c r="B392" s="48" t="s">
        <v>24945</v>
      </c>
      <c r="C392" s="48" t="s">
        <v>24946</v>
      </c>
      <c r="D392" s="1">
        <f>SUMIFS(Results!O:O,Results!G:G,CONCATENATE("*",B392,"*"),Results!G:G,CONCATENATE("*",C392,"*"),Results!E:E,A392)</f>
        <v>85</v>
      </c>
      <c r="E392" s="50">
        <f>IFERROR(SUMIFS(Results!V:V,Results!G:G,CONCATENATE("*",B392,"*"),Results!G:G,CONCATENATE("*",C392,"*"),Results!E:E,A392)/D392,"")</f>
        <v>0.41176470588235292</v>
      </c>
      <c r="F392" s="1">
        <f>SUMIFS(Results!O:O,Results!G:G,CONCATENATE("*",B392,"*"),Results!G:G,CONCATENATE("*",C392,"*"),Results!E:E,A392)</f>
        <v>85</v>
      </c>
      <c r="G392" s="50">
        <f>IFERROR(SUMIFS(Results!V:V,Results!G:G,CONCATENATE("*",'Battle Tactics (Faction)'!B392,"*"),Results!G:G,CONCATENATE("*",C392,"*"),Results!E:E,A392)/F392,"")</f>
        <v>0.41176470588235292</v>
      </c>
      <c r="H392" s="46">
        <f>SUMIFS(Results!O:O,Results!G:G,CONCATENATE("*",B392,"*"),Results!G:G,CONCATENATE("*",C392,"*"),Results!Y:Y,"&gt;=500",Results!E:E,A392)</f>
        <v>0</v>
      </c>
      <c r="I392" s="52" t="str">
        <f>IFERROR(SUMIFS(Results!V:V,Results!G:G,CONCATENATE("*",B392,"*"),Results!G:G,CONCATENATE("*",C392,"*"),Results!Y:Y,"&gt;=500",Results!E:E,A392)/H392,"")</f>
        <v/>
      </c>
      <c r="J392" s="53">
        <f>SUMIFS(Results!O:O,Results!G:G,CONCATENATE("*",'Battle Tactics (Faction)'!B392,"*"),Results!G:G,CONCATENATE("*",C392,"*"),Results!Y:Y,"&gt;=500",Results!E:E,A392)</f>
        <v>0</v>
      </c>
      <c r="M392" t="str">
        <f t="shared" si="12"/>
        <v>Maggotkin of Nurgle - Attuned to Ghyran / Intercept and Recover (85)</v>
      </c>
      <c r="N392" s="74">
        <f t="shared" si="13"/>
        <v>0.41176470588235292</v>
      </c>
      <c r="P392" s="60"/>
      <c r="Q392" s="75"/>
    </row>
    <row r="393" spans="1:17" x14ac:dyDescent="0.3">
      <c r="A393" t="s">
        <v>146</v>
      </c>
      <c r="B393" s="48" t="s">
        <v>24945</v>
      </c>
      <c r="C393" s="48" t="s">
        <v>24947</v>
      </c>
      <c r="D393" s="1">
        <f>SUMIFS(Results!O:O,Results!G:G,CONCATENATE("*",B393,"*"),Results!G:G,CONCATENATE("*",C393,"*"),Results!E:E,A393)</f>
        <v>10</v>
      </c>
      <c r="E393" s="50">
        <f>IFERROR(SUMIFS(Results!V:V,Results!G:G,CONCATENATE("*",B393,"*"),Results!G:G,CONCATENATE("*",C393,"*"),Results!E:E,A393)/D393,"")</f>
        <v>0.6</v>
      </c>
      <c r="F393" s="1">
        <f>SUMIFS(Results!O:O,Results!G:G,CONCATENATE("*",B393,"*"),Results!G:G,CONCATENATE("*",C393,"*"),Results!E:E,A393)</f>
        <v>10</v>
      </c>
      <c r="G393" s="50">
        <f>IFERROR(SUMIFS(Results!V:V,Results!G:G,CONCATENATE("*",'Battle Tactics (Faction)'!B393,"*"),Results!G:G,CONCATENATE("*",C393,"*"),Results!E:E,A393)/F393,"")</f>
        <v>0.6</v>
      </c>
      <c r="H393" s="46">
        <f>SUMIFS(Results!O:O,Results!G:G,CONCATENATE("*",B393,"*"),Results!G:G,CONCATENATE("*",C393,"*"),Results!Y:Y,"&gt;=500",Results!E:E,A393)</f>
        <v>0</v>
      </c>
      <c r="I393" s="52" t="str">
        <f>IFERROR(SUMIFS(Results!V:V,Results!G:G,CONCATENATE("*",B393,"*"),Results!G:G,CONCATENATE("*",C393,"*"),Results!Y:Y,"&gt;=500",Results!E:E,A393)/H393,"")</f>
        <v/>
      </c>
      <c r="J393" s="53">
        <f>SUMIFS(Results!O:O,Results!G:G,CONCATENATE("*",'Battle Tactics (Faction)'!B393,"*"),Results!G:G,CONCATENATE("*",C393,"*"),Results!Y:Y,"&gt;=500",Results!E:E,A393)</f>
        <v>0</v>
      </c>
      <c r="M393" t="str">
        <f t="shared" si="12"/>
        <v>Maggotkin of Nurgle - Attuned to Ghyran / Master the Paths (10)</v>
      </c>
      <c r="N393" s="74">
        <f t="shared" si="13"/>
        <v>0.6</v>
      </c>
      <c r="P393" s="60"/>
      <c r="Q393" s="75"/>
    </row>
    <row r="394" spans="1:17" hidden="1" x14ac:dyDescent="0.3">
      <c r="A394" t="s">
        <v>146</v>
      </c>
      <c r="B394" s="48" t="s">
        <v>24945</v>
      </c>
      <c r="C394" s="48" t="s">
        <v>24948</v>
      </c>
      <c r="D394" s="1">
        <f>SUMIFS(Results!O:O,Results!G:G,CONCATENATE("*",B394,"*"),Results!G:G,CONCATENATE("*",C394,"*"),Results!E:E,A394)</f>
        <v>25</v>
      </c>
      <c r="E394" s="50">
        <f>IFERROR(SUMIFS(Results!V:V,Results!G:G,CONCATENATE("*",B394,"*"),Results!G:G,CONCATENATE("*",C394,"*"),Results!E:E,A394)/D394,"")</f>
        <v>0.64</v>
      </c>
      <c r="F394" s="1">
        <f>SUMIFS(Results!O:O,Results!G:G,CONCATENATE("*",B394,"*"),Results!G:G,CONCATENATE("*",C394,"*"),Results!E:E,A394)</f>
        <v>25</v>
      </c>
      <c r="G394" s="50">
        <f>IFERROR(SUMIFS(Results!V:V,Results!G:G,CONCATENATE("*",'Battle Tactics (Faction)'!B394,"*"),Results!G:G,CONCATENATE("*",C394,"*"),Results!E:E,A394)/F394,"")</f>
        <v>0.64</v>
      </c>
      <c r="H394" s="46">
        <f>SUMIFS(Results!O:O,Results!G:G,CONCATENATE("*",B394,"*"),Results!G:G,CONCATENATE("*",C394,"*"),Results!Y:Y,"&gt;=500",Results!E:E,A394)</f>
        <v>5</v>
      </c>
      <c r="I394" s="52">
        <f>IFERROR(SUMIFS(Results!V:V,Results!G:G,CONCATENATE("*",B394,"*"),Results!G:G,CONCATENATE("*",C394,"*"),Results!Y:Y,"&gt;=500",Results!E:E,A394)/H394,"")</f>
        <v>1</v>
      </c>
      <c r="J394" s="53">
        <f>SUMIFS(Results!O:O,Results!G:G,CONCATENATE("*",'Battle Tactics (Faction)'!B394,"*"),Results!G:G,CONCATENATE("*",C394,"*"),Results!Y:Y,"&gt;=500",Results!E:E,A394)</f>
        <v>5</v>
      </c>
      <c r="M394" t="str">
        <f t="shared" si="12"/>
        <v>Maggotkin of Nurgle - Attuned to Ghyran / Restless Energy (25)</v>
      </c>
      <c r="N394" s="74">
        <f t="shared" si="13"/>
        <v>0.64</v>
      </c>
      <c r="P394" s="60"/>
      <c r="Q394" s="75"/>
    </row>
    <row r="395" spans="1:17" hidden="1" x14ac:dyDescent="0.3">
      <c r="A395" t="s">
        <v>146</v>
      </c>
      <c r="B395" s="48" t="s">
        <v>24945</v>
      </c>
      <c r="C395" s="48" t="s">
        <v>24949</v>
      </c>
      <c r="D395" s="1">
        <f>SUMIFS(Results!O:O,Results!G:G,CONCATENATE("*",B395,"*"),Results!G:G,CONCATENATE("*",C395,"*"),Results!E:E,A395)</f>
        <v>0</v>
      </c>
      <c r="E395" s="50" t="str">
        <f>IFERROR(SUMIFS(Results!V:V,Results!G:G,CONCATENATE("*",B395,"*"),Results!G:G,CONCATENATE("*",C395,"*"),Results!E:E,A395)/D395,"")</f>
        <v/>
      </c>
      <c r="F395" s="1">
        <f>SUMIFS(Results!O:O,Results!G:G,CONCATENATE("*",B395,"*"),Results!G:G,CONCATENATE("*",C395,"*"),Results!E:E,A395)</f>
        <v>0</v>
      </c>
      <c r="G395" s="50" t="str">
        <f>IFERROR(SUMIFS(Results!V:V,Results!G:G,CONCATENATE("*",'Battle Tactics (Faction)'!B395,"*"),Results!G:G,CONCATENATE("*",C395,"*"),Results!E:E,A395)/F395,"")</f>
        <v/>
      </c>
      <c r="H395" s="46">
        <f>SUMIFS(Results!O:O,Results!G:G,CONCATENATE("*",B395,"*"),Results!G:G,CONCATENATE("*",C395,"*"),Results!Y:Y,"&gt;=500",Results!E:E,A395)</f>
        <v>0</v>
      </c>
      <c r="I395" s="52" t="str">
        <f>IFERROR(SUMIFS(Results!V:V,Results!G:G,CONCATENATE("*",B395,"*"),Results!G:G,CONCATENATE("*",C395,"*"),Results!Y:Y,"&gt;=500",Results!E:E,A395)/H395,"")</f>
        <v/>
      </c>
      <c r="J395" s="53">
        <f>SUMIFS(Results!O:O,Results!G:G,CONCATENATE("*",'Battle Tactics (Faction)'!B395,"*"),Results!G:G,CONCATENATE("*",C395,"*"),Results!Y:Y,"&gt;=500",Results!E:E,A395)</f>
        <v>0</v>
      </c>
      <c r="M395" t="str">
        <f t="shared" si="12"/>
        <v>Maggotkin of Nurgle - Attuned to Ghyran / Scouting Force (0)</v>
      </c>
      <c r="N395" s="74" t="str">
        <f t="shared" si="13"/>
        <v/>
      </c>
      <c r="P395" s="60"/>
      <c r="Q395" s="75"/>
    </row>
    <row r="396" spans="1:17" hidden="1" x14ac:dyDescent="0.3">
      <c r="A396" t="s">
        <v>146</v>
      </c>
      <c r="B396" s="48" t="s">
        <v>24945</v>
      </c>
      <c r="C396" s="48" t="s">
        <v>24950</v>
      </c>
      <c r="D396" s="1">
        <f>SUMIFS(Results!O:O,Results!G:G,CONCATENATE("*",B396,"*"),Results!G:G,CONCATENATE("*",C396,"*"),Results!E:E,A396)</f>
        <v>45</v>
      </c>
      <c r="E396" s="50">
        <f>IFERROR(SUMIFS(Results!V:V,Results!G:G,CONCATENATE("*",B396,"*"),Results!G:G,CONCATENATE("*",C396,"*"),Results!E:E,A396)/D396,"")</f>
        <v>0.44444444444444442</v>
      </c>
      <c r="F396" s="1">
        <f>SUMIFS(Results!O:O,Results!G:G,CONCATENATE("*",B396,"*"),Results!G:G,CONCATENATE("*",C396,"*"),Results!E:E,A396)</f>
        <v>45</v>
      </c>
      <c r="G396" s="50">
        <f>IFERROR(SUMIFS(Results!V:V,Results!G:G,CONCATENATE("*",'Battle Tactics (Faction)'!B396,"*"),Results!G:G,CONCATENATE("*",C396,"*"),Results!E:E,A396)/F396,"")</f>
        <v>0.44444444444444442</v>
      </c>
      <c r="H396" s="46">
        <f>SUMIFS(Results!O:O,Results!G:G,CONCATENATE("*",B396,"*"),Results!G:G,CONCATENATE("*",C396,"*"),Results!Y:Y,"&gt;=500",Results!E:E,A396)</f>
        <v>5</v>
      </c>
      <c r="I396" s="52">
        <f>IFERROR(SUMIFS(Results!V:V,Results!G:G,CONCATENATE("*",B396,"*"),Results!G:G,CONCATENATE("*",C396,"*"),Results!Y:Y,"&gt;=500",Results!E:E,A396)/H396,"")</f>
        <v>0.8</v>
      </c>
      <c r="J396" s="53">
        <f>SUMIFS(Results!O:O,Results!G:G,CONCATENATE("*",'Battle Tactics (Faction)'!B396,"*"),Results!G:G,CONCATENATE("*",C396,"*"),Results!Y:Y,"&gt;=500",Results!E:E,A396)</f>
        <v>5</v>
      </c>
      <c r="M396" t="str">
        <f t="shared" si="12"/>
        <v>Maggotkin of Nurgle - Attuned to Ghyran / Wrathful Cycles (45)</v>
      </c>
      <c r="N396" s="74">
        <f t="shared" si="13"/>
        <v>0.44444444444444442</v>
      </c>
      <c r="P396" s="60"/>
      <c r="Q396" s="75"/>
    </row>
    <row r="397" spans="1:17" hidden="1" x14ac:dyDescent="0.3">
      <c r="A397" t="s">
        <v>146</v>
      </c>
      <c r="B397" s="48" t="s">
        <v>24946</v>
      </c>
      <c r="C397" s="48" t="s">
        <v>24945</v>
      </c>
      <c r="D397" s="1">
        <f>SUMIFS(Results!O:O,Results!G:G,CONCATENATE("*",B397,"*"),Results!G:G,CONCATENATE("*",C397,"*"),Results!E:E,A397)</f>
        <v>85</v>
      </c>
      <c r="E397" s="50">
        <f>IFERROR(SUMIFS(Results!V:V,Results!G:G,CONCATENATE("*",B397,"*"),Results!G:G,CONCATENATE("*",C397,"*"),Results!E:E,A397)/D397,"")</f>
        <v>0.41176470588235292</v>
      </c>
      <c r="F397" s="1">
        <f>SUMIFS(Results!O:O,Results!G:G,CONCATENATE("*",B397,"*"),Results!G:G,CONCATENATE("*",C397,"*"),Results!E:E,A397)</f>
        <v>85</v>
      </c>
      <c r="G397" s="50">
        <f>IFERROR(SUMIFS(Results!V:V,Results!G:G,CONCATENATE("*",'Battle Tactics (Faction)'!B397,"*"),Results!G:G,CONCATENATE("*",C397,"*"),Results!E:E,A397)/F397,"")</f>
        <v>0.41176470588235292</v>
      </c>
      <c r="H397" s="46">
        <f>SUMIFS(Results!O:O,Results!G:G,CONCATENATE("*",B397,"*"),Results!G:G,CONCATENATE("*",C397,"*"),Results!Y:Y,"&gt;=500",Results!E:E,A397)</f>
        <v>0</v>
      </c>
      <c r="I397" s="52" t="str">
        <f>IFERROR(SUMIFS(Results!V:V,Results!G:G,CONCATENATE("*",B397,"*"),Results!G:G,CONCATENATE("*",C397,"*"),Results!Y:Y,"&gt;=500",Results!E:E,A397)/H397,"")</f>
        <v/>
      </c>
      <c r="J397" s="53">
        <f>SUMIFS(Results!O:O,Results!G:G,CONCATENATE("*",'Battle Tactics (Faction)'!B397,"*"),Results!G:G,CONCATENATE("*",C397,"*"),Results!Y:Y,"&gt;=500",Results!E:E,A397)</f>
        <v>0</v>
      </c>
      <c r="M397" t="str">
        <f t="shared" si="12"/>
        <v>Maggotkin of Nurgle - Intercept and Recover / Attuned to Ghyran (85)</v>
      </c>
      <c r="N397" s="74">
        <f t="shared" si="13"/>
        <v>0.41176470588235292</v>
      </c>
      <c r="P397" s="60"/>
      <c r="Q397" s="75"/>
    </row>
    <row r="398" spans="1:17" hidden="1" x14ac:dyDescent="0.3">
      <c r="A398" t="s">
        <v>146</v>
      </c>
      <c r="B398" s="48" t="s">
        <v>24946</v>
      </c>
      <c r="C398" s="48" t="s">
        <v>24947</v>
      </c>
      <c r="D398" s="1">
        <f>SUMIFS(Results!O:O,Results!G:G,CONCATENATE("*",B398,"*"),Results!G:G,CONCATENATE("*",C398,"*"),Results!E:E,A398)</f>
        <v>45</v>
      </c>
      <c r="E398" s="50">
        <f>IFERROR(SUMIFS(Results!V:V,Results!G:G,CONCATENATE("*",B398,"*"),Results!G:G,CONCATENATE("*",C398,"*"),Results!E:E,A398)/D398,"")</f>
        <v>0.55555555555555558</v>
      </c>
      <c r="F398" s="1">
        <f>SUMIFS(Results!O:O,Results!G:G,CONCATENATE("*",B398,"*"),Results!G:G,CONCATENATE("*",C398,"*"),Results!E:E,A398)</f>
        <v>45</v>
      </c>
      <c r="G398" s="50">
        <f>IFERROR(SUMIFS(Results!V:V,Results!G:G,CONCATENATE("*",'Battle Tactics (Faction)'!B398,"*"),Results!G:G,CONCATENATE("*",C398,"*"),Results!E:E,A398)/F398,"")</f>
        <v>0.55555555555555558</v>
      </c>
      <c r="H398" s="46">
        <f>SUMIFS(Results!O:O,Results!G:G,CONCATENATE("*",B398,"*"),Results!G:G,CONCATENATE("*",C398,"*"),Results!Y:Y,"&gt;=500",Results!E:E,A398)</f>
        <v>5</v>
      </c>
      <c r="I398" s="52">
        <f>IFERROR(SUMIFS(Results!V:V,Results!G:G,CONCATENATE("*",B398,"*"),Results!G:G,CONCATENATE("*",C398,"*"),Results!Y:Y,"&gt;=500",Results!E:E,A398)/H398,"")</f>
        <v>0.8</v>
      </c>
      <c r="J398" s="53">
        <f>SUMIFS(Results!O:O,Results!G:G,CONCATENATE("*",'Battle Tactics (Faction)'!B398,"*"),Results!G:G,CONCATENATE("*",C398,"*"),Results!Y:Y,"&gt;=500",Results!E:E,A398)</f>
        <v>5</v>
      </c>
      <c r="M398" t="str">
        <f t="shared" si="12"/>
        <v>Maggotkin of Nurgle - Intercept and Recover / Master the Paths (45)</v>
      </c>
      <c r="N398" s="74">
        <f t="shared" si="13"/>
        <v>0.55555555555555558</v>
      </c>
      <c r="P398" s="60"/>
      <c r="Q398" s="75"/>
    </row>
    <row r="399" spans="1:17" hidden="1" x14ac:dyDescent="0.3">
      <c r="A399" t="s">
        <v>146</v>
      </c>
      <c r="B399" s="48" t="s">
        <v>24946</v>
      </c>
      <c r="C399" s="48" t="s">
        <v>24948</v>
      </c>
      <c r="D399" s="1">
        <f>SUMIFS(Results!O:O,Results!G:G,CONCATENATE("*",B399,"*"),Results!G:G,CONCATENATE("*",C399,"*"),Results!E:E,A399)</f>
        <v>9</v>
      </c>
      <c r="E399" s="50">
        <f>IFERROR(SUMIFS(Results!V:V,Results!G:G,CONCATENATE("*",B399,"*"),Results!G:G,CONCATENATE("*",C399,"*"),Results!E:E,A399)/D399,"")</f>
        <v>0.33333333333333331</v>
      </c>
      <c r="F399" s="1">
        <f>SUMIFS(Results!O:O,Results!G:G,CONCATENATE("*",B399,"*"),Results!G:G,CONCATENATE("*",C399,"*"),Results!E:E,A399)</f>
        <v>9</v>
      </c>
      <c r="G399" s="50">
        <f>IFERROR(SUMIFS(Results!V:V,Results!G:G,CONCATENATE("*",'Battle Tactics (Faction)'!B399,"*"),Results!G:G,CONCATENATE("*",C399,"*"),Results!E:E,A399)/F399,"")</f>
        <v>0.33333333333333331</v>
      </c>
      <c r="H399" s="46">
        <f>SUMIFS(Results!O:O,Results!G:G,CONCATENATE("*",B399,"*"),Results!G:G,CONCATENATE("*",C399,"*"),Results!Y:Y,"&gt;=500",Results!E:E,A399)</f>
        <v>0</v>
      </c>
      <c r="I399" s="52" t="str">
        <f>IFERROR(SUMIFS(Results!V:V,Results!G:G,CONCATENATE("*",B399,"*"),Results!G:G,CONCATENATE("*",C399,"*"),Results!Y:Y,"&gt;=500",Results!E:E,A399)/H399,"")</f>
        <v/>
      </c>
      <c r="J399" s="53">
        <f>SUMIFS(Results!O:O,Results!G:G,CONCATENATE("*",'Battle Tactics (Faction)'!B399,"*"),Results!G:G,CONCATENATE("*",C399,"*"),Results!Y:Y,"&gt;=500",Results!E:E,A399)</f>
        <v>0</v>
      </c>
      <c r="M399" t="str">
        <f t="shared" si="12"/>
        <v>Maggotkin of Nurgle - Intercept and Recover / Restless Energy (9)</v>
      </c>
      <c r="N399" s="74">
        <f t="shared" si="13"/>
        <v>0.33333333333333331</v>
      </c>
      <c r="P399" s="60"/>
      <c r="Q399" s="75"/>
    </row>
    <row r="400" spans="1:17" hidden="1" x14ac:dyDescent="0.3">
      <c r="A400" t="s">
        <v>146</v>
      </c>
      <c r="B400" s="48" t="s">
        <v>24946</v>
      </c>
      <c r="C400" s="48" t="s">
        <v>24949</v>
      </c>
      <c r="D400" s="1">
        <f>SUMIFS(Results!O:O,Results!G:G,CONCATENATE("*",B400,"*"),Results!G:G,CONCATENATE("*",C400,"*"),Results!E:E,A400)</f>
        <v>0</v>
      </c>
      <c r="E400" s="50" t="str">
        <f>IFERROR(SUMIFS(Results!V:V,Results!G:G,CONCATENATE("*",B400,"*"),Results!G:G,CONCATENATE("*",C400,"*"),Results!E:E,A400)/D400,"")</f>
        <v/>
      </c>
      <c r="F400" s="1">
        <f>SUMIFS(Results!O:O,Results!G:G,CONCATENATE("*",B400,"*"),Results!G:G,CONCATENATE("*",C400,"*"),Results!E:E,A400)</f>
        <v>0</v>
      </c>
      <c r="G400" s="50" t="str">
        <f>IFERROR(SUMIFS(Results!V:V,Results!G:G,CONCATENATE("*",'Battle Tactics (Faction)'!B400,"*"),Results!G:G,CONCATENATE("*",C400,"*"),Results!E:E,A400)/F400,"")</f>
        <v/>
      </c>
      <c r="H400" s="46">
        <f>SUMIFS(Results!O:O,Results!G:G,CONCATENATE("*",B400,"*"),Results!G:G,CONCATENATE("*",C400,"*"),Results!Y:Y,"&gt;=500",Results!E:E,A400)</f>
        <v>0</v>
      </c>
      <c r="I400" s="52" t="str">
        <f>IFERROR(SUMIFS(Results!V:V,Results!G:G,CONCATENATE("*",B400,"*"),Results!G:G,CONCATENATE("*",C400,"*"),Results!Y:Y,"&gt;=500",Results!E:E,A400)/H400,"")</f>
        <v/>
      </c>
      <c r="J400" s="53">
        <f>SUMIFS(Results!O:O,Results!G:G,CONCATENATE("*",'Battle Tactics (Faction)'!B400,"*"),Results!G:G,CONCATENATE("*",C400,"*"),Results!Y:Y,"&gt;=500",Results!E:E,A400)</f>
        <v>0</v>
      </c>
      <c r="M400" t="str">
        <f t="shared" si="12"/>
        <v>Maggotkin of Nurgle - Intercept and Recover / Scouting Force (0)</v>
      </c>
      <c r="N400" s="74" t="str">
        <f t="shared" si="13"/>
        <v/>
      </c>
      <c r="P400" s="60"/>
      <c r="Q400" s="75"/>
    </row>
    <row r="401" spans="1:17" x14ac:dyDescent="0.3">
      <c r="A401" t="s">
        <v>146</v>
      </c>
      <c r="B401" s="48" t="s">
        <v>24946</v>
      </c>
      <c r="C401" s="48" t="s">
        <v>24950</v>
      </c>
      <c r="D401" s="1">
        <f>SUMIFS(Results!O:O,Results!G:G,CONCATENATE("*",B401,"*"),Results!G:G,CONCATENATE("*",C401,"*"),Results!E:E,A401)</f>
        <v>15</v>
      </c>
      <c r="E401" s="50">
        <f>IFERROR(SUMIFS(Results!V:V,Results!G:G,CONCATENATE("*",B401,"*"),Results!G:G,CONCATENATE("*",C401,"*"),Results!E:E,A401)/D401,"")</f>
        <v>0.2</v>
      </c>
      <c r="F401" s="1">
        <f>SUMIFS(Results!O:O,Results!G:G,CONCATENATE("*",B401,"*"),Results!G:G,CONCATENATE("*",C401,"*"),Results!E:E,A401)</f>
        <v>15</v>
      </c>
      <c r="G401" s="50">
        <f>IFERROR(SUMIFS(Results!V:V,Results!G:G,CONCATENATE("*",'Battle Tactics (Faction)'!B401,"*"),Results!G:G,CONCATENATE("*",C401,"*"),Results!E:E,A401)/F401,"")</f>
        <v>0.2</v>
      </c>
      <c r="H401" s="46">
        <f>SUMIFS(Results!O:O,Results!G:G,CONCATENATE("*",B401,"*"),Results!G:G,CONCATENATE("*",C401,"*"),Results!Y:Y,"&gt;=500",Results!E:E,A401)</f>
        <v>0</v>
      </c>
      <c r="I401" s="52" t="str">
        <f>IFERROR(SUMIFS(Results!V:V,Results!G:G,CONCATENATE("*",B401,"*"),Results!G:G,CONCATENATE("*",C401,"*"),Results!Y:Y,"&gt;=500",Results!E:E,A401)/H401,"")</f>
        <v/>
      </c>
      <c r="J401" s="53">
        <f>SUMIFS(Results!O:O,Results!G:G,CONCATENATE("*",'Battle Tactics (Faction)'!B401,"*"),Results!G:G,CONCATENATE("*",C401,"*"),Results!Y:Y,"&gt;=500",Results!E:E,A401)</f>
        <v>0</v>
      </c>
      <c r="M401" t="str">
        <f t="shared" si="12"/>
        <v>Maggotkin of Nurgle - Intercept and Recover / Wrathful Cycles (15)</v>
      </c>
      <c r="N401" s="74">
        <f t="shared" si="13"/>
        <v>0.2</v>
      </c>
      <c r="P401" s="60"/>
      <c r="Q401" s="75"/>
    </row>
    <row r="402" spans="1:17" x14ac:dyDescent="0.3">
      <c r="A402" t="s">
        <v>146</v>
      </c>
      <c r="B402" s="48" t="s">
        <v>24947</v>
      </c>
      <c r="C402" s="48" t="s">
        <v>24945</v>
      </c>
      <c r="D402" s="1">
        <f>SUMIFS(Results!O:O,Results!G:G,CONCATENATE("*",B402,"*"),Results!G:G,CONCATENATE("*",C402,"*"),Results!E:E,A402)</f>
        <v>10</v>
      </c>
      <c r="E402" s="50">
        <f>IFERROR(SUMIFS(Results!V:V,Results!G:G,CONCATENATE("*",B402,"*"),Results!G:G,CONCATENATE("*",C402,"*"),Results!E:E,A402)/D402,"")</f>
        <v>0.6</v>
      </c>
      <c r="F402" s="1">
        <f>SUMIFS(Results!O:O,Results!G:G,CONCATENATE("*",B402,"*"),Results!G:G,CONCATENATE("*",C402,"*"),Results!E:E,A402)</f>
        <v>10</v>
      </c>
      <c r="G402" s="50">
        <f>IFERROR(SUMIFS(Results!V:V,Results!G:G,CONCATENATE("*",'Battle Tactics (Faction)'!B402,"*"),Results!G:G,CONCATENATE("*",C402,"*"),Results!E:E,A402)/F402,"")</f>
        <v>0.6</v>
      </c>
      <c r="H402" s="46">
        <f>SUMIFS(Results!O:O,Results!G:G,CONCATENATE("*",B402,"*"),Results!G:G,CONCATENATE("*",C402,"*"),Results!Y:Y,"&gt;=500",Results!E:E,A402)</f>
        <v>0</v>
      </c>
      <c r="I402" s="52" t="str">
        <f>IFERROR(SUMIFS(Results!V:V,Results!G:G,CONCATENATE("*",B402,"*"),Results!G:G,CONCATENATE("*",C402,"*"),Results!Y:Y,"&gt;=500",Results!E:E,A402)/H402,"")</f>
        <v/>
      </c>
      <c r="J402" s="53">
        <f>SUMIFS(Results!O:O,Results!G:G,CONCATENATE("*",'Battle Tactics (Faction)'!B402,"*"),Results!G:G,CONCATENATE("*",C402,"*"),Results!Y:Y,"&gt;=500",Results!E:E,A402)</f>
        <v>0</v>
      </c>
      <c r="M402" t="str">
        <f t="shared" si="12"/>
        <v>Maggotkin of Nurgle - Master the Paths / Attuned to Ghyran (10)</v>
      </c>
      <c r="N402" s="74">
        <f t="shared" si="13"/>
        <v>0.6</v>
      </c>
      <c r="P402" s="60"/>
      <c r="Q402" s="75"/>
    </row>
    <row r="403" spans="1:17" hidden="1" x14ac:dyDescent="0.3">
      <c r="A403" t="s">
        <v>146</v>
      </c>
      <c r="B403" s="48" t="s">
        <v>24947</v>
      </c>
      <c r="C403" s="48" t="s">
        <v>24946</v>
      </c>
      <c r="D403" s="1">
        <f>SUMIFS(Results!O:O,Results!G:G,CONCATENATE("*",B403,"*"),Results!G:G,CONCATENATE("*",C403,"*"),Results!E:E,A403)</f>
        <v>45</v>
      </c>
      <c r="E403" s="50">
        <f>IFERROR(SUMIFS(Results!V:V,Results!G:G,CONCATENATE("*",B403,"*"),Results!G:G,CONCATENATE("*",C403,"*"),Results!E:E,A403)/D403,"")</f>
        <v>0.55555555555555558</v>
      </c>
      <c r="F403" s="1">
        <f>SUMIFS(Results!O:O,Results!G:G,CONCATENATE("*",B403,"*"),Results!G:G,CONCATENATE("*",C403,"*"),Results!E:E,A403)</f>
        <v>45</v>
      </c>
      <c r="G403" s="50">
        <f>IFERROR(SUMIFS(Results!V:V,Results!G:G,CONCATENATE("*",'Battle Tactics (Faction)'!B403,"*"),Results!G:G,CONCATENATE("*",C403,"*"),Results!E:E,A403)/F403,"")</f>
        <v>0.55555555555555558</v>
      </c>
      <c r="H403" s="46">
        <f>SUMIFS(Results!O:O,Results!G:G,CONCATENATE("*",B403,"*"),Results!G:G,CONCATENATE("*",C403,"*"),Results!Y:Y,"&gt;=500",Results!E:E,A403)</f>
        <v>5</v>
      </c>
      <c r="I403" s="52">
        <f>IFERROR(SUMIFS(Results!V:V,Results!G:G,CONCATENATE("*",B403,"*"),Results!G:G,CONCATENATE("*",C403,"*"),Results!Y:Y,"&gt;=500",Results!E:E,A403)/H403,"")</f>
        <v>0.8</v>
      </c>
      <c r="J403" s="53">
        <f>SUMIFS(Results!O:O,Results!G:G,CONCATENATE("*",'Battle Tactics (Faction)'!B403,"*"),Results!G:G,CONCATENATE("*",C403,"*"),Results!Y:Y,"&gt;=500",Results!E:E,A403)</f>
        <v>5</v>
      </c>
      <c r="M403" t="str">
        <f t="shared" si="12"/>
        <v>Maggotkin of Nurgle - Master the Paths / Intercept and Recover (45)</v>
      </c>
      <c r="N403" s="74">
        <f t="shared" si="13"/>
        <v>0.55555555555555558</v>
      </c>
      <c r="P403" s="60"/>
      <c r="Q403" s="75"/>
    </row>
    <row r="404" spans="1:17" x14ac:dyDescent="0.3">
      <c r="A404" t="s">
        <v>146</v>
      </c>
      <c r="B404" s="48" t="s">
        <v>24947</v>
      </c>
      <c r="C404" s="48" t="s">
        <v>24948</v>
      </c>
      <c r="D404" s="1">
        <f>SUMIFS(Results!O:O,Results!G:G,CONCATENATE("*",B404,"*"),Results!G:G,CONCATENATE("*",C404,"*"),Results!E:E,A404)</f>
        <v>15</v>
      </c>
      <c r="E404" s="50">
        <f>IFERROR(SUMIFS(Results!V:V,Results!G:G,CONCATENATE("*",B404,"*"),Results!G:G,CONCATENATE("*",C404,"*"),Results!E:E,A404)/D404,"")</f>
        <v>0.53333333333333333</v>
      </c>
      <c r="F404" s="1">
        <f>SUMIFS(Results!O:O,Results!G:G,CONCATENATE("*",B404,"*"),Results!G:G,CONCATENATE("*",C404,"*"),Results!E:E,A404)</f>
        <v>15</v>
      </c>
      <c r="G404" s="50">
        <f>IFERROR(SUMIFS(Results!V:V,Results!G:G,CONCATENATE("*",'Battle Tactics (Faction)'!B404,"*"),Results!G:G,CONCATENATE("*",C404,"*"),Results!E:E,A404)/F404,"")</f>
        <v>0.53333333333333333</v>
      </c>
      <c r="H404" s="46">
        <f>SUMIFS(Results!O:O,Results!G:G,CONCATENATE("*",B404,"*"),Results!G:G,CONCATENATE("*",C404,"*"),Results!Y:Y,"&gt;=500",Results!E:E,A404)</f>
        <v>5</v>
      </c>
      <c r="I404" s="52">
        <f>IFERROR(SUMIFS(Results!V:V,Results!G:G,CONCATENATE("*",B404,"*"),Results!G:G,CONCATENATE("*",C404,"*"),Results!Y:Y,"&gt;=500",Results!E:E,A404)/H404,"")</f>
        <v>0.6</v>
      </c>
      <c r="J404" s="53">
        <f>SUMIFS(Results!O:O,Results!G:G,CONCATENATE("*",'Battle Tactics (Faction)'!B404,"*"),Results!G:G,CONCATENATE("*",C404,"*"),Results!Y:Y,"&gt;=500",Results!E:E,A404)</f>
        <v>5</v>
      </c>
      <c r="M404" t="str">
        <f t="shared" si="12"/>
        <v>Maggotkin of Nurgle - Master the Paths / Restless Energy (15)</v>
      </c>
      <c r="N404" s="74">
        <f t="shared" si="13"/>
        <v>0.53333333333333333</v>
      </c>
      <c r="P404" s="60"/>
      <c r="Q404" s="75"/>
    </row>
    <row r="405" spans="1:17" x14ac:dyDescent="0.3">
      <c r="A405" t="s">
        <v>146</v>
      </c>
      <c r="B405" s="48" t="s">
        <v>24947</v>
      </c>
      <c r="C405" s="48" t="s">
        <v>24949</v>
      </c>
      <c r="D405" s="1">
        <f>SUMIFS(Results!O:O,Results!G:G,CONCATENATE("*",B405,"*"),Results!G:G,CONCATENATE("*",C405,"*"),Results!E:E,A405)</f>
        <v>5</v>
      </c>
      <c r="E405" s="50">
        <f>IFERROR(SUMIFS(Results!V:V,Results!G:G,CONCATENATE("*",B405,"*"),Results!G:G,CONCATENATE("*",C405,"*"),Results!E:E,A405)/D405,"")</f>
        <v>0.4</v>
      </c>
      <c r="F405" s="1">
        <f>SUMIFS(Results!O:O,Results!G:G,CONCATENATE("*",B405,"*"),Results!G:G,CONCATENATE("*",C405,"*"),Results!E:E,A405)</f>
        <v>5</v>
      </c>
      <c r="G405" s="50">
        <f>IFERROR(SUMIFS(Results!V:V,Results!G:G,CONCATENATE("*",'Battle Tactics (Faction)'!B405,"*"),Results!G:G,CONCATENATE("*",C405,"*"),Results!E:E,A405)/F405,"")</f>
        <v>0.4</v>
      </c>
      <c r="H405" s="46">
        <f>SUMIFS(Results!O:O,Results!G:G,CONCATENATE("*",B405,"*"),Results!G:G,CONCATENATE("*",C405,"*"),Results!Y:Y,"&gt;=500",Results!E:E,A405)</f>
        <v>0</v>
      </c>
      <c r="I405" s="52" t="str">
        <f>IFERROR(SUMIFS(Results!V:V,Results!G:G,CONCATENATE("*",B405,"*"),Results!G:G,CONCATENATE("*",C405,"*"),Results!Y:Y,"&gt;=500",Results!E:E,A405)/H405,"")</f>
        <v/>
      </c>
      <c r="J405" s="53">
        <f>SUMIFS(Results!O:O,Results!G:G,CONCATENATE("*",'Battle Tactics (Faction)'!B405,"*"),Results!G:G,CONCATENATE("*",C405,"*"),Results!Y:Y,"&gt;=500",Results!E:E,A405)</f>
        <v>0</v>
      </c>
      <c r="M405" t="str">
        <f t="shared" si="12"/>
        <v>Maggotkin of Nurgle - Master the Paths / Scouting Force (5)</v>
      </c>
      <c r="N405" s="74">
        <f t="shared" si="13"/>
        <v>0.4</v>
      </c>
      <c r="P405" s="60"/>
      <c r="Q405" s="75"/>
    </row>
    <row r="406" spans="1:17" x14ac:dyDescent="0.3">
      <c r="A406" t="s">
        <v>146</v>
      </c>
      <c r="B406" s="48" t="s">
        <v>24947</v>
      </c>
      <c r="C406" s="48" t="s">
        <v>24950</v>
      </c>
      <c r="D406" s="1">
        <f>SUMIFS(Results!O:O,Results!G:G,CONCATENATE("*",B406,"*"),Results!G:G,CONCATENATE("*",C406,"*"),Results!E:E,A406)</f>
        <v>13</v>
      </c>
      <c r="E406" s="50">
        <f>IFERROR(SUMIFS(Results!V:V,Results!G:G,CONCATENATE("*",B406,"*"),Results!G:G,CONCATENATE("*",C406,"*"),Results!E:E,A406)/D406,"")</f>
        <v>0.61538461538461542</v>
      </c>
      <c r="F406" s="1">
        <f>SUMIFS(Results!O:O,Results!G:G,CONCATENATE("*",B406,"*"),Results!G:G,CONCATENATE("*",C406,"*"),Results!E:E,A406)</f>
        <v>13</v>
      </c>
      <c r="G406" s="50">
        <f>IFERROR(SUMIFS(Results!V:V,Results!G:G,CONCATENATE("*",'Battle Tactics (Faction)'!B406,"*"),Results!G:G,CONCATENATE("*",C406,"*"),Results!E:E,A406)/F406,"")</f>
        <v>0.61538461538461542</v>
      </c>
      <c r="H406" s="46">
        <f>SUMIFS(Results!O:O,Results!G:G,CONCATENATE("*",B406,"*"),Results!G:G,CONCATENATE("*",C406,"*"),Results!Y:Y,"&gt;=500",Results!E:E,A406)</f>
        <v>5</v>
      </c>
      <c r="I406" s="52">
        <f>IFERROR(SUMIFS(Results!V:V,Results!G:G,CONCATENATE("*",B406,"*"),Results!G:G,CONCATENATE("*",C406,"*"),Results!Y:Y,"&gt;=500",Results!E:E,A406)/H406,"")</f>
        <v>0.6</v>
      </c>
      <c r="J406" s="53">
        <f>SUMIFS(Results!O:O,Results!G:G,CONCATENATE("*",'Battle Tactics (Faction)'!B406,"*"),Results!G:G,CONCATENATE("*",C406,"*"),Results!Y:Y,"&gt;=500",Results!E:E,A406)</f>
        <v>5</v>
      </c>
      <c r="M406" t="str">
        <f t="shared" si="12"/>
        <v>Maggotkin of Nurgle - Master the Paths / Wrathful Cycles (13)</v>
      </c>
      <c r="N406" s="74">
        <f t="shared" si="13"/>
        <v>0.61538461538461542</v>
      </c>
      <c r="P406" s="60"/>
      <c r="Q406" s="75"/>
    </row>
    <row r="407" spans="1:17" hidden="1" x14ac:dyDescent="0.3">
      <c r="A407" t="s">
        <v>146</v>
      </c>
      <c r="B407" s="48" t="s">
        <v>24948</v>
      </c>
      <c r="C407" s="48" t="s">
        <v>24945</v>
      </c>
      <c r="D407" s="1">
        <f>SUMIFS(Results!O:O,Results!G:G,CONCATENATE("*",B407,"*"),Results!G:G,CONCATENATE("*",C407,"*"),Results!E:E,A407)</f>
        <v>25</v>
      </c>
      <c r="E407" s="50">
        <f>IFERROR(SUMIFS(Results!V:V,Results!G:G,CONCATENATE("*",B407,"*"),Results!G:G,CONCATENATE("*",C407,"*"),Results!E:E,A407)/D407,"")</f>
        <v>0.64</v>
      </c>
      <c r="F407" s="1">
        <f>SUMIFS(Results!O:O,Results!G:G,CONCATENATE("*",B407,"*"),Results!G:G,CONCATENATE("*",C407,"*"),Results!E:E,A407)</f>
        <v>25</v>
      </c>
      <c r="G407" s="50">
        <f>IFERROR(SUMIFS(Results!V:V,Results!G:G,CONCATENATE("*",'Battle Tactics (Faction)'!B407,"*"),Results!G:G,CONCATENATE("*",C407,"*"),Results!E:E,A407)/F407,"")</f>
        <v>0.64</v>
      </c>
      <c r="H407" s="46">
        <f>SUMIFS(Results!O:O,Results!G:G,CONCATENATE("*",B407,"*"),Results!G:G,CONCATENATE("*",C407,"*"),Results!Y:Y,"&gt;=500",Results!E:E,A407)</f>
        <v>5</v>
      </c>
      <c r="I407" s="52">
        <f>IFERROR(SUMIFS(Results!V:V,Results!G:G,CONCATENATE("*",B407,"*"),Results!G:G,CONCATENATE("*",C407,"*"),Results!Y:Y,"&gt;=500",Results!E:E,A407)/H407,"")</f>
        <v>1</v>
      </c>
      <c r="J407" s="53">
        <f>SUMIFS(Results!O:O,Results!G:G,CONCATENATE("*",'Battle Tactics (Faction)'!B407,"*"),Results!G:G,CONCATENATE("*",C407,"*"),Results!Y:Y,"&gt;=500",Results!E:E,A407)</f>
        <v>5</v>
      </c>
      <c r="M407" t="str">
        <f t="shared" si="12"/>
        <v>Maggotkin of Nurgle - Restless Energy / Attuned to Ghyran (25)</v>
      </c>
      <c r="N407" s="74">
        <f t="shared" si="13"/>
        <v>0.64</v>
      </c>
      <c r="P407" s="60"/>
      <c r="Q407" s="75"/>
    </row>
    <row r="408" spans="1:17" hidden="1" x14ac:dyDescent="0.3">
      <c r="A408" t="s">
        <v>146</v>
      </c>
      <c r="B408" s="48" t="s">
        <v>24948</v>
      </c>
      <c r="C408" s="48" t="s">
        <v>24946</v>
      </c>
      <c r="D408" s="1">
        <f>SUMIFS(Results!O:O,Results!G:G,CONCATENATE("*",B408,"*"),Results!G:G,CONCATENATE("*",C408,"*"),Results!E:E,A408)</f>
        <v>9</v>
      </c>
      <c r="E408" s="50">
        <f>IFERROR(SUMIFS(Results!V:V,Results!G:G,CONCATENATE("*",B408,"*"),Results!G:G,CONCATENATE("*",C408,"*"),Results!E:E,A408)/D408,"")</f>
        <v>0.33333333333333331</v>
      </c>
      <c r="F408" s="1">
        <f>SUMIFS(Results!O:O,Results!G:G,CONCATENATE("*",B408,"*"),Results!G:G,CONCATENATE("*",C408,"*"),Results!E:E,A408)</f>
        <v>9</v>
      </c>
      <c r="G408" s="50">
        <f>IFERROR(SUMIFS(Results!V:V,Results!G:G,CONCATENATE("*",'Battle Tactics (Faction)'!B408,"*"),Results!G:G,CONCATENATE("*",C408,"*"),Results!E:E,A408)/F408,"")</f>
        <v>0.33333333333333331</v>
      </c>
      <c r="H408" s="46">
        <f>SUMIFS(Results!O:O,Results!G:G,CONCATENATE("*",B408,"*"),Results!G:G,CONCATENATE("*",C408,"*"),Results!Y:Y,"&gt;=500",Results!E:E,A408)</f>
        <v>0</v>
      </c>
      <c r="I408" s="52" t="str">
        <f>IFERROR(SUMIFS(Results!V:V,Results!G:G,CONCATENATE("*",B408,"*"),Results!G:G,CONCATENATE("*",C408,"*"),Results!Y:Y,"&gt;=500",Results!E:E,A408)/H408,"")</f>
        <v/>
      </c>
      <c r="J408" s="53">
        <f>SUMIFS(Results!O:O,Results!G:G,CONCATENATE("*",'Battle Tactics (Faction)'!B408,"*"),Results!G:G,CONCATENATE("*",C408,"*"),Results!Y:Y,"&gt;=500",Results!E:E,A408)</f>
        <v>0</v>
      </c>
      <c r="M408" t="str">
        <f t="shared" si="12"/>
        <v>Maggotkin of Nurgle - Restless Energy / Intercept and Recover (9)</v>
      </c>
      <c r="N408" s="74">
        <f t="shared" si="13"/>
        <v>0.33333333333333331</v>
      </c>
      <c r="P408" s="60"/>
      <c r="Q408" s="75"/>
    </row>
    <row r="409" spans="1:17" x14ac:dyDescent="0.3">
      <c r="A409" t="s">
        <v>146</v>
      </c>
      <c r="B409" s="48" t="s">
        <v>24948</v>
      </c>
      <c r="C409" s="48" t="s">
        <v>24947</v>
      </c>
      <c r="D409" s="1">
        <f>SUMIFS(Results!O:O,Results!G:G,CONCATENATE("*",B409,"*"),Results!G:G,CONCATENATE("*",C409,"*"),Results!E:E,A409)</f>
        <v>15</v>
      </c>
      <c r="E409" s="50">
        <f>IFERROR(SUMIFS(Results!V:V,Results!G:G,CONCATENATE("*",B409,"*"),Results!G:G,CONCATENATE("*",C409,"*"),Results!E:E,A409)/D409,"")</f>
        <v>0.53333333333333333</v>
      </c>
      <c r="F409" s="1">
        <f>SUMIFS(Results!O:O,Results!G:G,CONCATENATE("*",B409,"*"),Results!G:G,CONCATENATE("*",C409,"*"),Results!E:E,A409)</f>
        <v>15</v>
      </c>
      <c r="G409" s="50">
        <f>IFERROR(SUMIFS(Results!V:V,Results!G:G,CONCATENATE("*",'Battle Tactics (Faction)'!B409,"*"),Results!G:G,CONCATENATE("*",C409,"*"),Results!E:E,A409)/F409,"")</f>
        <v>0.53333333333333333</v>
      </c>
      <c r="H409" s="46">
        <f>SUMIFS(Results!O:O,Results!G:G,CONCATENATE("*",B409,"*"),Results!G:G,CONCATENATE("*",C409,"*"),Results!Y:Y,"&gt;=500",Results!E:E,A409)</f>
        <v>5</v>
      </c>
      <c r="I409" s="52">
        <f>IFERROR(SUMIFS(Results!V:V,Results!G:G,CONCATENATE("*",B409,"*"),Results!G:G,CONCATENATE("*",C409,"*"),Results!Y:Y,"&gt;=500",Results!E:E,A409)/H409,"")</f>
        <v>0.6</v>
      </c>
      <c r="J409" s="53">
        <f>SUMIFS(Results!O:O,Results!G:G,CONCATENATE("*",'Battle Tactics (Faction)'!B409,"*"),Results!G:G,CONCATENATE("*",C409,"*"),Results!Y:Y,"&gt;=500",Results!E:E,A409)</f>
        <v>5</v>
      </c>
      <c r="M409" t="str">
        <f t="shared" si="12"/>
        <v>Maggotkin of Nurgle - Restless Energy / Master the Paths (15)</v>
      </c>
      <c r="N409" s="74">
        <f t="shared" si="13"/>
        <v>0.53333333333333333</v>
      </c>
      <c r="P409" s="60"/>
      <c r="Q409" s="75"/>
    </row>
    <row r="410" spans="1:17" x14ac:dyDescent="0.3">
      <c r="A410" t="s">
        <v>146</v>
      </c>
      <c r="B410" s="48" t="s">
        <v>24948</v>
      </c>
      <c r="C410" s="48" t="s">
        <v>24949</v>
      </c>
      <c r="D410" s="1">
        <f>SUMIFS(Results!O:O,Results!G:G,CONCATENATE("*",B410,"*"),Results!G:G,CONCATENATE("*",C410,"*"),Results!E:E,A410)</f>
        <v>10</v>
      </c>
      <c r="E410" s="50">
        <f>IFERROR(SUMIFS(Results!V:V,Results!G:G,CONCATENATE("*",B410,"*"),Results!G:G,CONCATENATE("*",C410,"*"),Results!E:E,A410)/D410,"")</f>
        <v>0.3</v>
      </c>
      <c r="F410" s="1">
        <f>SUMIFS(Results!O:O,Results!G:G,CONCATENATE("*",B410,"*"),Results!G:G,CONCATENATE("*",C410,"*"),Results!E:E,A410)</f>
        <v>10</v>
      </c>
      <c r="G410" s="50">
        <f>IFERROR(SUMIFS(Results!V:V,Results!G:G,CONCATENATE("*",'Battle Tactics (Faction)'!B410,"*"),Results!G:G,CONCATENATE("*",C410,"*"),Results!E:E,A410)/F410,"")</f>
        <v>0.3</v>
      </c>
      <c r="H410" s="46">
        <f>SUMIFS(Results!O:O,Results!G:G,CONCATENATE("*",B410,"*"),Results!G:G,CONCATENATE("*",C410,"*"),Results!Y:Y,"&gt;=500",Results!E:E,A410)</f>
        <v>0</v>
      </c>
      <c r="I410" s="52" t="str">
        <f>IFERROR(SUMIFS(Results!V:V,Results!G:G,CONCATENATE("*",B410,"*"),Results!G:G,CONCATENATE("*",C410,"*"),Results!Y:Y,"&gt;=500",Results!E:E,A410)/H410,"")</f>
        <v/>
      </c>
      <c r="J410" s="53">
        <f>SUMIFS(Results!O:O,Results!G:G,CONCATENATE("*",'Battle Tactics (Faction)'!B410,"*"),Results!G:G,CONCATENATE("*",C410,"*"),Results!Y:Y,"&gt;=500",Results!E:E,A410)</f>
        <v>0</v>
      </c>
      <c r="M410" t="str">
        <f t="shared" si="12"/>
        <v>Maggotkin of Nurgle - Restless Energy / Scouting Force (10)</v>
      </c>
      <c r="N410" s="74">
        <f t="shared" si="13"/>
        <v>0.3</v>
      </c>
      <c r="P410" s="60"/>
      <c r="Q410" s="75"/>
    </row>
    <row r="411" spans="1:17" hidden="1" x14ac:dyDescent="0.3">
      <c r="A411" t="s">
        <v>146</v>
      </c>
      <c r="B411" s="48" t="s">
        <v>24948</v>
      </c>
      <c r="C411" s="48" t="s">
        <v>24950</v>
      </c>
      <c r="D411" s="1">
        <f>SUMIFS(Results!O:O,Results!G:G,CONCATENATE("*",B411,"*"),Results!G:G,CONCATENATE("*",C411,"*"),Results!E:E,A411)</f>
        <v>35</v>
      </c>
      <c r="E411" s="50">
        <f>IFERROR(SUMIFS(Results!V:V,Results!G:G,CONCATENATE("*",B411,"*"),Results!G:G,CONCATENATE("*",C411,"*"),Results!E:E,A411)/D411,"")</f>
        <v>0.65714285714285714</v>
      </c>
      <c r="F411" s="1">
        <f>SUMIFS(Results!O:O,Results!G:G,CONCATENATE("*",B411,"*"),Results!G:G,CONCATENATE("*",C411,"*"),Results!E:E,A411)</f>
        <v>35</v>
      </c>
      <c r="G411" s="50">
        <f>IFERROR(SUMIFS(Results!V:V,Results!G:G,CONCATENATE("*",'Battle Tactics (Faction)'!B411,"*"),Results!G:G,CONCATENATE("*",C411,"*"),Results!E:E,A411)/F411,"")</f>
        <v>0.65714285714285714</v>
      </c>
      <c r="H411" s="46">
        <f>SUMIFS(Results!O:O,Results!G:G,CONCATENATE("*",B411,"*"),Results!G:G,CONCATENATE("*",C411,"*"),Results!Y:Y,"&gt;=500",Results!E:E,A411)</f>
        <v>5</v>
      </c>
      <c r="I411" s="52">
        <f>IFERROR(SUMIFS(Results!V:V,Results!G:G,CONCATENATE("*",B411,"*"),Results!G:G,CONCATENATE("*",C411,"*"),Results!Y:Y,"&gt;=500",Results!E:E,A411)/H411,"")</f>
        <v>0.8</v>
      </c>
      <c r="J411" s="53">
        <f>SUMIFS(Results!O:O,Results!G:G,CONCATENATE("*",'Battle Tactics (Faction)'!B411,"*"),Results!G:G,CONCATENATE("*",C411,"*"),Results!Y:Y,"&gt;=500",Results!E:E,A411)</f>
        <v>5</v>
      </c>
      <c r="M411" t="str">
        <f t="shared" si="12"/>
        <v>Maggotkin of Nurgle - Restless Energy / Wrathful Cycles (35)</v>
      </c>
      <c r="N411" s="74">
        <f t="shared" si="13"/>
        <v>0.65714285714285714</v>
      </c>
      <c r="P411" s="60"/>
      <c r="Q411" s="75"/>
    </row>
    <row r="412" spans="1:17" hidden="1" x14ac:dyDescent="0.3">
      <c r="A412" t="s">
        <v>146</v>
      </c>
      <c r="B412" s="48" t="s">
        <v>24949</v>
      </c>
      <c r="C412" s="48" t="s">
        <v>24945</v>
      </c>
      <c r="D412" s="1">
        <f>SUMIFS(Results!O:O,Results!G:G,CONCATENATE("*",B412,"*"),Results!G:G,CONCATENATE("*",C412,"*"),Results!E:E,A412)</f>
        <v>0</v>
      </c>
      <c r="E412" s="50" t="str">
        <f>IFERROR(SUMIFS(Results!V:V,Results!G:G,CONCATENATE("*",B412,"*"),Results!G:G,CONCATENATE("*",C412,"*"),Results!E:E,A412)/D412,"")</f>
        <v/>
      </c>
      <c r="F412" s="1">
        <f>SUMIFS(Results!O:O,Results!G:G,CONCATENATE("*",B412,"*"),Results!G:G,CONCATENATE("*",C412,"*"),Results!E:E,A412)</f>
        <v>0</v>
      </c>
      <c r="G412" s="50" t="str">
        <f>IFERROR(SUMIFS(Results!V:V,Results!G:G,CONCATENATE("*",'Battle Tactics (Faction)'!B412,"*"),Results!G:G,CONCATENATE("*",C412,"*"),Results!E:E,A412)/F412,"")</f>
        <v/>
      </c>
      <c r="H412" s="46">
        <f>SUMIFS(Results!O:O,Results!G:G,CONCATENATE("*",B412,"*"),Results!G:G,CONCATENATE("*",C412,"*"),Results!Y:Y,"&gt;=500",Results!E:E,A412)</f>
        <v>0</v>
      </c>
      <c r="I412" s="52" t="str">
        <f>IFERROR(SUMIFS(Results!V:V,Results!G:G,CONCATENATE("*",B412,"*"),Results!G:G,CONCATENATE("*",C412,"*"),Results!Y:Y,"&gt;=500",Results!E:E,A412)/H412,"")</f>
        <v/>
      </c>
      <c r="J412" s="53">
        <f>SUMIFS(Results!O:O,Results!G:G,CONCATENATE("*",'Battle Tactics (Faction)'!B412,"*"),Results!G:G,CONCATENATE("*",C412,"*"),Results!Y:Y,"&gt;=500",Results!E:E,A412)</f>
        <v>0</v>
      </c>
      <c r="M412" t="str">
        <f t="shared" si="12"/>
        <v>Maggotkin of Nurgle - Scouting Force / Attuned to Ghyran (0)</v>
      </c>
      <c r="N412" s="74" t="str">
        <f t="shared" si="13"/>
        <v/>
      </c>
      <c r="P412" s="60"/>
      <c r="Q412" s="75"/>
    </row>
    <row r="413" spans="1:17" hidden="1" x14ac:dyDescent="0.3">
      <c r="A413" t="s">
        <v>146</v>
      </c>
      <c r="B413" s="48" t="s">
        <v>24949</v>
      </c>
      <c r="C413" s="48" t="s">
        <v>24946</v>
      </c>
      <c r="D413" s="1">
        <f>SUMIFS(Results!O:O,Results!G:G,CONCATENATE("*",B413,"*"),Results!G:G,CONCATENATE("*",C413,"*"),Results!E:E,A413)</f>
        <v>0</v>
      </c>
      <c r="E413" s="50" t="str">
        <f>IFERROR(SUMIFS(Results!V:V,Results!G:G,CONCATENATE("*",B413,"*"),Results!G:G,CONCATENATE("*",C413,"*"),Results!E:E,A413)/D413,"")</f>
        <v/>
      </c>
      <c r="F413" s="1">
        <f>SUMIFS(Results!O:O,Results!G:G,CONCATENATE("*",B413,"*"),Results!G:G,CONCATENATE("*",C413,"*"),Results!E:E,A413)</f>
        <v>0</v>
      </c>
      <c r="G413" s="50" t="str">
        <f>IFERROR(SUMIFS(Results!V:V,Results!G:G,CONCATENATE("*",'Battle Tactics (Faction)'!B413,"*"),Results!G:G,CONCATENATE("*",C413,"*"),Results!E:E,A413)/F413,"")</f>
        <v/>
      </c>
      <c r="H413" s="46">
        <f>SUMIFS(Results!O:O,Results!G:G,CONCATENATE("*",B413,"*"),Results!G:G,CONCATENATE("*",C413,"*"),Results!Y:Y,"&gt;=500",Results!E:E,A413)</f>
        <v>0</v>
      </c>
      <c r="I413" s="52" t="str">
        <f>IFERROR(SUMIFS(Results!V:V,Results!G:G,CONCATENATE("*",B413,"*"),Results!G:G,CONCATENATE("*",C413,"*"),Results!Y:Y,"&gt;=500",Results!E:E,A413)/H413,"")</f>
        <v/>
      </c>
      <c r="J413" s="53">
        <f>SUMIFS(Results!O:O,Results!G:G,CONCATENATE("*",'Battle Tactics (Faction)'!B413,"*"),Results!G:G,CONCATENATE("*",C413,"*"),Results!Y:Y,"&gt;=500",Results!E:E,A413)</f>
        <v>0</v>
      </c>
      <c r="M413" t="str">
        <f t="shared" si="12"/>
        <v>Maggotkin of Nurgle - Scouting Force / Intercept and Recover (0)</v>
      </c>
      <c r="N413" s="74" t="str">
        <f t="shared" si="13"/>
        <v/>
      </c>
      <c r="P413" s="60"/>
      <c r="Q413" s="75"/>
    </row>
    <row r="414" spans="1:17" x14ac:dyDescent="0.3">
      <c r="A414" t="s">
        <v>146</v>
      </c>
      <c r="B414" s="48" t="s">
        <v>24949</v>
      </c>
      <c r="C414" s="48" t="s">
        <v>24947</v>
      </c>
      <c r="D414" s="1">
        <f>SUMIFS(Results!O:O,Results!G:G,CONCATENATE("*",B414,"*"),Results!G:G,CONCATENATE("*",C414,"*"),Results!E:E,A414)</f>
        <v>5</v>
      </c>
      <c r="E414" s="50">
        <f>IFERROR(SUMIFS(Results!V:V,Results!G:G,CONCATENATE("*",B414,"*"),Results!G:G,CONCATENATE("*",C414,"*"),Results!E:E,A414)/D414,"")</f>
        <v>0.4</v>
      </c>
      <c r="F414" s="1">
        <f>SUMIFS(Results!O:O,Results!G:G,CONCATENATE("*",B414,"*"),Results!G:G,CONCATENATE("*",C414,"*"),Results!E:E,A414)</f>
        <v>5</v>
      </c>
      <c r="G414" s="50">
        <f>IFERROR(SUMIFS(Results!V:V,Results!G:G,CONCATENATE("*",'Battle Tactics (Faction)'!B414,"*"),Results!G:G,CONCATENATE("*",C414,"*"),Results!E:E,A414)/F414,"")</f>
        <v>0.4</v>
      </c>
      <c r="H414" s="46">
        <f>SUMIFS(Results!O:O,Results!G:G,CONCATENATE("*",B414,"*"),Results!G:G,CONCATENATE("*",C414,"*"),Results!Y:Y,"&gt;=500",Results!E:E,A414)</f>
        <v>0</v>
      </c>
      <c r="I414" s="52" t="str">
        <f>IFERROR(SUMIFS(Results!V:V,Results!G:G,CONCATENATE("*",B414,"*"),Results!G:G,CONCATENATE("*",C414,"*"),Results!Y:Y,"&gt;=500",Results!E:E,A414)/H414,"")</f>
        <v/>
      </c>
      <c r="J414" s="53">
        <f>SUMIFS(Results!O:O,Results!G:G,CONCATENATE("*",'Battle Tactics (Faction)'!B414,"*"),Results!G:G,CONCATENATE("*",C414,"*"),Results!Y:Y,"&gt;=500",Results!E:E,A414)</f>
        <v>0</v>
      </c>
      <c r="M414" t="str">
        <f t="shared" si="12"/>
        <v>Maggotkin of Nurgle - Scouting Force / Master the Paths (5)</v>
      </c>
      <c r="N414" s="74">
        <f t="shared" si="13"/>
        <v>0.4</v>
      </c>
      <c r="P414" s="60"/>
      <c r="Q414" s="75"/>
    </row>
    <row r="415" spans="1:17" x14ac:dyDescent="0.3">
      <c r="A415" t="s">
        <v>146</v>
      </c>
      <c r="B415" s="48" t="s">
        <v>24949</v>
      </c>
      <c r="C415" s="48" t="s">
        <v>24948</v>
      </c>
      <c r="D415" s="1">
        <f>SUMIFS(Results!O:O,Results!G:G,CONCATENATE("*",B415,"*"),Results!G:G,CONCATENATE("*",C415,"*"),Results!E:E,A415)</f>
        <v>10</v>
      </c>
      <c r="E415" s="50">
        <f>IFERROR(SUMIFS(Results!V:V,Results!G:G,CONCATENATE("*",B415,"*"),Results!G:G,CONCATENATE("*",C415,"*"),Results!E:E,A415)/D415,"")</f>
        <v>0.3</v>
      </c>
      <c r="F415" s="1">
        <f>SUMIFS(Results!O:O,Results!G:G,CONCATENATE("*",B415,"*"),Results!G:G,CONCATENATE("*",C415,"*"),Results!E:E,A415)</f>
        <v>10</v>
      </c>
      <c r="G415" s="50">
        <f>IFERROR(SUMIFS(Results!V:V,Results!G:G,CONCATENATE("*",'Battle Tactics (Faction)'!B415,"*"),Results!G:G,CONCATENATE("*",C415,"*"),Results!E:E,A415)/F415,"")</f>
        <v>0.3</v>
      </c>
      <c r="H415" s="46">
        <f>SUMIFS(Results!O:O,Results!G:G,CONCATENATE("*",B415,"*"),Results!G:G,CONCATENATE("*",C415,"*"),Results!Y:Y,"&gt;=500",Results!E:E,A415)</f>
        <v>0</v>
      </c>
      <c r="I415" s="52" t="str">
        <f>IFERROR(SUMIFS(Results!V:V,Results!G:G,CONCATENATE("*",B415,"*"),Results!G:G,CONCATENATE("*",C415,"*"),Results!Y:Y,"&gt;=500",Results!E:E,A415)/H415,"")</f>
        <v/>
      </c>
      <c r="J415" s="53">
        <f>SUMIFS(Results!O:O,Results!G:G,CONCATENATE("*",'Battle Tactics (Faction)'!B415,"*"),Results!G:G,CONCATENATE("*",C415,"*"),Results!Y:Y,"&gt;=500",Results!E:E,A415)</f>
        <v>0</v>
      </c>
      <c r="M415" t="str">
        <f t="shared" si="12"/>
        <v>Maggotkin of Nurgle - Scouting Force / Restless Energy (10)</v>
      </c>
      <c r="N415" s="74">
        <f t="shared" si="13"/>
        <v>0.3</v>
      </c>
      <c r="P415" s="60"/>
      <c r="Q415" s="75"/>
    </row>
    <row r="416" spans="1:17" hidden="1" x14ac:dyDescent="0.3">
      <c r="A416" t="s">
        <v>146</v>
      </c>
      <c r="B416" s="48" t="s">
        <v>24949</v>
      </c>
      <c r="C416" s="48" t="s">
        <v>24950</v>
      </c>
      <c r="D416" s="1">
        <f>SUMIFS(Results!O:O,Results!G:G,CONCATENATE("*",B416,"*"),Results!G:G,CONCATENATE("*",C416,"*"),Results!E:E,A416)</f>
        <v>0</v>
      </c>
      <c r="E416" s="50" t="str">
        <f>IFERROR(SUMIFS(Results!V:V,Results!G:G,CONCATENATE("*",B416,"*"),Results!G:G,CONCATENATE("*",C416,"*"),Results!E:E,A416)/D416,"")</f>
        <v/>
      </c>
      <c r="F416" s="1">
        <f>SUMIFS(Results!O:O,Results!G:G,CONCATENATE("*",B416,"*"),Results!G:G,CONCATENATE("*",C416,"*"),Results!E:E,A416)</f>
        <v>0</v>
      </c>
      <c r="G416" s="50" t="str">
        <f>IFERROR(SUMIFS(Results!V:V,Results!G:G,CONCATENATE("*",'Battle Tactics (Faction)'!B416,"*"),Results!G:G,CONCATENATE("*",C416,"*"),Results!E:E,A416)/F416,"")</f>
        <v/>
      </c>
      <c r="H416" s="46">
        <f>SUMIFS(Results!O:O,Results!G:G,CONCATENATE("*",B416,"*"),Results!G:G,CONCATENATE("*",C416,"*"),Results!Y:Y,"&gt;=500",Results!E:E,A416)</f>
        <v>0</v>
      </c>
      <c r="I416" s="52" t="str">
        <f>IFERROR(SUMIFS(Results!V:V,Results!G:G,CONCATENATE("*",B416,"*"),Results!G:G,CONCATENATE("*",C416,"*"),Results!Y:Y,"&gt;=500",Results!E:E,A416)/H416,"")</f>
        <v/>
      </c>
      <c r="J416" s="53">
        <f>SUMIFS(Results!O:O,Results!G:G,CONCATENATE("*",'Battle Tactics (Faction)'!B416,"*"),Results!G:G,CONCATENATE("*",C416,"*"),Results!Y:Y,"&gt;=500",Results!E:E,A416)</f>
        <v>0</v>
      </c>
      <c r="M416" t="str">
        <f t="shared" si="12"/>
        <v>Maggotkin of Nurgle - Scouting Force / Wrathful Cycles (0)</v>
      </c>
      <c r="N416" s="74" t="str">
        <f t="shared" si="13"/>
        <v/>
      </c>
      <c r="P416" s="60"/>
      <c r="Q416" s="75"/>
    </row>
    <row r="417" spans="1:17" hidden="1" x14ac:dyDescent="0.3">
      <c r="A417" t="s">
        <v>146</v>
      </c>
      <c r="B417" s="48" t="s">
        <v>24950</v>
      </c>
      <c r="C417" s="48" t="s">
        <v>24945</v>
      </c>
      <c r="D417" s="1">
        <f>SUMIFS(Results!O:O,Results!G:G,CONCATENATE("*",B417,"*"),Results!G:G,CONCATENATE("*",C417,"*"),Results!E:E,A417)</f>
        <v>45</v>
      </c>
      <c r="E417" s="50">
        <f>IFERROR(SUMIFS(Results!V:V,Results!G:G,CONCATENATE("*",B417,"*"),Results!G:G,CONCATENATE("*",C417,"*"),Results!E:E,A417)/D417,"")</f>
        <v>0.44444444444444442</v>
      </c>
      <c r="F417" s="1">
        <f>SUMIFS(Results!O:O,Results!G:G,CONCATENATE("*",B417,"*"),Results!G:G,CONCATENATE("*",C417,"*"),Results!E:E,A417)</f>
        <v>45</v>
      </c>
      <c r="G417" s="50">
        <f>IFERROR(SUMIFS(Results!V:V,Results!G:G,CONCATENATE("*",'Battle Tactics (Faction)'!B417,"*"),Results!G:G,CONCATENATE("*",C417,"*"),Results!E:E,A417)/F417,"")</f>
        <v>0.44444444444444442</v>
      </c>
      <c r="H417" s="46">
        <f>SUMIFS(Results!O:O,Results!G:G,CONCATENATE("*",B417,"*"),Results!G:G,CONCATENATE("*",C417,"*"),Results!Y:Y,"&gt;=500",Results!E:E,A417)</f>
        <v>5</v>
      </c>
      <c r="I417" s="52">
        <f>IFERROR(SUMIFS(Results!V:V,Results!G:G,CONCATENATE("*",B417,"*"),Results!G:G,CONCATENATE("*",C417,"*"),Results!Y:Y,"&gt;=500",Results!E:E,A417)/H417,"")</f>
        <v>0.8</v>
      </c>
      <c r="J417" s="53">
        <f>SUMIFS(Results!O:O,Results!G:G,CONCATENATE("*",'Battle Tactics (Faction)'!B417,"*"),Results!G:G,CONCATENATE("*",C417,"*"),Results!Y:Y,"&gt;=500",Results!E:E,A417)</f>
        <v>5</v>
      </c>
      <c r="M417" t="str">
        <f t="shared" si="12"/>
        <v>Maggotkin of Nurgle - Wrathful Cycles / Attuned to Ghyran (45)</v>
      </c>
      <c r="N417" s="74">
        <f t="shared" si="13"/>
        <v>0.44444444444444442</v>
      </c>
      <c r="P417" s="60"/>
      <c r="Q417" s="75"/>
    </row>
    <row r="418" spans="1:17" x14ac:dyDescent="0.3">
      <c r="A418" t="s">
        <v>146</v>
      </c>
      <c r="B418" s="48" t="s">
        <v>24950</v>
      </c>
      <c r="C418" s="48" t="s">
        <v>24946</v>
      </c>
      <c r="D418" s="1">
        <f>SUMIFS(Results!O:O,Results!G:G,CONCATENATE("*",B418,"*"),Results!G:G,CONCATENATE("*",C418,"*"),Results!E:E,A418)</f>
        <v>15</v>
      </c>
      <c r="E418" s="50">
        <f>IFERROR(SUMIFS(Results!V:V,Results!G:G,CONCATENATE("*",B418,"*"),Results!G:G,CONCATENATE("*",C418,"*"),Results!E:E,A418)/D418,"")</f>
        <v>0.2</v>
      </c>
      <c r="F418" s="1">
        <f>SUMIFS(Results!O:O,Results!G:G,CONCATENATE("*",B418,"*"),Results!G:G,CONCATENATE("*",C418,"*"),Results!E:E,A418)</f>
        <v>15</v>
      </c>
      <c r="G418" s="50">
        <f>IFERROR(SUMIFS(Results!V:V,Results!G:G,CONCATENATE("*",'Battle Tactics (Faction)'!B418,"*"),Results!G:G,CONCATENATE("*",C418,"*"),Results!E:E,A418)/F418,"")</f>
        <v>0.2</v>
      </c>
      <c r="H418" s="46">
        <f>SUMIFS(Results!O:O,Results!G:G,CONCATENATE("*",B418,"*"),Results!G:G,CONCATENATE("*",C418,"*"),Results!Y:Y,"&gt;=500",Results!E:E,A418)</f>
        <v>0</v>
      </c>
      <c r="I418" s="52" t="str">
        <f>IFERROR(SUMIFS(Results!V:V,Results!G:G,CONCATENATE("*",B418,"*"),Results!G:G,CONCATENATE("*",C418,"*"),Results!Y:Y,"&gt;=500",Results!E:E,A418)/H418,"")</f>
        <v/>
      </c>
      <c r="J418" s="53">
        <f>SUMIFS(Results!O:O,Results!G:G,CONCATENATE("*",'Battle Tactics (Faction)'!B418,"*"),Results!G:G,CONCATENATE("*",C418,"*"),Results!Y:Y,"&gt;=500",Results!E:E,A418)</f>
        <v>0</v>
      </c>
      <c r="M418" t="str">
        <f t="shared" si="12"/>
        <v>Maggotkin of Nurgle - Wrathful Cycles / Intercept and Recover (15)</v>
      </c>
      <c r="N418" s="74">
        <f t="shared" si="13"/>
        <v>0.2</v>
      </c>
      <c r="P418" s="60"/>
      <c r="Q418" s="75"/>
    </row>
    <row r="419" spans="1:17" x14ac:dyDescent="0.3">
      <c r="A419" t="s">
        <v>146</v>
      </c>
      <c r="B419" s="48" t="s">
        <v>24950</v>
      </c>
      <c r="C419" s="48" t="s">
        <v>24947</v>
      </c>
      <c r="D419" s="1">
        <f>SUMIFS(Results!O:O,Results!G:G,CONCATENATE("*",B419,"*"),Results!G:G,CONCATENATE("*",C419,"*"),Results!E:E,A419)</f>
        <v>13</v>
      </c>
      <c r="E419" s="50">
        <f>IFERROR(SUMIFS(Results!V:V,Results!G:G,CONCATENATE("*",B419,"*"),Results!G:G,CONCATENATE("*",C419,"*"),Results!E:E,A419)/D419,"")</f>
        <v>0.61538461538461542</v>
      </c>
      <c r="F419" s="1">
        <f>SUMIFS(Results!O:O,Results!G:G,CONCATENATE("*",B419,"*"),Results!G:G,CONCATENATE("*",C419,"*"),Results!E:E,A419)</f>
        <v>13</v>
      </c>
      <c r="G419" s="50">
        <f>IFERROR(SUMIFS(Results!V:V,Results!G:G,CONCATENATE("*",'Battle Tactics (Faction)'!B419,"*"),Results!G:G,CONCATENATE("*",C419,"*"),Results!E:E,A419)/F419,"")</f>
        <v>0.61538461538461542</v>
      </c>
      <c r="H419" s="46">
        <f>SUMIFS(Results!O:O,Results!G:G,CONCATENATE("*",B419,"*"),Results!G:G,CONCATENATE("*",C419,"*"),Results!Y:Y,"&gt;=500",Results!E:E,A419)</f>
        <v>5</v>
      </c>
      <c r="I419" s="52">
        <f>IFERROR(SUMIFS(Results!V:V,Results!G:G,CONCATENATE("*",B419,"*"),Results!G:G,CONCATENATE("*",C419,"*"),Results!Y:Y,"&gt;=500",Results!E:E,A419)/H419,"")</f>
        <v>0.6</v>
      </c>
      <c r="J419" s="53">
        <f>SUMIFS(Results!O:O,Results!G:G,CONCATENATE("*",'Battle Tactics (Faction)'!B419,"*"),Results!G:G,CONCATENATE("*",C419,"*"),Results!Y:Y,"&gt;=500",Results!E:E,A419)</f>
        <v>5</v>
      </c>
      <c r="M419" t="str">
        <f t="shared" si="12"/>
        <v>Maggotkin of Nurgle - Wrathful Cycles / Master the Paths (13)</v>
      </c>
      <c r="N419" s="74">
        <f t="shared" si="13"/>
        <v>0.61538461538461542</v>
      </c>
      <c r="P419" s="60"/>
      <c r="Q419" s="75"/>
    </row>
    <row r="420" spans="1:17" hidden="1" x14ac:dyDescent="0.3">
      <c r="A420" t="s">
        <v>146</v>
      </c>
      <c r="B420" s="48" t="s">
        <v>24950</v>
      </c>
      <c r="C420" s="48" t="s">
        <v>24948</v>
      </c>
      <c r="D420" s="1">
        <f>SUMIFS(Results!O:O,Results!G:G,CONCATENATE("*",B420,"*"),Results!G:G,CONCATENATE("*",C420,"*"),Results!E:E,A420)</f>
        <v>35</v>
      </c>
      <c r="E420" s="50">
        <f>IFERROR(SUMIFS(Results!V:V,Results!G:G,CONCATENATE("*",B420,"*"),Results!G:G,CONCATENATE("*",C420,"*"),Results!E:E,A420)/D420,"")</f>
        <v>0.65714285714285714</v>
      </c>
      <c r="F420" s="1">
        <f>SUMIFS(Results!O:O,Results!G:G,CONCATENATE("*",B420,"*"),Results!G:G,CONCATENATE("*",C420,"*"),Results!E:E,A420)</f>
        <v>35</v>
      </c>
      <c r="G420" s="50">
        <f>IFERROR(SUMIFS(Results!V:V,Results!G:G,CONCATENATE("*",'Battle Tactics (Faction)'!B420,"*"),Results!G:G,CONCATENATE("*",C420,"*"),Results!E:E,A420)/F420,"")</f>
        <v>0.65714285714285714</v>
      </c>
      <c r="H420" s="46">
        <f>SUMIFS(Results!O:O,Results!G:G,CONCATENATE("*",B420,"*"),Results!G:G,CONCATENATE("*",C420,"*"),Results!Y:Y,"&gt;=500",Results!E:E,A420)</f>
        <v>5</v>
      </c>
      <c r="I420" s="52">
        <f>IFERROR(SUMIFS(Results!V:V,Results!G:G,CONCATENATE("*",B420,"*"),Results!G:G,CONCATENATE("*",C420,"*"),Results!Y:Y,"&gt;=500",Results!E:E,A420)/H420,"")</f>
        <v>0.8</v>
      </c>
      <c r="J420" s="53">
        <f>SUMIFS(Results!O:O,Results!G:G,CONCATENATE("*",'Battle Tactics (Faction)'!B420,"*"),Results!G:G,CONCATENATE("*",C420,"*"),Results!Y:Y,"&gt;=500",Results!E:E,A420)</f>
        <v>5</v>
      </c>
      <c r="M420" t="str">
        <f t="shared" si="12"/>
        <v>Maggotkin of Nurgle - Wrathful Cycles / Restless Energy (35)</v>
      </c>
      <c r="N420" s="74">
        <f t="shared" si="13"/>
        <v>0.65714285714285714</v>
      </c>
      <c r="P420" s="60"/>
      <c r="Q420" s="75"/>
    </row>
    <row r="421" spans="1:17" hidden="1" x14ac:dyDescent="0.3">
      <c r="A421" t="s">
        <v>146</v>
      </c>
      <c r="B421" s="48" t="s">
        <v>24950</v>
      </c>
      <c r="C421" s="48" t="s">
        <v>24949</v>
      </c>
      <c r="D421" s="1">
        <f>SUMIFS(Results!O:O,Results!G:G,CONCATENATE("*",B421,"*"),Results!G:G,CONCATENATE("*",C421,"*"),Results!E:E,A421)</f>
        <v>0</v>
      </c>
      <c r="E421" s="50" t="str">
        <f>IFERROR(SUMIFS(Results!V:V,Results!G:G,CONCATENATE("*",B421,"*"),Results!G:G,CONCATENATE("*",C421,"*"),Results!E:E,A421)/D421,"")</f>
        <v/>
      </c>
      <c r="F421" s="1">
        <f>SUMIFS(Results!O:O,Results!G:G,CONCATENATE("*",B421,"*"),Results!G:G,CONCATENATE("*",C421,"*"),Results!E:E,A421)</f>
        <v>0</v>
      </c>
      <c r="G421" s="50" t="str">
        <f>IFERROR(SUMIFS(Results!V:V,Results!G:G,CONCATENATE("*",'Battle Tactics (Faction)'!B421,"*"),Results!G:G,CONCATENATE("*",C421,"*"),Results!E:E,A421)/F421,"")</f>
        <v/>
      </c>
      <c r="H421" s="46">
        <f>SUMIFS(Results!O:O,Results!G:G,CONCATENATE("*",B421,"*"),Results!G:G,CONCATENATE("*",C421,"*"),Results!Y:Y,"&gt;=500",Results!E:E,A421)</f>
        <v>0</v>
      </c>
      <c r="I421" s="52" t="str">
        <f>IFERROR(SUMIFS(Results!V:V,Results!G:G,CONCATENATE("*",B421,"*"),Results!G:G,CONCATENATE("*",C421,"*"),Results!Y:Y,"&gt;=500",Results!E:E,A421)/H421,"")</f>
        <v/>
      </c>
      <c r="J421" s="53">
        <f>SUMIFS(Results!O:O,Results!G:G,CONCATENATE("*",'Battle Tactics (Faction)'!B421,"*"),Results!G:G,CONCATENATE("*",C421,"*"),Results!Y:Y,"&gt;=500",Results!E:E,A421)</f>
        <v>0</v>
      </c>
      <c r="M421" t="str">
        <f t="shared" si="12"/>
        <v>Maggotkin of Nurgle - Wrathful Cycles / Scouting Force (0)</v>
      </c>
      <c r="N421" s="74" t="str">
        <f t="shared" si="13"/>
        <v/>
      </c>
      <c r="P421" s="60"/>
      <c r="Q421" s="75"/>
    </row>
    <row r="422" spans="1:17" x14ac:dyDescent="0.3">
      <c r="A422" t="s">
        <v>83</v>
      </c>
      <c r="B422" s="48" t="s">
        <v>24945</v>
      </c>
      <c r="C422" s="48" t="s">
        <v>24946</v>
      </c>
      <c r="D422" s="1">
        <f>SUMIFS(Results!O:O,Results!G:G,CONCATENATE("*",B422,"*"),Results!G:G,CONCATENATE("*",C422,"*"),Results!E:E,A422)</f>
        <v>13</v>
      </c>
      <c r="E422" s="50">
        <f>IFERROR(SUMIFS(Results!V:V,Results!G:G,CONCATENATE("*",B422,"*"),Results!G:G,CONCATENATE("*",C422,"*"),Results!E:E,A422)/D422,"")</f>
        <v>0.69230769230769229</v>
      </c>
      <c r="F422" s="1">
        <f>SUMIFS(Results!O:O,Results!G:G,CONCATENATE("*",B422,"*"),Results!G:G,CONCATENATE("*",C422,"*"),Results!E:E,A422)</f>
        <v>13</v>
      </c>
      <c r="G422" s="50">
        <f>IFERROR(SUMIFS(Results!V:V,Results!G:G,CONCATENATE("*",'Battle Tactics (Faction)'!B422,"*"),Results!G:G,CONCATENATE("*",C422,"*"),Results!E:E,A422)/F422,"")</f>
        <v>0.69230769230769229</v>
      </c>
      <c r="H422" s="46">
        <f>SUMIFS(Results!O:O,Results!G:G,CONCATENATE("*",B422,"*"),Results!G:G,CONCATENATE("*",C422,"*"),Results!Y:Y,"&gt;=500",Results!E:E,A422)</f>
        <v>5</v>
      </c>
      <c r="I422" s="52">
        <f>IFERROR(SUMIFS(Results!V:V,Results!G:G,CONCATENATE("*",B422,"*"),Results!G:G,CONCATENATE("*",C422,"*"),Results!Y:Y,"&gt;=500",Results!E:E,A422)/H422,"")</f>
        <v>0.8</v>
      </c>
      <c r="J422" s="53">
        <f>SUMIFS(Results!O:O,Results!G:G,CONCATENATE("*",'Battle Tactics (Faction)'!B422,"*"),Results!G:G,CONCATENATE("*",C422,"*"),Results!Y:Y,"&gt;=500",Results!E:E,A422)</f>
        <v>5</v>
      </c>
      <c r="M422" t="str">
        <f t="shared" si="12"/>
        <v>Nighthaunt - Attuned to Ghyran / Intercept and Recover (13)</v>
      </c>
      <c r="N422" s="74">
        <f t="shared" si="13"/>
        <v>0.69230769230769229</v>
      </c>
      <c r="P422" s="60"/>
      <c r="Q422" s="75"/>
    </row>
    <row r="423" spans="1:17" hidden="1" x14ac:dyDescent="0.3">
      <c r="A423" t="s">
        <v>83</v>
      </c>
      <c r="B423" s="48" t="s">
        <v>24945</v>
      </c>
      <c r="C423" s="48" t="s">
        <v>24947</v>
      </c>
      <c r="D423" s="1">
        <f>SUMIFS(Results!O:O,Results!G:G,CONCATENATE("*",B423,"*"),Results!G:G,CONCATENATE("*",C423,"*"),Results!E:E,A423)</f>
        <v>0</v>
      </c>
      <c r="E423" s="50" t="str">
        <f>IFERROR(SUMIFS(Results!V:V,Results!G:G,CONCATENATE("*",B423,"*"),Results!G:G,CONCATENATE("*",C423,"*"),Results!E:E,A423)/D423,"")</f>
        <v/>
      </c>
      <c r="F423" s="1">
        <f>SUMIFS(Results!O:O,Results!G:G,CONCATENATE("*",B423,"*"),Results!G:G,CONCATENATE("*",C423,"*"),Results!E:E,A423)</f>
        <v>0</v>
      </c>
      <c r="G423" s="50" t="str">
        <f>IFERROR(SUMIFS(Results!V:V,Results!G:G,CONCATENATE("*",'Battle Tactics (Faction)'!B423,"*"),Results!G:G,CONCATENATE("*",C423,"*"),Results!E:E,A423)/F423,"")</f>
        <v/>
      </c>
      <c r="H423" s="46">
        <f>SUMIFS(Results!O:O,Results!G:G,CONCATENATE("*",B423,"*"),Results!G:G,CONCATENATE("*",C423,"*"),Results!Y:Y,"&gt;=500",Results!E:E,A423)</f>
        <v>0</v>
      </c>
      <c r="I423" s="52" t="str">
        <f>IFERROR(SUMIFS(Results!V:V,Results!G:G,CONCATENATE("*",B423,"*"),Results!G:G,CONCATENATE("*",C423,"*"),Results!Y:Y,"&gt;=500",Results!E:E,A423)/H423,"")</f>
        <v/>
      </c>
      <c r="J423" s="53">
        <f>SUMIFS(Results!O:O,Results!G:G,CONCATENATE("*",'Battle Tactics (Faction)'!B423,"*"),Results!G:G,CONCATENATE("*",C423,"*"),Results!Y:Y,"&gt;=500",Results!E:E,A423)</f>
        <v>0</v>
      </c>
      <c r="M423" t="str">
        <f t="shared" si="12"/>
        <v>Nighthaunt - Attuned to Ghyran / Master the Paths (0)</v>
      </c>
      <c r="N423" s="74" t="str">
        <f t="shared" si="13"/>
        <v/>
      </c>
      <c r="P423" s="60"/>
      <c r="Q423" s="75"/>
    </row>
    <row r="424" spans="1:17" x14ac:dyDescent="0.3">
      <c r="A424" t="s">
        <v>83</v>
      </c>
      <c r="B424" s="48" t="s">
        <v>24945</v>
      </c>
      <c r="C424" s="48" t="s">
        <v>24948</v>
      </c>
      <c r="D424" s="1">
        <f>SUMIFS(Results!O:O,Results!G:G,CONCATENATE("*",B424,"*"),Results!G:G,CONCATENATE("*",C424,"*"),Results!E:E,A424)</f>
        <v>5</v>
      </c>
      <c r="E424" s="50">
        <f>IFERROR(SUMIFS(Results!V:V,Results!G:G,CONCATENATE("*",B424,"*"),Results!G:G,CONCATENATE("*",C424,"*"),Results!E:E,A424)/D424,"")</f>
        <v>0.2</v>
      </c>
      <c r="F424" s="1">
        <f>SUMIFS(Results!O:O,Results!G:G,CONCATENATE("*",B424,"*"),Results!G:G,CONCATENATE("*",C424,"*"),Results!E:E,A424)</f>
        <v>5</v>
      </c>
      <c r="G424" s="50">
        <f>IFERROR(SUMIFS(Results!V:V,Results!G:G,CONCATENATE("*",'Battle Tactics (Faction)'!B424,"*"),Results!G:G,CONCATENATE("*",C424,"*"),Results!E:E,A424)/F424,"")</f>
        <v>0.2</v>
      </c>
      <c r="H424" s="46">
        <f>SUMIFS(Results!O:O,Results!G:G,CONCATENATE("*",B424,"*"),Results!G:G,CONCATENATE("*",C424,"*"),Results!Y:Y,"&gt;=500",Results!E:E,A424)</f>
        <v>0</v>
      </c>
      <c r="I424" s="52" t="str">
        <f>IFERROR(SUMIFS(Results!V:V,Results!G:G,CONCATENATE("*",B424,"*"),Results!G:G,CONCATENATE("*",C424,"*"),Results!Y:Y,"&gt;=500",Results!E:E,A424)/H424,"")</f>
        <v/>
      </c>
      <c r="J424" s="53">
        <f>SUMIFS(Results!O:O,Results!G:G,CONCATENATE("*",'Battle Tactics (Faction)'!B424,"*"),Results!G:G,CONCATENATE("*",C424,"*"),Results!Y:Y,"&gt;=500",Results!E:E,A424)</f>
        <v>0</v>
      </c>
      <c r="M424" t="str">
        <f t="shared" si="12"/>
        <v>Nighthaunt - Attuned to Ghyran / Restless Energy (5)</v>
      </c>
      <c r="N424" s="74">
        <f t="shared" si="13"/>
        <v>0.2</v>
      </c>
      <c r="P424" s="60"/>
      <c r="Q424" s="75"/>
    </row>
    <row r="425" spans="1:17" x14ac:dyDescent="0.3">
      <c r="A425" t="s">
        <v>83</v>
      </c>
      <c r="B425" s="48" t="s">
        <v>24945</v>
      </c>
      <c r="C425" s="48" t="s">
        <v>24949</v>
      </c>
      <c r="D425" s="1">
        <f>SUMIFS(Results!O:O,Results!G:G,CONCATENATE("*",B425,"*"),Results!G:G,CONCATENATE("*",C425,"*"),Results!E:E,A425)</f>
        <v>10</v>
      </c>
      <c r="E425" s="50">
        <f>IFERROR(SUMIFS(Results!V:V,Results!G:G,CONCATENATE("*",B425,"*"),Results!G:G,CONCATENATE("*",C425,"*"),Results!E:E,A425)/D425,"")</f>
        <v>0.5</v>
      </c>
      <c r="F425" s="1">
        <f>SUMIFS(Results!O:O,Results!G:G,CONCATENATE("*",B425,"*"),Results!G:G,CONCATENATE("*",C425,"*"),Results!E:E,A425)</f>
        <v>10</v>
      </c>
      <c r="G425" s="50">
        <f>IFERROR(SUMIFS(Results!V:V,Results!G:G,CONCATENATE("*",'Battle Tactics (Faction)'!B425,"*"),Results!G:G,CONCATENATE("*",C425,"*"),Results!E:E,A425)/F425,"")</f>
        <v>0.5</v>
      </c>
      <c r="H425" s="46">
        <f>SUMIFS(Results!O:O,Results!G:G,CONCATENATE("*",B425,"*"),Results!G:G,CONCATENATE("*",C425,"*"),Results!Y:Y,"&gt;=500",Results!E:E,A425)</f>
        <v>5</v>
      </c>
      <c r="I425" s="52">
        <f>IFERROR(SUMIFS(Results!V:V,Results!G:G,CONCATENATE("*",B425,"*"),Results!G:G,CONCATENATE("*",C425,"*"),Results!Y:Y,"&gt;=500",Results!E:E,A425)/H425,"")</f>
        <v>0.6</v>
      </c>
      <c r="J425" s="53">
        <f>SUMIFS(Results!O:O,Results!G:G,CONCATENATE("*",'Battle Tactics (Faction)'!B425,"*"),Results!G:G,CONCATENATE("*",C425,"*"),Results!Y:Y,"&gt;=500",Results!E:E,A425)</f>
        <v>5</v>
      </c>
      <c r="M425" t="str">
        <f t="shared" si="12"/>
        <v>Nighthaunt - Attuned to Ghyran / Scouting Force (10)</v>
      </c>
      <c r="N425" s="74">
        <f t="shared" si="13"/>
        <v>0.5</v>
      </c>
      <c r="P425" s="60"/>
      <c r="Q425" s="75"/>
    </row>
    <row r="426" spans="1:17" x14ac:dyDescent="0.3">
      <c r="A426" t="s">
        <v>83</v>
      </c>
      <c r="B426" s="48" t="s">
        <v>24945</v>
      </c>
      <c r="C426" s="48" t="s">
        <v>24950</v>
      </c>
      <c r="D426" s="1">
        <f>SUMIFS(Results!O:O,Results!G:G,CONCATENATE("*",B426,"*"),Results!G:G,CONCATENATE("*",C426,"*"),Results!E:E,A426)</f>
        <v>5</v>
      </c>
      <c r="E426" s="50">
        <f>IFERROR(SUMIFS(Results!V:V,Results!G:G,CONCATENATE("*",B426,"*"),Results!G:G,CONCATENATE("*",C426,"*"),Results!E:E,A426)/D426,"")</f>
        <v>0.4</v>
      </c>
      <c r="F426" s="1">
        <f>SUMIFS(Results!O:O,Results!G:G,CONCATENATE("*",B426,"*"),Results!G:G,CONCATENATE("*",C426,"*"),Results!E:E,A426)</f>
        <v>5</v>
      </c>
      <c r="G426" s="50">
        <f>IFERROR(SUMIFS(Results!V:V,Results!G:G,CONCATENATE("*",'Battle Tactics (Faction)'!B426,"*"),Results!G:G,CONCATENATE("*",C426,"*"),Results!E:E,A426)/F426,"")</f>
        <v>0.4</v>
      </c>
      <c r="H426" s="46">
        <f>SUMIFS(Results!O:O,Results!G:G,CONCATENATE("*",B426,"*"),Results!G:G,CONCATENATE("*",C426,"*"),Results!Y:Y,"&gt;=500",Results!E:E,A426)</f>
        <v>0</v>
      </c>
      <c r="I426" s="52" t="str">
        <f>IFERROR(SUMIFS(Results!V:V,Results!G:G,CONCATENATE("*",B426,"*"),Results!G:G,CONCATENATE("*",C426,"*"),Results!Y:Y,"&gt;=500",Results!E:E,A426)/H426,"")</f>
        <v/>
      </c>
      <c r="J426" s="53">
        <f>SUMIFS(Results!O:O,Results!G:G,CONCATENATE("*",'Battle Tactics (Faction)'!B426,"*"),Results!G:G,CONCATENATE("*",C426,"*"),Results!Y:Y,"&gt;=500",Results!E:E,A426)</f>
        <v>0</v>
      </c>
      <c r="M426" t="str">
        <f t="shared" si="12"/>
        <v>Nighthaunt - Attuned to Ghyran / Wrathful Cycles (5)</v>
      </c>
      <c r="N426" s="74">
        <f t="shared" si="13"/>
        <v>0.4</v>
      </c>
      <c r="P426" s="60"/>
      <c r="Q426" s="75"/>
    </row>
    <row r="427" spans="1:17" x14ac:dyDescent="0.3">
      <c r="A427" t="s">
        <v>83</v>
      </c>
      <c r="B427" s="48" t="s">
        <v>24946</v>
      </c>
      <c r="C427" s="48" t="s">
        <v>24945</v>
      </c>
      <c r="D427" s="1">
        <f>SUMIFS(Results!O:O,Results!G:G,CONCATENATE("*",B427,"*"),Results!G:G,CONCATENATE("*",C427,"*"),Results!E:E,A427)</f>
        <v>13</v>
      </c>
      <c r="E427" s="50">
        <f>IFERROR(SUMIFS(Results!V:V,Results!G:G,CONCATENATE("*",B427,"*"),Results!G:G,CONCATENATE("*",C427,"*"),Results!E:E,A427)/D427,"")</f>
        <v>0.69230769230769229</v>
      </c>
      <c r="F427" s="1">
        <f>SUMIFS(Results!O:O,Results!G:G,CONCATENATE("*",B427,"*"),Results!G:G,CONCATENATE("*",C427,"*"),Results!E:E,A427)</f>
        <v>13</v>
      </c>
      <c r="G427" s="50">
        <f>IFERROR(SUMIFS(Results!V:V,Results!G:G,CONCATENATE("*",'Battle Tactics (Faction)'!B427,"*"),Results!G:G,CONCATENATE("*",C427,"*"),Results!E:E,A427)/F427,"")</f>
        <v>0.69230769230769229</v>
      </c>
      <c r="H427" s="46">
        <f>SUMIFS(Results!O:O,Results!G:G,CONCATENATE("*",B427,"*"),Results!G:G,CONCATENATE("*",C427,"*"),Results!Y:Y,"&gt;=500",Results!E:E,A427)</f>
        <v>5</v>
      </c>
      <c r="I427" s="52">
        <f>IFERROR(SUMIFS(Results!V:V,Results!G:G,CONCATENATE("*",B427,"*"),Results!G:G,CONCATENATE("*",C427,"*"),Results!Y:Y,"&gt;=500",Results!E:E,A427)/H427,"")</f>
        <v>0.8</v>
      </c>
      <c r="J427" s="53">
        <f>SUMIFS(Results!O:O,Results!G:G,CONCATENATE("*",'Battle Tactics (Faction)'!B427,"*"),Results!G:G,CONCATENATE("*",C427,"*"),Results!Y:Y,"&gt;=500",Results!E:E,A427)</f>
        <v>5</v>
      </c>
      <c r="M427" t="str">
        <f t="shared" si="12"/>
        <v>Nighthaunt - Intercept and Recover / Attuned to Ghyran (13)</v>
      </c>
      <c r="N427" s="74">
        <f t="shared" si="13"/>
        <v>0.69230769230769229</v>
      </c>
      <c r="P427" s="60"/>
      <c r="Q427" s="75"/>
    </row>
    <row r="428" spans="1:17" hidden="1" x14ac:dyDescent="0.3">
      <c r="A428" t="s">
        <v>83</v>
      </c>
      <c r="B428" s="48" t="s">
        <v>24946</v>
      </c>
      <c r="C428" s="48" t="s">
        <v>24947</v>
      </c>
      <c r="D428" s="1">
        <f>SUMIFS(Results!O:O,Results!G:G,CONCATENATE("*",B428,"*"),Results!G:G,CONCATENATE("*",C428,"*"),Results!E:E,A428)</f>
        <v>25</v>
      </c>
      <c r="E428" s="50">
        <f>IFERROR(SUMIFS(Results!V:V,Results!G:G,CONCATENATE("*",B428,"*"),Results!G:G,CONCATENATE("*",C428,"*"),Results!E:E,A428)/D428,"")</f>
        <v>0.74</v>
      </c>
      <c r="F428" s="1">
        <f>SUMIFS(Results!O:O,Results!G:G,CONCATENATE("*",B428,"*"),Results!G:G,CONCATENATE("*",C428,"*"),Results!E:E,A428)</f>
        <v>25</v>
      </c>
      <c r="G428" s="50">
        <f>IFERROR(SUMIFS(Results!V:V,Results!G:G,CONCATENATE("*",'Battle Tactics (Faction)'!B428,"*"),Results!G:G,CONCATENATE("*",C428,"*"),Results!E:E,A428)/F428,"")</f>
        <v>0.74</v>
      </c>
      <c r="H428" s="46">
        <f>SUMIFS(Results!O:O,Results!G:G,CONCATENATE("*",B428,"*"),Results!G:G,CONCATENATE("*",C428,"*"),Results!Y:Y,"&gt;=500",Results!E:E,A428)</f>
        <v>10</v>
      </c>
      <c r="I428" s="52">
        <f>IFERROR(SUMIFS(Results!V:V,Results!G:G,CONCATENATE("*",B428,"*"),Results!G:G,CONCATENATE("*",C428,"*"),Results!Y:Y,"&gt;=500",Results!E:E,A428)/H428,"")</f>
        <v>0.85</v>
      </c>
      <c r="J428" s="53">
        <f>SUMIFS(Results!O:O,Results!G:G,CONCATENATE("*",'Battle Tactics (Faction)'!B428,"*"),Results!G:G,CONCATENATE("*",C428,"*"),Results!Y:Y,"&gt;=500",Results!E:E,A428)</f>
        <v>10</v>
      </c>
      <c r="M428" t="str">
        <f t="shared" si="12"/>
        <v>Nighthaunt - Intercept and Recover / Master the Paths (25)</v>
      </c>
      <c r="N428" s="74">
        <f t="shared" si="13"/>
        <v>0.74</v>
      </c>
      <c r="P428" s="60"/>
      <c r="Q428" s="75"/>
    </row>
    <row r="429" spans="1:17" hidden="1" x14ac:dyDescent="0.3">
      <c r="A429" t="s">
        <v>83</v>
      </c>
      <c r="B429" s="48" t="s">
        <v>24946</v>
      </c>
      <c r="C429" s="48" t="s">
        <v>24948</v>
      </c>
      <c r="D429" s="1">
        <f>SUMIFS(Results!O:O,Results!G:G,CONCATENATE("*",B429,"*"),Results!G:G,CONCATENATE("*",C429,"*"),Results!E:E,A429)</f>
        <v>45</v>
      </c>
      <c r="E429" s="50">
        <f>IFERROR(SUMIFS(Results!V:V,Results!G:G,CONCATENATE("*",B429,"*"),Results!G:G,CONCATENATE("*",C429,"*"),Results!E:E,A429)/D429,"")</f>
        <v>0.58888888888888891</v>
      </c>
      <c r="F429" s="1">
        <f>SUMIFS(Results!O:O,Results!G:G,CONCATENATE("*",B429,"*"),Results!G:G,CONCATENATE("*",C429,"*"),Results!E:E,A429)</f>
        <v>45</v>
      </c>
      <c r="G429" s="50">
        <f>IFERROR(SUMIFS(Results!V:V,Results!G:G,CONCATENATE("*",'Battle Tactics (Faction)'!B429,"*"),Results!G:G,CONCATENATE("*",C429,"*"),Results!E:E,A429)/F429,"")</f>
        <v>0.58888888888888891</v>
      </c>
      <c r="H429" s="46">
        <f>SUMIFS(Results!O:O,Results!G:G,CONCATENATE("*",B429,"*"),Results!G:G,CONCATENATE("*",C429,"*"),Results!Y:Y,"&gt;=500",Results!E:E,A429)</f>
        <v>5</v>
      </c>
      <c r="I429" s="52">
        <f>IFERROR(SUMIFS(Results!V:V,Results!G:G,CONCATENATE("*",B429,"*"),Results!G:G,CONCATENATE("*",C429,"*"),Results!Y:Y,"&gt;=500",Results!E:E,A429)/H429,"")</f>
        <v>0.6</v>
      </c>
      <c r="J429" s="53">
        <f>SUMIFS(Results!O:O,Results!G:G,CONCATENATE("*",'Battle Tactics (Faction)'!B429,"*"),Results!G:G,CONCATENATE("*",C429,"*"),Results!Y:Y,"&gt;=500",Results!E:E,A429)</f>
        <v>5</v>
      </c>
      <c r="M429" t="str">
        <f t="shared" si="12"/>
        <v>Nighthaunt - Intercept and Recover / Restless Energy (45)</v>
      </c>
      <c r="N429" s="74">
        <f t="shared" si="13"/>
        <v>0.58888888888888891</v>
      </c>
      <c r="P429" s="60"/>
      <c r="Q429" s="75"/>
    </row>
    <row r="430" spans="1:17" hidden="1" x14ac:dyDescent="0.3">
      <c r="A430" t="s">
        <v>83</v>
      </c>
      <c r="B430" s="48" t="s">
        <v>24946</v>
      </c>
      <c r="C430" s="48" t="s">
        <v>24949</v>
      </c>
      <c r="D430" s="1">
        <f>SUMIFS(Results!O:O,Results!G:G,CONCATENATE("*",B430,"*"),Results!G:G,CONCATENATE("*",C430,"*"),Results!E:E,A430)</f>
        <v>40</v>
      </c>
      <c r="E430" s="50">
        <f>IFERROR(SUMIFS(Results!V:V,Results!G:G,CONCATENATE("*",B430,"*"),Results!G:G,CONCATENATE("*",C430,"*"),Results!E:E,A430)/D430,"")</f>
        <v>0.5</v>
      </c>
      <c r="F430" s="1">
        <f>SUMIFS(Results!O:O,Results!G:G,CONCATENATE("*",B430,"*"),Results!G:G,CONCATENATE("*",C430,"*"),Results!E:E,A430)</f>
        <v>40</v>
      </c>
      <c r="G430" s="50">
        <f>IFERROR(SUMIFS(Results!V:V,Results!G:G,CONCATENATE("*",'Battle Tactics (Faction)'!B430,"*"),Results!G:G,CONCATENATE("*",C430,"*"),Results!E:E,A430)/F430,"")</f>
        <v>0.5</v>
      </c>
      <c r="H430" s="46">
        <f>SUMIFS(Results!O:O,Results!G:G,CONCATENATE("*",B430,"*"),Results!G:G,CONCATENATE("*",C430,"*"),Results!Y:Y,"&gt;=500",Results!E:E,A430)</f>
        <v>5</v>
      </c>
      <c r="I430" s="52">
        <f>IFERROR(SUMIFS(Results!V:V,Results!G:G,CONCATENATE("*",B430,"*"),Results!G:G,CONCATENATE("*",C430,"*"),Results!Y:Y,"&gt;=500",Results!E:E,A430)/H430,"")</f>
        <v>0.8</v>
      </c>
      <c r="J430" s="53">
        <f>SUMIFS(Results!O:O,Results!G:G,CONCATENATE("*",'Battle Tactics (Faction)'!B430,"*"),Results!G:G,CONCATENATE("*",C430,"*"),Results!Y:Y,"&gt;=500",Results!E:E,A430)</f>
        <v>5</v>
      </c>
      <c r="M430" t="str">
        <f t="shared" si="12"/>
        <v>Nighthaunt - Intercept and Recover / Scouting Force (40)</v>
      </c>
      <c r="N430" s="74">
        <f t="shared" si="13"/>
        <v>0.5</v>
      </c>
      <c r="P430" s="60"/>
      <c r="Q430" s="75"/>
    </row>
    <row r="431" spans="1:17" x14ac:dyDescent="0.3">
      <c r="A431" t="s">
        <v>83</v>
      </c>
      <c r="B431" s="48" t="s">
        <v>24946</v>
      </c>
      <c r="C431" s="48" t="s">
        <v>24950</v>
      </c>
      <c r="D431" s="1">
        <f>SUMIFS(Results!O:O,Results!G:G,CONCATENATE("*",B431,"*"),Results!G:G,CONCATENATE("*",C431,"*"),Results!E:E,A431)</f>
        <v>10</v>
      </c>
      <c r="E431" s="50">
        <f>IFERROR(SUMIFS(Results!V:V,Results!G:G,CONCATENATE("*",B431,"*"),Results!G:G,CONCATENATE("*",C431,"*"),Results!E:E,A431)/D431,"")</f>
        <v>0.6</v>
      </c>
      <c r="F431" s="1">
        <f>SUMIFS(Results!O:O,Results!G:G,CONCATENATE("*",B431,"*"),Results!G:G,CONCATENATE("*",C431,"*"),Results!E:E,A431)</f>
        <v>10</v>
      </c>
      <c r="G431" s="50">
        <f>IFERROR(SUMIFS(Results!V:V,Results!G:G,CONCATENATE("*",'Battle Tactics (Faction)'!B431,"*"),Results!G:G,CONCATENATE("*",C431,"*"),Results!E:E,A431)/F431,"")</f>
        <v>0.6</v>
      </c>
      <c r="H431" s="46">
        <f>SUMIFS(Results!O:O,Results!G:G,CONCATENATE("*",B431,"*"),Results!G:G,CONCATENATE("*",C431,"*"),Results!Y:Y,"&gt;=500",Results!E:E,A431)</f>
        <v>0</v>
      </c>
      <c r="I431" s="52" t="str">
        <f>IFERROR(SUMIFS(Results!V:V,Results!G:G,CONCATENATE("*",B431,"*"),Results!G:G,CONCATENATE("*",C431,"*"),Results!Y:Y,"&gt;=500",Results!E:E,A431)/H431,"")</f>
        <v/>
      </c>
      <c r="J431" s="53">
        <f>SUMIFS(Results!O:O,Results!G:G,CONCATENATE("*",'Battle Tactics (Faction)'!B431,"*"),Results!G:G,CONCATENATE("*",C431,"*"),Results!Y:Y,"&gt;=500",Results!E:E,A431)</f>
        <v>0</v>
      </c>
      <c r="M431" t="str">
        <f t="shared" si="12"/>
        <v>Nighthaunt - Intercept and Recover / Wrathful Cycles (10)</v>
      </c>
      <c r="N431" s="74">
        <f t="shared" si="13"/>
        <v>0.6</v>
      </c>
      <c r="P431" s="60"/>
      <c r="Q431" s="75"/>
    </row>
    <row r="432" spans="1:17" hidden="1" x14ac:dyDescent="0.3">
      <c r="A432" t="s">
        <v>83</v>
      </c>
      <c r="B432" s="48" t="s">
        <v>24947</v>
      </c>
      <c r="C432" s="48" t="s">
        <v>24945</v>
      </c>
      <c r="D432" s="1">
        <f>SUMIFS(Results!O:O,Results!G:G,CONCATENATE("*",B432,"*"),Results!G:G,CONCATENATE("*",C432,"*"),Results!E:E,A432)</f>
        <v>0</v>
      </c>
      <c r="E432" s="50" t="str">
        <f>IFERROR(SUMIFS(Results!V:V,Results!G:G,CONCATENATE("*",B432,"*"),Results!G:G,CONCATENATE("*",C432,"*"),Results!E:E,A432)/D432,"")</f>
        <v/>
      </c>
      <c r="F432" s="1">
        <f>SUMIFS(Results!O:O,Results!G:G,CONCATENATE("*",B432,"*"),Results!G:G,CONCATENATE("*",C432,"*"),Results!E:E,A432)</f>
        <v>0</v>
      </c>
      <c r="G432" s="50" t="str">
        <f>IFERROR(SUMIFS(Results!V:V,Results!G:G,CONCATENATE("*",'Battle Tactics (Faction)'!B432,"*"),Results!G:G,CONCATENATE("*",C432,"*"),Results!E:E,A432)/F432,"")</f>
        <v/>
      </c>
      <c r="H432" s="46">
        <f>SUMIFS(Results!O:O,Results!G:G,CONCATENATE("*",B432,"*"),Results!G:G,CONCATENATE("*",C432,"*"),Results!Y:Y,"&gt;=500",Results!E:E,A432)</f>
        <v>0</v>
      </c>
      <c r="I432" s="52" t="str">
        <f>IFERROR(SUMIFS(Results!V:V,Results!G:G,CONCATENATE("*",B432,"*"),Results!G:G,CONCATENATE("*",C432,"*"),Results!Y:Y,"&gt;=500",Results!E:E,A432)/H432,"")</f>
        <v/>
      </c>
      <c r="J432" s="53">
        <f>SUMIFS(Results!O:O,Results!G:G,CONCATENATE("*",'Battle Tactics (Faction)'!B432,"*"),Results!G:G,CONCATENATE("*",C432,"*"),Results!Y:Y,"&gt;=500",Results!E:E,A432)</f>
        <v>0</v>
      </c>
      <c r="M432" t="str">
        <f t="shared" si="12"/>
        <v>Nighthaunt - Master the Paths / Attuned to Ghyran (0)</v>
      </c>
      <c r="N432" s="74" t="str">
        <f t="shared" si="13"/>
        <v/>
      </c>
      <c r="P432" s="60"/>
      <c r="Q432" s="75"/>
    </row>
    <row r="433" spans="1:17" hidden="1" x14ac:dyDescent="0.3">
      <c r="A433" t="s">
        <v>83</v>
      </c>
      <c r="B433" s="48" t="s">
        <v>24947</v>
      </c>
      <c r="C433" s="48" t="s">
        <v>24946</v>
      </c>
      <c r="D433" s="1">
        <f>SUMIFS(Results!O:O,Results!G:G,CONCATENATE("*",B433,"*"),Results!G:G,CONCATENATE("*",C433,"*"),Results!E:E,A433)</f>
        <v>25</v>
      </c>
      <c r="E433" s="50">
        <f>IFERROR(SUMIFS(Results!V:V,Results!G:G,CONCATENATE("*",B433,"*"),Results!G:G,CONCATENATE("*",C433,"*"),Results!E:E,A433)/D433,"")</f>
        <v>0.74</v>
      </c>
      <c r="F433" s="1">
        <f>SUMIFS(Results!O:O,Results!G:G,CONCATENATE("*",B433,"*"),Results!G:G,CONCATENATE("*",C433,"*"),Results!E:E,A433)</f>
        <v>25</v>
      </c>
      <c r="G433" s="50">
        <f>IFERROR(SUMIFS(Results!V:V,Results!G:G,CONCATENATE("*",'Battle Tactics (Faction)'!B433,"*"),Results!G:G,CONCATENATE("*",C433,"*"),Results!E:E,A433)/F433,"")</f>
        <v>0.74</v>
      </c>
      <c r="H433" s="46">
        <f>SUMIFS(Results!O:O,Results!G:G,CONCATENATE("*",B433,"*"),Results!G:G,CONCATENATE("*",C433,"*"),Results!Y:Y,"&gt;=500",Results!E:E,A433)</f>
        <v>10</v>
      </c>
      <c r="I433" s="52">
        <f>IFERROR(SUMIFS(Results!V:V,Results!G:G,CONCATENATE("*",B433,"*"),Results!G:G,CONCATENATE("*",C433,"*"),Results!Y:Y,"&gt;=500",Results!E:E,A433)/H433,"")</f>
        <v>0.85</v>
      </c>
      <c r="J433" s="53">
        <f>SUMIFS(Results!O:O,Results!G:G,CONCATENATE("*",'Battle Tactics (Faction)'!B433,"*"),Results!G:G,CONCATENATE("*",C433,"*"),Results!Y:Y,"&gt;=500",Results!E:E,A433)</f>
        <v>10</v>
      </c>
      <c r="M433" t="str">
        <f t="shared" si="12"/>
        <v>Nighthaunt - Master the Paths / Intercept and Recover (25)</v>
      </c>
      <c r="N433" s="74">
        <f t="shared" si="13"/>
        <v>0.74</v>
      </c>
      <c r="P433" s="60"/>
      <c r="Q433" s="75"/>
    </row>
    <row r="434" spans="1:17" x14ac:dyDescent="0.3">
      <c r="A434" t="s">
        <v>83</v>
      </c>
      <c r="B434" s="48" t="s">
        <v>24947</v>
      </c>
      <c r="C434" s="48" t="s">
        <v>24948</v>
      </c>
      <c r="D434" s="1">
        <f>SUMIFS(Results!O:O,Results!G:G,CONCATENATE("*",B434,"*"),Results!G:G,CONCATENATE("*",C434,"*"),Results!E:E,A434)</f>
        <v>5</v>
      </c>
      <c r="E434" s="50">
        <f>IFERROR(SUMIFS(Results!V:V,Results!G:G,CONCATENATE("*",B434,"*"),Results!G:G,CONCATENATE("*",C434,"*"),Results!E:E,A434)/D434,"")</f>
        <v>0.6</v>
      </c>
      <c r="F434" s="1">
        <f>SUMIFS(Results!O:O,Results!G:G,CONCATENATE("*",B434,"*"),Results!G:G,CONCATENATE("*",C434,"*"),Results!E:E,A434)</f>
        <v>5</v>
      </c>
      <c r="G434" s="50">
        <f>IFERROR(SUMIFS(Results!V:V,Results!G:G,CONCATENATE("*",'Battle Tactics (Faction)'!B434,"*"),Results!G:G,CONCATENATE("*",C434,"*"),Results!E:E,A434)/F434,"")</f>
        <v>0.6</v>
      </c>
      <c r="H434" s="46">
        <f>SUMIFS(Results!O:O,Results!G:G,CONCATENATE("*",B434,"*"),Results!G:G,CONCATENATE("*",C434,"*"),Results!Y:Y,"&gt;=500",Results!E:E,A434)</f>
        <v>5</v>
      </c>
      <c r="I434" s="52">
        <f>IFERROR(SUMIFS(Results!V:V,Results!G:G,CONCATENATE("*",B434,"*"),Results!G:G,CONCATENATE("*",C434,"*"),Results!Y:Y,"&gt;=500",Results!E:E,A434)/H434,"")</f>
        <v>0.6</v>
      </c>
      <c r="J434" s="53">
        <f>SUMIFS(Results!O:O,Results!G:G,CONCATENATE("*",'Battle Tactics (Faction)'!B434,"*"),Results!G:G,CONCATENATE("*",C434,"*"),Results!Y:Y,"&gt;=500",Results!E:E,A434)</f>
        <v>5</v>
      </c>
      <c r="M434" t="str">
        <f t="shared" si="12"/>
        <v>Nighthaunt - Master the Paths / Restless Energy (5)</v>
      </c>
      <c r="N434" s="74">
        <f t="shared" si="13"/>
        <v>0.6</v>
      </c>
      <c r="P434" s="60"/>
      <c r="Q434" s="75"/>
    </row>
    <row r="435" spans="1:17" hidden="1" x14ac:dyDescent="0.3">
      <c r="A435" t="s">
        <v>83</v>
      </c>
      <c r="B435" s="48" t="s">
        <v>24947</v>
      </c>
      <c r="C435" s="48" t="s">
        <v>24949</v>
      </c>
      <c r="D435" s="1">
        <f>SUMIFS(Results!O:O,Results!G:G,CONCATENATE("*",B435,"*"),Results!G:G,CONCATENATE("*",C435,"*"),Results!E:E,A435)</f>
        <v>20</v>
      </c>
      <c r="E435" s="50">
        <f>IFERROR(SUMIFS(Results!V:V,Results!G:G,CONCATENATE("*",B435,"*"),Results!G:G,CONCATENATE("*",C435,"*"),Results!E:E,A435)/D435,"")</f>
        <v>0.6</v>
      </c>
      <c r="F435" s="1">
        <f>SUMIFS(Results!O:O,Results!G:G,CONCATENATE("*",B435,"*"),Results!G:G,CONCATENATE("*",C435,"*"),Results!E:E,A435)</f>
        <v>20</v>
      </c>
      <c r="G435" s="50">
        <f>IFERROR(SUMIFS(Results!V:V,Results!G:G,CONCATENATE("*",'Battle Tactics (Faction)'!B435,"*"),Results!G:G,CONCATENATE("*",C435,"*"),Results!E:E,A435)/F435,"")</f>
        <v>0.6</v>
      </c>
      <c r="H435" s="46">
        <f>SUMIFS(Results!O:O,Results!G:G,CONCATENATE("*",B435,"*"),Results!G:G,CONCATENATE("*",C435,"*"),Results!Y:Y,"&gt;=500",Results!E:E,A435)</f>
        <v>10</v>
      </c>
      <c r="I435" s="52">
        <f>IFERROR(SUMIFS(Results!V:V,Results!G:G,CONCATENATE("*",B435,"*"),Results!G:G,CONCATENATE("*",C435,"*"),Results!Y:Y,"&gt;=500",Results!E:E,A435)/H435,"")</f>
        <v>0.6</v>
      </c>
      <c r="J435" s="53">
        <f>SUMIFS(Results!O:O,Results!G:G,CONCATENATE("*",'Battle Tactics (Faction)'!B435,"*"),Results!G:G,CONCATENATE("*",C435,"*"),Results!Y:Y,"&gt;=500",Results!E:E,A435)</f>
        <v>10</v>
      </c>
      <c r="M435" t="str">
        <f t="shared" si="12"/>
        <v>Nighthaunt - Master the Paths / Scouting Force (20)</v>
      </c>
      <c r="N435" s="74">
        <f t="shared" si="13"/>
        <v>0.6</v>
      </c>
      <c r="P435" s="60"/>
      <c r="Q435" s="75"/>
    </row>
    <row r="436" spans="1:17" x14ac:dyDescent="0.3">
      <c r="A436" t="s">
        <v>83</v>
      </c>
      <c r="B436" s="48" t="s">
        <v>24947</v>
      </c>
      <c r="C436" s="48" t="s">
        <v>24950</v>
      </c>
      <c r="D436" s="1">
        <f>SUMIFS(Results!O:O,Results!G:G,CONCATENATE("*",B436,"*"),Results!G:G,CONCATENATE("*",C436,"*"),Results!E:E,A436)</f>
        <v>5</v>
      </c>
      <c r="E436" s="50">
        <f>IFERROR(SUMIFS(Results!V:V,Results!G:G,CONCATENATE("*",B436,"*"),Results!G:G,CONCATENATE("*",C436,"*"),Results!E:E,A436)/D436,"")</f>
        <v>0.6</v>
      </c>
      <c r="F436" s="1">
        <f>SUMIFS(Results!O:O,Results!G:G,CONCATENATE("*",B436,"*"),Results!G:G,CONCATENATE("*",C436,"*"),Results!E:E,A436)</f>
        <v>5</v>
      </c>
      <c r="G436" s="50">
        <f>IFERROR(SUMIFS(Results!V:V,Results!G:G,CONCATENATE("*",'Battle Tactics (Faction)'!B436,"*"),Results!G:G,CONCATENATE("*",C436,"*"),Results!E:E,A436)/F436,"")</f>
        <v>0.6</v>
      </c>
      <c r="H436" s="46">
        <f>SUMIFS(Results!O:O,Results!G:G,CONCATENATE("*",B436,"*"),Results!G:G,CONCATENATE("*",C436,"*"),Results!Y:Y,"&gt;=500",Results!E:E,A436)</f>
        <v>0</v>
      </c>
      <c r="I436" s="52" t="str">
        <f>IFERROR(SUMIFS(Results!V:V,Results!G:G,CONCATENATE("*",B436,"*"),Results!G:G,CONCATENATE("*",C436,"*"),Results!Y:Y,"&gt;=500",Results!E:E,A436)/H436,"")</f>
        <v/>
      </c>
      <c r="J436" s="53">
        <f>SUMIFS(Results!O:O,Results!G:G,CONCATENATE("*",'Battle Tactics (Faction)'!B436,"*"),Results!G:G,CONCATENATE("*",C436,"*"),Results!Y:Y,"&gt;=500",Results!E:E,A436)</f>
        <v>0</v>
      </c>
      <c r="M436" t="str">
        <f t="shared" si="12"/>
        <v>Nighthaunt - Master the Paths / Wrathful Cycles (5)</v>
      </c>
      <c r="N436" s="74">
        <f t="shared" si="13"/>
        <v>0.6</v>
      </c>
      <c r="P436" s="60"/>
      <c r="Q436" s="75"/>
    </row>
    <row r="437" spans="1:17" x14ac:dyDescent="0.3">
      <c r="A437" t="s">
        <v>83</v>
      </c>
      <c r="B437" s="48" t="s">
        <v>24948</v>
      </c>
      <c r="C437" s="48" t="s">
        <v>24945</v>
      </c>
      <c r="D437" s="1">
        <f>SUMIFS(Results!O:O,Results!G:G,CONCATENATE("*",B437,"*"),Results!G:G,CONCATENATE("*",C437,"*"),Results!E:E,A437)</f>
        <v>5</v>
      </c>
      <c r="E437" s="50">
        <f>IFERROR(SUMIFS(Results!V:V,Results!G:G,CONCATENATE("*",B437,"*"),Results!G:G,CONCATENATE("*",C437,"*"),Results!E:E,A437)/D437,"")</f>
        <v>0.2</v>
      </c>
      <c r="F437" s="1">
        <f>SUMIFS(Results!O:O,Results!G:G,CONCATENATE("*",B437,"*"),Results!G:G,CONCATENATE("*",C437,"*"),Results!E:E,A437)</f>
        <v>5</v>
      </c>
      <c r="G437" s="50">
        <f>IFERROR(SUMIFS(Results!V:V,Results!G:G,CONCATENATE("*",'Battle Tactics (Faction)'!B437,"*"),Results!G:G,CONCATENATE("*",C437,"*"),Results!E:E,A437)/F437,"")</f>
        <v>0.2</v>
      </c>
      <c r="H437" s="46">
        <f>SUMIFS(Results!O:O,Results!G:G,CONCATENATE("*",B437,"*"),Results!G:G,CONCATENATE("*",C437,"*"),Results!Y:Y,"&gt;=500",Results!E:E,A437)</f>
        <v>0</v>
      </c>
      <c r="I437" s="52" t="str">
        <f>IFERROR(SUMIFS(Results!V:V,Results!G:G,CONCATENATE("*",B437,"*"),Results!G:G,CONCATENATE("*",C437,"*"),Results!Y:Y,"&gt;=500",Results!E:E,A437)/H437,"")</f>
        <v/>
      </c>
      <c r="J437" s="53">
        <f>SUMIFS(Results!O:O,Results!G:G,CONCATENATE("*",'Battle Tactics (Faction)'!B437,"*"),Results!G:G,CONCATENATE("*",C437,"*"),Results!Y:Y,"&gt;=500",Results!E:E,A437)</f>
        <v>0</v>
      </c>
      <c r="M437" t="str">
        <f t="shared" si="12"/>
        <v>Nighthaunt - Restless Energy / Attuned to Ghyran (5)</v>
      </c>
      <c r="N437" s="74">
        <f t="shared" si="13"/>
        <v>0.2</v>
      </c>
      <c r="P437" s="60"/>
      <c r="Q437" s="75"/>
    </row>
    <row r="438" spans="1:17" hidden="1" x14ac:dyDescent="0.3">
      <c r="A438" t="s">
        <v>83</v>
      </c>
      <c r="B438" s="48" t="s">
        <v>24948</v>
      </c>
      <c r="C438" s="48" t="s">
        <v>24946</v>
      </c>
      <c r="D438" s="1">
        <f>SUMIFS(Results!O:O,Results!G:G,CONCATENATE("*",B438,"*"),Results!G:G,CONCATENATE("*",C438,"*"),Results!E:E,A438)</f>
        <v>45</v>
      </c>
      <c r="E438" s="50">
        <f>IFERROR(SUMIFS(Results!V:V,Results!G:G,CONCATENATE("*",B438,"*"),Results!G:G,CONCATENATE("*",C438,"*"),Results!E:E,A438)/D438,"")</f>
        <v>0.58888888888888891</v>
      </c>
      <c r="F438" s="1">
        <f>SUMIFS(Results!O:O,Results!G:G,CONCATENATE("*",B438,"*"),Results!G:G,CONCATENATE("*",C438,"*"),Results!E:E,A438)</f>
        <v>45</v>
      </c>
      <c r="G438" s="50">
        <f>IFERROR(SUMIFS(Results!V:V,Results!G:G,CONCATENATE("*",'Battle Tactics (Faction)'!B438,"*"),Results!G:G,CONCATENATE("*",C438,"*"),Results!E:E,A438)/F438,"")</f>
        <v>0.58888888888888891</v>
      </c>
      <c r="H438" s="46">
        <f>SUMIFS(Results!O:O,Results!G:G,CONCATENATE("*",B438,"*"),Results!G:G,CONCATENATE("*",C438,"*"),Results!Y:Y,"&gt;=500",Results!E:E,A438)</f>
        <v>5</v>
      </c>
      <c r="I438" s="52">
        <f>IFERROR(SUMIFS(Results!V:V,Results!G:G,CONCATENATE("*",B438,"*"),Results!G:G,CONCATENATE("*",C438,"*"),Results!Y:Y,"&gt;=500",Results!E:E,A438)/H438,"")</f>
        <v>0.6</v>
      </c>
      <c r="J438" s="53">
        <f>SUMIFS(Results!O:O,Results!G:G,CONCATENATE("*",'Battle Tactics (Faction)'!B438,"*"),Results!G:G,CONCATENATE("*",C438,"*"),Results!Y:Y,"&gt;=500",Results!E:E,A438)</f>
        <v>5</v>
      </c>
      <c r="M438" t="str">
        <f t="shared" si="12"/>
        <v>Nighthaunt - Restless Energy / Intercept and Recover (45)</v>
      </c>
      <c r="N438" s="74">
        <f t="shared" si="13"/>
        <v>0.58888888888888891</v>
      </c>
      <c r="P438" s="60"/>
      <c r="Q438" s="75"/>
    </row>
    <row r="439" spans="1:17" x14ac:dyDescent="0.3">
      <c r="A439" t="s">
        <v>83</v>
      </c>
      <c r="B439" s="48" t="s">
        <v>24948</v>
      </c>
      <c r="C439" s="48" t="s">
        <v>24947</v>
      </c>
      <c r="D439" s="1">
        <f>SUMIFS(Results!O:O,Results!G:G,CONCATENATE("*",B439,"*"),Results!G:G,CONCATENATE("*",C439,"*"),Results!E:E,A439)</f>
        <v>5</v>
      </c>
      <c r="E439" s="50">
        <f>IFERROR(SUMIFS(Results!V:V,Results!G:G,CONCATENATE("*",B439,"*"),Results!G:G,CONCATENATE("*",C439,"*"),Results!E:E,A439)/D439,"")</f>
        <v>0.6</v>
      </c>
      <c r="F439" s="1">
        <f>SUMIFS(Results!O:O,Results!G:G,CONCATENATE("*",B439,"*"),Results!G:G,CONCATENATE("*",C439,"*"),Results!E:E,A439)</f>
        <v>5</v>
      </c>
      <c r="G439" s="50">
        <f>IFERROR(SUMIFS(Results!V:V,Results!G:G,CONCATENATE("*",'Battle Tactics (Faction)'!B439,"*"),Results!G:G,CONCATENATE("*",C439,"*"),Results!E:E,A439)/F439,"")</f>
        <v>0.6</v>
      </c>
      <c r="H439" s="46">
        <f>SUMIFS(Results!O:O,Results!G:G,CONCATENATE("*",B439,"*"),Results!G:G,CONCATENATE("*",C439,"*"),Results!Y:Y,"&gt;=500",Results!E:E,A439)</f>
        <v>5</v>
      </c>
      <c r="I439" s="52">
        <f>IFERROR(SUMIFS(Results!V:V,Results!G:G,CONCATENATE("*",B439,"*"),Results!G:G,CONCATENATE("*",C439,"*"),Results!Y:Y,"&gt;=500",Results!E:E,A439)/H439,"")</f>
        <v>0.6</v>
      </c>
      <c r="J439" s="53">
        <f>SUMIFS(Results!O:O,Results!G:G,CONCATENATE("*",'Battle Tactics (Faction)'!B439,"*"),Results!G:G,CONCATENATE("*",C439,"*"),Results!Y:Y,"&gt;=500",Results!E:E,A439)</f>
        <v>5</v>
      </c>
      <c r="M439" t="str">
        <f t="shared" si="12"/>
        <v>Nighthaunt - Restless Energy / Master the Paths (5)</v>
      </c>
      <c r="N439" s="74">
        <f t="shared" si="13"/>
        <v>0.6</v>
      </c>
      <c r="P439" s="60"/>
      <c r="Q439" s="75"/>
    </row>
    <row r="440" spans="1:17" hidden="1" x14ac:dyDescent="0.3">
      <c r="A440" t="s">
        <v>83</v>
      </c>
      <c r="B440" s="48" t="s">
        <v>24948</v>
      </c>
      <c r="C440" s="48" t="s">
        <v>24949</v>
      </c>
      <c r="D440" s="1">
        <f>SUMIFS(Results!O:O,Results!G:G,CONCATENATE("*",B440,"*"),Results!G:G,CONCATENATE("*",C440,"*"),Results!E:E,A440)</f>
        <v>45</v>
      </c>
      <c r="E440" s="50">
        <f>IFERROR(SUMIFS(Results!V:V,Results!G:G,CONCATENATE("*",B440,"*"),Results!G:G,CONCATENATE("*",C440,"*"),Results!E:E,A440)/D440,"")</f>
        <v>0.57777777777777772</v>
      </c>
      <c r="F440" s="1">
        <f>SUMIFS(Results!O:O,Results!G:G,CONCATENATE("*",B440,"*"),Results!G:G,CONCATENATE("*",C440,"*"),Results!E:E,A440)</f>
        <v>45</v>
      </c>
      <c r="G440" s="50">
        <f>IFERROR(SUMIFS(Results!V:V,Results!G:G,CONCATENATE("*",'Battle Tactics (Faction)'!B440,"*"),Results!G:G,CONCATENATE("*",C440,"*"),Results!E:E,A440)/F440,"")</f>
        <v>0.57777777777777772</v>
      </c>
      <c r="H440" s="46">
        <f>SUMIFS(Results!O:O,Results!G:G,CONCATENATE("*",B440,"*"),Results!G:G,CONCATENATE("*",C440,"*"),Results!Y:Y,"&gt;=500",Results!E:E,A440)</f>
        <v>20</v>
      </c>
      <c r="I440" s="52">
        <f>IFERROR(SUMIFS(Results!V:V,Results!G:G,CONCATENATE("*",B440,"*"),Results!G:G,CONCATENATE("*",C440,"*"),Results!Y:Y,"&gt;=500",Results!E:E,A440)/H440,"")</f>
        <v>0.7</v>
      </c>
      <c r="J440" s="53">
        <f>SUMIFS(Results!O:O,Results!G:G,CONCATENATE("*",'Battle Tactics (Faction)'!B440,"*"),Results!G:G,CONCATENATE("*",C440,"*"),Results!Y:Y,"&gt;=500",Results!E:E,A440)</f>
        <v>20</v>
      </c>
      <c r="M440" t="str">
        <f t="shared" si="12"/>
        <v>Nighthaunt - Restless Energy / Scouting Force (45)</v>
      </c>
      <c r="N440" s="74">
        <f t="shared" si="13"/>
        <v>0.57777777777777772</v>
      </c>
      <c r="P440" s="60"/>
      <c r="Q440" s="75"/>
    </row>
    <row r="441" spans="1:17" hidden="1" x14ac:dyDescent="0.3">
      <c r="A441" t="s">
        <v>83</v>
      </c>
      <c r="B441" s="48" t="s">
        <v>24948</v>
      </c>
      <c r="C441" s="48" t="s">
        <v>24950</v>
      </c>
      <c r="D441" s="1">
        <f>SUMIFS(Results!O:O,Results!G:G,CONCATENATE("*",B441,"*"),Results!G:G,CONCATENATE("*",C441,"*"),Results!E:E,A441)</f>
        <v>25</v>
      </c>
      <c r="E441" s="50">
        <f>IFERROR(SUMIFS(Results!V:V,Results!G:G,CONCATENATE("*",B441,"*"),Results!G:G,CONCATENATE("*",C441,"*"),Results!E:E,A441)/D441,"")</f>
        <v>0.44</v>
      </c>
      <c r="F441" s="1">
        <f>SUMIFS(Results!O:O,Results!G:G,CONCATENATE("*",B441,"*"),Results!G:G,CONCATENATE("*",C441,"*"),Results!E:E,A441)</f>
        <v>25</v>
      </c>
      <c r="G441" s="50">
        <f>IFERROR(SUMIFS(Results!V:V,Results!G:G,CONCATENATE("*",'Battle Tactics (Faction)'!B441,"*"),Results!G:G,CONCATENATE("*",C441,"*"),Results!E:E,A441)/F441,"")</f>
        <v>0.44</v>
      </c>
      <c r="H441" s="46">
        <f>SUMIFS(Results!O:O,Results!G:G,CONCATENATE("*",B441,"*"),Results!G:G,CONCATENATE("*",C441,"*"),Results!Y:Y,"&gt;=500",Results!E:E,A441)</f>
        <v>5</v>
      </c>
      <c r="I441" s="52">
        <f>IFERROR(SUMIFS(Results!V:V,Results!G:G,CONCATENATE("*",B441,"*"),Results!G:G,CONCATENATE("*",C441,"*"),Results!Y:Y,"&gt;=500",Results!E:E,A441)/H441,"")</f>
        <v>0.6</v>
      </c>
      <c r="J441" s="53">
        <f>SUMIFS(Results!O:O,Results!G:G,CONCATENATE("*",'Battle Tactics (Faction)'!B441,"*"),Results!G:G,CONCATENATE("*",C441,"*"),Results!Y:Y,"&gt;=500",Results!E:E,A441)</f>
        <v>5</v>
      </c>
      <c r="M441" t="str">
        <f t="shared" si="12"/>
        <v>Nighthaunt - Restless Energy / Wrathful Cycles (25)</v>
      </c>
      <c r="N441" s="74">
        <f t="shared" si="13"/>
        <v>0.44</v>
      </c>
      <c r="P441" s="60"/>
      <c r="Q441" s="75"/>
    </row>
    <row r="442" spans="1:17" x14ac:dyDescent="0.3">
      <c r="A442" t="s">
        <v>83</v>
      </c>
      <c r="B442" s="48" t="s">
        <v>24949</v>
      </c>
      <c r="C442" s="48" t="s">
        <v>24945</v>
      </c>
      <c r="D442" s="1">
        <f>SUMIFS(Results!O:O,Results!G:G,CONCATENATE("*",B442,"*"),Results!G:G,CONCATENATE("*",C442,"*"),Results!E:E,A442)</f>
        <v>10</v>
      </c>
      <c r="E442" s="50">
        <f>IFERROR(SUMIFS(Results!V:V,Results!G:G,CONCATENATE("*",B442,"*"),Results!G:G,CONCATENATE("*",C442,"*"),Results!E:E,A442)/D442,"")</f>
        <v>0.5</v>
      </c>
      <c r="F442" s="1">
        <f>SUMIFS(Results!O:O,Results!G:G,CONCATENATE("*",B442,"*"),Results!G:G,CONCATENATE("*",C442,"*"),Results!E:E,A442)</f>
        <v>10</v>
      </c>
      <c r="G442" s="50">
        <f>IFERROR(SUMIFS(Results!V:V,Results!G:G,CONCATENATE("*",'Battle Tactics (Faction)'!B442,"*"),Results!G:G,CONCATENATE("*",C442,"*"),Results!E:E,A442)/F442,"")</f>
        <v>0.5</v>
      </c>
      <c r="H442" s="46">
        <f>SUMIFS(Results!O:O,Results!G:G,CONCATENATE("*",B442,"*"),Results!G:G,CONCATENATE("*",C442,"*"),Results!Y:Y,"&gt;=500",Results!E:E,A442)</f>
        <v>5</v>
      </c>
      <c r="I442" s="52">
        <f>IFERROR(SUMIFS(Results!V:V,Results!G:G,CONCATENATE("*",B442,"*"),Results!G:G,CONCATENATE("*",C442,"*"),Results!Y:Y,"&gt;=500",Results!E:E,A442)/H442,"")</f>
        <v>0.6</v>
      </c>
      <c r="J442" s="53">
        <f>SUMIFS(Results!O:O,Results!G:G,CONCATENATE("*",'Battle Tactics (Faction)'!B442,"*"),Results!G:G,CONCATENATE("*",C442,"*"),Results!Y:Y,"&gt;=500",Results!E:E,A442)</f>
        <v>5</v>
      </c>
      <c r="M442" t="str">
        <f t="shared" si="12"/>
        <v>Nighthaunt - Scouting Force / Attuned to Ghyran (10)</v>
      </c>
      <c r="N442" s="74">
        <f t="shared" si="13"/>
        <v>0.5</v>
      </c>
      <c r="P442" s="60"/>
      <c r="Q442" s="75"/>
    </row>
    <row r="443" spans="1:17" hidden="1" x14ac:dyDescent="0.3">
      <c r="A443" t="s">
        <v>83</v>
      </c>
      <c r="B443" s="48" t="s">
        <v>24949</v>
      </c>
      <c r="C443" s="48" t="s">
        <v>24946</v>
      </c>
      <c r="D443" s="1">
        <f>SUMIFS(Results!O:O,Results!G:G,CONCATENATE("*",B443,"*"),Results!G:G,CONCATENATE("*",C443,"*"),Results!E:E,A443)</f>
        <v>40</v>
      </c>
      <c r="E443" s="50">
        <f>IFERROR(SUMIFS(Results!V:V,Results!G:G,CONCATENATE("*",B443,"*"),Results!G:G,CONCATENATE("*",C443,"*"),Results!E:E,A443)/D443,"")</f>
        <v>0.5</v>
      </c>
      <c r="F443" s="1">
        <f>SUMIFS(Results!O:O,Results!G:G,CONCATENATE("*",B443,"*"),Results!G:G,CONCATENATE("*",C443,"*"),Results!E:E,A443)</f>
        <v>40</v>
      </c>
      <c r="G443" s="50">
        <f>IFERROR(SUMIFS(Results!V:V,Results!G:G,CONCATENATE("*",'Battle Tactics (Faction)'!B443,"*"),Results!G:G,CONCATENATE("*",C443,"*"),Results!E:E,A443)/F443,"")</f>
        <v>0.5</v>
      </c>
      <c r="H443" s="46">
        <f>SUMIFS(Results!O:O,Results!G:G,CONCATENATE("*",B443,"*"),Results!G:G,CONCATENATE("*",C443,"*"),Results!Y:Y,"&gt;=500",Results!E:E,A443)</f>
        <v>5</v>
      </c>
      <c r="I443" s="52">
        <f>IFERROR(SUMIFS(Results!V:V,Results!G:G,CONCATENATE("*",B443,"*"),Results!G:G,CONCATENATE("*",C443,"*"),Results!Y:Y,"&gt;=500",Results!E:E,A443)/H443,"")</f>
        <v>0.8</v>
      </c>
      <c r="J443" s="53">
        <f>SUMIFS(Results!O:O,Results!G:G,CONCATENATE("*",'Battle Tactics (Faction)'!B443,"*"),Results!G:G,CONCATENATE("*",C443,"*"),Results!Y:Y,"&gt;=500",Results!E:E,A443)</f>
        <v>5</v>
      </c>
      <c r="M443" t="str">
        <f t="shared" si="12"/>
        <v>Nighthaunt - Scouting Force / Intercept and Recover (40)</v>
      </c>
      <c r="N443" s="74">
        <f t="shared" si="13"/>
        <v>0.5</v>
      </c>
      <c r="P443" s="60"/>
      <c r="Q443" s="75"/>
    </row>
    <row r="444" spans="1:17" hidden="1" x14ac:dyDescent="0.3">
      <c r="A444" t="s">
        <v>83</v>
      </c>
      <c r="B444" s="48" t="s">
        <v>24949</v>
      </c>
      <c r="C444" s="48" t="s">
        <v>24947</v>
      </c>
      <c r="D444" s="1">
        <f>SUMIFS(Results!O:O,Results!G:G,CONCATENATE("*",B444,"*"),Results!G:G,CONCATENATE("*",C444,"*"),Results!E:E,A444)</f>
        <v>20</v>
      </c>
      <c r="E444" s="50">
        <f>IFERROR(SUMIFS(Results!V:V,Results!G:G,CONCATENATE("*",B444,"*"),Results!G:G,CONCATENATE("*",C444,"*"),Results!E:E,A444)/D444,"")</f>
        <v>0.6</v>
      </c>
      <c r="F444" s="1">
        <f>SUMIFS(Results!O:O,Results!G:G,CONCATENATE("*",B444,"*"),Results!G:G,CONCATENATE("*",C444,"*"),Results!E:E,A444)</f>
        <v>20</v>
      </c>
      <c r="G444" s="50">
        <f>IFERROR(SUMIFS(Results!V:V,Results!G:G,CONCATENATE("*",'Battle Tactics (Faction)'!B444,"*"),Results!G:G,CONCATENATE("*",C444,"*"),Results!E:E,A444)/F444,"")</f>
        <v>0.6</v>
      </c>
      <c r="H444" s="46">
        <f>SUMIFS(Results!O:O,Results!G:G,CONCATENATE("*",B444,"*"),Results!G:G,CONCATENATE("*",C444,"*"),Results!Y:Y,"&gt;=500",Results!E:E,A444)</f>
        <v>10</v>
      </c>
      <c r="I444" s="52">
        <f>IFERROR(SUMIFS(Results!V:V,Results!G:G,CONCATENATE("*",B444,"*"),Results!G:G,CONCATENATE("*",C444,"*"),Results!Y:Y,"&gt;=500",Results!E:E,A444)/H444,"")</f>
        <v>0.6</v>
      </c>
      <c r="J444" s="53">
        <f>SUMIFS(Results!O:O,Results!G:G,CONCATENATE("*",'Battle Tactics (Faction)'!B444,"*"),Results!G:G,CONCATENATE("*",C444,"*"),Results!Y:Y,"&gt;=500",Results!E:E,A444)</f>
        <v>10</v>
      </c>
      <c r="M444" t="str">
        <f t="shared" si="12"/>
        <v>Nighthaunt - Scouting Force / Master the Paths (20)</v>
      </c>
      <c r="N444" s="74">
        <f t="shared" si="13"/>
        <v>0.6</v>
      </c>
      <c r="P444" s="60"/>
      <c r="Q444" s="75"/>
    </row>
    <row r="445" spans="1:17" hidden="1" x14ac:dyDescent="0.3">
      <c r="A445" t="s">
        <v>83</v>
      </c>
      <c r="B445" s="48" t="s">
        <v>24949</v>
      </c>
      <c r="C445" s="48" t="s">
        <v>24948</v>
      </c>
      <c r="D445" s="1">
        <f>SUMIFS(Results!O:O,Results!G:G,CONCATENATE("*",B445,"*"),Results!G:G,CONCATENATE("*",C445,"*"),Results!E:E,A445)</f>
        <v>45</v>
      </c>
      <c r="E445" s="50">
        <f>IFERROR(SUMIFS(Results!V:V,Results!G:G,CONCATENATE("*",B445,"*"),Results!G:G,CONCATENATE("*",C445,"*"),Results!E:E,A445)/D445,"")</f>
        <v>0.57777777777777772</v>
      </c>
      <c r="F445" s="1">
        <f>SUMIFS(Results!O:O,Results!G:G,CONCATENATE("*",B445,"*"),Results!G:G,CONCATENATE("*",C445,"*"),Results!E:E,A445)</f>
        <v>45</v>
      </c>
      <c r="G445" s="50">
        <f>IFERROR(SUMIFS(Results!V:V,Results!G:G,CONCATENATE("*",'Battle Tactics (Faction)'!B445,"*"),Results!G:G,CONCATENATE("*",C445,"*"),Results!E:E,A445)/F445,"")</f>
        <v>0.57777777777777772</v>
      </c>
      <c r="H445" s="46">
        <f>SUMIFS(Results!O:O,Results!G:G,CONCATENATE("*",B445,"*"),Results!G:G,CONCATENATE("*",C445,"*"),Results!Y:Y,"&gt;=500",Results!E:E,A445)</f>
        <v>20</v>
      </c>
      <c r="I445" s="52">
        <f>IFERROR(SUMIFS(Results!V:V,Results!G:G,CONCATENATE("*",B445,"*"),Results!G:G,CONCATENATE("*",C445,"*"),Results!Y:Y,"&gt;=500",Results!E:E,A445)/H445,"")</f>
        <v>0.7</v>
      </c>
      <c r="J445" s="53">
        <f>SUMIFS(Results!O:O,Results!G:G,CONCATENATE("*",'Battle Tactics (Faction)'!B445,"*"),Results!G:G,CONCATENATE("*",C445,"*"),Results!Y:Y,"&gt;=500",Results!E:E,A445)</f>
        <v>20</v>
      </c>
      <c r="M445" t="str">
        <f t="shared" si="12"/>
        <v>Nighthaunt - Scouting Force / Restless Energy (45)</v>
      </c>
      <c r="N445" s="74">
        <f t="shared" si="13"/>
        <v>0.57777777777777772</v>
      </c>
      <c r="P445" s="60"/>
      <c r="Q445" s="75"/>
    </row>
    <row r="446" spans="1:17" hidden="1" x14ac:dyDescent="0.3">
      <c r="A446" t="s">
        <v>83</v>
      </c>
      <c r="B446" s="48" t="s">
        <v>24949</v>
      </c>
      <c r="C446" s="48" t="s">
        <v>24950</v>
      </c>
      <c r="D446" s="1">
        <f>SUMIFS(Results!O:O,Results!G:G,CONCATENATE("*",B446,"*"),Results!G:G,CONCATENATE("*",C446,"*"),Results!E:E,A446)</f>
        <v>28</v>
      </c>
      <c r="E446" s="50">
        <f>IFERROR(SUMIFS(Results!V:V,Results!G:G,CONCATENATE("*",B446,"*"),Results!G:G,CONCATENATE("*",C446,"*"),Results!E:E,A446)/D446,"")</f>
        <v>0.48214285714285715</v>
      </c>
      <c r="F446" s="1">
        <f>SUMIFS(Results!O:O,Results!G:G,CONCATENATE("*",B446,"*"),Results!G:G,CONCATENATE("*",C446,"*"),Results!E:E,A446)</f>
        <v>28</v>
      </c>
      <c r="G446" s="50">
        <f>IFERROR(SUMIFS(Results!V:V,Results!G:G,CONCATENATE("*",'Battle Tactics (Faction)'!B446,"*"),Results!G:G,CONCATENATE("*",C446,"*"),Results!E:E,A446)/F446,"")</f>
        <v>0.48214285714285715</v>
      </c>
      <c r="H446" s="46">
        <f>SUMIFS(Results!O:O,Results!G:G,CONCATENATE("*",B446,"*"),Results!G:G,CONCATENATE("*",C446,"*"),Results!Y:Y,"&gt;=500",Results!E:E,A446)</f>
        <v>10</v>
      </c>
      <c r="I446" s="52">
        <f>IFERROR(SUMIFS(Results!V:V,Results!G:G,CONCATENATE("*",B446,"*"),Results!G:G,CONCATENATE("*",C446,"*"),Results!Y:Y,"&gt;=500",Results!E:E,A446)/H446,"")</f>
        <v>0.7</v>
      </c>
      <c r="J446" s="53">
        <f>SUMIFS(Results!O:O,Results!G:G,CONCATENATE("*",'Battle Tactics (Faction)'!B446,"*"),Results!G:G,CONCATENATE("*",C446,"*"),Results!Y:Y,"&gt;=500",Results!E:E,A446)</f>
        <v>10</v>
      </c>
      <c r="M446" t="str">
        <f t="shared" si="12"/>
        <v>Nighthaunt - Scouting Force / Wrathful Cycles (28)</v>
      </c>
      <c r="N446" s="74">
        <f t="shared" si="13"/>
        <v>0.48214285714285715</v>
      </c>
      <c r="P446" s="60"/>
      <c r="Q446" s="75"/>
    </row>
    <row r="447" spans="1:17" x14ac:dyDescent="0.3">
      <c r="A447" t="s">
        <v>83</v>
      </c>
      <c r="B447" s="48" t="s">
        <v>24950</v>
      </c>
      <c r="C447" s="48" t="s">
        <v>24945</v>
      </c>
      <c r="D447" s="1">
        <f>SUMIFS(Results!O:O,Results!G:G,CONCATENATE("*",B447,"*"),Results!G:G,CONCATENATE("*",C447,"*"),Results!E:E,A447)</f>
        <v>5</v>
      </c>
      <c r="E447" s="50">
        <f>IFERROR(SUMIFS(Results!V:V,Results!G:G,CONCATENATE("*",B447,"*"),Results!G:G,CONCATENATE("*",C447,"*"),Results!E:E,A447)/D447,"")</f>
        <v>0.4</v>
      </c>
      <c r="F447" s="1">
        <f>SUMIFS(Results!O:O,Results!G:G,CONCATENATE("*",B447,"*"),Results!G:G,CONCATENATE("*",C447,"*"),Results!E:E,A447)</f>
        <v>5</v>
      </c>
      <c r="G447" s="50">
        <f>IFERROR(SUMIFS(Results!V:V,Results!G:G,CONCATENATE("*",'Battle Tactics (Faction)'!B447,"*"),Results!G:G,CONCATENATE("*",C447,"*"),Results!E:E,A447)/F447,"")</f>
        <v>0.4</v>
      </c>
      <c r="H447" s="46">
        <f>SUMIFS(Results!O:O,Results!G:G,CONCATENATE("*",B447,"*"),Results!G:G,CONCATENATE("*",C447,"*"),Results!Y:Y,"&gt;=500",Results!E:E,A447)</f>
        <v>0</v>
      </c>
      <c r="I447" s="52" t="str">
        <f>IFERROR(SUMIFS(Results!V:V,Results!G:G,CONCATENATE("*",B447,"*"),Results!G:G,CONCATENATE("*",C447,"*"),Results!Y:Y,"&gt;=500",Results!E:E,A447)/H447,"")</f>
        <v/>
      </c>
      <c r="J447" s="53">
        <f>SUMIFS(Results!O:O,Results!G:G,CONCATENATE("*",'Battle Tactics (Faction)'!B447,"*"),Results!G:G,CONCATENATE("*",C447,"*"),Results!Y:Y,"&gt;=500",Results!E:E,A447)</f>
        <v>0</v>
      </c>
      <c r="M447" t="str">
        <f t="shared" si="12"/>
        <v>Nighthaunt - Wrathful Cycles / Attuned to Ghyran (5)</v>
      </c>
      <c r="N447" s="74">
        <f t="shared" si="13"/>
        <v>0.4</v>
      </c>
      <c r="P447" s="60"/>
      <c r="Q447" s="75"/>
    </row>
    <row r="448" spans="1:17" x14ac:dyDescent="0.3">
      <c r="A448" t="s">
        <v>83</v>
      </c>
      <c r="B448" s="48" t="s">
        <v>24950</v>
      </c>
      <c r="C448" s="48" t="s">
        <v>24946</v>
      </c>
      <c r="D448" s="1">
        <f>SUMIFS(Results!O:O,Results!G:G,CONCATENATE("*",B448,"*"),Results!G:G,CONCATENATE("*",C448,"*"),Results!E:E,A448)</f>
        <v>10</v>
      </c>
      <c r="E448" s="50">
        <f>IFERROR(SUMIFS(Results!V:V,Results!G:G,CONCATENATE("*",B448,"*"),Results!G:G,CONCATENATE("*",C448,"*"),Results!E:E,A448)/D448,"")</f>
        <v>0.6</v>
      </c>
      <c r="F448" s="1">
        <f>SUMIFS(Results!O:O,Results!G:G,CONCATENATE("*",B448,"*"),Results!G:G,CONCATENATE("*",C448,"*"),Results!E:E,A448)</f>
        <v>10</v>
      </c>
      <c r="G448" s="50">
        <f>IFERROR(SUMIFS(Results!V:V,Results!G:G,CONCATENATE("*",'Battle Tactics (Faction)'!B448,"*"),Results!G:G,CONCATENATE("*",C448,"*"),Results!E:E,A448)/F448,"")</f>
        <v>0.6</v>
      </c>
      <c r="H448" s="46">
        <f>SUMIFS(Results!O:O,Results!G:G,CONCATENATE("*",B448,"*"),Results!G:G,CONCATENATE("*",C448,"*"),Results!Y:Y,"&gt;=500",Results!E:E,A448)</f>
        <v>0</v>
      </c>
      <c r="I448" s="52" t="str">
        <f>IFERROR(SUMIFS(Results!V:V,Results!G:G,CONCATENATE("*",B448,"*"),Results!G:G,CONCATENATE("*",C448,"*"),Results!Y:Y,"&gt;=500",Results!E:E,A448)/H448,"")</f>
        <v/>
      </c>
      <c r="J448" s="53">
        <f>SUMIFS(Results!O:O,Results!G:G,CONCATENATE("*",'Battle Tactics (Faction)'!B448,"*"),Results!G:G,CONCATENATE("*",C448,"*"),Results!Y:Y,"&gt;=500",Results!E:E,A448)</f>
        <v>0</v>
      </c>
      <c r="M448" t="str">
        <f t="shared" si="12"/>
        <v>Nighthaunt - Wrathful Cycles / Intercept and Recover (10)</v>
      </c>
      <c r="N448" s="74">
        <f t="shared" si="13"/>
        <v>0.6</v>
      </c>
      <c r="P448" s="60"/>
      <c r="Q448" s="75"/>
    </row>
    <row r="449" spans="1:17" x14ac:dyDescent="0.3">
      <c r="A449" t="s">
        <v>83</v>
      </c>
      <c r="B449" s="48" t="s">
        <v>24950</v>
      </c>
      <c r="C449" s="48" t="s">
        <v>24947</v>
      </c>
      <c r="D449" s="1">
        <f>SUMIFS(Results!O:O,Results!G:G,CONCATENATE("*",B449,"*"),Results!G:G,CONCATENATE("*",C449,"*"),Results!E:E,A449)</f>
        <v>5</v>
      </c>
      <c r="E449" s="50">
        <f>IFERROR(SUMIFS(Results!V:V,Results!G:G,CONCATENATE("*",B449,"*"),Results!G:G,CONCATENATE("*",C449,"*"),Results!E:E,A449)/D449,"")</f>
        <v>0.6</v>
      </c>
      <c r="F449" s="1">
        <f>SUMIFS(Results!O:O,Results!G:G,CONCATENATE("*",B449,"*"),Results!G:G,CONCATENATE("*",C449,"*"),Results!E:E,A449)</f>
        <v>5</v>
      </c>
      <c r="G449" s="50">
        <f>IFERROR(SUMIFS(Results!V:V,Results!G:G,CONCATENATE("*",'Battle Tactics (Faction)'!B449,"*"),Results!G:G,CONCATENATE("*",C449,"*"),Results!E:E,A449)/F449,"")</f>
        <v>0.6</v>
      </c>
      <c r="H449" s="46">
        <f>SUMIFS(Results!O:O,Results!G:G,CONCATENATE("*",B449,"*"),Results!G:G,CONCATENATE("*",C449,"*"),Results!Y:Y,"&gt;=500",Results!E:E,A449)</f>
        <v>0</v>
      </c>
      <c r="I449" s="52" t="str">
        <f>IFERROR(SUMIFS(Results!V:V,Results!G:G,CONCATENATE("*",B449,"*"),Results!G:G,CONCATENATE("*",C449,"*"),Results!Y:Y,"&gt;=500",Results!E:E,A449)/H449,"")</f>
        <v/>
      </c>
      <c r="J449" s="53">
        <f>SUMIFS(Results!O:O,Results!G:G,CONCATENATE("*",'Battle Tactics (Faction)'!B449,"*"),Results!G:G,CONCATENATE("*",C449,"*"),Results!Y:Y,"&gt;=500",Results!E:E,A449)</f>
        <v>0</v>
      </c>
      <c r="M449" t="str">
        <f t="shared" si="12"/>
        <v>Nighthaunt - Wrathful Cycles / Master the Paths (5)</v>
      </c>
      <c r="N449" s="74">
        <f t="shared" si="13"/>
        <v>0.6</v>
      </c>
      <c r="P449" s="60"/>
      <c r="Q449" s="75"/>
    </row>
    <row r="450" spans="1:17" hidden="1" x14ac:dyDescent="0.3">
      <c r="A450" t="s">
        <v>83</v>
      </c>
      <c r="B450" s="48" t="s">
        <v>24950</v>
      </c>
      <c r="C450" s="48" t="s">
        <v>24948</v>
      </c>
      <c r="D450" s="1">
        <f>SUMIFS(Results!O:O,Results!G:G,CONCATENATE("*",B450,"*"),Results!G:G,CONCATENATE("*",C450,"*"),Results!E:E,A450)</f>
        <v>25</v>
      </c>
      <c r="E450" s="50">
        <f>IFERROR(SUMIFS(Results!V:V,Results!G:G,CONCATENATE("*",B450,"*"),Results!G:G,CONCATENATE("*",C450,"*"),Results!E:E,A450)/D450,"")</f>
        <v>0.44</v>
      </c>
      <c r="F450" s="1">
        <f>SUMIFS(Results!O:O,Results!G:G,CONCATENATE("*",B450,"*"),Results!G:G,CONCATENATE("*",C450,"*"),Results!E:E,A450)</f>
        <v>25</v>
      </c>
      <c r="G450" s="50">
        <f>IFERROR(SUMIFS(Results!V:V,Results!G:G,CONCATENATE("*",'Battle Tactics (Faction)'!B450,"*"),Results!G:G,CONCATENATE("*",C450,"*"),Results!E:E,A450)/F450,"")</f>
        <v>0.44</v>
      </c>
      <c r="H450" s="46">
        <f>SUMIFS(Results!O:O,Results!G:G,CONCATENATE("*",B450,"*"),Results!G:G,CONCATENATE("*",C450,"*"),Results!Y:Y,"&gt;=500",Results!E:E,A450)</f>
        <v>5</v>
      </c>
      <c r="I450" s="52">
        <f>IFERROR(SUMIFS(Results!V:V,Results!G:G,CONCATENATE("*",B450,"*"),Results!G:G,CONCATENATE("*",C450,"*"),Results!Y:Y,"&gt;=500",Results!E:E,A450)/H450,"")</f>
        <v>0.6</v>
      </c>
      <c r="J450" s="53">
        <f>SUMIFS(Results!O:O,Results!G:G,CONCATENATE("*",'Battle Tactics (Faction)'!B450,"*"),Results!G:G,CONCATENATE("*",C450,"*"),Results!Y:Y,"&gt;=500",Results!E:E,A450)</f>
        <v>5</v>
      </c>
      <c r="M450" t="str">
        <f t="shared" si="12"/>
        <v>Nighthaunt - Wrathful Cycles / Restless Energy (25)</v>
      </c>
      <c r="N450" s="74">
        <f t="shared" si="13"/>
        <v>0.44</v>
      </c>
      <c r="P450" s="60"/>
      <c r="Q450" s="75"/>
    </row>
    <row r="451" spans="1:17" hidden="1" x14ac:dyDescent="0.3">
      <c r="A451" t="s">
        <v>83</v>
      </c>
      <c r="B451" s="48" t="s">
        <v>24950</v>
      </c>
      <c r="C451" s="48" t="s">
        <v>24949</v>
      </c>
      <c r="D451" s="1">
        <f>SUMIFS(Results!O:O,Results!G:G,CONCATENATE("*",B451,"*"),Results!G:G,CONCATENATE("*",C451,"*"),Results!E:E,A451)</f>
        <v>28</v>
      </c>
      <c r="E451" s="50">
        <f>IFERROR(SUMIFS(Results!V:V,Results!G:G,CONCATENATE("*",B451,"*"),Results!G:G,CONCATENATE("*",C451,"*"),Results!E:E,A451)/D451,"")</f>
        <v>0.48214285714285715</v>
      </c>
      <c r="F451" s="1">
        <f>SUMIFS(Results!O:O,Results!G:G,CONCATENATE("*",B451,"*"),Results!G:G,CONCATENATE("*",C451,"*"),Results!E:E,A451)</f>
        <v>28</v>
      </c>
      <c r="G451" s="50">
        <f>IFERROR(SUMIFS(Results!V:V,Results!G:G,CONCATENATE("*",'Battle Tactics (Faction)'!B451,"*"),Results!G:G,CONCATENATE("*",C451,"*"),Results!E:E,A451)/F451,"")</f>
        <v>0.48214285714285715</v>
      </c>
      <c r="H451" s="46">
        <f>SUMIFS(Results!O:O,Results!G:G,CONCATENATE("*",B451,"*"),Results!G:G,CONCATENATE("*",C451,"*"),Results!Y:Y,"&gt;=500",Results!E:E,A451)</f>
        <v>10</v>
      </c>
      <c r="I451" s="52">
        <f>IFERROR(SUMIFS(Results!V:V,Results!G:G,CONCATENATE("*",B451,"*"),Results!G:G,CONCATENATE("*",C451,"*"),Results!Y:Y,"&gt;=500",Results!E:E,A451)/H451,"")</f>
        <v>0.7</v>
      </c>
      <c r="J451" s="53">
        <f>SUMIFS(Results!O:O,Results!G:G,CONCATENATE("*",'Battle Tactics (Faction)'!B451,"*"),Results!G:G,CONCATENATE("*",C451,"*"),Results!Y:Y,"&gt;=500",Results!E:E,A451)</f>
        <v>10</v>
      </c>
      <c r="M451" t="str">
        <f t="shared" ref="M451:M514" si="14">CONCATENATE(A451," - ",B451," / ",C451," (",D451,")")</f>
        <v>Nighthaunt - Wrathful Cycles / Scouting Force (28)</v>
      </c>
      <c r="N451" s="74">
        <f t="shared" ref="N451:N514" si="15">E451</f>
        <v>0.48214285714285715</v>
      </c>
      <c r="P451" s="60"/>
      <c r="Q451" s="75"/>
    </row>
    <row r="452" spans="1:17" hidden="1" x14ac:dyDescent="0.3">
      <c r="A452" t="s">
        <v>98</v>
      </c>
      <c r="B452" s="48" t="s">
        <v>24945</v>
      </c>
      <c r="C452" s="48" t="s">
        <v>24946</v>
      </c>
      <c r="D452" s="1">
        <f>SUMIFS(Results!O:O,Results!G:G,CONCATENATE("*",B452,"*"),Results!G:G,CONCATENATE("*",C452,"*"),Results!E:E,A452)</f>
        <v>0</v>
      </c>
      <c r="E452" s="50" t="str">
        <f>IFERROR(SUMIFS(Results!V:V,Results!G:G,CONCATENATE("*",B452,"*"),Results!G:G,CONCATENATE("*",C452,"*"),Results!E:E,A452)/D452,"")</f>
        <v/>
      </c>
      <c r="F452" s="1">
        <f>SUMIFS(Results!O:O,Results!G:G,CONCATENATE("*",B452,"*"),Results!G:G,CONCATENATE("*",C452,"*"),Results!E:E,A452)</f>
        <v>0</v>
      </c>
      <c r="G452" s="50" t="str">
        <f>IFERROR(SUMIFS(Results!V:V,Results!G:G,CONCATENATE("*",'Battle Tactics (Faction)'!B452,"*"),Results!G:G,CONCATENATE("*",C452,"*"),Results!E:E,A452)/F452,"")</f>
        <v/>
      </c>
      <c r="H452" s="46">
        <f>SUMIFS(Results!O:O,Results!G:G,CONCATENATE("*",B452,"*"),Results!G:G,CONCATENATE("*",C452,"*"),Results!Y:Y,"&gt;=500",Results!E:E,A452)</f>
        <v>0</v>
      </c>
      <c r="I452" s="52" t="str">
        <f>IFERROR(SUMIFS(Results!V:V,Results!G:G,CONCATENATE("*",B452,"*"),Results!G:G,CONCATENATE("*",C452,"*"),Results!Y:Y,"&gt;=500",Results!E:E,A452)/H452,"")</f>
        <v/>
      </c>
      <c r="J452" s="53">
        <f>SUMIFS(Results!O:O,Results!G:G,CONCATENATE("*",'Battle Tactics (Faction)'!B452,"*"),Results!G:G,CONCATENATE("*",C452,"*"),Results!Y:Y,"&gt;=500",Results!E:E,A452)</f>
        <v>0</v>
      </c>
      <c r="M452" t="str">
        <f t="shared" si="14"/>
        <v>Ogor Mawtribes - Attuned to Ghyran / Intercept and Recover (0)</v>
      </c>
      <c r="N452" s="74" t="str">
        <f t="shared" si="15"/>
        <v/>
      </c>
      <c r="P452" s="60"/>
      <c r="Q452" s="75"/>
    </row>
    <row r="453" spans="1:17" x14ac:dyDescent="0.3">
      <c r="A453" t="s">
        <v>98</v>
      </c>
      <c r="B453" s="48" t="s">
        <v>24945</v>
      </c>
      <c r="C453" s="48" t="s">
        <v>24947</v>
      </c>
      <c r="D453" s="1">
        <f>SUMIFS(Results!O:O,Results!G:G,CONCATENATE("*",B453,"*"),Results!G:G,CONCATENATE("*",C453,"*"),Results!E:E,A453)</f>
        <v>5</v>
      </c>
      <c r="E453" s="50">
        <f>IFERROR(SUMIFS(Results!V:V,Results!G:G,CONCATENATE("*",B453,"*"),Results!G:G,CONCATENATE("*",C453,"*"),Results!E:E,A453)/D453,"")</f>
        <v>0.4</v>
      </c>
      <c r="F453" s="1">
        <f>SUMIFS(Results!O:O,Results!G:G,CONCATENATE("*",B453,"*"),Results!G:G,CONCATENATE("*",C453,"*"),Results!E:E,A453)</f>
        <v>5</v>
      </c>
      <c r="G453" s="50">
        <f>IFERROR(SUMIFS(Results!V:V,Results!G:G,CONCATENATE("*",'Battle Tactics (Faction)'!B453,"*"),Results!G:G,CONCATENATE("*",C453,"*"),Results!E:E,A453)/F453,"")</f>
        <v>0.4</v>
      </c>
      <c r="H453" s="46">
        <f>SUMIFS(Results!O:O,Results!G:G,CONCATENATE("*",B453,"*"),Results!G:G,CONCATENATE("*",C453,"*"),Results!Y:Y,"&gt;=500",Results!E:E,A453)</f>
        <v>0</v>
      </c>
      <c r="I453" s="52" t="str">
        <f>IFERROR(SUMIFS(Results!V:V,Results!G:G,CONCATENATE("*",B453,"*"),Results!G:G,CONCATENATE("*",C453,"*"),Results!Y:Y,"&gt;=500",Results!E:E,A453)/H453,"")</f>
        <v/>
      </c>
      <c r="J453" s="53">
        <f>SUMIFS(Results!O:O,Results!G:G,CONCATENATE("*",'Battle Tactics (Faction)'!B453,"*"),Results!G:G,CONCATENATE("*",C453,"*"),Results!Y:Y,"&gt;=500",Results!E:E,A453)</f>
        <v>0</v>
      </c>
      <c r="M453" t="str">
        <f t="shared" si="14"/>
        <v>Ogor Mawtribes - Attuned to Ghyran / Master the Paths (5)</v>
      </c>
      <c r="N453" s="74">
        <f t="shared" si="15"/>
        <v>0.4</v>
      </c>
      <c r="P453" s="60"/>
      <c r="Q453" s="75"/>
    </row>
    <row r="454" spans="1:17" hidden="1" x14ac:dyDescent="0.3">
      <c r="A454" t="s">
        <v>98</v>
      </c>
      <c r="B454" s="48" t="s">
        <v>24945</v>
      </c>
      <c r="C454" s="48" t="s">
        <v>24948</v>
      </c>
      <c r="D454" s="1">
        <f>SUMIFS(Results!O:O,Results!G:G,CONCATENATE("*",B454,"*"),Results!G:G,CONCATENATE("*",C454,"*"),Results!E:E,A454)</f>
        <v>0</v>
      </c>
      <c r="E454" s="50" t="str">
        <f>IFERROR(SUMIFS(Results!V:V,Results!G:G,CONCATENATE("*",B454,"*"),Results!G:G,CONCATENATE("*",C454,"*"),Results!E:E,A454)/D454,"")</f>
        <v/>
      </c>
      <c r="F454" s="1">
        <f>SUMIFS(Results!O:O,Results!G:G,CONCATENATE("*",B454,"*"),Results!G:G,CONCATENATE("*",C454,"*"),Results!E:E,A454)</f>
        <v>0</v>
      </c>
      <c r="G454" s="50" t="str">
        <f>IFERROR(SUMIFS(Results!V:V,Results!G:G,CONCATENATE("*",'Battle Tactics (Faction)'!B454,"*"),Results!G:G,CONCATENATE("*",C454,"*"),Results!E:E,A454)/F454,"")</f>
        <v/>
      </c>
      <c r="H454" s="46">
        <f>SUMIFS(Results!O:O,Results!G:G,CONCATENATE("*",B454,"*"),Results!G:G,CONCATENATE("*",C454,"*"),Results!Y:Y,"&gt;=500",Results!E:E,A454)</f>
        <v>0</v>
      </c>
      <c r="I454" s="52" t="str">
        <f>IFERROR(SUMIFS(Results!V:V,Results!G:G,CONCATENATE("*",B454,"*"),Results!G:G,CONCATENATE("*",C454,"*"),Results!Y:Y,"&gt;=500",Results!E:E,A454)/H454,"")</f>
        <v/>
      </c>
      <c r="J454" s="53">
        <f>SUMIFS(Results!O:O,Results!G:G,CONCATENATE("*",'Battle Tactics (Faction)'!B454,"*"),Results!G:G,CONCATENATE("*",C454,"*"),Results!Y:Y,"&gt;=500",Results!E:E,A454)</f>
        <v>0</v>
      </c>
      <c r="M454" t="str">
        <f t="shared" si="14"/>
        <v>Ogor Mawtribes - Attuned to Ghyran / Restless Energy (0)</v>
      </c>
      <c r="N454" s="74" t="str">
        <f t="shared" si="15"/>
        <v/>
      </c>
      <c r="P454" s="60"/>
      <c r="Q454" s="75"/>
    </row>
    <row r="455" spans="1:17" hidden="1" x14ac:dyDescent="0.3">
      <c r="A455" t="s">
        <v>98</v>
      </c>
      <c r="B455" s="48" t="s">
        <v>24945</v>
      </c>
      <c r="C455" s="48" t="s">
        <v>24949</v>
      </c>
      <c r="D455" s="1">
        <f>SUMIFS(Results!O:O,Results!G:G,CONCATENATE("*",B455,"*"),Results!G:G,CONCATENATE("*",C455,"*"),Results!E:E,A455)</f>
        <v>0</v>
      </c>
      <c r="E455" s="50" t="str">
        <f>IFERROR(SUMIFS(Results!V:V,Results!G:G,CONCATENATE("*",B455,"*"),Results!G:G,CONCATENATE("*",C455,"*"),Results!E:E,A455)/D455,"")</f>
        <v/>
      </c>
      <c r="F455" s="1">
        <f>SUMIFS(Results!O:O,Results!G:G,CONCATENATE("*",B455,"*"),Results!G:G,CONCATENATE("*",C455,"*"),Results!E:E,A455)</f>
        <v>0</v>
      </c>
      <c r="G455" s="50" t="str">
        <f>IFERROR(SUMIFS(Results!V:V,Results!G:G,CONCATENATE("*",'Battle Tactics (Faction)'!B455,"*"),Results!G:G,CONCATENATE("*",C455,"*"),Results!E:E,A455)/F455,"")</f>
        <v/>
      </c>
      <c r="H455" s="46">
        <f>SUMIFS(Results!O:O,Results!G:G,CONCATENATE("*",B455,"*"),Results!G:G,CONCATENATE("*",C455,"*"),Results!Y:Y,"&gt;=500",Results!E:E,A455)</f>
        <v>0</v>
      </c>
      <c r="I455" s="52" t="str">
        <f>IFERROR(SUMIFS(Results!V:V,Results!G:G,CONCATENATE("*",B455,"*"),Results!G:G,CONCATENATE("*",C455,"*"),Results!Y:Y,"&gt;=500",Results!E:E,A455)/H455,"")</f>
        <v/>
      </c>
      <c r="J455" s="53">
        <f>SUMIFS(Results!O:O,Results!G:G,CONCATENATE("*",'Battle Tactics (Faction)'!B455,"*"),Results!G:G,CONCATENATE("*",C455,"*"),Results!Y:Y,"&gt;=500",Results!E:E,A455)</f>
        <v>0</v>
      </c>
      <c r="M455" t="str">
        <f t="shared" si="14"/>
        <v>Ogor Mawtribes - Attuned to Ghyran / Scouting Force (0)</v>
      </c>
      <c r="N455" s="74" t="str">
        <f t="shared" si="15"/>
        <v/>
      </c>
      <c r="P455" s="60"/>
      <c r="Q455" s="75"/>
    </row>
    <row r="456" spans="1:17" x14ac:dyDescent="0.3">
      <c r="A456" t="s">
        <v>98</v>
      </c>
      <c r="B456" s="48" t="s">
        <v>24945</v>
      </c>
      <c r="C456" s="48" t="s">
        <v>24950</v>
      </c>
      <c r="D456" s="1">
        <f>SUMIFS(Results!O:O,Results!G:G,CONCATENATE("*",B456,"*"),Results!G:G,CONCATENATE("*",C456,"*"),Results!E:E,A456)</f>
        <v>5</v>
      </c>
      <c r="E456" s="50">
        <f>IFERROR(SUMIFS(Results!V:V,Results!G:G,CONCATENATE("*",B456,"*"),Results!G:G,CONCATENATE("*",C456,"*"),Results!E:E,A456)/D456,"")</f>
        <v>0.4</v>
      </c>
      <c r="F456" s="1">
        <f>SUMIFS(Results!O:O,Results!G:G,CONCATENATE("*",B456,"*"),Results!G:G,CONCATENATE("*",C456,"*"),Results!E:E,A456)</f>
        <v>5</v>
      </c>
      <c r="G456" s="50">
        <f>IFERROR(SUMIFS(Results!V:V,Results!G:G,CONCATENATE("*",'Battle Tactics (Faction)'!B456,"*"),Results!G:G,CONCATENATE("*",C456,"*"),Results!E:E,A456)/F456,"")</f>
        <v>0.4</v>
      </c>
      <c r="H456" s="46">
        <f>SUMIFS(Results!O:O,Results!G:G,CONCATENATE("*",B456,"*"),Results!G:G,CONCATENATE("*",C456,"*"),Results!Y:Y,"&gt;=500",Results!E:E,A456)</f>
        <v>5</v>
      </c>
      <c r="I456" s="52">
        <f>IFERROR(SUMIFS(Results!V:V,Results!G:G,CONCATENATE("*",B456,"*"),Results!G:G,CONCATENATE("*",C456,"*"),Results!Y:Y,"&gt;=500",Results!E:E,A456)/H456,"")</f>
        <v>0.4</v>
      </c>
      <c r="J456" s="53">
        <f>SUMIFS(Results!O:O,Results!G:G,CONCATENATE("*",'Battle Tactics (Faction)'!B456,"*"),Results!G:G,CONCATENATE("*",C456,"*"),Results!Y:Y,"&gt;=500",Results!E:E,A456)</f>
        <v>5</v>
      </c>
      <c r="M456" t="str">
        <f t="shared" si="14"/>
        <v>Ogor Mawtribes - Attuned to Ghyran / Wrathful Cycles (5)</v>
      </c>
      <c r="N456" s="74">
        <f t="shared" si="15"/>
        <v>0.4</v>
      </c>
      <c r="P456" s="60"/>
      <c r="Q456" s="75"/>
    </row>
    <row r="457" spans="1:17" hidden="1" x14ac:dyDescent="0.3">
      <c r="A457" t="s">
        <v>98</v>
      </c>
      <c r="B457" s="48" t="s">
        <v>24946</v>
      </c>
      <c r="C457" s="48" t="s">
        <v>24945</v>
      </c>
      <c r="D457" s="1">
        <f>SUMIFS(Results!O:O,Results!G:G,CONCATENATE("*",B457,"*"),Results!G:G,CONCATENATE("*",C457,"*"),Results!E:E,A457)</f>
        <v>0</v>
      </c>
      <c r="E457" s="50" t="str">
        <f>IFERROR(SUMIFS(Results!V:V,Results!G:G,CONCATENATE("*",B457,"*"),Results!G:G,CONCATENATE("*",C457,"*"),Results!E:E,A457)/D457,"")</f>
        <v/>
      </c>
      <c r="F457" s="1">
        <f>SUMIFS(Results!O:O,Results!G:G,CONCATENATE("*",B457,"*"),Results!G:G,CONCATENATE("*",C457,"*"),Results!E:E,A457)</f>
        <v>0</v>
      </c>
      <c r="G457" s="50" t="str">
        <f>IFERROR(SUMIFS(Results!V:V,Results!G:G,CONCATENATE("*",'Battle Tactics (Faction)'!B457,"*"),Results!G:G,CONCATENATE("*",C457,"*"),Results!E:E,A457)/F457,"")</f>
        <v/>
      </c>
      <c r="H457" s="46">
        <f>SUMIFS(Results!O:O,Results!G:G,CONCATENATE("*",B457,"*"),Results!G:G,CONCATENATE("*",C457,"*"),Results!Y:Y,"&gt;=500",Results!E:E,A457)</f>
        <v>0</v>
      </c>
      <c r="I457" s="52" t="str">
        <f>IFERROR(SUMIFS(Results!V:V,Results!G:G,CONCATENATE("*",B457,"*"),Results!G:G,CONCATENATE("*",C457,"*"),Results!Y:Y,"&gt;=500",Results!E:E,A457)/H457,"")</f>
        <v/>
      </c>
      <c r="J457" s="53">
        <f>SUMIFS(Results!O:O,Results!G:G,CONCATENATE("*",'Battle Tactics (Faction)'!B457,"*"),Results!G:G,CONCATENATE("*",C457,"*"),Results!Y:Y,"&gt;=500",Results!E:E,A457)</f>
        <v>0</v>
      </c>
      <c r="M457" t="str">
        <f t="shared" si="14"/>
        <v>Ogor Mawtribes - Intercept and Recover / Attuned to Ghyran (0)</v>
      </c>
      <c r="N457" s="74" t="str">
        <f t="shared" si="15"/>
        <v/>
      </c>
      <c r="P457" s="60"/>
      <c r="Q457" s="75"/>
    </row>
    <row r="458" spans="1:17" x14ac:dyDescent="0.3">
      <c r="A458" t="s">
        <v>98</v>
      </c>
      <c r="B458" s="48" t="s">
        <v>24946</v>
      </c>
      <c r="C458" s="48" t="s">
        <v>24947</v>
      </c>
      <c r="D458" s="1">
        <f>SUMIFS(Results!O:O,Results!G:G,CONCATENATE("*",B458,"*"),Results!G:G,CONCATENATE("*",C458,"*"),Results!E:E,A458)</f>
        <v>10</v>
      </c>
      <c r="E458" s="50">
        <f>IFERROR(SUMIFS(Results!V:V,Results!G:G,CONCATENATE("*",B458,"*"),Results!G:G,CONCATENATE("*",C458,"*"),Results!E:E,A458)/D458,"")</f>
        <v>0.3</v>
      </c>
      <c r="F458" s="1">
        <f>SUMIFS(Results!O:O,Results!G:G,CONCATENATE("*",B458,"*"),Results!G:G,CONCATENATE("*",C458,"*"),Results!E:E,A458)</f>
        <v>10</v>
      </c>
      <c r="G458" s="50">
        <f>IFERROR(SUMIFS(Results!V:V,Results!G:G,CONCATENATE("*",'Battle Tactics (Faction)'!B458,"*"),Results!G:G,CONCATENATE("*",C458,"*"),Results!E:E,A458)/F458,"")</f>
        <v>0.3</v>
      </c>
      <c r="H458" s="46">
        <f>SUMIFS(Results!O:O,Results!G:G,CONCATENATE("*",B458,"*"),Results!G:G,CONCATENATE("*",C458,"*"),Results!Y:Y,"&gt;=500",Results!E:E,A458)</f>
        <v>0</v>
      </c>
      <c r="I458" s="52" t="str">
        <f>IFERROR(SUMIFS(Results!V:V,Results!G:G,CONCATENATE("*",B458,"*"),Results!G:G,CONCATENATE("*",C458,"*"),Results!Y:Y,"&gt;=500",Results!E:E,A458)/H458,"")</f>
        <v/>
      </c>
      <c r="J458" s="53">
        <f>SUMIFS(Results!O:O,Results!G:G,CONCATENATE("*",'Battle Tactics (Faction)'!B458,"*"),Results!G:G,CONCATENATE("*",C458,"*"),Results!Y:Y,"&gt;=500",Results!E:E,A458)</f>
        <v>0</v>
      </c>
      <c r="M458" t="str">
        <f t="shared" si="14"/>
        <v>Ogor Mawtribes - Intercept and Recover / Master the Paths (10)</v>
      </c>
      <c r="N458" s="74">
        <f t="shared" si="15"/>
        <v>0.3</v>
      </c>
      <c r="P458" s="60"/>
      <c r="Q458" s="75"/>
    </row>
    <row r="459" spans="1:17" hidden="1" x14ac:dyDescent="0.3">
      <c r="A459" t="s">
        <v>98</v>
      </c>
      <c r="B459" s="48" t="s">
        <v>24946</v>
      </c>
      <c r="C459" s="48" t="s">
        <v>24948</v>
      </c>
      <c r="D459" s="1">
        <f>SUMIFS(Results!O:O,Results!G:G,CONCATENATE("*",B459,"*"),Results!G:G,CONCATENATE("*",C459,"*"),Results!E:E,A459)</f>
        <v>60</v>
      </c>
      <c r="E459" s="50">
        <f>IFERROR(SUMIFS(Results!V:V,Results!G:G,CONCATENATE("*",B459,"*"),Results!G:G,CONCATENATE("*",C459,"*"),Results!E:E,A459)/D459,"")</f>
        <v>0.5</v>
      </c>
      <c r="F459" s="1">
        <f>SUMIFS(Results!O:O,Results!G:G,CONCATENATE("*",B459,"*"),Results!G:G,CONCATENATE("*",C459,"*"),Results!E:E,A459)</f>
        <v>60</v>
      </c>
      <c r="G459" s="50">
        <f>IFERROR(SUMIFS(Results!V:V,Results!G:G,CONCATENATE("*",'Battle Tactics (Faction)'!B459,"*"),Results!G:G,CONCATENATE("*",C459,"*"),Results!E:E,A459)/F459,"")</f>
        <v>0.5</v>
      </c>
      <c r="H459" s="46">
        <f>SUMIFS(Results!O:O,Results!G:G,CONCATENATE("*",B459,"*"),Results!G:G,CONCATENATE("*",C459,"*"),Results!Y:Y,"&gt;=500",Results!E:E,A459)</f>
        <v>5</v>
      </c>
      <c r="I459" s="52">
        <f>IFERROR(SUMIFS(Results!V:V,Results!G:G,CONCATENATE("*",B459,"*"),Results!G:G,CONCATENATE("*",C459,"*"),Results!Y:Y,"&gt;=500",Results!E:E,A459)/H459,"")</f>
        <v>0.6</v>
      </c>
      <c r="J459" s="53">
        <f>SUMIFS(Results!O:O,Results!G:G,CONCATENATE("*",'Battle Tactics (Faction)'!B459,"*"),Results!G:G,CONCATENATE("*",C459,"*"),Results!Y:Y,"&gt;=500",Results!E:E,A459)</f>
        <v>5</v>
      </c>
      <c r="M459" t="str">
        <f t="shared" si="14"/>
        <v>Ogor Mawtribes - Intercept and Recover / Restless Energy (60)</v>
      </c>
      <c r="N459" s="74">
        <f t="shared" si="15"/>
        <v>0.5</v>
      </c>
      <c r="P459" s="60"/>
      <c r="Q459" s="75"/>
    </row>
    <row r="460" spans="1:17" hidden="1" x14ac:dyDescent="0.3">
      <c r="A460" t="s">
        <v>98</v>
      </c>
      <c r="B460" s="48" t="s">
        <v>24946</v>
      </c>
      <c r="C460" s="48" t="s">
        <v>24949</v>
      </c>
      <c r="D460" s="1">
        <f>SUMIFS(Results!O:O,Results!G:G,CONCATENATE("*",B460,"*"),Results!G:G,CONCATENATE("*",C460,"*"),Results!E:E,A460)</f>
        <v>20</v>
      </c>
      <c r="E460" s="50">
        <f>IFERROR(SUMIFS(Results!V:V,Results!G:G,CONCATENATE("*",B460,"*"),Results!G:G,CONCATENATE("*",C460,"*"),Results!E:E,A460)/D460,"")</f>
        <v>0.45</v>
      </c>
      <c r="F460" s="1">
        <f>SUMIFS(Results!O:O,Results!G:G,CONCATENATE("*",B460,"*"),Results!G:G,CONCATENATE("*",C460,"*"),Results!E:E,A460)</f>
        <v>20</v>
      </c>
      <c r="G460" s="50">
        <f>IFERROR(SUMIFS(Results!V:V,Results!G:G,CONCATENATE("*",'Battle Tactics (Faction)'!B460,"*"),Results!G:G,CONCATENATE("*",C460,"*"),Results!E:E,A460)/F460,"")</f>
        <v>0.45</v>
      </c>
      <c r="H460" s="46">
        <f>SUMIFS(Results!O:O,Results!G:G,CONCATENATE("*",B460,"*"),Results!G:G,CONCATENATE("*",C460,"*"),Results!Y:Y,"&gt;=500",Results!E:E,A460)</f>
        <v>0</v>
      </c>
      <c r="I460" s="52" t="str">
        <f>IFERROR(SUMIFS(Results!V:V,Results!G:G,CONCATENATE("*",B460,"*"),Results!G:G,CONCATENATE("*",C460,"*"),Results!Y:Y,"&gt;=500",Results!E:E,A460)/H460,"")</f>
        <v/>
      </c>
      <c r="J460" s="53">
        <f>SUMIFS(Results!O:O,Results!G:G,CONCATENATE("*",'Battle Tactics (Faction)'!B460,"*"),Results!G:G,CONCATENATE("*",C460,"*"),Results!Y:Y,"&gt;=500",Results!E:E,A460)</f>
        <v>0</v>
      </c>
      <c r="M460" t="str">
        <f t="shared" si="14"/>
        <v>Ogor Mawtribes - Intercept and Recover / Scouting Force (20)</v>
      </c>
      <c r="N460" s="74">
        <f t="shared" si="15"/>
        <v>0.45</v>
      </c>
      <c r="P460" s="60"/>
      <c r="Q460" s="75"/>
    </row>
    <row r="461" spans="1:17" x14ac:dyDescent="0.3">
      <c r="A461" t="s">
        <v>98</v>
      </c>
      <c r="B461" s="48" t="s">
        <v>24946</v>
      </c>
      <c r="C461" s="48" t="s">
        <v>24950</v>
      </c>
      <c r="D461" s="1">
        <f>SUMIFS(Results!O:O,Results!G:G,CONCATENATE("*",B461,"*"),Results!G:G,CONCATENATE("*",C461,"*"),Results!E:E,A461)</f>
        <v>5</v>
      </c>
      <c r="E461" s="50">
        <f>IFERROR(SUMIFS(Results!V:V,Results!G:G,CONCATENATE("*",B461,"*"),Results!G:G,CONCATENATE("*",C461,"*"),Results!E:E,A461)/D461,"")</f>
        <v>0.8</v>
      </c>
      <c r="F461" s="1">
        <f>SUMIFS(Results!O:O,Results!G:G,CONCATENATE("*",B461,"*"),Results!G:G,CONCATENATE("*",C461,"*"),Results!E:E,A461)</f>
        <v>5</v>
      </c>
      <c r="G461" s="50">
        <f>IFERROR(SUMIFS(Results!V:V,Results!G:G,CONCATENATE("*",'Battle Tactics (Faction)'!B461,"*"),Results!G:G,CONCATENATE("*",C461,"*"),Results!E:E,A461)/F461,"")</f>
        <v>0.8</v>
      </c>
      <c r="H461" s="46">
        <f>SUMIFS(Results!O:O,Results!G:G,CONCATENATE("*",B461,"*"),Results!G:G,CONCATENATE("*",C461,"*"),Results!Y:Y,"&gt;=500",Results!E:E,A461)</f>
        <v>0</v>
      </c>
      <c r="I461" s="52" t="str">
        <f>IFERROR(SUMIFS(Results!V:V,Results!G:G,CONCATENATE("*",B461,"*"),Results!G:G,CONCATENATE("*",C461,"*"),Results!Y:Y,"&gt;=500",Results!E:E,A461)/H461,"")</f>
        <v/>
      </c>
      <c r="J461" s="53">
        <f>SUMIFS(Results!O:O,Results!G:G,CONCATENATE("*",'Battle Tactics (Faction)'!B461,"*"),Results!G:G,CONCATENATE("*",C461,"*"),Results!Y:Y,"&gt;=500",Results!E:E,A461)</f>
        <v>0</v>
      </c>
      <c r="M461" t="str">
        <f t="shared" si="14"/>
        <v>Ogor Mawtribes - Intercept and Recover / Wrathful Cycles (5)</v>
      </c>
      <c r="N461" s="74">
        <f t="shared" si="15"/>
        <v>0.8</v>
      </c>
      <c r="P461" s="60"/>
      <c r="Q461" s="75"/>
    </row>
    <row r="462" spans="1:17" x14ac:dyDescent="0.3">
      <c r="A462" t="s">
        <v>98</v>
      </c>
      <c r="B462" s="48" t="s">
        <v>24947</v>
      </c>
      <c r="C462" s="48" t="s">
        <v>24945</v>
      </c>
      <c r="D462" s="1">
        <f>SUMIFS(Results!O:O,Results!G:G,CONCATENATE("*",B462,"*"),Results!G:G,CONCATENATE("*",C462,"*"),Results!E:E,A462)</f>
        <v>5</v>
      </c>
      <c r="E462" s="50">
        <f>IFERROR(SUMIFS(Results!V:V,Results!G:G,CONCATENATE("*",B462,"*"),Results!G:G,CONCATENATE("*",C462,"*"),Results!E:E,A462)/D462,"")</f>
        <v>0.4</v>
      </c>
      <c r="F462" s="1">
        <f>SUMIFS(Results!O:O,Results!G:G,CONCATENATE("*",B462,"*"),Results!G:G,CONCATENATE("*",C462,"*"),Results!E:E,A462)</f>
        <v>5</v>
      </c>
      <c r="G462" s="50">
        <f>IFERROR(SUMIFS(Results!V:V,Results!G:G,CONCATENATE("*",'Battle Tactics (Faction)'!B462,"*"),Results!G:G,CONCATENATE("*",C462,"*"),Results!E:E,A462)/F462,"")</f>
        <v>0.4</v>
      </c>
      <c r="H462" s="46">
        <f>SUMIFS(Results!O:O,Results!G:G,CONCATENATE("*",B462,"*"),Results!G:G,CONCATENATE("*",C462,"*"),Results!Y:Y,"&gt;=500",Results!E:E,A462)</f>
        <v>0</v>
      </c>
      <c r="I462" s="52" t="str">
        <f>IFERROR(SUMIFS(Results!V:V,Results!G:G,CONCATENATE("*",B462,"*"),Results!G:G,CONCATENATE("*",C462,"*"),Results!Y:Y,"&gt;=500",Results!E:E,A462)/H462,"")</f>
        <v/>
      </c>
      <c r="J462" s="53">
        <f>SUMIFS(Results!O:O,Results!G:G,CONCATENATE("*",'Battle Tactics (Faction)'!B462,"*"),Results!G:G,CONCATENATE("*",C462,"*"),Results!Y:Y,"&gt;=500",Results!E:E,A462)</f>
        <v>0</v>
      </c>
      <c r="M462" t="str">
        <f t="shared" si="14"/>
        <v>Ogor Mawtribes - Master the Paths / Attuned to Ghyran (5)</v>
      </c>
      <c r="N462" s="74">
        <f t="shared" si="15"/>
        <v>0.4</v>
      </c>
      <c r="P462" s="60"/>
      <c r="Q462" s="75"/>
    </row>
    <row r="463" spans="1:17" x14ac:dyDescent="0.3">
      <c r="A463" t="s">
        <v>98</v>
      </c>
      <c r="B463" s="48" t="s">
        <v>24947</v>
      </c>
      <c r="C463" s="48" t="s">
        <v>24946</v>
      </c>
      <c r="D463" s="1">
        <f>SUMIFS(Results!O:O,Results!G:G,CONCATENATE("*",B463,"*"),Results!G:G,CONCATENATE("*",C463,"*"),Results!E:E,A463)</f>
        <v>10</v>
      </c>
      <c r="E463" s="50">
        <f>IFERROR(SUMIFS(Results!V:V,Results!G:G,CONCATENATE("*",B463,"*"),Results!G:G,CONCATENATE("*",C463,"*"),Results!E:E,A463)/D463,"")</f>
        <v>0.3</v>
      </c>
      <c r="F463" s="1">
        <f>SUMIFS(Results!O:O,Results!G:G,CONCATENATE("*",B463,"*"),Results!G:G,CONCATENATE("*",C463,"*"),Results!E:E,A463)</f>
        <v>10</v>
      </c>
      <c r="G463" s="50">
        <f>IFERROR(SUMIFS(Results!V:V,Results!G:G,CONCATENATE("*",'Battle Tactics (Faction)'!B463,"*"),Results!G:G,CONCATENATE("*",C463,"*"),Results!E:E,A463)/F463,"")</f>
        <v>0.3</v>
      </c>
      <c r="H463" s="46">
        <f>SUMIFS(Results!O:O,Results!G:G,CONCATENATE("*",B463,"*"),Results!G:G,CONCATENATE("*",C463,"*"),Results!Y:Y,"&gt;=500",Results!E:E,A463)</f>
        <v>0</v>
      </c>
      <c r="I463" s="52" t="str">
        <f>IFERROR(SUMIFS(Results!V:V,Results!G:G,CONCATENATE("*",B463,"*"),Results!G:G,CONCATENATE("*",C463,"*"),Results!Y:Y,"&gt;=500",Results!E:E,A463)/H463,"")</f>
        <v/>
      </c>
      <c r="J463" s="53">
        <f>SUMIFS(Results!O:O,Results!G:G,CONCATENATE("*",'Battle Tactics (Faction)'!B463,"*"),Results!G:G,CONCATENATE("*",C463,"*"),Results!Y:Y,"&gt;=500",Results!E:E,A463)</f>
        <v>0</v>
      </c>
      <c r="M463" t="str">
        <f t="shared" si="14"/>
        <v>Ogor Mawtribes - Master the Paths / Intercept and Recover (10)</v>
      </c>
      <c r="N463" s="74">
        <f t="shared" si="15"/>
        <v>0.3</v>
      </c>
      <c r="P463" s="60"/>
      <c r="Q463" s="75"/>
    </row>
    <row r="464" spans="1:17" hidden="1" x14ac:dyDescent="0.3">
      <c r="A464" t="s">
        <v>98</v>
      </c>
      <c r="B464" s="48" t="s">
        <v>24947</v>
      </c>
      <c r="C464" s="48" t="s">
        <v>24948</v>
      </c>
      <c r="D464" s="1">
        <f>SUMIFS(Results!O:O,Results!G:G,CONCATENATE("*",B464,"*"),Results!G:G,CONCATENATE("*",C464,"*"),Results!E:E,A464)</f>
        <v>25</v>
      </c>
      <c r="E464" s="50">
        <f>IFERROR(SUMIFS(Results!V:V,Results!G:G,CONCATENATE("*",B464,"*"),Results!G:G,CONCATENATE("*",C464,"*"),Results!E:E,A464)/D464,"")</f>
        <v>0.64</v>
      </c>
      <c r="F464" s="1">
        <f>SUMIFS(Results!O:O,Results!G:G,CONCATENATE("*",B464,"*"),Results!G:G,CONCATENATE("*",C464,"*"),Results!E:E,A464)</f>
        <v>25</v>
      </c>
      <c r="G464" s="50">
        <f>IFERROR(SUMIFS(Results!V:V,Results!G:G,CONCATENATE("*",'Battle Tactics (Faction)'!B464,"*"),Results!G:G,CONCATENATE("*",C464,"*"),Results!E:E,A464)/F464,"")</f>
        <v>0.64</v>
      </c>
      <c r="H464" s="46">
        <f>SUMIFS(Results!O:O,Results!G:G,CONCATENATE("*",B464,"*"),Results!G:G,CONCATENATE("*",C464,"*"),Results!Y:Y,"&gt;=500",Results!E:E,A464)</f>
        <v>10</v>
      </c>
      <c r="I464" s="52">
        <f>IFERROR(SUMIFS(Results!V:V,Results!G:G,CONCATENATE("*",B464,"*"),Results!G:G,CONCATENATE("*",C464,"*"),Results!Y:Y,"&gt;=500",Results!E:E,A464)/H464,"")</f>
        <v>1</v>
      </c>
      <c r="J464" s="53">
        <f>SUMIFS(Results!O:O,Results!G:G,CONCATENATE("*",'Battle Tactics (Faction)'!B464,"*"),Results!G:G,CONCATENATE("*",C464,"*"),Results!Y:Y,"&gt;=500",Results!E:E,A464)</f>
        <v>10</v>
      </c>
      <c r="M464" t="str">
        <f t="shared" si="14"/>
        <v>Ogor Mawtribes - Master the Paths / Restless Energy (25)</v>
      </c>
      <c r="N464" s="74">
        <f t="shared" si="15"/>
        <v>0.64</v>
      </c>
      <c r="P464" s="60"/>
      <c r="Q464" s="75"/>
    </row>
    <row r="465" spans="1:17" hidden="1" x14ac:dyDescent="0.3">
      <c r="A465" t="s">
        <v>98</v>
      </c>
      <c r="B465" s="48" t="s">
        <v>24947</v>
      </c>
      <c r="C465" s="48" t="s">
        <v>24949</v>
      </c>
      <c r="D465" s="1">
        <f>SUMIFS(Results!O:O,Results!G:G,CONCATENATE("*",B465,"*"),Results!G:G,CONCATENATE("*",C465,"*"),Results!E:E,A465)</f>
        <v>0</v>
      </c>
      <c r="E465" s="50" t="str">
        <f>IFERROR(SUMIFS(Results!V:V,Results!G:G,CONCATENATE("*",B465,"*"),Results!G:G,CONCATENATE("*",C465,"*"),Results!E:E,A465)/D465,"")</f>
        <v/>
      </c>
      <c r="F465" s="1">
        <f>SUMIFS(Results!O:O,Results!G:G,CONCATENATE("*",B465,"*"),Results!G:G,CONCATENATE("*",C465,"*"),Results!E:E,A465)</f>
        <v>0</v>
      </c>
      <c r="G465" s="50" t="str">
        <f>IFERROR(SUMIFS(Results!V:V,Results!G:G,CONCATENATE("*",'Battle Tactics (Faction)'!B465,"*"),Results!G:G,CONCATENATE("*",C465,"*"),Results!E:E,A465)/F465,"")</f>
        <v/>
      </c>
      <c r="H465" s="46">
        <f>SUMIFS(Results!O:O,Results!G:G,CONCATENATE("*",B465,"*"),Results!G:G,CONCATENATE("*",C465,"*"),Results!Y:Y,"&gt;=500",Results!E:E,A465)</f>
        <v>0</v>
      </c>
      <c r="I465" s="52" t="str">
        <f>IFERROR(SUMIFS(Results!V:V,Results!G:G,CONCATENATE("*",B465,"*"),Results!G:G,CONCATENATE("*",C465,"*"),Results!Y:Y,"&gt;=500",Results!E:E,A465)/H465,"")</f>
        <v/>
      </c>
      <c r="J465" s="53">
        <f>SUMIFS(Results!O:O,Results!G:G,CONCATENATE("*",'Battle Tactics (Faction)'!B465,"*"),Results!G:G,CONCATENATE("*",C465,"*"),Results!Y:Y,"&gt;=500",Results!E:E,A465)</f>
        <v>0</v>
      </c>
      <c r="M465" t="str">
        <f t="shared" si="14"/>
        <v>Ogor Mawtribes - Master the Paths / Scouting Force (0)</v>
      </c>
      <c r="N465" s="74" t="str">
        <f t="shared" si="15"/>
        <v/>
      </c>
      <c r="P465" s="60"/>
      <c r="Q465" s="75"/>
    </row>
    <row r="466" spans="1:17" x14ac:dyDescent="0.3">
      <c r="A466" t="s">
        <v>98</v>
      </c>
      <c r="B466" s="48" t="s">
        <v>24947</v>
      </c>
      <c r="C466" s="48" t="s">
        <v>24950</v>
      </c>
      <c r="D466" s="1">
        <f>SUMIFS(Results!O:O,Results!G:G,CONCATENATE("*",B466,"*"),Results!G:G,CONCATENATE("*",C466,"*"),Results!E:E,A466)</f>
        <v>15</v>
      </c>
      <c r="E466" s="50">
        <f>IFERROR(SUMIFS(Results!V:V,Results!G:G,CONCATENATE("*",B466,"*"),Results!G:G,CONCATENATE("*",C466,"*"),Results!E:E,A466)/D466,"")</f>
        <v>0.66666666666666663</v>
      </c>
      <c r="F466" s="1">
        <f>SUMIFS(Results!O:O,Results!G:G,CONCATENATE("*",B466,"*"),Results!G:G,CONCATENATE("*",C466,"*"),Results!E:E,A466)</f>
        <v>15</v>
      </c>
      <c r="G466" s="50">
        <f>IFERROR(SUMIFS(Results!V:V,Results!G:G,CONCATENATE("*",'Battle Tactics (Faction)'!B466,"*"),Results!G:G,CONCATENATE("*",C466,"*"),Results!E:E,A466)/F466,"")</f>
        <v>0.66666666666666663</v>
      </c>
      <c r="H466" s="46">
        <f>SUMIFS(Results!O:O,Results!G:G,CONCATENATE("*",B466,"*"),Results!G:G,CONCATENATE("*",C466,"*"),Results!Y:Y,"&gt;=500",Results!E:E,A466)</f>
        <v>5</v>
      </c>
      <c r="I466" s="52">
        <f>IFERROR(SUMIFS(Results!V:V,Results!G:G,CONCATENATE("*",B466,"*"),Results!G:G,CONCATENATE("*",C466,"*"),Results!Y:Y,"&gt;=500",Results!E:E,A466)/H466,"")</f>
        <v>0.8</v>
      </c>
      <c r="J466" s="53">
        <f>SUMIFS(Results!O:O,Results!G:G,CONCATENATE("*",'Battle Tactics (Faction)'!B466,"*"),Results!G:G,CONCATENATE("*",C466,"*"),Results!Y:Y,"&gt;=500",Results!E:E,A466)</f>
        <v>5</v>
      </c>
      <c r="M466" t="str">
        <f t="shared" si="14"/>
        <v>Ogor Mawtribes - Master the Paths / Wrathful Cycles (15)</v>
      </c>
      <c r="N466" s="74">
        <f t="shared" si="15"/>
        <v>0.66666666666666663</v>
      </c>
      <c r="P466" s="60"/>
      <c r="Q466" s="75"/>
    </row>
    <row r="467" spans="1:17" hidden="1" x14ac:dyDescent="0.3">
      <c r="A467" t="s">
        <v>98</v>
      </c>
      <c r="B467" s="48" t="s">
        <v>24948</v>
      </c>
      <c r="C467" s="48" t="s">
        <v>24945</v>
      </c>
      <c r="D467" s="1">
        <f>SUMIFS(Results!O:O,Results!G:G,CONCATENATE("*",B467,"*"),Results!G:G,CONCATENATE("*",C467,"*"),Results!E:E,A467)</f>
        <v>0</v>
      </c>
      <c r="E467" s="50" t="str">
        <f>IFERROR(SUMIFS(Results!V:V,Results!G:G,CONCATENATE("*",B467,"*"),Results!G:G,CONCATENATE("*",C467,"*"),Results!E:E,A467)/D467,"")</f>
        <v/>
      </c>
      <c r="F467" s="1">
        <f>SUMIFS(Results!O:O,Results!G:G,CONCATENATE("*",B467,"*"),Results!G:G,CONCATENATE("*",C467,"*"),Results!E:E,A467)</f>
        <v>0</v>
      </c>
      <c r="G467" s="50" t="str">
        <f>IFERROR(SUMIFS(Results!V:V,Results!G:G,CONCATENATE("*",'Battle Tactics (Faction)'!B467,"*"),Results!G:G,CONCATENATE("*",C467,"*"),Results!E:E,A467)/F467,"")</f>
        <v/>
      </c>
      <c r="H467" s="46">
        <f>SUMIFS(Results!O:O,Results!G:G,CONCATENATE("*",B467,"*"),Results!G:G,CONCATENATE("*",C467,"*"),Results!Y:Y,"&gt;=500",Results!E:E,A467)</f>
        <v>0</v>
      </c>
      <c r="I467" s="52" t="str">
        <f>IFERROR(SUMIFS(Results!V:V,Results!G:G,CONCATENATE("*",B467,"*"),Results!G:G,CONCATENATE("*",C467,"*"),Results!Y:Y,"&gt;=500",Results!E:E,A467)/H467,"")</f>
        <v/>
      </c>
      <c r="J467" s="53">
        <f>SUMIFS(Results!O:O,Results!G:G,CONCATENATE("*",'Battle Tactics (Faction)'!B467,"*"),Results!G:G,CONCATENATE("*",C467,"*"),Results!Y:Y,"&gt;=500",Results!E:E,A467)</f>
        <v>0</v>
      </c>
      <c r="M467" t="str">
        <f t="shared" si="14"/>
        <v>Ogor Mawtribes - Restless Energy / Attuned to Ghyran (0)</v>
      </c>
      <c r="N467" s="74" t="str">
        <f t="shared" si="15"/>
        <v/>
      </c>
      <c r="P467" s="60"/>
      <c r="Q467" s="75"/>
    </row>
    <row r="468" spans="1:17" hidden="1" x14ac:dyDescent="0.3">
      <c r="A468" t="s">
        <v>98</v>
      </c>
      <c r="B468" s="48" t="s">
        <v>24948</v>
      </c>
      <c r="C468" s="48" t="s">
        <v>24946</v>
      </c>
      <c r="D468" s="1">
        <f>SUMIFS(Results!O:O,Results!G:G,CONCATENATE("*",B468,"*"),Results!G:G,CONCATENATE("*",C468,"*"),Results!E:E,A468)</f>
        <v>60</v>
      </c>
      <c r="E468" s="50">
        <f>IFERROR(SUMIFS(Results!V:V,Results!G:G,CONCATENATE("*",B468,"*"),Results!G:G,CONCATENATE("*",C468,"*"),Results!E:E,A468)/D468,"")</f>
        <v>0.5</v>
      </c>
      <c r="F468" s="1">
        <f>SUMIFS(Results!O:O,Results!G:G,CONCATENATE("*",B468,"*"),Results!G:G,CONCATENATE("*",C468,"*"),Results!E:E,A468)</f>
        <v>60</v>
      </c>
      <c r="G468" s="50">
        <f>IFERROR(SUMIFS(Results!V:V,Results!G:G,CONCATENATE("*",'Battle Tactics (Faction)'!B468,"*"),Results!G:G,CONCATENATE("*",C468,"*"),Results!E:E,A468)/F468,"")</f>
        <v>0.5</v>
      </c>
      <c r="H468" s="46">
        <f>SUMIFS(Results!O:O,Results!G:G,CONCATENATE("*",B468,"*"),Results!G:G,CONCATENATE("*",C468,"*"),Results!Y:Y,"&gt;=500",Results!E:E,A468)</f>
        <v>5</v>
      </c>
      <c r="I468" s="52">
        <f>IFERROR(SUMIFS(Results!V:V,Results!G:G,CONCATENATE("*",B468,"*"),Results!G:G,CONCATENATE("*",C468,"*"),Results!Y:Y,"&gt;=500",Results!E:E,A468)/H468,"")</f>
        <v>0.6</v>
      </c>
      <c r="J468" s="53">
        <f>SUMIFS(Results!O:O,Results!G:G,CONCATENATE("*",'Battle Tactics (Faction)'!B468,"*"),Results!G:G,CONCATENATE("*",C468,"*"),Results!Y:Y,"&gt;=500",Results!E:E,A468)</f>
        <v>5</v>
      </c>
      <c r="M468" t="str">
        <f t="shared" si="14"/>
        <v>Ogor Mawtribes - Restless Energy / Intercept and Recover (60)</v>
      </c>
      <c r="N468" s="74">
        <f t="shared" si="15"/>
        <v>0.5</v>
      </c>
      <c r="P468" s="60"/>
      <c r="Q468" s="75"/>
    </row>
    <row r="469" spans="1:17" hidden="1" x14ac:dyDescent="0.3">
      <c r="A469" t="s">
        <v>98</v>
      </c>
      <c r="B469" s="48" t="s">
        <v>24948</v>
      </c>
      <c r="C469" s="48" t="s">
        <v>24947</v>
      </c>
      <c r="D469" s="1">
        <f>SUMIFS(Results!O:O,Results!G:G,CONCATENATE("*",B469,"*"),Results!G:G,CONCATENATE("*",C469,"*"),Results!E:E,A469)</f>
        <v>25</v>
      </c>
      <c r="E469" s="50">
        <f>IFERROR(SUMIFS(Results!V:V,Results!G:G,CONCATENATE("*",B469,"*"),Results!G:G,CONCATENATE("*",C469,"*"),Results!E:E,A469)/D469,"")</f>
        <v>0.64</v>
      </c>
      <c r="F469" s="1">
        <f>SUMIFS(Results!O:O,Results!G:G,CONCATENATE("*",B469,"*"),Results!G:G,CONCATENATE("*",C469,"*"),Results!E:E,A469)</f>
        <v>25</v>
      </c>
      <c r="G469" s="50">
        <f>IFERROR(SUMIFS(Results!V:V,Results!G:G,CONCATENATE("*",'Battle Tactics (Faction)'!B469,"*"),Results!G:G,CONCATENATE("*",C469,"*"),Results!E:E,A469)/F469,"")</f>
        <v>0.64</v>
      </c>
      <c r="H469" s="46">
        <f>SUMIFS(Results!O:O,Results!G:G,CONCATENATE("*",B469,"*"),Results!G:G,CONCATENATE("*",C469,"*"),Results!Y:Y,"&gt;=500",Results!E:E,A469)</f>
        <v>10</v>
      </c>
      <c r="I469" s="52">
        <f>IFERROR(SUMIFS(Results!V:V,Results!G:G,CONCATENATE("*",B469,"*"),Results!G:G,CONCATENATE("*",C469,"*"),Results!Y:Y,"&gt;=500",Results!E:E,A469)/H469,"")</f>
        <v>1</v>
      </c>
      <c r="J469" s="53">
        <f>SUMIFS(Results!O:O,Results!G:G,CONCATENATE("*",'Battle Tactics (Faction)'!B469,"*"),Results!G:G,CONCATENATE("*",C469,"*"),Results!Y:Y,"&gt;=500",Results!E:E,A469)</f>
        <v>10</v>
      </c>
      <c r="M469" t="str">
        <f t="shared" si="14"/>
        <v>Ogor Mawtribes - Restless Energy / Master the Paths (25)</v>
      </c>
      <c r="N469" s="74">
        <f t="shared" si="15"/>
        <v>0.64</v>
      </c>
      <c r="P469" s="60"/>
      <c r="Q469" s="75"/>
    </row>
    <row r="470" spans="1:17" x14ac:dyDescent="0.3">
      <c r="A470" t="s">
        <v>98</v>
      </c>
      <c r="B470" s="48" t="s">
        <v>24948</v>
      </c>
      <c r="C470" s="48" t="s">
        <v>24949</v>
      </c>
      <c r="D470" s="1">
        <f>SUMIFS(Results!O:O,Results!G:G,CONCATENATE("*",B470,"*"),Results!G:G,CONCATENATE("*",C470,"*"),Results!E:E,A470)</f>
        <v>5</v>
      </c>
      <c r="E470" s="50">
        <f>IFERROR(SUMIFS(Results!V:V,Results!G:G,CONCATENATE("*",B470,"*"),Results!G:G,CONCATENATE("*",C470,"*"),Results!E:E,A470)/D470,"")</f>
        <v>0.2</v>
      </c>
      <c r="F470" s="1">
        <f>SUMIFS(Results!O:O,Results!G:G,CONCATENATE("*",B470,"*"),Results!G:G,CONCATENATE("*",C470,"*"),Results!E:E,A470)</f>
        <v>5</v>
      </c>
      <c r="G470" s="50">
        <f>IFERROR(SUMIFS(Results!V:V,Results!G:G,CONCATENATE("*",'Battle Tactics (Faction)'!B470,"*"),Results!G:G,CONCATENATE("*",C470,"*"),Results!E:E,A470)/F470,"")</f>
        <v>0.2</v>
      </c>
      <c r="H470" s="46">
        <f>SUMIFS(Results!O:O,Results!G:G,CONCATENATE("*",B470,"*"),Results!G:G,CONCATENATE("*",C470,"*"),Results!Y:Y,"&gt;=500",Results!E:E,A470)</f>
        <v>0</v>
      </c>
      <c r="I470" s="52" t="str">
        <f>IFERROR(SUMIFS(Results!V:V,Results!G:G,CONCATENATE("*",B470,"*"),Results!G:G,CONCATENATE("*",C470,"*"),Results!Y:Y,"&gt;=500",Results!E:E,A470)/H470,"")</f>
        <v/>
      </c>
      <c r="J470" s="53">
        <f>SUMIFS(Results!O:O,Results!G:G,CONCATENATE("*",'Battle Tactics (Faction)'!B470,"*"),Results!G:G,CONCATENATE("*",C470,"*"),Results!Y:Y,"&gt;=500",Results!E:E,A470)</f>
        <v>0</v>
      </c>
      <c r="M470" t="str">
        <f t="shared" si="14"/>
        <v>Ogor Mawtribes - Restless Energy / Scouting Force (5)</v>
      </c>
      <c r="N470" s="74">
        <f t="shared" si="15"/>
        <v>0.2</v>
      </c>
      <c r="P470" s="60"/>
      <c r="Q470" s="75"/>
    </row>
    <row r="471" spans="1:17" hidden="1" x14ac:dyDescent="0.3">
      <c r="A471" t="s">
        <v>98</v>
      </c>
      <c r="B471" s="48" t="s">
        <v>24948</v>
      </c>
      <c r="C471" s="48" t="s">
        <v>24950</v>
      </c>
      <c r="D471" s="1">
        <f>SUMIFS(Results!O:O,Results!G:G,CONCATENATE("*",B471,"*"),Results!G:G,CONCATENATE("*",C471,"*"),Results!E:E,A471)</f>
        <v>25</v>
      </c>
      <c r="E471" s="50">
        <f>IFERROR(SUMIFS(Results!V:V,Results!G:G,CONCATENATE("*",B471,"*"),Results!G:G,CONCATENATE("*",C471,"*"),Results!E:E,A471)/D471,"")</f>
        <v>0.68</v>
      </c>
      <c r="F471" s="1">
        <f>SUMIFS(Results!O:O,Results!G:G,CONCATENATE("*",B471,"*"),Results!G:G,CONCATENATE("*",C471,"*"),Results!E:E,A471)</f>
        <v>25</v>
      </c>
      <c r="G471" s="50">
        <f>IFERROR(SUMIFS(Results!V:V,Results!G:G,CONCATENATE("*",'Battle Tactics (Faction)'!B471,"*"),Results!G:G,CONCATENATE("*",C471,"*"),Results!E:E,A471)/F471,"")</f>
        <v>0.68</v>
      </c>
      <c r="H471" s="46">
        <f>SUMIFS(Results!O:O,Results!G:G,CONCATENATE("*",B471,"*"),Results!G:G,CONCATENATE("*",C471,"*"),Results!Y:Y,"&gt;=500",Results!E:E,A471)</f>
        <v>15</v>
      </c>
      <c r="I471" s="52">
        <f>IFERROR(SUMIFS(Results!V:V,Results!G:G,CONCATENATE("*",B471,"*"),Results!G:G,CONCATENATE("*",C471,"*"),Results!Y:Y,"&gt;=500",Results!E:E,A471)/H471,"")</f>
        <v>0.8</v>
      </c>
      <c r="J471" s="53">
        <f>SUMIFS(Results!O:O,Results!G:G,CONCATENATE("*",'Battle Tactics (Faction)'!B471,"*"),Results!G:G,CONCATENATE("*",C471,"*"),Results!Y:Y,"&gt;=500",Results!E:E,A471)</f>
        <v>15</v>
      </c>
      <c r="M471" t="str">
        <f t="shared" si="14"/>
        <v>Ogor Mawtribes - Restless Energy / Wrathful Cycles (25)</v>
      </c>
      <c r="N471" s="74">
        <f t="shared" si="15"/>
        <v>0.68</v>
      </c>
      <c r="P471" s="60"/>
      <c r="Q471" s="75"/>
    </row>
    <row r="472" spans="1:17" hidden="1" x14ac:dyDescent="0.3">
      <c r="A472" t="s">
        <v>98</v>
      </c>
      <c r="B472" s="48" t="s">
        <v>24949</v>
      </c>
      <c r="C472" s="48" t="s">
        <v>24945</v>
      </c>
      <c r="D472" s="1">
        <f>SUMIFS(Results!O:O,Results!G:G,CONCATENATE("*",B472,"*"),Results!G:G,CONCATENATE("*",C472,"*"),Results!E:E,A472)</f>
        <v>0</v>
      </c>
      <c r="E472" s="50" t="str">
        <f>IFERROR(SUMIFS(Results!V:V,Results!G:G,CONCATENATE("*",B472,"*"),Results!G:G,CONCATENATE("*",C472,"*"),Results!E:E,A472)/D472,"")</f>
        <v/>
      </c>
      <c r="F472" s="1">
        <f>SUMIFS(Results!O:O,Results!G:G,CONCATENATE("*",B472,"*"),Results!G:G,CONCATENATE("*",C472,"*"),Results!E:E,A472)</f>
        <v>0</v>
      </c>
      <c r="G472" s="50" t="str">
        <f>IFERROR(SUMIFS(Results!V:V,Results!G:G,CONCATENATE("*",'Battle Tactics (Faction)'!B472,"*"),Results!G:G,CONCATENATE("*",C472,"*"),Results!E:E,A472)/F472,"")</f>
        <v/>
      </c>
      <c r="H472" s="46">
        <f>SUMIFS(Results!O:O,Results!G:G,CONCATENATE("*",B472,"*"),Results!G:G,CONCATENATE("*",C472,"*"),Results!Y:Y,"&gt;=500",Results!E:E,A472)</f>
        <v>0</v>
      </c>
      <c r="I472" s="52" t="str">
        <f>IFERROR(SUMIFS(Results!V:V,Results!G:G,CONCATENATE("*",B472,"*"),Results!G:G,CONCATENATE("*",C472,"*"),Results!Y:Y,"&gt;=500",Results!E:E,A472)/H472,"")</f>
        <v/>
      </c>
      <c r="J472" s="53">
        <f>SUMIFS(Results!O:O,Results!G:G,CONCATENATE("*",'Battle Tactics (Faction)'!B472,"*"),Results!G:G,CONCATENATE("*",C472,"*"),Results!Y:Y,"&gt;=500",Results!E:E,A472)</f>
        <v>0</v>
      </c>
      <c r="M472" t="str">
        <f t="shared" si="14"/>
        <v>Ogor Mawtribes - Scouting Force / Attuned to Ghyran (0)</v>
      </c>
      <c r="N472" s="74" t="str">
        <f t="shared" si="15"/>
        <v/>
      </c>
      <c r="P472" s="60"/>
      <c r="Q472" s="75"/>
    </row>
    <row r="473" spans="1:17" hidden="1" x14ac:dyDescent="0.3">
      <c r="A473" t="s">
        <v>98</v>
      </c>
      <c r="B473" s="48" t="s">
        <v>24949</v>
      </c>
      <c r="C473" s="48" t="s">
        <v>24946</v>
      </c>
      <c r="D473" s="1">
        <f>SUMIFS(Results!O:O,Results!G:G,CONCATENATE("*",B473,"*"),Results!G:G,CONCATENATE("*",C473,"*"),Results!E:E,A473)</f>
        <v>20</v>
      </c>
      <c r="E473" s="50">
        <f>IFERROR(SUMIFS(Results!V:V,Results!G:G,CONCATENATE("*",B473,"*"),Results!G:G,CONCATENATE("*",C473,"*"),Results!E:E,A473)/D473,"")</f>
        <v>0.45</v>
      </c>
      <c r="F473" s="1">
        <f>SUMIFS(Results!O:O,Results!G:G,CONCATENATE("*",B473,"*"),Results!G:G,CONCATENATE("*",C473,"*"),Results!E:E,A473)</f>
        <v>20</v>
      </c>
      <c r="G473" s="50">
        <f>IFERROR(SUMIFS(Results!V:V,Results!G:G,CONCATENATE("*",'Battle Tactics (Faction)'!B473,"*"),Results!G:G,CONCATENATE("*",C473,"*"),Results!E:E,A473)/F473,"")</f>
        <v>0.45</v>
      </c>
      <c r="H473" s="46">
        <f>SUMIFS(Results!O:O,Results!G:G,CONCATENATE("*",B473,"*"),Results!G:G,CONCATENATE("*",C473,"*"),Results!Y:Y,"&gt;=500",Results!E:E,A473)</f>
        <v>0</v>
      </c>
      <c r="I473" s="52" t="str">
        <f>IFERROR(SUMIFS(Results!V:V,Results!G:G,CONCATENATE("*",B473,"*"),Results!G:G,CONCATENATE("*",C473,"*"),Results!Y:Y,"&gt;=500",Results!E:E,A473)/H473,"")</f>
        <v/>
      </c>
      <c r="J473" s="53">
        <f>SUMIFS(Results!O:O,Results!G:G,CONCATENATE("*",'Battle Tactics (Faction)'!B473,"*"),Results!G:G,CONCATENATE("*",C473,"*"),Results!Y:Y,"&gt;=500",Results!E:E,A473)</f>
        <v>0</v>
      </c>
      <c r="M473" t="str">
        <f t="shared" si="14"/>
        <v>Ogor Mawtribes - Scouting Force / Intercept and Recover (20)</v>
      </c>
      <c r="N473" s="74">
        <f t="shared" si="15"/>
        <v>0.45</v>
      </c>
      <c r="P473" s="60"/>
      <c r="Q473" s="75"/>
    </row>
    <row r="474" spans="1:17" hidden="1" x14ac:dyDescent="0.3">
      <c r="A474" t="s">
        <v>98</v>
      </c>
      <c r="B474" s="48" t="s">
        <v>24949</v>
      </c>
      <c r="C474" s="48" t="s">
        <v>24947</v>
      </c>
      <c r="D474" s="1">
        <f>SUMIFS(Results!O:O,Results!G:G,CONCATENATE("*",B474,"*"),Results!G:G,CONCATENATE("*",C474,"*"),Results!E:E,A474)</f>
        <v>0</v>
      </c>
      <c r="E474" s="50" t="str">
        <f>IFERROR(SUMIFS(Results!V:V,Results!G:G,CONCATENATE("*",B474,"*"),Results!G:G,CONCATENATE("*",C474,"*"),Results!E:E,A474)/D474,"")</f>
        <v/>
      </c>
      <c r="F474" s="1">
        <f>SUMIFS(Results!O:O,Results!G:G,CONCATENATE("*",B474,"*"),Results!G:G,CONCATENATE("*",C474,"*"),Results!E:E,A474)</f>
        <v>0</v>
      </c>
      <c r="G474" s="50" t="str">
        <f>IFERROR(SUMIFS(Results!V:V,Results!G:G,CONCATENATE("*",'Battle Tactics (Faction)'!B474,"*"),Results!G:G,CONCATENATE("*",C474,"*"),Results!E:E,A474)/F474,"")</f>
        <v/>
      </c>
      <c r="H474" s="46">
        <f>SUMIFS(Results!O:O,Results!G:G,CONCATENATE("*",B474,"*"),Results!G:G,CONCATENATE("*",C474,"*"),Results!Y:Y,"&gt;=500",Results!E:E,A474)</f>
        <v>0</v>
      </c>
      <c r="I474" s="52" t="str">
        <f>IFERROR(SUMIFS(Results!V:V,Results!G:G,CONCATENATE("*",B474,"*"),Results!G:G,CONCATENATE("*",C474,"*"),Results!Y:Y,"&gt;=500",Results!E:E,A474)/H474,"")</f>
        <v/>
      </c>
      <c r="J474" s="53">
        <f>SUMIFS(Results!O:O,Results!G:G,CONCATENATE("*",'Battle Tactics (Faction)'!B474,"*"),Results!G:G,CONCATENATE("*",C474,"*"),Results!Y:Y,"&gt;=500",Results!E:E,A474)</f>
        <v>0</v>
      </c>
      <c r="M474" t="str">
        <f t="shared" si="14"/>
        <v>Ogor Mawtribes - Scouting Force / Master the Paths (0)</v>
      </c>
      <c r="N474" s="74" t="str">
        <f t="shared" si="15"/>
        <v/>
      </c>
      <c r="P474" s="60"/>
      <c r="Q474" s="75"/>
    </row>
    <row r="475" spans="1:17" x14ac:dyDescent="0.3">
      <c r="A475" t="s">
        <v>98</v>
      </c>
      <c r="B475" s="48" t="s">
        <v>24949</v>
      </c>
      <c r="C475" s="48" t="s">
        <v>24948</v>
      </c>
      <c r="D475" s="1">
        <f>SUMIFS(Results!O:O,Results!G:G,CONCATENATE("*",B475,"*"),Results!G:G,CONCATENATE("*",C475,"*"),Results!E:E,A475)</f>
        <v>5</v>
      </c>
      <c r="E475" s="50">
        <f>IFERROR(SUMIFS(Results!V:V,Results!G:G,CONCATENATE("*",B475,"*"),Results!G:G,CONCATENATE("*",C475,"*"),Results!E:E,A475)/D475,"")</f>
        <v>0.2</v>
      </c>
      <c r="F475" s="1">
        <f>SUMIFS(Results!O:O,Results!G:G,CONCATENATE("*",B475,"*"),Results!G:G,CONCATENATE("*",C475,"*"),Results!E:E,A475)</f>
        <v>5</v>
      </c>
      <c r="G475" s="50">
        <f>IFERROR(SUMIFS(Results!V:V,Results!G:G,CONCATENATE("*",'Battle Tactics (Faction)'!B475,"*"),Results!G:G,CONCATENATE("*",C475,"*"),Results!E:E,A475)/F475,"")</f>
        <v>0.2</v>
      </c>
      <c r="H475" s="46">
        <f>SUMIFS(Results!O:O,Results!G:G,CONCATENATE("*",B475,"*"),Results!G:G,CONCATENATE("*",C475,"*"),Results!Y:Y,"&gt;=500",Results!E:E,A475)</f>
        <v>0</v>
      </c>
      <c r="I475" s="52" t="str">
        <f>IFERROR(SUMIFS(Results!V:V,Results!G:G,CONCATENATE("*",B475,"*"),Results!G:G,CONCATENATE("*",C475,"*"),Results!Y:Y,"&gt;=500",Results!E:E,A475)/H475,"")</f>
        <v/>
      </c>
      <c r="J475" s="53">
        <f>SUMIFS(Results!O:O,Results!G:G,CONCATENATE("*",'Battle Tactics (Faction)'!B475,"*"),Results!G:G,CONCATENATE("*",C475,"*"),Results!Y:Y,"&gt;=500",Results!E:E,A475)</f>
        <v>0</v>
      </c>
      <c r="M475" t="str">
        <f t="shared" si="14"/>
        <v>Ogor Mawtribes - Scouting Force / Restless Energy (5)</v>
      </c>
      <c r="N475" s="74">
        <f t="shared" si="15"/>
        <v>0.2</v>
      </c>
      <c r="P475" s="60"/>
      <c r="Q475" s="75"/>
    </row>
    <row r="476" spans="1:17" hidden="1" x14ac:dyDescent="0.3">
      <c r="A476" t="s">
        <v>98</v>
      </c>
      <c r="B476" s="48" t="s">
        <v>24949</v>
      </c>
      <c r="C476" s="48" t="s">
        <v>24950</v>
      </c>
      <c r="D476" s="1">
        <f>SUMIFS(Results!O:O,Results!G:G,CONCATENATE("*",B476,"*"),Results!G:G,CONCATENATE("*",C476,"*"),Results!E:E,A476)</f>
        <v>0</v>
      </c>
      <c r="E476" s="50" t="str">
        <f>IFERROR(SUMIFS(Results!V:V,Results!G:G,CONCATENATE("*",B476,"*"),Results!G:G,CONCATENATE("*",C476,"*"),Results!E:E,A476)/D476,"")</f>
        <v/>
      </c>
      <c r="F476" s="1">
        <f>SUMIFS(Results!O:O,Results!G:G,CONCATENATE("*",B476,"*"),Results!G:G,CONCATENATE("*",C476,"*"),Results!E:E,A476)</f>
        <v>0</v>
      </c>
      <c r="G476" s="50" t="str">
        <f>IFERROR(SUMIFS(Results!V:V,Results!G:G,CONCATENATE("*",'Battle Tactics (Faction)'!B476,"*"),Results!G:G,CONCATENATE("*",C476,"*"),Results!E:E,A476)/F476,"")</f>
        <v/>
      </c>
      <c r="H476" s="46">
        <f>SUMIFS(Results!O:O,Results!G:G,CONCATENATE("*",B476,"*"),Results!G:G,CONCATENATE("*",C476,"*"),Results!Y:Y,"&gt;=500",Results!E:E,A476)</f>
        <v>0</v>
      </c>
      <c r="I476" s="52" t="str">
        <f>IFERROR(SUMIFS(Results!V:V,Results!G:G,CONCATENATE("*",B476,"*"),Results!G:G,CONCATENATE("*",C476,"*"),Results!Y:Y,"&gt;=500",Results!E:E,A476)/H476,"")</f>
        <v/>
      </c>
      <c r="J476" s="53">
        <f>SUMIFS(Results!O:O,Results!G:G,CONCATENATE("*",'Battle Tactics (Faction)'!B476,"*"),Results!G:G,CONCATENATE("*",C476,"*"),Results!Y:Y,"&gt;=500",Results!E:E,A476)</f>
        <v>0</v>
      </c>
      <c r="M476" t="str">
        <f t="shared" si="14"/>
        <v>Ogor Mawtribes - Scouting Force / Wrathful Cycles (0)</v>
      </c>
      <c r="N476" s="74" t="str">
        <f t="shared" si="15"/>
        <v/>
      </c>
      <c r="P476" s="60"/>
      <c r="Q476" s="75"/>
    </row>
    <row r="477" spans="1:17" x14ac:dyDescent="0.3">
      <c r="A477" t="s">
        <v>98</v>
      </c>
      <c r="B477" s="48" t="s">
        <v>24950</v>
      </c>
      <c r="C477" s="48" t="s">
        <v>24945</v>
      </c>
      <c r="D477" s="1">
        <f>SUMIFS(Results!O:O,Results!G:G,CONCATENATE("*",B477,"*"),Results!G:G,CONCATENATE("*",C477,"*"),Results!E:E,A477)</f>
        <v>5</v>
      </c>
      <c r="E477" s="50">
        <f>IFERROR(SUMIFS(Results!V:V,Results!G:G,CONCATENATE("*",B477,"*"),Results!G:G,CONCATENATE("*",C477,"*"),Results!E:E,A477)/D477,"")</f>
        <v>0.4</v>
      </c>
      <c r="F477" s="1">
        <f>SUMIFS(Results!O:O,Results!G:G,CONCATENATE("*",B477,"*"),Results!G:G,CONCATENATE("*",C477,"*"),Results!E:E,A477)</f>
        <v>5</v>
      </c>
      <c r="G477" s="50">
        <f>IFERROR(SUMIFS(Results!V:V,Results!G:G,CONCATENATE("*",'Battle Tactics (Faction)'!B477,"*"),Results!G:G,CONCATENATE("*",C477,"*"),Results!E:E,A477)/F477,"")</f>
        <v>0.4</v>
      </c>
      <c r="H477" s="46">
        <f>SUMIFS(Results!O:O,Results!G:G,CONCATENATE("*",B477,"*"),Results!G:G,CONCATENATE("*",C477,"*"),Results!Y:Y,"&gt;=500",Results!E:E,A477)</f>
        <v>5</v>
      </c>
      <c r="I477" s="52">
        <f>IFERROR(SUMIFS(Results!V:V,Results!G:G,CONCATENATE("*",B477,"*"),Results!G:G,CONCATENATE("*",C477,"*"),Results!Y:Y,"&gt;=500",Results!E:E,A477)/H477,"")</f>
        <v>0.4</v>
      </c>
      <c r="J477" s="53">
        <f>SUMIFS(Results!O:O,Results!G:G,CONCATENATE("*",'Battle Tactics (Faction)'!B477,"*"),Results!G:G,CONCATENATE("*",C477,"*"),Results!Y:Y,"&gt;=500",Results!E:E,A477)</f>
        <v>5</v>
      </c>
      <c r="M477" t="str">
        <f t="shared" si="14"/>
        <v>Ogor Mawtribes - Wrathful Cycles / Attuned to Ghyran (5)</v>
      </c>
      <c r="N477" s="74">
        <f t="shared" si="15"/>
        <v>0.4</v>
      </c>
      <c r="P477" s="60"/>
      <c r="Q477" s="75"/>
    </row>
    <row r="478" spans="1:17" x14ac:dyDescent="0.3">
      <c r="A478" t="s">
        <v>98</v>
      </c>
      <c r="B478" s="48" t="s">
        <v>24950</v>
      </c>
      <c r="C478" s="48" t="s">
        <v>24946</v>
      </c>
      <c r="D478" s="1">
        <f>SUMIFS(Results!O:O,Results!G:G,CONCATENATE("*",B478,"*"),Results!G:G,CONCATENATE("*",C478,"*"),Results!E:E,A478)</f>
        <v>5</v>
      </c>
      <c r="E478" s="50">
        <f>IFERROR(SUMIFS(Results!V:V,Results!G:G,CONCATENATE("*",B478,"*"),Results!G:G,CONCATENATE("*",C478,"*"),Results!E:E,A478)/D478,"")</f>
        <v>0.8</v>
      </c>
      <c r="F478" s="1">
        <f>SUMIFS(Results!O:O,Results!G:G,CONCATENATE("*",B478,"*"),Results!G:G,CONCATENATE("*",C478,"*"),Results!E:E,A478)</f>
        <v>5</v>
      </c>
      <c r="G478" s="50">
        <f>IFERROR(SUMIFS(Results!V:V,Results!G:G,CONCATENATE("*",'Battle Tactics (Faction)'!B478,"*"),Results!G:G,CONCATENATE("*",C478,"*"),Results!E:E,A478)/F478,"")</f>
        <v>0.8</v>
      </c>
      <c r="H478" s="46">
        <f>SUMIFS(Results!O:O,Results!G:G,CONCATENATE("*",B478,"*"),Results!G:G,CONCATENATE("*",C478,"*"),Results!Y:Y,"&gt;=500",Results!E:E,A478)</f>
        <v>0</v>
      </c>
      <c r="I478" s="52" t="str">
        <f>IFERROR(SUMIFS(Results!V:V,Results!G:G,CONCATENATE("*",B478,"*"),Results!G:G,CONCATENATE("*",C478,"*"),Results!Y:Y,"&gt;=500",Results!E:E,A478)/H478,"")</f>
        <v/>
      </c>
      <c r="J478" s="53">
        <f>SUMIFS(Results!O:O,Results!G:G,CONCATENATE("*",'Battle Tactics (Faction)'!B478,"*"),Results!G:G,CONCATENATE("*",C478,"*"),Results!Y:Y,"&gt;=500",Results!E:E,A478)</f>
        <v>0</v>
      </c>
      <c r="M478" t="str">
        <f t="shared" si="14"/>
        <v>Ogor Mawtribes - Wrathful Cycles / Intercept and Recover (5)</v>
      </c>
      <c r="N478" s="74">
        <f t="shared" si="15"/>
        <v>0.8</v>
      </c>
      <c r="P478" s="60"/>
      <c r="Q478" s="75"/>
    </row>
    <row r="479" spans="1:17" x14ac:dyDescent="0.3">
      <c r="A479" t="s">
        <v>98</v>
      </c>
      <c r="B479" s="48" t="s">
        <v>24950</v>
      </c>
      <c r="C479" s="48" t="s">
        <v>24947</v>
      </c>
      <c r="D479" s="1">
        <f>SUMIFS(Results!O:O,Results!G:G,CONCATENATE("*",B479,"*"),Results!G:G,CONCATENATE("*",C479,"*"),Results!E:E,A479)</f>
        <v>15</v>
      </c>
      <c r="E479" s="50">
        <f>IFERROR(SUMIFS(Results!V:V,Results!G:G,CONCATENATE("*",B479,"*"),Results!G:G,CONCATENATE("*",C479,"*"),Results!E:E,A479)/D479,"")</f>
        <v>0.66666666666666663</v>
      </c>
      <c r="F479" s="1">
        <f>SUMIFS(Results!O:O,Results!G:G,CONCATENATE("*",B479,"*"),Results!G:G,CONCATENATE("*",C479,"*"),Results!E:E,A479)</f>
        <v>15</v>
      </c>
      <c r="G479" s="50">
        <f>IFERROR(SUMIFS(Results!V:V,Results!G:G,CONCATENATE("*",'Battle Tactics (Faction)'!B479,"*"),Results!G:G,CONCATENATE("*",C479,"*"),Results!E:E,A479)/F479,"")</f>
        <v>0.66666666666666663</v>
      </c>
      <c r="H479" s="46">
        <f>SUMIFS(Results!O:O,Results!G:G,CONCATENATE("*",B479,"*"),Results!G:G,CONCATENATE("*",C479,"*"),Results!Y:Y,"&gt;=500",Results!E:E,A479)</f>
        <v>5</v>
      </c>
      <c r="I479" s="52">
        <f>IFERROR(SUMIFS(Results!V:V,Results!G:G,CONCATENATE("*",B479,"*"),Results!G:G,CONCATENATE("*",C479,"*"),Results!Y:Y,"&gt;=500",Results!E:E,A479)/H479,"")</f>
        <v>0.8</v>
      </c>
      <c r="J479" s="53">
        <f>SUMIFS(Results!O:O,Results!G:G,CONCATENATE("*",'Battle Tactics (Faction)'!B479,"*"),Results!G:G,CONCATENATE("*",C479,"*"),Results!Y:Y,"&gt;=500",Results!E:E,A479)</f>
        <v>5</v>
      </c>
      <c r="M479" t="str">
        <f t="shared" si="14"/>
        <v>Ogor Mawtribes - Wrathful Cycles / Master the Paths (15)</v>
      </c>
      <c r="N479" s="74">
        <f t="shared" si="15"/>
        <v>0.66666666666666663</v>
      </c>
      <c r="P479" s="60"/>
      <c r="Q479" s="75"/>
    </row>
    <row r="480" spans="1:17" hidden="1" x14ac:dyDescent="0.3">
      <c r="A480" t="s">
        <v>98</v>
      </c>
      <c r="B480" s="48" t="s">
        <v>24950</v>
      </c>
      <c r="C480" s="48" t="s">
        <v>24948</v>
      </c>
      <c r="D480" s="1">
        <f>SUMIFS(Results!O:O,Results!G:G,CONCATENATE("*",B480,"*"),Results!G:G,CONCATENATE("*",C480,"*"),Results!E:E,A480)</f>
        <v>25</v>
      </c>
      <c r="E480" s="50">
        <f>IFERROR(SUMIFS(Results!V:V,Results!G:G,CONCATENATE("*",B480,"*"),Results!G:G,CONCATENATE("*",C480,"*"),Results!E:E,A480)/D480,"")</f>
        <v>0.68</v>
      </c>
      <c r="F480" s="1">
        <f>SUMIFS(Results!O:O,Results!G:G,CONCATENATE("*",B480,"*"),Results!G:G,CONCATENATE("*",C480,"*"),Results!E:E,A480)</f>
        <v>25</v>
      </c>
      <c r="G480" s="50">
        <f>IFERROR(SUMIFS(Results!V:V,Results!G:G,CONCATENATE("*",'Battle Tactics (Faction)'!B480,"*"),Results!G:G,CONCATENATE("*",C480,"*"),Results!E:E,A480)/F480,"")</f>
        <v>0.68</v>
      </c>
      <c r="H480" s="46">
        <f>SUMIFS(Results!O:O,Results!G:G,CONCATENATE("*",B480,"*"),Results!G:G,CONCATENATE("*",C480,"*"),Results!Y:Y,"&gt;=500",Results!E:E,A480)</f>
        <v>15</v>
      </c>
      <c r="I480" s="52">
        <f>IFERROR(SUMIFS(Results!V:V,Results!G:G,CONCATENATE("*",B480,"*"),Results!G:G,CONCATENATE("*",C480,"*"),Results!Y:Y,"&gt;=500",Results!E:E,A480)/H480,"")</f>
        <v>0.8</v>
      </c>
      <c r="J480" s="53">
        <f>SUMIFS(Results!O:O,Results!G:G,CONCATENATE("*",'Battle Tactics (Faction)'!B480,"*"),Results!G:G,CONCATENATE("*",C480,"*"),Results!Y:Y,"&gt;=500",Results!E:E,A480)</f>
        <v>15</v>
      </c>
      <c r="M480" t="str">
        <f t="shared" si="14"/>
        <v>Ogor Mawtribes - Wrathful Cycles / Restless Energy (25)</v>
      </c>
      <c r="N480" s="74">
        <f t="shared" si="15"/>
        <v>0.68</v>
      </c>
      <c r="P480" s="60"/>
      <c r="Q480" s="75"/>
    </row>
    <row r="481" spans="1:17" hidden="1" x14ac:dyDescent="0.3">
      <c r="A481" t="s">
        <v>98</v>
      </c>
      <c r="B481" s="48" t="s">
        <v>24950</v>
      </c>
      <c r="C481" s="48" t="s">
        <v>24949</v>
      </c>
      <c r="D481" s="1">
        <f>SUMIFS(Results!O:O,Results!G:G,CONCATENATE("*",B481,"*"),Results!G:G,CONCATENATE("*",C481,"*"),Results!E:E,A481)</f>
        <v>0</v>
      </c>
      <c r="E481" s="50" t="str">
        <f>IFERROR(SUMIFS(Results!V:V,Results!G:G,CONCATENATE("*",B481,"*"),Results!G:G,CONCATENATE("*",C481,"*"),Results!E:E,A481)/D481,"")</f>
        <v/>
      </c>
      <c r="F481" s="1">
        <f>SUMIFS(Results!O:O,Results!G:G,CONCATENATE("*",B481,"*"),Results!G:G,CONCATENATE("*",C481,"*"),Results!E:E,A481)</f>
        <v>0</v>
      </c>
      <c r="G481" s="50" t="str">
        <f>IFERROR(SUMIFS(Results!V:V,Results!G:G,CONCATENATE("*",'Battle Tactics (Faction)'!B481,"*"),Results!G:G,CONCATENATE("*",C481,"*"),Results!E:E,A481)/F481,"")</f>
        <v/>
      </c>
      <c r="H481" s="46">
        <f>SUMIFS(Results!O:O,Results!G:G,CONCATENATE("*",B481,"*"),Results!G:G,CONCATENATE("*",C481,"*"),Results!Y:Y,"&gt;=500",Results!E:E,A481)</f>
        <v>0</v>
      </c>
      <c r="I481" s="52" t="str">
        <f>IFERROR(SUMIFS(Results!V:V,Results!G:G,CONCATENATE("*",B481,"*"),Results!G:G,CONCATENATE("*",C481,"*"),Results!Y:Y,"&gt;=500",Results!E:E,A481)/H481,"")</f>
        <v/>
      </c>
      <c r="J481" s="53">
        <f>SUMIFS(Results!O:O,Results!G:G,CONCATENATE("*",'Battle Tactics (Faction)'!B481,"*"),Results!G:G,CONCATENATE("*",C481,"*"),Results!Y:Y,"&gt;=500",Results!E:E,A481)</f>
        <v>0</v>
      </c>
      <c r="M481" t="str">
        <f t="shared" si="14"/>
        <v>Ogor Mawtribes - Wrathful Cycles / Scouting Force (0)</v>
      </c>
      <c r="N481" s="74" t="str">
        <f t="shared" si="15"/>
        <v/>
      </c>
      <c r="P481" s="60"/>
      <c r="Q481" s="75"/>
    </row>
    <row r="482" spans="1:17" x14ac:dyDescent="0.3">
      <c r="A482" t="s">
        <v>138</v>
      </c>
      <c r="B482" s="48" t="s">
        <v>24945</v>
      </c>
      <c r="C482" s="48" t="s">
        <v>24946</v>
      </c>
      <c r="D482" s="1">
        <f>SUMIFS(Results!O:O,Results!G:G,CONCATENATE("*",B482,"*"),Results!G:G,CONCATENATE("*",C482,"*"),Results!E:E,A482)</f>
        <v>15</v>
      </c>
      <c r="E482" s="50">
        <f>IFERROR(SUMIFS(Results!V:V,Results!G:G,CONCATENATE("*",B482,"*"),Results!G:G,CONCATENATE("*",C482,"*"),Results!E:E,A482)/D482,"")</f>
        <v>0.66666666666666663</v>
      </c>
      <c r="F482" s="1">
        <f>SUMIFS(Results!O:O,Results!G:G,CONCATENATE("*",B482,"*"),Results!G:G,CONCATENATE("*",C482,"*"),Results!E:E,A482)</f>
        <v>15</v>
      </c>
      <c r="G482" s="50">
        <f>IFERROR(SUMIFS(Results!V:V,Results!G:G,CONCATENATE("*",'Battle Tactics (Faction)'!B482,"*"),Results!G:G,CONCATENATE("*",C482,"*"),Results!E:E,A482)/F482,"")</f>
        <v>0.66666666666666663</v>
      </c>
      <c r="H482" s="46">
        <f>SUMIFS(Results!O:O,Results!G:G,CONCATENATE("*",B482,"*"),Results!G:G,CONCATENATE("*",C482,"*"),Results!Y:Y,"&gt;=500",Results!E:E,A482)</f>
        <v>5</v>
      </c>
      <c r="I482" s="52">
        <f>IFERROR(SUMIFS(Results!V:V,Results!G:G,CONCATENATE("*",B482,"*"),Results!G:G,CONCATENATE("*",C482,"*"),Results!Y:Y,"&gt;=500",Results!E:E,A482)/H482,"")</f>
        <v>0.8</v>
      </c>
      <c r="J482" s="53">
        <f>SUMIFS(Results!O:O,Results!G:G,CONCATENATE("*",'Battle Tactics (Faction)'!B482,"*"),Results!G:G,CONCATENATE("*",C482,"*"),Results!Y:Y,"&gt;=500",Results!E:E,A482)</f>
        <v>5</v>
      </c>
      <c r="M482" t="str">
        <f t="shared" si="14"/>
        <v>Ossiarch Bonereapers - Attuned to Ghyran / Intercept and Recover (15)</v>
      </c>
      <c r="N482" s="74">
        <f t="shared" si="15"/>
        <v>0.66666666666666663</v>
      </c>
      <c r="P482" s="60"/>
      <c r="Q482" s="75"/>
    </row>
    <row r="483" spans="1:17" x14ac:dyDescent="0.3">
      <c r="A483" t="s">
        <v>138</v>
      </c>
      <c r="B483" s="48" t="s">
        <v>24945</v>
      </c>
      <c r="C483" s="48" t="s">
        <v>24947</v>
      </c>
      <c r="D483" s="1">
        <f>SUMIFS(Results!O:O,Results!G:G,CONCATENATE("*",B483,"*"),Results!G:G,CONCATENATE("*",C483,"*"),Results!E:E,A483)</f>
        <v>5</v>
      </c>
      <c r="E483" s="50">
        <f>IFERROR(SUMIFS(Results!V:V,Results!G:G,CONCATENATE("*",B483,"*"),Results!G:G,CONCATENATE("*",C483,"*"),Results!E:E,A483)/D483,"")</f>
        <v>0.2</v>
      </c>
      <c r="F483" s="1">
        <f>SUMIFS(Results!O:O,Results!G:G,CONCATENATE("*",B483,"*"),Results!G:G,CONCATENATE("*",C483,"*"),Results!E:E,A483)</f>
        <v>5</v>
      </c>
      <c r="G483" s="50">
        <f>IFERROR(SUMIFS(Results!V:V,Results!G:G,CONCATENATE("*",'Battle Tactics (Faction)'!B483,"*"),Results!G:G,CONCATENATE("*",C483,"*"),Results!E:E,A483)/F483,"")</f>
        <v>0.2</v>
      </c>
      <c r="H483" s="46">
        <f>SUMIFS(Results!O:O,Results!G:G,CONCATENATE("*",B483,"*"),Results!G:G,CONCATENATE("*",C483,"*"),Results!Y:Y,"&gt;=500",Results!E:E,A483)</f>
        <v>0</v>
      </c>
      <c r="I483" s="52" t="str">
        <f>IFERROR(SUMIFS(Results!V:V,Results!G:G,CONCATENATE("*",B483,"*"),Results!G:G,CONCATENATE("*",C483,"*"),Results!Y:Y,"&gt;=500",Results!E:E,A483)/H483,"")</f>
        <v/>
      </c>
      <c r="J483" s="53">
        <f>SUMIFS(Results!O:O,Results!G:G,CONCATENATE("*",'Battle Tactics (Faction)'!B483,"*"),Results!G:G,CONCATENATE("*",C483,"*"),Results!Y:Y,"&gt;=500",Results!E:E,A483)</f>
        <v>0</v>
      </c>
      <c r="M483" t="str">
        <f t="shared" si="14"/>
        <v>Ossiarch Bonereapers - Attuned to Ghyran / Master the Paths (5)</v>
      </c>
      <c r="N483" s="74">
        <f t="shared" si="15"/>
        <v>0.2</v>
      </c>
      <c r="P483" s="60"/>
      <c r="Q483" s="75"/>
    </row>
    <row r="484" spans="1:17" x14ac:dyDescent="0.3">
      <c r="A484" t="s">
        <v>138</v>
      </c>
      <c r="B484" s="48" t="s">
        <v>24945</v>
      </c>
      <c r="C484" s="48" t="s">
        <v>24948</v>
      </c>
      <c r="D484" s="1">
        <f>SUMIFS(Results!O:O,Results!G:G,CONCATENATE("*",B484,"*"),Results!G:G,CONCATENATE("*",C484,"*"),Results!E:E,A484)</f>
        <v>15</v>
      </c>
      <c r="E484" s="50">
        <f>IFERROR(SUMIFS(Results!V:V,Results!G:G,CONCATENATE("*",B484,"*"),Results!G:G,CONCATENATE("*",C484,"*"),Results!E:E,A484)/D484,"")</f>
        <v>0.33333333333333331</v>
      </c>
      <c r="F484" s="1">
        <f>SUMIFS(Results!O:O,Results!G:G,CONCATENATE("*",B484,"*"),Results!G:G,CONCATENATE("*",C484,"*"),Results!E:E,A484)</f>
        <v>15</v>
      </c>
      <c r="G484" s="50">
        <f>IFERROR(SUMIFS(Results!V:V,Results!G:G,CONCATENATE("*",'Battle Tactics (Faction)'!B484,"*"),Results!G:G,CONCATENATE("*",C484,"*"),Results!E:E,A484)/F484,"")</f>
        <v>0.33333333333333331</v>
      </c>
      <c r="H484" s="46">
        <f>SUMIFS(Results!O:O,Results!G:G,CONCATENATE("*",B484,"*"),Results!G:G,CONCATENATE("*",C484,"*"),Results!Y:Y,"&gt;=500",Results!E:E,A484)</f>
        <v>5</v>
      </c>
      <c r="I484" s="52">
        <f>IFERROR(SUMIFS(Results!V:V,Results!G:G,CONCATENATE("*",B484,"*"),Results!G:G,CONCATENATE("*",C484,"*"),Results!Y:Y,"&gt;=500",Results!E:E,A484)/H484,"")</f>
        <v>0.4</v>
      </c>
      <c r="J484" s="53">
        <f>SUMIFS(Results!O:O,Results!G:G,CONCATENATE("*",'Battle Tactics (Faction)'!B484,"*"),Results!G:G,CONCATENATE("*",C484,"*"),Results!Y:Y,"&gt;=500",Results!E:E,A484)</f>
        <v>5</v>
      </c>
      <c r="M484" t="str">
        <f t="shared" si="14"/>
        <v>Ossiarch Bonereapers - Attuned to Ghyran / Restless Energy (15)</v>
      </c>
      <c r="N484" s="74">
        <f t="shared" si="15"/>
        <v>0.33333333333333331</v>
      </c>
      <c r="P484" s="60"/>
      <c r="Q484" s="75"/>
    </row>
    <row r="485" spans="1:17" hidden="1" x14ac:dyDescent="0.3">
      <c r="A485" t="s">
        <v>138</v>
      </c>
      <c r="B485" s="48" t="s">
        <v>24945</v>
      </c>
      <c r="C485" s="48" t="s">
        <v>24949</v>
      </c>
      <c r="D485" s="1">
        <f>SUMIFS(Results!O:O,Results!G:G,CONCATENATE("*",B485,"*"),Results!G:G,CONCATENATE("*",C485,"*"),Results!E:E,A485)</f>
        <v>0</v>
      </c>
      <c r="E485" s="50" t="str">
        <f>IFERROR(SUMIFS(Results!V:V,Results!G:G,CONCATENATE("*",B485,"*"),Results!G:G,CONCATENATE("*",C485,"*"),Results!E:E,A485)/D485,"")</f>
        <v/>
      </c>
      <c r="F485" s="1">
        <f>SUMIFS(Results!O:O,Results!G:G,CONCATENATE("*",B485,"*"),Results!G:G,CONCATENATE("*",C485,"*"),Results!E:E,A485)</f>
        <v>0</v>
      </c>
      <c r="G485" s="50" t="str">
        <f>IFERROR(SUMIFS(Results!V:V,Results!G:G,CONCATENATE("*",'Battle Tactics (Faction)'!B485,"*"),Results!G:G,CONCATENATE("*",C485,"*"),Results!E:E,A485)/F485,"")</f>
        <v/>
      </c>
      <c r="H485" s="46">
        <f>SUMIFS(Results!O:O,Results!G:G,CONCATENATE("*",B485,"*"),Results!G:G,CONCATENATE("*",C485,"*"),Results!Y:Y,"&gt;=500",Results!E:E,A485)</f>
        <v>0</v>
      </c>
      <c r="I485" s="52" t="str">
        <f>IFERROR(SUMIFS(Results!V:V,Results!G:G,CONCATENATE("*",B485,"*"),Results!G:G,CONCATENATE("*",C485,"*"),Results!Y:Y,"&gt;=500",Results!E:E,A485)/H485,"")</f>
        <v/>
      </c>
      <c r="J485" s="53">
        <f>SUMIFS(Results!O:O,Results!G:G,CONCATENATE("*",'Battle Tactics (Faction)'!B485,"*"),Results!G:G,CONCATENATE("*",C485,"*"),Results!Y:Y,"&gt;=500",Results!E:E,A485)</f>
        <v>0</v>
      </c>
      <c r="M485" t="str">
        <f t="shared" si="14"/>
        <v>Ossiarch Bonereapers - Attuned to Ghyran / Scouting Force (0)</v>
      </c>
      <c r="N485" s="74" t="str">
        <f t="shared" si="15"/>
        <v/>
      </c>
      <c r="P485" s="60"/>
      <c r="Q485" s="75"/>
    </row>
    <row r="486" spans="1:17" hidden="1" x14ac:dyDescent="0.3">
      <c r="A486" t="s">
        <v>138</v>
      </c>
      <c r="B486" s="48" t="s">
        <v>24945</v>
      </c>
      <c r="C486" s="48" t="s">
        <v>24950</v>
      </c>
      <c r="D486" s="1">
        <f>SUMIFS(Results!O:O,Results!G:G,CONCATENATE("*",B486,"*"),Results!G:G,CONCATENATE("*",C486,"*"),Results!E:E,A486)</f>
        <v>40</v>
      </c>
      <c r="E486" s="50">
        <f>IFERROR(SUMIFS(Results!V:V,Results!G:G,CONCATENATE("*",B486,"*"),Results!G:G,CONCATENATE("*",C486,"*"),Results!E:E,A486)/D486,"")</f>
        <v>0.5</v>
      </c>
      <c r="F486" s="1">
        <f>SUMIFS(Results!O:O,Results!G:G,CONCATENATE("*",B486,"*"),Results!G:G,CONCATENATE("*",C486,"*"),Results!E:E,A486)</f>
        <v>40</v>
      </c>
      <c r="G486" s="50">
        <f>IFERROR(SUMIFS(Results!V:V,Results!G:G,CONCATENATE("*",'Battle Tactics (Faction)'!B486,"*"),Results!G:G,CONCATENATE("*",C486,"*"),Results!E:E,A486)/F486,"")</f>
        <v>0.5</v>
      </c>
      <c r="H486" s="46">
        <f>SUMIFS(Results!O:O,Results!G:G,CONCATENATE("*",B486,"*"),Results!G:G,CONCATENATE("*",C486,"*"),Results!Y:Y,"&gt;=500",Results!E:E,A486)</f>
        <v>5</v>
      </c>
      <c r="I486" s="52">
        <f>IFERROR(SUMIFS(Results!V:V,Results!G:G,CONCATENATE("*",B486,"*"),Results!G:G,CONCATENATE("*",C486,"*"),Results!Y:Y,"&gt;=500",Results!E:E,A486)/H486,"")</f>
        <v>0.8</v>
      </c>
      <c r="J486" s="53">
        <f>SUMIFS(Results!O:O,Results!G:G,CONCATENATE("*",'Battle Tactics (Faction)'!B486,"*"),Results!G:G,CONCATENATE("*",C486,"*"),Results!Y:Y,"&gt;=500",Results!E:E,A486)</f>
        <v>5</v>
      </c>
      <c r="M486" t="str">
        <f t="shared" si="14"/>
        <v>Ossiarch Bonereapers - Attuned to Ghyran / Wrathful Cycles (40)</v>
      </c>
      <c r="N486" s="74">
        <f t="shared" si="15"/>
        <v>0.5</v>
      </c>
      <c r="P486" s="60"/>
      <c r="Q486" s="75"/>
    </row>
    <row r="487" spans="1:17" x14ac:dyDescent="0.3">
      <c r="A487" t="s">
        <v>138</v>
      </c>
      <c r="B487" s="48" t="s">
        <v>24946</v>
      </c>
      <c r="C487" s="48" t="s">
        <v>24945</v>
      </c>
      <c r="D487" s="1">
        <f>SUMIFS(Results!O:O,Results!G:G,CONCATENATE("*",B487,"*"),Results!G:G,CONCATENATE("*",C487,"*"),Results!E:E,A487)</f>
        <v>15</v>
      </c>
      <c r="E487" s="50">
        <f>IFERROR(SUMIFS(Results!V:V,Results!G:G,CONCATENATE("*",B487,"*"),Results!G:G,CONCATENATE("*",C487,"*"),Results!E:E,A487)/D487,"")</f>
        <v>0.66666666666666663</v>
      </c>
      <c r="F487" s="1">
        <f>SUMIFS(Results!O:O,Results!G:G,CONCATENATE("*",B487,"*"),Results!G:G,CONCATENATE("*",C487,"*"),Results!E:E,A487)</f>
        <v>15</v>
      </c>
      <c r="G487" s="50">
        <f>IFERROR(SUMIFS(Results!V:V,Results!G:G,CONCATENATE("*",'Battle Tactics (Faction)'!B487,"*"),Results!G:G,CONCATENATE("*",C487,"*"),Results!E:E,A487)/F487,"")</f>
        <v>0.66666666666666663</v>
      </c>
      <c r="H487" s="46">
        <f>SUMIFS(Results!O:O,Results!G:G,CONCATENATE("*",B487,"*"),Results!G:G,CONCATENATE("*",C487,"*"),Results!Y:Y,"&gt;=500",Results!E:E,A487)</f>
        <v>5</v>
      </c>
      <c r="I487" s="52">
        <f>IFERROR(SUMIFS(Results!V:V,Results!G:G,CONCATENATE("*",B487,"*"),Results!G:G,CONCATENATE("*",C487,"*"),Results!Y:Y,"&gt;=500",Results!E:E,A487)/H487,"")</f>
        <v>0.8</v>
      </c>
      <c r="J487" s="53">
        <f>SUMIFS(Results!O:O,Results!G:G,CONCATENATE("*",'Battle Tactics (Faction)'!B487,"*"),Results!G:G,CONCATENATE("*",C487,"*"),Results!Y:Y,"&gt;=500",Results!E:E,A487)</f>
        <v>5</v>
      </c>
      <c r="M487" t="str">
        <f t="shared" si="14"/>
        <v>Ossiarch Bonereapers - Intercept and Recover / Attuned to Ghyran (15)</v>
      </c>
      <c r="N487" s="74">
        <f t="shared" si="15"/>
        <v>0.66666666666666663</v>
      </c>
      <c r="P487" s="60"/>
      <c r="Q487" s="75"/>
    </row>
    <row r="488" spans="1:17" hidden="1" x14ac:dyDescent="0.3">
      <c r="A488" t="s">
        <v>138</v>
      </c>
      <c r="B488" s="48" t="s">
        <v>24946</v>
      </c>
      <c r="C488" s="48" t="s">
        <v>24947</v>
      </c>
      <c r="D488" s="1">
        <f>SUMIFS(Results!O:O,Results!G:G,CONCATENATE("*",B488,"*"),Results!G:G,CONCATENATE("*",C488,"*"),Results!E:E,A488)</f>
        <v>0</v>
      </c>
      <c r="E488" s="50" t="str">
        <f>IFERROR(SUMIFS(Results!V:V,Results!G:G,CONCATENATE("*",B488,"*"),Results!G:G,CONCATENATE("*",C488,"*"),Results!E:E,A488)/D488,"")</f>
        <v/>
      </c>
      <c r="F488" s="1">
        <f>SUMIFS(Results!O:O,Results!G:G,CONCATENATE("*",B488,"*"),Results!G:G,CONCATENATE("*",C488,"*"),Results!E:E,A488)</f>
        <v>0</v>
      </c>
      <c r="G488" s="50" t="str">
        <f>IFERROR(SUMIFS(Results!V:V,Results!G:G,CONCATENATE("*",'Battle Tactics (Faction)'!B488,"*"),Results!G:G,CONCATENATE("*",C488,"*"),Results!E:E,A488)/F488,"")</f>
        <v/>
      </c>
      <c r="H488" s="46">
        <f>SUMIFS(Results!O:O,Results!G:G,CONCATENATE("*",B488,"*"),Results!G:G,CONCATENATE("*",C488,"*"),Results!Y:Y,"&gt;=500",Results!E:E,A488)</f>
        <v>0</v>
      </c>
      <c r="I488" s="52" t="str">
        <f>IFERROR(SUMIFS(Results!V:V,Results!G:G,CONCATENATE("*",B488,"*"),Results!G:G,CONCATENATE("*",C488,"*"),Results!Y:Y,"&gt;=500",Results!E:E,A488)/H488,"")</f>
        <v/>
      </c>
      <c r="J488" s="53">
        <f>SUMIFS(Results!O:O,Results!G:G,CONCATENATE("*",'Battle Tactics (Faction)'!B488,"*"),Results!G:G,CONCATENATE("*",C488,"*"),Results!Y:Y,"&gt;=500",Results!E:E,A488)</f>
        <v>0</v>
      </c>
      <c r="M488" t="str">
        <f t="shared" si="14"/>
        <v>Ossiarch Bonereapers - Intercept and Recover / Master the Paths (0)</v>
      </c>
      <c r="N488" s="74" t="str">
        <f t="shared" si="15"/>
        <v/>
      </c>
      <c r="P488" s="60"/>
      <c r="Q488" s="75"/>
    </row>
    <row r="489" spans="1:17" hidden="1" x14ac:dyDescent="0.3">
      <c r="A489" t="s">
        <v>138</v>
      </c>
      <c r="B489" s="48" t="s">
        <v>24946</v>
      </c>
      <c r="C489" s="48" t="s">
        <v>24948</v>
      </c>
      <c r="D489" s="1">
        <f>SUMIFS(Results!O:O,Results!G:G,CONCATENATE("*",B489,"*"),Results!G:G,CONCATENATE("*",C489,"*"),Results!E:E,A489)</f>
        <v>35</v>
      </c>
      <c r="E489" s="50">
        <f>IFERROR(SUMIFS(Results!V:V,Results!G:G,CONCATENATE("*",B489,"*"),Results!G:G,CONCATENATE("*",C489,"*"),Results!E:E,A489)/D489,"")</f>
        <v>0.6</v>
      </c>
      <c r="F489" s="1">
        <f>SUMIFS(Results!O:O,Results!G:G,CONCATENATE("*",B489,"*"),Results!G:G,CONCATENATE("*",C489,"*"),Results!E:E,A489)</f>
        <v>35</v>
      </c>
      <c r="G489" s="50">
        <f>IFERROR(SUMIFS(Results!V:V,Results!G:G,CONCATENATE("*",'Battle Tactics (Faction)'!B489,"*"),Results!G:G,CONCATENATE("*",C489,"*"),Results!E:E,A489)/F489,"")</f>
        <v>0.6</v>
      </c>
      <c r="H489" s="46">
        <f>SUMIFS(Results!O:O,Results!G:G,CONCATENATE("*",B489,"*"),Results!G:G,CONCATENATE("*",C489,"*"),Results!Y:Y,"&gt;=500",Results!E:E,A489)</f>
        <v>10</v>
      </c>
      <c r="I489" s="52">
        <f>IFERROR(SUMIFS(Results!V:V,Results!G:G,CONCATENATE("*",B489,"*"),Results!G:G,CONCATENATE("*",C489,"*"),Results!Y:Y,"&gt;=500",Results!E:E,A489)/H489,"")</f>
        <v>0.7</v>
      </c>
      <c r="J489" s="53">
        <f>SUMIFS(Results!O:O,Results!G:G,CONCATENATE("*",'Battle Tactics (Faction)'!B489,"*"),Results!G:G,CONCATENATE("*",C489,"*"),Results!Y:Y,"&gt;=500",Results!E:E,A489)</f>
        <v>10</v>
      </c>
      <c r="M489" t="str">
        <f t="shared" si="14"/>
        <v>Ossiarch Bonereapers - Intercept and Recover / Restless Energy (35)</v>
      </c>
      <c r="N489" s="74">
        <f t="shared" si="15"/>
        <v>0.6</v>
      </c>
      <c r="P489" s="60"/>
      <c r="Q489" s="75"/>
    </row>
    <row r="490" spans="1:17" hidden="1" x14ac:dyDescent="0.3">
      <c r="A490" t="s">
        <v>138</v>
      </c>
      <c r="B490" s="48" t="s">
        <v>24946</v>
      </c>
      <c r="C490" s="48" t="s">
        <v>24949</v>
      </c>
      <c r="D490" s="1">
        <f>SUMIFS(Results!O:O,Results!G:G,CONCATENATE("*",B490,"*"),Results!G:G,CONCATENATE("*",C490,"*"),Results!E:E,A490)</f>
        <v>0</v>
      </c>
      <c r="E490" s="50" t="str">
        <f>IFERROR(SUMIFS(Results!V:V,Results!G:G,CONCATENATE("*",B490,"*"),Results!G:G,CONCATENATE("*",C490,"*"),Results!E:E,A490)/D490,"")</f>
        <v/>
      </c>
      <c r="F490" s="1">
        <f>SUMIFS(Results!O:O,Results!G:G,CONCATENATE("*",B490,"*"),Results!G:G,CONCATENATE("*",C490,"*"),Results!E:E,A490)</f>
        <v>0</v>
      </c>
      <c r="G490" s="50" t="str">
        <f>IFERROR(SUMIFS(Results!V:V,Results!G:G,CONCATENATE("*",'Battle Tactics (Faction)'!B490,"*"),Results!G:G,CONCATENATE("*",C490,"*"),Results!E:E,A490)/F490,"")</f>
        <v/>
      </c>
      <c r="H490" s="46">
        <f>SUMIFS(Results!O:O,Results!G:G,CONCATENATE("*",B490,"*"),Results!G:G,CONCATENATE("*",C490,"*"),Results!Y:Y,"&gt;=500",Results!E:E,A490)</f>
        <v>0</v>
      </c>
      <c r="I490" s="52" t="str">
        <f>IFERROR(SUMIFS(Results!V:V,Results!G:G,CONCATENATE("*",B490,"*"),Results!G:G,CONCATENATE("*",C490,"*"),Results!Y:Y,"&gt;=500",Results!E:E,A490)/H490,"")</f>
        <v/>
      </c>
      <c r="J490" s="53">
        <f>SUMIFS(Results!O:O,Results!G:G,CONCATENATE("*",'Battle Tactics (Faction)'!B490,"*"),Results!G:G,CONCATENATE("*",C490,"*"),Results!Y:Y,"&gt;=500",Results!E:E,A490)</f>
        <v>0</v>
      </c>
      <c r="M490" t="str">
        <f t="shared" si="14"/>
        <v>Ossiarch Bonereapers - Intercept and Recover / Scouting Force (0)</v>
      </c>
      <c r="N490" s="74" t="str">
        <f t="shared" si="15"/>
        <v/>
      </c>
      <c r="P490" s="60"/>
      <c r="Q490" s="75"/>
    </row>
    <row r="491" spans="1:17" hidden="1" x14ac:dyDescent="0.3">
      <c r="A491" t="s">
        <v>138</v>
      </c>
      <c r="B491" s="48" t="s">
        <v>24946</v>
      </c>
      <c r="C491" s="48" t="s">
        <v>24950</v>
      </c>
      <c r="D491" s="1">
        <f>SUMIFS(Results!O:O,Results!G:G,CONCATENATE("*",B491,"*"),Results!G:G,CONCATENATE("*",C491,"*"),Results!E:E,A491)</f>
        <v>9</v>
      </c>
      <c r="E491" s="50">
        <f>IFERROR(SUMIFS(Results!V:V,Results!G:G,CONCATENATE("*",B491,"*"),Results!G:G,CONCATENATE("*",C491,"*"),Results!E:E,A491)/D491,"")</f>
        <v>0.44444444444444442</v>
      </c>
      <c r="F491" s="1">
        <f>SUMIFS(Results!O:O,Results!G:G,CONCATENATE("*",B491,"*"),Results!G:G,CONCATENATE("*",C491,"*"),Results!E:E,A491)</f>
        <v>9</v>
      </c>
      <c r="G491" s="50">
        <f>IFERROR(SUMIFS(Results!V:V,Results!G:G,CONCATENATE("*",'Battle Tactics (Faction)'!B491,"*"),Results!G:G,CONCATENATE("*",C491,"*"),Results!E:E,A491)/F491,"")</f>
        <v>0.44444444444444442</v>
      </c>
      <c r="H491" s="46">
        <f>SUMIFS(Results!O:O,Results!G:G,CONCATENATE("*",B491,"*"),Results!G:G,CONCATENATE("*",C491,"*"),Results!Y:Y,"&gt;=500",Results!E:E,A491)</f>
        <v>0</v>
      </c>
      <c r="I491" s="52" t="str">
        <f>IFERROR(SUMIFS(Results!V:V,Results!G:G,CONCATENATE("*",B491,"*"),Results!G:G,CONCATENATE("*",C491,"*"),Results!Y:Y,"&gt;=500",Results!E:E,A491)/H491,"")</f>
        <v/>
      </c>
      <c r="J491" s="53">
        <f>SUMIFS(Results!O:O,Results!G:G,CONCATENATE("*",'Battle Tactics (Faction)'!B491,"*"),Results!G:G,CONCATENATE("*",C491,"*"),Results!Y:Y,"&gt;=500",Results!E:E,A491)</f>
        <v>0</v>
      </c>
      <c r="M491" t="str">
        <f t="shared" si="14"/>
        <v>Ossiarch Bonereapers - Intercept and Recover / Wrathful Cycles (9)</v>
      </c>
      <c r="N491" s="74">
        <f t="shared" si="15"/>
        <v>0.44444444444444442</v>
      </c>
      <c r="P491" s="60"/>
      <c r="Q491" s="75"/>
    </row>
    <row r="492" spans="1:17" x14ac:dyDescent="0.3">
      <c r="A492" t="s">
        <v>138</v>
      </c>
      <c r="B492" s="48" t="s">
        <v>24947</v>
      </c>
      <c r="C492" s="48" t="s">
        <v>24945</v>
      </c>
      <c r="D492" s="1">
        <f>SUMIFS(Results!O:O,Results!G:G,CONCATENATE("*",B492,"*"),Results!G:G,CONCATENATE("*",C492,"*"),Results!E:E,A492)</f>
        <v>5</v>
      </c>
      <c r="E492" s="50">
        <f>IFERROR(SUMIFS(Results!V:V,Results!G:G,CONCATENATE("*",B492,"*"),Results!G:G,CONCATENATE("*",C492,"*"),Results!E:E,A492)/D492,"")</f>
        <v>0.2</v>
      </c>
      <c r="F492" s="1">
        <f>SUMIFS(Results!O:O,Results!G:G,CONCATENATE("*",B492,"*"),Results!G:G,CONCATENATE("*",C492,"*"),Results!E:E,A492)</f>
        <v>5</v>
      </c>
      <c r="G492" s="50">
        <f>IFERROR(SUMIFS(Results!V:V,Results!G:G,CONCATENATE("*",'Battle Tactics (Faction)'!B492,"*"),Results!G:G,CONCATENATE("*",C492,"*"),Results!E:E,A492)/F492,"")</f>
        <v>0.2</v>
      </c>
      <c r="H492" s="46">
        <f>SUMIFS(Results!O:O,Results!G:G,CONCATENATE("*",B492,"*"),Results!G:G,CONCATENATE("*",C492,"*"),Results!Y:Y,"&gt;=500",Results!E:E,A492)</f>
        <v>0</v>
      </c>
      <c r="I492" s="52" t="str">
        <f>IFERROR(SUMIFS(Results!V:V,Results!G:G,CONCATENATE("*",B492,"*"),Results!G:G,CONCATENATE("*",C492,"*"),Results!Y:Y,"&gt;=500",Results!E:E,A492)/H492,"")</f>
        <v/>
      </c>
      <c r="J492" s="53">
        <f>SUMIFS(Results!O:O,Results!G:G,CONCATENATE("*",'Battle Tactics (Faction)'!B492,"*"),Results!G:G,CONCATENATE("*",C492,"*"),Results!Y:Y,"&gt;=500",Results!E:E,A492)</f>
        <v>0</v>
      </c>
      <c r="M492" t="str">
        <f t="shared" si="14"/>
        <v>Ossiarch Bonereapers - Master the Paths / Attuned to Ghyran (5)</v>
      </c>
      <c r="N492" s="74">
        <f t="shared" si="15"/>
        <v>0.2</v>
      </c>
      <c r="P492" s="60"/>
      <c r="Q492" s="75"/>
    </row>
    <row r="493" spans="1:17" hidden="1" x14ac:dyDescent="0.3">
      <c r="A493" t="s">
        <v>138</v>
      </c>
      <c r="B493" s="48" t="s">
        <v>24947</v>
      </c>
      <c r="C493" s="48" t="s">
        <v>24946</v>
      </c>
      <c r="D493" s="1">
        <f>SUMIFS(Results!O:O,Results!G:G,CONCATENATE("*",B493,"*"),Results!G:G,CONCATENATE("*",C493,"*"),Results!E:E,A493)</f>
        <v>0</v>
      </c>
      <c r="E493" s="50" t="str">
        <f>IFERROR(SUMIFS(Results!V:V,Results!G:G,CONCATENATE("*",B493,"*"),Results!G:G,CONCATENATE("*",C493,"*"),Results!E:E,A493)/D493,"")</f>
        <v/>
      </c>
      <c r="F493" s="1">
        <f>SUMIFS(Results!O:O,Results!G:G,CONCATENATE("*",B493,"*"),Results!G:G,CONCATENATE("*",C493,"*"),Results!E:E,A493)</f>
        <v>0</v>
      </c>
      <c r="G493" s="50" t="str">
        <f>IFERROR(SUMIFS(Results!V:V,Results!G:G,CONCATENATE("*",'Battle Tactics (Faction)'!B493,"*"),Results!G:G,CONCATENATE("*",C493,"*"),Results!E:E,A493)/F493,"")</f>
        <v/>
      </c>
      <c r="H493" s="46">
        <f>SUMIFS(Results!O:O,Results!G:G,CONCATENATE("*",B493,"*"),Results!G:G,CONCATENATE("*",C493,"*"),Results!Y:Y,"&gt;=500",Results!E:E,A493)</f>
        <v>0</v>
      </c>
      <c r="I493" s="52" t="str">
        <f>IFERROR(SUMIFS(Results!V:V,Results!G:G,CONCATENATE("*",B493,"*"),Results!G:G,CONCATENATE("*",C493,"*"),Results!Y:Y,"&gt;=500",Results!E:E,A493)/H493,"")</f>
        <v/>
      </c>
      <c r="J493" s="53">
        <f>SUMIFS(Results!O:O,Results!G:G,CONCATENATE("*",'Battle Tactics (Faction)'!B493,"*"),Results!G:G,CONCATENATE("*",C493,"*"),Results!Y:Y,"&gt;=500",Results!E:E,A493)</f>
        <v>0</v>
      </c>
      <c r="M493" t="str">
        <f t="shared" si="14"/>
        <v>Ossiarch Bonereapers - Master the Paths / Intercept and Recover (0)</v>
      </c>
      <c r="N493" s="74" t="str">
        <f t="shared" si="15"/>
        <v/>
      </c>
      <c r="P493" s="60"/>
      <c r="Q493" s="75"/>
    </row>
    <row r="494" spans="1:17" hidden="1" x14ac:dyDescent="0.3">
      <c r="A494" t="s">
        <v>138</v>
      </c>
      <c r="B494" s="48" t="s">
        <v>24947</v>
      </c>
      <c r="C494" s="48" t="s">
        <v>24948</v>
      </c>
      <c r="D494" s="1">
        <f>SUMIFS(Results!O:O,Results!G:G,CONCATENATE("*",B494,"*"),Results!G:G,CONCATENATE("*",C494,"*"),Results!E:E,A494)</f>
        <v>0</v>
      </c>
      <c r="E494" s="50" t="str">
        <f>IFERROR(SUMIFS(Results!V:V,Results!G:G,CONCATENATE("*",B494,"*"),Results!G:G,CONCATENATE("*",C494,"*"),Results!E:E,A494)/D494,"")</f>
        <v/>
      </c>
      <c r="F494" s="1">
        <f>SUMIFS(Results!O:O,Results!G:G,CONCATENATE("*",B494,"*"),Results!G:G,CONCATENATE("*",C494,"*"),Results!E:E,A494)</f>
        <v>0</v>
      </c>
      <c r="G494" s="50" t="str">
        <f>IFERROR(SUMIFS(Results!V:V,Results!G:G,CONCATENATE("*",'Battle Tactics (Faction)'!B494,"*"),Results!G:G,CONCATENATE("*",C494,"*"),Results!E:E,A494)/F494,"")</f>
        <v/>
      </c>
      <c r="H494" s="46">
        <f>SUMIFS(Results!O:O,Results!G:G,CONCATENATE("*",B494,"*"),Results!G:G,CONCATENATE("*",C494,"*"),Results!Y:Y,"&gt;=500",Results!E:E,A494)</f>
        <v>0</v>
      </c>
      <c r="I494" s="52" t="str">
        <f>IFERROR(SUMIFS(Results!V:V,Results!G:G,CONCATENATE("*",B494,"*"),Results!G:G,CONCATENATE("*",C494,"*"),Results!Y:Y,"&gt;=500",Results!E:E,A494)/H494,"")</f>
        <v/>
      </c>
      <c r="J494" s="53">
        <f>SUMIFS(Results!O:O,Results!G:G,CONCATENATE("*",'Battle Tactics (Faction)'!B494,"*"),Results!G:G,CONCATENATE("*",C494,"*"),Results!Y:Y,"&gt;=500",Results!E:E,A494)</f>
        <v>0</v>
      </c>
      <c r="M494" t="str">
        <f t="shared" si="14"/>
        <v>Ossiarch Bonereapers - Master the Paths / Restless Energy (0)</v>
      </c>
      <c r="N494" s="74" t="str">
        <f t="shared" si="15"/>
        <v/>
      </c>
      <c r="P494" s="60"/>
      <c r="Q494" s="75"/>
    </row>
    <row r="495" spans="1:17" hidden="1" x14ac:dyDescent="0.3">
      <c r="A495" t="s">
        <v>138</v>
      </c>
      <c r="B495" s="48" t="s">
        <v>24947</v>
      </c>
      <c r="C495" s="48" t="s">
        <v>24949</v>
      </c>
      <c r="D495" s="1">
        <f>SUMIFS(Results!O:O,Results!G:G,CONCATENATE("*",B495,"*"),Results!G:G,CONCATENATE("*",C495,"*"),Results!E:E,A495)</f>
        <v>0</v>
      </c>
      <c r="E495" s="50" t="str">
        <f>IFERROR(SUMIFS(Results!V:V,Results!G:G,CONCATENATE("*",B495,"*"),Results!G:G,CONCATENATE("*",C495,"*"),Results!E:E,A495)/D495,"")</f>
        <v/>
      </c>
      <c r="F495" s="1">
        <f>SUMIFS(Results!O:O,Results!G:G,CONCATENATE("*",B495,"*"),Results!G:G,CONCATENATE("*",C495,"*"),Results!E:E,A495)</f>
        <v>0</v>
      </c>
      <c r="G495" s="50" t="str">
        <f>IFERROR(SUMIFS(Results!V:V,Results!G:G,CONCATENATE("*",'Battle Tactics (Faction)'!B495,"*"),Results!G:G,CONCATENATE("*",C495,"*"),Results!E:E,A495)/F495,"")</f>
        <v/>
      </c>
      <c r="H495" s="46">
        <f>SUMIFS(Results!O:O,Results!G:G,CONCATENATE("*",B495,"*"),Results!G:G,CONCATENATE("*",C495,"*"),Results!Y:Y,"&gt;=500",Results!E:E,A495)</f>
        <v>0</v>
      </c>
      <c r="I495" s="52" t="str">
        <f>IFERROR(SUMIFS(Results!V:V,Results!G:G,CONCATENATE("*",B495,"*"),Results!G:G,CONCATENATE("*",C495,"*"),Results!Y:Y,"&gt;=500",Results!E:E,A495)/H495,"")</f>
        <v/>
      </c>
      <c r="J495" s="53">
        <f>SUMIFS(Results!O:O,Results!G:G,CONCATENATE("*",'Battle Tactics (Faction)'!B495,"*"),Results!G:G,CONCATENATE("*",C495,"*"),Results!Y:Y,"&gt;=500",Results!E:E,A495)</f>
        <v>0</v>
      </c>
      <c r="M495" t="str">
        <f t="shared" si="14"/>
        <v>Ossiarch Bonereapers - Master the Paths / Scouting Force (0)</v>
      </c>
      <c r="N495" s="74" t="str">
        <f t="shared" si="15"/>
        <v/>
      </c>
      <c r="P495" s="60"/>
      <c r="Q495" s="75"/>
    </row>
    <row r="496" spans="1:17" hidden="1" x14ac:dyDescent="0.3">
      <c r="A496" t="s">
        <v>138</v>
      </c>
      <c r="B496" s="48" t="s">
        <v>24947</v>
      </c>
      <c r="C496" s="48" t="s">
        <v>24950</v>
      </c>
      <c r="D496" s="1">
        <f>SUMIFS(Results!O:O,Results!G:G,CONCATENATE("*",B496,"*"),Results!G:G,CONCATENATE("*",C496,"*"),Results!E:E,A496)</f>
        <v>3</v>
      </c>
      <c r="E496" s="50">
        <f>IFERROR(SUMIFS(Results!V:V,Results!G:G,CONCATENATE("*",B496,"*"),Results!G:G,CONCATENATE("*",C496,"*"),Results!E:E,A496)/D496,"")</f>
        <v>0.5</v>
      </c>
      <c r="F496" s="1">
        <f>SUMIFS(Results!O:O,Results!G:G,CONCATENATE("*",B496,"*"),Results!G:G,CONCATENATE("*",C496,"*"),Results!E:E,A496)</f>
        <v>3</v>
      </c>
      <c r="G496" s="50">
        <f>IFERROR(SUMIFS(Results!V:V,Results!G:G,CONCATENATE("*",'Battle Tactics (Faction)'!B496,"*"),Results!G:G,CONCATENATE("*",C496,"*"),Results!E:E,A496)/F496,"")</f>
        <v>0.5</v>
      </c>
      <c r="H496" s="46">
        <f>SUMIFS(Results!O:O,Results!G:G,CONCATENATE("*",B496,"*"),Results!G:G,CONCATENATE("*",C496,"*"),Results!Y:Y,"&gt;=500",Results!E:E,A496)</f>
        <v>0</v>
      </c>
      <c r="I496" s="52" t="str">
        <f>IFERROR(SUMIFS(Results!V:V,Results!G:G,CONCATENATE("*",B496,"*"),Results!G:G,CONCATENATE("*",C496,"*"),Results!Y:Y,"&gt;=500",Results!E:E,A496)/H496,"")</f>
        <v/>
      </c>
      <c r="J496" s="53">
        <f>SUMIFS(Results!O:O,Results!G:G,CONCATENATE("*",'Battle Tactics (Faction)'!B496,"*"),Results!G:G,CONCATENATE("*",C496,"*"),Results!Y:Y,"&gt;=500",Results!E:E,A496)</f>
        <v>0</v>
      </c>
      <c r="M496" t="str">
        <f t="shared" si="14"/>
        <v>Ossiarch Bonereapers - Master the Paths / Wrathful Cycles (3)</v>
      </c>
      <c r="N496" s="74">
        <f t="shared" si="15"/>
        <v>0.5</v>
      </c>
      <c r="P496" s="60"/>
      <c r="Q496" s="75"/>
    </row>
    <row r="497" spans="1:17" x14ac:dyDescent="0.3">
      <c r="A497" t="s">
        <v>138</v>
      </c>
      <c r="B497" s="48" t="s">
        <v>24948</v>
      </c>
      <c r="C497" s="48" t="s">
        <v>24945</v>
      </c>
      <c r="D497" s="1">
        <f>SUMIFS(Results!O:O,Results!G:G,CONCATENATE("*",B497,"*"),Results!G:G,CONCATENATE("*",C497,"*"),Results!E:E,A497)</f>
        <v>15</v>
      </c>
      <c r="E497" s="50">
        <f>IFERROR(SUMIFS(Results!V:V,Results!G:G,CONCATENATE("*",B497,"*"),Results!G:G,CONCATENATE("*",C497,"*"),Results!E:E,A497)/D497,"")</f>
        <v>0.33333333333333331</v>
      </c>
      <c r="F497" s="1">
        <f>SUMIFS(Results!O:O,Results!G:G,CONCATENATE("*",B497,"*"),Results!G:G,CONCATENATE("*",C497,"*"),Results!E:E,A497)</f>
        <v>15</v>
      </c>
      <c r="G497" s="50">
        <f>IFERROR(SUMIFS(Results!V:V,Results!G:G,CONCATENATE("*",'Battle Tactics (Faction)'!B497,"*"),Results!G:G,CONCATENATE("*",C497,"*"),Results!E:E,A497)/F497,"")</f>
        <v>0.33333333333333331</v>
      </c>
      <c r="H497" s="46">
        <f>SUMIFS(Results!O:O,Results!G:G,CONCATENATE("*",B497,"*"),Results!G:G,CONCATENATE("*",C497,"*"),Results!Y:Y,"&gt;=500",Results!E:E,A497)</f>
        <v>5</v>
      </c>
      <c r="I497" s="52">
        <f>IFERROR(SUMIFS(Results!V:V,Results!G:G,CONCATENATE("*",B497,"*"),Results!G:G,CONCATENATE("*",C497,"*"),Results!Y:Y,"&gt;=500",Results!E:E,A497)/H497,"")</f>
        <v>0.4</v>
      </c>
      <c r="J497" s="53">
        <f>SUMIFS(Results!O:O,Results!G:G,CONCATENATE("*",'Battle Tactics (Faction)'!B497,"*"),Results!G:G,CONCATENATE("*",C497,"*"),Results!Y:Y,"&gt;=500",Results!E:E,A497)</f>
        <v>5</v>
      </c>
      <c r="M497" t="str">
        <f t="shared" si="14"/>
        <v>Ossiarch Bonereapers - Restless Energy / Attuned to Ghyran (15)</v>
      </c>
      <c r="N497" s="74">
        <f t="shared" si="15"/>
        <v>0.33333333333333331</v>
      </c>
      <c r="P497" s="60"/>
      <c r="Q497" s="75"/>
    </row>
    <row r="498" spans="1:17" hidden="1" x14ac:dyDescent="0.3">
      <c r="A498" t="s">
        <v>138</v>
      </c>
      <c r="B498" s="48" t="s">
        <v>24948</v>
      </c>
      <c r="C498" s="48" t="s">
        <v>24946</v>
      </c>
      <c r="D498" s="1">
        <f>SUMIFS(Results!O:O,Results!G:G,CONCATENATE("*",B498,"*"),Results!G:G,CONCATENATE("*",C498,"*"),Results!E:E,A498)</f>
        <v>35</v>
      </c>
      <c r="E498" s="50">
        <f>IFERROR(SUMIFS(Results!V:V,Results!G:G,CONCATENATE("*",B498,"*"),Results!G:G,CONCATENATE("*",C498,"*"),Results!E:E,A498)/D498,"")</f>
        <v>0.6</v>
      </c>
      <c r="F498" s="1">
        <f>SUMIFS(Results!O:O,Results!G:G,CONCATENATE("*",B498,"*"),Results!G:G,CONCATENATE("*",C498,"*"),Results!E:E,A498)</f>
        <v>35</v>
      </c>
      <c r="G498" s="50">
        <f>IFERROR(SUMIFS(Results!V:V,Results!G:G,CONCATENATE("*",'Battle Tactics (Faction)'!B498,"*"),Results!G:G,CONCATENATE("*",C498,"*"),Results!E:E,A498)/F498,"")</f>
        <v>0.6</v>
      </c>
      <c r="H498" s="46">
        <f>SUMIFS(Results!O:O,Results!G:G,CONCATENATE("*",B498,"*"),Results!G:G,CONCATENATE("*",C498,"*"),Results!Y:Y,"&gt;=500",Results!E:E,A498)</f>
        <v>10</v>
      </c>
      <c r="I498" s="52">
        <f>IFERROR(SUMIFS(Results!V:V,Results!G:G,CONCATENATE("*",B498,"*"),Results!G:G,CONCATENATE("*",C498,"*"),Results!Y:Y,"&gt;=500",Results!E:E,A498)/H498,"")</f>
        <v>0.7</v>
      </c>
      <c r="J498" s="53">
        <f>SUMIFS(Results!O:O,Results!G:G,CONCATENATE("*",'Battle Tactics (Faction)'!B498,"*"),Results!G:G,CONCATENATE("*",C498,"*"),Results!Y:Y,"&gt;=500",Results!E:E,A498)</f>
        <v>10</v>
      </c>
      <c r="M498" t="str">
        <f t="shared" si="14"/>
        <v>Ossiarch Bonereapers - Restless Energy / Intercept and Recover (35)</v>
      </c>
      <c r="N498" s="74">
        <f t="shared" si="15"/>
        <v>0.6</v>
      </c>
      <c r="P498" s="60"/>
      <c r="Q498" s="75"/>
    </row>
    <row r="499" spans="1:17" hidden="1" x14ac:dyDescent="0.3">
      <c r="A499" t="s">
        <v>138</v>
      </c>
      <c r="B499" s="48" t="s">
        <v>24948</v>
      </c>
      <c r="C499" s="48" t="s">
        <v>24947</v>
      </c>
      <c r="D499" s="1">
        <f>SUMIFS(Results!O:O,Results!G:G,CONCATENATE("*",B499,"*"),Results!G:G,CONCATENATE("*",C499,"*"),Results!E:E,A499)</f>
        <v>0</v>
      </c>
      <c r="E499" s="50" t="str">
        <f>IFERROR(SUMIFS(Results!V:V,Results!G:G,CONCATENATE("*",B499,"*"),Results!G:G,CONCATENATE("*",C499,"*"),Results!E:E,A499)/D499,"")</f>
        <v/>
      </c>
      <c r="F499" s="1">
        <f>SUMIFS(Results!O:O,Results!G:G,CONCATENATE("*",B499,"*"),Results!G:G,CONCATENATE("*",C499,"*"),Results!E:E,A499)</f>
        <v>0</v>
      </c>
      <c r="G499" s="50" t="str">
        <f>IFERROR(SUMIFS(Results!V:V,Results!G:G,CONCATENATE("*",'Battle Tactics (Faction)'!B499,"*"),Results!G:G,CONCATENATE("*",C499,"*"),Results!E:E,A499)/F499,"")</f>
        <v/>
      </c>
      <c r="H499" s="46">
        <f>SUMIFS(Results!O:O,Results!G:G,CONCATENATE("*",B499,"*"),Results!G:G,CONCATENATE("*",C499,"*"),Results!Y:Y,"&gt;=500",Results!E:E,A499)</f>
        <v>0</v>
      </c>
      <c r="I499" s="52" t="str">
        <f>IFERROR(SUMIFS(Results!V:V,Results!G:G,CONCATENATE("*",B499,"*"),Results!G:G,CONCATENATE("*",C499,"*"),Results!Y:Y,"&gt;=500",Results!E:E,A499)/H499,"")</f>
        <v/>
      </c>
      <c r="J499" s="53">
        <f>SUMIFS(Results!O:O,Results!G:G,CONCATENATE("*",'Battle Tactics (Faction)'!B499,"*"),Results!G:G,CONCATENATE("*",C499,"*"),Results!Y:Y,"&gt;=500",Results!E:E,A499)</f>
        <v>0</v>
      </c>
      <c r="M499" t="str">
        <f t="shared" si="14"/>
        <v>Ossiarch Bonereapers - Restless Energy / Master the Paths (0)</v>
      </c>
      <c r="N499" s="74" t="str">
        <f t="shared" si="15"/>
        <v/>
      </c>
      <c r="P499" s="60"/>
      <c r="Q499" s="75"/>
    </row>
    <row r="500" spans="1:17" hidden="1" x14ac:dyDescent="0.3">
      <c r="A500" t="s">
        <v>138</v>
      </c>
      <c r="B500" s="48" t="s">
        <v>24948</v>
      </c>
      <c r="C500" s="48" t="s">
        <v>24949</v>
      </c>
      <c r="D500" s="1">
        <f>SUMIFS(Results!O:O,Results!G:G,CONCATENATE("*",B500,"*"),Results!G:G,CONCATENATE("*",C500,"*"),Results!E:E,A500)</f>
        <v>0</v>
      </c>
      <c r="E500" s="50" t="str">
        <f>IFERROR(SUMIFS(Results!V:V,Results!G:G,CONCATENATE("*",B500,"*"),Results!G:G,CONCATENATE("*",C500,"*"),Results!E:E,A500)/D500,"")</f>
        <v/>
      </c>
      <c r="F500" s="1">
        <f>SUMIFS(Results!O:O,Results!G:G,CONCATENATE("*",B500,"*"),Results!G:G,CONCATENATE("*",C500,"*"),Results!E:E,A500)</f>
        <v>0</v>
      </c>
      <c r="G500" s="50" t="str">
        <f>IFERROR(SUMIFS(Results!V:V,Results!G:G,CONCATENATE("*",'Battle Tactics (Faction)'!B500,"*"),Results!G:G,CONCATENATE("*",C500,"*"),Results!E:E,A500)/F500,"")</f>
        <v/>
      </c>
      <c r="H500" s="46">
        <f>SUMIFS(Results!O:O,Results!G:G,CONCATENATE("*",B500,"*"),Results!G:G,CONCATENATE("*",C500,"*"),Results!Y:Y,"&gt;=500",Results!E:E,A500)</f>
        <v>0</v>
      </c>
      <c r="I500" s="52" t="str">
        <f>IFERROR(SUMIFS(Results!V:V,Results!G:G,CONCATENATE("*",B500,"*"),Results!G:G,CONCATENATE("*",C500,"*"),Results!Y:Y,"&gt;=500",Results!E:E,A500)/H500,"")</f>
        <v/>
      </c>
      <c r="J500" s="53">
        <f>SUMIFS(Results!O:O,Results!G:G,CONCATENATE("*",'Battle Tactics (Faction)'!B500,"*"),Results!G:G,CONCATENATE("*",C500,"*"),Results!Y:Y,"&gt;=500",Results!E:E,A500)</f>
        <v>0</v>
      </c>
      <c r="M500" t="str">
        <f t="shared" si="14"/>
        <v>Ossiarch Bonereapers - Restless Energy / Scouting Force (0)</v>
      </c>
      <c r="N500" s="74" t="str">
        <f t="shared" si="15"/>
        <v/>
      </c>
      <c r="P500" s="60"/>
      <c r="Q500" s="75"/>
    </row>
    <row r="501" spans="1:17" hidden="1" x14ac:dyDescent="0.3">
      <c r="A501" t="s">
        <v>138</v>
      </c>
      <c r="B501" s="48" t="s">
        <v>24948</v>
      </c>
      <c r="C501" s="48" t="s">
        <v>24950</v>
      </c>
      <c r="D501" s="1">
        <f>SUMIFS(Results!O:O,Results!G:G,CONCATENATE("*",B501,"*"),Results!G:G,CONCATENATE("*",C501,"*"),Results!E:E,A501)</f>
        <v>0</v>
      </c>
      <c r="E501" s="50" t="str">
        <f>IFERROR(SUMIFS(Results!V:V,Results!G:G,CONCATENATE("*",B501,"*"),Results!G:G,CONCATENATE("*",C501,"*"),Results!E:E,A501)/D501,"")</f>
        <v/>
      </c>
      <c r="F501" s="1">
        <f>SUMIFS(Results!O:O,Results!G:G,CONCATENATE("*",B501,"*"),Results!G:G,CONCATENATE("*",C501,"*"),Results!E:E,A501)</f>
        <v>0</v>
      </c>
      <c r="G501" s="50" t="str">
        <f>IFERROR(SUMIFS(Results!V:V,Results!G:G,CONCATENATE("*",'Battle Tactics (Faction)'!B501,"*"),Results!G:G,CONCATENATE("*",C501,"*"),Results!E:E,A501)/F501,"")</f>
        <v/>
      </c>
      <c r="H501" s="46">
        <f>SUMIFS(Results!O:O,Results!G:G,CONCATENATE("*",B501,"*"),Results!G:G,CONCATENATE("*",C501,"*"),Results!Y:Y,"&gt;=500",Results!E:E,A501)</f>
        <v>0</v>
      </c>
      <c r="I501" s="52" t="str">
        <f>IFERROR(SUMIFS(Results!V:V,Results!G:G,CONCATENATE("*",B501,"*"),Results!G:G,CONCATENATE("*",C501,"*"),Results!Y:Y,"&gt;=500",Results!E:E,A501)/H501,"")</f>
        <v/>
      </c>
      <c r="J501" s="53">
        <f>SUMIFS(Results!O:O,Results!G:G,CONCATENATE("*",'Battle Tactics (Faction)'!B501,"*"),Results!G:G,CONCATENATE("*",C501,"*"),Results!Y:Y,"&gt;=500",Results!E:E,A501)</f>
        <v>0</v>
      </c>
      <c r="M501" t="str">
        <f t="shared" si="14"/>
        <v>Ossiarch Bonereapers - Restless Energy / Wrathful Cycles (0)</v>
      </c>
      <c r="N501" s="74" t="str">
        <f t="shared" si="15"/>
        <v/>
      </c>
      <c r="P501" s="60"/>
      <c r="Q501" s="75"/>
    </row>
    <row r="502" spans="1:17" hidden="1" x14ac:dyDescent="0.3">
      <c r="A502" t="s">
        <v>138</v>
      </c>
      <c r="B502" s="48" t="s">
        <v>24949</v>
      </c>
      <c r="C502" s="48" t="s">
        <v>24945</v>
      </c>
      <c r="D502" s="1">
        <f>SUMIFS(Results!O:O,Results!G:G,CONCATENATE("*",B502,"*"),Results!G:G,CONCATENATE("*",C502,"*"),Results!E:E,A502)</f>
        <v>0</v>
      </c>
      <c r="E502" s="50" t="str">
        <f>IFERROR(SUMIFS(Results!V:V,Results!G:G,CONCATENATE("*",B502,"*"),Results!G:G,CONCATENATE("*",C502,"*"),Results!E:E,A502)/D502,"")</f>
        <v/>
      </c>
      <c r="F502" s="1">
        <f>SUMIFS(Results!O:O,Results!G:G,CONCATENATE("*",B502,"*"),Results!G:G,CONCATENATE("*",C502,"*"),Results!E:E,A502)</f>
        <v>0</v>
      </c>
      <c r="G502" s="50" t="str">
        <f>IFERROR(SUMIFS(Results!V:V,Results!G:G,CONCATENATE("*",'Battle Tactics (Faction)'!B502,"*"),Results!G:G,CONCATENATE("*",C502,"*"),Results!E:E,A502)/F502,"")</f>
        <v/>
      </c>
      <c r="H502" s="46">
        <f>SUMIFS(Results!O:O,Results!G:G,CONCATENATE("*",B502,"*"),Results!G:G,CONCATENATE("*",C502,"*"),Results!Y:Y,"&gt;=500",Results!E:E,A502)</f>
        <v>0</v>
      </c>
      <c r="I502" s="52" t="str">
        <f>IFERROR(SUMIFS(Results!V:V,Results!G:G,CONCATENATE("*",B502,"*"),Results!G:G,CONCATENATE("*",C502,"*"),Results!Y:Y,"&gt;=500",Results!E:E,A502)/H502,"")</f>
        <v/>
      </c>
      <c r="J502" s="53">
        <f>SUMIFS(Results!O:O,Results!G:G,CONCATENATE("*",'Battle Tactics (Faction)'!B502,"*"),Results!G:G,CONCATENATE("*",C502,"*"),Results!Y:Y,"&gt;=500",Results!E:E,A502)</f>
        <v>0</v>
      </c>
      <c r="M502" t="str">
        <f t="shared" si="14"/>
        <v>Ossiarch Bonereapers - Scouting Force / Attuned to Ghyran (0)</v>
      </c>
      <c r="N502" s="74" t="str">
        <f t="shared" si="15"/>
        <v/>
      </c>
      <c r="P502" s="60"/>
      <c r="Q502" s="75"/>
    </row>
    <row r="503" spans="1:17" hidden="1" x14ac:dyDescent="0.3">
      <c r="A503" t="s">
        <v>138</v>
      </c>
      <c r="B503" s="48" t="s">
        <v>24949</v>
      </c>
      <c r="C503" s="48" t="s">
        <v>24946</v>
      </c>
      <c r="D503" s="1">
        <f>SUMIFS(Results!O:O,Results!G:G,CONCATENATE("*",B503,"*"),Results!G:G,CONCATENATE("*",C503,"*"),Results!E:E,A503)</f>
        <v>0</v>
      </c>
      <c r="E503" s="50" t="str">
        <f>IFERROR(SUMIFS(Results!V:V,Results!G:G,CONCATENATE("*",B503,"*"),Results!G:G,CONCATENATE("*",C503,"*"),Results!E:E,A503)/D503,"")</f>
        <v/>
      </c>
      <c r="F503" s="1">
        <f>SUMIFS(Results!O:O,Results!G:G,CONCATENATE("*",B503,"*"),Results!G:G,CONCATENATE("*",C503,"*"),Results!E:E,A503)</f>
        <v>0</v>
      </c>
      <c r="G503" s="50" t="str">
        <f>IFERROR(SUMIFS(Results!V:V,Results!G:G,CONCATENATE("*",'Battle Tactics (Faction)'!B503,"*"),Results!G:G,CONCATENATE("*",C503,"*"),Results!E:E,A503)/F503,"")</f>
        <v/>
      </c>
      <c r="H503" s="46">
        <f>SUMIFS(Results!O:O,Results!G:G,CONCATENATE("*",B503,"*"),Results!G:G,CONCATENATE("*",C503,"*"),Results!Y:Y,"&gt;=500",Results!E:E,A503)</f>
        <v>0</v>
      </c>
      <c r="I503" s="52" t="str">
        <f>IFERROR(SUMIFS(Results!V:V,Results!G:G,CONCATENATE("*",B503,"*"),Results!G:G,CONCATENATE("*",C503,"*"),Results!Y:Y,"&gt;=500",Results!E:E,A503)/H503,"")</f>
        <v/>
      </c>
      <c r="J503" s="53">
        <f>SUMIFS(Results!O:O,Results!G:G,CONCATENATE("*",'Battle Tactics (Faction)'!B503,"*"),Results!G:G,CONCATENATE("*",C503,"*"),Results!Y:Y,"&gt;=500",Results!E:E,A503)</f>
        <v>0</v>
      </c>
      <c r="M503" t="str">
        <f t="shared" si="14"/>
        <v>Ossiarch Bonereapers - Scouting Force / Intercept and Recover (0)</v>
      </c>
      <c r="N503" s="74" t="str">
        <f t="shared" si="15"/>
        <v/>
      </c>
      <c r="P503" s="60"/>
      <c r="Q503" s="75"/>
    </row>
    <row r="504" spans="1:17" hidden="1" x14ac:dyDescent="0.3">
      <c r="A504" t="s">
        <v>138</v>
      </c>
      <c r="B504" s="48" t="s">
        <v>24949</v>
      </c>
      <c r="C504" s="48" t="s">
        <v>24947</v>
      </c>
      <c r="D504" s="1">
        <f>SUMIFS(Results!O:O,Results!G:G,CONCATENATE("*",B504,"*"),Results!G:G,CONCATENATE("*",C504,"*"),Results!E:E,A504)</f>
        <v>0</v>
      </c>
      <c r="E504" s="50" t="str">
        <f>IFERROR(SUMIFS(Results!V:V,Results!G:G,CONCATENATE("*",B504,"*"),Results!G:G,CONCATENATE("*",C504,"*"),Results!E:E,A504)/D504,"")</f>
        <v/>
      </c>
      <c r="F504" s="1">
        <f>SUMIFS(Results!O:O,Results!G:G,CONCATENATE("*",B504,"*"),Results!G:G,CONCATENATE("*",C504,"*"),Results!E:E,A504)</f>
        <v>0</v>
      </c>
      <c r="G504" s="50" t="str">
        <f>IFERROR(SUMIFS(Results!V:V,Results!G:G,CONCATENATE("*",'Battle Tactics (Faction)'!B504,"*"),Results!G:G,CONCATENATE("*",C504,"*"),Results!E:E,A504)/F504,"")</f>
        <v/>
      </c>
      <c r="H504" s="46">
        <f>SUMIFS(Results!O:O,Results!G:G,CONCATENATE("*",B504,"*"),Results!G:G,CONCATENATE("*",C504,"*"),Results!Y:Y,"&gt;=500",Results!E:E,A504)</f>
        <v>0</v>
      </c>
      <c r="I504" s="52" t="str">
        <f>IFERROR(SUMIFS(Results!V:V,Results!G:G,CONCATENATE("*",B504,"*"),Results!G:G,CONCATENATE("*",C504,"*"),Results!Y:Y,"&gt;=500",Results!E:E,A504)/H504,"")</f>
        <v/>
      </c>
      <c r="J504" s="53">
        <f>SUMIFS(Results!O:O,Results!G:G,CONCATENATE("*",'Battle Tactics (Faction)'!B504,"*"),Results!G:G,CONCATENATE("*",C504,"*"),Results!Y:Y,"&gt;=500",Results!E:E,A504)</f>
        <v>0</v>
      </c>
      <c r="M504" t="str">
        <f t="shared" si="14"/>
        <v>Ossiarch Bonereapers - Scouting Force / Master the Paths (0)</v>
      </c>
      <c r="N504" s="74" t="str">
        <f t="shared" si="15"/>
        <v/>
      </c>
      <c r="P504" s="60"/>
      <c r="Q504" s="75"/>
    </row>
    <row r="505" spans="1:17" hidden="1" x14ac:dyDescent="0.3">
      <c r="A505" t="s">
        <v>138</v>
      </c>
      <c r="B505" s="48" t="s">
        <v>24949</v>
      </c>
      <c r="C505" s="48" t="s">
        <v>24948</v>
      </c>
      <c r="D505" s="1">
        <f>SUMIFS(Results!O:O,Results!G:G,CONCATENATE("*",B505,"*"),Results!G:G,CONCATENATE("*",C505,"*"),Results!E:E,A505)</f>
        <v>0</v>
      </c>
      <c r="E505" s="50" t="str">
        <f>IFERROR(SUMIFS(Results!V:V,Results!G:G,CONCATENATE("*",B505,"*"),Results!G:G,CONCATENATE("*",C505,"*"),Results!E:E,A505)/D505,"")</f>
        <v/>
      </c>
      <c r="F505" s="1">
        <f>SUMIFS(Results!O:O,Results!G:G,CONCATENATE("*",B505,"*"),Results!G:G,CONCATENATE("*",C505,"*"),Results!E:E,A505)</f>
        <v>0</v>
      </c>
      <c r="G505" s="50" t="str">
        <f>IFERROR(SUMIFS(Results!V:V,Results!G:G,CONCATENATE("*",'Battle Tactics (Faction)'!B505,"*"),Results!G:G,CONCATENATE("*",C505,"*"),Results!E:E,A505)/F505,"")</f>
        <v/>
      </c>
      <c r="H505" s="46">
        <f>SUMIFS(Results!O:O,Results!G:G,CONCATENATE("*",B505,"*"),Results!G:G,CONCATENATE("*",C505,"*"),Results!Y:Y,"&gt;=500",Results!E:E,A505)</f>
        <v>0</v>
      </c>
      <c r="I505" s="52" t="str">
        <f>IFERROR(SUMIFS(Results!V:V,Results!G:G,CONCATENATE("*",B505,"*"),Results!G:G,CONCATENATE("*",C505,"*"),Results!Y:Y,"&gt;=500",Results!E:E,A505)/H505,"")</f>
        <v/>
      </c>
      <c r="J505" s="53">
        <f>SUMIFS(Results!O:O,Results!G:G,CONCATENATE("*",'Battle Tactics (Faction)'!B505,"*"),Results!G:G,CONCATENATE("*",C505,"*"),Results!Y:Y,"&gt;=500",Results!E:E,A505)</f>
        <v>0</v>
      </c>
      <c r="M505" t="str">
        <f t="shared" si="14"/>
        <v>Ossiarch Bonereapers - Scouting Force / Restless Energy (0)</v>
      </c>
      <c r="N505" s="74" t="str">
        <f t="shared" si="15"/>
        <v/>
      </c>
      <c r="P505" s="60"/>
      <c r="Q505" s="75"/>
    </row>
    <row r="506" spans="1:17" x14ac:dyDescent="0.3">
      <c r="A506" t="s">
        <v>138</v>
      </c>
      <c r="B506" s="48" t="s">
        <v>24949</v>
      </c>
      <c r="C506" s="48" t="s">
        <v>24950</v>
      </c>
      <c r="D506" s="1">
        <f>SUMIFS(Results!O:O,Results!G:G,CONCATENATE("*",B506,"*"),Results!G:G,CONCATENATE("*",C506,"*"),Results!E:E,A506)</f>
        <v>5</v>
      </c>
      <c r="E506" s="50">
        <f>IFERROR(SUMIFS(Results!V:V,Results!G:G,CONCATENATE("*",B506,"*"),Results!G:G,CONCATENATE("*",C506,"*"),Results!E:E,A506)/D506,"")</f>
        <v>0.2</v>
      </c>
      <c r="F506" s="1">
        <f>SUMIFS(Results!O:O,Results!G:G,CONCATENATE("*",B506,"*"),Results!G:G,CONCATENATE("*",C506,"*"),Results!E:E,A506)</f>
        <v>5</v>
      </c>
      <c r="G506" s="50">
        <f>IFERROR(SUMIFS(Results!V:V,Results!G:G,CONCATENATE("*",'Battle Tactics (Faction)'!B506,"*"),Results!G:G,CONCATENATE("*",C506,"*"),Results!E:E,A506)/F506,"")</f>
        <v>0.2</v>
      </c>
      <c r="H506" s="46">
        <f>SUMIFS(Results!O:O,Results!G:G,CONCATENATE("*",B506,"*"),Results!G:G,CONCATENATE("*",C506,"*"),Results!Y:Y,"&gt;=500",Results!E:E,A506)</f>
        <v>0</v>
      </c>
      <c r="I506" s="52" t="str">
        <f>IFERROR(SUMIFS(Results!V:V,Results!G:G,CONCATENATE("*",B506,"*"),Results!G:G,CONCATENATE("*",C506,"*"),Results!Y:Y,"&gt;=500",Results!E:E,A506)/H506,"")</f>
        <v/>
      </c>
      <c r="J506" s="53">
        <f>SUMIFS(Results!O:O,Results!G:G,CONCATENATE("*",'Battle Tactics (Faction)'!B506,"*"),Results!G:G,CONCATENATE("*",C506,"*"),Results!Y:Y,"&gt;=500",Results!E:E,A506)</f>
        <v>0</v>
      </c>
      <c r="M506" t="str">
        <f t="shared" si="14"/>
        <v>Ossiarch Bonereapers - Scouting Force / Wrathful Cycles (5)</v>
      </c>
      <c r="N506" s="74">
        <f t="shared" si="15"/>
        <v>0.2</v>
      </c>
      <c r="P506" s="60"/>
      <c r="Q506" s="75"/>
    </row>
    <row r="507" spans="1:17" hidden="1" x14ac:dyDescent="0.3">
      <c r="A507" t="s">
        <v>138</v>
      </c>
      <c r="B507" s="48" t="s">
        <v>24950</v>
      </c>
      <c r="C507" s="48" t="s">
        <v>24945</v>
      </c>
      <c r="D507" s="1">
        <f>SUMIFS(Results!O:O,Results!G:G,CONCATENATE("*",B507,"*"),Results!G:G,CONCATENATE("*",C507,"*"),Results!E:E,A507)</f>
        <v>40</v>
      </c>
      <c r="E507" s="50">
        <f>IFERROR(SUMIFS(Results!V:V,Results!G:G,CONCATENATE("*",B507,"*"),Results!G:G,CONCATENATE("*",C507,"*"),Results!E:E,A507)/D507,"")</f>
        <v>0.5</v>
      </c>
      <c r="F507" s="1">
        <f>SUMIFS(Results!O:O,Results!G:G,CONCATENATE("*",B507,"*"),Results!G:G,CONCATENATE("*",C507,"*"),Results!E:E,A507)</f>
        <v>40</v>
      </c>
      <c r="G507" s="50">
        <f>IFERROR(SUMIFS(Results!V:V,Results!G:G,CONCATENATE("*",'Battle Tactics (Faction)'!B507,"*"),Results!G:G,CONCATENATE("*",C507,"*"),Results!E:E,A507)/F507,"")</f>
        <v>0.5</v>
      </c>
      <c r="H507" s="46">
        <f>SUMIFS(Results!O:O,Results!G:G,CONCATENATE("*",B507,"*"),Results!G:G,CONCATENATE("*",C507,"*"),Results!Y:Y,"&gt;=500",Results!E:E,A507)</f>
        <v>5</v>
      </c>
      <c r="I507" s="52">
        <f>IFERROR(SUMIFS(Results!V:V,Results!G:G,CONCATENATE("*",B507,"*"),Results!G:G,CONCATENATE("*",C507,"*"),Results!Y:Y,"&gt;=500",Results!E:E,A507)/H507,"")</f>
        <v>0.8</v>
      </c>
      <c r="J507" s="53">
        <f>SUMIFS(Results!O:O,Results!G:G,CONCATENATE("*",'Battle Tactics (Faction)'!B507,"*"),Results!G:G,CONCATENATE("*",C507,"*"),Results!Y:Y,"&gt;=500",Results!E:E,A507)</f>
        <v>5</v>
      </c>
      <c r="M507" t="str">
        <f t="shared" si="14"/>
        <v>Ossiarch Bonereapers - Wrathful Cycles / Attuned to Ghyran (40)</v>
      </c>
      <c r="N507" s="74">
        <f t="shared" si="15"/>
        <v>0.5</v>
      </c>
      <c r="P507" s="60"/>
      <c r="Q507" s="75"/>
    </row>
    <row r="508" spans="1:17" hidden="1" x14ac:dyDescent="0.3">
      <c r="A508" t="s">
        <v>138</v>
      </c>
      <c r="B508" s="48" t="s">
        <v>24950</v>
      </c>
      <c r="C508" s="48" t="s">
        <v>24946</v>
      </c>
      <c r="D508" s="1">
        <f>SUMIFS(Results!O:O,Results!G:G,CONCATENATE("*",B508,"*"),Results!G:G,CONCATENATE("*",C508,"*"),Results!E:E,A508)</f>
        <v>9</v>
      </c>
      <c r="E508" s="50">
        <f>IFERROR(SUMIFS(Results!V:V,Results!G:G,CONCATENATE("*",B508,"*"),Results!G:G,CONCATENATE("*",C508,"*"),Results!E:E,A508)/D508,"")</f>
        <v>0.44444444444444442</v>
      </c>
      <c r="F508" s="1">
        <f>SUMIFS(Results!O:O,Results!G:G,CONCATENATE("*",B508,"*"),Results!G:G,CONCATENATE("*",C508,"*"),Results!E:E,A508)</f>
        <v>9</v>
      </c>
      <c r="G508" s="50">
        <f>IFERROR(SUMIFS(Results!V:V,Results!G:G,CONCATENATE("*",'Battle Tactics (Faction)'!B508,"*"),Results!G:G,CONCATENATE("*",C508,"*"),Results!E:E,A508)/F508,"")</f>
        <v>0.44444444444444442</v>
      </c>
      <c r="H508" s="46">
        <f>SUMIFS(Results!O:O,Results!G:G,CONCATENATE("*",B508,"*"),Results!G:G,CONCATENATE("*",C508,"*"),Results!Y:Y,"&gt;=500",Results!E:E,A508)</f>
        <v>0</v>
      </c>
      <c r="I508" s="52" t="str">
        <f>IFERROR(SUMIFS(Results!V:V,Results!G:G,CONCATENATE("*",B508,"*"),Results!G:G,CONCATENATE("*",C508,"*"),Results!Y:Y,"&gt;=500",Results!E:E,A508)/H508,"")</f>
        <v/>
      </c>
      <c r="J508" s="53">
        <f>SUMIFS(Results!O:O,Results!G:G,CONCATENATE("*",'Battle Tactics (Faction)'!B508,"*"),Results!G:G,CONCATENATE("*",C508,"*"),Results!Y:Y,"&gt;=500",Results!E:E,A508)</f>
        <v>0</v>
      </c>
      <c r="M508" t="str">
        <f t="shared" si="14"/>
        <v>Ossiarch Bonereapers - Wrathful Cycles / Intercept and Recover (9)</v>
      </c>
      <c r="N508" s="74">
        <f t="shared" si="15"/>
        <v>0.44444444444444442</v>
      </c>
      <c r="P508" s="60"/>
      <c r="Q508" s="75"/>
    </row>
    <row r="509" spans="1:17" hidden="1" x14ac:dyDescent="0.3">
      <c r="A509" t="s">
        <v>138</v>
      </c>
      <c r="B509" s="48" t="s">
        <v>24950</v>
      </c>
      <c r="C509" s="48" t="s">
        <v>24947</v>
      </c>
      <c r="D509" s="1">
        <f>SUMIFS(Results!O:O,Results!G:G,CONCATENATE("*",B509,"*"),Results!G:G,CONCATENATE("*",C509,"*"),Results!E:E,A509)</f>
        <v>3</v>
      </c>
      <c r="E509" s="50">
        <f>IFERROR(SUMIFS(Results!V:V,Results!G:G,CONCATENATE("*",B509,"*"),Results!G:G,CONCATENATE("*",C509,"*"),Results!E:E,A509)/D509,"")</f>
        <v>0.5</v>
      </c>
      <c r="F509" s="1">
        <f>SUMIFS(Results!O:O,Results!G:G,CONCATENATE("*",B509,"*"),Results!G:G,CONCATENATE("*",C509,"*"),Results!E:E,A509)</f>
        <v>3</v>
      </c>
      <c r="G509" s="50">
        <f>IFERROR(SUMIFS(Results!V:V,Results!G:G,CONCATENATE("*",'Battle Tactics (Faction)'!B509,"*"),Results!G:G,CONCATENATE("*",C509,"*"),Results!E:E,A509)/F509,"")</f>
        <v>0.5</v>
      </c>
      <c r="H509" s="46">
        <f>SUMIFS(Results!O:O,Results!G:G,CONCATENATE("*",B509,"*"),Results!G:G,CONCATENATE("*",C509,"*"),Results!Y:Y,"&gt;=500",Results!E:E,A509)</f>
        <v>0</v>
      </c>
      <c r="I509" s="52" t="str">
        <f>IFERROR(SUMIFS(Results!V:V,Results!G:G,CONCATENATE("*",B509,"*"),Results!G:G,CONCATENATE("*",C509,"*"),Results!Y:Y,"&gt;=500",Results!E:E,A509)/H509,"")</f>
        <v/>
      </c>
      <c r="J509" s="53">
        <f>SUMIFS(Results!O:O,Results!G:G,CONCATENATE("*",'Battle Tactics (Faction)'!B509,"*"),Results!G:G,CONCATENATE("*",C509,"*"),Results!Y:Y,"&gt;=500",Results!E:E,A509)</f>
        <v>0</v>
      </c>
      <c r="M509" t="str">
        <f t="shared" si="14"/>
        <v>Ossiarch Bonereapers - Wrathful Cycles / Master the Paths (3)</v>
      </c>
      <c r="N509" s="74">
        <f t="shared" si="15"/>
        <v>0.5</v>
      </c>
      <c r="P509" s="60"/>
      <c r="Q509" s="75"/>
    </row>
    <row r="510" spans="1:17" hidden="1" x14ac:dyDescent="0.3">
      <c r="A510" t="s">
        <v>138</v>
      </c>
      <c r="B510" s="48" t="s">
        <v>24950</v>
      </c>
      <c r="C510" s="48" t="s">
        <v>24948</v>
      </c>
      <c r="D510" s="1">
        <f>SUMIFS(Results!O:O,Results!G:G,CONCATENATE("*",B510,"*"),Results!G:G,CONCATENATE("*",C510,"*"),Results!E:E,A510)</f>
        <v>0</v>
      </c>
      <c r="E510" s="50" t="str">
        <f>IFERROR(SUMIFS(Results!V:V,Results!G:G,CONCATENATE("*",B510,"*"),Results!G:G,CONCATENATE("*",C510,"*"),Results!E:E,A510)/D510,"")</f>
        <v/>
      </c>
      <c r="F510" s="1">
        <f>SUMIFS(Results!O:O,Results!G:G,CONCATENATE("*",B510,"*"),Results!G:G,CONCATENATE("*",C510,"*"),Results!E:E,A510)</f>
        <v>0</v>
      </c>
      <c r="G510" s="50" t="str">
        <f>IFERROR(SUMIFS(Results!V:V,Results!G:G,CONCATENATE("*",'Battle Tactics (Faction)'!B510,"*"),Results!G:G,CONCATENATE("*",C510,"*"),Results!E:E,A510)/F510,"")</f>
        <v/>
      </c>
      <c r="H510" s="46">
        <f>SUMIFS(Results!O:O,Results!G:G,CONCATENATE("*",B510,"*"),Results!G:G,CONCATENATE("*",C510,"*"),Results!Y:Y,"&gt;=500",Results!E:E,A510)</f>
        <v>0</v>
      </c>
      <c r="I510" s="52" t="str">
        <f>IFERROR(SUMIFS(Results!V:V,Results!G:G,CONCATENATE("*",B510,"*"),Results!G:G,CONCATENATE("*",C510,"*"),Results!Y:Y,"&gt;=500",Results!E:E,A510)/H510,"")</f>
        <v/>
      </c>
      <c r="J510" s="53">
        <f>SUMIFS(Results!O:O,Results!G:G,CONCATENATE("*",'Battle Tactics (Faction)'!B510,"*"),Results!G:G,CONCATENATE("*",C510,"*"),Results!Y:Y,"&gt;=500",Results!E:E,A510)</f>
        <v>0</v>
      </c>
      <c r="M510" t="str">
        <f t="shared" si="14"/>
        <v>Ossiarch Bonereapers - Wrathful Cycles / Restless Energy (0)</v>
      </c>
      <c r="N510" s="74" t="str">
        <f t="shared" si="15"/>
        <v/>
      </c>
      <c r="P510" s="60"/>
      <c r="Q510" s="75"/>
    </row>
    <row r="511" spans="1:17" x14ac:dyDescent="0.3">
      <c r="A511" t="s">
        <v>138</v>
      </c>
      <c r="B511" s="48" t="s">
        <v>24950</v>
      </c>
      <c r="C511" s="48" t="s">
        <v>24949</v>
      </c>
      <c r="D511" s="1">
        <f>SUMIFS(Results!O:O,Results!G:G,CONCATENATE("*",B511,"*"),Results!G:G,CONCATENATE("*",C511,"*"),Results!E:E,A511)</f>
        <v>5</v>
      </c>
      <c r="E511" s="50">
        <f>IFERROR(SUMIFS(Results!V:V,Results!G:G,CONCATENATE("*",B511,"*"),Results!G:G,CONCATENATE("*",C511,"*"),Results!E:E,A511)/D511,"")</f>
        <v>0.2</v>
      </c>
      <c r="F511" s="1">
        <f>SUMIFS(Results!O:O,Results!G:G,CONCATENATE("*",B511,"*"),Results!G:G,CONCATENATE("*",C511,"*"),Results!E:E,A511)</f>
        <v>5</v>
      </c>
      <c r="G511" s="50">
        <f>IFERROR(SUMIFS(Results!V:V,Results!G:G,CONCATENATE("*",'Battle Tactics (Faction)'!B511,"*"),Results!G:G,CONCATENATE("*",C511,"*"),Results!E:E,A511)/F511,"")</f>
        <v>0.2</v>
      </c>
      <c r="H511" s="46">
        <f>SUMIFS(Results!O:O,Results!G:G,CONCATENATE("*",B511,"*"),Results!G:G,CONCATENATE("*",C511,"*"),Results!Y:Y,"&gt;=500",Results!E:E,A511)</f>
        <v>0</v>
      </c>
      <c r="I511" s="52" t="str">
        <f>IFERROR(SUMIFS(Results!V:V,Results!G:G,CONCATENATE("*",B511,"*"),Results!G:G,CONCATENATE("*",C511,"*"),Results!Y:Y,"&gt;=500",Results!E:E,A511)/H511,"")</f>
        <v/>
      </c>
      <c r="J511" s="53">
        <f>SUMIFS(Results!O:O,Results!G:G,CONCATENATE("*",'Battle Tactics (Faction)'!B511,"*"),Results!G:G,CONCATENATE("*",C511,"*"),Results!Y:Y,"&gt;=500",Results!E:E,A511)</f>
        <v>0</v>
      </c>
      <c r="M511" t="str">
        <f t="shared" si="14"/>
        <v>Ossiarch Bonereapers - Wrathful Cycles / Scouting Force (5)</v>
      </c>
      <c r="N511" s="74">
        <f t="shared" si="15"/>
        <v>0.2</v>
      </c>
      <c r="P511" s="60"/>
      <c r="Q511" s="75"/>
    </row>
    <row r="512" spans="1:17" x14ac:dyDescent="0.3">
      <c r="A512" t="s">
        <v>39</v>
      </c>
      <c r="B512" s="48" t="s">
        <v>24945</v>
      </c>
      <c r="C512" s="48" t="s">
        <v>24946</v>
      </c>
      <c r="D512" s="1">
        <f>SUMIFS(Results!O:O,Results!G:G,CONCATENATE("*",B512,"*"),Results!G:G,CONCATENATE("*",C512,"*"),Results!E:E,A512)</f>
        <v>15</v>
      </c>
      <c r="E512" s="50">
        <f>IFERROR(SUMIFS(Results!V:V,Results!G:G,CONCATENATE("*",B512,"*"),Results!G:G,CONCATENATE("*",C512,"*"),Results!E:E,A512)/D512,"")</f>
        <v>0.5</v>
      </c>
      <c r="F512" s="1">
        <f>SUMIFS(Results!O:O,Results!G:G,CONCATENATE("*",B512,"*"),Results!G:G,CONCATENATE("*",C512,"*"),Results!E:E,A512)</f>
        <v>15</v>
      </c>
      <c r="G512" s="50">
        <f>IFERROR(SUMIFS(Results!V:V,Results!G:G,CONCATENATE("*",'Battle Tactics (Faction)'!B512,"*"),Results!G:G,CONCATENATE("*",C512,"*"),Results!E:E,A512)/F512,"")</f>
        <v>0.5</v>
      </c>
      <c r="H512" s="46">
        <f>SUMIFS(Results!O:O,Results!G:G,CONCATENATE("*",B512,"*"),Results!G:G,CONCATENATE("*",C512,"*"),Results!Y:Y,"&gt;=500",Results!E:E,A512)</f>
        <v>5</v>
      </c>
      <c r="I512" s="52">
        <f>IFERROR(SUMIFS(Results!V:V,Results!G:G,CONCATENATE("*",B512,"*"),Results!G:G,CONCATENATE("*",C512,"*"),Results!Y:Y,"&gt;=500",Results!E:E,A512)/H512,"")</f>
        <v>0.6</v>
      </c>
      <c r="J512" s="53">
        <f>SUMIFS(Results!O:O,Results!G:G,CONCATENATE("*",'Battle Tactics (Faction)'!B512,"*"),Results!G:G,CONCATENATE("*",C512,"*"),Results!Y:Y,"&gt;=500",Results!E:E,A512)</f>
        <v>5</v>
      </c>
      <c r="M512" t="str">
        <f t="shared" si="14"/>
        <v>Seraphon - Attuned to Ghyran / Intercept and Recover (15)</v>
      </c>
      <c r="N512" s="74">
        <f t="shared" si="15"/>
        <v>0.5</v>
      </c>
      <c r="P512" s="60"/>
      <c r="Q512" s="75"/>
    </row>
    <row r="513" spans="1:17" x14ac:dyDescent="0.3">
      <c r="A513" t="s">
        <v>39</v>
      </c>
      <c r="B513" s="48" t="s">
        <v>24945</v>
      </c>
      <c r="C513" s="48" t="s">
        <v>24947</v>
      </c>
      <c r="D513" s="1">
        <f>SUMIFS(Results!O:O,Results!G:G,CONCATENATE("*",B513,"*"),Results!G:G,CONCATENATE("*",C513,"*"),Results!E:E,A513)</f>
        <v>5</v>
      </c>
      <c r="E513" s="50">
        <f>IFERROR(SUMIFS(Results!V:V,Results!G:G,CONCATENATE("*",B513,"*"),Results!G:G,CONCATENATE("*",C513,"*"),Results!E:E,A513)/D513,"")</f>
        <v>0.4</v>
      </c>
      <c r="F513" s="1">
        <f>SUMIFS(Results!O:O,Results!G:G,CONCATENATE("*",B513,"*"),Results!G:G,CONCATENATE("*",C513,"*"),Results!E:E,A513)</f>
        <v>5</v>
      </c>
      <c r="G513" s="50">
        <f>IFERROR(SUMIFS(Results!V:V,Results!G:G,CONCATENATE("*",'Battle Tactics (Faction)'!B513,"*"),Results!G:G,CONCATENATE("*",C513,"*"),Results!E:E,A513)/F513,"")</f>
        <v>0.4</v>
      </c>
      <c r="H513" s="46">
        <f>SUMIFS(Results!O:O,Results!G:G,CONCATENATE("*",B513,"*"),Results!G:G,CONCATENATE("*",C513,"*"),Results!Y:Y,"&gt;=500",Results!E:E,A513)</f>
        <v>0</v>
      </c>
      <c r="I513" s="52" t="str">
        <f>IFERROR(SUMIFS(Results!V:V,Results!G:G,CONCATENATE("*",B513,"*"),Results!G:G,CONCATENATE("*",C513,"*"),Results!Y:Y,"&gt;=500",Results!E:E,A513)/H513,"")</f>
        <v/>
      </c>
      <c r="J513" s="53">
        <f>SUMIFS(Results!O:O,Results!G:G,CONCATENATE("*",'Battle Tactics (Faction)'!B513,"*"),Results!G:G,CONCATENATE("*",C513,"*"),Results!Y:Y,"&gt;=500",Results!E:E,A513)</f>
        <v>0</v>
      </c>
      <c r="M513" t="str">
        <f t="shared" si="14"/>
        <v>Seraphon - Attuned to Ghyran / Master the Paths (5)</v>
      </c>
      <c r="N513" s="74">
        <f t="shared" si="15"/>
        <v>0.4</v>
      </c>
      <c r="P513" s="60"/>
      <c r="Q513" s="75"/>
    </row>
    <row r="514" spans="1:17" x14ac:dyDescent="0.3">
      <c r="A514" t="s">
        <v>39</v>
      </c>
      <c r="B514" s="48" t="s">
        <v>24945</v>
      </c>
      <c r="C514" s="48" t="s">
        <v>24948</v>
      </c>
      <c r="D514" s="1">
        <f>SUMIFS(Results!O:O,Results!G:G,CONCATENATE("*",B514,"*"),Results!G:G,CONCATENATE("*",C514,"*"),Results!E:E,A514)</f>
        <v>10</v>
      </c>
      <c r="E514" s="50">
        <f>IFERROR(SUMIFS(Results!V:V,Results!G:G,CONCATENATE("*",B514,"*"),Results!G:G,CONCATENATE("*",C514,"*"),Results!E:E,A514)/D514,"")</f>
        <v>0.2</v>
      </c>
      <c r="F514" s="1">
        <f>SUMIFS(Results!O:O,Results!G:G,CONCATENATE("*",B514,"*"),Results!G:G,CONCATENATE("*",C514,"*"),Results!E:E,A514)</f>
        <v>10</v>
      </c>
      <c r="G514" s="50">
        <f>IFERROR(SUMIFS(Results!V:V,Results!G:G,CONCATENATE("*",'Battle Tactics (Faction)'!B514,"*"),Results!G:G,CONCATENATE("*",C514,"*"),Results!E:E,A514)/F514,"")</f>
        <v>0.2</v>
      </c>
      <c r="H514" s="46">
        <f>SUMIFS(Results!O:O,Results!G:G,CONCATENATE("*",B514,"*"),Results!G:G,CONCATENATE("*",C514,"*"),Results!Y:Y,"&gt;=500",Results!E:E,A514)</f>
        <v>0</v>
      </c>
      <c r="I514" s="52" t="str">
        <f>IFERROR(SUMIFS(Results!V:V,Results!G:G,CONCATENATE("*",B514,"*"),Results!G:G,CONCATENATE("*",C514,"*"),Results!Y:Y,"&gt;=500",Results!E:E,A514)/H514,"")</f>
        <v/>
      </c>
      <c r="J514" s="53">
        <f>SUMIFS(Results!O:O,Results!G:G,CONCATENATE("*",'Battle Tactics (Faction)'!B514,"*"),Results!G:G,CONCATENATE("*",C514,"*"),Results!Y:Y,"&gt;=500",Results!E:E,A514)</f>
        <v>0</v>
      </c>
      <c r="M514" t="str">
        <f t="shared" si="14"/>
        <v>Seraphon - Attuned to Ghyran / Restless Energy (10)</v>
      </c>
      <c r="N514" s="74">
        <f t="shared" si="15"/>
        <v>0.2</v>
      </c>
      <c r="P514" s="60"/>
      <c r="Q514" s="75"/>
    </row>
    <row r="515" spans="1:17" hidden="1" x14ac:dyDescent="0.3">
      <c r="A515" t="s">
        <v>39</v>
      </c>
      <c r="B515" s="48" t="s">
        <v>24945</v>
      </c>
      <c r="C515" s="48" t="s">
        <v>24949</v>
      </c>
      <c r="D515" s="1">
        <f>SUMIFS(Results!O:O,Results!G:G,CONCATENATE("*",B515,"*"),Results!G:G,CONCATENATE("*",C515,"*"),Results!E:E,A515)</f>
        <v>0</v>
      </c>
      <c r="E515" s="50" t="str">
        <f>IFERROR(SUMIFS(Results!V:V,Results!G:G,CONCATENATE("*",B515,"*"),Results!G:G,CONCATENATE("*",C515,"*"),Results!E:E,A515)/D515,"")</f>
        <v/>
      </c>
      <c r="F515" s="1">
        <f>SUMIFS(Results!O:O,Results!G:G,CONCATENATE("*",B515,"*"),Results!G:G,CONCATENATE("*",C515,"*"),Results!E:E,A515)</f>
        <v>0</v>
      </c>
      <c r="G515" s="50" t="str">
        <f>IFERROR(SUMIFS(Results!V:V,Results!G:G,CONCATENATE("*",'Battle Tactics (Faction)'!B515,"*"),Results!G:G,CONCATENATE("*",C515,"*"),Results!E:E,A515)/F515,"")</f>
        <v/>
      </c>
      <c r="H515" s="46">
        <f>SUMIFS(Results!O:O,Results!G:G,CONCATENATE("*",B515,"*"),Results!G:G,CONCATENATE("*",C515,"*"),Results!Y:Y,"&gt;=500",Results!E:E,A515)</f>
        <v>0</v>
      </c>
      <c r="I515" s="52" t="str">
        <f>IFERROR(SUMIFS(Results!V:V,Results!G:G,CONCATENATE("*",B515,"*"),Results!G:G,CONCATENATE("*",C515,"*"),Results!Y:Y,"&gt;=500",Results!E:E,A515)/H515,"")</f>
        <v/>
      </c>
      <c r="J515" s="53">
        <f>SUMIFS(Results!O:O,Results!G:G,CONCATENATE("*",'Battle Tactics (Faction)'!B515,"*"),Results!G:G,CONCATENATE("*",C515,"*"),Results!Y:Y,"&gt;=500",Results!E:E,A515)</f>
        <v>0</v>
      </c>
      <c r="M515" t="str">
        <f t="shared" ref="M515:M578" si="16">CONCATENATE(A515," - ",B515," / ",C515," (",D515,")")</f>
        <v>Seraphon - Attuned to Ghyran / Scouting Force (0)</v>
      </c>
      <c r="N515" s="74" t="str">
        <f t="shared" ref="N515:N578" si="17">E515</f>
        <v/>
      </c>
      <c r="P515" s="60"/>
      <c r="Q515" s="75"/>
    </row>
    <row r="516" spans="1:17" x14ac:dyDescent="0.3">
      <c r="A516" t="s">
        <v>39</v>
      </c>
      <c r="B516" s="48" t="s">
        <v>24945</v>
      </c>
      <c r="C516" s="48" t="s">
        <v>24950</v>
      </c>
      <c r="D516" s="1">
        <f>SUMIFS(Results!O:O,Results!G:G,CONCATENATE("*",B516,"*"),Results!G:G,CONCATENATE("*",C516,"*"),Results!E:E,A516)</f>
        <v>5</v>
      </c>
      <c r="E516" s="50">
        <f>IFERROR(SUMIFS(Results!V:V,Results!G:G,CONCATENATE("*",B516,"*"),Results!G:G,CONCATENATE("*",C516,"*"),Results!E:E,A516)/D516,"")</f>
        <v>0.4</v>
      </c>
      <c r="F516" s="1">
        <f>SUMIFS(Results!O:O,Results!G:G,CONCATENATE("*",B516,"*"),Results!G:G,CONCATENATE("*",C516,"*"),Results!E:E,A516)</f>
        <v>5</v>
      </c>
      <c r="G516" s="50">
        <f>IFERROR(SUMIFS(Results!V:V,Results!G:G,CONCATENATE("*",'Battle Tactics (Faction)'!B516,"*"),Results!G:G,CONCATENATE("*",C516,"*"),Results!E:E,A516)/F516,"")</f>
        <v>0.4</v>
      </c>
      <c r="H516" s="46">
        <f>SUMIFS(Results!O:O,Results!G:G,CONCATENATE("*",B516,"*"),Results!G:G,CONCATENATE("*",C516,"*"),Results!Y:Y,"&gt;=500",Results!E:E,A516)</f>
        <v>0</v>
      </c>
      <c r="I516" s="52" t="str">
        <f>IFERROR(SUMIFS(Results!V:V,Results!G:G,CONCATENATE("*",B516,"*"),Results!G:G,CONCATENATE("*",C516,"*"),Results!Y:Y,"&gt;=500",Results!E:E,A516)/H516,"")</f>
        <v/>
      </c>
      <c r="J516" s="53">
        <f>SUMIFS(Results!O:O,Results!G:G,CONCATENATE("*",'Battle Tactics (Faction)'!B516,"*"),Results!G:G,CONCATENATE("*",C516,"*"),Results!Y:Y,"&gt;=500",Results!E:E,A516)</f>
        <v>0</v>
      </c>
      <c r="M516" t="str">
        <f t="shared" si="16"/>
        <v>Seraphon - Attuned to Ghyran / Wrathful Cycles (5)</v>
      </c>
      <c r="N516" s="74">
        <f t="shared" si="17"/>
        <v>0.4</v>
      </c>
      <c r="P516" s="60"/>
      <c r="Q516" s="75"/>
    </row>
    <row r="517" spans="1:17" x14ac:dyDescent="0.3">
      <c r="A517" t="s">
        <v>39</v>
      </c>
      <c r="B517" s="48" t="s">
        <v>24946</v>
      </c>
      <c r="C517" s="48" t="s">
        <v>24945</v>
      </c>
      <c r="D517" s="1">
        <f>SUMIFS(Results!O:O,Results!G:G,CONCATENATE("*",B517,"*"),Results!G:G,CONCATENATE("*",C517,"*"),Results!E:E,A517)</f>
        <v>15</v>
      </c>
      <c r="E517" s="50">
        <f>IFERROR(SUMIFS(Results!V:V,Results!G:G,CONCATENATE("*",B517,"*"),Results!G:G,CONCATENATE("*",C517,"*"),Results!E:E,A517)/D517,"")</f>
        <v>0.5</v>
      </c>
      <c r="F517" s="1">
        <f>SUMIFS(Results!O:O,Results!G:G,CONCATENATE("*",B517,"*"),Results!G:G,CONCATENATE("*",C517,"*"),Results!E:E,A517)</f>
        <v>15</v>
      </c>
      <c r="G517" s="50">
        <f>IFERROR(SUMIFS(Results!V:V,Results!G:G,CONCATENATE("*",'Battle Tactics (Faction)'!B517,"*"),Results!G:G,CONCATENATE("*",C517,"*"),Results!E:E,A517)/F517,"")</f>
        <v>0.5</v>
      </c>
      <c r="H517" s="46">
        <f>SUMIFS(Results!O:O,Results!G:G,CONCATENATE("*",B517,"*"),Results!G:G,CONCATENATE("*",C517,"*"),Results!Y:Y,"&gt;=500",Results!E:E,A517)</f>
        <v>5</v>
      </c>
      <c r="I517" s="52">
        <f>IFERROR(SUMIFS(Results!V:V,Results!G:G,CONCATENATE("*",B517,"*"),Results!G:G,CONCATENATE("*",C517,"*"),Results!Y:Y,"&gt;=500",Results!E:E,A517)/H517,"")</f>
        <v>0.6</v>
      </c>
      <c r="J517" s="53">
        <f>SUMIFS(Results!O:O,Results!G:G,CONCATENATE("*",'Battle Tactics (Faction)'!B517,"*"),Results!G:G,CONCATENATE("*",C517,"*"),Results!Y:Y,"&gt;=500",Results!E:E,A517)</f>
        <v>5</v>
      </c>
      <c r="M517" t="str">
        <f t="shared" si="16"/>
        <v>Seraphon - Intercept and Recover / Attuned to Ghyran (15)</v>
      </c>
      <c r="N517" s="74">
        <f t="shared" si="17"/>
        <v>0.5</v>
      </c>
      <c r="P517" s="60"/>
      <c r="Q517" s="75"/>
    </row>
    <row r="518" spans="1:17" hidden="1" x14ac:dyDescent="0.3">
      <c r="A518" t="s">
        <v>39</v>
      </c>
      <c r="B518" s="48" t="s">
        <v>24946</v>
      </c>
      <c r="C518" s="48" t="s">
        <v>24947</v>
      </c>
      <c r="D518" s="1">
        <f>SUMIFS(Results!O:O,Results!G:G,CONCATENATE("*",B518,"*"),Results!G:G,CONCATENATE("*",C518,"*"),Results!E:E,A518)</f>
        <v>59</v>
      </c>
      <c r="E518" s="50">
        <f>IFERROR(SUMIFS(Results!V:V,Results!G:G,CONCATENATE("*",B518,"*"),Results!G:G,CONCATENATE("*",C518,"*"),Results!E:E,A518)/D518,"")</f>
        <v>0.52542372881355937</v>
      </c>
      <c r="F518" s="1">
        <f>SUMIFS(Results!O:O,Results!G:G,CONCATENATE("*",B518,"*"),Results!G:G,CONCATENATE("*",C518,"*"),Results!E:E,A518)</f>
        <v>59</v>
      </c>
      <c r="G518" s="50">
        <f>IFERROR(SUMIFS(Results!V:V,Results!G:G,CONCATENATE("*",'Battle Tactics (Faction)'!B518,"*"),Results!G:G,CONCATENATE("*",C518,"*"),Results!E:E,A518)/F518,"")</f>
        <v>0.52542372881355937</v>
      </c>
      <c r="H518" s="46">
        <f>SUMIFS(Results!O:O,Results!G:G,CONCATENATE("*",B518,"*"),Results!G:G,CONCATENATE("*",C518,"*"),Results!Y:Y,"&gt;=500",Results!E:E,A518)</f>
        <v>20</v>
      </c>
      <c r="I518" s="52">
        <f>IFERROR(SUMIFS(Results!V:V,Results!G:G,CONCATENATE("*",B518,"*"),Results!G:G,CONCATENATE("*",C518,"*"),Results!Y:Y,"&gt;=500",Results!E:E,A518)/H518,"")</f>
        <v>0.7</v>
      </c>
      <c r="J518" s="53">
        <f>SUMIFS(Results!O:O,Results!G:G,CONCATENATE("*",'Battle Tactics (Faction)'!B518,"*"),Results!G:G,CONCATENATE("*",C518,"*"),Results!Y:Y,"&gt;=500",Results!E:E,A518)</f>
        <v>20</v>
      </c>
      <c r="M518" t="str">
        <f t="shared" si="16"/>
        <v>Seraphon - Intercept and Recover / Master the Paths (59)</v>
      </c>
      <c r="N518" s="74">
        <f t="shared" si="17"/>
        <v>0.52542372881355937</v>
      </c>
      <c r="P518" s="60"/>
      <c r="Q518" s="75"/>
    </row>
    <row r="519" spans="1:17" hidden="1" x14ac:dyDescent="0.3">
      <c r="A519" t="s">
        <v>39</v>
      </c>
      <c r="B519" s="48" t="s">
        <v>24946</v>
      </c>
      <c r="C519" s="48" t="s">
        <v>24948</v>
      </c>
      <c r="D519" s="1">
        <f>SUMIFS(Results!O:O,Results!G:G,CONCATENATE("*",B519,"*"),Results!G:G,CONCATENATE("*",C519,"*"),Results!E:E,A519)</f>
        <v>78</v>
      </c>
      <c r="E519" s="50">
        <f>IFERROR(SUMIFS(Results!V:V,Results!G:G,CONCATENATE("*",B519,"*"),Results!G:G,CONCATENATE("*",C519,"*"),Results!E:E,A519)/D519,"")</f>
        <v>0.51282051282051277</v>
      </c>
      <c r="F519" s="1">
        <f>SUMIFS(Results!O:O,Results!G:G,CONCATENATE("*",B519,"*"),Results!G:G,CONCATENATE("*",C519,"*"),Results!E:E,A519)</f>
        <v>78</v>
      </c>
      <c r="G519" s="50">
        <f>IFERROR(SUMIFS(Results!V:V,Results!G:G,CONCATENATE("*",'Battle Tactics (Faction)'!B519,"*"),Results!G:G,CONCATENATE("*",C519,"*"),Results!E:E,A519)/F519,"")</f>
        <v>0.51282051282051277</v>
      </c>
      <c r="H519" s="46">
        <f>SUMIFS(Results!O:O,Results!G:G,CONCATENATE("*",B519,"*"),Results!G:G,CONCATENATE("*",C519,"*"),Results!Y:Y,"&gt;=500",Results!E:E,A519)</f>
        <v>20</v>
      </c>
      <c r="I519" s="52">
        <f>IFERROR(SUMIFS(Results!V:V,Results!G:G,CONCATENATE("*",B519,"*"),Results!G:G,CONCATENATE("*",C519,"*"),Results!Y:Y,"&gt;=500",Results!E:E,A519)/H519,"")</f>
        <v>0.7</v>
      </c>
      <c r="J519" s="53">
        <f>SUMIFS(Results!O:O,Results!G:G,CONCATENATE("*",'Battle Tactics (Faction)'!B519,"*"),Results!G:G,CONCATENATE("*",C519,"*"),Results!Y:Y,"&gt;=500",Results!E:E,A519)</f>
        <v>20</v>
      </c>
      <c r="M519" t="str">
        <f t="shared" si="16"/>
        <v>Seraphon - Intercept and Recover / Restless Energy (78)</v>
      </c>
      <c r="N519" s="74">
        <f t="shared" si="17"/>
        <v>0.51282051282051277</v>
      </c>
      <c r="P519" s="60"/>
      <c r="Q519" s="75"/>
    </row>
    <row r="520" spans="1:17" hidden="1" x14ac:dyDescent="0.3">
      <c r="A520" t="s">
        <v>39</v>
      </c>
      <c r="B520" s="48" t="s">
        <v>24946</v>
      </c>
      <c r="C520" s="48" t="s">
        <v>24949</v>
      </c>
      <c r="D520" s="1">
        <f>SUMIFS(Results!O:O,Results!G:G,CONCATENATE("*",B520,"*"),Results!G:G,CONCATENATE("*",C520,"*"),Results!E:E,A520)</f>
        <v>0</v>
      </c>
      <c r="E520" s="50" t="str">
        <f>IFERROR(SUMIFS(Results!V:V,Results!G:G,CONCATENATE("*",B520,"*"),Results!G:G,CONCATENATE("*",C520,"*"),Results!E:E,A520)/D520,"")</f>
        <v/>
      </c>
      <c r="F520" s="1">
        <f>SUMIFS(Results!O:O,Results!G:G,CONCATENATE("*",B520,"*"),Results!G:G,CONCATENATE("*",C520,"*"),Results!E:E,A520)</f>
        <v>0</v>
      </c>
      <c r="G520" s="50" t="str">
        <f>IFERROR(SUMIFS(Results!V:V,Results!G:G,CONCATENATE("*",'Battle Tactics (Faction)'!B520,"*"),Results!G:G,CONCATENATE("*",C520,"*"),Results!E:E,A520)/F520,"")</f>
        <v/>
      </c>
      <c r="H520" s="46">
        <f>SUMIFS(Results!O:O,Results!G:G,CONCATENATE("*",B520,"*"),Results!G:G,CONCATENATE("*",C520,"*"),Results!Y:Y,"&gt;=500",Results!E:E,A520)</f>
        <v>0</v>
      </c>
      <c r="I520" s="52" t="str">
        <f>IFERROR(SUMIFS(Results!V:V,Results!G:G,CONCATENATE("*",B520,"*"),Results!G:G,CONCATENATE("*",C520,"*"),Results!Y:Y,"&gt;=500",Results!E:E,A520)/H520,"")</f>
        <v/>
      </c>
      <c r="J520" s="53">
        <f>SUMIFS(Results!O:O,Results!G:G,CONCATENATE("*",'Battle Tactics (Faction)'!B520,"*"),Results!G:G,CONCATENATE("*",C520,"*"),Results!Y:Y,"&gt;=500",Results!E:E,A520)</f>
        <v>0</v>
      </c>
      <c r="M520" t="str">
        <f t="shared" si="16"/>
        <v>Seraphon - Intercept and Recover / Scouting Force (0)</v>
      </c>
      <c r="N520" s="74" t="str">
        <f t="shared" si="17"/>
        <v/>
      </c>
      <c r="P520" s="60"/>
      <c r="Q520" s="75"/>
    </row>
    <row r="521" spans="1:17" x14ac:dyDescent="0.3">
      <c r="A521" t="s">
        <v>39</v>
      </c>
      <c r="B521" s="48" t="s">
        <v>24946</v>
      </c>
      <c r="C521" s="48" t="s">
        <v>24950</v>
      </c>
      <c r="D521" s="1">
        <f>SUMIFS(Results!O:O,Results!G:G,CONCATENATE("*",B521,"*"),Results!G:G,CONCATENATE("*",C521,"*"),Results!E:E,A521)</f>
        <v>13</v>
      </c>
      <c r="E521" s="50">
        <f>IFERROR(SUMIFS(Results!V:V,Results!G:G,CONCATENATE("*",B521,"*"),Results!G:G,CONCATENATE("*",C521,"*"),Results!E:E,A521)/D521,"")</f>
        <v>0.38461538461538464</v>
      </c>
      <c r="F521" s="1">
        <f>SUMIFS(Results!O:O,Results!G:G,CONCATENATE("*",B521,"*"),Results!G:G,CONCATENATE("*",C521,"*"),Results!E:E,A521)</f>
        <v>13</v>
      </c>
      <c r="G521" s="50">
        <f>IFERROR(SUMIFS(Results!V:V,Results!G:G,CONCATENATE("*",'Battle Tactics (Faction)'!B521,"*"),Results!G:G,CONCATENATE("*",C521,"*"),Results!E:E,A521)/F521,"")</f>
        <v>0.38461538461538464</v>
      </c>
      <c r="H521" s="46">
        <f>SUMIFS(Results!O:O,Results!G:G,CONCATENATE("*",B521,"*"),Results!G:G,CONCATENATE("*",C521,"*"),Results!Y:Y,"&gt;=500",Results!E:E,A521)</f>
        <v>3</v>
      </c>
      <c r="I521" s="52">
        <f>IFERROR(SUMIFS(Results!V:V,Results!G:G,CONCATENATE("*",B521,"*"),Results!G:G,CONCATENATE("*",C521,"*"),Results!Y:Y,"&gt;=500",Results!E:E,A521)/H521,"")</f>
        <v>0</v>
      </c>
      <c r="J521" s="53">
        <f>SUMIFS(Results!O:O,Results!G:G,CONCATENATE("*",'Battle Tactics (Faction)'!B521,"*"),Results!G:G,CONCATENATE("*",C521,"*"),Results!Y:Y,"&gt;=500",Results!E:E,A521)</f>
        <v>3</v>
      </c>
      <c r="M521" t="str">
        <f t="shared" si="16"/>
        <v>Seraphon - Intercept and Recover / Wrathful Cycles (13)</v>
      </c>
      <c r="N521" s="74">
        <f t="shared" si="17"/>
        <v>0.38461538461538464</v>
      </c>
      <c r="P521" s="60"/>
      <c r="Q521" s="75"/>
    </row>
    <row r="522" spans="1:17" x14ac:dyDescent="0.3">
      <c r="A522" t="s">
        <v>39</v>
      </c>
      <c r="B522" s="48" t="s">
        <v>24947</v>
      </c>
      <c r="C522" s="48" t="s">
        <v>24945</v>
      </c>
      <c r="D522" s="1">
        <f>SUMIFS(Results!O:O,Results!G:G,CONCATENATE("*",B522,"*"),Results!G:G,CONCATENATE("*",C522,"*"),Results!E:E,A522)</f>
        <v>5</v>
      </c>
      <c r="E522" s="50">
        <f>IFERROR(SUMIFS(Results!V:V,Results!G:G,CONCATENATE("*",B522,"*"),Results!G:G,CONCATENATE("*",C522,"*"),Results!E:E,A522)/D522,"")</f>
        <v>0.4</v>
      </c>
      <c r="F522" s="1">
        <f>SUMIFS(Results!O:O,Results!G:G,CONCATENATE("*",B522,"*"),Results!G:G,CONCATENATE("*",C522,"*"),Results!E:E,A522)</f>
        <v>5</v>
      </c>
      <c r="G522" s="50">
        <f>IFERROR(SUMIFS(Results!V:V,Results!G:G,CONCATENATE("*",'Battle Tactics (Faction)'!B522,"*"),Results!G:G,CONCATENATE("*",C522,"*"),Results!E:E,A522)/F522,"")</f>
        <v>0.4</v>
      </c>
      <c r="H522" s="46">
        <f>SUMIFS(Results!O:O,Results!G:G,CONCATENATE("*",B522,"*"),Results!G:G,CONCATENATE("*",C522,"*"),Results!Y:Y,"&gt;=500",Results!E:E,A522)</f>
        <v>0</v>
      </c>
      <c r="I522" s="52" t="str">
        <f>IFERROR(SUMIFS(Results!V:V,Results!G:G,CONCATENATE("*",B522,"*"),Results!G:G,CONCATENATE("*",C522,"*"),Results!Y:Y,"&gt;=500",Results!E:E,A522)/H522,"")</f>
        <v/>
      </c>
      <c r="J522" s="53">
        <f>SUMIFS(Results!O:O,Results!G:G,CONCATENATE("*",'Battle Tactics (Faction)'!B522,"*"),Results!G:G,CONCATENATE("*",C522,"*"),Results!Y:Y,"&gt;=500",Results!E:E,A522)</f>
        <v>0</v>
      </c>
      <c r="M522" t="str">
        <f t="shared" si="16"/>
        <v>Seraphon - Master the Paths / Attuned to Ghyran (5)</v>
      </c>
      <c r="N522" s="74">
        <f t="shared" si="17"/>
        <v>0.4</v>
      </c>
      <c r="P522" s="60"/>
      <c r="Q522" s="75"/>
    </row>
    <row r="523" spans="1:17" hidden="1" x14ac:dyDescent="0.3">
      <c r="A523" t="s">
        <v>39</v>
      </c>
      <c r="B523" s="48" t="s">
        <v>24947</v>
      </c>
      <c r="C523" s="48" t="s">
        <v>24946</v>
      </c>
      <c r="D523" s="1">
        <f>SUMIFS(Results!O:O,Results!G:G,CONCATENATE("*",B523,"*"),Results!G:G,CONCATENATE("*",C523,"*"),Results!E:E,A523)</f>
        <v>59</v>
      </c>
      <c r="E523" s="50">
        <f>IFERROR(SUMIFS(Results!V:V,Results!G:G,CONCATENATE("*",B523,"*"),Results!G:G,CONCATENATE("*",C523,"*"),Results!E:E,A523)/D523,"")</f>
        <v>0.52542372881355937</v>
      </c>
      <c r="F523" s="1">
        <f>SUMIFS(Results!O:O,Results!G:G,CONCATENATE("*",B523,"*"),Results!G:G,CONCATENATE("*",C523,"*"),Results!E:E,A523)</f>
        <v>59</v>
      </c>
      <c r="G523" s="50">
        <f>IFERROR(SUMIFS(Results!V:V,Results!G:G,CONCATENATE("*",'Battle Tactics (Faction)'!B523,"*"),Results!G:G,CONCATENATE("*",C523,"*"),Results!E:E,A523)/F523,"")</f>
        <v>0.52542372881355937</v>
      </c>
      <c r="H523" s="46">
        <f>SUMIFS(Results!O:O,Results!G:G,CONCATENATE("*",B523,"*"),Results!G:G,CONCATENATE("*",C523,"*"),Results!Y:Y,"&gt;=500",Results!E:E,A523)</f>
        <v>20</v>
      </c>
      <c r="I523" s="52">
        <f>IFERROR(SUMIFS(Results!V:V,Results!G:G,CONCATENATE("*",B523,"*"),Results!G:G,CONCATENATE("*",C523,"*"),Results!Y:Y,"&gt;=500",Results!E:E,A523)/H523,"")</f>
        <v>0.7</v>
      </c>
      <c r="J523" s="53">
        <f>SUMIFS(Results!O:O,Results!G:G,CONCATENATE("*",'Battle Tactics (Faction)'!B523,"*"),Results!G:G,CONCATENATE("*",C523,"*"),Results!Y:Y,"&gt;=500",Results!E:E,A523)</f>
        <v>20</v>
      </c>
      <c r="M523" t="str">
        <f t="shared" si="16"/>
        <v>Seraphon - Master the Paths / Intercept and Recover (59)</v>
      </c>
      <c r="N523" s="74">
        <f t="shared" si="17"/>
        <v>0.52542372881355937</v>
      </c>
      <c r="P523" s="60"/>
      <c r="Q523" s="75"/>
    </row>
    <row r="524" spans="1:17" x14ac:dyDescent="0.3">
      <c r="A524" t="s">
        <v>39</v>
      </c>
      <c r="B524" s="48" t="s">
        <v>24947</v>
      </c>
      <c r="C524" s="48" t="s">
        <v>24948</v>
      </c>
      <c r="D524" s="1">
        <f>SUMIFS(Results!O:O,Results!G:G,CONCATENATE("*",B524,"*"),Results!G:G,CONCATENATE("*",C524,"*"),Results!E:E,A524)</f>
        <v>5</v>
      </c>
      <c r="E524" s="50">
        <f>IFERROR(SUMIFS(Results!V:V,Results!G:G,CONCATENATE("*",B524,"*"),Results!G:G,CONCATENATE("*",C524,"*"),Results!E:E,A524)/D524,"")</f>
        <v>0.6</v>
      </c>
      <c r="F524" s="1">
        <f>SUMIFS(Results!O:O,Results!G:G,CONCATENATE("*",B524,"*"),Results!G:G,CONCATENATE("*",C524,"*"),Results!E:E,A524)</f>
        <v>5</v>
      </c>
      <c r="G524" s="50">
        <f>IFERROR(SUMIFS(Results!V:V,Results!G:G,CONCATENATE("*",'Battle Tactics (Faction)'!B524,"*"),Results!G:G,CONCATENATE("*",C524,"*"),Results!E:E,A524)/F524,"")</f>
        <v>0.6</v>
      </c>
      <c r="H524" s="46">
        <f>SUMIFS(Results!O:O,Results!G:G,CONCATENATE("*",B524,"*"),Results!G:G,CONCATENATE("*",C524,"*"),Results!Y:Y,"&gt;=500",Results!E:E,A524)</f>
        <v>0</v>
      </c>
      <c r="I524" s="52" t="str">
        <f>IFERROR(SUMIFS(Results!V:V,Results!G:G,CONCATENATE("*",B524,"*"),Results!G:G,CONCATENATE("*",C524,"*"),Results!Y:Y,"&gt;=500",Results!E:E,A524)/H524,"")</f>
        <v/>
      </c>
      <c r="J524" s="53">
        <f>SUMIFS(Results!O:O,Results!G:G,CONCATENATE("*",'Battle Tactics (Faction)'!B524,"*"),Results!G:G,CONCATENATE("*",C524,"*"),Results!Y:Y,"&gt;=500",Results!E:E,A524)</f>
        <v>0</v>
      </c>
      <c r="M524" t="str">
        <f t="shared" si="16"/>
        <v>Seraphon - Master the Paths / Restless Energy (5)</v>
      </c>
      <c r="N524" s="74">
        <f t="shared" si="17"/>
        <v>0.6</v>
      </c>
      <c r="P524" s="60"/>
      <c r="Q524" s="75"/>
    </row>
    <row r="525" spans="1:17" hidden="1" x14ac:dyDescent="0.3">
      <c r="A525" t="s">
        <v>39</v>
      </c>
      <c r="B525" s="48" t="s">
        <v>24947</v>
      </c>
      <c r="C525" s="48" t="s">
        <v>24949</v>
      </c>
      <c r="D525" s="1">
        <f>SUMIFS(Results!O:O,Results!G:G,CONCATENATE("*",B525,"*"),Results!G:G,CONCATENATE("*",C525,"*"),Results!E:E,A525)</f>
        <v>20</v>
      </c>
      <c r="E525" s="50">
        <f>IFERROR(SUMIFS(Results!V:V,Results!G:G,CONCATENATE("*",B525,"*"),Results!G:G,CONCATENATE("*",C525,"*"),Results!E:E,A525)/D525,"")</f>
        <v>0.3</v>
      </c>
      <c r="F525" s="1">
        <f>SUMIFS(Results!O:O,Results!G:G,CONCATENATE("*",B525,"*"),Results!G:G,CONCATENATE("*",C525,"*"),Results!E:E,A525)</f>
        <v>20</v>
      </c>
      <c r="G525" s="50">
        <f>IFERROR(SUMIFS(Results!V:V,Results!G:G,CONCATENATE("*",'Battle Tactics (Faction)'!B525,"*"),Results!G:G,CONCATENATE("*",C525,"*"),Results!E:E,A525)/F525,"")</f>
        <v>0.3</v>
      </c>
      <c r="H525" s="46">
        <f>SUMIFS(Results!O:O,Results!G:G,CONCATENATE("*",B525,"*"),Results!G:G,CONCATENATE("*",C525,"*"),Results!Y:Y,"&gt;=500",Results!E:E,A525)</f>
        <v>0</v>
      </c>
      <c r="I525" s="52" t="str">
        <f>IFERROR(SUMIFS(Results!V:V,Results!G:G,CONCATENATE("*",B525,"*"),Results!G:G,CONCATENATE("*",C525,"*"),Results!Y:Y,"&gt;=500",Results!E:E,A525)/H525,"")</f>
        <v/>
      </c>
      <c r="J525" s="53">
        <f>SUMIFS(Results!O:O,Results!G:G,CONCATENATE("*",'Battle Tactics (Faction)'!B525,"*"),Results!G:G,CONCATENATE("*",C525,"*"),Results!Y:Y,"&gt;=500",Results!E:E,A525)</f>
        <v>0</v>
      </c>
      <c r="M525" t="str">
        <f t="shared" si="16"/>
        <v>Seraphon - Master the Paths / Scouting Force (20)</v>
      </c>
      <c r="N525" s="74">
        <f t="shared" si="17"/>
        <v>0.3</v>
      </c>
      <c r="P525" s="60"/>
      <c r="Q525" s="75"/>
    </row>
    <row r="526" spans="1:17" x14ac:dyDescent="0.3">
      <c r="A526" t="s">
        <v>39</v>
      </c>
      <c r="B526" s="48" t="s">
        <v>24947</v>
      </c>
      <c r="C526" s="48" t="s">
        <v>24950</v>
      </c>
      <c r="D526" s="1">
        <f>SUMIFS(Results!O:O,Results!G:G,CONCATENATE("*",B526,"*"),Results!G:G,CONCATENATE("*",C526,"*"),Results!E:E,A526)</f>
        <v>15</v>
      </c>
      <c r="E526" s="50">
        <f>IFERROR(SUMIFS(Results!V:V,Results!G:G,CONCATENATE("*",B526,"*"),Results!G:G,CONCATENATE("*",C526,"*"),Results!E:E,A526)/D526,"")</f>
        <v>0.4</v>
      </c>
      <c r="F526" s="1">
        <f>SUMIFS(Results!O:O,Results!G:G,CONCATENATE("*",B526,"*"),Results!G:G,CONCATENATE("*",C526,"*"),Results!E:E,A526)</f>
        <v>15</v>
      </c>
      <c r="G526" s="50">
        <f>IFERROR(SUMIFS(Results!V:V,Results!G:G,CONCATENATE("*",'Battle Tactics (Faction)'!B526,"*"),Results!G:G,CONCATENATE("*",C526,"*"),Results!E:E,A526)/F526,"")</f>
        <v>0.4</v>
      </c>
      <c r="H526" s="46">
        <f>SUMIFS(Results!O:O,Results!G:G,CONCATENATE("*",B526,"*"),Results!G:G,CONCATENATE("*",C526,"*"),Results!Y:Y,"&gt;=500",Results!E:E,A526)</f>
        <v>0</v>
      </c>
      <c r="I526" s="52" t="str">
        <f>IFERROR(SUMIFS(Results!V:V,Results!G:G,CONCATENATE("*",B526,"*"),Results!G:G,CONCATENATE("*",C526,"*"),Results!Y:Y,"&gt;=500",Results!E:E,A526)/H526,"")</f>
        <v/>
      </c>
      <c r="J526" s="53">
        <f>SUMIFS(Results!O:O,Results!G:G,CONCATENATE("*",'Battle Tactics (Faction)'!B526,"*"),Results!G:G,CONCATENATE("*",C526,"*"),Results!Y:Y,"&gt;=500",Results!E:E,A526)</f>
        <v>0</v>
      </c>
      <c r="M526" t="str">
        <f t="shared" si="16"/>
        <v>Seraphon - Master the Paths / Wrathful Cycles (15)</v>
      </c>
      <c r="N526" s="74">
        <f t="shared" si="17"/>
        <v>0.4</v>
      </c>
      <c r="P526" s="60"/>
      <c r="Q526" s="75"/>
    </row>
    <row r="527" spans="1:17" x14ac:dyDescent="0.3">
      <c r="A527" t="s">
        <v>39</v>
      </c>
      <c r="B527" s="48" t="s">
        <v>24948</v>
      </c>
      <c r="C527" s="48" t="s">
        <v>24945</v>
      </c>
      <c r="D527" s="1">
        <f>SUMIFS(Results!O:O,Results!G:G,CONCATENATE("*",B527,"*"),Results!G:G,CONCATENATE("*",C527,"*"),Results!E:E,A527)</f>
        <v>10</v>
      </c>
      <c r="E527" s="50">
        <f>IFERROR(SUMIFS(Results!V:V,Results!G:G,CONCATENATE("*",B527,"*"),Results!G:G,CONCATENATE("*",C527,"*"),Results!E:E,A527)/D527,"")</f>
        <v>0.2</v>
      </c>
      <c r="F527" s="1">
        <f>SUMIFS(Results!O:O,Results!G:G,CONCATENATE("*",B527,"*"),Results!G:G,CONCATENATE("*",C527,"*"),Results!E:E,A527)</f>
        <v>10</v>
      </c>
      <c r="G527" s="50">
        <f>IFERROR(SUMIFS(Results!V:V,Results!G:G,CONCATENATE("*",'Battle Tactics (Faction)'!B527,"*"),Results!G:G,CONCATENATE("*",C527,"*"),Results!E:E,A527)/F527,"")</f>
        <v>0.2</v>
      </c>
      <c r="H527" s="46">
        <f>SUMIFS(Results!O:O,Results!G:G,CONCATENATE("*",B527,"*"),Results!G:G,CONCATENATE("*",C527,"*"),Results!Y:Y,"&gt;=500",Results!E:E,A527)</f>
        <v>0</v>
      </c>
      <c r="I527" s="52" t="str">
        <f>IFERROR(SUMIFS(Results!V:V,Results!G:G,CONCATENATE("*",B527,"*"),Results!G:G,CONCATENATE("*",C527,"*"),Results!Y:Y,"&gt;=500",Results!E:E,A527)/H527,"")</f>
        <v/>
      </c>
      <c r="J527" s="53">
        <f>SUMIFS(Results!O:O,Results!G:G,CONCATENATE("*",'Battle Tactics (Faction)'!B527,"*"),Results!G:G,CONCATENATE("*",C527,"*"),Results!Y:Y,"&gt;=500",Results!E:E,A527)</f>
        <v>0</v>
      </c>
      <c r="M527" t="str">
        <f t="shared" si="16"/>
        <v>Seraphon - Restless Energy / Attuned to Ghyran (10)</v>
      </c>
      <c r="N527" s="74">
        <f t="shared" si="17"/>
        <v>0.2</v>
      </c>
      <c r="P527" s="60"/>
      <c r="Q527" s="75"/>
    </row>
    <row r="528" spans="1:17" hidden="1" x14ac:dyDescent="0.3">
      <c r="A528" t="s">
        <v>39</v>
      </c>
      <c r="B528" s="48" t="s">
        <v>24948</v>
      </c>
      <c r="C528" s="48" t="s">
        <v>24946</v>
      </c>
      <c r="D528" s="1">
        <f>SUMIFS(Results!O:O,Results!G:G,CONCATENATE("*",B528,"*"),Results!G:G,CONCATENATE("*",C528,"*"),Results!E:E,A528)</f>
        <v>78</v>
      </c>
      <c r="E528" s="50">
        <f>IFERROR(SUMIFS(Results!V:V,Results!G:G,CONCATENATE("*",B528,"*"),Results!G:G,CONCATENATE("*",C528,"*"),Results!E:E,A528)/D528,"")</f>
        <v>0.51282051282051277</v>
      </c>
      <c r="F528" s="1">
        <f>SUMIFS(Results!O:O,Results!G:G,CONCATENATE("*",B528,"*"),Results!G:G,CONCATENATE("*",C528,"*"),Results!E:E,A528)</f>
        <v>78</v>
      </c>
      <c r="G528" s="50">
        <f>IFERROR(SUMIFS(Results!V:V,Results!G:G,CONCATENATE("*",'Battle Tactics (Faction)'!B528,"*"),Results!G:G,CONCATENATE("*",C528,"*"),Results!E:E,A528)/F528,"")</f>
        <v>0.51282051282051277</v>
      </c>
      <c r="H528" s="46">
        <f>SUMIFS(Results!O:O,Results!G:G,CONCATENATE("*",B528,"*"),Results!G:G,CONCATENATE("*",C528,"*"),Results!Y:Y,"&gt;=500",Results!E:E,A528)</f>
        <v>20</v>
      </c>
      <c r="I528" s="52">
        <f>IFERROR(SUMIFS(Results!V:V,Results!G:G,CONCATENATE("*",B528,"*"),Results!G:G,CONCATENATE("*",C528,"*"),Results!Y:Y,"&gt;=500",Results!E:E,A528)/H528,"")</f>
        <v>0.7</v>
      </c>
      <c r="J528" s="53">
        <f>SUMIFS(Results!O:O,Results!G:G,CONCATENATE("*",'Battle Tactics (Faction)'!B528,"*"),Results!G:G,CONCATENATE("*",C528,"*"),Results!Y:Y,"&gt;=500",Results!E:E,A528)</f>
        <v>20</v>
      </c>
      <c r="M528" t="str">
        <f t="shared" si="16"/>
        <v>Seraphon - Restless Energy / Intercept and Recover (78)</v>
      </c>
      <c r="N528" s="74">
        <f t="shared" si="17"/>
        <v>0.51282051282051277</v>
      </c>
      <c r="P528" s="60"/>
      <c r="Q528" s="75"/>
    </row>
    <row r="529" spans="1:17" x14ac:dyDescent="0.3">
      <c r="A529" t="s">
        <v>39</v>
      </c>
      <c r="B529" s="48" t="s">
        <v>24948</v>
      </c>
      <c r="C529" s="48" t="s">
        <v>24947</v>
      </c>
      <c r="D529" s="1">
        <f>SUMIFS(Results!O:O,Results!G:G,CONCATENATE("*",B529,"*"),Results!G:G,CONCATENATE("*",C529,"*"),Results!E:E,A529)</f>
        <v>5</v>
      </c>
      <c r="E529" s="50">
        <f>IFERROR(SUMIFS(Results!V:V,Results!G:G,CONCATENATE("*",B529,"*"),Results!G:G,CONCATENATE("*",C529,"*"),Results!E:E,A529)/D529,"")</f>
        <v>0.6</v>
      </c>
      <c r="F529" s="1">
        <f>SUMIFS(Results!O:O,Results!G:G,CONCATENATE("*",B529,"*"),Results!G:G,CONCATENATE("*",C529,"*"),Results!E:E,A529)</f>
        <v>5</v>
      </c>
      <c r="G529" s="50">
        <f>IFERROR(SUMIFS(Results!V:V,Results!G:G,CONCATENATE("*",'Battle Tactics (Faction)'!B529,"*"),Results!G:G,CONCATENATE("*",C529,"*"),Results!E:E,A529)/F529,"")</f>
        <v>0.6</v>
      </c>
      <c r="H529" s="46">
        <f>SUMIFS(Results!O:O,Results!G:G,CONCATENATE("*",B529,"*"),Results!G:G,CONCATENATE("*",C529,"*"),Results!Y:Y,"&gt;=500",Results!E:E,A529)</f>
        <v>0</v>
      </c>
      <c r="I529" s="52" t="str">
        <f>IFERROR(SUMIFS(Results!V:V,Results!G:G,CONCATENATE("*",B529,"*"),Results!G:G,CONCATENATE("*",C529,"*"),Results!Y:Y,"&gt;=500",Results!E:E,A529)/H529,"")</f>
        <v/>
      </c>
      <c r="J529" s="53">
        <f>SUMIFS(Results!O:O,Results!G:G,CONCATENATE("*",'Battle Tactics (Faction)'!B529,"*"),Results!G:G,CONCATENATE("*",C529,"*"),Results!Y:Y,"&gt;=500",Results!E:E,A529)</f>
        <v>0</v>
      </c>
      <c r="M529" t="str">
        <f t="shared" si="16"/>
        <v>Seraphon - Restless Energy / Master the Paths (5)</v>
      </c>
      <c r="N529" s="74">
        <f t="shared" si="17"/>
        <v>0.6</v>
      </c>
      <c r="P529" s="60"/>
      <c r="Q529" s="75"/>
    </row>
    <row r="530" spans="1:17" hidden="1" x14ac:dyDescent="0.3">
      <c r="A530" t="s">
        <v>39</v>
      </c>
      <c r="B530" s="48" t="s">
        <v>24948</v>
      </c>
      <c r="C530" s="48" t="s">
        <v>24949</v>
      </c>
      <c r="D530" s="1">
        <f>SUMIFS(Results!O:O,Results!G:G,CONCATENATE("*",B530,"*"),Results!G:G,CONCATENATE("*",C530,"*"),Results!E:E,A530)</f>
        <v>20</v>
      </c>
      <c r="E530" s="50">
        <f>IFERROR(SUMIFS(Results!V:V,Results!G:G,CONCATENATE("*",B530,"*"),Results!G:G,CONCATENATE("*",C530,"*"),Results!E:E,A530)/D530,"")</f>
        <v>0.4</v>
      </c>
      <c r="F530" s="1">
        <f>SUMIFS(Results!O:O,Results!G:G,CONCATENATE("*",B530,"*"),Results!G:G,CONCATENATE("*",C530,"*"),Results!E:E,A530)</f>
        <v>20</v>
      </c>
      <c r="G530" s="50">
        <f>IFERROR(SUMIFS(Results!V:V,Results!G:G,CONCATENATE("*",'Battle Tactics (Faction)'!B530,"*"),Results!G:G,CONCATENATE("*",C530,"*"),Results!E:E,A530)/F530,"")</f>
        <v>0.4</v>
      </c>
      <c r="H530" s="46">
        <f>SUMIFS(Results!O:O,Results!G:G,CONCATENATE("*",B530,"*"),Results!G:G,CONCATENATE("*",C530,"*"),Results!Y:Y,"&gt;=500",Results!E:E,A530)</f>
        <v>10</v>
      </c>
      <c r="I530" s="52">
        <f>IFERROR(SUMIFS(Results!V:V,Results!G:G,CONCATENATE("*",B530,"*"),Results!G:G,CONCATENATE("*",C530,"*"),Results!Y:Y,"&gt;=500",Results!E:E,A530)/H530,"")</f>
        <v>0.5</v>
      </c>
      <c r="J530" s="53">
        <f>SUMIFS(Results!O:O,Results!G:G,CONCATENATE("*",'Battle Tactics (Faction)'!B530,"*"),Results!G:G,CONCATENATE("*",C530,"*"),Results!Y:Y,"&gt;=500",Results!E:E,A530)</f>
        <v>10</v>
      </c>
      <c r="M530" t="str">
        <f t="shared" si="16"/>
        <v>Seraphon - Restless Energy / Scouting Force (20)</v>
      </c>
      <c r="N530" s="74">
        <f t="shared" si="17"/>
        <v>0.4</v>
      </c>
      <c r="P530" s="60"/>
      <c r="Q530" s="75"/>
    </row>
    <row r="531" spans="1:17" x14ac:dyDescent="0.3">
      <c r="A531" t="s">
        <v>39</v>
      </c>
      <c r="B531" s="48" t="s">
        <v>24948</v>
      </c>
      <c r="C531" s="48" t="s">
        <v>24950</v>
      </c>
      <c r="D531" s="1">
        <f>SUMIFS(Results!O:O,Results!G:G,CONCATENATE("*",B531,"*"),Results!G:G,CONCATENATE("*",C531,"*"),Results!E:E,A531)</f>
        <v>15</v>
      </c>
      <c r="E531" s="50">
        <f>IFERROR(SUMIFS(Results!V:V,Results!G:G,CONCATENATE("*",B531,"*"),Results!G:G,CONCATENATE("*",C531,"*"),Results!E:E,A531)/D531,"")</f>
        <v>0.26666666666666666</v>
      </c>
      <c r="F531" s="1">
        <f>SUMIFS(Results!O:O,Results!G:G,CONCATENATE("*",B531,"*"),Results!G:G,CONCATENATE("*",C531,"*"),Results!E:E,A531)</f>
        <v>15</v>
      </c>
      <c r="G531" s="50">
        <f>IFERROR(SUMIFS(Results!V:V,Results!G:G,CONCATENATE("*",'Battle Tactics (Faction)'!B531,"*"),Results!G:G,CONCATENATE("*",C531,"*"),Results!E:E,A531)/F531,"")</f>
        <v>0.26666666666666666</v>
      </c>
      <c r="H531" s="46">
        <f>SUMIFS(Results!O:O,Results!G:G,CONCATENATE("*",B531,"*"),Results!G:G,CONCATENATE("*",C531,"*"),Results!Y:Y,"&gt;=500",Results!E:E,A531)</f>
        <v>5</v>
      </c>
      <c r="I531" s="52">
        <f>IFERROR(SUMIFS(Results!V:V,Results!G:G,CONCATENATE("*",B531,"*"),Results!G:G,CONCATENATE("*",C531,"*"),Results!Y:Y,"&gt;=500",Results!E:E,A531)/H531,"")</f>
        <v>0.4</v>
      </c>
      <c r="J531" s="53">
        <f>SUMIFS(Results!O:O,Results!G:G,CONCATENATE("*",'Battle Tactics (Faction)'!B531,"*"),Results!G:G,CONCATENATE("*",C531,"*"),Results!Y:Y,"&gt;=500",Results!E:E,A531)</f>
        <v>5</v>
      </c>
      <c r="M531" t="str">
        <f t="shared" si="16"/>
        <v>Seraphon - Restless Energy / Wrathful Cycles (15)</v>
      </c>
      <c r="N531" s="74">
        <f t="shared" si="17"/>
        <v>0.26666666666666666</v>
      </c>
      <c r="P531" s="60"/>
      <c r="Q531" s="75"/>
    </row>
    <row r="532" spans="1:17" hidden="1" x14ac:dyDescent="0.3">
      <c r="A532" t="s">
        <v>39</v>
      </c>
      <c r="B532" s="48" t="s">
        <v>24949</v>
      </c>
      <c r="C532" s="48" t="s">
        <v>24945</v>
      </c>
      <c r="D532" s="1">
        <f>SUMIFS(Results!O:O,Results!G:G,CONCATENATE("*",B532,"*"),Results!G:G,CONCATENATE("*",C532,"*"),Results!E:E,A532)</f>
        <v>0</v>
      </c>
      <c r="E532" s="50" t="str">
        <f>IFERROR(SUMIFS(Results!V:V,Results!G:G,CONCATENATE("*",B532,"*"),Results!G:G,CONCATENATE("*",C532,"*"),Results!E:E,A532)/D532,"")</f>
        <v/>
      </c>
      <c r="F532" s="1">
        <f>SUMIFS(Results!O:O,Results!G:G,CONCATENATE("*",B532,"*"),Results!G:G,CONCATENATE("*",C532,"*"),Results!E:E,A532)</f>
        <v>0</v>
      </c>
      <c r="G532" s="50" t="str">
        <f>IFERROR(SUMIFS(Results!V:V,Results!G:G,CONCATENATE("*",'Battle Tactics (Faction)'!B532,"*"),Results!G:G,CONCATENATE("*",C532,"*"),Results!E:E,A532)/F532,"")</f>
        <v/>
      </c>
      <c r="H532" s="46">
        <f>SUMIFS(Results!O:O,Results!G:G,CONCATENATE("*",B532,"*"),Results!G:G,CONCATENATE("*",C532,"*"),Results!Y:Y,"&gt;=500",Results!E:E,A532)</f>
        <v>0</v>
      </c>
      <c r="I532" s="52" t="str">
        <f>IFERROR(SUMIFS(Results!V:V,Results!G:G,CONCATENATE("*",B532,"*"),Results!G:G,CONCATENATE("*",C532,"*"),Results!Y:Y,"&gt;=500",Results!E:E,A532)/H532,"")</f>
        <v/>
      </c>
      <c r="J532" s="53">
        <f>SUMIFS(Results!O:O,Results!G:G,CONCATENATE("*",'Battle Tactics (Faction)'!B532,"*"),Results!G:G,CONCATENATE("*",C532,"*"),Results!Y:Y,"&gt;=500",Results!E:E,A532)</f>
        <v>0</v>
      </c>
      <c r="M532" t="str">
        <f t="shared" si="16"/>
        <v>Seraphon - Scouting Force / Attuned to Ghyran (0)</v>
      </c>
      <c r="N532" s="74" t="str">
        <f t="shared" si="17"/>
        <v/>
      </c>
      <c r="P532" s="60"/>
      <c r="Q532" s="75"/>
    </row>
    <row r="533" spans="1:17" hidden="1" x14ac:dyDescent="0.3">
      <c r="A533" t="s">
        <v>39</v>
      </c>
      <c r="B533" s="48" t="s">
        <v>24949</v>
      </c>
      <c r="C533" s="48" t="s">
        <v>24946</v>
      </c>
      <c r="D533" s="1">
        <f>SUMIFS(Results!O:O,Results!G:G,CONCATENATE("*",B533,"*"),Results!G:G,CONCATENATE("*",C533,"*"),Results!E:E,A533)</f>
        <v>0</v>
      </c>
      <c r="E533" s="50" t="str">
        <f>IFERROR(SUMIFS(Results!V:V,Results!G:G,CONCATENATE("*",B533,"*"),Results!G:G,CONCATENATE("*",C533,"*"),Results!E:E,A533)/D533,"")</f>
        <v/>
      </c>
      <c r="F533" s="1">
        <f>SUMIFS(Results!O:O,Results!G:G,CONCATENATE("*",B533,"*"),Results!G:G,CONCATENATE("*",C533,"*"),Results!E:E,A533)</f>
        <v>0</v>
      </c>
      <c r="G533" s="50" t="str">
        <f>IFERROR(SUMIFS(Results!V:V,Results!G:G,CONCATENATE("*",'Battle Tactics (Faction)'!B533,"*"),Results!G:G,CONCATENATE("*",C533,"*"),Results!E:E,A533)/F533,"")</f>
        <v/>
      </c>
      <c r="H533" s="46">
        <f>SUMIFS(Results!O:O,Results!G:G,CONCATENATE("*",B533,"*"),Results!G:G,CONCATENATE("*",C533,"*"),Results!Y:Y,"&gt;=500",Results!E:E,A533)</f>
        <v>0</v>
      </c>
      <c r="I533" s="52" t="str">
        <f>IFERROR(SUMIFS(Results!V:V,Results!G:G,CONCATENATE("*",B533,"*"),Results!G:G,CONCATENATE("*",C533,"*"),Results!Y:Y,"&gt;=500",Results!E:E,A533)/H533,"")</f>
        <v/>
      </c>
      <c r="J533" s="53">
        <f>SUMIFS(Results!O:O,Results!G:G,CONCATENATE("*",'Battle Tactics (Faction)'!B533,"*"),Results!G:G,CONCATENATE("*",C533,"*"),Results!Y:Y,"&gt;=500",Results!E:E,A533)</f>
        <v>0</v>
      </c>
      <c r="M533" t="str">
        <f t="shared" si="16"/>
        <v>Seraphon - Scouting Force / Intercept and Recover (0)</v>
      </c>
      <c r="N533" s="74" t="str">
        <f t="shared" si="17"/>
        <v/>
      </c>
      <c r="P533" s="60"/>
      <c r="Q533" s="75"/>
    </row>
    <row r="534" spans="1:17" hidden="1" x14ac:dyDescent="0.3">
      <c r="A534" t="s">
        <v>39</v>
      </c>
      <c r="B534" s="48" t="s">
        <v>24949</v>
      </c>
      <c r="C534" s="48" t="s">
        <v>24947</v>
      </c>
      <c r="D534" s="1">
        <f>SUMIFS(Results!O:O,Results!G:G,CONCATENATE("*",B534,"*"),Results!G:G,CONCATENATE("*",C534,"*"),Results!E:E,A534)</f>
        <v>20</v>
      </c>
      <c r="E534" s="50">
        <f>IFERROR(SUMIFS(Results!V:V,Results!G:G,CONCATENATE("*",B534,"*"),Results!G:G,CONCATENATE("*",C534,"*"),Results!E:E,A534)/D534,"")</f>
        <v>0.3</v>
      </c>
      <c r="F534" s="1">
        <f>SUMIFS(Results!O:O,Results!G:G,CONCATENATE("*",B534,"*"),Results!G:G,CONCATENATE("*",C534,"*"),Results!E:E,A534)</f>
        <v>20</v>
      </c>
      <c r="G534" s="50">
        <f>IFERROR(SUMIFS(Results!V:V,Results!G:G,CONCATENATE("*",'Battle Tactics (Faction)'!B534,"*"),Results!G:G,CONCATENATE("*",C534,"*"),Results!E:E,A534)/F534,"")</f>
        <v>0.3</v>
      </c>
      <c r="H534" s="46">
        <f>SUMIFS(Results!O:O,Results!G:G,CONCATENATE("*",B534,"*"),Results!G:G,CONCATENATE("*",C534,"*"),Results!Y:Y,"&gt;=500",Results!E:E,A534)</f>
        <v>0</v>
      </c>
      <c r="I534" s="52" t="str">
        <f>IFERROR(SUMIFS(Results!V:V,Results!G:G,CONCATENATE("*",B534,"*"),Results!G:G,CONCATENATE("*",C534,"*"),Results!Y:Y,"&gt;=500",Results!E:E,A534)/H534,"")</f>
        <v/>
      </c>
      <c r="J534" s="53">
        <f>SUMIFS(Results!O:O,Results!G:G,CONCATENATE("*",'Battle Tactics (Faction)'!B534,"*"),Results!G:G,CONCATENATE("*",C534,"*"),Results!Y:Y,"&gt;=500",Results!E:E,A534)</f>
        <v>0</v>
      </c>
      <c r="M534" t="str">
        <f t="shared" si="16"/>
        <v>Seraphon - Scouting Force / Master the Paths (20)</v>
      </c>
      <c r="N534" s="74">
        <f t="shared" si="17"/>
        <v>0.3</v>
      </c>
      <c r="P534" s="60"/>
      <c r="Q534" s="75"/>
    </row>
    <row r="535" spans="1:17" hidden="1" x14ac:dyDescent="0.3">
      <c r="A535" t="s">
        <v>39</v>
      </c>
      <c r="B535" s="48" t="s">
        <v>24949</v>
      </c>
      <c r="C535" s="48" t="s">
        <v>24948</v>
      </c>
      <c r="D535" s="1">
        <f>SUMIFS(Results!O:O,Results!G:G,CONCATENATE("*",B535,"*"),Results!G:G,CONCATENATE("*",C535,"*"),Results!E:E,A535)</f>
        <v>20</v>
      </c>
      <c r="E535" s="50">
        <f>IFERROR(SUMIFS(Results!V:V,Results!G:G,CONCATENATE("*",B535,"*"),Results!G:G,CONCATENATE("*",C535,"*"),Results!E:E,A535)/D535,"")</f>
        <v>0.4</v>
      </c>
      <c r="F535" s="1">
        <f>SUMIFS(Results!O:O,Results!G:G,CONCATENATE("*",B535,"*"),Results!G:G,CONCATENATE("*",C535,"*"),Results!E:E,A535)</f>
        <v>20</v>
      </c>
      <c r="G535" s="50">
        <f>IFERROR(SUMIFS(Results!V:V,Results!G:G,CONCATENATE("*",'Battle Tactics (Faction)'!B535,"*"),Results!G:G,CONCATENATE("*",C535,"*"),Results!E:E,A535)/F535,"")</f>
        <v>0.4</v>
      </c>
      <c r="H535" s="46">
        <f>SUMIFS(Results!O:O,Results!G:G,CONCATENATE("*",B535,"*"),Results!G:G,CONCATENATE("*",C535,"*"),Results!Y:Y,"&gt;=500",Results!E:E,A535)</f>
        <v>10</v>
      </c>
      <c r="I535" s="52">
        <f>IFERROR(SUMIFS(Results!V:V,Results!G:G,CONCATENATE("*",B535,"*"),Results!G:G,CONCATENATE("*",C535,"*"),Results!Y:Y,"&gt;=500",Results!E:E,A535)/H535,"")</f>
        <v>0.5</v>
      </c>
      <c r="J535" s="53">
        <f>SUMIFS(Results!O:O,Results!G:G,CONCATENATE("*",'Battle Tactics (Faction)'!B535,"*"),Results!G:G,CONCATENATE("*",C535,"*"),Results!Y:Y,"&gt;=500",Results!E:E,A535)</f>
        <v>10</v>
      </c>
      <c r="M535" t="str">
        <f t="shared" si="16"/>
        <v>Seraphon - Scouting Force / Restless Energy (20)</v>
      </c>
      <c r="N535" s="74">
        <f t="shared" si="17"/>
        <v>0.4</v>
      </c>
      <c r="P535" s="60"/>
      <c r="Q535" s="75"/>
    </row>
    <row r="536" spans="1:17" x14ac:dyDescent="0.3">
      <c r="A536" t="s">
        <v>39</v>
      </c>
      <c r="B536" s="48" t="s">
        <v>24949</v>
      </c>
      <c r="C536" s="48" t="s">
        <v>24950</v>
      </c>
      <c r="D536" s="1">
        <f>SUMIFS(Results!O:O,Results!G:G,CONCATENATE("*",B536,"*"),Results!G:G,CONCATENATE("*",C536,"*"),Results!E:E,A536)</f>
        <v>10</v>
      </c>
      <c r="E536" s="50">
        <f>IFERROR(SUMIFS(Results!V:V,Results!G:G,CONCATENATE("*",B536,"*"),Results!G:G,CONCATENATE("*",C536,"*"),Results!E:E,A536)/D536,"")</f>
        <v>0.3</v>
      </c>
      <c r="F536" s="1">
        <f>SUMIFS(Results!O:O,Results!G:G,CONCATENATE("*",B536,"*"),Results!G:G,CONCATENATE("*",C536,"*"),Results!E:E,A536)</f>
        <v>10</v>
      </c>
      <c r="G536" s="50">
        <f>IFERROR(SUMIFS(Results!V:V,Results!G:G,CONCATENATE("*",'Battle Tactics (Faction)'!B536,"*"),Results!G:G,CONCATENATE("*",C536,"*"),Results!E:E,A536)/F536,"")</f>
        <v>0.3</v>
      </c>
      <c r="H536" s="46">
        <f>SUMIFS(Results!O:O,Results!G:G,CONCATENATE("*",B536,"*"),Results!G:G,CONCATENATE("*",C536,"*"),Results!Y:Y,"&gt;=500",Results!E:E,A536)</f>
        <v>0</v>
      </c>
      <c r="I536" s="52" t="str">
        <f>IFERROR(SUMIFS(Results!V:V,Results!G:G,CONCATENATE("*",B536,"*"),Results!G:G,CONCATENATE("*",C536,"*"),Results!Y:Y,"&gt;=500",Results!E:E,A536)/H536,"")</f>
        <v/>
      </c>
      <c r="J536" s="53">
        <f>SUMIFS(Results!O:O,Results!G:G,CONCATENATE("*",'Battle Tactics (Faction)'!B536,"*"),Results!G:G,CONCATENATE("*",C536,"*"),Results!Y:Y,"&gt;=500",Results!E:E,A536)</f>
        <v>0</v>
      </c>
      <c r="M536" t="str">
        <f t="shared" si="16"/>
        <v>Seraphon - Scouting Force / Wrathful Cycles (10)</v>
      </c>
      <c r="N536" s="74">
        <f t="shared" si="17"/>
        <v>0.3</v>
      </c>
      <c r="P536" s="60"/>
      <c r="Q536" s="75"/>
    </row>
    <row r="537" spans="1:17" x14ac:dyDescent="0.3">
      <c r="A537" t="s">
        <v>39</v>
      </c>
      <c r="B537" s="48" t="s">
        <v>24950</v>
      </c>
      <c r="C537" s="48" t="s">
        <v>24945</v>
      </c>
      <c r="D537" s="1">
        <f>SUMIFS(Results!O:O,Results!G:G,CONCATENATE("*",B537,"*"),Results!G:G,CONCATENATE("*",C537,"*"),Results!E:E,A537)</f>
        <v>5</v>
      </c>
      <c r="E537" s="50">
        <f>IFERROR(SUMIFS(Results!V:V,Results!G:G,CONCATENATE("*",B537,"*"),Results!G:G,CONCATENATE("*",C537,"*"),Results!E:E,A537)/D537,"")</f>
        <v>0.4</v>
      </c>
      <c r="F537" s="1">
        <f>SUMIFS(Results!O:O,Results!G:G,CONCATENATE("*",B537,"*"),Results!G:G,CONCATENATE("*",C537,"*"),Results!E:E,A537)</f>
        <v>5</v>
      </c>
      <c r="G537" s="50">
        <f>IFERROR(SUMIFS(Results!V:V,Results!G:G,CONCATENATE("*",'Battle Tactics (Faction)'!B537,"*"),Results!G:G,CONCATENATE("*",C537,"*"),Results!E:E,A537)/F537,"")</f>
        <v>0.4</v>
      </c>
      <c r="H537" s="46">
        <f>SUMIFS(Results!O:O,Results!G:G,CONCATENATE("*",B537,"*"),Results!G:G,CONCATENATE("*",C537,"*"),Results!Y:Y,"&gt;=500",Results!E:E,A537)</f>
        <v>0</v>
      </c>
      <c r="I537" s="52" t="str">
        <f>IFERROR(SUMIFS(Results!V:V,Results!G:G,CONCATENATE("*",B537,"*"),Results!G:G,CONCATENATE("*",C537,"*"),Results!Y:Y,"&gt;=500",Results!E:E,A537)/H537,"")</f>
        <v/>
      </c>
      <c r="J537" s="53">
        <f>SUMIFS(Results!O:O,Results!G:G,CONCATENATE("*",'Battle Tactics (Faction)'!B537,"*"),Results!G:G,CONCATENATE("*",C537,"*"),Results!Y:Y,"&gt;=500",Results!E:E,A537)</f>
        <v>0</v>
      </c>
      <c r="M537" t="str">
        <f t="shared" si="16"/>
        <v>Seraphon - Wrathful Cycles / Attuned to Ghyran (5)</v>
      </c>
      <c r="N537" s="74">
        <f t="shared" si="17"/>
        <v>0.4</v>
      </c>
      <c r="P537" s="60"/>
      <c r="Q537" s="75"/>
    </row>
    <row r="538" spans="1:17" x14ac:dyDescent="0.3">
      <c r="A538" t="s">
        <v>39</v>
      </c>
      <c r="B538" s="48" t="s">
        <v>24950</v>
      </c>
      <c r="C538" s="48" t="s">
        <v>24946</v>
      </c>
      <c r="D538" s="1">
        <f>SUMIFS(Results!O:O,Results!G:G,CONCATENATE("*",B538,"*"),Results!G:G,CONCATENATE("*",C538,"*"),Results!E:E,A538)</f>
        <v>13</v>
      </c>
      <c r="E538" s="50">
        <f>IFERROR(SUMIFS(Results!V:V,Results!G:G,CONCATENATE("*",B538,"*"),Results!G:G,CONCATENATE("*",C538,"*"),Results!E:E,A538)/D538,"")</f>
        <v>0.38461538461538464</v>
      </c>
      <c r="F538" s="1">
        <f>SUMIFS(Results!O:O,Results!G:G,CONCATENATE("*",B538,"*"),Results!G:G,CONCATENATE("*",C538,"*"),Results!E:E,A538)</f>
        <v>13</v>
      </c>
      <c r="G538" s="50">
        <f>IFERROR(SUMIFS(Results!V:V,Results!G:G,CONCATENATE("*",'Battle Tactics (Faction)'!B538,"*"),Results!G:G,CONCATENATE("*",C538,"*"),Results!E:E,A538)/F538,"")</f>
        <v>0.38461538461538464</v>
      </c>
      <c r="H538" s="46">
        <f>SUMIFS(Results!O:O,Results!G:G,CONCATENATE("*",B538,"*"),Results!G:G,CONCATENATE("*",C538,"*"),Results!Y:Y,"&gt;=500",Results!E:E,A538)</f>
        <v>3</v>
      </c>
      <c r="I538" s="52">
        <f>IFERROR(SUMIFS(Results!V:V,Results!G:G,CONCATENATE("*",B538,"*"),Results!G:G,CONCATENATE("*",C538,"*"),Results!Y:Y,"&gt;=500",Results!E:E,A538)/H538,"")</f>
        <v>0</v>
      </c>
      <c r="J538" s="53">
        <f>SUMIFS(Results!O:O,Results!G:G,CONCATENATE("*",'Battle Tactics (Faction)'!B538,"*"),Results!G:G,CONCATENATE("*",C538,"*"),Results!Y:Y,"&gt;=500",Results!E:E,A538)</f>
        <v>3</v>
      </c>
      <c r="M538" t="str">
        <f t="shared" si="16"/>
        <v>Seraphon - Wrathful Cycles / Intercept and Recover (13)</v>
      </c>
      <c r="N538" s="74">
        <f t="shared" si="17"/>
        <v>0.38461538461538464</v>
      </c>
      <c r="P538" s="60"/>
      <c r="Q538" s="75"/>
    </row>
    <row r="539" spans="1:17" x14ac:dyDescent="0.3">
      <c r="A539" t="s">
        <v>39</v>
      </c>
      <c r="B539" s="48" t="s">
        <v>24950</v>
      </c>
      <c r="C539" s="48" t="s">
        <v>24947</v>
      </c>
      <c r="D539" s="1">
        <f>SUMIFS(Results!O:O,Results!G:G,CONCATENATE("*",B539,"*"),Results!G:G,CONCATENATE("*",C539,"*"),Results!E:E,A539)</f>
        <v>15</v>
      </c>
      <c r="E539" s="50">
        <f>IFERROR(SUMIFS(Results!V:V,Results!G:G,CONCATENATE("*",B539,"*"),Results!G:G,CONCATENATE("*",C539,"*"),Results!E:E,A539)/D539,"")</f>
        <v>0.4</v>
      </c>
      <c r="F539" s="1">
        <f>SUMIFS(Results!O:O,Results!G:G,CONCATENATE("*",B539,"*"),Results!G:G,CONCATENATE("*",C539,"*"),Results!E:E,A539)</f>
        <v>15</v>
      </c>
      <c r="G539" s="50">
        <f>IFERROR(SUMIFS(Results!V:V,Results!G:G,CONCATENATE("*",'Battle Tactics (Faction)'!B539,"*"),Results!G:G,CONCATENATE("*",C539,"*"),Results!E:E,A539)/F539,"")</f>
        <v>0.4</v>
      </c>
      <c r="H539" s="46">
        <f>SUMIFS(Results!O:O,Results!G:G,CONCATENATE("*",B539,"*"),Results!G:G,CONCATENATE("*",C539,"*"),Results!Y:Y,"&gt;=500",Results!E:E,A539)</f>
        <v>0</v>
      </c>
      <c r="I539" s="52" t="str">
        <f>IFERROR(SUMIFS(Results!V:V,Results!G:G,CONCATENATE("*",B539,"*"),Results!G:G,CONCATENATE("*",C539,"*"),Results!Y:Y,"&gt;=500",Results!E:E,A539)/H539,"")</f>
        <v/>
      </c>
      <c r="J539" s="53">
        <f>SUMIFS(Results!O:O,Results!G:G,CONCATENATE("*",'Battle Tactics (Faction)'!B539,"*"),Results!G:G,CONCATENATE("*",C539,"*"),Results!Y:Y,"&gt;=500",Results!E:E,A539)</f>
        <v>0</v>
      </c>
      <c r="M539" t="str">
        <f t="shared" si="16"/>
        <v>Seraphon - Wrathful Cycles / Master the Paths (15)</v>
      </c>
      <c r="N539" s="74">
        <f t="shared" si="17"/>
        <v>0.4</v>
      </c>
      <c r="P539" s="60"/>
      <c r="Q539" s="75"/>
    </row>
    <row r="540" spans="1:17" x14ac:dyDescent="0.3">
      <c r="A540" t="s">
        <v>39</v>
      </c>
      <c r="B540" s="48" t="s">
        <v>24950</v>
      </c>
      <c r="C540" s="48" t="s">
        <v>24948</v>
      </c>
      <c r="D540" s="1">
        <f>SUMIFS(Results!O:O,Results!G:G,CONCATENATE("*",B540,"*"),Results!G:G,CONCATENATE("*",C540,"*"),Results!E:E,A540)</f>
        <v>15</v>
      </c>
      <c r="E540" s="50">
        <f>IFERROR(SUMIFS(Results!V:V,Results!G:G,CONCATENATE("*",B540,"*"),Results!G:G,CONCATENATE("*",C540,"*"),Results!E:E,A540)/D540,"")</f>
        <v>0.26666666666666666</v>
      </c>
      <c r="F540" s="1">
        <f>SUMIFS(Results!O:O,Results!G:G,CONCATENATE("*",B540,"*"),Results!G:G,CONCATENATE("*",C540,"*"),Results!E:E,A540)</f>
        <v>15</v>
      </c>
      <c r="G540" s="50">
        <f>IFERROR(SUMIFS(Results!V:V,Results!G:G,CONCATENATE("*",'Battle Tactics (Faction)'!B540,"*"),Results!G:G,CONCATENATE("*",C540,"*"),Results!E:E,A540)/F540,"")</f>
        <v>0.26666666666666666</v>
      </c>
      <c r="H540" s="46">
        <f>SUMIFS(Results!O:O,Results!G:G,CONCATENATE("*",B540,"*"),Results!G:G,CONCATENATE("*",C540,"*"),Results!Y:Y,"&gt;=500",Results!E:E,A540)</f>
        <v>5</v>
      </c>
      <c r="I540" s="52">
        <f>IFERROR(SUMIFS(Results!V:V,Results!G:G,CONCATENATE("*",B540,"*"),Results!G:G,CONCATENATE("*",C540,"*"),Results!Y:Y,"&gt;=500",Results!E:E,A540)/H540,"")</f>
        <v>0.4</v>
      </c>
      <c r="J540" s="53">
        <f>SUMIFS(Results!O:O,Results!G:G,CONCATENATE("*",'Battle Tactics (Faction)'!B540,"*"),Results!G:G,CONCATENATE("*",C540,"*"),Results!Y:Y,"&gt;=500",Results!E:E,A540)</f>
        <v>5</v>
      </c>
      <c r="M540" t="str">
        <f t="shared" si="16"/>
        <v>Seraphon - Wrathful Cycles / Restless Energy (15)</v>
      </c>
      <c r="N540" s="74">
        <f t="shared" si="17"/>
        <v>0.26666666666666666</v>
      </c>
      <c r="P540" s="60"/>
      <c r="Q540" s="75"/>
    </row>
    <row r="541" spans="1:17" x14ac:dyDescent="0.3">
      <c r="A541" t="s">
        <v>39</v>
      </c>
      <c r="B541" s="48" t="s">
        <v>24950</v>
      </c>
      <c r="C541" s="48" t="s">
        <v>24949</v>
      </c>
      <c r="D541" s="1">
        <f>SUMIFS(Results!O:O,Results!G:G,CONCATENATE("*",B541,"*"),Results!G:G,CONCATENATE("*",C541,"*"),Results!E:E,A541)</f>
        <v>10</v>
      </c>
      <c r="E541" s="50">
        <f>IFERROR(SUMIFS(Results!V:V,Results!G:G,CONCATENATE("*",B541,"*"),Results!G:G,CONCATENATE("*",C541,"*"),Results!E:E,A541)/D541,"")</f>
        <v>0.3</v>
      </c>
      <c r="F541" s="1">
        <f>SUMIFS(Results!O:O,Results!G:G,CONCATENATE("*",B541,"*"),Results!G:G,CONCATENATE("*",C541,"*"),Results!E:E,A541)</f>
        <v>10</v>
      </c>
      <c r="G541" s="50">
        <f>IFERROR(SUMIFS(Results!V:V,Results!G:G,CONCATENATE("*",'Battle Tactics (Faction)'!B541,"*"),Results!G:G,CONCATENATE("*",C541,"*"),Results!E:E,A541)/F541,"")</f>
        <v>0.3</v>
      </c>
      <c r="H541" s="46">
        <f>SUMIFS(Results!O:O,Results!G:G,CONCATENATE("*",B541,"*"),Results!G:G,CONCATENATE("*",C541,"*"),Results!Y:Y,"&gt;=500",Results!E:E,A541)</f>
        <v>0</v>
      </c>
      <c r="I541" s="52" t="str">
        <f>IFERROR(SUMIFS(Results!V:V,Results!G:G,CONCATENATE("*",B541,"*"),Results!G:G,CONCATENATE("*",C541,"*"),Results!Y:Y,"&gt;=500",Results!E:E,A541)/H541,"")</f>
        <v/>
      </c>
      <c r="J541" s="53">
        <f>SUMIFS(Results!O:O,Results!G:G,CONCATENATE("*",'Battle Tactics (Faction)'!B541,"*"),Results!G:G,CONCATENATE("*",C541,"*"),Results!Y:Y,"&gt;=500",Results!E:E,A541)</f>
        <v>0</v>
      </c>
      <c r="M541" t="str">
        <f t="shared" si="16"/>
        <v>Seraphon - Wrathful Cycles / Scouting Force (10)</v>
      </c>
      <c r="N541" s="74">
        <f t="shared" si="17"/>
        <v>0.3</v>
      </c>
      <c r="P541" s="60"/>
      <c r="Q541" s="75"/>
    </row>
    <row r="542" spans="1:17" hidden="1" x14ac:dyDescent="0.3">
      <c r="A542" t="s">
        <v>22</v>
      </c>
      <c r="B542" s="48" t="s">
        <v>24945</v>
      </c>
      <c r="C542" s="48" t="s">
        <v>24946</v>
      </c>
      <c r="D542" s="1">
        <f>SUMIFS(Results!O:O,Results!G:G,CONCATENATE("*",B542,"*"),Results!G:G,CONCATENATE("*",C542,"*"),Results!E:E,A542)</f>
        <v>20</v>
      </c>
      <c r="E542" s="50">
        <f>IFERROR(SUMIFS(Results!V:V,Results!G:G,CONCATENATE("*",B542,"*"),Results!G:G,CONCATENATE("*",C542,"*"),Results!E:E,A542)/D542,"")</f>
        <v>0.45</v>
      </c>
      <c r="F542" s="1">
        <f>SUMIFS(Results!O:O,Results!G:G,CONCATENATE("*",B542,"*"),Results!G:G,CONCATENATE("*",C542,"*"),Results!E:E,A542)</f>
        <v>20</v>
      </c>
      <c r="G542" s="50">
        <f>IFERROR(SUMIFS(Results!V:V,Results!G:G,CONCATENATE("*",'Battle Tactics (Faction)'!B542,"*"),Results!G:G,CONCATENATE("*",C542,"*"),Results!E:E,A542)/F542,"")</f>
        <v>0.45</v>
      </c>
      <c r="H542" s="46">
        <f>SUMIFS(Results!O:O,Results!G:G,CONCATENATE("*",B542,"*"),Results!G:G,CONCATENATE("*",C542,"*"),Results!Y:Y,"&gt;=500",Results!E:E,A542)</f>
        <v>5</v>
      </c>
      <c r="I542" s="52">
        <f>IFERROR(SUMIFS(Results!V:V,Results!G:G,CONCATENATE("*",B542,"*"),Results!G:G,CONCATENATE("*",C542,"*"),Results!Y:Y,"&gt;=500",Results!E:E,A542)/H542,"")</f>
        <v>0.8</v>
      </c>
      <c r="J542" s="53">
        <f>SUMIFS(Results!O:O,Results!G:G,CONCATENATE("*",'Battle Tactics (Faction)'!B542,"*"),Results!G:G,CONCATENATE("*",C542,"*"),Results!Y:Y,"&gt;=500",Results!E:E,A542)</f>
        <v>5</v>
      </c>
      <c r="M542" t="str">
        <f t="shared" si="16"/>
        <v>Skaven - Attuned to Ghyran / Intercept and Recover (20)</v>
      </c>
      <c r="N542" s="74">
        <f t="shared" si="17"/>
        <v>0.45</v>
      </c>
      <c r="P542" s="60"/>
      <c r="Q542" s="75"/>
    </row>
    <row r="543" spans="1:17" x14ac:dyDescent="0.3">
      <c r="A543" t="s">
        <v>22</v>
      </c>
      <c r="B543" s="48" t="s">
        <v>24945</v>
      </c>
      <c r="C543" s="48" t="s">
        <v>24947</v>
      </c>
      <c r="D543" s="1">
        <f>SUMIFS(Results!O:O,Results!G:G,CONCATENATE("*",B543,"*"),Results!G:G,CONCATENATE("*",C543,"*"),Results!E:E,A543)</f>
        <v>10</v>
      </c>
      <c r="E543" s="50">
        <f>IFERROR(SUMIFS(Results!V:V,Results!G:G,CONCATENATE("*",B543,"*"),Results!G:G,CONCATENATE("*",C543,"*"),Results!E:E,A543)/D543,"")</f>
        <v>0.3</v>
      </c>
      <c r="F543" s="1">
        <f>SUMIFS(Results!O:O,Results!G:G,CONCATENATE("*",B543,"*"),Results!G:G,CONCATENATE("*",C543,"*"),Results!E:E,A543)</f>
        <v>10</v>
      </c>
      <c r="G543" s="50">
        <f>IFERROR(SUMIFS(Results!V:V,Results!G:G,CONCATENATE("*",'Battle Tactics (Faction)'!B543,"*"),Results!G:G,CONCATENATE("*",C543,"*"),Results!E:E,A543)/F543,"")</f>
        <v>0.3</v>
      </c>
      <c r="H543" s="46">
        <f>SUMIFS(Results!O:O,Results!G:G,CONCATENATE("*",B543,"*"),Results!G:G,CONCATENATE("*",C543,"*"),Results!Y:Y,"&gt;=500",Results!E:E,A543)</f>
        <v>0</v>
      </c>
      <c r="I543" s="52" t="str">
        <f>IFERROR(SUMIFS(Results!V:V,Results!G:G,CONCATENATE("*",B543,"*"),Results!G:G,CONCATENATE("*",C543,"*"),Results!Y:Y,"&gt;=500",Results!E:E,A543)/H543,"")</f>
        <v/>
      </c>
      <c r="J543" s="53">
        <f>SUMIFS(Results!O:O,Results!G:G,CONCATENATE("*",'Battle Tactics (Faction)'!B543,"*"),Results!G:G,CONCATENATE("*",C543,"*"),Results!Y:Y,"&gt;=500",Results!E:E,A543)</f>
        <v>0</v>
      </c>
      <c r="M543" t="str">
        <f t="shared" si="16"/>
        <v>Skaven - Attuned to Ghyran / Master the Paths (10)</v>
      </c>
      <c r="N543" s="74">
        <f t="shared" si="17"/>
        <v>0.3</v>
      </c>
      <c r="P543" s="60"/>
      <c r="Q543" s="75"/>
    </row>
    <row r="544" spans="1:17" x14ac:dyDescent="0.3">
      <c r="A544" t="s">
        <v>22</v>
      </c>
      <c r="B544" s="48" t="s">
        <v>24945</v>
      </c>
      <c r="C544" s="48" t="s">
        <v>24948</v>
      </c>
      <c r="D544" s="1">
        <f>SUMIFS(Results!O:O,Results!G:G,CONCATENATE("*",B544,"*"),Results!G:G,CONCATENATE("*",C544,"*"),Results!E:E,A544)</f>
        <v>5</v>
      </c>
      <c r="E544" s="50">
        <f>IFERROR(SUMIFS(Results!V:V,Results!G:G,CONCATENATE("*",B544,"*"),Results!G:G,CONCATENATE("*",C544,"*"),Results!E:E,A544)/D544,"")</f>
        <v>0.4</v>
      </c>
      <c r="F544" s="1">
        <f>SUMIFS(Results!O:O,Results!G:G,CONCATENATE("*",B544,"*"),Results!G:G,CONCATENATE("*",C544,"*"),Results!E:E,A544)</f>
        <v>5</v>
      </c>
      <c r="G544" s="50">
        <f>IFERROR(SUMIFS(Results!V:V,Results!G:G,CONCATENATE("*",'Battle Tactics (Faction)'!B544,"*"),Results!G:G,CONCATENATE("*",C544,"*"),Results!E:E,A544)/F544,"")</f>
        <v>0.4</v>
      </c>
      <c r="H544" s="46">
        <f>SUMIFS(Results!O:O,Results!G:G,CONCATENATE("*",B544,"*"),Results!G:G,CONCATENATE("*",C544,"*"),Results!Y:Y,"&gt;=500",Results!E:E,A544)</f>
        <v>0</v>
      </c>
      <c r="I544" s="52" t="str">
        <f>IFERROR(SUMIFS(Results!V:V,Results!G:G,CONCATENATE("*",B544,"*"),Results!G:G,CONCATENATE("*",C544,"*"),Results!Y:Y,"&gt;=500",Results!E:E,A544)/H544,"")</f>
        <v/>
      </c>
      <c r="J544" s="53">
        <f>SUMIFS(Results!O:O,Results!G:G,CONCATENATE("*",'Battle Tactics (Faction)'!B544,"*"),Results!G:G,CONCATENATE("*",C544,"*"),Results!Y:Y,"&gt;=500",Results!E:E,A544)</f>
        <v>0</v>
      </c>
      <c r="M544" t="str">
        <f t="shared" si="16"/>
        <v>Skaven - Attuned to Ghyran / Restless Energy (5)</v>
      </c>
      <c r="N544" s="74">
        <f t="shared" si="17"/>
        <v>0.4</v>
      </c>
      <c r="P544" s="60"/>
      <c r="Q544" s="75"/>
    </row>
    <row r="545" spans="1:17" x14ac:dyDescent="0.3">
      <c r="A545" t="s">
        <v>22</v>
      </c>
      <c r="B545" s="48" t="s">
        <v>24945</v>
      </c>
      <c r="C545" s="48" t="s">
        <v>24949</v>
      </c>
      <c r="D545" s="1">
        <f>SUMIFS(Results!O:O,Results!G:G,CONCATENATE("*",B545,"*"),Results!G:G,CONCATENATE("*",C545,"*"),Results!E:E,A545)</f>
        <v>10</v>
      </c>
      <c r="E545" s="50">
        <f>IFERROR(SUMIFS(Results!V:V,Results!G:G,CONCATENATE("*",B545,"*"),Results!G:G,CONCATENATE("*",C545,"*"),Results!E:E,A545)/D545,"")</f>
        <v>0.3</v>
      </c>
      <c r="F545" s="1">
        <f>SUMIFS(Results!O:O,Results!G:G,CONCATENATE("*",B545,"*"),Results!G:G,CONCATENATE("*",C545,"*"),Results!E:E,A545)</f>
        <v>10</v>
      </c>
      <c r="G545" s="50">
        <f>IFERROR(SUMIFS(Results!V:V,Results!G:G,CONCATENATE("*",'Battle Tactics (Faction)'!B545,"*"),Results!G:G,CONCATENATE("*",C545,"*"),Results!E:E,A545)/F545,"")</f>
        <v>0.3</v>
      </c>
      <c r="H545" s="46">
        <f>SUMIFS(Results!O:O,Results!G:G,CONCATENATE("*",B545,"*"),Results!G:G,CONCATENATE("*",C545,"*"),Results!Y:Y,"&gt;=500",Results!E:E,A545)</f>
        <v>0</v>
      </c>
      <c r="I545" s="52" t="str">
        <f>IFERROR(SUMIFS(Results!V:V,Results!G:G,CONCATENATE("*",B545,"*"),Results!G:G,CONCATENATE("*",C545,"*"),Results!Y:Y,"&gt;=500",Results!E:E,A545)/H545,"")</f>
        <v/>
      </c>
      <c r="J545" s="53">
        <f>SUMIFS(Results!O:O,Results!G:G,CONCATENATE("*",'Battle Tactics (Faction)'!B545,"*"),Results!G:G,CONCATENATE("*",C545,"*"),Results!Y:Y,"&gt;=500",Results!E:E,A545)</f>
        <v>0</v>
      </c>
      <c r="M545" t="str">
        <f t="shared" si="16"/>
        <v>Skaven - Attuned to Ghyran / Scouting Force (10)</v>
      </c>
      <c r="N545" s="74">
        <f t="shared" si="17"/>
        <v>0.3</v>
      </c>
      <c r="P545" s="60"/>
      <c r="Q545" s="75"/>
    </row>
    <row r="546" spans="1:17" x14ac:dyDescent="0.3">
      <c r="A546" t="s">
        <v>22</v>
      </c>
      <c r="B546" s="48" t="s">
        <v>24945</v>
      </c>
      <c r="C546" s="48" t="s">
        <v>24950</v>
      </c>
      <c r="D546" s="1">
        <f>SUMIFS(Results!O:O,Results!G:G,CONCATENATE("*",B546,"*"),Results!G:G,CONCATENATE("*",C546,"*"),Results!E:E,A546)</f>
        <v>10</v>
      </c>
      <c r="E546" s="50">
        <f>IFERROR(SUMIFS(Results!V:V,Results!G:G,CONCATENATE("*",B546,"*"),Results!G:G,CONCATENATE("*",C546,"*"),Results!E:E,A546)/D546,"")</f>
        <v>0.1</v>
      </c>
      <c r="F546" s="1">
        <f>SUMIFS(Results!O:O,Results!G:G,CONCATENATE("*",B546,"*"),Results!G:G,CONCATENATE("*",C546,"*"),Results!E:E,A546)</f>
        <v>10</v>
      </c>
      <c r="G546" s="50">
        <f>IFERROR(SUMIFS(Results!V:V,Results!G:G,CONCATENATE("*",'Battle Tactics (Faction)'!B546,"*"),Results!G:G,CONCATENATE("*",C546,"*"),Results!E:E,A546)/F546,"")</f>
        <v>0.1</v>
      </c>
      <c r="H546" s="46">
        <f>SUMIFS(Results!O:O,Results!G:G,CONCATENATE("*",B546,"*"),Results!G:G,CONCATENATE("*",C546,"*"),Results!Y:Y,"&gt;=500",Results!E:E,A546)</f>
        <v>0</v>
      </c>
      <c r="I546" s="52" t="str">
        <f>IFERROR(SUMIFS(Results!V:V,Results!G:G,CONCATENATE("*",B546,"*"),Results!G:G,CONCATENATE("*",C546,"*"),Results!Y:Y,"&gt;=500",Results!E:E,A546)/H546,"")</f>
        <v/>
      </c>
      <c r="J546" s="53">
        <f>SUMIFS(Results!O:O,Results!G:G,CONCATENATE("*",'Battle Tactics (Faction)'!B546,"*"),Results!G:G,CONCATENATE("*",C546,"*"),Results!Y:Y,"&gt;=500",Results!E:E,A546)</f>
        <v>0</v>
      </c>
      <c r="M546" t="str">
        <f t="shared" si="16"/>
        <v>Skaven - Attuned to Ghyran / Wrathful Cycles (10)</v>
      </c>
      <c r="N546" s="74">
        <f t="shared" si="17"/>
        <v>0.1</v>
      </c>
      <c r="P546" s="60"/>
      <c r="Q546" s="75"/>
    </row>
    <row r="547" spans="1:17" hidden="1" x14ac:dyDescent="0.3">
      <c r="A547" t="s">
        <v>22</v>
      </c>
      <c r="B547" s="48" t="s">
        <v>24946</v>
      </c>
      <c r="C547" s="48" t="s">
        <v>24945</v>
      </c>
      <c r="D547" s="1">
        <f>SUMIFS(Results!O:O,Results!G:G,CONCATENATE("*",B547,"*"),Results!G:G,CONCATENATE("*",C547,"*"),Results!E:E,A547)</f>
        <v>20</v>
      </c>
      <c r="E547" s="50">
        <f>IFERROR(SUMIFS(Results!V:V,Results!G:G,CONCATENATE("*",B547,"*"),Results!G:G,CONCATENATE("*",C547,"*"),Results!E:E,A547)/D547,"")</f>
        <v>0.45</v>
      </c>
      <c r="F547" s="1">
        <f>SUMIFS(Results!O:O,Results!G:G,CONCATENATE("*",B547,"*"),Results!G:G,CONCATENATE("*",C547,"*"),Results!E:E,A547)</f>
        <v>20</v>
      </c>
      <c r="G547" s="50">
        <f>IFERROR(SUMIFS(Results!V:V,Results!G:G,CONCATENATE("*",'Battle Tactics (Faction)'!B547,"*"),Results!G:G,CONCATENATE("*",C547,"*"),Results!E:E,A547)/F547,"")</f>
        <v>0.45</v>
      </c>
      <c r="H547" s="46">
        <f>SUMIFS(Results!O:O,Results!G:G,CONCATENATE("*",B547,"*"),Results!G:G,CONCATENATE("*",C547,"*"),Results!Y:Y,"&gt;=500",Results!E:E,A547)</f>
        <v>5</v>
      </c>
      <c r="I547" s="52">
        <f>IFERROR(SUMIFS(Results!V:V,Results!G:G,CONCATENATE("*",B547,"*"),Results!G:G,CONCATENATE("*",C547,"*"),Results!Y:Y,"&gt;=500",Results!E:E,A547)/H547,"")</f>
        <v>0.8</v>
      </c>
      <c r="J547" s="53">
        <f>SUMIFS(Results!O:O,Results!G:G,CONCATENATE("*",'Battle Tactics (Faction)'!B547,"*"),Results!G:G,CONCATENATE("*",C547,"*"),Results!Y:Y,"&gt;=500",Results!E:E,A547)</f>
        <v>5</v>
      </c>
      <c r="M547" t="str">
        <f t="shared" si="16"/>
        <v>Skaven - Intercept and Recover / Attuned to Ghyran (20)</v>
      </c>
      <c r="N547" s="74">
        <f t="shared" si="17"/>
        <v>0.45</v>
      </c>
      <c r="P547" s="60"/>
      <c r="Q547" s="75"/>
    </row>
    <row r="548" spans="1:17" hidden="1" x14ac:dyDescent="0.3">
      <c r="A548" t="s">
        <v>22</v>
      </c>
      <c r="B548" s="48" t="s">
        <v>24946</v>
      </c>
      <c r="C548" s="48" t="s">
        <v>24947</v>
      </c>
      <c r="D548" s="1">
        <f>SUMIFS(Results!O:O,Results!G:G,CONCATENATE("*",B548,"*"),Results!G:G,CONCATENATE("*",C548,"*"),Results!E:E,A548)</f>
        <v>80</v>
      </c>
      <c r="E548" s="50">
        <f>IFERROR(SUMIFS(Results!V:V,Results!G:G,CONCATENATE("*",B548,"*"),Results!G:G,CONCATENATE("*",C548,"*"),Results!E:E,A548)/D548,"")</f>
        <v>0.59375</v>
      </c>
      <c r="F548" s="1">
        <f>SUMIFS(Results!O:O,Results!G:G,CONCATENATE("*",B548,"*"),Results!G:G,CONCATENATE("*",C548,"*"),Results!E:E,A548)</f>
        <v>80</v>
      </c>
      <c r="G548" s="50">
        <f>IFERROR(SUMIFS(Results!V:V,Results!G:G,CONCATENATE("*",'Battle Tactics (Faction)'!B548,"*"),Results!G:G,CONCATENATE("*",C548,"*"),Results!E:E,A548)/F548,"")</f>
        <v>0.59375</v>
      </c>
      <c r="H548" s="46">
        <f>SUMIFS(Results!O:O,Results!G:G,CONCATENATE("*",B548,"*"),Results!G:G,CONCATENATE("*",C548,"*"),Results!Y:Y,"&gt;=500",Results!E:E,A548)</f>
        <v>40</v>
      </c>
      <c r="I548" s="52">
        <f>IFERROR(SUMIFS(Results!V:V,Results!G:G,CONCATENATE("*",B548,"*"),Results!G:G,CONCATENATE("*",C548,"*"),Results!Y:Y,"&gt;=500",Results!E:E,A548)/H548,"")</f>
        <v>0.75</v>
      </c>
      <c r="J548" s="53">
        <f>SUMIFS(Results!O:O,Results!G:G,CONCATENATE("*",'Battle Tactics (Faction)'!B548,"*"),Results!G:G,CONCATENATE("*",C548,"*"),Results!Y:Y,"&gt;=500",Results!E:E,A548)</f>
        <v>40</v>
      </c>
      <c r="M548" t="str">
        <f t="shared" si="16"/>
        <v>Skaven - Intercept and Recover / Master the Paths (80)</v>
      </c>
      <c r="N548" s="74">
        <f t="shared" si="17"/>
        <v>0.59375</v>
      </c>
      <c r="P548" s="60"/>
      <c r="Q548" s="75"/>
    </row>
    <row r="549" spans="1:17" hidden="1" x14ac:dyDescent="0.3">
      <c r="A549" t="s">
        <v>22</v>
      </c>
      <c r="B549" s="48" t="s">
        <v>24946</v>
      </c>
      <c r="C549" s="48" t="s">
        <v>24948</v>
      </c>
      <c r="D549" s="1">
        <f>SUMIFS(Results!O:O,Results!G:G,CONCATENATE("*",B549,"*"),Results!G:G,CONCATENATE("*",C549,"*"),Results!E:E,A549)</f>
        <v>48</v>
      </c>
      <c r="E549" s="50">
        <f>IFERROR(SUMIFS(Results!V:V,Results!G:G,CONCATENATE("*",B549,"*"),Results!G:G,CONCATENATE("*",C549,"*"),Results!E:E,A549)/D549,"")</f>
        <v>0.5</v>
      </c>
      <c r="F549" s="1">
        <f>SUMIFS(Results!O:O,Results!G:G,CONCATENATE("*",B549,"*"),Results!G:G,CONCATENATE("*",C549,"*"),Results!E:E,A549)</f>
        <v>48</v>
      </c>
      <c r="G549" s="50">
        <f>IFERROR(SUMIFS(Results!V:V,Results!G:G,CONCATENATE("*",'Battle Tactics (Faction)'!B549,"*"),Results!G:G,CONCATENATE("*",C549,"*"),Results!E:E,A549)/F549,"")</f>
        <v>0.5</v>
      </c>
      <c r="H549" s="46">
        <f>SUMIFS(Results!O:O,Results!G:G,CONCATENATE("*",B549,"*"),Results!G:G,CONCATENATE("*",C549,"*"),Results!Y:Y,"&gt;=500",Results!E:E,A549)</f>
        <v>0</v>
      </c>
      <c r="I549" s="52" t="str">
        <f>IFERROR(SUMIFS(Results!V:V,Results!G:G,CONCATENATE("*",B549,"*"),Results!G:G,CONCATENATE("*",C549,"*"),Results!Y:Y,"&gt;=500",Results!E:E,A549)/H549,"")</f>
        <v/>
      </c>
      <c r="J549" s="53">
        <f>SUMIFS(Results!O:O,Results!G:G,CONCATENATE("*",'Battle Tactics (Faction)'!B549,"*"),Results!G:G,CONCATENATE("*",C549,"*"),Results!Y:Y,"&gt;=500",Results!E:E,A549)</f>
        <v>0</v>
      </c>
      <c r="M549" t="str">
        <f t="shared" si="16"/>
        <v>Skaven - Intercept and Recover / Restless Energy (48)</v>
      </c>
      <c r="N549" s="74">
        <f t="shared" si="17"/>
        <v>0.5</v>
      </c>
      <c r="P549" s="60"/>
      <c r="Q549" s="75"/>
    </row>
    <row r="550" spans="1:17" hidden="1" x14ac:dyDescent="0.3">
      <c r="A550" t="s">
        <v>22</v>
      </c>
      <c r="B550" s="48" t="s">
        <v>24946</v>
      </c>
      <c r="C550" s="48" t="s">
        <v>24949</v>
      </c>
      <c r="D550" s="1">
        <f>SUMIFS(Results!O:O,Results!G:G,CONCATENATE("*",B550,"*"),Results!G:G,CONCATENATE("*",C550,"*"),Results!E:E,A550)</f>
        <v>48</v>
      </c>
      <c r="E550" s="50">
        <f>IFERROR(SUMIFS(Results!V:V,Results!G:G,CONCATENATE("*",B550,"*"),Results!G:G,CONCATENATE("*",C550,"*"),Results!E:E,A550)/D550,"")</f>
        <v>0.58333333333333337</v>
      </c>
      <c r="F550" s="1">
        <f>SUMIFS(Results!O:O,Results!G:G,CONCATENATE("*",B550,"*"),Results!G:G,CONCATENATE("*",C550,"*"),Results!E:E,A550)</f>
        <v>48</v>
      </c>
      <c r="G550" s="50">
        <f>IFERROR(SUMIFS(Results!V:V,Results!G:G,CONCATENATE("*",'Battle Tactics (Faction)'!B550,"*"),Results!G:G,CONCATENATE("*",C550,"*"),Results!E:E,A550)/F550,"")</f>
        <v>0.58333333333333337</v>
      </c>
      <c r="H550" s="46">
        <f>SUMIFS(Results!O:O,Results!G:G,CONCATENATE("*",B550,"*"),Results!G:G,CONCATENATE("*",C550,"*"),Results!Y:Y,"&gt;=500",Results!E:E,A550)</f>
        <v>5</v>
      </c>
      <c r="I550" s="52">
        <f>IFERROR(SUMIFS(Results!V:V,Results!G:G,CONCATENATE("*",B550,"*"),Results!G:G,CONCATENATE("*",C550,"*"),Results!Y:Y,"&gt;=500",Results!E:E,A550)/H550,"")</f>
        <v>1</v>
      </c>
      <c r="J550" s="53">
        <f>SUMIFS(Results!O:O,Results!G:G,CONCATENATE("*",'Battle Tactics (Faction)'!B550,"*"),Results!G:G,CONCATENATE("*",C550,"*"),Results!Y:Y,"&gt;=500",Results!E:E,A550)</f>
        <v>5</v>
      </c>
      <c r="M550" t="str">
        <f t="shared" si="16"/>
        <v>Skaven - Intercept and Recover / Scouting Force (48)</v>
      </c>
      <c r="N550" s="74">
        <f t="shared" si="17"/>
        <v>0.58333333333333337</v>
      </c>
      <c r="P550" s="60"/>
      <c r="Q550" s="75"/>
    </row>
    <row r="551" spans="1:17" x14ac:dyDescent="0.3">
      <c r="A551" t="s">
        <v>22</v>
      </c>
      <c r="B551" s="48" t="s">
        <v>24946</v>
      </c>
      <c r="C551" s="48" t="s">
        <v>24950</v>
      </c>
      <c r="D551" s="1">
        <f>SUMIFS(Results!O:O,Results!G:G,CONCATENATE("*",B551,"*"),Results!G:G,CONCATENATE("*",C551,"*"),Results!E:E,A551)</f>
        <v>5</v>
      </c>
      <c r="E551" s="50">
        <f>IFERROR(SUMIFS(Results!V:V,Results!G:G,CONCATENATE("*",B551,"*"),Results!G:G,CONCATENATE("*",C551,"*"),Results!E:E,A551)/D551,"")</f>
        <v>0.6</v>
      </c>
      <c r="F551" s="1">
        <f>SUMIFS(Results!O:O,Results!G:G,CONCATENATE("*",B551,"*"),Results!G:G,CONCATENATE("*",C551,"*"),Results!E:E,A551)</f>
        <v>5</v>
      </c>
      <c r="G551" s="50">
        <f>IFERROR(SUMIFS(Results!V:V,Results!G:G,CONCATENATE("*",'Battle Tactics (Faction)'!B551,"*"),Results!G:G,CONCATENATE("*",C551,"*"),Results!E:E,A551)/F551,"")</f>
        <v>0.6</v>
      </c>
      <c r="H551" s="46">
        <f>SUMIFS(Results!O:O,Results!G:G,CONCATENATE("*",B551,"*"),Results!G:G,CONCATENATE("*",C551,"*"),Results!Y:Y,"&gt;=500",Results!E:E,A551)</f>
        <v>5</v>
      </c>
      <c r="I551" s="52">
        <f>IFERROR(SUMIFS(Results!V:V,Results!G:G,CONCATENATE("*",B551,"*"),Results!G:G,CONCATENATE("*",C551,"*"),Results!Y:Y,"&gt;=500",Results!E:E,A551)/H551,"")</f>
        <v>0.6</v>
      </c>
      <c r="J551" s="53">
        <f>SUMIFS(Results!O:O,Results!G:G,CONCATENATE("*",'Battle Tactics (Faction)'!B551,"*"),Results!G:G,CONCATENATE("*",C551,"*"),Results!Y:Y,"&gt;=500",Results!E:E,A551)</f>
        <v>5</v>
      </c>
      <c r="M551" t="str">
        <f t="shared" si="16"/>
        <v>Skaven - Intercept and Recover / Wrathful Cycles (5)</v>
      </c>
      <c r="N551" s="74">
        <f t="shared" si="17"/>
        <v>0.6</v>
      </c>
      <c r="P551" s="60"/>
      <c r="Q551" s="75"/>
    </row>
    <row r="552" spans="1:17" x14ac:dyDescent="0.3">
      <c r="A552" t="s">
        <v>22</v>
      </c>
      <c r="B552" s="48" t="s">
        <v>24947</v>
      </c>
      <c r="C552" s="48" t="s">
        <v>24945</v>
      </c>
      <c r="D552" s="1">
        <f>SUMIFS(Results!O:O,Results!G:G,CONCATENATE("*",B552,"*"),Results!G:G,CONCATENATE("*",C552,"*"),Results!E:E,A552)</f>
        <v>10</v>
      </c>
      <c r="E552" s="50">
        <f>IFERROR(SUMIFS(Results!V:V,Results!G:G,CONCATENATE("*",B552,"*"),Results!G:G,CONCATENATE("*",C552,"*"),Results!E:E,A552)/D552,"")</f>
        <v>0.3</v>
      </c>
      <c r="F552" s="1">
        <f>SUMIFS(Results!O:O,Results!G:G,CONCATENATE("*",B552,"*"),Results!G:G,CONCATENATE("*",C552,"*"),Results!E:E,A552)</f>
        <v>10</v>
      </c>
      <c r="G552" s="50">
        <f>IFERROR(SUMIFS(Results!V:V,Results!G:G,CONCATENATE("*",'Battle Tactics (Faction)'!B552,"*"),Results!G:G,CONCATENATE("*",C552,"*"),Results!E:E,A552)/F552,"")</f>
        <v>0.3</v>
      </c>
      <c r="H552" s="46">
        <f>SUMIFS(Results!O:O,Results!G:G,CONCATENATE("*",B552,"*"),Results!G:G,CONCATENATE("*",C552,"*"),Results!Y:Y,"&gt;=500",Results!E:E,A552)</f>
        <v>0</v>
      </c>
      <c r="I552" s="52" t="str">
        <f>IFERROR(SUMIFS(Results!V:V,Results!G:G,CONCATENATE("*",B552,"*"),Results!G:G,CONCATENATE("*",C552,"*"),Results!Y:Y,"&gt;=500",Results!E:E,A552)/H552,"")</f>
        <v/>
      </c>
      <c r="J552" s="53">
        <f>SUMIFS(Results!O:O,Results!G:G,CONCATENATE("*",'Battle Tactics (Faction)'!B552,"*"),Results!G:G,CONCATENATE("*",C552,"*"),Results!Y:Y,"&gt;=500",Results!E:E,A552)</f>
        <v>0</v>
      </c>
      <c r="M552" t="str">
        <f t="shared" si="16"/>
        <v>Skaven - Master the Paths / Attuned to Ghyran (10)</v>
      </c>
      <c r="N552" s="74">
        <f t="shared" si="17"/>
        <v>0.3</v>
      </c>
      <c r="P552" s="60"/>
      <c r="Q552" s="75"/>
    </row>
    <row r="553" spans="1:17" hidden="1" x14ac:dyDescent="0.3">
      <c r="A553" t="s">
        <v>22</v>
      </c>
      <c r="B553" s="48" t="s">
        <v>24947</v>
      </c>
      <c r="C553" s="48" t="s">
        <v>24946</v>
      </c>
      <c r="D553" s="1">
        <f>SUMIFS(Results!O:O,Results!G:G,CONCATENATE("*",B553,"*"),Results!G:G,CONCATENATE("*",C553,"*"),Results!E:E,A553)</f>
        <v>80</v>
      </c>
      <c r="E553" s="50">
        <f>IFERROR(SUMIFS(Results!V:V,Results!G:G,CONCATENATE("*",B553,"*"),Results!G:G,CONCATENATE("*",C553,"*"),Results!E:E,A553)/D553,"")</f>
        <v>0.59375</v>
      </c>
      <c r="F553" s="1">
        <f>SUMIFS(Results!O:O,Results!G:G,CONCATENATE("*",B553,"*"),Results!G:G,CONCATENATE("*",C553,"*"),Results!E:E,A553)</f>
        <v>80</v>
      </c>
      <c r="G553" s="50">
        <f>IFERROR(SUMIFS(Results!V:V,Results!G:G,CONCATENATE("*",'Battle Tactics (Faction)'!B553,"*"),Results!G:G,CONCATENATE("*",C553,"*"),Results!E:E,A553)/F553,"")</f>
        <v>0.59375</v>
      </c>
      <c r="H553" s="46">
        <f>SUMIFS(Results!O:O,Results!G:G,CONCATENATE("*",B553,"*"),Results!G:G,CONCATENATE("*",C553,"*"),Results!Y:Y,"&gt;=500",Results!E:E,A553)</f>
        <v>40</v>
      </c>
      <c r="I553" s="52">
        <f>IFERROR(SUMIFS(Results!V:V,Results!G:G,CONCATENATE("*",B553,"*"),Results!G:G,CONCATENATE("*",C553,"*"),Results!Y:Y,"&gt;=500",Results!E:E,A553)/H553,"")</f>
        <v>0.75</v>
      </c>
      <c r="J553" s="53">
        <f>SUMIFS(Results!O:O,Results!G:G,CONCATENATE("*",'Battle Tactics (Faction)'!B553,"*"),Results!G:G,CONCATENATE("*",C553,"*"),Results!Y:Y,"&gt;=500",Results!E:E,A553)</f>
        <v>40</v>
      </c>
      <c r="M553" t="str">
        <f t="shared" si="16"/>
        <v>Skaven - Master the Paths / Intercept and Recover (80)</v>
      </c>
      <c r="N553" s="74">
        <f t="shared" si="17"/>
        <v>0.59375</v>
      </c>
      <c r="P553" s="60"/>
      <c r="Q553" s="75"/>
    </row>
    <row r="554" spans="1:17" x14ac:dyDescent="0.3">
      <c r="A554" t="s">
        <v>22</v>
      </c>
      <c r="B554" s="48" t="s">
        <v>24947</v>
      </c>
      <c r="C554" s="48" t="s">
        <v>24948</v>
      </c>
      <c r="D554" s="1">
        <f>SUMIFS(Results!O:O,Results!G:G,CONCATENATE("*",B554,"*"),Results!G:G,CONCATENATE("*",C554,"*"),Results!E:E,A554)</f>
        <v>5</v>
      </c>
      <c r="E554" s="50">
        <f>IFERROR(SUMIFS(Results!V:V,Results!G:G,CONCATENATE("*",B554,"*"),Results!G:G,CONCATENATE("*",C554,"*"),Results!E:E,A554)/D554,"")</f>
        <v>0.6</v>
      </c>
      <c r="F554" s="1">
        <f>SUMIFS(Results!O:O,Results!G:G,CONCATENATE("*",B554,"*"),Results!G:G,CONCATENATE("*",C554,"*"),Results!E:E,A554)</f>
        <v>5</v>
      </c>
      <c r="G554" s="50">
        <f>IFERROR(SUMIFS(Results!V:V,Results!G:G,CONCATENATE("*",'Battle Tactics (Faction)'!B554,"*"),Results!G:G,CONCATENATE("*",C554,"*"),Results!E:E,A554)/F554,"")</f>
        <v>0.6</v>
      </c>
      <c r="H554" s="46">
        <f>SUMIFS(Results!O:O,Results!G:G,CONCATENATE("*",B554,"*"),Results!G:G,CONCATENATE("*",C554,"*"),Results!Y:Y,"&gt;=500",Results!E:E,A554)</f>
        <v>0</v>
      </c>
      <c r="I554" s="52" t="str">
        <f>IFERROR(SUMIFS(Results!V:V,Results!G:G,CONCATENATE("*",B554,"*"),Results!G:G,CONCATENATE("*",C554,"*"),Results!Y:Y,"&gt;=500",Results!E:E,A554)/H554,"")</f>
        <v/>
      </c>
      <c r="J554" s="53">
        <f>SUMIFS(Results!O:O,Results!G:G,CONCATENATE("*",'Battle Tactics (Faction)'!B554,"*"),Results!G:G,CONCATENATE("*",C554,"*"),Results!Y:Y,"&gt;=500",Results!E:E,A554)</f>
        <v>0</v>
      </c>
      <c r="M554" t="str">
        <f t="shared" si="16"/>
        <v>Skaven - Master the Paths / Restless Energy (5)</v>
      </c>
      <c r="N554" s="74">
        <f t="shared" si="17"/>
        <v>0.6</v>
      </c>
      <c r="P554" s="60"/>
      <c r="Q554" s="75"/>
    </row>
    <row r="555" spans="1:17" hidden="1" x14ac:dyDescent="0.3">
      <c r="A555" t="s">
        <v>22</v>
      </c>
      <c r="B555" s="48" t="s">
        <v>24947</v>
      </c>
      <c r="C555" s="48" t="s">
        <v>24949</v>
      </c>
      <c r="D555" s="1">
        <f>SUMIFS(Results!O:O,Results!G:G,CONCATENATE("*",B555,"*"),Results!G:G,CONCATENATE("*",C555,"*"),Results!E:E,A555)</f>
        <v>20</v>
      </c>
      <c r="E555" s="50">
        <f>IFERROR(SUMIFS(Results!V:V,Results!G:G,CONCATENATE("*",B555,"*"),Results!G:G,CONCATENATE("*",C555,"*"),Results!E:E,A555)/D555,"")</f>
        <v>0.55000000000000004</v>
      </c>
      <c r="F555" s="1">
        <f>SUMIFS(Results!O:O,Results!G:G,CONCATENATE("*",B555,"*"),Results!G:G,CONCATENATE("*",C555,"*"),Results!E:E,A555)</f>
        <v>20</v>
      </c>
      <c r="G555" s="50">
        <f>IFERROR(SUMIFS(Results!V:V,Results!G:G,CONCATENATE("*",'Battle Tactics (Faction)'!B555,"*"),Results!G:G,CONCATENATE("*",C555,"*"),Results!E:E,A555)/F555,"")</f>
        <v>0.55000000000000004</v>
      </c>
      <c r="H555" s="46">
        <f>SUMIFS(Results!O:O,Results!G:G,CONCATENATE("*",B555,"*"),Results!G:G,CONCATENATE("*",C555,"*"),Results!Y:Y,"&gt;=500",Results!E:E,A555)</f>
        <v>10</v>
      </c>
      <c r="I555" s="52">
        <f>IFERROR(SUMIFS(Results!V:V,Results!G:G,CONCATENATE("*",B555,"*"),Results!G:G,CONCATENATE("*",C555,"*"),Results!Y:Y,"&gt;=500",Results!E:E,A555)/H555,"")</f>
        <v>0.6</v>
      </c>
      <c r="J555" s="53">
        <f>SUMIFS(Results!O:O,Results!G:G,CONCATENATE("*",'Battle Tactics (Faction)'!B555,"*"),Results!G:G,CONCATENATE("*",C555,"*"),Results!Y:Y,"&gt;=500",Results!E:E,A555)</f>
        <v>10</v>
      </c>
      <c r="M555" t="str">
        <f t="shared" si="16"/>
        <v>Skaven - Master the Paths / Scouting Force (20)</v>
      </c>
      <c r="N555" s="74">
        <f t="shared" si="17"/>
        <v>0.55000000000000004</v>
      </c>
      <c r="P555" s="60"/>
      <c r="Q555" s="75"/>
    </row>
    <row r="556" spans="1:17" x14ac:dyDescent="0.3">
      <c r="A556" t="s">
        <v>22</v>
      </c>
      <c r="B556" s="48" t="s">
        <v>24947</v>
      </c>
      <c r="C556" s="48" t="s">
        <v>24950</v>
      </c>
      <c r="D556" s="1">
        <f>SUMIFS(Results!O:O,Results!G:G,CONCATENATE("*",B556,"*"),Results!G:G,CONCATENATE("*",C556,"*"),Results!E:E,A556)</f>
        <v>5</v>
      </c>
      <c r="E556" s="50">
        <f>IFERROR(SUMIFS(Results!V:V,Results!G:G,CONCATENATE("*",B556,"*"),Results!G:G,CONCATENATE("*",C556,"*"),Results!E:E,A556)/D556,"")</f>
        <v>0.6</v>
      </c>
      <c r="F556" s="1">
        <f>SUMIFS(Results!O:O,Results!G:G,CONCATENATE("*",B556,"*"),Results!G:G,CONCATENATE("*",C556,"*"),Results!E:E,A556)</f>
        <v>5</v>
      </c>
      <c r="G556" s="50">
        <f>IFERROR(SUMIFS(Results!V:V,Results!G:G,CONCATENATE("*",'Battle Tactics (Faction)'!B556,"*"),Results!G:G,CONCATENATE("*",C556,"*"),Results!E:E,A556)/F556,"")</f>
        <v>0.6</v>
      </c>
      <c r="H556" s="46">
        <f>SUMIFS(Results!O:O,Results!G:G,CONCATENATE("*",B556,"*"),Results!G:G,CONCATENATE("*",C556,"*"),Results!Y:Y,"&gt;=500",Results!E:E,A556)</f>
        <v>0</v>
      </c>
      <c r="I556" s="52" t="str">
        <f>IFERROR(SUMIFS(Results!V:V,Results!G:G,CONCATENATE("*",B556,"*"),Results!G:G,CONCATENATE("*",C556,"*"),Results!Y:Y,"&gt;=500",Results!E:E,A556)/H556,"")</f>
        <v/>
      </c>
      <c r="J556" s="53">
        <f>SUMIFS(Results!O:O,Results!G:G,CONCATENATE("*",'Battle Tactics (Faction)'!B556,"*"),Results!G:G,CONCATENATE("*",C556,"*"),Results!Y:Y,"&gt;=500",Results!E:E,A556)</f>
        <v>0</v>
      </c>
      <c r="M556" t="str">
        <f t="shared" si="16"/>
        <v>Skaven - Master the Paths / Wrathful Cycles (5)</v>
      </c>
      <c r="N556" s="74">
        <f t="shared" si="17"/>
        <v>0.6</v>
      </c>
      <c r="P556" s="60"/>
      <c r="Q556" s="75"/>
    </row>
    <row r="557" spans="1:17" x14ac:dyDescent="0.3">
      <c r="A557" t="s">
        <v>22</v>
      </c>
      <c r="B557" s="48" t="s">
        <v>24948</v>
      </c>
      <c r="C557" s="48" t="s">
        <v>24945</v>
      </c>
      <c r="D557" s="1">
        <f>SUMIFS(Results!O:O,Results!G:G,CONCATENATE("*",B557,"*"),Results!G:G,CONCATENATE("*",C557,"*"),Results!E:E,A557)</f>
        <v>5</v>
      </c>
      <c r="E557" s="50">
        <f>IFERROR(SUMIFS(Results!V:V,Results!G:G,CONCATENATE("*",B557,"*"),Results!G:G,CONCATENATE("*",C557,"*"),Results!E:E,A557)/D557,"")</f>
        <v>0.4</v>
      </c>
      <c r="F557" s="1">
        <f>SUMIFS(Results!O:O,Results!G:G,CONCATENATE("*",B557,"*"),Results!G:G,CONCATENATE("*",C557,"*"),Results!E:E,A557)</f>
        <v>5</v>
      </c>
      <c r="G557" s="50">
        <f>IFERROR(SUMIFS(Results!V:V,Results!G:G,CONCATENATE("*",'Battle Tactics (Faction)'!B557,"*"),Results!G:G,CONCATENATE("*",C557,"*"),Results!E:E,A557)/F557,"")</f>
        <v>0.4</v>
      </c>
      <c r="H557" s="46">
        <f>SUMIFS(Results!O:O,Results!G:G,CONCATENATE("*",B557,"*"),Results!G:G,CONCATENATE("*",C557,"*"),Results!Y:Y,"&gt;=500",Results!E:E,A557)</f>
        <v>0</v>
      </c>
      <c r="I557" s="52" t="str">
        <f>IFERROR(SUMIFS(Results!V:V,Results!G:G,CONCATENATE("*",B557,"*"),Results!G:G,CONCATENATE("*",C557,"*"),Results!Y:Y,"&gt;=500",Results!E:E,A557)/H557,"")</f>
        <v/>
      </c>
      <c r="J557" s="53">
        <f>SUMIFS(Results!O:O,Results!G:G,CONCATENATE("*",'Battle Tactics (Faction)'!B557,"*"),Results!G:G,CONCATENATE("*",C557,"*"),Results!Y:Y,"&gt;=500",Results!E:E,A557)</f>
        <v>0</v>
      </c>
      <c r="M557" t="str">
        <f t="shared" si="16"/>
        <v>Skaven - Restless Energy / Attuned to Ghyran (5)</v>
      </c>
      <c r="N557" s="74">
        <f t="shared" si="17"/>
        <v>0.4</v>
      </c>
      <c r="P557" s="60"/>
      <c r="Q557" s="75"/>
    </row>
    <row r="558" spans="1:17" hidden="1" x14ac:dyDescent="0.3">
      <c r="A558" t="s">
        <v>22</v>
      </c>
      <c r="B558" s="48" t="s">
        <v>24948</v>
      </c>
      <c r="C558" s="48" t="s">
        <v>24946</v>
      </c>
      <c r="D558" s="1">
        <f>SUMIFS(Results!O:O,Results!G:G,CONCATENATE("*",B558,"*"),Results!G:G,CONCATENATE("*",C558,"*"),Results!E:E,A558)</f>
        <v>48</v>
      </c>
      <c r="E558" s="50">
        <f>IFERROR(SUMIFS(Results!V:V,Results!G:G,CONCATENATE("*",B558,"*"),Results!G:G,CONCATENATE("*",C558,"*"),Results!E:E,A558)/D558,"")</f>
        <v>0.5</v>
      </c>
      <c r="F558" s="1">
        <f>SUMIFS(Results!O:O,Results!G:G,CONCATENATE("*",B558,"*"),Results!G:G,CONCATENATE("*",C558,"*"),Results!E:E,A558)</f>
        <v>48</v>
      </c>
      <c r="G558" s="50">
        <f>IFERROR(SUMIFS(Results!V:V,Results!G:G,CONCATENATE("*",'Battle Tactics (Faction)'!B558,"*"),Results!G:G,CONCATENATE("*",C558,"*"),Results!E:E,A558)/F558,"")</f>
        <v>0.5</v>
      </c>
      <c r="H558" s="46">
        <f>SUMIFS(Results!O:O,Results!G:G,CONCATENATE("*",B558,"*"),Results!G:G,CONCATENATE("*",C558,"*"),Results!Y:Y,"&gt;=500",Results!E:E,A558)</f>
        <v>0</v>
      </c>
      <c r="I558" s="52" t="str">
        <f>IFERROR(SUMIFS(Results!V:V,Results!G:G,CONCATENATE("*",B558,"*"),Results!G:G,CONCATENATE("*",C558,"*"),Results!Y:Y,"&gt;=500",Results!E:E,A558)/H558,"")</f>
        <v/>
      </c>
      <c r="J558" s="53">
        <f>SUMIFS(Results!O:O,Results!G:G,CONCATENATE("*",'Battle Tactics (Faction)'!B558,"*"),Results!G:G,CONCATENATE("*",C558,"*"),Results!Y:Y,"&gt;=500",Results!E:E,A558)</f>
        <v>0</v>
      </c>
      <c r="M558" t="str">
        <f t="shared" si="16"/>
        <v>Skaven - Restless Energy / Intercept and Recover (48)</v>
      </c>
      <c r="N558" s="74">
        <f t="shared" si="17"/>
        <v>0.5</v>
      </c>
      <c r="P558" s="60"/>
      <c r="Q558" s="75"/>
    </row>
    <row r="559" spans="1:17" x14ac:dyDescent="0.3">
      <c r="A559" t="s">
        <v>22</v>
      </c>
      <c r="B559" s="48" t="s">
        <v>24948</v>
      </c>
      <c r="C559" s="48" t="s">
        <v>24947</v>
      </c>
      <c r="D559" s="1">
        <f>SUMIFS(Results!O:O,Results!G:G,CONCATENATE("*",B559,"*"),Results!G:G,CONCATENATE("*",C559,"*"),Results!E:E,A559)</f>
        <v>5</v>
      </c>
      <c r="E559" s="50">
        <f>IFERROR(SUMIFS(Results!V:V,Results!G:G,CONCATENATE("*",B559,"*"),Results!G:G,CONCATENATE("*",C559,"*"),Results!E:E,A559)/D559,"")</f>
        <v>0.6</v>
      </c>
      <c r="F559" s="1">
        <f>SUMIFS(Results!O:O,Results!G:G,CONCATENATE("*",B559,"*"),Results!G:G,CONCATENATE("*",C559,"*"),Results!E:E,A559)</f>
        <v>5</v>
      </c>
      <c r="G559" s="50">
        <f>IFERROR(SUMIFS(Results!V:V,Results!G:G,CONCATENATE("*",'Battle Tactics (Faction)'!B559,"*"),Results!G:G,CONCATENATE("*",C559,"*"),Results!E:E,A559)/F559,"")</f>
        <v>0.6</v>
      </c>
      <c r="H559" s="46">
        <f>SUMIFS(Results!O:O,Results!G:G,CONCATENATE("*",B559,"*"),Results!G:G,CONCATENATE("*",C559,"*"),Results!Y:Y,"&gt;=500",Results!E:E,A559)</f>
        <v>0</v>
      </c>
      <c r="I559" s="52" t="str">
        <f>IFERROR(SUMIFS(Results!V:V,Results!G:G,CONCATENATE("*",B559,"*"),Results!G:G,CONCATENATE("*",C559,"*"),Results!Y:Y,"&gt;=500",Results!E:E,A559)/H559,"")</f>
        <v/>
      </c>
      <c r="J559" s="53">
        <f>SUMIFS(Results!O:O,Results!G:G,CONCATENATE("*",'Battle Tactics (Faction)'!B559,"*"),Results!G:G,CONCATENATE("*",C559,"*"),Results!Y:Y,"&gt;=500",Results!E:E,A559)</f>
        <v>0</v>
      </c>
      <c r="M559" t="str">
        <f t="shared" si="16"/>
        <v>Skaven - Restless Energy / Master the Paths (5)</v>
      </c>
      <c r="N559" s="74">
        <f t="shared" si="17"/>
        <v>0.6</v>
      </c>
      <c r="P559" s="60"/>
      <c r="Q559" s="75"/>
    </row>
    <row r="560" spans="1:17" x14ac:dyDescent="0.3">
      <c r="A560" t="s">
        <v>22</v>
      </c>
      <c r="B560" s="48" t="s">
        <v>24948</v>
      </c>
      <c r="C560" s="48" t="s">
        <v>24949</v>
      </c>
      <c r="D560" s="1">
        <f>SUMIFS(Results!O:O,Results!G:G,CONCATENATE("*",B560,"*"),Results!G:G,CONCATENATE("*",C560,"*"),Results!E:E,A560)</f>
        <v>30</v>
      </c>
      <c r="E560" s="50">
        <f>IFERROR(SUMIFS(Results!V:V,Results!G:G,CONCATENATE("*",B560,"*"),Results!G:G,CONCATENATE("*",C560,"*"),Results!E:E,A560)/D560,"")</f>
        <v>0.66666666666666663</v>
      </c>
      <c r="F560" s="1">
        <f>SUMIFS(Results!O:O,Results!G:G,CONCATENATE("*",B560,"*"),Results!G:G,CONCATENATE("*",C560,"*"),Results!E:E,A560)</f>
        <v>30</v>
      </c>
      <c r="G560" s="50">
        <f>IFERROR(SUMIFS(Results!V:V,Results!G:G,CONCATENATE("*",'Battle Tactics (Faction)'!B560,"*"),Results!G:G,CONCATENATE("*",C560,"*"),Results!E:E,A560)/F560,"")</f>
        <v>0.66666666666666663</v>
      </c>
      <c r="H560" s="46">
        <f>SUMIFS(Results!O:O,Results!G:G,CONCATENATE("*",B560,"*"),Results!G:G,CONCATENATE("*",C560,"*"),Results!Y:Y,"&gt;=500",Results!E:E,A560)</f>
        <v>10</v>
      </c>
      <c r="I560" s="52">
        <f>IFERROR(SUMIFS(Results!V:V,Results!G:G,CONCATENATE("*",B560,"*"),Results!G:G,CONCATENATE("*",C560,"*"),Results!Y:Y,"&gt;=500",Results!E:E,A560)/H560,"")</f>
        <v>0.8</v>
      </c>
      <c r="J560" s="53">
        <f>SUMIFS(Results!O:O,Results!G:G,CONCATENATE("*",'Battle Tactics (Faction)'!B560,"*"),Results!G:G,CONCATENATE("*",C560,"*"),Results!Y:Y,"&gt;=500",Results!E:E,A560)</f>
        <v>10</v>
      </c>
      <c r="M560" t="str">
        <f t="shared" si="16"/>
        <v>Skaven - Restless Energy / Scouting Force (30)</v>
      </c>
      <c r="N560" s="74">
        <f t="shared" si="17"/>
        <v>0.66666666666666663</v>
      </c>
      <c r="P560" s="60"/>
      <c r="Q560" s="75"/>
    </row>
    <row r="561" spans="1:17" x14ac:dyDescent="0.3">
      <c r="A561" t="s">
        <v>22</v>
      </c>
      <c r="B561" s="48" t="s">
        <v>24948</v>
      </c>
      <c r="C561" s="48" t="s">
        <v>24950</v>
      </c>
      <c r="D561" s="1">
        <f>SUMIFS(Results!O:O,Results!G:G,CONCATENATE("*",B561,"*"),Results!G:G,CONCATENATE("*",C561,"*"),Results!E:E,A561)</f>
        <v>10</v>
      </c>
      <c r="E561" s="50">
        <f>IFERROR(SUMIFS(Results!V:V,Results!G:G,CONCATENATE("*",B561,"*"),Results!G:G,CONCATENATE("*",C561,"*"),Results!E:E,A561)/D561,"")</f>
        <v>0.1</v>
      </c>
      <c r="F561" s="1">
        <f>SUMIFS(Results!O:O,Results!G:G,CONCATENATE("*",B561,"*"),Results!G:G,CONCATENATE("*",C561,"*"),Results!E:E,A561)</f>
        <v>10</v>
      </c>
      <c r="G561" s="50">
        <f>IFERROR(SUMIFS(Results!V:V,Results!G:G,CONCATENATE("*",'Battle Tactics (Faction)'!B561,"*"),Results!G:G,CONCATENATE("*",C561,"*"),Results!E:E,A561)/F561,"")</f>
        <v>0.1</v>
      </c>
      <c r="H561" s="46">
        <f>SUMIFS(Results!O:O,Results!G:G,CONCATENATE("*",B561,"*"),Results!G:G,CONCATENATE("*",C561,"*"),Results!Y:Y,"&gt;=500",Results!E:E,A561)</f>
        <v>0</v>
      </c>
      <c r="I561" s="52" t="str">
        <f>IFERROR(SUMIFS(Results!V:V,Results!G:G,CONCATENATE("*",B561,"*"),Results!G:G,CONCATENATE("*",C561,"*"),Results!Y:Y,"&gt;=500",Results!E:E,A561)/H561,"")</f>
        <v/>
      </c>
      <c r="J561" s="53">
        <f>SUMIFS(Results!O:O,Results!G:G,CONCATENATE("*",'Battle Tactics (Faction)'!B561,"*"),Results!G:G,CONCATENATE("*",C561,"*"),Results!Y:Y,"&gt;=500",Results!E:E,A561)</f>
        <v>0</v>
      </c>
      <c r="M561" t="str">
        <f t="shared" si="16"/>
        <v>Skaven - Restless Energy / Wrathful Cycles (10)</v>
      </c>
      <c r="N561" s="74">
        <f t="shared" si="17"/>
        <v>0.1</v>
      </c>
      <c r="P561" s="60"/>
      <c r="Q561" s="75"/>
    </row>
    <row r="562" spans="1:17" x14ac:dyDescent="0.3">
      <c r="A562" t="s">
        <v>22</v>
      </c>
      <c r="B562" s="48" t="s">
        <v>24949</v>
      </c>
      <c r="C562" s="48" t="s">
        <v>24945</v>
      </c>
      <c r="D562" s="1">
        <f>SUMIFS(Results!O:O,Results!G:G,CONCATENATE("*",B562,"*"),Results!G:G,CONCATENATE("*",C562,"*"),Results!E:E,A562)</f>
        <v>10</v>
      </c>
      <c r="E562" s="50">
        <f>IFERROR(SUMIFS(Results!V:V,Results!G:G,CONCATENATE("*",B562,"*"),Results!G:G,CONCATENATE("*",C562,"*"),Results!E:E,A562)/D562,"")</f>
        <v>0.3</v>
      </c>
      <c r="F562" s="1">
        <f>SUMIFS(Results!O:O,Results!G:G,CONCATENATE("*",B562,"*"),Results!G:G,CONCATENATE("*",C562,"*"),Results!E:E,A562)</f>
        <v>10</v>
      </c>
      <c r="G562" s="50">
        <f>IFERROR(SUMIFS(Results!V:V,Results!G:G,CONCATENATE("*",'Battle Tactics (Faction)'!B562,"*"),Results!G:G,CONCATENATE("*",C562,"*"),Results!E:E,A562)/F562,"")</f>
        <v>0.3</v>
      </c>
      <c r="H562" s="46">
        <f>SUMIFS(Results!O:O,Results!G:G,CONCATENATE("*",B562,"*"),Results!G:G,CONCATENATE("*",C562,"*"),Results!Y:Y,"&gt;=500",Results!E:E,A562)</f>
        <v>0</v>
      </c>
      <c r="I562" s="52" t="str">
        <f>IFERROR(SUMIFS(Results!V:V,Results!G:G,CONCATENATE("*",B562,"*"),Results!G:G,CONCATENATE("*",C562,"*"),Results!Y:Y,"&gt;=500",Results!E:E,A562)/H562,"")</f>
        <v/>
      </c>
      <c r="J562" s="53">
        <f>SUMIFS(Results!O:O,Results!G:G,CONCATENATE("*",'Battle Tactics (Faction)'!B562,"*"),Results!G:G,CONCATENATE("*",C562,"*"),Results!Y:Y,"&gt;=500",Results!E:E,A562)</f>
        <v>0</v>
      </c>
      <c r="M562" t="str">
        <f t="shared" si="16"/>
        <v>Skaven - Scouting Force / Attuned to Ghyran (10)</v>
      </c>
      <c r="N562" s="74">
        <f t="shared" si="17"/>
        <v>0.3</v>
      </c>
      <c r="P562" s="60"/>
      <c r="Q562" s="75"/>
    </row>
    <row r="563" spans="1:17" hidden="1" x14ac:dyDescent="0.3">
      <c r="A563" t="s">
        <v>22</v>
      </c>
      <c r="B563" s="48" t="s">
        <v>24949</v>
      </c>
      <c r="C563" s="48" t="s">
        <v>24946</v>
      </c>
      <c r="D563" s="1">
        <f>SUMIFS(Results!O:O,Results!G:G,CONCATENATE("*",B563,"*"),Results!G:G,CONCATENATE("*",C563,"*"),Results!E:E,A563)</f>
        <v>48</v>
      </c>
      <c r="E563" s="50">
        <f>IFERROR(SUMIFS(Results!V:V,Results!G:G,CONCATENATE("*",B563,"*"),Results!G:G,CONCATENATE("*",C563,"*"),Results!E:E,A563)/D563,"")</f>
        <v>0.58333333333333337</v>
      </c>
      <c r="F563" s="1">
        <f>SUMIFS(Results!O:O,Results!G:G,CONCATENATE("*",B563,"*"),Results!G:G,CONCATENATE("*",C563,"*"),Results!E:E,A563)</f>
        <v>48</v>
      </c>
      <c r="G563" s="50">
        <f>IFERROR(SUMIFS(Results!V:V,Results!G:G,CONCATENATE("*",'Battle Tactics (Faction)'!B563,"*"),Results!G:G,CONCATENATE("*",C563,"*"),Results!E:E,A563)/F563,"")</f>
        <v>0.58333333333333337</v>
      </c>
      <c r="H563" s="46">
        <f>SUMIFS(Results!O:O,Results!G:G,CONCATENATE("*",B563,"*"),Results!G:G,CONCATENATE("*",C563,"*"),Results!Y:Y,"&gt;=500",Results!E:E,A563)</f>
        <v>5</v>
      </c>
      <c r="I563" s="52">
        <f>IFERROR(SUMIFS(Results!V:V,Results!G:G,CONCATENATE("*",B563,"*"),Results!G:G,CONCATENATE("*",C563,"*"),Results!Y:Y,"&gt;=500",Results!E:E,A563)/H563,"")</f>
        <v>1</v>
      </c>
      <c r="J563" s="53">
        <f>SUMIFS(Results!O:O,Results!G:G,CONCATENATE("*",'Battle Tactics (Faction)'!B563,"*"),Results!G:G,CONCATENATE("*",C563,"*"),Results!Y:Y,"&gt;=500",Results!E:E,A563)</f>
        <v>5</v>
      </c>
      <c r="M563" t="str">
        <f t="shared" si="16"/>
        <v>Skaven - Scouting Force / Intercept and Recover (48)</v>
      </c>
      <c r="N563" s="74">
        <f t="shared" si="17"/>
        <v>0.58333333333333337</v>
      </c>
      <c r="P563" s="60"/>
      <c r="Q563" s="75"/>
    </row>
    <row r="564" spans="1:17" hidden="1" x14ac:dyDescent="0.3">
      <c r="A564" t="s">
        <v>22</v>
      </c>
      <c r="B564" s="48" t="s">
        <v>24949</v>
      </c>
      <c r="C564" s="48" t="s">
        <v>24947</v>
      </c>
      <c r="D564" s="1">
        <f>SUMIFS(Results!O:O,Results!G:G,CONCATENATE("*",B564,"*"),Results!G:G,CONCATENATE("*",C564,"*"),Results!E:E,A564)</f>
        <v>20</v>
      </c>
      <c r="E564" s="50">
        <f>IFERROR(SUMIFS(Results!V:V,Results!G:G,CONCATENATE("*",B564,"*"),Results!G:G,CONCATENATE("*",C564,"*"),Results!E:E,A564)/D564,"")</f>
        <v>0.55000000000000004</v>
      </c>
      <c r="F564" s="1">
        <f>SUMIFS(Results!O:O,Results!G:G,CONCATENATE("*",B564,"*"),Results!G:G,CONCATENATE("*",C564,"*"),Results!E:E,A564)</f>
        <v>20</v>
      </c>
      <c r="G564" s="50">
        <f>IFERROR(SUMIFS(Results!V:V,Results!G:G,CONCATENATE("*",'Battle Tactics (Faction)'!B564,"*"),Results!G:G,CONCATENATE("*",C564,"*"),Results!E:E,A564)/F564,"")</f>
        <v>0.55000000000000004</v>
      </c>
      <c r="H564" s="46">
        <f>SUMIFS(Results!O:O,Results!G:G,CONCATENATE("*",B564,"*"),Results!G:G,CONCATENATE("*",C564,"*"),Results!Y:Y,"&gt;=500",Results!E:E,A564)</f>
        <v>10</v>
      </c>
      <c r="I564" s="52">
        <f>IFERROR(SUMIFS(Results!V:V,Results!G:G,CONCATENATE("*",B564,"*"),Results!G:G,CONCATENATE("*",C564,"*"),Results!Y:Y,"&gt;=500",Results!E:E,A564)/H564,"")</f>
        <v>0.6</v>
      </c>
      <c r="J564" s="53">
        <f>SUMIFS(Results!O:O,Results!G:G,CONCATENATE("*",'Battle Tactics (Faction)'!B564,"*"),Results!G:G,CONCATENATE("*",C564,"*"),Results!Y:Y,"&gt;=500",Results!E:E,A564)</f>
        <v>10</v>
      </c>
      <c r="M564" t="str">
        <f t="shared" si="16"/>
        <v>Skaven - Scouting Force / Master the Paths (20)</v>
      </c>
      <c r="N564" s="74">
        <f t="shared" si="17"/>
        <v>0.55000000000000004</v>
      </c>
      <c r="P564" s="60"/>
      <c r="Q564" s="75"/>
    </row>
    <row r="565" spans="1:17" x14ac:dyDescent="0.3">
      <c r="A565" t="s">
        <v>22</v>
      </c>
      <c r="B565" s="48" t="s">
        <v>24949</v>
      </c>
      <c r="C565" s="48" t="s">
        <v>24948</v>
      </c>
      <c r="D565" s="1">
        <f>SUMIFS(Results!O:O,Results!G:G,CONCATENATE("*",B565,"*"),Results!G:G,CONCATENATE("*",C565,"*"),Results!E:E,A565)</f>
        <v>30</v>
      </c>
      <c r="E565" s="50">
        <f>IFERROR(SUMIFS(Results!V:V,Results!G:G,CONCATENATE("*",B565,"*"),Results!G:G,CONCATENATE("*",C565,"*"),Results!E:E,A565)/D565,"")</f>
        <v>0.66666666666666663</v>
      </c>
      <c r="F565" s="1">
        <f>SUMIFS(Results!O:O,Results!G:G,CONCATENATE("*",B565,"*"),Results!G:G,CONCATENATE("*",C565,"*"),Results!E:E,A565)</f>
        <v>30</v>
      </c>
      <c r="G565" s="50">
        <f>IFERROR(SUMIFS(Results!V:V,Results!G:G,CONCATENATE("*",'Battle Tactics (Faction)'!B565,"*"),Results!G:G,CONCATENATE("*",C565,"*"),Results!E:E,A565)/F565,"")</f>
        <v>0.66666666666666663</v>
      </c>
      <c r="H565" s="46">
        <f>SUMIFS(Results!O:O,Results!G:G,CONCATENATE("*",B565,"*"),Results!G:G,CONCATENATE("*",C565,"*"),Results!Y:Y,"&gt;=500",Results!E:E,A565)</f>
        <v>10</v>
      </c>
      <c r="I565" s="52">
        <f>IFERROR(SUMIFS(Results!V:V,Results!G:G,CONCATENATE("*",B565,"*"),Results!G:G,CONCATENATE("*",C565,"*"),Results!Y:Y,"&gt;=500",Results!E:E,A565)/H565,"")</f>
        <v>0.8</v>
      </c>
      <c r="J565" s="53">
        <f>SUMIFS(Results!O:O,Results!G:G,CONCATENATE("*",'Battle Tactics (Faction)'!B565,"*"),Results!G:G,CONCATENATE("*",C565,"*"),Results!Y:Y,"&gt;=500",Results!E:E,A565)</f>
        <v>10</v>
      </c>
      <c r="M565" t="str">
        <f t="shared" si="16"/>
        <v>Skaven - Scouting Force / Restless Energy (30)</v>
      </c>
      <c r="N565" s="74">
        <f t="shared" si="17"/>
        <v>0.66666666666666663</v>
      </c>
      <c r="P565" s="60"/>
      <c r="Q565" s="75"/>
    </row>
    <row r="566" spans="1:17" hidden="1" x14ac:dyDescent="0.3">
      <c r="A566" t="s">
        <v>22</v>
      </c>
      <c r="B566" s="48" t="s">
        <v>24949</v>
      </c>
      <c r="C566" s="48" t="s">
        <v>24950</v>
      </c>
      <c r="D566" s="1">
        <f>SUMIFS(Results!O:O,Results!G:G,CONCATENATE("*",B566,"*"),Results!G:G,CONCATENATE("*",C566,"*"),Results!E:E,A566)</f>
        <v>29</v>
      </c>
      <c r="E566" s="50">
        <f>IFERROR(SUMIFS(Results!V:V,Results!G:G,CONCATENATE("*",B566,"*"),Results!G:G,CONCATENATE("*",C566,"*"),Results!E:E,A566)/D566,"")</f>
        <v>0.44827586206896552</v>
      </c>
      <c r="F566" s="1">
        <f>SUMIFS(Results!O:O,Results!G:G,CONCATENATE("*",B566,"*"),Results!G:G,CONCATENATE("*",C566,"*"),Results!E:E,A566)</f>
        <v>29</v>
      </c>
      <c r="G566" s="50">
        <f>IFERROR(SUMIFS(Results!V:V,Results!G:G,CONCATENATE("*",'Battle Tactics (Faction)'!B566,"*"),Results!G:G,CONCATENATE("*",C566,"*"),Results!E:E,A566)/F566,"")</f>
        <v>0.44827586206896552</v>
      </c>
      <c r="H566" s="46">
        <f>SUMIFS(Results!O:O,Results!G:G,CONCATENATE("*",B566,"*"),Results!G:G,CONCATENATE("*",C566,"*"),Results!Y:Y,"&gt;=500",Results!E:E,A566)</f>
        <v>5</v>
      </c>
      <c r="I566" s="52">
        <f>IFERROR(SUMIFS(Results!V:V,Results!G:G,CONCATENATE("*",B566,"*"),Results!G:G,CONCATENATE("*",C566,"*"),Results!Y:Y,"&gt;=500",Results!E:E,A566)/H566,"")</f>
        <v>0.8</v>
      </c>
      <c r="J566" s="53">
        <f>SUMIFS(Results!O:O,Results!G:G,CONCATENATE("*",'Battle Tactics (Faction)'!B566,"*"),Results!G:G,CONCATENATE("*",C566,"*"),Results!Y:Y,"&gt;=500",Results!E:E,A566)</f>
        <v>5</v>
      </c>
      <c r="M566" t="str">
        <f t="shared" si="16"/>
        <v>Skaven - Scouting Force / Wrathful Cycles (29)</v>
      </c>
      <c r="N566" s="74">
        <f t="shared" si="17"/>
        <v>0.44827586206896552</v>
      </c>
      <c r="P566" s="60"/>
      <c r="Q566" s="75"/>
    </row>
    <row r="567" spans="1:17" x14ac:dyDescent="0.3">
      <c r="A567" t="s">
        <v>22</v>
      </c>
      <c r="B567" s="48" t="s">
        <v>24950</v>
      </c>
      <c r="C567" s="48" t="s">
        <v>24945</v>
      </c>
      <c r="D567" s="1">
        <f>SUMIFS(Results!O:O,Results!G:G,CONCATENATE("*",B567,"*"),Results!G:G,CONCATENATE("*",C567,"*"),Results!E:E,A567)</f>
        <v>10</v>
      </c>
      <c r="E567" s="50">
        <f>IFERROR(SUMIFS(Results!V:V,Results!G:G,CONCATENATE("*",B567,"*"),Results!G:G,CONCATENATE("*",C567,"*"),Results!E:E,A567)/D567,"")</f>
        <v>0.1</v>
      </c>
      <c r="F567" s="1">
        <f>SUMIFS(Results!O:O,Results!G:G,CONCATENATE("*",B567,"*"),Results!G:G,CONCATENATE("*",C567,"*"),Results!E:E,A567)</f>
        <v>10</v>
      </c>
      <c r="G567" s="50">
        <f>IFERROR(SUMIFS(Results!V:V,Results!G:G,CONCATENATE("*",'Battle Tactics (Faction)'!B567,"*"),Results!G:G,CONCATENATE("*",C567,"*"),Results!E:E,A567)/F567,"")</f>
        <v>0.1</v>
      </c>
      <c r="H567" s="46">
        <f>SUMIFS(Results!O:O,Results!G:G,CONCATENATE("*",B567,"*"),Results!G:G,CONCATENATE("*",C567,"*"),Results!Y:Y,"&gt;=500",Results!E:E,A567)</f>
        <v>0</v>
      </c>
      <c r="I567" s="52" t="str">
        <f>IFERROR(SUMIFS(Results!V:V,Results!G:G,CONCATENATE("*",B567,"*"),Results!G:G,CONCATENATE("*",C567,"*"),Results!Y:Y,"&gt;=500",Results!E:E,A567)/H567,"")</f>
        <v/>
      </c>
      <c r="J567" s="53">
        <f>SUMIFS(Results!O:O,Results!G:G,CONCATENATE("*",'Battle Tactics (Faction)'!B567,"*"),Results!G:G,CONCATENATE("*",C567,"*"),Results!Y:Y,"&gt;=500",Results!E:E,A567)</f>
        <v>0</v>
      </c>
      <c r="M567" t="str">
        <f t="shared" si="16"/>
        <v>Skaven - Wrathful Cycles / Attuned to Ghyran (10)</v>
      </c>
      <c r="N567" s="74">
        <f t="shared" si="17"/>
        <v>0.1</v>
      </c>
      <c r="P567" s="60"/>
      <c r="Q567" s="75"/>
    </row>
    <row r="568" spans="1:17" x14ac:dyDescent="0.3">
      <c r="A568" t="s">
        <v>22</v>
      </c>
      <c r="B568" s="48" t="s">
        <v>24950</v>
      </c>
      <c r="C568" s="48" t="s">
        <v>24946</v>
      </c>
      <c r="D568" s="1">
        <f>SUMIFS(Results!O:O,Results!G:G,CONCATENATE("*",B568,"*"),Results!G:G,CONCATENATE("*",C568,"*"),Results!E:E,A568)</f>
        <v>5</v>
      </c>
      <c r="E568" s="50">
        <f>IFERROR(SUMIFS(Results!V:V,Results!G:G,CONCATENATE("*",B568,"*"),Results!G:G,CONCATENATE("*",C568,"*"),Results!E:E,A568)/D568,"")</f>
        <v>0.6</v>
      </c>
      <c r="F568" s="1">
        <f>SUMIFS(Results!O:O,Results!G:G,CONCATENATE("*",B568,"*"),Results!G:G,CONCATENATE("*",C568,"*"),Results!E:E,A568)</f>
        <v>5</v>
      </c>
      <c r="G568" s="50">
        <f>IFERROR(SUMIFS(Results!V:V,Results!G:G,CONCATENATE("*",'Battle Tactics (Faction)'!B568,"*"),Results!G:G,CONCATENATE("*",C568,"*"),Results!E:E,A568)/F568,"")</f>
        <v>0.6</v>
      </c>
      <c r="H568" s="46">
        <f>SUMIFS(Results!O:O,Results!G:G,CONCATENATE("*",B568,"*"),Results!G:G,CONCATENATE("*",C568,"*"),Results!Y:Y,"&gt;=500",Results!E:E,A568)</f>
        <v>5</v>
      </c>
      <c r="I568" s="52">
        <f>IFERROR(SUMIFS(Results!V:V,Results!G:G,CONCATENATE("*",B568,"*"),Results!G:G,CONCATENATE("*",C568,"*"),Results!Y:Y,"&gt;=500",Results!E:E,A568)/H568,"")</f>
        <v>0.6</v>
      </c>
      <c r="J568" s="53">
        <f>SUMIFS(Results!O:O,Results!G:G,CONCATENATE("*",'Battle Tactics (Faction)'!B568,"*"),Results!G:G,CONCATENATE("*",C568,"*"),Results!Y:Y,"&gt;=500",Results!E:E,A568)</f>
        <v>5</v>
      </c>
      <c r="M568" t="str">
        <f t="shared" si="16"/>
        <v>Skaven - Wrathful Cycles / Intercept and Recover (5)</v>
      </c>
      <c r="N568" s="74">
        <f t="shared" si="17"/>
        <v>0.6</v>
      </c>
      <c r="P568" s="60"/>
      <c r="Q568" s="75"/>
    </row>
    <row r="569" spans="1:17" x14ac:dyDescent="0.3">
      <c r="A569" t="s">
        <v>22</v>
      </c>
      <c r="B569" s="48" t="s">
        <v>24950</v>
      </c>
      <c r="C569" s="48" t="s">
        <v>24947</v>
      </c>
      <c r="D569" s="1">
        <f>SUMIFS(Results!O:O,Results!G:G,CONCATENATE("*",B569,"*"),Results!G:G,CONCATENATE("*",C569,"*"),Results!E:E,A569)</f>
        <v>5</v>
      </c>
      <c r="E569" s="50">
        <f>IFERROR(SUMIFS(Results!V:V,Results!G:G,CONCATENATE("*",B569,"*"),Results!G:G,CONCATENATE("*",C569,"*"),Results!E:E,A569)/D569,"")</f>
        <v>0.6</v>
      </c>
      <c r="F569" s="1">
        <f>SUMIFS(Results!O:O,Results!G:G,CONCATENATE("*",B569,"*"),Results!G:G,CONCATENATE("*",C569,"*"),Results!E:E,A569)</f>
        <v>5</v>
      </c>
      <c r="G569" s="50">
        <f>IFERROR(SUMIFS(Results!V:V,Results!G:G,CONCATENATE("*",'Battle Tactics (Faction)'!B569,"*"),Results!G:G,CONCATENATE("*",C569,"*"),Results!E:E,A569)/F569,"")</f>
        <v>0.6</v>
      </c>
      <c r="H569" s="46">
        <f>SUMIFS(Results!O:O,Results!G:G,CONCATENATE("*",B569,"*"),Results!G:G,CONCATENATE("*",C569,"*"),Results!Y:Y,"&gt;=500",Results!E:E,A569)</f>
        <v>0</v>
      </c>
      <c r="I569" s="52" t="str">
        <f>IFERROR(SUMIFS(Results!V:V,Results!G:G,CONCATENATE("*",B569,"*"),Results!G:G,CONCATENATE("*",C569,"*"),Results!Y:Y,"&gt;=500",Results!E:E,A569)/H569,"")</f>
        <v/>
      </c>
      <c r="J569" s="53">
        <f>SUMIFS(Results!O:O,Results!G:G,CONCATENATE("*",'Battle Tactics (Faction)'!B569,"*"),Results!G:G,CONCATENATE("*",C569,"*"),Results!Y:Y,"&gt;=500",Results!E:E,A569)</f>
        <v>0</v>
      </c>
      <c r="M569" t="str">
        <f t="shared" si="16"/>
        <v>Skaven - Wrathful Cycles / Master the Paths (5)</v>
      </c>
      <c r="N569" s="74">
        <f t="shared" si="17"/>
        <v>0.6</v>
      </c>
      <c r="P569" s="60"/>
      <c r="Q569" s="75"/>
    </row>
    <row r="570" spans="1:17" x14ac:dyDescent="0.3">
      <c r="A570" t="s">
        <v>22</v>
      </c>
      <c r="B570" s="48" t="s">
        <v>24950</v>
      </c>
      <c r="C570" s="48" t="s">
        <v>24948</v>
      </c>
      <c r="D570" s="1">
        <f>SUMIFS(Results!O:O,Results!G:G,CONCATENATE("*",B570,"*"),Results!G:G,CONCATENATE("*",C570,"*"),Results!E:E,A570)</f>
        <v>10</v>
      </c>
      <c r="E570" s="50">
        <f>IFERROR(SUMIFS(Results!V:V,Results!G:G,CONCATENATE("*",B570,"*"),Results!G:G,CONCATENATE("*",C570,"*"),Results!E:E,A570)/D570,"")</f>
        <v>0.1</v>
      </c>
      <c r="F570" s="1">
        <f>SUMIFS(Results!O:O,Results!G:G,CONCATENATE("*",B570,"*"),Results!G:G,CONCATENATE("*",C570,"*"),Results!E:E,A570)</f>
        <v>10</v>
      </c>
      <c r="G570" s="50">
        <f>IFERROR(SUMIFS(Results!V:V,Results!G:G,CONCATENATE("*",'Battle Tactics (Faction)'!B570,"*"),Results!G:G,CONCATENATE("*",C570,"*"),Results!E:E,A570)/F570,"")</f>
        <v>0.1</v>
      </c>
      <c r="H570" s="46">
        <f>SUMIFS(Results!O:O,Results!G:G,CONCATENATE("*",B570,"*"),Results!G:G,CONCATENATE("*",C570,"*"),Results!Y:Y,"&gt;=500",Results!E:E,A570)</f>
        <v>0</v>
      </c>
      <c r="I570" s="52" t="str">
        <f>IFERROR(SUMIFS(Results!V:V,Results!G:G,CONCATENATE("*",B570,"*"),Results!G:G,CONCATENATE("*",C570,"*"),Results!Y:Y,"&gt;=500",Results!E:E,A570)/H570,"")</f>
        <v/>
      </c>
      <c r="J570" s="53">
        <f>SUMIFS(Results!O:O,Results!G:G,CONCATENATE("*",'Battle Tactics (Faction)'!B570,"*"),Results!G:G,CONCATENATE("*",C570,"*"),Results!Y:Y,"&gt;=500",Results!E:E,A570)</f>
        <v>0</v>
      </c>
      <c r="M570" t="str">
        <f t="shared" si="16"/>
        <v>Skaven - Wrathful Cycles / Restless Energy (10)</v>
      </c>
      <c r="N570" s="74">
        <f t="shared" si="17"/>
        <v>0.1</v>
      </c>
      <c r="P570" s="60"/>
      <c r="Q570" s="75"/>
    </row>
    <row r="571" spans="1:17" hidden="1" x14ac:dyDescent="0.3">
      <c r="A571" t="s">
        <v>22</v>
      </c>
      <c r="B571" s="48" t="s">
        <v>24950</v>
      </c>
      <c r="C571" s="48" t="s">
        <v>24949</v>
      </c>
      <c r="D571" s="1">
        <f>SUMIFS(Results!O:O,Results!G:G,CONCATENATE("*",B571,"*"),Results!G:G,CONCATENATE("*",C571,"*"),Results!E:E,A571)</f>
        <v>29</v>
      </c>
      <c r="E571" s="50">
        <f>IFERROR(SUMIFS(Results!V:V,Results!G:G,CONCATENATE("*",B571,"*"),Results!G:G,CONCATENATE("*",C571,"*"),Results!E:E,A571)/D571,"")</f>
        <v>0.44827586206896552</v>
      </c>
      <c r="F571" s="1">
        <f>SUMIFS(Results!O:O,Results!G:G,CONCATENATE("*",B571,"*"),Results!G:G,CONCATENATE("*",C571,"*"),Results!E:E,A571)</f>
        <v>29</v>
      </c>
      <c r="G571" s="50">
        <f>IFERROR(SUMIFS(Results!V:V,Results!G:G,CONCATENATE("*",'Battle Tactics (Faction)'!B571,"*"),Results!G:G,CONCATENATE("*",C571,"*"),Results!E:E,A571)/F571,"")</f>
        <v>0.44827586206896552</v>
      </c>
      <c r="H571" s="46">
        <f>SUMIFS(Results!O:O,Results!G:G,CONCATENATE("*",B571,"*"),Results!G:G,CONCATENATE("*",C571,"*"),Results!Y:Y,"&gt;=500",Results!E:E,A571)</f>
        <v>5</v>
      </c>
      <c r="I571" s="52">
        <f>IFERROR(SUMIFS(Results!V:V,Results!G:G,CONCATENATE("*",B571,"*"),Results!G:G,CONCATENATE("*",C571,"*"),Results!Y:Y,"&gt;=500",Results!E:E,A571)/H571,"")</f>
        <v>0.8</v>
      </c>
      <c r="J571" s="53">
        <f>SUMIFS(Results!O:O,Results!G:G,CONCATENATE("*",'Battle Tactics (Faction)'!B571,"*"),Results!G:G,CONCATENATE("*",C571,"*"),Results!Y:Y,"&gt;=500",Results!E:E,A571)</f>
        <v>5</v>
      </c>
      <c r="M571" t="str">
        <f t="shared" si="16"/>
        <v>Skaven - Wrathful Cycles / Scouting Force (29)</v>
      </c>
      <c r="N571" s="74">
        <f t="shared" si="17"/>
        <v>0.44827586206896552</v>
      </c>
      <c r="P571" s="60"/>
      <c r="Q571" s="75"/>
    </row>
    <row r="572" spans="1:17" x14ac:dyDescent="0.3">
      <c r="A572" t="s">
        <v>17</v>
      </c>
      <c r="B572" s="48" t="s">
        <v>24945</v>
      </c>
      <c r="C572" s="48" t="s">
        <v>24946</v>
      </c>
      <c r="D572" s="1">
        <f>SUMIFS(Results!O:O,Results!G:G,CONCATENATE("*",B572,"*"),Results!G:G,CONCATENATE("*",C572,"*"),Results!E:E,A572)</f>
        <v>10</v>
      </c>
      <c r="E572" s="50">
        <f>IFERROR(SUMIFS(Results!V:V,Results!G:G,CONCATENATE("*",B572,"*"),Results!G:G,CONCATENATE("*",C572,"*"),Results!E:E,A572)/D572,"")</f>
        <v>0.3</v>
      </c>
      <c r="F572" s="1">
        <f>SUMIFS(Results!O:O,Results!G:G,CONCATENATE("*",B572,"*"),Results!G:G,CONCATENATE("*",C572,"*"),Results!E:E,A572)</f>
        <v>10</v>
      </c>
      <c r="G572" s="50">
        <f>IFERROR(SUMIFS(Results!V:V,Results!G:G,CONCATENATE("*",'Battle Tactics (Faction)'!B572,"*"),Results!G:G,CONCATENATE("*",C572,"*"),Results!E:E,A572)/F572,"")</f>
        <v>0.3</v>
      </c>
      <c r="H572" s="46">
        <f>SUMIFS(Results!O:O,Results!G:G,CONCATENATE("*",B572,"*"),Results!G:G,CONCATENATE("*",C572,"*"),Results!Y:Y,"&gt;=500",Results!E:E,A572)</f>
        <v>0</v>
      </c>
      <c r="I572" s="52" t="str">
        <f>IFERROR(SUMIFS(Results!V:V,Results!G:G,CONCATENATE("*",B572,"*"),Results!G:G,CONCATENATE("*",C572,"*"),Results!Y:Y,"&gt;=500",Results!E:E,A572)/H572,"")</f>
        <v/>
      </c>
      <c r="J572" s="53">
        <f>SUMIFS(Results!O:O,Results!G:G,CONCATENATE("*",'Battle Tactics (Faction)'!B572,"*"),Results!G:G,CONCATENATE("*",C572,"*"),Results!Y:Y,"&gt;=500",Results!E:E,A572)</f>
        <v>0</v>
      </c>
      <c r="M572" t="str">
        <f t="shared" si="16"/>
        <v>Slaves to Darkness - Attuned to Ghyran / Intercept and Recover (10)</v>
      </c>
      <c r="N572" s="74">
        <f t="shared" si="17"/>
        <v>0.3</v>
      </c>
      <c r="P572" s="60"/>
      <c r="Q572" s="75"/>
    </row>
    <row r="573" spans="1:17" hidden="1" x14ac:dyDescent="0.3">
      <c r="A573" t="s">
        <v>17</v>
      </c>
      <c r="B573" s="48" t="s">
        <v>24945</v>
      </c>
      <c r="C573" s="48" t="s">
        <v>24947</v>
      </c>
      <c r="D573" s="1">
        <f>SUMIFS(Results!O:O,Results!G:G,CONCATENATE("*",B573,"*"),Results!G:G,CONCATENATE("*",C573,"*"),Results!E:E,A573)</f>
        <v>0</v>
      </c>
      <c r="E573" s="50" t="str">
        <f>IFERROR(SUMIFS(Results!V:V,Results!G:G,CONCATENATE("*",B573,"*"),Results!G:G,CONCATENATE("*",C573,"*"),Results!E:E,A573)/D573,"")</f>
        <v/>
      </c>
      <c r="F573" s="1">
        <f>SUMIFS(Results!O:O,Results!G:G,CONCATENATE("*",B573,"*"),Results!G:G,CONCATENATE("*",C573,"*"),Results!E:E,A573)</f>
        <v>0</v>
      </c>
      <c r="G573" s="50" t="str">
        <f>IFERROR(SUMIFS(Results!V:V,Results!G:G,CONCATENATE("*",'Battle Tactics (Faction)'!B573,"*"),Results!G:G,CONCATENATE("*",C573,"*"),Results!E:E,A573)/F573,"")</f>
        <v/>
      </c>
      <c r="H573" s="46">
        <f>SUMIFS(Results!O:O,Results!G:G,CONCATENATE("*",B573,"*"),Results!G:G,CONCATENATE("*",C573,"*"),Results!Y:Y,"&gt;=500",Results!E:E,A573)</f>
        <v>0</v>
      </c>
      <c r="I573" s="52" t="str">
        <f>IFERROR(SUMIFS(Results!V:V,Results!G:G,CONCATENATE("*",B573,"*"),Results!G:G,CONCATENATE("*",C573,"*"),Results!Y:Y,"&gt;=500",Results!E:E,A573)/H573,"")</f>
        <v/>
      </c>
      <c r="J573" s="53">
        <f>SUMIFS(Results!O:O,Results!G:G,CONCATENATE("*",'Battle Tactics (Faction)'!B573,"*"),Results!G:G,CONCATENATE("*",C573,"*"),Results!Y:Y,"&gt;=500",Results!E:E,A573)</f>
        <v>0</v>
      </c>
      <c r="M573" t="str">
        <f t="shared" si="16"/>
        <v>Slaves to Darkness - Attuned to Ghyran / Master the Paths (0)</v>
      </c>
      <c r="N573" s="74" t="str">
        <f t="shared" si="17"/>
        <v/>
      </c>
      <c r="P573" s="60"/>
      <c r="Q573" s="75"/>
    </row>
    <row r="574" spans="1:17" hidden="1" x14ac:dyDescent="0.3">
      <c r="A574" t="s">
        <v>17</v>
      </c>
      <c r="B574" s="48" t="s">
        <v>24945</v>
      </c>
      <c r="C574" s="48" t="s">
        <v>24948</v>
      </c>
      <c r="D574" s="1">
        <f>SUMIFS(Results!O:O,Results!G:G,CONCATENATE("*",B574,"*"),Results!G:G,CONCATENATE("*",C574,"*"),Results!E:E,A574)</f>
        <v>0</v>
      </c>
      <c r="E574" s="50" t="str">
        <f>IFERROR(SUMIFS(Results!V:V,Results!G:G,CONCATENATE("*",B574,"*"),Results!G:G,CONCATENATE("*",C574,"*"),Results!E:E,A574)/D574,"")</f>
        <v/>
      </c>
      <c r="F574" s="1">
        <f>SUMIFS(Results!O:O,Results!G:G,CONCATENATE("*",B574,"*"),Results!G:G,CONCATENATE("*",C574,"*"),Results!E:E,A574)</f>
        <v>0</v>
      </c>
      <c r="G574" s="50" t="str">
        <f>IFERROR(SUMIFS(Results!V:V,Results!G:G,CONCATENATE("*",'Battle Tactics (Faction)'!B574,"*"),Results!G:G,CONCATENATE("*",C574,"*"),Results!E:E,A574)/F574,"")</f>
        <v/>
      </c>
      <c r="H574" s="46">
        <f>SUMIFS(Results!O:O,Results!G:G,CONCATENATE("*",B574,"*"),Results!G:G,CONCATENATE("*",C574,"*"),Results!Y:Y,"&gt;=500",Results!E:E,A574)</f>
        <v>0</v>
      </c>
      <c r="I574" s="52" t="str">
        <f>IFERROR(SUMIFS(Results!V:V,Results!G:G,CONCATENATE("*",B574,"*"),Results!G:G,CONCATENATE("*",C574,"*"),Results!Y:Y,"&gt;=500",Results!E:E,A574)/H574,"")</f>
        <v/>
      </c>
      <c r="J574" s="53">
        <f>SUMIFS(Results!O:O,Results!G:G,CONCATENATE("*",'Battle Tactics (Faction)'!B574,"*"),Results!G:G,CONCATENATE("*",C574,"*"),Results!Y:Y,"&gt;=500",Results!E:E,A574)</f>
        <v>0</v>
      </c>
      <c r="M574" t="str">
        <f t="shared" si="16"/>
        <v>Slaves to Darkness - Attuned to Ghyran / Restless Energy (0)</v>
      </c>
      <c r="N574" s="74" t="str">
        <f t="shared" si="17"/>
        <v/>
      </c>
      <c r="P574" s="60"/>
      <c r="Q574" s="75"/>
    </row>
    <row r="575" spans="1:17" hidden="1" x14ac:dyDescent="0.3">
      <c r="A575" t="s">
        <v>17</v>
      </c>
      <c r="B575" s="48" t="s">
        <v>24945</v>
      </c>
      <c r="C575" s="48" t="s">
        <v>24949</v>
      </c>
      <c r="D575" s="1">
        <f>SUMIFS(Results!O:O,Results!G:G,CONCATENATE("*",B575,"*"),Results!G:G,CONCATENATE("*",C575,"*"),Results!E:E,A575)</f>
        <v>0</v>
      </c>
      <c r="E575" s="50" t="str">
        <f>IFERROR(SUMIFS(Results!V:V,Results!G:G,CONCATENATE("*",B575,"*"),Results!G:G,CONCATENATE("*",C575,"*"),Results!E:E,A575)/D575,"")</f>
        <v/>
      </c>
      <c r="F575" s="1">
        <f>SUMIFS(Results!O:O,Results!G:G,CONCATENATE("*",B575,"*"),Results!G:G,CONCATENATE("*",C575,"*"),Results!E:E,A575)</f>
        <v>0</v>
      </c>
      <c r="G575" s="50" t="str">
        <f>IFERROR(SUMIFS(Results!V:V,Results!G:G,CONCATENATE("*",'Battle Tactics (Faction)'!B575,"*"),Results!G:G,CONCATENATE("*",C575,"*"),Results!E:E,A575)/F575,"")</f>
        <v/>
      </c>
      <c r="H575" s="46">
        <f>SUMIFS(Results!O:O,Results!G:G,CONCATENATE("*",B575,"*"),Results!G:G,CONCATENATE("*",C575,"*"),Results!Y:Y,"&gt;=500",Results!E:E,A575)</f>
        <v>0</v>
      </c>
      <c r="I575" s="52" t="str">
        <f>IFERROR(SUMIFS(Results!V:V,Results!G:G,CONCATENATE("*",B575,"*"),Results!G:G,CONCATENATE("*",C575,"*"),Results!Y:Y,"&gt;=500",Results!E:E,A575)/H575,"")</f>
        <v/>
      </c>
      <c r="J575" s="53">
        <f>SUMIFS(Results!O:O,Results!G:G,CONCATENATE("*",'Battle Tactics (Faction)'!B575,"*"),Results!G:G,CONCATENATE("*",C575,"*"),Results!Y:Y,"&gt;=500",Results!E:E,A575)</f>
        <v>0</v>
      </c>
      <c r="M575" t="str">
        <f t="shared" si="16"/>
        <v>Slaves to Darkness - Attuned to Ghyran / Scouting Force (0)</v>
      </c>
      <c r="N575" s="74" t="str">
        <f t="shared" si="17"/>
        <v/>
      </c>
      <c r="P575" s="60"/>
      <c r="Q575" s="75"/>
    </row>
    <row r="576" spans="1:17" x14ac:dyDescent="0.3">
      <c r="A576" t="s">
        <v>17</v>
      </c>
      <c r="B576" s="48" t="s">
        <v>24945</v>
      </c>
      <c r="C576" s="48" t="s">
        <v>24950</v>
      </c>
      <c r="D576" s="1">
        <f>SUMIFS(Results!O:O,Results!G:G,CONCATENATE("*",B576,"*"),Results!G:G,CONCATENATE("*",C576,"*"),Results!E:E,A576)</f>
        <v>15</v>
      </c>
      <c r="E576" s="50">
        <f>IFERROR(SUMIFS(Results!V:V,Results!G:G,CONCATENATE("*",B576,"*"),Results!G:G,CONCATENATE("*",C576,"*"),Results!E:E,A576)/D576,"")</f>
        <v>0.6</v>
      </c>
      <c r="F576" s="1">
        <f>SUMIFS(Results!O:O,Results!G:G,CONCATENATE("*",B576,"*"),Results!G:G,CONCATENATE("*",C576,"*"),Results!E:E,A576)</f>
        <v>15</v>
      </c>
      <c r="G576" s="50">
        <f>IFERROR(SUMIFS(Results!V:V,Results!G:G,CONCATENATE("*",'Battle Tactics (Faction)'!B576,"*"),Results!G:G,CONCATENATE("*",C576,"*"),Results!E:E,A576)/F576,"")</f>
        <v>0.6</v>
      </c>
      <c r="H576" s="46">
        <f>SUMIFS(Results!O:O,Results!G:G,CONCATENATE("*",B576,"*"),Results!G:G,CONCATENATE("*",C576,"*"),Results!Y:Y,"&gt;=500",Results!E:E,A576)</f>
        <v>0</v>
      </c>
      <c r="I576" s="52" t="str">
        <f>IFERROR(SUMIFS(Results!V:V,Results!G:G,CONCATENATE("*",B576,"*"),Results!G:G,CONCATENATE("*",C576,"*"),Results!Y:Y,"&gt;=500",Results!E:E,A576)/H576,"")</f>
        <v/>
      </c>
      <c r="J576" s="53">
        <f>SUMIFS(Results!O:O,Results!G:G,CONCATENATE("*",'Battle Tactics (Faction)'!B576,"*"),Results!G:G,CONCATENATE("*",C576,"*"),Results!Y:Y,"&gt;=500",Results!E:E,A576)</f>
        <v>0</v>
      </c>
      <c r="M576" t="str">
        <f t="shared" si="16"/>
        <v>Slaves to Darkness - Attuned to Ghyran / Wrathful Cycles (15)</v>
      </c>
      <c r="N576" s="74">
        <f t="shared" si="17"/>
        <v>0.6</v>
      </c>
      <c r="P576" s="60"/>
      <c r="Q576" s="75"/>
    </row>
    <row r="577" spans="1:17" x14ac:dyDescent="0.3">
      <c r="A577" t="s">
        <v>17</v>
      </c>
      <c r="B577" s="48" t="s">
        <v>24946</v>
      </c>
      <c r="C577" s="48" t="s">
        <v>24945</v>
      </c>
      <c r="D577" s="1">
        <f>SUMIFS(Results!O:O,Results!G:G,CONCATENATE("*",B577,"*"),Results!G:G,CONCATENATE("*",C577,"*"),Results!E:E,A577)</f>
        <v>10</v>
      </c>
      <c r="E577" s="50">
        <f>IFERROR(SUMIFS(Results!V:V,Results!G:G,CONCATENATE("*",B577,"*"),Results!G:G,CONCATENATE("*",C577,"*"),Results!E:E,A577)/D577,"")</f>
        <v>0.3</v>
      </c>
      <c r="F577" s="1">
        <f>SUMIFS(Results!O:O,Results!G:G,CONCATENATE("*",B577,"*"),Results!G:G,CONCATENATE("*",C577,"*"),Results!E:E,A577)</f>
        <v>10</v>
      </c>
      <c r="G577" s="50">
        <f>IFERROR(SUMIFS(Results!V:V,Results!G:G,CONCATENATE("*",'Battle Tactics (Faction)'!B577,"*"),Results!G:G,CONCATENATE("*",C577,"*"),Results!E:E,A577)/F577,"")</f>
        <v>0.3</v>
      </c>
      <c r="H577" s="46">
        <f>SUMIFS(Results!O:O,Results!G:G,CONCATENATE("*",B577,"*"),Results!G:G,CONCATENATE("*",C577,"*"),Results!Y:Y,"&gt;=500",Results!E:E,A577)</f>
        <v>0</v>
      </c>
      <c r="I577" s="52" t="str">
        <f>IFERROR(SUMIFS(Results!V:V,Results!G:G,CONCATENATE("*",B577,"*"),Results!G:G,CONCATENATE("*",C577,"*"),Results!Y:Y,"&gt;=500",Results!E:E,A577)/H577,"")</f>
        <v/>
      </c>
      <c r="J577" s="53">
        <f>SUMIFS(Results!O:O,Results!G:G,CONCATENATE("*",'Battle Tactics (Faction)'!B577,"*"),Results!G:G,CONCATENATE("*",C577,"*"),Results!Y:Y,"&gt;=500",Results!E:E,A577)</f>
        <v>0</v>
      </c>
      <c r="M577" t="str">
        <f t="shared" si="16"/>
        <v>Slaves to Darkness - Intercept and Recover / Attuned to Ghyran (10)</v>
      </c>
      <c r="N577" s="74">
        <f t="shared" si="17"/>
        <v>0.3</v>
      </c>
      <c r="P577" s="60"/>
      <c r="Q577" s="75"/>
    </row>
    <row r="578" spans="1:17" hidden="1" x14ac:dyDescent="0.3">
      <c r="A578" t="s">
        <v>17</v>
      </c>
      <c r="B578" s="48" t="s">
        <v>24946</v>
      </c>
      <c r="C578" s="48" t="s">
        <v>24947</v>
      </c>
      <c r="D578" s="1">
        <f>SUMIFS(Results!O:O,Results!G:G,CONCATENATE("*",B578,"*"),Results!G:G,CONCATENATE("*",C578,"*"),Results!E:E,A578)</f>
        <v>60</v>
      </c>
      <c r="E578" s="50">
        <f>IFERROR(SUMIFS(Results!V:V,Results!G:G,CONCATENATE("*",B578,"*"),Results!G:G,CONCATENATE("*",C578,"*"),Results!E:E,A578)/D578,"")</f>
        <v>0.53333333333333333</v>
      </c>
      <c r="F578" s="1">
        <f>SUMIFS(Results!O:O,Results!G:G,CONCATENATE("*",B578,"*"),Results!G:G,CONCATENATE("*",C578,"*"),Results!E:E,A578)</f>
        <v>60</v>
      </c>
      <c r="G578" s="50">
        <f>IFERROR(SUMIFS(Results!V:V,Results!G:G,CONCATENATE("*",'Battle Tactics (Faction)'!B578,"*"),Results!G:G,CONCATENATE("*",C578,"*"),Results!E:E,A578)/F578,"")</f>
        <v>0.53333333333333333</v>
      </c>
      <c r="H578" s="46">
        <f>SUMIFS(Results!O:O,Results!G:G,CONCATENATE("*",B578,"*"),Results!G:G,CONCATENATE("*",C578,"*"),Results!Y:Y,"&gt;=500",Results!E:E,A578)</f>
        <v>10</v>
      </c>
      <c r="I578" s="52">
        <f>IFERROR(SUMIFS(Results!V:V,Results!G:G,CONCATENATE("*",B578,"*"),Results!G:G,CONCATENATE("*",C578,"*"),Results!Y:Y,"&gt;=500",Results!E:E,A578)/H578,"")</f>
        <v>0.8</v>
      </c>
      <c r="J578" s="53">
        <f>SUMIFS(Results!O:O,Results!G:G,CONCATENATE("*",'Battle Tactics (Faction)'!B578,"*"),Results!G:G,CONCATENATE("*",C578,"*"),Results!Y:Y,"&gt;=500",Results!E:E,A578)</f>
        <v>10</v>
      </c>
      <c r="M578" t="str">
        <f t="shared" si="16"/>
        <v>Slaves to Darkness - Intercept and Recover / Master the Paths (60)</v>
      </c>
      <c r="N578" s="74">
        <f t="shared" si="17"/>
        <v>0.53333333333333333</v>
      </c>
      <c r="P578" s="60"/>
      <c r="Q578" s="75"/>
    </row>
    <row r="579" spans="1:17" hidden="1" x14ac:dyDescent="0.3">
      <c r="A579" t="s">
        <v>17</v>
      </c>
      <c r="B579" s="48" t="s">
        <v>24946</v>
      </c>
      <c r="C579" s="48" t="s">
        <v>24948</v>
      </c>
      <c r="D579" s="1">
        <f>SUMIFS(Results!O:O,Results!G:G,CONCATENATE("*",B579,"*"),Results!G:G,CONCATENATE("*",C579,"*"),Results!E:E,A579)</f>
        <v>125</v>
      </c>
      <c r="E579" s="50">
        <f>IFERROR(SUMIFS(Results!V:V,Results!G:G,CONCATENATE("*",B579,"*"),Results!G:G,CONCATENATE("*",C579,"*"),Results!E:E,A579)/D579,"")</f>
        <v>0.48399999999999999</v>
      </c>
      <c r="F579" s="1">
        <f>SUMIFS(Results!O:O,Results!G:G,CONCATENATE("*",B579,"*"),Results!G:G,CONCATENATE("*",C579,"*"),Results!E:E,A579)</f>
        <v>125</v>
      </c>
      <c r="G579" s="50">
        <f>IFERROR(SUMIFS(Results!V:V,Results!G:G,CONCATENATE("*",'Battle Tactics (Faction)'!B579,"*"),Results!G:G,CONCATENATE("*",C579,"*"),Results!E:E,A579)/F579,"")</f>
        <v>0.48399999999999999</v>
      </c>
      <c r="H579" s="46">
        <f>SUMIFS(Results!O:O,Results!G:G,CONCATENATE("*",B579,"*"),Results!G:G,CONCATENATE("*",C579,"*"),Results!Y:Y,"&gt;=500",Results!E:E,A579)</f>
        <v>10</v>
      </c>
      <c r="I579" s="52">
        <f>IFERROR(SUMIFS(Results!V:V,Results!G:G,CONCATENATE("*",B579,"*"),Results!G:G,CONCATENATE("*",C579,"*"),Results!Y:Y,"&gt;=500",Results!E:E,A579)/H579,"")</f>
        <v>0.7</v>
      </c>
      <c r="J579" s="53">
        <f>SUMIFS(Results!O:O,Results!G:G,CONCATENATE("*",'Battle Tactics (Faction)'!B579,"*"),Results!G:G,CONCATENATE("*",C579,"*"),Results!Y:Y,"&gt;=500",Results!E:E,A579)</f>
        <v>10</v>
      </c>
      <c r="M579" t="str">
        <f t="shared" ref="M579:M642" si="18">CONCATENATE(A579," - ",B579," / ",C579," (",D579,")")</f>
        <v>Slaves to Darkness - Intercept and Recover / Restless Energy (125)</v>
      </c>
      <c r="N579" s="74">
        <f t="shared" ref="N579:N642" si="19">E579</f>
        <v>0.48399999999999999</v>
      </c>
      <c r="P579" s="60"/>
      <c r="Q579" s="75"/>
    </row>
    <row r="580" spans="1:17" x14ac:dyDescent="0.3">
      <c r="A580" t="s">
        <v>17</v>
      </c>
      <c r="B580" s="48" t="s">
        <v>24946</v>
      </c>
      <c r="C580" s="48" t="s">
        <v>24949</v>
      </c>
      <c r="D580" s="1">
        <f>SUMIFS(Results!O:O,Results!G:G,CONCATENATE("*",B580,"*"),Results!G:G,CONCATENATE("*",C580,"*"),Results!E:E,A580)</f>
        <v>5</v>
      </c>
      <c r="E580" s="50">
        <f>IFERROR(SUMIFS(Results!V:V,Results!G:G,CONCATENATE("*",B580,"*"),Results!G:G,CONCATENATE("*",C580,"*"),Results!E:E,A580)/D580,"")</f>
        <v>0.8</v>
      </c>
      <c r="F580" s="1">
        <f>SUMIFS(Results!O:O,Results!G:G,CONCATENATE("*",B580,"*"),Results!G:G,CONCATENATE("*",C580,"*"),Results!E:E,A580)</f>
        <v>5</v>
      </c>
      <c r="G580" s="50">
        <f>IFERROR(SUMIFS(Results!V:V,Results!G:G,CONCATENATE("*",'Battle Tactics (Faction)'!B580,"*"),Results!G:G,CONCATENATE("*",C580,"*"),Results!E:E,A580)/F580,"")</f>
        <v>0.8</v>
      </c>
      <c r="H580" s="46">
        <f>SUMIFS(Results!O:O,Results!G:G,CONCATENATE("*",B580,"*"),Results!G:G,CONCATENATE("*",C580,"*"),Results!Y:Y,"&gt;=500",Results!E:E,A580)</f>
        <v>0</v>
      </c>
      <c r="I580" s="52" t="str">
        <f>IFERROR(SUMIFS(Results!V:V,Results!G:G,CONCATENATE("*",B580,"*"),Results!G:G,CONCATENATE("*",C580,"*"),Results!Y:Y,"&gt;=500",Results!E:E,A580)/H580,"")</f>
        <v/>
      </c>
      <c r="J580" s="53">
        <f>SUMIFS(Results!O:O,Results!G:G,CONCATENATE("*",'Battle Tactics (Faction)'!B580,"*"),Results!G:G,CONCATENATE("*",C580,"*"),Results!Y:Y,"&gt;=500",Results!E:E,A580)</f>
        <v>0</v>
      </c>
      <c r="M580" t="str">
        <f t="shared" si="18"/>
        <v>Slaves to Darkness - Intercept and Recover / Scouting Force (5)</v>
      </c>
      <c r="N580" s="74">
        <f t="shared" si="19"/>
        <v>0.8</v>
      </c>
      <c r="P580" s="60"/>
      <c r="Q580" s="75"/>
    </row>
    <row r="581" spans="1:17" hidden="1" x14ac:dyDescent="0.3">
      <c r="A581" t="s">
        <v>17</v>
      </c>
      <c r="B581" s="48" t="s">
        <v>24946</v>
      </c>
      <c r="C581" s="48" t="s">
        <v>24950</v>
      </c>
      <c r="D581" s="1">
        <f>SUMIFS(Results!O:O,Results!G:G,CONCATENATE("*",B581,"*"),Results!G:G,CONCATENATE("*",C581,"*"),Results!E:E,A581)</f>
        <v>48</v>
      </c>
      <c r="E581" s="50">
        <f>IFERROR(SUMIFS(Results!V:V,Results!G:G,CONCATENATE("*",B581,"*"),Results!G:G,CONCATENATE("*",C581,"*"),Results!E:E,A581)/D581,"")</f>
        <v>0.41666666666666669</v>
      </c>
      <c r="F581" s="1">
        <f>SUMIFS(Results!O:O,Results!G:G,CONCATENATE("*",B581,"*"),Results!G:G,CONCATENATE("*",C581,"*"),Results!E:E,A581)</f>
        <v>48</v>
      </c>
      <c r="G581" s="50">
        <f>IFERROR(SUMIFS(Results!V:V,Results!G:G,CONCATENATE("*",'Battle Tactics (Faction)'!B581,"*"),Results!G:G,CONCATENATE("*",C581,"*"),Results!E:E,A581)/F581,"")</f>
        <v>0.41666666666666669</v>
      </c>
      <c r="H581" s="46">
        <f>SUMIFS(Results!O:O,Results!G:G,CONCATENATE("*",B581,"*"),Results!G:G,CONCATENATE("*",C581,"*"),Results!Y:Y,"&gt;=500",Results!E:E,A581)</f>
        <v>0</v>
      </c>
      <c r="I581" s="52" t="str">
        <f>IFERROR(SUMIFS(Results!V:V,Results!G:G,CONCATENATE("*",B581,"*"),Results!G:G,CONCATENATE("*",C581,"*"),Results!Y:Y,"&gt;=500",Results!E:E,A581)/H581,"")</f>
        <v/>
      </c>
      <c r="J581" s="53">
        <f>SUMIFS(Results!O:O,Results!G:G,CONCATENATE("*",'Battle Tactics (Faction)'!B581,"*"),Results!G:G,CONCATENATE("*",C581,"*"),Results!Y:Y,"&gt;=500",Results!E:E,A581)</f>
        <v>0</v>
      </c>
      <c r="M581" t="str">
        <f t="shared" si="18"/>
        <v>Slaves to Darkness - Intercept and Recover / Wrathful Cycles (48)</v>
      </c>
      <c r="N581" s="74">
        <f t="shared" si="19"/>
        <v>0.41666666666666669</v>
      </c>
      <c r="P581" s="60"/>
      <c r="Q581" s="75"/>
    </row>
    <row r="582" spans="1:17" hidden="1" x14ac:dyDescent="0.3">
      <c r="A582" t="s">
        <v>17</v>
      </c>
      <c r="B582" s="48" t="s">
        <v>24947</v>
      </c>
      <c r="C582" s="48" t="s">
        <v>24945</v>
      </c>
      <c r="D582" s="1">
        <f>SUMIFS(Results!O:O,Results!G:G,CONCATENATE("*",B582,"*"),Results!G:G,CONCATENATE("*",C582,"*"),Results!E:E,A582)</f>
        <v>0</v>
      </c>
      <c r="E582" s="50" t="str">
        <f>IFERROR(SUMIFS(Results!V:V,Results!G:G,CONCATENATE("*",B582,"*"),Results!G:G,CONCATENATE("*",C582,"*"),Results!E:E,A582)/D582,"")</f>
        <v/>
      </c>
      <c r="F582" s="1">
        <f>SUMIFS(Results!O:O,Results!G:G,CONCATENATE("*",B582,"*"),Results!G:G,CONCATENATE("*",C582,"*"),Results!E:E,A582)</f>
        <v>0</v>
      </c>
      <c r="G582" s="50" t="str">
        <f>IFERROR(SUMIFS(Results!V:V,Results!G:G,CONCATENATE("*",'Battle Tactics (Faction)'!B582,"*"),Results!G:G,CONCATENATE("*",C582,"*"),Results!E:E,A582)/F582,"")</f>
        <v/>
      </c>
      <c r="H582" s="46">
        <f>SUMIFS(Results!O:O,Results!G:G,CONCATENATE("*",B582,"*"),Results!G:G,CONCATENATE("*",C582,"*"),Results!Y:Y,"&gt;=500",Results!E:E,A582)</f>
        <v>0</v>
      </c>
      <c r="I582" s="52" t="str">
        <f>IFERROR(SUMIFS(Results!V:V,Results!G:G,CONCATENATE("*",B582,"*"),Results!G:G,CONCATENATE("*",C582,"*"),Results!Y:Y,"&gt;=500",Results!E:E,A582)/H582,"")</f>
        <v/>
      </c>
      <c r="J582" s="53">
        <f>SUMIFS(Results!O:O,Results!G:G,CONCATENATE("*",'Battle Tactics (Faction)'!B582,"*"),Results!G:G,CONCATENATE("*",C582,"*"),Results!Y:Y,"&gt;=500",Results!E:E,A582)</f>
        <v>0</v>
      </c>
      <c r="M582" t="str">
        <f t="shared" si="18"/>
        <v>Slaves to Darkness - Master the Paths / Attuned to Ghyran (0)</v>
      </c>
      <c r="N582" s="74" t="str">
        <f t="shared" si="19"/>
        <v/>
      </c>
      <c r="P582" s="60"/>
      <c r="Q582" s="75"/>
    </row>
    <row r="583" spans="1:17" hidden="1" x14ac:dyDescent="0.3">
      <c r="A583" t="s">
        <v>17</v>
      </c>
      <c r="B583" s="48" t="s">
        <v>24947</v>
      </c>
      <c r="C583" s="48" t="s">
        <v>24946</v>
      </c>
      <c r="D583" s="1">
        <f>SUMIFS(Results!O:O,Results!G:G,CONCATENATE("*",B583,"*"),Results!G:G,CONCATENATE("*",C583,"*"),Results!E:E,A583)</f>
        <v>60</v>
      </c>
      <c r="E583" s="50">
        <f>IFERROR(SUMIFS(Results!V:V,Results!G:G,CONCATENATE("*",B583,"*"),Results!G:G,CONCATENATE("*",C583,"*"),Results!E:E,A583)/D583,"")</f>
        <v>0.53333333333333333</v>
      </c>
      <c r="F583" s="1">
        <f>SUMIFS(Results!O:O,Results!G:G,CONCATENATE("*",B583,"*"),Results!G:G,CONCATENATE("*",C583,"*"),Results!E:E,A583)</f>
        <v>60</v>
      </c>
      <c r="G583" s="50">
        <f>IFERROR(SUMIFS(Results!V:V,Results!G:G,CONCATENATE("*",'Battle Tactics (Faction)'!B583,"*"),Results!G:G,CONCATENATE("*",C583,"*"),Results!E:E,A583)/F583,"")</f>
        <v>0.53333333333333333</v>
      </c>
      <c r="H583" s="46">
        <f>SUMIFS(Results!O:O,Results!G:G,CONCATENATE("*",B583,"*"),Results!G:G,CONCATENATE("*",C583,"*"),Results!Y:Y,"&gt;=500",Results!E:E,A583)</f>
        <v>10</v>
      </c>
      <c r="I583" s="52">
        <f>IFERROR(SUMIFS(Results!V:V,Results!G:G,CONCATENATE("*",B583,"*"),Results!G:G,CONCATENATE("*",C583,"*"),Results!Y:Y,"&gt;=500",Results!E:E,A583)/H583,"")</f>
        <v>0.8</v>
      </c>
      <c r="J583" s="53">
        <f>SUMIFS(Results!O:O,Results!G:G,CONCATENATE("*",'Battle Tactics (Faction)'!B583,"*"),Results!G:G,CONCATENATE("*",C583,"*"),Results!Y:Y,"&gt;=500",Results!E:E,A583)</f>
        <v>10</v>
      </c>
      <c r="M583" t="str">
        <f t="shared" si="18"/>
        <v>Slaves to Darkness - Master the Paths / Intercept and Recover (60)</v>
      </c>
      <c r="N583" s="74">
        <f t="shared" si="19"/>
        <v>0.53333333333333333</v>
      </c>
      <c r="P583" s="60"/>
      <c r="Q583" s="75"/>
    </row>
    <row r="584" spans="1:17" x14ac:dyDescent="0.3">
      <c r="A584" t="s">
        <v>17</v>
      </c>
      <c r="B584" s="48" t="s">
        <v>24947</v>
      </c>
      <c r="C584" s="48" t="s">
        <v>24948</v>
      </c>
      <c r="D584" s="1">
        <f>SUMIFS(Results!O:O,Results!G:G,CONCATENATE("*",B584,"*"),Results!G:G,CONCATENATE("*",C584,"*"),Results!E:E,A584)</f>
        <v>15</v>
      </c>
      <c r="E584" s="50">
        <f>IFERROR(SUMIFS(Results!V:V,Results!G:G,CONCATENATE("*",B584,"*"),Results!G:G,CONCATENATE("*",C584,"*"),Results!E:E,A584)/D584,"")</f>
        <v>0.33333333333333331</v>
      </c>
      <c r="F584" s="1">
        <f>SUMIFS(Results!O:O,Results!G:G,CONCATENATE("*",B584,"*"),Results!G:G,CONCATENATE("*",C584,"*"),Results!E:E,A584)</f>
        <v>15</v>
      </c>
      <c r="G584" s="50">
        <f>IFERROR(SUMIFS(Results!V:V,Results!G:G,CONCATENATE("*",'Battle Tactics (Faction)'!B584,"*"),Results!G:G,CONCATENATE("*",C584,"*"),Results!E:E,A584)/F584,"")</f>
        <v>0.33333333333333331</v>
      </c>
      <c r="H584" s="46">
        <f>SUMIFS(Results!O:O,Results!G:G,CONCATENATE("*",B584,"*"),Results!G:G,CONCATENATE("*",C584,"*"),Results!Y:Y,"&gt;=500",Results!E:E,A584)</f>
        <v>0</v>
      </c>
      <c r="I584" s="52" t="str">
        <f>IFERROR(SUMIFS(Results!V:V,Results!G:G,CONCATENATE("*",B584,"*"),Results!G:G,CONCATENATE("*",C584,"*"),Results!Y:Y,"&gt;=500",Results!E:E,A584)/H584,"")</f>
        <v/>
      </c>
      <c r="J584" s="53">
        <f>SUMIFS(Results!O:O,Results!G:G,CONCATENATE("*",'Battle Tactics (Faction)'!B584,"*"),Results!G:G,CONCATENATE("*",C584,"*"),Results!Y:Y,"&gt;=500",Results!E:E,A584)</f>
        <v>0</v>
      </c>
      <c r="M584" t="str">
        <f t="shared" si="18"/>
        <v>Slaves to Darkness - Master the Paths / Restless Energy (15)</v>
      </c>
      <c r="N584" s="74">
        <f t="shared" si="19"/>
        <v>0.33333333333333331</v>
      </c>
      <c r="P584" s="60"/>
      <c r="Q584" s="75"/>
    </row>
    <row r="585" spans="1:17" x14ac:dyDescent="0.3">
      <c r="A585" t="s">
        <v>17</v>
      </c>
      <c r="B585" s="48" t="s">
        <v>24947</v>
      </c>
      <c r="C585" s="48" t="s">
        <v>24949</v>
      </c>
      <c r="D585" s="1">
        <f>SUMIFS(Results!O:O,Results!G:G,CONCATENATE("*",B585,"*"),Results!G:G,CONCATENATE("*",C585,"*"),Results!E:E,A585)</f>
        <v>10</v>
      </c>
      <c r="E585" s="50">
        <f>IFERROR(SUMIFS(Results!V:V,Results!G:G,CONCATENATE("*",B585,"*"),Results!G:G,CONCATENATE("*",C585,"*"),Results!E:E,A585)/D585,"")</f>
        <v>0.6</v>
      </c>
      <c r="F585" s="1">
        <f>SUMIFS(Results!O:O,Results!G:G,CONCATENATE("*",B585,"*"),Results!G:G,CONCATENATE("*",C585,"*"),Results!E:E,A585)</f>
        <v>10</v>
      </c>
      <c r="G585" s="50">
        <f>IFERROR(SUMIFS(Results!V:V,Results!G:G,CONCATENATE("*",'Battle Tactics (Faction)'!B585,"*"),Results!G:G,CONCATENATE("*",C585,"*"),Results!E:E,A585)/F585,"")</f>
        <v>0.6</v>
      </c>
      <c r="H585" s="46">
        <f>SUMIFS(Results!O:O,Results!G:G,CONCATENATE("*",B585,"*"),Results!G:G,CONCATENATE("*",C585,"*"),Results!Y:Y,"&gt;=500",Results!E:E,A585)</f>
        <v>0</v>
      </c>
      <c r="I585" s="52" t="str">
        <f>IFERROR(SUMIFS(Results!V:V,Results!G:G,CONCATENATE("*",B585,"*"),Results!G:G,CONCATENATE("*",C585,"*"),Results!Y:Y,"&gt;=500",Results!E:E,A585)/H585,"")</f>
        <v/>
      </c>
      <c r="J585" s="53">
        <f>SUMIFS(Results!O:O,Results!G:G,CONCATENATE("*",'Battle Tactics (Faction)'!B585,"*"),Results!G:G,CONCATENATE("*",C585,"*"),Results!Y:Y,"&gt;=500",Results!E:E,A585)</f>
        <v>0</v>
      </c>
      <c r="M585" t="str">
        <f t="shared" si="18"/>
        <v>Slaves to Darkness - Master the Paths / Scouting Force (10)</v>
      </c>
      <c r="N585" s="74">
        <f t="shared" si="19"/>
        <v>0.6</v>
      </c>
      <c r="P585" s="60"/>
      <c r="Q585" s="75"/>
    </row>
    <row r="586" spans="1:17" hidden="1" x14ac:dyDescent="0.3">
      <c r="A586" t="s">
        <v>17</v>
      </c>
      <c r="B586" s="48" t="s">
        <v>24947</v>
      </c>
      <c r="C586" s="48" t="s">
        <v>24950</v>
      </c>
      <c r="D586" s="1">
        <f>SUMIFS(Results!O:O,Results!G:G,CONCATENATE("*",B586,"*"),Results!G:G,CONCATENATE("*",C586,"*"),Results!E:E,A586)</f>
        <v>7</v>
      </c>
      <c r="E586" s="50">
        <f>IFERROR(SUMIFS(Results!V:V,Results!G:G,CONCATENATE("*",B586,"*"),Results!G:G,CONCATENATE("*",C586,"*"),Results!E:E,A586)/D586,"")</f>
        <v>0.42857142857142855</v>
      </c>
      <c r="F586" s="1">
        <f>SUMIFS(Results!O:O,Results!G:G,CONCATENATE("*",B586,"*"),Results!G:G,CONCATENATE("*",C586,"*"),Results!E:E,A586)</f>
        <v>7</v>
      </c>
      <c r="G586" s="50">
        <f>IFERROR(SUMIFS(Results!V:V,Results!G:G,CONCATENATE("*",'Battle Tactics (Faction)'!B586,"*"),Results!G:G,CONCATENATE("*",C586,"*"),Results!E:E,A586)/F586,"")</f>
        <v>0.42857142857142855</v>
      </c>
      <c r="H586" s="46">
        <f>SUMIFS(Results!O:O,Results!G:G,CONCATENATE("*",B586,"*"),Results!G:G,CONCATENATE("*",C586,"*"),Results!Y:Y,"&gt;=500",Results!E:E,A586)</f>
        <v>3</v>
      </c>
      <c r="I586" s="52">
        <f>IFERROR(SUMIFS(Results!V:V,Results!G:G,CONCATENATE("*",B586,"*"),Results!G:G,CONCATENATE("*",C586,"*"),Results!Y:Y,"&gt;=500",Results!E:E,A586)/H586,"")</f>
        <v>0.66666666666666663</v>
      </c>
      <c r="J586" s="53">
        <f>SUMIFS(Results!O:O,Results!G:G,CONCATENATE("*",'Battle Tactics (Faction)'!B586,"*"),Results!G:G,CONCATENATE("*",C586,"*"),Results!Y:Y,"&gt;=500",Results!E:E,A586)</f>
        <v>3</v>
      </c>
      <c r="M586" t="str">
        <f t="shared" si="18"/>
        <v>Slaves to Darkness - Master the Paths / Wrathful Cycles (7)</v>
      </c>
      <c r="N586" s="74">
        <f t="shared" si="19"/>
        <v>0.42857142857142855</v>
      </c>
      <c r="P586" s="60"/>
      <c r="Q586" s="75"/>
    </row>
    <row r="587" spans="1:17" hidden="1" x14ac:dyDescent="0.3">
      <c r="A587" t="s">
        <v>17</v>
      </c>
      <c r="B587" s="48" t="s">
        <v>24948</v>
      </c>
      <c r="C587" s="48" t="s">
        <v>24945</v>
      </c>
      <c r="D587" s="1">
        <f>SUMIFS(Results!O:O,Results!G:G,CONCATENATE("*",B587,"*"),Results!G:G,CONCATENATE("*",C587,"*"),Results!E:E,A587)</f>
        <v>0</v>
      </c>
      <c r="E587" s="50" t="str">
        <f>IFERROR(SUMIFS(Results!V:V,Results!G:G,CONCATENATE("*",B587,"*"),Results!G:G,CONCATENATE("*",C587,"*"),Results!E:E,A587)/D587,"")</f>
        <v/>
      </c>
      <c r="F587" s="1">
        <f>SUMIFS(Results!O:O,Results!G:G,CONCATENATE("*",B587,"*"),Results!G:G,CONCATENATE("*",C587,"*"),Results!E:E,A587)</f>
        <v>0</v>
      </c>
      <c r="G587" s="50" t="str">
        <f>IFERROR(SUMIFS(Results!V:V,Results!G:G,CONCATENATE("*",'Battle Tactics (Faction)'!B587,"*"),Results!G:G,CONCATENATE("*",C587,"*"),Results!E:E,A587)/F587,"")</f>
        <v/>
      </c>
      <c r="H587" s="46">
        <f>SUMIFS(Results!O:O,Results!G:G,CONCATENATE("*",B587,"*"),Results!G:G,CONCATENATE("*",C587,"*"),Results!Y:Y,"&gt;=500",Results!E:E,A587)</f>
        <v>0</v>
      </c>
      <c r="I587" s="52" t="str">
        <f>IFERROR(SUMIFS(Results!V:V,Results!G:G,CONCATENATE("*",B587,"*"),Results!G:G,CONCATENATE("*",C587,"*"),Results!Y:Y,"&gt;=500",Results!E:E,A587)/H587,"")</f>
        <v/>
      </c>
      <c r="J587" s="53">
        <f>SUMIFS(Results!O:O,Results!G:G,CONCATENATE("*",'Battle Tactics (Faction)'!B587,"*"),Results!G:G,CONCATENATE("*",C587,"*"),Results!Y:Y,"&gt;=500",Results!E:E,A587)</f>
        <v>0</v>
      </c>
      <c r="M587" t="str">
        <f t="shared" si="18"/>
        <v>Slaves to Darkness - Restless Energy / Attuned to Ghyran (0)</v>
      </c>
      <c r="N587" s="74" t="str">
        <f t="shared" si="19"/>
        <v/>
      </c>
      <c r="P587" s="60"/>
      <c r="Q587" s="75"/>
    </row>
    <row r="588" spans="1:17" hidden="1" x14ac:dyDescent="0.3">
      <c r="A588" t="s">
        <v>17</v>
      </c>
      <c r="B588" s="48" t="s">
        <v>24948</v>
      </c>
      <c r="C588" s="48" t="s">
        <v>24946</v>
      </c>
      <c r="D588" s="1">
        <f>SUMIFS(Results!O:O,Results!G:G,CONCATENATE("*",B588,"*"),Results!G:G,CONCATENATE("*",C588,"*"),Results!E:E,A588)</f>
        <v>125</v>
      </c>
      <c r="E588" s="50">
        <f>IFERROR(SUMIFS(Results!V:V,Results!G:G,CONCATENATE("*",B588,"*"),Results!G:G,CONCATENATE("*",C588,"*"),Results!E:E,A588)/D588,"")</f>
        <v>0.48399999999999999</v>
      </c>
      <c r="F588" s="1">
        <f>SUMIFS(Results!O:O,Results!G:G,CONCATENATE("*",B588,"*"),Results!G:G,CONCATENATE("*",C588,"*"),Results!E:E,A588)</f>
        <v>125</v>
      </c>
      <c r="G588" s="50">
        <f>IFERROR(SUMIFS(Results!V:V,Results!G:G,CONCATENATE("*",'Battle Tactics (Faction)'!B588,"*"),Results!G:G,CONCATENATE("*",C588,"*"),Results!E:E,A588)/F588,"")</f>
        <v>0.48399999999999999</v>
      </c>
      <c r="H588" s="46">
        <f>SUMIFS(Results!O:O,Results!G:G,CONCATENATE("*",B588,"*"),Results!G:G,CONCATENATE("*",C588,"*"),Results!Y:Y,"&gt;=500",Results!E:E,A588)</f>
        <v>10</v>
      </c>
      <c r="I588" s="52">
        <f>IFERROR(SUMIFS(Results!V:V,Results!G:G,CONCATENATE("*",B588,"*"),Results!G:G,CONCATENATE("*",C588,"*"),Results!Y:Y,"&gt;=500",Results!E:E,A588)/H588,"")</f>
        <v>0.7</v>
      </c>
      <c r="J588" s="53">
        <f>SUMIFS(Results!O:O,Results!G:G,CONCATENATE("*",'Battle Tactics (Faction)'!B588,"*"),Results!G:G,CONCATENATE("*",C588,"*"),Results!Y:Y,"&gt;=500",Results!E:E,A588)</f>
        <v>10</v>
      </c>
      <c r="M588" t="str">
        <f t="shared" si="18"/>
        <v>Slaves to Darkness - Restless Energy / Intercept and Recover (125)</v>
      </c>
      <c r="N588" s="74">
        <f t="shared" si="19"/>
        <v>0.48399999999999999</v>
      </c>
      <c r="P588" s="60"/>
      <c r="Q588" s="75"/>
    </row>
    <row r="589" spans="1:17" x14ac:dyDescent="0.3">
      <c r="A589" t="s">
        <v>17</v>
      </c>
      <c r="B589" s="48" t="s">
        <v>24948</v>
      </c>
      <c r="C589" s="48" t="s">
        <v>24947</v>
      </c>
      <c r="D589" s="1">
        <f>SUMIFS(Results!O:O,Results!G:G,CONCATENATE("*",B589,"*"),Results!G:G,CONCATENATE("*",C589,"*"),Results!E:E,A589)</f>
        <v>15</v>
      </c>
      <c r="E589" s="50">
        <f>IFERROR(SUMIFS(Results!V:V,Results!G:G,CONCATENATE("*",B589,"*"),Results!G:G,CONCATENATE("*",C589,"*"),Results!E:E,A589)/D589,"")</f>
        <v>0.33333333333333331</v>
      </c>
      <c r="F589" s="1">
        <f>SUMIFS(Results!O:O,Results!G:G,CONCATENATE("*",B589,"*"),Results!G:G,CONCATENATE("*",C589,"*"),Results!E:E,A589)</f>
        <v>15</v>
      </c>
      <c r="G589" s="50">
        <f>IFERROR(SUMIFS(Results!V:V,Results!G:G,CONCATENATE("*",'Battle Tactics (Faction)'!B589,"*"),Results!G:G,CONCATENATE("*",C589,"*"),Results!E:E,A589)/F589,"")</f>
        <v>0.33333333333333331</v>
      </c>
      <c r="H589" s="46">
        <f>SUMIFS(Results!O:O,Results!G:G,CONCATENATE("*",B589,"*"),Results!G:G,CONCATENATE("*",C589,"*"),Results!Y:Y,"&gt;=500",Results!E:E,A589)</f>
        <v>0</v>
      </c>
      <c r="I589" s="52" t="str">
        <f>IFERROR(SUMIFS(Results!V:V,Results!G:G,CONCATENATE("*",B589,"*"),Results!G:G,CONCATENATE("*",C589,"*"),Results!Y:Y,"&gt;=500",Results!E:E,A589)/H589,"")</f>
        <v/>
      </c>
      <c r="J589" s="53">
        <f>SUMIFS(Results!O:O,Results!G:G,CONCATENATE("*",'Battle Tactics (Faction)'!B589,"*"),Results!G:G,CONCATENATE("*",C589,"*"),Results!Y:Y,"&gt;=500",Results!E:E,A589)</f>
        <v>0</v>
      </c>
      <c r="M589" t="str">
        <f t="shared" si="18"/>
        <v>Slaves to Darkness - Restless Energy / Master the Paths (15)</v>
      </c>
      <c r="N589" s="74">
        <f t="shared" si="19"/>
        <v>0.33333333333333331</v>
      </c>
      <c r="P589" s="60"/>
      <c r="Q589" s="75"/>
    </row>
    <row r="590" spans="1:17" x14ac:dyDescent="0.3">
      <c r="A590" t="s">
        <v>17</v>
      </c>
      <c r="B590" s="48" t="s">
        <v>24948</v>
      </c>
      <c r="C590" s="48" t="s">
        <v>24949</v>
      </c>
      <c r="D590" s="1">
        <f>SUMIFS(Results!O:O,Results!G:G,CONCATENATE("*",B590,"*"),Results!G:G,CONCATENATE("*",C590,"*"),Results!E:E,A590)</f>
        <v>10</v>
      </c>
      <c r="E590" s="50">
        <f>IFERROR(SUMIFS(Results!V:V,Results!G:G,CONCATENATE("*",B590,"*"),Results!G:G,CONCATENATE("*",C590,"*"),Results!E:E,A590)/D590,"")</f>
        <v>0.55000000000000004</v>
      </c>
      <c r="F590" s="1">
        <f>SUMIFS(Results!O:O,Results!G:G,CONCATENATE("*",B590,"*"),Results!G:G,CONCATENATE("*",C590,"*"),Results!E:E,A590)</f>
        <v>10</v>
      </c>
      <c r="G590" s="50">
        <f>IFERROR(SUMIFS(Results!V:V,Results!G:G,CONCATENATE("*",'Battle Tactics (Faction)'!B590,"*"),Results!G:G,CONCATENATE("*",C590,"*"),Results!E:E,A590)/F590,"")</f>
        <v>0.55000000000000004</v>
      </c>
      <c r="H590" s="46">
        <f>SUMIFS(Results!O:O,Results!G:G,CONCATENATE("*",B590,"*"),Results!G:G,CONCATENATE("*",C590,"*"),Results!Y:Y,"&gt;=500",Results!E:E,A590)</f>
        <v>0</v>
      </c>
      <c r="I590" s="52" t="str">
        <f>IFERROR(SUMIFS(Results!V:V,Results!G:G,CONCATENATE("*",B590,"*"),Results!G:G,CONCATENATE("*",C590,"*"),Results!Y:Y,"&gt;=500",Results!E:E,A590)/H590,"")</f>
        <v/>
      </c>
      <c r="J590" s="53">
        <f>SUMIFS(Results!O:O,Results!G:G,CONCATENATE("*",'Battle Tactics (Faction)'!B590,"*"),Results!G:G,CONCATENATE("*",C590,"*"),Results!Y:Y,"&gt;=500",Results!E:E,A590)</f>
        <v>0</v>
      </c>
      <c r="M590" t="str">
        <f t="shared" si="18"/>
        <v>Slaves to Darkness - Restless Energy / Scouting Force (10)</v>
      </c>
      <c r="N590" s="74">
        <f t="shared" si="19"/>
        <v>0.55000000000000004</v>
      </c>
      <c r="P590" s="60"/>
      <c r="Q590" s="75"/>
    </row>
    <row r="591" spans="1:17" x14ac:dyDescent="0.3">
      <c r="A591" t="s">
        <v>17</v>
      </c>
      <c r="B591" s="48" t="s">
        <v>24948</v>
      </c>
      <c r="C591" s="48" t="s">
        <v>24950</v>
      </c>
      <c r="D591" s="1">
        <f>SUMIFS(Results!O:O,Results!G:G,CONCATENATE("*",B591,"*"),Results!G:G,CONCATENATE("*",C591,"*"),Results!E:E,A591)</f>
        <v>5</v>
      </c>
      <c r="E591" s="50">
        <f>IFERROR(SUMIFS(Results!V:V,Results!G:G,CONCATENATE("*",B591,"*"),Results!G:G,CONCATENATE("*",C591,"*"),Results!E:E,A591)/D591,"")</f>
        <v>0.4</v>
      </c>
      <c r="F591" s="1">
        <f>SUMIFS(Results!O:O,Results!G:G,CONCATENATE("*",B591,"*"),Results!G:G,CONCATENATE("*",C591,"*"),Results!E:E,A591)</f>
        <v>5</v>
      </c>
      <c r="G591" s="50">
        <f>IFERROR(SUMIFS(Results!V:V,Results!G:G,CONCATENATE("*",'Battle Tactics (Faction)'!B591,"*"),Results!G:G,CONCATENATE("*",C591,"*"),Results!E:E,A591)/F591,"")</f>
        <v>0.4</v>
      </c>
      <c r="H591" s="46">
        <f>SUMIFS(Results!O:O,Results!G:G,CONCATENATE("*",B591,"*"),Results!G:G,CONCATENATE("*",C591,"*"),Results!Y:Y,"&gt;=500",Results!E:E,A591)</f>
        <v>5</v>
      </c>
      <c r="I591" s="52">
        <f>IFERROR(SUMIFS(Results!V:V,Results!G:G,CONCATENATE("*",B591,"*"),Results!G:G,CONCATENATE("*",C591,"*"),Results!Y:Y,"&gt;=500",Results!E:E,A591)/H591,"")</f>
        <v>0.4</v>
      </c>
      <c r="J591" s="53">
        <f>SUMIFS(Results!O:O,Results!G:G,CONCATENATE("*",'Battle Tactics (Faction)'!B591,"*"),Results!G:G,CONCATENATE("*",C591,"*"),Results!Y:Y,"&gt;=500",Results!E:E,A591)</f>
        <v>5</v>
      </c>
      <c r="M591" t="str">
        <f t="shared" si="18"/>
        <v>Slaves to Darkness - Restless Energy / Wrathful Cycles (5)</v>
      </c>
      <c r="N591" s="74">
        <f t="shared" si="19"/>
        <v>0.4</v>
      </c>
      <c r="P591" s="60"/>
      <c r="Q591" s="75"/>
    </row>
    <row r="592" spans="1:17" hidden="1" x14ac:dyDescent="0.3">
      <c r="A592" t="s">
        <v>17</v>
      </c>
      <c r="B592" s="48" t="s">
        <v>24949</v>
      </c>
      <c r="C592" s="48" t="s">
        <v>24945</v>
      </c>
      <c r="D592" s="1">
        <f>SUMIFS(Results!O:O,Results!G:G,CONCATENATE("*",B592,"*"),Results!G:G,CONCATENATE("*",C592,"*"),Results!E:E,A592)</f>
        <v>0</v>
      </c>
      <c r="E592" s="50" t="str">
        <f>IFERROR(SUMIFS(Results!V:V,Results!G:G,CONCATENATE("*",B592,"*"),Results!G:G,CONCATENATE("*",C592,"*"),Results!E:E,A592)/D592,"")</f>
        <v/>
      </c>
      <c r="F592" s="1">
        <f>SUMIFS(Results!O:O,Results!G:G,CONCATENATE("*",B592,"*"),Results!G:G,CONCATENATE("*",C592,"*"),Results!E:E,A592)</f>
        <v>0</v>
      </c>
      <c r="G592" s="50" t="str">
        <f>IFERROR(SUMIFS(Results!V:V,Results!G:G,CONCATENATE("*",'Battle Tactics (Faction)'!B592,"*"),Results!G:G,CONCATENATE("*",C592,"*"),Results!E:E,A592)/F592,"")</f>
        <v/>
      </c>
      <c r="H592" s="46">
        <f>SUMIFS(Results!O:O,Results!G:G,CONCATENATE("*",B592,"*"),Results!G:G,CONCATENATE("*",C592,"*"),Results!Y:Y,"&gt;=500",Results!E:E,A592)</f>
        <v>0</v>
      </c>
      <c r="I592" s="52" t="str">
        <f>IFERROR(SUMIFS(Results!V:V,Results!G:G,CONCATENATE("*",B592,"*"),Results!G:G,CONCATENATE("*",C592,"*"),Results!Y:Y,"&gt;=500",Results!E:E,A592)/H592,"")</f>
        <v/>
      </c>
      <c r="J592" s="53">
        <f>SUMIFS(Results!O:O,Results!G:G,CONCATENATE("*",'Battle Tactics (Faction)'!B592,"*"),Results!G:G,CONCATENATE("*",C592,"*"),Results!Y:Y,"&gt;=500",Results!E:E,A592)</f>
        <v>0</v>
      </c>
      <c r="M592" t="str">
        <f t="shared" si="18"/>
        <v>Slaves to Darkness - Scouting Force / Attuned to Ghyran (0)</v>
      </c>
      <c r="N592" s="74" t="str">
        <f t="shared" si="19"/>
        <v/>
      </c>
      <c r="P592" s="60"/>
      <c r="Q592" s="75"/>
    </row>
    <row r="593" spans="1:17" x14ac:dyDescent="0.3">
      <c r="A593" t="s">
        <v>17</v>
      </c>
      <c r="B593" s="48" t="s">
        <v>24949</v>
      </c>
      <c r="C593" s="48" t="s">
        <v>24946</v>
      </c>
      <c r="D593" s="1">
        <f>SUMIFS(Results!O:O,Results!G:G,CONCATENATE("*",B593,"*"),Results!G:G,CONCATENATE("*",C593,"*"),Results!E:E,A593)</f>
        <v>5</v>
      </c>
      <c r="E593" s="50">
        <f>IFERROR(SUMIFS(Results!V:V,Results!G:G,CONCATENATE("*",B593,"*"),Results!G:G,CONCATENATE("*",C593,"*"),Results!E:E,A593)/D593,"")</f>
        <v>0.8</v>
      </c>
      <c r="F593" s="1">
        <f>SUMIFS(Results!O:O,Results!G:G,CONCATENATE("*",B593,"*"),Results!G:G,CONCATENATE("*",C593,"*"),Results!E:E,A593)</f>
        <v>5</v>
      </c>
      <c r="G593" s="50">
        <f>IFERROR(SUMIFS(Results!V:V,Results!G:G,CONCATENATE("*",'Battle Tactics (Faction)'!B593,"*"),Results!G:G,CONCATENATE("*",C593,"*"),Results!E:E,A593)/F593,"")</f>
        <v>0.8</v>
      </c>
      <c r="H593" s="46">
        <f>SUMIFS(Results!O:O,Results!G:G,CONCATENATE("*",B593,"*"),Results!G:G,CONCATENATE("*",C593,"*"),Results!Y:Y,"&gt;=500",Results!E:E,A593)</f>
        <v>0</v>
      </c>
      <c r="I593" s="52" t="str">
        <f>IFERROR(SUMIFS(Results!V:V,Results!G:G,CONCATENATE("*",B593,"*"),Results!G:G,CONCATENATE("*",C593,"*"),Results!Y:Y,"&gt;=500",Results!E:E,A593)/H593,"")</f>
        <v/>
      </c>
      <c r="J593" s="53">
        <f>SUMIFS(Results!O:O,Results!G:G,CONCATENATE("*",'Battle Tactics (Faction)'!B593,"*"),Results!G:G,CONCATENATE("*",C593,"*"),Results!Y:Y,"&gt;=500",Results!E:E,A593)</f>
        <v>0</v>
      </c>
      <c r="M593" t="str">
        <f t="shared" si="18"/>
        <v>Slaves to Darkness - Scouting Force / Intercept and Recover (5)</v>
      </c>
      <c r="N593" s="74">
        <f t="shared" si="19"/>
        <v>0.8</v>
      </c>
      <c r="P593" s="60"/>
      <c r="Q593" s="75"/>
    </row>
    <row r="594" spans="1:17" x14ac:dyDescent="0.3">
      <c r="A594" t="s">
        <v>17</v>
      </c>
      <c r="B594" s="48" t="s">
        <v>24949</v>
      </c>
      <c r="C594" s="48" t="s">
        <v>24947</v>
      </c>
      <c r="D594" s="1">
        <f>SUMIFS(Results!O:O,Results!G:G,CONCATENATE("*",B594,"*"),Results!G:G,CONCATENATE("*",C594,"*"),Results!E:E,A594)</f>
        <v>10</v>
      </c>
      <c r="E594" s="50">
        <f>IFERROR(SUMIFS(Results!V:V,Results!G:G,CONCATENATE("*",B594,"*"),Results!G:G,CONCATENATE("*",C594,"*"),Results!E:E,A594)/D594,"")</f>
        <v>0.6</v>
      </c>
      <c r="F594" s="1">
        <f>SUMIFS(Results!O:O,Results!G:G,CONCATENATE("*",B594,"*"),Results!G:G,CONCATENATE("*",C594,"*"),Results!E:E,A594)</f>
        <v>10</v>
      </c>
      <c r="G594" s="50">
        <f>IFERROR(SUMIFS(Results!V:V,Results!G:G,CONCATENATE("*",'Battle Tactics (Faction)'!B594,"*"),Results!G:G,CONCATENATE("*",C594,"*"),Results!E:E,A594)/F594,"")</f>
        <v>0.6</v>
      </c>
      <c r="H594" s="46">
        <f>SUMIFS(Results!O:O,Results!G:G,CONCATENATE("*",B594,"*"),Results!G:G,CONCATENATE("*",C594,"*"),Results!Y:Y,"&gt;=500",Results!E:E,A594)</f>
        <v>0</v>
      </c>
      <c r="I594" s="52" t="str">
        <f>IFERROR(SUMIFS(Results!V:V,Results!G:G,CONCATENATE("*",B594,"*"),Results!G:G,CONCATENATE("*",C594,"*"),Results!Y:Y,"&gt;=500",Results!E:E,A594)/H594,"")</f>
        <v/>
      </c>
      <c r="J594" s="53">
        <f>SUMIFS(Results!O:O,Results!G:G,CONCATENATE("*",'Battle Tactics (Faction)'!B594,"*"),Results!G:G,CONCATENATE("*",C594,"*"),Results!Y:Y,"&gt;=500",Results!E:E,A594)</f>
        <v>0</v>
      </c>
      <c r="M594" t="str">
        <f t="shared" si="18"/>
        <v>Slaves to Darkness - Scouting Force / Master the Paths (10)</v>
      </c>
      <c r="N594" s="74">
        <f t="shared" si="19"/>
        <v>0.6</v>
      </c>
      <c r="P594" s="60"/>
      <c r="Q594" s="75"/>
    </row>
    <row r="595" spans="1:17" x14ac:dyDescent="0.3">
      <c r="A595" t="s">
        <v>17</v>
      </c>
      <c r="B595" s="48" t="s">
        <v>24949</v>
      </c>
      <c r="C595" s="48" t="s">
        <v>24948</v>
      </c>
      <c r="D595" s="1">
        <f>SUMIFS(Results!O:O,Results!G:G,CONCATENATE("*",B595,"*"),Results!G:G,CONCATENATE("*",C595,"*"),Results!E:E,A595)</f>
        <v>10</v>
      </c>
      <c r="E595" s="50">
        <f>IFERROR(SUMIFS(Results!V:V,Results!G:G,CONCATENATE("*",B595,"*"),Results!G:G,CONCATENATE("*",C595,"*"),Results!E:E,A595)/D595,"")</f>
        <v>0.55000000000000004</v>
      </c>
      <c r="F595" s="1">
        <f>SUMIFS(Results!O:O,Results!G:G,CONCATENATE("*",B595,"*"),Results!G:G,CONCATENATE("*",C595,"*"),Results!E:E,A595)</f>
        <v>10</v>
      </c>
      <c r="G595" s="50">
        <f>IFERROR(SUMIFS(Results!V:V,Results!G:G,CONCATENATE("*",'Battle Tactics (Faction)'!B595,"*"),Results!G:G,CONCATENATE("*",C595,"*"),Results!E:E,A595)/F595,"")</f>
        <v>0.55000000000000004</v>
      </c>
      <c r="H595" s="46">
        <f>SUMIFS(Results!O:O,Results!G:G,CONCATENATE("*",B595,"*"),Results!G:G,CONCATENATE("*",C595,"*"),Results!Y:Y,"&gt;=500",Results!E:E,A595)</f>
        <v>0</v>
      </c>
      <c r="I595" s="52" t="str">
        <f>IFERROR(SUMIFS(Results!V:V,Results!G:G,CONCATENATE("*",B595,"*"),Results!G:G,CONCATENATE("*",C595,"*"),Results!Y:Y,"&gt;=500",Results!E:E,A595)/H595,"")</f>
        <v/>
      </c>
      <c r="J595" s="53">
        <f>SUMIFS(Results!O:O,Results!G:G,CONCATENATE("*",'Battle Tactics (Faction)'!B595,"*"),Results!G:G,CONCATENATE("*",C595,"*"),Results!Y:Y,"&gt;=500",Results!E:E,A595)</f>
        <v>0</v>
      </c>
      <c r="M595" t="str">
        <f t="shared" si="18"/>
        <v>Slaves to Darkness - Scouting Force / Restless Energy (10)</v>
      </c>
      <c r="N595" s="74">
        <f t="shared" si="19"/>
        <v>0.55000000000000004</v>
      </c>
      <c r="P595" s="60"/>
      <c r="Q595" s="75"/>
    </row>
    <row r="596" spans="1:17" x14ac:dyDescent="0.3">
      <c r="A596" t="s">
        <v>17</v>
      </c>
      <c r="B596" s="48" t="s">
        <v>24949</v>
      </c>
      <c r="C596" s="48" t="s">
        <v>24950</v>
      </c>
      <c r="D596" s="1">
        <f>SUMIFS(Results!O:O,Results!G:G,CONCATENATE("*",B596,"*"),Results!G:G,CONCATENATE("*",C596,"*"),Results!E:E,A596)</f>
        <v>15</v>
      </c>
      <c r="E596" s="50">
        <f>IFERROR(SUMIFS(Results!V:V,Results!G:G,CONCATENATE("*",B596,"*"),Results!G:G,CONCATENATE("*",C596,"*"),Results!E:E,A596)/D596,"")</f>
        <v>0.53333333333333333</v>
      </c>
      <c r="F596" s="1">
        <f>SUMIFS(Results!O:O,Results!G:G,CONCATENATE("*",B596,"*"),Results!G:G,CONCATENATE("*",C596,"*"),Results!E:E,A596)</f>
        <v>15</v>
      </c>
      <c r="G596" s="50">
        <f>IFERROR(SUMIFS(Results!V:V,Results!G:G,CONCATENATE("*",'Battle Tactics (Faction)'!B596,"*"),Results!G:G,CONCATENATE("*",C596,"*"),Results!E:E,A596)/F596,"")</f>
        <v>0.53333333333333333</v>
      </c>
      <c r="H596" s="46">
        <f>SUMIFS(Results!O:O,Results!G:G,CONCATENATE("*",B596,"*"),Results!G:G,CONCATENATE("*",C596,"*"),Results!Y:Y,"&gt;=500",Results!E:E,A596)</f>
        <v>5</v>
      </c>
      <c r="I596" s="52">
        <f>IFERROR(SUMIFS(Results!V:V,Results!G:G,CONCATENATE("*",B596,"*"),Results!G:G,CONCATENATE("*",C596,"*"),Results!Y:Y,"&gt;=500",Results!E:E,A596)/H596,"")</f>
        <v>0.8</v>
      </c>
      <c r="J596" s="53">
        <f>SUMIFS(Results!O:O,Results!G:G,CONCATENATE("*",'Battle Tactics (Faction)'!B596,"*"),Results!G:G,CONCATENATE("*",C596,"*"),Results!Y:Y,"&gt;=500",Results!E:E,A596)</f>
        <v>5</v>
      </c>
      <c r="M596" t="str">
        <f t="shared" si="18"/>
        <v>Slaves to Darkness - Scouting Force / Wrathful Cycles (15)</v>
      </c>
      <c r="N596" s="74">
        <f t="shared" si="19"/>
        <v>0.53333333333333333</v>
      </c>
      <c r="P596" s="60"/>
      <c r="Q596" s="75"/>
    </row>
    <row r="597" spans="1:17" x14ac:dyDescent="0.3">
      <c r="A597" t="s">
        <v>17</v>
      </c>
      <c r="B597" s="48" t="s">
        <v>24950</v>
      </c>
      <c r="C597" s="48" t="s">
        <v>24945</v>
      </c>
      <c r="D597" s="1">
        <f>SUMIFS(Results!O:O,Results!G:G,CONCATENATE("*",B597,"*"),Results!G:G,CONCATENATE("*",C597,"*"),Results!E:E,A597)</f>
        <v>15</v>
      </c>
      <c r="E597" s="50">
        <f>IFERROR(SUMIFS(Results!V:V,Results!G:G,CONCATENATE("*",B597,"*"),Results!G:G,CONCATENATE("*",C597,"*"),Results!E:E,A597)/D597,"")</f>
        <v>0.6</v>
      </c>
      <c r="F597" s="1">
        <f>SUMIFS(Results!O:O,Results!G:G,CONCATENATE("*",B597,"*"),Results!G:G,CONCATENATE("*",C597,"*"),Results!E:E,A597)</f>
        <v>15</v>
      </c>
      <c r="G597" s="50">
        <f>IFERROR(SUMIFS(Results!V:V,Results!G:G,CONCATENATE("*",'Battle Tactics (Faction)'!B597,"*"),Results!G:G,CONCATENATE("*",C597,"*"),Results!E:E,A597)/F597,"")</f>
        <v>0.6</v>
      </c>
      <c r="H597" s="46">
        <f>SUMIFS(Results!O:O,Results!G:G,CONCATENATE("*",B597,"*"),Results!G:G,CONCATENATE("*",C597,"*"),Results!Y:Y,"&gt;=500",Results!E:E,A597)</f>
        <v>0</v>
      </c>
      <c r="I597" s="52" t="str">
        <f>IFERROR(SUMIFS(Results!V:V,Results!G:G,CONCATENATE("*",B597,"*"),Results!G:G,CONCATENATE("*",C597,"*"),Results!Y:Y,"&gt;=500",Results!E:E,A597)/H597,"")</f>
        <v/>
      </c>
      <c r="J597" s="53">
        <f>SUMIFS(Results!O:O,Results!G:G,CONCATENATE("*",'Battle Tactics (Faction)'!B597,"*"),Results!G:G,CONCATENATE("*",C597,"*"),Results!Y:Y,"&gt;=500",Results!E:E,A597)</f>
        <v>0</v>
      </c>
      <c r="M597" t="str">
        <f t="shared" si="18"/>
        <v>Slaves to Darkness - Wrathful Cycles / Attuned to Ghyran (15)</v>
      </c>
      <c r="N597" s="74">
        <f t="shared" si="19"/>
        <v>0.6</v>
      </c>
      <c r="P597" s="60"/>
      <c r="Q597" s="75"/>
    </row>
    <row r="598" spans="1:17" hidden="1" x14ac:dyDescent="0.3">
      <c r="A598" t="s">
        <v>17</v>
      </c>
      <c r="B598" s="48" t="s">
        <v>24950</v>
      </c>
      <c r="C598" s="48" t="s">
        <v>24946</v>
      </c>
      <c r="D598" s="1">
        <f>SUMIFS(Results!O:O,Results!G:G,CONCATENATE("*",B598,"*"),Results!G:G,CONCATENATE("*",C598,"*"),Results!E:E,A598)</f>
        <v>48</v>
      </c>
      <c r="E598" s="50">
        <f>IFERROR(SUMIFS(Results!V:V,Results!G:G,CONCATENATE("*",B598,"*"),Results!G:G,CONCATENATE("*",C598,"*"),Results!E:E,A598)/D598,"")</f>
        <v>0.41666666666666669</v>
      </c>
      <c r="F598" s="1">
        <f>SUMIFS(Results!O:O,Results!G:G,CONCATENATE("*",B598,"*"),Results!G:G,CONCATENATE("*",C598,"*"),Results!E:E,A598)</f>
        <v>48</v>
      </c>
      <c r="G598" s="50">
        <f>IFERROR(SUMIFS(Results!V:V,Results!G:G,CONCATENATE("*",'Battle Tactics (Faction)'!B598,"*"),Results!G:G,CONCATENATE("*",C598,"*"),Results!E:E,A598)/F598,"")</f>
        <v>0.41666666666666669</v>
      </c>
      <c r="H598" s="46">
        <f>SUMIFS(Results!O:O,Results!G:G,CONCATENATE("*",B598,"*"),Results!G:G,CONCATENATE("*",C598,"*"),Results!Y:Y,"&gt;=500",Results!E:E,A598)</f>
        <v>0</v>
      </c>
      <c r="I598" s="52" t="str">
        <f>IFERROR(SUMIFS(Results!V:V,Results!G:G,CONCATENATE("*",B598,"*"),Results!G:G,CONCATENATE("*",C598,"*"),Results!Y:Y,"&gt;=500",Results!E:E,A598)/H598,"")</f>
        <v/>
      </c>
      <c r="J598" s="53">
        <f>SUMIFS(Results!O:O,Results!G:G,CONCATENATE("*",'Battle Tactics (Faction)'!B598,"*"),Results!G:G,CONCATENATE("*",C598,"*"),Results!Y:Y,"&gt;=500",Results!E:E,A598)</f>
        <v>0</v>
      </c>
      <c r="M598" t="str">
        <f t="shared" si="18"/>
        <v>Slaves to Darkness - Wrathful Cycles / Intercept and Recover (48)</v>
      </c>
      <c r="N598" s="74">
        <f t="shared" si="19"/>
        <v>0.41666666666666669</v>
      </c>
      <c r="P598" s="60"/>
      <c r="Q598" s="75"/>
    </row>
    <row r="599" spans="1:17" hidden="1" x14ac:dyDescent="0.3">
      <c r="A599" t="s">
        <v>17</v>
      </c>
      <c r="B599" s="48" t="s">
        <v>24950</v>
      </c>
      <c r="C599" s="48" t="s">
        <v>24947</v>
      </c>
      <c r="D599" s="1">
        <f>SUMIFS(Results!O:O,Results!G:G,CONCATENATE("*",B599,"*"),Results!G:G,CONCATENATE("*",C599,"*"),Results!E:E,A599)</f>
        <v>7</v>
      </c>
      <c r="E599" s="50">
        <f>IFERROR(SUMIFS(Results!V:V,Results!G:G,CONCATENATE("*",B599,"*"),Results!G:G,CONCATENATE("*",C599,"*"),Results!E:E,A599)/D599,"")</f>
        <v>0.42857142857142855</v>
      </c>
      <c r="F599" s="1">
        <f>SUMIFS(Results!O:O,Results!G:G,CONCATENATE("*",B599,"*"),Results!G:G,CONCATENATE("*",C599,"*"),Results!E:E,A599)</f>
        <v>7</v>
      </c>
      <c r="G599" s="50">
        <f>IFERROR(SUMIFS(Results!V:V,Results!G:G,CONCATENATE("*",'Battle Tactics (Faction)'!B599,"*"),Results!G:G,CONCATENATE("*",C599,"*"),Results!E:E,A599)/F599,"")</f>
        <v>0.42857142857142855</v>
      </c>
      <c r="H599" s="46">
        <f>SUMIFS(Results!O:O,Results!G:G,CONCATENATE("*",B599,"*"),Results!G:G,CONCATENATE("*",C599,"*"),Results!Y:Y,"&gt;=500",Results!E:E,A599)</f>
        <v>3</v>
      </c>
      <c r="I599" s="52">
        <f>IFERROR(SUMIFS(Results!V:V,Results!G:G,CONCATENATE("*",B599,"*"),Results!G:G,CONCATENATE("*",C599,"*"),Results!Y:Y,"&gt;=500",Results!E:E,A599)/H599,"")</f>
        <v>0.66666666666666663</v>
      </c>
      <c r="J599" s="53">
        <f>SUMIFS(Results!O:O,Results!G:G,CONCATENATE("*",'Battle Tactics (Faction)'!B599,"*"),Results!G:G,CONCATENATE("*",C599,"*"),Results!Y:Y,"&gt;=500",Results!E:E,A599)</f>
        <v>3</v>
      </c>
      <c r="M599" t="str">
        <f t="shared" si="18"/>
        <v>Slaves to Darkness - Wrathful Cycles / Master the Paths (7)</v>
      </c>
      <c r="N599" s="74">
        <f t="shared" si="19"/>
        <v>0.42857142857142855</v>
      </c>
      <c r="P599" s="60"/>
      <c r="Q599" s="75"/>
    </row>
    <row r="600" spans="1:17" x14ac:dyDescent="0.3">
      <c r="A600" t="s">
        <v>17</v>
      </c>
      <c r="B600" s="48" t="s">
        <v>24950</v>
      </c>
      <c r="C600" s="48" t="s">
        <v>24948</v>
      </c>
      <c r="D600" s="1">
        <f>SUMIFS(Results!O:O,Results!G:G,CONCATENATE("*",B600,"*"),Results!G:G,CONCATENATE("*",C600,"*"),Results!E:E,A600)</f>
        <v>5</v>
      </c>
      <c r="E600" s="50">
        <f>IFERROR(SUMIFS(Results!V:V,Results!G:G,CONCATENATE("*",B600,"*"),Results!G:G,CONCATENATE("*",C600,"*"),Results!E:E,A600)/D600,"")</f>
        <v>0.4</v>
      </c>
      <c r="F600" s="1">
        <f>SUMIFS(Results!O:O,Results!G:G,CONCATENATE("*",B600,"*"),Results!G:G,CONCATENATE("*",C600,"*"),Results!E:E,A600)</f>
        <v>5</v>
      </c>
      <c r="G600" s="50">
        <f>IFERROR(SUMIFS(Results!V:V,Results!G:G,CONCATENATE("*",'Battle Tactics (Faction)'!B600,"*"),Results!G:G,CONCATENATE("*",C600,"*"),Results!E:E,A600)/F600,"")</f>
        <v>0.4</v>
      </c>
      <c r="H600" s="46">
        <f>SUMIFS(Results!O:O,Results!G:G,CONCATENATE("*",B600,"*"),Results!G:G,CONCATENATE("*",C600,"*"),Results!Y:Y,"&gt;=500",Results!E:E,A600)</f>
        <v>5</v>
      </c>
      <c r="I600" s="52">
        <f>IFERROR(SUMIFS(Results!V:V,Results!G:G,CONCATENATE("*",B600,"*"),Results!G:G,CONCATENATE("*",C600,"*"),Results!Y:Y,"&gt;=500",Results!E:E,A600)/H600,"")</f>
        <v>0.4</v>
      </c>
      <c r="J600" s="53">
        <f>SUMIFS(Results!O:O,Results!G:G,CONCATENATE("*",'Battle Tactics (Faction)'!B600,"*"),Results!G:G,CONCATENATE("*",C600,"*"),Results!Y:Y,"&gt;=500",Results!E:E,A600)</f>
        <v>5</v>
      </c>
      <c r="M600" t="str">
        <f t="shared" si="18"/>
        <v>Slaves to Darkness - Wrathful Cycles / Restless Energy (5)</v>
      </c>
      <c r="N600" s="74">
        <f t="shared" si="19"/>
        <v>0.4</v>
      </c>
      <c r="P600" s="60"/>
      <c r="Q600" s="75"/>
    </row>
    <row r="601" spans="1:17" x14ac:dyDescent="0.3">
      <c r="A601" t="s">
        <v>17</v>
      </c>
      <c r="B601" s="48" t="s">
        <v>24950</v>
      </c>
      <c r="C601" s="48" t="s">
        <v>24949</v>
      </c>
      <c r="D601" s="1">
        <f>SUMIFS(Results!O:O,Results!G:G,CONCATENATE("*",B601,"*"),Results!G:G,CONCATENATE("*",C601,"*"),Results!E:E,A601)</f>
        <v>15</v>
      </c>
      <c r="E601" s="50">
        <f>IFERROR(SUMIFS(Results!V:V,Results!G:G,CONCATENATE("*",B601,"*"),Results!G:G,CONCATENATE("*",C601,"*"),Results!E:E,A601)/D601,"")</f>
        <v>0.53333333333333333</v>
      </c>
      <c r="F601" s="1">
        <f>SUMIFS(Results!O:O,Results!G:G,CONCATENATE("*",B601,"*"),Results!G:G,CONCATENATE("*",C601,"*"),Results!E:E,A601)</f>
        <v>15</v>
      </c>
      <c r="G601" s="50">
        <f>IFERROR(SUMIFS(Results!V:V,Results!G:G,CONCATENATE("*",'Battle Tactics (Faction)'!B601,"*"),Results!G:G,CONCATENATE("*",C601,"*"),Results!E:E,A601)/F601,"")</f>
        <v>0.53333333333333333</v>
      </c>
      <c r="H601" s="46">
        <f>SUMIFS(Results!O:O,Results!G:G,CONCATENATE("*",B601,"*"),Results!G:G,CONCATENATE("*",C601,"*"),Results!Y:Y,"&gt;=500",Results!E:E,A601)</f>
        <v>5</v>
      </c>
      <c r="I601" s="52">
        <f>IFERROR(SUMIFS(Results!V:V,Results!G:G,CONCATENATE("*",B601,"*"),Results!G:G,CONCATENATE("*",C601,"*"),Results!Y:Y,"&gt;=500",Results!E:E,A601)/H601,"")</f>
        <v>0.8</v>
      </c>
      <c r="J601" s="53">
        <f>SUMIFS(Results!O:O,Results!G:G,CONCATENATE("*",'Battle Tactics (Faction)'!B601,"*"),Results!G:G,CONCATENATE("*",C601,"*"),Results!Y:Y,"&gt;=500",Results!E:E,A601)</f>
        <v>5</v>
      </c>
      <c r="M601" t="str">
        <f t="shared" si="18"/>
        <v>Slaves to Darkness - Wrathful Cycles / Scouting Force (15)</v>
      </c>
      <c r="N601" s="74">
        <f t="shared" si="19"/>
        <v>0.53333333333333333</v>
      </c>
      <c r="P601" s="60"/>
      <c r="Q601" s="75"/>
    </row>
    <row r="602" spans="1:17" hidden="1" x14ac:dyDescent="0.3">
      <c r="A602" t="s">
        <v>87</v>
      </c>
      <c r="B602" s="48" t="s">
        <v>24945</v>
      </c>
      <c r="C602" s="48" t="s">
        <v>24946</v>
      </c>
      <c r="D602" s="1">
        <f>SUMIFS(Results!O:O,Results!G:G,CONCATENATE("*",B602,"*"),Results!G:G,CONCATENATE("*",C602,"*"),Results!E:E,A602)</f>
        <v>0</v>
      </c>
      <c r="E602" s="50" t="str">
        <f>IFERROR(SUMIFS(Results!V:V,Results!G:G,CONCATENATE("*",B602,"*"),Results!G:G,CONCATENATE("*",C602,"*"),Results!E:E,A602)/D602,"")</f>
        <v/>
      </c>
      <c r="F602" s="1">
        <f>SUMIFS(Results!O:O,Results!G:G,CONCATENATE("*",B602,"*"),Results!G:G,CONCATENATE("*",C602,"*"),Results!E:E,A602)</f>
        <v>0</v>
      </c>
      <c r="G602" s="50" t="str">
        <f>IFERROR(SUMIFS(Results!V:V,Results!G:G,CONCATENATE("*",'Battle Tactics (Faction)'!B602,"*"),Results!G:G,CONCATENATE("*",C602,"*"),Results!E:E,A602)/F602,"")</f>
        <v/>
      </c>
      <c r="H602" s="46">
        <f>SUMIFS(Results!O:O,Results!G:G,CONCATENATE("*",B602,"*"),Results!G:G,CONCATENATE("*",C602,"*"),Results!Y:Y,"&gt;=500",Results!E:E,A602)</f>
        <v>0</v>
      </c>
      <c r="I602" s="52" t="str">
        <f>IFERROR(SUMIFS(Results!V:V,Results!G:G,CONCATENATE("*",B602,"*"),Results!G:G,CONCATENATE("*",C602,"*"),Results!Y:Y,"&gt;=500",Results!E:E,A602)/H602,"")</f>
        <v/>
      </c>
      <c r="J602" s="53">
        <f>SUMIFS(Results!O:O,Results!G:G,CONCATENATE("*",'Battle Tactics (Faction)'!B602,"*"),Results!G:G,CONCATENATE("*",C602,"*"),Results!Y:Y,"&gt;=500",Results!E:E,A602)</f>
        <v>0</v>
      </c>
      <c r="M602" t="str">
        <f t="shared" si="18"/>
        <v>Sons of Behemat - Attuned to Ghyran / Intercept and Recover (0)</v>
      </c>
      <c r="N602" s="74" t="str">
        <f t="shared" si="19"/>
        <v/>
      </c>
      <c r="P602" s="60"/>
      <c r="Q602" s="75"/>
    </row>
    <row r="603" spans="1:17" hidden="1" x14ac:dyDescent="0.3">
      <c r="A603" t="s">
        <v>87</v>
      </c>
      <c r="B603" s="48" t="s">
        <v>24945</v>
      </c>
      <c r="C603" s="48" t="s">
        <v>24947</v>
      </c>
      <c r="D603" s="1">
        <f>SUMIFS(Results!O:O,Results!G:G,CONCATENATE("*",B603,"*"),Results!G:G,CONCATENATE("*",C603,"*"),Results!E:E,A603)</f>
        <v>0</v>
      </c>
      <c r="E603" s="50" t="str">
        <f>IFERROR(SUMIFS(Results!V:V,Results!G:G,CONCATENATE("*",B603,"*"),Results!G:G,CONCATENATE("*",C603,"*"),Results!E:E,A603)/D603,"")</f>
        <v/>
      </c>
      <c r="F603" s="1">
        <f>SUMIFS(Results!O:O,Results!G:G,CONCATENATE("*",B603,"*"),Results!G:G,CONCATENATE("*",C603,"*"),Results!E:E,A603)</f>
        <v>0</v>
      </c>
      <c r="G603" s="50" t="str">
        <f>IFERROR(SUMIFS(Results!V:V,Results!G:G,CONCATENATE("*",'Battle Tactics (Faction)'!B603,"*"),Results!G:G,CONCATENATE("*",C603,"*"),Results!E:E,A603)/F603,"")</f>
        <v/>
      </c>
      <c r="H603" s="46">
        <f>SUMIFS(Results!O:O,Results!G:G,CONCATENATE("*",B603,"*"),Results!G:G,CONCATENATE("*",C603,"*"),Results!Y:Y,"&gt;=500",Results!E:E,A603)</f>
        <v>0</v>
      </c>
      <c r="I603" s="52" t="str">
        <f>IFERROR(SUMIFS(Results!V:V,Results!G:G,CONCATENATE("*",B603,"*"),Results!G:G,CONCATENATE("*",C603,"*"),Results!Y:Y,"&gt;=500",Results!E:E,A603)/H603,"")</f>
        <v/>
      </c>
      <c r="J603" s="53">
        <f>SUMIFS(Results!O:O,Results!G:G,CONCATENATE("*",'Battle Tactics (Faction)'!B603,"*"),Results!G:G,CONCATENATE("*",C603,"*"),Results!Y:Y,"&gt;=500",Results!E:E,A603)</f>
        <v>0</v>
      </c>
      <c r="M603" t="str">
        <f t="shared" si="18"/>
        <v>Sons of Behemat - Attuned to Ghyran / Master the Paths (0)</v>
      </c>
      <c r="N603" s="74" t="str">
        <f t="shared" si="19"/>
        <v/>
      </c>
      <c r="P603" s="60"/>
      <c r="Q603" s="75"/>
    </row>
    <row r="604" spans="1:17" x14ac:dyDescent="0.3">
      <c r="A604" t="s">
        <v>87</v>
      </c>
      <c r="B604" s="48" t="s">
        <v>24945</v>
      </c>
      <c r="C604" s="48" t="s">
        <v>24948</v>
      </c>
      <c r="D604" s="1">
        <f>SUMIFS(Results!O:O,Results!G:G,CONCATENATE("*",B604,"*"),Results!G:G,CONCATENATE("*",C604,"*"),Results!E:E,A604)</f>
        <v>5</v>
      </c>
      <c r="E604" s="50">
        <f>IFERROR(SUMIFS(Results!V:V,Results!G:G,CONCATENATE("*",B604,"*"),Results!G:G,CONCATENATE("*",C604,"*"),Results!E:E,A604)/D604,"")</f>
        <v>0.4</v>
      </c>
      <c r="F604" s="1">
        <f>SUMIFS(Results!O:O,Results!G:G,CONCATENATE("*",B604,"*"),Results!G:G,CONCATENATE("*",C604,"*"),Results!E:E,A604)</f>
        <v>5</v>
      </c>
      <c r="G604" s="50">
        <f>IFERROR(SUMIFS(Results!V:V,Results!G:G,CONCATENATE("*",'Battle Tactics (Faction)'!B604,"*"),Results!G:G,CONCATENATE("*",C604,"*"),Results!E:E,A604)/F604,"")</f>
        <v>0.4</v>
      </c>
      <c r="H604" s="46">
        <f>SUMIFS(Results!O:O,Results!G:G,CONCATENATE("*",B604,"*"),Results!G:G,CONCATENATE("*",C604,"*"),Results!Y:Y,"&gt;=500",Results!E:E,A604)</f>
        <v>0</v>
      </c>
      <c r="I604" s="52" t="str">
        <f>IFERROR(SUMIFS(Results!V:V,Results!G:G,CONCATENATE("*",B604,"*"),Results!G:G,CONCATENATE("*",C604,"*"),Results!Y:Y,"&gt;=500",Results!E:E,A604)/H604,"")</f>
        <v/>
      </c>
      <c r="J604" s="53">
        <f>SUMIFS(Results!O:O,Results!G:G,CONCATENATE("*",'Battle Tactics (Faction)'!B604,"*"),Results!G:G,CONCATENATE("*",C604,"*"),Results!Y:Y,"&gt;=500",Results!E:E,A604)</f>
        <v>0</v>
      </c>
      <c r="M604" t="str">
        <f t="shared" si="18"/>
        <v>Sons of Behemat - Attuned to Ghyran / Restless Energy (5)</v>
      </c>
      <c r="N604" s="74">
        <f t="shared" si="19"/>
        <v>0.4</v>
      </c>
      <c r="P604" s="60"/>
      <c r="Q604" s="75"/>
    </row>
    <row r="605" spans="1:17" hidden="1" x14ac:dyDescent="0.3">
      <c r="A605" t="s">
        <v>87</v>
      </c>
      <c r="B605" s="48" t="s">
        <v>24945</v>
      </c>
      <c r="C605" s="48" t="s">
        <v>24949</v>
      </c>
      <c r="D605" s="1">
        <f>SUMIFS(Results!O:O,Results!G:G,CONCATENATE("*",B605,"*"),Results!G:G,CONCATENATE("*",C605,"*"),Results!E:E,A605)</f>
        <v>0</v>
      </c>
      <c r="E605" s="50" t="str">
        <f>IFERROR(SUMIFS(Results!V:V,Results!G:G,CONCATENATE("*",B605,"*"),Results!G:G,CONCATENATE("*",C605,"*"),Results!E:E,A605)/D605,"")</f>
        <v/>
      </c>
      <c r="F605" s="1">
        <f>SUMIFS(Results!O:O,Results!G:G,CONCATENATE("*",B605,"*"),Results!G:G,CONCATENATE("*",C605,"*"),Results!E:E,A605)</f>
        <v>0</v>
      </c>
      <c r="G605" s="50" t="str">
        <f>IFERROR(SUMIFS(Results!V:V,Results!G:G,CONCATENATE("*",'Battle Tactics (Faction)'!B605,"*"),Results!G:G,CONCATENATE("*",C605,"*"),Results!E:E,A605)/F605,"")</f>
        <v/>
      </c>
      <c r="H605" s="46">
        <f>SUMIFS(Results!O:O,Results!G:G,CONCATENATE("*",B605,"*"),Results!G:G,CONCATENATE("*",C605,"*"),Results!Y:Y,"&gt;=500",Results!E:E,A605)</f>
        <v>0</v>
      </c>
      <c r="I605" s="52" t="str">
        <f>IFERROR(SUMIFS(Results!V:V,Results!G:G,CONCATENATE("*",B605,"*"),Results!G:G,CONCATENATE("*",C605,"*"),Results!Y:Y,"&gt;=500",Results!E:E,A605)/H605,"")</f>
        <v/>
      </c>
      <c r="J605" s="53">
        <f>SUMIFS(Results!O:O,Results!G:G,CONCATENATE("*",'Battle Tactics (Faction)'!B605,"*"),Results!G:G,CONCATENATE("*",C605,"*"),Results!Y:Y,"&gt;=500",Results!E:E,A605)</f>
        <v>0</v>
      </c>
      <c r="M605" t="str">
        <f t="shared" si="18"/>
        <v>Sons of Behemat - Attuned to Ghyran / Scouting Force (0)</v>
      </c>
      <c r="N605" s="74" t="str">
        <f t="shared" si="19"/>
        <v/>
      </c>
      <c r="P605" s="60"/>
      <c r="Q605" s="75"/>
    </row>
    <row r="606" spans="1:17" hidden="1" x14ac:dyDescent="0.3">
      <c r="A606" t="s">
        <v>87</v>
      </c>
      <c r="B606" s="48" t="s">
        <v>24945</v>
      </c>
      <c r="C606" s="48" t="s">
        <v>24950</v>
      </c>
      <c r="D606" s="1">
        <f>SUMIFS(Results!O:O,Results!G:G,CONCATENATE("*",B606,"*"),Results!G:G,CONCATENATE("*",C606,"*"),Results!E:E,A606)</f>
        <v>0</v>
      </c>
      <c r="E606" s="50" t="str">
        <f>IFERROR(SUMIFS(Results!V:V,Results!G:G,CONCATENATE("*",B606,"*"),Results!G:G,CONCATENATE("*",C606,"*"),Results!E:E,A606)/D606,"")</f>
        <v/>
      </c>
      <c r="F606" s="1">
        <f>SUMIFS(Results!O:O,Results!G:G,CONCATENATE("*",B606,"*"),Results!G:G,CONCATENATE("*",C606,"*"),Results!E:E,A606)</f>
        <v>0</v>
      </c>
      <c r="G606" s="50" t="str">
        <f>IFERROR(SUMIFS(Results!V:V,Results!G:G,CONCATENATE("*",'Battle Tactics (Faction)'!B606,"*"),Results!G:G,CONCATENATE("*",C606,"*"),Results!E:E,A606)/F606,"")</f>
        <v/>
      </c>
      <c r="H606" s="46">
        <f>SUMIFS(Results!O:O,Results!G:G,CONCATENATE("*",B606,"*"),Results!G:G,CONCATENATE("*",C606,"*"),Results!Y:Y,"&gt;=500",Results!E:E,A606)</f>
        <v>0</v>
      </c>
      <c r="I606" s="52" t="str">
        <f>IFERROR(SUMIFS(Results!V:V,Results!G:G,CONCATENATE("*",B606,"*"),Results!G:G,CONCATENATE("*",C606,"*"),Results!Y:Y,"&gt;=500",Results!E:E,A606)/H606,"")</f>
        <v/>
      </c>
      <c r="J606" s="53">
        <f>SUMIFS(Results!O:O,Results!G:G,CONCATENATE("*",'Battle Tactics (Faction)'!B606,"*"),Results!G:G,CONCATENATE("*",C606,"*"),Results!Y:Y,"&gt;=500",Results!E:E,A606)</f>
        <v>0</v>
      </c>
      <c r="M606" t="str">
        <f t="shared" si="18"/>
        <v>Sons of Behemat - Attuned to Ghyran / Wrathful Cycles (0)</v>
      </c>
      <c r="N606" s="74" t="str">
        <f t="shared" si="19"/>
        <v/>
      </c>
      <c r="P606" s="60"/>
      <c r="Q606" s="75"/>
    </row>
    <row r="607" spans="1:17" hidden="1" x14ac:dyDescent="0.3">
      <c r="A607" t="s">
        <v>87</v>
      </c>
      <c r="B607" s="48" t="s">
        <v>24946</v>
      </c>
      <c r="C607" s="48" t="s">
        <v>24945</v>
      </c>
      <c r="D607" s="1">
        <f>SUMIFS(Results!O:O,Results!G:G,CONCATENATE("*",B607,"*"),Results!G:G,CONCATENATE("*",C607,"*"),Results!E:E,A607)</f>
        <v>0</v>
      </c>
      <c r="E607" s="50" t="str">
        <f>IFERROR(SUMIFS(Results!V:V,Results!G:G,CONCATENATE("*",B607,"*"),Results!G:G,CONCATENATE("*",C607,"*"),Results!E:E,A607)/D607,"")</f>
        <v/>
      </c>
      <c r="F607" s="1">
        <f>SUMIFS(Results!O:O,Results!G:G,CONCATENATE("*",B607,"*"),Results!G:G,CONCATENATE("*",C607,"*"),Results!E:E,A607)</f>
        <v>0</v>
      </c>
      <c r="G607" s="50" t="str">
        <f>IFERROR(SUMIFS(Results!V:V,Results!G:G,CONCATENATE("*",'Battle Tactics (Faction)'!B607,"*"),Results!G:G,CONCATENATE("*",C607,"*"),Results!E:E,A607)/F607,"")</f>
        <v/>
      </c>
      <c r="H607" s="46">
        <f>SUMIFS(Results!O:O,Results!G:G,CONCATENATE("*",B607,"*"),Results!G:G,CONCATENATE("*",C607,"*"),Results!Y:Y,"&gt;=500",Results!E:E,A607)</f>
        <v>0</v>
      </c>
      <c r="I607" s="52" t="str">
        <f>IFERROR(SUMIFS(Results!V:V,Results!G:G,CONCATENATE("*",B607,"*"),Results!G:G,CONCATENATE("*",C607,"*"),Results!Y:Y,"&gt;=500",Results!E:E,A607)/H607,"")</f>
        <v/>
      </c>
      <c r="J607" s="53">
        <f>SUMIFS(Results!O:O,Results!G:G,CONCATENATE("*",'Battle Tactics (Faction)'!B607,"*"),Results!G:G,CONCATENATE("*",C607,"*"),Results!Y:Y,"&gt;=500",Results!E:E,A607)</f>
        <v>0</v>
      </c>
      <c r="M607" t="str">
        <f t="shared" si="18"/>
        <v>Sons of Behemat - Intercept and Recover / Attuned to Ghyran (0)</v>
      </c>
      <c r="N607" s="74" t="str">
        <f t="shared" si="19"/>
        <v/>
      </c>
      <c r="P607" s="60"/>
      <c r="Q607" s="75"/>
    </row>
    <row r="608" spans="1:17" x14ac:dyDescent="0.3">
      <c r="A608" t="s">
        <v>87</v>
      </c>
      <c r="B608" s="48" t="s">
        <v>24946</v>
      </c>
      <c r="C608" s="48" t="s">
        <v>24947</v>
      </c>
      <c r="D608" s="1">
        <f>SUMIFS(Results!O:O,Results!G:G,CONCATENATE("*",B608,"*"),Results!G:G,CONCATENATE("*",C608,"*"),Results!E:E,A608)</f>
        <v>5</v>
      </c>
      <c r="E608" s="50">
        <f>IFERROR(SUMIFS(Results!V:V,Results!G:G,CONCATENATE("*",B608,"*"),Results!G:G,CONCATENATE("*",C608,"*"),Results!E:E,A608)/D608,"")</f>
        <v>0.6</v>
      </c>
      <c r="F608" s="1">
        <f>SUMIFS(Results!O:O,Results!G:G,CONCATENATE("*",B608,"*"),Results!G:G,CONCATENATE("*",C608,"*"),Results!E:E,A608)</f>
        <v>5</v>
      </c>
      <c r="G608" s="50">
        <f>IFERROR(SUMIFS(Results!V:V,Results!G:G,CONCATENATE("*",'Battle Tactics (Faction)'!B608,"*"),Results!G:G,CONCATENATE("*",C608,"*"),Results!E:E,A608)/F608,"")</f>
        <v>0.6</v>
      </c>
      <c r="H608" s="46">
        <f>SUMIFS(Results!O:O,Results!G:G,CONCATENATE("*",B608,"*"),Results!G:G,CONCATENATE("*",C608,"*"),Results!Y:Y,"&gt;=500",Results!E:E,A608)</f>
        <v>5</v>
      </c>
      <c r="I608" s="52">
        <f>IFERROR(SUMIFS(Results!V:V,Results!G:G,CONCATENATE("*",B608,"*"),Results!G:G,CONCATENATE("*",C608,"*"),Results!Y:Y,"&gt;=500",Results!E:E,A608)/H608,"")</f>
        <v>0.6</v>
      </c>
      <c r="J608" s="53">
        <f>SUMIFS(Results!O:O,Results!G:G,CONCATENATE("*",'Battle Tactics (Faction)'!B608,"*"),Results!G:G,CONCATENATE("*",C608,"*"),Results!Y:Y,"&gt;=500",Results!E:E,A608)</f>
        <v>5</v>
      </c>
      <c r="M608" t="str">
        <f t="shared" si="18"/>
        <v>Sons of Behemat - Intercept and Recover / Master the Paths (5)</v>
      </c>
      <c r="N608" s="74">
        <f t="shared" si="19"/>
        <v>0.6</v>
      </c>
      <c r="P608" s="60"/>
      <c r="Q608" s="75"/>
    </row>
    <row r="609" spans="1:17" hidden="1" x14ac:dyDescent="0.3">
      <c r="A609" t="s">
        <v>87</v>
      </c>
      <c r="B609" s="48" t="s">
        <v>24946</v>
      </c>
      <c r="C609" s="48" t="s">
        <v>24948</v>
      </c>
      <c r="D609" s="1">
        <f>SUMIFS(Results!O:O,Results!G:G,CONCATENATE("*",B609,"*"),Results!G:G,CONCATENATE("*",C609,"*"),Results!E:E,A609)</f>
        <v>92</v>
      </c>
      <c r="E609" s="50">
        <f>IFERROR(SUMIFS(Results!V:V,Results!G:G,CONCATENATE("*",B609,"*"),Results!G:G,CONCATENATE("*",C609,"*"),Results!E:E,A609)/D609,"")</f>
        <v>0.53260869565217395</v>
      </c>
      <c r="F609" s="1">
        <f>SUMIFS(Results!O:O,Results!G:G,CONCATENATE("*",B609,"*"),Results!G:G,CONCATENATE("*",C609,"*"),Results!E:E,A609)</f>
        <v>92</v>
      </c>
      <c r="G609" s="50">
        <f>IFERROR(SUMIFS(Results!V:V,Results!G:G,CONCATENATE("*",'Battle Tactics (Faction)'!B609,"*"),Results!G:G,CONCATENATE("*",C609,"*"),Results!E:E,A609)/F609,"")</f>
        <v>0.53260869565217395</v>
      </c>
      <c r="H609" s="46">
        <f>SUMIFS(Results!O:O,Results!G:G,CONCATENATE("*",B609,"*"),Results!G:G,CONCATENATE("*",C609,"*"),Results!Y:Y,"&gt;=500",Results!E:E,A609)</f>
        <v>17</v>
      </c>
      <c r="I609" s="52">
        <f>IFERROR(SUMIFS(Results!V:V,Results!G:G,CONCATENATE("*",B609,"*"),Results!G:G,CONCATENATE("*",C609,"*"),Results!Y:Y,"&gt;=500",Results!E:E,A609)/H609,"")</f>
        <v>0.70588235294117652</v>
      </c>
      <c r="J609" s="53">
        <f>SUMIFS(Results!O:O,Results!G:G,CONCATENATE("*",'Battle Tactics (Faction)'!B609,"*"),Results!G:G,CONCATENATE("*",C609,"*"),Results!Y:Y,"&gt;=500",Results!E:E,A609)</f>
        <v>17</v>
      </c>
      <c r="M609" t="str">
        <f t="shared" si="18"/>
        <v>Sons of Behemat - Intercept and Recover / Restless Energy (92)</v>
      </c>
      <c r="N609" s="74">
        <f t="shared" si="19"/>
        <v>0.53260869565217395</v>
      </c>
      <c r="P609" s="60"/>
      <c r="Q609" s="75"/>
    </row>
    <row r="610" spans="1:17" hidden="1" x14ac:dyDescent="0.3">
      <c r="A610" t="s">
        <v>87</v>
      </c>
      <c r="B610" s="48" t="s">
        <v>24946</v>
      </c>
      <c r="C610" s="48" t="s">
        <v>24949</v>
      </c>
      <c r="D610" s="1">
        <f>SUMIFS(Results!O:O,Results!G:G,CONCATENATE("*",B610,"*"),Results!G:G,CONCATENATE("*",C610,"*"),Results!E:E,A610)</f>
        <v>0</v>
      </c>
      <c r="E610" s="50" t="str">
        <f>IFERROR(SUMIFS(Results!V:V,Results!G:G,CONCATENATE("*",B610,"*"),Results!G:G,CONCATENATE("*",C610,"*"),Results!E:E,A610)/D610,"")</f>
        <v/>
      </c>
      <c r="F610" s="1">
        <f>SUMIFS(Results!O:O,Results!G:G,CONCATENATE("*",B610,"*"),Results!G:G,CONCATENATE("*",C610,"*"),Results!E:E,A610)</f>
        <v>0</v>
      </c>
      <c r="G610" s="50" t="str">
        <f>IFERROR(SUMIFS(Results!V:V,Results!G:G,CONCATENATE("*",'Battle Tactics (Faction)'!B610,"*"),Results!G:G,CONCATENATE("*",C610,"*"),Results!E:E,A610)/F610,"")</f>
        <v/>
      </c>
      <c r="H610" s="46">
        <f>SUMIFS(Results!O:O,Results!G:G,CONCATENATE("*",B610,"*"),Results!G:G,CONCATENATE("*",C610,"*"),Results!Y:Y,"&gt;=500",Results!E:E,A610)</f>
        <v>0</v>
      </c>
      <c r="I610" s="52" t="str">
        <f>IFERROR(SUMIFS(Results!V:V,Results!G:G,CONCATENATE("*",B610,"*"),Results!G:G,CONCATENATE("*",C610,"*"),Results!Y:Y,"&gt;=500",Results!E:E,A610)/H610,"")</f>
        <v/>
      </c>
      <c r="J610" s="53">
        <f>SUMIFS(Results!O:O,Results!G:G,CONCATENATE("*",'Battle Tactics (Faction)'!B610,"*"),Results!G:G,CONCATENATE("*",C610,"*"),Results!Y:Y,"&gt;=500",Results!E:E,A610)</f>
        <v>0</v>
      </c>
      <c r="M610" t="str">
        <f t="shared" si="18"/>
        <v>Sons of Behemat - Intercept and Recover / Scouting Force (0)</v>
      </c>
      <c r="N610" s="74" t="str">
        <f t="shared" si="19"/>
        <v/>
      </c>
      <c r="P610" s="60"/>
      <c r="Q610" s="75"/>
    </row>
    <row r="611" spans="1:17" hidden="1" x14ac:dyDescent="0.3">
      <c r="A611" t="s">
        <v>87</v>
      </c>
      <c r="B611" s="48" t="s">
        <v>24946</v>
      </c>
      <c r="C611" s="48" t="s">
        <v>24950</v>
      </c>
      <c r="D611" s="1">
        <f>SUMIFS(Results!O:O,Results!G:G,CONCATENATE("*",B611,"*"),Results!G:G,CONCATENATE("*",C611,"*"),Results!E:E,A611)</f>
        <v>40</v>
      </c>
      <c r="E611" s="50">
        <f>IFERROR(SUMIFS(Results!V:V,Results!G:G,CONCATENATE("*",B611,"*"),Results!G:G,CONCATENATE("*",C611,"*"),Results!E:E,A611)/D611,"")</f>
        <v>0.47499999999999998</v>
      </c>
      <c r="F611" s="1">
        <f>SUMIFS(Results!O:O,Results!G:G,CONCATENATE("*",B611,"*"),Results!G:G,CONCATENATE("*",C611,"*"),Results!E:E,A611)</f>
        <v>40</v>
      </c>
      <c r="G611" s="50">
        <f>IFERROR(SUMIFS(Results!V:V,Results!G:G,CONCATENATE("*",'Battle Tactics (Faction)'!B611,"*"),Results!G:G,CONCATENATE("*",C611,"*"),Results!E:E,A611)/F611,"")</f>
        <v>0.47499999999999998</v>
      </c>
      <c r="H611" s="46">
        <f>SUMIFS(Results!O:O,Results!G:G,CONCATENATE("*",B611,"*"),Results!G:G,CONCATENATE("*",C611,"*"),Results!Y:Y,"&gt;=500",Results!E:E,A611)</f>
        <v>0</v>
      </c>
      <c r="I611" s="52" t="str">
        <f>IFERROR(SUMIFS(Results!V:V,Results!G:G,CONCATENATE("*",B611,"*"),Results!G:G,CONCATENATE("*",C611,"*"),Results!Y:Y,"&gt;=500",Results!E:E,A611)/H611,"")</f>
        <v/>
      </c>
      <c r="J611" s="53">
        <f>SUMIFS(Results!O:O,Results!G:G,CONCATENATE("*",'Battle Tactics (Faction)'!B611,"*"),Results!G:G,CONCATENATE("*",C611,"*"),Results!Y:Y,"&gt;=500",Results!E:E,A611)</f>
        <v>0</v>
      </c>
      <c r="M611" t="str">
        <f t="shared" si="18"/>
        <v>Sons of Behemat - Intercept and Recover / Wrathful Cycles (40)</v>
      </c>
      <c r="N611" s="74">
        <f t="shared" si="19"/>
        <v>0.47499999999999998</v>
      </c>
      <c r="P611" s="60"/>
      <c r="Q611" s="75"/>
    </row>
    <row r="612" spans="1:17" hidden="1" x14ac:dyDescent="0.3">
      <c r="A612" t="s">
        <v>87</v>
      </c>
      <c r="B612" s="48" t="s">
        <v>24947</v>
      </c>
      <c r="C612" s="48" t="s">
        <v>24945</v>
      </c>
      <c r="D612" s="1">
        <f>SUMIFS(Results!O:O,Results!G:G,CONCATENATE("*",B612,"*"),Results!G:G,CONCATENATE("*",C612,"*"),Results!E:E,A612)</f>
        <v>0</v>
      </c>
      <c r="E612" s="50" t="str">
        <f>IFERROR(SUMIFS(Results!V:V,Results!G:G,CONCATENATE("*",B612,"*"),Results!G:G,CONCATENATE("*",C612,"*"),Results!E:E,A612)/D612,"")</f>
        <v/>
      </c>
      <c r="F612" s="1">
        <f>SUMIFS(Results!O:O,Results!G:G,CONCATENATE("*",B612,"*"),Results!G:G,CONCATENATE("*",C612,"*"),Results!E:E,A612)</f>
        <v>0</v>
      </c>
      <c r="G612" s="50" t="str">
        <f>IFERROR(SUMIFS(Results!V:V,Results!G:G,CONCATENATE("*",'Battle Tactics (Faction)'!B612,"*"),Results!G:G,CONCATENATE("*",C612,"*"),Results!E:E,A612)/F612,"")</f>
        <v/>
      </c>
      <c r="H612" s="46">
        <f>SUMIFS(Results!O:O,Results!G:G,CONCATENATE("*",B612,"*"),Results!G:G,CONCATENATE("*",C612,"*"),Results!Y:Y,"&gt;=500",Results!E:E,A612)</f>
        <v>0</v>
      </c>
      <c r="I612" s="52" t="str">
        <f>IFERROR(SUMIFS(Results!V:V,Results!G:G,CONCATENATE("*",B612,"*"),Results!G:G,CONCATENATE("*",C612,"*"),Results!Y:Y,"&gt;=500",Results!E:E,A612)/H612,"")</f>
        <v/>
      </c>
      <c r="J612" s="53">
        <f>SUMIFS(Results!O:O,Results!G:G,CONCATENATE("*",'Battle Tactics (Faction)'!B612,"*"),Results!G:G,CONCATENATE("*",C612,"*"),Results!Y:Y,"&gt;=500",Results!E:E,A612)</f>
        <v>0</v>
      </c>
      <c r="M612" t="str">
        <f t="shared" si="18"/>
        <v>Sons of Behemat - Master the Paths / Attuned to Ghyran (0)</v>
      </c>
      <c r="N612" s="74" t="str">
        <f t="shared" si="19"/>
        <v/>
      </c>
      <c r="P612" s="60"/>
      <c r="Q612" s="75"/>
    </row>
    <row r="613" spans="1:17" x14ac:dyDescent="0.3">
      <c r="A613" t="s">
        <v>87</v>
      </c>
      <c r="B613" s="48" t="s">
        <v>24947</v>
      </c>
      <c r="C613" s="48" t="s">
        <v>24946</v>
      </c>
      <c r="D613" s="1">
        <f>SUMIFS(Results!O:O,Results!G:G,CONCATENATE("*",B613,"*"),Results!G:G,CONCATENATE("*",C613,"*"),Results!E:E,A613)</f>
        <v>5</v>
      </c>
      <c r="E613" s="50">
        <f>IFERROR(SUMIFS(Results!V:V,Results!G:G,CONCATENATE("*",B613,"*"),Results!G:G,CONCATENATE("*",C613,"*"),Results!E:E,A613)/D613,"")</f>
        <v>0.6</v>
      </c>
      <c r="F613" s="1">
        <f>SUMIFS(Results!O:O,Results!G:G,CONCATENATE("*",B613,"*"),Results!G:G,CONCATENATE("*",C613,"*"),Results!E:E,A613)</f>
        <v>5</v>
      </c>
      <c r="G613" s="50">
        <f>IFERROR(SUMIFS(Results!V:V,Results!G:G,CONCATENATE("*",'Battle Tactics (Faction)'!B613,"*"),Results!G:G,CONCATENATE("*",C613,"*"),Results!E:E,A613)/F613,"")</f>
        <v>0.6</v>
      </c>
      <c r="H613" s="46">
        <f>SUMIFS(Results!O:O,Results!G:G,CONCATENATE("*",B613,"*"),Results!G:G,CONCATENATE("*",C613,"*"),Results!Y:Y,"&gt;=500",Results!E:E,A613)</f>
        <v>5</v>
      </c>
      <c r="I613" s="52">
        <f>IFERROR(SUMIFS(Results!V:V,Results!G:G,CONCATENATE("*",B613,"*"),Results!G:G,CONCATENATE("*",C613,"*"),Results!Y:Y,"&gt;=500",Results!E:E,A613)/H613,"")</f>
        <v>0.6</v>
      </c>
      <c r="J613" s="53">
        <f>SUMIFS(Results!O:O,Results!G:G,CONCATENATE("*",'Battle Tactics (Faction)'!B613,"*"),Results!G:G,CONCATENATE("*",C613,"*"),Results!Y:Y,"&gt;=500",Results!E:E,A613)</f>
        <v>5</v>
      </c>
      <c r="M613" t="str">
        <f t="shared" si="18"/>
        <v>Sons of Behemat - Master the Paths / Intercept and Recover (5)</v>
      </c>
      <c r="N613" s="74">
        <f t="shared" si="19"/>
        <v>0.6</v>
      </c>
      <c r="P613" s="60"/>
      <c r="Q613" s="75"/>
    </row>
    <row r="614" spans="1:17" x14ac:dyDescent="0.3">
      <c r="A614" t="s">
        <v>87</v>
      </c>
      <c r="B614" s="48" t="s">
        <v>24947</v>
      </c>
      <c r="C614" s="48" t="s">
        <v>24948</v>
      </c>
      <c r="D614" s="1">
        <f>SUMIFS(Results!O:O,Results!G:G,CONCATENATE("*",B614,"*"),Results!G:G,CONCATENATE("*",C614,"*"),Results!E:E,A614)</f>
        <v>10</v>
      </c>
      <c r="E614" s="50">
        <f>IFERROR(SUMIFS(Results!V:V,Results!G:G,CONCATENATE("*",B614,"*"),Results!G:G,CONCATENATE("*",C614,"*"),Results!E:E,A614)/D614,"")</f>
        <v>0.5</v>
      </c>
      <c r="F614" s="1">
        <f>SUMIFS(Results!O:O,Results!G:G,CONCATENATE("*",B614,"*"),Results!G:G,CONCATENATE("*",C614,"*"),Results!E:E,A614)</f>
        <v>10</v>
      </c>
      <c r="G614" s="50">
        <f>IFERROR(SUMIFS(Results!V:V,Results!G:G,CONCATENATE("*",'Battle Tactics (Faction)'!B614,"*"),Results!G:G,CONCATENATE("*",C614,"*"),Results!E:E,A614)/F614,"")</f>
        <v>0.5</v>
      </c>
      <c r="H614" s="46">
        <f>SUMIFS(Results!O:O,Results!G:G,CONCATENATE("*",B614,"*"),Results!G:G,CONCATENATE("*",C614,"*"),Results!Y:Y,"&gt;=500",Results!E:E,A614)</f>
        <v>0</v>
      </c>
      <c r="I614" s="52" t="str">
        <f>IFERROR(SUMIFS(Results!V:V,Results!G:G,CONCATENATE("*",B614,"*"),Results!G:G,CONCATENATE("*",C614,"*"),Results!Y:Y,"&gt;=500",Results!E:E,A614)/H614,"")</f>
        <v/>
      </c>
      <c r="J614" s="53">
        <f>SUMIFS(Results!O:O,Results!G:G,CONCATENATE("*",'Battle Tactics (Faction)'!B614,"*"),Results!G:G,CONCATENATE("*",C614,"*"),Results!Y:Y,"&gt;=500",Results!E:E,A614)</f>
        <v>0</v>
      </c>
      <c r="M614" t="str">
        <f t="shared" si="18"/>
        <v>Sons of Behemat - Master the Paths / Restless Energy (10)</v>
      </c>
      <c r="N614" s="74">
        <f t="shared" si="19"/>
        <v>0.5</v>
      </c>
      <c r="P614" s="60"/>
      <c r="Q614" s="75"/>
    </row>
    <row r="615" spans="1:17" hidden="1" x14ac:dyDescent="0.3">
      <c r="A615" t="s">
        <v>87</v>
      </c>
      <c r="B615" s="48" t="s">
        <v>24947</v>
      </c>
      <c r="C615" s="48" t="s">
        <v>24949</v>
      </c>
      <c r="D615" s="1">
        <f>SUMIFS(Results!O:O,Results!G:G,CONCATENATE("*",B615,"*"),Results!G:G,CONCATENATE("*",C615,"*"),Results!E:E,A615)</f>
        <v>0</v>
      </c>
      <c r="E615" s="50" t="str">
        <f>IFERROR(SUMIFS(Results!V:V,Results!G:G,CONCATENATE("*",B615,"*"),Results!G:G,CONCATENATE("*",C615,"*"),Results!E:E,A615)/D615,"")</f>
        <v/>
      </c>
      <c r="F615" s="1">
        <f>SUMIFS(Results!O:O,Results!G:G,CONCATENATE("*",B615,"*"),Results!G:G,CONCATENATE("*",C615,"*"),Results!E:E,A615)</f>
        <v>0</v>
      </c>
      <c r="G615" s="50" t="str">
        <f>IFERROR(SUMIFS(Results!V:V,Results!G:G,CONCATENATE("*",'Battle Tactics (Faction)'!B615,"*"),Results!G:G,CONCATENATE("*",C615,"*"),Results!E:E,A615)/F615,"")</f>
        <v/>
      </c>
      <c r="H615" s="46">
        <f>SUMIFS(Results!O:O,Results!G:G,CONCATENATE("*",B615,"*"),Results!G:G,CONCATENATE("*",C615,"*"),Results!Y:Y,"&gt;=500",Results!E:E,A615)</f>
        <v>0</v>
      </c>
      <c r="I615" s="52" t="str">
        <f>IFERROR(SUMIFS(Results!V:V,Results!G:G,CONCATENATE("*",B615,"*"),Results!G:G,CONCATENATE("*",C615,"*"),Results!Y:Y,"&gt;=500",Results!E:E,A615)/H615,"")</f>
        <v/>
      </c>
      <c r="J615" s="53">
        <f>SUMIFS(Results!O:O,Results!G:G,CONCATENATE("*",'Battle Tactics (Faction)'!B615,"*"),Results!G:G,CONCATENATE("*",C615,"*"),Results!Y:Y,"&gt;=500",Results!E:E,A615)</f>
        <v>0</v>
      </c>
      <c r="M615" t="str">
        <f t="shared" si="18"/>
        <v>Sons of Behemat - Master the Paths / Scouting Force (0)</v>
      </c>
      <c r="N615" s="74" t="str">
        <f t="shared" si="19"/>
        <v/>
      </c>
      <c r="P615" s="60"/>
      <c r="Q615" s="75"/>
    </row>
    <row r="616" spans="1:17" hidden="1" x14ac:dyDescent="0.3">
      <c r="A616" t="s">
        <v>87</v>
      </c>
      <c r="B616" s="48" t="s">
        <v>24947</v>
      </c>
      <c r="C616" s="48" t="s">
        <v>24950</v>
      </c>
      <c r="D616" s="1">
        <f>SUMIFS(Results!O:O,Results!G:G,CONCATENATE("*",B616,"*"),Results!G:G,CONCATENATE("*",C616,"*"),Results!E:E,A616)</f>
        <v>3</v>
      </c>
      <c r="E616" s="50">
        <f>IFERROR(SUMIFS(Results!V:V,Results!G:G,CONCATENATE("*",B616,"*"),Results!G:G,CONCATENATE("*",C616,"*"),Results!E:E,A616)/D616,"")</f>
        <v>0.66666666666666663</v>
      </c>
      <c r="F616" s="1">
        <f>SUMIFS(Results!O:O,Results!G:G,CONCATENATE("*",B616,"*"),Results!G:G,CONCATENATE("*",C616,"*"),Results!E:E,A616)</f>
        <v>3</v>
      </c>
      <c r="G616" s="50">
        <f>IFERROR(SUMIFS(Results!V:V,Results!G:G,CONCATENATE("*",'Battle Tactics (Faction)'!B616,"*"),Results!G:G,CONCATENATE("*",C616,"*"),Results!E:E,A616)/F616,"")</f>
        <v>0.66666666666666663</v>
      </c>
      <c r="H616" s="46">
        <f>SUMIFS(Results!O:O,Results!G:G,CONCATENATE("*",B616,"*"),Results!G:G,CONCATENATE("*",C616,"*"),Results!Y:Y,"&gt;=500",Results!E:E,A616)</f>
        <v>0</v>
      </c>
      <c r="I616" s="52" t="str">
        <f>IFERROR(SUMIFS(Results!V:V,Results!G:G,CONCATENATE("*",B616,"*"),Results!G:G,CONCATENATE("*",C616,"*"),Results!Y:Y,"&gt;=500",Results!E:E,A616)/H616,"")</f>
        <v/>
      </c>
      <c r="J616" s="53">
        <f>SUMIFS(Results!O:O,Results!G:G,CONCATENATE("*",'Battle Tactics (Faction)'!B616,"*"),Results!G:G,CONCATENATE("*",C616,"*"),Results!Y:Y,"&gt;=500",Results!E:E,A616)</f>
        <v>0</v>
      </c>
      <c r="M616" t="str">
        <f t="shared" si="18"/>
        <v>Sons of Behemat - Master the Paths / Wrathful Cycles (3)</v>
      </c>
      <c r="N616" s="74">
        <f t="shared" si="19"/>
        <v>0.66666666666666663</v>
      </c>
      <c r="P616" s="60"/>
      <c r="Q616" s="75"/>
    </row>
    <row r="617" spans="1:17" x14ac:dyDescent="0.3">
      <c r="A617" t="s">
        <v>87</v>
      </c>
      <c r="B617" s="48" t="s">
        <v>24948</v>
      </c>
      <c r="C617" s="48" t="s">
        <v>24945</v>
      </c>
      <c r="D617" s="1">
        <f>SUMIFS(Results!O:O,Results!G:G,CONCATENATE("*",B617,"*"),Results!G:G,CONCATENATE("*",C617,"*"),Results!E:E,A617)</f>
        <v>5</v>
      </c>
      <c r="E617" s="50">
        <f>IFERROR(SUMIFS(Results!V:V,Results!G:G,CONCATENATE("*",B617,"*"),Results!G:G,CONCATENATE("*",C617,"*"),Results!E:E,A617)/D617,"")</f>
        <v>0.4</v>
      </c>
      <c r="F617" s="1">
        <f>SUMIFS(Results!O:O,Results!G:G,CONCATENATE("*",B617,"*"),Results!G:G,CONCATENATE("*",C617,"*"),Results!E:E,A617)</f>
        <v>5</v>
      </c>
      <c r="G617" s="50">
        <f>IFERROR(SUMIFS(Results!V:V,Results!G:G,CONCATENATE("*",'Battle Tactics (Faction)'!B617,"*"),Results!G:G,CONCATENATE("*",C617,"*"),Results!E:E,A617)/F617,"")</f>
        <v>0.4</v>
      </c>
      <c r="H617" s="46">
        <f>SUMIFS(Results!O:O,Results!G:G,CONCATENATE("*",B617,"*"),Results!G:G,CONCATENATE("*",C617,"*"),Results!Y:Y,"&gt;=500",Results!E:E,A617)</f>
        <v>0</v>
      </c>
      <c r="I617" s="52" t="str">
        <f>IFERROR(SUMIFS(Results!V:V,Results!G:G,CONCATENATE("*",B617,"*"),Results!G:G,CONCATENATE("*",C617,"*"),Results!Y:Y,"&gt;=500",Results!E:E,A617)/H617,"")</f>
        <v/>
      </c>
      <c r="J617" s="53">
        <f>SUMIFS(Results!O:O,Results!G:G,CONCATENATE("*",'Battle Tactics (Faction)'!B617,"*"),Results!G:G,CONCATENATE("*",C617,"*"),Results!Y:Y,"&gt;=500",Results!E:E,A617)</f>
        <v>0</v>
      </c>
      <c r="M617" t="str">
        <f t="shared" si="18"/>
        <v>Sons of Behemat - Restless Energy / Attuned to Ghyran (5)</v>
      </c>
      <c r="N617" s="74">
        <f t="shared" si="19"/>
        <v>0.4</v>
      </c>
      <c r="P617" s="60"/>
      <c r="Q617" s="75"/>
    </row>
    <row r="618" spans="1:17" hidden="1" x14ac:dyDescent="0.3">
      <c r="A618" t="s">
        <v>87</v>
      </c>
      <c r="B618" s="48" t="s">
        <v>24948</v>
      </c>
      <c r="C618" s="48" t="s">
        <v>24946</v>
      </c>
      <c r="D618" s="1">
        <f>SUMIFS(Results!O:O,Results!G:G,CONCATENATE("*",B618,"*"),Results!G:G,CONCATENATE("*",C618,"*"),Results!E:E,A618)</f>
        <v>92</v>
      </c>
      <c r="E618" s="50">
        <f>IFERROR(SUMIFS(Results!V:V,Results!G:G,CONCATENATE("*",B618,"*"),Results!G:G,CONCATENATE("*",C618,"*"),Results!E:E,A618)/D618,"")</f>
        <v>0.53260869565217395</v>
      </c>
      <c r="F618" s="1">
        <f>SUMIFS(Results!O:O,Results!G:G,CONCATENATE("*",B618,"*"),Results!G:G,CONCATENATE("*",C618,"*"),Results!E:E,A618)</f>
        <v>92</v>
      </c>
      <c r="G618" s="50">
        <f>IFERROR(SUMIFS(Results!V:V,Results!G:G,CONCATENATE("*",'Battle Tactics (Faction)'!B618,"*"),Results!G:G,CONCATENATE("*",C618,"*"),Results!E:E,A618)/F618,"")</f>
        <v>0.53260869565217395</v>
      </c>
      <c r="H618" s="46">
        <f>SUMIFS(Results!O:O,Results!G:G,CONCATENATE("*",B618,"*"),Results!G:G,CONCATENATE("*",C618,"*"),Results!Y:Y,"&gt;=500",Results!E:E,A618)</f>
        <v>17</v>
      </c>
      <c r="I618" s="52">
        <f>IFERROR(SUMIFS(Results!V:V,Results!G:G,CONCATENATE("*",B618,"*"),Results!G:G,CONCATENATE("*",C618,"*"),Results!Y:Y,"&gt;=500",Results!E:E,A618)/H618,"")</f>
        <v>0.70588235294117652</v>
      </c>
      <c r="J618" s="53">
        <f>SUMIFS(Results!O:O,Results!G:G,CONCATENATE("*",'Battle Tactics (Faction)'!B618,"*"),Results!G:G,CONCATENATE("*",C618,"*"),Results!Y:Y,"&gt;=500",Results!E:E,A618)</f>
        <v>17</v>
      </c>
      <c r="M618" t="str">
        <f t="shared" si="18"/>
        <v>Sons of Behemat - Restless Energy / Intercept and Recover (92)</v>
      </c>
      <c r="N618" s="74">
        <f t="shared" si="19"/>
        <v>0.53260869565217395</v>
      </c>
      <c r="P618" s="60"/>
      <c r="Q618" s="75"/>
    </row>
    <row r="619" spans="1:17" x14ac:dyDescent="0.3">
      <c r="A619" t="s">
        <v>87</v>
      </c>
      <c r="B619" s="48" t="s">
        <v>24948</v>
      </c>
      <c r="C619" s="48" t="s">
        <v>24947</v>
      </c>
      <c r="D619" s="1">
        <f>SUMIFS(Results!O:O,Results!G:G,CONCATENATE("*",B619,"*"),Results!G:G,CONCATENATE("*",C619,"*"),Results!E:E,A619)</f>
        <v>10</v>
      </c>
      <c r="E619" s="50">
        <f>IFERROR(SUMIFS(Results!V:V,Results!G:G,CONCATENATE("*",B619,"*"),Results!G:G,CONCATENATE("*",C619,"*"),Results!E:E,A619)/D619,"")</f>
        <v>0.5</v>
      </c>
      <c r="F619" s="1">
        <f>SUMIFS(Results!O:O,Results!G:G,CONCATENATE("*",B619,"*"),Results!G:G,CONCATENATE("*",C619,"*"),Results!E:E,A619)</f>
        <v>10</v>
      </c>
      <c r="G619" s="50">
        <f>IFERROR(SUMIFS(Results!V:V,Results!G:G,CONCATENATE("*",'Battle Tactics (Faction)'!B619,"*"),Results!G:G,CONCATENATE("*",C619,"*"),Results!E:E,A619)/F619,"")</f>
        <v>0.5</v>
      </c>
      <c r="H619" s="46">
        <f>SUMIFS(Results!O:O,Results!G:G,CONCATENATE("*",B619,"*"),Results!G:G,CONCATENATE("*",C619,"*"),Results!Y:Y,"&gt;=500",Results!E:E,A619)</f>
        <v>0</v>
      </c>
      <c r="I619" s="52" t="str">
        <f>IFERROR(SUMIFS(Results!V:V,Results!G:G,CONCATENATE("*",B619,"*"),Results!G:G,CONCATENATE("*",C619,"*"),Results!Y:Y,"&gt;=500",Results!E:E,A619)/H619,"")</f>
        <v/>
      </c>
      <c r="J619" s="53">
        <f>SUMIFS(Results!O:O,Results!G:G,CONCATENATE("*",'Battle Tactics (Faction)'!B619,"*"),Results!G:G,CONCATENATE("*",C619,"*"),Results!Y:Y,"&gt;=500",Results!E:E,A619)</f>
        <v>0</v>
      </c>
      <c r="M619" t="str">
        <f t="shared" si="18"/>
        <v>Sons of Behemat - Restless Energy / Master the Paths (10)</v>
      </c>
      <c r="N619" s="74">
        <f t="shared" si="19"/>
        <v>0.5</v>
      </c>
      <c r="P619" s="60"/>
      <c r="Q619" s="75"/>
    </row>
    <row r="620" spans="1:17" hidden="1" x14ac:dyDescent="0.3">
      <c r="A620" t="s">
        <v>87</v>
      </c>
      <c r="B620" s="48" t="s">
        <v>24948</v>
      </c>
      <c r="C620" s="48" t="s">
        <v>24949</v>
      </c>
      <c r="D620" s="1">
        <f>SUMIFS(Results!O:O,Results!G:G,CONCATENATE("*",B620,"*"),Results!G:G,CONCATENATE("*",C620,"*"),Results!E:E,A620)</f>
        <v>0</v>
      </c>
      <c r="E620" s="50" t="str">
        <f>IFERROR(SUMIFS(Results!V:V,Results!G:G,CONCATENATE("*",B620,"*"),Results!G:G,CONCATENATE("*",C620,"*"),Results!E:E,A620)/D620,"")</f>
        <v/>
      </c>
      <c r="F620" s="1">
        <f>SUMIFS(Results!O:O,Results!G:G,CONCATENATE("*",B620,"*"),Results!G:G,CONCATENATE("*",C620,"*"),Results!E:E,A620)</f>
        <v>0</v>
      </c>
      <c r="G620" s="50" t="str">
        <f>IFERROR(SUMIFS(Results!V:V,Results!G:G,CONCATENATE("*",'Battle Tactics (Faction)'!B620,"*"),Results!G:G,CONCATENATE("*",C620,"*"),Results!E:E,A620)/F620,"")</f>
        <v/>
      </c>
      <c r="H620" s="46">
        <f>SUMIFS(Results!O:O,Results!G:G,CONCATENATE("*",B620,"*"),Results!G:G,CONCATENATE("*",C620,"*"),Results!Y:Y,"&gt;=500",Results!E:E,A620)</f>
        <v>0</v>
      </c>
      <c r="I620" s="52" t="str">
        <f>IFERROR(SUMIFS(Results!V:V,Results!G:G,CONCATENATE("*",B620,"*"),Results!G:G,CONCATENATE("*",C620,"*"),Results!Y:Y,"&gt;=500",Results!E:E,A620)/H620,"")</f>
        <v/>
      </c>
      <c r="J620" s="53">
        <f>SUMIFS(Results!O:O,Results!G:G,CONCATENATE("*",'Battle Tactics (Faction)'!B620,"*"),Results!G:G,CONCATENATE("*",C620,"*"),Results!Y:Y,"&gt;=500",Results!E:E,A620)</f>
        <v>0</v>
      </c>
      <c r="M620" t="str">
        <f t="shared" si="18"/>
        <v>Sons of Behemat - Restless Energy / Scouting Force (0)</v>
      </c>
      <c r="N620" s="74" t="str">
        <f t="shared" si="19"/>
        <v/>
      </c>
      <c r="P620" s="60"/>
      <c r="Q620" s="75"/>
    </row>
    <row r="621" spans="1:17" hidden="1" x14ac:dyDescent="0.3">
      <c r="A621" t="s">
        <v>87</v>
      </c>
      <c r="B621" s="48" t="s">
        <v>24948</v>
      </c>
      <c r="C621" s="48" t="s">
        <v>24950</v>
      </c>
      <c r="D621" s="1">
        <f>SUMIFS(Results!O:O,Results!G:G,CONCATENATE("*",B621,"*"),Results!G:G,CONCATENATE("*",C621,"*"),Results!E:E,A621)</f>
        <v>27</v>
      </c>
      <c r="E621" s="50">
        <f>IFERROR(SUMIFS(Results!V:V,Results!G:G,CONCATENATE("*",B621,"*"),Results!G:G,CONCATENATE("*",C621,"*"),Results!E:E,A621)/D621,"")</f>
        <v>0.44444444444444442</v>
      </c>
      <c r="F621" s="1">
        <f>SUMIFS(Results!O:O,Results!G:G,CONCATENATE("*",B621,"*"),Results!G:G,CONCATENATE("*",C621,"*"),Results!E:E,A621)</f>
        <v>27</v>
      </c>
      <c r="G621" s="50">
        <f>IFERROR(SUMIFS(Results!V:V,Results!G:G,CONCATENATE("*",'Battle Tactics (Faction)'!B621,"*"),Results!G:G,CONCATENATE("*",C621,"*"),Results!E:E,A621)/F621,"")</f>
        <v>0.44444444444444442</v>
      </c>
      <c r="H621" s="46">
        <f>SUMIFS(Results!O:O,Results!G:G,CONCATENATE("*",B621,"*"),Results!G:G,CONCATENATE("*",C621,"*"),Results!Y:Y,"&gt;=500",Results!E:E,A621)</f>
        <v>5</v>
      </c>
      <c r="I621" s="52">
        <f>IFERROR(SUMIFS(Results!V:V,Results!G:G,CONCATENATE("*",B621,"*"),Results!G:G,CONCATENATE("*",C621,"*"),Results!Y:Y,"&gt;=500",Results!E:E,A621)/H621,"")</f>
        <v>0.6</v>
      </c>
      <c r="J621" s="53">
        <f>SUMIFS(Results!O:O,Results!G:G,CONCATENATE("*",'Battle Tactics (Faction)'!B621,"*"),Results!G:G,CONCATENATE("*",C621,"*"),Results!Y:Y,"&gt;=500",Results!E:E,A621)</f>
        <v>5</v>
      </c>
      <c r="M621" t="str">
        <f t="shared" si="18"/>
        <v>Sons of Behemat - Restless Energy / Wrathful Cycles (27)</v>
      </c>
      <c r="N621" s="74">
        <f t="shared" si="19"/>
        <v>0.44444444444444442</v>
      </c>
      <c r="P621" s="60"/>
      <c r="Q621" s="75"/>
    </row>
    <row r="622" spans="1:17" hidden="1" x14ac:dyDescent="0.3">
      <c r="A622" t="s">
        <v>87</v>
      </c>
      <c r="B622" s="48" t="s">
        <v>24949</v>
      </c>
      <c r="C622" s="48" t="s">
        <v>24945</v>
      </c>
      <c r="D622" s="1">
        <f>SUMIFS(Results!O:O,Results!G:G,CONCATENATE("*",B622,"*"),Results!G:G,CONCATENATE("*",C622,"*"),Results!E:E,A622)</f>
        <v>0</v>
      </c>
      <c r="E622" s="50" t="str">
        <f>IFERROR(SUMIFS(Results!V:V,Results!G:G,CONCATENATE("*",B622,"*"),Results!G:G,CONCATENATE("*",C622,"*"),Results!E:E,A622)/D622,"")</f>
        <v/>
      </c>
      <c r="F622" s="1">
        <f>SUMIFS(Results!O:O,Results!G:G,CONCATENATE("*",B622,"*"),Results!G:G,CONCATENATE("*",C622,"*"),Results!E:E,A622)</f>
        <v>0</v>
      </c>
      <c r="G622" s="50" t="str">
        <f>IFERROR(SUMIFS(Results!V:V,Results!G:G,CONCATENATE("*",'Battle Tactics (Faction)'!B622,"*"),Results!G:G,CONCATENATE("*",C622,"*"),Results!E:E,A622)/F622,"")</f>
        <v/>
      </c>
      <c r="H622" s="46">
        <f>SUMIFS(Results!O:O,Results!G:G,CONCATENATE("*",B622,"*"),Results!G:G,CONCATENATE("*",C622,"*"),Results!Y:Y,"&gt;=500",Results!E:E,A622)</f>
        <v>0</v>
      </c>
      <c r="I622" s="52" t="str">
        <f>IFERROR(SUMIFS(Results!V:V,Results!G:G,CONCATENATE("*",B622,"*"),Results!G:G,CONCATENATE("*",C622,"*"),Results!Y:Y,"&gt;=500",Results!E:E,A622)/H622,"")</f>
        <v/>
      </c>
      <c r="J622" s="53">
        <f>SUMIFS(Results!O:O,Results!G:G,CONCATENATE("*",'Battle Tactics (Faction)'!B622,"*"),Results!G:G,CONCATENATE("*",C622,"*"),Results!Y:Y,"&gt;=500",Results!E:E,A622)</f>
        <v>0</v>
      </c>
      <c r="M622" t="str">
        <f t="shared" si="18"/>
        <v>Sons of Behemat - Scouting Force / Attuned to Ghyran (0)</v>
      </c>
      <c r="N622" s="74" t="str">
        <f t="shared" si="19"/>
        <v/>
      </c>
      <c r="P622" s="60"/>
      <c r="Q622" s="75"/>
    </row>
    <row r="623" spans="1:17" hidden="1" x14ac:dyDescent="0.3">
      <c r="A623" t="s">
        <v>87</v>
      </c>
      <c r="B623" s="48" t="s">
        <v>24949</v>
      </c>
      <c r="C623" s="48" t="s">
        <v>24946</v>
      </c>
      <c r="D623" s="1">
        <f>SUMIFS(Results!O:O,Results!G:G,CONCATENATE("*",B623,"*"),Results!G:G,CONCATENATE("*",C623,"*"),Results!E:E,A623)</f>
        <v>0</v>
      </c>
      <c r="E623" s="50" t="str">
        <f>IFERROR(SUMIFS(Results!V:V,Results!G:G,CONCATENATE("*",B623,"*"),Results!G:G,CONCATENATE("*",C623,"*"),Results!E:E,A623)/D623,"")</f>
        <v/>
      </c>
      <c r="F623" s="1">
        <f>SUMIFS(Results!O:O,Results!G:G,CONCATENATE("*",B623,"*"),Results!G:G,CONCATENATE("*",C623,"*"),Results!E:E,A623)</f>
        <v>0</v>
      </c>
      <c r="G623" s="50" t="str">
        <f>IFERROR(SUMIFS(Results!V:V,Results!G:G,CONCATENATE("*",'Battle Tactics (Faction)'!B623,"*"),Results!G:G,CONCATENATE("*",C623,"*"),Results!E:E,A623)/F623,"")</f>
        <v/>
      </c>
      <c r="H623" s="46">
        <f>SUMIFS(Results!O:O,Results!G:G,CONCATENATE("*",B623,"*"),Results!G:G,CONCATENATE("*",C623,"*"),Results!Y:Y,"&gt;=500",Results!E:E,A623)</f>
        <v>0</v>
      </c>
      <c r="I623" s="52" t="str">
        <f>IFERROR(SUMIFS(Results!V:V,Results!G:G,CONCATENATE("*",B623,"*"),Results!G:G,CONCATENATE("*",C623,"*"),Results!Y:Y,"&gt;=500",Results!E:E,A623)/H623,"")</f>
        <v/>
      </c>
      <c r="J623" s="53">
        <f>SUMIFS(Results!O:O,Results!G:G,CONCATENATE("*",'Battle Tactics (Faction)'!B623,"*"),Results!G:G,CONCATENATE("*",C623,"*"),Results!Y:Y,"&gt;=500",Results!E:E,A623)</f>
        <v>0</v>
      </c>
      <c r="M623" t="str">
        <f t="shared" si="18"/>
        <v>Sons of Behemat - Scouting Force / Intercept and Recover (0)</v>
      </c>
      <c r="N623" s="74" t="str">
        <f t="shared" si="19"/>
        <v/>
      </c>
      <c r="P623" s="60"/>
      <c r="Q623" s="75"/>
    </row>
    <row r="624" spans="1:17" hidden="1" x14ac:dyDescent="0.3">
      <c r="A624" t="s">
        <v>87</v>
      </c>
      <c r="B624" s="48" t="s">
        <v>24949</v>
      </c>
      <c r="C624" s="48" t="s">
        <v>24947</v>
      </c>
      <c r="D624" s="1">
        <f>SUMIFS(Results!O:O,Results!G:G,CONCATENATE("*",B624,"*"),Results!G:G,CONCATENATE("*",C624,"*"),Results!E:E,A624)</f>
        <v>0</v>
      </c>
      <c r="E624" s="50" t="str">
        <f>IFERROR(SUMIFS(Results!V:V,Results!G:G,CONCATENATE("*",B624,"*"),Results!G:G,CONCATENATE("*",C624,"*"),Results!E:E,A624)/D624,"")</f>
        <v/>
      </c>
      <c r="F624" s="1">
        <f>SUMIFS(Results!O:O,Results!G:G,CONCATENATE("*",B624,"*"),Results!G:G,CONCATENATE("*",C624,"*"),Results!E:E,A624)</f>
        <v>0</v>
      </c>
      <c r="G624" s="50" t="str">
        <f>IFERROR(SUMIFS(Results!V:V,Results!G:G,CONCATENATE("*",'Battle Tactics (Faction)'!B624,"*"),Results!G:G,CONCATENATE("*",C624,"*"),Results!E:E,A624)/F624,"")</f>
        <v/>
      </c>
      <c r="H624" s="46">
        <f>SUMIFS(Results!O:O,Results!G:G,CONCATENATE("*",B624,"*"),Results!G:G,CONCATENATE("*",C624,"*"),Results!Y:Y,"&gt;=500",Results!E:E,A624)</f>
        <v>0</v>
      </c>
      <c r="I624" s="52" t="str">
        <f>IFERROR(SUMIFS(Results!V:V,Results!G:G,CONCATENATE("*",B624,"*"),Results!G:G,CONCATENATE("*",C624,"*"),Results!Y:Y,"&gt;=500",Results!E:E,A624)/H624,"")</f>
        <v/>
      </c>
      <c r="J624" s="53">
        <f>SUMIFS(Results!O:O,Results!G:G,CONCATENATE("*",'Battle Tactics (Faction)'!B624,"*"),Results!G:G,CONCATENATE("*",C624,"*"),Results!Y:Y,"&gt;=500",Results!E:E,A624)</f>
        <v>0</v>
      </c>
      <c r="M624" t="str">
        <f t="shared" si="18"/>
        <v>Sons of Behemat - Scouting Force / Master the Paths (0)</v>
      </c>
      <c r="N624" s="74" t="str">
        <f t="shared" si="19"/>
        <v/>
      </c>
      <c r="P624" s="60"/>
      <c r="Q624" s="75"/>
    </row>
    <row r="625" spans="1:17" hidden="1" x14ac:dyDescent="0.3">
      <c r="A625" t="s">
        <v>87</v>
      </c>
      <c r="B625" s="48" t="s">
        <v>24949</v>
      </c>
      <c r="C625" s="48" t="s">
        <v>24948</v>
      </c>
      <c r="D625" s="1">
        <f>SUMIFS(Results!O:O,Results!G:G,CONCATENATE("*",B625,"*"),Results!G:G,CONCATENATE("*",C625,"*"),Results!E:E,A625)</f>
        <v>0</v>
      </c>
      <c r="E625" s="50" t="str">
        <f>IFERROR(SUMIFS(Results!V:V,Results!G:G,CONCATENATE("*",B625,"*"),Results!G:G,CONCATENATE("*",C625,"*"),Results!E:E,A625)/D625,"")</f>
        <v/>
      </c>
      <c r="F625" s="1">
        <f>SUMIFS(Results!O:O,Results!G:G,CONCATENATE("*",B625,"*"),Results!G:G,CONCATENATE("*",C625,"*"),Results!E:E,A625)</f>
        <v>0</v>
      </c>
      <c r="G625" s="50" t="str">
        <f>IFERROR(SUMIFS(Results!V:V,Results!G:G,CONCATENATE("*",'Battle Tactics (Faction)'!B625,"*"),Results!G:G,CONCATENATE("*",C625,"*"),Results!E:E,A625)/F625,"")</f>
        <v/>
      </c>
      <c r="H625" s="46">
        <f>SUMIFS(Results!O:O,Results!G:G,CONCATENATE("*",B625,"*"),Results!G:G,CONCATENATE("*",C625,"*"),Results!Y:Y,"&gt;=500",Results!E:E,A625)</f>
        <v>0</v>
      </c>
      <c r="I625" s="52" t="str">
        <f>IFERROR(SUMIFS(Results!V:V,Results!G:G,CONCATENATE("*",B625,"*"),Results!G:G,CONCATENATE("*",C625,"*"),Results!Y:Y,"&gt;=500",Results!E:E,A625)/H625,"")</f>
        <v/>
      </c>
      <c r="J625" s="53">
        <f>SUMIFS(Results!O:O,Results!G:G,CONCATENATE("*",'Battle Tactics (Faction)'!B625,"*"),Results!G:G,CONCATENATE("*",C625,"*"),Results!Y:Y,"&gt;=500",Results!E:E,A625)</f>
        <v>0</v>
      </c>
      <c r="M625" t="str">
        <f t="shared" si="18"/>
        <v>Sons of Behemat - Scouting Force / Restless Energy (0)</v>
      </c>
      <c r="N625" s="74" t="str">
        <f t="shared" si="19"/>
        <v/>
      </c>
      <c r="P625" s="60"/>
      <c r="Q625" s="75"/>
    </row>
    <row r="626" spans="1:17" hidden="1" x14ac:dyDescent="0.3">
      <c r="A626" t="s">
        <v>87</v>
      </c>
      <c r="B626" s="48" t="s">
        <v>24949</v>
      </c>
      <c r="C626" s="48" t="s">
        <v>24950</v>
      </c>
      <c r="D626" s="1">
        <f>SUMIFS(Results!O:O,Results!G:G,CONCATENATE("*",B626,"*"),Results!G:G,CONCATENATE("*",C626,"*"),Results!E:E,A626)</f>
        <v>4</v>
      </c>
      <c r="E626" s="50">
        <f>IFERROR(SUMIFS(Results!V:V,Results!G:G,CONCATENATE("*",B626,"*"),Results!G:G,CONCATENATE("*",C626,"*"),Results!E:E,A626)/D626,"")</f>
        <v>0.75</v>
      </c>
      <c r="F626" s="1">
        <f>SUMIFS(Results!O:O,Results!G:G,CONCATENATE("*",B626,"*"),Results!G:G,CONCATENATE("*",C626,"*"),Results!E:E,A626)</f>
        <v>4</v>
      </c>
      <c r="G626" s="50">
        <f>IFERROR(SUMIFS(Results!V:V,Results!G:G,CONCATENATE("*",'Battle Tactics (Faction)'!B626,"*"),Results!G:G,CONCATENATE("*",C626,"*"),Results!E:E,A626)/F626,"")</f>
        <v>0.75</v>
      </c>
      <c r="H626" s="46">
        <f>SUMIFS(Results!O:O,Results!G:G,CONCATENATE("*",B626,"*"),Results!G:G,CONCATENATE("*",C626,"*"),Results!Y:Y,"&gt;=500",Results!E:E,A626)</f>
        <v>4</v>
      </c>
      <c r="I626" s="52">
        <f>IFERROR(SUMIFS(Results!V:V,Results!G:G,CONCATENATE("*",B626,"*"),Results!G:G,CONCATENATE("*",C626,"*"),Results!Y:Y,"&gt;=500",Results!E:E,A626)/H626,"")</f>
        <v>0.75</v>
      </c>
      <c r="J626" s="53">
        <f>SUMIFS(Results!O:O,Results!G:G,CONCATENATE("*",'Battle Tactics (Faction)'!B626,"*"),Results!G:G,CONCATENATE("*",C626,"*"),Results!Y:Y,"&gt;=500",Results!E:E,A626)</f>
        <v>4</v>
      </c>
      <c r="M626" t="str">
        <f t="shared" si="18"/>
        <v>Sons of Behemat - Scouting Force / Wrathful Cycles (4)</v>
      </c>
      <c r="N626" s="74">
        <f t="shared" si="19"/>
        <v>0.75</v>
      </c>
      <c r="P626" s="60"/>
      <c r="Q626" s="75"/>
    </row>
    <row r="627" spans="1:17" hidden="1" x14ac:dyDescent="0.3">
      <c r="A627" t="s">
        <v>87</v>
      </c>
      <c r="B627" s="48" t="s">
        <v>24950</v>
      </c>
      <c r="C627" s="48" t="s">
        <v>24945</v>
      </c>
      <c r="D627" s="1">
        <f>SUMIFS(Results!O:O,Results!G:G,CONCATENATE("*",B627,"*"),Results!G:G,CONCATENATE("*",C627,"*"),Results!E:E,A627)</f>
        <v>0</v>
      </c>
      <c r="E627" s="50" t="str">
        <f>IFERROR(SUMIFS(Results!V:V,Results!G:G,CONCATENATE("*",B627,"*"),Results!G:G,CONCATENATE("*",C627,"*"),Results!E:E,A627)/D627,"")</f>
        <v/>
      </c>
      <c r="F627" s="1">
        <f>SUMIFS(Results!O:O,Results!G:G,CONCATENATE("*",B627,"*"),Results!G:G,CONCATENATE("*",C627,"*"),Results!E:E,A627)</f>
        <v>0</v>
      </c>
      <c r="G627" s="50" t="str">
        <f>IFERROR(SUMIFS(Results!V:V,Results!G:G,CONCATENATE("*",'Battle Tactics (Faction)'!B627,"*"),Results!G:G,CONCATENATE("*",C627,"*"),Results!E:E,A627)/F627,"")</f>
        <v/>
      </c>
      <c r="H627" s="46">
        <f>SUMIFS(Results!O:O,Results!G:G,CONCATENATE("*",B627,"*"),Results!G:G,CONCATENATE("*",C627,"*"),Results!Y:Y,"&gt;=500",Results!E:E,A627)</f>
        <v>0</v>
      </c>
      <c r="I627" s="52" t="str">
        <f>IFERROR(SUMIFS(Results!V:V,Results!G:G,CONCATENATE("*",B627,"*"),Results!G:G,CONCATENATE("*",C627,"*"),Results!Y:Y,"&gt;=500",Results!E:E,A627)/H627,"")</f>
        <v/>
      </c>
      <c r="J627" s="53">
        <f>SUMIFS(Results!O:O,Results!G:G,CONCATENATE("*",'Battle Tactics (Faction)'!B627,"*"),Results!G:G,CONCATENATE("*",C627,"*"),Results!Y:Y,"&gt;=500",Results!E:E,A627)</f>
        <v>0</v>
      </c>
      <c r="M627" t="str">
        <f t="shared" si="18"/>
        <v>Sons of Behemat - Wrathful Cycles / Attuned to Ghyran (0)</v>
      </c>
      <c r="N627" s="74" t="str">
        <f t="shared" si="19"/>
        <v/>
      </c>
      <c r="P627" s="60"/>
      <c r="Q627" s="75"/>
    </row>
    <row r="628" spans="1:17" hidden="1" x14ac:dyDescent="0.3">
      <c r="A628" t="s">
        <v>87</v>
      </c>
      <c r="B628" s="48" t="s">
        <v>24950</v>
      </c>
      <c r="C628" s="48" t="s">
        <v>24946</v>
      </c>
      <c r="D628" s="1">
        <f>SUMIFS(Results!O:O,Results!G:G,CONCATENATE("*",B628,"*"),Results!G:G,CONCATENATE("*",C628,"*"),Results!E:E,A628)</f>
        <v>40</v>
      </c>
      <c r="E628" s="50">
        <f>IFERROR(SUMIFS(Results!V:V,Results!G:G,CONCATENATE("*",B628,"*"),Results!G:G,CONCATENATE("*",C628,"*"),Results!E:E,A628)/D628,"")</f>
        <v>0.47499999999999998</v>
      </c>
      <c r="F628" s="1">
        <f>SUMIFS(Results!O:O,Results!G:G,CONCATENATE("*",B628,"*"),Results!G:G,CONCATENATE("*",C628,"*"),Results!E:E,A628)</f>
        <v>40</v>
      </c>
      <c r="G628" s="50">
        <f>IFERROR(SUMIFS(Results!V:V,Results!G:G,CONCATENATE("*",'Battle Tactics (Faction)'!B628,"*"),Results!G:G,CONCATENATE("*",C628,"*"),Results!E:E,A628)/F628,"")</f>
        <v>0.47499999999999998</v>
      </c>
      <c r="H628" s="46">
        <f>SUMIFS(Results!O:O,Results!G:G,CONCATENATE("*",B628,"*"),Results!G:G,CONCATENATE("*",C628,"*"),Results!Y:Y,"&gt;=500",Results!E:E,A628)</f>
        <v>0</v>
      </c>
      <c r="I628" s="52" t="str">
        <f>IFERROR(SUMIFS(Results!V:V,Results!G:G,CONCATENATE("*",B628,"*"),Results!G:G,CONCATENATE("*",C628,"*"),Results!Y:Y,"&gt;=500",Results!E:E,A628)/H628,"")</f>
        <v/>
      </c>
      <c r="J628" s="53">
        <f>SUMIFS(Results!O:O,Results!G:G,CONCATENATE("*",'Battle Tactics (Faction)'!B628,"*"),Results!G:G,CONCATENATE("*",C628,"*"),Results!Y:Y,"&gt;=500",Results!E:E,A628)</f>
        <v>0</v>
      </c>
      <c r="M628" t="str">
        <f t="shared" si="18"/>
        <v>Sons of Behemat - Wrathful Cycles / Intercept and Recover (40)</v>
      </c>
      <c r="N628" s="74">
        <f t="shared" si="19"/>
        <v>0.47499999999999998</v>
      </c>
      <c r="P628" s="60"/>
      <c r="Q628" s="75"/>
    </row>
    <row r="629" spans="1:17" hidden="1" x14ac:dyDescent="0.3">
      <c r="A629" t="s">
        <v>87</v>
      </c>
      <c r="B629" s="48" t="s">
        <v>24950</v>
      </c>
      <c r="C629" s="48" t="s">
        <v>24947</v>
      </c>
      <c r="D629" s="1">
        <f>SUMIFS(Results!O:O,Results!G:G,CONCATENATE("*",B629,"*"),Results!G:G,CONCATENATE("*",C629,"*"),Results!E:E,A629)</f>
        <v>3</v>
      </c>
      <c r="E629" s="50">
        <f>IFERROR(SUMIFS(Results!V:V,Results!G:G,CONCATENATE("*",B629,"*"),Results!G:G,CONCATENATE("*",C629,"*"),Results!E:E,A629)/D629,"")</f>
        <v>0.66666666666666663</v>
      </c>
      <c r="F629" s="1">
        <f>SUMIFS(Results!O:O,Results!G:G,CONCATENATE("*",B629,"*"),Results!G:G,CONCATENATE("*",C629,"*"),Results!E:E,A629)</f>
        <v>3</v>
      </c>
      <c r="G629" s="50">
        <f>IFERROR(SUMIFS(Results!V:V,Results!G:G,CONCATENATE("*",'Battle Tactics (Faction)'!B629,"*"),Results!G:G,CONCATENATE("*",C629,"*"),Results!E:E,A629)/F629,"")</f>
        <v>0.66666666666666663</v>
      </c>
      <c r="H629" s="46">
        <f>SUMIFS(Results!O:O,Results!G:G,CONCATENATE("*",B629,"*"),Results!G:G,CONCATENATE("*",C629,"*"),Results!Y:Y,"&gt;=500",Results!E:E,A629)</f>
        <v>0</v>
      </c>
      <c r="I629" s="52" t="str">
        <f>IFERROR(SUMIFS(Results!V:V,Results!G:G,CONCATENATE("*",B629,"*"),Results!G:G,CONCATENATE("*",C629,"*"),Results!Y:Y,"&gt;=500",Results!E:E,A629)/H629,"")</f>
        <v/>
      </c>
      <c r="J629" s="53">
        <f>SUMIFS(Results!O:O,Results!G:G,CONCATENATE("*",'Battle Tactics (Faction)'!B629,"*"),Results!G:G,CONCATENATE("*",C629,"*"),Results!Y:Y,"&gt;=500",Results!E:E,A629)</f>
        <v>0</v>
      </c>
      <c r="M629" t="str">
        <f t="shared" si="18"/>
        <v>Sons of Behemat - Wrathful Cycles / Master the Paths (3)</v>
      </c>
      <c r="N629" s="74">
        <f t="shared" si="19"/>
        <v>0.66666666666666663</v>
      </c>
      <c r="P629" s="60"/>
      <c r="Q629" s="75"/>
    </row>
    <row r="630" spans="1:17" hidden="1" x14ac:dyDescent="0.3">
      <c r="A630" t="s">
        <v>87</v>
      </c>
      <c r="B630" s="48" t="s">
        <v>24950</v>
      </c>
      <c r="C630" s="48" t="s">
        <v>24948</v>
      </c>
      <c r="D630" s="1">
        <f>SUMIFS(Results!O:O,Results!G:G,CONCATENATE("*",B630,"*"),Results!G:G,CONCATENATE("*",C630,"*"),Results!E:E,A630)</f>
        <v>27</v>
      </c>
      <c r="E630" s="50">
        <f>IFERROR(SUMIFS(Results!V:V,Results!G:G,CONCATENATE("*",B630,"*"),Results!G:G,CONCATENATE("*",C630,"*"),Results!E:E,A630)/D630,"")</f>
        <v>0.44444444444444442</v>
      </c>
      <c r="F630" s="1">
        <f>SUMIFS(Results!O:O,Results!G:G,CONCATENATE("*",B630,"*"),Results!G:G,CONCATENATE("*",C630,"*"),Results!E:E,A630)</f>
        <v>27</v>
      </c>
      <c r="G630" s="50">
        <f>IFERROR(SUMIFS(Results!V:V,Results!G:G,CONCATENATE("*",'Battle Tactics (Faction)'!B630,"*"),Results!G:G,CONCATENATE("*",C630,"*"),Results!E:E,A630)/F630,"")</f>
        <v>0.44444444444444442</v>
      </c>
      <c r="H630" s="46">
        <f>SUMIFS(Results!O:O,Results!G:G,CONCATENATE("*",B630,"*"),Results!G:G,CONCATENATE("*",C630,"*"),Results!Y:Y,"&gt;=500",Results!E:E,A630)</f>
        <v>5</v>
      </c>
      <c r="I630" s="52">
        <f>IFERROR(SUMIFS(Results!V:V,Results!G:G,CONCATENATE("*",B630,"*"),Results!G:G,CONCATENATE("*",C630,"*"),Results!Y:Y,"&gt;=500",Results!E:E,A630)/H630,"")</f>
        <v>0.6</v>
      </c>
      <c r="J630" s="53">
        <f>SUMIFS(Results!O:O,Results!G:G,CONCATENATE("*",'Battle Tactics (Faction)'!B630,"*"),Results!G:G,CONCATENATE("*",C630,"*"),Results!Y:Y,"&gt;=500",Results!E:E,A630)</f>
        <v>5</v>
      </c>
      <c r="M630" t="str">
        <f t="shared" si="18"/>
        <v>Sons of Behemat - Wrathful Cycles / Restless Energy (27)</v>
      </c>
      <c r="N630" s="74">
        <f t="shared" si="19"/>
        <v>0.44444444444444442</v>
      </c>
      <c r="P630" s="60"/>
      <c r="Q630" s="75"/>
    </row>
    <row r="631" spans="1:17" hidden="1" x14ac:dyDescent="0.3">
      <c r="A631" t="s">
        <v>87</v>
      </c>
      <c r="B631" s="48" t="s">
        <v>24950</v>
      </c>
      <c r="C631" s="48" t="s">
        <v>24949</v>
      </c>
      <c r="D631" s="1">
        <f>SUMIFS(Results!O:O,Results!G:G,CONCATENATE("*",B631,"*"),Results!G:G,CONCATENATE("*",C631,"*"),Results!E:E,A631)</f>
        <v>4</v>
      </c>
      <c r="E631" s="50">
        <f>IFERROR(SUMIFS(Results!V:V,Results!G:G,CONCATENATE("*",B631,"*"),Results!G:G,CONCATENATE("*",C631,"*"),Results!E:E,A631)/D631,"")</f>
        <v>0.75</v>
      </c>
      <c r="F631" s="1">
        <f>SUMIFS(Results!O:O,Results!G:G,CONCATENATE("*",B631,"*"),Results!G:G,CONCATENATE("*",C631,"*"),Results!E:E,A631)</f>
        <v>4</v>
      </c>
      <c r="G631" s="50">
        <f>IFERROR(SUMIFS(Results!V:V,Results!G:G,CONCATENATE("*",'Battle Tactics (Faction)'!B631,"*"),Results!G:G,CONCATENATE("*",C631,"*"),Results!E:E,A631)/F631,"")</f>
        <v>0.75</v>
      </c>
      <c r="H631" s="46">
        <f>SUMIFS(Results!O:O,Results!G:G,CONCATENATE("*",B631,"*"),Results!G:G,CONCATENATE("*",C631,"*"),Results!Y:Y,"&gt;=500",Results!E:E,A631)</f>
        <v>4</v>
      </c>
      <c r="I631" s="52">
        <f>IFERROR(SUMIFS(Results!V:V,Results!G:G,CONCATENATE("*",B631,"*"),Results!G:G,CONCATENATE("*",C631,"*"),Results!Y:Y,"&gt;=500",Results!E:E,A631)/H631,"")</f>
        <v>0.75</v>
      </c>
      <c r="J631" s="53">
        <f>SUMIFS(Results!O:O,Results!G:G,CONCATENATE("*",'Battle Tactics (Faction)'!B631,"*"),Results!G:G,CONCATENATE("*",C631,"*"),Results!Y:Y,"&gt;=500",Results!E:E,A631)</f>
        <v>4</v>
      </c>
      <c r="M631" t="str">
        <f t="shared" si="18"/>
        <v>Sons of Behemat - Wrathful Cycles / Scouting Force (4)</v>
      </c>
      <c r="N631" s="74">
        <f t="shared" si="19"/>
        <v>0.75</v>
      </c>
      <c r="P631" s="60"/>
      <c r="Q631" s="75"/>
    </row>
    <row r="632" spans="1:17" x14ac:dyDescent="0.3">
      <c r="A632" t="s">
        <v>95</v>
      </c>
      <c r="B632" s="48" t="s">
        <v>24945</v>
      </c>
      <c r="C632" s="48" t="s">
        <v>24946</v>
      </c>
      <c r="D632" s="1">
        <f>SUMIFS(Results!O:O,Results!G:G,CONCATENATE("*",B632,"*"),Results!G:G,CONCATENATE("*",C632,"*"),Results!E:E,A632)</f>
        <v>5</v>
      </c>
      <c r="E632" s="50">
        <f>IFERROR(SUMIFS(Results!V:V,Results!G:G,CONCATENATE("*",B632,"*"),Results!G:G,CONCATENATE("*",C632,"*"),Results!E:E,A632)/D632,"")</f>
        <v>0.6</v>
      </c>
      <c r="F632" s="1">
        <f>SUMIFS(Results!O:O,Results!G:G,CONCATENATE("*",B632,"*"),Results!G:G,CONCATENATE("*",C632,"*"),Results!E:E,A632)</f>
        <v>5</v>
      </c>
      <c r="G632" s="50">
        <f>IFERROR(SUMIFS(Results!V:V,Results!G:G,CONCATENATE("*",'Battle Tactics (Faction)'!B632,"*"),Results!G:G,CONCATENATE("*",C632,"*"),Results!E:E,A632)/F632,"")</f>
        <v>0.6</v>
      </c>
      <c r="H632" s="46">
        <f>SUMIFS(Results!O:O,Results!G:G,CONCATENATE("*",B632,"*"),Results!G:G,CONCATENATE("*",C632,"*"),Results!Y:Y,"&gt;=500",Results!E:E,A632)</f>
        <v>0</v>
      </c>
      <c r="I632" s="52" t="str">
        <f>IFERROR(SUMIFS(Results!V:V,Results!G:G,CONCATENATE("*",B632,"*"),Results!G:G,CONCATENATE("*",C632,"*"),Results!Y:Y,"&gt;=500",Results!E:E,A632)/H632,"")</f>
        <v/>
      </c>
      <c r="J632" s="53">
        <f>SUMIFS(Results!O:O,Results!G:G,CONCATENATE("*",'Battle Tactics (Faction)'!B632,"*"),Results!G:G,CONCATENATE("*",C632,"*"),Results!Y:Y,"&gt;=500",Results!E:E,A632)</f>
        <v>0</v>
      </c>
      <c r="M632" t="str">
        <f t="shared" si="18"/>
        <v>Soulblight Gravelords - Attuned to Ghyran / Intercept and Recover (5)</v>
      </c>
      <c r="N632" s="74">
        <f t="shared" si="19"/>
        <v>0.6</v>
      </c>
      <c r="P632" s="60"/>
      <c r="Q632" s="75"/>
    </row>
    <row r="633" spans="1:17" x14ac:dyDescent="0.3">
      <c r="A633" t="s">
        <v>95</v>
      </c>
      <c r="B633" s="48" t="s">
        <v>24945</v>
      </c>
      <c r="C633" s="48" t="s">
        <v>24947</v>
      </c>
      <c r="D633" s="1">
        <f>SUMIFS(Results!O:O,Results!G:G,CONCATENATE("*",B633,"*"),Results!G:G,CONCATENATE("*",C633,"*"),Results!E:E,A633)</f>
        <v>10</v>
      </c>
      <c r="E633" s="50">
        <f>IFERROR(SUMIFS(Results!V:V,Results!G:G,CONCATENATE("*",B633,"*"),Results!G:G,CONCATENATE("*",C633,"*"),Results!E:E,A633)/D633,"")</f>
        <v>0.3</v>
      </c>
      <c r="F633" s="1">
        <f>SUMIFS(Results!O:O,Results!G:G,CONCATENATE("*",B633,"*"),Results!G:G,CONCATENATE("*",C633,"*"),Results!E:E,A633)</f>
        <v>10</v>
      </c>
      <c r="G633" s="50">
        <f>IFERROR(SUMIFS(Results!V:V,Results!G:G,CONCATENATE("*",'Battle Tactics (Faction)'!B633,"*"),Results!G:G,CONCATENATE("*",C633,"*"),Results!E:E,A633)/F633,"")</f>
        <v>0.3</v>
      </c>
      <c r="H633" s="46">
        <f>SUMIFS(Results!O:O,Results!G:G,CONCATENATE("*",B633,"*"),Results!G:G,CONCATENATE("*",C633,"*"),Results!Y:Y,"&gt;=500",Results!E:E,A633)</f>
        <v>0</v>
      </c>
      <c r="I633" s="52" t="str">
        <f>IFERROR(SUMIFS(Results!V:V,Results!G:G,CONCATENATE("*",B633,"*"),Results!G:G,CONCATENATE("*",C633,"*"),Results!Y:Y,"&gt;=500",Results!E:E,A633)/H633,"")</f>
        <v/>
      </c>
      <c r="J633" s="53">
        <f>SUMIFS(Results!O:O,Results!G:G,CONCATENATE("*",'Battle Tactics (Faction)'!B633,"*"),Results!G:G,CONCATENATE("*",C633,"*"),Results!Y:Y,"&gt;=500",Results!E:E,A633)</f>
        <v>0</v>
      </c>
      <c r="M633" t="str">
        <f t="shared" si="18"/>
        <v>Soulblight Gravelords - Attuned to Ghyran / Master the Paths (10)</v>
      </c>
      <c r="N633" s="74">
        <f t="shared" si="19"/>
        <v>0.3</v>
      </c>
      <c r="P633" s="60"/>
      <c r="Q633" s="75"/>
    </row>
    <row r="634" spans="1:17" x14ac:dyDescent="0.3">
      <c r="A634" t="s">
        <v>95</v>
      </c>
      <c r="B634" s="48" t="s">
        <v>24945</v>
      </c>
      <c r="C634" s="48" t="s">
        <v>24948</v>
      </c>
      <c r="D634" s="1">
        <f>SUMIFS(Results!O:O,Results!G:G,CONCATENATE("*",B634,"*"),Results!G:G,CONCATENATE("*",C634,"*"),Results!E:E,A634)</f>
        <v>10</v>
      </c>
      <c r="E634" s="50">
        <f>IFERROR(SUMIFS(Results!V:V,Results!G:G,CONCATENATE("*",B634,"*"),Results!G:G,CONCATENATE("*",C634,"*"),Results!E:E,A634)/D634,"")</f>
        <v>0.5</v>
      </c>
      <c r="F634" s="1">
        <f>SUMIFS(Results!O:O,Results!G:G,CONCATENATE("*",B634,"*"),Results!G:G,CONCATENATE("*",C634,"*"),Results!E:E,A634)</f>
        <v>10</v>
      </c>
      <c r="G634" s="50">
        <f>IFERROR(SUMIFS(Results!V:V,Results!G:G,CONCATENATE("*",'Battle Tactics (Faction)'!B634,"*"),Results!G:G,CONCATENATE("*",C634,"*"),Results!E:E,A634)/F634,"")</f>
        <v>0.5</v>
      </c>
      <c r="H634" s="46">
        <f>SUMIFS(Results!O:O,Results!G:G,CONCATENATE("*",B634,"*"),Results!G:G,CONCATENATE("*",C634,"*"),Results!Y:Y,"&gt;=500",Results!E:E,A634)</f>
        <v>0</v>
      </c>
      <c r="I634" s="52" t="str">
        <f>IFERROR(SUMIFS(Results!V:V,Results!G:G,CONCATENATE("*",B634,"*"),Results!G:G,CONCATENATE("*",C634,"*"),Results!Y:Y,"&gt;=500",Results!E:E,A634)/H634,"")</f>
        <v/>
      </c>
      <c r="J634" s="53">
        <f>SUMIFS(Results!O:O,Results!G:G,CONCATENATE("*",'Battle Tactics (Faction)'!B634,"*"),Results!G:G,CONCATENATE("*",C634,"*"),Results!Y:Y,"&gt;=500",Results!E:E,A634)</f>
        <v>0</v>
      </c>
      <c r="M634" t="str">
        <f t="shared" si="18"/>
        <v>Soulblight Gravelords - Attuned to Ghyran / Restless Energy (10)</v>
      </c>
      <c r="N634" s="74">
        <f t="shared" si="19"/>
        <v>0.5</v>
      </c>
      <c r="P634" s="60"/>
      <c r="Q634" s="75"/>
    </row>
    <row r="635" spans="1:17" x14ac:dyDescent="0.3">
      <c r="A635" t="s">
        <v>95</v>
      </c>
      <c r="B635" s="48" t="s">
        <v>24945</v>
      </c>
      <c r="C635" s="48" t="s">
        <v>24949</v>
      </c>
      <c r="D635" s="1">
        <f>SUMIFS(Results!O:O,Results!G:G,CONCATENATE("*",B635,"*"),Results!G:G,CONCATENATE("*",C635,"*"),Results!E:E,A635)</f>
        <v>10</v>
      </c>
      <c r="E635" s="50">
        <f>IFERROR(SUMIFS(Results!V:V,Results!G:G,CONCATENATE("*",B635,"*"),Results!G:G,CONCATENATE("*",C635,"*"),Results!E:E,A635)/D635,"")</f>
        <v>0.6</v>
      </c>
      <c r="F635" s="1">
        <f>SUMIFS(Results!O:O,Results!G:G,CONCATENATE("*",B635,"*"),Results!G:G,CONCATENATE("*",C635,"*"),Results!E:E,A635)</f>
        <v>10</v>
      </c>
      <c r="G635" s="50">
        <f>IFERROR(SUMIFS(Results!V:V,Results!G:G,CONCATENATE("*",'Battle Tactics (Faction)'!B635,"*"),Results!G:G,CONCATENATE("*",C635,"*"),Results!E:E,A635)/F635,"")</f>
        <v>0.6</v>
      </c>
      <c r="H635" s="46">
        <f>SUMIFS(Results!O:O,Results!G:G,CONCATENATE("*",B635,"*"),Results!G:G,CONCATENATE("*",C635,"*"),Results!Y:Y,"&gt;=500",Results!E:E,A635)</f>
        <v>5</v>
      </c>
      <c r="I635" s="52">
        <f>IFERROR(SUMIFS(Results!V:V,Results!G:G,CONCATENATE("*",B635,"*"),Results!G:G,CONCATENATE("*",C635,"*"),Results!Y:Y,"&gt;=500",Results!E:E,A635)/H635,"")</f>
        <v>0.8</v>
      </c>
      <c r="J635" s="53">
        <f>SUMIFS(Results!O:O,Results!G:G,CONCATENATE("*",'Battle Tactics (Faction)'!B635,"*"),Results!G:G,CONCATENATE("*",C635,"*"),Results!Y:Y,"&gt;=500",Results!E:E,A635)</f>
        <v>5</v>
      </c>
      <c r="M635" t="str">
        <f t="shared" si="18"/>
        <v>Soulblight Gravelords - Attuned to Ghyran / Scouting Force (10)</v>
      </c>
      <c r="N635" s="74">
        <f t="shared" si="19"/>
        <v>0.6</v>
      </c>
      <c r="P635" s="60"/>
      <c r="Q635" s="75"/>
    </row>
    <row r="636" spans="1:17" x14ac:dyDescent="0.3">
      <c r="A636" t="s">
        <v>95</v>
      </c>
      <c r="B636" s="48" t="s">
        <v>24945</v>
      </c>
      <c r="C636" s="48" t="s">
        <v>24950</v>
      </c>
      <c r="D636" s="1">
        <f>SUMIFS(Results!O:O,Results!G:G,CONCATENATE("*",B636,"*"),Results!G:G,CONCATENATE("*",C636,"*"),Results!E:E,A636)</f>
        <v>5</v>
      </c>
      <c r="E636" s="50">
        <f>IFERROR(SUMIFS(Results!V:V,Results!G:G,CONCATENATE("*",B636,"*"),Results!G:G,CONCATENATE("*",C636,"*"),Results!E:E,A636)/D636,"")</f>
        <v>0.2</v>
      </c>
      <c r="F636" s="1">
        <f>SUMIFS(Results!O:O,Results!G:G,CONCATENATE("*",B636,"*"),Results!G:G,CONCATENATE("*",C636,"*"),Results!E:E,A636)</f>
        <v>5</v>
      </c>
      <c r="G636" s="50">
        <f>IFERROR(SUMIFS(Results!V:V,Results!G:G,CONCATENATE("*",'Battle Tactics (Faction)'!B636,"*"),Results!G:G,CONCATENATE("*",C636,"*"),Results!E:E,A636)/F636,"")</f>
        <v>0.2</v>
      </c>
      <c r="H636" s="46">
        <f>SUMIFS(Results!O:O,Results!G:G,CONCATENATE("*",B636,"*"),Results!G:G,CONCATENATE("*",C636,"*"),Results!Y:Y,"&gt;=500",Results!E:E,A636)</f>
        <v>5</v>
      </c>
      <c r="I636" s="52">
        <f>IFERROR(SUMIFS(Results!V:V,Results!G:G,CONCATENATE("*",B636,"*"),Results!G:G,CONCATENATE("*",C636,"*"),Results!Y:Y,"&gt;=500",Results!E:E,A636)/H636,"")</f>
        <v>0.2</v>
      </c>
      <c r="J636" s="53">
        <f>SUMIFS(Results!O:O,Results!G:G,CONCATENATE("*",'Battle Tactics (Faction)'!B636,"*"),Results!G:G,CONCATENATE("*",C636,"*"),Results!Y:Y,"&gt;=500",Results!E:E,A636)</f>
        <v>5</v>
      </c>
      <c r="M636" t="str">
        <f t="shared" si="18"/>
        <v>Soulblight Gravelords - Attuned to Ghyran / Wrathful Cycles (5)</v>
      </c>
      <c r="N636" s="74">
        <f t="shared" si="19"/>
        <v>0.2</v>
      </c>
      <c r="P636" s="60"/>
      <c r="Q636" s="75"/>
    </row>
    <row r="637" spans="1:17" x14ac:dyDescent="0.3">
      <c r="A637" t="s">
        <v>95</v>
      </c>
      <c r="B637" s="48" t="s">
        <v>24946</v>
      </c>
      <c r="C637" s="48" t="s">
        <v>24945</v>
      </c>
      <c r="D637" s="1">
        <f>SUMIFS(Results!O:O,Results!G:G,CONCATENATE("*",B637,"*"),Results!G:G,CONCATENATE("*",C637,"*"),Results!E:E,A637)</f>
        <v>5</v>
      </c>
      <c r="E637" s="50">
        <f>IFERROR(SUMIFS(Results!V:V,Results!G:G,CONCATENATE("*",B637,"*"),Results!G:G,CONCATENATE("*",C637,"*"),Results!E:E,A637)/D637,"")</f>
        <v>0.6</v>
      </c>
      <c r="F637" s="1">
        <f>SUMIFS(Results!O:O,Results!G:G,CONCATENATE("*",B637,"*"),Results!G:G,CONCATENATE("*",C637,"*"),Results!E:E,A637)</f>
        <v>5</v>
      </c>
      <c r="G637" s="50">
        <f>IFERROR(SUMIFS(Results!V:V,Results!G:G,CONCATENATE("*",'Battle Tactics (Faction)'!B637,"*"),Results!G:G,CONCATENATE("*",C637,"*"),Results!E:E,A637)/F637,"")</f>
        <v>0.6</v>
      </c>
      <c r="H637" s="46">
        <f>SUMIFS(Results!O:O,Results!G:G,CONCATENATE("*",B637,"*"),Results!G:G,CONCATENATE("*",C637,"*"),Results!Y:Y,"&gt;=500",Results!E:E,A637)</f>
        <v>0</v>
      </c>
      <c r="I637" s="52" t="str">
        <f>IFERROR(SUMIFS(Results!V:V,Results!G:G,CONCATENATE("*",B637,"*"),Results!G:G,CONCATENATE("*",C637,"*"),Results!Y:Y,"&gt;=500",Results!E:E,A637)/H637,"")</f>
        <v/>
      </c>
      <c r="J637" s="53">
        <f>SUMIFS(Results!O:O,Results!G:G,CONCATENATE("*",'Battle Tactics (Faction)'!B637,"*"),Results!G:G,CONCATENATE("*",C637,"*"),Results!Y:Y,"&gt;=500",Results!E:E,A637)</f>
        <v>0</v>
      </c>
      <c r="M637" t="str">
        <f t="shared" si="18"/>
        <v>Soulblight Gravelords - Intercept and Recover / Attuned to Ghyran (5)</v>
      </c>
      <c r="N637" s="74">
        <f t="shared" si="19"/>
        <v>0.6</v>
      </c>
      <c r="P637" s="60"/>
      <c r="Q637" s="75"/>
    </row>
    <row r="638" spans="1:17" hidden="1" x14ac:dyDescent="0.3">
      <c r="A638" t="s">
        <v>95</v>
      </c>
      <c r="B638" s="48" t="s">
        <v>24946</v>
      </c>
      <c r="C638" s="48" t="s">
        <v>24947</v>
      </c>
      <c r="D638" s="1">
        <f>SUMIFS(Results!O:O,Results!G:G,CONCATENATE("*",B638,"*"),Results!G:G,CONCATENATE("*",C638,"*"),Results!E:E,A638)</f>
        <v>29</v>
      </c>
      <c r="E638" s="50">
        <f>IFERROR(SUMIFS(Results!V:V,Results!G:G,CONCATENATE("*",B638,"*"),Results!G:G,CONCATENATE("*",C638,"*"),Results!E:E,A638)/D638,"")</f>
        <v>0.36206896551724138</v>
      </c>
      <c r="F638" s="1">
        <f>SUMIFS(Results!O:O,Results!G:G,CONCATENATE("*",B638,"*"),Results!G:G,CONCATENATE("*",C638,"*"),Results!E:E,A638)</f>
        <v>29</v>
      </c>
      <c r="G638" s="50">
        <f>IFERROR(SUMIFS(Results!V:V,Results!G:G,CONCATENATE("*",'Battle Tactics (Faction)'!B638,"*"),Results!G:G,CONCATENATE("*",C638,"*"),Results!E:E,A638)/F638,"")</f>
        <v>0.36206896551724138</v>
      </c>
      <c r="H638" s="46">
        <f>SUMIFS(Results!O:O,Results!G:G,CONCATENATE("*",B638,"*"),Results!G:G,CONCATENATE("*",C638,"*"),Results!Y:Y,"&gt;=500",Results!E:E,A638)</f>
        <v>14</v>
      </c>
      <c r="I638" s="52">
        <f>IFERROR(SUMIFS(Results!V:V,Results!G:G,CONCATENATE("*",B638,"*"),Results!G:G,CONCATENATE("*",C638,"*"),Results!Y:Y,"&gt;=500",Results!E:E,A638)/H638,"")</f>
        <v>0.42857142857142855</v>
      </c>
      <c r="J638" s="53">
        <f>SUMIFS(Results!O:O,Results!G:G,CONCATENATE("*",'Battle Tactics (Faction)'!B638,"*"),Results!G:G,CONCATENATE("*",C638,"*"),Results!Y:Y,"&gt;=500",Results!E:E,A638)</f>
        <v>14</v>
      </c>
      <c r="M638" t="str">
        <f t="shared" si="18"/>
        <v>Soulblight Gravelords - Intercept and Recover / Master the Paths (29)</v>
      </c>
      <c r="N638" s="74">
        <f t="shared" si="19"/>
        <v>0.36206896551724138</v>
      </c>
      <c r="P638" s="60"/>
      <c r="Q638" s="75"/>
    </row>
    <row r="639" spans="1:17" hidden="1" x14ac:dyDescent="0.3">
      <c r="A639" t="s">
        <v>95</v>
      </c>
      <c r="B639" s="48" t="s">
        <v>24946</v>
      </c>
      <c r="C639" s="48" t="s">
        <v>24948</v>
      </c>
      <c r="D639" s="1">
        <f>SUMIFS(Results!O:O,Results!G:G,CONCATENATE("*",B639,"*"),Results!G:G,CONCATENATE("*",C639,"*"),Results!E:E,A639)</f>
        <v>65</v>
      </c>
      <c r="E639" s="50">
        <f>IFERROR(SUMIFS(Results!V:V,Results!G:G,CONCATENATE("*",B639,"*"),Results!G:G,CONCATENATE("*",C639,"*"),Results!E:E,A639)/D639,"")</f>
        <v>0.52307692307692311</v>
      </c>
      <c r="F639" s="1">
        <f>SUMIFS(Results!O:O,Results!G:G,CONCATENATE("*",B639,"*"),Results!G:G,CONCATENATE("*",C639,"*"),Results!E:E,A639)</f>
        <v>65</v>
      </c>
      <c r="G639" s="50">
        <f>IFERROR(SUMIFS(Results!V:V,Results!G:G,CONCATENATE("*",'Battle Tactics (Faction)'!B639,"*"),Results!G:G,CONCATENATE("*",C639,"*"),Results!E:E,A639)/F639,"")</f>
        <v>0.52307692307692311</v>
      </c>
      <c r="H639" s="46">
        <f>SUMIFS(Results!O:O,Results!G:G,CONCATENATE("*",B639,"*"),Results!G:G,CONCATENATE("*",C639,"*"),Results!Y:Y,"&gt;=500",Results!E:E,A639)</f>
        <v>10</v>
      </c>
      <c r="I639" s="52">
        <f>IFERROR(SUMIFS(Results!V:V,Results!G:G,CONCATENATE("*",B639,"*"),Results!G:G,CONCATENATE("*",C639,"*"),Results!Y:Y,"&gt;=500",Results!E:E,A639)/H639,"")</f>
        <v>0.7</v>
      </c>
      <c r="J639" s="53">
        <f>SUMIFS(Results!O:O,Results!G:G,CONCATENATE("*",'Battle Tactics (Faction)'!B639,"*"),Results!G:G,CONCATENATE("*",C639,"*"),Results!Y:Y,"&gt;=500",Results!E:E,A639)</f>
        <v>10</v>
      </c>
      <c r="M639" t="str">
        <f t="shared" si="18"/>
        <v>Soulblight Gravelords - Intercept and Recover / Restless Energy (65)</v>
      </c>
      <c r="N639" s="74">
        <f t="shared" si="19"/>
        <v>0.52307692307692311</v>
      </c>
      <c r="P639" s="60"/>
      <c r="Q639" s="75"/>
    </row>
    <row r="640" spans="1:17" hidden="1" x14ac:dyDescent="0.3">
      <c r="A640" t="s">
        <v>95</v>
      </c>
      <c r="B640" s="48" t="s">
        <v>24946</v>
      </c>
      <c r="C640" s="48" t="s">
        <v>24949</v>
      </c>
      <c r="D640" s="1">
        <f>SUMIFS(Results!O:O,Results!G:G,CONCATENATE("*",B640,"*"),Results!G:G,CONCATENATE("*",C640,"*"),Results!E:E,A640)</f>
        <v>43</v>
      </c>
      <c r="E640" s="50">
        <f>IFERROR(SUMIFS(Results!V:V,Results!G:G,CONCATENATE("*",B640,"*"),Results!G:G,CONCATENATE("*",C640,"*"),Results!E:E,A640)/D640,"")</f>
        <v>0.58139534883720934</v>
      </c>
      <c r="F640" s="1">
        <f>SUMIFS(Results!O:O,Results!G:G,CONCATENATE("*",B640,"*"),Results!G:G,CONCATENATE("*",C640,"*"),Results!E:E,A640)</f>
        <v>43</v>
      </c>
      <c r="G640" s="50">
        <f>IFERROR(SUMIFS(Results!V:V,Results!G:G,CONCATENATE("*",'Battle Tactics (Faction)'!B640,"*"),Results!G:G,CONCATENATE("*",C640,"*"),Results!E:E,A640)/F640,"")</f>
        <v>0.58139534883720934</v>
      </c>
      <c r="H640" s="46">
        <f>SUMIFS(Results!O:O,Results!G:G,CONCATENATE("*",B640,"*"),Results!G:G,CONCATENATE("*",C640,"*"),Results!Y:Y,"&gt;=500",Results!E:E,A640)</f>
        <v>5</v>
      </c>
      <c r="I640" s="52">
        <f>IFERROR(SUMIFS(Results!V:V,Results!G:G,CONCATENATE("*",B640,"*"),Results!G:G,CONCATENATE("*",C640,"*"),Results!Y:Y,"&gt;=500",Results!E:E,A640)/H640,"")</f>
        <v>0.8</v>
      </c>
      <c r="J640" s="53">
        <f>SUMIFS(Results!O:O,Results!G:G,CONCATENATE("*",'Battle Tactics (Faction)'!B640,"*"),Results!G:G,CONCATENATE("*",C640,"*"),Results!Y:Y,"&gt;=500",Results!E:E,A640)</f>
        <v>5</v>
      </c>
      <c r="M640" t="str">
        <f t="shared" si="18"/>
        <v>Soulblight Gravelords - Intercept and Recover / Scouting Force (43)</v>
      </c>
      <c r="N640" s="74">
        <f t="shared" si="19"/>
        <v>0.58139534883720934</v>
      </c>
      <c r="P640" s="60"/>
      <c r="Q640" s="75"/>
    </row>
    <row r="641" spans="1:17" hidden="1" x14ac:dyDescent="0.3">
      <c r="A641" t="s">
        <v>95</v>
      </c>
      <c r="B641" s="48" t="s">
        <v>24946</v>
      </c>
      <c r="C641" s="48" t="s">
        <v>24950</v>
      </c>
      <c r="D641" s="1">
        <f>SUMIFS(Results!O:O,Results!G:G,CONCATENATE("*",B641,"*"),Results!G:G,CONCATENATE("*",C641,"*"),Results!E:E,A641)</f>
        <v>20</v>
      </c>
      <c r="E641" s="50">
        <f>IFERROR(SUMIFS(Results!V:V,Results!G:G,CONCATENATE("*",B641,"*"),Results!G:G,CONCATENATE("*",C641,"*"),Results!E:E,A641)/D641,"")</f>
        <v>0.55000000000000004</v>
      </c>
      <c r="F641" s="1">
        <f>SUMIFS(Results!O:O,Results!G:G,CONCATENATE("*",B641,"*"),Results!G:G,CONCATENATE("*",C641,"*"),Results!E:E,A641)</f>
        <v>20</v>
      </c>
      <c r="G641" s="50">
        <f>IFERROR(SUMIFS(Results!V:V,Results!G:G,CONCATENATE("*",'Battle Tactics (Faction)'!B641,"*"),Results!G:G,CONCATENATE("*",C641,"*"),Results!E:E,A641)/F641,"")</f>
        <v>0.55000000000000004</v>
      </c>
      <c r="H641" s="46">
        <f>SUMIFS(Results!O:O,Results!G:G,CONCATENATE("*",B641,"*"),Results!G:G,CONCATENATE("*",C641,"*"),Results!Y:Y,"&gt;=500",Results!E:E,A641)</f>
        <v>0</v>
      </c>
      <c r="I641" s="52" t="str">
        <f>IFERROR(SUMIFS(Results!V:V,Results!G:G,CONCATENATE("*",B641,"*"),Results!G:G,CONCATENATE("*",C641,"*"),Results!Y:Y,"&gt;=500",Results!E:E,A641)/H641,"")</f>
        <v/>
      </c>
      <c r="J641" s="53">
        <f>SUMIFS(Results!O:O,Results!G:G,CONCATENATE("*",'Battle Tactics (Faction)'!B641,"*"),Results!G:G,CONCATENATE("*",C641,"*"),Results!Y:Y,"&gt;=500",Results!E:E,A641)</f>
        <v>0</v>
      </c>
      <c r="M641" t="str">
        <f t="shared" si="18"/>
        <v>Soulblight Gravelords - Intercept and Recover / Wrathful Cycles (20)</v>
      </c>
      <c r="N641" s="74">
        <f t="shared" si="19"/>
        <v>0.55000000000000004</v>
      </c>
      <c r="P641" s="60"/>
      <c r="Q641" s="75"/>
    </row>
    <row r="642" spans="1:17" x14ac:dyDescent="0.3">
      <c r="A642" t="s">
        <v>95</v>
      </c>
      <c r="B642" s="48" t="s">
        <v>24947</v>
      </c>
      <c r="C642" s="48" t="s">
        <v>24945</v>
      </c>
      <c r="D642" s="1">
        <f>SUMIFS(Results!O:O,Results!G:G,CONCATENATE("*",B642,"*"),Results!G:G,CONCATENATE("*",C642,"*"),Results!E:E,A642)</f>
        <v>10</v>
      </c>
      <c r="E642" s="50">
        <f>IFERROR(SUMIFS(Results!V:V,Results!G:G,CONCATENATE("*",B642,"*"),Results!G:G,CONCATENATE("*",C642,"*"),Results!E:E,A642)/D642,"")</f>
        <v>0.3</v>
      </c>
      <c r="F642" s="1">
        <f>SUMIFS(Results!O:O,Results!G:G,CONCATENATE("*",B642,"*"),Results!G:G,CONCATENATE("*",C642,"*"),Results!E:E,A642)</f>
        <v>10</v>
      </c>
      <c r="G642" s="50">
        <f>IFERROR(SUMIFS(Results!V:V,Results!G:G,CONCATENATE("*",'Battle Tactics (Faction)'!B642,"*"),Results!G:G,CONCATENATE("*",C642,"*"),Results!E:E,A642)/F642,"")</f>
        <v>0.3</v>
      </c>
      <c r="H642" s="46">
        <f>SUMIFS(Results!O:O,Results!G:G,CONCATENATE("*",B642,"*"),Results!G:G,CONCATENATE("*",C642,"*"),Results!Y:Y,"&gt;=500",Results!E:E,A642)</f>
        <v>0</v>
      </c>
      <c r="I642" s="52" t="str">
        <f>IFERROR(SUMIFS(Results!V:V,Results!G:G,CONCATENATE("*",B642,"*"),Results!G:G,CONCATENATE("*",C642,"*"),Results!Y:Y,"&gt;=500",Results!E:E,A642)/H642,"")</f>
        <v/>
      </c>
      <c r="J642" s="53">
        <f>SUMIFS(Results!O:O,Results!G:G,CONCATENATE("*",'Battle Tactics (Faction)'!B642,"*"),Results!G:G,CONCATENATE("*",C642,"*"),Results!Y:Y,"&gt;=500",Results!E:E,A642)</f>
        <v>0</v>
      </c>
      <c r="M642" t="str">
        <f t="shared" si="18"/>
        <v>Soulblight Gravelords - Master the Paths / Attuned to Ghyran (10)</v>
      </c>
      <c r="N642" s="74">
        <f t="shared" si="19"/>
        <v>0.3</v>
      </c>
      <c r="P642" s="60"/>
      <c r="Q642" s="75"/>
    </row>
    <row r="643" spans="1:17" hidden="1" x14ac:dyDescent="0.3">
      <c r="A643" t="s">
        <v>95</v>
      </c>
      <c r="B643" s="48" t="s">
        <v>24947</v>
      </c>
      <c r="C643" s="48" t="s">
        <v>24946</v>
      </c>
      <c r="D643" s="1">
        <f>SUMIFS(Results!O:O,Results!G:G,CONCATENATE("*",B643,"*"),Results!G:G,CONCATENATE("*",C643,"*"),Results!E:E,A643)</f>
        <v>29</v>
      </c>
      <c r="E643" s="50">
        <f>IFERROR(SUMIFS(Results!V:V,Results!G:G,CONCATENATE("*",B643,"*"),Results!G:G,CONCATENATE("*",C643,"*"),Results!E:E,A643)/D643,"")</f>
        <v>0.36206896551724138</v>
      </c>
      <c r="F643" s="1">
        <f>SUMIFS(Results!O:O,Results!G:G,CONCATENATE("*",B643,"*"),Results!G:G,CONCATENATE("*",C643,"*"),Results!E:E,A643)</f>
        <v>29</v>
      </c>
      <c r="G643" s="50">
        <f>IFERROR(SUMIFS(Results!V:V,Results!G:G,CONCATENATE("*",'Battle Tactics (Faction)'!B643,"*"),Results!G:G,CONCATENATE("*",C643,"*"),Results!E:E,A643)/F643,"")</f>
        <v>0.36206896551724138</v>
      </c>
      <c r="H643" s="46">
        <f>SUMIFS(Results!O:O,Results!G:G,CONCATENATE("*",B643,"*"),Results!G:G,CONCATENATE("*",C643,"*"),Results!Y:Y,"&gt;=500",Results!E:E,A643)</f>
        <v>14</v>
      </c>
      <c r="I643" s="52">
        <f>IFERROR(SUMIFS(Results!V:V,Results!G:G,CONCATENATE("*",B643,"*"),Results!G:G,CONCATENATE("*",C643,"*"),Results!Y:Y,"&gt;=500",Results!E:E,A643)/H643,"")</f>
        <v>0.42857142857142855</v>
      </c>
      <c r="J643" s="53">
        <f>SUMIFS(Results!O:O,Results!G:G,CONCATENATE("*",'Battle Tactics (Faction)'!B643,"*"),Results!G:G,CONCATENATE("*",C643,"*"),Results!Y:Y,"&gt;=500",Results!E:E,A643)</f>
        <v>14</v>
      </c>
      <c r="M643" t="str">
        <f t="shared" ref="M643:M706" si="20">CONCATENATE(A643," - ",B643," / ",C643," (",D643,")")</f>
        <v>Soulblight Gravelords - Master the Paths / Intercept and Recover (29)</v>
      </c>
      <c r="N643" s="74">
        <f t="shared" ref="N643:N706" si="21">E643</f>
        <v>0.36206896551724138</v>
      </c>
      <c r="P643" s="60"/>
      <c r="Q643" s="75"/>
    </row>
    <row r="644" spans="1:17" x14ac:dyDescent="0.3">
      <c r="A644" t="s">
        <v>95</v>
      </c>
      <c r="B644" s="48" t="s">
        <v>24947</v>
      </c>
      <c r="C644" s="48" t="s">
        <v>24948</v>
      </c>
      <c r="D644" s="1">
        <f>SUMIFS(Results!O:O,Results!G:G,CONCATENATE("*",B644,"*"),Results!G:G,CONCATENATE("*",C644,"*"),Results!E:E,A644)</f>
        <v>5</v>
      </c>
      <c r="E644" s="50">
        <f>IFERROR(SUMIFS(Results!V:V,Results!G:G,CONCATENATE("*",B644,"*"),Results!G:G,CONCATENATE("*",C644,"*"),Results!E:E,A644)/D644,"")</f>
        <v>0.6</v>
      </c>
      <c r="F644" s="1">
        <f>SUMIFS(Results!O:O,Results!G:G,CONCATENATE("*",B644,"*"),Results!G:G,CONCATENATE("*",C644,"*"),Results!E:E,A644)</f>
        <v>5</v>
      </c>
      <c r="G644" s="50">
        <f>IFERROR(SUMIFS(Results!V:V,Results!G:G,CONCATENATE("*",'Battle Tactics (Faction)'!B644,"*"),Results!G:G,CONCATENATE("*",C644,"*"),Results!E:E,A644)/F644,"")</f>
        <v>0.6</v>
      </c>
      <c r="H644" s="46">
        <f>SUMIFS(Results!O:O,Results!G:G,CONCATENATE("*",B644,"*"),Results!G:G,CONCATENATE("*",C644,"*"),Results!Y:Y,"&gt;=500",Results!E:E,A644)</f>
        <v>0</v>
      </c>
      <c r="I644" s="52" t="str">
        <f>IFERROR(SUMIFS(Results!V:V,Results!G:G,CONCATENATE("*",B644,"*"),Results!G:G,CONCATENATE("*",C644,"*"),Results!Y:Y,"&gt;=500",Results!E:E,A644)/H644,"")</f>
        <v/>
      </c>
      <c r="J644" s="53">
        <f>SUMIFS(Results!O:O,Results!G:G,CONCATENATE("*",'Battle Tactics (Faction)'!B644,"*"),Results!G:G,CONCATENATE("*",C644,"*"),Results!Y:Y,"&gt;=500",Results!E:E,A644)</f>
        <v>0</v>
      </c>
      <c r="M644" t="str">
        <f t="shared" si="20"/>
        <v>Soulblight Gravelords - Master the Paths / Restless Energy (5)</v>
      </c>
      <c r="N644" s="74">
        <f t="shared" si="21"/>
        <v>0.6</v>
      </c>
      <c r="P644" s="60"/>
      <c r="Q644" s="75"/>
    </row>
    <row r="645" spans="1:17" hidden="1" x14ac:dyDescent="0.3">
      <c r="A645" t="s">
        <v>95</v>
      </c>
      <c r="B645" s="48" t="s">
        <v>24947</v>
      </c>
      <c r="C645" s="48" t="s">
        <v>24949</v>
      </c>
      <c r="D645" s="1">
        <f>SUMIFS(Results!O:O,Results!G:G,CONCATENATE("*",B645,"*"),Results!G:G,CONCATENATE("*",C645,"*"),Results!E:E,A645)</f>
        <v>16</v>
      </c>
      <c r="E645" s="50">
        <f>IFERROR(SUMIFS(Results!V:V,Results!G:G,CONCATENATE("*",B645,"*"),Results!G:G,CONCATENATE("*",C645,"*"),Results!E:E,A645)/D645,"")</f>
        <v>0.5</v>
      </c>
      <c r="F645" s="1">
        <f>SUMIFS(Results!O:O,Results!G:G,CONCATENATE("*",B645,"*"),Results!G:G,CONCATENATE("*",C645,"*"),Results!E:E,A645)</f>
        <v>16</v>
      </c>
      <c r="G645" s="50">
        <f>IFERROR(SUMIFS(Results!V:V,Results!G:G,CONCATENATE("*",'Battle Tactics (Faction)'!B645,"*"),Results!G:G,CONCATENATE("*",C645,"*"),Results!E:E,A645)/F645,"")</f>
        <v>0.5</v>
      </c>
      <c r="H645" s="46">
        <f>SUMIFS(Results!O:O,Results!G:G,CONCATENATE("*",B645,"*"),Results!G:G,CONCATENATE("*",C645,"*"),Results!Y:Y,"&gt;=500",Results!E:E,A645)</f>
        <v>5</v>
      </c>
      <c r="I645" s="52">
        <f>IFERROR(SUMIFS(Results!V:V,Results!G:G,CONCATENATE("*",B645,"*"),Results!G:G,CONCATENATE("*",C645,"*"),Results!Y:Y,"&gt;=500",Results!E:E,A645)/H645,"")</f>
        <v>0.4</v>
      </c>
      <c r="J645" s="53">
        <f>SUMIFS(Results!O:O,Results!G:G,CONCATENATE("*",'Battle Tactics (Faction)'!B645,"*"),Results!G:G,CONCATENATE("*",C645,"*"),Results!Y:Y,"&gt;=500",Results!E:E,A645)</f>
        <v>5</v>
      </c>
      <c r="M645" t="str">
        <f t="shared" si="20"/>
        <v>Soulblight Gravelords - Master the Paths / Scouting Force (16)</v>
      </c>
      <c r="N645" s="74">
        <f t="shared" si="21"/>
        <v>0.5</v>
      </c>
      <c r="P645" s="60"/>
      <c r="Q645" s="75"/>
    </row>
    <row r="646" spans="1:17" x14ac:dyDescent="0.3">
      <c r="A646" t="s">
        <v>95</v>
      </c>
      <c r="B646" s="48" t="s">
        <v>24947</v>
      </c>
      <c r="C646" s="48" t="s">
        <v>24950</v>
      </c>
      <c r="D646" s="1">
        <f>SUMIFS(Results!O:O,Results!G:G,CONCATENATE("*",B646,"*"),Results!G:G,CONCATENATE("*",C646,"*"),Results!E:E,A646)</f>
        <v>15</v>
      </c>
      <c r="E646" s="50">
        <f>IFERROR(SUMIFS(Results!V:V,Results!G:G,CONCATENATE("*",B646,"*"),Results!G:G,CONCATENATE("*",C646,"*"),Results!E:E,A646)/D646,"")</f>
        <v>0.7</v>
      </c>
      <c r="F646" s="1">
        <f>SUMIFS(Results!O:O,Results!G:G,CONCATENATE("*",B646,"*"),Results!G:G,CONCATENATE("*",C646,"*"),Results!E:E,A646)</f>
        <v>15</v>
      </c>
      <c r="G646" s="50">
        <f>IFERROR(SUMIFS(Results!V:V,Results!G:G,CONCATENATE("*",'Battle Tactics (Faction)'!B646,"*"),Results!G:G,CONCATENATE("*",C646,"*"),Results!E:E,A646)/F646,"")</f>
        <v>0.7</v>
      </c>
      <c r="H646" s="46">
        <f>SUMIFS(Results!O:O,Results!G:G,CONCATENATE("*",B646,"*"),Results!G:G,CONCATENATE("*",C646,"*"),Results!Y:Y,"&gt;=500",Results!E:E,A646)</f>
        <v>0</v>
      </c>
      <c r="I646" s="52" t="str">
        <f>IFERROR(SUMIFS(Results!V:V,Results!G:G,CONCATENATE("*",B646,"*"),Results!G:G,CONCATENATE("*",C646,"*"),Results!Y:Y,"&gt;=500",Results!E:E,A646)/H646,"")</f>
        <v/>
      </c>
      <c r="J646" s="53">
        <f>SUMIFS(Results!O:O,Results!G:G,CONCATENATE("*",'Battle Tactics (Faction)'!B646,"*"),Results!G:G,CONCATENATE("*",C646,"*"),Results!Y:Y,"&gt;=500",Results!E:E,A646)</f>
        <v>0</v>
      </c>
      <c r="M646" t="str">
        <f t="shared" si="20"/>
        <v>Soulblight Gravelords - Master the Paths / Wrathful Cycles (15)</v>
      </c>
      <c r="N646" s="74">
        <f t="shared" si="21"/>
        <v>0.7</v>
      </c>
      <c r="P646" s="60"/>
      <c r="Q646" s="75"/>
    </row>
    <row r="647" spans="1:17" x14ac:dyDescent="0.3">
      <c r="A647" t="s">
        <v>95</v>
      </c>
      <c r="B647" s="48" t="s">
        <v>24948</v>
      </c>
      <c r="C647" s="48" t="s">
        <v>24945</v>
      </c>
      <c r="D647" s="1">
        <f>SUMIFS(Results!O:O,Results!G:G,CONCATENATE("*",B647,"*"),Results!G:G,CONCATENATE("*",C647,"*"),Results!E:E,A647)</f>
        <v>10</v>
      </c>
      <c r="E647" s="50">
        <f>IFERROR(SUMIFS(Results!V:V,Results!G:G,CONCATENATE("*",B647,"*"),Results!G:G,CONCATENATE("*",C647,"*"),Results!E:E,A647)/D647,"")</f>
        <v>0.5</v>
      </c>
      <c r="F647" s="1">
        <f>SUMIFS(Results!O:O,Results!G:G,CONCATENATE("*",B647,"*"),Results!G:G,CONCATENATE("*",C647,"*"),Results!E:E,A647)</f>
        <v>10</v>
      </c>
      <c r="G647" s="50">
        <f>IFERROR(SUMIFS(Results!V:V,Results!G:G,CONCATENATE("*",'Battle Tactics (Faction)'!B647,"*"),Results!G:G,CONCATENATE("*",C647,"*"),Results!E:E,A647)/F647,"")</f>
        <v>0.5</v>
      </c>
      <c r="H647" s="46">
        <f>SUMIFS(Results!O:O,Results!G:G,CONCATENATE("*",B647,"*"),Results!G:G,CONCATENATE("*",C647,"*"),Results!Y:Y,"&gt;=500",Results!E:E,A647)</f>
        <v>0</v>
      </c>
      <c r="I647" s="52" t="str">
        <f>IFERROR(SUMIFS(Results!V:V,Results!G:G,CONCATENATE("*",B647,"*"),Results!G:G,CONCATENATE("*",C647,"*"),Results!Y:Y,"&gt;=500",Results!E:E,A647)/H647,"")</f>
        <v/>
      </c>
      <c r="J647" s="53">
        <f>SUMIFS(Results!O:O,Results!G:G,CONCATENATE("*",'Battle Tactics (Faction)'!B647,"*"),Results!G:G,CONCATENATE("*",C647,"*"),Results!Y:Y,"&gt;=500",Results!E:E,A647)</f>
        <v>0</v>
      </c>
      <c r="M647" t="str">
        <f t="shared" si="20"/>
        <v>Soulblight Gravelords - Restless Energy / Attuned to Ghyran (10)</v>
      </c>
      <c r="N647" s="74">
        <f t="shared" si="21"/>
        <v>0.5</v>
      </c>
      <c r="P647" s="60"/>
      <c r="Q647" s="75"/>
    </row>
    <row r="648" spans="1:17" hidden="1" x14ac:dyDescent="0.3">
      <c r="A648" t="s">
        <v>95</v>
      </c>
      <c r="B648" s="48" t="s">
        <v>24948</v>
      </c>
      <c r="C648" s="48" t="s">
        <v>24946</v>
      </c>
      <c r="D648" s="1">
        <f>SUMIFS(Results!O:O,Results!G:G,CONCATENATE("*",B648,"*"),Results!G:G,CONCATENATE("*",C648,"*"),Results!E:E,A648)</f>
        <v>65</v>
      </c>
      <c r="E648" s="50">
        <f>IFERROR(SUMIFS(Results!V:V,Results!G:G,CONCATENATE("*",B648,"*"),Results!G:G,CONCATENATE("*",C648,"*"),Results!E:E,A648)/D648,"")</f>
        <v>0.52307692307692311</v>
      </c>
      <c r="F648" s="1">
        <f>SUMIFS(Results!O:O,Results!G:G,CONCATENATE("*",B648,"*"),Results!G:G,CONCATENATE("*",C648,"*"),Results!E:E,A648)</f>
        <v>65</v>
      </c>
      <c r="G648" s="50">
        <f>IFERROR(SUMIFS(Results!V:V,Results!G:G,CONCATENATE("*",'Battle Tactics (Faction)'!B648,"*"),Results!G:G,CONCATENATE("*",C648,"*"),Results!E:E,A648)/F648,"")</f>
        <v>0.52307692307692311</v>
      </c>
      <c r="H648" s="46">
        <f>SUMIFS(Results!O:O,Results!G:G,CONCATENATE("*",B648,"*"),Results!G:G,CONCATENATE("*",C648,"*"),Results!Y:Y,"&gt;=500",Results!E:E,A648)</f>
        <v>10</v>
      </c>
      <c r="I648" s="52">
        <f>IFERROR(SUMIFS(Results!V:V,Results!G:G,CONCATENATE("*",B648,"*"),Results!G:G,CONCATENATE("*",C648,"*"),Results!Y:Y,"&gt;=500",Results!E:E,A648)/H648,"")</f>
        <v>0.7</v>
      </c>
      <c r="J648" s="53">
        <f>SUMIFS(Results!O:O,Results!G:G,CONCATENATE("*",'Battle Tactics (Faction)'!B648,"*"),Results!G:G,CONCATENATE("*",C648,"*"),Results!Y:Y,"&gt;=500",Results!E:E,A648)</f>
        <v>10</v>
      </c>
      <c r="M648" t="str">
        <f t="shared" si="20"/>
        <v>Soulblight Gravelords - Restless Energy / Intercept and Recover (65)</v>
      </c>
      <c r="N648" s="74">
        <f t="shared" si="21"/>
        <v>0.52307692307692311</v>
      </c>
      <c r="P648" s="60"/>
      <c r="Q648" s="75"/>
    </row>
    <row r="649" spans="1:17" x14ac:dyDescent="0.3">
      <c r="A649" t="s">
        <v>95</v>
      </c>
      <c r="B649" s="48" t="s">
        <v>24948</v>
      </c>
      <c r="C649" s="48" t="s">
        <v>24947</v>
      </c>
      <c r="D649" s="1">
        <f>SUMIFS(Results!O:O,Results!G:G,CONCATENATE("*",B649,"*"),Results!G:G,CONCATENATE("*",C649,"*"),Results!E:E,A649)</f>
        <v>5</v>
      </c>
      <c r="E649" s="50">
        <f>IFERROR(SUMIFS(Results!V:V,Results!G:G,CONCATENATE("*",B649,"*"),Results!G:G,CONCATENATE("*",C649,"*"),Results!E:E,A649)/D649,"")</f>
        <v>0.6</v>
      </c>
      <c r="F649" s="1">
        <f>SUMIFS(Results!O:O,Results!G:G,CONCATENATE("*",B649,"*"),Results!G:G,CONCATENATE("*",C649,"*"),Results!E:E,A649)</f>
        <v>5</v>
      </c>
      <c r="G649" s="50">
        <f>IFERROR(SUMIFS(Results!V:V,Results!G:G,CONCATENATE("*",'Battle Tactics (Faction)'!B649,"*"),Results!G:G,CONCATENATE("*",C649,"*"),Results!E:E,A649)/F649,"")</f>
        <v>0.6</v>
      </c>
      <c r="H649" s="46">
        <f>SUMIFS(Results!O:O,Results!G:G,CONCATENATE("*",B649,"*"),Results!G:G,CONCATENATE("*",C649,"*"),Results!Y:Y,"&gt;=500",Results!E:E,A649)</f>
        <v>0</v>
      </c>
      <c r="I649" s="52" t="str">
        <f>IFERROR(SUMIFS(Results!V:V,Results!G:G,CONCATENATE("*",B649,"*"),Results!G:G,CONCATENATE("*",C649,"*"),Results!Y:Y,"&gt;=500",Results!E:E,A649)/H649,"")</f>
        <v/>
      </c>
      <c r="J649" s="53">
        <f>SUMIFS(Results!O:O,Results!G:G,CONCATENATE("*",'Battle Tactics (Faction)'!B649,"*"),Results!G:G,CONCATENATE("*",C649,"*"),Results!Y:Y,"&gt;=500",Results!E:E,A649)</f>
        <v>0</v>
      </c>
      <c r="M649" t="str">
        <f t="shared" si="20"/>
        <v>Soulblight Gravelords - Restless Energy / Master the Paths (5)</v>
      </c>
      <c r="N649" s="74">
        <f t="shared" si="21"/>
        <v>0.6</v>
      </c>
      <c r="P649" s="60"/>
      <c r="Q649" s="75"/>
    </row>
    <row r="650" spans="1:17" hidden="1" x14ac:dyDescent="0.3">
      <c r="A650" t="s">
        <v>95</v>
      </c>
      <c r="B650" s="48" t="s">
        <v>24948</v>
      </c>
      <c r="C650" s="48" t="s">
        <v>24949</v>
      </c>
      <c r="D650" s="1">
        <f>SUMIFS(Results!O:O,Results!G:G,CONCATENATE("*",B650,"*"),Results!G:G,CONCATENATE("*",C650,"*"),Results!E:E,A650)</f>
        <v>25</v>
      </c>
      <c r="E650" s="50">
        <f>IFERROR(SUMIFS(Results!V:V,Results!G:G,CONCATENATE("*",B650,"*"),Results!G:G,CONCATENATE("*",C650,"*"),Results!E:E,A650)/D650,"")</f>
        <v>0.56000000000000005</v>
      </c>
      <c r="F650" s="1">
        <f>SUMIFS(Results!O:O,Results!G:G,CONCATENATE("*",B650,"*"),Results!G:G,CONCATENATE("*",C650,"*"),Results!E:E,A650)</f>
        <v>25</v>
      </c>
      <c r="G650" s="50">
        <f>IFERROR(SUMIFS(Results!V:V,Results!G:G,CONCATENATE("*",'Battle Tactics (Faction)'!B650,"*"),Results!G:G,CONCATENATE("*",C650,"*"),Results!E:E,A650)/F650,"")</f>
        <v>0.56000000000000005</v>
      </c>
      <c r="H650" s="46">
        <f>SUMIFS(Results!O:O,Results!G:G,CONCATENATE("*",B650,"*"),Results!G:G,CONCATENATE("*",C650,"*"),Results!Y:Y,"&gt;=500",Results!E:E,A650)</f>
        <v>5</v>
      </c>
      <c r="I650" s="52">
        <f>IFERROR(SUMIFS(Results!V:V,Results!G:G,CONCATENATE("*",B650,"*"),Results!G:G,CONCATENATE("*",C650,"*"),Results!Y:Y,"&gt;=500",Results!E:E,A650)/H650,"")</f>
        <v>0.6</v>
      </c>
      <c r="J650" s="53">
        <f>SUMIFS(Results!O:O,Results!G:G,CONCATENATE("*",'Battle Tactics (Faction)'!B650,"*"),Results!G:G,CONCATENATE("*",C650,"*"),Results!Y:Y,"&gt;=500",Results!E:E,A650)</f>
        <v>5</v>
      </c>
      <c r="M650" t="str">
        <f t="shared" si="20"/>
        <v>Soulblight Gravelords - Restless Energy / Scouting Force (25)</v>
      </c>
      <c r="N650" s="74">
        <f t="shared" si="21"/>
        <v>0.56000000000000005</v>
      </c>
      <c r="P650" s="60"/>
      <c r="Q650" s="75"/>
    </row>
    <row r="651" spans="1:17" hidden="1" x14ac:dyDescent="0.3">
      <c r="A651" t="s">
        <v>95</v>
      </c>
      <c r="B651" s="48" t="s">
        <v>24948</v>
      </c>
      <c r="C651" s="48" t="s">
        <v>24950</v>
      </c>
      <c r="D651" s="1">
        <f>SUMIFS(Results!O:O,Results!G:G,CONCATENATE("*",B651,"*"),Results!G:G,CONCATENATE("*",C651,"*"),Results!E:E,A651)</f>
        <v>35</v>
      </c>
      <c r="E651" s="50">
        <f>IFERROR(SUMIFS(Results!V:V,Results!G:G,CONCATENATE("*",B651,"*"),Results!G:G,CONCATENATE("*",C651,"*"),Results!E:E,A651)/D651,"")</f>
        <v>0.4</v>
      </c>
      <c r="F651" s="1">
        <f>SUMIFS(Results!O:O,Results!G:G,CONCATENATE("*",B651,"*"),Results!G:G,CONCATENATE("*",C651,"*"),Results!E:E,A651)</f>
        <v>35</v>
      </c>
      <c r="G651" s="50">
        <f>IFERROR(SUMIFS(Results!V:V,Results!G:G,CONCATENATE("*",'Battle Tactics (Faction)'!B651,"*"),Results!G:G,CONCATENATE("*",C651,"*"),Results!E:E,A651)/F651,"")</f>
        <v>0.4</v>
      </c>
      <c r="H651" s="46">
        <f>SUMIFS(Results!O:O,Results!G:G,CONCATENATE("*",B651,"*"),Results!G:G,CONCATENATE("*",C651,"*"),Results!Y:Y,"&gt;=500",Results!E:E,A651)</f>
        <v>5</v>
      </c>
      <c r="I651" s="52">
        <f>IFERROR(SUMIFS(Results!V:V,Results!G:G,CONCATENATE("*",B651,"*"),Results!G:G,CONCATENATE("*",C651,"*"),Results!Y:Y,"&gt;=500",Results!E:E,A651)/H651,"")</f>
        <v>0.4</v>
      </c>
      <c r="J651" s="53">
        <f>SUMIFS(Results!O:O,Results!G:G,CONCATENATE("*",'Battle Tactics (Faction)'!B651,"*"),Results!G:G,CONCATENATE("*",C651,"*"),Results!Y:Y,"&gt;=500",Results!E:E,A651)</f>
        <v>5</v>
      </c>
      <c r="M651" t="str">
        <f t="shared" si="20"/>
        <v>Soulblight Gravelords - Restless Energy / Wrathful Cycles (35)</v>
      </c>
      <c r="N651" s="74">
        <f t="shared" si="21"/>
        <v>0.4</v>
      </c>
      <c r="P651" s="60"/>
      <c r="Q651" s="75"/>
    </row>
    <row r="652" spans="1:17" x14ac:dyDescent="0.3">
      <c r="A652" t="s">
        <v>95</v>
      </c>
      <c r="B652" s="48" t="s">
        <v>24949</v>
      </c>
      <c r="C652" s="48" t="s">
        <v>24945</v>
      </c>
      <c r="D652" s="1">
        <f>SUMIFS(Results!O:O,Results!G:G,CONCATENATE("*",B652,"*"),Results!G:G,CONCATENATE("*",C652,"*"),Results!E:E,A652)</f>
        <v>10</v>
      </c>
      <c r="E652" s="50">
        <f>IFERROR(SUMIFS(Results!V:V,Results!G:G,CONCATENATE("*",B652,"*"),Results!G:G,CONCATENATE("*",C652,"*"),Results!E:E,A652)/D652,"")</f>
        <v>0.6</v>
      </c>
      <c r="F652" s="1">
        <f>SUMIFS(Results!O:O,Results!G:G,CONCATENATE("*",B652,"*"),Results!G:G,CONCATENATE("*",C652,"*"),Results!E:E,A652)</f>
        <v>10</v>
      </c>
      <c r="G652" s="50">
        <f>IFERROR(SUMIFS(Results!V:V,Results!G:G,CONCATENATE("*",'Battle Tactics (Faction)'!B652,"*"),Results!G:G,CONCATENATE("*",C652,"*"),Results!E:E,A652)/F652,"")</f>
        <v>0.6</v>
      </c>
      <c r="H652" s="46">
        <f>SUMIFS(Results!O:O,Results!G:G,CONCATENATE("*",B652,"*"),Results!G:G,CONCATENATE("*",C652,"*"),Results!Y:Y,"&gt;=500",Results!E:E,A652)</f>
        <v>5</v>
      </c>
      <c r="I652" s="52">
        <f>IFERROR(SUMIFS(Results!V:V,Results!G:G,CONCATENATE("*",B652,"*"),Results!G:G,CONCATENATE("*",C652,"*"),Results!Y:Y,"&gt;=500",Results!E:E,A652)/H652,"")</f>
        <v>0.8</v>
      </c>
      <c r="J652" s="53">
        <f>SUMIFS(Results!O:O,Results!G:G,CONCATENATE("*",'Battle Tactics (Faction)'!B652,"*"),Results!G:G,CONCATENATE("*",C652,"*"),Results!Y:Y,"&gt;=500",Results!E:E,A652)</f>
        <v>5</v>
      </c>
      <c r="M652" t="str">
        <f t="shared" si="20"/>
        <v>Soulblight Gravelords - Scouting Force / Attuned to Ghyran (10)</v>
      </c>
      <c r="N652" s="74">
        <f t="shared" si="21"/>
        <v>0.6</v>
      </c>
      <c r="P652" s="60"/>
      <c r="Q652" s="75"/>
    </row>
    <row r="653" spans="1:17" hidden="1" x14ac:dyDescent="0.3">
      <c r="A653" t="s">
        <v>95</v>
      </c>
      <c r="B653" s="48" t="s">
        <v>24949</v>
      </c>
      <c r="C653" s="48" t="s">
        <v>24946</v>
      </c>
      <c r="D653" s="1">
        <f>SUMIFS(Results!O:O,Results!G:G,CONCATENATE("*",B653,"*"),Results!G:G,CONCATENATE("*",C653,"*"),Results!E:E,A653)</f>
        <v>43</v>
      </c>
      <c r="E653" s="50">
        <f>IFERROR(SUMIFS(Results!V:V,Results!G:G,CONCATENATE("*",B653,"*"),Results!G:G,CONCATENATE("*",C653,"*"),Results!E:E,A653)/D653,"")</f>
        <v>0.58139534883720934</v>
      </c>
      <c r="F653" s="1">
        <f>SUMIFS(Results!O:O,Results!G:G,CONCATENATE("*",B653,"*"),Results!G:G,CONCATENATE("*",C653,"*"),Results!E:E,A653)</f>
        <v>43</v>
      </c>
      <c r="G653" s="50">
        <f>IFERROR(SUMIFS(Results!V:V,Results!G:G,CONCATENATE("*",'Battle Tactics (Faction)'!B653,"*"),Results!G:G,CONCATENATE("*",C653,"*"),Results!E:E,A653)/F653,"")</f>
        <v>0.58139534883720934</v>
      </c>
      <c r="H653" s="46">
        <f>SUMIFS(Results!O:O,Results!G:G,CONCATENATE("*",B653,"*"),Results!G:G,CONCATENATE("*",C653,"*"),Results!Y:Y,"&gt;=500",Results!E:E,A653)</f>
        <v>5</v>
      </c>
      <c r="I653" s="52">
        <f>IFERROR(SUMIFS(Results!V:V,Results!G:G,CONCATENATE("*",B653,"*"),Results!G:G,CONCATENATE("*",C653,"*"),Results!Y:Y,"&gt;=500",Results!E:E,A653)/H653,"")</f>
        <v>0.8</v>
      </c>
      <c r="J653" s="53">
        <f>SUMIFS(Results!O:O,Results!G:G,CONCATENATE("*",'Battle Tactics (Faction)'!B653,"*"),Results!G:G,CONCATENATE("*",C653,"*"),Results!Y:Y,"&gt;=500",Results!E:E,A653)</f>
        <v>5</v>
      </c>
      <c r="M653" t="str">
        <f t="shared" si="20"/>
        <v>Soulblight Gravelords - Scouting Force / Intercept and Recover (43)</v>
      </c>
      <c r="N653" s="74">
        <f t="shared" si="21"/>
        <v>0.58139534883720934</v>
      </c>
      <c r="P653" s="60"/>
      <c r="Q653" s="75"/>
    </row>
    <row r="654" spans="1:17" hidden="1" x14ac:dyDescent="0.3">
      <c r="A654" t="s">
        <v>95</v>
      </c>
      <c r="B654" s="48" t="s">
        <v>24949</v>
      </c>
      <c r="C654" s="48" t="s">
        <v>24947</v>
      </c>
      <c r="D654" s="1">
        <f>SUMIFS(Results!O:O,Results!G:G,CONCATENATE("*",B654,"*"),Results!G:G,CONCATENATE("*",C654,"*"),Results!E:E,A654)</f>
        <v>16</v>
      </c>
      <c r="E654" s="50">
        <f>IFERROR(SUMIFS(Results!V:V,Results!G:G,CONCATENATE("*",B654,"*"),Results!G:G,CONCATENATE("*",C654,"*"),Results!E:E,A654)/D654,"")</f>
        <v>0.5</v>
      </c>
      <c r="F654" s="1">
        <f>SUMIFS(Results!O:O,Results!G:G,CONCATENATE("*",B654,"*"),Results!G:G,CONCATENATE("*",C654,"*"),Results!E:E,A654)</f>
        <v>16</v>
      </c>
      <c r="G654" s="50">
        <f>IFERROR(SUMIFS(Results!V:V,Results!G:G,CONCATENATE("*",'Battle Tactics (Faction)'!B654,"*"),Results!G:G,CONCATENATE("*",C654,"*"),Results!E:E,A654)/F654,"")</f>
        <v>0.5</v>
      </c>
      <c r="H654" s="46">
        <f>SUMIFS(Results!O:O,Results!G:G,CONCATENATE("*",B654,"*"),Results!G:G,CONCATENATE("*",C654,"*"),Results!Y:Y,"&gt;=500",Results!E:E,A654)</f>
        <v>5</v>
      </c>
      <c r="I654" s="52">
        <f>IFERROR(SUMIFS(Results!V:V,Results!G:G,CONCATENATE("*",B654,"*"),Results!G:G,CONCATENATE("*",C654,"*"),Results!Y:Y,"&gt;=500",Results!E:E,A654)/H654,"")</f>
        <v>0.4</v>
      </c>
      <c r="J654" s="53">
        <f>SUMIFS(Results!O:O,Results!G:G,CONCATENATE("*",'Battle Tactics (Faction)'!B654,"*"),Results!G:G,CONCATENATE("*",C654,"*"),Results!Y:Y,"&gt;=500",Results!E:E,A654)</f>
        <v>5</v>
      </c>
      <c r="M654" t="str">
        <f t="shared" si="20"/>
        <v>Soulblight Gravelords - Scouting Force / Master the Paths (16)</v>
      </c>
      <c r="N654" s="74">
        <f t="shared" si="21"/>
        <v>0.5</v>
      </c>
      <c r="P654" s="60"/>
      <c r="Q654" s="75"/>
    </row>
    <row r="655" spans="1:17" hidden="1" x14ac:dyDescent="0.3">
      <c r="A655" t="s">
        <v>95</v>
      </c>
      <c r="B655" s="48" t="s">
        <v>24949</v>
      </c>
      <c r="C655" s="48" t="s">
        <v>24948</v>
      </c>
      <c r="D655" s="1">
        <f>SUMIFS(Results!O:O,Results!G:G,CONCATENATE("*",B655,"*"),Results!G:G,CONCATENATE("*",C655,"*"),Results!E:E,A655)</f>
        <v>25</v>
      </c>
      <c r="E655" s="50">
        <f>IFERROR(SUMIFS(Results!V:V,Results!G:G,CONCATENATE("*",B655,"*"),Results!G:G,CONCATENATE("*",C655,"*"),Results!E:E,A655)/D655,"")</f>
        <v>0.56000000000000005</v>
      </c>
      <c r="F655" s="1">
        <f>SUMIFS(Results!O:O,Results!G:G,CONCATENATE("*",B655,"*"),Results!G:G,CONCATENATE("*",C655,"*"),Results!E:E,A655)</f>
        <v>25</v>
      </c>
      <c r="G655" s="50">
        <f>IFERROR(SUMIFS(Results!V:V,Results!G:G,CONCATENATE("*",'Battle Tactics (Faction)'!B655,"*"),Results!G:G,CONCATENATE("*",C655,"*"),Results!E:E,A655)/F655,"")</f>
        <v>0.56000000000000005</v>
      </c>
      <c r="H655" s="46">
        <f>SUMIFS(Results!O:O,Results!G:G,CONCATENATE("*",B655,"*"),Results!G:G,CONCATENATE("*",C655,"*"),Results!Y:Y,"&gt;=500",Results!E:E,A655)</f>
        <v>5</v>
      </c>
      <c r="I655" s="52">
        <f>IFERROR(SUMIFS(Results!V:V,Results!G:G,CONCATENATE("*",B655,"*"),Results!G:G,CONCATENATE("*",C655,"*"),Results!Y:Y,"&gt;=500",Results!E:E,A655)/H655,"")</f>
        <v>0.6</v>
      </c>
      <c r="J655" s="53">
        <f>SUMIFS(Results!O:O,Results!G:G,CONCATENATE("*",'Battle Tactics (Faction)'!B655,"*"),Results!G:G,CONCATENATE("*",C655,"*"),Results!Y:Y,"&gt;=500",Results!E:E,A655)</f>
        <v>5</v>
      </c>
      <c r="M655" t="str">
        <f t="shared" si="20"/>
        <v>Soulblight Gravelords - Scouting Force / Restless Energy (25)</v>
      </c>
      <c r="N655" s="74">
        <f t="shared" si="21"/>
        <v>0.56000000000000005</v>
      </c>
      <c r="P655" s="60"/>
      <c r="Q655" s="75"/>
    </row>
    <row r="656" spans="1:17" hidden="1" x14ac:dyDescent="0.3">
      <c r="A656" t="s">
        <v>95</v>
      </c>
      <c r="B656" s="48" t="s">
        <v>24949</v>
      </c>
      <c r="C656" s="48" t="s">
        <v>24950</v>
      </c>
      <c r="D656" s="1">
        <f>SUMIFS(Results!O:O,Results!G:G,CONCATENATE("*",B656,"*"),Results!G:G,CONCATENATE("*",C656,"*"),Results!E:E,A656)</f>
        <v>35</v>
      </c>
      <c r="E656" s="50">
        <f>IFERROR(SUMIFS(Results!V:V,Results!G:G,CONCATENATE("*",B656,"*"),Results!G:G,CONCATENATE("*",C656,"*"),Results!E:E,A656)/D656,"")</f>
        <v>0.68571428571428572</v>
      </c>
      <c r="F656" s="1">
        <f>SUMIFS(Results!O:O,Results!G:G,CONCATENATE("*",B656,"*"),Results!G:G,CONCATENATE("*",C656,"*"),Results!E:E,A656)</f>
        <v>35</v>
      </c>
      <c r="G656" s="50">
        <f>IFERROR(SUMIFS(Results!V:V,Results!G:G,CONCATENATE("*",'Battle Tactics (Faction)'!B656,"*"),Results!G:G,CONCATENATE("*",C656,"*"),Results!E:E,A656)/F656,"")</f>
        <v>0.68571428571428572</v>
      </c>
      <c r="H656" s="46">
        <f>SUMIFS(Results!O:O,Results!G:G,CONCATENATE("*",B656,"*"),Results!G:G,CONCATENATE("*",C656,"*"),Results!Y:Y,"&gt;=500",Results!E:E,A656)</f>
        <v>10</v>
      </c>
      <c r="I656" s="52">
        <f>IFERROR(SUMIFS(Results!V:V,Results!G:G,CONCATENATE("*",B656,"*"),Results!G:G,CONCATENATE("*",C656,"*"),Results!Y:Y,"&gt;=500",Results!E:E,A656)/H656,"")</f>
        <v>0.9</v>
      </c>
      <c r="J656" s="53">
        <f>SUMIFS(Results!O:O,Results!G:G,CONCATENATE("*",'Battle Tactics (Faction)'!B656,"*"),Results!G:G,CONCATENATE("*",C656,"*"),Results!Y:Y,"&gt;=500",Results!E:E,A656)</f>
        <v>10</v>
      </c>
      <c r="M656" t="str">
        <f t="shared" si="20"/>
        <v>Soulblight Gravelords - Scouting Force / Wrathful Cycles (35)</v>
      </c>
      <c r="N656" s="74">
        <f t="shared" si="21"/>
        <v>0.68571428571428572</v>
      </c>
      <c r="P656" s="60"/>
      <c r="Q656" s="75"/>
    </row>
    <row r="657" spans="1:17" x14ac:dyDescent="0.3">
      <c r="A657" t="s">
        <v>95</v>
      </c>
      <c r="B657" s="48" t="s">
        <v>24950</v>
      </c>
      <c r="C657" s="48" t="s">
        <v>24945</v>
      </c>
      <c r="D657" s="1">
        <f>SUMIFS(Results!O:O,Results!G:G,CONCATENATE("*",B657,"*"),Results!G:G,CONCATENATE("*",C657,"*"),Results!E:E,A657)</f>
        <v>5</v>
      </c>
      <c r="E657" s="50">
        <f>IFERROR(SUMIFS(Results!V:V,Results!G:G,CONCATENATE("*",B657,"*"),Results!G:G,CONCATENATE("*",C657,"*"),Results!E:E,A657)/D657,"")</f>
        <v>0.2</v>
      </c>
      <c r="F657" s="1">
        <f>SUMIFS(Results!O:O,Results!G:G,CONCATENATE("*",B657,"*"),Results!G:G,CONCATENATE("*",C657,"*"),Results!E:E,A657)</f>
        <v>5</v>
      </c>
      <c r="G657" s="50">
        <f>IFERROR(SUMIFS(Results!V:V,Results!G:G,CONCATENATE("*",'Battle Tactics (Faction)'!B657,"*"),Results!G:G,CONCATENATE("*",C657,"*"),Results!E:E,A657)/F657,"")</f>
        <v>0.2</v>
      </c>
      <c r="H657" s="46">
        <f>SUMIFS(Results!O:O,Results!G:G,CONCATENATE("*",B657,"*"),Results!G:G,CONCATENATE("*",C657,"*"),Results!Y:Y,"&gt;=500",Results!E:E,A657)</f>
        <v>5</v>
      </c>
      <c r="I657" s="52">
        <f>IFERROR(SUMIFS(Results!V:V,Results!G:G,CONCATENATE("*",B657,"*"),Results!G:G,CONCATENATE("*",C657,"*"),Results!Y:Y,"&gt;=500",Results!E:E,A657)/H657,"")</f>
        <v>0.2</v>
      </c>
      <c r="J657" s="53">
        <f>SUMIFS(Results!O:O,Results!G:G,CONCATENATE("*",'Battle Tactics (Faction)'!B657,"*"),Results!G:G,CONCATENATE("*",C657,"*"),Results!Y:Y,"&gt;=500",Results!E:E,A657)</f>
        <v>5</v>
      </c>
      <c r="M657" t="str">
        <f t="shared" si="20"/>
        <v>Soulblight Gravelords - Wrathful Cycles / Attuned to Ghyran (5)</v>
      </c>
      <c r="N657" s="74">
        <f t="shared" si="21"/>
        <v>0.2</v>
      </c>
      <c r="P657" s="60"/>
      <c r="Q657" s="75"/>
    </row>
    <row r="658" spans="1:17" hidden="1" x14ac:dyDescent="0.3">
      <c r="A658" t="s">
        <v>95</v>
      </c>
      <c r="B658" s="48" t="s">
        <v>24950</v>
      </c>
      <c r="C658" s="48" t="s">
        <v>24946</v>
      </c>
      <c r="D658" s="1">
        <f>SUMIFS(Results!O:O,Results!G:G,CONCATENATE("*",B658,"*"),Results!G:G,CONCATENATE("*",C658,"*"),Results!E:E,A658)</f>
        <v>20</v>
      </c>
      <c r="E658" s="50">
        <f>IFERROR(SUMIFS(Results!V:V,Results!G:G,CONCATENATE("*",B658,"*"),Results!G:G,CONCATENATE("*",C658,"*"),Results!E:E,A658)/D658,"")</f>
        <v>0.55000000000000004</v>
      </c>
      <c r="F658" s="1">
        <f>SUMIFS(Results!O:O,Results!G:G,CONCATENATE("*",B658,"*"),Results!G:G,CONCATENATE("*",C658,"*"),Results!E:E,A658)</f>
        <v>20</v>
      </c>
      <c r="G658" s="50">
        <f>IFERROR(SUMIFS(Results!V:V,Results!G:G,CONCATENATE("*",'Battle Tactics (Faction)'!B658,"*"),Results!G:G,CONCATENATE("*",C658,"*"),Results!E:E,A658)/F658,"")</f>
        <v>0.55000000000000004</v>
      </c>
      <c r="H658" s="46">
        <f>SUMIFS(Results!O:O,Results!G:G,CONCATENATE("*",B658,"*"),Results!G:G,CONCATENATE("*",C658,"*"),Results!Y:Y,"&gt;=500",Results!E:E,A658)</f>
        <v>0</v>
      </c>
      <c r="I658" s="52" t="str">
        <f>IFERROR(SUMIFS(Results!V:V,Results!G:G,CONCATENATE("*",B658,"*"),Results!G:G,CONCATENATE("*",C658,"*"),Results!Y:Y,"&gt;=500",Results!E:E,A658)/H658,"")</f>
        <v/>
      </c>
      <c r="J658" s="53">
        <f>SUMIFS(Results!O:O,Results!G:G,CONCATENATE("*",'Battle Tactics (Faction)'!B658,"*"),Results!G:G,CONCATENATE("*",C658,"*"),Results!Y:Y,"&gt;=500",Results!E:E,A658)</f>
        <v>0</v>
      </c>
      <c r="M658" t="str">
        <f t="shared" si="20"/>
        <v>Soulblight Gravelords - Wrathful Cycles / Intercept and Recover (20)</v>
      </c>
      <c r="N658" s="74">
        <f t="shared" si="21"/>
        <v>0.55000000000000004</v>
      </c>
      <c r="P658" s="60"/>
      <c r="Q658" s="75"/>
    </row>
    <row r="659" spans="1:17" x14ac:dyDescent="0.3">
      <c r="A659" t="s">
        <v>95</v>
      </c>
      <c r="B659" s="48" t="s">
        <v>24950</v>
      </c>
      <c r="C659" s="48" t="s">
        <v>24947</v>
      </c>
      <c r="D659" s="1">
        <f>SUMIFS(Results!O:O,Results!G:G,CONCATENATE("*",B659,"*"),Results!G:G,CONCATENATE("*",C659,"*"),Results!E:E,A659)</f>
        <v>15</v>
      </c>
      <c r="E659" s="50">
        <f>IFERROR(SUMIFS(Results!V:V,Results!G:G,CONCATENATE("*",B659,"*"),Results!G:G,CONCATENATE("*",C659,"*"),Results!E:E,A659)/D659,"")</f>
        <v>0.7</v>
      </c>
      <c r="F659" s="1">
        <f>SUMIFS(Results!O:O,Results!G:G,CONCATENATE("*",B659,"*"),Results!G:G,CONCATENATE("*",C659,"*"),Results!E:E,A659)</f>
        <v>15</v>
      </c>
      <c r="G659" s="50">
        <f>IFERROR(SUMIFS(Results!V:V,Results!G:G,CONCATENATE("*",'Battle Tactics (Faction)'!B659,"*"),Results!G:G,CONCATENATE("*",C659,"*"),Results!E:E,A659)/F659,"")</f>
        <v>0.7</v>
      </c>
      <c r="H659" s="46">
        <f>SUMIFS(Results!O:O,Results!G:G,CONCATENATE("*",B659,"*"),Results!G:G,CONCATENATE("*",C659,"*"),Results!Y:Y,"&gt;=500",Results!E:E,A659)</f>
        <v>0</v>
      </c>
      <c r="I659" s="52" t="str">
        <f>IFERROR(SUMIFS(Results!V:V,Results!G:G,CONCATENATE("*",B659,"*"),Results!G:G,CONCATENATE("*",C659,"*"),Results!Y:Y,"&gt;=500",Results!E:E,A659)/H659,"")</f>
        <v/>
      </c>
      <c r="J659" s="53">
        <f>SUMIFS(Results!O:O,Results!G:G,CONCATENATE("*",'Battle Tactics (Faction)'!B659,"*"),Results!G:G,CONCATENATE("*",C659,"*"),Results!Y:Y,"&gt;=500",Results!E:E,A659)</f>
        <v>0</v>
      </c>
      <c r="M659" t="str">
        <f t="shared" si="20"/>
        <v>Soulblight Gravelords - Wrathful Cycles / Master the Paths (15)</v>
      </c>
      <c r="N659" s="74">
        <f t="shared" si="21"/>
        <v>0.7</v>
      </c>
      <c r="P659" s="60"/>
      <c r="Q659" s="75"/>
    </row>
    <row r="660" spans="1:17" hidden="1" x14ac:dyDescent="0.3">
      <c r="A660" t="s">
        <v>95</v>
      </c>
      <c r="B660" s="48" t="s">
        <v>24950</v>
      </c>
      <c r="C660" s="48" t="s">
        <v>24948</v>
      </c>
      <c r="D660" s="1">
        <f>SUMIFS(Results!O:O,Results!G:G,CONCATENATE("*",B660,"*"),Results!G:G,CONCATENATE("*",C660,"*"),Results!E:E,A660)</f>
        <v>35</v>
      </c>
      <c r="E660" s="50">
        <f>IFERROR(SUMIFS(Results!V:V,Results!G:G,CONCATENATE("*",B660,"*"),Results!G:G,CONCATENATE("*",C660,"*"),Results!E:E,A660)/D660,"")</f>
        <v>0.4</v>
      </c>
      <c r="F660" s="1">
        <f>SUMIFS(Results!O:O,Results!G:G,CONCATENATE("*",B660,"*"),Results!G:G,CONCATENATE("*",C660,"*"),Results!E:E,A660)</f>
        <v>35</v>
      </c>
      <c r="G660" s="50">
        <f>IFERROR(SUMIFS(Results!V:V,Results!G:G,CONCATENATE("*",'Battle Tactics (Faction)'!B660,"*"),Results!G:G,CONCATENATE("*",C660,"*"),Results!E:E,A660)/F660,"")</f>
        <v>0.4</v>
      </c>
      <c r="H660" s="46">
        <f>SUMIFS(Results!O:O,Results!G:G,CONCATENATE("*",B660,"*"),Results!G:G,CONCATENATE("*",C660,"*"),Results!Y:Y,"&gt;=500",Results!E:E,A660)</f>
        <v>5</v>
      </c>
      <c r="I660" s="52">
        <f>IFERROR(SUMIFS(Results!V:V,Results!G:G,CONCATENATE("*",B660,"*"),Results!G:G,CONCATENATE("*",C660,"*"),Results!Y:Y,"&gt;=500",Results!E:E,A660)/H660,"")</f>
        <v>0.4</v>
      </c>
      <c r="J660" s="53">
        <f>SUMIFS(Results!O:O,Results!G:G,CONCATENATE("*",'Battle Tactics (Faction)'!B660,"*"),Results!G:G,CONCATENATE("*",C660,"*"),Results!Y:Y,"&gt;=500",Results!E:E,A660)</f>
        <v>5</v>
      </c>
      <c r="M660" t="str">
        <f t="shared" si="20"/>
        <v>Soulblight Gravelords - Wrathful Cycles / Restless Energy (35)</v>
      </c>
      <c r="N660" s="74">
        <f t="shared" si="21"/>
        <v>0.4</v>
      </c>
      <c r="P660" s="60"/>
      <c r="Q660" s="75"/>
    </row>
    <row r="661" spans="1:17" hidden="1" x14ac:dyDescent="0.3">
      <c r="A661" t="s">
        <v>95</v>
      </c>
      <c r="B661" s="48" t="s">
        <v>24950</v>
      </c>
      <c r="C661" s="48" t="s">
        <v>24949</v>
      </c>
      <c r="D661" s="1">
        <f>SUMIFS(Results!O:O,Results!G:G,CONCATENATE("*",B661,"*"),Results!G:G,CONCATENATE("*",C661,"*"),Results!E:E,A661)</f>
        <v>35</v>
      </c>
      <c r="E661" s="50">
        <f>IFERROR(SUMIFS(Results!V:V,Results!G:G,CONCATENATE("*",B661,"*"),Results!G:G,CONCATENATE("*",C661,"*"),Results!E:E,A661)/D661,"")</f>
        <v>0.68571428571428572</v>
      </c>
      <c r="F661" s="1">
        <f>SUMIFS(Results!O:O,Results!G:G,CONCATENATE("*",B661,"*"),Results!G:G,CONCATENATE("*",C661,"*"),Results!E:E,A661)</f>
        <v>35</v>
      </c>
      <c r="G661" s="50">
        <f>IFERROR(SUMIFS(Results!V:V,Results!G:G,CONCATENATE("*",'Battle Tactics (Faction)'!B661,"*"),Results!G:G,CONCATENATE("*",C661,"*"),Results!E:E,A661)/F661,"")</f>
        <v>0.68571428571428572</v>
      </c>
      <c r="H661" s="46">
        <f>SUMIFS(Results!O:O,Results!G:G,CONCATENATE("*",B661,"*"),Results!G:G,CONCATENATE("*",C661,"*"),Results!Y:Y,"&gt;=500",Results!E:E,A661)</f>
        <v>10</v>
      </c>
      <c r="I661" s="52">
        <f>IFERROR(SUMIFS(Results!V:V,Results!G:G,CONCATENATE("*",B661,"*"),Results!G:G,CONCATENATE("*",C661,"*"),Results!Y:Y,"&gt;=500",Results!E:E,A661)/H661,"")</f>
        <v>0.9</v>
      </c>
      <c r="J661" s="53">
        <f>SUMIFS(Results!O:O,Results!G:G,CONCATENATE("*",'Battle Tactics (Faction)'!B661,"*"),Results!G:G,CONCATENATE("*",C661,"*"),Results!Y:Y,"&gt;=500",Results!E:E,A661)</f>
        <v>10</v>
      </c>
      <c r="M661" t="str">
        <f t="shared" si="20"/>
        <v>Soulblight Gravelords - Wrathful Cycles / Scouting Force (35)</v>
      </c>
      <c r="N661" s="74">
        <f t="shared" si="21"/>
        <v>0.68571428571428572</v>
      </c>
      <c r="P661" s="60"/>
      <c r="Q661" s="75"/>
    </row>
    <row r="662" spans="1:17" x14ac:dyDescent="0.3">
      <c r="A662" t="s">
        <v>49</v>
      </c>
      <c r="B662" s="48" t="s">
        <v>24945</v>
      </c>
      <c r="C662" s="48" t="s">
        <v>24946</v>
      </c>
      <c r="D662" s="1">
        <f>SUMIFS(Results!O:O,Results!G:G,CONCATENATE("*",B662,"*"),Results!G:G,CONCATENATE("*",C662,"*"),Results!E:E,A662)</f>
        <v>5</v>
      </c>
      <c r="E662" s="50">
        <f>IFERROR(SUMIFS(Results!V:V,Results!G:G,CONCATENATE("*",B662,"*"),Results!G:G,CONCATENATE("*",C662,"*"),Results!E:E,A662)/D662,"")</f>
        <v>0</v>
      </c>
      <c r="F662" s="1">
        <f>SUMIFS(Results!O:O,Results!G:G,CONCATENATE("*",B662,"*"),Results!G:G,CONCATENATE("*",C662,"*"),Results!E:E,A662)</f>
        <v>5</v>
      </c>
      <c r="G662" s="50">
        <f>IFERROR(SUMIFS(Results!V:V,Results!G:G,CONCATENATE("*",'Battle Tactics (Faction)'!B662,"*"),Results!G:G,CONCATENATE("*",C662,"*"),Results!E:E,A662)/F662,"")</f>
        <v>0</v>
      </c>
      <c r="H662" s="46">
        <f>SUMIFS(Results!O:O,Results!G:G,CONCATENATE("*",B662,"*"),Results!G:G,CONCATENATE("*",C662,"*"),Results!Y:Y,"&gt;=500",Results!E:E,A662)</f>
        <v>0</v>
      </c>
      <c r="I662" s="52" t="str">
        <f>IFERROR(SUMIFS(Results!V:V,Results!G:G,CONCATENATE("*",B662,"*"),Results!G:G,CONCATENATE("*",C662,"*"),Results!Y:Y,"&gt;=500",Results!E:E,A662)/H662,"")</f>
        <v/>
      </c>
      <c r="J662" s="53">
        <f>SUMIFS(Results!O:O,Results!G:G,CONCATENATE("*",'Battle Tactics (Faction)'!B662,"*"),Results!G:G,CONCATENATE("*",C662,"*"),Results!Y:Y,"&gt;=500",Results!E:E,A662)</f>
        <v>0</v>
      </c>
      <c r="M662" t="str">
        <f t="shared" si="20"/>
        <v>Stormcast Eternals - Attuned to Ghyran / Intercept and Recover (5)</v>
      </c>
      <c r="N662" s="74">
        <f t="shared" si="21"/>
        <v>0</v>
      </c>
      <c r="P662" s="60"/>
      <c r="Q662" s="75"/>
    </row>
    <row r="663" spans="1:17" x14ac:dyDescent="0.3">
      <c r="A663" t="s">
        <v>49</v>
      </c>
      <c r="B663" s="48" t="s">
        <v>24945</v>
      </c>
      <c r="C663" s="48" t="s">
        <v>24947</v>
      </c>
      <c r="D663" s="1">
        <f>SUMIFS(Results!O:O,Results!G:G,CONCATENATE("*",B663,"*"),Results!G:G,CONCATENATE("*",C663,"*"),Results!E:E,A663)</f>
        <v>5</v>
      </c>
      <c r="E663" s="50">
        <f>IFERROR(SUMIFS(Results!V:V,Results!G:G,CONCATENATE("*",B663,"*"),Results!G:G,CONCATENATE("*",C663,"*"),Results!E:E,A663)/D663,"")</f>
        <v>0.4</v>
      </c>
      <c r="F663" s="1">
        <f>SUMIFS(Results!O:O,Results!G:G,CONCATENATE("*",B663,"*"),Results!G:G,CONCATENATE("*",C663,"*"),Results!E:E,A663)</f>
        <v>5</v>
      </c>
      <c r="G663" s="50">
        <f>IFERROR(SUMIFS(Results!V:V,Results!G:G,CONCATENATE("*",'Battle Tactics (Faction)'!B663,"*"),Results!G:G,CONCATENATE("*",C663,"*"),Results!E:E,A663)/F663,"")</f>
        <v>0.4</v>
      </c>
      <c r="H663" s="46">
        <f>SUMIFS(Results!O:O,Results!G:G,CONCATENATE("*",B663,"*"),Results!G:G,CONCATENATE("*",C663,"*"),Results!Y:Y,"&gt;=500",Results!E:E,A663)</f>
        <v>5</v>
      </c>
      <c r="I663" s="52">
        <f>IFERROR(SUMIFS(Results!V:V,Results!G:G,CONCATENATE("*",B663,"*"),Results!G:G,CONCATENATE("*",C663,"*"),Results!Y:Y,"&gt;=500",Results!E:E,A663)/H663,"")</f>
        <v>0.4</v>
      </c>
      <c r="J663" s="53">
        <f>SUMIFS(Results!O:O,Results!G:G,CONCATENATE("*",'Battle Tactics (Faction)'!B663,"*"),Results!G:G,CONCATENATE("*",C663,"*"),Results!Y:Y,"&gt;=500",Results!E:E,A663)</f>
        <v>5</v>
      </c>
      <c r="M663" t="str">
        <f t="shared" si="20"/>
        <v>Stormcast Eternals - Attuned to Ghyran / Master the Paths (5)</v>
      </c>
      <c r="N663" s="74">
        <f t="shared" si="21"/>
        <v>0.4</v>
      </c>
      <c r="P663" s="60"/>
      <c r="Q663" s="75"/>
    </row>
    <row r="664" spans="1:17" hidden="1" x14ac:dyDescent="0.3">
      <c r="A664" t="s">
        <v>49</v>
      </c>
      <c r="B664" s="48" t="s">
        <v>24945</v>
      </c>
      <c r="C664" s="48" t="s">
        <v>24948</v>
      </c>
      <c r="D664" s="1">
        <f>SUMIFS(Results!O:O,Results!G:G,CONCATENATE("*",B664,"*"),Results!G:G,CONCATENATE("*",C664,"*"),Results!E:E,A664)</f>
        <v>0</v>
      </c>
      <c r="E664" s="50" t="str">
        <f>IFERROR(SUMIFS(Results!V:V,Results!G:G,CONCATENATE("*",B664,"*"),Results!G:G,CONCATENATE("*",C664,"*"),Results!E:E,A664)/D664,"")</f>
        <v/>
      </c>
      <c r="F664" s="1">
        <f>SUMIFS(Results!O:O,Results!G:G,CONCATENATE("*",B664,"*"),Results!G:G,CONCATENATE("*",C664,"*"),Results!E:E,A664)</f>
        <v>0</v>
      </c>
      <c r="G664" s="50" t="str">
        <f>IFERROR(SUMIFS(Results!V:V,Results!G:G,CONCATENATE("*",'Battle Tactics (Faction)'!B664,"*"),Results!G:G,CONCATENATE("*",C664,"*"),Results!E:E,A664)/F664,"")</f>
        <v/>
      </c>
      <c r="H664" s="46">
        <f>SUMIFS(Results!O:O,Results!G:G,CONCATENATE("*",B664,"*"),Results!G:G,CONCATENATE("*",C664,"*"),Results!Y:Y,"&gt;=500",Results!E:E,A664)</f>
        <v>0</v>
      </c>
      <c r="I664" s="52" t="str">
        <f>IFERROR(SUMIFS(Results!V:V,Results!G:G,CONCATENATE("*",B664,"*"),Results!G:G,CONCATENATE("*",C664,"*"),Results!Y:Y,"&gt;=500",Results!E:E,A664)/H664,"")</f>
        <v/>
      </c>
      <c r="J664" s="53">
        <f>SUMIFS(Results!O:O,Results!G:G,CONCATENATE("*",'Battle Tactics (Faction)'!B664,"*"),Results!G:G,CONCATENATE("*",C664,"*"),Results!Y:Y,"&gt;=500",Results!E:E,A664)</f>
        <v>0</v>
      </c>
      <c r="M664" t="str">
        <f t="shared" si="20"/>
        <v>Stormcast Eternals - Attuned to Ghyran / Restless Energy (0)</v>
      </c>
      <c r="N664" s="74" t="str">
        <f t="shared" si="21"/>
        <v/>
      </c>
      <c r="P664" s="60"/>
      <c r="Q664" s="75"/>
    </row>
    <row r="665" spans="1:17" x14ac:dyDescent="0.3">
      <c r="A665" t="s">
        <v>49</v>
      </c>
      <c r="B665" s="48" t="s">
        <v>24945</v>
      </c>
      <c r="C665" s="48" t="s">
        <v>24949</v>
      </c>
      <c r="D665" s="1">
        <f>SUMIFS(Results!O:O,Results!G:G,CONCATENATE("*",B665,"*"),Results!G:G,CONCATENATE("*",C665,"*"),Results!E:E,A665)</f>
        <v>15</v>
      </c>
      <c r="E665" s="50">
        <f>IFERROR(SUMIFS(Results!V:V,Results!G:G,CONCATENATE("*",B665,"*"),Results!G:G,CONCATENATE("*",C665,"*"),Results!E:E,A665)/D665,"")</f>
        <v>0.4</v>
      </c>
      <c r="F665" s="1">
        <f>SUMIFS(Results!O:O,Results!G:G,CONCATENATE("*",B665,"*"),Results!G:G,CONCATENATE("*",C665,"*"),Results!E:E,A665)</f>
        <v>15</v>
      </c>
      <c r="G665" s="50">
        <f>IFERROR(SUMIFS(Results!V:V,Results!G:G,CONCATENATE("*",'Battle Tactics (Faction)'!B665,"*"),Results!G:G,CONCATENATE("*",C665,"*"),Results!E:E,A665)/F665,"")</f>
        <v>0.4</v>
      </c>
      <c r="H665" s="46">
        <f>SUMIFS(Results!O:O,Results!G:G,CONCATENATE("*",B665,"*"),Results!G:G,CONCATENATE("*",C665,"*"),Results!Y:Y,"&gt;=500",Results!E:E,A665)</f>
        <v>0</v>
      </c>
      <c r="I665" s="52" t="str">
        <f>IFERROR(SUMIFS(Results!V:V,Results!G:G,CONCATENATE("*",B665,"*"),Results!G:G,CONCATENATE("*",C665,"*"),Results!Y:Y,"&gt;=500",Results!E:E,A665)/H665,"")</f>
        <v/>
      </c>
      <c r="J665" s="53">
        <f>SUMIFS(Results!O:O,Results!G:G,CONCATENATE("*",'Battle Tactics (Faction)'!B665,"*"),Results!G:G,CONCATENATE("*",C665,"*"),Results!Y:Y,"&gt;=500",Results!E:E,A665)</f>
        <v>0</v>
      </c>
      <c r="M665" t="str">
        <f t="shared" si="20"/>
        <v>Stormcast Eternals - Attuned to Ghyran / Scouting Force (15)</v>
      </c>
      <c r="N665" s="74">
        <f t="shared" si="21"/>
        <v>0.4</v>
      </c>
      <c r="P665" s="60"/>
      <c r="Q665" s="75"/>
    </row>
    <row r="666" spans="1:17" hidden="1" x14ac:dyDescent="0.3">
      <c r="A666" t="s">
        <v>49</v>
      </c>
      <c r="B666" s="48" t="s">
        <v>24945</v>
      </c>
      <c r="C666" s="48" t="s">
        <v>24950</v>
      </c>
      <c r="D666" s="1">
        <f>SUMIFS(Results!O:O,Results!G:G,CONCATENATE("*",B666,"*"),Results!G:G,CONCATENATE("*",C666,"*"),Results!E:E,A666)</f>
        <v>0</v>
      </c>
      <c r="E666" s="50" t="str">
        <f>IFERROR(SUMIFS(Results!V:V,Results!G:G,CONCATENATE("*",B666,"*"),Results!G:G,CONCATENATE("*",C666,"*"),Results!E:E,A666)/D666,"")</f>
        <v/>
      </c>
      <c r="F666" s="1">
        <f>SUMIFS(Results!O:O,Results!G:G,CONCATENATE("*",B666,"*"),Results!G:G,CONCATENATE("*",C666,"*"),Results!E:E,A666)</f>
        <v>0</v>
      </c>
      <c r="G666" s="50" t="str">
        <f>IFERROR(SUMIFS(Results!V:V,Results!G:G,CONCATENATE("*",'Battle Tactics (Faction)'!B666,"*"),Results!G:G,CONCATENATE("*",C666,"*"),Results!E:E,A666)/F666,"")</f>
        <v/>
      </c>
      <c r="H666" s="46">
        <f>SUMIFS(Results!O:O,Results!G:G,CONCATENATE("*",B666,"*"),Results!G:G,CONCATENATE("*",C666,"*"),Results!Y:Y,"&gt;=500",Results!E:E,A666)</f>
        <v>0</v>
      </c>
      <c r="I666" s="52" t="str">
        <f>IFERROR(SUMIFS(Results!V:V,Results!G:G,CONCATENATE("*",B666,"*"),Results!G:G,CONCATENATE("*",C666,"*"),Results!Y:Y,"&gt;=500",Results!E:E,A666)/H666,"")</f>
        <v/>
      </c>
      <c r="J666" s="53">
        <f>SUMIFS(Results!O:O,Results!G:G,CONCATENATE("*",'Battle Tactics (Faction)'!B666,"*"),Results!G:G,CONCATENATE("*",C666,"*"),Results!Y:Y,"&gt;=500",Results!E:E,A666)</f>
        <v>0</v>
      </c>
      <c r="M666" t="str">
        <f t="shared" si="20"/>
        <v>Stormcast Eternals - Attuned to Ghyran / Wrathful Cycles (0)</v>
      </c>
      <c r="N666" s="74" t="str">
        <f t="shared" si="21"/>
        <v/>
      </c>
      <c r="P666" s="60"/>
      <c r="Q666" s="75"/>
    </row>
    <row r="667" spans="1:17" x14ac:dyDescent="0.3">
      <c r="A667" t="s">
        <v>49</v>
      </c>
      <c r="B667" s="48" t="s">
        <v>24946</v>
      </c>
      <c r="C667" s="48" t="s">
        <v>24945</v>
      </c>
      <c r="D667" s="1">
        <f>SUMIFS(Results!O:O,Results!G:G,CONCATENATE("*",B667,"*"),Results!G:G,CONCATENATE("*",C667,"*"),Results!E:E,A667)</f>
        <v>5</v>
      </c>
      <c r="E667" s="50">
        <f>IFERROR(SUMIFS(Results!V:V,Results!G:G,CONCATENATE("*",B667,"*"),Results!G:G,CONCATENATE("*",C667,"*"),Results!E:E,A667)/D667,"")</f>
        <v>0</v>
      </c>
      <c r="F667" s="1">
        <f>SUMIFS(Results!O:O,Results!G:G,CONCATENATE("*",B667,"*"),Results!G:G,CONCATENATE("*",C667,"*"),Results!E:E,A667)</f>
        <v>5</v>
      </c>
      <c r="G667" s="50">
        <f>IFERROR(SUMIFS(Results!V:V,Results!G:G,CONCATENATE("*",'Battle Tactics (Faction)'!B667,"*"),Results!G:G,CONCATENATE("*",C667,"*"),Results!E:E,A667)/F667,"")</f>
        <v>0</v>
      </c>
      <c r="H667" s="46">
        <f>SUMIFS(Results!O:O,Results!G:G,CONCATENATE("*",B667,"*"),Results!G:G,CONCATENATE("*",C667,"*"),Results!Y:Y,"&gt;=500",Results!E:E,A667)</f>
        <v>0</v>
      </c>
      <c r="I667" s="52" t="str">
        <f>IFERROR(SUMIFS(Results!V:V,Results!G:G,CONCATENATE("*",B667,"*"),Results!G:G,CONCATENATE("*",C667,"*"),Results!Y:Y,"&gt;=500",Results!E:E,A667)/H667,"")</f>
        <v/>
      </c>
      <c r="J667" s="53">
        <f>SUMIFS(Results!O:O,Results!G:G,CONCATENATE("*",'Battle Tactics (Faction)'!B667,"*"),Results!G:G,CONCATENATE("*",C667,"*"),Results!Y:Y,"&gt;=500",Results!E:E,A667)</f>
        <v>0</v>
      </c>
      <c r="M667" t="str">
        <f t="shared" si="20"/>
        <v>Stormcast Eternals - Intercept and Recover / Attuned to Ghyran (5)</v>
      </c>
      <c r="N667" s="74">
        <f t="shared" si="21"/>
        <v>0</v>
      </c>
      <c r="P667" s="60"/>
      <c r="Q667" s="75"/>
    </row>
    <row r="668" spans="1:17" hidden="1" x14ac:dyDescent="0.3">
      <c r="A668" t="s">
        <v>49</v>
      </c>
      <c r="B668" s="48" t="s">
        <v>24946</v>
      </c>
      <c r="C668" s="48" t="s">
        <v>24947</v>
      </c>
      <c r="D668" s="1">
        <f>SUMIFS(Results!O:O,Results!G:G,CONCATENATE("*",B668,"*"),Results!G:G,CONCATENATE("*",C668,"*"),Results!E:E,A668)</f>
        <v>129</v>
      </c>
      <c r="E668" s="50">
        <f>IFERROR(SUMIFS(Results!V:V,Results!G:G,CONCATENATE("*",B668,"*"),Results!G:G,CONCATENATE("*",C668,"*"),Results!E:E,A668)/D668,"")</f>
        <v>0.50387596899224807</v>
      </c>
      <c r="F668" s="1">
        <f>SUMIFS(Results!O:O,Results!G:G,CONCATENATE("*",B668,"*"),Results!G:G,CONCATENATE("*",C668,"*"),Results!E:E,A668)</f>
        <v>129</v>
      </c>
      <c r="G668" s="50">
        <f>IFERROR(SUMIFS(Results!V:V,Results!G:G,CONCATENATE("*",'Battle Tactics (Faction)'!B668,"*"),Results!G:G,CONCATENATE("*",C668,"*"),Results!E:E,A668)/F668,"")</f>
        <v>0.50387596899224807</v>
      </c>
      <c r="H668" s="46">
        <f>SUMIFS(Results!O:O,Results!G:G,CONCATENATE("*",B668,"*"),Results!G:G,CONCATENATE("*",C668,"*"),Results!Y:Y,"&gt;=500",Results!E:E,A668)</f>
        <v>20</v>
      </c>
      <c r="I668" s="52">
        <f>IFERROR(SUMIFS(Results!V:V,Results!G:G,CONCATENATE("*",B668,"*"),Results!G:G,CONCATENATE("*",C668,"*"),Results!Y:Y,"&gt;=500",Results!E:E,A668)/H668,"")</f>
        <v>0.65</v>
      </c>
      <c r="J668" s="53">
        <f>SUMIFS(Results!O:O,Results!G:G,CONCATENATE("*",'Battle Tactics (Faction)'!B668,"*"),Results!G:G,CONCATENATE("*",C668,"*"),Results!Y:Y,"&gt;=500",Results!E:E,A668)</f>
        <v>20</v>
      </c>
      <c r="M668" t="str">
        <f t="shared" si="20"/>
        <v>Stormcast Eternals - Intercept and Recover / Master the Paths (129)</v>
      </c>
      <c r="N668" s="74">
        <f t="shared" si="21"/>
        <v>0.50387596899224807</v>
      </c>
      <c r="P668" s="60"/>
      <c r="Q668" s="75"/>
    </row>
    <row r="669" spans="1:17" hidden="1" x14ac:dyDescent="0.3">
      <c r="A669" t="s">
        <v>49</v>
      </c>
      <c r="B669" s="48" t="s">
        <v>24946</v>
      </c>
      <c r="C669" s="48" t="s">
        <v>24948</v>
      </c>
      <c r="D669" s="1">
        <f>SUMIFS(Results!O:O,Results!G:G,CONCATENATE("*",B669,"*"),Results!G:G,CONCATENATE("*",C669,"*"),Results!E:E,A669)</f>
        <v>68</v>
      </c>
      <c r="E669" s="50">
        <f>IFERROR(SUMIFS(Results!V:V,Results!G:G,CONCATENATE("*",B669,"*"),Results!G:G,CONCATENATE("*",C669,"*"),Results!E:E,A669)/D669,"")</f>
        <v>0.48529411764705882</v>
      </c>
      <c r="F669" s="1">
        <f>SUMIFS(Results!O:O,Results!G:G,CONCATENATE("*",B669,"*"),Results!G:G,CONCATENATE("*",C669,"*"),Results!E:E,A669)</f>
        <v>68</v>
      </c>
      <c r="G669" s="50">
        <f>IFERROR(SUMIFS(Results!V:V,Results!G:G,CONCATENATE("*",'Battle Tactics (Faction)'!B669,"*"),Results!G:G,CONCATENATE("*",C669,"*"),Results!E:E,A669)/F669,"")</f>
        <v>0.48529411764705882</v>
      </c>
      <c r="H669" s="46">
        <f>SUMIFS(Results!O:O,Results!G:G,CONCATENATE("*",B669,"*"),Results!G:G,CONCATENATE("*",C669,"*"),Results!Y:Y,"&gt;=500",Results!E:E,A669)</f>
        <v>20</v>
      </c>
      <c r="I669" s="52">
        <f>IFERROR(SUMIFS(Results!V:V,Results!G:G,CONCATENATE("*",B669,"*"),Results!G:G,CONCATENATE("*",C669,"*"),Results!Y:Y,"&gt;=500",Results!E:E,A669)/H669,"")</f>
        <v>0.6</v>
      </c>
      <c r="J669" s="53">
        <f>SUMIFS(Results!O:O,Results!G:G,CONCATENATE("*",'Battle Tactics (Faction)'!B669,"*"),Results!G:G,CONCATENATE("*",C669,"*"),Results!Y:Y,"&gt;=500",Results!E:E,A669)</f>
        <v>20</v>
      </c>
      <c r="M669" t="str">
        <f t="shared" si="20"/>
        <v>Stormcast Eternals - Intercept and Recover / Restless Energy (68)</v>
      </c>
      <c r="N669" s="74">
        <f t="shared" si="21"/>
        <v>0.48529411764705882</v>
      </c>
      <c r="P669" s="60"/>
      <c r="Q669" s="75"/>
    </row>
    <row r="670" spans="1:17" hidden="1" x14ac:dyDescent="0.3">
      <c r="A670" t="s">
        <v>49</v>
      </c>
      <c r="B670" s="48" t="s">
        <v>24946</v>
      </c>
      <c r="C670" s="48" t="s">
        <v>24949</v>
      </c>
      <c r="D670" s="1">
        <f>SUMIFS(Results!O:O,Results!G:G,CONCATENATE("*",B670,"*"),Results!G:G,CONCATENATE("*",C670,"*"),Results!E:E,A670)</f>
        <v>20</v>
      </c>
      <c r="E670" s="50">
        <f>IFERROR(SUMIFS(Results!V:V,Results!G:G,CONCATENATE("*",B670,"*"),Results!G:G,CONCATENATE("*",C670,"*"),Results!E:E,A670)/D670,"")</f>
        <v>0.52500000000000002</v>
      </c>
      <c r="F670" s="1">
        <f>SUMIFS(Results!O:O,Results!G:G,CONCATENATE("*",B670,"*"),Results!G:G,CONCATENATE("*",C670,"*"),Results!E:E,A670)</f>
        <v>20</v>
      </c>
      <c r="G670" s="50">
        <f>IFERROR(SUMIFS(Results!V:V,Results!G:G,CONCATENATE("*",'Battle Tactics (Faction)'!B670,"*"),Results!G:G,CONCATENATE("*",C670,"*"),Results!E:E,A670)/F670,"")</f>
        <v>0.52500000000000002</v>
      </c>
      <c r="H670" s="46">
        <f>SUMIFS(Results!O:O,Results!G:G,CONCATENATE("*",B670,"*"),Results!G:G,CONCATENATE("*",C670,"*"),Results!Y:Y,"&gt;=500",Results!E:E,A670)</f>
        <v>5</v>
      </c>
      <c r="I670" s="52">
        <f>IFERROR(SUMIFS(Results!V:V,Results!G:G,CONCATENATE("*",B670,"*"),Results!G:G,CONCATENATE("*",C670,"*"),Results!Y:Y,"&gt;=500",Results!E:E,A670)/H670,"")</f>
        <v>0.8</v>
      </c>
      <c r="J670" s="53">
        <f>SUMIFS(Results!O:O,Results!G:G,CONCATENATE("*",'Battle Tactics (Faction)'!B670,"*"),Results!G:G,CONCATENATE("*",C670,"*"),Results!Y:Y,"&gt;=500",Results!E:E,A670)</f>
        <v>5</v>
      </c>
      <c r="M670" t="str">
        <f t="shared" si="20"/>
        <v>Stormcast Eternals - Intercept and Recover / Scouting Force (20)</v>
      </c>
      <c r="N670" s="74">
        <f t="shared" si="21"/>
        <v>0.52500000000000002</v>
      </c>
      <c r="P670" s="60"/>
      <c r="Q670" s="75"/>
    </row>
    <row r="671" spans="1:17" x14ac:dyDescent="0.3">
      <c r="A671" t="s">
        <v>49</v>
      </c>
      <c r="B671" s="48" t="s">
        <v>24946</v>
      </c>
      <c r="C671" s="48" t="s">
        <v>24950</v>
      </c>
      <c r="D671" s="1">
        <f>SUMIFS(Results!O:O,Results!G:G,CONCATENATE("*",B671,"*"),Results!G:G,CONCATENATE("*",C671,"*"),Results!E:E,A671)</f>
        <v>5</v>
      </c>
      <c r="E671" s="50">
        <f>IFERROR(SUMIFS(Results!V:V,Results!G:G,CONCATENATE("*",B671,"*"),Results!G:G,CONCATENATE("*",C671,"*"),Results!E:E,A671)/D671,"")</f>
        <v>0.4</v>
      </c>
      <c r="F671" s="1">
        <f>SUMIFS(Results!O:O,Results!G:G,CONCATENATE("*",B671,"*"),Results!G:G,CONCATENATE("*",C671,"*"),Results!E:E,A671)</f>
        <v>5</v>
      </c>
      <c r="G671" s="50">
        <f>IFERROR(SUMIFS(Results!V:V,Results!G:G,CONCATENATE("*",'Battle Tactics (Faction)'!B671,"*"),Results!G:G,CONCATENATE("*",C671,"*"),Results!E:E,A671)/F671,"")</f>
        <v>0.4</v>
      </c>
      <c r="H671" s="46">
        <f>SUMIFS(Results!O:O,Results!G:G,CONCATENATE("*",B671,"*"),Results!G:G,CONCATENATE("*",C671,"*"),Results!Y:Y,"&gt;=500",Results!E:E,A671)</f>
        <v>0</v>
      </c>
      <c r="I671" s="52" t="str">
        <f>IFERROR(SUMIFS(Results!V:V,Results!G:G,CONCATENATE("*",B671,"*"),Results!G:G,CONCATENATE("*",C671,"*"),Results!Y:Y,"&gt;=500",Results!E:E,A671)/H671,"")</f>
        <v/>
      </c>
      <c r="J671" s="53">
        <f>SUMIFS(Results!O:O,Results!G:G,CONCATENATE("*",'Battle Tactics (Faction)'!B671,"*"),Results!G:G,CONCATENATE("*",C671,"*"),Results!Y:Y,"&gt;=500",Results!E:E,A671)</f>
        <v>0</v>
      </c>
      <c r="M671" t="str">
        <f t="shared" si="20"/>
        <v>Stormcast Eternals - Intercept and Recover / Wrathful Cycles (5)</v>
      </c>
      <c r="N671" s="74">
        <f t="shared" si="21"/>
        <v>0.4</v>
      </c>
      <c r="P671" s="60"/>
      <c r="Q671" s="75"/>
    </row>
    <row r="672" spans="1:17" x14ac:dyDescent="0.3">
      <c r="A672" t="s">
        <v>49</v>
      </c>
      <c r="B672" s="48" t="s">
        <v>24947</v>
      </c>
      <c r="C672" s="48" t="s">
        <v>24945</v>
      </c>
      <c r="D672" s="1">
        <f>SUMIFS(Results!O:O,Results!G:G,CONCATENATE("*",B672,"*"),Results!G:G,CONCATENATE("*",C672,"*"),Results!E:E,A672)</f>
        <v>5</v>
      </c>
      <c r="E672" s="50">
        <f>IFERROR(SUMIFS(Results!V:V,Results!G:G,CONCATENATE("*",B672,"*"),Results!G:G,CONCATENATE("*",C672,"*"),Results!E:E,A672)/D672,"")</f>
        <v>0.4</v>
      </c>
      <c r="F672" s="1">
        <f>SUMIFS(Results!O:O,Results!G:G,CONCATENATE("*",B672,"*"),Results!G:G,CONCATENATE("*",C672,"*"),Results!E:E,A672)</f>
        <v>5</v>
      </c>
      <c r="G672" s="50">
        <f>IFERROR(SUMIFS(Results!V:V,Results!G:G,CONCATENATE("*",'Battle Tactics (Faction)'!B672,"*"),Results!G:G,CONCATENATE("*",C672,"*"),Results!E:E,A672)/F672,"")</f>
        <v>0.4</v>
      </c>
      <c r="H672" s="46">
        <f>SUMIFS(Results!O:O,Results!G:G,CONCATENATE("*",B672,"*"),Results!G:G,CONCATENATE("*",C672,"*"),Results!Y:Y,"&gt;=500",Results!E:E,A672)</f>
        <v>5</v>
      </c>
      <c r="I672" s="52">
        <f>IFERROR(SUMIFS(Results!V:V,Results!G:G,CONCATENATE("*",B672,"*"),Results!G:G,CONCATENATE("*",C672,"*"),Results!Y:Y,"&gt;=500",Results!E:E,A672)/H672,"")</f>
        <v>0.4</v>
      </c>
      <c r="J672" s="53">
        <f>SUMIFS(Results!O:O,Results!G:G,CONCATENATE("*",'Battle Tactics (Faction)'!B672,"*"),Results!G:G,CONCATENATE("*",C672,"*"),Results!Y:Y,"&gt;=500",Results!E:E,A672)</f>
        <v>5</v>
      </c>
      <c r="M672" t="str">
        <f t="shared" si="20"/>
        <v>Stormcast Eternals - Master the Paths / Attuned to Ghyran (5)</v>
      </c>
      <c r="N672" s="74">
        <f t="shared" si="21"/>
        <v>0.4</v>
      </c>
      <c r="P672" s="60"/>
      <c r="Q672" s="75"/>
    </row>
    <row r="673" spans="1:17" hidden="1" x14ac:dyDescent="0.3">
      <c r="A673" t="s">
        <v>49</v>
      </c>
      <c r="B673" s="48" t="s">
        <v>24947</v>
      </c>
      <c r="C673" s="48" t="s">
        <v>24946</v>
      </c>
      <c r="D673" s="1">
        <f>SUMIFS(Results!O:O,Results!G:G,CONCATENATE("*",B673,"*"),Results!G:G,CONCATENATE("*",C673,"*"),Results!E:E,A673)</f>
        <v>129</v>
      </c>
      <c r="E673" s="50">
        <f>IFERROR(SUMIFS(Results!V:V,Results!G:G,CONCATENATE("*",B673,"*"),Results!G:G,CONCATENATE("*",C673,"*"),Results!E:E,A673)/D673,"")</f>
        <v>0.50387596899224807</v>
      </c>
      <c r="F673" s="1">
        <f>SUMIFS(Results!O:O,Results!G:G,CONCATENATE("*",B673,"*"),Results!G:G,CONCATENATE("*",C673,"*"),Results!E:E,A673)</f>
        <v>129</v>
      </c>
      <c r="G673" s="50">
        <f>IFERROR(SUMIFS(Results!V:V,Results!G:G,CONCATENATE("*",'Battle Tactics (Faction)'!B673,"*"),Results!G:G,CONCATENATE("*",C673,"*"),Results!E:E,A673)/F673,"")</f>
        <v>0.50387596899224807</v>
      </c>
      <c r="H673" s="46">
        <f>SUMIFS(Results!O:O,Results!G:G,CONCATENATE("*",B673,"*"),Results!G:G,CONCATENATE("*",C673,"*"),Results!Y:Y,"&gt;=500",Results!E:E,A673)</f>
        <v>20</v>
      </c>
      <c r="I673" s="52">
        <f>IFERROR(SUMIFS(Results!V:V,Results!G:G,CONCATENATE("*",B673,"*"),Results!G:G,CONCATENATE("*",C673,"*"),Results!Y:Y,"&gt;=500",Results!E:E,A673)/H673,"")</f>
        <v>0.65</v>
      </c>
      <c r="J673" s="53">
        <f>SUMIFS(Results!O:O,Results!G:G,CONCATENATE("*",'Battle Tactics (Faction)'!B673,"*"),Results!G:G,CONCATENATE("*",C673,"*"),Results!Y:Y,"&gt;=500",Results!E:E,A673)</f>
        <v>20</v>
      </c>
      <c r="M673" t="str">
        <f t="shared" si="20"/>
        <v>Stormcast Eternals - Master the Paths / Intercept and Recover (129)</v>
      </c>
      <c r="N673" s="74">
        <f t="shared" si="21"/>
        <v>0.50387596899224807</v>
      </c>
      <c r="P673" s="60"/>
      <c r="Q673" s="75"/>
    </row>
    <row r="674" spans="1:17" hidden="1" x14ac:dyDescent="0.3">
      <c r="A674" t="s">
        <v>49</v>
      </c>
      <c r="B674" s="48" t="s">
        <v>24947</v>
      </c>
      <c r="C674" s="48" t="s">
        <v>24948</v>
      </c>
      <c r="D674" s="1">
        <f>SUMIFS(Results!O:O,Results!G:G,CONCATENATE("*",B674,"*"),Results!G:G,CONCATENATE("*",C674,"*"),Results!E:E,A674)</f>
        <v>40</v>
      </c>
      <c r="E674" s="50">
        <f>IFERROR(SUMIFS(Results!V:V,Results!G:G,CONCATENATE("*",B674,"*"),Results!G:G,CONCATENATE("*",C674,"*"),Results!E:E,A674)/D674,"")</f>
        <v>0.45</v>
      </c>
      <c r="F674" s="1">
        <f>SUMIFS(Results!O:O,Results!G:G,CONCATENATE("*",B674,"*"),Results!G:G,CONCATENATE("*",C674,"*"),Results!E:E,A674)</f>
        <v>40</v>
      </c>
      <c r="G674" s="50">
        <f>IFERROR(SUMIFS(Results!V:V,Results!G:G,CONCATENATE("*",'Battle Tactics (Faction)'!B674,"*"),Results!G:G,CONCATENATE("*",C674,"*"),Results!E:E,A674)/F674,"")</f>
        <v>0.45</v>
      </c>
      <c r="H674" s="46">
        <f>SUMIFS(Results!O:O,Results!G:G,CONCATENATE("*",B674,"*"),Results!G:G,CONCATENATE("*",C674,"*"),Results!Y:Y,"&gt;=500",Results!E:E,A674)</f>
        <v>0</v>
      </c>
      <c r="I674" s="52" t="str">
        <f>IFERROR(SUMIFS(Results!V:V,Results!G:G,CONCATENATE("*",B674,"*"),Results!G:G,CONCATENATE("*",C674,"*"),Results!Y:Y,"&gt;=500",Results!E:E,A674)/H674,"")</f>
        <v/>
      </c>
      <c r="J674" s="53">
        <f>SUMIFS(Results!O:O,Results!G:G,CONCATENATE("*",'Battle Tactics (Faction)'!B674,"*"),Results!G:G,CONCATENATE("*",C674,"*"),Results!Y:Y,"&gt;=500",Results!E:E,A674)</f>
        <v>0</v>
      </c>
      <c r="M674" t="str">
        <f t="shared" si="20"/>
        <v>Stormcast Eternals - Master the Paths / Restless Energy (40)</v>
      </c>
      <c r="N674" s="74">
        <f t="shared" si="21"/>
        <v>0.45</v>
      </c>
      <c r="P674" s="60"/>
      <c r="Q674" s="75"/>
    </row>
    <row r="675" spans="1:17" x14ac:dyDescent="0.3">
      <c r="A675" t="s">
        <v>49</v>
      </c>
      <c r="B675" s="48" t="s">
        <v>24947</v>
      </c>
      <c r="C675" s="48" t="s">
        <v>24949</v>
      </c>
      <c r="D675" s="1">
        <f>SUMIFS(Results!O:O,Results!G:G,CONCATENATE("*",B675,"*"),Results!G:G,CONCATENATE("*",C675,"*"),Results!E:E,A675)</f>
        <v>13</v>
      </c>
      <c r="E675" s="50">
        <f>IFERROR(SUMIFS(Results!V:V,Results!G:G,CONCATENATE("*",B675,"*"),Results!G:G,CONCATENATE("*",C675,"*"),Results!E:E,A675)/D675,"")</f>
        <v>0.23076923076923078</v>
      </c>
      <c r="F675" s="1">
        <f>SUMIFS(Results!O:O,Results!G:G,CONCATENATE("*",B675,"*"),Results!G:G,CONCATENATE("*",C675,"*"),Results!E:E,A675)</f>
        <v>13</v>
      </c>
      <c r="G675" s="50">
        <f>IFERROR(SUMIFS(Results!V:V,Results!G:G,CONCATENATE("*",'Battle Tactics (Faction)'!B675,"*"),Results!G:G,CONCATENATE("*",C675,"*"),Results!E:E,A675)/F675,"")</f>
        <v>0.23076923076923078</v>
      </c>
      <c r="H675" s="46">
        <f>SUMIFS(Results!O:O,Results!G:G,CONCATENATE("*",B675,"*"),Results!G:G,CONCATENATE("*",C675,"*"),Results!Y:Y,"&gt;=500",Results!E:E,A675)</f>
        <v>0</v>
      </c>
      <c r="I675" s="52" t="str">
        <f>IFERROR(SUMIFS(Results!V:V,Results!G:G,CONCATENATE("*",B675,"*"),Results!G:G,CONCATENATE("*",C675,"*"),Results!Y:Y,"&gt;=500",Results!E:E,A675)/H675,"")</f>
        <v/>
      </c>
      <c r="J675" s="53">
        <f>SUMIFS(Results!O:O,Results!G:G,CONCATENATE("*",'Battle Tactics (Faction)'!B675,"*"),Results!G:G,CONCATENATE("*",C675,"*"),Results!Y:Y,"&gt;=500",Results!E:E,A675)</f>
        <v>0</v>
      </c>
      <c r="M675" t="str">
        <f t="shared" si="20"/>
        <v>Stormcast Eternals - Master the Paths / Scouting Force (13)</v>
      </c>
      <c r="N675" s="74">
        <f t="shared" si="21"/>
        <v>0.23076923076923078</v>
      </c>
      <c r="P675" s="60"/>
      <c r="Q675" s="75"/>
    </row>
    <row r="676" spans="1:17" hidden="1" x14ac:dyDescent="0.3">
      <c r="A676" t="s">
        <v>49</v>
      </c>
      <c r="B676" s="48" t="s">
        <v>24947</v>
      </c>
      <c r="C676" s="48" t="s">
        <v>24950</v>
      </c>
      <c r="D676" s="1">
        <f>SUMIFS(Results!O:O,Results!G:G,CONCATENATE("*",B676,"*"),Results!G:G,CONCATENATE("*",C676,"*"),Results!E:E,A676)</f>
        <v>26</v>
      </c>
      <c r="E676" s="50">
        <f>IFERROR(SUMIFS(Results!V:V,Results!G:G,CONCATENATE("*",B676,"*"),Results!G:G,CONCATENATE("*",C676,"*"),Results!E:E,A676)/D676,"")</f>
        <v>0.28846153846153844</v>
      </c>
      <c r="F676" s="1">
        <f>SUMIFS(Results!O:O,Results!G:G,CONCATENATE("*",B676,"*"),Results!G:G,CONCATENATE("*",C676,"*"),Results!E:E,A676)</f>
        <v>26</v>
      </c>
      <c r="G676" s="50">
        <f>IFERROR(SUMIFS(Results!V:V,Results!G:G,CONCATENATE("*",'Battle Tactics (Faction)'!B676,"*"),Results!G:G,CONCATENATE("*",C676,"*"),Results!E:E,A676)/F676,"")</f>
        <v>0.28846153846153844</v>
      </c>
      <c r="H676" s="46">
        <f>SUMIFS(Results!O:O,Results!G:G,CONCATENATE("*",B676,"*"),Results!G:G,CONCATENATE("*",C676,"*"),Results!Y:Y,"&gt;=500",Results!E:E,A676)</f>
        <v>0</v>
      </c>
      <c r="I676" s="52" t="str">
        <f>IFERROR(SUMIFS(Results!V:V,Results!G:G,CONCATENATE("*",B676,"*"),Results!G:G,CONCATENATE("*",C676,"*"),Results!Y:Y,"&gt;=500",Results!E:E,A676)/H676,"")</f>
        <v/>
      </c>
      <c r="J676" s="53">
        <f>SUMIFS(Results!O:O,Results!G:G,CONCATENATE("*",'Battle Tactics (Faction)'!B676,"*"),Results!G:G,CONCATENATE("*",C676,"*"),Results!Y:Y,"&gt;=500",Results!E:E,A676)</f>
        <v>0</v>
      </c>
      <c r="M676" t="str">
        <f t="shared" si="20"/>
        <v>Stormcast Eternals - Master the Paths / Wrathful Cycles (26)</v>
      </c>
      <c r="N676" s="74">
        <f t="shared" si="21"/>
        <v>0.28846153846153844</v>
      </c>
      <c r="P676" s="60"/>
      <c r="Q676" s="75"/>
    </row>
    <row r="677" spans="1:17" hidden="1" x14ac:dyDescent="0.3">
      <c r="A677" t="s">
        <v>49</v>
      </c>
      <c r="B677" s="48" t="s">
        <v>24948</v>
      </c>
      <c r="C677" s="48" t="s">
        <v>24945</v>
      </c>
      <c r="D677" s="1">
        <f>SUMIFS(Results!O:O,Results!G:G,CONCATENATE("*",B677,"*"),Results!G:G,CONCATENATE("*",C677,"*"),Results!E:E,A677)</f>
        <v>0</v>
      </c>
      <c r="E677" s="50" t="str">
        <f>IFERROR(SUMIFS(Results!V:V,Results!G:G,CONCATENATE("*",B677,"*"),Results!G:G,CONCATENATE("*",C677,"*"),Results!E:E,A677)/D677,"")</f>
        <v/>
      </c>
      <c r="F677" s="1">
        <f>SUMIFS(Results!O:O,Results!G:G,CONCATENATE("*",B677,"*"),Results!G:G,CONCATENATE("*",C677,"*"),Results!E:E,A677)</f>
        <v>0</v>
      </c>
      <c r="G677" s="50" t="str">
        <f>IFERROR(SUMIFS(Results!V:V,Results!G:G,CONCATENATE("*",'Battle Tactics (Faction)'!B677,"*"),Results!G:G,CONCATENATE("*",C677,"*"),Results!E:E,A677)/F677,"")</f>
        <v/>
      </c>
      <c r="H677" s="46">
        <f>SUMIFS(Results!O:O,Results!G:G,CONCATENATE("*",B677,"*"),Results!G:G,CONCATENATE("*",C677,"*"),Results!Y:Y,"&gt;=500",Results!E:E,A677)</f>
        <v>0</v>
      </c>
      <c r="I677" s="52" t="str">
        <f>IFERROR(SUMIFS(Results!V:V,Results!G:G,CONCATENATE("*",B677,"*"),Results!G:G,CONCATENATE("*",C677,"*"),Results!Y:Y,"&gt;=500",Results!E:E,A677)/H677,"")</f>
        <v/>
      </c>
      <c r="J677" s="53">
        <f>SUMIFS(Results!O:O,Results!G:G,CONCATENATE("*",'Battle Tactics (Faction)'!B677,"*"),Results!G:G,CONCATENATE("*",C677,"*"),Results!Y:Y,"&gt;=500",Results!E:E,A677)</f>
        <v>0</v>
      </c>
      <c r="M677" t="str">
        <f t="shared" si="20"/>
        <v>Stormcast Eternals - Restless Energy / Attuned to Ghyran (0)</v>
      </c>
      <c r="N677" s="74" t="str">
        <f t="shared" si="21"/>
        <v/>
      </c>
      <c r="P677" s="60"/>
      <c r="Q677" s="75"/>
    </row>
    <row r="678" spans="1:17" hidden="1" x14ac:dyDescent="0.3">
      <c r="A678" t="s">
        <v>49</v>
      </c>
      <c r="B678" s="48" t="s">
        <v>24948</v>
      </c>
      <c r="C678" s="48" t="s">
        <v>24946</v>
      </c>
      <c r="D678" s="1">
        <f>SUMIFS(Results!O:O,Results!G:G,CONCATENATE("*",B678,"*"),Results!G:G,CONCATENATE("*",C678,"*"),Results!E:E,A678)</f>
        <v>68</v>
      </c>
      <c r="E678" s="50">
        <f>IFERROR(SUMIFS(Results!V:V,Results!G:G,CONCATENATE("*",B678,"*"),Results!G:G,CONCATENATE("*",C678,"*"),Results!E:E,A678)/D678,"")</f>
        <v>0.48529411764705882</v>
      </c>
      <c r="F678" s="1">
        <f>SUMIFS(Results!O:O,Results!G:G,CONCATENATE("*",B678,"*"),Results!G:G,CONCATENATE("*",C678,"*"),Results!E:E,A678)</f>
        <v>68</v>
      </c>
      <c r="G678" s="50">
        <f>IFERROR(SUMIFS(Results!V:V,Results!G:G,CONCATENATE("*",'Battle Tactics (Faction)'!B678,"*"),Results!G:G,CONCATENATE("*",C678,"*"),Results!E:E,A678)/F678,"")</f>
        <v>0.48529411764705882</v>
      </c>
      <c r="H678" s="46">
        <f>SUMIFS(Results!O:O,Results!G:G,CONCATENATE("*",B678,"*"),Results!G:G,CONCATENATE("*",C678,"*"),Results!Y:Y,"&gt;=500",Results!E:E,A678)</f>
        <v>20</v>
      </c>
      <c r="I678" s="52">
        <f>IFERROR(SUMIFS(Results!V:V,Results!G:G,CONCATENATE("*",B678,"*"),Results!G:G,CONCATENATE("*",C678,"*"),Results!Y:Y,"&gt;=500",Results!E:E,A678)/H678,"")</f>
        <v>0.6</v>
      </c>
      <c r="J678" s="53">
        <f>SUMIFS(Results!O:O,Results!G:G,CONCATENATE("*",'Battle Tactics (Faction)'!B678,"*"),Results!G:G,CONCATENATE("*",C678,"*"),Results!Y:Y,"&gt;=500",Results!E:E,A678)</f>
        <v>20</v>
      </c>
      <c r="M678" t="str">
        <f t="shared" si="20"/>
        <v>Stormcast Eternals - Restless Energy / Intercept and Recover (68)</v>
      </c>
      <c r="N678" s="74">
        <f t="shared" si="21"/>
        <v>0.48529411764705882</v>
      </c>
      <c r="P678" s="60"/>
      <c r="Q678" s="75"/>
    </row>
    <row r="679" spans="1:17" hidden="1" x14ac:dyDescent="0.3">
      <c r="A679" t="s">
        <v>49</v>
      </c>
      <c r="B679" s="48" t="s">
        <v>24948</v>
      </c>
      <c r="C679" s="48" t="s">
        <v>24947</v>
      </c>
      <c r="D679" s="1">
        <f>SUMIFS(Results!O:O,Results!G:G,CONCATENATE("*",B679,"*"),Results!G:G,CONCATENATE("*",C679,"*"),Results!E:E,A679)</f>
        <v>40</v>
      </c>
      <c r="E679" s="50">
        <f>IFERROR(SUMIFS(Results!V:V,Results!G:G,CONCATENATE("*",B679,"*"),Results!G:G,CONCATENATE("*",C679,"*"),Results!E:E,A679)/D679,"")</f>
        <v>0.45</v>
      </c>
      <c r="F679" s="1">
        <f>SUMIFS(Results!O:O,Results!G:G,CONCATENATE("*",B679,"*"),Results!G:G,CONCATENATE("*",C679,"*"),Results!E:E,A679)</f>
        <v>40</v>
      </c>
      <c r="G679" s="50">
        <f>IFERROR(SUMIFS(Results!V:V,Results!G:G,CONCATENATE("*",'Battle Tactics (Faction)'!B679,"*"),Results!G:G,CONCATENATE("*",C679,"*"),Results!E:E,A679)/F679,"")</f>
        <v>0.45</v>
      </c>
      <c r="H679" s="46">
        <f>SUMIFS(Results!O:O,Results!G:G,CONCATENATE("*",B679,"*"),Results!G:G,CONCATENATE("*",C679,"*"),Results!Y:Y,"&gt;=500",Results!E:E,A679)</f>
        <v>0</v>
      </c>
      <c r="I679" s="52" t="str">
        <f>IFERROR(SUMIFS(Results!V:V,Results!G:G,CONCATENATE("*",B679,"*"),Results!G:G,CONCATENATE("*",C679,"*"),Results!Y:Y,"&gt;=500",Results!E:E,A679)/H679,"")</f>
        <v/>
      </c>
      <c r="J679" s="53">
        <f>SUMIFS(Results!O:O,Results!G:G,CONCATENATE("*",'Battle Tactics (Faction)'!B679,"*"),Results!G:G,CONCATENATE("*",C679,"*"),Results!Y:Y,"&gt;=500",Results!E:E,A679)</f>
        <v>0</v>
      </c>
      <c r="M679" t="str">
        <f t="shared" si="20"/>
        <v>Stormcast Eternals - Restless Energy / Master the Paths (40)</v>
      </c>
      <c r="N679" s="74">
        <f t="shared" si="21"/>
        <v>0.45</v>
      </c>
      <c r="P679" s="60"/>
      <c r="Q679" s="75"/>
    </row>
    <row r="680" spans="1:17" hidden="1" x14ac:dyDescent="0.3">
      <c r="A680" t="s">
        <v>49</v>
      </c>
      <c r="B680" s="48" t="s">
        <v>24948</v>
      </c>
      <c r="C680" s="48" t="s">
        <v>24949</v>
      </c>
      <c r="D680" s="1">
        <f>SUMIFS(Results!O:O,Results!G:G,CONCATENATE("*",B680,"*"),Results!G:G,CONCATENATE("*",C680,"*"),Results!E:E,A680)</f>
        <v>8</v>
      </c>
      <c r="E680" s="50">
        <f>IFERROR(SUMIFS(Results!V:V,Results!G:G,CONCATENATE("*",B680,"*"),Results!G:G,CONCATENATE("*",C680,"*"),Results!E:E,A680)/D680,"")</f>
        <v>0.625</v>
      </c>
      <c r="F680" s="1">
        <f>SUMIFS(Results!O:O,Results!G:G,CONCATENATE("*",B680,"*"),Results!G:G,CONCATENATE("*",C680,"*"),Results!E:E,A680)</f>
        <v>8</v>
      </c>
      <c r="G680" s="50">
        <f>IFERROR(SUMIFS(Results!V:V,Results!G:G,CONCATENATE("*",'Battle Tactics (Faction)'!B680,"*"),Results!G:G,CONCATENATE("*",C680,"*"),Results!E:E,A680)/F680,"")</f>
        <v>0.625</v>
      </c>
      <c r="H680" s="46">
        <f>SUMIFS(Results!O:O,Results!G:G,CONCATENATE("*",B680,"*"),Results!G:G,CONCATENATE("*",C680,"*"),Results!Y:Y,"&gt;=500",Results!E:E,A680)</f>
        <v>0</v>
      </c>
      <c r="I680" s="52" t="str">
        <f>IFERROR(SUMIFS(Results!V:V,Results!G:G,CONCATENATE("*",B680,"*"),Results!G:G,CONCATENATE("*",C680,"*"),Results!Y:Y,"&gt;=500",Results!E:E,A680)/H680,"")</f>
        <v/>
      </c>
      <c r="J680" s="53">
        <f>SUMIFS(Results!O:O,Results!G:G,CONCATENATE("*",'Battle Tactics (Faction)'!B680,"*"),Results!G:G,CONCATENATE("*",C680,"*"),Results!Y:Y,"&gt;=500",Results!E:E,A680)</f>
        <v>0</v>
      </c>
      <c r="M680" t="str">
        <f t="shared" si="20"/>
        <v>Stormcast Eternals - Restless Energy / Scouting Force (8)</v>
      </c>
      <c r="N680" s="74">
        <f t="shared" si="21"/>
        <v>0.625</v>
      </c>
      <c r="P680" s="60"/>
      <c r="Q680" s="75"/>
    </row>
    <row r="681" spans="1:17" x14ac:dyDescent="0.3">
      <c r="A681" t="s">
        <v>49</v>
      </c>
      <c r="B681" s="48" t="s">
        <v>24948</v>
      </c>
      <c r="C681" s="48" t="s">
        <v>24950</v>
      </c>
      <c r="D681" s="1">
        <f>SUMIFS(Results!O:O,Results!G:G,CONCATENATE("*",B681,"*"),Results!G:G,CONCATENATE("*",C681,"*"),Results!E:E,A681)</f>
        <v>10</v>
      </c>
      <c r="E681" s="50">
        <f>IFERROR(SUMIFS(Results!V:V,Results!G:G,CONCATENATE("*",B681,"*"),Results!G:G,CONCATENATE("*",C681,"*"),Results!E:E,A681)/D681,"")</f>
        <v>0.4</v>
      </c>
      <c r="F681" s="1">
        <f>SUMIFS(Results!O:O,Results!G:G,CONCATENATE("*",B681,"*"),Results!G:G,CONCATENATE("*",C681,"*"),Results!E:E,A681)</f>
        <v>10</v>
      </c>
      <c r="G681" s="50">
        <f>IFERROR(SUMIFS(Results!V:V,Results!G:G,CONCATENATE("*",'Battle Tactics (Faction)'!B681,"*"),Results!G:G,CONCATENATE("*",C681,"*"),Results!E:E,A681)/F681,"")</f>
        <v>0.4</v>
      </c>
      <c r="H681" s="46">
        <f>SUMIFS(Results!O:O,Results!G:G,CONCATENATE("*",B681,"*"),Results!G:G,CONCATENATE("*",C681,"*"),Results!Y:Y,"&gt;=500",Results!E:E,A681)</f>
        <v>0</v>
      </c>
      <c r="I681" s="52" t="str">
        <f>IFERROR(SUMIFS(Results!V:V,Results!G:G,CONCATENATE("*",B681,"*"),Results!G:G,CONCATENATE("*",C681,"*"),Results!Y:Y,"&gt;=500",Results!E:E,A681)/H681,"")</f>
        <v/>
      </c>
      <c r="J681" s="53">
        <f>SUMIFS(Results!O:O,Results!G:G,CONCATENATE("*",'Battle Tactics (Faction)'!B681,"*"),Results!G:G,CONCATENATE("*",C681,"*"),Results!Y:Y,"&gt;=500",Results!E:E,A681)</f>
        <v>0</v>
      </c>
      <c r="M681" t="str">
        <f t="shared" si="20"/>
        <v>Stormcast Eternals - Restless Energy / Wrathful Cycles (10)</v>
      </c>
      <c r="N681" s="74">
        <f t="shared" si="21"/>
        <v>0.4</v>
      </c>
      <c r="P681" s="60"/>
      <c r="Q681" s="75"/>
    </row>
    <row r="682" spans="1:17" x14ac:dyDescent="0.3">
      <c r="A682" t="s">
        <v>49</v>
      </c>
      <c r="B682" s="48" t="s">
        <v>24949</v>
      </c>
      <c r="C682" s="48" t="s">
        <v>24945</v>
      </c>
      <c r="D682" s="1">
        <f>SUMIFS(Results!O:O,Results!G:G,CONCATENATE("*",B682,"*"),Results!G:G,CONCATENATE("*",C682,"*"),Results!E:E,A682)</f>
        <v>15</v>
      </c>
      <c r="E682" s="50">
        <f>IFERROR(SUMIFS(Results!V:V,Results!G:G,CONCATENATE("*",B682,"*"),Results!G:G,CONCATENATE("*",C682,"*"),Results!E:E,A682)/D682,"")</f>
        <v>0.4</v>
      </c>
      <c r="F682" s="1">
        <f>SUMIFS(Results!O:O,Results!G:G,CONCATENATE("*",B682,"*"),Results!G:G,CONCATENATE("*",C682,"*"),Results!E:E,A682)</f>
        <v>15</v>
      </c>
      <c r="G682" s="50">
        <f>IFERROR(SUMIFS(Results!V:V,Results!G:G,CONCATENATE("*",'Battle Tactics (Faction)'!B682,"*"),Results!G:G,CONCATENATE("*",C682,"*"),Results!E:E,A682)/F682,"")</f>
        <v>0.4</v>
      </c>
      <c r="H682" s="46">
        <f>SUMIFS(Results!O:O,Results!G:G,CONCATENATE("*",B682,"*"),Results!G:G,CONCATENATE("*",C682,"*"),Results!Y:Y,"&gt;=500",Results!E:E,A682)</f>
        <v>0</v>
      </c>
      <c r="I682" s="52" t="str">
        <f>IFERROR(SUMIFS(Results!V:V,Results!G:G,CONCATENATE("*",B682,"*"),Results!G:G,CONCATENATE("*",C682,"*"),Results!Y:Y,"&gt;=500",Results!E:E,A682)/H682,"")</f>
        <v/>
      </c>
      <c r="J682" s="53">
        <f>SUMIFS(Results!O:O,Results!G:G,CONCATENATE("*",'Battle Tactics (Faction)'!B682,"*"),Results!G:G,CONCATENATE("*",C682,"*"),Results!Y:Y,"&gt;=500",Results!E:E,A682)</f>
        <v>0</v>
      </c>
      <c r="M682" t="str">
        <f t="shared" si="20"/>
        <v>Stormcast Eternals - Scouting Force / Attuned to Ghyran (15)</v>
      </c>
      <c r="N682" s="74">
        <f t="shared" si="21"/>
        <v>0.4</v>
      </c>
      <c r="P682" s="60"/>
      <c r="Q682" s="75"/>
    </row>
    <row r="683" spans="1:17" hidden="1" x14ac:dyDescent="0.3">
      <c r="A683" t="s">
        <v>49</v>
      </c>
      <c r="B683" s="48" t="s">
        <v>24949</v>
      </c>
      <c r="C683" s="48" t="s">
        <v>24946</v>
      </c>
      <c r="D683" s="1">
        <f>SUMIFS(Results!O:O,Results!G:G,CONCATENATE("*",B683,"*"),Results!G:G,CONCATENATE("*",C683,"*"),Results!E:E,A683)</f>
        <v>20</v>
      </c>
      <c r="E683" s="50">
        <f>IFERROR(SUMIFS(Results!V:V,Results!G:G,CONCATENATE("*",B683,"*"),Results!G:G,CONCATENATE("*",C683,"*"),Results!E:E,A683)/D683,"")</f>
        <v>0.52500000000000002</v>
      </c>
      <c r="F683" s="1">
        <f>SUMIFS(Results!O:O,Results!G:G,CONCATENATE("*",B683,"*"),Results!G:G,CONCATENATE("*",C683,"*"),Results!E:E,A683)</f>
        <v>20</v>
      </c>
      <c r="G683" s="50">
        <f>IFERROR(SUMIFS(Results!V:V,Results!G:G,CONCATENATE("*",'Battle Tactics (Faction)'!B683,"*"),Results!G:G,CONCATENATE("*",C683,"*"),Results!E:E,A683)/F683,"")</f>
        <v>0.52500000000000002</v>
      </c>
      <c r="H683" s="46">
        <f>SUMIFS(Results!O:O,Results!G:G,CONCATENATE("*",B683,"*"),Results!G:G,CONCATENATE("*",C683,"*"),Results!Y:Y,"&gt;=500",Results!E:E,A683)</f>
        <v>5</v>
      </c>
      <c r="I683" s="52">
        <f>IFERROR(SUMIFS(Results!V:V,Results!G:G,CONCATENATE("*",B683,"*"),Results!G:G,CONCATENATE("*",C683,"*"),Results!Y:Y,"&gt;=500",Results!E:E,A683)/H683,"")</f>
        <v>0.8</v>
      </c>
      <c r="J683" s="53">
        <f>SUMIFS(Results!O:O,Results!G:G,CONCATENATE("*",'Battle Tactics (Faction)'!B683,"*"),Results!G:G,CONCATENATE("*",C683,"*"),Results!Y:Y,"&gt;=500",Results!E:E,A683)</f>
        <v>5</v>
      </c>
      <c r="M683" t="str">
        <f t="shared" si="20"/>
        <v>Stormcast Eternals - Scouting Force / Intercept and Recover (20)</v>
      </c>
      <c r="N683" s="74">
        <f t="shared" si="21"/>
        <v>0.52500000000000002</v>
      </c>
      <c r="P683" s="60"/>
      <c r="Q683" s="75"/>
    </row>
    <row r="684" spans="1:17" x14ac:dyDescent="0.3">
      <c r="A684" t="s">
        <v>49</v>
      </c>
      <c r="B684" s="48" t="s">
        <v>24949</v>
      </c>
      <c r="C684" s="48" t="s">
        <v>24947</v>
      </c>
      <c r="D684" s="1">
        <f>SUMIFS(Results!O:O,Results!G:G,CONCATENATE("*",B684,"*"),Results!G:G,CONCATENATE("*",C684,"*"),Results!E:E,A684)</f>
        <v>13</v>
      </c>
      <c r="E684" s="50">
        <f>IFERROR(SUMIFS(Results!V:V,Results!G:G,CONCATENATE("*",B684,"*"),Results!G:G,CONCATENATE("*",C684,"*"),Results!E:E,A684)/D684,"")</f>
        <v>0.23076923076923078</v>
      </c>
      <c r="F684" s="1">
        <f>SUMIFS(Results!O:O,Results!G:G,CONCATENATE("*",B684,"*"),Results!G:G,CONCATENATE("*",C684,"*"),Results!E:E,A684)</f>
        <v>13</v>
      </c>
      <c r="G684" s="50">
        <f>IFERROR(SUMIFS(Results!V:V,Results!G:G,CONCATENATE("*",'Battle Tactics (Faction)'!B684,"*"),Results!G:G,CONCATENATE("*",C684,"*"),Results!E:E,A684)/F684,"")</f>
        <v>0.23076923076923078</v>
      </c>
      <c r="H684" s="46">
        <f>SUMIFS(Results!O:O,Results!G:G,CONCATENATE("*",B684,"*"),Results!G:G,CONCATENATE("*",C684,"*"),Results!Y:Y,"&gt;=500",Results!E:E,A684)</f>
        <v>0</v>
      </c>
      <c r="I684" s="52" t="str">
        <f>IFERROR(SUMIFS(Results!V:V,Results!G:G,CONCATENATE("*",B684,"*"),Results!G:G,CONCATENATE("*",C684,"*"),Results!Y:Y,"&gt;=500",Results!E:E,A684)/H684,"")</f>
        <v/>
      </c>
      <c r="J684" s="53">
        <f>SUMIFS(Results!O:O,Results!G:G,CONCATENATE("*",'Battle Tactics (Faction)'!B684,"*"),Results!G:G,CONCATENATE("*",C684,"*"),Results!Y:Y,"&gt;=500",Results!E:E,A684)</f>
        <v>0</v>
      </c>
      <c r="M684" t="str">
        <f t="shared" si="20"/>
        <v>Stormcast Eternals - Scouting Force / Master the Paths (13)</v>
      </c>
      <c r="N684" s="74">
        <f t="shared" si="21"/>
        <v>0.23076923076923078</v>
      </c>
      <c r="P684" s="60"/>
      <c r="Q684" s="75"/>
    </row>
    <row r="685" spans="1:17" hidden="1" x14ac:dyDescent="0.3">
      <c r="A685" t="s">
        <v>49</v>
      </c>
      <c r="B685" s="48" t="s">
        <v>24949</v>
      </c>
      <c r="C685" s="48" t="s">
        <v>24948</v>
      </c>
      <c r="D685" s="1">
        <f>SUMIFS(Results!O:O,Results!G:G,CONCATENATE("*",B685,"*"),Results!G:G,CONCATENATE("*",C685,"*"),Results!E:E,A685)</f>
        <v>8</v>
      </c>
      <c r="E685" s="50">
        <f>IFERROR(SUMIFS(Results!V:V,Results!G:G,CONCATENATE("*",B685,"*"),Results!G:G,CONCATENATE("*",C685,"*"),Results!E:E,A685)/D685,"")</f>
        <v>0.625</v>
      </c>
      <c r="F685" s="1">
        <f>SUMIFS(Results!O:O,Results!G:G,CONCATENATE("*",B685,"*"),Results!G:G,CONCATENATE("*",C685,"*"),Results!E:E,A685)</f>
        <v>8</v>
      </c>
      <c r="G685" s="50">
        <f>IFERROR(SUMIFS(Results!V:V,Results!G:G,CONCATENATE("*",'Battle Tactics (Faction)'!B685,"*"),Results!G:G,CONCATENATE("*",C685,"*"),Results!E:E,A685)/F685,"")</f>
        <v>0.625</v>
      </c>
      <c r="H685" s="46">
        <f>SUMIFS(Results!O:O,Results!G:G,CONCATENATE("*",B685,"*"),Results!G:G,CONCATENATE("*",C685,"*"),Results!Y:Y,"&gt;=500",Results!E:E,A685)</f>
        <v>0</v>
      </c>
      <c r="I685" s="52" t="str">
        <f>IFERROR(SUMIFS(Results!V:V,Results!G:G,CONCATENATE("*",B685,"*"),Results!G:G,CONCATENATE("*",C685,"*"),Results!Y:Y,"&gt;=500",Results!E:E,A685)/H685,"")</f>
        <v/>
      </c>
      <c r="J685" s="53">
        <f>SUMIFS(Results!O:O,Results!G:G,CONCATENATE("*",'Battle Tactics (Faction)'!B685,"*"),Results!G:G,CONCATENATE("*",C685,"*"),Results!Y:Y,"&gt;=500",Results!E:E,A685)</f>
        <v>0</v>
      </c>
      <c r="M685" t="str">
        <f t="shared" si="20"/>
        <v>Stormcast Eternals - Scouting Force / Restless Energy (8)</v>
      </c>
      <c r="N685" s="74">
        <f t="shared" si="21"/>
        <v>0.625</v>
      </c>
      <c r="P685" s="60"/>
      <c r="Q685" s="75"/>
    </row>
    <row r="686" spans="1:17" hidden="1" x14ac:dyDescent="0.3">
      <c r="A686" t="s">
        <v>49</v>
      </c>
      <c r="B686" s="48" t="s">
        <v>24949</v>
      </c>
      <c r="C686" s="48" t="s">
        <v>24950</v>
      </c>
      <c r="D686" s="1">
        <f>SUMIFS(Results!O:O,Results!G:G,CONCATENATE("*",B686,"*"),Results!G:G,CONCATENATE("*",C686,"*"),Results!E:E,A686)</f>
        <v>0</v>
      </c>
      <c r="E686" s="50" t="str">
        <f>IFERROR(SUMIFS(Results!V:V,Results!G:G,CONCATENATE("*",B686,"*"),Results!G:G,CONCATENATE("*",C686,"*"),Results!E:E,A686)/D686,"")</f>
        <v/>
      </c>
      <c r="F686" s="1">
        <f>SUMIFS(Results!O:O,Results!G:G,CONCATENATE("*",B686,"*"),Results!G:G,CONCATENATE("*",C686,"*"),Results!E:E,A686)</f>
        <v>0</v>
      </c>
      <c r="G686" s="50" t="str">
        <f>IFERROR(SUMIFS(Results!V:V,Results!G:G,CONCATENATE("*",'Battle Tactics (Faction)'!B686,"*"),Results!G:G,CONCATENATE("*",C686,"*"),Results!E:E,A686)/F686,"")</f>
        <v/>
      </c>
      <c r="H686" s="46">
        <f>SUMIFS(Results!O:O,Results!G:G,CONCATENATE("*",B686,"*"),Results!G:G,CONCATENATE("*",C686,"*"),Results!Y:Y,"&gt;=500",Results!E:E,A686)</f>
        <v>0</v>
      </c>
      <c r="I686" s="52" t="str">
        <f>IFERROR(SUMIFS(Results!V:V,Results!G:G,CONCATENATE("*",B686,"*"),Results!G:G,CONCATENATE("*",C686,"*"),Results!Y:Y,"&gt;=500",Results!E:E,A686)/H686,"")</f>
        <v/>
      </c>
      <c r="J686" s="53">
        <f>SUMIFS(Results!O:O,Results!G:G,CONCATENATE("*",'Battle Tactics (Faction)'!B686,"*"),Results!G:G,CONCATENATE("*",C686,"*"),Results!Y:Y,"&gt;=500",Results!E:E,A686)</f>
        <v>0</v>
      </c>
      <c r="M686" t="str">
        <f t="shared" si="20"/>
        <v>Stormcast Eternals - Scouting Force / Wrathful Cycles (0)</v>
      </c>
      <c r="N686" s="74" t="str">
        <f t="shared" si="21"/>
        <v/>
      </c>
      <c r="P686" s="60"/>
      <c r="Q686" s="75"/>
    </row>
    <row r="687" spans="1:17" hidden="1" x14ac:dyDescent="0.3">
      <c r="A687" t="s">
        <v>49</v>
      </c>
      <c r="B687" s="48" t="s">
        <v>24950</v>
      </c>
      <c r="C687" s="48" t="s">
        <v>24945</v>
      </c>
      <c r="D687" s="1">
        <f>SUMIFS(Results!O:O,Results!G:G,CONCATENATE("*",B687,"*"),Results!G:G,CONCATENATE("*",C687,"*"),Results!E:E,A687)</f>
        <v>0</v>
      </c>
      <c r="E687" s="50" t="str">
        <f>IFERROR(SUMIFS(Results!V:V,Results!G:G,CONCATENATE("*",B687,"*"),Results!G:G,CONCATENATE("*",C687,"*"),Results!E:E,A687)/D687,"")</f>
        <v/>
      </c>
      <c r="F687" s="1">
        <f>SUMIFS(Results!O:O,Results!G:G,CONCATENATE("*",B687,"*"),Results!G:G,CONCATENATE("*",C687,"*"),Results!E:E,A687)</f>
        <v>0</v>
      </c>
      <c r="G687" s="50" t="str">
        <f>IFERROR(SUMIFS(Results!V:V,Results!G:G,CONCATENATE("*",'Battle Tactics (Faction)'!B687,"*"),Results!G:G,CONCATENATE("*",C687,"*"),Results!E:E,A687)/F687,"")</f>
        <v/>
      </c>
      <c r="H687" s="46">
        <f>SUMIFS(Results!O:O,Results!G:G,CONCATENATE("*",B687,"*"),Results!G:G,CONCATENATE("*",C687,"*"),Results!Y:Y,"&gt;=500",Results!E:E,A687)</f>
        <v>0</v>
      </c>
      <c r="I687" s="52" t="str">
        <f>IFERROR(SUMIFS(Results!V:V,Results!G:G,CONCATENATE("*",B687,"*"),Results!G:G,CONCATENATE("*",C687,"*"),Results!Y:Y,"&gt;=500",Results!E:E,A687)/H687,"")</f>
        <v/>
      </c>
      <c r="J687" s="53">
        <f>SUMIFS(Results!O:O,Results!G:G,CONCATENATE("*",'Battle Tactics (Faction)'!B687,"*"),Results!G:G,CONCATENATE("*",C687,"*"),Results!Y:Y,"&gt;=500",Results!E:E,A687)</f>
        <v>0</v>
      </c>
      <c r="M687" t="str">
        <f t="shared" si="20"/>
        <v>Stormcast Eternals - Wrathful Cycles / Attuned to Ghyran (0)</v>
      </c>
      <c r="N687" s="74" t="str">
        <f t="shared" si="21"/>
        <v/>
      </c>
      <c r="P687" s="60"/>
      <c r="Q687" s="75"/>
    </row>
    <row r="688" spans="1:17" x14ac:dyDescent="0.3">
      <c r="A688" t="s">
        <v>49</v>
      </c>
      <c r="B688" s="48" t="s">
        <v>24950</v>
      </c>
      <c r="C688" s="48" t="s">
        <v>24946</v>
      </c>
      <c r="D688" s="1">
        <f>SUMIFS(Results!O:O,Results!G:G,CONCATENATE("*",B688,"*"),Results!G:G,CONCATENATE("*",C688,"*"),Results!E:E,A688)</f>
        <v>5</v>
      </c>
      <c r="E688" s="50">
        <f>IFERROR(SUMIFS(Results!V:V,Results!G:G,CONCATENATE("*",B688,"*"),Results!G:G,CONCATENATE("*",C688,"*"),Results!E:E,A688)/D688,"")</f>
        <v>0.4</v>
      </c>
      <c r="F688" s="1">
        <f>SUMIFS(Results!O:O,Results!G:G,CONCATENATE("*",B688,"*"),Results!G:G,CONCATENATE("*",C688,"*"),Results!E:E,A688)</f>
        <v>5</v>
      </c>
      <c r="G688" s="50">
        <f>IFERROR(SUMIFS(Results!V:V,Results!G:G,CONCATENATE("*",'Battle Tactics (Faction)'!B688,"*"),Results!G:G,CONCATENATE("*",C688,"*"),Results!E:E,A688)/F688,"")</f>
        <v>0.4</v>
      </c>
      <c r="H688" s="46">
        <f>SUMIFS(Results!O:O,Results!G:G,CONCATENATE("*",B688,"*"),Results!G:G,CONCATENATE("*",C688,"*"),Results!Y:Y,"&gt;=500",Results!E:E,A688)</f>
        <v>0</v>
      </c>
      <c r="I688" s="52" t="str">
        <f>IFERROR(SUMIFS(Results!V:V,Results!G:G,CONCATENATE("*",B688,"*"),Results!G:G,CONCATENATE("*",C688,"*"),Results!Y:Y,"&gt;=500",Results!E:E,A688)/H688,"")</f>
        <v/>
      </c>
      <c r="J688" s="53">
        <f>SUMIFS(Results!O:O,Results!G:G,CONCATENATE("*",'Battle Tactics (Faction)'!B688,"*"),Results!G:G,CONCATENATE("*",C688,"*"),Results!Y:Y,"&gt;=500",Results!E:E,A688)</f>
        <v>0</v>
      </c>
      <c r="M688" t="str">
        <f t="shared" si="20"/>
        <v>Stormcast Eternals - Wrathful Cycles / Intercept and Recover (5)</v>
      </c>
      <c r="N688" s="74">
        <f t="shared" si="21"/>
        <v>0.4</v>
      </c>
      <c r="P688" s="60"/>
      <c r="Q688" s="75"/>
    </row>
    <row r="689" spans="1:17" hidden="1" x14ac:dyDescent="0.3">
      <c r="A689" t="s">
        <v>49</v>
      </c>
      <c r="B689" s="48" t="s">
        <v>24950</v>
      </c>
      <c r="C689" s="48" t="s">
        <v>24947</v>
      </c>
      <c r="D689" s="1">
        <f>SUMIFS(Results!O:O,Results!G:G,CONCATENATE("*",B689,"*"),Results!G:G,CONCATENATE("*",C689,"*"),Results!E:E,A689)</f>
        <v>26</v>
      </c>
      <c r="E689" s="50">
        <f>IFERROR(SUMIFS(Results!V:V,Results!G:G,CONCATENATE("*",B689,"*"),Results!G:G,CONCATENATE("*",C689,"*"),Results!E:E,A689)/D689,"")</f>
        <v>0.28846153846153844</v>
      </c>
      <c r="F689" s="1">
        <f>SUMIFS(Results!O:O,Results!G:G,CONCATENATE("*",B689,"*"),Results!G:G,CONCATENATE("*",C689,"*"),Results!E:E,A689)</f>
        <v>26</v>
      </c>
      <c r="G689" s="50">
        <f>IFERROR(SUMIFS(Results!V:V,Results!G:G,CONCATENATE("*",'Battle Tactics (Faction)'!B689,"*"),Results!G:G,CONCATENATE("*",C689,"*"),Results!E:E,A689)/F689,"")</f>
        <v>0.28846153846153844</v>
      </c>
      <c r="H689" s="46">
        <f>SUMIFS(Results!O:O,Results!G:G,CONCATENATE("*",B689,"*"),Results!G:G,CONCATENATE("*",C689,"*"),Results!Y:Y,"&gt;=500",Results!E:E,A689)</f>
        <v>0</v>
      </c>
      <c r="I689" s="52" t="str">
        <f>IFERROR(SUMIFS(Results!V:V,Results!G:G,CONCATENATE("*",B689,"*"),Results!G:G,CONCATENATE("*",C689,"*"),Results!Y:Y,"&gt;=500",Results!E:E,A689)/H689,"")</f>
        <v/>
      </c>
      <c r="J689" s="53">
        <f>SUMIFS(Results!O:O,Results!G:G,CONCATENATE("*",'Battle Tactics (Faction)'!B689,"*"),Results!G:G,CONCATENATE("*",C689,"*"),Results!Y:Y,"&gt;=500",Results!E:E,A689)</f>
        <v>0</v>
      </c>
      <c r="M689" t="str">
        <f t="shared" si="20"/>
        <v>Stormcast Eternals - Wrathful Cycles / Master the Paths (26)</v>
      </c>
      <c r="N689" s="74">
        <f t="shared" si="21"/>
        <v>0.28846153846153844</v>
      </c>
      <c r="P689" s="60"/>
      <c r="Q689" s="75"/>
    </row>
    <row r="690" spans="1:17" x14ac:dyDescent="0.3">
      <c r="A690" t="s">
        <v>49</v>
      </c>
      <c r="B690" s="48" t="s">
        <v>24950</v>
      </c>
      <c r="C690" s="48" t="s">
        <v>24948</v>
      </c>
      <c r="D690" s="1">
        <f>SUMIFS(Results!O:O,Results!G:G,CONCATENATE("*",B690,"*"),Results!G:G,CONCATENATE("*",C690,"*"),Results!E:E,A690)</f>
        <v>10</v>
      </c>
      <c r="E690" s="50">
        <f>IFERROR(SUMIFS(Results!V:V,Results!G:G,CONCATENATE("*",B690,"*"),Results!G:G,CONCATENATE("*",C690,"*"),Results!E:E,A690)/D690,"")</f>
        <v>0.4</v>
      </c>
      <c r="F690" s="1">
        <f>SUMIFS(Results!O:O,Results!G:G,CONCATENATE("*",B690,"*"),Results!G:G,CONCATENATE("*",C690,"*"),Results!E:E,A690)</f>
        <v>10</v>
      </c>
      <c r="G690" s="50">
        <f>IFERROR(SUMIFS(Results!V:V,Results!G:G,CONCATENATE("*",'Battle Tactics (Faction)'!B690,"*"),Results!G:G,CONCATENATE("*",C690,"*"),Results!E:E,A690)/F690,"")</f>
        <v>0.4</v>
      </c>
      <c r="H690" s="46">
        <f>SUMIFS(Results!O:O,Results!G:G,CONCATENATE("*",B690,"*"),Results!G:G,CONCATENATE("*",C690,"*"),Results!Y:Y,"&gt;=500",Results!E:E,A690)</f>
        <v>0</v>
      </c>
      <c r="I690" s="52" t="str">
        <f>IFERROR(SUMIFS(Results!V:V,Results!G:G,CONCATENATE("*",B690,"*"),Results!G:G,CONCATENATE("*",C690,"*"),Results!Y:Y,"&gt;=500",Results!E:E,A690)/H690,"")</f>
        <v/>
      </c>
      <c r="J690" s="53">
        <f>SUMIFS(Results!O:O,Results!G:G,CONCATENATE("*",'Battle Tactics (Faction)'!B690,"*"),Results!G:G,CONCATENATE("*",C690,"*"),Results!Y:Y,"&gt;=500",Results!E:E,A690)</f>
        <v>0</v>
      </c>
      <c r="M690" t="str">
        <f t="shared" si="20"/>
        <v>Stormcast Eternals - Wrathful Cycles / Restless Energy (10)</v>
      </c>
      <c r="N690" s="74">
        <f t="shared" si="21"/>
        <v>0.4</v>
      </c>
      <c r="P690" s="60"/>
      <c r="Q690" s="75"/>
    </row>
    <row r="691" spans="1:17" hidden="1" x14ac:dyDescent="0.3">
      <c r="A691" t="s">
        <v>49</v>
      </c>
      <c r="B691" s="48" t="s">
        <v>24950</v>
      </c>
      <c r="C691" s="48" t="s">
        <v>24949</v>
      </c>
      <c r="D691" s="1">
        <f>SUMIFS(Results!O:O,Results!G:G,CONCATENATE("*",B691,"*"),Results!G:G,CONCATENATE("*",C691,"*"),Results!E:E,A691)</f>
        <v>0</v>
      </c>
      <c r="E691" s="50" t="str">
        <f>IFERROR(SUMIFS(Results!V:V,Results!G:G,CONCATENATE("*",B691,"*"),Results!G:G,CONCATENATE("*",C691,"*"),Results!E:E,A691)/D691,"")</f>
        <v/>
      </c>
      <c r="F691" s="1">
        <f>SUMIFS(Results!O:O,Results!G:G,CONCATENATE("*",B691,"*"),Results!G:G,CONCATENATE("*",C691,"*"),Results!E:E,A691)</f>
        <v>0</v>
      </c>
      <c r="G691" s="50" t="str">
        <f>IFERROR(SUMIFS(Results!V:V,Results!G:G,CONCATENATE("*",'Battle Tactics (Faction)'!B691,"*"),Results!G:G,CONCATENATE("*",C691,"*"),Results!E:E,A691)/F691,"")</f>
        <v/>
      </c>
      <c r="H691" s="46">
        <f>SUMIFS(Results!O:O,Results!G:G,CONCATENATE("*",B691,"*"),Results!G:G,CONCATENATE("*",C691,"*"),Results!Y:Y,"&gt;=500",Results!E:E,A691)</f>
        <v>0</v>
      </c>
      <c r="I691" s="52" t="str">
        <f>IFERROR(SUMIFS(Results!V:V,Results!G:G,CONCATENATE("*",B691,"*"),Results!G:G,CONCATENATE("*",C691,"*"),Results!Y:Y,"&gt;=500",Results!E:E,A691)/H691,"")</f>
        <v/>
      </c>
      <c r="J691" s="53">
        <f>SUMIFS(Results!O:O,Results!G:G,CONCATENATE("*",'Battle Tactics (Faction)'!B691,"*"),Results!G:G,CONCATENATE("*",C691,"*"),Results!Y:Y,"&gt;=500",Results!E:E,A691)</f>
        <v>0</v>
      </c>
      <c r="M691" t="str">
        <f t="shared" si="20"/>
        <v>Stormcast Eternals - Wrathful Cycles / Scouting Force (0)</v>
      </c>
      <c r="N691" s="74" t="str">
        <f t="shared" si="21"/>
        <v/>
      </c>
      <c r="P691" s="60"/>
      <c r="Q691" s="75"/>
    </row>
    <row r="692" spans="1:17" hidden="1" x14ac:dyDescent="0.3">
      <c r="A692" t="s">
        <v>42</v>
      </c>
      <c r="B692" s="48" t="s">
        <v>24945</v>
      </c>
      <c r="C692" s="48" t="s">
        <v>24946</v>
      </c>
      <c r="D692" s="1">
        <f>SUMIFS(Results!O:O,Results!G:G,CONCATENATE("*",B692,"*"),Results!G:G,CONCATENATE("*",C692,"*"),Results!E:E,A692)</f>
        <v>0</v>
      </c>
      <c r="E692" s="50" t="str">
        <f>IFERROR(SUMIFS(Results!V:V,Results!G:G,CONCATENATE("*",B692,"*"),Results!G:G,CONCATENATE("*",C692,"*"),Results!E:E,A692)/D692,"")</f>
        <v/>
      </c>
      <c r="F692" s="1">
        <f>SUMIFS(Results!O:O,Results!G:G,CONCATENATE("*",B692,"*"),Results!G:G,CONCATENATE("*",C692,"*"),Results!E:E,A692)</f>
        <v>0</v>
      </c>
      <c r="G692" s="50" t="str">
        <f>IFERROR(SUMIFS(Results!V:V,Results!G:G,CONCATENATE("*",'Battle Tactics (Faction)'!B692,"*"),Results!G:G,CONCATENATE("*",C692,"*"),Results!E:E,A692)/F692,"")</f>
        <v/>
      </c>
      <c r="H692" s="46">
        <f>SUMIFS(Results!O:O,Results!G:G,CONCATENATE("*",B692,"*"),Results!G:G,CONCATENATE("*",C692,"*"),Results!Y:Y,"&gt;=500",Results!E:E,A692)</f>
        <v>0</v>
      </c>
      <c r="I692" s="52" t="str">
        <f>IFERROR(SUMIFS(Results!V:V,Results!G:G,CONCATENATE("*",B692,"*"),Results!G:G,CONCATENATE("*",C692,"*"),Results!Y:Y,"&gt;=500",Results!E:E,A692)/H692,"")</f>
        <v/>
      </c>
      <c r="J692" s="53">
        <f>SUMIFS(Results!O:O,Results!G:G,CONCATENATE("*",'Battle Tactics (Faction)'!B692,"*"),Results!G:G,CONCATENATE("*",C692,"*"),Results!Y:Y,"&gt;=500",Results!E:E,A692)</f>
        <v>0</v>
      </c>
      <c r="M692" t="str">
        <f t="shared" si="20"/>
        <v>Sylvaneth - Attuned to Ghyran / Intercept and Recover (0)</v>
      </c>
      <c r="N692" s="74" t="str">
        <f t="shared" si="21"/>
        <v/>
      </c>
      <c r="P692" s="60"/>
      <c r="Q692" s="75"/>
    </row>
    <row r="693" spans="1:17" hidden="1" x14ac:dyDescent="0.3">
      <c r="A693" t="s">
        <v>42</v>
      </c>
      <c r="B693" s="48" t="s">
        <v>24945</v>
      </c>
      <c r="C693" s="48" t="s">
        <v>24947</v>
      </c>
      <c r="D693" s="1">
        <f>SUMIFS(Results!O:O,Results!G:G,CONCATENATE("*",B693,"*"),Results!G:G,CONCATENATE("*",C693,"*"),Results!E:E,A693)</f>
        <v>0</v>
      </c>
      <c r="E693" s="50" t="str">
        <f>IFERROR(SUMIFS(Results!V:V,Results!G:G,CONCATENATE("*",B693,"*"),Results!G:G,CONCATENATE("*",C693,"*"),Results!E:E,A693)/D693,"")</f>
        <v/>
      </c>
      <c r="F693" s="1">
        <f>SUMIFS(Results!O:O,Results!G:G,CONCATENATE("*",B693,"*"),Results!G:G,CONCATENATE("*",C693,"*"),Results!E:E,A693)</f>
        <v>0</v>
      </c>
      <c r="G693" s="50" t="str">
        <f>IFERROR(SUMIFS(Results!V:V,Results!G:G,CONCATENATE("*",'Battle Tactics (Faction)'!B693,"*"),Results!G:G,CONCATENATE("*",C693,"*"),Results!E:E,A693)/F693,"")</f>
        <v/>
      </c>
      <c r="H693" s="46">
        <f>SUMIFS(Results!O:O,Results!G:G,CONCATENATE("*",B693,"*"),Results!G:G,CONCATENATE("*",C693,"*"),Results!Y:Y,"&gt;=500",Results!E:E,A693)</f>
        <v>0</v>
      </c>
      <c r="I693" s="52" t="str">
        <f>IFERROR(SUMIFS(Results!V:V,Results!G:G,CONCATENATE("*",B693,"*"),Results!G:G,CONCATENATE("*",C693,"*"),Results!Y:Y,"&gt;=500",Results!E:E,A693)/H693,"")</f>
        <v/>
      </c>
      <c r="J693" s="53">
        <f>SUMIFS(Results!O:O,Results!G:G,CONCATENATE("*",'Battle Tactics (Faction)'!B693,"*"),Results!G:G,CONCATENATE("*",C693,"*"),Results!Y:Y,"&gt;=500",Results!E:E,A693)</f>
        <v>0</v>
      </c>
      <c r="M693" t="str">
        <f t="shared" si="20"/>
        <v>Sylvaneth - Attuned to Ghyran / Master the Paths (0)</v>
      </c>
      <c r="N693" s="74" t="str">
        <f t="shared" si="21"/>
        <v/>
      </c>
      <c r="P693" s="60"/>
      <c r="Q693" s="75"/>
    </row>
    <row r="694" spans="1:17" hidden="1" x14ac:dyDescent="0.3">
      <c r="A694" t="s">
        <v>42</v>
      </c>
      <c r="B694" s="48" t="s">
        <v>24945</v>
      </c>
      <c r="C694" s="48" t="s">
        <v>24948</v>
      </c>
      <c r="D694" s="1">
        <f>SUMIFS(Results!O:O,Results!G:G,CONCATENATE("*",B694,"*"),Results!G:G,CONCATENATE("*",C694,"*"),Results!E:E,A694)</f>
        <v>0</v>
      </c>
      <c r="E694" s="50" t="str">
        <f>IFERROR(SUMIFS(Results!V:V,Results!G:G,CONCATENATE("*",B694,"*"),Results!G:G,CONCATENATE("*",C694,"*"),Results!E:E,A694)/D694,"")</f>
        <v/>
      </c>
      <c r="F694" s="1">
        <f>SUMIFS(Results!O:O,Results!G:G,CONCATENATE("*",B694,"*"),Results!G:G,CONCATENATE("*",C694,"*"),Results!E:E,A694)</f>
        <v>0</v>
      </c>
      <c r="G694" s="50" t="str">
        <f>IFERROR(SUMIFS(Results!V:V,Results!G:G,CONCATENATE("*",'Battle Tactics (Faction)'!B694,"*"),Results!G:G,CONCATENATE("*",C694,"*"),Results!E:E,A694)/F694,"")</f>
        <v/>
      </c>
      <c r="H694" s="46">
        <f>SUMIFS(Results!O:O,Results!G:G,CONCATENATE("*",B694,"*"),Results!G:G,CONCATENATE("*",C694,"*"),Results!Y:Y,"&gt;=500",Results!E:E,A694)</f>
        <v>0</v>
      </c>
      <c r="I694" s="52" t="str">
        <f>IFERROR(SUMIFS(Results!V:V,Results!G:G,CONCATENATE("*",B694,"*"),Results!G:G,CONCATENATE("*",C694,"*"),Results!Y:Y,"&gt;=500",Results!E:E,A694)/H694,"")</f>
        <v/>
      </c>
      <c r="J694" s="53">
        <f>SUMIFS(Results!O:O,Results!G:G,CONCATENATE("*",'Battle Tactics (Faction)'!B694,"*"),Results!G:G,CONCATENATE("*",C694,"*"),Results!Y:Y,"&gt;=500",Results!E:E,A694)</f>
        <v>0</v>
      </c>
      <c r="M694" t="str">
        <f t="shared" si="20"/>
        <v>Sylvaneth - Attuned to Ghyran / Restless Energy (0)</v>
      </c>
      <c r="N694" s="74" t="str">
        <f t="shared" si="21"/>
        <v/>
      </c>
      <c r="P694" s="60"/>
      <c r="Q694" s="75"/>
    </row>
    <row r="695" spans="1:17" hidden="1" x14ac:dyDescent="0.3">
      <c r="A695" t="s">
        <v>42</v>
      </c>
      <c r="B695" s="48" t="s">
        <v>24945</v>
      </c>
      <c r="C695" s="48" t="s">
        <v>24949</v>
      </c>
      <c r="D695" s="1">
        <f>SUMIFS(Results!O:O,Results!G:G,CONCATENATE("*",B695,"*"),Results!G:G,CONCATENATE("*",C695,"*"),Results!E:E,A695)</f>
        <v>0</v>
      </c>
      <c r="E695" s="50" t="str">
        <f>IFERROR(SUMIFS(Results!V:V,Results!G:G,CONCATENATE("*",B695,"*"),Results!G:G,CONCATENATE("*",C695,"*"),Results!E:E,A695)/D695,"")</f>
        <v/>
      </c>
      <c r="F695" s="1">
        <f>SUMIFS(Results!O:O,Results!G:G,CONCATENATE("*",B695,"*"),Results!G:G,CONCATENATE("*",C695,"*"),Results!E:E,A695)</f>
        <v>0</v>
      </c>
      <c r="G695" s="50" t="str">
        <f>IFERROR(SUMIFS(Results!V:V,Results!G:G,CONCATENATE("*",'Battle Tactics (Faction)'!B695,"*"),Results!G:G,CONCATENATE("*",C695,"*"),Results!E:E,A695)/F695,"")</f>
        <v/>
      </c>
      <c r="H695" s="46">
        <f>SUMIFS(Results!O:O,Results!G:G,CONCATENATE("*",B695,"*"),Results!G:G,CONCATENATE("*",C695,"*"),Results!Y:Y,"&gt;=500",Results!E:E,A695)</f>
        <v>0</v>
      </c>
      <c r="I695" s="52" t="str">
        <f>IFERROR(SUMIFS(Results!V:V,Results!G:G,CONCATENATE("*",B695,"*"),Results!G:G,CONCATENATE("*",C695,"*"),Results!Y:Y,"&gt;=500",Results!E:E,A695)/H695,"")</f>
        <v/>
      </c>
      <c r="J695" s="53">
        <f>SUMIFS(Results!O:O,Results!G:G,CONCATENATE("*",'Battle Tactics (Faction)'!B695,"*"),Results!G:G,CONCATENATE("*",C695,"*"),Results!Y:Y,"&gt;=500",Results!E:E,A695)</f>
        <v>0</v>
      </c>
      <c r="M695" t="str">
        <f t="shared" si="20"/>
        <v>Sylvaneth - Attuned to Ghyran / Scouting Force (0)</v>
      </c>
      <c r="N695" s="74" t="str">
        <f t="shared" si="21"/>
        <v/>
      </c>
      <c r="P695" s="60"/>
      <c r="Q695" s="75"/>
    </row>
    <row r="696" spans="1:17" hidden="1" x14ac:dyDescent="0.3">
      <c r="A696" t="s">
        <v>42</v>
      </c>
      <c r="B696" s="48" t="s">
        <v>24945</v>
      </c>
      <c r="C696" s="48" t="s">
        <v>24950</v>
      </c>
      <c r="D696" s="1">
        <f>SUMIFS(Results!O:O,Results!G:G,CONCATENATE("*",B696,"*"),Results!G:G,CONCATENATE("*",C696,"*"),Results!E:E,A696)</f>
        <v>0</v>
      </c>
      <c r="E696" s="50" t="str">
        <f>IFERROR(SUMIFS(Results!V:V,Results!G:G,CONCATENATE("*",B696,"*"),Results!G:G,CONCATENATE("*",C696,"*"),Results!E:E,A696)/D696,"")</f>
        <v/>
      </c>
      <c r="F696" s="1">
        <f>SUMIFS(Results!O:O,Results!G:G,CONCATENATE("*",B696,"*"),Results!G:G,CONCATENATE("*",C696,"*"),Results!E:E,A696)</f>
        <v>0</v>
      </c>
      <c r="G696" s="50" t="str">
        <f>IFERROR(SUMIFS(Results!V:V,Results!G:G,CONCATENATE("*",'Battle Tactics (Faction)'!B696,"*"),Results!G:G,CONCATENATE("*",C696,"*"),Results!E:E,A696)/F696,"")</f>
        <v/>
      </c>
      <c r="H696" s="46">
        <f>SUMIFS(Results!O:O,Results!G:G,CONCATENATE("*",B696,"*"),Results!G:G,CONCATENATE("*",C696,"*"),Results!Y:Y,"&gt;=500",Results!E:E,A696)</f>
        <v>0</v>
      </c>
      <c r="I696" s="52" t="str">
        <f>IFERROR(SUMIFS(Results!V:V,Results!G:G,CONCATENATE("*",B696,"*"),Results!G:G,CONCATENATE("*",C696,"*"),Results!Y:Y,"&gt;=500",Results!E:E,A696)/H696,"")</f>
        <v/>
      </c>
      <c r="J696" s="53">
        <f>SUMIFS(Results!O:O,Results!G:G,CONCATENATE("*",'Battle Tactics (Faction)'!B696,"*"),Results!G:G,CONCATENATE("*",C696,"*"),Results!Y:Y,"&gt;=500",Results!E:E,A696)</f>
        <v>0</v>
      </c>
      <c r="M696" t="str">
        <f t="shared" si="20"/>
        <v>Sylvaneth - Attuned to Ghyran / Wrathful Cycles (0)</v>
      </c>
      <c r="N696" s="74" t="str">
        <f t="shared" si="21"/>
        <v/>
      </c>
      <c r="P696" s="60"/>
      <c r="Q696" s="75"/>
    </row>
    <row r="697" spans="1:17" hidden="1" x14ac:dyDescent="0.3">
      <c r="A697" t="s">
        <v>42</v>
      </c>
      <c r="B697" s="48" t="s">
        <v>24946</v>
      </c>
      <c r="C697" s="48" t="s">
        <v>24945</v>
      </c>
      <c r="D697" s="1">
        <f>SUMIFS(Results!O:O,Results!G:G,CONCATENATE("*",B697,"*"),Results!G:G,CONCATENATE("*",C697,"*"),Results!E:E,A697)</f>
        <v>0</v>
      </c>
      <c r="E697" s="50" t="str">
        <f>IFERROR(SUMIFS(Results!V:V,Results!G:G,CONCATENATE("*",B697,"*"),Results!G:G,CONCATENATE("*",C697,"*"),Results!E:E,A697)/D697,"")</f>
        <v/>
      </c>
      <c r="F697" s="1">
        <f>SUMIFS(Results!O:O,Results!G:G,CONCATENATE("*",B697,"*"),Results!G:G,CONCATENATE("*",C697,"*"),Results!E:E,A697)</f>
        <v>0</v>
      </c>
      <c r="G697" s="50" t="str">
        <f>IFERROR(SUMIFS(Results!V:V,Results!G:G,CONCATENATE("*",'Battle Tactics (Faction)'!B697,"*"),Results!G:G,CONCATENATE("*",C697,"*"),Results!E:E,A697)/F697,"")</f>
        <v/>
      </c>
      <c r="H697" s="46">
        <f>SUMIFS(Results!O:O,Results!G:G,CONCATENATE("*",B697,"*"),Results!G:G,CONCATENATE("*",C697,"*"),Results!Y:Y,"&gt;=500",Results!E:E,A697)</f>
        <v>0</v>
      </c>
      <c r="I697" s="52" t="str">
        <f>IFERROR(SUMIFS(Results!V:V,Results!G:G,CONCATENATE("*",B697,"*"),Results!G:G,CONCATENATE("*",C697,"*"),Results!Y:Y,"&gt;=500",Results!E:E,A697)/H697,"")</f>
        <v/>
      </c>
      <c r="J697" s="53">
        <f>SUMIFS(Results!O:O,Results!G:G,CONCATENATE("*",'Battle Tactics (Faction)'!B697,"*"),Results!G:G,CONCATENATE("*",C697,"*"),Results!Y:Y,"&gt;=500",Results!E:E,A697)</f>
        <v>0</v>
      </c>
      <c r="M697" t="str">
        <f t="shared" si="20"/>
        <v>Sylvaneth - Intercept and Recover / Attuned to Ghyran (0)</v>
      </c>
      <c r="N697" s="74" t="str">
        <f t="shared" si="21"/>
        <v/>
      </c>
      <c r="P697" s="60"/>
      <c r="Q697" s="75"/>
    </row>
    <row r="698" spans="1:17" hidden="1" x14ac:dyDescent="0.3">
      <c r="A698" t="s">
        <v>42</v>
      </c>
      <c r="B698" s="48" t="s">
        <v>24946</v>
      </c>
      <c r="C698" s="48" t="s">
        <v>24947</v>
      </c>
      <c r="D698" s="1">
        <f>SUMIFS(Results!O:O,Results!G:G,CONCATENATE("*",B698,"*"),Results!G:G,CONCATENATE("*",C698,"*"),Results!E:E,A698)</f>
        <v>46</v>
      </c>
      <c r="E698" s="50">
        <f>IFERROR(SUMIFS(Results!V:V,Results!G:G,CONCATENATE("*",B698,"*"),Results!G:G,CONCATENATE("*",C698,"*"),Results!E:E,A698)/D698,"")</f>
        <v>0.44565217391304346</v>
      </c>
      <c r="F698" s="1">
        <f>SUMIFS(Results!O:O,Results!G:G,CONCATENATE("*",B698,"*"),Results!G:G,CONCATENATE("*",C698,"*"),Results!E:E,A698)</f>
        <v>46</v>
      </c>
      <c r="G698" s="50">
        <f>IFERROR(SUMIFS(Results!V:V,Results!G:G,CONCATENATE("*",'Battle Tactics (Faction)'!B698,"*"),Results!G:G,CONCATENATE("*",C698,"*"),Results!E:E,A698)/F698,"")</f>
        <v>0.44565217391304346</v>
      </c>
      <c r="H698" s="46">
        <f>SUMIFS(Results!O:O,Results!G:G,CONCATENATE("*",B698,"*"),Results!G:G,CONCATENATE("*",C698,"*"),Results!Y:Y,"&gt;=500",Results!E:E,A698)</f>
        <v>4</v>
      </c>
      <c r="I698" s="52">
        <f>IFERROR(SUMIFS(Results!V:V,Results!G:G,CONCATENATE("*",B698,"*"),Results!G:G,CONCATENATE("*",C698,"*"),Results!Y:Y,"&gt;=500",Results!E:E,A698)/H698,"")</f>
        <v>0.25</v>
      </c>
      <c r="J698" s="53">
        <f>SUMIFS(Results!O:O,Results!G:G,CONCATENATE("*",'Battle Tactics (Faction)'!B698,"*"),Results!G:G,CONCATENATE("*",C698,"*"),Results!Y:Y,"&gt;=500",Results!E:E,A698)</f>
        <v>4</v>
      </c>
      <c r="M698" t="str">
        <f t="shared" si="20"/>
        <v>Sylvaneth - Intercept and Recover / Master the Paths (46)</v>
      </c>
      <c r="N698" s="74">
        <f t="shared" si="21"/>
        <v>0.44565217391304346</v>
      </c>
      <c r="P698" s="60"/>
      <c r="Q698" s="75"/>
    </row>
    <row r="699" spans="1:17" hidden="1" x14ac:dyDescent="0.3">
      <c r="A699" t="s">
        <v>42</v>
      </c>
      <c r="B699" s="48" t="s">
        <v>24946</v>
      </c>
      <c r="C699" s="48" t="s">
        <v>24948</v>
      </c>
      <c r="D699" s="1">
        <f>SUMIFS(Results!O:O,Results!G:G,CONCATENATE("*",B699,"*"),Results!G:G,CONCATENATE("*",C699,"*"),Results!E:E,A699)</f>
        <v>43</v>
      </c>
      <c r="E699" s="50">
        <f>IFERROR(SUMIFS(Results!V:V,Results!G:G,CONCATENATE("*",B699,"*"),Results!G:G,CONCATENATE("*",C699,"*"),Results!E:E,A699)/D699,"")</f>
        <v>0.55813953488372092</v>
      </c>
      <c r="F699" s="1">
        <f>SUMIFS(Results!O:O,Results!G:G,CONCATENATE("*",B699,"*"),Results!G:G,CONCATENATE("*",C699,"*"),Results!E:E,A699)</f>
        <v>43</v>
      </c>
      <c r="G699" s="50">
        <f>IFERROR(SUMIFS(Results!V:V,Results!G:G,CONCATENATE("*",'Battle Tactics (Faction)'!B699,"*"),Results!G:G,CONCATENATE("*",C699,"*"),Results!E:E,A699)/F699,"")</f>
        <v>0.55813953488372092</v>
      </c>
      <c r="H699" s="46">
        <f>SUMIFS(Results!O:O,Results!G:G,CONCATENATE("*",B699,"*"),Results!G:G,CONCATENATE("*",C699,"*"),Results!Y:Y,"&gt;=500",Results!E:E,A699)</f>
        <v>5</v>
      </c>
      <c r="I699" s="52">
        <f>IFERROR(SUMIFS(Results!V:V,Results!G:G,CONCATENATE("*",B699,"*"),Results!G:G,CONCATENATE("*",C699,"*"),Results!Y:Y,"&gt;=500",Results!E:E,A699)/H699,"")</f>
        <v>1</v>
      </c>
      <c r="J699" s="53">
        <f>SUMIFS(Results!O:O,Results!G:G,CONCATENATE("*",'Battle Tactics (Faction)'!B699,"*"),Results!G:G,CONCATENATE("*",C699,"*"),Results!Y:Y,"&gt;=500",Results!E:E,A699)</f>
        <v>5</v>
      </c>
      <c r="M699" t="str">
        <f t="shared" si="20"/>
        <v>Sylvaneth - Intercept and Recover / Restless Energy (43)</v>
      </c>
      <c r="N699" s="74">
        <f t="shared" si="21"/>
        <v>0.55813953488372092</v>
      </c>
      <c r="P699" s="60"/>
      <c r="Q699" s="75"/>
    </row>
    <row r="700" spans="1:17" x14ac:dyDescent="0.3">
      <c r="A700" t="s">
        <v>42</v>
      </c>
      <c r="B700" s="48" t="s">
        <v>24946</v>
      </c>
      <c r="C700" s="48" t="s">
        <v>24949</v>
      </c>
      <c r="D700" s="1">
        <f>SUMIFS(Results!O:O,Results!G:G,CONCATENATE("*",B700,"*"),Results!G:G,CONCATENATE("*",C700,"*"),Results!E:E,A700)</f>
        <v>30</v>
      </c>
      <c r="E700" s="50">
        <f>IFERROR(SUMIFS(Results!V:V,Results!G:G,CONCATENATE("*",B700,"*"),Results!G:G,CONCATENATE("*",C700,"*"),Results!E:E,A700)/D700,"")</f>
        <v>0.45</v>
      </c>
      <c r="F700" s="1">
        <f>SUMIFS(Results!O:O,Results!G:G,CONCATENATE("*",B700,"*"),Results!G:G,CONCATENATE("*",C700,"*"),Results!E:E,A700)</f>
        <v>30</v>
      </c>
      <c r="G700" s="50">
        <f>IFERROR(SUMIFS(Results!V:V,Results!G:G,CONCATENATE("*",'Battle Tactics (Faction)'!B700,"*"),Results!G:G,CONCATENATE("*",C700,"*"),Results!E:E,A700)/F700,"")</f>
        <v>0.45</v>
      </c>
      <c r="H700" s="46">
        <f>SUMIFS(Results!O:O,Results!G:G,CONCATENATE("*",B700,"*"),Results!G:G,CONCATENATE("*",C700,"*"),Results!Y:Y,"&gt;=500",Results!E:E,A700)</f>
        <v>15</v>
      </c>
      <c r="I700" s="52">
        <f>IFERROR(SUMIFS(Results!V:V,Results!G:G,CONCATENATE("*",B700,"*"),Results!G:G,CONCATENATE("*",C700,"*"),Results!Y:Y,"&gt;=500",Results!E:E,A700)/H700,"")</f>
        <v>0.6</v>
      </c>
      <c r="J700" s="53">
        <f>SUMIFS(Results!O:O,Results!G:G,CONCATENATE("*",'Battle Tactics (Faction)'!B700,"*"),Results!G:G,CONCATENATE("*",C700,"*"),Results!Y:Y,"&gt;=500",Results!E:E,A700)</f>
        <v>15</v>
      </c>
      <c r="M700" t="str">
        <f t="shared" si="20"/>
        <v>Sylvaneth - Intercept and Recover / Scouting Force (30)</v>
      </c>
      <c r="N700" s="74">
        <f t="shared" si="21"/>
        <v>0.45</v>
      </c>
      <c r="P700" s="60"/>
      <c r="Q700" s="75"/>
    </row>
    <row r="701" spans="1:17" x14ac:dyDescent="0.3">
      <c r="A701" t="s">
        <v>42</v>
      </c>
      <c r="B701" s="48" t="s">
        <v>24946</v>
      </c>
      <c r="C701" s="48" t="s">
        <v>24950</v>
      </c>
      <c r="D701" s="1">
        <f>SUMIFS(Results!O:O,Results!G:G,CONCATENATE("*",B701,"*"),Results!G:G,CONCATENATE("*",C701,"*"),Results!E:E,A701)</f>
        <v>10</v>
      </c>
      <c r="E701" s="50">
        <f>IFERROR(SUMIFS(Results!V:V,Results!G:G,CONCATENATE("*",B701,"*"),Results!G:G,CONCATENATE("*",C701,"*"),Results!E:E,A701)/D701,"")</f>
        <v>0.5</v>
      </c>
      <c r="F701" s="1">
        <f>SUMIFS(Results!O:O,Results!G:G,CONCATENATE("*",B701,"*"),Results!G:G,CONCATENATE("*",C701,"*"),Results!E:E,A701)</f>
        <v>10</v>
      </c>
      <c r="G701" s="50">
        <f>IFERROR(SUMIFS(Results!V:V,Results!G:G,CONCATENATE("*",'Battle Tactics (Faction)'!B701,"*"),Results!G:G,CONCATENATE("*",C701,"*"),Results!E:E,A701)/F701,"")</f>
        <v>0.5</v>
      </c>
      <c r="H701" s="46">
        <f>SUMIFS(Results!O:O,Results!G:G,CONCATENATE("*",B701,"*"),Results!G:G,CONCATENATE("*",C701,"*"),Results!Y:Y,"&gt;=500",Results!E:E,A701)</f>
        <v>0</v>
      </c>
      <c r="I701" s="52" t="str">
        <f>IFERROR(SUMIFS(Results!V:V,Results!G:G,CONCATENATE("*",B701,"*"),Results!G:G,CONCATENATE("*",C701,"*"),Results!Y:Y,"&gt;=500",Results!E:E,A701)/H701,"")</f>
        <v/>
      </c>
      <c r="J701" s="53">
        <f>SUMIFS(Results!O:O,Results!G:G,CONCATENATE("*",'Battle Tactics (Faction)'!B701,"*"),Results!G:G,CONCATENATE("*",C701,"*"),Results!Y:Y,"&gt;=500",Results!E:E,A701)</f>
        <v>0</v>
      </c>
      <c r="M701" t="str">
        <f t="shared" si="20"/>
        <v>Sylvaneth - Intercept and Recover / Wrathful Cycles (10)</v>
      </c>
      <c r="N701" s="74">
        <f t="shared" si="21"/>
        <v>0.5</v>
      </c>
      <c r="P701" s="60"/>
      <c r="Q701" s="75"/>
    </row>
    <row r="702" spans="1:17" hidden="1" x14ac:dyDescent="0.3">
      <c r="A702" t="s">
        <v>42</v>
      </c>
      <c r="B702" s="48" t="s">
        <v>24947</v>
      </c>
      <c r="C702" s="48" t="s">
        <v>24945</v>
      </c>
      <c r="D702" s="1">
        <f>SUMIFS(Results!O:O,Results!G:G,CONCATENATE("*",B702,"*"),Results!G:G,CONCATENATE("*",C702,"*"),Results!E:E,A702)</f>
        <v>0</v>
      </c>
      <c r="E702" s="50" t="str">
        <f>IFERROR(SUMIFS(Results!V:V,Results!G:G,CONCATENATE("*",B702,"*"),Results!G:G,CONCATENATE("*",C702,"*"),Results!E:E,A702)/D702,"")</f>
        <v/>
      </c>
      <c r="F702" s="1">
        <f>SUMIFS(Results!O:O,Results!G:G,CONCATENATE("*",B702,"*"),Results!G:G,CONCATENATE("*",C702,"*"),Results!E:E,A702)</f>
        <v>0</v>
      </c>
      <c r="G702" s="50" t="str">
        <f>IFERROR(SUMIFS(Results!V:V,Results!G:G,CONCATENATE("*",'Battle Tactics (Faction)'!B702,"*"),Results!G:G,CONCATENATE("*",C702,"*"),Results!E:E,A702)/F702,"")</f>
        <v/>
      </c>
      <c r="H702" s="46">
        <f>SUMIFS(Results!O:O,Results!G:G,CONCATENATE("*",B702,"*"),Results!G:G,CONCATENATE("*",C702,"*"),Results!Y:Y,"&gt;=500",Results!E:E,A702)</f>
        <v>0</v>
      </c>
      <c r="I702" s="52" t="str">
        <f>IFERROR(SUMIFS(Results!V:V,Results!G:G,CONCATENATE("*",B702,"*"),Results!G:G,CONCATENATE("*",C702,"*"),Results!Y:Y,"&gt;=500",Results!E:E,A702)/H702,"")</f>
        <v/>
      </c>
      <c r="J702" s="53">
        <f>SUMIFS(Results!O:O,Results!G:G,CONCATENATE("*",'Battle Tactics (Faction)'!B702,"*"),Results!G:G,CONCATENATE("*",C702,"*"),Results!Y:Y,"&gt;=500",Results!E:E,A702)</f>
        <v>0</v>
      </c>
      <c r="M702" t="str">
        <f t="shared" si="20"/>
        <v>Sylvaneth - Master the Paths / Attuned to Ghyran (0)</v>
      </c>
      <c r="N702" s="74" t="str">
        <f t="shared" si="21"/>
        <v/>
      </c>
      <c r="P702" s="60"/>
      <c r="Q702" s="75"/>
    </row>
    <row r="703" spans="1:17" hidden="1" x14ac:dyDescent="0.3">
      <c r="A703" t="s">
        <v>42</v>
      </c>
      <c r="B703" s="48" t="s">
        <v>24947</v>
      </c>
      <c r="C703" s="48" t="s">
        <v>24946</v>
      </c>
      <c r="D703" s="1">
        <f>SUMIFS(Results!O:O,Results!G:G,CONCATENATE("*",B703,"*"),Results!G:G,CONCATENATE("*",C703,"*"),Results!E:E,A703)</f>
        <v>46</v>
      </c>
      <c r="E703" s="50">
        <f>IFERROR(SUMIFS(Results!V:V,Results!G:G,CONCATENATE("*",B703,"*"),Results!G:G,CONCATENATE("*",C703,"*"),Results!E:E,A703)/D703,"")</f>
        <v>0.44565217391304346</v>
      </c>
      <c r="F703" s="1">
        <f>SUMIFS(Results!O:O,Results!G:G,CONCATENATE("*",B703,"*"),Results!G:G,CONCATENATE("*",C703,"*"),Results!E:E,A703)</f>
        <v>46</v>
      </c>
      <c r="G703" s="50">
        <f>IFERROR(SUMIFS(Results!V:V,Results!G:G,CONCATENATE("*",'Battle Tactics (Faction)'!B703,"*"),Results!G:G,CONCATENATE("*",C703,"*"),Results!E:E,A703)/F703,"")</f>
        <v>0.44565217391304346</v>
      </c>
      <c r="H703" s="46">
        <f>SUMIFS(Results!O:O,Results!G:G,CONCATENATE("*",B703,"*"),Results!G:G,CONCATENATE("*",C703,"*"),Results!Y:Y,"&gt;=500",Results!E:E,A703)</f>
        <v>4</v>
      </c>
      <c r="I703" s="52">
        <f>IFERROR(SUMIFS(Results!V:V,Results!G:G,CONCATENATE("*",B703,"*"),Results!G:G,CONCATENATE("*",C703,"*"),Results!Y:Y,"&gt;=500",Results!E:E,A703)/H703,"")</f>
        <v>0.25</v>
      </c>
      <c r="J703" s="53">
        <f>SUMIFS(Results!O:O,Results!G:G,CONCATENATE("*",'Battle Tactics (Faction)'!B703,"*"),Results!G:G,CONCATENATE("*",C703,"*"),Results!Y:Y,"&gt;=500",Results!E:E,A703)</f>
        <v>4</v>
      </c>
      <c r="M703" t="str">
        <f t="shared" si="20"/>
        <v>Sylvaneth - Master the Paths / Intercept and Recover (46)</v>
      </c>
      <c r="N703" s="74">
        <f t="shared" si="21"/>
        <v>0.44565217391304346</v>
      </c>
      <c r="P703" s="60"/>
      <c r="Q703" s="75"/>
    </row>
    <row r="704" spans="1:17" x14ac:dyDescent="0.3">
      <c r="A704" t="s">
        <v>42</v>
      </c>
      <c r="B704" s="48" t="s">
        <v>24947</v>
      </c>
      <c r="C704" s="48" t="s">
        <v>24948</v>
      </c>
      <c r="D704" s="1">
        <f>SUMIFS(Results!O:O,Results!G:G,CONCATENATE("*",B704,"*"),Results!G:G,CONCATENATE("*",C704,"*"),Results!E:E,A704)</f>
        <v>15</v>
      </c>
      <c r="E704" s="50">
        <f>IFERROR(SUMIFS(Results!V:V,Results!G:G,CONCATENATE("*",B704,"*"),Results!G:G,CONCATENATE("*",C704,"*"),Results!E:E,A704)/D704,"")</f>
        <v>0.2</v>
      </c>
      <c r="F704" s="1">
        <f>SUMIFS(Results!O:O,Results!G:G,CONCATENATE("*",B704,"*"),Results!G:G,CONCATENATE("*",C704,"*"),Results!E:E,A704)</f>
        <v>15</v>
      </c>
      <c r="G704" s="50">
        <f>IFERROR(SUMIFS(Results!V:V,Results!G:G,CONCATENATE("*",'Battle Tactics (Faction)'!B704,"*"),Results!G:G,CONCATENATE("*",C704,"*"),Results!E:E,A704)/F704,"")</f>
        <v>0.2</v>
      </c>
      <c r="H704" s="46">
        <f>SUMIFS(Results!O:O,Results!G:G,CONCATENATE("*",B704,"*"),Results!G:G,CONCATENATE("*",C704,"*"),Results!Y:Y,"&gt;=500",Results!E:E,A704)</f>
        <v>0</v>
      </c>
      <c r="I704" s="52" t="str">
        <f>IFERROR(SUMIFS(Results!V:V,Results!G:G,CONCATENATE("*",B704,"*"),Results!G:G,CONCATENATE("*",C704,"*"),Results!Y:Y,"&gt;=500",Results!E:E,A704)/H704,"")</f>
        <v/>
      </c>
      <c r="J704" s="53">
        <f>SUMIFS(Results!O:O,Results!G:G,CONCATENATE("*",'Battle Tactics (Faction)'!B704,"*"),Results!G:G,CONCATENATE("*",C704,"*"),Results!Y:Y,"&gt;=500",Results!E:E,A704)</f>
        <v>0</v>
      </c>
      <c r="M704" t="str">
        <f t="shared" si="20"/>
        <v>Sylvaneth - Master the Paths / Restless Energy (15)</v>
      </c>
      <c r="N704" s="74">
        <f t="shared" si="21"/>
        <v>0.2</v>
      </c>
      <c r="P704" s="60"/>
      <c r="Q704" s="75"/>
    </row>
    <row r="705" spans="1:17" hidden="1" x14ac:dyDescent="0.3">
      <c r="A705" t="s">
        <v>42</v>
      </c>
      <c r="B705" s="48" t="s">
        <v>24947</v>
      </c>
      <c r="C705" s="48" t="s">
        <v>24949</v>
      </c>
      <c r="D705" s="1">
        <f>SUMIFS(Results!O:O,Results!G:G,CONCATENATE("*",B705,"*"),Results!G:G,CONCATENATE("*",C705,"*"),Results!E:E,A705)</f>
        <v>35</v>
      </c>
      <c r="E705" s="50">
        <f>IFERROR(SUMIFS(Results!V:V,Results!G:G,CONCATENATE("*",B705,"*"),Results!G:G,CONCATENATE("*",C705,"*"),Results!E:E,A705)/D705,"")</f>
        <v>0.45714285714285713</v>
      </c>
      <c r="F705" s="1">
        <f>SUMIFS(Results!O:O,Results!G:G,CONCATENATE("*",B705,"*"),Results!G:G,CONCATENATE("*",C705,"*"),Results!E:E,A705)</f>
        <v>35</v>
      </c>
      <c r="G705" s="50">
        <f>IFERROR(SUMIFS(Results!V:V,Results!G:G,CONCATENATE("*",'Battle Tactics (Faction)'!B705,"*"),Results!G:G,CONCATENATE("*",C705,"*"),Results!E:E,A705)/F705,"")</f>
        <v>0.45714285714285713</v>
      </c>
      <c r="H705" s="46">
        <f>SUMIFS(Results!O:O,Results!G:G,CONCATENATE("*",B705,"*"),Results!G:G,CONCATENATE("*",C705,"*"),Results!Y:Y,"&gt;=500",Results!E:E,A705)</f>
        <v>10</v>
      </c>
      <c r="I705" s="52">
        <f>IFERROR(SUMIFS(Results!V:V,Results!G:G,CONCATENATE("*",B705,"*"),Results!G:G,CONCATENATE("*",C705,"*"),Results!Y:Y,"&gt;=500",Results!E:E,A705)/H705,"")</f>
        <v>0.6</v>
      </c>
      <c r="J705" s="53">
        <f>SUMIFS(Results!O:O,Results!G:G,CONCATENATE("*",'Battle Tactics (Faction)'!B705,"*"),Results!G:G,CONCATENATE("*",C705,"*"),Results!Y:Y,"&gt;=500",Results!E:E,A705)</f>
        <v>10</v>
      </c>
      <c r="M705" t="str">
        <f t="shared" si="20"/>
        <v>Sylvaneth - Master the Paths / Scouting Force (35)</v>
      </c>
      <c r="N705" s="74">
        <f t="shared" si="21"/>
        <v>0.45714285714285713</v>
      </c>
      <c r="P705" s="60"/>
      <c r="Q705" s="75"/>
    </row>
    <row r="706" spans="1:17" hidden="1" x14ac:dyDescent="0.3">
      <c r="A706" t="s">
        <v>42</v>
      </c>
      <c r="B706" s="48" t="s">
        <v>24947</v>
      </c>
      <c r="C706" s="48" t="s">
        <v>24950</v>
      </c>
      <c r="D706" s="1">
        <f>SUMIFS(Results!O:O,Results!G:G,CONCATENATE("*",B706,"*"),Results!G:G,CONCATENATE("*",C706,"*"),Results!E:E,A706)</f>
        <v>0</v>
      </c>
      <c r="E706" s="50" t="str">
        <f>IFERROR(SUMIFS(Results!V:V,Results!G:G,CONCATENATE("*",B706,"*"),Results!G:G,CONCATENATE("*",C706,"*"),Results!E:E,A706)/D706,"")</f>
        <v/>
      </c>
      <c r="F706" s="1">
        <f>SUMIFS(Results!O:O,Results!G:G,CONCATENATE("*",B706,"*"),Results!G:G,CONCATENATE("*",C706,"*"),Results!E:E,A706)</f>
        <v>0</v>
      </c>
      <c r="G706" s="50" t="str">
        <f>IFERROR(SUMIFS(Results!V:V,Results!G:G,CONCATENATE("*",'Battle Tactics (Faction)'!B706,"*"),Results!G:G,CONCATENATE("*",C706,"*"),Results!E:E,A706)/F706,"")</f>
        <v/>
      </c>
      <c r="H706" s="46">
        <f>SUMIFS(Results!O:O,Results!G:G,CONCATENATE("*",B706,"*"),Results!G:G,CONCATENATE("*",C706,"*"),Results!Y:Y,"&gt;=500",Results!E:E,A706)</f>
        <v>0</v>
      </c>
      <c r="I706" s="52" t="str">
        <f>IFERROR(SUMIFS(Results!V:V,Results!G:G,CONCATENATE("*",B706,"*"),Results!G:G,CONCATENATE("*",C706,"*"),Results!Y:Y,"&gt;=500",Results!E:E,A706)/H706,"")</f>
        <v/>
      </c>
      <c r="J706" s="53">
        <f>SUMIFS(Results!O:O,Results!G:G,CONCATENATE("*",'Battle Tactics (Faction)'!B706,"*"),Results!G:G,CONCATENATE("*",C706,"*"),Results!Y:Y,"&gt;=500",Results!E:E,A706)</f>
        <v>0</v>
      </c>
      <c r="M706" t="str">
        <f t="shared" si="20"/>
        <v>Sylvaneth - Master the Paths / Wrathful Cycles (0)</v>
      </c>
      <c r="N706" s="74" t="str">
        <f t="shared" si="21"/>
        <v/>
      </c>
      <c r="P706" s="60"/>
      <c r="Q706" s="75"/>
    </row>
    <row r="707" spans="1:17" hidden="1" x14ac:dyDescent="0.3">
      <c r="A707" t="s">
        <v>42</v>
      </c>
      <c r="B707" s="48" t="s">
        <v>24948</v>
      </c>
      <c r="C707" s="48" t="s">
        <v>24945</v>
      </c>
      <c r="D707" s="1">
        <f>SUMIFS(Results!O:O,Results!G:G,CONCATENATE("*",B707,"*"),Results!G:G,CONCATENATE("*",C707,"*"),Results!E:E,A707)</f>
        <v>0</v>
      </c>
      <c r="E707" s="50" t="str">
        <f>IFERROR(SUMIFS(Results!V:V,Results!G:G,CONCATENATE("*",B707,"*"),Results!G:G,CONCATENATE("*",C707,"*"),Results!E:E,A707)/D707,"")</f>
        <v/>
      </c>
      <c r="F707" s="1">
        <f>SUMIFS(Results!O:O,Results!G:G,CONCATENATE("*",B707,"*"),Results!G:G,CONCATENATE("*",C707,"*"),Results!E:E,A707)</f>
        <v>0</v>
      </c>
      <c r="G707" s="50" t="str">
        <f>IFERROR(SUMIFS(Results!V:V,Results!G:G,CONCATENATE("*",'Battle Tactics (Faction)'!B707,"*"),Results!G:G,CONCATENATE("*",C707,"*"),Results!E:E,A707)/F707,"")</f>
        <v/>
      </c>
      <c r="H707" s="46">
        <f>SUMIFS(Results!O:O,Results!G:G,CONCATENATE("*",B707,"*"),Results!G:G,CONCATENATE("*",C707,"*"),Results!Y:Y,"&gt;=500",Results!E:E,A707)</f>
        <v>0</v>
      </c>
      <c r="I707" s="52" t="str">
        <f>IFERROR(SUMIFS(Results!V:V,Results!G:G,CONCATENATE("*",B707,"*"),Results!G:G,CONCATENATE("*",C707,"*"),Results!Y:Y,"&gt;=500",Results!E:E,A707)/H707,"")</f>
        <v/>
      </c>
      <c r="J707" s="53">
        <f>SUMIFS(Results!O:O,Results!G:G,CONCATENATE("*",'Battle Tactics (Faction)'!B707,"*"),Results!G:G,CONCATENATE("*",C707,"*"),Results!Y:Y,"&gt;=500",Results!E:E,A707)</f>
        <v>0</v>
      </c>
      <c r="M707" t="str">
        <f t="shared" ref="M707:M721" si="22">CONCATENATE(A707," - ",B707," / ",C707," (",D707,")")</f>
        <v>Sylvaneth - Restless Energy / Attuned to Ghyran (0)</v>
      </c>
      <c r="N707" s="74" t="str">
        <f t="shared" ref="N707:N721" si="23">E707</f>
        <v/>
      </c>
      <c r="P707" s="60"/>
      <c r="Q707" s="75"/>
    </row>
    <row r="708" spans="1:17" hidden="1" x14ac:dyDescent="0.3">
      <c r="A708" t="s">
        <v>42</v>
      </c>
      <c r="B708" s="48" t="s">
        <v>24948</v>
      </c>
      <c r="C708" s="48" t="s">
        <v>24946</v>
      </c>
      <c r="D708" s="1">
        <f>SUMIFS(Results!O:O,Results!G:G,CONCATENATE("*",B708,"*"),Results!G:G,CONCATENATE("*",C708,"*"),Results!E:E,A708)</f>
        <v>43</v>
      </c>
      <c r="E708" s="50">
        <f>IFERROR(SUMIFS(Results!V:V,Results!G:G,CONCATENATE("*",B708,"*"),Results!G:G,CONCATENATE("*",C708,"*"),Results!E:E,A708)/D708,"")</f>
        <v>0.55813953488372092</v>
      </c>
      <c r="F708" s="1">
        <f>SUMIFS(Results!O:O,Results!G:G,CONCATENATE("*",B708,"*"),Results!G:G,CONCATENATE("*",C708,"*"),Results!E:E,A708)</f>
        <v>43</v>
      </c>
      <c r="G708" s="50">
        <f>IFERROR(SUMIFS(Results!V:V,Results!G:G,CONCATENATE("*",'Battle Tactics (Faction)'!B708,"*"),Results!G:G,CONCATENATE("*",C708,"*"),Results!E:E,A708)/F708,"")</f>
        <v>0.55813953488372092</v>
      </c>
      <c r="H708" s="46">
        <f>SUMIFS(Results!O:O,Results!G:G,CONCATENATE("*",B708,"*"),Results!G:G,CONCATENATE("*",C708,"*"),Results!Y:Y,"&gt;=500",Results!E:E,A708)</f>
        <v>5</v>
      </c>
      <c r="I708" s="52">
        <f>IFERROR(SUMIFS(Results!V:V,Results!G:G,CONCATENATE("*",B708,"*"),Results!G:G,CONCATENATE("*",C708,"*"),Results!Y:Y,"&gt;=500",Results!E:E,A708)/H708,"")</f>
        <v>1</v>
      </c>
      <c r="J708" s="53">
        <f>SUMIFS(Results!O:O,Results!G:G,CONCATENATE("*",'Battle Tactics (Faction)'!B708,"*"),Results!G:G,CONCATENATE("*",C708,"*"),Results!Y:Y,"&gt;=500",Results!E:E,A708)</f>
        <v>5</v>
      </c>
      <c r="M708" t="str">
        <f t="shared" si="22"/>
        <v>Sylvaneth - Restless Energy / Intercept and Recover (43)</v>
      </c>
      <c r="N708" s="74">
        <f t="shared" si="23"/>
        <v>0.55813953488372092</v>
      </c>
      <c r="P708" s="60"/>
      <c r="Q708" s="75"/>
    </row>
    <row r="709" spans="1:17" x14ac:dyDescent="0.3">
      <c r="A709" t="s">
        <v>42</v>
      </c>
      <c r="B709" s="48" t="s">
        <v>24948</v>
      </c>
      <c r="C709" s="48" t="s">
        <v>24947</v>
      </c>
      <c r="D709" s="1">
        <f>SUMIFS(Results!O:O,Results!G:G,CONCATENATE("*",B709,"*"),Results!G:G,CONCATENATE("*",C709,"*"),Results!E:E,A709)</f>
        <v>15</v>
      </c>
      <c r="E709" s="50">
        <f>IFERROR(SUMIFS(Results!V:V,Results!G:G,CONCATENATE("*",B709,"*"),Results!G:G,CONCATENATE("*",C709,"*"),Results!E:E,A709)/D709,"")</f>
        <v>0.2</v>
      </c>
      <c r="F709" s="1">
        <f>SUMIFS(Results!O:O,Results!G:G,CONCATENATE("*",B709,"*"),Results!G:G,CONCATENATE("*",C709,"*"),Results!E:E,A709)</f>
        <v>15</v>
      </c>
      <c r="G709" s="50">
        <f>IFERROR(SUMIFS(Results!V:V,Results!G:G,CONCATENATE("*",'Battle Tactics (Faction)'!B709,"*"),Results!G:G,CONCATENATE("*",C709,"*"),Results!E:E,A709)/F709,"")</f>
        <v>0.2</v>
      </c>
      <c r="H709" s="46">
        <f>SUMIFS(Results!O:O,Results!G:G,CONCATENATE("*",B709,"*"),Results!G:G,CONCATENATE("*",C709,"*"),Results!Y:Y,"&gt;=500",Results!E:E,A709)</f>
        <v>0</v>
      </c>
      <c r="I709" s="52" t="str">
        <f>IFERROR(SUMIFS(Results!V:V,Results!G:G,CONCATENATE("*",B709,"*"),Results!G:G,CONCATENATE("*",C709,"*"),Results!Y:Y,"&gt;=500",Results!E:E,A709)/H709,"")</f>
        <v/>
      </c>
      <c r="J709" s="53">
        <f>SUMIFS(Results!O:O,Results!G:G,CONCATENATE("*",'Battle Tactics (Faction)'!B709,"*"),Results!G:G,CONCATENATE("*",C709,"*"),Results!Y:Y,"&gt;=500",Results!E:E,A709)</f>
        <v>0</v>
      </c>
      <c r="M709" t="str">
        <f t="shared" si="22"/>
        <v>Sylvaneth - Restless Energy / Master the Paths (15)</v>
      </c>
      <c r="N709" s="74">
        <f t="shared" si="23"/>
        <v>0.2</v>
      </c>
      <c r="P709" s="60"/>
      <c r="Q709" s="75"/>
    </row>
    <row r="710" spans="1:17" hidden="1" x14ac:dyDescent="0.3">
      <c r="A710" t="s">
        <v>42</v>
      </c>
      <c r="B710" s="48" t="s">
        <v>24948</v>
      </c>
      <c r="C710" s="48" t="s">
        <v>24949</v>
      </c>
      <c r="D710" s="1">
        <f>SUMIFS(Results!O:O,Results!G:G,CONCATENATE("*",B710,"*"),Results!G:G,CONCATENATE("*",C710,"*"),Results!E:E,A710)</f>
        <v>25</v>
      </c>
      <c r="E710" s="50">
        <f>IFERROR(SUMIFS(Results!V:V,Results!G:G,CONCATENATE("*",B710,"*"),Results!G:G,CONCATENATE("*",C710,"*"),Results!E:E,A710)/D710,"")</f>
        <v>0.62</v>
      </c>
      <c r="F710" s="1">
        <f>SUMIFS(Results!O:O,Results!G:G,CONCATENATE("*",B710,"*"),Results!G:G,CONCATENATE("*",C710,"*"),Results!E:E,A710)</f>
        <v>25</v>
      </c>
      <c r="G710" s="50">
        <f>IFERROR(SUMIFS(Results!V:V,Results!G:G,CONCATENATE("*",'Battle Tactics (Faction)'!B710,"*"),Results!G:G,CONCATENATE("*",C710,"*"),Results!E:E,A710)/F710,"")</f>
        <v>0.62</v>
      </c>
      <c r="H710" s="46">
        <f>SUMIFS(Results!O:O,Results!G:G,CONCATENATE("*",B710,"*"),Results!G:G,CONCATENATE("*",C710,"*"),Results!Y:Y,"&gt;=500",Results!E:E,A710)</f>
        <v>5</v>
      </c>
      <c r="I710" s="52">
        <f>IFERROR(SUMIFS(Results!V:V,Results!G:G,CONCATENATE("*",B710,"*"),Results!G:G,CONCATENATE("*",C710,"*"),Results!Y:Y,"&gt;=500",Results!E:E,A710)/H710,"")</f>
        <v>0.8</v>
      </c>
      <c r="J710" s="53">
        <f>SUMIFS(Results!O:O,Results!G:G,CONCATENATE("*",'Battle Tactics (Faction)'!B710,"*"),Results!G:G,CONCATENATE("*",C710,"*"),Results!Y:Y,"&gt;=500",Results!E:E,A710)</f>
        <v>5</v>
      </c>
      <c r="M710" t="str">
        <f t="shared" si="22"/>
        <v>Sylvaneth - Restless Energy / Scouting Force (25)</v>
      </c>
      <c r="N710" s="74">
        <f t="shared" si="23"/>
        <v>0.62</v>
      </c>
      <c r="P710" s="60"/>
      <c r="Q710" s="75"/>
    </row>
    <row r="711" spans="1:17" x14ac:dyDescent="0.3">
      <c r="A711" t="s">
        <v>42</v>
      </c>
      <c r="B711" s="48" t="s">
        <v>24948</v>
      </c>
      <c r="C711" s="48" t="s">
        <v>24950</v>
      </c>
      <c r="D711" s="1">
        <f>SUMIFS(Results!O:O,Results!G:G,CONCATENATE("*",B711,"*"),Results!G:G,CONCATENATE("*",C711,"*"),Results!E:E,A711)</f>
        <v>30</v>
      </c>
      <c r="E711" s="50">
        <f>IFERROR(SUMIFS(Results!V:V,Results!G:G,CONCATENATE("*",B711,"*"),Results!G:G,CONCATENATE("*",C711,"*"),Results!E:E,A711)/D711,"")</f>
        <v>0.4</v>
      </c>
      <c r="F711" s="1">
        <f>SUMIFS(Results!O:O,Results!G:G,CONCATENATE("*",B711,"*"),Results!G:G,CONCATENATE("*",C711,"*"),Results!E:E,A711)</f>
        <v>30</v>
      </c>
      <c r="G711" s="50">
        <f>IFERROR(SUMIFS(Results!V:V,Results!G:G,CONCATENATE("*",'Battle Tactics (Faction)'!B711,"*"),Results!G:G,CONCATENATE("*",C711,"*"),Results!E:E,A711)/F711,"")</f>
        <v>0.4</v>
      </c>
      <c r="H711" s="46">
        <f>SUMIFS(Results!O:O,Results!G:G,CONCATENATE("*",B711,"*"),Results!G:G,CONCATENATE("*",C711,"*"),Results!Y:Y,"&gt;=500",Results!E:E,A711)</f>
        <v>0</v>
      </c>
      <c r="I711" s="52" t="str">
        <f>IFERROR(SUMIFS(Results!V:V,Results!G:G,CONCATENATE("*",B711,"*"),Results!G:G,CONCATENATE("*",C711,"*"),Results!Y:Y,"&gt;=500",Results!E:E,A711)/H711,"")</f>
        <v/>
      </c>
      <c r="J711" s="53">
        <f>SUMIFS(Results!O:O,Results!G:G,CONCATENATE("*",'Battle Tactics (Faction)'!B711,"*"),Results!G:G,CONCATENATE("*",C711,"*"),Results!Y:Y,"&gt;=500",Results!E:E,A711)</f>
        <v>0</v>
      </c>
      <c r="M711" t="str">
        <f t="shared" si="22"/>
        <v>Sylvaneth - Restless Energy / Wrathful Cycles (30)</v>
      </c>
      <c r="N711" s="74">
        <f t="shared" si="23"/>
        <v>0.4</v>
      </c>
      <c r="P711" s="60"/>
      <c r="Q711" s="75"/>
    </row>
    <row r="712" spans="1:17" hidden="1" x14ac:dyDescent="0.3">
      <c r="A712" t="s">
        <v>42</v>
      </c>
      <c r="B712" s="48" t="s">
        <v>24949</v>
      </c>
      <c r="C712" s="48" t="s">
        <v>24945</v>
      </c>
      <c r="D712" s="1">
        <f>SUMIFS(Results!O:O,Results!G:G,CONCATENATE("*",B712,"*"),Results!G:G,CONCATENATE("*",C712,"*"),Results!E:E,A712)</f>
        <v>0</v>
      </c>
      <c r="E712" s="50" t="str">
        <f>IFERROR(SUMIFS(Results!V:V,Results!G:G,CONCATENATE("*",B712,"*"),Results!G:G,CONCATENATE("*",C712,"*"),Results!E:E,A712)/D712,"")</f>
        <v/>
      </c>
      <c r="F712" s="1">
        <f>SUMIFS(Results!O:O,Results!G:G,CONCATENATE("*",B712,"*"),Results!G:G,CONCATENATE("*",C712,"*"),Results!E:E,A712)</f>
        <v>0</v>
      </c>
      <c r="G712" s="50" t="str">
        <f>IFERROR(SUMIFS(Results!V:V,Results!G:G,CONCATENATE("*",'Battle Tactics (Faction)'!B712,"*"),Results!G:G,CONCATENATE("*",C712,"*"),Results!E:E,A712)/F712,"")</f>
        <v/>
      </c>
      <c r="H712" s="46">
        <f>SUMIFS(Results!O:O,Results!G:G,CONCATENATE("*",B712,"*"),Results!G:G,CONCATENATE("*",C712,"*"),Results!Y:Y,"&gt;=500",Results!E:E,A712)</f>
        <v>0</v>
      </c>
      <c r="I712" s="52" t="str">
        <f>IFERROR(SUMIFS(Results!V:V,Results!G:G,CONCATENATE("*",B712,"*"),Results!G:G,CONCATENATE("*",C712,"*"),Results!Y:Y,"&gt;=500",Results!E:E,A712)/H712,"")</f>
        <v/>
      </c>
      <c r="J712" s="53">
        <f>SUMIFS(Results!O:O,Results!G:G,CONCATENATE("*",'Battle Tactics (Faction)'!B712,"*"),Results!G:G,CONCATENATE("*",C712,"*"),Results!Y:Y,"&gt;=500",Results!E:E,A712)</f>
        <v>0</v>
      </c>
      <c r="M712" t="str">
        <f t="shared" si="22"/>
        <v>Sylvaneth - Scouting Force / Attuned to Ghyran (0)</v>
      </c>
      <c r="N712" s="74" t="str">
        <f t="shared" si="23"/>
        <v/>
      </c>
      <c r="P712" s="60"/>
      <c r="Q712" s="75"/>
    </row>
    <row r="713" spans="1:17" x14ac:dyDescent="0.3">
      <c r="A713" t="s">
        <v>42</v>
      </c>
      <c r="B713" s="48" t="s">
        <v>24949</v>
      </c>
      <c r="C713" s="48" t="s">
        <v>24946</v>
      </c>
      <c r="D713" s="1">
        <f>SUMIFS(Results!O:O,Results!G:G,CONCATENATE("*",B713,"*"),Results!G:G,CONCATENATE("*",C713,"*"),Results!E:E,A713)</f>
        <v>30</v>
      </c>
      <c r="E713" s="50">
        <f>IFERROR(SUMIFS(Results!V:V,Results!G:G,CONCATENATE("*",B713,"*"),Results!G:G,CONCATENATE("*",C713,"*"),Results!E:E,A713)/D713,"")</f>
        <v>0.45</v>
      </c>
      <c r="F713" s="1">
        <f>SUMIFS(Results!O:O,Results!G:G,CONCATENATE("*",B713,"*"),Results!G:G,CONCATENATE("*",C713,"*"),Results!E:E,A713)</f>
        <v>30</v>
      </c>
      <c r="G713" s="50">
        <f>IFERROR(SUMIFS(Results!V:V,Results!G:G,CONCATENATE("*",'Battle Tactics (Faction)'!B713,"*"),Results!G:G,CONCATENATE("*",C713,"*"),Results!E:E,A713)/F713,"")</f>
        <v>0.45</v>
      </c>
      <c r="H713" s="46">
        <f>SUMIFS(Results!O:O,Results!G:G,CONCATENATE("*",B713,"*"),Results!G:G,CONCATENATE("*",C713,"*"),Results!Y:Y,"&gt;=500",Results!E:E,A713)</f>
        <v>15</v>
      </c>
      <c r="I713" s="52">
        <f>IFERROR(SUMIFS(Results!V:V,Results!G:G,CONCATENATE("*",B713,"*"),Results!G:G,CONCATENATE("*",C713,"*"),Results!Y:Y,"&gt;=500",Results!E:E,A713)/H713,"")</f>
        <v>0.6</v>
      </c>
      <c r="J713" s="53">
        <f>SUMIFS(Results!O:O,Results!G:G,CONCATENATE("*",'Battle Tactics (Faction)'!B713,"*"),Results!G:G,CONCATENATE("*",C713,"*"),Results!Y:Y,"&gt;=500",Results!E:E,A713)</f>
        <v>15</v>
      </c>
      <c r="M713" t="str">
        <f t="shared" si="22"/>
        <v>Sylvaneth - Scouting Force / Intercept and Recover (30)</v>
      </c>
      <c r="N713" s="74">
        <f t="shared" si="23"/>
        <v>0.45</v>
      </c>
      <c r="P713" s="60"/>
      <c r="Q713" s="75"/>
    </row>
    <row r="714" spans="1:17" hidden="1" x14ac:dyDescent="0.3">
      <c r="A714" t="s">
        <v>42</v>
      </c>
      <c r="B714" s="48" t="s">
        <v>24949</v>
      </c>
      <c r="C714" s="48" t="s">
        <v>24947</v>
      </c>
      <c r="D714" s="1">
        <f>SUMIFS(Results!O:O,Results!G:G,CONCATENATE("*",B714,"*"),Results!G:G,CONCATENATE("*",C714,"*"),Results!E:E,A714)</f>
        <v>35</v>
      </c>
      <c r="E714" s="50">
        <f>IFERROR(SUMIFS(Results!V:V,Results!G:G,CONCATENATE("*",B714,"*"),Results!G:G,CONCATENATE("*",C714,"*"),Results!E:E,A714)/D714,"")</f>
        <v>0.45714285714285713</v>
      </c>
      <c r="F714" s="1">
        <f>SUMIFS(Results!O:O,Results!G:G,CONCATENATE("*",B714,"*"),Results!G:G,CONCATENATE("*",C714,"*"),Results!E:E,A714)</f>
        <v>35</v>
      </c>
      <c r="G714" s="50">
        <f>IFERROR(SUMIFS(Results!V:V,Results!G:G,CONCATENATE("*",'Battle Tactics (Faction)'!B714,"*"),Results!G:G,CONCATENATE("*",C714,"*"),Results!E:E,A714)/F714,"")</f>
        <v>0.45714285714285713</v>
      </c>
      <c r="H714" s="46">
        <f>SUMIFS(Results!O:O,Results!G:G,CONCATENATE("*",B714,"*"),Results!G:G,CONCATENATE("*",C714,"*"),Results!Y:Y,"&gt;=500",Results!E:E,A714)</f>
        <v>10</v>
      </c>
      <c r="I714" s="52">
        <f>IFERROR(SUMIFS(Results!V:V,Results!G:G,CONCATENATE("*",B714,"*"),Results!G:G,CONCATENATE("*",C714,"*"),Results!Y:Y,"&gt;=500",Results!E:E,A714)/H714,"")</f>
        <v>0.6</v>
      </c>
      <c r="J714" s="53">
        <f>SUMIFS(Results!O:O,Results!G:G,CONCATENATE("*",'Battle Tactics (Faction)'!B714,"*"),Results!G:G,CONCATENATE("*",C714,"*"),Results!Y:Y,"&gt;=500",Results!E:E,A714)</f>
        <v>10</v>
      </c>
      <c r="M714" t="str">
        <f t="shared" si="22"/>
        <v>Sylvaneth - Scouting Force / Master the Paths (35)</v>
      </c>
      <c r="N714" s="74">
        <f t="shared" si="23"/>
        <v>0.45714285714285713</v>
      </c>
      <c r="P714" s="60"/>
      <c r="Q714" s="75"/>
    </row>
    <row r="715" spans="1:17" hidden="1" x14ac:dyDescent="0.3">
      <c r="A715" t="s">
        <v>42</v>
      </c>
      <c r="B715" s="48" t="s">
        <v>24949</v>
      </c>
      <c r="C715" s="48" t="s">
        <v>24948</v>
      </c>
      <c r="D715" s="1">
        <f>SUMIFS(Results!O:O,Results!G:G,CONCATENATE("*",B715,"*"),Results!G:G,CONCATENATE("*",C715,"*"),Results!E:E,A715)</f>
        <v>25</v>
      </c>
      <c r="E715" s="50">
        <f>IFERROR(SUMIFS(Results!V:V,Results!G:G,CONCATENATE("*",B715,"*"),Results!G:G,CONCATENATE("*",C715,"*"),Results!E:E,A715)/D715,"")</f>
        <v>0.62</v>
      </c>
      <c r="F715" s="1">
        <f>SUMIFS(Results!O:O,Results!G:G,CONCATENATE("*",B715,"*"),Results!G:G,CONCATENATE("*",C715,"*"),Results!E:E,A715)</f>
        <v>25</v>
      </c>
      <c r="G715" s="50">
        <f>IFERROR(SUMIFS(Results!V:V,Results!G:G,CONCATENATE("*",'Battle Tactics (Faction)'!B715,"*"),Results!G:G,CONCATENATE("*",C715,"*"),Results!E:E,A715)/F715,"")</f>
        <v>0.62</v>
      </c>
      <c r="H715" s="46">
        <f>SUMIFS(Results!O:O,Results!G:G,CONCATENATE("*",B715,"*"),Results!G:G,CONCATENATE("*",C715,"*"),Results!Y:Y,"&gt;=500",Results!E:E,A715)</f>
        <v>5</v>
      </c>
      <c r="I715" s="52">
        <f>IFERROR(SUMIFS(Results!V:V,Results!G:G,CONCATENATE("*",B715,"*"),Results!G:G,CONCATENATE("*",C715,"*"),Results!Y:Y,"&gt;=500",Results!E:E,A715)/H715,"")</f>
        <v>0.8</v>
      </c>
      <c r="J715" s="53">
        <f>SUMIFS(Results!O:O,Results!G:G,CONCATENATE("*",'Battle Tactics (Faction)'!B715,"*"),Results!G:G,CONCATENATE("*",C715,"*"),Results!Y:Y,"&gt;=500",Results!E:E,A715)</f>
        <v>5</v>
      </c>
      <c r="M715" t="str">
        <f t="shared" si="22"/>
        <v>Sylvaneth - Scouting Force / Restless Energy (25)</v>
      </c>
      <c r="N715" s="74">
        <f t="shared" si="23"/>
        <v>0.62</v>
      </c>
      <c r="P715" s="60"/>
      <c r="Q715" s="75"/>
    </row>
    <row r="716" spans="1:17" hidden="1" x14ac:dyDescent="0.3">
      <c r="A716" t="s">
        <v>42</v>
      </c>
      <c r="B716" s="48" t="s">
        <v>24949</v>
      </c>
      <c r="C716" s="48" t="s">
        <v>24950</v>
      </c>
      <c r="D716" s="1">
        <f>SUMIFS(Results!O:O,Results!G:G,CONCATENATE("*",B716,"*"),Results!G:G,CONCATENATE("*",C716,"*"),Results!E:E,A716)</f>
        <v>8</v>
      </c>
      <c r="E716" s="50">
        <f>IFERROR(SUMIFS(Results!V:V,Results!G:G,CONCATENATE("*",B716,"*"),Results!G:G,CONCATENATE("*",C716,"*"),Results!E:E,A716)/D716,"")</f>
        <v>0.375</v>
      </c>
      <c r="F716" s="1">
        <f>SUMIFS(Results!O:O,Results!G:G,CONCATENATE("*",B716,"*"),Results!G:G,CONCATENATE("*",C716,"*"),Results!E:E,A716)</f>
        <v>8</v>
      </c>
      <c r="G716" s="50">
        <f>IFERROR(SUMIFS(Results!V:V,Results!G:G,CONCATENATE("*",'Battle Tactics (Faction)'!B716,"*"),Results!G:G,CONCATENATE("*",C716,"*"),Results!E:E,A716)/F716,"")</f>
        <v>0.375</v>
      </c>
      <c r="H716" s="46">
        <f>SUMIFS(Results!O:O,Results!G:G,CONCATENATE("*",B716,"*"),Results!G:G,CONCATENATE("*",C716,"*"),Results!Y:Y,"&gt;=500",Results!E:E,A716)</f>
        <v>0</v>
      </c>
      <c r="I716" s="52" t="str">
        <f>IFERROR(SUMIFS(Results!V:V,Results!G:G,CONCATENATE("*",B716,"*"),Results!G:G,CONCATENATE("*",C716,"*"),Results!Y:Y,"&gt;=500",Results!E:E,A716)/H716,"")</f>
        <v/>
      </c>
      <c r="J716" s="53">
        <f>SUMIFS(Results!O:O,Results!G:G,CONCATENATE("*",'Battle Tactics (Faction)'!B716,"*"),Results!G:G,CONCATENATE("*",C716,"*"),Results!Y:Y,"&gt;=500",Results!E:E,A716)</f>
        <v>0</v>
      </c>
      <c r="M716" t="str">
        <f t="shared" si="22"/>
        <v>Sylvaneth - Scouting Force / Wrathful Cycles (8)</v>
      </c>
      <c r="N716" s="74">
        <f t="shared" si="23"/>
        <v>0.375</v>
      </c>
      <c r="P716" s="60"/>
      <c r="Q716" s="75"/>
    </row>
    <row r="717" spans="1:17" hidden="1" x14ac:dyDescent="0.3">
      <c r="A717" t="s">
        <v>42</v>
      </c>
      <c r="B717" s="48" t="s">
        <v>24950</v>
      </c>
      <c r="C717" s="48" t="s">
        <v>24945</v>
      </c>
      <c r="D717" s="1">
        <f>SUMIFS(Results!O:O,Results!G:G,CONCATENATE("*",B717,"*"),Results!G:G,CONCATENATE("*",C717,"*"),Results!E:E,A717)</f>
        <v>0</v>
      </c>
      <c r="E717" s="50" t="str">
        <f>IFERROR(SUMIFS(Results!V:V,Results!G:G,CONCATENATE("*",B717,"*"),Results!G:G,CONCATENATE("*",C717,"*"),Results!E:E,A717)/D717,"")</f>
        <v/>
      </c>
      <c r="F717" s="1">
        <f>SUMIFS(Results!O:O,Results!G:G,CONCATENATE("*",B717,"*"),Results!G:G,CONCATENATE("*",C717,"*"),Results!E:E,A717)</f>
        <v>0</v>
      </c>
      <c r="G717" s="50" t="str">
        <f>IFERROR(SUMIFS(Results!V:V,Results!G:G,CONCATENATE("*",'Battle Tactics (Faction)'!B717,"*"),Results!G:G,CONCATENATE("*",C717,"*"),Results!E:E,A717)/F717,"")</f>
        <v/>
      </c>
      <c r="H717" s="46">
        <f>SUMIFS(Results!O:O,Results!G:G,CONCATENATE("*",B717,"*"),Results!G:G,CONCATENATE("*",C717,"*"),Results!Y:Y,"&gt;=500",Results!E:E,A717)</f>
        <v>0</v>
      </c>
      <c r="I717" s="52" t="str">
        <f>IFERROR(SUMIFS(Results!V:V,Results!G:G,CONCATENATE("*",B717,"*"),Results!G:G,CONCATENATE("*",C717,"*"),Results!Y:Y,"&gt;=500",Results!E:E,A717)/H717,"")</f>
        <v/>
      </c>
      <c r="J717" s="53">
        <f>SUMIFS(Results!O:O,Results!G:G,CONCATENATE("*",'Battle Tactics (Faction)'!B717,"*"),Results!G:G,CONCATENATE("*",C717,"*"),Results!Y:Y,"&gt;=500",Results!E:E,A717)</f>
        <v>0</v>
      </c>
      <c r="M717" t="str">
        <f t="shared" si="22"/>
        <v>Sylvaneth - Wrathful Cycles / Attuned to Ghyran (0)</v>
      </c>
      <c r="N717" s="74" t="str">
        <f t="shared" si="23"/>
        <v/>
      </c>
      <c r="P717" s="60"/>
      <c r="Q717" s="75"/>
    </row>
    <row r="718" spans="1:17" x14ac:dyDescent="0.3">
      <c r="A718" t="s">
        <v>42</v>
      </c>
      <c r="B718" s="48" t="s">
        <v>24950</v>
      </c>
      <c r="C718" s="48" t="s">
        <v>24946</v>
      </c>
      <c r="D718" s="1">
        <f>SUMIFS(Results!O:O,Results!G:G,CONCATENATE("*",B718,"*"),Results!G:G,CONCATENATE("*",C718,"*"),Results!E:E,A718)</f>
        <v>10</v>
      </c>
      <c r="E718" s="50">
        <f>IFERROR(SUMIFS(Results!V:V,Results!G:G,CONCATENATE("*",B718,"*"),Results!G:G,CONCATENATE("*",C718,"*"),Results!E:E,A718)/D718,"")</f>
        <v>0.5</v>
      </c>
      <c r="F718" s="1">
        <f>SUMIFS(Results!O:O,Results!G:G,CONCATENATE("*",B718,"*"),Results!G:G,CONCATENATE("*",C718,"*"),Results!E:E,A718)</f>
        <v>10</v>
      </c>
      <c r="G718" s="50">
        <f>IFERROR(SUMIFS(Results!V:V,Results!G:G,CONCATENATE("*",'Battle Tactics (Faction)'!B718,"*"),Results!G:G,CONCATENATE("*",C718,"*"),Results!E:E,A718)/F718,"")</f>
        <v>0.5</v>
      </c>
      <c r="H718" s="46">
        <f>SUMIFS(Results!O:O,Results!G:G,CONCATENATE("*",B718,"*"),Results!G:G,CONCATENATE("*",C718,"*"),Results!Y:Y,"&gt;=500",Results!E:E,A718)</f>
        <v>0</v>
      </c>
      <c r="I718" s="52" t="str">
        <f>IFERROR(SUMIFS(Results!V:V,Results!G:G,CONCATENATE("*",B718,"*"),Results!G:G,CONCATENATE("*",C718,"*"),Results!Y:Y,"&gt;=500",Results!E:E,A718)/H718,"")</f>
        <v/>
      </c>
      <c r="J718" s="53">
        <f>SUMIFS(Results!O:O,Results!G:G,CONCATENATE("*",'Battle Tactics (Faction)'!B718,"*"),Results!G:G,CONCATENATE("*",C718,"*"),Results!Y:Y,"&gt;=500",Results!E:E,A718)</f>
        <v>0</v>
      </c>
      <c r="M718" t="str">
        <f t="shared" si="22"/>
        <v>Sylvaneth - Wrathful Cycles / Intercept and Recover (10)</v>
      </c>
      <c r="N718" s="74">
        <f t="shared" si="23"/>
        <v>0.5</v>
      </c>
      <c r="P718" s="60"/>
      <c r="Q718" s="75"/>
    </row>
    <row r="719" spans="1:17" hidden="1" x14ac:dyDescent="0.3">
      <c r="A719" t="s">
        <v>42</v>
      </c>
      <c r="B719" s="48" t="s">
        <v>24950</v>
      </c>
      <c r="C719" s="48" t="s">
        <v>24947</v>
      </c>
      <c r="D719" s="1">
        <f>SUMIFS(Results!O:O,Results!G:G,CONCATENATE("*",B719,"*"),Results!G:G,CONCATENATE("*",C719,"*"),Results!E:E,A719)</f>
        <v>0</v>
      </c>
      <c r="E719" s="50" t="str">
        <f>IFERROR(SUMIFS(Results!V:V,Results!G:G,CONCATENATE("*",B719,"*"),Results!G:G,CONCATENATE("*",C719,"*"),Results!E:E,A719)/D719,"")</f>
        <v/>
      </c>
      <c r="F719" s="1">
        <f>SUMIFS(Results!O:O,Results!G:G,CONCATENATE("*",B719,"*"),Results!G:G,CONCATENATE("*",C719,"*"),Results!E:E,A719)</f>
        <v>0</v>
      </c>
      <c r="G719" s="50" t="str">
        <f>IFERROR(SUMIFS(Results!V:V,Results!G:G,CONCATENATE("*",'Battle Tactics (Faction)'!B719,"*"),Results!G:G,CONCATENATE("*",C719,"*"),Results!E:E,A719)/F719,"")</f>
        <v/>
      </c>
      <c r="H719" s="46">
        <f>SUMIFS(Results!O:O,Results!G:G,CONCATENATE("*",B719,"*"),Results!G:G,CONCATENATE("*",C719,"*"),Results!Y:Y,"&gt;=500",Results!E:E,A719)</f>
        <v>0</v>
      </c>
      <c r="I719" s="52" t="str">
        <f>IFERROR(SUMIFS(Results!V:V,Results!G:G,CONCATENATE("*",B719,"*"),Results!G:G,CONCATENATE("*",C719,"*"),Results!Y:Y,"&gt;=500",Results!E:E,A719)/H719,"")</f>
        <v/>
      </c>
      <c r="J719" s="53">
        <f>SUMIFS(Results!O:O,Results!G:G,CONCATENATE("*",'Battle Tactics (Faction)'!B719,"*"),Results!G:G,CONCATENATE("*",C719,"*"),Results!Y:Y,"&gt;=500",Results!E:E,A719)</f>
        <v>0</v>
      </c>
      <c r="M719" t="str">
        <f t="shared" si="22"/>
        <v>Sylvaneth - Wrathful Cycles / Master the Paths (0)</v>
      </c>
      <c r="N719" s="74" t="str">
        <f t="shared" si="23"/>
        <v/>
      </c>
      <c r="P719" s="60"/>
      <c r="Q719" s="75"/>
    </row>
    <row r="720" spans="1:17" x14ac:dyDescent="0.3">
      <c r="A720" t="s">
        <v>42</v>
      </c>
      <c r="B720" s="48" t="s">
        <v>24950</v>
      </c>
      <c r="C720" s="48" t="s">
        <v>24948</v>
      </c>
      <c r="D720" s="1">
        <f>SUMIFS(Results!O:O,Results!G:G,CONCATENATE("*",B720,"*"),Results!G:G,CONCATENATE("*",C720,"*"),Results!E:E,A720)</f>
        <v>30</v>
      </c>
      <c r="E720" s="50">
        <f>IFERROR(SUMIFS(Results!V:V,Results!G:G,CONCATENATE("*",B720,"*"),Results!G:G,CONCATENATE("*",C720,"*"),Results!E:E,A720)/D720,"")</f>
        <v>0.4</v>
      </c>
      <c r="F720" s="1">
        <f>SUMIFS(Results!O:O,Results!G:G,CONCATENATE("*",B720,"*"),Results!G:G,CONCATENATE("*",C720,"*"),Results!E:E,A720)</f>
        <v>30</v>
      </c>
      <c r="G720" s="50">
        <f>IFERROR(SUMIFS(Results!V:V,Results!G:G,CONCATENATE("*",'Battle Tactics (Faction)'!B720,"*"),Results!G:G,CONCATENATE("*",C720,"*"),Results!E:E,A720)/F720,"")</f>
        <v>0.4</v>
      </c>
      <c r="H720" s="46">
        <f>SUMIFS(Results!O:O,Results!G:G,CONCATENATE("*",B720,"*"),Results!G:G,CONCATENATE("*",C720,"*"),Results!Y:Y,"&gt;=500",Results!E:E,A720)</f>
        <v>0</v>
      </c>
      <c r="I720" s="52" t="str">
        <f>IFERROR(SUMIFS(Results!V:V,Results!G:G,CONCATENATE("*",B720,"*"),Results!G:G,CONCATENATE("*",C720,"*"),Results!Y:Y,"&gt;=500",Results!E:E,A720)/H720,"")</f>
        <v/>
      </c>
      <c r="J720" s="53">
        <f>SUMIFS(Results!O:O,Results!G:G,CONCATENATE("*",'Battle Tactics (Faction)'!B720,"*"),Results!G:G,CONCATENATE("*",C720,"*"),Results!Y:Y,"&gt;=500",Results!E:E,A720)</f>
        <v>0</v>
      </c>
      <c r="M720" t="str">
        <f t="shared" si="22"/>
        <v>Sylvaneth - Wrathful Cycles / Restless Energy (30)</v>
      </c>
      <c r="N720" s="74">
        <f t="shared" si="23"/>
        <v>0.4</v>
      </c>
      <c r="P720" s="60"/>
      <c r="Q720" s="75"/>
    </row>
    <row r="721" spans="1:17" hidden="1" x14ac:dyDescent="0.3">
      <c r="A721" t="s">
        <v>42</v>
      </c>
      <c r="B721" s="48" t="s">
        <v>24950</v>
      </c>
      <c r="C721" s="48" t="s">
        <v>24949</v>
      </c>
      <c r="D721" s="1">
        <f>SUMIFS(Results!O:O,Results!G:G,CONCATENATE("*",B721,"*"),Results!G:G,CONCATENATE("*",C721,"*"),Results!E:E,A721)</f>
        <v>8</v>
      </c>
      <c r="E721" s="50">
        <f>IFERROR(SUMIFS(Results!V:V,Results!G:G,CONCATENATE("*",B721,"*"),Results!G:G,CONCATENATE("*",C721,"*"),Results!E:E,A721)/D721,"")</f>
        <v>0.375</v>
      </c>
      <c r="F721" s="1">
        <f>SUMIFS(Results!O:O,Results!G:G,CONCATENATE("*",B721,"*"),Results!G:G,CONCATENATE("*",C721,"*"),Results!E:E,A721)</f>
        <v>8</v>
      </c>
      <c r="G721" s="50">
        <f>IFERROR(SUMIFS(Results!V:V,Results!G:G,CONCATENATE("*",'Battle Tactics (Faction)'!B721,"*"),Results!G:G,CONCATENATE("*",C721,"*"),Results!E:E,A721)/F721,"")</f>
        <v>0.375</v>
      </c>
      <c r="H721" s="46">
        <f>SUMIFS(Results!O:O,Results!G:G,CONCATENATE("*",B721,"*"),Results!G:G,CONCATENATE("*",C721,"*"),Results!Y:Y,"&gt;=500",Results!E:E,A721)</f>
        <v>0</v>
      </c>
      <c r="I721" s="52" t="str">
        <f>IFERROR(SUMIFS(Results!V:V,Results!G:G,CONCATENATE("*",B721,"*"),Results!G:G,CONCATENATE("*",C721,"*"),Results!Y:Y,"&gt;=500",Results!E:E,A721)/H721,"")</f>
        <v/>
      </c>
      <c r="J721" s="53">
        <f>SUMIFS(Results!O:O,Results!G:G,CONCATENATE("*",'Battle Tactics (Faction)'!B721,"*"),Results!G:G,CONCATENATE("*",C721,"*"),Results!Y:Y,"&gt;=500",Results!E:E,A721)</f>
        <v>0</v>
      </c>
      <c r="M721" t="str">
        <f t="shared" si="22"/>
        <v>Sylvaneth - Wrathful Cycles / Scouting Force (8)</v>
      </c>
      <c r="N721" s="74">
        <f t="shared" si="23"/>
        <v>0.375</v>
      </c>
      <c r="P721" s="60"/>
      <c r="Q721" s="75"/>
    </row>
  </sheetData>
  <autoFilter ref="A1:Q721" xr:uid="{73B999AB-0744-46BD-A93C-5322CFD3F2AC}">
    <filterColumn colId="3">
      <filters>
        <filter val="10"/>
        <filter val="13"/>
        <filter val="15"/>
        <filter val="30"/>
        <filter val="5"/>
      </filters>
    </filterColumn>
  </autoFilter>
  <sortState xmlns:xlrd2="http://schemas.microsoft.com/office/spreadsheetml/2017/richdata2" ref="P2:Q721">
    <sortCondition ref="Q2:Q721"/>
  </sortState>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E941E-D670-41F2-8B3D-3833490E9E08}">
  <sheetPr codeName="Sheet22"/>
  <dimension ref="B2:I54"/>
  <sheetViews>
    <sheetView topLeftCell="A20" workbookViewId="0">
      <selection activeCell="K21" sqref="K21"/>
    </sheetView>
  </sheetViews>
  <sheetFormatPr defaultRowHeight="14.4" x14ac:dyDescent="0.3"/>
  <cols>
    <col min="2" max="2" width="19.33203125" bestFit="1" customWidth="1"/>
    <col min="3" max="3" width="21.109375" bestFit="1" customWidth="1"/>
  </cols>
  <sheetData>
    <row r="2" spans="2:9" x14ac:dyDescent="0.3">
      <c r="B2" s="37" t="s">
        <v>4</v>
      </c>
      <c r="C2" s="37"/>
      <c r="D2" s="5" t="s">
        <v>23190</v>
      </c>
      <c r="E2" s="5" t="s">
        <v>23191</v>
      </c>
      <c r="F2" s="5" t="s">
        <v>23192</v>
      </c>
      <c r="G2" s="5" t="s">
        <v>23193</v>
      </c>
      <c r="H2" s="5" t="s">
        <v>23194</v>
      </c>
      <c r="I2" s="5" t="s">
        <v>346</v>
      </c>
    </row>
    <row r="3" spans="2:9" x14ac:dyDescent="0.3">
      <c r="B3" s="14" t="s">
        <v>77</v>
      </c>
      <c r="C3" s="39">
        <f t="shared" ref="C3:C27" si="0">SUM(D3:H3)</f>
        <v>1</v>
      </c>
      <c r="D3" s="15">
        <f>COUNTIFS(Results!$V:$V,"&gt;=4",Results!$E:$E,$B3)/$I3</f>
        <v>0.16</v>
      </c>
      <c r="E3" s="15">
        <f>(COUNTIFS(Results!$V:$V,3,Results!$E:$E,$B3)+COUNTIFS(Results!$V:$V,3.5,Results!$E:$E,$B3))/$I3</f>
        <v>0.56000000000000005</v>
      </c>
      <c r="F3" s="15">
        <f>(COUNTIFS(Results!$V:$V,2,Results!$E:$E,$B3)+COUNTIFS(Results!$V:$V,2.5,Results!$E:$E,$B3))/$I3</f>
        <v>0.16</v>
      </c>
      <c r="G3" s="15">
        <f>(COUNTIFS(Results!$V:$V,1,Results!$E:$E,$B3)+COUNTIFS(Results!$V:$V,1.5,Results!$E:$E,$B3))/$I3</f>
        <v>0.12</v>
      </c>
      <c r="H3" s="15">
        <f>(COUNTIFS(Results!$V:$V,0,Results!$E:$E,$B3)+COUNTIFS(Results!$V:$V,0.5,Results!$E:$E,$B3))/$I3</f>
        <v>0</v>
      </c>
      <c r="I3" s="1">
        <f>COUNTIFS(Results!E:E,'Fabien %'!B3)</f>
        <v>25</v>
      </c>
    </row>
    <row r="4" spans="2:9" x14ac:dyDescent="0.3">
      <c r="B4" s="14" t="s">
        <v>73</v>
      </c>
      <c r="C4" s="39">
        <f t="shared" si="0"/>
        <v>0.99999999999999989</v>
      </c>
      <c r="D4" s="15">
        <f>COUNTIFS(Results!$V:$V,"&gt;=4",Results!$E:$E,$B4)/$I4</f>
        <v>0.4</v>
      </c>
      <c r="E4" s="15">
        <f>(COUNTIFS(Results!$V:$V,3,Results!$E:$E,$B4)+COUNTIFS(Results!$V:$V,3.5,Results!$E:$E,$B4))/$I4</f>
        <v>0.3</v>
      </c>
      <c r="F4" s="15">
        <f>(COUNTIFS(Results!$V:$V,2,Results!$E:$E,$B4)+COUNTIFS(Results!$V:$V,2.5,Results!$E:$E,$B4))/$I4</f>
        <v>0.2</v>
      </c>
      <c r="G4" s="15">
        <f>(COUNTIFS(Results!$V:$V,1,Results!$E:$E,$B4)+COUNTIFS(Results!$V:$V,1.5,Results!$E:$E,$B4))/$I4</f>
        <v>7.4999999999999997E-2</v>
      </c>
      <c r="H4" s="15">
        <f>(COUNTIFS(Results!$V:$V,0,Results!$E:$E,$B4)+COUNTIFS(Results!$V:$V,0.5,Results!$E:$E,$B4))/$I4</f>
        <v>2.5000000000000001E-2</v>
      </c>
      <c r="I4" s="1">
        <f>COUNTIFS(Results!E:E,'Fabien %'!B4)</f>
        <v>40</v>
      </c>
    </row>
    <row r="5" spans="2:9" x14ac:dyDescent="0.3">
      <c r="B5" s="14" t="s">
        <v>121</v>
      </c>
      <c r="C5" s="39">
        <f t="shared" si="0"/>
        <v>1</v>
      </c>
      <c r="D5" s="15">
        <f>COUNTIFS(Results!$V:$V,"&gt;=4",Results!$E:$E,$B5)/$I5</f>
        <v>0.36734693877551022</v>
      </c>
      <c r="E5" s="15">
        <f>(COUNTIFS(Results!$V:$V,3,Results!$E:$E,$B5)+COUNTIFS(Results!$V:$V,3.5,Results!$E:$E,$B5))/$I5</f>
        <v>0.32653061224489793</v>
      </c>
      <c r="F5" s="15">
        <f>(COUNTIFS(Results!$V:$V,2,Results!$E:$E,$B5)+COUNTIFS(Results!$V:$V,2.5,Results!$E:$E,$B5))/$I5</f>
        <v>0.14285714285714285</v>
      </c>
      <c r="G5" s="15">
        <f>(COUNTIFS(Results!$V:$V,1,Results!$E:$E,$B5)+COUNTIFS(Results!$V:$V,1.5,Results!$E:$E,$B5))/$I5</f>
        <v>0.14285714285714285</v>
      </c>
      <c r="H5" s="15">
        <f>(COUNTIFS(Results!$V:$V,0,Results!$E:$E,$B5)+COUNTIFS(Results!$V:$V,0.5,Results!$E:$E,$B5))/$I5</f>
        <v>2.0408163265306121E-2</v>
      </c>
      <c r="I5" s="1">
        <f>COUNTIFS(Results!E:E,'Fabien %'!B5)</f>
        <v>49</v>
      </c>
    </row>
    <row r="6" spans="2:9" x14ac:dyDescent="0.3">
      <c r="B6" s="14" t="s">
        <v>30</v>
      </c>
      <c r="C6" s="39">
        <f t="shared" si="0"/>
        <v>1</v>
      </c>
      <c r="D6" s="15">
        <f>COUNTIFS(Results!$V:$V,"&gt;=4",Results!$E:$E,$B6)/$I6</f>
        <v>0.21739130434782608</v>
      </c>
      <c r="E6" s="15">
        <f>(COUNTIFS(Results!$V:$V,3,Results!$E:$E,$B6)+COUNTIFS(Results!$V:$V,3.5,Results!$E:$E,$B6))/$I6</f>
        <v>0.13043478260869565</v>
      </c>
      <c r="F6" s="15">
        <f>(COUNTIFS(Results!$V:$V,2,Results!$E:$E,$B6)+COUNTIFS(Results!$V:$V,2.5,Results!$E:$E,$B6))/$I6</f>
        <v>0.47826086956521741</v>
      </c>
      <c r="G6" s="15">
        <f>(COUNTIFS(Results!$V:$V,1,Results!$E:$E,$B6)+COUNTIFS(Results!$V:$V,1.5,Results!$E:$E,$B6))/$I6</f>
        <v>8.6956521739130432E-2</v>
      </c>
      <c r="H6" s="15">
        <f>(COUNTIFS(Results!$V:$V,0,Results!$E:$E,$B6)+COUNTIFS(Results!$V:$V,0.5,Results!$E:$E,$B6))/$I6</f>
        <v>8.6956521739130432E-2</v>
      </c>
      <c r="I6" s="1">
        <f>COUNTIFS(Results!E:E,'Fabien %'!B6)</f>
        <v>23</v>
      </c>
    </row>
    <row r="7" spans="2:9" x14ac:dyDescent="0.3">
      <c r="B7" s="14" t="s">
        <v>20</v>
      </c>
      <c r="C7" s="39">
        <f t="shared" si="0"/>
        <v>1</v>
      </c>
      <c r="D7" s="15">
        <f>COUNTIFS(Results!$V:$V,"&gt;=4",Results!$E:$E,$B7)/$I7</f>
        <v>0.10344827586206896</v>
      </c>
      <c r="E7" s="15">
        <f>(COUNTIFS(Results!$V:$V,3,Results!$E:$E,$B7)+COUNTIFS(Results!$V:$V,3.5,Results!$E:$E,$B7))/$I7</f>
        <v>0.17241379310344829</v>
      </c>
      <c r="F7" s="15">
        <f>(COUNTIFS(Results!$V:$V,2,Results!$E:$E,$B7)+COUNTIFS(Results!$V:$V,2.5,Results!$E:$E,$B7))/$I7</f>
        <v>0.44827586206896552</v>
      </c>
      <c r="G7" s="15">
        <f>(COUNTIFS(Results!$V:$V,1,Results!$E:$E,$B7)+COUNTIFS(Results!$V:$V,1.5,Results!$E:$E,$B7))/$I7</f>
        <v>0.20689655172413793</v>
      </c>
      <c r="H7" s="15">
        <f>(COUNTIFS(Results!$V:$V,0,Results!$E:$E,$B7)+COUNTIFS(Results!$V:$V,0.5,Results!$E:$E,$B7))/$I7</f>
        <v>6.8965517241379309E-2</v>
      </c>
      <c r="I7" s="1">
        <f>COUNTIFS(Results!E:E,'Fabien %'!B7)</f>
        <v>29</v>
      </c>
    </row>
    <row r="8" spans="2:9" x14ac:dyDescent="0.3">
      <c r="B8" s="14" t="s">
        <v>56</v>
      </c>
      <c r="C8" s="39">
        <f t="shared" si="0"/>
        <v>1</v>
      </c>
      <c r="D8" s="15">
        <f>COUNTIFS(Results!$V:$V,"&gt;=4",Results!$E:$E,$B8)/$I8</f>
        <v>0.31034482758620691</v>
      </c>
      <c r="E8" s="15">
        <f>(COUNTIFS(Results!$V:$V,3,Results!$E:$E,$B8)+COUNTIFS(Results!$V:$V,3.5,Results!$E:$E,$B8))/$I8</f>
        <v>0.31034482758620691</v>
      </c>
      <c r="F8" s="15">
        <f>(COUNTIFS(Results!$V:$V,2,Results!$E:$E,$B8)+COUNTIFS(Results!$V:$V,2.5,Results!$E:$E,$B8))/$I8</f>
        <v>0.2413793103448276</v>
      </c>
      <c r="G8" s="15">
        <f>(COUNTIFS(Results!$V:$V,1,Results!$E:$E,$B8)+COUNTIFS(Results!$V:$V,1.5,Results!$E:$E,$B8))/$I8</f>
        <v>6.8965517241379309E-2</v>
      </c>
      <c r="H8" s="15">
        <f>(COUNTIFS(Results!$V:$V,0,Results!$E:$E,$B8)+COUNTIFS(Results!$V:$V,0.5,Results!$E:$E,$B8))/$I8</f>
        <v>6.8965517241379309E-2</v>
      </c>
      <c r="I8" s="1">
        <f>COUNTIFS(Results!E:E,'Fabien %'!B8)</f>
        <v>29</v>
      </c>
    </row>
    <row r="9" spans="2:9" x14ac:dyDescent="0.3">
      <c r="B9" s="14" t="s">
        <v>25652</v>
      </c>
      <c r="C9" s="39">
        <f t="shared" si="0"/>
        <v>1</v>
      </c>
      <c r="D9" s="15">
        <f>COUNTIFS(Results!$V:$V,"&gt;=4",Results!$E:$E,$B9)/$I9</f>
        <v>0</v>
      </c>
      <c r="E9" s="15">
        <f>(COUNTIFS(Results!$V:$V,3,Results!$E:$E,$B9)+COUNTIFS(Results!$V:$V,3.5,Results!$E:$E,$B9))/$I9</f>
        <v>9.0909090909090912E-2</v>
      </c>
      <c r="F9" s="15">
        <f>(COUNTIFS(Results!$V:$V,2,Results!$E:$E,$B9)+COUNTIFS(Results!$V:$V,2.5,Results!$E:$E,$B9))/$I9</f>
        <v>0.54545454545454541</v>
      </c>
      <c r="G9" s="15">
        <f>(COUNTIFS(Results!$V:$V,1,Results!$E:$E,$B9)+COUNTIFS(Results!$V:$V,1.5,Results!$E:$E,$B9))/$I9</f>
        <v>0.36363636363636365</v>
      </c>
      <c r="H9" s="15">
        <f>(COUNTIFS(Results!$V:$V,0,Results!$E:$E,$B9)+COUNTIFS(Results!$V:$V,0.5,Results!$E:$E,$B9))/$I9</f>
        <v>0</v>
      </c>
      <c r="I9" s="1">
        <f>COUNTIFS(Results!E:E,'Fabien %'!B9)</f>
        <v>11</v>
      </c>
    </row>
    <row r="10" spans="2:9" x14ac:dyDescent="0.3">
      <c r="B10" s="14" t="s">
        <v>25651</v>
      </c>
      <c r="C10" s="39">
        <f t="shared" si="0"/>
        <v>1</v>
      </c>
      <c r="D10" s="15">
        <f>COUNTIFS(Results!$V:$V,"&gt;=4",Results!$E:$E,$B10)/$I10</f>
        <v>0.19047619047619047</v>
      </c>
      <c r="E10" s="15">
        <f>(COUNTIFS(Results!$V:$V,3,Results!$E:$E,$B10)+COUNTIFS(Results!$V:$V,3.5,Results!$E:$E,$B10))/$I10</f>
        <v>0.23809523809523808</v>
      </c>
      <c r="F10" s="15">
        <f>(COUNTIFS(Results!$V:$V,2,Results!$E:$E,$B10)+COUNTIFS(Results!$V:$V,2.5,Results!$E:$E,$B10))/$I10</f>
        <v>0.2857142857142857</v>
      </c>
      <c r="G10" s="15">
        <f>(COUNTIFS(Results!$V:$V,1,Results!$E:$E,$B10)+COUNTIFS(Results!$V:$V,1.5,Results!$E:$E,$B10))/$I10</f>
        <v>0.23809523809523808</v>
      </c>
      <c r="H10" s="15">
        <f>(COUNTIFS(Results!$V:$V,0,Results!$E:$E,$B10)+COUNTIFS(Results!$V:$V,0.5,Results!$E:$E,$B10))/$I10</f>
        <v>4.7619047619047616E-2</v>
      </c>
      <c r="I10" s="1">
        <f>COUNTIFS(Results!E:E,'Fabien %'!B10)</f>
        <v>21</v>
      </c>
    </row>
    <row r="11" spans="2:9" x14ac:dyDescent="0.3">
      <c r="B11" s="14" t="s">
        <v>103</v>
      </c>
      <c r="C11" s="39">
        <f t="shared" si="0"/>
        <v>1</v>
      </c>
      <c r="D11" s="15">
        <f>COUNTIFS(Results!$V:$V,"&gt;=4",Results!$E:$E,$B11)/$I11</f>
        <v>0.24390243902439024</v>
      </c>
      <c r="E11" s="15">
        <f>(COUNTIFS(Results!$V:$V,3,Results!$E:$E,$B11)+COUNTIFS(Results!$V:$V,3.5,Results!$E:$E,$B11))/$I11</f>
        <v>0.46341463414634149</v>
      </c>
      <c r="F11" s="15">
        <f>(COUNTIFS(Results!$V:$V,2,Results!$E:$E,$B11)+COUNTIFS(Results!$V:$V,2.5,Results!$E:$E,$B11))/$I11</f>
        <v>0.17073170731707318</v>
      </c>
      <c r="G11" s="15">
        <f>(COUNTIFS(Results!$V:$V,1,Results!$E:$E,$B11)+COUNTIFS(Results!$V:$V,1.5,Results!$E:$E,$B11))/$I11</f>
        <v>0.12195121951219512</v>
      </c>
      <c r="H11" s="15">
        <f>(COUNTIFS(Results!$V:$V,0,Results!$E:$E,$B11)+COUNTIFS(Results!$V:$V,0.5,Results!$E:$E,$B11))/$I11</f>
        <v>0</v>
      </c>
      <c r="I11" s="1">
        <f>COUNTIFS(Results!E:E,'Fabien %'!B11)</f>
        <v>41</v>
      </c>
    </row>
    <row r="12" spans="2:9" x14ac:dyDescent="0.3">
      <c r="B12" s="14" t="s">
        <v>181</v>
      </c>
      <c r="C12" s="39">
        <f t="shared" si="0"/>
        <v>1</v>
      </c>
      <c r="D12" s="15">
        <f>COUNTIFS(Results!$V:$V,"&gt;=4",Results!$E:$E,$B12)/$I12</f>
        <v>0.24</v>
      </c>
      <c r="E12" s="15">
        <f>(COUNTIFS(Results!$V:$V,3,Results!$E:$E,$B12)+COUNTIFS(Results!$V:$V,3.5,Results!$E:$E,$B12))/$I12</f>
        <v>0.28000000000000003</v>
      </c>
      <c r="F12" s="15">
        <f>(COUNTIFS(Results!$V:$V,2,Results!$E:$E,$B12)+COUNTIFS(Results!$V:$V,2.5,Results!$E:$E,$B12))/$I12</f>
        <v>0.12</v>
      </c>
      <c r="G12" s="15">
        <f>(COUNTIFS(Results!$V:$V,1,Results!$E:$E,$B12)+COUNTIFS(Results!$V:$V,1.5,Results!$E:$E,$B12))/$I12</f>
        <v>0.16</v>
      </c>
      <c r="H12" s="15">
        <f>(COUNTIFS(Results!$V:$V,0,Results!$E:$E,$B12)+COUNTIFS(Results!$V:$V,0.5,Results!$E:$E,$B12))/$I12</f>
        <v>0.2</v>
      </c>
      <c r="I12" s="1">
        <f>COUNTIFS(Results!E:E,'Fabien %'!B12)</f>
        <v>25</v>
      </c>
    </row>
    <row r="13" spans="2:9" x14ac:dyDescent="0.3">
      <c r="B13" s="14" t="s">
        <v>45</v>
      </c>
      <c r="C13" s="39">
        <f t="shared" si="0"/>
        <v>1</v>
      </c>
      <c r="D13" s="15">
        <f>COUNTIFS(Results!$V:$V,"&gt;=4",Results!$E:$E,$B13)/$I13</f>
        <v>6.3829787234042548E-2</v>
      </c>
      <c r="E13" s="15">
        <f>(COUNTIFS(Results!$V:$V,3,Results!$E:$E,$B13)+COUNTIFS(Results!$V:$V,3.5,Results!$E:$E,$B13))/$I13</f>
        <v>0.27659574468085107</v>
      </c>
      <c r="F13" s="15">
        <f>(COUNTIFS(Results!$V:$V,2,Results!$E:$E,$B13)+COUNTIFS(Results!$V:$V,2.5,Results!$E:$E,$B13))/$I13</f>
        <v>0.36170212765957449</v>
      </c>
      <c r="G13" s="15">
        <f>(COUNTIFS(Results!$V:$V,1,Results!$E:$E,$B13)+COUNTIFS(Results!$V:$V,1.5,Results!$E:$E,$B13))/$I13</f>
        <v>0.1702127659574468</v>
      </c>
      <c r="H13" s="15">
        <f>(COUNTIFS(Results!$V:$V,0,Results!$E:$E,$B13)+COUNTIFS(Results!$V:$V,0.5,Results!$E:$E,$B13))/$I13</f>
        <v>0.1276595744680851</v>
      </c>
      <c r="I13" s="1">
        <f>COUNTIFS(Results!E:E,'Fabien %'!B13)</f>
        <v>47</v>
      </c>
    </row>
    <row r="14" spans="2:9" x14ac:dyDescent="0.3">
      <c r="B14" s="14" t="s">
        <v>42</v>
      </c>
      <c r="C14" s="39">
        <f t="shared" si="0"/>
        <v>1</v>
      </c>
      <c r="D14" s="15">
        <f>COUNTIFS(Results!$V:$V,"&gt;=4",Results!$E:$E,$B14)/$I14</f>
        <v>0.11764705882352941</v>
      </c>
      <c r="E14" s="15">
        <f>(COUNTIFS(Results!$V:$V,3,Results!$E:$E,$B14)+COUNTIFS(Results!$V:$V,3.5,Results!$E:$E,$B14))/$I14</f>
        <v>0.33333333333333331</v>
      </c>
      <c r="F14" s="15">
        <f>(COUNTIFS(Results!$V:$V,2,Results!$E:$E,$B14)+COUNTIFS(Results!$V:$V,2.5,Results!$E:$E,$B14))/$I14</f>
        <v>0.27450980392156865</v>
      </c>
      <c r="G14" s="15">
        <f>(COUNTIFS(Results!$V:$V,1,Results!$E:$E,$B14)+COUNTIFS(Results!$V:$V,1.5,Results!$E:$E,$B14))/$I14</f>
        <v>0.19607843137254902</v>
      </c>
      <c r="H14" s="15">
        <f>(COUNTIFS(Results!$V:$V,0,Results!$E:$E,$B14)+COUNTIFS(Results!$V:$V,0.5,Results!$E:$E,$B14))/$I14</f>
        <v>7.8431372549019607E-2</v>
      </c>
      <c r="I14" s="1">
        <f>COUNTIFS(Results!E:E,'Fabien %'!B14)</f>
        <v>51</v>
      </c>
    </row>
    <row r="15" spans="2:9" x14ac:dyDescent="0.3">
      <c r="B15" s="14" t="s">
        <v>7</v>
      </c>
      <c r="C15" s="39">
        <f t="shared" si="0"/>
        <v>1</v>
      </c>
      <c r="D15" s="15">
        <f>COUNTIFS(Results!$V:$V,"&gt;=4",Results!$E:$E,$B15)/$I15</f>
        <v>0.22857142857142856</v>
      </c>
      <c r="E15" s="15">
        <f>(COUNTIFS(Results!$V:$V,3,Results!$E:$E,$B15)+COUNTIFS(Results!$V:$V,3.5,Results!$E:$E,$B15))/$I15</f>
        <v>0.2</v>
      </c>
      <c r="F15" s="15">
        <f>(COUNTIFS(Results!$V:$V,2,Results!$E:$E,$B15)+COUNTIFS(Results!$V:$V,2.5,Results!$E:$E,$B15))/$I15</f>
        <v>0.2</v>
      </c>
      <c r="G15" s="15">
        <f>(COUNTIFS(Results!$V:$V,1,Results!$E:$E,$B15)+COUNTIFS(Results!$V:$V,1.5,Results!$E:$E,$B15))/$I15</f>
        <v>0.31428571428571428</v>
      </c>
      <c r="H15" s="15">
        <f>(COUNTIFS(Results!$V:$V,0,Results!$E:$E,$B15)+COUNTIFS(Results!$V:$V,0.5,Results!$E:$E,$B15))/$I15</f>
        <v>5.7142857142857141E-2</v>
      </c>
      <c r="I15" s="1">
        <f>COUNTIFS(Results!E:E,'Fabien %'!B15)</f>
        <v>35</v>
      </c>
    </row>
    <row r="16" spans="2:9" x14ac:dyDescent="0.3">
      <c r="B16" s="14" t="s">
        <v>98</v>
      </c>
      <c r="C16" s="39">
        <f t="shared" si="0"/>
        <v>1</v>
      </c>
      <c r="D16" s="15">
        <f>COUNTIFS(Results!$V:$V,"&gt;=4",Results!$E:$E,$B16)/$I16</f>
        <v>0.19444444444444445</v>
      </c>
      <c r="E16" s="15">
        <f>(COUNTIFS(Results!$V:$V,3,Results!$E:$E,$B16)+COUNTIFS(Results!$V:$V,3.5,Results!$E:$E,$B16))/$I16</f>
        <v>0.30555555555555558</v>
      </c>
      <c r="F16" s="15">
        <f>(COUNTIFS(Results!$V:$V,2,Results!$E:$E,$B16)+COUNTIFS(Results!$V:$V,2.5,Results!$E:$E,$B16))/$I16</f>
        <v>0.3888888888888889</v>
      </c>
      <c r="G16" s="15">
        <f>(COUNTIFS(Results!$V:$V,1,Results!$E:$E,$B16)+COUNTIFS(Results!$V:$V,1.5,Results!$E:$E,$B16))/$I16</f>
        <v>0.1111111111111111</v>
      </c>
      <c r="H16" s="15">
        <f>(COUNTIFS(Results!$V:$V,0,Results!$E:$E,$B16)+COUNTIFS(Results!$V:$V,0.5,Results!$E:$E,$B16))/$I16</f>
        <v>0</v>
      </c>
      <c r="I16" s="1">
        <f>COUNTIFS(Results!E:E,'Fabien %'!B16)</f>
        <v>36</v>
      </c>
    </row>
    <row r="17" spans="2:9" x14ac:dyDescent="0.3">
      <c r="B17" s="14" t="s">
        <v>87</v>
      </c>
      <c r="C17" s="39">
        <f t="shared" si="0"/>
        <v>1</v>
      </c>
      <c r="D17" s="15">
        <f>COUNTIFS(Results!$V:$V,"&gt;=4",Results!$E:$E,$B17)/$I17</f>
        <v>0.12195121951219512</v>
      </c>
      <c r="E17" s="15">
        <f>(COUNTIFS(Results!$V:$V,3,Results!$E:$E,$B17)+COUNTIFS(Results!$V:$V,3.5,Results!$E:$E,$B17))/$I17</f>
        <v>0.36585365853658536</v>
      </c>
      <c r="F17" s="15">
        <f>(COUNTIFS(Results!$V:$V,2,Results!$E:$E,$B17)+COUNTIFS(Results!$V:$V,2.5,Results!$E:$E,$B17))/$I17</f>
        <v>0.36585365853658536</v>
      </c>
      <c r="G17" s="15">
        <f>(COUNTIFS(Results!$V:$V,1,Results!$E:$E,$B17)+COUNTIFS(Results!$V:$V,1.5,Results!$E:$E,$B17))/$I17</f>
        <v>9.7560975609756101E-2</v>
      </c>
      <c r="H17" s="15">
        <f>(COUNTIFS(Results!$V:$V,0,Results!$E:$E,$B17)+COUNTIFS(Results!$V:$V,0.5,Results!$E:$E,$B17))/$I17</f>
        <v>4.878048780487805E-2</v>
      </c>
      <c r="I17" s="1">
        <f>COUNTIFS(Results!E:E,'Fabien %'!B17)</f>
        <v>41</v>
      </c>
    </row>
    <row r="18" spans="2:9" x14ac:dyDescent="0.3">
      <c r="B18" s="14" t="s">
        <v>22</v>
      </c>
      <c r="C18" s="39">
        <f t="shared" si="0"/>
        <v>1</v>
      </c>
      <c r="D18" s="15">
        <f>COUNTIFS(Results!$V:$V,"&gt;=4",Results!$E:$E,$B18)/$I18</f>
        <v>0.20833333333333334</v>
      </c>
      <c r="E18" s="15">
        <f>(COUNTIFS(Results!$V:$V,3,Results!$E:$E,$B18)+COUNTIFS(Results!$V:$V,3.5,Results!$E:$E,$B18))/$I18</f>
        <v>0.29166666666666669</v>
      </c>
      <c r="F18" s="15">
        <f>(COUNTIFS(Results!$V:$V,2,Results!$E:$E,$B18)+COUNTIFS(Results!$V:$V,2.5,Results!$E:$E,$B18))/$I18</f>
        <v>0.25</v>
      </c>
      <c r="G18" s="15">
        <f>(COUNTIFS(Results!$V:$V,1,Results!$E:$E,$B18)+COUNTIFS(Results!$V:$V,1.5,Results!$E:$E,$B18))/$I18</f>
        <v>0.18055555555555555</v>
      </c>
      <c r="H18" s="15">
        <f>(COUNTIFS(Results!$V:$V,0,Results!$E:$E,$B18)+COUNTIFS(Results!$V:$V,0.5,Results!$E:$E,$B18))/$I18</f>
        <v>6.9444444444444448E-2</v>
      </c>
      <c r="I18" s="1">
        <f>COUNTIFS(Results!E:E,'Fabien %'!B18)</f>
        <v>72</v>
      </c>
    </row>
    <row r="19" spans="2:9" x14ac:dyDescent="0.3">
      <c r="B19" s="14" t="s">
        <v>146</v>
      </c>
      <c r="C19" s="39">
        <f t="shared" si="0"/>
        <v>1</v>
      </c>
      <c r="D19" s="15">
        <f>COUNTIFS(Results!$V:$V,"&gt;=4",Results!$E:$E,$B19)/$I19</f>
        <v>0.13235294117647059</v>
      </c>
      <c r="E19" s="15">
        <f>(COUNTIFS(Results!$V:$V,3,Results!$E:$E,$B19)+COUNTIFS(Results!$V:$V,3.5,Results!$E:$E,$B19))/$I19</f>
        <v>0.27941176470588236</v>
      </c>
      <c r="F19" s="15">
        <f>(COUNTIFS(Results!$V:$V,2,Results!$E:$E,$B19)+COUNTIFS(Results!$V:$V,2.5,Results!$E:$E,$B19))/$I19</f>
        <v>0.44117647058823528</v>
      </c>
      <c r="G19" s="15">
        <f>(COUNTIFS(Results!$V:$V,1,Results!$E:$E,$B19)+COUNTIFS(Results!$V:$V,1.5,Results!$E:$E,$B19))/$I19</f>
        <v>0.11764705882352941</v>
      </c>
      <c r="H19" s="15">
        <f>(COUNTIFS(Results!$V:$V,0,Results!$E:$E,$B19)+COUNTIFS(Results!$V:$V,0.5,Results!$E:$E,$B19))/$I19</f>
        <v>2.9411764705882353E-2</v>
      </c>
      <c r="I19" s="1">
        <f>COUNTIFS(Results!E:E,'Fabien %'!B19)</f>
        <v>68</v>
      </c>
    </row>
    <row r="20" spans="2:9" x14ac:dyDescent="0.3">
      <c r="B20" s="14" t="s">
        <v>27</v>
      </c>
      <c r="C20" s="39">
        <f t="shared" si="0"/>
        <v>0.99999999999999989</v>
      </c>
      <c r="D20" s="15">
        <f>COUNTIFS(Results!$V:$V,"&gt;=4",Results!$E:$E,$B20)/$I20</f>
        <v>7.8431372549019607E-2</v>
      </c>
      <c r="E20" s="15">
        <f>(COUNTIFS(Results!$V:$V,3,Results!$E:$E,$B20)+COUNTIFS(Results!$V:$V,3.5,Results!$E:$E,$B20))/$I20</f>
        <v>0.33333333333333331</v>
      </c>
      <c r="F20" s="15">
        <f>(COUNTIFS(Results!$V:$V,2,Results!$E:$E,$B20)+COUNTIFS(Results!$V:$V,2.5,Results!$E:$E,$B20))/$I20</f>
        <v>0.23529411764705882</v>
      </c>
      <c r="G20" s="15">
        <f>(COUNTIFS(Results!$V:$V,1,Results!$E:$E,$B20)+COUNTIFS(Results!$V:$V,1.5,Results!$E:$E,$B20))/$I20</f>
        <v>0.31372549019607843</v>
      </c>
      <c r="H20" s="15">
        <f>(COUNTIFS(Results!$V:$V,0,Results!$E:$E,$B20)+COUNTIFS(Results!$V:$V,0.5,Results!$E:$E,$B20))/$I20</f>
        <v>3.9215686274509803E-2</v>
      </c>
      <c r="I20" s="1">
        <f>COUNTIFS(Results!E:E,'Fabien %'!B20)</f>
        <v>51</v>
      </c>
    </row>
    <row r="21" spans="2:9" x14ac:dyDescent="0.3">
      <c r="B21" s="14" t="s">
        <v>39</v>
      </c>
      <c r="C21" s="39">
        <f t="shared" si="0"/>
        <v>0.99999999999999989</v>
      </c>
      <c r="D21" s="15">
        <f>COUNTIFS(Results!$V:$V,"&gt;=4",Results!$E:$E,$B21)/$I21</f>
        <v>8.3333333333333329E-2</v>
      </c>
      <c r="E21" s="15">
        <f>(COUNTIFS(Results!$V:$V,3,Results!$E:$E,$B21)+COUNTIFS(Results!$V:$V,3.5,Results!$E:$E,$B21))/$I21</f>
        <v>0.28333333333333333</v>
      </c>
      <c r="F21" s="15">
        <f>(COUNTIFS(Results!$V:$V,2,Results!$E:$E,$B21)+COUNTIFS(Results!$V:$V,2.5,Results!$E:$E,$B21))/$I21</f>
        <v>0.35</v>
      </c>
      <c r="G21" s="15">
        <f>(COUNTIFS(Results!$V:$V,1,Results!$E:$E,$B21)+COUNTIFS(Results!$V:$V,1.5,Results!$E:$E,$B21))/$I21</f>
        <v>0.16666666666666666</v>
      </c>
      <c r="H21" s="15">
        <f>(COUNTIFS(Results!$V:$V,0,Results!$E:$E,$B21)+COUNTIFS(Results!$V:$V,0.5,Results!$E:$E,$B21))/$I21</f>
        <v>0.11666666666666667</v>
      </c>
      <c r="I21" s="1">
        <f>COUNTIFS(Results!E:E,'Fabien %'!B21)</f>
        <v>60</v>
      </c>
    </row>
    <row r="22" spans="2:9" x14ac:dyDescent="0.3">
      <c r="B22" s="14" t="s">
        <v>95</v>
      </c>
      <c r="C22" s="39">
        <f t="shared" ref="C22" si="1">SUM(D22:H22)</f>
        <v>1</v>
      </c>
      <c r="D22" s="15">
        <f>COUNTIFS(Results!$V:$V,"&gt;=4",Results!$E:$E,$B22)/$I22</f>
        <v>0.16438356164383561</v>
      </c>
      <c r="E22" s="15">
        <f>(COUNTIFS(Results!$V:$V,3,Results!$E:$E,$B22)+COUNTIFS(Results!$V:$V,3.5,Results!$E:$E,$B22))/$I22</f>
        <v>0.36986301369863012</v>
      </c>
      <c r="F22" s="15">
        <f>(COUNTIFS(Results!$V:$V,2,Results!$E:$E,$B22)+COUNTIFS(Results!$V:$V,2.5,Results!$E:$E,$B22))/$I22</f>
        <v>0.27397260273972601</v>
      </c>
      <c r="G22" s="15">
        <f>(COUNTIFS(Results!$V:$V,1,Results!$E:$E,$B22)+COUNTIFS(Results!$V:$V,1.5,Results!$E:$E,$B22))/$I22</f>
        <v>0.12328767123287671</v>
      </c>
      <c r="H22" s="15">
        <f>(COUNTIFS(Results!$V:$V,0,Results!$E:$E,$B22)+COUNTIFS(Results!$V:$V,0.5,Results!$E:$E,$B22))/$I22</f>
        <v>6.8493150684931503E-2</v>
      </c>
      <c r="I22" s="1">
        <f>COUNTIFS(Results!E:E,'Fabien %'!B22)</f>
        <v>73</v>
      </c>
    </row>
    <row r="23" spans="2:9" x14ac:dyDescent="0.3">
      <c r="B23" s="14" t="s">
        <v>138</v>
      </c>
      <c r="C23" s="39">
        <f t="shared" si="0"/>
        <v>1</v>
      </c>
      <c r="D23" s="15">
        <f>COUNTIFS(Results!$V:$V,"&gt;=4",Results!$E:$E,$B23)/$I23</f>
        <v>0.18518518518518517</v>
      </c>
      <c r="E23" s="15">
        <f>(COUNTIFS(Results!$V:$V,3,Results!$E:$E,$B23)+COUNTIFS(Results!$V:$V,3.5,Results!$E:$E,$B23))/$I23</f>
        <v>0.25925925925925924</v>
      </c>
      <c r="F23" s="15">
        <f>(COUNTIFS(Results!$V:$V,2,Results!$E:$E,$B23)+COUNTIFS(Results!$V:$V,2.5,Results!$E:$E,$B23))/$I23</f>
        <v>0.29629629629629628</v>
      </c>
      <c r="G23" s="15">
        <f>(COUNTIFS(Results!$V:$V,1,Results!$E:$E,$B23)+COUNTIFS(Results!$V:$V,1.5,Results!$E:$E,$B23))/$I23</f>
        <v>0.25925925925925924</v>
      </c>
      <c r="H23" s="15">
        <f>(COUNTIFS(Results!$V:$V,0,Results!$E:$E,$B23)+COUNTIFS(Results!$V:$V,0.5,Results!$E:$E,$B23))/$I23</f>
        <v>0</v>
      </c>
      <c r="I23" s="1">
        <f>COUNTIFS(Results!E:E,'Fabien %'!B23)</f>
        <v>27</v>
      </c>
    </row>
    <row r="24" spans="2:9" x14ac:dyDescent="0.3">
      <c r="B24" s="14" t="s">
        <v>479</v>
      </c>
      <c r="C24" s="39">
        <f t="shared" si="0"/>
        <v>1</v>
      </c>
      <c r="D24" s="15">
        <f>COUNTIFS(Results!$V:$V,"&gt;=4",Results!$E:$E,$B24)/$I24</f>
        <v>0.3</v>
      </c>
      <c r="E24" s="15">
        <f>(COUNTIFS(Results!$V:$V,3,Results!$E:$E,$B24)+COUNTIFS(Results!$V:$V,3.5,Results!$E:$E,$B24))/$I24</f>
        <v>0.26</v>
      </c>
      <c r="F24" s="15">
        <f>(COUNTIFS(Results!$V:$V,2,Results!$E:$E,$B24)+COUNTIFS(Results!$V:$V,2.5,Results!$E:$E,$B24))/$I24</f>
        <v>0.26</v>
      </c>
      <c r="G24" s="15">
        <f>(COUNTIFS(Results!$V:$V,1,Results!$E:$E,$B24)+COUNTIFS(Results!$V:$V,1.5,Results!$E:$E,$B24))/$I24</f>
        <v>0.12</v>
      </c>
      <c r="H24" s="15">
        <f>(COUNTIFS(Results!$V:$V,0,Results!$E:$E,$B24)+COUNTIFS(Results!$V:$V,0.5,Results!$E:$E,$B24))/$I24</f>
        <v>0.06</v>
      </c>
      <c r="I24" s="1">
        <f>COUNTIFS(Results!E:E,'Fabien %'!B24)</f>
        <v>50</v>
      </c>
    </row>
    <row r="25" spans="2:9" x14ac:dyDescent="0.3">
      <c r="B25" s="14" t="s">
        <v>83</v>
      </c>
      <c r="C25" s="39">
        <f t="shared" si="0"/>
        <v>1</v>
      </c>
      <c r="D25" s="15">
        <f>COUNTIFS(Results!$V:$V,"&gt;=4",Results!$E:$E,$B25)/$I25</f>
        <v>0.24590163934426229</v>
      </c>
      <c r="E25" s="15">
        <f>(COUNTIFS(Results!$V:$V,3,Results!$E:$E,$B25)+COUNTIFS(Results!$V:$V,3.5,Results!$E:$E,$B25))/$I25</f>
        <v>0.37704918032786883</v>
      </c>
      <c r="F25" s="15">
        <f>(COUNTIFS(Results!$V:$V,2,Results!$E:$E,$B25)+COUNTIFS(Results!$V:$V,2.5,Results!$E:$E,$B25))/$I25</f>
        <v>0.24590163934426229</v>
      </c>
      <c r="G25" s="15">
        <f>(COUNTIFS(Results!$V:$V,1,Results!$E:$E,$B25)+COUNTIFS(Results!$V:$V,1.5,Results!$E:$E,$B25))/$I25</f>
        <v>0.13114754098360656</v>
      </c>
      <c r="H25" s="15">
        <f>(COUNTIFS(Results!$V:$V,0,Results!$E:$E,$B25)+COUNTIFS(Results!$V:$V,0.5,Results!$E:$E,$B25))/$I25</f>
        <v>0</v>
      </c>
      <c r="I25" s="1">
        <f>COUNTIFS(Results!E:E,'Fabien %'!B25)</f>
        <v>61</v>
      </c>
    </row>
    <row r="26" spans="2:9" x14ac:dyDescent="0.3">
      <c r="B26" s="14" t="s">
        <v>49</v>
      </c>
      <c r="C26" s="39">
        <f t="shared" si="0"/>
        <v>1</v>
      </c>
      <c r="D26" s="15">
        <f>COUNTIFS(Results!$V:$V,"&gt;=4",Results!$E:$E,$B26)/$I26</f>
        <v>0.12658227848101267</v>
      </c>
      <c r="E26" s="15">
        <f>(COUNTIFS(Results!$V:$V,3,Results!$E:$E,$B26)+COUNTIFS(Results!$V:$V,3.5,Results!$E:$E,$B26))/$I26</f>
        <v>0.22784810126582278</v>
      </c>
      <c r="F26" s="15">
        <f>(COUNTIFS(Results!$V:$V,2,Results!$E:$E,$B26)+COUNTIFS(Results!$V:$V,2.5,Results!$E:$E,$B26))/$I26</f>
        <v>0.379746835443038</v>
      </c>
      <c r="G26" s="15">
        <f>(COUNTIFS(Results!$V:$V,1,Results!$E:$E,$B26)+COUNTIFS(Results!$V:$V,1.5,Results!$E:$E,$B26))/$I26</f>
        <v>0.20253164556962025</v>
      </c>
      <c r="H26" s="15">
        <f>(COUNTIFS(Results!$V:$V,0,Results!$E:$E,$B26)+COUNTIFS(Results!$V:$V,0.5,Results!$E:$E,$B26))/$I26</f>
        <v>6.3291139240506333E-2</v>
      </c>
      <c r="I26" s="1">
        <f>COUNTIFS(Results!E:E,'Fabien %'!B26)</f>
        <v>79</v>
      </c>
    </row>
    <row r="27" spans="2:9" x14ac:dyDescent="0.3">
      <c r="B27" s="14" t="s">
        <v>17</v>
      </c>
      <c r="C27" s="39">
        <f t="shared" si="0"/>
        <v>1</v>
      </c>
      <c r="D27" s="15">
        <f>COUNTIFS(Results!$V:$V,"&gt;=4",Results!$E:$E,$B27)/$I27</f>
        <v>0.12328767123287671</v>
      </c>
      <c r="E27" s="15">
        <f>(COUNTIFS(Results!$V:$V,3,Results!$E:$E,$B27)+COUNTIFS(Results!$V:$V,3.5,Results!$E:$E,$B27))/$I27</f>
        <v>0.30136986301369861</v>
      </c>
      <c r="F27" s="15">
        <f>(COUNTIFS(Results!$V:$V,2,Results!$E:$E,$B27)+COUNTIFS(Results!$V:$V,2.5,Results!$E:$E,$B27))/$I27</f>
        <v>0.41095890410958902</v>
      </c>
      <c r="G27" s="15">
        <f>(COUNTIFS(Results!$V:$V,1,Results!$E:$E,$B27)+COUNTIFS(Results!$V:$V,1.5,Results!$E:$E,$B27))/$I27</f>
        <v>0.13698630136986301</v>
      </c>
      <c r="H27" s="15">
        <f>(COUNTIFS(Results!$V:$V,0,Results!$E:$E,$B27)+COUNTIFS(Results!$V:$V,0.5,Results!$E:$E,$B27))/$I27</f>
        <v>2.7397260273972601E-2</v>
      </c>
      <c r="I27" s="1">
        <f>COUNTIFS(Results!E:E,'Fabien %'!B27)</f>
        <v>73</v>
      </c>
    </row>
    <row r="29" spans="2:9" x14ac:dyDescent="0.3">
      <c r="B29" s="37" t="s">
        <v>4</v>
      </c>
      <c r="C29" s="37" t="s">
        <v>23186</v>
      </c>
      <c r="D29" s="5" t="s">
        <v>23190</v>
      </c>
      <c r="E29" s="5" t="s">
        <v>23191</v>
      </c>
      <c r="F29" s="5" t="s">
        <v>23192</v>
      </c>
      <c r="G29" s="5" t="s">
        <v>23193</v>
      </c>
      <c r="H29" s="5" t="s">
        <v>23194</v>
      </c>
    </row>
    <row r="30" spans="2:9" x14ac:dyDescent="0.3">
      <c r="B30" s="14" t="s">
        <v>25652</v>
      </c>
      <c r="C30" s="14" t="str">
        <f>CONCATENATE(B30," (",VLOOKUP(B30,$B$3:$I$27,8,FALSE),")")</f>
        <v>Idoneth Deepkin (3e) (11)</v>
      </c>
      <c r="D30" s="15">
        <v>0</v>
      </c>
      <c r="E30" s="15">
        <v>9.0909090909090912E-2</v>
      </c>
      <c r="F30" s="15">
        <v>0.54545454545454541</v>
      </c>
      <c r="G30" s="15">
        <v>0.36363636363636365</v>
      </c>
      <c r="H30" s="15">
        <v>0</v>
      </c>
    </row>
    <row r="31" spans="2:9" x14ac:dyDescent="0.3">
      <c r="B31" s="14" t="s">
        <v>45</v>
      </c>
      <c r="C31" s="14" t="str">
        <f>CONCATENATE(B31," (",VLOOKUP(B31,$B$3:$I$27,8,FALSE),")")</f>
        <v>Ironjawz (47)</v>
      </c>
      <c r="D31" s="15">
        <v>6.3829787234042548E-2</v>
      </c>
      <c r="E31" s="15">
        <v>0.27659574468085107</v>
      </c>
      <c r="F31" s="15">
        <v>0.36170212765957449</v>
      </c>
      <c r="G31" s="15">
        <v>0.1702127659574468</v>
      </c>
      <c r="H31" s="15">
        <v>0.1276595744680851</v>
      </c>
    </row>
    <row r="32" spans="2:9" x14ac:dyDescent="0.3">
      <c r="B32" s="14" t="s">
        <v>27</v>
      </c>
      <c r="C32" s="14" t="str">
        <f>CONCATENATE(B32," (",VLOOKUP(B32,$B$3:$I$27,8,FALSE),")")</f>
        <v>Gloomspite Gitz (51)</v>
      </c>
      <c r="D32" s="15">
        <v>7.8431372549019607E-2</v>
      </c>
      <c r="E32" s="15">
        <v>0.33333333333333331</v>
      </c>
      <c r="F32" s="15">
        <v>0.23529411764705882</v>
      </c>
      <c r="G32" s="15">
        <v>0.31372549019607843</v>
      </c>
      <c r="H32" s="15">
        <v>3.9215686274509803E-2</v>
      </c>
    </row>
    <row r="33" spans="2:8" x14ac:dyDescent="0.3">
      <c r="B33" s="14" t="s">
        <v>39</v>
      </c>
      <c r="C33" s="14" t="str">
        <f>CONCATENATE(B33," (",VLOOKUP(B33,$B$3:$I$27,8,FALSE),")")</f>
        <v>Seraphon (60)</v>
      </c>
      <c r="D33" s="15">
        <v>8.3333333333333329E-2</v>
      </c>
      <c r="E33" s="15">
        <v>0.28333333333333333</v>
      </c>
      <c r="F33" s="15">
        <v>0.35</v>
      </c>
      <c r="G33" s="15">
        <v>0.16666666666666666</v>
      </c>
      <c r="H33" s="15">
        <v>0.11666666666666667</v>
      </c>
    </row>
    <row r="34" spans="2:8" x14ac:dyDescent="0.3">
      <c r="B34" s="14" t="s">
        <v>20</v>
      </c>
      <c r="C34" s="14" t="str">
        <f>CONCATENATE(B34," (",VLOOKUP(B34,$B$3:$I$27,8,FALSE),")")</f>
        <v>Blades of Khorne (29)</v>
      </c>
      <c r="D34" s="15">
        <v>0.10344827586206896</v>
      </c>
      <c r="E34" s="15">
        <v>0.17241379310344829</v>
      </c>
      <c r="F34" s="15">
        <v>0.44827586206896552</v>
      </c>
      <c r="G34" s="15">
        <v>0.20689655172413793</v>
      </c>
      <c r="H34" s="15">
        <v>6.8965517241379309E-2</v>
      </c>
    </row>
    <row r="35" spans="2:8" x14ac:dyDescent="0.3">
      <c r="B35" s="14" t="s">
        <v>42</v>
      </c>
      <c r="C35" s="14" t="str">
        <f>CONCATENATE(B35," (",VLOOKUP(B35,$B$3:$I$27,8,FALSE),")")</f>
        <v>Sylvaneth (51)</v>
      </c>
      <c r="D35" s="15">
        <v>0.11764705882352941</v>
      </c>
      <c r="E35" s="15">
        <v>0.33333333333333331</v>
      </c>
      <c r="F35" s="15">
        <v>0.27450980392156865</v>
      </c>
      <c r="G35" s="15">
        <v>0.19607843137254902</v>
      </c>
      <c r="H35" s="15">
        <v>7.8431372549019607E-2</v>
      </c>
    </row>
    <row r="36" spans="2:8" x14ac:dyDescent="0.3">
      <c r="B36" s="14" t="s">
        <v>87</v>
      </c>
      <c r="C36" s="14" t="str">
        <f>CONCATENATE(B36," (",VLOOKUP(B36,$B$3:$I$27,8,FALSE),")")</f>
        <v>Sons of Behemat (41)</v>
      </c>
      <c r="D36" s="15">
        <v>0.12195121951219512</v>
      </c>
      <c r="E36" s="15">
        <v>0.36585365853658536</v>
      </c>
      <c r="F36" s="15">
        <v>0.36585365853658536</v>
      </c>
      <c r="G36" s="15">
        <v>9.7560975609756101E-2</v>
      </c>
      <c r="H36" s="15">
        <v>4.878048780487805E-2</v>
      </c>
    </row>
    <row r="37" spans="2:8" x14ac:dyDescent="0.3">
      <c r="B37" s="14" t="s">
        <v>17</v>
      </c>
      <c r="C37" s="14" t="str">
        <f>CONCATENATE(B37," (",VLOOKUP(B37,$B$3:$I$27,8,FALSE),")")</f>
        <v>Slaves to Darkness (73)</v>
      </c>
      <c r="D37" s="15">
        <v>0.12328767123287671</v>
      </c>
      <c r="E37" s="15">
        <v>0.30136986301369861</v>
      </c>
      <c r="F37" s="15">
        <v>0.41095890410958902</v>
      </c>
      <c r="G37" s="15">
        <v>0.13698630136986301</v>
      </c>
      <c r="H37" s="15">
        <v>2.7397260273972601E-2</v>
      </c>
    </row>
    <row r="38" spans="2:8" x14ac:dyDescent="0.3">
      <c r="B38" s="14" t="s">
        <v>49</v>
      </c>
      <c r="C38" s="14" t="str">
        <f>CONCATENATE(B38," (",VLOOKUP(B38,$B$3:$I$27,8,FALSE),")")</f>
        <v>Stormcast Eternals (79)</v>
      </c>
      <c r="D38" s="15">
        <v>0.12658227848101267</v>
      </c>
      <c r="E38" s="15">
        <v>0.22784810126582278</v>
      </c>
      <c r="F38" s="15">
        <v>0.379746835443038</v>
      </c>
      <c r="G38" s="15">
        <v>0.20253164556962025</v>
      </c>
      <c r="H38" s="15">
        <v>6.3291139240506333E-2</v>
      </c>
    </row>
    <row r="39" spans="2:8" x14ac:dyDescent="0.3">
      <c r="B39" s="14" t="s">
        <v>146</v>
      </c>
      <c r="C39" s="14" t="str">
        <f>CONCATENATE(B39," (",VLOOKUP(B39,$B$3:$I$27,8,FALSE),")")</f>
        <v>Maggotkin of Nurgle (68)</v>
      </c>
      <c r="D39" s="15">
        <v>0.13235294117647059</v>
      </c>
      <c r="E39" s="15">
        <v>0.27941176470588236</v>
      </c>
      <c r="F39" s="15">
        <v>0.44117647058823528</v>
      </c>
      <c r="G39" s="15">
        <v>0.11764705882352941</v>
      </c>
      <c r="H39" s="15">
        <v>2.9411764705882353E-2</v>
      </c>
    </row>
    <row r="40" spans="2:8" x14ac:dyDescent="0.3">
      <c r="B40" s="14" t="s">
        <v>77</v>
      </c>
      <c r="C40" s="14" t="str">
        <f>CONCATENATE(B40," (",VLOOKUP(B40,$B$3:$I$27,8,FALSE),")")</f>
        <v>Kharadron Overlords (25)</v>
      </c>
      <c r="D40" s="15">
        <v>0.16</v>
      </c>
      <c r="E40" s="15">
        <v>0.56000000000000005</v>
      </c>
      <c r="F40" s="15">
        <v>0.16</v>
      </c>
      <c r="G40" s="15">
        <v>0.12</v>
      </c>
      <c r="H40" s="15">
        <v>0</v>
      </c>
    </row>
    <row r="41" spans="2:8" x14ac:dyDescent="0.3">
      <c r="B41" s="14" t="s">
        <v>95</v>
      </c>
      <c r="C41" s="14" t="str">
        <f>CONCATENATE(B41," (",VLOOKUP(B41,$B$3:$I$27,8,FALSE),")")</f>
        <v>Soulblight Gravelords (73)</v>
      </c>
      <c r="D41" s="15">
        <v>0.16438356164383561</v>
      </c>
      <c r="E41" s="15">
        <v>0.36986301369863012</v>
      </c>
      <c r="F41" s="15">
        <v>0.27397260273972601</v>
      </c>
      <c r="G41" s="15">
        <v>0.12328767123287671</v>
      </c>
      <c r="H41" s="15">
        <v>6.8493150684931503E-2</v>
      </c>
    </row>
    <row r="42" spans="2:8" x14ac:dyDescent="0.3">
      <c r="B42" s="14" t="s">
        <v>138</v>
      </c>
      <c r="C42" s="14" t="str">
        <f>CONCATENATE(B42," (",VLOOKUP(B42,$B$3:$I$27,8,FALSE),")")</f>
        <v>Ossiarch Bonereapers (27)</v>
      </c>
      <c r="D42" s="15">
        <v>0.18518518518518517</v>
      </c>
      <c r="E42" s="15">
        <v>0.25925925925925924</v>
      </c>
      <c r="F42" s="15">
        <v>0.29629629629629628</v>
      </c>
      <c r="G42" s="15">
        <v>0.25925925925925924</v>
      </c>
      <c r="H42" s="15">
        <v>0</v>
      </c>
    </row>
    <row r="43" spans="2:8" x14ac:dyDescent="0.3">
      <c r="B43" s="14" t="s">
        <v>25651</v>
      </c>
      <c r="C43" s="14" t="str">
        <f>CONCATENATE(B43," (",VLOOKUP(B43,$B$3:$I$27,8,FALSE),")")</f>
        <v>Idoneth Deepkin (4e) (21)</v>
      </c>
      <c r="D43" s="15">
        <v>0.19047619047619047</v>
      </c>
      <c r="E43" s="15">
        <v>0.23809523809523808</v>
      </c>
      <c r="F43" s="15">
        <v>0.2857142857142857</v>
      </c>
      <c r="G43" s="15">
        <v>0.23809523809523808</v>
      </c>
      <c r="H43" s="15">
        <v>4.7619047619047616E-2</v>
      </c>
    </row>
    <row r="44" spans="2:8" x14ac:dyDescent="0.3">
      <c r="B44" s="14" t="s">
        <v>98</v>
      </c>
      <c r="C44" s="14" t="str">
        <f>CONCATENATE(B44," (",VLOOKUP(B44,$B$3:$I$27,8,FALSE),")")</f>
        <v>Ogor Mawtribes (36)</v>
      </c>
      <c r="D44" s="15">
        <v>0.19444444444444445</v>
      </c>
      <c r="E44" s="15">
        <v>0.30555555555555558</v>
      </c>
      <c r="F44" s="15">
        <v>0.3888888888888889</v>
      </c>
      <c r="G44" s="15">
        <v>0.1111111111111111</v>
      </c>
      <c r="H44" s="15">
        <v>0</v>
      </c>
    </row>
    <row r="45" spans="2:8" x14ac:dyDescent="0.3">
      <c r="B45" s="14" t="s">
        <v>22</v>
      </c>
      <c r="C45" s="14" t="str">
        <f>CONCATENATE(B45," (",VLOOKUP(B45,$B$3:$I$27,8,FALSE),")")</f>
        <v>Skaven (72)</v>
      </c>
      <c r="D45" s="15">
        <v>0.20833333333333334</v>
      </c>
      <c r="E45" s="15">
        <v>0.29166666666666669</v>
      </c>
      <c r="F45" s="15">
        <v>0.25</v>
      </c>
      <c r="G45" s="15">
        <v>0.18055555555555555</v>
      </c>
      <c r="H45" s="15">
        <v>6.9444444444444448E-2</v>
      </c>
    </row>
    <row r="46" spans="2:8" x14ac:dyDescent="0.3">
      <c r="B46" s="14" t="s">
        <v>30</v>
      </c>
      <c r="C46" s="14" t="str">
        <f>CONCATENATE(B46," (",VLOOKUP(B46,$B$3:$I$27,8,FALSE),")")</f>
        <v>Hedonites of Slaanesh (23)</v>
      </c>
      <c r="D46" s="15">
        <v>0.21739130434782608</v>
      </c>
      <c r="E46" s="15">
        <v>0.13043478260869565</v>
      </c>
      <c r="F46" s="15">
        <v>0.47826086956521741</v>
      </c>
      <c r="G46" s="15">
        <v>8.6956521739130432E-2</v>
      </c>
      <c r="H46" s="15">
        <v>8.6956521739130432E-2</v>
      </c>
    </row>
    <row r="47" spans="2:8" x14ac:dyDescent="0.3">
      <c r="B47" s="14" t="s">
        <v>7</v>
      </c>
      <c r="C47" s="14" t="str">
        <f>CONCATENATE(B47," (",VLOOKUP(B47,$B$3:$I$27,8,FALSE),")")</f>
        <v>Flesh-eater Courts (35)</v>
      </c>
      <c r="D47" s="15">
        <v>0.22857142857142856</v>
      </c>
      <c r="E47" s="15">
        <v>0.2</v>
      </c>
      <c r="F47" s="15">
        <v>0.2</v>
      </c>
      <c r="G47" s="15">
        <v>0.31428571428571428</v>
      </c>
      <c r="H47" s="15">
        <v>5.7142857142857141E-2</v>
      </c>
    </row>
    <row r="48" spans="2:8" x14ac:dyDescent="0.3">
      <c r="B48" s="14" t="s">
        <v>181</v>
      </c>
      <c r="C48" s="14" t="str">
        <f>CONCATENATE(B48," (",VLOOKUP(B48,$B$3:$I$27,8,FALSE),")")</f>
        <v>Disciples of Tzeentch (25)</v>
      </c>
      <c r="D48" s="15">
        <v>0.24</v>
      </c>
      <c r="E48" s="15">
        <v>0.28000000000000003</v>
      </c>
      <c r="F48" s="15">
        <v>0.12</v>
      </c>
      <c r="G48" s="15">
        <v>0.16</v>
      </c>
      <c r="H48" s="15">
        <v>0.2</v>
      </c>
    </row>
    <row r="49" spans="2:8" x14ac:dyDescent="0.3">
      <c r="B49" s="14" t="s">
        <v>103</v>
      </c>
      <c r="C49" s="14" t="str">
        <f>CONCATENATE(B49," (",VLOOKUP(B49,$B$3:$I$27,8,FALSE),")")</f>
        <v>Kruleboyz (41)</v>
      </c>
      <c r="D49" s="15">
        <v>0.24390243902439024</v>
      </c>
      <c r="E49" s="15">
        <v>0.46341463414634149</v>
      </c>
      <c r="F49" s="15">
        <v>0.17073170731707318</v>
      </c>
      <c r="G49" s="15">
        <v>0.12195121951219512</v>
      </c>
      <c r="H49" s="15">
        <v>0</v>
      </c>
    </row>
    <row r="50" spans="2:8" x14ac:dyDescent="0.3">
      <c r="B50" s="14" t="s">
        <v>83</v>
      </c>
      <c r="C50" s="14" t="str">
        <f>CONCATENATE(B50," (",VLOOKUP(B50,$B$3:$I$27,8,FALSE),")")</f>
        <v>Nighthaunt (61)</v>
      </c>
      <c r="D50" s="15">
        <v>0.24590163934426229</v>
      </c>
      <c r="E50" s="15">
        <v>0.37704918032786883</v>
      </c>
      <c r="F50" s="15">
        <v>0.24590163934426229</v>
      </c>
      <c r="G50" s="15">
        <v>0.13114754098360656</v>
      </c>
      <c r="H50" s="15">
        <v>0</v>
      </c>
    </row>
    <row r="51" spans="2:8" x14ac:dyDescent="0.3">
      <c r="B51" s="14" t="s">
        <v>479</v>
      </c>
      <c r="C51" s="14" t="str">
        <f>CONCATENATE(B51," (",VLOOKUP(B51,$B$3:$I$27,8,FALSE),")")</f>
        <v>Lumineth Realm-lords (50)</v>
      </c>
      <c r="D51" s="15">
        <v>0.3</v>
      </c>
      <c r="E51" s="15">
        <v>0.26</v>
      </c>
      <c r="F51" s="15">
        <v>0.26</v>
      </c>
      <c r="G51" s="15">
        <v>0.12</v>
      </c>
      <c r="H51" s="15">
        <v>0.06</v>
      </c>
    </row>
    <row r="52" spans="2:8" x14ac:dyDescent="0.3">
      <c r="B52" s="14" t="s">
        <v>56</v>
      </c>
      <c r="C52" s="14" t="str">
        <f>CONCATENATE(B52," (",VLOOKUP(B52,$B$3:$I$27,8,FALSE),")")</f>
        <v>Fyreslayers (29)</v>
      </c>
      <c r="D52" s="15">
        <v>0.31034482758620691</v>
      </c>
      <c r="E52" s="15">
        <v>0.31034482758620691</v>
      </c>
      <c r="F52" s="15">
        <v>0.2413793103448276</v>
      </c>
      <c r="G52" s="15">
        <v>6.8965517241379309E-2</v>
      </c>
      <c r="H52" s="15">
        <v>6.8965517241379309E-2</v>
      </c>
    </row>
    <row r="53" spans="2:8" x14ac:dyDescent="0.3">
      <c r="B53" s="14" t="s">
        <v>121</v>
      </c>
      <c r="C53" s="14" t="str">
        <f>CONCATENATE(B53," (",VLOOKUP(B53,$B$3:$I$27,8,FALSE),")")</f>
        <v>Cities of Sigmar (49)</v>
      </c>
      <c r="D53" s="15">
        <v>0.36734693877551022</v>
      </c>
      <c r="E53" s="15">
        <v>0.32653061224489793</v>
      </c>
      <c r="F53" s="15">
        <v>0.14285714285714285</v>
      </c>
      <c r="G53" s="15">
        <v>0.14285714285714285</v>
      </c>
      <c r="H53" s="15">
        <v>2.0408163265306121E-2</v>
      </c>
    </row>
    <row r="54" spans="2:8" x14ac:dyDescent="0.3">
      <c r="B54" s="14" t="s">
        <v>73</v>
      </c>
      <c r="C54" s="14" t="str">
        <f>CONCATENATE(B54," (",VLOOKUP(B54,$B$3:$I$27,8,FALSE),")")</f>
        <v>Daughters of Khaine (40)</v>
      </c>
      <c r="D54" s="15">
        <v>0.4</v>
      </c>
      <c r="E54" s="15">
        <v>0.3</v>
      </c>
      <c r="F54" s="15">
        <v>0.2</v>
      </c>
      <c r="G54" s="15">
        <v>7.4999999999999997E-2</v>
      </c>
      <c r="H54" s="15">
        <v>2.5000000000000001E-2</v>
      </c>
    </row>
  </sheetData>
  <sortState xmlns:xlrd2="http://schemas.microsoft.com/office/spreadsheetml/2017/richdata2" ref="B30:H54">
    <sortCondition ref="D30:D54"/>
    <sortCondition ref="E30:E54"/>
    <sortCondition ref="F30:F54"/>
    <sortCondition ref="G30:G54"/>
    <sortCondition ref="H30:H54"/>
  </sortState>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81BD0-0F48-4BCD-A263-69EA56A69664}">
  <sheetPr codeName="Sheet12"/>
  <dimension ref="A1:G27"/>
  <sheetViews>
    <sheetView topLeftCell="E1" workbookViewId="0">
      <selection activeCell="H1" sqref="H1"/>
    </sheetView>
  </sheetViews>
  <sheetFormatPr defaultRowHeight="14.4" x14ac:dyDescent="0.3"/>
  <cols>
    <col min="1" max="2" width="20.6640625" customWidth="1"/>
    <col min="3" max="3" width="15.33203125" customWidth="1"/>
    <col min="5" max="5" width="34.44140625" customWidth="1"/>
    <col min="6" max="6" width="22.88671875" bestFit="1" customWidth="1"/>
    <col min="7" max="7" width="8.88671875" style="1"/>
  </cols>
  <sheetData>
    <row r="1" spans="1:7" s="41" customFormat="1" ht="28.8" x14ac:dyDescent="0.3">
      <c r="A1" s="40" t="s">
        <v>4</v>
      </c>
      <c r="B1" s="40" t="s">
        <v>23182</v>
      </c>
      <c r="C1" s="12" t="s">
        <v>23196</v>
      </c>
      <c r="D1" s="41" t="s">
        <v>23197</v>
      </c>
      <c r="F1" s="40" t="s">
        <v>23186</v>
      </c>
      <c r="G1" s="12" t="s">
        <v>23197</v>
      </c>
    </row>
    <row r="2" spans="1:7" x14ac:dyDescent="0.3">
      <c r="A2" s="14" t="s">
        <v>98</v>
      </c>
      <c r="B2" s="1">
        <f>COUNTIFS(Results!E:E,'Positive Results'!A2)</f>
        <v>36</v>
      </c>
      <c r="C2" s="1">
        <f>COUNTIFS(Results!V:V,"&gt;=3",Results!E:E,'Positive Results'!A2)</f>
        <v>18</v>
      </c>
      <c r="D2" s="15">
        <f>C2/B2</f>
        <v>0.5</v>
      </c>
      <c r="E2" s="38" t="str">
        <f t="shared" ref="E2:E26" si="0">CONCATENATE(A2," (",B2,")")</f>
        <v>Ogor Mawtribes (36)</v>
      </c>
      <c r="F2" s="14" t="s">
        <v>25662</v>
      </c>
      <c r="G2" s="15">
        <v>9.0909090909090912E-2</v>
      </c>
    </row>
    <row r="3" spans="1:7" x14ac:dyDescent="0.3">
      <c r="A3" s="14" t="s">
        <v>95</v>
      </c>
      <c r="B3" s="1">
        <f>COUNTIFS(Results!E:E,'Positive Results'!A3)</f>
        <v>73</v>
      </c>
      <c r="C3" s="1">
        <f>COUNTIFS(Results!V:V,"&gt;=3",Results!E:E,'Positive Results'!A3)</f>
        <v>39</v>
      </c>
      <c r="D3" s="15">
        <f t="shared" ref="D3" si="1">C3/B3</f>
        <v>0.53424657534246578</v>
      </c>
      <c r="E3" s="38" t="str">
        <f t="shared" ref="E3" si="2">CONCATENATE(A3," (",B3,")")</f>
        <v>Soulblight Gravelords (73)</v>
      </c>
      <c r="F3" s="14" t="s">
        <v>25654</v>
      </c>
      <c r="G3" s="15">
        <v>0.27586206896551724</v>
      </c>
    </row>
    <row r="4" spans="1:7" x14ac:dyDescent="0.3">
      <c r="A4" s="14" t="s">
        <v>87</v>
      </c>
      <c r="B4" s="1">
        <f>COUNTIFS(Results!E:E,'Positive Results'!A4)</f>
        <v>41</v>
      </c>
      <c r="C4" s="1">
        <f>COUNTIFS(Results!V:V,"&gt;=3",Results!E:E,'Positive Results'!A4)</f>
        <v>20</v>
      </c>
      <c r="D4" s="15">
        <f t="shared" ref="D2:D26" si="3">C4/B4</f>
        <v>0.48780487804878048</v>
      </c>
      <c r="E4" s="38" t="str">
        <f t="shared" si="0"/>
        <v>Sons of Behemat (41)</v>
      </c>
      <c r="F4" s="14" t="s">
        <v>25663</v>
      </c>
      <c r="G4" s="15">
        <v>0.34042553191489361</v>
      </c>
    </row>
    <row r="5" spans="1:7" x14ac:dyDescent="0.3">
      <c r="A5" s="14" t="s">
        <v>45</v>
      </c>
      <c r="B5" s="1">
        <f>COUNTIFS(Results!E:E,'Positive Results'!A5)</f>
        <v>47</v>
      </c>
      <c r="C5" s="1">
        <f>COUNTIFS(Results!V:V,"&gt;=3",Results!E:E,'Positive Results'!A5)</f>
        <v>16</v>
      </c>
      <c r="D5" s="15">
        <f t="shared" si="3"/>
        <v>0.34042553191489361</v>
      </c>
      <c r="E5" s="38" t="str">
        <f t="shared" si="0"/>
        <v>Ironjawz (47)</v>
      </c>
      <c r="F5" s="14" t="s">
        <v>25661</v>
      </c>
      <c r="G5" s="15">
        <v>0.34782608695652173</v>
      </c>
    </row>
    <row r="6" spans="1:7" x14ac:dyDescent="0.3">
      <c r="A6" s="14" t="s">
        <v>22</v>
      </c>
      <c r="B6" s="1">
        <f>COUNTIFS(Results!E:E,'Positive Results'!A6)</f>
        <v>72</v>
      </c>
      <c r="C6" s="1">
        <f>COUNTIFS(Results!V:V,"&gt;=3",Results!E:E,'Positive Results'!A6)</f>
        <v>36</v>
      </c>
      <c r="D6" s="15">
        <f t="shared" si="3"/>
        <v>0.5</v>
      </c>
      <c r="E6" s="38" t="str">
        <f t="shared" si="0"/>
        <v>Skaven (72)</v>
      </c>
      <c r="F6" s="14" t="s">
        <v>25676</v>
      </c>
      <c r="G6" s="15">
        <v>0.35443037974683544</v>
      </c>
    </row>
    <row r="7" spans="1:7" x14ac:dyDescent="0.3">
      <c r="A7" s="14" t="s">
        <v>103</v>
      </c>
      <c r="B7" s="1">
        <f>COUNTIFS(Results!E:E,'Positive Results'!A7)</f>
        <v>41</v>
      </c>
      <c r="C7" s="1">
        <f>COUNTIFS(Results!V:V,"&gt;=3",Results!E:E,'Positive Results'!A7)</f>
        <v>29</v>
      </c>
      <c r="D7" s="15">
        <f t="shared" si="3"/>
        <v>0.70731707317073167</v>
      </c>
      <c r="E7" s="38" t="str">
        <f t="shared" si="0"/>
        <v>Kruleboyz (41)</v>
      </c>
      <c r="F7" s="14" t="s">
        <v>25672</v>
      </c>
      <c r="G7" s="15">
        <v>0.36666666666666664</v>
      </c>
    </row>
    <row r="8" spans="1:7" x14ac:dyDescent="0.3">
      <c r="A8" s="14" t="s">
        <v>30</v>
      </c>
      <c r="B8" s="1">
        <f>COUNTIFS(Results!E:E,'Positive Results'!A8)</f>
        <v>23</v>
      </c>
      <c r="C8" s="1">
        <f>COUNTIFS(Results!V:V,"&gt;=3",Results!E:E,'Positive Results'!A8)</f>
        <v>8</v>
      </c>
      <c r="D8" s="15">
        <f t="shared" si="3"/>
        <v>0.34782608695652173</v>
      </c>
      <c r="E8" s="38" t="str">
        <f t="shared" si="0"/>
        <v>Hedonites of Slaanesh (23)</v>
      </c>
      <c r="F8" s="14" t="s">
        <v>25668</v>
      </c>
      <c r="G8" s="15">
        <v>0.41176470588235292</v>
      </c>
    </row>
    <row r="9" spans="1:7" x14ac:dyDescent="0.3">
      <c r="A9" s="14" t="s">
        <v>121</v>
      </c>
      <c r="B9" s="1">
        <f>COUNTIFS(Results!E:E,'Positive Results'!A9)</f>
        <v>49</v>
      </c>
      <c r="C9" s="1">
        <f>COUNTIFS(Results!V:V,"&gt;=3",Results!E:E,'Positive Results'!A9)</f>
        <v>34</v>
      </c>
      <c r="D9" s="15">
        <f t="shared" si="3"/>
        <v>0.69387755102040816</v>
      </c>
      <c r="E9" s="38" t="str">
        <f t="shared" si="0"/>
        <v>Cities of Sigmar (49)</v>
      </c>
      <c r="F9" s="14" t="s">
        <v>25660</v>
      </c>
      <c r="G9" s="15">
        <v>0.41176470588235292</v>
      </c>
    </row>
    <row r="10" spans="1:7" x14ac:dyDescent="0.3">
      <c r="A10" s="14" t="s">
        <v>39</v>
      </c>
      <c r="B10" s="1">
        <f>COUNTIFS(Results!E:E,'Positive Results'!A10)</f>
        <v>60</v>
      </c>
      <c r="C10" s="1">
        <f>COUNTIFS(Results!V:V,"&gt;=3",Results!E:E,'Positive Results'!A10)</f>
        <v>22</v>
      </c>
      <c r="D10" s="15">
        <f t="shared" si="3"/>
        <v>0.36666666666666664</v>
      </c>
      <c r="E10" s="38" t="str">
        <f t="shared" si="0"/>
        <v>Seraphon (60)</v>
      </c>
      <c r="F10" s="14" t="s">
        <v>25674</v>
      </c>
      <c r="G10" s="15">
        <v>0.42465753424657532</v>
      </c>
    </row>
    <row r="11" spans="1:7" x14ac:dyDescent="0.3">
      <c r="A11" s="14" t="s">
        <v>146</v>
      </c>
      <c r="B11" s="1">
        <f>COUNTIFS(Results!E:E,'Positive Results'!A11)</f>
        <v>68</v>
      </c>
      <c r="C11" s="1">
        <f>COUNTIFS(Results!V:V,"&gt;=3",Results!E:E,'Positive Results'!A11)</f>
        <v>28</v>
      </c>
      <c r="D11" s="15">
        <f t="shared" si="3"/>
        <v>0.41176470588235292</v>
      </c>
      <c r="E11" s="38" t="str">
        <f t="shared" si="0"/>
        <v>Maggotkin of Nurgle (68)</v>
      </c>
      <c r="F11" s="14" t="s">
        <v>25664</v>
      </c>
      <c r="G11" s="15">
        <v>0.42857142857142855</v>
      </c>
    </row>
    <row r="12" spans="1:7" x14ac:dyDescent="0.3">
      <c r="A12" s="14" t="s">
        <v>42</v>
      </c>
      <c r="B12" s="1">
        <f>COUNTIFS(Results!E:E,'Positive Results'!A12)</f>
        <v>51</v>
      </c>
      <c r="C12" s="1">
        <f>COUNTIFS(Results!V:V,"&gt;=3",Results!E:E,'Positive Results'!A12)</f>
        <v>23</v>
      </c>
      <c r="D12" s="15">
        <f t="shared" si="3"/>
        <v>0.45098039215686275</v>
      </c>
      <c r="E12" s="38" t="str">
        <f t="shared" si="0"/>
        <v>Sylvaneth (51)</v>
      </c>
      <c r="F12" s="14" t="s">
        <v>25658</v>
      </c>
      <c r="G12" s="15">
        <v>0.42857142857142855</v>
      </c>
    </row>
    <row r="13" spans="1:7" x14ac:dyDescent="0.3">
      <c r="A13" s="14" t="s">
        <v>25651</v>
      </c>
      <c r="B13" s="1">
        <f>COUNTIFS(Results!E:E,'Positive Results'!A13)</f>
        <v>21</v>
      </c>
      <c r="C13" s="1">
        <f>COUNTIFS(Results!V:V,"&gt;=3",Results!E:E,'Positive Results'!A13)</f>
        <v>9</v>
      </c>
      <c r="D13" s="15">
        <f t="shared" si="3"/>
        <v>0.42857142857142855</v>
      </c>
      <c r="E13" s="38" t="str">
        <f t="shared" si="0"/>
        <v>Idoneth Deepkin (4e) (21)</v>
      </c>
      <c r="F13" s="14" t="s">
        <v>25671</v>
      </c>
      <c r="G13" s="15">
        <v>0.44444444444444442</v>
      </c>
    </row>
    <row r="14" spans="1:7" x14ac:dyDescent="0.3">
      <c r="A14" s="14" t="s">
        <v>56</v>
      </c>
      <c r="B14" s="1">
        <f>COUNTIFS(Results!E:E,'Positive Results'!A14)</f>
        <v>29</v>
      </c>
      <c r="C14" s="1">
        <f>COUNTIFS(Results!V:V,"&gt;=3",Results!E:E,'Positive Results'!A14)</f>
        <v>18</v>
      </c>
      <c r="D14" s="15">
        <f t="shared" si="3"/>
        <v>0.62068965517241381</v>
      </c>
      <c r="E14" s="38" t="str">
        <f t="shared" si="0"/>
        <v>Fyreslayers (29)</v>
      </c>
      <c r="F14" s="14" t="s">
        <v>25677</v>
      </c>
      <c r="G14" s="15">
        <v>0.45098039215686275</v>
      </c>
    </row>
    <row r="15" spans="1:7" x14ac:dyDescent="0.3">
      <c r="A15" s="14" t="s">
        <v>17</v>
      </c>
      <c r="B15" s="1">
        <f>COUNTIFS(Results!E:E,'Positive Results'!A15)</f>
        <v>73</v>
      </c>
      <c r="C15" s="1">
        <f>COUNTIFS(Results!V:V,"&gt;=3",Results!E:E,'Positive Results'!A15)</f>
        <v>31</v>
      </c>
      <c r="D15" s="15">
        <f t="shared" si="3"/>
        <v>0.42465753424657532</v>
      </c>
      <c r="E15" s="38" t="str">
        <f t="shared" si="0"/>
        <v>Slaves to Darkness (73)</v>
      </c>
      <c r="F15" s="14" t="s">
        <v>25675</v>
      </c>
      <c r="G15" s="15">
        <v>0.48780487804878048</v>
      </c>
    </row>
    <row r="16" spans="1:7" x14ac:dyDescent="0.3">
      <c r="A16" s="14" t="s">
        <v>73</v>
      </c>
      <c r="B16" s="1">
        <f>COUNTIFS(Results!E:E,'Positive Results'!A16)</f>
        <v>40</v>
      </c>
      <c r="C16" s="1">
        <f>COUNTIFS(Results!V:V,"&gt;=3",Results!E:E,'Positive Results'!A16)</f>
        <v>28</v>
      </c>
      <c r="D16" s="15">
        <f t="shared" si="3"/>
        <v>0.7</v>
      </c>
      <c r="E16" s="38" t="str">
        <f t="shared" si="0"/>
        <v>Daughters of Khaine (40)</v>
      </c>
      <c r="F16" s="14" t="s">
        <v>25670</v>
      </c>
      <c r="G16" s="15">
        <v>0.5</v>
      </c>
    </row>
    <row r="17" spans="1:7" x14ac:dyDescent="0.3">
      <c r="A17" s="14" t="s">
        <v>20</v>
      </c>
      <c r="B17" s="1">
        <f>COUNTIFS(Results!E:E,'Positive Results'!A17)</f>
        <v>29</v>
      </c>
      <c r="C17" s="1">
        <f>COUNTIFS(Results!V:V,"&gt;=3",Results!E:E,'Positive Results'!A17)</f>
        <v>8</v>
      </c>
      <c r="D17" s="15">
        <f t="shared" si="3"/>
        <v>0.27586206896551724</v>
      </c>
      <c r="E17" s="38" t="str">
        <f t="shared" si="0"/>
        <v>Blades of Khorne (29)</v>
      </c>
      <c r="F17" s="14" t="s">
        <v>25673</v>
      </c>
      <c r="G17" s="15">
        <v>0.5</v>
      </c>
    </row>
    <row r="18" spans="1:7" x14ac:dyDescent="0.3">
      <c r="A18" s="14" t="s">
        <v>7</v>
      </c>
      <c r="B18" s="1">
        <f>COUNTIFS(Results!E:E,'Positive Results'!A18)</f>
        <v>35</v>
      </c>
      <c r="C18" s="1">
        <f>COUNTIFS(Results!V:V,"&gt;=3",Results!E:E,'Positive Results'!A18)</f>
        <v>15</v>
      </c>
      <c r="D18" s="15">
        <f t="shared" si="3"/>
        <v>0.42857142857142855</v>
      </c>
      <c r="E18" s="38" t="str">
        <f t="shared" si="0"/>
        <v>Flesh-eater Courts (35)</v>
      </c>
      <c r="F18" s="14" t="s">
        <v>25657</v>
      </c>
      <c r="G18" s="15">
        <v>0.52</v>
      </c>
    </row>
    <row r="19" spans="1:7" x14ac:dyDescent="0.3">
      <c r="A19" s="14" t="s">
        <v>49</v>
      </c>
      <c r="B19" s="1">
        <f>COUNTIFS(Results!E:E,'Positive Results'!A19)</f>
        <v>79</v>
      </c>
      <c r="C19" s="1">
        <f>COUNTIFS(Results!V:V,"&gt;=3",Results!E:E,'Positive Results'!A19)</f>
        <v>28</v>
      </c>
      <c r="D19" s="15">
        <f t="shared" si="3"/>
        <v>0.35443037974683544</v>
      </c>
      <c r="E19" s="38" t="str">
        <f t="shared" si="0"/>
        <v>Stormcast Eternals (79)</v>
      </c>
      <c r="F19" s="14" t="s">
        <v>25756</v>
      </c>
      <c r="G19" s="15">
        <v>0.53424657534246578</v>
      </c>
    </row>
    <row r="20" spans="1:7" x14ac:dyDescent="0.3">
      <c r="A20" s="14" t="s">
        <v>479</v>
      </c>
      <c r="B20" s="1">
        <f>COUNTIFS(Results!E:E,'Positive Results'!A20)</f>
        <v>50</v>
      </c>
      <c r="C20" s="1">
        <f>COUNTIFS(Results!V:V,"&gt;=3",Results!E:E,'Positive Results'!A20)</f>
        <v>28</v>
      </c>
      <c r="D20" s="15">
        <f t="shared" si="3"/>
        <v>0.56000000000000005</v>
      </c>
      <c r="E20" s="38" t="str">
        <f t="shared" si="0"/>
        <v>Lumineth Realm-lords (50)</v>
      </c>
      <c r="F20" s="14" t="s">
        <v>25667</v>
      </c>
      <c r="G20" s="15">
        <v>0.56000000000000005</v>
      </c>
    </row>
    <row r="21" spans="1:7" x14ac:dyDescent="0.3">
      <c r="A21" s="14" t="s">
        <v>27</v>
      </c>
      <c r="B21" s="1">
        <f>COUNTIFS(Results!E:E,'Positive Results'!A21)</f>
        <v>51</v>
      </c>
      <c r="C21" s="1">
        <f>COUNTIFS(Results!V:V,"&gt;=3",Results!E:E,'Positive Results'!A21)</f>
        <v>21</v>
      </c>
      <c r="D21" s="15">
        <f t="shared" si="3"/>
        <v>0.41176470588235292</v>
      </c>
      <c r="E21" s="38" t="str">
        <f t="shared" si="0"/>
        <v>Gloomspite Gitz (51)</v>
      </c>
      <c r="F21" s="14" t="s">
        <v>25659</v>
      </c>
      <c r="G21" s="15">
        <v>0.62068965517241381</v>
      </c>
    </row>
    <row r="22" spans="1:7" x14ac:dyDescent="0.3">
      <c r="A22" s="14" t="s">
        <v>77</v>
      </c>
      <c r="B22" s="1">
        <f>COUNTIFS(Results!E:E,'Positive Results'!A22)</f>
        <v>25</v>
      </c>
      <c r="C22" s="1">
        <f>COUNTIFS(Results!V:V,"&gt;=3",Results!E:E,'Positive Results'!A22)</f>
        <v>18</v>
      </c>
      <c r="D22" s="15">
        <f t="shared" si="3"/>
        <v>0.72</v>
      </c>
      <c r="E22" s="38" t="str">
        <f t="shared" si="0"/>
        <v>Kharadron Overlords (25)</v>
      </c>
      <c r="F22" s="14" t="s">
        <v>25655</v>
      </c>
      <c r="G22" s="15">
        <v>0.69387755102040816</v>
      </c>
    </row>
    <row r="23" spans="1:7" x14ac:dyDescent="0.3">
      <c r="A23" s="14" t="s">
        <v>181</v>
      </c>
      <c r="B23" s="1">
        <f>COUNTIFS(Results!E:E,'Positive Results'!A23)</f>
        <v>25</v>
      </c>
      <c r="C23" s="1">
        <f>COUNTIFS(Results!V:V,"&gt;=3",Results!E:E,'Positive Results'!A23)</f>
        <v>13</v>
      </c>
      <c r="D23" s="15">
        <f t="shared" si="3"/>
        <v>0.52</v>
      </c>
      <c r="E23" s="38" t="str">
        <f t="shared" si="0"/>
        <v>Disciples of Tzeentch (25)</v>
      </c>
      <c r="F23" s="14" t="s">
        <v>25656</v>
      </c>
      <c r="G23" s="15">
        <v>0.7</v>
      </c>
    </row>
    <row r="24" spans="1:7" x14ac:dyDescent="0.3">
      <c r="A24" s="14" t="s">
        <v>138</v>
      </c>
      <c r="B24" s="1">
        <f>COUNTIFS(Results!E:E,'Positive Results'!A24)</f>
        <v>27</v>
      </c>
      <c r="C24" s="1">
        <f>COUNTIFS(Results!V:V,"&gt;=3",Results!E:E,'Positive Results'!A24)</f>
        <v>12</v>
      </c>
      <c r="D24" s="15">
        <f t="shared" si="3"/>
        <v>0.44444444444444442</v>
      </c>
      <c r="E24" s="38" t="str">
        <f t="shared" si="0"/>
        <v>Ossiarch Bonereapers (27)</v>
      </c>
      <c r="F24" s="14" t="s">
        <v>25666</v>
      </c>
      <c r="G24" s="15">
        <v>0.70731707317073167</v>
      </c>
    </row>
    <row r="25" spans="1:7" x14ac:dyDescent="0.3">
      <c r="A25" s="14" t="s">
        <v>25652</v>
      </c>
      <c r="B25" s="1">
        <f>COUNTIFS(Results!E:E,'Positive Results'!A25)</f>
        <v>11</v>
      </c>
      <c r="C25" s="1">
        <f>COUNTIFS(Results!V:V,"&gt;=3",Results!E:E,'Positive Results'!A25)</f>
        <v>1</v>
      </c>
      <c r="D25" s="15">
        <f t="shared" si="3"/>
        <v>9.0909090909090912E-2</v>
      </c>
      <c r="E25" s="38" t="str">
        <f t="shared" si="0"/>
        <v>Idoneth Deepkin (3e) (11)</v>
      </c>
      <c r="F25" s="14" t="s">
        <v>25665</v>
      </c>
      <c r="G25" s="15">
        <v>0.72</v>
      </c>
    </row>
    <row r="26" spans="1:7" hidden="1" x14ac:dyDescent="0.3">
      <c r="A26" s="14" t="s">
        <v>83</v>
      </c>
      <c r="B26" s="1">
        <f>COUNTIFS(Results!E:E,'Positive Results'!A26)</f>
        <v>61</v>
      </c>
      <c r="C26" s="1">
        <f>COUNTIFS(Results!V:V,"&gt;=3",Results!E:E,'Positive Results'!A26)</f>
        <v>38</v>
      </c>
      <c r="D26" s="15">
        <f t="shared" si="3"/>
        <v>0.62295081967213117</v>
      </c>
      <c r="E26" s="38" t="str">
        <f t="shared" si="0"/>
        <v>Nighthaunt (61)</v>
      </c>
      <c r="F26" s="14" t="s">
        <v>25442</v>
      </c>
      <c r="G26" s="15">
        <v>1</v>
      </c>
    </row>
    <row r="27" spans="1:7" x14ac:dyDescent="0.3">
      <c r="A27" s="37" t="s">
        <v>23182</v>
      </c>
      <c r="B27" s="37"/>
    </row>
  </sheetData>
  <sortState xmlns:xlrd2="http://schemas.microsoft.com/office/spreadsheetml/2017/richdata2" ref="F2:G25">
    <sortCondition ref="G2:G25"/>
  </sortState>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FB4C3-99EA-4ACF-B959-38F3EBA01AFF}">
  <sheetPr codeName="Sheet17"/>
  <dimension ref="A1:L26"/>
  <sheetViews>
    <sheetView topLeftCell="F1" workbookViewId="0">
      <selection activeCell="N1" sqref="N1"/>
    </sheetView>
  </sheetViews>
  <sheetFormatPr defaultRowHeight="14.4" x14ac:dyDescent="0.3"/>
  <cols>
    <col min="1" max="1" width="19.33203125" bestFit="1" customWidth="1"/>
    <col min="2" max="2" width="13.44140625" customWidth="1"/>
    <col min="3" max="3" width="16.88671875" bestFit="1" customWidth="1"/>
    <col min="4" max="4" width="20.88671875" bestFit="1" customWidth="1"/>
    <col min="9" max="9" width="30.44140625" customWidth="1"/>
    <col min="10" max="10" width="22.6640625" bestFit="1" customWidth="1"/>
  </cols>
  <sheetData>
    <row r="1" spans="1:12" x14ac:dyDescent="0.3">
      <c r="A1" s="37" t="s">
        <v>4</v>
      </c>
      <c r="B1" s="5" t="s">
        <v>23182</v>
      </c>
      <c r="C1" s="5" t="s">
        <v>23183</v>
      </c>
      <c r="D1" s="5" t="s">
        <v>23184</v>
      </c>
      <c r="G1" s="5" t="s">
        <v>23185</v>
      </c>
      <c r="I1" s="5" t="s">
        <v>23186</v>
      </c>
      <c r="J1" s="5" t="s">
        <v>23186</v>
      </c>
      <c r="K1" s="5" t="s">
        <v>23187</v>
      </c>
      <c r="L1" s="5" t="s">
        <v>23188</v>
      </c>
    </row>
    <row r="2" spans="1:12" x14ac:dyDescent="0.3">
      <c r="A2" s="14" t="s">
        <v>17</v>
      </c>
      <c r="B2" s="1">
        <f>COUNTIFS(Results!E:E,Rookies!A2)</f>
        <v>73</v>
      </c>
      <c r="C2" s="1">
        <f>COUNTIFS(Results!Y:Y,"&gt;=500",Results!E:E,Rookies!A2)</f>
        <v>10</v>
      </c>
      <c r="D2" s="1">
        <f>COUNTIFS(Results!Y:Y,400,Results!E:E,Rookies!A2)</f>
        <v>11</v>
      </c>
      <c r="E2" s="13">
        <f t="shared" ref="E2:E26" si="0">C2/B2</f>
        <v>0.13698630136986301</v>
      </c>
      <c r="F2" s="13">
        <f>D2/B2</f>
        <v>0.15068493150684931</v>
      </c>
      <c r="G2" s="13">
        <f>SUM(E2:F2)</f>
        <v>0.28767123287671231</v>
      </c>
      <c r="H2" s="13"/>
      <c r="I2" s="38" t="str">
        <f>CONCATENATE(A2," (",B2,")")</f>
        <v>Slaves to Darkness (73)</v>
      </c>
      <c r="J2" s="38" t="s">
        <v>25668</v>
      </c>
      <c r="K2" s="13">
        <v>8.8235294117647065E-2</v>
      </c>
      <c r="L2" s="13">
        <v>0.17647058823529413</v>
      </c>
    </row>
    <row r="3" spans="1:12" x14ac:dyDescent="0.3">
      <c r="A3" s="14" t="s">
        <v>49</v>
      </c>
      <c r="B3" s="1">
        <f>COUNTIFS(Results!E:E,Rookies!A3)</f>
        <v>79</v>
      </c>
      <c r="C3" s="1">
        <f>COUNTIFS(Results!Y:Y,"&gt;=500",Results!E:E,Rookies!A3)</f>
        <v>12</v>
      </c>
      <c r="D3" s="1">
        <f>COUNTIFS(Results!Y:Y,400,Results!E:E,Rookies!A3)</f>
        <v>20</v>
      </c>
      <c r="E3" s="13">
        <f t="shared" si="0"/>
        <v>0.15189873417721519</v>
      </c>
      <c r="F3" s="13">
        <f t="shared" ref="F3:F26" si="1">D3/B3</f>
        <v>0.25316455696202533</v>
      </c>
      <c r="G3" s="13">
        <f t="shared" ref="G3:G26" si="2">SUM(E3:F3)</f>
        <v>0.40506329113924056</v>
      </c>
      <c r="H3" s="13"/>
      <c r="I3" s="38" t="str">
        <f t="shared" ref="I3:I26" si="3">CONCATENATE(A3," (",B3,")")</f>
        <v>Stormcast Eternals (79)</v>
      </c>
      <c r="J3" s="38" t="s">
        <v>25674</v>
      </c>
      <c r="K3" s="13">
        <v>0.13698630136986301</v>
      </c>
      <c r="L3" s="13">
        <v>0.15068493150684931</v>
      </c>
    </row>
    <row r="4" spans="1:12" x14ac:dyDescent="0.3">
      <c r="A4" s="14" t="s">
        <v>27</v>
      </c>
      <c r="B4" s="1">
        <f>COUNTIFS(Results!E:E,Rookies!A4)</f>
        <v>51</v>
      </c>
      <c r="C4" s="1">
        <f>COUNTIFS(Results!Y:Y,"&gt;=500",Results!E:E,Rookies!A4)</f>
        <v>10</v>
      </c>
      <c r="D4" s="1">
        <f>COUNTIFS(Results!Y:Y,400,Results!E:E,Rookies!A4)</f>
        <v>7</v>
      </c>
      <c r="E4" s="13">
        <f t="shared" si="0"/>
        <v>0.19607843137254902</v>
      </c>
      <c r="F4" s="13">
        <f t="shared" si="1"/>
        <v>0.13725490196078433</v>
      </c>
      <c r="G4" s="13">
        <f t="shared" si="2"/>
        <v>0.33333333333333337</v>
      </c>
      <c r="H4" s="13"/>
      <c r="I4" s="38" t="str">
        <f t="shared" si="3"/>
        <v>Gloomspite Gitz (51)</v>
      </c>
      <c r="J4" s="38" t="s">
        <v>25676</v>
      </c>
      <c r="K4" s="13">
        <v>0.15189873417721519</v>
      </c>
      <c r="L4" s="13">
        <v>0.25316455696202533</v>
      </c>
    </row>
    <row r="5" spans="1:12" x14ac:dyDescent="0.3">
      <c r="A5" s="14" t="s">
        <v>146</v>
      </c>
      <c r="B5" s="1">
        <f>COUNTIFS(Results!E:E,Rookies!A5)</f>
        <v>68</v>
      </c>
      <c r="C5" s="1">
        <f>COUNTIFS(Results!Y:Y,"&gt;=500",Results!E:E,Rookies!A5)</f>
        <v>6</v>
      </c>
      <c r="D5" s="1">
        <f>COUNTIFS(Results!Y:Y,400,Results!E:E,Rookies!A5)</f>
        <v>12</v>
      </c>
      <c r="E5" s="13">
        <f t="shared" si="0"/>
        <v>8.8235294117647065E-2</v>
      </c>
      <c r="F5" s="13">
        <f t="shared" si="1"/>
        <v>0.17647058823529413</v>
      </c>
      <c r="G5" s="13">
        <f t="shared" si="2"/>
        <v>0.26470588235294118</v>
      </c>
      <c r="H5" s="13"/>
      <c r="I5" s="38" t="str">
        <f t="shared" si="3"/>
        <v>Maggotkin of Nurgle (68)</v>
      </c>
      <c r="J5" s="38" t="s">
        <v>25663</v>
      </c>
      <c r="K5" s="13">
        <v>0.1702127659574468</v>
      </c>
      <c r="L5" s="13">
        <v>0.19148936170212766</v>
      </c>
    </row>
    <row r="6" spans="1:12" x14ac:dyDescent="0.3">
      <c r="A6" s="14" t="s">
        <v>39</v>
      </c>
      <c r="B6" s="1">
        <f>COUNTIFS(Results!E:E,Rookies!A6)</f>
        <v>60</v>
      </c>
      <c r="C6" s="1">
        <f>COUNTIFS(Results!Y:Y,"&gt;=500",Results!E:E,Rookies!A6)</f>
        <v>13</v>
      </c>
      <c r="D6" s="1">
        <f>COUNTIFS(Results!Y:Y,400,Results!E:E,Rookies!A6)</f>
        <v>14</v>
      </c>
      <c r="E6" s="13">
        <f t="shared" si="0"/>
        <v>0.21666666666666667</v>
      </c>
      <c r="F6" s="13">
        <f t="shared" si="1"/>
        <v>0.23333333333333334</v>
      </c>
      <c r="G6" s="13">
        <f t="shared" si="2"/>
        <v>0.45</v>
      </c>
      <c r="H6" s="13"/>
      <c r="I6" s="38" t="str">
        <f t="shared" si="3"/>
        <v>Seraphon (60)</v>
      </c>
      <c r="J6" s="38" t="s">
        <v>25675</v>
      </c>
      <c r="K6" s="13">
        <v>0.17073170731707318</v>
      </c>
      <c r="L6" s="13">
        <v>0.1951219512195122</v>
      </c>
    </row>
    <row r="7" spans="1:12" x14ac:dyDescent="0.3">
      <c r="A7" s="14" t="s">
        <v>98</v>
      </c>
      <c r="B7" s="1">
        <f>COUNTIFS(Results!E:E,Rookies!A7)</f>
        <v>36</v>
      </c>
      <c r="C7" s="1">
        <f>COUNTIFS(Results!Y:Y,"&gt;=500",Results!E:E,Rookies!A7)</f>
        <v>8</v>
      </c>
      <c r="D7" s="1">
        <f>COUNTIFS(Results!Y:Y,400,Results!E:E,Rookies!A7)</f>
        <v>3</v>
      </c>
      <c r="E7" s="13">
        <f t="shared" si="0"/>
        <v>0.22222222222222221</v>
      </c>
      <c r="F7" s="13">
        <f t="shared" si="1"/>
        <v>8.3333333333333329E-2</v>
      </c>
      <c r="G7" s="13">
        <f t="shared" si="2"/>
        <v>0.30555555555555552</v>
      </c>
      <c r="H7" s="13"/>
      <c r="I7" s="38" t="str">
        <f t="shared" si="3"/>
        <v>Ogor Mawtribes (36)</v>
      </c>
      <c r="J7" s="38" t="s">
        <v>25658</v>
      </c>
      <c r="K7" s="13">
        <v>0.17142857142857143</v>
      </c>
      <c r="L7" s="13">
        <v>0.14285714285714285</v>
      </c>
    </row>
    <row r="8" spans="1:12" x14ac:dyDescent="0.3">
      <c r="A8" s="14" t="s">
        <v>22</v>
      </c>
      <c r="B8" s="1">
        <f>COUNTIFS(Results!E:E,Rookies!A8)</f>
        <v>72</v>
      </c>
      <c r="C8" s="1">
        <f>COUNTIFS(Results!Y:Y,"&gt;=500",Results!E:E,Rookies!A8)</f>
        <v>16</v>
      </c>
      <c r="D8" s="1">
        <f>COUNTIFS(Results!Y:Y,400,Results!E:E,Rookies!A8)</f>
        <v>16</v>
      </c>
      <c r="E8" s="13">
        <f t="shared" si="0"/>
        <v>0.22222222222222221</v>
      </c>
      <c r="F8" s="13">
        <f t="shared" si="1"/>
        <v>0.22222222222222221</v>
      </c>
      <c r="G8" s="13">
        <f t="shared" si="2"/>
        <v>0.44444444444444442</v>
      </c>
      <c r="H8" s="13"/>
      <c r="I8" s="38" t="str">
        <f t="shared" si="3"/>
        <v>Skaven (72)</v>
      </c>
      <c r="J8" s="38" t="s">
        <v>25659</v>
      </c>
      <c r="K8" s="13">
        <v>0.17241379310344829</v>
      </c>
      <c r="L8" s="13">
        <v>0.17241379310344829</v>
      </c>
    </row>
    <row r="9" spans="1:12" x14ac:dyDescent="0.3">
      <c r="A9" s="14" t="s">
        <v>181</v>
      </c>
      <c r="B9" s="1">
        <f>COUNTIFS(Results!E:E,Rookies!A9)</f>
        <v>25</v>
      </c>
      <c r="C9" s="1">
        <f>COUNTIFS(Results!Y:Y,"&gt;=500",Results!E:E,Rookies!A9)</f>
        <v>9</v>
      </c>
      <c r="D9" s="1">
        <f>COUNTIFS(Results!Y:Y,400,Results!E:E,Rookies!A9)</f>
        <v>6</v>
      </c>
      <c r="E9" s="13">
        <f t="shared" si="0"/>
        <v>0.36</v>
      </c>
      <c r="F9" s="13">
        <f t="shared" si="1"/>
        <v>0.24</v>
      </c>
      <c r="G9" s="13">
        <f t="shared" si="2"/>
        <v>0.6</v>
      </c>
      <c r="H9" s="13"/>
      <c r="I9" s="38" t="str">
        <f t="shared" si="3"/>
        <v>Disciples of Tzeentch (25)</v>
      </c>
      <c r="J9" s="38" t="s">
        <v>25661</v>
      </c>
      <c r="K9" s="13">
        <v>0.17391304347826086</v>
      </c>
      <c r="L9" s="13">
        <v>4.3478260869565216E-2</v>
      </c>
    </row>
    <row r="10" spans="1:12" x14ac:dyDescent="0.3">
      <c r="A10" s="14" t="s">
        <v>83</v>
      </c>
      <c r="B10" s="1">
        <f>COUNTIFS(Results!E:E,Rookies!A10)</f>
        <v>61</v>
      </c>
      <c r="C10" s="1">
        <f>COUNTIFS(Results!Y:Y,"&gt;=500",Results!E:E,Rookies!A10)</f>
        <v>18</v>
      </c>
      <c r="D10" s="1">
        <f>COUNTIFS(Results!Y:Y,400,Results!E:E,Rookies!A10)</f>
        <v>6</v>
      </c>
      <c r="E10" s="13">
        <f t="shared" si="0"/>
        <v>0.29508196721311475</v>
      </c>
      <c r="F10" s="13">
        <f t="shared" si="1"/>
        <v>9.8360655737704916E-2</v>
      </c>
      <c r="G10" s="13">
        <f t="shared" si="2"/>
        <v>0.39344262295081966</v>
      </c>
      <c r="H10" s="13"/>
      <c r="I10" s="38" t="str">
        <f t="shared" si="3"/>
        <v>Nighthaunt (61)</v>
      </c>
      <c r="J10" s="38" t="s">
        <v>25677</v>
      </c>
      <c r="K10" s="13">
        <v>0.17647058823529413</v>
      </c>
      <c r="L10" s="13">
        <v>0.13725490196078433</v>
      </c>
    </row>
    <row r="11" spans="1:12" x14ac:dyDescent="0.3">
      <c r="A11" s="14" t="s">
        <v>25652</v>
      </c>
      <c r="B11" s="1">
        <f>COUNTIFS(Results!E:E,Rookies!A11)</f>
        <v>11</v>
      </c>
      <c r="C11" s="1">
        <f>COUNTIFS(Results!Y:Y,"&gt;=500",Results!E:E,Rookies!A11)</f>
        <v>2</v>
      </c>
      <c r="D11" s="1">
        <f>COUNTIFS(Results!Y:Y,400,Results!E:E,Rookies!A11)</f>
        <v>1</v>
      </c>
      <c r="E11" s="13">
        <f t="shared" si="0"/>
        <v>0.18181818181818182</v>
      </c>
      <c r="F11" s="13">
        <f t="shared" si="1"/>
        <v>9.0909090909090912E-2</v>
      </c>
      <c r="G11" s="13">
        <f t="shared" si="2"/>
        <v>0.27272727272727271</v>
      </c>
      <c r="H11" s="13"/>
      <c r="I11" s="38" t="str">
        <f t="shared" si="3"/>
        <v>Idoneth Deepkin (3e) (11)</v>
      </c>
      <c r="J11" s="38" t="s">
        <v>25662</v>
      </c>
      <c r="K11" s="13">
        <v>0.18181818181818182</v>
      </c>
      <c r="L11" s="13">
        <v>9.0909090909090912E-2</v>
      </c>
    </row>
    <row r="12" spans="1:12" x14ac:dyDescent="0.3">
      <c r="A12" s="14" t="s">
        <v>95</v>
      </c>
      <c r="B12" s="1">
        <f>COUNTIFS(Results!E:E,Rookies!A12)</f>
        <v>73</v>
      </c>
      <c r="C12" s="1">
        <f>COUNTIFS(Results!Y:Y,"&gt;=500",Results!E:E,Rookies!A12)</f>
        <v>15</v>
      </c>
      <c r="D12" s="1">
        <f>COUNTIFS(Results!Y:Y,400,Results!E:E,Rookies!A12)</f>
        <v>14</v>
      </c>
      <c r="E12" s="13">
        <f t="shared" si="0"/>
        <v>0.20547945205479451</v>
      </c>
      <c r="F12" s="13">
        <f t="shared" si="1"/>
        <v>0.19178082191780821</v>
      </c>
      <c r="G12" s="13">
        <f t="shared" si="2"/>
        <v>0.39726027397260272</v>
      </c>
      <c r="H12" s="13"/>
      <c r="I12" s="38" t="str">
        <f t="shared" si="3"/>
        <v>Soulblight Gravelords (73)</v>
      </c>
      <c r="J12" s="38" t="s">
        <v>25671</v>
      </c>
      <c r="K12" s="13">
        <v>0.18518518518518517</v>
      </c>
      <c r="L12" s="13">
        <v>0.1111111111111111</v>
      </c>
    </row>
    <row r="13" spans="1:12" x14ac:dyDescent="0.3">
      <c r="A13" s="14" t="s">
        <v>45</v>
      </c>
      <c r="B13" s="1">
        <f>COUNTIFS(Results!E:E,Rookies!A13)</f>
        <v>47</v>
      </c>
      <c r="C13" s="1">
        <f>COUNTIFS(Results!Y:Y,"&gt;=500",Results!E:E,Rookies!A13)</f>
        <v>8</v>
      </c>
      <c r="D13" s="1">
        <f>COUNTIFS(Results!Y:Y,400,Results!E:E,Rookies!A13)</f>
        <v>9</v>
      </c>
      <c r="E13" s="13">
        <f t="shared" si="0"/>
        <v>0.1702127659574468</v>
      </c>
      <c r="F13" s="13">
        <f t="shared" si="1"/>
        <v>0.19148936170212766</v>
      </c>
      <c r="G13" s="13">
        <f t="shared" si="2"/>
        <v>0.36170212765957444</v>
      </c>
      <c r="H13" s="13"/>
      <c r="I13" s="38" t="str">
        <f t="shared" si="3"/>
        <v>Ironjawz (47)</v>
      </c>
      <c r="J13" s="38" t="s">
        <v>25660</v>
      </c>
      <c r="K13" s="13">
        <v>0.19607843137254902</v>
      </c>
      <c r="L13" s="13">
        <v>0.13725490196078433</v>
      </c>
    </row>
    <row r="14" spans="1:12" x14ac:dyDescent="0.3">
      <c r="A14" s="14" t="s">
        <v>25651</v>
      </c>
      <c r="B14" s="1">
        <f>COUNTIFS(Results!E:E,Rookies!A14)</f>
        <v>21</v>
      </c>
      <c r="C14" s="1">
        <f>COUNTIFS(Results!Y:Y,"&gt;=500",Results!E:E,Rookies!A14)</f>
        <v>8</v>
      </c>
      <c r="D14" s="1">
        <f>COUNTIFS(Results!Y:Y,400,Results!E:E,Rookies!A14)</f>
        <v>6</v>
      </c>
      <c r="E14" s="13">
        <f t="shared" si="0"/>
        <v>0.38095238095238093</v>
      </c>
      <c r="F14" s="13">
        <f t="shared" si="1"/>
        <v>0.2857142857142857</v>
      </c>
      <c r="G14" s="13">
        <f t="shared" si="2"/>
        <v>0.66666666666666663</v>
      </c>
      <c r="H14" s="13"/>
      <c r="I14" s="38" t="str">
        <f t="shared" si="3"/>
        <v>Idoneth Deepkin (4e) (21)</v>
      </c>
      <c r="J14" s="38" t="s">
        <v>25667</v>
      </c>
      <c r="K14" s="13">
        <v>0.2</v>
      </c>
      <c r="L14" s="13">
        <v>0.12</v>
      </c>
    </row>
    <row r="15" spans="1:12" x14ac:dyDescent="0.3">
      <c r="A15" s="14" t="s">
        <v>7</v>
      </c>
      <c r="B15" s="1">
        <f>COUNTIFS(Results!E:E,Rookies!A15)</f>
        <v>35</v>
      </c>
      <c r="C15" s="1">
        <f>COUNTIFS(Results!Y:Y,"&gt;=500",Results!E:E,Rookies!A15)</f>
        <v>6</v>
      </c>
      <c r="D15" s="1">
        <f>COUNTIFS(Results!Y:Y,400,Results!E:E,Rookies!A15)</f>
        <v>5</v>
      </c>
      <c r="E15" s="13">
        <f t="shared" si="0"/>
        <v>0.17142857142857143</v>
      </c>
      <c r="F15" s="13">
        <f t="shared" si="1"/>
        <v>0.14285714285714285</v>
      </c>
      <c r="G15" s="13">
        <f t="shared" si="2"/>
        <v>0.31428571428571428</v>
      </c>
      <c r="H15" s="13"/>
      <c r="I15" s="38" t="str">
        <f t="shared" si="3"/>
        <v>Flesh-eater Courts (35)</v>
      </c>
      <c r="J15" s="38" t="s">
        <v>25665</v>
      </c>
      <c r="K15" s="13">
        <v>0.2</v>
      </c>
      <c r="L15" s="13">
        <v>0.16</v>
      </c>
    </row>
    <row r="16" spans="1:12" x14ac:dyDescent="0.3">
      <c r="A16" s="14" t="s">
        <v>73</v>
      </c>
      <c r="B16" s="1">
        <f>COUNTIFS(Results!E:E,Rookies!A16)</f>
        <v>40</v>
      </c>
      <c r="C16" s="1">
        <f>COUNTIFS(Results!Y:Y,"&gt;=500",Results!E:E,Rookies!A16)</f>
        <v>11</v>
      </c>
      <c r="D16" s="1">
        <f>COUNTIFS(Results!Y:Y,400,Results!E:E,Rookies!A16)</f>
        <v>4</v>
      </c>
      <c r="E16" s="13">
        <f t="shared" si="0"/>
        <v>0.27500000000000002</v>
      </c>
      <c r="F16" s="13">
        <f t="shared" si="1"/>
        <v>0.1</v>
      </c>
      <c r="G16" s="13">
        <f t="shared" si="2"/>
        <v>0.375</v>
      </c>
      <c r="H16" s="13"/>
      <c r="I16" s="38" t="str">
        <f t="shared" si="3"/>
        <v>Daughters of Khaine (40)</v>
      </c>
      <c r="J16" s="38" t="s">
        <v>25756</v>
      </c>
      <c r="K16" s="13">
        <v>0.20547945205479451</v>
      </c>
      <c r="L16" s="13">
        <v>0.19178082191780821</v>
      </c>
    </row>
    <row r="17" spans="1:12" x14ac:dyDescent="0.3">
      <c r="A17" s="14" t="s">
        <v>103</v>
      </c>
      <c r="B17" s="1">
        <f>COUNTIFS(Results!E:E,Rookies!A17)</f>
        <v>41</v>
      </c>
      <c r="C17" s="1">
        <f>COUNTIFS(Results!Y:Y,"&gt;=500",Results!E:E,Rookies!A17)</f>
        <v>9</v>
      </c>
      <c r="D17" s="1">
        <f>COUNTIFS(Results!Y:Y,400,Results!E:E,Rookies!A17)</f>
        <v>7</v>
      </c>
      <c r="E17" s="13">
        <f t="shared" si="0"/>
        <v>0.21951219512195122</v>
      </c>
      <c r="F17" s="13">
        <f t="shared" si="1"/>
        <v>0.17073170731707318</v>
      </c>
      <c r="G17" s="13">
        <f t="shared" si="2"/>
        <v>0.3902439024390244</v>
      </c>
      <c r="H17" s="13"/>
      <c r="I17" s="38" t="str">
        <f t="shared" si="3"/>
        <v>Kruleboyz (41)</v>
      </c>
      <c r="J17" s="38" t="s">
        <v>25654</v>
      </c>
      <c r="K17" s="13">
        <v>0.20689655172413793</v>
      </c>
      <c r="L17" s="13">
        <v>0.2413793103448276</v>
      </c>
    </row>
    <row r="18" spans="1:12" x14ac:dyDescent="0.3">
      <c r="A18" s="14" t="s">
        <v>42</v>
      </c>
      <c r="B18" s="1">
        <f>COUNTIFS(Results!E:E,Rookies!A18)</f>
        <v>51</v>
      </c>
      <c r="C18" s="1">
        <f>COUNTIFS(Results!Y:Y,"&gt;=500",Results!E:E,Rookies!A18)</f>
        <v>9</v>
      </c>
      <c r="D18" s="1">
        <f>COUNTIFS(Results!Y:Y,400,Results!E:E,Rookies!A18)</f>
        <v>7</v>
      </c>
      <c r="E18" s="13">
        <f t="shared" si="0"/>
        <v>0.17647058823529413</v>
      </c>
      <c r="F18" s="13">
        <f t="shared" si="1"/>
        <v>0.13725490196078433</v>
      </c>
      <c r="G18" s="13">
        <f t="shared" si="2"/>
        <v>0.31372549019607843</v>
      </c>
      <c r="H18" s="13"/>
      <c r="I18" s="38" t="str">
        <f t="shared" si="3"/>
        <v>Sylvaneth (51)</v>
      </c>
      <c r="J18" s="38" t="s">
        <v>25672</v>
      </c>
      <c r="K18" s="13">
        <v>0.21666666666666667</v>
      </c>
      <c r="L18" s="13">
        <v>0.23333333333333334</v>
      </c>
    </row>
    <row r="19" spans="1:12" x14ac:dyDescent="0.3">
      <c r="A19" s="14" t="s">
        <v>20</v>
      </c>
      <c r="B19" s="1">
        <f>COUNTIFS(Results!E:E,Rookies!A19)</f>
        <v>29</v>
      </c>
      <c r="C19" s="1">
        <f>COUNTIFS(Results!Y:Y,"&gt;=500",Results!E:E,Rookies!A19)</f>
        <v>6</v>
      </c>
      <c r="D19" s="1">
        <f>COUNTIFS(Results!Y:Y,400,Results!E:E,Rookies!A19)</f>
        <v>7</v>
      </c>
      <c r="E19" s="13">
        <f t="shared" si="0"/>
        <v>0.20689655172413793</v>
      </c>
      <c r="F19" s="13">
        <f t="shared" si="1"/>
        <v>0.2413793103448276</v>
      </c>
      <c r="G19" s="13">
        <f t="shared" si="2"/>
        <v>0.44827586206896552</v>
      </c>
      <c r="H19" s="13"/>
      <c r="I19" s="38" t="str">
        <f t="shared" si="3"/>
        <v>Blades of Khorne (29)</v>
      </c>
      <c r="J19" s="38" t="s">
        <v>25666</v>
      </c>
      <c r="K19" s="13">
        <v>0.21951219512195122</v>
      </c>
      <c r="L19" s="13">
        <v>0.17073170731707318</v>
      </c>
    </row>
    <row r="20" spans="1:12" x14ac:dyDescent="0.3">
      <c r="A20" s="14" t="s">
        <v>56</v>
      </c>
      <c r="B20" s="1">
        <f>COUNTIFS(Results!E:E,Rookies!A20)</f>
        <v>29</v>
      </c>
      <c r="C20" s="1">
        <f>COUNTIFS(Results!Y:Y,"&gt;=500",Results!E:E,Rookies!A20)</f>
        <v>5</v>
      </c>
      <c r="D20" s="1">
        <f>COUNTIFS(Results!Y:Y,400,Results!E:E,Rookies!A20)</f>
        <v>5</v>
      </c>
      <c r="E20" s="13">
        <f t="shared" si="0"/>
        <v>0.17241379310344829</v>
      </c>
      <c r="F20" s="13">
        <f t="shared" si="1"/>
        <v>0.17241379310344829</v>
      </c>
      <c r="G20" s="13">
        <f t="shared" si="2"/>
        <v>0.34482758620689657</v>
      </c>
      <c r="H20" s="13"/>
      <c r="I20" s="38" t="str">
        <f t="shared" si="3"/>
        <v>Fyreslayers (29)</v>
      </c>
      <c r="J20" s="38" t="s">
        <v>25670</v>
      </c>
      <c r="K20" s="13">
        <v>0.22222222222222221</v>
      </c>
      <c r="L20" s="13">
        <v>8.3333333333333329E-2</v>
      </c>
    </row>
    <row r="21" spans="1:12" x14ac:dyDescent="0.3">
      <c r="A21" s="14" t="s">
        <v>138</v>
      </c>
      <c r="B21" s="1">
        <f>COUNTIFS(Results!E:E,Rookies!A21)</f>
        <v>27</v>
      </c>
      <c r="C21" s="1">
        <f>COUNTIFS(Results!Y:Y,"&gt;=500",Results!E:E,Rookies!A21)</f>
        <v>5</v>
      </c>
      <c r="D21" s="1">
        <f>COUNTIFS(Results!Y:Y,400,Results!E:E,Rookies!A21)</f>
        <v>3</v>
      </c>
      <c r="E21" s="13">
        <f t="shared" si="0"/>
        <v>0.18518518518518517</v>
      </c>
      <c r="F21" s="13">
        <f t="shared" si="1"/>
        <v>0.1111111111111111</v>
      </c>
      <c r="G21" s="13">
        <f t="shared" si="2"/>
        <v>0.29629629629629628</v>
      </c>
      <c r="H21" s="13"/>
      <c r="I21" s="38" t="str">
        <f t="shared" si="3"/>
        <v>Ossiarch Bonereapers (27)</v>
      </c>
      <c r="J21" s="38" t="s">
        <v>25673</v>
      </c>
      <c r="K21" s="13">
        <v>0.22222222222222221</v>
      </c>
      <c r="L21" s="13">
        <v>0.22222222222222221</v>
      </c>
    </row>
    <row r="22" spans="1:12" x14ac:dyDescent="0.3">
      <c r="A22" s="14" t="s">
        <v>87</v>
      </c>
      <c r="B22" s="1">
        <f>COUNTIFS(Results!E:E,Rookies!A22)</f>
        <v>41</v>
      </c>
      <c r="C22" s="1">
        <f>COUNTIFS(Results!Y:Y,"&gt;=500",Results!E:E,Rookies!A22)</f>
        <v>7</v>
      </c>
      <c r="D22" s="1">
        <f>COUNTIFS(Results!Y:Y,400,Results!E:E,Rookies!A22)</f>
        <v>8</v>
      </c>
      <c r="E22" s="13">
        <f t="shared" si="0"/>
        <v>0.17073170731707318</v>
      </c>
      <c r="F22" s="13">
        <f t="shared" si="1"/>
        <v>0.1951219512195122</v>
      </c>
      <c r="G22" s="13">
        <f t="shared" si="2"/>
        <v>0.36585365853658536</v>
      </c>
      <c r="H22" s="13"/>
      <c r="I22" s="38" t="str">
        <f t="shared" si="3"/>
        <v>Sons of Behemat (41)</v>
      </c>
      <c r="J22" s="38" t="s">
        <v>25656</v>
      </c>
      <c r="K22" s="13">
        <v>0.27500000000000002</v>
      </c>
      <c r="L22" s="13">
        <v>0.1</v>
      </c>
    </row>
    <row r="23" spans="1:12" x14ac:dyDescent="0.3">
      <c r="A23" s="14" t="s">
        <v>479</v>
      </c>
      <c r="B23" s="1">
        <f>COUNTIFS(Results!E:E,Rookies!A23)</f>
        <v>50</v>
      </c>
      <c r="C23" s="1">
        <f>COUNTIFS(Results!Y:Y,"&gt;=500",Results!E:E,Rookies!A23)</f>
        <v>10</v>
      </c>
      <c r="D23" s="1">
        <f>COUNTIFS(Results!Y:Y,400,Results!E:E,Rookies!A23)</f>
        <v>6</v>
      </c>
      <c r="E23" s="13">
        <f t="shared" si="0"/>
        <v>0.2</v>
      </c>
      <c r="F23" s="13">
        <f t="shared" si="1"/>
        <v>0.12</v>
      </c>
      <c r="G23" s="13">
        <f t="shared" si="2"/>
        <v>0.32</v>
      </c>
      <c r="H23" s="13"/>
      <c r="I23" s="38" t="str">
        <f t="shared" si="3"/>
        <v>Lumineth Realm-lords (50)</v>
      </c>
      <c r="J23" s="38" t="s">
        <v>25669</v>
      </c>
      <c r="K23" s="13">
        <v>0.29508196721311475</v>
      </c>
      <c r="L23" s="13">
        <v>9.8360655737704916E-2</v>
      </c>
    </row>
    <row r="24" spans="1:12" x14ac:dyDescent="0.3">
      <c r="A24" s="14" t="s">
        <v>77</v>
      </c>
      <c r="B24" s="1">
        <f>COUNTIFS(Results!E:E,Rookies!A24)</f>
        <v>25</v>
      </c>
      <c r="C24" s="1">
        <f>COUNTIFS(Results!Y:Y,"&gt;=500",Results!E:E,Rookies!A24)</f>
        <v>5</v>
      </c>
      <c r="D24" s="1">
        <f>COUNTIFS(Results!Y:Y,400,Results!E:E,Rookies!A24)</f>
        <v>4</v>
      </c>
      <c r="E24" s="13">
        <f t="shared" si="0"/>
        <v>0.2</v>
      </c>
      <c r="F24" s="13">
        <f t="shared" si="1"/>
        <v>0.16</v>
      </c>
      <c r="G24" s="13">
        <f t="shared" si="2"/>
        <v>0.36</v>
      </c>
      <c r="H24" s="13"/>
      <c r="I24" s="38" t="str">
        <f t="shared" si="3"/>
        <v>Kharadron Overlords (25)</v>
      </c>
      <c r="J24" s="38" t="s">
        <v>25657</v>
      </c>
      <c r="K24" s="13">
        <v>0.36</v>
      </c>
      <c r="L24" s="13">
        <v>0.24</v>
      </c>
    </row>
    <row r="25" spans="1:12" x14ac:dyDescent="0.3">
      <c r="A25" s="14" t="s">
        <v>121</v>
      </c>
      <c r="B25" s="1">
        <f>COUNTIFS(Results!E:E,Rookies!A25)</f>
        <v>49</v>
      </c>
      <c r="C25" s="1">
        <f>COUNTIFS(Results!Y:Y,"&gt;=500",Results!E:E,Rookies!A25)</f>
        <v>21</v>
      </c>
      <c r="D25" s="1">
        <f>COUNTIFS(Results!Y:Y,400,Results!E:E,Rookies!A25)</f>
        <v>4</v>
      </c>
      <c r="E25" s="13">
        <f t="shared" si="0"/>
        <v>0.42857142857142855</v>
      </c>
      <c r="F25" s="13">
        <f t="shared" si="1"/>
        <v>8.1632653061224483E-2</v>
      </c>
      <c r="G25" s="13">
        <f t="shared" si="2"/>
        <v>0.51020408163265307</v>
      </c>
      <c r="H25" s="13"/>
      <c r="I25" s="38" t="str">
        <f t="shared" si="3"/>
        <v>Cities of Sigmar (49)</v>
      </c>
      <c r="J25" s="38" t="s">
        <v>25664</v>
      </c>
      <c r="K25" s="13">
        <v>0.38095238095238093</v>
      </c>
      <c r="L25" s="13">
        <v>0.2857142857142857</v>
      </c>
    </row>
    <row r="26" spans="1:12" x14ac:dyDescent="0.3">
      <c r="A26" s="14" t="s">
        <v>30</v>
      </c>
      <c r="B26" s="1">
        <f>COUNTIFS(Results!E:E,Rookies!A26)</f>
        <v>23</v>
      </c>
      <c r="C26" s="1">
        <f>COUNTIFS(Results!Y:Y,"&gt;=500",Results!E:E,Rookies!A26)</f>
        <v>4</v>
      </c>
      <c r="D26" s="1">
        <f>COUNTIFS(Results!Y:Y,400,Results!E:E,Rookies!A26)</f>
        <v>1</v>
      </c>
      <c r="E26" s="13">
        <f t="shared" si="0"/>
        <v>0.17391304347826086</v>
      </c>
      <c r="F26" s="13">
        <f t="shared" si="1"/>
        <v>4.3478260869565216E-2</v>
      </c>
      <c r="G26" s="13">
        <f t="shared" si="2"/>
        <v>0.21739130434782608</v>
      </c>
      <c r="H26" s="13"/>
      <c r="I26" s="38" t="str">
        <f t="shared" si="3"/>
        <v>Hedonites of Slaanesh (23)</v>
      </c>
      <c r="J26" s="38" t="s">
        <v>25655</v>
      </c>
      <c r="K26" s="13">
        <v>0.42857142857142855</v>
      </c>
      <c r="L26" s="13">
        <v>8.1632653061224483E-2</v>
      </c>
    </row>
  </sheetData>
  <sortState xmlns:xlrd2="http://schemas.microsoft.com/office/spreadsheetml/2017/richdata2" ref="J2:L26">
    <sortCondition ref="K2:K26"/>
    <sortCondition ref="L2:L26"/>
  </sortState>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C7A94-9727-4A46-B64F-6740D98E88E9}">
  <sheetPr codeName="Sheet13"/>
  <dimension ref="A1:S55"/>
  <sheetViews>
    <sheetView topLeftCell="O21" workbookViewId="0">
      <selection activeCell="U22" sqref="U22"/>
    </sheetView>
  </sheetViews>
  <sheetFormatPr defaultRowHeight="14.4" x14ac:dyDescent="0.3"/>
  <cols>
    <col min="1" max="1" width="20.6640625" customWidth="1"/>
    <col min="2" max="2" width="11.6640625" style="1" bestFit="1" customWidth="1"/>
    <col min="3" max="3" width="11.6640625" style="1" customWidth="1"/>
    <col min="4" max="5" width="8.88671875" style="1"/>
    <col min="6" max="6" width="15.33203125" customWidth="1"/>
    <col min="13" max="13" width="22.88671875" bestFit="1" customWidth="1"/>
    <col min="14" max="14" width="14.6640625" customWidth="1"/>
    <col min="15" max="15" width="13.88671875" customWidth="1"/>
  </cols>
  <sheetData>
    <row r="1" spans="1:19" s="41" customFormat="1" ht="57.6" x14ac:dyDescent="0.3">
      <c r="A1" s="40" t="s">
        <v>4</v>
      </c>
      <c r="B1" s="12" t="s">
        <v>23182</v>
      </c>
      <c r="C1" s="12" t="s">
        <v>23198</v>
      </c>
      <c r="D1" s="12" t="s">
        <v>23199</v>
      </c>
      <c r="E1" s="12" t="s">
        <v>13</v>
      </c>
      <c r="F1" s="12" t="s">
        <v>23196</v>
      </c>
      <c r="G1" s="42" t="s">
        <v>23200</v>
      </c>
      <c r="H1" s="42" t="s">
        <v>23198</v>
      </c>
      <c r="I1" s="41" t="s">
        <v>23199</v>
      </c>
      <c r="J1" s="41" t="s">
        <v>13</v>
      </c>
      <c r="K1" s="41" t="s">
        <v>23196</v>
      </c>
      <c r="L1" s="41" t="s">
        <v>23200</v>
      </c>
      <c r="M1" s="41" t="s">
        <v>23186</v>
      </c>
      <c r="N1" s="43" t="s">
        <v>23201</v>
      </c>
      <c r="O1" s="43" t="s">
        <v>23202</v>
      </c>
      <c r="P1" s="43" t="s">
        <v>23203</v>
      </c>
      <c r="Q1" s="43" t="s">
        <v>23204</v>
      </c>
      <c r="R1" s="43" t="s">
        <v>23200</v>
      </c>
    </row>
    <row r="2" spans="1:19" x14ac:dyDescent="0.3">
      <c r="A2" s="14" t="s">
        <v>77</v>
      </c>
      <c r="B2" s="1">
        <f>COUNTIFS(Results!E:E,'TIWP and 3F3'!A2)</f>
        <v>25</v>
      </c>
      <c r="C2" s="1">
        <f>COUNTIFS(Results!U:U,1,Results!E:E,'TIWP and 3F3'!A2)</f>
        <v>1</v>
      </c>
      <c r="D2" s="1">
        <f>COUNTIFS(Results!T:T,1,Results!E:E,'TIWP and 3F3'!A2)-C2</f>
        <v>2</v>
      </c>
      <c r="E2" s="1">
        <f>COUNTIFS(Results!S:S,1,Results!E:E,'TIWP and 3F3'!A2)-D2-C2</f>
        <v>2</v>
      </c>
      <c r="F2" s="1">
        <f>COUNTIFS(Results!V:V,"&gt;=3",Results!E:E,'TIWP and 3F3'!A2)-C2-D2-E2</f>
        <v>13</v>
      </c>
      <c r="G2" s="1">
        <f t="shared" ref="G2:G26" si="0">B2-F2-E2-D2-C2</f>
        <v>7</v>
      </c>
      <c r="H2" s="15">
        <f t="shared" ref="H2:H26" si="1">C2/$B2</f>
        <v>0.04</v>
      </c>
      <c r="I2" s="15">
        <f t="shared" ref="I2:I26" si="2">D2/$B2</f>
        <v>0.08</v>
      </c>
      <c r="J2" s="15">
        <f t="shared" ref="J2:J26" si="3">E2/$B2</f>
        <v>0.08</v>
      </c>
      <c r="K2" s="15">
        <f t="shared" ref="K2:K26" si="4">F2/$B2</f>
        <v>0.52</v>
      </c>
      <c r="L2" s="15">
        <f t="shared" ref="L2:L26" si="5">G2/$B2</f>
        <v>0.28000000000000003</v>
      </c>
      <c r="M2" s="38" t="str">
        <f t="shared" ref="M2:M26" si="6">CONCATENATE(A2," (",B2,")")</f>
        <v>Kharadron Overlords (25)</v>
      </c>
      <c r="N2" s="44">
        <f t="shared" ref="N2:R26" si="7">H2</f>
        <v>0.04</v>
      </c>
      <c r="O2" s="45">
        <f t="shared" si="7"/>
        <v>0.08</v>
      </c>
      <c r="P2" s="45">
        <f t="shared" si="7"/>
        <v>0.08</v>
      </c>
      <c r="Q2" s="45">
        <f t="shared" si="7"/>
        <v>0.52</v>
      </c>
      <c r="R2" s="45">
        <f t="shared" si="7"/>
        <v>0.28000000000000003</v>
      </c>
    </row>
    <row r="3" spans="1:19" x14ac:dyDescent="0.3">
      <c r="A3" s="14" t="s">
        <v>181</v>
      </c>
      <c r="B3" s="1">
        <f>COUNTIFS(Results!E:E,'TIWP and 3F3'!A3)</f>
        <v>25</v>
      </c>
      <c r="C3" s="1">
        <f>COUNTIFS(Results!U:U,1,Results!E:E,'TIWP and 3F3'!A3)</f>
        <v>1</v>
      </c>
      <c r="D3" s="1">
        <f>COUNTIFS(Results!T:T,1,Results!E:E,'TIWP and 3F3'!A3)-C3</f>
        <v>1</v>
      </c>
      <c r="E3" s="1">
        <f>COUNTIFS(Results!S:S,1,Results!E:E,'TIWP and 3F3'!A3)-D3-C3</f>
        <v>2</v>
      </c>
      <c r="F3" s="1">
        <f>COUNTIFS(Results!V:V,"&gt;=3",Results!E:E,'TIWP and 3F3'!A3)-C3-D3-E3</f>
        <v>9</v>
      </c>
      <c r="G3" s="1">
        <f t="shared" si="0"/>
        <v>12</v>
      </c>
      <c r="H3" s="15">
        <f t="shared" si="1"/>
        <v>0.04</v>
      </c>
      <c r="I3" s="15">
        <f t="shared" si="2"/>
        <v>0.04</v>
      </c>
      <c r="J3" s="15">
        <f t="shared" si="3"/>
        <v>0.08</v>
      </c>
      <c r="K3" s="15">
        <f t="shared" si="4"/>
        <v>0.36</v>
      </c>
      <c r="L3" s="15">
        <f t="shared" si="5"/>
        <v>0.48</v>
      </c>
      <c r="M3" s="38" t="str">
        <f t="shared" si="6"/>
        <v>Disciples of Tzeentch (25)</v>
      </c>
      <c r="N3" s="44">
        <f t="shared" si="7"/>
        <v>0.04</v>
      </c>
      <c r="O3" s="45">
        <f t="shared" si="7"/>
        <v>0.04</v>
      </c>
      <c r="P3" s="45">
        <f t="shared" si="7"/>
        <v>0.08</v>
      </c>
      <c r="Q3" s="45">
        <f t="shared" si="7"/>
        <v>0.36</v>
      </c>
      <c r="R3" s="45">
        <f t="shared" si="7"/>
        <v>0.48</v>
      </c>
    </row>
    <row r="4" spans="1:19" x14ac:dyDescent="0.3">
      <c r="A4" s="14" t="s">
        <v>73</v>
      </c>
      <c r="B4" s="1">
        <f>COUNTIFS(Results!E:E,'TIWP and 3F3'!A4)</f>
        <v>40</v>
      </c>
      <c r="C4" s="1">
        <f>COUNTIFS(Results!U:U,1,Results!E:E,'TIWP and 3F3'!A4)</f>
        <v>4</v>
      </c>
      <c r="D4" s="1">
        <f>COUNTIFS(Results!T:T,1,Results!E:E,'TIWP and 3F3'!A4)-C4</f>
        <v>5</v>
      </c>
      <c r="E4" s="1">
        <f>COUNTIFS(Results!S:S,1,Results!E:E,'TIWP and 3F3'!A4)-D4-C4</f>
        <v>1</v>
      </c>
      <c r="F4" s="1">
        <f>COUNTIFS(Results!V:V,"&gt;=3",Results!E:E,'TIWP and 3F3'!A4)-C4-D4-E4</f>
        <v>18</v>
      </c>
      <c r="G4" s="1">
        <f t="shared" si="0"/>
        <v>12</v>
      </c>
      <c r="H4" s="15">
        <f t="shared" si="1"/>
        <v>0.1</v>
      </c>
      <c r="I4" s="15">
        <f t="shared" si="2"/>
        <v>0.125</v>
      </c>
      <c r="J4" s="15">
        <f t="shared" si="3"/>
        <v>2.5000000000000001E-2</v>
      </c>
      <c r="K4" s="15">
        <f t="shared" si="4"/>
        <v>0.45</v>
      </c>
      <c r="L4" s="15">
        <f t="shared" si="5"/>
        <v>0.3</v>
      </c>
      <c r="M4" s="38" t="str">
        <f t="shared" si="6"/>
        <v>Daughters of Khaine (40)</v>
      </c>
      <c r="N4" s="44">
        <f t="shared" si="7"/>
        <v>0.1</v>
      </c>
      <c r="O4" s="45">
        <f t="shared" si="7"/>
        <v>0.125</v>
      </c>
      <c r="P4" s="45">
        <f t="shared" si="7"/>
        <v>2.5000000000000001E-2</v>
      </c>
      <c r="Q4" s="45">
        <f t="shared" si="7"/>
        <v>0.45</v>
      </c>
      <c r="R4" s="45">
        <f t="shared" si="7"/>
        <v>0.3</v>
      </c>
    </row>
    <row r="5" spans="1:19" x14ac:dyDescent="0.3">
      <c r="A5" s="14" t="s">
        <v>103</v>
      </c>
      <c r="B5" s="1">
        <f>COUNTIFS(Results!E:E,'TIWP and 3F3'!A5)</f>
        <v>41</v>
      </c>
      <c r="C5" s="1">
        <f>COUNTIFS(Results!U:U,1,Results!E:E,'TIWP and 3F3'!A5)</f>
        <v>2</v>
      </c>
      <c r="D5" s="1">
        <f>COUNTIFS(Results!T:T,1,Results!E:E,'TIWP and 3F3'!A5)-C5</f>
        <v>1</v>
      </c>
      <c r="E5" s="1">
        <f>COUNTIFS(Results!S:S,1,Results!E:E,'TIWP and 3F3'!A5)-D5-C5</f>
        <v>8</v>
      </c>
      <c r="F5" s="1">
        <f>COUNTIFS(Results!V:V,"&gt;=3",Results!E:E,'TIWP and 3F3'!A5)-C5-D5-E5</f>
        <v>18</v>
      </c>
      <c r="G5" s="1">
        <f t="shared" si="0"/>
        <v>12</v>
      </c>
      <c r="H5" s="15">
        <f t="shared" si="1"/>
        <v>4.878048780487805E-2</v>
      </c>
      <c r="I5" s="15">
        <f t="shared" si="2"/>
        <v>2.4390243902439025E-2</v>
      </c>
      <c r="J5" s="15">
        <f t="shared" si="3"/>
        <v>0.1951219512195122</v>
      </c>
      <c r="K5" s="15">
        <f t="shared" si="4"/>
        <v>0.43902439024390244</v>
      </c>
      <c r="L5" s="15">
        <f t="shared" si="5"/>
        <v>0.29268292682926828</v>
      </c>
      <c r="M5" s="38" t="str">
        <f t="shared" si="6"/>
        <v>Kruleboyz (41)</v>
      </c>
      <c r="N5" s="44">
        <f t="shared" si="7"/>
        <v>4.878048780487805E-2</v>
      </c>
      <c r="O5" s="45">
        <f t="shared" si="7"/>
        <v>2.4390243902439025E-2</v>
      </c>
      <c r="P5" s="45">
        <f t="shared" si="7"/>
        <v>0.1951219512195122</v>
      </c>
      <c r="Q5" s="45">
        <f t="shared" si="7"/>
        <v>0.43902439024390244</v>
      </c>
      <c r="R5" s="45">
        <f t="shared" si="7"/>
        <v>0.29268292682926828</v>
      </c>
    </row>
    <row r="6" spans="1:19" x14ac:dyDescent="0.3">
      <c r="A6" s="14" t="s">
        <v>25652</v>
      </c>
      <c r="B6" s="1">
        <f>COUNTIFS(Results!E:E,'TIWP and 3F3'!A6)</f>
        <v>11</v>
      </c>
      <c r="C6" s="1">
        <f>COUNTIFS(Results!U:U,1,Results!E:E,'TIWP and 3F3'!A6)</f>
        <v>0</v>
      </c>
      <c r="D6" s="1">
        <f>COUNTIFS(Results!T:T,1,Results!E:E,'TIWP and 3F3'!A6)-C6</f>
        <v>0</v>
      </c>
      <c r="E6" s="1">
        <f>COUNTIFS(Results!S:S,1,Results!E:E,'TIWP and 3F3'!A6)-D6-C6</f>
        <v>0</v>
      </c>
      <c r="F6" s="1">
        <f>COUNTIFS(Results!V:V,"&gt;=3",Results!E:E,'TIWP and 3F3'!A6)-C6-D6-E6</f>
        <v>1</v>
      </c>
      <c r="G6" s="1">
        <f t="shared" si="0"/>
        <v>10</v>
      </c>
      <c r="H6" s="15">
        <f t="shared" si="1"/>
        <v>0</v>
      </c>
      <c r="I6" s="15">
        <f t="shared" si="2"/>
        <v>0</v>
      </c>
      <c r="J6" s="15">
        <f t="shared" si="3"/>
        <v>0</v>
      </c>
      <c r="K6" s="15">
        <f t="shared" si="4"/>
        <v>9.0909090909090912E-2</v>
      </c>
      <c r="L6" s="15">
        <f t="shared" si="5"/>
        <v>0.90909090909090906</v>
      </c>
      <c r="M6" s="38" t="str">
        <f t="shared" si="6"/>
        <v>Idoneth Deepkin (3e) (11)</v>
      </c>
      <c r="N6" s="44">
        <f t="shared" si="7"/>
        <v>0</v>
      </c>
      <c r="O6" s="45">
        <f t="shared" si="7"/>
        <v>0</v>
      </c>
      <c r="P6" s="45">
        <f t="shared" si="7"/>
        <v>0</v>
      </c>
      <c r="Q6" s="45">
        <f t="shared" si="7"/>
        <v>9.0909090909090912E-2</v>
      </c>
      <c r="R6" s="45">
        <f t="shared" si="7"/>
        <v>0.90909090909090906</v>
      </c>
    </row>
    <row r="7" spans="1:19" x14ac:dyDescent="0.3">
      <c r="A7" s="14" t="s">
        <v>121</v>
      </c>
      <c r="B7" s="1">
        <f>COUNTIFS(Results!E:E,'TIWP and 3F3'!A7)</f>
        <v>49</v>
      </c>
      <c r="C7" s="1">
        <f>COUNTIFS(Results!U:U,1,Results!E:E,'TIWP and 3F3'!A7)</f>
        <v>4</v>
      </c>
      <c r="D7" s="1">
        <f>COUNTIFS(Results!T:T,1,Results!E:E,'TIWP and 3F3'!A7)-C7</f>
        <v>3</v>
      </c>
      <c r="E7" s="1">
        <f>COUNTIFS(Results!S:S,1,Results!E:E,'TIWP and 3F3'!A7)-D7-C7</f>
        <v>5</v>
      </c>
      <c r="F7" s="1">
        <f>COUNTIFS(Results!V:V,"&gt;=3",Results!E:E,'TIWP and 3F3'!A7)-C7-D7-E7</f>
        <v>22</v>
      </c>
      <c r="G7" s="1">
        <f t="shared" si="0"/>
        <v>15</v>
      </c>
      <c r="H7" s="15">
        <f t="shared" si="1"/>
        <v>8.1632653061224483E-2</v>
      </c>
      <c r="I7" s="15">
        <f t="shared" si="2"/>
        <v>6.1224489795918366E-2</v>
      </c>
      <c r="J7" s="15">
        <f t="shared" si="3"/>
        <v>0.10204081632653061</v>
      </c>
      <c r="K7" s="15">
        <f t="shared" si="4"/>
        <v>0.44897959183673469</v>
      </c>
      <c r="L7" s="15">
        <f t="shared" si="5"/>
        <v>0.30612244897959184</v>
      </c>
      <c r="M7" s="38" t="str">
        <f t="shared" si="6"/>
        <v>Cities of Sigmar (49)</v>
      </c>
      <c r="N7" s="44">
        <f t="shared" si="7"/>
        <v>8.1632653061224483E-2</v>
      </c>
      <c r="O7" s="45">
        <f t="shared" si="7"/>
        <v>6.1224489795918366E-2</v>
      </c>
      <c r="P7" s="45">
        <f t="shared" si="7"/>
        <v>0.10204081632653061</v>
      </c>
      <c r="Q7" s="45">
        <f t="shared" si="7"/>
        <v>0.44897959183673469</v>
      </c>
      <c r="R7" s="45">
        <f t="shared" si="7"/>
        <v>0.30612244897959184</v>
      </c>
    </row>
    <row r="8" spans="1:19" x14ac:dyDescent="0.3">
      <c r="A8" s="14" t="s">
        <v>30</v>
      </c>
      <c r="B8" s="1">
        <f>COUNTIFS(Results!E:E,'TIWP and 3F3'!A8)</f>
        <v>23</v>
      </c>
      <c r="C8" s="1">
        <f>COUNTIFS(Results!U:U,1,Results!E:E,'TIWP and 3F3'!A8)</f>
        <v>1</v>
      </c>
      <c r="D8" s="1">
        <f>COUNTIFS(Results!T:T,1,Results!E:E,'TIWP and 3F3'!A8)-C8</f>
        <v>0</v>
      </c>
      <c r="E8" s="1">
        <f>COUNTIFS(Results!S:S,1,Results!E:E,'TIWP and 3F3'!A8)-D8-C8</f>
        <v>2</v>
      </c>
      <c r="F8" s="1">
        <f>COUNTIFS(Results!V:V,"&gt;=3",Results!E:E,'TIWP and 3F3'!A8)-C8-D8-E8</f>
        <v>5</v>
      </c>
      <c r="G8" s="1">
        <f t="shared" si="0"/>
        <v>15</v>
      </c>
      <c r="H8" s="15">
        <f t="shared" si="1"/>
        <v>4.3478260869565216E-2</v>
      </c>
      <c r="I8" s="15">
        <f t="shared" si="2"/>
        <v>0</v>
      </c>
      <c r="J8" s="15">
        <f t="shared" si="3"/>
        <v>8.6956521739130432E-2</v>
      </c>
      <c r="K8" s="15">
        <f t="shared" si="4"/>
        <v>0.21739130434782608</v>
      </c>
      <c r="L8" s="15">
        <f t="shared" si="5"/>
        <v>0.65217391304347827</v>
      </c>
      <c r="M8" s="38" t="str">
        <f t="shared" si="6"/>
        <v>Hedonites of Slaanesh (23)</v>
      </c>
      <c r="N8" s="44">
        <f t="shared" si="7"/>
        <v>4.3478260869565216E-2</v>
      </c>
      <c r="O8" s="45">
        <f t="shared" si="7"/>
        <v>0</v>
      </c>
      <c r="P8" s="45">
        <f t="shared" si="7"/>
        <v>8.6956521739130432E-2</v>
      </c>
      <c r="Q8" s="45">
        <f t="shared" si="7"/>
        <v>0.21739130434782608</v>
      </c>
      <c r="R8" s="45">
        <f t="shared" si="7"/>
        <v>0.65217391304347827</v>
      </c>
    </row>
    <row r="9" spans="1:19" x14ac:dyDescent="0.3">
      <c r="A9" s="14" t="s">
        <v>25651</v>
      </c>
      <c r="B9" s="1">
        <f>COUNTIFS(Results!E:E,'TIWP and 3F3'!A9)</f>
        <v>21</v>
      </c>
      <c r="C9" s="1">
        <f>COUNTIFS(Results!U:U,1,Results!E:E,'TIWP and 3F3'!A9)</f>
        <v>1</v>
      </c>
      <c r="D9" s="1">
        <f>COUNTIFS(Results!T:T,1,Results!E:E,'TIWP and 3F3'!A9)-C9</f>
        <v>2</v>
      </c>
      <c r="E9" s="1">
        <f>COUNTIFS(Results!S:S,1,Results!E:E,'TIWP and 3F3'!A9)-D9-C9</f>
        <v>0</v>
      </c>
      <c r="F9" s="1">
        <f>COUNTIFS(Results!V:V,"&gt;=3",Results!E:E,'TIWP and 3F3'!A9)-C9-D9-E9</f>
        <v>6</v>
      </c>
      <c r="G9" s="1">
        <f t="shared" si="0"/>
        <v>12</v>
      </c>
      <c r="H9" s="15">
        <f t="shared" si="1"/>
        <v>4.7619047619047616E-2</v>
      </c>
      <c r="I9" s="15">
        <f t="shared" si="2"/>
        <v>9.5238095238095233E-2</v>
      </c>
      <c r="J9" s="15">
        <f t="shared" si="3"/>
        <v>0</v>
      </c>
      <c r="K9" s="15">
        <f t="shared" si="4"/>
        <v>0.2857142857142857</v>
      </c>
      <c r="L9" s="15">
        <f t="shared" si="5"/>
        <v>0.5714285714285714</v>
      </c>
      <c r="M9" s="38" t="str">
        <f t="shared" si="6"/>
        <v>Idoneth Deepkin (4e) (21)</v>
      </c>
      <c r="N9" s="44">
        <f t="shared" si="7"/>
        <v>4.7619047619047616E-2</v>
      </c>
      <c r="O9" s="45">
        <f t="shared" si="7"/>
        <v>9.5238095238095233E-2</v>
      </c>
      <c r="P9" s="45">
        <f t="shared" si="7"/>
        <v>0</v>
      </c>
      <c r="Q9" s="45">
        <f t="shared" si="7"/>
        <v>0.2857142857142857</v>
      </c>
      <c r="R9" s="45">
        <f t="shared" si="7"/>
        <v>0.5714285714285714</v>
      </c>
    </row>
    <row r="10" spans="1:19" x14ac:dyDescent="0.3">
      <c r="A10" s="14" t="s">
        <v>98</v>
      </c>
      <c r="B10" s="1">
        <f>COUNTIFS(Results!E:E,'TIWP and 3F3'!A10)</f>
        <v>36</v>
      </c>
      <c r="C10" s="1">
        <f>COUNTIFS(Results!U:U,1,Results!E:E,'TIWP and 3F3'!A10)</f>
        <v>3</v>
      </c>
      <c r="D10" s="1">
        <f>COUNTIFS(Results!T:T,1,Results!E:E,'TIWP and 3F3'!A10)-C10</f>
        <v>1</v>
      </c>
      <c r="E10" s="1">
        <f>COUNTIFS(Results!S:S,1,Results!E:E,'TIWP and 3F3'!A10)-D10-C10</f>
        <v>1</v>
      </c>
      <c r="F10" s="1">
        <f>COUNTIFS(Results!V:V,"&gt;=3",Results!E:E,'TIWP and 3F3'!A10)-C10-D10-E10</f>
        <v>13</v>
      </c>
      <c r="G10" s="1">
        <f t="shared" si="0"/>
        <v>18</v>
      </c>
      <c r="H10" s="15">
        <f t="shared" si="1"/>
        <v>8.3333333333333329E-2</v>
      </c>
      <c r="I10" s="15">
        <f t="shared" si="2"/>
        <v>2.7777777777777776E-2</v>
      </c>
      <c r="J10" s="15">
        <f t="shared" si="3"/>
        <v>2.7777777777777776E-2</v>
      </c>
      <c r="K10" s="15">
        <f t="shared" si="4"/>
        <v>0.3611111111111111</v>
      </c>
      <c r="L10" s="15">
        <f t="shared" si="5"/>
        <v>0.5</v>
      </c>
      <c r="M10" s="38" t="str">
        <f t="shared" si="6"/>
        <v>Ogor Mawtribes (36)</v>
      </c>
      <c r="N10" s="44">
        <f t="shared" si="7"/>
        <v>8.3333333333333329E-2</v>
      </c>
      <c r="O10" s="45">
        <f t="shared" si="7"/>
        <v>2.7777777777777776E-2</v>
      </c>
      <c r="P10" s="45">
        <f t="shared" si="7"/>
        <v>2.7777777777777776E-2</v>
      </c>
      <c r="Q10" s="45">
        <f t="shared" si="7"/>
        <v>0.3611111111111111</v>
      </c>
      <c r="R10" s="45">
        <f t="shared" si="7"/>
        <v>0.5</v>
      </c>
    </row>
    <row r="11" spans="1:19" x14ac:dyDescent="0.3">
      <c r="A11" s="14" t="s">
        <v>87</v>
      </c>
      <c r="B11" s="1">
        <f>COUNTIFS(Results!E:E,'TIWP and 3F3'!A11)</f>
        <v>41</v>
      </c>
      <c r="C11" s="1">
        <f>COUNTIFS(Results!U:U,1,Results!E:E,'TIWP and 3F3'!A11)</f>
        <v>1</v>
      </c>
      <c r="D11" s="1">
        <f>COUNTIFS(Results!T:T,1,Results!E:E,'TIWP and 3F3'!A11)-C11</f>
        <v>0</v>
      </c>
      <c r="E11" s="1">
        <f>COUNTIFS(Results!S:S,1,Results!E:E,'TIWP and 3F3'!A11)-D11-C11</f>
        <v>3</v>
      </c>
      <c r="F11" s="1">
        <f>COUNTIFS(Results!V:V,"&gt;=3",Results!E:E,'TIWP and 3F3'!A11)-C11-D11-E11</f>
        <v>16</v>
      </c>
      <c r="G11" s="1">
        <f t="shared" si="0"/>
        <v>21</v>
      </c>
      <c r="H11" s="15">
        <f t="shared" si="1"/>
        <v>2.4390243902439025E-2</v>
      </c>
      <c r="I11" s="15">
        <f t="shared" si="2"/>
        <v>0</v>
      </c>
      <c r="J11" s="15">
        <f t="shared" si="3"/>
        <v>7.3170731707317069E-2</v>
      </c>
      <c r="K11" s="15">
        <f t="shared" si="4"/>
        <v>0.3902439024390244</v>
      </c>
      <c r="L11" s="15">
        <f t="shared" si="5"/>
        <v>0.51219512195121952</v>
      </c>
      <c r="M11" s="38" t="str">
        <f t="shared" si="6"/>
        <v>Sons of Behemat (41)</v>
      </c>
      <c r="N11" s="44">
        <f t="shared" si="7"/>
        <v>2.4390243902439025E-2</v>
      </c>
      <c r="O11" s="45">
        <f t="shared" si="7"/>
        <v>0</v>
      </c>
      <c r="P11" s="45">
        <f t="shared" si="7"/>
        <v>7.3170731707317069E-2</v>
      </c>
      <c r="Q11" s="45">
        <f t="shared" si="7"/>
        <v>0.3902439024390244</v>
      </c>
      <c r="R11" s="45">
        <f t="shared" si="7"/>
        <v>0.51219512195121952</v>
      </c>
    </row>
    <row r="12" spans="1:19" x14ac:dyDescent="0.3">
      <c r="A12" s="14" t="s">
        <v>20</v>
      </c>
      <c r="B12" s="1">
        <f>COUNTIFS(Results!E:E,'TIWP and 3F3'!A12)</f>
        <v>29</v>
      </c>
      <c r="C12" s="1">
        <f>COUNTIFS(Results!U:U,1,Results!E:E,'TIWP and 3F3'!A12)</f>
        <v>0</v>
      </c>
      <c r="D12" s="1">
        <f>COUNTIFS(Results!T:T,1,Results!E:E,'TIWP and 3F3'!A12)-C12</f>
        <v>0</v>
      </c>
      <c r="E12" s="1">
        <f>COUNTIFS(Results!S:S,1,Results!E:E,'TIWP and 3F3'!A12)-D12-C12</f>
        <v>2</v>
      </c>
      <c r="F12" s="1">
        <f>COUNTIFS(Results!V:V,"&gt;=3",Results!E:E,'TIWP and 3F3'!A12)-C12-D12-E12</f>
        <v>6</v>
      </c>
      <c r="G12" s="1">
        <f t="shared" si="0"/>
        <v>21</v>
      </c>
      <c r="H12" s="15">
        <f t="shared" si="1"/>
        <v>0</v>
      </c>
      <c r="I12" s="15">
        <f t="shared" si="2"/>
        <v>0</v>
      </c>
      <c r="J12" s="15">
        <f t="shared" si="3"/>
        <v>6.8965517241379309E-2</v>
      </c>
      <c r="K12" s="15">
        <f t="shared" si="4"/>
        <v>0.20689655172413793</v>
      </c>
      <c r="L12" s="15">
        <f t="shared" si="5"/>
        <v>0.72413793103448276</v>
      </c>
      <c r="M12" s="38" t="str">
        <f t="shared" si="6"/>
        <v>Blades of Khorne (29)</v>
      </c>
      <c r="N12" s="44">
        <f t="shared" si="7"/>
        <v>0</v>
      </c>
      <c r="O12" s="45">
        <f t="shared" si="7"/>
        <v>0</v>
      </c>
      <c r="P12" s="45">
        <f t="shared" si="7"/>
        <v>6.8965517241379309E-2</v>
      </c>
      <c r="Q12" s="45">
        <f t="shared" si="7"/>
        <v>0.20689655172413793</v>
      </c>
      <c r="R12" s="45">
        <f t="shared" si="7"/>
        <v>0.72413793103448276</v>
      </c>
    </row>
    <row r="13" spans="1:19" x14ac:dyDescent="0.3">
      <c r="A13" s="14" t="s">
        <v>56</v>
      </c>
      <c r="B13" s="1">
        <f>COUNTIFS(Results!E:E,'TIWP and 3F3'!A13)</f>
        <v>29</v>
      </c>
      <c r="C13" s="1">
        <f>COUNTIFS(Results!U:U,1,Results!E:E,'TIWP and 3F3'!A13)</f>
        <v>1</v>
      </c>
      <c r="D13" s="1">
        <f>COUNTIFS(Results!T:T,1,Results!E:E,'TIWP and 3F3'!A13)-C13</f>
        <v>1</v>
      </c>
      <c r="E13" s="1">
        <f>COUNTIFS(Results!S:S,1,Results!E:E,'TIWP and 3F3'!A13)-D13-C13</f>
        <v>1</v>
      </c>
      <c r="F13" s="1">
        <f>COUNTIFS(Results!V:V,"&gt;=3",Results!E:E,'TIWP and 3F3'!A13)-C13-D13-E13</f>
        <v>15</v>
      </c>
      <c r="G13" s="1">
        <f t="shared" si="0"/>
        <v>11</v>
      </c>
      <c r="H13" s="15">
        <f t="shared" si="1"/>
        <v>3.4482758620689655E-2</v>
      </c>
      <c r="I13" s="15">
        <f t="shared" si="2"/>
        <v>3.4482758620689655E-2</v>
      </c>
      <c r="J13" s="15">
        <f t="shared" si="3"/>
        <v>3.4482758620689655E-2</v>
      </c>
      <c r="K13" s="15">
        <f t="shared" si="4"/>
        <v>0.51724137931034486</v>
      </c>
      <c r="L13" s="15">
        <f t="shared" si="5"/>
        <v>0.37931034482758619</v>
      </c>
      <c r="M13" s="38" t="str">
        <f t="shared" si="6"/>
        <v>Fyreslayers (29)</v>
      </c>
      <c r="N13" s="44">
        <f t="shared" si="7"/>
        <v>3.4482758620689655E-2</v>
      </c>
      <c r="O13" s="45">
        <f t="shared" si="7"/>
        <v>3.4482758620689655E-2</v>
      </c>
      <c r="P13" s="45">
        <f t="shared" si="7"/>
        <v>3.4482758620689655E-2</v>
      </c>
      <c r="Q13" s="45">
        <f t="shared" si="7"/>
        <v>0.51724137931034486</v>
      </c>
      <c r="R13" s="45">
        <f t="shared" si="7"/>
        <v>0.37931034482758619</v>
      </c>
      <c r="S13">
        <v>1</v>
      </c>
    </row>
    <row r="14" spans="1:19" x14ac:dyDescent="0.3">
      <c r="A14" s="14" t="s">
        <v>42</v>
      </c>
      <c r="B14" s="1">
        <f>COUNTIFS(Results!E:E,'TIWP and 3F3'!A14)</f>
        <v>51</v>
      </c>
      <c r="C14" s="1">
        <f>COUNTIFS(Results!U:U,1,Results!E:E,'TIWP and 3F3'!A14)</f>
        <v>2</v>
      </c>
      <c r="D14" s="1">
        <f>COUNTIFS(Results!T:T,1,Results!E:E,'TIWP and 3F3'!A14)-C14</f>
        <v>1</v>
      </c>
      <c r="E14" s="1">
        <f>COUNTIFS(Results!S:S,1,Results!E:E,'TIWP and 3F3'!A14)-D14-C14</f>
        <v>3</v>
      </c>
      <c r="F14" s="1">
        <f>COUNTIFS(Results!V:V,"&gt;=3",Results!E:E,'TIWP and 3F3'!A14)-C14-D14-E14</f>
        <v>17</v>
      </c>
      <c r="G14" s="1">
        <f t="shared" si="0"/>
        <v>28</v>
      </c>
      <c r="H14" s="15">
        <f t="shared" si="1"/>
        <v>3.9215686274509803E-2</v>
      </c>
      <c r="I14" s="15">
        <f t="shared" si="2"/>
        <v>1.9607843137254902E-2</v>
      </c>
      <c r="J14" s="15">
        <f t="shared" si="3"/>
        <v>5.8823529411764705E-2</v>
      </c>
      <c r="K14" s="15">
        <f t="shared" si="4"/>
        <v>0.33333333333333331</v>
      </c>
      <c r="L14" s="15">
        <f t="shared" si="5"/>
        <v>0.5490196078431373</v>
      </c>
      <c r="M14" s="38" t="str">
        <f t="shared" si="6"/>
        <v>Sylvaneth (51)</v>
      </c>
      <c r="N14" s="44">
        <f t="shared" si="7"/>
        <v>3.9215686274509803E-2</v>
      </c>
      <c r="O14" s="45">
        <f t="shared" si="7"/>
        <v>1.9607843137254902E-2</v>
      </c>
      <c r="P14" s="45">
        <f t="shared" si="7"/>
        <v>5.8823529411764705E-2</v>
      </c>
      <c r="Q14" s="45">
        <f t="shared" si="7"/>
        <v>0.33333333333333331</v>
      </c>
      <c r="R14" s="45">
        <f t="shared" si="7"/>
        <v>0.5490196078431373</v>
      </c>
    </row>
    <row r="15" spans="1:19" x14ac:dyDescent="0.3">
      <c r="A15" s="14" t="s">
        <v>7</v>
      </c>
      <c r="B15" s="1">
        <f>COUNTIFS(Results!E:E,'TIWP and 3F3'!A15)</f>
        <v>35</v>
      </c>
      <c r="C15" s="1">
        <f>COUNTIFS(Results!U:U,1,Results!E:E,'TIWP and 3F3'!A15)</f>
        <v>2</v>
      </c>
      <c r="D15" s="1">
        <f>COUNTIFS(Results!T:T,1,Results!E:E,'TIWP and 3F3'!A15)-C15</f>
        <v>0</v>
      </c>
      <c r="E15" s="1">
        <f>COUNTIFS(Results!S:S,1,Results!E:E,'TIWP and 3F3'!A15)-D15-C15</f>
        <v>2</v>
      </c>
      <c r="F15" s="1">
        <f>COUNTIFS(Results!V:V,"&gt;=3",Results!E:E,'TIWP and 3F3'!A15)-C15-D15-E15</f>
        <v>11</v>
      </c>
      <c r="G15" s="1">
        <f t="shared" si="0"/>
        <v>20</v>
      </c>
      <c r="H15" s="15">
        <f t="shared" si="1"/>
        <v>5.7142857142857141E-2</v>
      </c>
      <c r="I15" s="15">
        <f t="shared" si="2"/>
        <v>0</v>
      </c>
      <c r="J15" s="15">
        <f t="shared" si="3"/>
        <v>5.7142857142857141E-2</v>
      </c>
      <c r="K15" s="15">
        <f t="shared" si="4"/>
        <v>0.31428571428571428</v>
      </c>
      <c r="L15" s="15">
        <f t="shared" si="5"/>
        <v>0.5714285714285714</v>
      </c>
      <c r="M15" s="38" t="str">
        <f t="shared" si="6"/>
        <v>Flesh-eater Courts (35)</v>
      </c>
      <c r="N15" s="44">
        <f t="shared" si="7"/>
        <v>5.7142857142857141E-2</v>
      </c>
      <c r="O15" s="45">
        <f t="shared" si="7"/>
        <v>0</v>
      </c>
      <c r="P15" s="45">
        <f t="shared" si="7"/>
        <v>5.7142857142857141E-2</v>
      </c>
      <c r="Q15" s="45">
        <f t="shared" si="7"/>
        <v>0.31428571428571428</v>
      </c>
      <c r="R15" s="45">
        <f t="shared" si="7"/>
        <v>0.5714285714285714</v>
      </c>
    </row>
    <row r="16" spans="1:19" x14ac:dyDescent="0.3">
      <c r="A16" s="14" t="s">
        <v>45</v>
      </c>
      <c r="B16" s="1">
        <f>COUNTIFS(Results!E:E,'TIWP and 3F3'!A16)</f>
        <v>47</v>
      </c>
      <c r="C16" s="1">
        <f>COUNTIFS(Results!U:U,1,Results!E:E,'TIWP and 3F3'!A16)</f>
        <v>1</v>
      </c>
      <c r="D16" s="1">
        <f>COUNTIFS(Results!T:T,1,Results!E:E,'TIWP and 3F3'!A16)-C16</f>
        <v>0</v>
      </c>
      <c r="E16" s="1">
        <f>COUNTIFS(Results!S:S,1,Results!E:E,'TIWP and 3F3'!A16)-D16-C16</f>
        <v>1</v>
      </c>
      <c r="F16" s="1">
        <f>COUNTIFS(Results!V:V,"&gt;=3",Results!E:E,'TIWP and 3F3'!A16)-C16-D16-E16</f>
        <v>14</v>
      </c>
      <c r="G16" s="1">
        <f t="shared" si="0"/>
        <v>31</v>
      </c>
      <c r="H16" s="15">
        <f t="shared" si="1"/>
        <v>2.1276595744680851E-2</v>
      </c>
      <c r="I16" s="15">
        <f t="shared" si="2"/>
        <v>0</v>
      </c>
      <c r="J16" s="15">
        <f t="shared" si="3"/>
        <v>2.1276595744680851E-2</v>
      </c>
      <c r="K16" s="15">
        <f t="shared" si="4"/>
        <v>0.2978723404255319</v>
      </c>
      <c r="L16" s="15">
        <f t="shared" si="5"/>
        <v>0.65957446808510634</v>
      </c>
      <c r="M16" s="38" t="str">
        <f t="shared" si="6"/>
        <v>Ironjawz (47)</v>
      </c>
      <c r="N16" s="44">
        <f t="shared" si="7"/>
        <v>2.1276595744680851E-2</v>
      </c>
      <c r="O16" s="45">
        <f t="shared" si="7"/>
        <v>0</v>
      </c>
      <c r="P16" s="45">
        <f t="shared" si="7"/>
        <v>2.1276595744680851E-2</v>
      </c>
      <c r="Q16" s="45">
        <f t="shared" si="7"/>
        <v>0.2978723404255319</v>
      </c>
      <c r="R16" s="45">
        <f t="shared" si="7"/>
        <v>0.65957446808510634</v>
      </c>
    </row>
    <row r="17" spans="1:18" x14ac:dyDescent="0.3">
      <c r="A17" s="14" t="s">
        <v>146</v>
      </c>
      <c r="B17" s="1">
        <f>COUNTIFS(Results!E:E,'TIWP and 3F3'!A17)</f>
        <v>68</v>
      </c>
      <c r="C17" s="1">
        <f>COUNTIFS(Results!U:U,1,Results!E:E,'TIWP and 3F3'!A17)</f>
        <v>1</v>
      </c>
      <c r="D17" s="1">
        <f>COUNTIFS(Results!T:T,1,Results!E:E,'TIWP and 3F3'!A17)-C17</f>
        <v>2</v>
      </c>
      <c r="E17" s="1">
        <f>COUNTIFS(Results!S:S,1,Results!E:E,'TIWP and 3F3'!A17)-D17-C17</f>
        <v>5</v>
      </c>
      <c r="F17" s="1">
        <f>COUNTIFS(Results!V:V,"&gt;=3",Results!E:E,'TIWP and 3F3'!A17)-C17-D17-E17</f>
        <v>20</v>
      </c>
      <c r="G17" s="1">
        <f t="shared" si="0"/>
        <v>40</v>
      </c>
      <c r="H17" s="15">
        <f t="shared" si="1"/>
        <v>1.4705882352941176E-2</v>
      </c>
      <c r="I17" s="15">
        <f t="shared" si="2"/>
        <v>2.9411764705882353E-2</v>
      </c>
      <c r="J17" s="15">
        <f t="shared" si="3"/>
        <v>7.3529411764705885E-2</v>
      </c>
      <c r="K17" s="15">
        <f t="shared" si="4"/>
        <v>0.29411764705882354</v>
      </c>
      <c r="L17" s="15">
        <f t="shared" si="5"/>
        <v>0.58823529411764708</v>
      </c>
      <c r="M17" s="38" t="str">
        <f t="shared" si="6"/>
        <v>Maggotkin of Nurgle (68)</v>
      </c>
      <c r="N17" s="44">
        <f t="shared" si="7"/>
        <v>1.4705882352941176E-2</v>
      </c>
      <c r="O17" s="45">
        <f t="shared" si="7"/>
        <v>2.9411764705882353E-2</v>
      </c>
      <c r="P17" s="45">
        <f t="shared" si="7"/>
        <v>7.3529411764705885E-2</v>
      </c>
      <c r="Q17" s="45">
        <f t="shared" si="7"/>
        <v>0.29411764705882354</v>
      </c>
      <c r="R17" s="45">
        <f t="shared" si="7"/>
        <v>0.58823529411764708</v>
      </c>
    </row>
    <row r="18" spans="1:18" x14ac:dyDescent="0.3">
      <c r="A18" s="14" t="s">
        <v>27</v>
      </c>
      <c r="B18" s="1">
        <f>COUNTIFS(Results!E:E,'TIWP and 3F3'!A18)</f>
        <v>51</v>
      </c>
      <c r="C18" s="1">
        <f>COUNTIFS(Results!U:U,1,Results!E:E,'TIWP and 3F3'!A18)</f>
        <v>1</v>
      </c>
      <c r="D18" s="1">
        <f>COUNTIFS(Results!T:T,1,Results!E:E,'TIWP and 3F3'!A18)-C18</f>
        <v>2</v>
      </c>
      <c r="E18" s="1">
        <f>COUNTIFS(Results!S:S,1,Results!E:E,'TIWP and 3F3'!A18)-D18-C18</f>
        <v>0</v>
      </c>
      <c r="F18" s="1">
        <f>COUNTIFS(Results!V:V,"&gt;=3",Results!E:E,'TIWP and 3F3'!A18)-C18-D18-E18</f>
        <v>18</v>
      </c>
      <c r="G18" s="1">
        <f t="shared" si="0"/>
        <v>30</v>
      </c>
      <c r="H18" s="15">
        <f t="shared" si="1"/>
        <v>1.9607843137254902E-2</v>
      </c>
      <c r="I18" s="15">
        <f t="shared" si="2"/>
        <v>3.9215686274509803E-2</v>
      </c>
      <c r="J18" s="15">
        <f t="shared" si="3"/>
        <v>0</v>
      </c>
      <c r="K18" s="15">
        <f t="shared" si="4"/>
        <v>0.35294117647058826</v>
      </c>
      <c r="L18" s="15">
        <f t="shared" si="5"/>
        <v>0.58823529411764708</v>
      </c>
      <c r="M18" s="38" t="str">
        <f t="shared" si="6"/>
        <v>Gloomspite Gitz (51)</v>
      </c>
      <c r="N18" s="44">
        <f t="shared" si="7"/>
        <v>1.9607843137254902E-2</v>
      </c>
      <c r="O18" s="45">
        <f t="shared" si="7"/>
        <v>3.9215686274509803E-2</v>
      </c>
      <c r="P18" s="45">
        <f t="shared" si="7"/>
        <v>0</v>
      </c>
      <c r="Q18" s="45">
        <f t="shared" si="7"/>
        <v>0.35294117647058826</v>
      </c>
      <c r="R18" s="45">
        <f t="shared" si="7"/>
        <v>0.58823529411764708</v>
      </c>
    </row>
    <row r="19" spans="1:18" x14ac:dyDescent="0.3">
      <c r="A19" s="14" t="s">
        <v>22</v>
      </c>
      <c r="B19" s="1">
        <f>COUNTIFS(Results!E:E,'TIWP and 3F3'!A19)</f>
        <v>72</v>
      </c>
      <c r="C19" s="1">
        <f>COUNTIFS(Results!U:U,1,Results!E:E,'TIWP and 3F3'!A19)</f>
        <v>4</v>
      </c>
      <c r="D19" s="1">
        <f>COUNTIFS(Results!T:T,1,Results!E:E,'TIWP and 3F3'!A19)-C19</f>
        <v>1</v>
      </c>
      <c r="E19" s="1">
        <f>COUNTIFS(Results!S:S,1,Results!E:E,'TIWP and 3F3'!A19)-D19-C19</f>
        <v>4</v>
      </c>
      <c r="F19" s="1">
        <f>COUNTIFS(Results!V:V,"&gt;=3",Results!E:E,'TIWP and 3F3'!A19)-C19-D19-E19</f>
        <v>27</v>
      </c>
      <c r="G19" s="1">
        <f t="shared" si="0"/>
        <v>36</v>
      </c>
      <c r="H19" s="15">
        <f t="shared" si="1"/>
        <v>5.5555555555555552E-2</v>
      </c>
      <c r="I19" s="15">
        <f t="shared" si="2"/>
        <v>1.3888888888888888E-2</v>
      </c>
      <c r="J19" s="15">
        <f t="shared" si="3"/>
        <v>5.5555555555555552E-2</v>
      </c>
      <c r="K19" s="15">
        <f t="shared" si="4"/>
        <v>0.375</v>
      </c>
      <c r="L19" s="15">
        <f t="shared" si="5"/>
        <v>0.5</v>
      </c>
      <c r="M19" s="38" t="str">
        <f t="shared" si="6"/>
        <v>Skaven (72)</v>
      </c>
      <c r="N19" s="44">
        <f t="shared" si="7"/>
        <v>5.5555555555555552E-2</v>
      </c>
      <c r="O19" s="45">
        <f t="shared" si="7"/>
        <v>1.3888888888888888E-2</v>
      </c>
      <c r="P19" s="45">
        <f t="shared" si="7"/>
        <v>5.5555555555555552E-2</v>
      </c>
      <c r="Q19" s="45">
        <f t="shared" si="7"/>
        <v>0.375</v>
      </c>
      <c r="R19" s="45">
        <f t="shared" si="7"/>
        <v>0.5</v>
      </c>
    </row>
    <row r="20" spans="1:18" x14ac:dyDescent="0.3">
      <c r="A20" s="14" t="s">
        <v>95</v>
      </c>
      <c r="B20" s="1">
        <f>COUNTIFS(Results!E:E,'TIWP and 3F3'!A20)</f>
        <v>73</v>
      </c>
      <c r="C20" s="1">
        <f>COUNTIFS(Results!U:U,1,Results!E:E,'TIWP and 3F3'!A20)</f>
        <v>2</v>
      </c>
      <c r="D20" s="1">
        <f>COUNTIFS(Results!T:T,1,Results!E:E,'TIWP and 3F3'!A20)-C20</f>
        <v>2</v>
      </c>
      <c r="E20" s="1">
        <f>COUNTIFS(Results!S:S,1,Results!E:E,'TIWP and 3F3'!A20)-D20-C20</f>
        <v>8</v>
      </c>
      <c r="F20" s="1">
        <f>COUNTIFS(Results!V:V,"&gt;=3",Results!E:E,'TIWP and 3F3'!A20)-C20-D20-E20</f>
        <v>27</v>
      </c>
      <c r="G20" s="1">
        <f t="shared" ref="G20" si="8">B20-F20-E20-D20-C20</f>
        <v>34</v>
      </c>
      <c r="H20" s="15">
        <f t="shared" ref="H20" si="9">C20/$B20</f>
        <v>2.7397260273972601E-2</v>
      </c>
      <c r="I20" s="15">
        <f t="shared" ref="I20" si="10">D20/$B20</f>
        <v>2.7397260273972601E-2</v>
      </c>
      <c r="J20" s="15">
        <f t="shared" ref="J20" si="11">E20/$B20</f>
        <v>0.1095890410958904</v>
      </c>
      <c r="K20" s="15">
        <f t="shared" ref="K20" si="12">F20/$B20</f>
        <v>0.36986301369863012</v>
      </c>
      <c r="L20" s="15">
        <f t="shared" ref="L20" si="13">G20/$B20</f>
        <v>0.46575342465753422</v>
      </c>
      <c r="M20" s="38" t="str">
        <f t="shared" ref="M20" si="14">CONCATENATE(A20," (",B20,")")</f>
        <v>Soulblight Gravelords (73)</v>
      </c>
      <c r="N20" s="44">
        <f t="shared" ref="N20" si="15">H20</f>
        <v>2.7397260273972601E-2</v>
      </c>
      <c r="O20" s="45">
        <f t="shared" ref="O20" si="16">I20</f>
        <v>2.7397260273972601E-2</v>
      </c>
      <c r="P20" s="45">
        <f t="shared" ref="P20" si="17">J20</f>
        <v>0.1095890410958904</v>
      </c>
      <c r="Q20" s="45">
        <f t="shared" ref="Q20" si="18">K20</f>
        <v>0.36986301369863012</v>
      </c>
      <c r="R20" s="45">
        <f t="shared" ref="R20" si="19">L20</f>
        <v>0.46575342465753422</v>
      </c>
    </row>
    <row r="21" spans="1:18" x14ac:dyDescent="0.3">
      <c r="A21" s="14" t="s">
        <v>83</v>
      </c>
      <c r="B21" s="1">
        <f>COUNTIFS(Results!E:E,'TIWP and 3F3'!A21)</f>
        <v>61</v>
      </c>
      <c r="C21" s="1">
        <f>COUNTIFS(Results!U:U,1,Results!E:E,'TIWP and 3F3'!A21)</f>
        <v>1</v>
      </c>
      <c r="D21" s="1">
        <f>COUNTIFS(Results!T:T,1,Results!E:E,'TIWP and 3F3'!A21)-C21</f>
        <v>2</v>
      </c>
      <c r="E21" s="1">
        <f>COUNTIFS(Results!S:S,1,Results!E:E,'TIWP and 3F3'!A21)-D21-C21</f>
        <v>4</v>
      </c>
      <c r="F21" s="1">
        <f>COUNTIFS(Results!V:V,"&gt;=3",Results!E:E,'TIWP and 3F3'!A21)-C21-D21-E21</f>
        <v>31</v>
      </c>
      <c r="G21" s="1">
        <f t="shared" si="0"/>
        <v>23</v>
      </c>
      <c r="H21" s="15">
        <f t="shared" si="1"/>
        <v>1.6393442622950821E-2</v>
      </c>
      <c r="I21" s="15">
        <f t="shared" si="2"/>
        <v>3.2786885245901641E-2</v>
      </c>
      <c r="J21" s="15">
        <f t="shared" si="3"/>
        <v>6.5573770491803282E-2</v>
      </c>
      <c r="K21" s="15">
        <f t="shared" si="4"/>
        <v>0.50819672131147542</v>
      </c>
      <c r="L21" s="15">
        <f t="shared" si="5"/>
        <v>0.37704918032786883</v>
      </c>
      <c r="M21" s="38" t="str">
        <f t="shared" si="6"/>
        <v>Nighthaunt (61)</v>
      </c>
      <c r="N21" s="44">
        <f t="shared" si="7"/>
        <v>1.6393442622950821E-2</v>
      </c>
      <c r="O21" s="45">
        <f t="shared" si="7"/>
        <v>3.2786885245901641E-2</v>
      </c>
      <c r="P21" s="45">
        <f t="shared" si="7"/>
        <v>6.5573770491803282E-2</v>
      </c>
      <c r="Q21" s="45">
        <f t="shared" si="7"/>
        <v>0.50819672131147542</v>
      </c>
      <c r="R21" s="45">
        <f t="shared" si="7"/>
        <v>0.37704918032786883</v>
      </c>
    </row>
    <row r="22" spans="1:18" x14ac:dyDescent="0.3">
      <c r="A22" s="14" t="s">
        <v>138</v>
      </c>
      <c r="B22" s="1">
        <f>COUNTIFS(Results!E:E,'TIWP and 3F3'!A22)</f>
        <v>27</v>
      </c>
      <c r="C22" s="1">
        <f>COUNTIFS(Results!U:U,1,Results!E:E,'TIWP and 3F3'!A22)</f>
        <v>0</v>
      </c>
      <c r="D22" s="1">
        <f>COUNTIFS(Results!T:T,1,Results!E:E,'TIWP and 3F3'!A22)-C22</f>
        <v>1</v>
      </c>
      <c r="E22" s="1">
        <f>COUNTIFS(Results!S:S,1,Results!E:E,'TIWP and 3F3'!A22)-D22-C22</f>
        <v>2</v>
      </c>
      <c r="F22" s="1">
        <f>COUNTIFS(Results!V:V,"&gt;=3",Results!E:E,'TIWP and 3F3'!A22)-C22-D22-E22</f>
        <v>9</v>
      </c>
      <c r="G22" s="1">
        <f t="shared" si="0"/>
        <v>15</v>
      </c>
      <c r="H22" s="15">
        <f t="shared" si="1"/>
        <v>0</v>
      </c>
      <c r="I22" s="15">
        <f t="shared" si="2"/>
        <v>3.7037037037037035E-2</v>
      </c>
      <c r="J22" s="15">
        <f t="shared" si="3"/>
        <v>7.407407407407407E-2</v>
      </c>
      <c r="K22" s="15">
        <f t="shared" si="4"/>
        <v>0.33333333333333331</v>
      </c>
      <c r="L22" s="15">
        <f t="shared" si="5"/>
        <v>0.55555555555555558</v>
      </c>
      <c r="M22" s="38" t="str">
        <f t="shared" si="6"/>
        <v>Ossiarch Bonereapers (27)</v>
      </c>
      <c r="N22" s="44">
        <f t="shared" si="7"/>
        <v>0</v>
      </c>
      <c r="O22" s="45">
        <f t="shared" si="7"/>
        <v>3.7037037037037035E-2</v>
      </c>
      <c r="P22" s="45">
        <f t="shared" si="7"/>
        <v>7.407407407407407E-2</v>
      </c>
      <c r="Q22" s="45">
        <f t="shared" si="7"/>
        <v>0.33333333333333331</v>
      </c>
      <c r="R22" s="45">
        <f t="shared" si="7"/>
        <v>0.55555555555555558</v>
      </c>
    </row>
    <row r="23" spans="1:18" x14ac:dyDescent="0.3">
      <c r="A23" s="14" t="s">
        <v>479</v>
      </c>
      <c r="B23" s="1">
        <f>COUNTIFS(Results!E:E,'TIWP and 3F3'!A23)</f>
        <v>50</v>
      </c>
      <c r="C23" s="1">
        <f>COUNTIFS(Results!U:U,1,Results!E:E,'TIWP and 3F3'!A23)</f>
        <v>4</v>
      </c>
      <c r="D23" s="1">
        <f>COUNTIFS(Results!T:T,1,Results!E:E,'TIWP and 3F3'!A23)-C23</f>
        <v>3</v>
      </c>
      <c r="E23" s="1">
        <f>COUNTIFS(Results!S:S,1,Results!E:E,'TIWP and 3F3'!A23)-D23-C23</f>
        <v>2</v>
      </c>
      <c r="F23" s="1">
        <f>COUNTIFS(Results!V:V,"&gt;=3",Results!E:E,'TIWP and 3F3'!A23)-C23-D23-E23</f>
        <v>19</v>
      </c>
      <c r="G23" s="1">
        <f t="shared" si="0"/>
        <v>22</v>
      </c>
      <c r="H23" s="15">
        <f t="shared" si="1"/>
        <v>0.08</v>
      </c>
      <c r="I23" s="15">
        <f t="shared" si="2"/>
        <v>0.06</v>
      </c>
      <c r="J23" s="15">
        <f t="shared" si="3"/>
        <v>0.04</v>
      </c>
      <c r="K23" s="15">
        <f t="shared" si="4"/>
        <v>0.38</v>
      </c>
      <c r="L23" s="15">
        <f t="shared" si="5"/>
        <v>0.44</v>
      </c>
      <c r="M23" s="38" t="str">
        <f t="shared" si="6"/>
        <v>Lumineth Realm-lords (50)</v>
      </c>
      <c r="N23" s="44">
        <f t="shared" si="7"/>
        <v>0.08</v>
      </c>
      <c r="O23" s="45">
        <f t="shared" si="7"/>
        <v>0.06</v>
      </c>
      <c r="P23" s="45">
        <f t="shared" si="7"/>
        <v>0.04</v>
      </c>
      <c r="Q23" s="45">
        <f t="shared" si="7"/>
        <v>0.38</v>
      </c>
      <c r="R23" s="45">
        <f t="shared" si="7"/>
        <v>0.44</v>
      </c>
    </row>
    <row r="24" spans="1:18" x14ac:dyDescent="0.3">
      <c r="A24" s="14" t="s">
        <v>39</v>
      </c>
      <c r="B24" s="1">
        <f>COUNTIFS(Results!E:E,'TIWP and 3F3'!A24)</f>
        <v>60</v>
      </c>
      <c r="C24" s="1">
        <f>COUNTIFS(Results!U:U,1,Results!E:E,'TIWP and 3F3'!A24)</f>
        <v>1</v>
      </c>
      <c r="D24" s="1">
        <f>COUNTIFS(Results!T:T,1,Results!E:E,'TIWP and 3F3'!A24)-C24</f>
        <v>0</v>
      </c>
      <c r="E24" s="1">
        <f>COUNTIFS(Results!S:S,1,Results!E:E,'TIWP and 3F3'!A24)-D24-C24</f>
        <v>2</v>
      </c>
      <c r="F24" s="1">
        <f>COUNTIFS(Results!V:V,"&gt;=3",Results!E:E,'TIWP and 3F3'!A24)-C24-D24-E24</f>
        <v>19</v>
      </c>
      <c r="G24" s="1">
        <f t="shared" si="0"/>
        <v>38</v>
      </c>
      <c r="H24" s="15">
        <f t="shared" si="1"/>
        <v>1.6666666666666666E-2</v>
      </c>
      <c r="I24" s="15">
        <f t="shared" si="2"/>
        <v>0</v>
      </c>
      <c r="J24" s="15">
        <f t="shared" si="3"/>
        <v>3.3333333333333333E-2</v>
      </c>
      <c r="K24" s="15">
        <f t="shared" si="4"/>
        <v>0.31666666666666665</v>
      </c>
      <c r="L24" s="15">
        <f t="shared" si="5"/>
        <v>0.6333333333333333</v>
      </c>
      <c r="M24" s="38" t="str">
        <f t="shared" si="6"/>
        <v>Seraphon (60)</v>
      </c>
      <c r="N24" s="44">
        <f t="shared" si="7"/>
        <v>1.6666666666666666E-2</v>
      </c>
      <c r="O24" s="45">
        <f t="shared" si="7"/>
        <v>0</v>
      </c>
      <c r="P24" s="45">
        <f t="shared" si="7"/>
        <v>3.3333333333333333E-2</v>
      </c>
      <c r="Q24" s="45">
        <f t="shared" si="7"/>
        <v>0.31666666666666665</v>
      </c>
      <c r="R24" s="45">
        <f t="shared" si="7"/>
        <v>0.6333333333333333</v>
      </c>
    </row>
    <row r="25" spans="1:18" x14ac:dyDescent="0.3">
      <c r="A25" s="14" t="s">
        <v>17</v>
      </c>
      <c r="B25" s="1">
        <f>COUNTIFS(Results!E:E,'TIWP and 3F3'!A25)</f>
        <v>73</v>
      </c>
      <c r="C25" s="1">
        <f>COUNTIFS(Results!U:U,1,Results!E:E,'TIWP and 3F3'!A25)</f>
        <v>2</v>
      </c>
      <c r="D25" s="1">
        <f>COUNTIFS(Results!T:T,1,Results!E:E,'TIWP and 3F3'!A25)-C25</f>
        <v>1</v>
      </c>
      <c r="E25" s="1">
        <f>COUNTIFS(Results!S:S,1,Results!E:E,'TIWP and 3F3'!A25)-D25-C25</f>
        <v>3</v>
      </c>
      <c r="F25" s="1">
        <f>COUNTIFS(Results!V:V,"&gt;=3",Results!E:E,'TIWP and 3F3'!A25)-C25-D25-E25</f>
        <v>25</v>
      </c>
      <c r="G25" s="1">
        <f t="shared" si="0"/>
        <v>42</v>
      </c>
      <c r="H25" s="15">
        <f t="shared" si="1"/>
        <v>2.7397260273972601E-2</v>
      </c>
      <c r="I25" s="15">
        <f t="shared" si="2"/>
        <v>1.3698630136986301E-2</v>
      </c>
      <c r="J25" s="15">
        <f t="shared" si="3"/>
        <v>4.1095890410958902E-2</v>
      </c>
      <c r="K25" s="15">
        <f t="shared" si="4"/>
        <v>0.34246575342465752</v>
      </c>
      <c r="L25" s="15">
        <f t="shared" si="5"/>
        <v>0.57534246575342463</v>
      </c>
      <c r="M25" s="38" t="str">
        <f t="shared" si="6"/>
        <v>Slaves to Darkness (73)</v>
      </c>
      <c r="N25" s="44">
        <f t="shared" si="7"/>
        <v>2.7397260273972601E-2</v>
      </c>
      <c r="O25" s="45">
        <f t="shared" si="7"/>
        <v>1.3698630136986301E-2</v>
      </c>
      <c r="P25" s="45">
        <f t="shared" si="7"/>
        <v>4.1095890410958902E-2</v>
      </c>
      <c r="Q25" s="45">
        <f t="shared" si="7"/>
        <v>0.34246575342465752</v>
      </c>
      <c r="R25" s="45">
        <f t="shared" si="7"/>
        <v>0.57534246575342463</v>
      </c>
    </row>
    <row r="26" spans="1:18" x14ac:dyDescent="0.3">
      <c r="A26" s="14" t="s">
        <v>49</v>
      </c>
      <c r="B26" s="1">
        <f>COUNTIFS(Results!E:E,'TIWP and 3F3'!A26)</f>
        <v>79</v>
      </c>
      <c r="C26" s="1">
        <f>COUNTIFS(Results!U:U,1,Results!E:E,'TIWP and 3F3'!A26)</f>
        <v>2</v>
      </c>
      <c r="D26" s="1">
        <f>COUNTIFS(Results!T:T,1,Results!E:E,'TIWP and 3F3'!A26)-C26</f>
        <v>0</v>
      </c>
      <c r="E26" s="1">
        <f>COUNTIFS(Results!S:S,1,Results!E:E,'TIWP and 3F3'!A26)-D26-C26</f>
        <v>2</v>
      </c>
      <c r="F26" s="1">
        <f>COUNTIFS(Results!V:V,"&gt;=3",Results!E:E,'TIWP and 3F3'!A26)-C26-D26-E26</f>
        <v>24</v>
      </c>
      <c r="G26" s="1">
        <f t="shared" si="0"/>
        <v>51</v>
      </c>
      <c r="H26" s="15">
        <f t="shared" si="1"/>
        <v>2.5316455696202531E-2</v>
      </c>
      <c r="I26" s="15">
        <f t="shared" si="2"/>
        <v>0</v>
      </c>
      <c r="J26" s="15">
        <f t="shared" si="3"/>
        <v>2.5316455696202531E-2</v>
      </c>
      <c r="K26" s="15">
        <f t="shared" si="4"/>
        <v>0.30379746835443039</v>
      </c>
      <c r="L26" s="15">
        <f t="shared" si="5"/>
        <v>0.64556962025316456</v>
      </c>
      <c r="M26" s="38" t="str">
        <f t="shared" si="6"/>
        <v>Stormcast Eternals (79)</v>
      </c>
      <c r="N26" s="44">
        <f t="shared" si="7"/>
        <v>2.5316455696202531E-2</v>
      </c>
      <c r="O26" s="45">
        <f t="shared" si="7"/>
        <v>0</v>
      </c>
      <c r="P26" s="45">
        <f t="shared" si="7"/>
        <v>2.5316455696202531E-2</v>
      </c>
      <c r="Q26" s="45">
        <f t="shared" si="7"/>
        <v>0.30379746835443039</v>
      </c>
      <c r="R26" s="45">
        <f t="shared" si="7"/>
        <v>0.64556962025316456</v>
      </c>
    </row>
    <row r="27" spans="1:18" x14ac:dyDescent="0.3">
      <c r="A27" s="37" t="s">
        <v>23182</v>
      </c>
      <c r="B27" s="6"/>
      <c r="C27" s="6"/>
    </row>
    <row r="30" spans="1:18" ht="57.6" x14ac:dyDescent="0.3">
      <c r="A30" s="40" t="s">
        <v>4</v>
      </c>
      <c r="B30" s="12" t="s">
        <v>23182</v>
      </c>
      <c r="C30" s="12" t="s">
        <v>23198</v>
      </c>
      <c r="D30" s="12" t="s">
        <v>23199</v>
      </c>
      <c r="E30" s="12" t="s">
        <v>13</v>
      </c>
      <c r="F30" s="12" t="s">
        <v>23196</v>
      </c>
      <c r="G30" s="42" t="s">
        <v>23200</v>
      </c>
      <c r="H30" s="41" t="s">
        <v>23198</v>
      </c>
      <c r="I30" s="41" t="s">
        <v>23199</v>
      </c>
      <c r="J30" s="41" t="s">
        <v>13</v>
      </c>
      <c r="K30" s="41" t="s">
        <v>23196</v>
      </c>
      <c r="L30" s="41" t="s">
        <v>23200</v>
      </c>
      <c r="M30" s="41" t="s">
        <v>23186</v>
      </c>
      <c r="N30" s="43" t="s">
        <v>23201</v>
      </c>
      <c r="O30" s="43" t="s">
        <v>23202</v>
      </c>
      <c r="P30" s="43" t="s">
        <v>23203</v>
      </c>
      <c r="Q30" s="43" t="s">
        <v>23204</v>
      </c>
      <c r="R30" s="43" t="s">
        <v>23200</v>
      </c>
    </row>
    <row r="31" spans="1:18" x14ac:dyDescent="0.3">
      <c r="A31" s="14" t="s">
        <v>25652</v>
      </c>
      <c r="B31" s="1">
        <v>11</v>
      </c>
      <c r="C31" s="1">
        <v>0</v>
      </c>
      <c r="D31" s="1">
        <v>0</v>
      </c>
      <c r="E31" s="1">
        <v>0</v>
      </c>
      <c r="F31" s="1">
        <v>1</v>
      </c>
      <c r="G31" s="1">
        <v>10</v>
      </c>
      <c r="H31" s="15">
        <v>0</v>
      </c>
      <c r="I31" s="15">
        <v>0</v>
      </c>
      <c r="J31" s="15">
        <v>0</v>
      </c>
      <c r="K31" s="15">
        <v>9.0909090909090912E-2</v>
      </c>
      <c r="L31" s="15">
        <v>0.90909090909090906</v>
      </c>
      <c r="M31" s="38" t="s">
        <v>25662</v>
      </c>
      <c r="N31" s="44">
        <v>0</v>
      </c>
      <c r="O31" s="45">
        <v>0</v>
      </c>
      <c r="P31" s="45">
        <v>0</v>
      </c>
      <c r="Q31" s="45">
        <v>9.0909090909090912E-2</v>
      </c>
      <c r="R31" s="45">
        <v>0.90909090909090906</v>
      </c>
    </row>
    <row r="32" spans="1:18" x14ac:dyDescent="0.3">
      <c r="A32" s="14" t="s">
        <v>20</v>
      </c>
      <c r="B32" s="1">
        <v>29</v>
      </c>
      <c r="C32" s="1">
        <v>0</v>
      </c>
      <c r="D32" s="1">
        <v>0</v>
      </c>
      <c r="E32" s="1">
        <v>2</v>
      </c>
      <c r="F32" s="1">
        <v>6</v>
      </c>
      <c r="G32" s="1">
        <v>21</v>
      </c>
      <c r="H32" s="15">
        <v>0</v>
      </c>
      <c r="I32" s="15">
        <v>0</v>
      </c>
      <c r="J32" s="15">
        <v>6.8965517241379309E-2</v>
      </c>
      <c r="K32" s="15">
        <v>0.20689655172413793</v>
      </c>
      <c r="L32" s="15">
        <v>0.72413793103448276</v>
      </c>
      <c r="M32" s="38" t="s">
        <v>25654</v>
      </c>
      <c r="N32" s="44">
        <v>0</v>
      </c>
      <c r="O32" s="45">
        <v>0</v>
      </c>
      <c r="P32" s="45">
        <v>6.8965517241379309E-2</v>
      </c>
      <c r="Q32" s="45">
        <v>0.20689655172413793</v>
      </c>
      <c r="R32" s="45">
        <v>0.72413793103448276</v>
      </c>
    </row>
    <row r="33" spans="1:18" x14ac:dyDescent="0.3">
      <c r="A33" s="14" t="s">
        <v>138</v>
      </c>
      <c r="B33" s="1">
        <v>27</v>
      </c>
      <c r="C33" s="1">
        <v>0</v>
      </c>
      <c r="D33" s="1">
        <v>1</v>
      </c>
      <c r="E33" s="1">
        <v>2</v>
      </c>
      <c r="F33" s="1">
        <v>9</v>
      </c>
      <c r="G33" s="1">
        <v>15</v>
      </c>
      <c r="H33" s="15">
        <v>0</v>
      </c>
      <c r="I33" s="15">
        <v>3.7037037037037035E-2</v>
      </c>
      <c r="J33" s="15">
        <v>7.407407407407407E-2</v>
      </c>
      <c r="K33" s="15">
        <v>0.33333333333333331</v>
      </c>
      <c r="L33" s="15">
        <v>0.55555555555555558</v>
      </c>
      <c r="M33" s="38" t="s">
        <v>25671</v>
      </c>
      <c r="N33" s="44">
        <v>0</v>
      </c>
      <c r="O33" s="45">
        <v>3.7037037037037035E-2</v>
      </c>
      <c r="P33" s="45">
        <v>7.407407407407407E-2</v>
      </c>
      <c r="Q33" s="45">
        <v>0.33333333333333331</v>
      </c>
      <c r="R33" s="45">
        <v>0.55555555555555558</v>
      </c>
    </row>
    <row r="34" spans="1:18" x14ac:dyDescent="0.3">
      <c r="A34" s="14" t="s">
        <v>146</v>
      </c>
      <c r="B34" s="1">
        <v>68</v>
      </c>
      <c r="C34" s="1">
        <v>1</v>
      </c>
      <c r="D34" s="1">
        <v>2</v>
      </c>
      <c r="E34" s="1">
        <v>5</v>
      </c>
      <c r="F34" s="1">
        <v>20</v>
      </c>
      <c r="G34" s="1">
        <v>40</v>
      </c>
      <c r="H34" s="15">
        <v>1.4705882352941176E-2</v>
      </c>
      <c r="I34" s="15">
        <v>2.9411764705882353E-2</v>
      </c>
      <c r="J34" s="15">
        <v>7.3529411764705885E-2</v>
      </c>
      <c r="K34" s="15">
        <v>0.29411764705882354</v>
      </c>
      <c r="L34" s="15">
        <v>0.58823529411764708</v>
      </c>
      <c r="M34" s="38" t="s">
        <v>25668</v>
      </c>
      <c r="N34" s="44">
        <v>1.4705882352941176E-2</v>
      </c>
      <c r="O34" s="45">
        <v>2.9411764705882353E-2</v>
      </c>
      <c r="P34" s="45">
        <v>7.3529411764705885E-2</v>
      </c>
      <c r="Q34" s="45">
        <v>0.29411764705882354</v>
      </c>
      <c r="R34" s="45">
        <v>0.58823529411764708</v>
      </c>
    </row>
    <row r="35" spans="1:18" x14ac:dyDescent="0.3">
      <c r="A35" s="14" t="s">
        <v>83</v>
      </c>
      <c r="B35" s="1">
        <v>61</v>
      </c>
      <c r="C35" s="1">
        <v>1</v>
      </c>
      <c r="D35" s="1">
        <v>2</v>
      </c>
      <c r="E35" s="1">
        <v>4</v>
      </c>
      <c r="F35" s="1">
        <v>31</v>
      </c>
      <c r="G35" s="1">
        <v>23</v>
      </c>
      <c r="H35" s="15">
        <v>1.6393442622950821E-2</v>
      </c>
      <c r="I35" s="15">
        <v>3.2786885245901641E-2</v>
      </c>
      <c r="J35" s="15">
        <v>6.5573770491803282E-2</v>
      </c>
      <c r="K35" s="15">
        <v>0.50819672131147542</v>
      </c>
      <c r="L35" s="15">
        <v>0.37704918032786883</v>
      </c>
      <c r="M35" s="38" t="s">
        <v>25669</v>
      </c>
      <c r="N35" s="44">
        <v>1.6393442622950821E-2</v>
      </c>
      <c r="O35" s="45">
        <v>3.2786885245901641E-2</v>
      </c>
      <c r="P35" s="45">
        <v>6.5573770491803282E-2</v>
      </c>
      <c r="Q35" s="45">
        <v>0.50819672131147542</v>
      </c>
      <c r="R35" s="45">
        <v>0.37704918032786883</v>
      </c>
    </row>
    <row r="36" spans="1:18" x14ac:dyDescent="0.3">
      <c r="A36" s="14" t="s">
        <v>39</v>
      </c>
      <c r="B36" s="1">
        <v>60</v>
      </c>
      <c r="C36" s="1">
        <v>1</v>
      </c>
      <c r="D36" s="1">
        <v>0</v>
      </c>
      <c r="E36" s="1">
        <v>2</v>
      </c>
      <c r="F36" s="1">
        <v>19</v>
      </c>
      <c r="G36" s="1">
        <v>38</v>
      </c>
      <c r="H36" s="15">
        <v>1.6666666666666666E-2</v>
      </c>
      <c r="I36" s="15">
        <v>0</v>
      </c>
      <c r="J36" s="15">
        <v>3.3333333333333333E-2</v>
      </c>
      <c r="K36" s="15">
        <v>0.31666666666666665</v>
      </c>
      <c r="L36" s="15">
        <v>0.6333333333333333</v>
      </c>
      <c r="M36" s="38" t="s">
        <v>25672</v>
      </c>
      <c r="N36" s="44">
        <v>1.6666666666666666E-2</v>
      </c>
      <c r="O36" s="45">
        <v>0</v>
      </c>
      <c r="P36" s="45">
        <v>3.3333333333333333E-2</v>
      </c>
      <c r="Q36" s="45">
        <v>0.31666666666666665</v>
      </c>
      <c r="R36" s="45">
        <v>0.6333333333333333</v>
      </c>
    </row>
    <row r="37" spans="1:18" x14ac:dyDescent="0.3">
      <c r="A37" s="14" t="s">
        <v>27</v>
      </c>
      <c r="B37" s="1">
        <v>51</v>
      </c>
      <c r="C37" s="1">
        <v>1</v>
      </c>
      <c r="D37" s="1">
        <v>2</v>
      </c>
      <c r="E37" s="1">
        <v>0</v>
      </c>
      <c r="F37" s="1">
        <v>18</v>
      </c>
      <c r="G37" s="1">
        <v>30</v>
      </c>
      <c r="H37" s="15">
        <v>1.9607843137254902E-2</v>
      </c>
      <c r="I37" s="15">
        <v>3.9215686274509803E-2</v>
      </c>
      <c r="J37" s="15">
        <v>0</v>
      </c>
      <c r="K37" s="15">
        <v>0.35294117647058826</v>
      </c>
      <c r="L37" s="15">
        <v>0.58823529411764708</v>
      </c>
      <c r="M37" s="38" t="s">
        <v>25660</v>
      </c>
      <c r="N37" s="44">
        <v>1.9607843137254902E-2</v>
      </c>
      <c r="O37" s="45">
        <v>3.9215686274509803E-2</v>
      </c>
      <c r="P37" s="45">
        <v>0</v>
      </c>
      <c r="Q37" s="45">
        <v>0.35294117647058826</v>
      </c>
      <c r="R37" s="45">
        <v>0.58823529411764708</v>
      </c>
    </row>
    <row r="38" spans="1:18" x14ac:dyDescent="0.3">
      <c r="A38" s="14" t="s">
        <v>45</v>
      </c>
      <c r="B38" s="1">
        <v>47</v>
      </c>
      <c r="C38" s="1">
        <v>1</v>
      </c>
      <c r="D38" s="1">
        <v>0</v>
      </c>
      <c r="E38" s="1">
        <v>1</v>
      </c>
      <c r="F38" s="1">
        <v>14</v>
      </c>
      <c r="G38" s="1">
        <v>31</v>
      </c>
      <c r="H38" s="15">
        <v>2.1276595744680851E-2</v>
      </c>
      <c r="I38" s="15">
        <v>0</v>
      </c>
      <c r="J38" s="15">
        <v>2.1276595744680851E-2</v>
      </c>
      <c r="K38" s="15">
        <v>0.2978723404255319</v>
      </c>
      <c r="L38" s="15">
        <v>0.65957446808510634</v>
      </c>
      <c r="M38" s="38" t="s">
        <v>25663</v>
      </c>
      <c r="N38" s="44">
        <v>2.1276595744680851E-2</v>
      </c>
      <c r="O38" s="45">
        <v>0</v>
      </c>
      <c r="P38" s="45">
        <v>2.1276595744680851E-2</v>
      </c>
      <c r="Q38" s="45">
        <v>0.2978723404255319</v>
      </c>
      <c r="R38" s="45">
        <v>0.65957446808510634</v>
      </c>
    </row>
    <row r="39" spans="1:18" x14ac:dyDescent="0.3">
      <c r="A39" s="14" t="s">
        <v>87</v>
      </c>
      <c r="B39" s="1">
        <v>41</v>
      </c>
      <c r="C39" s="1">
        <v>1</v>
      </c>
      <c r="D39" s="1">
        <v>0</v>
      </c>
      <c r="E39" s="1">
        <v>3</v>
      </c>
      <c r="F39" s="1">
        <v>16</v>
      </c>
      <c r="G39" s="1">
        <v>21</v>
      </c>
      <c r="H39" s="15">
        <v>2.4390243902439025E-2</v>
      </c>
      <c r="I39" s="15">
        <v>0</v>
      </c>
      <c r="J39" s="15">
        <v>7.3170731707317069E-2</v>
      </c>
      <c r="K39" s="15">
        <v>0.3902439024390244</v>
      </c>
      <c r="L39" s="15">
        <v>0.51219512195121952</v>
      </c>
      <c r="M39" s="38" t="s">
        <v>25675</v>
      </c>
      <c r="N39" s="44">
        <v>2.4390243902439025E-2</v>
      </c>
      <c r="O39" s="45">
        <v>0</v>
      </c>
      <c r="P39" s="45">
        <v>7.3170731707317069E-2</v>
      </c>
      <c r="Q39" s="45">
        <v>0.3902439024390244</v>
      </c>
      <c r="R39" s="45">
        <v>0.51219512195121952</v>
      </c>
    </row>
    <row r="40" spans="1:18" x14ac:dyDescent="0.3">
      <c r="A40" s="14" t="s">
        <v>49</v>
      </c>
      <c r="B40" s="1">
        <v>79</v>
      </c>
      <c r="C40" s="1">
        <v>2</v>
      </c>
      <c r="D40" s="1">
        <v>0</v>
      </c>
      <c r="E40" s="1">
        <v>2</v>
      </c>
      <c r="F40" s="1">
        <v>24</v>
      </c>
      <c r="G40" s="1">
        <v>51</v>
      </c>
      <c r="H40" s="15">
        <v>2.5316455696202531E-2</v>
      </c>
      <c r="I40" s="15">
        <v>0</v>
      </c>
      <c r="J40" s="15">
        <v>2.5316455696202531E-2</v>
      </c>
      <c r="K40" s="15">
        <v>0.30379746835443039</v>
      </c>
      <c r="L40" s="15">
        <v>0.64556962025316456</v>
      </c>
      <c r="M40" s="38" t="s">
        <v>25676</v>
      </c>
      <c r="N40" s="44">
        <v>2.5316455696202531E-2</v>
      </c>
      <c r="O40" s="45">
        <v>0</v>
      </c>
      <c r="P40" s="45">
        <v>2.5316455696202531E-2</v>
      </c>
      <c r="Q40" s="45">
        <v>0.30379746835443039</v>
      </c>
      <c r="R40" s="45">
        <v>0.64556962025316456</v>
      </c>
    </row>
    <row r="41" spans="1:18" x14ac:dyDescent="0.3">
      <c r="A41" s="14" t="s">
        <v>17</v>
      </c>
      <c r="B41" s="1">
        <v>73</v>
      </c>
      <c r="C41" s="1">
        <v>2</v>
      </c>
      <c r="D41" s="1">
        <v>1</v>
      </c>
      <c r="E41" s="1">
        <v>3</v>
      </c>
      <c r="F41" s="1">
        <v>25</v>
      </c>
      <c r="G41" s="1">
        <v>42</v>
      </c>
      <c r="H41" s="15">
        <v>2.7397260273972601E-2</v>
      </c>
      <c r="I41" s="15">
        <v>1.3698630136986301E-2</v>
      </c>
      <c r="J41" s="15">
        <v>4.1095890410958902E-2</v>
      </c>
      <c r="K41" s="15">
        <v>0.34246575342465752</v>
      </c>
      <c r="L41" s="15">
        <v>0.57534246575342463</v>
      </c>
      <c r="M41" s="38" t="s">
        <v>25674</v>
      </c>
      <c r="N41" s="44">
        <v>2.7397260273972601E-2</v>
      </c>
      <c r="O41" s="45">
        <v>1.3698630136986301E-2</v>
      </c>
      <c r="P41" s="45">
        <v>4.1095890410958902E-2</v>
      </c>
      <c r="Q41" s="45">
        <v>0.34246575342465752</v>
      </c>
      <c r="R41" s="45">
        <v>0.57534246575342463</v>
      </c>
    </row>
    <row r="42" spans="1:18" x14ac:dyDescent="0.3">
      <c r="A42" s="14" t="s">
        <v>95</v>
      </c>
      <c r="B42" s="1">
        <v>73</v>
      </c>
      <c r="C42" s="1">
        <v>2</v>
      </c>
      <c r="D42" s="1">
        <v>2</v>
      </c>
      <c r="E42" s="1">
        <v>8</v>
      </c>
      <c r="F42" s="1">
        <v>27</v>
      </c>
      <c r="G42" s="1">
        <v>34</v>
      </c>
      <c r="H42" s="15">
        <v>2.7397260273972601E-2</v>
      </c>
      <c r="I42" s="15">
        <v>2.7397260273972601E-2</v>
      </c>
      <c r="J42" s="15">
        <v>0.1095890410958904</v>
      </c>
      <c r="K42" s="15">
        <v>0.36986301369863012</v>
      </c>
      <c r="L42" s="15">
        <v>0.46575342465753422</v>
      </c>
      <c r="M42" s="38" t="s">
        <v>25756</v>
      </c>
      <c r="N42" s="44">
        <v>2.7397260273972601E-2</v>
      </c>
      <c r="O42" s="45">
        <v>2.7397260273972601E-2</v>
      </c>
      <c r="P42" s="45">
        <v>0.1095890410958904</v>
      </c>
      <c r="Q42" s="45">
        <v>0.36986301369863012</v>
      </c>
      <c r="R42" s="45">
        <v>0.46575342465753422</v>
      </c>
    </row>
    <row r="43" spans="1:18" x14ac:dyDescent="0.3">
      <c r="A43" s="14" t="s">
        <v>56</v>
      </c>
      <c r="B43" s="1">
        <v>29</v>
      </c>
      <c r="C43" s="1">
        <v>1</v>
      </c>
      <c r="D43" s="1">
        <v>1</v>
      </c>
      <c r="E43" s="1">
        <v>1</v>
      </c>
      <c r="F43" s="1">
        <v>15</v>
      </c>
      <c r="G43" s="1">
        <v>11</v>
      </c>
      <c r="H43" s="15">
        <v>3.4482758620689655E-2</v>
      </c>
      <c r="I43" s="15">
        <v>3.4482758620689655E-2</v>
      </c>
      <c r="J43" s="15">
        <v>3.4482758620689655E-2</v>
      </c>
      <c r="K43" s="15">
        <v>0.51724137931034486</v>
      </c>
      <c r="L43" s="15">
        <v>0.37931034482758619</v>
      </c>
      <c r="M43" s="38" t="s">
        <v>25659</v>
      </c>
      <c r="N43" s="44">
        <v>3.4482758620689655E-2</v>
      </c>
      <c r="O43" s="45">
        <v>3.4482758620689655E-2</v>
      </c>
      <c r="P43" s="45">
        <v>3.4482758620689655E-2</v>
      </c>
      <c r="Q43" s="45">
        <v>0.51724137931034486</v>
      </c>
      <c r="R43" s="45">
        <v>0.37931034482758619</v>
      </c>
    </row>
    <row r="44" spans="1:18" x14ac:dyDescent="0.3">
      <c r="A44" s="14" t="s">
        <v>42</v>
      </c>
      <c r="B44" s="1">
        <v>51</v>
      </c>
      <c r="C44" s="1">
        <v>2</v>
      </c>
      <c r="D44" s="1">
        <v>1</v>
      </c>
      <c r="E44" s="1">
        <v>3</v>
      </c>
      <c r="F44" s="1">
        <v>17</v>
      </c>
      <c r="G44" s="1">
        <v>28</v>
      </c>
      <c r="H44" s="15">
        <v>3.9215686274509803E-2</v>
      </c>
      <c r="I44" s="15">
        <v>1.9607843137254902E-2</v>
      </c>
      <c r="J44" s="15">
        <v>5.8823529411764705E-2</v>
      </c>
      <c r="K44" s="15">
        <v>0.33333333333333331</v>
      </c>
      <c r="L44" s="15">
        <v>0.5490196078431373</v>
      </c>
      <c r="M44" s="38" t="s">
        <v>25677</v>
      </c>
      <c r="N44" s="44">
        <v>3.9215686274509803E-2</v>
      </c>
      <c r="O44" s="45">
        <v>1.9607843137254902E-2</v>
      </c>
      <c r="P44" s="45">
        <v>5.8823529411764705E-2</v>
      </c>
      <c r="Q44" s="45">
        <v>0.33333333333333331</v>
      </c>
      <c r="R44" s="45">
        <v>0.5490196078431373</v>
      </c>
    </row>
    <row r="45" spans="1:18" x14ac:dyDescent="0.3">
      <c r="A45" s="14" t="s">
        <v>181</v>
      </c>
      <c r="B45" s="1">
        <v>25</v>
      </c>
      <c r="C45" s="1">
        <v>1</v>
      </c>
      <c r="D45" s="1">
        <v>1</v>
      </c>
      <c r="E45" s="1">
        <v>2</v>
      </c>
      <c r="F45" s="1">
        <v>9</v>
      </c>
      <c r="G45" s="1">
        <v>12</v>
      </c>
      <c r="H45" s="15">
        <v>0.04</v>
      </c>
      <c r="I45" s="15">
        <v>0.04</v>
      </c>
      <c r="J45" s="15">
        <v>0.08</v>
      </c>
      <c r="K45" s="15">
        <v>0.36</v>
      </c>
      <c r="L45" s="15">
        <v>0.48</v>
      </c>
      <c r="M45" s="38" t="s">
        <v>25657</v>
      </c>
      <c r="N45" s="44">
        <v>0.04</v>
      </c>
      <c r="O45" s="45">
        <v>0.04</v>
      </c>
      <c r="P45" s="45">
        <v>0.08</v>
      </c>
      <c r="Q45" s="45">
        <v>0.36</v>
      </c>
      <c r="R45" s="45">
        <v>0.48</v>
      </c>
    </row>
    <row r="46" spans="1:18" x14ac:dyDescent="0.3">
      <c r="A46" s="14" t="s">
        <v>77</v>
      </c>
      <c r="B46" s="1">
        <v>25</v>
      </c>
      <c r="C46" s="1">
        <v>1</v>
      </c>
      <c r="D46" s="1">
        <v>2</v>
      </c>
      <c r="E46" s="1">
        <v>2</v>
      </c>
      <c r="F46" s="1">
        <v>13</v>
      </c>
      <c r="G46" s="1">
        <v>7</v>
      </c>
      <c r="H46" s="15">
        <v>0.04</v>
      </c>
      <c r="I46" s="15">
        <v>0.08</v>
      </c>
      <c r="J46" s="15">
        <v>0.08</v>
      </c>
      <c r="K46" s="15">
        <v>0.52</v>
      </c>
      <c r="L46" s="15">
        <v>0.28000000000000003</v>
      </c>
      <c r="M46" s="38" t="s">
        <v>25665</v>
      </c>
      <c r="N46" s="44">
        <v>0.04</v>
      </c>
      <c r="O46" s="45">
        <v>0.08</v>
      </c>
      <c r="P46" s="45">
        <v>0.08</v>
      </c>
      <c r="Q46" s="45">
        <v>0.52</v>
      </c>
      <c r="R46" s="45">
        <v>0.28000000000000003</v>
      </c>
    </row>
    <row r="47" spans="1:18" x14ac:dyDescent="0.3">
      <c r="A47" s="14" t="s">
        <v>30</v>
      </c>
      <c r="B47" s="1">
        <v>23</v>
      </c>
      <c r="C47" s="1">
        <v>1</v>
      </c>
      <c r="D47" s="1">
        <v>0</v>
      </c>
      <c r="E47" s="1">
        <v>2</v>
      </c>
      <c r="F47" s="1">
        <v>5</v>
      </c>
      <c r="G47" s="1">
        <v>15</v>
      </c>
      <c r="H47" s="15">
        <v>4.3478260869565216E-2</v>
      </c>
      <c r="I47" s="15">
        <v>0</v>
      </c>
      <c r="J47" s="15">
        <v>8.6956521739130432E-2</v>
      </c>
      <c r="K47" s="15">
        <v>0.21739130434782608</v>
      </c>
      <c r="L47" s="15">
        <v>0.65217391304347827</v>
      </c>
      <c r="M47" s="38" t="s">
        <v>25661</v>
      </c>
      <c r="N47" s="44">
        <v>4.3478260869565216E-2</v>
      </c>
      <c r="O47" s="45">
        <v>0</v>
      </c>
      <c r="P47" s="45">
        <v>8.6956521739130432E-2</v>
      </c>
      <c r="Q47" s="45">
        <v>0.21739130434782608</v>
      </c>
      <c r="R47" s="45">
        <v>0.65217391304347827</v>
      </c>
    </row>
    <row r="48" spans="1:18" x14ac:dyDescent="0.3">
      <c r="A48" s="14" t="s">
        <v>25651</v>
      </c>
      <c r="B48" s="1">
        <v>21</v>
      </c>
      <c r="C48" s="1">
        <v>1</v>
      </c>
      <c r="D48" s="1">
        <v>2</v>
      </c>
      <c r="E48" s="1">
        <v>0</v>
      </c>
      <c r="F48" s="1">
        <v>6</v>
      </c>
      <c r="G48" s="1">
        <v>12</v>
      </c>
      <c r="H48" s="15">
        <v>4.7619047619047616E-2</v>
      </c>
      <c r="I48" s="15">
        <v>9.5238095238095233E-2</v>
      </c>
      <c r="J48" s="15">
        <v>0</v>
      </c>
      <c r="K48" s="15">
        <v>0.2857142857142857</v>
      </c>
      <c r="L48" s="15">
        <v>0.5714285714285714</v>
      </c>
      <c r="M48" s="38" t="s">
        <v>25664</v>
      </c>
      <c r="N48" s="44">
        <v>4.7619047619047616E-2</v>
      </c>
      <c r="O48" s="45">
        <v>9.5238095238095233E-2</v>
      </c>
      <c r="P48" s="45">
        <v>0</v>
      </c>
      <c r="Q48" s="45">
        <v>0.2857142857142857</v>
      </c>
      <c r="R48" s="45">
        <v>0.5714285714285714</v>
      </c>
    </row>
    <row r="49" spans="1:18" x14ac:dyDescent="0.3">
      <c r="A49" s="14" t="s">
        <v>103</v>
      </c>
      <c r="B49" s="1">
        <v>41</v>
      </c>
      <c r="C49" s="1">
        <v>2</v>
      </c>
      <c r="D49" s="1">
        <v>1</v>
      </c>
      <c r="E49" s="1">
        <v>8</v>
      </c>
      <c r="F49" s="1">
        <v>18</v>
      </c>
      <c r="G49" s="1">
        <v>12</v>
      </c>
      <c r="H49" s="15">
        <v>4.878048780487805E-2</v>
      </c>
      <c r="I49" s="15">
        <v>2.4390243902439025E-2</v>
      </c>
      <c r="J49" s="15">
        <v>0.1951219512195122</v>
      </c>
      <c r="K49" s="15">
        <v>0.43902439024390244</v>
      </c>
      <c r="L49" s="15">
        <v>0.29268292682926828</v>
      </c>
      <c r="M49" s="38" t="s">
        <v>25666</v>
      </c>
      <c r="N49" s="44">
        <v>4.878048780487805E-2</v>
      </c>
      <c r="O49" s="45">
        <v>2.4390243902439025E-2</v>
      </c>
      <c r="P49" s="45">
        <v>0.1951219512195122</v>
      </c>
      <c r="Q49" s="45">
        <v>0.43902439024390244</v>
      </c>
      <c r="R49" s="45">
        <v>0.29268292682926828</v>
      </c>
    </row>
    <row r="50" spans="1:18" x14ac:dyDescent="0.3">
      <c r="A50" s="14" t="s">
        <v>22</v>
      </c>
      <c r="B50" s="1">
        <v>72</v>
      </c>
      <c r="C50" s="1">
        <v>4</v>
      </c>
      <c r="D50" s="1">
        <v>1</v>
      </c>
      <c r="E50" s="1">
        <v>4</v>
      </c>
      <c r="F50" s="1">
        <v>27</v>
      </c>
      <c r="G50" s="1">
        <v>36</v>
      </c>
      <c r="H50" s="15">
        <v>5.5555555555555552E-2</v>
      </c>
      <c r="I50" s="15">
        <v>1.3888888888888888E-2</v>
      </c>
      <c r="J50" s="15">
        <v>5.5555555555555552E-2</v>
      </c>
      <c r="K50" s="15">
        <v>0.375</v>
      </c>
      <c r="L50" s="15">
        <v>0.5</v>
      </c>
      <c r="M50" s="38" t="s">
        <v>25673</v>
      </c>
      <c r="N50" s="44">
        <v>5.5555555555555552E-2</v>
      </c>
      <c r="O50" s="45">
        <v>1.3888888888888888E-2</v>
      </c>
      <c r="P50" s="45">
        <v>5.5555555555555552E-2</v>
      </c>
      <c r="Q50" s="45">
        <v>0.375</v>
      </c>
      <c r="R50" s="45">
        <v>0.5</v>
      </c>
    </row>
    <row r="51" spans="1:18" x14ac:dyDescent="0.3">
      <c r="A51" s="14" t="s">
        <v>7</v>
      </c>
      <c r="B51" s="1">
        <v>35</v>
      </c>
      <c r="C51" s="1">
        <v>2</v>
      </c>
      <c r="D51" s="1">
        <v>0</v>
      </c>
      <c r="E51" s="1">
        <v>2</v>
      </c>
      <c r="F51" s="1">
        <v>11</v>
      </c>
      <c r="G51" s="1">
        <v>20</v>
      </c>
      <c r="H51" s="15">
        <v>5.7142857142857141E-2</v>
      </c>
      <c r="I51" s="15">
        <v>0</v>
      </c>
      <c r="J51" s="15">
        <v>5.7142857142857141E-2</v>
      </c>
      <c r="K51" s="15">
        <v>0.31428571428571428</v>
      </c>
      <c r="L51" s="15">
        <v>0.5714285714285714</v>
      </c>
      <c r="M51" s="38" t="s">
        <v>25658</v>
      </c>
      <c r="N51" s="44">
        <v>5.7142857142857141E-2</v>
      </c>
      <c r="O51" s="45">
        <v>0</v>
      </c>
      <c r="P51" s="45">
        <v>5.7142857142857141E-2</v>
      </c>
      <c r="Q51" s="45">
        <v>0.31428571428571428</v>
      </c>
      <c r="R51" s="45">
        <v>0.5714285714285714</v>
      </c>
    </row>
    <row r="52" spans="1:18" x14ac:dyDescent="0.3">
      <c r="A52" s="14" t="s">
        <v>479</v>
      </c>
      <c r="B52" s="1">
        <v>50</v>
      </c>
      <c r="C52" s="1">
        <v>4</v>
      </c>
      <c r="D52" s="1">
        <v>3</v>
      </c>
      <c r="E52" s="1">
        <v>2</v>
      </c>
      <c r="F52" s="1">
        <v>19</v>
      </c>
      <c r="G52" s="1">
        <v>22</v>
      </c>
      <c r="H52" s="15">
        <v>0.08</v>
      </c>
      <c r="I52" s="15">
        <v>0.06</v>
      </c>
      <c r="J52" s="15">
        <v>0.04</v>
      </c>
      <c r="K52" s="15">
        <v>0.38</v>
      </c>
      <c r="L52" s="15">
        <v>0.44</v>
      </c>
      <c r="M52" s="38" t="s">
        <v>25667</v>
      </c>
      <c r="N52" s="44">
        <v>0.08</v>
      </c>
      <c r="O52" s="45">
        <v>0.06</v>
      </c>
      <c r="P52" s="45">
        <v>0.04</v>
      </c>
      <c r="Q52" s="45">
        <v>0.38</v>
      </c>
      <c r="R52" s="45">
        <v>0.44</v>
      </c>
    </row>
    <row r="53" spans="1:18" x14ac:dyDescent="0.3">
      <c r="A53" s="14" t="s">
        <v>121</v>
      </c>
      <c r="B53" s="1">
        <v>49</v>
      </c>
      <c r="C53" s="1">
        <v>4</v>
      </c>
      <c r="D53" s="1">
        <v>3</v>
      </c>
      <c r="E53" s="1">
        <v>5</v>
      </c>
      <c r="F53" s="1">
        <v>22</v>
      </c>
      <c r="G53" s="1">
        <v>15</v>
      </c>
      <c r="H53" s="15">
        <v>8.1632653061224483E-2</v>
      </c>
      <c r="I53" s="15">
        <v>6.1224489795918366E-2</v>
      </c>
      <c r="J53" s="15">
        <v>0.10204081632653061</v>
      </c>
      <c r="K53" s="15">
        <v>0.44897959183673469</v>
      </c>
      <c r="L53" s="15">
        <v>0.30612244897959184</v>
      </c>
      <c r="M53" s="38" t="s">
        <v>25655</v>
      </c>
      <c r="N53" s="44">
        <v>8.1632653061224483E-2</v>
      </c>
      <c r="O53" s="45">
        <v>6.1224489795918366E-2</v>
      </c>
      <c r="P53" s="45">
        <v>0.10204081632653061</v>
      </c>
      <c r="Q53" s="45">
        <v>0.44897959183673469</v>
      </c>
      <c r="R53" s="45">
        <v>0.30612244897959184</v>
      </c>
    </row>
    <row r="54" spans="1:18" x14ac:dyDescent="0.3">
      <c r="A54" s="14" t="s">
        <v>98</v>
      </c>
      <c r="B54" s="1">
        <v>36</v>
      </c>
      <c r="C54" s="1">
        <v>3</v>
      </c>
      <c r="D54" s="1">
        <v>1</v>
      </c>
      <c r="E54" s="1">
        <v>1</v>
      </c>
      <c r="F54" s="1">
        <v>13</v>
      </c>
      <c r="G54" s="1">
        <v>18</v>
      </c>
      <c r="H54" s="15">
        <v>8.3333333333333329E-2</v>
      </c>
      <c r="I54" s="15">
        <v>2.7777777777777776E-2</v>
      </c>
      <c r="J54" s="15">
        <v>2.7777777777777776E-2</v>
      </c>
      <c r="K54" s="15">
        <v>0.3611111111111111</v>
      </c>
      <c r="L54" s="15">
        <v>0.5</v>
      </c>
      <c r="M54" s="38" t="s">
        <v>25670</v>
      </c>
      <c r="N54" s="44">
        <v>8.3333333333333329E-2</v>
      </c>
      <c r="O54" s="45">
        <v>2.7777777777777776E-2</v>
      </c>
      <c r="P54" s="45">
        <v>2.7777777777777776E-2</v>
      </c>
      <c r="Q54" s="45">
        <v>0.3611111111111111</v>
      </c>
      <c r="R54" s="45">
        <v>0.5</v>
      </c>
    </row>
    <row r="55" spans="1:18" x14ac:dyDescent="0.3">
      <c r="A55" s="14" t="s">
        <v>73</v>
      </c>
      <c r="B55" s="1">
        <v>40</v>
      </c>
      <c r="C55" s="1">
        <v>4</v>
      </c>
      <c r="D55" s="1">
        <v>5</v>
      </c>
      <c r="E55" s="1">
        <v>1</v>
      </c>
      <c r="F55" s="1">
        <v>18</v>
      </c>
      <c r="G55" s="1">
        <v>12</v>
      </c>
      <c r="H55" s="15">
        <v>0.1</v>
      </c>
      <c r="I55" s="15">
        <v>0.125</v>
      </c>
      <c r="J55" s="15">
        <v>2.5000000000000001E-2</v>
      </c>
      <c r="K55" s="15">
        <v>0.45</v>
      </c>
      <c r="L55" s="15">
        <v>0.3</v>
      </c>
      <c r="M55" s="38" t="s">
        <v>25656</v>
      </c>
      <c r="N55" s="44">
        <v>0.1</v>
      </c>
      <c r="O55" s="45">
        <v>0.125</v>
      </c>
      <c r="P55" s="45">
        <v>2.5000000000000001E-2</v>
      </c>
      <c r="Q55" s="45">
        <v>0.45</v>
      </c>
      <c r="R55" s="45">
        <v>0.3</v>
      </c>
    </row>
  </sheetData>
  <sortState xmlns:xlrd2="http://schemas.microsoft.com/office/spreadsheetml/2017/richdata2" ref="A31:R55">
    <sortCondition ref="H31:H55"/>
    <sortCondition ref="D31:D55"/>
    <sortCondition ref="E31:E55"/>
    <sortCondition ref="K31:K55"/>
  </sortState>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78737-3CB8-4A58-BD75-7A9C7D6046E6}">
  <dimension ref="A1:F38"/>
  <sheetViews>
    <sheetView workbookViewId="0">
      <selection activeCell="H13" sqref="H13"/>
    </sheetView>
  </sheetViews>
  <sheetFormatPr defaultRowHeight="14.4" x14ac:dyDescent="0.3"/>
  <cols>
    <col min="1" max="1" width="18" bestFit="1" customWidth="1"/>
    <col min="2" max="2" width="24.33203125" bestFit="1" customWidth="1"/>
    <col min="3" max="3" width="12.5546875" customWidth="1"/>
    <col min="4" max="4" width="10.44140625" customWidth="1"/>
  </cols>
  <sheetData>
    <row r="1" spans="1:6" x14ac:dyDescent="0.3">
      <c r="A1" s="5" t="s">
        <v>4</v>
      </c>
      <c r="B1" s="5" t="s">
        <v>23925</v>
      </c>
      <c r="C1" s="6" t="s">
        <v>23926</v>
      </c>
      <c r="D1" s="56" t="s">
        <v>23927</v>
      </c>
    </row>
    <row r="2" spans="1:6" x14ac:dyDescent="0.3">
      <c r="A2" t="s">
        <v>121</v>
      </c>
      <c r="B2" t="s">
        <v>23910</v>
      </c>
      <c r="C2" s="51">
        <f>SUMIFS(Results!O:O,Results!G:G,CONCATENATE("*",B2,"*"))</f>
        <v>0</v>
      </c>
      <c r="D2" s="50" t="str">
        <f>IFERROR(SUMIFS(Results!V:V,Results!G:G,CONCATENATE("*",B2,"*"))/C2,"")</f>
        <v/>
      </c>
    </row>
    <row r="3" spans="1:6" x14ac:dyDescent="0.3">
      <c r="A3" t="s">
        <v>121</v>
      </c>
      <c r="B3" t="s">
        <v>23911</v>
      </c>
      <c r="C3" s="51">
        <f>SUMIFS(Results!O:O,Results!G:G,CONCATENATE("*",B3,"*"))</f>
        <v>120</v>
      </c>
      <c r="D3" s="50">
        <f>IFERROR(SUMIFS(Results!V:V,Results!G:G,CONCATENATE("*",B3,"*"))/C3,"")</f>
        <v>0.58750000000000002</v>
      </c>
    </row>
    <row r="4" spans="1:6" x14ac:dyDescent="0.3">
      <c r="A4" t="s">
        <v>181</v>
      </c>
      <c r="B4" t="s">
        <v>23912</v>
      </c>
      <c r="C4" s="51">
        <f>SUMIFS(Results!O:O,Results!G:G,CONCATENATE("*",B4,"*"))</f>
        <v>10</v>
      </c>
      <c r="D4" s="50">
        <f>IFERROR(SUMIFS(Results!V:V,Results!G:G,CONCATENATE("*",B4,"*"))/C4,"")</f>
        <v>0.65</v>
      </c>
    </row>
    <row r="5" spans="1:6" x14ac:dyDescent="0.3">
      <c r="A5" t="s">
        <v>7</v>
      </c>
      <c r="B5" t="s">
        <v>23913</v>
      </c>
      <c r="C5" s="51">
        <f>SUMIFS(Results!O:O,Results!G:G,CONCATENATE("*",B5,"*"))</f>
        <v>0</v>
      </c>
      <c r="D5" s="50" t="str">
        <f>IFERROR(SUMIFS(Results!V:V,Results!G:G,CONCATENATE("*",B5,"*"))/C5,"")</f>
        <v/>
      </c>
    </row>
    <row r="6" spans="1:6" x14ac:dyDescent="0.3">
      <c r="A6" t="s">
        <v>7</v>
      </c>
      <c r="B6" t="s">
        <v>23914</v>
      </c>
      <c r="C6" s="51">
        <f>SUMIFS(Results!O:O,Results!G:G,CONCATENATE("*",B6,"*"))</f>
        <v>5</v>
      </c>
      <c r="D6" s="50">
        <f>IFERROR(SUMIFS(Results!V:V,Results!G:G,CONCATENATE("*",B6,"*"))/C6,"")</f>
        <v>0.4</v>
      </c>
    </row>
    <row r="7" spans="1:6" x14ac:dyDescent="0.3">
      <c r="A7" t="s">
        <v>7</v>
      </c>
      <c r="B7" t="s">
        <v>23915</v>
      </c>
      <c r="C7" s="51">
        <f>SUMIFS(Results!O:O,Results!G:G,CONCATENATE("*",B7,"*"))</f>
        <v>5</v>
      </c>
      <c r="D7" s="50">
        <f>IFERROR(SUMIFS(Results!V:V,Results!G:G,CONCATENATE("*",B7,"*"))/C7,"")</f>
        <v>0.6</v>
      </c>
    </row>
    <row r="8" spans="1:6" x14ac:dyDescent="0.3">
      <c r="A8" t="s">
        <v>56</v>
      </c>
      <c r="B8" t="s">
        <v>23916</v>
      </c>
      <c r="C8" s="51">
        <f>SUMIFS(Results!O:O,Results!G:G,CONCATENATE("*",B8,"*"))</f>
        <v>0</v>
      </c>
      <c r="D8" s="50" t="str">
        <f>IFERROR(SUMIFS(Results!V:V,Results!G:G,CONCATENATE("*",B8,"*"))/C8,"")</f>
        <v/>
      </c>
    </row>
    <row r="9" spans="1:6" x14ac:dyDescent="0.3">
      <c r="A9" t="s">
        <v>27</v>
      </c>
      <c r="B9" t="s">
        <v>23917</v>
      </c>
      <c r="C9" s="51">
        <f>SUMIFS(Results!O:O,Results!G:G,CONCATENATE("*",B9,"*"))</f>
        <v>17</v>
      </c>
      <c r="D9" s="50">
        <f>IFERROR(SUMIFS(Results!V:V,Results!G:G,CONCATENATE("*",B9,"*"))/C9,"")</f>
        <v>0.70588235294117652</v>
      </c>
    </row>
    <row r="10" spans="1:6" x14ac:dyDescent="0.3">
      <c r="A10" t="s">
        <v>27</v>
      </c>
      <c r="B10" t="s">
        <v>23918</v>
      </c>
      <c r="C10" s="51">
        <f>SUMIFS(Results!O:O,Results!G:G,CONCATENATE("*",B10,"*"))</f>
        <v>0</v>
      </c>
      <c r="D10" s="50" t="str">
        <f>IFERROR(SUMIFS(Results!V:V,Results!G:G,CONCATENATE("*",B10,"*"))/C10,"")</f>
        <v/>
      </c>
      <c r="F10" t="s">
        <v>23932</v>
      </c>
    </row>
    <row r="11" spans="1:6" x14ac:dyDescent="0.3">
      <c r="A11" t="s">
        <v>27</v>
      </c>
      <c r="B11" t="s">
        <v>23919</v>
      </c>
      <c r="C11" s="51">
        <f>SUMIFS(Results!O:O,Results!G:G,CONCATENATE("*",B11,"*"))</f>
        <v>0</v>
      </c>
      <c r="D11" s="50" t="str">
        <f>IFERROR(SUMIFS(Results!V:V,Results!G:G,CONCATENATE("*",B11,"*"))/C11,"")</f>
        <v/>
      </c>
    </row>
    <row r="12" spans="1:6" x14ac:dyDescent="0.3">
      <c r="A12" t="s">
        <v>27</v>
      </c>
      <c r="B12" t="s">
        <v>23920</v>
      </c>
      <c r="C12" s="51">
        <f>SUMIFS(Results!O:O,Results!G:G,CONCATENATE("*",B12,"*"))</f>
        <v>0</v>
      </c>
      <c r="D12" s="50" t="str">
        <f>IFERROR(SUMIFS(Results!V:V,Results!G:G,CONCATENATE("*",B12,"*"))/C12,"")</f>
        <v/>
      </c>
    </row>
    <row r="13" spans="1:6" x14ac:dyDescent="0.3">
      <c r="A13" t="s">
        <v>77</v>
      </c>
      <c r="B13" t="s">
        <v>23921</v>
      </c>
      <c r="C13" s="51">
        <f>SUMIFS(Results!O:O,Results!G:G,CONCATENATE("*",B13,"*"))</f>
        <v>5</v>
      </c>
      <c r="D13" s="50">
        <f>IFERROR(SUMIFS(Results!V:V,Results!G:G,CONCATENATE("*",B13,"*"))/C13,"")</f>
        <v>0.6</v>
      </c>
    </row>
    <row r="14" spans="1:6" x14ac:dyDescent="0.3">
      <c r="A14" t="s">
        <v>146</v>
      </c>
      <c r="B14" t="s">
        <v>23922</v>
      </c>
      <c r="C14" s="51">
        <f>SUMIFS(Results!O:O,Results!G:G,CONCATENATE("*",B14,"*"))</f>
        <v>18</v>
      </c>
      <c r="D14" s="50">
        <f>IFERROR(SUMIFS(Results!V:V,Results!G:G,CONCATENATE("*",B14,"*"))/C14,"")</f>
        <v>0.47222222222222221</v>
      </c>
    </row>
    <row r="15" spans="1:6" x14ac:dyDescent="0.3">
      <c r="A15" t="s">
        <v>146</v>
      </c>
      <c r="B15" t="s">
        <v>23923</v>
      </c>
      <c r="C15" s="51">
        <f>SUMIFS(Results!O:O,Results!G:G,CONCATENATE("*",B15,"*"))</f>
        <v>0</v>
      </c>
      <c r="D15" s="50" t="str">
        <f>IFERROR(SUMIFS(Results!V:V,Results!G:G,CONCATENATE("*",B15,"*"))/C15,"")</f>
        <v/>
      </c>
    </row>
    <row r="16" spans="1:6" x14ac:dyDescent="0.3">
      <c r="A16" t="s">
        <v>83</v>
      </c>
      <c r="B16" t="s">
        <v>23924</v>
      </c>
      <c r="C16" s="51">
        <f>SUMIFS(Results!O:O,Results!G:G,CONCATENATE("*",B16,"*"))</f>
        <v>0</v>
      </c>
      <c r="D16" s="50" t="str">
        <f>IFERROR(SUMIFS(Results!V:V,Results!G:G,CONCATENATE("*",B16,"*"))/C16,"")</f>
        <v/>
      </c>
    </row>
    <row r="17" spans="1:4" x14ac:dyDescent="0.3">
      <c r="A17" t="s">
        <v>23931</v>
      </c>
      <c r="B17" t="s">
        <v>23928</v>
      </c>
      <c r="C17" s="51">
        <f>SUMIFS(Results!O:O,Results!G:G,CONCATENATE("*",B17,"*"))</f>
        <v>5</v>
      </c>
      <c r="D17" s="50">
        <f>IFERROR(SUMIFS(Results!V:V,Results!G:G,CONCATENATE("*",B17,"*"))/C17,"")</f>
        <v>0.6</v>
      </c>
    </row>
    <row r="18" spans="1:4" x14ac:dyDescent="0.3">
      <c r="A18" t="s">
        <v>23931</v>
      </c>
      <c r="B18" t="s">
        <v>23929</v>
      </c>
      <c r="C18" s="51">
        <f>SUMIFS(Results!O:O,Results!G:G,CONCATENATE("*",B18,"*"))</f>
        <v>58</v>
      </c>
      <c r="D18" s="50">
        <f>IFERROR(SUMIFS(Results!V:V,Results!G:G,CONCATENATE("*",B18,"*"))/C18,"")</f>
        <v>0.53448275862068961</v>
      </c>
    </row>
    <row r="19" spans="1:4" x14ac:dyDescent="0.3">
      <c r="A19" t="s">
        <v>23931</v>
      </c>
      <c r="B19" t="s">
        <v>23930</v>
      </c>
      <c r="C19" s="51">
        <f>SUMIFS(Results!O:O,Results!G:G,CONCATENATE("*",B19,"*"))</f>
        <v>0</v>
      </c>
      <c r="D19" s="50" t="str">
        <f>IFERROR(SUMIFS(Results!V:V,Results!G:G,CONCATENATE("*",B19,"*"))/C19,"")</f>
        <v/>
      </c>
    </row>
    <row r="20" spans="1:4" x14ac:dyDescent="0.3">
      <c r="A20" t="s">
        <v>138</v>
      </c>
      <c r="B20" t="s">
        <v>23933</v>
      </c>
      <c r="C20" s="51">
        <f>SUMIFS(Results!O:O,Results!G:G,CONCATENATE("*",B20,"*"))</f>
        <v>0</v>
      </c>
      <c r="D20" s="50" t="str">
        <f>IFERROR(SUMIFS(Results!V:V,Results!G:G,CONCATENATE("*",B20,"*"))/C20,"")</f>
        <v/>
      </c>
    </row>
    <row r="21" spans="1:4" x14ac:dyDescent="0.3">
      <c r="A21" t="s">
        <v>138</v>
      </c>
      <c r="B21" t="s">
        <v>23934</v>
      </c>
      <c r="C21" s="51">
        <f>SUMIFS(Results!O:O,Results!G:G,CONCATENATE("*",B21,"*"))</f>
        <v>0</v>
      </c>
      <c r="D21" s="50" t="str">
        <f>IFERROR(SUMIFS(Results!V:V,Results!G:G,CONCATENATE("*",B21,"*"))/C21,"")</f>
        <v/>
      </c>
    </row>
    <row r="22" spans="1:4" x14ac:dyDescent="0.3">
      <c r="A22" t="s">
        <v>138</v>
      </c>
      <c r="B22" t="s">
        <v>23935</v>
      </c>
      <c r="C22" s="51">
        <f>SUMIFS(Results!O:O,Results!G:G,CONCATENATE("*",B22,"*"))</f>
        <v>0</v>
      </c>
      <c r="D22" s="50" t="str">
        <f>IFERROR(SUMIFS(Results!V:V,Results!G:G,CONCATENATE("*",B22,"*"))/C22,"")</f>
        <v/>
      </c>
    </row>
    <row r="23" spans="1:4" x14ac:dyDescent="0.3">
      <c r="A23" t="s">
        <v>17</v>
      </c>
      <c r="B23" t="s">
        <v>23936</v>
      </c>
      <c r="C23" s="51">
        <f>SUMIFS(Results!O:O,Results!G:G,CONCATENATE("*",B23,"*"))</f>
        <v>0</v>
      </c>
      <c r="D23" s="50" t="str">
        <f>IFERROR(SUMIFS(Results!V:V,Results!G:G,CONCATENATE("*",B23,"*"))/C23,"")</f>
        <v/>
      </c>
    </row>
    <row r="24" spans="1:4" x14ac:dyDescent="0.3">
      <c r="A24" t="s">
        <v>17</v>
      </c>
      <c r="B24" t="s">
        <v>23937</v>
      </c>
      <c r="C24" s="51">
        <f>SUMIFS(Results!O:O,Results!G:G,CONCATENATE("*",B24,"*"))</f>
        <v>113</v>
      </c>
      <c r="D24" s="50">
        <f>IFERROR(SUMIFS(Results!V:V,Results!G:G,CONCATENATE("*",B24,"*"))/C24,"")</f>
        <v>0.50442477876106195</v>
      </c>
    </row>
    <row r="25" spans="1:4" x14ac:dyDescent="0.3">
      <c r="A25" t="s">
        <v>17</v>
      </c>
      <c r="B25" t="s">
        <v>23938</v>
      </c>
      <c r="C25" s="51">
        <f>SUMIFS(Results!O:O,Results!G:G,CONCATENATE("*",B25,"*"))</f>
        <v>0</v>
      </c>
      <c r="D25" s="50" t="str">
        <f>IFERROR(SUMIFS(Results!V:V,Results!G:G,CONCATENATE("*",B25,"*"))/C25,"")</f>
        <v/>
      </c>
    </row>
    <row r="26" spans="1:4" x14ac:dyDescent="0.3">
      <c r="A26" t="s">
        <v>17</v>
      </c>
      <c r="B26" t="s">
        <v>23939</v>
      </c>
      <c r="C26" s="51">
        <f>SUMIFS(Results!O:O,Results!G:G,CONCATENATE("*",B26,"*"))</f>
        <v>0</v>
      </c>
      <c r="D26" s="50" t="str">
        <f>IFERROR(SUMIFS(Results!V:V,Results!G:G,CONCATENATE("*",B26,"*"))/C26,"")</f>
        <v/>
      </c>
    </row>
    <row r="27" spans="1:4" x14ac:dyDescent="0.3">
      <c r="A27" t="s">
        <v>17</v>
      </c>
      <c r="B27" t="s">
        <v>23940</v>
      </c>
      <c r="C27" s="51">
        <f>SUMIFS(Results!O:O,Results!G:G,CONCATENATE("*",B27,"*"))</f>
        <v>25</v>
      </c>
      <c r="D27" s="50">
        <f>IFERROR(SUMIFS(Results!V:V,Results!G:G,CONCATENATE("*",B27,"*"))/C27,"")</f>
        <v>0.54</v>
      </c>
    </row>
    <row r="28" spans="1:4" x14ac:dyDescent="0.3">
      <c r="A28" t="s">
        <v>87</v>
      </c>
      <c r="B28" t="s">
        <v>23941</v>
      </c>
      <c r="C28" s="51">
        <f>SUMIFS(Results!O:O,Results!G:G,CONCATENATE("*",B28,"*"))</f>
        <v>0</v>
      </c>
      <c r="D28" s="50" t="str">
        <f>IFERROR(SUMIFS(Results!V:V,Results!G:G,CONCATENATE("*",B28,"*"))/C28,"")</f>
        <v/>
      </c>
    </row>
    <row r="29" spans="1:4" x14ac:dyDescent="0.3">
      <c r="A29" t="s">
        <v>95</v>
      </c>
      <c r="B29" t="s">
        <v>23942</v>
      </c>
      <c r="C29" s="51">
        <f>SUMIFS(Results!O:O,Results!G:G,CONCATENATE("*",B29,"*"))</f>
        <v>0</v>
      </c>
      <c r="D29" s="50" t="str">
        <f>IFERROR(SUMIFS(Results!V:V,Results!G:G,CONCATENATE("*",B29,"*"))/C29,"")</f>
        <v/>
      </c>
    </row>
    <row r="30" spans="1:4" x14ac:dyDescent="0.3">
      <c r="A30" t="s">
        <v>95</v>
      </c>
      <c r="B30" t="s">
        <v>23943</v>
      </c>
      <c r="C30" s="51">
        <f>SUMIFS(Results!O:O,Results!G:G,CONCATENATE("*",B30,"*"))</f>
        <v>0</v>
      </c>
      <c r="D30" s="50" t="str">
        <f>IFERROR(SUMIFS(Results!V:V,Results!G:G,CONCATENATE("*",B30,"*"))/C30,"")</f>
        <v/>
      </c>
    </row>
    <row r="31" spans="1:4" x14ac:dyDescent="0.3">
      <c r="A31" t="s">
        <v>95</v>
      </c>
      <c r="B31" t="s">
        <v>23944</v>
      </c>
      <c r="C31" s="51">
        <f>SUMIFS(Results!O:O,Results!G:G,CONCATENATE("*",B31,"*"))</f>
        <v>0</v>
      </c>
      <c r="D31" s="50" t="str">
        <f>IFERROR(SUMIFS(Results!V:V,Results!G:G,CONCATENATE("*",B31,"*"))/C31,"")</f>
        <v/>
      </c>
    </row>
    <row r="32" spans="1:4" x14ac:dyDescent="0.3">
      <c r="A32" t="s">
        <v>49</v>
      </c>
      <c r="B32" t="s">
        <v>23945</v>
      </c>
      <c r="C32" s="51">
        <f>SUMIFS(Results!O:O,Results!G:G,CONCATENATE("*",B32,"*"))</f>
        <v>5</v>
      </c>
      <c r="D32" s="50">
        <f>IFERROR(SUMIFS(Results!V:V,Results!G:G,CONCATENATE("*",B32,"*"))/C32,"")</f>
        <v>0.6</v>
      </c>
    </row>
    <row r="33" spans="1:4" x14ac:dyDescent="0.3">
      <c r="A33" t="s">
        <v>49</v>
      </c>
      <c r="B33" t="s">
        <v>23946</v>
      </c>
      <c r="C33" s="51">
        <f>SUMIFS(Results!O:O,Results!G:G,CONCATENATE("*",B33,"*"))</f>
        <v>0</v>
      </c>
      <c r="D33" s="50" t="str">
        <f>IFERROR(SUMIFS(Results!V:V,Results!G:G,CONCATENATE("*",B33,"*"))/C33,"")</f>
        <v/>
      </c>
    </row>
    <row r="34" spans="1:4" x14ac:dyDescent="0.3">
      <c r="A34" t="s">
        <v>49</v>
      </c>
      <c r="B34" t="s">
        <v>23947</v>
      </c>
      <c r="C34" s="51">
        <f>SUMIFS(Results!O:O,Results!G:G,CONCATENATE("*",B34,"*"))</f>
        <v>0</v>
      </c>
      <c r="D34" s="50" t="str">
        <f>IFERROR(SUMIFS(Results!V:V,Results!G:G,CONCATENATE("*",B34,"*"))/C34,"")</f>
        <v/>
      </c>
    </row>
    <row r="35" spans="1:4" x14ac:dyDescent="0.3">
      <c r="A35" t="s">
        <v>42</v>
      </c>
      <c r="B35" t="s">
        <v>23948</v>
      </c>
      <c r="C35" s="51">
        <f>SUMIFS(Results!O:O,Results!G:G,CONCATENATE("*",B35,"*"))</f>
        <v>0</v>
      </c>
      <c r="D35" s="50" t="str">
        <f>IFERROR(SUMIFS(Results!V:V,Results!G:G,CONCATENATE("*",B35,"*"))/C35,"")</f>
        <v/>
      </c>
    </row>
    <row r="36" spans="1:4" x14ac:dyDescent="0.3">
      <c r="A36" t="s">
        <v>42</v>
      </c>
      <c r="B36" t="s">
        <v>23949</v>
      </c>
      <c r="C36" s="51">
        <f>SUMIFS(Results!O:O,Results!G:G,CONCATENATE("*",B36,"*"))</f>
        <v>0</v>
      </c>
      <c r="D36" s="50" t="str">
        <f>IFERROR(SUMIFS(Results!V:V,Results!G:G,CONCATENATE("*",B36,"*"))/C36,"")</f>
        <v/>
      </c>
    </row>
    <row r="37" spans="1:4" x14ac:dyDescent="0.3">
      <c r="A37" t="s">
        <v>22</v>
      </c>
      <c r="B37" t="s">
        <v>23950</v>
      </c>
      <c r="C37" s="51">
        <f>SUMIFS(Results!O:O,Results!G:G,CONCATENATE("*",B37,"*"))</f>
        <v>0</v>
      </c>
      <c r="D37" s="50" t="str">
        <f>IFERROR(SUMIFS(Results!V:V,Results!G:G,CONCATENATE("*",B37,"*"))/C37,"")</f>
        <v/>
      </c>
    </row>
    <row r="38" spans="1:4" x14ac:dyDescent="0.3">
      <c r="A38" t="s">
        <v>22</v>
      </c>
      <c r="B38" t="s">
        <v>23951</v>
      </c>
      <c r="C38" s="51">
        <f>SUMIFS(Results!O:O,Results!G:G,CONCATENATE("*",B38,"*"))</f>
        <v>15</v>
      </c>
      <c r="D38" s="50">
        <f>IFERROR(SUMIFS(Results!V:V,Results!G:G,CONCATENATE("*",B38,"*"))/C38,"")</f>
        <v>0.6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9946E-05EE-4E39-BE06-4B16B6C2360C}">
  <dimension ref="A1:J739"/>
  <sheetViews>
    <sheetView topLeftCell="B300" workbookViewId="0">
      <selection activeCell="G307" sqref="G307"/>
    </sheetView>
  </sheetViews>
  <sheetFormatPr defaultRowHeight="14.4" x14ac:dyDescent="0.3"/>
  <cols>
    <col min="1" max="1" width="19.33203125" style="48" bestFit="1" customWidth="1"/>
    <col min="2" max="2" width="42" style="48" bestFit="1" customWidth="1"/>
    <col min="3" max="6" width="11.109375" customWidth="1"/>
    <col min="7" max="7" width="14.33203125" customWidth="1"/>
    <col min="8" max="8" width="10.6640625" customWidth="1"/>
  </cols>
  <sheetData>
    <row r="1" spans="1:10" s="12" customFormat="1" ht="57.6" x14ac:dyDescent="0.3">
      <c r="A1" s="54" t="s">
        <v>4</v>
      </c>
      <c r="B1" s="54" t="s">
        <v>23205</v>
      </c>
      <c r="C1" s="55" t="s">
        <v>23237</v>
      </c>
      <c r="D1" s="55" t="s">
        <v>23439</v>
      </c>
      <c r="E1" s="55" t="s">
        <v>23440</v>
      </c>
      <c r="F1" s="55" t="s">
        <v>23438</v>
      </c>
      <c r="G1" s="55" t="s">
        <v>23907</v>
      </c>
      <c r="H1" s="55" t="s">
        <v>23908</v>
      </c>
      <c r="I1" s="55" t="s">
        <v>23906</v>
      </c>
      <c r="J1" s="55" t="s">
        <v>23909</v>
      </c>
    </row>
    <row r="2" spans="1:10" s="12" customFormat="1" x14ac:dyDescent="0.3">
      <c r="A2" s="47" t="s">
        <v>39</v>
      </c>
      <c r="B2" s="47"/>
      <c r="C2" s="51">
        <f>SUMIFS(Results!O:O,Results!G:G,CONCATENATE("*",B2,"*"),Results!E:E,'Warscroll Win Rates'!A2)</f>
        <v>290</v>
      </c>
      <c r="D2" s="50">
        <f>IFERROR(SUMIFS(Results!V:V,Results!G:G,CONCATENATE("*",B2,"*"),Results!E:E,'Warscroll Win Rates'!A2)/C2,"")</f>
        <v>0.42931034482758623</v>
      </c>
      <c r="E2" s="51">
        <f>SUMIFS(Results!O:O,Results!G:G,CONCATENATE("&lt;&gt;*",'Warscroll Win Rates'!B2,"*"),Results!E:E,'Warscroll Win Rates'!A2)</f>
        <v>0</v>
      </c>
      <c r="F2" s="50" t="str">
        <f>IFERROR(SUMIFS(Results!V:V,Results!G:G,CONCATENATE("&lt;&gt;*",'Warscroll Win Rates'!B2,"*"),Results!E:E,'Warscroll Win Rates'!A2)/E2,"")</f>
        <v/>
      </c>
      <c r="G2" s="46">
        <f>SUMIFS(Results!O:O,Results!G:G,CONCATENATE("*",B2,"*"),Results!E:E,'Warscroll Win Rates'!A2,Results!Y:Y,"&gt;=500")</f>
        <v>63</v>
      </c>
      <c r="H2" s="52">
        <f>IFERROR(SUMIFS(Results!V:V,Results!G:G,CONCATENATE("*",B2,"*"),Results!E:E,'Warscroll Win Rates'!A2,Results!Y:Y,"&gt;=500")/G2,"")</f>
        <v>0.60317460317460314</v>
      </c>
      <c r="I2" s="53">
        <f>SUMIFS(Results!O:O,Results!G:G,CONCATENATE("&lt;&gt;*",'Warscroll Win Rates'!B2,"*"),Results!E:E,'Warscroll Win Rates'!A2,Results!Y:Y,"&gt;=500")</f>
        <v>0</v>
      </c>
      <c r="J2" s="52" t="str">
        <f>IFERROR(SUMIFS(Results!V:V,Results!G:G,CONCATENATE("&lt;&gt;*",'Warscroll Win Rates'!B2,"*"),Results!E:E,'Warscroll Win Rates'!A2,Results!Y:Y,"&gt;=500")/I2,"")</f>
        <v/>
      </c>
    </row>
    <row r="3" spans="1:10" x14ac:dyDescent="0.3">
      <c r="A3" s="48" t="s">
        <v>39</v>
      </c>
      <c r="B3" s="48" t="s">
        <v>23206</v>
      </c>
      <c r="C3" s="1">
        <f>SUMIFS(Results!O:O,Results!G:G,CONCATENATE("*",B3,"*"),Results!E:E,'Warscroll Win Rates'!A3)</f>
        <v>39</v>
      </c>
      <c r="D3" s="50">
        <f>IFERROR(SUMIFS(Results!V:V,Results!G:G,CONCATENATE("*",B3,"*"),Results!E:E,'Warscroll Win Rates'!A3)/C3,"")</f>
        <v>0.5641025641025641</v>
      </c>
      <c r="E3" s="1">
        <f>SUMIFS(Results!O:O,Results!G:G,CONCATENATE("&lt;&gt;*",'Warscroll Win Rates'!B3,"*"),Results!E:E,'Warscroll Win Rates'!A3)</f>
        <v>251</v>
      </c>
      <c r="F3" s="50">
        <f>IFERROR(SUMIFS(Results!V:V,Results!G:G,CONCATENATE("&lt;&gt;*",'Warscroll Win Rates'!B3,"*"),Results!E:E,'Warscroll Win Rates'!A3)/E3,"")</f>
        <v>0.40836653386454186</v>
      </c>
      <c r="G3" s="46">
        <f>SUMIFS(Results!O:O,Results!G:G,CONCATENATE("*",B3,"*"),Results!E:E,'Warscroll Win Rates'!A3,Results!Y:Y,"&gt;=500")</f>
        <v>23</v>
      </c>
      <c r="H3" s="52">
        <f>IFERROR(SUMIFS(Results!V:V,Results!G:G,CONCATENATE("*",B3,"*"),Results!E:E,'Warscroll Win Rates'!A3,Results!Y:Y,"&gt;=500")/G3,"")</f>
        <v>0.60869565217391308</v>
      </c>
      <c r="I3" s="53">
        <f>SUMIFS(Results!O:O,Results!G:G,CONCATENATE("&lt;&gt;*",'Warscroll Win Rates'!B3,"*"),Results!E:E,'Warscroll Win Rates'!A3,Results!Y:Y,"&gt;=500")</f>
        <v>40</v>
      </c>
      <c r="J3" s="52">
        <f>IFERROR(SUMIFS(Results!V:V,Results!G:G,CONCATENATE("&lt;&gt;*",'Warscroll Win Rates'!B3,"*"),Results!E:E,'Warscroll Win Rates'!A3,Results!Y:Y,"&gt;=500")/I3,"")</f>
        <v>0.6</v>
      </c>
    </row>
    <row r="4" spans="1:10" x14ac:dyDescent="0.3">
      <c r="A4" s="48" t="s">
        <v>39</v>
      </c>
      <c r="B4" s="48" t="s">
        <v>23207</v>
      </c>
      <c r="C4" s="1">
        <f>SUMIFS(Results!O:O,Results!G:G,CONCATENATE("*",B4,"*"),Results!E:E,'Warscroll Win Rates'!A4)</f>
        <v>0</v>
      </c>
      <c r="D4" s="50" t="str">
        <f>IFERROR(SUMIFS(Results!V:V,Results!G:G,CONCATENATE("*",B4,"*"),Results!E:E,'Warscroll Win Rates'!A4)/C4,"")</f>
        <v/>
      </c>
      <c r="E4" s="1">
        <f>SUMIFS(Results!O:O,Results!G:G,CONCATENATE("&lt;&gt;*",'Warscroll Win Rates'!B4,"*"),Results!E:E,'Warscroll Win Rates'!A4)</f>
        <v>290</v>
      </c>
      <c r="F4" s="50">
        <f>IFERROR(SUMIFS(Results!V:V,Results!G:G,CONCATENATE("&lt;&gt;*",'Warscroll Win Rates'!B4,"*"),Results!E:E,'Warscroll Win Rates'!A4)/E4,"")</f>
        <v>0.42931034482758623</v>
      </c>
      <c r="G4" s="46">
        <f>SUMIFS(Results!O:O,Results!G:G,CONCATENATE("*",B4,"*"),Results!E:E,'Warscroll Win Rates'!A4,Results!Y:Y,"&gt;=500")</f>
        <v>0</v>
      </c>
      <c r="H4" s="52" t="str">
        <f>IFERROR(SUMIFS(Results!V:V,Results!G:G,CONCATENATE("*",B4,"*"),Results!E:E,'Warscroll Win Rates'!A4,Results!Y:Y,"&gt;=500")/G4,"")</f>
        <v/>
      </c>
      <c r="I4" s="53">
        <f>SUMIFS(Results!O:O,Results!G:G,CONCATENATE("&lt;&gt;*",'Warscroll Win Rates'!B4,"*"),Results!E:E,'Warscroll Win Rates'!A4,Results!Y:Y,"&gt;=500")</f>
        <v>63</v>
      </c>
      <c r="J4" s="52">
        <f>IFERROR(SUMIFS(Results!V:V,Results!G:G,CONCATENATE("&lt;&gt;*",'Warscroll Win Rates'!B4,"*"),Results!E:E,'Warscroll Win Rates'!A4,Results!Y:Y,"&gt;=500")/I4,"")</f>
        <v>0.60317460317460314</v>
      </c>
    </row>
    <row r="5" spans="1:10" x14ac:dyDescent="0.3">
      <c r="A5" s="48" t="s">
        <v>39</v>
      </c>
      <c r="B5" s="48" t="s">
        <v>23208</v>
      </c>
      <c r="C5" s="1">
        <f>SUMIFS(Results!O:O,Results!G:G,CONCATENATE("*",B5,"*"),Results!E:E,'Warscroll Win Rates'!A5)</f>
        <v>33</v>
      </c>
      <c r="D5" s="50">
        <f>IFERROR(SUMIFS(Results!V:V,Results!G:G,CONCATENATE("*",B5,"*"),Results!E:E,'Warscroll Win Rates'!A5)/C5,"")</f>
        <v>0.33333333333333331</v>
      </c>
      <c r="E5" s="1">
        <f>SUMIFS(Results!O:O,Results!G:G,CONCATENATE("&lt;&gt;*",'Warscroll Win Rates'!B5,"*"),Results!E:E,'Warscroll Win Rates'!A5)</f>
        <v>257</v>
      </c>
      <c r="F5" s="50">
        <f>IFERROR(SUMIFS(Results!V:V,Results!G:G,CONCATENATE("&lt;&gt;*",'Warscroll Win Rates'!B5,"*"),Results!E:E,'Warscroll Win Rates'!A5)/E5,"")</f>
        <v>0.44163424124513617</v>
      </c>
      <c r="G5" s="46">
        <f>SUMIFS(Results!O:O,Results!G:G,CONCATENATE("*",B5,"*"),Results!E:E,'Warscroll Win Rates'!A5,Results!Y:Y,"&gt;=500")</f>
        <v>0</v>
      </c>
      <c r="H5" s="52" t="str">
        <f>IFERROR(SUMIFS(Results!V:V,Results!G:G,CONCATENATE("*",B5,"*"),Results!E:E,'Warscroll Win Rates'!A5,Results!Y:Y,"&gt;=500")/G5,"")</f>
        <v/>
      </c>
      <c r="I5" s="53">
        <f>SUMIFS(Results!O:O,Results!G:G,CONCATENATE("&lt;&gt;*",'Warscroll Win Rates'!B5,"*"),Results!E:E,'Warscroll Win Rates'!A5,Results!Y:Y,"&gt;=500")</f>
        <v>63</v>
      </c>
      <c r="J5" s="52">
        <f>IFERROR(SUMIFS(Results!V:V,Results!G:G,CONCATENATE("&lt;&gt;*",'Warscroll Win Rates'!B5,"*"),Results!E:E,'Warscroll Win Rates'!A5,Results!Y:Y,"&gt;=500")/I5,"")</f>
        <v>0.60317460317460314</v>
      </c>
    </row>
    <row r="6" spans="1:10" x14ac:dyDescent="0.3">
      <c r="A6" s="48" t="s">
        <v>39</v>
      </c>
      <c r="B6" s="48" t="s">
        <v>23209</v>
      </c>
      <c r="C6" s="1">
        <f>SUMIFS(Results!O:O,Results!G:G,CONCATENATE("*",B6,"*"),Results!E:E,'Warscroll Win Rates'!A6)</f>
        <v>15</v>
      </c>
      <c r="D6" s="50">
        <f>IFERROR(SUMIFS(Results!V:V,Results!G:G,CONCATENATE("*",B6,"*"),Results!E:E,'Warscroll Win Rates'!A6)/C6,"")</f>
        <v>0.33333333333333331</v>
      </c>
      <c r="E6" s="1">
        <f>SUMIFS(Results!O:O,Results!G:G,CONCATENATE("&lt;&gt;*",'Warscroll Win Rates'!B6,"*"),Results!E:E,'Warscroll Win Rates'!A6)</f>
        <v>275</v>
      </c>
      <c r="F6" s="50">
        <f>IFERROR(SUMIFS(Results!V:V,Results!G:G,CONCATENATE("&lt;&gt;*",'Warscroll Win Rates'!B6,"*"),Results!E:E,'Warscroll Win Rates'!A6)/E6,"")</f>
        <v>0.43454545454545457</v>
      </c>
      <c r="G6" s="46">
        <f>SUMIFS(Results!O:O,Results!G:G,CONCATENATE("*",B6,"*"),Results!E:E,'Warscroll Win Rates'!A6,Results!Y:Y,"&gt;=500")</f>
        <v>0</v>
      </c>
      <c r="H6" s="52" t="str">
        <f>IFERROR(SUMIFS(Results!V:V,Results!G:G,CONCATENATE("*",B6,"*"),Results!E:E,'Warscroll Win Rates'!A6,Results!Y:Y,"&gt;=500")/G6,"")</f>
        <v/>
      </c>
      <c r="I6" s="53">
        <f>SUMIFS(Results!O:O,Results!G:G,CONCATENATE("&lt;&gt;*",'Warscroll Win Rates'!B6,"*"),Results!E:E,'Warscroll Win Rates'!A6,Results!Y:Y,"&gt;=500")</f>
        <v>63</v>
      </c>
      <c r="J6" s="52">
        <f>IFERROR(SUMIFS(Results!V:V,Results!G:G,CONCATENATE("&lt;&gt;*",'Warscroll Win Rates'!B6,"*"),Results!E:E,'Warscroll Win Rates'!A6,Results!Y:Y,"&gt;=500")/I6,"")</f>
        <v>0.60317460317460314</v>
      </c>
    </row>
    <row r="7" spans="1:10" x14ac:dyDescent="0.3">
      <c r="A7" s="48" t="s">
        <v>39</v>
      </c>
      <c r="B7" s="48" t="s">
        <v>23210</v>
      </c>
      <c r="C7" s="1">
        <f>SUMIFS(Results!O:O,Results!G:G,CONCATENATE("*",B7,"*"),Results!E:E,'Warscroll Win Rates'!A7)</f>
        <v>221</v>
      </c>
      <c r="D7" s="50">
        <f>IFERROR(SUMIFS(Results!V:V,Results!G:G,CONCATENATE("*",B7,"*"),Results!E:E,'Warscroll Win Rates'!A7)/C7,"")</f>
        <v>0.41855203619909503</v>
      </c>
      <c r="E7" s="1">
        <f>SUMIFS(Results!O:O,Results!G:G,CONCATENATE("&lt;&gt;*",'Warscroll Win Rates'!B7,"*"),Results!E:E,'Warscroll Win Rates'!A7)</f>
        <v>69</v>
      </c>
      <c r="F7" s="50">
        <f>IFERROR(SUMIFS(Results!V:V,Results!G:G,CONCATENATE("&lt;&gt;*",'Warscroll Win Rates'!B7,"*"),Results!E:E,'Warscroll Win Rates'!A7)/E7,"")</f>
        <v>0.46376811594202899</v>
      </c>
      <c r="G7" s="46">
        <f>SUMIFS(Results!O:O,Results!G:G,CONCATENATE("*",B7,"*"),Results!E:E,'Warscroll Win Rates'!A7,Results!Y:Y,"&gt;=500")</f>
        <v>35</v>
      </c>
      <c r="H7" s="52">
        <f>IFERROR(SUMIFS(Results!V:V,Results!G:G,CONCATENATE("*",B7,"*"),Results!E:E,'Warscroll Win Rates'!A7,Results!Y:Y,"&gt;=500")/G7,"")</f>
        <v>0.62857142857142856</v>
      </c>
      <c r="I7" s="53">
        <f>SUMIFS(Results!O:O,Results!G:G,CONCATENATE("&lt;&gt;*",'Warscroll Win Rates'!B7,"*"),Results!E:E,'Warscroll Win Rates'!A7,Results!Y:Y,"&gt;=500")</f>
        <v>28</v>
      </c>
      <c r="J7" s="52">
        <f>IFERROR(SUMIFS(Results!V:V,Results!G:G,CONCATENATE("&lt;&gt;*",'Warscroll Win Rates'!B7,"*"),Results!E:E,'Warscroll Win Rates'!A7,Results!Y:Y,"&gt;=500")/I7,"")</f>
        <v>0.5714285714285714</v>
      </c>
    </row>
    <row r="8" spans="1:10" x14ac:dyDescent="0.3">
      <c r="A8" s="48" t="s">
        <v>39</v>
      </c>
      <c r="B8" s="48" t="s">
        <v>23211</v>
      </c>
      <c r="C8" s="1">
        <f>SUMIFS(Results!O:O,Results!G:G,CONCATENATE("*",B8,"*"),Results!E:E,'Warscroll Win Rates'!A8)</f>
        <v>43</v>
      </c>
      <c r="D8" s="50">
        <f>IFERROR(SUMIFS(Results!V:V,Results!G:G,CONCATENATE("*",B8,"*"),Results!E:E,'Warscroll Win Rates'!A8)/C8,"")</f>
        <v>0.39534883720930231</v>
      </c>
      <c r="E8" s="1">
        <f>SUMIFS(Results!O:O,Results!G:G,CONCATENATE("&lt;&gt;*",'Warscroll Win Rates'!B8,"*"),Results!E:E,'Warscroll Win Rates'!A8)</f>
        <v>247</v>
      </c>
      <c r="F8" s="50">
        <f>IFERROR(SUMIFS(Results!V:V,Results!G:G,CONCATENATE("&lt;&gt;*",'Warscroll Win Rates'!B8,"*"),Results!E:E,'Warscroll Win Rates'!A8)/E8,"")</f>
        <v>0.43522267206477733</v>
      </c>
      <c r="G8" s="46">
        <f>SUMIFS(Results!O:O,Results!G:G,CONCATENATE("*",B8,"*"),Results!E:E,'Warscroll Win Rates'!A8,Results!Y:Y,"&gt;=500")</f>
        <v>10</v>
      </c>
      <c r="H8" s="52">
        <f>IFERROR(SUMIFS(Results!V:V,Results!G:G,CONCATENATE("*",B8,"*"),Results!E:E,'Warscroll Win Rates'!A8,Results!Y:Y,"&gt;=500")/G8,"")</f>
        <v>0.5</v>
      </c>
      <c r="I8" s="53">
        <f>SUMIFS(Results!O:O,Results!G:G,CONCATENATE("&lt;&gt;*",'Warscroll Win Rates'!B8,"*"),Results!E:E,'Warscroll Win Rates'!A8,Results!Y:Y,"&gt;=500")</f>
        <v>53</v>
      </c>
      <c r="J8" s="52">
        <f>IFERROR(SUMIFS(Results!V:V,Results!G:G,CONCATENATE("&lt;&gt;*",'Warscroll Win Rates'!B8,"*"),Results!E:E,'Warscroll Win Rates'!A8,Results!Y:Y,"&gt;=500")/I8,"")</f>
        <v>0.62264150943396224</v>
      </c>
    </row>
    <row r="9" spans="1:10" x14ac:dyDescent="0.3">
      <c r="A9" s="48" t="s">
        <v>39</v>
      </c>
      <c r="B9" s="48" t="s">
        <v>23212</v>
      </c>
      <c r="C9" s="1">
        <f>SUMIFS(Results!O:O,Results!G:G,CONCATENATE("*",B9,"*"),Results!E:E,'Warscroll Win Rates'!A9)</f>
        <v>10</v>
      </c>
      <c r="D9" s="50">
        <f>IFERROR(SUMIFS(Results!V:V,Results!G:G,CONCATENATE("*",B9,"*"),Results!E:E,'Warscroll Win Rates'!A9)/C9,"")</f>
        <v>0.3</v>
      </c>
      <c r="E9" s="1">
        <f>SUMIFS(Results!O:O,Results!G:G,CONCATENATE("&lt;&gt;*",'Warscroll Win Rates'!B9,"*"),Results!E:E,'Warscroll Win Rates'!A9)</f>
        <v>280</v>
      </c>
      <c r="F9" s="50">
        <f>IFERROR(SUMIFS(Results!V:V,Results!G:G,CONCATENATE("&lt;&gt;*",'Warscroll Win Rates'!B9,"*"),Results!E:E,'Warscroll Win Rates'!A9)/E9,"")</f>
        <v>0.43392857142857144</v>
      </c>
      <c r="G9" s="46">
        <f>SUMIFS(Results!O:O,Results!G:G,CONCATENATE("*",B9,"*"),Results!E:E,'Warscroll Win Rates'!A9,Results!Y:Y,"&gt;=500")</f>
        <v>0</v>
      </c>
      <c r="H9" s="52" t="str">
        <f>IFERROR(SUMIFS(Results!V:V,Results!G:G,CONCATENATE("*",B9,"*"),Results!E:E,'Warscroll Win Rates'!A9,Results!Y:Y,"&gt;=500")/G9,"")</f>
        <v/>
      </c>
      <c r="I9" s="53">
        <f>SUMIFS(Results!O:O,Results!G:G,CONCATENATE("&lt;&gt;*",'Warscroll Win Rates'!B9,"*"),Results!E:E,'Warscroll Win Rates'!A9,Results!Y:Y,"&gt;=500")</f>
        <v>63</v>
      </c>
      <c r="J9" s="52">
        <f>IFERROR(SUMIFS(Results!V:V,Results!G:G,CONCATENATE("&lt;&gt;*",'Warscroll Win Rates'!B9,"*"),Results!E:E,'Warscroll Win Rates'!A9,Results!Y:Y,"&gt;=500")/I9,"")</f>
        <v>0.60317460317460314</v>
      </c>
    </row>
    <row r="10" spans="1:10" x14ac:dyDescent="0.3">
      <c r="A10" s="48" t="s">
        <v>39</v>
      </c>
      <c r="B10" s="48" t="s">
        <v>23213</v>
      </c>
      <c r="C10" s="1">
        <f>SUMIFS(Results!O:O,Results!G:G,CONCATENATE("*",B10,"*"),Results!E:E,'Warscroll Win Rates'!A10)</f>
        <v>83</v>
      </c>
      <c r="D10" s="50">
        <f>IFERROR(SUMIFS(Results!V:V,Results!G:G,CONCATENATE("*",B10,"*"),Results!E:E,'Warscroll Win Rates'!A10)/C10,"")</f>
        <v>0.40361445783132532</v>
      </c>
      <c r="E10" s="1">
        <f>SUMIFS(Results!O:O,Results!G:G,CONCATENATE("&lt;&gt;*",'Warscroll Win Rates'!B10,"*"),Results!E:E,'Warscroll Win Rates'!A10)</f>
        <v>207</v>
      </c>
      <c r="F10" s="50">
        <f>IFERROR(SUMIFS(Results!V:V,Results!G:G,CONCATENATE("&lt;&gt;*",'Warscroll Win Rates'!B10,"*"),Results!E:E,'Warscroll Win Rates'!A10)/E10,"")</f>
        <v>0.43961352657004832</v>
      </c>
      <c r="G10" s="46">
        <f>SUMIFS(Results!O:O,Results!G:G,CONCATENATE("*",B10,"*"),Results!E:E,'Warscroll Win Rates'!A10,Results!Y:Y,"&gt;=500")</f>
        <v>18</v>
      </c>
      <c r="H10" s="52">
        <f>IFERROR(SUMIFS(Results!V:V,Results!G:G,CONCATENATE("*",B10,"*"),Results!E:E,'Warscroll Win Rates'!A10,Results!Y:Y,"&gt;=500")/G10,"")</f>
        <v>0.66666666666666663</v>
      </c>
      <c r="I10" s="53">
        <f>SUMIFS(Results!O:O,Results!G:G,CONCATENATE("&lt;&gt;*",'Warscroll Win Rates'!B10,"*"),Results!E:E,'Warscroll Win Rates'!A10,Results!Y:Y,"&gt;=500")</f>
        <v>45</v>
      </c>
      <c r="J10" s="52">
        <f>IFERROR(SUMIFS(Results!V:V,Results!G:G,CONCATENATE("&lt;&gt;*",'Warscroll Win Rates'!B10,"*"),Results!E:E,'Warscroll Win Rates'!A10,Results!Y:Y,"&gt;=500")/I10,"")</f>
        <v>0.57777777777777772</v>
      </c>
    </row>
    <row r="11" spans="1:10" x14ac:dyDescent="0.3">
      <c r="A11" s="48" t="s">
        <v>39</v>
      </c>
      <c r="B11" s="48" t="s">
        <v>23214</v>
      </c>
      <c r="C11" s="1">
        <f>SUMIFS(Results!O:O,Results!G:G,CONCATENATE("*",B11,"*"),Results!E:E,'Warscroll Win Rates'!A11)</f>
        <v>31</v>
      </c>
      <c r="D11" s="50">
        <f>IFERROR(SUMIFS(Results!V:V,Results!G:G,CONCATENATE("*",B11,"*"),Results!E:E,'Warscroll Win Rates'!A11)/C11,"")</f>
        <v>0.45161290322580644</v>
      </c>
      <c r="E11" s="1">
        <f>SUMIFS(Results!O:O,Results!G:G,CONCATENATE("&lt;&gt;*",'Warscroll Win Rates'!B11,"*"),Results!E:E,'Warscroll Win Rates'!A11)</f>
        <v>259</v>
      </c>
      <c r="F11" s="50">
        <f>IFERROR(SUMIFS(Results!V:V,Results!G:G,CONCATENATE("&lt;&gt;*",'Warscroll Win Rates'!B11,"*"),Results!E:E,'Warscroll Win Rates'!A11)/E11,"")</f>
        <v>0.42664092664092662</v>
      </c>
      <c r="G11" s="46">
        <f>SUMIFS(Results!O:O,Results!G:G,CONCATENATE("*",B11,"*"),Results!E:E,'Warscroll Win Rates'!A11,Results!Y:Y,"&gt;=500")</f>
        <v>10</v>
      </c>
      <c r="H11" s="52">
        <f>IFERROR(SUMIFS(Results!V:V,Results!G:G,CONCATENATE("*",B11,"*"),Results!E:E,'Warscroll Win Rates'!A11,Results!Y:Y,"&gt;=500")/G11,"")</f>
        <v>0.6</v>
      </c>
      <c r="I11" s="53">
        <f>SUMIFS(Results!O:O,Results!G:G,CONCATENATE("&lt;&gt;*",'Warscroll Win Rates'!B11,"*"),Results!E:E,'Warscroll Win Rates'!A11,Results!Y:Y,"&gt;=500")</f>
        <v>53</v>
      </c>
      <c r="J11" s="52">
        <f>IFERROR(SUMIFS(Results!V:V,Results!G:G,CONCATENATE("&lt;&gt;*",'Warscroll Win Rates'!B11,"*"),Results!E:E,'Warscroll Win Rates'!A11,Results!Y:Y,"&gt;=500")/I11,"")</f>
        <v>0.60377358490566035</v>
      </c>
    </row>
    <row r="12" spans="1:10" x14ac:dyDescent="0.3">
      <c r="A12" s="48" t="s">
        <v>39</v>
      </c>
      <c r="B12" s="48" t="s">
        <v>23215</v>
      </c>
      <c r="C12" s="1">
        <f>SUMIFS(Results!O:O,Results!G:G,CONCATENATE("*",B12,"*"),Results!E:E,'Warscroll Win Rates'!A12)</f>
        <v>124</v>
      </c>
      <c r="D12" s="50">
        <f>IFERROR(SUMIFS(Results!V:V,Results!G:G,CONCATENATE("*",B12,"*"),Results!E:E,'Warscroll Win Rates'!A12)/C12,"")</f>
        <v>0.46774193548387094</v>
      </c>
      <c r="E12" s="1">
        <f>SUMIFS(Results!O:O,Results!G:G,CONCATENATE("&lt;&gt;*",'Warscroll Win Rates'!B12,"*"),Results!E:E,'Warscroll Win Rates'!A12)</f>
        <v>166</v>
      </c>
      <c r="F12" s="50">
        <f>IFERROR(SUMIFS(Results!V:V,Results!G:G,CONCATENATE("&lt;&gt;*",'Warscroll Win Rates'!B12,"*"),Results!E:E,'Warscroll Win Rates'!A12)/E12,"")</f>
        <v>0.4006024096385542</v>
      </c>
      <c r="G12" s="46">
        <f>SUMIFS(Results!O:O,Results!G:G,CONCATENATE("*",B12,"*"),Results!E:E,'Warscroll Win Rates'!A12,Results!Y:Y,"&gt;=500")</f>
        <v>30</v>
      </c>
      <c r="H12" s="52">
        <f>IFERROR(SUMIFS(Results!V:V,Results!G:G,CONCATENATE("*",B12,"*"),Results!E:E,'Warscroll Win Rates'!A12,Results!Y:Y,"&gt;=500")/G12,"")</f>
        <v>0.7</v>
      </c>
      <c r="I12" s="53">
        <f>SUMIFS(Results!O:O,Results!G:G,CONCATENATE("&lt;&gt;*",'Warscroll Win Rates'!B12,"*"),Results!E:E,'Warscroll Win Rates'!A12,Results!Y:Y,"&gt;=500")</f>
        <v>33</v>
      </c>
      <c r="J12" s="52">
        <f>IFERROR(SUMIFS(Results!V:V,Results!G:G,CONCATENATE("&lt;&gt;*",'Warscroll Win Rates'!B12,"*"),Results!E:E,'Warscroll Win Rates'!A12,Results!Y:Y,"&gt;=500")/I12,"")</f>
        <v>0.51515151515151514</v>
      </c>
    </row>
    <row r="13" spans="1:10" x14ac:dyDescent="0.3">
      <c r="A13" s="48" t="s">
        <v>39</v>
      </c>
      <c r="B13" s="48" t="s">
        <v>23216</v>
      </c>
      <c r="C13" s="1">
        <f>SUMIFS(Results!O:O,Results!G:G,CONCATENATE("*",B13,"*"),Results!E:E,'Warscroll Win Rates'!A13)</f>
        <v>98</v>
      </c>
      <c r="D13" s="50">
        <f>IFERROR(SUMIFS(Results!V:V,Results!G:G,CONCATENATE("*",B13,"*"),Results!E:E,'Warscroll Win Rates'!A13)/C13,"")</f>
        <v>0.35204081632653061</v>
      </c>
      <c r="E13" s="1">
        <f>SUMIFS(Results!O:O,Results!G:G,CONCATENATE("&lt;&gt;*",'Warscroll Win Rates'!B13,"*"),Results!E:E,'Warscroll Win Rates'!A13)</f>
        <v>192</v>
      </c>
      <c r="F13" s="50">
        <f>IFERROR(SUMIFS(Results!V:V,Results!G:G,CONCATENATE("&lt;&gt;*",'Warscroll Win Rates'!B13,"*"),Results!E:E,'Warscroll Win Rates'!A13)/E13,"")</f>
        <v>0.46875</v>
      </c>
      <c r="G13" s="46">
        <f>SUMIFS(Results!O:O,Results!G:G,CONCATENATE("*",B13,"*"),Results!E:E,'Warscroll Win Rates'!A13,Results!Y:Y,"&gt;=500")</f>
        <v>15</v>
      </c>
      <c r="H13" s="52">
        <f>IFERROR(SUMIFS(Results!V:V,Results!G:G,CONCATENATE("*",B13,"*"),Results!E:E,'Warscroll Win Rates'!A13,Results!Y:Y,"&gt;=500")/G13,"")</f>
        <v>0.46666666666666667</v>
      </c>
      <c r="I13" s="53">
        <f>SUMIFS(Results!O:O,Results!G:G,CONCATENATE("&lt;&gt;*",'Warscroll Win Rates'!B13,"*"),Results!E:E,'Warscroll Win Rates'!A13,Results!Y:Y,"&gt;=500")</f>
        <v>48</v>
      </c>
      <c r="J13" s="52">
        <f>IFERROR(SUMIFS(Results!V:V,Results!G:G,CONCATENATE("&lt;&gt;*",'Warscroll Win Rates'!B13,"*"),Results!E:E,'Warscroll Win Rates'!A13,Results!Y:Y,"&gt;=500")/I13,"")</f>
        <v>0.64583333333333337</v>
      </c>
    </row>
    <row r="14" spans="1:10" x14ac:dyDescent="0.3">
      <c r="A14" s="48" t="s">
        <v>39</v>
      </c>
      <c r="B14" s="48" t="s">
        <v>23217</v>
      </c>
      <c r="C14" s="1">
        <f>SUMIFS(Results!O:O,Results!G:G,CONCATENATE("*",B14,"*"),Results!E:E,'Warscroll Win Rates'!A14)</f>
        <v>23</v>
      </c>
      <c r="D14" s="50">
        <f>IFERROR(SUMIFS(Results!V:V,Results!G:G,CONCATENATE("*",B14,"*"),Results!E:E,'Warscroll Win Rates'!A14)/C14,"")</f>
        <v>0.52173913043478259</v>
      </c>
      <c r="E14" s="1">
        <f>SUMIFS(Results!O:O,Results!G:G,CONCATENATE("&lt;&gt;*",'Warscroll Win Rates'!B14,"*"),Results!E:E,'Warscroll Win Rates'!A14)</f>
        <v>267</v>
      </c>
      <c r="F14" s="50">
        <f>IFERROR(SUMIFS(Results!V:V,Results!G:G,CONCATENATE("&lt;&gt;*",'Warscroll Win Rates'!B14,"*"),Results!E:E,'Warscroll Win Rates'!A14)/E14,"")</f>
        <v>0.42134831460674155</v>
      </c>
      <c r="G14" s="46">
        <f>SUMIFS(Results!O:O,Results!G:G,CONCATENATE("*",B14,"*"),Results!E:E,'Warscroll Win Rates'!A14,Results!Y:Y,"&gt;=500")</f>
        <v>13</v>
      </c>
      <c r="H14" s="52">
        <f>IFERROR(SUMIFS(Results!V:V,Results!G:G,CONCATENATE("*",B14,"*"),Results!E:E,'Warscroll Win Rates'!A14,Results!Y:Y,"&gt;=500")/G14,"")</f>
        <v>0.69230769230769229</v>
      </c>
      <c r="I14" s="53">
        <f>SUMIFS(Results!O:O,Results!G:G,CONCATENATE("&lt;&gt;*",'Warscroll Win Rates'!B14,"*"),Results!E:E,'Warscroll Win Rates'!A14,Results!Y:Y,"&gt;=500")</f>
        <v>50</v>
      </c>
      <c r="J14" s="52">
        <f>IFERROR(SUMIFS(Results!V:V,Results!G:G,CONCATENATE("&lt;&gt;*",'Warscroll Win Rates'!B14,"*"),Results!E:E,'Warscroll Win Rates'!A14,Results!Y:Y,"&gt;=500")/I14,"")</f>
        <v>0.57999999999999996</v>
      </c>
    </row>
    <row r="15" spans="1:10" x14ac:dyDescent="0.3">
      <c r="A15" s="48" t="s">
        <v>39</v>
      </c>
      <c r="B15" s="48" t="s">
        <v>23218</v>
      </c>
      <c r="C15" s="1">
        <f>SUMIFS(Results!O:O,Results!G:G,CONCATENATE("*",B15,"*"),Results!E:E,'Warscroll Win Rates'!A15)</f>
        <v>0</v>
      </c>
      <c r="D15" s="50" t="str">
        <f>IFERROR(SUMIFS(Results!V:V,Results!G:G,CONCATENATE("*",B15,"*"),Results!E:E,'Warscroll Win Rates'!A15)/C15,"")</f>
        <v/>
      </c>
      <c r="E15" s="1">
        <f>SUMIFS(Results!O:O,Results!G:G,CONCATENATE("&lt;&gt;*",'Warscroll Win Rates'!B15,"*"),Results!E:E,'Warscroll Win Rates'!A15)</f>
        <v>290</v>
      </c>
      <c r="F15" s="50">
        <f>IFERROR(SUMIFS(Results!V:V,Results!G:G,CONCATENATE("&lt;&gt;*",'Warscroll Win Rates'!B15,"*"),Results!E:E,'Warscroll Win Rates'!A15)/E15,"")</f>
        <v>0.42931034482758623</v>
      </c>
      <c r="G15" s="46">
        <f>SUMIFS(Results!O:O,Results!G:G,CONCATENATE("*",B15,"*"),Results!E:E,'Warscroll Win Rates'!A15,Results!Y:Y,"&gt;=500")</f>
        <v>0</v>
      </c>
      <c r="H15" s="52" t="str">
        <f>IFERROR(SUMIFS(Results!V:V,Results!G:G,CONCATENATE("*",B15,"*"),Results!E:E,'Warscroll Win Rates'!A15,Results!Y:Y,"&gt;=500")/G15,"")</f>
        <v/>
      </c>
      <c r="I15" s="53">
        <f>SUMIFS(Results!O:O,Results!G:G,CONCATENATE("&lt;&gt;*",'Warscroll Win Rates'!B15,"*"),Results!E:E,'Warscroll Win Rates'!A15,Results!Y:Y,"&gt;=500")</f>
        <v>63</v>
      </c>
      <c r="J15" s="52">
        <f>IFERROR(SUMIFS(Results!V:V,Results!G:G,CONCATENATE("&lt;&gt;*",'Warscroll Win Rates'!B15,"*"),Results!E:E,'Warscroll Win Rates'!A15,Results!Y:Y,"&gt;=500")/I15,"")</f>
        <v>0.60317460317460314</v>
      </c>
    </row>
    <row r="16" spans="1:10" x14ac:dyDescent="0.3">
      <c r="A16" s="48" t="s">
        <v>39</v>
      </c>
      <c r="B16" s="48" t="s">
        <v>23219</v>
      </c>
      <c r="C16" s="1">
        <f>SUMIFS(Results!O:O,Results!G:G,CONCATENATE("*",B16,"*"),Results!E:E,'Warscroll Win Rates'!A16)</f>
        <v>111</v>
      </c>
      <c r="D16" s="50">
        <f>IFERROR(SUMIFS(Results!V:V,Results!G:G,CONCATENATE("*",B16,"*"),Results!E:E,'Warscroll Win Rates'!A16)/C16,"")</f>
        <v>0.44144144144144143</v>
      </c>
      <c r="E16" s="1">
        <f>SUMIFS(Results!O:O,Results!G:G,CONCATENATE("&lt;&gt;*",'Warscroll Win Rates'!B16,"*"),Results!E:E,'Warscroll Win Rates'!A16)</f>
        <v>179</v>
      </c>
      <c r="F16" s="50">
        <f>IFERROR(SUMIFS(Results!V:V,Results!G:G,CONCATENATE("&lt;&gt;*",'Warscroll Win Rates'!B16,"*"),Results!E:E,'Warscroll Win Rates'!A16)/E16,"")</f>
        <v>0.42178770949720673</v>
      </c>
      <c r="G16" s="46">
        <f>SUMIFS(Results!O:O,Results!G:G,CONCATENATE("*",B16,"*"),Results!E:E,'Warscroll Win Rates'!A16,Results!Y:Y,"&gt;=500")</f>
        <v>38</v>
      </c>
      <c r="H16" s="52">
        <f>IFERROR(SUMIFS(Results!V:V,Results!G:G,CONCATENATE("*",B16,"*"),Results!E:E,'Warscroll Win Rates'!A16,Results!Y:Y,"&gt;=500")/G16,"")</f>
        <v>0.57894736842105265</v>
      </c>
      <c r="I16" s="53">
        <f>SUMIFS(Results!O:O,Results!G:G,CONCATENATE("&lt;&gt;*",'Warscroll Win Rates'!B16,"*"),Results!E:E,'Warscroll Win Rates'!A16,Results!Y:Y,"&gt;=500")</f>
        <v>25</v>
      </c>
      <c r="J16" s="52">
        <f>IFERROR(SUMIFS(Results!V:V,Results!G:G,CONCATENATE("&lt;&gt;*",'Warscroll Win Rates'!B16,"*"),Results!E:E,'Warscroll Win Rates'!A16,Results!Y:Y,"&gt;=500")/I16,"")</f>
        <v>0.64</v>
      </c>
    </row>
    <row r="17" spans="1:10" x14ac:dyDescent="0.3">
      <c r="A17" s="48" t="s">
        <v>39</v>
      </c>
      <c r="B17" s="48" t="s">
        <v>23220</v>
      </c>
      <c r="C17" s="1">
        <f>SUMIFS(Results!O:O,Results!G:G,CONCATENATE("*",B17,"*"),Results!E:E,'Warscroll Win Rates'!A17)</f>
        <v>56</v>
      </c>
      <c r="D17" s="50">
        <f>IFERROR(SUMIFS(Results!V:V,Results!G:G,CONCATENATE("*",B17,"*"),Results!E:E,'Warscroll Win Rates'!A17)/C17,"")</f>
        <v>0.375</v>
      </c>
      <c r="E17" s="1">
        <f>SUMIFS(Results!O:O,Results!G:G,CONCATENATE("&lt;&gt;*",'Warscroll Win Rates'!B17,"*"),Results!E:E,'Warscroll Win Rates'!A17)</f>
        <v>234</v>
      </c>
      <c r="F17" s="50">
        <f>IFERROR(SUMIFS(Results!V:V,Results!G:G,CONCATENATE("&lt;&gt;*",'Warscroll Win Rates'!B17,"*"),Results!E:E,'Warscroll Win Rates'!A17)/E17,"")</f>
        <v>0.44230769230769229</v>
      </c>
      <c r="G17" s="46">
        <f>SUMIFS(Results!O:O,Results!G:G,CONCATENATE("*",B17,"*"),Results!E:E,'Warscroll Win Rates'!A17,Results!Y:Y,"&gt;=500")</f>
        <v>10</v>
      </c>
      <c r="H17" s="52">
        <f>IFERROR(SUMIFS(Results!V:V,Results!G:G,CONCATENATE("*",B17,"*"),Results!E:E,'Warscroll Win Rates'!A17,Results!Y:Y,"&gt;=500")/G17,"")</f>
        <v>0.5</v>
      </c>
      <c r="I17" s="53">
        <f>SUMIFS(Results!O:O,Results!G:G,CONCATENATE("&lt;&gt;*",'Warscroll Win Rates'!B17,"*"),Results!E:E,'Warscroll Win Rates'!A17,Results!Y:Y,"&gt;=500")</f>
        <v>53</v>
      </c>
      <c r="J17" s="52">
        <f>IFERROR(SUMIFS(Results!V:V,Results!G:G,CONCATENATE("&lt;&gt;*",'Warscroll Win Rates'!B17,"*"),Results!E:E,'Warscroll Win Rates'!A17,Results!Y:Y,"&gt;=500")/I17,"")</f>
        <v>0.62264150943396224</v>
      </c>
    </row>
    <row r="18" spans="1:10" x14ac:dyDescent="0.3">
      <c r="A18" s="48" t="s">
        <v>39</v>
      </c>
      <c r="B18" s="48" t="s">
        <v>23221</v>
      </c>
      <c r="C18" s="1">
        <f>SUMIFS(Results!O:O,Results!G:G,CONCATENATE("*",B18,"*"),Results!E:E,'Warscroll Win Rates'!A18)</f>
        <v>118</v>
      </c>
      <c r="D18" s="50">
        <f>IFERROR(SUMIFS(Results!V:V,Results!G:G,CONCATENATE("*",B18,"*"),Results!E:E,'Warscroll Win Rates'!A18)/C18,"")</f>
        <v>0.4364406779661017</v>
      </c>
      <c r="E18" s="1">
        <f>SUMIFS(Results!O:O,Results!G:G,CONCATENATE("&lt;&gt;*",'Warscroll Win Rates'!B18,"*"),Results!E:E,'Warscroll Win Rates'!A18)</f>
        <v>172</v>
      </c>
      <c r="F18" s="50">
        <f>IFERROR(SUMIFS(Results!V:V,Results!G:G,CONCATENATE("&lt;&gt;*",'Warscroll Win Rates'!B18,"*"),Results!E:E,'Warscroll Win Rates'!A18)/E18,"")</f>
        <v>0.42441860465116277</v>
      </c>
      <c r="G18" s="46">
        <f>SUMIFS(Results!O:O,Results!G:G,CONCATENATE("*",B18,"*"),Results!E:E,'Warscroll Win Rates'!A18,Results!Y:Y,"&gt;=500")</f>
        <v>25</v>
      </c>
      <c r="H18" s="52">
        <f>IFERROR(SUMIFS(Results!V:V,Results!G:G,CONCATENATE("*",B18,"*"),Results!E:E,'Warscroll Win Rates'!A18,Results!Y:Y,"&gt;=500")/G18,"")</f>
        <v>0.6</v>
      </c>
      <c r="I18" s="53">
        <f>SUMIFS(Results!O:O,Results!G:G,CONCATENATE("&lt;&gt;*",'Warscroll Win Rates'!B18,"*"),Results!E:E,'Warscroll Win Rates'!A18,Results!Y:Y,"&gt;=500")</f>
        <v>38</v>
      </c>
      <c r="J18" s="52">
        <f>IFERROR(SUMIFS(Results!V:V,Results!G:G,CONCATENATE("&lt;&gt;*",'Warscroll Win Rates'!B18,"*"),Results!E:E,'Warscroll Win Rates'!A18,Results!Y:Y,"&gt;=500")/I18,"")</f>
        <v>0.60526315789473684</v>
      </c>
    </row>
    <row r="19" spans="1:10" x14ac:dyDescent="0.3">
      <c r="A19" s="48" t="s">
        <v>39</v>
      </c>
      <c r="B19" s="48" t="s">
        <v>23222</v>
      </c>
      <c r="C19" s="1">
        <f>SUMIFS(Results!O:O,Results!G:G,CONCATENATE("*",B19,"*"),Results!E:E,'Warscroll Win Rates'!A19)</f>
        <v>45</v>
      </c>
      <c r="D19" s="50">
        <f>IFERROR(SUMIFS(Results!V:V,Results!G:G,CONCATENATE("*",B19,"*"),Results!E:E,'Warscroll Win Rates'!A19)/C19,"")</f>
        <v>0.37777777777777777</v>
      </c>
      <c r="E19" s="1">
        <f>SUMIFS(Results!O:O,Results!G:G,CONCATENATE("&lt;&gt;*",'Warscroll Win Rates'!B19,"*"),Results!E:E,'Warscroll Win Rates'!A19)</f>
        <v>245</v>
      </c>
      <c r="F19" s="50">
        <f>IFERROR(SUMIFS(Results!V:V,Results!G:G,CONCATENATE("&lt;&gt;*",'Warscroll Win Rates'!B19,"*"),Results!E:E,'Warscroll Win Rates'!A19)/E19,"")</f>
        <v>0.43877551020408162</v>
      </c>
      <c r="G19" s="46">
        <f>SUMIFS(Results!O:O,Results!G:G,CONCATENATE("*",B19,"*"),Results!E:E,'Warscroll Win Rates'!A19,Results!Y:Y,"&gt;=500")</f>
        <v>5</v>
      </c>
      <c r="H19" s="52">
        <f>IFERROR(SUMIFS(Results!V:V,Results!G:G,CONCATENATE("*",B19,"*"),Results!E:E,'Warscroll Win Rates'!A19,Results!Y:Y,"&gt;=500")/G19,"")</f>
        <v>0.6</v>
      </c>
      <c r="I19" s="53">
        <f>SUMIFS(Results!O:O,Results!G:G,CONCATENATE("&lt;&gt;*",'Warscroll Win Rates'!B19,"*"),Results!E:E,'Warscroll Win Rates'!A19,Results!Y:Y,"&gt;=500")</f>
        <v>58</v>
      </c>
      <c r="J19" s="52">
        <f>IFERROR(SUMIFS(Results!V:V,Results!G:G,CONCATENATE("&lt;&gt;*",'Warscroll Win Rates'!B19,"*"),Results!E:E,'Warscroll Win Rates'!A19,Results!Y:Y,"&gt;=500")/I19,"")</f>
        <v>0.60344827586206895</v>
      </c>
    </row>
    <row r="20" spans="1:10" x14ac:dyDescent="0.3">
      <c r="A20" s="48" t="s">
        <v>39</v>
      </c>
      <c r="B20" s="48" t="s">
        <v>23223</v>
      </c>
      <c r="C20" s="1">
        <f>SUMIFS(Results!O:O,Results!G:G,CONCATENATE("*",B20,"*"),Results!E:E,'Warscroll Win Rates'!A20)</f>
        <v>83</v>
      </c>
      <c r="D20" s="50">
        <f>IFERROR(SUMIFS(Results!V:V,Results!G:G,CONCATENATE("*",B20,"*"),Results!E:E,'Warscroll Win Rates'!A20)/C20,"")</f>
        <v>0.40361445783132532</v>
      </c>
      <c r="E20" s="1">
        <f>SUMIFS(Results!O:O,Results!G:G,CONCATENATE("&lt;&gt;*",'Warscroll Win Rates'!B20,"*"),Results!E:E,'Warscroll Win Rates'!A20)</f>
        <v>207</v>
      </c>
      <c r="F20" s="50">
        <f>IFERROR(SUMIFS(Results!V:V,Results!G:G,CONCATENATE("&lt;&gt;*",'Warscroll Win Rates'!B20,"*"),Results!E:E,'Warscroll Win Rates'!A20)/E20,"")</f>
        <v>0.43961352657004832</v>
      </c>
      <c r="G20" s="46">
        <f>SUMIFS(Results!O:O,Results!G:G,CONCATENATE("*",B20,"*"),Results!E:E,'Warscroll Win Rates'!A20,Results!Y:Y,"&gt;=500")</f>
        <v>13</v>
      </c>
      <c r="H20" s="52">
        <f>IFERROR(SUMIFS(Results!V:V,Results!G:G,CONCATENATE("*",B20,"*"),Results!E:E,'Warscroll Win Rates'!A20,Results!Y:Y,"&gt;=500")/G20,"")</f>
        <v>0.38461538461538464</v>
      </c>
      <c r="I20" s="53">
        <f>SUMIFS(Results!O:O,Results!G:G,CONCATENATE("&lt;&gt;*",'Warscroll Win Rates'!B20,"*"),Results!E:E,'Warscroll Win Rates'!A20,Results!Y:Y,"&gt;=500")</f>
        <v>50</v>
      </c>
      <c r="J20" s="52">
        <f>IFERROR(SUMIFS(Results!V:V,Results!G:G,CONCATENATE("&lt;&gt;*",'Warscroll Win Rates'!B20,"*"),Results!E:E,'Warscroll Win Rates'!A20,Results!Y:Y,"&gt;=500")/I20,"")</f>
        <v>0.66</v>
      </c>
    </row>
    <row r="21" spans="1:10" x14ac:dyDescent="0.3">
      <c r="A21" s="48" t="s">
        <v>39</v>
      </c>
      <c r="B21" s="48" t="s">
        <v>23224</v>
      </c>
      <c r="C21" s="1">
        <f>SUMIFS(Results!O:O,Results!G:G,CONCATENATE("*",B21,"*"),Results!E:E,'Warscroll Win Rates'!A21)</f>
        <v>95</v>
      </c>
      <c r="D21" s="50">
        <f>IFERROR(SUMIFS(Results!V:V,Results!G:G,CONCATENATE("*",B21,"*"),Results!E:E,'Warscroll Win Rates'!A21)/C21,"")</f>
        <v>0.41052631578947368</v>
      </c>
      <c r="E21" s="1">
        <f>SUMIFS(Results!O:O,Results!G:G,CONCATENATE("&lt;&gt;*",'Warscroll Win Rates'!B21,"*"),Results!E:E,'Warscroll Win Rates'!A21)</f>
        <v>195</v>
      </c>
      <c r="F21" s="50">
        <f>IFERROR(SUMIFS(Results!V:V,Results!G:G,CONCATENATE("&lt;&gt;*",'Warscroll Win Rates'!B21,"*"),Results!E:E,'Warscroll Win Rates'!A21)/E21,"")</f>
        <v>0.43846153846153846</v>
      </c>
      <c r="G21" s="46">
        <f>SUMIFS(Results!O:O,Results!G:G,CONCATENATE("*",B21,"*"),Results!E:E,'Warscroll Win Rates'!A21,Results!Y:Y,"&gt;=500")</f>
        <v>10</v>
      </c>
      <c r="H21" s="52">
        <f>IFERROR(SUMIFS(Results!V:V,Results!G:G,CONCATENATE("*",B21,"*"),Results!E:E,'Warscroll Win Rates'!A21,Results!Y:Y,"&gt;=500")/G21,"")</f>
        <v>0.6</v>
      </c>
      <c r="I21" s="53">
        <f>SUMIFS(Results!O:O,Results!G:G,CONCATENATE("&lt;&gt;*",'Warscroll Win Rates'!B21,"*"),Results!E:E,'Warscroll Win Rates'!A21,Results!Y:Y,"&gt;=500")</f>
        <v>53</v>
      </c>
      <c r="J21" s="52">
        <f>IFERROR(SUMIFS(Results!V:V,Results!G:G,CONCATENATE("&lt;&gt;*",'Warscroll Win Rates'!B21,"*"),Results!E:E,'Warscroll Win Rates'!A21,Results!Y:Y,"&gt;=500")/I21,"")</f>
        <v>0.60377358490566035</v>
      </c>
    </row>
    <row r="22" spans="1:10" x14ac:dyDescent="0.3">
      <c r="A22" s="48" t="s">
        <v>39</v>
      </c>
      <c r="B22" s="48" t="s">
        <v>23225</v>
      </c>
      <c r="C22" s="1">
        <f>SUMIFS(Results!O:O,Results!G:G,CONCATENATE("*",B22,"*"),Results!E:E,'Warscroll Win Rates'!A22)</f>
        <v>45</v>
      </c>
      <c r="D22" s="50">
        <f>IFERROR(SUMIFS(Results!V:V,Results!G:G,CONCATENATE("*",B22,"*"),Results!E:E,'Warscroll Win Rates'!A22)/C22,"")</f>
        <v>0.33333333333333331</v>
      </c>
      <c r="E22" s="1">
        <f>SUMIFS(Results!O:O,Results!G:G,CONCATENATE("&lt;&gt;*",'Warscroll Win Rates'!B22,"*"),Results!E:E,'Warscroll Win Rates'!A22)</f>
        <v>245</v>
      </c>
      <c r="F22" s="50">
        <f>IFERROR(SUMIFS(Results!V:V,Results!G:G,CONCATENATE("&lt;&gt;*",'Warscroll Win Rates'!B22,"*"),Results!E:E,'Warscroll Win Rates'!A22)/E22,"")</f>
        <v>0.44693877551020406</v>
      </c>
      <c r="G22" s="46">
        <f>SUMIFS(Results!O:O,Results!G:G,CONCATENATE("*",B22,"*"),Results!E:E,'Warscroll Win Rates'!A22,Results!Y:Y,"&gt;=500")</f>
        <v>15</v>
      </c>
      <c r="H22" s="52">
        <f>IFERROR(SUMIFS(Results!V:V,Results!G:G,CONCATENATE("*",B22,"*"),Results!E:E,'Warscroll Win Rates'!A22,Results!Y:Y,"&gt;=500")/G22,"")</f>
        <v>0.46666666666666667</v>
      </c>
      <c r="I22" s="53">
        <f>SUMIFS(Results!O:O,Results!G:G,CONCATENATE("&lt;&gt;*",'Warscroll Win Rates'!B22,"*"),Results!E:E,'Warscroll Win Rates'!A22,Results!Y:Y,"&gt;=500")</f>
        <v>48</v>
      </c>
      <c r="J22" s="52">
        <f>IFERROR(SUMIFS(Results!V:V,Results!G:G,CONCATENATE("&lt;&gt;*",'Warscroll Win Rates'!B22,"*"),Results!E:E,'Warscroll Win Rates'!A22,Results!Y:Y,"&gt;=500")/I22,"")</f>
        <v>0.64583333333333337</v>
      </c>
    </row>
    <row r="23" spans="1:10" x14ac:dyDescent="0.3">
      <c r="A23" s="48" t="s">
        <v>39</v>
      </c>
      <c r="B23" s="48" t="s">
        <v>23226</v>
      </c>
      <c r="C23" s="1">
        <f>SUMIFS(Results!O:O,Results!G:G,CONCATENATE("*",B23,"*"),Results!E:E,'Warscroll Win Rates'!A23)</f>
        <v>231</v>
      </c>
      <c r="D23" s="50">
        <f>IFERROR(SUMIFS(Results!V:V,Results!G:G,CONCATENATE("*",B23,"*"),Results!E:E,'Warscroll Win Rates'!A23)/C23,"")</f>
        <v>0.43073593073593075</v>
      </c>
      <c r="E23" s="1">
        <f>SUMIFS(Results!O:O,Results!G:G,CONCATENATE("&lt;&gt;*",'Warscroll Win Rates'!B23,"*"),Results!E:E,'Warscroll Win Rates'!A23)</f>
        <v>59</v>
      </c>
      <c r="F23" s="50">
        <f>IFERROR(SUMIFS(Results!V:V,Results!G:G,CONCATENATE("&lt;&gt;*",'Warscroll Win Rates'!B23,"*"),Results!E:E,'Warscroll Win Rates'!A23)/E23,"")</f>
        <v>0.42372881355932202</v>
      </c>
      <c r="G23" s="46">
        <f>SUMIFS(Results!O:O,Results!G:G,CONCATENATE("*",B23,"*"),Results!E:E,'Warscroll Win Rates'!A23,Results!Y:Y,"&gt;=500")</f>
        <v>45</v>
      </c>
      <c r="H23" s="52">
        <f>IFERROR(SUMIFS(Results!V:V,Results!G:G,CONCATENATE("*",B23,"*"),Results!E:E,'Warscroll Win Rates'!A23,Results!Y:Y,"&gt;=500")/G23,"")</f>
        <v>0.6</v>
      </c>
      <c r="I23" s="53">
        <f>SUMIFS(Results!O:O,Results!G:G,CONCATENATE("&lt;&gt;*",'Warscroll Win Rates'!B23,"*"),Results!E:E,'Warscroll Win Rates'!A23,Results!Y:Y,"&gt;=500")</f>
        <v>18</v>
      </c>
      <c r="J23" s="52">
        <f>IFERROR(SUMIFS(Results!V:V,Results!G:G,CONCATENATE("&lt;&gt;*",'Warscroll Win Rates'!B23,"*"),Results!E:E,'Warscroll Win Rates'!A23,Results!Y:Y,"&gt;=500")/I23,"")</f>
        <v>0.61111111111111116</v>
      </c>
    </row>
    <row r="24" spans="1:10" x14ac:dyDescent="0.3">
      <c r="A24" s="48" t="s">
        <v>39</v>
      </c>
      <c r="B24" s="48" t="s">
        <v>23227</v>
      </c>
      <c r="C24" s="1">
        <f>SUMIFS(Results!O:O,Results!G:G,CONCATENATE("*",B24,"*"),Results!E:E,'Warscroll Win Rates'!A24)</f>
        <v>66</v>
      </c>
      <c r="D24" s="50">
        <f>IFERROR(SUMIFS(Results!V:V,Results!G:G,CONCATENATE("*",B24,"*"),Results!E:E,'Warscroll Win Rates'!A24)/C24,"")</f>
        <v>0.45454545454545453</v>
      </c>
      <c r="E24" s="1">
        <f>SUMIFS(Results!O:O,Results!G:G,CONCATENATE("&lt;&gt;*",'Warscroll Win Rates'!B24,"*"),Results!E:E,'Warscroll Win Rates'!A24)</f>
        <v>224</v>
      </c>
      <c r="F24" s="50">
        <f>IFERROR(SUMIFS(Results!V:V,Results!G:G,CONCATENATE("&lt;&gt;*",'Warscroll Win Rates'!B24,"*"),Results!E:E,'Warscroll Win Rates'!A24)/E24,"")</f>
        <v>0.421875</v>
      </c>
      <c r="G24" s="46">
        <f>SUMIFS(Results!O:O,Results!G:G,CONCATENATE("*",B24,"*"),Results!E:E,'Warscroll Win Rates'!A24,Results!Y:Y,"&gt;=500")</f>
        <v>10</v>
      </c>
      <c r="H24" s="52">
        <f>IFERROR(SUMIFS(Results!V:V,Results!G:G,CONCATENATE("*",B24,"*"),Results!E:E,'Warscroll Win Rates'!A24,Results!Y:Y,"&gt;=500")/G24,"")</f>
        <v>0.6</v>
      </c>
      <c r="I24" s="53">
        <f>SUMIFS(Results!O:O,Results!G:G,CONCATENATE("&lt;&gt;*",'Warscroll Win Rates'!B24,"*"),Results!E:E,'Warscroll Win Rates'!A24,Results!Y:Y,"&gt;=500")</f>
        <v>53</v>
      </c>
      <c r="J24" s="52">
        <f>IFERROR(SUMIFS(Results!V:V,Results!G:G,CONCATENATE("&lt;&gt;*",'Warscroll Win Rates'!B24,"*"),Results!E:E,'Warscroll Win Rates'!A24,Results!Y:Y,"&gt;=500")/I24,"")</f>
        <v>0.60377358490566035</v>
      </c>
    </row>
    <row r="25" spans="1:10" x14ac:dyDescent="0.3">
      <c r="A25" s="48" t="s">
        <v>39</v>
      </c>
      <c r="B25" s="48" t="s">
        <v>23228</v>
      </c>
      <c r="C25" s="1">
        <f>SUMIFS(Results!O:O,Results!G:G,CONCATENATE("*",B25,"*"),Results!E:E,'Warscroll Win Rates'!A25)</f>
        <v>26</v>
      </c>
      <c r="D25" s="50">
        <f>IFERROR(SUMIFS(Results!V:V,Results!G:G,CONCATENATE("*",B25,"*"),Results!E:E,'Warscroll Win Rates'!A25)/C25,"")</f>
        <v>0.38461538461538464</v>
      </c>
      <c r="E25" s="1">
        <f>SUMIFS(Results!O:O,Results!G:G,CONCATENATE("&lt;&gt;*",'Warscroll Win Rates'!B25,"*"),Results!E:E,'Warscroll Win Rates'!A25)</f>
        <v>264</v>
      </c>
      <c r="F25" s="50">
        <f>IFERROR(SUMIFS(Results!V:V,Results!G:G,CONCATENATE("&lt;&gt;*",'Warscroll Win Rates'!B25,"*"),Results!E:E,'Warscroll Win Rates'!A25)/E25,"")</f>
        <v>0.43371212121212122</v>
      </c>
      <c r="G25" s="46">
        <f>SUMIFS(Results!O:O,Results!G:G,CONCATENATE("*",B25,"*"),Results!E:E,'Warscroll Win Rates'!A25,Results!Y:Y,"&gt;=500")</f>
        <v>0</v>
      </c>
      <c r="H25" s="52" t="str">
        <f>IFERROR(SUMIFS(Results!V:V,Results!G:G,CONCATENATE("*",B25,"*"),Results!E:E,'Warscroll Win Rates'!A25,Results!Y:Y,"&gt;=500")/G25,"")</f>
        <v/>
      </c>
      <c r="I25" s="53">
        <f>SUMIFS(Results!O:O,Results!G:G,CONCATENATE("&lt;&gt;*",'Warscroll Win Rates'!B25,"*"),Results!E:E,'Warscroll Win Rates'!A25,Results!Y:Y,"&gt;=500")</f>
        <v>63</v>
      </c>
      <c r="J25" s="52">
        <f>IFERROR(SUMIFS(Results!V:V,Results!G:G,CONCATENATE("&lt;&gt;*",'Warscroll Win Rates'!B25,"*"),Results!E:E,'Warscroll Win Rates'!A25,Results!Y:Y,"&gt;=500")/I25,"")</f>
        <v>0.60317460317460314</v>
      </c>
    </row>
    <row r="26" spans="1:10" x14ac:dyDescent="0.3">
      <c r="A26" s="48" t="s">
        <v>39</v>
      </c>
      <c r="B26" s="48" t="s">
        <v>23229</v>
      </c>
      <c r="C26" s="1">
        <f>SUMIFS(Results!O:O,Results!G:G,CONCATENATE("*",B26,"*"),Results!E:E,'Warscroll Win Rates'!A26)</f>
        <v>10</v>
      </c>
      <c r="D26" s="50">
        <f>IFERROR(SUMIFS(Results!V:V,Results!G:G,CONCATENATE("*",B26,"*"),Results!E:E,'Warscroll Win Rates'!A26)/C26,"")</f>
        <v>0.6</v>
      </c>
      <c r="E26" s="1">
        <f>SUMIFS(Results!O:O,Results!G:G,CONCATENATE("&lt;&gt;*",'Warscroll Win Rates'!B26,"*"),Results!E:E,'Warscroll Win Rates'!A26)</f>
        <v>280</v>
      </c>
      <c r="F26" s="50">
        <f>IFERROR(SUMIFS(Results!V:V,Results!G:G,CONCATENATE("&lt;&gt;*",'Warscroll Win Rates'!B26,"*"),Results!E:E,'Warscroll Win Rates'!A26)/E26,"")</f>
        <v>0.42321428571428571</v>
      </c>
      <c r="G26" s="46">
        <f>SUMIFS(Results!O:O,Results!G:G,CONCATENATE("*",B26,"*"),Results!E:E,'Warscroll Win Rates'!A26,Results!Y:Y,"&gt;=500")</f>
        <v>0</v>
      </c>
      <c r="H26" s="52" t="str">
        <f>IFERROR(SUMIFS(Results!V:V,Results!G:G,CONCATENATE("*",B26,"*"),Results!E:E,'Warscroll Win Rates'!A26,Results!Y:Y,"&gt;=500")/G26,"")</f>
        <v/>
      </c>
      <c r="I26" s="53">
        <f>SUMIFS(Results!O:O,Results!G:G,CONCATENATE("&lt;&gt;*",'Warscroll Win Rates'!B26,"*"),Results!E:E,'Warscroll Win Rates'!A26,Results!Y:Y,"&gt;=500")</f>
        <v>63</v>
      </c>
      <c r="J26" s="52">
        <f>IFERROR(SUMIFS(Results!V:V,Results!G:G,CONCATENATE("&lt;&gt;*",'Warscroll Win Rates'!B26,"*"),Results!E:E,'Warscroll Win Rates'!A26,Results!Y:Y,"&gt;=500")/I26,"")</f>
        <v>0.60317460317460314</v>
      </c>
    </row>
    <row r="27" spans="1:10" x14ac:dyDescent="0.3">
      <c r="A27" s="48" t="s">
        <v>39</v>
      </c>
      <c r="B27" s="48" t="s">
        <v>23230</v>
      </c>
      <c r="C27" s="1">
        <f>SUMIFS(Results!O:O,Results!G:G,CONCATENATE("*",B27,"*"),Results!E:E,'Warscroll Win Rates'!A27)</f>
        <v>30</v>
      </c>
      <c r="D27" s="50">
        <f>IFERROR(SUMIFS(Results!V:V,Results!G:G,CONCATENATE("*",B27,"*"),Results!E:E,'Warscroll Win Rates'!A27)/C27,"")</f>
        <v>0.36666666666666664</v>
      </c>
      <c r="E27" s="1">
        <f>SUMIFS(Results!O:O,Results!G:G,CONCATENATE("&lt;&gt;*",'Warscroll Win Rates'!B27,"*"),Results!E:E,'Warscroll Win Rates'!A27)</f>
        <v>260</v>
      </c>
      <c r="F27" s="50">
        <f>IFERROR(SUMIFS(Results!V:V,Results!G:G,CONCATENATE("&lt;&gt;*",'Warscroll Win Rates'!B27,"*"),Results!E:E,'Warscroll Win Rates'!A27)/E27,"")</f>
        <v>0.43653846153846154</v>
      </c>
      <c r="G27" s="46">
        <f>SUMIFS(Results!O:O,Results!G:G,CONCATENATE("*",B27,"*"),Results!E:E,'Warscroll Win Rates'!A27,Results!Y:Y,"&gt;=500")</f>
        <v>5</v>
      </c>
      <c r="H27" s="52">
        <f>IFERROR(SUMIFS(Results!V:V,Results!G:G,CONCATENATE("*",B27,"*"),Results!E:E,'Warscroll Win Rates'!A27,Results!Y:Y,"&gt;=500")/G27,"")</f>
        <v>0.4</v>
      </c>
      <c r="I27" s="53">
        <f>SUMIFS(Results!O:O,Results!G:G,CONCATENATE("&lt;&gt;*",'Warscroll Win Rates'!B27,"*"),Results!E:E,'Warscroll Win Rates'!A27,Results!Y:Y,"&gt;=500")</f>
        <v>58</v>
      </c>
      <c r="J27" s="52">
        <f>IFERROR(SUMIFS(Results!V:V,Results!G:G,CONCATENATE("&lt;&gt;*",'Warscroll Win Rates'!B27,"*"),Results!E:E,'Warscroll Win Rates'!A27,Results!Y:Y,"&gt;=500")/I27,"")</f>
        <v>0.62068965517241381</v>
      </c>
    </row>
    <row r="28" spans="1:10" x14ac:dyDescent="0.3">
      <c r="A28" s="48" t="s">
        <v>39</v>
      </c>
      <c r="B28" s="48" t="s">
        <v>23231</v>
      </c>
      <c r="C28" s="1">
        <f>SUMIFS(Results!O:O,Results!G:G,CONCATENATE("*",B28,"*"),Results!E:E,'Warscroll Win Rates'!A28)</f>
        <v>19</v>
      </c>
      <c r="D28" s="50">
        <f>IFERROR(SUMIFS(Results!V:V,Results!G:G,CONCATENATE("*",B28,"*"),Results!E:E,'Warscroll Win Rates'!A28)/C28,"")</f>
        <v>0.31578947368421051</v>
      </c>
      <c r="E28" s="1">
        <f>SUMIFS(Results!O:O,Results!G:G,CONCATENATE("&lt;&gt;*",'Warscroll Win Rates'!B28,"*"),Results!E:E,'Warscroll Win Rates'!A28)</f>
        <v>271</v>
      </c>
      <c r="F28" s="50">
        <f>IFERROR(SUMIFS(Results!V:V,Results!G:G,CONCATENATE("&lt;&gt;*",'Warscroll Win Rates'!B28,"*"),Results!E:E,'Warscroll Win Rates'!A28)/E28,"")</f>
        <v>0.43726937269372695</v>
      </c>
      <c r="G28" s="46">
        <f>SUMIFS(Results!O:O,Results!G:G,CONCATENATE("*",B28,"*"),Results!E:E,'Warscroll Win Rates'!A28,Results!Y:Y,"&gt;=500")</f>
        <v>0</v>
      </c>
      <c r="H28" s="52" t="str">
        <f>IFERROR(SUMIFS(Results!V:V,Results!G:G,CONCATENATE("*",B28,"*"),Results!E:E,'Warscroll Win Rates'!A28,Results!Y:Y,"&gt;=500")/G28,"")</f>
        <v/>
      </c>
      <c r="I28" s="53">
        <f>SUMIFS(Results!O:O,Results!G:G,CONCATENATE("&lt;&gt;*",'Warscroll Win Rates'!B28,"*"),Results!E:E,'Warscroll Win Rates'!A28,Results!Y:Y,"&gt;=500")</f>
        <v>63</v>
      </c>
      <c r="J28" s="52">
        <f>IFERROR(SUMIFS(Results!V:V,Results!G:G,CONCATENATE("&lt;&gt;*",'Warscroll Win Rates'!B28,"*"),Results!E:E,'Warscroll Win Rates'!A28,Results!Y:Y,"&gt;=500")/I28,"")</f>
        <v>0.60317460317460314</v>
      </c>
    </row>
    <row r="29" spans="1:10" x14ac:dyDescent="0.3">
      <c r="A29" s="48" t="s">
        <v>39</v>
      </c>
      <c r="B29" s="48" t="s">
        <v>23232</v>
      </c>
      <c r="C29" s="1">
        <f>SUMIFS(Results!O:O,Results!G:G,CONCATENATE("*",B29,"*"),Results!E:E,'Warscroll Win Rates'!A29)</f>
        <v>15</v>
      </c>
      <c r="D29" s="50">
        <f>IFERROR(SUMIFS(Results!V:V,Results!G:G,CONCATENATE("*",B29,"*"),Results!E:E,'Warscroll Win Rates'!A29)/C29,"")</f>
        <v>0.46666666666666667</v>
      </c>
      <c r="E29" s="1">
        <f>SUMIFS(Results!O:O,Results!G:G,CONCATENATE("&lt;&gt;*",'Warscroll Win Rates'!B29,"*"),Results!E:E,'Warscroll Win Rates'!A29)</f>
        <v>275</v>
      </c>
      <c r="F29" s="50">
        <f>IFERROR(SUMIFS(Results!V:V,Results!G:G,CONCATENATE("&lt;&gt;*",'Warscroll Win Rates'!B29,"*"),Results!E:E,'Warscroll Win Rates'!A29)/E29,"")</f>
        <v>0.42727272727272725</v>
      </c>
      <c r="G29" s="46">
        <f>SUMIFS(Results!O:O,Results!G:G,CONCATENATE("*",B29,"*"),Results!E:E,'Warscroll Win Rates'!A29,Results!Y:Y,"&gt;=500")</f>
        <v>0</v>
      </c>
      <c r="H29" s="52" t="str">
        <f>IFERROR(SUMIFS(Results!V:V,Results!G:G,CONCATENATE("*",B29,"*"),Results!E:E,'Warscroll Win Rates'!A29,Results!Y:Y,"&gt;=500")/G29,"")</f>
        <v/>
      </c>
      <c r="I29" s="53">
        <f>SUMIFS(Results!O:O,Results!G:G,CONCATENATE("&lt;&gt;*",'Warscroll Win Rates'!B29,"*"),Results!E:E,'Warscroll Win Rates'!A29,Results!Y:Y,"&gt;=500")</f>
        <v>63</v>
      </c>
      <c r="J29" s="52">
        <f>IFERROR(SUMIFS(Results!V:V,Results!G:G,CONCATENATE("&lt;&gt;*",'Warscroll Win Rates'!B29,"*"),Results!E:E,'Warscroll Win Rates'!A29,Results!Y:Y,"&gt;=500")/I29,"")</f>
        <v>0.60317460317460314</v>
      </c>
    </row>
    <row r="30" spans="1:10" x14ac:dyDescent="0.3">
      <c r="A30" s="48" t="s">
        <v>39</v>
      </c>
      <c r="B30" s="48" t="s">
        <v>23233</v>
      </c>
      <c r="C30" s="1">
        <f>SUMIFS(Results!O:O,Results!G:G,CONCATENATE("*",B30,"*"),Results!E:E,'Warscroll Win Rates'!A30)</f>
        <v>94</v>
      </c>
      <c r="D30" s="50">
        <f>IFERROR(SUMIFS(Results!V:V,Results!G:G,CONCATENATE("*",B30,"*"),Results!E:E,'Warscroll Win Rates'!A30)/C30,"")</f>
        <v>0.5</v>
      </c>
      <c r="E30" s="1">
        <f>SUMIFS(Results!O:O,Results!G:G,CONCATENATE("&lt;&gt;*",'Warscroll Win Rates'!B30,"*"),Results!E:E,'Warscroll Win Rates'!A30)</f>
        <v>196</v>
      </c>
      <c r="F30" s="50">
        <f>IFERROR(SUMIFS(Results!V:V,Results!G:G,CONCATENATE("&lt;&gt;*",'Warscroll Win Rates'!B30,"*"),Results!E:E,'Warscroll Win Rates'!A30)/E30,"")</f>
        <v>0.39540816326530615</v>
      </c>
      <c r="G30" s="46">
        <f>SUMIFS(Results!O:O,Results!G:G,CONCATENATE("*",B30,"*"),Results!E:E,'Warscroll Win Rates'!A30,Results!Y:Y,"&gt;=500")</f>
        <v>38</v>
      </c>
      <c r="H30" s="52">
        <f>IFERROR(SUMIFS(Results!V:V,Results!G:G,CONCATENATE("*",B30,"*"),Results!E:E,'Warscroll Win Rates'!A30,Results!Y:Y,"&gt;=500")/G30,"")</f>
        <v>0.65789473684210531</v>
      </c>
      <c r="I30" s="53">
        <f>SUMIFS(Results!O:O,Results!G:G,CONCATENATE("&lt;&gt;*",'Warscroll Win Rates'!B30,"*"),Results!E:E,'Warscroll Win Rates'!A30,Results!Y:Y,"&gt;=500")</f>
        <v>25</v>
      </c>
      <c r="J30" s="52">
        <f>IFERROR(SUMIFS(Results!V:V,Results!G:G,CONCATENATE("&lt;&gt;*",'Warscroll Win Rates'!B30,"*"),Results!E:E,'Warscroll Win Rates'!A30,Results!Y:Y,"&gt;=500")/I30,"")</f>
        <v>0.52</v>
      </c>
    </row>
    <row r="31" spans="1:10" x14ac:dyDescent="0.3">
      <c r="A31" s="48" t="s">
        <v>39</v>
      </c>
      <c r="B31" s="48" t="s">
        <v>23234</v>
      </c>
      <c r="C31" s="1">
        <f>SUMIFS(Results!O:O,Results!G:G,CONCATENATE("*",B31,"*"),Results!E:E,'Warscroll Win Rates'!A31)</f>
        <v>45</v>
      </c>
      <c r="D31" s="50">
        <f>IFERROR(SUMIFS(Results!V:V,Results!G:G,CONCATENATE("*",B31,"*"),Results!E:E,'Warscroll Win Rates'!A31)/C31,"")</f>
        <v>0.48888888888888887</v>
      </c>
      <c r="E31" s="1">
        <f>SUMIFS(Results!O:O,Results!G:G,CONCATENATE("&lt;&gt;*",'Warscroll Win Rates'!B31,"*"),Results!E:E,'Warscroll Win Rates'!A31)</f>
        <v>245</v>
      </c>
      <c r="F31" s="50">
        <f>IFERROR(SUMIFS(Results!V:V,Results!G:G,CONCATENATE("&lt;&gt;*",'Warscroll Win Rates'!B31,"*"),Results!E:E,'Warscroll Win Rates'!A31)/E31,"")</f>
        <v>0.41836734693877553</v>
      </c>
      <c r="G31" s="46">
        <f>SUMIFS(Results!O:O,Results!G:G,CONCATENATE("*",B31,"*"),Results!E:E,'Warscroll Win Rates'!A31,Results!Y:Y,"&gt;=500")</f>
        <v>10</v>
      </c>
      <c r="H31" s="52">
        <f>IFERROR(SUMIFS(Results!V:V,Results!G:G,CONCATENATE("*",B31,"*"),Results!E:E,'Warscroll Win Rates'!A31,Results!Y:Y,"&gt;=500")/G31,"")</f>
        <v>0.8</v>
      </c>
      <c r="I31" s="53">
        <f>SUMIFS(Results!O:O,Results!G:G,CONCATENATE("&lt;&gt;*",'Warscroll Win Rates'!B31,"*"),Results!E:E,'Warscroll Win Rates'!A31,Results!Y:Y,"&gt;=500")</f>
        <v>53</v>
      </c>
      <c r="J31" s="52">
        <f>IFERROR(SUMIFS(Results!V:V,Results!G:G,CONCATENATE("&lt;&gt;*",'Warscroll Win Rates'!B31,"*"),Results!E:E,'Warscroll Win Rates'!A31,Results!Y:Y,"&gt;=500")/I31,"")</f>
        <v>0.56603773584905659</v>
      </c>
    </row>
    <row r="32" spans="1:10" x14ac:dyDescent="0.3">
      <c r="A32" s="48" t="s">
        <v>39</v>
      </c>
      <c r="B32" s="48" t="s">
        <v>23235</v>
      </c>
      <c r="C32" s="1">
        <f>SUMIFS(Results!O:O,Results!G:G,CONCATENATE("*",B32,"*"),Results!E:E,'Warscroll Win Rates'!A32)</f>
        <v>43</v>
      </c>
      <c r="D32" s="50">
        <f>IFERROR(SUMIFS(Results!V:V,Results!G:G,CONCATENATE("*",B32,"*"),Results!E:E,'Warscroll Win Rates'!A32)/C32,"")</f>
        <v>0.44186046511627908</v>
      </c>
      <c r="E32" s="1">
        <f>SUMIFS(Results!O:O,Results!G:G,CONCATENATE("&lt;&gt;*",'Warscroll Win Rates'!B32,"*"),Results!E:E,'Warscroll Win Rates'!A32)</f>
        <v>247</v>
      </c>
      <c r="F32" s="50">
        <f>IFERROR(SUMIFS(Results!V:V,Results!G:G,CONCATENATE("&lt;&gt;*",'Warscroll Win Rates'!B32,"*"),Results!E:E,'Warscroll Win Rates'!A32)/E32,"")</f>
        <v>0.42712550607287447</v>
      </c>
      <c r="G32" s="46">
        <f>SUMIFS(Results!O:O,Results!G:G,CONCATENATE("*",B32,"*"),Results!E:E,'Warscroll Win Rates'!A32,Results!Y:Y,"&gt;=500")</f>
        <v>18</v>
      </c>
      <c r="H32" s="52">
        <f>IFERROR(SUMIFS(Results!V:V,Results!G:G,CONCATENATE("*",B32,"*"),Results!E:E,'Warscroll Win Rates'!A32,Results!Y:Y,"&gt;=500")/G32,"")</f>
        <v>0.66666666666666663</v>
      </c>
      <c r="I32" s="53">
        <f>SUMIFS(Results!O:O,Results!G:G,CONCATENATE("&lt;&gt;*",'Warscroll Win Rates'!B32,"*"),Results!E:E,'Warscroll Win Rates'!A32,Results!Y:Y,"&gt;=500")</f>
        <v>45</v>
      </c>
      <c r="J32" s="52">
        <f>IFERROR(SUMIFS(Results!V:V,Results!G:G,CONCATENATE("&lt;&gt;*",'Warscroll Win Rates'!B32,"*"),Results!E:E,'Warscroll Win Rates'!A32,Results!Y:Y,"&gt;=500")/I32,"")</f>
        <v>0.57777777777777772</v>
      </c>
    </row>
    <row r="33" spans="1:10" x14ac:dyDescent="0.3">
      <c r="A33" s="48" t="s">
        <v>39</v>
      </c>
      <c r="B33" s="48" t="s">
        <v>23236</v>
      </c>
      <c r="C33" s="1">
        <f>SUMIFS(Results!O:O,Results!G:G,CONCATENATE("*",B33,"*"),Results!E:E,'Warscroll Win Rates'!A33)</f>
        <v>20</v>
      </c>
      <c r="D33" s="50">
        <f>IFERROR(SUMIFS(Results!V:V,Results!G:G,CONCATENATE("*",B33,"*"),Results!E:E,'Warscroll Win Rates'!A33)/C33,"")</f>
        <v>0.6</v>
      </c>
      <c r="E33" s="1">
        <f>SUMIFS(Results!O:O,Results!G:G,CONCATENATE("&lt;&gt;*",'Warscroll Win Rates'!B33,"*"),Results!E:E,'Warscroll Win Rates'!A33)</f>
        <v>270</v>
      </c>
      <c r="F33" s="50">
        <f>IFERROR(SUMIFS(Results!V:V,Results!G:G,CONCATENATE("&lt;&gt;*",'Warscroll Win Rates'!B33,"*"),Results!E:E,'Warscroll Win Rates'!A33)/E33,"")</f>
        <v>0.41666666666666669</v>
      </c>
      <c r="G33" s="46">
        <f>SUMIFS(Results!O:O,Results!G:G,CONCATENATE("*",B33,"*"),Results!E:E,'Warscroll Win Rates'!A33,Results!Y:Y,"&gt;=500")</f>
        <v>10</v>
      </c>
      <c r="H33" s="52">
        <f>IFERROR(SUMIFS(Results!V:V,Results!G:G,CONCATENATE("*",B33,"*"),Results!E:E,'Warscroll Win Rates'!A33,Results!Y:Y,"&gt;=500")/G33,"")</f>
        <v>0.9</v>
      </c>
      <c r="I33" s="53">
        <f>SUMIFS(Results!O:O,Results!G:G,CONCATENATE("&lt;&gt;*",'Warscroll Win Rates'!B33,"*"),Results!E:E,'Warscroll Win Rates'!A33,Results!Y:Y,"&gt;=500")</f>
        <v>53</v>
      </c>
      <c r="J33" s="52">
        <f>IFERROR(SUMIFS(Results!V:V,Results!G:G,CONCATENATE("&lt;&gt;*",'Warscroll Win Rates'!B33,"*"),Results!E:E,'Warscroll Win Rates'!A33,Results!Y:Y,"&gt;=500")/I33,"")</f>
        <v>0.54716981132075471</v>
      </c>
    </row>
    <row r="34" spans="1:10" x14ac:dyDescent="0.3">
      <c r="A34" s="49" t="s">
        <v>20</v>
      </c>
      <c r="C34" s="6">
        <f>SUMIFS(Results!O:O,Results!G:G,CONCATENATE("*",B34,"*"),Results!E:E,'Warscroll Win Rates'!A34)</f>
        <v>143</v>
      </c>
      <c r="D34" s="50">
        <f>IFERROR(SUMIFS(Results!V:V,Results!G:G,CONCATENATE("*",B34,"*"),Results!E:E,'Warscroll Win Rates'!A34)/C34,"")</f>
        <v>0.41608391608391609</v>
      </c>
      <c r="E34" s="6">
        <f>SUMIFS(Results!O:O,Results!G:G,CONCATENATE("&lt;&gt;*",'Warscroll Win Rates'!B34,"*"),Results!E:E,'Warscroll Win Rates'!A34)</f>
        <v>0</v>
      </c>
      <c r="F34" s="50" t="str">
        <f>IFERROR(SUMIFS(Results!V:V,Results!G:G,CONCATENATE("&lt;&gt;*",'Warscroll Win Rates'!B34,"*"),Results!E:E,'Warscroll Win Rates'!A34)/E34,"")</f>
        <v/>
      </c>
      <c r="G34" s="46">
        <f>SUMIFS(Results!O:O,Results!G:G,CONCATENATE("*",B34,"*"),Results!E:E,'Warscroll Win Rates'!A34,Results!Y:Y,"&gt;=500")</f>
        <v>30</v>
      </c>
      <c r="H34" s="52">
        <f>IFERROR(SUMIFS(Results!V:V,Results!G:G,CONCATENATE("*",B34,"*"),Results!E:E,'Warscroll Win Rates'!A34,Results!Y:Y,"&gt;=500")/G34,"")</f>
        <v>0.6</v>
      </c>
      <c r="I34" s="53">
        <f>SUMIFS(Results!O:O,Results!G:G,CONCATENATE("&lt;&gt;*",'Warscroll Win Rates'!B34,"*"),Results!E:E,'Warscroll Win Rates'!A34,Results!Y:Y,"&gt;=500")</f>
        <v>0</v>
      </c>
      <c r="J34" s="52" t="str">
        <f>IFERROR(SUMIFS(Results!V:V,Results!G:G,CONCATENATE("&lt;&gt;*",'Warscroll Win Rates'!B34,"*"),Results!E:E,'Warscroll Win Rates'!A34,Results!Y:Y,"&gt;=500")/I34,"")</f>
        <v/>
      </c>
    </row>
    <row r="35" spans="1:10" x14ac:dyDescent="0.3">
      <c r="A35" s="48" t="s">
        <v>20</v>
      </c>
      <c r="B35" s="48" t="s">
        <v>23238</v>
      </c>
      <c r="C35" s="1">
        <f>SUMIFS(Results!O:O,Results!G:G,CONCATENATE("*",B35,"*"),Results!E:E,'Warscroll Win Rates'!A35)</f>
        <v>40</v>
      </c>
      <c r="D35" s="50">
        <f>IFERROR(SUMIFS(Results!V:V,Results!G:G,CONCATENATE("*",B35,"*"),Results!E:E,'Warscroll Win Rates'!A35)/C35,"")</f>
        <v>0.5625</v>
      </c>
      <c r="E35" s="1">
        <f>SUMIFS(Results!O:O,Results!G:G,CONCATENATE("&lt;&gt;*",'Warscroll Win Rates'!B35,"*"),Results!E:E,'Warscroll Win Rates'!A35)</f>
        <v>103</v>
      </c>
      <c r="F35" s="50">
        <f>IFERROR(SUMIFS(Results!V:V,Results!G:G,CONCATENATE("&lt;&gt;*",'Warscroll Win Rates'!B35,"*"),Results!E:E,'Warscroll Win Rates'!A35)/E35,"")</f>
        <v>0.35922330097087379</v>
      </c>
      <c r="G35" s="46">
        <f>SUMIFS(Results!O:O,Results!G:G,CONCATENATE("*",B35,"*"),Results!E:E,'Warscroll Win Rates'!A35,Results!Y:Y,"&gt;=500")</f>
        <v>15</v>
      </c>
      <c r="H35" s="52">
        <f>IFERROR(SUMIFS(Results!V:V,Results!G:G,CONCATENATE("*",B35,"*"),Results!E:E,'Warscroll Win Rates'!A35,Results!Y:Y,"&gt;=500")/G35,"")</f>
        <v>0.73333333333333328</v>
      </c>
      <c r="I35" s="53">
        <f>SUMIFS(Results!O:O,Results!G:G,CONCATENATE("&lt;&gt;*",'Warscroll Win Rates'!B35,"*"),Results!E:E,'Warscroll Win Rates'!A35,Results!Y:Y,"&gt;=500")</f>
        <v>15</v>
      </c>
      <c r="J35" s="52">
        <f>IFERROR(SUMIFS(Results!V:V,Results!G:G,CONCATENATE("&lt;&gt;*",'Warscroll Win Rates'!B35,"*"),Results!E:E,'Warscroll Win Rates'!A35,Results!Y:Y,"&gt;=500")/I35,"")</f>
        <v>0.46666666666666667</v>
      </c>
    </row>
    <row r="36" spans="1:10" x14ac:dyDescent="0.3">
      <c r="A36" s="48" t="s">
        <v>20</v>
      </c>
      <c r="B36" s="48" t="s">
        <v>23239</v>
      </c>
      <c r="C36" s="1">
        <f>SUMIFS(Results!O:O,Results!G:G,CONCATENATE("*",B36,"*"),Results!E:E,'Warscroll Win Rates'!A36)</f>
        <v>30</v>
      </c>
      <c r="D36" s="50">
        <f>IFERROR(SUMIFS(Results!V:V,Results!G:G,CONCATENATE("*",B36,"*"),Results!E:E,'Warscroll Win Rates'!A36)/C36,"")</f>
        <v>0.35</v>
      </c>
      <c r="E36" s="1">
        <f>SUMIFS(Results!O:O,Results!G:G,CONCATENATE("&lt;&gt;*",'Warscroll Win Rates'!B36,"*"),Results!E:E,'Warscroll Win Rates'!A36)</f>
        <v>113</v>
      </c>
      <c r="F36" s="50">
        <f>IFERROR(SUMIFS(Results!V:V,Results!G:G,CONCATENATE("&lt;&gt;*",'Warscroll Win Rates'!B36,"*"),Results!E:E,'Warscroll Win Rates'!A36)/E36,"")</f>
        <v>0.4336283185840708</v>
      </c>
      <c r="G36" s="46">
        <f>SUMIFS(Results!O:O,Results!G:G,CONCATENATE("*",B36,"*"),Results!E:E,'Warscroll Win Rates'!A36,Results!Y:Y,"&gt;=500")</f>
        <v>0</v>
      </c>
      <c r="H36" s="52" t="str">
        <f>IFERROR(SUMIFS(Results!V:V,Results!G:G,CONCATENATE("*",B36,"*"),Results!E:E,'Warscroll Win Rates'!A36,Results!Y:Y,"&gt;=500")/G36,"")</f>
        <v/>
      </c>
      <c r="I36" s="53">
        <f>SUMIFS(Results!O:O,Results!G:G,CONCATENATE("&lt;&gt;*",'Warscroll Win Rates'!B36,"*"),Results!E:E,'Warscroll Win Rates'!A36,Results!Y:Y,"&gt;=500")</f>
        <v>30</v>
      </c>
      <c r="J36" s="52">
        <f>IFERROR(SUMIFS(Results!V:V,Results!G:G,CONCATENATE("&lt;&gt;*",'Warscroll Win Rates'!B36,"*"),Results!E:E,'Warscroll Win Rates'!A36,Results!Y:Y,"&gt;=500")/I36,"")</f>
        <v>0.6</v>
      </c>
    </row>
    <row r="37" spans="1:10" x14ac:dyDescent="0.3">
      <c r="A37" s="48" t="s">
        <v>20</v>
      </c>
      <c r="B37" s="48" t="s">
        <v>23240</v>
      </c>
      <c r="C37" s="1">
        <f>SUMIFS(Results!O:O,Results!G:G,CONCATENATE("*",B37,"*"),Results!E:E,'Warscroll Win Rates'!A37)</f>
        <v>34</v>
      </c>
      <c r="D37" s="50">
        <f>IFERROR(SUMIFS(Results!V:V,Results!G:G,CONCATENATE("*",B37,"*"),Results!E:E,'Warscroll Win Rates'!A37)/C37,"")</f>
        <v>0.6029411764705882</v>
      </c>
      <c r="E37" s="1">
        <f>SUMIFS(Results!O:O,Results!G:G,CONCATENATE("&lt;&gt;*",'Warscroll Win Rates'!B37,"*"),Results!E:E,'Warscroll Win Rates'!A37)</f>
        <v>109</v>
      </c>
      <c r="F37" s="50">
        <f>IFERROR(SUMIFS(Results!V:V,Results!G:G,CONCATENATE("&lt;&gt;*",'Warscroll Win Rates'!B37,"*"),Results!E:E,'Warscroll Win Rates'!A37)/E37,"")</f>
        <v>0.3577981651376147</v>
      </c>
      <c r="G37" s="46">
        <f>SUMIFS(Results!O:O,Results!G:G,CONCATENATE("*",B37,"*"),Results!E:E,'Warscroll Win Rates'!A37,Results!Y:Y,"&gt;=500")</f>
        <v>10</v>
      </c>
      <c r="H37" s="52">
        <f>IFERROR(SUMIFS(Results!V:V,Results!G:G,CONCATENATE("*",B37,"*"),Results!E:E,'Warscroll Win Rates'!A37,Results!Y:Y,"&gt;=500")/G37,"")</f>
        <v>0.8</v>
      </c>
      <c r="I37" s="53">
        <f>SUMIFS(Results!O:O,Results!G:G,CONCATENATE("&lt;&gt;*",'Warscroll Win Rates'!B37,"*"),Results!E:E,'Warscroll Win Rates'!A37,Results!Y:Y,"&gt;=500")</f>
        <v>20</v>
      </c>
      <c r="J37" s="52">
        <f>IFERROR(SUMIFS(Results!V:V,Results!G:G,CONCATENATE("&lt;&gt;*",'Warscroll Win Rates'!B37,"*"),Results!E:E,'Warscroll Win Rates'!A37,Results!Y:Y,"&gt;=500")/I37,"")</f>
        <v>0.5</v>
      </c>
    </row>
    <row r="38" spans="1:10" x14ac:dyDescent="0.3">
      <c r="A38" s="48" t="s">
        <v>20</v>
      </c>
      <c r="B38" s="48" t="s">
        <v>23241</v>
      </c>
      <c r="C38" s="1">
        <f>SUMIFS(Results!O:O,Results!G:G,CONCATENATE("*",B38,"*"),Results!E:E,'Warscroll Win Rates'!A38)</f>
        <v>20</v>
      </c>
      <c r="D38" s="50">
        <f>IFERROR(SUMIFS(Results!V:V,Results!G:G,CONCATENATE("*",B38,"*"),Results!E:E,'Warscroll Win Rates'!A38)/C38,"")</f>
        <v>0.45</v>
      </c>
      <c r="E38" s="1">
        <f>SUMIFS(Results!O:O,Results!G:G,CONCATENATE("&lt;&gt;*",'Warscroll Win Rates'!B38,"*"),Results!E:E,'Warscroll Win Rates'!A38)</f>
        <v>123</v>
      </c>
      <c r="F38" s="50">
        <f>IFERROR(SUMIFS(Results!V:V,Results!G:G,CONCATENATE("&lt;&gt;*",'Warscroll Win Rates'!B38,"*"),Results!E:E,'Warscroll Win Rates'!A38)/E38,"")</f>
        <v>0.41056910569105692</v>
      </c>
      <c r="G38" s="46">
        <f>SUMIFS(Results!O:O,Results!G:G,CONCATENATE("*",B38,"*"),Results!E:E,'Warscroll Win Rates'!A38,Results!Y:Y,"&gt;=500")</f>
        <v>5</v>
      </c>
      <c r="H38" s="52">
        <f>IFERROR(SUMIFS(Results!V:V,Results!G:G,CONCATENATE("*",B38,"*"),Results!E:E,'Warscroll Win Rates'!A38,Results!Y:Y,"&gt;=500")/G38,"")</f>
        <v>0.4</v>
      </c>
      <c r="I38" s="53">
        <f>SUMIFS(Results!O:O,Results!G:G,CONCATENATE("&lt;&gt;*",'Warscroll Win Rates'!B38,"*"),Results!E:E,'Warscroll Win Rates'!A38,Results!Y:Y,"&gt;=500")</f>
        <v>25</v>
      </c>
      <c r="J38" s="52">
        <f>IFERROR(SUMIFS(Results!V:V,Results!G:G,CONCATENATE("&lt;&gt;*",'Warscroll Win Rates'!B38,"*"),Results!E:E,'Warscroll Win Rates'!A38,Results!Y:Y,"&gt;=500")/I38,"")</f>
        <v>0.64</v>
      </c>
    </row>
    <row r="39" spans="1:10" x14ac:dyDescent="0.3">
      <c r="A39" s="48" t="s">
        <v>20</v>
      </c>
      <c r="B39" s="48" t="s">
        <v>23242</v>
      </c>
      <c r="C39" s="1">
        <f>SUMIFS(Results!O:O,Results!G:G,CONCATENATE("*",B39,"*"),Results!E:E,'Warscroll Win Rates'!A39)</f>
        <v>64</v>
      </c>
      <c r="D39" s="50">
        <f>IFERROR(SUMIFS(Results!V:V,Results!G:G,CONCATENATE("*",B39,"*"),Results!E:E,'Warscroll Win Rates'!A39)/C39,"")</f>
        <v>0.328125</v>
      </c>
      <c r="E39" s="1">
        <f>SUMIFS(Results!O:O,Results!G:G,CONCATENATE("&lt;&gt;*",'Warscroll Win Rates'!B39,"*"),Results!E:E,'Warscroll Win Rates'!A39)</f>
        <v>79</v>
      </c>
      <c r="F39" s="50">
        <f>IFERROR(SUMIFS(Results!V:V,Results!G:G,CONCATENATE("&lt;&gt;*",'Warscroll Win Rates'!B39,"*"),Results!E:E,'Warscroll Win Rates'!A39)/E39,"")</f>
        <v>0.48734177215189872</v>
      </c>
      <c r="G39" s="46">
        <f>SUMIFS(Results!O:O,Results!G:G,CONCATENATE("*",B39,"*"),Results!E:E,'Warscroll Win Rates'!A39,Results!Y:Y,"&gt;=500")</f>
        <v>0</v>
      </c>
      <c r="H39" s="52" t="str">
        <f>IFERROR(SUMIFS(Results!V:V,Results!G:G,CONCATENATE("*",B39,"*"),Results!E:E,'Warscroll Win Rates'!A39,Results!Y:Y,"&gt;=500")/G39,"")</f>
        <v/>
      </c>
      <c r="I39" s="53">
        <f>SUMIFS(Results!O:O,Results!G:G,CONCATENATE("&lt;&gt;*",'Warscroll Win Rates'!B39,"*"),Results!E:E,'Warscroll Win Rates'!A39,Results!Y:Y,"&gt;=500")</f>
        <v>30</v>
      </c>
      <c r="J39" s="52">
        <f>IFERROR(SUMIFS(Results!V:V,Results!G:G,CONCATENATE("&lt;&gt;*",'Warscroll Win Rates'!B39,"*"),Results!E:E,'Warscroll Win Rates'!A39,Results!Y:Y,"&gt;=500")/I39,"")</f>
        <v>0.6</v>
      </c>
    </row>
    <row r="40" spans="1:10" x14ac:dyDescent="0.3">
      <c r="A40" s="48" t="s">
        <v>20</v>
      </c>
      <c r="B40" s="48" t="s">
        <v>23243</v>
      </c>
      <c r="C40" s="1">
        <f>SUMIFS(Results!O:O,Results!G:G,CONCATENATE("*",B40,"*"),Results!E:E,'Warscroll Win Rates'!A40)</f>
        <v>68</v>
      </c>
      <c r="D40" s="50">
        <f>IFERROR(SUMIFS(Results!V:V,Results!G:G,CONCATENATE("*",B40,"*"),Results!E:E,'Warscroll Win Rates'!A40)/C40,"")</f>
        <v>0.36764705882352944</v>
      </c>
      <c r="E40" s="1">
        <f>SUMIFS(Results!O:O,Results!G:G,CONCATENATE("&lt;&gt;*",'Warscroll Win Rates'!B40,"*"),Results!E:E,'Warscroll Win Rates'!A40)</f>
        <v>75</v>
      </c>
      <c r="F40" s="50">
        <f>IFERROR(SUMIFS(Results!V:V,Results!G:G,CONCATENATE("&lt;&gt;*",'Warscroll Win Rates'!B40,"*"),Results!E:E,'Warscroll Win Rates'!A40)/E40,"")</f>
        <v>0.46</v>
      </c>
      <c r="G40" s="46">
        <f>SUMIFS(Results!O:O,Results!G:G,CONCATENATE("*",B40,"*"),Results!E:E,'Warscroll Win Rates'!A40,Results!Y:Y,"&gt;=500")</f>
        <v>10</v>
      </c>
      <c r="H40" s="52">
        <f>IFERROR(SUMIFS(Results!V:V,Results!G:G,CONCATENATE("*",B40,"*"),Results!E:E,'Warscroll Win Rates'!A40,Results!Y:Y,"&gt;=500")/G40,"")</f>
        <v>0.4</v>
      </c>
      <c r="I40" s="53">
        <f>SUMIFS(Results!O:O,Results!G:G,CONCATENATE("&lt;&gt;*",'Warscroll Win Rates'!B40,"*"),Results!E:E,'Warscroll Win Rates'!A40,Results!Y:Y,"&gt;=500")</f>
        <v>20</v>
      </c>
      <c r="J40" s="52">
        <f>IFERROR(SUMIFS(Results!V:V,Results!G:G,CONCATENATE("&lt;&gt;*",'Warscroll Win Rates'!B40,"*"),Results!E:E,'Warscroll Win Rates'!A40,Results!Y:Y,"&gt;=500")/I40,"")</f>
        <v>0.7</v>
      </c>
    </row>
    <row r="41" spans="1:10" x14ac:dyDescent="0.3">
      <c r="A41" s="48" t="s">
        <v>20</v>
      </c>
      <c r="B41" s="48" t="s">
        <v>23244</v>
      </c>
      <c r="C41" s="1">
        <f>SUMIFS(Results!O:O,Results!G:G,CONCATENATE("*",B41,"*"),Results!E:E,'Warscroll Win Rates'!A41)</f>
        <v>10</v>
      </c>
      <c r="D41" s="50">
        <f>IFERROR(SUMIFS(Results!V:V,Results!G:G,CONCATENATE("*",B41,"*"),Results!E:E,'Warscroll Win Rates'!A41)/C41,"")</f>
        <v>0.75</v>
      </c>
      <c r="E41" s="1">
        <f>SUMIFS(Results!O:O,Results!G:G,CONCATENATE("&lt;&gt;*",'Warscroll Win Rates'!B41,"*"),Results!E:E,'Warscroll Win Rates'!A41)</f>
        <v>133</v>
      </c>
      <c r="F41" s="50">
        <f>IFERROR(SUMIFS(Results!V:V,Results!G:G,CONCATENATE("&lt;&gt;*",'Warscroll Win Rates'!B41,"*"),Results!E:E,'Warscroll Win Rates'!A41)/E41,"")</f>
        <v>0.39097744360902253</v>
      </c>
      <c r="G41" s="46">
        <f>SUMIFS(Results!O:O,Results!G:G,CONCATENATE("*",B41,"*"),Results!E:E,'Warscroll Win Rates'!A41,Results!Y:Y,"&gt;=500")</f>
        <v>5</v>
      </c>
      <c r="H41" s="52">
        <f>IFERROR(SUMIFS(Results!V:V,Results!G:G,CONCATENATE("*",B41,"*"),Results!E:E,'Warscroll Win Rates'!A41,Results!Y:Y,"&gt;=500")/G41,"")</f>
        <v>0.8</v>
      </c>
      <c r="I41" s="53">
        <f>SUMIFS(Results!O:O,Results!G:G,CONCATENATE("&lt;&gt;*",'Warscroll Win Rates'!B41,"*"),Results!E:E,'Warscroll Win Rates'!A41,Results!Y:Y,"&gt;=500")</f>
        <v>25</v>
      </c>
      <c r="J41" s="52">
        <f>IFERROR(SUMIFS(Results!V:V,Results!G:G,CONCATENATE("&lt;&gt;*",'Warscroll Win Rates'!B41,"*"),Results!E:E,'Warscroll Win Rates'!A41,Results!Y:Y,"&gt;=500")/I41,"")</f>
        <v>0.56000000000000005</v>
      </c>
    </row>
    <row r="42" spans="1:10" x14ac:dyDescent="0.3">
      <c r="A42" s="48" t="s">
        <v>20</v>
      </c>
      <c r="B42" s="48" t="s">
        <v>23245</v>
      </c>
      <c r="C42" s="1">
        <f>SUMIFS(Results!O:O,Results!G:G,CONCATENATE("*",B42,"*"),Results!E:E,'Warscroll Win Rates'!A42)</f>
        <v>15</v>
      </c>
      <c r="D42" s="50">
        <f>IFERROR(SUMIFS(Results!V:V,Results!G:G,CONCATENATE("*",B42,"*"),Results!E:E,'Warscroll Win Rates'!A42)/C42,"")</f>
        <v>0.33333333333333331</v>
      </c>
      <c r="E42" s="1">
        <f>SUMIFS(Results!O:O,Results!G:G,CONCATENATE("&lt;&gt;*",'Warscroll Win Rates'!B42,"*"),Results!E:E,'Warscroll Win Rates'!A42)</f>
        <v>128</v>
      </c>
      <c r="F42" s="50">
        <f>IFERROR(SUMIFS(Results!V:V,Results!G:G,CONCATENATE("&lt;&gt;*",'Warscroll Win Rates'!B42,"*"),Results!E:E,'Warscroll Win Rates'!A42)/E42,"")</f>
        <v>0.42578125</v>
      </c>
      <c r="G42" s="46">
        <f>SUMIFS(Results!O:O,Results!G:G,CONCATENATE("*",B42,"*"),Results!E:E,'Warscroll Win Rates'!A42,Results!Y:Y,"&gt;=500")</f>
        <v>0</v>
      </c>
      <c r="H42" s="52" t="str">
        <f>IFERROR(SUMIFS(Results!V:V,Results!G:G,CONCATENATE("*",B42,"*"),Results!E:E,'Warscroll Win Rates'!A42,Results!Y:Y,"&gt;=500")/G42,"")</f>
        <v/>
      </c>
      <c r="I42" s="53">
        <f>SUMIFS(Results!O:O,Results!G:G,CONCATENATE("&lt;&gt;*",'Warscroll Win Rates'!B42,"*"),Results!E:E,'Warscroll Win Rates'!A42,Results!Y:Y,"&gt;=500")</f>
        <v>30</v>
      </c>
      <c r="J42" s="52">
        <f>IFERROR(SUMIFS(Results!V:V,Results!G:G,CONCATENATE("&lt;&gt;*",'Warscroll Win Rates'!B42,"*"),Results!E:E,'Warscroll Win Rates'!A42,Results!Y:Y,"&gt;=500")/I42,"")</f>
        <v>0.6</v>
      </c>
    </row>
    <row r="43" spans="1:10" x14ac:dyDescent="0.3">
      <c r="A43" s="48" t="s">
        <v>20</v>
      </c>
      <c r="B43" s="48" t="s">
        <v>23246</v>
      </c>
      <c r="C43" s="1">
        <f>SUMIFS(Results!O:O,Results!G:G,CONCATENATE("*",B43,"*"),Results!E:E,'Warscroll Win Rates'!A43)</f>
        <v>30</v>
      </c>
      <c r="D43" s="50">
        <f>IFERROR(SUMIFS(Results!V:V,Results!G:G,CONCATENATE("*",B43,"*"),Results!E:E,'Warscroll Win Rates'!A43)/C43,"")</f>
        <v>0.36666666666666664</v>
      </c>
      <c r="E43" s="1">
        <f>SUMIFS(Results!O:O,Results!G:G,CONCATENATE("&lt;&gt;*",'Warscroll Win Rates'!B43,"*"),Results!E:E,'Warscroll Win Rates'!A43)</f>
        <v>113</v>
      </c>
      <c r="F43" s="50">
        <f>IFERROR(SUMIFS(Results!V:V,Results!G:G,CONCATENATE("&lt;&gt;*",'Warscroll Win Rates'!B43,"*"),Results!E:E,'Warscroll Win Rates'!A43)/E43,"")</f>
        <v>0.42920353982300885</v>
      </c>
      <c r="G43" s="46">
        <f>SUMIFS(Results!O:O,Results!G:G,CONCATENATE("*",B43,"*"),Results!E:E,'Warscroll Win Rates'!A43,Results!Y:Y,"&gt;=500")</f>
        <v>15</v>
      </c>
      <c r="H43" s="52">
        <f>IFERROR(SUMIFS(Results!V:V,Results!G:G,CONCATENATE("*",B43,"*"),Results!E:E,'Warscroll Win Rates'!A43,Results!Y:Y,"&gt;=500")/G43,"")</f>
        <v>0.46666666666666667</v>
      </c>
      <c r="I43" s="53">
        <f>SUMIFS(Results!O:O,Results!G:G,CONCATENATE("&lt;&gt;*",'Warscroll Win Rates'!B43,"*"),Results!E:E,'Warscroll Win Rates'!A43,Results!Y:Y,"&gt;=500")</f>
        <v>15</v>
      </c>
      <c r="J43" s="52">
        <f>IFERROR(SUMIFS(Results!V:V,Results!G:G,CONCATENATE("&lt;&gt;*",'Warscroll Win Rates'!B43,"*"),Results!E:E,'Warscroll Win Rates'!A43,Results!Y:Y,"&gt;=500")/I43,"")</f>
        <v>0.73333333333333328</v>
      </c>
    </row>
    <row r="44" spans="1:10" x14ac:dyDescent="0.3">
      <c r="A44" s="48" t="s">
        <v>20</v>
      </c>
      <c r="B44" s="48" t="s">
        <v>23247</v>
      </c>
      <c r="C44" s="1">
        <f>SUMIFS(Results!O:O,Results!G:G,CONCATENATE("*",B44,"*"),Results!E:E,'Warscroll Win Rates'!A44)</f>
        <v>0</v>
      </c>
      <c r="D44" s="50" t="str">
        <f>IFERROR(SUMIFS(Results!V:V,Results!G:G,CONCATENATE("*",B44,"*"),Results!E:E,'Warscroll Win Rates'!A44)/C44,"")</f>
        <v/>
      </c>
      <c r="E44" s="1">
        <f>SUMIFS(Results!O:O,Results!G:G,CONCATENATE("&lt;&gt;*",'Warscroll Win Rates'!B44,"*"),Results!E:E,'Warscroll Win Rates'!A44)</f>
        <v>143</v>
      </c>
      <c r="F44" s="50">
        <f>IFERROR(SUMIFS(Results!V:V,Results!G:G,CONCATENATE("&lt;&gt;*",'Warscroll Win Rates'!B44,"*"),Results!E:E,'Warscroll Win Rates'!A44)/E44,"")</f>
        <v>0.41608391608391609</v>
      </c>
      <c r="G44" s="46">
        <f>SUMIFS(Results!O:O,Results!G:G,CONCATENATE("*",B44,"*"),Results!E:E,'Warscroll Win Rates'!A44,Results!Y:Y,"&gt;=500")</f>
        <v>0</v>
      </c>
      <c r="H44" s="52" t="str">
        <f>IFERROR(SUMIFS(Results!V:V,Results!G:G,CONCATENATE("*",B44,"*"),Results!E:E,'Warscroll Win Rates'!A44,Results!Y:Y,"&gt;=500")/G44,"")</f>
        <v/>
      </c>
      <c r="I44" s="53">
        <f>SUMIFS(Results!O:O,Results!G:G,CONCATENATE("&lt;&gt;*",'Warscroll Win Rates'!B44,"*"),Results!E:E,'Warscroll Win Rates'!A44,Results!Y:Y,"&gt;=500")</f>
        <v>30</v>
      </c>
      <c r="J44" s="52">
        <f>IFERROR(SUMIFS(Results!V:V,Results!G:G,CONCATENATE("&lt;&gt;*",'Warscroll Win Rates'!B44,"*"),Results!E:E,'Warscroll Win Rates'!A44,Results!Y:Y,"&gt;=500")/I44,"")</f>
        <v>0.6</v>
      </c>
    </row>
    <row r="45" spans="1:10" x14ac:dyDescent="0.3">
      <c r="A45" s="48" t="s">
        <v>20</v>
      </c>
      <c r="B45" s="48" t="s">
        <v>23248</v>
      </c>
      <c r="C45" s="1">
        <f>SUMIFS(Results!O:O,Results!G:G,CONCATENATE("*",B45,"*"),Results!E:E,'Warscroll Win Rates'!A45)</f>
        <v>20</v>
      </c>
      <c r="D45" s="50">
        <f>IFERROR(SUMIFS(Results!V:V,Results!G:G,CONCATENATE("*",B45,"*"),Results!E:E,'Warscroll Win Rates'!A45)/C45,"")</f>
        <v>0.625</v>
      </c>
      <c r="E45" s="1">
        <f>SUMIFS(Results!O:O,Results!G:G,CONCATENATE("&lt;&gt;*",'Warscroll Win Rates'!B45,"*"),Results!E:E,'Warscroll Win Rates'!A45)</f>
        <v>123</v>
      </c>
      <c r="F45" s="50">
        <f>IFERROR(SUMIFS(Results!V:V,Results!G:G,CONCATENATE("&lt;&gt;*",'Warscroll Win Rates'!B45,"*"),Results!E:E,'Warscroll Win Rates'!A45)/E45,"")</f>
        <v>0.38211382113821141</v>
      </c>
      <c r="G45" s="46">
        <f>SUMIFS(Results!O:O,Results!G:G,CONCATENATE("*",B45,"*"),Results!E:E,'Warscroll Win Rates'!A45,Results!Y:Y,"&gt;=500")</f>
        <v>10</v>
      </c>
      <c r="H45" s="52">
        <f>IFERROR(SUMIFS(Results!V:V,Results!G:G,CONCATENATE("*",B45,"*"),Results!E:E,'Warscroll Win Rates'!A45,Results!Y:Y,"&gt;=500")/G45,"")</f>
        <v>0.8</v>
      </c>
      <c r="I45" s="53">
        <f>SUMIFS(Results!O:O,Results!G:G,CONCATENATE("&lt;&gt;*",'Warscroll Win Rates'!B45,"*"),Results!E:E,'Warscroll Win Rates'!A45,Results!Y:Y,"&gt;=500")</f>
        <v>20</v>
      </c>
      <c r="J45" s="52">
        <f>IFERROR(SUMIFS(Results!V:V,Results!G:G,CONCATENATE("&lt;&gt;*",'Warscroll Win Rates'!B45,"*"),Results!E:E,'Warscroll Win Rates'!A45,Results!Y:Y,"&gt;=500")/I45,"")</f>
        <v>0.5</v>
      </c>
    </row>
    <row r="46" spans="1:10" x14ac:dyDescent="0.3">
      <c r="A46" s="48" t="s">
        <v>20</v>
      </c>
      <c r="B46" s="48" t="s">
        <v>23249</v>
      </c>
      <c r="C46" s="1">
        <f>SUMIFS(Results!O:O,Results!G:G,CONCATENATE("*",B46,"*"),Results!E:E,'Warscroll Win Rates'!A46)</f>
        <v>59</v>
      </c>
      <c r="D46" s="50">
        <f>IFERROR(SUMIFS(Results!V:V,Results!G:G,CONCATENATE("*",B46,"*"),Results!E:E,'Warscroll Win Rates'!A46)/C46,"")</f>
        <v>0.53389830508474578</v>
      </c>
      <c r="E46" s="1">
        <f>SUMIFS(Results!O:O,Results!G:G,CONCATENATE("&lt;&gt;*",'Warscroll Win Rates'!B46,"*"),Results!E:E,'Warscroll Win Rates'!A46)</f>
        <v>84</v>
      </c>
      <c r="F46" s="50">
        <f>IFERROR(SUMIFS(Results!V:V,Results!G:G,CONCATENATE("&lt;&gt;*",'Warscroll Win Rates'!B46,"*"),Results!E:E,'Warscroll Win Rates'!A46)/E46,"")</f>
        <v>0.33333333333333331</v>
      </c>
      <c r="G46" s="46">
        <f>SUMIFS(Results!O:O,Results!G:G,CONCATENATE("*",B46,"*"),Results!E:E,'Warscroll Win Rates'!A46,Results!Y:Y,"&gt;=500")</f>
        <v>25</v>
      </c>
      <c r="H46" s="52">
        <f>IFERROR(SUMIFS(Results!V:V,Results!G:G,CONCATENATE("*",B46,"*"),Results!E:E,'Warscroll Win Rates'!A46,Results!Y:Y,"&gt;=500")/G46,"")</f>
        <v>0.68</v>
      </c>
      <c r="I46" s="53">
        <f>SUMIFS(Results!O:O,Results!G:G,CONCATENATE("&lt;&gt;*",'Warscroll Win Rates'!B46,"*"),Results!E:E,'Warscroll Win Rates'!A46,Results!Y:Y,"&gt;=500")</f>
        <v>5</v>
      </c>
      <c r="J46" s="52">
        <f>IFERROR(SUMIFS(Results!V:V,Results!G:G,CONCATENATE("&lt;&gt;*",'Warscroll Win Rates'!B46,"*"),Results!E:E,'Warscroll Win Rates'!A46,Results!Y:Y,"&gt;=500")/I46,"")</f>
        <v>0.2</v>
      </c>
    </row>
    <row r="47" spans="1:10" x14ac:dyDescent="0.3">
      <c r="A47" s="48" t="s">
        <v>20</v>
      </c>
      <c r="B47" s="48" t="s">
        <v>23250</v>
      </c>
      <c r="C47" s="1">
        <f>SUMIFS(Results!O:O,Results!G:G,CONCATENATE("*",B47,"*"),Results!E:E,'Warscroll Win Rates'!A47)</f>
        <v>20</v>
      </c>
      <c r="D47" s="50">
        <f>IFERROR(SUMIFS(Results!V:V,Results!G:G,CONCATENATE("*",B47,"*"),Results!E:E,'Warscroll Win Rates'!A47)/C47,"")</f>
        <v>0.35</v>
      </c>
      <c r="E47" s="1">
        <f>SUMIFS(Results!O:O,Results!G:G,CONCATENATE("&lt;&gt;*",'Warscroll Win Rates'!B47,"*"),Results!E:E,'Warscroll Win Rates'!A47)</f>
        <v>123</v>
      </c>
      <c r="F47" s="50">
        <f>IFERROR(SUMIFS(Results!V:V,Results!G:G,CONCATENATE("&lt;&gt;*",'Warscroll Win Rates'!B47,"*"),Results!E:E,'Warscroll Win Rates'!A47)/E47,"")</f>
        <v>0.42682926829268292</v>
      </c>
      <c r="G47" s="46">
        <f>SUMIFS(Results!O:O,Results!G:G,CONCATENATE("*",B47,"*"),Results!E:E,'Warscroll Win Rates'!A47,Results!Y:Y,"&gt;=500")</f>
        <v>5</v>
      </c>
      <c r="H47" s="52">
        <f>IFERROR(SUMIFS(Results!V:V,Results!G:G,CONCATENATE("*",B47,"*"),Results!E:E,'Warscroll Win Rates'!A47,Results!Y:Y,"&gt;=500")/G47,"")</f>
        <v>0.2</v>
      </c>
      <c r="I47" s="53">
        <f>SUMIFS(Results!O:O,Results!G:G,CONCATENATE("&lt;&gt;*",'Warscroll Win Rates'!B47,"*"),Results!E:E,'Warscroll Win Rates'!A47,Results!Y:Y,"&gt;=500")</f>
        <v>25</v>
      </c>
      <c r="J47" s="52">
        <f>IFERROR(SUMIFS(Results!V:V,Results!G:G,CONCATENATE("&lt;&gt;*",'Warscroll Win Rates'!B47,"*"),Results!E:E,'Warscroll Win Rates'!A47,Results!Y:Y,"&gt;=500")/I47,"")</f>
        <v>0.68</v>
      </c>
    </row>
    <row r="48" spans="1:10" x14ac:dyDescent="0.3">
      <c r="A48" s="48" t="s">
        <v>20</v>
      </c>
      <c r="B48" s="48" t="s">
        <v>23251</v>
      </c>
      <c r="C48" s="1">
        <f>SUMIFS(Results!O:O,Results!G:G,CONCATENATE("*",B48,"*"),Results!E:E,'Warscroll Win Rates'!A48)</f>
        <v>10</v>
      </c>
      <c r="D48" s="50">
        <f>IFERROR(SUMIFS(Results!V:V,Results!G:G,CONCATENATE("*",B48,"*"),Results!E:E,'Warscroll Win Rates'!A48)/C48,"")</f>
        <v>0.75</v>
      </c>
      <c r="E48" s="1">
        <f>SUMIFS(Results!O:O,Results!G:G,CONCATENATE("&lt;&gt;*",'Warscroll Win Rates'!B48,"*"),Results!E:E,'Warscroll Win Rates'!A48)</f>
        <v>133</v>
      </c>
      <c r="F48" s="50">
        <f>IFERROR(SUMIFS(Results!V:V,Results!G:G,CONCATENATE("&lt;&gt;*",'Warscroll Win Rates'!B48,"*"),Results!E:E,'Warscroll Win Rates'!A48)/E48,"")</f>
        <v>0.39097744360902253</v>
      </c>
      <c r="G48" s="46">
        <f>SUMIFS(Results!O:O,Results!G:G,CONCATENATE("*",B48,"*"),Results!E:E,'Warscroll Win Rates'!A48,Results!Y:Y,"&gt;=500")</f>
        <v>5</v>
      </c>
      <c r="H48" s="52">
        <f>IFERROR(SUMIFS(Results!V:V,Results!G:G,CONCATENATE("*",B48,"*"),Results!E:E,'Warscroll Win Rates'!A48,Results!Y:Y,"&gt;=500")/G48,"")</f>
        <v>0.8</v>
      </c>
      <c r="I48" s="53">
        <f>SUMIFS(Results!O:O,Results!G:G,CONCATENATE("&lt;&gt;*",'Warscroll Win Rates'!B48,"*"),Results!E:E,'Warscroll Win Rates'!A48,Results!Y:Y,"&gt;=500")</f>
        <v>25</v>
      </c>
      <c r="J48" s="52">
        <f>IFERROR(SUMIFS(Results!V:V,Results!G:G,CONCATENATE("&lt;&gt;*",'Warscroll Win Rates'!B48,"*"),Results!E:E,'Warscroll Win Rates'!A48,Results!Y:Y,"&gt;=500")/I48,"")</f>
        <v>0.56000000000000005</v>
      </c>
    </row>
    <row r="49" spans="1:10" x14ac:dyDescent="0.3">
      <c r="A49" s="48" t="s">
        <v>20</v>
      </c>
      <c r="B49" s="48" t="s">
        <v>23252</v>
      </c>
      <c r="C49" s="1">
        <f>SUMIFS(Results!O:O,Results!G:G,CONCATENATE("*",B49,"*"),Results!E:E,'Warscroll Win Rates'!A49)</f>
        <v>5</v>
      </c>
      <c r="D49" s="50">
        <f>IFERROR(SUMIFS(Results!V:V,Results!G:G,CONCATENATE("*",B49,"*"),Results!E:E,'Warscroll Win Rates'!A49)/C49,"")</f>
        <v>0.8</v>
      </c>
      <c r="E49" s="1">
        <f>SUMIFS(Results!O:O,Results!G:G,CONCATENATE("&lt;&gt;*",'Warscroll Win Rates'!B49,"*"),Results!E:E,'Warscroll Win Rates'!A49)</f>
        <v>138</v>
      </c>
      <c r="F49" s="50">
        <f>IFERROR(SUMIFS(Results!V:V,Results!G:G,CONCATENATE("&lt;&gt;*",'Warscroll Win Rates'!B49,"*"),Results!E:E,'Warscroll Win Rates'!A49)/E49,"")</f>
        <v>0.40217391304347827</v>
      </c>
      <c r="G49" s="46">
        <f>SUMIFS(Results!O:O,Results!G:G,CONCATENATE("*",B49,"*"),Results!E:E,'Warscroll Win Rates'!A49,Results!Y:Y,"&gt;=500")</f>
        <v>5</v>
      </c>
      <c r="H49" s="52">
        <f>IFERROR(SUMIFS(Results!V:V,Results!G:G,CONCATENATE("*",B49,"*"),Results!E:E,'Warscroll Win Rates'!A49,Results!Y:Y,"&gt;=500")/G49,"")</f>
        <v>0.8</v>
      </c>
      <c r="I49" s="53">
        <f>SUMIFS(Results!O:O,Results!G:G,CONCATENATE("&lt;&gt;*",'Warscroll Win Rates'!B49,"*"),Results!E:E,'Warscroll Win Rates'!A49,Results!Y:Y,"&gt;=500")</f>
        <v>25</v>
      </c>
      <c r="J49" s="52">
        <f>IFERROR(SUMIFS(Results!V:V,Results!G:G,CONCATENATE("&lt;&gt;*",'Warscroll Win Rates'!B49,"*"),Results!E:E,'Warscroll Win Rates'!A49,Results!Y:Y,"&gt;=500")/I49,"")</f>
        <v>0.56000000000000005</v>
      </c>
    </row>
    <row r="50" spans="1:10" x14ac:dyDescent="0.3">
      <c r="A50" s="48" t="s">
        <v>20</v>
      </c>
      <c r="B50" s="48" t="s">
        <v>23253</v>
      </c>
      <c r="C50" s="1">
        <f>SUMIFS(Results!O:O,Results!G:G,CONCATENATE("*",B50,"*"),Results!E:E,'Warscroll Win Rates'!A50)</f>
        <v>5</v>
      </c>
      <c r="D50" s="50">
        <f>IFERROR(SUMIFS(Results!V:V,Results!G:G,CONCATENATE("*",B50,"*"),Results!E:E,'Warscroll Win Rates'!A50)/C50,"")</f>
        <v>0.4</v>
      </c>
      <c r="E50" s="1">
        <f>SUMIFS(Results!O:O,Results!G:G,CONCATENATE("&lt;&gt;*",'Warscroll Win Rates'!B50,"*"),Results!E:E,'Warscroll Win Rates'!A50)</f>
        <v>138</v>
      </c>
      <c r="F50" s="50">
        <f>IFERROR(SUMIFS(Results!V:V,Results!G:G,CONCATENATE("&lt;&gt;*",'Warscroll Win Rates'!B50,"*"),Results!E:E,'Warscroll Win Rates'!A50)/E50,"")</f>
        <v>0.41666666666666669</v>
      </c>
      <c r="G50" s="46">
        <f>SUMIFS(Results!O:O,Results!G:G,CONCATENATE("*",B50,"*"),Results!E:E,'Warscroll Win Rates'!A50,Results!Y:Y,"&gt;=500")</f>
        <v>0</v>
      </c>
      <c r="H50" s="52" t="str">
        <f>IFERROR(SUMIFS(Results!V:V,Results!G:G,CONCATENATE("*",B50,"*"),Results!E:E,'Warscroll Win Rates'!A50,Results!Y:Y,"&gt;=500")/G50,"")</f>
        <v/>
      </c>
      <c r="I50" s="53">
        <f>SUMIFS(Results!O:O,Results!G:G,CONCATENATE("&lt;&gt;*",'Warscroll Win Rates'!B50,"*"),Results!E:E,'Warscroll Win Rates'!A50,Results!Y:Y,"&gt;=500")</f>
        <v>30</v>
      </c>
      <c r="J50" s="52">
        <f>IFERROR(SUMIFS(Results!V:V,Results!G:G,CONCATENATE("&lt;&gt;*",'Warscroll Win Rates'!B50,"*"),Results!E:E,'Warscroll Win Rates'!A50,Results!Y:Y,"&gt;=500")/I50,"")</f>
        <v>0.6</v>
      </c>
    </row>
    <row r="51" spans="1:10" x14ac:dyDescent="0.3">
      <c r="A51" s="48" t="s">
        <v>20</v>
      </c>
      <c r="B51" s="48" t="s">
        <v>23254</v>
      </c>
      <c r="C51" s="1">
        <f>SUMIFS(Results!O:O,Results!G:G,CONCATENATE("*",B51,"*"),Results!E:E,'Warscroll Win Rates'!A51)</f>
        <v>20</v>
      </c>
      <c r="D51" s="50">
        <f>IFERROR(SUMIFS(Results!V:V,Results!G:G,CONCATENATE("*",B51,"*"),Results!E:E,'Warscroll Win Rates'!A51)/C51,"")</f>
        <v>0.25</v>
      </c>
      <c r="E51" s="1">
        <f>SUMIFS(Results!O:O,Results!G:G,CONCATENATE("&lt;&gt;*",'Warscroll Win Rates'!B51,"*"),Results!E:E,'Warscroll Win Rates'!A51)</f>
        <v>123</v>
      </c>
      <c r="F51" s="50">
        <f>IFERROR(SUMIFS(Results!V:V,Results!G:G,CONCATENATE("&lt;&gt;*",'Warscroll Win Rates'!B51,"*"),Results!E:E,'Warscroll Win Rates'!A51)/E51,"")</f>
        <v>0.44308943089430897</v>
      </c>
      <c r="G51" s="46">
        <f>SUMIFS(Results!O:O,Results!G:G,CONCATENATE("*",B51,"*"),Results!E:E,'Warscroll Win Rates'!A51,Results!Y:Y,"&gt;=500")</f>
        <v>0</v>
      </c>
      <c r="H51" s="52" t="str">
        <f>IFERROR(SUMIFS(Results!V:V,Results!G:G,CONCATENATE("*",B51,"*"),Results!E:E,'Warscroll Win Rates'!A51,Results!Y:Y,"&gt;=500")/G51,"")</f>
        <v/>
      </c>
      <c r="I51" s="53">
        <f>SUMIFS(Results!O:O,Results!G:G,CONCATENATE("&lt;&gt;*",'Warscroll Win Rates'!B51,"*"),Results!E:E,'Warscroll Win Rates'!A51,Results!Y:Y,"&gt;=500")</f>
        <v>30</v>
      </c>
      <c r="J51" s="52">
        <f>IFERROR(SUMIFS(Results!V:V,Results!G:G,CONCATENATE("&lt;&gt;*",'Warscroll Win Rates'!B51,"*"),Results!E:E,'Warscroll Win Rates'!A51,Results!Y:Y,"&gt;=500")/I51,"")</f>
        <v>0.6</v>
      </c>
    </row>
    <row r="52" spans="1:10" x14ac:dyDescent="0.3">
      <c r="A52" s="48" t="s">
        <v>20</v>
      </c>
      <c r="B52" s="48" t="s">
        <v>23255</v>
      </c>
      <c r="C52" s="1">
        <f>SUMIFS(Results!O:O,Results!G:G,CONCATENATE("*",B52,"*"),Results!E:E,'Warscroll Win Rates'!A52)</f>
        <v>80</v>
      </c>
      <c r="D52" s="50">
        <f>IFERROR(SUMIFS(Results!V:V,Results!G:G,CONCATENATE("*",B52,"*"),Results!E:E,'Warscroll Win Rates'!A52)/C52,"")</f>
        <v>0.33750000000000002</v>
      </c>
      <c r="E52" s="1">
        <f>SUMIFS(Results!O:O,Results!G:G,CONCATENATE("&lt;&gt;*",'Warscroll Win Rates'!B52,"*"),Results!E:E,'Warscroll Win Rates'!A52)</f>
        <v>63</v>
      </c>
      <c r="F52" s="50">
        <f>IFERROR(SUMIFS(Results!V:V,Results!G:G,CONCATENATE("&lt;&gt;*",'Warscroll Win Rates'!B52,"*"),Results!E:E,'Warscroll Win Rates'!A52)/E52,"")</f>
        <v>0.51587301587301593</v>
      </c>
      <c r="G52" s="46">
        <f>SUMIFS(Results!O:O,Results!G:G,CONCATENATE("*",B52,"*"),Results!E:E,'Warscroll Win Rates'!A52,Results!Y:Y,"&gt;=500")</f>
        <v>5</v>
      </c>
      <c r="H52" s="52">
        <f>IFERROR(SUMIFS(Results!V:V,Results!G:G,CONCATENATE("*",B52,"*"),Results!E:E,'Warscroll Win Rates'!A52,Results!Y:Y,"&gt;=500")/G52,"")</f>
        <v>0.2</v>
      </c>
      <c r="I52" s="53">
        <f>SUMIFS(Results!O:O,Results!G:G,CONCATENATE("&lt;&gt;*",'Warscroll Win Rates'!B52,"*"),Results!E:E,'Warscroll Win Rates'!A52,Results!Y:Y,"&gt;=500")</f>
        <v>25</v>
      </c>
      <c r="J52" s="52">
        <f>IFERROR(SUMIFS(Results!V:V,Results!G:G,CONCATENATE("&lt;&gt;*",'Warscroll Win Rates'!B52,"*"),Results!E:E,'Warscroll Win Rates'!A52,Results!Y:Y,"&gt;=500")/I52,"")</f>
        <v>0.68</v>
      </c>
    </row>
    <row r="53" spans="1:10" x14ac:dyDescent="0.3">
      <c r="A53" s="48" t="s">
        <v>20</v>
      </c>
      <c r="B53" s="48" t="s">
        <v>23256</v>
      </c>
      <c r="C53" s="1">
        <f>SUMIFS(Results!O:O,Results!G:G,CONCATENATE("*",B53,"*"),Results!E:E,'Warscroll Win Rates'!A53)</f>
        <v>63</v>
      </c>
      <c r="D53" s="50">
        <f>IFERROR(SUMIFS(Results!V:V,Results!G:G,CONCATENATE("*",B53,"*"),Results!E:E,'Warscroll Win Rates'!A53)/C53,"")</f>
        <v>0.33333333333333331</v>
      </c>
      <c r="E53" s="1">
        <f>SUMIFS(Results!O:O,Results!G:G,CONCATENATE("&lt;&gt;*",'Warscroll Win Rates'!B53,"*"),Results!E:E,'Warscroll Win Rates'!A53)</f>
        <v>80</v>
      </c>
      <c r="F53" s="50">
        <f>IFERROR(SUMIFS(Results!V:V,Results!G:G,CONCATENATE("&lt;&gt;*",'Warscroll Win Rates'!B53,"*"),Results!E:E,'Warscroll Win Rates'!A53)/E53,"")</f>
        <v>0.48125000000000001</v>
      </c>
      <c r="G53" s="46">
        <f>SUMIFS(Results!O:O,Results!G:G,CONCATENATE("*",B53,"*"),Results!E:E,'Warscroll Win Rates'!A53,Results!Y:Y,"&gt;=500")</f>
        <v>0</v>
      </c>
      <c r="H53" s="52" t="str">
        <f>IFERROR(SUMIFS(Results!V:V,Results!G:G,CONCATENATE("*",B53,"*"),Results!E:E,'Warscroll Win Rates'!A53,Results!Y:Y,"&gt;=500")/G53,"")</f>
        <v/>
      </c>
      <c r="I53" s="53">
        <f>SUMIFS(Results!O:O,Results!G:G,CONCATENATE("&lt;&gt;*",'Warscroll Win Rates'!B53,"*"),Results!E:E,'Warscroll Win Rates'!A53,Results!Y:Y,"&gt;=500")</f>
        <v>30</v>
      </c>
      <c r="J53" s="52">
        <f>IFERROR(SUMIFS(Results!V:V,Results!G:G,CONCATENATE("&lt;&gt;*",'Warscroll Win Rates'!B53,"*"),Results!E:E,'Warscroll Win Rates'!A53,Results!Y:Y,"&gt;=500")/I53,"")</f>
        <v>0.6</v>
      </c>
    </row>
    <row r="54" spans="1:10" x14ac:dyDescent="0.3">
      <c r="A54" s="48" t="s">
        <v>20</v>
      </c>
      <c r="B54" s="48" t="s">
        <v>23257</v>
      </c>
      <c r="C54" s="1">
        <f>SUMIFS(Results!O:O,Results!G:G,CONCATENATE("*",B54,"*"),Results!E:E,'Warscroll Win Rates'!A54)</f>
        <v>49</v>
      </c>
      <c r="D54" s="50">
        <f>IFERROR(SUMIFS(Results!V:V,Results!G:G,CONCATENATE("*",B54,"*"),Results!E:E,'Warscroll Win Rates'!A54)/C54,"")</f>
        <v>0.52040816326530615</v>
      </c>
      <c r="E54" s="1">
        <f>SUMIFS(Results!O:O,Results!G:G,CONCATENATE("&lt;&gt;*",'Warscroll Win Rates'!B54,"*"),Results!E:E,'Warscroll Win Rates'!A54)</f>
        <v>94</v>
      </c>
      <c r="F54" s="50">
        <f>IFERROR(SUMIFS(Results!V:V,Results!G:G,CONCATENATE("&lt;&gt;*",'Warscroll Win Rates'!B54,"*"),Results!E:E,'Warscroll Win Rates'!A54)/E54,"")</f>
        <v>0.36170212765957449</v>
      </c>
      <c r="G54" s="46">
        <f>SUMIFS(Results!O:O,Results!G:G,CONCATENATE("*",B54,"*"),Results!E:E,'Warscroll Win Rates'!A54,Results!Y:Y,"&gt;=500")</f>
        <v>15</v>
      </c>
      <c r="H54" s="52">
        <f>IFERROR(SUMIFS(Results!V:V,Results!G:G,CONCATENATE("*",B54,"*"),Results!E:E,'Warscroll Win Rates'!A54,Results!Y:Y,"&gt;=500")/G54,"")</f>
        <v>0.73333333333333328</v>
      </c>
      <c r="I54" s="53">
        <f>SUMIFS(Results!O:O,Results!G:G,CONCATENATE("&lt;&gt;*",'Warscroll Win Rates'!B54,"*"),Results!E:E,'Warscroll Win Rates'!A54,Results!Y:Y,"&gt;=500")</f>
        <v>15</v>
      </c>
      <c r="J54" s="52">
        <f>IFERROR(SUMIFS(Results!V:V,Results!G:G,CONCATENATE("&lt;&gt;*",'Warscroll Win Rates'!B54,"*"),Results!E:E,'Warscroll Win Rates'!A54,Results!Y:Y,"&gt;=500")/I54,"")</f>
        <v>0.46666666666666667</v>
      </c>
    </row>
    <row r="55" spans="1:10" x14ac:dyDescent="0.3">
      <c r="A55" s="48" t="s">
        <v>20</v>
      </c>
      <c r="B55" s="48" t="s">
        <v>23258</v>
      </c>
      <c r="C55" s="1">
        <f>SUMIFS(Results!O:O,Results!G:G,CONCATENATE("*",B55,"*"),Results!E:E,'Warscroll Win Rates'!A55)</f>
        <v>44</v>
      </c>
      <c r="D55" s="50">
        <f>IFERROR(SUMIFS(Results!V:V,Results!G:G,CONCATENATE("*",B55,"*"),Results!E:E,'Warscroll Win Rates'!A55)/C55,"")</f>
        <v>0.34090909090909088</v>
      </c>
      <c r="E55" s="1">
        <f>SUMIFS(Results!O:O,Results!G:G,CONCATENATE("&lt;&gt;*",'Warscroll Win Rates'!B55,"*"),Results!E:E,'Warscroll Win Rates'!A55)</f>
        <v>99</v>
      </c>
      <c r="F55" s="50">
        <f>IFERROR(SUMIFS(Results!V:V,Results!G:G,CONCATENATE("&lt;&gt;*",'Warscroll Win Rates'!B55,"*"),Results!E:E,'Warscroll Win Rates'!A55)/E55,"")</f>
        <v>0.4494949494949495</v>
      </c>
      <c r="G55" s="46">
        <f>SUMIFS(Results!O:O,Results!G:G,CONCATENATE("*",B55,"*"),Results!E:E,'Warscroll Win Rates'!A55,Results!Y:Y,"&gt;=500")</f>
        <v>5</v>
      </c>
      <c r="H55" s="52">
        <f>IFERROR(SUMIFS(Results!V:V,Results!G:G,CONCATENATE("*",B55,"*"),Results!E:E,'Warscroll Win Rates'!A55,Results!Y:Y,"&gt;=500")/G55,"")</f>
        <v>0.2</v>
      </c>
      <c r="I55" s="53">
        <f>SUMIFS(Results!O:O,Results!G:G,CONCATENATE("&lt;&gt;*",'Warscroll Win Rates'!B55,"*"),Results!E:E,'Warscroll Win Rates'!A55,Results!Y:Y,"&gt;=500")</f>
        <v>25</v>
      </c>
      <c r="J55" s="52">
        <f>IFERROR(SUMIFS(Results!V:V,Results!G:G,CONCATENATE("&lt;&gt;*",'Warscroll Win Rates'!B55,"*"),Results!E:E,'Warscroll Win Rates'!A55,Results!Y:Y,"&gt;=500")/I55,"")</f>
        <v>0.68</v>
      </c>
    </row>
    <row r="56" spans="1:10" x14ac:dyDescent="0.3">
      <c r="A56" s="48" t="s">
        <v>20</v>
      </c>
      <c r="B56" s="48" t="s">
        <v>23259</v>
      </c>
      <c r="C56" s="1">
        <f>SUMIFS(Results!O:O,Results!G:G,CONCATENATE("*",B56,"*"),Results!E:E,'Warscroll Win Rates'!A56)</f>
        <v>29</v>
      </c>
      <c r="D56" s="50">
        <f>IFERROR(SUMIFS(Results!V:V,Results!G:G,CONCATENATE("*",B56,"*"),Results!E:E,'Warscroll Win Rates'!A56)/C56,"")</f>
        <v>0.34482758620689657</v>
      </c>
      <c r="E56" s="1">
        <f>SUMIFS(Results!O:O,Results!G:G,CONCATENATE("&lt;&gt;*",'Warscroll Win Rates'!B56,"*"),Results!E:E,'Warscroll Win Rates'!A56)</f>
        <v>114</v>
      </c>
      <c r="F56" s="50">
        <f>IFERROR(SUMIFS(Results!V:V,Results!G:G,CONCATENATE("&lt;&gt;*",'Warscroll Win Rates'!B56,"*"),Results!E:E,'Warscroll Win Rates'!A56)/E56,"")</f>
        <v>0.43421052631578949</v>
      </c>
      <c r="G56" s="46">
        <f>SUMIFS(Results!O:O,Results!G:G,CONCATENATE("*",B56,"*"),Results!E:E,'Warscroll Win Rates'!A56,Results!Y:Y,"&gt;=500")</f>
        <v>0</v>
      </c>
      <c r="H56" s="52" t="str">
        <f>IFERROR(SUMIFS(Results!V:V,Results!G:G,CONCATENATE("*",B56,"*"),Results!E:E,'Warscroll Win Rates'!A56,Results!Y:Y,"&gt;=500")/G56,"")</f>
        <v/>
      </c>
      <c r="I56" s="53">
        <f>SUMIFS(Results!O:O,Results!G:G,CONCATENATE("&lt;&gt;*",'Warscroll Win Rates'!B56,"*"),Results!E:E,'Warscroll Win Rates'!A56,Results!Y:Y,"&gt;=500")</f>
        <v>30</v>
      </c>
      <c r="J56" s="52">
        <f>IFERROR(SUMIFS(Results!V:V,Results!G:G,CONCATENATE("&lt;&gt;*",'Warscroll Win Rates'!B56,"*"),Results!E:E,'Warscroll Win Rates'!A56,Results!Y:Y,"&gt;=500")/I56,"")</f>
        <v>0.6</v>
      </c>
    </row>
    <row r="57" spans="1:10" x14ac:dyDescent="0.3">
      <c r="A57" s="48" t="s">
        <v>20</v>
      </c>
      <c r="B57" s="48" t="s">
        <v>23260</v>
      </c>
      <c r="C57" s="1">
        <f>SUMIFS(Results!O:O,Results!G:G,CONCATENATE("*",B57,"*"),Results!E:E,'Warscroll Win Rates'!A57)</f>
        <v>15</v>
      </c>
      <c r="D57" s="50">
        <f>IFERROR(SUMIFS(Results!V:V,Results!G:G,CONCATENATE("*",B57,"*"),Results!E:E,'Warscroll Win Rates'!A57)/C57,"")</f>
        <v>0.4</v>
      </c>
      <c r="E57" s="1">
        <f>SUMIFS(Results!O:O,Results!G:G,CONCATENATE("&lt;&gt;*",'Warscroll Win Rates'!B57,"*"),Results!E:E,'Warscroll Win Rates'!A57)</f>
        <v>128</v>
      </c>
      <c r="F57" s="50">
        <f>IFERROR(SUMIFS(Results!V:V,Results!G:G,CONCATENATE("&lt;&gt;*",'Warscroll Win Rates'!B57,"*"),Results!E:E,'Warscroll Win Rates'!A57)/E57,"")</f>
        <v>0.41796875</v>
      </c>
      <c r="G57" s="46">
        <f>SUMIFS(Results!O:O,Results!G:G,CONCATENATE("*",B57,"*"),Results!E:E,'Warscroll Win Rates'!A57,Results!Y:Y,"&gt;=500")</f>
        <v>10</v>
      </c>
      <c r="H57" s="52">
        <f>IFERROR(SUMIFS(Results!V:V,Results!G:G,CONCATENATE("*",B57,"*"),Results!E:E,'Warscroll Win Rates'!A57,Results!Y:Y,"&gt;=500")/G57,"")</f>
        <v>0.3</v>
      </c>
      <c r="I57" s="53">
        <f>SUMIFS(Results!O:O,Results!G:G,CONCATENATE("&lt;&gt;*",'Warscroll Win Rates'!B57,"*"),Results!E:E,'Warscroll Win Rates'!A57,Results!Y:Y,"&gt;=500")</f>
        <v>20</v>
      </c>
      <c r="J57" s="52">
        <f>IFERROR(SUMIFS(Results!V:V,Results!G:G,CONCATENATE("&lt;&gt;*",'Warscroll Win Rates'!B57,"*"),Results!E:E,'Warscroll Win Rates'!A57,Results!Y:Y,"&gt;=500")/I57,"")</f>
        <v>0.75</v>
      </c>
    </row>
    <row r="58" spans="1:10" x14ac:dyDescent="0.3">
      <c r="A58" s="48" t="s">
        <v>20</v>
      </c>
      <c r="B58" s="48" t="s">
        <v>23261</v>
      </c>
      <c r="C58" s="1">
        <f>SUMIFS(Results!O:O,Results!G:G,CONCATENATE("*",B58,"*"),Results!E:E,'Warscroll Win Rates'!A58)</f>
        <v>25</v>
      </c>
      <c r="D58" s="50">
        <f>IFERROR(SUMIFS(Results!V:V,Results!G:G,CONCATENATE("*",B58,"*"),Results!E:E,'Warscroll Win Rates'!A58)/C58,"")</f>
        <v>0.44</v>
      </c>
      <c r="E58" s="1">
        <f>SUMIFS(Results!O:O,Results!G:G,CONCATENATE("&lt;&gt;*",'Warscroll Win Rates'!B58,"*"),Results!E:E,'Warscroll Win Rates'!A58)</f>
        <v>118</v>
      </c>
      <c r="F58" s="50">
        <f>IFERROR(SUMIFS(Results!V:V,Results!G:G,CONCATENATE("&lt;&gt;*",'Warscroll Win Rates'!B58,"*"),Results!E:E,'Warscroll Win Rates'!A58)/E58,"")</f>
        <v>0.41101694915254239</v>
      </c>
      <c r="G58" s="46">
        <f>SUMIFS(Results!O:O,Results!G:G,CONCATENATE("*",B58,"*"),Results!E:E,'Warscroll Win Rates'!A58,Results!Y:Y,"&gt;=500")</f>
        <v>10</v>
      </c>
      <c r="H58" s="52">
        <f>IFERROR(SUMIFS(Results!V:V,Results!G:G,CONCATENATE("*",B58,"*"),Results!E:E,'Warscroll Win Rates'!A58,Results!Y:Y,"&gt;=500")/G58,"")</f>
        <v>0.6</v>
      </c>
      <c r="I58" s="53">
        <f>SUMIFS(Results!O:O,Results!G:G,CONCATENATE("&lt;&gt;*",'Warscroll Win Rates'!B58,"*"),Results!E:E,'Warscroll Win Rates'!A58,Results!Y:Y,"&gt;=500")</f>
        <v>20</v>
      </c>
      <c r="J58" s="52">
        <f>IFERROR(SUMIFS(Results!V:V,Results!G:G,CONCATENATE("&lt;&gt;*",'Warscroll Win Rates'!B58,"*"),Results!E:E,'Warscroll Win Rates'!A58,Results!Y:Y,"&gt;=500")/I58,"")</f>
        <v>0.6</v>
      </c>
    </row>
    <row r="59" spans="1:10" x14ac:dyDescent="0.3">
      <c r="A59" s="48" t="s">
        <v>20</v>
      </c>
      <c r="B59" s="48" t="s">
        <v>23262</v>
      </c>
      <c r="C59" s="1">
        <f>SUMIFS(Results!O:O,Results!G:G,CONCATENATE("*",B59,"*"),Results!E:E,'Warscroll Win Rates'!A59)</f>
        <v>55</v>
      </c>
      <c r="D59" s="50">
        <f>IFERROR(SUMIFS(Results!V:V,Results!G:G,CONCATENATE("*",B59,"*"),Results!E:E,'Warscroll Win Rates'!A59)/C59,"")</f>
        <v>0.51818181818181819</v>
      </c>
      <c r="E59" s="1">
        <f>SUMIFS(Results!O:O,Results!G:G,CONCATENATE("&lt;&gt;*",'Warscroll Win Rates'!B59,"*"),Results!E:E,'Warscroll Win Rates'!A59)</f>
        <v>88</v>
      </c>
      <c r="F59" s="50">
        <f>IFERROR(SUMIFS(Results!V:V,Results!G:G,CONCATENATE("&lt;&gt;*",'Warscroll Win Rates'!B59,"*"),Results!E:E,'Warscroll Win Rates'!A59)/E59,"")</f>
        <v>0.35227272727272729</v>
      </c>
      <c r="G59" s="46">
        <f>SUMIFS(Results!O:O,Results!G:G,CONCATENATE("*",B59,"*"),Results!E:E,'Warscroll Win Rates'!A59,Results!Y:Y,"&gt;=500")</f>
        <v>25</v>
      </c>
      <c r="H59" s="52">
        <f>IFERROR(SUMIFS(Results!V:V,Results!G:G,CONCATENATE("*",B59,"*"),Results!E:E,'Warscroll Win Rates'!A59,Results!Y:Y,"&gt;=500")/G59,"")</f>
        <v>0.68</v>
      </c>
      <c r="I59" s="53">
        <f>SUMIFS(Results!O:O,Results!G:G,CONCATENATE("&lt;&gt;*",'Warscroll Win Rates'!B59,"*"),Results!E:E,'Warscroll Win Rates'!A59,Results!Y:Y,"&gt;=500")</f>
        <v>5</v>
      </c>
      <c r="J59" s="52">
        <f>IFERROR(SUMIFS(Results!V:V,Results!G:G,CONCATENATE("&lt;&gt;*",'Warscroll Win Rates'!B59,"*"),Results!E:E,'Warscroll Win Rates'!A59,Results!Y:Y,"&gt;=500")/I59,"")</f>
        <v>0.2</v>
      </c>
    </row>
    <row r="60" spans="1:10" x14ac:dyDescent="0.3">
      <c r="A60" s="48" t="s">
        <v>20</v>
      </c>
      <c r="B60" s="48" t="s">
        <v>23263</v>
      </c>
      <c r="C60" s="1">
        <f>SUMIFS(Results!O:O,Results!G:G,CONCATENATE("*",B60,"*"),Results!E:E,'Warscroll Win Rates'!A60)</f>
        <v>20</v>
      </c>
      <c r="D60" s="50">
        <f>IFERROR(SUMIFS(Results!V:V,Results!G:G,CONCATENATE("*",B60,"*"),Results!E:E,'Warscroll Win Rates'!A60)/C60,"")</f>
        <v>0.4</v>
      </c>
      <c r="E60" s="1">
        <f>SUMIFS(Results!O:O,Results!G:G,CONCATENATE("&lt;&gt;*",'Warscroll Win Rates'!B60,"*"),Results!E:E,'Warscroll Win Rates'!A60)</f>
        <v>123</v>
      </c>
      <c r="F60" s="50">
        <f>IFERROR(SUMIFS(Results!V:V,Results!G:G,CONCATENATE("&lt;&gt;*",'Warscroll Win Rates'!B60,"*"),Results!E:E,'Warscroll Win Rates'!A60)/E60,"")</f>
        <v>0.41869918699186992</v>
      </c>
      <c r="G60" s="46">
        <f>SUMIFS(Results!O:O,Results!G:G,CONCATENATE("*",B60,"*"),Results!E:E,'Warscroll Win Rates'!A60,Results!Y:Y,"&gt;=500")</f>
        <v>5</v>
      </c>
      <c r="H60" s="52">
        <f>IFERROR(SUMIFS(Results!V:V,Results!G:G,CONCATENATE("*",B60,"*"),Results!E:E,'Warscroll Win Rates'!A60,Results!Y:Y,"&gt;=500")/G60,"")</f>
        <v>0.6</v>
      </c>
      <c r="I60" s="53">
        <f>SUMIFS(Results!O:O,Results!G:G,CONCATENATE("&lt;&gt;*",'Warscroll Win Rates'!B60,"*"),Results!E:E,'Warscroll Win Rates'!A60,Results!Y:Y,"&gt;=500")</f>
        <v>25</v>
      </c>
      <c r="J60" s="52">
        <f>IFERROR(SUMIFS(Results!V:V,Results!G:G,CONCATENATE("&lt;&gt;*",'Warscroll Win Rates'!B60,"*"),Results!E:E,'Warscroll Win Rates'!A60,Results!Y:Y,"&gt;=500")/I60,"")</f>
        <v>0.6</v>
      </c>
    </row>
    <row r="61" spans="1:10" x14ac:dyDescent="0.3">
      <c r="A61" s="48" t="s">
        <v>20</v>
      </c>
      <c r="B61" s="48" t="s">
        <v>23264</v>
      </c>
      <c r="C61" s="1">
        <f>SUMIFS(Results!O:O,Results!G:G,CONCATENATE("*",B61,"*"),Results!E:E,'Warscroll Win Rates'!A61)</f>
        <v>20</v>
      </c>
      <c r="D61" s="50">
        <f>IFERROR(SUMIFS(Results!V:V,Results!G:G,CONCATENATE("*",B61,"*"),Results!E:E,'Warscroll Win Rates'!A61)/C61,"")</f>
        <v>0.4</v>
      </c>
      <c r="E61" s="1">
        <f>SUMIFS(Results!O:O,Results!G:G,CONCATENATE("&lt;&gt;*",'Warscroll Win Rates'!B61,"*"),Results!E:E,'Warscroll Win Rates'!A61)</f>
        <v>123</v>
      </c>
      <c r="F61" s="50">
        <f>IFERROR(SUMIFS(Results!V:V,Results!G:G,CONCATENATE("&lt;&gt;*",'Warscroll Win Rates'!B61,"*"),Results!E:E,'Warscroll Win Rates'!A61)/E61,"")</f>
        <v>0.41869918699186992</v>
      </c>
      <c r="G61" s="46">
        <f>SUMIFS(Results!O:O,Results!G:G,CONCATENATE("*",B61,"*"),Results!E:E,'Warscroll Win Rates'!A61,Results!Y:Y,"&gt;=500")</f>
        <v>5</v>
      </c>
      <c r="H61" s="52">
        <f>IFERROR(SUMIFS(Results!V:V,Results!G:G,CONCATENATE("*",B61,"*"),Results!E:E,'Warscroll Win Rates'!A61,Results!Y:Y,"&gt;=500")/G61,"")</f>
        <v>0.4</v>
      </c>
      <c r="I61" s="53">
        <f>SUMIFS(Results!O:O,Results!G:G,CONCATENATE("&lt;&gt;*",'Warscroll Win Rates'!B61,"*"),Results!E:E,'Warscroll Win Rates'!A61,Results!Y:Y,"&gt;=500")</f>
        <v>25</v>
      </c>
      <c r="J61" s="52">
        <f>IFERROR(SUMIFS(Results!V:V,Results!G:G,CONCATENATE("&lt;&gt;*",'Warscroll Win Rates'!B61,"*"),Results!E:E,'Warscroll Win Rates'!A61,Results!Y:Y,"&gt;=500")/I61,"")</f>
        <v>0.64</v>
      </c>
    </row>
    <row r="62" spans="1:10" x14ac:dyDescent="0.3">
      <c r="A62" s="48" t="s">
        <v>20</v>
      </c>
      <c r="B62" s="48" t="s">
        <v>23265</v>
      </c>
      <c r="C62" s="1">
        <f>SUMIFS(Results!O:O,Results!G:G,CONCATENATE("*",B62,"*"),Results!E:E,'Warscroll Win Rates'!A62)</f>
        <v>40</v>
      </c>
      <c r="D62" s="50">
        <f>IFERROR(SUMIFS(Results!V:V,Results!G:G,CONCATENATE("*",B62,"*"),Results!E:E,'Warscroll Win Rates'!A62)/C62,"")</f>
        <v>0.27500000000000002</v>
      </c>
      <c r="E62" s="1">
        <f>SUMIFS(Results!O:O,Results!G:G,CONCATENATE("&lt;&gt;*",'Warscroll Win Rates'!B62,"*"),Results!E:E,'Warscroll Win Rates'!A62)</f>
        <v>103</v>
      </c>
      <c r="F62" s="50">
        <f>IFERROR(SUMIFS(Results!V:V,Results!G:G,CONCATENATE("&lt;&gt;*",'Warscroll Win Rates'!B62,"*"),Results!E:E,'Warscroll Win Rates'!A62)/E62,"")</f>
        <v>0.470873786407767</v>
      </c>
      <c r="G62" s="46">
        <f>SUMIFS(Results!O:O,Results!G:G,CONCATENATE("*",B62,"*"),Results!E:E,'Warscroll Win Rates'!A62,Results!Y:Y,"&gt;=500")</f>
        <v>0</v>
      </c>
      <c r="H62" s="52" t="str">
        <f>IFERROR(SUMIFS(Results!V:V,Results!G:G,CONCATENATE("*",B62,"*"),Results!E:E,'Warscroll Win Rates'!A62,Results!Y:Y,"&gt;=500")/G62,"")</f>
        <v/>
      </c>
      <c r="I62" s="53">
        <f>SUMIFS(Results!O:O,Results!G:G,CONCATENATE("&lt;&gt;*",'Warscroll Win Rates'!B62,"*"),Results!E:E,'Warscroll Win Rates'!A62,Results!Y:Y,"&gt;=500")</f>
        <v>30</v>
      </c>
      <c r="J62" s="52">
        <f>IFERROR(SUMIFS(Results!V:V,Results!G:G,CONCATENATE("&lt;&gt;*",'Warscroll Win Rates'!B62,"*"),Results!E:E,'Warscroll Win Rates'!A62,Results!Y:Y,"&gt;=500")/I62,"")</f>
        <v>0.6</v>
      </c>
    </row>
    <row r="63" spans="1:10" x14ac:dyDescent="0.3">
      <c r="A63" s="48" t="s">
        <v>20</v>
      </c>
      <c r="B63" s="48" t="s">
        <v>23266</v>
      </c>
      <c r="C63" s="1">
        <f>SUMIFS(Results!O:O,Results!G:G,CONCATENATE("*",B63,"*"),Results!E:E,'Warscroll Win Rates'!A63)</f>
        <v>10</v>
      </c>
      <c r="D63" s="50">
        <f>IFERROR(SUMIFS(Results!V:V,Results!G:G,CONCATENATE("*",B63,"*"),Results!E:E,'Warscroll Win Rates'!A63)/C63,"")</f>
        <v>0.1</v>
      </c>
      <c r="E63" s="1">
        <f>SUMIFS(Results!O:O,Results!G:G,CONCATENATE("&lt;&gt;*",'Warscroll Win Rates'!B63,"*"),Results!E:E,'Warscroll Win Rates'!A63)</f>
        <v>133</v>
      </c>
      <c r="F63" s="50">
        <f>IFERROR(SUMIFS(Results!V:V,Results!G:G,CONCATENATE("&lt;&gt;*",'Warscroll Win Rates'!B63,"*"),Results!E:E,'Warscroll Win Rates'!A63)/E63,"")</f>
        <v>0.43984962406015038</v>
      </c>
      <c r="G63" s="46">
        <f>SUMIFS(Results!O:O,Results!G:G,CONCATENATE("*",B63,"*"),Results!E:E,'Warscroll Win Rates'!A63,Results!Y:Y,"&gt;=500")</f>
        <v>0</v>
      </c>
      <c r="H63" s="52" t="str">
        <f>IFERROR(SUMIFS(Results!V:V,Results!G:G,CONCATENATE("*",B63,"*"),Results!E:E,'Warscroll Win Rates'!A63,Results!Y:Y,"&gt;=500")/G63,"")</f>
        <v/>
      </c>
      <c r="I63" s="53">
        <f>SUMIFS(Results!O:O,Results!G:G,CONCATENATE("&lt;&gt;*",'Warscroll Win Rates'!B63,"*"),Results!E:E,'Warscroll Win Rates'!A63,Results!Y:Y,"&gt;=500")</f>
        <v>30</v>
      </c>
      <c r="J63" s="52">
        <f>IFERROR(SUMIFS(Results!V:V,Results!G:G,CONCATENATE("&lt;&gt;*",'Warscroll Win Rates'!B63,"*"),Results!E:E,'Warscroll Win Rates'!A63,Results!Y:Y,"&gt;=500")/I63,"")</f>
        <v>0.6</v>
      </c>
    </row>
    <row r="64" spans="1:10" x14ac:dyDescent="0.3">
      <c r="A64" s="48" t="s">
        <v>20</v>
      </c>
      <c r="B64" s="48" t="s">
        <v>23267</v>
      </c>
      <c r="C64" s="1">
        <f>SUMIFS(Results!O:O,Results!G:G,CONCATENATE("*",B64,"*"),Results!E:E,'Warscroll Win Rates'!A64)</f>
        <v>0</v>
      </c>
      <c r="D64" s="50" t="str">
        <f>IFERROR(SUMIFS(Results!V:V,Results!G:G,CONCATENATE("*",B64,"*"),Results!E:E,'Warscroll Win Rates'!A64)/C64,"")</f>
        <v/>
      </c>
      <c r="E64" s="1">
        <f>SUMIFS(Results!O:O,Results!G:G,CONCATENATE("&lt;&gt;*",'Warscroll Win Rates'!B64,"*"),Results!E:E,'Warscroll Win Rates'!A64)</f>
        <v>143</v>
      </c>
      <c r="F64" s="50">
        <f>IFERROR(SUMIFS(Results!V:V,Results!G:G,CONCATENATE("&lt;&gt;*",'Warscroll Win Rates'!B64,"*"),Results!E:E,'Warscroll Win Rates'!A64)/E64,"")</f>
        <v>0.41608391608391609</v>
      </c>
      <c r="G64" s="46">
        <f>SUMIFS(Results!O:O,Results!G:G,CONCATENATE("*",B64,"*"),Results!E:E,'Warscroll Win Rates'!A64,Results!Y:Y,"&gt;=500")</f>
        <v>0</v>
      </c>
      <c r="H64" s="52" t="str">
        <f>IFERROR(SUMIFS(Results!V:V,Results!G:G,CONCATENATE("*",B64,"*"),Results!E:E,'Warscroll Win Rates'!A64,Results!Y:Y,"&gt;=500")/G64,"")</f>
        <v/>
      </c>
      <c r="I64" s="53">
        <f>SUMIFS(Results!O:O,Results!G:G,CONCATENATE("&lt;&gt;*",'Warscroll Win Rates'!B64,"*"),Results!E:E,'Warscroll Win Rates'!A64,Results!Y:Y,"&gt;=500")</f>
        <v>30</v>
      </c>
      <c r="J64" s="52">
        <f>IFERROR(SUMIFS(Results!V:V,Results!G:G,CONCATENATE("&lt;&gt;*",'Warscroll Win Rates'!B64,"*"),Results!E:E,'Warscroll Win Rates'!A64,Results!Y:Y,"&gt;=500")/I64,"")</f>
        <v>0.6</v>
      </c>
    </row>
    <row r="65" spans="1:10" x14ac:dyDescent="0.3">
      <c r="A65" s="49" t="s">
        <v>91</v>
      </c>
      <c r="C65" s="6">
        <f>SUMIFS(Results!O:O,Results!G:G,CONCATENATE("*",B65,"*"),Results!E:E,'Warscroll Win Rates'!A65)</f>
        <v>0</v>
      </c>
      <c r="D65" s="50" t="str">
        <f>IFERROR(SUMIFS(Results!V:V,Results!G:G,CONCATENATE("*",B65,"*"),Results!E:E,'Warscroll Win Rates'!A65)/C65,"")</f>
        <v/>
      </c>
      <c r="E65" s="6">
        <f>SUMIFS(Results!O:O,Results!G:G,CONCATENATE("&lt;&gt;*",'Warscroll Win Rates'!B65,"*"),Results!E:E,'Warscroll Win Rates'!A65)</f>
        <v>0</v>
      </c>
      <c r="F65" s="50" t="str">
        <f>IFERROR(SUMIFS(Results!V:V,Results!G:G,CONCATENATE("&lt;&gt;*",'Warscroll Win Rates'!B65,"*"),Results!E:E,'Warscroll Win Rates'!A65)/E65,"")</f>
        <v/>
      </c>
      <c r="G65" s="46">
        <f>SUMIFS(Results!O:O,Results!G:G,CONCATENATE("*",B65,"*"),Results!E:E,'Warscroll Win Rates'!A65,Results!Y:Y,"&gt;=500")</f>
        <v>0</v>
      </c>
      <c r="H65" s="52" t="str">
        <f>IFERROR(SUMIFS(Results!V:V,Results!G:G,CONCATENATE("*",B65,"*"),Results!E:E,'Warscroll Win Rates'!A65,Results!Y:Y,"&gt;=500")/G65,"")</f>
        <v/>
      </c>
      <c r="I65" s="53">
        <f>SUMIFS(Results!O:O,Results!G:G,CONCATENATE("&lt;&gt;*",'Warscroll Win Rates'!B65,"*"),Results!E:E,'Warscroll Win Rates'!A65,Results!Y:Y,"&gt;=500")</f>
        <v>0</v>
      </c>
      <c r="J65" s="52" t="str">
        <f>IFERROR(SUMIFS(Results!V:V,Results!G:G,CONCATENATE("&lt;&gt;*",'Warscroll Win Rates'!B65,"*"),Results!E:E,'Warscroll Win Rates'!A65,Results!Y:Y,"&gt;=500")/I65,"")</f>
        <v/>
      </c>
    </row>
    <row r="66" spans="1:10" x14ac:dyDescent="0.3">
      <c r="A66" s="48" t="s">
        <v>91</v>
      </c>
      <c r="B66" s="48" t="s">
        <v>23268</v>
      </c>
      <c r="C66" s="1">
        <f>SUMIFS(Results!O:O,Results!G:G,CONCATENATE("*",B66,"*"),Results!E:E,'Warscroll Win Rates'!A66)</f>
        <v>0</v>
      </c>
      <c r="D66" s="50" t="str">
        <f>IFERROR(SUMIFS(Results!V:V,Results!G:G,CONCATENATE("*",B66,"*"),Results!E:E,'Warscroll Win Rates'!A66)/C66,"")</f>
        <v/>
      </c>
      <c r="E66" s="1">
        <f>SUMIFS(Results!O:O,Results!G:G,CONCATENATE("&lt;&gt;*",'Warscroll Win Rates'!B66,"*"),Results!E:E,'Warscroll Win Rates'!A66)</f>
        <v>0</v>
      </c>
      <c r="F66" s="50" t="str">
        <f>IFERROR(SUMIFS(Results!V:V,Results!G:G,CONCATENATE("&lt;&gt;*",'Warscroll Win Rates'!B66,"*"),Results!E:E,'Warscroll Win Rates'!A66)/E66,"")</f>
        <v/>
      </c>
      <c r="G66" s="46">
        <f>SUMIFS(Results!O:O,Results!G:G,CONCATENATE("*",B66,"*"),Results!E:E,'Warscroll Win Rates'!A66,Results!Y:Y,"&gt;=500")</f>
        <v>0</v>
      </c>
      <c r="H66" s="52" t="str">
        <f>IFERROR(SUMIFS(Results!V:V,Results!G:G,CONCATENATE("*",B66,"*"),Results!E:E,'Warscroll Win Rates'!A66,Results!Y:Y,"&gt;=500")/G66,"")</f>
        <v/>
      </c>
      <c r="I66" s="53">
        <f>SUMIFS(Results!O:O,Results!G:G,CONCATENATE("&lt;&gt;*",'Warscroll Win Rates'!B66,"*"),Results!E:E,'Warscroll Win Rates'!A66,Results!Y:Y,"&gt;=500")</f>
        <v>0</v>
      </c>
      <c r="J66" s="52" t="str">
        <f>IFERROR(SUMIFS(Results!V:V,Results!G:G,CONCATENATE("&lt;&gt;*",'Warscroll Win Rates'!B66,"*"),Results!E:E,'Warscroll Win Rates'!A66,Results!Y:Y,"&gt;=500")/I66,"")</f>
        <v/>
      </c>
    </row>
    <row r="67" spans="1:10" x14ac:dyDescent="0.3">
      <c r="A67" s="48" t="s">
        <v>91</v>
      </c>
      <c r="B67" s="48" t="s">
        <v>23269</v>
      </c>
      <c r="C67" s="1">
        <f>SUMIFS(Results!O:O,Results!G:G,CONCATENATE("*",B67,"*"),Results!E:E,'Warscroll Win Rates'!A67)</f>
        <v>0</v>
      </c>
      <c r="D67" s="50" t="str">
        <f>IFERROR(SUMIFS(Results!V:V,Results!G:G,CONCATENATE("*",B67,"*"),Results!E:E,'Warscroll Win Rates'!A67)/C67,"")</f>
        <v/>
      </c>
      <c r="E67" s="1">
        <f>SUMIFS(Results!O:O,Results!G:G,CONCATENATE("&lt;&gt;*",'Warscroll Win Rates'!B67,"*"),Results!E:E,'Warscroll Win Rates'!A67)</f>
        <v>0</v>
      </c>
      <c r="F67" s="50" t="str">
        <f>IFERROR(SUMIFS(Results!V:V,Results!G:G,CONCATENATE("&lt;&gt;*",'Warscroll Win Rates'!B67,"*"),Results!E:E,'Warscroll Win Rates'!A67)/E67,"")</f>
        <v/>
      </c>
      <c r="G67" s="46">
        <f>SUMIFS(Results!O:O,Results!G:G,CONCATENATE("*",B67,"*"),Results!E:E,'Warscroll Win Rates'!A67,Results!Y:Y,"&gt;=500")</f>
        <v>0</v>
      </c>
      <c r="H67" s="52" t="str">
        <f>IFERROR(SUMIFS(Results!V:V,Results!G:G,CONCATENATE("*",B67,"*"),Results!E:E,'Warscroll Win Rates'!A67,Results!Y:Y,"&gt;=500")/G67,"")</f>
        <v/>
      </c>
      <c r="I67" s="53">
        <f>SUMIFS(Results!O:O,Results!G:G,CONCATENATE("&lt;&gt;*",'Warscroll Win Rates'!B67,"*"),Results!E:E,'Warscroll Win Rates'!A67,Results!Y:Y,"&gt;=500")</f>
        <v>0</v>
      </c>
      <c r="J67" s="52" t="str">
        <f>IFERROR(SUMIFS(Results!V:V,Results!G:G,CONCATENATE("&lt;&gt;*",'Warscroll Win Rates'!B67,"*"),Results!E:E,'Warscroll Win Rates'!A67,Results!Y:Y,"&gt;=500")/I67,"")</f>
        <v/>
      </c>
    </row>
    <row r="68" spans="1:10" x14ac:dyDescent="0.3">
      <c r="A68" s="48" t="s">
        <v>91</v>
      </c>
      <c r="B68" s="48" t="s">
        <v>23270</v>
      </c>
      <c r="C68" s="1">
        <f>SUMIFS(Results!O:O,Results!G:G,CONCATENATE("*",B68,"*"),Results!E:E,'Warscroll Win Rates'!A68)</f>
        <v>0</v>
      </c>
      <c r="D68" s="50" t="str">
        <f>IFERROR(SUMIFS(Results!V:V,Results!G:G,CONCATENATE("*",B68,"*"),Results!E:E,'Warscroll Win Rates'!A68)/C68,"")</f>
        <v/>
      </c>
      <c r="E68" s="1">
        <f>SUMIFS(Results!O:O,Results!G:G,CONCATENATE("&lt;&gt;*",'Warscroll Win Rates'!B68,"*"),Results!E:E,'Warscroll Win Rates'!A68)</f>
        <v>0</v>
      </c>
      <c r="F68" s="50" t="str">
        <f>IFERROR(SUMIFS(Results!V:V,Results!G:G,CONCATENATE("&lt;&gt;*",'Warscroll Win Rates'!B68,"*"),Results!E:E,'Warscroll Win Rates'!A68)/E68,"")</f>
        <v/>
      </c>
      <c r="G68" s="46">
        <f>SUMIFS(Results!O:O,Results!G:G,CONCATENATE("*",B68,"*"),Results!E:E,'Warscroll Win Rates'!A68,Results!Y:Y,"&gt;=500")</f>
        <v>0</v>
      </c>
      <c r="H68" s="52" t="str">
        <f>IFERROR(SUMIFS(Results!V:V,Results!G:G,CONCATENATE("*",B68,"*"),Results!E:E,'Warscroll Win Rates'!A68,Results!Y:Y,"&gt;=500")/G68,"")</f>
        <v/>
      </c>
      <c r="I68" s="53">
        <f>SUMIFS(Results!O:O,Results!G:G,CONCATENATE("&lt;&gt;*",'Warscroll Win Rates'!B68,"*"),Results!E:E,'Warscroll Win Rates'!A68,Results!Y:Y,"&gt;=500")</f>
        <v>0</v>
      </c>
      <c r="J68" s="52" t="str">
        <f>IFERROR(SUMIFS(Results!V:V,Results!G:G,CONCATENATE("&lt;&gt;*",'Warscroll Win Rates'!B68,"*"),Results!E:E,'Warscroll Win Rates'!A68,Results!Y:Y,"&gt;=500")/I68,"")</f>
        <v/>
      </c>
    </row>
    <row r="69" spans="1:10" x14ac:dyDescent="0.3">
      <c r="A69" s="48" t="s">
        <v>91</v>
      </c>
      <c r="B69" s="48" t="s">
        <v>23271</v>
      </c>
      <c r="C69" s="1">
        <f>SUMIFS(Results!O:O,Results!G:G,CONCATENATE("*",B69,"*"),Results!E:E,'Warscroll Win Rates'!A69)</f>
        <v>0</v>
      </c>
      <c r="D69" s="50" t="str">
        <f>IFERROR(SUMIFS(Results!V:V,Results!G:G,CONCATENATE("*",B69,"*"),Results!E:E,'Warscroll Win Rates'!A69)/C69,"")</f>
        <v/>
      </c>
      <c r="E69" s="1">
        <f>SUMIFS(Results!O:O,Results!G:G,CONCATENATE("&lt;&gt;*",'Warscroll Win Rates'!B69,"*"),Results!E:E,'Warscroll Win Rates'!A69)</f>
        <v>0</v>
      </c>
      <c r="F69" s="50" t="str">
        <f>IFERROR(SUMIFS(Results!V:V,Results!G:G,CONCATENATE("&lt;&gt;*",'Warscroll Win Rates'!B69,"*"),Results!E:E,'Warscroll Win Rates'!A69)/E69,"")</f>
        <v/>
      </c>
      <c r="G69" s="46">
        <f>SUMIFS(Results!O:O,Results!G:G,CONCATENATE("*",B69,"*"),Results!E:E,'Warscroll Win Rates'!A69,Results!Y:Y,"&gt;=500")</f>
        <v>0</v>
      </c>
      <c r="H69" s="52" t="str">
        <f>IFERROR(SUMIFS(Results!V:V,Results!G:G,CONCATENATE("*",B69,"*"),Results!E:E,'Warscroll Win Rates'!A69,Results!Y:Y,"&gt;=500")/G69,"")</f>
        <v/>
      </c>
      <c r="I69" s="53">
        <f>SUMIFS(Results!O:O,Results!G:G,CONCATENATE("&lt;&gt;*",'Warscroll Win Rates'!B69,"*"),Results!E:E,'Warscroll Win Rates'!A69,Results!Y:Y,"&gt;=500")</f>
        <v>0</v>
      </c>
      <c r="J69" s="52" t="str">
        <f>IFERROR(SUMIFS(Results!V:V,Results!G:G,CONCATENATE("&lt;&gt;*",'Warscroll Win Rates'!B69,"*"),Results!E:E,'Warscroll Win Rates'!A69,Results!Y:Y,"&gt;=500")/I69,"")</f>
        <v/>
      </c>
    </row>
    <row r="70" spans="1:10" x14ac:dyDescent="0.3">
      <c r="A70" s="48" t="s">
        <v>91</v>
      </c>
      <c r="B70" s="48" t="s">
        <v>23272</v>
      </c>
      <c r="C70" s="1">
        <f>SUMIFS(Results!O:O,Results!G:G,CONCATENATE("*",B70,"*"),Results!E:E,'Warscroll Win Rates'!A70)</f>
        <v>0</v>
      </c>
      <c r="D70" s="50" t="str">
        <f>IFERROR(SUMIFS(Results!V:V,Results!G:G,CONCATENATE("*",B70,"*"),Results!E:E,'Warscroll Win Rates'!A70)/C70,"")</f>
        <v/>
      </c>
      <c r="E70" s="1">
        <f>SUMIFS(Results!O:O,Results!G:G,CONCATENATE("&lt;&gt;*",'Warscroll Win Rates'!B70,"*"),Results!E:E,'Warscroll Win Rates'!A70)</f>
        <v>0</v>
      </c>
      <c r="F70" s="50" t="str">
        <f>IFERROR(SUMIFS(Results!V:V,Results!G:G,CONCATENATE("&lt;&gt;*",'Warscroll Win Rates'!B70,"*"),Results!E:E,'Warscroll Win Rates'!A70)/E70,"")</f>
        <v/>
      </c>
      <c r="G70" s="46">
        <f>SUMIFS(Results!O:O,Results!G:G,CONCATENATE("*",B70,"*"),Results!E:E,'Warscroll Win Rates'!A70,Results!Y:Y,"&gt;=500")</f>
        <v>0</v>
      </c>
      <c r="H70" s="52" t="str">
        <f>IFERROR(SUMIFS(Results!V:V,Results!G:G,CONCATENATE("*",B70,"*"),Results!E:E,'Warscroll Win Rates'!A70,Results!Y:Y,"&gt;=500")/G70,"")</f>
        <v/>
      </c>
      <c r="I70" s="53">
        <f>SUMIFS(Results!O:O,Results!G:G,CONCATENATE("&lt;&gt;*",'Warscroll Win Rates'!B70,"*"),Results!E:E,'Warscroll Win Rates'!A70,Results!Y:Y,"&gt;=500")</f>
        <v>0</v>
      </c>
      <c r="J70" s="52" t="str">
        <f>IFERROR(SUMIFS(Results!V:V,Results!G:G,CONCATENATE("&lt;&gt;*",'Warscroll Win Rates'!B70,"*"),Results!E:E,'Warscroll Win Rates'!A70,Results!Y:Y,"&gt;=500")/I70,"")</f>
        <v/>
      </c>
    </row>
    <row r="71" spans="1:10" x14ac:dyDescent="0.3">
      <c r="A71" s="48" t="s">
        <v>91</v>
      </c>
      <c r="B71" s="48" t="s">
        <v>23273</v>
      </c>
      <c r="C71" s="1">
        <f>SUMIFS(Results!O:O,Results!G:G,CONCATENATE("*",B71,"*"),Results!E:E,'Warscroll Win Rates'!A71)</f>
        <v>0</v>
      </c>
      <c r="D71" s="50" t="str">
        <f>IFERROR(SUMIFS(Results!V:V,Results!G:G,CONCATENATE("*",B71,"*"),Results!E:E,'Warscroll Win Rates'!A71)/C71,"")</f>
        <v/>
      </c>
      <c r="E71" s="1">
        <f>SUMIFS(Results!O:O,Results!G:G,CONCATENATE("&lt;&gt;*",'Warscroll Win Rates'!B71,"*"),Results!E:E,'Warscroll Win Rates'!A71)</f>
        <v>0</v>
      </c>
      <c r="F71" s="50" t="str">
        <f>IFERROR(SUMIFS(Results!V:V,Results!G:G,CONCATENATE("&lt;&gt;*",'Warscroll Win Rates'!B71,"*"),Results!E:E,'Warscroll Win Rates'!A71)/E71,"")</f>
        <v/>
      </c>
      <c r="G71" s="46">
        <f>SUMIFS(Results!O:O,Results!G:G,CONCATENATE("*",B71,"*"),Results!E:E,'Warscroll Win Rates'!A71,Results!Y:Y,"&gt;=500")</f>
        <v>0</v>
      </c>
      <c r="H71" s="52" t="str">
        <f>IFERROR(SUMIFS(Results!V:V,Results!G:G,CONCATENATE("*",B71,"*"),Results!E:E,'Warscroll Win Rates'!A71,Results!Y:Y,"&gt;=500")/G71,"")</f>
        <v/>
      </c>
      <c r="I71" s="53">
        <f>SUMIFS(Results!O:O,Results!G:G,CONCATENATE("&lt;&gt;*",'Warscroll Win Rates'!B71,"*"),Results!E:E,'Warscroll Win Rates'!A71,Results!Y:Y,"&gt;=500")</f>
        <v>0</v>
      </c>
      <c r="J71" s="52" t="str">
        <f>IFERROR(SUMIFS(Results!V:V,Results!G:G,CONCATENATE("&lt;&gt;*",'Warscroll Win Rates'!B71,"*"),Results!E:E,'Warscroll Win Rates'!A71,Results!Y:Y,"&gt;=500")/I71,"")</f>
        <v/>
      </c>
    </row>
    <row r="72" spans="1:10" x14ac:dyDescent="0.3">
      <c r="A72" s="48" t="s">
        <v>91</v>
      </c>
      <c r="B72" s="48" t="s">
        <v>23274</v>
      </c>
      <c r="C72" s="1">
        <f>SUMIFS(Results!O:O,Results!G:G,CONCATENATE("*",B72,"*"),Results!E:E,'Warscroll Win Rates'!A72)</f>
        <v>0</v>
      </c>
      <c r="D72" s="50" t="str">
        <f>IFERROR(SUMIFS(Results!V:V,Results!G:G,CONCATENATE("*",B72,"*"),Results!E:E,'Warscroll Win Rates'!A72)/C72,"")</f>
        <v/>
      </c>
      <c r="E72" s="1">
        <f>SUMIFS(Results!O:O,Results!G:G,CONCATENATE("&lt;&gt;*",'Warscroll Win Rates'!B72,"*"),Results!E:E,'Warscroll Win Rates'!A72)</f>
        <v>0</v>
      </c>
      <c r="F72" s="50" t="str">
        <f>IFERROR(SUMIFS(Results!V:V,Results!G:G,CONCATENATE("&lt;&gt;*",'Warscroll Win Rates'!B72,"*"),Results!E:E,'Warscroll Win Rates'!A72)/E72,"")</f>
        <v/>
      </c>
      <c r="G72" s="46">
        <f>SUMIFS(Results!O:O,Results!G:G,CONCATENATE("*",B72,"*"),Results!E:E,'Warscroll Win Rates'!A72,Results!Y:Y,"&gt;=500")</f>
        <v>0</v>
      </c>
      <c r="H72" s="52" t="str">
        <f>IFERROR(SUMIFS(Results!V:V,Results!G:G,CONCATENATE("*",B72,"*"),Results!E:E,'Warscroll Win Rates'!A72,Results!Y:Y,"&gt;=500")/G72,"")</f>
        <v/>
      </c>
      <c r="I72" s="53">
        <f>SUMIFS(Results!O:O,Results!G:G,CONCATENATE("&lt;&gt;*",'Warscroll Win Rates'!B72,"*"),Results!E:E,'Warscroll Win Rates'!A72,Results!Y:Y,"&gt;=500")</f>
        <v>0</v>
      </c>
      <c r="J72" s="52" t="str">
        <f>IFERROR(SUMIFS(Results!V:V,Results!G:G,CONCATENATE("&lt;&gt;*",'Warscroll Win Rates'!B72,"*"),Results!E:E,'Warscroll Win Rates'!A72,Results!Y:Y,"&gt;=500")/I72,"")</f>
        <v/>
      </c>
    </row>
    <row r="73" spans="1:10" x14ac:dyDescent="0.3">
      <c r="A73" s="48" t="s">
        <v>91</v>
      </c>
      <c r="B73" s="48" t="s">
        <v>23275</v>
      </c>
      <c r="C73" s="1">
        <f>SUMIFS(Results!O:O,Results!G:G,CONCATENATE("*",B73,"*"),Results!E:E,'Warscroll Win Rates'!A73)</f>
        <v>0</v>
      </c>
      <c r="D73" s="50" t="str">
        <f>IFERROR(SUMIFS(Results!V:V,Results!G:G,CONCATENATE("*",B73,"*"),Results!E:E,'Warscroll Win Rates'!A73)/C73,"")</f>
        <v/>
      </c>
      <c r="E73" s="1">
        <f>SUMIFS(Results!O:O,Results!G:G,CONCATENATE("&lt;&gt;*",'Warscroll Win Rates'!B73,"*"),Results!E:E,'Warscroll Win Rates'!A73)</f>
        <v>0</v>
      </c>
      <c r="F73" s="50" t="str">
        <f>IFERROR(SUMIFS(Results!V:V,Results!G:G,CONCATENATE("&lt;&gt;*",'Warscroll Win Rates'!B73,"*"),Results!E:E,'Warscroll Win Rates'!A73)/E73,"")</f>
        <v/>
      </c>
      <c r="G73" s="46">
        <f>SUMIFS(Results!O:O,Results!G:G,CONCATENATE("*",B73,"*"),Results!E:E,'Warscroll Win Rates'!A73,Results!Y:Y,"&gt;=500")</f>
        <v>0</v>
      </c>
      <c r="H73" s="52" t="str">
        <f>IFERROR(SUMIFS(Results!V:V,Results!G:G,CONCATENATE("*",B73,"*"),Results!E:E,'Warscroll Win Rates'!A73,Results!Y:Y,"&gt;=500")/G73,"")</f>
        <v/>
      </c>
      <c r="I73" s="53">
        <f>SUMIFS(Results!O:O,Results!G:G,CONCATENATE("&lt;&gt;*",'Warscroll Win Rates'!B73,"*"),Results!E:E,'Warscroll Win Rates'!A73,Results!Y:Y,"&gt;=500")</f>
        <v>0</v>
      </c>
      <c r="J73" s="52" t="str">
        <f>IFERROR(SUMIFS(Results!V:V,Results!G:G,CONCATENATE("&lt;&gt;*",'Warscroll Win Rates'!B73,"*"),Results!E:E,'Warscroll Win Rates'!A73,Results!Y:Y,"&gt;=500")/I73,"")</f>
        <v/>
      </c>
    </row>
    <row r="74" spans="1:10" x14ac:dyDescent="0.3">
      <c r="A74" s="48" t="s">
        <v>91</v>
      </c>
      <c r="B74" s="48" t="s">
        <v>23276</v>
      </c>
      <c r="C74" s="1">
        <f>SUMIFS(Results!O:O,Results!G:G,CONCATENATE("*",B74,"*"),Results!E:E,'Warscroll Win Rates'!A74)</f>
        <v>0</v>
      </c>
      <c r="D74" s="50" t="str">
        <f>IFERROR(SUMIFS(Results!V:V,Results!G:G,CONCATENATE("*",B74,"*"),Results!E:E,'Warscroll Win Rates'!A74)/C74,"")</f>
        <v/>
      </c>
      <c r="E74" s="1">
        <f>SUMIFS(Results!O:O,Results!G:G,CONCATENATE("&lt;&gt;*",'Warscroll Win Rates'!B74,"*"),Results!E:E,'Warscroll Win Rates'!A74)</f>
        <v>0</v>
      </c>
      <c r="F74" s="50" t="str">
        <f>IFERROR(SUMIFS(Results!V:V,Results!G:G,CONCATENATE("&lt;&gt;*",'Warscroll Win Rates'!B74,"*"),Results!E:E,'Warscroll Win Rates'!A74)/E74,"")</f>
        <v/>
      </c>
      <c r="G74" s="46">
        <f>SUMIFS(Results!O:O,Results!G:G,CONCATENATE("*",B74,"*"),Results!E:E,'Warscroll Win Rates'!A74,Results!Y:Y,"&gt;=500")</f>
        <v>0</v>
      </c>
      <c r="H74" s="52" t="str">
        <f>IFERROR(SUMIFS(Results!V:V,Results!G:G,CONCATENATE("*",B74,"*"),Results!E:E,'Warscroll Win Rates'!A74,Results!Y:Y,"&gt;=500")/G74,"")</f>
        <v/>
      </c>
      <c r="I74" s="53">
        <f>SUMIFS(Results!O:O,Results!G:G,CONCATENATE("&lt;&gt;*",'Warscroll Win Rates'!B74,"*"),Results!E:E,'Warscroll Win Rates'!A74,Results!Y:Y,"&gt;=500")</f>
        <v>0</v>
      </c>
      <c r="J74" s="52" t="str">
        <f>IFERROR(SUMIFS(Results!V:V,Results!G:G,CONCATENATE("&lt;&gt;*",'Warscroll Win Rates'!B74,"*"),Results!E:E,'Warscroll Win Rates'!A74,Results!Y:Y,"&gt;=500")/I74,"")</f>
        <v/>
      </c>
    </row>
    <row r="75" spans="1:10" x14ac:dyDescent="0.3">
      <c r="A75" s="48" t="s">
        <v>91</v>
      </c>
      <c r="B75" s="48" t="s">
        <v>23277</v>
      </c>
      <c r="C75" s="1">
        <f>SUMIFS(Results!O:O,Results!G:G,CONCATENATE("*",B75,"*"),Results!E:E,'Warscroll Win Rates'!A75)</f>
        <v>0</v>
      </c>
      <c r="D75" s="50" t="str">
        <f>IFERROR(SUMIFS(Results!V:V,Results!G:G,CONCATENATE("*",B75,"*"),Results!E:E,'Warscroll Win Rates'!A75)/C75,"")</f>
        <v/>
      </c>
      <c r="E75" s="1">
        <f>SUMIFS(Results!O:O,Results!G:G,CONCATENATE("&lt;&gt;*",'Warscroll Win Rates'!B75,"*"),Results!E:E,'Warscroll Win Rates'!A75)</f>
        <v>0</v>
      </c>
      <c r="F75" s="50" t="str">
        <f>IFERROR(SUMIFS(Results!V:V,Results!G:G,CONCATENATE("&lt;&gt;*",'Warscroll Win Rates'!B75,"*"),Results!E:E,'Warscroll Win Rates'!A75)/E75,"")</f>
        <v/>
      </c>
      <c r="G75" s="46">
        <f>SUMIFS(Results!O:O,Results!G:G,CONCATENATE("*",B75,"*"),Results!E:E,'Warscroll Win Rates'!A75,Results!Y:Y,"&gt;=500")</f>
        <v>0</v>
      </c>
      <c r="H75" s="52" t="str">
        <f>IFERROR(SUMIFS(Results!V:V,Results!G:G,CONCATENATE("*",B75,"*"),Results!E:E,'Warscroll Win Rates'!A75,Results!Y:Y,"&gt;=500")/G75,"")</f>
        <v/>
      </c>
      <c r="I75" s="53">
        <f>SUMIFS(Results!O:O,Results!G:G,CONCATENATE("&lt;&gt;*",'Warscroll Win Rates'!B75,"*"),Results!E:E,'Warscroll Win Rates'!A75,Results!Y:Y,"&gt;=500")</f>
        <v>0</v>
      </c>
      <c r="J75" s="52" t="str">
        <f>IFERROR(SUMIFS(Results!V:V,Results!G:G,CONCATENATE("&lt;&gt;*",'Warscroll Win Rates'!B75,"*"),Results!E:E,'Warscroll Win Rates'!A75,Results!Y:Y,"&gt;=500")/I75,"")</f>
        <v/>
      </c>
    </row>
    <row r="76" spans="1:10" x14ac:dyDescent="0.3">
      <c r="A76" s="48" t="s">
        <v>91</v>
      </c>
      <c r="B76" s="48" t="s">
        <v>23278</v>
      </c>
      <c r="C76" s="1">
        <f>SUMIFS(Results!O:O,Results!G:G,CONCATENATE("*",B76,"*"),Results!E:E,'Warscroll Win Rates'!A76)</f>
        <v>0</v>
      </c>
      <c r="D76" s="50" t="str">
        <f>IFERROR(SUMIFS(Results!V:V,Results!G:G,CONCATENATE("*",B76,"*"),Results!E:E,'Warscroll Win Rates'!A76)/C76,"")</f>
        <v/>
      </c>
      <c r="E76" s="1">
        <f>SUMIFS(Results!O:O,Results!G:G,CONCATENATE("&lt;&gt;*",'Warscroll Win Rates'!B76,"*"),Results!E:E,'Warscroll Win Rates'!A76)</f>
        <v>0</v>
      </c>
      <c r="F76" s="50" t="str">
        <f>IFERROR(SUMIFS(Results!V:V,Results!G:G,CONCATENATE("&lt;&gt;*",'Warscroll Win Rates'!B76,"*"),Results!E:E,'Warscroll Win Rates'!A76)/E76,"")</f>
        <v/>
      </c>
      <c r="G76" s="46">
        <f>SUMIFS(Results!O:O,Results!G:G,CONCATENATE("*",B76,"*"),Results!E:E,'Warscroll Win Rates'!A76,Results!Y:Y,"&gt;=500")</f>
        <v>0</v>
      </c>
      <c r="H76" s="52" t="str">
        <f>IFERROR(SUMIFS(Results!V:V,Results!G:G,CONCATENATE("*",B76,"*"),Results!E:E,'Warscroll Win Rates'!A76,Results!Y:Y,"&gt;=500")/G76,"")</f>
        <v/>
      </c>
      <c r="I76" s="53">
        <f>SUMIFS(Results!O:O,Results!G:G,CONCATENATE("&lt;&gt;*",'Warscroll Win Rates'!B76,"*"),Results!E:E,'Warscroll Win Rates'!A76,Results!Y:Y,"&gt;=500")</f>
        <v>0</v>
      </c>
      <c r="J76" s="52" t="str">
        <f>IFERROR(SUMIFS(Results!V:V,Results!G:G,CONCATENATE("&lt;&gt;*",'Warscroll Win Rates'!B76,"*"),Results!E:E,'Warscroll Win Rates'!A76,Results!Y:Y,"&gt;=500")/I76,"")</f>
        <v/>
      </c>
    </row>
    <row r="77" spans="1:10" x14ac:dyDescent="0.3">
      <c r="A77" s="48" t="s">
        <v>91</v>
      </c>
      <c r="B77" s="48" t="s">
        <v>23279</v>
      </c>
      <c r="C77" s="1">
        <f>SUMIFS(Results!O:O,Results!G:G,CONCATENATE("*",B77,"*"),Results!E:E,'Warscroll Win Rates'!A77)</f>
        <v>0</v>
      </c>
      <c r="D77" s="50" t="str">
        <f>IFERROR(SUMIFS(Results!V:V,Results!G:G,CONCATENATE("*",B77,"*"),Results!E:E,'Warscroll Win Rates'!A77)/C77,"")</f>
        <v/>
      </c>
      <c r="E77" s="1">
        <f>SUMIFS(Results!O:O,Results!G:G,CONCATENATE("&lt;&gt;*",'Warscroll Win Rates'!B77,"*"),Results!E:E,'Warscroll Win Rates'!A77)</f>
        <v>0</v>
      </c>
      <c r="F77" s="50" t="str">
        <f>IFERROR(SUMIFS(Results!V:V,Results!G:G,CONCATENATE("&lt;&gt;*",'Warscroll Win Rates'!B77,"*"),Results!E:E,'Warscroll Win Rates'!A77)/E77,"")</f>
        <v/>
      </c>
      <c r="G77" s="46">
        <f>SUMIFS(Results!O:O,Results!G:G,CONCATENATE("*",B77,"*"),Results!E:E,'Warscroll Win Rates'!A77,Results!Y:Y,"&gt;=500")</f>
        <v>0</v>
      </c>
      <c r="H77" s="52" t="str">
        <f>IFERROR(SUMIFS(Results!V:V,Results!G:G,CONCATENATE("*",B77,"*"),Results!E:E,'Warscroll Win Rates'!A77,Results!Y:Y,"&gt;=500")/G77,"")</f>
        <v/>
      </c>
      <c r="I77" s="53">
        <f>SUMIFS(Results!O:O,Results!G:G,CONCATENATE("&lt;&gt;*",'Warscroll Win Rates'!B77,"*"),Results!E:E,'Warscroll Win Rates'!A77,Results!Y:Y,"&gt;=500")</f>
        <v>0</v>
      </c>
      <c r="J77" s="52" t="str">
        <f>IFERROR(SUMIFS(Results!V:V,Results!G:G,CONCATENATE("&lt;&gt;*",'Warscroll Win Rates'!B77,"*"),Results!E:E,'Warscroll Win Rates'!A77,Results!Y:Y,"&gt;=500")/I77,"")</f>
        <v/>
      </c>
    </row>
    <row r="78" spans="1:10" x14ac:dyDescent="0.3">
      <c r="A78" s="48" t="s">
        <v>91</v>
      </c>
      <c r="B78" s="48" t="s">
        <v>23280</v>
      </c>
      <c r="C78" s="1">
        <f>SUMIFS(Results!O:O,Results!G:G,CONCATENATE("*",B78,"*"),Results!E:E,'Warscroll Win Rates'!A78)</f>
        <v>0</v>
      </c>
      <c r="D78" s="50" t="str">
        <f>IFERROR(SUMIFS(Results!V:V,Results!G:G,CONCATENATE("*",B78,"*"),Results!E:E,'Warscroll Win Rates'!A78)/C78,"")</f>
        <v/>
      </c>
      <c r="E78" s="1">
        <f>SUMIFS(Results!O:O,Results!G:G,CONCATENATE("&lt;&gt;*",'Warscroll Win Rates'!B78,"*"),Results!E:E,'Warscroll Win Rates'!A78)</f>
        <v>0</v>
      </c>
      <c r="F78" s="50" t="str">
        <f>IFERROR(SUMIFS(Results!V:V,Results!G:G,CONCATENATE("&lt;&gt;*",'Warscroll Win Rates'!B78,"*"),Results!E:E,'Warscroll Win Rates'!A78)/E78,"")</f>
        <v/>
      </c>
      <c r="G78" s="46">
        <f>SUMIFS(Results!O:O,Results!G:G,CONCATENATE("*",B78,"*"),Results!E:E,'Warscroll Win Rates'!A78,Results!Y:Y,"&gt;=500")</f>
        <v>0</v>
      </c>
      <c r="H78" s="52" t="str">
        <f>IFERROR(SUMIFS(Results!V:V,Results!G:G,CONCATENATE("*",B78,"*"),Results!E:E,'Warscroll Win Rates'!A78,Results!Y:Y,"&gt;=500")/G78,"")</f>
        <v/>
      </c>
      <c r="I78" s="53">
        <f>SUMIFS(Results!O:O,Results!G:G,CONCATENATE("&lt;&gt;*",'Warscroll Win Rates'!B78,"*"),Results!E:E,'Warscroll Win Rates'!A78,Results!Y:Y,"&gt;=500")</f>
        <v>0</v>
      </c>
      <c r="J78" s="52" t="str">
        <f>IFERROR(SUMIFS(Results!V:V,Results!G:G,CONCATENATE("&lt;&gt;*",'Warscroll Win Rates'!B78,"*"),Results!E:E,'Warscroll Win Rates'!A78,Results!Y:Y,"&gt;=500")/I78,"")</f>
        <v/>
      </c>
    </row>
    <row r="79" spans="1:10" x14ac:dyDescent="0.3">
      <c r="A79" s="48" t="s">
        <v>91</v>
      </c>
      <c r="B79" s="48" t="s">
        <v>23281</v>
      </c>
      <c r="C79" s="1">
        <f>SUMIFS(Results!O:O,Results!G:G,CONCATENATE("*",B79,"*"),Results!E:E,'Warscroll Win Rates'!A79)</f>
        <v>0</v>
      </c>
      <c r="D79" s="50" t="str">
        <f>IFERROR(SUMIFS(Results!V:V,Results!G:G,CONCATENATE("*",B79,"*"),Results!E:E,'Warscroll Win Rates'!A79)/C79,"")</f>
        <v/>
      </c>
      <c r="E79" s="1">
        <f>SUMIFS(Results!O:O,Results!G:G,CONCATENATE("&lt;&gt;*",'Warscroll Win Rates'!B79,"*"),Results!E:E,'Warscroll Win Rates'!A79)</f>
        <v>0</v>
      </c>
      <c r="F79" s="50" t="str">
        <f>IFERROR(SUMIFS(Results!V:V,Results!G:G,CONCATENATE("&lt;&gt;*",'Warscroll Win Rates'!B79,"*"),Results!E:E,'Warscroll Win Rates'!A79)/E79,"")</f>
        <v/>
      </c>
      <c r="G79" s="46">
        <f>SUMIFS(Results!O:O,Results!G:G,CONCATENATE("*",B79,"*"),Results!E:E,'Warscroll Win Rates'!A79,Results!Y:Y,"&gt;=500")</f>
        <v>0</v>
      </c>
      <c r="H79" s="52" t="str">
        <f>IFERROR(SUMIFS(Results!V:V,Results!G:G,CONCATENATE("*",B79,"*"),Results!E:E,'Warscroll Win Rates'!A79,Results!Y:Y,"&gt;=500")/G79,"")</f>
        <v/>
      </c>
      <c r="I79" s="53">
        <f>SUMIFS(Results!O:O,Results!G:G,CONCATENATE("&lt;&gt;*",'Warscroll Win Rates'!B79,"*"),Results!E:E,'Warscroll Win Rates'!A79,Results!Y:Y,"&gt;=500")</f>
        <v>0</v>
      </c>
      <c r="J79" s="52" t="str">
        <f>IFERROR(SUMIFS(Results!V:V,Results!G:G,CONCATENATE("&lt;&gt;*",'Warscroll Win Rates'!B79,"*"),Results!E:E,'Warscroll Win Rates'!A79,Results!Y:Y,"&gt;=500")/I79,"")</f>
        <v/>
      </c>
    </row>
    <row r="80" spans="1:10" x14ac:dyDescent="0.3">
      <c r="A80" s="48" t="s">
        <v>91</v>
      </c>
      <c r="B80" s="48" t="s">
        <v>23282</v>
      </c>
      <c r="C80" s="1">
        <f>SUMIFS(Results!O:O,Results!G:G,CONCATENATE("*",B80,"*"),Results!E:E,'Warscroll Win Rates'!A80)</f>
        <v>0</v>
      </c>
      <c r="D80" s="50" t="str">
        <f>IFERROR(SUMIFS(Results!V:V,Results!G:G,CONCATENATE("*",B80,"*"),Results!E:E,'Warscroll Win Rates'!A80)/C80,"")</f>
        <v/>
      </c>
      <c r="E80" s="1">
        <f>SUMIFS(Results!O:O,Results!G:G,CONCATENATE("&lt;&gt;*",'Warscroll Win Rates'!B80,"*"),Results!E:E,'Warscroll Win Rates'!A80)</f>
        <v>0</v>
      </c>
      <c r="F80" s="50" t="str">
        <f>IFERROR(SUMIFS(Results!V:V,Results!G:G,CONCATENATE("&lt;&gt;*",'Warscroll Win Rates'!B80,"*"),Results!E:E,'Warscroll Win Rates'!A80)/E80,"")</f>
        <v/>
      </c>
      <c r="G80" s="46">
        <f>SUMIFS(Results!O:O,Results!G:G,CONCATENATE("*",B80,"*"),Results!E:E,'Warscroll Win Rates'!A80,Results!Y:Y,"&gt;=500")</f>
        <v>0</v>
      </c>
      <c r="H80" s="52" t="str">
        <f>IFERROR(SUMIFS(Results!V:V,Results!G:G,CONCATENATE("*",B80,"*"),Results!E:E,'Warscroll Win Rates'!A80,Results!Y:Y,"&gt;=500")/G80,"")</f>
        <v/>
      </c>
      <c r="I80" s="53">
        <f>SUMIFS(Results!O:O,Results!G:G,CONCATENATE("&lt;&gt;*",'Warscroll Win Rates'!B80,"*"),Results!E:E,'Warscroll Win Rates'!A80,Results!Y:Y,"&gt;=500")</f>
        <v>0</v>
      </c>
      <c r="J80" s="52" t="str">
        <f>IFERROR(SUMIFS(Results!V:V,Results!G:G,CONCATENATE("&lt;&gt;*",'Warscroll Win Rates'!B80,"*"),Results!E:E,'Warscroll Win Rates'!A80,Results!Y:Y,"&gt;=500")/I80,"")</f>
        <v/>
      </c>
    </row>
    <row r="81" spans="1:10" x14ac:dyDescent="0.3">
      <c r="A81" s="48" t="s">
        <v>91</v>
      </c>
      <c r="B81" s="48" t="s">
        <v>23283</v>
      </c>
      <c r="C81" s="1">
        <f>SUMIFS(Results!O:O,Results!G:G,CONCATENATE("*",B81,"*"),Results!E:E,'Warscroll Win Rates'!A81)</f>
        <v>0</v>
      </c>
      <c r="D81" s="50" t="str">
        <f>IFERROR(SUMIFS(Results!V:V,Results!G:G,CONCATENATE("*",B81,"*"),Results!E:E,'Warscroll Win Rates'!A81)/C81,"")</f>
        <v/>
      </c>
      <c r="E81" s="1">
        <f>SUMIFS(Results!O:O,Results!G:G,CONCATENATE("&lt;&gt;*",'Warscroll Win Rates'!B81,"*"),Results!E:E,'Warscroll Win Rates'!A81)</f>
        <v>0</v>
      </c>
      <c r="F81" s="50" t="str">
        <f>IFERROR(SUMIFS(Results!V:V,Results!G:G,CONCATENATE("&lt;&gt;*",'Warscroll Win Rates'!B81,"*"),Results!E:E,'Warscroll Win Rates'!A81)/E81,"")</f>
        <v/>
      </c>
      <c r="G81" s="46">
        <f>SUMIFS(Results!O:O,Results!G:G,CONCATENATE("*",B81,"*"),Results!E:E,'Warscroll Win Rates'!A81,Results!Y:Y,"&gt;=500")</f>
        <v>0</v>
      </c>
      <c r="H81" s="52" t="str">
        <f>IFERROR(SUMIFS(Results!V:V,Results!G:G,CONCATENATE("*",B81,"*"),Results!E:E,'Warscroll Win Rates'!A81,Results!Y:Y,"&gt;=500")/G81,"")</f>
        <v/>
      </c>
      <c r="I81" s="53">
        <f>SUMIFS(Results!O:O,Results!G:G,CONCATENATE("&lt;&gt;*",'Warscroll Win Rates'!B81,"*"),Results!E:E,'Warscroll Win Rates'!A81,Results!Y:Y,"&gt;=500")</f>
        <v>0</v>
      </c>
      <c r="J81" s="52" t="str">
        <f>IFERROR(SUMIFS(Results!V:V,Results!G:G,CONCATENATE("&lt;&gt;*",'Warscroll Win Rates'!B81,"*"),Results!E:E,'Warscroll Win Rates'!A81,Results!Y:Y,"&gt;=500")/I81,"")</f>
        <v/>
      </c>
    </row>
    <row r="82" spans="1:10" x14ac:dyDescent="0.3">
      <c r="A82" s="48" t="s">
        <v>91</v>
      </c>
      <c r="B82" s="48" t="s">
        <v>23284</v>
      </c>
      <c r="C82" s="1">
        <f>SUMIFS(Results!O:O,Results!G:G,CONCATENATE("*",B82,"*"),Results!E:E,'Warscroll Win Rates'!A82)</f>
        <v>0</v>
      </c>
      <c r="D82" s="50" t="str">
        <f>IFERROR(SUMIFS(Results!V:V,Results!G:G,CONCATENATE("*",B82,"*"),Results!E:E,'Warscroll Win Rates'!A82)/C82,"")</f>
        <v/>
      </c>
      <c r="E82" s="1">
        <f>SUMIFS(Results!O:O,Results!G:G,CONCATENATE("&lt;&gt;*",'Warscroll Win Rates'!B82,"*"),Results!E:E,'Warscroll Win Rates'!A82)</f>
        <v>0</v>
      </c>
      <c r="F82" s="50" t="str">
        <f>IFERROR(SUMIFS(Results!V:V,Results!G:G,CONCATENATE("&lt;&gt;*",'Warscroll Win Rates'!B82,"*"),Results!E:E,'Warscroll Win Rates'!A82)/E82,"")</f>
        <v/>
      </c>
      <c r="G82" s="46">
        <f>SUMIFS(Results!O:O,Results!G:G,CONCATENATE("*",B82,"*"),Results!E:E,'Warscroll Win Rates'!A82,Results!Y:Y,"&gt;=500")</f>
        <v>0</v>
      </c>
      <c r="H82" s="52" t="str">
        <f>IFERROR(SUMIFS(Results!V:V,Results!G:G,CONCATENATE("*",B82,"*"),Results!E:E,'Warscroll Win Rates'!A82,Results!Y:Y,"&gt;=500")/G82,"")</f>
        <v/>
      </c>
      <c r="I82" s="53">
        <f>SUMIFS(Results!O:O,Results!G:G,CONCATENATE("&lt;&gt;*",'Warscroll Win Rates'!B82,"*"),Results!E:E,'Warscroll Win Rates'!A82,Results!Y:Y,"&gt;=500")</f>
        <v>0</v>
      </c>
      <c r="J82" s="52" t="str">
        <f>IFERROR(SUMIFS(Results!V:V,Results!G:G,CONCATENATE("&lt;&gt;*",'Warscroll Win Rates'!B82,"*"),Results!E:E,'Warscroll Win Rates'!A82,Results!Y:Y,"&gt;=500")/I82,"")</f>
        <v/>
      </c>
    </row>
    <row r="83" spans="1:10" x14ac:dyDescent="0.3">
      <c r="A83" s="48" t="s">
        <v>91</v>
      </c>
      <c r="B83" s="48" t="s">
        <v>23285</v>
      </c>
      <c r="C83" s="1">
        <f>SUMIFS(Results!O:O,Results!G:G,CONCATENATE("*",B83,"*"),Results!E:E,'Warscroll Win Rates'!A83)</f>
        <v>0</v>
      </c>
      <c r="D83" s="50" t="str">
        <f>IFERROR(SUMIFS(Results!V:V,Results!G:G,CONCATENATE("*",B83,"*"),Results!E:E,'Warscroll Win Rates'!A83)/C83,"")</f>
        <v/>
      </c>
      <c r="E83" s="1">
        <f>SUMIFS(Results!O:O,Results!G:G,CONCATENATE("&lt;&gt;*",'Warscroll Win Rates'!B83,"*"),Results!E:E,'Warscroll Win Rates'!A83)</f>
        <v>0</v>
      </c>
      <c r="F83" s="50" t="str">
        <f>IFERROR(SUMIFS(Results!V:V,Results!G:G,CONCATENATE("&lt;&gt;*",'Warscroll Win Rates'!B83,"*"),Results!E:E,'Warscroll Win Rates'!A83)/E83,"")</f>
        <v/>
      </c>
      <c r="G83" s="46">
        <f>SUMIFS(Results!O:O,Results!G:G,CONCATENATE("*",B83,"*"),Results!E:E,'Warscroll Win Rates'!A83,Results!Y:Y,"&gt;=500")</f>
        <v>0</v>
      </c>
      <c r="H83" s="52" t="str">
        <f>IFERROR(SUMIFS(Results!V:V,Results!G:G,CONCATENATE("*",B83,"*"),Results!E:E,'Warscroll Win Rates'!A83,Results!Y:Y,"&gt;=500")/G83,"")</f>
        <v/>
      </c>
      <c r="I83" s="53">
        <f>SUMIFS(Results!O:O,Results!G:G,CONCATENATE("&lt;&gt;*",'Warscroll Win Rates'!B83,"*"),Results!E:E,'Warscroll Win Rates'!A83,Results!Y:Y,"&gt;=500")</f>
        <v>0</v>
      </c>
      <c r="J83" s="52" t="str">
        <f>IFERROR(SUMIFS(Results!V:V,Results!G:G,CONCATENATE("&lt;&gt;*",'Warscroll Win Rates'!B83,"*"),Results!E:E,'Warscroll Win Rates'!A83,Results!Y:Y,"&gt;=500")/I83,"")</f>
        <v/>
      </c>
    </row>
    <row r="84" spans="1:10" x14ac:dyDescent="0.3">
      <c r="A84" s="48" t="s">
        <v>91</v>
      </c>
      <c r="B84" s="48" t="s">
        <v>23286</v>
      </c>
      <c r="C84" s="1">
        <f>SUMIFS(Results!O:O,Results!G:G,CONCATENATE("*",B84,"*"),Results!E:E,'Warscroll Win Rates'!A84)</f>
        <v>0</v>
      </c>
      <c r="D84" s="50" t="str">
        <f>IFERROR(SUMIFS(Results!V:V,Results!G:G,CONCATENATE("*",B84,"*"),Results!E:E,'Warscroll Win Rates'!A84)/C84,"")</f>
        <v/>
      </c>
      <c r="E84" s="1">
        <f>SUMIFS(Results!O:O,Results!G:G,CONCATENATE("&lt;&gt;*",'Warscroll Win Rates'!B84,"*"),Results!E:E,'Warscroll Win Rates'!A84)</f>
        <v>0</v>
      </c>
      <c r="F84" s="50" t="str">
        <f>IFERROR(SUMIFS(Results!V:V,Results!G:G,CONCATENATE("&lt;&gt;*",'Warscroll Win Rates'!B84,"*"),Results!E:E,'Warscroll Win Rates'!A84)/E84,"")</f>
        <v/>
      </c>
      <c r="G84" s="46">
        <f>SUMIFS(Results!O:O,Results!G:G,CONCATENATE("*",B84,"*"),Results!E:E,'Warscroll Win Rates'!A84,Results!Y:Y,"&gt;=500")</f>
        <v>0</v>
      </c>
      <c r="H84" s="52" t="str">
        <f>IFERROR(SUMIFS(Results!V:V,Results!G:G,CONCATENATE("*",B84,"*"),Results!E:E,'Warscroll Win Rates'!A84,Results!Y:Y,"&gt;=500")/G84,"")</f>
        <v/>
      </c>
      <c r="I84" s="53">
        <f>SUMIFS(Results!O:O,Results!G:G,CONCATENATE("&lt;&gt;*",'Warscroll Win Rates'!B84,"*"),Results!E:E,'Warscroll Win Rates'!A84,Results!Y:Y,"&gt;=500")</f>
        <v>0</v>
      </c>
      <c r="J84" s="52" t="str">
        <f>IFERROR(SUMIFS(Results!V:V,Results!G:G,CONCATENATE("&lt;&gt;*",'Warscroll Win Rates'!B84,"*"),Results!E:E,'Warscroll Win Rates'!A84,Results!Y:Y,"&gt;=500")/I84,"")</f>
        <v/>
      </c>
    </row>
    <row r="85" spans="1:10" x14ac:dyDescent="0.3">
      <c r="A85" s="48" t="s">
        <v>91</v>
      </c>
      <c r="B85" s="48" t="s">
        <v>23287</v>
      </c>
      <c r="C85" s="1">
        <f>SUMIFS(Results!O:O,Results!G:G,CONCATENATE("*",B85,"*"),Results!E:E,'Warscroll Win Rates'!A85)</f>
        <v>0</v>
      </c>
      <c r="D85" s="50" t="str">
        <f>IFERROR(SUMIFS(Results!V:V,Results!G:G,CONCATENATE("*",B85,"*"),Results!E:E,'Warscroll Win Rates'!A85)/C85,"")</f>
        <v/>
      </c>
      <c r="E85" s="1">
        <f>SUMIFS(Results!O:O,Results!G:G,CONCATENATE("&lt;&gt;*",'Warscroll Win Rates'!B85,"*"),Results!E:E,'Warscroll Win Rates'!A85)</f>
        <v>0</v>
      </c>
      <c r="F85" s="50" t="str">
        <f>IFERROR(SUMIFS(Results!V:V,Results!G:G,CONCATENATE("&lt;&gt;*",'Warscroll Win Rates'!B85,"*"),Results!E:E,'Warscroll Win Rates'!A85)/E85,"")</f>
        <v/>
      </c>
      <c r="G85" s="46">
        <f>SUMIFS(Results!O:O,Results!G:G,CONCATENATE("*",B85,"*"),Results!E:E,'Warscroll Win Rates'!A85,Results!Y:Y,"&gt;=500")</f>
        <v>0</v>
      </c>
      <c r="H85" s="52" t="str">
        <f>IFERROR(SUMIFS(Results!V:V,Results!G:G,CONCATENATE("*",B85,"*"),Results!E:E,'Warscroll Win Rates'!A85,Results!Y:Y,"&gt;=500")/G85,"")</f>
        <v/>
      </c>
      <c r="I85" s="53">
        <f>SUMIFS(Results!O:O,Results!G:G,CONCATENATE("&lt;&gt;*",'Warscroll Win Rates'!B85,"*"),Results!E:E,'Warscroll Win Rates'!A85,Results!Y:Y,"&gt;=500")</f>
        <v>0</v>
      </c>
      <c r="J85" s="52" t="str">
        <f>IFERROR(SUMIFS(Results!V:V,Results!G:G,CONCATENATE("&lt;&gt;*",'Warscroll Win Rates'!B85,"*"),Results!E:E,'Warscroll Win Rates'!A85,Results!Y:Y,"&gt;=500")/I85,"")</f>
        <v/>
      </c>
    </row>
    <row r="86" spans="1:10" s="5" customFormat="1" x14ac:dyDescent="0.3">
      <c r="A86" s="49" t="s">
        <v>171</v>
      </c>
      <c r="B86" s="49"/>
      <c r="C86" s="6">
        <f>SUMIFS(Results!O:O,Results!G:G,CONCATENATE("*",B86,"*"),Results!E:E,'Warscroll Win Rates'!A86)</f>
        <v>0</v>
      </c>
      <c r="D86" s="50" t="str">
        <f>IFERROR(SUMIFS(Results!V:V,Results!G:G,CONCATENATE("*",B86,"*"),Results!E:E,'Warscroll Win Rates'!A86)/C86,"")</f>
        <v/>
      </c>
      <c r="E86" s="6">
        <f>SUMIFS(Results!O:O,Results!G:G,CONCATENATE("&lt;&gt;*",'Warscroll Win Rates'!B86,"*"),Results!E:E,'Warscroll Win Rates'!A86)</f>
        <v>0</v>
      </c>
      <c r="F86" s="50" t="str">
        <f>IFERROR(SUMIFS(Results!V:V,Results!G:G,CONCATENATE("&lt;&gt;*",'Warscroll Win Rates'!B86,"*"),Results!E:E,'Warscroll Win Rates'!A86)/E86,"")</f>
        <v/>
      </c>
      <c r="G86" s="46">
        <f>SUMIFS(Results!O:O,Results!G:G,CONCATENATE("*",B86,"*"),Results!E:E,'Warscroll Win Rates'!A86,Results!Y:Y,"&gt;=500")</f>
        <v>0</v>
      </c>
      <c r="H86" s="52" t="str">
        <f>IFERROR(SUMIFS(Results!V:V,Results!G:G,CONCATENATE("*",B86,"*"),Results!E:E,'Warscroll Win Rates'!A86,Results!Y:Y,"&gt;=500")/G86,"")</f>
        <v/>
      </c>
      <c r="I86" s="53">
        <f>SUMIFS(Results!O:O,Results!G:G,CONCATENATE("&lt;&gt;*",'Warscroll Win Rates'!B86,"*"),Results!E:E,'Warscroll Win Rates'!A86,Results!Y:Y,"&gt;=500")</f>
        <v>0</v>
      </c>
      <c r="J86" s="52" t="str">
        <f>IFERROR(SUMIFS(Results!V:V,Results!G:G,CONCATENATE("&lt;&gt;*",'Warscroll Win Rates'!B86,"*"),Results!E:E,'Warscroll Win Rates'!A86,Results!Y:Y,"&gt;=500")/I86,"")</f>
        <v/>
      </c>
    </row>
    <row r="87" spans="1:10" x14ac:dyDescent="0.3">
      <c r="A87" s="48" t="s">
        <v>171</v>
      </c>
      <c r="B87" s="48" t="s">
        <v>23288</v>
      </c>
      <c r="C87" s="1">
        <f>SUMIFS(Results!O:O,Results!G:G,CONCATENATE("*",B87,"*"),Results!E:E,'Warscroll Win Rates'!A87)</f>
        <v>0</v>
      </c>
      <c r="D87" s="50" t="str">
        <f>IFERROR(SUMIFS(Results!V:V,Results!G:G,CONCATENATE("*",B87,"*"),Results!E:E,'Warscroll Win Rates'!A87)/C87,"")</f>
        <v/>
      </c>
      <c r="E87" s="1">
        <f>SUMIFS(Results!O:O,Results!G:G,CONCATENATE("&lt;&gt;*",'Warscroll Win Rates'!B87,"*"),Results!E:E,'Warscroll Win Rates'!A87)</f>
        <v>0</v>
      </c>
      <c r="F87" s="50" t="str">
        <f>IFERROR(SUMIFS(Results!V:V,Results!G:G,CONCATENATE("&lt;&gt;*",'Warscroll Win Rates'!B87,"*"),Results!E:E,'Warscroll Win Rates'!A87)/E87,"")</f>
        <v/>
      </c>
      <c r="G87" s="46">
        <f>SUMIFS(Results!O:O,Results!G:G,CONCATENATE("*",B87,"*"),Results!E:E,'Warscroll Win Rates'!A87,Results!Y:Y,"&gt;=500")</f>
        <v>0</v>
      </c>
      <c r="H87" s="52" t="str">
        <f>IFERROR(SUMIFS(Results!V:V,Results!G:G,CONCATENATE("*",B87,"*"),Results!E:E,'Warscroll Win Rates'!A87,Results!Y:Y,"&gt;=500")/G87,"")</f>
        <v/>
      </c>
      <c r="I87" s="53">
        <f>SUMIFS(Results!O:O,Results!G:G,CONCATENATE("&lt;&gt;*",'Warscroll Win Rates'!B87,"*"),Results!E:E,'Warscroll Win Rates'!A87,Results!Y:Y,"&gt;=500")</f>
        <v>0</v>
      </c>
      <c r="J87" s="52" t="str">
        <f>IFERROR(SUMIFS(Results!V:V,Results!G:G,CONCATENATE("&lt;&gt;*",'Warscroll Win Rates'!B87,"*"),Results!E:E,'Warscroll Win Rates'!A87,Results!Y:Y,"&gt;=500")/I87,"")</f>
        <v/>
      </c>
    </row>
    <row r="88" spans="1:10" x14ac:dyDescent="0.3">
      <c r="A88" s="48" t="s">
        <v>171</v>
      </c>
      <c r="B88" s="48" t="s">
        <v>23289</v>
      </c>
      <c r="C88" s="1">
        <f>SUMIFS(Results!O:O,Results!G:G,CONCATENATE("*",B88,"*"),Results!E:E,'Warscroll Win Rates'!A88)</f>
        <v>0</v>
      </c>
      <c r="D88" s="50" t="str">
        <f>IFERROR(SUMIFS(Results!V:V,Results!G:G,CONCATENATE("*",B88,"*"),Results!E:E,'Warscroll Win Rates'!A88)/C88,"")</f>
        <v/>
      </c>
      <c r="E88" s="1">
        <f>SUMIFS(Results!O:O,Results!G:G,CONCATENATE("&lt;&gt;*",'Warscroll Win Rates'!B88,"*"),Results!E:E,'Warscroll Win Rates'!A88)</f>
        <v>0</v>
      </c>
      <c r="F88" s="50" t="str">
        <f>IFERROR(SUMIFS(Results!V:V,Results!G:G,CONCATENATE("&lt;&gt;*",'Warscroll Win Rates'!B88,"*"),Results!E:E,'Warscroll Win Rates'!A88)/E88,"")</f>
        <v/>
      </c>
      <c r="G88" s="46">
        <f>SUMIFS(Results!O:O,Results!G:G,CONCATENATE("*",B88,"*"),Results!E:E,'Warscroll Win Rates'!A88,Results!Y:Y,"&gt;=500")</f>
        <v>0</v>
      </c>
      <c r="H88" s="52" t="str">
        <f>IFERROR(SUMIFS(Results!V:V,Results!G:G,CONCATENATE("*",B88,"*"),Results!E:E,'Warscroll Win Rates'!A88,Results!Y:Y,"&gt;=500")/G88,"")</f>
        <v/>
      </c>
      <c r="I88" s="53">
        <f>SUMIFS(Results!O:O,Results!G:G,CONCATENATE("&lt;&gt;*",'Warscroll Win Rates'!B88,"*"),Results!E:E,'Warscroll Win Rates'!A88,Results!Y:Y,"&gt;=500")</f>
        <v>0</v>
      </c>
      <c r="J88" s="52" t="str">
        <f>IFERROR(SUMIFS(Results!V:V,Results!G:G,CONCATENATE("&lt;&gt;*",'Warscroll Win Rates'!B88,"*"),Results!E:E,'Warscroll Win Rates'!A88,Results!Y:Y,"&gt;=500")/I88,"")</f>
        <v/>
      </c>
    </row>
    <row r="89" spans="1:10" x14ac:dyDescent="0.3">
      <c r="A89" s="48" t="s">
        <v>171</v>
      </c>
      <c r="B89" s="48" t="s">
        <v>23290</v>
      </c>
      <c r="C89" s="1">
        <f>SUMIFS(Results!O:O,Results!G:G,CONCATENATE("*",B89,"*"),Results!E:E,'Warscroll Win Rates'!A89)</f>
        <v>0</v>
      </c>
      <c r="D89" s="50" t="str">
        <f>IFERROR(SUMIFS(Results!V:V,Results!G:G,CONCATENATE("*",B89,"*"),Results!E:E,'Warscroll Win Rates'!A89)/C89,"")</f>
        <v/>
      </c>
      <c r="E89" s="1">
        <f>SUMIFS(Results!O:O,Results!G:G,CONCATENATE("&lt;&gt;*",'Warscroll Win Rates'!B89,"*"),Results!E:E,'Warscroll Win Rates'!A89)</f>
        <v>0</v>
      </c>
      <c r="F89" s="50" t="str">
        <f>IFERROR(SUMIFS(Results!V:V,Results!G:G,CONCATENATE("&lt;&gt;*",'Warscroll Win Rates'!B89,"*"),Results!E:E,'Warscroll Win Rates'!A89)/E89,"")</f>
        <v/>
      </c>
      <c r="G89" s="46">
        <f>SUMIFS(Results!O:O,Results!G:G,CONCATENATE("*",B89,"*"),Results!E:E,'Warscroll Win Rates'!A89,Results!Y:Y,"&gt;=500")</f>
        <v>0</v>
      </c>
      <c r="H89" s="52" t="str">
        <f>IFERROR(SUMIFS(Results!V:V,Results!G:G,CONCATENATE("*",B89,"*"),Results!E:E,'Warscroll Win Rates'!A89,Results!Y:Y,"&gt;=500")/G89,"")</f>
        <v/>
      </c>
      <c r="I89" s="53">
        <f>SUMIFS(Results!O:O,Results!G:G,CONCATENATE("&lt;&gt;*",'Warscroll Win Rates'!B89,"*"),Results!E:E,'Warscroll Win Rates'!A89,Results!Y:Y,"&gt;=500")</f>
        <v>0</v>
      </c>
      <c r="J89" s="52" t="str">
        <f>IFERROR(SUMIFS(Results!V:V,Results!G:G,CONCATENATE("&lt;&gt;*",'Warscroll Win Rates'!B89,"*"),Results!E:E,'Warscroll Win Rates'!A89,Results!Y:Y,"&gt;=500")/I89,"")</f>
        <v/>
      </c>
    </row>
    <row r="90" spans="1:10" x14ac:dyDescent="0.3">
      <c r="A90" s="48" t="s">
        <v>171</v>
      </c>
      <c r="B90" s="48" t="s">
        <v>23291</v>
      </c>
      <c r="C90" s="1">
        <f>SUMIFS(Results!O:O,Results!G:G,CONCATENATE("*",B90,"*"),Results!E:E,'Warscroll Win Rates'!A90)</f>
        <v>0</v>
      </c>
      <c r="D90" s="50" t="str">
        <f>IFERROR(SUMIFS(Results!V:V,Results!G:G,CONCATENATE("*",B90,"*"),Results!E:E,'Warscroll Win Rates'!A90)/C90,"")</f>
        <v/>
      </c>
      <c r="E90" s="1">
        <f>SUMIFS(Results!O:O,Results!G:G,CONCATENATE("&lt;&gt;*",'Warscroll Win Rates'!B90,"*"),Results!E:E,'Warscroll Win Rates'!A90)</f>
        <v>0</v>
      </c>
      <c r="F90" s="50" t="str">
        <f>IFERROR(SUMIFS(Results!V:V,Results!G:G,CONCATENATE("&lt;&gt;*",'Warscroll Win Rates'!B90,"*"),Results!E:E,'Warscroll Win Rates'!A90)/E90,"")</f>
        <v/>
      </c>
      <c r="G90" s="46">
        <f>SUMIFS(Results!O:O,Results!G:G,CONCATENATE("*",B90,"*"),Results!E:E,'Warscroll Win Rates'!A90,Results!Y:Y,"&gt;=500")</f>
        <v>0</v>
      </c>
      <c r="H90" s="52" t="str">
        <f>IFERROR(SUMIFS(Results!V:V,Results!G:G,CONCATENATE("*",B90,"*"),Results!E:E,'Warscroll Win Rates'!A90,Results!Y:Y,"&gt;=500")/G90,"")</f>
        <v/>
      </c>
      <c r="I90" s="53">
        <f>SUMIFS(Results!O:O,Results!G:G,CONCATENATE("&lt;&gt;*",'Warscroll Win Rates'!B90,"*"),Results!E:E,'Warscroll Win Rates'!A90,Results!Y:Y,"&gt;=500")</f>
        <v>0</v>
      </c>
      <c r="J90" s="52" t="str">
        <f>IFERROR(SUMIFS(Results!V:V,Results!G:G,CONCATENATE("&lt;&gt;*",'Warscroll Win Rates'!B90,"*"),Results!E:E,'Warscroll Win Rates'!A90,Results!Y:Y,"&gt;=500")/I90,"")</f>
        <v/>
      </c>
    </row>
    <row r="91" spans="1:10" x14ac:dyDescent="0.3">
      <c r="A91" s="48" t="s">
        <v>171</v>
      </c>
      <c r="B91" s="48" t="s">
        <v>23292</v>
      </c>
      <c r="C91" s="1">
        <f>SUMIFS(Results!O:O,Results!G:G,CONCATENATE("*",B91,"*"),Results!E:E,'Warscroll Win Rates'!A91)</f>
        <v>0</v>
      </c>
      <c r="D91" s="50" t="str">
        <f>IFERROR(SUMIFS(Results!V:V,Results!G:G,CONCATENATE("*",B91,"*"),Results!E:E,'Warscroll Win Rates'!A91)/C91,"")</f>
        <v/>
      </c>
      <c r="E91" s="1">
        <f>SUMIFS(Results!O:O,Results!G:G,CONCATENATE("&lt;&gt;*",'Warscroll Win Rates'!B91,"*"),Results!E:E,'Warscroll Win Rates'!A91)</f>
        <v>0</v>
      </c>
      <c r="F91" s="50" t="str">
        <f>IFERROR(SUMIFS(Results!V:V,Results!G:G,CONCATENATE("&lt;&gt;*",'Warscroll Win Rates'!B91,"*"),Results!E:E,'Warscroll Win Rates'!A91)/E91,"")</f>
        <v/>
      </c>
      <c r="G91" s="46">
        <f>SUMIFS(Results!O:O,Results!G:G,CONCATENATE("*",B91,"*"),Results!E:E,'Warscroll Win Rates'!A91,Results!Y:Y,"&gt;=500")</f>
        <v>0</v>
      </c>
      <c r="H91" s="52" t="str">
        <f>IFERROR(SUMIFS(Results!V:V,Results!G:G,CONCATENATE("*",B91,"*"),Results!E:E,'Warscroll Win Rates'!A91,Results!Y:Y,"&gt;=500")/G91,"")</f>
        <v/>
      </c>
      <c r="I91" s="53">
        <f>SUMIFS(Results!O:O,Results!G:G,CONCATENATE("&lt;&gt;*",'Warscroll Win Rates'!B91,"*"),Results!E:E,'Warscroll Win Rates'!A91,Results!Y:Y,"&gt;=500")</f>
        <v>0</v>
      </c>
      <c r="J91" s="52" t="str">
        <f>IFERROR(SUMIFS(Results!V:V,Results!G:G,CONCATENATE("&lt;&gt;*",'Warscroll Win Rates'!B91,"*"),Results!E:E,'Warscroll Win Rates'!A91,Results!Y:Y,"&gt;=500")/I91,"")</f>
        <v/>
      </c>
    </row>
    <row r="92" spans="1:10" x14ac:dyDescent="0.3">
      <c r="A92" s="48" t="s">
        <v>171</v>
      </c>
      <c r="B92" s="48" t="s">
        <v>23293</v>
      </c>
      <c r="C92" s="1">
        <f>SUMIFS(Results!O:O,Results!G:G,CONCATENATE("*",B92,"*"),Results!E:E,'Warscroll Win Rates'!A92)</f>
        <v>0</v>
      </c>
      <c r="D92" s="50" t="str">
        <f>IFERROR(SUMIFS(Results!V:V,Results!G:G,CONCATENATE("*",B92,"*"),Results!E:E,'Warscroll Win Rates'!A92)/C92,"")</f>
        <v/>
      </c>
      <c r="E92" s="1">
        <f>SUMIFS(Results!O:O,Results!G:G,CONCATENATE("&lt;&gt;*",'Warscroll Win Rates'!B92,"*"),Results!E:E,'Warscroll Win Rates'!A92)</f>
        <v>0</v>
      </c>
      <c r="F92" s="50" t="str">
        <f>IFERROR(SUMIFS(Results!V:V,Results!G:G,CONCATENATE("&lt;&gt;*",'Warscroll Win Rates'!B92,"*"),Results!E:E,'Warscroll Win Rates'!A92)/E92,"")</f>
        <v/>
      </c>
      <c r="G92" s="46">
        <f>SUMIFS(Results!O:O,Results!G:G,CONCATENATE("*",B92,"*"),Results!E:E,'Warscroll Win Rates'!A92,Results!Y:Y,"&gt;=500")</f>
        <v>0</v>
      </c>
      <c r="H92" s="52" t="str">
        <f>IFERROR(SUMIFS(Results!V:V,Results!G:G,CONCATENATE("*",B92,"*"),Results!E:E,'Warscroll Win Rates'!A92,Results!Y:Y,"&gt;=500")/G92,"")</f>
        <v/>
      </c>
      <c r="I92" s="53">
        <f>SUMIFS(Results!O:O,Results!G:G,CONCATENATE("&lt;&gt;*",'Warscroll Win Rates'!B92,"*"),Results!E:E,'Warscroll Win Rates'!A92,Results!Y:Y,"&gt;=500")</f>
        <v>0</v>
      </c>
      <c r="J92" s="52" t="str">
        <f>IFERROR(SUMIFS(Results!V:V,Results!G:G,CONCATENATE("&lt;&gt;*",'Warscroll Win Rates'!B92,"*"),Results!E:E,'Warscroll Win Rates'!A92,Results!Y:Y,"&gt;=500")/I92,"")</f>
        <v/>
      </c>
    </row>
    <row r="93" spans="1:10" x14ac:dyDescent="0.3">
      <c r="A93" s="48" t="s">
        <v>171</v>
      </c>
      <c r="B93" s="48" t="s">
        <v>23294</v>
      </c>
      <c r="C93" s="1">
        <f>SUMIFS(Results!O:O,Results!G:G,CONCATENATE("*",B93,"*"),Results!E:E,'Warscroll Win Rates'!A93)</f>
        <v>0</v>
      </c>
      <c r="D93" s="50" t="str">
        <f>IFERROR(SUMIFS(Results!V:V,Results!G:G,CONCATENATE("*",B93,"*"),Results!E:E,'Warscroll Win Rates'!A93)/C93,"")</f>
        <v/>
      </c>
      <c r="E93" s="1">
        <f>SUMIFS(Results!O:O,Results!G:G,CONCATENATE("&lt;&gt;*",'Warscroll Win Rates'!B93,"*"),Results!E:E,'Warscroll Win Rates'!A93)</f>
        <v>0</v>
      </c>
      <c r="F93" s="50" t="str">
        <f>IFERROR(SUMIFS(Results!V:V,Results!G:G,CONCATENATE("&lt;&gt;*",'Warscroll Win Rates'!B93,"*"),Results!E:E,'Warscroll Win Rates'!A93)/E93,"")</f>
        <v/>
      </c>
      <c r="G93" s="46">
        <f>SUMIFS(Results!O:O,Results!G:G,CONCATENATE("*",B93,"*"),Results!E:E,'Warscroll Win Rates'!A93,Results!Y:Y,"&gt;=500")</f>
        <v>0</v>
      </c>
      <c r="H93" s="52" t="str">
        <f>IFERROR(SUMIFS(Results!V:V,Results!G:G,CONCATENATE("*",B93,"*"),Results!E:E,'Warscroll Win Rates'!A93,Results!Y:Y,"&gt;=500")/G93,"")</f>
        <v/>
      </c>
      <c r="I93" s="53">
        <f>SUMIFS(Results!O:O,Results!G:G,CONCATENATE("&lt;&gt;*",'Warscroll Win Rates'!B93,"*"),Results!E:E,'Warscroll Win Rates'!A93,Results!Y:Y,"&gt;=500")</f>
        <v>0</v>
      </c>
      <c r="J93" s="52" t="str">
        <f>IFERROR(SUMIFS(Results!V:V,Results!G:G,CONCATENATE("&lt;&gt;*",'Warscroll Win Rates'!B93,"*"),Results!E:E,'Warscroll Win Rates'!A93,Results!Y:Y,"&gt;=500")/I93,"")</f>
        <v/>
      </c>
    </row>
    <row r="94" spans="1:10" x14ac:dyDescent="0.3">
      <c r="A94" s="48" t="s">
        <v>171</v>
      </c>
      <c r="B94" s="48" t="s">
        <v>23295</v>
      </c>
      <c r="C94" s="1">
        <f>SUMIFS(Results!O:O,Results!G:G,CONCATENATE("*",B94,"*"),Results!E:E,'Warscroll Win Rates'!A94)</f>
        <v>0</v>
      </c>
      <c r="D94" s="50" t="str">
        <f>IFERROR(SUMIFS(Results!V:V,Results!G:G,CONCATENATE("*",B94,"*"),Results!E:E,'Warscroll Win Rates'!A94)/C94,"")</f>
        <v/>
      </c>
      <c r="E94" s="1">
        <f>SUMIFS(Results!O:O,Results!G:G,CONCATENATE("&lt;&gt;*",'Warscroll Win Rates'!B94,"*"),Results!E:E,'Warscroll Win Rates'!A94)</f>
        <v>0</v>
      </c>
      <c r="F94" s="50" t="str">
        <f>IFERROR(SUMIFS(Results!V:V,Results!G:G,CONCATENATE("&lt;&gt;*",'Warscroll Win Rates'!B94,"*"),Results!E:E,'Warscroll Win Rates'!A94)/E94,"")</f>
        <v/>
      </c>
      <c r="G94" s="46">
        <f>SUMIFS(Results!O:O,Results!G:G,CONCATENATE("*",B94,"*"),Results!E:E,'Warscroll Win Rates'!A94,Results!Y:Y,"&gt;=500")</f>
        <v>0</v>
      </c>
      <c r="H94" s="52" t="str">
        <f>IFERROR(SUMIFS(Results!V:V,Results!G:G,CONCATENATE("*",B94,"*"),Results!E:E,'Warscroll Win Rates'!A94,Results!Y:Y,"&gt;=500")/G94,"")</f>
        <v/>
      </c>
      <c r="I94" s="53">
        <f>SUMIFS(Results!O:O,Results!G:G,CONCATENATE("&lt;&gt;*",'Warscroll Win Rates'!B94,"*"),Results!E:E,'Warscroll Win Rates'!A94,Results!Y:Y,"&gt;=500")</f>
        <v>0</v>
      </c>
      <c r="J94" s="52" t="str">
        <f>IFERROR(SUMIFS(Results!V:V,Results!G:G,CONCATENATE("&lt;&gt;*",'Warscroll Win Rates'!B94,"*"),Results!E:E,'Warscroll Win Rates'!A94,Results!Y:Y,"&gt;=500")/I94,"")</f>
        <v/>
      </c>
    </row>
    <row r="95" spans="1:10" x14ac:dyDescent="0.3">
      <c r="A95" s="48" t="s">
        <v>171</v>
      </c>
      <c r="B95" s="48" t="s">
        <v>23296</v>
      </c>
      <c r="C95" s="1">
        <f>SUMIFS(Results!O:O,Results!G:G,CONCATENATE("*",B95,"*"),Results!E:E,'Warscroll Win Rates'!A95)</f>
        <v>0</v>
      </c>
      <c r="D95" s="50" t="str">
        <f>IFERROR(SUMIFS(Results!V:V,Results!G:G,CONCATENATE("*",B95,"*"),Results!E:E,'Warscroll Win Rates'!A95)/C95,"")</f>
        <v/>
      </c>
      <c r="E95" s="1">
        <f>SUMIFS(Results!O:O,Results!G:G,CONCATENATE("&lt;&gt;*",'Warscroll Win Rates'!B95,"*"),Results!E:E,'Warscroll Win Rates'!A95)</f>
        <v>0</v>
      </c>
      <c r="F95" s="50" t="str">
        <f>IFERROR(SUMIFS(Results!V:V,Results!G:G,CONCATENATE("&lt;&gt;*",'Warscroll Win Rates'!B95,"*"),Results!E:E,'Warscroll Win Rates'!A95)/E95,"")</f>
        <v/>
      </c>
      <c r="G95" s="46">
        <f>SUMIFS(Results!O:O,Results!G:G,CONCATENATE("*",B95,"*"),Results!E:E,'Warscroll Win Rates'!A95,Results!Y:Y,"&gt;=500")</f>
        <v>0</v>
      </c>
      <c r="H95" s="52" t="str">
        <f>IFERROR(SUMIFS(Results!V:V,Results!G:G,CONCATENATE("*",B95,"*"),Results!E:E,'Warscroll Win Rates'!A95,Results!Y:Y,"&gt;=500")/G95,"")</f>
        <v/>
      </c>
      <c r="I95" s="53">
        <f>SUMIFS(Results!O:O,Results!G:G,CONCATENATE("&lt;&gt;*",'Warscroll Win Rates'!B95,"*"),Results!E:E,'Warscroll Win Rates'!A95,Results!Y:Y,"&gt;=500")</f>
        <v>0</v>
      </c>
      <c r="J95" s="52" t="str">
        <f>IFERROR(SUMIFS(Results!V:V,Results!G:G,CONCATENATE("&lt;&gt;*",'Warscroll Win Rates'!B95,"*"),Results!E:E,'Warscroll Win Rates'!A95,Results!Y:Y,"&gt;=500")/I95,"")</f>
        <v/>
      </c>
    </row>
    <row r="96" spans="1:10" x14ac:dyDescent="0.3">
      <c r="A96" s="48" t="s">
        <v>171</v>
      </c>
      <c r="B96" s="48" t="s">
        <v>23297</v>
      </c>
      <c r="C96" s="1">
        <f>SUMIFS(Results!O:O,Results!G:G,CONCATENATE("*",B96,"*"),Results!E:E,'Warscroll Win Rates'!A96)</f>
        <v>0</v>
      </c>
      <c r="D96" s="50" t="str">
        <f>IFERROR(SUMIFS(Results!V:V,Results!G:G,CONCATENATE("*",B96,"*"),Results!E:E,'Warscroll Win Rates'!A96)/C96,"")</f>
        <v/>
      </c>
      <c r="E96" s="1">
        <f>SUMIFS(Results!O:O,Results!G:G,CONCATENATE("&lt;&gt;*",'Warscroll Win Rates'!B96,"*"),Results!E:E,'Warscroll Win Rates'!A96)</f>
        <v>0</v>
      </c>
      <c r="F96" s="50" t="str">
        <f>IFERROR(SUMIFS(Results!V:V,Results!G:G,CONCATENATE("&lt;&gt;*",'Warscroll Win Rates'!B96,"*"),Results!E:E,'Warscroll Win Rates'!A96)/E96,"")</f>
        <v/>
      </c>
      <c r="G96" s="46">
        <f>SUMIFS(Results!O:O,Results!G:G,CONCATENATE("*",B96,"*"),Results!E:E,'Warscroll Win Rates'!A96,Results!Y:Y,"&gt;=500")</f>
        <v>0</v>
      </c>
      <c r="H96" s="52" t="str">
        <f>IFERROR(SUMIFS(Results!V:V,Results!G:G,CONCATENATE("*",B96,"*"),Results!E:E,'Warscroll Win Rates'!A96,Results!Y:Y,"&gt;=500")/G96,"")</f>
        <v/>
      </c>
      <c r="I96" s="53">
        <f>SUMIFS(Results!O:O,Results!G:G,CONCATENATE("&lt;&gt;*",'Warscroll Win Rates'!B96,"*"),Results!E:E,'Warscroll Win Rates'!A96,Results!Y:Y,"&gt;=500")</f>
        <v>0</v>
      </c>
      <c r="J96" s="52" t="str">
        <f>IFERROR(SUMIFS(Results!V:V,Results!G:G,CONCATENATE("&lt;&gt;*",'Warscroll Win Rates'!B96,"*"),Results!E:E,'Warscroll Win Rates'!A96,Results!Y:Y,"&gt;=500")/I96,"")</f>
        <v/>
      </c>
    </row>
    <row r="97" spans="1:10" x14ac:dyDescent="0.3">
      <c r="A97" s="48" t="s">
        <v>171</v>
      </c>
      <c r="B97" s="48" t="s">
        <v>23298</v>
      </c>
      <c r="C97" s="1">
        <f>SUMIFS(Results!O:O,Results!G:G,CONCATENATE("*",B97,"*"),Results!E:E,'Warscroll Win Rates'!A97)</f>
        <v>0</v>
      </c>
      <c r="D97" s="50" t="str">
        <f>IFERROR(SUMIFS(Results!V:V,Results!G:G,CONCATENATE("*",B97,"*"),Results!E:E,'Warscroll Win Rates'!A97)/C97,"")</f>
        <v/>
      </c>
      <c r="E97" s="1">
        <f>SUMIFS(Results!O:O,Results!G:G,CONCATENATE("&lt;&gt;*",'Warscroll Win Rates'!B97,"*"),Results!E:E,'Warscroll Win Rates'!A97)</f>
        <v>0</v>
      </c>
      <c r="F97" s="50" t="str">
        <f>IFERROR(SUMIFS(Results!V:V,Results!G:G,CONCATENATE("&lt;&gt;*",'Warscroll Win Rates'!B97,"*"),Results!E:E,'Warscroll Win Rates'!A97)/E97,"")</f>
        <v/>
      </c>
      <c r="G97" s="46">
        <f>SUMIFS(Results!O:O,Results!G:G,CONCATENATE("*",B97,"*"),Results!E:E,'Warscroll Win Rates'!A97,Results!Y:Y,"&gt;=500")</f>
        <v>0</v>
      </c>
      <c r="H97" s="52" t="str">
        <f>IFERROR(SUMIFS(Results!V:V,Results!G:G,CONCATENATE("*",B97,"*"),Results!E:E,'Warscroll Win Rates'!A97,Results!Y:Y,"&gt;=500")/G97,"")</f>
        <v/>
      </c>
      <c r="I97" s="53">
        <f>SUMIFS(Results!O:O,Results!G:G,CONCATENATE("&lt;&gt;*",'Warscroll Win Rates'!B97,"*"),Results!E:E,'Warscroll Win Rates'!A97,Results!Y:Y,"&gt;=500")</f>
        <v>0</v>
      </c>
      <c r="J97" s="52" t="str">
        <f>IFERROR(SUMIFS(Results!V:V,Results!G:G,CONCATENATE("&lt;&gt;*",'Warscroll Win Rates'!B97,"*"),Results!E:E,'Warscroll Win Rates'!A97,Results!Y:Y,"&gt;=500")/I97,"")</f>
        <v/>
      </c>
    </row>
    <row r="98" spans="1:10" s="5" customFormat="1" x14ac:dyDescent="0.3">
      <c r="A98" s="49" t="s">
        <v>121</v>
      </c>
      <c r="B98" s="49"/>
      <c r="C98" s="6">
        <f>SUMIFS(Results!O:O,Results!G:G,CONCATENATE("*",B98,"*"),Results!E:E,'Warscroll Win Rates'!A98)</f>
        <v>241</v>
      </c>
      <c r="D98" s="50">
        <f>IFERROR(SUMIFS(Results!V:V,Results!G:G,CONCATENATE("*",B98,"*"),Results!E:E,'Warscroll Win Rates'!A98)/C98,"")</f>
        <v>0.60373443983402486</v>
      </c>
      <c r="E98" s="6">
        <f>SUMIFS(Results!O:O,Results!G:G,CONCATENATE("&lt;&gt;*",'Warscroll Win Rates'!B98,"*"),Results!E:E,'Warscroll Win Rates'!A98)</f>
        <v>0</v>
      </c>
      <c r="F98" s="50" t="str">
        <f>IFERROR(SUMIFS(Results!V:V,Results!G:G,CONCATENATE("&lt;&gt;*",'Warscroll Win Rates'!B98,"*"),Results!E:E,'Warscroll Win Rates'!A98)/E98,"")</f>
        <v/>
      </c>
      <c r="G98" s="46">
        <f>SUMIFS(Results!O:O,Results!G:G,CONCATENATE("*",B98,"*"),Results!E:E,'Warscroll Win Rates'!A98,Results!Y:Y,"&gt;=500")</f>
        <v>105</v>
      </c>
      <c r="H98" s="52">
        <f>IFERROR(SUMIFS(Results!V:V,Results!G:G,CONCATENATE("*",B98,"*"),Results!E:E,'Warscroll Win Rates'!A98,Results!Y:Y,"&gt;=500")/G98,"")</f>
        <v>0.76666666666666672</v>
      </c>
      <c r="I98" s="53">
        <f>SUMIFS(Results!O:O,Results!G:G,CONCATENATE("&lt;&gt;*",'Warscroll Win Rates'!B98,"*"),Results!E:E,'Warscroll Win Rates'!A98,Results!Y:Y,"&gt;=500")</f>
        <v>0</v>
      </c>
      <c r="J98" s="52" t="str">
        <f>IFERROR(SUMIFS(Results!V:V,Results!G:G,CONCATENATE("&lt;&gt;*",'Warscroll Win Rates'!B98,"*"),Results!E:E,'Warscroll Win Rates'!A98,Results!Y:Y,"&gt;=500")/I98,"")</f>
        <v/>
      </c>
    </row>
    <row r="99" spans="1:10" x14ac:dyDescent="0.3">
      <c r="A99" s="48" t="s">
        <v>121</v>
      </c>
      <c r="B99" s="48" t="s">
        <v>23299</v>
      </c>
      <c r="C99" s="1">
        <f>SUMIFS(Results!O:O,Results!G:G,CONCATENATE("*",B99,"*"),Results!E:E,'Warscroll Win Rates'!A99)</f>
        <v>96</v>
      </c>
      <c r="D99" s="50">
        <f>IFERROR(SUMIFS(Results!V:V,Results!G:G,CONCATENATE("*",B99,"*"),Results!E:E,'Warscroll Win Rates'!A99)/C99,"")</f>
        <v>0.55729166666666663</v>
      </c>
      <c r="E99" s="1">
        <f>SUMIFS(Results!O:O,Results!G:G,CONCATENATE("&lt;&gt;*",'Warscroll Win Rates'!B99,"*"),Results!E:E,'Warscroll Win Rates'!A99)</f>
        <v>145</v>
      </c>
      <c r="F99" s="50">
        <f>IFERROR(SUMIFS(Results!V:V,Results!G:G,CONCATENATE("&lt;&gt;*",'Warscroll Win Rates'!B99,"*"),Results!E:E,'Warscroll Win Rates'!A99)/E99,"")</f>
        <v>0.6344827586206897</v>
      </c>
      <c r="G99" s="46">
        <f>SUMIFS(Results!O:O,Results!G:G,CONCATENATE("*",B99,"*"),Results!E:E,'Warscroll Win Rates'!A99,Results!Y:Y,"&gt;=500")</f>
        <v>40</v>
      </c>
      <c r="H99" s="52">
        <f>IFERROR(SUMIFS(Results!V:V,Results!G:G,CONCATENATE("*",B99,"*"),Results!E:E,'Warscroll Win Rates'!A99,Results!Y:Y,"&gt;=500")/G99,"")</f>
        <v>0.73750000000000004</v>
      </c>
      <c r="I99" s="53">
        <f>SUMIFS(Results!O:O,Results!G:G,CONCATENATE("&lt;&gt;*",'Warscroll Win Rates'!B99,"*"),Results!E:E,'Warscroll Win Rates'!A99,Results!Y:Y,"&gt;=500")</f>
        <v>65</v>
      </c>
      <c r="J99" s="52">
        <f>IFERROR(SUMIFS(Results!V:V,Results!G:G,CONCATENATE("&lt;&gt;*",'Warscroll Win Rates'!B99,"*"),Results!E:E,'Warscroll Win Rates'!A99,Results!Y:Y,"&gt;=500")/I99,"")</f>
        <v>0.7846153846153846</v>
      </c>
    </row>
    <row r="100" spans="1:10" x14ac:dyDescent="0.3">
      <c r="A100" s="48" t="s">
        <v>121</v>
      </c>
      <c r="B100" s="48" t="s">
        <v>23300</v>
      </c>
      <c r="C100" s="1">
        <f>SUMIFS(Results!O:O,Results!G:G,CONCATENATE("*",B100,"*"),Results!E:E,'Warscroll Win Rates'!A100)</f>
        <v>0</v>
      </c>
      <c r="D100" s="50" t="str">
        <f>IFERROR(SUMIFS(Results!V:V,Results!G:G,CONCATENATE("*",B100,"*"),Results!E:E,'Warscroll Win Rates'!A100)/C100,"")</f>
        <v/>
      </c>
      <c r="E100" s="1">
        <f>SUMIFS(Results!O:O,Results!G:G,CONCATENATE("&lt;&gt;*",'Warscroll Win Rates'!B100,"*"),Results!E:E,'Warscroll Win Rates'!A100)</f>
        <v>241</v>
      </c>
      <c r="F100" s="50">
        <f>IFERROR(SUMIFS(Results!V:V,Results!G:G,CONCATENATE("&lt;&gt;*",'Warscroll Win Rates'!B100,"*"),Results!E:E,'Warscroll Win Rates'!A100)/E100,"")</f>
        <v>0.60373443983402486</v>
      </c>
      <c r="G100" s="46">
        <f>SUMIFS(Results!O:O,Results!G:G,CONCATENATE("*",B100,"*"),Results!E:E,'Warscroll Win Rates'!A100,Results!Y:Y,"&gt;=500")</f>
        <v>0</v>
      </c>
      <c r="H100" s="52" t="str">
        <f>IFERROR(SUMIFS(Results!V:V,Results!G:G,CONCATENATE("*",B100,"*"),Results!E:E,'Warscroll Win Rates'!A100,Results!Y:Y,"&gt;=500")/G100,"")</f>
        <v/>
      </c>
      <c r="I100" s="53">
        <f>SUMIFS(Results!O:O,Results!G:G,CONCATENATE("&lt;&gt;*",'Warscroll Win Rates'!B100,"*"),Results!E:E,'Warscroll Win Rates'!A100,Results!Y:Y,"&gt;=500")</f>
        <v>105</v>
      </c>
      <c r="J100" s="52">
        <f>IFERROR(SUMIFS(Results!V:V,Results!G:G,CONCATENATE("&lt;&gt;*",'Warscroll Win Rates'!B100,"*"),Results!E:E,'Warscroll Win Rates'!A100,Results!Y:Y,"&gt;=500")/I100,"")</f>
        <v>0.76666666666666672</v>
      </c>
    </row>
    <row r="101" spans="1:10" x14ac:dyDescent="0.3">
      <c r="A101" s="48" t="s">
        <v>121</v>
      </c>
      <c r="B101" s="48" t="s">
        <v>23301</v>
      </c>
      <c r="C101" s="1">
        <f>SUMIFS(Results!O:O,Results!G:G,CONCATENATE("*",B101,"*"),Results!E:E,'Warscroll Win Rates'!A101)</f>
        <v>63</v>
      </c>
      <c r="D101" s="50">
        <f>IFERROR(SUMIFS(Results!V:V,Results!G:G,CONCATENATE("*",B101,"*"),Results!E:E,'Warscroll Win Rates'!A101)/C101,"")</f>
        <v>0.68253968253968256</v>
      </c>
      <c r="E101" s="1">
        <f>SUMIFS(Results!O:O,Results!G:G,CONCATENATE("&lt;&gt;*",'Warscroll Win Rates'!B101,"*"),Results!E:E,'Warscroll Win Rates'!A101)</f>
        <v>178</v>
      </c>
      <c r="F101" s="50">
        <f>IFERROR(SUMIFS(Results!V:V,Results!G:G,CONCATENATE("&lt;&gt;*",'Warscroll Win Rates'!B101,"*"),Results!E:E,'Warscroll Win Rates'!A101)/E101,"")</f>
        <v>0.5758426966292135</v>
      </c>
      <c r="G101" s="46">
        <f>SUMIFS(Results!O:O,Results!G:G,CONCATENATE("*",B101,"*"),Results!E:E,'Warscroll Win Rates'!A101,Results!Y:Y,"&gt;=500")</f>
        <v>50</v>
      </c>
      <c r="H101" s="52">
        <f>IFERROR(SUMIFS(Results!V:V,Results!G:G,CONCATENATE("*",B101,"*"),Results!E:E,'Warscroll Win Rates'!A101,Results!Y:Y,"&gt;=500")/G101,"")</f>
        <v>0.78</v>
      </c>
      <c r="I101" s="53">
        <f>SUMIFS(Results!O:O,Results!G:G,CONCATENATE("&lt;&gt;*",'Warscroll Win Rates'!B101,"*"),Results!E:E,'Warscroll Win Rates'!A101,Results!Y:Y,"&gt;=500")</f>
        <v>55</v>
      </c>
      <c r="J101" s="52">
        <f>IFERROR(SUMIFS(Results!V:V,Results!G:G,CONCATENATE("&lt;&gt;*",'Warscroll Win Rates'!B101,"*"),Results!E:E,'Warscroll Win Rates'!A101,Results!Y:Y,"&gt;=500")/I101,"")</f>
        <v>0.75454545454545452</v>
      </c>
    </row>
    <row r="102" spans="1:10" x14ac:dyDescent="0.3">
      <c r="A102" s="48" t="s">
        <v>121</v>
      </c>
      <c r="B102" s="48" t="s">
        <v>23302</v>
      </c>
      <c r="C102" s="1">
        <f>SUMIFS(Results!O:O,Results!G:G,CONCATENATE("*",B102,"*"),Results!E:E,'Warscroll Win Rates'!A102)</f>
        <v>35</v>
      </c>
      <c r="D102" s="50">
        <f>IFERROR(SUMIFS(Results!V:V,Results!G:G,CONCATENATE("*",B102,"*"),Results!E:E,'Warscroll Win Rates'!A102)/C102,"")</f>
        <v>0.62857142857142856</v>
      </c>
      <c r="E102" s="1">
        <f>SUMIFS(Results!O:O,Results!G:G,CONCATENATE("&lt;&gt;*",'Warscroll Win Rates'!B102,"*"),Results!E:E,'Warscroll Win Rates'!A102)</f>
        <v>206</v>
      </c>
      <c r="F102" s="50">
        <f>IFERROR(SUMIFS(Results!V:V,Results!G:G,CONCATENATE("&lt;&gt;*",'Warscroll Win Rates'!B102,"*"),Results!E:E,'Warscroll Win Rates'!A102)/E102,"")</f>
        <v>0.59951456310679607</v>
      </c>
      <c r="G102" s="46">
        <f>SUMIFS(Results!O:O,Results!G:G,CONCATENATE("*",B102,"*"),Results!E:E,'Warscroll Win Rates'!A102,Results!Y:Y,"&gt;=500")</f>
        <v>10</v>
      </c>
      <c r="H102" s="52">
        <f>IFERROR(SUMIFS(Results!V:V,Results!G:G,CONCATENATE("*",B102,"*"),Results!E:E,'Warscroll Win Rates'!A102,Results!Y:Y,"&gt;=500")/G102,"")</f>
        <v>0.7</v>
      </c>
      <c r="I102" s="53">
        <f>SUMIFS(Results!O:O,Results!G:G,CONCATENATE("&lt;&gt;*",'Warscroll Win Rates'!B102,"*"),Results!E:E,'Warscroll Win Rates'!A102,Results!Y:Y,"&gt;=500")</f>
        <v>95</v>
      </c>
      <c r="J102" s="52">
        <f>IFERROR(SUMIFS(Results!V:V,Results!G:G,CONCATENATE("&lt;&gt;*",'Warscroll Win Rates'!B102,"*"),Results!E:E,'Warscroll Win Rates'!A102,Results!Y:Y,"&gt;=500")/I102,"")</f>
        <v>0.77368421052631575</v>
      </c>
    </row>
    <row r="103" spans="1:10" x14ac:dyDescent="0.3">
      <c r="A103" s="48" t="s">
        <v>121</v>
      </c>
      <c r="B103" s="48" t="s">
        <v>23303</v>
      </c>
      <c r="C103" s="1">
        <f>SUMIFS(Results!O:O,Results!G:G,CONCATENATE("*",B103,"*"),Results!E:E,'Warscroll Win Rates'!A103)</f>
        <v>0</v>
      </c>
      <c r="D103" s="50" t="str">
        <f>IFERROR(SUMIFS(Results!V:V,Results!G:G,CONCATENATE("*",B103,"*"),Results!E:E,'Warscroll Win Rates'!A103)/C103,"")</f>
        <v/>
      </c>
      <c r="E103" s="1">
        <f>SUMIFS(Results!O:O,Results!G:G,CONCATENATE("&lt;&gt;*",'Warscroll Win Rates'!B103,"*"),Results!E:E,'Warscroll Win Rates'!A103)</f>
        <v>241</v>
      </c>
      <c r="F103" s="50">
        <f>IFERROR(SUMIFS(Results!V:V,Results!G:G,CONCATENATE("&lt;&gt;*",'Warscroll Win Rates'!B103,"*"),Results!E:E,'Warscroll Win Rates'!A103)/E103,"")</f>
        <v>0.60373443983402486</v>
      </c>
      <c r="G103" s="46">
        <f>SUMIFS(Results!O:O,Results!G:G,CONCATENATE("*",B103,"*"),Results!E:E,'Warscroll Win Rates'!A103,Results!Y:Y,"&gt;=500")</f>
        <v>0</v>
      </c>
      <c r="H103" s="52" t="str">
        <f>IFERROR(SUMIFS(Results!V:V,Results!G:G,CONCATENATE("*",B103,"*"),Results!E:E,'Warscroll Win Rates'!A103,Results!Y:Y,"&gt;=500")/G103,"")</f>
        <v/>
      </c>
      <c r="I103" s="53">
        <f>SUMIFS(Results!O:O,Results!G:G,CONCATENATE("&lt;&gt;*",'Warscroll Win Rates'!B103,"*"),Results!E:E,'Warscroll Win Rates'!A103,Results!Y:Y,"&gt;=500")</f>
        <v>105</v>
      </c>
      <c r="J103" s="52">
        <f>IFERROR(SUMIFS(Results!V:V,Results!G:G,CONCATENATE("&lt;&gt;*",'Warscroll Win Rates'!B103,"*"),Results!E:E,'Warscroll Win Rates'!A103,Results!Y:Y,"&gt;=500")/I103,"")</f>
        <v>0.76666666666666672</v>
      </c>
    </row>
    <row r="104" spans="1:10" x14ac:dyDescent="0.3">
      <c r="A104" s="48" t="s">
        <v>121</v>
      </c>
      <c r="B104" s="48" t="s">
        <v>23304</v>
      </c>
      <c r="C104" s="1">
        <f>SUMIFS(Results!O:O,Results!G:G,CONCATENATE("*",B104,"*"),Results!E:E,'Warscroll Win Rates'!A104)</f>
        <v>0</v>
      </c>
      <c r="D104" s="50" t="str">
        <f>IFERROR(SUMIFS(Results!V:V,Results!G:G,CONCATENATE("*",B104,"*"),Results!E:E,'Warscroll Win Rates'!A104)/C104,"")</f>
        <v/>
      </c>
      <c r="E104" s="1">
        <f>SUMIFS(Results!O:O,Results!G:G,CONCATENATE("&lt;&gt;*",'Warscroll Win Rates'!B104,"*"),Results!E:E,'Warscroll Win Rates'!A104)</f>
        <v>241</v>
      </c>
      <c r="F104" s="50">
        <f>IFERROR(SUMIFS(Results!V:V,Results!G:G,CONCATENATE("&lt;&gt;*",'Warscroll Win Rates'!B104,"*"),Results!E:E,'Warscroll Win Rates'!A104)/E104,"")</f>
        <v>0.60373443983402486</v>
      </c>
      <c r="G104" s="46">
        <f>SUMIFS(Results!O:O,Results!G:G,CONCATENATE("*",B104,"*"),Results!E:E,'Warscroll Win Rates'!A104,Results!Y:Y,"&gt;=500")</f>
        <v>0</v>
      </c>
      <c r="H104" s="52" t="str">
        <f>IFERROR(SUMIFS(Results!V:V,Results!G:G,CONCATENATE("*",B104,"*"),Results!E:E,'Warscroll Win Rates'!A104,Results!Y:Y,"&gt;=500")/G104,"")</f>
        <v/>
      </c>
      <c r="I104" s="53">
        <f>SUMIFS(Results!O:O,Results!G:G,CONCATENATE("&lt;&gt;*",'Warscroll Win Rates'!B104,"*"),Results!E:E,'Warscroll Win Rates'!A104,Results!Y:Y,"&gt;=500")</f>
        <v>105</v>
      </c>
      <c r="J104" s="52">
        <f>IFERROR(SUMIFS(Results!V:V,Results!G:G,CONCATENATE("&lt;&gt;*",'Warscroll Win Rates'!B104,"*"),Results!E:E,'Warscroll Win Rates'!A104,Results!Y:Y,"&gt;=500")/I104,"")</f>
        <v>0.76666666666666672</v>
      </c>
    </row>
    <row r="105" spans="1:10" x14ac:dyDescent="0.3">
      <c r="A105" s="48" t="s">
        <v>121</v>
      </c>
      <c r="B105" s="48" t="s">
        <v>23305</v>
      </c>
      <c r="C105" s="1">
        <f>SUMIFS(Results!O:O,Results!G:G,CONCATENATE("*",B105,"*"),Results!E:E,'Warscroll Win Rates'!A105)</f>
        <v>0</v>
      </c>
      <c r="D105" s="50" t="str">
        <f>IFERROR(SUMIFS(Results!V:V,Results!G:G,CONCATENATE("*",B105,"*"),Results!E:E,'Warscroll Win Rates'!A105)/C105,"")</f>
        <v/>
      </c>
      <c r="E105" s="1">
        <f>SUMIFS(Results!O:O,Results!G:G,CONCATENATE("&lt;&gt;*",'Warscroll Win Rates'!B105,"*"),Results!E:E,'Warscroll Win Rates'!A105)</f>
        <v>241</v>
      </c>
      <c r="F105" s="50">
        <f>IFERROR(SUMIFS(Results!V:V,Results!G:G,CONCATENATE("&lt;&gt;*",'Warscroll Win Rates'!B105,"*"),Results!E:E,'Warscroll Win Rates'!A105)/E105,"")</f>
        <v>0.60373443983402486</v>
      </c>
      <c r="G105" s="46">
        <f>SUMIFS(Results!O:O,Results!G:G,CONCATENATE("*",B105,"*"),Results!E:E,'Warscroll Win Rates'!A105,Results!Y:Y,"&gt;=500")</f>
        <v>0</v>
      </c>
      <c r="H105" s="52" t="str">
        <f>IFERROR(SUMIFS(Results!V:V,Results!G:G,CONCATENATE("*",B105,"*"),Results!E:E,'Warscroll Win Rates'!A105,Results!Y:Y,"&gt;=500")/G105,"")</f>
        <v/>
      </c>
      <c r="I105" s="53">
        <f>SUMIFS(Results!O:O,Results!G:G,CONCATENATE("&lt;&gt;*",'Warscroll Win Rates'!B105,"*"),Results!E:E,'Warscroll Win Rates'!A105,Results!Y:Y,"&gt;=500")</f>
        <v>105</v>
      </c>
      <c r="J105" s="52">
        <f>IFERROR(SUMIFS(Results!V:V,Results!G:G,CONCATENATE("&lt;&gt;*",'Warscroll Win Rates'!B105,"*"),Results!E:E,'Warscroll Win Rates'!A105,Results!Y:Y,"&gt;=500")/I105,"")</f>
        <v>0.76666666666666672</v>
      </c>
    </row>
    <row r="106" spans="1:10" x14ac:dyDescent="0.3">
      <c r="A106" s="48" t="s">
        <v>121</v>
      </c>
      <c r="B106" s="48" t="s">
        <v>23306</v>
      </c>
      <c r="C106" s="1">
        <f>SUMIFS(Results!O:O,Results!G:G,CONCATENATE("*",B106,"*"),Results!E:E,'Warscroll Win Rates'!A106)</f>
        <v>133</v>
      </c>
      <c r="D106" s="50">
        <f>IFERROR(SUMIFS(Results!V:V,Results!G:G,CONCATENATE("*",B106,"*"),Results!E:E,'Warscroll Win Rates'!A106)/C106,"")</f>
        <v>0.65037593984962405</v>
      </c>
      <c r="E106" s="1">
        <f>SUMIFS(Results!O:O,Results!G:G,CONCATENATE("&lt;&gt;*",'Warscroll Win Rates'!B106,"*"),Results!E:E,'Warscroll Win Rates'!A106)</f>
        <v>108</v>
      </c>
      <c r="F106" s="50">
        <f>IFERROR(SUMIFS(Results!V:V,Results!G:G,CONCATENATE("&lt;&gt;*",'Warscroll Win Rates'!B106,"*"),Results!E:E,'Warscroll Win Rates'!A106)/E106,"")</f>
        <v>0.54629629629629628</v>
      </c>
      <c r="G106" s="46">
        <f>SUMIFS(Results!O:O,Results!G:G,CONCATENATE("*",B106,"*"),Results!E:E,'Warscroll Win Rates'!A106,Results!Y:Y,"&gt;=500")</f>
        <v>60</v>
      </c>
      <c r="H106" s="52">
        <f>IFERROR(SUMIFS(Results!V:V,Results!G:G,CONCATENATE("*",B106,"*"),Results!E:E,'Warscroll Win Rates'!A106,Results!Y:Y,"&gt;=500")/G106,"")</f>
        <v>0.77500000000000002</v>
      </c>
      <c r="I106" s="53">
        <f>SUMIFS(Results!O:O,Results!G:G,CONCATENATE("&lt;&gt;*",'Warscroll Win Rates'!B106,"*"),Results!E:E,'Warscroll Win Rates'!A106,Results!Y:Y,"&gt;=500")</f>
        <v>45</v>
      </c>
      <c r="J106" s="52">
        <f>IFERROR(SUMIFS(Results!V:V,Results!G:G,CONCATENATE("&lt;&gt;*",'Warscroll Win Rates'!B106,"*"),Results!E:E,'Warscroll Win Rates'!A106,Results!Y:Y,"&gt;=500")/I106,"")</f>
        <v>0.75555555555555554</v>
      </c>
    </row>
    <row r="107" spans="1:10" x14ac:dyDescent="0.3">
      <c r="A107" s="48" t="s">
        <v>121</v>
      </c>
      <c r="B107" s="48" t="s">
        <v>23307</v>
      </c>
      <c r="C107" s="1">
        <f>SUMIFS(Results!O:O,Results!G:G,CONCATENATE("*",B107,"*"),Results!E:E,'Warscroll Win Rates'!A107)</f>
        <v>5</v>
      </c>
      <c r="D107" s="50">
        <f>IFERROR(SUMIFS(Results!V:V,Results!G:G,CONCATENATE("*",B107,"*"),Results!E:E,'Warscroll Win Rates'!A107)/C107,"")</f>
        <v>0.4</v>
      </c>
      <c r="E107" s="1">
        <f>SUMIFS(Results!O:O,Results!G:G,CONCATENATE("&lt;&gt;*",'Warscroll Win Rates'!B107,"*"),Results!E:E,'Warscroll Win Rates'!A107)</f>
        <v>236</v>
      </c>
      <c r="F107" s="50">
        <f>IFERROR(SUMIFS(Results!V:V,Results!G:G,CONCATENATE("&lt;&gt;*",'Warscroll Win Rates'!B107,"*"),Results!E:E,'Warscroll Win Rates'!A107)/E107,"")</f>
        <v>0.60805084745762716</v>
      </c>
      <c r="G107" s="46">
        <f>SUMIFS(Results!O:O,Results!G:G,CONCATENATE("*",B107,"*"),Results!E:E,'Warscroll Win Rates'!A107,Results!Y:Y,"&gt;=500")</f>
        <v>0</v>
      </c>
      <c r="H107" s="52" t="str">
        <f>IFERROR(SUMIFS(Results!V:V,Results!G:G,CONCATENATE("*",B107,"*"),Results!E:E,'Warscroll Win Rates'!A107,Results!Y:Y,"&gt;=500")/G107,"")</f>
        <v/>
      </c>
      <c r="I107" s="53">
        <f>SUMIFS(Results!O:O,Results!G:G,CONCATENATE("&lt;&gt;*",'Warscroll Win Rates'!B107,"*"),Results!E:E,'Warscroll Win Rates'!A107,Results!Y:Y,"&gt;=500")</f>
        <v>105</v>
      </c>
      <c r="J107" s="52">
        <f>IFERROR(SUMIFS(Results!V:V,Results!G:G,CONCATENATE("&lt;&gt;*",'Warscroll Win Rates'!B107,"*"),Results!E:E,'Warscroll Win Rates'!A107,Results!Y:Y,"&gt;=500")/I107,"")</f>
        <v>0.76666666666666672</v>
      </c>
    </row>
    <row r="108" spans="1:10" x14ac:dyDescent="0.3">
      <c r="A108" s="48" t="s">
        <v>121</v>
      </c>
      <c r="B108" s="48" t="s">
        <v>23308</v>
      </c>
      <c r="C108" s="1">
        <f>SUMIFS(Results!O:O,Results!G:G,CONCATENATE("*",B108,"*"),Results!E:E,'Warscroll Win Rates'!A108)</f>
        <v>11</v>
      </c>
      <c r="D108" s="50">
        <f>IFERROR(SUMIFS(Results!V:V,Results!G:G,CONCATENATE("*",B108,"*"),Results!E:E,'Warscroll Win Rates'!A108)/C108,"")</f>
        <v>0.18181818181818182</v>
      </c>
      <c r="E108" s="1">
        <f>SUMIFS(Results!O:O,Results!G:G,CONCATENATE("&lt;&gt;*",'Warscroll Win Rates'!B108,"*"),Results!E:E,'Warscroll Win Rates'!A108)</f>
        <v>230</v>
      </c>
      <c r="F108" s="50">
        <f>IFERROR(SUMIFS(Results!V:V,Results!G:G,CONCATENATE("&lt;&gt;*",'Warscroll Win Rates'!B108,"*"),Results!E:E,'Warscroll Win Rates'!A108)/E108,"")</f>
        <v>0.62391304347826082</v>
      </c>
      <c r="G108" s="46">
        <f>SUMIFS(Results!O:O,Results!G:G,CONCATENATE("*",B108,"*"),Results!E:E,'Warscroll Win Rates'!A108,Results!Y:Y,"&gt;=500")</f>
        <v>0</v>
      </c>
      <c r="H108" s="52" t="str">
        <f>IFERROR(SUMIFS(Results!V:V,Results!G:G,CONCATENATE("*",B108,"*"),Results!E:E,'Warscroll Win Rates'!A108,Results!Y:Y,"&gt;=500")/G108,"")</f>
        <v/>
      </c>
      <c r="I108" s="53">
        <f>SUMIFS(Results!O:O,Results!G:G,CONCATENATE("&lt;&gt;*",'Warscroll Win Rates'!B108,"*"),Results!E:E,'Warscroll Win Rates'!A108,Results!Y:Y,"&gt;=500")</f>
        <v>105</v>
      </c>
      <c r="J108" s="52">
        <f>IFERROR(SUMIFS(Results!V:V,Results!G:G,CONCATENATE("&lt;&gt;*",'Warscroll Win Rates'!B108,"*"),Results!E:E,'Warscroll Win Rates'!A108,Results!Y:Y,"&gt;=500")/I108,"")</f>
        <v>0.76666666666666672</v>
      </c>
    </row>
    <row r="109" spans="1:10" x14ac:dyDescent="0.3">
      <c r="A109" s="48" t="s">
        <v>121</v>
      </c>
      <c r="B109" s="48" t="s">
        <v>23309</v>
      </c>
      <c r="C109" s="1">
        <f>SUMIFS(Results!O:O,Results!G:G,CONCATENATE("*",B109,"*"),Results!E:E,'Warscroll Win Rates'!A109)</f>
        <v>0</v>
      </c>
      <c r="D109" s="50" t="str">
        <f>IFERROR(SUMIFS(Results!V:V,Results!G:G,CONCATENATE("*",B109,"*"),Results!E:E,'Warscroll Win Rates'!A109)/C109,"")</f>
        <v/>
      </c>
      <c r="E109" s="1">
        <f>SUMIFS(Results!O:O,Results!G:G,CONCATENATE("&lt;&gt;*",'Warscroll Win Rates'!B109,"*"),Results!E:E,'Warscroll Win Rates'!A109)</f>
        <v>241</v>
      </c>
      <c r="F109" s="50">
        <f>IFERROR(SUMIFS(Results!V:V,Results!G:G,CONCATENATE("&lt;&gt;*",'Warscroll Win Rates'!B109,"*"),Results!E:E,'Warscroll Win Rates'!A109)/E109,"")</f>
        <v>0.60373443983402486</v>
      </c>
      <c r="G109" s="46">
        <f>SUMIFS(Results!O:O,Results!G:G,CONCATENATE("*",B109,"*"),Results!E:E,'Warscroll Win Rates'!A109,Results!Y:Y,"&gt;=500")</f>
        <v>0</v>
      </c>
      <c r="H109" s="52" t="str">
        <f>IFERROR(SUMIFS(Results!V:V,Results!G:G,CONCATENATE("*",B109,"*"),Results!E:E,'Warscroll Win Rates'!A109,Results!Y:Y,"&gt;=500")/G109,"")</f>
        <v/>
      </c>
      <c r="I109" s="53">
        <f>SUMIFS(Results!O:O,Results!G:G,CONCATENATE("&lt;&gt;*",'Warscroll Win Rates'!B109,"*"),Results!E:E,'Warscroll Win Rates'!A109,Results!Y:Y,"&gt;=500")</f>
        <v>105</v>
      </c>
      <c r="J109" s="52">
        <f>IFERROR(SUMIFS(Results!V:V,Results!G:G,CONCATENATE("&lt;&gt;*",'Warscroll Win Rates'!B109,"*"),Results!E:E,'Warscroll Win Rates'!A109,Results!Y:Y,"&gt;=500")/I109,"")</f>
        <v>0.76666666666666672</v>
      </c>
    </row>
    <row r="110" spans="1:10" x14ac:dyDescent="0.3">
      <c r="A110" s="48" t="s">
        <v>121</v>
      </c>
      <c r="B110" s="48" t="s">
        <v>23310</v>
      </c>
      <c r="C110" s="1">
        <f>SUMIFS(Results!O:O,Results!G:G,CONCATENATE("*",B110,"*"),Results!E:E,'Warscroll Win Rates'!A110)</f>
        <v>108</v>
      </c>
      <c r="D110" s="50">
        <f>IFERROR(SUMIFS(Results!V:V,Results!G:G,CONCATENATE("*",B110,"*"),Results!E:E,'Warscroll Win Rates'!A110)/C110,"")</f>
        <v>0.5</v>
      </c>
      <c r="E110" s="1">
        <f>SUMIFS(Results!O:O,Results!G:G,CONCATENATE("&lt;&gt;*",'Warscroll Win Rates'!B110,"*"),Results!E:E,'Warscroll Win Rates'!A110)</f>
        <v>133</v>
      </c>
      <c r="F110" s="50">
        <f>IFERROR(SUMIFS(Results!V:V,Results!G:G,CONCATENATE("&lt;&gt;*",'Warscroll Win Rates'!B110,"*"),Results!E:E,'Warscroll Win Rates'!A110)/E110,"")</f>
        <v>0.68796992481203012</v>
      </c>
      <c r="G110" s="46">
        <f>SUMIFS(Results!O:O,Results!G:G,CONCATENATE("*",B110,"*"),Results!E:E,'Warscroll Win Rates'!A110,Results!Y:Y,"&gt;=500")</f>
        <v>35</v>
      </c>
      <c r="H110" s="52">
        <f>IFERROR(SUMIFS(Results!V:V,Results!G:G,CONCATENATE("*",B110,"*"),Results!E:E,'Warscroll Win Rates'!A110,Results!Y:Y,"&gt;=500")/G110,"")</f>
        <v>0.74285714285714288</v>
      </c>
      <c r="I110" s="53">
        <f>SUMIFS(Results!O:O,Results!G:G,CONCATENATE("&lt;&gt;*",'Warscroll Win Rates'!B110,"*"),Results!E:E,'Warscroll Win Rates'!A110,Results!Y:Y,"&gt;=500")</f>
        <v>70</v>
      </c>
      <c r="J110" s="52">
        <f>IFERROR(SUMIFS(Results!V:V,Results!G:G,CONCATENATE("&lt;&gt;*",'Warscroll Win Rates'!B110,"*"),Results!E:E,'Warscroll Win Rates'!A110,Results!Y:Y,"&gt;=500")/I110,"")</f>
        <v>0.77857142857142858</v>
      </c>
    </row>
    <row r="111" spans="1:10" x14ac:dyDescent="0.3">
      <c r="A111" s="48" t="s">
        <v>121</v>
      </c>
      <c r="B111" s="48" t="s">
        <v>23311</v>
      </c>
      <c r="C111" s="1">
        <f>SUMIFS(Results!O:O,Results!G:G,CONCATENATE("*",B111,"*"),Results!E:E,'Warscroll Win Rates'!A111)</f>
        <v>188</v>
      </c>
      <c r="D111" s="50">
        <f>IFERROR(SUMIFS(Results!V:V,Results!G:G,CONCATENATE("*",B111,"*"),Results!E:E,'Warscroll Win Rates'!A111)/C111,"")</f>
        <v>0.64627659574468088</v>
      </c>
      <c r="E111" s="1">
        <f>SUMIFS(Results!O:O,Results!G:G,CONCATENATE("&lt;&gt;*",'Warscroll Win Rates'!B111,"*"),Results!E:E,'Warscroll Win Rates'!A111)</f>
        <v>53</v>
      </c>
      <c r="F111" s="50">
        <f>IFERROR(SUMIFS(Results!V:V,Results!G:G,CONCATENATE("&lt;&gt;*",'Warscroll Win Rates'!B111,"*"),Results!E:E,'Warscroll Win Rates'!A111)/E111,"")</f>
        <v>0.45283018867924529</v>
      </c>
      <c r="G111" s="46">
        <f>SUMIFS(Results!O:O,Results!G:G,CONCATENATE("*",B111,"*"),Results!E:E,'Warscroll Win Rates'!A111,Results!Y:Y,"&gt;=500")</f>
        <v>95</v>
      </c>
      <c r="H111" s="52">
        <f>IFERROR(SUMIFS(Results!V:V,Results!G:G,CONCATENATE("*",B111,"*"),Results!E:E,'Warscroll Win Rates'!A111,Results!Y:Y,"&gt;=500")/G111,"")</f>
        <v>0.76315789473684215</v>
      </c>
      <c r="I111" s="53">
        <f>SUMIFS(Results!O:O,Results!G:G,CONCATENATE("&lt;&gt;*",'Warscroll Win Rates'!B111,"*"),Results!E:E,'Warscroll Win Rates'!A111,Results!Y:Y,"&gt;=500")</f>
        <v>10</v>
      </c>
      <c r="J111" s="52">
        <f>IFERROR(SUMIFS(Results!V:V,Results!G:G,CONCATENATE("&lt;&gt;*",'Warscroll Win Rates'!B111,"*"),Results!E:E,'Warscroll Win Rates'!A111,Results!Y:Y,"&gt;=500")/I111,"")</f>
        <v>0.8</v>
      </c>
    </row>
    <row r="112" spans="1:10" x14ac:dyDescent="0.3">
      <c r="A112" s="48" t="s">
        <v>121</v>
      </c>
      <c r="B112" s="48" t="s">
        <v>23312</v>
      </c>
      <c r="C112" s="1">
        <f>SUMIFS(Results!O:O,Results!G:G,CONCATENATE("*",B112,"*"),Results!E:E,'Warscroll Win Rates'!A112)</f>
        <v>25</v>
      </c>
      <c r="D112" s="50">
        <f>IFERROR(SUMIFS(Results!V:V,Results!G:G,CONCATENATE("*",B112,"*"),Results!E:E,'Warscroll Win Rates'!A112)/C112,"")</f>
        <v>0.64</v>
      </c>
      <c r="E112" s="1">
        <f>SUMIFS(Results!O:O,Results!G:G,CONCATENATE("&lt;&gt;*",'Warscroll Win Rates'!B112,"*"),Results!E:E,'Warscroll Win Rates'!A112)</f>
        <v>216</v>
      </c>
      <c r="F112" s="50">
        <f>IFERROR(SUMIFS(Results!V:V,Results!G:G,CONCATENATE("&lt;&gt;*",'Warscroll Win Rates'!B112,"*"),Results!E:E,'Warscroll Win Rates'!A112)/E112,"")</f>
        <v>0.59953703703703709</v>
      </c>
      <c r="G112" s="46">
        <f>SUMIFS(Results!O:O,Results!G:G,CONCATENATE("*",B112,"*"),Results!E:E,'Warscroll Win Rates'!A112,Results!Y:Y,"&gt;=500")</f>
        <v>5</v>
      </c>
      <c r="H112" s="52">
        <f>IFERROR(SUMIFS(Results!V:V,Results!G:G,CONCATENATE("*",B112,"*"),Results!E:E,'Warscroll Win Rates'!A112,Results!Y:Y,"&gt;=500")/G112,"")</f>
        <v>0.8</v>
      </c>
      <c r="I112" s="53">
        <f>SUMIFS(Results!O:O,Results!G:G,CONCATENATE("&lt;&gt;*",'Warscroll Win Rates'!B112,"*"),Results!E:E,'Warscroll Win Rates'!A112,Results!Y:Y,"&gt;=500")</f>
        <v>100</v>
      </c>
      <c r="J112" s="52">
        <f>IFERROR(SUMIFS(Results!V:V,Results!G:G,CONCATENATE("&lt;&gt;*",'Warscroll Win Rates'!B112,"*"),Results!E:E,'Warscroll Win Rates'!A112,Results!Y:Y,"&gt;=500")/I112,"")</f>
        <v>0.76500000000000001</v>
      </c>
    </row>
    <row r="113" spans="1:10" x14ac:dyDescent="0.3">
      <c r="A113" s="48" t="s">
        <v>121</v>
      </c>
      <c r="B113" s="48" t="s">
        <v>23313</v>
      </c>
      <c r="C113" s="1">
        <f>SUMIFS(Results!O:O,Results!G:G,CONCATENATE("*",B113,"*"),Results!E:E,'Warscroll Win Rates'!A113)</f>
        <v>178</v>
      </c>
      <c r="D113" s="50">
        <f>IFERROR(SUMIFS(Results!V:V,Results!G:G,CONCATENATE("*",B113,"*"),Results!E:E,'Warscroll Win Rates'!A113)/C113,"")</f>
        <v>0.6207865168539326</v>
      </c>
      <c r="E113" s="1">
        <f>SUMIFS(Results!O:O,Results!G:G,CONCATENATE("&lt;&gt;*",'Warscroll Win Rates'!B113,"*"),Results!E:E,'Warscroll Win Rates'!A113)</f>
        <v>63</v>
      </c>
      <c r="F113" s="50">
        <f>IFERROR(SUMIFS(Results!V:V,Results!G:G,CONCATENATE("&lt;&gt;*",'Warscroll Win Rates'!B113,"*"),Results!E:E,'Warscroll Win Rates'!A113)/E113,"")</f>
        <v>0.55555555555555558</v>
      </c>
      <c r="G113" s="46">
        <f>SUMIFS(Results!O:O,Results!G:G,CONCATENATE("*",B113,"*"),Results!E:E,'Warscroll Win Rates'!A113,Results!Y:Y,"&gt;=500")</f>
        <v>75</v>
      </c>
      <c r="H113" s="52">
        <f>IFERROR(SUMIFS(Results!V:V,Results!G:G,CONCATENATE("*",B113,"*"),Results!E:E,'Warscroll Win Rates'!A113,Results!Y:Y,"&gt;=500")/G113,"")</f>
        <v>0.79333333333333333</v>
      </c>
      <c r="I113" s="53">
        <f>SUMIFS(Results!O:O,Results!G:G,CONCATENATE("&lt;&gt;*",'Warscroll Win Rates'!B113,"*"),Results!E:E,'Warscroll Win Rates'!A113,Results!Y:Y,"&gt;=500")</f>
        <v>30</v>
      </c>
      <c r="J113" s="52">
        <f>IFERROR(SUMIFS(Results!V:V,Results!G:G,CONCATENATE("&lt;&gt;*",'Warscroll Win Rates'!B113,"*"),Results!E:E,'Warscroll Win Rates'!A113,Results!Y:Y,"&gt;=500")/I113,"")</f>
        <v>0.7</v>
      </c>
    </row>
    <row r="114" spans="1:10" x14ac:dyDescent="0.3">
      <c r="A114" s="48" t="s">
        <v>121</v>
      </c>
      <c r="B114" s="48" t="s">
        <v>23314</v>
      </c>
      <c r="C114" s="1">
        <f>SUMIFS(Results!O:O,Results!G:G,CONCATENATE("*",B114,"*"),Results!E:E,'Warscroll Win Rates'!A114)</f>
        <v>11</v>
      </c>
      <c r="D114" s="50">
        <f>IFERROR(SUMIFS(Results!V:V,Results!G:G,CONCATENATE("*",B114,"*"),Results!E:E,'Warscroll Win Rates'!A114)/C114,"")</f>
        <v>0.18181818181818182</v>
      </c>
      <c r="E114" s="1">
        <f>SUMIFS(Results!O:O,Results!G:G,CONCATENATE("&lt;&gt;*",'Warscroll Win Rates'!B114,"*"),Results!E:E,'Warscroll Win Rates'!A114)</f>
        <v>230</v>
      </c>
      <c r="F114" s="50">
        <f>IFERROR(SUMIFS(Results!V:V,Results!G:G,CONCATENATE("&lt;&gt;*",'Warscroll Win Rates'!B114,"*"),Results!E:E,'Warscroll Win Rates'!A114)/E114,"")</f>
        <v>0.62391304347826082</v>
      </c>
      <c r="G114" s="46">
        <f>SUMIFS(Results!O:O,Results!G:G,CONCATENATE("*",B114,"*"),Results!E:E,'Warscroll Win Rates'!A114,Results!Y:Y,"&gt;=500")</f>
        <v>0</v>
      </c>
      <c r="H114" s="52" t="str">
        <f>IFERROR(SUMIFS(Results!V:V,Results!G:G,CONCATENATE("*",B114,"*"),Results!E:E,'Warscroll Win Rates'!A114,Results!Y:Y,"&gt;=500")/G114,"")</f>
        <v/>
      </c>
      <c r="I114" s="53">
        <f>SUMIFS(Results!O:O,Results!G:G,CONCATENATE("&lt;&gt;*",'Warscroll Win Rates'!B114,"*"),Results!E:E,'Warscroll Win Rates'!A114,Results!Y:Y,"&gt;=500")</f>
        <v>105</v>
      </c>
      <c r="J114" s="52">
        <f>IFERROR(SUMIFS(Results!V:V,Results!G:G,CONCATENATE("&lt;&gt;*",'Warscroll Win Rates'!B114,"*"),Results!E:E,'Warscroll Win Rates'!A114,Results!Y:Y,"&gt;=500")/I114,"")</f>
        <v>0.76666666666666672</v>
      </c>
    </row>
    <row r="115" spans="1:10" x14ac:dyDescent="0.3">
      <c r="A115" s="48" t="s">
        <v>121</v>
      </c>
      <c r="B115" s="48" t="s">
        <v>23315</v>
      </c>
      <c r="C115" s="1">
        <f>SUMIFS(Results!O:O,Results!G:G,CONCATENATE("*",B115,"*"),Results!E:E,'Warscroll Win Rates'!A115)</f>
        <v>231</v>
      </c>
      <c r="D115" s="50">
        <f>IFERROR(SUMIFS(Results!V:V,Results!G:G,CONCATENATE("*",B115,"*"),Results!E:E,'Warscroll Win Rates'!A115)/C115,"")</f>
        <v>0.61688311688311692</v>
      </c>
      <c r="E115" s="1">
        <f>SUMIFS(Results!O:O,Results!G:G,CONCATENATE("&lt;&gt;*",'Warscroll Win Rates'!B115,"*"),Results!E:E,'Warscroll Win Rates'!A115)</f>
        <v>10</v>
      </c>
      <c r="F115" s="50">
        <f>IFERROR(SUMIFS(Results!V:V,Results!G:G,CONCATENATE("&lt;&gt;*",'Warscroll Win Rates'!B115,"*"),Results!E:E,'Warscroll Win Rates'!A115)/E115,"")</f>
        <v>0.3</v>
      </c>
      <c r="G115" s="46">
        <f>SUMIFS(Results!O:O,Results!G:G,CONCATENATE("*",B115,"*"),Results!E:E,'Warscroll Win Rates'!A115,Results!Y:Y,"&gt;=500")</f>
        <v>105</v>
      </c>
      <c r="H115" s="52">
        <f>IFERROR(SUMIFS(Results!V:V,Results!G:G,CONCATENATE("*",B115,"*"),Results!E:E,'Warscroll Win Rates'!A115,Results!Y:Y,"&gt;=500")/G115,"")</f>
        <v>0.76666666666666672</v>
      </c>
      <c r="I115" s="53">
        <f>SUMIFS(Results!O:O,Results!G:G,CONCATENATE("&lt;&gt;*",'Warscroll Win Rates'!B115,"*"),Results!E:E,'Warscroll Win Rates'!A115,Results!Y:Y,"&gt;=500")</f>
        <v>0</v>
      </c>
      <c r="J115" s="52" t="str">
        <f>IFERROR(SUMIFS(Results!V:V,Results!G:G,CONCATENATE("&lt;&gt;*",'Warscroll Win Rates'!B115,"*"),Results!E:E,'Warscroll Win Rates'!A115,Results!Y:Y,"&gt;=500")/I115,"")</f>
        <v/>
      </c>
    </row>
    <row r="116" spans="1:10" x14ac:dyDescent="0.3">
      <c r="A116" s="48" t="s">
        <v>121</v>
      </c>
      <c r="B116" s="48" t="s">
        <v>23316</v>
      </c>
      <c r="C116" s="1">
        <f>SUMIFS(Results!O:O,Results!G:G,CONCATENATE("*",B116,"*"),Results!E:E,'Warscroll Win Rates'!A116)</f>
        <v>5</v>
      </c>
      <c r="D116" s="50">
        <f>IFERROR(SUMIFS(Results!V:V,Results!G:G,CONCATENATE("*",B116,"*"),Results!E:E,'Warscroll Win Rates'!A116)/C116,"")</f>
        <v>0.4</v>
      </c>
      <c r="E116" s="1">
        <f>SUMIFS(Results!O:O,Results!G:G,CONCATENATE("&lt;&gt;*",'Warscroll Win Rates'!B116,"*"),Results!E:E,'Warscroll Win Rates'!A116)</f>
        <v>236</v>
      </c>
      <c r="F116" s="50">
        <f>IFERROR(SUMIFS(Results!V:V,Results!G:G,CONCATENATE("&lt;&gt;*",'Warscroll Win Rates'!B116,"*"),Results!E:E,'Warscroll Win Rates'!A116)/E116,"")</f>
        <v>0.60805084745762716</v>
      </c>
      <c r="G116" s="46">
        <f>SUMIFS(Results!O:O,Results!G:G,CONCATENATE("*",B116,"*"),Results!E:E,'Warscroll Win Rates'!A116,Results!Y:Y,"&gt;=500")</f>
        <v>0</v>
      </c>
      <c r="H116" s="52" t="str">
        <f>IFERROR(SUMIFS(Results!V:V,Results!G:G,CONCATENATE("*",B116,"*"),Results!E:E,'Warscroll Win Rates'!A116,Results!Y:Y,"&gt;=500")/G116,"")</f>
        <v/>
      </c>
      <c r="I116" s="53">
        <f>SUMIFS(Results!O:O,Results!G:G,CONCATENATE("&lt;&gt;*",'Warscroll Win Rates'!B116,"*"),Results!E:E,'Warscroll Win Rates'!A116,Results!Y:Y,"&gt;=500")</f>
        <v>105</v>
      </c>
      <c r="J116" s="52">
        <f>IFERROR(SUMIFS(Results!V:V,Results!G:G,CONCATENATE("&lt;&gt;*",'Warscroll Win Rates'!B116,"*"),Results!E:E,'Warscroll Win Rates'!A116,Results!Y:Y,"&gt;=500")/I116,"")</f>
        <v>0.76666666666666672</v>
      </c>
    </row>
    <row r="117" spans="1:10" x14ac:dyDescent="0.3">
      <c r="A117" s="48" t="s">
        <v>121</v>
      </c>
      <c r="B117" s="48" t="s">
        <v>23317</v>
      </c>
      <c r="C117" s="1">
        <f>SUMIFS(Results!O:O,Results!G:G,CONCATENATE("*",B117,"*"),Results!E:E,'Warscroll Win Rates'!A117)</f>
        <v>0</v>
      </c>
      <c r="D117" s="50" t="str">
        <f>IFERROR(SUMIFS(Results!V:V,Results!G:G,CONCATENATE("*",B117,"*"),Results!E:E,'Warscroll Win Rates'!A117)/C117,"")</f>
        <v/>
      </c>
      <c r="E117" s="1">
        <f>SUMIFS(Results!O:O,Results!G:G,CONCATENATE("&lt;&gt;*",'Warscroll Win Rates'!B117,"*"),Results!E:E,'Warscroll Win Rates'!A117)</f>
        <v>241</v>
      </c>
      <c r="F117" s="50">
        <f>IFERROR(SUMIFS(Results!V:V,Results!G:G,CONCATENATE("&lt;&gt;*",'Warscroll Win Rates'!B117,"*"),Results!E:E,'Warscroll Win Rates'!A117)/E117,"")</f>
        <v>0.60373443983402486</v>
      </c>
      <c r="G117" s="46">
        <f>SUMIFS(Results!O:O,Results!G:G,CONCATENATE("*",B117,"*"),Results!E:E,'Warscroll Win Rates'!A117,Results!Y:Y,"&gt;=500")</f>
        <v>0</v>
      </c>
      <c r="H117" s="52" t="str">
        <f>IFERROR(SUMIFS(Results!V:V,Results!G:G,CONCATENATE("*",B117,"*"),Results!E:E,'Warscroll Win Rates'!A117,Results!Y:Y,"&gt;=500")/G117,"")</f>
        <v/>
      </c>
      <c r="I117" s="53">
        <f>SUMIFS(Results!O:O,Results!G:G,CONCATENATE("&lt;&gt;*",'Warscroll Win Rates'!B117,"*"),Results!E:E,'Warscroll Win Rates'!A117,Results!Y:Y,"&gt;=500")</f>
        <v>105</v>
      </c>
      <c r="J117" s="52">
        <f>IFERROR(SUMIFS(Results!V:V,Results!G:G,CONCATENATE("&lt;&gt;*",'Warscroll Win Rates'!B117,"*"),Results!E:E,'Warscroll Win Rates'!A117,Results!Y:Y,"&gt;=500")/I117,"")</f>
        <v>0.76666666666666672</v>
      </c>
    </row>
    <row r="118" spans="1:10" x14ac:dyDescent="0.3">
      <c r="A118" s="48" t="s">
        <v>121</v>
      </c>
      <c r="B118" s="48" t="s">
        <v>23318</v>
      </c>
      <c r="C118" s="1">
        <f>SUMIFS(Results!O:O,Results!G:G,CONCATENATE("*",B118,"*"),Results!E:E,'Warscroll Win Rates'!A118)</f>
        <v>0</v>
      </c>
      <c r="D118" s="50" t="str">
        <f>IFERROR(SUMIFS(Results!V:V,Results!G:G,CONCATENATE("*",B118,"*"),Results!E:E,'Warscroll Win Rates'!A118)/C118,"")</f>
        <v/>
      </c>
      <c r="E118" s="1">
        <f>SUMIFS(Results!O:O,Results!G:G,CONCATENATE("&lt;&gt;*",'Warscroll Win Rates'!B118,"*"),Results!E:E,'Warscroll Win Rates'!A118)</f>
        <v>241</v>
      </c>
      <c r="F118" s="50">
        <f>IFERROR(SUMIFS(Results!V:V,Results!G:G,CONCATENATE("&lt;&gt;*",'Warscroll Win Rates'!B118,"*"),Results!E:E,'Warscroll Win Rates'!A118)/E118,"")</f>
        <v>0.60373443983402486</v>
      </c>
      <c r="G118" s="46">
        <f>SUMIFS(Results!O:O,Results!G:G,CONCATENATE("*",B118,"*"),Results!E:E,'Warscroll Win Rates'!A118,Results!Y:Y,"&gt;=500")</f>
        <v>0</v>
      </c>
      <c r="H118" s="52" t="str">
        <f>IFERROR(SUMIFS(Results!V:V,Results!G:G,CONCATENATE("*",B118,"*"),Results!E:E,'Warscroll Win Rates'!A118,Results!Y:Y,"&gt;=500")/G118,"")</f>
        <v/>
      </c>
      <c r="I118" s="53">
        <f>SUMIFS(Results!O:O,Results!G:G,CONCATENATE("&lt;&gt;*",'Warscroll Win Rates'!B118,"*"),Results!E:E,'Warscroll Win Rates'!A118,Results!Y:Y,"&gt;=500")</f>
        <v>105</v>
      </c>
      <c r="J118" s="52">
        <f>IFERROR(SUMIFS(Results!V:V,Results!G:G,CONCATENATE("&lt;&gt;*",'Warscroll Win Rates'!B118,"*"),Results!E:E,'Warscroll Win Rates'!A118,Results!Y:Y,"&gt;=500")/I118,"")</f>
        <v>0.76666666666666672</v>
      </c>
    </row>
    <row r="119" spans="1:10" x14ac:dyDescent="0.3">
      <c r="A119" s="48" t="s">
        <v>121</v>
      </c>
      <c r="B119" s="48" t="s">
        <v>23319</v>
      </c>
      <c r="C119" s="1">
        <f>SUMIFS(Results!O:O,Results!G:G,CONCATENATE("*",B119,"*"),Results!E:E,'Warscroll Win Rates'!A119)</f>
        <v>20</v>
      </c>
      <c r="D119" s="50">
        <f>IFERROR(SUMIFS(Results!V:V,Results!G:G,CONCATENATE("*",B119,"*"),Results!E:E,'Warscroll Win Rates'!A119)/C119,"")</f>
        <v>0.75</v>
      </c>
      <c r="E119" s="1">
        <f>SUMIFS(Results!O:O,Results!G:G,CONCATENATE("&lt;&gt;*",'Warscroll Win Rates'!B119,"*"),Results!E:E,'Warscroll Win Rates'!A119)</f>
        <v>221</v>
      </c>
      <c r="F119" s="50">
        <f>IFERROR(SUMIFS(Results!V:V,Results!G:G,CONCATENATE("&lt;&gt;*",'Warscroll Win Rates'!B119,"*"),Results!E:E,'Warscroll Win Rates'!A119)/E119,"")</f>
        <v>0.5904977375565611</v>
      </c>
      <c r="G119" s="46">
        <f>SUMIFS(Results!O:O,Results!G:G,CONCATENATE("*",B119,"*"),Results!E:E,'Warscroll Win Rates'!A119,Results!Y:Y,"&gt;=500")</f>
        <v>15</v>
      </c>
      <c r="H119" s="52">
        <f>IFERROR(SUMIFS(Results!V:V,Results!G:G,CONCATENATE("*",B119,"*"),Results!E:E,'Warscroll Win Rates'!A119,Results!Y:Y,"&gt;=500")/G119,"")</f>
        <v>0.8</v>
      </c>
      <c r="I119" s="53">
        <f>SUMIFS(Results!O:O,Results!G:G,CONCATENATE("&lt;&gt;*",'Warscroll Win Rates'!B119,"*"),Results!E:E,'Warscroll Win Rates'!A119,Results!Y:Y,"&gt;=500")</f>
        <v>90</v>
      </c>
      <c r="J119" s="52">
        <f>IFERROR(SUMIFS(Results!V:V,Results!G:G,CONCATENATE("&lt;&gt;*",'Warscroll Win Rates'!B119,"*"),Results!E:E,'Warscroll Win Rates'!A119,Results!Y:Y,"&gt;=500")/I119,"")</f>
        <v>0.76111111111111107</v>
      </c>
    </row>
    <row r="120" spans="1:10" x14ac:dyDescent="0.3">
      <c r="A120" s="48" t="s">
        <v>121</v>
      </c>
      <c r="B120" s="48" t="s">
        <v>23320</v>
      </c>
      <c r="C120" s="1">
        <f>SUMIFS(Results!O:O,Results!G:G,CONCATENATE("*",B120,"*"),Results!E:E,'Warscroll Win Rates'!A120)</f>
        <v>38</v>
      </c>
      <c r="D120" s="50">
        <f>IFERROR(SUMIFS(Results!V:V,Results!G:G,CONCATENATE("*",B120,"*"),Results!E:E,'Warscroll Win Rates'!A120)/C120,"")</f>
        <v>0.52631578947368418</v>
      </c>
      <c r="E120" s="1">
        <f>SUMIFS(Results!O:O,Results!G:G,CONCATENATE("&lt;&gt;*",'Warscroll Win Rates'!B120,"*"),Results!E:E,'Warscroll Win Rates'!A120)</f>
        <v>203</v>
      </c>
      <c r="F120" s="50">
        <f>IFERROR(SUMIFS(Results!V:V,Results!G:G,CONCATENATE("&lt;&gt;*",'Warscroll Win Rates'!B120,"*"),Results!E:E,'Warscroll Win Rates'!A120)/E120,"")</f>
        <v>0.61822660098522164</v>
      </c>
      <c r="G120" s="46">
        <f>SUMIFS(Results!O:O,Results!G:G,CONCATENATE("*",B120,"*"),Results!E:E,'Warscroll Win Rates'!A120,Results!Y:Y,"&gt;=500")</f>
        <v>0</v>
      </c>
      <c r="H120" s="52" t="str">
        <f>IFERROR(SUMIFS(Results!V:V,Results!G:G,CONCATENATE("*",B120,"*"),Results!E:E,'Warscroll Win Rates'!A120,Results!Y:Y,"&gt;=500")/G120,"")</f>
        <v/>
      </c>
      <c r="I120" s="53">
        <f>SUMIFS(Results!O:O,Results!G:G,CONCATENATE("&lt;&gt;*",'Warscroll Win Rates'!B120,"*"),Results!E:E,'Warscroll Win Rates'!A120,Results!Y:Y,"&gt;=500")</f>
        <v>105</v>
      </c>
      <c r="J120" s="52">
        <f>IFERROR(SUMIFS(Results!V:V,Results!G:G,CONCATENATE("&lt;&gt;*",'Warscroll Win Rates'!B120,"*"),Results!E:E,'Warscroll Win Rates'!A120,Results!Y:Y,"&gt;=500")/I120,"")</f>
        <v>0.76666666666666672</v>
      </c>
    </row>
    <row r="121" spans="1:10" x14ac:dyDescent="0.3">
      <c r="A121" s="48" t="s">
        <v>121</v>
      </c>
      <c r="B121" s="48" t="s">
        <v>23321</v>
      </c>
      <c r="C121" s="1">
        <f>SUMIFS(Results!O:O,Results!G:G,CONCATENATE("*",B121,"*"),Results!E:E,'Warscroll Win Rates'!A121)</f>
        <v>13</v>
      </c>
      <c r="D121" s="50">
        <f>IFERROR(SUMIFS(Results!V:V,Results!G:G,CONCATENATE("*",B121,"*"),Results!E:E,'Warscroll Win Rates'!A121)/C121,"")</f>
        <v>0.53846153846153844</v>
      </c>
      <c r="E121" s="1">
        <f>SUMIFS(Results!O:O,Results!G:G,CONCATENATE("&lt;&gt;*",'Warscroll Win Rates'!B121,"*"),Results!E:E,'Warscroll Win Rates'!A121)</f>
        <v>228</v>
      </c>
      <c r="F121" s="50">
        <f>IFERROR(SUMIFS(Results!V:V,Results!G:G,CONCATENATE("&lt;&gt;*",'Warscroll Win Rates'!B121,"*"),Results!E:E,'Warscroll Win Rates'!A121)/E121,"")</f>
        <v>0.60745614035087714</v>
      </c>
      <c r="G121" s="46">
        <f>SUMIFS(Results!O:O,Results!G:G,CONCATENATE("*",B121,"*"),Results!E:E,'Warscroll Win Rates'!A121,Results!Y:Y,"&gt;=500")</f>
        <v>5</v>
      </c>
      <c r="H121" s="52">
        <f>IFERROR(SUMIFS(Results!V:V,Results!G:G,CONCATENATE("*",B121,"*"),Results!E:E,'Warscroll Win Rates'!A121,Results!Y:Y,"&gt;=500")/G121,"")</f>
        <v>0.8</v>
      </c>
      <c r="I121" s="53">
        <f>SUMIFS(Results!O:O,Results!G:G,CONCATENATE("&lt;&gt;*",'Warscroll Win Rates'!B121,"*"),Results!E:E,'Warscroll Win Rates'!A121,Results!Y:Y,"&gt;=500")</f>
        <v>100</v>
      </c>
      <c r="J121" s="52">
        <f>IFERROR(SUMIFS(Results!V:V,Results!G:G,CONCATENATE("&lt;&gt;*",'Warscroll Win Rates'!B121,"*"),Results!E:E,'Warscroll Win Rates'!A121,Results!Y:Y,"&gt;=500")/I121,"")</f>
        <v>0.76500000000000001</v>
      </c>
    </row>
    <row r="122" spans="1:10" x14ac:dyDescent="0.3">
      <c r="A122" s="48" t="s">
        <v>121</v>
      </c>
      <c r="B122" s="48" t="s">
        <v>23322</v>
      </c>
      <c r="C122" s="1">
        <f>SUMIFS(Results!O:O,Results!G:G,CONCATENATE("*",B122,"*"),Results!E:E,'Warscroll Win Rates'!A122)</f>
        <v>0</v>
      </c>
      <c r="D122" s="50" t="str">
        <f>IFERROR(SUMIFS(Results!V:V,Results!G:G,CONCATENATE("*",B122,"*"),Results!E:E,'Warscroll Win Rates'!A122)/C122,"")</f>
        <v/>
      </c>
      <c r="E122" s="1">
        <f>SUMIFS(Results!O:O,Results!G:G,CONCATENATE("&lt;&gt;*",'Warscroll Win Rates'!B122,"*"),Results!E:E,'Warscroll Win Rates'!A122)</f>
        <v>241</v>
      </c>
      <c r="F122" s="50">
        <f>IFERROR(SUMIFS(Results!V:V,Results!G:G,CONCATENATE("&lt;&gt;*",'Warscroll Win Rates'!B122,"*"),Results!E:E,'Warscroll Win Rates'!A122)/E122,"")</f>
        <v>0.60373443983402486</v>
      </c>
      <c r="G122" s="46">
        <f>SUMIFS(Results!O:O,Results!G:G,CONCATENATE("*",B122,"*"),Results!E:E,'Warscroll Win Rates'!A122,Results!Y:Y,"&gt;=500")</f>
        <v>0</v>
      </c>
      <c r="H122" s="52" t="str">
        <f>IFERROR(SUMIFS(Results!V:V,Results!G:G,CONCATENATE("*",B122,"*"),Results!E:E,'Warscroll Win Rates'!A122,Results!Y:Y,"&gt;=500")/G122,"")</f>
        <v/>
      </c>
      <c r="I122" s="53">
        <f>SUMIFS(Results!O:O,Results!G:G,CONCATENATE("&lt;&gt;*",'Warscroll Win Rates'!B122,"*"),Results!E:E,'Warscroll Win Rates'!A122,Results!Y:Y,"&gt;=500")</f>
        <v>105</v>
      </c>
      <c r="J122" s="52">
        <f>IFERROR(SUMIFS(Results!V:V,Results!G:G,CONCATENATE("&lt;&gt;*",'Warscroll Win Rates'!B122,"*"),Results!E:E,'Warscroll Win Rates'!A122,Results!Y:Y,"&gt;=500")/I122,"")</f>
        <v>0.76666666666666672</v>
      </c>
    </row>
    <row r="123" spans="1:10" x14ac:dyDescent="0.3">
      <c r="A123" s="48" t="s">
        <v>121</v>
      </c>
      <c r="B123" s="48" t="s">
        <v>23323</v>
      </c>
      <c r="C123" s="1">
        <f>SUMIFS(Results!O:O,Results!G:G,CONCATENATE("*",B123,"*"),Results!E:E,'Warscroll Win Rates'!A123)</f>
        <v>0</v>
      </c>
      <c r="D123" s="50" t="str">
        <f>IFERROR(SUMIFS(Results!V:V,Results!G:G,CONCATENATE("*",B123,"*"),Results!E:E,'Warscroll Win Rates'!A123)/C123,"")</f>
        <v/>
      </c>
      <c r="E123" s="1">
        <f>SUMIFS(Results!O:O,Results!G:G,CONCATENATE("&lt;&gt;*",'Warscroll Win Rates'!B123,"*"),Results!E:E,'Warscroll Win Rates'!A123)</f>
        <v>241</v>
      </c>
      <c r="F123" s="50">
        <f>IFERROR(SUMIFS(Results!V:V,Results!G:G,CONCATENATE("&lt;&gt;*",'Warscroll Win Rates'!B123,"*"),Results!E:E,'Warscroll Win Rates'!A123)/E123,"")</f>
        <v>0.60373443983402486</v>
      </c>
      <c r="G123" s="46">
        <f>SUMIFS(Results!O:O,Results!G:G,CONCATENATE("*",B123,"*"),Results!E:E,'Warscroll Win Rates'!A123,Results!Y:Y,"&gt;=500")</f>
        <v>0</v>
      </c>
      <c r="H123" s="52" t="str">
        <f>IFERROR(SUMIFS(Results!V:V,Results!G:G,CONCATENATE("*",B123,"*"),Results!E:E,'Warscroll Win Rates'!A123,Results!Y:Y,"&gt;=500")/G123,"")</f>
        <v/>
      </c>
      <c r="I123" s="53">
        <f>SUMIFS(Results!O:O,Results!G:G,CONCATENATE("&lt;&gt;*",'Warscroll Win Rates'!B123,"*"),Results!E:E,'Warscroll Win Rates'!A123,Results!Y:Y,"&gt;=500")</f>
        <v>105</v>
      </c>
      <c r="J123" s="52">
        <f>IFERROR(SUMIFS(Results!V:V,Results!G:G,CONCATENATE("&lt;&gt;*",'Warscroll Win Rates'!B123,"*"),Results!E:E,'Warscroll Win Rates'!A123,Results!Y:Y,"&gt;=500")/I123,"")</f>
        <v>0.76666666666666672</v>
      </c>
    </row>
    <row r="124" spans="1:10" x14ac:dyDescent="0.3">
      <c r="A124" s="48" t="s">
        <v>121</v>
      </c>
      <c r="B124" s="48" t="s">
        <v>23324</v>
      </c>
      <c r="C124" s="1">
        <f>SUMIFS(Results!O:O,Results!G:G,CONCATENATE("*",B124,"*"),Results!E:E,'Warscroll Win Rates'!A124)</f>
        <v>0</v>
      </c>
      <c r="D124" s="50" t="str">
        <f>IFERROR(SUMIFS(Results!V:V,Results!G:G,CONCATENATE("*",B124,"*"),Results!E:E,'Warscroll Win Rates'!A124)/C124,"")</f>
        <v/>
      </c>
      <c r="E124" s="1">
        <f>SUMIFS(Results!O:O,Results!G:G,CONCATENATE("&lt;&gt;*",'Warscroll Win Rates'!B124,"*"),Results!E:E,'Warscroll Win Rates'!A124)</f>
        <v>241</v>
      </c>
      <c r="F124" s="50">
        <f>IFERROR(SUMIFS(Results!V:V,Results!G:G,CONCATENATE("&lt;&gt;*",'Warscroll Win Rates'!B124,"*"),Results!E:E,'Warscroll Win Rates'!A124)/E124,"")</f>
        <v>0.60373443983402486</v>
      </c>
      <c r="G124" s="46">
        <f>SUMIFS(Results!O:O,Results!G:G,CONCATENATE("*",B124,"*"),Results!E:E,'Warscroll Win Rates'!A124,Results!Y:Y,"&gt;=500")</f>
        <v>0</v>
      </c>
      <c r="H124" s="52" t="str">
        <f>IFERROR(SUMIFS(Results!V:V,Results!G:G,CONCATENATE("*",B124,"*"),Results!E:E,'Warscroll Win Rates'!A124,Results!Y:Y,"&gt;=500")/G124,"")</f>
        <v/>
      </c>
      <c r="I124" s="53">
        <f>SUMIFS(Results!O:O,Results!G:G,CONCATENATE("&lt;&gt;*",'Warscroll Win Rates'!B124,"*"),Results!E:E,'Warscroll Win Rates'!A124,Results!Y:Y,"&gt;=500")</f>
        <v>105</v>
      </c>
      <c r="J124" s="52">
        <f>IFERROR(SUMIFS(Results!V:V,Results!G:G,CONCATENATE("&lt;&gt;*",'Warscroll Win Rates'!B124,"*"),Results!E:E,'Warscroll Win Rates'!A124,Results!Y:Y,"&gt;=500")/I124,"")</f>
        <v>0.76666666666666672</v>
      </c>
    </row>
    <row r="125" spans="1:10" x14ac:dyDescent="0.3">
      <c r="A125" s="48" t="s">
        <v>121</v>
      </c>
      <c r="B125" s="48" t="s">
        <v>23325</v>
      </c>
      <c r="C125" s="1">
        <f>SUMIFS(Results!O:O,Results!G:G,CONCATENATE("*",B125,"*"),Results!E:E,'Warscroll Win Rates'!A125)</f>
        <v>0</v>
      </c>
      <c r="D125" s="50" t="str">
        <f>IFERROR(SUMIFS(Results!V:V,Results!G:G,CONCATENATE("*",B125,"*"),Results!E:E,'Warscroll Win Rates'!A125)/C125,"")</f>
        <v/>
      </c>
      <c r="E125" s="1">
        <f>SUMIFS(Results!O:O,Results!G:G,CONCATENATE("&lt;&gt;*",'Warscroll Win Rates'!B125,"*"),Results!E:E,'Warscroll Win Rates'!A125)</f>
        <v>241</v>
      </c>
      <c r="F125" s="50">
        <f>IFERROR(SUMIFS(Results!V:V,Results!G:G,CONCATENATE("&lt;&gt;*",'Warscroll Win Rates'!B125,"*"),Results!E:E,'Warscroll Win Rates'!A125)/E125,"")</f>
        <v>0.60373443983402486</v>
      </c>
      <c r="G125" s="46">
        <f>SUMIFS(Results!O:O,Results!G:G,CONCATENATE("*",B125,"*"),Results!E:E,'Warscroll Win Rates'!A125,Results!Y:Y,"&gt;=500")</f>
        <v>0</v>
      </c>
      <c r="H125" s="52" t="str">
        <f>IFERROR(SUMIFS(Results!V:V,Results!G:G,CONCATENATE("*",B125,"*"),Results!E:E,'Warscroll Win Rates'!A125,Results!Y:Y,"&gt;=500")/G125,"")</f>
        <v/>
      </c>
      <c r="I125" s="53">
        <f>SUMIFS(Results!O:O,Results!G:G,CONCATENATE("&lt;&gt;*",'Warscroll Win Rates'!B125,"*"),Results!E:E,'Warscroll Win Rates'!A125,Results!Y:Y,"&gt;=500")</f>
        <v>105</v>
      </c>
      <c r="J125" s="52">
        <f>IFERROR(SUMIFS(Results!V:V,Results!G:G,CONCATENATE("&lt;&gt;*",'Warscroll Win Rates'!B125,"*"),Results!E:E,'Warscroll Win Rates'!A125,Results!Y:Y,"&gt;=500")/I125,"")</f>
        <v>0.76666666666666672</v>
      </c>
    </row>
    <row r="126" spans="1:10" x14ac:dyDescent="0.3">
      <c r="A126" s="48" t="s">
        <v>121</v>
      </c>
      <c r="B126" s="48" t="s">
        <v>23326</v>
      </c>
      <c r="C126" s="1">
        <f>SUMIFS(Results!O:O,Results!G:G,CONCATENATE("*",B126,"*"),Results!E:E,'Warscroll Win Rates'!A126)</f>
        <v>0</v>
      </c>
      <c r="D126" s="50" t="str">
        <f>IFERROR(SUMIFS(Results!V:V,Results!G:G,CONCATENATE("*",B126,"*"),Results!E:E,'Warscroll Win Rates'!A126)/C126,"")</f>
        <v/>
      </c>
      <c r="E126" s="1">
        <f>SUMIFS(Results!O:O,Results!G:G,CONCATENATE("&lt;&gt;*",'Warscroll Win Rates'!B126,"*"),Results!E:E,'Warscroll Win Rates'!A126)</f>
        <v>241</v>
      </c>
      <c r="F126" s="50">
        <f>IFERROR(SUMIFS(Results!V:V,Results!G:G,CONCATENATE("&lt;&gt;*",'Warscroll Win Rates'!B126,"*"),Results!E:E,'Warscroll Win Rates'!A126)/E126,"")</f>
        <v>0.60373443983402486</v>
      </c>
      <c r="G126" s="46">
        <f>SUMIFS(Results!O:O,Results!G:G,CONCATENATE("*",B126,"*"),Results!E:E,'Warscroll Win Rates'!A126,Results!Y:Y,"&gt;=500")</f>
        <v>0</v>
      </c>
      <c r="H126" s="52" t="str">
        <f>IFERROR(SUMIFS(Results!V:V,Results!G:G,CONCATENATE("*",B126,"*"),Results!E:E,'Warscroll Win Rates'!A126,Results!Y:Y,"&gt;=500")/G126,"")</f>
        <v/>
      </c>
      <c r="I126" s="53">
        <f>SUMIFS(Results!O:O,Results!G:G,CONCATENATE("&lt;&gt;*",'Warscroll Win Rates'!B126,"*"),Results!E:E,'Warscroll Win Rates'!A126,Results!Y:Y,"&gt;=500")</f>
        <v>105</v>
      </c>
      <c r="J126" s="52">
        <f>IFERROR(SUMIFS(Results!V:V,Results!G:G,CONCATENATE("&lt;&gt;*",'Warscroll Win Rates'!B126,"*"),Results!E:E,'Warscroll Win Rates'!A126,Results!Y:Y,"&gt;=500")/I126,"")</f>
        <v>0.76666666666666672</v>
      </c>
    </row>
    <row r="127" spans="1:10" x14ac:dyDescent="0.3">
      <c r="A127" s="48" t="s">
        <v>121</v>
      </c>
      <c r="B127" s="48" t="s">
        <v>23327</v>
      </c>
      <c r="C127" s="1">
        <f>SUMIFS(Results!O:O,Results!G:G,CONCATENATE("*",B127,"*"),Results!E:E,'Warscroll Win Rates'!A127)</f>
        <v>0</v>
      </c>
      <c r="D127" s="50" t="str">
        <f>IFERROR(SUMIFS(Results!V:V,Results!G:G,CONCATENATE("*",B127,"*"),Results!E:E,'Warscroll Win Rates'!A127)/C127,"")</f>
        <v/>
      </c>
      <c r="E127" s="1">
        <f>SUMIFS(Results!O:O,Results!G:G,CONCATENATE("&lt;&gt;*",'Warscroll Win Rates'!B127,"*"),Results!E:E,'Warscroll Win Rates'!A127)</f>
        <v>241</v>
      </c>
      <c r="F127" s="50">
        <f>IFERROR(SUMIFS(Results!V:V,Results!G:G,CONCATENATE("&lt;&gt;*",'Warscroll Win Rates'!B127,"*"),Results!E:E,'Warscroll Win Rates'!A127)/E127,"")</f>
        <v>0.60373443983402486</v>
      </c>
      <c r="G127" s="46">
        <f>SUMIFS(Results!O:O,Results!G:G,CONCATENATE("*",B127,"*"),Results!E:E,'Warscroll Win Rates'!A127,Results!Y:Y,"&gt;=500")</f>
        <v>0</v>
      </c>
      <c r="H127" s="52" t="str">
        <f>IFERROR(SUMIFS(Results!V:V,Results!G:G,CONCATENATE("*",B127,"*"),Results!E:E,'Warscroll Win Rates'!A127,Results!Y:Y,"&gt;=500")/G127,"")</f>
        <v/>
      </c>
      <c r="I127" s="53">
        <f>SUMIFS(Results!O:O,Results!G:G,CONCATENATE("&lt;&gt;*",'Warscroll Win Rates'!B127,"*"),Results!E:E,'Warscroll Win Rates'!A127,Results!Y:Y,"&gt;=500")</f>
        <v>105</v>
      </c>
      <c r="J127" s="52">
        <f>IFERROR(SUMIFS(Results!V:V,Results!G:G,CONCATENATE("&lt;&gt;*",'Warscroll Win Rates'!B127,"*"),Results!E:E,'Warscroll Win Rates'!A127,Results!Y:Y,"&gt;=500")/I127,"")</f>
        <v>0.76666666666666672</v>
      </c>
    </row>
    <row r="128" spans="1:10" x14ac:dyDescent="0.3">
      <c r="A128" s="48" t="s">
        <v>121</v>
      </c>
      <c r="B128" s="48" t="s">
        <v>23328</v>
      </c>
      <c r="C128" s="1">
        <f>SUMIFS(Results!O:O,Results!G:G,CONCATENATE("*",B128,"*"),Results!E:E,'Warscroll Win Rates'!A128)</f>
        <v>25</v>
      </c>
      <c r="D128" s="50">
        <f>IFERROR(SUMIFS(Results!V:V,Results!G:G,CONCATENATE("*",B128,"*"),Results!E:E,'Warscroll Win Rates'!A128)/C128,"")</f>
        <v>0.52</v>
      </c>
      <c r="E128" s="1">
        <f>SUMIFS(Results!O:O,Results!G:G,CONCATENATE("&lt;&gt;*",'Warscroll Win Rates'!B128,"*"),Results!E:E,'Warscroll Win Rates'!A128)</f>
        <v>216</v>
      </c>
      <c r="F128" s="50">
        <f>IFERROR(SUMIFS(Results!V:V,Results!G:G,CONCATENATE("&lt;&gt;*",'Warscroll Win Rates'!B128,"*"),Results!E:E,'Warscroll Win Rates'!A128)/E128,"")</f>
        <v>0.61342592592592593</v>
      </c>
      <c r="G128" s="46">
        <f>SUMIFS(Results!O:O,Results!G:G,CONCATENATE("*",B128,"*"),Results!E:E,'Warscroll Win Rates'!A128,Results!Y:Y,"&gt;=500")</f>
        <v>10</v>
      </c>
      <c r="H128" s="52">
        <f>IFERROR(SUMIFS(Results!V:V,Results!G:G,CONCATENATE("*",B128,"*"),Results!E:E,'Warscroll Win Rates'!A128,Results!Y:Y,"&gt;=500")/G128,"")</f>
        <v>0.6</v>
      </c>
      <c r="I128" s="53">
        <f>SUMIFS(Results!O:O,Results!G:G,CONCATENATE("&lt;&gt;*",'Warscroll Win Rates'!B128,"*"),Results!E:E,'Warscroll Win Rates'!A128,Results!Y:Y,"&gt;=500")</f>
        <v>95</v>
      </c>
      <c r="J128" s="52">
        <f>IFERROR(SUMIFS(Results!V:V,Results!G:G,CONCATENATE("&lt;&gt;*",'Warscroll Win Rates'!B128,"*"),Results!E:E,'Warscroll Win Rates'!A128,Results!Y:Y,"&gt;=500")/I128,"")</f>
        <v>0.78421052631578947</v>
      </c>
    </row>
    <row r="129" spans="1:10" x14ac:dyDescent="0.3">
      <c r="A129" s="48" t="s">
        <v>121</v>
      </c>
      <c r="B129" s="48" t="s">
        <v>23329</v>
      </c>
      <c r="C129" s="1">
        <f>SUMIFS(Results!O:O,Results!G:G,CONCATENATE("*",B129,"*"),Results!E:E,'Warscroll Win Rates'!A129)</f>
        <v>205</v>
      </c>
      <c r="D129" s="50">
        <f>IFERROR(SUMIFS(Results!V:V,Results!G:G,CONCATENATE("*",B129,"*"),Results!E:E,'Warscroll Win Rates'!A129)/C129,"")</f>
        <v>0.62682926829268293</v>
      </c>
      <c r="E129" s="1">
        <f>SUMIFS(Results!O:O,Results!G:G,CONCATENATE("&lt;&gt;*",'Warscroll Win Rates'!B129,"*"),Results!E:E,'Warscroll Win Rates'!A129)</f>
        <v>36</v>
      </c>
      <c r="F129" s="50">
        <f>IFERROR(SUMIFS(Results!V:V,Results!G:G,CONCATENATE("&lt;&gt;*",'Warscroll Win Rates'!B129,"*"),Results!E:E,'Warscroll Win Rates'!A129)/E129,"")</f>
        <v>0.47222222222222221</v>
      </c>
      <c r="G129" s="46">
        <f>SUMIFS(Results!O:O,Results!G:G,CONCATENATE("*",B129,"*"),Results!E:E,'Warscroll Win Rates'!A129,Results!Y:Y,"&gt;=500")</f>
        <v>95</v>
      </c>
      <c r="H129" s="52">
        <f>IFERROR(SUMIFS(Results!V:V,Results!G:G,CONCATENATE("*",B129,"*"),Results!E:E,'Warscroll Win Rates'!A129,Results!Y:Y,"&gt;=500")/G129,"")</f>
        <v>0.76315789473684215</v>
      </c>
      <c r="I129" s="53">
        <f>SUMIFS(Results!O:O,Results!G:G,CONCATENATE("&lt;&gt;*",'Warscroll Win Rates'!B129,"*"),Results!E:E,'Warscroll Win Rates'!A129,Results!Y:Y,"&gt;=500")</f>
        <v>10</v>
      </c>
      <c r="J129" s="52">
        <f>IFERROR(SUMIFS(Results!V:V,Results!G:G,CONCATENATE("&lt;&gt;*",'Warscroll Win Rates'!B129,"*"),Results!E:E,'Warscroll Win Rates'!A129,Results!Y:Y,"&gt;=500")/I129,"")</f>
        <v>0.8</v>
      </c>
    </row>
    <row r="130" spans="1:10" x14ac:dyDescent="0.3">
      <c r="A130" s="48" t="s">
        <v>121</v>
      </c>
      <c r="B130" s="48" t="s">
        <v>23330</v>
      </c>
      <c r="C130" s="1">
        <f>SUMIFS(Results!O:O,Results!G:G,CONCATENATE("*",B130,"*"),Results!E:E,'Warscroll Win Rates'!A130)</f>
        <v>46</v>
      </c>
      <c r="D130" s="50">
        <f>IFERROR(SUMIFS(Results!V:V,Results!G:G,CONCATENATE("*",B130,"*"),Results!E:E,'Warscroll Win Rates'!A130)/C130,"")</f>
        <v>0.5</v>
      </c>
      <c r="E130" s="1">
        <f>SUMIFS(Results!O:O,Results!G:G,CONCATENATE("&lt;&gt;*",'Warscroll Win Rates'!B130,"*"),Results!E:E,'Warscroll Win Rates'!A130)</f>
        <v>195</v>
      </c>
      <c r="F130" s="50">
        <f>IFERROR(SUMIFS(Results!V:V,Results!G:G,CONCATENATE("&lt;&gt;*",'Warscroll Win Rates'!B130,"*"),Results!E:E,'Warscroll Win Rates'!A130)/E130,"")</f>
        <v>0.62820512820512819</v>
      </c>
      <c r="G130" s="46">
        <f>SUMIFS(Results!O:O,Results!G:G,CONCATENATE("*",B130,"*"),Results!E:E,'Warscroll Win Rates'!A130,Results!Y:Y,"&gt;=500")</f>
        <v>10</v>
      </c>
      <c r="H130" s="52">
        <f>IFERROR(SUMIFS(Results!V:V,Results!G:G,CONCATENATE("*",B130,"*"),Results!E:E,'Warscroll Win Rates'!A130,Results!Y:Y,"&gt;=500")/G130,"")</f>
        <v>0.9</v>
      </c>
      <c r="I130" s="53">
        <f>SUMIFS(Results!O:O,Results!G:G,CONCATENATE("&lt;&gt;*",'Warscroll Win Rates'!B130,"*"),Results!E:E,'Warscroll Win Rates'!A130,Results!Y:Y,"&gt;=500")</f>
        <v>95</v>
      </c>
      <c r="J130" s="52">
        <f>IFERROR(SUMIFS(Results!V:V,Results!G:G,CONCATENATE("&lt;&gt;*",'Warscroll Win Rates'!B130,"*"),Results!E:E,'Warscroll Win Rates'!A130,Results!Y:Y,"&gt;=500")/I130,"")</f>
        <v>0.75263157894736843</v>
      </c>
    </row>
    <row r="131" spans="1:10" x14ac:dyDescent="0.3">
      <c r="A131" s="48" t="s">
        <v>121</v>
      </c>
      <c r="B131" s="48" t="s">
        <v>23331</v>
      </c>
      <c r="C131" s="1">
        <f>SUMIFS(Results!O:O,Results!G:G,CONCATENATE("*",B131,"*"),Results!E:E,'Warscroll Win Rates'!A131)</f>
        <v>86</v>
      </c>
      <c r="D131" s="50">
        <f>IFERROR(SUMIFS(Results!V:V,Results!G:G,CONCATENATE("*",B131,"*"),Results!E:E,'Warscroll Win Rates'!A131)/C131,"")</f>
        <v>0.48837209302325579</v>
      </c>
      <c r="E131" s="1">
        <f>SUMIFS(Results!O:O,Results!G:G,CONCATENATE("&lt;&gt;*",'Warscroll Win Rates'!B131,"*"),Results!E:E,'Warscroll Win Rates'!A131)</f>
        <v>155</v>
      </c>
      <c r="F131" s="50">
        <f>IFERROR(SUMIFS(Results!V:V,Results!G:G,CONCATENATE("&lt;&gt;*",'Warscroll Win Rates'!B131,"*"),Results!E:E,'Warscroll Win Rates'!A131)/E131,"")</f>
        <v>0.66774193548387095</v>
      </c>
      <c r="G131" s="46">
        <f>SUMIFS(Results!O:O,Results!G:G,CONCATENATE("*",B131,"*"),Results!E:E,'Warscroll Win Rates'!A131,Results!Y:Y,"&gt;=500")</f>
        <v>25</v>
      </c>
      <c r="H131" s="52">
        <f>IFERROR(SUMIFS(Results!V:V,Results!G:G,CONCATENATE("*",B131,"*"),Results!E:E,'Warscroll Win Rates'!A131,Results!Y:Y,"&gt;=500")/G131,"")</f>
        <v>0.8</v>
      </c>
      <c r="I131" s="53">
        <f>SUMIFS(Results!O:O,Results!G:G,CONCATENATE("&lt;&gt;*",'Warscroll Win Rates'!B131,"*"),Results!E:E,'Warscroll Win Rates'!A131,Results!Y:Y,"&gt;=500")</f>
        <v>80</v>
      </c>
      <c r="J131" s="52">
        <f>IFERROR(SUMIFS(Results!V:V,Results!G:G,CONCATENATE("&lt;&gt;*",'Warscroll Win Rates'!B131,"*"),Results!E:E,'Warscroll Win Rates'!A131,Results!Y:Y,"&gt;=500")/I131,"")</f>
        <v>0.75624999999999998</v>
      </c>
    </row>
    <row r="132" spans="1:10" x14ac:dyDescent="0.3">
      <c r="A132" s="48" t="s">
        <v>121</v>
      </c>
      <c r="B132" s="48" t="s">
        <v>23332</v>
      </c>
      <c r="C132" s="1">
        <f>SUMIFS(Results!O:O,Results!G:G,CONCATENATE("*",B132,"*"),Results!E:E,'Warscroll Win Rates'!A132)</f>
        <v>13</v>
      </c>
      <c r="D132" s="50">
        <f>IFERROR(SUMIFS(Results!V:V,Results!G:G,CONCATENATE("*",B132,"*"),Results!E:E,'Warscroll Win Rates'!A132)/C132,"")</f>
        <v>0.53846153846153844</v>
      </c>
      <c r="E132" s="1">
        <f>SUMIFS(Results!O:O,Results!G:G,CONCATENATE("&lt;&gt;*",'Warscroll Win Rates'!B132,"*"),Results!E:E,'Warscroll Win Rates'!A132)</f>
        <v>228</v>
      </c>
      <c r="F132" s="50">
        <f>IFERROR(SUMIFS(Results!V:V,Results!G:G,CONCATENATE("&lt;&gt;*",'Warscroll Win Rates'!B132,"*"),Results!E:E,'Warscroll Win Rates'!A132)/E132,"")</f>
        <v>0.60745614035087714</v>
      </c>
      <c r="G132" s="46">
        <f>SUMIFS(Results!O:O,Results!G:G,CONCATENATE("*",B132,"*"),Results!E:E,'Warscroll Win Rates'!A132,Results!Y:Y,"&gt;=500")</f>
        <v>5</v>
      </c>
      <c r="H132" s="52">
        <f>IFERROR(SUMIFS(Results!V:V,Results!G:G,CONCATENATE("*",B132,"*"),Results!E:E,'Warscroll Win Rates'!A132,Results!Y:Y,"&gt;=500")/G132,"")</f>
        <v>0.8</v>
      </c>
      <c r="I132" s="53">
        <f>SUMIFS(Results!O:O,Results!G:G,CONCATENATE("&lt;&gt;*",'Warscroll Win Rates'!B132,"*"),Results!E:E,'Warscroll Win Rates'!A132,Results!Y:Y,"&gt;=500")</f>
        <v>100</v>
      </c>
      <c r="J132" s="52">
        <f>IFERROR(SUMIFS(Results!V:V,Results!G:G,CONCATENATE("&lt;&gt;*",'Warscroll Win Rates'!B132,"*"),Results!E:E,'Warscroll Win Rates'!A132,Results!Y:Y,"&gt;=500")/I132,"")</f>
        <v>0.76500000000000001</v>
      </c>
    </row>
    <row r="133" spans="1:10" x14ac:dyDescent="0.3">
      <c r="A133" s="48" t="s">
        <v>121</v>
      </c>
      <c r="B133" s="48" t="s">
        <v>23333</v>
      </c>
      <c r="C133" s="1">
        <f>SUMIFS(Results!O:O,Results!G:G,CONCATENATE("*",B133,"*"),Results!E:E,'Warscroll Win Rates'!A133)</f>
        <v>5</v>
      </c>
      <c r="D133" s="50">
        <f>IFERROR(SUMIFS(Results!V:V,Results!G:G,CONCATENATE("*",B133,"*"),Results!E:E,'Warscroll Win Rates'!A133)/C133,"")</f>
        <v>0.4</v>
      </c>
      <c r="E133" s="1">
        <f>SUMIFS(Results!O:O,Results!G:G,CONCATENATE("&lt;&gt;*",'Warscroll Win Rates'!B133,"*"),Results!E:E,'Warscroll Win Rates'!A133)</f>
        <v>236</v>
      </c>
      <c r="F133" s="50">
        <f>IFERROR(SUMIFS(Results!V:V,Results!G:G,CONCATENATE("&lt;&gt;*",'Warscroll Win Rates'!B133,"*"),Results!E:E,'Warscroll Win Rates'!A133)/E133,"")</f>
        <v>0.60805084745762716</v>
      </c>
      <c r="G133" s="46">
        <f>SUMIFS(Results!O:O,Results!G:G,CONCATENATE("*",B133,"*"),Results!E:E,'Warscroll Win Rates'!A133,Results!Y:Y,"&gt;=500")</f>
        <v>0</v>
      </c>
      <c r="H133" s="52" t="str">
        <f>IFERROR(SUMIFS(Results!V:V,Results!G:G,CONCATENATE("*",B133,"*"),Results!E:E,'Warscroll Win Rates'!A133,Results!Y:Y,"&gt;=500")/G133,"")</f>
        <v/>
      </c>
      <c r="I133" s="53">
        <f>SUMIFS(Results!O:O,Results!G:G,CONCATENATE("&lt;&gt;*",'Warscroll Win Rates'!B133,"*"),Results!E:E,'Warscroll Win Rates'!A133,Results!Y:Y,"&gt;=500")</f>
        <v>105</v>
      </c>
      <c r="J133" s="52">
        <f>IFERROR(SUMIFS(Results!V:V,Results!G:G,CONCATENATE("&lt;&gt;*",'Warscroll Win Rates'!B133,"*"),Results!E:E,'Warscroll Win Rates'!A133,Results!Y:Y,"&gt;=500")/I133,"")</f>
        <v>0.76666666666666672</v>
      </c>
    </row>
    <row r="134" spans="1:10" x14ac:dyDescent="0.3">
      <c r="A134" s="48" t="s">
        <v>121</v>
      </c>
      <c r="B134" s="48" t="s">
        <v>23334</v>
      </c>
      <c r="C134" s="1">
        <f>SUMIFS(Results!O:O,Results!G:G,CONCATENATE("*",B134,"*"),Results!E:E,'Warscroll Win Rates'!A134)</f>
        <v>0</v>
      </c>
      <c r="D134" s="50" t="str">
        <f>IFERROR(SUMIFS(Results!V:V,Results!G:G,CONCATENATE("*",B134,"*"),Results!E:E,'Warscroll Win Rates'!A134)/C134,"")</f>
        <v/>
      </c>
      <c r="E134" s="1">
        <f>SUMIFS(Results!O:O,Results!G:G,CONCATENATE("&lt;&gt;*",'Warscroll Win Rates'!B134,"*"),Results!E:E,'Warscroll Win Rates'!A134)</f>
        <v>241</v>
      </c>
      <c r="F134" s="50">
        <f>IFERROR(SUMIFS(Results!V:V,Results!G:G,CONCATENATE("&lt;&gt;*",'Warscroll Win Rates'!B134,"*"),Results!E:E,'Warscroll Win Rates'!A134)/E134,"")</f>
        <v>0.60373443983402486</v>
      </c>
      <c r="G134" s="46">
        <f>SUMIFS(Results!O:O,Results!G:G,CONCATENATE("*",B134,"*"),Results!E:E,'Warscroll Win Rates'!A134,Results!Y:Y,"&gt;=500")</f>
        <v>0</v>
      </c>
      <c r="H134" s="52" t="str">
        <f>IFERROR(SUMIFS(Results!V:V,Results!G:G,CONCATENATE("*",B134,"*"),Results!E:E,'Warscroll Win Rates'!A134,Results!Y:Y,"&gt;=500")/G134,"")</f>
        <v/>
      </c>
      <c r="I134" s="53">
        <f>SUMIFS(Results!O:O,Results!G:G,CONCATENATE("&lt;&gt;*",'Warscroll Win Rates'!B134,"*"),Results!E:E,'Warscroll Win Rates'!A134,Results!Y:Y,"&gt;=500")</f>
        <v>105</v>
      </c>
      <c r="J134" s="52">
        <f>IFERROR(SUMIFS(Results!V:V,Results!G:G,CONCATENATE("&lt;&gt;*",'Warscroll Win Rates'!B134,"*"),Results!E:E,'Warscroll Win Rates'!A134,Results!Y:Y,"&gt;=500")/I134,"")</f>
        <v>0.76666666666666672</v>
      </c>
    </row>
    <row r="135" spans="1:10" x14ac:dyDescent="0.3">
      <c r="A135" s="48" t="s">
        <v>121</v>
      </c>
      <c r="B135" s="48" t="s">
        <v>23335</v>
      </c>
      <c r="C135" s="1">
        <f>SUMIFS(Results!O:O,Results!G:G,CONCATENATE("*",B135,"*"),Results!E:E,'Warscroll Win Rates'!A135)</f>
        <v>5</v>
      </c>
      <c r="D135" s="50">
        <f>IFERROR(SUMIFS(Results!V:V,Results!G:G,CONCATENATE("*",B135,"*"),Results!E:E,'Warscroll Win Rates'!A135)/C135,"")</f>
        <v>0.4</v>
      </c>
      <c r="E135" s="1">
        <f>SUMIFS(Results!O:O,Results!G:G,CONCATENATE("&lt;&gt;*",'Warscroll Win Rates'!B135,"*"),Results!E:E,'Warscroll Win Rates'!A135)</f>
        <v>236</v>
      </c>
      <c r="F135" s="50">
        <f>IFERROR(SUMIFS(Results!V:V,Results!G:G,CONCATENATE("&lt;&gt;*",'Warscroll Win Rates'!B135,"*"),Results!E:E,'Warscroll Win Rates'!A135)/E135,"")</f>
        <v>0.60805084745762716</v>
      </c>
      <c r="G135" s="46">
        <f>SUMIFS(Results!O:O,Results!G:G,CONCATENATE("*",B135,"*"),Results!E:E,'Warscroll Win Rates'!A135,Results!Y:Y,"&gt;=500")</f>
        <v>0</v>
      </c>
      <c r="H135" s="52" t="str">
        <f>IFERROR(SUMIFS(Results!V:V,Results!G:G,CONCATENATE("*",B135,"*"),Results!E:E,'Warscroll Win Rates'!A135,Results!Y:Y,"&gt;=500")/G135,"")</f>
        <v/>
      </c>
      <c r="I135" s="53">
        <f>SUMIFS(Results!O:O,Results!G:G,CONCATENATE("&lt;&gt;*",'Warscroll Win Rates'!B135,"*"),Results!E:E,'Warscroll Win Rates'!A135,Results!Y:Y,"&gt;=500")</f>
        <v>105</v>
      </c>
      <c r="J135" s="52">
        <f>IFERROR(SUMIFS(Results!V:V,Results!G:G,CONCATENATE("&lt;&gt;*",'Warscroll Win Rates'!B135,"*"),Results!E:E,'Warscroll Win Rates'!A135,Results!Y:Y,"&gt;=500")/I135,"")</f>
        <v>0.76666666666666672</v>
      </c>
    </row>
    <row r="136" spans="1:10" x14ac:dyDescent="0.3">
      <c r="A136" s="48" t="s">
        <v>121</v>
      </c>
      <c r="B136" s="48" t="s">
        <v>23336</v>
      </c>
      <c r="C136" s="1">
        <f>SUMIFS(Results!O:O,Results!G:G,CONCATENATE("*",B136,"*"),Results!E:E,'Warscroll Win Rates'!A136)</f>
        <v>133</v>
      </c>
      <c r="D136" s="50">
        <f>IFERROR(SUMIFS(Results!V:V,Results!G:G,CONCATENATE("*",B136,"*"),Results!E:E,'Warscroll Win Rates'!A136)/C136,"")</f>
        <v>0.65037593984962405</v>
      </c>
      <c r="E136" s="1">
        <f>SUMIFS(Results!O:O,Results!G:G,CONCATENATE("&lt;&gt;*",'Warscroll Win Rates'!B136,"*"),Results!E:E,'Warscroll Win Rates'!A136)</f>
        <v>108</v>
      </c>
      <c r="F136" s="50">
        <f>IFERROR(SUMIFS(Results!V:V,Results!G:G,CONCATENATE("&lt;&gt;*",'Warscroll Win Rates'!B136,"*"),Results!E:E,'Warscroll Win Rates'!A136)/E136,"")</f>
        <v>0.54629629629629628</v>
      </c>
      <c r="G136" s="46">
        <f>SUMIFS(Results!O:O,Results!G:G,CONCATENATE("*",B136,"*"),Results!E:E,'Warscroll Win Rates'!A136,Results!Y:Y,"&gt;=500")</f>
        <v>60</v>
      </c>
      <c r="H136" s="52">
        <f>IFERROR(SUMIFS(Results!V:V,Results!G:G,CONCATENATE("*",B136,"*"),Results!E:E,'Warscroll Win Rates'!A136,Results!Y:Y,"&gt;=500")/G136,"")</f>
        <v>0.77500000000000002</v>
      </c>
      <c r="I136" s="53">
        <f>SUMIFS(Results!O:O,Results!G:G,CONCATENATE("&lt;&gt;*",'Warscroll Win Rates'!B136,"*"),Results!E:E,'Warscroll Win Rates'!A136,Results!Y:Y,"&gt;=500")</f>
        <v>45</v>
      </c>
      <c r="J136" s="52">
        <f>IFERROR(SUMIFS(Results!V:V,Results!G:G,CONCATENATE("&lt;&gt;*",'Warscroll Win Rates'!B136,"*"),Results!E:E,'Warscroll Win Rates'!A136,Results!Y:Y,"&gt;=500")/I136,"")</f>
        <v>0.75555555555555554</v>
      </c>
    </row>
    <row r="137" spans="1:10" x14ac:dyDescent="0.3">
      <c r="A137" s="48" t="s">
        <v>121</v>
      </c>
      <c r="B137" s="48" t="s">
        <v>23337</v>
      </c>
      <c r="C137" s="1">
        <f>SUMIFS(Results!O:O,Results!G:G,CONCATENATE("*",B137,"*"),Results!E:E,'Warscroll Win Rates'!A137)</f>
        <v>33</v>
      </c>
      <c r="D137" s="50">
        <f>IFERROR(SUMIFS(Results!V:V,Results!G:G,CONCATENATE("*",B137,"*"),Results!E:E,'Warscroll Win Rates'!A137)/C137,"")</f>
        <v>0.54545454545454541</v>
      </c>
      <c r="E137" s="1">
        <f>SUMIFS(Results!O:O,Results!G:G,CONCATENATE("&lt;&gt;*",'Warscroll Win Rates'!B137,"*"),Results!E:E,'Warscroll Win Rates'!A137)</f>
        <v>208</v>
      </c>
      <c r="F137" s="50">
        <f>IFERROR(SUMIFS(Results!V:V,Results!G:G,CONCATENATE("&lt;&gt;*",'Warscroll Win Rates'!B137,"*"),Results!E:E,'Warscroll Win Rates'!A137)/E137,"")</f>
        <v>0.61298076923076927</v>
      </c>
      <c r="G137" s="46">
        <f>SUMIFS(Results!O:O,Results!G:G,CONCATENATE("*",B137,"*"),Results!E:E,'Warscroll Win Rates'!A137,Results!Y:Y,"&gt;=500")</f>
        <v>20</v>
      </c>
      <c r="H137" s="52">
        <f>IFERROR(SUMIFS(Results!V:V,Results!G:G,CONCATENATE("*",B137,"*"),Results!E:E,'Warscroll Win Rates'!A137,Results!Y:Y,"&gt;=500")/G137,"")</f>
        <v>0.7</v>
      </c>
      <c r="I137" s="53">
        <f>SUMIFS(Results!O:O,Results!G:G,CONCATENATE("&lt;&gt;*",'Warscroll Win Rates'!B137,"*"),Results!E:E,'Warscroll Win Rates'!A137,Results!Y:Y,"&gt;=500")</f>
        <v>85</v>
      </c>
      <c r="J137" s="52">
        <f>IFERROR(SUMIFS(Results!V:V,Results!G:G,CONCATENATE("&lt;&gt;*",'Warscroll Win Rates'!B137,"*"),Results!E:E,'Warscroll Win Rates'!A137,Results!Y:Y,"&gt;=500")/I137,"")</f>
        <v>0.78235294117647058</v>
      </c>
    </row>
    <row r="138" spans="1:10" x14ac:dyDescent="0.3">
      <c r="A138" s="48" t="s">
        <v>121</v>
      </c>
      <c r="B138" s="48" t="s">
        <v>23338</v>
      </c>
      <c r="C138" s="1">
        <f>SUMIFS(Results!O:O,Results!G:G,CONCATENATE("*",B138,"*"),Results!E:E,'Warscroll Win Rates'!A138)</f>
        <v>5</v>
      </c>
      <c r="D138" s="50">
        <f>IFERROR(SUMIFS(Results!V:V,Results!G:G,CONCATENATE("*",B138,"*"),Results!E:E,'Warscroll Win Rates'!A138)/C138,"")</f>
        <v>0.6</v>
      </c>
      <c r="E138" s="1">
        <f>SUMIFS(Results!O:O,Results!G:G,CONCATENATE("&lt;&gt;*",'Warscroll Win Rates'!B138,"*"),Results!E:E,'Warscroll Win Rates'!A138)</f>
        <v>236</v>
      </c>
      <c r="F138" s="50">
        <f>IFERROR(SUMIFS(Results!V:V,Results!G:G,CONCATENATE("&lt;&gt;*",'Warscroll Win Rates'!B138,"*"),Results!E:E,'Warscroll Win Rates'!A138)/E138,"")</f>
        <v>0.60381355932203384</v>
      </c>
      <c r="G138" s="46">
        <f>SUMIFS(Results!O:O,Results!G:G,CONCATENATE("*",B138,"*"),Results!E:E,'Warscroll Win Rates'!A138,Results!Y:Y,"&gt;=500")</f>
        <v>0</v>
      </c>
      <c r="H138" s="52" t="str">
        <f>IFERROR(SUMIFS(Results!V:V,Results!G:G,CONCATENATE("*",B138,"*"),Results!E:E,'Warscroll Win Rates'!A138,Results!Y:Y,"&gt;=500")/G138,"")</f>
        <v/>
      </c>
      <c r="I138" s="53">
        <f>SUMIFS(Results!O:O,Results!G:G,CONCATENATE("&lt;&gt;*",'Warscroll Win Rates'!B138,"*"),Results!E:E,'Warscroll Win Rates'!A138,Results!Y:Y,"&gt;=500")</f>
        <v>105</v>
      </c>
      <c r="J138" s="52">
        <f>IFERROR(SUMIFS(Results!V:V,Results!G:G,CONCATENATE("&lt;&gt;*",'Warscroll Win Rates'!B138,"*"),Results!E:E,'Warscroll Win Rates'!A138,Results!Y:Y,"&gt;=500")/I138,"")</f>
        <v>0.76666666666666672</v>
      </c>
    </row>
    <row r="139" spans="1:10" x14ac:dyDescent="0.3">
      <c r="A139" s="48" t="s">
        <v>121</v>
      </c>
      <c r="B139" s="48" t="s">
        <v>23339</v>
      </c>
      <c r="C139" s="1">
        <f>SUMIFS(Results!O:O,Results!G:G,CONCATENATE("*",B139,"*"),Results!E:E,'Warscroll Win Rates'!A139)</f>
        <v>0</v>
      </c>
      <c r="D139" s="50" t="str">
        <f>IFERROR(SUMIFS(Results!V:V,Results!G:G,CONCATENATE("*",B139,"*"),Results!E:E,'Warscroll Win Rates'!A139)/C139,"")</f>
        <v/>
      </c>
      <c r="E139" s="1">
        <f>SUMIFS(Results!O:O,Results!G:G,CONCATENATE("&lt;&gt;*",'Warscroll Win Rates'!B139,"*"),Results!E:E,'Warscroll Win Rates'!A139)</f>
        <v>241</v>
      </c>
      <c r="F139" s="50">
        <f>IFERROR(SUMIFS(Results!V:V,Results!G:G,CONCATENATE("&lt;&gt;*",'Warscroll Win Rates'!B139,"*"),Results!E:E,'Warscroll Win Rates'!A139)/E139,"")</f>
        <v>0.60373443983402486</v>
      </c>
      <c r="G139" s="46">
        <f>SUMIFS(Results!O:O,Results!G:G,CONCATENATE("*",B139,"*"),Results!E:E,'Warscroll Win Rates'!A139,Results!Y:Y,"&gt;=500")</f>
        <v>0</v>
      </c>
      <c r="H139" s="52" t="str">
        <f>IFERROR(SUMIFS(Results!V:V,Results!G:G,CONCATENATE("*",B139,"*"),Results!E:E,'Warscroll Win Rates'!A139,Results!Y:Y,"&gt;=500")/G139,"")</f>
        <v/>
      </c>
      <c r="I139" s="53">
        <f>SUMIFS(Results!O:O,Results!G:G,CONCATENATE("&lt;&gt;*",'Warscroll Win Rates'!B139,"*"),Results!E:E,'Warscroll Win Rates'!A139,Results!Y:Y,"&gt;=500")</f>
        <v>105</v>
      </c>
      <c r="J139" s="52">
        <f>IFERROR(SUMIFS(Results!V:V,Results!G:G,CONCATENATE("&lt;&gt;*",'Warscroll Win Rates'!B139,"*"),Results!E:E,'Warscroll Win Rates'!A139,Results!Y:Y,"&gt;=500")/I139,"")</f>
        <v>0.76666666666666672</v>
      </c>
    </row>
    <row r="140" spans="1:10" x14ac:dyDescent="0.3">
      <c r="A140" s="48" t="s">
        <v>121</v>
      </c>
      <c r="B140" s="48" t="s">
        <v>23340</v>
      </c>
      <c r="C140" s="1">
        <f>SUMIFS(Results!O:O,Results!G:G,CONCATENATE("*",B140,"*"),Results!E:E,'Warscroll Win Rates'!A140)</f>
        <v>236</v>
      </c>
      <c r="D140" s="50">
        <f>IFERROR(SUMIFS(Results!V:V,Results!G:G,CONCATENATE("*",B140,"*"),Results!E:E,'Warscroll Win Rates'!A140)/C140,"")</f>
        <v>0.60805084745762716</v>
      </c>
      <c r="E140" s="1">
        <f>SUMIFS(Results!O:O,Results!G:G,CONCATENATE("&lt;&gt;*",'Warscroll Win Rates'!B140,"*"),Results!E:E,'Warscroll Win Rates'!A140)</f>
        <v>5</v>
      </c>
      <c r="F140" s="50">
        <f>IFERROR(SUMIFS(Results!V:V,Results!G:G,CONCATENATE("&lt;&gt;*",'Warscroll Win Rates'!B140,"*"),Results!E:E,'Warscroll Win Rates'!A140)/E140,"")</f>
        <v>0.4</v>
      </c>
      <c r="G140" s="46">
        <f>SUMIFS(Results!O:O,Results!G:G,CONCATENATE("*",B140,"*"),Results!E:E,'Warscroll Win Rates'!A140,Results!Y:Y,"&gt;=500")</f>
        <v>105</v>
      </c>
      <c r="H140" s="52">
        <f>IFERROR(SUMIFS(Results!V:V,Results!G:G,CONCATENATE("*",B140,"*"),Results!E:E,'Warscroll Win Rates'!A140,Results!Y:Y,"&gt;=500")/G140,"")</f>
        <v>0.76666666666666672</v>
      </c>
      <c r="I140" s="53">
        <f>SUMIFS(Results!O:O,Results!G:G,CONCATENATE("&lt;&gt;*",'Warscroll Win Rates'!B140,"*"),Results!E:E,'Warscroll Win Rates'!A140,Results!Y:Y,"&gt;=500")</f>
        <v>0</v>
      </c>
      <c r="J140" s="52" t="str">
        <f>IFERROR(SUMIFS(Results!V:V,Results!G:G,CONCATENATE("&lt;&gt;*",'Warscroll Win Rates'!B140,"*"),Results!E:E,'Warscroll Win Rates'!A140,Results!Y:Y,"&gt;=500")/I140,"")</f>
        <v/>
      </c>
    </row>
    <row r="141" spans="1:10" x14ac:dyDescent="0.3">
      <c r="A141" s="48" t="s">
        <v>121</v>
      </c>
      <c r="B141" s="48" t="s">
        <v>23341</v>
      </c>
      <c r="C141" s="1">
        <f>SUMIFS(Results!O:O,Results!G:G,CONCATENATE("*",B141,"*"),Results!E:E,'Warscroll Win Rates'!A141)</f>
        <v>5</v>
      </c>
      <c r="D141" s="50">
        <f>IFERROR(SUMIFS(Results!V:V,Results!G:G,CONCATENATE("*",B141,"*"),Results!E:E,'Warscroll Win Rates'!A141)/C141,"")</f>
        <v>0.8</v>
      </c>
      <c r="E141" s="1">
        <f>SUMIFS(Results!O:O,Results!G:G,CONCATENATE("&lt;&gt;*",'Warscroll Win Rates'!B141,"*"),Results!E:E,'Warscroll Win Rates'!A141)</f>
        <v>236</v>
      </c>
      <c r="F141" s="50">
        <f>IFERROR(SUMIFS(Results!V:V,Results!G:G,CONCATENATE("&lt;&gt;*",'Warscroll Win Rates'!B141,"*"),Results!E:E,'Warscroll Win Rates'!A141)/E141,"")</f>
        <v>0.59957627118644063</v>
      </c>
      <c r="G141" s="46">
        <f>SUMIFS(Results!O:O,Results!G:G,CONCATENATE("*",B141,"*"),Results!E:E,'Warscroll Win Rates'!A141,Results!Y:Y,"&gt;=500")</f>
        <v>0</v>
      </c>
      <c r="H141" s="52" t="str">
        <f>IFERROR(SUMIFS(Results!V:V,Results!G:G,CONCATENATE("*",B141,"*"),Results!E:E,'Warscroll Win Rates'!A141,Results!Y:Y,"&gt;=500")/G141,"")</f>
        <v/>
      </c>
      <c r="I141" s="53">
        <f>SUMIFS(Results!O:O,Results!G:G,CONCATENATE("&lt;&gt;*",'Warscroll Win Rates'!B141,"*"),Results!E:E,'Warscroll Win Rates'!A141,Results!Y:Y,"&gt;=500")</f>
        <v>105</v>
      </c>
      <c r="J141" s="52">
        <f>IFERROR(SUMIFS(Results!V:V,Results!G:G,CONCATENATE("&lt;&gt;*",'Warscroll Win Rates'!B141,"*"),Results!E:E,'Warscroll Win Rates'!A141,Results!Y:Y,"&gt;=500")/I141,"")</f>
        <v>0.76666666666666672</v>
      </c>
    </row>
    <row r="142" spans="1:10" x14ac:dyDescent="0.3">
      <c r="A142" s="48" t="s">
        <v>121</v>
      </c>
      <c r="B142" s="48" t="s">
        <v>23342</v>
      </c>
      <c r="C142" s="1">
        <f>SUMIFS(Results!O:O,Results!G:G,CONCATENATE("*",B142,"*"),Results!E:E,'Warscroll Win Rates'!A142)</f>
        <v>5</v>
      </c>
      <c r="D142" s="50">
        <f>IFERROR(SUMIFS(Results!V:V,Results!G:G,CONCATENATE("*",B142,"*"),Results!E:E,'Warscroll Win Rates'!A142)/C142,"")</f>
        <v>0.8</v>
      </c>
      <c r="E142" s="1">
        <f>SUMIFS(Results!O:O,Results!G:G,CONCATENATE("&lt;&gt;*",'Warscroll Win Rates'!B142,"*"),Results!E:E,'Warscroll Win Rates'!A142)</f>
        <v>236</v>
      </c>
      <c r="F142" s="50">
        <f>IFERROR(SUMIFS(Results!V:V,Results!G:G,CONCATENATE("&lt;&gt;*",'Warscroll Win Rates'!B142,"*"),Results!E:E,'Warscroll Win Rates'!A142)/E142,"")</f>
        <v>0.59957627118644063</v>
      </c>
      <c r="G142" s="46">
        <f>SUMIFS(Results!O:O,Results!G:G,CONCATENATE("*",B142,"*"),Results!E:E,'Warscroll Win Rates'!A142,Results!Y:Y,"&gt;=500")</f>
        <v>0</v>
      </c>
      <c r="H142" s="52" t="str">
        <f>IFERROR(SUMIFS(Results!V:V,Results!G:G,CONCATENATE("*",B142,"*"),Results!E:E,'Warscroll Win Rates'!A142,Results!Y:Y,"&gt;=500")/G142,"")</f>
        <v/>
      </c>
      <c r="I142" s="53">
        <f>SUMIFS(Results!O:O,Results!G:G,CONCATENATE("&lt;&gt;*",'Warscroll Win Rates'!B142,"*"),Results!E:E,'Warscroll Win Rates'!A142,Results!Y:Y,"&gt;=500")</f>
        <v>105</v>
      </c>
      <c r="J142" s="52">
        <f>IFERROR(SUMIFS(Results!V:V,Results!G:G,CONCATENATE("&lt;&gt;*",'Warscroll Win Rates'!B142,"*"),Results!E:E,'Warscroll Win Rates'!A142,Results!Y:Y,"&gt;=500")/I142,"")</f>
        <v>0.76666666666666672</v>
      </c>
    </row>
    <row r="143" spans="1:10" x14ac:dyDescent="0.3">
      <c r="A143" s="48" t="s">
        <v>121</v>
      </c>
      <c r="B143" s="48" t="s">
        <v>23343</v>
      </c>
      <c r="C143" s="1">
        <f>SUMIFS(Results!O:O,Results!G:G,CONCATENATE("*",B143,"*"),Results!E:E,'Warscroll Win Rates'!A143)</f>
        <v>45</v>
      </c>
      <c r="D143" s="50">
        <f>IFERROR(SUMIFS(Results!V:V,Results!G:G,CONCATENATE("*",B143,"*"),Results!E:E,'Warscroll Win Rates'!A143)/C143,"")</f>
        <v>0.66666666666666663</v>
      </c>
      <c r="E143" s="1">
        <f>SUMIFS(Results!O:O,Results!G:G,CONCATENATE("&lt;&gt;*",'Warscroll Win Rates'!B143,"*"),Results!E:E,'Warscroll Win Rates'!A143)</f>
        <v>196</v>
      </c>
      <c r="F143" s="50">
        <f>IFERROR(SUMIFS(Results!V:V,Results!G:G,CONCATENATE("&lt;&gt;*",'Warscroll Win Rates'!B143,"*"),Results!E:E,'Warscroll Win Rates'!A143)/E143,"")</f>
        <v>0.5892857142857143</v>
      </c>
      <c r="G143" s="46">
        <f>SUMIFS(Results!O:O,Results!G:G,CONCATENATE("*",B143,"*"),Results!E:E,'Warscroll Win Rates'!A143,Results!Y:Y,"&gt;=500")</f>
        <v>20</v>
      </c>
      <c r="H143" s="52">
        <f>IFERROR(SUMIFS(Results!V:V,Results!G:G,CONCATENATE("*",B143,"*"),Results!E:E,'Warscroll Win Rates'!A143,Results!Y:Y,"&gt;=500")/G143,"")</f>
        <v>0.75</v>
      </c>
      <c r="I143" s="53">
        <f>SUMIFS(Results!O:O,Results!G:G,CONCATENATE("&lt;&gt;*",'Warscroll Win Rates'!B143,"*"),Results!E:E,'Warscroll Win Rates'!A143,Results!Y:Y,"&gt;=500")</f>
        <v>85</v>
      </c>
      <c r="J143" s="52">
        <f>IFERROR(SUMIFS(Results!V:V,Results!G:G,CONCATENATE("&lt;&gt;*",'Warscroll Win Rates'!B143,"*"),Results!E:E,'Warscroll Win Rates'!A143,Results!Y:Y,"&gt;=500")/I143,"")</f>
        <v>0.77058823529411768</v>
      </c>
    </row>
    <row r="144" spans="1:10" x14ac:dyDescent="0.3">
      <c r="A144" s="48" t="s">
        <v>121</v>
      </c>
      <c r="B144" s="48" t="s">
        <v>23344</v>
      </c>
      <c r="C144" s="1">
        <f>SUMIFS(Results!O:O,Results!G:G,CONCATENATE("*",B144,"*"),Results!E:E,'Warscroll Win Rates'!A144)</f>
        <v>0</v>
      </c>
      <c r="D144" s="50" t="str">
        <f>IFERROR(SUMIFS(Results!V:V,Results!G:G,CONCATENATE("*",B144,"*"),Results!E:E,'Warscroll Win Rates'!A144)/C144,"")</f>
        <v/>
      </c>
      <c r="E144" s="1">
        <f>SUMIFS(Results!O:O,Results!G:G,CONCATENATE("&lt;&gt;*",'Warscroll Win Rates'!B144,"*"),Results!E:E,'Warscroll Win Rates'!A144)</f>
        <v>241</v>
      </c>
      <c r="F144" s="50">
        <f>IFERROR(SUMIFS(Results!V:V,Results!G:G,CONCATENATE("&lt;&gt;*",'Warscroll Win Rates'!B144,"*"),Results!E:E,'Warscroll Win Rates'!A144)/E144,"")</f>
        <v>0.60373443983402486</v>
      </c>
      <c r="G144" s="46">
        <f>SUMIFS(Results!O:O,Results!G:G,CONCATENATE("*",B144,"*"),Results!E:E,'Warscroll Win Rates'!A144,Results!Y:Y,"&gt;=500")</f>
        <v>0</v>
      </c>
      <c r="H144" s="52" t="str">
        <f>IFERROR(SUMIFS(Results!V:V,Results!G:G,CONCATENATE("*",B144,"*"),Results!E:E,'Warscroll Win Rates'!A144,Results!Y:Y,"&gt;=500")/G144,"")</f>
        <v/>
      </c>
      <c r="I144" s="53">
        <f>SUMIFS(Results!O:O,Results!G:G,CONCATENATE("&lt;&gt;*",'Warscroll Win Rates'!B144,"*"),Results!E:E,'Warscroll Win Rates'!A144,Results!Y:Y,"&gt;=500")</f>
        <v>105</v>
      </c>
      <c r="J144" s="52">
        <f>IFERROR(SUMIFS(Results!V:V,Results!G:G,CONCATENATE("&lt;&gt;*",'Warscroll Win Rates'!B144,"*"),Results!E:E,'Warscroll Win Rates'!A144,Results!Y:Y,"&gt;=500")/I144,"")</f>
        <v>0.76666666666666672</v>
      </c>
    </row>
    <row r="145" spans="1:10" x14ac:dyDescent="0.3">
      <c r="A145" s="48" t="s">
        <v>121</v>
      </c>
      <c r="B145" s="48" t="s">
        <v>23345</v>
      </c>
      <c r="C145" s="1">
        <f>SUMIFS(Results!O:O,Results!G:G,CONCATENATE("*",B145,"*"),Results!E:E,'Warscroll Win Rates'!A145)</f>
        <v>0</v>
      </c>
      <c r="D145" s="50" t="str">
        <f>IFERROR(SUMIFS(Results!V:V,Results!G:G,CONCATENATE("*",B145,"*"),Results!E:E,'Warscroll Win Rates'!A145)/C145,"")</f>
        <v/>
      </c>
      <c r="E145" s="1">
        <f>SUMIFS(Results!O:O,Results!G:G,CONCATENATE("&lt;&gt;*",'Warscroll Win Rates'!B145,"*"),Results!E:E,'Warscroll Win Rates'!A145)</f>
        <v>241</v>
      </c>
      <c r="F145" s="50">
        <f>IFERROR(SUMIFS(Results!V:V,Results!G:G,CONCATENATE("&lt;&gt;*",'Warscroll Win Rates'!B145,"*"),Results!E:E,'Warscroll Win Rates'!A145)/E145,"")</f>
        <v>0.60373443983402486</v>
      </c>
      <c r="G145" s="46">
        <f>SUMIFS(Results!O:O,Results!G:G,CONCATENATE("*",B145,"*"),Results!E:E,'Warscroll Win Rates'!A145,Results!Y:Y,"&gt;=500")</f>
        <v>0</v>
      </c>
      <c r="H145" s="52" t="str">
        <f>IFERROR(SUMIFS(Results!V:V,Results!G:G,CONCATENATE("*",B145,"*"),Results!E:E,'Warscroll Win Rates'!A145,Results!Y:Y,"&gt;=500")/G145,"")</f>
        <v/>
      </c>
      <c r="I145" s="53">
        <f>SUMIFS(Results!O:O,Results!G:G,CONCATENATE("&lt;&gt;*",'Warscroll Win Rates'!B145,"*"),Results!E:E,'Warscroll Win Rates'!A145,Results!Y:Y,"&gt;=500")</f>
        <v>105</v>
      </c>
      <c r="J145" s="52">
        <f>IFERROR(SUMIFS(Results!V:V,Results!G:G,CONCATENATE("&lt;&gt;*",'Warscroll Win Rates'!B145,"*"),Results!E:E,'Warscroll Win Rates'!A145,Results!Y:Y,"&gt;=500")/I145,"")</f>
        <v>0.76666666666666672</v>
      </c>
    </row>
    <row r="146" spans="1:10" x14ac:dyDescent="0.3">
      <c r="A146" s="48" t="s">
        <v>121</v>
      </c>
      <c r="B146" s="48" t="s">
        <v>23346</v>
      </c>
      <c r="C146" s="1">
        <f>SUMIFS(Results!O:O,Results!G:G,CONCATENATE("*",B146,"*"),Results!E:E,'Warscroll Win Rates'!A146)</f>
        <v>0</v>
      </c>
      <c r="D146" s="50" t="str">
        <f>IFERROR(SUMIFS(Results!V:V,Results!G:G,CONCATENATE("*",B146,"*"),Results!E:E,'Warscroll Win Rates'!A146)/C146,"")</f>
        <v/>
      </c>
      <c r="E146" s="1">
        <f>SUMIFS(Results!O:O,Results!G:G,CONCATENATE("&lt;&gt;*",'Warscroll Win Rates'!B146,"*"),Results!E:E,'Warscroll Win Rates'!A146)</f>
        <v>241</v>
      </c>
      <c r="F146" s="50">
        <f>IFERROR(SUMIFS(Results!V:V,Results!G:G,CONCATENATE("&lt;&gt;*",'Warscroll Win Rates'!B146,"*"),Results!E:E,'Warscroll Win Rates'!A146)/E146,"")</f>
        <v>0.60373443983402486</v>
      </c>
      <c r="G146" s="46">
        <f>SUMIFS(Results!O:O,Results!G:G,CONCATENATE("*",B146,"*"),Results!E:E,'Warscroll Win Rates'!A146,Results!Y:Y,"&gt;=500")</f>
        <v>0</v>
      </c>
      <c r="H146" s="52" t="str">
        <f>IFERROR(SUMIFS(Results!V:V,Results!G:G,CONCATENATE("*",B146,"*"),Results!E:E,'Warscroll Win Rates'!A146,Results!Y:Y,"&gt;=500")/G146,"")</f>
        <v/>
      </c>
      <c r="I146" s="53">
        <f>SUMIFS(Results!O:O,Results!G:G,CONCATENATE("&lt;&gt;*",'Warscroll Win Rates'!B146,"*"),Results!E:E,'Warscroll Win Rates'!A146,Results!Y:Y,"&gt;=500")</f>
        <v>105</v>
      </c>
      <c r="J146" s="52">
        <f>IFERROR(SUMIFS(Results!V:V,Results!G:G,CONCATENATE("&lt;&gt;*",'Warscroll Win Rates'!B146,"*"),Results!E:E,'Warscroll Win Rates'!A146,Results!Y:Y,"&gt;=500")/I146,"")</f>
        <v>0.76666666666666672</v>
      </c>
    </row>
    <row r="147" spans="1:10" x14ac:dyDescent="0.3">
      <c r="A147" s="48" t="s">
        <v>121</v>
      </c>
      <c r="B147" s="48" t="s">
        <v>23347</v>
      </c>
      <c r="C147" s="1">
        <f>SUMIFS(Results!O:O,Results!G:G,CONCATENATE("*",B147,"*"),Results!E:E,'Warscroll Win Rates'!A147)</f>
        <v>173</v>
      </c>
      <c r="D147" s="50">
        <f>IFERROR(SUMIFS(Results!V:V,Results!G:G,CONCATENATE("*",B147,"*"),Results!E:E,'Warscroll Win Rates'!A147)/C147,"")</f>
        <v>0.61560693641618502</v>
      </c>
      <c r="E147" s="1">
        <f>SUMIFS(Results!O:O,Results!G:G,CONCATENATE("&lt;&gt;*",'Warscroll Win Rates'!B147,"*"),Results!E:E,'Warscroll Win Rates'!A147)</f>
        <v>68</v>
      </c>
      <c r="F147" s="50">
        <f>IFERROR(SUMIFS(Results!V:V,Results!G:G,CONCATENATE("&lt;&gt;*",'Warscroll Win Rates'!B147,"*"),Results!E:E,'Warscroll Win Rates'!A147)/E147,"")</f>
        <v>0.57352941176470584</v>
      </c>
      <c r="G147" s="46">
        <f>SUMIFS(Results!O:O,Results!G:G,CONCATENATE("*",B147,"*"),Results!E:E,'Warscroll Win Rates'!A147,Results!Y:Y,"&gt;=500")</f>
        <v>75</v>
      </c>
      <c r="H147" s="52">
        <f>IFERROR(SUMIFS(Results!V:V,Results!G:G,CONCATENATE("*",B147,"*"),Results!E:E,'Warscroll Win Rates'!A147,Results!Y:Y,"&gt;=500")/G147,"")</f>
        <v>0.78</v>
      </c>
      <c r="I147" s="53">
        <f>SUMIFS(Results!O:O,Results!G:G,CONCATENATE("&lt;&gt;*",'Warscroll Win Rates'!B147,"*"),Results!E:E,'Warscroll Win Rates'!A147,Results!Y:Y,"&gt;=500")</f>
        <v>30</v>
      </c>
      <c r="J147" s="52">
        <f>IFERROR(SUMIFS(Results!V:V,Results!G:G,CONCATENATE("&lt;&gt;*",'Warscroll Win Rates'!B147,"*"),Results!E:E,'Warscroll Win Rates'!A147,Results!Y:Y,"&gt;=500")/I147,"")</f>
        <v>0.73333333333333328</v>
      </c>
    </row>
    <row r="148" spans="1:10" x14ac:dyDescent="0.3">
      <c r="A148" s="48" t="s">
        <v>121</v>
      </c>
      <c r="B148" s="48" t="s">
        <v>23348</v>
      </c>
      <c r="C148" s="1">
        <f>SUMIFS(Results!O:O,Results!G:G,CONCATENATE("*",B148,"*"),Results!E:E,'Warscroll Win Rates'!A148)</f>
        <v>0</v>
      </c>
      <c r="D148" s="50" t="str">
        <f>IFERROR(SUMIFS(Results!V:V,Results!G:G,CONCATENATE("*",B148,"*"),Results!E:E,'Warscroll Win Rates'!A148)/C148,"")</f>
        <v/>
      </c>
      <c r="E148" s="1">
        <f>SUMIFS(Results!O:O,Results!G:G,CONCATENATE("&lt;&gt;*",'Warscroll Win Rates'!B148,"*"),Results!E:E,'Warscroll Win Rates'!A148)</f>
        <v>241</v>
      </c>
      <c r="F148" s="50">
        <f>IFERROR(SUMIFS(Results!V:V,Results!G:G,CONCATENATE("&lt;&gt;*",'Warscroll Win Rates'!B148,"*"),Results!E:E,'Warscroll Win Rates'!A148)/E148,"")</f>
        <v>0.60373443983402486</v>
      </c>
      <c r="G148" s="46">
        <f>SUMIFS(Results!O:O,Results!G:G,CONCATENATE("*",B148,"*"),Results!E:E,'Warscroll Win Rates'!A148,Results!Y:Y,"&gt;=500")</f>
        <v>0</v>
      </c>
      <c r="H148" s="52" t="str">
        <f>IFERROR(SUMIFS(Results!V:V,Results!G:G,CONCATENATE("*",B148,"*"),Results!E:E,'Warscroll Win Rates'!A148,Results!Y:Y,"&gt;=500")/G148,"")</f>
        <v/>
      </c>
      <c r="I148" s="53">
        <f>SUMIFS(Results!O:O,Results!G:G,CONCATENATE("&lt;&gt;*",'Warscroll Win Rates'!B148,"*"),Results!E:E,'Warscroll Win Rates'!A148,Results!Y:Y,"&gt;=500")</f>
        <v>105</v>
      </c>
      <c r="J148" s="52">
        <f>IFERROR(SUMIFS(Results!V:V,Results!G:G,CONCATENATE("&lt;&gt;*",'Warscroll Win Rates'!B148,"*"),Results!E:E,'Warscroll Win Rates'!A148,Results!Y:Y,"&gt;=500")/I148,"")</f>
        <v>0.76666666666666672</v>
      </c>
    </row>
    <row r="149" spans="1:10" x14ac:dyDescent="0.3">
      <c r="A149" s="48" t="s">
        <v>121</v>
      </c>
      <c r="B149" s="48" t="s">
        <v>23349</v>
      </c>
      <c r="C149" s="1">
        <f>SUMIFS(Results!O:O,Results!G:G,CONCATENATE("*",B149,"*"),Results!E:E,'Warscroll Win Rates'!A149)</f>
        <v>0</v>
      </c>
      <c r="D149" s="50" t="str">
        <f>IFERROR(SUMIFS(Results!V:V,Results!G:G,CONCATENATE("*",B149,"*"),Results!E:E,'Warscroll Win Rates'!A149)/C149,"")</f>
        <v/>
      </c>
      <c r="E149" s="1">
        <f>SUMIFS(Results!O:O,Results!G:G,CONCATENATE("&lt;&gt;*",'Warscroll Win Rates'!B149,"*"),Results!E:E,'Warscroll Win Rates'!A149)</f>
        <v>241</v>
      </c>
      <c r="F149" s="50">
        <f>IFERROR(SUMIFS(Results!V:V,Results!G:G,CONCATENATE("&lt;&gt;*",'Warscroll Win Rates'!B149,"*"),Results!E:E,'Warscroll Win Rates'!A149)/E149,"")</f>
        <v>0.60373443983402486</v>
      </c>
      <c r="G149" s="46">
        <f>SUMIFS(Results!O:O,Results!G:G,CONCATENATE("*",B149,"*"),Results!E:E,'Warscroll Win Rates'!A149,Results!Y:Y,"&gt;=500")</f>
        <v>0</v>
      </c>
      <c r="H149" s="52" t="str">
        <f>IFERROR(SUMIFS(Results!V:V,Results!G:G,CONCATENATE("*",B149,"*"),Results!E:E,'Warscroll Win Rates'!A149,Results!Y:Y,"&gt;=500")/G149,"")</f>
        <v/>
      </c>
      <c r="I149" s="53">
        <f>SUMIFS(Results!O:O,Results!G:G,CONCATENATE("&lt;&gt;*",'Warscroll Win Rates'!B149,"*"),Results!E:E,'Warscroll Win Rates'!A149,Results!Y:Y,"&gt;=500")</f>
        <v>105</v>
      </c>
      <c r="J149" s="52">
        <f>IFERROR(SUMIFS(Results!V:V,Results!G:G,CONCATENATE("&lt;&gt;*",'Warscroll Win Rates'!B149,"*"),Results!E:E,'Warscroll Win Rates'!A149,Results!Y:Y,"&gt;=500")/I149,"")</f>
        <v>0.76666666666666672</v>
      </c>
    </row>
    <row r="150" spans="1:10" x14ac:dyDescent="0.3">
      <c r="A150" s="48" t="s">
        <v>121</v>
      </c>
      <c r="B150" s="48" t="s">
        <v>23350</v>
      </c>
      <c r="C150" s="1">
        <f>SUMIFS(Results!O:O,Results!G:G,CONCATENATE("*",B150,"*"),Results!E:E,'Warscroll Win Rates'!A150)</f>
        <v>0</v>
      </c>
      <c r="D150" s="50" t="str">
        <f>IFERROR(SUMIFS(Results!V:V,Results!G:G,CONCATENATE("*",B150,"*"),Results!E:E,'Warscroll Win Rates'!A150)/C150,"")</f>
        <v/>
      </c>
      <c r="E150" s="1">
        <f>SUMIFS(Results!O:O,Results!G:G,CONCATENATE("&lt;&gt;*",'Warscroll Win Rates'!B150,"*"),Results!E:E,'Warscroll Win Rates'!A150)</f>
        <v>241</v>
      </c>
      <c r="F150" s="50">
        <f>IFERROR(SUMIFS(Results!V:V,Results!G:G,CONCATENATE("&lt;&gt;*",'Warscroll Win Rates'!B150,"*"),Results!E:E,'Warscroll Win Rates'!A150)/E150,"")</f>
        <v>0.60373443983402486</v>
      </c>
      <c r="G150" s="46">
        <f>SUMIFS(Results!O:O,Results!G:G,CONCATENATE("*",B150,"*"),Results!E:E,'Warscroll Win Rates'!A150,Results!Y:Y,"&gt;=500")</f>
        <v>0</v>
      </c>
      <c r="H150" s="52" t="str">
        <f>IFERROR(SUMIFS(Results!V:V,Results!G:G,CONCATENATE("*",B150,"*"),Results!E:E,'Warscroll Win Rates'!A150,Results!Y:Y,"&gt;=500")/G150,"")</f>
        <v/>
      </c>
      <c r="I150" s="53">
        <f>SUMIFS(Results!O:O,Results!G:G,CONCATENATE("&lt;&gt;*",'Warscroll Win Rates'!B150,"*"),Results!E:E,'Warscroll Win Rates'!A150,Results!Y:Y,"&gt;=500")</f>
        <v>105</v>
      </c>
      <c r="J150" s="52">
        <f>IFERROR(SUMIFS(Results!V:V,Results!G:G,CONCATENATE("&lt;&gt;*",'Warscroll Win Rates'!B150,"*"),Results!E:E,'Warscroll Win Rates'!A150,Results!Y:Y,"&gt;=500")/I150,"")</f>
        <v>0.76666666666666672</v>
      </c>
    </row>
    <row r="151" spans="1:10" s="5" customFormat="1" x14ac:dyDescent="0.3">
      <c r="A151" s="49" t="s">
        <v>73</v>
      </c>
      <c r="B151" s="49"/>
      <c r="C151" s="6">
        <f>SUMIFS(Results!O:O,Results!G:G,CONCATENATE("*",B151,"*"),Results!E:E,'Warscroll Win Rates'!A151)</f>
        <v>196</v>
      </c>
      <c r="D151" s="50">
        <f>IFERROR(SUMIFS(Results!V:V,Results!G:G,CONCATENATE("*",B151,"*"),Results!E:E,'Warscroll Win Rates'!A151)/C151,"")</f>
        <v>0.63010204081632648</v>
      </c>
      <c r="E151" s="6">
        <f>SUMIFS(Results!O:O,Results!G:G,CONCATENATE("&lt;&gt;*",'Warscroll Win Rates'!B151,"*"),Results!E:E,'Warscroll Win Rates'!A151)</f>
        <v>0</v>
      </c>
      <c r="F151" s="50" t="str">
        <f>IFERROR(SUMIFS(Results!V:V,Results!G:G,CONCATENATE("&lt;&gt;*",'Warscroll Win Rates'!B151,"*"),Results!E:E,'Warscroll Win Rates'!A151)/E151,"")</f>
        <v/>
      </c>
      <c r="G151" s="46">
        <f>SUMIFS(Results!O:O,Results!G:G,CONCATENATE("*",B151,"*"),Results!E:E,'Warscroll Win Rates'!A151,Results!Y:Y,"&gt;=500")</f>
        <v>55</v>
      </c>
      <c r="H151" s="52">
        <f>IFERROR(SUMIFS(Results!V:V,Results!G:G,CONCATENATE("*",B151,"*"),Results!E:E,'Warscroll Win Rates'!A151,Results!Y:Y,"&gt;=500")/G151,"")</f>
        <v>0.73636363636363633</v>
      </c>
      <c r="I151" s="53">
        <f>SUMIFS(Results!O:O,Results!G:G,CONCATENATE("&lt;&gt;*",'Warscroll Win Rates'!B151,"*"),Results!E:E,'Warscroll Win Rates'!A151,Results!Y:Y,"&gt;=500")</f>
        <v>0</v>
      </c>
      <c r="J151" s="52" t="str">
        <f>IFERROR(SUMIFS(Results!V:V,Results!G:G,CONCATENATE("&lt;&gt;*",'Warscroll Win Rates'!B151,"*"),Results!E:E,'Warscroll Win Rates'!A151,Results!Y:Y,"&gt;=500")/I151,"")</f>
        <v/>
      </c>
    </row>
    <row r="152" spans="1:10" x14ac:dyDescent="0.3">
      <c r="A152" s="48" t="s">
        <v>73</v>
      </c>
      <c r="B152" s="48" t="s">
        <v>23351</v>
      </c>
      <c r="C152" s="1">
        <f>SUMIFS(Results!O:O,Results!G:G,CONCATENATE("*",B152,"*"),Results!E:E,'Warscroll Win Rates'!A152)</f>
        <v>56</v>
      </c>
      <c r="D152" s="50">
        <f>IFERROR(SUMIFS(Results!V:V,Results!G:G,CONCATENATE("*",B152,"*"),Results!E:E,'Warscroll Win Rates'!A152)/C152,"")</f>
        <v>0.5892857142857143</v>
      </c>
      <c r="E152" s="1">
        <f>SUMIFS(Results!O:O,Results!G:G,CONCATENATE("&lt;&gt;*",'Warscroll Win Rates'!B152,"*"),Results!E:E,'Warscroll Win Rates'!A152)</f>
        <v>140</v>
      </c>
      <c r="F152" s="50">
        <f>IFERROR(SUMIFS(Results!V:V,Results!G:G,CONCATENATE("&lt;&gt;*",'Warscroll Win Rates'!B152,"*"),Results!E:E,'Warscroll Win Rates'!A152)/E152,"")</f>
        <v>0.64642857142857146</v>
      </c>
      <c r="G152" s="46">
        <f>SUMIFS(Results!O:O,Results!G:G,CONCATENATE("*",B152,"*"),Results!E:E,'Warscroll Win Rates'!A152,Results!Y:Y,"&gt;=500")</f>
        <v>10</v>
      </c>
      <c r="H152" s="52">
        <f>IFERROR(SUMIFS(Results!V:V,Results!G:G,CONCATENATE("*",B152,"*"),Results!E:E,'Warscroll Win Rates'!A152,Results!Y:Y,"&gt;=500")/G152,"")</f>
        <v>0.7</v>
      </c>
      <c r="I152" s="53">
        <f>SUMIFS(Results!O:O,Results!G:G,CONCATENATE("&lt;&gt;*",'Warscroll Win Rates'!B152,"*"),Results!E:E,'Warscroll Win Rates'!A152,Results!Y:Y,"&gt;=500")</f>
        <v>45</v>
      </c>
      <c r="J152" s="52">
        <f>IFERROR(SUMIFS(Results!V:V,Results!G:G,CONCATENATE("&lt;&gt;*",'Warscroll Win Rates'!B152,"*"),Results!E:E,'Warscroll Win Rates'!A152,Results!Y:Y,"&gt;=500")/I152,"")</f>
        <v>0.74444444444444446</v>
      </c>
    </row>
    <row r="153" spans="1:10" x14ac:dyDescent="0.3">
      <c r="A153" s="48" t="s">
        <v>73</v>
      </c>
      <c r="B153" s="48" t="s">
        <v>23352</v>
      </c>
      <c r="C153" s="1">
        <f>SUMIFS(Results!O:O,Results!G:G,CONCATENATE("*",B153,"*"),Results!E:E,'Warscroll Win Rates'!A153)</f>
        <v>46</v>
      </c>
      <c r="D153" s="50">
        <f>IFERROR(SUMIFS(Results!V:V,Results!G:G,CONCATENATE("*",B153,"*"),Results!E:E,'Warscroll Win Rates'!A153)/C153,"")</f>
        <v>0.58695652173913049</v>
      </c>
      <c r="E153" s="1">
        <f>SUMIFS(Results!O:O,Results!G:G,CONCATENATE("&lt;&gt;*",'Warscroll Win Rates'!B153,"*"),Results!E:E,'Warscroll Win Rates'!A153)</f>
        <v>150</v>
      </c>
      <c r="F153" s="50">
        <f>IFERROR(SUMIFS(Results!V:V,Results!G:G,CONCATENATE("&lt;&gt;*",'Warscroll Win Rates'!B153,"*"),Results!E:E,'Warscroll Win Rates'!A153)/E153,"")</f>
        <v>0.64333333333333331</v>
      </c>
      <c r="G153" s="46">
        <f>SUMIFS(Results!O:O,Results!G:G,CONCATENATE("*",B153,"*"),Results!E:E,'Warscroll Win Rates'!A153,Results!Y:Y,"&gt;=500")</f>
        <v>10</v>
      </c>
      <c r="H153" s="52">
        <f>IFERROR(SUMIFS(Results!V:V,Results!G:G,CONCATENATE("*",B153,"*"),Results!E:E,'Warscroll Win Rates'!A153,Results!Y:Y,"&gt;=500")/G153,"")</f>
        <v>0.7</v>
      </c>
      <c r="I153" s="53">
        <f>SUMIFS(Results!O:O,Results!G:G,CONCATENATE("&lt;&gt;*",'Warscroll Win Rates'!B153,"*"),Results!E:E,'Warscroll Win Rates'!A153,Results!Y:Y,"&gt;=500")</f>
        <v>45</v>
      </c>
      <c r="J153" s="52">
        <f>IFERROR(SUMIFS(Results!V:V,Results!G:G,CONCATENATE("&lt;&gt;*",'Warscroll Win Rates'!B153,"*"),Results!E:E,'Warscroll Win Rates'!A153,Results!Y:Y,"&gt;=500")/I153,"")</f>
        <v>0.74444444444444446</v>
      </c>
    </row>
    <row r="154" spans="1:10" x14ac:dyDescent="0.3">
      <c r="A154" s="48" t="s">
        <v>73</v>
      </c>
      <c r="B154" s="48" t="s">
        <v>23353</v>
      </c>
      <c r="C154" s="1">
        <f>SUMIFS(Results!O:O,Results!G:G,CONCATENATE("*",B154,"*"),Results!E:E,'Warscroll Win Rates'!A154)</f>
        <v>46</v>
      </c>
      <c r="D154" s="50">
        <f>IFERROR(SUMIFS(Results!V:V,Results!G:G,CONCATENATE("*",B154,"*"),Results!E:E,'Warscroll Win Rates'!A154)/C154,"")</f>
        <v>0.58695652173913049</v>
      </c>
      <c r="E154" s="1">
        <f>SUMIFS(Results!O:O,Results!G:G,CONCATENATE("&lt;&gt;*",'Warscroll Win Rates'!B154,"*"),Results!E:E,'Warscroll Win Rates'!A154)</f>
        <v>150</v>
      </c>
      <c r="F154" s="50">
        <f>IFERROR(SUMIFS(Results!V:V,Results!G:G,CONCATENATE("&lt;&gt;*",'Warscroll Win Rates'!B154,"*"),Results!E:E,'Warscroll Win Rates'!A154)/E154,"")</f>
        <v>0.64333333333333331</v>
      </c>
      <c r="G154" s="46">
        <f>SUMIFS(Results!O:O,Results!G:G,CONCATENATE("*",B154,"*"),Results!E:E,'Warscroll Win Rates'!A154,Results!Y:Y,"&gt;=500")</f>
        <v>10</v>
      </c>
      <c r="H154" s="52">
        <f>IFERROR(SUMIFS(Results!V:V,Results!G:G,CONCATENATE("*",B154,"*"),Results!E:E,'Warscroll Win Rates'!A154,Results!Y:Y,"&gt;=500")/G154,"")</f>
        <v>0.7</v>
      </c>
      <c r="I154" s="53">
        <f>SUMIFS(Results!O:O,Results!G:G,CONCATENATE("&lt;&gt;*",'Warscroll Win Rates'!B154,"*"),Results!E:E,'Warscroll Win Rates'!A154,Results!Y:Y,"&gt;=500")</f>
        <v>45</v>
      </c>
      <c r="J154" s="52">
        <f>IFERROR(SUMIFS(Results!V:V,Results!G:G,CONCATENATE("&lt;&gt;*",'Warscroll Win Rates'!B154,"*"),Results!E:E,'Warscroll Win Rates'!A154,Results!Y:Y,"&gt;=500")/I154,"")</f>
        <v>0.74444444444444446</v>
      </c>
    </row>
    <row r="155" spans="1:10" x14ac:dyDescent="0.3">
      <c r="A155" s="48" t="s">
        <v>73</v>
      </c>
      <c r="B155" s="48" t="s">
        <v>23354</v>
      </c>
      <c r="C155" s="1">
        <f>SUMIFS(Results!O:O,Results!G:G,CONCATENATE("*",B155,"*"),Results!E:E,'Warscroll Win Rates'!A155)</f>
        <v>65</v>
      </c>
      <c r="D155" s="50">
        <f>IFERROR(SUMIFS(Results!V:V,Results!G:G,CONCATENATE("*",B155,"*"),Results!E:E,'Warscroll Win Rates'!A155)/C155,"")</f>
        <v>0.58461538461538465</v>
      </c>
      <c r="E155" s="1">
        <f>SUMIFS(Results!O:O,Results!G:G,CONCATENATE("&lt;&gt;*",'Warscroll Win Rates'!B155,"*"),Results!E:E,'Warscroll Win Rates'!A155)</f>
        <v>131</v>
      </c>
      <c r="F155" s="50">
        <f>IFERROR(SUMIFS(Results!V:V,Results!G:G,CONCATENATE("&lt;&gt;*",'Warscroll Win Rates'!B155,"*"),Results!E:E,'Warscroll Win Rates'!A155)/E155,"")</f>
        <v>0.65267175572519087</v>
      </c>
      <c r="G155" s="46">
        <f>SUMIFS(Results!O:O,Results!G:G,CONCATENATE("*",B155,"*"),Results!E:E,'Warscroll Win Rates'!A155,Results!Y:Y,"&gt;=500")</f>
        <v>20</v>
      </c>
      <c r="H155" s="52">
        <f>IFERROR(SUMIFS(Results!V:V,Results!G:G,CONCATENATE("*",B155,"*"),Results!E:E,'Warscroll Win Rates'!A155,Results!Y:Y,"&gt;=500")/G155,"")</f>
        <v>0.7</v>
      </c>
      <c r="I155" s="53">
        <f>SUMIFS(Results!O:O,Results!G:G,CONCATENATE("&lt;&gt;*",'Warscroll Win Rates'!B155,"*"),Results!E:E,'Warscroll Win Rates'!A155,Results!Y:Y,"&gt;=500")</f>
        <v>35</v>
      </c>
      <c r="J155" s="52">
        <f>IFERROR(SUMIFS(Results!V:V,Results!G:G,CONCATENATE("&lt;&gt;*",'Warscroll Win Rates'!B155,"*"),Results!E:E,'Warscroll Win Rates'!A155,Results!Y:Y,"&gt;=500")/I155,"")</f>
        <v>0.75714285714285712</v>
      </c>
    </row>
    <row r="156" spans="1:10" x14ac:dyDescent="0.3">
      <c r="A156" s="48" t="s">
        <v>73</v>
      </c>
      <c r="B156" s="48" t="s">
        <v>23355</v>
      </c>
      <c r="C156" s="1">
        <f>SUMIFS(Results!O:O,Results!G:G,CONCATENATE("*",B156,"*"),Results!E:E,'Warscroll Win Rates'!A156)</f>
        <v>41</v>
      </c>
      <c r="D156" s="50">
        <f>IFERROR(SUMIFS(Results!V:V,Results!G:G,CONCATENATE("*",B156,"*"),Results!E:E,'Warscroll Win Rates'!A156)/C156,"")</f>
        <v>0.58536585365853655</v>
      </c>
      <c r="E156" s="1">
        <f>SUMIFS(Results!O:O,Results!G:G,CONCATENATE("&lt;&gt;*",'Warscroll Win Rates'!B156,"*"),Results!E:E,'Warscroll Win Rates'!A156)</f>
        <v>155</v>
      </c>
      <c r="F156" s="50">
        <f>IFERROR(SUMIFS(Results!V:V,Results!G:G,CONCATENATE("&lt;&gt;*",'Warscroll Win Rates'!B156,"*"),Results!E:E,'Warscroll Win Rates'!A156)/E156,"")</f>
        <v>0.64193548387096777</v>
      </c>
      <c r="G156" s="46">
        <f>SUMIFS(Results!O:O,Results!G:G,CONCATENATE("*",B156,"*"),Results!E:E,'Warscroll Win Rates'!A156,Results!Y:Y,"&gt;=500")</f>
        <v>5</v>
      </c>
      <c r="H156" s="52">
        <f>IFERROR(SUMIFS(Results!V:V,Results!G:G,CONCATENATE("*",B156,"*"),Results!E:E,'Warscroll Win Rates'!A156,Results!Y:Y,"&gt;=500")/G156,"")</f>
        <v>0.6</v>
      </c>
      <c r="I156" s="53">
        <f>SUMIFS(Results!O:O,Results!G:G,CONCATENATE("&lt;&gt;*",'Warscroll Win Rates'!B156,"*"),Results!E:E,'Warscroll Win Rates'!A156,Results!Y:Y,"&gt;=500")</f>
        <v>50</v>
      </c>
      <c r="J156" s="52">
        <f>IFERROR(SUMIFS(Results!V:V,Results!G:G,CONCATENATE("&lt;&gt;*",'Warscroll Win Rates'!B156,"*"),Results!E:E,'Warscroll Win Rates'!A156,Results!Y:Y,"&gt;=500")/I156,"")</f>
        <v>0.75</v>
      </c>
    </row>
    <row r="157" spans="1:10" x14ac:dyDescent="0.3">
      <c r="A157" s="48" t="s">
        <v>73</v>
      </c>
      <c r="B157" s="48" t="s">
        <v>23356</v>
      </c>
      <c r="C157" s="1">
        <f>SUMIFS(Results!O:O,Results!G:G,CONCATENATE("*",B157,"*"),Results!E:E,'Warscroll Win Rates'!A157)</f>
        <v>36</v>
      </c>
      <c r="D157" s="50">
        <f>IFERROR(SUMIFS(Results!V:V,Results!G:G,CONCATENATE("*",B157,"*"),Results!E:E,'Warscroll Win Rates'!A157)/C157,"")</f>
        <v>0.5</v>
      </c>
      <c r="E157" s="1">
        <f>SUMIFS(Results!O:O,Results!G:G,CONCATENATE("&lt;&gt;*",'Warscroll Win Rates'!B157,"*"),Results!E:E,'Warscroll Win Rates'!A157)</f>
        <v>160</v>
      </c>
      <c r="F157" s="50">
        <f>IFERROR(SUMIFS(Results!V:V,Results!G:G,CONCATENATE("&lt;&gt;*",'Warscroll Win Rates'!B157,"*"),Results!E:E,'Warscroll Win Rates'!A157)/E157,"")</f>
        <v>0.65937500000000004</v>
      </c>
      <c r="G157" s="46">
        <f>SUMIFS(Results!O:O,Results!G:G,CONCATENATE("*",B157,"*"),Results!E:E,'Warscroll Win Rates'!A157,Results!Y:Y,"&gt;=500")</f>
        <v>5</v>
      </c>
      <c r="H157" s="52">
        <f>IFERROR(SUMIFS(Results!V:V,Results!G:G,CONCATENATE("*",B157,"*"),Results!E:E,'Warscroll Win Rates'!A157,Results!Y:Y,"&gt;=500")/G157,"")</f>
        <v>0.6</v>
      </c>
      <c r="I157" s="53">
        <f>SUMIFS(Results!O:O,Results!G:G,CONCATENATE("&lt;&gt;*",'Warscroll Win Rates'!B157,"*"),Results!E:E,'Warscroll Win Rates'!A157,Results!Y:Y,"&gt;=500")</f>
        <v>50</v>
      </c>
      <c r="J157" s="52">
        <f>IFERROR(SUMIFS(Results!V:V,Results!G:G,CONCATENATE("&lt;&gt;*",'Warscroll Win Rates'!B157,"*"),Results!E:E,'Warscroll Win Rates'!A157,Results!Y:Y,"&gt;=500")/I157,"")</f>
        <v>0.75</v>
      </c>
    </row>
    <row r="158" spans="1:10" x14ac:dyDescent="0.3">
      <c r="A158" s="48" t="s">
        <v>73</v>
      </c>
      <c r="B158" s="48" t="s">
        <v>23357</v>
      </c>
      <c r="C158" s="1">
        <f>SUMIFS(Results!O:O,Results!G:G,CONCATENATE("*",B158,"*"),Results!E:E,'Warscroll Win Rates'!A158)</f>
        <v>70</v>
      </c>
      <c r="D158" s="50">
        <f>IFERROR(SUMIFS(Results!V:V,Results!G:G,CONCATENATE("*",B158,"*"),Results!E:E,'Warscroll Win Rates'!A158)/C158,"")</f>
        <v>0.6428571428571429</v>
      </c>
      <c r="E158" s="1">
        <f>SUMIFS(Results!O:O,Results!G:G,CONCATENATE("&lt;&gt;*",'Warscroll Win Rates'!B158,"*"),Results!E:E,'Warscroll Win Rates'!A158)</f>
        <v>126</v>
      </c>
      <c r="F158" s="50">
        <f>IFERROR(SUMIFS(Results!V:V,Results!G:G,CONCATENATE("&lt;&gt;*",'Warscroll Win Rates'!B158,"*"),Results!E:E,'Warscroll Win Rates'!A158)/E158,"")</f>
        <v>0.62301587301587302</v>
      </c>
      <c r="G158" s="46">
        <f>SUMIFS(Results!O:O,Results!G:G,CONCATENATE("*",B158,"*"),Results!E:E,'Warscroll Win Rates'!A158,Results!Y:Y,"&gt;=500")</f>
        <v>15</v>
      </c>
      <c r="H158" s="52">
        <f>IFERROR(SUMIFS(Results!V:V,Results!G:G,CONCATENATE("*",B158,"*"),Results!E:E,'Warscroll Win Rates'!A158,Results!Y:Y,"&gt;=500")/G158,"")</f>
        <v>0.73333333333333328</v>
      </c>
      <c r="I158" s="53">
        <f>SUMIFS(Results!O:O,Results!G:G,CONCATENATE("&lt;&gt;*",'Warscroll Win Rates'!B158,"*"),Results!E:E,'Warscroll Win Rates'!A158,Results!Y:Y,"&gt;=500")</f>
        <v>40</v>
      </c>
      <c r="J158" s="52">
        <f>IFERROR(SUMIFS(Results!V:V,Results!G:G,CONCATENATE("&lt;&gt;*",'Warscroll Win Rates'!B158,"*"),Results!E:E,'Warscroll Win Rates'!A158,Results!Y:Y,"&gt;=500")/I158,"")</f>
        <v>0.73750000000000004</v>
      </c>
    </row>
    <row r="159" spans="1:10" x14ac:dyDescent="0.3">
      <c r="A159" s="48" t="s">
        <v>73</v>
      </c>
      <c r="B159" s="48" t="s">
        <v>23358</v>
      </c>
      <c r="C159" s="1">
        <f>SUMIFS(Results!O:O,Results!G:G,CONCATENATE("*",B159,"*"),Results!E:E,'Warscroll Win Rates'!A159)</f>
        <v>35</v>
      </c>
      <c r="D159" s="50">
        <f>IFERROR(SUMIFS(Results!V:V,Results!G:G,CONCATENATE("*",B159,"*"),Results!E:E,'Warscroll Win Rates'!A159)/C159,"")</f>
        <v>0.51428571428571423</v>
      </c>
      <c r="E159" s="1">
        <f>SUMIFS(Results!O:O,Results!G:G,CONCATENATE("&lt;&gt;*",'Warscroll Win Rates'!B159,"*"),Results!E:E,'Warscroll Win Rates'!A159)</f>
        <v>161</v>
      </c>
      <c r="F159" s="50">
        <f>IFERROR(SUMIFS(Results!V:V,Results!G:G,CONCATENATE("&lt;&gt;*",'Warscroll Win Rates'!B159,"*"),Results!E:E,'Warscroll Win Rates'!A159)/E159,"")</f>
        <v>0.65527950310559002</v>
      </c>
      <c r="G159" s="46">
        <f>SUMIFS(Results!O:O,Results!G:G,CONCATENATE("*",B159,"*"),Results!E:E,'Warscroll Win Rates'!A159,Results!Y:Y,"&gt;=500")</f>
        <v>5</v>
      </c>
      <c r="H159" s="52">
        <f>IFERROR(SUMIFS(Results!V:V,Results!G:G,CONCATENATE("*",B159,"*"),Results!E:E,'Warscroll Win Rates'!A159,Results!Y:Y,"&gt;=500")/G159,"")</f>
        <v>0.4</v>
      </c>
      <c r="I159" s="53">
        <f>SUMIFS(Results!O:O,Results!G:G,CONCATENATE("&lt;&gt;*",'Warscroll Win Rates'!B159,"*"),Results!E:E,'Warscroll Win Rates'!A159,Results!Y:Y,"&gt;=500")</f>
        <v>50</v>
      </c>
      <c r="J159" s="52">
        <f>IFERROR(SUMIFS(Results!V:V,Results!G:G,CONCATENATE("&lt;&gt;*",'Warscroll Win Rates'!B159,"*"),Results!E:E,'Warscroll Win Rates'!A159,Results!Y:Y,"&gt;=500")/I159,"")</f>
        <v>0.77</v>
      </c>
    </row>
    <row r="160" spans="1:10" x14ac:dyDescent="0.3">
      <c r="A160" s="48" t="s">
        <v>73</v>
      </c>
      <c r="B160" s="48" t="s">
        <v>23359</v>
      </c>
      <c r="C160" s="1">
        <f>SUMIFS(Results!O:O,Results!G:G,CONCATENATE("*",B160,"*"),Results!E:E,'Warscroll Win Rates'!A160)</f>
        <v>160</v>
      </c>
      <c r="D160" s="50">
        <f>IFERROR(SUMIFS(Results!V:V,Results!G:G,CONCATENATE("*",B160,"*"),Results!E:E,'Warscroll Win Rates'!A160)/C160,"")</f>
        <v>0.63437500000000002</v>
      </c>
      <c r="E160" s="1">
        <f>SUMIFS(Results!O:O,Results!G:G,CONCATENATE("&lt;&gt;*",'Warscroll Win Rates'!B160,"*"),Results!E:E,'Warscroll Win Rates'!A160)</f>
        <v>36</v>
      </c>
      <c r="F160" s="50">
        <f>IFERROR(SUMIFS(Results!V:V,Results!G:G,CONCATENATE("&lt;&gt;*",'Warscroll Win Rates'!B160,"*"),Results!E:E,'Warscroll Win Rates'!A160)/E160,"")</f>
        <v>0.61111111111111116</v>
      </c>
      <c r="G160" s="46">
        <f>SUMIFS(Results!O:O,Results!G:G,CONCATENATE("*",B160,"*"),Results!E:E,'Warscroll Win Rates'!A160,Results!Y:Y,"&gt;=500")</f>
        <v>50</v>
      </c>
      <c r="H160" s="52">
        <f>IFERROR(SUMIFS(Results!V:V,Results!G:G,CONCATENATE("*",B160,"*"),Results!E:E,'Warscroll Win Rates'!A160,Results!Y:Y,"&gt;=500")/G160,"")</f>
        <v>0.75</v>
      </c>
      <c r="I160" s="53">
        <f>SUMIFS(Results!O:O,Results!G:G,CONCATENATE("&lt;&gt;*",'Warscroll Win Rates'!B160,"*"),Results!E:E,'Warscroll Win Rates'!A160,Results!Y:Y,"&gt;=500")</f>
        <v>5</v>
      </c>
      <c r="J160" s="52">
        <f>IFERROR(SUMIFS(Results!V:V,Results!G:G,CONCATENATE("&lt;&gt;*",'Warscroll Win Rates'!B160,"*"),Results!E:E,'Warscroll Win Rates'!A160,Results!Y:Y,"&gt;=500")/I160,"")</f>
        <v>0.6</v>
      </c>
    </row>
    <row r="161" spans="1:10" x14ac:dyDescent="0.3">
      <c r="A161" s="48" t="s">
        <v>73</v>
      </c>
      <c r="B161" s="48" t="s">
        <v>23360</v>
      </c>
      <c r="C161" s="1">
        <f>SUMIFS(Results!O:O,Results!G:G,CONCATENATE("*",B161,"*"),Results!E:E,'Warscroll Win Rates'!A161)</f>
        <v>10</v>
      </c>
      <c r="D161" s="50">
        <f>IFERROR(SUMIFS(Results!V:V,Results!G:G,CONCATENATE("*",B161,"*"),Results!E:E,'Warscroll Win Rates'!A161)/C161,"")</f>
        <v>0.8</v>
      </c>
      <c r="E161" s="1">
        <f>SUMIFS(Results!O:O,Results!G:G,CONCATENATE("&lt;&gt;*",'Warscroll Win Rates'!B161,"*"),Results!E:E,'Warscroll Win Rates'!A161)</f>
        <v>186</v>
      </c>
      <c r="F161" s="50">
        <f>IFERROR(SUMIFS(Results!V:V,Results!G:G,CONCATENATE("&lt;&gt;*",'Warscroll Win Rates'!B161,"*"),Results!E:E,'Warscroll Win Rates'!A161)/E161,"")</f>
        <v>0.62096774193548387</v>
      </c>
      <c r="G161" s="46">
        <f>SUMIFS(Results!O:O,Results!G:G,CONCATENATE("*",B161,"*"),Results!E:E,'Warscroll Win Rates'!A161,Results!Y:Y,"&gt;=500")</f>
        <v>5</v>
      </c>
      <c r="H161" s="52">
        <f>IFERROR(SUMIFS(Results!V:V,Results!G:G,CONCATENATE("*",B161,"*"),Results!E:E,'Warscroll Win Rates'!A161,Results!Y:Y,"&gt;=500")/G161,"")</f>
        <v>1</v>
      </c>
      <c r="I161" s="53">
        <f>SUMIFS(Results!O:O,Results!G:G,CONCATENATE("&lt;&gt;*",'Warscroll Win Rates'!B161,"*"),Results!E:E,'Warscroll Win Rates'!A161,Results!Y:Y,"&gt;=500")</f>
        <v>50</v>
      </c>
      <c r="J161" s="52">
        <f>IFERROR(SUMIFS(Results!V:V,Results!G:G,CONCATENATE("&lt;&gt;*",'Warscroll Win Rates'!B161,"*"),Results!E:E,'Warscroll Win Rates'!A161,Results!Y:Y,"&gt;=500")/I161,"")</f>
        <v>0.71</v>
      </c>
    </row>
    <row r="162" spans="1:10" x14ac:dyDescent="0.3">
      <c r="A162" s="48" t="s">
        <v>73</v>
      </c>
      <c r="B162" s="48" t="s">
        <v>23361</v>
      </c>
      <c r="C162" s="1">
        <f>SUMIFS(Results!O:O,Results!G:G,CONCATENATE("*",B162,"*"),Results!E:E,'Warscroll Win Rates'!A162)</f>
        <v>145</v>
      </c>
      <c r="D162" s="50">
        <f>IFERROR(SUMIFS(Results!V:V,Results!G:G,CONCATENATE("*",B162,"*"),Results!E:E,'Warscroll Win Rates'!A162)/C162,"")</f>
        <v>0.63103448275862073</v>
      </c>
      <c r="E162" s="1">
        <f>SUMIFS(Results!O:O,Results!G:G,CONCATENATE("&lt;&gt;*",'Warscroll Win Rates'!B162,"*"),Results!E:E,'Warscroll Win Rates'!A162)</f>
        <v>51</v>
      </c>
      <c r="F162" s="50">
        <f>IFERROR(SUMIFS(Results!V:V,Results!G:G,CONCATENATE("&lt;&gt;*",'Warscroll Win Rates'!B162,"*"),Results!E:E,'Warscroll Win Rates'!A162)/E162,"")</f>
        <v>0.62745098039215685</v>
      </c>
      <c r="G162" s="46">
        <f>SUMIFS(Results!O:O,Results!G:G,CONCATENATE("*",B162,"*"),Results!E:E,'Warscroll Win Rates'!A162,Results!Y:Y,"&gt;=500")</f>
        <v>45</v>
      </c>
      <c r="H162" s="52">
        <f>IFERROR(SUMIFS(Results!V:V,Results!G:G,CONCATENATE("*",B162,"*"),Results!E:E,'Warscroll Win Rates'!A162,Results!Y:Y,"&gt;=500")/G162,"")</f>
        <v>0.74444444444444446</v>
      </c>
      <c r="I162" s="53">
        <f>SUMIFS(Results!O:O,Results!G:G,CONCATENATE("&lt;&gt;*",'Warscroll Win Rates'!B162,"*"),Results!E:E,'Warscroll Win Rates'!A162,Results!Y:Y,"&gt;=500")</f>
        <v>10</v>
      </c>
      <c r="J162" s="52">
        <f>IFERROR(SUMIFS(Results!V:V,Results!G:G,CONCATENATE("&lt;&gt;*",'Warscroll Win Rates'!B162,"*"),Results!E:E,'Warscroll Win Rates'!A162,Results!Y:Y,"&gt;=500")/I162,"")</f>
        <v>0.7</v>
      </c>
    </row>
    <row r="163" spans="1:10" x14ac:dyDescent="0.3">
      <c r="A163" s="48" t="s">
        <v>73</v>
      </c>
      <c r="B163" s="48" t="s">
        <v>23362</v>
      </c>
      <c r="C163" s="1">
        <f>SUMIFS(Results!O:O,Results!G:G,CONCATENATE("*",B163,"*"),Results!E:E,'Warscroll Win Rates'!A163)</f>
        <v>15</v>
      </c>
      <c r="D163" s="50">
        <f>IFERROR(SUMIFS(Results!V:V,Results!G:G,CONCATENATE("*",B163,"*"),Results!E:E,'Warscroll Win Rates'!A163)/C163,"")</f>
        <v>0.53333333333333333</v>
      </c>
      <c r="E163" s="1">
        <f>SUMIFS(Results!O:O,Results!G:G,CONCATENATE("&lt;&gt;*",'Warscroll Win Rates'!B163,"*"),Results!E:E,'Warscroll Win Rates'!A163)</f>
        <v>181</v>
      </c>
      <c r="F163" s="50">
        <f>IFERROR(SUMIFS(Results!V:V,Results!G:G,CONCATENATE("&lt;&gt;*",'Warscroll Win Rates'!B163,"*"),Results!E:E,'Warscroll Win Rates'!A163)/E163,"")</f>
        <v>0.63812154696132595</v>
      </c>
      <c r="G163" s="46">
        <f>SUMIFS(Results!O:O,Results!G:G,CONCATENATE("*",B163,"*"),Results!E:E,'Warscroll Win Rates'!A163,Results!Y:Y,"&gt;=500")</f>
        <v>5</v>
      </c>
      <c r="H163" s="52">
        <f>IFERROR(SUMIFS(Results!V:V,Results!G:G,CONCATENATE("*",B163,"*"),Results!E:E,'Warscroll Win Rates'!A163,Results!Y:Y,"&gt;=500")/G163,"")</f>
        <v>0.6</v>
      </c>
      <c r="I163" s="53">
        <f>SUMIFS(Results!O:O,Results!G:G,CONCATENATE("&lt;&gt;*",'Warscroll Win Rates'!B163,"*"),Results!E:E,'Warscroll Win Rates'!A163,Results!Y:Y,"&gt;=500")</f>
        <v>50</v>
      </c>
      <c r="J163" s="52">
        <f>IFERROR(SUMIFS(Results!V:V,Results!G:G,CONCATENATE("&lt;&gt;*",'Warscroll Win Rates'!B163,"*"),Results!E:E,'Warscroll Win Rates'!A163,Results!Y:Y,"&gt;=500")/I163,"")</f>
        <v>0.75</v>
      </c>
    </row>
    <row r="164" spans="1:10" x14ac:dyDescent="0.3">
      <c r="A164" s="48" t="s">
        <v>73</v>
      </c>
      <c r="B164" s="48" t="s">
        <v>23363</v>
      </c>
      <c r="C164" s="1">
        <f>SUMIFS(Results!O:O,Results!G:G,CONCATENATE("*",B164,"*"),Results!E:E,'Warscroll Win Rates'!A164)</f>
        <v>120</v>
      </c>
      <c r="D164" s="50">
        <f>IFERROR(SUMIFS(Results!V:V,Results!G:G,CONCATENATE("*",B164,"*"),Results!E:E,'Warscroll Win Rates'!A164)/C164,"")</f>
        <v>0.62083333333333335</v>
      </c>
      <c r="E164" s="1">
        <f>SUMIFS(Results!O:O,Results!G:G,CONCATENATE("&lt;&gt;*",'Warscroll Win Rates'!B164,"*"),Results!E:E,'Warscroll Win Rates'!A164)</f>
        <v>76</v>
      </c>
      <c r="F164" s="50">
        <f>IFERROR(SUMIFS(Results!V:V,Results!G:G,CONCATENATE("&lt;&gt;*",'Warscroll Win Rates'!B164,"*"),Results!E:E,'Warscroll Win Rates'!A164)/E164,"")</f>
        <v>0.64473684210526316</v>
      </c>
      <c r="G164" s="46">
        <f>SUMIFS(Results!O:O,Results!G:G,CONCATENATE("*",B164,"*"),Results!E:E,'Warscroll Win Rates'!A164,Results!Y:Y,"&gt;=500")</f>
        <v>40</v>
      </c>
      <c r="H164" s="52">
        <f>IFERROR(SUMIFS(Results!V:V,Results!G:G,CONCATENATE("*",B164,"*"),Results!E:E,'Warscroll Win Rates'!A164,Results!Y:Y,"&gt;=500")/G164,"")</f>
        <v>0.71250000000000002</v>
      </c>
      <c r="I164" s="53">
        <f>SUMIFS(Results!O:O,Results!G:G,CONCATENATE("&lt;&gt;*",'Warscroll Win Rates'!B164,"*"),Results!E:E,'Warscroll Win Rates'!A164,Results!Y:Y,"&gt;=500")</f>
        <v>15</v>
      </c>
      <c r="J164" s="52">
        <f>IFERROR(SUMIFS(Results!V:V,Results!G:G,CONCATENATE("&lt;&gt;*",'Warscroll Win Rates'!B164,"*"),Results!E:E,'Warscroll Win Rates'!A164,Results!Y:Y,"&gt;=500")/I164,"")</f>
        <v>0.8</v>
      </c>
    </row>
    <row r="165" spans="1:10" x14ac:dyDescent="0.3">
      <c r="A165" s="48" t="s">
        <v>73</v>
      </c>
      <c r="B165" s="48" t="s">
        <v>23364</v>
      </c>
      <c r="C165" s="1">
        <f>SUMIFS(Results!O:O,Results!G:G,CONCATENATE("*",B165,"*"),Results!E:E,'Warscroll Win Rates'!A165)</f>
        <v>135</v>
      </c>
      <c r="D165" s="50">
        <f>IFERROR(SUMIFS(Results!V:V,Results!G:G,CONCATENATE("*",B165,"*"),Results!E:E,'Warscroll Win Rates'!A165)/C165,"")</f>
        <v>0.65555555555555556</v>
      </c>
      <c r="E165" s="1">
        <f>SUMIFS(Results!O:O,Results!G:G,CONCATENATE("&lt;&gt;*",'Warscroll Win Rates'!B165,"*"),Results!E:E,'Warscroll Win Rates'!A165)</f>
        <v>61</v>
      </c>
      <c r="F165" s="50">
        <f>IFERROR(SUMIFS(Results!V:V,Results!G:G,CONCATENATE("&lt;&gt;*",'Warscroll Win Rates'!B165,"*"),Results!E:E,'Warscroll Win Rates'!A165)/E165,"")</f>
        <v>0.57377049180327866</v>
      </c>
      <c r="G165" s="46">
        <f>SUMIFS(Results!O:O,Results!G:G,CONCATENATE("*",B165,"*"),Results!E:E,'Warscroll Win Rates'!A165,Results!Y:Y,"&gt;=500")</f>
        <v>45</v>
      </c>
      <c r="H165" s="52">
        <f>IFERROR(SUMIFS(Results!V:V,Results!G:G,CONCATENATE("*",B165,"*"),Results!E:E,'Warscroll Win Rates'!A165,Results!Y:Y,"&gt;=500")/G165,"")</f>
        <v>0.74444444444444446</v>
      </c>
      <c r="I165" s="53">
        <f>SUMIFS(Results!O:O,Results!G:G,CONCATENATE("&lt;&gt;*",'Warscroll Win Rates'!B165,"*"),Results!E:E,'Warscroll Win Rates'!A165,Results!Y:Y,"&gt;=500")</f>
        <v>10</v>
      </c>
      <c r="J165" s="52">
        <f>IFERROR(SUMIFS(Results!V:V,Results!G:G,CONCATENATE("&lt;&gt;*",'Warscroll Win Rates'!B165,"*"),Results!E:E,'Warscroll Win Rates'!A165,Results!Y:Y,"&gt;=500")/I165,"")</f>
        <v>0.7</v>
      </c>
    </row>
    <row r="166" spans="1:10" x14ac:dyDescent="0.3">
      <c r="A166" s="48" t="s">
        <v>73</v>
      </c>
      <c r="B166" s="48" t="s">
        <v>23365</v>
      </c>
      <c r="C166" s="1">
        <f>SUMIFS(Results!O:O,Results!G:G,CONCATENATE("*",B166,"*"),Results!E:E,'Warscroll Win Rates'!A166)</f>
        <v>15</v>
      </c>
      <c r="D166" s="50">
        <f>IFERROR(SUMIFS(Results!V:V,Results!G:G,CONCATENATE("*",B166,"*"),Results!E:E,'Warscroll Win Rates'!A166)/C166,"")</f>
        <v>0.66666666666666663</v>
      </c>
      <c r="E166" s="1">
        <f>SUMIFS(Results!O:O,Results!G:G,CONCATENATE("&lt;&gt;*",'Warscroll Win Rates'!B166,"*"),Results!E:E,'Warscroll Win Rates'!A166)</f>
        <v>181</v>
      </c>
      <c r="F166" s="50">
        <f>IFERROR(SUMIFS(Results!V:V,Results!G:G,CONCATENATE("&lt;&gt;*",'Warscroll Win Rates'!B166,"*"),Results!E:E,'Warscroll Win Rates'!A166)/E166,"")</f>
        <v>0.6270718232044199</v>
      </c>
      <c r="G166" s="46">
        <f>SUMIFS(Results!O:O,Results!G:G,CONCATENATE("*",B166,"*"),Results!E:E,'Warscroll Win Rates'!A166,Results!Y:Y,"&gt;=500")</f>
        <v>5</v>
      </c>
      <c r="H166" s="52">
        <f>IFERROR(SUMIFS(Results!V:V,Results!G:G,CONCATENATE("*",B166,"*"),Results!E:E,'Warscroll Win Rates'!A166,Results!Y:Y,"&gt;=500")/G166,"")</f>
        <v>0.8</v>
      </c>
      <c r="I166" s="53">
        <f>SUMIFS(Results!O:O,Results!G:G,CONCATENATE("&lt;&gt;*",'Warscroll Win Rates'!B166,"*"),Results!E:E,'Warscroll Win Rates'!A166,Results!Y:Y,"&gt;=500")</f>
        <v>50</v>
      </c>
      <c r="J166" s="52">
        <f>IFERROR(SUMIFS(Results!V:V,Results!G:G,CONCATENATE("&lt;&gt;*",'Warscroll Win Rates'!B166,"*"),Results!E:E,'Warscroll Win Rates'!A166,Results!Y:Y,"&gt;=500")/I166,"")</f>
        <v>0.73</v>
      </c>
    </row>
    <row r="167" spans="1:10" x14ac:dyDescent="0.3">
      <c r="A167" s="48" t="s">
        <v>73</v>
      </c>
      <c r="B167" s="48" t="s">
        <v>23366</v>
      </c>
      <c r="C167" s="1">
        <f>SUMIFS(Results!O:O,Results!G:G,CONCATENATE("*",B167,"*"),Results!E:E,'Warscroll Win Rates'!A167)</f>
        <v>16</v>
      </c>
      <c r="D167" s="50">
        <f>IFERROR(SUMIFS(Results!V:V,Results!G:G,CONCATENATE("*",B167,"*"),Results!E:E,'Warscroll Win Rates'!A167)/C167,"")</f>
        <v>0.625</v>
      </c>
      <c r="E167" s="1">
        <f>SUMIFS(Results!O:O,Results!G:G,CONCATENATE("&lt;&gt;*",'Warscroll Win Rates'!B167,"*"),Results!E:E,'Warscroll Win Rates'!A167)</f>
        <v>180</v>
      </c>
      <c r="F167" s="50">
        <f>IFERROR(SUMIFS(Results!V:V,Results!G:G,CONCATENATE("&lt;&gt;*",'Warscroll Win Rates'!B167,"*"),Results!E:E,'Warscroll Win Rates'!A167)/E167,"")</f>
        <v>0.63055555555555554</v>
      </c>
      <c r="G167" s="46">
        <f>SUMIFS(Results!O:O,Results!G:G,CONCATENATE("*",B167,"*"),Results!E:E,'Warscroll Win Rates'!A167,Results!Y:Y,"&gt;=500")</f>
        <v>5</v>
      </c>
      <c r="H167" s="52">
        <f>IFERROR(SUMIFS(Results!V:V,Results!G:G,CONCATENATE("*",B167,"*"),Results!E:E,'Warscroll Win Rates'!A167,Results!Y:Y,"&gt;=500")/G167,"")</f>
        <v>0.8</v>
      </c>
      <c r="I167" s="53">
        <f>SUMIFS(Results!O:O,Results!G:G,CONCATENATE("&lt;&gt;*",'Warscroll Win Rates'!B167,"*"),Results!E:E,'Warscroll Win Rates'!A167,Results!Y:Y,"&gt;=500")</f>
        <v>50</v>
      </c>
      <c r="J167" s="52">
        <f>IFERROR(SUMIFS(Results!V:V,Results!G:G,CONCATENATE("&lt;&gt;*",'Warscroll Win Rates'!B167,"*"),Results!E:E,'Warscroll Win Rates'!A167,Results!Y:Y,"&gt;=500")/I167,"")</f>
        <v>0.73</v>
      </c>
    </row>
    <row r="168" spans="1:10" x14ac:dyDescent="0.3">
      <c r="A168" s="48" t="s">
        <v>73</v>
      </c>
      <c r="B168" s="48" t="s">
        <v>23367</v>
      </c>
      <c r="C168" s="1">
        <f>SUMIFS(Results!O:O,Results!G:G,CONCATENATE("*",B168,"*"),Results!E:E,'Warscroll Win Rates'!A168)</f>
        <v>135</v>
      </c>
      <c r="D168" s="50">
        <f>IFERROR(SUMIFS(Results!V:V,Results!G:G,CONCATENATE("*",B168,"*"),Results!E:E,'Warscroll Win Rates'!A168)/C168,"")</f>
        <v>0.64814814814814814</v>
      </c>
      <c r="E168" s="1">
        <f>SUMIFS(Results!O:O,Results!G:G,CONCATENATE("&lt;&gt;*",'Warscroll Win Rates'!B168,"*"),Results!E:E,'Warscroll Win Rates'!A168)</f>
        <v>61</v>
      </c>
      <c r="F168" s="50">
        <f>IFERROR(SUMIFS(Results!V:V,Results!G:G,CONCATENATE("&lt;&gt;*",'Warscroll Win Rates'!B168,"*"),Results!E:E,'Warscroll Win Rates'!A168)/E168,"")</f>
        <v>0.5901639344262295</v>
      </c>
      <c r="G168" s="46">
        <f>SUMIFS(Results!O:O,Results!G:G,CONCATENATE("*",B168,"*"),Results!E:E,'Warscroll Win Rates'!A168,Results!Y:Y,"&gt;=500")</f>
        <v>40</v>
      </c>
      <c r="H168" s="52">
        <f>IFERROR(SUMIFS(Results!V:V,Results!G:G,CONCATENATE("*",B168,"*"),Results!E:E,'Warscroll Win Rates'!A168,Results!Y:Y,"&gt;=500")/G168,"")</f>
        <v>0.73750000000000004</v>
      </c>
      <c r="I168" s="53">
        <f>SUMIFS(Results!O:O,Results!G:G,CONCATENATE("&lt;&gt;*",'Warscroll Win Rates'!B168,"*"),Results!E:E,'Warscroll Win Rates'!A168,Results!Y:Y,"&gt;=500")</f>
        <v>15</v>
      </c>
      <c r="J168" s="52">
        <f>IFERROR(SUMIFS(Results!V:V,Results!G:G,CONCATENATE("&lt;&gt;*",'Warscroll Win Rates'!B168,"*"),Results!E:E,'Warscroll Win Rates'!A168,Results!Y:Y,"&gt;=500")/I168,"")</f>
        <v>0.73333333333333328</v>
      </c>
    </row>
    <row r="169" spans="1:10" x14ac:dyDescent="0.3">
      <c r="A169" s="48" t="s">
        <v>73</v>
      </c>
      <c r="B169" s="48" t="s">
        <v>23368</v>
      </c>
      <c r="C169" s="1">
        <f>SUMIFS(Results!O:O,Results!G:G,CONCATENATE("*",B169,"*"),Results!E:E,'Warscroll Win Rates'!A169)</f>
        <v>155</v>
      </c>
      <c r="D169" s="50">
        <f>IFERROR(SUMIFS(Results!V:V,Results!G:G,CONCATENATE("*",B169,"*"),Results!E:E,'Warscroll Win Rates'!A169)/C169,"")</f>
        <v>0.65483870967741931</v>
      </c>
      <c r="E169" s="1">
        <f>SUMIFS(Results!O:O,Results!G:G,CONCATENATE("&lt;&gt;*",'Warscroll Win Rates'!B169,"*"),Results!E:E,'Warscroll Win Rates'!A169)</f>
        <v>41</v>
      </c>
      <c r="F169" s="50">
        <f>IFERROR(SUMIFS(Results!V:V,Results!G:G,CONCATENATE("&lt;&gt;*",'Warscroll Win Rates'!B169,"*"),Results!E:E,'Warscroll Win Rates'!A169)/E169,"")</f>
        <v>0.53658536585365857</v>
      </c>
      <c r="G169" s="46">
        <f>SUMIFS(Results!O:O,Results!G:G,CONCATENATE("*",B169,"*"),Results!E:E,'Warscroll Win Rates'!A169,Results!Y:Y,"&gt;=500")</f>
        <v>50</v>
      </c>
      <c r="H169" s="52">
        <f>IFERROR(SUMIFS(Results!V:V,Results!G:G,CONCATENATE("*",B169,"*"),Results!E:E,'Warscroll Win Rates'!A169,Results!Y:Y,"&gt;=500")/G169,"")</f>
        <v>0.75</v>
      </c>
      <c r="I169" s="53">
        <f>SUMIFS(Results!O:O,Results!G:G,CONCATENATE("&lt;&gt;*",'Warscroll Win Rates'!B169,"*"),Results!E:E,'Warscroll Win Rates'!A169,Results!Y:Y,"&gt;=500")</f>
        <v>5</v>
      </c>
      <c r="J169" s="52">
        <f>IFERROR(SUMIFS(Results!V:V,Results!G:G,CONCATENATE("&lt;&gt;*",'Warscroll Win Rates'!B169,"*"),Results!E:E,'Warscroll Win Rates'!A169,Results!Y:Y,"&gt;=500")/I169,"")</f>
        <v>0.6</v>
      </c>
    </row>
    <row r="170" spans="1:10" x14ac:dyDescent="0.3">
      <c r="A170" s="48" t="s">
        <v>73</v>
      </c>
      <c r="B170" s="48" t="s">
        <v>23369</v>
      </c>
      <c r="C170" s="1">
        <f>SUMIFS(Results!O:O,Results!G:G,CONCATENATE("*",B170,"*"),Results!E:E,'Warscroll Win Rates'!A170)</f>
        <v>15</v>
      </c>
      <c r="D170" s="50">
        <f>IFERROR(SUMIFS(Results!V:V,Results!G:G,CONCATENATE("*",B170,"*"),Results!E:E,'Warscroll Win Rates'!A170)/C170,"")</f>
        <v>0.46666666666666667</v>
      </c>
      <c r="E170" s="1">
        <f>SUMIFS(Results!O:O,Results!G:G,CONCATENATE("&lt;&gt;*",'Warscroll Win Rates'!B170,"*"),Results!E:E,'Warscroll Win Rates'!A170)</f>
        <v>181</v>
      </c>
      <c r="F170" s="50">
        <f>IFERROR(SUMIFS(Results!V:V,Results!G:G,CONCATENATE("&lt;&gt;*",'Warscroll Win Rates'!B170,"*"),Results!E:E,'Warscroll Win Rates'!A170)/E170,"")</f>
        <v>0.64364640883977897</v>
      </c>
      <c r="G170" s="46">
        <f>SUMIFS(Results!O:O,Results!G:G,CONCATENATE("*",B170,"*"),Results!E:E,'Warscroll Win Rates'!A170,Results!Y:Y,"&gt;=500")</f>
        <v>5</v>
      </c>
      <c r="H170" s="52">
        <f>IFERROR(SUMIFS(Results!V:V,Results!G:G,CONCATENATE("*",B170,"*"),Results!E:E,'Warscroll Win Rates'!A170,Results!Y:Y,"&gt;=500")/G170,"")</f>
        <v>0.8</v>
      </c>
      <c r="I170" s="53">
        <f>SUMIFS(Results!O:O,Results!G:G,CONCATENATE("&lt;&gt;*",'Warscroll Win Rates'!B170,"*"),Results!E:E,'Warscroll Win Rates'!A170,Results!Y:Y,"&gt;=500")</f>
        <v>50</v>
      </c>
      <c r="J170" s="52">
        <f>IFERROR(SUMIFS(Results!V:V,Results!G:G,CONCATENATE("&lt;&gt;*",'Warscroll Win Rates'!B170,"*"),Results!E:E,'Warscroll Win Rates'!A170,Results!Y:Y,"&gt;=500")/I170,"")</f>
        <v>0.73</v>
      </c>
    </row>
    <row r="171" spans="1:10" x14ac:dyDescent="0.3">
      <c r="A171" s="48" t="s">
        <v>73</v>
      </c>
      <c r="B171" s="48" t="s">
        <v>23370</v>
      </c>
      <c r="C171" s="1">
        <f>SUMIFS(Results!O:O,Results!G:G,CONCATENATE("*",B171,"*"),Results!E:E,'Warscroll Win Rates'!A171)</f>
        <v>75</v>
      </c>
      <c r="D171" s="50">
        <f>IFERROR(SUMIFS(Results!V:V,Results!G:G,CONCATENATE("*",B171,"*"),Results!E:E,'Warscroll Win Rates'!A171)/C171,"")</f>
        <v>0.65333333333333332</v>
      </c>
      <c r="E171" s="1">
        <f>SUMIFS(Results!O:O,Results!G:G,CONCATENATE("&lt;&gt;*",'Warscroll Win Rates'!B171,"*"),Results!E:E,'Warscroll Win Rates'!A171)</f>
        <v>121</v>
      </c>
      <c r="F171" s="50">
        <f>IFERROR(SUMIFS(Results!V:V,Results!G:G,CONCATENATE("&lt;&gt;*",'Warscroll Win Rates'!B171,"*"),Results!E:E,'Warscroll Win Rates'!A171)/E171,"")</f>
        <v>0.61570247933884292</v>
      </c>
      <c r="G171" s="46">
        <f>SUMIFS(Results!O:O,Results!G:G,CONCATENATE("*",B171,"*"),Results!E:E,'Warscroll Win Rates'!A171,Results!Y:Y,"&gt;=500")</f>
        <v>30</v>
      </c>
      <c r="H171" s="52">
        <f>IFERROR(SUMIFS(Results!V:V,Results!G:G,CONCATENATE("*",B171,"*"),Results!E:E,'Warscroll Win Rates'!A171,Results!Y:Y,"&gt;=500")/G171,"")</f>
        <v>0.7</v>
      </c>
      <c r="I171" s="53">
        <f>SUMIFS(Results!O:O,Results!G:G,CONCATENATE("&lt;&gt;*",'Warscroll Win Rates'!B171,"*"),Results!E:E,'Warscroll Win Rates'!A171,Results!Y:Y,"&gt;=500")</f>
        <v>25</v>
      </c>
      <c r="J171" s="52">
        <f>IFERROR(SUMIFS(Results!V:V,Results!G:G,CONCATENATE("&lt;&gt;*",'Warscroll Win Rates'!B171,"*"),Results!E:E,'Warscroll Win Rates'!A171,Results!Y:Y,"&gt;=500")/I171,"")</f>
        <v>0.78</v>
      </c>
    </row>
    <row r="172" spans="1:10" x14ac:dyDescent="0.3">
      <c r="A172" s="48" t="s">
        <v>73</v>
      </c>
      <c r="B172" s="48" t="s">
        <v>23371</v>
      </c>
      <c r="C172" s="1">
        <f>SUMIFS(Results!O:O,Results!G:G,CONCATENATE("*",B172,"*"),Results!E:E,'Warscroll Win Rates'!A172)</f>
        <v>0</v>
      </c>
      <c r="D172" s="50" t="str">
        <f>IFERROR(SUMIFS(Results!V:V,Results!G:G,CONCATENATE("*",B172,"*"),Results!E:E,'Warscroll Win Rates'!A172)/C172,"")</f>
        <v/>
      </c>
      <c r="E172" s="1">
        <f>SUMIFS(Results!O:O,Results!G:G,CONCATENATE("&lt;&gt;*",'Warscroll Win Rates'!B172,"*"),Results!E:E,'Warscroll Win Rates'!A172)</f>
        <v>196</v>
      </c>
      <c r="F172" s="50">
        <f>IFERROR(SUMIFS(Results!V:V,Results!G:G,CONCATENATE("&lt;&gt;*",'Warscroll Win Rates'!B172,"*"),Results!E:E,'Warscroll Win Rates'!A172)/E172,"")</f>
        <v>0.63010204081632648</v>
      </c>
      <c r="G172" s="46">
        <f>SUMIFS(Results!O:O,Results!G:G,CONCATENATE("*",B172,"*"),Results!E:E,'Warscroll Win Rates'!A172,Results!Y:Y,"&gt;=500")</f>
        <v>0</v>
      </c>
      <c r="H172" s="52" t="str">
        <f>IFERROR(SUMIFS(Results!V:V,Results!G:G,CONCATENATE("*",B172,"*"),Results!E:E,'Warscroll Win Rates'!A172,Results!Y:Y,"&gt;=500")/G172,"")</f>
        <v/>
      </c>
      <c r="I172" s="53">
        <f>SUMIFS(Results!O:O,Results!G:G,CONCATENATE("&lt;&gt;*",'Warscroll Win Rates'!B172,"*"),Results!E:E,'Warscroll Win Rates'!A172,Results!Y:Y,"&gt;=500")</f>
        <v>55</v>
      </c>
      <c r="J172" s="52">
        <f>IFERROR(SUMIFS(Results!V:V,Results!G:G,CONCATENATE("&lt;&gt;*",'Warscroll Win Rates'!B172,"*"),Results!E:E,'Warscroll Win Rates'!A172,Results!Y:Y,"&gt;=500")/I172,"")</f>
        <v>0.73636363636363633</v>
      </c>
    </row>
    <row r="173" spans="1:10" x14ac:dyDescent="0.3">
      <c r="A173" s="48" t="s">
        <v>73</v>
      </c>
      <c r="B173" s="48" t="s">
        <v>23372</v>
      </c>
      <c r="C173" s="1">
        <f>SUMIFS(Results!O:O,Results!G:G,CONCATENATE("*",B173,"*"),Results!E:E,'Warscroll Win Rates'!A173)</f>
        <v>0</v>
      </c>
      <c r="D173" s="50" t="str">
        <f>IFERROR(SUMIFS(Results!V:V,Results!G:G,CONCATENATE("*",B173,"*"),Results!E:E,'Warscroll Win Rates'!A173)/C173,"")</f>
        <v/>
      </c>
      <c r="E173" s="1">
        <f>SUMIFS(Results!O:O,Results!G:G,CONCATENATE("&lt;&gt;*",'Warscroll Win Rates'!B173,"*"),Results!E:E,'Warscroll Win Rates'!A173)</f>
        <v>196</v>
      </c>
      <c r="F173" s="50">
        <f>IFERROR(SUMIFS(Results!V:V,Results!G:G,CONCATENATE("&lt;&gt;*",'Warscroll Win Rates'!B173,"*"),Results!E:E,'Warscroll Win Rates'!A173)/E173,"")</f>
        <v>0.63010204081632648</v>
      </c>
      <c r="G173" s="46">
        <f>SUMIFS(Results!O:O,Results!G:G,CONCATENATE("*",B173,"*"),Results!E:E,'Warscroll Win Rates'!A173,Results!Y:Y,"&gt;=500")</f>
        <v>0</v>
      </c>
      <c r="H173" s="52" t="str">
        <f>IFERROR(SUMIFS(Results!V:V,Results!G:G,CONCATENATE("*",B173,"*"),Results!E:E,'Warscroll Win Rates'!A173,Results!Y:Y,"&gt;=500")/G173,"")</f>
        <v/>
      </c>
      <c r="I173" s="53">
        <f>SUMIFS(Results!O:O,Results!G:G,CONCATENATE("&lt;&gt;*",'Warscroll Win Rates'!B173,"*"),Results!E:E,'Warscroll Win Rates'!A173,Results!Y:Y,"&gt;=500")</f>
        <v>55</v>
      </c>
      <c r="J173" s="52">
        <f>IFERROR(SUMIFS(Results!V:V,Results!G:G,CONCATENATE("&lt;&gt;*",'Warscroll Win Rates'!B173,"*"),Results!E:E,'Warscroll Win Rates'!A173,Results!Y:Y,"&gt;=500")/I173,"")</f>
        <v>0.73636363636363633</v>
      </c>
    </row>
    <row r="174" spans="1:10" s="5" customFormat="1" x14ac:dyDescent="0.3">
      <c r="A174" s="49" t="s">
        <v>181</v>
      </c>
      <c r="B174" s="49"/>
      <c r="C174" s="6">
        <f>SUMIFS(Results!O:O,Results!G:G,CONCATENATE("*",B174,"*"),Results!E:E,'Warscroll Win Rates'!A174)</f>
        <v>121</v>
      </c>
      <c r="D174" s="50">
        <f>IFERROR(SUMIFS(Results!V:V,Results!G:G,CONCATENATE("*",B174,"*"),Results!E:E,'Warscroll Win Rates'!A174)/C174,"")</f>
        <v>0.46694214876033058</v>
      </c>
      <c r="E174" s="6">
        <f>SUMIFS(Results!O:O,Results!G:G,CONCATENATE("&lt;&gt;*",'Warscroll Win Rates'!B174,"*"),Results!E:E,'Warscroll Win Rates'!A174)</f>
        <v>0</v>
      </c>
      <c r="F174" s="50" t="str">
        <f>IFERROR(SUMIFS(Results!V:V,Results!G:G,CONCATENATE("&lt;&gt;*",'Warscroll Win Rates'!B174,"*"),Results!E:E,'Warscroll Win Rates'!A174)/E174,"")</f>
        <v/>
      </c>
      <c r="G174" s="46">
        <f>SUMIFS(Results!O:O,Results!G:G,CONCATENATE("*",B174,"*"),Results!E:E,'Warscroll Win Rates'!A174,Results!Y:Y,"&gt;=500")</f>
        <v>43</v>
      </c>
      <c r="H174" s="52">
        <f>IFERROR(SUMIFS(Results!V:V,Results!G:G,CONCATENATE("*",B174,"*"),Results!E:E,'Warscroll Win Rates'!A174,Results!Y:Y,"&gt;=500")/G174,"")</f>
        <v>0.62790697674418605</v>
      </c>
      <c r="I174" s="53">
        <f>SUMIFS(Results!O:O,Results!G:G,CONCATENATE("&lt;&gt;*",'Warscroll Win Rates'!B174,"*"),Results!E:E,'Warscroll Win Rates'!A174,Results!Y:Y,"&gt;=500")</f>
        <v>0</v>
      </c>
      <c r="J174" s="52" t="str">
        <f>IFERROR(SUMIFS(Results!V:V,Results!G:G,CONCATENATE("&lt;&gt;*",'Warscroll Win Rates'!B174,"*"),Results!E:E,'Warscroll Win Rates'!A174,Results!Y:Y,"&gt;=500")/I174,"")</f>
        <v/>
      </c>
    </row>
    <row r="175" spans="1:10" x14ac:dyDescent="0.3">
      <c r="A175" s="48" t="s">
        <v>181</v>
      </c>
      <c r="B175" s="48" t="s">
        <v>23373</v>
      </c>
      <c r="C175" s="1">
        <f>SUMIFS(Results!O:O,Results!G:G,CONCATENATE("*",B175,"*"),Results!E:E,'Warscroll Win Rates'!A175)</f>
        <v>33</v>
      </c>
      <c r="D175" s="50">
        <f>IFERROR(SUMIFS(Results!V:V,Results!G:G,CONCATENATE("*",B175,"*"),Results!E:E,'Warscroll Win Rates'!A175)/C175,"")</f>
        <v>0.51515151515151514</v>
      </c>
      <c r="E175" s="1">
        <f>SUMIFS(Results!O:O,Results!G:G,CONCATENATE("&lt;&gt;*",'Warscroll Win Rates'!B175,"*"),Results!E:E,'Warscroll Win Rates'!A175)</f>
        <v>88</v>
      </c>
      <c r="F175" s="50">
        <f>IFERROR(SUMIFS(Results!V:V,Results!G:G,CONCATENATE("&lt;&gt;*",'Warscroll Win Rates'!B175,"*"),Results!E:E,'Warscroll Win Rates'!A175)/E175,"")</f>
        <v>0.44886363636363635</v>
      </c>
      <c r="G175" s="46">
        <f>SUMIFS(Results!O:O,Results!G:G,CONCATENATE("*",B175,"*"),Results!E:E,'Warscroll Win Rates'!A175,Results!Y:Y,"&gt;=500")</f>
        <v>28</v>
      </c>
      <c r="H175" s="52">
        <f>IFERROR(SUMIFS(Results!V:V,Results!G:G,CONCATENATE("*",B175,"*"),Results!E:E,'Warscroll Win Rates'!A175,Results!Y:Y,"&gt;=500")/G175,"")</f>
        <v>0.5357142857142857</v>
      </c>
      <c r="I175" s="53">
        <f>SUMIFS(Results!O:O,Results!G:G,CONCATENATE("&lt;&gt;*",'Warscroll Win Rates'!B175,"*"),Results!E:E,'Warscroll Win Rates'!A175,Results!Y:Y,"&gt;=500")</f>
        <v>15</v>
      </c>
      <c r="J175" s="52">
        <f>IFERROR(SUMIFS(Results!V:V,Results!G:G,CONCATENATE("&lt;&gt;*",'Warscroll Win Rates'!B175,"*"),Results!E:E,'Warscroll Win Rates'!A175,Results!Y:Y,"&gt;=500")/I175,"")</f>
        <v>0.8</v>
      </c>
    </row>
    <row r="176" spans="1:10" x14ac:dyDescent="0.3">
      <c r="A176" s="48" t="s">
        <v>181</v>
      </c>
      <c r="B176" s="48" t="s">
        <v>23374</v>
      </c>
      <c r="C176" s="1">
        <f>SUMIFS(Results!O:O,Results!G:G,CONCATENATE("*",B176,"*"),Results!E:E,'Warscroll Win Rates'!A176)</f>
        <v>15</v>
      </c>
      <c r="D176" s="50">
        <f>IFERROR(SUMIFS(Results!V:V,Results!G:G,CONCATENATE("*",B176,"*"),Results!E:E,'Warscroll Win Rates'!A176)/C176,"")</f>
        <v>0.46666666666666667</v>
      </c>
      <c r="E176" s="1">
        <f>SUMIFS(Results!O:O,Results!G:G,CONCATENATE("&lt;&gt;*",'Warscroll Win Rates'!B176,"*"),Results!E:E,'Warscroll Win Rates'!A176)</f>
        <v>106</v>
      </c>
      <c r="F176" s="50">
        <f>IFERROR(SUMIFS(Results!V:V,Results!G:G,CONCATENATE("&lt;&gt;*",'Warscroll Win Rates'!B176,"*"),Results!E:E,'Warscroll Win Rates'!A176)/E176,"")</f>
        <v>0.46698113207547171</v>
      </c>
      <c r="G176" s="46">
        <f>SUMIFS(Results!O:O,Results!G:G,CONCATENATE("*",B176,"*"),Results!E:E,'Warscroll Win Rates'!A176,Results!Y:Y,"&gt;=500")</f>
        <v>0</v>
      </c>
      <c r="H176" s="52" t="str">
        <f>IFERROR(SUMIFS(Results!V:V,Results!G:G,CONCATENATE("*",B176,"*"),Results!E:E,'Warscroll Win Rates'!A176,Results!Y:Y,"&gt;=500")/G176,"")</f>
        <v/>
      </c>
      <c r="I176" s="53">
        <f>SUMIFS(Results!O:O,Results!G:G,CONCATENATE("&lt;&gt;*",'Warscroll Win Rates'!B176,"*"),Results!E:E,'Warscroll Win Rates'!A176,Results!Y:Y,"&gt;=500")</f>
        <v>43</v>
      </c>
      <c r="J176" s="52">
        <f>IFERROR(SUMIFS(Results!V:V,Results!G:G,CONCATENATE("&lt;&gt;*",'Warscroll Win Rates'!B176,"*"),Results!E:E,'Warscroll Win Rates'!A176,Results!Y:Y,"&gt;=500")/I176,"")</f>
        <v>0.62790697674418605</v>
      </c>
    </row>
    <row r="177" spans="1:10" x14ac:dyDescent="0.3">
      <c r="A177" s="48" t="s">
        <v>181</v>
      </c>
      <c r="B177" s="48" t="s">
        <v>23375</v>
      </c>
      <c r="C177" s="1">
        <f>SUMIFS(Results!O:O,Results!G:G,CONCATENATE("*",B177,"*"),Results!E:E,'Warscroll Win Rates'!A177)</f>
        <v>25</v>
      </c>
      <c r="D177" s="50">
        <f>IFERROR(SUMIFS(Results!V:V,Results!G:G,CONCATENATE("*",B177,"*"),Results!E:E,'Warscroll Win Rates'!A177)/C177,"")</f>
        <v>0.68</v>
      </c>
      <c r="E177" s="1">
        <f>SUMIFS(Results!O:O,Results!G:G,CONCATENATE("&lt;&gt;*",'Warscroll Win Rates'!B177,"*"),Results!E:E,'Warscroll Win Rates'!A177)</f>
        <v>96</v>
      </c>
      <c r="F177" s="50">
        <f>IFERROR(SUMIFS(Results!V:V,Results!G:G,CONCATENATE("&lt;&gt;*",'Warscroll Win Rates'!B177,"*"),Results!E:E,'Warscroll Win Rates'!A177)/E177,"")</f>
        <v>0.41145833333333331</v>
      </c>
      <c r="G177" s="46">
        <f>SUMIFS(Results!O:O,Results!G:G,CONCATENATE("*",B177,"*"),Results!E:E,'Warscroll Win Rates'!A177,Results!Y:Y,"&gt;=500")</f>
        <v>20</v>
      </c>
      <c r="H177" s="52">
        <f>IFERROR(SUMIFS(Results!V:V,Results!G:G,CONCATENATE("*",B177,"*"),Results!E:E,'Warscroll Win Rates'!A177,Results!Y:Y,"&gt;=500")/G177,"")</f>
        <v>0.7</v>
      </c>
      <c r="I177" s="53">
        <f>SUMIFS(Results!O:O,Results!G:G,CONCATENATE("&lt;&gt;*",'Warscroll Win Rates'!B177,"*"),Results!E:E,'Warscroll Win Rates'!A177,Results!Y:Y,"&gt;=500")</f>
        <v>23</v>
      </c>
      <c r="J177" s="52">
        <f>IFERROR(SUMIFS(Results!V:V,Results!G:G,CONCATENATE("&lt;&gt;*",'Warscroll Win Rates'!B177,"*"),Results!E:E,'Warscroll Win Rates'!A177,Results!Y:Y,"&gt;=500")/I177,"")</f>
        <v>0.56521739130434778</v>
      </c>
    </row>
    <row r="178" spans="1:10" x14ac:dyDescent="0.3">
      <c r="A178" s="48" t="s">
        <v>181</v>
      </c>
      <c r="B178" s="48" t="s">
        <v>23376</v>
      </c>
      <c r="C178" s="1">
        <f>SUMIFS(Results!O:O,Results!G:G,CONCATENATE("*",B178,"*"),Results!E:E,'Warscroll Win Rates'!A178)</f>
        <v>0</v>
      </c>
      <c r="D178" s="50" t="str">
        <f>IFERROR(SUMIFS(Results!V:V,Results!G:G,CONCATENATE("*",B178,"*"),Results!E:E,'Warscroll Win Rates'!A178)/C178,"")</f>
        <v/>
      </c>
      <c r="E178" s="1">
        <f>SUMIFS(Results!O:O,Results!G:G,CONCATENATE("&lt;&gt;*",'Warscroll Win Rates'!B178,"*"),Results!E:E,'Warscroll Win Rates'!A178)</f>
        <v>121</v>
      </c>
      <c r="F178" s="50">
        <f>IFERROR(SUMIFS(Results!V:V,Results!G:G,CONCATENATE("&lt;&gt;*",'Warscroll Win Rates'!B178,"*"),Results!E:E,'Warscroll Win Rates'!A178)/E178,"")</f>
        <v>0.46694214876033058</v>
      </c>
      <c r="G178" s="46">
        <f>SUMIFS(Results!O:O,Results!G:G,CONCATENATE("*",B178,"*"),Results!E:E,'Warscroll Win Rates'!A178,Results!Y:Y,"&gt;=500")</f>
        <v>0</v>
      </c>
      <c r="H178" s="52" t="str">
        <f>IFERROR(SUMIFS(Results!V:V,Results!G:G,CONCATENATE("*",B178,"*"),Results!E:E,'Warscroll Win Rates'!A178,Results!Y:Y,"&gt;=500")/G178,"")</f>
        <v/>
      </c>
      <c r="I178" s="53">
        <f>SUMIFS(Results!O:O,Results!G:G,CONCATENATE("&lt;&gt;*",'Warscroll Win Rates'!B178,"*"),Results!E:E,'Warscroll Win Rates'!A178,Results!Y:Y,"&gt;=500")</f>
        <v>43</v>
      </c>
      <c r="J178" s="52">
        <f>IFERROR(SUMIFS(Results!V:V,Results!G:G,CONCATENATE("&lt;&gt;*",'Warscroll Win Rates'!B178,"*"),Results!E:E,'Warscroll Win Rates'!A178,Results!Y:Y,"&gt;=500")/I178,"")</f>
        <v>0.62790697674418605</v>
      </c>
    </row>
    <row r="179" spans="1:10" x14ac:dyDescent="0.3">
      <c r="A179" s="48" t="s">
        <v>181</v>
      </c>
      <c r="B179" s="48" t="s">
        <v>23377</v>
      </c>
      <c r="C179" s="1">
        <f>SUMIFS(Results!O:O,Results!G:G,CONCATENATE("*",B179,"*"),Results!E:E,'Warscroll Win Rates'!A179)</f>
        <v>0</v>
      </c>
      <c r="D179" s="50" t="str">
        <f>IFERROR(SUMIFS(Results!V:V,Results!G:G,CONCATENATE("*",B179,"*"),Results!E:E,'Warscroll Win Rates'!A179)/C179,"")</f>
        <v/>
      </c>
      <c r="E179" s="1">
        <f>SUMIFS(Results!O:O,Results!G:G,CONCATENATE("&lt;&gt;*",'Warscroll Win Rates'!B179,"*"),Results!E:E,'Warscroll Win Rates'!A179)</f>
        <v>121</v>
      </c>
      <c r="F179" s="50">
        <f>IFERROR(SUMIFS(Results!V:V,Results!G:G,CONCATENATE("&lt;&gt;*",'Warscroll Win Rates'!B179,"*"),Results!E:E,'Warscroll Win Rates'!A179)/E179,"")</f>
        <v>0.46694214876033058</v>
      </c>
      <c r="G179" s="46">
        <f>SUMIFS(Results!O:O,Results!G:G,CONCATENATE("*",B179,"*"),Results!E:E,'Warscroll Win Rates'!A179,Results!Y:Y,"&gt;=500")</f>
        <v>0</v>
      </c>
      <c r="H179" s="52" t="str">
        <f>IFERROR(SUMIFS(Results!V:V,Results!G:G,CONCATENATE("*",B179,"*"),Results!E:E,'Warscroll Win Rates'!A179,Results!Y:Y,"&gt;=500")/G179,"")</f>
        <v/>
      </c>
      <c r="I179" s="53">
        <f>SUMIFS(Results!O:O,Results!G:G,CONCATENATE("&lt;&gt;*",'Warscroll Win Rates'!B179,"*"),Results!E:E,'Warscroll Win Rates'!A179,Results!Y:Y,"&gt;=500")</f>
        <v>43</v>
      </c>
      <c r="J179" s="52">
        <f>IFERROR(SUMIFS(Results!V:V,Results!G:G,CONCATENATE("&lt;&gt;*",'Warscroll Win Rates'!B179,"*"),Results!E:E,'Warscroll Win Rates'!A179,Results!Y:Y,"&gt;=500")/I179,"")</f>
        <v>0.62790697674418605</v>
      </c>
    </row>
    <row r="180" spans="1:10" x14ac:dyDescent="0.3">
      <c r="A180" s="48" t="s">
        <v>181</v>
      </c>
      <c r="B180" s="48" t="s">
        <v>23378</v>
      </c>
      <c r="C180" s="1">
        <f>SUMIFS(Results!O:O,Results!G:G,CONCATENATE("*",B180,"*"),Results!E:E,'Warscroll Win Rates'!A180)</f>
        <v>88</v>
      </c>
      <c r="D180" s="50">
        <f>IFERROR(SUMIFS(Results!V:V,Results!G:G,CONCATENATE("*",B180,"*"),Results!E:E,'Warscroll Win Rates'!A180)/C180,"")</f>
        <v>0.48295454545454547</v>
      </c>
      <c r="E180" s="1">
        <f>SUMIFS(Results!O:O,Results!G:G,CONCATENATE("&lt;&gt;*",'Warscroll Win Rates'!B180,"*"),Results!E:E,'Warscroll Win Rates'!A180)</f>
        <v>33</v>
      </c>
      <c r="F180" s="50">
        <f>IFERROR(SUMIFS(Results!V:V,Results!G:G,CONCATENATE("&lt;&gt;*",'Warscroll Win Rates'!B180,"*"),Results!E:E,'Warscroll Win Rates'!A180)/E180,"")</f>
        <v>0.42424242424242425</v>
      </c>
      <c r="G180" s="46">
        <f>SUMIFS(Results!O:O,Results!G:G,CONCATENATE("*",B180,"*"),Results!E:E,'Warscroll Win Rates'!A180,Results!Y:Y,"&gt;=500")</f>
        <v>20</v>
      </c>
      <c r="H180" s="52">
        <f>IFERROR(SUMIFS(Results!V:V,Results!G:G,CONCATENATE("*",B180,"*"),Results!E:E,'Warscroll Win Rates'!A180,Results!Y:Y,"&gt;=500")/G180,"")</f>
        <v>0.65</v>
      </c>
      <c r="I180" s="53">
        <f>SUMIFS(Results!O:O,Results!G:G,CONCATENATE("&lt;&gt;*",'Warscroll Win Rates'!B180,"*"),Results!E:E,'Warscroll Win Rates'!A180,Results!Y:Y,"&gt;=500")</f>
        <v>23</v>
      </c>
      <c r="J180" s="52">
        <f>IFERROR(SUMIFS(Results!V:V,Results!G:G,CONCATENATE("&lt;&gt;*",'Warscroll Win Rates'!B180,"*"),Results!E:E,'Warscroll Win Rates'!A180,Results!Y:Y,"&gt;=500")/I180,"")</f>
        <v>0.60869565217391308</v>
      </c>
    </row>
    <row r="181" spans="1:10" x14ac:dyDescent="0.3">
      <c r="A181" s="48" t="s">
        <v>181</v>
      </c>
      <c r="B181" s="48" t="s">
        <v>23379</v>
      </c>
      <c r="C181" s="1">
        <f>SUMIFS(Results!O:O,Results!G:G,CONCATENATE("*",B181,"*"),Results!E:E,'Warscroll Win Rates'!A181)</f>
        <v>58</v>
      </c>
      <c r="D181" s="50">
        <f>IFERROR(SUMIFS(Results!V:V,Results!G:G,CONCATENATE("*",B181,"*"),Results!E:E,'Warscroll Win Rates'!A181)/C181,"")</f>
        <v>0.45689655172413796</v>
      </c>
      <c r="E181" s="1">
        <f>SUMIFS(Results!O:O,Results!G:G,CONCATENATE("&lt;&gt;*",'Warscroll Win Rates'!B181,"*"),Results!E:E,'Warscroll Win Rates'!A181)</f>
        <v>63</v>
      </c>
      <c r="F181" s="50">
        <f>IFERROR(SUMIFS(Results!V:V,Results!G:G,CONCATENATE("&lt;&gt;*",'Warscroll Win Rates'!B181,"*"),Results!E:E,'Warscroll Win Rates'!A181)/E181,"")</f>
        <v>0.47619047619047616</v>
      </c>
      <c r="G181" s="46">
        <f>SUMIFS(Results!O:O,Results!G:G,CONCATENATE("*",B181,"*"),Results!E:E,'Warscroll Win Rates'!A181,Results!Y:Y,"&gt;=500")</f>
        <v>28</v>
      </c>
      <c r="H181" s="52">
        <f>IFERROR(SUMIFS(Results!V:V,Results!G:G,CONCATENATE("*",B181,"*"),Results!E:E,'Warscroll Win Rates'!A181,Results!Y:Y,"&gt;=500")/G181,"")</f>
        <v>0.6428571428571429</v>
      </c>
      <c r="I181" s="53">
        <f>SUMIFS(Results!O:O,Results!G:G,CONCATENATE("&lt;&gt;*",'Warscroll Win Rates'!B181,"*"),Results!E:E,'Warscroll Win Rates'!A181,Results!Y:Y,"&gt;=500")</f>
        <v>15</v>
      </c>
      <c r="J181" s="52">
        <f>IFERROR(SUMIFS(Results!V:V,Results!G:G,CONCATENATE("&lt;&gt;*",'Warscroll Win Rates'!B181,"*"),Results!E:E,'Warscroll Win Rates'!A181,Results!Y:Y,"&gt;=500")/I181,"")</f>
        <v>0.6</v>
      </c>
    </row>
    <row r="182" spans="1:10" x14ac:dyDescent="0.3">
      <c r="A182" s="48" t="s">
        <v>181</v>
      </c>
      <c r="B182" s="48" t="s">
        <v>23380</v>
      </c>
      <c r="C182" s="1">
        <f>SUMIFS(Results!O:O,Results!G:G,CONCATENATE("*",B182,"*"),Results!E:E,'Warscroll Win Rates'!A182)</f>
        <v>0</v>
      </c>
      <c r="D182" s="50" t="str">
        <f>IFERROR(SUMIFS(Results!V:V,Results!G:G,CONCATENATE("*",B182,"*"),Results!E:E,'Warscroll Win Rates'!A182)/C182,"")</f>
        <v/>
      </c>
      <c r="E182" s="1">
        <f>SUMIFS(Results!O:O,Results!G:G,CONCATENATE("&lt;&gt;*",'Warscroll Win Rates'!B182,"*"),Results!E:E,'Warscroll Win Rates'!A182)</f>
        <v>121</v>
      </c>
      <c r="F182" s="50">
        <f>IFERROR(SUMIFS(Results!V:V,Results!G:G,CONCATENATE("&lt;&gt;*",'Warscroll Win Rates'!B182,"*"),Results!E:E,'Warscroll Win Rates'!A182)/E182,"")</f>
        <v>0.46694214876033058</v>
      </c>
      <c r="G182" s="46">
        <f>SUMIFS(Results!O:O,Results!G:G,CONCATENATE("*",B182,"*"),Results!E:E,'Warscroll Win Rates'!A182,Results!Y:Y,"&gt;=500")</f>
        <v>0</v>
      </c>
      <c r="H182" s="52" t="str">
        <f>IFERROR(SUMIFS(Results!V:V,Results!G:G,CONCATENATE("*",B182,"*"),Results!E:E,'Warscroll Win Rates'!A182,Results!Y:Y,"&gt;=500")/G182,"")</f>
        <v/>
      </c>
      <c r="I182" s="53">
        <f>SUMIFS(Results!O:O,Results!G:G,CONCATENATE("&lt;&gt;*",'Warscroll Win Rates'!B182,"*"),Results!E:E,'Warscroll Win Rates'!A182,Results!Y:Y,"&gt;=500")</f>
        <v>43</v>
      </c>
      <c r="J182" s="52">
        <f>IFERROR(SUMIFS(Results!V:V,Results!G:G,CONCATENATE("&lt;&gt;*",'Warscroll Win Rates'!B182,"*"),Results!E:E,'Warscroll Win Rates'!A182,Results!Y:Y,"&gt;=500")/I182,"")</f>
        <v>0.62790697674418605</v>
      </c>
    </row>
    <row r="183" spans="1:10" x14ac:dyDescent="0.3">
      <c r="A183" s="48" t="s">
        <v>181</v>
      </c>
      <c r="B183" s="48" t="s">
        <v>23381</v>
      </c>
      <c r="C183" s="1">
        <f>SUMIFS(Results!O:O,Results!G:G,CONCATENATE("*",B183,"*"),Results!E:E,'Warscroll Win Rates'!A183)</f>
        <v>0</v>
      </c>
      <c r="D183" s="50" t="str">
        <f>IFERROR(SUMIFS(Results!V:V,Results!G:G,CONCATENATE("*",B183,"*"),Results!E:E,'Warscroll Win Rates'!A183)/C183,"")</f>
        <v/>
      </c>
      <c r="E183" s="1">
        <f>SUMIFS(Results!O:O,Results!G:G,CONCATENATE("&lt;&gt;*",'Warscroll Win Rates'!B183,"*"),Results!E:E,'Warscroll Win Rates'!A183)</f>
        <v>121</v>
      </c>
      <c r="F183" s="50">
        <f>IFERROR(SUMIFS(Results!V:V,Results!G:G,CONCATENATE("&lt;&gt;*",'Warscroll Win Rates'!B183,"*"),Results!E:E,'Warscroll Win Rates'!A183)/E183,"")</f>
        <v>0.46694214876033058</v>
      </c>
      <c r="G183" s="46">
        <f>SUMIFS(Results!O:O,Results!G:G,CONCATENATE("*",B183,"*"),Results!E:E,'Warscroll Win Rates'!A183,Results!Y:Y,"&gt;=500")</f>
        <v>0</v>
      </c>
      <c r="H183" s="52" t="str">
        <f>IFERROR(SUMIFS(Results!V:V,Results!G:G,CONCATENATE("*",B183,"*"),Results!E:E,'Warscroll Win Rates'!A183,Results!Y:Y,"&gt;=500")/G183,"")</f>
        <v/>
      </c>
      <c r="I183" s="53">
        <f>SUMIFS(Results!O:O,Results!G:G,CONCATENATE("&lt;&gt;*",'Warscroll Win Rates'!B183,"*"),Results!E:E,'Warscroll Win Rates'!A183,Results!Y:Y,"&gt;=500")</f>
        <v>43</v>
      </c>
      <c r="J183" s="52">
        <f>IFERROR(SUMIFS(Results!V:V,Results!G:G,CONCATENATE("&lt;&gt;*",'Warscroll Win Rates'!B183,"*"),Results!E:E,'Warscroll Win Rates'!A183,Results!Y:Y,"&gt;=500")/I183,"")</f>
        <v>0.62790697674418605</v>
      </c>
    </row>
    <row r="184" spans="1:10" x14ac:dyDescent="0.3">
      <c r="A184" s="48" t="s">
        <v>181</v>
      </c>
      <c r="B184" s="48" t="s">
        <v>23382</v>
      </c>
      <c r="C184" s="1">
        <f>SUMIFS(Results!O:O,Results!G:G,CONCATENATE("*",B184,"*"),Results!E:E,'Warscroll Win Rates'!A184)</f>
        <v>43</v>
      </c>
      <c r="D184" s="50">
        <f>IFERROR(SUMIFS(Results!V:V,Results!G:G,CONCATENATE("*",B184,"*"),Results!E:E,'Warscroll Win Rates'!A184)/C184,"")</f>
        <v>0.46511627906976744</v>
      </c>
      <c r="E184" s="1">
        <f>SUMIFS(Results!O:O,Results!G:G,CONCATENATE("&lt;&gt;*",'Warscroll Win Rates'!B184,"*"),Results!E:E,'Warscroll Win Rates'!A184)</f>
        <v>78</v>
      </c>
      <c r="F184" s="50">
        <f>IFERROR(SUMIFS(Results!V:V,Results!G:G,CONCATENATE("&lt;&gt;*",'Warscroll Win Rates'!B184,"*"),Results!E:E,'Warscroll Win Rates'!A184)/E184,"")</f>
        <v>0.46794871794871795</v>
      </c>
      <c r="G184" s="46">
        <f>SUMIFS(Results!O:O,Results!G:G,CONCATENATE("*",B184,"*"),Results!E:E,'Warscroll Win Rates'!A184,Results!Y:Y,"&gt;=500")</f>
        <v>15</v>
      </c>
      <c r="H184" s="52">
        <f>IFERROR(SUMIFS(Results!V:V,Results!G:G,CONCATENATE("*",B184,"*"),Results!E:E,'Warscroll Win Rates'!A184,Results!Y:Y,"&gt;=500")/G184,"")</f>
        <v>0.6</v>
      </c>
      <c r="I184" s="53">
        <f>SUMIFS(Results!O:O,Results!G:G,CONCATENATE("&lt;&gt;*",'Warscroll Win Rates'!B184,"*"),Results!E:E,'Warscroll Win Rates'!A184,Results!Y:Y,"&gt;=500")</f>
        <v>28</v>
      </c>
      <c r="J184" s="52">
        <f>IFERROR(SUMIFS(Results!V:V,Results!G:G,CONCATENATE("&lt;&gt;*",'Warscroll Win Rates'!B184,"*"),Results!E:E,'Warscroll Win Rates'!A184,Results!Y:Y,"&gt;=500")/I184,"")</f>
        <v>0.6428571428571429</v>
      </c>
    </row>
    <row r="185" spans="1:10" x14ac:dyDescent="0.3">
      <c r="A185" s="48" t="s">
        <v>181</v>
      </c>
      <c r="B185" s="48" t="s">
        <v>23383</v>
      </c>
      <c r="C185" s="1">
        <f>SUMIFS(Results!O:O,Results!G:G,CONCATENATE("*",B185,"*"),Results!E:E,'Warscroll Win Rates'!A185)</f>
        <v>23</v>
      </c>
      <c r="D185" s="50">
        <f>IFERROR(SUMIFS(Results!V:V,Results!G:G,CONCATENATE("*",B185,"*"),Results!E:E,'Warscroll Win Rates'!A185)/C185,"")</f>
        <v>0.56521739130434778</v>
      </c>
      <c r="E185" s="1">
        <f>SUMIFS(Results!O:O,Results!G:G,CONCATENATE("&lt;&gt;*",'Warscroll Win Rates'!B185,"*"),Results!E:E,'Warscroll Win Rates'!A185)</f>
        <v>98</v>
      </c>
      <c r="F185" s="50">
        <f>IFERROR(SUMIFS(Results!V:V,Results!G:G,CONCATENATE("&lt;&gt;*",'Warscroll Win Rates'!B185,"*"),Results!E:E,'Warscroll Win Rates'!A185)/E185,"")</f>
        <v>0.44387755102040816</v>
      </c>
      <c r="G185" s="46">
        <f>SUMIFS(Results!O:O,Results!G:G,CONCATENATE("*",B185,"*"),Results!E:E,'Warscroll Win Rates'!A185,Results!Y:Y,"&gt;=500")</f>
        <v>18</v>
      </c>
      <c r="H185" s="52">
        <f>IFERROR(SUMIFS(Results!V:V,Results!G:G,CONCATENATE("*",B185,"*"),Results!E:E,'Warscroll Win Rates'!A185,Results!Y:Y,"&gt;=500")/G185,"")</f>
        <v>0.61111111111111116</v>
      </c>
      <c r="I185" s="53">
        <f>SUMIFS(Results!O:O,Results!G:G,CONCATENATE("&lt;&gt;*",'Warscroll Win Rates'!B185,"*"),Results!E:E,'Warscroll Win Rates'!A185,Results!Y:Y,"&gt;=500")</f>
        <v>25</v>
      </c>
      <c r="J185" s="52">
        <f>IFERROR(SUMIFS(Results!V:V,Results!G:G,CONCATENATE("&lt;&gt;*",'Warscroll Win Rates'!B185,"*"),Results!E:E,'Warscroll Win Rates'!A185,Results!Y:Y,"&gt;=500")/I185,"")</f>
        <v>0.64</v>
      </c>
    </row>
    <row r="186" spans="1:10" x14ac:dyDescent="0.3">
      <c r="A186" s="48" t="s">
        <v>181</v>
      </c>
      <c r="B186" s="48" t="s">
        <v>23384</v>
      </c>
      <c r="C186" s="1">
        <f>SUMIFS(Results!O:O,Results!G:G,CONCATENATE("*",B186,"*"),Results!E:E,'Warscroll Win Rates'!A186)</f>
        <v>38</v>
      </c>
      <c r="D186" s="50">
        <f>IFERROR(SUMIFS(Results!V:V,Results!G:G,CONCATENATE("*",B186,"*"),Results!E:E,'Warscroll Win Rates'!A186)/C186,"")</f>
        <v>0.44736842105263158</v>
      </c>
      <c r="E186" s="1">
        <f>SUMIFS(Results!O:O,Results!G:G,CONCATENATE("&lt;&gt;*",'Warscroll Win Rates'!B186,"*"),Results!E:E,'Warscroll Win Rates'!A186)</f>
        <v>83</v>
      </c>
      <c r="F186" s="50">
        <f>IFERROR(SUMIFS(Results!V:V,Results!G:G,CONCATENATE("&lt;&gt;*",'Warscroll Win Rates'!B186,"*"),Results!E:E,'Warscroll Win Rates'!A186)/E186,"")</f>
        <v>0.4759036144578313</v>
      </c>
      <c r="G186" s="46">
        <f>SUMIFS(Results!O:O,Results!G:G,CONCATENATE("*",B186,"*"),Results!E:E,'Warscroll Win Rates'!A186,Results!Y:Y,"&gt;=500")</f>
        <v>5</v>
      </c>
      <c r="H186" s="52">
        <f>IFERROR(SUMIFS(Results!V:V,Results!G:G,CONCATENATE("*",B186,"*"),Results!E:E,'Warscroll Win Rates'!A186,Results!Y:Y,"&gt;=500")/G186,"")</f>
        <v>0.2</v>
      </c>
      <c r="I186" s="53">
        <f>SUMIFS(Results!O:O,Results!G:G,CONCATENATE("&lt;&gt;*",'Warscroll Win Rates'!B186,"*"),Results!E:E,'Warscroll Win Rates'!A186,Results!Y:Y,"&gt;=500")</f>
        <v>38</v>
      </c>
      <c r="J186" s="52">
        <f>IFERROR(SUMIFS(Results!V:V,Results!G:G,CONCATENATE("&lt;&gt;*",'Warscroll Win Rates'!B186,"*"),Results!E:E,'Warscroll Win Rates'!A186,Results!Y:Y,"&gt;=500")/I186,"")</f>
        <v>0.68421052631578949</v>
      </c>
    </row>
    <row r="187" spans="1:10" x14ac:dyDescent="0.3">
      <c r="A187" s="48" t="s">
        <v>181</v>
      </c>
      <c r="B187" s="48" t="s">
        <v>23385</v>
      </c>
      <c r="C187" s="1">
        <f>SUMIFS(Results!O:O,Results!G:G,CONCATENATE("*",B187,"*"),Results!E:E,'Warscroll Win Rates'!A187)</f>
        <v>61</v>
      </c>
      <c r="D187" s="50">
        <f>IFERROR(SUMIFS(Results!V:V,Results!G:G,CONCATENATE("*",B187,"*"),Results!E:E,'Warscroll Win Rates'!A187)/C187,"")</f>
        <v>0.48360655737704916</v>
      </c>
      <c r="E187" s="1">
        <f>SUMIFS(Results!O:O,Results!G:G,CONCATENATE("&lt;&gt;*",'Warscroll Win Rates'!B187,"*"),Results!E:E,'Warscroll Win Rates'!A187)</f>
        <v>60</v>
      </c>
      <c r="F187" s="50">
        <f>IFERROR(SUMIFS(Results!V:V,Results!G:G,CONCATENATE("&lt;&gt;*",'Warscroll Win Rates'!B187,"*"),Results!E:E,'Warscroll Win Rates'!A187)/E187,"")</f>
        <v>0.45</v>
      </c>
      <c r="G187" s="46">
        <f>SUMIFS(Results!O:O,Results!G:G,CONCATENATE("*",B187,"*"),Results!E:E,'Warscroll Win Rates'!A187,Results!Y:Y,"&gt;=500")</f>
        <v>28</v>
      </c>
      <c r="H187" s="52">
        <f>IFERROR(SUMIFS(Results!V:V,Results!G:G,CONCATENATE("*",B187,"*"),Results!E:E,'Warscroll Win Rates'!A187,Results!Y:Y,"&gt;=500")/G187,"")</f>
        <v>0.6428571428571429</v>
      </c>
      <c r="I187" s="53">
        <f>SUMIFS(Results!O:O,Results!G:G,CONCATENATE("&lt;&gt;*",'Warscroll Win Rates'!B187,"*"),Results!E:E,'Warscroll Win Rates'!A187,Results!Y:Y,"&gt;=500")</f>
        <v>15</v>
      </c>
      <c r="J187" s="52">
        <f>IFERROR(SUMIFS(Results!V:V,Results!G:G,CONCATENATE("&lt;&gt;*",'Warscroll Win Rates'!B187,"*"),Results!E:E,'Warscroll Win Rates'!A187,Results!Y:Y,"&gt;=500")/I187,"")</f>
        <v>0.6</v>
      </c>
    </row>
    <row r="188" spans="1:10" x14ac:dyDescent="0.3">
      <c r="A188" s="48" t="s">
        <v>181</v>
      </c>
      <c r="B188" s="48" t="s">
        <v>23386</v>
      </c>
      <c r="C188" s="1">
        <f>SUMIFS(Results!O:O,Results!G:G,CONCATENATE("*",B188,"*"),Results!E:E,'Warscroll Win Rates'!A188)</f>
        <v>5</v>
      </c>
      <c r="D188" s="50">
        <f>IFERROR(SUMIFS(Results!V:V,Results!G:G,CONCATENATE("*",B188,"*"),Results!E:E,'Warscroll Win Rates'!A188)/C188,"")</f>
        <v>0</v>
      </c>
      <c r="E188" s="1">
        <f>SUMIFS(Results!O:O,Results!G:G,CONCATENATE("&lt;&gt;*",'Warscroll Win Rates'!B188,"*"),Results!E:E,'Warscroll Win Rates'!A188)</f>
        <v>116</v>
      </c>
      <c r="F188" s="50">
        <f>IFERROR(SUMIFS(Results!V:V,Results!G:G,CONCATENATE("&lt;&gt;*",'Warscroll Win Rates'!B188,"*"),Results!E:E,'Warscroll Win Rates'!A188)/E188,"")</f>
        <v>0.48706896551724138</v>
      </c>
      <c r="G188" s="46">
        <f>SUMIFS(Results!O:O,Results!G:G,CONCATENATE("*",B188,"*"),Results!E:E,'Warscroll Win Rates'!A188,Results!Y:Y,"&gt;=500")</f>
        <v>0</v>
      </c>
      <c r="H188" s="52" t="str">
        <f>IFERROR(SUMIFS(Results!V:V,Results!G:G,CONCATENATE("*",B188,"*"),Results!E:E,'Warscroll Win Rates'!A188,Results!Y:Y,"&gt;=500")/G188,"")</f>
        <v/>
      </c>
      <c r="I188" s="53">
        <f>SUMIFS(Results!O:O,Results!G:G,CONCATENATE("&lt;&gt;*",'Warscroll Win Rates'!B188,"*"),Results!E:E,'Warscroll Win Rates'!A188,Results!Y:Y,"&gt;=500")</f>
        <v>43</v>
      </c>
      <c r="J188" s="52">
        <f>IFERROR(SUMIFS(Results!V:V,Results!G:G,CONCATENATE("&lt;&gt;*",'Warscroll Win Rates'!B188,"*"),Results!E:E,'Warscroll Win Rates'!A188,Results!Y:Y,"&gt;=500")/I188,"")</f>
        <v>0.62790697674418605</v>
      </c>
    </row>
    <row r="189" spans="1:10" x14ac:dyDescent="0.3">
      <c r="A189" s="48" t="s">
        <v>181</v>
      </c>
      <c r="B189" s="48" t="s">
        <v>23387</v>
      </c>
      <c r="C189" s="1">
        <f>SUMIFS(Results!O:O,Results!G:G,CONCATENATE("*",B189,"*"),Results!E:E,'Warscroll Win Rates'!A189)</f>
        <v>43</v>
      </c>
      <c r="D189" s="50">
        <f>IFERROR(SUMIFS(Results!V:V,Results!G:G,CONCATENATE("*",B189,"*"),Results!E:E,'Warscroll Win Rates'!A189)/C189,"")</f>
        <v>0.48837209302325579</v>
      </c>
      <c r="E189" s="1">
        <f>SUMIFS(Results!O:O,Results!G:G,CONCATENATE("&lt;&gt;*",'Warscroll Win Rates'!B189,"*"),Results!E:E,'Warscroll Win Rates'!A189)</f>
        <v>78</v>
      </c>
      <c r="F189" s="50">
        <f>IFERROR(SUMIFS(Results!V:V,Results!G:G,CONCATENATE("&lt;&gt;*",'Warscroll Win Rates'!B189,"*"),Results!E:E,'Warscroll Win Rates'!A189)/E189,"")</f>
        <v>0.45512820512820512</v>
      </c>
      <c r="G189" s="46">
        <f>SUMIFS(Results!O:O,Results!G:G,CONCATENATE("*",B189,"*"),Results!E:E,'Warscroll Win Rates'!A189,Results!Y:Y,"&gt;=500")</f>
        <v>28</v>
      </c>
      <c r="H189" s="52">
        <f>IFERROR(SUMIFS(Results!V:V,Results!G:G,CONCATENATE("*",B189,"*"),Results!E:E,'Warscroll Win Rates'!A189,Results!Y:Y,"&gt;=500")/G189,"")</f>
        <v>0.6428571428571429</v>
      </c>
      <c r="I189" s="53">
        <f>SUMIFS(Results!O:O,Results!G:G,CONCATENATE("&lt;&gt;*",'Warscroll Win Rates'!B189,"*"),Results!E:E,'Warscroll Win Rates'!A189,Results!Y:Y,"&gt;=500")</f>
        <v>15</v>
      </c>
      <c r="J189" s="52">
        <f>IFERROR(SUMIFS(Results!V:V,Results!G:G,CONCATENATE("&lt;&gt;*",'Warscroll Win Rates'!B189,"*"),Results!E:E,'Warscroll Win Rates'!A189,Results!Y:Y,"&gt;=500")/I189,"")</f>
        <v>0.6</v>
      </c>
    </row>
    <row r="190" spans="1:10" x14ac:dyDescent="0.3">
      <c r="A190" s="48" t="s">
        <v>181</v>
      </c>
      <c r="B190" s="48" t="s">
        <v>23388</v>
      </c>
      <c r="C190" s="1">
        <f>SUMIFS(Results!O:O,Results!G:G,CONCATENATE("*",B190,"*"),Results!E:E,'Warscroll Win Rates'!A190)</f>
        <v>18</v>
      </c>
      <c r="D190" s="50">
        <f>IFERROR(SUMIFS(Results!V:V,Results!G:G,CONCATENATE("*",B190,"*"),Results!E:E,'Warscroll Win Rates'!A190)/C190,"")</f>
        <v>0.66666666666666663</v>
      </c>
      <c r="E190" s="1">
        <f>SUMIFS(Results!O:O,Results!G:G,CONCATENATE("&lt;&gt;*",'Warscroll Win Rates'!B190,"*"),Results!E:E,'Warscroll Win Rates'!A190)</f>
        <v>103</v>
      </c>
      <c r="F190" s="50">
        <f>IFERROR(SUMIFS(Results!V:V,Results!G:G,CONCATENATE("&lt;&gt;*",'Warscroll Win Rates'!B190,"*"),Results!E:E,'Warscroll Win Rates'!A190)/E190,"")</f>
        <v>0.43203883495145629</v>
      </c>
      <c r="G190" s="46">
        <f>SUMIFS(Results!O:O,Results!G:G,CONCATENATE("*",B190,"*"),Results!E:E,'Warscroll Win Rates'!A190,Results!Y:Y,"&gt;=500")</f>
        <v>10</v>
      </c>
      <c r="H190" s="52">
        <f>IFERROR(SUMIFS(Results!V:V,Results!G:G,CONCATENATE("*",B190,"*"),Results!E:E,'Warscroll Win Rates'!A190,Results!Y:Y,"&gt;=500")/G190,"")</f>
        <v>0.8</v>
      </c>
      <c r="I190" s="53">
        <f>SUMIFS(Results!O:O,Results!G:G,CONCATENATE("&lt;&gt;*",'Warscroll Win Rates'!B190,"*"),Results!E:E,'Warscroll Win Rates'!A190,Results!Y:Y,"&gt;=500")</f>
        <v>33</v>
      </c>
      <c r="J190" s="52">
        <f>IFERROR(SUMIFS(Results!V:V,Results!G:G,CONCATENATE("&lt;&gt;*",'Warscroll Win Rates'!B190,"*"),Results!E:E,'Warscroll Win Rates'!A190,Results!Y:Y,"&gt;=500")/I190,"")</f>
        <v>0.5757575757575758</v>
      </c>
    </row>
    <row r="191" spans="1:10" x14ac:dyDescent="0.3">
      <c r="A191" s="48" t="s">
        <v>181</v>
      </c>
      <c r="B191" s="48" t="s">
        <v>23389</v>
      </c>
      <c r="C191" s="1">
        <f>SUMIFS(Results!O:O,Results!G:G,CONCATENATE("*",B191,"*"),Results!E:E,'Warscroll Win Rates'!A191)</f>
        <v>71</v>
      </c>
      <c r="D191" s="50">
        <f>IFERROR(SUMIFS(Results!V:V,Results!G:G,CONCATENATE("*",B191,"*"),Results!E:E,'Warscroll Win Rates'!A191)/C191,"")</f>
        <v>0.4859154929577465</v>
      </c>
      <c r="E191" s="1">
        <f>SUMIFS(Results!O:O,Results!G:G,CONCATENATE("&lt;&gt;*",'Warscroll Win Rates'!B191,"*"),Results!E:E,'Warscroll Win Rates'!A191)</f>
        <v>50</v>
      </c>
      <c r="F191" s="50">
        <f>IFERROR(SUMIFS(Results!V:V,Results!G:G,CONCATENATE("&lt;&gt;*",'Warscroll Win Rates'!B191,"*"),Results!E:E,'Warscroll Win Rates'!A191)/E191,"")</f>
        <v>0.44</v>
      </c>
      <c r="G191" s="46">
        <f>SUMIFS(Results!O:O,Results!G:G,CONCATENATE("*",B191,"*"),Results!E:E,'Warscroll Win Rates'!A191,Results!Y:Y,"&gt;=500")</f>
        <v>33</v>
      </c>
      <c r="H191" s="52">
        <f>IFERROR(SUMIFS(Results!V:V,Results!G:G,CONCATENATE("*",B191,"*"),Results!E:E,'Warscroll Win Rates'!A191,Results!Y:Y,"&gt;=500")/G191,"")</f>
        <v>0.5757575757575758</v>
      </c>
      <c r="I191" s="53">
        <f>SUMIFS(Results!O:O,Results!G:G,CONCATENATE("&lt;&gt;*",'Warscroll Win Rates'!B191,"*"),Results!E:E,'Warscroll Win Rates'!A191,Results!Y:Y,"&gt;=500")</f>
        <v>10</v>
      </c>
      <c r="J191" s="52">
        <f>IFERROR(SUMIFS(Results!V:V,Results!G:G,CONCATENATE("&lt;&gt;*",'Warscroll Win Rates'!B191,"*"),Results!E:E,'Warscroll Win Rates'!A191,Results!Y:Y,"&gt;=500")/I191,"")</f>
        <v>0.8</v>
      </c>
    </row>
    <row r="192" spans="1:10" x14ac:dyDescent="0.3">
      <c r="A192" s="48" t="s">
        <v>181</v>
      </c>
      <c r="B192" s="48" t="s">
        <v>23390</v>
      </c>
      <c r="C192" s="1">
        <f>SUMIFS(Results!O:O,Results!G:G,CONCATENATE("*",B192,"*"),Results!E:E,'Warscroll Win Rates'!A192)</f>
        <v>33</v>
      </c>
      <c r="D192" s="50">
        <f>IFERROR(SUMIFS(Results!V:V,Results!G:G,CONCATENATE("*",B192,"*"),Results!E:E,'Warscroll Win Rates'!A192)/C192,"")</f>
        <v>0.54545454545454541</v>
      </c>
      <c r="E192" s="1">
        <f>SUMIFS(Results!O:O,Results!G:G,CONCATENATE("&lt;&gt;*",'Warscroll Win Rates'!B192,"*"),Results!E:E,'Warscroll Win Rates'!A192)</f>
        <v>88</v>
      </c>
      <c r="F192" s="50">
        <f>IFERROR(SUMIFS(Results!V:V,Results!G:G,CONCATENATE("&lt;&gt;*",'Warscroll Win Rates'!B192,"*"),Results!E:E,'Warscroll Win Rates'!A192)/E192,"")</f>
        <v>0.4375</v>
      </c>
      <c r="G192" s="46">
        <f>SUMIFS(Results!O:O,Results!G:G,CONCATENATE("*",B192,"*"),Results!E:E,'Warscroll Win Rates'!A192,Results!Y:Y,"&gt;=500")</f>
        <v>18</v>
      </c>
      <c r="H192" s="52">
        <f>IFERROR(SUMIFS(Results!V:V,Results!G:G,CONCATENATE("*",B192,"*"),Results!E:E,'Warscroll Win Rates'!A192,Results!Y:Y,"&gt;=500")/G192,"")</f>
        <v>0.61111111111111116</v>
      </c>
      <c r="I192" s="53">
        <f>SUMIFS(Results!O:O,Results!G:G,CONCATENATE("&lt;&gt;*",'Warscroll Win Rates'!B192,"*"),Results!E:E,'Warscroll Win Rates'!A192,Results!Y:Y,"&gt;=500")</f>
        <v>25</v>
      </c>
      <c r="J192" s="52">
        <f>IFERROR(SUMIFS(Results!V:V,Results!G:G,CONCATENATE("&lt;&gt;*",'Warscroll Win Rates'!B192,"*"),Results!E:E,'Warscroll Win Rates'!A192,Results!Y:Y,"&gt;=500")/I192,"")</f>
        <v>0.64</v>
      </c>
    </row>
    <row r="193" spans="1:10" x14ac:dyDescent="0.3">
      <c r="A193" s="48" t="s">
        <v>181</v>
      </c>
      <c r="B193" s="48" t="s">
        <v>23391</v>
      </c>
      <c r="C193" s="1">
        <f>SUMIFS(Results!O:O,Results!G:G,CONCATENATE("*",B193,"*"),Results!E:E,'Warscroll Win Rates'!A193)</f>
        <v>10</v>
      </c>
      <c r="D193" s="50">
        <f>IFERROR(SUMIFS(Results!V:V,Results!G:G,CONCATENATE("*",B193,"*"),Results!E:E,'Warscroll Win Rates'!A193)/C193,"")</f>
        <v>0.2</v>
      </c>
      <c r="E193" s="1">
        <f>SUMIFS(Results!O:O,Results!G:G,CONCATENATE("&lt;&gt;*",'Warscroll Win Rates'!B193,"*"),Results!E:E,'Warscroll Win Rates'!A193)</f>
        <v>111</v>
      </c>
      <c r="F193" s="50">
        <f>IFERROR(SUMIFS(Results!V:V,Results!G:G,CONCATENATE("&lt;&gt;*",'Warscroll Win Rates'!B193,"*"),Results!E:E,'Warscroll Win Rates'!A193)/E193,"")</f>
        <v>0.49099099099099097</v>
      </c>
      <c r="G193" s="46">
        <f>SUMIFS(Results!O:O,Results!G:G,CONCATENATE("*",B193,"*"),Results!E:E,'Warscroll Win Rates'!A193,Results!Y:Y,"&gt;=500")</f>
        <v>0</v>
      </c>
      <c r="H193" s="52" t="str">
        <f>IFERROR(SUMIFS(Results!V:V,Results!G:G,CONCATENATE("*",B193,"*"),Results!E:E,'Warscroll Win Rates'!A193,Results!Y:Y,"&gt;=500")/G193,"")</f>
        <v/>
      </c>
      <c r="I193" s="53">
        <f>SUMIFS(Results!O:O,Results!G:G,CONCATENATE("&lt;&gt;*",'Warscroll Win Rates'!B193,"*"),Results!E:E,'Warscroll Win Rates'!A193,Results!Y:Y,"&gt;=500")</f>
        <v>43</v>
      </c>
      <c r="J193" s="52">
        <f>IFERROR(SUMIFS(Results!V:V,Results!G:G,CONCATENATE("&lt;&gt;*",'Warscroll Win Rates'!B193,"*"),Results!E:E,'Warscroll Win Rates'!A193,Results!Y:Y,"&gt;=500")/I193,"")</f>
        <v>0.62790697674418605</v>
      </c>
    </row>
    <row r="194" spans="1:10" x14ac:dyDescent="0.3">
      <c r="A194" s="48" t="s">
        <v>181</v>
      </c>
      <c r="B194" s="48" t="s">
        <v>23392</v>
      </c>
      <c r="C194" s="1">
        <f>SUMIFS(Results!O:O,Results!G:G,CONCATENATE("*",B194,"*"),Results!E:E,'Warscroll Win Rates'!A194)</f>
        <v>53</v>
      </c>
      <c r="D194" s="50">
        <f>IFERROR(SUMIFS(Results!V:V,Results!G:G,CONCATENATE("*",B194,"*"),Results!E:E,'Warscroll Win Rates'!A194)/C194,"")</f>
        <v>0.45283018867924529</v>
      </c>
      <c r="E194" s="1">
        <f>SUMIFS(Results!O:O,Results!G:G,CONCATENATE("&lt;&gt;*",'Warscroll Win Rates'!B194,"*"),Results!E:E,'Warscroll Win Rates'!A194)</f>
        <v>68</v>
      </c>
      <c r="F194" s="50">
        <f>IFERROR(SUMIFS(Results!V:V,Results!G:G,CONCATENATE("&lt;&gt;*",'Warscroll Win Rates'!B194,"*"),Results!E:E,'Warscroll Win Rates'!A194)/E194,"")</f>
        <v>0.47794117647058826</v>
      </c>
      <c r="G194" s="46">
        <f>SUMIFS(Results!O:O,Results!G:G,CONCATENATE("*",B194,"*"),Results!E:E,'Warscroll Win Rates'!A194,Results!Y:Y,"&gt;=500")</f>
        <v>10</v>
      </c>
      <c r="H194" s="52">
        <f>IFERROR(SUMIFS(Results!V:V,Results!G:G,CONCATENATE("*",B194,"*"),Results!E:E,'Warscroll Win Rates'!A194,Results!Y:Y,"&gt;=500")/G194,"")</f>
        <v>0.5</v>
      </c>
      <c r="I194" s="53">
        <f>SUMIFS(Results!O:O,Results!G:G,CONCATENATE("&lt;&gt;*",'Warscroll Win Rates'!B194,"*"),Results!E:E,'Warscroll Win Rates'!A194,Results!Y:Y,"&gt;=500")</f>
        <v>33</v>
      </c>
      <c r="J194" s="52">
        <f>IFERROR(SUMIFS(Results!V:V,Results!G:G,CONCATENATE("&lt;&gt;*",'Warscroll Win Rates'!B194,"*"),Results!E:E,'Warscroll Win Rates'!A194,Results!Y:Y,"&gt;=500")/I194,"")</f>
        <v>0.66666666666666663</v>
      </c>
    </row>
    <row r="195" spans="1:10" x14ac:dyDescent="0.3">
      <c r="A195" s="48" t="s">
        <v>181</v>
      </c>
      <c r="B195" s="48" t="s">
        <v>23393</v>
      </c>
      <c r="C195" s="1">
        <f>SUMIFS(Results!O:O,Results!G:G,CONCATENATE("*",B195,"*"),Results!E:E,'Warscroll Win Rates'!A195)</f>
        <v>60</v>
      </c>
      <c r="D195" s="50">
        <f>IFERROR(SUMIFS(Results!V:V,Results!G:G,CONCATENATE("*",B195,"*"),Results!E:E,'Warscroll Win Rates'!A195)/C195,"")</f>
        <v>0.54166666666666663</v>
      </c>
      <c r="E195" s="1">
        <f>SUMIFS(Results!O:O,Results!G:G,CONCATENATE("&lt;&gt;*",'Warscroll Win Rates'!B195,"*"),Results!E:E,'Warscroll Win Rates'!A195)</f>
        <v>61</v>
      </c>
      <c r="F195" s="50">
        <f>IFERROR(SUMIFS(Results!V:V,Results!G:G,CONCATENATE("&lt;&gt;*",'Warscroll Win Rates'!B195,"*"),Results!E:E,'Warscroll Win Rates'!A195)/E195,"")</f>
        <v>0.39344262295081966</v>
      </c>
      <c r="G195" s="46">
        <f>SUMIFS(Results!O:O,Results!G:G,CONCATENATE("*",B195,"*"),Results!E:E,'Warscroll Win Rates'!A195,Results!Y:Y,"&gt;=500")</f>
        <v>10</v>
      </c>
      <c r="H195" s="52">
        <f>IFERROR(SUMIFS(Results!V:V,Results!G:G,CONCATENATE("*",B195,"*"),Results!E:E,'Warscroll Win Rates'!A195,Results!Y:Y,"&gt;=500")/G195,"")</f>
        <v>0.8</v>
      </c>
      <c r="I195" s="53">
        <f>SUMIFS(Results!O:O,Results!G:G,CONCATENATE("&lt;&gt;*",'Warscroll Win Rates'!B195,"*"),Results!E:E,'Warscroll Win Rates'!A195,Results!Y:Y,"&gt;=500")</f>
        <v>33</v>
      </c>
      <c r="J195" s="52">
        <f>IFERROR(SUMIFS(Results!V:V,Results!G:G,CONCATENATE("&lt;&gt;*",'Warscroll Win Rates'!B195,"*"),Results!E:E,'Warscroll Win Rates'!A195,Results!Y:Y,"&gt;=500")/I195,"")</f>
        <v>0.5757575757575758</v>
      </c>
    </row>
    <row r="196" spans="1:10" x14ac:dyDescent="0.3">
      <c r="A196" s="48" t="s">
        <v>181</v>
      </c>
      <c r="B196" s="48" t="s">
        <v>23394</v>
      </c>
      <c r="C196" s="1">
        <f>SUMIFS(Results!O:O,Results!G:G,CONCATENATE("*",B196,"*"),Results!E:E,'Warscroll Win Rates'!A196)</f>
        <v>38</v>
      </c>
      <c r="D196" s="50">
        <f>IFERROR(SUMIFS(Results!V:V,Results!G:G,CONCATENATE("*",B196,"*"),Results!E:E,'Warscroll Win Rates'!A196)/C196,"")</f>
        <v>0.43421052631578949</v>
      </c>
      <c r="E196" s="1">
        <f>SUMIFS(Results!O:O,Results!G:G,CONCATENATE("&lt;&gt;*",'Warscroll Win Rates'!B196,"*"),Results!E:E,'Warscroll Win Rates'!A196)</f>
        <v>83</v>
      </c>
      <c r="F196" s="50">
        <f>IFERROR(SUMIFS(Results!V:V,Results!G:G,CONCATENATE("&lt;&gt;*",'Warscroll Win Rates'!B196,"*"),Results!E:E,'Warscroll Win Rates'!A196)/E196,"")</f>
        <v>0.48192771084337349</v>
      </c>
      <c r="G196" s="46">
        <f>SUMIFS(Results!O:O,Results!G:G,CONCATENATE("*",B196,"*"),Results!E:E,'Warscroll Win Rates'!A196,Results!Y:Y,"&gt;=500")</f>
        <v>10</v>
      </c>
      <c r="H196" s="52">
        <f>IFERROR(SUMIFS(Results!V:V,Results!G:G,CONCATENATE("*",B196,"*"),Results!E:E,'Warscroll Win Rates'!A196,Results!Y:Y,"&gt;=500")/G196,"")</f>
        <v>0.5</v>
      </c>
      <c r="I196" s="53">
        <f>SUMIFS(Results!O:O,Results!G:G,CONCATENATE("&lt;&gt;*",'Warscroll Win Rates'!B196,"*"),Results!E:E,'Warscroll Win Rates'!A196,Results!Y:Y,"&gt;=500")</f>
        <v>33</v>
      </c>
      <c r="J196" s="52">
        <f>IFERROR(SUMIFS(Results!V:V,Results!G:G,CONCATENATE("&lt;&gt;*",'Warscroll Win Rates'!B196,"*"),Results!E:E,'Warscroll Win Rates'!A196,Results!Y:Y,"&gt;=500")/I196,"")</f>
        <v>0.66666666666666663</v>
      </c>
    </row>
    <row r="197" spans="1:10" x14ac:dyDescent="0.3">
      <c r="A197" s="48" t="s">
        <v>181</v>
      </c>
      <c r="B197" s="48" t="s">
        <v>23395</v>
      </c>
      <c r="C197" s="1">
        <f>SUMIFS(Results!O:O,Results!G:G,CONCATENATE("*",B197,"*"),Results!E:E,'Warscroll Win Rates'!A197)</f>
        <v>53</v>
      </c>
      <c r="D197" s="50">
        <f>IFERROR(SUMIFS(Results!V:V,Results!G:G,CONCATENATE("*",B197,"*"),Results!E:E,'Warscroll Win Rates'!A197)/C197,"")</f>
        <v>0.48113207547169812</v>
      </c>
      <c r="E197" s="1">
        <f>SUMIFS(Results!O:O,Results!G:G,CONCATENATE("&lt;&gt;*",'Warscroll Win Rates'!B197,"*"),Results!E:E,'Warscroll Win Rates'!A197)</f>
        <v>68</v>
      </c>
      <c r="F197" s="50">
        <f>IFERROR(SUMIFS(Results!V:V,Results!G:G,CONCATENATE("&lt;&gt;*",'Warscroll Win Rates'!B197,"*"),Results!E:E,'Warscroll Win Rates'!A197)/E197,"")</f>
        <v>0.45588235294117646</v>
      </c>
      <c r="G197" s="46">
        <f>SUMIFS(Results!O:O,Results!G:G,CONCATENATE("*",B197,"*"),Results!E:E,'Warscroll Win Rates'!A197,Results!Y:Y,"&gt;=500")</f>
        <v>33</v>
      </c>
      <c r="H197" s="52">
        <f>IFERROR(SUMIFS(Results!V:V,Results!G:G,CONCATENATE("*",B197,"*"),Results!E:E,'Warscroll Win Rates'!A197,Results!Y:Y,"&gt;=500")/G197,"")</f>
        <v>0.5757575757575758</v>
      </c>
      <c r="I197" s="53">
        <f>SUMIFS(Results!O:O,Results!G:G,CONCATENATE("&lt;&gt;*",'Warscroll Win Rates'!B197,"*"),Results!E:E,'Warscroll Win Rates'!A197,Results!Y:Y,"&gt;=500")</f>
        <v>10</v>
      </c>
      <c r="J197" s="52">
        <f>IFERROR(SUMIFS(Results!V:V,Results!G:G,CONCATENATE("&lt;&gt;*",'Warscroll Win Rates'!B197,"*"),Results!E:E,'Warscroll Win Rates'!A197,Results!Y:Y,"&gt;=500")/I197,"")</f>
        <v>0.8</v>
      </c>
    </row>
    <row r="198" spans="1:10" x14ac:dyDescent="0.3">
      <c r="A198" s="48" t="s">
        <v>181</v>
      </c>
      <c r="B198" s="48" t="s">
        <v>23396</v>
      </c>
      <c r="C198" s="1">
        <f>SUMIFS(Results!O:O,Results!G:G,CONCATENATE("*",B198,"*"),Results!E:E,'Warscroll Win Rates'!A198)</f>
        <v>30</v>
      </c>
      <c r="D198" s="50">
        <f>IFERROR(SUMIFS(Results!V:V,Results!G:G,CONCATENATE("*",B198,"*"),Results!E:E,'Warscroll Win Rates'!A198)/C198,"")</f>
        <v>0.5</v>
      </c>
      <c r="E198" s="1">
        <f>SUMIFS(Results!O:O,Results!G:G,CONCATENATE("&lt;&gt;*",'Warscroll Win Rates'!B198,"*"),Results!E:E,'Warscroll Win Rates'!A198)</f>
        <v>91</v>
      </c>
      <c r="F198" s="50">
        <f>IFERROR(SUMIFS(Results!V:V,Results!G:G,CONCATENATE("&lt;&gt;*",'Warscroll Win Rates'!B198,"*"),Results!E:E,'Warscroll Win Rates'!A198)/E198,"")</f>
        <v>0.45604395604395603</v>
      </c>
      <c r="G198" s="46">
        <f>SUMIFS(Results!O:O,Results!G:G,CONCATENATE("*",B198,"*"),Results!E:E,'Warscroll Win Rates'!A198,Results!Y:Y,"&gt;=500")</f>
        <v>10</v>
      </c>
      <c r="H198" s="52">
        <f>IFERROR(SUMIFS(Results!V:V,Results!G:G,CONCATENATE("*",B198,"*"),Results!E:E,'Warscroll Win Rates'!A198,Results!Y:Y,"&gt;=500")/G198,"")</f>
        <v>0.5</v>
      </c>
      <c r="I198" s="53">
        <f>SUMIFS(Results!O:O,Results!G:G,CONCATENATE("&lt;&gt;*",'Warscroll Win Rates'!B198,"*"),Results!E:E,'Warscroll Win Rates'!A198,Results!Y:Y,"&gt;=500")</f>
        <v>33</v>
      </c>
      <c r="J198" s="52">
        <f>IFERROR(SUMIFS(Results!V:V,Results!G:G,CONCATENATE("&lt;&gt;*",'Warscroll Win Rates'!B198,"*"),Results!E:E,'Warscroll Win Rates'!A198,Results!Y:Y,"&gt;=500")/I198,"")</f>
        <v>0.66666666666666663</v>
      </c>
    </row>
    <row r="199" spans="1:10" x14ac:dyDescent="0.3">
      <c r="A199" s="48" t="s">
        <v>181</v>
      </c>
      <c r="B199" s="48" t="s">
        <v>23397</v>
      </c>
      <c r="C199" s="1">
        <f>SUMIFS(Results!O:O,Results!G:G,CONCATENATE("*",B199,"*"),Results!E:E,'Warscroll Win Rates'!A199)</f>
        <v>10</v>
      </c>
      <c r="D199" s="50">
        <f>IFERROR(SUMIFS(Results!V:V,Results!G:G,CONCATENATE("*",B199,"*"),Results!E:E,'Warscroll Win Rates'!A199)/C199,"")</f>
        <v>0.3</v>
      </c>
      <c r="E199" s="1">
        <f>SUMIFS(Results!O:O,Results!G:G,CONCATENATE("&lt;&gt;*",'Warscroll Win Rates'!B199,"*"),Results!E:E,'Warscroll Win Rates'!A199)</f>
        <v>111</v>
      </c>
      <c r="F199" s="50">
        <f>IFERROR(SUMIFS(Results!V:V,Results!G:G,CONCATENATE("&lt;&gt;*",'Warscroll Win Rates'!B199,"*"),Results!E:E,'Warscroll Win Rates'!A199)/E199,"")</f>
        <v>0.481981981981982</v>
      </c>
      <c r="G199" s="46">
        <f>SUMIFS(Results!O:O,Results!G:G,CONCATENATE("*",B199,"*"),Results!E:E,'Warscroll Win Rates'!A199,Results!Y:Y,"&gt;=500")</f>
        <v>0</v>
      </c>
      <c r="H199" s="52" t="str">
        <f>IFERROR(SUMIFS(Results!V:V,Results!G:G,CONCATENATE("*",B199,"*"),Results!E:E,'Warscroll Win Rates'!A199,Results!Y:Y,"&gt;=500")/G199,"")</f>
        <v/>
      </c>
      <c r="I199" s="53">
        <f>SUMIFS(Results!O:O,Results!G:G,CONCATENATE("&lt;&gt;*",'Warscroll Win Rates'!B199,"*"),Results!E:E,'Warscroll Win Rates'!A199,Results!Y:Y,"&gt;=500")</f>
        <v>43</v>
      </c>
      <c r="J199" s="52">
        <f>IFERROR(SUMIFS(Results!V:V,Results!G:G,CONCATENATE("&lt;&gt;*",'Warscroll Win Rates'!B199,"*"),Results!E:E,'Warscroll Win Rates'!A199,Results!Y:Y,"&gt;=500")/I199,"")</f>
        <v>0.62790697674418605</v>
      </c>
    </row>
    <row r="200" spans="1:10" s="5" customFormat="1" x14ac:dyDescent="0.3">
      <c r="A200" s="49" t="s">
        <v>7</v>
      </c>
      <c r="B200" s="49"/>
      <c r="C200" s="6">
        <f>SUMIFS(Results!O:O,Results!G:G,CONCATENATE("*",B200,"*"),Results!E:E,'Warscroll Win Rates'!A200)</f>
        <v>172</v>
      </c>
      <c r="D200" s="50">
        <f>IFERROR(SUMIFS(Results!V:V,Results!G:G,CONCATENATE("*",B200,"*"),Results!E:E,'Warscroll Win Rates'!A200)/C200,"")</f>
        <v>0.46802325581395349</v>
      </c>
      <c r="E200" s="6">
        <f>SUMIFS(Results!O:O,Results!G:G,CONCATENATE("&lt;&gt;*",'Warscroll Win Rates'!B200,"*"),Results!E:E,'Warscroll Win Rates'!A200)</f>
        <v>0</v>
      </c>
      <c r="F200" s="50" t="str">
        <f>IFERROR(SUMIFS(Results!V:V,Results!G:G,CONCATENATE("&lt;&gt;*",'Warscroll Win Rates'!B200,"*"),Results!E:E,'Warscroll Win Rates'!A200)/E200,"")</f>
        <v/>
      </c>
      <c r="G200" s="46">
        <f>SUMIFS(Results!O:O,Results!G:G,CONCATENATE("*",B200,"*"),Results!E:E,'Warscroll Win Rates'!A200,Results!Y:Y,"&gt;=500")</f>
        <v>30</v>
      </c>
      <c r="H200" s="52">
        <f>IFERROR(SUMIFS(Results!V:V,Results!G:G,CONCATENATE("*",B200,"*"),Results!E:E,'Warscroll Win Rates'!A200,Results!Y:Y,"&gt;=500")/G200,"")</f>
        <v>0.7</v>
      </c>
      <c r="I200" s="53">
        <f>SUMIFS(Results!O:O,Results!G:G,CONCATENATE("&lt;&gt;*",'Warscroll Win Rates'!B200,"*"),Results!E:E,'Warscroll Win Rates'!A200,Results!Y:Y,"&gt;=500")</f>
        <v>0</v>
      </c>
      <c r="J200" s="52" t="str">
        <f>IFERROR(SUMIFS(Results!V:V,Results!G:G,CONCATENATE("&lt;&gt;*",'Warscroll Win Rates'!B200,"*"),Results!E:E,'Warscroll Win Rates'!A200,Results!Y:Y,"&gt;=500")/I200,"")</f>
        <v/>
      </c>
    </row>
    <row r="201" spans="1:10" x14ac:dyDescent="0.3">
      <c r="A201" s="48" t="s">
        <v>7</v>
      </c>
      <c r="B201" s="48" t="s">
        <v>23398</v>
      </c>
      <c r="C201" s="1">
        <f>SUMIFS(Results!O:O,Results!G:G,CONCATENATE("*",B201,"*"),Results!E:E,'Warscroll Win Rates'!A201)</f>
        <v>8</v>
      </c>
      <c r="D201" s="50">
        <f>IFERROR(SUMIFS(Results!V:V,Results!G:G,CONCATENATE("*",B201,"*"),Results!E:E,'Warscroll Win Rates'!A201)/C201,"")</f>
        <v>0.3125</v>
      </c>
      <c r="E201" s="1">
        <f>SUMIFS(Results!O:O,Results!G:G,CONCATENATE("&lt;&gt;*",'Warscroll Win Rates'!B201,"*"),Results!E:E,'Warscroll Win Rates'!A201)</f>
        <v>164</v>
      </c>
      <c r="F201" s="50">
        <f>IFERROR(SUMIFS(Results!V:V,Results!G:G,CONCATENATE("&lt;&gt;*",'Warscroll Win Rates'!B201,"*"),Results!E:E,'Warscroll Win Rates'!A201)/E201,"")</f>
        <v>0.47560975609756095</v>
      </c>
      <c r="G201" s="46">
        <f>SUMIFS(Results!O:O,Results!G:G,CONCATENATE("*",B201,"*"),Results!E:E,'Warscroll Win Rates'!A201,Results!Y:Y,"&gt;=500")</f>
        <v>0</v>
      </c>
      <c r="H201" s="52" t="str">
        <f>IFERROR(SUMIFS(Results!V:V,Results!G:G,CONCATENATE("*",B201,"*"),Results!E:E,'Warscroll Win Rates'!A201,Results!Y:Y,"&gt;=500")/G201,"")</f>
        <v/>
      </c>
      <c r="I201" s="53">
        <f>SUMIFS(Results!O:O,Results!G:G,CONCATENATE("&lt;&gt;*",'Warscroll Win Rates'!B201,"*"),Results!E:E,'Warscroll Win Rates'!A201,Results!Y:Y,"&gt;=500")</f>
        <v>30</v>
      </c>
      <c r="J201" s="52">
        <f>IFERROR(SUMIFS(Results!V:V,Results!G:G,CONCATENATE("&lt;&gt;*",'Warscroll Win Rates'!B201,"*"),Results!E:E,'Warscroll Win Rates'!A201,Results!Y:Y,"&gt;=500")/I201,"")</f>
        <v>0.7</v>
      </c>
    </row>
    <row r="202" spans="1:10" x14ac:dyDescent="0.3">
      <c r="A202" s="48" t="s">
        <v>7</v>
      </c>
      <c r="B202" s="48" t="s">
        <v>23399</v>
      </c>
      <c r="C202" s="1">
        <f>SUMIFS(Results!O:O,Results!G:G,CONCATENATE("*",B202,"*"),Results!E:E,'Warscroll Win Rates'!A202)</f>
        <v>105</v>
      </c>
      <c r="D202" s="50">
        <f>IFERROR(SUMIFS(Results!V:V,Results!G:G,CONCATENATE("*",B202,"*"),Results!E:E,'Warscroll Win Rates'!A202)/C202,"")</f>
        <v>0.53333333333333333</v>
      </c>
      <c r="E202" s="1">
        <f>SUMIFS(Results!O:O,Results!G:G,CONCATENATE("&lt;&gt;*",'Warscroll Win Rates'!B202,"*"),Results!E:E,'Warscroll Win Rates'!A202)</f>
        <v>67</v>
      </c>
      <c r="F202" s="50">
        <f>IFERROR(SUMIFS(Results!V:V,Results!G:G,CONCATENATE("&lt;&gt;*",'Warscroll Win Rates'!B202,"*"),Results!E:E,'Warscroll Win Rates'!A202)/E202,"")</f>
        <v>0.36567164179104478</v>
      </c>
      <c r="G202" s="46">
        <f>SUMIFS(Results!O:O,Results!G:G,CONCATENATE("*",B202,"*"),Results!E:E,'Warscroll Win Rates'!A202,Results!Y:Y,"&gt;=500")</f>
        <v>20</v>
      </c>
      <c r="H202" s="52">
        <f>IFERROR(SUMIFS(Results!V:V,Results!G:G,CONCATENATE("*",B202,"*"),Results!E:E,'Warscroll Win Rates'!A202,Results!Y:Y,"&gt;=500")/G202,"")</f>
        <v>0.7</v>
      </c>
      <c r="I202" s="53">
        <f>SUMIFS(Results!O:O,Results!G:G,CONCATENATE("&lt;&gt;*",'Warscroll Win Rates'!B202,"*"),Results!E:E,'Warscroll Win Rates'!A202,Results!Y:Y,"&gt;=500")</f>
        <v>10</v>
      </c>
      <c r="J202" s="52">
        <f>IFERROR(SUMIFS(Results!V:V,Results!G:G,CONCATENATE("&lt;&gt;*",'Warscroll Win Rates'!B202,"*"),Results!E:E,'Warscroll Win Rates'!A202,Results!Y:Y,"&gt;=500")/I202,"")</f>
        <v>0.7</v>
      </c>
    </row>
    <row r="203" spans="1:10" x14ac:dyDescent="0.3">
      <c r="A203" s="48" t="s">
        <v>7</v>
      </c>
      <c r="B203" s="48" t="s">
        <v>23400</v>
      </c>
      <c r="C203" s="1">
        <f>SUMIFS(Results!O:O,Results!G:G,CONCATENATE("*",B203,"*"),Results!E:E,'Warscroll Win Rates'!A203)</f>
        <v>5</v>
      </c>
      <c r="D203" s="50">
        <f>IFERROR(SUMIFS(Results!V:V,Results!G:G,CONCATENATE("*",B203,"*"),Results!E:E,'Warscroll Win Rates'!A203)/C203,"")</f>
        <v>0.4</v>
      </c>
      <c r="E203" s="1">
        <f>SUMIFS(Results!O:O,Results!G:G,CONCATENATE("&lt;&gt;*",'Warscroll Win Rates'!B203,"*"),Results!E:E,'Warscroll Win Rates'!A203)</f>
        <v>167</v>
      </c>
      <c r="F203" s="50">
        <f>IFERROR(SUMIFS(Results!V:V,Results!G:G,CONCATENATE("&lt;&gt;*",'Warscroll Win Rates'!B203,"*"),Results!E:E,'Warscroll Win Rates'!A203)/E203,"")</f>
        <v>0.47005988023952094</v>
      </c>
      <c r="G203" s="46">
        <f>SUMIFS(Results!O:O,Results!G:G,CONCATENATE("*",B203,"*"),Results!E:E,'Warscroll Win Rates'!A203,Results!Y:Y,"&gt;=500")</f>
        <v>0</v>
      </c>
      <c r="H203" s="52" t="str">
        <f>IFERROR(SUMIFS(Results!V:V,Results!G:G,CONCATENATE("*",B203,"*"),Results!E:E,'Warscroll Win Rates'!A203,Results!Y:Y,"&gt;=500")/G203,"")</f>
        <v/>
      </c>
      <c r="I203" s="53">
        <f>SUMIFS(Results!O:O,Results!G:G,CONCATENATE("&lt;&gt;*",'Warscroll Win Rates'!B203,"*"),Results!E:E,'Warscroll Win Rates'!A203,Results!Y:Y,"&gt;=500")</f>
        <v>30</v>
      </c>
      <c r="J203" s="52">
        <f>IFERROR(SUMIFS(Results!V:V,Results!G:G,CONCATENATE("&lt;&gt;*",'Warscroll Win Rates'!B203,"*"),Results!E:E,'Warscroll Win Rates'!A203,Results!Y:Y,"&gt;=500")/I203,"")</f>
        <v>0.7</v>
      </c>
    </row>
    <row r="204" spans="1:10" x14ac:dyDescent="0.3">
      <c r="A204" s="48" t="s">
        <v>7</v>
      </c>
      <c r="B204" s="48" t="s">
        <v>23401</v>
      </c>
      <c r="C204" s="1">
        <f>SUMIFS(Results!O:O,Results!G:G,CONCATENATE("*",B204,"*"),Results!E:E,'Warscroll Win Rates'!A204)</f>
        <v>55</v>
      </c>
      <c r="D204" s="50">
        <f>IFERROR(SUMIFS(Results!V:V,Results!G:G,CONCATENATE("*",B204,"*"),Results!E:E,'Warscroll Win Rates'!A204)/C204,"")</f>
        <v>0.34545454545454546</v>
      </c>
      <c r="E204" s="1">
        <f>SUMIFS(Results!O:O,Results!G:G,CONCATENATE("&lt;&gt;*",'Warscroll Win Rates'!B204,"*"),Results!E:E,'Warscroll Win Rates'!A204)</f>
        <v>117</v>
      </c>
      <c r="F204" s="50">
        <f>IFERROR(SUMIFS(Results!V:V,Results!G:G,CONCATENATE("&lt;&gt;*",'Warscroll Win Rates'!B204,"*"),Results!E:E,'Warscroll Win Rates'!A204)/E204,"")</f>
        <v>0.52564102564102566</v>
      </c>
      <c r="G204" s="46">
        <f>SUMIFS(Results!O:O,Results!G:G,CONCATENATE("*",B204,"*"),Results!E:E,'Warscroll Win Rates'!A204,Results!Y:Y,"&gt;=500")</f>
        <v>10</v>
      </c>
      <c r="H204" s="52">
        <f>IFERROR(SUMIFS(Results!V:V,Results!G:G,CONCATENATE("*",B204,"*"),Results!E:E,'Warscroll Win Rates'!A204,Results!Y:Y,"&gt;=500")/G204,"")</f>
        <v>0.7</v>
      </c>
      <c r="I204" s="53">
        <f>SUMIFS(Results!O:O,Results!G:G,CONCATENATE("&lt;&gt;*",'Warscroll Win Rates'!B204,"*"),Results!E:E,'Warscroll Win Rates'!A204,Results!Y:Y,"&gt;=500")</f>
        <v>20</v>
      </c>
      <c r="J204" s="52">
        <f>IFERROR(SUMIFS(Results!V:V,Results!G:G,CONCATENATE("&lt;&gt;*",'Warscroll Win Rates'!B204,"*"),Results!E:E,'Warscroll Win Rates'!A204,Results!Y:Y,"&gt;=500")/I204,"")</f>
        <v>0.7</v>
      </c>
    </row>
    <row r="205" spans="1:10" x14ac:dyDescent="0.3">
      <c r="A205" s="48" t="s">
        <v>7</v>
      </c>
      <c r="B205" s="48" t="s">
        <v>23402</v>
      </c>
      <c r="C205" s="1">
        <f>SUMIFS(Results!O:O,Results!G:G,CONCATENATE("*",B205,"*"),Results!E:E,'Warscroll Win Rates'!A205)</f>
        <v>0</v>
      </c>
      <c r="D205" s="50" t="str">
        <f>IFERROR(SUMIFS(Results!V:V,Results!G:G,CONCATENATE("*",B205,"*"),Results!E:E,'Warscroll Win Rates'!A205)/C205,"")</f>
        <v/>
      </c>
      <c r="E205" s="1">
        <f>SUMIFS(Results!O:O,Results!G:G,CONCATENATE("&lt;&gt;*",'Warscroll Win Rates'!B205,"*"),Results!E:E,'Warscroll Win Rates'!A205)</f>
        <v>172</v>
      </c>
      <c r="F205" s="50">
        <f>IFERROR(SUMIFS(Results!V:V,Results!G:G,CONCATENATE("&lt;&gt;*",'Warscroll Win Rates'!B205,"*"),Results!E:E,'Warscroll Win Rates'!A205)/E205,"")</f>
        <v>0.46802325581395349</v>
      </c>
      <c r="G205" s="46">
        <f>SUMIFS(Results!O:O,Results!G:G,CONCATENATE("*",B205,"*"),Results!E:E,'Warscroll Win Rates'!A205,Results!Y:Y,"&gt;=500")</f>
        <v>0</v>
      </c>
      <c r="H205" s="52" t="str">
        <f>IFERROR(SUMIFS(Results!V:V,Results!G:G,CONCATENATE("*",B205,"*"),Results!E:E,'Warscroll Win Rates'!A205,Results!Y:Y,"&gt;=500")/G205,"")</f>
        <v/>
      </c>
      <c r="I205" s="53">
        <f>SUMIFS(Results!O:O,Results!G:G,CONCATENATE("&lt;&gt;*",'Warscroll Win Rates'!B205,"*"),Results!E:E,'Warscroll Win Rates'!A205,Results!Y:Y,"&gt;=500")</f>
        <v>30</v>
      </c>
      <c r="J205" s="52">
        <f>IFERROR(SUMIFS(Results!V:V,Results!G:G,CONCATENATE("&lt;&gt;*",'Warscroll Win Rates'!B205,"*"),Results!E:E,'Warscroll Win Rates'!A205,Results!Y:Y,"&gt;=500")/I205,"")</f>
        <v>0.7</v>
      </c>
    </row>
    <row r="206" spans="1:10" x14ac:dyDescent="0.3">
      <c r="A206" s="48" t="s">
        <v>7</v>
      </c>
      <c r="B206" s="48" t="s">
        <v>23403</v>
      </c>
      <c r="C206" s="1">
        <f>SUMIFS(Results!O:O,Results!G:G,CONCATENATE("*",B206,"*"),Results!E:E,'Warscroll Win Rates'!A206)</f>
        <v>69</v>
      </c>
      <c r="D206" s="50">
        <f>IFERROR(SUMIFS(Results!V:V,Results!G:G,CONCATENATE("*",B206,"*"),Results!E:E,'Warscroll Win Rates'!A206)/C206,"")</f>
        <v>0.46376811594202899</v>
      </c>
      <c r="E206" s="1">
        <f>SUMIFS(Results!O:O,Results!G:G,CONCATENATE("&lt;&gt;*",'Warscroll Win Rates'!B206,"*"),Results!E:E,'Warscroll Win Rates'!A206)</f>
        <v>103</v>
      </c>
      <c r="F206" s="50">
        <f>IFERROR(SUMIFS(Results!V:V,Results!G:G,CONCATENATE("&lt;&gt;*",'Warscroll Win Rates'!B206,"*"),Results!E:E,'Warscroll Win Rates'!A206)/E206,"")</f>
        <v>0.470873786407767</v>
      </c>
      <c r="G206" s="46">
        <f>SUMIFS(Results!O:O,Results!G:G,CONCATENATE("*",B206,"*"),Results!E:E,'Warscroll Win Rates'!A206,Results!Y:Y,"&gt;=500")</f>
        <v>5</v>
      </c>
      <c r="H206" s="52">
        <f>IFERROR(SUMIFS(Results!V:V,Results!G:G,CONCATENATE("*",B206,"*"),Results!E:E,'Warscroll Win Rates'!A206,Results!Y:Y,"&gt;=500")/G206,"")</f>
        <v>0.6</v>
      </c>
      <c r="I206" s="53">
        <f>SUMIFS(Results!O:O,Results!G:G,CONCATENATE("&lt;&gt;*",'Warscroll Win Rates'!B206,"*"),Results!E:E,'Warscroll Win Rates'!A206,Results!Y:Y,"&gt;=500")</f>
        <v>25</v>
      </c>
      <c r="J206" s="52">
        <f>IFERROR(SUMIFS(Results!V:V,Results!G:G,CONCATENATE("&lt;&gt;*",'Warscroll Win Rates'!B206,"*"),Results!E:E,'Warscroll Win Rates'!A206,Results!Y:Y,"&gt;=500")/I206,"")</f>
        <v>0.72</v>
      </c>
    </row>
    <row r="207" spans="1:10" x14ac:dyDescent="0.3">
      <c r="A207" s="48" t="s">
        <v>7</v>
      </c>
      <c r="B207" s="48" t="s">
        <v>23404</v>
      </c>
      <c r="C207" s="1">
        <f>SUMIFS(Results!O:O,Results!G:G,CONCATENATE("*",B207,"*"),Results!E:E,'Warscroll Win Rates'!A207)</f>
        <v>30</v>
      </c>
      <c r="D207" s="50">
        <f>IFERROR(SUMIFS(Results!V:V,Results!G:G,CONCATENATE("*",B207,"*"),Results!E:E,'Warscroll Win Rates'!A207)/C207,"")</f>
        <v>0.6</v>
      </c>
      <c r="E207" s="1">
        <f>SUMIFS(Results!O:O,Results!G:G,CONCATENATE("&lt;&gt;*",'Warscroll Win Rates'!B207,"*"),Results!E:E,'Warscroll Win Rates'!A207)</f>
        <v>142</v>
      </c>
      <c r="F207" s="50">
        <f>IFERROR(SUMIFS(Results!V:V,Results!G:G,CONCATENATE("&lt;&gt;*",'Warscroll Win Rates'!B207,"*"),Results!E:E,'Warscroll Win Rates'!A207)/E207,"")</f>
        <v>0.44014084507042256</v>
      </c>
      <c r="G207" s="46">
        <f>SUMIFS(Results!O:O,Results!G:G,CONCATENATE("*",B207,"*"),Results!E:E,'Warscroll Win Rates'!A207,Results!Y:Y,"&gt;=500")</f>
        <v>5</v>
      </c>
      <c r="H207" s="52">
        <f>IFERROR(SUMIFS(Results!V:V,Results!G:G,CONCATENATE("*",B207,"*"),Results!E:E,'Warscroll Win Rates'!A207,Results!Y:Y,"&gt;=500")/G207,"")</f>
        <v>0.8</v>
      </c>
      <c r="I207" s="53">
        <f>SUMIFS(Results!O:O,Results!G:G,CONCATENATE("&lt;&gt;*",'Warscroll Win Rates'!B207,"*"),Results!E:E,'Warscroll Win Rates'!A207,Results!Y:Y,"&gt;=500")</f>
        <v>25</v>
      </c>
      <c r="J207" s="52">
        <f>IFERROR(SUMIFS(Results!V:V,Results!G:G,CONCATENATE("&lt;&gt;*",'Warscroll Win Rates'!B207,"*"),Results!E:E,'Warscroll Win Rates'!A207,Results!Y:Y,"&gt;=500")/I207,"")</f>
        <v>0.68</v>
      </c>
    </row>
    <row r="208" spans="1:10" x14ac:dyDescent="0.3">
      <c r="A208" s="48" t="s">
        <v>7</v>
      </c>
      <c r="B208" s="48" t="s">
        <v>23405</v>
      </c>
      <c r="C208" s="1">
        <f>SUMIFS(Results!O:O,Results!G:G,CONCATENATE("*",B208,"*"),Results!E:E,'Warscroll Win Rates'!A208)</f>
        <v>10</v>
      </c>
      <c r="D208" s="50">
        <f>IFERROR(SUMIFS(Results!V:V,Results!G:G,CONCATENATE("*",B208,"*"),Results!E:E,'Warscroll Win Rates'!A208)/C208,"")</f>
        <v>0.1</v>
      </c>
      <c r="E208" s="1">
        <f>SUMIFS(Results!O:O,Results!G:G,CONCATENATE("&lt;&gt;*",'Warscroll Win Rates'!B208,"*"),Results!E:E,'Warscroll Win Rates'!A208)</f>
        <v>162</v>
      </c>
      <c r="F208" s="50">
        <f>IFERROR(SUMIFS(Results!V:V,Results!G:G,CONCATENATE("&lt;&gt;*",'Warscroll Win Rates'!B208,"*"),Results!E:E,'Warscroll Win Rates'!A208)/E208,"")</f>
        <v>0.49074074074074076</v>
      </c>
      <c r="G208" s="46">
        <f>SUMIFS(Results!O:O,Results!G:G,CONCATENATE("*",B208,"*"),Results!E:E,'Warscroll Win Rates'!A208,Results!Y:Y,"&gt;=500")</f>
        <v>0</v>
      </c>
      <c r="H208" s="52" t="str">
        <f>IFERROR(SUMIFS(Results!V:V,Results!G:G,CONCATENATE("*",B208,"*"),Results!E:E,'Warscroll Win Rates'!A208,Results!Y:Y,"&gt;=500")/G208,"")</f>
        <v/>
      </c>
      <c r="I208" s="53">
        <f>SUMIFS(Results!O:O,Results!G:G,CONCATENATE("&lt;&gt;*",'Warscroll Win Rates'!B208,"*"),Results!E:E,'Warscroll Win Rates'!A208,Results!Y:Y,"&gt;=500")</f>
        <v>30</v>
      </c>
      <c r="J208" s="52">
        <f>IFERROR(SUMIFS(Results!V:V,Results!G:G,CONCATENATE("&lt;&gt;*",'Warscroll Win Rates'!B208,"*"),Results!E:E,'Warscroll Win Rates'!A208,Results!Y:Y,"&gt;=500")/I208,"")</f>
        <v>0.7</v>
      </c>
    </row>
    <row r="209" spans="1:10" x14ac:dyDescent="0.3">
      <c r="A209" s="48" t="s">
        <v>7</v>
      </c>
      <c r="B209" s="48" t="s">
        <v>23406</v>
      </c>
      <c r="C209" s="1">
        <f>SUMIFS(Results!O:O,Results!G:G,CONCATENATE("*",B209,"*"),Results!E:E,'Warscroll Win Rates'!A209)</f>
        <v>39</v>
      </c>
      <c r="D209" s="50">
        <f>IFERROR(SUMIFS(Results!V:V,Results!G:G,CONCATENATE("*",B209,"*"),Results!E:E,'Warscroll Win Rates'!A209)/C209,"")</f>
        <v>0.5641025641025641</v>
      </c>
      <c r="E209" s="1">
        <f>SUMIFS(Results!O:O,Results!G:G,CONCATENATE("&lt;&gt;*",'Warscroll Win Rates'!B209,"*"),Results!E:E,'Warscroll Win Rates'!A209)</f>
        <v>133</v>
      </c>
      <c r="F209" s="50">
        <f>IFERROR(SUMIFS(Results!V:V,Results!G:G,CONCATENATE("&lt;&gt;*",'Warscroll Win Rates'!B209,"*"),Results!E:E,'Warscroll Win Rates'!A209)/E209,"")</f>
        <v>0.43984962406015038</v>
      </c>
      <c r="G209" s="46">
        <f>SUMIFS(Results!O:O,Results!G:G,CONCATENATE("*",B209,"*"),Results!E:E,'Warscroll Win Rates'!A209,Results!Y:Y,"&gt;=500")</f>
        <v>0</v>
      </c>
      <c r="H209" s="52" t="str">
        <f>IFERROR(SUMIFS(Results!V:V,Results!G:G,CONCATENATE("*",B209,"*"),Results!E:E,'Warscroll Win Rates'!A209,Results!Y:Y,"&gt;=500")/G209,"")</f>
        <v/>
      </c>
      <c r="I209" s="53">
        <f>SUMIFS(Results!O:O,Results!G:G,CONCATENATE("&lt;&gt;*",'Warscroll Win Rates'!B209,"*"),Results!E:E,'Warscroll Win Rates'!A209,Results!Y:Y,"&gt;=500")</f>
        <v>30</v>
      </c>
      <c r="J209" s="52">
        <f>IFERROR(SUMIFS(Results!V:V,Results!G:G,CONCATENATE("&lt;&gt;*",'Warscroll Win Rates'!B209,"*"),Results!E:E,'Warscroll Win Rates'!A209,Results!Y:Y,"&gt;=500")/I209,"")</f>
        <v>0.7</v>
      </c>
    </row>
    <row r="210" spans="1:10" x14ac:dyDescent="0.3">
      <c r="A210" s="48" t="s">
        <v>7</v>
      </c>
      <c r="B210" s="48" t="s">
        <v>23407</v>
      </c>
      <c r="C210" s="1">
        <f>SUMIFS(Results!O:O,Results!G:G,CONCATENATE("*",B210,"*"),Results!E:E,'Warscroll Win Rates'!A210)</f>
        <v>60</v>
      </c>
      <c r="D210" s="50">
        <f>IFERROR(SUMIFS(Results!V:V,Results!G:G,CONCATENATE("*",B210,"*"),Results!E:E,'Warscroll Win Rates'!A210)/C210,"")</f>
        <v>0.56666666666666665</v>
      </c>
      <c r="E210" s="1">
        <f>SUMIFS(Results!O:O,Results!G:G,CONCATENATE("&lt;&gt;*",'Warscroll Win Rates'!B210,"*"),Results!E:E,'Warscroll Win Rates'!A210)</f>
        <v>112</v>
      </c>
      <c r="F210" s="50">
        <f>IFERROR(SUMIFS(Results!V:V,Results!G:G,CONCATENATE("&lt;&gt;*",'Warscroll Win Rates'!B210,"*"),Results!E:E,'Warscroll Win Rates'!A210)/E210,"")</f>
        <v>0.41517857142857145</v>
      </c>
      <c r="G210" s="46">
        <f>SUMIFS(Results!O:O,Results!G:G,CONCATENATE("*",B210,"*"),Results!E:E,'Warscroll Win Rates'!A210,Results!Y:Y,"&gt;=500")</f>
        <v>10</v>
      </c>
      <c r="H210" s="52">
        <f>IFERROR(SUMIFS(Results!V:V,Results!G:G,CONCATENATE("*",B210,"*"),Results!E:E,'Warscroll Win Rates'!A210,Results!Y:Y,"&gt;=500")/G210,"")</f>
        <v>0.8</v>
      </c>
      <c r="I210" s="53">
        <f>SUMIFS(Results!O:O,Results!G:G,CONCATENATE("&lt;&gt;*",'Warscroll Win Rates'!B210,"*"),Results!E:E,'Warscroll Win Rates'!A210,Results!Y:Y,"&gt;=500")</f>
        <v>20</v>
      </c>
      <c r="J210" s="52">
        <f>IFERROR(SUMIFS(Results!V:V,Results!G:G,CONCATENATE("&lt;&gt;*",'Warscroll Win Rates'!B210,"*"),Results!E:E,'Warscroll Win Rates'!A210,Results!Y:Y,"&gt;=500")/I210,"")</f>
        <v>0.65</v>
      </c>
    </row>
    <row r="211" spans="1:10" x14ac:dyDescent="0.3">
      <c r="A211" s="48" t="s">
        <v>7</v>
      </c>
      <c r="B211" s="48" t="s">
        <v>23408</v>
      </c>
      <c r="C211" s="1">
        <f>SUMIFS(Results!O:O,Results!G:G,CONCATENATE("*",B211,"*"),Results!E:E,'Warscroll Win Rates'!A211)</f>
        <v>5</v>
      </c>
      <c r="D211" s="50">
        <f>IFERROR(SUMIFS(Results!V:V,Results!G:G,CONCATENATE("*",B211,"*"),Results!E:E,'Warscroll Win Rates'!A211)/C211,"")</f>
        <v>0.8</v>
      </c>
      <c r="E211" s="1">
        <f>SUMIFS(Results!O:O,Results!G:G,CONCATENATE("&lt;&gt;*",'Warscroll Win Rates'!B211,"*"),Results!E:E,'Warscroll Win Rates'!A211)</f>
        <v>167</v>
      </c>
      <c r="F211" s="50">
        <f>IFERROR(SUMIFS(Results!V:V,Results!G:G,CONCATENATE("&lt;&gt;*",'Warscroll Win Rates'!B211,"*"),Results!E:E,'Warscroll Win Rates'!A211)/E211,"")</f>
        <v>0.45808383233532934</v>
      </c>
      <c r="G211" s="46">
        <f>SUMIFS(Results!O:O,Results!G:G,CONCATENATE("*",B211,"*"),Results!E:E,'Warscroll Win Rates'!A211,Results!Y:Y,"&gt;=500")</f>
        <v>5</v>
      </c>
      <c r="H211" s="52">
        <f>IFERROR(SUMIFS(Results!V:V,Results!G:G,CONCATENATE("*",B211,"*"),Results!E:E,'Warscroll Win Rates'!A211,Results!Y:Y,"&gt;=500")/G211,"")</f>
        <v>0.8</v>
      </c>
      <c r="I211" s="53">
        <f>SUMIFS(Results!O:O,Results!G:G,CONCATENATE("&lt;&gt;*",'Warscroll Win Rates'!B211,"*"),Results!E:E,'Warscroll Win Rates'!A211,Results!Y:Y,"&gt;=500")</f>
        <v>25</v>
      </c>
      <c r="J211" s="52">
        <f>IFERROR(SUMIFS(Results!V:V,Results!G:G,CONCATENATE("&lt;&gt;*",'Warscroll Win Rates'!B211,"*"),Results!E:E,'Warscroll Win Rates'!A211,Results!Y:Y,"&gt;=500")/I211,"")</f>
        <v>0.68</v>
      </c>
    </row>
    <row r="212" spans="1:10" x14ac:dyDescent="0.3">
      <c r="A212" s="48" t="s">
        <v>7</v>
      </c>
      <c r="B212" s="48" t="s">
        <v>23409</v>
      </c>
      <c r="C212" s="1">
        <f>SUMIFS(Results!O:O,Results!G:G,CONCATENATE("*",B212,"*"),Results!E:E,'Warscroll Win Rates'!A212)</f>
        <v>30</v>
      </c>
      <c r="D212" s="50">
        <f>IFERROR(SUMIFS(Results!V:V,Results!G:G,CONCATENATE("*",B212,"*"),Results!E:E,'Warscroll Win Rates'!A212)/C212,"")</f>
        <v>0.43333333333333335</v>
      </c>
      <c r="E212" s="1">
        <f>SUMIFS(Results!O:O,Results!G:G,CONCATENATE("&lt;&gt;*",'Warscroll Win Rates'!B212,"*"),Results!E:E,'Warscroll Win Rates'!A212)</f>
        <v>142</v>
      </c>
      <c r="F212" s="50">
        <f>IFERROR(SUMIFS(Results!V:V,Results!G:G,CONCATENATE("&lt;&gt;*",'Warscroll Win Rates'!B212,"*"),Results!E:E,'Warscroll Win Rates'!A212)/E212,"")</f>
        <v>0.47535211267605632</v>
      </c>
      <c r="G212" s="46">
        <f>SUMIFS(Results!O:O,Results!G:G,CONCATENATE("*",B212,"*"),Results!E:E,'Warscroll Win Rates'!A212,Results!Y:Y,"&gt;=500")</f>
        <v>5</v>
      </c>
      <c r="H212" s="52">
        <f>IFERROR(SUMIFS(Results!V:V,Results!G:G,CONCATENATE("*",B212,"*"),Results!E:E,'Warscroll Win Rates'!A212,Results!Y:Y,"&gt;=500")/G212,"")</f>
        <v>0.8</v>
      </c>
      <c r="I212" s="53">
        <f>SUMIFS(Results!O:O,Results!G:G,CONCATENATE("&lt;&gt;*",'Warscroll Win Rates'!B212,"*"),Results!E:E,'Warscroll Win Rates'!A212,Results!Y:Y,"&gt;=500")</f>
        <v>25</v>
      </c>
      <c r="J212" s="52">
        <f>IFERROR(SUMIFS(Results!V:V,Results!G:G,CONCATENATE("&lt;&gt;*",'Warscroll Win Rates'!B212,"*"),Results!E:E,'Warscroll Win Rates'!A212,Results!Y:Y,"&gt;=500")/I212,"")</f>
        <v>0.68</v>
      </c>
    </row>
    <row r="213" spans="1:10" x14ac:dyDescent="0.3">
      <c r="A213" s="48" t="s">
        <v>7</v>
      </c>
      <c r="B213" s="48" t="s">
        <v>23410</v>
      </c>
      <c r="C213" s="1">
        <f>SUMIFS(Results!O:O,Results!G:G,CONCATENATE("*",B213,"*"),Results!E:E,'Warscroll Win Rates'!A213)</f>
        <v>162</v>
      </c>
      <c r="D213" s="50">
        <f>IFERROR(SUMIFS(Results!V:V,Results!G:G,CONCATENATE("*",B213,"*"),Results!E:E,'Warscroll Win Rates'!A213)/C213,"")</f>
        <v>0.48456790123456789</v>
      </c>
      <c r="E213" s="1">
        <f>SUMIFS(Results!O:O,Results!G:G,CONCATENATE("&lt;&gt;*",'Warscroll Win Rates'!B213,"*"),Results!E:E,'Warscroll Win Rates'!A213)</f>
        <v>10</v>
      </c>
      <c r="F213" s="50">
        <f>IFERROR(SUMIFS(Results!V:V,Results!G:G,CONCATENATE("&lt;&gt;*",'Warscroll Win Rates'!B213,"*"),Results!E:E,'Warscroll Win Rates'!A213)/E213,"")</f>
        <v>0.2</v>
      </c>
      <c r="G213" s="46">
        <f>SUMIFS(Results!O:O,Results!G:G,CONCATENATE("*",B213,"*"),Results!E:E,'Warscroll Win Rates'!A213,Results!Y:Y,"&gt;=500")</f>
        <v>30</v>
      </c>
      <c r="H213" s="52">
        <f>IFERROR(SUMIFS(Results!V:V,Results!G:G,CONCATENATE("*",B213,"*"),Results!E:E,'Warscroll Win Rates'!A213,Results!Y:Y,"&gt;=500")/G213,"")</f>
        <v>0.7</v>
      </c>
      <c r="I213" s="53">
        <f>SUMIFS(Results!O:O,Results!G:G,CONCATENATE("&lt;&gt;*",'Warscroll Win Rates'!B213,"*"),Results!E:E,'Warscroll Win Rates'!A213,Results!Y:Y,"&gt;=500")</f>
        <v>0</v>
      </c>
      <c r="J213" s="52" t="str">
        <f>IFERROR(SUMIFS(Results!V:V,Results!G:G,CONCATENATE("&lt;&gt;*",'Warscroll Win Rates'!B213,"*"),Results!E:E,'Warscroll Win Rates'!A213,Results!Y:Y,"&gt;=500")/I213,"")</f>
        <v/>
      </c>
    </row>
    <row r="214" spans="1:10" x14ac:dyDescent="0.3">
      <c r="A214" s="48" t="s">
        <v>7</v>
      </c>
      <c r="B214" s="48" t="s">
        <v>23411</v>
      </c>
      <c r="C214" s="1">
        <f>SUMIFS(Results!O:O,Results!G:G,CONCATENATE("*",B214,"*"),Results!E:E,'Warscroll Win Rates'!A214)</f>
        <v>62</v>
      </c>
      <c r="D214" s="50">
        <f>IFERROR(SUMIFS(Results!V:V,Results!G:G,CONCATENATE("*",B214,"*"),Results!E:E,'Warscroll Win Rates'!A214)/C214,"")</f>
        <v>0.47580645161290325</v>
      </c>
      <c r="E214" s="1">
        <f>SUMIFS(Results!O:O,Results!G:G,CONCATENATE("&lt;&gt;*",'Warscroll Win Rates'!B214,"*"),Results!E:E,'Warscroll Win Rates'!A214)</f>
        <v>110</v>
      </c>
      <c r="F214" s="50">
        <f>IFERROR(SUMIFS(Results!V:V,Results!G:G,CONCATENATE("&lt;&gt;*",'Warscroll Win Rates'!B214,"*"),Results!E:E,'Warscroll Win Rates'!A214)/E214,"")</f>
        <v>0.46363636363636362</v>
      </c>
      <c r="G214" s="46">
        <f>SUMIFS(Results!O:O,Results!G:G,CONCATENATE("*",B214,"*"),Results!E:E,'Warscroll Win Rates'!A214,Results!Y:Y,"&gt;=500")</f>
        <v>10</v>
      </c>
      <c r="H214" s="52">
        <f>IFERROR(SUMIFS(Results!V:V,Results!G:G,CONCATENATE("*",B214,"*"),Results!E:E,'Warscroll Win Rates'!A214,Results!Y:Y,"&gt;=500")/G214,"")</f>
        <v>0.8</v>
      </c>
      <c r="I214" s="53">
        <f>SUMIFS(Results!O:O,Results!G:G,CONCATENATE("&lt;&gt;*",'Warscroll Win Rates'!B214,"*"),Results!E:E,'Warscroll Win Rates'!A214,Results!Y:Y,"&gt;=500")</f>
        <v>20</v>
      </c>
      <c r="J214" s="52">
        <f>IFERROR(SUMIFS(Results!V:V,Results!G:G,CONCATENATE("&lt;&gt;*",'Warscroll Win Rates'!B214,"*"),Results!E:E,'Warscroll Win Rates'!A214,Results!Y:Y,"&gt;=500")/I214,"")</f>
        <v>0.65</v>
      </c>
    </row>
    <row r="215" spans="1:10" x14ac:dyDescent="0.3">
      <c r="A215" s="48" t="s">
        <v>7</v>
      </c>
      <c r="B215" s="48" t="s">
        <v>23412</v>
      </c>
      <c r="C215" s="1">
        <f>SUMIFS(Results!O:O,Results!G:G,CONCATENATE("*",B215,"*"),Results!E:E,'Warscroll Win Rates'!A215)</f>
        <v>40</v>
      </c>
      <c r="D215" s="50">
        <f>IFERROR(SUMIFS(Results!V:V,Results!G:G,CONCATENATE("*",B215,"*"),Results!E:E,'Warscroll Win Rates'!A215)/C215,"")</f>
        <v>0.375</v>
      </c>
      <c r="E215" s="1">
        <f>SUMIFS(Results!O:O,Results!G:G,CONCATENATE("&lt;&gt;*",'Warscroll Win Rates'!B215,"*"),Results!E:E,'Warscroll Win Rates'!A215)</f>
        <v>132</v>
      </c>
      <c r="F215" s="50">
        <f>IFERROR(SUMIFS(Results!V:V,Results!G:G,CONCATENATE("&lt;&gt;*",'Warscroll Win Rates'!B215,"*"),Results!E:E,'Warscroll Win Rates'!A215)/E215,"")</f>
        <v>0.49621212121212122</v>
      </c>
      <c r="G215" s="46">
        <f>SUMIFS(Results!O:O,Results!G:G,CONCATENATE("*",B215,"*"),Results!E:E,'Warscroll Win Rates'!A215,Results!Y:Y,"&gt;=500")</f>
        <v>0</v>
      </c>
      <c r="H215" s="52" t="str">
        <f>IFERROR(SUMIFS(Results!V:V,Results!G:G,CONCATENATE("*",B215,"*"),Results!E:E,'Warscroll Win Rates'!A215,Results!Y:Y,"&gt;=500")/G215,"")</f>
        <v/>
      </c>
      <c r="I215" s="53">
        <f>SUMIFS(Results!O:O,Results!G:G,CONCATENATE("&lt;&gt;*",'Warscroll Win Rates'!B215,"*"),Results!E:E,'Warscroll Win Rates'!A215,Results!Y:Y,"&gt;=500")</f>
        <v>30</v>
      </c>
      <c r="J215" s="52">
        <f>IFERROR(SUMIFS(Results!V:V,Results!G:G,CONCATENATE("&lt;&gt;*",'Warscroll Win Rates'!B215,"*"),Results!E:E,'Warscroll Win Rates'!A215,Results!Y:Y,"&gt;=500")/I215,"")</f>
        <v>0.7</v>
      </c>
    </row>
    <row r="216" spans="1:10" x14ac:dyDescent="0.3">
      <c r="A216" s="48" t="s">
        <v>7</v>
      </c>
      <c r="B216" s="48" t="s">
        <v>23413</v>
      </c>
      <c r="C216" s="1">
        <f>SUMIFS(Results!O:O,Results!G:G,CONCATENATE("*",B216,"*"),Results!E:E,'Warscroll Win Rates'!A216)</f>
        <v>53</v>
      </c>
      <c r="D216" s="50">
        <f>IFERROR(SUMIFS(Results!V:V,Results!G:G,CONCATENATE("*",B216,"*"),Results!E:E,'Warscroll Win Rates'!A216)/C216,"")</f>
        <v>0.36792452830188677</v>
      </c>
      <c r="E216" s="1">
        <f>SUMIFS(Results!O:O,Results!G:G,CONCATENATE("&lt;&gt;*",'Warscroll Win Rates'!B216,"*"),Results!E:E,'Warscroll Win Rates'!A216)</f>
        <v>119</v>
      </c>
      <c r="F216" s="50">
        <f>IFERROR(SUMIFS(Results!V:V,Results!G:G,CONCATENATE("&lt;&gt;*",'Warscroll Win Rates'!B216,"*"),Results!E:E,'Warscroll Win Rates'!A216)/E216,"")</f>
        <v>0.51260504201680668</v>
      </c>
      <c r="G216" s="46">
        <f>SUMIFS(Results!O:O,Results!G:G,CONCATENATE("*",B216,"*"),Results!E:E,'Warscroll Win Rates'!A216,Results!Y:Y,"&gt;=500")</f>
        <v>0</v>
      </c>
      <c r="H216" s="52" t="str">
        <f>IFERROR(SUMIFS(Results!V:V,Results!G:G,CONCATENATE("*",B216,"*"),Results!E:E,'Warscroll Win Rates'!A216,Results!Y:Y,"&gt;=500")/G216,"")</f>
        <v/>
      </c>
      <c r="I216" s="53">
        <f>SUMIFS(Results!O:O,Results!G:G,CONCATENATE("&lt;&gt;*",'Warscroll Win Rates'!B216,"*"),Results!E:E,'Warscroll Win Rates'!A216,Results!Y:Y,"&gt;=500")</f>
        <v>30</v>
      </c>
      <c r="J216" s="52">
        <f>IFERROR(SUMIFS(Results!V:V,Results!G:G,CONCATENATE("&lt;&gt;*",'Warscroll Win Rates'!B216,"*"),Results!E:E,'Warscroll Win Rates'!A216,Results!Y:Y,"&gt;=500")/I216,"")</f>
        <v>0.7</v>
      </c>
    </row>
    <row r="217" spans="1:10" x14ac:dyDescent="0.3">
      <c r="A217" s="48" t="s">
        <v>7</v>
      </c>
      <c r="B217" s="48" t="s">
        <v>23414</v>
      </c>
      <c r="C217" s="1">
        <f>SUMIFS(Results!O:O,Results!G:G,CONCATENATE("*",B217,"*"),Results!E:E,'Warscroll Win Rates'!A217)</f>
        <v>85</v>
      </c>
      <c r="D217" s="50">
        <f>IFERROR(SUMIFS(Results!V:V,Results!G:G,CONCATENATE("*",B217,"*"),Results!E:E,'Warscroll Win Rates'!A217)/C217,"")</f>
        <v>0.4823529411764706</v>
      </c>
      <c r="E217" s="1">
        <f>SUMIFS(Results!O:O,Results!G:G,CONCATENATE("&lt;&gt;*",'Warscroll Win Rates'!B217,"*"),Results!E:E,'Warscroll Win Rates'!A217)</f>
        <v>87</v>
      </c>
      <c r="F217" s="50">
        <f>IFERROR(SUMIFS(Results!V:V,Results!G:G,CONCATENATE("&lt;&gt;*",'Warscroll Win Rates'!B217,"*"),Results!E:E,'Warscroll Win Rates'!A217)/E217,"")</f>
        <v>0.45402298850574713</v>
      </c>
      <c r="G217" s="46">
        <f>SUMIFS(Results!O:O,Results!G:G,CONCATENATE("*",B217,"*"),Results!E:E,'Warscroll Win Rates'!A217,Results!Y:Y,"&gt;=500")</f>
        <v>20</v>
      </c>
      <c r="H217" s="52">
        <f>IFERROR(SUMIFS(Results!V:V,Results!G:G,CONCATENATE("*",B217,"*"),Results!E:E,'Warscroll Win Rates'!A217,Results!Y:Y,"&gt;=500")/G217,"")</f>
        <v>0.65</v>
      </c>
      <c r="I217" s="53">
        <f>SUMIFS(Results!O:O,Results!G:G,CONCATENATE("&lt;&gt;*",'Warscroll Win Rates'!B217,"*"),Results!E:E,'Warscroll Win Rates'!A217,Results!Y:Y,"&gt;=500")</f>
        <v>10</v>
      </c>
      <c r="J217" s="52">
        <f>IFERROR(SUMIFS(Results!V:V,Results!G:G,CONCATENATE("&lt;&gt;*",'Warscroll Win Rates'!B217,"*"),Results!E:E,'Warscroll Win Rates'!A217,Results!Y:Y,"&gt;=500")/I217,"")</f>
        <v>0.8</v>
      </c>
    </row>
    <row r="218" spans="1:10" x14ac:dyDescent="0.3">
      <c r="A218" s="48" t="s">
        <v>7</v>
      </c>
      <c r="B218" s="48" t="s">
        <v>23415</v>
      </c>
      <c r="C218" s="1">
        <f>SUMIFS(Results!O:O,Results!G:G,CONCATENATE("*",B218,"*"),Results!E:E,'Warscroll Win Rates'!A218)</f>
        <v>72</v>
      </c>
      <c r="D218" s="50">
        <f>IFERROR(SUMIFS(Results!V:V,Results!G:G,CONCATENATE("*",B218,"*"),Results!E:E,'Warscroll Win Rates'!A218)/C218,"")</f>
        <v>0.47916666666666669</v>
      </c>
      <c r="E218" s="1">
        <f>SUMIFS(Results!O:O,Results!G:G,CONCATENATE("&lt;&gt;*",'Warscroll Win Rates'!B218,"*"),Results!E:E,'Warscroll Win Rates'!A218)</f>
        <v>100</v>
      </c>
      <c r="F218" s="50">
        <f>IFERROR(SUMIFS(Results!V:V,Results!G:G,CONCATENATE("&lt;&gt;*",'Warscroll Win Rates'!B218,"*"),Results!E:E,'Warscroll Win Rates'!A218)/E218,"")</f>
        <v>0.46</v>
      </c>
      <c r="G218" s="46">
        <f>SUMIFS(Results!O:O,Results!G:G,CONCATENATE("*",B218,"*"),Results!E:E,'Warscroll Win Rates'!A218,Results!Y:Y,"&gt;=500")</f>
        <v>10</v>
      </c>
      <c r="H218" s="52">
        <f>IFERROR(SUMIFS(Results!V:V,Results!G:G,CONCATENATE("*",B218,"*"),Results!E:E,'Warscroll Win Rates'!A218,Results!Y:Y,"&gt;=500")/G218,"")</f>
        <v>0.8</v>
      </c>
      <c r="I218" s="53">
        <f>SUMIFS(Results!O:O,Results!G:G,CONCATENATE("&lt;&gt;*",'Warscroll Win Rates'!B218,"*"),Results!E:E,'Warscroll Win Rates'!A218,Results!Y:Y,"&gt;=500")</f>
        <v>20</v>
      </c>
      <c r="J218" s="52">
        <f>IFERROR(SUMIFS(Results!V:V,Results!G:G,CONCATENATE("&lt;&gt;*",'Warscroll Win Rates'!B218,"*"),Results!E:E,'Warscroll Win Rates'!A218,Results!Y:Y,"&gt;=500")/I218,"")</f>
        <v>0.65</v>
      </c>
    </row>
    <row r="219" spans="1:10" x14ac:dyDescent="0.3">
      <c r="A219" s="48" t="s">
        <v>7</v>
      </c>
      <c r="B219" s="48" t="s">
        <v>23416</v>
      </c>
      <c r="C219" s="1">
        <f>SUMIFS(Results!O:O,Results!G:G,CONCATENATE("*",B219,"*"),Results!E:E,'Warscroll Win Rates'!A219)</f>
        <v>40</v>
      </c>
      <c r="D219" s="50">
        <f>IFERROR(SUMIFS(Results!V:V,Results!G:G,CONCATENATE("*",B219,"*"),Results!E:E,'Warscroll Win Rates'!A219)/C219,"")</f>
        <v>0.5</v>
      </c>
      <c r="E219" s="1">
        <f>SUMIFS(Results!O:O,Results!G:G,CONCATENATE("&lt;&gt;*",'Warscroll Win Rates'!B219,"*"),Results!E:E,'Warscroll Win Rates'!A219)</f>
        <v>132</v>
      </c>
      <c r="F219" s="50">
        <f>IFERROR(SUMIFS(Results!V:V,Results!G:G,CONCATENATE("&lt;&gt;*",'Warscroll Win Rates'!B219,"*"),Results!E:E,'Warscroll Win Rates'!A219)/E219,"")</f>
        <v>0.45833333333333331</v>
      </c>
      <c r="G219" s="46">
        <f>SUMIFS(Results!O:O,Results!G:G,CONCATENATE("*",B219,"*"),Results!E:E,'Warscroll Win Rates'!A219,Results!Y:Y,"&gt;=500")</f>
        <v>10</v>
      </c>
      <c r="H219" s="52">
        <f>IFERROR(SUMIFS(Results!V:V,Results!G:G,CONCATENATE("*",B219,"*"),Results!E:E,'Warscroll Win Rates'!A219,Results!Y:Y,"&gt;=500")/G219,"")</f>
        <v>0.8</v>
      </c>
      <c r="I219" s="53">
        <f>SUMIFS(Results!O:O,Results!G:G,CONCATENATE("&lt;&gt;*",'Warscroll Win Rates'!B219,"*"),Results!E:E,'Warscroll Win Rates'!A219,Results!Y:Y,"&gt;=500")</f>
        <v>20</v>
      </c>
      <c r="J219" s="52">
        <f>IFERROR(SUMIFS(Results!V:V,Results!G:G,CONCATENATE("&lt;&gt;*",'Warscroll Win Rates'!B219,"*"),Results!E:E,'Warscroll Win Rates'!A219,Results!Y:Y,"&gt;=500")/I219,"")</f>
        <v>0.65</v>
      </c>
    </row>
    <row r="220" spans="1:10" x14ac:dyDescent="0.3">
      <c r="A220" s="48" t="s">
        <v>7</v>
      </c>
      <c r="B220" s="48" t="s">
        <v>23417</v>
      </c>
      <c r="C220" s="1">
        <f>SUMIFS(Results!O:O,Results!G:G,CONCATENATE("*",B220,"*"),Results!E:E,'Warscroll Win Rates'!A220)</f>
        <v>162</v>
      </c>
      <c r="D220" s="50">
        <f>IFERROR(SUMIFS(Results!V:V,Results!G:G,CONCATENATE("*",B220,"*"),Results!E:E,'Warscroll Win Rates'!A220)/C220,"")</f>
        <v>0.49074074074074076</v>
      </c>
      <c r="E220" s="1">
        <f>SUMIFS(Results!O:O,Results!G:G,CONCATENATE("&lt;&gt;*",'Warscroll Win Rates'!B220,"*"),Results!E:E,'Warscroll Win Rates'!A220)</f>
        <v>10</v>
      </c>
      <c r="F220" s="50">
        <f>IFERROR(SUMIFS(Results!V:V,Results!G:G,CONCATENATE("&lt;&gt;*",'Warscroll Win Rates'!B220,"*"),Results!E:E,'Warscroll Win Rates'!A220)/E220,"")</f>
        <v>0.1</v>
      </c>
      <c r="G220" s="46">
        <f>SUMIFS(Results!O:O,Results!G:G,CONCATENATE("*",B220,"*"),Results!E:E,'Warscroll Win Rates'!A220,Results!Y:Y,"&gt;=500")</f>
        <v>30</v>
      </c>
      <c r="H220" s="52">
        <f>IFERROR(SUMIFS(Results!V:V,Results!G:G,CONCATENATE("*",B220,"*"),Results!E:E,'Warscroll Win Rates'!A220,Results!Y:Y,"&gt;=500")/G220,"")</f>
        <v>0.7</v>
      </c>
      <c r="I220" s="53">
        <f>SUMIFS(Results!O:O,Results!G:G,CONCATENATE("&lt;&gt;*",'Warscroll Win Rates'!B220,"*"),Results!E:E,'Warscroll Win Rates'!A220,Results!Y:Y,"&gt;=500")</f>
        <v>0</v>
      </c>
      <c r="J220" s="52" t="str">
        <f>IFERROR(SUMIFS(Results!V:V,Results!G:G,CONCATENATE("&lt;&gt;*",'Warscroll Win Rates'!B220,"*"),Results!E:E,'Warscroll Win Rates'!A220,Results!Y:Y,"&gt;=500")/I220,"")</f>
        <v/>
      </c>
    </row>
    <row r="221" spans="1:10" x14ac:dyDescent="0.3">
      <c r="A221" s="48" t="s">
        <v>7</v>
      </c>
      <c r="B221" s="48" t="s">
        <v>23418</v>
      </c>
      <c r="C221" s="1">
        <f>SUMIFS(Results!O:O,Results!G:G,CONCATENATE("*",B221,"*"),Results!E:E,'Warscroll Win Rates'!A221)</f>
        <v>65</v>
      </c>
      <c r="D221" s="50">
        <f>IFERROR(SUMIFS(Results!V:V,Results!G:G,CONCATENATE("*",B221,"*"),Results!E:E,'Warscroll Win Rates'!A221)/C221,"")</f>
        <v>0.4</v>
      </c>
      <c r="E221" s="1">
        <f>SUMIFS(Results!O:O,Results!G:G,CONCATENATE("&lt;&gt;*",'Warscroll Win Rates'!B221,"*"),Results!E:E,'Warscroll Win Rates'!A221)</f>
        <v>107</v>
      </c>
      <c r="F221" s="50">
        <f>IFERROR(SUMIFS(Results!V:V,Results!G:G,CONCATENATE("&lt;&gt;*",'Warscroll Win Rates'!B221,"*"),Results!E:E,'Warscroll Win Rates'!A221)/E221,"")</f>
        <v>0.50934579439252337</v>
      </c>
      <c r="G221" s="46">
        <f>SUMIFS(Results!O:O,Results!G:G,CONCATENATE("*",B221,"*"),Results!E:E,'Warscroll Win Rates'!A221,Results!Y:Y,"&gt;=500")</f>
        <v>10</v>
      </c>
      <c r="H221" s="52">
        <f>IFERROR(SUMIFS(Results!V:V,Results!G:G,CONCATENATE("*",B221,"*"),Results!E:E,'Warscroll Win Rates'!A221,Results!Y:Y,"&gt;=500")/G221,"")</f>
        <v>0.7</v>
      </c>
      <c r="I221" s="53">
        <f>SUMIFS(Results!O:O,Results!G:G,CONCATENATE("&lt;&gt;*",'Warscroll Win Rates'!B221,"*"),Results!E:E,'Warscroll Win Rates'!A221,Results!Y:Y,"&gt;=500")</f>
        <v>20</v>
      </c>
      <c r="J221" s="52">
        <f>IFERROR(SUMIFS(Results!V:V,Results!G:G,CONCATENATE("&lt;&gt;*",'Warscroll Win Rates'!B221,"*"),Results!E:E,'Warscroll Win Rates'!A221,Results!Y:Y,"&gt;=500")/I221,"")</f>
        <v>0.7</v>
      </c>
    </row>
    <row r="222" spans="1:10" x14ac:dyDescent="0.3">
      <c r="A222" s="48" t="s">
        <v>7</v>
      </c>
      <c r="B222" s="48" t="s">
        <v>23419</v>
      </c>
      <c r="C222" s="1">
        <f>SUMIFS(Results!O:O,Results!G:G,CONCATENATE("*",B222,"*"),Results!E:E,'Warscroll Win Rates'!A222)</f>
        <v>5</v>
      </c>
      <c r="D222" s="50">
        <f>IFERROR(SUMIFS(Results!V:V,Results!G:G,CONCATENATE("*",B222,"*"),Results!E:E,'Warscroll Win Rates'!A222)/C222,"")</f>
        <v>0.8</v>
      </c>
      <c r="E222" s="1">
        <f>SUMIFS(Results!O:O,Results!G:G,CONCATENATE("&lt;&gt;*",'Warscroll Win Rates'!B222,"*"),Results!E:E,'Warscroll Win Rates'!A222)</f>
        <v>167</v>
      </c>
      <c r="F222" s="50">
        <f>IFERROR(SUMIFS(Results!V:V,Results!G:G,CONCATENATE("&lt;&gt;*",'Warscroll Win Rates'!B222,"*"),Results!E:E,'Warscroll Win Rates'!A222)/E222,"")</f>
        <v>0.45808383233532934</v>
      </c>
      <c r="G222" s="46">
        <f>SUMIFS(Results!O:O,Results!G:G,CONCATENATE("*",B222,"*"),Results!E:E,'Warscroll Win Rates'!A222,Results!Y:Y,"&gt;=500")</f>
        <v>0</v>
      </c>
      <c r="H222" s="52" t="str">
        <f>IFERROR(SUMIFS(Results!V:V,Results!G:G,CONCATENATE("*",B222,"*"),Results!E:E,'Warscroll Win Rates'!A222,Results!Y:Y,"&gt;=500")/G222,"")</f>
        <v/>
      </c>
      <c r="I222" s="53">
        <f>SUMIFS(Results!O:O,Results!G:G,CONCATENATE("&lt;&gt;*",'Warscroll Win Rates'!B222,"*"),Results!E:E,'Warscroll Win Rates'!A222,Results!Y:Y,"&gt;=500")</f>
        <v>30</v>
      </c>
      <c r="J222" s="52">
        <f>IFERROR(SUMIFS(Results!V:V,Results!G:G,CONCATENATE("&lt;&gt;*",'Warscroll Win Rates'!B222,"*"),Results!E:E,'Warscroll Win Rates'!A222,Results!Y:Y,"&gt;=500")/I222,"")</f>
        <v>0.7</v>
      </c>
    </row>
    <row r="223" spans="1:10" s="5" customFormat="1" x14ac:dyDescent="0.3">
      <c r="A223" s="49" t="s">
        <v>56</v>
      </c>
      <c r="B223" s="49"/>
      <c r="C223" s="6">
        <f>SUMIFS(Results!O:O,Results!G:G,CONCATENATE("*",B223,"*"),Results!E:E,'Warscroll Win Rates'!A223)</f>
        <v>145</v>
      </c>
      <c r="D223" s="50">
        <f>IFERROR(SUMIFS(Results!V:V,Results!G:G,CONCATENATE("*",B223,"*"),Results!E:E,'Warscroll Win Rates'!A223)/C223,"")</f>
        <v>0.56206896551724139</v>
      </c>
      <c r="E223" s="6">
        <f>SUMIFS(Results!O:O,Results!G:G,CONCATENATE("&lt;&gt;*",'Warscroll Win Rates'!B223,"*"),Results!E:E,'Warscroll Win Rates'!A223)</f>
        <v>0</v>
      </c>
      <c r="F223" s="50" t="str">
        <f>IFERROR(SUMIFS(Results!V:V,Results!G:G,CONCATENATE("&lt;&gt;*",'Warscroll Win Rates'!B223,"*"),Results!E:E,'Warscroll Win Rates'!A223)/E223,"")</f>
        <v/>
      </c>
      <c r="G223" s="46">
        <f>SUMIFS(Results!O:O,Results!G:G,CONCATENATE("*",B223,"*"),Results!E:E,'Warscroll Win Rates'!A223,Results!Y:Y,"&gt;=500")</f>
        <v>25</v>
      </c>
      <c r="H223" s="52">
        <f>IFERROR(SUMIFS(Results!V:V,Results!G:G,CONCATENATE("*",B223,"*"),Results!E:E,'Warscroll Win Rates'!A223,Results!Y:Y,"&gt;=500")/G223,"")</f>
        <v>0.74</v>
      </c>
      <c r="I223" s="53">
        <f>SUMIFS(Results!O:O,Results!G:G,CONCATENATE("&lt;&gt;*",'Warscroll Win Rates'!B223,"*"),Results!E:E,'Warscroll Win Rates'!A223,Results!Y:Y,"&gt;=500")</f>
        <v>0</v>
      </c>
      <c r="J223" s="52" t="str">
        <f>IFERROR(SUMIFS(Results!V:V,Results!G:G,CONCATENATE("&lt;&gt;*",'Warscroll Win Rates'!B223,"*"),Results!E:E,'Warscroll Win Rates'!A223,Results!Y:Y,"&gt;=500")/I223,"")</f>
        <v/>
      </c>
    </row>
    <row r="224" spans="1:10" x14ac:dyDescent="0.3">
      <c r="A224" s="48" t="s">
        <v>56</v>
      </c>
      <c r="B224" s="48" t="s">
        <v>23420</v>
      </c>
      <c r="C224" s="1">
        <f>SUMIFS(Results!O:O,Results!G:G,CONCATENATE("*",B224,"*"),Results!E:E,'Warscroll Win Rates'!A224)</f>
        <v>120</v>
      </c>
      <c r="D224" s="50">
        <f>IFERROR(SUMIFS(Results!V:V,Results!G:G,CONCATENATE("*",B224,"*"),Results!E:E,'Warscroll Win Rates'!A224)/C224,"")</f>
        <v>0.53333333333333333</v>
      </c>
      <c r="E224" s="1">
        <f>SUMIFS(Results!O:O,Results!G:G,CONCATENATE("&lt;&gt;*",'Warscroll Win Rates'!B224,"*"),Results!E:E,'Warscroll Win Rates'!A224)</f>
        <v>25</v>
      </c>
      <c r="F224" s="50">
        <f>IFERROR(SUMIFS(Results!V:V,Results!G:G,CONCATENATE("&lt;&gt;*",'Warscroll Win Rates'!B224,"*"),Results!E:E,'Warscroll Win Rates'!A224)/E224,"")</f>
        <v>0.7</v>
      </c>
      <c r="G224" s="46">
        <f>SUMIFS(Results!O:O,Results!G:G,CONCATENATE("*",B224,"*"),Results!E:E,'Warscroll Win Rates'!A224,Results!Y:Y,"&gt;=500")</f>
        <v>25</v>
      </c>
      <c r="H224" s="52">
        <f>IFERROR(SUMIFS(Results!V:V,Results!G:G,CONCATENATE("*",B224,"*"),Results!E:E,'Warscroll Win Rates'!A224,Results!Y:Y,"&gt;=500")/G224,"")</f>
        <v>0.74</v>
      </c>
      <c r="I224" s="53">
        <f>SUMIFS(Results!O:O,Results!G:G,CONCATENATE("&lt;&gt;*",'Warscroll Win Rates'!B224,"*"),Results!E:E,'Warscroll Win Rates'!A224,Results!Y:Y,"&gt;=500")</f>
        <v>0</v>
      </c>
      <c r="J224" s="52" t="str">
        <f>IFERROR(SUMIFS(Results!V:V,Results!G:G,CONCATENATE("&lt;&gt;*",'Warscroll Win Rates'!B224,"*"),Results!E:E,'Warscroll Win Rates'!A224,Results!Y:Y,"&gt;=500")/I224,"")</f>
        <v/>
      </c>
    </row>
    <row r="225" spans="1:10" x14ac:dyDescent="0.3">
      <c r="A225" s="48" t="s">
        <v>56</v>
      </c>
      <c r="B225" s="48" t="s">
        <v>23421</v>
      </c>
      <c r="C225" s="1">
        <f>SUMIFS(Results!O:O,Results!G:G,CONCATENATE("*",B225,"*"),Results!E:E,'Warscroll Win Rates'!A225)</f>
        <v>40</v>
      </c>
      <c r="D225" s="50">
        <f>IFERROR(SUMIFS(Results!V:V,Results!G:G,CONCATENATE("*",B225,"*"),Results!E:E,'Warscroll Win Rates'!A225)/C225,"")</f>
        <v>0.45</v>
      </c>
      <c r="E225" s="1">
        <f>SUMIFS(Results!O:O,Results!G:G,CONCATENATE("&lt;&gt;*",'Warscroll Win Rates'!B225,"*"),Results!E:E,'Warscroll Win Rates'!A225)</f>
        <v>105</v>
      </c>
      <c r="F225" s="50">
        <f>IFERROR(SUMIFS(Results!V:V,Results!G:G,CONCATENATE("&lt;&gt;*",'Warscroll Win Rates'!B225,"*"),Results!E:E,'Warscroll Win Rates'!A225)/E225,"")</f>
        <v>0.60476190476190472</v>
      </c>
      <c r="G225" s="46">
        <f>SUMIFS(Results!O:O,Results!G:G,CONCATENATE("*",B225,"*"),Results!E:E,'Warscroll Win Rates'!A225,Results!Y:Y,"&gt;=500")</f>
        <v>5</v>
      </c>
      <c r="H225" s="52">
        <f>IFERROR(SUMIFS(Results!V:V,Results!G:G,CONCATENATE("*",B225,"*"),Results!E:E,'Warscroll Win Rates'!A225,Results!Y:Y,"&gt;=500")/G225,"")</f>
        <v>0.8</v>
      </c>
      <c r="I225" s="53">
        <f>SUMIFS(Results!O:O,Results!G:G,CONCATENATE("&lt;&gt;*",'Warscroll Win Rates'!B225,"*"),Results!E:E,'Warscroll Win Rates'!A225,Results!Y:Y,"&gt;=500")</f>
        <v>20</v>
      </c>
      <c r="J225" s="52">
        <f>IFERROR(SUMIFS(Results!V:V,Results!G:G,CONCATENATE("&lt;&gt;*",'Warscroll Win Rates'!B225,"*"),Results!E:E,'Warscroll Win Rates'!A225,Results!Y:Y,"&gt;=500")/I225,"")</f>
        <v>0.72499999999999998</v>
      </c>
    </row>
    <row r="226" spans="1:10" x14ac:dyDescent="0.3">
      <c r="A226" s="48" t="s">
        <v>56</v>
      </c>
      <c r="B226" s="48" t="s">
        <v>23422</v>
      </c>
      <c r="C226" s="1">
        <f>SUMIFS(Results!O:O,Results!G:G,CONCATENATE("*",B226,"*"),Results!E:E,'Warscroll Win Rates'!A226)</f>
        <v>20</v>
      </c>
      <c r="D226" s="50">
        <f>IFERROR(SUMIFS(Results!V:V,Results!G:G,CONCATENATE("*",B226,"*"),Results!E:E,'Warscroll Win Rates'!A226)/C226,"")</f>
        <v>0.25</v>
      </c>
      <c r="E226" s="1">
        <f>SUMIFS(Results!O:O,Results!G:G,CONCATENATE("&lt;&gt;*",'Warscroll Win Rates'!B226,"*"),Results!E:E,'Warscroll Win Rates'!A226)</f>
        <v>125</v>
      </c>
      <c r="F226" s="50">
        <f>IFERROR(SUMIFS(Results!V:V,Results!G:G,CONCATENATE("&lt;&gt;*",'Warscroll Win Rates'!B226,"*"),Results!E:E,'Warscroll Win Rates'!A226)/E226,"")</f>
        <v>0.61199999999999999</v>
      </c>
      <c r="G226" s="46">
        <f>SUMIFS(Results!O:O,Results!G:G,CONCATENATE("*",B226,"*"),Results!E:E,'Warscroll Win Rates'!A226,Results!Y:Y,"&gt;=500")</f>
        <v>0</v>
      </c>
      <c r="H226" s="52" t="str">
        <f>IFERROR(SUMIFS(Results!V:V,Results!G:G,CONCATENATE("*",B226,"*"),Results!E:E,'Warscroll Win Rates'!A226,Results!Y:Y,"&gt;=500")/G226,"")</f>
        <v/>
      </c>
      <c r="I226" s="53">
        <f>SUMIFS(Results!O:O,Results!G:G,CONCATENATE("&lt;&gt;*",'Warscroll Win Rates'!B226,"*"),Results!E:E,'Warscroll Win Rates'!A226,Results!Y:Y,"&gt;=500")</f>
        <v>25</v>
      </c>
      <c r="J226" s="52">
        <f>IFERROR(SUMIFS(Results!V:V,Results!G:G,CONCATENATE("&lt;&gt;*",'Warscroll Win Rates'!B226,"*"),Results!E:E,'Warscroll Win Rates'!A226,Results!Y:Y,"&gt;=500")/I226,"")</f>
        <v>0.74</v>
      </c>
    </row>
    <row r="227" spans="1:10" x14ac:dyDescent="0.3">
      <c r="A227" s="48" t="s">
        <v>56</v>
      </c>
      <c r="B227" s="48" t="s">
        <v>23423</v>
      </c>
      <c r="C227" s="1">
        <f>SUMIFS(Results!O:O,Results!G:G,CONCATENATE("*",B227,"*"),Results!E:E,'Warscroll Win Rates'!A227)</f>
        <v>45</v>
      </c>
      <c r="D227" s="50">
        <f>IFERROR(SUMIFS(Results!V:V,Results!G:G,CONCATENATE("*",B227,"*"),Results!E:E,'Warscroll Win Rates'!A227)/C227,"")</f>
        <v>0.45555555555555555</v>
      </c>
      <c r="E227" s="1">
        <f>SUMIFS(Results!O:O,Results!G:G,CONCATENATE("&lt;&gt;*",'Warscroll Win Rates'!B227,"*"),Results!E:E,'Warscroll Win Rates'!A227)</f>
        <v>100</v>
      </c>
      <c r="F227" s="50">
        <f>IFERROR(SUMIFS(Results!V:V,Results!G:G,CONCATENATE("&lt;&gt;*",'Warscroll Win Rates'!B227,"*"),Results!E:E,'Warscroll Win Rates'!A227)/E227,"")</f>
        <v>0.61</v>
      </c>
      <c r="G227" s="46">
        <f>SUMIFS(Results!O:O,Results!G:G,CONCATENATE("*",B227,"*"),Results!E:E,'Warscroll Win Rates'!A227,Results!Y:Y,"&gt;=500")</f>
        <v>10</v>
      </c>
      <c r="H227" s="52">
        <f>IFERROR(SUMIFS(Results!V:V,Results!G:G,CONCATENATE("*",B227,"*"),Results!E:E,'Warscroll Win Rates'!A227,Results!Y:Y,"&gt;=500")/G227,"")</f>
        <v>0.65</v>
      </c>
      <c r="I227" s="53">
        <f>SUMIFS(Results!O:O,Results!G:G,CONCATENATE("&lt;&gt;*",'Warscroll Win Rates'!B227,"*"),Results!E:E,'Warscroll Win Rates'!A227,Results!Y:Y,"&gt;=500")</f>
        <v>15</v>
      </c>
      <c r="J227" s="52">
        <f>IFERROR(SUMIFS(Results!V:V,Results!G:G,CONCATENATE("&lt;&gt;*",'Warscroll Win Rates'!B227,"*"),Results!E:E,'Warscroll Win Rates'!A227,Results!Y:Y,"&gt;=500")/I227,"")</f>
        <v>0.8</v>
      </c>
    </row>
    <row r="228" spans="1:10" x14ac:dyDescent="0.3">
      <c r="A228" s="48" t="s">
        <v>56</v>
      </c>
      <c r="B228" s="48" t="s">
        <v>23424</v>
      </c>
      <c r="C228" s="1">
        <f>SUMIFS(Results!O:O,Results!G:G,CONCATENATE("*",B228,"*"),Results!E:E,'Warscroll Win Rates'!A228)</f>
        <v>110</v>
      </c>
      <c r="D228" s="50">
        <f>IFERROR(SUMIFS(Results!V:V,Results!G:G,CONCATENATE("*",B228,"*"),Results!E:E,'Warscroll Win Rates'!A228)/C228,"")</f>
        <v>0.53636363636363638</v>
      </c>
      <c r="E228" s="1">
        <f>SUMIFS(Results!O:O,Results!G:G,CONCATENATE("&lt;&gt;*",'Warscroll Win Rates'!B228,"*"),Results!E:E,'Warscroll Win Rates'!A228)</f>
        <v>35</v>
      </c>
      <c r="F228" s="50">
        <f>IFERROR(SUMIFS(Results!V:V,Results!G:G,CONCATENATE("&lt;&gt;*",'Warscroll Win Rates'!B228,"*"),Results!E:E,'Warscroll Win Rates'!A228)/E228,"")</f>
        <v>0.6428571428571429</v>
      </c>
      <c r="G228" s="46">
        <f>SUMIFS(Results!O:O,Results!G:G,CONCATENATE("*",B228,"*"),Results!E:E,'Warscroll Win Rates'!A228,Results!Y:Y,"&gt;=500")</f>
        <v>10</v>
      </c>
      <c r="H228" s="52">
        <f>IFERROR(SUMIFS(Results!V:V,Results!G:G,CONCATENATE("*",B228,"*"),Results!E:E,'Warscroll Win Rates'!A228,Results!Y:Y,"&gt;=500")/G228,"")</f>
        <v>0.8</v>
      </c>
      <c r="I228" s="53">
        <f>SUMIFS(Results!O:O,Results!G:G,CONCATENATE("&lt;&gt;*",'Warscroll Win Rates'!B228,"*"),Results!E:E,'Warscroll Win Rates'!A228,Results!Y:Y,"&gt;=500")</f>
        <v>15</v>
      </c>
      <c r="J228" s="52">
        <f>IFERROR(SUMIFS(Results!V:V,Results!G:G,CONCATENATE("&lt;&gt;*",'Warscroll Win Rates'!B228,"*"),Results!E:E,'Warscroll Win Rates'!A228,Results!Y:Y,"&gt;=500")/I228,"")</f>
        <v>0.7</v>
      </c>
    </row>
    <row r="229" spans="1:10" x14ac:dyDescent="0.3">
      <c r="A229" s="48" t="s">
        <v>56</v>
      </c>
      <c r="B229" s="48" t="s">
        <v>23425</v>
      </c>
      <c r="C229" s="1">
        <f>SUMIFS(Results!O:O,Results!G:G,CONCATENATE("*",B229,"*"),Results!E:E,'Warscroll Win Rates'!A229)</f>
        <v>30</v>
      </c>
      <c r="D229" s="50">
        <f>IFERROR(SUMIFS(Results!V:V,Results!G:G,CONCATENATE("*",B229,"*"),Results!E:E,'Warscroll Win Rates'!A229)/C229,"")</f>
        <v>0.43333333333333335</v>
      </c>
      <c r="E229" s="1">
        <f>SUMIFS(Results!O:O,Results!G:G,CONCATENATE("&lt;&gt;*",'Warscroll Win Rates'!B229,"*"),Results!E:E,'Warscroll Win Rates'!A229)</f>
        <v>115</v>
      </c>
      <c r="F229" s="50">
        <f>IFERROR(SUMIFS(Results!V:V,Results!G:G,CONCATENATE("&lt;&gt;*",'Warscroll Win Rates'!B229,"*"),Results!E:E,'Warscroll Win Rates'!A229)/E229,"")</f>
        <v>0.59565217391304348</v>
      </c>
      <c r="G229" s="46">
        <f>SUMIFS(Results!O:O,Results!G:G,CONCATENATE("*",B229,"*"),Results!E:E,'Warscroll Win Rates'!A229,Results!Y:Y,"&gt;=500")</f>
        <v>5</v>
      </c>
      <c r="H229" s="52">
        <f>IFERROR(SUMIFS(Results!V:V,Results!G:G,CONCATENATE("*",B229,"*"),Results!E:E,'Warscroll Win Rates'!A229,Results!Y:Y,"&gt;=500")/G229,"")</f>
        <v>0.8</v>
      </c>
      <c r="I229" s="53">
        <f>SUMIFS(Results!O:O,Results!G:G,CONCATENATE("&lt;&gt;*",'Warscroll Win Rates'!B229,"*"),Results!E:E,'Warscroll Win Rates'!A229,Results!Y:Y,"&gt;=500")</f>
        <v>20</v>
      </c>
      <c r="J229" s="52">
        <f>IFERROR(SUMIFS(Results!V:V,Results!G:G,CONCATENATE("&lt;&gt;*",'Warscroll Win Rates'!B229,"*"),Results!E:E,'Warscroll Win Rates'!A229,Results!Y:Y,"&gt;=500")/I229,"")</f>
        <v>0.72499999999999998</v>
      </c>
    </row>
    <row r="230" spans="1:10" x14ac:dyDescent="0.3">
      <c r="A230" s="48" t="s">
        <v>56</v>
      </c>
      <c r="B230" s="48" t="s">
        <v>23426</v>
      </c>
      <c r="C230" s="1">
        <f>SUMIFS(Results!O:O,Results!G:G,CONCATENATE("*",B230,"*"),Results!E:E,'Warscroll Win Rates'!A230)</f>
        <v>135</v>
      </c>
      <c r="D230" s="50">
        <f>IFERROR(SUMIFS(Results!V:V,Results!G:G,CONCATENATE("*",B230,"*"),Results!E:E,'Warscroll Win Rates'!A230)/C230,"")</f>
        <v>0.58148148148148149</v>
      </c>
      <c r="E230" s="1">
        <f>SUMIFS(Results!O:O,Results!G:G,CONCATENATE("&lt;&gt;*",'Warscroll Win Rates'!B230,"*"),Results!E:E,'Warscroll Win Rates'!A230)</f>
        <v>10</v>
      </c>
      <c r="F230" s="50">
        <f>IFERROR(SUMIFS(Results!V:V,Results!G:G,CONCATENATE("&lt;&gt;*",'Warscroll Win Rates'!B230,"*"),Results!E:E,'Warscroll Win Rates'!A230)/E230,"")</f>
        <v>0.3</v>
      </c>
      <c r="G230" s="46">
        <f>SUMIFS(Results!O:O,Results!G:G,CONCATENATE("*",B230,"*"),Results!E:E,'Warscroll Win Rates'!A230,Results!Y:Y,"&gt;=500")</f>
        <v>25</v>
      </c>
      <c r="H230" s="52">
        <f>IFERROR(SUMIFS(Results!V:V,Results!G:G,CONCATENATE("*",B230,"*"),Results!E:E,'Warscroll Win Rates'!A230,Results!Y:Y,"&gt;=500")/G230,"")</f>
        <v>0.74</v>
      </c>
      <c r="I230" s="53">
        <f>SUMIFS(Results!O:O,Results!G:G,CONCATENATE("&lt;&gt;*",'Warscroll Win Rates'!B230,"*"),Results!E:E,'Warscroll Win Rates'!A230,Results!Y:Y,"&gt;=500")</f>
        <v>0</v>
      </c>
      <c r="J230" s="52" t="str">
        <f>IFERROR(SUMIFS(Results!V:V,Results!G:G,CONCATENATE("&lt;&gt;*",'Warscroll Win Rates'!B230,"*"),Results!E:E,'Warscroll Win Rates'!A230,Results!Y:Y,"&gt;=500")/I230,"")</f>
        <v/>
      </c>
    </row>
    <row r="231" spans="1:10" x14ac:dyDescent="0.3">
      <c r="A231" s="48" t="s">
        <v>56</v>
      </c>
      <c r="B231" s="48" t="s">
        <v>23427</v>
      </c>
      <c r="C231" s="1">
        <f>SUMIFS(Results!O:O,Results!G:G,CONCATENATE("*",B231,"*"),Results!E:E,'Warscroll Win Rates'!A231)</f>
        <v>70</v>
      </c>
      <c r="D231" s="50">
        <f>IFERROR(SUMIFS(Results!V:V,Results!G:G,CONCATENATE("*",B231,"*"),Results!E:E,'Warscroll Win Rates'!A231)/C231,"")</f>
        <v>0.58571428571428574</v>
      </c>
      <c r="E231" s="1">
        <f>SUMIFS(Results!O:O,Results!G:G,CONCATENATE("&lt;&gt;*",'Warscroll Win Rates'!B231,"*"),Results!E:E,'Warscroll Win Rates'!A231)</f>
        <v>75</v>
      </c>
      <c r="F231" s="50">
        <f>IFERROR(SUMIFS(Results!V:V,Results!G:G,CONCATENATE("&lt;&gt;*",'Warscroll Win Rates'!B231,"*"),Results!E:E,'Warscroll Win Rates'!A231)/E231,"")</f>
        <v>0.54</v>
      </c>
      <c r="G231" s="46">
        <f>SUMIFS(Results!O:O,Results!G:G,CONCATENATE("*",B231,"*"),Results!E:E,'Warscroll Win Rates'!A231,Results!Y:Y,"&gt;=500")</f>
        <v>20</v>
      </c>
      <c r="H231" s="52">
        <f>IFERROR(SUMIFS(Results!V:V,Results!G:G,CONCATENATE("*",B231,"*"),Results!E:E,'Warscroll Win Rates'!A231,Results!Y:Y,"&gt;=500")/G231,"")</f>
        <v>0.82499999999999996</v>
      </c>
      <c r="I231" s="53">
        <f>SUMIFS(Results!O:O,Results!G:G,CONCATENATE("&lt;&gt;*",'Warscroll Win Rates'!B231,"*"),Results!E:E,'Warscroll Win Rates'!A231,Results!Y:Y,"&gt;=500")</f>
        <v>5</v>
      </c>
      <c r="J231" s="52">
        <f>IFERROR(SUMIFS(Results!V:V,Results!G:G,CONCATENATE("&lt;&gt;*",'Warscroll Win Rates'!B231,"*"),Results!E:E,'Warscroll Win Rates'!A231,Results!Y:Y,"&gt;=500")/I231,"")</f>
        <v>0.4</v>
      </c>
    </row>
    <row r="232" spans="1:10" x14ac:dyDescent="0.3">
      <c r="A232" s="48" t="s">
        <v>56</v>
      </c>
      <c r="B232" s="48" t="s">
        <v>23428</v>
      </c>
      <c r="C232" s="1">
        <f>SUMIFS(Results!O:O,Results!G:G,CONCATENATE("*",B232,"*"),Results!E:E,'Warscroll Win Rates'!A232)</f>
        <v>55</v>
      </c>
      <c r="D232" s="50">
        <f>IFERROR(SUMIFS(Results!V:V,Results!G:G,CONCATENATE("*",B232,"*"),Results!E:E,'Warscroll Win Rates'!A232)/C232,"")</f>
        <v>0.61818181818181817</v>
      </c>
      <c r="E232" s="1">
        <f>SUMIFS(Results!O:O,Results!G:G,CONCATENATE("&lt;&gt;*",'Warscroll Win Rates'!B232,"*"),Results!E:E,'Warscroll Win Rates'!A232)</f>
        <v>90</v>
      </c>
      <c r="F232" s="50">
        <f>IFERROR(SUMIFS(Results!V:V,Results!G:G,CONCATENATE("&lt;&gt;*",'Warscroll Win Rates'!B232,"*"),Results!E:E,'Warscroll Win Rates'!A232)/E232,"")</f>
        <v>0.52777777777777779</v>
      </c>
      <c r="G232" s="46">
        <f>SUMIFS(Results!O:O,Results!G:G,CONCATENATE("*",B232,"*"),Results!E:E,'Warscroll Win Rates'!A232,Results!Y:Y,"&gt;=500")</f>
        <v>10</v>
      </c>
      <c r="H232" s="52">
        <f>IFERROR(SUMIFS(Results!V:V,Results!G:G,CONCATENATE("*",B232,"*"),Results!E:E,'Warscroll Win Rates'!A232,Results!Y:Y,"&gt;=500")/G232,"")</f>
        <v>0.85</v>
      </c>
      <c r="I232" s="53">
        <f>SUMIFS(Results!O:O,Results!G:G,CONCATENATE("&lt;&gt;*",'Warscroll Win Rates'!B232,"*"),Results!E:E,'Warscroll Win Rates'!A232,Results!Y:Y,"&gt;=500")</f>
        <v>15</v>
      </c>
      <c r="J232" s="52">
        <f>IFERROR(SUMIFS(Results!V:V,Results!G:G,CONCATENATE("&lt;&gt;*",'Warscroll Win Rates'!B232,"*"),Results!E:E,'Warscroll Win Rates'!A232,Results!Y:Y,"&gt;=500")/I232,"")</f>
        <v>0.66666666666666663</v>
      </c>
    </row>
    <row r="233" spans="1:10" x14ac:dyDescent="0.3">
      <c r="A233" s="48" t="s">
        <v>56</v>
      </c>
      <c r="B233" s="48" t="s">
        <v>23429</v>
      </c>
      <c r="C233" s="1">
        <f>SUMIFS(Results!O:O,Results!G:G,CONCATENATE("*",B233,"*"),Results!E:E,'Warscroll Win Rates'!A233)</f>
        <v>0</v>
      </c>
      <c r="D233" s="50" t="str">
        <f>IFERROR(SUMIFS(Results!V:V,Results!G:G,CONCATENATE("*",B233,"*"),Results!E:E,'Warscroll Win Rates'!A233)/C233,"")</f>
        <v/>
      </c>
      <c r="E233" s="1">
        <f>SUMIFS(Results!O:O,Results!G:G,CONCATENATE("&lt;&gt;*",'Warscroll Win Rates'!B233,"*"),Results!E:E,'Warscroll Win Rates'!A233)</f>
        <v>145</v>
      </c>
      <c r="F233" s="50">
        <f>IFERROR(SUMIFS(Results!V:V,Results!G:G,CONCATENATE("&lt;&gt;*",'Warscroll Win Rates'!B233,"*"),Results!E:E,'Warscroll Win Rates'!A233)/E233,"")</f>
        <v>0.56206896551724139</v>
      </c>
      <c r="G233" s="46">
        <f>SUMIFS(Results!O:O,Results!G:G,CONCATENATE("*",B233,"*"),Results!E:E,'Warscroll Win Rates'!A233,Results!Y:Y,"&gt;=500")</f>
        <v>0</v>
      </c>
      <c r="H233" s="52" t="str">
        <f>IFERROR(SUMIFS(Results!V:V,Results!G:G,CONCATENATE("*",B233,"*"),Results!E:E,'Warscroll Win Rates'!A233,Results!Y:Y,"&gt;=500")/G233,"")</f>
        <v/>
      </c>
      <c r="I233" s="53">
        <f>SUMIFS(Results!O:O,Results!G:G,CONCATENATE("&lt;&gt;*",'Warscroll Win Rates'!B233,"*"),Results!E:E,'Warscroll Win Rates'!A233,Results!Y:Y,"&gt;=500")</f>
        <v>25</v>
      </c>
      <c r="J233" s="52">
        <f>IFERROR(SUMIFS(Results!V:V,Results!G:G,CONCATENATE("&lt;&gt;*",'Warscroll Win Rates'!B233,"*"),Results!E:E,'Warscroll Win Rates'!A233,Results!Y:Y,"&gt;=500")/I233,"")</f>
        <v>0.74</v>
      </c>
    </row>
    <row r="234" spans="1:10" x14ac:dyDescent="0.3">
      <c r="A234" s="48" t="s">
        <v>56</v>
      </c>
      <c r="B234" s="48" t="s">
        <v>23430</v>
      </c>
      <c r="C234" s="1">
        <f>SUMIFS(Results!O:O,Results!G:G,CONCATENATE("*",B234,"*"),Results!E:E,'Warscroll Win Rates'!A234)</f>
        <v>145</v>
      </c>
      <c r="D234" s="50">
        <f>IFERROR(SUMIFS(Results!V:V,Results!G:G,CONCATENATE("*",B234,"*"),Results!E:E,'Warscroll Win Rates'!A234)/C234,"")</f>
        <v>0.56206896551724139</v>
      </c>
      <c r="E234" s="1">
        <f>SUMIFS(Results!O:O,Results!G:G,CONCATENATE("&lt;&gt;*",'Warscroll Win Rates'!B234,"*"),Results!E:E,'Warscroll Win Rates'!A234)</f>
        <v>0</v>
      </c>
      <c r="F234" s="50" t="str">
        <f>IFERROR(SUMIFS(Results!V:V,Results!G:G,CONCATENATE("&lt;&gt;*",'Warscroll Win Rates'!B234,"*"),Results!E:E,'Warscroll Win Rates'!A234)/E234,"")</f>
        <v/>
      </c>
      <c r="G234" s="46">
        <f>SUMIFS(Results!O:O,Results!G:G,CONCATENATE("*",B234,"*"),Results!E:E,'Warscroll Win Rates'!A234,Results!Y:Y,"&gt;=500")</f>
        <v>25</v>
      </c>
      <c r="H234" s="52">
        <f>IFERROR(SUMIFS(Results!V:V,Results!G:G,CONCATENATE("*",B234,"*"),Results!E:E,'Warscroll Win Rates'!A234,Results!Y:Y,"&gt;=500")/G234,"")</f>
        <v>0.74</v>
      </c>
      <c r="I234" s="53">
        <f>SUMIFS(Results!O:O,Results!G:G,CONCATENATE("&lt;&gt;*",'Warscroll Win Rates'!B234,"*"),Results!E:E,'Warscroll Win Rates'!A234,Results!Y:Y,"&gt;=500")</f>
        <v>0</v>
      </c>
      <c r="J234" s="52" t="str">
        <f>IFERROR(SUMIFS(Results!V:V,Results!G:G,CONCATENATE("&lt;&gt;*",'Warscroll Win Rates'!B234,"*"),Results!E:E,'Warscroll Win Rates'!A234,Results!Y:Y,"&gt;=500")/I234,"")</f>
        <v/>
      </c>
    </row>
    <row r="235" spans="1:10" x14ac:dyDescent="0.3">
      <c r="A235" s="48" t="s">
        <v>56</v>
      </c>
      <c r="B235" s="48" t="s">
        <v>23431</v>
      </c>
      <c r="C235" s="1">
        <f>SUMIFS(Results!O:O,Results!G:G,CONCATENATE("*",B235,"*"),Results!E:E,'Warscroll Win Rates'!A235)</f>
        <v>55</v>
      </c>
      <c r="D235" s="50">
        <f>IFERROR(SUMIFS(Results!V:V,Results!G:G,CONCATENATE("*",B235,"*"),Results!E:E,'Warscroll Win Rates'!A235)/C235,"")</f>
        <v>0.55454545454545456</v>
      </c>
      <c r="E235" s="1">
        <f>SUMIFS(Results!O:O,Results!G:G,CONCATENATE("&lt;&gt;*",'Warscroll Win Rates'!B235,"*"),Results!E:E,'Warscroll Win Rates'!A235)</f>
        <v>90</v>
      </c>
      <c r="F235" s="50">
        <f>IFERROR(SUMIFS(Results!V:V,Results!G:G,CONCATENATE("&lt;&gt;*",'Warscroll Win Rates'!B235,"*"),Results!E:E,'Warscroll Win Rates'!A235)/E235,"")</f>
        <v>0.56666666666666665</v>
      </c>
      <c r="G235" s="46">
        <f>SUMIFS(Results!O:O,Results!G:G,CONCATENATE("*",B235,"*"),Results!E:E,'Warscroll Win Rates'!A235,Results!Y:Y,"&gt;=500")</f>
        <v>5</v>
      </c>
      <c r="H235" s="52">
        <f>IFERROR(SUMIFS(Results!V:V,Results!G:G,CONCATENATE("*",B235,"*"),Results!E:E,'Warscroll Win Rates'!A235,Results!Y:Y,"&gt;=500")/G235,"")</f>
        <v>0.8</v>
      </c>
      <c r="I235" s="53">
        <f>SUMIFS(Results!O:O,Results!G:G,CONCATENATE("&lt;&gt;*",'Warscroll Win Rates'!B235,"*"),Results!E:E,'Warscroll Win Rates'!A235,Results!Y:Y,"&gt;=500")</f>
        <v>20</v>
      </c>
      <c r="J235" s="52">
        <f>IFERROR(SUMIFS(Results!V:V,Results!G:G,CONCATENATE("&lt;&gt;*",'Warscroll Win Rates'!B235,"*"),Results!E:E,'Warscroll Win Rates'!A235,Results!Y:Y,"&gt;=500")/I235,"")</f>
        <v>0.72499999999999998</v>
      </c>
    </row>
    <row r="236" spans="1:10" x14ac:dyDescent="0.3">
      <c r="A236" s="48" t="s">
        <v>56</v>
      </c>
      <c r="B236" s="48" t="s">
        <v>23432</v>
      </c>
      <c r="C236" s="1">
        <f>SUMIFS(Results!O:O,Results!G:G,CONCATENATE("*",B236,"*"),Results!E:E,'Warscroll Win Rates'!A236)</f>
        <v>130</v>
      </c>
      <c r="D236" s="50">
        <f>IFERROR(SUMIFS(Results!V:V,Results!G:G,CONCATENATE("*",B236,"*"),Results!E:E,'Warscroll Win Rates'!A236)/C236,"")</f>
        <v>0.60384615384615381</v>
      </c>
      <c r="E236" s="1">
        <f>SUMIFS(Results!O:O,Results!G:G,CONCATENATE("&lt;&gt;*",'Warscroll Win Rates'!B236,"*"),Results!E:E,'Warscroll Win Rates'!A236)</f>
        <v>15</v>
      </c>
      <c r="F236" s="50">
        <f>IFERROR(SUMIFS(Results!V:V,Results!G:G,CONCATENATE("&lt;&gt;*",'Warscroll Win Rates'!B236,"*"),Results!E:E,'Warscroll Win Rates'!A236)/E236,"")</f>
        <v>0.2</v>
      </c>
      <c r="G236" s="46">
        <f>SUMIFS(Results!O:O,Results!G:G,CONCATENATE("*",B236,"*"),Results!E:E,'Warscroll Win Rates'!A236,Results!Y:Y,"&gt;=500")</f>
        <v>25</v>
      </c>
      <c r="H236" s="52">
        <f>IFERROR(SUMIFS(Results!V:V,Results!G:G,CONCATENATE("*",B236,"*"),Results!E:E,'Warscroll Win Rates'!A236,Results!Y:Y,"&gt;=500")/G236,"")</f>
        <v>0.74</v>
      </c>
      <c r="I236" s="53">
        <f>SUMIFS(Results!O:O,Results!G:G,CONCATENATE("&lt;&gt;*",'Warscroll Win Rates'!B236,"*"),Results!E:E,'Warscroll Win Rates'!A236,Results!Y:Y,"&gt;=500")</f>
        <v>0</v>
      </c>
      <c r="J236" s="52" t="str">
        <f>IFERROR(SUMIFS(Results!V:V,Results!G:G,CONCATENATE("&lt;&gt;*",'Warscroll Win Rates'!B236,"*"),Results!E:E,'Warscroll Win Rates'!A236,Results!Y:Y,"&gt;=500")/I236,"")</f>
        <v/>
      </c>
    </row>
    <row r="237" spans="1:10" x14ac:dyDescent="0.3">
      <c r="A237" s="48" t="s">
        <v>56</v>
      </c>
      <c r="B237" s="48" t="s">
        <v>23433</v>
      </c>
      <c r="C237" s="1">
        <f>SUMIFS(Results!O:O,Results!G:G,CONCATENATE("*",B237,"*"),Results!E:E,'Warscroll Win Rates'!A237)</f>
        <v>30</v>
      </c>
      <c r="D237" s="50">
        <f>IFERROR(SUMIFS(Results!V:V,Results!G:G,CONCATENATE("*",B237,"*"),Results!E:E,'Warscroll Win Rates'!A237)/C237,"")</f>
        <v>0.43333333333333335</v>
      </c>
      <c r="E237" s="1">
        <f>SUMIFS(Results!O:O,Results!G:G,CONCATENATE("&lt;&gt;*",'Warscroll Win Rates'!B237,"*"),Results!E:E,'Warscroll Win Rates'!A237)</f>
        <v>115</v>
      </c>
      <c r="F237" s="50">
        <f>IFERROR(SUMIFS(Results!V:V,Results!G:G,CONCATENATE("&lt;&gt;*",'Warscroll Win Rates'!B237,"*"),Results!E:E,'Warscroll Win Rates'!A237)/E237,"")</f>
        <v>0.59565217391304348</v>
      </c>
      <c r="G237" s="46">
        <f>SUMIFS(Results!O:O,Results!G:G,CONCATENATE("*",B237,"*"),Results!E:E,'Warscroll Win Rates'!A237,Results!Y:Y,"&gt;=500")</f>
        <v>5</v>
      </c>
      <c r="H237" s="52">
        <f>IFERROR(SUMIFS(Results!V:V,Results!G:G,CONCATENATE("*",B237,"*"),Results!E:E,'Warscroll Win Rates'!A237,Results!Y:Y,"&gt;=500")/G237,"")</f>
        <v>0.8</v>
      </c>
      <c r="I237" s="53">
        <f>SUMIFS(Results!O:O,Results!G:G,CONCATENATE("&lt;&gt;*",'Warscroll Win Rates'!B237,"*"),Results!E:E,'Warscroll Win Rates'!A237,Results!Y:Y,"&gt;=500")</f>
        <v>20</v>
      </c>
      <c r="J237" s="52">
        <f>IFERROR(SUMIFS(Results!V:V,Results!G:G,CONCATENATE("&lt;&gt;*",'Warscroll Win Rates'!B237,"*"),Results!E:E,'Warscroll Win Rates'!A237,Results!Y:Y,"&gt;=500")/I237,"")</f>
        <v>0.72499999999999998</v>
      </c>
    </row>
    <row r="238" spans="1:10" x14ac:dyDescent="0.3">
      <c r="A238" s="48" t="s">
        <v>56</v>
      </c>
      <c r="B238" s="48" t="s">
        <v>23434</v>
      </c>
      <c r="C238" s="1">
        <f>SUMIFS(Results!O:O,Results!G:G,CONCATENATE("*",B238,"*"),Results!E:E,'Warscroll Win Rates'!A238)</f>
        <v>20</v>
      </c>
      <c r="D238" s="50">
        <f>IFERROR(SUMIFS(Results!V:V,Results!G:G,CONCATENATE("*",B238,"*"),Results!E:E,'Warscroll Win Rates'!A238)/C238,"")</f>
        <v>0.5</v>
      </c>
      <c r="E238" s="1">
        <f>SUMIFS(Results!O:O,Results!G:G,CONCATENATE("&lt;&gt;*",'Warscroll Win Rates'!B238,"*"),Results!E:E,'Warscroll Win Rates'!A238)</f>
        <v>125</v>
      </c>
      <c r="F238" s="50">
        <f>IFERROR(SUMIFS(Results!V:V,Results!G:G,CONCATENATE("&lt;&gt;*",'Warscroll Win Rates'!B238,"*"),Results!E:E,'Warscroll Win Rates'!A238)/E238,"")</f>
        <v>0.57199999999999995</v>
      </c>
      <c r="G238" s="46">
        <f>SUMIFS(Results!O:O,Results!G:G,CONCATENATE("*",B238,"*"),Results!E:E,'Warscroll Win Rates'!A238,Results!Y:Y,"&gt;=500")</f>
        <v>5</v>
      </c>
      <c r="H238" s="52">
        <f>IFERROR(SUMIFS(Results!V:V,Results!G:G,CONCATENATE("*",B238,"*"),Results!E:E,'Warscroll Win Rates'!A238,Results!Y:Y,"&gt;=500")/G238,"")</f>
        <v>0.8</v>
      </c>
      <c r="I238" s="53">
        <f>SUMIFS(Results!O:O,Results!G:G,CONCATENATE("&lt;&gt;*",'Warscroll Win Rates'!B238,"*"),Results!E:E,'Warscroll Win Rates'!A238,Results!Y:Y,"&gt;=500")</f>
        <v>20</v>
      </c>
      <c r="J238" s="52">
        <f>IFERROR(SUMIFS(Results!V:V,Results!G:G,CONCATENATE("&lt;&gt;*",'Warscroll Win Rates'!B238,"*"),Results!E:E,'Warscroll Win Rates'!A238,Results!Y:Y,"&gt;=500")/I238,"")</f>
        <v>0.72499999999999998</v>
      </c>
    </row>
    <row r="239" spans="1:10" x14ac:dyDescent="0.3">
      <c r="A239" s="48" t="s">
        <v>56</v>
      </c>
      <c r="B239" s="48" t="s">
        <v>23435</v>
      </c>
      <c r="C239" s="1">
        <f>SUMIFS(Results!O:O,Results!G:G,CONCATENATE("*",B239,"*"),Results!E:E,'Warscroll Win Rates'!A239)</f>
        <v>10</v>
      </c>
      <c r="D239" s="50">
        <f>IFERROR(SUMIFS(Results!V:V,Results!G:G,CONCATENATE("*",B239,"*"),Results!E:E,'Warscroll Win Rates'!A239)/C239,"")</f>
        <v>0.4</v>
      </c>
      <c r="E239" s="1">
        <f>SUMIFS(Results!O:O,Results!G:G,CONCATENATE("&lt;&gt;*",'Warscroll Win Rates'!B239,"*"),Results!E:E,'Warscroll Win Rates'!A239)</f>
        <v>135</v>
      </c>
      <c r="F239" s="50">
        <f>IFERROR(SUMIFS(Results!V:V,Results!G:G,CONCATENATE("&lt;&gt;*",'Warscroll Win Rates'!B239,"*"),Results!E:E,'Warscroll Win Rates'!A239)/E239,"")</f>
        <v>0.57407407407407407</v>
      </c>
      <c r="G239" s="46">
        <f>SUMIFS(Results!O:O,Results!G:G,CONCATENATE("*",B239,"*"),Results!E:E,'Warscroll Win Rates'!A239,Results!Y:Y,"&gt;=500")</f>
        <v>0</v>
      </c>
      <c r="H239" s="52" t="str">
        <f>IFERROR(SUMIFS(Results!V:V,Results!G:G,CONCATENATE("*",B239,"*"),Results!E:E,'Warscroll Win Rates'!A239,Results!Y:Y,"&gt;=500")/G239,"")</f>
        <v/>
      </c>
      <c r="I239" s="53">
        <f>SUMIFS(Results!O:O,Results!G:G,CONCATENATE("&lt;&gt;*",'Warscroll Win Rates'!B239,"*"),Results!E:E,'Warscroll Win Rates'!A239,Results!Y:Y,"&gt;=500")</f>
        <v>25</v>
      </c>
      <c r="J239" s="52">
        <f>IFERROR(SUMIFS(Results!V:V,Results!G:G,CONCATENATE("&lt;&gt;*",'Warscroll Win Rates'!B239,"*"),Results!E:E,'Warscroll Win Rates'!A239,Results!Y:Y,"&gt;=500")/I239,"")</f>
        <v>0.74</v>
      </c>
    </row>
    <row r="240" spans="1:10" x14ac:dyDescent="0.3">
      <c r="A240" s="48" t="s">
        <v>56</v>
      </c>
      <c r="B240" s="48" t="s">
        <v>23436</v>
      </c>
      <c r="C240" s="1">
        <f>SUMIFS(Results!O:O,Results!G:G,CONCATENATE("*",B240,"*"),Results!E:E,'Warscroll Win Rates'!A240)</f>
        <v>15</v>
      </c>
      <c r="D240" s="50">
        <f>IFERROR(SUMIFS(Results!V:V,Results!G:G,CONCATENATE("*",B240,"*"),Results!E:E,'Warscroll Win Rates'!A240)/C240,"")</f>
        <v>0.76666666666666672</v>
      </c>
      <c r="E240" s="1">
        <f>SUMIFS(Results!O:O,Results!G:G,CONCATENATE("&lt;&gt;*",'Warscroll Win Rates'!B240,"*"),Results!E:E,'Warscroll Win Rates'!A240)</f>
        <v>130</v>
      </c>
      <c r="F240" s="50">
        <f>IFERROR(SUMIFS(Results!V:V,Results!G:G,CONCATENATE("&lt;&gt;*",'Warscroll Win Rates'!B240,"*"),Results!E:E,'Warscroll Win Rates'!A240)/E240,"")</f>
        <v>0.53846153846153844</v>
      </c>
      <c r="G240" s="46">
        <f>SUMIFS(Results!O:O,Results!G:G,CONCATENATE("*",B240,"*"),Results!E:E,'Warscroll Win Rates'!A240,Results!Y:Y,"&gt;=500")</f>
        <v>0</v>
      </c>
      <c r="H240" s="52" t="str">
        <f>IFERROR(SUMIFS(Results!V:V,Results!G:G,CONCATENATE("*",B240,"*"),Results!E:E,'Warscroll Win Rates'!A240,Results!Y:Y,"&gt;=500")/G240,"")</f>
        <v/>
      </c>
      <c r="I240" s="53">
        <f>SUMIFS(Results!O:O,Results!G:G,CONCATENATE("&lt;&gt;*",'Warscroll Win Rates'!B240,"*"),Results!E:E,'Warscroll Win Rates'!A240,Results!Y:Y,"&gt;=500")</f>
        <v>25</v>
      </c>
      <c r="J240" s="52">
        <f>IFERROR(SUMIFS(Results!V:V,Results!G:G,CONCATENATE("&lt;&gt;*",'Warscroll Win Rates'!B240,"*"),Results!E:E,'Warscroll Win Rates'!A240,Results!Y:Y,"&gt;=500")/I240,"")</f>
        <v>0.74</v>
      </c>
    </row>
    <row r="241" spans="1:10" x14ac:dyDescent="0.3">
      <c r="A241" s="48" t="s">
        <v>56</v>
      </c>
      <c r="B241" s="48" t="s">
        <v>23437</v>
      </c>
      <c r="C241" s="1">
        <f>SUMIFS(Results!O:O,Results!G:G,CONCATENATE("*",B241,"*"),Results!E:E,'Warscroll Win Rates'!A241)</f>
        <v>130</v>
      </c>
      <c r="D241" s="50">
        <f>IFERROR(SUMIFS(Results!V:V,Results!G:G,CONCATENATE("*",B241,"*"),Results!E:E,'Warscroll Win Rates'!A241)/C241,"")</f>
        <v>0.60384615384615381</v>
      </c>
      <c r="E241" s="1">
        <f>SUMIFS(Results!O:O,Results!G:G,CONCATENATE("&lt;&gt;*",'Warscroll Win Rates'!B241,"*"),Results!E:E,'Warscroll Win Rates'!A241)</f>
        <v>15</v>
      </c>
      <c r="F241" s="50">
        <f>IFERROR(SUMIFS(Results!V:V,Results!G:G,CONCATENATE("&lt;&gt;*",'Warscroll Win Rates'!B241,"*"),Results!E:E,'Warscroll Win Rates'!A241)/E241,"")</f>
        <v>0.2</v>
      </c>
      <c r="G241" s="46">
        <f>SUMIFS(Results!O:O,Results!G:G,CONCATENATE("*",B241,"*"),Results!E:E,'Warscroll Win Rates'!A241,Results!Y:Y,"&gt;=500")</f>
        <v>25</v>
      </c>
      <c r="H241" s="52">
        <f>IFERROR(SUMIFS(Results!V:V,Results!G:G,CONCATENATE("*",B241,"*"),Results!E:E,'Warscroll Win Rates'!A241,Results!Y:Y,"&gt;=500")/G241,"")</f>
        <v>0.74</v>
      </c>
      <c r="I241" s="53">
        <f>SUMIFS(Results!O:O,Results!G:G,CONCATENATE("&lt;&gt;*",'Warscroll Win Rates'!B241,"*"),Results!E:E,'Warscroll Win Rates'!A241,Results!Y:Y,"&gt;=500")</f>
        <v>0</v>
      </c>
      <c r="J241" s="52" t="str">
        <f>IFERROR(SUMIFS(Results!V:V,Results!G:G,CONCATENATE("&lt;&gt;*",'Warscroll Win Rates'!B241,"*"),Results!E:E,'Warscroll Win Rates'!A241,Results!Y:Y,"&gt;=500")/I241,"")</f>
        <v/>
      </c>
    </row>
    <row r="242" spans="1:10" s="5" customFormat="1" x14ac:dyDescent="0.3">
      <c r="A242" s="49" t="s">
        <v>27</v>
      </c>
      <c r="B242" s="49"/>
      <c r="C242" s="6">
        <f>SUMIFS(Results!O:O,Results!G:G,CONCATENATE("*",B242,"*"),Results!E:E,'Warscroll Win Rates'!A242)</f>
        <v>249</v>
      </c>
      <c r="D242" s="50">
        <f>IFERROR(SUMIFS(Results!V:V,Results!G:G,CONCATENATE("*",B242,"*"),Results!E:E,'Warscroll Win Rates'!A242)/C242,"")</f>
        <v>0.43775100401606426</v>
      </c>
      <c r="E242" s="6">
        <f>SUMIFS(Results!O:O,Results!G:G,CONCATENATE("&lt;&gt;*",'Warscroll Win Rates'!B242,"*"),Results!E:E,'Warscroll Win Rates'!A242)</f>
        <v>0</v>
      </c>
      <c r="F242" s="50" t="str">
        <f>IFERROR(SUMIFS(Results!V:V,Results!G:G,CONCATENATE("&lt;&gt;*",'Warscroll Win Rates'!B242,"*"),Results!E:E,'Warscroll Win Rates'!A242)/E242,"")</f>
        <v/>
      </c>
      <c r="G242" s="46">
        <f>SUMIFS(Results!O:O,Results!G:G,CONCATENATE("*",B242,"*"),Results!E:E,'Warscroll Win Rates'!A242,Results!Y:Y,"&gt;=500")</f>
        <v>50</v>
      </c>
      <c r="H242" s="52">
        <f>IFERROR(SUMIFS(Results!V:V,Results!G:G,CONCATENATE("*",B242,"*"),Results!E:E,'Warscroll Win Rates'!A242,Results!Y:Y,"&gt;=500")/G242,"")</f>
        <v>0.6</v>
      </c>
      <c r="I242" s="53">
        <f>SUMIFS(Results!O:O,Results!G:G,CONCATENATE("&lt;&gt;*",'Warscroll Win Rates'!B242,"*"),Results!E:E,'Warscroll Win Rates'!A242,Results!Y:Y,"&gt;=500")</f>
        <v>0</v>
      </c>
      <c r="J242" s="52" t="str">
        <f>IFERROR(SUMIFS(Results!V:V,Results!G:G,CONCATENATE("&lt;&gt;*",'Warscroll Win Rates'!B242,"*"),Results!E:E,'Warscroll Win Rates'!A242,Results!Y:Y,"&gt;=500")/I242,"")</f>
        <v/>
      </c>
    </row>
    <row r="243" spans="1:10" x14ac:dyDescent="0.3">
      <c r="A243" s="48" t="s">
        <v>27</v>
      </c>
      <c r="B243" s="48" t="s">
        <v>23441</v>
      </c>
      <c r="C243" s="1">
        <f>SUMIFS(Results!O:O,Results!G:G,CONCATENATE("*",B243,"*"),Results!E:E,'Warscroll Win Rates'!A243)</f>
        <v>194</v>
      </c>
      <c r="D243" s="50">
        <f>IFERROR(SUMIFS(Results!V:V,Results!G:G,CONCATENATE("*",B243,"*"),Results!E:E,'Warscroll Win Rates'!A243)/C243,"")</f>
        <v>0.46907216494845361</v>
      </c>
      <c r="E243" s="1">
        <f>SUMIFS(Results!O:O,Results!G:G,CONCATENATE("&lt;&gt;*",'Warscroll Win Rates'!B243,"*"),Results!E:E,'Warscroll Win Rates'!A243)</f>
        <v>55</v>
      </c>
      <c r="F243" s="50">
        <f>IFERROR(SUMIFS(Results!V:V,Results!G:G,CONCATENATE("&lt;&gt;*",'Warscroll Win Rates'!B243,"*"),Results!E:E,'Warscroll Win Rates'!A243)/E243,"")</f>
        <v>0.32727272727272727</v>
      </c>
      <c r="G243" s="46">
        <f>SUMIFS(Results!O:O,Results!G:G,CONCATENATE("*",B243,"*"),Results!E:E,'Warscroll Win Rates'!A243,Results!Y:Y,"&gt;=500")</f>
        <v>35</v>
      </c>
      <c r="H243" s="52">
        <f>IFERROR(SUMIFS(Results!V:V,Results!G:G,CONCATENATE("*",B243,"*"),Results!E:E,'Warscroll Win Rates'!A243,Results!Y:Y,"&gt;=500")/G243,"")</f>
        <v>0.7142857142857143</v>
      </c>
      <c r="I243" s="53">
        <f>SUMIFS(Results!O:O,Results!G:G,CONCATENATE("&lt;&gt;*",'Warscroll Win Rates'!B243,"*"),Results!E:E,'Warscroll Win Rates'!A243,Results!Y:Y,"&gt;=500")</f>
        <v>15</v>
      </c>
      <c r="J243" s="52">
        <f>IFERROR(SUMIFS(Results!V:V,Results!G:G,CONCATENATE("&lt;&gt;*",'Warscroll Win Rates'!B243,"*"),Results!E:E,'Warscroll Win Rates'!A243,Results!Y:Y,"&gt;=500")/I243,"")</f>
        <v>0.33333333333333331</v>
      </c>
    </row>
    <row r="244" spans="1:10" x14ac:dyDescent="0.3">
      <c r="A244" s="48" t="s">
        <v>27</v>
      </c>
      <c r="B244" s="48" t="s">
        <v>23442</v>
      </c>
      <c r="C244" s="1">
        <f>SUMIFS(Results!O:O,Results!G:G,CONCATENATE("*",B244,"*"),Results!E:E,'Warscroll Win Rates'!A244)</f>
        <v>70</v>
      </c>
      <c r="D244" s="50">
        <f>IFERROR(SUMIFS(Results!V:V,Results!G:G,CONCATENATE("*",B244,"*"),Results!E:E,'Warscroll Win Rates'!A244)/C244,"")</f>
        <v>0.42857142857142855</v>
      </c>
      <c r="E244" s="1">
        <f>SUMIFS(Results!O:O,Results!G:G,CONCATENATE("&lt;&gt;*",'Warscroll Win Rates'!B244,"*"),Results!E:E,'Warscroll Win Rates'!A244)</f>
        <v>179</v>
      </c>
      <c r="F244" s="50">
        <f>IFERROR(SUMIFS(Results!V:V,Results!G:G,CONCATENATE("&lt;&gt;*",'Warscroll Win Rates'!B244,"*"),Results!E:E,'Warscroll Win Rates'!A244)/E244,"")</f>
        <v>0.44134078212290501</v>
      </c>
      <c r="G244" s="46">
        <f>SUMIFS(Results!O:O,Results!G:G,CONCATENATE("*",B244,"*"),Results!E:E,'Warscroll Win Rates'!A244,Results!Y:Y,"&gt;=500")</f>
        <v>5</v>
      </c>
      <c r="H244" s="52">
        <f>IFERROR(SUMIFS(Results!V:V,Results!G:G,CONCATENATE("*",B244,"*"),Results!E:E,'Warscroll Win Rates'!A244,Results!Y:Y,"&gt;=500")/G244,"")</f>
        <v>0.6</v>
      </c>
      <c r="I244" s="53">
        <f>SUMIFS(Results!O:O,Results!G:G,CONCATENATE("&lt;&gt;*",'Warscroll Win Rates'!B244,"*"),Results!E:E,'Warscroll Win Rates'!A244,Results!Y:Y,"&gt;=500")</f>
        <v>45</v>
      </c>
      <c r="J244" s="52">
        <f>IFERROR(SUMIFS(Results!V:V,Results!G:G,CONCATENATE("&lt;&gt;*",'Warscroll Win Rates'!B244,"*"),Results!E:E,'Warscroll Win Rates'!A244,Results!Y:Y,"&gt;=500")/I244,"")</f>
        <v>0.6</v>
      </c>
    </row>
    <row r="245" spans="1:10" x14ac:dyDescent="0.3">
      <c r="A245" s="48" t="s">
        <v>27</v>
      </c>
      <c r="B245" s="48" t="s">
        <v>23443</v>
      </c>
      <c r="C245" s="1">
        <f>SUMIFS(Results!O:O,Results!G:G,CONCATENATE("*",B245,"*"),Results!E:E,'Warscroll Win Rates'!A245)</f>
        <v>60</v>
      </c>
      <c r="D245" s="50">
        <f>IFERROR(SUMIFS(Results!V:V,Results!G:G,CONCATENATE("*",B245,"*"),Results!E:E,'Warscroll Win Rates'!A245)/C245,"")</f>
        <v>0.35</v>
      </c>
      <c r="E245" s="1">
        <f>SUMIFS(Results!O:O,Results!G:G,CONCATENATE("&lt;&gt;*",'Warscroll Win Rates'!B245,"*"),Results!E:E,'Warscroll Win Rates'!A245)</f>
        <v>189</v>
      </c>
      <c r="F245" s="50">
        <f>IFERROR(SUMIFS(Results!V:V,Results!G:G,CONCATENATE("&lt;&gt;*",'Warscroll Win Rates'!B245,"*"),Results!E:E,'Warscroll Win Rates'!A245)/E245,"")</f>
        <v>0.46560846560846558</v>
      </c>
      <c r="G245" s="46">
        <f>SUMIFS(Results!O:O,Results!G:G,CONCATENATE("*",B245,"*"),Results!E:E,'Warscroll Win Rates'!A245,Results!Y:Y,"&gt;=500")</f>
        <v>0</v>
      </c>
      <c r="H245" s="52" t="str">
        <f>IFERROR(SUMIFS(Results!V:V,Results!G:G,CONCATENATE("*",B245,"*"),Results!E:E,'Warscroll Win Rates'!A245,Results!Y:Y,"&gt;=500")/G245,"")</f>
        <v/>
      </c>
      <c r="I245" s="53">
        <f>SUMIFS(Results!O:O,Results!G:G,CONCATENATE("&lt;&gt;*",'Warscroll Win Rates'!B245,"*"),Results!E:E,'Warscroll Win Rates'!A245,Results!Y:Y,"&gt;=500")</f>
        <v>50</v>
      </c>
      <c r="J245" s="52">
        <f>IFERROR(SUMIFS(Results!V:V,Results!G:G,CONCATENATE("&lt;&gt;*",'Warscroll Win Rates'!B245,"*"),Results!E:E,'Warscroll Win Rates'!A245,Results!Y:Y,"&gt;=500")/I245,"")</f>
        <v>0.6</v>
      </c>
    </row>
    <row r="246" spans="1:10" x14ac:dyDescent="0.3">
      <c r="A246" s="48" t="s">
        <v>27</v>
      </c>
      <c r="B246" s="48" t="s">
        <v>23444</v>
      </c>
      <c r="C246" s="1">
        <f>SUMIFS(Results!O:O,Results!G:G,CONCATENATE("*",B246,"*"),Results!E:E,'Warscroll Win Rates'!A246)</f>
        <v>146</v>
      </c>
      <c r="D246" s="50">
        <f>IFERROR(SUMIFS(Results!V:V,Results!G:G,CONCATENATE("*",B246,"*"),Results!E:E,'Warscroll Win Rates'!A246)/C246,"")</f>
        <v>0.4589041095890411</v>
      </c>
      <c r="E246" s="1">
        <f>SUMIFS(Results!O:O,Results!G:G,CONCATENATE("&lt;&gt;*",'Warscroll Win Rates'!B246,"*"),Results!E:E,'Warscroll Win Rates'!A246)</f>
        <v>103</v>
      </c>
      <c r="F246" s="50">
        <f>IFERROR(SUMIFS(Results!V:V,Results!G:G,CONCATENATE("&lt;&gt;*",'Warscroll Win Rates'!B246,"*"),Results!E:E,'Warscroll Win Rates'!A246)/E246,"")</f>
        <v>0.40776699029126212</v>
      </c>
      <c r="G246" s="46">
        <f>SUMIFS(Results!O:O,Results!G:G,CONCATENATE("*",B246,"*"),Results!E:E,'Warscroll Win Rates'!A246,Results!Y:Y,"&gt;=500")</f>
        <v>30</v>
      </c>
      <c r="H246" s="52">
        <f>IFERROR(SUMIFS(Results!V:V,Results!G:G,CONCATENATE("*",B246,"*"),Results!E:E,'Warscroll Win Rates'!A246,Results!Y:Y,"&gt;=500")/G246,"")</f>
        <v>0.66666666666666663</v>
      </c>
      <c r="I246" s="53">
        <f>SUMIFS(Results!O:O,Results!G:G,CONCATENATE("&lt;&gt;*",'Warscroll Win Rates'!B246,"*"),Results!E:E,'Warscroll Win Rates'!A246,Results!Y:Y,"&gt;=500")</f>
        <v>20</v>
      </c>
      <c r="J246" s="52">
        <f>IFERROR(SUMIFS(Results!V:V,Results!G:G,CONCATENATE("&lt;&gt;*",'Warscroll Win Rates'!B246,"*"),Results!E:E,'Warscroll Win Rates'!A246,Results!Y:Y,"&gt;=500")/I246,"")</f>
        <v>0.5</v>
      </c>
    </row>
    <row r="247" spans="1:10" x14ac:dyDescent="0.3">
      <c r="A247" s="48" t="s">
        <v>27</v>
      </c>
      <c r="B247" s="48" t="s">
        <v>23445</v>
      </c>
      <c r="C247" s="1">
        <f>SUMIFS(Results!O:O,Results!G:G,CONCATENATE("*",B247,"*"),Results!E:E,'Warscroll Win Rates'!A247)</f>
        <v>73</v>
      </c>
      <c r="D247" s="50">
        <f>IFERROR(SUMIFS(Results!V:V,Results!G:G,CONCATENATE("*",B247,"*"),Results!E:E,'Warscroll Win Rates'!A247)/C247,"")</f>
        <v>0.3904109589041096</v>
      </c>
      <c r="E247" s="1">
        <f>SUMIFS(Results!O:O,Results!G:G,CONCATENATE("&lt;&gt;*",'Warscroll Win Rates'!B247,"*"),Results!E:E,'Warscroll Win Rates'!A247)</f>
        <v>176</v>
      </c>
      <c r="F247" s="50">
        <f>IFERROR(SUMIFS(Results!V:V,Results!G:G,CONCATENATE("&lt;&gt;*",'Warscroll Win Rates'!B247,"*"),Results!E:E,'Warscroll Win Rates'!A247)/E247,"")</f>
        <v>0.45738636363636365</v>
      </c>
      <c r="G247" s="46">
        <f>SUMIFS(Results!O:O,Results!G:G,CONCATENATE("*",B247,"*"),Results!E:E,'Warscroll Win Rates'!A247,Results!Y:Y,"&gt;=500")</f>
        <v>10</v>
      </c>
      <c r="H247" s="52">
        <f>IFERROR(SUMIFS(Results!V:V,Results!G:G,CONCATENATE("*",B247,"*"),Results!E:E,'Warscroll Win Rates'!A247,Results!Y:Y,"&gt;=500")/G247,"")</f>
        <v>0.7</v>
      </c>
      <c r="I247" s="53">
        <f>SUMIFS(Results!O:O,Results!G:G,CONCATENATE("&lt;&gt;*",'Warscroll Win Rates'!B247,"*"),Results!E:E,'Warscroll Win Rates'!A247,Results!Y:Y,"&gt;=500")</f>
        <v>40</v>
      </c>
      <c r="J247" s="52">
        <f>IFERROR(SUMIFS(Results!V:V,Results!G:G,CONCATENATE("&lt;&gt;*",'Warscroll Win Rates'!B247,"*"),Results!E:E,'Warscroll Win Rates'!A247,Results!Y:Y,"&gt;=500")/I247,"")</f>
        <v>0.57499999999999996</v>
      </c>
    </row>
    <row r="248" spans="1:10" x14ac:dyDescent="0.3">
      <c r="A248" s="48" t="s">
        <v>27</v>
      </c>
      <c r="B248" s="48" t="s">
        <v>23446</v>
      </c>
      <c r="C248" s="1">
        <f>SUMIFS(Results!O:O,Results!G:G,CONCATENATE("*",B248,"*"),Results!E:E,'Warscroll Win Rates'!A248)</f>
        <v>141</v>
      </c>
      <c r="D248" s="50">
        <f>IFERROR(SUMIFS(Results!V:V,Results!G:G,CONCATENATE("*",B248,"*"),Results!E:E,'Warscroll Win Rates'!A248)/C248,"")</f>
        <v>0.45390070921985815</v>
      </c>
      <c r="E248" s="1">
        <f>SUMIFS(Results!O:O,Results!G:G,CONCATENATE("&lt;&gt;*",'Warscroll Win Rates'!B248,"*"),Results!E:E,'Warscroll Win Rates'!A248)</f>
        <v>108</v>
      </c>
      <c r="F248" s="50">
        <f>IFERROR(SUMIFS(Results!V:V,Results!G:G,CONCATENATE("&lt;&gt;*",'Warscroll Win Rates'!B248,"*"),Results!E:E,'Warscroll Win Rates'!A248)/E248,"")</f>
        <v>0.41666666666666669</v>
      </c>
      <c r="G248" s="46">
        <f>SUMIFS(Results!O:O,Results!G:G,CONCATENATE("*",B248,"*"),Results!E:E,'Warscroll Win Rates'!A248,Results!Y:Y,"&gt;=500")</f>
        <v>35</v>
      </c>
      <c r="H248" s="52">
        <f>IFERROR(SUMIFS(Results!V:V,Results!G:G,CONCATENATE("*",B248,"*"),Results!E:E,'Warscroll Win Rates'!A248,Results!Y:Y,"&gt;=500")/G248,"")</f>
        <v>0.6</v>
      </c>
      <c r="I248" s="53">
        <f>SUMIFS(Results!O:O,Results!G:G,CONCATENATE("&lt;&gt;*",'Warscroll Win Rates'!B248,"*"),Results!E:E,'Warscroll Win Rates'!A248,Results!Y:Y,"&gt;=500")</f>
        <v>15</v>
      </c>
      <c r="J248" s="52">
        <f>IFERROR(SUMIFS(Results!V:V,Results!G:G,CONCATENATE("&lt;&gt;*",'Warscroll Win Rates'!B248,"*"),Results!E:E,'Warscroll Win Rates'!A248,Results!Y:Y,"&gt;=500")/I248,"")</f>
        <v>0.6</v>
      </c>
    </row>
    <row r="249" spans="1:10" x14ac:dyDescent="0.3">
      <c r="A249" s="48" t="s">
        <v>27</v>
      </c>
      <c r="B249" s="48" t="s">
        <v>23447</v>
      </c>
      <c r="C249" s="1">
        <f>SUMIFS(Results!O:O,Results!G:G,CONCATENATE("*",B249,"*"),Results!E:E,'Warscroll Win Rates'!A249)</f>
        <v>65</v>
      </c>
      <c r="D249" s="50">
        <f>IFERROR(SUMIFS(Results!V:V,Results!G:G,CONCATENATE("*",B249,"*"),Results!E:E,'Warscroll Win Rates'!A249)/C249,"")</f>
        <v>0.50769230769230766</v>
      </c>
      <c r="E249" s="1">
        <f>SUMIFS(Results!O:O,Results!G:G,CONCATENATE("&lt;&gt;*",'Warscroll Win Rates'!B249,"*"),Results!E:E,'Warscroll Win Rates'!A249)</f>
        <v>184</v>
      </c>
      <c r="F249" s="50">
        <f>IFERROR(SUMIFS(Results!V:V,Results!G:G,CONCATENATE("&lt;&gt;*",'Warscroll Win Rates'!B249,"*"),Results!E:E,'Warscroll Win Rates'!A249)/E249,"")</f>
        <v>0.41304347826086957</v>
      </c>
      <c r="G249" s="46">
        <f>SUMIFS(Results!O:O,Results!G:G,CONCATENATE("*",B249,"*"),Results!E:E,'Warscroll Win Rates'!A249,Results!Y:Y,"&gt;=500")</f>
        <v>15</v>
      </c>
      <c r="H249" s="52">
        <f>IFERROR(SUMIFS(Results!V:V,Results!G:G,CONCATENATE("*",B249,"*"),Results!E:E,'Warscroll Win Rates'!A249,Results!Y:Y,"&gt;=500")/G249,"")</f>
        <v>0.73333333333333328</v>
      </c>
      <c r="I249" s="53">
        <f>SUMIFS(Results!O:O,Results!G:G,CONCATENATE("&lt;&gt;*",'Warscroll Win Rates'!B249,"*"),Results!E:E,'Warscroll Win Rates'!A249,Results!Y:Y,"&gt;=500")</f>
        <v>35</v>
      </c>
      <c r="J249" s="52">
        <f>IFERROR(SUMIFS(Results!V:V,Results!G:G,CONCATENATE("&lt;&gt;*",'Warscroll Win Rates'!B249,"*"),Results!E:E,'Warscroll Win Rates'!A249,Results!Y:Y,"&gt;=500")/I249,"")</f>
        <v>0.54285714285714282</v>
      </c>
    </row>
    <row r="250" spans="1:10" x14ac:dyDescent="0.3">
      <c r="A250" s="48" t="s">
        <v>27</v>
      </c>
      <c r="B250" s="48" t="s">
        <v>23448</v>
      </c>
      <c r="C250" s="1">
        <f>SUMIFS(Results!O:O,Results!G:G,CONCATENATE("*",B250,"*"),Results!E:E,'Warscroll Win Rates'!A250)</f>
        <v>48</v>
      </c>
      <c r="D250" s="50">
        <f>IFERROR(SUMIFS(Results!V:V,Results!G:G,CONCATENATE("*",B250,"*"),Results!E:E,'Warscroll Win Rates'!A250)/C250,"")</f>
        <v>0.36458333333333331</v>
      </c>
      <c r="E250" s="1">
        <f>SUMIFS(Results!O:O,Results!G:G,CONCATENATE("&lt;&gt;*",'Warscroll Win Rates'!B250,"*"),Results!E:E,'Warscroll Win Rates'!A250)</f>
        <v>201</v>
      </c>
      <c r="F250" s="50">
        <f>IFERROR(SUMIFS(Results!V:V,Results!G:G,CONCATENATE("&lt;&gt;*",'Warscroll Win Rates'!B250,"*"),Results!E:E,'Warscroll Win Rates'!A250)/E250,"")</f>
        <v>0.45522388059701491</v>
      </c>
      <c r="G250" s="46">
        <f>SUMIFS(Results!O:O,Results!G:G,CONCATENATE("*",B250,"*"),Results!E:E,'Warscroll Win Rates'!A250,Results!Y:Y,"&gt;=500")</f>
        <v>15</v>
      </c>
      <c r="H250" s="52">
        <f>IFERROR(SUMIFS(Results!V:V,Results!G:G,CONCATENATE("*",B250,"*"),Results!E:E,'Warscroll Win Rates'!A250,Results!Y:Y,"&gt;=500")/G250,"")</f>
        <v>0.46666666666666667</v>
      </c>
      <c r="I250" s="53">
        <f>SUMIFS(Results!O:O,Results!G:G,CONCATENATE("&lt;&gt;*",'Warscroll Win Rates'!B250,"*"),Results!E:E,'Warscroll Win Rates'!A250,Results!Y:Y,"&gt;=500")</f>
        <v>35</v>
      </c>
      <c r="J250" s="52">
        <f>IFERROR(SUMIFS(Results!V:V,Results!G:G,CONCATENATE("&lt;&gt;*",'Warscroll Win Rates'!B250,"*"),Results!E:E,'Warscroll Win Rates'!A250,Results!Y:Y,"&gt;=500")/I250,"")</f>
        <v>0.65714285714285714</v>
      </c>
    </row>
    <row r="251" spans="1:10" x14ac:dyDescent="0.3">
      <c r="A251" s="48" t="s">
        <v>27</v>
      </c>
      <c r="B251" s="48" t="s">
        <v>23449</v>
      </c>
      <c r="C251" s="1">
        <f>SUMIFS(Results!O:O,Results!G:G,CONCATENATE("*",B251,"*"),Results!E:E,'Warscroll Win Rates'!A251)</f>
        <v>75</v>
      </c>
      <c r="D251" s="50">
        <f>IFERROR(SUMIFS(Results!V:V,Results!G:G,CONCATENATE("*",B251,"*"),Results!E:E,'Warscroll Win Rates'!A251)/C251,"")</f>
        <v>0.48</v>
      </c>
      <c r="E251" s="1">
        <f>SUMIFS(Results!O:O,Results!G:G,CONCATENATE("&lt;&gt;*",'Warscroll Win Rates'!B251,"*"),Results!E:E,'Warscroll Win Rates'!A251)</f>
        <v>174</v>
      </c>
      <c r="F251" s="50">
        <f>IFERROR(SUMIFS(Results!V:V,Results!G:G,CONCATENATE("&lt;&gt;*",'Warscroll Win Rates'!B251,"*"),Results!E:E,'Warscroll Win Rates'!A251)/E251,"")</f>
        <v>0.41954022988505746</v>
      </c>
      <c r="G251" s="46">
        <f>SUMIFS(Results!O:O,Results!G:G,CONCATENATE("*",B251,"*"),Results!E:E,'Warscroll Win Rates'!A251,Results!Y:Y,"&gt;=500")</f>
        <v>20</v>
      </c>
      <c r="H251" s="52">
        <f>IFERROR(SUMIFS(Results!V:V,Results!G:G,CONCATENATE("*",B251,"*"),Results!E:E,'Warscroll Win Rates'!A251,Results!Y:Y,"&gt;=500")/G251,"")</f>
        <v>0.75</v>
      </c>
      <c r="I251" s="53">
        <f>SUMIFS(Results!O:O,Results!G:G,CONCATENATE("&lt;&gt;*",'Warscroll Win Rates'!B251,"*"),Results!E:E,'Warscroll Win Rates'!A251,Results!Y:Y,"&gt;=500")</f>
        <v>30</v>
      </c>
      <c r="J251" s="52">
        <f>IFERROR(SUMIFS(Results!V:V,Results!G:G,CONCATENATE("&lt;&gt;*",'Warscroll Win Rates'!B251,"*"),Results!E:E,'Warscroll Win Rates'!A251,Results!Y:Y,"&gt;=500")/I251,"")</f>
        <v>0.5</v>
      </c>
    </row>
    <row r="252" spans="1:10" x14ac:dyDescent="0.3">
      <c r="A252" s="48" t="s">
        <v>27</v>
      </c>
      <c r="B252" s="48" t="s">
        <v>23450</v>
      </c>
      <c r="C252" s="1">
        <f>SUMIFS(Results!O:O,Results!G:G,CONCATENATE("*",B252,"*"),Results!E:E,'Warscroll Win Rates'!A252)</f>
        <v>25</v>
      </c>
      <c r="D252" s="50">
        <f>IFERROR(SUMIFS(Results!V:V,Results!G:G,CONCATENATE("*",B252,"*"),Results!E:E,'Warscroll Win Rates'!A252)/C252,"")</f>
        <v>0.44</v>
      </c>
      <c r="E252" s="1">
        <f>SUMIFS(Results!O:O,Results!G:G,CONCATENATE("&lt;&gt;*",'Warscroll Win Rates'!B252,"*"),Results!E:E,'Warscroll Win Rates'!A252)</f>
        <v>224</v>
      </c>
      <c r="F252" s="50">
        <f>IFERROR(SUMIFS(Results!V:V,Results!G:G,CONCATENATE("&lt;&gt;*",'Warscroll Win Rates'!B252,"*"),Results!E:E,'Warscroll Win Rates'!A252)/E252,"")</f>
        <v>0.4375</v>
      </c>
      <c r="G252" s="46">
        <f>SUMIFS(Results!O:O,Results!G:G,CONCATENATE("*",B252,"*"),Results!E:E,'Warscroll Win Rates'!A252,Results!Y:Y,"&gt;=500")</f>
        <v>5</v>
      </c>
      <c r="H252" s="52">
        <f>IFERROR(SUMIFS(Results!V:V,Results!G:G,CONCATENATE("*",B252,"*"),Results!E:E,'Warscroll Win Rates'!A252,Results!Y:Y,"&gt;=500")/G252,"")</f>
        <v>0.6</v>
      </c>
      <c r="I252" s="53">
        <f>SUMIFS(Results!O:O,Results!G:G,CONCATENATE("&lt;&gt;*",'Warscroll Win Rates'!B252,"*"),Results!E:E,'Warscroll Win Rates'!A252,Results!Y:Y,"&gt;=500")</f>
        <v>45</v>
      </c>
      <c r="J252" s="52">
        <f>IFERROR(SUMIFS(Results!V:V,Results!G:G,CONCATENATE("&lt;&gt;*",'Warscroll Win Rates'!B252,"*"),Results!E:E,'Warscroll Win Rates'!A252,Results!Y:Y,"&gt;=500")/I252,"")</f>
        <v>0.6</v>
      </c>
    </row>
    <row r="253" spans="1:10" x14ac:dyDescent="0.3">
      <c r="A253" s="48" t="s">
        <v>27</v>
      </c>
      <c r="B253" s="48" t="s">
        <v>23451</v>
      </c>
      <c r="C253" s="1">
        <f>SUMIFS(Results!O:O,Results!G:G,CONCATENATE("*",B253,"*"),Results!E:E,'Warscroll Win Rates'!A253)</f>
        <v>75</v>
      </c>
      <c r="D253" s="50">
        <f>IFERROR(SUMIFS(Results!V:V,Results!G:G,CONCATENATE("*",B253,"*"),Results!E:E,'Warscroll Win Rates'!A253)/C253,"")</f>
        <v>0.44</v>
      </c>
      <c r="E253" s="1">
        <f>SUMIFS(Results!O:O,Results!G:G,CONCATENATE("&lt;&gt;*",'Warscroll Win Rates'!B253,"*"),Results!E:E,'Warscroll Win Rates'!A253)</f>
        <v>174</v>
      </c>
      <c r="F253" s="50">
        <f>IFERROR(SUMIFS(Results!V:V,Results!G:G,CONCATENATE("&lt;&gt;*",'Warscroll Win Rates'!B253,"*"),Results!E:E,'Warscroll Win Rates'!A253)/E253,"")</f>
        <v>0.43678160919540232</v>
      </c>
      <c r="G253" s="46">
        <f>SUMIFS(Results!O:O,Results!G:G,CONCATENATE("*",B253,"*"),Results!E:E,'Warscroll Win Rates'!A253,Results!Y:Y,"&gt;=500")</f>
        <v>5</v>
      </c>
      <c r="H253" s="52">
        <f>IFERROR(SUMIFS(Results!V:V,Results!G:G,CONCATENATE("*",B253,"*"),Results!E:E,'Warscroll Win Rates'!A253,Results!Y:Y,"&gt;=500")/G253,"")</f>
        <v>0.6</v>
      </c>
      <c r="I253" s="53">
        <f>SUMIFS(Results!O:O,Results!G:G,CONCATENATE("&lt;&gt;*",'Warscroll Win Rates'!B253,"*"),Results!E:E,'Warscroll Win Rates'!A253,Results!Y:Y,"&gt;=500")</f>
        <v>45</v>
      </c>
      <c r="J253" s="52">
        <f>IFERROR(SUMIFS(Results!V:V,Results!G:G,CONCATENATE("&lt;&gt;*",'Warscroll Win Rates'!B253,"*"),Results!E:E,'Warscroll Win Rates'!A253,Results!Y:Y,"&gt;=500")/I253,"")</f>
        <v>0.6</v>
      </c>
    </row>
    <row r="254" spans="1:10" x14ac:dyDescent="0.3">
      <c r="A254" s="48" t="s">
        <v>27</v>
      </c>
      <c r="B254" s="48" t="s">
        <v>23452</v>
      </c>
      <c r="C254" s="1">
        <f>SUMIFS(Results!O:O,Results!G:G,CONCATENATE("*",B254,"*"),Results!E:E,'Warscroll Win Rates'!A254)</f>
        <v>35</v>
      </c>
      <c r="D254" s="50">
        <f>IFERROR(SUMIFS(Results!V:V,Results!G:G,CONCATENATE("*",B254,"*"),Results!E:E,'Warscroll Win Rates'!A254)/C254,"")</f>
        <v>0.37142857142857144</v>
      </c>
      <c r="E254" s="1">
        <f>SUMIFS(Results!O:O,Results!G:G,CONCATENATE("&lt;&gt;*",'Warscroll Win Rates'!B254,"*"),Results!E:E,'Warscroll Win Rates'!A254)</f>
        <v>214</v>
      </c>
      <c r="F254" s="50">
        <f>IFERROR(SUMIFS(Results!V:V,Results!G:G,CONCATENATE("&lt;&gt;*",'Warscroll Win Rates'!B254,"*"),Results!E:E,'Warscroll Win Rates'!A254)/E254,"")</f>
        <v>0.44859813084112149</v>
      </c>
      <c r="G254" s="46">
        <f>SUMIFS(Results!O:O,Results!G:G,CONCATENATE("*",B254,"*"),Results!E:E,'Warscroll Win Rates'!A254,Results!Y:Y,"&gt;=500")</f>
        <v>5</v>
      </c>
      <c r="H254" s="52">
        <f>IFERROR(SUMIFS(Results!V:V,Results!G:G,CONCATENATE("*",B254,"*"),Results!E:E,'Warscroll Win Rates'!A254,Results!Y:Y,"&gt;=500")/G254,"")</f>
        <v>1</v>
      </c>
      <c r="I254" s="53">
        <f>SUMIFS(Results!O:O,Results!G:G,CONCATENATE("&lt;&gt;*",'Warscroll Win Rates'!B254,"*"),Results!E:E,'Warscroll Win Rates'!A254,Results!Y:Y,"&gt;=500")</f>
        <v>45</v>
      </c>
      <c r="J254" s="52">
        <f>IFERROR(SUMIFS(Results!V:V,Results!G:G,CONCATENATE("&lt;&gt;*",'Warscroll Win Rates'!B254,"*"),Results!E:E,'Warscroll Win Rates'!A254,Results!Y:Y,"&gt;=500")/I254,"")</f>
        <v>0.55555555555555558</v>
      </c>
    </row>
    <row r="255" spans="1:10" x14ac:dyDescent="0.3">
      <c r="A255" s="48" t="s">
        <v>27</v>
      </c>
      <c r="B255" s="48" t="s">
        <v>23453</v>
      </c>
      <c r="C255" s="1">
        <f>SUMIFS(Results!O:O,Results!G:G,CONCATENATE("*",B255,"*"),Results!E:E,'Warscroll Win Rates'!A255)</f>
        <v>0</v>
      </c>
      <c r="D255" s="50" t="str">
        <f>IFERROR(SUMIFS(Results!V:V,Results!G:G,CONCATENATE("*",B255,"*"),Results!E:E,'Warscroll Win Rates'!A255)/C255,"")</f>
        <v/>
      </c>
      <c r="E255" s="1">
        <f>SUMIFS(Results!O:O,Results!G:G,CONCATENATE("&lt;&gt;*",'Warscroll Win Rates'!B255,"*"),Results!E:E,'Warscroll Win Rates'!A255)</f>
        <v>249</v>
      </c>
      <c r="F255" s="50">
        <f>IFERROR(SUMIFS(Results!V:V,Results!G:G,CONCATENATE("&lt;&gt;*",'Warscroll Win Rates'!B255,"*"),Results!E:E,'Warscroll Win Rates'!A255)/E255,"")</f>
        <v>0.43775100401606426</v>
      </c>
      <c r="G255" s="46">
        <f>SUMIFS(Results!O:O,Results!G:G,CONCATENATE("*",B255,"*"),Results!E:E,'Warscroll Win Rates'!A255,Results!Y:Y,"&gt;=500")</f>
        <v>0</v>
      </c>
      <c r="H255" s="52" t="str">
        <f>IFERROR(SUMIFS(Results!V:V,Results!G:G,CONCATENATE("*",B255,"*"),Results!E:E,'Warscroll Win Rates'!A255,Results!Y:Y,"&gt;=500")/G255,"")</f>
        <v/>
      </c>
      <c r="I255" s="53">
        <f>SUMIFS(Results!O:O,Results!G:G,CONCATENATE("&lt;&gt;*",'Warscroll Win Rates'!B255,"*"),Results!E:E,'Warscroll Win Rates'!A255,Results!Y:Y,"&gt;=500")</f>
        <v>50</v>
      </c>
      <c r="J255" s="52">
        <f>IFERROR(SUMIFS(Results!V:V,Results!G:G,CONCATENATE("&lt;&gt;*",'Warscroll Win Rates'!B255,"*"),Results!E:E,'Warscroll Win Rates'!A255,Results!Y:Y,"&gt;=500")/I255,"")</f>
        <v>0.6</v>
      </c>
    </row>
    <row r="256" spans="1:10" x14ac:dyDescent="0.3">
      <c r="A256" s="48" t="s">
        <v>27</v>
      </c>
      <c r="B256" s="48" t="s">
        <v>23454</v>
      </c>
      <c r="C256" s="1">
        <f>SUMIFS(Results!O:O,Results!G:G,CONCATENATE("*",B256,"*"),Results!E:E,'Warscroll Win Rates'!A256)</f>
        <v>45</v>
      </c>
      <c r="D256" s="50">
        <f>IFERROR(SUMIFS(Results!V:V,Results!G:G,CONCATENATE("*",B256,"*"),Results!E:E,'Warscroll Win Rates'!A256)/C256,"")</f>
        <v>0.43333333333333335</v>
      </c>
      <c r="E256" s="1">
        <f>SUMIFS(Results!O:O,Results!G:G,CONCATENATE("&lt;&gt;*",'Warscroll Win Rates'!B256,"*"),Results!E:E,'Warscroll Win Rates'!A256)</f>
        <v>204</v>
      </c>
      <c r="F256" s="50">
        <f>IFERROR(SUMIFS(Results!V:V,Results!G:G,CONCATENATE("&lt;&gt;*",'Warscroll Win Rates'!B256,"*"),Results!E:E,'Warscroll Win Rates'!A256)/E256,"")</f>
        <v>0.43872549019607843</v>
      </c>
      <c r="G256" s="46">
        <f>SUMIFS(Results!O:O,Results!G:G,CONCATENATE("*",B256,"*"),Results!E:E,'Warscroll Win Rates'!A256,Results!Y:Y,"&gt;=500")</f>
        <v>0</v>
      </c>
      <c r="H256" s="52" t="str">
        <f>IFERROR(SUMIFS(Results!V:V,Results!G:G,CONCATENATE("*",B256,"*"),Results!E:E,'Warscroll Win Rates'!A256,Results!Y:Y,"&gt;=500")/G256,"")</f>
        <v/>
      </c>
      <c r="I256" s="53">
        <f>SUMIFS(Results!O:O,Results!G:G,CONCATENATE("&lt;&gt;*",'Warscroll Win Rates'!B256,"*"),Results!E:E,'Warscroll Win Rates'!A256,Results!Y:Y,"&gt;=500")</f>
        <v>50</v>
      </c>
      <c r="J256" s="52">
        <f>IFERROR(SUMIFS(Results!V:V,Results!G:G,CONCATENATE("&lt;&gt;*",'Warscroll Win Rates'!B256,"*"),Results!E:E,'Warscroll Win Rates'!A256,Results!Y:Y,"&gt;=500")/I256,"")</f>
        <v>0.6</v>
      </c>
    </row>
    <row r="257" spans="1:10" x14ac:dyDescent="0.3">
      <c r="A257" s="48" t="s">
        <v>27</v>
      </c>
      <c r="B257" s="48" t="s">
        <v>23455</v>
      </c>
      <c r="C257" s="1">
        <f>SUMIFS(Results!O:O,Results!G:G,CONCATENATE("*",B257,"*"),Results!E:E,'Warscroll Win Rates'!A257)</f>
        <v>10</v>
      </c>
      <c r="D257" s="50">
        <f>IFERROR(SUMIFS(Results!V:V,Results!G:G,CONCATENATE("*",B257,"*"),Results!E:E,'Warscroll Win Rates'!A257)/C257,"")</f>
        <v>0.3</v>
      </c>
      <c r="E257" s="1">
        <f>SUMIFS(Results!O:O,Results!G:G,CONCATENATE("&lt;&gt;*",'Warscroll Win Rates'!B257,"*"),Results!E:E,'Warscroll Win Rates'!A257)</f>
        <v>239</v>
      </c>
      <c r="F257" s="50">
        <f>IFERROR(SUMIFS(Results!V:V,Results!G:G,CONCATENATE("&lt;&gt;*",'Warscroll Win Rates'!B257,"*"),Results!E:E,'Warscroll Win Rates'!A257)/E257,"")</f>
        <v>0.44351464435146443</v>
      </c>
      <c r="G257" s="46">
        <f>SUMIFS(Results!O:O,Results!G:G,CONCATENATE("*",B257,"*"),Results!E:E,'Warscroll Win Rates'!A257,Results!Y:Y,"&gt;=500")</f>
        <v>0</v>
      </c>
      <c r="H257" s="52" t="str">
        <f>IFERROR(SUMIFS(Results!V:V,Results!G:G,CONCATENATE("*",B257,"*"),Results!E:E,'Warscroll Win Rates'!A257,Results!Y:Y,"&gt;=500")/G257,"")</f>
        <v/>
      </c>
      <c r="I257" s="53">
        <f>SUMIFS(Results!O:O,Results!G:G,CONCATENATE("&lt;&gt;*",'Warscroll Win Rates'!B257,"*"),Results!E:E,'Warscroll Win Rates'!A257,Results!Y:Y,"&gt;=500")</f>
        <v>50</v>
      </c>
      <c r="J257" s="52">
        <f>IFERROR(SUMIFS(Results!V:V,Results!G:G,CONCATENATE("&lt;&gt;*",'Warscroll Win Rates'!B257,"*"),Results!E:E,'Warscroll Win Rates'!A257,Results!Y:Y,"&gt;=500")/I257,"")</f>
        <v>0.6</v>
      </c>
    </row>
    <row r="258" spans="1:10" x14ac:dyDescent="0.3">
      <c r="A258" s="48" t="s">
        <v>27</v>
      </c>
      <c r="B258" s="48" t="s">
        <v>23456</v>
      </c>
      <c r="C258" s="1">
        <f>SUMIFS(Results!O:O,Results!G:G,CONCATENATE("*",B258,"*"),Results!E:E,'Warscroll Win Rates'!A258)</f>
        <v>41</v>
      </c>
      <c r="D258" s="50">
        <f>IFERROR(SUMIFS(Results!V:V,Results!G:G,CONCATENATE("*",B258,"*"),Results!E:E,'Warscroll Win Rates'!A258)/C258,"")</f>
        <v>0.52439024390243905</v>
      </c>
      <c r="E258" s="1">
        <f>SUMIFS(Results!O:O,Results!G:G,CONCATENATE("&lt;&gt;*",'Warscroll Win Rates'!B258,"*"),Results!E:E,'Warscroll Win Rates'!A258)</f>
        <v>208</v>
      </c>
      <c r="F258" s="50">
        <f>IFERROR(SUMIFS(Results!V:V,Results!G:G,CONCATENATE("&lt;&gt;*",'Warscroll Win Rates'!B258,"*"),Results!E:E,'Warscroll Win Rates'!A258)/E258,"")</f>
        <v>0.42067307692307693</v>
      </c>
      <c r="G258" s="46">
        <f>SUMIFS(Results!O:O,Results!G:G,CONCATENATE("*",B258,"*"),Results!E:E,'Warscroll Win Rates'!A258,Results!Y:Y,"&gt;=500")</f>
        <v>15</v>
      </c>
      <c r="H258" s="52">
        <f>IFERROR(SUMIFS(Results!V:V,Results!G:G,CONCATENATE("*",B258,"*"),Results!E:E,'Warscroll Win Rates'!A258,Results!Y:Y,"&gt;=500")/G258,"")</f>
        <v>0.66666666666666663</v>
      </c>
      <c r="I258" s="53">
        <f>SUMIFS(Results!O:O,Results!G:G,CONCATENATE("&lt;&gt;*",'Warscroll Win Rates'!B258,"*"),Results!E:E,'Warscroll Win Rates'!A258,Results!Y:Y,"&gt;=500")</f>
        <v>35</v>
      </c>
      <c r="J258" s="52">
        <f>IFERROR(SUMIFS(Results!V:V,Results!G:G,CONCATENATE("&lt;&gt;*",'Warscroll Win Rates'!B258,"*"),Results!E:E,'Warscroll Win Rates'!A258,Results!Y:Y,"&gt;=500")/I258,"")</f>
        <v>0.5714285714285714</v>
      </c>
    </row>
    <row r="259" spans="1:10" x14ac:dyDescent="0.3">
      <c r="A259" s="48" t="s">
        <v>27</v>
      </c>
      <c r="B259" s="48" t="s">
        <v>23457</v>
      </c>
      <c r="C259" s="1">
        <f>SUMIFS(Results!O:O,Results!G:G,CONCATENATE("*",B259,"*"),Results!E:E,'Warscroll Win Rates'!A259)</f>
        <v>13</v>
      </c>
      <c r="D259" s="50">
        <f>IFERROR(SUMIFS(Results!V:V,Results!G:G,CONCATENATE("*",B259,"*"),Results!E:E,'Warscroll Win Rates'!A259)/C259,"")</f>
        <v>0.38461538461538464</v>
      </c>
      <c r="E259" s="1">
        <f>SUMIFS(Results!O:O,Results!G:G,CONCATENATE("&lt;&gt;*",'Warscroll Win Rates'!B259,"*"),Results!E:E,'Warscroll Win Rates'!A259)</f>
        <v>236</v>
      </c>
      <c r="F259" s="50">
        <f>IFERROR(SUMIFS(Results!V:V,Results!G:G,CONCATENATE("&lt;&gt;*",'Warscroll Win Rates'!B259,"*"),Results!E:E,'Warscroll Win Rates'!A259)/E259,"")</f>
        <v>0.44067796610169491</v>
      </c>
      <c r="G259" s="46">
        <f>SUMIFS(Results!O:O,Results!G:G,CONCATENATE("*",B259,"*"),Results!E:E,'Warscroll Win Rates'!A259,Results!Y:Y,"&gt;=500")</f>
        <v>0</v>
      </c>
      <c r="H259" s="52" t="str">
        <f>IFERROR(SUMIFS(Results!V:V,Results!G:G,CONCATENATE("*",B259,"*"),Results!E:E,'Warscroll Win Rates'!A259,Results!Y:Y,"&gt;=500")/G259,"")</f>
        <v/>
      </c>
      <c r="I259" s="53">
        <f>SUMIFS(Results!O:O,Results!G:G,CONCATENATE("&lt;&gt;*",'Warscroll Win Rates'!B259,"*"),Results!E:E,'Warscroll Win Rates'!A259,Results!Y:Y,"&gt;=500")</f>
        <v>50</v>
      </c>
      <c r="J259" s="52">
        <f>IFERROR(SUMIFS(Results!V:V,Results!G:G,CONCATENATE("&lt;&gt;*",'Warscroll Win Rates'!B259,"*"),Results!E:E,'Warscroll Win Rates'!A259,Results!Y:Y,"&gt;=500")/I259,"")</f>
        <v>0.6</v>
      </c>
    </row>
    <row r="260" spans="1:10" x14ac:dyDescent="0.3">
      <c r="A260" s="48" t="s">
        <v>27</v>
      </c>
      <c r="B260" s="48" t="s">
        <v>23458</v>
      </c>
      <c r="C260" s="1">
        <f>SUMIFS(Results!O:O,Results!G:G,CONCATENATE("*",B260,"*"),Results!E:E,'Warscroll Win Rates'!A260)</f>
        <v>30</v>
      </c>
      <c r="D260" s="50">
        <f>IFERROR(SUMIFS(Results!V:V,Results!G:G,CONCATENATE("*",B260,"*"),Results!E:E,'Warscroll Win Rates'!A260)/C260,"")</f>
        <v>0.51666666666666672</v>
      </c>
      <c r="E260" s="1">
        <f>SUMIFS(Results!O:O,Results!G:G,CONCATENATE("&lt;&gt;*",'Warscroll Win Rates'!B260,"*"),Results!E:E,'Warscroll Win Rates'!A260)</f>
        <v>219</v>
      </c>
      <c r="F260" s="50">
        <f>IFERROR(SUMIFS(Results!V:V,Results!G:G,CONCATENATE("&lt;&gt;*",'Warscroll Win Rates'!B260,"*"),Results!E:E,'Warscroll Win Rates'!A260)/E260,"")</f>
        <v>0.4269406392694064</v>
      </c>
      <c r="G260" s="46">
        <f>SUMIFS(Results!O:O,Results!G:G,CONCATENATE("*",B260,"*"),Results!E:E,'Warscroll Win Rates'!A260,Results!Y:Y,"&gt;=500")</f>
        <v>0</v>
      </c>
      <c r="H260" s="52" t="str">
        <f>IFERROR(SUMIFS(Results!V:V,Results!G:G,CONCATENATE("*",B260,"*"),Results!E:E,'Warscroll Win Rates'!A260,Results!Y:Y,"&gt;=500")/G260,"")</f>
        <v/>
      </c>
      <c r="I260" s="53">
        <f>SUMIFS(Results!O:O,Results!G:G,CONCATENATE("&lt;&gt;*",'Warscroll Win Rates'!B260,"*"),Results!E:E,'Warscroll Win Rates'!A260,Results!Y:Y,"&gt;=500")</f>
        <v>50</v>
      </c>
      <c r="J260" s="52">
        <f>IFERROR(SUMIFS(Results!V:V,Results!G:G,CONCATENATE("&lt;&gt;*",'Warscroll Win Rates'!B260,"*"),Results!E:E,'Warscroll Win Rates'!A260,Results!Y:Y,"&gt;=500")/I260,"")</f>
        <v>0.6</v>
      </c>
    </row>
    <row r="261" spans="1:10" x14ac:dyDescent="0.3">
      <c r="A261" s="48" t="s">
        <v>27</v>
      </c>
      <c r="B261" s="48" t="s">
        <v>23459</v>
      </c>
      <c r="C261" s="1">
        <f>SUMIFS(Results!O:O,Results!G:G,CONCATENATE("*",B261,"*"),Results!E:E,'Warscroll Win Rates'!A261)</f>
        <v>40</v>
      </c>
      <c r="D261" s="50">
        <f>IFERROR(SUMIFS(Results!V:V,Results!G:G,CONCATENATE("*",B261,"*"),Results!E:E,'Warscroll Win Rates'!A261)/C261,"")</f>
        <v>0.4</v>
      </c>
      <c r="E261" s="1">
        <f>SUMIFS(Results!O:O,Results!G:G,CONCATENATE("&lt;&gt;*",'Warscroll Win Rates'!B261,"*"),Results!E:E,'Warscroll Win Rates'!A261)</f>
        <v>209</v>
      </c>
      <c r="F261" s="50">
        <f>IFERROR(SUMIFS(Results!V:V,Results!G:G,CONCATENATE("&lt;&gt;*",'Warscroll Win Rates'!B261,"*"),Results!E:E,'Warscroll Win Rates'!A261)/E261,"")</f>
        <v>0.44497607655502391</v>
      </c>
      <c r="G261" s="46">
        <f>SUMIFS(Results!O:O,Results!G:G,CONCATENATE("*",B261,"*"),Results!E:E,'Warscroll Win Rates'!A261,Results!Y:Y,"&gt;=500")</f>
        <v>10</v>
      </c>
      <c r="H261" s="52">
        <f>IFERROR(SUMIFS(Results!V:V,Results!G:G,CONCATENATE("*",B261,"*"),Results!E:E,'Warscroll Win Rates'!A261,Results!Y:Y,"&gt;=500")/G261,"")</f>
        <v>0.4</v>
      </c>
      <c r="I261" s="53">
        <f>SUMIFS(Results!O:O,Results!G:G,CONCATENATE("&lt;&gt;*",'Warscroll Win Rates'!B261,"*"),Results!E:E,'Warscroll Win Rates'!A261,Results!Y:Y,"&gt;=500")</f>
        <v>40</v>
      </c>
      <c r="J261" s="52">
        <f>IFERROR(SUMIFS(Results!V:V,Results!G:G,CONCATENATE("&lt;&gt;*",'Warscroll Win Rates'!B261,"*"),Results!E:E,'Warscroll Win Rates'!A261,Results!Y:Y,"&gt;=500")/I261,"")</f>
        <v>0.65</v>
      </c>
    </row>
    <row r="262" spans="1:10" x14ac:dyDescent="0.3">
      <c r="A262" s="48" t="s">
        <v>27</v>
      </c>
      <c r="B262" s="48" t="s">
        <v>23460</v>
      </c>
      <c r="C262" s="1">
        <f>SUMIFS(Results!O:O,Results!G:G,CONCATENATE("*",B262,"*"),Results!E:E,'Warscroll Win Rates'!A262)</f>
        <v>15</v>
      </c>
      <c r="D262" s="50">
        <f>IFERROR(SUMIFS(Results!V:V,Results!G:G,CONCATENATE("*",B262,"*"),Results!E:E,'Warscroll Win Rates'!A262)/C262,"")</f>
        <v>0.33333333333333331</v>
      </c>
      <c r="E262" s="1">
        <f>SUMIFS(Results!O:O,Results!G:G,CONCATENATE("&lt;&gt;*",'Warscroll Win Rates'!B262,"*"),Results!E:E,'Warscroll Win Rates'!A262)</f>
        <v>234</v>
      </c>
      <c r="F262" s="50">
        <f>IFERROR(SUMIFS(Results!V:V,Results!G:G,CONCATENATE("&lt;&gt;*",'Warscroll Win Rates'!B262,"*"),Results!E:E,'Warscroll Win Rates'!A262)/E262,"")</f>
        <v>0.44444444444444442</v>
      </c>
      <c r="G262" s="46">
        <f>SUMIFS(Results!O:O,Results!G:G,CONCATENATE("*",B262,"*"),Results!E:E,'Warscroll Win Rates'!A262,Results!Y:Y,"&gt;=500")</f>
        <v>0</v>
      </c>
      <c r="H262" s="52" t="str">
        <f>IFERROR(SUMIFS(Results!V:V,Results!G:G,CONCATENATE("*",B262,"*"),Results!E:E,'Warscroll Win Rates'!A262,Results!Y:Y,"&gt;=500")/G262,"")</f>
        <v/>
      </c>
      <c r="I262" s="53">
        <f>SUMIFS(Results!O:O,Results!G:G,CONCATENATE("&lt;&gt;*",'Warscroll Win Rates'!B262,"*"),Results!E:E,'Warscroll Win Rates'!A262,Results!Y:Y,"&gt;=500")</f>
        <v>50</v>
      </c>
      <c r="J262" s="52">
        <f>IFERROR(SUMIFS(Results!V:V,Results!G:G,CONCATENATE("&lt;&gt;*",'Warscroll Win Rates'!B262,"*"),Results!E:E,'Warscroll Win Rates'!A262,Results!Y:Y,"&gt;=500")/I262,"")</f>
        <v>0.6</v>
      </c>
    </row>
    <row r="263" spans="1:10" x14ac:dyDescent="0.3">
      <c r="A263" s="48" t="s">
        <v>27</v>
      </c>
      <c r="B263" s="48" t="s">
        <v>23461</v>
      </c>
      <c r="C263" s="1">
        <f>SUMIFS(Results!O:O,Results!G:G,CONCATENATE("*",B263,"*"),Results!E:E,'Warscroll Win Rates'!A263)</f>
        <v>0</v>
      </c>
      <c r="D263" s="50" t="str">
        <f>IFERROR(SUMIFS(Results!V:V,Results!G:G,CONCATENATE("*",B263,"*"),Results!E:E,'Warscroll Win Rates'!A263)/C263,"")</f>
        <v/>
      </c>
      <c r="E263" s="1">
        <f>SUMIFS(Results!O:O,Results!G:G,CONCATENATE("&lt;&gt;*",'Warscroll Win Rates'!B263,"*"),Results!E:E,'Warscroll Win Rates'!A263)</f>
        <v>249</v>
      </c>
      <c r="F263" s="50">
        <f>IFERROR(SUMIFS(Results!V:V,Results!G:G,CONCATENATE("&lt;&gt;*",'Warscroll Win Rates'!B263,"*"),Results!E:E,'Warscroll Win Rates'!A263)/E263,"")</f>
        <v>0.43775100401606426</v>
      </c>
      <c r="G263" s="46">
        <f>SUMIFS(Results!O:O,Results!G:G,CONCATENATE("*",B263,"*"),Results!E:E,'Warscroll Win Rates'!A263,Results!Y:Y,"&gt;=500")</f>
        <v>0</v>
      </c>
      <c r="H263" s="52" t="str">
        <f>IFERROR(SUMIFS(Results!V:V,Results!G:G,CONCATENATE("*",B263,"*"),Results!E:E,'Warscroll Win Rates'!A263,Results!Y:Y,"&gt;=500")/G263,"")</f>
        <v/>
      </c>
      <c r="I263" s="53">
        <f>SUMIFS(Results!O:O,Results!G:G,CONCATENATE("&lt;&gt;*",'Warscroll Win Rates'!B263,"*"),Results!E:E,'Warscroll Win Rates'!A263,Results!Y:Y,"&gt;=500")</f>
        <v>50</v>
      </c>
      <c r="J263" s="52">
        <f>IFERROR(SUMIFS(Results!V:V,Results!G:G,CONCATENATE("&lt;&gt;*",'Warscroll Win Rates'!B263,"*"),Results!E:E,'Warscroll Win Rates'!A263,Results!Y:Y,"&gt;=500")/I263,"")</f>
        <v>0.6</v>
      </c>
    </row>
    <row r="264" spans="1:10" x14ac:dyDescent="0.3">
      <c r="A264" s="48" t="s">
        <v>27</v>
      </c>
      <c r="B264" s="48" t="s">
        <v>23462</v>
      </c>
      <c r="C264" s="1">
        <f>SUMIFS(Results!O:O,Results!G:G,CONCATENATE("*",B264,"*"),Results!E:E,'Warscroll Win Rates'!A264)</f>
        <v>10</v>
      </c>
      <c r="D264" s="50">
        <f>IFERROR(SUMIFS(Results!V:V,Results!G:G,CONCATENATE("*",B264,"*"),Results!E:E,'Warscroll Win Rates'!A264)/C264,"")</f>
        <v>0.55000000000000004</v>
      </c>
      <c r="E264" s="1">
        <f>SUMIFS(Results!O:O,Results!G:G,CONCATENATE("&lt;&gt;*",'Warscroll Win Rates'!B264,"*"),Results!E:E,'Warscroll Win Rates'!A264)</f>
        <v>239</v>
      </c>
      <c r="F264" s="50">
        <f>IFERROR(SUMIFS(Results!V:V,Results!G:G,CONCATENATE("&lt;&gt;*",'Warscroll Win Rates'!B264,"*"),Results!E:E,'Warscroll Win Rates'!A264)/E264,"")</f>
        <v>0.43305439330543932</v>
      </c>
      <c r="G264" s="46">
        <f>SUMIFS(Results!O:O,Results!G:G,CONCATENATE("*",B264,"*"),Results!E:E,'Warscroll Win Rates'!A264,Results!Y:Y,"&gt;=500")</f>
        <v>0</v>
      </c>
      <c r="H264" s="52" t="str">
        <f>IFERROR(SUMIFS(Results!V:V,Results!G:G,CONCATENATE("*",B264,"*"),Results!E:E,'Warscroll Win Rates'!A264,Results!Y:Y,"&gt;=500")/G264,"")</f>
        <v/>
      </c>
      <c r="I264" s="53">
        <f>SUMIFS(Results!O:O,Results!G:G,CONCATENATE("&lt;&gt;*",'Warscroll Win Rates'!B264,"*"),Results!E:E,'Warscroll Win Rates'!A264,Results!Y:Y,"&gt;=500")</f>
        <v>50</v>
      </c>
      <c r="J264" s="52">
        <f>IFERROR(SUMIFS(Results!V:V,Results!G:G,CONCATENATE("&lt;&gt;*",'Warscroll Win Rates'!B264,"*"),Results!E:E,'Warscroll Win Rates'!A264,Results!Y:Y,"&gt;=500")/I264,"")</f>
        <v>0.6</v>
      </c>
    </row>
    <row r="265" spans="1:10" x14ac:dyDescent="0.3">
      <c r="A265" s="48" t="s">
        <v>27</v>
      </c>
      <c r="B265" s="48" t="s">
        <v>23463</v>
      </c>
      <c r="C265" s="1">
        <f>SUMIFS(Results!O:O,Results!G:G,CONCATENATE("*",B265,"*"),Results!E:E,'Warscroll Win Rates'!A265)</f>
        <v>31</v>
      </c>
      <c r="D265" s="50">
        <f>IFERROR(SUMIFS(Results!V:V,Results!G:G,CONCATENATE("*",B265,"*"),Results!E:E,'Warscroll Win Rates'!A265)/C265,"")</f>
        <v>0.41935483870967744</v>
      </c>
      <c r="E265" s="1">
        <f>SUMIFS(Results!O:O,Results!G:G,CONCATENATE("&lt;&gt;*",'Warscroll Win Rates'!B265,"*"),Results!E:E,'Warscroll Win Rates'!A265)</f>
        <v>218</v>
      </c>
      <c r="F265" s="50">
        <f>IFERROR(SUMIFS(Results!V:V,Results!G:G,CONCATENATE("&lt;&gt;*",'Warscroll Win Rates'!B265,"*"),Results!E:E,'Warscroll Win Rates'!A265)/E265,"")</f>
        <v>0.44036697247706424</v>
      </c>
      <c r="G265" s="46">
        <f>SUMIFS(Results!O:O,Results!G:G,CONCATENATE("*",B265,"*"),Results!E:E,'Warscroll Win Rates'!A265,Results!Y:Y,"&gt;=500")</f>
        <v>15</v>
      </c>
      <c r="H265" s="52">
        <f>IFERROR(SUMIFS(Results!V:V,Results!G:G,CONCATENATE("*",B265,"*"),Results!E:E,'Warscroll Win Rates'!A265,Results!Y:Y,"&gt;=500")/G265,"")</f>
        <v>0.6</v>
      </c>
      <c r="I265" s="53">
        <f>SUMIFS(Results!O:O,Results!G:G,CONCATENATE("&lt;&gt;*",'Warscroll Win Rates'!B265,"*"),Results!E:E,'Warscroll Win Rates'!A265,Results!Y:Y,"&gt;=500")</f>
        <v>35</v>
      </c>
      <c r="J265" s="52">
        <f>IFERROR(SUMIFS(Results!V:V,Results!G:G,CONCATENATE("&lt;&gt;*",'Warscroll Win Rates'!B265,"*"),Results!E:E,'Warscroll Win Rates'!A265,Results!Y:Y,"&gt;=500")/I265,"")</f>
        <v>0.6</v>
      </c>
    </row>
    <row r="266" spans="1:10" x14ac:dyDescent="0.3">
      <c r="A266" s="48" t="s">
        <v>27</v>
      </c>
      <c r="B266" s="48" t="s">
        <v>23464</v>
      </c>
      <c r="C266" s="1">
        <f>SUMIFS(Results!O:O,Results!G:G,CONCATENATE("*",B266,"*"),Results!E:E,'Warscroll Win Rates'!A266)</f>
        <v>20</v>
      </c>
      <c r="D266" s="50">
        <f>IFERROR(SUMIFS(Results!V:V,Results!G:G,CONCATENATE("*",B266,"*"),Results!E:E,'Warscroll Win Rates'!A266)/C266,"")</f>
        <v>0.4</v>
      </c>
      <c r="E266" s="1">
        <f>SUMIFS(Results!O:O,Results!G:G,CONCATENATE("&lt;&gt;*",'Warscroll Win Rates'!B266,"*"),Results!E:E,'Warscroll Win Rates'!A266)</f>
        <v>229</v>
      </c>
      <c r="F266" s="50">
        <f>IFERROR(SUMIFS(Results!V:V,Results!G:G,CONCATENATE("&lt;&gt;*",'Warscroll Win Rates'!B266,"*"),Results!E:E,'Warscroll Win Rates'!A266)/E266,"")</f>
        <v>0.44104803493449779</v>
      </c>
      <c r="G266" s="46">
        <f>SUMIFS(Results!O:O,Results!G:G,CONCATENATE("*",B266,"*"),Results!E:E,'Warscroll Win Rates'!A266,Results!Y:Y,"&gt;=500")</f>
        <v>5</v>
      </c>
      <c r="H266" s="52">
        <f>IFERROR(SUMIFS(Results!V:V,Results!G:G,CONCATENATE("*",B266,"*"),Results!E:E,'Warscroll Win Rates'!A266,Results!Y:Y,"&gt;=500")/G266,"")</f>
        <v>0.2</v>
      </c>
      <c r="I266" s="53">
        <f>SUMIFS(Results!O:O,Results!G:G,CONCATENATE("&lt;&gt;*",'Warscroll Win Rates'!B266,"*"),Results!E:E,'Warscroll Win Rates'!A266,Results!Y:Y,"&gt;=500")</f>
        <v>45</v>
      </c>
      <c r="J266" s="52">
        <f>IFERROR(SUMIFS(Results!V:V,Results!G:G,CONCATENATE("&lt;&gt;*",'Warscroll Win Rates'!B266,"*"),Results!E:E,'Warscroll Win Rates'!A266,Results!Y:Y,"&gt;=500")/I266,"")</f>
        <v>0.64444444444444449</v>
      </c>
    </row>
    <row r="267" spans="1:10" x14ac:dyDescent="0.3">
      <c r="A267" s="48" t="s">
        <v>27</v>
      </c>
      <c r="B267" s="48" t="s">
        <v>23465</v>
      </c>
      <c r="C267" s="1">
        <f>SUMIFS(Results!O:O,Results!G:G,CONCATENATE("*",B267,"*"),Results!E:E,'Warscroll Win Rates'!A267)</f>
        <v>10</v>
      </c>
      <c r="D267" s="50">
        <f>IFERROR(SUMIFS(Results!V:V,Results!G:G,CONCATENATE("*",B267,"*"),Results!E:E,'Warscroll Win Rates'!A267)/C267,"")</f>
        <v>0.5</v>
      </c>
      <c r="E267" s="1">
        <f>SUMIFS(Results!O:O,Results!G:G,CONCATENATE("&lt;&gt;*",'Warscroll Win Rates'!B267,"*"),Results!E:E,'Warscroll Win Rates'!A267)</f>
        <v>239</v>
      </c>
      <c r="F267" s="50">
        <f>IFERROR(SUMIFS(Results!V:V,Results!G:G,CONCATENATE("&lt;&gt;*",'Warscroll Win Rates'!B267,"*"),Results!E:E,'Warscroll Win Rates'!A267)/E267,"")</f>
        <v>0.43514644351464438</v>
      </c>
      <c r="G267" s="46">
        <f>SUMIFS(Results!O:O,Results!G:G,CONCATENATE("*",B267,"*"),Results!E:E,'Warscroll Win Rates'!A267,Results!Y:Y,"&gt;=500")</f>
        <v>0</v>
      </c>
      <c r="H267" s="52" t="str">
        <f>IFERROR(SUMIFS(Results!V:V,Results!G:G,CONCATENATE("*",B267,"*"),Results!E:E,'Warscroll Win Rates'!A267,Results!Y:Y,"&gt;=500")/G267,"")</f>
        <v/>
      </c>
      <c r="I267" s="53">
        <f>SUMIFS(Results!O:O,Results!G:G,CONCATENATE("&lt;&gt;*",'Warscroll Win Rates'!B267,"*"),Results!E:E,'Warscroll Win Rates'!A267,Results!Y:Y,"&gt;=500")</f>
        <v>50</v>
      </c>
      <c r="J267" s="52">
        <f>IFERROR(SUMIFS(Results!V:V,Results!G:G,CONCATENATE("&lt;&gt;*",'Warscroll Win Rates'!B267,"*"),Results!E:E,'Warscroll Win Rates'!A267,Results!Y:Y,"&gt;=500")/I267,"")</f>
        <v>0.6</v>
      </c>
    </row>
    <row r="268" spans="1:10" x14ac:dyDescent="0.3">
      <c r="A268" s="48" t="s">
        <v>27</v>
      </c>
      <c r="B268" s="48" t="s">
        <v>23466</v>
      </c>
      <c r="C268" s="1">
        <f>SUMIFS(Results!O:O,Results!G:G,CONCATENATE("*",B268,"*"),Results!E:E,'Warscroll Win Rates'!A268)</f>
        <v>5</v>
      </c>
      <c r="D268" s="50">
        <f>IFERROR(SUMIFS(Results!V:V,Results!G:G,CONCATENATE("*",B268,"*"),Results!E:E,'Warscroll Win Rates'!A268)/C268,"")</f>
        <v>0.6</v>
      </c>
      <c r="E268" s="1">
        <f>SUMIFS(Results!O:O,Results!G:G,CONCATENATE("&lt;&gt;*",'Warscroll Win Rates'!B268,"*"),Results!E:E,'Warscroll Win Rates'!A268)</f>
        <v>244</v>
      </c>
      <c r="F268" s="50">
        <f>IFERROR(SUMIFS(Results!V:V,Results!G:G,CONCATENATE("&lt;&gt;*",'Warscroll Win Rates'!B268,"*"),Results!E:E,'Warscroll Win Rates'!A268)/E268,"")</f>
        <v>0.4344262295081967</v>
      </c>
      <c r="G268" s="46">
        <f>SUMIFS(Results!O:O,Results!G:G,CONCATENATE("*",B268,"*"),Results!E:E,'Warscroll Win Rates'!A268,Results!Y:Y,"&gt;=500")</f>
        <v>0</v>
      </c>
      <c r="H268" s="52" t="str">
        <f>IFERROR(SUMIFS(Results!V:V,Results!G:G,CONCATENATE("*",B268,"*"),Results!E:E,'Warscroll Win Rates'!A268,Results!Y:Y,"&gt;=500")/G268,"")</f>
        <v/>
      </c>
      <c r="I268" s="53">
        <f>SUMIFS(Results!O:O,Results!G:G,CONCATENATE("&lt;&gt;*",'Warscroll Win Rates'!B268,"*"),Results!E:E,'Warscroll Win Rates'!A268,Results!Y:Y,"&gt;=500")</f>
        <v>50</v>
      </c>
      <c r="J268" s="52">
        <f>IFERROR(SUMIFS(Results!V:V,Results!G:G,CONCATENATE("&lt;&gt;*",'Warscroll Win Rates'!B268,"*"),Results!E:E,'Warscroll Win Rates'!A268,Results!Y:Y,"&gt;=500")/I268,"")</f>
        <v>0.6</v>
      </c>
    </row>
    <row r="269" spans="1:10" x14ac:dyDescent="0.3">
      <c r="A269" s="48" t="s">
        <v>27</v>
      </c>
      <c r="B269" s="48" t="s">
        <v>23467</v>
      </c>
      <c r="C269" s="1">
        <f>SUMIFS(Results!O:O,Results!G:G,CONCATENATE("*",B269,"*"),Results!E:E,'Warscroll Win Rates'!A269)</f>
        <v>45</v>
      </c>
      <c r="D269" s="50">
        <f>IFERROR(SUMIFS(Results!V:V,Results!G:G,CONCATENATE("*",B269,"*"),Results!E:E,'Warscroll Win Rates'!A269)/C269,"")</f>
        <v>0.45555555555555555</v>
      </c>
      <c r="E269" s="1">
        <f>SUMIFS(Results!O:O,Results!G:G,CONCATENATE("&lt;&gt;*",'Warscroll Win Rates'!B269,"*"),Results!E:E,'Warscroll Win Rates'!A269)</f>
        <v>204</v>
      </c>
      <c r="F269" s="50">
        <f>IFERROR(SUMIFS(Results!V:V,Results!G:G,CONCATENATE("&lt;&gt;*",'Warscroll Win Rates'!B269,"*"),Results!E:E,'Warscroll Win Rates'!A269)/E269,"")</f>
        <v>0.43382352941176472</v>
      </c>
      <c r="G269" s="46">
        <f>SUMIFS(Results!O:O,Results!G:G,CONCATENATE("*",B269,"*"),Results!E:E,'Warscroll Win Rates'!A269,Results!Y:Y,"&gt;=500")</f>
        <v>10</v>
      </c>
      <c r="H269" s="52">
        <f>IFERROR(SUMIFS(Results!V:V,Results!G:G,CONCATENATE("*",B269,"*"),Results!E:E,'Warscroll Win Rates'!A269,Results!Y:Y,"&gt;=500")/G269,"")</f>
        <v>0.4</v>
      </c>
      <c r="I269" s="53">
        <f>SUMIFS(Results!O:O,Results!G:G,CONCATENATE("&lt;&gt;*",'Warscroll Win Rates'!B269,"*"),Results!E:E,'Warscroll Win Rates'!A269,Results!Y:Y,"&gt;=500")</f>
        <v>40</v>
      </c>
      <c r="J269" s="52">
        <f>IFERROR(SUMIFS(Results!V:V,Results!G:G,CONCATENATE("&lt;&gt;*",'Warscroll Win Rates'!B269,"*"),Results!E:E,'Warscroll Win Rates'!A269,Results!Y:Y,"&gt;=500")/I269,"")</f>
        <v>0.65</v>
      </c>
    </row>
    <row r="270" spans="1:10" x14ac:dyDescent="0.3">
      <c r="A270" s="48" t="s">
        <v>27</v>
      </c>
      <c r="B270" s="48" t="s">
        <v>23468</v>
      </c>
      <c r="C270" s="1">
        <f>SUMIFS(Results!O:O,Results!G:G,CONCATENATE("*",B270,"*"),Results!E:E,'Warscroll Win Rates'!A270)</f>
        <v>75</v>
      </c>
      <c r="D270" s="50">
        <f>IFERROR(SUMIFS(Results!V:V,Results!G:G,CONCATENATE("*",B270,"*"),Results!E:E,'Warscroll Win Rates'!A270)/C270,"")</f>
        <v>0.48666666666666669</v>
      </c>
      <c r="E270" s="1">
        <f>SUMIFS(Results!O:O,Results!G:G,CONCATENATE("&lt;&gt;*",'Warscroll Win Rates'!B270,"*"),Results!E:E,'Warscroll Win Rates'!A270)</f>
        <v>174</v>
      </c>
      <c r="F270" s="50">
        <f>IFERROR(SUMIFS(Results!V:V,Results!G:G,CONCATENATE("&lt;&gt;*",'Warscroll Win Rates'!B270,"*"),Results!E:E,'Warscroll Win Rates'!A270)/E270,"")</f>
        <v>0.41666666666666669</v>
      </c>
      <c r="G270" s="46">
        <f>SUMIFS(Results!O:O,Results!G:G,CONCATENATE("*",B270,"*"),Results!E:E,'Warscroll Win Rates'!A270,Results!Y:Y,"&gt;=500")</f>
        <v>25</v>
      </c>
      <c r="H270" s="52">
        <f>IFERROR(SUMIFS(Results!V:V,Results!G:G,CONCATENATE("*",B270,"*"),Results!E:E,'Warscroll Win Rates'!A270,Results!Y:Y,"&gt;=500")/G270,"")</f>
        <v>0.6</v>
      </c>
      <c r="I270" s="53">
        <f>SUMIFS(Results!O:O,Results!G:G,CONCATENATE("&lt;&gt;*",'Warscroll Win Rates'!B270,"*"),Results!E:E,'Warscroll Win Rates'!A270,Results!Y:Y,"&gt;=500")</f>
        <v>25</v>
      </c>
      <c r="J270" s="52">
        <f>IFERROR(SUMIFS(Results!V:V,Results!G:G,CONCATENATE("&lt;&gt;*",'Warscroll Win Rates'!B270,"*"),Results!E:E,'Warscroll Win Rates'!A270,Results!Y:Y,"&gt;=500")/I270,"")</f>
        <v>0.6</v>
      </c>
    </row>
    <row r="271" spans="1:10" x14ac:dyDescent="0.3">
      <c r="A271" s="48" t="s">
        <v>27</v>
      </c>
      <c r="B271" s="48" t="s">
        <v>23469</v>
      </c>
      <c r="C271" s="1">
        <f>SUMIFS(Results!O:O,Results!G:G,CONCATENATE("*",B271,"*"),Results!E:E,'Warscroll Win Rates'!A271)</f>
        <v>5</v>
      </c>
      <c r="D271" s="50">
        <f>IFERROR(SUMIFS(Results!V:V,Results!G:G,CONCATENATE("*",B271,"*"),Results!E:E,'Warscroll Win Rates'!A271)/C271,"")</f>
        <v>0.6</v>
      </c>
      <c r="E271" s="1">
        <f>SUMIFS(Results!O:O,Results!G:G,CONCATENATE("&lt;&gt;*",'Warscroll Win Rates'!B271,"*"),Results!E:E,'Warscroll Win Rates'!A271)</f>
        <v>244</v>
      </c>
      <c r="F271" s="50">
        <f>IFERROR(SUMIFS(Results!V:V,Results!G:G,CONCATENATE("&lt;&gt;*",'Warscroll Win Rates'!B271,"*"),Results!E:E,'Warscroll Win Rates'!A271)/E271,"")</f>
        <v>0.4344262295081967</v>
      </c>
      <c r="G271" s="46">
        <f>SUMIFS(Results!O:O,Results!G:G,CONCATENATE("*",B271,"*"),Results!E:E,'Warscroll Win Rates'!A271,Results!Y:Y,"&gt;=500")</f>
        <v>0</v>
      </c>
      <c r="H271" s="52" t="str">
        <f>IFERROR(SUMIFS(Results!V:V,Results!G:G,CONCATENATE("*",B271,"*"),Results!E:E,'Warscroll Win Rates'!A271,Results!Y:Y,"&gt;=500")/G271,"")</f>
        <v/>
      </c>
      <c r="I271" s="53">
        <f>SUMIFS(Results!O:O,Results!G:G,CONCATENATE("&lt;&gt;*",'Warscroll Win Rates'!B271,"*"),Results!E:E,'Warscroll Win Rates'!A271,Results!Y:Y,"&gt;=500")</f>
        <v>50</v>
      </c>
      <c r="J271" s="52">
        <f>IFERROR(SUMIFS(Results!V:V,Results!G:G,CONCATENATE("&lt;&gt;*",'Warscroll Win Rates'!B271,"*"),Results!E:E,'Warscroll Win Rates'!A271,Results!Y:Y,"&gt;=500")/I271,"")</f>
        <v>0.6</v>
      </c>
    </row>
    <row r="272" spans="1:10" x14ac:dyDescent="0.3">
      <c r="A272" s="48" t="s">
        <v>27</v>
      </c>
      <c r="B272" s="48" t="s">
        <v>23470</v>
      </c>
      <c r="C272" s="1">
        <f>SUMIFS(Results!O:O,Results!G:G,CONCATENATE("*",B272,"*"),Results!E:E,'Warscroll Win Rates'!A272)</f>
        <v>0</v>
      </c>
      <c r="D272" s="50" t="str">
        <f>IFERROR(SUMIFS(Results!V:V,Results!G:G,CONCATENATE("*",B272,"*"),Results!E:E,'Warscroll Win Rates'!A272)/C272,"")</f>
        <v/>
      </c>
      <c r="E272" s="1">
        <f>SUMIFS(Results!O:O,Results!G:G,CONCATENATE("&lt;&gt;*",'Warscroll Win Rates'!B272,"*"),Results!E:E,'Warscroll Win Rates'!A272)</f>
        <v>249</v>
      </c>
      <c r="F272" s="50">
        <f>IFERROR(SUMIFS(Results!V:V,Results!G:G,CONCATENATE("&lt;&gt;*",'Warscroll Win Rates'!B272,"*"),Results!E:E,'Warscroll Win Rates'!A272)/E272,"")</f>
        <v>0.43775100401606426</v>
      </c>
      <c r="G272" s="46">
        <f>SUMIFS(Results!O:O,Results!G:G,CONCATENATE("*",B272,"*"),Results!E:E,'Warscroll Win Rates'!A272,Results!Y:Y,"&gt;=500")</f>
        <v>0</v>
      </c>
      <c r="H272" s="52" t="str">
        <f>IFERROR(SUMIFS(Results!V:V,Results!G:G,CONCATENATE("*",B272,"*"),Results!E:E,'Warscroll Win Rates'!A272,Results!Y:Y,"&gt;=500")/G272,"")</f>
        <v/>
      </c>
      <c r="I272" s="53">
        <f>SUMIFS(Results!O:O,Results!G:G,CONCATENATE("&lt;&gt;*",'Warscroll Win Rates'!B272,"*"),Results!E:E,'Warscroll Win Rates'!A272,Results!Y:Y,"&gt;=500")</f>
        <v>50</v>
      </c>
      <c r="J272" s="52">
        <f>IFERROR(SUMIFS(Results!V:V,Results!G:G,CONCATENATE("&lt;&gt;*",'Warscroll Win Rates'!B272,"*"),Results!E:E,'Warscroll Win Rates'!A272,Results!Y:Y,"&gt;=500")/I272,"")</f>
        <v>0.6</v>
      </c>
    </row>
    <row r="273" spans="1:10" s="5" customFormat="1" x14ac:dyDescent="0.3">
      <c r="A273" s="49" t="s">
        <v>30</v>
      </c>
      <c r="B273" s="49"/>
      <c r="C273" s="6">
        <f>SUMIFS(Results!O:O,Results!G:G,CONCATENATE("*",B273,"*"),Results!E:E,'Warscroll Win Rates'!A273)</f>
        <v>113</v>
      </c>
      <c r="D273" s="50">
        <f>IFERROR(SUMIFS(Results!V:V,Results!G:G,CONCATENATE("*",B273,"*"),Results!E:E,'Warscroll Win Rates'!A273)/C273,"")</f>
        <v>0.48230088495575218</v>
      </c>
      <c r="E273" s="6">
        <f>SUMIFS(Results!O:O,Results!G:G,CONCATENATE("&lt;&gt;*",'Warscroll Win Rates'!B273,"*"),Results!E:E,'Warscroll Win Rates'!A273)</f>
        <v>0</v>
      </c>
      <c r="F273" s="50" t="str">
        <f>IFERROR(SUMIFS(Results!V:V,Results!G:G,CONCATENATE("&lt;&gt;*",'Warscroll Win Rates'!B273,"*"),Results!E:E,'Warscroll Win Rates'!A273)/E273,"")</f>
        <v/>
      </c>
      <c r="G273" s="46">
        <f>SUMIFS(Results!O:O,Results!G:G,CONCATENATE("*",B273,"*"),Results!E:E,'Warscroll Win Rates'!A273,Results!Y:Y,"&gt;=500")</f>
        <v>18</v>
      </c>
      <c r="H273" s="52">
        <f>IFERROR(SUMIFS(Results!V:V,Results!G:G,CONCATENATE("*",B273,"*"),Results!E:E,'Warscroll Win Rates'!A273,Results!Y:Y,"&gt;=500")/G273,"")</f>
        <v>0.72222222222222221</v>
      </c>
      <c r="I273" s="53">
        <f>SUMIFS(Results!O:O,Results!G:G,CONCATENATE("&lt;&gt;*",'Warscroll Win Rates'!B273,"*"),Results!E:E,'Warscroll Win Rates'!A273,Results!Y:Y,"&gt;=500")</f>
        <v>0</v>
      </c>
      <c r="J273" s="52" t="str">
        <f>IFERROR(SUMIFS(Results!V:V,Results!G:G,CONCATENATE("&lt;&gt;*",'Warscroll Win Rates'!B273,"*"),Results!E:E,'Warscroll Win Rates'!A273,Results!Y:Y,"&gt;=500")/I273,"")</f>
        <v/>
      </c>
    </row>
    <row r="274" spans="1:10" x14ac:dyDescent="0.3">
      <c r="A274" s="48" t="s">
        <v>30</v>
      </c>
      <c r="B274" s="48" t="s">
        <v>23471</v>
      </c>
      <c r="C274" s="1">
        <f>SUMIFS(Results!O:O,Results!G:G,CONCATENATE("*",B274,"*"),Results!E:E,'Warscroll Win Rates'!A274)</f>
        <v>50</v>
      </c>
      <c r="D274" s="50">
        <f>IFERROR(SUMIFS(Results!V:V,Results!G:G,CONCATENATE("*",B274,"*"),Results!E:E,'Warscroll Win Rates'!A274)/C274,"")</f>
        <v>0.35</v>
      </c>
      <c r="E274" s="1">
        <f>SUMIFS(Results!O:O,Results!G:G,CONCATENATE("&lt;&gt;*",'Warscroll Win Rates'!B274,"*"),Results!E:E,'Warscroll Win Rates'!A274)</f>
        <v>63</v>
      </c>
      <c r="F274" s="50">
        <f>IFERROR(SUMIFS(Results!V:V,Results!G:G,CONCATENATE("&lt;&gt;*",'Warscroll Win Rates'!B274,"*"),Results!E:E,'Warscroll Win Rates'!A274)/E274,"")</f>
        <v>0.58730158730158732</v>
      </c>
      <c r="G274" s="46">
        <f>SUMIFS(Results!O:O,Results!G:G,CONCATENATE("*",B274,"*"),Results!E:E,'Warscroll Win Rates'!A274,Results!Y:Y,"&gt;=500")</f>
        <v>10</v>
      </c>
      <c r="H274" s="52">
        <f>IFERROR(SUMIFS(Results!V:V,Results!G:G,CONCATENATE("*",B274,"*"),Results!E:E,'Warscroll Win Rates'!A274,Results!Y:Y,"&gt;=500")/G274,"")</f>
        <v>0.5</v>
      </c>
      <c r="I274" s="53">
        <f>SUMIFS(Results!O:O,Results!G:G,CONCATENATE("&lt;&gt;*",'Warscroll Win Rates'!B274,"*"),Results!E:E,'Warscroll Win Rates'!A274,Results!Y:Y,"&gt;=500")</f>
        <v>8</v>
      </c>
      <c r="J274" s="52">
        <f>IFERROR(SUMIFS(Results!V:V,Results!G:G,CONCATENATE("&lt;&gt;*",'Warscroll Win Rates'!B274,"*"),Results!E:E,'Warscroll Win Rates'!A274,Results!Y:Y,"&gt;=500")/I274,"")</f>
        <v>1</v>
      </c>
    </row>
    <row r="275" spans="1:10" x14ac:dyDescent="0.3">
      <c r="A275" s="48" t="s">
        <v>30</v>
      </c>
      <c r="B275" s="48" t="s">
        <v>23472</v>
      </c>
      <c r="C275" s="1">
        <f>SUMIFS(Results!O:O,Results!G:G,CONCATENATE("*",B275,"*"),Results!E:E,'Warscroll Win Rates'!A275)</f>
        <v>65</v>
      </c>
      <c r="D275" s="50">
        <f>IFERROR(SUMIFS(Results!V:V,Results!G:G,CONCATENATE("*",B275,"*"),Results!E:E,'Warscroll Win Rates'!A275)/C275,"")</f>
        <v>0.48461538461538461</v>
      </c>
      <c r="E275" s="1">
        <f>SUMIFS(Results!O:O,Results!G:G,CONCATENATE("&lt;&gt;*",'Warscroll Win Rates'!B275,"*"),Results!E:E,'Warscroll Win Rates'!A275)</f>
        <v>48</v>
      </c>
      <c r="F275" s="50">
        <f>IFERROR(SUMIFS(Results!V:V,Results!G:G,CONCATENATE("&lt;&gt;*",'Warscroll Win Rates'!B275,"*"),Results!E:E,'Warscroll Win Rates'!A275)/E275,"")</f>
        <v>0.47916666666666669</v>
      </c>
      <c r="G275" s="46">
        <f>SUMIFS(Results!O:O,Results!G:G,CONCATENATE("*",B275,"*"),Results!E:E,'Warscroll Win Rates'!A275,Results!Y:Y,"&gt;=500")</f>
        <v>5</v>
      </c>
      <c r="H275" s="52">
        <f>IFERROR(SUMIFS(Results!V:V,Results!G:G,CONCATENATE("*",B275,"*"),Results!E:E,'Warscroll Win Rates'!A275,Results!Y:Y,"&gt;=500")/G275,"")</f>
        <v>0.6</v>
      </c>
      <c r="I275" s="53">
        <f>SUMIFS(Results!O:O,Results!G:G,CONCATENATE("&lt;&gt;*",'Warscroll Win Rates'!B275,"*"),Results!E:E,'Warscroll Win Rates'!A275,Results!Y:Y,"&gt;=500")</f>
        <v>13</v>
      </c>
      <c r="J275" s="52">
        <f>IFERROR(SUMIFS(Results!V:V,Results!G:G,CONCATENATE("&lt;&gt;*",'Warscroll Win Rates'!B275,"*"),Results!E:E,'Warscroll Win Rates'!A275,Results!Y:Y,"&gt;=500")/I275,"")</f>
        <v>0.76923076923076927</v>
      </c>
    </row>
    <row r="276" spans="1:10" x14ac:dyDescent="0.3">
      <c r="A276" s="48" t="s">
        <v>30</v>
      </c>
      <c r="B276" s="48" t="s">
        <v>23473</v>
      </c>
      <c r="C276" s="1">
        <f>SUMIFS(Results!O:O,Results!G:G,CONCATENATE("*",B276,"*"),Results!E:E,'Warscroll Win Rates'!A276)</f>
        <v>30</v>
      </c>
      <c r="D276" s="50">
        <f>IFERROR(SUMIFS(Results!V:V,Results!G:G,CONCATENATE("*",B276,"*"),Results!E:E,'Warscroll Win Rates'!A276)/C276,"")</f>
        <v>0.45</v>
      </c>
      <c r="E276" s="1">
        <f>SUMIFS(Results!O:O,Results!G:G,CONCATENATE("&lt;&gt;*",'Warscroll Win Rates'!B276,"*"),Results!E:E,'Warscroll Win Rates'!A276)</f>
        <v>83</v>
      </c>
      <c r="F276" s="50">
        <f>IFERROR(SUMIFS(Results!V:V,Results!G:G,CONCATENATE("&lt;&gt;*",'Warscroll Win Rates'!B276,"*"),Results!E:E,'Warscroll Win Rates'!A276)/E276,"")</f>
        <v>0.49397590361445781</v>
      </c>
      <c r="G276" s="46">
        <f>SUMIFS(Results!O:O,Results!G:G,CONCATENATE("*",B276,"*"),Results!E:E,'Warscroll Win Rates'!A276,Results!Y:Y,"&gt;=500")</f>
        <v>0</v>
      </c>
      <c r="H276" s="52" t="str">
        <f>IFERROR(SUMIFS(Results!V:V,Results!G:G,CONCATENATE("*",B276,"*"),Results!E:E,'Warscroll Win Rates'!A276,Results!Y:Y,"&gt;=500")/G276,"")</f>
        <v/>
      </c>
      <c r="I276" s="53">
        <f>SUMIFS(Results!O:O,Results!G:G,CONCATENATE("&lt;&gt;*",'Warscroll Win Rates'!B276,"*"),Results!E:E,'Warscroll Win Rates'!A276,Results!Y:Y,"&gt;=500")</f>
        <v>18</v>
      </c>
      <c r="J276" s="52">
        <f>IFERROR(SUMIFS(Results!V:V,Results!G:G,CONCATENATE("&lt;&gt;*",'Warscroll Win Rates'!B276,"*"),Results!E:E,'Warscroll Win Rates'!A276,Results!Y:Y,"&gt;=500")/I276,"")</f>
        <v>0.72222222222222221</v>
      </c>
    </row>
    <row r="277" spans="1:10" x14ac:dyDescent="0.3">
      <c r="A277" s="48" t="s">
        <v>30</v>
      </c>
      <c r="B277" s="48" t="s">
        <v>23474</v>
      </c>
      <c r="C277" s="1">
        <f>SUMIFS(Results!O:O,Results!G:G,CONCATENATE("*",B277,"*"),Results!E:E,'Warscroll Win Rates'!A277)</f>
        <v>38</v>
      </c>
      <c r="D277" s="50">
        <f>IFERROR(SUMIFS(Results!V:V,Results!G:G,CONCATENATE("*",B277,"*"),Results!E:E,'Warscroll Win Rates'!A277)/C277,"")</f>
        <v>0.48684210526315791</v>
      </c>
      <c r="E277" s="1">
        <f>SUMIFS(Results!O:O,Results!G:G,CONCATENATE("&lt;&gt;*",'Warscroll Win Rates'!B277,"*"),Results!E:E,'Warscroll Win Rates'!A277)</f>
        <v>75</v>
      </c>
      <c r="F277" s="50">
        <f>IFERROR(SUMIFS(Results!V:V,Results!G:G,CONCATENATE("&lt;&gt;*",'Warscroll Win Rates'!B277,"*"),Results!E:E,'Warscroll Win Rates'!A277)/E277,"")</f>
        <v>0.48</v>
      </c>
      <c r="G277" s="46">
        <f>SUMIFS(Results!O:O,Results!G:G,CONCATENATE("*",B277,"*"),Results!E:E,'Warscroll Win Rates'!A277,Results!Y:Y,"&gt;=500")</f>
        <v>13</v>
      </c>
      <c r="H277" s="52">
        <f>IFERROR(SUMIFS(Results!V:V,Results!G:G,CONCATENATE("*",B277,"*"),Results!E:E,'Warscroll Win Rates'!A277,Results!Y:Y,"&gt;=500")/G277,"")</f>
        <v>0.61538461538461542</v>
      </c>
      <c r="I277" s="53">
        <f>SUMIFS(Results!O:O,Results!G:G,CONCATENATE("&lt;&gt;*",'Warscroll Win Rates'!B277,"*"),Results!E:E,'Warscroll Win Rates'!A277,Results!Y:Y,"&gt;=500")</f>
        <v>5</v>
      </c>
      <c r="J277" s="52">
        <f>IFERROR(SUMIFS(Results!V:V,Results!G:G,CONCATENATE("&lt;&gt;*",'Warscroll Win Rates'!B277,"*"),Results!E:E,'Warscroll Win Rates'!A277,Results!Y:Y,"&gt;=500")/I277,"")</f>
        <v>1</v>
      </c>
    </row>
    <row r="278" spans="1:10" x14ac:dyDescent="0.3">
      <c r="A278" s="48" t="s">
        <v>30</v>
      </c>
      <c r="B278" s="48" t="s">
        <v>23475</v>
      </c>
      <c r="C278" s="1">
        <f>SUMIFS(Results!O:O,Results!G:G,CONCATENATE("*",B278,"*"),Results!E:E,'Warscroll Win Rates'!A278)</f>
        <v>10</v>
      </c>
      <c r="D278" s="50">
        <f>IFERROR(SUMIFS(Results!V:V,Results!G:G,CONCATENATE("*",B278,"*"),Results!E:E,'Warscroll Win Rates'!A278)/C278,"")</f>
        <v>0.25</v>
      </c>
      <c r="E278" s="1">
        <f>SUMIFS(Results!O:O,Results!G:G,CONCATENATE("&lt;&gt;*",'Warscroll Win Rates'!B278,"*"),Results!E:E,'Warscroll Win Rates'!A278)</f>
        <v>103</v>
      </c>
      <c r="F278" s="50">
        <f>IFERROR(SUMIFS(Results!V:V,Results!G:G,CONCATENATE("&lt;&gt;*",'Warscroll Win Rates'!B278,"*"),Results!E:E,'Warscroll Win Rates'!A278)/E278,"")</f>
        <v>0.50485436893203883</v>
      </c>
      <c r="G278" s="46">
        <f>SUMIFS(Results!O:O,Results!G:G,CONCATENATE("*",B278,"*"),Results!E:E,'Warscroll Win Rates'!A278,Results!Y:Y,"&gt;=500")</f>
        <v>0</v>
      </c>
      <c r="H278" s="52" t="str">
        <f>IFERROR(SUMIFS(Results!V:V,Results!G:G,CONCATENATE("*",B278,"*"),Results!E:E,'Warscroll Win Rates'!A278,Results!Y:Y,"&gt;=500")/G278,"")</f>
        <v/>
      </c>
      <c r="I278" s="53">
        <f>SUMIFS(Results!O:O,Results!G:G,CONCATENATE("&lt;&gt;*",'Warscroll Win Rates'!B278,"*"),Results!E:E,'Warscroll Win Rates'!A278,Results!Y:Y,"&gt;=500")</f>
        <v>18</v>
      </c>
      <c r="J278" s="52">
        <f>IFERROR(SUMIFS(Results!V:V,Results!G:G,CONCATENATE("&lt;&gt;*",'Warscroll Win Rates'!B278,"*"),Results!E:E,'Warscroll Win Rates'!A278,Results!Y:Y,"&gt;=500")/I278,"")</f>
        <v>0.72222222222222221</v>
      </c>
    </row>
    <row r="279" spans="1:10" x14ac:dyDescent="0.3">
      <c r="A279" s="48" t="s">
        <v>30</v>
      </c>
      <c r="B279" s="48" t="s">
        <v>23476</v>
      </c>
      <c r="C279" s="1">
        <f>SUMIFS(Results!O:O,Results!G:G,CONCATENATE("*",B279,"*"),Results!E:E,'Warscroll Win Rates'!A279)</f>
        <v>58</v>
      </c>
      <c r="D279" s="50">
        <f>IFERROR(SUMIFS(Results!V:V,Results!G:G,CONCATENATE("*",B279,"*"),Results!E:E,'Warscroll Win Rates'!A279)/C279,"")</f>
        <v>0.48275862068965519</v>
      </c>
      <c r="E279" s="1">
        <f>SUMIFS(Results!O:O,Results!G:G,CONCATENATE("&lt;&gt;*",'Warscroll Win Rates'!B279,"*"),Results!E:E,'Warscroll Win Rates'!A279)</f>
        <v>55</v>
      </c>
      <c r="F279" s="50">
        <f>IFERROR(SUMIFS(Results!V:V,Results!G:G,CONCATENATE("&lt;&gt;*",'Warscroll Win Rates'!B279,"*"),Results!E:E,'Warscroll Win Rates'!A279)/E279,"")</f>
        <v>0.48181818181818181</v>
      </c>
      <c r="G279" s="46">
        <f>SUMIFS(Results!O:O,Results!G:G,CONCATENATE("*",B279,"*"),Results!E:E,'Warscroll Win Rates'!A279,Results!Y:Y,"&gt;=500")</f>
        <v>18</v>
      </c>
      <c r="H279" s="52">
        <f>IFERROR(SUMIFS(Results!V:V,Results!G:G,CONCATENATE("*",B279,"*"),Results!E:E,'Warscroll Win Rates'!A279,Results!Y:Y,"&gt;=500")/G279,"")</f>
        <v>0.72222222222222221</v>
      </c>
      <c r="I279" s="53">
        <f>SUMIFS(Results!O:O,Results!G:G,CONCATENATE("&lt;&gt;*",'Warscroll Win Rates'!B279,"*"),Results!E:E,'Warscroll Win Rates'!A279,Results!Y:Y,"&gt;=500")</f>
        <v>0</v>
      </c>
      <c r="J279" s="52" t="str">
        <f>IFERROR(SUMIFS(Results!V:V,Results!G:G,CONCATENATE("&lt;&gt;*",'Warscroll Win Rates'!B279,"*"),Results!E:E,'Warscroll Win Rates'!A279,Results!Y:Y,"&gt;=500")/I279,"")</f>
        <v/>
      </c>
    </row>
    <row r="280" spans="1:10" x14ac:dyDescent="0.3">
      <c r="A280" s="48" t="s">
        <v>30</v>
      </c>
      <c r="B280" s="48" t="s">
        <v>23477</v>
      </c>
      <c r="C280" s="1">
        <f>SUMIFS(Results!O:O,Results!G:G,CONCATENATE("*",B280,"*"),Results!E:E,'Warscroll Win Rates'!A280)</f>
        <v>20</v>
      </c>
      <c r="D280" s="50">
        <f>IFERROR(SUMIFS(Results!V:V,Results!G:G,CONCATENATE("*",B280,"*"),Results!E:E,'Warscroll Win Rates'!A280)/C280,"")</f>
        <v>0.55000000000000004</v>
      </c>
      <c r="E280" s="1">
        <f>SUMIFS(Results!O:O,Results!G:G,CONCATENATE("&lt;&gt;*",'Warscroll Win Rates'!B280,"*"),Results!E:E,'Warscroll Win Rates'!A280)</f>
        <v>93</v>
      </c>
      <c r="F280" s="50">
        <f>IFERROR(SUMIFS(Results!V:V,Results!G:G,CONCATENATE("&lt;&gt;*",'Warscroll Win Rates'!B280,"*"),Results!E:E,'Warscroll Win Rates'!A280)/E280,"")</f>
        <v>0.46774193548387094</v>
      </c>
      <c r="G280" s="46">
        <f>SUMIFS(Results!O:O,Results!G:G,CONCATENATE("*",B280,"*"),Results!E:E,'Warscroll Win Rates'!A280,Results!Y:Y,"&gt;=500")</f>
        <v>0</v>
      </c>
      <c r="H280" s="52" t="str">
        <f>IFERROR(SUMIFS(Results!V:V,Results!G:G,CONCATENATE("*",B280,"*"),Results!E:E,'Warscroll Win Rates'!A280,Results!Y:Y,"&gt;=500")/G280,"")</f>
        <v/>
      </c>
      <c r="I280" s="53">
        <f>SUMIFS(Results!O:O,Results!G:G,CONCATENATE("&lt;&gt;*",'Warscroll Win Rates'!B280,"*"),Results!E:E,'Warscroll Win Rates'!A280,Results!Y:Y,"&gt;=500")</f>
        <v>18</v>
      </c>
      <c r="J280" s="52">
        <f>IFERROR(SUMIFS(Results!V:V,Results!G:G,CONCATENATE("&lt;&gt;*",'Warscroll Win Rates'!B280,"*"),Results!E:E,'Warscroll Win Rates'!A280,Results!Y:Y,"&gt;=500")/I280,"")</f>
        <v>0.72222222222222221</v>
      </c>
    </row>
    <row r="281" spans="1:10" x14ac:dyDescent="0.3">
      <c r="A281" s="48" t="s">
        <v>30</v>
      </c>
      <c r="B281" s="48" t="s">
        <v>23478</v>
      </c>
      <c r="C281" s="1">
        <f>SUMIFS(Results!O:O,Results!G:G,CONCATENATE("*",B281,"*"),Results!E:E,'Warscroll Win Rates'!A281)</f>
        <v>45</v>
      </c>
      <c r="D281" s="50">
        <f>IFERROR(SUMIFS(Results!V:V,Results!G:G,CONCATENATE("*",B281,"*"),Results!E:E,'Warscroll Win Rates'!A281)/C281,"")</f>
        <v>0.4</v>
      </c>
      <c r="E281" s="1">
        <f>SUMIFS(Results!O:O,Results!G:G,CONCATENATE("&lt;&gt;*",'Warscroll Win Rates'!B281,"*"),Results!E:E,'Warscroll Win Rates'!A281)</f>
        <v>68</v>
      </c>
      <c r="F281" s="50">
        <f>IFERROR(SUMIFS(Results!V:V,Results!G:G,CONCATENATE("&lt;&gt;*",'Warscroll Win Rates'!B281,"*"),Results!E:E,'Warscroll Win Rates'!A281)/E281,"")</f>
        <v>0.53676470588235292</v>
      </c>
      <c r="G281" s="46">
        <f>SUMIFS(Results!O:O,Results!G:G,CONCATENATE("*",B281,"*"),Results!E:E,'Warscroll Win Rates'!A281,Results!Y:Y,"&gt;=500")</f>
        <v>0</v>
      </c>
      <c r="H281" s="52" t="str">
        <f>IFERROR(SUMIFS(Results!V:V,Results!G:G,CONCATENATE("*",B281,"*"),Results!E:E,'Warscroll Win Rates'!A281,Results!Y:Y,"&gt;=500")/G281,"")</f>
        <v/>
      </c>
      <c r="I281" s="53">
        <f>SUMIFS(Results!O:O,Results!G:G,CONCATENATE("&lt;&gt;*",'Warscroll Win Rates'!B281,"*"),Results!E:E,'Warscroll Win Rates'!A281,Results!Y:Y,"&gt;=500")</f>
        <v>18</v>
      </c>
      <c r="J281" s="52">
        <f>IFERROR(SUMIFS(Results!V:V,Results!G:G,CONCATENATE("&lt;&gt;*",'Warscroll Win Rates'!B281,"*"),Results!E:E,'Warscroll Win Rates'!A281,Results!Y:Y,"&gt;=500")/I281,"")</f>
        <v>0.72222222222222221</v>
      </c>
    </row>
    <row r="282" spans="1:10" x14ac:dyDescent="0.3">
      <c r="A282" s="48" t="s">
        <v>30</v>
      </c>
      <c r="B282" s="48" t="s">
        <v>23479</v>
      </c>
      <c r="C282" s="1">
        <f>SUMIFS(Results!O:O,Results!G:G,CONCATENATE("*",B282,"*"),Results!E:E,'Warscroll Win Rates'!A282)</f>
        <v>60</v>
      </c>
      <c r="D282" s="50">
        <f>IFERROR(SUMIFS(Results!V:V,Results!G:G,CONCATENATE("*",B282,"*"),Results!E:E,'Warscroll Win Rates'!A282)/C282,"")</f>
        <v>0.48333333333333334</v>
      </c>
      <c r="E282" s="1">
        <f>SUMIFS(Results!O:O,Results!G:G,CONCATENATE("&lt;&gt;*",'Warscroll Win Rates'!B282,"*"),Results!E:E,'Warscroll Win Rates'!A282)</f>
        <v>53</v>
      </c>
      <c r="F282" s="50">
        <f>IFERROR(SUMIFS(Results!V:V,Results!G:G,CONCATENATE("&lt;&gt;*",'Warscroll Win Rates'!B282,"*"),Results!E:E,'Warscroll Win Rates'!A282)/E282,"")</f>
        <v>0.48113207547169812</v>
      </c>
      <c r="G282" s="46">
        <f>SUMIFS(Results!O:O,Results!G:G,CONCATENATE("*",B282,"*"),Results!E:E,'Warscroll Win Rates'!A282,Results!Y:Y,"&gt;=500")</f>
        <v>10</v>
      </c>
      <c r="H282" s="52">
        <f>IFERROR(SUMIFS(Results!V:V,Results!G:G,CONCATENATE("*",B282,"*"),Results!E:E,'Warscroll Win Rates'!A282,Results!Y:Y,"&gt;=500")/G282,"")</f>
        <v>0.7</v>
      </c>
      <c r="I282" s="53">
        <f>SUMIFS(Results!O:O,Results!G:G,CONCATENATE("&lt;&gt;*",'Warscroll Win Rates'!B282,"*"),Results!E:E,'Warscroll Win Rates'!A282,Results!Y:Y,"&gt;=500")</f>
        <v>8</v>
      </c>
      <c r="J282" s="52">
        <f>IFERROR(SUMIFS(Results!V:V,Results!G:G,CONCATENATE("&lt;&gt;*",'Warscroll Win Rates'!B282,"*"),Results!E:E,'Warscroll Win Rates'!A282,Results!Y:Y,"&gt;=500")/I282,"")</f>
        <v>0.75</v>
      </c>
    </row>
    <row r="283" spans="1:10" x14ac:dyDescent="0.3">
      <c r="A283" s="48" t="s">
        <v>30</v>
      </c>
      <c r="B283" s="48" t="s">
        <v>23480</v>
      </c>
      <c r="C283" s="1">
        <f>SUMIFS(Results!O:O,Results!G:G,CONCATENATE("*",B283,"*"),Results!E:E,'Warscroll Win Rates'!A283)</f>
        <v>45</v>
      </c>
      <c r="D283" s="50">
        <f>IFERROR(SUMIFS(Results!V:V,Results!G:G,CONCATENATE("*",B283,"*"),Results!E:E,'Warscroll Win Rates'!A283)/C283,"")</f>
        <v>0.4</v>
      </c>
      <c r="E283" s="1">
        <f>SUMIFS(Results!O:O,Results!G:G,CONCATENATE("&lt;&gt;*",'Warscroll Win Rates'!B283,"*"),Results!E:E,'Warscroll Win Rates'!A283)</f>
        <v>68</v>
      </c>
      <c r="F283" s="50">
        <f>IFERROR(SUMIFS(Results!V:V,Results!G:G,CONCATENATE("&lt;&gt;*",'Warscroll Win Rates'!B283,"*"),Results!E:E,'Warscroll Win Rates'!A283)/E283,"")</f>
        <v>0.53676470588235292</v>
      </c>
      <c r="G283" s="46">
        <f>SUMIFS(Results!O:O,Results!G:G,CONCATENATE("*",B283,"*"),Results!E:E,'Warscroll Win Rates'!A283,Results!Y:Y,"&gt;=500")</f>
        <v>5</v>
      </c>
      <c r="H283" s="52">
        <f>IFERROR(SUMIFS(Results!V:V,Results!G:G,CONCATENATE("*",B283,"*"),Results!E:E,'Warscroll Win Rates'!A283,Results!Y:Y,"&gt;=500")/G283,"")</f>
        <v>0.4</v>
      </c>
      <c r="I283" s="53">
        <f>SUMIFS(Results!O:O,Results!G:G,CONCATENATE("&lt;&gt;*",'Warscroll Win Rates'!B283,"*"),Results!E:E,'Warscroll Win Rates'!A283,Results!Y:Y,"&gt;=500")</f>
        <v>13</v>
      </c>
      <c r="J283" s="52">
        <f>IFERROR(SUMIFS(Results!V:V,Results!G:G,CONCATENATE("&lt;&gt;*",'Warscroll Win Rates'!B283,"*"),Results!E:E,'Warscroll Win Rates'!A283,Results!Y:Y,"&gt;=500")/I283,"")</f>
        <v>0.84615384615384615</v>
      </c>
    </row>
    <row r="284" spans="1:10" x14ac:dyDescent="0.3">
      <c r="A284" s="48" t="s">
        <v>30</v>
      </c>
      <c r="B284" s="48" t="s">
        <v>23481</v>
      </c>
      <c r="C284" s="1">
        <f>SUMIFS(Results!O:O,Results!G:G,CONCATENATE("*",B284,"*"),Results!E:E,'Warscroll Win Rates'!A284)</f>
        <v>45</v>
      </c>
      <c r="D284" s="50">
        <f>IFERROR(SUMIFS(Results!V:V,Results!G:G,CONCATENATE("*",B284,"*"),Results!E:E,'Warscroll Win Rates'!A284)/C284,"")</f>
        <v>0.57777777777777772</v>
      </c>
      <c r="E284" s="1">
        <f>SUMIFS(Results!O:O,Results!G:G,CONCATENATE("&lt;&gt;*",'Warscroll Win Rates'!B284,"*"),Results!E:E,'Warscroll Win Rates'!A284)</f>
        <v>68</v>
      </c>
      <c r="F284" s="50">
        <f>IFERROR(SUMIFS(Results!V:V,Results!G:G,CONCATENATE("&lt;&gt;*",'Warscroll Win Rates'!B284,"*"),Results!E:E,'Warscroll Win Rates'!A284)/E284,"")</f>
        <v>0.41911764705882354</v>
      </c>
      <c r="G284" s="46">
        <f>SUMIFS(Results!O:O,Results!G:G,CONCATENATE("*",B284,"*"),Results!E:E,'Warscroll Win Rates'!A284,Results!Y:Y,"&gt;=500")</f>
        <v>15</v>
      </c>
      <c r="H284" s="52">
        <f>IFERROR(SUMIFS(Results!V:V,Results!G:G,CONCATENATE("*",B284,"*"),Results!E:E,'Warscroll Win Rates'!A284,Results!Y:Y,"&gt;=500")/G284,"")</f>
        <v>0.66666666666666663</v>
      </c>
      <c r="I284" s="53">
        <f>SUMIFS(Results!O:O,Results!G:G,CONCATENATE("&lt;&gt;*",'Warscroll Win Rates'!B284,"*"),Results!E:E,'Warscroll Win Rates'!A284,Results!Y:Y,"&gt;=500")</f>
        <v>3</v>
      </c>
      <c r="J284" s="52">
        <f>IFERROR(SUMIFS(Results!V:V,Results!G:G,CONCATENATE("&lt;&gt;*",'Warscroll Win Rates'!B284,"*"),Results!E:E,'Warscroll Win Rates'!A284,Results!Y:Y,"&gt;=500")/I284,"")</f>
        <v>1</v>
      </c>
    </row>
    <row r="285" spans="1:10" x14ac:dyDescent="0.3">
      <c r="A285" s="48" t="s">
        <v>30</v>
      </c>
      <c r="B285" s="48" t="s">
        <v>23482</v>
      </c>
      <c r="C285" s="1">
        <f>SUMIFS(Results!O:O,Results!G:G,CONCATENATE("*",B285,"*"),Results!E:E,'Warscroll Win Rates'!A285)</f>
        <v>40</v>
      </c>
      <c r="D285" s="50">
        <f>IFERROR(SUMIFS(Results!V:V,Results!G:G,CONCATENATE("*",B285,"*"),Results!E:E,'Warscroll Win Rates'!A285)/C285,"")</f>
        <v>0.5</v>
      </c>
      <c r="E285" s="1">
        <f>SUMIFS(Results!O:O,Results!G:G,CONCATENATE("&lt;&gt;*",'Warscroll Win Rates'!B285,"*"),Results!E:E,'Warscroll Win Rates'!A285)</f>
        <v>73</v>
      </c>
      <c r="F285" s="50">
        <f>IFERROR(SUMIFS(Results!V:V,Results!G:G,CONCATENATE("&lt;&gt;*",'Warscroll Win Rates'!B285,"*"),Results!E:E,'Warscroll Win Rates'!A285)/E285,"")</f>
        <v>0.4726027397260274</v>
      </c>
      <c r="G285" s="46">
        <f>SUMIFS(Results!O:O,Results!G:G,CONCATENATE("*",B285,"*"),Results!E:E,'Warscroll Win Rates'!A285,Results!Y:Y,"&gt;=500")</f>
        <v>5</v>
      </c>
      <c r="H285" s="52">
        <f>IFERROR(SUMIFS(Results!V:V,Results!G:G,CONCATENATE("*",B285,"*"),Results!E:E,'Warscroll Win Rates'!A285,Results!Y:Y,"&gt;=500")/G285,"")</f>
        <v>1</v>
      </c>
      <c r="I285" s="53">
        <f>SUMIFS(Results!O:O,Results!G:G,CONCATENATE("&lt;&gt;*",'Warscroll Win Rates'!B285,"*"),Results!E:E,'Warscroll Win Rates'!A285,Results!Y:Y,"&gt;=500")</f>
        <v>13</v>
      </c>
      <c r="J285" s="52">
        <f>IFERROR(SUMIFS(Results!V:V,Results!G:G,CONCATENATE("&lt;&gt;*",'Warscroll Win Rates'!B285,"*"),Results!E:E,'Warscroll Win Rates'!A285,Results!Y:Y,"&gt;=500")/I285,"")</f>
        <v>0.61538461538461542</v>
      </c>
    </row>
    <row r="286" spans="1:10" x14ac:dyDescent="0.3">
      <c r="A286" s="48" t="s">
        <v>30</v>
      </c>
      <c r="B286" s="48" t="s">
        <v>23483</v>
      </c>
      <c r="C286" s="1">
        <f>SUMIFS(Results!O:O,Results!G:G,CONCATENATE("*",B286,"*"),Results!E:E,'Warscroll Win Rates'!A286)</f>
        <v>10</v>
      </c>
      <c r="D286" s="50">
        <f>IFERROR(SUMIFS(Results!V:V,Results!G:G,CONCATENATE("*",B286,"*"),Results!E:E,'Warscroll Win Rates'!A286)/C286,"")</f>
        <v>0.4</v>
      </c>
      <c r="E286" s="1">
        <f>SUMIFS(Results!O:O,Results!G:G,CONCATENATE("&lt;&gt;*",'Warscroll Win Rates'!B286,"*"),Results!E:E,'Warscroll Win Rates'!A286)</f>
        <v>103</v>
      </c>
      <c r="F286" s="50">
        <f>IFERROR(SUMIFS(Results!V:V,Results!G:G,CONCATENATE("&lt;&gt;*",'Warscroll Win Rates'!B286,"*"),Results!E:E,'Warscroll Win Rates'!A286)/E286,"")</f>
        <v>0.49029126213592233</v>
      </c>
      <c r="G286" s="46">
        <f>SUMIFS(Results!O:O,Results!G:G,CONCATENATE("*",B286,"*"),Results!E:E,'Warscroll Win Rates'!A286,Results!Y:Y,"&gt;=500")</f>
        <v>0</v>
      </c>
      <c r="H286" s="52" t="str">
        <f>IFERROR(SUMIFS(Results!V:V,Results!G:G,CONCATENATE("*",B286,"*"),Results!E:E,'Warscroll Win Rates'!A286,Results!Y:Y,"&gt;=500")/G286,"")</f>
        <v/>
      </c>
      <c r="I286" s="53">
        <f>SUMIFS(Results!O:O,Results!G:G,CONCATENATE("&lt;&gt;*",'Warscroll Win Rates'!B286,"*"),Results!E:E,'Warscroll Win Rates'!A286,Results!Y:Y,"&gt;=500")</f>
        <v>18</v>
      </c>
      <c r="J286" s="52">
        <f>IFERROR(SUMIFS(Results!V:V,Results!G:G,CONCATENATE("&lt;&gt;*",'Warscroll Win Rates'!B286,"*"),Results!E:E,'Warscroll Win Rates'!A286,Results!Y:Y,"&gt;=500")/I286,"")</f>
        <v>0.72222222222222221</v>
      </c>
    </row>
    <row r="287" spans="1:10" x14ac:dyDescent="0.3">
      <c r="A287" s="48" t="s">
        <v>30</v>
      </c>
      <c r="B287" s="48" t="s">
        <v>23484</v>
      </c>
      <c r="C287" s="1">
        <f>SUMIFS(Results!O:O,Results!G:G,CONCATENATE("*",B287,"*"),Results!E:E,'Warscroll Win Rates'!A287)</f>
        <v>23</v>
      </c>
      <c r="D287" s="50">
        <f>IFERROR(SUMIFS(Results!V:V,Results!G:G,CONCATENATE("*",B287,"*"),Results!E:E,'Warscroll Win Rates'!A287)/C287,"")</f>
        <v>0.47826086956521741</v>
      </c>
      <c r="E287" s="1">
        <f>SUMIFS(Results!O:O,Results!G:G,CONCATENATE("&lt;&gt;*",'Warscroll Win Rates'!B287,"*"),Results!E:E,'Warscroll Win Rates'!A287)</f>
        <v>90</v>
      </c>
      <c r="F287" s="50">
        <f>IFERROR(SUMIFS(Results!V:V,Results!G:G,CONCATENATE("&lt;&gt;*",'Warscroll Win Rates'!B287,"*"),Results!E:E,'Warscroll Win Rates'!A287)/E287,"")</f>
        <v>0.48333333333333334</v>
      </c>
      <c r="G287" s="46">
        <f>SUMIFS(Results!O:O,Results!G:G,CONCATENATE("*",B287,"*"),Results!E:E,'Warscroll Win Rates'!A287,Results!Y:Y,"&gt;=500")</f>
        <v>8</v>
      </c>
      <c r="H287" s="52">
        <f>IFERROR(SUMIFS(Results!V:V,Results!G:G,CONCATENATE("*",B287,"*"),Results!E:E,'Warscroll Win Rates'!A287,Results!Y:Y,"&gt;=500")/G287,"")</f>
        <v>0.625</v>
      </c>
      <c r="I287" s="53">
        <f>SUMIFS(Results!O:O,Results!G:G,CONCATENATE("&lt;&gt;*",'Warscroll Win Rates'!B287,"*"),Results!E:E,'Warscroll Win Rates'!A287,Results!Y:Y,"&gt;=500")</f>
        <v>10</v>
      </c>
      <c r="J287" s="52">
        <f>IFERROR(SUMIFS(Results!V:V,Results!G:G,CONCATENATE("&lt;&gt;*",'Warscroll Win Rates'!B287,"*"),Results!E:E,'Warscroll Win Rates'!A287,Results!Y:Y,"&gt;=500")/I287,"")</f>
        <v>0.8</v>
      </c>
    </row>
    <row r="288" spans="1:10" x14ac:dyDescent="0.3">
      <c r="A288" s="48" t="s">
        <v>30</v>
      </c>
      <c r="B288" s="48" t="s">
        <v>23485</v>
      </c>
      <c r="C288" s="1">
        <f>SUMIFS(Results!O:O,Results!G:G,CONCATENATE("*",B288,"*"),Results!E:E,'Warscroll Win Rates'!A288)</f>
        <v>38</v>
      </c>
      <c r="D288" s="50">
        <f>IFERROR(SUMIFS(Results!V:V,Results!G:G,CONCATENATE("*",B288,"*"),Results!E:E,'Warscroll Win Rates'!A288)/C288,"")</f>
        <v>0.55263157894736847</v>
      </c>
      <c r="E288" s="1">
        <f>SUMIFS(Results!O:O,Results!G:G,CONCATENATE("&lt;&gt;*",'Warscroll Win Rates'!B288,"*"),Results!E:E,'Warscroll Win Rates'!A288)</f>
        <v>75</v>
      </c>
      <c r="F288" s="50">
        <f>IFERROR(SUMIFS(Results!V:V,Results!G:G,CONCATENATE("&lt;&gt;*",'Warscroll Win Rates'!B288,"*"),Results!E:E,'Warscroll Win Rates'!A288)/E288,"")</f>
        <v>0.44666666666666666</v>
      </c>
      <c r="G288" s="46">
        <f>SUMIFS(Results!O:O,Results!G:G,CONCATENATE("*",B288,"*"),Results!E:E,'Warscroll Win Rates'!A288,Results!Y:Y,"&gt;=500")</f>
        <v>8</v>
      </c>
      <c r="H288" s="52">
        <f>IFERROR(SUMIFS(Results!V:V,Results!G:G,CONCATENATE("*",B288,"*"),Results!E:E,'Warscroll Win Rates'!A288,Results!Y:Y,"&gt;=500")/G288,"")</f>
        <v>1</v>
      </c>
      <c r="I288" s="53">
        <f>SUMIFS(Results!O:O,Results!G:G,CONCATENATE("&lt;&gt;*",'Warscroll Win Rates'!B288,"*"),Results!E:E,'Warscroll Win Rates'!A288,Results!Y:Y,"&gt;=500")</f>
        <v>10</v>
      </c>
      <c r="J288" s="52">
        <f>IFERROR(SUMIFS(Results!V:V,Results!G:G,CONCATENATE("&lt;&gt;*",'Warscroll Win Rates'!B288,"*"),Results!E:E,'Warscroll Win Rates'!A288,Results!Y:Y,"&gt;=500")/I288,"")</f>
        <v>0.5</v>
      </c>
    </row>
    <row r="289" spans="1:10" x14ac:dyDescent="0.3">
      <c r="A289" s="48" t="s">
        <v>30</v>
      </c>
      <c r="B289" s="48" t="s">
        <v>23486</v>
      </c>
      <c r="C289" s="1">
        <f>SUMIFS(Results!O:O,Results!G:G,CONCATENATE("*",B289,"*"),Results!E:E,'Warscroll Win Rates'!A289)</f>
        <v>20</v>
      </c>
      <c r="D289" s="50">
        <f>IFERROR(SUMIFS(Results!V:V,Results!G:G,CONCATENATE("*",B289,"*"),Results!E:E,'Warscroll Win Rates'!A289)/C289,"")</f>
        <v>0.35</v>
      </c>
      <c r="E289" s="1">
        <f>SUMIFS(Results!O:O,Results!G:G,CONCATENATE("&lt;&gt;*",'Warscroll Win Rates'!B289,"*"),Results!E:E,'Warscroll Win Rates'!A289)</f>
        <v>93</v>
      </c>
      <c r="F289" s="50">
        <f>IFERROR(SUMIFS(Results!V:V,Results!G:G,CONCATENATE("&lt;&gt;*",'Warscroll Win Rates'!B289,"*"),Results!E:E,'Warscroll Win Rates'!A289)/E289,"")</f>
        <v>0.510752688172043</v>
      </c>
      <c r="G289" s="46">
        <f>SUMIFS(Results!O:O,Results!G:G,CONCATENATE("*",B289,"*"),Results!E:E,'Warscroll Win Rates'!A289,Results!Y:Y,"&gt;=500")</f>
        <v>5</v>
      </c>
      <c r="H289" s="52">
        <f>IFERROR(SUMIFS(Results!V:V,Results!G:G,CONCATENATE("*",B289,"*"),Results!E:E,'Warscroll Win Rates'!A289,Results!Y:Y,"&gt;=500")/G289,"")</f>
        <v>0.6</v>
      </c>
      <c r="I289" s="53">
        <f>SUMIFS(Results!O:O,Results!G:G,CONCATENATE("&lt;&gt;*",'Warscroll Win Rates'!B289,"*"),Results!E:E,'Warscroll Win Rates'!A289,Results!Y:Y,"&gt;=500")</f>
        <v>13</v>
      </c>
      <c r="J289" s="52">
        <f>IFERROR(SUMIFS(Results!V:V,Results!G:G,CONCATENATE("&lt;&gt;*",'Warscroll Win Rates'!B289,"*"),Results!E:E,'Warscroll Win Rates'!A289,Results!Y:Y,"&gt;=500")/I289,"")</f>
        <v>0.76923076923076927</v>
      </c>
    </row>
    <row r="290" spans="1:10" x14ac:dyDescent="0.3">
      <c r="A290" s="48" t="s">
        <v>30</v>
      </c>
      <c r="B290" s="48" t="s">
        <v>23487</v>
      </c>
      <c r="C290" s="1">
        <f>SUMIFS(Results!O:O,Results!G:G,CONCATENATE("*",B290,"*"),Results!E:E,'Warscroll Win Rates'!A290)</f>
        <v>20</v>
      </c>
      <c r="D290" s="50">
        <f>IFERROR(SUMIFS(Results!V:V,Results!G:G,CONCATENATE("*",B290,"*"),Results!E:E,'Warscroll Win Rates'!A290)/C290,"")</f>
        <v>0.45</v>
      </c>
      <c r="E290" s="1">
        <f>SUMIFS(Results!O:O,Results!G:G,CONCATENATE("&lt;&gt;*",'Warscroll Win Rates'!B290,"*"),Results!E:E,'Warscroll Win Rates'!A290)</f>
        <v>93</v>
      </c>
      <c r="F290" s="50">
        <f>IFERROR(SUMIFS(Results!V:V,Results!G:G,CONCATENATE("&lt;&gt;*",'Warscroll Win Rates'!B290,"*"),Results!E:E,'Warscroll Win Rates'!A290)/E290,"")</f>
        <v>0.489247311827957</v>
      </c>
      <c r="G290" s="46">
        <f>SUMIFS(Results!O:O,Results!G:G,CONCATENATE("*",B290,"*"),Results!E:E,'Warscroll Win Rates'!A290,Results!Y:Y,"&gt;=500")</f>
        <v>0</v>
      </c>
      <c r="H290" s="52" t="str">
        <f>IFERROR(SUMIFS(Results!V:V,Results!G:G,CONCATENATE("*",B290,"*"),Results!E:E,'Warscroll Win Rates'!A290,Results!Y:Y,"&gt;=500")/G290,"")</f>
        <v/>
      </c>
      <c r="I290" s="53">
        <f>SUMIFS(Results!O:O,Results!G:G,CONCATENATE("&lt;&gt;*",'Warscroll Win Rates'!B290,"*"),Results!E:E,'Warscroll Win Rates'!A290,Results!Y:Y,"&gt;=500")</f>
        <v>18</v>
      </c>
      <c r="J290" s="52">
        <f>IFERROR(SUMIFS(Results!V:V,Results!G:G,CONCATENATE("&lt;&gt;*",'Warscroll Win Rates'!B290,"*"),Results!E:E,'Warscroll Win Rates'!A290,Results!Y:Y,"&gt;=500")/I290,"")</f>
        <v>0.72222222222222221</v>
      </c>
    </row>
    <row r="291" spans="1:10" x14ac:dyDescent="0.3">
      <c r="A291" s="48" t="s">
        <v>30</v>
      </c>
      <c r="B291" s="48" t="s">
        <v>23488</v>
      </c>
      <c r="C291" s="1">
        <f>SUMIFS(Results!O:O,Results!G:G,CONCATENATE("*",B291,"*"),Results!E:E,'Warscroll Win Rates'!A291)</f>
        <v>5</v>
      </c>
      <c r="D291" s="50">
        <f>IFERROR(SUMIFS(Results!V:V,Results!G:G,CONCATENATE("*",B291,"*"),Results!E:E,'Warscroll Win Rates'!A291)/C291,"")</f>
        <v>0.8</v>
      </c>
      <c r="E291" s="1">
        <f>SUMIFS(Results!O:O,Results!G:G,CONCATENATE("&lt;&gt;*",'Warscroll Win Rates'!B291,"*"),Results!E:E,'Warscroll Win Rates'!A291)</f>
        <v>108</v>
      </c>
      <c r="F291" s="50">
        <f>IFERROR(SUMIFS(Results!V:V,Results!G:G,CONCATENATE("&lt;&gt;*",'Warscroll Win Rates'!B291,"*"),Results!E:E,'Warscroll Win Rates'!A291)/E291,"")</f>
        <v>0.46759259259259262</v>
      </c>
      <c r="G291" s="46">
        <f>SUMIFS(Results!O:O,Results!G:G,CONCATENATE("*",B291,"*"),Results!E:E,'Warscroll Win Rates'!A291,Results!Y:Y,"&gt;=500")</f>
        <v>0</v>
      </c>
      <c r="H291" s="52" t="str">
        <f>IFERROR(SUMIFS(Results!V:V,Results!G:G,CONCATENATE("*",B291,"*"),Results!E:E,'Warscroll Win Rates'!A291,Results!Y:Y,"&gt;=500")/G291,"")</f>
        <v/>
      </c>
      <c r="I291" s="53">
        <f>SUMIFS(Results!O:O,Results!G:G,CONCATENATE("&lt;&gt;*",'Warscroll Win Rates'!B291,"*"),Results!E:E,'Warscroll Win Rates'!A291,Results!Y:Y,"&gt;=500")</f>
        <v>18</v>
      </c>
      <c r="J291" s="52">
        <f>IFERROR(SUMIFS(Results!V:V,Results!G:G,CONCATENATE("&lt;&gt;*",'Warscroll Win Rates'!B291,"*"),Results!E:E,'Warscroll Win Rates'!A291,Results!Y:Y,"&gt;=500")/I291,"")</f>
        <v>0.72222222222222221</v>
      </c>
    </row>
    <row r="292" spans="1:10" x14ac:dyDescent="0.3">
      <c r="A292" s="48" t="s">
        <v>30</v>
      </c>
      <c r="B292" s="48" t="s">
        <v>23489</v>
      </c>
      <c r="C292" s="1">
        <f>SUMIFS(Results!O:O,Results!G:G,CONCATENATE("*",B292,"*"),Results!E:E,'Warscroll Win Rates'!A292)</f>
        <v>48</v>
      </c>
      <c r="D292" s="50">
        <f>IFERROR(SUMIFS(Results!V:V,Results!G:G,CONCATENATE("*",B292,"*"),Results!E:E,'Warscroll Win Rates'!A292)/C292,"")</f>
        <v>0.4375</v>
      </c>
      <c r="E292" s="1">
        <f>SUMIFS(Results!O:O,Results!G:G,CONCATENATE("&lt;&gt;*",'Warscroll Win Rates'!B292,"*"),Results!E:E,'Warscroll Win Rates'!A292)</f>
        <v>65</v>
      </c>
      <c r="F292" s="50">
        <f>IFERROR(SUMIFS(Results!V:V,Results!G:G,CONCATENATE("&lt;&gt;*",'Warscroll Win Rates'!B292,"*"),Results!E:E,'Warscroll Win Rates'!A292)/E292,"")</f>
        <v>0.51538461538461533</v>
      </c>
      <c r="G292" s="46">
        <f>SUMIFS(Results!O:O,Results!G:G,CONCATENATE("*",B292,"*"),Results!E:E,'Warscroll Win Rates'!A292,Results!Y:Y,"&gt;=500")</f>
        <v>8</v>
      </c>
      <c r="H292" s="52">
        <f>IFERROR(SUMIFS(Results!V:V,Results!G:G,CONCATENATE("*",B292,"*"),Results!E:E,'Warscroll Win Rates'!A292,Results!Y:Y,"&gt;=500")/G292,"")</f>
        <v>1</v>
      </c>
      <c r="I292" s="53">
        <f>SUMIFS(Results!O:O,Results!G:G,CONCATENATE("&lt;&gt;*",'Warscroll Win Rates'!B292,"*"),Results!E:E,'Warscroll Win Rates'!A292,Results!Y:Y,"&gt;=500")</f>
        <v>10</v>
      </c>
      <c r="J292" s="52">
        <f>IFERROR(SUMIFS(Results!V:V,Results!G:G,CONCATENATE("&lt;&gt;*",'Warscroll Win Rates'!B292,"*"),Results!E:E,'Warscroll Win Rates'!A292,Results!Y:Y,"&gt;=500")/I292,"")</f>
        <v>0.5</v>
      </c>
    </row>
    <row r="293" spans="1:10" x14ac:dyDescent="0.3">
      <c r="A293" s="48" t="s">
        <v>30</v>
      </c>
      <c r="B293" s="48" t="s">
        <v>23490</v>
      </c>
      <c r="C293" s="1">
        <f>SUMIFS(Results!O:O,Results!G:G,CONCATENATE("*",B293,"*"),Results!E:E,'Warscroll Win Rates'!A293)</f>
        <v>5</v>
      </c>
      <c r="D293" s="50">
        <f>IFERROR(SUMIFS(Results!V:V,Results!G:G,CONCATENATE("*",B293,"*"),Results!E:E,'Warscroll Win Rates'!A293)/C293,"")</f>
        <v>0.1</v>
      </c>
      <c r="E293" s="1">
        <f>SUMIFS(Results!O:O,Results!G:G,CONCATENATE("&lt;&gt;*",'Warscroll Win Rates'!B293,"*"),Results!E:E,'Warscroll Win Rates'!A293)</f>
        <v>108</v>
      </c>
      <c r="F293" s="50">
        <f>IFERROR(SUMIFS(Results!V:V,Results!G:G,CONCATENATE("&lt;&gt;*",'Warscroll Win Rates'!B293,"*"),Results!E:E,'Warscroll Win Rates'!A293)/E293,"")</f>
        <v>0.5</v>
      </c>
      <c r="G293" s="46">
        <f>SUMIFS(Results!O:O,Results!G:G,CONCATENATE("*",B293,"*"),Results!E:E,'Warscroll Win Rates'!A293,Results!Y:Y,"&gt;=500")</f>
        <v>0</v>
      </c>
      <c r="H293" s="52" t="str">
        <f>IFERROR(SUMIFS(Results!V:V,Results!G:G,CONCATENATE("*",B293,"*"),Results!E:E,'Warscroll Win Rates'!A293,Results!Y:Y,"&gt;=500")/G293,"")</f>
        <v/>
      </c>
      <c r="I293" s="53">
        <f>SUMIFS(Results!O:O,Results!G:G,CONCATENATE("&lt;&gt;*",'Warscroll Win Rates'!B293,"*"),Results!E:E,'Warscroll Win Rates'!A293,Results!Y:Y,"&gt;=500")</f>
        <v>18</v>
      </c>
      <c r="J293" s="52">
        <f>IFERROR(SUMIFS(Results!V:V,Results!G:G,CONCATENATE("&lt;&gt;*",'Warscroll Win Rates'!B293,"*"),Results!E:E,'Warscroll Win Rates'!A293,Results!Y:Y,"&gt;=500")/I293,"")</f>
        <v>0.72222222222222221</v>
      </c>
    </row>
    <row r="294" spans="1:10" x14ac:dyDescent="0.3">
      <c r="A294" s="48" t="s">
        <v>30</v>
      </c>
      <c r="B294" s="48" t="s">
        <v>23491</v>
      </c>
      <c r="C294" s="1">
        <f>SUMIFS(Results!O:O,Results!G:G,CONCATENATE("*",B294,"*"),Results!E:E,'Warscroll Win Rates'!A294)</f>
        <v>0</v>
      </c>
      <c r="D294" s="50" t="str">
        <f>IFERROR(SUMIFS(Results!V:V,Results!G:G,CONCATENATE("*",B294,"*"),Results!E:E,'Warscroll Win Rates'!A294)/C294,"")</f>
        <v/>
      </c>
      <c r="E294" s="1">
        <f>SUMIFS(Results!O:O,Results!G:G,CONCATENATE("&lt;&gt;*",'Warscroll Win Rates'!B294,"*"),Results!E:E,'Warscroll Win Rates'!A294)</f>
        <v>113</v>
      </c>
      <c r="F294" s="50">
        <f>IFERROR(SUMIFS(Results!V:V,Results!G:G,CONCATENATE("&lt;&gt;*",'Warscroll Win Rates'!B294,"*"),Results!E:E,'Warscroll Win Rates'!A294)/E294,"")</f>
        <v>0.48230088495575218</v>
      </c>
      <c r="G294" s="46">
        <f>SUMIFS(Results!O:O,Results!G:G,CONCATENATE("*",B294,"*"),Results!E:E,'Warscroll Win Rates'!A294,Results!Y:Y,"&gt;=500")</f>
        <v>0</v>
      </c>
      <c r="H294" s="52" t="str">
        <f>IFERROR(SUMIFS(Results!V:V,Results!G:G,CONCATENATE("*",B294,"*"),Results!E:E,'Warscroll Win Rates'!A294,Results!Y:Y,"&gt;=500")/G294,"")</f>
        <v/>
      </c>
      <c r="I294" s="53">
        <f>SUMIFS(Results!O:O,Results!G:G,CONCATENATE("&lt;&gt;*",'Warscroll Win Rates'!B294,"*"),Results!E:E,'Warscroll Win Rates'!A294,Results!Y:Y,"&gt;=500")</f>
        <v>18</v>
      </c>
      <c r="J294" s="52">
        <f>IFERROR(SUMIFS(Results!V:V,Results!G:G,CONCATENATE("&lt;&gt;*",'Warscroll Win Rates'!B294,"*"),Results!E:E,'Warscroll Win Rates'!A294,Results!Y:Y,"&gt;=500")/I294,"")</f>
        <v>0.72222222222222221</v>
      </c>
    </row>
    <row r="295" spans="1:10" x14ac:dyDescent="0.3">
      <c r="A295" s="48" t="s">
        <v>30</v>
      </c>
      <c r="B295" s="48" t="s">
        <v>23492</v>
      </c>
      <c r="C295" s="1">
        <f>SUMIFS(Results!O:O,Results!G:G,CONCATENATE("*",B295,"*"),Results!E:E,'Warscroll Win Rates'!A295)</f>
        <v>20</v>
      </c>
      <c r="D295" s="50">
        <f>IFERROR(SUMIFS(Results!V:V,Results!G:G,CONCATENATE("*",B295,"*"),Results!E:E,'Warscroll Win Rates'!A295)/C295,"")</f>
        <v>0.45</v>
      </c>
      <c r="E295" s="1">
        <f>SUMIFS(Results!O:O,Results!G:G,CONCATENATE("&lt;&gt;*",'Warscroll Win Rates'!B295,"*"),Results!E:E,'Warscroll Win Rates'!A295)</f>
        <v>93</v>
      </c>
      <c r="F295" s="50">
        <f>IFERROR(SUMIFS(Results!V:V,Results!G:G,CONCATENATE("&lt;&gt;*",'Warscroll Win Rates'!B295,"*"),Results!E:E,'Warscroll Win Rates'!A295)/E295,"")</f>
        <v>0.489247311827957</v>
      </c>
      <c r="G295" s="46">
        <f>SUMIFS(Results!O:O,Results!G:G,CONCATENATE("*",B295,"*"),Results!E:E,'Warscroll Win Rates'!A295,Results!Y:Y,"&gt;=500")</f>
        <v>0</v>
      </c>
      <c r="H295" s="52" t="str">
        <f>IFERROR(SUMIFS(Results!V:V,Results!G:G,CONCATENATE("*",B295,"*"),Results!E:E,'Warscroll Win Rates'!A295,Results!Y:Y,"&gt;=500")/G295,"")</f>
        <v/>
      </c>
      <c r="I295" s="53">
        <f>SUMIFS(Results!O:O,Results!G:G,CONCATENATE("&lt;&gt;*",'Warscroll Win Rates'!B295,"*"),Results!E:E,'Warscroll Win Rates'!A295,Results!Y:Y,"&gt;=500")</f>
        <v>18</v>
      </c>
      <c r="J295" s="52">
        <f>IFERROR(SUMIFS(Results!V:V,Results!G:G,CONCATENATE("&lt;&gt;*",'Warscroll Win Rates'!B295,"*"),Results!E:E,'Warscroll Win Rates'!A295,Results!Y:Y,"&gt;=500")/I295,"")</f>
        <v>0.72222222222222221</v>
      </c>
    </row>
    <row r="296" spans="1:10" x14ac:dyDescent="0.3">
      <c r="A296" s="48" t="s">
        <v>30</v>
      </c>
      <c r="B296" s="48" t="s">
        <v>23493</v>
      </c>
      <c r="C296" s="1">
        <f>SUMIFS(Results!O:O,Results!G:G,CONCATENATE("*",B296,"*"),Results!E:E,'Warscroll Win Rates'!A296)</f>
        <v>0</v>
      </c>
      <c r="D296" s="50" t="str">
        <f>IFERROR(SUMIFS(Results!V:V,Results!G:G,CONCATENATE("*",B296,"*"),Results!E:E,'Warscroll Win Rates'!A296)/C296,"")</f>
        <v/>
      </c>
      <c r="E296" s="1">
        <f>SUMIFS(Results!O:O,Results!G:G,CONCATENATE("&lt;&gt;*",'Warscroll Win Rates'!B296,"*"),Results!E:E,'Warscroll Win Rates'!A296)</f>
        <v>113</v>
      </c>
      <c r="F296" s="50">
        <f>IFERROR(SUMIFS(Results!V:V,Results!G:G,CONCATENATE("&lt;&gt;*",'Warscroll Win Rates'!B296,"*"),Results!E:E,'Warscroll Win Rates'!A296)/E296,"")</f>
        <v>0.48230088495575218</v>
      </c>
      <c r="G296" s="46">
        <f>SUMIFS(Results!O:O,Results!G:G,CONCATENATE("*",B296,"*"),Results!E:E,'Warscroll Win Rates'!A296,Results!Y:Y,"&gt;=500")</f>
        <v>0</v>
      </c>
      <c r="H296" s="52" t="str">
        <f>IFERROR(SUMIFS(Results!V:V,Results!G:G,CONCATENATE("*",B296,"*"),Results!E:E,'Warscroll Win Rates'!A296,Results!Y:Y,"&gt;=500")/G296,"")</f>
        <v/>
      </c>
      <c r="I296" s="53">
        <f>SUMIFS(Results!O:O,Results!G:G,CONCATENATE("&lt;&gt;*",'Warscroll Win Rates'!B296,"*"),Results!E:E,'Warscroll Win Rates'!A296,Results!Y:Y,"&gt;=500")</f>
        <v>18</v>
      </c>
      <c r="J296" s="52">
        <f>IFERROR(SUMIFS(Results!V:V,Results!G:G,CONCATENATE("&lt;&gt;*",'Warscroll Win Rates'!B296,"*"),Results!E:E,'Warscroll Win Rates'!A296,Results!Y:Y,"&gt;=500")/I296,"")</f>
        <v>0.72222222222222221</v>
      </c>
    </row>
    <row r="297" spans="1:10" x14ac:dyDescent="0.3">
      <c r="A297" s="48" t="s">
        <v>30</v>
      </c>
      <c r="B297" s="48" t="s">
        <v>23494</v>
      </c>
      <c r="C297" s="1">
        <f>SUMIFS(Results!O:O,Results!G:G,CONCATENATE("*",B297,"*"),Results!E:E,'Warscroll Win Rates'!A297)</f>
        <v>35</v>
      </c>
      <c r="D297" s="50">
        <f>IFERROR(SUMIFS(Results!V:V,Results!G:G,CONCATENATE("*",B297,"*"),Results!E:E,'Warscroll Win Rates'!A297)/C297,"")</f>
        <v>0.34285714285714286</v>
      </c>
      <c r="E297" s="1">
        <f>SUMIFS(Results!O:O,Results!G:G,CONCATENATE("&lt;&gt;*",'Warscroll Win Rates'!B297,"*"),Results!E:E,'Warscroll Win Rates'!A297)</f>
        <v>78</v>
      </c>
      <c r="F297" s="50">
        <f>IFERROR(SUMIFS(Results!V:V,Results!G:G,CONCATENATE("&lt;&gt;*",'Warscroll Win Rates'!B297,"*"),Results!E:E,'Warscroll Win Rates'!A297)/E297,"")</f>
        <v>0.54487179487179482</v>
      </c>
      <c r="G297" s="46">
        <f>SUMIFS(Results!O:O,Results!G:G,CONCATENATE("*",B297,"*"),Results!E:E,'Warscroll Win Rates'!A297,Results!Y:Y,"&gt;=500")</f>
        <v>0</v>
      </c>
      <c r="H297" s="52" t="str">
        <f>IFERROR(SUMIFS(Results!V:V,Results!G:G,CONCATENATE("*",B297,"*"),Results!E:E,'Warscroll Win Rates'!A297,Results!Y:Y,"&gt;=500")/G297,"")</f>
        <v/>
      </c>
      <c r="I297" s="53">
        <f>SUMIFS(Results!O:O,Results!G:G,CONCATENATE("&lt;&gt;*",'Warscroll Win Rates'!B297,"*"),Results!E:E,'Warscroll Win Rates'!A297,Results!Y:Y,"&gt;=500")</f>
        <v>18</v>
      </c>
      <c r="J297" s="52">
        <f>IFERROR(SUMIFS(Results!V:V,Results!G:G,CONCATENATE("&lt;&gt;*",'Warscroll Win Rates'!B297,"*"),Results!E:E,'Warscroll Win Rates'!A297,Results!Y:Y,"&gt;=500")/I297,"")</f>
        <v>0.72222222222222221</v>
      </c>
    </row>
    <row r="298" spans="1:10" x14ac:dyDescent="0.3">
      <c r="A298" s="48" t="s">
        <v>30</v>
      </c>
      <c r="B298" s="48" t="s">
        <v>23495</v>
      </c>
      <c r="C298" s="1">
        <f>SUMIFS(Results!O:O,Results!G:G,CONCATENATE("*",B298,"*"),Results!E:E,'Warscroll Win Rates'!A298)</f>
        <v>0</v>
      </c>
      <c r="D298" s="50" t="str">
        <f>IFERROR(SUMIFS(Results!V:V,Results!G:G,CONCATENATE("*",B298,"*"),Results!E:E,'Warscroll Win Rates'!A298)/C298,"")</f>
        <v/>
      </c>
      <c r="E298" s="1">
        <f>SUMIFS(Results!O:O,Results!G:G,CONCATENATE("&lt;&gt;*",'Warscroll Win Rates'!B298,"*"),Results!E:E,'Warscroll Win Rates'!A298)</f>
        <v>113</v>
      </c>
      <c r="F298" s="50">
        <f>IFERROR(SUMIFS(Results!V:V,Results!G:G,CONCATENATE("&lt;&gt;*",'Warscroll Win Rates'!B298,"*"),Results!E:E,'Warscroll Win Rates'!A298)/E298,"")</f>
        <v>0.48230088495575218</v>
      </c>
      <c r="G298" s="46">
        <f>SUMIFS(Results!O:O,Results!G:G,CONCATENATE("*",B298,"*"),Results!E:E,'Warscroll Win Rates'!A298,Results!Y:Y,"&gt;=500")</f>
        <v>0</v>
      </c>
      <c r="H298" s="52" t="str">
        <f>IFERROR(SUMIFS(Results!V:V,Results!G:G,CONCATENATE("*",B298,"*"),Results!E:E,'Warscroll Win Rates'!A298,Results!Y:Y,"&gt;=500")/G298,"")</f>
        <v/>
      </c>
      <c r="I298" s="53">
        <f>SUMIFS(Results!O:O,Results!G:G,CONCATENATE("&lt;&gt;*",'Warscroll Win Rates'!B298,"*"),Results!E:E,'Warscroll Win Rates'!A298,Results!Y:Y,"&gt;=500")</f>
        <v>18</v>
      </c>
      <c r="J298" s="52">
        <f>IFERROR(SUMIFS(Results!V:V,Results!G:G,CONCATENATE("&lt;&gt;*",'Warscroll Win Rates'!B298,"*"),Results!E:E,'Warscroll Win Rates'!A298,Results!Y:Y,"&gt;=500")/I298,"")</f>
        <v>0.72222222222222221</v>
      </c>
    </row>
    <row r="299" spans="1:10" s="5" customFormat="1" x14ac:dyDescent="0.3">
      <c r="A299" s="49" t="s">
        <v>25651</v>
      </c>
      <c r="B299" s="49"/>
      <c r="C299" s="6">
        <f>SUMIFS(Results!O:O,Results!G:G,CONCATENATE("*",B299,"*"),Results!E:E,'Warscroll Win Rates'!A299)</f>
        <v>103</v>
      </c>
      <c r="D299" s="50">
        <f>IFERROR(SUMIFS(Results!V:V,Results!G:G,CONCATENATE("*",B299,"*"),Results!E:E,'Warscroll Win Rates'!A299)/C299,"")</f>
        <v>0.47572815533980584</v>
      </c>
      <c r="E299" s="6">
        <f>SUMIFS(Results!O:O,Results!G:G,CONCATENATE("&lt;&gt;*",'Warscroll Win Rates'!B299,"*"),Results!E:E,'Warscroll Win Rates'!A299)</f>
        <v>0</v>
      </c>
      <c r="F299" s="50" t="str">
        <f>IFERROR(SUMIFS(Results!V:V,Results!G:G,CONCATENATE("&lt;&gt;*",'Warscroll Win Rates'!B299,"*"),Results!E:E,'Warscroll Win Rates'!A299)/E299,"")</f>
        <v/>
      </c>
      <c r="G299" s="46">
        <f>SUMIFS(Results!O:O,Results!G:G,CONCATENATE("*",B299,"*"),Results!E:E,'Warscroll Win Rates'!A299,Results!Y:Y,"&gt;=500")</f>
        <v>40</v>
      </c>
      <c r="H299" s="52">
        <f>IFERROR(SUMIFS(Results!V:V,Results!G:G,CONCATENATE("*",B299,"*"),Results!E:E,'Warscroll Win Rates'!A299,Results!Y:Y,"&gt;=500")/G299,"")</f>
        <v>0.65</v>
      </c>
      <c r="I299" s="53">
        <f>SUMIFS(Results!O:O,Results!G:G,CONCATENATE("&lt;&gt;*",'Warscroll Win Rates'!B299,"*"),Results!E:E,'Warscroll Win Rates'!A299,Results!Y:Y,"&gt;=500")</f>
        <v>0</v>
      </c>
      <c r="J299" s="52" t="str">
        <f>IFERROR(SUMIFS(Results!V:V,Results!G:G,CONCATENATE("&lt;&gt;*",'Warscroll Win Rates'!B299,"*"),Results!E:E,'Warscroll Win Rates'!A299,Results!Y:Y,"&gt;=500")/I299,"")</f>
        <v/>
      </c>
    </row>
    <row r="300" spans="1:10" x14ac:dyDescent="0.3">
      <c r="A300" s="48" t="s">
        <v>25651</v>
      </c>
      <c r="B300" s="48" t="s">
        <v>23496</v>
      </c>
      <c r="C300" s="1">
        <f>SUMIFS(Results!O:O,Results!G:G,CONCATENATE("*",B300,"*"),Results!E:E,'Warscroll Win Rates'!A300)</f>
        <v>40</v>
      </c>
      <c r="D300" s="50">
        <f>IFERROR(SUMIFS(Results!V:V,Results!G:G,CONCATENATE("*",B300,"*"),Results!E:E,'Warscroll Win Rates'!A300)/C300,"")</f>
        <v>0.45</v>
      </c>
      <c r="E300" s="1">
        <f>SUMIFS(Results!O:O,Results!G:G,CONCATENATE("&lt;&gt;*",'Warscroll Win Rates'!B300,"*"),Results!E:E,'Warscroll Win Rates'!A300)</f>
        <v>63</v>
      </c>
      <c r="F300" s="50">
        <f>IFERROR(SUMIFS(Results!V:V,Results!G:G,CONCATENATE("&lt;&gt;*",'Warscroll Win Rates'!B300,"*"),Results!E:E,'Warscroll Win Rates'!A300)/E300,"")</f>
        <v>0.49206349206349204</v>
      </c>
      <c r="G300" s="46">
        <f>SUMIFS(Results!O:O,Results!G:G,CONCATENATE("*",B300,"*"),Results!E:E,'Warscroll Win Rates'!A300,Results!Y:Y,"&gt;=500")</f>
        <v>10</v>
      </c>
      <c r="H300" s="52">
        <f>IFERROR(SUMIFS(Results!V:V,Results!G:G,CONCATENATE("*",B300,"*"),Results!E:E,'Warscroll Win Rates'!A300,Results!Y:Y,"&gt;=500")/G300,"")</f>
        <v>0.6</v>
      </c>
      <c r="I300" s="53">
        <f>SUMIFS(Results!O:O,Results!G:G,CONCATENATE("&lt;&gt;*",'Warscroll Win Rates'!B300,"*"),Results!E:E,'Warscroll Win Rates'!A300,Results!Y:Y,"&gt;=500")</f>
        <v>30</v>
      </c>
      <c r="J300" s="52">
        <f>IFERROR(SUMIFS(Results!V:V,Results!G:G,CONCATENATE("&lt;&gt;*",'Warscroll Win Rates'!B300,"*"),Results!E:E,'Warscroll Win Rates'!A300,Results!Y:Y,"&gt;=500")/I300,"")</f>
        <v>0.66666666666666663</v>
      </c>
    </row>
    <row r="301" spans="1:10" x14ac:dyDescent="0.3">
      <c r="A301" s="48" t="s">
        <v>25651</v>
      </c>
      <c r="B301" s="48" t="s">
        <v>23497</v>
      </c>
      <c r="C301" s="1">
        <f>SUMIFS(Results!O:O,Results!G:G,CONCATENATE("*",B301,"*"),Results!E:E,'Warscroll Win Rates'!A301)-C302</f>
        <v>0</v>
      </c>
      <c r="D301" s="50" t="str">
        <f>IFERROR(SUMIFS(Results!V:V,Results!G:G,CONCATENATE("*",B301,"*"),Results!E:E,'Warscroll Win Rates'!A301)/C301,"")</f>
        <v/>
      </c>
      <c r="E301" s="1">
        <f>SUMIFS(Results!O:O,Results!G:G,CONCATENATE("&lt;&gt;*",'Warscroll Win Rates'!B301,"*"),Results!E:E,'Warscroll Win Rates'!A301)-E302</f>
        <v>0</v>
      </c>
      <c r="F301" s="50" t="str">
        <f>IFERROR(SUMIFS(Results!V:V,Results!G:G,CONCATENATE("&lt;&gt;*",'Warscroll Win Rates'!B301,"*"),Results!E:E,'Warscroll Win Rates'!A301)/E301,"")</f>
        <v/>
      </c>
      <c r="G301" s="46">
        <f>SUMIFS(Results!O:O,Results!G:G,CONCATENATE("*",B301,"*"),Results!E:E,'Warscroll Win Rates'!A301,Results!Y:Y,"&gt;=500")-G302</f>
        <v>0</v>
      </c>
      <c r="H301" s="52" t="str">
        <f>IFERROR(SUMIFS(Results!V:V,Results!G:G,CONCATENATE("*",B301,"*"),Results!E:E,'Warscroll Win Rates'!A301,Results!Y:Y,"&gt;=500")/G301,"")</f>
        <v/>
      </c>
      <c r="I301" s="53">
        <f>SUMIFS(Results!O:O,Results!G:G,CONCATENATE("&lt;&gt;*",'Warscroll Win Rates'!B301,"*"),Results!E:E,'Warscroll Win Rates'!A301,Results!Y:Y,"&gt;=500")-I302</f>
        <v>0</v>
      </c>
      <c r="J301" s="52" t="str">
        <f>IFERROR(SUMIFS(Results!V:V,Results!G:G,CONCATENATE("&lt;&gt;*",'Warscroll Win Rates'!B301,"*"),Results!E:E,'Warscroll Win Rates'!A301,Results!Y:Y,"&gt;=500")/I301,"")</f>
        <v/>
      </c>
    </row>
    <row r="302" spans="1:10" x14ac:dyDescent="0.3">
      <c r="A302" s="48" t="s">
        <v>25651</v>
      </c>
      <c r="B302" s="48" t="s">
        <v>25763</v>
      </c>
      <c r="C302" s="1">
        <f>SUMIFS(Results!O:O,Results!G:G,CONCATENATE("*",B302,"*"),Results!E:E,'Warscroll Win Rates'!A302)</f>
        <v>5</v>
      </c>
      <c r="D302" s="50">
        <f>IFERROR(SUMIFS(Results!V:V,Results!G:G,CONCATENATE("*",B302,"*"),Results!E:E,'Warscroll Win Rates'!A302)/C302,"")</f>
        <v>0.8</v>
      </c>
      <c r="E302" s="1">
        <f>SUMIFS(Results!O:O,Results!G:G,CONCATENATE("&lt;&gt;*",'Warscroll Win Rates'!B302,"*"),Results!E:E,'Warscroll Win Rates'!A302)</f>
        <v>98</v>
      </c>
      <c r="F302" s="50">
        <f>IFERROR(SUMIFS(Results!V:V,Results!G:G,CONCATENATE("&lt;&gt;*",'Warscroll Win Rates'!B302,"*"),Results!E:E,'Warscroll Win Rates'!A302)/E302,"")</f>
        <v>0.45918367346938777</v>
      </c>
      <c r="G302" s="46">
        <f>SUMIFS(Results!O:O,Results!G:G,CONCATENATE("*",B302,"*"),Results!E:E,'Warscroll Win Rates'!A302,Results!Y:Y,"&gt;=500")</f>
        <v>5</v>
      </c>
      <c r="H302" s="52">
        <f>IFERROR(SUMIFS(Results!V:V,Results!G:G,CONCATENATE("*",B302,"*"),Results!E:E,'Warscroll Win Rates'!A302,Results!Y:Y,"&gt;=500")/G302,"")</f>
        <v>0.8</v>
      </c>
      <c r="I302" s="53">
        <f>SUMIFS(Results!O:O,Results!G:G,CONCATENATE("&lt;&gt;*",'Warscroll Win Rates'!B302,"*"),Results!E:E,'Warscroll Win Rates'!A302,Results!Y:Y,"&gt;=500")</f>
        <v>35</v>
      </c>
      <c r="J302" s="52">
        <f>IFERROR(SUMIFS(Results!V:V,Results!G:G,CONCATENATE("&lt;&gt;*",'Warscroll Win Rates'!B302,"*"),Results!E:E,'Warscroll Win Rates'!A302,Results!Y:Y,"&gt;=500")/I302,"")</f>
        <v>0.62857142857142856</v>
      </c>
    </row>
    <row r="303" spans="1:10" x14ac:dyDescent="0.3">
      <c r="A303" s="48" t="s">
        <v>25651</v>
      </c>
      <c r="B303" s="48" t="s">
        <v>23498</v>
      </c>
      <c r="C303" s="1">
        <f>SUMIFS(Results!O:O,Results!G:G,CONCATENATE("*",B303,"*"),Results!E:E,'Warscroll Win Rates'!A303)</f>
        <v>65</v>
      </c>
      <c r="D303" s="50">
        <f>IFERROR(SUMIFS(Results!V:V,Results!G:G,CONCATENATE("*",B303,"*"),Results!E:E,'Warscroll Win Rates'!A303)/C303,"")</f>
        <v>0.44615384615384618</v>
      </c>
      <c r="E303" s="1">
        <f>SUMIFS(Results!O:O,Results!G:G,CONCATENATE("&lt;&gt;*",'Warscroll Win Rates'!B303,"*"),Results!E:E,'Warscroll Win Rates'!A303)</f>
        <v>38</v>
      </c>
      <c r="F303" s="50">
        <f>IFERROR(SUMIFS(Results!V:V,Results!G:G,CONCATENATE("&lt;&gt;*",'Warscroll Win Rates'!B303,"*"),Results!E:E,'Warscroll Win Rates'!A303)/E303,"")</f>
        <v>0.52631578947368418</v>
      </c>
      <c r="G303" s="46">
        <f>SUMIFS(Results!O:O,Results!G:G,CONCATENATE("*",B303,"*"),Results!E:E,'Warscroll Win Rates'!A303,Results!Y:Y,"&gt;=500")</f>
        <v>25</v>
      </c>
      <c r="H303" s="52">
        <f>IFERROR(SUMIFS(Results!V:V,Results!G:G,CONCATENATE("*",B303,"*"),Results!E:E,'Warscroll Win Rates'!A303,Results!Y:Y,"&gt;=500")/G303,"")</f>
        <v>0.64</v>
      </c>
      <c r="I303" s="53">
        <f>SUMIFS(Results!O:O,Results!G:G,CONCATENATE("&lt;&gt;*",'Warscroll Win Rates'!B303,"*"),Results!E:E,'Warscroll Win Rates'!A303,Results!Y:Y,"&gt;=500")</f>
        <v>15</v>
      </c>
      <c r="J303" s="52">
        <f>IFERROR(SUMIFS(Results!V:V,Results!G:G,CONCATENATE("&lt;&gt;*",'Warscroll Win Rates'!B303,"*"),Results!E:E,'Warscroll Win Rates'!A303,Results!Y:Y,"&gt;=500")/I303,"")</f>
        <v>0.66666666666666663</v>
      </c>
    </row>
    <row r="304" spans="1:10" x14ac:dyDescent="0.3">
      <c r="A304" s="48" t="s">
        <v>25651</v>
      </c>
      <c r="B304" s="48" t="s">
        <v>23499</v>
      </c>
      <c r="C304" s="1">
        <f>SUMIFS(Results!O:O,Results!G:G,CONCATENATE("*",B304,"*"),Results!E:E,'Warscroll Win Rates'!A304)</f>
        <v>35</v>
      </c>
      <c r="D304" s="50">
        <f>IFERROR(SUMIFS(Results!V:V,Results!G:G,CONCATENATE("*",B304,"*"),Results!E:E,'Warscroll Win Rates'!A304)/C304,"")</f>
        <v>0.54285714285714282</v>
      </c>
      <c r="E304" s="1">
        <f>SUMIFS(Results!O:O,Results!G:G,CONCATENATE("&lt;&gt;*",'Warscroll Win Rates'!B304,"*"),Results!E:E,'Warscroll Win Rates'!A304)</f>
        <v>68</v>
      </c>
      <c r="F304" s="50">
        <f>IFERROR(SUMIFS(Results!V:V,Results!G:G,CONCATENATE("&lt;&gt;*",'Warscroll Win Rates'!B304,"*"),Results!E:E,'Warscroll Win Rates'!A304)/E304,"")</f>
        <v>0.44117647058823528</v>
      </c>
      <c r="G304" s="46">
        <f>SUMIFS(Results!O:O,Results!G:G,CONCATENATE("*",B304,"*"),Results!E:E,'Warscroll Win Rates'!A304,Results!Y:Y,"&gt;=500")</f>
        <v>10</v>
      </c>
      <c r="H304" s="52">
        <f>IFERROR(SUMIFS(Results!V:V,Results!G:G,CONCATENATE("*",B304,"*"),Results!E:E,'Warscroll Win Rates'!A304,Results!Y:Y,"&gt;=500")/G304,"")</f>
        <v>0.6</v>
      </c>
      <c r="I304" s="53">
        <f>SUMIFS(Results!O:O,Results!G:G,CONCATENATE("&lt;&gt;*",'Warscroll Win Rates'!B304,"*"),Results!E:E,'Warscroll Win Rates'!A304,Results!Y:Y,"&gt;=500")</f>
        <v>30</v>
      </c>
      <c r="J304" s="52">
        <f>IFERROR(SUMIFS(Results!V:V,Results!G:G,CONCATENATE("&lt;&gt;*",'Warscroll Win Rates'!B304,"*"),Results!E:E,'Warscroll Win Rates'!A304,Results!Y:Y,"&gt;=500")/I304,"")</f>
        <v>0.66666666666666663</v>
      </c>
    </row>
    <row r="305" spans="1:10" x14ac:dyDescent="0.3">
      <c r="A305" s="48" t="s">
        <v>25651</v>
      </c>
      <c r="B305" s="48" t="s">
        <v>25760</v>
      </c>
      <c r="C305" s="1">
        <f>SUMIFS(Results!O:O,Results!G:G,CONCATENATE("*",B305,"*"),Results!E:E,'Warscroll Win Rates'!A305)</f>
        <v>5</v>
      </c>
      <c r="D305" s="50">
        <f>IFERROR(SUMIFS(Results!V:V,Results!G:G,CONCATENATE("*",B305,"*"),Results!E:E,'Warscroll Win Rates'!A305)/C305,"")</f>
        <v>0.2</v>
      </c>
      <c r="E305" s="1">
        <f>SUMIFS(Results!O:O,Results!G:G,CONCATENATE("&lt;&gt;*",'Warscroll Win Rates'!B305,"*"),Results!E:E,'Warscroll Win Rates'!A305)</f>
        <v>98</v>
      </c>
      <c r="F305" s="50">
        <f>IFERROR(SUMIFS(Results!V:V,Results!G:G,CONCATENATE("&lt;&gt;*",'Warscroll Win Rates'!B305,"*"),Results!E:E,'Warscroll Win Rates'!A305)/E305,"")</f>
        <v>0.48979591836734693</v>
      </c>
      <c r="G305" s="46">
        <f>SUMIFS(Results!O:O,Results!G:G,CONCATENATE("*",B305,"*"),Results!E:E,'Warscroll Win Rates'!A305,Results!Y:Y,"&gt;=500")</f>
        <v>0</v>
      </c>
      <c r="H305" s="52" t="str">
        <f>IFERROR(SUMIFS(Results!V:V,Results!G:G,CONCATENATE("*",B305,"*"),Results!E:E,'Warscroll Win Rates'!A305,Results!Y:Y,"&gt;=500")/G305,"")</f>
        <v/>
      </c>
      <c r="I305" s="53">
        <f>SUMIFS(Results!O:O,Results!G:G,CONCATENATE("&lt;&gt;*",'Warscroll Win Rates'!B305,"*"),Results!E:E,'Warscroll Win Rates'!A305,Results!Y:Y,"&gt;=500")</f>
        <v>40</v>
      </c>
      <c r="J305" s="52">
        <f>IFERROR(SUMIFS(Results!V:V,Results!G:G,CONCATENATE("&lt;&gt;*",'Warscroll Win Rates'!B305,"*"),Results!E:E,'Warscroll Win Rates'!A305,Results!Y:Y,"&gt;=500")/I305,"")</f>
        <v>0.65</v>
      </c>
    </row>
    <row r="306" spans="1:10" x14ac:dyDescent="0.3">
      <c r="A306" s="48" t="s">
        <v>25651</v>
      </c>
      <c r="B306" s="48" t="s">
        <v>25761</v>
      </c>
      <c r="C306" s="1">
        <f>SUMIFS(Results!O:O,Results!G:G,CONCATENATE("*",B306,"*"),Results!E:E,'Warscroll Win Rates'!A306)</f>
        <v>3</v>
      </c>
      <c r="D306" s="50">
        <f>IFERROR(SUMIFS(Results!V:V,Results!G:G,CONCATENATE("*",B306,"*"),Results!E:E,'Warscroll Win Rates'!A306)/C306,"")</f>
        <v>0</v>
      </c>
      <c r="E306" s="1">
        <f>SUMIFS(Results!O:O,Results!G:G,CONCATENATE("&lt;&gt;*",'Warscroll Win Rates'!B306,"*"),Results!E:E,'Warscroll Win Rates'!A306)</f>
        <v>100</v>
      </c>
      <c r="F306" s="50">
        <f>IFERROR(SUMIFS(Results!V:V,Results!G:G,CONCATENATE("&lt;&gt;*",'Warscroll Win Rates'!B306,"*"),Results!E:E,'Warscroll Win Rates'!A306)/E306,"")</f>
        <v>0.49</v>
      </c>
      <c r="G306" s="46">
        <f>SUMIFS(Results!O:O,Results!G:G,CONCATENATE("*",B306,"*"),Results!E:E,'Warscroll Win Rates'!A306,Results!Y:Y,"&gt;=500")</f>
        <v>0</v>
      </c>
      <c r="H306" s="52" t="str">
        <f>IFERROR(SUMIFS(Results!V:V,Results!G:G,CONCATENATE("*",B306,"*"),Results!E:E,'Warscroll Win Rates'!A306,Results!Y:Y,"&gt;=500")/G306,"")</f>
        <v/>
      </c>
      <c r="I306" s="53">
        <f>SUMIFS(Results!O:O,Results!G:G,CONCATENATE("&lt;&gt;*",'Warscroll Win Rates'!B306,"*"),Results!E:E,'Warscroll Win Rates'!A306,Results!Y:Y,"&gt;=500")</f>
        <v>40</v>
      </c>
      <c r="J306" s="52">
        <f>IFERROR(SUMIFS(Results!V:V,Results!G:G,CONCATENATE("&lt;&gt;*",'Warscroll Win Rates'!B306,"*"),Results!E:E,'Warscroll Win Rates'!A306,Results!Y:Y,"&gt;=500")/I306,"")</f>
        <v>0.65</v>
      </c>
    </row>
    <row r="307" spans="1:10" x14ac:dyDescent="0.3">
      <c r="A307" s="48" t="s">
        <v>25651</v>
      </c>
      <c r="B307" s="48" t="s">
        <v>23500</v>
      </c>
      <c r="C307" s="1">
        <f>SUMIFS(Results!O:O,Results!G:G,CONCATENATE("*",B307,"*"),Results!E:E,'Warscroll Win Rates'!A307)</f>
        <v>5</v>
      </c>
      <c r="D307" s="50">
        <f>IFERROR(SUMIFS(Results!V:V,Results!G:G,CONCATENATE("*",B307,"*"),Results!E:E,'Warscroll Win Rates'!A307)/C307,"")</f>
        <v>0.8</v>
      </c>
      <c r="E307" s="1">
        <f>SUMIFS(Results!O:O,Results!G:G,CONCATENATE("&lt;&gt;*",'Warscroll Win Rates'!B307,"*"),Results!E:E,'Warscroll Win Rates'!A307)</f>
        <v>98</v>
      </c>
      <c r="F307" s="50">
        <f>IFERROR(SUMIFS(Results!V:V,Results!G:G,CONCATENATE("&lt;&gt;*",'Warscroll Win Rates'!B307,"*"),Results!E:E,'Warscroll Win Rates'!A307)/E307,"")</f>
        <v>0.45918367346938777</v>
      </c>
      <c r="G307" s="46">
        <f>SUMIFS(Results!O:O,Results!G:G,CONCATENATE("*",B307,"*"),Results!E:E,'Warscroll Win Rates'!A307,Results!Y:Y,"&gt;=500")</f>
        <v>5</v>
      </c>
      <c r="H307" s="52">
        <f>IFERROR(SUMIFS(Results!V:V,Results!G:G,CONCATENATE("*",B307,"*"),Results!E:E,'Warscroll Win Rates'!A307,Results!Y:Y,"&gt;=500")/G307,"")</f>
        <v>0.8</v>
      </c>
      <c r="I307" s="53">
        <f>SUMIFS(Results!O:O,Results!G:G,CONCATENATE("&lt;&gt;*",'Warscroll Win Rates'!B307,"*"),Results!E:E,'Warscroll Win Rates'!A307,Results!Y:Y,"&gt;=500")</f>
        <v>35</v>
      </c>
      <c r="J307" s="52">
        <f>IFERROR(SUMIFS(Results!V:V,Results!G:G,CONCATENATE("&lt;&gt;*",'Warscroll Win Rates'!B307,"*"),Results!E:E,'Warscroll Win Rates'!A307,Results!Y:Y,"&gt;=500")/I307,"")</f>
        <v>0.62857142857142856</v>
      </c>
    </row>
    <row r="308" spans="1:10" x14ac:dyDescent="0.3">
      <c r="A308" s="48" t="s">
        <v>25651</v>
      </c>
      <c r="B308" s="48" t="s">
        <v>23501</v>
      </c>
      <c r="C308" s="1">
        <f>SUMIFS(Results!O:O,Results!G:G,CONCATENATE("*",B308,"*"),Results!E:E,'Warscroll Win Rates'!A308)</f>
        <v>25</v>
      </c>
      <c r="D308" s="50">
        <f>IFERROR(SUMIFS(Results!V:V,Results!G:G,CONCATENATE("*",B308,"*"),Results!E:E,'Warscroll Win Rates'!A308)/C308,"")</f>
        <v>0.32</v>
      </c>
      <c r="E308" s="1">
        <f>SUMIFS(Results!O:O,Results!G:G,CONCATENATE("&lt;&gt;*",'Warscroll Win Rates'!B308,"*"),Results!E:E,'Warscroll Win Rates'!A308)</f>
        <v>78</v>
      </c>
      <c r="F308" s="50">
        <f>IFERROR(SUMIFS(Results!V:V,Results!G:G,CONCATENATE("&lt;&gt;*",'Warscroll Win Rates'!B308,"*"),Results!E:E,'Warscroll Win Rates'!A308)/E308,"")</f>
        <v>0.52564102564102566</v>
      </c>
      <c r="G308" s="46">
        <f>SUMIFS(Results!O:O,Results!G:G,CONCATENATE("*",B308,"*"),Results!E:E,'Warscroll Win Rates'!A308,Results!Y:Y,"&gt;=500")</f>
        <v>5</v>
      </c>
      <c r="H308" s="52">
        <f>IFERROR(SUMIFS(Results!V:V,Results!G:G,CONCATENATE("*",B308,"*"),Results!E:E,'Warscroll Win Rates'!A308,Results!Y:Y,"&gt;=500")/G308,"")</f>
        <v>0.4</v>
      </c>
      <c r="I308" s="53">
        <f>SUMIFS(Results!O:O,Results!G:G,CONCATENATE("&lt;&gt;*",'Warscroll Win Rates'!B308,"*"),Results!E:E,'Warscroll Win Rates'!A308,Results!Y:Y,"&gt;=500")</f>
        <v>35</v>
      </c>
      <c r="J308" s="52">
        <f>IFERROR(SUMIFS(Results!V:V,Results!G:G,CONCATENATE("&lt;&gt;*",'Warscroll Win Rates'!B308,"*"),Results!E:E,'Warscroll Win Rates'!A308,Results!Y:Y,"&gt;=500")/I308,"")</f>
        <v>0.68571428571428572</v>
      </c>
    </row>
    <row r="309" spans="1:10" x14ac:dyDescent="0.3">
      <c r="A309" s="48" t="s">
        <v>25651</v>
      </c>
      <c r="B309" s="48" t="s">
        <v>23502</v>
      </c>
      <c r="C309" s="1">
        <f>SUMIFS(Results!O:O,Results!G:G,CONCATENATE("*",B309,"*"),Results!E:E,'Warscroll Win Rates'!A309)</f>
        <v>15</v>
      </c>
      <c r="D309" s="50">
        <f>IFERROR(SUMIFS(Results!V:V,Results!G:G,CONCATENATE("*",B309,"*"),Results!E:E,'Warscroll Win Rates'!A309)/C309,"")</f>
        <v>0.53333333333333333</v>
      </c>
      <c r="E309" s="1">
        <f>SUMIFS(Results!O:O,Results!G:G,CONCATENATE("&lt;&gt;*",'Warscroll Win Rates'!B309,"*"),Results!E:E,'Warscroll Win Rates'!A309)</f>
        <v>88</v>
      </c>
      <c r="F309" s="50">
        <f>IFERROR(SUMIFS(Results!V:V,Results!G:G,CONCATENATE("&lt;&gt;*",'Warscroll Win Rates'!B309,"*"),Results!E:E,'Warscroll Win Rates'!A309)/E309,"")</f>
        <v>0.46590909090909088</v>
      </c>
      <c r="G309" s="46">
        <f>SUMIFS(Results!O:O,Results!G:G,CONCATENATE("*",B309,"*"),Results!E:E,'Warscroll Win Rates'!A309,Results!Y:Y,"&gt;=500")</f>
        <v>5</v>
      </c>
      <c r="H309" s="52">
        <f>IFERROR(SUMIFS(Results!V:V,Results!G:G,CONCATENATE("*",B309,"*"),Results!E:E,'Warscroll Win Rates'!A309,Results!Y:Y,"&gt;=500")/G309,"")</f>
        <v>0.8</v>
      </c>
      <c r="I309" s="53">
        <f>SUMIFS(Results!O:O,Results!G:G,CONCATENATE("&lt;&gt;*",'Warscroll Win Rates'!B309,"*"),Results!E:E,'Warscroll Win Rates'!A309,Results!Y:Y,"&gt;=500")</f>
        <v>35</v>
      </c>
      <c r="J309" s="52">
        <f>IFERROR(SUMIFS(Results!V:V,Results!G:G,CONCATENATE("&lt;&gt;*",'Warscroll Win Rates'!B309,"*"),Results!E:E,'Warscroll Win Rates'!A309,Results!Y:Y,"&gt;=500")/I309,"")</f>
        <v>0.62857142857142856</v>
      </c>
    </row>
    <row r="310" spans="1:10" x14ac:dyDescent="0.3">
      <c r="A310" s="48" t="s">
        <v>25651</v>
      </c>
      <c r="B310" s="48" t="s">
        <v>23503</v>
      </c>
      <c r="C310" s="1">
        <f>SUMIFS(Results!O:O,Results!G:G,CONCATENATE("*",B310,"*"),Results!E:E,'Warscroll Win Rates'!A310)</f>
        <v>18</v>
      </c>
      <c r="D310" s="50">
        <f>IFERROR(SUMIFS(Results!V:V,Results!G:G,CONCATENATE("*",B310,"*"),Results!E:E,'Warscroll Win Rates'!A310)/C310,"")</f>
        <v>0.3888888888888889</v>
      </c>
      <c r="E310" s="1">
        <f>SUMIFS(Results!O:O,Results!G:G,CONCATENATE("&lt;&gt;*",'Warscroll Win Rates'!B310,"*"),Results!E:E,'Warscroll Win Rates'!A310)</f>
        <v>85</v>
      </c>
      <c r="F310" s="50">
        <f>IFERROR(SUMIFS(Results!V:V,Results!G:G,CONCATENATE("&lt;&gt;*",'Warscroll Win Rates'!B310,"*"),Results!E:E,'Warscroll Win Rates'!A310)/E310,"")</f>
        <v>0.49411764705882355</v>
      </c>
      <c r="G310" s="46">
        <f>SUMIFS(Results!O:O,Results!G:G,CONCATENATE("*",B310,"*"),Results!E:E,'Warscroll Win Rates'!A310,Results!Y:Y,"&gt;=500")</f>
        <v>10</v>
      </c>
      <c r="H310" s="52">
        <f>IFERROR(SUMIFS(Results!V:V,Results!G:G,CONCATENATE("*",B310,"*"),Results!E:E,'Warscroll Win Rates'!A310,Results!Y:Y,"&gt;=500")/G310,"")</f>
        <v>0.6</v>
      </c>
      <c r="I310" s="53">
        <f>SUMIFS(Results!O:O,Results!G:G,CONCATENATE("&lt;&gt;*",'Warscroll Win Rates'!B310,"*"),Results!E:E,'Warscroll Win Rates'!A310,Results!Y:Y,"&gt;=500")</f>
        <v>30</v>
      </c>
      <c r="J310" s="52">
        <f>IFERROR(SUMIFS(Results!V:V,Results!G:G,CONCATENATE("&lt;&gt;*",'Warscroll Win Rates'!B310,"*"),Results!E:E,'Warscroll Win Rates'!A310,Results!Y:Y,"&gt;=500")/I310,"")</f>
        <v>0.66666666666666663</v>
      </c>
    </row>
    <row r="311" spans="1:10" x14ac:dyDescent="0.3">
      <c r="A311" s="48" t="s">
        <v>25651</v>
      </c>
      <c r="B311" s="48" t="s">
        <v>25762</v>
      </c>
      <c r="C311" s="1">
        <f>SUMIFS(Results!O:O,Results!G:G,CONCATENATE("*",B311,"*"),Results!E:E,'Warscroll Win Rates'!A311)</f>
        <v>23</v>
      </c>
      <c r="D311" s="50">
        <f>IFERROR(SUMIFS(Results!V:V,Results!G:G,CONCATENATE("*",B311,"*"),Results!E:E,'Warscroll Win Rates'!A311)/C311,"")</f>
        <v>0.52173913043478259</v>
      </c>
      <c r="E311" s="1">
        <f>SUMIFS(Results!O:O,Results!G:G,CONCATENATE("&lt;&gt;*",'Warscroll Win Rates'!B311,"*"),Results!E:E,'Warscroll Win Rates'!A311)</f>
        <v>80</v>
      </c>
      <c r="F311" s="50">
        <f>IFERROR(SUMIFS(Results!V:V,Results!G:G,CONCATENATE("&lt;&gt;*",'Warscroll Win Rates'!B311,"*"),Results!E:E,'Warscroll Win Rates'!A311)/E311,"")</f>
        <v>0.46250000000000002</v>
      </c>
      <c r="G311" s="46">
        <f>SUMIFS(Results!O:O,Results!G:G,CONCATENATE("*",B311,"*"),Results!E:E,'Warscroll Win Rates'!A311,Results!Y:Y,"&gt;=500")</f>
        <v>15</v>
      </c>
      <c r="H311" s="52">
        <f>IFERROR(SUMIFS(Results!V:V,Results!G:G,CONCATENATE("*",B311,"*"),Results!E:E,'Warscroll Win Rates'!A311,Results!Y:Y,"&gt;=500")/G311,"")</f>
        <v>0.73333333333333328</v>
      </c>
      <c r="I311" s="53">
        <f>SUMIFS(Results!O:O,Results!G:G,CONCATENATE("&lt;&gt;*",'Warscroll Win Rates'!B311,"*"),Results!E:E,'Warscroll Win Rates'!A311,Results!Y:Y,"&gt;=500")</f>
        <v>25</v>
      </c>
      <c r="J311" s="52">
        <f>IFERROR(SUMIFS(Results!V:V,Results!G:G,CONCATENATE("&lt;&gt;*",'Warscroll Win Rates'!B311,"*"),Results!E:E,'Warscroll Win Rates'!A311,Results!Y:Y,"&gt;=500")/I311,"")</f>
        <v>0.6</v>
      </c>
    </row>
    <row r="312" spans="1:10" x14ac:dyDescent="0.3">
      <c r="A312" s="48" t="s">
        <v>25651</v>
      </c>
      <c r="B312" s="48" t="s">
        <v>23504</v>
      </c>
      <c r="C312" s="1">
        <f>SUMIFS(Results!O:O,Results!G:G,CONCATENATE("*",B312,"*"),Results!E:E,'Warscroll Win Rates'!A312)</f>
        <v>10</v>
      </c>
      <c r="D312" s="50">
        <f>IFERROR(SUMIFS(Results!V:V,Results!G:G,CONCATENATE("*",B312,"*"),Results!E:E,'Warscroll Win Rates'!A312)/C312,"")</f>
        <v>0.3</v>
      </c>
      <c r="E312" s="1">
        <f>SUMIFS(Results!O:O,Results!G:G,CONCATENATE("&lt;&gt;*",'Warscroll Win Rates'!B312,"*"),Results!E:E,'Warscroll Win Rates'!A312)</f>
        <v>93</v>
      </c>
      <c r="F312" s="50">
        <f>IFERROR(SUMIFS(Results!V:V,Results!G:G,CONCATENATE("&lt;&gt;*",'Warscroll Win Rates'!B312,"*"),Results!E:E,'Warscroll Win Rates'!A312)/E312,"")</f>
        <v>0.4946236559139785</v>
      </c>
      <c r="G312" s="46">
        <f>SUMIFS(Results!O:O,Results!G:G,CONCATENATE("*",B312,"*"),Results!E:E,'Warscroll Win Rates'!A312,Results!Y:Y,"&gt;=500")</f>
        <v>0</v>
      </c>
      <c r="H312" s="52" t="str">
        <f>IFERROR(SUMIFS(Results!V:V,Results!G:G,CONCATENATE("*",B312,"*"),Results!E:E,'Warscroll Win Rates'!A312,Results!Y:Y,"&gt;=500")/G312,"")</f>
        <v/>
      </c>
      <c r="I312" s="53">
        <f>SUMIFS(Results!O:O,Results!G:G,CONCATENATE("&lt;&gt;*",'Warscroll Win Rates'!B312,"*"),Results!E:E,'Warscroll Win Rates'!A312,Results!Y:Y,"&gt;=500")</f>
        <v>40</v>
      </c>
      <c r="J312" s="52">
        <f>IFERROR(SUMIFS(Results!V:V,Results!G:G,CONCATENATE("&lt;&gt;*",'Warscroll Win Rates'!B312,"*"),Results!E:E,'Warscroll Win Rates'!A312,Results!Y:Y,"&gt;=500")/I312,"")</f>
        <v>0.65</v>
      </c>
    </row>
    <row r="313" spans="1:10" x14ac:dyDescent="0.3">
      <c r="A313" s="48" t="s">
        <v>25651</v>
      </c>
      <c r="B313" s="48" t="s">
        <v>23505</v>
      </c>
      <c r="C313" s="1">
        <f>SUMIFS(Results!O:O,Results!G:G,CONCATENATE("*",B313,"*"),Results!E:E,'Warscroll Win Rates'!A313)</f>
        <v>30</v>
      </c>
      <c r="D313" s="50">
        <f>IFERROR(SUMIFS(Results!V:V,Results!G:G,CONCATENATE("*",B313,"*"),Results!E:E,'Warscroll Win Rates'!A313)/C313,"")</f>
        <v>0.33333333333333331</v>
      </c>
      <c r="E313" s="1">
        <f>SUMIFS(Results!O:O,Results!G:G,CONCATENATE("&lt;&gt;*",'Warscroll Win Rates'!B313,"*"),Results!E:E,'Warscroll Win Rates'!A313)</f>
        <v>73</v>
      </c>
      <c r="F313" s="50">
        <f>IFERROR(SUMIFS(Results!V:V,Results!G:G,CONCATENATE("&lt;&gt;*",'Warscroll Win Rates'!B313,"*"),Results!E:E,'Warscroll Win Rates'!A313)/E313,"")</f>
        <v>0.53424657534246578</v>
      </c>
      <c r="G313" s="46">
        <f>SUMIFS(Results!O:O,Results!G:G,CONCATENATE("*",B313,"*"),Results!E:E,'Warscroll Win Rates'!A313,Results!Y:Y,"&gt;=500")</f>
        <v>5</v>
      </c>
      <c r="H313" s="52">
        <f>IFERROR(SUMIFS(Results!V:V,Results!G:G,CONCATENATE("*",B313,"*"),Results!E:E,'Warscroll Win Rates'!A313,Results!Y:Y,"&gt;=500")/G313,"")</f>
        <v>0.4</v>
      </c>
      <c r="I313" s="53">
        <f>SUMIFS(Results!O:O,Results!G:G,CONCATENATE("&lt;&gt;*",'Warscroll Win Rates'!B313,"*"),Results!E:E,'Warscroll Win Rates'!A313,Results!Y:Y,"&gt;=500")</f>
        <v>35</v>
      </c>
      <c r="J313" s="52">
        <f>IFERROR(SUMIFS(Results!V:V,Results!G:G,CONCATENATE("&lt;&gt;*",'Warscroll Win Rates'!B313,"*"),Results!E:E,'Warscroll Win Rates'!A313,Results!Y:Y,"&gt;=500")/I313,"")</f>
        <v>0.68571428571428572</v>
      </c>
    </row>
    <row r="314" spans="1:10" x14ac:dyDescent="0.3">
      <c r="A314" s="48" t="s">
        <v>25651</v>
      </c>
      <c r="B314" s="48" t="s">
        <v>25764</v>
      </c>
      <c r="C314" s="1">
        <f>SUMIFS(Results!O:O,Results!G:G,CONCATENATE("*",B314,"*"),Results!E:E,'Warscroll Win Rates'!A314)</f>
        <v>15</v>
      </c>
      <c r="D314" s="50">
        <f>IFERROR(SUMIFS(Results!V:V,Results!G:G,CONCATENATE("*",B314,"*"),Results!E:E,'Warscroll Win Rates'!A314)/C314,"")</f>
        <v>0.4</v>
      </c>
      <c r="E314" s="1">
        <f>SUMIFS(Results!O:O,Results!G:G,CONCATENATE("&lt;&gt;*",'Warscroll Win Rates'!B314,"*"),Results!E:E,'Warscroll Win Rates'!A314)</f>
        <v>88</v>
      </c>
      <c r="F314" s="50">
        <f>IFERROR(SUMIFS(Results!V:V,Results!G:G,CONCATENATE("&lt;&gt;*",'Warscroll Win Rates'!B314,"*"),Results!E:E,'Warscroll Win Rates'!A314)/E314,"")</f>
        <v>0.48863636363636365</v>
      </c>
      <c r="G314" s="46">
        <f>SUMIFS(Results!O:O,Results!G:G,CONCATENATE("*",B314,"*"),Results!E:E,'Warscroll Win Rates'!A314,Results!Y:Y,"&gt;=500")</f>
        <v>5</v>
      </c>
      <c r="H314" s="52">
        <f>IFERROR(SUMIFS(Results!V:V,Results!G:G,CONCATENATE("*",B314,"*"),Results!E:E,'Warscroll Win Rates'!A314,Results!Y:Y,"&gt;=500")/G314,"")</f>
        <v>0.8</v>
      </c>
      <c r="I314" s="53">
        <f>SUMIFS(Results!O:O,Results!G:G,CONCATENATE("&lt;&gt;*",'Warscroll Win Rates'!B314,"*"),Results!E:E,'Warscroll Win Rates'!A314,Results!Y:Y,"&gt;=500")</f>
        <v>35</v>
      </c>
      <c r="J314" s="52">
        <f>IFERROR(SUMIFS(Results!V:V,Results!G:G,CONCATENATE("&lt;&gt;*",'Warscroll Win Rates'!B314,"*"),Results!E:E,'Warscroll Win Rates'!A314,Results!Y:Y,"&gt;=500")/I314,"")</f>
        <v>0.62857142857142856</v>
      </c>
    </row>
    <row r="315" spans="1:10" x14ac:dyDescent="0.3">
      <c r="A315" s="48" t="s">
        <v>25651</v>
      </c>
      <c r="B315" s="48" t="s">
        <v>23506</v>
      </c>
      <c r="C315" s="1">
        <f>SUMIFS(Results!O:O,Results!G:G,CONCATENATE("*",B315,"*"),Results!E:E,'Warscroll Win Rates'!A315)</f>
        <v>25</v>
      </c>
      <c r="D315" s="50">
        <f>IFERROR(SUMIFS(Results!V:V,Results!G:G,CONCATENATE("*",B315,"*"),Results!E:E,'Warscroll Win Rates'!A315)/C315,"")</f>
        <v>0.44</v>
      </c>
      <c r="E315" s="1">
        <f>SUMIFS(Results!O:O,Results!G:G,CONCATENATE("&lt;&gt;*",'Warscroll Win Rates'!B315,"*"),Results!E:E,'Warscroll Win Rates'!A315)</f>
        <v>78</v>
      </c>
      <c r="F315" s="50">
        <f>IFERROR(SUMIFS(Results!V:V,Results!G:G,CONCATENATE("&lt;&gt;*",'Warscroll Win Rates'!B315,"*"),Results!E:E,'Warscroll Win Rates'!A315)/E315,"")</f>
        <v>0.48717948717948717</v>
      </c>
      <c r="G315" s="46">
        <f>SUMIFS(Results!O:O,Results!G:G,CONCATENATE("*",B315,"*"),Results!E:E,'Warscroll Win Rates'!A315,Results!Y:Y,"&gt;=500")</f>
        <v>5</v>
      </c>
      <c r="H315" s="52">
        <f>IFERROR(SUMIFS(Results!V:V,Results!G:G,CONCATENATE("*",B315,"*"),Results!E:E,'Warscroll Win Rates'!A315,Results!Y:Y,"&gt;=500")/G315,"")</f>
        <v>0.8</v>
      </c>
      <c r="I315" s="53">
        <f>SUMIFS(Results!O:O,Results!G:G,CONCATENATE("&lt;&gt;*",'Warscroll Win Rates'!B315,"*"),Results!E:E,'Warscroll Win Rates'!A315,Results!Y:Y,"&gt;=500")</f>
        <v>35</v>
      </c>
      <c r="J315" s="52">
        <f>IFERROR(SUMIFS(Results!V:V,Results!G:G,CONCATENATE("&lt;&gt;*",'Warscroll Win Rates'!B315,"*"),Results!E:E,'Warscroll Win Rates'!A315,Results!Y:Y,"&gt;=500")/I315,"")</f>
        <v>0.62857142857142856</v>
      </c>
    </row>
    <row r="316" spans="1:10" x14ac:dyDescent="0.3">
      <c r="A316" s="48" t="s">
        <v>25651</v>
      </c>
      <c r="B316" s="48" t="s">
        <v>23507</v>
      </c>
      <c r="C316" s="1">
        <f>SUMIFS(Results!O:O,Results!G:G,CONCATENATE("*",B316,"*"),Results!E:E,'Warscroll Win Rates'!A316)</f>
        <v>83</v>
      </c>
      <c r="D316" s="50">
        <f>IFERROR(SUMIFS(Results!V:V,Results!G:G,CONCATENATE("*",B316,"*"),Results!E:E,'Warscroll Win Rates'!A316)/C316,"")</f>
        <v>0.50602409638554213</v>
      </c>
      <c r="E316" s="1">
        <f>SUMIFS(Results!O:O,Results!G:G,CONCATENATE("&lt;&gt;*",'Warscroll Win Rates'!B316,"*"),Results!E:E,'Warscroll Win Rates'!A316)</f>
        <v>20</v>
      </c>
      <c r="F316" s="50">
        <f>IFERROR(SUMIFS(Results!V:V,Results!G:G,CONCATENATE("&lt;&gt;*",'Warscroll Win Rates'!B316,"*"),Results!E:E,'Warscroll Win Rates'!A316)/E316,"")</f>
        <v>0.35</v>
      </c>
      <c r="G316" s="46">
        <f>SUMIFS(Results!O:O,Results!G:G,CONCATENATE("*",B316,"*"),Results!E:E,'Warscroll Win Rates'!A316,Results!Y:Y,"&gt;=500")</f>
        <v>40</v>
      </c>
      <c r="H316" s="52">
        <f>IFERROR(SUMIFS(Results!V:V,Results!G:G,CONCATENATE("*",B316,"*"),Results!E:E,'Warscroll Win Rates'!A316,Results!Y:Y,"&gt;=500")/G316,"")</f>
        <v>0.65</v>
      </c>
      <c r="I316" s="53">
        <f>SUMIFS(Results!O:O,Results!G:G,CONCATENATE("&lt;&gt;*",'Warscroll Win Rates'!B316,"*"),Results!E:E,'Warscroll Win Rates'!A316,Results!Y:Y,"&gt;=500")</f>
        <v>0</v>
      </c>
      <c r="J316" s="52" t="str">
        <f>IFERROR(SUMIFS(Results!V:V,Results!G:G,CONCATENATE("&lt;&gt;*",'Warscroll Win Rates'!B316,"*"),Results!E:E,'Warscroll Win Rates'!A316,Results!Y:Y,"&gt;=500")/I316,"")</f>
        <v/>
      </c>
    </row>
    <row r="317" spans="1:10" x14ac:dyDescent="0.3">
      <c r="A317" s="48" t="s">
        <v>25651</v>
      </c>
      <c r="B317" s="48" t="s">
        <v>23508</v>
      </c>
      <c r="C317" s="1">
        <f>SUMIFS(Results!O:O,Results!G:G,CONCATENATE("*",B317,"*"),Results!E:E,'Warscroll Win Rates'!A317)</f>
        <v>30</v>
      </c>
      <c r="D317" s="50">
        <f>IFERROR(SUMIFS(Results!V:V,Results!G:G,CONCATENATE("*",B317,"*"),Results!E:E,'Warscroll Win Rates'!A317)/C317,"")</f>
        <v>0.4</v>
      </c>
      <c r="E317" s="1">
        <f>SUMIFS(Results!O:O,Results!G:G,CONCATENATE("&lt;&gt;*",'Warscroll Win Rates'!B317,"*"),Results!E:E,'Warscroll Win Rates'!A317)</f>
        <v>73</v>
      </c>
      <c r="F317" s="50">
        <f>IFERROR(SUMIFS(Results!V:V,Results!G:G,CONCATENATE("&lt;&gt;*",'Warscroll Win Rates'!B317,"*"),Results!E:E,'Warscroll Win Rates'!A317)/E317,"")</f>
        <v>0.50684931506849318</v>
      </c>
      <c r="G317" s="46">
        <f>SUMIFS(Results!O:O,Results!G:G,CONCATENATE("*",B317,"*"),Results!E:E,'Warscroll Win Rates'!A317,Results!Y:Y,"&gt;=500")</f>
        <v>10</v>
      </c>
      <c r="H317" s="52">
        <f>IFERROR(SUMIFS(Results!V:V,Results!G:G,CONCATENATE("*",B317,"*"),Results!E:E,'Warscroll Win Rates'!A317,Results!Y:Y,"&gt;=500")/G317,"")</f>
        <v>0.7</v>
      </c>
      <c r="I317" s="53">
        <f>SUMIFS(Results!O:O,Results!G:G,CONCATENATE("&lt;&gt;*",'Warscroll Win Rates'!B317,"*"),Results!E:E,'Warscroll Win Rates'!A317,Results!Y:Y,"&gt;=500")</f>
        <v>30</v>
      </c>
      <c r="J317" s="52">
        <f>IFERROR(SUMIFS(Results!V:V,Results!G:G,CONCATENATE("&lt;&gt;*",'Warscroll Win Rates'!B317,"*"),Results!E:E,'Warscroll Win Rates'!A317,Results!Y:Y,"&gt;=500")/I317,"")</f>
        <v>0.6333333333333333</v>
      </c>
    </row>
    <row r="318" spans="1:10" x14ac:dyDescent="0.3">
      <c r="A318" s="48" t="s">
        <v>25651</v>
      </c>
      <c r="B318" s="48" t="s">
        <v>23509</v>
      </c>
      <c r="C318" s="1">
        <f>SUMIFS(Results!O:O,Results!G:G,CONCATENATE("*",B318,"*"),Results!E:E,'Warscroll Win Rates'!A318)</f>
        <v>75</v>
      </c>
      <c r="D318" s="50">
        <f>IFERROR(SUMIFS(Results!V:V,Results!G:G,CONCATENATE("*",B318,"*"),Results!E:E,'Warscroll Win Rates'!A318)/C318,"")</f>
        <v>0.46666666666666667</v>
      </c>
      <c r="E318" s="1">
        <f>SUMIFS(Results!O:O,Results!G:G,CONCATENATE("&lt;&gt;*",'Warscroll Win Rates'!B318,"*"),Results!E:E,'Warscroll Win Rates'!A318)</f>
        <v>28</v>
      </c>
      <c r="F318" s="50">
        <f>IFERROR(SUMIFS(Results!V:V,Results!G:G,CONCATENATE("&lt;&gt;*",'Warscroll Win Rates'!B318,"*"),Results!E:E,'Warscroll Win Rates'!A318)/E318,"")</f>
        <v>0.5</v>
      </c>
      <c r="G318" s="46">
        <f>SUMIFS(Results!O:O,Results!G:G,CONCATENATE("*",B318,"*"),Results!E:E,'Warscroll Win Rates'!A318,Results!Y:Y,"&gt;=500")</f>
        <v>20</v>
      </c>
      <c r="H318" s="52">
        <f>IFERROR(SUMIFS(Results!V:V,Results!G:G,CONCATENATE("*",B318,"*"),Results!E:E,'Warscroll Win Rates'!A318,Results!Y:Y,"&gt;=500")/G318,"")</f>
        <v>0.7</v>
      </c>
      <c r="I318" s="53">
        <f>SUMIFS(Results!O:O,Results!G:G,CONCATENATE("&lt;&gt;*",'Warscroll Win Rates'!B318,"*"),Results!E:E,'Warscroll Win Rates'!A318,Results!Y:Y,"&gt;=500")</f>
        <v>20</v>
      </c>
      <c r="J318" s="52">
        <f>IFERROR(SUMIFS(Results!V:V,Results!G:G,CONCATENATE("&lt;&gt;*",'Warscroll Win Rates'!B318,"*"),Results!E:E,'Warscroll Win Rates'!A318,Results!Y:Y,"&gt;=500")/I318,"")</f>
        <v>0.6</v>
      </c>
    </row>
    <row r="319" spans="1:10" x14ac:dyDescent="0.3">
      <c r="A319" s="48" t="s">
        <v>25651</v>
      </c>
      <c r="B319" s="48" t="s">
        <v>23510</v>
      </c>
      <c r="C319" s="1">
        <f>SUMIFS(Results!O:O,Results!G:G,CONCATENATE("*",B319,"*"),Results!E:E,'Warscroll Win Rates'!A319)</f>
        <v>88</v>
      </c>
      <c r="D319" s="50">
        <f>IFERROR(SUMIFS(Results!V:V,Results!G:G,CONCATENATE("*",B319,"*"),Results!E:E,'Warscroll Win Rates'!A319)/C319,"")</f>
        <v>0.48863636363636365</v>
      </c>
      <c r="E319" s="1">
        <f>SUMIFS(Results!O:O,Results!G:G,CONCATENATE("&lt;&gt;*",'Warscroll Win Rates'!B319,"*"),Results!E:E,'Warscroll Win Rates'!A319)</f>
        <v>15</v>
      </c>
      <c r="F319" s="50">
        <f>IFERROR(SUMIFS(Results!V:V,Results!G:G,CONCATENATE("&lt;&gt;*",'Warscroll Win Rates'!B319,"*"),Results!E:E,'Warscroll Win Rates'!A319)/E319,"")</f>
        <v>0.4</v>
      </c>
      <c r="G319" s="46">
        <f>SUMIFS(Results!O:O,Results!G:G,CONCATENATE("*",B319,"*"),Results!E:E,'Warscroll Win Rates'!A319,Results!Y:Y,"&gt;=500")</f>
        <v>30</v>
      </c>
      <c r="H319" s="52">
        <f>IFERROR(SUMIFS(Results!V:V,Results!G:G,CONCATENATE("*",B319,"*"),Results!E:E,'Warscroll Win Rates'!A319,Results!Y:Y,"&gt;=500")/G319,"")</f>
        <v>0.7</v>
      </c>
      <c r="I319" s="53">
        <f>SUMIFS(Results!O:O,Results!G:G,CONCATENATE("&lt;&gt;*",'Warscroll Win Rates'!B319,"*"),Results!E:E,'Warscroll Win Rates'!A319,Results!Y:Y,"&gt;=500")</f>
        <v>10</v>
      </c>
      <c r="J319" s="52">
        <f>IFERROR(SUMIFS(Results!V:V,Results!G:G,CONCATENATE("&lt;&gt;*",'Warscroll Win Rates'!B319,"*"),Results!E:E,'Warscroll Win Rates'!A319,Results!Y:Y,"&gt;=500")/I319,"")</f>
        <v>0.5</v>
      </c>
    </row>
    <row r="320" spans="1:10" s="5" customFormat="1" x14ac:dyDescent="0.3">
      <c r="A320" s="49" t="s">
        <v>45</v>
      </c>
      <c r="B320" s="49"/>
      <c r="C320" s="6">
        <f>SUMIFS(Results!O:O,Results!G:G,CONCATENATE("*",B320,"*"),Results!E:E,'Warscroll Win Rates'!A320)</f>
        <v>223</v>
      </c>
      <c r="D320" s="50">
        <f>IFERROR(SUMIFS(Results!V:V,Results!G:G,CONCATENATE("*",B320,"*"),Results!E:E,'Warscroll Win Rates'!A320)/C320,"")</f>
        <v>0.42152466367713004</v>
      </c>
      <c r="E320" s="6">
        <f>SUMIFS(Results!O:O,Results!G:G,CONCATENATE("&lt;&gt;*",'Warscroll Win Rates'!B320,"*"),Results!E:E,'Warscroll Win Rates'!A320)</f>
        <v>0</v>
      </c>
      <c r="F320" s="50" t="str">
        <f>IFERROR(SUMIFS(Results!V:V,Results!G:G,CONCATENATE("&lt;&gt;*",'Warscroll Win Rates'!B320,"*"),Results!E:E,'Warscroll Win Rates'!A320)/E320,"")</f>
        <v/>
      </c>
      <c r="G320" s="46">
        <f>SUMIFS(Results!O:O,Results!G:G,CONCATENATE("*",B320,"*"),Results!E:E,'Warscroll Win Rates'!A320,Results!Y:Y,"&gt;=500")</f>
        <v>40</v>
      </c>
      <c r="H320" s="52">
        <f>IFERROR(SUMIFS(Results!V:V,Results!G:G,CONCATENATE("*",B320,"*"),Results!E:E,'Warscroll Win Rates'!A320,Results!Y:Y,"&gt;=500")/G320,"")</f>
        <v>0.67500000000000004</v>
      </c>
      <c r="I320" s="53">
        <f>SUMIFS(Results!O:O,Results!G:G,CONCATENATE("&lt;&gt;*",'Warscroll Win Rates'!B320,"*"),Results!E:E,'Warscroll Win Rates'!A320,Results!Y:Y,"&gt;=500")</f>
        <v>0</v>
      </c>
      <c r="J320" s="52" t="str">
        <f>IFERROR(SUMIFS(Results!V:V,Results!G:G,CONCATENATE("&lt;&gt;*",'Warscroll Win Rates'!B320,"*"),Results!E:E,'Warscroll Win Rates'!A320,Results!Y:Y,"&gt;=500")/I320,"")</f>
        <v/>
      </c>
    </row>
    <row r="321" spans="1:10" x14ac:dyDescent="0.3">
      <c r="A321" s="48" t="s">
        <v>45</v>
      </c>
      <c r="B321" s="48" t="s">
        <v>23511</v>
      </c>
      <c r="C321" s="1">
        <f>SUMIFS(Results!O:O,Results!G:G,CONCATENATE("*",B321,"*"),Results!E:E,'Warscroll Win Rates'!A321)</f>
        <v>37</v>
      </c>
      <c r="D321" s="50">
        <f>IFERROR(SUMIFS(Results!V:V,Results!G:G,CONCATENATE("*",B321,"*"),Results!E:E,'Warscroll Win Rates'!A321)/C321,"")</f>
        <v>0.35135135135135137</v>
      </c>
      <c r="E321" s="1">
        <f>SUMIFS(Results!O:O,Results!G:G,CONCATENATE("&lt;&gt;*",'Warscroll Win Rates'!B321,"*"),Results!E:E,'Warscroll Win Rates'!A321)</f>
        <v>186</v>
      </c>
      <c r="F321" s="50">
        <f>IFERROR(SUMIFS(Results!V:V,Results!G:G,CONCATENATE("&lt;&gt;*",'Warscroll Win Rates'!B321,"*"),Results!E:E,'Warscroll Win Rates'!A321)/E321,"")</f>
        <v>0.43548387096774194</v>
      </c>
      <c r="G321" s="46">
        <f>SUMIFS(Results!O:O,Results!G:G,CONCATENATE("*",B321,"*"),Results!E:E,'Warscroll Win Rates'!A321,Results!Y:Y,"&gt;=500")</f>
        <v>5</v>
      </c>
      <c r="H321" s="52">
        <f>IFERROR(SUMIFS(Results!V:V,Results!G:G,CONCATENATE("*",B321,"*"),Results!E:E,'Warscroll Win Rates'!A321,Results!Y:Y,"&gt;=500")/G321,"")</f>
        <v>0.6</v>
      </c>
      <c r="I321" s="53">
        <f>SUMIFS(Results!O:O,Results!G:G,CONCATENATE("&lt;&gt;*",'Warscroll Win Rates'!B321,"*"),Results!E:E,'Warscroll Win Rates'!A321,Results!Y:Y,"&gt;=500")</f>
        <v>35</v>
      </c>
      <c r="J321" s="52">
        <f>IFERROR(SUMIFS(Results!V:V,Results!G:G,CONCATENATE("&lt;&gt;*",'Warscroll Win Rates'!B321,"*"),Results!E:E,'Warscroll Win Rates'!A321,Results!Y:Y,"&gt;=500")/I321,"")</f>
        <v>0.68571428571428572</v>
      </c>
    </row>
    <row r="322" spans="1:10" x14ac:dyDescent="0.3">
      <c r="A322" s="48" t="s">
        <v>45</v>
      </c>
      <c r="B322" s="48" t="s">
        <v>23512</v>
      </c>
      <c r="C322" s="1">
        <f>SUMIFS(Results!O:O,Results!G:G,CONCATENATE("*",B322,"*"),Results!E:E,'Warscroll Win Rates'!A322)</f>
        <v>36</v>
      </c>
      <c r="D322" s="50">
        <f>IFERROR(SUMIFS(Results!V:V,Results!G:G,CONCATENATE("*",B322,"*"),Results!E:E,'Warscroll Win Rates'!A322)/C322,"")</f>
        <v>0.5</v>
      </c>
      <c r="E322" s="1">
        <f>SUMIFS(Results!O:O,Results!G:G,CONCATENATE("&lt;&gt;*",'Warscroll Win Rates'!B322,"*"),Results!E:E,'Warscroll Win Rates'!A322)</f>
        <v>187</v>
      </c>
      <c r="F322" s="50">
        <f>IFERROR(SUMIFS(Results!V:V,Results!G:G,CONCATENATE("&lt;&gt;*",'Warscroll Win Rates'!B322,"*"),Results!E:E,'Warscroll Win Rates'!A322)/E322,"")</f>
        <v>0.40641711229946526</v>
      </c>
      <c r="G322" s="46">
        <f>SUMIFS(Results!O:O,Results!G:G,CONCATENATE("*",B322,"*"),Results!E:E,'Warscroll Win Rates'!A322,Results!Y:Y,"&gt;=500")</f>
        <v>10</v>
      </c>
      <c r="H322" s="52">
        <f>IFERROR(SUMIFS(Results!V:V,Results!G:G,CONCATENATE("*",B322,"*"),Results!E:E,'Warscroll Win Rates'!A322,Results!Y:Y,"&gt;=500")/G322,"")</f>
        <v>0.7</v>
      </c>
      <c r="I322" s="53">
        <f>SUMIFS(Results!O:O,Results!G:G,CONCATENATE("&lt;&gt;*",'Warscroll Win Rates'!B322,"*"),Results!E:E,'Warscroll Win Rates'!A322,Results!Y:Y,"&gt;=500")</f>
        <v>30</v>
      </c>
      <c r="J322" s="52">
        <f>IFERROR(SUMIFS(Results!V:V,Results!G:G,CONCATENATE("&lt;&gt;*",'Warscroll Win Rates'!B322,"*"),Results!E:E,'Warscroll Win Rates'!A322,Results!Y:Y,"&gt;=500")/I322,"")</f>
        <v>0.66666666666666663</v>
      </c>
    </row>
    <row r="323" spans="1:10" x14ac:dyDescent="0.3">
      <c r="A323" s="48" t="s">
        <v>45</v>
      </c>
      <c r="B323" s="48" t="s">
        <v>23460</v>
      </c>
      <c r="C323" s="1">
        <f>SUMIFS(Results!O:O,Results!G:G,CONCATENATE("*",B323,"*"),Results!E:E,'Warscroll Win Rates'!A323)</f>
        <v>62</v>
      </c>
      <c r="D323" s="50">
        <f>IFERROR(SUMIFS(Results!V:V,Results!G:G,CONCATENATE("*",B323,"*"),Results!E:E,'Warscroll Win Rates'!A323)/C323,"")</f>
        <v>0.46774193548387094</v>
      </c>
      <c r="E323" s="1">
        <f>SUMIFS(Results!O:O,Results!G:G,CONCATENATE("&lt;&gt;*",'Warscroll Win Rates'!B323,"*"),Results!E:E,'Warscroll Win Rates'!A323)</f>
        <v>161</v>
      </c>
      <c r="F323" s="50">
        <f>IFERROR(SUMIFS(Results!V:V,Results!G:G,CONCATENATE("&lt;&gt;*",'Warscroll Win Rates'!B323,"*"),Results!E:E,'Warscroll Win Rates'!A323)/E323,"")</f>
        <v>0.40372670807453415</v>
      </c>
      <c r="G323" s="46">
        <f>SUMIFS(Results!O:O,Results!G:G,CONCATENATE("*",B323,"*"),Results!E:E,'Warscroll Win Rates'!A323,Results!Y:Y,"&gt;=500")</f>
        <v>15</v>
      </c>
      <c r="H323" s="52">
        <f>IFERROR(SUMIFS(Results!V:V,Results!G:G,CONCATENATE("*",B323,"*"),Results!E:E,'Warscroll Win Rates'!A323,Results!Y:Y,"&gt;=500")/G323,"")</f>
        <v>0.73333333333333328</v>
      </c>
      <c r="I323" s="53">
        <f>SUMIFS(Results!O:O,Results!G:G,CONCATENATE("&lt;&gt;*",'Warscroll Win Rates'!B323,"*"),Results!E:E,'Warscroll Win Rates'!A323,Results!Y:Y,"&gt;=500")</f>
        <v>25</v>
      </c>
      <c r="J323" s="52">
        <f>IFERROR(SUMIFS(Results!V:V,Results!G:G,CONCATENATE("&lt;&gt;*",'Warscroll Win Rates'!B323,"*"),Results!E:E,'Warscroll Win Rates'!A323,Results!Y:Y,"&gt;=500")/I323,"")</f>
        <v>0.64</v>
      </c>
    </row>
    <row r="324" spans="1:10" x14ac:dyDescent="0.3">
      <c r="A324" s="48" t="s">
        <v>45</v>
      </c>
      <c r="B324" s="48" t="s">
        <v>23513</v>
      </c>
      <c r="C324" s="1">
        <f>SUMIFS(Results!O:O,Results!G:G,CONCATENATE("*",B324,"*"),Results!E:E,'Warscroll Win Rates'!A324)</f>
        <v>61</v>
      </c>
      <c r="D324" s="50">
        <f>IFERROR(SUMIFS(Results!V:V,Results!G:G,CONCATENATE("*",B324,"*"),Results!E:E,'Warscroll Win Rates'!A324)/C324,"")</f>
        <v>0.4098360655737705</v>
      </c>
      <c r="E324" s="1">
        <f>SUMIFS(Results!O:O,Results!G:G,CONCATENATE("&lt;&gt;*",'Warscroll Win Rates'!B324,"*"),Results!E:E,'Warscroll Win Rates'!A324)</f>
        <v>162</v>
      </c>
      <c r="F324" s="50">
        <f>IFERROR(SUMIFS(Results!V:V,Results!G:G,CONCATENATE("&lt;&gt;*",'Warscroll Win Rates'!B324,"*"),Results!E:E,'Warscroll Win Rates'!A324)/E324,"")</f>
        <v>0.42592592592592593</v>
      </c>
      <c r="G324" s="46">
        <f>SUMIFS(Results!O:O,Results!G:G,CONCATENATE("*",B324,"*"),Results!E:E,'Warscroll Win Rates'!A324,Results!Y:Y,"&gt;=500")</f>
        <v>0</v>
      </c>
      <c r="H324" s="52" t="str">
        <f>IFERROR(SUMIFS(Results!V:V,Results!G:G,CONCATENATE("*",B324,"*"),Results!E:E,'Warscroll Win Rates'!A324,Results!Y:Y,"&gt;=500")/G324,"")</f>
        <v/>
      </c>
      <c r="I324" s="53">
        <f>SUMIFS(Results!O:O,Results!G:G,CONCATENATE("&lt;&gt;*",'Warscroll Win Rates'!B324,"*"),Results!E:E,'Warscroll Win Rates'!A324,Results!Y:Y,"&gt;=500")</f>
        <v>40</v>
      </c>
      <c r="J324" s="52">
        <f>IFERROR(SUMIFS(Results!V:V,Results!G:G,CONCATENATE("&lt;&gt;*",'Warscroll Win Rates'!B324,"*"),Results!E:E,'Warscroll Win Rates'!A324,Results!Y:Y,"&gt;=500")/I324,"")</f>
        <v>0.67500000000000004</v>
      </c>
    </row>
    <row r="325" spans="1:10" x14ac:dyDescent="0.3">
      <c r="A325" s="48" t="s">
        <v>45</v>
      </c>
      <c r="B325" s="48" t="s">
        <v>23514</v>
      </c>
      <c r="C325" s="1">
        <f>SUMIFS(Results!O:O,Results!G:G,CONCATENATE("*",B325,"*"),Results!E:E,'Warscroll Win Rates'!A325)</f>
        <v>73</v>
      </c>
      <c r="D325" s="50">
        <f>IFERROR(SUMIFS(Results!V:V,Results!G:G,CONCATENATE("*",B325,"*"),Results!E:E,'Warscroll Win Rates'!A325)/C325,"")</f>
        <v>0.41095890410958902</v>
      </c>
      <c r="E325" s="1">
        <f>SUMIFS(Results!O:O,Results!G:G,CONCATENATE("&lt;&gt;*",'Warscroll Win Rates'!B325,"*"),Results!E:E,'Warscroll Win Rates'!A325)</f>
        <v>150</v>
      </c>
      <c r="F325" s="50">
        <f>IFERROR(SUMIFS(Results!V:V,Results!G:G,CONCATENATE("&lt;&gt;*",'Warscroll Win Rates'!B325,"*"),Results!E:E,'Warscroll Win Rates'!A325)/E325,"")</f>
        <v>0.42666666666666669</v>
      </c>
      <c r="G325" s="46">
        <f>SUMIFS(Results!O:O,Results!G:G,CONCATENATE("*",B325,"*"),Results!E:E,'Warscroll Win Rates'!A325,Results!Y:Y,"&gt;=500")</f>
        <v>10</v>
      </c>
      <c r="H325" s="52">
        <f>IFERROR(SUMIFS(Results!V:V,Results!G:G,CONCATENATE("*",B325,"*"),Results!E:E,'Warscroll Win Rates'!A325,Results!Y:Y,"&gt;=500")/G325,"")</f>
        <v>0.7</v>
      </c>
      <c r="I325" s="53">
        <f>SUMIFS(Results!O:O,Results!G:G,CONCATENATE("&lt;&gt;*",'Warscroll Win Rates'!B325,"*"),Results!E:E,'Warscroll Win Rates'!A325,Results!Y:Y,"&gt;=500")</f>
        <v>30</v>
      </c>
      <c r="J325" s="52">
        <f>IFERROR(SUMIFS(Results!V:V,Results!G:G,CONCATENATE("&lt;&gt;*",'Warscroll Win Rates'!B325,"*"),Results!E:E,'Warscroll Win Rates'!A325,Results!Y:Y,"&gt;=500")/I325,"")</f>
        <v>0.66666666666666663</v>
      </c>
    </row>
    <row r="326" spans="1:10" x14ac:dyDescent="0.3">
      <c r="A326" s="48" t="s">
        <v>45</v>
      </c>
      <c r="B326" s="48" t="s">
        <v>23515</v>
      </c>
      <c r="C326" s="1">
        <f>SUMIFS(Results!O:O,Results!G:G,CONCATENATE("*",B326,"*"),Results!E:E,'Warscroll Win Rates'!A326)</f>
        <v>112</v>
      </c>
      <c r="D326" s="50">
        <f>IFERROR(SUMIFS(Results!V:V,Results!G:G,CONCATENATE("*",B326,"*"),Results!E:E,'Warscroll Win Rates'!A326)/C326,"")</f>
        <v>0.44642857142857145</v>
      </c>
      <c r="E326" s="1">
        <f>SUMIFS(Results!O:O,Results!G:G,CONCATENATE("&lt;&gt;*",'Warscroll Win Rates'!B326,"*"),Results!E:E,'Warscroll Win Rates'!A326)</f>
        <v>111</v>
      </c>
      <c r="F326" s="50">
        <f>IFERROR(SUMIFS(Results!V:V,Results!G:G,CONCATENATE("&lt;&gt;*",'Warscroll Win Rates'!B326,"*"),Results!E:E,'Warscroll Win Rates'!A326)/E326,"")</f>
        <v>0.3963963963963964</v>
      </c>
      <c r="G326" s="46">
        <f>SUMIFS(Results!O:O,Results!G:G,CONCATENATE("*",B326,"*"),Results!E:E,'Warscroll Win Rates'!A326,Results!Y:Y,"&gt;=500")</f>
        <v>30</v>
      </c>
      <c r="H326" s="52">
        <f>IFERROR(SUMIFS(Results!V:V,Results!G:G,CONCATENATE("*",B326,"*"),Results!E:E,'Warscroll Win Rates'!A326,Results!Y:Y,"&gt;=500")/G326,"")</f>
        <v>0.6333333333333333</v>
      </c>
      <c r="I326" s="53">
        <f>SUMIFS(Results!O:O,Results!G:G,CONCATENATE("&lt;&gt;*",'Warscroll Win Rates'!B326,"*"),Results!E:E,'Warscroll Win Rates'!A326,Results!Y:Y,"&gt;=500")</f>
        <v>10</v>
      </c>
      <c r="J326" s="52">
        <f>IFERROR(SUMIFS(Results!V:V,Results!G:G,CONCATENATE("&lt;&gt;*",'Warscroll Win Rates'!B326,"*"),Results!E:E,'Warscroll Win Rates'!A326,Results!Y:Y,"&gt;=500")/I326,"")</f>
        <v>0.8</v>
      </c>
    </row>
    <row r="327" spans="1:10" x14ac:dyDescent="0.3">
      <c r="A327" s="48" t="s">
        <v>45</v>
      </c>
      <c r="B327" s="48" t="s">
        <v>23516</v>
      </c>
      <c r="C327" s="1">
        <f>SUMIFS(Results!O:O,Results!G:G,CONCATENATE("*",B327,"*"),Results!E:E,'Warscroll Win Rates'!A327)</f>
        <v>131</v>
      </c>
      <c r="D327" s="50">
        <f>IFERROR(SUMIFS(Results!V:V,Results!G:G,CONCATENATE("*",B327,"*"),Results!E:E,'Warscroll Win Rates'!A327)/C327,"")</f>
        <v>0.41221374045801529</v>
      </c>
      <c r="E327" s="1">
        <f>SUMIFS(Results!O:O,Results!G:G,CONCATENATE("&lt;&gt;*",'Warscroll Win Rates'!B327,"*"),Results!E:E,'Warscroll Win Rates'!A327)</f>
        <v>92</v>
      </c>
      <c r="F327" s="50">
        <f>IFERROR(SUMIFS(Results!V:V,Results!G:G,CONCATENATE("&lt;&gt;*",'Warscroll Win Rates'!B327,"*"),Results!E:E,'Warscroll Win Rates'!A327)/E327,"")</f>
        <v>0.43478260869565216</v>
      </c>
      <c r="G327" s="46">
        <f>SUMIFS(Results!O:O,Results!G:G,CONCATENATE("*",B327,"*"),Results!E:E,'Warscroll Win Rates'!A327,Results!Y:Y,"&gt;=500")</f>
        <v>15</v>
      </c>
      <c r="H327" s="52">
        <f>IFERROR(SUMIFS(Results!V:V,Results!G:G,CONCATENATE("*",B327,"*"),Results!E:E,'Warscroll Win Rates'!A327,Results!Y:Y,"&gt;=500")/G327,"")</f>
        <v>0.73333333333333328</v>
      </c>
      <c r="I327" s="53">
        <f>SUMIFS(Results!O:O,Results!G:G,CONCATENATE("&lt;&gt;*",'Warscroll Win Rates'!B327,"*"),Results!E:E,'Warscroll Win Rates'!A327,Results!Y:Y,"&gt;=500")</f>
        <v>25</v>
      </c>
      <c r="J327" s="52">
        <f>IFERROR(SUMIFS(Results!V:V,Results!G:G,CONCATENATE("&lt;&gt;*",'Warscroll Win Rates'!B327,"*"),Results!E:E,'Warscroll Win Rates'!A327,Results!Y:Y,"&gt;=500")/I327,"")</f>
        <v>0.64</v>
      </c>
    </row>
    <row r="328" spans="1:10" x14ac:dyDescent="0.3">
      <c r="A328" s="48" t="s">
        <v>45</v>
      </c>
      <c r="B328" s="48" t="s">
        <v>23517</v>
      </c>
      <c r="C328" s="1">
        <f>SUMIFS(Results!O:O,Results!G:G,CONCATENATE("*",B328,"*"),Results!E:E,'Warscroll Win Rates'!A328)</f>
        <v>166</v>
      </c>
      <c r="D328" s="50">
        <f>IFERROR(SUMIFS(Results!V:V,Results!G:G,CONCATENATE("*",B328,"*"),Results!E:E,'Warscroll Win Rates'!A328)/C328,"")</f>
        <v>0.40963855421686746</v>
      </c>
      <c r="E328" s="1">
        <f>SUMIFS(Results!O:O,Results!G:G,CONCATENATE("&lt;&gt;*",'Warscroll Win Rates'!B328,"*"),Results!E:E,'Warscroll Win Rates'!A328)</f>
        <v>57</v>
      </c>
      <c r="F328" s="50">
        <f>IFERROR(SUMIFS(Results!V:V,Results!G:G,CONCATENATE("&lt;&gt;*",'Warscroll Win Rates'!B328,"*"),Results!E:E,'Warscroll Win Rates'!A328)/E328,"")</f>
        <v>0.45614035087719296</v>
      </c>
      <c r="G328" s="46">
        <f>SUMIFS(Results!O:O,Results!G:G,CONCATENATE("*",B328,"*"),Results!E:E,'Warscroll Win Rates'!A328,Results!Y:Y,"&gt;=500")</f>
        <v>20</v>
      </c>
      <c r="H328" s="52">
        <f>IFERROR(SUMIFS(Results!V:V,Results!G:G,CONCATENATE("*",B328,"*"),Results!E:E,'Warscroll Win Rates'!A328,Results!Y:Y,"&gt;=500")/G328,"")</f>
        <v>0.6</v>
      </c>
      <c r="I328" s="53">
        <f>SUMIFS(Results!O:O,Results!G:G,CONCATENATE("&lt;&gt;*",'Warscroll Win Rates'!B328,"*"),Results!E:E,'Warscroll Win Rates'!A328,Results!Y:Y,"&gt;=500")</f>
        <v>20</v>
      </c>
      <c r="J328" s="52">
        <f>IFERROR(SUMIFS(Results!V:V,Results!G:G,CONCATENATE("&lt;&gt;*",'Warscroll Win Rates'!B328,"*"),Results!E:E,'Warscroll Win Rates'!A328,Results!Y:Y,"&gt;=500")/I328,"")</f>
        <v>0.75</v>
      </c>
    </row>
    <row r="329" spans="1:10" x14ac:dyDescent="0.3">
      <c r="A329" s="48" t="s">
        <v>45</v>
      </c>
      <c r="B329" s="48" t="s">
        <v>23518</v>
      </c>
      <c r="C329" s="1">
        <f>SUMIFS(Results!O:O,Results!G:G,CONCATENATE("*",B329,"*"),Results!E:E,'Warscroll Win Rates'!A329)</f>
        <v>70</v>
      </c>
      <c r="D329" s="50">
        <f>IFERROR(SUMIFS(Results!V:V,Results!G:G,CONCATENATE("*",B329,"*"),Results!E:E,'Warscroll Win Rates'!A329)/C329,"")</f>
        <v>0.41428571428571431</v>
      </c>
      <c r="E329" s="1">
        <f>SUMIFS(Results!O:O,Results!G:G,CONCATENATE("&lt;&gt;*",'Warscroll Win Rates'!B329,"*"),Results!E:E,'Warscroll Win Rates'!A329)</f>
        <v>153</v>
      </c>
      <c r="F329" s="50">
        <f>IFERROR(SUMIFS(Results!V:V,Results!G:G,CONCATENATE("&lt;&gt;*",'Warscroll Win Rates'!B329,"*"),Results!E:E,'Warscroll Win Rates'!A329)/E329,"")</f>
        <v>0.42483660130718953</v>
      </c>
      <c r="G329" s="46">
        <f>SUMIFS(Results!O:O,Results!G:G,CONCATENATE("*",B329,"*"),Results!E:E,'Warscroll Win Rates'!A329,Results!Y:Y,"&gt;=500")</f>
        <v>15</v>
      </c>
      <c r="H329" s="52">
        <f>IFERROR(SUMIFS(Results!V:V,Results!G:G,CONCATENATE("*",B329,"*"),Results!E:E,'Warscroll Win Rates'!A329,Results!Y:Y,"&gt;=500")/G329,"")</f>
        <v>0.6</v>
      </c>
      <c r="I329" s="53">
        <f>SUMIFS(Results!O:O,Results!G:G,CONCATENATE("&lt;&gt;*",'Warscroll Win Rates'!B329,"*"),Results!E:E,'Warscroll Win Rates'!A329,Results!Y:Y,"&gt;=500")</f>
        <v>25</v>
      </c>
      <c r="J329" s="52">
        <f>IFERROR(SUMIFS(Results!V:V,Results!G:G,CONCATENATE("&lt;&gt;*",'Warscroll Win Rates'!B329,"*"),Results!E:E,'Warscroll Win Rates'!A329,Results!Y:Y,"&gt;=500")/I329,"")</f>
        <v>0.72</v>
      </c>
    </row>
    <row r="330" spans="1:10" x14ac:dyDescent="0.3">
      <c r="A330" s="48" t="s">
        <v>45</v>
      </c>
      <c r="B330" s="48" t="s">
        <v>23519</v>
      </c>
      <c r="C330" s="1">
        <f>SUMIFS(Results!O:O,Results!G:G,CONCATENATE("*",B330,"*"),Results!E:E,'Warscroll Win Rates'!A330)</f>
        <v>102</v>
      </c>
      <c r="D330" s="50">
        <f>IFERROR(SUMIFS(Results!V:V,Results!G:G,CONCATENATE("*",B330,"*"),Results!E:E,'Warscroll Win Rates'!A330)/C330,"")</f>
        <v>0.35294117647058826</v>
      </c>
      <c r="E330" s="1">
        <f>SUMIFS(Results!O:O,Results!G:G,CONCATENATE("&lt;&gt;*",'Warscroll Win Rates'!B330,"*"),Results!E:E,'Warscroll Win Rates'!A330)</f>
        <v>121</v>
      </c>
      <c r="F330" s="50">
        <f>IFERROR(SUMIFS(Results!V:V,Results!G:G,CONCATENATE("&lt;&gt;*",'Warscroll Win Rates'!B330,"*"),Results!E:E,'Warscroll Win Rates'!A330)/E330,"")</f>
        <v>0.47933884297520662</v>
      </c>
      <c r="G330" s="46">
        <f>SUMIFS(Results!O:O,Results!G:G,CONCATENATE("*",B330,"*"),Results!E:E,'Warscroll Win Rates'!A330,Results!Y:Y,"&gt;=500")</f>
        <v>5</v>
      </c>
      <c r="H330" s="52">
        <f>IFERROR(SUMIFS(Results!V:V,Results!G:G,CONCATENATE("*",B330,"*"),Results!E:E,'Warscroll Win Rates'!A330,Results!Y:Y,"&gt;=500")/G330,"")</f>
        <v>0.6</v>
      </c>
      <c r="I330" s="53">
        <f>SUMIFS(Results!O:O,Results!G:G,CONCATENATE("&lt;&gt;*",'Warscroll Win Rates'!B330,"*"),Results!E:E,'Warscroll Win Rates'!A330,Results!Y:Y,"&gt;=500")</f>
        <v>35</v>
      </c>
      <c r="J330" s="52">
        <f>IFERROR(SUMIFS(Results!V:V,Results!G:G,CONCATENATE("&lt;&gt;*",'Warscroll Win Rates'!B330,"*"),Results!E:E,'Warscroll Win Rates'!A330,Results!Y:Y,"&gt;=500")/I330,"")</f>
        <v>0.68571428571428572</v>
      </c>
    </row>
    <row r="331" spans="1:10" x14ac:dyDescent="0.3">
      <c r="A331" s="48" t="s">
        <v>45</v>
      </c>
      <c r="B331" s="48" t="s">
        <v>23520</v>
      </c>
      <c r="C331" s="1">
        <f>SUMIFS(Results!O:O,Results!G:G,CONCATENATE("*",B331,"*"),Results!E:E,'Warscroll Win Rates'!A331)</f>
        <v>60</v>
      </c>
      <c r="D331" s="50">
        <f>IFERROR(SUMIFS(Results!V:V,Results!G:G,CONCATENATE("*",B331,"*"),Results!E:E,'Warscroll Win Rates'!A331)/C331,"")</f>
        <v>0.48333333333333334</v>
      </c>
      <c r="E331" s="1">
        <f>SUMIFS(Results!O:O,Results!G:G,CONCATENATE("&lt;&gt;*",'Warscroll Win Rates'!B331,"*"),Results!E:E,'Warscroll Win Rates'!A331)</f>
        <v>163</v>
      </c>
      <c r="F331" s="50">
        <f>IFERROR(SUMIFS(Results!V:V,Results!G:G,CONCATENATE("&lt;&gt;*",'Warscroll Win Rates'!B331,"*"),Results!E:E,'Warscroll Win Rates'!A331)/E331,"")</f>
        <v>0.3987730061349693</v>
      </c>
      <c r="G331" s="46">
        <f>SUMIFS(Results!O:O,Results!G:G,CONCATENATE("*",B331,"*"),Results!E:E,'Warscroll Win Rates'!A331,Results!Y:Y,"&gt;=500")</f>
        <v>15</v>
      </c>
      <c r="H331" s="52">
        <f>IFERROR(SUMIFS(Results!V:V,Results!G:G,CONCATENATE("*",B331,"*"),Results!E:E,'Warscroll Win Rates'!A331,Results!Y:Y,"&gt;=500")/G331,"")</f>
        <v>0.6</v>
      </c>
      <c r="I331" s="53">
        <f>SUMIFS(Results!O:O,Results!G:G,CONCATENATE("&lt;&gt;*",'Warscroll Win Rates'!B331,"*"),Results!E:E,'Warscroll Win Rates'!A331,Results!Y:Y,"&gt;=500")</f>
        <v>25</v>
      </c>
      <c r="J331" s="52">
        <f>IFERROR(SUMIFS(Results!V:V,Results!G:G,CONCATENATE("&lt;&gt;*",'Warscroll Win Rates'!B331,"*"),Results!E:E,'Warscroll Win Rates'!A331,Results!Y:Y,"&gt;=500")/I331,"")</f>
        <v>0.72</v>
      </c>
    </row>
    <row r="332" spans="1:10" x14ac:dyDescent="0.3">
      <c r="A332" s="48" t="s">
        <v>45</v>
      </c>
      <c r="B332" s="48" t="s">
        <v>23521</v>
      </c>
      <c r="C332" s="1">
        <f>SUMIFS(Results!O:O,Results!G:G,CONCATENATE("*",B332,"*"),Results!E:E,'Warscroll Win Rates'!A332)</f>
        <v>141</v>
      </c>
      <c r="D332" s="50">
        <f>IFERROR(SUMIFS(Results!V:V,Results!G:G,CONCATENATE("*",B332,"*"),Results!E:E,'Warscroll Win Rates'!A332)/C332,"")</f>
        <v>0.41134751773049644</v>
      </c>
      <c r="E332" s="1">
        <f>SUMIFS(Results!O:O,Results!G:G,CONCATENATE("&lt;&gt;*",'Warscroll Win Rates'!B332,"*"),Results!E:E,'Warscroll Win Rates'!A332)</f>
        <v>82</v>
      </c>
      <c r="F332" s="50">
        <f>IFERROR(SUMIFS(Results!V:V,Results!G:G,CONCATENATE("&lt;&gt;*",'Warscroll Win Rates'!B332,"*"),Results!E:E,'Warscroll Win Rates'!A332)/E332,"")</f>
        <v>0.43902439024390244</v>
      </c>
      <c r="G332" s="46">
        <f>SUMIFS(Results!O:O,Results!G:G,CONCATENATE("*",B332,"*"),Results!E:E,'Warscroll Win Rates'!A332,Results!Y:Y,"&gt;=500")</f>
        <v>20</v>
      </c>
      <c r="H332" s="52">
        <f>IFERROR(SUMIFS(Results!V:V,Results!G:G,CONCATENATE("*",B332,"*"),Results!E:E,'Warscroll Win Rates'!A332,Results!Y:Y,"&gt;=500")/G332,"")</f>
        <v>0.6</v>
      </c>
      <c r="I332" s="53">
        <f>SUMIFS(Results!O:O,Results!G:G,CONCATENATE("&lt;&gt;*",'Warscroll Win Rates'!B332,"*"),Results!E:E,'Warscroll Win Rates'!A332,Results!Y:Y,"&gt;=500")</f>
        <v>20</v>
      </c>
      <c r="J332" s="52">
        <f>IFERROR(SUMIFS(Results!V:V,Results!G:G,CONCATENATE("&lt;&gt;*",'Warscroll Win Rates'!B332,"*"),Results!E:E,'Warscroll Win Rates'!A332,Results!Y:Y,"&gt;=500")/I332,"")</f>
        <v>0.75</v>
      </c>
    </row>
    <row r="333" spans="1:10" x14ac:dyDescent="0.3">
      <c r="A333" s="48" t="s">
        <v>45</v>
      </c>
      <c r="B333" s="48" t="s">
        <v>23522</v>
      </c>
      <c r="C333" s="1">
        <f>SUMIFS(Results!O:O,Results!G:G,CONCATENATE("*",B333,"*"),Results!E:E,'Warscroll Win Rates'!A333)</f>
        <v>95</v>
      </c>
      <c r="D333" s="50">
        <f>IFERROR(SUMIFS(Results!V:V,Results!G:G,CONCATENATE("*",B333,"*"),Results!E:E,'Warscroll Win Rates'!A333)/C333,"")</f>
        <v>0.38947368421052631</v>
      </c>
      <c r="E333" s="1">
        <f>SUMIFS(Results!O:O,Results!G:G,CONCATENATE("&lt;&gt;*",'Warscroll Win Rates'!B333,"*"),Results!E:E,'Warscroll Win Rates'!A333)</f>
        <v>128</v>
      </c>
      <c r="F333" s="50">
        <f>IFERROR(SUMIFS(Results!V:V,Results!G:G,CONCATENATE("&lt;&gt;*",'Warscroll Win Rates'!B333,"*"),Results!E:E,'Warscroll Win Rates'!A333)/E333,"")</f>
        <v>0.4453125</v>
      </c>
      <c r="G333" s="46">
        <f>SUMIFS(Results!O:O,Results!G:G,CONCATENATE("*",B333,"*"),Results!E:E,'Warscroll Win Rates'!A333,Results!Y:Y,"&gt;=500")</f>
        <v>15</v>
      </c>
      <c r="H333" s="52">
        <f>IFERROR(SUMIFS(Results!V:V,Results!G:G,CONCATENATE("*",B333,"*"),Results!E:E,'Warscroll Win Rates'!A333,Results!Y:Y,"&gt;=500")/G333,"")</f>
        <v>0.73333333333333328</v>
      </c>
      <c r="I333" s="53">
        <f>SUMIFS(Results!O:O,Results!G:G,CONCATENATE("&lt;&gt;*",'Warscroll Win Rates'!B333,"*"),Results!E:E,'Warscroll Win Rates'!A333,Results!Y:Y,"&gt;=500")</f>
        <v>25</v>
      </c>
      <c r="J333" s="52">
        <f>IFERROR(SUMIFS(Results!V:V,Results!G:G,CONCATENATE("&lt;&gt;*",'Warscroll Win Rates'!B333,"*"),Results!E:E,'Warscroll Win Rates'!A333,Results!Y:Y,"&gt;=500")/I333,"")</f>
        <v>0.64</v>
      </c>
    </row>
    <row r="334" spans="1:10" x14ac:dyDescent="0.3">
      <c r="A334" s="48" t="s">
        <v>45</v>
      </c>
      <c r="B334" s="48" t="s">
        <v>23523</v>
      </c>
      <c r="C334" s="1">
        <f>SUMIFS(Results!O:O,Results!G:G,CONCATENATE("*",B334,"*"),Results!E:E,'Warscroll Win Rates'!A334)</f>
        <v>94</v>
      </c>
      <c r="D334" s="50">
        <f>IFERROR(SUMIFS(Results!V:V,Results!G:G,CONCATENATE("*",B334,"*"),Results!E:E,'Warscroll Win Rates'!A334)/C334,"")</f>
        <v>0.45744680851063829</v>
      </c>
      <c r="E334" s="1">
        <f>SUMIFS(Results!O:O,Results!G:G,CONCATENATE("&lt;&gt;*",'Warscroll Win Rates'!B334,"*"),Results!E:E,'Warscroll Win Rates'!A334)</f>
        <v>129</v>
      </c>
      <c r="F334" s="50">
        <f>IFERROR(SUMIFS(Results!V:V,Results!G:G,CONCATENATE("&lt;&gt;*",'Warscroll Win Rates'!B334,"*"),Results!E:E,'Warscroll Win Rates'!A334)/E334,"")</f>
        <v>0.39534883720930231</v>
      </c>
      <c r="G334" s="46">
        <f>SUMIFS(Results!O:O,Results!G:G,CONCATENATE("*",B334,"*"),Results!E:E,'Warscroll Win Rates'!A334,Results!Y:Y,"&gt;=500")</f>
        <v>15</v>
      </c>
      <c r="H334" s="52">
        <f>IFERROR(SUMIFS(Results!V:V,Results!G:G,CONCATENATE("*",B334,"*"),Results!E:E,'Warscroll Win Rates'!A334,Results!Y:Y,"&gt;=500")/G334,"")</f>
        <v>0.8666666666666667</v>
      </c>
      <c r="I334" s="53">
        <f>SUMIFS(Results!O:O,Results!G:G,CONCATENATE("&lt;&gt;*",'Warscroll Win Rates'!B334,"*"),Results!E:E,'Warscroll Win Rates'!A334,Results!Y:Y,"&gt;=500")</f>
        <v>25</v>
      </c>
      <c r="J334" s="52">
        <f>IFERROR(SUMIFS(Results!V:V,Results!G:G,CONCATENATE("&lt;&gt;*",'Warscroll Win Rates'!B334,"*"),Results!E:E,'Warscroll Win Rates'!A334,Results!Y:Y,"&gt;=500")/I334,"")</f>
        <v>0.56000000000000005</v>
      </c>
    </row>
    <row r="335" spans="1:10" x14ac:dyDescent="0.3">
      <c r="A335" s="48" t="s">
        <v>45</v>
      </c>
      <c r="B335" s="48" t="s">
        <v>23524</v>
      </c>
      <c r="C335" s="1">
        <f>SUMIFS(Results!O:O,Results!G:G,CONCATENATE("*",B335,"*"),Results!E:E,'Warscroll Win Rates'!A335)</f>
        <v>112</v>
      </c>
      <c r="D335" s="50">
        <f>IFERROR(SUMIFS(Results!V:V,Results!G:G,CONCATENATE("*",B335,"*"),Results!E:E,'Warscroll Win Rates'!A335)/C335,"")</f>
        <v>0.45535714285714285</v>
      </c>
      <c r="E335" s="1">
        <f>SUMIFS(Results!O:O,Results!G:G,CONCATENATE("&lt;&gt;*",'Warscroll Win Rates'!B335,"*"),Results!E:E,'Warscroll Win Rates'!A335)</f>
        <v>111</v>
      </c>
      <c r="F335" s="50">
        <f>IFERROR(SUMIFS(Results!V:V,Results!G:G,CONCATENATE("&lt;&gt;*",'Warscroll Win Rates'!B335,"*"),Results!E:E,'Warscroll Win Rates'!A335)/E335,"")</f>
        <v>0.38738738738738737</v>
      </c>
      <c r="G335" s="46">
        <f>SUMIFS(Results!O:O,Results!G:G,CONCATENATE("*",B335,"*"),Results!E:E,'Warscroll Win Rates'!A335,Results!Y:Y,"&gt;=500")</f>
        <v>25</v>
      </c>
      <c r="H335" s="52">
        <f>IFERROR(SUMIFS(Results!V:V,Results!G:G,CONCATENATE("*",B335,"*"),Results!E:E,'Warscroll Win Rates'!A335,Results!Y:Y,"&gt;=500")/G335,"")</f>
        <v>0.64</v>
      </c>
      <c r="I335" s="53">
        <f>SUMIFS(Results!O:O,Results!G:G,CONCATENATE("&lt;&gt;*",'Warscroll Win Rates'!B335,"*"),Results!E:E,'Warscroll Win Rates'!A335,Results!Y:Y,"&gt;=500")</f>
        <v>15</v>
      </c>
      <c r="J335" s="52">
        <f>IFERROR(SUMIFS(Results!V:V,Results!G:G,CONCATENATE("&lt;&gt;*",'Warscroll Win Rates'!B335,"*"),Results!E:E,'Warscroll Win Rates'!A335,Results!Y:Y,"&gt;=500")/I335,"")</f>
        <v>0.73333333333333328</v>
      </c>
    </row>
    <row r="336" spans="1:10" x14ac:dyDescent="0.3">
      <c r="A336" s="48" t="s">
        <v>45</v>
      </c>
      <c r="B336" s="48" t="s">
        <v>23525</v>
      </c>
      <c r="C336" s="1">
        <f>SUMIFS(Results!O:O,Results!G:G,CONCATENATE("*",B336,"*"),Results!E:E,'Warscroll Win Rates'!A336)</f>
        <v>70</v>
      </c>
      <c r="D336" s="50">
        <f>IFERROR(SUMIFS(Results!V:V,Results!G:G,CONCATENATE("*",B336,"*"),Results!E:E,'Warscroll Win Rates'!A336)/C336,"")</f>
        <v>0.41428571428571431</v>
      </c>
      <c r="E336" s="1">
        <f>SUMIFS(Results!O:O,Results!G:G,CONCATENATE("&lt;&gt;*",'Warscroll Win Rates'!B336,"*"),Results!E:E,'Warscroll Win Rates'!A336)</f>
        <v>153</v>
      </c>
      <c r="F336" s="50">
        <f>IFERROR(SUMIFS(Results!V:V,Results!G:G,CONCATENATE("&lt;&gt;*",'Warscroll Win Rates'!B336,"*"),Results!E:E,'Warscroll Win Rates'!A336)/E336,"")</f>
        <v>0.42483660130718953</v>
      </c>
      <c r="G336" s="46">
        <f>SUMIFS(Results!O:O,Results!G:G,CONCATENATE("*",B336,"*"),Results!E:E,'Warscroll Win Rates'!A336,Results!Y:Y,"&gt;=500")</f>
        <v>10</v>
      </c>
      <c r="H336" s="52">
        <f>IFERROR(SUMIFS(Results!V:V,Results!G:G,CONCATENATE("*",B336,"*"),Results!E:E,'Warscroll Win Rates'!A336,Results!Y:Y,"&gt;=500")/G336,"")</f>
        <v>0.8</v>
      </c>
      <c r="I336" s="53">
        <f>SUMIFS(Results!O:O,Results!G:G,CONCATENATE("&lt;&gt;*",'Warscroll Win Rates'!B336,"*"),Results!E:E,'Warscroll Win Rates'!A336,Results!Y:Y,"&gt;=500")</f>
        <v>30</v>
      </c>
      <c r="J336" s="52">
        <f>IFERROR(SUMIFS(Results!V:V,Results!G:G,CONCATENATE("&lt;&gt;*",'Warscroll Win Rates'!B336,"*"),Results!E:E,'Warscroll Win Rates'!A336,Results!Y:Y,"&gt;=500")/I336,"")</f>
        <v>0.6333333333333333</v>
      </c>
    </row>
    <row r="337" spans="1:10" s="5" customFormat="1" x14ac:dyDescent="0.3">
      <c r="A337" s="49" t="s">
        <v>103</v>
      </c>
      <c r="B337" s="49"/>
      <c r="C337" s="6">
        <f>SUMIFS(Results!O:O,Results!G:G,CONCATENATE("*",B337,"*"),Results!E:E,'Warscroll Win Rates'!A337)</f>
        <v>203</v>
      </c>
      <c r="D337" s="50">
        <f>IFERROR(SUMIFS(Results!V:V,Results!G:G,CONCATENATE("*",B337,"*"),Results!E:E,'Warscroll Win Rates'!A337)/C337,"")</f>
        <v>0.59113300492610843</v>
      </c>
      <c r="E337" s="6">
        <f>SUMIFS(Results!O:O,Results!G:G,CONCATENATE("&lt;&gt;*",'Warscroll Win Rates'!B337,"*"),Results!E:E,'Warscroll Win Rates'!A337)</f>
        <v>0</v>
      </c>
      <c r="F337" s="50" t="str">
        <f>IFERROR(SUMIFS(Results!V:V,Results!G:G,CONCATENATE("&lt;&gt;*",'Warscroll Win Rates'!B337,"*"),Results!E:E,'Warscroll Win Rates'!A337)/E337,"")</f>
        <v/>
      </c>
      <c r="G337" s="46">
        <f>SUMIFS(Results!O:O,Results!G:G,CONCATENATE("*",B337,"*"),Results!E:E,'Warscroll Win Rates'!A337,Results!Y:Y,"&gt;=500")</f>
        <v>45</v>
      </c>
      <c r="H337" s="52">
        <f>IFERROR(SUMIFS(Results!V:V,Results!G:G,CONCATENATE("*",B337,"*"),Results!E:E,'Warscroll Win Rates'!A337,Results!Y:Y,"&gt;=500")/G337,"")</f>
        <v>0.73333333333333328</v>
      </c>
      <c r="I337" s="53">
        <f>SUMIFS(Results!O:O,Results!G:G,CONCATENATE("&lt;&gt;*",'Warscroll Win Rates'!B337,"*"),Results!E:E,'Warscroll Win Rates'!A337,Results!Y:Y,"&gt;=500")</f>
        <v>0</v>
      </c>
      <c r="J337" s="52" t="str">
        <f>IFERROR(SUMIFS(Results!V:V,Results!G:G,CONCATENATE("&lt;&gt;*",'Warscroll Win Rates'!B337,"*"),Results!E:E,'Warscroll Win Rates'!A337,Results!Y:Y,"&gt;=500")/I337,"")</f>
        <v/>
      </c>
    </row>
    <row r="338" spans="1:10" x14ac:dyDescent="0.3">
      <c r="A338" s="48" t="s">
        <v>103</v>
      </c>
      <c r="B338" s="48" t="s">
        <v>23526</v>
      </c>
      <c r="C338" s="1">
        <f>SUMIFS(Results!O:O,Results!G:G,CONCATENATE("*",B338,"*"),Results!E:E,'Warscroll Win Rates'!A338)</f>
        <v>168</v>
      </c>
      <c r="D338" s="50">
        <f>IFERROR(SUMIFS(Results!V:V,Results!G:G,CONCATENATE("*",B338,"*"),Results!E:E,'Warscroll Win Rates'!A338)/C338,"")</f>
        <v>0.57440476190476186</v>
      </c>
      <c r="E338" s="1">
        <f>SUMIFS(Results!O:O,Results!G:G,CONCATENATE("&lt;&gt;*",'Warscroll Win Rates'!B338,"*"),Results!E:E,'Warscroll Win Rates'!A338)</f>
        <v>35</v>
      </c>
      <c r="F338" s="50">
        <f>IFERROR(SUMIFS(Results!V:V,Results!G:G,CONCATENATE("&lt;&gt;*",'Warscroll Win Rates'!B338,"*"),Results!E:E,'Warscroll Win Rates'!A338)/E338,"")</f>
        <v>0.67142857142857137</v>
      </c>
      <c r="G338" s="46">
        <f>SUMIFS(Results!O:O,Results!G:G,CONCATENATE("*",B338,"*"),Results!E:E,'Warscroll Win Rates'!A338,Results!Y:Y,"&gt;=500")</f>
        <v>25</v>
      </c>
      <c r="H338" s="52">
        <f>IFERROR(SUMIFS(Results!V:V,Results!G:G,CONCATENATE("*",B338,"*"),Results!E:E,'Warscroll Win Rates'!A338,Results!Y:Y,"&gt;=500")/G338,"")</f>
        <v>0.72</v>
      </c>
      <c r="I338" s="53">
        <f>SUMIFS(Results!O:O,Results!G:G,CONCATENATE("&lt;&gt;*",'Warscroll Win Rates'!B338,"*"),Results!E:E,'Warscroll Win Rates'!A338,Results!Y:Y,"&gt;=500")</f>
        <v>20</v>
      </c>
      <c r="J338" s="52">
        <f>IFERROR(SUMIFS(Results!V:V,Results!G:G,CONCATENATE("&lt;&gt;*",'Warscroll Win Rates'!B338,"*"),Results!E:E,'Warscroll Win Rates'!A338,Results!Y:Y,"&gt;=500")/I338,"")</f>
        <v>0.75</v>
      </c>
    </row>
    <row r="339" spans="1:10" x14ac:dyDescent="0.3">
      <c r="A339" s="48" t="s">
        <v>103</v>
      </c>
      <c r="B339" s="48" t="s">
        <v>23527</v>
      </c>
      <c r="C339" s="1">
        <f>SUMIFS(Results!O:O,Results!G:G,CONCATENATE("*",B339,"*"),Results!E:E,'Warscroll Win Rates'!A339)</f>
        <v>198</v>
      </c>
      <c r="D339" s="50">
        <f>IFERROR(SUMIFS(Results!V:V,Results!G:G,CONCATENATE("*",B339,"*"),Results!E:E,'Warscroll Win Rates'!A339)/C339,"")</f>
        <v>0.59090909090909094</v>
      </c>
      <c r="E339" s="1">
        <f>SUMIFS(Results!O:O,Results!G:G,CONCATENATE("&lt;&gt;*",'Warscroll Win Rates'!B339,"*"),Results!E:E,'Warscroll Win Rates'!A339)</f>
        <v>5</v>
      </c>
      <c r="F339" s="50">
        <f>IFERROR(SUMIFS(Results!V:V,Results!G:G,CONCATENATE("&lt;&gt;*",'Warscroll Win Rates'!B339,"*"),Results!E:E,'Warscroll Win Rates'!A339)/E339,"")</f>
        <v>0.6</v>
      </c>
      <c r="G339" s="46">
        <f>SUMIFS(Results!O:O,Results!G:G,CONCATENATE("*",B339,"*"),Results!E:E,'Warscroll Win Rates'!A339,Results!Y:Y,"&gt;=500")</f>
        <v>45</v>
      </c>
      <c r="H339" s="52">
        <f>IFERROR(SUMIFS(Results!V:V,Results!G:G,CONCATENATE("*",B339,"*"),Results!E:E,'Warscroll Win Rates'!A339,Results!Y:Y,"&gt;=500")/G339,"")</f>
        <v>0.73333333333333328</v>
      </c>
      <c r="I339" s="53">
        <f>SUMIFS(Results!O:O,Results!G:G,CONCATENATE("&lt;&gt;*",'Warscroll Win Rates'!B339,"*"),Results!E:E,'Warscroll Win Rates'!A339,Results!Y:Y,"&gt;=500")</f>
        <v>0</v>
      </c>
      <c r="J339" s="52" t="str">
        <f>IFERROR(SUMIFS(Results!V:V,Results!G:G,CONCATENATE("&lt;&gt;*",'Warscroll Win Rates'!B339,"*"),Results!E:E,'Warscroll Win Rates'!A339,Results!Y:Y,"&gt;=500")/I339,"")</f>
        <v/>
      </c>
    </row>
    <row r="340" spans="1:10" x14ac:dyDescent="0.3">
      <c r="A340" s="48" t="s">
        <v>103</v>
      </c>
      <c r="B340" s="48" t="s">
        <v>23528</v>
      </c>
      <c r="C340" s="1">
        <f>SUMIFS(Results!O:O,Results!G:G,CONCATENATE("*",B340,"*"),Results!E:E,'Warscroll Win Rates'!A340)</f>
        <v>183</v>
      </c>
      <c r="D340" s="50">
        <f>IFERROR(SUMIFS(Results!V:V,Results!G:G,CONCATENATE("*",B340,"*"),Results!E:E,'Warscroll Win Rates'!A340)/C340,"")</f>
        <v>0.58469945355191255</v>
      </c>
      <c r="E340" s="1">
        <f>SUMIFS(Results!O:O,Results!G:G,CONCATENATE("&lt;&gt;*",'Warscroll Win Rates'!B340,"*"),Results!E:E,'Warscroll Win Rates'!A340)</f>
        <v>20</v>
      </c>
      <c r="F340" s="50">
        <f>IFERROR(SUMIFS(Results!V:V,Results!G:G,CONCATENATE("&lt;&gt;*",'Warscroll Win Rates'!B340,"*"),Results!E:E,'Warscroll Win Rates'!A340)/E340,"")</f>
        <v>0.65</v>
      </c>
      <c r="G340" s="46">
        <f>SUMIFS(Results!O:O,Results!G:G,CONCATENATE("*",B340,"*"),Results!E:E,'Warscroll Win Rates'!A340,Results!Y:Y,"&gt;=500")</f>
        <v>35</v>
      </c>
      <c r="H340" s="52">
        <f>IFERROR(SUMIFS(Results!V:V,Results!G:G,CONCATENATE("*",B340,"*"),Results!E:E,'Warscroll Win Rates'!A340,Results!Y:Y,"&gt;=500")/G340,"")</f>
        <v>0.74285714285714288</v>
      </c>
      <c r="I340" s="53">
        <f>SUMIFS(Results!O:O,Results!G:G,CONCATENATE("&lt;&gt;*",'Warscroll Win Rates'!B340,"*"),Results!E:E,'Warscroll Win Rates'!A340,Results!Y:Y,"&gt;=500")</f>
        <v>10</v>
      </c>
      <c r="J340" s="52">
        <f>IFERROR(SUMIFS(Results!V:V,Results!G:G,CONCATENATE("&lt;&gt;*",'Warscroll Win Rates'!B340,"*"),Results!E:E,'Warscroll Win Rates'!A340,Results!Y:Y,"&gt;=500")/I340,"")</f>
        <v>0.7</v>
      </c>
    </row>
    <row r="341" spans="1:10" x14ac:dyDescent="0.3">
      <c r="A341" s="48" t="s">
        <v>103</v>
      </c>
      <c r="B341" s="48" t="s">
        <v>23529</v>
      </c>
      <c r="C341" s="1">
        <f>SUMIFS(Results!O:O,Results!G:G,CONCATENATE("*",B341,"*"),Results!E:E,'Warscroll Win Rates'!A341)</f>
        <v>10</v>
      </c>
      <c r="D341" s="50">
        <f>IFERROR(SUMIFS(Results!V:V,Results!G:G,CONCATENATE("*",B341,"*"),Results!E:E,'Warscroll Win Rates'!A341)/C341,"")</f>
        <v>0.6</v>
      </c>
      <c r="E341" s="1">
        <f>SUMIFS(Results!O:O,Results!G:G,CONCATENATE("&lt;&gt;*",'Warscroll Win Rates'!B341,"*"),Results!E:E,'Warscroll Win Rates'!A341)</f>
        <v>193</v>
      </c>
      <c r="F341" s="50">
        <f>IFERROR(SUMIFS(Results!V:V,Results!G:G,CONCATENATE("&lt;&gt;*",'Warscroll Win Rates'!B341,"*"),Results!E:E,'Warscroll Win Rates'!A341)/E341,"")</f>
        <v>0.59067357512953367</v>
      </c>
      <c r="G341" s="46">
        <f>SUMIFS(Results!O:O,Results!G:G,CONCATENATE("*",B341,"*"),Results!E:E,'Warscroll Win Rates'!A341,Results!Y:Y,"&gt;=500")</f>
        <v>0</v>
      </c>
      <c r="H341" s="52" t="str">
        <f>IFERROR(SUMIFS(Results!V:V,Results!G:G,CONCATENATE("*",B341,"*"),Results!E:E,'Warscroll Win Rates'!A341,Results!Y:Y,"&gt;=500")/G341,"")</f>
        <v/>
      </c>
      <c r="I341" s="53">
        <f>SUMIFS(Results!O:O,Results!G:G,CONCATENATE("&lt;&gt;*",'Warscroll Win Rates'!B341,"*"),Results!E:E,'Warscroll Win Rates'!A341,Results!Y:Y,"&gt;=500")</f>
        <v>45</v>
      </c>
      <c r="J341" s="52">
        <f>IFERROR(SUMIFS(Results!V:V,Results!G:G,CONCATENATE("&lt;&gt;*",'Warscroll Win Rates'!B341,"*"),Results!E:E,'Warscroll Win Rates'!A341,Results!Y:Y,"&gt;=500")/I341,"")</f>
        <v>0.73333333333333328</v>
      </c>
    </row>
    <row r="342" spans="1:10" x14ac:dyDescent="0.3">
      <c r="A342" s="48" t="s">
        <v>103</v>
      </c>
      <c r="B342" s="48" t="s">
        <v>23530</v>
      </c>
      <c r="C342" s="1">
        <f>SUMIFS(Results!O:O,Results!G:G,CONCATENATE("*",B342,"*"),Results!E:E,'Warscroll Win Rates'!A342)</f>
        <v>15</v>
      </c>
      <c r="D342" s="50">
        <f>IFERROR(SUMIFS(Results!V:V,Results!G:G,CONCATENATE("*",B342,"*"),Results!E:E,'Warscroll Win Rates'!A342)/C342,"")</f>
        <v>0.6333333333333333</v>
      </c>
      <c r="E342" s="1">
        <f>SUMIFS(Results!O:O,Results!G:G,CONCATENATE("&lt;&gt;*",'Warscroll Win Rates'!B342,"*"),Results!E:E,'Warscroll Win Rates'!A342)</f>
        <v>188</v>
      </c>
      <c r="F342" s="50">
        <f>IFERROR(SUMIFS(Results!V:V,Results!G:G,CONCATENATE("&lt;&gt;*",'Warscroll Win Rates'!B342,"*"),Results!E:E,'Warscroll Win Rates'!A342)/E342,"")</f>
        <v>0.58776595744680848</v>
      </c>
      <c r="G342" s="46">
        <f>SUMIFS(Results!O:O,Results!G:G,CONCATENATE("*",B342,"*"),Results!E:E,'Warscroll Win Rates'!A342,Results!Y:Y,"&gt;=500")</f>
        <v>5</v>
      </c>
      <c r="H342" s="52">
        <f>IFERROR(SUMIFS(Results!V:V,Results!G:G,CONCATENATE("*",B342,"*"),Results!E:E,'Warscroll Win Rates'!A342,Results!Y:Y,"&gt;=500")/G342,"")</f>
        <v>0.6</v>
      </c>
      <c r="I342" s="53">
        <f>SUMIFS(Results!O:O,Results!G:G,CONCATENATE("&lt;&gt;*",'Warscroll Win Rates'!B342,"*"),Results!E:E,'Warscroll Win Rates'!A342,Results!Y:Y,"&gt;=500")</f>
        <v>40</v>
      </c>
      <c r="J342" s="52">
        <f>IFERROR(SUMIFS(Results!V:V,Results!G:G,CONCATENATE("&lt;&gt;*",'Warscroll Win Rates'!B342,"*"),Results!E:E,'Warscroll Win Rates'!A342,Results!Y:Y,"&gt;=500")/I342,"")</f>
        <v>0.75</v>
      </c>
    </row>
    <row r="343" spans="1:10" x14ac:dyDescent="0.3">
      <c r="A343" s="48" t="s">
        <v>103</v>
      </c>
      <c r="B343" s="48" t="s">
        <v>23531</v>
      </c>
      <c r="C343" s="1">
        <f>SUMIFS(Results!O:O,Results!G:G,CONCATENATE("*",B343,"*"),Results!E:E,'Warscroll Win Rates'!A343)</f>
        <v>85</v>
      </c>
      <c r="D343" s="50">
        <f>IFERROR(SUMIFS(Results!V:V,Results!G:G,CONCATENATE("*",B343,"*"),Results!E:E,'Warscroll Win Rates'!A343)/C343,"")</f>
        <v>0.54705882352941182</v>
      </c>
      <c r="E343" s="1">
        <f>SUMIFS(Results!O:O,Results!G:G,CONCATENATE("&lt;&gt;*",'Warscroll Win Rates'!B343,"*"),Results!E:E,'Warscroll Win Rates'!A343)</f>
        <v>118</v>
      </c>
      <c r="F343" s="50">
        <f>IFERROR(SUMIFS(Results!V:V,Results!G:G,CONCATENATE("&lt;&gt;*",'Warscroll Win Rates'!B343,"*"),Results!E:E,'Warscroll Win Rates'!A343)/E343,"")</f>
        <v>0.6228813559322034</v>
      </c>
      <c r="G343" s="46">
        <f>SUMIFS(Results!O:O,Results!G:G,CONCATENATE("*",B343,"*"),Results!E:E,'Warscroll Win Rates'!A343,Results!Y:Y,"&gt;=500")</f>
        <v>0</v>
      </c>
      <c r="H343" s="52" t="str">
        <f>IFERROR(SUMIFS(Results!V:V,Results!G:G,CONCATENATE("*",B343,"*"),Results!E:E,'Warscroll Win Rates'!A343,Results!Y:Y,"&gt;=500")/G343,"")</f>
        <v/>
      </c>
      <c r="I343" s="53">
        <f>SUMIFS(Results!O:O,Results!G:G,CONCATENATE("&lt;&gt;*",'Warscroll Win Rates'!B343,"*"),Results!E:E,'Warscroll Win Rates'!A343,Results!Y:Y,"&gt;=500")</f>
        <v>45</v>
      </c>
      <c r="J343" s="52">
        <f>IFERROR(SUMIFS(Results!V:V,Results!G:G,CONCATENATE("&lt;&gt;*",'Warscroll Win Rates'!B343,"*"),Results!E:E,'Warscroll Win Rates'!A343,Results!Y:Y,"&gt;=500")/I343,"")</f>
        <v>0.73333333333333328</v>
      </c>
    </row>
    <row r="344" spans="1:10" x14ac:dyDescent="0.3">
      <c r="A344" s="48" t="s">
        <v>103</v>
      </c>
      <c r="B344" s="48" t="s">
        <v>23532</v>
      </c>
      <c r="C344" s="1">
        <f>SUMIFS(Results!O:O,Results!G:G,CONCATENATE("*",B344,"*"),Results!E:E,'Warscroll Win Rates'!A344)</f>
        <v>115</v>
      </c>
      <c r="D344" s="50">
        <f>IFERROR(SUMIFS(Results!V:V,Results!G:G,CONCATENATE("*",B344,"*"),Results!E:E,'Warscroll Win Rates'!A344)/C344,"")</f>
        <v>0.62608695652173918</v>
      </c>
      <c r="E344" s="1">
        <f>SUMIFS(Results!O:O,Results!G:G,CONCATENATE("&lt;&gt;*",'Warscroll Win Rates'!B344,"*"),Results!E:E,'Warscroll Win Rates'!A344)</f>
        <v>88</v>
      </c>
      <c r="F344" s="50">
        <f>IFERROR(SUMIFS(Results!V:V,Results!G:G,CONCATENATE("&lt;&gt;*",'Warscroll Win Rates'!B344,"*"),Results!E:E,'Warscroll Win Rates'!A344)/E344,"")</f>
        <v>0.54545454545454541</v>
      </c>
      <c r="G344" s="46">
        <f>SUMIFS(Results!O:O,Results!G:G,CONCATENATE("*",B344,"*"),Results!E:E,'Warscroll Win Rates'!A344,Results!Y:Y,"&gt;=500")</f>
        <v>40</v>
      </c>
      <c r="H344" s="52">
        <f>IFERROR(SUMIFS(Results!V:V,Results!G:G,CONCATENATE("*",B344,"*"),Results!E:E,'Warscroll Win Rates'!A344,Results!Y:Y,"&gt;=500")/G344,"")</f>
        <v>0.72499999999999998</v>
      </c>
      <c r="I344" s="53">
        <f>SUMIFS(Results!O:O,Results!G:G,CONCATENATE("&lt;&gt;*",'Warscroll Win Rates'!B344,"*"),Results!E:E,'Warscroll Win Rates'!A344,Results!Y:Y,"&gt;=500")</f>
        <v>5</v>
      </c>
      <c r="J344" s="52">
        <f>IFERROR(SUMIFS(Results!V:V,Results!G:G,CONCATENATE("&lt;&gt;*",'Warscroll Win Rates'!B344,"*"),Results!E:E,'Warscroll Win Rates'!A344,Results!Y:Y,"&gt;=500")/I344,"")</f>
        <v>0.8</v>
      </c>
    </row>
    <row r="345" spans="1:10" x14ac:dyDescent="0.3">
      <c r="A345" s="48" t="s">
        <v>103</v>
      </c>
      <c r="B345" s="48" t="s">
        <v>23533</v>
      </c>
      <c r="C345" s="1">
        <f>SUMIFS(Results!O:O,Results!G:G,CONCATENATE("*",B345,"*"),Results!E:E,'Warscroll Win Rates'!A345)</f>
        <v>108</v>
      </c>
      <c r="D345" s="50">
        <f>IFERROR(SUMIFS(Results!V:V,Results!G:G,CONCATENATE("*",B345,"*"),Results!E:E,'Warscroll Win Rates'!A345)/C345,"")</f>
        <v>0.56481481481481477</v>
      </c>
      <c r="E345" s="1">
        <f>SUMIFS(Results!O:O,Results!G:G,CONCATENATE("&lt;&gt;*",'Warscroll Win Rates'!B345,"*"),Results!E:E,'Warscroll Win Rates'!A345)</f>
        <v>95</v>
      </c>
      <c r="F345" s="50">
        <f>IFERROR(SUMIFS(Results!V:V,Results!G:G,CONCATENATE("&lt;&gt;*",'Warscroll Win Rates'!B345,"*"),Results!E:E,'Warscroll Win Rates'!A345)/E345,"")</f>
        <v>0.62105263157894741</v>
      </c>
      <c r="G345" s="46">
        <f>SUMIFS(Results!O:O,Results!G:G,CONCATENATE("*",B345,"*"),Results!E:E,'Warscroll Win Rates'!A345,Results!Y:Y,"&gt;=500")</f>
        <v>5</v>
      </c>
      <c r="H345" s="52">
        <f>IFERROR(SUMIFS(Results!V:V,Results!G:G,CONCATENATE("*",B345,"*"),Results!E:E,'Warscroll Win Rates'!A345,Results!Y:Y,"&gt;=500")/G345,"")</f>
        <v>0.8</v>
      </c>
      <c r="I345" s="53">
        <f>SUMIFS(Results!O:O,Results!G:G,CONCATENATE("&lt;&gt;*",'Warscroll Win Rates'!B345,"*"),Results!E:E,'Warscroll Win Rates'!A345,Results!Y:Y,"&gt;=500")</f>
        <v>40</v>
      </c>
      <c r="J345" s="52">
        <f>IFERROR(SUMIFS(Results!V:V,Results!G:G,CONCATENATE("&lt;&gt;*",'Warscroll Win Rates'!B345,"*"),Results!E:E,'Warscroll Win Rates'!A345,Results!Y:Y,"&gt;=500")/I345,"")</f>
        <v>0.72499999999999998</v>
      </c>
    </row>
    <row r="346" spans="1:10" x14ac:dyDescent="0.3">
      <c r="A346" s="48" t="s">
        <v>103</v>
      </c>
      <c r="B346" s="48" t="s">
        <v>23534</v>
      </c>
      <c r="C346" s="1">
        <f>SUMIFS(Results!O:O,Results!G:G,CONCATENATE("*",B346,"*"),Results!E:E,'Warscroll Win Rates'!A346)</f>
        <v>35</v>
      </c>
      <c r="D346" s="50">
        <f>IFERROR(SUMIFS(Results!V:V,Results!G:G,CONCATENATE("*",B346,"*"),Results!E:E,'Warscroll Win Rates'!A346)/C346,"")</f>
        <v>0.5714285714285714</v>
      </c>
      <c r="E346" s="1">
        <f>SUMIFS(Results!O:O,Results!G:G,CONCATENATE("&lt;&gt;*",'Warscroll Win Rates'!B346,"*"),Results!E:E,'Warscroll Win Rates'!A346)</f>
        <v>168</v>
      </c>
      <c r="F346" s="50">
        <f>IFERROR(SUMIFS(Results!V:V,Results!G:G,CONCATENATE("&lt;&gt;*",'Warscroll Win Rates'!B346,"*"),Results!E:E,'Warscroll Win Rates'!A346)/E346,"")</f>
        <v>0.59523809523809523</v>
      </c>
      <c r="G346" s="46">
        <f>SUMIFS(Results!O:O,Results!G:G,CONCATENATE("*",B346,"*"),Results!E:E,'Warscroll Win Rates'!A346,Results!Y:Y,"&gt;=500")</f>
        <v>5</v>
      </c>
      <c r="H346" s="52">
        <f>IFERROR(SUMIFS(Results!V:V,Results!G:G,CONCATENATE("*",B346,"*"),Results!E:E,'Warscroll Win Rates'!A346,Results!Y:Y,"&gt;=500")/G346,"")</f>
        <v>1</v>
      </c>
      <c r="I346" s="53">
        <f>SUMIFS(Results!O:O,Results!G:G,CONCATENATE("&lt;&gt;*",'Warscroll Win Rates'!B346,"*"),Results!E:E,'Warscroll Win Rates'!A346,Results!Y:Y,"&gt;=500")</f>
        <v>40</v>
      </c>
      <c r="J346" s="52">
        <f>IFERROR(SUMIFS(Results!V:V,Results!G:G,CONCATENATE("&lt;&gt;*",'Warscroll Win Rates'!B346,"*"),Results!E:E,'Warscroll Win Rates'!A346,Results!Y:Y,"&gt;=500")/I346,"")</f>
        <v>0.7</v>
      </c>
    </row>
    <row r="347" spans="1:10" x14ac:dyDescent="0.3">
      <c r="A347" s="48" t="s">
        <v>103</v>
      </c>
      <c r="B347" s="48" t="s">
        <v>23535</v>
      </c>
      <c r="C347" s="1">
        <f>SUMIFS(Results!O:O,Results!G:G,CONCATENATE("*",B347,"*"),Results!E:E,'Warscroll Win Rates'!A347)</f>
        <v>45</v>
      </c>
      <c r="D347" s="50">
        <f>IFERROR(SUMIFS(Results!V:V,Results!G:G,CONCATENATE("*",B347,"*"),Results!E:E,'Warscroll Win Rates'!A347)/C347,"")</f>
        <v>0.5444444444444444</v>
      </c>
      <c r="E347" s="1">
        <f>SUMIFS(Results!O:O,Results!G:G,CONCATENATE("&lt;&gt;*",'Warscroll Win Rates'!B347,"*"),Results!E:E,'Warscroll Win Rates'!A347)</f>
        <v>158</v>
      </c>
      <c r="F347" s="50">
        <f>IFERROR(SUMIFS(Results!V:V,Results!G:G,CONCATENATE("&lt;&gt;*",'Warscroll Win Rates'!B347,"*"),Results!E:E,'Warscroll Win Rates'!A347)/E347,"")</f>
        <v>0.60443037974683544</v>
      </c>
      <c r="G347" s="46">
        <f>SUMIFS(Results!O:O,Results!G:G,CONCATENATE("*",B347,"*"),Results!E:E,'Warscroll Win Rates'!A347,Results!Y:Y,"&gt;=500")</f>
        <v>5</v>
      </c>
      <c r="H347" s="52">
        <f>IFERROR(SUMIFS(Results!V:V,Results!G:G,CONCATENATE("*",B347,"*"),Results!E:E,'Warscroll Win Rates'!A347,Results!Y:Y,"&gt;=500")/G347,"")</f>
        <v>0.6</v>
      </c>
      <c r="I347" s="53">
        <f>SUMIFS(Results!O:O,Results!G:G,CONCATENATE("&lt;&gt;*",'Warscroll Win Rates'!B347,"*"),Results!E:E,'Warscroll Win Rates'!A347,Results!Y:Y,"&gt;=500")</f>
        <v>40</v>
      </c>
      <c r="J347" s="52">
        <f>IFERROR(SUMIFS(Results!V:V,Results!G:G,CONCATENATE("&lt;&gt;*",'Warscroll Win Rates'!B347,"*"),Results!E:E,'Warscroll Win Rates'!A347,Results!Y:Y,"&gt;=500")/I347,"")</f>
        <v>0.75</v>
      </c>
    </row>
    <row r="348" spans="1:10" x14ac:dyDescent="0.3">
      <c r="A348" s="48" t="s">
        <v>103</v>
      </c>
      <c r="B348" s="48" t="s">
        <v>23536</v>
      </c>
      <c r="C348" s="1">
        <f>SUMIFS(Results!O:O,Results!G:G,CONCATENATE("*",B348,"*"),Results!E:E,'Warscroll Win Rates'!A348)</f>
        <v>100</v>
      </c>
      <c r="D348" s="50">
        <f>IFERROR(SUMIFS(Results!V:V,Results!G:G,CONCATENATE("*",B348,"*"),Results!E:E,'Warscroll Win Rates'!A348)/C348,"")</f>
        <v>0.6</v>
      </c>
      <c r="E348" s="1">
        <f>SUMIFS(Results!O:O,Results!G:G,CONCATENATE("&lt;&gt;*",'Warscroll Win Rates'!B348,"*"),Results!E:E,'Warscroll Win Rates'!A348)</f>
        <v>103</v>
      </c>
      <c r="F348" s="50">
        <f>IFERROR(SUMIFS(Results!V:V,Results!G:G,CONCATENATE("&lt;&gt;*",'Warscroll Win Rates'!B348,"*"),Results!E:E,'Warscroll Win Rates'!A348)/E348,"")</f>
        <v>0.58252427184466016</v>
      </c>
      <c r="G348" s="46">
        <f>SUMIFS(Results!O:O,Results!G:G,CONCATENATE("*",B348,"*"),Results!E:E,'Warscroll Win Rates'!A348,Results!Y:Y,"&gt;=500")</f>
        <v>15</v>
      </c>
      <c r="H348" s="52">
        <f>IFERROR(SUMIFS(Results!V:V,Results!G:G,CONCATENATE("*",B348,"*"),Results!E:E,'Warscroll Win Rates'!A348,Results!Y:Y,"&gt;=500")/G348,"")</f>
        <v>0.8</v>
      </c>
      <c r="I348" s="53">
        <f>SUMIFS(Results!O:O,Results!G:G,CONCATENATE("&lt;&gt;*",'Warscroll Win Rates'!B348,"*"),Results!E:E,'Warscroll Win Rates'!A348,Results!Y:Y,"&gt;=500")</f>
        <v>30</v>
      </c>
      <c r="J348" s="52">
        <f>IFERROR(SUMIFS(Results!V:V,Results!G:G,CONCATENATE("&lt;&gt;*",'Warscroll Win Rates'!B348,"*"),Results!E:E,'Warscroll Win Rates'!A348,Results!Y:Y,"&gt;=500")/I348,"")</f>
        <v>0.7</v>
      </c>
    </row>
    <row r="349" spans="1:10" x14ac:dyDescent="0.3">
      <c r="A349" s="48" t="s">
        <v>103</v>
      </c>
      <c r="B349" s="48" t="s">
        <v>23537</v>
      </c>
      <c r="C349" s="1">
        <f>SUMIFS(Results!O:O,Results!G:G,CONCATENATE("*",B349,"*"),Results!E:E,'Warscroll Win Rates'!A349)</f>
        <v>98</v>
      </c>
      <c r="D349" s="50">
        <f>IFERROR(SUMIFS(Results!V:V,Results!G:G,CONCATENATE("*",B349,"*"),Results!E:E,'Warscroll Win Rates'!A349)/C349,"")</f>
        <v>0.63265306122448983</v>
      </c>
      <c r="E349" s="1">
        <f>SUMIFS(Results!O:O,Results!G:G,CONCATENATE("&lt;&gt;*",'Warscroll Win Rates'!B349,"*"),Results!E:E,'Warscroll Win Rates'!A349)</f>
        <v>105</v>
      </c>
      <c r="F349" s="50">
        <f>IFERROR(SUMIFS(Results!V:V,Results!G:G,CONCATENATE("&lt;&gt;*",'Warscroll Win Rates'!B349,"*"),Results!E:E,'Warscroll Win Rates'!A349)/E349,"")</f>
        <v>0.55238095238095242</v>
      </c>
      <c r="G349" s="46">
        <f>SUMIFS(Results!O:O,Results!G:G,CONCATENATE("*",B349,"*"),Results!E:E,'Warscroll Win Rates'!A349,Results!Y:Y,"&gt;=500")</f>
        <v>25</v>
      </c>
      <c r="H349" s="52">
        <f>IFERROR(SUMIFS(Results!V:V,Results!G:G,CONCATENATE("*",B349,"*"),Results!E:E,'Warscroll Win Rates'!A349,Results!Y:Y,"&gt;=500")/G349,"")</f>
        <v>0.76</v>
      </c>
      <c r="I349" s="53">
        <f>SUMIFS(Results!O:O,Results!G:G,CONCATENATE("&lt;&gt;*",'Warscroll Win Rates'!B349,"*"),Results!E:E,'Warscroll Win Rates'!A349,Results!Y:Y,"&gt;=500")</f>
        <v>20</v>
      </c>
      <c r="J349" s="52">
        <f>IFERROR(SUMIFS(Results!V:V,Results!G:G,CONCATENATE("&lt;&gt;*",'Warscroll Win Rates'!B349,"*"),Results!E:E,'Warscroll Win Rates'!A349,Results!Y:Y,"&gt;=500")/I349,"")</f>
        <v>0.7</v>
      </c>
    </row>
    <row r="350" spans="1:10" x14ac:dyDescent="0.3">
      <c r="A350" s="48" t="s">
        <v>103</v>
      </c>
      <c r="B350" s="48" t="s">
        <v>23538</v>
      </c>
      <c r="C350" s="1">
        <f>SUMIFS(Results!O:O,Results!G:G,CONCATENATE("*",B350,"*"),Results!E:E,'Warscroll Win Rates'!A350)</f>
        <v>123</v>
      </c>
      <c r="D350" s="50">
        <f>IFERROR(SUMIFS(Results!V:V,Results!G:G,CONCATENATE("*",B350,"*"),Results!E:E,'Warscroll Win Rates'!A350)/C350,"")</f>
        <v>0.56910569105691056</v>
      </c>
      <c r="E350" s="1">
        <f>SUMIFS(Results!O:O,Results!G:G,CONCATENATE("&lt;&gt;*",'Warscroll Win Rates'!B350,"*"),Results!E:E,'Warscroll Win Rates'!A350)</f>
        <v>80</v>
      </c>
      <c r="F350" s="50">
        <f>IFERROR(SUMIFS(Results!V:V,Results!G:G,CONCATENATE("&lt;&gt;*",'Warscroll Win Rates'!B350,"*"),Results!E:E,'Warscroll Win Rates'!A350)/E350,"")</f>
        <v>0.625</v>
      </c>
      <c r="G350" s="46">
        <f>SUMIFS(Results!O:O,Results!G:G,CONCATENATE("*",B350,"*"),Results!E:E,'Warscroll Win Rates'!A350,Results!Y:Y,"&gt;=500")</f>
        <v>25</v>
      </c>
      <c r="H350" s="52">
        <f>IFERROR(SUMIFS(Results!V:V,Results!G:G,CONCATENATE("*",B350,"*"),Results!E:E,'Warscroll Win Rates'!A350,Results!Y:Y,"&gt;=500")/G350,"")</f>
        <v>0.68</v>
      </c>
      <c r="I350" s="53">
        <f>SUMIFS(Results!O:O,Results!G:G,CONCATENATE("&lt;&gt;*",'Warscroll Win Rates'!B350,"*"),Results!E:E,'Warscroll Win Rates'!A350,Results!Y:Y,"&gt;=500")</f>
        <v>20</v>
      </c>
      <c r="J350" s="52">
        <f>IFERROR(SUMIFS(Results!V:V,Results!G:G,CONCATENATE("&lt;&gt;*",'Warscroll Win Rates'!B350,"*"),Results!E:E,'Warscroll Win Rates'!A350,Results!Y:Y,"&gt;=500")/I350,"")</f>
        <v>0.8</v>
      </c>
    </row>
    <row r="351" spans="1:10" x14ac:dyDescent="0.3">
      <c r="A351" s="48" t="s">
        <v>103</v>
      </c>
      <c r="B351" s="48" t="s">
        <v>23539</v>
      </c>
      <c r="C351" s="1">
        <f>SUMIFS(Results!O:O,Results!G:G,CONCATENATE("*",B351,"*"),Results!E:E,'Warscroll Win Rates'!A351)</f>
        <v>15</v>
      </c>
      <c r="D351" s="50">
        <f>IFERROR(SUMIFS(Results!V:V,Results!G:G,CONCATENATE("*",B351,"*"),Results!E:E,'Warscroll Win Rates'!A351)/C351,"")</f>
        <v>0.43333333333333335</v>
      </c>
      <c r="E351" s="1">
        <f>SUMIFS(Results!O:O,Results!G:G,CONCATENATE("&lt;&gt;*",'Warscroll Win Rates'!B351,"*"),Results!E:E,'Warscroll Win Rates'!A351)</f>
        <v>188</v>
      </c>
      <c r="F351" s="50">
        <f>IFERROR(SUMIFS(Results!V:V,Results!G:G,CONCATENATE("&lt;&gt;*",'Warscroll Win Rates'!B351,"*"),Results!E:E,'Warscroll Win Rates'!A351)/E351,"")</f>
        <v>0.60372340425531912</v>
      </c>
      <c r="G351" s="46">
        <f>SUMIFS(Results!O:O,Results!G:G,CONCATENATE("*",B351,"*"),Results!E:E,'Warscroll Win Rates'!A351,Results!Y:Y,"&gt;=500")</f>
        <v>0</v>
      </c>
      <c r="H351" s="52" t="str">
        <f>IFERROR(SUMIFS(Results!V:V,Results!G:G,CONCATENATE("*",B351,"*"),Results!E:E,'Warscroll Win Rates'!A351,Results!Y:Y,"&gt;=500")/G351,"")</f>
        <v/>
      </c>
      <c r="I351" s="53">
        <f>SUMIFS(Results!O:O,Results!G:G,CONCATENATE("&lt;&gt;*",'Warscroll Win Rates'!B351,"*"),Results!E:E,'Warscroll Win Rates'!A351,Results!Y:Y,"&gt;=500")</f>
        <v>45</v>
      </c>
      <c r="J351" s="52">
        <f>IFERROR(SUMIFS(Results!V:V,Results!G:G,CONCATENATE("&lt;&gt;*",'Warscroll Win Rates'!B351,"*"),Results!E:E,'Warscroll Win Rates'!A351,Results!Y:Y,"&gt;=500")/I351,"")</f>
        <v>0.73333333333333328</v>
      </c>
    </row>
    <row r="352" spans="1:10" x14ac:dyDescent="0.3">
      <c r="A352" s="48" t="s">
        <v>103</v>
      </c>
      <c r="B352" s="48" t="s">
        <v>23540</v>
      </c>
      <c r="C352" s="1">
        <f>SUMIFS(Results!O:O,Results!G:G,CONCATENATE("*",B352,"*"),Results!E:E,'Warscroll Win Rates'!A352)</f>
        <v>113</v>
      </c>
      <c r="D352" s="50">
        <f>IFERROR(SUMIFS(Results!V:V,Results!G:G,CONCATENATE("*",B352,"*"),Results!E:E,'Warscroll Win Rates'!A352)/C352,"")</f>
        <v>0.57079646017699115</v>
      </c>
      <c r="E352" s="1">
        <f>SUMIFS(Results!O:O,Results!G:G,CONCATENATE("&lt;&gt;*",'Warscroll Win Rates'!B352,"*"),Results!E:E,'Warscroll Win Rates'!A352)</f>
        <v>90</v>
      </c>
      <c r="F352" s="50">
        <f>IFERROR(SUMIFS(Results!V:V,Results!G:G,CONCATENATE("&lt;&gt;*",'Warscroll Win Rates'!B352,"*"),Results!E:E,'Warscroll Win Rates'!A352)/E352,"")</f>
        <v>0.6166666666666667</v>
      </c>
      <c r="G352" s="46">
        <f>SUMIFS(Results!O:O,Results!G:G,CONCATENATE("*",B352,"*"),Results!E:E,'Warscroll Win Rates'!A352,Results!Y:Y,"&gt;=500")</f>
        <v>15</v>
      </c>
      <c r="H352" s="52">
        <f>IFERROR(SUMIFS(Results!V:V,Results!G:G,CONCATENATE("*",B352,"*"),Results!E:E,'Warscroll Win Rates'!A352,Results!Y:Y,"&gt;=500")/G352,"")</f>
        <v>0.8</v>
      </c>
      <c r="I352" s="53">
        <f>SUMIFS(Results!O:O,Results!G:G,CONCATENATE("&lt;&gt;*",'Warscroll Win Rates'!B352,"*"),Results!E:E,'Warscroll Win Rates'!A352,Results!Y:Y,"&gt;=500")</f>
        <v>30</v>
      </c>
      <c r="J352" s="52">
        <f>IFERROR(SUMIFS(Results!V:V,Results!G:G,CONCATENATE("&lt;&gt;*",'Warscroll Win Rates'!B352,"*"),Results!E:E,'Warscroll Win Rates'!A352,Results!Y:Y,"&gt;=500")/I352,"")</f>
        <v>0.7</v>
      </c>
    </row>
    <row r="353" spans="1:10" x14ac:dyDescent="0.3">
      <c r="A353" s="48" t="s">
        <v>103</v>
      </c>
      <c r="B353" s="48" t="s">
        <v>23460</v>
      </c>
      <c r="C353" s="1">
        <f>SUMIFS(Results!O:O,Results!G:G,CONCATENATE("*",B353,"*"),Results!E:E,'Warscroll Win Rates'!A353)</f>
        <v>45</v>
      </c>
      <c r="D353" s="50">
        <f>IFERROR(SUMIFS(Results!V:V,Results!G:G,CONCATENATE("*",B353,"*"),Results!E:E,'Warscroll Win Rates'!A353)/C353,"")</f>
        <v>0.66666666666666663</v>
      </c>
      <c r="E353" s="1">
        <f>SUMIFS(Results!O:O,Results!G:G,CONCATENATE("&lt;&gt;*",'Warscroll Win Rates'!B353,"*"),Results!E:E,'Warscroll Win Rates'!A353)</f>
        <v>158</v>
      </c>
      <c r="F353" s="50">
        <f>IFERROR(SUMIFS(Results!V:V,Results!G:G,CONCATENATE("&lt;&gt;*",'Warscroll Win Rates'!B353,"*"),Results!E:E,'Warscroll Win Rates'!A353)/E353,"")</f>
        <v>0.569620253164557</v>
      </c>
      <c r="G353" s="46">
        <f>SUMIFS(Results!O:O,Results!G:G,CONCATENATE("*",B353,"*"),Results!E:E,'Warscroll Win Rates'!A353,Results!Y:Y,"&gt;=500")</f>
        <v>25</v>
      </c>
      <c r="H353" s="52">
        <f>IFERROR(SUMIFS(Results!V:V,Results!G:G,CONCATENATE("*",B353,"*"),Results!E:E,'Warscroll Win Rates'!A353,Results!Y:Y,"&gt;=500")/G353,"")</f>
        <v>0.72</v>
      </c>
      <c r="I353" s="53">
        <f>SUMIFS(Results!O:O,Results!G:G,CONCATENATE("&lt;&gt;*",'Warscroll Win Rates'!B353,"*"),Results!E:E,'Warscroll Win Rates'!A353,Results!Y:Y,"&gt;=500")</f>
        <v>20</v>
      </c>
      <c r="J353" s="52">
        <f>IFERROR(SUMIFS(Results!V:V,Results!G:G,CONCATENATE("&lt;&gt;*",'Warscroll Win Rates'!B353,"*"),Results!E:E,'Warscroll Win Rates'!A353,Results!Y:Y,"&gt;=500")/I353,"")</f>
        <v>0.75</v>
      </c>
    </row>
    <row r="354" spans="1:10" s="5" customFormat="1" x14ac:dyDescent="0.3">
      <c r="A354" s="49" t="s">
        <v>77</v>
      </c>
      <c r="B354" s="49"/>
      <c r="C354" s="6">
        <f>SUMIFS(Results!O:O,Results!G:G,CONCATENATE("*",B354,"*"),Results!E:E,'Warscroll Win Rates'!A354)</f>
        <v>125</v>
      </c>
      <c r="D354" s="50">
        <f>IFERROR(SUMIFS(Results!V:V,Results!G:G,CONCATENATE("*",B354,"*"),Results!E:E,'Warscroll Win Rates'!A354)/C354,"")</f>
        <v>0.56799999999999995</v>
      </c>
      <c r="E354" s="6">
        <f>SUMIFS(Results!O:O,Results!G:G,CONCATENATE("&lt;&gt;*",'Warscroll Win Rates'!B354,"*"),Results!E:E,'Warscroll Win Rates'!A354)</f>
        <v>0</v>
      </c>
      <c r="F354" s="50" t="str">
        <f>IFERROR(SUMIFS(Results!V:V,Results!G:G,CONCATENATE("&lt;&gt;*",'Warscroll Win Rates'!B354,"*"),Results!E:E,'Warscroll Win Rates'!A354)/E354,"")</f>
        <v/>
      </c>
      <c r="G354" s="46">
        <f>SUMIFS(Results!O:O,Results!G:G,CONCATENATE("*",B354,"*"),Results!E:E,'Warscroll Win Rates'!A354,Results!Y:Y,"&gt;=500")</f>
        <v>25</v>
      </c>
      <c r="H354" s="52">
        <f>IFERROR(SUMIFS(Results!V:V,Results!G:G,CONCATENATE("*",B354,"*"),Results!E:E,'Warscroll Win Rates'!A354,Results!Y:Y,"&gt;=500")/G354,"")</f>
        <v>0.72</v>
      </c>
      <c r="I354" s="53">
        <f>SUMIFS(Results!O:O,Results!G:G,CONCATENATE("&lt;&gt;*",'Warscroll Win Rates'!B354,"*"),Results!E:E,'Warscroll Win Rates'!A354,Results!Y:Y,"&gt;=500")</f>
        <v>0</v>
      </c>
      <c r="J354" s="52" t="str">
        <f>IFERROR(SUMIFS(Results!V:V,Results!G:G,CONCATENATE("&lt;&gt;*",'Warscroll Win Rates'!B354,"*"),Results!E:E,'Warscroll Win Rates'!A354,Results!Y:Y,"&gt;=500")/I354,"")</f>
        <v/>
      </c>
    </row>
    <row r="355" spans="1:10" x14ac:dyDescent="0.3">
      <c r="A355" s="48" t="s">
        <v>77</v>
      </c>
      <c r="B355" s="48" t="s">
        <v>23541</v>
      </c>
      <c r="C355" s="1">
        <f>SUMIFS(Results!O:O,Results!G:G,CONCATENATE("*",B355,"*"),Results!E:E,'Warscroll Win Rates'!A355)</f>
        <v>20</v>
      </c>
      <c r="D355" s="50">
        <f>IFERROR(SUMIFS(Results!V:V,Results!G:G,CONCATENATE("*",B355,"*"),Results!E:E,'Warscroll Win Rates'!A355)/C355,"")</f>
        <v>0.6</v>
      </c>
      <c r="E355" s="1">
        <f>SUMIFS(Results!O:O,Results!G:G,CONCATENATE("&lt;&gt;*",'Warscroll Win Rates'!B355,"*"),Results!E:E,'Warscroll Win Rates'!A355)</f>
        <v>105</v>
      </c>
      <c r="F355" s="50">
        <f>IFERROR(SUMIFS(Results!V:V,Results!G:G,CONCATENATE("&lt;&gt;*",'Warscroll Win Rates'!B355,"*"),Results!E:E,'Warscroll Win Rates'!A355)/E355,"")</f>
        <v>0.56190476190476191</v>
      </c>
      <c r="G355" s="46">
        <f>SUMIFS(Results!O:O,Results!G:G,CONCATENATE("*",B355,"*"),Results!E:E,'Warscroll Win Rates'!A355,Results!Y:Y,"&gt;=500")</f>
        <v>10</v>
      </c>
      <c r="H355" s="52">
        <f>IFERROR(SUMIFS(Results!V:V,Results!G:G,CONCATENATE("*",B355,"*"),Results!E:E,'Warscroll Win Rates'!A355,Results!Y:Y,"&gt;=500")/G355,"")</f>
        <v>0.8</v>
      </c>
      <c r="I355" s="53">
        <f>SUMIFS(Results!O:O,Results!G:G,CONCATENATE("&lt;&gt;*",'Warscroll Win Rates'!B355,"*"),Results!E:E,'Warscroll Win Rates'!A355,Results!Y:Y,"&gt;=500")</f>
        <v>15</v>
      </c>
      <c r="J355" s="52">
        <f>IFERROR(SUMIFS(Results!V:V,Results!G:G,CONCATENATE("&lt;&gt;*",'Warscroll Win Rates'!B355,"*"),Results!E:E,'Warscroll Win Rates'!A355,Results!Y:Y,"&gt;=500")/I355,"")</f>
        <v>0.66666666666666663</v>
      </c>
    </row>
    <row r="356" spans="1:10" x14ac:dyDescent="0.3">
      <c r="A356" s="48" t="s">
        <v>77</v>
      </c>
      <c r="B356" s="48" t="s">
        <v>23542</v>
      </c>
      <c r="C356" s="1">
        <f>SUMIFS(Results!O:O,Results!G:G,CONCATENATE("*",B356,"*"),Results!E:E,'Warscroll Win Rates'!A356)</f>
        <v>85</v>
      </c>
      <c r="D356" s="50">
        <f>IFERROR(SUMIFS(Results!V:V,Results!G:G,CONCATENATE("*",B356,"*"),Results!E:E,'Warscroll Win Rates'!A356)/C356,"")</f>
        <v>0.54705882352941182</v>
      </c>
      <c r="E356" s="1">
        <f>SUMIFS(Results!O:O,Results!G:G,CONCATENATE("&lt;&gt;*",'Warscroll Win Rates'!B356,"*"),Results!E:E,'Warscroll Win Rates'!A356)</f>
        <v>40</v>
      </c>
      <c r="F356" s="50">
        <f>IFERROR(SUMIFS(Results!V:V,Results!G:G,CONCATENATE("&lt;&gt;*",'Warscroll Win Rates'!B356,"*"),Results!E:E,'Warscroll Win Rates'!A356)/E356,"")</f>
        <v>0.61250000000000004</v>
      </c>
      <c r="G356" s="46">
        <f>SUMIFS(Results!O:O,Results!G:G,CONCATENATE("*",B356,"*"),Results!E:E,'Warscroll Win Rates'!A356,Results!Y:Y,"&gt;=500")</f>
        <v>15</v>
      </c>
      <c r="H356" s="52">
        <f>IFERROR(SUMIFS(Results!V:V,Results!G:G,CONCATENATE("*",B356,"*"),Results!E:E,'Warscroll Win Rates'!A356,Results!Y:Y,"&gt;=500")/G356,"")</f>
        <v>0.66666666666666663</v>
      </c>
      <c r="I356" s="53">
        <f>SUMIFS(Results!O:O,Results!G:G,CONCATENATE("&lt;&gt;*",'Warscroll Win Rates'!B356,"*"),Results!E:E,'Warscroll Win Rates'!A356,Results!Y:Y,"&gt;=500")</f>
        <v>10</v>
      </c>
      <c r="J356" s="52">
        <f>IFERROR(SUMIFS(Results!V:V,Results!G:G,CONCATENATE("&lt;&gt;*",'Warscroll Win Rates'!B356,"*"),Results!E:E,'Warscroll Win Rates'!A356,Results!Y:Y,"&gt;=500")/I356,"")</f>
        <v>0.8</v>
      </c>
    </row>
    <row r="357" spans="1:10" x14ac:dyDescent="0.3">
      <c r="A357" s="48" t="s">
        <v>77</v>
      </c>
      <c r="B357" s="48" t="s">
        <v>23543</v>
      </c>
      <c r="C357" s="1">
        <f>SUMIFS(Results!O:O,Results!G:G,CONCATENATE("*",B357,"*"),Results!E:E,'Warscroll Win Rates'!A357)</f>
        <v>50</v>
      </c>
      <c r="D357" s="50">
        <f>IFERROR(SUMIFS(Results!V:V,Results!G:G,CONCATENATE("*",B357,"*"),Results!E:E,'Warscroll Win Rates'!A357)/C357,"")</f>
        <v>0.59</v>
      </c>
      <c r="E357" s="1">
        <f>SUMIFS(Results!O:O,Results!G:G,CONCATENATE("&lt;&gt;*",'Warscroll Win Rates'!B357,"*"),Results!E:E,'Warscroll Win Rates'!A357)</f>
        <v>75</v>
      </c>
      <c r="F357" s="50">
        <f>IFERROR(SUMIFS(Results!V:V,Results!G:G,CONCATENATE("&lt;&gt;*",'Warscroll Win Rates'!B357,"*"),Results!E:E,'Warscroll Win Rates'!A357)/E357,"")</f>
        <v>0.55333333333333334</v>
      </c>
      <c r="G357" s="46">
        <f>SUMIFS(Results!O:O,Results!G:G,CONCATENATE("*",B357,"*"),Results!E:E,'Warscroll Win Rates'!A357,Results!Y:Y,"&gt;=500")</f>
        <v>5</v>
      </c>
      <c r="H357" s="52">
        <f>IFERROR(SUMIFS(Results!V:V,Results!G:G,CONCATENATE("*",B357,"*"),Results!E:E,'Warscroll Win Rates'!A357,Results!Y:Y,"&gt;=500")/G357,"")</f>
        <v>0.8</v>
      </c>
      <c r="I357" s="53">
        <f>SUMIFS(Results!O:O,Results!G:G,CONCATENATE("&lt;&gt;*",'Warscroll Win Rates'!B357,"*"),Results!E:E,'Warscroll Win Rates'!A357,Results!Y:Y,"&gt;=500")</f>
        <v>20</v>
      </c>
      <c r="J357" s="52">
        <f>IFERROR(SUMIFS(Results!V:V,Results!G:G,CONCATENATE("&lt;&gt;*",'Warscroll Win Rates'!B357,"*"),Results!E:E,'Warscroll Win Rates'!A357,Results!Y:Y,"&gt;=500")/I357,"")</f>
        <v>0.7</v>
      </c>
    </row>
    <row r="358" spans="1:10" x14ac:dyDescent="0.3">
      <c r="A358" s="48" t="s">
        <v>77</v>
      </c>
      <c r="B358" s="48" t="s">
        <v>23544</v>
      </c>
      <c r="C358" s="1">
        <f>SUMIFS(Results!O:O,Results!G:G,CONCATENATE("*",B358,"*"),Results!E:E,'Warscroll Win Rates'!A358)</f>
        <v>60</v>
      </c>
      <c r="D358" s="50">
        <f>IFERROR(SUMIFS(Results!V:V,Results!G:G,CONCATENATE("*",B358,"*"),Results!E:E,'Warscroll Win Rates'!A358)/C358,"")</f>
        <v>0.57499999999999996</v>
      </c>
      <c r="E358" s="1">
        <f>SUMIFS(Results!O:O,Results!G:G,CONCATENATE("&lt;&gt;*",'Warscroll Win Rates'!B358,"*"),Results!E:E,'Warscroll Win Rates'!A358)</f>
        <v>65</v>
      </c>
      <c r="F358" s="50">
        <f>IFERROR(SUMIFS(Results!V:V,Results!G:G,CONCATENATE("&lt;&gt;*",'Warscroll Win Rates'!B358,"*"),Results!E:E,'Warscroll Win Rates'!A358)/E358,"")</f>
        <v>0.56153846153846154</v>
      </c>
      <c r="G358" s="46">
        <f>SUMIFS(Results!O:O,Results!G:G,CONCATENATE("*",B358,"*"),Results!E:E,'Warscroll Win Rates'!A358,Results!Y:Y,"&gt;=500")</f>
        <v>15</v>
      </c>
      <c r="H358" s="52">
        <f>IFERROR(SUMIFS(Results!V:V,Results!G:G,CONCATENATE("*",B358,"*"),Results!E:E,'Warscroll Win Rates'!A358,Results!Y:Y,"&gt;=500")/G358,"")</f>
        <v>0.73333333333333328</v>
      </c>
      <c r="I358" s="53">
        <f>SUMIFS(Results!O:O,Results!G:G,CONCATENATE("&lt;&gt;*",'Warscroll Win Rates'!B358,"*"),Results!E:E,'Warscroll Win Rates'!A358,Results!Y:Y,"&gt;=500")</f>
        <v>10</v>
      </c>
      <c r="J358" s="52">
        <f>IFERROR(SUMIFS(Results!V:V,Results!G:G,CONCATENATE("&lt;&gt;*",'Warscroll Win Rates'!B358,"*"),Results!E:E,'Warscroll Win Rates'!A358,Results!Y:Y,"&gt;=500")/I358,"")</f>
        <v>0.7</v>
      </c>
    </row>
    <row r="359" spans="1:10" x14ac:dyDescent="0.3">
      <c r="A359" s="48" t="s">
        <v>77</v>
      </c>
      <c r="B359" s="48" t="s">
        <v>23545</v>
      </c>
      <c r="C359" s="1">
        <f>SUMIFS(Results!O:O,Results!G:G,CONCATENATE("*",B359,"*"),Results!E:E,'Warscroll Win Rates'!A359)</f>
        <v>45</v>
      </c>
      <c r="D359" s="50">
        <f>IFERROR(SUMIFS(Results!V:V,Results!G:G,CONCATENATE("*",B359,"*"),Results!E:E,'Warscroll Win Rates'!A359)/C359,"")</f>
        <v>0.5</v>
      </c>
      <c r="E359" s="1">
        <f>SUMIFS(Results!O:O,Results!G:G,CONCATENATE("&lt;&gt;*",'Warscroll Win Rates'!B359,"*"),Results!E:E,'Warscroll Win Rates'!A359)</f>
        <v>80</v>
      </c>
      <c r="F359" s="50">
        <f>IFERROR(SUMIFS(Results!V:V,Results!G:G,CONCATENATE("&lt;&gt;*",'Warscroll Win Rates'!B359,"*"),Results!E:E,'Warscroll Win Rates'!A359)/E359,"")</f>
        <v>0.60624999999999996</v>
      </c>
      <c r="G359" s="46">
        <f>SUMIFS(Results!O:O,Results!G:G,CONCATENATE("*",B359,"*"),Results!E:E,'Warscroll Win Rates'!A359,Results!Y:Y,"&gt;=500")</f>
        <v>5</v>
      </c>
      <c r="H359" s="52">
        <f>IFERROR(SUMIFS(Results!V:V,Results!G:G,CONCATENATE("*",B359,"*"),Results!E:E,'Warscroll Win Rates'!A359,Results!Y:Y,"&gt;=500")/G359,"")</f>
        <v>0.6</v>
      </c>
      <c r="I359" s="53">
        <f>SUMIFS(Results!O:O,Results!G:G,CONCATENATE("&lt;&gt;*",'Warscroll Win Rates'!B359,"*"),Results!E:E,'Warscroll Win Rates'!A359,Results!Y:Y,"&gt;=500")</f>
        <v>20</v>
      </c>
      <c r="J359" s="52">
        <f>IFERROR(SUMIFS(Results!V:V,Results!G:G,CONCATENATE("&lt;&gt;*",'Warscroll Win Rates'!B359,"*"),Results!E:E,'Warscroll Win Rates'!A359,Results!Y:Y,"&gt;=500")/I359,"")</f>
        <v>0.75</v>
      </c>
    </row>
    <row r="360" spans="1:10" x14ac:dyDescent="0.3">
      <c r="A360" s="48" t="s">
        <v>77</v>
      </c>
      <c r="B360" s="48" t="s">
        <v>23546</v>
      </c>
      <c r="C360" s="1">
        <f>SUMIFS(Results!O:O,Results!G:G,CONCATENATE("*",B360,"*"),Results!E:E,'Warscroll Win Rates'!A360)</f>
        <v>10</v>
      </c>
      <c r="D360" s="50">
        <f>IFERROR(SUMIFS(Results!V:V,Results!G:G,CONCATENATE("*",B360,"*"),Results!E:E,'Warscroll Win Rates'!A360)/C360,"")</f>
        <v>0.7</v>
      </c>
      <c r="E360" s="1">
        <f>SUMIFS(Results!O:O,Results!G:G,CONCATENATE("&lt;&gt;*",'Warscroll Win Rates'!B360,"*"),Results!E:E,'Warscroll Win Rates'!A360)</f>
        <v>115</v>
      </c>
      <c r="F360" s="50">
        <f>IFERROR(SUMIFS(Results!V:V,Results!G:G,CONCATENATE("&lt;&gt;*",'Warscroll Win Rates'!B360,"*"),Results!E:E,'Warscroll Win Rates'!A360)/E360,"")</f>
        <v>0.55652173913043479</v>
      </c>
      <c r="G360" s="46">
        <f>SUMIFS(Results!O:O,Results!G:G,CONCATENATE("*",B360,"*"),Results!E:E,'Warscroll Win Rates'!A360,Results!Y:Y,"&gt;=500")</f>
        <v>5</v>
      </c>
      <c r="H360" s="52">
        <f>IFERROR(SUMIFS(Results!V:V,Results!G:G,CONCATENATE("*",B360,"*"),Results!E:E,'Warscroll Win Rates'!A360,Results!Y:Y,"&gt;=500")/G360,"")</f>
        <v>0.6</v>
      </c>
      <c r="I360" s="53">
        <f>SUMIFS(Results!O:O,Results!G:G,CONCATENATE("&lt;&gt;*",'Warscroll Win Rates'!B360,"*"),Results!E:E,'Warscroll Win Rates'!A360,Results!Y:Y,"&gt;=500")</f>
        <v>20</v>
      </c>
      <c r="J360" s="52">
        <f>IFERROR(SUMIFS(Results!V:V,Results!G:G,CONCATENATE("&lt;&gt;*",'Warscroll Win Rates'!B360,"*"),Results!E:E,'Warscroll Win Rates'!A360,Results!Y:Y,"&gt;=500")/I360,"")</f>
        <v>0.75</v>
      </c>
    </row>
    <row r="361" spans="1:10" x14ac:dyDescent="0.3">
      <c r="A361" s="48" t="s">
        <v>77</v>
      </c>
      <c r="B361" s="48" t="s">
        <v>23547</v>
      </c>
      <c r="C361" s="1">
        <f>SUMIFS(Results!O:O,Results!G:G,CONCATENATE("*",B361,"*"),Results!E:E,'Warscroll Win Rates'!A361)</f>
        <v>30</v>
      </c>
      <c r="D361" s="50">
        <f>IFERROR(SUMIFS(Results!V:V,Results!G:G,CONCATENATE("*",B361,"*"),Results!E:E,'Warscroll Win Rates'!A361)/C361,"")</f>
        <v>0.56666666666666665</v>
      </c>
      <c r="E361" s="1">
        <f>SUMIFS(Results!O:O,Results!G:G,CONCATENATE("&lt;&gt;*",'Warscroll Win Rates'!B361,"*"),Results!E:E,'Warscroll Win Rates'!A361)</f>
        <v>95</v>
      </c>
      <c r="F361" s="50">
        <f>IFERROR(SUMIFS(Results!V:V,Results!G:G,CONCATENATE("&lt;&gt;*",'Warscroll Win Rates'!B361,"*"),Results!E:E,'Warscroll Win Rates'!A361)/E361,"")</f>
        <v>0.56842105263157894</v>
      </c>
      <c r="G361" s="46">
        <f>SUMIFS(Results!O:O,Results!G:G,CONCATENATE("*",B361,"*"),Results!E:E,'Warscroll Win Rates'!A361,Results!Y:Y,"&gt;=500")</f>
        <v>0</v>
      </c>
      <c r="H361" s="52" t="str">
        <f>IFERROR(SUMIFS(Results!V:V,Results!G:G,CONCATENATE("*",B361,"*"),Results!E:E,'Warscroll Win Rates'!A361,Results!Y:Y,"&gt;=500")/G361,"")</f>
        <v/>
      </c>
      <c r="I361" s="53">
        <f>SUMIFS(Results!O:O,Results!G:G,CONCATENATE("&lt;&gt;*",'Warscroll Win Rates'!B361,"*"),Results!E:E,'Warscroll Win Rates'!A361,Results!Y:Y,"&gt;=500")</f>
        <v>25</v>
      </c>
      <c r="J361" s="52">
        <f>IFERROR(SUMIFS(Results!V:V,Results!G:G,CONCATENATE("&lt;&gt;*",'Warscroll Win Rates'!B361,"*"),Results!E:E,'Warscroll Win Rates'!A361,Results!Y:Y,"&gt;=500")/I361,"")</f>
        <v>0.72</v>
      </c>
    </row>
    <row r="362" spans="1:10" x14ac:dyDescent="0.3">
      <c r="A362" s="48" t="s">
        <v>77</v>
      </c>
      <c r="B362" s="48" t="s">
        <v>23548</v>
      </c>
      <c r="C362" s="1">
        <f>SUMIFS(Results!O:O,Results!G:G,CONCATENATE("*",B362,"*"),Results!E:E,'Warscroll Win Rates'!A362)</f>
        <v>35</v>
      </c>
      <c r="D362" s="50">
        <f>IFERROR(SUMIFS(Results!V:V,Results!G:G,CONCATENATE("*",B362,"*"),Results!E:E,'Warscroll Win Rates'!A362)/C362,"")</f>
        <v>0.48571428571428571</v>
      </c>
      <c r="E362" s="1">
        <f>SUMIFS(Results!O:O,Results!G:G,CONCATENATE("&lt;&gt;*",'Warscroll Win Rates'!B362,"*"),Results!E:E,'Warscroll Win Rates'!A362)</f>
        <v>90</v>
      </c>
      <c r="F362" s="50">
        <f>IFERROR(SUMIFS(Results!V:V,Results!G:G,CONCATENATE("&lt;&gt;*",'Warscroll Win Rates'!B362,"*"),Results!E:E,'Warscroll Win Rates'!A362)/E362,"")</f>
        <v>0.6</v>
      </c>
      <c r="G362" s="46">
        <f>SUMIFS(Results!O:O,Results!G:G,CONCATENATE("*",B362,"*"),Results!E:E,'Warscroll Win Rates'!A362,Results!Y:Y,"&gt;=500")</f>
        <v>0</v>
      </c>
      <c r="H362" s="52" t="str">
        <f>IFERROR(SUMIFS(Results!V:V,Results!G:G,CONCATENATE("*",B362,"*"),Results!E:E,'Warscroll Win Rates'!A362,Results!Y:Y,"&gt;=500")/G362,"")</f>
        <v/>
      </c>
      <c r="I362" s="53">
        <f>SUMIFS(Results!O:O,Results!G:G,CONCATENATE("&lt;&gt;*",'Warscroll Win Rates'!B362,"*"),Results!E:E,'Warscroll Win Rates'!A362,Results!Y:Y,"&gt;=500")</f>
        <v>25</v>
      </c>
      <c r="J362" s="52">
        <f>IFERROR(SUMIFS(Results!V:V,Results!G:G,CONCATENATE("&lt;&gt;*",'Warscroll Win Rates'!B362,"*"),Results!E:E,'Warscroll Win Rates'!A362,Results!Y:Y,"&gt;=500")/I362,"")</f>
        <v>0.72</v>
      </c>
    </row>
    <row r="363" spans="1:10" x14ac:dyDescent="0.3">
      <c r="A363" s="48" t="s">
        <v>77</v>
      </c>
      <c r="B363" s="48" t="s">
        <v>23549</v>
      </c>
      <c r="C363" s="1">
        <f>SUMIFS(Results!O:O,Results!G:G,CONCATENATE("*",B363,"*"),Results!E:E,'Warscroll Win Rates'!A363)</f>
        <v>95</v>
      </c>
      <c r="D363" s="50">
        <f>IFERROR(SUMIFS(Results!V:V,Results!G:G,CONCATENATE("*",B363,"*"),Results!E:E,'Warscroll Win Rates'!A363)/C363,"")</f>
        <v>0.5736842105263158</v>
      </c>
      <c r="E363" s="1">
        <f>SUMIFS(Results!O:O,Results!G:G,CONCATENATE("&lt;&gt;*",'Warscroll Win Rates'!B363,"*"),Results!E:E,'Warscroll Win Rates'!A363)</f>
        <v>30</v>
      </c>
      <c r="F363" s="50">
        <f>IFERROR(SUMIFS(Results!V:V,Results!G:G,CONCATENATE("&lt;&gt;*",'Warscroll Win Rates'!B363,"*"),Results!E:E,'Warscroll Win Rates'!A363)/E363,"")</f>
        <v>0.55000000000000004</v>
      </c>
      <c r="G363" s="46">
        <f>SUMIFS(Results!O:O,Results!G:G,CONCATENATE("*",B363,"*"),Results!E:E,'Warscroll Win Rates'!A363,Results!Y:Y,"&gt;=500")</f>
        <v>20</v>
      </c>
      <c r="H363" s="52">
        <f>IFERROR(SUMIFS(Results!V:V,Results!G:G,CONCATENATE("*",B363,"*"),Results!E:E,'Warscroll Win Rates'!A363,Results!Y:Y,"&gt;=500")/G363,"")</f>
        <v>0.7</v>
      </c>
      <c r="I363" s="53">
        <f>SUMIFS(Results!O:O,Results!G:G,CONCATENATE("&lt;&gt;*",'Warscroll Win Rates'!B363,"*"),Results!E:E,'Warscroll Win Rates'!A363,Results!Y:Y,"&gt;=500")</f>
        <v>5</v>
      </c>
      <c r="J363" s="52">
        <f>IFERROR(SUMIFS(Results!V:V,Results!G:G,CONCATENATE("&lt;&gt;*",'Warscroll Win Rates'!B363,"*"),Results!E:E,'Warscroll Win Rates'!A363,Results!Y:Y,"&gt;=500")/I363,"")</f>
        <v>0.8</v>
      </c>
    </row>
    <row r="364" spans="1:10" x14ac:dyDescent="0.3">
      <c r="A364" s="48" t="s">
        <v>77</v>
      </c>
      <c r="B364" s="48" t="s">
        <v>23550</v>
      </c>
      <c r="C364" s="1">
        <f>SUMIFS(Results!O:O,Results!G:G,CONCATENATE("*",B364,"*"),Results!E:E,'Warscroll Win Rates'!A364)</f>
        <v>105</v>
      </c>
      <c r="D364" s="50">
        <f>IFERROR(SUMIFS(Results!V:V,Results!G:G,CONCATENATE("*",B364,"*"),Results!E:E,'Warscroll Win Rates'!A364)/C364,"")</f>
        <v>0.55238095238095242</v>
      </c>
      <c r="E364" s="1">
        <f>SUMIFS(Results!O:O,Results!G:G,CONCATENATE("&lt;&gt;*",'Warscroll Win Rates'!B364,"*"),Results!E:E,'Warscroll Win Rates'!A364)</f>
        <v>20</v>
      </c>
      <c r="F364" s="50">
        <f>IFERROR(SUMIFS(Results!V:V,Results!G:G,CONCATENATE("&lt;&gt;*",'Warscroll Win Rates'!B364,"*"),Results!E:E,'Warscroll Win Rates'!A364)/E364,"")</f>
        <v>0.65</v>
      </c>
      <c r="G364" s="46">
        <f>SUMIFS(Results!O:O,Results!G:G,CONCATENATE("*",B364,"*"),Results!E:E,'Warscroll Win Rates'!A364,Results!Y:Y,"&gt;=500")</f>
        <v>20</v>
      </c>
      <c r="H364" s="52">
        <f>IFERROR(SUMIFS(Results!V:V,Results!G:G,CONCATENATE("*",B364,"*"),Results!E:E,'Warscroll Win Rates'!A364,Results!Y:Y,"&gt;=500")/G364,"")</f>
        <v>0.65</v>
      </c>
      <c r="I364" s="53">
        <f>SUMIFS(Results!O:O,Results!G:G,CONCATENATE("&lt;&gt;*",'Warscroll Win Rates'!B364,"*"),Results!E:E,'Warscroll Win Rates'!A364,Results!Y:Y,"&gt;=500")</f>
        <v>5</v>
      </c>
      <c r="J364" s="52">
        <f>IFERROR(SUMIFS(Results!V:V,Results!G:G,CONCATENATE("&lt;&gt;*",'Warscroll Win Rates'!B364,"*"),Results!E:E,'Warscroll Win Rates'!A364,Results!Y:Y,"&gt;=500")/I364,"")</f>
        <v>1</v>
      </c>
    </row>
    <row r="365" spans="1:10" x14ac:dyDescent="0.3">
      <c r="A365" s="48" t="s">
        <v>77</v>
      </c>
      <c r="B365" s="48" t="s">
        <v>23551</v>
      </c>
      <c r="C365" s="1">
        <f>SUMIFS(Results!O:O,Results!G:G,CONCATENATE("*",B365,"*"),Results!E:E,'Warscroll Win Rates'!A365)</f>
        <v>65</v>
      </c>
      <c r="D365" s="50">
        <f>IFERROR(SUMIFS(Results!V:V,Results!G:G,CONCATENATE("*",B365,"*"),Results!E:E,'Warscroll Win Rates'!A365)/C365,"")</f>
        <v>0.5461538461538461</v>
      </c>
      <c r="E365" s="1">
        <f>SUMIFS(Results!O:O,Results!G:G,CONCATENATE("&lt;&gt;*",'Warscroll Win Rates'!B365,"*"),Results!E:E,'Warscroll Win Rates'!A365)</f>
        <v>60</v>
      </c>
      <c r="F365" s="50">
        <f>IFERROR(SUMIFS(Results!V:V,Results!G:G,CONCATENATE("&lt;&gt;*",'Warscroll Win Rates'!B365,"*"),Results!E:E,'Warscroll Win Rates'!A365)/E365,"")</f>
        <v>0.59166666666666667</v>
      </c>
      <c r="G365" s="46">
        <f>SUMIFS(Results!O:O,Results!G:G,CONCATENATE("*",B365,"*"),Results!E:E,'Warscroll Win Rates'!A365,Results!Y:Y,"&gt;=500")</f>
        <v>5</v>
      </c>
      <c r="H365" s="52">
        <f>IFERROR(SUMIFS(Results!V:V,Results!G:G,CONCATENATE("*",B365,"*"),Results!E:E,'Warscroll Win Rates'!A365,Results!Y:Y,"&gt;=500")/G365,"")</f>
        <v>1</v>
      </c>
      <c r="I365" s="53">
        <f>SUMIFS(Results!O:O,Results!G:G,CONCATENATE("&lt;&gt;*",'Warscroll Win Rates'!B365,"*"),Results!E:E,'Warscroll Win Rates'!A365,Results!Y:Y,"&gt;=500")</f>
        <v>20</v>
      </c>
      <c r="J365" s="52">
        <f>IFERROR(SUMIFS(Results!V:V,Results!G:G,CONCATENATE("&lt;&gt;*",'Warscroll Win Rates'!B365,"*"),Results!E:E,'Warscroll Win Rates'!A365,Results!Y:Y,"&gt;=500")/I365,"")</f>
        <v>0.65</v>
      </c>
    </row>
    <row r="366" spans="1:10" x14ac:dyDescent="0.3">
      <c r="A366" s="48" t="s">
        <v>77</v>
      </c>
      <c r="B366" s="48" t="s">
        <v>23552</v>
      </c>
      <c r="C366" s="1">
        <f>SUMIFS(Results!O:O,Results!G:G,CONCATENATE("*",B366,"*"),Results!E:E,'Warscroll Win Rates'!A366)</f>
        <v>70</v>
      </c>
      <c r="D366" s="50">
        <f>IFERROR(SUMIFS(Results!V:V,Results!G:G,CONCATENATE("*",B366,"*"),Results!E:E,'Warscroll Win Rates'!A366)/C366,"")</f>
        <v>0.55714285714285716</v>
      </c>
      <c r="E366" s="1">
        <f>SUMIFS(Results!O:O,Results!G:G,CONCATENATE("&lt;&gt;*",'Warscroll Win Rates'!B366,"*"),Results!E:E,'Warscroll Win Rates'!A366)</f>
        <v>55</v>
      </c>
      <c r="F366" s="50">
        <f>IFERROR(SUMIFS(Results!V:V,Results!G:G,CONCATENATE("&lt;&gt;*",'Warscroll Win Rates'!B366,"*"),Results!E:E,'Warscroll Win Rates'!A366)/E366,"")</f>
        <v>0.58181818181818179</v>
      </c>
      <c r="G366" s="46">
        <f>SUMIFS(Results!O:O,Results!G:G,CONCATENATE("*",B366,"*"),Results!E:E,'Warscroll Win Rates'!A366,Results!Y:Y,"&gt;=500")</f>
        <v>15</v>
      </c>
      <c r="H366" s="52">
        <f>IFERROR(SUMIFS(Results!V:V,Results!G:G,CONCATENATE("*",B366,"*"),Results!E:E,'Warscroll Win Rates'!A366,Results!Y:Y,"&gt;=500")/G366,"")</f>
        <v>0.73333333333333328</v>
      </c>
      <c r="I366" s="53">
        <f>SUMIFS(Results!O:O,Results!G:G,CONCATENATE("&lt;&gt;*",'Warscroll Win Rates'!B366,"*"),Results!E:E,'Warscroll Win Rates'!A366,Results!Y:Y,"&gt;=500")</f>
        <v>10</v>
      </c>
      <c r="J366" s="52">
        <f>IFERROR(SUMIFS(Results!V:V,Results!G:G,CONCATENATE("&lt;&gt;*",'Warscroll Win Rates'!B366,"*"),Results!E:E,'Warscroll Win Rates'!A366,Results!Y:Y,"&gt;=500")/I366,"")</f>
        <v>0.7</v>
      </c>
    </row>
    <row r="367" spans="1:10" x14ac:dyDescent="0.3">
      <c r="A367" s="48" t="s">
        <v>77</v>
      </c>
      <c r="B367" s="48" t="s">
        <v>23553</v>
      </c>
      <c r="C367" s="1">
        <f>SUMIFS(Results!O:O,Results!G:G,CONCATENATE("*",B367,"*"),Results!E:E,'Warscroll Win Rates'!A367)</f>
        <v>120</v>
      </c>
      <c r="D367" s="50">
        <f>IFERROR(SUMIFS(Results!V:V,Results!G:G,CONCATENATE("*",B367,"*"),Results!E:E,'Warscroll Win Rates'!A367)/C367,"")</f>
        <v>0.56666666666666665</v>
      </c>
      <c r="E367" s="1">
        <f>SUMIFS(Results!O:O,Results!G:G,CONCATENATE("&lt;&gt;*",'Warscroll Win Rates'!B367,"*"),Results!E:E,'Warscroll Win Rates'!A367)</f>
        <v>5</v>
      </c>
      <c r="F367" s="50">
        <f>IFERROR(SUMIFS(Results!V:V,Results!G:G,CONCATENATE("&lt;&gt;*",'Warscroll Win Rates'!B367,"*"),Results!E:E,'Warscroll Win Rates'!A367)/E367,"")</f>
        <v>0.6</v>
      </c>
      <c r="G367" s="46">
        <f>SUMIFS(Results!O:O,Results!G:G,CONCATENATE("*",B367,"*"),Results!E:E,'Warscroll Win Rates'!A367,Results!Y:Y,"&gt;=500")</f>
        <v>25</v>
      </c>
      <c r="H367" s="52">
        <f>IFERROR(SUMIFS(Results!V:V,Results!G:G,CONCATENATE("*",B367,"*"),Results!E:E,'Warscroll Win Rates'!A367,Results!Y:Y,"&gt;=500")/G367,"")</f>
        <v>0.72</v>
      </c>
      <c r="I367" s="53">
        <f>SUMIFS(Results!O:O,Results!G:G,CONCATENATE("&lt;&gt;*",'Warscroll Win Rates'!B367,"*"),Results!E:E,'Warscroll Win Rates'!A367,Results!Y:Y,"&gt;=500")</f>
        <v>0</v>
      </c>
      <c r="J367" s="52" t="str">
        <f>IFERROR(SUMIFS(Results!V:V,Results!G:G,CONCATENATE("&lt;&gt;*",'Warscroll Win Rates'!B367,"*"),Results!E:E,'Warscroll Win Rates'!A367,Results!Y:Y,"&gt;=500")/I367,"")</f>
        <v/>
      </c>
    </row>
    <row r="368" spans="1:10" x14ac:dyDescent="0.3">
      <c r="A368" s="48" t="s">
        <v>77</v>
      </c>
      <c r="B368" s="48" t="s">
        <v>23554</v>
      </c>
      <c r="C368" s="1">
        <f>SUMIFS(Results!O:O,Results!G:G,CONCATENATE("*",B368,"*"),Results!E:E,'Warscroll Win Rates'!A368)</f>
        <v>65</v>
      </c>
      <c r="D368" s="50">
        <f>IFERROR(SUMIFS(Results!V:V,Results!G:G,CONCATENATE("*",B368,"*"),Results!E:E,'Warscroll Win Rates'!A368)/C368,"")</f>
        <v>0.56153846153846154</v>
      </c>
      <c r="E368" s="1">
        <f>SUMIFS(Results!O:O,Results!G:G,CONCATENATE("&lt;&gt;*",'Warscroll Win Rates'!B368,"*"),Results!E:E,'Warscroll Win Rates'!A368)</f>
        <v>60</v>
      </c>
      <c r="F368" s="50">
        <f>IFERROR(SUMIFS(Results!V:V,Results!G:G,CONCATENATE("&lt;&gt;*",'Warscroll Win Rates'!B368,"*"),Results!E:E,'Warscroll Win Rates'!A368)/E368,"")</f>
        <v>0.57499999999999996</v>
      </c>
      <c r="G368" s="46">
        <f>SUMIFS(Results!O:O,Results!G:G,CONCATENATE("*",B368,"*"),Results!E:E,'Warscroll Win Rates'!A368,Results!Y:Y,"&gt;=500")</f>
        <v>5</v>
      </c>
      <c r="H368" s="52">
        <f>IFERROR(SUMIFS(Results!V:V,Results!G:G,CONCATENATE("*",B368,"*"),Results!E:E,'Warscroll Win Rates'!A368,Results!Y:Y,"&gt;=500")/G368,"")</f>
        <v>1</v>
      </c>
      <c r="I368" s="53">
        <f>SUMIFS(Results!O:O,Results!G:G,CONCATENATE("&lt;&gt;*",'Warscroll Win Rates'!B368,"*"),Results!E:E,'Warscroll Win Rates'!A368,Results!Y:Y,"&gt;=500")</f>
        <v>20</v>
      </c>
      <c r="J368" s="52">
        <f>IFERROR(SUMIFS(Results!V:V,Results!G:G,CONCATENATE("&lt;&gt;*",'Warscroll Win Rates'!B368,"*"),Results!E:E,'Warscroll Win Rates'!A368,Results!Y:Y,"&gt;=500")/I368,"")</f>
        <v>0.65</v>
      </c>
    </row>
    <row r="369" spans="1:10" x14ac:dyDescent="0.3">
      <c r="A369" s="48" t="s">
        <v>77</v>
      </c>
      <c r="B369" s="48" t="s">
        <v>23555</v>
      </c>
      <c r="C369" s="1">
        <f>SUMIFS(Results!O:O,Results!G:G,CONCATENATE("*",B369,"*"),Results!E:E,'Warscroll Win Rates'!A369)</f>
        <v>5</v>
      </c>
      <c r="D369" s="50">
        <f>IFERROR(SUMIFS(Results!V:V,Results!G:G,CONCATENATE("*",B369,"*"),Results!E:E,'Warscroll Win Rates'!A369)/C369,"")</f>
        <v>0.6</v>
      </c>
      <c r="E369" s="1">
        <f>SUMIFS(Results!O:O,Results!G:G,CONCATENATE("&lt;&gt;*",'Warscroll Win Rates'!B369,"*"),Results!E:E,'Warscroll Win Rates'!A369)</f>
        <v>120</v>
      </c>
      <c r="F369" s="50">
        <f>IFERROR(SUMIFS(Results!V:V,Results!G:G,CONCATENATE("&lt;&gt;*",'Warscroll Win Rates'!B369,"*"),Results!E:E,'Warscroll Win Rates'!A369)/E369,"")</f>
        <v>0.56666666666666665</v>
      </c>
      <c r="G369" s="46">
        <f>SUMIFS(Results!O:O,Results!G:G,CONCATENATE("*",B369,"*"),Results!E:E,'Warscroll Win Rates'!A369,Results!Y:Y,"&gt;=500")</f>
        <v>0</v>
      </c>
      <c r="H369" s="52" t="str">
        <f>IFERROR(SUMIFS(Results!V:V,Results!G:G,CONCATENATE("*",B369,"*"),Results!E:E,'Warscroll Win Rates'!A369,Results!Y:Y,"&gt;=500")/G369,"")</f>
        <v/>
      </c>
      <c r="I369" s="53">
        <f>SUMIFS(Results!O:O,Results!G:G,CONCATENATE("&lt;&gt;*",'Warscroll Win Rates'!B369,"*"),Results!E:E,'Warscroll Win Rates'!A369,Results!Y:Y,"&gt;=500")</f>
        <v>25</v>
      </c>
      <c r="J369" s="52">
        <f>IFERROR(SUMIFS(Results!V:V,Results!G:G,CONCATENATE("&lt;&gt;*",'Warscroll Win Rates'!B369,"*"),Results!E:E,'Warscroll Win Rates'!A369,Results!Y:Y,"&gt;=500")/I369,"")</f>
        <v>0.72</v>
      </c>
    </row>
    <row r="370" spans="1:10" s="5" customFormat="1" x14ac:dyDescent="0.3">
      <c r="A370" s="49" t="s">
        <v>33</v>
      </c>
      <c r="B370" s="49"/>
      <c r="C370" s="6">
        <f>SUMIFS(Results!O:O,Results!G:G,CONCATENATE("*",B370,"*"),Results!E:E,'Warscroll Win Rates'!A370)</f>
        <v>232</v>
      </c>
      <c r="D370" s="50">
        <f>IFERROR(SUMIFS(Results!V:V,Results!G:G,CONCATENATE("*",B370,"*"),Results!E:E,'Warscroll Win Rates'!A370)/C370,"")</f>
        <v>0.5818965517241379</v>
      </c>
      <c r="E370" s="6">
        <f>SUMIFS(Results!O:O,Results!G:G,CONCATENATE("&lt;&gt;*",'Warscroll Win Rates'!B370,"*"),Results!E:E,'Warscroll Win Rates'!A370)</f>
        <v>10</v>
      </c>
      <c r="F370" s="50">
        <f>IFERROR(SUMIFS(Results!V:V,Results!G:G,CONCATENATE("&lt;&gt;*",'Warscroll Win Rates'!B370,"*"),Results!E:E,'Warscroll Win Rates'!A370)/E370,"")</f>
        <v>0.35</v>
      </c>
      <c r="G370" s="46">
        <f>SUMIFS(Results!O:O,Results!G:G,CONCATENATE("*",B370,"*"),Results!E:E,'Warscroll Win Rates'!A370,Results!Y:Y,"&gt;=500")</f>
        <v>45</v>
      </c>
      <c r="H370" s="52">
        <f>IFERROR(SUMIFS(Results!V:V,Results!G:G,CONCATENATE("*",B370,"*"),Results!E:E,'Warscroll Win Rates'!A370,Results!Y:Y,"&gt;=500")/G370,"")</f>
        <v>0.8</v>
      </c>
      <c r="I370" s="53">
        <f>SUMIFS(Results!O:O,Results!G:G,CONCATENATE("&lt;&gt;*",'Warscroll Win Rates'!B370,"*"),Results!E:E,'Warscroll Win Rates'!A370,Results!Y:Y,"&gt;=500")</f>
        <v>5</v>
      </c>
      <c r="J370" s="52">
        <f>IFERROR(SUMIFS(Results!V:V,Results!G:G,CONCATENATE("&lt;&gt;*",'Warscroll Win Rates'!B370,"*"),Results!E:E,'Warscroll Win Rates'!A370,Results!Y:Y,"&gt;=500")/I370,"")</f>
        <v>0.7</v>
      </c>
    </row>
    <row r="371" spans="1:10" x14ac:dyDescent="0.3">
      <c r="A371" s="48" t="s">
        <v>33</v>
      </c>
      <c r="B371" s="48" t="s">
        <v>23581</v>
      </c>
      <c r="C371" s="1">
        <f>SUMIFS(Results!O:O,Results!G:G,CONCATENATE("*",B371,"*"),Results!E:E,'Warscroll Win Rates'!A371)</f>
        <v>15</v>
      </c>
      <c r="D371" s="50">
        <f>IFERROR(SUMIFS(Results!V:V,Results!G:G,CONCATENATE("*",B371,"*"),Results!E:E,'Warscroll Win Rates'!A371)/C371,"")</f>
        <v>0.5</v>
      </c>
      <c r="E371" s="1">
        <f>SUMIFS(Results!O:O,Results!G:G,CONCATENATE("&lt;&gt;*",'Warscroll Win Rates'!B371,"*"),Results!E:E,'Warscroll Win Rates'!A371)</f>
        <v>227</v>
      </c>
      <c r="F371" s="50">
        <f>IFERROR(SUMIFS(Results!V:V,Results!G:G,CONCATENATE("&lt;&gt;*",'Warscroll Win Rates'!B371,"*"),Results!E:E,'Warscroll Win Rates'!A371)/E371,"")</f>
        <v>0.5770925110132159</v>
      </c>
      <c r="G371" s="46">
        <f>SUMIFS(Results!O:O,Results!G:G,CONCATENATE("*",B371,"*"),Results!E:E,'Warscroll Win Rates'!A371,Results!Y:Y,"&gt;=500")</f>
        <v>0</v>
      </c>
      <c r="H371" s="52" t="str">
        <f>IFERROR(SUMIFS(Results!V:V,Results!G:G,CONCATENATE("*",B371,"*"),Results!E:E,'Warscroll Win Rates'!A371,Results!Y:Y,"&gt;=500")/G371,"")</f>
        <v/>
      </c>
      <c r="I371" s="53">
        <f>SUMIFS(Results!O:O,Results!G:G,CONCATENATE("&lt;&gt;*",'Warscroll Win Rates'!B371,"*"),Results!E:E,'Warscroll Win Rates'!A371,Results!Y:Y,"&gt;=500")</f>
        <v>50</v>
      </c>
      <c r="J371" s="52">
        <f>IFERROR(SUMIFS(Results!V:V,Results!G:G,CONCATENATE("&lt;&gt;*",'Warscroll Win Rates'!B371,"*"),Results!E:E,'Warscroll Win Rates'!A371,Results!Y:Y,"&gt;=500")/I371,"")</f>
        <v>0.79</v>
      </c>
    </row>
    <row r="372" spans="1:10" x14ac:dyDescent="0.3">
      <c r="A372" s="48" t="s">
        <v>33</v>
      </c>
      <c r="B372" s="48" t="s">
        <v>23556</v>
      </c>
      <c r="C372" s="1">
        <f>SUMIFS(Results!O:O,Results!G:G,CONCATENATE("*",B372,"*"),Results!E:E,'Warscroll Win Rates'!A372)</f>
        <v>14</v>
      </c>
      <c r="D372" s="50">
        <f>IFERROR(SUMIFS(Results!V:V,Results!G:G,CONCATENATE("*",B372,"*"),Results!E:E,'Warscroll Win Rates'!A372)/C372,"")</f>
        <v>0.32142857142857145</v>
      </c>
      <c r="E372" s="1">
        <f>SUMIFS(Results!O:O,Results!G:G,CONCATENATE("&lt;&gt;*",'Warscroll Win Rates'!B372,"*"),Results!E:E,'Warscroll Win Rates'!A372)</f>
        <v>228</v>
      </c>
      <c r="F372" s="50">
        <f>IFERROR(SUMIFS(Results!V:V,Results!G:G,CONCATENATE("&lt;&gt;*",'Warscroll Win Rates'!B372,"*"),Results!E:E,'Warscroll Win Rates'!A372)/E372,"")</f>
        <v>0.58771929824561409</v>
      </c>
      <c r="G372" s="46">
        <f>SUMIFS(Results!O:O,Results!G:G,CONCATENATE("*",B372,"*"),Results!E:E,'Warscroll Win Rates'!A372,Results!Y:Y,"&gt;=500")</f>
        <v>0</v>
      </c>
      <c r="H372" s="52" t="str">
        <f>IFERROR(SUMIFS(Results!V:V,Results!G:G,CONCATENATE("*",B372,"*"),Results!E:E,'Warscroll Win Rates'!A372,Results!Y:Y,"&gt;=500")/G372,"")</f>
        <v/>
      </c>
      <c r="I372" s="53">
        <f>SUMIFS(Results!O:O,Results!G:G,CONCATENATE("&lt;&gt;*",'Warscroll Win Rates'!B372,"*"),Results!E:E,'Warscroll Win Rates'!A372,Results!Y:Y,"&gt;=500")</f>
        <v>50</v>
      </c>
      <c r="J372" s="52">
        <f>IFERROR(SUMIFS(Results!V:V,Results!G:G,CONCATENATE("&lt;&gt;*",'Warscroll Win Rates'!B372,"*"),Results!E:E,'Warscroll Win Rates'!A372,Results!Y:Y,"&gt;=500")/I372,"")</f>
        <v>0.79</v>
      </c>
    </row>
    <row r="373" spans="1:10" x14ac:dyDescent="0.3">
      <c r="A373" s="48" t="s">
        <v>33</v>
      </c>
      <c r="B373" s="48" t="s">
        <v>23557</v>
      </c>
      <c r="C373" s="1">
        <f>SUMIFS(Results!O:O,Results!G:G,CONCATENATE("*",B373,"*"),Results!E:E,'Warscroll Win Rates'!A373)</f>
        <v>45</v>
      </c>
      <c r="D373" s="50">
        <f>IFERROR(SUMIFS(Results!V:V,Results!G:G,CONCATENATE("*",B373,"*"),Results!E:E,'Warscroll Win Rates'!A373)/C373,"")</f>
        <v>0.57777777777777772</v>
      </c>
      <c r="E373" s="1">
        <f>SUMIFS(Results!O:O,Results!G:G,CONCATENATE("&lt;&gt;*",'Warscroll Win Rates'!B373,"*"),Results!E:E,'Warscroll Win Rates'!A373)</f>
        <v>197</v>
      </c>
      <c r="F373" s="50">
        <f>IFERROR(SUMIFS(Results!V:V,Results!G:G,CONCATENATE("&lt;&gt;*",'Warscroll Win Rates'!B373,"*"),Results!E:E,'Warscroll Win Rates'!A373)/E373,"")</f>
        <v>0.57106598984771573</v>
      </c>
      <c r="G373" s="46">
        <f>SUMIFS(Results!O:O,Results!G:G,CONCATENATE("*",B373,"*"),Results!E:E,'Warscroll Win Rates'!A373,Results!Y:Y,"&gt;=500")</f>
        <v>10</v>
      </c>
      <c r="H373" s="52">
        <f>IFERROR(SUMIFS(Results!V:V,Results!G:G,CONCATENATE("*",B373,"*"),Results!E:E,'Warscroll Win Rates'!A373,Results!Y:Y,"&gt;=500")/G373,"")</f>
        <v>0.9</v>
      </c>
      <c r="I373" s="53">
        <f>SUMIFS(Results!O:O,Results!G:G,CONCATENATE("&lt;&gt;*",'Warscroll Win Rates'!B373,"*"),Results!E:E,'Warscroll Win Rates'!A373,Results!Y:Y,"&gt;=500")</f>
        <v>40</v>
      </c>
      <c r="J373" s="52">
        <f>IFERROR(SUMIFS(Results!V:V,Results!G:G,CONCATENATE("&lt;&gt;*",'Warscroll Win Rates'!B373,"*"),Results!E:E,'Warscroll Win Rates'!A373,Results!Y:Y,"&gt;=500")/I373,"")</f>
        <v>0.76249999999999996</v>
      </c>
    </row>
    <row r="374" spans="1:10" x14ac:dyDescent="0.3">
      <c r="A374" s="48" t="s">
        <v>33</v>
      </c>
      <c r="B374" s="48" t="s">
        <v>23558</v>
      </c>
      <c r="C374" s="1">
        <f>SUMIFS(Results!O:O,Results!G:G,CONCATENATE("*",B374,"*"),Results!E:E,'Warscroll Win Rates'!A374)</f>
        <v>174</v>
      </c>
      <c r="D374" s="50">
        <f>IFERROR(SUMIFS(Results!V:V,Results!G:G,CONCATENATE("*",B374,"*"),Results!E:E,'Warscroll Win Rates'!A374)/C374,"")</f>
        <v>0.62931034482758619</v>
      </c>
      <c r="E374" s="1">
        <f>SUMIFS(Results!O:O,Results!G:G,CONCATENATE("&lt;&gt;*",'Warscroll Win Rates'!B374,"*"),Results!E:E,'Warscroll Win Rates'!A374)</f>
        <v>68</v>
      </c>
      <c r="F374" s="50">
        <f>IFERROR(SUMIFS(Results!V:V,Results!G:G,CONCATENATE("&lt;&gt;*",'Warscroll Win Rates'!B374,"*"),Results!E:E,'Warscroll Win Rates'!A374)/E374,"")</f>
        <v>0.4264705882352941</v>
      </c>
      <c r="G374" s="46">
        <f>SUMIFS(Results!O:O,Results!G:G,CONCATENATE("*",B374,"*"),Results!E:E,'Warscroll Win Rates'!A374,Results!Y:Y,"&gt;=500")</f>
        <v>45</v>
      </c>
      <c r="H374" s="52">
        <f>IFERROR(SUMIFS(Results!V:V,Results!G:G,CONCATENATE("*",B374,"*"),Results!E:E,'Warscroll Win Rates'!A374,Results!Y:Y,"&gt;=500")/G374,"")</f>
        <v>0.8</v>
      </c>
      <c r="I374" s="53">
        <f>SUMIFS(Results!O:O,Results!G:G,CONCATENATE("&lt;&gt;*",'Warscroll Win Rates'!B374,"*"),Results!E:E,'Warscroll Win Rates'!A374,Results!Y:Y,"&gt;=500")</f>
        <v>5</v>
      </c>
      <c r="J374" s="52">
        <f>IFERROR(SUMIFS(Results!V:V,Results!G:G,CONCATENATE("&lt;&gt;*",'Warscroll Win Rates'!B374,"*"),Results!E:E,'Warscroll Win Rates'!A374,Results!Y:Y,"&gt;=500")/I374,"")</f>
        <v>0.7</v>
      </c>
    </row>
    <row r="375" spans="1:10" x14ac:dyDescent="0.3">
      <c r="A375" s="48" t="s">
        <v>33</v>
      </c>
      <c r="B375" s="48" t="s">
        <v>23559</v>
      </c>
      <c r="C375" s="1">
        <f>SUMIFS(Results!O:O,Results!G:G,CONCATENATE("*",B375,"*"),Results!E:E,'Warscroll Win Rates'!A375)</f>
        <v>5</v>
      </c>
      <c r="D375" s="50">
        <f>IFERROR(SUMIFS(Results!V:V,Results!G:G,CONCATENATE("*",B375,"*"),Results!E:E,'Warscroll Win Rates'!A375)/C375,"")</f>
        <v>0.8</v>
      </c>
      <c r="E375" s="1">
        <f>SUMIFS(Results!O:O,Results!G:G,CONCATENATE("&lt;&gt;*",'Warscroll Win Rates'!B375,"*"),Results!E:E,'Warscroll Win Rates'!A375)</f>
        <v>237</v>
      </c>
      <c r="F375" s="50">
        <f>IFERROR(SUMIFS(Results!V:V,Results!G:G,CONCATENATE("&lt;&gt;*",'Warscroll Win Rates'!B375,"*"),Results!E:E,'Warscroll Win Rates'!A375)/E375,"")</f>
        <v>0.5675105485232067</v>
      </c>
      <c r="G375" s="46">
        <f>SUMIFS(Results!O:O,Results!G:G,CONCATENATE("*",B375,"*"),Results!E:E,'Warscroll Win Rates'!A375,Results!Y:Y,"&gt;=500")</f>
        <v>5</v>
      </c>
      <c r="H375" s="52">
        <f>IFERROR(SUMIFS(Results!V:V,Results!G:G,CONCATENATE("*",B375,"*"),Results!E:E,'Warscroll Win Rates'!A375,Results!Y:Y,"&gt;=500")/G375,"")</f>
        <v>0.8</v>
      </c>
      <c r="I375" s="53">
        <f>SUMIFS(Results!O:O,Results!G:G,CONCATENATE("&lt;&gt;*",'Warscroll Win Rates'!B375,"*"),Results!E:E,'Warscroll Win Rates'!A375,Results!Y:Y,"&gt;=500")</f>
        <v>45</v>
      </c>
      <c r="J375" s="52">
        <f>IFERROR(SUMIFS(Results!V:V,Results!G:G,CONCATENATE("&lt;&gt;*",'Warscroll Win Rates'!B375,"*"),Results!E:E,'Warscroll Win Rates'!A375,Results!Y:Y,"&gt;=500")/I375,"")</f>
        <v>0.78888888888888886</v>
      </c>
    </row>
    <row r="376" spans="1:10" x14ac:dyDescent="0.3">
      <c r="A376" s="48" t="s">
        <v>33</v>
      </c>
      <c r="B376" s="48" t="s">
        <v>23560</v>
      </c>
      <c r="C376" s="1">
        <f>SUMIFS(Results!O:O,Results!G:G,CONCATENATE("*",B376,"*"),Results!E:E,'Warscroll Win Rates'!A376)</f>
        <v>25</v>
      </c>
      <c r="D376" s="50">
        <f>IFERROR(SUMIFS(Results!V:V,Results!G:G,CONCATENATE("*",B376,"*"),Results!E:E,'Warscroll Win Rates'!A376)/C376,"")</f>
        <v>0.6</v>
      </c>
      <c r="E376" s="1">
        <f>SUMIFS(Results!O:O,Results!G:G,CONCATENATE("&lt;&gt;*",'Warscroll Win Rates'!B376,"*"),Results!E:E,'Warscroll Win Rates'!A376)</f>
        <v>217</v>
      </c>
      <c r="F376" s="50">
        <f>IFERROR(SUMIFS(Results!V:V,Results!G:G,CONCATENATE("&lt;&gt;*",'Warscroll Win Rates'!B376,"*"),Results!E:E,'Warscroll Win Rates'!A376)/E376,"")</f>
        <v>0.56912442396313367</v>
      </c>
      <c r="G376" s="46">
        <f>SUMIFS(Results!O:O,Results!G:G,CONCATENATE("*",B376,"*"),Results!E:E,'Warscroll Win Rates'!A376,Results!Y:Y,"&gt;=500")</f>
        <v>5</v>
      </c>
      <c r="H376" s="52">
        <f>IFERROR(SUMIFS(Results!V:V,Results!G:G,CONCATENATE("*",B376,"*"),Results!E:E,'Warscroll Win Rates'!A376,Results!Y:Y,"&gt;=500")/G376,"")</f>
        <v>0.8</v>
      </c>
      <c r="I376" s="53">
        <f>SUMIFS(Results!O:O,Results!G:G,CONCATENATE("&lt;&gt;*",'Warscroll Win Rates'!B376,"*"),Results!E:E,'Warscroll Win Rates'!A376,Results!Y:Y,"&gt;=500")</f>
        <v>45</v>
      </c>
      <c r="J376" s="52">
        <f>IFERROR(SUMIFS(Results!V:V,Results!G:G,CONCATENATE("&lt;&gt;*",'Warscroll Win Rates'!B376,"*"),Results!E:E,'Warscroll Win Rates'!A376,Results!Y:Y,"&gt;=500")/I376,"")</f>
        <v>0.78888888888888886</v>
      </c>
    </row>
    <row r="377" spans="1:10" x14ac:dyDescent="0.3">
      <c r="A377" s="48" t="s">
        <v>33</v>
      </c>
      <c r="B377" s="48" t="s">
        <v>23561</v>
      </c>
      <c r="C377" s="1">
        <f>SUMIFS(Results!O:O,Results!G:G,CONCATENATE("*",B377,"*"),Results!E:E,'Warscroll Win Rates'!A377)</f>
        <v>10</v>
      </c>
      <c r="D377" s="50">
        <f>IFERROR(SUMIFS(Results!V:V,Results!G:G,CONCATENATE("*",B377,"*"),Results!E:E,'Warscroll Win Rates'!A377)/C377,"")</f>
        <v>0.55000000000000004</v>
      </c>
      <c r="E377" s="1">
        <f>SUMIFS(Results!O:O,Results!G:G,CONCATENATE("&lt;&gt;*",'Warscroll Win Rates'!B377,"*"),Results!E:E,'Warscroll Win Rates'!A377)</f>
        <v>232</v>
      </c>
      <c r="F377" s="50">
        <f>IFERROR(SUMIFS(Results!V:V,Results!G:G,CONCATENATE("&lt;&gt;*",'Warscroll Win Rates'!B377,"*"),Results!E:E,'Warscroll Win Rates'!A377)/E377,"")</f>
        <v>0.57327586206896552</v>
      </c>
      <c r="G377" s="46">
        <f>SUMIFS(Results!O:O,Results!G:G,CONCATENATE("*",B377,"*"),Results!E:E,'Warscroll Win Rates'!A377,Results!Y:Y,"&gt;=500")</f>
        <v>0</v>
      </c>
      <c r="H377" s="52" t="str">
        <f>IFERROR(SUMIFS(Results!V:V,Results!G:G,CONCATENATE("*",B377,"*"),Results!E:E,'Warscroll Win Rates'!A377,Results!Y:Y,"&gt;=500")/G377,"")</f>
        <v/>
      </c>
      <c r="I377" s="53">
        <f>SUMIFS(Results!O:O,Results!G:G,CONCATENATE("&lt;&gt;*",'Warscroll Win Rates'!B377,"*"),Results!E:E,'Warscroll Win Rates'!A377,Results!Y:Y,"&gt;=500")</f>
        <v>50</v>
      </c>
      <c r="J377" s="52">
        <f>IFERROR(SUMIFS(Results!V:V,Results!G:G,CONCATENATE("&lt;&gt;*",'Warscroll Win Rates'!B377,"*"),Results!E:E,'Warscroll Win Rates'!A377,Results!Y:Y,"&gt;=500")/I377,"")</f>
        <v>0.79</v>
      </c>
    </row>
    <row r="378" spans="1:10" x14ac:dyDescent="0.3">
      <c r="A378" s="48" t="s">
        <v>33</v>
      </c>
      <c r="B378" s="48" t="s">
        <v>23562</v>
      </c>
      <c r="C378" s="1">
        <f>SUMIFS(Results!O:O,Results!G:G,CONCATENATE("*",B378,"*"),Results!E:E,'Warscroll Win Rates'!A378)</f>
        <v>0</v>
      </c>
      <c r="D378" s="50" t="str">
        <f>IFERROR(SUMIFS(Results!V:V,Results!G:G,CONCATENATE("*",B378,"*"),Results!E:E,'Warscroll Win Rates'!A378)/C378,"")</f>
        <v/>
      </c>
      <c r="E378" s="1">
        <f>SUMIFS(Results!O:O,Results!G:G,CONCATENATE("&lt;&gt;*",'Warscroll Win Rates'!B378,"*"),Results!E:E,'Warscroll Win Rates'!A378)</f>
        <v>242</v>
      </c>
      <c r="F378" s="50">
        <f>IFERROR(SUMIFS(Results!V:V,Results!G:G,CONCATENATE("&lt;&gt;*",'Warscroll Win Rates'!B378,"*"),Results!E:E,'Warscroll Win Rates'!A378)/E378,"")</f>
        <v>0.5723140495867769</v>
      </c>
      <c r="G378" s="46">
        <f>SUMIFS(Results!O:O,Results!G:G,CONCATENATE("*",B378,"*"),Results!E:E,'Warscroll Win Rates'!A378,Results!Y:Y,"&gt;=500")</f>
        <v>0</v>
      </c>
      <c r="H378" s="52" t="str">
        <f>IFERROR(SUMIFS(Results!V:V,Results!G:G,CONCATENATE("*",B378,"*"),Results!E:E,'Warscroll Win Rates'!A378,Results!Y:Y,"&gt;=500")/G378,"")</f>
        <v/>
      </c>
      <c r="I378" s="53">
        <f>SUMIFS(Results!O:O,Results!G:G,CONCATENATE("&lt;&gt;*",'Warscroll Win Rates'!B378,"*"),Results!E:E,'Warscroll Win Rates'!A378,Results!Y:Y,"&gt;=500")</f>
        <v>50</v>
      </c>
      <c r="J378" s="52">
        <f>IFERROR(SUMIFS(Results!V:V,Results!G:G,CONCATENATE("&lt;&gt;*",'Warscroll Win Rates'!B378,"*"),Results!E:E,'Warscroll Win Rates'!A378,Results!Y:Y,"&gt;=500")/I378,"")</f>
        <v>0.79</v>
      </c>
    </row>
    <row r="379" spans="1:10" x14ac:dyDescent="0.3">
      <c r="A379" s="48" t="s">
        <v>33</v>
      </c>
      <c r="B379" s="48" t="s">
        <v>23563</v>
      </c>
      <c r="C379" s="1">
        <f>SUMIFS(Results!O:O,Results!G:G,CONCATENATE("*",B379,"*"),Results!E:E,'Warscroll Win Rates'!A379)</f>
        <v>25</v>
      </c>
      <c r="D379" s="50">
        <f>IFERROR(SUMIFS(Results!V:V,Results!G:G,CONCATENATE("*",B379,"*"),Results!E:E,'Warscroll Win Rates'!A379)/C379,"")</f>
        <v>0.68</v>
      </c>
      <c r="E379" s="1">
        <f>SUMIFS(Results!O:O,Results!G:G,CONCATENATE("&lt;&gt;*",'Warscroll Win Rates'!B379,"*"),Results!E:E,'Warscroll Win Rates'!A379)</f>
        <v>217</v>
      </c>
      <c r="F379" s="50">
        <f>IFERROR(SUMIFS(Results!V:V,Results!G:G,CONCATENATE("&lt;&gt;*",'Warscroll Win Rates'!B379,"*"),Results!E:E,'Warscroll Win Rates'!A379)/E379,"")</f>
        <v>0.55990783410138245</v>
      </c>
      <c r="G379" s="46">
        <f>SUMIFS(Results!O:O,Results!G:G,CONCATENATE("*",B379,"*"),Results!E:E,'Warscroll Win Rates'!A379,Results!Y:Y,"&gt;=500")</f>
        <v>10</v>
      </c>
      <c r="H379" s="52">
        <f>IFERROR(SUMIFS(Results!V:V,Results!G:G,CONCATENATE("*",B379,"*"),Results!E:E,'Warscroll Win Rates'!A379,Results!Y:Y,"&gt;=500")/G379,"")</f>
        <v>0.9</v>
      </c>
      <c r="I379" s="53">
        <f>SUMIFS(Results!O:O,Results!G:G,CONCATENATE("&lt;&gt;*",'Warscroll Win Rates'!B379,"*"),Results!E:E,'Warscroll Win Rates'!A379,Results!Y:Y,"&gt;=500")</f>
        <v>40</v>
      </c>
      <c r="J379" s="52">
        <f>IFERROR(SUMIFS(Results!V:V,Results!G:G,CONCATENATE("&lt;&gt;*",'Warscroll Win Rates'!B379,"*"),Results!E:E,'Warscroll Win Rates'!A379,Results!Y:Y,"&gt;=500")/I379,"")</f>
        <v>0.76249999999999996</v>
      </c>
    </row>
    <row r="380" spans="1:10" x14ac:dyDescent="0.3">
      <c r="A380" s="48" t="s">
        <v>33</v>
      </c>
      <c r="B380" s="48" t="s">
        <v>23564</v>
      </c>
      <c r="C380" s="1">
        <f>SUMIFS(Results!O:O,Results!G:G,CONCATENATE("*",B380,"*"),Results!E:E,'Warscroll Win Rates'!A380)</f>
        <v>103</v>
      </c>
      <c r="D380" s="50">
        <f>IFERROR(SUMIFS(Results!V:V,Results!G:G,CONCATENATE("*",B380,"*"),Results!E:E,'Warscroll Win Rates'!A380)/C380,"")</f>
        <v>0.61650485436893199</v>
      </c>
      <c r="E380" s="1">
        <f>SUMIFS(Results!O:O,Results!G:G,CONCATENATE("&lt;&gt;*",'Warscroll Win Rates'!B380,"*"),Results!E:E,'Warscroll Win Rates'!A380)</f>
        <v>139</v>
      </c>
      <c r="F380" s="50">
        <f>IFERROR(SUMIFS(Results!V:V,Results!G:G,CONCATENATE("&lt;&gt;*",'Warscroll Win Rates'!B380,"*"),Results!E:E,'Warscroll Win Rates'!A380)/E380,"")</f>
        <v>0.53956834532374098</v>
      </c>
      <c r="G380" s="46">
        <f>SUMIFS(Results!O:O,Results!G:G,CONCATENATE("*",B380,"*"),Results!E:E,'Warscroll Win Rates'!A380,Results!Y:Y,"&gt;=500")</f>
        <v>35</v>
      </c>
      <c r="H380" s="52">
        <f>IFERROR(SUMIFS(Results!V:V,Results!G:G,CONCATENATE("*",B380,"*"),Results!E:E,'Warscroll Win Rates'!A380,Results!Y:Y,"&gt;=500")/G380,"")</f>
        <v>0.77142857142857146</v>
      </c>
      <c r="I380" s="53">
        <f>SUMIFS(Results!O:O,Results!G:G,CONCATENATE("&lt;&gt;*",'Warscroll Win Rates'!B380,"*"),Results!E:E,'Warscroll Win Rates'!A380,Results!Y:Y,"&gt;=500")</f>
        <v>15</v>
      </c>
      <c r="J380" s="52">
        <f>IFERROR(SUMIFS(Results!V:V,Results!G:G,CONCATENATE("&lt;&gt;*",'Warscroll Win Rates'!B380,"*"),Results!E:E,'Warscroll Win Rates'!A380,Results!Y:Y,"&gt;=500")/I380,"")</f>
        <v>0.83333333333333337</v>
      </c>
    </row>
    <row r="381" spans="1:10" x14ac:dyDescent="0.3">
      <c r="A381" s="48" t="s">
        <v>33</v>
      </c>
      <c r="B381" s="48" t="s">
        <v>23565</v>
      </c>
      <c r="C381" s="1">
        <f>SUMIFS(Results!O:O,Results!G:G,CONCATENATE("*",B381,"*"),Results!E:E,'Warscroll Win Rates'!A381)</f>
        <v>189</v>
      </c>
      <c r="D381" s="50">
        <f>IFERROR(SUMIFS(Results!V:V,Results!G:G,CONCATENATE("*",B381,"*"),Results!E:E,'Warscroll Win Rates'!A381)/C381,"")</f>
        <v>0.60052910052910058</v>
      </c>
      <c r="E381" s="1">
        <f>SUMIFS(Results!O:O,Results!G:G,CONCATENATE("&lt;&gt;*",'Warscroll Win Rates'!B381,"*"),Results!E:E,'Warscroll Win Rates'!A381)</f>
        <v>53</v>
      </c>
      <c r="F381" s="50">
        <f>IFERROR(SUMIFS(Results!V:V,Results!G:G,CONCATENATE("&lt;&gt;*",'Warscroll Win Rates'!B381,"*"),Results!E:E,'Warscroll Win Rates'!A381)/E381,"")</f>
        <v>0.47169811320754718</v>
      </c>
      <c r="G381" s="46">
        <f>SUMIFS(Results!O:O,Results!G:G,CONCATENATE("*",B381,"*"),Results!E:E,'Warscroll Win Rates'!A381,Results!Y:Y,"&gt;=500")</f>
        <v>35</v>
      </c>
      <c r="H381" s="52">
        <f>IFERROR(SUMIFS(Results!V:V,Results!G:G,CONCATENATE("*",B381,"*"),Results!E:E,'Warscroll Win Rates'!A381,Results!Y:Y,"&gt;=500")/G381,"")</f>
        <v>0.77142857142857146</v>
      </c>
      <c r="I381" s="53">
        <f>SUMIFS(Results!O:O,Results!G:G,CONCATENATE("&lt;&gt;*",'Warscroll Win Rates'!B381,"*"),Results!E:E,'Warscroll Win Rates'!A381,Results!Y:Y,"&gt;=500")</f>
        <v>15</v>
      </c>
      <c r="J381" s="52">
        <f>IFERROR(SUMIFS(Results!V:V,Results!G:G,CONCATENATE("&lt;&gt;*",'Warscroll Win Rates'!B381,"*"),Results!E:E,'Warscroll Win Rates'!A381,Results!Y:Y,"&gt;=500")/I381,"")</f>
        <v>0.83333333333333337</v>
      </c>
    </row>
    <row r="382" spans="1:10" x14ac:dyDescent="0.3">
      <c r="A382" s="48" t="s">
        <v>33</v>
      </c>
      <c r="B382" s="48" t="s">
        <v>23566</v>
      </c>
      <c r="C382" s="1">
        <f>SUMIFS(Results!O:O,Results!G:G,CONCATENATE("*",B382,"*"),Results!E:E,'Warscroll Win Rates'!A382)</f>
        <v>30</v>
      </c>
      <c r="D382" s="50">
        <f>IFERROR(SUMIFS(Results!V:V,Results!G:G,CONCATENATE("*",B382,"*"),Results!E:E,'Warscroll Win Rates'!A382)/C382,"")</f>
        <v>0.53333333333333333</v>
      </c>
      <c r="E382" s="1">
        <f>SUMIFS(Results!O:O,Results!G:G,CONCATENATE("&lt;&gt;*",'Warscroll Win Rates'!B382,"*"),Results!E:E,'Warscroll Win Rates'!A382)</f>
        <v>212</v>
      </c>
      <c r="F382" s="50">
        <f>IFERROR(SUMIFS(Results!V:V,Results!G:G,CONCATENATE("&lt;&gt;*",'Warscroll Win Rates'!B382,"*"),Results!E:E,'Warscroll Win Rates'!A382)/E382,"")</f>
        <v>0.57783018867924529</v>
      </c>
      <c r="G382" s="46">
        <f>SUMIFS(Results!O:O,Results!G:G,CONCATENATE("*",B382,"*"),Results!E:E,'Warscroll Win Rates'!A382,Results!Y:Y,"&gt;=500")</f>
        <v>5</v>
      </c>
      <c r="H382" s="52">
        <f>IFERROR(SUMIFS(Results!V:V,Results!G:G,CONCATENATE("*",B382,"*"),Results!E:E,'Warscroll Win Rates'!A382,Results!Y:Y,"&gt;=500")/G382,"")</f>
        <v>1</v>
      </c>
      <c r="I382" s="53">
        <f>SUMIFS(Results!O:O,Results!G:G,CONCATENATE("&lt;&gt;*",'Warscroll Win Rates'!B382,"*"),Results!E:E,'Warscroll Win Rates'!A382,Results!Y:Y,"&gt;=500")</f>
        <v>45</v>
      </c>
      <c r="J382" s="52">
        <f>IFERROR(SUMIFS(Results!V:V,Results!G:G,CONCATENATE("&lt;&gt;*",'Warscroll Win Rates'!B382,"*"),Results!E:E,'Warscroll Win Rates'!A382,Results!Y:Y,"&gt;=500")/I382,"")</f>
        <v>0.76666666666666672</v>
      </c>
    </row>
    <row r="383" spans="1:10" x14ac:dyDescent="0.3">
      <c r="A383" s="48" t="s">
        <v>33</v>
      </c>
      <c r="B383" s="48" t="s">
        <v>23567</v>
      </c>
      <c r="C383" s="1">
        <f>SUMIFS(Results!O:O,Results!G:G,CONCATENATE("*",B383,"*"),Results!E:E,'Warscroll Win Rates'!A383)</f>
        <v>68</v>
      </c>
      <c r="D383" s="50">
        <f>IFERROR(SUMIFS(Results!V:V,Results!G:G,CONCATENATE("*",B383,"*"),Results!E:E,'Warscroll Win Rates'!A383)/C383,"")</f>
        <v>0.625</v>
      </c>
      <c r="E383" s="1">
        <f>SUMIFS(Results!O:O,Results!G:G,CONCATENATE("&lt;&gt;*",'Warscroll Win Rates'!B383,"*"),Results!E:E,'Warscroll Win Rates'!A383)</f>
        <v>174</v>
      </c>
      <c r="F383" s="50">
        <f>IFERROR(SUMIFS(Results!V:V,Results!G:G,CONCATENATE("&lt;&gt;*",'Warscroll Win Rates'!B383,"*"),Results!E:E,'Warscroll Win Rates'!A383)/E383,"")</f>
        <v>0.55172413793103448</v>
      </c>
      <c r="G383" s="46">
        <f>SUMIFS(Results!O:O,Results!G:G,CONCATENATE("*",B383,"*"),Results!E:E,'Warscroll Win Rates'!A383,Results!Y:Y,"&gt;=500")</f>
        <v>15</v>
      </c>
      <c r="H383" s="52">
        <f>IFERROR(SUMIFS(Results!V:V,Results!G:G,CONCATENATE("*",B383,"*"),Results!E:E,'Warscroll Win Rates'!A383,Results!Y:Y,"&gt;=500")/G383,"")</f>
        <v>0.66666666666666663</v>
      </c>
      <c r="I383" s="53">
        <f>SUMIFS(Results!O:O,Results!G:G,CONCATENATE("&lt;&gt;*",'Warscroll Win Rates'!B383,"*"),Results!E:E,'Warscroll Win Rates'!A383,Results!Y:Y,"&gt;=500")</f>
        <v>35</v>
      </c>
      <c r="J383" s="52">
        <f>IFERROR(SUMIFS(Results!V:V,Results!G:G,CONCATENATE("&lt;&gt;*",'Warscroll Win Rates'!B383,"*"),Results!E:E,'Warscroll Win Rates'!A383,Results!Y:Y,"&gt;=500")/I383,"")</f>
        <v>0.84285714285714286</v>
      </c>
    </row>
    <row r="384" spans="1:10" x14ac:dyDescent="0.3">
      <c r="A384" s="48" t="s">
        <v>33</v>
      </c>
      <c r="B384" s="48" t="s">
        <v>23568</v>
      </c>
      <c r="C384" s="1">
        <f>SUMIFS(Results!O:O,Results!G:G,CONCATENATE("*",B384,"*"),Results!E:E,'Warscroll Win Rates'!A384)</f>
        <v>189</v>
      </c>
      <c r="D384" s="50">
        <f>IFERROR(SUMIFS(Results!V:V,Results!G:G,CONCATENATE("*",B384,"*"),Results!E:E,'Warscroll Win Rates'!A384)/C384,"")</f>
        <v>0.6243386243386243</v>
      </c>
      <c r="E384" s="1">
        <f>SUMIFS(Results!O:O,Results!G:G,CONCATENATE("&lt;&gt;*",'Warscroll Win Rates'!B384,"*"),Results!E:E,'Warscroll Win Rates'!A384)</f>
        <v>53</v>
      </c>
      <c r="F384" s="50">
        <f>IFERROR(SUMIFS(Results!V:V,Results!G:G,CONCATENATE("&lt;&gt;*",'Warscroll Win Rates'!B384,"*"),Results!E:E,'Warscroll Win Rates'!A384)/E384,"")</f>
        <v>0.3867924528301887</v>
      </c>
      <c r="G384" s="46">
        <f>SUMIFS(Results!O:O,Results!G:G,CONCATENATE("*",B384,"*"),Results!E:E,'Warscroll Win Rates'!A384,Results!Y:Y,"&gt;=500")</f>
        <v>45</v>
      </c>
      <c r="H384" s="52">
        <f>IFERROR(SUMIFS(Results!V:V,Results!G:G,CONCATENATE("*",B384,"*"),Results!E:E,'Warscroll Win Rates'!A384,Results!Y:Y,"&gt;=500")/G384,"")</f>
        <v>0.8</v>
      </c>
      <c r="I384" s="53">
        <f>SUMIFS(Results!O:O,Results!G:G,CONCATENATE("&lt;&gt;*",'Warscroll Win Rates'!B384,"*"),Results!E:E,'Warscroll Win Rates'!A384,Results!Y:Y,"&gt;=500")</f>
        <v>5</v>
      </c>
      <c r="J384" s="52">
        <f>IFERROR(SUMIFS(Results!V:V,Results!G:G,CONCATENATE("&lt;&gt;*",'Warscroll Win Rates'!B384,"*"),Results!E:E,'Warscroll Win Rates'!A384,Results!Y:Y,"&gt;=500")/I384,"")</f>
        <v>0.7</v>
      </c>
    </row>
    <row r="385" spans="1:10" x14ac:dyDescent="0.3">
      <c r="A385" s="48" t="s">
        <v>33</v>
      </c>
      <c r="B385" s="48" t="s">
        <v>23569</v>
      </c>
      <c r="C385" s="1">
        <f>SUMIFS(Results!O:O,Results!G:G,CONCATENATE("*",B385,"*"),Results!E:E,'Warscroll Win Rates'!A385)</f>
        <v>31</v>
      </c>
      <c r="D385" s="50">
        <f>IFERROR(SUMIFS(Results!V:V,Results!G:G,CONCATENATE("*",B385,"*"),Results!E:E,'Warscroll Win Rates'!A385)/C385,"")</f>
        <v>0.4838709677419355</v>
      </c>
      <c r="E385" s="1">
        <f>SUMIFS(Results!O:O,Results!G:G,CONCATENATE("&lt;&gt;*",'Warscroll Win Rates'!B385,"*"),Results!E:E,'Warscroll Win Rates'!A385)</f>
        <v>211</v>
      </c>
      <c r="F385" s="50">
        <f>IFERROR(SUMIFS(Results!V:V,Results!G:G,CONCATENATE("&lt;&gt;*",'Warscroll Win Rates'!B385,"*"),Results!E:E,'Warscroll Win Rates'!A385)/E385,"")</f>
        <v>0.58530805687203791</v>
      </c>
      <c r="G385" s="46">
        <f>SUMIFS(Results!O:O,Results!G:G,CONCATENATE("*",B385,"*"),Results!E:E,'Warscroll Win Rates'!A385,Results!Y:Y,"&gt;=500")</f>
        <v>5</v>
      </c>
      <c r="H385" s="52">
        <f>IFERROR(SUMIFS(Results!V:V,Results!G:G,CONCATENATE("*",B385,"*"),Results!E:E,'Warscroll Win Rates'!A385,Results!Y:Y,"&gt;=500")/G385,"")</f>
        <v>1</v>
      </c>
      <c r="I385" s="53">
        <f>SUMIFS(Results!O:O,Results!G:G,CONCATENATE("&lt;&gt;*",'Warscroll Win Rates'!B385,"*"),Results!E:E,'Warscroll Win Rates'!A385,Results!Y:Y,"&gt;=500")</f>
        <v>45</v>
      </c>
      <c r="J385" s="52">
        <f>IFERROR(SUMIFS(Results!V:V,Results!G:G,CONCATENATE("&lt;&gt;*",'Warscroll Win Rates'!B385,"*"),Results!E:E,'Warscroll Win Rates'!A385,Results!Y:Y,"&gt;=500")/I385,"")</f>
        <v>0.76666666666666672</v>
      </c>
    </row>
    <row r="386" spans="1:10" x14ac:dyDescent="0.3">
      <c r="A386" s="48" t="s">
        <v>33</v>
      </c>
      <c r="B386" s="48" t="s">
        <v>23570</v>
      </c>
      <c r="C386" s="1">
        <f>SUMIFS(Results!O:O,Results!G:G,CONCATENATE("*",B386,"*"),Results!E:E,'Warscroll Win Rates'!A386)</f>
        <v>15</v>
      </c>
      <c r="D386" s="50">
        <f>IFERROR(SUMIFS(Results!V:V,Results!G:G,CONCATENATE("*",B386,"*"),Results!E:E,'Warscroll Win Rates'!A386)/C386,"")</f>
        <v>0.36666666666666664</v>
      </c>
      <c r="E386" s="1">
        <f>SUMIFS(Results!O:O,Results!G:G,CONCATENATE("&lt;&gt;*",'Warscroll Win Rates'!B386,"*"),Results!E:E,'Warscroll Win Rates'!A386)</f>
        <v>227</v>
      </c>
      <c r="F386" s="50">
        <f>IFERROR(SUMIFS(Results!V:V,Results!G:G,CONCATENATE("&lt;&gt;*",'Warscroll Win Rates'!B386,"*"),Results!E:E,'Warscroll Win Rates'!A386)/E386,"")</f>
        <v>0.58590308370044053</v>
      </c>
      <c r="G386" s="46">
        <f>SUMIFS(Results!O:O,Results!G:G,CONCATENATE("*",B386,"*"),Results!E:E,'Warscroll Win Rates'!A386,Results!Y:Y,"&gt;=500")</f>
        <v>0</v>
      </c>
      <c r="H386" s="52" t="str">
        <f>IFERROR(SUMIFS(Results!V:V,Results!G:G,CONCATENATE("*",B386,"*"),Results!E:E,'Warscroll Win Rates'!A386,Results!Y:Y,"&gt;=500")/G386,"")</f>
        <v/>
      </c>
      <c r="I386" s="53">
        <f>SUMIFS(Results!O:O,Results!G:G,CONCATENATE("&lt;&gt;*",'Warscroll Win Rates'!B386,"*"),Results!E:E,'Warscroll Win Rates'!A386,Results!Y:Y,"&gt;=500")</f>
        <v>50</v>
      </c>
      <c r="J386" s="52">
        <f>IFERROR(SUMIFS(Results!V:V,Results!G:G,CONCATENATE("&lt;&gt;*",'Warscroll Win Rates'!B386,"*"),Results!E:E,'Warscroll Win Rates'!A386,Results!Y:Y,"&gt;=500")/I386,"")</f>
        <v>0.79</v>
      </c>
    </row>
    <row r="387" spans="1:10" x14ac:dyDescent="0.3">
      <c r="A387" s="48" t="s">
        <v>33</v>
      </c>
      <c r="B387" s="48" t="s">
        <v>23571</v>
      </c>
      <c r="C387" s="1">
        <f>SUMIFS(Results!O:O,Results!G:G,CONCATENATE("*",B387,"*"),Results!E:E,'Warscroll Win Rates'!A387)</f>
        <v>107</v>
      </c>
      <c r="D387" s="50">
        <f>IFERROR(SUMIFS(Results!V:V,Results!G:G,CONCATENATE("*",B387,"*"),Results!E:E,'Warscroll Win Rates'!A387)/C387,"")</f>
        <v>0.51401869158878499</v>
      </c>
      <c r="E387" s="1">
        <f>SUMIFS(Results!O:O,Results!G:G,CONCATENATE("&lt;&gt;*",'Warscroll Win Rates'!B387,"*"),Results!E:E,'Warscroll Win Rates'!A387)</f>
        <v>135</v>
      </c>
      <c r="F387" s="50">
        <f>IFERROR(SUMIFS(Results!V:V,Results!G:G,CONCATENATE("&lt;&gt;*",'Warscroll Win Rates'!B387,"*"),Results!E:E,'Warscroll Win Rates'!A387)/E387,"")</f>
        <v>0.61851851851851847</v>
      </c>
      <c r="G387" s="46">
        <f>SUMIFS(Results!O:O,Results!G:G,CONCATENATE("*",B387,"*"),Results!E:E,'Warscroll Win Rates'!A387,Results!Y:Y,"&gt;=500")</f>
        <v>10</v>
      </c>
      <c r="H387" s="52">
        <f>IFERROR(SUMIFS(Results!V:V,Results!G:G,CONCATENATE("*",B387,"*"),Results!E:E,'Warscroll Win Rates'!A387,Results!Y:Y,"&gt;=500")/G387,"")</f>
        <v>0.9</v>
      </c>
      <c r="I387" s="53">
        <f>SUMIFS(Results!O:O,Results!G:G,CONCATENATE("&lt;&gt;*",'Warscroll Win Rates'!B387,"*"),Results!E:E,'Warscroll Win Rates'!A387,Results!Y:Y,"&gt;=500")</f>
        <v>40</v>
      </c>
      <c r="J387" s="52">
        <f>IFERROR(SUMIFS(Results!V:V,Results!G:G,CONCATENATE("&lt;&gt;*",'Warscroll Win Rates'!B387,"*"),Results!E:E,'Warscroll Win Rates'!A387,Results!Y:Y,"&gt;=500")/I387,"")</f>
        <v>0.76249999999999996</v>
      </c>
    </row>
    <row r="388" spans="1:10" x14ac:dyDescent="0.3">
      <c r="A388" s="48" t="s">
        <v>33</v>
      </c>
      <c r="B388" s="48" t="s">
        <v>23572</v>
      </c>
      <c r="C388" s="1">
        <f>SUMIFS(Results!O:O,Results!G:G,CONCATENATE("*",B388,"*"),Results!E:E,'Warscroll Win Rates'!A388)</f>
        <v>50</v>
      </c>
      <c r="D388" s="50">
        <f>IFERROR(SUMIFS(Results!V:V,Results!G:G,CONCATENATE("*",B388,"*"),Results!E:E,'Warscroll Win Rates'!A388)/C388,"")</f>
        <v>0.56999999999999995</v>
      </c>
      <c r="E388" s="1">
        <f>SUMIFS(Results!O:O,Results!G:G,CONCATENATE("&lt;&gt;*",'Warscroll Win Rates'!B388,"*"),Results!E:E,'Warscroll Win Rates'!A388)</f>
        <v>192</v>
      </c>
      <c r="F388" s="50">
        <f>IFERROR(SUMIFS(Results!V:V,Results!G:G,CONCATENATE("&lt;&gt;*",'Warscroll Win Rates'!B388,"*"),Results!E:E,'Warscroll Win Rates'!A388)/E388,"")</f>
        <v>0.57291666666666663</v>
      </c>
      <c r="G388" s="46">
        <f>SUMIFS(Results!O:O,Results!G:G,CONCATENATE("*",B388,"*"),Results!E:E,'Warscroll Win Rates'!A388,Results!Y:Y,"&gt;=500")</f>
        <v>10</v>
      </c>
      <c r="H388" s="52">
        <f>IFERROR(SUMIFS(Results!V:V,Results!G:G,CONCATENATE("*",B388,"*"),Results!E:E,'Warscroll Win Rates'!A388,Results!Y:Y,"&gt;=500")/G388,"")</f>
        <v>0.9</v>
      </c>
      <c r="I388" s="53">
        <f>SUMIFS(Results!O:O,Results!G:G,CONCATENATE("&lt;&gt;*",'Warscroll Win Rates'!B388,"*"),Results!E:E,'Warscroll Win Rates'!A388,Results!Y:Y,"&gt;=500")</f>
        <v>40</v>
      </c>
      <c r="J388" s="52">
        <f>IFERROR(SUMIFS(Results!V:V,Results!G:G,CONCATENATE("&lt;&gt;*",'Warscroll Win Rates'!B388,"*"),Results!E:E,'Warscroll Win Rates'!A388,Results!Y:Y,"&gt;=500")/I388,"")</f>
        <v>0.76249999999999996</v>
      </c>
    </row>
    <row r="389" spans="1:10" x14ac:dyDescent="0.3">
      <c r="A389" s="48" t="s">
        <v>33</v>
      </c>
      <c r="B389" s="48" t="s">
        <v>23573</v>
      </c>
      <c r="C389" s="1">
        <f>SUMIFS(Results!O:O,Results!G:G,CONCATENATE("*",B389,"*"),Results!E:E,'Warscroll Win Rates'!A389)</f>
        <v>43</v>
      </c>
      <c r="D389" s="50">
        <f>IFERROR(SUMIFS(Results!V:V,Results!G:G,CONCATENATE("*",B389,"*"),Results!E:E,'Warscroll Win Rates'!A389)/C389,"")</f>
        <v>0.54651162790697672</v>
      </c>
      <c r="E389" s="1">
        <f>SUMIFS(Results!O:O,Results!G:G,CONCATENATE("&lt;&gt;*",'Warscroll Win Rates'!B389,"*"),Results!E:E,'Warscroll Win Rates'!A389)</f>
        <v>199</v>
      </c>
      <c r="F389" s="50">
        <f>IFERROR(SUMIFS(Results!V:V,Results!G:G,CONCATENATE("&lt;&gt;*",'Warscroll Win Rates'!B389,"*"),Results!E:E,'Warscroll Win Rates'!A389)/E389,"")</f>
        <v>0.57788944723618085</v>
      </c>
      <c r="G389" s="46">
        <f>SUMIFS(Results!O:O,Results!G:G,CONCATENATE("*",B389,"*"),Results!E:E,'Warscroll Win Rates'!A389,Results!Y:Y,"&gt;=500")</f>
        <v>5</v>
      </c>
      <c r="H389" s="52">
        <f>IFERROR(SUMIFS(Results!V:V,Results!G:G,CONCATENATE("*",B389,"*"),Results!E:E,'Warscroll Win Rates'!A389,Results!Y:Y,"&gt;=500")/G389,"")</f>
        <v>0.8</v>
      </c>
      <c r="I389" s="53">
        <f>SUMIFS(Results!O:O,Results!G:G,CONCATENATE("&lt;&gt;*",'Warscroll Win Rates'!B389,"*"),Results!E:E,'Warscroll Win Rates'!A389,Results!Y:Y,"&gt;=500")</f>
        <v>45</v>
      </c>
      <c r="J389" s="52">
        <f>IFERROR(SUMIFS(Results!V:V,Results!G:G,CONCATENATE("&lt;&gt;*",'Warscroll Win Rates'!B389,"*"),Results!E:E,'Warscroll Win Rates'!A389,Results!Y:Y,"&gt;=500")/I389,"")</f>
        <v>0.78888888888888886</v>
      </c>
    </row>
    <row r="390" spans="1:10" x14ac:dyDescent="0.3">
      <c r="A390" s="48" t="s">
        <v>33</v>
      </c>
      <c r="B390" s="48" t="s">
        <v>23574</v>
      </c>
      <c r="C390" s="1">
        <f>SUMIFS(Results!O:O,Results!G:G,CONCATENATE("*",B390,"*"),Results!E:E,'Warscroll Win Rates'!A390)</f>
        <v>0</v>
      </c>
      <c r="D390" s="50" t="str">
        <f>IFERROR(SUMIFS(Results!V:V,Results!G:G,CONCATENATE("*",B390,"*"),Results!E:E,'Warscroll Win Rates'!A390)/C390,"")</f>
        <v/>
      </c>
      <c r="E390" s="1">
        <f>SUMIFS(Results!O:O,Results!G:G,CONCATENATE("&lt;&gt;*",'Warscroll Win Rates'!B390,"*"),Results!E:E,'Warscroll Win Rates'!A390)</f>
        <v>242</v>
      </c>
      <c r="F390" s="50">
        <f>IFERROR(SUMIFS(Results!V:V,Results!G:G,CONCATENATE("&lt;&gt;*",'Warscroll Win Rates'!B390,"*"),Results!E:E,'Warscroll Win Rates'!A390)/E390,"")</f>
        <v>0.5723140495867769</v>
      </c>
      <c r="G390" s="46">
        <f>SUMIFS(Results!O:O,Results!G:G,CONCATENATE("*",B390,"*"),Results!E:E,'Warscroll Win Rates'!A390,Results!Y:Y,"&gt;=500")</f>
        <v>0</v>
      </c>
      <c r="H390" s="52" t="str">
        <f>IFERROR(SUMIFS(Results!V:V,Results!G:G,CONCATENATE("*",B390,"*"),Results!E:E,'Warscroll Win Rates'!A390,Results!Y:Y,"&gt;=500")/G390,"")</f>
        <v/>
      </c>
      <c r="I390" s="53">
        <f>SUMIFS(Results!O:O,Results!G:G,CONCATENATE("&lt;&gt;*",'Warscroll Win Rates'!B390,"*"),Results!E:E,'Warscroll Win Rates'!A390,Results!Y:Y,"&gt;=500")</f>
        <v>50</v>
      </c>
      <c r="J390" s="52">
        <f>IFERROR(SUMIFS(Results!V:V,Results!G:G,CONCATENATE("&lt;&gt;*",'Warscroll Win Rates'!B390,"*"),Results!E:E,'Warscroll Win Rates'!A390,Results!Y:Y,"&gt;=500")/I390,"")</f>
        <v>0.79</v>
      </c>
    </row>
    <row r="391" spans="1:10" x14ac:dyDescent="0.3">
      <c r="A391" s="48" t="s">
        <v>33</v>
      </c>
      <c r="B391" s="48" t="s">
        <v>23575</v>
      </c>
      <c r="C391" s="1">
        <f>SUMIFS(Results!O:O,Results!G:G,CONCATENATE("*",B391,"*"),Results!E:E,'Warscroll Win Rates'!A391)</f>
        <v>119</v>
      </c>
      <c r="D391" s="50">
        <f>IFERROR(SUMIFS(Results!V:V,Results!G:G,CONCATENATE("*",B391,"*"),Results!E:E,'Warscroll Win Rates'!A391)/C391,"")</f>
        <v>0.55042016806722693</v>
      </c>
      <c r="E391" s="1">
        <f>SUMIFS(Results!O:O,Results!G:G,CONCATENATE("&lt;&gt;*",'Warscroll Win Rates'!B391,"*"),Results!E:E,'Warscroll Win Rates'!A391)</f>
        <v>123</v>
      </c>
      <c r="F391" s="50">
        <f>IFERROR(SUMIFS(Results!V:V,Results!G:G,CONCATENATE("&lt;&gt;*",'Warscroll Win Rates'!B391,"*"),Results!E:E,'Warscroll Win Rates'!A391)/E391,"")</f>
        <v>0.5934959349593496</v>
      </c>
      <c r="G391" s="46">
        <f>SUMIFS(Results!O:O,Results!G:G,CONCATENATE("*",B391,"*"),Results!E:E,'Warscroll Win Rates'!A391,Results!Y:Y,"&gt;=500")</f>
        <v>10</v>
      </c>
      <c r="H391" s="52">
        <f>IFERROR(SUMIFS(Results!V:V,Results!G:G,CONCATENATE("*",B391,"*"),Results!E:E,'Warscroll Win Rates'!A391,Results!Y:Y,"&gt;=500")/G391,"")</f>
        <v>0.8</v>
      </c>
      <c r="I391" s="53">
        <f>SUMIFS(Results!O:O,Results!G:G,CONCATENATE("&lt;&gt;*",'Warscroll Win Rates'!B391,"*"),Results!E:E,'Warscroll Win Rates'!A391,Results!Y:Y,"&gt;=500")</f>
        <v>40</v>
      </c>
      <c r="J391" s="52">
        <f>IFERROR(SUMIFS(Results!V:V,Results!G:G,CONCATENATE("&lt;&gt;*",'Warscroll Win Rates'!B391,"*"),Results!E:E,'Warscroll Win Rates'!A391,Results!Y:Y,"&gt;=500")/I391,"")</f>
        <v>0.78749999999999998</v>
      </c>
    </row>
    <row r="392" spans="1:10" x14ac:dyDescent="0.3">
      <c r="A392" s="48" t="s">
        <v>33</v>
      </c>
      <c r="B392" s="48" t="s">
        <v>23576</v>
      </c>
      <c r="C392" s="1">
        <f>SUMIFS(Results!O:O,Results!G:G,CONCATENATE("*",B392,"*"),Results!E:E,'Warscroll Win Rates'!A392)</f>
        <v>162</v>
      </c>
      <c r="D392" s="50">
        <f>IFERROR(SUMIFS(Results!V:V,Results!G:G,CONCATENATE("*",B392,"*"),Results!E:E,'Warscroll Win Rates'!A392)/C392,"")</f>
        <v>0.58024691358024694</v>
      </c>
      <c r="E392" s="1">
        <f>SUMIFS(Results!O:O,Results!G:G,CONCATENATE("&lt;&gt;*",'Warscroll Win Rates'!B392,"*"),Results!E:E,'Warscroll Win Rates'!A392)</f>
        <v>80</v>
      </c>
      <c r="F392" s="50">
        <f>IFERROR(SUMIFS(Results!V:V,Results!G:G,CONCATENATE("&lt;&gt;*",'Warscroll Win Rates'!B392,"*"),Results!E:E,'Warscroll Win Rates'!A392)/E392,"")</f>
        <v>0.55625000000000002</v>
      </c>
      <c r="G392" s="46">
        <f>SUMIFS(Results!O:O,Results!G:G,CONCATENATE("*",B392,"*"),Results!E:E,'Warscroll Win Rates'!A392,Results!Y:Y,"&gt;=500")</f>
        <v>30</v>
      </c>
      <c r="H392" s="52">
        <f>IFERROR(SUMIFS(Results!V:V,Results!G:G,CONCATENATE("*",B392,"*"),Results!E:E,'Warscroll Win Rates'!A392,Results!Y:Y,"&gt;=500")/G392,"")</f>
        <v>0.76666666666666672</v>
      </c>
      <c r="I392" s="53">
        <f>SUMIFS(Results!O:O,Results!G:G,CONCATENATE("&lt;&gt;*",'Warscroll Win Rates'!B392,"*"),Results!E:E,'Warscroll Win Rates'!A392,Results!Y:Y,"&gt;=500")</f>
        <v>20</v>
      </c>
      <c r="J392" s="52">
        <f>IFERROR(SUMIFS(Results!V:V,Results!G:G,CONCATENATE("&lt;&gt;*",'Warscroll Win Rates'!B392,"*"),Results!E:E,'Warscroll Win Rates'!A392,Results!Y:Y,"&gt;=500")/I392,"")</f>
        <v>0.82499999999999996</v>
      </c>
    </row>
    <row r="393" spans="1:10" x14ac:dyDescent="0.3">
      <c r="A393" s="48" t="s">
        <v>33</v>
      </c>
      <c r="B393" s="48" t="s">
        <v>23577</v>
      </c>
      <c r="C393" s="1">
        <f>SUMIFS(Results!O:O,Results!G:G,CONCATENATE("*",B393,"*"),Results!E:E,'Warscroll Win Rates'!A393)</f>
        <v>80</v>
      </c>
      <c r="D393" s="50">
        <f>IFERROR(SUMIFS(Results!V:V,Results!G:G,CONCATENATE("*",B393,"*"),Results!E:E,'Warscroll Win Rates'!A393)/C393,"")</f>
        <v>0.49375000000000002</v>
      </c>
      <c r="E393" s="1">
        <f>SUMIFS(Results!O:O,Results!G:G,CONCATENATE("&lt;&gt;*",'Warscroll Win Rates'!B393,"*"),Results!E:E,'Warscroll Win Rates'!A393)</f>
        <v>162</v>
      </c>
      <c r="F393" s="50">
        <f>IFERROR(SUMIFS(Results!V:V,Results!G:G,CONCATENATE("&lt;&gt;*",'Warscroll Win Rates'!B393,"*"),Results!E:E,'Warscroll Win Rates'!A393)/E393,"")</f>
        <v>0.61111111111111116</v>
      </c>
      <c r="G393" s="46">
        <f>SUMIFS(Results!O:O,Results!G:G,CONCATENATE("*",B393,"*"),Results!E:E,'Warscroll Win Rates'!A393,Results!Y:Y,"&gt;=500")</f>
        <v>5</v>
      </c>
      <c r="H393" s="52">
        <f>IFERROR(SUMIFS(Results!V:V,Results!G:G,CONCATENATE("*",B393,"*"),Results!E:E,'Warscroll Win Rates'!A393,Results!Y:Y,"&gt;=500")/G393,"")</f>
        <v>0.8</v>
      </c>
      <c r="I393" s="53">
        <f>SUMIFS(Results!O:O,Results!G:G,CONCATENATE("&lt;&gt;*",'Warscroll Win Rates'!B393,"*"),Results!E:E,'Warscroll Win Rates'!A393,Results!Y:Y,"&gt;=500")</f>
        <v>45</v>
      </c>
      <c r="J393" s="52">
        <f>IFERROR(SUMIFS(Results!V:V,Results!G:G,CONCATENATE("&lt;&gt;*",'Warscroll Win Rates'!B393,"*"),Results!E:E,'Warscroll Win Rates'!A393,Results!Y:Y,"&gt;=500")/I393,"")</f>
        <v>0.78888888888888886</v>
      </c>
    </row>
    <row r="394" spans="1:10" x14ac:dyDescent="0.3">
      <c r="A394" s="48" t="s">
        <v>33</v>
      </c>
      <c r="B394" s="48" t="s">
        <v>23578</v>
      </c>
      <c r="C394" s="1">
        <f>SUMIFS(Results!O:O,Results!G:G,CONCATENATE("*",B394,"*"),Results!E:E,'Warscroll Win Rates'!A394)</f>
        <v>108</v>
      </c>
      <c r="D394" s="50">
        <f>IFERROR(SUMIFS(Results!V:V,Results!G:G,CONCATENATE("*",B394,"*"),Results!E:E,'Warscroll Win Rates'!A394)/C394,"")</f>
        <v>0.57870370370370372</v>
      </c>
      <c r="E394" s="1">
        <f>SUMIFS(Results!O:O,Results!G:G,CONCATENATE("&lt;&gt;*",'Warscroll Win Rates'!B394,"*"),Results!E:E,'Warscroll Win Rates'!A394)</f>
        <v>134</v>
      </c>
      <c r="F394" s="50">
        <f>IFERROR(SUMIFS(Results!V:V,Results!G:G,CONCATENATE("&lt;&gt;*",'Warscroll Win Rates'!B394,"*"),Results!E:E,'Warscroll Win Rates'!A394)/E394,"")</f>
        <v>0.56716417910447758</v>
      </c>
      <c r="G394" s="46">
        <f>SUMIFS(Results!O:O,Results!G:G,CONCATENATE("*",B394,"*"),Results!E:E,'Warscroll Win Rates'!A394,Results!Y:Y,"&gt;=500")</f>
        <v>15</v>
      </c>
      <c r="H394" s="52">
        <f>IFERROR(SUMIFS(Results!V:V,Results!G:G,CONCATENATE("*",B394,"*"),Results!E:E,'Warscroll Win Rates'!A394,Results!Y:Y,"&gt;=500")/G394,"")</f>
        <v>0.8666666666666667</v>
      </c>
      <c r="I394" s="53">
        <f>SUMIFS(Results!O:O,Results!G:G,CONCATENATE("&lt;&gt;*",'Warscroll Win Rates'!B394,"*"),Results!E:E,'Warscroll Win Rates'!A394,Results!Y:Y,"&gt;=500")</f>
        <v>35</v>
      </c>
      <c r="J394" s="52">
        <f>IFERROR(SUMIFS(Results!V:V,Results!G:G,CONCATENATE("&lt;&gt;*",'Warscroll Win Rates'!B394,"*"),Results!E:E,'Warscroll Win Rates'!A394,Results!Y:Y,"&gt;=500")/I394,"")</f>
        <v>0.75714285714285712</v>
      </c>
    </row>
    <row r="395" spans="1:10" x14ac:dyDescent="0.3">
      <c r="A395" s="48" t="s">
        <v>33</v>
      </c>
      <c r="B395" s="48" t="s">
        <v>23579</v>
      </c>
      <c r="C395" s="1">
        <f>SUMIFS(Results!O:O,Results!G:G,CONCATENATE("*",B395,"*"),Results!E:E,'Warscroll Win Rates'!A395)</f>
        <v>5</v>
      </c>
      <c r="D395" s="50">
        <f>IFERROR(SUMIFS(Results!V:V,Results!G:G,CONCATENATE("*",B395,"*"),Results!E:E,'Warscroll Win Rates'!A395)/C395,"")</f>
        <v>0.5</v>
      </c>
      <c r="E395" s="1">
        <f>SUMIFS(Results!O:O,Results!G:G,CONCATENATE("&lt;&gt;*",'Warscroll Win Rates'!B395,"*"),Results!E:E,'Warscroll Win Rates'!A395)</f>
        <v>237</v>
      </c>
      <c r="F395" s="50">
        <f>IFERROR(SUMIFS(Results!V:V,Results!G:G,CONCATENATE("&lt;&gt;*",'Warscroll Win Rates'!B395,"*"),Results!E:E,'Warscroll Win Rates'!A395)/E395,"")</f>
        <v>0.57383966244725737</v>
      </c>
      <c r="G395" s="46">
        <f>SUMIFS(Results!O:O,Results!G:G,CONCATENATE("*",B395,"*"),Results!E:E,'Warscroll Win Rates'!A395,Results!Y:Y,"&gt;=500")</f>
        <v>0</v>
      </c>
      <c r="H395" s="52" t="str">
        <f>IFERROR(SUMIFS(Results!V:V,Results!G:G,CONCATENATE("*",B395,"*"),Results!E:E,'Warscroll Win Rates'!A395,Results!Y:Y,"&gt;=500")/G395,"")</f>
        <v/>
      </c>
      <c r="I395" s="53">
        <f>SUMIFS(Results!O:O,Results!G:G,CONCATENATE("&lt;&gt;*",'Warscroll Win Rates'!B395,"*"),Results!E:E,'Warscroll Win Rates'!A395,Results!Y:Y,"&gt;=500")</f>
        <v>50</v>
      </c>
      <c r="J395" s="52">
        <f>IFERROR(SUMIFS(Results!V:V,Results!G:G,CONCATENATE("&lt;&gt;*",'Warscroll Win Rates'!B395,"*"),Results!E:E,'Warscroll Win Rates'!A395,Results!Y:Y,"&gt;=500")/I395,"")</f>
        <v>0.79</v>
      </c>
    </row>
    <row r="396" spans="1:10" x14ac:dyDescent="0.3">
      <c r="A396" s="48" t="s">
        <v>33</v>
      </c>
      <c r="B396" s="48" t="s">
        <v>23580</v>
      </c>
      <c r="C396" s="1">
        <f>SUMIFS(Results!O:O,Results!G:G,CONCATENATE("*",B396,"*"),Results!E:E,'Warscroll Win Rates'!A396)</f>
        <v>16</v>
      </c>
      <c r="D396" s="50">
        <f>IFERROR(SUMIFS(Results!V:V,Results!G:G,CONCATENATE("*",B396,"*"),Results!E:E,'Warscroll Win Rates'!A396)/C396,"")</f>
        <v>0.40625</v>
      </c>
      <c r="E396" s="1">
        <f>SUMIFS(Results!O:O,Results!G:G,CONCATENATE("&lt;&gt;*",'Warscroll Win Rates'!B396,"*"),Results!E:E,'Warscroll Win Rates'!A396)</f>
        <v>226</v>
      </c>
      <c r="F396" s="50">
        <f>IFERROR(SUMIFS(Results!V:V,Results!G:G,CONCATENATE("&lt;&gt;*",'Warscroll Win Rates'!B396,"*"),Results!E:E,'Warscroll Win Rates'!A396)/E396,"")</f>
        <v>0.58407079646017701</v>
      </c>
      <c r="G396" s="46">
        <f>SUMIFS(Results!O:O,Results!G:G,CONCATENATE("*",B396,"*"),Results!E:E,'Warscroll Win Rates'!A396,Results!Y:Y,"&gt;=500")</f>
        <v>0</v>
      </c>
      <c r="H396" s="52" t="str">
        <f>IFERROR(SUMIFS(Results!V:V,Results!G:G,CONCATENATE("*",B396,"*"),Results!E:E,'Warscroll Win Rates'!A396,Results!Y:Y,"&gt;=500")/G396,"")</f>
        <v/>
      </c>
      <c r="I396" s="53">
        <f>SUMIFS(Results!O:O,Results!G:G,CONCATENATE("&lt;&gt;*",'Warscroll Win Rates'!B396,"*"),Results!E:E,'Warscroll Win Rates'!A396,Results!Y:Y,"&gt;=500")</f>
        <v>50</v>
      </c>
      <c r="J396" s="52">
        <f>IFERROR(SUMIFS(Results!V:V,Results!G:G,CONCATENATE("&lt;&gt;*",'Warscroll Win Rates'!B396,"*"),Results!E:E,'Warscroll Win Rates'!A396,Results!Y:Y,"&gt;=500")/I396,"")</f>
        <v>0.79</v>
      </c>
    </row>
    <row r="397" spans="1:10" s="5" customFormat="1" x14ac:dyDescent="0.3">
      <c r="A397" s="49" t="s">
        <v>146</v>
      </c>
      <c r="B397" s="49"/>
      <c r="C397" s="6">
        <f>SUMIFS(Results!O:O,Results!G:G,CONCATENATE("*",B397,"*"),Results!E:E,'Warscroll Win Rates'!A397)</f>
        <v>337</v>
      </c>
      <c r="D397" s="50">
        <f>IFERROR(SUMIFS(Results!V:V,Results!G:G,CONCATENATE("*",B397,"*"),Results!E:E,'Warscroll Win Rates'!A397)/C397,"")</f>
        <v>0.48071216617210683</v>
      </c>
      <c r="E397" s="6">
        <f>SUMIFS(Results!O:O,Results!G:G,CONCATENATE("&lt;&gt;*",'Warscroll Win Rates'!B397,"*"),Results!E:E,'Warscroll Win Rates'!A397)</f>
        <v>0</v>
      </c>
      <c r="F397" s="50" t="str">
        <f>IFERROR(SUMIFS(Results!V:V,Results!G:G,CONCATENATE("&lt;&gt;*",'Warscroll Win Rates'!B397,"*"),Results!E:E,'Warscroll Win Rates'!A397)/E397,"")</f>
        <v/>
      </c>
      <c r="G397" s="46">
        <f>SUMIFS(Results!O:O,Results!G:G,CONCATENATE("*",B397,"*"),Results!E:E,'Warscroll Win Rates'!A397,Results!Y:Y,"&gt;=500")</f>
        <v>30</v>
      </c>
      <c r="H397" s="52">
        <f>IFERROR(SUMIFS(Results!V:V,Results!G:G,CONCATENATE("*",B397,"*"),Results!E:E,'Warscroll Win Rates'!A397,Results!Y:Y,"&gt;=500")/G397,"")</f>
        <v>0.76666666666666672</v>
      </c>
      <c r="I397" s="53">
        <f>SUMIFS(Results!O:O,Results!G:G,CONCATENATE("&lt;&gt;*",'Warscroll Win Rates'!B397,"*"),Results!E:E,'Warscroll Win Rates'!A397,Results!Y:Y,"&gt;=500")</f>
        <v>0</v>
      </c>
      <c r="J397" s="52" t="str">
        <f>IFERROR(SUMIFS(Results!V:V,Results!G:G,CONCATENATE("&lt;&gt;*",'Warscroll Win Rates'!B397,"*"),Results!E:E,'Warscroll Win Rates'!A397,Results!Y:Y,"&gt;=500")/I397,"")</f>
        <v/>
      </c>
    </row>
    <row r="398" spans="1:10" x14ac:dyDescent="0.3">
      <c r="A398" s="48" t="s">
        <v>146</v>
      </c>
      <c r="B398" s="48" t="s">
        <v>23582</v>
      </c>
      <c r="C398" s="1">
        <f>SUMIFS(Results!O:O,Results!G:G,CONCATENATE("*",B398,"*"),Results!E:E,'Warscroll Win Rates'!A398)</f>
        <v>88</v>
      </c>
      <c r="D398" s="50">
        <f>IFERROR(SUMIFS(Results!V:V,Results!G:G,CONCATENATE("*",B398,"*"),Results!E:E,'Warscroll Win Rates'!A398)/C398,"")</f>
        <v>0.56818181818181823</v>
      </c>
      <c r="E398" s="1">
        <f>SUMIFS(Results!O:O,Results!G:G,CONCATENATE("&lt;&gt;*",'Warscroll Win Rates'!B398,"*"),Results!E:E,'Warscroll Win Rates'!A398)</f>
        <v>249</v>
      </c>
      <c r="F398" s="50">
        <f>IFERROR(SUMIFS(Results!V:V,Results!G:G,CONCATENATE("&lt;&gt;*",'Warscroll Win Rates'!B398,"*"),Results!E:E,'Warscroll Win Rates'!A398)/E398,"")</f>
        <v>0.44979919678714858</v>
      </c>
      <c r="G398" s="46">
        <f>SUMIFS(Results!O:O,Results!G:G,CONCATENATE("*",B398,"*"),Results!E:E,'Warscroll Win Rates'!A398,Results!Y:Y,"&gt;=500")</f>
        <v>10</v>
      </c>
      <c r="H398" s="52">
        <f>IFERROR(SUMIFS(Results!V:V,Results!G:G,CONCATENATE("*",B398,"*"),Results!E:E,'Warscroll Win Rates'!A398,Results!Y:Y,"&gt;=500")/G398,"")</f>
        <v>0.9</v>
      </c>
      <c r="I398" s="53">
        <f>SUMIFS(Results!O:O,Results!G:G,CONCATENATE("&lt;&gt;*",'Warscroll Win Rates'!B398,"*"),Results!E:E,'Warscroll Win Rates'!A398,Results!Y:Y,"&gt;=500")</f>
        <v>20</v>
      </c>
      <c r="J398" s="52">
        <f>IFERROR(SUMIFS(Results!V:V,Results!G:G,CONCATENATE("&lt;&gt;*",'Warscroll Win Rates'!B398,"*"),Results!E:E,'Warscroll Win Rates'!A398,Results!Y:Y,"&gt;=500")/I398,"")</f>
        <v>0.7</v>
      </c>
    </row>
    <row r="399" spans="1:10" x14ac:dyDescent="0.3">
      <c r="A399" s="48" t="s">
        <v>146</v>
      </c>
      <c r="B399" s="48" t="s">
        <v>23583</v>
      </c>
      <c r="C399" s="1">
        <f>SUMIFS(Results!O:O,Results!G:G,CONCATENATE("*",B399,"*"),Results!E:E,'Warscroll Win Rates'!A399)</f>
        <v>50</v>
      </c>
      <c r="D399" s="50">
        <f>IFERROR(SUMIFS(Results!V:V,Results!G:G,CONCATENATE("*",B399,"*"),Results!E:E,'Warscroll Win Rates'!A399)/C399,"")</f>
        <v>0.42</v>
      </c>
      <c r="E399" s="1">
        <f>SUMIFS(Results!O:O,Results!G:G,CONCATENATE("&lt;&gt;*",'Warscroll Win Rates'!B399,"*"),Results!E:E,'Warscroll Win Rates'!A399)</f>
        <v>287</v>
      </c>
      <c r="F399" s="50">
        <f>IFERROR(SUMIFS(Results!V:V,Results!G:G,CONCATENATE("&lt;&gt;*",'Warscroll Win Rates'!B399,"*"),Results!E:E,'Warscroll Win Rates'!A399)/E399,"")</f>
        <v>0.49128919860627179</v>
      </c>
      <c r="G399" s="46">
        <f>SUMIFS(Results!O:O,Results!G:G,CONCATENATE("*",B399,"*"),Results!E:E,'Warscroll Win Rates'!A399,Results!Y:Y,"&gt;=500")</f>
        <v>0</v>
      </c>
      <c r="H399" s="52" t="str">
        <f>IFERROR(SUMIFS(Results!V:V,Results!G:G,CONCATENATE("*",B399,"*"),Results!E:E,'Warscroll Win Rates'!A399,Results!Y:Y,"&gt;=500")/G399,"")</f>
        <v/>
      </c>
      <c r="I399" s="53">
        <f>SUMIFS(Results!O:O,Results!G:G,CONCATENATE("&lt;&gt;*",'Warscroll Win Rates'!B399,"*"),Results!E:E,'Warscroll Win Rates'!A399,Results!Y:Y,"&gt;=500")</f>
        <v>30</v>
      </c>
      <c r="J399" s="52">
        <f>IFERROR(SUMIFS(Results!V:V,Results!G:G,CONCATENATE("&lt;&gt;*",'Warscroll Win Rates'!B399,"*"),Results!E:E,'Warscroll Win Rates'!A399,Results!Y:Y,"&gt;=500")/I399,"")</f>
        <v>0.76666666666666672</v>
      </c>
    </row>
    <row r="400" spans="1:10" x14ac:dyDescent="0.3">
      <c r="A400" s="48" t="s">
        <v>146</v>
      </c>
      <c r="B400" s="48" t="s">
        <v>23584</v>
      </c>
      <c r="C400" s="1">
        <f>SUMIFS(Results!O:O,Results!G:G,CONCATENATE("*",B400,"*"),Results!E:E,'Warscroll Win Rates'!A400)</f>
        <v>14</v>
      </c>
      <c r="D400" s="50">
        <f>IFERROR(SUMIFS(Results!V:V,Results!G:G,CONCATENATE("*",B400,"*"),Results!E:E,'Warscroll Win Rates'!A400)/C400,"")</f>
        <v>0.35714285714285715</v>
      </c>
      <c r="E400" s="1">
        <f>SUMIFS(Results!O:O,Results!G:G,CONCATENATE("&lt;&gt;*",'Warscroll Win Rates'!B400,"*"),Results!E:E,'Warscroll Win Rates'!A400)</f>
        <v>323</v>
      </c>
      <c r="F400" s="50">
        <f>IFERROR(SUMIFS(Results!V:V,Results!G:G,CONCATENATE("&lt;&gt;*",'Warscroll Win Rates'!B400,"*"),Results!E:E,'Warscroll Win Rates'!A400)/E400,"")</f>
        <v>0.48606811145510836</v>
      </c>
      <c r="G400" s="46">
        <f>SUMIFS(Results!O:O,Results!G:G,CONCATENATE("*",B400,"*"),Results!E:E,'Warscroll Win Rates'!A400,Results!Y:Y,"&gt;=500")</f>
        <v>0</v>
      </c>
      <c r="H400" s="52" t="str">
        <f>IFERROR(SUMIFS(Results!V:V,Results!G:G,CONCATENATE("*",B400,"*"),Results!E:E,'Warscroll Win Rates'!A400,Results!Y:Y,"&gt;=500")/G400,"")</f>
        <v/>
      </c>
      <c r="I400" s="53">
        <f>SUMIFS(Results!O:O,Results!G:G,CONCATENATE("&lt;&gt;*",'Warscroll Win Rates'!B400,"*"),Results!E:E,'Warscroll Win Rates'!A400,Results!Y:Y,"&gt;=500")</f>
        <v>30</v>
      </c>
      <c r="J400" s="52">
        <f>IFERROR(SUMIFS(Results!V:V,Results!G:G,CONCATENATE("&lt;&gt;*",'Warscroll Win Rates'!B400,"*"),Results!E:E,'Warscroll Win Rates'!A400,Results!Y:Y,"&gt;=500")/I400,"")</f>
        <v>0.76666666666666672</v>
      </c>
    </row>
    <row r="401" spans="1:10" x14ac:dyDescent="0.3">
      <c r="A401" s="48" t="s">
        <v>146</v>
      </c>
      <c r="B401" s="48" t="s">
        <v>23585</v>
      </c>
      <c r="C401" s="1">
        <f>SUMIFS(Results!O:O,Results!G:G,CONCATENATE("*",B401,"*"),Results!E:E,'Warscroll Win Rates'!A401)</f>
        <v>205</v>
      </c>
      <c r="D401" s="50">
        <f>IFERROR(SUMIFS(Results!V:V,Results!G:G,CONCATENATE("*",B401,"*"),Results!E:E,'Warscroll Win Rates'!A401)/C401,"")</f>
        <v>0.48292682926829267</v>
      </c>
      <c r="E401" s="1">
        <f>SUMIFS(Results!O:O,Results!G:G,CONCATENATE("&lt;&gt;*",'Warscroll Win Rates'!B401,"*"),Results!E:E,'Warscroll Win Rates'!A401)</f>
        <v>132</v>
      </c>
      <c r="F401" s="50">
        <f>IFERROR(SUMIFS(Results!V:V,Results!G:G,CONCATENATE("&lt;&gt;*",'Warscroll Win Rates'!B401,"*"),Results!E:E,'Warscroll Win Rates'!A401)/E401,"")</f>
        <v>0.47727272727272729</v>
      </c>
      <c r="G401" s="46">
        <f>SUMIFS(Results!O:O,Results!G:G,CONCATENATE("*",B401,"*"),Results!E:E,'Warscroll Win Rates'!A401,Results!Y:Y,"&gt;=500")</f>
        <v>20</v>
      </c>
      <c r="H401" s="52">
        <f>IFERROR(SUMIFS(Results!V:V,Results!G:G,CONCATENATE("*",B401,"*"),Results!E:E,'Warscroll Win Rates'!A401,Results!Y:Y,"&gt;=500")/G401,"")</f>
        <v>0.8</v>
      </c>
      <c r="I401" s="53">
        <f>SUMIFS(Results!O:O,Results!G:G,CONCATENATE("&lt;&gt;*",'Warscroll Win Rates'!B401,"*"),Results!E:E,'Warscroll Win Rates'!A401,Results!Y:Y,"&gt;=500")</f>
        <v>10</v>
      </c>
      <c r="J401" s="52">
        <f>IFERROR(SUMIFS(Results!V:V,Results!G:G,CONCATENATE("&lt;&gt;*",'Warscroll Win Rates'!B401,"*"),Results!E:E,'Warscroll Win Rates'!A401,Results!Y:Y,"&gt;=500")/I401,"")</f>
        <v>0.7</v>
      </c>
    </row>
    <row r="402" spans="1:10" x14ac:dyDescent="0.3">
      <c r="A402" s="48" t="s">
        <v>146</v>
      </c>
      <c r="B402" s="48" t="s">
        <v>23586</v>
      </c>
      <c r="C402" s="1">
        <f>SUMIFS(Results!O:O,Results!G:G,CONCATENATE("*",B402,"*"),Results!E:E,'Warscroll Win Rates'!A402)</f>
        <v>60</v>
      </c>
      <c r="D402" s="50">
        <f>IFERROR(SUMIFS(Results!V:V,Results!G:G,CONCATENATE("*",B402,"*"),Results!E:E,'Warscroll Win Rates'!A402)/C402,"")</f>
        <v>0.4</v>
      </c>
      <c r="E402" s="1">
        <f>SUMIFS(Results!O:O,Results!G:G,CONCATENATE("&lt;&gt;*",'Warscroll Win Rates'!B402,"*"),Results!E:E,'Warscroll Win Rates'!A402)</f>
        <v>277</v>
      </c>
      <c r="F402" s="50">
        <f>IFERROR(SUMIFS(Results!V:V,Results!G:G,CONCATENATE("&lt;&gt;*",'Warscroll Win Rates'!B402,"*"),Results!E:E,'Warscroll Win Rates'!A402)/E402,"")</f>
        <v>0.49819494584837543</v>
      </c>
      <c r="G402" s="46">
        <f>SUMIFS(Results!O:O,Results!G:G,CONCATENATE("*",B402,"*"),Results!E:E,'Warscroll Win Rates'!A402,Results!Y:Y,"&gt;=500")</f>
        <v>5</v>
      </c>
      <c r="H402" s="52">
        <f>IFERROR(SUMIFS(Results!V:V,Results!G:G,CONCATENATE("*",B402,"*"),Results!E:E,'Warscroll Win Rates'!A402,Results!Y:Y,"&gt;=500")/G402,"")</f>
        <v>0.8</v>
      </c>
      <c r="I402" s="53">
        <f>SUMIFS(Results!O:O,Results!G:G,CONCATENATE("&lt;&gt;*",'Warscroll Win Rates'!B402,"*"),Results!E:E,'Warscroll Win Rates'!A402,Results!Y:Y,"&gt;=500")</f>
        <v>25</v>
      </c>
      <c r="J402" s="52">
        <f>IFERROR(SUMIFS(Results!V:V,Results!G:G,CONCATENATE("&lt;&gt;*",'Warscroll Win Rates'!B402,"*"),Results!E:E,'Warscroll Win Rates'!A402,Results!Y:Y,"&gt;=500")/I402,"")</f>
        <v>0.76</v>
      </c>
    </row>
    <row r="403" spans="1:10" x14ac:dyDescent="0.3">
      <c r="A403" s="48" t="s">
        <v>146</v>
      </c>
      <c r="B403" s="48" t="s">
        <v>23587</v>
      </c>
      <c r="C403" s="1">
        <f>SUMIFS(Results!O:O,Results!G:G,CONCATENATE("*",B403,"*"),Results!E:E,'Warscroll Win Rates'!A403)</f>
        <v>70</v>
      </c>
      <c r="D403" s="50">
        <f>IFERROR(SUMIFS(Results!V:V,Results!G:G,CONCATENATE("*",B403,"*"),Results!E:E,'Warscroll Win Rates'!A403)/C403,"")</f>
        <v>0.55714285714285716</v>
      </c>
      <c r="E403" s="1">
        <f>SUMIFS(Results!O:O,Results!G:G,CONCATENATE("&lt;&gt;*",'Warscroll Win Rates'!B403,"*"),Results!E:E,'Warscroll Win Rates'!A403)</f>
        <v>267</v>
      </c>
      <c r="F403" s="50">
        <f>IFERROR(SUMIFS(Results!V:V,Results!G:G,CONCATENATE("&lt;&gt;*",'Warscroll Win Rates'!B403,"*"),Results!E:E,'Warscroll Win Rates'!A403)/E403,"")</f>
        <v>0.4606741573033708</v>
      </c>
      <c r="G403" s="46">
        <f>SUMIFS(Results!O:O,Results!G:G,CONCATENATE("*",B403,"*"),Results!E:E,'Warscroll Win Rates'!A403,Results!Y:Y,"&gt;=500")</f>
        <v>10</v>
      </c>
      <c r="H403" s="52">
        <f>IFERROR(SUMIFS(Results!V:V,Results!G:G,CONCATENATE("*",B403,"*"),Results!E:E,'Warscroll Win Rates'!A403,Results!Y:Y,"&gt;=500")/G403,"")</f>
        <v>0.8</v>
      </c>
      <c r="I403" s="53">
        <f>SUMIFS(Results!O:O,Results!G:G,CONCATENATE("&lt;&gt;*",'Warscroll Win Rates'!B403,"*"),Results!E:E,'Warscroll Win Rates'!A403,Results!Y:Y,"&gt;=500")</f>
        <v>20</v>
      </c>
      <c r="J403" s="52">
        <f>IFERROR(SUMIFS(Results!V:V,Results!G:G,CONCATENATE("&lt;&gt;*",'Warscroll Win Rates'!B403,"*"),Results!E:E,'Warscroll Win Rates'!A403,Results!Y:Y,"&gt;=500")/I403,"")</f>
        <v>0.75</v>
      </c>
    </row>
    <row r="404" spans="1:10" x14ac:dyDescent="0.3">
      <c r="A404" s="48" t="s">
        <v>146</v>
      </c>
      <c r="B404" s="48" t="s">
        <v>23588</v>
      </c>
      <c r="C404" s="1">
        <f>SUMIFS(Results!O:O,Results!G:G,CONCATENATE("*",B404,"*"),Results!E:E,'Warscroll Win Rates'!A404)</f>
        <v>78</v>
      </c>
      <c r="D404" s="50">
        <f>IFERROR(SUMIFS(Results!V:V,Results!G:G,CONCATENATE("*",B404,"*"),Results!E:E,'Warscroll Win Rates'!A404)/C404,"")</f>
        <v>0.44871794871794873</v>
      </c>
      <c r="E404" s="1">
        <f>SUMIFS(Results!O:O,Results!G:G,CONCATENATE("&lt;&gt;*",'Warscroll Win Rates'!B404,"*"),Results!E:E,'Warscroll Win Rates'!A404)</f>
        <v>259</v>
      </c>
      <c r="F404" s="50">
        <f>IFERROR(SUMIFS(Results!V:V,Results!G:G,CONCATENATE("&lt;&gt;*",'Warscroll Win Rates'!B404,"*"),Results!E:E,'Warscroll Win Rates'!A404)/E404,"")</f>
        <v>0.49034749034749037</v>
      </c>
      <c r="G404" s="46">
        <f>SUMIFS(Results!O:O,Results!G:G,CONCATENATE("*",B404,"*"),Results!E:E,'Warscroll Win Rates'!A404,Results!Y:Y,"&gt;=500")</f>
        <v>5</v>
      </c>
      <c r="H404" s="52">
        <f>IFERROR(SUMIFS(Results!V:V,Results!G:G,CONCATENATE("*",B404,"*"),Results!E:E,'Warscroll Win Rates'!A404,Results!Y:Y,"&gt;=500")/G404,"")</f>
        <v>0.6</v>
      </c>
      <c r="I404" s="53">
        <f>SUMIFS(Results!O:O,Results!G:G,CONCATENATE("&lt;&gt;*",'Warscroll Win Rates'!B404,"*"),Results!E:E,'Warscroll Win Rates'!A404,Results!Y:Y,"&gt;=500")</f>
        <v>25</v>
      </c>
      <c r="J404" s="52">
        <f>IFERROR(SUMIFS(Results!V:V,Results!G:G,CONCATENATE("&lt;&gt;*",'Warscroll Win Rates'!B404,"*"),Results!E:E,'Warscroll Win Rates'!A404,Results!Y:Y,"&gt;=500")/I404,"")</f>
        <v>0.8</v>
      </c>
    </row>
    <row r="405" spans="1:10" x14ac:dyDescent="0.3">
      <c r="A405" s="48" t="s">
        <v>146</v>
      </c>
      <c r="B405" s="48" t="s">
        <v>23589</v>
      </c>
      <c r="C405" s="1">
        <f>SUMIFS(Results!O:O,Results!G:G,CONCATENATE("*",B405,"*"),Results!E:E,'Warscroll Win Rates'!A405)</f>
        <v>25</v>
      </c>
      <c r="D405" s="50">
        <f>IFERROR(SUMIFS(Results!V:V,Results!G:G,CONCATENATE("*",B405,"*"),Results!E:E,'Warscroll Win Rates'!A405)/C405,"")</f>
        <v>0.48</v>
      </c>
      <c r="E405" s="1">
        <f>SUMIFS(Results!O:O,Results!G:G,CONCATENATE("&lt;&gt;*",'Warscroll Win Rates'!B405,"*"),Results!E:E,'Warscroll Win Rates'!A405)</f>
        <v>312</v>
      </c>
      <c r="F405" s="50">
        <f>IFERROR(SUMIFS(Results!V:V,Results!G:G,CONCATENATE("&lt;&gt;*",'Warscroll Win Rates'!B405,"*"),Results!E:E,'Warscroll Win Rates'!A405)/E405,"")</f>
        <v>0.48076923076923078</v>
      </c>
      <c r="G405" s="46">
        <f>SUMIFS(Results!O:O,Results!G:G,CONCATENATE("*",B405,"*"),Results!E:E,'Warscroll Win Rates'!A405,Results!Y:Y,"&gt;=500")</f>
        <v>0</v>
      </c>
      <c r="H405" s="52" t="str">
        <f>IFERROR(SUMIFS(Results!V:V,Results!G:G,CONCATENATE("*",B405,"*"),Results!E:E,'Warscroll Win Rates'!A405,Results!Y:Y,"&gt;=500")/G405,"")</f>
        <v/>
      </c>
      <c r="I405" s="53">
        <f>SUMIFS(Results!O:O,Results!G:G,CONCATENATE("&lt;&gt;*",'Warscroll Win Rates'!B405,"*"),Results!E:E,'Warscroll Win Rates'!A405,Results!Y:Y,"&gt;=500")</f>
        <v>30</v>
      </c>
      <c r="J405" s="52">
        <f>IFERROR(SUMIFS(Results!V:V,Results!G:G,CONCATENATE("&lt;&gt;*",'Warscroll Win Rates'!B405,"*"),Results!E:E,'Warscroll Win Rates'!A405,Results!Y:Y,"&gt;=500")/I405,"")</f>
        <v>0.76666666666666672</v>
      </c>
    </row>
    <row r="406" spans="1:10" x14ac:dyDescent="0.3">
      <c r="A406" s="48" t="s">
        <v>146</v>
      </c>
      <c r="B406" s="48" t="s">
        <v>23590</v>
      </c>
      <c r="C406" s="1">
        <f>SUMIFS(Results!O:O,Results!G:G,CONCATENATE("*",B406,"*"),Results!E:E,'Warscroll Win Rates'!A406)</f>
        <v>33</v>
      </c>
      <c r="D406" s="50">
        <f>IFERROR(SUMIFS(Results!V:V,Results!G:G,CONCATENATE("*",B406,"*"),Results!E:E,'Warscroll Win Rates'!A406)/C406,"")</f>
        <v>0.45454545454545453</v>
      </c>
      <c r="E406" s="1">
        <f>SUMIFS(Results!O:O,Results!G:G,CONCATENATE("&lt;&gt;*",'Warscroll Win Rates'!B406,"*"),Results!E:E,'Warscroll Win Rates'!A406)</f>
        <v>304</v>
      </c>
      <c r="F406" s="50">
        <f>IFERROR(SUMIFS(Results!V:V,Results!G:G,CONCATENATE("&lt;&gt;*",'Warscroll Win Rates'!B406,"*"),Results!E:E,'Warscroll Win Rates'!A406)/E406,"")</f>
        <v>0.48355263157894735</v>
      </c>
      <c r="G406" s="46">
        <f>SUMIFS(Results!O:O,Results!G:G,CONCATENATE("*",B406,"*"),Results!E:E,'Warscroll Win Rates'!A406,Results!Y:Y,"&gt;=500")</f>
        <v>0</v>
      </c>
      <c r="H406" s="52" t="str">
        <f>IFERROR(SUMIFS(Results!V:V,Results!G:G,CONCATENATE("*",B406,"*"),Results!E:E,'Warscroll Win Rates'!A406,Results!Y:Y,"&gt;=500")/G406,"")</f>
        <v/>
      </c>
      <c r="I406" s="53">
        <f>SUMIFS(Results!O:O,Results!G:G,CONCATENATE("&lt;&gt;*",'Warscroll Win Rates'!B406,"*"),Results!E:E,'Warscroll Win Rates'!A406,Results!Y:Y,"&gt;=500")</f>
        <v>30</v>
      </c>
      <c r="J406" s="52">
        <f>IFERROR(SUMIFS(Results!V:V,Results!G:G,CONCATENATE("&lt;&gt;*",'Warscroll Win Rates'!B406,"*"),Results!E:E,'Warscroll Win Rates'!A406,Results!Y:Y,"&gt;=500")/I406,"")</f>
        <v>0.76666666666666672</v>
      </c>
    </row>
    <row r="407" spans="1:10" x14ac:dyDescent="0.3">
      <c r="A407" s="48" t="s">
        <v>146</v>
      </c>
      <c r="B407" s="48" t="s">
        <v>23591</v>
      </c>
      <c r="C407" s="1">
        <f>SUMIFS(Results!O:O,Results!G:G,CONCATENATE("*",B407,"*"),Results!E:E,'Warscroll Win Rates'!A407)</f>
        <v>72</v>
      </c>
      <c r="D407" s="50">
        <f>IFERROR(SUMIFS(Results!V:V,Results!G:G,CONCATENATE("*",B407,"*"),Results!E:E,'Warscroll Win Rates'!A407)/C407,"")</f>
        <v>0.5</v>
      </c>
      <c r="E407" s="1">
        <f>SUMIFS(Results!O:O,Results!G:G,CONCATENATE("&lt;&gt;*",'Warscroll Win Rates'!B407,"*"),Results!E:E,'Warscroll Win Rates'!A407)</f>
        <v>265</v>
      </c>
      <c r="F407" s="50">
        <f>IFERROR(SUMIFS(Results!V:V,Results!G:G,CONCATENATE("&lt;&gt;*",'Warscroll Win Rates'!B407,"*"),Results!E:E,'Warscroll Win Rates'!A407)/E407,"")</f>
        <v>0.47547169811320755</v>
      </c>
      <c r="G407" s="46">
        <f>SUMIFS(Results!O:O,Results!G:G,CONCATENATE("*",B407,"*"),Results!E:E,'Warscroll Win Rates'!A407,Results!Y:Y,"&gt;=500")</f>
        <v>10</v>
      </c>
      <c r="H407" s="52">
        <f>IFERROR(SUMIFS(Results!V:V,Results!G:G,CONCATENATE("*",B407,"*"),Results!E:E,'Warscroll Win Rates'!A407,Results!Y:Y,"&gt;=500")/G407,"")</f>
        <v>0.7</v>
      </c>
      <c r="I407" s="53">
        <f>SUMIFS(Results!O:O,Results!G:G,CONCATENATE("&lt;&gt;*",'Warscroll Win Rates'!B407,"*"),Results!E:E,'Warscroll Win Rates'!A407,Results!Y:Y,"&gt;=500")</f>
        <v>20</v>
      </c>
      <c r="J407" s="52">
        <f>IFERROR(SUMIFS(Results!V:V,Results!G:G,CONCATENATE("&lt;&gt;*",'Warscroll Win Rates'!B407,"*"),Results!E:E,'Warscroll Win Rates'!A407,Results!Y:Y,"&gt;=500")/I407,"")</f>
        <v>0.8</v>
      </c>
    </row>
    <row r="408" spans="1:10" x14ac:dyDescent="0.3">
      <c r="A408" s="48" t="s">
        <v>146</v>
      </c>
      <c r="B408" s="48" t="s">
        <v>23592</v>
      </c>
      <c r="C408" s="1">
        <f>SUMIFS(Results!O:O,Results!G:G,CONCATENATE("*",B408,"*"),Results!E:E,'Warscroll Win Rates'!A408)</f>
        <v>35</v>
      </c>
      <c r="D408" s="50">
        <f>IFERROR(SUMIFS(Results!V:V,Results!G:G,CONCATENATE("*",B408,"*"),Results!E:E,'Warscroll Win Rates'!A408)/C408,"")</f>
        <v>0.37142857142857144</v>
      </c>
      <c r="E408" s="1">
        <f>SUMIFS(Results!O:O,Results!G:G,CONCATENATE("&lt;&gt;*",'Warscroll Win Rates'!B408,"*"),Results!E:E,'Warscroll Win Rates'!A408)</f>
        <v>302</v>
      </c>
      <c r="F408" s="50">
        <f>IFERROR(SUMIFS(Results!V:V,Results!G:G,CONCATENATE("&lt;&gt;*",'Warscroll Win Rates'!B408,"*"),Results!E:E,'Warscroll Win Rates'!A408)/E408,"")</f>
        <v>0.49337748344370863</v>
      </c>
      <c r="G408" s="46">
        <f>SUMIFS(Results!O:O,Results!G:G,CONCATENATE("*",B408,"*"),Results!E:E,'Warscroll Win Rates'!A408,Results!Y:Y,"&gt;=500")</f>
        <v>0</v>
      </c>
      <c r="H408" s="52" t="str">
        <f>IFERROR(SUMIFS(Results!V:V,Results!G:G,CONCATENATE("*",B408,"*"),Results!E:E,'Warscroll Win Rates'!A408,Results!Y:Y,"&gt;=500")/G408,"")</f>
        <v/>
      </c>
      <c r="I408" s="53">
        <f>SUMIFS(Results!O:O,Results!G:G,CONCATENATE("&lt;&gt;*",'Warscroll Win Rates'!B408,"*"),Results!E:E,'Warscroll Win Rates'!A408,Results!Y:Y,"&gt;=500")</f>
        <v>30</v>
      </c>
      <c r="J408" s="52">
        <f>IFERROR(SUMIFS(Results!V:V,Results!G:G,CONCATENATE("&lt;&gt;*",'Warscroll Win Rates'!B408,"*"),Results!E:E,'Warscroll Win Rates'!A408,Results!Y:Y,"&gt;=500")/I408,"")</f>
        <v>0.76666666666666672</v>
      </c>
    </row>
    <row r="409" spans="1:10" x14ac:dyDescent="0.3">
      <c r="A409" s="48" t="s">
        <v>146</v>
      </c>
      <c r="B409" s="48" t="s">
        <v>23593</v>
      </c>
      <c r="C409" s="1">
        <f>SUMIFS(Results!O:O,Results!G:G,CONCATENATE("*",B409,"*"),Results!E:E,'Warscroll Win Rates'!A409)</f>
        <v>20</v>
      </c>
      <c r="D409" s="50">
        <f>IFERROR(SUMIFS(Results!V:V,Results!G:G,CONCATENATE("*",B409,"*"),Results!E:E,'Warscroll Win Rates'!A409)/C409,"")</f>
        <v>0.4</v>
      </c>
      <c r="E409" s="1">
        <f>SUMIFS(Results!O:O,Results!G:G,CONCATENATE("&lt;&gt;*",'Warscroll Win Rates'!B409,"*"),Results!E:E,'Warscroll Win Rates'!A409)</f>
        <v>317</v>
      </c>
      <c r="F409" s="50">
        <f>IFERROR(SUMIFS(Results!V:V,Results!G:G,CONCATENATE("&lt;&gt;*",'Warscroll Win Rates'!B409,"*"),Results!E:E,'Warscroll Win Rates'!A409)/E409,"")</f>
        <v>0.48580441640378547</v>
      </c>
      <c r="G409" s="46">
        <f>SUMIFS(Results!O:O,Results!G:G,CONCATENATE("*",B409,"*"),Results!E:E,'Warscroll Win Rates'!A409,Results!Y:Y,"&gt;=500")</f>
        <v>0</v>
      </c>
      <c r="H409" s="52" t="str">
        <f>IFERROR(SUMIFS(Results!V:V,Results!G:G,CONCATENATE("*",B409,"*"),Results!E:E,'Warscroll Win Rates'!A409,Results!Y:Y,"&gt;=500")/G409,"")</f>
        <v/>
      </c>
      <c r="I409" s="53">
        <f>SUMIFS(Results!O:O,Results!G:G,CONCATENATE("&lt;&gt;*",'Warscroll Win Rates'!B409,"*"),Results!E:E,'Warscroll Win Rates'!A409,Results!Y:Y,"&gt;=500")</f>
        <v>30</v>
      </c>
      <c r="J409" s="52">
        <f>IFERROR(SUMIFS(Results!V:V,Results!G:G,CONCATENATE("&lt;&gt;*",'Warscroll Win Rates'!B409,"*"),Results!E:E,'Warscroll Win Rates'!A409,Results!Y:Y,"&gt;=500")/I409,"")</f>
        <v>0.76666666666666672</v>
      </c>
    </row>
    <row r="410" spans="1:10" x14ac:dyDescent="0.3">
      <c r="A410" s="48" t="s">
        <v>146</v>
      </c>
      <c r="B410" s="48" t="s">
        <v>23594</v>
      </c>
      <c r="C410" s="1">
        <f>SUMIFS(Results!O:O,Results!G:G,CONCATENATE("*",B410,"*"),Results!E:E,'Warscroll Win Rates'!A410)</f>
        <v>279</v>
      </c>
      <c r="D410" s="50">
        <f>IFERROR(SUMIFS(Results!V:V,Results!G:G,CONCATENATE("*",B410,"*"),Results!E:E,'Warscroll Win Rates'!A410)/C410,"")</f>
        <v>0.48028673835125446</v>
      </c>
      <c r="E410" s="1">
        <f>SUMIFS(Results!O:O,Results!G:G,CONCATENATE("&lt;&gt;*",'Warscroll Win Rates'!B410,"*"),Results!E:E,'Warscroll Win Rates'!A410)</f>
        <v>58</v>
      </c>
      <c r="F410" s="50">
        <f>IFERROR(SUMIFS(Results!V:V,Results!G:G,CONCATENATE("&lt;&gt;*",'Warscroll Win Rates'!B410,"*"),Results!E:E,'Warscroll Win Rates'!A410)/E410,"")</f>
        <v>0.48275862068965519</v>
      </c>
      <c r="G410" s="46">
        <f>SUMIFS(Results!O:O,Results!G:G,CONCATENATE("*",B410,"*"),Results!E:E,'Warscroll Win Rates'!A410,Results!Y:Y,"&gt;=500")</f>
        <v>30</v>
      </c>
      <c r="H410" s="52">
        <f>IFERROR(SUMIFS(Results!V:V,Results!G:G,CONCATENATE("*",B410,"*"),Results!E:E,'Warscroll Win Rates'!A410,Results!Y:Y,"&gt;=500")/G410,"")</f>
        <v>0.76666666666666672</v>
      </c>
      <c r="I410" s="53">
        <f>SUMIFS(Results!O:O,Results!G:G,CONCATENATE("&lt;&gt;*",'Warscroll Win Rates'!B410,"*"),Results!E:E,'Warscroll Win Rates'!A410,Results!Y:Y,"&gt;=500")</f>
        <v>0</v>
      </c>
      <c r="J410" s="52" t="str">
        <f>IFERROR(SUMIFS(Results!V:V,Results!G:G,CONCATENATE("&lt;&gt;*",'Warscroll Win Rates'!B410,"*"),Results!E:E,'Warscroll Win Rates'!A410,Results!Y:Y,"&gt;=500")/I410,"")</f>
        <v/>
      </c>
    </row>
    <row r="411" spans="1:10" x14ac:dyDescent="0.3">
      <c r="A411" s="48" t="s">
        <v>146</v>
      </c>
      <c r="B411" s="48" t="s">
        <v>23595</v>
      </c>
      <c r="C411" s="1">
        <f>SUMIFS(Results!O:O,Results!G:G,CONCATENATE("*",B411,"*"),Results!E:E,'Warscroll Win Rates'!A411)</f>
        <v>165</v>
      </c>
      <c r="D411" s="50">
        <f>IFERROR(SUMIFS(Results!V:V,Results!G:G,CONCATENATE("*",B411,"*"),Results!E:E,'Warscroll Win Rates'!A411)/C411,"")</f>
        <v>0.45454545454545453</v>
      </c>
      <c r="E411" s="1">
        <f>SUMIFS(Results!O:O,Results!G:G,CONCATENATE("&lt;&gt;*",'Warscroll Win Rates'!B411,"*"),Results!E:E,'Warscroll Win Rates'!A411)</f>
        <v>172</v>
      </c>
      <c r="F411" s="50">
        <f>IFERROR(SUMIFS(Results!V:V,Results!G:G,CONCATENATE("&lt;&gt;*",'Warscroll Win Rates'!B411,"*"),Results!E:E,'Warscroll Win Rates'!A411)/E411,"")</f>
        <v>0.5058139534883721</v>
      </c>
      <c r="G411" s="46">
        <f>SUMIFS(Results!O:O,Results!G:G,CONCATENATE("*",B411,"*"),Results!E:E,'Warscroll Win Rates'!A411,Results!Y:Y,"&gt;=500")</f>
        <v>5</v>
      </c>
      <c r="H411" s="52">
        <f>IFERROR(SUMIFS(Results!V:V,Results!G:G,CONCATENATE("*",B411,"*"),Results!E:E,'Warscroll Win Rates'!A411,Results!Y:Y,"&gt;=500")/G411,"")</f>
        <v>0.8</v>
      </c>
      <c r="I411" s="53">
        <f>SUMIFS(Results!O:O,Results!G:G,CONCATENATE("&lt;&gt;*",'Warscroll Win Rates'!B411,"*"),Results!E:E,'Warscroll Win Rates'!A411,Results!Y:Y,"&gt;=500")</f>
        <v>25</v>
      </c>
      <c r="J411" s="52">
        <f>IFERROR(SUMIFS(Results!V:V,Results!G:G,CONCATENATE("&lt;&gt;*",'Warscroll Win Rates'!B411,"*"),Results!E:E,'Warscroll Win Rates'!A411,Results!Y:Y,"&gt;=500")/I411,"")</f>
        <v>0.76</v>
      </c>
    </row>
    <row r="412" spans="1:10" x14ac:dyDescent="0.3">
      <c r="A412" s="48" t="s">
        <v>146</v>
      </c>
      <c r="B412" s="48" t="s">
        <v>23596</v>
      </c>
      <c r="C412" s="1">
        <f>SUMIFS(Results!O:O,Results!G:G,CONCATENATE("*",B412,"*"),Results!E:E,'Warscroll Win Rates'!A412)</f>
        <v>45</v>
      </c>
      <c r="D412" s="50">
        <f>IFERROR(SUMIFS(Results!V:V,Results!G:G,CONCATENATE("*",B412,"*"),Results!E:E,'Warscroll Win Rates'!A412)/C412,"")</f>
        <v>0.37777777777777777</v>
      </c>
      <c r="E412" s="1">
        <f>SUMIFS(Results!O:O,Results!G:G,CONCATENATE("&lt;&gt;*",'Warscroll Win Rates'!B412,"*"),Results!E:E,'Warscroll Win Rates'!A412)</f>
        <v>292</v>
      </c>
      <c r="F412" s="50">
        <f>IFERROR(SUMIFS(Results!V:V,Results!G:G,CONCATENATE("&lt;&gt;*",'Warscroll Win Rates'!B412,"*"),Results!E:E,'Warscroll Win Rates'!A412)/E412,"")</f>
        <v>0.49657534246575341</v>
      </c>
      <c r="G412" s="46">
        <f>SUMIFS(Results!O:O,Results!G:G,CONCATENATE("*",B412,"*"),Results!E:E,'Warscroll Win Rates'!A412,Results!Y:Y,"&gt;=500")</f>
        <v>0</v>
      </c>
      <c r="H412" s="52" t="str">
        <f>IFERROR(SUMIFS(Results!V:V,Results!G:G,CONCATENATE("*",B412,"*"),Results!E:E,'Warscroll Win Rates'!A412,Results!Y:Y,"&gt;=500")/G412,"")</f>
        <v/>
      </c>
      <c r="I412" s="53">
        <f>SUMIFS(Results!O:O,Results!G:G,CONCATENATE("&lt;&gt;*",'Warscroll Win Rates'!B412,"*"),Results!E:E,'Warscroll Win Rates'!A412,Results!Y:Y,"&gt;=500")</f>
        <v>30</v>
      </c>
      <c r="J412" s="52">
        <f>IFERROR(SUMIFS(Results!V:V,Results!G:G,CONCATENATE("&lt;&gt;*",'Warscroll Win Rates'!B412,"*"),Results!E:E,'Warscroll Win Rates'!A412,Results!Y:Y,"&gt;=500")/I412,"")</f>
        <v>0.76666666666666672</v>
      </c>
    </row>
    <row r="413" spans="1:10" x14ac:dyDescent="0.3">
      <c r="A413" s="48" t="s">
        <v>146</v>
      </c>
      <c r="B413" s="48" t="s">
        <v>23597</v>
      </c>
      <c r="C413" s="1">
        <f>SUMIFS(Results!O:O,Results!G:G,CONCATENATE("*",B413,"*"),Results!E:E,'Warscroll Win Rates'!A413)</f>
        <v>44</v>
      </c>
      <c r="D413" s="50">
        <f>IFERROR(SUMIFS(Results!V:V,Results!G:G,CONCATENATE("*",B413,"*"),Results!E:E,'Warscroll Win Rates'!A413)/C413,"")</f>
        <v>0.47727272727272729</v>
      </c>
      <c r="E413" s="1">
        <f>SUMIFS(Results!O:O,Results!G:G,CONCATENATE("&lt;&gt;*",'Warscroll Win Rates'!B413,"*"),Results!E:E,'Warscroll Win Rates'!A413)</f>
        <v>293</v>
      </c>
      <c r="F413" s="50">
        <f>IFERROR(SUMIFS(Results!V:V,Results!G:G,CONCATENATE("&lt;&gt;*",'Warscroll Win Rates'!B413,"*"),Results!E:E,'Warscroll Win Rates'!A413)/E413,"")</f>
        <v>0.48122866894197952</v>
      </c>
      <c r="G413" s="46">
        <f>SUMIFS(Results!O:O,Results!G:G,CONCATENATE("*",B413,"*"),Results!E:E,'Warscroll Win Rates'!A413,Results!Y:Y,"&gt;=500")</f>
        <v>0</v>
      </c>
      <c r="H413" s="52" t="str">
        <f>IFERROR(SUMIFS(Results!V:V,Results!G:G,CONCATENATE("*",B413,"*"),Results!E:E,'Warscroll Win Rates'!A413,Results!Y:Y,"&gt;=500")/G413,"")</f>
        <v/>
      </c>
      <c r="I413" s="53">
        <f>SUMIFS(Results!O:O,Results!G:G,CONCATENATE("&lt;&gt;*",'Warscroll Win Rates'!B413,"*"),Results!E:E,'Warscroll Win Rates'!A413,Results!Y:Y,"&gt;=500")</f>
        <v>30</v>
      </c>
      <c r="J413" s="52">
        <f>IFERROR(SUMIFS(Results!V:V,Results!G:G,CONCATENATE("&lt;&gt;*",'Warscroll Win Rates'!B413,"*"),Results!E:E,'Warscroll Win Rates'!A413,Results!Y:Y,"&gt;=500")/I413,"")</f>
        <v>0.76666666666666672</v>
      </c>
    </row>
    <row r="414" spans="1:10" x14ac:dyDescent="0.3">
      <c r="A414" s="48" t="s">
        <v>146</v>
      </c>
      <c r="B414" s="48" t="s">
        <v>23598</v>
      </c>
      <c r="C414" s="1">
        <f>SUMIFS(Results!O:O,Results!G:G,CONCATENATE("*",B414,"*"),Results!E:E,'Warscroll Win Rates'!A414)</f>
        <v>60</v>
      </c>
      <c r="D414" s="50">
        <f>IFERROR(SUMIFS(Results!V:V,Results!G:G,CONCATENATE("*",B414,"*"),Results!E:E,'Warscroll Win Rates'!A414)/C414,"")</f>
        <v>0.43333333333333335</v>
      </c>
      <c r="E414" s="1">
        <f>SUMIFS(Results!O:O,Results!G:G,CONCATENATE("&lt;&gt;*",'Warscroll Win Rates'!B414,"*"),Results!E:E,'Warscroll Win Rates'!A414)</f>
        <v>277</v>
      </c>
      <c r="F414" s="50">
        <f>IFERROR(SUMIFS(Results!V:V,Results!G:G,CONCATENATE("&lt;&gt;*",'Warscroll Win Rates'!B414,"*"),Results!E:E,'Warscroll Win Rates'!A414)/E414,"")</f>
        <v>0.49097472924187724</v>
      </c>
      <c r="G414" s="46">
        <f>SUMIFS(Results!O:O,Results!G:G,CONCATENATE("*",B414,"*"),Results!E:E,'Warscroll Win Rates'!A414,Results!Y:Y,"&gt;=500")</f>
        <v>5</v>
      </c>
      <c r="H414" s="52">
        <f>IFERROR(SUMIFS(Results!V:V,Results!G:G,CONCATENATE("*",B414,"*"),Results!E:E,'Warscroll Win Rates'!A414,Results!Y:Y,"&gt;=500")/G414,"")</f>
        <v>0.6</v>
      </c>
      <c r="I414" s="53">
        <f>SUMIFS(Results!O:O,Results!G:G,CONCATENATE("&lt;&gt;*",'Warscroll Win Rates'!B414,"*"),Results!E:E,'Warscroll Win Rates'!A414,Results!Y:Y,"&gt;=500")</f>
        <v>25</v>
      </c>
      <c r="J414" s="52">
        <f>IFERROR(SUMIFS(Results!V:V,Results!G:G,CONCATENATE("&lt;&gt;*",'Warscroll Win Rates'!B414,"*"),Results!E:E,'Warscroll Win Rates'!A414,Results!Y:Y,"&gt;=500")/I414,"")</f>
        <v>0.8</v>
      </c>
    </row>
    <row r="415" spans="1:10" x14ac:dyDescent="0.3">
      <c r="A415" s="48" t="s">
        <v>146</v>
      </c>
      <c r="B415" s="48" t="s">
        <v>23599</v>
      </c>
      <c r="C415" s="1">
        <f>SUMIFS(Results!O:O,Results!G:G,CONCATENATE("*",B415,"*"),Results!E:E,'Warscroll Win Rates'!A415)</f>
        <v>155</v>
      </c>
      <c r="D415" s="50">
        <f>IFERROR(SUMIFS(Results!V:V,Results!G:G,CONCATENATE("*",B415,"*"),Results!E:E,'Warscroll Win Rates'!A415)/C415,"")</f>
        <v>0.44516129032258067</v>
      </c>
      <c r="E415" s="1">
        <f>SUMIFS(Results!O:O,Results!G:G,CONCATENATE("&lt;&gt;*",'Warscroll Win Rates'!B415,"*"),Results!E:E,'Warscroll Win Rates'!A415)</f>
        <v>182</v>
      </c>
      <c r="F415" s="50">
        <f>IFERROR(SUMIFS(Results!V:V,Results!G:G,CONCATENATE("&lt;&gt;*",'Warscroll Win Rates'!B415,"*"),Results!E:E,'Warscroll Win Rates'!A415)/E415,"")</f>
        <v>0.51098901098901095</v>
      </c>
      <c r="G415" s="46">
        <f>SUMIFS(Results!O:O,Results!G:G,CONCATENATE("*",B415,"*"),Results!E:E,'Warscroll Win Rates'!A415,Results!Y:Y,"&gt;=500")</f>
        <v>5</v>
      </c>
      <c r="H415" s="52">
        <f>IFERROR(SUMIFS(Results!V:V,Results!G:G,CONCATENATE("*",B415,"*"),Results!E:E,'Warscroll Win Rates'!A415,Results!Y:Y,"&gt;=500")/G415,"")</f>
        <v>0.8</v>
      </c>
      <c r="I415" s="53">
        <f>SUMIFS(Results!O:O,Results!G:G,CONCATENATE("&lt;&gt;*",'Warscroll Win Rates'!B415,"*"),Results!E:E,'Warscroll Win Rates'!A415,Results!Y:Y,"&gt;=500")</f>
        <v>25</v>
      </c>
      <c r="J415" s="52">
        <f>IFERROR(SUMIFS(Results!V:V,Results!G:G,CONCATENATE("&lt;&gt;*",'Warscroll Win Rates'!B415,"*"),Results!E:E,'Warscroll Win Rates'!A415,Results!Y:Y,"&gt;=500")/I415,"")</f>
        <v>0.76</v>
      </c>
    </row>
    <row r="416" spans="1:10" x14ac:dyDescent="0.3">
      <c r="A416" s="48" t="s">
        <v>146</v>
      </c>
      <c r="B416" s="48" t="s">
        <v>23600</v>
      </c>
      <c r="C416" s="1">
        <f>SUMIFS(Results!O:O,Results!G:G,CONCATENATE("*",B416,"*"),Results!E:E,'Warscroll Win Rates'!A416)</f>
        <v>267</v>
      </c>
      <c r="D416" s="50">
        <f>IFERROR(SUMIFS(Results!V:V,Results!G:G,CONCATENATE("*",B416,"*"),Results!E:E,'Warscroll Win Rates'!A416)/C416,"")</f>
        <v>0.49063670411985016</v>
      </c>
      <c r="E416" s="1">
        <f>SUMIFS(Results!O:O,Results!G:G,CONCATENATE("&lt;&gt;*",'Warscroll Win Rates'!B416,"*"),Results!E:E,'Warscroll Win Rates'!A416)</f>
        <v>70</v>
      </c>
      <c r="F416" s="50">
        <f>IFERROR(SUMIFS(Results!V:V,Results!G:G,CONCATENATE("&lt;&gt;*",'Warscroll Win Rates'!B416,"*"),Results!E:E,'Warscroll Win Rates'!A416)/E416,"")</f>
        <v>0.44285714285714284</v>
      </c>
      <c r="G416" s="46">
        <f>SUMIFS(Results!O:O,Results!G:G,CONCATENATE("*",B416,"*"),Results!E:E,'Warscroll Win Rates'!A416,Results!Y:Y,"&gt;=500")</f>
        <v>30</v>
      </c>
      <c r="H416" s="52">
        <f>IFERROR(SUMIFS(Results!V:V,Results!G:G,CONCATENATE("*",B416,"*"),Results!E:E,'Warscroll Win Rates'!A416,Results!Y:Y,"&gt;=500")/G416,"")</f>
        <v>0.76666666666666672</v>
      </c>
      <c r="I416" s="53">
        <f>SUMIFS(Results!O:O,Results!G:G,CONCATENATE("&lt;&gt;*",'Warscroll Win Rates'!B416,"*"),Results!E:E,'Warscroll Win Rates'!A416,Results!Y:Y,"&gt;=500")</f>
        <v>0</v>
      </c>
      <c r="J416" s="52" t="str">
        <f>IFERROR(SUMIFS(Results!V:V,Results!G:G,CONCATENATE("&lt;&gt;*",'Warscroll Win Rates'!B416,"*"),Results!E:E,'Warscroll Win Rates'!A416,Results!Y:Y,"&gt;=500")/I416,"")</f>
        <v/>
      </c>
    </row>
    <row r="417" spans="1:10" x14ac:dyDescent="0.3">
      <c r="A417" s="48" t="s">
        <v>146</v>
      </c>
      <c r="B417" s="48" t="s">
        <v>23601</v>
      </c>
      <c r="C417" s="1">
        <f>SUMIFS(Results!O:O,Results!G:G,CONCATENATE("*",B417,"*"),Results!E:E,'Warscroll Win Rates'!A417)</f>
        <v>75</v>
      </c>
      <c r="D417" s="50">
        <f>IFERROR(SUMIFS(Results!V:V,Results!G:G,CONCATENATE("*",B417,"*"),Results!E:E,'Warscroll Win Rates'!A417)/C417,"")</f>
        <v>0.52</v>
      </c>
      <c r="E417" s="1">
        <f>SUMIFS(Results!O:O,Results!G:G,CONCATENATE("&lt;&gt;*",'Warscroll Win Rates'!B417,"*"),Results!E:E,'Warscroll Win Rates'!A417)</f>
        <v>262</v>
      </c>
      <c r="F417" s="50">
        <f>IFERROR(SUMIFS(Results!V:V,Results!G:G,CONCATENATE("&lt;&gt;*",'Warscroll Win Rates'!B417,"*"),Results!E:E,'Warscroll Win Rates'!A417)/E417,"")</f>
        <v>0.46946564885496184</v>
      </c>
      <c r="G417" s="46">
        <f>SUMIFS(Results!O:O,Results!G:G,CONCATENATE("*",B417,"*"),Results!E:E,'Warscroll Win Rates'!A417,Results!Y:Y,"&gt;=500")</f>
        <v>5</v>
      </c>
      <c r="H417" s="52">
        <f>IFERROR(SUMIFS(Results!V:V,Results!G:G,CONCATENATE("*",B417,"*"),Results!E:E,'Warscroll Win Rates'!A417,Results!Y:Y,"&gt;=500")/G417,"")</f>
        <v>0.6</v>
      </c>
      <c r="I417" s="53">
        <f>SUMIFS(Results!O:O,Results!G:G,CONCATENATE("&lt;&gt;*",'Warscroll Win Rates'!B417,"*"),Results!E:E,'Warscroll Win Rates'!A417,Results!Y:Y,"&gt;=500")</f>
        <v>25</v>
      </c>
      <c r="J417" s="52">
        <f>IFERROR(SUMIFS(Results!V:V,Results!G:G,CONCATENATE("&lt;&gt;*",'Warscroll Win Rates'!B417,"*"),Results!E:E,'Warscroll Win Rates'!A417,Results!Y:Y,"&gt;=500")/I417,"")</f>
        <v>0.8</v>
      </c>
    </row>
    <row r="418" spans="1:10" x14ac:dyDescent="0.3">
      <c r="A418" s="48" t="s">
        <v>146</v>
      </c>
      <c r="B418" s="48" t="s">
        <v>23602</v>
      </c>
      <c r="C418" s="1">
        <f>SUMIFS(Results!O:O,Results!G:G,CONCATENATE("*",B418,"*"),Results!E:E,'Warscroll Win Rates'!A418)</f>
        <v>105</v>
      </c>
      <c r="D418" s="50">
        <f>IFERROR(SUMIFS(Results!V:V,Results!G:G,CONCATENATE("*",B418,"*"),Results!E:E,'Warscroll Win Rates'!A418)/C418,"")</f>
        <v>0.42857142857142855</v>
      </c>
      <c r="E418" s="1">
        <f>SUMIFS(Results!O:O,Results!G:G,CONCATENATE("&lt;&gt;*",'Warscroll Win Rates'!B418,"*"),Results!E:E,'Warscroll Win Rates'!A418)</f>
        <v>232</v>
      </c>
      <c r="F418" s="50">
        <f>IFERROR(SUMIFS(Results!V:V,Results!G:G,CONCATENATE("&lt;&gt;*",'Warscroll Win Rates'!B418,"*"),Results!E:E,'Warscroll Win Rates'!A418)/E418,"")</f>
        <v>0.50431034482758619</v>
      </c>
      <c r="G418" s="46">
        <f>SUMIFS(Results!O:O,Results!G:G,CONCATENATE("*",B418,"*"),Results!E:E,'Warscroll Win Rates'!A418,Results!Y:Y,"&gt;=500")</f>
        <v>10</v>
      </c>
      <c r="H418" s="52">
        <f>IFERROR(SUMIFS(Results!V:V,Results!G:G,CONCATENATE("*",B418,"*"),Results!E:E,'Warscroll Win Rates'!A418,Results!Y:Y,"&gt;=500")/G418,"")</f>
        <v>0.8</v>
      </c>
      <c r="I418" s="53">
        <f>SUMIFS(Results!O:O,Results!G:G,CONCATENATE("&lt;&gt;*",'Warscroll Win Rates'!B418,"*"),Results!E:E,'Warscroll Win Rates'!A418,Results!Y:Y,"&gt;=500")</f>
        <v>20</v>
      </c>
      <c r="J418" s="52">
        <f>IFERROR(SUMIFS(Results!V:V,Results!G:G,CONCATENATE("&lt;&gt;*",'Warscroll Win Rates'!B418,"*"),Results!E:E,'Warscroll Win Rates'!A418,Results!Y:Y,"&gt;=500")/I418,"")</f>
        <v>0.75</v>
      </c>
    </row>
    <row r="419" spans="1:10" x14ac:dyDescent="0.3">
      <c r="A419" s="48" t="s">
        <v>146</v>
      </c>
      <c r="B419" s="48" t="s">
        <v>23603</v>
      </c>
      <c r="C419" s="1">
        <f>SUMIFS(Results!O:O,Results!G:G,CONCATENATE("*",B419,"*"),Results!E:E,'Warscroll Win Rates'!A419)</f>
        <v>102</v>
      </c>
      <c r="D419" s="50">
        <f>IFERROR(SUMIFS(Results!V:V,Results!G:G,CONCATENATE("*",B419,"*"),Results!E:E,'Warscroll Win Rates'!A419)/C419,"")</f>
        <v>0.49019607843137253</v>
      </c>
      <c r="E419" s="1">
        <f>SUMIFS(Results!O:O,Results!G:G,CONCATENATE("&lt;&gt;*",'Warscroll Win Rates'!B419,"*"),Results!E:E,'Warscroll Win Rates'!A419)</f>
        <v>235</v>
      </c>
      <c r="F419" s="50">
        <f>IFERROR(SUMIFS(Results!V:V,Results!G:G,CONCATENATE("&lt;&gt;*",'Warscroll Win Rates'!B419,"*"),Results!E:E,'Warscroll Win Rates'!A419)/E419,"")</f>
        <v>0.47659574468085109</v>
      </c>
      <c r="G419" s="46">
        <f>SUMIFS(Results!O:O,Results!G:G,CONCATENATE("*",B419,"*"),Results!E:E,'Warscroll Win Rates'!A419,Results!Y:Y,"&gt;=500")</f>
        <v>10</v>
      </c>
      <c r="H419" s="52">
        <f>IFERROR(SUMIFS(Results!V:V,Results!G:G,CONCATENATE("*",B419,"*"),Results!E:E,'Warscroll Win Rates'!A419,Results!Y:Y,"&gt;=500")/G419,"")</f>
        <v>0.7</v>
      </c>
      <c r="I419" s="53">
        <f>SUMIFS(Results!O:O,Results!G:G,CONCATENATE("&lt;&gt;*",'Warscroll Win Rates'!B419,"*"),Results!E:E,'Warscroll Win Rates'!A419,Results!Y:Y,"&gt;=500")</f>
        <v>20</v>
      </c>
      <c r="J419" s="52">
        <f>IFERROR(SUMIFS(Results!V:V,Results!G:G,CONCATENATE("&lt;&gt;*",'Warscroll Win Rates'!B419,"*"),Results!E:E,'Warscroll Win Rates'!A419,Results!Y:Y,"&gt;=500")/I419,"")</f>
        <v>0.8</v>
      </c>
    </row>
    <row r="420" spans="1:10" x14ac:dyDescent="0.3">
      <c r="A420" s="48" t="s">
        <v>146</v>
      </c>
      <c r="B420" s="48" t="s">
        <v>23604</v>
      </c>
      <c r="C420" s="1">
        <f>SUMIFS(Results!O:O,Results!G:G,CONCATENATE("*",B420,"*"),Results!E:E,'Warscroll Win Rates'!A420)</f>
        <v>45</v>
      </c>
      <c r="D420" s="50">
        <f>IFERROR(SUMIFS(Results!V:V,Results!G:G,CONCATENATE("*",B420,"*"),Results!E:E,'Warscroll Win Rates'!A420)/C420,"")</f>
        <v>0.37777777777777777</v>
      </c>
      <c r="E420" s="1">
        <f>SUMIFS(Results!O:O,Results!G:G,CONCATENATE("&lt;&gt;*",'Warscroll Win Rates'!B420,"*"),Results!E:E,'Warscroll Win Rates'!A420)</f>
        <v>292</v>
      </c>
      <c r="F420" s="50">
        <f>IFERROR(SUMIFS(Results!V:V,Results!G:G,CONCATENATE("&lt;&gt;*",'Warscroll Win Rates'!B420,"*"),Results!E:E,'Warscroll Win Rates'!A420)/E420,"")</f>
        <v>0.49657534246575341</v>
      </c>
      <c r="G420" s="46">
        <f>SUMIFS(Results!O:O,Results!G:G,CONCATENATE("*",B420,"*"),Results!E:E,'Warscroll Win Rates'!A420,Results!Y:Y,"&gt;=500")</f>
        <v>5</v>
      </c>
      <c r="H420" s="52">
        <f>IFERROR(SUMIFS(Results!V:V,Results!G:G,CONCATENATE("*",B420,"*"),Results!E:E,'Warscroll Win Rates'!A420,Results!Y:Y,"&gt;=500")/G420,"")</f>
        <v>0.6</v>
      </c>
      <c r="I420" s="53">
        <f>SUMIFS(Results!O:O,Results!G:G,CONCATENATE("&lt;&gt;*",'Warscroll Win Rates'!B420,"*"),Results!E:E,'Warscroll Win Rates'!A420,Results!Y:Y,"&gt;=500")</f>
        <v>25</v>
      </c>
      <c r="J420" s="52">
        <f>IFERROR(SUMIFS(Results!V:V,Results!G:G,CONCATENATE("&lt;&gt;*",'Warscroll Win Rates'!B420,"*"),Results!E:E,'Warscroll Win Rates'!A420,Results!Y:Y,"&gt;=500")/I420,"")</f>
        <v>0.8</v>
      </c>
    </row>
    <row r="421" spans="1:10" s="5" customFormat="1" x14ac:dyDescent="0.3">
      <c r="A421" s="49" t="s">
        <v>83</v>
      </c>
      <c r="B421" s="49"/>
      <c r="C421" s="6">
        <f>SUMIFS(Results!O:O,Results!G:G,CONCATENATE("*",B421,"*"),Results!E:E,'Warscroll Win Rates'!A421)</f>
        <v>301</v>
      </c>
      <c r="D421" s="50">
        <f>IFERROR(SUMIFS(Results!V:V,Results!G:G,CONCATENATE("*",B421,"*"),Results!E:E,'Warscroll Win Rates'!A421)/C421,"")</f>
        <v>0.56644518272425248</v>
      </c>
      <c r="E421" s="6">
        <f>SUMIFS(Results!O:O,Results!G:G,CONCATENATE("&lt;&gt;*",'Warscroll Win Rates'!B421,"*"),Results!E:E,'Warscroll Win Rates'!A421)</f>
        <v>0</v>
      </c>
      <c r="F421" s="50" t="str">
        <f>IFERROR(SUMIFS(Results!V:V,Results!G:G,CONCATENATE("&lt;&gt;*",'Warscroll Win Rates'!B421,"*"),Results!E:E,'Warscroll Win Rates'!A421)/E421,"")</f>
        <v/>
      </c>
      <c r="G421" s="46">
        <f>SUMIFS(Results!O:O,Results!G:G,CONCATENATE("*",B421,"*"),Results!E:E,'Warscroll Win Rates'!A421,Results!Y:Y,"&gt;=500")</f>
        <v>90</v>
      </c>
      <c r="H421" s="52">
        <f>IFERROR(SUMIFS(Results!V:V,Results!G:G,CONCATENATE("*",B421,"*"),Results!E:E,'Warscroll Win Rates'!A421,Results!Y:Y,"&gt;=500")/G421,"")</f>
        <v>0.69444444444444442</v>
      </c>
      <c r="I421" s="53">
        <f>SUMIFS(Results!O:O,Results!G:G,CONCATENATE("&lt;&gt;*",'Warscroll Win Rates'!B421,"*"),Results!E:E,'Warscroll Win Rates'!A421,Results!Y:Y,"&gt;=500")</f>
        <v>0</v>
      </c>
      <c r="J421" s="52" t="str">
        <f>IFERROR(SUMIFS(Results!V:V,Results!G:G,CONCATENATE("&lt;&gt;*",'Warscroll Win Rates'!B421,"*"),Results!E:E,'Warscroll Win Rates'!A421,Results!Y:Y,"&gt;=500")/I421,"")</f>
        <v/>
      </c>
    </row>
    <row r="422" spans="1:10" x14ac:dyDescent="0.3">
      <c r="A422" s="48" t="s">
        <v>83</v>
      </c>
      <c r="B422" s="48" t="s">
        <v>23605</v>
      </c>
      <c r="C422" s="1">
        <f>SUMIFS(Results!O:O,Results!G:G,CONCATENATE("*",B422,"*"),Results!E:E,'Warscroll Win Rates'!A422)</f>
        <v>25</v>
      </c>
      <c r="D422" s="50">
        <f>IFERROR(SUMIFS(Results!V:V,Results!G:G,CONCATENATE("*",B422,"*"),Results!E:E,'Warscroll Win Rates'!A422)/C422,"")</f>
        <v>0.52</v>
      </c>
      <c r="E422" s="1">
        <f>SUMIFS(Results!O:O,Results!G:G,CONCATENATE("&lt;&gt;*",'Warscroll Win Rates'!B422,"*"),Results!E:E,'Warscroll Win Rates'!A422)</f>
        <v>276</v>
      </c>
      <c r="F422" s="50">
        <f>IFERROR(SUMIFS(Results!V:V,Results!G:G,CONCATENATE("&lt;&gt;*",'Warscroll Win Rates'!B422,"*"),Results!E:E,'Warscroll Win Rates'!A422)/E422,"")</f>
        <v>0.57065217391304346</v>
      </c>
      <c r="G422" s="46">
        <f>SUMIFS(Results!O:O,Results!G:G,CONCATENATE("*",B422,"*"),Results!E:E,'Warscroll Win Rates'!A422,Results!Y:Y,"&gt;=500")</f>
        <v>0</v>
      </c>
      <c r="H422" s="52" t="str">
        <f>IFERROR(SUMIFS(Results!V:V,Results!G:G,CONCATENATE("*",B422,"*"),Results!E:E,'Warscroll Win Rates'!A422,Results!Y:Y,"&gt;=500")/G422,"")</f>
        <v/>
      </c>
      <c r="I422" s="53">
        <f>SUMIFS(Results!O:O,Results!G:G,CONCATENATE("&lt;&gt;*",'Warscroll Win Rates'!B422,"*"),Results!E:E,'Warscroll Win Rates'!A422,Results!Y:Y,"&gt;=500")</f>
        <v>90</v>
      </c>
      <c r="J422" s="52">
        <f>IFERROR(SUMIFS(Results!V:V,Results!G:G,CONCATENATE("&lt;&gt;*",'Warscroll Win Rates'!B422,"*"),Results!E:E,'Warscroll Win Rates'!A422,Results!Y:Y,"&gt;=500")/I422,"")</f>
        <v>0.69444444444444442</v>
      </c>
    </row>
    <row r="423" spans="1:10" x14ac:dyDescent="0.3">
      <c r="A423" s="48" t="s">
        <v>83</v>
      </c>
      <c r="B423" s="48" t="s">
        <v>23606</v>
      </c>
      <c r="C423" s="1">
        <f>SUMIFS(Results!O:O,Results!G:G,CONCATENATE("*",B423,"*"),Results!E:E,'Warscroll Win Rates'!A423)</f>
        <v>50</v>
      </c>
      <c r="D423" s="50">
        <f>IFERROR(SUMIFS(Results!V:V,Results!G:G,CONCATENATE("*",B423,"*"),Results!E:E,'Warscroll Win Rates'!A423)/C423,"")</f>
        <v>0.44</v>
      </c>
      <c r="E423" s="1">
        <f>SUMIFS(Results!O:O,Results!G:G,CONCATENATE("&lt;&gt;*",'Warscroll Win Rates'!B423,"*"),Results!E:E,'Warscroll Win Rates'!A423)</f>
        <v>251</v>
      </c>
      <c r="F423" s="50">
        <f>IFERROR(SUMIFS(Results!V:V,Results!G:G,CONCATENATE("&lt;&gt;*",'Warscroll Win Rates'!B423,"*"),Results!E:E,'Warscroll Win Rates'!A423)/E423,"")</f>
        <v>0.5916334661354582</v>
      </c>
      <c r="G423" s="46">
        <f>SUMIFS(Results!O:O,Results!G:G,CONCATENATE("*",B423,"*"),Results!E:E,'Warscroll Win Rates'!A423,Results!Y:Y,"&gt;=500")</f>
        <v>5</v>
      </c>
      <c r="H423" s="52">
        <f>IFERROR(SUMIFS(Results!V:V,Results!G:G,CONCATENATE("*",B423,"*"),Results!E:E,'Warscroll Win Rates'!A423,Results!Y:Y,"&gt;=500")/G423,"")</f>
        <v>0.6</v>
      </c>
      <c r="I423" s="53">
        <f>SUMIFS(Results!O:O,Results!G:G,CONCATENATE("&lt;&gt;*",'Warscroll Win Rates'!B423,"*"),Results!E:E,'Warscroll Win Rates'!A423,Results!Y:Y,"&gt;=500")</f>
        <v>85</v>
      </c>
      <c r="J423" s="52">
        <f>IFERROR(SUMIFS(Results!V:V,Results!G:G,CONCATENATE("&lt;&gt;*",'Warscroll Win Rates'!B423,"*"),Results!E:E,'Warscroll Win Rates'!A423,Results!Y:Y,"&gt;=500")/I423,"")</f>
        <v>0.7</v>
      </c>
    </row>
    <row r="424" spans="1:10" x14ac:dyDescent="0.3">
      <c r="A424" s="48" t="s">
        <v>83</v>
      </c>
      <c r="B424" s="48" t="s">
        <v>23607</v>
      </c>
      <c r="C424" s="1">
        <f>SUMIFS(Results!O:O,Results!G:G,CONCATENATE("*",B424,"*"),Results!E:E,'Warscroll Win Rates'!A424)</f>
        <v>165</v>
      </c>
      <c r="D424" s="50">
        <f>IFERROR(SUMIFS(Results!V:V,Results!G:G,CONCATENATE("*",B424,"*"),Results!E:E,'Warscroll Win Rates'!A424)/C424,"")</f>
        <v>0.57272727272727275</v>
      </c>
      <c r="E424" s="1">
        <f>SUMIFS(Results!O:O,Results!G:G,CONCATENATE("&lt;&gt;*",'Warscroll Win Rates'!B424,"*"),Results!E:E,'Warscroll Win Rates'!A424)</f>
        <v>136</v>
      </c>
      <c r="F424" s="50">
        <f>IFERROR(SUMIFS(Results!V:V,Results!G:G,CONCATENATE("&lt;&gt;*",'Warscroll Win Rates'!B424,"*"),Results!E:E,'Warscroll Win Rates'!A424)/E424,"")</f>
        <v>0.55882352941176472</v>
      </c>
      <c r="G424" s="46">
        <f>SUMIFS(Results!O:O,Results!G:G,CONCATENATE("*",B424,"*"),Results!E:E,'Warscroll Win Rates'!A424,Results!Y:Y,"&gt;=500")</f>
        <v>55</v>
      </c>
      <c r="H424" s="52">
        <f>IFERROR(SUMIFS(Results!V:V,Results!G:G,CONCATENATE("*",B424,"*"),Results!E:E,'Warscroll Win Rates'!A424,Results!Y:Y,"&gt;=500")/G424,"")</f>
        <v>0.7</v>
      </c>
      <c r="I424" s="53">
        <f>SUMIFS(Results!O:O,Results!G:G,CONCATENATE("&lt;&gt;*",'Warscroll Win Rates'!B424,"*"),Results!E:E,'Warscroll Win Rates'!A424,Results!Y:Y,"&gt;=500")</f>
        <v>35</v>
      </c>
      <c r="J424" s="52">
        <f>IFERROR(SUMIFS(Results!V:V,Results!G:G,CONCATENATE("&lt;&gt;*",'Warscroll Win Rates'!B424,"*"),Results!E:E,'Warscroll Win Rates'!A424,Results!Y:Y,"&gt;=500")/I424,"")</f>
        <v>0.68571428571428572</v>
      </c>
    </row>
    <row r="425" spans="1:10" x14ac:dyDescent="0.3">
      <c r="A425" s="48" t="s">
        <v>83</v>
      </c>
      <c r="B425" s="48" t="s">
        <v>23608</v>
      </c>
      <c r="C425" s="1">
        <f>SUMIFS(Results!O:O,Results!G:G,CONCATENATE("*",B425,"*"),Results!E:E,'Warscroll Win Rates'!A425)</f>
        <v>68</v>
      </c>
      <c r="D425" s="50">
        <f>IFERROR(SUMIFS(Results!V:V,Results!G:G,CONCATENATE("*",B425,"*"),Results!E:E,'Warscroll Win Rates'!A425)/C425,"")</f>
        <v>0.58088235294117652</v>
      </c>
      <c r="E425" s="1">
        <f>SUMIFS(Results!O:O,Results!G:G,CONCATENATE("&lt;&gt;*",'Warscroll Win Rates'!B425,"*"),Results!E:E,'Warscroll Win Rates'!A425)</f>
        <v>233</v>
      </c>
      <c r="F425" s="50">
        <f>IFERROR(SUMIFS(Results!V:V,Results!G:G,CONCATENATE("&lt;&gt;*",'Warscroll Win Rates'!B425,"*"),Results!E:E,'Warscroll Win Rates'!A425)/E425,"")</f>
        <v>0.5622317596566524</v>
      </c>
      <c r="G425" s="46">
        <f>SUMIFS(Results!O:O,Results!G:G,CONCATENATE("*",B425,"*"),Results!E:E,'Warscroll Win Rates'!A425,Results!Y:Y,"&gt;=500")</f>
        <v>20</v>
      </c>
      <c r="H425" s="52">
        <f>IFERROR(SUMIFS(Results!V:V,Results!G:G,CONCATENATE("*",B425,"*"),Results!E:E,'Warscroll Win Rates'!A425,Results!Y:Y,"&gt;=500")/G425,"")</f>
        <v>0.65</v>
      </c>
      <c r="I425" s="53">
        <f>SUMIFS(Results!O:O,Results!G:G,CONCATENATE("&lt;&gt;*",'Warscroll Win Rates'!B425,"*"),Results!E:E,'Warscroll Win Rates'!A425,Results!Y:Y,"&gt;=500")</f>
        <v>70</v>
      </c>
      <c r="J425" s="52">
        <f>IFERROR(SUMIFS(Results!V:V,Results!G:G,CONCATENATE("&lt;&gt;*",'Warscroll Win Rates'!B425,"*"),Results!E:E,'Warscroll Win Rates'!A425,Results!Y:Y,"&gt;=500")/I425,"")</f>
        <v>0.70714285714285718</v>
      </c>
    </row>
    <row r="426" spans="1:10" x14ac:dyDescent="0.3">
      <c r="A426" s="48" t="s">
        <v>83</v>
      </c>
      <c r="B426" s="48" t="s">
        <v>23609</v>
      </c>
      <c r="C426" s="1">
        <f>SUMIFS(Results!O:O,Results!G:G,CONCATENATE("*",B426,"*"),Results!E:E,'Warscroll Win Rates'!A426)</f>
        <v>10</v>
      </c>
      <c r="D426" s="50">
        <f>IFERROR(SUMIFS(Results!V:V,Results!G:G,CONCATENATE("*",B426,"*"),Results!E:E,'Warscroll Win Rates'!A426)/C426,"")</f>
        <v>0.7</v>
      </c>
      <c r="E426" s="1">
        <f>SUMIFS(Results!O:O,Results!G:G,CONCATENATE("&lt;&gt;*",'Warscroll Win Rates'!B426,"*"),Results!E:E,'Warscroll Win Rates'!A426)</f>
        <v>291</v>
      </c>
      <c r="F426" s="50">
        <f>IFERROR(SUMIFS(Results!V:V,Results!G:G,CONCATENATE("&lt;&gt;*",'Warscroll Win Rates'!B426,"*"),Results!E:E,'Warscroll Win Rates'!A426)/E426,"")</f>
        <v>0.56185567010309279</v>
      </c>
      <c r="G426" s="46">
        <f>SUMIFS(Results!O:O,Results!G:G,CONCATENATE("*",B426,"*"),Results!E:E,'Warscroll Win Rates'!A426,Results!Y:Y,"&gt;=500")</f>
        <v>0</v>
      </c>
      <c r="H426" s="52" t="str">
        <f>IFERROR(SUMIFS(Results!V:V,Results!G:G,CONCATENATE("*",B426,"*"),Results!E:E,'Warscroll Win Rates'!A426,Results!Y:Y,"&gt;=500")/G426,"")</f>
        <v/>
      </c>
      <c r="I426" s="53">
        <f>SUMIFS(Results!O:O,Results!G:G,CONCATENATE("&lt;&gt;*",'Warscroll Win Rates'!B426,"*"),Results!E:E,'Warscroll Win Rates'!A426,Results!Y:Y,"&gt;=500")</f>
        <v>90</v>
      </c>
      <c r="J426" s="52">
        <f>IFERROR(SUMIFS(Results!V:V,Results!G:G,CONCATENATE("&lt;&gt;*",'Warscroll Win Rates'!B426,"*"),Results!E:E,'Warscroll Win Rates'!A426,Results!Y:Y,"&gt;=500")/I426,"")</f>
        <v>0.69444444444444442</v>
      </c>
    </row>
    <row r="427" spans="1:10" x14ac:dyDescent="0.3">
      <c r="A427" s="48" t="s">
        <v>83</v>
      </c>
      <c r="B427" s="48" t="s">
        <v>23610</v>
      </c>
      <c r="C427" s="1">
        <f>SUMIFS(Results!O:O,Results!G:G,CONCATENATE("*",B427,"*"),Results!E:E,'Warscroll Win Rates'!A427)</f>
        <v>35</v>
      </c>
      <c r="D427" s="50">
        <f>IFERROR(SUMIFS(Results!V:V,Results!G:G,CONCATENATE("*",B427,"*"),Results!E:E,'Warscroll Win Rates'!A427)/C427,"")</f>
        <v>0.54285714285714282</v>
      </c>
      <c r="E427" s="1">
        <f>SUMIFS(Results!O:O,Results!G:G,CONCATENATE("&lt;&gt;*",'Warscroll Win Rates'!B427,"*"),Results!E:E,'Warscroll Win Rates'!A427)</f>
        <v>266</v>
      </c>
      <c r="F427" s="50">
        <f>IFERROR(SUMIFS(Results!V:V,Results!G:G,CONCATENATE("&lt;&gt;*",'Warscroll Win Rates'!B427,"*"),Results!E:E,'Warscroll Win Rates'!A427)/E427,"")</f>
        <v>0.56954887218045114</v>
      </c>
      <c r="G427" s="46">
        <f>SUMIFS(Results!O:O,Results!G:G,CONCATENATE("*",B427,"*"),Results!E:E,'Warscroll Win Rates'!A427,Results!Y:Y,"&gt;=500")</f>
        <v>10</v>
      </c>
      <c r="H427" s="52">
        <f>IFERROR(SUMIFS(Results!V:V,Results!G:G,CONCATENATE("*",B427,"*"),Results!E:E,'Warscroll Win Rates'!A427,Results!Y:Y,"&gt;=500")/G427,"")</f>
        <v>0.8</v>
      </c>
      <c r="I427" s="53">
        <f>SUMIFS(Results!O:O,Results!G:G,CONCATENATE("&lt;&gt;*",'Warscroll Win Rates'!B427,"*"),Results!E:E,'Warscroll Win Rates'!A427,Results!Y:Y,"&gt;=500")</f>
        <v>80</v>
      </c>
      <c r="J427" s="52">
        <f>IFERROR(SUMIFS(Results!V:V,Results!G:G,CONCATENATE("&lt;&gt;*",'Warscroll Win Rates'!B427,"*"),Results!E:E,'Warscroll Win Rates'!A427,Results!Y:Y,"&gt;=500")/I427,"")</f>
        <v>0.68125000000000002</v>
      </c>
    </row>
    <row r="428" spans="1:10" x14ac:dyDescent="0.3">
      <c r="A428" s="48" t="s">
        <v>83</v>
      </c>
      <c r="B428" s="48" t="s">
        <v>23611</v>
      </c>
      <c r="C428" s="1">
        <f>SUMIFS(Results!O:O,Results!G:G,CONCATENATE("*",B428,"*"),Results!E:E,'Warscroll Win Rates'!A428)</f>
        <v>58</v>
      </c>
      <c r="D428" s="50">
        <f>IFERROR(SUMIFS(Results!V:V,Results!G:G,CONCATENATE("*",B428,"*"),Results!E:E,'Warscroll Win Rates'!A428)/C428,"")</f>
        <v>0.59482758620689657</v>
      </c>
      <c r="E428" s="1">
        <f>SUMIFS(Results!O:O,Results!G:G,CONCATENATE("&lt;&gt;*",'Warscroll Win Rates'!B428,"*"),Results!E:E,'Warscroll Win Rates'!A428)</f>
        <v>243</v>
      </c>
      <c r="F428" s="50">
        <f>IFERROR(SUMIFS(Results!V:V,Results!G:G,CONCATENATE("&lt;&gt;*",'Warscroll Win Rates'!B428,"*"),Results!E:E,'Warscroll Win Rates'!A428)/E428,"")</f>
        <v>0.55967078189300412</v>
      </c>
      <c r="G428" s="46">
        <f>SUMIFS(Results!O:O,Results!G:G,CONCATENATE("*",B428,"*"),Results!E:E,'Warscroll Win Rates'!A428,Results!Y:Y,"&gt;=500")</f>
        <v>15</v>
      </c>
      <c r="H428" s="52">
        <f>IFERROR(SUMIFS(Results!V:V,Results!G:G,CONCATENATE("*",B428,"*"),Results!E:E,'Warscroll Win Rates'!A428,Results!Y:Y,"&gt;=500")/G428,"")</f>
        <v>0.73333333333333328</v>
      </c>
      <c r="I428" s="53">
        <f>SUMIFS(Results!O:O,Results!G:G,CONCATENATE("&lt;&gt;*",'Warscroll Win Rates'!B428,"*"),Results!E:E,'Warscroll Win Rates'!A428,Results!Y:Y,"&gt;=500")</f>
        <v>75</v>
      </c>
      <c r="J428" s="52">
        <f>IFERROR(SUMIFS(Results!V:V,Results!G:G,CONCATENATE("&lt;&gt;*",'Warscroll Win Rates'!B428,"*"),Results!E:E,'Warscroll Win Rates'!A428,Results!Y:Y,"&gt;=500")/I428,"")</f>
        <v>0.68666666666666665</v>
      </c>
    </row>
    <row r="429" spans="1:10" x14ac:dyDescent="0.3">
      <c r="A429" s="48" t="s">
        <v>83</v>
      </c>
      <c r="B429" s="48" t="s">
        <v>23612</v>
      </c>
      <c r="C429" s="1">
        <f>SUMIFS(Results!O:O,Results!G:G,CONCATENATE("*",B429,"*"),Results!E:E,'Warscroll Win Rates'!A429)</f>
        <v>266</v>
      </c>
      <c r="D429" s="50">
        <f>IFERROR(SUMIFS(Results!V:V,Results!G:G,CONCATENATE("*",B429,"*"),Results!E:E,'Warscroll Win Rates'!A429)/C429,"")</f>
        <v>0.57330827067669177</v>
      </c>
      <c r="E429" s="1">
        <f>SUMIFS(Results!O:O,Results!G:G,CONCATENATE("&lt;&gt;*",'Warscroll Win Rates'!B429,"*"),Results!E:E,'Warscroll Win Rates'!A429)</f>
        <v>35</v>
      </c>
      <c r="F429" s="50">
        <f>IFERROR(SUMIFS(Results!V:V,Results!G:G,CONCATENATE("&lt;&gt;*",'Warscroll Win Rates'!B429,"*"),Results!E:E,'Warscroll Win Rates'!A429)/E429,"")</f>
        <v>0.51428571428571423</v>
      </c>
      <c r="G429" s="46">
        <f>SUMIFS(Results!O:O,Results!G:G,CONCATENATE("*",B429,"*"),Results!E:E,'Warscroll Win Rates'!A429,Results!Y:Y,"&gt;=500")</f>
        <v>75</v>
      </c>
      <c r="H429" s="52">
        <f>IFERROR(SUMIFS(Results!V:V,Results!G:G,CONCATENATE("*",B429,"*"),Results!E:E,'Warscroll Win Rates'!A429,Results!Y:Y,"&gt;=500")/G429,"")</f>
        <v>0.71333333333333337</v>
      </c>
      <c r="I429" s="53">
        <f>SUMIFS(Results!O:O,Results!G:G,CONCATENATE("&lt;&gt;*",'Warscroll Win Rates'!B429,"*"),Results!E:E,'Warscroll Win Rates'!A429,Results!Y:Y,"&gt;=500")</f>
        <v>15</v>
      </c>
      <c r="J429" s="52">
        <f>IFERROR(SUMIFS(Results!V:V,Results!G:G,CONCATENATE("&lt;&gt;*",'Warscroll Win Rates'!B429,"*"),Results!E:E,'Warscroll Win Rates'!A429,Results!Y:Y,"&gt;=500")/I429,"")</f>
        <v>0.6</v>
      </c>
    </row>
    <row r="430" spans="1:10" x14ac:dyDescent="0.3">
      <c r="A430" s="48" t="s">
        <v>83</v>
      </c>
      <c r="B430" s="48" t="s">
        <v>23613</v>
      </c>
      <c r="C430" s="1">
        <f>SUMIFS(Results!O:O,Results!G:G,CONCATENATE("*",B430,"*"),Results!E:E,'Warscroll Win Rates'!A430)</f>
        <v>83</v>
      </c>
      <c r="D430" s="50">
        <f>IFERROR(SUMIFS(Results!V:V,Results!G:G,CONCATENATE("*",B430,"*"),Results!E:E,'Warscroll Win Rates'!A430)/C430,"")</f>
        <v>0.5662650602409639</v>
      </c>
      <c r="E430" s="1">
        <f>SUMIFS(Results!O:O,Results!G:G,CONCATENATE("&lt;&gt;*",'Warscroll Win Rates'!B430,"*"),Results!E:E,'Warscroll Win Rates'!A430)</f>
        <v>218</v>
      </c>
      <c r="F430" s="50">
        <f>IFERROR(SUMIFS(Results!V:V,Results!G:G,CONCATENATE("&lt;&gt;*",'Warscroll Win Rates'!B430,"*"),Results!E:E,'Warscroll Win Rates'!A430)/E430,"")</f>
        <v>0.5665137614678899</v>
      </c>
      <c r="G430" s="46">
        <f>SUMIFS(Results!O:O,Results!G:G,CONCATENATE("*",B430,"*"),Results!E:E,'Warscroll Win Rates'!A430,Results!Y:Y,"&gt;=500")</f>
        <v>15</v>
      </c>
      <c r="H430" s="52">
        <f>IFERROR(SUMIFS(Results!V:V,Results!G:G,CONCATENATE("*",B430,"*"),Results!E:E,'Warscroll Win Rates'!A430,Results!Y:Y,"&gt;=500")/G430,"")</f>
        <v>0.66666666666666663</v>
      </c>
      <c r="I430" s="53">
        <f>SUMIFS(Results!O:O,Results!G:G,CONCATENATE("&lt;&gt;*",'Warscroll Win Rates'!B430,"*"),Results!E:E,'Warscroll Win Rates'!A430,Results!Y:Y,"&gt;=500")</f>
        <v>75</v>
      </c>
      <c r="J430" s="52">
        <f>IFERROR(SUMIFS(Results!V:V,Results!G:G,CONCATENATE("&lt;&gt;*",'Warscroll Win Rates'!B430,"*"),Results!E:E,'Warscroll Win Rates'!A430,Results!Y:Y,"&gt;=500")/I430,"")</f>
        <v>0.7</v>
      </c>
    </row>
    <row r="431" spans="1:10" x14ac:dyDescent="0.3">
      <c r="A431" s="48" t="s">
        <v>83</v>
      </c>
      <c r="B431" s="48" t="s">
        <v>23614</v>
      </c>
      <c r="C431" s="1">
        <f>SUMIFS(Results!O:O,Results!G:G,CONCATENATE("*",B431,"*"),Results!E:E,'Warscroll Win Rates'!A431)</f>
        <v>63</v>
      </c>
      <c r="D431" s="50">
        <f>IFERROR(SUMIFS(Results!V:V,Results!G:G,CONCATENATE("*",B431,"*"),Results!E:E,'Warscroll Win Rates'!A431)/C431,"")</f>
        <v>0.44444444444444442</v>
      </c>
      <c r="E431" s="1">
        <f>SUMIFS(Results!O:O,Results!G:G,CONCATENATE("&lt;&gt;*",'Warscroll Win Rates'!B431,"*"),Results!E:E,'Warscroll Win Rates'!A431)</f>
        <v>238</v>
      </c>
      <c r="F431" s="50">
        <f>IFERROR(SUMIFS(Results!V:V,Results!G:G,CONCATENATE("&lt;&gt;*",'Warscroll Win Rates'!B431,"*"),Results!E:E,'Warscroll Win Rates'!A431)/E431,"")</f>
        <v>0.59873949579831931</v>
      </c>
      <c r="G431" s="46">
        <f>SUMIFS(Results!O:O,Results!G:G,CONCATENATE("*",B431,"*"),Results!E:E,'Warscroll Win Rates'!A431,Results!Y:Y,"&gt;=500")</f>
        <v>5</v>
      </c>
      <c r="H431" s="52">
        <f>IFERROR(SUMIFS(Results!V:V,Results!G:G,CONCATENATE("*",B431,"*"),Results!E:E,'Warscroll Win Rates'!A431,Results!Y:Y,"&gt;=500")/G431,"")</f>
        <v>0.7</v>
      </c>
      <c r="I431" s="53">
        <f>SUMIFS(Results!O:O,Results!G:G,CONCATENATE("&lt;&gt;*",'Warscroll Win Rates'!B431,"*"),Results!E:E,'Warscroll Win Rates'!A431,Results!Y:Y,"&gt;=500")</f>
        <v>85</v>
      </c>
      <c r="J431" s="52">
        <f>IFERROR(SUMIFS(Results!V:V,Results!G:G,CONCATENATE("&lt;&gt;*",'Warscroll Win Rates'!B431,"*"),Results!E:E,'Warscroll Win Rates'!A431,Results!Y:Y,"&gt;=500")/I431,"")</f>
        <v>0.69411764705882351</v>
      </c>
    </row>
    <row r="432" spans="1:10" x14ac:dyDescent="0.3">
      <c r="A432" s="48" t="s">
        <v>83</v>
      </c>
      <c r="B432" s="48" t="s">
        <v>23408</v>
      </c>
      <c r="C432" s="1">
        <f>SUMIFS(Results!O:O,Results!G:G,CONCATENATE("*",B432,"*"),Results!E:E,'Warscroll Win Rates'!A432)</f>
        <v>15</v>
      </c>
      <c r="D432" s="50">
        <f>IFERROR(SUMIFS(Results!V:V,Results!G:G,CONCATENATE("*",B432,"*"),Results!E:E,'Warscroll Win Rates'!A432)/C432,"")</f>
        <v>0.43333333333333335</v>
      </c>
      <c r="E432" s="1">
        <f>SUMIFS(Results!O:O,Results!G:G,CONCATENATE("&lt;&gt;*",'Warscroll Win Rates'!B432,"*"),Results!E:E,'Warscroll Win Rates'!A432)</f>
        <v>286</v>
      </c>
      <c r="F432" s="50">
        <f>IFERROR(SUMIFS(Results!V:V,Results!G:G,CONCATENATE("&lt;&gt;*",'Warscroll Win Rates'!B432,"*"),Results!E:E,'Warscroll Win Rates'!A432)/E432,"")</f>
        <v>0.57342657342657344</v>
      </c>
      <c r="G432" s="46">
        <f>SUMIFS(Results!O:O,Results!G:G,CONCATENATE("*",B432,"*"),Results!E:E,'Warscroll Win Rates'!A432,Results!Y:Y,"&gt;=500")</f>
        <v>5</v>
      </c>
      <c r="H432" s="52">
        <f>IFERROR(SUMIFS(Results!V:V,Results!G:G,CONCATENATE("*",B432,"*"),Results!E:E,'Warscroll Win Rates'!A432,Results!Y:Y,"&gt;=500")/G432,"")</f>
        <v>0.6</v>
      </c>
      <c r="I432" s="53">
        <f>SUMIFS(Results!O:O,Results!G:G,CONCATENATE("&lt;&gt;*",'Warscroll Win Rates'!B432,"*"),Results!E:E,'Warscroll Win Rates'!A432,Results!Y:Y,"&gt;=500")</f>
        <v>85</v>
      </c>
      <c r="J432" s="52">
        <f>IFERROR(SUMIFS(Results!V:V,Results!G:G,CONCATENATE("&lt;&gt;*",'Warscroll Win Rates'!B432,"*"),Results!E:E,'Warscroll Win Rates'!A432,Results!Y:Y,"&gt;=500")/I432,"")</f>
        <v>0.7</v>
      </c>
    </row>
    <row r="433" spans="1:10" x14ac:dyDescent="0.3">
      <c r="A433" s="48" t="s">
        <v>83</v>
      </c>
      <c r="B433" s="48" t="s">
        <v>23615</v>
      </c>
      <c r="C433" s="1">
        <f>SUMIFS(Results!O:O,Results!G:G,CONCATENATE("*",B433,"*"),Results!E:E,'Warscroll Win Rates'!A433)</f>
        <v>125</v>
      </c>
      <c r="D433" s="50">
        <f>IFERROR(SUMIFS(Results!V:V,Results!G:G,CONCATENATE("*",B433,"*"),Results!E:E,'Warscroll Win Rates'!A433)/C433,"")</f>
        <v>0.64800000000000002</v>
      </c>
      <c r="E433" s="1">
        <f>SUMIFS(Results!O:O,Results!G:G,CONCATENATE("&lt;&gt;*",'Warscroll Win Rates'!B433,"*"),Results!E:E,'Warscroll Win Rates'!A433)</f>
        <v>176</v>
      </c>
      <c r="F433" s="50">
        <f>IFERROR(SUMIFS(Results!V:V,Results!G:G,CONCATENATE("&lt;&gt;*",'Warscroll Win Rates'!B433,"*"),Results!E:E,'Warscroll Win Rates'!A433)/E433,"")</f>
        <v>0.50852272727272729</v>
      </c>
      <c r="G433" s="46">
        <f>SUMIFS(Results!O:O,Results!G:G,CONCATENATE("*",B433,"*"),Results!E:E,'Warscroll Win Rates'!A433,Results!Y:Y,"&gt;=500")</f>
        <v>35</v>
      </c>
      <c r="H433" s="52">
        <f>IFERROR(SUMIFS(Results!V:V,Results!G:G,CONCATENATE("*",B433,"*"),Results!E:E,'Warscroll Win Rates'!A433,Results!Y:Y,"&gt;=500")/G433,"")</f>
        <v>0.77142857142857146</v>
      </c>
      <c r="I433" s="53">
        <f>SUMIFS(Results!O:O,Results!G:G,CONCATENATE("&lt;&gt;*",'Warscroll Win Rates'!B433,"*"),Results!E:E,'Warscroll Win Rates'!A433,Results!Y:Y,"&gt;=500")</f>
        <v>55</v>
      </c>
      <c r="J433" s="52">
        <f>IFERROR(SUMIFS(Results!V:V,Results!G:G,CONCATENATE("&lt;&gt;*",'Warscroll Win Rates'!B433,"*"),Results!E:E,'Warscroll Win Rates'!A433,Results!Y:Y,"&gt;=500")/I433,"")</f>
        <v>0.6454545454545455</v>
      </c>
    </row>
    <row r="434" spans="1:10" x14ac:dyDescent="0.3">
      <c r="A434" s="48" t="s">
        <v>83</v>
      </c>
      <c r="B434" s="48" t="s">
        <v>23616</v>
      </c>
      <c r="C434" s="1">
        <f>SUMIFS(Results!O:O,Results!G:G,CONCATENATE("*",B434,"*"),Results!E:E,'Warscroll Win Rates'!A434)</f>
        <v>128</v>
      </c>
      <c r="D434" s="50">
        <f>IFERROR(SUMIFS(Results!V:V,Results!G:G,CONCATENATE("*",B434,"*"),Results!E:E,'Warscroll Win Rates'!A434)/C434,"")</f>
        <v>0.57421875</v>
      </c>
      <c r="E434" s="1">
        <f>SUMIFS(Results!O:O,Results!G:G,CONCATENATE("&lt;&gt;*",'Warscroll Win Rates'!B434,"*"),Results!E:E,'Warscroll Win Rates'!A434)</f>
        <v>173</v>
      </c>
      <c r="F434" s="50">
        <f>IFERROR(SUMIFS(Results!V:V,Results!G:G,CONCATENATE("&lt;&gt;*",'Warscroll Win Rates'!B434,"*"),Results!E:E,'Warscroll Win Rates'!A434)/E434,"")</f>
        <v>0.56069364161849711</v>
      </c>
      <c r="G434" s="46">
        <f>SUMIFS(Results!O:O,Results!G:G,CONCATENATE("*",B434,"*"),Results!E:E,'Warscroll Win Rates'!A434,Results!Y:Y,"&gt;=500")</f>
        <v>55</v>
      </c>
      <c r="H434" s="52">
        <f>IFERROR(SUMIFS(Results!V:V,Results!G:G,CONCATENATE("*",B434,"*"),Results!E:E,'Warscroll Win Rates'!A434,Results!Y:Y,"&gt;=500")/G434,"")</f>
        <v>0.67272727272727273</v>
      </c>
      <c r="I434" s="53">
        <f>SUMIFS(Results!O:O,Results!G:G,CONCATENATE("&lt;&gt;*",'Warscroll Win Rates'!B434,"*"),Results!E:E,'Warscroll Win Rates'!A434,Results!Y:Y,"&gt;=500")</f>
        <v>35</v>
      </c>
      <c r="J434" s="52">
        <f>IFERROR(SUMIFS(Results!V:V,Results!G:G,CONCATENATE("&lt;&gt;*",'Warscroll Win Rates'!B434,"*"),Results!E:E,'Warscroll Win Rates'!A434,Results!Y:Y,"&gt;=500")/I434,"")</f>
        <v>0.72857142857142854</v>
      </c>
    </row>
    <row r="435" spans="1:10" x14ac:dyDescent="0.3">
      <c r="A435" s="48" t="s">
        <v>83</v>
      </c>
      <c r="B435" s="48" t="s">
        <v>23617</v>
      </c>
      <c r="C435" s="1">
        <f>SUMIFS(Results!O:O,Results!G:G,CONCATENATE("*",B435,"*"),Results!E:E,'Warscroll Win Rates'!A435)</f>
        <v>20</v>
      </c>
      <c r="D435" s="50">
        <f>IFERROR(SUMIFS(Results!V:V,Results!G:G,CONCATENATE("*",B435,"*"),Results!E:E,'Warscroll Win Rates'!A435)/C435,"")</f>
        <v>0.57499999999999996</v>
      </c>
      <c r="E435" s="1">
        <f>SUMIFS(Results!O:O,Results!G:G,CONCATENATE("&lt;&gt;*",'Warscroll Win Rates'!B435,"*"),Results!E:E,'Warscroll Win Rates'!A435)</f>
        <v>281</v>
      </c>
      <c r="F435" s="50">
        <f>IFERROR(SUMIFS(Results!V:V,Results!G:G,CONCATENATE("&lt;&gt;*",'Warscroll Win Rates'!B435,"*"),Results!E:E,'Warscroll Win Rates'!A435)/E435,"")</f>
        <v>0.5658362989323843</v>
      </c>
      <c r="G435" s="46">
        <f>SUMIFS(Results!O:O,Results!G:G,CONCATENATE("*",B435,"*"),Results!E:E,'Warscroll Win Rates'!A435,Results!Y:Y,"&gt;=500")</f>
        <v>10</v>
      </c>
      <c r="H435" s="52">
        <f>IFERROR(SUMIFS(Results!V:V,Results!G:G,CONCATENATE("*",B435,"*"),Results!E:E,'Warscroll Win Rates'!A435,Results!Y:Y,"&gt;=500")/G435,"")</f>
        <v>0.65</v>
      </c>
      <c r="I435" s="53">
        <f>SUMIFS(Results!O:O,Results!G:G,CONCATENATE("&lt;&gt;*",'Warscroll Win Rates'!B435,"*"),Results!E:E,'Warscroll Win Rates'!A435,Results!Y:Y,"&gt;=500")</f>
        <v>80</v>
      </c>
      <c r="J435" s="52">
        <f>IFERROR(SUMIFS(Results!V:V,Results!G:G,CONCATENATE("&lt;&gt;*",'Warscroll Win Rates'!B435,"*"),Results!E:E,'Warscroll Win Rates'!A435,Results!Y:Y,"&gt;=500")/I435,"")</f>
        <v>0.7</v>
      </c>
    </row>
    <row r="436" spans="1:10" x14ac:dyDescent="0.3">
      <c r="A436" s="48" t="s">
        <v>83</v>
      </c>
      <c r="B436" s="48" t="s">
        <v>23618</v>
      </c>
      <c r="C436" s="1">
        <f>SUMIFS(Results!O:O,Results!G:G,CONCATENATE("*",B436,"*"),Results!E:E,'Warscroll Win Rates'!A436)</f>
        <v>10</v>
      </c>
      <c r="D436" s="50">
        <f>IFERROR(SUMIFS(Results!V:V,Results!G:G,CONCATENATE("*",B436,"*"),Results!E:E,'Warscroll Win Rates'!A436)/C436,"")</f>
        <v>0.6</v>
      </c>
      <c r="E436" s="1">
        <f>SUMIFS(Results!O:O,Results!G:G,CONCATENATE("&lt;&gt;*",'Warscroll Win Rates'!B436,"*"),Results!E:E,'Warscroll Win Rates'!A436)</f>
        <v>291</v>
      </c>
      <c r="F436" s="50">
        <f>IFERROR(SUMIFS(Results!V:V,Results!G:G,CONCATENATE("&lt;&gt;*",'Warscroll Win Rates'!B436,"*"),Results!E:E,'Warscroll Win Rates'!A436)/E436,"")</f>
        <v>0.56529209621993126</v>
      </c>
      <c r="G436" s="46">
        <f>SUMIFS(Results!O:O,Results!G:G,CONCATENATE("*",B436,"*"),Results!E:E,'Warscroll Win Rates'!A436,Results!Y:Y,"&gt;=500")</f>
        <v>0</v>
      </c>
      <c r="H436" s="52" t="str">
        <f>IFERROR(SUMIFS(Results!V:V,Results!G:G,CONCATENATE("*",B436,"*"),Results!E:E,'Warscroll Win Rates'!A436,Results!Y:Y,"&gt;=500")/G436,"")</f>
        <v/>
      </c>
      <c r="I436" s="53">
        <f>SUMIFS(Results!O:O,Results!G:G,CONCATENATE("&lt;&gt;*",'Warscroll Win Rates'!B436,"*"),Results!E:E,'Warscroll Win Rates'!A436,Results!Y:Y,"&gt;=500")</f>
        <v>90</v>
      </c>
      <c r="J436" s="52">
        <f>IFERROR(SUMIFS(Results!V:V,Results!G:G,CONCATENATE("&lt;&gt;*",'Warscroll Win Rates'!B436,"*"),Results!E:E,'Warscroll Win Rates'!A436,Results!Y:Y,"&gt;=500")/I436,"")</f>
        <v>0.69444444444444442</v>
      </c>
    </row>
    <row r="437" spans="1:10" x14ac:dyDescent="0.3">
      <c r="A437" s="48" t="s">
        <v>83</v>
      </c>
      <c r="B437" s="48" t="s">
        <v>23619</v>
      </c>
      <c r="C437" s="1">
        <f>SUMIFS(Results!O:O,Results!G:G,CONCATENATE("*",B437,"*"),Results!E:E,'Warscroll Win Rates'!A437)</f>
        <v>100</v>
      </c>
      <c r="D437" s="50">
        <f>IFERROR(SUMIFS(Results!V:V,Results!G:G,CONCATENATE("*",B437,"*"),Results!E:E,'Warscroll Win Rates'!A437)/C437,"")</f>
        <v>0.56999999999999995</v>
      </c>
      <c r="E437" s="1">
        <f>SUMIFS(Results!O:O,Results!G:G,CONCATENATE("&lt;&gt;*",'Warscroll Win Rates'!B437,"*"),Results!E:E,'Warscroll Win Rates'!A437)</f>
        <v>201</v>
      </c>
      <c r="F437" s="50">
        <f>IFERROR(SUMIFS(Results!V:V,Results!G:G,CONCATENATE("&lt;&gt;*",'Warscroll Win Rates'!B437,"*"),Results!E:E,'Warscroll Win Rates'!A437)/E437,"")</f>
        <v>0.56467661691542292</v>
      </c>
      <c r="G437" s="46">
        <f>SUMIFS(Results!O:O,Results!G:G,CONCATENATE("*",B437,"*"),Results!E:E,'Warscroll Win Rates'!A437,Results!Y:Y,"&gt;=500")</f>
        <v>30</v>
      </c>
      <c r="H437" s="52">
        <f>IFERROR(SUMIFS(Results!V:V,Results!G:G,CONCATENATE("*",B437,"*"),Results!E:E,'Warscroll Win Rates'!A437,Results!Y:Y,"&gt;=500")/G437,"")</f>
        <v>0.75</v>
      </c>
      <c r="I437" s="53">
        <f>SUMIFS(Results!O:O,Results!G:G,CONCATENATE("&lt;&gt;*",'Warscroll Win Rates'!B437,"*"),Results!E:E,'Warscroll Win Rates'!A437,Results!Y:Y,"&gt;=500")</f>
        <v>60</v>
      </c>
      <c r="J437" s="52">
        <f>IFERROR(SUMIFS(Results!V:V,Results!G:G,CONCATENATE("&lt;&gt;*",'Warscroll Win Rates'!B437,"*"),Results!E:E,'Warscroll Win Rates'!A437,Results!Y:Y,"&gt;=500")/I437,"")</f>
        <v>0.66666666666666663</v>
      </c>
    </row>
    <row r="438" spans="1:10" x14ac:dyDescent="0.3">
      <c r="A438" s="48" t="s">
        <v>83</v>
      </c>
      <c r="B438" s="48" t="s">
        <v>23620</v>
      </c>
      <c r="C438" s="1">
        <f>SUMIFS(Results!O:O,Results!G:G,CONCATENATE("*",B438,"*"),Results!E:E,'Warscroll Win Rates'!A438)</f>
        <v>176</v>
      </c>
      <c r="D438" s="50">
        <f>IFERROR(SUMIFS(Results!V:V,Results!G:G,CONCATENATE("*",B438,"*"),Results!E:E,'Warscroll Win Rates'!A438)/C438,"")</f>
        <v>0.56818181818181823</v>
      </c>
      <c r="E438" s="1">
        <f>SUMIFS(Results!O:O,Results!G:G,CONCATENATE("&lt;&gt;*",'Warscroll Win Rates'!B438,"*"),Results!E:E,'Warscroll Win Rates'!A438)</f>
        <v>125</v>
      </c>
      <c r="F438" s="50">
        <f>IFERROR(SUMIFS(Results!V:V,Results!G:G,CONCATENATE("&lt;&gt;*",'Warscroll Win Rates'!B438,"*"),Results!E:E,'Warscroll Win Rates'!A438)/E438,"")</f>
        <v>0.56399999999999995</v>
      </c>
      <c r="G438" s="46">
        <f>SUMIFS(Results!O:O,Results!G:G,CONCATENATE("*",B438,"*"),Results!E:E,'Warscroll Win Rates'!A438,Results!Y:Y,"&gt;=500")</f>
        <v>55</v>
      </c>
      <c r="H438" s="52">
        <f>IFERROR(SUMIFS(Results!V:V,Results!G:G,CONCATENATE("*",B438,"*"),Results!E:E,'Warscroll Win Rates'!A438,Results!Y:Y,"&gt;=500")/G438,"")</f>
        <v>0.69090909090909092</v>
      </c>
      <c r="I438" s="53">
        <f>SUMIFS(Results!O:O,Results!G:G,CONCATENATE("&lt;&gt;*",'Warscroll Win Rates'!B438,"*"),Results!E:E,'Warscroll Win Rates'!A438,Results!Y:Y,"&gt;=500")</f>
        <v>35</v>
      </c>
      <c r="J438" s="52">
        <f>IFERROR(SUMIFS(Results!V:V,Results!G:G,CONCATENATE("&lt;&gt;*",'Warscroll Win Rates'!B438,"*"),Results!E:E,'Warscroll Win Rates'!A438,Results!Y:Y,"&gt;=500")/I438,"")</f>
        <v>0.7</v>
      </c>
    </row>
    <row r="439" spans="1:10" x14ac:dyDescent="0.3">
      <c r="A439" s="48" t="s">
        <v>83</v>
      </c>
      <c r="B439" s="48" t="s">
        <v>23621</v>
      </c>
      <c r="C439" s="1">
        <f>SUMIFS(Results!O:O,Results!G:G,CONCATENATE("*",B439,"*"),Results!E:E,'Warscroll Win Rates'!A439)</f>
        <v>90</v>
      </c>
      <c r="D439" s="50">
        <f>IFERROR(SUMIFS(Results!V:V,Results!G:G,CONCATENATE("*",B439,"*"),Results!E:E,'Warscroll Win Rates'!A439)/C439,"")</f>
        <v>0.51111111111111107</v>
      </c>
      <c r="E439" s="1">
        <f>SUMIFS(Results!O:O,Results!G:G,CONCATENATE("&lt;&gt;*",'Warscroll Win Rates'!B439,"*"),Results!E:E,'Warscroll Win Rates'!A439)</f>
        <v>211</v>
      </c>
      <c r="F439" s="50">
        <f>IFERROR(SUMIFS(Results!V:V,Results!G:G,CONCATENATE("&lt;&gt;*",'Warscroll Win Rates'!B439,"*"),Results!E:E,'Warscroll Win Rates'!A439)/E439,"")</f>
        <v>0.59004739336492895</v>
      </c>
      <c r="G439" s="46">
        <f>SUMIFS(Results!O:O,Results!G:G,CONCATENATE("*",B439,"*"),Results!E:E,'Warscroll Win Rates'!A439,Results!Y:Y,"&gt;=500")</f>
        <v>25</v>
      </c>
      <c r="H439" s="52">
        <f>IFERROR(SUMIFS(Results!V:V,Results!G:G,CONCATENATE("*",B439,"*"),Results!E:E,'Warscroll Win Rates'!A439,Results!Y:Y,"&gt;=500")/G439,"")</f>
        <v>0.64</v>
      </c>
      <c r="I439" s="53">
        <f>SUMIFS(Results!O:O,Results!G:G,CONCATENATE("&lt;&gt;*",'Warscroll Win Rates'!B439,"*"),Results!E:E,'Warscroll Win Rates'!A439,Results!Y:Y,"&gt;=500")</f>
        <v>65</v>
      </c>
      <c r="J439" s="52">
        <f>IFERROR(SUMIFS(Results!V:V,Results!G:G,CONCATENATE("&lt;&gt;*",'Warscroll Win Rates'!B439,"*"),Results!E:E,'Warscroll Win Rates'!A439,Results!Y:Y,"&gt;=500")/I439,"")</f>
        <v>0.7153846153846154</v>
      </c>
    </row>
    <row r="440" spans="1:10" x14ac:dyDescent="0.3">
      <c r="A440" s="48" t="s">
        <v>83</v>
      </c>
      <c r="B440" s="48" t="s">
        <v>23622</v>
      </c>
      <c r="C440" s="1">
        <f>SUMIFS(Results!O:O,Results!G:G,CONCATENATE("*",B440,"*"),Results!E:E,'Warscroll Win Rates'!A440)</f>
        <v>81</v>
      </c>
      <c r="D440" s="50">
        <f>IFERROR(SUMIFS(Results!V:V,Results!G:G,CONCATENATE("*",B440,"*"),Results!E:E,'Warscroll Win Rates'!A440)/C440,"")</f>
        <v>0.53703703703703709</v>
      </c>
      <c r="E440" s="1">
        <f>SUMIFS(Results!O:O,Results!G:G,CONCATENATE("&lt;&gt;*",'Warscroll Win Rates'!B440,"*"),Results!E:E,'Warscroll Win Rates'!A440)</f>
        <v>220</v>
      </c>
      <c r="F440" s="50">
        <f>IFERROR(SUMIFS(Results!V:V,Results!G:G,CONCATENATE("&lt;&gt;*",'Warscroll Win Rates'!B440,"*"),Results!E:E,'Warscroll Win Rates'!A440)/E440,"")</f>
        <v>0.57727272727272727</v>
      </c>
      <c r="G440" s="46">
        <f>SUMIFS(Results!O:O,Results!G:G,CONCATENATE("*",B440,"*"),Results!E:E,'Warscroll Win Rates'!A440,Results!Y:Y,"&gt;=500")</f>
        <v>35</v>
      </c>
      <c r="H440" s="52">
        <f>IFERROR(SUMIFS(Results!V:V,Results!G:G,CONCATENATE("*",B440,"*"),Results!E:E,'Warscroll Win Rates'!A440,Results!Y:Y,"&gt;=500")/G440,"")</f>
        <v>0.65714285714285714</v>
      </c>
      <c r="I440" s="53">
        <f>SUMIFS(Results!O:O,Results!G:G,CONCATENATE("&lt;&gt;*",'Warscroll Win Rates'!B440,"*"),Results!E:E,'Warscroll Win Rates'!A440,Results!Y:Y,"&gt;=500")</f>
        <v>55</v>
      </c>
      <c r="J440" s="52">
        <f>IFERROR(SUMIFS(Results!V:V,Results!G:G,CONCATENATE("&lt;&gt;*",'Warscroll Win Rates'!B440,"*"),Results!E:E,'Warscroll Win Rates'!A440,Results!Y:Y,"&gt;=500")/I440,"")</f>
        <v>0.71818181818181814</v>
      </c>
    </row>
    <row r="441" spans="1:10" x14ac:dyDescent="0.3">
      <c r="A441" s="48" t="s">
        <v>83</v>
      </c>
      <c r="B441" s="48" t="s">
        <v>23623</v>
      </c>
      <c r="C441" s="1">
        <f>SUMIFS(Results!O:O,Results!G:G,CONCATENATE("*",B441,"*"),Results!E:E,'Warscroll Win Rates'!A441)</f>
        <v>45</v>
      </c>
      <c r="D441" s="50">
        <f>IFERROR(SUMIFS(Results!V:V,Results!G:G,CONCATENATE("*",B441,"*"),Results!E:E,'Warscroll Win Rates'!A441)/C441,"")</f>
        <v>0.61111111111111116</v>
      </c>
      <c r="E441" s="1">
        <f>SUMIFS(Results!O:O,Results!G:G,CONCATENATE("&lt;&gt;*",'Warscroll Win Rates'!B441,"*"),Results!E:E,'Warscroll Win Rates'!A441)</f>
        <v>256</v>
      </c>
      <c r="F441" s="50">
        <f>IFERROR(SUMIFS(Results!V:V,Results!G:G,CONCATENATE("&lt;&gt;*",'Warscroll Win Rates'!B441,"*"),Results!E:E,'Warscroll Win Rates'!A441)/E441,"")</f>
        <v>0.55859375</v>
      </c>
      <c r="G441" s="46">
        <f>SUMIFS(Results!O:O,Results!G:G,CONCATENATE("*",B441,"*"),Results!E:E,'Warscroll Win Rates'!A441,Results!Y:Y,"&gt;=500")</f>
        <v>10</v>
      </c>
      <c r="H441" s="52">
        <f>IFERROR(SUMIFS(Results!V:V,Results!G:G,CONCATENATE("*",B441,"*"),Results!E:E,'Warscroll Win Rates'!A441,Results!Y:Y,"&gt;=500")/G441,"")</f>
        <v>0.8</v>
      </c>
      <c r="I441" s="53">
        <f>SUMIFS(Results!O:O,Results!G:G,CONCATENATE("&lt;&gt;*",'Warscroll Win Rates'!B441,"*"),Results!E:E,'Warscroll Win Rates'!A441,Results!Y:Y,"&gt;=500")</f>
        <v>80</v>
      </c>
      <c r="J441" s="52">
        <f>IFERROR(SUMIFS(Results!V:V,Results!G:G,CONCATENATE("&lt;&gt;*",'Warscroll Win Rates'!B441,"*"),Results!E:E,'Warscroll Win Rates'!A441,Results!Y:Y,"&gt;=500")/I441,"")</f>
        <v>0.68125000000000002</v>
      </c>
    </row>
    <row r="442" spans="1:10" x14ac:dyDescent="0.3">
      <c r="A442" s="48" t="s">
        <v>83</v>
      </c>
      <c r="B442" s="48" t="s">
        <v>23624</v>
      </c>
      <c r="C442" s="1">
        <f>SUMIFS(Results!O:O,Results!G:G,CONCATENATE("*",B442,"*"),Results!E:E,'Warscroll Win Rates'!A442)</f>
        <v>133</v>
      </c>
      <c r="D442" s="50">
        <f>IFERROR(SUMIFS(Results!V:V,Results!G:G,CONCATENATE("*",B442,"*"),Results!E:E,'Warscroll Win Rates'!A442)/C442,"")</f>
        <v>0.60902255639097747</v>
      </c>
      <c r="E442" s="1">
        <f>SUMIFS(Results!O:O,Results!G:G,CONCATENATE("&lt;&gt;*",'Warscroll Win Rates'!B442,"*"),Results!E:E,'Warscroll Win Rates'!A442)</f>
        <v>168</v>
      </c>
      <c r="F442" s="50">
        <f>IFERROR(SUMIFS(Results!V:V,Results!G:G,CONCATENATE("&lt;&gt;*",'Warscroll Win Rates'!B442,"*"),Results!E:E,'Warscroll Win Rates'!A442)/E442,"")</f>
        <v>0.53273809523809523</v>
      </c>
      <c r="G442" s="46">
        <f>SUMIFS(Results!O:O,Results!G:G,CONCATENATE("*",B442,"*"),Results!E:E,'Warscroll Win Rates'!A442,Results!Y:Y,"&gt;=500")</f>
        <v>50</v>
      </c>
      <c r="H442" s="52">
        <f>IFERROR(SUMIFS(Results!V:V,Results!G:G,CONCATENATE("*",B442,"*"),Results!E:E,'Warscroll Win Rates'!A442,Results!Y:Y,"&gt;=500")/G442,"")</f>
        <v>0.71</v>
      </c>
      <c r="I442" s="53">
        <f>SUMIFS(Results!O:O,Results!G:G,CONCATENATE("&lt;&gt;*",'Warscroll Win Rates'!B442,"*"),Results!E:E,'Warscroll Win Rates'!A442,Results!Y:Y,"&gt;=500")</f>
        <v>40</v>
      </c>
      <c r="J442" s="52">
        <f>IFERROR(SUMIFS(Results!V:V,Results!G:G,CONCATENATE("&lt;&gt;*",'Warscroll Win Rates'!B442,"*"),Results!E:E,'Warscroll Win Rates'!A442,Results!Y:Y,"&gt;=500")/I442,"")</f>
        <v>0.67500000000000004</v>
      </c>
    </row>
    <row r="443" spans="1:10" x14ac:dyDescent="0.3">
      <c r="A443" s="48" t="s">
        <v>83</v>
      </c>
      <c r="B443" s="48" t="s">
        <v>23625</v>
      </c>
      <c r="C443" s="1">
        <f>SUMIFS(Results!O:O,Results!G:G,CONCATENATE("*",B443,"*"),Results!E:E,'Warscroll Win Rates'!A443)</f>
        <v>120</v>
      </c>
      <c r="D443" s="50">
        <f>IFERROR(SUMIFS(Results!V:V,Results!G:G,CONCATENATE("*",B443,"*"),Results!E:E,'Warscroll Win Rates'!A443)/C443,"")</f>
        <v>0.60416666666666663</v>
      </c>
      <c r="E443" s="1">
        <f>SUMIFS(Results!O:O,Results!G:G,CONCATENATE("&lt;&gt;*",'Warscroll Win Rates'!B443,"*"),Results!E:E,'Warscroll Win Rates'!A443)</f>
        <v>181</v>
      </c>
      <c r="F443" s="50">
        <f>IFERROR(SUMIFS(Results!V:V,Results!G:G,CONCATENATE("&lt;&gt;*",'Warscroll Win Rates'!B443,"*"),Results!E:E,'Warscroll Win Rates'!A443)/E443,"")</f>
        <v>0.54143646408839774</v>
      </c>
      <c r="G443" s="46">
        <f>SUMIFS(Results!O:O,Results!G:G,CONCATENATE("*",B443,"*"),Results!E:E,'Warscroll Win Rates'!A443,Results!Y:Y,"&gt;=500")</f>
        <v>50</v>
      </c>
      <c r="H443" s="52">
        <f>IFERROR(SUMIFS(Results!V:V,Results!G:G,CONCATENATE("*",B443,"*"),Results!E:E,'Warscroll Win Rates'!A443,Results!Y:Y,"&gt;=500")/G443,"")</f>
        <v>0.72</v>
      </c>
      <c r="I443" s="53">
        <f>SUMIFS(Results!O:O,Results!G:G,CONCATENATE("&lt;&gt;*",'Warscroll Win Rates'!B443,"*"),Results!E:E,'Warscroll Win Rates'!A443,Results!Y:Y,"&gt;=500")</f>
        <v>40</v>
      </c>
      <c r="J443" s="52">
        <f>IFERROR(SUMIFS(Results!V:V,Results!G:G,CONCATENATE("&lt;&gt;*",'Warscroll Win Rates'!B443,"*"),Results!E:E,'Warscroll Win Rates'!A443,Results!Y:Y,"&gt;=500")/I443,"")</f>
        <v>0.66249999999999998</v>
      </c>
    </row>
    <row r="444" spans="1:10" x14ac:dyDescent="0.3">
      <c r="A444" s="48" t="s">
        <v>83</v>
      </c>
      <c r="B444" s="48" t="s">
        <v>23626</v>
      </c>
      <c r="C444" s="1">
        <f>SUMIFS(Results!O:O,Results!G:G,CONCATENATE("*",B444,"*"),Results!E:E,'Warscroll Win Rates'!A444)</f>
        <v>98</v>
      </c>
      <c r="D444" s="50">
        <f>IFERROR(SUMIFS(Results!V:V,Results!G:G,CONCATENATE("*",B444,"*"),Results!E:E,'Warscroll Win Rates'!A444)/C444,"")</f>
        <v>0.49489795918367346</v>
      </c>
      <c r="E444" s="1">
        <f>SUMIFS(Results!O:O,Results!G:G,CONCATENATE("&lt;&gt;*",'Warscroll Win Rates'!B444,"*"),Results!E:E,'Warscroll Win Rates'!A444)</f>
        <v>203</v>
      </c>
      <c r="F444" s="50">
        <f>IFERROR(SUMIFS(Results!V:V,Results!G:G,CONCATENATE("&lt;&gt;*",'Warscroll Win Rates'!B444,"*"),Results!E:E,'Warscroll Win Rates'!A444)/E444,"")</f>
        <v>0.60098522167487689</v>
      </c>
      <c r="G444" s="46">
        <f>SUMIFS(Results!O:O,Results!G:G,CONCATENATE("*",B444,"*"),Results!E:E,'Warscroll Win Rates'!A444,Results!Y:Y,"&gt;=500")</f>
        <v>35</v>
      </c>
      <c r="H444" s="52">
        <f>IFERROR(SUMIFS(Results!V:V,Results!G:G,CONCATENATE("*",B444,"*"),Results!E:E,'Warscroll Win Rates'!A444,Results!Y:Y,"&gt;=500")/G444,"")</f>
        <v>0.6</v>
      </c>
      <c r="I444" s="53">
        <f>SUMIFS(Results!O:O,Results!G:G,CONCATENATE("&lt;&gt;*",'Warscroll Win Rates'!B444,"*"),Results!E:E,'Warscroll Win Rates'!A444,Results!Y:Y,"&gt;=500")</f>
        <v>55</v>
      </c>
      <c r="J444" s="52">
        <f>IFERROR(SUMIFS(Results!V:V,Results!G:G,CONCATENATE("&lt;&gt;*",'Warscroll Win Rates'!B444,"*"),Results!E:E,'Warscroll Win Rates'!A444,Results!Y:Y,"&gt;=500")/I444,"")</f>
        <v>0.75454545454545452</v>
      </c>
    </row>
    <row r="445" spans="1:10" x14ac:dyDescent="0.3">
      <c r="A445" s="48" t="s">
        <v>83</v>
      </c>
      <c r="B445" s="48" t="s">
        <v>23627</v>
      </c>
      <c r="C445" s="1">
        <f>SUMIFS(Results!O:O,Results!G:G,CONCATENATE("*",B445,"*"),Results!E:E,'Warscroll Win Rates'!A445)</f>
        <v>68</v>
      </c>
      <c r="D445" s="50">
        <f>IFERROR(SUMIFS(Results!V:V,Results!G:G,CONCATENATE("*",B445,"*"),Results!E:E,'Warscroll Win Rates'!A445)/C445,"")</f>
        <v>0.5220588235294118</v>
      </c>
      <c r="E445" s="1">
        <f>SUMIFS(Results!O:O,Results!G:G,CONCATENATE("&lt;&gt;*",'Warscroll Win Rates'!B445,"*"),Results!E:E,'Warscroll Win Rates'!A445)</f>
        <v>233</v>
      </c>
      <c r="F445" s="50">
        <f>IFERROR(SUMIFS(Results!V:V,Results!G:G,CONCATENATE("&lt;&gt;*",'Warscroll Win Rates'!B445,"*"),Results!E:E,'Warscroll Win Rates'!A445)/E445,"")</f>
        <v>0.57939914163090134</v>
      </c>
      <c r="G445" s="46">
        <f>SUMIFS(Results!O:O,Results!G:G,CONCATENATE("*",B445,"*"),Results!E:E,'Warscroll Win Rates'!A445,Results!Y:Y,"&gt;=500")</f>
        <v>15</v>
      </c>
      <c r="H445" s="52">
        <f>IFERROR(SUMIFS(Results!V:V,Results!G:G,CONCATENATE("*",B445,"*"),Results!E:E,'Warscroll Win Rates'!A445,Results!Y:Y,"&gt;=500")/G445,"")</f>
        <v>0.73333333333333328</v>
      </c>
      <c r="I445" s="53">
        <f>SUMIFS(Results!O:O,Results!G:G,CONCATENATE("&lt;&gt;*",'Warscroll Win Rates'!B445,"*"),Results!E:E,'Warscroll Win Rates'!A445,Results!Y:Y,"&gt;=500")</f>
        <v>75</v>
      </c>
      <c r="J445" s="52">
        <f>IFERROR(SUMIFS(Results!V:V,Results!G:G,CONCATENATE("&lt;&gt;*",'Warscroll Win Rates'!B445,"*"),Results!E:E,'Warscroll Win Rates'!A445,Results!Y:Y,"&gt;=500")/I445,"")</f>
        <v>0.68666666666666665</v>
      </c>
    </row>
    <row r="446" spans="1:10" x14ac:dyDescent="0.3">
      <c r="A446" s="48" t="s">
        <v>83</v>
      </c>
      <c r="B446" s="48" t="s">
        <v>23628</v>
      </c>
      <c r="C446" s="1">
        <f>SUMIFS(Results!O:O,Results!G:G,CONCATENATE("*",B446,"*"),Results!E:E,'Warscroll Win Rates'!A446)</f>
        <v>60</v>
      </c>
      <c r="D446" s="50">
        <f>IFERROR(SUMIFS(Results!V:V,Results!G:G,CONCATENATE("*",B446,"*"),Results!E:E,'Warscroll Win Rates'!A446)/C446,"")</f>
        <v>0.5083333333333333</v>
      </c>
      <c r="E446" s="1">
        <f>SUMIFS(Results!O:O,Results!G:G,CONCATENATE("&lt;&gt;*",'Warscroll Win Rates'!B446,"*"),Results!E:E,'Warscroll Win Rates'!A446)</f>
        <v>241</v>
      </c>
      <c r="F446" s="50">
        <f>IFERROR(SUMIFS(Results!V:V,Results!G:G,CONCATENATE("&lt;&gt;*",'Warscroll Win Rates'!B446,"*"),Results!E:E,'Warscroll Win Rates'!A446)/E446,"")</f>
        <v>0.58091286307053946</v>
      </c>
      <c r="G446" s="46">
        <f>SUMIFS(Results!O:O,Results!G:G,CONCATENATE("*",B446,"*"),Results!E:E,'Warscroll Win Rates'!A446,Results!Y:Y,"&gt;=500")</f>
        <v>10</v>
      </c>
      <c r="H446" s="52">
        <f>IFERROR(SUMIFS(Results!V:V,Results!G:G,CONCATENATE("*",B446,"*"),Results!E:E,'Warscroll Win Rates'!A446,Results!Y:Y,"&gt;=500")/G446,"")</f>
        <v>0.8</v>
      </c>
      <c r="I446" s="53">
        <f>SUMIFS(Results!O:O,Results!G:G,CONCATENATE("&lt;&gt;*",'Warscroll Win Rates'!B446,"*"),Results!E:E,'Warscroll Win Rates'!A446,Results!Y:Y,"&gt;=500")</f>
        <v>80</v>
      </c>
      <c r="J446" s="52">
        <f>IFERROR(SUMIFS(Results!V:V,Results!G:G,CONCATENATE("&lt;&gt;*",'Warscroll Win Rates'!B446,"*"),Results!E:E,'Warscroll Win Rates'!A446,Results!Y:Y,"&gt;=500")/I446,"")</f>
        <v>0.68125000000000002</v>
      </c>
    </row>
    <row r="447" spans="1:10" x14ac:dyDescent="0.3">
      <c r="A447" s="48" t="s">
        <v>83</v>
      </c>
      <c r="B447" s="48" t="s">
        <v>23629</v>
      </c>
      <c r="C447" s="1">
        <f>SUMIFS(Results!O:O,Results!G:G,CONCATENATE("*",B447,"*"),Results!E:E,'Warscroll Win Rates'!A447)</f>
        <v>20</v>
      </c>
      <c r="D447" s="50">
        <f>IFERROR(SUMIFS(Results!V:V,Results!G:G,CONCATENATE("*",B447,"*"),Results!E:E,'Warscroll Win Rates'!A447)/C447,"")</f>
        <v>0.45</v>
      </c>
      <c r="E447" s="1">
        <f>SUMIFS(Results!O:O,Results!G:G,CONCATENATE("&lt;&gt;*",'Warscroll Win Rates'!B447,"*"),Results!E:E,'Warscroll Win Rates'!A447)</f>
        <v>281</v>
      </c>
      <c r="F447" s="50">
        <f>IFERROR(SUMIFS(Results!V:V,Results!G:G,CONCATENATE("&lt;&gt;*",'Warscroll Win Rates'!B447,"*"),Results!E:E,'Warscroll Win Rates'!A447)/E447,"")</f>
        <v>0.57473309608540923</v>
      </c>
      <c r="G447" s="46">
        <f>SUMIFS(Results!O:O,Results!G:G,CONCATENATE("*",B447,"*"),Results!E:E,'Warscroll Win Rates'!A447,Results!Y:Y,"&gt;=500")</f>
        <v>10</v>
      </c>
      <c r="H447" s="52">
        <f>IFERROR(SUMIFS(Results!V:V,Results!G:G,CONCATENATE("*",B447,"*"),Results!E:E,'Warscroll Win Rates'!A447,Results!Y:Y,"&gt;=500")/G447,"")</f>
        <v>0.6</v>
      </c>
      <c r="I447" s="53">
        <f>SUMIFS(Results!O:O,Results!G:G,CONCATENATE("&lt;&gt;*",'Warscroll Win Rates'!B447,"*"),Results!E:E,'Warscroll Win Rates'!A447,Results!Y:Y,"&gt;=500")</f>
        <v>80</v>
      </c>
      <c r="J447" s="52">
        <f>IFERROR(SUMIFS(Results!V:V,Results!G:G,CONCATENATE("&lt;&gt;*",'Warscroll Win Rates'!B447,"*"),Results!E:E,'Warscroll Win Rates'!A447,Results!Y:Y,"&gt;=500")/I447,"")</f>
        <v>0.70625000000000004</v>
      </c>
    </row>
    <row r="448" spans="1:10" x14ac:dyDescent="0.3">
      <c r="A448" s="48" t="s">
        <v>83</v>
      </c>
      <c r="B448" s="48" t="s">
        <v>23630</v>
      </c>
      <c r="C448" s="1">
        <f>SUMIFS(Results!O:O,Results!G:G,CONCATENATE("*",B448,"*"),Results!E:E,'Warscroll Win Rates'!A448)</f>
        <v>5</v>
      </c>
      <c r="D448" s="50">
        <f>IFERROR(SUMIFS(Results!V:V,Results!G:G,CONCATENATE("*",B448,"*"),Results!E:E,'Warscroll Win Rates'!A448)/C448,"")</f>
        <v>0.6</v>
      </c>
      <c r="E448" s="1">
        <f>SUMIFS(Results!O:O,Results!G:G,CONCATENATE("&lt;&gt;*",'Warscroll Win Rates'!B448,"*"),Results!E:E,'Warscroll Win Rates'!A448)</f>
        <v>296</v>
      </c>
      <c r="F448" s="50">
        <f>IFERROR(SUMIFS(Results!V:V,Results!G:G,CONCATENATE("&lt;&gt;*",'Warscroll Win Rates'!B448,"*"),Results!E:E,'Warscroll Win Rates'!A448)/E448,"")</f>
        <v>0.5658783783783784</v>
      </c>
      <c r="G448" s="46">
        <f>SUMIFS(Results!O:O,Results!G:G,CONCATENATE("*",B448,"*"),Results!E:E,'Warscroll Win Rates'!A448,Results!Y:Y,"&gt;=500")</f>
        <v>5</v>
      </c>
      <c r="H448" s="52">
        <f>IFERROR(SUMIFS(Results!V:V,Results!G:G,CONCATENATE("*",B448,"*"),Results!E:E,'Warscroll Win Rates'!A448,Results!Y:Y,"&gt;=500")/G448,"")</f>
        <v>0.6</v>
      </c>
      <c r="I448" s="53">
        <f>SUMIFS(Results!O:O,Results!G:G,CONCATENATE("&lt;&gt;*",'Warscroll Win Rates'!B448,"*"),Results!E:E,'Warscroll Win Rates'!A448,Results!Y:Y,"&gt;=500")</f>
        <v>85</v>
      </c>
      <c r="J448" s="52">
        <f>IFERROR(SUMIFS(Results!V:V,Results!G:G,CONCATENATE("&lt;&gt;*",'Warscroll Win Rates'!B448,"*"),Results!E:E,'Warscroll Win Rates'!A448,Results!Y:Y,"&gt;=500")/I448,"")</f>
        <v>0.7</v>
      </c>
    </row>
    <row r="449" spans="1:10" s="5" customFormat="1" x14ac:dyDescent="0.3">
      <c r="A449" s="49" t="s">
        <v>138</v>
      </c>
      <c r="B449" s="49"/>
      <c r="C449" s="6">
        <f>SUMIFS(Results!O:O,Results!G:G,CONCATENATE("*",B449,"*"),Results!E:E,'Warscroll Win Rates'!A449)</f>
        <v>132</v>
      </c>
      <c r="D449" s="50">
        <f>IFERROR(SUMIFS(Results!V:V,Results!G:G,CONCATENATE("*",B449,"*"),Results!E:E,'Warscroll Win Rates'!A449)/C449,"")</f>
        <v>0.48863636363636365</v>
      </c>
      <c r="E449" s="6">
        <f>SUMIFS(Results!O:O,Results!G:G,CONCATENATE("&lt;&gt;*",'Warscroll Win Rates'!B449,"*"),Results!E:E,'Warscroll Win Rates'!A449)</f>
        <v>0</v>
      </c>
      <c r="F449" s="50" t="str">
        <f>IFERROR(SUMIFS(Results!V:V,Results!G:G,CONCATENATE("&lt;&gt;*",'Warscroll Win Rates'!B449,"*"),Results!E:E,'Warscroll Win Rates'!A449)/E449,"")</f>
        <v/>
      </c>
      <c r="G449" s="46">
        <f>SUMIFS(Results!O:O,Results!G:G,CONCATENATE("*",B449,"*"),Results!E:E,'Warscroll Win Rates'!A449,Results!Y:Y,"&gt;=500")</f>
        <v>25</v>
      </c>
      <c r="H449" s="52">
        <f>IFERROR(SUMIFS(Results!V:V,Results!G:G,CONCATENATE("*",B449,"*"),Results!E:E,'Warscroll Win Rates'!A449,Results!Y:Y,"&gt;=500")/G449,"")</f>
        <v>0.68</v>
      </c>
      <c r="I449" s="53">
        <f>SUMIFS(Results!O:O,Results!G:G,CONCATENATE("&lt;&gt;*",'Warscroll Win Rates'!B449,"*"),Results!E:E,'Warscroll Win Rates'!A449,Results!Y:Y,"&gt;=500")</f>
        <v>0</v>
      </c>
      <c r="J449" s="52" t="str">
        <f>IFERROR(SUMIFS(Results!V:V,Results!G:G,CONCATENATE("&lt;&gt;*",'Warscroll Win Rates'!B449,"*"),Results!E:E,'Warscroll Win Rates'!A449,Results!Y:Y,"&gt;=500")/I449,"")</f>
        <v/>
      </c>
    </row>
    <row r="450" spans="1:10" x14ac:dyDescent="0.3">
      <c r="A450" s="48" t="s">
        <v>138</v>
      </c>
      <c r="B450" s="48" t="s">
        <v>23631</v>
      </c>
      <c r="C450" s="1">
        <f>SUMIFS(Results!O:O,Results!G:G,CONCATENATE("*",B450,"*"),Results!E:E,'Warscroll Win Rates'!A450)</f>
        <v>63</v>
      </c>
      <c r="D450" s="50">
        <f>IFERROR(SUMIFS(Results!V:V,Results!G:G,CONCATENATE("*",B450,"*"),Results!E:E,'Warscroll Win Rates'!A450)/C450,"")</f>
        <v>0.46825396825396826</v>
      </c>
      <c r="E450" s="1">
        <f>SUMIFS(Results!O:O,Results!G:G,CONCATENATE("&lt;&gt;*",'Warscroll Win Rates'!B450,"*"),Results!E:E,'Warscroll Win Rates'!A450)</f>
        <v>69</v>
      </c>
      <c r="F450" s="50">
        <f>IFERROR(SUMIFS(Results!V:V,Results!G:G,CONCATENATE("&lt;&gt;*",'Warscroll Win Rates'!B450,"*"),Results!E:E,'Warscroll Win Rates'!A450)/E450,"")</f>
        <v>0.50724637681159424</v>
      </c>
      <c r="G450" s="46">
        <f>SUMIFS(Results!O:O,Results!G:G,CONCATENATE("*",B450,"*"),Results!E:E,'Warscroll Win Rates'!A450,Results!Y:Y,"&gt;=500")</f>
        <v>5</v>
      </c>
      <c r="H450" s="52">
        <f>IFERROR(SUMIFS(Results!V:V,Results!G:G,CONCATENATE("*",B450,"*"),Results!E:E,'Warscroll Win Rates'!A450,Results!Y:Y,"&gt;=500")/G450,"")</f>
        <v>0.8</v>
      </c>
      <c r="I450" s="53">
        <f>SUMIFS(Results!O:O,Results!G:G,CONCATENATE("&lt;&gt;*",'Warscroll Win Rates'!B450,"*"),Results!E:E,'Warscroll Win Rates'!A450,Results!Y:Y,"&gt;=500")</f>
        <v>20</v>
      </c>
      <c r="J450" s="52">
        <f>IFERROR(SUMIFS(Results!V:V,Results!G:G,CONCATENATE("&lt;&gt;*",'Warscroll Win Rates'!B450,"*"),Results!E:E,'Warscroll Win Rates'!A450,Results!Y:Y,"&gt;=500")/I450,"")</f>
        <v>0.65</v>
      </c>
    </row>
    <row r="451" spans="1:10" x14ac:dyDescent="0.3">
      <c r="A451" s="48" t="s">
        <v>138</v>
      </c>
      <c r="B451" s="48" t="s">
        <v>23632</v>
      </c>
      <c r="C451" s="1">
        <f>SUMIFS(Results!O:O,Results!G:G,CONCATENATE("*",B451,"*"),Results!E:E,'Warscroll Win Rates'!A451)</f>
        <v>72</v>
      </c>
      <c r="D451" s="50">
        <f>IFERROR(SUMIFS(Results!V:V,Results!G:G,CONCATENATE("*",B451,"*"),Results!E:E,'Warscroll Win Rates'!A451)/C451,"")</f>
        <v>0.4375</v>
      </c>
      <c r="E451" s="1">
        <f>SUMIFS(Results!O:O,Results!G:G,CONCATENATE("&lt;&gt;*",'Warscroll Win Rates'!B451,"*"),Results!E:E,'Warscroll Win Rates'!A451)</f>
        <v>60</v>
      </c>
      <c r="F451" s="50">
        <f>IFERROR(SUMIFS(Results!V:V,Results!G:G,CONCATENATE("&lt;&gt;*",'Warscroll Win Rates'!B451,"*"),Results!E:E,'Warscroll Win Rates'!A451)/E451,"")</f>
        <v>0.55000000000000004</v>
      </c>
      <c r="G451" s="46">
        <f>SUMIFS(Results!O:O,Results!G:G,CONCATENATE("*",B451,"*"),Results!E:E,'Warscroll Win Rates'!A451,Results!Y:Y,"&gt;=500")</f>
        <v>5</v>
      </c>
      <c r="H451" s="52">
        <f>IFERROR(SUMIFS(Results!V:V,Results!G:G,CONCATENATE("*",B451,"*"),Results!E:E,'Warscroll Win Rates'!A451,Results!Y:Y,"&gt;=500")/G451,"")</f>
        <v>0.8</v>
      </c>
      <c r="I451" s="53">
        <f>SUMIFS(Results!O:O,Results!G:G,CONCATENATE("&lt;&gt;*",'Warscroll Win Rates'!B451,"*"),Results!E:E,'Warscroll Win Rates'!A451,Results!Y:Y,"&gt;=500")</f>
        <v>20</v>
      </c>
      <c r="J451" s="52">
        <f>IFERROR(SUMIFS(Results!V:V,Results!G:G,CONCATENATE("&lt;&gt;*",'Warscroll Win Rates'!B451,"*"),Results!E:E,'Warscroll Win Rates'!A451,Results!Y:Y,"&gt;=500")/I451,"")</f>
        <v>0.65</v>
      </c>
    </row>
    <row r="452" spans="1:10" x14ac:dyDescent="0.3">
      <c r="A452" s="48" t="s">
        <v>138</v>
      </c>
      <c r="B452" s="48" t="s">
        <v>23633</v>
      </c>
      <c r="C452" s="1">
        <f>SUMIFS(Results!O:O,Results!G:G,CONCATENATE("*",B452,"*"),Results!E:E,'Warscroll Win Rates'!A452)</f>
        <v>59</v>
      </c>
      <c r="D452" s="50">
        <f>IFERROR(SUMIFS(Results!V:V,Results!G:G,CONCATENATE("*",B452,"*"),Results!E:E,'Warscroll Win Rates'!A452)/C452,"")</f>
        <v>0.44067796610169491</v>
      </c>
      <c r="E452" s="1">
        <f>SUMIFS(Results!O:O,Results!G:G,CONCATENATE("&lt;&gt;*",'Warscroll Win Rates'!B452,"*"),Results!E:E,'Warscroll Win Rates'!A452)</f>
        <v>73</v>
      </c>
      <c r="F452" s="50">
        <f>IFERROR(SUMIFS(Results!V:V,Results!G:G,CONCATENATE("&lt;&gt;*",'Warscroll Win Rates'!B452,"*"),Results!E:E,'Warscroll Win Rates'!A452)/E452,"")</f>
        <v>0.5273972602739726</v>
      </c>
      <c r="G452" s="46">
        <f>SUMIFS(Results!O:O,Results!G:G,CONCATENATE("*",B452,"*"),Results!E:E,'Warscroll Win Rates'!A452,Results!Y:Y,"&gt;=500")</f>
        <v>10</v>
      </c>
      <c r="H452" s="52">
        <f>IFERROR(SUMIFS(Results!V:V,Results!G:G,CONCATENATE("*",B452,"*"),Results!E:E,'Warscroll Win Rates'!A452,Results!Y:Y,"&gt;=500")/G452,"")</f>
        <v>0.8</v>
      </c>
      <c r="I452" s="53">
        <f>SUMIFS(Results!O:O,Results!G:G,CONCATENATE("&lt;&gt;*",'Warscroll Win Rates'!B452,"*"),Results!E:E,'Warscroll Win Rates'!A452,Results!Y:Y,"&gt;=500")</f>
        <v>15</v>
      </c>
      <c r="J452" s="52">
        <f>IFERROR(SUMIFS(Results!V:V,Results!G:G,CONCATENATE("&lt;&gt;*",'Warscroll Win Rates'!B452,"*"),Results!E:E,'Warscroll Win Rates'!A452,Results!Y:Y,"&gt;=500")/I452,"")</f>
        <v>0.6</v>
      </c>
    </row>
    <row r="453" spans="1:10" x14ac:dyDescent="0.3">
      <c r="A453" s="48" t="s">
        <v>138</v>
      </c>
      <c r="B453" s="48" t="s">
        <v>23634</v>
      </c>
      <c r="C453" s="1">
        <f>SUMIFS(Results!O:O,Results!G:G,CONCATENATE("*",B453,"*"),Results!E:E,'Warscroll Win Rates'!A453)</f>
        <v>94</v>
      </c>
      <c r="D453" s="50">
        <f>IFERROR(SUMIFS(Results!V:V,Results!G:G,CONCATENATE("*",B453,"*"),Results!E:E,'Warscroll Win Rates'!A453)/C453,"")</f>
        <v>0.45744680851063829</v>
      </c>
      <c r="E453" s="1">
        <f>SUMIFS(Results!O:O,Results!G:G,CONCATENATE("&lt;&gt;*",'Warscroll Win Rates'!B453,"*"),Results!E:E,'Warscroll Win Rates'!A453)</f>
        <v>38</v>
      </c>
      <c r="F453" s="50">
        <f>IFERROR(SUMIFS(Results!V:V,Results!G:G,CONCATENATE("&lt;&gt;*",'Warscroll Win Rates'!B453,"*"),Results!E:E,'Warscroll Win Rates'!A453)/E453,"")</f>
        <v>0.56578947368421051</v>
      </c>
      <c r="G453" s="46">
        <f>SUMIFS(Results!O:O,Results!G:G,CONCATENATE("*",B453,"*"),Results!E:E,'Warscroll Win Rates'!A453,Results!Y:Y,"&gt;=500")</f>
        <v>10</v>
      </c>
      <c r="H453" s="52">
        <f>IFERROR(SUMIFS(Results!V:V,Results!G:G,CONCATENATE("*",B453,"*"),Results!E:E,'Warscroll Win Rates'!A453,Results!Y:Y,"&gt;=500")/G453,"")</f>
        <v>0.6</v>
      </c>
      <c r="I453" s="53">
        <f>SUMIFS(Results!O:O,Results!G:G,CONCATENATE("&lt;&gt;*",'Warscroll Win Rates'!B453,"*"),Results!E:E,'Warscroll Win Rates'!A453,Results!Y:Y,"&gt;=500")</f>
        <v>15</v>
      </c>
      <c r="J453" s="52">
        <f>IFERROR(SUMIFS(Results!V:V,Results!G:G,CONCATENATE("&lt;&gt;*",'Warscroll Win Rates'!B453,"*"),Results!E:E,'Warscroll Win Rates'!A453,Results!Y:Y,"&gt;=500")/I453,"")</f>
        <v>0.73333333333333328</v>
      </c>
    </row>
    <row r="454" spans="1:10" x14ac:dyDescent="0.3">
      <c r="A454" s="48" t="s">
        <v>138</v>
      </c>
      <c r="B454" s="48" t="s">
        <v>23635</v>
      </c>
      <c r="C454" s="1">
        <f>SUMIFS(Results!O:O,Results!G:G,CONCATENATE("*",B454,"*"),Results!E:E,'Warscroll Win Rates'!A454)</f>
        <v>43</v>
      </c>
      <c r="D454" s="50">
        <f>IFERROR(SUMIFS(Results!V:V,Results!G:G,CONCATENATE("*",B454,"*"),Results!E:E,'Warscroll Win Rates'!A454)/C454,"")</f>
        <v>0.47674418604651164</v>
      </c>
      <c r="E454" s="1">
        <f>SUMIFS(Results!O:O,Results!G:G,CONCATENATE("&lt;&gt;*",'Warscroll Win Rates'!B454,"*"),Results!E:E,'Warscroll Win Rates'!A454)</f>
        <v>89</v>
      </c>
      <c r="F454" s="50">
        <f>IFERROR(SUMIFS(Results!V:V,Results!G:G,CONCATENATE("&lt;&gt;*",'Warscroll Win Rates'!B454,"*"),Results!E:E,'Warscroll Win Rates'!A454)/E454,"")</f>
        <v>0.4943820224719101</v>
      </c>
      <c r="G454" s="46">
        <f>SUMIFS(Results!O:O,Results!G:G,CONCATENATE("*",B454,"*"),Results!E:E,'Warscroll Win Rates'!A454,Results!Y:Y,"&gt;=500")</f>
        <v>10</v>
      </c>
      <c r="H454" s="52">
        <f>IFERROR(SUMIFS(Results!V:V,Results!G:G,CONCATENATE("*",B454,"*"),Results!E:E,'Warscroll Win Rates'!A454,Results!Y:Y,"&gt;=500")/G454,"")</f>
        <v>0.6</v>
      </c>
      <c r="I454" s="53">
        <f>SUMIFS(Results!O:O,Results!G:G,CONCATENATE("&lt;&gt;*",'Warscroll Win Rates'!B454,"*"),Results!E:E,'Warscroll Win Rates'!A454,Results!Y:Y,"&gt;=500")</f>
        <v>15</v>
      </c>
      <c r="J454" s="52">
        <f>IFERROR(SUMIFS(Results!V:V,Results!G:G,CONCATENATE("&lt;&gt;*",'Warscroll Win Rates'!B454,"*"),Results!E:E,'Warscroll Win Rates'!A454,Results!Y:Y,"&gt;=500")/I454,"")</f>
        <v>0.73333333333333328</v>
      </c>
    </row>
    <row r="455" spans="1:10" x14ac:dyDescent="0.3">
      <c r="A455" s="48" t="s">
        <v>138</v>
      </c>
      <c r="B455" s="48" t="s">
        <v>23636</v>
      </c>
      <c r="C455" s="1">
        <f>SUMIFS(Results!O:O,Results!G:G,CONCATENATE("*",B455,"*"),Results!E:E,'Warscroll Win Rates'!A455)</f>
        <v>25</v>
      </c>
      <c r="D455" s="50">
        <f>IFERROR(SUMIFS(Results!V:V,Results!G:G,CONCATENATE("*",B455,"*"),Results!E:E,'Warscroll Win Rates'!A455)/C455,"")</f>
        <v>0.68</v>
      </c>
      <c r="E455" s="1">
        <f>SUMIFS(Results!O:O,Results!G:G,CONCATENATE("&lt;&gt;*",'Warscroll Win Rates'!B455,"*"),Results!E:E,'Warscroll Win Rates'!A455)</f>
        <v>107</v>
      </c>
      <c r="F455" s="50">
        <f>IFERROR(SUMIFS(Results!V:V,Results!G:G,CONCATENATE("&lt;&gt;*",'Warscroll Win Rates'!B455,"*"),Results!E:E,'Warscroll Win Rates'!A455)/E455,"")</f>
        <v>0.44392523364485981</v>
      </c>
      <c r="G455" s="46">
        <f>SUMIFS(Results!O:O,Results!G:G,CONCATENATE("*",B455,"*"),Results!E:E,'Warscroll Win Rates'!A455,Results!Y:Y,"&gt;=500")</f>
        <v>10</v>
      </c>
      <c r="H455" s="52">
        <f>IFERROR(SUMIFS(Results!V:V,Results!G:G,CONCATENATE("*",B455,"*"),Results!E:E,'Warscroll Win Rates'!A455,Results!Y:Y,"&gt;=500")/G455,"")</f>
        <v>0.7</v>
      </c>
      <c r="I455" s="53">
        <f>SUMIFS(Results!O:O,Results!G:G,CONCATENATE("&lt;&gt;*",'Warscroll Win Rates'!B455,"*"),Results!E:E,'Warscroll Win Rates'!A455,Results!Y:Y,"&gt;=500")</f>
        <v>15</v>
      </c>
      <c r="J455" s="52">
        <f>IFERROR(SUMIFS(Results!V:V,Results!G:G,CONCATENATE("&lt;&gt;*",'Warscroll Win Rates'!B455,"*"),Results!E:E,'Warscroll Win Rates'!A455,Results!Y:Y,"&gt;=500")/I455,"")</f>
        <v>0.66666666666666663</v>
      </c>
    </row>
    <row r="456" spans="1:10" x14ac:dyDescent="0.3">
      <c r="A456" s="48" t="s">
        <v>138</v>
      </c>
      <c r="B456" s="48" t="s">
        <v>23637</v>
      </c>
      <c r="C456" s="1">
        <f>SUMIFS(Results!O:O,Results!G:G,CONCATENATE("*",B456,"*"),Results!E:E,'Warscroll Win Rates'!A456)</f>
        <v>97</v>
      </c>
      <c r="D456" s="50">
        <f>IFERROR(SUMIFS(Results!V:V,Results!G:G,CONCATENATE("*",B456,"*"),Results!E:E,'Warscroll Win Rates'!A456)/C456,"")</f>
        <v>0.4484536082474227</v>
      </c>
      <c r="E456" s="1">
        <f>SUMIFS(Results!O:O,Results!G:G,CONCATENATE("&lt;&gt;*",'Warscroll Win Rates'!B456,"*"),Results!E:E,'Warscroll Win Rates'!A456)</f>
        <v>35</v>
      </c>
      <c r="F456" s="50">
        <f>IFERROR(SUMIFS(Results!V:V,Results!G:G,CONCATENATE("&lt;&gt;*",'Warscroll Win Rates'!B456,"*"),Results!E:E,'Warscroll Win Rates'!A456)/E456,"")</f>
        <v>0.6</v>
      </c>
      <c r="G456" s="46">
        <f>SUMIFS(Results!O:O,Results!G:G,CONCATENATE("*",B456,"*"),Results!E:E,'Warscroll Win Rates'!A456,Results!Y:Y,"&gt;=500")</f>
        <v>15</v>
      </c>
      <c r="H456" s="52">
        <f>IFERROR(SUMIFS(Results!V:V,Results!G:G,CONCATENATE("*",B456,"*"),Results!E:E,'Warscroll Win Rates'!A456,Results!Y:Y,"&gt;=500")/G456,"")</f>
        <v>0.66666666666666663</v>
      </c>
      <c r="I456" s="53">
        <f>SUMIFS(Results!O:O,Results!G:G,CONCATENATE("&lt;&gt;*",'Warscroll Win Rates'!B456,"*"),Results!E:E,'Warscroll Win Rates'!A456,Results!Y:Y,"&gt;=500")</f>
        <v>10</v>
      </c>
      <c r="J456" s="52">
        <f>IFERROR(SUMIFS(Results!V:V,Results!G:G,CONCATENATE("&lt;&gt;*",'Warscroll Win Rates'!B456,"*"),Results!E:E,'Warscroll Win Rates'!A456,Results!Y:Y,"&gt;=500")/I456,"")</f>
        <v>0.7</v>
      </c>
    </row>
    <row r="457" spans="1:10" x14ac:dyDescent="0.3">
      <c r="A457" s="48" t="s">
        <v>138</v>
      </c>
      <c r="B457" s="48" t="s">
        <v>23408</v>
      </c>
      <c r="C457" s="1">
        <f>SUMIFS(Results!O:O,Results!G:G,CONCATENATE("*",B457,"*"),Results!E:E,'Warscroll Win Rates'!A457)</f>
        <v>10</v>
      </c>
      <c r="D457" s="50">
        <f>IFERROR(SUMIFS(Results!V:V,Results!G:G,CONCATENATE("*",B457,"*"),Results!E:E,'Warscroll Win Rates'!A457)/C457,"")</f>
        <v>0.7</v>
      </c>
      <c r="E457" s="1">
        <f>SUMIFS(Results!O:O,Results!G:G,CONCATENATE("&lt;&gt;*",'Warscroll Win Rates'!B457,"*"),Results!E:E,'Warscroll Win Rates'!A457)</f>
        <v>122</v>
      </c>
      <c r="F457" s="50">
        <f>IFERROR(SUMIFS(Results!V:V,Results!G:G,CONCATENATE("&lt;&gt;*",'Warscroll Win Rates'!B457,"*"),Results!E:E,'Warscroll Win Rates'!A457)/E457,"")</f>
        <v>0.47131147540983609</v>
      </c>
      <c r="G457" s="46">
        <f>SUMIFS(Results!O:O,Results!G:G,CONCATENATE("*",B457,"*"),Results!E:E,'Warscroll Win Rates'!A457,Results!Y:Y,"&gt;=500")</f>
        <v>10</v>
      </c>
      <c r="H457" s="52">
        <f>IFERROR(SUMIFS(Results!V:V,Results!G:G,CONCATENATE("*",B457,"*"),Results!E:E,'Warscroll Win Rates'!A457,Results!Y:Y,"&gt;=500")/G457,"")</f>
        <v>0.7</v>
      </c>
      <c r="I457" s="53">
        <f>SUMIFS(Results!O:O,Results!G:G,CONCATENATE("&lt;&gt;*",'Warscroll Win Rates'!B457,"*"),Results!E:E,'Warscroll Win Rates'!A457,Results!Y:Y,"&gt;=500")</f>
        <v>15</v>
      </c>
      <c r="J457" s="52">
        <f>IFERROR(SUMIFS(Results!V:V,Results!G:G,CONCATENATE("&lt;&gt;*",'Warscroll Win Rates'!B457,"*"),Results!E:E,'Warscroll Win Rates'!A457,Results!Y:Y,"&gt;=500")/I457,"")</f>
        <v>0.66666666666666663</v>
      </c>
    </row>
    <row r="458" spans="1:10" x14ac:dyDescent="0.3">
      <c r="A458" s="48" t="s">
        <v>138</v>
      </c>
      <c r="B458" s="48" t="s">
        <v>23638</v>
      </c>
      <c r="C458" s="1">
        <f>SUMIFS(Results!O:O,Results!G:G,CONCATENATE("*",B458,"*"),Results!E:E,'Warscroll Win Rates'!A458)</f>
        <v>3</v>
      </c>
      <c r="D458" s="50">
        <f>IFERROR(SUMIFS(Results!V:V,Results!G:G,CONCATENATE("*",B458,"*"),Results!E:E,'Warscroll Win Rates'!A458)/C458,"")</f>
        <v>0.5</v>
      </c>
      <c r="E458" s="1">
        <f>SUMIFS(Results!O:O,Results!G:G,CONCATENATE("&lt;&gt;*",'Warscroll Win Rates'!B458,"*"),Results!E:E,'Warscroll Win Rates'!A458)</f>
        <v>129</v>
      </c>
      <c r="F458" s="50">
        <f>IFERROR(SUMIFS(Results!V:V,Results!G:G,CONCATENATE("&lt;&gt;*",'Warscroll Win Rates'!B458,"*"),Results!E:E,'Warscroll Win Rates'!A458)/E458,"")</f>
        <v>0.48837209302325579</v>
      </c>
      <c r="G458" s="46">
        <f>SUMIFS(Results!O:O,Results!G:G,CONCATENATE("*",B458,"*"),Results!E:E,'Warscroll Win Rates'!A458,Results!Y:Y,"&gt;=500")</f>
        <v>0</v>
      </c>
      <c r="H458" s="52" t="str">
        <f>IFERROR(SUMIFS(Results!V:V,Results!G:G,CONCATENATE("*",B458,"*"),Results!E:E,'Warscroll Win Rates'!A458,Results!Y:Y,"&gt;=500")/G458,"")</f>
        <v/>
      </c>
      <c r="I458" s="53">
        <f>SUMIFS(Results!O:O,Results!G:G,CONCATENATE("&lt;&gt;*",'Warscroll Win Rates'!B458,"*"),Results!E:E,'Warscroll Win Rates'!A458,Results!Y:Y,"&gt;=500")</f>
        <v>25</v>
      </c>
      <c r="J458" s="52">
        <f>IFERROR(SUMIFS(Results!V:V,Results!G:G,CONCATENATE("&lt;&gt;*",'Warscroll Win Rates'!B458,"*"),Results!E:E,'Warscroll Win Rates'!A458,Results!Y:Y,"&gt;=500")/I458,"")</f>
        <v>0.68</v>
      </c>
    </row>
    <row r="459" spans="1:10" x14ac:dyDescent="0.3">
      <c r="A459" s="48" t="s">
        <v>138</v>
      </c>
      <c r="B459" s="48" t="s">
        <v>23639</v>
      </c>
      <c r="C459" s="1">
        <f>SUMIFS(Results!O:O,Results!G:G,CONCATENATE("*",B459,"*"),Results!E:E,'Warscroll Win Rates'!A459)</f>
        <v>45</v>
      </c>
      <c r="D459" s="50">
        <f>IFERROR(SUMIFS(Results!V:V,Results!G:G,CONCATENATE("*",B459,"*"),Results!E:E,'Warscroll Win Rates'!A459)/C459,"")</f>
        <v>0.62222222222222223</v>
      </c>
      <c r="E459" s="1">
        <f>SUMIFS(Results!O:O,Results!G:G,CONCATENATE("&lt;&gt;*",'Warscroll Win Rates'!B459,"*"),Results!E:E,'Warscroll Win Rates'!A459)</f>
        <v>87</v>
      </c>
      <c r="F459" s="50">
        <f>IFERROR(SUMIFS(Results!V:V,Results!G:G,CONCATENATE("&lt;&gt;*",'Warscroll Win Rates'!B459,"*"),Results!E:E,'Warscroll Win Rates'!A459)/E459,"")</f>
        <v>0.41954022988505746</v>
      </c>
      <c r="G459" s="46">
        <f>SUMIFS(Results!O:O,Results!G:G,CONCATENATE("*",B459,"*"),Results!E:E,'Warscroll Win Rates'!A459,Results!Y:Y,"&gt;=500")</f>
        <v>10</v>
      </c>
      <c r="H459" s="52">
        <f>IFERROR(SUMIFS(Results!V:V,Results!G:G,CONCATENATE("*",B459,"*"),Results!E:E,'Warscroll Win Rates'!A459,Results!Y:Y,"&gt;=500")/G459,"")</f>
        <v>0.7</v>
      </c>
      <c r="I459" s="53">
        <f>SUMIFS(Results!O:O,Results!G:G,CONCATENATE("&lt;&gt;*",'Warscroll Win Rates'!B459,"*"),Results!E:E,'Warscroll Win Rates'!A459,Results!Y:Y,"&gt;=500")</f>
        <v>15</v>
      </c>
      <c r="J459" s="52">
        <f>IFERROR(SUMIFS(Results!V:V,Results!G:G,CONCATENATE("&lt;&gt;*",'Warscroll Win Rates'!B459,"*"),Results!E:E,'Warscroll Win Rates'!A459,Results!Y:Y,"&gt;=500")/I459,"")</f>
        <v>0.66666666666666663</v>
      </c>
    </row>
    <row r="460" spans="1:10" x14ac:dyDescent="0.3">
      <c r="A460" s="48" t="s">
        <v>138</v>
      </c>
      <c r="B460" s="48" t="s">
        <v>23640</v>
      </c>
      <c r="C460" s="1">
        <f>SUMIFS(Results!O:O,Results!G:G,CONCATENATE("*",B460,"*"),Results!E:E,'Warscroll Win Rates'!A460)</f>
        <v>23</v>
      </c>
      <c r="D460" s="50">
        <f>IFERROR(SUMIFS(Results!V:V,Results!G:G,CONCATENATE("*",B460,"*"),Results!E:E,'Warscroll Win Rates'!A460)/C460,"")</f>
        <v>0.45652173913043476</v>
      </c>
      <c r="E460" s="1">
        <f>SUMIFS(Results!O:O,Results!G:G,CONCATENATE("&lt;&gt;*",'Warscroll Win Rates'!B460,"*"),Results!E:E,'Warscroll Win Rates'!A460)</f>
        <v>109</v>
      </c>
      <c r="F460" s="50">
        <f>IFERROR(SUMIFS(Results!V:V,Results!G:G,CONCATENATE("&lt;&gt;*",'Warscroll Win Rates'!B460,"*"),Results!E:E,'Warscroll Win Rates'!A460)/E460,"")</f>
        <v>0.49541284403669728</v>
      </c>
      <c r="G460" s="46">
        <f>SUMIFS(Results!O:O,Results!G:G,CONCATENATE("*",B460,"*"),Results!E:E,'Warscroll Win Rates'!A460,Results!Y:Y,"&gt;=500")</f>
        <v>5</v>
      </c>
      <c r="H460" s="52">
        <f>IFERROR(SUMIFS(Results!V:V,Results!G:G,CONCATENATE("*",B460,"*"),Results!E:E,'Warscroll Win Rates'!A460,Results!Y:Y,"&gt;=500")/G460,"")</f>
        <v>0.4</v>
      </c>
      <c r="I460" s="53">
        <f>SUMIFS(Results!O:O,Results!G:G,CONCATENATE("&lt;&gt;*",'Warscroll Win Rates'!B460,"*"),Results!E:E,'Warscroll Win Rates'!A460,Results!Y:Y,"&gt;=500")</f>
        <v>20</v>
      </c>
      <c r="J460" s="52">
        <f>IFERROR(SUMIFS(Results!V:V,Results!G:G,CONCATENATE("&lt;&gt;*",'Warscroll Win Rates'!B460,"*"),Results!E:E,'Warscroll Win Rates'!A460,Results!Y:Y,"&gt;=500")/I460,"")</f>
        <v>0.75</v>
      </c>
    </row>
    <row r="461" spans="1:10" x14ac:dyDescent="0.3">
      <c r="A461" s="48" t="s">
        <v>138</v>
      </c>
      <c r="B461" s="48" t="s">
        <v>23641</v>
      </c>
      <c r="C461" s="1">
        <f>SUMIFS(Results!O:O,Results!G:G,CONCATENATE("*",B461,"*"),Results!E:E,'Warscroll Win Rates'!A461)</f>
        <v>30</v>
      </c>
      <c r="D461" s="50">
        <f>IFERROR(SUMIFS(Results!V:V,Results!G:G,CONCATENATE("*",B461,"*"),Results!E:E,'Warscroll Win Rates'!A461)/C461,"")</f>
        <v>0.53333333333333333</v>
      </c>
      <c r="E461" s="1">
        <f>SUMIFS(Results!O:O,Results!G:G,CONCATENATE("&lt;&gt;*",'Warscroll Win Rates'!B461,"*"),Results!E:E,'Warscroll Win Rates'!A461)</f>
        <v>102</v>
      </c>
      <c r="F461" s="50">
        <f>IFERROR(SUMIFS(Results!V:V,Results!G:G,CONCATENATE("&lt;&gt;*",'Warscroll Win Rates'!B461,"*"),Results!E:E,'Warscroll Win Rates'!A461)/E461,"")</f>
        <v>0.47549019607843135</v>
      </c>
      <c r="G461" s="46">
        <f>SUMIFS(Results!O:O,Results!G:G,CONCATENATE("*",B461,"*"),Results!E:E,'Warscroll Win Rates'!A461,Results!Y:Y,"&gt;=500")</f>
        <v>5</v>
      </c>
      <c r="H461" s="52">
        <f>IFERROR(SUMIFS(Results!V:V,Results!G:G,CONCATENATE("*",B461,"*"),Results!E:E,'Warscroll Win Rates'!A461,Results!Y:Y,"&gt;=500")/G461,"")</f>
        <v>0.8</v>
      </c>
      <c r="I461" s="53">
        <f>SUMIFS(Results!O:O,Results!G:G,CONCATENATE("&lt;&gt;*",'Warscroll Win Rates'!B461,"*"),Results!E:E,'Warscroll Win Rates'!A461,Results!Y:Y,"&gt;=500")</f>
        <v>20</v>
      </c>
      <c r="J461" s="52">
        <f>IFERROR(SUMIFS(Results!V:V,Results!G:G,CONCATENATE("&lt;&gt;*",'Warscroll Win Rates'!B461,"*"),Results!E:E,'Warscroll Win Rates'!A461,Results!Y:Y,"&gt;=500")/I461,"")</f>
        <v>0.65</v>
      </c>
    </row>
    <row r="462" spans="1:10" x14ac:dyDescent="0.3">
      <c r="A462" s="48" t="s">
        <v>138</v>
      </c>
      <c r="B462" s="48" t="s">
        <v>23642</v>
      </c>
      <c r="C462" s="1">
        <f>SUMIFS(Results!O:O,Results!G:G,CONCATENATE("*",B462,"*"),Results!E:E,'Warscroll Win Rates'!A462)</f>
        <v>15</v>
      </c>
      <c r="D462" s="50">
        <f>IFERROR(SUMIFS(Results!V:V,Results!G:G,CONCATENATE("*",B462,"*"),Results!E:E,'Warscroll Win Rates'!A462)/C462,"")</f>
        <v>0.46666666666666667</v>
      </c>
      <c r="E462" s="1">
        <f>SUMIFS(Results!O:O,Results!G:G,CONCATENATE("&lt;&gt;*",'Warscroll Win Rates'!B462,"*"),Results!E:E,'Warscroll Win Rates'!A462)</f>
        <v>117</v>
      </c>
      <c r="F462" s="50">
        <f>IFERROR(SUMIFS(Results!V:V,Results!G:G,CONCATENATE("&lt;&gt;*",'Warscroll Win Rates'!B462,"*"),Results!E:E,'Warscroll Win Rates'!A462)/E462,"")</f>
        <v>0.49145299145299143</v>
      </c>
      <c r="G462" s="46">
        <f>SUMIFS(Results!O:O,Results!G:G,CONCATENATE("*",B462,"*"),Results!E:E,'Warscroll Win Rates'!A462,Results!Y:Y,"&gt;=500")</f>
        <v>5</v>
      </c>
      <c r="H462" s="52">
        <f>IFERROR(SUMIFS(Results!V:V,Results!G:G,CONCATENATE("*",B462,"*"),Results!E:E,'Warscroll Win Rates'!A462,Results!Y:Y,"&gt;=500")/G462,"")</f>
        <v>0.6</v>
      </c>
      <c r="I462" s="53">
        <f>SUMIFS(Results!O:O,Results!G:G,CONCATENATE("&lt;&gt;*",'Warscroll Win Rates'!B462,"*"),Results!E:E,'Warscroll Win Rates'!A462,Results!Y:Y,"&gt;=500")</f>
        <v>20</v>
      </c>
      <c r="J462" s="52">
        <f>IFERROR(SUMIFS(Results!V:V,Results!G:G,CONCATENATE("&lt;&gt;*",'Warscroll Win Rates'!B462,"*"),Results!E:E,'Warscroll Win Rates'!A462,Results!Y:Y,"&gt;=500")/I462,"")</f>
        <v>0.7</v>
      </c>
    </row>
    <row r="463" spans="1:10" x14ac:dyDescent="0.3">
      <c r="A463" s="48" t="s">
        <v>138</v>
      </c>
      <c r="B463" s="48" t="s">
        <v>23643</v>
      </c>
      <c r="C463" s="1">
        <f>SUMIFS(Results!O:O,Results!G:G,CONCATENATE("*",B463,"*"),Results!E:E,'Warscroll Win Rates'!A463)</f>
        <v>40</v>
      </c>
      <c r="D463" s="50">
        <f>IFERROR(SUMIFS(Results!V:V,Results!G:G,CONCATENATE("*",B463,"*"),Results!E:E,'Warscroll Win Rates'!A463)/C463,"")</f>
        <v>0.5</v>
      </c>
      <c r="E463" s="1">
        <f>SUMIFS(Results!O:O,Results!G:G,CONCATENATE("&lt;&gt;*",'Warscroll Win Rates'!B463,"*"),Results!E:E,'Warscroll Win Rates'!A463)</f>
        <v>92</v>
      </c>
      <c r="F463" s="50">
        <f>IFERROR(SUMIFS(Results!V:V,Results!G:G,CONCATENATE("&lt;&gt;*",'Warscroll Win Rates'!B463,"*"),Results!E:E,'Warscroll Win Rates'!A463)/E463,"")</f>
        <v>0.48369565217391303</v>
      </c>
      <c r="G463" s="46">
        <f>SUMIFS(Results!O:O,Results!G:G,CONCATENATE("*",B463,"*"),Results!E:E,'Warscroll Win Rates'!A463,Results!Y:Y,"&gt;=500")</f>
        <v>15</v>
      </c>
      <c r="H463" s="52">
        <f>IFERROR(SUMIFS(Results!V:V,Results!G:G,CONCATENATE("*",B463,"*"),Results!E:E,'Warscroll Win Rates'!A463,Results!Y:Y,"&gt;=500")/G463,"")</f>
        <v>0.6</v>
      </c>
      <c r="I463" s="53">
        <f>SUMIFS(Results!O:O,Results!G:G,CONCATENATE("&lt;&gt;*",'Warscroll Win Rates'!B463,"*"),Results!E:E,'Warscroll Win Rates'!A463,Results!Y:Y,"&gt;=500")</f>
        <v>10</v>
      </c>
      <c r="J463" s="52">
        <f>IFERROR(SUMIFS(Results!V:V,Results!G:G,CONCATENATE("&lt;&gt;*",'Warscroll Win Rates'!B463,"*"),Results!E:E,'Warscroll Win Rates'!A463,Results!Y:Y,"&gt;=500")/I463,"")</f>
        <v>0.8</v>
      </c>
    </row>
    <row r="464" spans="1:10" x14ac:dyDescent="0.3">
      <c r="A464" s="48" t="s">
        <v>138</v>
      </c>
      <c r="B464" s="48" t="s">
        <v>23644</v>
      </c>
      <c r="C464" s="1">
        <f>SUMIFS(Results!O:O,Results!G:G,CONCATENATE("*",B464,"*"),Results!E:E,'Warscroll Win Rates'!A464)</f>
        <v>39</v>
      </c>
      <c r="D464" s="50">
        <f>IFERROR(SUMIFS(Results!V:V,Results!G:G,CONCATENATE("*",B464,"*"),Results!E:E,'Warscroll Win Rates'!A464)/C464,"")</f>
        <v>0.5641025641025641</v>
      </c>
      <c r="E464" s="1">
        <f>SUMIFS(Results!O:O,Results!G:G,CONCATENATE("&lt;&gt;*",'Warscroll Win Rates'!B464,"*"),Results!E:E,'Warscroll Win Rates'!A464)</f>
        <v>93</v>
      </c>
      <c r="F464" s="50">
        <f>IFERROR(SUMIFS(Results!V:V,Results!G:G,CONCATENATE("&lt;&gt;*",'Warscroll Win Rates'!B464,"*"),Results!E:E,'Warscroll Win Rates'!A464)/E464,"")</f>
        <v>0.45698924731182794</v>
      </c>
      <c r="G464" s="46">
        <f>SUMIFS(Results!O:O,Results!G:G,CONCATENATE("*",B464,"*"),Results!E:E,'Warscroll Win Rates'!A464,Results!Y:Y,"&gt;=500")</f>
        <v>5</v>
      </c>
      <c r="H464" s="52">
        <f>IFERROR(SUMIFS(Results!V:V,Results!G:G,CONCATENATE("*",B464,"*"),Results!E:E,'Warscroll Win Rates'!A464,Results!Y:Y,"&gt;=500")/G464,"")</f>
        <v>0.8</v>
      </c>
      <c r="I464" s="53">
        <f>SUMIFS(Results!O:O,Results!G:G,CONCATENATE("&lt;&gt;*",'Warscroll Win Rates'!B464,"*"),Results!E:E,'Warscroll Win Rates'!A464,Results!Y:Y,"&gt;=500")</f>
        <v>20</v>
      </c>
      <c r="J464" s="52">
        <f>IFERROR(SUMIFS(Results!V:V,Results!G:G,CONCATENATE("&lt;&gt;*",'Warscroll Win Rates'!B464,"*"),Results!E:E,'Warscroll Win Rates'!A464,Results!Y:Y,"&gt;=500")/I464,"")</f>
        <v>0.65</v>
      </c>
    </row>
    <row r="465" spans="1:10" x14ac:dyDescent="0.3">
      <c r="A465" s="48" t="s">
        <v>138</v>
      </c>
      <c r="B465" s="48" t="s">
        <v>23645</v>
      </c>
      <c r="C465" s="1">
        <f>SUMIFS(Results!O:O,Results!G:G,CONCATENATE("*",B465,"*"),Results!E:E,'Warscroll Win Rates'!A465)</f>
        <v>33</v>
      </c>
      <c r="D465" s="50">
        <f>IFERROR(SUMIFS(Results!V:V,Results!G:G,CONCATENATE("*",B465,"*"),Results!E:E,'Warscroll Win Rates'!A465)/C465,"")</f>
        <v>0.43939393939393939</v>
      </c>
      <c r="E465" s="1">
        <f>SUMIFS(Results!O:O,Results!G:G,CONCATENATE("&lt;&gt;*",'Warscroll Win Rates'!B465,"*"),Results!E:E,'Warscroll Win Rates'!A465)</f>
        <v>99</v>
      </c>
      <c r="F465" s="50">
        <f>IFERROR(SUMIFS(Results!V:V,Results!G:G,CONCATENATE("&lt;&gt;*",'Warscroll Win Rates'!B465,"*"),Results!E:E,'Warscroll Win Rates'!A465)/E465,"")</f>
        <v>0.50505050505050508</v>
      </c>
      <c r="G465" s="46">
        <f>SUMIFS(Results!O:O,Results!G:G,CONCATENATE("*",B465,"*"),Results!E:E,'Warscroll Win Rates'!A465,Results!Y:Y,"&gt;=500")</f>
        <v>0</v>
      </c>
      <c r="H465" s="52" t="str">
        <f>IFERROR(SUMIFS(Results!V:V,Results!G:G,CONCATENATE("*",B465,"*"),Results!E:E,'Warscroll Win Rates'!A465,Results!Y:Y,"&gt;=500")/G465,"")</f>
        <v/>
      </c>
      <c r="I465" s="53">
        <f>SUMIFS(Results!O:O,Results!G:G,CONCATENATE("&lt;&gt;*",'Warscroll Win Rates'!B465,"*"),Results!E:E,'Warscroll Win Rates'!A465,Results!Y:Y,"&gt;=500")</f>
        <v>25</v>
      </c>
      <c r="J465" s="52">
        <f>IFERROR(SUMIFS(Results!V:V,Results!G:G,CONCATENATE("&lt;&gt;*",'Warscroll Win Rates'!B465,"*"),Results!E:E,'Warscroll Win Rates'!A465,Results!Y:Y,"&gt;=500")/I465,"")</f>
        <v>0.68</v>
      </c>
    </row>
    <row r="466" spans="1:10" x14ac:dyDescent="0.3">
      <c r="A466" s="48" t="s">
        <v>138</v>
      </c>
      <c r="B466" s="48" t="s">
        <v>23646</v>
      </c>
      <c r="C466" s="1">
        <f>SUMIFS(Results!O:O,Results!G:G,CONCATENATE("*",B466,"*"),Results!E:E,'Warscroll Win Rates'!A466)</f>
        <v>34</v>
      </c>
      <c r="D466" s="50">
        <f>IFERROR(SUMIFS(Results!V:V,Results!G:G,CONCATENATE("*",B466,"*"),Results!E:E,'Warscroll Win Rates'!A466)/C466,"")</f>
        <v>0.47058823529411764</v>
      </c>
      <c r="E466" s="1">
        <f>SUMIFS(Results!O:O,Results!G:G,CONCATENATE("&lt;&gt;*",'Warscroll Win Rates'!B466,"*"),Results!E:E,'Warscroll Win Rates'!A466)</f>
        <v>98</v>
      </c>
      <c r="F466" s="50">
        <f>IFERROR(SUMIFS(Results!V:V,Results!G:G,CONCATENATE("&lt;&gt;*",'Warscroll Win Rates'!B466,"*"),Results!E:E,'Warscroll Win Rates'!A466)/E466,"")</f>
        <v>0.49489795918367346</v>
      </c>
      <c r="G466" s="46">
        <f>SUMIFS(Results!O:O,Results!G:G,CONCATENATE("*",B466,"*"),Results!E:E,'Warscroll Win Rates'!A466,Results!Y:Y,"&gt;=500")</f>
        <v>10</v>
      </c>
      <c r="H466" s="52">
        <f>IFERROR(SUMIFS(Results!V:V,Results!G:G,CONCATENATE("*",B466,"*"),Results!E:E,'Warscroll Win Rates'!A466,Results!Y:Y,"&gt;=500")/G466,"")</f>
        <v>0.6</v>
      </c>
      <c r="I466" s="53">
        <f>SUMIFS(Results!O:O,Results!G:G,CONCATENATE("&lt;&gt;*",'Warscroll Win Rates'!B466,"*"),Results!E:E,'Warscroll Win Rates'!A466,Results!Y:Y,"&gt;=500")</f>
        <v>15</v>
      </c>
      <c r="J466" s="52">
        <f>IFERROR(SUMIFS(Results!V:V,Results!G:G,CONCATENATE("&lt;&gt;*",'Warscroll Win Rates'!B466,"*"),Results!E:E,'Warscroll Win Rates'!A466,Results!Y:Y,"&gt;=500")/I466,"")</f>
        <v>0.73333333333333328</v>
      </c>
    </row>
    <row r="467" spans="1:10" x14ac:dyDescent="0.3">
      <c r="A467" s="48" t="s">
        <v>138</v>
      </c>
      <c r="B467" s="48" t="s">
        <v>23647</v>
      </c>
      <c r="C467" s="1">
        <f>SUMIFS(Results!O:O,Results!G:G,CONCATENATE("*",B467,"*"),Results!E:E,'Warscroll Win Rates'!A467)</f>
        <v>25</v>
      </c>
      <c r="D467" s="50">
        <f>IFERROR(SUMIFS(Results!V:V,Results!G:G,CONCATENATE("*",B467,"*"),Results!E:E,'Warscroll Win Rates'!A467)/C467,"")</f>
        <v>0.48</v>
      </c>
      <c r="E467" s="1">
        <f>SUMIFS(Results!O:O,Results!G:G,CONCATENATE("&lt;&gt;*",'Warscroll Win Rates'!B467,"*"),Results!E:E,'Warscroll Win Rates'!A467)</f>
        <v>107</v>
      </c>
      <c r="F467" s="50">
        <f>IFERROR(SUMIFS(Results!V:V,Results!G:G,CONCATENATE("&lt;&gt;*",'Warscroll Win Rates'!B467,"*"),Results!E:E,'Warscroll Win Rates'!A467)/E467,"")</f>
        <v>0.49065420560747663</v>
      </c>
      <c r="G467" s="46">
        <f>SUMIFS(Results!O:O,Results!G:G,CONCATENATE("*",B467,"*"),Results!E:E,'Warscroll Win Rates'!A467,Results!Y:Y,"&gt;=500")</f>
        <v>0</v>
      </c>
      <c r="H467" s="52" t="str">
        <f>IFERROR(SUMIFS(Results!V:V,Results!G:G,CONCATENATE("*",B467,"*"),Results!E:E,'Warscroll Win Rates'!A467,Results!Y:Y,"&gt;=500")/G467,"")</f>
        <v/>
      </c>
      <c r="I467" s="53">
        <f>SUMIFS(Results!O:O,Results!G:G,CONCATENATE("&lt;&gt;*",'Warscroll Win Rates'!B467,"*"),Results!E:E,'Warscroll Win Rates'!A467,Results!Y:Y,"&gt;=500")</f>
        <v>25</v>
      </c>
      <c r="J467" s="52">
        <f>IFERROR(SUMIFS(Results!V:V,Results!G:G,CONCATENATE("&lt;&gt;*",'Warscroll Win Rates'!B467,"*"),Results!E:E,'Warscroll Win Rates'!A467,Results!Y:Y,"&gt;=500")/I467,"")</f>
        <v>0.68</v>
      </c>
    </row>
    <row r="468" spans="1:10" x14ac:dyDescent="0.3">
      <c r="A468" s="48" t="s">
        <v>138</v>
      </c>
      <c r="B468" s="48" t="s">
        <v>23648</v>
      </c>
      <c r="C468" s="1">
        <f>SUMIFS(Results!O:O,Results!G:G,CONCATENATE("*",B468,"*"),Results!E:E,'Warscroll Win Rates'!A468)</f>
        <v>28</v>
      </c>
      <c r="D468" s="50">
        <f>IFERROR(SUMIFS(Results!V:V,Results!G:G,CONCATENATE("*",B468,"*"),Results!E:E,'Warscroll Win Rates'!A468)/C468,"")</f>
        <v>0.48214285714285715</v>
      </c>
      <c r="E468" s="1">
        <f>SUMIFS(Results!O:O,Results!G:G,CONCATENATE("&lt;&gt;*",'Warscroll Win Rates'!B468,"*"),Results!E:E,'Warscroll Win Rates'!A468)</f>
        <v>104</v>
      </c>
      <c r="F468" s="50">
        <f>IFERROR(SUMIFS(Results!V:V,Results!G:G,CONCATENATE("&lt;&gt;*",'Warscroll Win Rates'!B468,"*"),Results!E:E,'Warscroll Win Rates'!A468)/E468,"")</f>
        <v>0.49038461538461536</v>
      </c>
      <c r="G468" s="46">
        <f>SUMIFS(Results!O:O,Results!G:G,CONCATENATE("*",B468,"*"),Results!E:E,'Warscroll Win Rates'!A468,Results!Y:Y,"&gt;=500")</f>
        <v>5</v>
      </c>
      <c r="H468" s="52">
        <f>IFERROR(SUMIFS(Results!V:V,Results!G:G,CONCATENATE("*",B468,"*"),Results!E:E,'Warscroll Win Rates'!A468,Results!Y:Y,"&gt;=500")/G468,"")</f>
        <v>0.8</v>
      </c>
      <c r="I468" s="53">
        <f>SUMIFS(Results!O:O,Results!G:G,CONCATENATE("&lt;&gt;*",'Warscroll Win Rates'!B468,"*"),Results!E:E,'Warscroll Win Rates'!A468,Results!Y:Y,"&gt;=500")</f>
        <v>20</v>
      </c>
      <c r="J468" s="52">
        <f>IFERROR(SUMIFS(Results!V:V,Results!G:G,CONCATENATE("&lt;&gt;*",'Warscroll Win Rates'!B468,"*"),Results!E:E,'Warscroll Win Rates'!A468,Results!Y:Y,"&gt;=500")/I468,"")</f>
        <v>0.65</v>
      </c>
    </row>
    <row r="469" spans="1:10" s="5" customFormat="1" x14ac:dyDescent="0.3">
      <c r="A469" s="49" t="s">
        <v>98</v>
      </c>
      <c r="B469" s="49"/>
      <c r="C469" s="6">
        <f>SUMIFS(Results!O:O,Results!G:G,CONCATENATE("*",B469,"*"),Results!E:E,'Warscroll Win Rates'!A469)</f>
        <v>180</v>
      </c>
      <c r="D469" s="50">
        <f>IFERROR(SUMIFS(Results!V:V,Results!G:G,CONCATENATE("*",B469,"*"),Results!E:E,'Warscroll Win Rates'!A469)/C469,"")</f>
        <v>0.53611111111111109</v>
      </c>
      <c r="E469" s="6">
        <f>SUMIFS(Results!O:O,Results!G:G,CONCATENATE("&lt;&gt;*",'Warscroll Win Rates'!B469,"*"),Results!E:E,'Warscroll Win Rates'!A469)</f>
        <v>0</v>
      </c>
      <c r="F469" s="50" t="str">
        <f>IFERROR(SUMIFS(Results!V:V,Results!G:G,CONCATENATE("&lt;&gt;*",'Warscroll Win Rates'!B469,"*"),Results!E:E,'Warscroll Win Rates'!A469)/E469,"")</f>
        <v/>
      </c>
      <c r="G469" s="46">
        <f>SUMIFS(Results!O:O,Results!G:G,CONCATENATE("*",B469,"*"),Results!E:E,'Warscroll Win Rates'!A469,Results!Y:Y,"&gt;=500")</f>
        <v>40</v>
      </c>
      <c r="H469" s="52">
        <f>IFERROR(SUMIFS(Results!V:V,Results!G:G,CONCATENATE("*",B469,"*"),Results!E:E,'Warscroll Win Rates'!A469,Results!Y:Y,"&gt;=500")/G469,"")</f>
        <v>0.77500000000000002</v>
      </c>
      <c r="I469" s="53">
        <f>SUMIFS(Results!O:O,Results!G:G,CONCATENATE("&lt;&gt;*",'Warscroll Win Rates'!B469,"*"),Results!E:E,'Warscroll Win Rates'!A469,Results!Y:Y,"&gt;=500")</f>
        <v>0</v>
      </c>
      <c r="J469" s="52" t="str">
        <f>IFERROR(SUMIFS(Results!V:V,Results!G:G,CONCATENATE("&lt;&gt;*",'Warscroll Win Rates'!B469,"*"),Results!E:E,'Warscroll Win Rates'!A469,Results!Y:Y,"&gt;=500")/I469,"")</f>
        <v/>
      </c>
    </row>
    <row r="470" spans="1:10" x14ac:dyDescent="0.3">
      <c r="A470" s="48" t="s">
        <v>98</v>
      </c>
      <c r="B470" s="48" t="s">
        <v>23649</v>
      </c>
      <c r="C470" s="1">
        <f>SUMIFS(Results!O:O,Results!G:G,CONCATENATE("*",B470,"*"),Results!E:E,'Warscroll Win Rates'!A470)</f>
        <v>35</v>
      </c>
      <c r="D470" s="50">
        <f>IFERROR(SUMIFS(Results!V:V,Results!G:G,CONCATENATE("*",B470,"*"),Results!E:E,'Warscroll Win Rates'!A470)/C470,"")</f>
        <v>0.68571428571428572</v>
      </c>
      <c r="E470" s="1">
        <f>SUMIFS(Results!O:O,Results!G:G,CONCATENATE("&lt;&gt;*",'Warscroll Win Rates'!B470,"*"),Results!E:E,'Warscroll Win Rates'!A470)</f>
        <v>145</v>
      </c>
      <c r="F470" s="50">
        <f>IFERROR(SUMIFS(Results!V:V,Results!G:G,CONCATENATE("&lt;&gt;*",'Warscroll Win Rates'!B470,"*"),Results!E:E,'Warscroll Win Rates'!A470)/E470,"")</f>
        <v>0.5</v>
      </c>
      <c r="G470" s="46">
        <f>SUMIFS(Results!O:O,Results!G:G,CONCATENATE("*",B470,"*"),Results!E:E,'Warscroll Win Rates'!A470,Results!Y:Y,"&gt;=500")</f>
        <v>15</v>
      </c>
      <c r="H470" s="52">
        <f>IFERROR(SUMIFS(Results!V:V,Results!G:G,CONCATENATE("*",B470,"*"),Results!E:E,'Warscroll Win Rates'!A470,Results!Y:Y,"&gt;=500")/G470,"")</f>
        <v>0.93333333333333335</v>
      </c>
      <c r="I470" s="53">
        <f>SUMIFS(Results!O:O,Results!G:G,CONCATENATE("&lt;&gt;*",'Warscroll Win Rates'!B470,"*"),Results!E:E,'Warscroll Win Rates'!A470,Results!Y:Y,"&gt;=500")</f>
        <v>25</v>
      </c>
      <c r="J470" s="52">
        <f>IFERROR(SUMIFS(Results!V:V,Results!G:G,CONCATENATE("&lt;&gt;*",'Warscroll Win Rates'!B470,"*"),Results!E:E,'Warscroll Win Rates'!A470,Results!Y:Y,"&gt;=500")/I470,"")</f>
        <v>0.68</v>
      </c>
    </row>
    <row r="471" spans="1:10" x14ac:dyDescent="0.3">
      <c r="A471" s="48" t="s">
        <v>98</v>
      </c>
      <c r="B471" s="48" t="s">
        <v>23650</v>
      </c>
      <c r="C471" s="1">
        <f>SUMIFS(Results!O:O,Results!G:G,CONCATENATE("*",B471,"*"),Results!E:E,'Warscroll Win Rates'!A471)</f>
        <v>95</v>
      </c>
      <c r="D471" s="50">
        <f>IFERROR(SUMIFS(Results!V:V,Results!G:G,CONCATENATE("*",B471,"*"),Results!E:E,'Warscroll Win Rates'!A471)/C471,"")</f>
        <v>0.58421052631578951</v>
      </c>
      <c r="E471" s="1">
        <f>SUMIFS(Results!O:O,Results!G:G,CONCATENATE("&lt;&gt;*",'Warscroll Win Rates'!B471,"*"),Results!E:E,'Warscroll Win Rates'!A471)</f>
        <v>85</v>
      </c>
      <c r="F471" s="50">
        <f>IFERROR(SUMIFS(Results!V:V,Results!G:G,CONCATENATE("&lt;&gt;*",'Warscroll Win Rates'!B471,"*"),Results!E:E,'Warscroll Win Rates'!A471)/E471,"")</f>
        <v>0.4823529411764706</v>
      </c>
      <c r="G471" s="46">
        <f>SUMIFS(Results!O:O,Results!G:G,CONCATENATE("*",B471,"*"),Results!E:E,'Warscroll Win Rates'!A471,Results!Y:Y,"&gt;=500")</f>
        <v>25</v>
      </c>
      <c r="H471" s="52">
        <f>IFERROR(SUMIFS(Results!V:V,Results!G:G,CONCATENATE("*",B471,"*"),Results!E:E,'Warscroll Win Rates'!A471,Results!Y:Y,"&gt;=500")/G471,"")</f>
        <v>0.92</v>
      </c>
      <c r="I471" s="53">
        <f>SUMIFS(Results!O:O,Results!G:G,CONCATENATE("&lt;&gt;*",'Warscroll Win Rates'!B471,"*"),Results!E:E,'Warscroll Win Rates'!A471,Results!Y:Y,"&gt;=500")</f>
        <v>15</v>
      </c>
      <c r="J471" s="52">
        <f>IFERROR(SUMIFS(Results!V:V,Results!G:G,CONCATENATE("&lt;&gt;*",'Warscroll Win Rates'!B471,"*"),Results!E:E,'Warscroll Win Rates'!A471,Results!Y:Y,"&gt;=500")/I471,"")</f>
        <v>0.53333333333333333</v>
      </c>
    </row>
    <row r="472" spans="1:10" x14ac:dyDescent="0.3">
      <c r="A472" s="48" t="s">
        <v>98</v>
      </c>
      <c r="B472" s="48" t="s">
        <v>23651</v>
      </c>
      <c r="C472" s="1">
        <f>SUMIFS(Results!O:O,Results!G:G,CONCATENATE("*",B472,"*"),Results!E:E,'Warscroll Win Rates'!A472)</f>
        <v>0</v>
      </c>
      <c r="D472" s="50" t="str">
        <f>IFERROR(SUMIFS(Results!V:V,Results!G:G,CONCATENATE("*",B472,"*"),Results!E:E,'Warscroll Win Rates'!A472)/C472,"")</f>
        <v/>
      </c>
      <c r="E472" s="1">
        <f>SUMIFS(Results!O:O,Results!G:G,CONCATENATE("&lt;&gt;*",'Warscroll Win Rates'!B472,"*"),Results!E:E,'Warscroll Win Rates'!A472)</f>
        <v>180</v>
      </c>
      <c r="F472" s="50">
        <f>IFERROR(SUMIFS(Results!V:V,Results!G:G,CONCATENATE("&lt;&gt;*",'Warscroll Win Rates'!B472,"*"),Results!E:E,'Warscroll Win Rates'!A472)/E472,"")</f>
        <v>0.53611111111111109</v>
      </c>
      <c r="G472" s="46">
        <f>SUMIFS(Results!O:O,Results!G:G,CONCATENATE("*",B472,"*"),Results!E:E,'Warscroll Win Rates'!A472,Results!Y:Y,"&gt;=500")</f>
        <v>0</v>
      </c>
      <c r="H472" s="52" t="str">
        <f>IFERROR(SUMIFS(Results!V:V,Results!G:G,CONCATENATE("*",B472,"*"),Results!E:E,'Warscroll Win Rates'!A472,Results!Y:Y,"&gt;=500")/G472,"")</f>
        <v/>
      </c>
      <c r="I472" s="53">
        <f>SUMIFS(Results!O:O,Results!G:G,CONCATENATE("&lt;&gt;*",'Warscroll Win Rates'!B472,"*"),Results!E:E,'Warscroll Win Rates'!A472,Results!Y:Y,"&gt;=500")</f>
        <v>40</v>
      </c>
      <c r="J472" s="52">
        <f>IFERROR(SUMIFS(Results!V:V,Results!G:G,CONCATENATE("&lt;&gt;*",'Warscroll Win Rates'!B472,"*"),Results!E:E,'Warscroll Win Rates'!A472,Results!Y:Y,"&gt;=500")/I472,"")</f>
        <v>0.77500000000000002</v>
      </c>
    </row>
    <row r="473" spans="1:10" x14ac:dyDescent="0.3">
      <c r="A473" s="48" t="s">
        <v>98</v>
      </c>
      <c r="B473" s="48" t="s">
        <v>23652</v>
      </c>
      <c r="C473" s="1">
        <f>SUMIFS(Results!O:O,Results!G:G,CONCATENATE("*",B473,"*"),Results!E:E,'Warscroll Win Rates'!A473)</f>
        <v>100</v>
      </c>
      <c r="D473" s="50">
        <f>IFERROR(SUMIFS(Results!V:V,Results!G:G,CONCATENATE("*",B473,"*"),Results!E:E,'Warscroll Win Rates'!A473)/C473,"")</f>
        <v>0.47</v>
      </c>
      <c r="E473" s="1">
        <f>SUMIFS(Results!O:O,Results!G:G,CONCATENATE("&lt;&gt;*",'Warscroll Win Rates'!B473,"*"),Results!E:E,'Warscroll Win Rates'!A473)</f>
        <v>80</v>
      </c>
      <c r="F473" s="50">
        <f>IFERROR(SUMIFS(Results!V:V,Results!G:G,CONCATENATE("&lt;&gt;*",'Warscroll Win Rates'!B473,"*"),Results!E:E,'Warscroll Win Rates'!A473)/E473,"")</f>
        <v>0.61875000000000002</v>
      </c>
      <c r="G473" s="46">
        <f>SUMIFS(Results!O:O,Results!G:G,CONCATENATE("*",B473,"*"),Results!E:E,'Warscroll Win Rates'!A473,Results!Y:Y,"&gt;=500")</f>
        <v>15</v>
      </c>
      <c r="H473" s="52">
        <f>IFERROR(SUMIFS(Results!V:V,Results!G:G,CONCATENATE("*",B473,"*"),Results!E:E,'Warscroll Win Rates'!A473,Results!Y:Y,"&gt;=500")/G473,"")</f>
        <v>0.53333333333333333</v>
      </c>
      <c r="I473" s="53">
        <f>SUMIFS(Results!O:O,Results!G:G,CONCATENATE("&lt;&gt;*",'Warscroll Win Rates'!B473,"*"),Results!E:E,'Warscroll Win Rates'!A473,Results!Y:Y,"&gt;=500")</f>
        <v>25</v>
      </c>
      <c r="J473" s="52">
        <f>IFERROR(SUMIFS(Results!V:V,Results!G:G,CONCATENATE("&lt;&gt;*",'Warscroll Win Rates'!B473,"*"),Results!E:E,'Warscroll Win Rates'!A473,Results!Y:Y,"&gt;=500")/I473,"")</f>
        <v>0.92</v>
      </c>
    </row>
    <row r="474" spans="1:10" x14ac:dyDescent="0.3">
      <c r="A474" s="48" t="s">
        <v>98</v>
      </c>
      <c r="B474" s="48" t="s">
        <v>23653</v>
      </c>
      <c r="C474" s="1">
        <f>SUMIFS(Results!O:O,Results!G:G,CONCATENATE("*",B474,"*"),Results!E:E,'Warscroll Win Rates'!A474)</f>
        <v>0</v>
      </c>
      <c r="D474" s="50" t="str">
        <f>IFERROR(SUMIFS(Results!V:V,Results!G:G,CONCATENATE("*",B474,"*"),Results!E:E,'Warscroll Win Rates'!A474)/C474,"")</f>
        <v/>
      </c>
      <c r="E474" s="1">
        <f>SUMIFS(Results!O:O,Results!G:G,CONCATENATE("&lt;&gt;*",'Warscroll Win Rates'!B474,"*"),Results!E:E,'Warscroll Win Rates'!A474)</f>
        <v>180</v>
      </c>
      <c r="F474" s="50">
        <f>IFERROR(SUMIFS(Results!V:V,Results!G:G,CONCATENATE("&lt;&gt;*",'Warscroll Win Rates'!B474,"*"),Results!E:E,'Warscroll Win Rates'!A474)/E474,"")</f>
        <v>0.53611111111111109</v>
      </c>
      <c r="G474" s="46">
        <f>SUMIFS(Results!O:O,Results!G:G,CONCATENATE("*",B474,"*"),Results!E:E,'Warscroll Win Rates'!A474,Results!Y:Y,"&gt;=500")</f>
        <v>0</v>
      </c>
      <c r="H474" s="52" t="str">
        <f>IFERROR(SUMIFS(Results!V:V,Results!G:G,CONCATENATE("*",B474,"*"),Results!E:E,'Warscroll Win Rates'!A474,Results!Y:Y,"&gt;=500")/G474,"")</f>
        <v/>
      </c>
      <c r="I474" s="53">
        <f>SUMIFS(Results!O:O,Results!G:G,CONCATENATE("&lt;&gt;*",'Warscroll Win Rates'!B474,"*"),Results!E:E,'Warscroll Win Rates'!A474,Results!Y:Y,"&gt;=500")</f>
        <v>40</v>
      </c>
      <c r="J474" s="52">
        <f>IFERROR(SUMIFS(Results!V:V,Results!G:G,CONCATENATE("&lt;&gt;*",'Warscroll Win Rates'!B474,"*"),Results!E:E,'Warscroll Win Rates'!A474,Results!Y:Y,"&gt;=500")/I474,"")</f>
        <v>0.77500000000000002</v>
      </c>
    </row>
    <row r="475" spans="1:10" x14ac:dyDescent="0.3">
      <c r="A475" s="48" t="s">
        <v>98</v>
      </c>
      <c r="B475" s="48" t="s">
        <v>23654</v>
      </c>
      <c r="C475" s="1">
        <f>SUMIFS(Results!O:O,Results!G:G,CONCATENATE("*",B475,"*"),Results!E:E,'Warscroll Win Rates'!A475)</f>
        <v>85</v>
      </c>
      <c r="D475" s="50">
        <f>IFERROR(SUMIFS(Results!V:V,Results!G:G,CONCATENATE("*",B475,"*"),Results!E:E,'Warscroll Win Rates'!A475)/C475,"")</f>
        <v>0.49411764705882355</v>
      </c>
      <c r="E475" s="1">
        <f>SUMIFS(Results!O:O,Results!G:G,CONCATENATE("&lt;&gt;*",'Warscroll Win Rates'!B475,"*"),Results!E:E,'Warscroll Win Rates'!A475)</f>
        <v>95</v>
      </c>
      <c r="F475" s="50">
        <f>IFERROR(SUMIFS(Results!V:V,Results!G:G,CONCATENATE("&lt;&gt;*",'Warscroll Win Rates'!B475,"*"),Results!E:E,'Warscroll Win Rates'!A475)/E475,"")</f>
        <v>0.5736842105263158</v>
      </c>
      <c r="G475" s="46">
        <f>SUMIFS(Results!O:O,Results!G:G,CONCATENATE("*",B475,"*"),Results!E:E,'Warscroll Win Rates'!A475,Results!Y:Y,"&gt;=500")</f>
        <v>15</v>
      </c>
      <c r="H475" s="52">
        <f>IFERROR(SUMIFS(Results!V:V,Results!G:G,CONCATENATE("*",B475,"*"),Results!E:E,'Warscroll Win Rates'!A475,Results!Y:Y,"&gt;=500")/G475,"")</f>
        <v>0.53333333333333333</v>
      </c>
      <c r="I475" s="53">
        <f>SUMIFS(Results!O:O,Results!G:G,CONCATENATE("&lt;&gt;*",'Warscroll Win Rates'!B475,"*"),Results!E:E,'Warscroll Win Rates'!A475,Results!Y:Y,"&gt;=500")</f>
        <v>25</v>
      </c>
      <c r="J475" s="52">
        <f>IFERROR(SUMIFS(Results!V:V,Results!G:G,CONCATENATE("&lt;&gt;*",'Warscroll Win Rates'!B475,"*"),Results!E:E,'Warscroll Win Rates'!A475,Results!Y:Y,"&gt;=500")/I475,"")</f>
        <v>0.92</v>
      </c>
    </row>
    <row r="476" spans="1:10" x14ac:dyDescent="0.3">
      <c r="A476" s="48" t="s">
        <v>98</v>
      </c>
      <c r="B476" s="48" t="s">
        <v>23655</v>
      </c>
      <c r="C476" s="1">
        <f>SUMIFS(Results!O:O,Results!G:G,CONCATENATE("*",B476,"*"),Results!E:E,'Warscroll Win Rates'!A476)</f>
        <v>30</v>
      </c>
      <c r="D476" s="50">
        <f>IFERROR(SUMIFS(Results!V:V,Results!G:G,CONCATENATE("*",B476,"*"),Results!E:E,'Warscroll Win Rates'!A476)/C476,"")</f>
        <v>0.4</v>
      </c>
      <c r="E476" s="1">
        <f>SUMIFS(Results!O:O,Results!G:G,CONCATENATE("&lt;&gt;*",'Warscroll Win Rates'!B476,"*"),Results!E:E,'Warscroll Win Rates'!A476)</f>
        <v>150</v>
      </c>
      <c r="F476" s="50">
        <f>IFERROR(SUMIFS(Results!V:V,Results!G:G,CONCATENATE("&lt;&gt;*",'Warscroll Win Rates'!B476,"*"),Results!E:E,'Warscroll Win Rates'!A476)/E476,"")</f>
        <v>0.56333333333333335</v>
      </c>
      <c r="G476" s="46">
        <f>SUMIFS(Results!O:O,Results!G:G,CONCATENATE("*",B476,"*"),Results!E:E,'Warscroll Win Rates'!A476,Results!Y:Y,"&gt;=500")</f>
        <v>5</v>
      </c>
      <c r="H476" s="52">
        <f>IFERROR(SUMIFS(Results!V:V,Results!G:G,CONCATENATE("*",B476,"*"),Results!E:E,'Warscroll Win Rates'!A476,Results!Y:Y,"&gt;=500")/G476,"")</f>
        <v>0.4</v>
      </c>
      <c r="I476" s="53">
        <f>SUMIFS(Results!O:O,Results!G:G,CONCATENATE("&lt;&gt;*",'Warscroll Win Rates'!B476,"*"),Results!E:E,'Warscroll Win Rates'!A476,Results!Y:Y,"&gt;=500")</f>
        <v>35</v>
      </c>
      <c r="J476" s="52">
        <f>IFERROR(SUMIFS(Results!V:V,Results!G:G,CONCATENATE("&lt;&gt;*",'Warscroll Win Rates'!B476,"*"),Results!E:E,'Warscroll Win Rates'!A476,Results!Y:Y,"&gt;=500")/I476,"")</f>
        <v>0.82857142857142863</v>
      </c>
    </row>
    <row r="477" spans="1:10" x14ac:dyDescent="0.3">
      <c r="A477" s="48" t="s">
        <v>98</v>
      </c>
      <c r="B477" s="48" t="s">
        <v>23656</v>
      </c>
      <c r="C477" s="1">
        <f>SUMIFS(Results!O:O,Results!G:G,CONCATENATE("*",B477,"*"),Results!E:E,'Warscroll Win Rates'!A477)</f>
        <v>5</v>
      </c>
      <c r="D477" s="50">
        <f>IFERROR(SUMIFS(Results!V:V,Results!G:G,CONCATENATE("*",B477,"*"),Results!E:E,'Warscroll Win Rates'!A477)/C477,"")</f>
        <v>0.4</v>
      </c>
      <c r="E477" s="1">
        <f>SUMIFS(Results!O:O,Results!G:G,CONCATENATE("&lt;&gt;*",'Warscroll Win Rates'!B477,"*"),Results!E:E,'Warscroll Win Rates'!A477)</f>
        <v>175</v>
      </c>
      <c r="F477" s="50">
        <f>IFERROR(SUMIFS(Results!V:V,Results!G:G,CONCATENATE("&lt;&gt;*",'Warscroll Win Rates'!B477,"*"),Results!E:E,'Warscroll Win Rates'!A477)/E477,"")</f>
        <v>0.54</v>
      </c>
      <c r="G477" s="46">
        <f>SUMIFS(Results!O:O,Results!G:G,CONCATENATE("*",B477,"*"),Results!E:E,'Warscroll Win Rates'!A477,Results!Y:Y,"&gt;=500")</f>
        <v>5</v>
      </c>
      <c r="H477" s="52">
        <f>IFERROR(SUMIFS(Results!V:V,Results!G:G,CONCATENATE("*",B477,"*"),Results!E:E,'Warscroll Win Rates'!A477,Results!Y:Y,"&gt;=500")/G477,"")</f>
        <v>0.4</v>
      </c>
      <c r="I477" s="53">
        <f>SUMIFS(Results!O:O,Results!G:G,CONCATENATE("&lt;&gt;*",'Warscroll Win Rates'!B477,"*"),Results!E:E,'Warscroll Win Rates'!A477,Results!Y:Y,"&gt;=500")</f>
        <v>35</v>
      </c>
      <c r="J477" s="52">
        <f>IFERROR(SUMIFS(Results!V:V,Results!G:G,CONCATENATE("&lt;&gt;*",'Warscroll Win Rates'!B477,"*"),Results!E:E,'Warscroll Win Rates'!A477,Results!Y:Y,"&gt;=500")/I477,"")</f>
        <v>0.82857142857142863</v>
      </c>
    </row>
    <row r="478" spans="1:10" x14ac:dyDescent="0.3">
      <c r="A478" s="48" t="s">
        <v>98</v>
      </c>
      <c r="B478" s="48" t="s">
        <v>23460</v>
      </c>
      <c r="C478" s="1">
        <f>SUMIFS(Results!O:O,Results!G:G,CONCATENATE("*",B478,"*"),Results!E:E,'Warscroll Win Rates'!A478)</f>
        <v>25</v>
      </c>
      <c r="D478" s="50">
        <f>IFERROR(SUMIFS(Results!V:V,Results!G:G,CONCATENATE("*",B478,"*"),Results!E:E,'Warscroll Win Rates'!A478)/C478,"")</f>
        <v>0.48</v>
      </c>
      <c r="E478" s="1">
        <f>SUMIFS(Results!O:O,Results!G:G,CONCATENATE("&lt;&gt;*",'Warscroll Win Rates'!B478,"*"),Results!E:E,'Warscroll Win Rates'!A478)</f>
        <v>155</v>
      </c>
      <c r="F478" s="50">
        <f>IFERROR(SUMIFS(Results!V:V,Results!G:G,CONCATENATE("&lt;&gt;*",'Warscroll Win Rates'!B478,"*"),Results!E:E,'Warscroll Win Rates'!A478)/E478,"")</f>
        <v>0.54516129032258065</v>
      </c>
      <c r="G478" s="46">
        <f>SUMIFS(Results!O:O,Results!G:G,CONCATENATE("*",B478,"*"),Results!E:E,'Warscroll Win Rates'!A478,Results!Y:Y,"&gt;=500")</f>
        <v>0</v>
      </c>
      <c r="H478" s="52" t="str">
        <f>IFERROR(SUMIFS(Results!V:V,Results!G:G,CONCATENATE("*",B478,"*"),Results!E:E,'Warscroll Win Rates'!A478,Results!Y:Y,"&gt;=500")/G478,"")</f>
        <v/>
      </c>
      <c r="I478" s="53">
        <f>SUMIFS(Results!O:O,Results!G:G,CONCATENATE("&lt;&gt;*",'Warscroll Win Rates'!B478,"*"),Results!E:E,'Warscroll Win Rates'!A478,Results!Y:Y,"&gt;=500")</f>
        <v>40</v>
      </c>
      <c r="J478" s="52">
        <f>IFERROR(SUMIFS(Results!V:V,Results!G:G,CONCATENATE("&lt;&gt;*",'Warscroll Win Rates'!B478,"*"),Results!E:E,'Warscroll Win Rates'!A478,Results!Y:Y,"&gt;=500")/I478,"")</f>
        <v>0.77500000000000002</v>
      </c>
    </row>
    <row r="479" spans="1:10" x14ac:dyDescent="0.3">
      <c r="A479" s="48" t="s">
        <v>98</v>
      </c>
      <c r="B479" s="48" t="s">
        <v>23657</v>
      </c>
      <c r="C479" s="1">
        <f>SUMIFS(Results!O:O,Results!G:G,CONCATENATE("*",B479,"*"),Results!E:E,'Warscroll Win Rates'!A479)</f>
        <v>100</v>
      </c>
      <c r="D479" s="50">
        <f>IFERROR(SUMIFS(Results!V:V,Results!G:G,CONCATENATE("*",B479,"*"),Results!E:E,'Warscroll Win Rates'!A479)/C479,"")</f>
        <v>0.625</v>
      </c>
      <c r="E479" s="1">
        <f>SUMIFS(Results!O:O,Results!G:G,CONCATENATE("&lt;&gt;*",'Warscroll Win Rates'!B479,"*"),Results!E:E,'Warscroll Win Rates'!A479)</f>
        <v>80</v>
      </c>
      <c r="F479" s="50">
        <f>IFERROR(SUMIFS(Results!V:V,Results!G:G,CONCATENATE("&lt;&gt;*",'Warscroll Win Rates'!B479,"*"),Results!E:E,'Warscroll Win Rates'!A479)/E479,"")</f>
        <v>0.42499999999999999</v>
      </c>
      <c r="G479" s="46">
        <f>SUMIFS(Results!O:O,Results!G:G,CONCATENATE("*",B479,"*"),Results!E:E,'Warscroll Win Rates'!A479,Results!Y:Y,"&gt;=500")</f>
        <v>30</v>
      </c>
      <c r="H479" s="52">
        <f>IFERROR(SUMIFS(Results!V:V,Results!G:G,CONCATENATE("*",B479,"*"),Results!E:E,'Warscroll Win Rates'!A479,Results!Y:Y,"&gt;=500")/G479,"")</f>
        <v>0.8666666666666667</v>
      </c>
      <c r="I479" s="53">
        <f>SUMIFS(Results!O:O,Results!G:G,CONCATENATE("&lt;&gt;*",'Warscroll Win Rates'!B479,"*"),Results!E:E,'Warscroll Win Rates'!A479,Results!Y:Y,"&gt;=500")</f>
        <v>10</v>
      </c>
      <c r="J479" s="52">
        <f>IFERROR(SUMIFS(Results!V:V,Results!G:G,CONCATENATE("&lt;&gt;*",'Warscroll Win Rates'!B479,"*"),Results!E:E,'Warscroll Win Rates'!A479,Results!Y:Y,"&gt;=500")/I479,"")</f>
        <v>0.5</v>
      </c>
    </row>
    <row r="480" spans="1:10" x14ac:dyDescent="0.3">
      <c r="A480" s="48" t="s">
        <v>98</v>
      </c>
      <c r="B480" s="48" t="s">
        <v>23658</v>
      </c>
      <c r="C480" s="1">
        <f>SUMIFS(Results!O:O,Results!G:G,CONCATENATE("*",B480,"*"),Results!E:E,'Warscroll Win Rates'!A480)</f>
        <v>30</v>
      </c>
      <c r="D480" s="50">
        <f>IFERROR(SUMIFS(Results!V:V,Results!G:G,CONCATENATE("*",B480,"*"),Results!E:E,'Warscroll Win Rates'!A480)/C480,"")</f>
        <v>0.55000000000000004</v>
      </c>
      <c r="E480" s="1">
        <f>SUMIFS(Results!O:O,Results!G:G,CONCATENATE("&lt;&gt;*",'Warscroll Win Rates'!B480,"*"),Results!E:E,'Warscroll Win Rates'!A480)</f>
        <v>150</v>
      </c>
      <c r="F480" s="50">
        <f>IFERROR(SUMIFS(Results!V:V,Results!G:G,CONCATENATE("&lt;&gt;*",'Warscroll Win Rates'!B480,"*"),Results!E:E,'Warscroll Win Rates'!A480)/E480,"")</f>
        <v>0.53333333333333333</v>
      </c>
      <c r="G480" s="46">
        <f>SUMIFS(Results!O:O,Results!G:G,CONCATENATE("*",B480,"*"),Results!E:E,'Warscroll Win Rates'!A480,Results!Y:Y,"&gt;=500")</f>
        <v>5</v>
      </c>
      <c r="H480" s="52">
        <f>IFERROR(SUMIFS(Results!V:V,Results!G:G,CONCATENATE("*",B480,"*"),Results!E:E,'Warscroll Win Rates'!A480,Results!Y:Y,"&gt;=500")/G480,"")</f>
        <v>0.8</v>
      </c>
      <c r="I480" s="53">
        <f>SUMIFS(Results!O:O,Results!G:G,CONCATENATE("&lt;&gt;*",'Warscroll Win Rates'!B480,"*"),Results!E:E,'Warscroll Win Rates'!A480,Results!Y:Y,"&gt;=500")</f>
        <v>35</v>
      </c>
      <c r="J480" s="52">
        <f>IFERROR(SUMIFS(Results!V:V,Results!G:G,CONCATENATE("&lt;&gt;*",'Warscroll Win Rates'!B480,"*"),Results!E:E,'Warscroll Win Rates'!A480,Results!Y:Y,"&gt;=500")/I480,"")</f>
        <v>0.77142857142857146</v>
      </c>
    </row>
    <row r="481" spans="1:10" x14ac:dyDescent="0.3">
      <c r="A481" s="48" t="s">
        <v>98</v>
      </c>
      <c r="B481" s="48" t="s">
        <v>23659</v>
      </c>
      <c r="C481" s="1">
        <f>SUMIFS(Results!O:O,Results!G:G,CONCATENATE("*",B481,"*"),Results!E:E,'Warscroll Win Rates'!A481)</f>
        <v>85</v>
      </c>
      <c r="D481" s="50">
        <f>IFERROR(SUMIFS(Results!V:V,Results!G:G,CONCATENATE("*",B481,"*"),Results!E:E,'Warscroll Win Rates'!A481)/C481,"")</f>
        <v>0.61764705882352944</v>
      </c>
      <c r="E481" s="1">
        <f>SUMIFS(Results!O:O,Results!G:G,CONCATENATE("&lt;&gt;*",'Warscroll Win Rates'!B481,"*"),Results!E:E,'Warscroll Win Rates'!A481)</f>
        <v>95</v>
      </c>
      <c r="F481" s="50">
        <f>IFERROR(SUMIFS(Results!V:V,Results!G:G,CONCATENATE("&lt;&gt;*",'Warscroll Win Rates'!B481,"*"),Results!E:E,'Warscroll Win Rates'!A481)/E481,"")</f>
        <v>0.4631578947368421</v>
      </c>
      <c r="G481" s="46">
        <f>SUMIFS(Results!O:O,Results!G:G,CONCATENATE("*",B481,"*"),Results!E:E,'Warscroll Win Rates'!A481,Results!Y:Y,"&gt;=500")</f>
        <v>35</v>
      </c>
      <c r="H481" s="52">
        <f>IFERROR(SUMIFS(Results!V:V,Results!G:G,CONCATENATE("*",B481,"*"),Results!E:E,'Warscroll Win Rates'!A481,Results!Y:Y,"&gt;=500")/G481,"")</f>
        <v>0.82857142857142863</v>
      </c>
      <c r="I481" s="53">
        <f>SUMIFS(Results!O:O,Results!G:G,CONCATENATE("&lt;&gt;*",'Warscroll Win Rates'!B481,"*"),Results!E:E,'Warscroll Win Rates'!A481,Results!Y:Y,"&gt;=500")</f>
        <v>5</v>
      </c>
      <c r="J481" s="52">
        <f>IFERROR(SUMIFS(Results!V:V,Results!G:G,CONCATENATE("&lt;&gt;*",'Warscroll Win Rates'!B481,"*"),Results!E:E,'Warscroll Win Rates'!A481,Results!Y:Y,"&gt;=500")/I481,"")</f>
        <v>0.4</v>
      </c>
    </row>
    <row r="482" spans="1:10" x14ac:dyDescent="0.3">
      <c r="A482" s="48" t="s">
        <v>98</v>
      </c>
      <c r="B482" s="48" t="s">
        <v>23660</v>
      </c>
      <c r="C482" s="1">
        <f>SUMIFS(Results!O:O,Results!G:G,CONCATENATE("*",B482,"*"),Results!E:E,'Warscroll Win Rates'!A482)</f>
        <v>80</v>
      </c>
      <c r="D482" s="50">
        <f>IFERROR(SUMIFS(Results!V:V,Results!G:G,CONCATENATE("*",B482,"*"),Results!E:E,'Warscroll Win Rates'!A482)/C482,"")</f>
        <v>0.58750000000000002</v>
      </c>
      <c r="E482" s="1">
        <f>SUMIFS(Results!O:O,Results!G:G,CONCATENATE("&lt;&gt;*",'Warscroll Win Rates'!B482,"*"),Results!E:E,'Warscroll Win Rates'!A482)</f>
        <v>100</v>
      </c>
      <c r="F482" s="50">
        <f>IFERROR(SUMIFS(Results!V:V,Results!G:G,CONCATENATE("&lt;&gt;*",'Warscroll Win Rates'!B482,"*"),Results!E:E,'Warscroll Win Rates'!A482)/E482,"")</f>
        <v>0.495</v>
      </c>
      <c r="G482" s="46">
        <f>SUMIFS(Results!O:O,Results!G:G,CONCATENATE("*",B482,"*"),Results!E:E,'Warscroll Win Rates'!A482,Results!Y:Y,"&gt;=500")</f>
        <v>20</v>
      </c>
      <c r="H482" s="52">
        <f>IFERROR(SUMIFS(Results!V:V,Results!G:G,CONCATENATE("*",B482,"*"),Results!E:E,'Warscroll Win Rates'!A482,Results!Y:Y,"&gt;=500")/G482,"")</f>
        <v>0.95</v>
      </c>
      <c r="I482" s="53">
        <f>SUMIFS(Results!O:O,Results!G:G,CONCATENATE("&lt;&gt;*",'Warscroll Win Rates'!B482,"*"),Results!E:E,'Warscroll Win Rates'!A482,Results!Y:Y,"&gt;=500")</f>
        <v>20</v>
      </c>
      <c r="J482" s="52">
        <f>IFERROR(SUMIFS(Results!V:V,Results!G:G,CONCATENATE("&lt;&gt;*",'Warscroll Win Rates'!B482,"*"),Results!E:E,'Warscroll Win Rates'!A482,Results!Y:Y,"&gt;=500")/I482,"")</f>
        <v>0.6</v>
      </c>
    </row>
    <row r="483" spans="1:10" x14ac:dyDescent="0.3">
      <c r="A483" s="48" t="s">
        <v>98</v>
      </c>
      <c r="B483" s="48" t="s">
        <v>23661</v>
      </c>
      <c r="C483" s="1">
        <f>SUMIFS(Results!O:O,Results!G:G,CONCATENATE("*",B483,"*"),Results!E:E,'Warscroll Win Rates'!A483)</f>
        <v>15</v>
      </c>
      <c r="D483" s="50">
        <f>IFERROR(SUMIFS(Results!V:V,Results!G:G,CONCATENATE("*",B483,"*"),Results!E:E,'Warscroll Win Rates'!A483)/C483,"")</f>
        <v>0.4</v>
      </c>
      <c r="E483" s="1">
        <f>SUMIFS(Results!O:O,Results!G:G,CONCATENATE("&lt;&gt;*",'Warscroll Win Rates'!B483,"*"),Results!E:E,'Warscroll Win Rates'!A483)</f>
        <v>165</v>
      </c>
      <c r="F483" s="50">
        <f>IFERROR(SUMIFS(Results!V:V,Results!G:G,CONCATENATE("&lt;&gt;*",'Warscroll Win Rates'!B483,"*"),Results!E:E,'Warscroll Win Rates'!A483)/E483,"")</f>
        <v>0.54848484848484846</v>
      </c>
      <c r="G483" s="46">
        <f>SUMIFS(Results!O:O,Results!G:G,CONCATENATE("*",B483,"*"),Results!E:E,'Warscroll Win Rates'!A483,Results!Y:Y,"&gt;=500")</f>
        <v>5</v>
      </c>
      <c r="H483" s="52">
        <f>IFERROR(SUMIFS(Results!V:V,Results!G:G,CONCATENATE("*",B483,"*"),Results!E:E,'Warscroll Win Rates'!A483,Results!Y:Y,"&gt;=500")/G483,"")</f>
        <v>0.4</v>
      </c>
      <c r="I483" s="53">
        <f>SUMIFS(Results!O:O,Results!G:G,CONCATENATE("&lt;&gt;*",'Warscroll Win Rates'!B483,"*"),Results!E:E,'Warscroll Win Rates'!A483,Results!Y:Y,"&gt;=500")</f>
        <v>35</v>
      </c>
      <c r="J483" s="52">
        <f>IFERROR(SUMIFS(Results!V:V,Results!G:G,CONCATENATE("&lt;&gt;*",'Warscroll Win Rates'!B483,"*"),Results!E:E,'Warscroll Win Rates'!A483,Results!Y:Y,"&gt;=500")/I483,"")</f>
        <v>0.82857142857142863</v>
      </c>
    </row>
    <row r="484" spans="1:10" x14ac:dyDescent="0.3">
      <c r="A484" s="48" t="s">
        <v>98</v>
      </c>
      <c r="B484" s="48" t="s">
        <v>23662</v>
      </c>
      <c r="C484" s="1">
        <f>SUMIFS(Results!O:O,Results!G:G,CONCATENATE("*",B484,"*"),Results!E:E,'Warscroll Win Rates'!A484)</f>
        <v>85</v>
      </c>
      <c r="D484" s="50">
        <f>IFERROR(SUMIFS(Results!V:V,Results!G:G,CONCATENATE("*",B484,"*"),Results!E:E,'Warscroll Win Rates'!A484)/C484,"")</f>
        <v>0.57058823529411762</v>
      </c>
      <c r="E484" s="1">
        <f>SUMIFS(Results!O:O,Results!G:G,CONCATENATE("&lt;&gt;*",'Warscroll Win Rates'!B484,"*"),Results!E:E,'Warscroll Win Rates'!A484)</f>
        <v>95</v>
      </c>
      <c r="F484" s="50">
        <f>IFERROR(SUMIFS(Results!V:V,Results!G:G,CONCATENATE("&lt;&gt;*",'Warscroll Win Rates'!B484,"*"),Results!E:E,'Warscroll Win Rates'!A484)/E484,"")</f>
        <v>0.50526315789473686</v>
      </c>
      <c r="G484" s="46">
        <f>SUMIFS(Results!O:O,Results!G:G,CONCATENATE("*",B484,"*"),Results!E:E,'Warscroll Win Rates'!A484,Results!Y:Y,"&gt;=500")</f>
        <v>20</v>
      </c>
      <c r="H484" s="52">
        <f>IFERROR(SUMIFS(Results!V:V,Results!G:G,CONCATENATE("*",B484,"*"),Results!E:E,'Warscroll Win Rates'!A484,Results!Y:Y,"&gt;=500")/G484,"")</f>
        <v>0.95</v>
      </c>
      <c r="I484" s="53">
        <f>SUMIFS(Results!O:O,Results!G:G,CONCATENATE("&lt;&gt;*",'Warscroll Win Rates'!B484,"*"),Results!E:E,'Warscroll Win Rates'!A484,Results!Y:Y,"&gt;=500")</f>
        <v>20</v>
      </c>
      <c r="J484" s="52">
        <f>IFERROR(SUMIFS(Results!V:V,Results!G:G,CONCATENATE("&lt;&gt;*",'Warscroll Win Rates'!B484,"*"),Results!E:E,'Warscroll Win Rates'!A484,Results!Y:Y,"&gt;=500")/I484,"")</f>
        <v>0.6</v>
      </c>
    </row>
    <row r="485" spans="1:10" x14ac:dyDescent="0.3">
      <c r="A485" s="48" t="s">
        <v>98</v>
      </c>
      <c r="B485" s="48" t="s">
        <v>23663</v>
      </c>
      <c r="C485" s="1">
        <f>SUMIFS(Results!O:O,Results!G:G,CONCATENATE("*",B485,"*"),Results!E:E,'Warscroll Win Rates'!A485)</f>
        <v>10</v>
      </c>
      <c r="D485" s="50">
        <f>IFERROR(SUMIFS(Results!V:V,Results!G:G,CONCATENATE("*",B485,"*"),Results!E:E,'Warscroll Win Rates'!A485)/C485,"")</f>
        <v>0.6</v>
      </c>
      <c r="E485" s="1">
        <f>SUMIFS(Results!O:O,Results!G:G,CONCATENATE("&lt;&gt;*",'Warscroll Win Rates'!B485,"*"),Results!E:E,'Warscroll Win Rates'!A485)</f>
        <v>170</v>
      </c>
      <c r="F485" s="50">
        <f>IFERROR(SUMIFS(Results!V:V,Results!G:G,CONCATENATE("&lt;&gt;*",'Warscroll Win Rates'!B485,"*"),Results!E:E,'Warscroll Win Rates'!A485)/E485,"")</f>
        <v>0.53235294117647058</v>
      </c>
      <c r="G485" s="46">
        <f>SUMIFS(Results!O:O,Results!G:G,CONCATENATE("*",B485,"*"),Results!E:E,'Warscroll Win Rates'!A485,Results!Y:Y,"&gt;=500")</f>
        <v>0</v>
      </c>
      <c r="H485" s="52" t="str">
        <f>IFERROR(SUMIFS(Results!V:V,Results!G:G,CONCATENATE("*",B485,"*"),Results!E:E,'Warscroll Win Rates'!A485,Results!Y:Y,"&gt;=500")/G485,"")</f>
        <v/>
      </c>
      <c r="I485" s="53">
        <f>SUMIFS(Results!O:O,Results!G:G,CONCATENATE("&lt;&gt;*",'Warscroll Win Rates'!B485,"*"),Results!E:E,'Warscroll Win Rates'!A485,Results!Y:Y,"&gt;=500")</f>
        <v>40</v>
      </c>
      <c r="J485" s="52">
        <f>IFERROR(SUMIFS(Results!V:V,Results!G:G,CONCATENATE("&lt;&gt;*",'Warscroll Win Rates'!B485,"*"),Results!E:E,'Warscroll Win Rates'!A485,Results!Y:Y,"&gt;=500")/I485,"")</f>
        <v>0.77500000000000002</v>
      </c>
    </row>
    <row r="486" spans="1:10" x14ac:dyDescent="0.3">
      <c r="A486" s="48" t="s">
        <v>98</v>
      </c>
      <c r="B486" s="48" t="s">
        <v>23664</v>
      </c>
      <c r="C486" s="1">
        <f>SUMIFS(Results!O:O,Results!G:G,CONCATENATE("*",B486,"*"),Results!E:E,'Warscroll Win Rates'!A486)</f>
        <v>0</v>
      </c>
      <c r="D486" s="50" t="str">
        <f>IFERROR(SUMIFS(Results!V:V,Results!G:G,CONCATENATE("*",B486,"*"),Results!E:E,'Warscroll Win Rates'!A486)/C486,"")</f>
        <v/>
      </c>
      <c r="E486" s="1">
        <f>SUMIFS(Results!O:O,Results!G:G,CONCATENATE("&lt;&gt;*",'Warscroll Win Rates'!B486,"*"),Results!E:E,'Warscroll Win Rates'!A486)</f>
        <v>180</v>
      </c>
      <c r="F486" s="50">
        <f>IFERROR(SUMIFS(Results!V:V,Results!G:G,CONCATENATE("&lt;&gt;*",'Warscroll Win Rates'!B486,"*"),Results!E:E,'Warscroll Win Rates'!A486)/E486,"")</f>
        <v>0.53611111111111109</v>
      </c>
      <c r="G486" s="46">
        <f>SUMIFS(Results!O:O,Results!G:G,CONCATENATE("*",B486,"*"),Results!E:E,'Warscroll Win Rates'!A486,Results!Y:Y,"&gt;=500")</f>
        <v>0</v>
      </c>
      <c r="H486" s="52" t="str">
        <f>IFERROR(SUMIFS(Results!V:V,Results!G:G,CONCATENATE("*",B486,"*"),Results!E:E,'Warscroll Win Rates'!A486,Results!Y:Y,"&gt;=500")/G486,"")</f>
        <v/>
      </c>
      <c r="I486" s="53">
        <f>SUMIFS(Results!O:O,Results!G:G,CONCATENATE("&lt;&gt;*",'Warscroll Win Rates'!B486,"*"),Results!E:E,'Warscroll Win Rates'!A486,Results!Y:Y,"&gt;=500")</f>
        <v>40</v>
      </c>
      <c r="J486" s="52">
        <f>IFERROR(SUMIFS(Results!V:V,Results!G:G,CONCATENATE("&lt;&gt;*",'Warscroll Win Rates'!B486,"*"),Results!E:E,'Warscroll Win Rates'!A486,Results!Y:Y,"&gt;=500")/I486,"")</f>
        <v>0.77500000000000002</v>
      </c>
    </row>
    <row r="487" spans="1:10" x14ac:dyDescent="0.3">
      <c r="A487" s="48" t="s">
        <v>98</v>
      </c>
      <c r="B487" s="48" t="s">
        <v>23665</v>
      </c>
      <c r="C487" s="1">
        <f>SUMIFS(Results!O:O,Results!G:G,CONCATENATE("*",B487,"*"),Results!E:E,'Warscroll Win Rates'!A487)</f>
        <v>85</v>
      </c>
      <c r="D487" s="50">
        <f>IFERROR(SUMIFS(Results!V:V,Results!G:G,CONCATENATE("*",B487,"*"),Results!E:E,'Warscroll Win Rates'!A487)/C487,"")</f>
        <v>0.57058823529411762</v>
      </c>
      <c r="E487" s="1">
        <f>SUMIFS(Results!O:O,Results!G:G,CONCATENATE("&lt;&gt;*",'Warscroll Win Rates'!B487,"*"),Results!E:E,'Warscroll Win Rates'!A487)</f>
        <v>95</v>
      </c>
      <c r="F487" s="50">
        <f>IFERROR(SUMIFS(Results!V:V,Results!G:G,CONCATENATE("&lt;&gt;*",'Warscroll Win Rates'!B487,"*"),Results!E:E,'Warscroll Win Rates'!A487)/E487,"")</f>
        <v>0.50526315789473686</v>
      </c>
      <c r="G487" s="46">
        <f>SUMIFS(Results!O:O,Results!G:G,CONCATENATE("*",B487,"*"),Results!E:E,'Warscroll Win Rates'!A487,Results!Y:Y,"&gt;=500")</f>
        <v>25</v>
      </c>
      <c r="H487" s="52">
        <f>IFERROR(SUMIFS(Results!V:V,Results!G:G,CONCATENATE("*",B487,"*"),Results!E:E,'Warscroll Win Rates'!A487,Results!Y:Y,"&gt;=500")/G487,"")</f>
        <v>0.92</v>
      </c>
      <c r="I487" s="53">
        <f>SUMIFS(Results!O:O,Results!G:G,CONCATENATE("&lt;&gt;*",'Warscroll Win Rates'!B487,"*"),Results!E:E,'Warscroll Win Rates'!A487,Results!Y:Y,"&gt;=500")</f>
        <v>15</v>
      </c>
      <c r="J487" s="52">
        <f>IFERROR(SUMIFS(Results!V:V,Results!G:G,CONCATENATE("&lt;&gt;*",'Warscroll Win Rates'!B487,"*"),Results!E:E,'Warscroll Win Rates'!A487,Results!Y:Y,"&gt;=500")/I487,"")</f>
        <v>0.53333333333333333</v>
      </c>
    </row>
    <row r="488" spans="1:10" x14ac:dyDescent="0.3">
      <c r="A488" s="48" t="s">
        <v>98</v>
      </c>
      <c r="B488" s="48" t="s">
        <v>23666</v>
      </c>
      <c r="C488" s="1">
        <f>SUMIFS(Results!O:O,Results!G:G,CONCATENATE("*",B488,"*"),Results!E:E,'Warscroll Win Rates'!A488)</f>
        <v>30</v>
      </c>
      <c r="D488" s="50">
        <f>IFERROR(SUMIFS(Results!V:V,Results!G:G,CONCATENATE("*",B488,"*"),Results!E:E,'Warscroll Win Rates'!A488)/C488,"")</f>
        <v>0.46666666666666667</v>
      </c>
      <c r="E488" s="1">
        <f>SUMIFS(Results!O:O,Results!G:G,CONCATENATE("&lt;&gt;*",'Warscroll Win Rates'!B488,"*"),Results!E:E,'Warscroll Win Rates'!A488)</f>
        <v>150</v>
      </c>
      <c r="F488" s="50">
        <f>IFERROR(SUMIFS(Results!V:V,Results!G:G,CONCATENATE("&lt;&gt;*",'Warscroll Win Rates'!B488,"*"),Results!E:E,'Warscroll Win Rates'!A488)/E488,"")</f>
        <v>0.55000000000000004</v>
      </c>
      <c r="G488" s="46">
        <f>SUMIFS(Results!O:O,Results!G:G,CONCATENATE("*",B488,"*"),Results!E:E,'Warscroll Win Rates'!A488,Results!Y:Y,"&gt;=500")</f>
        <v>5</v>
      </c>
      <c r="H488" s="52">
        <f>IFERROR(SUMIFS(Results!V:V,Results!G:G,CONCATENATE("*",B488,"*"),Results!E:E,'Warscroll Win Rates'!A488,Results!Y:Y,"&gt;=500")/G488,"")</f>
        <v>0.6</v>
      </c>
      <c r="I488" s="53">
        <f>SUMIFS(Results!O:O,Results!G:G,CONCATENATE("&lt;&gt;*",'Warscroll Win Rates'!B488,"*"),Results!E:E,'Warscroll Win Rates'!A488,Results!Y:Y,"&gt;=500")</f>
        <v>35</v>
      </c>
      <c r="J488" s="52">
        <f>IFERROR(SUMIFS(Results!V:V,Results!G:G,CONCATENATE("&lt;&gt;*",'Warscroll Win Rates'!B488,"*"),Results!E:E,'Warscroll Win Rates'!A488,Results!Y:Y,"&gt;=500")/I488,"")</f>
        <v>0.8</v>
      </c>
    </row>
    <row r="489" spans="1:10" x14ac:dyDescent="0.3">
      <c r="A489" s="48" t="s">
        <v>98</v>
      </c>
      <c r="B489" s="48" t="s">
        <v>23667</v>
      </c>
      <c r="C489" s="1">
        <f>SUMIFS(Results!O:O,Results!G:G,CONCATENATE("*",B489,"*"),Results!E:E,'Warscroll Win Rates'!A489)</f>
        <v>30</v>
      </c>
      <c r="D489" s="50">
        <f>IFERROR(SUMIFS(Results!V:V,Results!G:G,CONCATENATE("*",B489,"*"),Results!E:E,'Warscroll Win Rates'!A489)/C489,"")</f>
        <v>0.5</v>
      </c>
      <c r="E489" s="1">
        <f>SUMIFS(Results!O:O,Results!G:G,CONCATENATE("&lt;&gt;*",'Warscroll Win Rates'!B489,"*"),Results!E:E,'Warscroll Win Rates'!A489)</f>
        <v>150</v>
      </c>
      <c r="F489" s="50">
        <f>IFERROR(SUMIFS(Results!V:V,Results!G:G,CONCATENATE("&lt;&gt;*",'Warscroll Win Rates'!B489,"*"),Results!E:E,'Warscroll Win Rates'!A489)/E489,"")</f>
        <v>0.54333333333333333</v>
      </c>
      <c r="G489" s="46">
        <f>SUMIFS(Results!O:O,Results!G:G,CONCATENATE("*",B489,"*"),Results!E:E,'Warscroll Win Rates'!A489,Results!Y:Y,"&gt;=500")</f>
        <v>5</v>
      </c>
      <c r="H489" s="52">
        <f>IFERROR(SUMIFS(Results!V:V,Results!G:G,CONCATENATE("*",B489,"*"),Results!E:E,'Warscroll Win Rates'!A489,Results!Y:Y,"&gt;=500")/G489,"")</f>
        <v>0.6</v>
      </c>
      <c r="I489" s="53">
        <f>SUMIFS(Results!O:O,Results!G:G,CONCATENATE("&lt;&gt;*",'Warscroll Win Rates'!B489,"*"),Results!E:E,'Warscroll Win Rates'!A489,Results!Y:Y,"&gt;=500")</f>
        <v>35</v>
      </c>
      <c r="J489" s="52">
        <f>IFERROR(SUMIFS(Results!V:V,Results!G:G,CONCATENATE("&lt;&gt;*",'Warscroll Win Rates'!B489,"*"),Results!E:E,'Warscroll Win Rates'!A489,Results!Y:Y,"&gt;=500")/I489,"")</f>
        <v>0.8</v>
      </c>
    </row>
    <row r="490" spans="1:10" x14ac:dyDescent="0.3">
      <c r="A490" s="48" t="s">
        <v>98</v>
      </c>
      <c r="B490" s="48" t="s">
        <v>23668</v>
      </c>
      <c r="C490" s="1">
        <f>SUMIFS(Results!O:O,Results!G:G,CONCATENATE("*",B490,"*"),Results!E:E,'Warscroll Win Rates'!A490)</f>
        <v>35</v>
      </c>
      <c r="D490" s="50">
        <f>IFERROR(SUMIFS(Results!V:V,Results!G:G,CONCATENATE("*",B490,"*"),Results!E:E,'Warscroll Win Rates'!A490)/C490,"")</f>
        <v>0.51428571428571423</v>
      </c>
      <c r="E490" s="1">
        <f>SUMIFS(Results!O:O,Results!G:G,CONCATENATE("&lt;&gt;*",'Warscroll Win Rates'!B490,"*"),Results!E:E,'Warscroll Win Rates'!A490)</f>
        <v>145</v>
      </c>
      <c r="F490" s="50">
        <f>IFERROR(SUMIFS(Results!V:V,Results!G:G,CONCATENATE("&lt;&gt;*",'Warscroll Win Rates'!B490,"*"),Results!E:E,'Warscroll Win Rates'!A490)/E490,"")</f>
        <v>0.54137931034482756</v>
      </c>
      <c r="G490" s="46">
        <f>SUMIFS(Results!O:O,Results!G:G,CONCATENATE("*",B490,"*"),Results!E:E,'Warscroll Win Rates'!A490,Results!Y:Y,"&gt;=500")</f>
        <v>0</v>
      </c>
      <c r="H490" s="52" t="str">
        <f>IFERROR(SUMIFS(Results!V:V,Results!G:G,CONCATENATE("*",B490,"*"),Results!E:E,'Warscroll Win Rates'!A490,Results!Y:Y,"&gt;=500")/G490,"")</f>
        <v/>
      </c>
      <c r="I490" s="53">
        <f>SUMIFS(Results!O:O,Results!G:G,CONCATENATE("&lt;&gt;*",'Warscroll Win Rates'!B490,"*"),Results!E:E,'Warscroll Win Rates'!A490,Results!Y:Y,"&gt;=500")</f>
        <v>40</v>
      </c>
      <c r="J490" s="52">
        <f>IFERROR(SUMIFS(Results!V:V,Results!G:G,CONCATENATE("&lt;&gt;*",'Warscroll Win Rates'!B490,"*"),Results!E:E,'Warscroll Win Rates'!A490,Results!Y:Y,"&gt;=500")/I490,"")</f>
        <v>0.77500000000000002</v>
      </c>
    </row>
    <row r="491" spans="1:10" x14ac:dyDescent="0.3">
      <c r="A491" s="48" t="s">
        <v>98</v>
      </c>
      <c r="B491" s="48" t="s">
        <v>23669</v>
      </c>
      <c r="C491" s="1">
        <f>SUMIFS(Results!O:O,Results!G:G,CONCATENATE("*",B491,"*"),Results!E:E,'Warscroll Win Rates'!A491)</f>
        <v>10</v>
      </c>
      <c r="D491" s="50">
        <f>IFERROR(SUMIFS(Results!V:V,Results!G:G,CONCATENATE("*",B491,"*"),Results!E:E,'Warscroll Win Rates'!A491)/C491,"")</f>
        <v>0.5</v>
      </c>
      <c r="E491" s="1">
        <f>SUMIFS(Results!O:O,Results!G:G,CONCATENATE("&lt;&gt;*",'Warscroll Win Rates'!B491,"*"),Results!E:E,'Warscroll Win Rates'!A491)</f>
        <v>170</v>
      </c>
      <c r="F491" s="50">
        <f>IFERROR(SUMIFS(Results!V:V,Results!G:G,CONCATENATE("&lt;&gt;*",'Warscroll Win Rates'!B491,"*"),Results!E:E,'Warscroll Win Rates'!A491)/E491,"")</f>
        <v>0.53823529411764703</v>
      </c>
      <c r="G491" s="46">
        <f>SUMIFS(Results!O:O,Results!G:G,CONCATENATE("*",B491,"*"),Results!E:E,'Warscroll Win Rates'!A491,Results!Y:Y,"&gt;=500")</f>
        <v>0</v>
      </c>
      <c r="H491" s="52" t="str">
        <f>IFERROR(SUMIFS(Results!V:V,Results!G:G,CONCATENATE("*",B491,"*"),Results!E:E,'Warscroll Win Rates'!A491,Results!Y:Y,"&gt;=500")/G491,"")</f>
        <v/>
      </c>
      <c r="I491" s="53">
        <f>SUMIFS(Results!O:O,Results!G:G,CONCATENATE("&lt;&gt;*",'Warscroll Win Rates'!B491,"*"),Results!E:E,'Warscroll Win Rates'!A491,Results!Y:Y,"&gt;=500")</f>
        <v>40</v>
      </c>
      <c r="J491" s="52">
        <f>IFERROR(SUMIFS(Results!V:V,Results!G:G,CONCATENATE("&lt;&gt;*",'Warscroll Win Rates'!B491,"*"),Results!E:E,'Warscroll Win Rates'!A491,Results!Y:Y,"&gt;=500")/I491,"")</f>
        <v>0.77500000000000002</v>
      </c>
    </row>
    <row r="492" spans="1:10" x14ac:dyDescent="0.3">
      <c r="A492" s="48" t="s">
        <v>98</v>
      </c>
      <c r="B492" s="48" t="s">
        <v>23670</v>
      </c>
      <c r="C492" s="1">
        <f>SUMIFS(Results!O:O,Results!G:G,CONCATENATE("*",B492,"*"),Results!E:E,'Warscroll Win Rates'!A492)</f>
        <v>5</v>
      </c>
      <c r="D492" s="50">
        <f>IFERROR(SUMIFS(Results!V:V,Results!G:G,CONCATENATE("*",B492,"*"),Results!E:E,'Warscroll Win Rates'!A492)/C492,"")</f>
        <v>0.6</v>
      </c>
      <c r="E492" s="1">
        <f>SUMIFS(Results!O:O,Results!G:G,CONCATENATE("&lt;&gt;*",'Warscroll Win Rates'!B492,"*"),Results!E:E,'Warscroll Win Rates'!A492)</f>
        <v>175</v>
      </c>
      <c r="F492" s="50">
        <f>IFERROR(SUMIFS(Results!V:V,Results!G:G,CONCATENATE("&lt;&gt;*",'Warscroll Win Rates'!B492,"*"),Results!E:E,'Warscroll Win Rates'!A492)/E492,"")</f>
        <v>0.53428571428571425</v>
      </c>
      <c r="G492" s="46">
        <f>SUMIFS(Results!O:O,Results!G:G,CONCATENATE("*",B492,"*"),Results!E:E,'Warscroll Win Rates'!A492,Results!Y:Y,"&gt;=500")</f>
        <v>5</v>
      </c>
      <c r="H492" s="52">
        <f>IFERROR(SUMIFS(Results!V:V,Results!G:G,CONCATENATE("*",B492,"*"),Results!E:E,'Warscroll Win Rates'!A492,Results!Y:Y,"&gt;=500")/G492,"")</f>
        <v>0.6</v>
      </c>
      <c r="I492" s="53">
        <f>SUMIFS(Results!O:O,Results!G:G,CONCATENATE("&lt;&gt;*",'Warscroll Win Rates'!B492,"*"),Results!E:E,'Warscroll Win Rates'!A492,Results!Y:Y,"&gt;=500")</f>
        <v>35</v>
      </c>
      <c r="J492" s="52">
        <f>IFERROR(SUMIFS(Results!V:V,Results!G:G,CONCATENATE("&lt;&gt;*",'Warscroll Win Rates'!B492,"*"),Results!E:E,'Warscroll Win Rates'!A492,Results!Y:Y,"&gt;=500")/I492,"")</f>
        <v>0.8</v>
      </c>
    </row>
    <row r="493" spans="1:10" x14ac:dyDescent="0.3">
      <c r="A493" s="48" t="s">
        <v>98</v>
      </c>
      <c r="B493" s="48" t="s">
        <v>23671</v>
      </c>
      <c r="C493" s="1">
        <f>SUMIFS(Results!O:O,Results!G:G,CONCATENATE("*",B493,"*"),Results!E:E,'Warscroll Win Rates'!A493)</f>
        <v>110</v>
      </c>
      <c r="D493" s="50">
        <f>IFERROR(SUMIFS(Results!V:V,Results!G:G,CONCATENATE("*",B493,"*"),Results!E:E,'Warscroll Win Rates'!A493)/C493,"")</f>
        <v>0.58636363636363631</v>
      </c>
      <c r="E493" s="1">
        <f>SUMIFS(Results!O:O,Results!G:G,CONCATENATE("&lt;&gt;*",'Warscroll Win Rates'!B493,"*"),Results!E:E,'Warscroll Win Rates'!A493)</f>
        <v>70</v>
      </c>
      <c r="F493" s="50">
        <f>IFERROR(SUMIFS(Results!V:V,Results!G:G,CONCATENATE("&lt;&gt;*",'Warscroll Win Rates'!B493,"*"),Results!E:E,'Warscroll Win Rates'!A493)/E493,"")</f>
        <v>0.45714285714285713</v>
      </c>
      <c r="G493" s="46">
        <f>SUMIFS(Results!O:O,Results!G:G,CONCATENATE("*",B493,"*"),Results!E:E,'Warscroll Win Rates'!A493,Results!Y:Y,"&gt;=500")</f>
        <v>30</v>
      </c>
      <c r="H493" s="52">
        <f>IFERROR(SUMIFS(Results!V:V,Results!G:G,CONCATENATE("*",B493,"*"),Results!E:E,'Warscroll Win Rates'!A493,Results!Y:Y,"&gt;=500")/G493,"")</f>
        <v>0.8666666666666667</v>
      </c>
      <c r="I493" s="53">
        <f>SUMIFS(Results!O:O,Results!G:G,CONCATENATE("&lt;&gt;*",'Warscroll Win Rates'!B493,"*"),Results!E:E,'Warscroll Win Rates'!A493,Results!Y:Y,"&gt;=500")</f>
        <v>10</v>
      </c>
      <c r="J493" s="52">
        <f>IFERROR(SUMIFS(Results!V:V,Results!G:G,CONCATENATE("&lt;&gt;*",'Warscroll Win Rates'!B493,"*"),Results!E:E,'Warscroll Win Rates'!A493,Results!Y:Y,"&gt;=500")/I493,"")</f>
        <v>0.5</v>
      </c>
    </row>
    <row r="494" spans="1:10" x14ac:dyDescent="0.3">
      <c r="A494" s="48" t="s">
        <v>98</v>
      </c>
      <c r="B494" s="48" t="s">
        <v>23672</v>
      </c>
      <c r="C494" s="1">
        <f>SUMIFS(Results!O:O,Results!G:G,CONCATENATE("*",B494,"*"),Results!E:E,'Warscroll Win Rates'!A494)</f>
        <v>55</v>
      </c>
      <c r="D494" s="50">
        <f>IFERROR(SUMIFS(Results!V:V,Results!G:G,CONCATENATE("*",B494,"*"),Results!E:E,'Warscroll Win Rates'!A494)/C494,"")</f>
        <v>0.45454545454545453</v>
      </c>
      <c r="E494" s="1">
        <f>SUMIFS(Results!O:O,Results!G:G,CONCATENATE("&lt;&gt;*",'Warscroll Win Rates'!B494,"*"),Results!E:E,'Warscroll Win Rates'!A494)</f>
        <v>125</v>
      </c>
      <c r="F494" s="50">
        <f>IFERROR(SUMIFS(Results!V:V,Results!G:G,CONCATENATE("&lt;&gt;*",'Warscroll Win Rates'!B494,"*"),Results!E:E,'Warscroll Win Rates'!A494)/E494,"")</f>
        <v>0.57199999999999995</v>
      </c>
      <c r="G494" s="46">
        <f>SUMIFS(Results!O:O,Results!G:G,CONCATENATE("*",B494,"*"),Results!E:E,'Warscroll Win Rates'!A494,Results!Y:Y,"&gt;=500")</f>
        <v>10</v>
      </c>
      <c r="H494" s="52">
        <f>IFERROR(SUMIFS(Results!V:V,Results!G:G,CONCATENATE("*",B494,"*"),Results!E:E,'Warscroll Win Rates'!A494,Results!Y:Y,"&gt;=500")/G494,"")</f>
        <v>0.6</v>
      </c>
      <c r="I494" s="53">
        <f>SUMIFS(Results!O:O,Results!G:G,CONCATENATE("&lt;&gt;*",'Warscroll Win Rates'!B494,"*"),Results!E:E,'Warscroll Win Rates'!A494,Results!Y:Y,"&gt;=500")</f>
        <v>30</v>
      </c>
      <c r="J494" s="52">
        <f>IFERROR(SUMIFS(Results!V:V,Results!G:G,CONCATENATE("&lt;&gt;*",'Warscroll Win Rates'!B494,"*"),Results!E:E,'Warscroll Win Rates'!A494,Results!Y:Y,"&gt;=500")/I494,"")</f>
        <v>0.83333333333333337</v>
      </c>
    </row>
    <row r="495" spans="1:10" x14ac:dyDescent="0.3">
      <c r="A495" s="48" t="s">
        <v>98</v>
      </c>
      <c r="B495" s="48" t="s">
        <v>23673</v>
      </c>
      <c r="C495" s="1">
        <f>SUMIFS(Results!O:O,Results!G:G,CONCATENATE("*",B495,"*"),Results!E:E,'Warscroll Win Rates'!A495)</f>
        <v>105</v>
      </c>
      <c r="D495" s="50">
        <f>IFERROR(SUMIFS(Results!V:V,Results!G:G,CONCATENATE("*",B495,"*"),Results!E:E,'Warscroll Win Rates'!A495)/C495,"")</f>
        <v>0.59047619047619049</v>
      </c>
      <c r="E495" s="1">
        <f>SUMIFS(Results!O:O,Results!G:G,CONCATENATE("&lt;&gt;*",'Warscroll Win Rates'!B495,"*"),Results!E:E,'Warscroll Win Rates'!A495)</f>
        <v>75</v>
      </c>
      <c r="F495" s="50">
        <f>IFERROR(SUMIFS(Results!V:V,Results!G:G,CONCATENATE("&lt;&gt;*",'Warscroll Win Rates'!B495,"*"),Results!E:E,'Warscroll Win Rates'!A495)/E495,"")</f>
        <v>0.46</v>
      </c>
      <c r="G495" s="46">
        <f>SUMIFS(Results!O:O,Results!G:G,CONCATENATE("*",B495,"*"),Results!E:E,'Warscroll Win Rates'!A495,Results!Y:Y,"&gt;=500")</f>
        <v>30</v>
      </c>
      <c r="H495" s="52">
        <f>IFERROR(SUMIFS(Results!V:V,Results!G:G,CONCATENATE("*",B495,"*"),Results!E:E,'Warscroll Win Rates'!A495,Results!Y:Y,"&gt;=500")/G495,"")</f>
        <v>0.83333333333333337</v>
      </c>
      <c r="I495" s="53">
        <f>SUMIFS(Results!O:O,Results!G:G,CONCATENATE("&lt;&gt;*",'Warscroll Win Rates'!B495,"*"),Results!E:E,'Warscroll Win Rates'!A495,Results!Y:Y,"&gt;=500")</f>
        <v>10</v>
      </c>
      <c r="J495" s="52">
        <f>IFERROR(SUMIFS(Results!V:V,Results!G:G,CONCATENATE("&lt;&gt;*",'Warscroll Win Rates'!B495,"*"),Results!E:E,'Warscroll Win Rates'!A495,Results!Y:Y,"&gt;=500")/I495,"")</f>
        <v>0.6</v>
      </c>
    </row>
    <row r="496" spans="1:10" s="5" customFormat="1" x14ac:dyDescent="0.3">
      <c r="A496" s="49" t="s">
        <v>49</v>
      </c>
      <c r="B496" s="49"/>
      <c r="C496" s="6">
        <f>SUMIFS(Results!O:O,Results!G:G,CONCATENATE("*",B496,"*"),Results!E:E,'Warscroll Win Rates'!A496)</f>
        <v>382</v>
      </c>
      <c r="D496" s="50">
        <f>IFERROR(SUMIFS(Results!V:V,Results!G:G,CONCATENATE("*",B496,"*"),Results!E:E,'Warscroll Win Rates'!A496)/C496,"")</f>
        <v>0.45549738219895286</v>
      </c>
      <c r="E496" s="6">
        <f>SUMIFS(Results!O:O,Results!G:G,CONCATENATE("&lt;&gt;*",'Warscroll Win Rates'!B496,"*"),Results!E:E,'Warscroll Win Rates'!A496)</f>
        <v>0</v>
      </c>
      <c r="F496" s="50" t="str">
        <f>IFERROR(SUMIFS(Results!V:V,Results!G:G,CONCATENATE("&lt;&gt;*",'Warscroll Win Rates'!B496,"*"),Results!E:E,'Warscroll Win Rates'!A496)/E496,"")</f>
        <v/>
      </c>
      <c r="G496" s="46">
        <f>SUMIFS(Results!O:O,Results!G:G,CONCATENATE("*",B496,"*"),Results!E:E,'Warscroll Win Rates'!A496,Results!Y:Y,"&gt;=500")</f>
        <v>60</v>
      </c>
      <c r="H496" s="52">
        <f>IFERROR(SUMIFS(Results!V:V,Results!G:G,CONCATENATE("*",B496,"*"),Results!E:E,'Warscroll Win Rates'!A496,Results!Y:Y,"&gt;=500")/G496,"")</f>
        <v>0.6333333333333333</v>
      </c>
      <c r="I496" s="53">
        <f>SUMIFS(Results!O:O,Results!G:G,CONCATENATE("&lt;&gt;*",'Warscroll Win Rates'!B496,"*"),Results!E:E,'Warscroll Win Rates'!A496,Results!Y:Y,"&gt;=500")</f>
        <v>0</v>
      </c>
      <c r="J496" s="52" t="str">
        <f>IFERROR(SUMIFS(Results!V:V,Results!G:G,CONCATENATE("&lt;&gt;*",'Warscroll Win Rates'!B496,"*"),Results!E:E,'Warscroll Win Rates'!A496,Results!Y:Y,"&gt;=500")/I496,"")</f>
        <v/>
      </c>
    </row>
    <row r="497" spans="1:10" x14ac:dyDescent="0.3">
      <c r="A497" s="48" t="s">
        <v>49</v>
      </c>
      <c r="B497" s="48" t="s">
        <v>23719</v>
      </c>
      <c r="C497" s="1">
        <f>SUMIFS(Results!O:O,Results!G:G,CONCATENATE("*",B497,"*"),Results!E:E,'Warscroll Win Rates'!A497)</f>
        <v>0</v>
      </c>
      <c r="D497" s="50" t="str">
        <f>IFERROR(SUMIFS(Results!V:V,Results!G:G,CONCATENATE("*",B497,"*"),Results!E:E,'Warscroll Win Rates'!A497)/C497,"")</f>
        <v/>
      </c>
      <c r="E497" s="1">
        <f>SUMIFS(Results!O:O,Results!G:G,CONCATENATE("&lt;&gt;*",'Warscroll Win Rates'!B497,"*"),Results!E:E,'Warscroll Win Rates'!A497)</f>
        <v>382</v>
      </c>
      <c r="F497" s="50">
        <f>IFERROR(SUMIFS(Results!V:V,Results!G:G,CONCATENATE("&lt;&gt;*",'Warscroll Win Rates'!B497,"*"),Results!E:E,'Warscroll Win Rates'!A497)/E497,"")</f>
        <v>0.45549738219895286</v>
      </c>
      <c r="G497" s="46">
        <f>SUMIFS(Results!O:O,Results!G:G,CONCATENATE("*",B497,"*"),Results!E:E,'Warscroll Win Rates'!A497,Results!Y:Y,"&gt;=500")</f>
        <v>0</v>
      </c>
      <c r="H497" s="52" t="str">
        <f>IFERROR(SUMIFS(Results!V:V,Results!G:G,CONCATENATE("*",B497,"*"),Results!E:E,'Warscroll Win Rates'!A497,Results!Y:Y,"&gt;=500")/G497,"")</f>
        <v/>
      </c>
      <c r="I497" s="53">
        <f>SUMIFS(Results!O:O,Results!G:G,CONCATENATE("&lt;&gt;*",'Warscroll Win Rates'!B497,"*"),Results!E:E,'Warscroll Win Rates'!A497,Results!Y:Y,"&gt;=500")</f>
        <v>60</v>
      </c>
      <c r="J497" s="52">
        <f>IFERROR(SUMIFS(Results!V:V,Results!G:G,CONCATENATE("&lt;&gt;*",'Warscroll Win Rates'!B497,"*"),Results!E:E,'Warscroll Win Rates'!A497,Results!Y:Y,"&gt;=500")/I497,"")</f>
        <v>0.6333333333333333</v>
      </c>
    </row>
    <row r="498" spans="1:10" x14ac:dyDescent="0.3">
      <c r="A498" s="48" t="s">
        <v>49</v>
      </c>
      <c r="B498" s="48" t="s">
        <v>23720</v>
      </c>
      <c r="C498" s="1">
        <f>SUMIFS(Results!O:O,Results!G:G,CONCATENATE("*",B498,"*"),Results!E:E,'Warscroll Win Rates'!A498)</f>
        <v>0</v>
      </c>
      <c r="D498" s="50" t="str">
        <f>IFERROR(SUMIFS(Results!V:V,Results!G:G,CONCATENATE("*",B498,"*"),Results!E:E,'Warscroll Win Rates'!A498)/C498,"")</f>
        <v/>
      </c>
      <c r="E498" s="1">
        <f>SUMIFS(Results!O:O,Results!G:G,CONCATENATE("&lt;&gt;*",'Warscroll Win Rates'!B498,"*"),Results!E:E,'Warscroll Win Rates'!A498)</f>
        <v>382</v>
      </c>
      <c r="F498" s="50">
        <f>IFERROR(SUMIFS(Results!V:V,Results!G:G,CONCATENATE("&lt;&gt;*",'Warscroll Win Rates'!B498,"*"),Results!E:E,'Warscroll Win Rates'!A498)/E498,"")</f>
        <v>0.45549738219895286</v>
      </c>
      <c r="G498" s="46">
        <f>SUMIFS(Results!O:O,Results!G:G,CONCATENATE("*",B498,"*"),Results!E:E,'Warscroll Win Rates'!A498,Results!Y:Y,"&gt;=500")</f>
        <v>0</v>
      </c>
      <c r="H498" s="52" t="str">
        <f>IFERROR(SUMIFS(Results!V:V,Results!G:G,CONCATENATE("*",B498,"*"),Results!E:E,'Warscroll Win Rates'!A498,Results!Y:Y,"&gt;=500")/G498,"")</f>
        <v/>
      </c>
      <c r="I498" s="53">
        <f>SUMIFS(Results!O:O,Results!G:G,CONCATENATE("&lt;&gt;*",'Warscroll Win Rates'!B498,"*"),Results!E:E,'Warscroll Win Rates'!A498,Results!Y:Y,"&gt;=500")</f>
        <v>60</v>
      </c>
      <c r="J498" s="52">
        <f>IFERROR(SUMIFS(Results!V:V,Results!G:G,CONCATENATE("&lt;&gt;*",'Warscroll Win Rates'!B498,"*"),Results!E:E,'Warscroll Win Rates'!A498,Results!Y:Y,"&gt;=500")/I498,"")</f>
        <v>0.6333333333333333</v>
      </c>
    </row>
    <row r="499" spans="1:10" x14ac:dyDescent="0.3">
      <c r="A499" s="48" t="s">
        <v>49</v>
      </c>
      <c r="B499" s="48" t="s">
        <v>23721</v>
      </c>
      <c r="C499" s="1">
        <f>SUMIFS(Results!O:O,Results!G:G,CONCATENATE("*",B499,"*"),Results!E:E,'Warscroll Win Rates'!A499)</f>
        <v>0</v>
      </c>
      <c r="D499" s="50" t="str">
        <f>IFERROR(SUMIFS(Results!V:V,Results!G:G,CONCATENATE("*",B499,"*"),Results!E:E,'Warscroll Win Rates'!A499)/C499,"")</f>
        <v/>
      </c>
      <c r="E499" s="1">
        <f>SUMIFS(Results!O:O,Results!G:G,CONCATENATE("&lt;&gt;*",'Warscroll Win Rates'!B499,"*"),Results!E:E,'Warscroll Win Rates'!A499)</f>
        <v>382</v>
      </c>
      <c r="F499" s="50">
        <f>IFERROR(SUMIFS(Results!V:V,Results!G:G,CONCATENATE("&lt;&gt;*",'Warscroll Win Rates'!B499,"*"),Results!E:E,'Warscroll Win Rates'!A499)/E499,"")</f>
        <v>0.45549738219895286</v>
      </c>
      <c r="G499" s="46">
        <f>SUMIFS(Results!O:O,Results!G:G,CONCATENATE("*",B499,"*"),Results!E:E,'Warscroll Win Rates'!A499,Results!Y:Y,"&gt;=500")</f>
        <v>0</v>
      </c>
      <c r="H499" s="52" t="str">
        <f>IFERROR(SUMIFS(Results!V:V,Results!G:G,CONCATENATE("*",B499,"*"),Results!E:E,'Warscroll Win Rates'!A499,Results!Y:Y,"&gt;=500")/G499,"")</f>
        <v/>
      </c>
      <c r="I499" s="53">
        <f>SUMIFS(Results!O:O,Results!G:G,CONCATENATE("&lt;&gt;*",'Warscroll Win Rates'!B499,"*"),Results!E:E,'Warscroll Win Rates'!A499,Results!Y:Y,"&gt;=500")</f>
        <v>60</v>
      </c>
      <c r="J499" s="52">
        <f>IFERROR(SUMIFS(Results!V:V,Results!G:G,CONCATENATE("&lt;&gt;*",'Warscroll Win Rates'!B499,"*"),Results!E:E,'Warscroll Win Rates'!A499,Results!Y:Y,"&gt;=500")/I499,"")</f>
        <v>0.6333333333333333</v>
      </c>
    </row>
    <row r="500" spans="1:10" x14ac:dyDescent="0.3">
      <c r="A500" s="48" t="s">
        <v>49</v>
      </c>
      <c r="B500" s="48" t="s">
        <v>23722</v>
      </c>
      <c r="C500" s="1">
        <f>SUMIFS(Results!O:O,Results!G:G,CONCATENATE("*",B500,"*"),Results!E:E,'Warscroll Win Rates'!A500)</f>
        <v>0</v>
      </c>
      <c r="D500" s="50" t="str">
        <f>IFERROR(SUMIFS(Results!V:V,Results!G:G,CONCATENATE("*",B500,"*"),Results!E:E,'Warscroll Win Rates'!A500)/C500,"")</f>
        <v/>
      </c>
      <c r="E500" s="1">
        <f>SUMIFS(Results!O:O,Results!G:G,CONCATENATE("&lt;&gt;*",'Warscroll Win Rates'!B500,"*"),Results!E:E,'Warscroll Win Rates'!A500)</f>
        <v>382</v>
      </c>
      <c r="F500" s="50">
        <f>IFERROR(SUMIFS(Results!V:V,Results!G:G,CONCATENATE("&lt;&gt;*",'Warscroll Win Rates'!B500,"*"),Results!E:E,'Warscroll Win Rates'!A500)/E500,"")</f>
        <v>0.45549738219895286</v>
      </c>
      <c r="G500" s="46">
        <f>SUMIFS(Results!O:O,Results!G:G,CONCATENATE("*",B500,"*"),Results!E:E,'Warscroll Win Rates'!A500,Results!Y:Y,"&gt;=500")</f>
        <v>0</v>
      </c>
      <c r="H500" s="52" t="str">
        <f>IFERROR(SUMIFS(Results!V:V,Results!G:G,CONCATENATE("*",B500,"*"),Results!E:E,'Warscroll Win Rates'!A500,Results!Y:Y,"&gt;=500")/G500,"")</f>
        <v/>
      </c>
      <c r="I500" s="53">
        <f>SUMIFS(Results!O:O,Results!G:G,CONCATENATE("&lt;&gt;*",'Warscroll Win Rates'!B500,"*"),Results!E:E,'Warscroll Win Rates'!A500,Results!Y:Y,"&gt;=500")</f>
        <v>60</v>
      </c>
      <c r="J500" s="52">
        <f>IFERROR(SUMIFS(Results!V:V,Results!G:G,CONCATENATE("&lt;&gt;*",'Warscroll Win Rates'!B500,"*"),Results!E:E,'Warscroll Win Rates'!A500,Results!Y:Y,"&gt;=500")/I500,"")</f>
        <v>0.6333333333333333</v>
      </c>
    </row>
    <row r="501" spans="1:10" x14ac:dyDescent="0.3">
      <c r="A501" s="48" t="s">
        <v>49</v>
      </c>
      <c r="B501" s="48" t="s">
        <v>23723</v>
      </c>
      <c r="C501" s="1">
        <f>SUMIFS(Results!O:O,Results!G:G,CONCATENATE("*",B501,"*"),Results!E:E,'Warscroll Win Rates'!A501)</f>
        <v>0</v>
      </c>
      <c r="D501" s="50" t="str">
        <f>IFERROR(SUMIFS(Results!V:V,Results!G:G,CONCATENATE("*",B501,"*"),Results!E:E,'Warscroll Win Rates'!A501)/C501,"")</f>
        <v/>
      </c>
      <c r="E501" s="1">
        <f>SUMIFS(Results!O:O,Results!G:G,CONCATENATE("&lt;&gt;*",'Warscroll Win Rates'!B501,"*"),Results!E:E,'Warscroll Win Rates'!A501)</f>
        <v>382</v>
      </c>
      <c r="F501" s="50">
        <f>IFERROR(SUMIFS(Results!V:V,Results!G:G,CONCATENATE("&lt;&gt;*",'Warscroll Win Rates'!B501,"*"),Results!E:E,'Warscroll Win Rates'!A501)/E501,"")</f>
        <v>0.45549738219895286</v>
      </c>
      <c r="G501" s="46">
        <f>SUMIFS(Results!O:O,Results!G:G,CONCATENATE("*",B501,"*"),Results!E:E,'Warscroll Win Rates'!A501,Results!Y:Y,"&gt;=500")</f>
        <v>0</v>
      </c>
      <c r="H501" s="52" t="str">
        <f>IFERROR(SUMIFS(Results!V:V,Results!G:G,CONCATENATE("*",B501,"*"),Results!E:E,'Warscroll Win Rates'!A501,Results!Y:Y,"&gt;=500")/G501,"")</f>
        <v/>
      </c>
      <c r="I501" s="53">
        <f>SUMIFS(Results!O:O,Results!G:G,CONCATENATE("&lt;&gt;*",'Warscroll Win Rates'!B501,"*"),Results!E:E,'Warscroll Win Rates'!A501,Results!Y:Y,"&gt;=500")</f>
        <v>60</v>
      </c>
      <c r="J501" s="52">
        <f>IFERROR(SUMIFS(Results!V:V,Results!G:G,CONCATENATE("&lt;&gt;*",'Warscroll Win Rates'!B501,"*"),Results!E:E,'Warscroll Win Rates'!A501,Results!Y:Y,"&gt;=500")/I501,"")</f>
        <v>0.6333333333333333</v>
      </c>
    </row>
    <row r="502" spans="1:10" x14ac:dyDescent="0.3">
      <c r="A502" s="48" t="s">
        <v>49</v>
      </c>
      <c r="B502" s="48" t="s">
        <v>23724</v>
      </c>
      <c r="C502" s="1">
        <f>SUMIFS(Results!O:O,Results!G:G,CONCATENATE("*",B502,"*"),Results!E:E,'Warscroll Win Rates'!A502)</f>
        <v>0</v>
      </c>
      <c r="D502" s="50" t="str">
        <f>IFERROR(SUMIFS(Results!V:V,Results!G:G,CONCATENATE("*",B502,"*"),Results!E:E,'Warscroll Win Rates'!A502)/C502,"")</f>
        <v/>
      </c>
      <c r="E502" s="1">
        <f>SUMIFS(Results!O:O,Results!G:G,CONCATENATE("&lt;&gt;*",'Warscroll Win Rates'!B502,"*"),Results!E:E,'Warscroll Win Rates'!A502)</f>
        <v>382</v>
      </c>
      <c r="F502" s="50">
        <f>IFERROR(SUMIFS(Results!V:V,Results!G:G,CONCATENATE("&lt;&gt;*",'Warscroll Win Rates'!B502,"*"),Results!E:E,'Warscroll Win Rates'!A502)/E502,"")</f>
        <v>0.45549738219895286</v>
      </c>
      <c r="G502" s="46">
        <f>SUMIFS(Results!O:O,Results!G:G,CONCATENATE("*",B502,"*"),Results!E:E,'Warscroll Win Rates'!A502,Results!Y:Y,"&gt;=500")</f>
        <v>0</v>
      </c>
      <c r="H502" s="52" t="str">
        <f>IFERROR(SUMIFS(Results!V:V,Results!G:G,CONCATENATE("*",B502,"*"),Results!E:E,'Warscroll Win Rates'!A502,Results!Y:Y,"&gt;=500")/G502,"")</f>
        <v/>
      </c>
      <c r="I502" s="53">
        <f>SUMIFS(Results!O:O,Results!G:G,CONCATENATE("&lt;&gt;*",'Warscroll Win Rates'!B502,"*"),Results!E:E,'Warscroll Win Rates'!A502,Results!Y:Y,"&gt;=500")</f>
        <v>60</v>
      </c>
      <c r="J502" s="52">
        <f>IFERROR(SUMIFS(Results!V:V,Results!G:G,CONCATENATE("&lt;&gt;*",'Warscroll Win Rates'!B502,"*"),Results!E:E,'Warscroll Win Rates'!A502,Results!Y:Y,"&gt;=500")/I502,"")</f>
        <v>0.6333333333333333</v>
      </c>
    </row>
    <row r="503" spans="1:10" x14ac:dyDescent="0.3">
      <c r="A503" s="48" t="s">
        <v>49</v>
      </c>
      <c r="B503" s="48" t="s">
        <v>23725</v>
      </c>
      <c r="C503" s="1">
        <f>SUMIFS(Results!O:O,Results!G:G,CONCATENATE("*",B503,"*"),Results!E:E,'Warscroll Win Rates'!A503)</f>
        <v>0</v>
      </c>
      <c r="D503" s="50" t="str">
        <f>IFERROR(SUMIFS(Results!V:V,Results!G:G,CONCATENATE("*",B503,"*"),Results!E:E,'Warscroll Win Rates'!A503)/C503,"")</f>
        <v/>
      </c>
      <c r="E503" s="1">
        <f>SUMIFS(Results!O:O,Results!G:G,CONCATENATE("&lt;&gt;*",'Warscroll Win Rates'!B503,"*"),Results!E:E,'Warscroll Win Rates'!A503)</f>
        <v>382</v>
      </c>
      <c r="F503" s="50">
        <f>IFERROR(SUMIFS(Results!V:V,Results!G:G,CONCATENATE("&lt;&gt;*",'Warscroll Win Rates'!B503,"*"),Results!E:E,'Warscroll Win Rates'!A503)/E503,"")</f>
        <v>0.45549738219895286</v>
      </c>
      <c r="G503" s="46">
        <f>SUMIFS(Results!O:O,Results!G:G,CONCATENATE("*",B503,"*"),Results!E:E,'Warscroll Win Rates'!A503,Results!Y:Y,"&gt;=500")</f>
        <v>0</v>
      </c>
      <c r="H503" s="52" t="str">
        <f>IFERROR(SUMIFS(Results!V:V,Results!G:G,CONCATENATE("*",B503,"*"),Results!E:E,'Warscroll Win Rates'!A503,Results!Y:Y,"&gt;=500")/G503,"")</f>
        <v/>
      </c>
      <c r="I503" s="53">
        <f>SUMIFS(Results!O:O,Results!G:G,CONCATENATE("&lt;&gt;*",'Warscroll Win Rates'!B503,"*"),Results!E:E,'Warscroll Win Rates'!A503,Results!Y:Y,"&gt;=500")</f>
        <v>60</v>
      </c>
      <c r="J503" s="52">
        <f>IFERROR(SUMIFS(Results!V:V,Results!G:G,CONCATENATE("&lt;&gt;*",'Warscroll Win Rates'!B503,"*"),Results!E:E,'Warscroll Win Rates'!A503,Results!Y:Y,"&gt;=500")/I503,"")</f>
        <v>0.6333333333333333</v>
      </c>
    </row>
    <row r="504" spans="1:10" x14ac:dyDescent="0.3">
      <c r="A504" s="48" t="s">
        <v>49</v>
      </c>
      <c r="B504" s="48" t="s">
        <v>23726</v>
      </c>
      <c r="C504" s="1">
        <f>SUMIFS(Results!O:O,Results!G:G,CONCATENATE("*",B504,"*"),Results!E:E,'Warscroll Win Rates'!A504)</f>
        <v>0</v>
      </c>
      <c r="D504" s="50" t="str">
        <f>IFERROR(SUMIFS(Results!V:V,Results!G:G,CONCATENATE("*",B504,"*"),Results!E:E,'Warscroll Win Rates'!A504)/C504,"")</f>
        <v/>
      </c>
      <c r="E504" s="1">
        <f>SUMIFS(Results!O:O,Results!G:G,CONCATENATE("&lt;&gt;*",'Warscroll Win Rates'!B504,"*"),Results!E:E,'Warscroll Win Rates'!A504)</f>
        <v>382</v>
      </c>
      <c r="F504" s="50">
        <f>IFERROR(SUMIFS(Results!V:V,Results!G:G,CONCATENATE("&lt;&gt;*",'Warscroll Win Rates'!B504,"*"),Results!E:E,'Warscroll Win Rates'!A504)/E504,"")</f>
        <v>0.45549738219895286</v>
      </c>
      <c r="G504" s="46">
        <f>SUMIFS(Results!O:O,Results!G:G,CONCATENATE("*",B504,"*"),Results!E:E,'Warscroll Win Rates'!A504,Results!Y:Y,"&gt;=500")</f>
        <v>0</v>
      </c>
      <c r="H504" s="52" t="str">
        <f>IFERROR(SUMIFS(Results!V:V,Results!G:G,CONCATENATE("*",B504,"*"),Results!E:E,'Warscroll Win Rates'!A504,Results!Y:Y,"&gt;=500")/G504,"")</f>
        <v/>
      </c>
      <c r="I504" s="53">
        <f>SUMIFS(Results!O:O,Results!G:G,CONCATENATE("&lt;&gt;*",'Warscroll Win Rates'!B504,"*"),Results!E:E,'Warscroll Win Rates'!A504,Results!Y:Y,"&gt;=500")</f>
        <v>60</v>
      </c>
      <c r="J504" s="52">
        <f>IFERROR(SUMIFS(Results!V:V,Results!G:G,CONCATENATE("&lt;&gt;*",'Warscroll Win Rates'!B504,"*"),Results!E:E,'Warscroll Win Rates'!A504,Results!Y:Y,"&gt;=500")/I504,"")</f>
        <v>0.6333333333333333</v>
      </c>
    </row>
    <row r="505" spans="1:10" x14ac:dyDescent="0.3">
      <c r="A505" s="48" t="s">
        <v>49</v>
      </c>
      <c r="B505" s="48" t="s">
        <v>23727</v>
      </c>
      <c r="C505" s="1">
        <f>SUMIFS(Results!O:O,Results!G:G,CONCATENATE("*",B505,"*"),Results!E:E,'Warscroll Win Rates'!A505)</f>
        <v>0</v>
      </c>
      <c r="D505" s="50" t="str">
        <f>IFERROR(SUMIFS(Results!V:V,Results!G:G,CONCATENATE("*",B505,"*"),Results!E:E,'Warscroll Win Rates'!A505)/C505,"")</f>
        <v/>
      </c>
      <c r="E505" s="1">
        <f>SUMIFS(Results!O:O,Results!G:G,CONCATENATE("&lt;&gt;*",'Warscroll Win Rates'!B505,"*"),Results!E:E,'Warscroll Win Rates'!A505)</f>
        <v>382</v>
      </c>
      <c r="F505" s="50">
        <f>IFERROR(SUMIFS(Results!V:V,Results!G:G,CONCATENATE("&lt;&gt;*",'Warscroll Win Rates'!B505,"*"),Results!E:E,'Warscroll Win Rates'!A505)/E505,"")</f>
        <v>0.45549738219895286</v>
      </c>
      <c r="G505" s="46">
        <f>SUMIFS(Results!O:O,Results!G:G,CONCATENATE("*",B505,"*"),Results!E:E,'Warscroll Win Rates'!A505,Results!Y:Y,"&gt;=500")</f>
        <v>0</v>
      </c>
      <c r="H505" s="52" t="str">
        <f>IFERROR(SUMIFS(Results!V:V,Results!G:G,CONCATENATE("*",B505,"*"),Results!E:E,'Warscroll Win Rates'!A505,Results!Y:Y,"&gt;=500")/G505,"")</f>
        <v/>
      </c>
      <c r="I505" s="53">
        <f>SUMIFS(Results!O:O,Results!G:G,CONCATENATE("&lt;&gt;*",'Warscroll Win Rates'!B505,"*"),Results!E:E,'Warscroll Win Rates'!A505,Results!Y:Y,"&gt;=500")</f>
        <v>60</v>
      </c>
      <c r="J505" s="52">
        <f>IFERROR(SUMIFS(Results!V:V,Results!G:G,CONCATENATE("&lt;&gt;*",'Warscroll Win Rates'!B505,"*"),Results!E:E,'Warscroll Win Rates'!A505,Results!Y:Y,"&gt;=500")/I505,"")</f>
        <v>0.6333333333333333</v>
      </c>
    </row>
    <row r="506" spans="1:10" x14ac:dyDescent="0.3">
      <c r="A506" s="48" t="s">
        <v>49</v>
      </c>
      <c r="B506" s="48" t="s">
        <v>23728</v>
      </c>
      <c r="C506" s="1">
        <f>SUMIFS(Results!O:O,Results!G:G,CONCATENATE("*",B506,"*"),Results!E:E,'Warscroll Win Rates'!A506)</f>
        <v>0</v>
      </c>
      <c r="D506" s="50" t="str">
        <f>IFERROR(SUMIFS(Results!V:V,Results!G:G,CONCATENATE("*",B506,"*"),Results!E:E,'Warscroll Win Rates'!A506)/C506,"")</f>
        <v/>
      </c>
      <c r="E506" s="1">
        <f>SUMIFS(Results!O:O,Results!G:G,CONCATENATE("&lt;&gt;*",'Warscroll Win Rates'!B506,"*"),Results!E:E,'Warscroll Win Rates'!A506)</f>
        <v>382</v>
      </c>
      <c r="F506" s="50">
        <f>IFERROR(SUMIFS(Results!V:V,Results!G:G,CONCATENATE("&lt;&gt;*",'Warscroll Win Rates'!B506,"*"),Results!E:E,'Warscroll Win Rates'!A506)/E506,"")</f>
        <v>0.45549738219895286</v>
      </c>
      <c r="G506" s="46">
        <f>SUMIFS(Results!O:O,Results!G:G,CONCATENATE("*",B506,"*"),Results!E:E,'Warscroll Win Rates'!A506,Results!Y:Y,"&gt;=500")</f>
        <v>0</v>
      </c>
      <c r="H506" s="52" t="str">
        <f>IFERROR(SUMIFS(Results!V:V,Results!G:G,CONCATENATE("*",B506,"*"),Results!E:E,'Warscroll Win Rates'!A506,Results!Y:Y,"&gt;=500")/G506,"")</f>
        <v/>
      </c>
      <c r="I506" s="53">
        <f>SUMIFS(Results!O:O,Results!G:G,CONCATENATE("&lt;&gt;*",'Warscroll Win Rates'!B506,"*"),Results!E:E,'Warscroll Win Rates'!A506,Results!Y:Y,"&gt;=500")</f>
        <v>60</v>
      </c>
      <c r="J506" s="52">
        <f>IFERROR(SUMIFS(Results!V:V,Results!G:G,CONCATENATE("&lt;&gt;*",'Warscroll Win Rates'!B506,"*"),Results!E:E,'Warscroll Win Rates'!A506,Results!Y:Y,"&gt;=500")/I506,"")</f>
        <v>0.6333333333333333</v>
      </c>
    </row>
    <row r="507" spans="1:10" x14ac:dyDescent="0.3">
      <c r="A507" s="48" t="s">
        <v>49</v>
      </c>
      <c r="B507" s="48" t="s">
        <v>23729</v>
      </c>
      <c r="C507" s="1">
        <f>SUMIFS(Results!O:O,Results!G:G,CONCATENATE("*",B507,"*"),Results!E:E,'Warscroll Win Rates'!A507)</f>
        <v>0</v>
      </c>
      <c r="D507" s="50" t="str">
        <f>IFERROR(SUMIFS(Results!V:V,Results!G:G,CONCATENATE("*",B507,"*"),Results!E:E,'Warscroll Win Rates'!A507)/C507,"")</f>
        <v/>
      </c>
      <c r="E507" s="1">
        <f>SUMIFS(Results!O:O,Results!G:G,CONCATENATE("&lt;&gt;*",'Warscroll Win Rates'!B507,"*"),Results!E:E,'Warscroll Win Rates'!A507)</f>
        <v>382</v>
      </c>
      <c r="F507" s="50">
        <f>IFERROR(SUMIFS(Results!V:V,Results!G:G,CONCATENATE("&lt;&gt;*",'Warscroll Win Rates'!B507,"*"),Results!E:E,'Warscroll Win Rates'!A507)/E507,"")</f>
        <v>0.45549738219895286</v>
      </c>
      <c r="G507" s="46">
        <f>SUMIFS(Results!O:O,Results!G:G,CONCATENATE("*",B507,"*"),Results!E:E,'Warscroll Win Rates'!A507,Results!Y:Y,"&gt;=500")</f>
        <v>0</v>
      </c>
      <c r="H507" s="52" t="str">
        <f>IFERROR(SUMIFS(Results!V:V,Results!G:G,CONCATENATE("*",B507,"*"),Results!E:E,'Warscroll Win Rates'!A507,Results!Y:Y,"&gt;=500")/G507,"")</f>
        <v/>
      </c>
      <c r="I507" s="53">
        <f>SUMIFS(Results!O:O,Results!G:G,CONCATENATE("&lt;&gt;*",'Warscroll Win Rates'!B507,"*"),Results!E:E,'Warscroll Win Rates'!A507,Results!Y:Y,"&gt;=500")</f>
        <v>60</v>
      </c>
      <c r="J507" s="52">
        <f>IFERROR(SUMIFS(Results!V:V,Results!G:G,CONCATENATE("&lt;&gt;*",'Warscroll Win Rates'!B507,"*"),Results!E:E,'Warscroll Win Rates'!A507,Results!Y:Y,"&gt;=500")/I507,"")</f>
        <v>0.6333333333333333</v>
      </c>
    </row>
    <row r="508" spans="1:10" x14ac:dyDescent="0.3">
      <c r="A508" s="48" t="s">
        <v>49</v>
      </c>
      <c r="B508" s="48" t="s">
        <v>23730</v>
      </c>
      <c r="C508" s="1">
        <f>SUMIFS(Results!O:O,Results!G:G,CONCATENATE("*",B508,"*"),Results!E:E,'Warscroll Win Rates'!A508)</f>
        <v>0</v>
      </c>
      <c r="D508" s="50" t="str">
        <f>IFERROR(SUMIFS(Results!V:V,Results!G:G,CONCATENATE("*",B508,"*"),Results!E:E,'Warscroll Win Rates'!A508)/C508,"")</f>
        <v/>
      </c>
      <c r="E508" s="1">
        <f>SUMIFS(Results!O:O,Results!G:G,CONCATENATE("&lt;&gt;*",'Warscroll Win Rates'!B508,"*"),Results!E:E,'Warscroll Win Rates'!A508)</f>
        <v>382</v>
      </c>
      <c r="F508" s="50">
        <f>IFERROR(SUMIFS(Results!V:V,Results!G:G,CONCATENATE("&lt;&gt;*",'Warscroll Win Rates'!B508,"*"),Results!E:E,'Warscroll Win Rates'!A508)/E508,"")</f>
        <v>0.45549738219895286</v>
      </c>
      <c r="G508" s="46">
        <f>SUMIFS(Results!O:O,Results!G:G,CONCATENATE("*",B508,"*"),Results!E:E,'Warscroll Win Rates'!A508,Results!Y:Y,"&gt;=500")</f>
        <v>0</v>
      </c>
      <c r="H508" s="52" t="str">
        <f>IFERROR(SUMIFS(Results!V:V,Results!G:G,CONCATENATE("*",B508,"*"),Results!E:E,'Warscroll Win Rates'!A508,Results!Y:Y,"&gt;=500")/G508,"")</f>
        <v/>
      </c>
      <c r="I508" s="53">
        <f>SUMIFS(Results!O:O,Results!G:G,CONCATENATE("&lt;&gt;*",'Warscroll Win Rates'!B508,"*"),Results!E:E,'Warscroll Win Rates'!A508,Results!Y:Y,"&gt;=500")</f>
        <v>60</v>
      </c>
      <c r="J508" s="52">
        <f>IFERROR(SUMIFS(Results!V:V,Results!G:G,CONCATENATE("&lt;&gt;*",'Warscroll Win Rates'!B508,"*"),Results!E:E,'Warscroll Win Rates'!A508,Results!Y:Y,"&gt;=500")/I508,"")</f>
        <v>0.6333333333333333</v>
      </c>
    </row>
    <row r="509" spans="1:10" x14ac:dyDescent="0.3">
      <c r="A509" s="48" t="s">
        <v>49</v>
      </c>
      <c r="B509" s="48" t="s">
        <v>23731</v>
      </c>
      <c r="C509" s="1">
        <f>SUMIFS(Results!O:O,Results!G:G,CONCATENATE("*",B509,"*"),Results!E:E,'Warscroll Win Rates'!A509)</f>
        <v>0</v>
      </c>
      <c r="D509" s="50" t="str">
        <f>IFERROR(SUMIFS(Results!V:V,Results!G:G,CONCATENATE("*",B509,"*"),Results!E:E,'Warscroll Win Rates'!A509)/C509,"")</f>
        <v/>
      </c>
      <c r="E509" s="1">
        <f>SUMIFS(Results!O:O,Results!G:G,CONCATENATE("&lt;&gt;*",'Warscroll Win Rates'!B509,"*"),Results!E:E,'Warscroll Win Rates'!A509)</f>
        <v>382</v>
      </c>
      <c r="F509" s="50">
        <f>IFERROR(SUMIFS(Results!V:V,Results!G:G,CONCATENATE("&lt;&gt;*",'Warscroll Win Rates'!B509,"*"),Results!E:E,'Warscroll Win Rates'!A509)/E509,"")</f>
        <v>0.45549738219895286</v>
      </c>
      <c r="G509" s="46">
        <f>SUMIFS(Results!O:O,Results!G:G,CONCATENATE("*",B509,"*"),Results!E:E,'Warscroll Win Rates'!A509,Results!Y:Y,"&gt;=500")</f>
        <v>0</v>
      </c>
      <c r="H509" s="52" t="str">
        <f>IFERROR(SUMIFS(Results!V:V,Results!G:G,CONCATENATE("*",B509,"*"),Results!E:E,'Warscroll Win Rates'!A509,Results!Y:Y,"&gt;=500")/G509,"")</f>
        <v/>
      </c>
      <c r="I509" s="53">
        <f>SUMIFS(Results!O:O,Results!G:G,CONCATENATE("&lt;&gt;*",'Warscroll Win Rates'!B509,"*"),Results!E:E,'Warscroll Win Rates'!A509,Results!Y:Y,"&gt;=500")</f>
        <v>60</v>
      </c>
      <c r="J509" s="52">
        <f>IFERROR(SUMIFS(Results!V:V,Results!G:G,CONCATENATE("&lt;&gt;*",'Warscroll Win Rates'!B509,"*"),Results!E:E,'Warscroll Win Rates'!A509,Results!Y:Y,"&gt;=500")/I509,"")</f>
        <v>0.6333333333333333</v>
      </c>
    </row>
    <row r="510" spans="1:10" x14ac:dyDescent="0.3">
      <c r="A510" s="48" t="s">
        <v>49</v>
      </c>
      <c r="B510" s="48" t="s">
        <v>23732</v>
      </c>
      <c r="C510" s="1">
        <f>SUMIFS(Results!O:O,Results!G:G,CONCATENATE("*",B510,"*"),Results!E:E,'Warscroll Win Rates'!A510)</f>
        <v>0</v>
      </c>
      <c r="D510" s="50" t="str">
        <f>IFERROR(SUMIFS(Results!V:V,Results!G:G,CONCATENATE("*",B510,"*"),Results!E:E,'Warscroll Win Rates'!A510)/C510,"")</f>
        <v/>
      </c>
      <c r="E510" s="1">
        <f>SUMIFS(Results!O:O,Results!G:G,CONCATENATE("&lt;&gt;*",'Warscroll Win Rates'!B510,"*"),Results!E:E,'Warscroll Win Rates'!A510)</f>
        <v>382</v>
      </c>
      <c r="F510" s="50">
        <f>IFERROR(SUMIFS(Results!V:V,Results!G:G,CONCATENATE("&lt;&gt;*",'Warscroll Win Rates'!B510,"*"),Results!E:E,'Warscroll Win Rates'!A510)/E510,"")</f>
        <v>0.45549738219895286</v>
      </c>
      <c r="G510" s="46">
        <f>SUMIFS(Results!O:O,Results!G:G,CONCATENATE("*",B510,"*"),Results!E:E,'Warscroll Win Rates'!A510,Results!Y:Y,"&gt;=500")</f>
        <v>0</v>
      </c>
      <c r="H510" s="52" t="str">
        <f>IFERROR(SUMIFS(Results!V:V,Results!G:G,CONCATENATE("*",B510,"*"),Results!E:E,'Warscroll Win Rates'!A510,Results!Y:Y,"&gt;=500")/G510,"")</f>
        <v/>
      </c>
      <c r="I510" s="53">
        <f>SUMIFS(Results!O:O,Results!G:G,CONCATENATE("&lt;&gt;*",'Warscroll Win Rates'!B510,"*"),Results!E:E,'Warscroll Win Rates'!A510,Results!Y:Y,"&gt;=500")</f>
        <v>60</v>
      </c>
      <c r="J510" s="52">
        <f>IFERROR(SUMIFS(Results!V:V,Results!G:G,CONCATENATE("&lt;&gt;*",'Warscroll Win Rates'!B510,"*"),Results!E:E,'Warscroll Win Rates'!A510,Results!Y:Y,"&gt;=500")/I510,"")</f>
        <v>0.6333333333333333</v>
      </c>
    </row>
    <row r="511" spans="1:10" x14ac:dyDescent="0.3">
      <c r="A511" s="48" t="s">
        <v>49</v>
      </c>
      <c r="B511" s="48" t="s">
        <v>23733</v>
      </c>
      <c r="C511" s="1">
        <f>SUMIFS(Results!O:O,Results!G:G,CONCATENATE("*",B511,"*"),Results!E:E,'Warscroll Win Rates'!A511)</f>
        <v>0</v>
      </c>
      <c r="D511" s="50" t="str">
        <f>IFERROR(SUMIFS(Results!V:V,Results!G:G,CONCATENATE("*",B511,"*"),Results!E:E,'Warscroll Win Rates'!A511)/C511,"")</f>
        <v/>
      </c>
      <c r="E511" s="1">
        <f>SUMIFS(Results!O:O,Results!G:G,CONCATENATE("&lt;&gt;*",'Warscroll Win Rates'!B511,"*"),Results!E:E,'Warscroll Win Rates'!A511)</f>
        <v>382</v>
      </c>
      <c r="F511" s="50">
        <f>IFERROR(SUMIFS(Results!V:V,Results!G:G,CONCATENATE("&lt;&gt;*",'Warscroll Win Rates'!B511,"*"),Results!E:E,'Warscroll Win Rates'!A511)/E511,"")</f>
        <v>0.45549738219895286</v>
      </c>
      <c r="G511" s="46">
        <f>SUMIFS(Results!O:O,Results!G:G,CONCATENATE("*",B511,"*"),Results!E:E,'Warscroll Win Rates'!A511,Results!Y:Y,"&gt;=500")</f>
        <v>0</v>
      </c>
      <c r="H511" s="52" t="str">
        <f>IFERROR(SUMIFS(Results!V:V,Results!G:G,CONCATENATE("*",B511,"*"),Results!E:E,'Warscroll Win Rates'!A511,Results!Y:Y,"&gt;=500")/G511,"")</f>
        <v/>
      </c>
      <c r="I511" s="53">
        <f>SUMIFS(Results!O:O,Results!G:G,CONCATENATE("&lt;&gt;*",'Warscroll Win Rates'!B511,"*"),Results!E:E,'Warscroll Win Rates'!A511,Results!Y:Y,"&gt;=500")</f>
        <v>60</v>
      </c>
      <c r="J511" s="52">
        <f>IFERROR(SUMIFS(Results!V:V,Results!G:G,CONCATENATE("&lt;&gt;*",'Warscroll Win Rates'!B511,"*"),Results!E:E,'Warscroll Win Rates'!A511,Results!Y:Y,"&gt;=500")/I511,"")</f>
        <v>0.6333333333333333</v>
      </c>
    </row>
    <row r="512" spans="1:10" x14ac:dyDescent="0.3">
      <c r="A512" s="48" t="s">
        <v>49</v>
      </c>
      <c r="B512" s="48" t="s">
        <v>23734</v>
      </c>
      <c r="C512" s="1">
        <f>SUMIFS(Results!O:O,Results!G:G,CONCATENATE("*",B512,"*"),Results!E:E,'Warscroll Win Rates'!A512)</f>
        <v>0</v>
      </c>
      <c r="D512" s="50" t="str">
        <f>IFERROR(SUMIFS(Results!V:V,Results!G:G,CONCATENATE("*",B512,"*"),Results!E:E,'Warscroll Win Rates'!A512)/C512,"")</f>
        <v/>
      </c>
      <c r="E512" s="1">
        <f>SUMIFS(Results!O:O,Results!G:G,CONCATENATE("&lt;&gt;*",'Warscroll Win Rates'!B512,"*"),Results!E:E,'Warscroll Win Rates'!A512)</f>
        <v>382</v>
      </c>
      <c r="F512" s="50">
        <f>IFERROR(SUMIFS(Results!V:V,Results!G:G,CONCATENATE("&lt;&gt;*",'Warscroll Win Rates'!B512,"*"),Results!E:E,'Warscroll Win Rates'!A512)/E512,"")</f>
        <v>0.45549738219895286</v>
      </c>
      <c r="G512" s="46">
        <f>SUMIFS(Results!O:O,Results!G:G,CONCATENATE("*",B512,"*"),Results!E:E,'Warscroll Win Rates'!A512,Results!Y:Y,"&gt;=500")</f>
        <v>0</v>
      </c>
      <c r="H512" s="52" t="str">
        <f>IFERROR(SUMIFS(Results!V:V,Results!G:G,CONCATENATE("*",B512,"*"),Results!E:E,'Warscroll Win Rates'!A512,Results!Y:Y,"&gt;=500")/G512,"")</f>
        <v/>
      </c>
      <c r="I512" s="53">
        <f>SUMIFS(Results!O:O,Results!G:G,CONCATENATE("&lt;&gt;*",'Warscroll Win Rates'!B512,"*"),Results!E:E,'Warscroll Win Rates'!A512,Results!Y:Y,"&gt;=500")</f>
        <v>60</v>
      </c>
      <c r="J512" s="52">
        <f>IFERROR(SUMIFS(Results!V:V,Results!G:G,CONCATENATE("&lt;&gt;*",'Warscroll Win Rates'!B512,"*"),Results!E:E,'Warscroll Win Rates'!A512,Results!Y:Y,"&gt;=500")/I512,"")</f>
        <v>0.6333333333333333</v>
      </c>
    </row>
    <row r="513" spans="1:10" x14ac:dyDescent="0.3">
      <c r="A513" s="48" t="s">
        <v>49</v>
      </c>
      <c r="B513" s="48" t="s">
        <v>23735</v>
      </c>
      <c r="C513" s="1">
        <f>SUMIFS(Results!O:O,Results!G:G,CONCATENATE("*",B513,"*"),Results!E:E,'Warscroll Win Rates'!A513)</f>
        <v>0</v>
      </c>
      <c r="D513" s="50" t="str">
        <f>IFERROR(SUMIFS(Results!V:V,Results!G:G,CONCATENATE("*",B513,"*"),Results!E:E,'Warscroll Win Rates'!A513)/C513,"")</f>
        <v/>
      </c>
      <c r="E513" s="1">
        <f>SUMIFS(Results!O:O,Results!G:G,CONCATENATE("&lt;&gt;*",'Warscroll Win Rates'!B513,"*"),Results!E:E,'Warscroll Win Rates'!A513)</f>
        <v>382</v>
      </c>
      <c r="F513" s="50">
        <f>IFERROR(SUMIFS(Results!V:V,Results!G:G,CONCATENATE("&lt;&gt;*",'Warscroll Win Rates'!B513,"*"),Results!E:E,'Warscroll Win Rates'!A513)/E513,"")</f>
        <v>0.45549738219895286</v>
      </c>
      <c r="G513" s="46">
        <f>SUMIFS(Results!O:O,Results!G:G,CONCATENATE("*",B513,"*"),Results!E:E,'Warscroll Win Rates'!A513,Results!Y:Y,"&gt;=500")</f>
        <v>0</v>
      </c>
      <c r="H513" s="52" t="str">
        <f>IFERROR(SUMIFS(Results!V:V,Results!G:G,CONCATENATE("*",B513,"*"),Results!E:E,'Warscroll Win Rates'!A513,Results!Y:Y,"&gt;=500")/G513,"")</f>
        <v/>
      </c>
      <c r="I513" s="53">
        <f>SUMIFS(Results!O:O,Results!G:G,CONCATENATE("&lt;&gt;*",'Warscroll Win Rates'!B513,"*"),Results!E:E,'Warscroll Win Rates'!A513,Results!Y:Y,"&gt;=500")</f>
        <v>60</v>
      </c>
      <c r="J513" s="52">
        <f>IFERROR(SUMIFS(Results!V:V,Results!G:G,CONCATENATE("&lt;&gt;*",'Warscroll Win Rates'!B513,"*"),Results!E:E,'Warscroll Win Rates'!A513,Results!Y:Y,"&gt;=500")/I513,"")</f>
        <v>0.6333333333333333</v>
      </c>
    </row>
    <row r="514" spans="1:10" x14ac:dyDescent="0.3">
      <c r="A514" s="48" t="s">
        <v>49</v>
      </c>
      <c r="B514" s="48" t="s">
        <v>23736</v>
      </c>
      <c r="C514" s="1">
        <f>SUMIFS(Results!O:O,Results!G:G,CONCATENATE("*",B514,"*"),Results!E:E,'Warscroll Win Rates'!A514)</f>
        <v>0</v>
      </c>
      <c r="D514" s="50" t="str">
        <f>IFERROR(SUMIFS(Results!V:V,Results!G:G,CONCATENATE("*",B514,"*"),Results!E:E,'Warscroll Win Rates'!A514)/C514,"")</f>
        <v/>
      </c>
      <c r="E514" s="1">
        <f>SUMIFS(Results!O:O,Results!G:G,CONCATENATE("&lt;&gt;*",'Warscroll Win Rates'!B514,"*"),Results!E:E,'Warscroll Win Rates'!A514)</f>
        <v>382</v>
      </c>
      <c r="F514" s="50">
        <f>IFERROR(SUMIFS(Results!V:V,Results!G:G,CONCATENATE("&lt;&gt;*",'Warscroll Win Rates'!B514,"*"),Results!E:E,'Warscroll Win Rates'!A514)/E514,"")</f>
        <v>0.45549738219895286</v>
      </c>
      <c r="G514" s="46">
        <f>SUMIFS(Results!O:O,Results!G:G,CONCATENATE("*",B514,"*"),Results!E:E,'Warscroll Win Rates'!A514,Results!Y:Y,"&gt;=500")</f>
        <v>0</v>
      </c>
      <c r="H514" s="52" t="str">
        <f>IFERROR(SUMIFS(Results!V:V,Results!G:G,CONCATENATE("*",B514,"*"),Results!E:E,'Warscroll Win Rates'!A514,Results!Y:Y,"&gt;=500")/G514,"")</f>
        <v/>
      </c>
      <c r="I514" s="53">
        <f>SUMIFS(Results!O:O,Results!G:G,CONCATENATE("&lt;&gt;*",'Warscroll Win Rates'!B514,"*"),Results!E:E,'Warscroll Win Rates'!A514,Results!Y:Y,"&gt;=500")</f>
        <v>60</v>
      </c>
      <c r="J514" s="52">
        <f>IFERROR(SUMIFS(Results!V:V,Results!G:G,CONCATENATE("&lt;&gt;*",'Warscroll Win Rates'!B514,"*"),Results!E:E,'Warscroll Win Rates'!A514,Results!Y:Y,"&gt;=500")/I514,"")</f>
        <v>0.6333333333333333</v>
      </c>
    </row>
    <row r="515" spans="1:10" x14ac:dyDescent="0.3">
      <c r="A515" s="48" t="s">
        <v>49</v>
      </c>
      <c r="B515" s="48" t="s">
        <v>23737</v>
      </c>
      <c r="C515" s="1">
        <f>SUMIFS(Results!O:O,Results!G:G,CONCATENATE("*",B515,"*"),Results!E:E,'Warscroll Win Rates'!A515)</f>
        <v>0</v>
      </c>
      <c r="D515" s="50" t="str">
        <f>IFERROR(SUMIFS(Results!V:V,Results!G:G,CONCATENATE("*",B515,"*"),Results!E:E,'Warscroll Win Rates'!A515)/C515,"")</f>
        <v/>
      </c>
      <c r="E515" s="1">
        <f>SUMIFS(Results!O:O,Results!G:G,CONCATENATE("&lt;&gt;*",'Warscroll Win Rates'!B515,"*"),Results!E:E,'Warscroll Win Rates'!A515)</f>
        <v>382</v>
      </c>
      <c r="F515" s="50">
        <f>IFERROR(SUMIFS(Results!V:V,Results!G:G,CONCATENATE("&lt;&gt;*",'Warscroll Win Rates'!B515,"*"),Results!E:E,'Warscroll Win Rates'!A515)/E515,"")</f>
        <v>0.45549738219895286</v>
      </c>
      <c r="G515" s="46">
        <f>SUMIFS(Results!O:O,Results!G:G,CONCATENATE("*",B515,"*"),Results!E:E,'Warscroll Win Rates'!A515,Results!Y:Y,"&gt;=500")</f>
        <v>0</v>
      </c>
      <c r="H515" s="52" t="str">
        <f>IFERROR(SUMIFS(Results!V:V,Results!G:G,CONCATENATE("*",B515,"*"),Results!E:E,'Warscroll Win Rates'!A515,Results!Y:Y,"&gt;=500")/G515,"")</f>
        <v/>
      </c>
      <c r="I515" s="53">
        <f>SUMIFS(Results!O:O,Results!G:G,CONCATENATE("&lt;&gt;*",'Warscroll Win Rates'!B515,"*"),Results!E:E,'Warscroll Win Rates'!A515,Results!Y:Y,"&gt;=500")</f>
        <v>60</v>
      </c>
      <c r="J515" s="52">
        <f>IFERROR(SUMIFS(Results!V:V,Results!G:G,CONCATENATE("&lt;&gt;*",'Warscroll Win Rates'!B515,"*"),Results!E:E,'Warscroll Win Rates'!A515,Results!Y:Y,"&gt;=500")/I515,"")</f>
        <v>0.6333333333333333</v>
      </c>
    </row>
    <row r="516" spans="1:10" x14ac:dyDescent="0.3">
      <c r="A516" s="48" t="s">
        <v>49</v>
      </c>
      <c r="B516" s="48" t="s">
        <v>23738</v>
      </c>
      <c r="C516" s="1">
        <f>SUMIFS(Results!O:O,Results!G:G,CONCATENATE("*",B516,"*"),Results!E:E,'Warscroll Win Rates'!A516)</f>
        <v>0</v>
      </c>
      <c r="D516" s="50" t="str">
        <f>IFERROR(SUMIFS(Results!V:V,Results!G:G,CONCATENATE("*",B516,"*"),Results!E:E,'Warscroll Win Rates'!A516)/C516,"")</f>
        <v/>
      </c>
      <c r="E516" s="1">
        <f>SUMIFS(Results!O:O,Results!G:G,CONCATENATE("&lt;&gt;*",'Warscroll Win Rates'!B516,"*"),Results!E:E,'Warscroll Win Rates'!A516)</f>
        <v>382</v>
      </c>
      <c r="F516" s="50">
        <f>IFERROR(SUMIFS(Results!V:V,Results!G:G,CONCATENATE("&lt;&gt;*",'Warscroll Win Rates'!B516,"*"),Results!E:E,'Warscroll Win Rates'!A516)/E516,"")</f>
        <v>0.45549738219895286</v>
      </c>
      <c r="G516" s="46">
        <f>SUMIFS(Results!O:O,Results!G:G,CONCATENATE("*",B516,"*"),Results!E:E,'Warscroll Win Rates'!A516,Results!Y:Y,"&gt;=500")</f>
        <v>0</v>
      </c>
      <c r="H516" s="52" t="str">
        <f>IFERROR(SUMIFS(Results!V:V,Results!G:G,CONCATENATE("*",B516,"*"),Results!E:E,'Warscroll Win Rates'!A516,Results!Y:Y,"&gt;=500")/G516,"")</f>
        <v/>
      </c>
      <c r="I516" s="53">
        <f>SUMIFS(Results!O:O,Results!G:G,CONCATENATE("&lt;&gt;*",'Warscroll Win Rates'!B516,"*"),Results!E:E,'Warscroll Win Rates'!A516,Results!Y:Y,"&gt;=500")</f>
        <v>60</v>
      </c>
      <c r="J516" s="52">
        <f>IFERROR(SUMIFS(Results!V:V,Results!G:G,CONCATENATE("&lt;&gt;*",'Warscroll Win Rates'!B516,"*"),Results!E:E,'Warscroll Win Rates'!A516,Results!Y:Y,"&gt;=500")/I516,"")</f>
        <v>0.6333333333333333</v>
      </c>
    </row>
    <row r="517" spans="1:10" x14ac:dyDescent="0.3">
      <c r="A517" s="48" t="s">
        <v>49</v>
      </c>
      <c r="B517" s="48" t="s">
        <v>23739</v>
      </c>
      <c r="C517" s="1">
        <f>SUMIFS(Results!O:O,Results!G:G,CONCATENATE("*",B517,"*"),Results!E:E,'Warscroll Win Rates'!A517)</f>
        <v>0</v>
      </c>
      <c r="D517" s="50" t="str">
        <f>IFERROR(SUMIFS(Results!V:V,Results!G:G,CONCATENATE("*",B517,"*"),Results!E:E,'Warscroll Win Rates'!A517)/C517,"")</f>
        <v/>
      </c>
      <c r="E517" s="1">
        <f>SUMIFS(Results!O:O,Results!G:G,CONCATENATE("&lt;&gt;*",'Warscroll Win Rates'!B517,"*"),Results!E:E,'Warscroll Win Rates'!A517)</f>
        <v>382</v>
      </c>
      <c r="F517" s="50">
        <f>IFERROR(SUMIFS(Results!V:V,Results!G:G,CONCATENATE("&lt;&gt;*",'Warscroll Win Rates'!B517,"*"),Results!E:E,'Warscroll Win Rates'!A517)/E517,"")</f>
        <v>0.45549738219895286</v>
      </c>
      <c r="G517" s="46">
        <f>SUMIFS(Results!O:O,Results!G:G,CONCATENATE("*",B517,"*"),Results!E:E,'Warscroll Win Rates'!A517,Results!Y:Y,"&gt;=500")</f>
        <v>0</v>
      </c>
      <c r="H517" s="52" t="str">
        <f>IFERROR(SUMIFS(Results!V:V,Results!G:G,CONCATENATE("*",B517,"*"),Results!E:E,'Warscroll Win Rates'!A517,Results!Y:Y,"&gt;=500")/G517,"")</f>
        <v/>
      </c>
      <c r="I517" s="53">
        <f>SUMIFS(Results!O:O,Results!G:G,CONCATENATE("&lt;&gt;*",'Warscroll Win Rates'!B517,"*"),Results!E:E,'Warscroll Win Rates'!A517,Results!Y:Y,"&gt;=500")</f>
        <v>60</v>
      </c>
      <c r="J517" s="52">
        <f>IFERROR(SUMIFS(Results!V:V,Results!G:G,CONCATENATE("&lt;&gt;*",'Warscroll Win Rates'!B517,"*"),Results!E:E,'Warscroll Win Rates'!A517,Results!Y:Y,"&gt;=500")/I517,"")</f>
        <v>0.6333333333333333</v>
      </c>
    </row>
    <row r="518" spans="1:10" x14ac:dyDescent="0.3">
      <c r="A518" s="48" t="s">
        <v>49</v>
      </c>
      <c r="B518" s="48" t="s">
        <v>23740</v>
      </c>
      <c r="C518" s="1">
        <f>SUMIFS(Results!O:O,Results!G:G,CONCATENATE("*",B518,"*"),Results!E:E,'Warscroll Win Rates'!A518)</f>
        <v>0</v>
      </c>
      <c r="D518" s="50" t="str">
        <f>IFERROR(SUMIFS(Results!V:V,Results!G:G,CONCATENATE("*",B518,"*"),Results!E:E,'Warscroll Win Rates'!A518)/C518,"")</f>
        <v/>
      </c>
      <c r="E518" s="1">
        <f>SUMIFS(Results!O:O,Results!G:G,CONCATENATE("&lt;&gt;*",'Warscroll Win Rates'!B518,"*"),Results!E:E,'Warscroll Win Rates'!A518)</f>
        <v>382</v>
      </c>
      <c r="F518" s="50">
        <f>IFERROR(SUMIFS(Results!V:V,Results!G:G,CONCATENATE("&lt;&gt;*",'Warscroll Win Rates'!B518,"*"),Results!E:E,'Warscroll Win Rates'!A518)/E518,"")</f>
        <v>0.45549738219895286</v>
      </c>
      <c r="G518" s="46">
        <f>SUMIFS(Results!O:O,Results!G:G,CONCATENATE("*",B518,"*"),Results!E:E,'Warscroll Win Rates'!A518,Results!Y:Y,"&gt;=500")</f>
        <v>0</v>
      </c>
      <c r="H518" s="52" t="str">
        <f>IFERROR(SUMIFS(Results!V:V,Results!G:G,CONCATENATE("*",B518,"*"),Results!E:E,'Warscroll Win Rates'!A518,Results!Y:Y,"&gt;=500")/G518,"")</f>
        <v/>
      </c>
      <c r="I518" s="53">
        <f>SUMIFS(Results!O:O,Results!G:G,CONCATENATE("&lt;&gt;*",'Warscroll Win Rates'!B518,"*"),Results!E:E,'Warscroll Win Rates'!A518,Results!Y:Y,"&gt;=500")</f>
        <v>60</v>
      </c>
      <c r="J518" s="52">
        <f>IFERROR(SUMIFS(Results!V:V,Results!G:G,CONCATENATE("&lt;&gt;*",'Warscroll Win Rates'!B518,"*"),Results!E:E,'Warscroll Win Rates'!A518,Results!Y:Y,"&gt;=500")/I518,"")</f>
        <v>0.6333333333333333</v>
      </c>
    </row>
    <row r="519" spans="1:10" x14ac:dyDescent="0.3">
      <c r="A519" s="48" t="s">
        <v>49</v>
      </c>
      <c r="B519" s="48" t="s">
        <v>23741</v>
      </c>
      <c r="C519" s="1">
        <f>SUMIFS(Results!O:O,Results!G:G,CONCATENATE("*",B519,"*"),Results!E:E,'Warscroll Win Rates'!A519)</f>
        <v>0</v>
      </c>
      <c r="D519" s="50" t="str">
        <f>IFERROR(SUMIFS(Results!V:V,Results!G:G,CONCATENATE("*",B519,"*"),Results!E:E,'Warscroll Win Rates'!A519)/C519,"")</f>
        <v/>
      </c>
      <c r="E519" s="1">
        <f>SUMIFS(Results!O:O,Results!G:G,CONCATENATE("&lt;&gt;*",'Warscroll Win Rates'!B519,"*"),Results!E:E,'Warscroll Win Rates'!A519)</f>
        <v>382</v>
      </c>
      <c r="F519" s="50">
        <f>IFERROR(SUMIFS(Results!V:V,Results!G:G,CONCATENATE("&lt;&gt;*",'Warscroll Win Rates'!B519,"*"),Results!E:E,'Warscroll Win Rates'!A519)/E519,"")</f>
        <v>0.45549738219895286</v>
      </c>
      <c r="G519" s="46">
        <f>SUMIFS(Results!O:O,Results!G:G,CONCATENATE("*",B519,"*"),Results!E:E,'Warscroll Win Rates'!A519,Results!Y:Y,"&gt;=500")</f>
        <v>0</v>
      </c>
      <c r="H519" s="52" t="str">
        <f>IFERROR(SUMIFS(Results!V:V,Results!G:G,CONCATENATE("*",B519,"*"),Results!E:E,'Warscroll Win Rates'!A519,Results!Y:Y,"&gt;=500")/G519,"")</f>
        <v/>
      </c>
      <c r="I519" s="53">
        <f>SUMIFS(Results!O:O,Results!G:G,CONCATENATE("&lt;&gt;*",'Warscroll Win Rates'!B519,"*"),Results!E:E,'Warscroll Win Rates'!A519,Results!Y:Y,"&gt;=500")</f>
        <v>60</v>
      </c>
      <c r="J519" s="52">
        <f>IFERROR(SUMIFS(Results!V:V,Results!G:G,CONCATENATE("&lt;&gt;*",'Warscroll Win Rates'!B519,"*"),Results!E:E,'Warscroll Win Rates'!A519,Results!Y:Y,"&gt;=500")/I519,"")</f>
        <v>0.6333333333333333</v>
      </c>
    </row>
    <row r="520" spans="1:10" x14ac:dyDescent="0.3">
      <c r="A520" s="48" t="s">
        <v>49</v>
      </c>
      <c r="B520" s="48" t="s">
        <v>23742</v>
      </c>
      <c r="C520" s="1">
        <f>SUMIFS(Results!O:O,Results!G:G,CONCATENATE("*",B520,"*"),Results!E:E,'Warscroll Win Rates'!A520)</f>
        <v>0</v>
      </c>
      <c r="D520" s="50" t="str">
        <f>IFERROR(SUMIFS(Results!V:V,Results!G:G,CONCATENATE("*",B520,"*"),Results!E:E,'Warscroll Win Rates'!A520)/C520,"")</f>
        <v/>
      </c>
      <c r="E520" s="1">
        <f>SUMIFS(Results!O:O,Results!G:G,CONCATENATE("&lt;&gt;*",'Warscroll Win Rates'!B520,"*"),Results!E:E,'Warscroll Win Rates'!A520)</f>
        <v>382</v>
      </c>
      <c r="F520" s="50">
        <f>IFERROR(SUMIFS(Results!V:V,Results!G:G,CONCATENATE("&lt;&gt;*",'Warscroll Win Rates'!B520,"*"),Results!E:E,'Warscroll Win Rates'!A520)/E520,"")</f>
        <v>0.45549738219895286</v>
      </c>
      <c r="G520" s="46">
        <f>SUMIFS(Results!O:O,Results!G:G,CONCATENATE("*",B520,"*"),Results!E:E,'Warscroll Win Rates'!A520,Results!Y:Y,"&gt;=500")</f>
        <v>0</v>
      </c>
      <c r="H520" s="52" t="str">
        <f>IFERROR(SUMIFS(Results!V:V,Results!G:G,CONCATENATE("*",B520,"*"),Results!E:E,'Warscroll Win Rates'!A520,Results!Y:Y,"&gt;=500")/G520,"")</f>
        <v/>
      </c>
      <c r="I520" s="53">
        <f>SUMIFS(Results!O:O,Results!G:G,CONCATENATE("&lt;&gt;*",'Warscroll Win Rates'!B520,"*"),Results!E:E,'Warscroll Win Rates'!A520,Results!Y:Y,"&gt;=500")</f>
        <v>60</v>
      </c>
      <c r="J520" s="52">
        <f>IFERROR(SUMIFS(Results!V:V,Results!G:G,CONCATENATE("&lt;&gt;*",'Warscroll Win Rates'!B520,"*"),Results!E:E,'Warscroll Win Rates'!A520,Results!Y:Y,"&gt;=500")/I520,"")</f>
        <v>0.6333333333333333</v>
      </c>
    </row>
    <row r="521" spans="1:10" x14ac:dyDescent="0.3">
      <c r="A521" s="48" t="s">
        <v>49</v>
      </c>
      <c r="B521" s="48" t="s">
        <v>23743</v>
      </c>
      <c r="C521" s="1">
        <f>SUMIFS(Results!O:O,Results!G:G,CONCATENATE("*",B521,"*"),Results!E:E,'Warscroll Win Rates'!A521)</f>
        <v>34</v>
      </c>
      <c r="D521" s="50">
        <f>IFERROR(SUMIFS(Results!V:V,Results!G:G,CONCATENATE("*",B521,"*"),Results!E:E,'Warscroll Win Rates'!A521)/C521,"")</f>
        <v>0.4264705882352941</v>
      </c>
      <c r="E521" s="1">
        <f>SUMIFS(Results!O:O,Results!G:G,CONCATENATE("&lt;&gt;*",'Warscroll Win Rates'!B521,"*"),Results!E:E,'Warscroll Win Rates'!A521)</f>
        <v>348</v>
      </c>
      <c r="F521" s="50">
        <f>IFERROR(SUMIFS(Results!V:V,Results!G:G,CONCATENATE("&lt;&gt;*",'Warscroll Win Rates'!B521,"*"),Results!E:E,'Warscroll Win Rates'!A521)/E521,"")</f>
        <v>0.45833333333333331</v>
      </c>
      <c r="G521" s="46">
        <f>SUMIFS(Results!O:O,Results!G:G,CONCATENATE("*",B521,"*"),Results!E:E,'Warscroll Win Rates'!A521,Results!Y:Y,"&gt;=500")</f>
        <v>10</v>
      </c>
      <c r="H521" s="52">
        <f>IFERROR(SUMIFS(Results!V:V,Results!G:G,CONCATENATE("*",B521,"*"),Results!E:E,'Warscroll Win Rates'!A521,Results!Y:Y,"&gt;=500")/G521,"")</f>
        <v>0.6</v>
      </c>
      <c r="I521" s="53">
        <f>SUMIFS(Results!O:O,Results!G:G,CONCATENATE("&lt;&gt;*",'Warscroll Win Rates'!B521,"*"),Results!E:E,'Warscroll Win Rates'!A521,Results!Y:Y,"&gt;=500")</f>
        <v>50</v>
      </c>
      <c r="J521" s="52">
        <f>IFERROR(SUMIFS(Results!V:V,Results!G:G,CONCATENATE("&lt;&gt;*",'Warscroll Win Rates'!B521,"*"),Results!E:E,'Warscroll Win Rates'!A521,Results!Y:Y,"&gt;=500")/I521,"")</f>
        <v>0.64</v>
      </c>
    </row>
    <row r="522" spans="1:10" x14ac:dyDescent="0.3">
      <c r="A522" s="48" t="s">
        <v>49</v>
      </c>
      <c r="B522" s="48" t="s">
        <v>23744</v>
      </c>
      <c r="C522" s="1">
        <f>SUMIFS(Results!O:O,Results!G:G,CONCATENATE("*",B522,"*"),Results!E:E,'Warscroll Win Rates'!A522)</f>
        <v>0</v>
      </c>
      <c r="D522" s="50" t="str">
        <f>IFERROR(SUMIFS(Results!V:V,Results!G:G,CONCATENATE("*",B522,"*"),Results!E:E,'Warscroll Win Rates'!A522)/C522,"")</f>
        <v/>
      </c>
      <c r="E522" s="1">
        <f>SUMIFS(Results!O:O,Results!G:G,CONCATENATE("&lt;&gt;*",'Warscroll Win Rates'!B522,"*"),Results!E:E,'Warscroll Win Rates'!A522)</f>
        <v>382</v>
      </c>
      <c r="F522" s="50">
        <f>IFERROR(SUMIFS(Results!V:V,Results!G:G,CONCATENATE("&lt;&gt;*",'Warscroll Win Rates'!B522,"*"),Results!E:E,'Warscroll Win Rates'!A522)/E522,"")</f>
        <v>0.45549738219895286</v>
      </c>
      <c r="G522" s="46">
        <f>SUMIFS(Results!O:O,Results!G:G,CONCATENATE("*",B522,"*"),Results!E:E,'Warscroll Win Rates'!A522,Results!Y:Y,"&gt;=500")</f>
        <v>0</v>
      </c>
      <c r="H522" s="52" t="str">
        <f>IFERROR(SUMIFS(Results!V:V,Results!G:G,CONCATENATE("*",B522,"*"),Results!E:E,'Warscroll Win Rates'!A522,Results!Y:Y,"&gt;=500")/G522,"")</f>
        <v/>
      </c>
      <c r="I522" s="53">
        <f>SUMIFS(Results!O:O,Results!G:G,CONCATENATE("&lt;&gt;*",'Warscroll Win Rates'!B522,"*"),Results!E:E,'Warscroll Win Rates'!A522,Results!Y:Y,"&gt;=500")</f>
        <v>60</v>
      </c>
      <c r="J522" s="52">
        <f>IFERROR(SUMIFS(Results!V:V,Results!G:G,CONCATENATE("&lt;&gt;*",'Warscroll Win Rates'!B522,"*"),Results!E:E,'Warscroll Win Rates'!A522,Results!Y:Y,"&gt;=500")/I522,"")</f>
        <v>0.6333333333333333</v>
      </c>
    </row>
    <row r="523" spans="1:10" x14ac:dyDescent="0.3">
      <c r="A523" s="48" t="s">
        <v>49</v>
      </c>
      <c r="B523" s="48" t="s">
        <v>23745</v>
      </c>
      <c r="C523" s="1">
        <f>SUMIFS(Results!O:O,Results!G:G,CONCATENATE("*",B523,"*"),Results!E:E,'Warscroll Win Rates'!A523)</f>
        <v>40</v>
      </c>
      <c r="D523" s="50">
        <f>IFERROR(SUMIFS(Results!V:V,Results!G:G,CONCATENATE("*",B523,"*"),Results!E:E,'Warscroll Win Rates'!A523)/C523,"")</f>
        <v>0.55000000000000004</v>
      </c>
      <c r="E523" s="1">
        <f>SUMIFS(Results!O:O,Results!G:G,CONCATENATE("&lt;&gt;*",'Warscroll Win Rates'!B523,"*"),Results!E:E,'Warscroll Win Rates'!A523)</f>
        <v>342</v>
      </c>
      <c r="F523" s="50">
        <f>IFERROR(SUMIFS(Results!V:V,Results!G:G,CONCATENATE("&lt;&gt;*",'Warscroll Win Rates'!B523,"*"),Results!E:E,'Warscroll Win Rates'!A523)/E523,"")</f>
        <v>0.44444444444444442</v>
      </c>
      <c r="G523" s="46">
        <f>SUMIFS(Results!O:O,Results!G:G,CONCATENATE("*",B523,"*"),Results!E:E,'Warscroll Win Rates'!A523,Results!Y:Y,"&gt;=500")</f>
        <v>10</v>
      </c>
      <c r="H523" s="52">
        <f>IFERROR(SUMIFS(Results!V:V,Results!G:G,CONCATENATE("*",B523,"*"),Results!E:E,'Warscroll Win Rates'!A523,Results!Y:Y,"&gt;=500")/G523,"")</f>
        <v>0.5</v>
      </c>
      <c r="I523" s="53">
        <f>SUMIFS(Results!O:O,Results!G:G,CONCATENATE("&lt;&gt;*",'Warscroll Win Rates'!B523,"*"),Results!E:E,'Warscroll Win Rates'!A523,Results!Y:Y,"&gt;=500")</f>
        <v>50</v>
      </c>
      <c r="J523" s="52">
        <f>IFERROR(SUMIFS(Results!V:V,Results!G:G,CONCATENATE("&lt;&gt;*",'Warscroll Win Rates'!B523,"*"),Results!E:E,'Warscroll Win Rates'!A523,Results!Y:Y,"&gt;=500")/I523,"")</f>
        <v>0.66</v>
      </c>
    </row>
    <row r="524" spans="1:10" x14ac:dyDescent="0.3">
      <c r="A524" s="48" t="s">
        <v>49</v>
      </c>
      <c r="B524" s="48" t="s">
        <v>23746</v>
      </c>
      <c r="C524" s="1">
        <f>SUMIFS(Results!O:O,Results!G:G,CONCATENATE("*",B524,"*"),Results!E:E,'Warscroll Win Rates'!A524)</f>
        <v>84</v>
      </c>
      <c r="D524" s="50">
        <f>IFERROR(SUMIFS(Results!V:V,Results!G:G,CONCATENATE("*",B524,"*"),Results!E:E,'Warscroll Win Rates'!A524)/C524,"")</f>
        <v>0.41666666666666669</v>
      </c>
      <c r="E524" s="1">
        <f>SUMIFS(Results!O:O,Results!G:G,CONCATENATE("&lt;&gt;*",'Warscroll Win Rates'!B524,"*"),Results!E:E,'Warscroll Win Rates'!A524)</f>
        <v>298</v>
      </c>
      <c r="F524" s="50">
        <f>IFERROR(SUMIFS(Results!V:V,Results!G:G,CONCATENATE("&lt;&gt;*",'Warscroll Win Rates'!B524,"*"),Results!E:E,'Warscroll Win Rates'!A524)/E524,"")</f>
        <v>0.46644295302013422</v>
      </c>
      <c r="G524" s="46">
        <f>SUMIFS(Results!O:O,Results!G:G,CONCATENATE("*",B524,"*"),Results!E:E,'Warscroll Win Rates'!A524,Results!Y:Y,"&gt;=500")</f>
        <v>10</v>
      </c>
      <c r="H524" s="52">
        <f>IFERROR(SUMIFS(Results!V:V,Results!G:G,CONCATENATE("*",B524,"*"),Results!E:E,'Warscroll Win Rates'!A524,Results!Y:Y,"&gt;=500")/G524,"")</f>
        <v>0.5</v>
      </c>
      <c r="I524" s="53">
        <f>SUMIFS(Results!O:O,Results!G:G,CONCATENATE("&lt;&gt;*",'Warscroll Win Rates'!B524,"*"),Results!E:E,'Warscroll Win Rates'!A524,Results!Y:Y,"&gt;=500")</f>
        <v>50</v>
      </c>
      <c r="J524" s="52">
        <f>IFERROR(SUMIFS(Results!V:V,Results!G:G,CONCATENATE("&lt;&gt;*",'Warscroll Win Rates'!B524,"*"),Results!E:E,'Warscroll Win Rates'!A524,Results!Y:Y,"&gt;=500")/I524,"")</f>
        <v>0.66</v>
      </c>
    </row>
    <row r="525" spans="1:10" x14ac:dyDescent="0.3">
      <c r="A525" s="48" t="s">
        <v>49</v>
      </c>
      <c r="B525" s="48" t="s">
        <v>23747</v>
      </c>
      <c r="C525" s="1">
        <f>SUMIFS(Results!O:O,Results!G:G,CONCATENATE("*",B525,"*"),Results!E:E,'Warscroll Win Rates'!A525)</f>
        <v>145</v>
      </c>
      <c r="D525" s="50">
        <f>IFERROR(SUMIFS(Results!V:V,Results!G:G,CONCATENATE("*",B525,"*"),Results!E:E,'Warscroll Win Rates'!A525)/C525,"")</f>
        <v>0.49310344827586206</v>
      </c>
      <c r="E525" s="1">
        <f>SUMIFS(Results!O:O,Results!G:G,CONCATENATE("&lt;&gt;*",'Warscroll Win Rates'!B525,"*"),Results!E:E,'Warscroll Win Rates'!A525)</f>
        <v>237</v>
      </c>
      <c r="F525" s="50">
        <f>IFERROR(SUMIFS(Results!V:V,Results!G:G,CONCATENATE("&lt;&gt;*",'Warscroll Win Rates'!B525,"*"),Results!E:E,'Warscroll Win Rates'!A525)/E525,"")</f>
        <v>0.43248945147679324</v>
      </c>
      <c r="G525" s="46">
        <f>SUMIFS(Results!O:O,Results!G:G,CONCATENATE("*",B525,"*"),Results!E:E,'Warscroll Win Rates'!A525,Results!Y:Y,"&gt;=500")</f>
        <v>25</v>
      </c>
      <c r="H525" s="52">
        <f>IFERROR(SUMIFS(Results!V:V,Results!G:G,CONCATENATE("*",B525,"*"),Results!E:E,'Warscroll Win Rates'!A525,Results!Y:Y,"&gt;=500")/G525,"")</f>
        <v>0.72</v>
      </c>
      <c r="I525" s="53">
        <f>SUMIFS(Results!O:O,Results!G:G,CONCATENATE("&lt;&gt;*",'Warscroll Win Rates'!B525,"*"),Results!E:E,'Warscroll Win Rates'!A525,Results!Y:Y,"&gt;=500")</f>
        <v>35</v>
      </c>
      <c r="J525" s="52">
        <f>IFERROR(SUMIFS(Results!V:V,Results!G:G,CONCATENATE("&lt;&gt;*",'Warscroll Win Rates'!B525,"*"),Results!E:E,'Warscroll Win Rates'!A525,Results!Y:Y,"&gt;=500")/I525,"")</f>
        <v>0.5714285714285714</v>
      </c>
    </row>
    <row r="526" spans="1:10" x14ac:dyDescent="0.3">
      <c r="A526" s="48" t="s">
        <v>49</v>
      </c>
      <c r="B526" s="48" t="s">
        <v>23748</v>
      </c>
      <c r="C526" s="1">
        <f>SUMIFS(Results!O:O,Results!G:G,CONCATENATE("*",B526,"*"),Results!E:E,'Warscroll Win Rates'!A526)</f>
        <v>25</v>
      </c>
      <c r="D526" s="50">
        <f>IFERROR(SUMIFS(Results!V:V,Results!G:G,CONCATENATE("*",B526,"*"),Results!E:E,'Warscroll Win Rates'!A526)/C526,"")</f>
        <v>0.36</v>
      </c>
      <c r="E526" s="1">
        <f>SUMIFS(Results!O:O,Results!G:G,CONCATENATE("&lt;&gt;*",'Warscroll Win Rates'!B526,"*"),Results!E:E,'Warscroll Win Rates'!A526)</f>
        <v>357</v>
      </c>
      <c r="F526" s="50">
        <f>IFERROR(SUMIFS(Results!V:V,Results!G:G,CONCATENATE("&lt;&gt;*",'Warscroll Win Rates'!B526,"*"),Results!E:E,'Warscroll Win Rates'!A526)/E526,"")</f>
        <v>0.46218487394957986</v>
      </c>
      <c r="G526" s="46">
        <f>SUMIFS(Results!O:O,Results!G:G,CONCATENATE("*",B526,"*"),Results!E:E,'Warscroll Win Rates'!A526,Results!Y:Y,"&gt;=500")</f>
        <v>0</v>
      </c>
      <c r="H526" s="52" t="str">
        <f>IFERROR(SUMIFS(Results!V:V,Results!G:G,CONCATENATE("*",B526,"*"),Results!E:E,'Warscroll Win Rates'!A526,Results!Y:Y,"&gt;=500")/G526,"")</f>
        <v/>
      </c>
      <c r="I526" s="53">
        <f>SUMIFS(Results!O:O,Results!G:G,CONCATENATE("&lt;&gt;*",'Warscroll Win Rates'!B526,"*"),Results!E:E,'Warscroll Win Rates'!A526,Results!Y:Y,"&gt;=500")</f>
        <v>60</v>
      </c>
      <c r="J526" s="52">
        <f>IFERROR(SUMIFS(Results!V:V,Results!G:G,CONCATENATE("&lt;&gt;*",'Warscroll Win Rates'!B526,"*"),Results!E:E,'Warscroll Win Rates'!A526,Results!Y:Y,"&gt;=500")/I526,"")</f>
        <v>0.6333333333333333</v>
      </c>
    </row>
    <row r="527" spans="1:10" x14ac:dyDescent="0.3">
      <c r="A527" s="48" t="s">
        <v>49</v>
      </c>
      <c r="B527" s="48" t="s">
        <v>23749</v>
      </c>
      <c r="C527" s="1">
        <f>SUMIFS(Results!O:O,Results!G:G,CONCATENATE("*",B527,"*"),Results!E:E,'Warscroll Win Rates'!A527)</f>
        <v>40</v>
      </c>
      <c r="D527" s="50">
        <f>IFERROR(SUMIFS(Results!V:V,Results!G:G,CONCATENATE("*",B527,"*"),Results!E:E,'Warscroll Win Rates'!A527)/C527,"")</f>
        <v>0.4375</v>
      </c>
      <c r="E527" s="1">
        <f>SUMIFS(Results!O:O,Results!G:G,CONCATENATE("&lt;&gt;*",'Warscroll Win Rates'!B527,"*"),Results!E:E,'Warscroll Win Rates'!A527)</f>
        <v>342</v>
      </c>
      <c r="F527" s="50">
        <f>IFERROR(SUMIFS(Results!V:V,Results!G:G,CONCATENATE("&lt;&gt;*",'Warscroll Win Rates'!B527,"*"),Results!E:E,'Warscroll Win Rates'!A527)/E527,"")</f>
        <v>0.45760233918128657</v>
      </c>
      <c r="G527" s="46">
        <f>SUMIFS(Results!O:O,Results!G:G,CONCATENATE("*",B527,"*"),Results!E:E,'Warscroll Win Rates'!A527,Results!Y:Y,"&gt;=500")</f>
        <v>15</v>
      </c>
      <c r="H527" s="52">
        <f>IFERROR(SUMIFS(Results!V:V,Results!G:G,CONCATENATE("*",B527,"*"),Results!E:E,'Warscroll Win Rates'!A527,Results!Y:Y,"&gt;=500")/G527,"")</f>
        <v>0.53333333333333333</v>
      </c>
      <c r="I527" s="53">
        <f>SUMIFS(Results!O:O,Results!G:G,CONCATENATE("&lt;&gt;*",'Warscroll Win Rates'!B527,"*"),Results!E:E,'Warscroll Win Rates'!A527,Results!Y:Y,"&gt;=500")</f>
        <v>45</v>
      </c>
      <c r="J527" s="52">
        <f>IFERROR(SUMIFS(Results!V:V,Results!G:G,CONCATENATE("&lt;&gt;*",'Warscroll Win Rates'!B527,"*"),Results!E:E,'Warscroll Win Rates'!A527,Results!Y:Y,"&gt;=500")/I527,"")</f>
        <v>0.66666666666666663</v>
      </c>
    </row>
    <row r="528" spans="1:10" x14ac:dyDescent="0.3">
      <c r="A528" s="48" t="s">
        <v>49</v>
      </c>
      <c r="B528" s="48" t="s">
        <v>23750</v>
      </c>
      <c r="C528" s="1">
        <f>SUMIFS(Results!O:O,Results!G:G,CONCATENATE("*",B528,"*"),Results!E:E,'Warscroll Win Rates'!A528)</f>
        <v>147</v>
      </c>
      <c r="D528" s="50">
        <f>IFERROR(SUMIFS(Results!V:V,Results!G:G,CONCATENATE("*",B528,"*"),Results!E:E,'Warscroll Win Rates'!A528)/C528,"")</f>
        <v>0.41496598639455784</v>
      </c>
      <c r="E528" s="1">
        <f>SUMIFS(Results!O:O,Results!G:G,CONCATENATE("&lt;&gt;*",'Warscroll Win Rates'!B528,"*"),Results!E:E,'Warscroll Win Rates'!A528)</f>
        <v>235</v>
      </c>
      <c r="F528" s="50">
        <f>IFERROR(SUMIFS(Results!V:V,Results!G:G,CONCATENATE("&lt;&gt;*",'Warscroll Win Rates'!B528,"*"),Results!E:E,'Warscroll Win Rates'!A528)/E528,"")</f>
        <v>0.48085106382978721</v>
      </c>
      <c r="G528" s="46">
        <f>SUMIFS(Results!O:O,Results!G:G,CONCATENATE("*",B528,"*"),Results!E:E,'Warscroll Win Rates'!A528,Results!Y:Y,"&gt;=500")</f>
        <v>15</v>
      </c>
      <c r="H528" s="52">
        <f>IFERROR(SUMIFS(Results!V:V,Results!G:G,CONCATENATE("*",B528,"*"),Results!E:E,'Warscroll Win Rates'!A528,Results!Y:Y,"&gt;=500")/G528,"")</f>
        <v>0.6</v>
      </c>
      <c r="I528" s="53">
        <f>SUMIFS(Results!O:O,Results!G:G,CONCATENATE("&lt;&gt;*",'Warscroll Win Rates'!B528,"*"),Results!E:E,'Warscroll Win Rates'!A528,Results!Y:Y,"&gt;=500")</f>
        <v>45</v>
      </c>
      <c r="J528" s="52">
        <f>IFERROR(SUMIFS(Results!V:V,Results!G:G,CONCATENATE("&lt;&gt;*",'Warscroll Win Rates'!B528,"*"),Results!E:E,'Warscroll Win Rates'!A528,Results!Y:Y,"&gt;=500")/I528,"")</f>
        <v>0.64444444444444449</v>
      </c>
    </row>
    <row r="529" spans="1:10" x14ac:dyDescent="0.3">
      <c r="A529" s="48" t="s">
        <v>49</v>
      </c>
      <c r="B529" s="48" t="s">
        <v>23751</v>
      </c>
      <c r="C529" s="1">
        <f>SUMIFS(Results!O:O,Results!G:G,CONCATENATE("*",B529,"*"),Results!E:E,'Warscroll Win Rates'!A529)</f>
        <v>9</v>
      </c>
      <c r="D529" s="50">
        <f>IFERROR(SUMIFS(Results!V:V,Results!G:G,CONCATENATE("*",B529,"*"),Results!E:E,'Warscroll Win Rates'!A529)/C529,"")</f>
        <v>0.33333333333333331</v>
      </c>
      <c r="E529" s="1">
        <f>SUMIFS(Results!O:O,Results!G:G,CONCATENATE("&lt;&gt;*",'Warscroll Win Rates'!B529,"*"),Results!E:E,'Warscroll Win Rates'!A529)</f>
        <v>373</v>
      </c>
      <c r="F529" s="50">
        <f>IFERROR(SUMIFS(Results!V:V,Results!G:G,CONCATENATE("&lt;&gt;*",'Warscroll Win Rates'!B529,"*"),Results!E:E,'Warscroll Win Rates'!A529)/E529,"")</f>
        <v>0.45844504021447718</v>
      </c>
      <c r="G529" s="46">
        <f>SUMIFS(Results!O:O,Results!G:G,CONCATENATE("*",B529,"*"),Results!E:E,'Warscroll Win Rates'!A529,Results!Y:Y,"&gt;=500")</f>
        <v>0</v>
      </c>
      <c r="H529" s="52" t="str">
        <f>IFERROR(SUMIFS(Results!V:V,Results!G:G,CONCATENATE("*",B529,"*"),Results!E:E,'Warscroll Win Rates'!A529,Results!Y:Y,"&gt;=500")/G529,"")</f>
        <v/>
      </c>
      <c r="I529" s="53">
        <f>SUMIFS(Results!O:O,Results!G:G,CONCATENATE("&lt;&gt;*",'Warscroll Win Rates'!B529,"*"),Results!E:E,'Warscroll Win Rates'!A529,Results!Y:Y,"&gt;=500")</f>
        <v>60</v>
      </c>
      <c r="J529" s="52">
        <f>IFERROR(SUMIFS(Results!V:V,Results!G:G,CONCATENATE("&lt;&gt;*",'Warscroll Win Rates'!B529,"*"),Results!E:E,'Warscroll Win Rates'!A529,Results!Y:Y,"&gt;=500")/I529,"")</f>
        <v>0.6333333333333333</v>
      </c>
    </row>
    <row r="530" spans="1:10" x14ac:dyDescent="0.3">
      <c r="A530" s="48" t="s">
        <v>49</v>
      </c>
      <c r="B530" s="48" t="s">
        <v>23752</v>
      </c>
      <c r="C530" s="1">
        <f>SUMIFS(Results!O:O,Results!G:G,CONCATENATE("*",B530,"*"),Results!E:E,'Warscroll Win Rates'!A530)</f>
        <v>35</v>
      </c>
      <c r="D530" s="50">
        <f>IFERROR(SUMIFS(Results!V:V,Results!G:G,CONCATENATE("*",B530,"*"),Results!E:E,'Warscroll Win Rates'!A530)/C530,"")</f>
        <v>0.42857142857142855</v>
      </c>
      <c r="E530" s="1">
        <f>SUMIFS(Results!O:O,Results!G:G,CONCATENATE("&lt;&gt;*",'Warscroll Win Rates'!B530,"*"),Results!E:E,'Warscroll Win Rates'!A530)</f>
        <v>347</v>
      </c>
      <c r="F530" s="50">
        <f>IFERROR(SUMIFS(Results!V:V,Results!G:G,CONCATENATE("&lt;&gt;*",'Warscroll Win Rates'!B530,"*"),Results!E:E,'Warscroll Win Rates'!A530)/E530,"")</f>
        <v>0.45821325648414984</v>
      </c>
      <c r="G530" s="46">
        <f>SUMIFS(Results!O:O,Results!G:G,CONCATENATE("*",B530,"*"),Results!E:E,'Warscroll Win Rates'!A530,Results!Y:Y,"&gt;=500")</f>
        <v>5</v>
      </c>
      <c r="H530" s="52">
        <f>IFERROR(SUMIFS(Results!V:V,Results!G:G,CONCATENATE("*",B530,"*"),Results!E:E,'Warscroll Win Rates'!A530,Results!Y:Y,"&gt;=500")/G530,"")</f>
        <v>0.6</v>
      </c>
      <c r="I530" s="53">
        <f>SUMIFS(Results!O:O,Results!G:G,CONCATENATE("&lt;&gt;*",'Warscroll Win Rates'!B530,"*"),Results!E:E,'Warscroll Win Rates'!A530,Results!Y:Y,"&gt;=500")</f>
        <v>55</v>
      </c>
      <c r="J530" s="52">
        <f>IFERROR(SUMIFS(Results!V:V,Results!G:G,CONCATENATE("&lt;&gt;*",'Warscroll Win Rates'!B530,"*"),Results!E:E,'Warscroll Win Rates'!A530,Results!Y:Y,"&gt;=500")/I530,"")</f>
        <v>0.63636363636363635</v>
      </c>
    </row>
    <row r="531" spans="1:10" x14ac:dyDescent="0.3">
      <c r="A531" s="48" t="s">
        <v>49</v>
      </c>
      <c r="B531" s="48" t="s">
        <v>23753</v>
      </c>
      <c r="C531" s="1">
        <f>SUMIFS(Results!O:O,Results!G:G,CONCATENATE("*",B531,"*"),Results!E:E,'Warscroll Win Rates'!A531)</f>
        <v>20</v>
      </c>
      <c r="D531" s="50">
        <f>IFERROR(SUMIFS(Results!V:V,Results!G:G,CONCATENATE("*",B531,"*"),Results!E:E,'Warscroll Win Rates'!A531)/C531,"")</f>
        <v>0.4</v>
      </c>
      <c r="E531" s="1">
        <f>SUMIFS(Results!O:O,Results!G:G,CONCATENATE("&lt;&gt;*",'Warscroll Win Rates'!B531,"*"),Results!E:E,'Warscroll Win Rates'!A531)</f>
        <v>362</v>
      </c>
      <c r="F531" s="50">
        <f>IFERROR(SUMIFS(Results!V:V,Results!G:G,CONCATENATE("&lt;&gt;*",'Warscroll Win Rates'!B531,"*"),Results!E:E,'Warscroll Win Rates'!A531)/E531,"")</f>
        <v>0.4585635359116022</v>
      </c>
      <c r="G531" s="46">
        <f>SUMIFS(Results!O:O,Results!G:G,CONCATENATE("*",B531,"*"),Results!E:E,'Warscroll Win Rates'!A531,Results!Y:Y,"&gt;=500")</f>
        <v>5</v>
      </c>
      <c r="H531" s="52">
        <f>IFERROR(SUMIFS(Results!V:V,Results!G:G,CONCATENATE("*",B531,"*"),Results!E:E,'Warscroll Win Rates'!A531,Results!Y:Y,"&gt;=500")/G531,"")</f>
        <v>0.8</v>
      </c>
      <c r="I531" s="53">
        <f>SUMIFS(Results!O:O,Results!G:G,CONCATENATE("&lt;&gt;*",'Warscroll Win Rates'!B531,"*"),Results!E:E,'Warscroll Win Rates'!A531,Results!Y:Y,"&gt;=500")</f>
        <v>55</v>
      </c>
      <c r="J531" s="52">
        <f>IFERROR(SUMIFS(Results!V:V,Results!G:G,CONCATENATE("&lt;&gt;*",'Warscroll Win Rates'!B531,"*"),Results!E:E,'Warscroll Win Rates'!A531,Results!Y:Y,"&gt;=500")/I531,"")</f>
        <v>0.61818181818181817</v>
      </c>
    </row>
    <row r="532" spans="1:10" x14ac:dyDescent="0.3">
      <c r="A532" s="48" t="s">
        <v>49</v>
      </c>
      <c r="B532" s="48" t="s">
        <v>23754</v>
      </c>
      <c r="C532" s="1">
        <f>SUMIFS(Results!O:O,Results!G:G,CONCATENATE("*",B532,"*"),Results!E:E,'Warscroll Win Rates'!A532)</f>
        <v>74</v>
      </c>
      <c r="D532" s="50">
        <f>IFERROR(SUMIFS(Results!V:V,Results!G:G,CONCATENATE("*",B532,"*"),Results!E:E,'Warscroll Win Rates'!A532)/C532,"")</f>
        <v>0.60810810810810811</v>
      </c>
      <c r="E532" s="1">
        <f>SUMIFS(Results!O:O,Results!G:G,CONCATENATE("&lt;&gt;*",'Warscroll Win Rates'!B532,"*"),Results!E:E,'Warscroll Win Rates'!A532)</f>
        <v>308</v>
      </c>
      <c r="F532" s="50">
        <f>IFERROR(SUMIFS(Results!V:V,Results!G:G,CONCATENATE("&lt;&gt;*",'Warscroll Win Rates'!B532,"*"),Results!E:E,'Warscroll Win Rates'!A532)/E532,"")</f>
        <v>0.41883116883116883</v>
      </c>
      <c r="G532" s="46">
        <f>SUMIFS(Results!O:O,Results!G:G,CONCATENATE("*",B532,"*"),Results!E:E,'Warscroll Win Rates'!A532,Results!Y:Y,"&gt;=500")</f>
        <v>25</v>
      </c>
      <c r="H532" s="52">
        <f>IFERROR(SUMIFS(Results!V:V,Results!G:G,CONCATENATE("*",B532,"*"),Results!E:E,'Warscroll Win Rates'!A532,Results!Y:Y,"&gt;=500")/G532,"")</f>
        <v>0.68</v>
      </c>
      <c r="I532" s="53">
        <f>SUMIFS(Results!O:O,Results!G:G,CONCATENATE("&lt;&gt;*",'Warscroll Win Rates'!B532,"*"),Results!E:E,'Warscroll Win Rates'!A532,Results!Y:Y,"&gt;=500")</f>
        <v>35</v>
      </c>
      <c r="J532" s="52">
        <f>IFERROR(SUMIFS(Results!V:V,Results!G:G,CONCATENATE("&lt;&gt;*",'Warscroll Win Rates'!B532,"*"),Results!E:E,'Warscroll Win Rates'!A532,Results!Y:Y,"&gt;=500")/I532,"")</f>
        <v>0.6</v>
      </c>
    </row>
    <row r="533" spans="1:10" x14ac:dyDescent="0.3">
      <c r="A533" s="48" t="s">
        <v>49</v>
      </c>
      <c r="B533" s="48" t="s">
        <v>23755</v>
      </c>
      <c r="C533" s="1">
        <f>SUMIFS(Results!O:O,Results!G:G,CONCATENATE("*",B533,"*"),Results!E:E,'Warscroll Win Rates'!A533)</f>
        <v>55</v>
      </c>
      <c r="D533" s="50">
        <f>IFERROR(SUMIFS(Results!V:V,Results!G:G,CONCATENATE("*",B533,"*"),Results!E:E,'Warscroll Win Rates'!A533)/C533,"")</f>
        <v>0.3</v>
      </c>
      <c r="E533" s="1">
        <f>SUMIFS(Results!O:O,Results!G:G,CONCATENATE("&lt;&gt;*",'Warscroll Win Rates'!B533,"*"),Results!E:E,'Warscroll Win Rates'!A533)</f>
        <v>327</v>
      </c>
      <c r="F533" s="50">
        <f>IFERROR(SUMIFS(Results!V:V,Results!G:G,CONCATENATE("&lt;&gt;*",'Warscroll Win Rates'!B533,"*"),Results!E:E,'Warscroll Win Rates'!A533)/E533,"")</f>
        <v>0.48165137614678899</v>
      </c>
      <c r="G533" s="46">
        <f>SUMIFS(Results!O:O,Results!G:G,CONCATENATE("*",B533,"*"),Results!E:E,'Warscroll Win Rates'!A533,Results!Y:Y,"&gt;=500")</f>
        <v>10</v>
      </c>
      <c r="H533" s="52">
        <f>IFERROR(SUMIFS(Results!V:V,Results!G:G,CONCATENATE("*",B533,"*"),Results!E:E,'Warscroll Win Rates'!A533,Results!Y:Y,"&gt;=500")/G533,"")</f>
        <v>0.7</v>
      </c>
      <c r="I533" s="53">
        <f>SUMIFS(Results!O:O,Results!G:G,CONCATENATE("&lt;&gt;*",'Warscroll Win Rates'!B533,"*"),Results!E:E,'Warscroll Win Rates'!A533,Results!Y:Y,"&gt;=500")</f>
        <v>50</v>
      </c>
      <c r="J533" s="52">
        <f>IFERROR(SUMIFS(Results!V:V,Results!G:G,CONCATENATE("&lt;&gt;*",'Warscroll Win Rates'!B533,"*"),Results!E:E,'Warscroll Win Rates'!A533,Results!Y:Y,"&gt;=500")/I533,"")</f>
        <v>0.62</v>
      </c>
    </row>
    <row r="534" spans="1:10" x14ac:dyDescent="0.3">
      <c r="A534" s="48" t="s">
        <v>49</v>
      </c>
      <c r="B534" s="48" t="s">
        <v>23756</v>
      </c>
      <c r="C534" s="1">
        <f>SUMIFS(Results!O:O,Results!G:G,CONCATENATE("*",B534,"*"),Results!E:E,'Warscroll Win Rates'!A534)</f>
        <v>0</v>
      </c>
      <c r="D534" s="50" t="str">
        <f>IFERROR(SUMIFS(Results!V:V,Results!G:G,CONCATENATE("*",B534,"*"),Results!E:E,'Warscroll Win Rates'!A534)/C534,"")</f>
        <v/>
      </c>
      <c r="E534" s="1">
        <f>SUMIFS(Results!O:O,Results!G:G,CONCATENATE("&lt;&gt;*",'Warscroll Win Rates'!B534,"*"),Results!E:E,'Warscroll Win Rates'!A534)</f>
        <v>382</v>
      </c>
      <c r="F534" s="50">
        <f>IFERROR(SUMIFS(Results!V:V,Results!G:G,CONCATENATE("&lt;&gt;*",'Warscroll Win Rates'!B534,"*"),Results!E:E,'Warscroll Win Rates'!A534)/E534,"")</f>
        <v>0.45549738219895286</v>
      </c>
      <c r="G534" s="46">
        <f>SUMIFS(Results!O:O,Results!G:G,CONCATENATE("*",B534,"*"),Results!E:E,'Warscroll Win Rates'!A534,Results!Y:Y,"&gt;=500")</f>
        <v>0</v>
      </c>
      <c r="H534" s="52" t="str">
        <f>IFERROR(SUMIFS(Results!V:V,Results!G:G,CONCATENATE("*",B534,"*"),Results!E:E,'Warscroll Win Rates'!A534,Results!Y:Y,"&gt;=500")/G534,"")</f>
        <v/>
      </c>
      <c r="I534" s="53">
        <f>SUMIFS(Results!O:O,Results!G:G,CONCATENATE("&lt;&gt;*",'Warscroll Win Rates'!B534,"*"),Results!E:E,'Warscroll Win Rates'!A534,Results!Y:Y,"&gt;=500")</f>
        <v>60</v>
      </c>
      <c r="J534" s="52">
        <f>IFERROR(SUMIFS(Results!V:V,Results!G:G,CONCATENATE("&lt;&gt;*",'Warscroll Win Rates'!B534,"*"),Results!E:E,'Warscroll Win Rates'!A534,Results!Y:Y,"&gt;=500")/I534,"")</f>
        <v>0.6333333333333333</v>
      </c>
    </row>
    <row r="535" spans="1:10" x14ac:dyDescent="0.3">
      <c r="A535" s="48" t="s">
        <v>49</v>
      </c>
      <c r="B535" s="48" t="s">
        <v>23757</v>
      </c>
      <c r="C535" s="1">
        <f>SUMIFS(Results!O:O,Results!G:G,CONCATENATE("*",B535,"*"),Results!E:E,'Warscroll Win Rates'!A535)</f>
        <v>30</v>
      </c>
      <c r="D535" s="50">
        <f>IFERROR(SUMIFS(Results!V:V,Results!G:G,CONCATENATE("*",B535,"*"),Results!E:E,'Warscroll Win Rates'!A535)/C535,"")</f>
        <v>0.43333333333333335</v>
      </c>
      <c r="E535" s="1">
        <f>SUMIFS(Results!O:O,Results!G:G,CONCATENATE("&lt;&gt;*",'Warscroll Win Rates'!B535,"*"),Results!E:E,'Warscroll Win Rates'!A535)</f>
        <v>352</v>
      </c>
      <c r="F535" s="50">
        <f>IFERROR(SUMIFS(Results!V:V,Results!G:G,CONCATENATE("&lt;&gt;*",'Warscroll Win Rates'!B535,"*"),Results!E:E,'Warscroll Win Rates'!A535)/E535,"")</f>
        <v>0.45738636363636365</v>
      </c>
      <c r="G535" s="46">
        <f>SUMIFS(Results!O:O,Results!G:G,CONCATENATE("*",B535,"*"),Results!E:E,'Warscroll Win Rates'!A535,Results!Y:Y,"&gt;=500")</f>
        <v>0</v>
      </c>
      <c r="H535" s="52" t="str">
        <f>IFERROR(SUMIFS(Results!V:V,Results!G:G,CONCATENATE("*",B535,"*"),Results!E:E,'Warscroll Win Rates'!A535,Results!Y:Y,"&gt;=500")/G535,"")</f>
        <v/>
      </c>
      <c r="I535" s="53">
        <f>SUMIFS(Results!O:O,Results!G:G,CONCATENATE("&lt;&gt;*",'Warscroll Win Rates'!B535,"*"),Results!E:E,'Warscroll Win Rates'!A535,Results!Y:Y,"&gt;=500")</f>
        <v>60</v>
      </c>
      <c r="J535" s="52">
        <f>IFERROR(SUMIFS(Results!V:V,Results!G:G,CONCATENATE("&lt;&gt;*",'Warscroll Win Rates'!B535,"*"),Results!E:E,'Warscroll Win Rates'!A535,Results!Y:Y,"&gt;=500")/I535,"")</f>
        <v>0.6333333333333333</v>
      </c>
    </row>
    <row r="536" spans="1:10" x14ac:dyDescent="0.3">
      <c r="A536" s="48" t="s">
        <v>49</v>
      </c>
      <c r="B536" s="48" t="s">
        <v>23758</v>
      </c>
      <c r="C536" s="1">
        <f>SUMIFS(Results!O:O,Results!G:G,CONCATENATE("*",B536,"*"),Results!E:E,'Warscroll Win Rates'!A536)</f>
        <v>13</v>
      </c>
      <c r="D536" s="50">
        <f>IFERROR(SUMIFS(Results!V:V,Results!G:G,CONCATENATE("*",B536,"*"),Results!E:E,'Warscroll Win Rates'!A536)/C536,"")</f>
        <v>0.15384615384615385</v>
      </c>
      <c r="E536" s="1">
        <f>SUMIFS(Results!O:O,Results!G:G,CONCATENATE("&lt;&gt;*",'Warscroll Win Rates'!B536,"*"),Results!E:E,'Warscroll Win Rates'!A536)</f>
        <v>369</v>
      </c>
      <c r="F536" s="50">
        <f>IFERROR(SUMIFS(Results!V:V,Results!G:G,CONCATENATE("&lt;&gt;*",'Warscroll Win Rates'!B536,"*"),Results!E:E,'Warscroll Win Rates'!A536)/E536,"")</f>
        <v>0.46612466124661245</v>
      </c>
      <c r="G536" s="46">
        <f>SUMIFS(Results!O:O,Results!G:G,CONCATENATE("*",B536,"*"),Results!E:E,'Warscroll Win Rates'!A536,Results!Y:Y,"&gt;=500")</f>
        <v>5</v>
      </c>
      <c r="H536" s="52">
        <f>IFERROR(SUMIFS(Results!V:V,Results!G:G,CONCATENATE("*",B536,"*"),Results!E:E,'Warscroll Win Rates'!A536,Results!Y:Y,"&gt;=500")/G536,"")</f>
        <v>0.4</v>
      </c>
      <c r="I536" s="53">
        <f>SUMIFS(Results!O:O,Results!G:G,CONCATENATE("&lt;&gt;*",'Warscroll Win Rates'!B536,"*"),Results!E:E,'Warscroll Win Rates'!A536,Results!Y:Y,"&gt;=500")</f>
        <v>55</v>
      </c>
      <c r="J536" s="52">
        <f>IFERROR(SUMIFS(Results!V:V,Results!G:G,CONCATENATE("&lt;&gt;*",'Warscroll Win Rates'!B536,"*"),Results!E:E,'Warscroll Win Rates'!A536,Results!Y:Y,"&gt;=500")/I536,"")</f>
        <v>0.65454545454545454</v>
      </c>
    </row>
    <row r="537" spans="1:10" x14ac:dyDescent="0.3">
      <c r="A537" s="48" t="s">
        <v>49</v>
      </c>
      <c r="B537" s="48" t="s">
        <v>23759</v>
      </c>
      <c r="C537" s="1">
        <f>SUMIFS(Results!O:O,Results!G:G,CONCATENATE("*",B537,"*"),Results!E:E,'Warscroll Win Rates'!A537)</f>
        <v>5</v>
      </c>
      <c r="D537" s="50">
        <f>IFERROR(SUMIFS(Results!V:V,Results!G:G,CONCATENATE("*",B537,"*"),Results!E:E,'Warscroll Win Rates'!A537)/C537,"")</f>
        <v>0.3</v>
      </c>
      <c r="E537" s="1">
        <f>SUMIFS(Results!O:O,Results!G:G,CONCATENATE("&lt;&gt;*",'Warscroll Win Rates'!B537,"*"),Results!E:E,'Warscroll Win Rates'!A537)</f>
        <v>377</v>
      </c>
      <c r="F537" s="50">
        <f>IFERROR(SUMIFS(Results!V:V,Results!G:G,CONCATENATE("&lt;&gt;*",'Warscroll Win Rates'!B537,"*"),Results!E:E,'Warscroll Win Rates'!A537)/E537,"")</f>
        <v>0.45755968169761274</v>
      </c>
      <c r="G537" s="46">
        <f>SUMIFS(Results!O:O,Results!G:G,CONCATENATE("*",B537,"*"),Results!E:E,'Warscroll Win Rates'!A537,Results!Y:Y,"&gt;=500")</f>
        <v>0</v>
      </c>
      <c r="H537" s="52" t="str">
        <f>IFERROR(SUMIFS(Results!V:V,Results!G:G,CONCATENATE("*",B537,"*"),Results!E:E,'Warscroll Win Rates'!A537,Results!Y:Y,"&gt;=500")/G537,"")</f>
        <v/>
      </c>
      <c r="I537" s="53">
        <f>SUMIFS(Results!O:O,Results!G:G,CONCATENATE("&lt;&gt;*",'Warscroll Win Rates'!B537,"*"),Results!E:E,'Warscroll Win Rates'!A537,Results!Y:Y,"&gt;=500")</f>
        <v>60</v>
      </c>
      <c r="J537" s="52">
        <f>IFERROR(SUMIFS(Results!V:V,Results!G:G,CONCATENATE("&lt;&gt;*",'Warscroll Win Rates'!B537,"*"),Results!E:E,'Warscroll Win Rates'!A537,Results!Y:Y,"&gt;=500")/I537,"")</f>
        <v>0.6333333333333333</v>
      </c>
    </row>
    <row r="538" spans="1:10" x14ac:dyDescent="0.3">
      <c r="A538" s="48" t="s">
        <v>49</v>
      </c>
      <c r="B538" s="48" t="s">
        <v>23760</v>
      </c>
      <c r="C538" s="1">
        <f>SUMIFS(Results!O:O,Results!G:G,CONCATENATE("*",B538,"*"),Results!E:E,'Warscroll Win Rates'!A538)</f>
        <v>5</v>
      </c>
      <c r="D538" s="50">
        <f>IFERROR(SUMIFS(Results!V:V,Results!G:G,CONCATENATE("*",B538,"*"),Results!E:E,'Warscroll Win Rates'!A538)/C538,"")</f>
        <v>0.2</v>
      </c>
      <c r="E538" s="1">
        <f>SUMIFS(Results!O:O,Results!G:G,CONCATENATE("&lt;&gt;*",'Warscroll Win Rates'!B538,"*"),Results!E:E,'Warscroll Win Rates'!A538)</f>
        <v>377</v>
      </c>
      <c r="F538" s="50">
        <f>IFERROR(SUMIFS(Results!V:V,Results!G:G,CONCATENATE("&lt;&gt;*",'Warscroll Win Rates'!B538,"*"),Results!E:E,'Warscroll Win Rates'!A538)/E538,"")</f>
        <v>0.45888594164456231</v>
      </c>
      <c r="G538" s="46">
        <f>SUMIFS(Results!O:O,Results!G:G,CONCATENATE("*",B538,"*"),Results!E:E,'Warscroll Win Rates'!A538,Results!Y:Y,"&gt;=500")</f>
        <v>0</v>
      </c>
      <c r="H538" s="52" t="str">
        <f>IFERROR(SUMIFS(Results!V:V,Results!G:G,CONCATENATE("*",B538,"*"),Results!E:E,'Warscroll Win Rates'!A538,Results!Y:Y,"&gt;=500")/G538,"")</f>
        <v/>
      </c>
      <c r="I538" s="53">
        <f>SUMIFS(Results!O:O,Results!G:G,CONCATENATE("&lt;&gt;*",'Warscroll Win Rates'!B538,"*"),Results!E:E,'Warscroll Win Rates'!A538,Results!Y:Y,"&gt;=500")</f>
        <v>60</v>
      </c>
      <c r="J538" s="52">
        <f>IFERROR(SUMIFS(Results!V:V,Results!G:G,CONCATENATE("&lt;&gt;*",'Warscroll Win Rates'!B538,"*"),Results!E:E,'Warscroll Win Rates'!A538,Results!Y:Y,"&gt;=500")/I538,"")</f>
        <v>0.6333333333333333</v>
      </c>
    </row>
    <row r="539" spans="1:10" x14ac:dyDescent="0.3">
      <c r="A539" s="48" t="s">
        <v>49</v>
      </c>
      <c r="B539" s="48" t="s">
        <v>23761</v>
      </c>
      <c r="C539" s="1">
        <f>SUMIFS(Results!O:O,Results!G:G,CONCATENATE("*",B539,"*"),Results!E:E,'Warscroll Win Rates'!A539)</f>
        <v>25</v>
      </c>
      <c r="D539" s="50">
        <f>IFERROR(SUMIFS(Results!V:V,Results!G:G,CONCATENATE("*",B539,"*"),Results!E:E,'Warscroll Win Rates'!A539)/C539,"")</f>
        <v>0.4</v>
      </c>
      <c r="E539" s="1">
        <f>SUMIFS(Results!O:O,Results!G:G,CONCATENATE("&lt;&gt;*",'Warscroll Win Rates'!B539,"*"),Results!E:E,'Warscroll Win Rates'!A539)</f>
        <v>357</v>
      </c>
      <c r="F539" s="50">
        <f>IFERROR(SUMIFS(Results!V:V,Results!G:G,CONCATENATE("&lt;&gt;*",'Warscroll Win Rates'!B539,"*"),Results!E:E,'Warscroll Win Rates'!A539)/E539,"")</f>
        <v>0.45938375350140054</v>
      </c>
      <c r="G539" s="46">
        <f>SUMIFS(Results!O:O,Results!G:G,CONCATENATE("*",B539,"*"),Results!E:E,'Warscroll Win Rates'!A539,Results!Y:Y,"&gt;=500")</f>
        <v>0</v>
      </c>
      <c r="H539" s="52" t="str">
        <f>IFERROR(SUMIFS(Results!V:V,Results!G:G,CONCATENATE("*",B539,"*"),Results!E:E,'Warscroll Win Rates'!A539,Results!Y:Y,"&gt;=500")/G539,"")</f>
        <v/>
      </c>
      <c r="I539" s="53">
        <f>SUMIFS(Results!O:O,Results!G:G,CONCATENATE("&lt;&gt;*",'Warscroll Win Rates'!B539,"*"),Results!E:E,'Warscroll Win Rates'!A539,Results!Y:Y,"&gt;=500")</f>
        <v>60</v>
      </c>
      <c r="J539" s="52">
        <f>IFERROR(SUMIFS(Results!V:V,Results!G:G,CONCATENATE("&lt;&gt;*",'Warscroll Win Rates'!B539,"*"),Results!E:E,'Warscroll Win Rates'!A539,Results!Y:Y,"&gt;=500")/I539,"")</f>
        <v>0.6333333333333333</v>
      </c>
    </row>
    <row r="540" spans="1:10" x14ac:dyDescent="0.3">
      <c r="A540" s="48" t="s">
        <v>49</v>
      </c>
      <c r="B540" s="48" t="s">
        <v>23762</v>
      </c>
      <c r="C540" s="1">
        <f>SUMIFS(Results!O:O,Results!G:G,CONCATENATE("*",B540,"*"),Results!E:E,'Warscroll Win Rates'!A540)</f>
        <v>38</v>
      </c>
      <c r="D540" s="50">
        <f>IFERROR(SUMIFS(Results!V:V,Results!G:G,CONCATENATE("*",B540,"*"),Results!E:E,'Warscroll Win Rates'!A540)/C540,"")</f>
        <v>0.5</v>
      </c>
      <c r="E540" s="1">
        <f>SUMIFS(Results!O:O,Results!G:G,CONCATENATE("&lt;&gt;*",'Warscroll Win Rates'!B540,"*"),Results!E:E,'Warscroll Win Rates'!A540)</f>
        <v>344</v>
      </c>
      <c r="F540" s="50">
        <f>IFERROR(SUMIFS(Results!V:V,Results!G:G,CONCATENATE("&lt;&gt;*",'Warscroll Win Rates'!B540,"*"),Results!E:E,'Warscroll Win Rates'!A540)/E540,"")</f>
        <v>0.45058139534883723</v>
      </c>
      <c r="G540" s="46">
        <f>SUMIFS(Results!O:O,Results!G:G,CONCATENATE("*",B540,"*"),Results!E:E,'Warscroll Win Rates'!A540,Results!Y:Y,"&gt;=500")</f>
        <v>5</v>
      </c>
      <c r="H540" s="52">
        <f>IFERROR(SUMIFS(Results!V:V,Results!G:G,CONCATENATE("*",B540,"*"),Results!E:E,'Warscroll Win Rates'!A540,Results!Y:Y,"&gt;=500")/G540,"")</f>
        <v>0.6</v>
      </c>
      <c r="I540" s="53">
        <f>SUMIFS(Results!O:O,Results!G:G,CONCATENATE("&lt;&gt;*",'Warscroll Win Rates'!B540,"*"),Results!E:E,'Warscroll Win Rates'!A540,Results!Y:Y,"&gt;=500")</f>
        <v>55</v>
      </c>
      <c r="J540" s="52">
        <f>IFERROR(SUMIFS(Results!V:V,Results!G:G,CONCATENATE("&lt;&gt;*",'Warscroll Win Rates'!B540,"*"),Results!E:E,'Warscroll Win Rates'!A540,Results!Y:Y,"&gt;=500")/I540,"")</f>
        <v>0.63636363636363635</v>
      </c>
    </row>
    <row r="541" spans="1:10" x14ac:dyDescent="0.3">
      <c r="A541" s="48" t="s">
        <v>49</v>
      </c>
      <c r="B541" s="48" t="s">
        <v>23763</v>
      </c>
      <c r="C541" s="1">
        <f>SUMIFS(Results!O:O,Results!G:G,CONCATENATE("*",B541,"*"),Results!E:E,'Warscroll Win Rates'!A541)</f>
        <v>59</v>
      </c>
      <c r="D541" s="50">
        <f>IFERROR(SUMIFS(Results!V:V,Results!G:G,CONCATENATE("*",B541,"*"),Results!E:E,'Warscroll Win Rates'!A541)/C541,"")</f>
        <v>0.4576271186440678</v>
      </c>
      <c r="E541" s="1">
        <f>SUMIFS(Results!O:O,Results!G:G,CONCATENATE("&lt;&gt;*",'Warscroll Win Rates'!B541,"*"),Results!E:E,'Warscroll Win Rates'!A541)</f>
        <v>323</v>
      </c>
      <c r="F541" s="50">
        <f>IFERROR(SUMIFS(Results!V:V,Results!G:G,CONCATENATE("&lt;&gt;*",'Warscroll Win Rates'!B541,"*"),Results!E:E,'Warscroll Win Rates'!A541)/E541,"")</f>
        <v>0.45510835913312692</v>
      </c>
      <c r="G541" s="46">
        <f>SUMIFS(Results!O:O,Results!G:G,CONCATENATE("*",B541,"*"),Results!E:E,'Warscroll Win Rates'!A541,Results!Y:Y,"&gt;=500")</f>
        <v>10</v>
      </c>
      <c r="H541" s="52">
        <f>IFERROR(SUMIFS(Results!V:V,Results!G:G,CONCATENATE("*",B541,"*"),Results!E:E,'Warscroll Win Rates'!A541,Results!Y:Y,"&gt;=500")/G541,"")</f>
        <v>0.5</v>
      </c>
      <c r="I541" s="53">
        <f>SUMIFS(Results!O:O,Results!G:G,CONCATENATE("&lt;&gt;*",'Warscroll Win Rates'!B541,"*"),Results!E:E,'Warscroll Win Rates'!A541,Results!Y:Y,"&gt;=500")</f>
        <v>50</v>
      </c>
      <c r="J541" s="52">
        <f>IFERROR(SUMIFS(Results!V:V,Results!G:G,CONCATENATE("&lt;&gt;*",'Warscroll Win Rates'!B541,"*"),Results!E:E,'Warscroll Win Rates'!A541,Results!Y:Y,"&gt;=500")/I541,"")</f>
        <v>0.66</v>
      </c>
    </row>
    <row r="542" spans="1:10" x14ac:dyDescent="0.3">
      <c r="A542" s="48" t="s">
        <v>49</v>
      </c>
      <c r="B542" s="48" t="s">
        <v>23764</v>
      </c>
      <c r="C542" s="1">
        <f>SUMIFS(Results!O:O,Results!G:G,CONCATENATE("*",B542,"*"),Results!E:E,'Warscroll Win Rates'!A542)</f>
        <v>73</v>
      </c>
      <c r="D542" s="50">
        <f>IFERROR(SUMIFS(Results!V:V,Results!G:G,CONCATENATE("*",B542,"*"),Results!E:E,'Warscroll Win Rates'!A542)/C542,"")</f>
        <v>0.4315068493150685</v>
      </c>
      <c r="E542" s="1">
        <f>SUMIFS(Results!O:O,Results!G:G,CONCATENATE("&lt;&gt;*",'Warscroll Win Rates'!B542,"*"),Results!E:E,'Warscroll Win Rates'!A542)</f>
        <v>309</v>
      </c>
      <c r="F542" s="50">
        <f>IFERROR(SUMIFS(Results!V:V,Results!G:G,CONCATENATE("&lt;&gt;*",'Warscroll Win Rates'!B542,"*"),Results!E:E,'Warscroll Win Rates'!A542)/E542,"")</f>
        <v>0.46116504854368934</v>
      </c>
      <c r="G542" s="46">
        <f>SUMIFS(Results!O:O,Results!G:G,CONCATENATE("*",B542,"*"),Results!E:E,'Warscroll Win Rates'!A542,Results!Y:Y,"&gt;=500")</f>
        <v>5</v>
      </c>
      <c r="H542" s="52">
        <f>IFERROR(SUMIFS(Results!V:V,Results!G:G,CONCATENATE("*",B542,"*"),Results!E:E,'Warscroll Win Rates'!A542,Results!Y:Y,"&gt;=500")/G542,"")</f>
        <v>0.6</v>
      </c>
      <c r="I542" s="53">
        <f>SUMIFS(Results!O:O,Results!G:G,CONCATENATE("&lt;&gt;*",'Warscroll Win Rates'!B542,"*"),Results!E:E,'Warscroll Win Rates'!A542,Results!Y:Y,"&gt;=500")</f>
        <v>55</v>
      </c>
      <c r="J542" s="52">
        <f>IFERROR(SUMIFS(Results!V:V,Results!G:G,CONCATENATE("&lt;&gt;*",'Warscroll Win Rates'!B542,"*"),Results!E:E,'Warscroll Win Rates'!A542,Results!Y:Y,"&gt;=500")/I542,"")</f>
        <v>0.63636363636363635</v>
      </c>
    </row>
    <row r="543" spans="1:10" x14ac:dyDescent="0.3">
      <c r="A543" s="48" t="s">
        <v>49</v>
      </c>
      <c r="B543" s="48" t="s">
        <v>23765</v>
      </c>
      <c r="C543" s="1">
        <f>SUMIFS(Results!O:O,Results!G:G,CONCATENATE("*",B543,"*"),Results!E:E,'Warscroll Win Rates'!A543)</f>
        <v>120</v>
      </c>
      <c r="D543" s="50">
        <f>IFERROR(SUMIFS(Results!V:V,Results!G:G,CONCATENATE("*",B543,"*"),Results!E:E,'Warscroll Win Rates'!A543)/C543,"")</f>
        <v>0.48333333333333334</v>
      </c>
      <c r="E543" s="1">
        <f>SUMIFS(Results!O:O,Results!G:G,CONCATENATE("&lt;&gt;*",'Warscroll Win Rates'!B543,"*"),Results!E:E,'Warscroll Win Rates'!A543)</f>
        <v>262</v>
      </c>
      <c r="F543" s="50">
        <f>IFERROR(SUMIFS(Results!V:V,Results!G:G,CONCATENATE("&lt;&gt;*",'Warscroll Win Rates'!B543,"*"),Results!E:E,'Warscroll Win Rates'!A543)/E543,"")</f>
        <v>0.44274809160305345</v>
      </c>
      <c r="G543" s="46">
        <f>SUMIFS(Results!O:O,Results!G:G,CONCATENATE("*",B543,"*"),Results!E:E,'Warscroll Win Rates'!A543,Results!Y:Y,"&gt;=500")</f>
        <v>5</v>
      </c>
      <c r="H543" s="52">
        <f>IFERROR(SUMIFS(Results!V:V,Results!G:G,CONCATENATE("*",B543,"*"),Results!E:E,'Warscroll Win Rates'!A543,Results!Y:Y,"&gt;=500")/G543,"")</f>
        <v>1</v>
      </c>
      <c r="I543" s="53">
        <f>SUMIFS(Results!O:O,Results!G:G,CONCATENATE("&lt;&gt;*",'Warscroll Win Rates'!B543,"*"),Results!E:E,'Warscroll Win Rates'!A543,Results!Y:Y,"&gt;=500")</f>
        <v>55</v>
      </c>
      <c r="J543" s="52">
        <f>IFERROR(SUMIFS(Results!V:V,Results!G:G,CONCATENATE("&lt;&gt;*",'Warscroll Win Rates'!B543,"*"),Results!E:E,'Warscroll Win Rates'!A543,Results!Y:Y,"&gt;=500")/I543,"")</f>
        <v>0.6</v>
      </c>
    </row>
    <row r="544" spans="1:10" x14ac:dyDescent="0.3">
      <c r="A544" s="48" t="s">
        <v>49</v>
      </c>
      <c r="B544" s="48" t="s">
        <v>23766</v>
      </c>
      <c r="C544" s="1">
        <f>SUMIFS(Results!O:O,Results!G:G,CONCATENATE("*",B544,"*"),Results!E:E,'Warscroll Win Rates'!A544)</f>
        <v>65</v>
      </c>
      <c r="D544" s="50">
        <f>IFERROR(SUMIFS(Results!V:V,Results!G:G,CONCATENATE("*",B544,"*"),Results!E:E,'Warscroll Win Rates'!A544)/C544,"")</f>
        <v>0.43076923076923079</v>
      </c>
      <c r="E544" s="1">
        <f>SUMIFS(Results!O:O,Results!G:G,CONCATENATE("&lt;&gt;*",'Warscroll Win Rates'!B544,"*"),Results!E:E,'Warscroll Win Rates'!A544)</f>
        <v>317</v>
      </c>
      <c r="F544" s="50">
        <f>IFERROR(SUMIFS(Results!V:V,Results!G:G,CONCATENATE("&lt;&gt;*",'Warscroll Win Rates'!B544,"*"),Results!E:E,'Warscroll Win Rates'!A544)/E544,"")</f>
        <v>0.4605678233438486</v>
      </c>
      <c r="G544" s="46">
        <f>SUMIFS(Results!O:O,Results!G:G,CONCATENATE("*",B544,"*"),Results!E:E,'Warscroll Win Rates'!A544,Results!Y:Y,"&gt;=500")</f>
        <v>10</v>
      </c>
      <c r="H544" s="52">
        <f>IFERROR(SUMIFS(Results!V:V,Results!G:G,CONCATENATE("*",B544,"*"),Results!E:E,'Warscroll Win Rates'!A544,Results!Y:Y,"&gt;=500")/G544,"")</f>
        <v>0.6</v>
      </c>
      <c r="I544" s="53">
        <f>SUMIFS(Results!O:O,Results!G:G,CONCATENATE("&lt;&gt;*",'Warscroll Win Rates'!B544,"*"),Results!E:E,'Warscroll Win Rates'!A544,Results!Y:Y,"&gt;=500")</f>
        <v>50</v>
      </c>
      <c r="J544" s="52">
        <f>IFERROR(SUMIFS(Results!V:V,Results!G:G,CONCATENATE("&lt;&gt;*",'Warscroll Win Rates'!B544,"*"),Results!E:E,'Warscroll Win Rates'!A544,Results!Y:Y,"&gt;=500")/I544,"")</f>
        <v>0.64</v>
      </c>
    </row>
    <row r="545" spans="1:10" x14ac:dyDescent="0.3">
      <c r="A545" s="48" t="s">
        <v>49</v>
      </c>
      <c r="B545" s="48" t="s">
        <v>23767</v>
      </c>
      <c r="C545" s="1">
        <f>SUMIFS(Results!O:O,Results!G:G,CONCATENATE("*",B545,"*"),Results!E:E,'Warscroll Win Rates'!A545)</f>
        <v>50</v>
      </c>
      <c r="D545" s="50">
        <f>IFERROR(SUMIFS(Results!V:V,Results!G:G,CONCATENATE("*",B545,"*"),Results!E:E,'Warscroll Win Rates'!A545)/C545,"")</f>
        <v>0.39</v>
      </c>
      <c r="E545" s="1">
        <f>SUMIFS(Results!O:O,Results!G:G,CONCATENATE("&lt;&gt;*",'Warscroll Win Rates'!B545,"*"),Results!E:E,'Warscroll Win Rates'!A545)</f>
        <v>332</v>
      </c>
      <c r="F545" s="50">
        <f>IFERROR(SUMIFS(Results!V:V,Results!G:G,CONCATENATE("&lt;&gt;*",'Warscroll Win Rates'!B545,"*"),Results!E:E,'Warscroll Win Rates'!A545)/E545,"")</f>
        <v>0.46536144578313254</v>
      </c>
      <c r="G545" s="46">
        <f>SUMIFS(Results!O:O,Results!G:G,CONCATENATE("*",B545,"*"),Results!E:E,'Warscroll Win Rates'!A545,Results!Y:Y,"&gt;=500")</f>
        <v>10</v>
      </c>
      <c r="H545" s="52">
        <f>IFERROR(SUMIFS(Results!V:V,Results!G:G,CONCATENATE("*",B545,"*"),Results!E:E,'Warscroll Win Rates'!A545,Results!Y:Y,"&gt;=500")/G545,"")</f>
        <v>0.8</v>
      </c>
      <c r="I545" s="53">
        <f>SUMIFS(Results!O:O,Results!G:G,CONCATENATE("&lt;&gt;*",'Warscroll Win Rates'!B545,"*"),Results!E:E,'Warscroll Win Rates'!A545,Results!Y:Y,"&gt;=500")</f>
        <v>50</v>
      </c>
      <c r="J545" s="52">
        <f>IFERROR(SUMIFS(Results!V:V,Results!G:G,CONCATENATE("&lt;&gt;*",'Warscroll Win Rates'!B545,"*"),Results!E:E,'Warscroll Win Rates'!A545,Results!Y:Y,"&gt;=500")/I545,"")</f>
        <v>0.6</v>
      </c>
    </row>
    <row r="546" spans="1:10" x14ac:dyDescent="0.3">
      <c r="A546" s="48" t="s">
        <v>49</v>
      </c>
      <c r="B546" s="48" t="s">
        <v>23768</v>
      </c>
      <c r="C546" s="1">
        <f>SUMIFS(Results!O:O,Results!G:G,CONCATENATE("*",B546,"*"),Results!E:E,'Warscroll Win Rates'!A546)</f>
        <v>0</v>
      </c>
      <c r="D546" s="50" t="str">
        <f>IFERROR(SUMIFS(Results!V:V,Results!G:G,CONCATENATE("*",B546,"*"),Results!E:E,'Warscroll Win Rates'!A546)/C546,"")</f>
        <v/>
      </c>
      <c r="E546" s="1">
        <f>SUMIFS(Results!O:O,Results!G:G,CONCATENATE("&lt;&gt;*",'Warscroll Win Rates'!B546,"*"),Results!E:E,'Warscroll Win Rates'!A546)</f>
        <v>382</v>
      </c>
      <c r="F546" s="50">
        <f>IFERROR(SUMIFS(Results!V:V,Results!G:G,CONCATENATE("&lt;&gt;*",'Warscroll Win Rates'!B546,"*"),Results!E:E,'Warscroll Win Rates'!A546)/E546,"")</f>
        <v>0.45549738219895286</v>
      </c>
      <c r="G546" s="46">
        <f>SUMIFS(Results!O:O,Results!G:G,CONCATENATE("*",B546,"*"),Results!E:E,'Warscroll Win Rates'!A546,Results!Y:Y,"&gt;=500")</f>
        <v>0</v>
      </c>
      <c r="H546" s="52" t="str">
        <f>IFERROR(SUMIFS(Results!V:V,Results!G:G,CONCATENATE("*",B546,"*"),Results!E:E,'Warscroll Win Rates'!A546,Results!Y:Y,"&gt;=500")/G546,"")</f>
        <v/>
      </c>
      <c r="I546" s="53">
        <f>SUMIFS(Results!O:O,Results!G:G,CONCATENATE("&lt;&gt;*",'Warscroll Win Rates'!B546,"*"),Results!E:E,'Warscroll Win Rates'!A546,Results!Y:Y,"&gt;=500")</f>
        <v>60</v>
      </c>
      <c r="J546" s="52">
        <f>IFERROR(SUMIFS(Results!V:V,Results!G:G,CONCATENATE("&lt;&gt;*",'Warscroll Win Rates'!B546,"*"),Results!E:E,'Warscroll Win Rates'!A546,Results!Y:Y,"&gt;=500")/I546,"")</f>
        <v>0.6333333333333333</v>
      </c>
    </row>
    <row r="547" spans="1:10" x14ac:dyDescent="0.3">
      <c r="A547" s="48" t="s">
        <v>49</v>
      </c>
      <c r="B547" s="48" t="s">
        <v>23769</v>
      </c>
      <c r="C547" s="1">
        <f>SUMIFS(Results!O:O,Results!G:G,CONCATENATE("*",B547,"*"),Results!E:E,'Warscroll Win Rates'!A547)</f>
        <v>30</v>
      </c>
      <c r="D547" s="50">
        <f>IFERROR(SUMIFS(Results!V:V,Results!G:G,CONCATENATE("*",B547,"*"),Results!E:E,'Warscroll Win Rates'!A547)/C547,"")</f>
        <v>0.43333333333333335</v>
      </c>
      <c r="E547" s="1">
        <f>SUMIFS(Results!O:O,Results!G:G,CONCATENATE("&lt;&gt;*",'Warscroll Win Rates'!B547,"*"),Results!E:E,'Warscroll Win Rates'!A547)</f>
        <v>352</v>
      </c>
      <c r="F547" s="50">
        <f>IFERROR(SUMIFS(Results!V:V,Results!G:G,CONCATENATE("&lt;&gt;*",'Warscroll Win Rates'!B547,"*"),Results!E:E,'Warscroll Win Rates'!A547)/E547,"")</f>
        <v>0.45738636363636365</v>
      </c>
      <c r="G547" s="46">
        <f>SUMIFS(Results!O:O,Results!G:G,CONCATENATE("*",B547,"*"),Results!E:E,'Warscroll Win Rates'!A547,Results!Y:Y,"&gt;=500")</f>
        <v>0</v>
      </c>
      <c r="H547" s="52" t="str">
        <f>IFERROR(SUMIFS(Results!V:V,Results!G:G,CONCATENATE("*",B547,"*"),Results!E:E,'Warscroll Win Rates'!A547,Results!Y:Y,"&gt;=500")/G547,"")</f>
        <v/>
      </c>
      <c r="I547" s="53">
        <f>SUMIFS(Results!O:O,Results!G:G,CONCATENATE("&lt;&gt;*",'Warscroll Win Rates'!B547,"*"),Results!E:E,'Warscroll Win Rates'!A547,Results!Y:Y,"&gt;=500")</f>
        <v>60</v>
      </c>
      <c r="J547" s="52">
        <f>IFERROR(SUMIFS(Results!V:V,Results!G:G,CONCATENATE("&lt;&gt;*",'Warscroll Win Rates'!B547,"*"),Results!E:E,'Warscroll Win Rates'!A547,Results!Y:Y,"&gt;=500")/I547,"")</f>
        <v>0.6333333333333333</v>
      </c>
    </row>
    <row r="548" spans="1:10" x14ac:dyDescent="0.3">
      <c r="A548" s="48" t="s">
        <v>49</v>
      </c>
      <c r="B548" s="48" t="s">
        <v>23770</v>
      </c>
      <c r="C548" s="1">
        <f>SUMIFS(Results!O:O,Results!G:G,CONCATENATE("*",B548,"*"),Results!E:E,'Warscroll Win Rates'!A548)</f>
        <v>42</v>
      </c>
      <c r="D548" s="50">
        <f>IFERROR(SUMIFS(Results!V:V,Results!G:G,CONCATENATE("*",B548,"*"),Results!E:E,'Warscroll Win Rates'!A548)/C548,"")</f>
        <v>0.42857142857142855</v>
      </c>
      <c r="E548" s="1">
        <f>SUMIFS(Results!O:O,Results!G:G,CONCATENATE("&lt;&gt;*",'Warscroll Win Rates'!B548,"*"),Results!E:E,'Warscroll Win Rates'!A548)</f>
        <v>340</v>
      </c>
      <c r="F548" s="50">
        <f>IFERROR(SUMIFS(Results!V:V,Results!G:G,CONCATENATE("&lt;&gt;*",'Warscroll Win Rates'!B548,"*"),Results!E:E,'Warscroll Win Rates'!A548)/E548,"")</f>
        <v>0.45882352941176469</v>
      </c>
      <c r="G548" s="46">
        <f>SUMIFS(Results!O:O,Results!G:G,CONCATENATE("*",B548,"*"),Results!E:E,'Warscroll Win Rates'!A548,Results!Y:Y,"&gt;=500")</f>
        <v>5</v>
      </c>
      <c r="H548" s="52">
        <f>IFERROR(SUMIFS(Results!V:V,Results!G:G,CONCATENATE("*",B548,"*"),Results!E:E,'Warscroll Win Rates'!A548,Results!Y:Y,"&gt;=500")/G548,"")</f>
        <v>0.4</v>
      </c>
      <c r="I548" s="53">
        <f>SUMIFS(Results!O:O,Results!G:G,CONCATENATE("&lt;&gt;*",'Warscroll Win Rates'!B548,"*"),Results!E:E,'Warscroll Win Rates'!A548,Results!Y:Y,"&gt;=500")</f>
        <v>55</v>
      </c>
      <c r="J548" s="52">
        <f>IFERROR(SUMIFS(Results!V:V,Results!G:G,CONCATENATE("&lt;&gt;*",'Warscroll Win Rates'!B548,"*"),Results!E:E,'Warscroll Win Rates'!A548,Results!Y:Y,"&gt;=500")/I548,"")</f>
        <v>0.65454545454545454</v>
      </c>
    </row>
    <row r="549" spans="1:10" x14ac:dyDescent="0.3">
      <c r="A549" s="48" t="s">
        <v>49</v>
      </c>
      <c r="B549" s="48" t="s">
        <v>23771</v>
      </c>
      <c r="C549" s="1">
        <f>SUMIFS(Results!O:O,Results!G:G,CONCATENATE("*",B549,"*"),Results!E:E,'Warscroll Win Rates'!A549)</f>
        <v>21</v>
      </c>
      <c r="D549" s="50">
        <f>IFERROR(SUMIFS(Results!V:V,Results!G:G,CONCATENATE("*",B549,"*"),Results!E:E,'Warscroll Win Rates'!A549)/C549,"")</f>
        <v>0.42857142857142855</v>
      </c>
      <c r="E549" s="1">
        <f>SUMIFS(Results!O:O,Results!G:G,CONCATENATE("&lt;&gt;*",'Warscroll Win Rates'!B549,"*"),Results!E:E,'Warscroll Win Rates'!A549)</f>
        <v>361</v>
      </c>
      <c r="F549" s="50">
        <f>IFERROR(SUMIFS(Results!V:V,Results!G:G,CONCATENATE("&lt;&gt;*",'Warscroll Win Rates'!B549,"*"),Results!E:E,'Warscroll Win Rates'!A549)/E549,"")</f>
        <v>0.45706371191135736</v>
      </c>
      <c r="G549" s="46">
        <f>SUMIFS(Results!O:O,Results!G:G,CONCATENATE("*",B549,"*"),Results!E:E,'Warscroll Win Rates'!A549,Results!Y:Y,"&gt;=500")</f>
        <v>0</v>
      </c>
      <c r="H549" s="52" t="str">
        <f>IFERROR(SUMIFS(Results!V:V,Results!G:G,CONCATENATE("*",B549,"*"),Results!E:E,'Warscroll Win Rates'!A549,Results!Y:Y,"&gt;=500")/G549,"")</f>
        <v/>
      </c>
      <c r="I549" s="53">
        <f>SUMIFS(Results!O:O,Results!G:G,CONCATENATE("&lt;&gt;*",'Warscroll Win Rates'!B549,"*"),Results!E:E,'Warscroll Win Rates'!A549,Results!Y:Y,"&gt;=500")</f>
        <v>60</v>
      </c>
      <c r="J549" s="52">
        <f>IFERROR(SUMIFS(Results!V:V,Results!G:G,CONCATENATE("&lt;&gt;*",'Warscroll Win Rates'!B549,"*"),Results!E:E,'Warscroll Win Rates'!A549,Results!Y:Y,"&gt;=500")/I549,"")</f>
        <v>0.6333333333333333</v>
      </c>
    </row>
    <row r="550" spans="1:10" x14ac:dyDescent="0.3">
      <c r="A550" s="48" t="s">
        <v>49</v>
      </c>
      <c r="B550" s="48" t="s">
        <v>23772</v>
      </c>
      <c r="C550" s="1">
        <f>SUMIFS(Results!O:O,Results!G:G,CONCATENATE("*",B550,"*"),Results!E:E,'Warscroll Win Rates'!A550)</f>
        <v>30</v>
      </c>
      <c r="D550" s="50">
        <f>IFERROR(SUMIFS(Results!V:V,Results!G:G,CONCATENATE("*",B550,"*"),Results!E:E,'Warscroll Win Rates'!A550)/C550,"")</f>
        <v>0.36666666666666664</v>
      </c>
      <c r="E550" s="1">
        <f>SUMIFS(Results!O:O,Results!G:G,CONCATENATE("&lt;&gt;*",'Warscroll Win Rates'!B550,"*"),Results!E:E,'Warscroll Win Rates'!A550)</f>
        <v>352</v>
      </c>
      <c r="F550" s="50">
        <f>IFERROR(SUMIFS(Results!V:V,Results!G:G,CONCATENATE("&lt;&gt;*",'Warscroll Win Rates'!B550,"*"),Results!E:E,'Warscroll Win Rates'!A550)/E550,"")</f>
        <v>0.46306818181818182</v>
      </c>
      <c r="G550" s="46">
        <f>SUMIFS(Results!O:O,Results!G:G,CONCATENATE("*",B550,"*"),Results!E:E,'Warscroll Win Rates'!A550,Results!Y:Y,"&gt;=500")</f>
        <v>0</v>
      </c>
      <c r="H550" s="52" t="str">
        <f>IFERROR(SUMIFS(Results!V:V,Results!G:G,CONCATENATE("*",B550,"*"),Results!E:E,'Warscroll Win Rates'!A550,Results!Y:Y,"&gt;=500")/G550,"")</f>
        <v/>
      </c>
      <c r="I550" s="53">
        <f>SUMIFS(Results!O:O,Results!G:G,CONCATENATE("&lt;&gt;*",'Warscroll Win Rates'!B550,"*"),Results!E:E,'Warscroll Win Rates'!A550,Results!Y:Y,"&gt;=500")</f>
        <v>60</v>
      </c>
      <c r="J550" s="52">
        <f>IFERROR(SUMIFS(Results!V:V,Results!G:G,CONCATENATE("&lt;&gt;*",'Warscroll Win Rates'!B550,"*"),Results!E:E,'Warscroll Win Rates'!A550,Results!Y:Y,"&gt;=500")/I550,"")</f>
        <v>0.6333333333333333</v>
      </c>
    </row>
    <row r="551" spans="1:10" x14ac:dyDescent="0.3">
      <c r="A551" s="48" t="s">
        <v>49</v>
      </c>
      <c r="B551" s="48" t="s">
        <v>23773</v>
      </c>
      <c r="C551" s="1">
        <f>SUMIFS(Results!O:O,Results!G:G,CONCATENATE("*",B551,"*"),Results!E:E,'Warscroll Win Rates'!A551)</f>
        <v>81</v>
      </c>
      <c r="D551" s="50">
        <f>IFERROR(SUMIFS(Results!V:V,Results!G:G,CONCATENATE("*",B551,"*"),Results!E:E,'Warscroll Win Rates'!A551)/C551,"")</f>
        <v>0.36419753086419754</v>
      </c>
      <c r="E551" s="1">
        <f>SUMIFS(Results!O:O,Results!G:G,CONCATENATE("&lt;&gt;*",'Warscroll Win Rates'!B551,"*"),Results!E:E,'Warscroll Win Rates'!A551)</f>
        <v>301</v>
      </c>
      <c r="F551" s="50">
        <f>IFERROR(SUMIFS(Results!V:V,Results!G:G,CONCATENATE("&lt;&gt;*",'Warscroll Win Rates'!B551,"*"),Results!E:E,'Warscroll Win Rates'!A551)/E551,"")</f>
        <v>0.48006644518272423</v>
      </c>
      <c r="G551" s="46">
        <f>SUMIFS(Results!O:O,Results!G:G,CONCATENATE("*",B551,"*"),Results!E:E,'Warscroll Win Rates'!A551,Results!Y:Y,"&gt;=500")</f>
        <v>0</v>
      </c>
      <c r="H551" s="52" t="str">
        <f>IFERROR(SUMIFS(Results!V:V,Results!G:G,CONCATENATE("*",B551,"*"),Results!E:E,'Warscroll Win Rates'!A551,Results!Y:Y,"&gt;=500")/G551,"")</f>
        <v/>
      </c>
      <c r="I551" s="53">
        <f>SUMIFS(Results!O:O,Results!G:G,CONCATENATE("&lt;&gt;*",'Warscroll Win Rates'!B551,"*"),Results!E:E,'Warscroll Win Rates'!A551,Results!Y:Y,"&gt;=500")</f>
        <v>60</v>
      </c>
      <c r="J551" s="52">
        <f>IFERROR(SUMIFS(Results!V:V,Results!G:G,CONCATENATE("&lt;&gt;*",'Warscroll Win Rates'!B551,"*"),Results!E:E,'Warscroll Win Rates'!A551,Results!Y:Y,"&gt;=500")/I551,"")</f>
        <v>0.6333333333333333</v>
      </c>
    </row>
    <row r="552" spans="1:10" x14ac:dyDescent="0.3">
      <c r="A552" s="48" t="s">
        <v>49</v>
      </c>
      <c r="B552" s="48" t="s">
        <v>23774</v>
      </c>
      <c r="C552" s="1">
        <f>SUMIFS(Results!O:O,Results!G:G,CONCATENATE("*",B552,"*"),Results!E:E,'Warscroll Win Rates'!A552)</f>
        <v>77</v>
      </c>
      <c r="D552" s="50">
        <f>IFERROR(SUMIFS(Results!V:V,Results!G:G,CONCATENATE("*",B552,"*"),Results!E:E,'Warscroll Win Rates'!A552)/C552,"")</f>
        <v>0.46103896103896103</v>
      </c>
      <c r="E552" s="1">
        <f>SUMIFS(Results!O:O,Results!G:G,CONCATENATE("&lt;&gt;*",'Warscroll Win Rates'!B552,"*"),Results!E:E,'Warscroll Win Rates'!A552)</f>
        <v>305</v>
      </c>
      <c r="F552" s="50">
        <f>IFERROR(SUMIFS(Results!V:V,Results!G:G,CONCATENATE("&lt;&gt;*",'Warscroll Win Rates'!B552,"*"),Results!E:E,'Warscroll Win Rates'!A552)/E552,"")</f>
        <v>0.45409836065573772</v>
      </c>
      <c r="G552" s="46">
        <f>SUMIFS(Results!O:O,Results!G:G,CONCATENATE("*",B552,"*"),Results!E:E,'Warscroll Win Rates'!A552,Results!Y:Y,"&gt;=500")</f>
        <v>10</v>
      </c>
      <c r="H552" s="52">
        <f>IFERROR(SUMIFS(Results!V:V,Results!G:G,CONCATENATE("*",B552,"*"),Results!E:E,'Warscroll Win Rates'!A552,Results!Y:Y,"&gt;=500")/G552,"")</f>
        <v>0.5</v>
      </c>
      <c r="I552" s="53">
        <f>SUMIFS(Results!O:O,Results!G:G,CONCATENATE("&lt;&gt;*",'Warscroll Win Rates'!B552,"*"),Results!E:E,'Warscroll Win Rates'!A552,Results!Y:Y,"&gt;=500")</f>
        <v>50</v>
      </c>
      <c r="J552" s="52">
        <f>IFERROR(SUMIFS(Results!V:V,Results!G:G,CONCATENATE("&lt;&gt;*",'Warscroll Win Rates'!B552,"*"),Results!E:E,'Warscroll Win Rates'!A552,Results!Y:Y,"&gt;=500")/I552,"")</f>
        <v>0.66</v>
      </c>
    </row>
    <row r="553" spans="1:10" x14ac:dyDescent="0.3">
      <c r="A553" s="48" t="s">
        <v>49</v>
      </c>
      <c r="B553" s="48" t="s">
        <v>23775</v>
      </c>
      <c r="C553" s="1">
        <f>SUMIFS(Results!O:O,Results!G:G,CONCATENATE("*",B553,"*"),Results!E:E,'Warscroll Win Rates'!A553)</f>
        <v>107</v>
      </c>
      <c r="D553" s="50">
        <f>IFERROR(SUMIFS(Results!V:V,Results!G:G,CONCATENATE("*",B553,"*"),Results!E:E,'Warscroll Win Rates'!A553)/C553,"")</f>
        <v>0.41121495327102803</v>
      </c>
      <c r="E553" s="1">
        <f>SUMIFS(Results!O:O,Results!G:G,CONCATENATE("&lt;&gt;*",'Warscroll Win Rates'!B553,"*"),Results!E:E,'Warscroll Win Rates'!A553)</f>
        <v>275</v>
      </c>
      <c r="F553" s="50">
        <f>IFERROR(SUMIFS(Results!V:V,Results!G:G,CONCATENATE("&lt;&gt;*",'Warscroll Win Rates'!B553,"*"),Results!E:E,'Warscroll Win Rates'!A553)/E553,"")</f>
        <v>0.47272727272727272</v>
      </c>
      <c r="G553" s="46">
        <f>SUMIFS(Results!O:O,Results!G:G,CONCATENATE("*",B553,"*"),Results!E:E,'Warscroll Win Rates'!A553,Results!Y:Y,"&gt;=500")</f>
        <v>5</v>
      </c>
      <c r="H553" s="52">
        <f>IFERROR(SUMIFS(Results!V:V,Results!G:G,CONCATENATE("*",B553,"*"),Results!E:E,'Warscroll Win Rates'!A553,Results!Y:Y,"&gt;=500")/G553,"")</f>
        <v>0.8</v>
      </c>
      <c r="I553" s="53">
        <f>SUMIFS(Results!O:O,Results!G:G,CONCATENATE("&lt;&gt;*",'Warscroll Win Rates'!B553,"*"),Results!E:E,'Warscroll Win Rates'!A553,Results!Y:Y,"&gt;=500")</f>
        <v>55</v>
      </c>
      <c r="J553" s="52">
        <f>IFERROR(SUMIFS(Results!V:V,Results!G:G,CONCATENATE("&lt;&gt;*",'Warscroll Win Rates'!B553,"*"),Results!E:E,'Warscroll Win Rates'!A553,Results!Y:Y,"&gt;=500")/I553,"")</f>
        <v>0.61818181818181817</v>
      </c>
    </row>
    <row r="554" spans="1:10" x14ac:dyDescent="0.3">
      <c r="A554" s="48" t="s">
        <v>49</v>
      </c>
      <c r="B554" s="48" t="s">
        <v>23776</v>
      </c>
      <c r="C554" s="1">
        <f>SUMIFS(Results!O:O,Results!G:G,CONCATENATE("*",B554,"*"),Results!E:E,'Warscroll Win Rates'!A554)</f>
        <v>30</v>
      </c>
      <c r="D554" s="50">
        <f>IFERROR(SUMIFS(Results!V:V,Results!G:G,CONCATENATE("*",B554,"*"),Results!E:E,'Warscroll Win Rates'!A554)/C554,"")</f>
        <v>0.43333333333333335</v>
      </c>
      <c r="E554" s="1">
        <f>SUMIFS(Results!O:O,Results!G:G,CONCATENATE("&lt;&gt;*",'Warscroll Win Rates'!B554,"*"),Results!E:E,'Warscroll Win Rates'!A554)</f>
        <v>352</v>
      </c>
      <c r="F554" s="50">
        <f>IFERROR(SUMIFS(Results!V:V,Results!G:G,CONCATENATE("&lt;&gt;*",'Warscroll Win Rates'!B554,"*"),Results!E:E,'Warscroll Win Rates'!A554)/E554,"")</f>
        <v>0.45738636363636365</v>
      </c>
      <c r="G554" s="46">
        <f>SUMIFS(Results!O:O,Results!G:G,CONCATENATE("*",B554,"*"),Results!E:E,'Warscroll Win Rates'!A554,Results!Y:Y,"&gt;=500")</f>
        <v>0</v>
      </c>
      <c r="H554" s="52" t="str">
        <f>IFERROR(SUMIFS(Results!V:V,Results!G:G,CONCATENATE("*",B554,"*"),Results!E:E,'Warscroll Win Rates'!A554,Results!Y:Y,"&gt;=500")/G554,"")</f>
        <v/>
      </c>
      <c r="I554" s="53">
        <f>SUMIFS(Results!O:O,Results!G:G,CONCATENATE("&lt;&gt;*",'Warscroll Win Rates'!B554,"*"),Results!E:E,'Warscroll Win Rates'!A554,Results!Y:Y,"&gt;=500")</f>
        <v>60</v>
      </c>
      <c r="J554" s="52">
        <f>IFERROR(SUMIFS(Results!V:V,Results!G:G,CONCATENATE("&lt;&gt;*",'Warscroll Win Rates'!B554,"*"),Results!E:E,'Warscroll Win Rates'!A554,Results!Y:Y,"&gt;=500")/I554,"")</f>
        <v>0.6333333333333333</v>
      </c>
    </row>
    <row r="555" spans="1:10" x14ac:dyDescent="0.3">
      <c r="A555" s="48" t="s">
        <v>49</v>
      </c>
      <c r="B555" s="48" t="s">
        <v>23777</v>
      </c>
      <c r="C555" s="1">
        <f>SUMIFS(Results!O:O,Results!G:G,CONCATENATE("*",B555,"*"),Results!E:E,'Warscroll Win Rates'!A555)</f>
        <v>30</v>
      </c>
      <c r="D555" s="50">
        <f>IFERROR(SUMIFS(Results!V:V,Results!G:G,CONCATENATE("*",B555,"*"),Results!E:E,'Warscroll Win Rates'!A555)/C555,"")</f>
        <v>0.28333333333333333</v>
      </c>
      <c r="E555" s="1">
        <f>SUMIFS(Results!O:O,Results!G:G,CONCATENATE("&lt;&gt;*",'Warscroll Win Rates'!B555,"*"),Results!E:E,'Warscroll Win Rates'!A555)</f>
        <v>352</v>
      </c>
      <c r="F555" s="50">
        <f>IFERROR(SUMIFS(Results!V:V,Results!G:G,CONCATENATE("&lt;&gt;*",'Warscroll Win Rates'!B555,"*"),Results!E:E,'Warscroll Win Rates'!A555)/E555,"")</f>
        <v>0.47017045454545453</v>
      </c>
      <c r="G555" s="46">
        <f>SUMIFS(Results!O:O,Results!G:G,CONCATENATE("*",B555,"*"),Results!E:E,'Warscroll Win Rates'!A555,Results!Y:Y,"&gt;=500")</f>
        <v>0</v>
      </c>
      <c r="H555" s="52" t="str">
        <f>IFERROR(SUMIFS(Results!V:V,Results!G:G,CONCATENATE("*",B555,"*"),Results!E:E,'Warscroll Win Rates'!A555,Results!Y:Y,"&gt;=500")/G555,"")</f>
        <v/>
      </c>
      <c r="I555" s="53">
        <f>SUMIFS(Results!O:O,Results!G:G,CONCATENATE("&lt;&gt;*",'Warscroll Win Rates'!B555,"*"),Results!E:E,'Warscroll Win Rates'!A555,Results!Y:Y,"&gt;=500")</f>
        <v>60</v>
      </c>
      <c r="J555" s="52">
        <f>IFERROR(SUMIFS(Results!V:V,Results!G:G,CONCATENATE("&lt;&gt;*",'Warscroll Win Rates'!B555,"*"),Results!E:E,'Warscroll Win Rates'!A555,Results!Y:Y,"&gt;=500")/I555,"")</f>
        <v>0.6333333333333333</v>
      </c>
    </row>
    <row r="556" spans="1:10" x14ac:dyDescent="0.3">
      <c r="A556" s="48" t="s">
        <v>49</v>
      </c>
      <c r="B556" s="48" t="s">
        <v>23778</v>
      </c>
      <c r="C556" s="1">
        <f>SUMIFS(Results!O:O,Results!G:G,CONCATENATE("*",B556,"*"),Results!E:E,'Warscroll Win Rates'!A556)</f>
        <v>236</v>
      </c>
      <c r="D556" s="50">
        <f>IFERROR(SUMIFS(Results!V:V,Results!G:G,CONCATENATE("*",B556,"*"),Results!E:E,'Warscroll Win Rates'!A556)/C556,"")</f>
        <v>0.49364406779661019</v>
      </c>
      <c r="E556" s="1">
        <f>SUMIFS(Results!O:O,Results!G:G,CONCATENATE("&lt;&gt;*",'Warscroll Win Rates'!B556,"*"),Results!E:E,'Warscroll Win Rates'!A556)</f>
        <v>146</v>
      </c>
      <c r="F556" s="50">
        <f>IFERROR(SUMIFS(Results!V:V,Results!G:G,CONCATENATE("&lt;&gt;*",'Warscroll Win Rates'!B556,"*"),Results!E:E,'Warscroll Win Rates'!A556)/E556,"")</f>
        <v>0.39383561643835618</v>
      </c>
      <c r="G556" s="46">
        <f>SUMIFS(Results!O:O,Results!G:G,CONCATENATE("*",B556,"*"),Results!E:E,'Warscroll Win Rates'!A556,Results!Y:Y,"&gt;=500")</f>
        <v>40</v>
      </c>
      <c r="H556" s="52">
        <f>IFERROR(SUMIFS(Results!V:V,Results!G:G,CONCATENATE("*",B556,"*"),Results!E:E,'Warscroll Win Rates'!A556,Results!Y:Y,"&gt;=500")/G556,"")</f>
        <v>0.7</v>
      </c>
      <c r="I556" s="53">
        <f>SUMIFS(Results!O:O,Results!G:G,CONCATENATE("&lt;&gt;*",'Warscroll Win Rates'!B556,"*"),Results!E:E,'Warscroll Win Rates'!A556,Results!Y:Y,"&gt;=500")</f>
        <v>20</v>
      </c>
      <c r="J556" s="52">
        <f>IFERROR(SUMIFS(Results!V:V,Results!G:G,CONCATENATE("&lt;&gt;*",'Warscroll Win Rates'!B556,"*"),Results!E:E,'Warscroll Win Rates'!A556,Results!Y:Y,"&gt;=500")/I556,"")</f>
        <v>0.5</v>
      </c>
    </row>
    <row r="557" spans="1:10" x14ac:dyDescent="0.3">
      <c r="A557" s="48" t="s">
        <v>49</v>
      </c>
      <c r="B557" s="48" t="s">
        <v>23779</v>
      </c>
      <c r="C557" s="1">
        <f>SUMIFS(Results!O:O,Results!G:G,CONCATENATE("*",B557,"*"),Results!E:E,'Warscroll Win Rates'!A557)</f>
        <v>104</v>
      </c>
      <c r="D557" s="50">
        <f>IFERROR(SUMIFS(Results!V:V,Results!G:G,CONCATENATE("*",B557,"*"),Results!E:E,'Warscroll Win Rates'!A557)/C557,"")</f>
        <v>0.56730769230769229</v>
      </c>
      <c r="E557" s="1">
        <f>SUMIFS(Results!O:O,Results!G:G,CONCATENATE("&lt;&gt;*",'Warscroll Win Rates'!B557,"*"),Results!E:E,'Warscroll Win Rates'!A557)</f>
        <v>278</v>
      </c>
      <c r="F557" s="50">
        <f>IFERROR(SUMIFS(Results!V:V,Results!G:G,CONCATENATE("&lt;&gt;*",'Warscroll Win Rates'!B557,"*"),Results!E:E,'Warscroll Win Rates'!A557)/E557,"")</f>
        <v>0.41366906474820142</v>
      </c>
      <c r="G557" s="46">
        <f>SUMIFS(Results!O:O,Results!G:G,CONCATENATE("*",B557,"*"),Results!E:E,'Warscroll Win Rates'!A557,Results!Y:Y,"&gt;=500")</f>
        <v>25</v>
      </c>
      <c r="H557" s="52">
        <f>IFERROR(SUMIFS(Results!V:V,Results!G:G,CONCATENATE("*",B557,"*"),Results!E:E,'Warscroll Win Rates'!A557,Results!Y:Y,"&gt;=500")/G557,"")</f>
        <v>0.56000000000000005</v>
      </c>
      <c r="I557" s="53">
        <f>SUMIFS(Results!O:O,Results!G:G,CONCATENATE("&lt;&gt;*",'Warscroll Win Rates'!B557,"*"),Results!E:E,'Warscroll Win Rates'!A557,Results!Y:Y,"&gt;=500")</f>
        <v>35</v>
      </c>
      <c r="J557" s="52">
        <f>IFERROR(SUMIFS(Results!V:V,Results!G:G,CONCATENATE("&lt;&gt;*",'Warscroll Win Rates'!B557,"*"),Results!E:E,'Warscroll Win Rates'!A557,Results!Y:Y,"&gt;=500")/I557,"")</f>
        <v>0.68571428571428572</v>
      </c>
    </row>
    <row r="558" spans="1:10" x14ac:dyDescent="0.3">
      <c r="A558" s="48" t="s">
        <v>49</v>
      </c>
      <c r="B558" s="48" t="s">
        <v>23780</v>
      </c>
      <c r="C558" s="1">
        <f>SUMIFS(Results!O:O,Results!G:G,CONCATENATE("*",B558,"*"),Results!E:E,'Warscroll Win Rates'!A558)</f>
        <v>222</v>
      </c>
      <c r="D558" s="50">
        <f>IFERROR(SUMIFS(Results!V:V,Results!G:G,CONCATENATE("*",B558,"*"),Results!E:E,'Warscroll Win Rates'!A558)/C558,"")</f>
        <v>0.4572072072072072</v>
      </c>
      <c r="E558" s="1">
        <f>SUMIFS(Results!O:O,Results!G:G,CONCATENATE("&lt;&gt;*",'Warscroll Win Rates'!B558,"*"),Results!E:E,'Warscroll Win Rates'!A558)</f>
        <v>160</v>
      </c>
      <c r="F558" s="50">
        <f>IFERROR(SUMIFS(Results!V:V,Results!G:G,CONCATENATE("&lt;&gt;*",'Warscroll Win Rates'!B558,"*"),Results!E:E,'Warscroll Win Rates'!A558)/E558,"")</f>
        <v>0.453125</v>
      </c>
      <c r="G558" s="46">
        <f>SUMIFS(Results!O:O,Results!G:G,CONCATENATE("*",B558,"*"),Results!E:E,'Warscroll Win Rates'!A558,Results!Y:Y,"&gt;=500")</f>
        <v>35</v>
      </c>
      <c r="H558" s="52">
        <f>IFERROR(SUMIFS(Results!V:V,Results!G:G,CONCATENATE("*",B558,"*"),Results!E:E,'Warscroll Win Rates'!A558,Results!Y:Y,"&gt;=500")/G558,"")</f>
        <v>0.68571428571428572</v>
      </c>
      <c r="I558" s="53">
        <f>SUMIFS(Results!O:O,Results!G:G,CONCATENATE("&lt;&gt;*",'Warscroll Win Rates'!B558,"*"),Results!E:E,'Warscroll Win Rates'!A558,Results!Y:Y,"&gt;=500")</f>
        <v>25</v>
      </c>
      <c r="J558" s="52">
        <f>IFERROR(SUMIFS(Results!V:V,Results!G:G,CONCATENATE("&lt;&gt;*",'Warscroll Win Rates'!B558,"*"),Results!E:E,'Warscroll Win Rates'!A558,Results!Y:Y,"&gt;=500")/I558,"")</f>
        <v>0.56000000000000005</v>
      </c>
    </row>
    <row r="559" spans="1:10" x14ac:dyDescent="0.3">
      <c r="A559" s="48" t="s">
        <v>49</v>
      </c>
      <c r="B559" s="48" t="s">
        <v>23781</v>
      </c>
      <c r="C559" s="1">
        <f>SUMIFS(Results!O:O,Results!G:G,CONCATENATE("*",B559,"*"),Results!E:E,'Warscroll Win Rates'!A559)</f>
        <v>103</v>
      </c>
      <c r="D559" s="50">
        <f>IFERROR(SUMIFS(Results!V:V,Results!G:G,CONCATENATE("*",B559,"*"),Results!E:E,'Warscroll Win Rates'!A559)/C559,"")</f>
        <v>0.53398058252427183</v>
      </c>
      <c r="E559" s="1">
        <f>SUMIFS(Results!O:O,Results!G:G,CONCATENATE("&lt;&gt;*",'Warscroll Win Rates'!B559,"*"),Results!E:E,'Warscroll Win Rates'!A559)</f>
        <v>279</v>
      </c>
      <c r="F559" s="50">
        <f>IFERROR(SUMIFS(Results!V:V,Results!G:G,CONCATENATE("&lt;&gt;*",'Warscroll Win Rates'!B559,"*"),Results!E:E,'Warscroll Win Rates'!A559)/E559,"")</f>
        <v>0.4265232974910394</v>
      </c>
      <c r="G559" s="46">
        <f>SUMIFS(Results!O:O,Results!G:G,CONCATENATE("*",B559,"*"),Results!E:E,'Warscroll Win Rates'!A559,Results!Y:Y,"&gt;=500")</f>
        <v>25</v>
      </c>
      <c r="H559" s="52">
        <f>IFERROR(SUMIFS(Results!V:V,Results!G:G,CONCATENATE("*",B559,"*"),Results!E:E,'Warscroll Win Rates'!A559,Results!Y:Y,"&gt;=500")/G559,"")</f>
        <v>0.68</v>
      </c>
      <c r="I559" s="53">
        <f>SUMIFS(Results!O:O,Results!G:G,CONCATENATE("&lt;&gt;*",'Warscroll Win Rates'!B559,"*"),Results!E:E,'Warscroll Win Rates'!A559,Results!Y:Y,"&gt;=500")</f>
        <v>35</v>
      </c>
      <c r="J559" s="52">
        <f>IFERROR(SUMIFS(Results!V:V,Results!G:G,CONCATENATE("&lt;&gt;*",'Warscroll Win Rates'!B559,"*"),Results!E:E,'Warscroll Win Rates'!A559,Results!Y:Y,"&gt;=500")/I559,"")</f>
        <v>0.6</v>
      </c>
    </row>
    <row r="560" spans="1:10" x14ac:dyDescent="0.3">
      <c r="A560" s="48" t="s">
        <v>49</v>
      </c>
      <c r="B560" s="48" t="s">
        <v>23782</v>
      </c>
      <c r="C560" s="1">
        <f>SUMIFS(Results!O:O,Results!G:G,CONCATENATE("*",B560,"*"),Results!E:E,'Warscroll Win Rates'!A560)</f>
        <v>8</v>
      </c>
      <c r="D560" s="50">
        <f>IFERROR(SUMIFS(Results!V:V,Results!G:G,CONCATENATE("*",B560,"*"),Results!E:E,'Warscroll Win Rates'!A560)/C560,"")</f>
        <v>0.5</v>
      </c>
      <c r="E560" s="1">
        <f>SUMIFS(Results!O:O,Results!G:G,CONCATENATE("&lt;&gt;*",'Warscroll Win Rates'!B560,"*"),Results!E:E,'Warscroll Win Rates'!A560)</f>
        <v>374</v>
      </c>
      <c r="F560" s="50">
        <f>IFERROR(SUMIFS(Results!V:V,Results!G:G,CONCATENATE("&lt;&gt;*",'Warscroll Win Rates'!B560,"*"),Results!E:E,'Warscroll Win Rates'!A560)/E560,"")</f>
        <v>0.45454545454545453</v>
      </c>
      <c r="G560" s="46">
        <f>SUMIFS(Results!O:O,Results!G:G,CONCATENATE("*",B560,"*"),Results!E:E,'Warscroll Win Rates'!A560,Results!Y:Y,"&gt;=500")</f>
        <v>5</v>
      </c>
      <c r="H560" s="52">
        <f>IFERROR(SUMIFS(Results!V:V,Results!G:G,CONCATENATE("*",B560,"*"),Results!E:E,'Warscroll Win Rates'!A560,Results!Y:Y,"&gt;=500")/G560,"")</f>
        <v>0.8</v>
      </c>
      <c r="I560" s="53">
        <f>SUMIFS(Results!O:O,Results!G:G,CONCATENATE("&lt;&gt;*",'Warscroll Win Rates'!B560,"*"),Results!E:E,'Warscroll Win Rates'!A560,Results!Y:Y,"&gt;=500")</f>
        <v>55</v>
      </c>
      <c r="J560" s="52">
        <f>IFERROR(SUMIFS(Results!V:V,Results!G:G,CONCATENATE("&lt;&gt;*",'Warscroll Win Rates'!B560,"*"),Results!E:E,'Warscroll Win Rates'!A560,Results!Y:Y,"&gt;=500")/I560,"")</f>
        <v>0.61818181818181817</v>
      </c>
    </row>
    <row r="561" spans="1:10" x14ac:dyDescent="0.3">
      <c r="A561" s="48" t="s">
        <v>49</v>
      </c>
      <c r="B561" s="48" t="s">
        <v>23783</v>
      </c>
      <c r="C561" s="1">
        <f>SUMIFS(Results!O:O,Results!G:G,CONCATENATE("*",B561,"*"),Results!E:E,'Warscroll Win Rates'!A561)</f>
        <v>3</v>
      </c>
      <c r="D561" s="50">
        <f>IFERROR(SUMIFS(Results!V:V,Results!G:G,CONCATENATE("*",B561,"*"),Results!E:E,'Warscroll Win Rates'!A561)/C561,"")</f>
        <v>0</v>
      </c>
      <c r="E561" s="1">
        <f>SUMIFS(Results!O:O,Results!G:G,CONCATENATE("&lt;&gt;*",'Warscroll Win Rates'!B561,"*"),Results!E:E,'Warscroll Win Rates'!A561)</f>
        <v>379</v>
      </c>
      <c r="F561" s="50">
        <f>IFERROR(SUMIFS(Results!V:V,Results!G:G,CONCATENATE("&lt;&gt;*",'Warscroll Win Rates'!B561,"*"),Results!E:E,'Warscroll Win Rates'!A561)/E561,"")</f>
        <v>0.45910290237467016</v>
      </c>
      <c r="G561" s="46">
        <f>SUMIFS(Results!O:O,Results!G:G,CONCATENATE("*",B561,"*"),Results!E:E,'Warscroll Win Rates'!A561,Results!Y:Y,"&gt;=500")</f>
        <v>0</v>
      </c>
      <c r="H561" s="52" t="str">
        <f>IFERROR(SUMIFS(Results!V:V,Results!G:G,CONCATENATE("*",B561,"*"),Results!E:E,'Warscroll Win Rates'!A561,Results!Y:Y,"&gt;=500")/G561,"")</f>
        <v/>
      </c>
      <c r="I561" s="53">
        <f>SUMIFS(Results!O:O,Results!G:G,CONCATENATE("&lt;&gt;*",'Warscroll Win Rates'!B561,"*"),Results!E:E,'Warscroll Win Rates'!A561,Results!Y:Y,"&gt;=500")</f>
        <v>60</v>
      </c>
      <c r="J561" s="52">
        <f>IFERROR(SUMIFS(Results!V:V,Results!G:G,CONCATENATE("&lt;&gt;*",'Warscroll Win Rates'!B561,"*"),Results!E:E,'Warscroll Win Rates'!A561,Results!Y:Y,"&gt;=500")/I561,"")</f>
        <v>0.6333333333333333</v>
      </c>
    </row>
    <row r="562" spans="1:10" x14ac:dyDescent="0.3">
      <c r="A562" s="48" t="s">
        <v>49</v>
      </c>
      <c r="B562" s="48" t="s">
        <v>23784</v>
      </c>
      <c r="C562" s="1">
        <f>SUMIFS(Results!O:O,Results!G:G,CONCATENATE("*",B562,"*"),Results!E:E,'Warscroll Win Rates'!A562)</f>
        <v>105</v>
      </c>
      <c r="D562" s="50">
        <f>IFERROR(SUMIFS(Results!V:V,Results!G:G,CONCATENATE("*",B562,"*"),Results!E:E,'Warscroll Win Rates'!A562)/C562,"")</f>
        <v>0.42857142857142855</v>
      </c>
      <c r="E562" s="1">
        <f>SUMIFS(Results!O:O,Results!G:G,CONCATENATE("&lt;&gt;*",'Warscroll Win Rates'!B562,"*"),Results!E:E,'Warscroll Win Rates'!A562)</f>
        <v>277</v>
      </c>
      <c r="F562" s="50">
        <f>IFERROR(SUMIFS(Results!V:V,Results!G:G,CONCATENATE("&lt;&gt;*",'Warscroll Win Rates'!B562,"*"),Results!E:E,'Warscroll Win Rates'!A562)/E562,"")</f>
        <v>0.46570397111913359</v>
      </c>
      <c r="G562" s="46">
        <f>SUMIFS(Results!O:O,Results!G:G,CONCATENATE("*",B562,"*"),Results!E:E,'Warscroll Win Rates'!A562,Results!Y:Y,"&gt;=500")</f>
        <v>25</v>
      </c>
      <c r="H562" s="52">
        <f>IFERROR(SUMIFS(Results!V:V,Results!G:G,CONCATENATE("*",B562,"*"),Results!E:E,'Warscroll Win Rates'!A562,Results!Y:Y,"&gt;=500")/G562,"")</f>
        <v>0.6</v>
      </c>
      <c r="I562" s="53">
        <f>SUMIFS(Results!O:O,Results!G:G,CONCATENATE("&lt;&gt;*",'Warscroll Win Rates'!B562,"*"),Results!E:E,'Warscroll Win Rates'!A562,Results!Y:Y,"&gt;=500")</f>
        <v>35</v>
      </c>
      <c r="J562" s="52">
        <f>IFERROR(SUMIFS(Results!V:V,Results!G:G,CONCATENATE("&lt;&gt;*",'Warscroll Win Rates'!B562,"*"),Results!E:E,'Warscroll Win Rates'!A562,Results!Y:Y,"&gt;=500")/I562,"")</f>
        <v>0.65714285714285714</v>
      </c>
    </row>
    <row r="563" spans="1:10" x14ac:dyDescent="0.3">
      <c r="A563" s="48" t="s">
        <v>49</v>
      </c>
      <c r="B563" s="48" t="s">
        <v>23785</v>
      </c>
      <c r="C563" s="1">
        <f>SUMIFS(Results!O:O,Results!G:G,CONCATENATE("*",B563,"*"),Results!E:E,'Warscroll Win Rates'!A563)</f>
        <v>72</v>
      </c>
      <c r="D563" s="50">
        <f>IFERROR(SUMIFS(Results!V:V,Results!G:G,CONCATENATE("*",B563,"*"),Results!E:E,'Warscroll Win Rates'!A563)/C563,"")</f>
        <v>0.45833333333333331</v>
      </c>
      <c r="E563" s="1">
        <f>SUMIFS(Results!O:O,Results!G:G,CONCATENATE("&lt;&gt;*",'Warscroll Win Rates'!B563,"*"),Results!E:E,'Warscroll Win Rates'!A563)</f>
        <v>310</v>
      </c>
      <c r="F563" s="50">
        <f>IFERROR(SUMIFS(Results!V:V,Results!G:G,CONCATENATE("&lt;&gt;*",'Warscroll Win Rates'!B563,"*"),Results!E:E,'Warscroll Win Rates'!A563)/E563,"")</f>
        <v>0.45483870967741935</v>
      </c>
      <c r="G563" s="46">
        <f>SUMIFS(Results!O:O,Results!G:G,CONCATENATE("*",B563,"*"),Results!E:E,'Warscroll Win Rates'!A563,Results!Y:Y,"&gt;=500")</f>
        <v>15</v>
      </c>
      <c r="H563" s="52">
        <f>IFERROR(SUMIFS(Results!V:V,Results!G:G,CONCATENATE("*",B563,"*"),Results!E:E,'Warscroll Win Rates'!A563,Results!Y:Y,"&gt;=500")/G563,"")</f>
        <v>0.73333333333333328</v>
      </c>
      <c r="I563" s="53">
        <f>SUMIFS(Results!O:O,Results!G:G,CONCATENATE("&lt;&gt;*",'Warscroll Win Rates'!B563,"*"),Results!E:E,'Warscroll Win Rates'!A563,Results!Y:Y,"&gt;=500")</f>
        <v>45</v>
      </c>
      <c r="J563" s="52">
        <f>IFERROR(SUMIFS(Results!V:V,Results!G:G,CONCATENATE("&lt;&gt;*",'Warscroll Win Rates'!B563,"*"),Results!E:E,'Warscroll Win Rates'!A563,Results!Y:Y,"&gt;=500")/I563,"")</f>
        <v>0.6</v>
      </c>
    </row>
    <row r="564" spans="1:10" x14ac:dyDescent="0.3">
      <c r="A564" s="48" t="s">
        <v>49</v>
      </c>
      <c r="B564" s="48" t="s">
        <v>23786</v>
      </c>
      <c r="C564" s="1">
        <f>SUMIFS(Results!O:O,Results!G:G,CONCATENATE("*",B564,"*"),Results!E:E,'Warscroll Win Rates'!A564)</f>
        <v>158</v>
      </c>
      <c r="D564" s="50">
        <f>IFERROR(SUMIFS(Results!V:V,Results!G:G,CONCATENATE("*",B564,"*"),Results!E:E,'Warscroll Win Rates'!A564)/C564,"")</f>
        <v>0.47468354430379744</v>
      </c>
      <c r="E564" s="1">
        <f>SUMIFS(Results!O:O,Results!G:G,CONCATENATE("&lt;&gt;*",'Warscroll Win Rates'!B564,"*"),Results!E:E,'Warscroll Win Rates'!A564)</f>
        <v>224</v>
      </c>
      <c r="F564" s="50">
        <f>IFERROR(SUMIFS(Results!V:V,Results!G:G,CONCATENATE("&lt;&gt;*",'Warscroll Win Rates'!B564,"*"),Results!E:E,'Warscroll Win Rates'!A564)/E564,"")</f>
        <v>0.4419642857142857</v>
      </c>
      <c r="G564" s="46">
        <f>SUMIFS(Results!O:O,Results!G:G,CONCATENATE("*",B564,"*"),Results!E:E,'Warscroll Win Rates'!A564,Results!Y:Y,"&gt;=500")</f>
        <v>35</v>
      </c>
      <c r="H564" s="52">
        <f>IFERROR(SUMIFS(Results!V:V,Results!G:G,CONCATENATE("*",B564,"*"),Results!E:E,'Warscroll Win Rates'!A564,Results!Y:Y,"&gt;=500")/G564,"")</f>
        <v>0.62857142857142856</v>
      </c>
      <c r="I564" s="53">
        <f>SUMIFS(Results!O:O,Results!G:G,CONCATENATE("&lt;&gt;*",'Warscroll Win Rates'!B564,"*"),Results!E:E,'Warscroll Win Rates'!A564,Results!Y:Y,"&gt;=500")</f>
        <v>25</v>
      </c>
      <c r="J564" s="52">
        <f>IFERROR(SUMIFS(Results!V:V,Results!G:G,CONCATENATE("&lt;&gt;*",'Warscroll Win Rates'!B564,"*"),Results!E:E,'Warscroll Win Rates'!A564,Results!Y:Y,"&gt;=500")/I564,"")</f>
        <v>0.64</v>
      </c>
    </row>
    <row r="565" spans="1:10" x14ac:dyDescent="0.3">
      <c r="A565" s="48" t="s">
        <v>49</v>
      </c>
      <c r="B565" s="48" t="s">
        <v>23787</v>
      </c>
      <c r="C565" s="1">
        <f>SUMIFS(Results!O:O,Results!G:G,CONCATENATE("*",B565,"*"),Results!E:E,'Warscroll Win Rates'!A565)</f>
        <v>20</v>
      </c>
      <c r="D565" s="50">
        <f>IFERROR(SUMIFS(Results!V:V,Results!G:G,CONCATENATE("*",B565,"*"),Results!E:E,'Warscroll Win Rates'!A565)/C565,"")</f>
        <v>0.32500000000000001</v>
      </c>
      <c r="E565" s="1">
        <f>SUMIFS(Results!O:O,Results!G:G,CONCATENATE("&lt;&gt;*",'Warscroll Win Rates'!B565,"*"),Results!E:E,'Warscroll Win Rates'!A565)</f>
        <v>362</v>
      </c>
      <c r="F565" s="50">
        <f>IFERROR(SUMIFS(Results!V:V,Results!G:G,CONCATENATE("&lt;&gt;*",'Warscroll Win Rates'!B565,"*"),Results!E:E,'Warscroll Win Rates'!A565)/E565,"")</f>
        <v>0.462707182320442</v>
      </c>
      <c r="G565" s="46">
        <f>SUMIFS(Results!O:O,Results!G:G,CONCATENATE("*",B565,"*"),Results!E:E,'Warscroll Win Rates'!A565,Results!Y:Y,"&gt;=500")</f>
        <v>0</v>
      </c>
      <c r="H565" s="52" t="str">
        <f>IFERROR(SUMIFS(Results!V:V,Results!G:G,CONCATENATE("*",B565,"*"),Results!E:E,'Warscroll Win Rates'!A565,Results!Y:Y,"&gt;=500")/G565,"")</f>
        <v/>
      </c>
      <c r="I565" s="53">
        <f>SUMIFS(Results!O:O,Results!G:G,CONCATENATE("&lt;&gt;*",'Warscroll Win Rates'!B565,"*"),Results!E:E,'Warscroll Win Rates'!A565,Results!Y:Y,"&gt;=500")</f>
        <v>60</v>
      </c>
      <c r="J565" s="52">
        <f>IFERROR(SUMIFS(Results!V:V,Results!G:G,CONCATENATE("&lt;&gt;*",'Warscroll Win Rates'!B565,"*"),Results!E:E,'Warscroll Win Rates'!A565,Results!Y:Y,"&gt;=500")/I565,"")</f>
        <v>0.6333333333333333</v>
      </c>
    </row>
    <row r="566" spans="1:10" x14ac:dyDescent="0.3">
      <c r="A566" s="48" t="s">
        <v>49</v>
      </c>
      <c r="B566" s="48" t="s">
        <v>23788</v>
      </c>
      <c r="C566" s="1">
        <f>SUMIFS(Results!O:O,Results!G:G,CONCATENATE("*",B566,"*"),Results!E:E,'Warscroll Win Rates'!A566)</f>
        <v>10</v>
      </c>
      <c r="D566" s="50">
        <f>IFERROR(SUMIFS(Results!V:V,Results!G:G,CONCATENATE("*",B566,"*"),Results!E:E,'Warscroll Win Rates'!A566)/C566,"")</f>
        <v>0.3</v>
      </c>
      <c r="E566" s="1">
        <f>SUMIFS(Results!O:O,Results!G:G,CONCATENATE("&lt;&gt;*",'Warscroll Win Rates'!B566,"*"),Results!E:E,'Warscroll Win Rates'!A566)</f>
        <v>372</v>
      </c>
      <c r="F566" s="50">
        <f>IFERROR(SUMIFS(Results!V:V,Results!G:G,CONCATENATE("&lt;&gt;*",'Warscroll Win Rates'!B566,"*"),Results!E:E,'Warscroll Win Rates'!A566)/E566,"")</f>
        <v>0.45967741935483869</v>
      </c>
      <c r="G566" s="46">
        <f>SUMIFS(Results!O:O,Results!G:G,CONCATENATE("*",B566,"*"),Results!E:E,'Warscroll Win Rates'!A566,Results!Y:Y,"&gt;=500")</f>
        <v>0</v>
      </c>
      <c r="H566" s="52" t="str">
        <f>IFERROR(SUMIFS(Results!V:V,Results!G:G,CONCATENATE("*",B566,"*"),Results!E:E,'Warscroll Win Rates'!A566,Results!Y:Y,"&gt;=500")/G566,"")</f>
        <v/>
      </c>
      <c r="I566" s="53">
        <f>SUMIFS(Results!O:O,Results!G:G,CONCATENATE("&lt;&gt;*",'Warscroll Win Rates'!B566,"*"),Results!E:E,'Warscroll Win Rates'!A566,Results!Y:Y,"&gt;=500")</f>
        <v>60</v>
      </c>
      <c r="J566" s="52">
        <f>IFERROR(SUMIFS(Results!V:V,Results!G:G,CONCATENATE("&lt;&gt;*",'Warscroll Win Rates'!B566,"*"),Results!E:E,'Warscroll Win Rates'!A566,Results!Y:Y,"&gt;=500")/I566,"")</f>
        <v>0.6333333333333333</v>
      </c>
    </row>
    <row r="567" spans="1:10" x14ac:dyDescent="0.3">
      <c r="A567" s="48" t="s">
        <v>49</v>
      </c>
      <c r="B567" s="48" t="s">
        <v>23789</v>
      </c>
      <c r="C567" s="1">
        <f>SUMIFS(Results!O:O,Results!G:G,CONCATENATE("*",B567,"*"),Results!E:E,'Warscroll Win Rates'!A567)</f>
        <v>10</v>
      </c>
      <c r="D567" s="50">
        <f>IFERROR(SUMIFS(Results!V:V,Results!G:G,CONCATENATE("*",B567,"*"),Results!E:E,'Warscroll Win Rates'!A567)/C567,"")</f>
        <v>0.4</v>
      </c>
      <c r="E567" s="1">
        <f>SUMIFS(Results!O:O,Results!G:G,CONCATENATE("&lt;&gt;*",'Warscroll Win Rates'!B567,"*"),Results!E:E,'Warscroll Win Rates'!A567)</f>
        <v>372</v>
      </c>
      <c r="F567" s="50">
        <f>IFERROR(SUMIFS(Results!V:V,Results!G:G,CONCATENATE("&lt;&gt;*",'Warscroll Win Rates'!B567,"*"),Results!E:E,'Warscroll Win Rates'!A567)/E567,"")</f>
        <v>0.45698924731182794</v>
      </c>
      <c r="G567" s="46">
        <f>SUMIFS(Results!O:O,Results!G:G,CONCATENATE("*",B567,"*"),Results!E:E,'Warscroll Win Rates'!A567,Results!Y:Y,"&gt;=500")</f>
        <v>0</v>
      </c>
      <c r="H567" s="52" t="str">
        <f>IFERROR(SUMIFS(Results!V:V,Results!G:G,CONCATENATE("*",B567,"*"),Results!E:E,'Warscroll Win Rates'!A567,Results!Y:Y,"&gt;=500")/G567,"")</f>
        <v/>
      </c>
      <c r="I567" s="53">
        <f>SUMIFS(Results!O:O,Results!G:G,CONCATENATE("&lt;&gt;*",'Warscroll Win Rates'!B567,"*"),Results!E:E,'Warscroll Win Rates'!A567,Results!Y:Y,"&gt;=500")</f>
        <v>60</v>
      </c>
      <c r="J567" s="52">
        <f>IFERROR(SUMIFS(Results!V:V,Results!G:G,CONCATENATE("&lt;&gt;*",'Warscroll Win Rates'!B567,"*"),Results!E:E,'Warscroll Win Rates'!A567,Results!Y:Y,"&gt;=500")/I567,"")</f>
        <v>0.6333333333333333</v>
      </c>
    </row>
    <row r="568" spans="1:10" x14ac:dyDescent="0.3">
      <c r="A568" s="48" t="s">
        <v>49</v>
      </c>
      <c r="B568" s="48" t="s">
        <v>23790</v>
      </c>
      <c r="C568" s="1">
        <f>SUMIFS(Results!O:O,Results!G:G,CONCATENATE("*",B568,"*"),Results!E:E,'Warscroll Win Rates'!A568)</f>
        <v>0</v>
      </c>
      <c r="D568" s="50" t="str">
        <f>IFERROR(SUMIFS(Results!V:V,Results!G:G,CONCATENATE("*",B568,"*"),Results!E:E,'Warscroll Win Rates'!A568)/C568,"")</f>
        <v/>
      </c>
      <c r="E568" s="1">
        <f>SUMIFS(Results!O:O,Results!G:G,CONCATENATE("&lt;&gt;*",'Warscroll Win Rates'!B568,"*"),Results!E:E,'Warscroll Win Rates'!A568)</f>
        <v>382</v>
      </c>
      <c r="F568" s="50">
        <f>IFERROR(SUMIFS(Results!V:V,Results!G:G,CONCATENATE("&lt;&gt;*",'Warscroll Win Rates'!B568,"*"),Results!E:E,'Warscroll Win Rates'!A568)/E568,"")</f>
        <v>0.45549738219895286</v>
      </c>
      <c r="G568" s="46">
        <f>SUMIFS(Results!O:O,Results!G:G,CONCATENATE("*",B568,"*"),Results!E:E,'Warscroll Win Rates'!A568,Results!Y:Y,"&gt;=500")</f>
        <v>0</v>
      </c>
      <c r="H568" s="52" t="str">
        <f>IFERROR(SUMIFS(Results!V:V,Results!G:G,CONCATENATE("*",B568,"*"),Results!E:E,'Warscroll Win Rates'!A568,Results!Y:Y,"&gt;=500")/G568,"")</f>
        <v/>
      </c>
      <c r="I568" s="53">
        <f>SUMIFS(Results!O:O,Results!G:G,CONCATENATE("&lt;&gt;*",'Warscroll Win Rates'!B568,"*"),Results!E:E,'Warscroll Win Rates'!A568,Results!Y:Y,"&gt;=500")</f>
        <v>60</v>
      </c>
      <c r="J568" s="52">
        <f>IFERROR(SUMIFS(Results!V:V,Results!G:G,CONCATENATE("&lt;&gt;*",'Warscroll Win Rates'!B568,"*"),Results!E:E,'Warscroll Win Rates'!A568,Results!Y:Y,"&gt;=500")/I568,"")</f>
        <v>0.6333333333333333</v>
      </c>
    </row>
    <row r="569" spans="1:10" x14ac:dyDescent="0.3">
      <c r="A569" s="48" t="s">
        <v>49</v>
      </c>
      <c r="B569" s="48" t="s">
        <v>23791</v>
      </c>
      <c r="C569" s="1">
        <f>SUMIFS(Results!O:O,Results!G:G,CONCATENATE("*",B569,"*"),Results!E:E,'Warscroll Win Rates'!A569)</f>
        <v>15</v>
      </c>
      <c r="D569" s="50">
        <f>IFERROR(SUMIFS(Results!V:V,Results!G:G,CONCATENATE("*",B569,"*"),Results!E:E,'Warscroll Win Rates'!A569)/C569,"")</f>
        <v>0.53333333333333333</v>
      </c>
      <c r="E569" s="1">
        <f>SUMIFS(Results!O:O,Results!G:G,CONCATENATE("&lt;&gt;*",'Warscroll Win Rates'!B569,"*"),Results!E:E,'Warscroll Win Rates'!A569)</f>
        <v>367</v>
      </c>
      <c r="F569" s="50">
        <f>IFERROR(SUMIFS(Results!V:V,Results!G:G,CONCATENATE("&lt;&gt;*",'Warscroll Win Rates'!B569,"*"),Results!E:E,'Warscroll Win Rates'!A569)/E569,"")</f>
        <v>0.45231607629427795</v>
      </c>
      <c r="G569" s="46">
        <f>SUMIFS(Results!O:O,Results!G:G,CONCATENATE("*",B569,"*"),Results!E:E,'Warscroll Win Rates'!A569,Results!Y:Y,"&gt;=500")</f>
        <v>0</v>
      </c>
      <c r="H569" s="52" t="str">
        <f>IFERROR(SUMIFS(Results!V:V,Results!G:G,CONCATENATE("*",B569,"*"),Results!E:E,'Warscroll Win Rates'!A569,Results!Y:Y,"&gt;=500")/G569,"")</f>
        <v/>
      </c>
      <c r="I569" s="53">
        <f>SUMIFS(Results!O:O,Results!G:G,CONCATENATE("&lt;&gt;*",'Warscroll Win Rates'!B569,"*"),Results!E:E,'Warscroll Win Rates'!A569,Results!Y:Y,"&gt;=500")</f>
        <v>60</v>
      </c>
      <c r="J569" s="52">
        <f>IFERROR(SUMIFS(Results!V:V,Results!G:G,CONCATENATE("&lt;&gt;*",'Warscroll Win Rates'!B569,"*"),Results!E:E,'Warscroll Win Rates'!A569,Results!Y:Y,"&gt;=500")/I569,"")</f>
        <v>0.6333333333333333</v>
      </c>
    </row>
    <row r="570" spans="1:10" x14ac:dyDescent="0.3">
      <c r="A570" s="48" t="s">
        <v>49</v>
      </c>
      <c r="B570" s="48" t="s">
        <v>23792</v>
      </c>
      <c r="C570" s="1">
        <f>SUMIFS(Results!O:O,Results!G:G,CONCATENATE("*",B570,"*"),Results!E:E,'Warscroll Win Rates'!A570)</f>
        <v>28</v>
      </c>
      <c r="D570" s="50">
        <f>IFERROR(SUMIFS(Results!V:V,Results!G:G,CONCATENATE("*",B570,"*"),Results!E:E,'Warscroll Win Rates'!A570)/C570,"")</f>
        <v>0.35714285714285715</v>
      </c>
      <c r="E570" s="1">
        <f>SUMIFS(Results!O:O,Results!G:G,CONCATENATE("&lt;&gt;*",'Warscroll Win Rates'!B570,"*"),Results!E:E,'Warscroll Win Rates'!A570)</f>
        <v>354</v>
      </c>
      <c r="F570" s="50">
        <f>IFERROR(SUMIFS(Results!V:V,Results!G:G,CONCATENATE("&lt;&gt;*",'Warscroll Win Rates'!B570,"*"),Results!E:E,'Warscroll Win Rates'!A570)/E570,"")</f>
        <v>0.4632768361581921</v>
      </c>
      <c r="G570" s="46">
        <f>SUMIFS(Results!O:O,Results!G:G,CONCATENATE("*",B570,"*"),Results!E:E,'Warscroll Win Rates'!A570,Results!Y:Y,"&gt;=500")</f>
        <v>5</v>
      </c>
      <c r="H570" s="52">
        <f>IFERROR(SUMIFS(Results!V:V,Results!G:G,CONCATENATE("*",B570,"*"),Results!E:E,'Warscroll Win Rates'!A570,Results!Y:Y,"&gt;=500")/G570,"")</f>
        <v>0.6</v>
      </c>
      <c r="I570" s="53">
        <f>SUMIFS(Results!O:O,Results!G:G,CONCATENATE("&lt;&gt;*",'Warscroll Win Rates'!B570,"*"),Results!E:E,'Warscroll Win Rates'!A570,Results!Y:Y,"&gt;=500")</f>
        <v>55</v>
      </c>
      <c r="J570" s="52">
        <f>IFERROR(SUMIFS(Results!V:V,Results!G:G,CONCATENATE("&lt;&gt;*",'Warscroll Win Rates'!B570,"*"),Results!E:E,'Warscroll Win Rates'!A570,Results!Y:Y,"&gt;=500")/I570,"")</f>
        <v>0.63636363636363635</v>
      </c>
    </row>
    <row r="571" spans="1:10" x14ac:dyDescent="0.3">
      <c r="A571" s="48" t="s">
        <v>49</v>
      </c>
      <c r="B571" s="48" t="s">
        <v>23793</v>
      </c>
      <c r="C571" s="1">
        <f>SUMIFS(Results!O:O,Results!G:G,CONCATENATE("*",B571,"*"),Results!E:E,'Warscroll Win Rates'!A571)</f>
        <v>30</v>
      </c>
      <c r="D571" s="50">
        <f>IFERROR(SUMIFS(Results!V:V,Results!G:G,CONCATENATE("*",B571,"*"),Results!E:E,'Warscroll Win Rates'!A571)/C571,"")</f>
        <v>0.33333333333333331</v>
      </c>
      <c r="E571" s="1">
        <f>SUMIFS(Results!O:O,Results!G:G,CONCATENATE("&lt;&gt;*",'Warscroll Win Rates'!B571,"*"),Results!E:E,'Warscroll Win Rates'!A571)</f>
        <v>352</v>
      </c>
      <c r="F571" s="50">
        <f>IFERROR(SUMIFS(Results!V:V,Results!G:G,CONCATENATE("&lt;&gt;*",'Warscroll Win Rates'!B571,"*"),Results!E:E,'Warscroll Win Rates'!A571)/E571,"")</f>
        <v>0.46590909090909088</v>
      </c>
      <c r="G571" s="46">
        <f>SUMIFS(Results!O:O,Results!G:G,CONCATENATE("*",B571,"*"),Results!E:E,'Warscroll Win Rates'!A571,Results!Y:Y,"&gt;=500")</f>
        <v>0</v>
      </c>
      <c r="H571" s="52" t="str">
        <f>IFERROR(SUMIFS(Results!V:V,Results!G:G,CONCATENATE("*",B571,"*"),Results!E:E,'Warscroll Win Rates'!A571,Results!Y:Y,"&gt;=500")/G571,"")</f>
        <v/>
      </c>
      <c r="I571" s="53">
        <f>SUMIFS(Results!O:O,Results!G:G,CONCATENATE("&lt;&gt;*",'Warscroll Win Rates'!B571,"*"),Results!E:E,'Warscroll Win Rates'!A571,Results!Y:Y,"&gt;=500")</f>
        <v>60</v>
      </c>
      <c r="J571" s="52">
        <f>IFERROR(SUMIFS(Results!V:V,Results!G:G,CONCATENATE("&lt;&gt;*",'Warscroll Win Rates'!B571,"*"),Results!E:E,'Warscroll Win Rates'!A571,Results!Y:Y,"&gt;=500")/I571,"")</f>
        <v>0.6333333333333333</v>
      </c>
    </row>
    <row r="572" spans="1:10" x14ac:dyDescent="0.3">
      <c r="A572" s="48" t="s">
        <v>49</v>
      </c>
      <c r="B572" s="48" t="s">
        <v>23794</v>
      </c>
      <c r="C572" s="1">
        <f>SUMIFS(Results!O:O,Results!G:G,CONCATENATE("*",B572,"*"),Results!E:E,'Warscroll Win Rates'!A572)</f>
        <v>40</v>
      </c>
      <c r="D572" s="50">
        <f>IFERROR(SUMIFS(Results!V:V,Results!G:G,CONCATENATE("*",B572,"*"),Results!E:E,'Warscroll Win Rates'!A572)/C572,"")</f>
        <v>0.45</v>
      </c>
      <c r="E572" s="1">
        <f>SUMIFS(Results!O:O,Results!G:G,CONCATENATE("&lt;&gt;*",'Warscroll Win Rates'!B572,"*"),Results!E:E,'Warscroll Win Rates'!A572)</f>
        <v>342</v>
      </c>
      <c r="F572" s="50">
        <f>IFERROR(SUMIFS(Results!V:V,Results!G:G,CONCATENATE("&lt;&gt;*",'Warscroll Win Rates'!B572,"*"),Results!E:E,'Warscroll Win Rates'!A572)/E572,"")</f>
        <v>0.45614035087719296</v>
      </c>
      <c r="G572" s="46">
        <f>SUMIFS(Results!O:O,Results!G:G,CONCATENATE("*",B572,"*"),Results!E:E,'Warscroll Win Rates'!A572,Results!Y:Y,"&gt;=500")</f>
        <v>10</v>
      </c>
      <c r="H572" s="52">
        <f>IFERROR(SUMIFS(Results!V:V,Results!G:G,CONCATENATE("*",B572,"*"),Results!E:E,'Warscroll Win Rates'!A572,Results!Y:Y,"&gt;=500")/G572,"")</f>
        <v>0.6</v>
      </c>
      <c r="I572" s="53">
        <f>SUMIFS(Results!O:O,Results!G:G,CONCATENATE("&lt;&gt;*",'Warscroll Win Rates'!B572,"*"),Results!E:E,'Warscroll Win Rates'!A572,Results!Y:Y,"&gt;=500")</f>
        <v>50</v>
      </c>
      <c r="J572" s="52">
        <f>IFERROR(SUMIFS(Results!V:V,Results!G:G,CONCATENATE("&lt;&gt;*",'Warscroll Win Rates'!B572,"*"),Results!E:E,'Warscroll Win Rates'!A572,Results!Y:Y,"&gt;=500")/I572,"")</f>
        <v>0.64</v>
      </c>
    </row>
    <row r="573" spans="1:10" x14ac:dyDescent="0.3">
      <c r="A573" s="48" t="s">
        <v>49</v>
      </c>
      <c r="B573" s="48" t="s">
        <v>23795</v>
      </c>
      <c r="C573" s="1">
        <f>SUMIFS(Results!O:O,Results!G:G,CONCATENATE("*",B573,"*"),Results!E:E,'Warscroll Win Rates'!A573)</f>
        <v>23</v>
      </c>
      <c r="D573" s="50">
        <f>IFERROR(SUMIFS(Results!V:V,Results!G:G,CONCATENATE("*",B573,"*"),Results!E:E,'Warscroll Win Rates'!A573)/C573,"")</f>
        <v>0.47826086956521741</v>
      </c>
      <c r="E573" s="1">
        <f>SUMIFS(Results!O:O,Results!G:G,CONCATENATE("&lt;&gt;*",'Warscroll Win Rates'!B573,"*"),Results!E:E,'Warscroll Win Rates'!A573)</f>
        <v>359</v>
      </c>
      <c r="F573" s="50">
        <f>IFERROR(SUMIFS(Results!V:V,Results!G:G,CONCATENATE("&lt;&gt;*",'Warscroll Win Rates'!B573,"*"),Results!E:E,'Warscroll Win Rates'!A573)/E573,"")</f>
        <v>0.45403899721448465</v>
      </c>
      <c r="G573" s="46">
        <f>SUMIFS(Results!O:O,Results!G:G,CONCATENATE("*",B573,"*"),Results!E:E,'Warscroll Win Rates'!A573,Results!Y:Y,"&gt;=500")</f>
        <v>10</v>
      </c>
      <c r="H573" s="52">
        <f>IFERROR(SUMIFS(Results!V:V,Results!G:G,CONCATENATE("*",B573,"*"),Results!E:E,'Warscroll Win Rates'!A573,Results!Y:Y,"&gt;=500")/G573,"")</f>
        <v>0.6</v>
      </c>
      <c r="I573" s="53">
        <f>SUMIFS(Results!O:O,Results!G:G,CONCATENATE("&lt;&gt;*",'Warscroll Win Rates'!B573,"*"),Results!E:E,'Warscroll Win Rates'!A573,Results!Y:Y,"&gt;=500")</f>
        <v>50</v>
      </c>
      <c r="J573" s="52">
        <f>IFERROR(SUMIFS(Results!V:V,Results!G:G,CONCATENATE("&lt;&gt;*",'Warscroll Win Rates'!B573,"*"),Results!E:E,'Warscroll Win Rates'!A573,Results!Y:Y,"&gt;=500")/I573,"")</f>
        <v>0.64</v>
      </c>
    </row>
    <row r="574" spans="1:10" x14ac:dyDescent="0.3">
      <c r="A574" s="48" t="s">
        <v>49</v>
      </c>
      <c r="B574" s="48" t="s">
        <v>23796</v>
      </c>
      <c r="C574" s="1">
        <f>SUMIFS(Results!O:O,Results!G:G,CONCATENATE("*",B574,"*"),Results!E:E,'Warscroll Win Rates'!A574)</f>
        <v>30</v>
      </c>
      <c r="D574" s="50">
        <f>IFERROR(SUMIFS(Results!V:V,Results!G:G,CONCATENATE("*",B574,"*"),Results!E:E,'Warscroll Win Rates'!A574)/C574,"")</f>
        <v>0.66666666666666663</v>
      </c>
      <c r="E574" s="1">
        <f>SUMIFS(Results!O:O,Results!G:G,CONCATENATE("&lt;&gt;*",'Warscroll Win Rates'!B574,"*"),Results!E:E,'Warscroll Win Rates'!A574)</f>
        <v>352</v>
      </c>
      <c r="F574" s="50">
        <f>IFERROR(SUMIFS(Results!V:V,Results!G:G,CONCATENATE("&lt;&gt;*",'Warscroll Win Rates'!B574,"*"),Results!E:E,'Warscroll Win Rates'!A574)/E574,"")</f>
        <v>0.4375</v>
      </c>
      <c r="G574" s="46">
        <f>SUMIFS(Results!O:O,Results!G:G,CONCATENATE("*",B574,"*"),Results!E:E,'Warscroll Win Rates'!A574,Results!Y:Y,"&gt;=500")</f>
        <v>5</v>
      </c>
      <c r="H574" s="52">
        <f>IFERROR(SUMIFS(Results!V:V,Results!G:G,CONCATENATE("*",B574,"*"),Results!E:E,'Warscroll Win Rates'!A574,Results!Y:Y,"&gt;=500")/G574,"")</f>
        <v>0.8</v>
      </c>
      <c r="I574" s="53">
        <f>SUMIFS(Results!O:O,Results!G:G,CONCATENATE("&lt;&gt;*",'Warscroll Win Rates'!B574,"*"),Results!E:E,'Warscroll Win Rates'!A574,Results!Y:Y,"&gt;=500")</f>
        <v>55</v>
      </c>
      <c r="J574" s="52">
        <f>IFERROR(SUMIFS(Results!V:V,Results!G:G,CONCATENATE("&lt;&gt;*",'Warscroll Win Rates'!B574,"*"),Results!E:E,'Warscroll Win Rates'!A574,Results!Y:Y,"&gt;=500")/I574,"")</f>
        <v>0.61818181818181817</v>
      </c>
    </row>
    <row r="575" spans="1:10" x14ac:dyDescent="0.3">
      <c r="A575" s="48" t="s">
        <v>49</v>
      </c>
      <c r="B575" s="48" t="s">
        <v>23797</v>
      </c>
      <c r="C575" s="1">
        <f>SUMIFS(Results!O:O,Results!G:G,CONCATENATE("*",B575,"*"),Results!E:E,'Warscroll Win Rates'!A575)</f>
        <v>64</v>
      </c>
      <c r="D575" s="50">
        <f>IFERROR(SUMIFS(Results!V:V,Results!G:G,CONCATENATE("*",B575,"*"),Results!E:E,'Warscroll Win Rates'!A575)/C575,"")</f>
        <v>0.4296875</v>
      </c>
      <c r="E575" s="1">
        <f>SUMIFS(Results!O:O,Results!G:G,CONCATENATE("&lt;&gt;*",'Warscroll Win Rates'!B575,"*"),Results!E:E,'Warscroll Win Rates'!A575)</f>
        <v>318</v>
      </c>
      <c r="F575" s="50">
        <f>IFERROR(SUMIFS(Results!V:V,Results!G:G,CONCATENATE("&lt;&gt;*",'Warscroll Win Rates'!B575,"*"),Results!E:E,'Warscroll Win Rates'!A575)/E575,"")</f>
        <v>0.46069182389937108</v>
      </c>
      <c r="G575" s="46">
        <f>SUMIFS(Results!O:O,Results!G:G,CONCATENATE("*",B575,"*"),Results!E:E,'Warscroll Win Rates'!A575,Results!Y:Y,"&gt;=500")</f>
        <v>5</v>
      </c>
      <c r="H575" s="52">
        <f>IFERROR(SUMIFS(Results!V:V,Results!G:G,CONCATENATE("*",B575,"*"),Results!E:E,'Warscroll Win Rates'!A575,Results!Y:Y,"&gt;=500")/G575,"")</f>
        <v>0.4</v>
      </c>
      <c r="I575" s="53">
        <f>SUMIFS(Results!O:O,Results!G:G,CONCATENATE("&lt;&gt;*",'Warscroll Win Rates'!B575,"*"),Results!E:E,'Warscroll Win Rates'!A575,Results!Y:Y,"&gt;=500")</f>
        <v>55</v>
      </c>
      <c r="J575" s="52">
        <f>IFERROR(SUMIFS(Results!V:V,Results!G:G,CONCATENATE("&lt;&gt;*",'Warscroll Win Rates'!B575,"*"),Results!E:E,'Warscroll Win Rates'!A575,Results!Y:Y,"&gt;=500")/I575,"")</f>
        <v>0.65454545454545454</v>
      </c>
    </row>
    <row r="576" spans="1:10" x14ac:dyDescent="0.3">
      <c r="A576" s="48" t="s">
        <v>49</v>
      </c>
      <c r="B576" s="48" t="s">
        <v>23798</v>
      </c>
      <c r="C576" s="1">
        <f>SUMIFS(Results!O:O,Results!G:G,CONCATENATE("*",B576,"*"),Results!E:E,'Warscroll Win Rates'!A576)</f>
        <v>16</v>
      </c>
      <c r="D576" s="50">
        <f>IFERROR(SUMIFS(Results!V:V,Results!G:G,CONCATENATE("*",B576,"*"),Results!E:E,'Warscroll Win Rates'!A576)/C576,"")</f>
        <v>0.28125</v>
      </c>
      <c r="E576" s="1">
        <f>SUMIFS(Results!O:O,Results!G:G,CONCATENATE("&lt;&gt;*",'Warscroll Win Rates'!B576,"*"),Results!E:E,'Warscroll Win Rates'!A576)</f>
        <v>366</v>
      </c>
      <c r="F576" s="50">
        <f>IFERROR(SUMIFS(Results!V:V,Results!G:G,CONCATENATE("&lt;&gt;*",'Warscroll Win Rates'!B576,"*"),Results!E:E,'Warscroll Win Rates'!A576)/E576,"")</f>
        <v>0.46311475409836067</v>
      </c>
      <c r="G576" s="46">
        <f>SUMIFS(Results!O:O,Results!G:G,CONCATENATE("*",B576,"*"),Results!E:E,'Warscroll Win Rates'!A576,Results!Y:Y,"&gt;=500")</f>
        <v>0</v>
      </c>
      <c r="H576" s="52" t="str">
        <f>IFERROR(SUMIFS(Results!V:V,Results!G:G,CONCATENATE("*",B576,"*"),Results!E:E,'Warscroll Win Rates'!A576,Results!Y:Y,"&gt;=500")/G576,"")</f>
        <v/>
      </c>
      <c r="I576" s="53">
        <f>SUMIFS(Results!O:O,Results!G:G,CONCATENATE("&lt;&gt;*",'Warscroll Win Rates'!B576,"*"),Results!E:E,'Warscroll Win Rates'!A576,Results!Y:Y,"&gt;=500")</f>
        <v>60</v>
      </c>
      <c r="J576" s="52">
        <f>IFERROR(SUMIFS(Results!V:V,Results!G:G,CONCATENATE("&lt;&gt;*",'Warscroll Win Rates'!B576,"*"),Results!E:E,'Warscroll Win Rates'!A576,Results!Y:Y,"&gt;=500")/I576,"")</f>
        <v>0.6333333333333333</v>
      </c>
    </row>
    <row r="577" spans="1:10" s="5" customFormat="1" x14ac:dyDescent="0.3">
      <c r="A577" s="49" t="s">
        <v>22</v>
      </c>
      <c r="B577" s="49"/>
      <c r="C577" s="6">
        <f>SUMIFS(Results!O:O,Results!G:G,CONCATENATE("*",B577,"*"),Results!E:E,'Warscroll Win Rates'!A577)</f>
        <v>351</v>
      </c>
      <c r="D577" s="50">
        <f>IFERROR(SUMIFS(Results!V:V,Results!G:G,CONCATENATE("*",B577,"*"),Results!E:E,'Warscroll Win Rates'!A577)/C577,"")</f>
        <v>0.5028490028490028</v>
      </c>
      <c r="E577" s="6">
        <f>SUMIFS(Results!O:O,Results!G:G,CONCATENATE("&lt;&gt;*",'Warscroll Win Rates'!B577,"*"),Results!E:E,'Warscroll Win Rates'!A577)</f>
        <v>0</v>
      </c>
      <c r="F577" s="50" t="str">
        <f>IFERROR(SUMIFS(Results!V:V,Results!G:G,CONCATENATE("&lt;&gt;*",'Warscroll Win Rates'!B577,"*"),Results!E:E,'Warscroll Win Rates'!A577)/E577,"")</f>
        <v/>
      </c>
      <c r="G577" s="46">
        <f>SUMIFS(Results!O:O,Results!G:G,CONCATENATE("*",B577,"*"),Results!E:E,'Warscroll Win Rates'!A577,Results!Y:Y,"&gt;=500")</f>
        <v>80</v>
      </c>
      <c r="H577" s="52">
        <f>IFERROR(SUMIFS(Results!V:V,Results!G:G,CONCATENATE("*",B577,"*"),Results!E:E,'Warscroll Win Rates'!A577,Results!Y:Y,"&gt;=500")/G577,"")</f>
        <v>0.75</v>
      </c>
      <c r="I577" s="53">
        <f>SUMIFS(Results!O:O,Results!G:G,CONCATENATE("&lt;&gt;*",'Warscroll Win Rates'!B577,"*"),Results!E:E,'Warscroll Win Rates'!A577,Results!Y:Y,"&gt;=500")</f>
        <v>0</v>
      </c>
      <c r="J577" s="52" t="str">
        <f>IFERROR(SUMIFS(Results!V:V,Results!G:G,CONCATENATE("&lt;&gt;*",'Warscroll Win Rates'!B577,"*"),Results!E:E,'Warscroll Win Rates'!A577,Results!Y:Y,"&gt;=500")/I577,"")</f>
        <v/>
      </c>
    </row>
    <row r="578" spans="1:10" x14ac:dyDescent="0.3">
      <c r="A578" s="48" t="s">
        <v>22</v>
      </c>
      <c r="B578" s="48" t="s">
        <v>23799</v>
      </c>
      <c r="C578" s="1">
        <f>SUMIFS(Results!O:O,Results!G:G,CONCATENATE("*",B578,"*"),Results!E:E,'Warscroll Win Rates'!A578)</f>
        <v>30</v>
      </c>
      <c r="D578" s="50">
        <f>IFERROR(SUMIFS(Results!V:V,Results!G:G,CONCATENATE("*",B578,"*"),Results!E:E,'Warscroll Win Rates'!A578)/C578,"")</f>
        <v>0.13333333333333333</v>
      </c>
      <c r="E578" s="1">
        <f>SUMIFS(Results!O:O,Results!G:G,CONCATENATE("&lt;&gt;*",'Warscroll Win Rates'!B578,"*"),Results!E:E,'Warscroll Win Rates'!A578)</f>
        <v>321</v>
      </c>
      <c r="F578" s="50">
        <f>IFERROR(SUMIFS(Results!V:V,Results!G:G,CONCATENATE("&lt;&gt;*",'Warscroll Win Rates'!B578,"*"),Results!E:E,'Warscroll Win Rates'!A578)/E578,"")</f>
        <v>0.53738317757009346</v>
      </c>
      <c r="G578" s="46">
        <f>SUMIFS(Results!O:O,Results!G:G,CONCATENATE("*",B578,"*"),Results!E:E,'Warscroll Win Rates'!A578,Results!Y:Y,"&gt;=500")</f>
        <v>0</v>
      </c>
      <c r="H578" s="52" t="str">
        <f>IFERROR(SUMIFS(Results!V:V,Results!G:G,CONCATENATE("*",B578,"*"),Results!E:E,'Warscroll Win Rates'!A578,Results!Y:Y,"&gt;=500")/G578,"")</f>
        <v/>
      </c>
      <c r="I578" s="53">
        <f>SUMIFS(Results!O:O,Results!G:G,CONCATENATE("&lt;&gt;*",'Warscroll Win Rates'!B578,"*"),Results!E:E,'Warscroll Win Rates'!A578,Results!Y:Y,"&gt;=500")</f>
        <v>80</v>
      </c>
      <c r="J578" s="52">
        <f>IFERROR(SUMIFS(Results!V:V,Results!G:G,CONCATENATE("&lt;&gt;*",'Warscroll Win Rates'!B578,"*"),Results!E:E,'Warscroll Win Rates'!A578,Results!Y:Y,"&gt;=500")/I578,"")</f>
        <v>0.75</v>
      </c>
    </row>
    <row r="579" spans="1:10" x14ac:dyDescent="0.3">
      <c r="A579" s="48" t="s">
        <v>22</v>
      </c>
      <c r="B579" s="48" t="s">
        <v>23800</v>
      </c>
      <c r="C579" s="1">
        <f>SUMIFS(Results!O:O,Results!G:G,CONCATENATE("*",B579,"*"),Results!E:E,'Warscroll Win Rates'!A579)</f>
        <v>26</v>
      </c>
      <c r="D579" s="50">
        <f>IFERROR(SUMIFS(Results!V:V,Results!G:G,CONCATENATE("*",B579,"*"),Results!E:E,'Warscroll Win Rates'!A579)/C579,"")</f>
        <v>0.38461538461538464</v>
      </c>
      <c r="E579" s="1">
        <f>SUMIFS(Results!O:O,Results!G:G,CONCATENATE("&lt;&gt;*",'Warscroll Win Rates'!B579,"*"),Results!E:E,'Warscroll Win Rates'!A579)</f>
        <v>325</v>
      </c>
      <c r="F579" s="50">
        <f>IFERROR(SUMIFS(Results!V:V,Results!G:G,CONCATENATE("&lt;&gt;*",'Warscroll Win Rates'!B579,"*"),Results!E:E,'Warscroll Win Rates'!A579)/E579,"")</f>
        <v>0.51230769230769235</v>
      </c>
      <c r="G579" s="46">
        <f>SUMIFS(Results!O:O,Results!G:G,CONCATENATE("*",B579,"*"),Results!E:E,'Warscroll Win Rates'!A579,Results!Y:Y,"&gt;=500")</f>
        <v>0</v>
      </c>
      <c r="H579" s="52" t="str">
        <f>IFERROR(SUMIFS(Results!V:V,Results!G:G,CONCATENATE("*",B579,"*"),Results!E:E,'Warscroll Win Rates'!A579,Results!Y:Y,"&gt;=500")/G579,"")</f>
        <v/>
      </c>
      <c r="I579" s="53">
        <f>SUMIFS(Results!O:O,Results!G:G,CONCATENATE("&lt;&gt;*",'Warscroll Win Rates'!B579,"*"),Results!E:E,'Warscroll Win Rates'!A579,Results!Y:Y,"&gt;=500")</f>
        <v>80</v>
      </c>
      <c r="J579" s="52">
        <f>IFERROR(SUMIFS(Results!V:V,Results!G:G,CONCATENATE("&lt;&gt;*",'Warscroll Win Rates'!B579,"*"),Results!E:E,'Warscroll Win Rates'!A579,Results!Y:Y,"&gt;=500")/I579,"")</f>
        <v>0.75</v>
      </c>
    </row>
    <row r="580" spans="1:10" x14ac:dyDescent="0.3">
      <c r="A580" s="48" t="s">
        <v>22</v>
      </c>
      <c r="B580" s="48" t="s">
        <v>23801</v>
      </c>
      <c r="C580" s="1">
        <f>SUMIFS(Results!O:O,Results!G:G,CONCATENATE("*",B580,"*"),Results!E:E,'Warscroll Win Rates'!A580)</f>
        <v>10</v>
      </c>
      <c r="D580" s="50">
        <f>IFERROR(SUMIFS(Results!V:V,Results!G:G,CONCATENATE("*",B580,"*"),Results!E:E,'Warscroll Win Rates'!A580)/C580,"")</f>
        <v>0.2</v>
      </c>
      <c r="E580" s="1">
        <f>SUMIFS(Results!O:O,Results!G:G,CONCATENATE("&lt;&gt;*",'Warscroll Win Rates'!B580,"*"),Results!E:E,'Warscroll Win Rates'!A580)</f>
        <v>341</v>
      </c>
      <c r="F580" s="50">
        <f>IFERROR(SUMIFS(Results!V:V,Results!G:G,CONCATENATE("&lt;&gt;*",'Warscroll Win Rates'!B580,"*"),Results!E:E,'Warscroll Win Rates'!A580)/E580,"")</f>
        <v>0.51173020527859236</v>
      </c>
      <c r="G580" s="46">
        <f>SUMIFS(Results!O:O,Results!G:G,CONCATENATE("*",B580,"*"),Results!E:E,'Warscroll Win Rates'!A580,Results!Y:Y,"&gt;=500")</f>
        <v>0</v>
      </c>
      <c r="H580" s="52" t="str">
        <f>IFERROR(SUMIFS(Results!V:V,Results!G:G,CONCATENATE("*",B580,"*"),Results!E:E,'Warscroll Win Rates'!A580,Results!Y:Y,"&gt;=500")/G580,"")</f>
        <v/>
      </c>
      <c r="I580" s="53">
        <f>SUMIFS(Results!O:O,Results!G:G,CONCATENATE("&lt;&gt;*",'Warscroll Win Rates'!B580,"*"),Results!E:E,'Warscroll Win Rates'!A580,Results!Y:Y,"&gt;=500")</f>
        <v>80</v>
      </c>
      <c r="J580" s="52">
        <f>IFERROR(SUMIFS(Results!V:V,Results!G:G,CONCATENATE("&lt;&gt;*",'Warscroll Win Rates'!B580,"*"),Results!E:E,'Warscroll Win Rates'!A580,Results!Y:Y,"&gt;=500")/I580,"")</f>
        <v>0.75</v>
      </c>
    </row>
    <row r="581" spans="1:10" x14ac:dyDescent="0.3">
      <c r="A581" s="48" t="s">
        <v>22</v>
      </c>
      <c r="B581" s="48" t="s">
        <v>23802</v>
      </c>
      <c r="C581" s="1">
        <f>SUMIFS(Results!O:O,Results!G:G,CONCATENATE("*",B581,"*"),Results!E:E,'Warscroll Win Rates'!A581)</f>
        <v>55</v>
      </c>
      <c r="D581" s="50">
        <f>IFERROR(SUMIFS(Results!V:V,Results!G:G,CONCATENATE("*",B581,"*"),Results!E:E,'Warscroll Win Rates'!A581)/C581,"")</f>
        <v>0.58181818181818179</v>
      </c>
      <c r="E581" s="1">
        <f>SUMIFS(Results!O:O,Results!G:G,CONCATENATE("&lt;&gt;*",'Warscroll Win Rates'!B581,"*"),Results!E:E,'Warscroll Win Rates'!A581)</f>
        <v>296</v>
      </c>
      <c r="F581" s="50">
        <f>IFERROR(SUMIFS(Results!V:V,Results!G:G,CONCATENATE("&lt;&gt;*",'Warscroll Win Rates'!B581,"*"),Results!E:E,'Warscroll Win Rates'!A581)/E581,"")</f>
        <v>0.48817567567567566</v>
      </c>
      <c r="G581" s="46">
        <f>SUMIFS(Results!O:O,Results!G:G,CONCATENATE("*",B581,"*"),Results!E:E,'Warscroll Win Rates'!A581,Results!Y:Y,"&gt;=500")</f>
        <v>15</v>
      </c>
      <c r="H581" s="52">
        <f>IFERROR(SUMIFS(Results!V:V,Results!G:G,CONCATENATE("*",B581,"*"),Results!E:E,'Warscroll Win Rates'!A581,Results!Y:Y,"&gt;=500")/G581,"")</f>
        <v>0.66666666666666663</v>
      </c>
      <c r="I581" s="53">
        <f>SUMIFS(Results!O:O,Results!G:G,CONCATENATE("&lt;&gt;*",'Warscroll Win Rates'!B581,"*"),Results!E:E,'Warscroll Win Rates'!A581,Results!Y:Y,"&gt;=500")</f>
        <v>65</v>
      </c>
      <c r="J581" s="52">
        <f>IFERROR(SUMIFS(Results!V:V,Results!G:G,CONCATENATE("&lt;&gt;*",'Warscroll Win Rates'!B581,"*"),Results!E:E,'Warscroll Win Rates'!A581,Results!Y:Y,"&gt;=500")/I581,"")</f>
        <v>0.76923076923076927</v>
      </c>
    </row>
    <row r="582" spans="1:10" x14ac:dyDescent="0.3">
      <c r="A582" s="48" t="s">
        <v>22</v>
      </c>
      <c r="B582" s="48" t="s">
        <v>23803</v>
      </c>
      <c r="C582" s="1">
        <f>SUMIFS(Results!O:O,Results!G:G,CONCATENATE("*",B582,"*"),Results!E:E,'Warscroll Win Rates'!A582)</f>
        <v>77</v>
      </c>
      <c r="D582" s="50">
        <f>IFERROR(SUMIFS(Results!V:V,Results!G:G,CONCATENATE("*",B582,"*"),Results!E:E,'Warscroll Win Rates'!A582)/C582,"")</f>
        <v>0.35064935064935066</v>
      </c>
      <c r="E582" s="1">
        <f>SUMIFS(Results!O:O,Results!G:G,CONCATENATE("&lt;&gt;*",'Warscroll Win Rates'!B582,"*"),Results!E:E,'Warscroll Win Rates'!A582)</f>
        <v>274</v>
      </c>
      <c r="F582" s="50">
        <f>IFERROR(SUMIFS(Results!V:V,Results!G:G,CONCATENATE("&lt;&gt;*",'Warscroll Win Rates'!B582,"*"),Results!E:E,'Warscroll Win Rates'!A582)/E582,"")</f>
        <v>0.54562043795620441</v>
      </c>
      <c r="G582" s="46">
        <f>SUMIFS(Results!O:O,Results!G:G,CONCATENATE("*",B582,"*"),Results!E:E,'Warscroll Win Rates'!A582,Results!Y:Y,"&gt;=500")</f>
        <v>5</v>
      </c>
      <c r="H582" s="52">
        <f>IFERROR(SUMIFS(Results!V:V,Results!G:G,CONCATENATE("*",B582,"*"),Results!E:E,'Warscroll Win Rates'!A582,Results!Y:Y,"&gt;=500")/G582,"")</f>
        <v>0.6</v>
      </c>
      <c r="I582" s="53">
        <f>SUMIFS(Results!O:O,Results!G:G,CONCATENATE("&lt;&gt;*",'Warscroll Win Rates'!B582,"*"),Results!E:E,'Warscroll Win Rates'!A582,Results!Y:Y,"&gt;=500")</f>
        <v>75</v>
      </c>
      <c r="J582" s="52">
        <f>IFERROR(SUMIFS(Results!V:V,Results!G:G,CONCATENATE("&lt;&gt;*",'Warscroll Win Rates'!B582,"*"),Results!E:E,'Warscroll Win Rates'!A582,Results!Y:Y,"&gt;=500")/I582,"")</f>
        <v>0.76</v>
      </c>
    </row>
    <row r="583" spans="1:10" x14ac:dyDescent="0.3">
      <c r="A583" s="48" t="s">
        <v>22</v>
      </c>
      <c r="B583" s="48" t="s">
        <v>23804</v>
      </c>
      <c r="C583" s="1">
        <f>SUMIFS(Results!O:O,Results!G:G,CONCATENATE("*",B583,"*"),Results!E:E,'Warscroll Win Rates'!A583)</f>
        <v>231</v>
      </c>
      <c r="D583" s="50">
        <f>IFERROR(SUMIFS(Results!V:V,Results!G:G,CONCATENATE("*",B583,"*"),Results!E:E,'Warscroll Win Rates'!A583)/C583,"")</f>
        <v>0.5714285714285714</v>
      </c>
      <c r="E583" s="1">
        <f>SUMIFS(Results!O:O,Results!G:G,CONCATENATE("&lt;&gt;*",'Warscroll Win Rates'!B583,"*"),Results!E:E,'Warscroll Win Rates'!A583)</f>
        <v>120</v>
      </c>
      <c r="F583" s="50">
        <f>IFERROR(SUMIFS(Results!V:V,Results!G:G,CONCATENATE("&lt;&gt;*",'Warscroll Win Rates'!B583,"*"),Results!E:E,'Warscroll Win Rates'!A583)/E583,"")</f>
        <v>0.37083333333333335</v>
      </c>
      <c r="G583" s="46">
        <f>SUMIFS(Results!O:O,Results!G:G,CONCATENATE("*",B583,"*"),Results!E:E,'Warscroll Win Rates'!A583,Results!Y:Y,"&gt;=500")</f>
        <v>65</v>
      </c>
      <c r="H583" s="52">
        <f>IFERROR(SUMIFS(Results!V:V,Results!G:G,CONCATENATE("*",B583,"*"),Results!E:E,'Warscroll Win Rates'!A583,Results!Y:Y,"&gt;=500")/G583,"")</f>
        <v>0.7846153846153846</v>
      </c>
      <c r="I583" s="53">
        <f>SUMIFS(Results!O:O,Results!G:G,CONCATENATE("&lt;&gt;*",'Warscroll Win Rates'!B583,"*"),Results!E:E,'Warscroll Win Rates'!A583,Results!Y:Y,"&gt;=500")</f>
        <v>15</v>
      </c>
      <c r="J583" s="52">
        <f>IFERROR(SUMIFS(Results!V:V,Results!G:G,CONCATENATE("&lt;&gt;*",'Warscroll Win Rates'!B583,"*"),Results!E:E,'Warscroll Win Rates'!A583,Results!Y:Y,"&gt;=500")/I583,"")</f>
        <v>0.6</v>
      </c>
    </row>
    <row r="584" spans="1:10" x14ac:dyDescent="0.3">
      <c r="A584" s="48" t="s">
        <v>22</v>
      </c>
      <c r="B584" s="48" t="s">
        <v>23805</v>
      </c>
      <c r="C584" s="1">
        <f>SUMIFS(Results!O:O,Results!G:G,CONCATENATE("*",B584,"*"),Results!E:E,'Warscroll Win Rates'!A584)</f>
        <v>23</v>
      </c>
      <c r="D584" s="50">
        <f>IFERROR(SUMIFS(Results!V:V,Results!G:G,CONCATENATE("*",B584,"*"),Results!E:E,'Warscroll Win Rates'!A584)/C584,"")</f>
        <v>0.60869565217391308</v>
      </c>
      <c r="E584" s="1">
        <f>SUMIFS(Results!O:O,Results!G:G,CONCATENATE("&lt;&gt;*",'Warscroll Win Rates'!B584,"*"),Results!E:E,'Warscroll Win Rates'!A584)</f>
        <v>328</v>
      </c>
      <c r="F584" s="50">
        <f>IFERROR(SUMIFS(Results!V:V,Results!G:G,CONCATENATE("&lt;&gt;*",'Warscroll Win Rates'!B584,"*"),Results!E:E,'Warscroll Win Rates'!A584)/E584,"")</f>
        <v>0.49542682926829268</v>
      </c>
      <c r="G584" s="46">
        <f>SUMIFS(Results!O:O,Results!G:G,CONCATENATE("*",B584,"*"),Results!E:E,'Warscroll Win Rates'!A584,Results!Y:Y,"&gt;=500")</f>
        <v>10</v>
      </c>
      <c r="H584" s="52">
        <f>IFERROR(SUMIFS(Results!V:V,Results!G:G,CONCATENATE("*",B584,"*"),Results!E:E,'Warscroll Win Rates'!A584,Results!Y:Y,"&gt;=500")/G584,"")</f>
        <v>0.9</v>
      </c>
      <c r="I584" s="53">
        <f>SUMIFS(Results!O:O,Results!G:G,CONCATENATE("&lt;&gt;*",'Warscroll Win Rates'!B584,"*"),Results!E:E,'Warscroll Win Rates'!A584,Results!Y:Y,"&gt;=500")</f>
        <v>70</v>
      </c>
      <c r="J584" s="52">
        <f>IFERROR(SUMIFS(Results!V:V,Results!G:G,CONCATENATE("&lt;&gt;*",'Warscroll Win Rates'!B584,"*"),Results!E:E,'Warscroll Win Rates'!A584,Results!Y:Y,"&gt;=500")/I584,"")</f>
        <v>0.72857142857142854</v>
      </c>
    </row>
    <row r="585" spans="1:10" x14ac:dyDescent="0.3">
      <c r="A585" s="48" t="s">
        <v>22</v>
      </c>
      <c r="B585" s="48" t="s">
        <v>23806</v>
      </c>
      <c r="C585" s="1">
        <f>SUMIFS(Results!O:O,Results!G:G,CONCATENATE("*",B585,"*"),Results!E:E,'Warscroll Win Rates'!A585)</f>
        <v>55</v>
      </c>
      <c r="D585" s="50">
        <f>IFERROR(SUMIFS(Results!V:V,Results!G:G,CONCATENATE("*",B585,"*"),Results!E:E,'Warscroll Win Rates'!A585)/C585,"")</f>
        <v>0.6</v>
      </c>
      <c r="E585" s="1">
        <f>SUMIFS(Results!O:O,Results!G:G,CONCATENATE("&lt;&gt;*",'Warscroll Win Rates'!B585,"*"),Results!E:E,'Warscroll Win Rates'!A585)</f>
        <v>296</v>
      </c>
      <c r="F585" s="50">
        <f>IFERROR(SUMIFS(Results!V:V,Results!G:G,CONCATENATE("&lt;&gt;*",'Warscroll Win Rates'!B585,"*"),Results!E:E,'Warscroll Win Rates'!A585)/E585,"")</f>
        <v>0.48479729729729731</v>
      </c>
      <c r="G585" s="46">
        <f>SUMIFS(Results!O:O,Results!G:G,CONCATENATE("*",B585,"*"),Results!E:E,'Warscroll Win Rates'!A585,Results!Y:Y,"&gt;=500")</f>
        <v>15</v>
      </c>
      <c r="H585" s="52">
        <f>IFERROR(SUMIFS(Results!V:V,Results!G:G,CONCATENATE("*",B585,"*"),Results!E:E,'Warscroll Win Rates'!A585,Results!Y:Y,"&gt;=500")/G585,"")</f>
        <v>0.8</v>
      </c>
      <c r="I585" s="53">
        <f>SUMIFS(Results!O:O,Results!G:G,CONCATENATE("&lt;&gt;*",'Warscroll Win Rates'!B585,"*"),Results!E:E,'Warscroll Win Rates'!A585,Results!Y:Y,"&gt;=500")</f>
        <v>65</v>
      </c>
      <c r="J585" s="52">
        <f>IFERROR(SUMIFS(Results!V:V,Results!G:G,CONCATENATE("&lt;&gt;*",'Warscroll Win Rates'!B585,"*"),Results!E:E,'Warscroll Win Rates'!A585,Results!Y:Y,"&gt;=500")/I585,"")</f>
        <v>0.7384615384615385</v>
      </c>
    </row>
    <row r="586" spans="1:10" x14ac:dyDescent="0.3">
      <c r="A586" s="48" t="s">
        <v>22</v>
      </c>
      <c r="B586" s="48" t="s">
        <v>23807</v>
      </c>
      <c r="C586" s="1">
        <f>SUMIFS(Results!O:O,Results!G:G,CONCATENATE("*",B586,"*"),Results!E:E,'Warscroll Win Rates'!A586)</f>
        <v>124</v>
      </c>
      <c r="D586" s="50">
        <f>IFERROR(SUMIFS(Results!V:V,Results!G:G,CONCATENATE("*",B586,"*"),Results!E:E,'Warscroll Win Rates'!A586)/C586,"")</f>
        <v>0.46774193548387094</v>
      </c>
      <c r="E586" s="1">
        <f>SUMIFS(Results!O:O,Results!G:G,CONCATENATE("&lt;&gt;*",'Warscroll Win Rates'!B586,"*"),Results!E:E,'Warscroll Win Rates'!A586)</f>
        <v>227</v>
      </c>
      <c r="F586" s="50">
        <f>IFERROR(SUMIFS(Results!V:V,Results!G:G,CONCATENATE("&lt;&gt;*",'Warscroll Win Rates'!B586,"*"),Results!E:E,'Warscroll Win Rates'!A586)/E586,"")</f>
        <v>0.52202643171806162</v>
      </c>
      <c r="G586" s="46">
        <f>SUMIFS(Results!O:O,Results!G:G,CONCATENATE("*",B586,"*"),Results!E:E,'Warscroll Win Rates'!A586,Results!Y:Y,"&gt;=500")</f>
        <v>25</v>
      </c>
      <c r="H586" s="52">
        <f>IFERROR(SUMIFS(Results!V:V,Results!G:G,CONCATENATE("*",B586,"*"),Results!E:E,'Warscroll Win Rates'!A586,Results!Y:Y,"&gt;=500")/G586,"")</f>
        <v>0.64</v>
      </c>
      <c r="I586" s="53">
        <f>SUMIFS(Results!O:O,Results!G:G,CONCATENATE("&lt;&gt;*",'Warscroll Win Rates'!B586,"*"),Results!E:E,'Warscroll Win Rates'!A586,Results!Y:Y,"&gt;=500")</f>
        <v>55</v>
      </c>
      <c r="J586" s="52">
        <f>IFERROR(SUMIFS(Results!V:V,Results!G:G,CONCATENATE("&lt;&gt;*",'Warscroll Win Rates'!B586,"*"),Results!E:E,'Warscroll Win Rates'!A586,Results!Y:Y,"&gt;=500")/I586,"")</f>
        <v>0.8</v>
      </c>
    </row>
    <row r="587" spans="1:10" x14ac:dyDescent="0.3">
      <c r="A587" s="48" t="s">
        <v>22</v>
      </c>
      <c r="B587" s="48" t="s">
        <v>23808</v>
      </c>
      <c r="C587" s="1">
        <f>SUMIFS(Results!O:O,Results!G:G,CONCATENATE("*",B587,"*"),Results!E:E,'Warscroll Win Rates'!A587)</f>
        <v>30</v>
      </c>
      <c r="D587" s="50">
        <f>IFERROR(SUMIFS(Results!V:V,Results!G:G,CONCATENATE("*",B587,"*"),Results!E:E,'Warscroll Win Rates'!A587)/C587,"")</f>
        <v>0.6333333333333333</v>
      </c>
      <c r="E587" s="1">
        <f>SUMIFS(Results!O:O,Results!G:G,CONCATENATE("&lt;&gt;*",'Warscroll Win Rates'!B587,"*"),Results!E:E,'Warscroll Win Rates'!A587)</f>
        <v>321</v>
      </c>
      <c r="F587" s="50">
        <f>IFERROR(SUMIFS(Results!V:V,Results!G:G,CONCATENATE("&lt;&gt;*",'Warscroll Win Rates'!B587,"*"),Results!E:E,'Warscroll Win Rates'!A587)/E587,"")</f>
        <v>0.49065420560747663</v>
      </c>
      <c r="G587" s="46">
        <f>SUMIFS(Results!O:O,Results!G:G,CONCATENATE("*",B587,"*"),Results!E:E,'Warscroll Win Rates'!A587,Results!Y:Y,"&gt;=500")</f>
        <v>10</v>
      </c>
      <c r="H587" s="52">
        <f>IFERROR(SUMIFS(Results!V:V,Results!G:G,CONCATENATE("*",B587,"*"),Results!E:E,'Warscroll Win Rates'!A587,Results!Y:Y,"&gt;=500")/G587,"")</f>
        <v>0.8</v>
      </c>
      <c r="I587" s="53">
        <f>SUMIFS(Results!O:O,Results!G:G,CONCATENATE("&lt;&gt;*",'Warscroll Win Rates'!B587,"*"),Results!E:E,'Warscroll Win Rates'!A587,Results!Y:Y,"&gt;=500")</f>
        <v>70</v>
      </c>
      <c r="J587" s="52">
        <f>IFERROR(SUMIFS(Results!V:V,Results!G:G,CONCATENATE("&lt;&gt;*",'Warscroll Win Rates'!B587,"*"),Results!E:E,'Warscroll Win Rates'!A587,Results!Y:Y,"&gt;=500")/I587,"")</f>
        <v>0.74285714285714288</v>
      </c>
    </row>
    <row r="588" spans="1:10" x14ac:dyDescent="0.3">
      <c r="A588" s="48" t="s">
        <v>22</v>
      </c>
      <c r="B588" s="48" t="s">
        <v>23809</v>
      </c>
      <c r="C588" s="1">
        <f>SUMIFS(Results!O:O,Results!G:G,CONCATENATE("*",B588,"*"),Results!E:E,'Warscroll Win Rates'!A588)</f>
        <v>50</v>
      </c>
      <c r="D588" s="50">
        <f>IFERROR(SUMIFS(Results!V:V,Results!G:G,CONCATENATE("*",B588,"*"),Results!E:E,'Warscroll Win Rates'!A588)/C588,"")</f>
        <v>0.44</v>
      </c>
      <c r="E588" s="1">
        <f>SUMIFS(Results!O:O,Results!G:G,CONCATENATE("&lt;&gt;*",'Warscroll Win Rates'!B588,"*"),Results!E:E,'Warscroll Win Rates'!A588)</f>
        <v>301</v>
      </c>
      <c r="F588" s="50">
        <f>IFERROR(SUMIFS(Results!V:V,Results!G:G,CONCATENATE("&lt;&gt;*",'Warscroll Win Rates'!B588,"*"),Results!E:E,'Warscroll Win Rates'!A588)/E588,"")</f>
        <v>0.51328903654485047</v>
      </c>
      <c r="G588" s="46">
        <f>SUMIFS(Results!O:O,Results!G:G,CONCATENATE("*",B588,"*"),Results!E:E,'Warscroll Win Rates'!A588,Results!Y:Y,"&gt;=500")</f>
        <v>10</v>
      </c>
      <c r="H588" s="52">
        <f>IFERROR(SUMIFS(Results!V:V,Results!G:G,CONCATENATE("*",B588,"*"),Results!E:E,'Warscroll Win Rates'!A588,Results!Y:Y,"&gt;=500")/G588,"")</f>
        <v>0.6</v>
      </c>
      <c r="I588" s="53">
        <f>SUMIFS(Results!O:O,Results!G:G,CONCATENATE("&lt;&gt;*",'Warscroll Win Rates'!B588,"*"),Results!E:E,'Warscroll Win Rates'!A588,Results!Y:Y,"&gt;=500")</f>
        <v>70</v>
      </c>
      <c r="J588" s="52">
        <f>IFERROR(SUMIFS(Results!V:V,Results!G:G,CONCATENATE("&lt;&gt;*",'Warscroll Win Rates'!B588,"*"),Results!E:E,'Warscroll Win Rates'!A588,Results!Y:Y,"&gt;=500")/I588,"")</f>
        <v>0.77142857142857146</v>
      </c>
    </row>
    <row r="589" spans="1:10" x14ac:dyDescent="0.3">
      <c r="A589" s="48" t="s">
        <v>22</v>
      </c>
      <c r="B589" s="48" t="s">
        <v>23810</v>
      </c>
      <c r="C589" s="1">
        <f>SUMIFS(Results!O:O,Results!G:G,CONCATENATE("*",B589,"*"),Results!E:E,'Warscroll Win Rates'!A589)</f>
        <v>0</v>
      </c>
      <c r="D589" s="50" t="str">
        <f>IFERROR(SUMIFS(Results!V:V,Results!G:G,CONCATENATE("*",B589,"*"),Results!E:E,'Warscroll Win Rates'!A589)/C589,"")</f>
        <v/>
      </c>
      <c r="E589" s="1">
        <f>SUMIFS(Results!O:O,Results!G:G,CONCATENATE("&lt;&gt;*",'Warscroll Win Rates'!B589,"*"),Results!E:E,'Warscroll Win Rates'!A589)</f>
        <v>351</v>
      </c>
      <c r="F589" s="50">
        <f>IFERROR(SUMIFS(Results!V:V,Results!G:G,CONCATENATE("&lt;&gt;*",'Warscroll Win Rates'!B589,"*"),Results!E:E,'Warscroll Win Rates'!A589)/E589,"")</f>
        <v>0.5028490028490028</v>
      </c>
      <c r="G589" s="46">
        <f>SUMIFS(Results!O:O,Results!G:G,CONCATENATE("*",B589,"*"),Results!E:E,'Warscroll Win Rates'!A589,Results!Y:Y,"&gt;=500")</f>
        <v>0</v>
      </c>
      <c r="H589" s="52" t="str">
        <f>IFERROR(SUMIFS(Results!V:V,Results!G:G,CONCATENATE("*",B589,"*"),Results!E:E,'Warscroll Win Rates'!A589,Results!Y:Y,"&gt;=500")/G589,"")</f>
        <v/>
      </c>
      <c r="I589" s="53">
        <f>SUMIFS(Results!O:O,Results!G:G,CONCATENATE("&lt;&gt;*",'Warscroll Win Rates'!B589,"*"),Results!E:E,'Warscroll Win Rates'!A589,Results!Y:Y,"&gt;=500")</f>
        <v>80</v>
      </c>
      <c r="J589" s="52">
        <f>IFERROR(SUMIFS(Results!V:V,Results!G:G,CONCATENATE("&lt;&gt;*",'Warscroll Win Rates'!B589,"*"),Results!E:E,'Warscroll Win Rates'!A589,Results!Y:Y,"&gt;=500")/I589,"")</f>
        <v>0.75</v>
      </c>
    </row>
    <row r="590" spans="1:10" x14ac:dyDescent="0.3">
      <c r="A590" s="48" t="s">
        <v>22</v>
      </c>
      <c r="B590" s="48" t="s">
        <v>23811</v>
      </c>
      <c r="C590" s="1">
        <f>SUMIFS(Results!O:O,Results!G:G,CONCATENATE("*",B590,"*"),Results!E:E,'Warscroll Win Rates'!A590)</f>
        <v>91</v>
      </c>
      <c r="D590" s="50">
        <f>IFERROR(SUMIFS(Results!V:V,Results!G:G,CONCATENATE("*",B590,"*"),Results!E:E,'Warscroll Win Rates'!A590)/C590,"")</f>
        <v>0.54395604395604391</v>
      </c>
      <c r="E590" s="1">
        <f>SUMIFS(Results!O:O,Results!G:G,CONCATENATE("&lt;&gt;*",'Warscroll Win Rates'!B590,"*"),Results!E:E,'Warscroll Win Rates'!A590)</f>
        <v>260</v>
      </c>
      <c r="F590" s="50">
        <f>IFERROR(SUMIFS(Results!V:V,Results!G:G,CONCATENATE("&lt;&gt;*",'Warscroll Win Rates'!B590,"*"),Results!E:E,'Warscroll Win Rates'!A590)/E590,"")</f>
        <v>0.48846153846153845</v>
      </c>
      <c r="G590" s="46">
        <f>SUMIFS(Results!O:O,Results!G:G,CONCATENATE("*",B590,"*"),Results!E:E,'Warscroll Win Rates'!A590,Results!Y:Y,"&gt;=500")</f>
        <v>25</v>
      </c>
      <c r="H590" s="52">
        <f>IFERROR(SUMIFS(Results!V:V,Results!G:G,CONCATENATE("*",B590,"*"),Results!E:E,'Warscroll Win Rates'!A590,Results!Y:Y,"&gt;=500")/G590,"")</f>
        <v>0.76</v>
      </c>
      <c r="I590" s="53">
        <f>SUMIFS(Results!O:O,Results!G:G,CONCATENATE("&lt;&gt;*",'Warscroll Win Rates'!B590,"*"),Results!E:E,'Warscroll Win Rates'!A590,Results!Y:Y,"&gt;=500")</f>
        <v>55</v>
      </c>
      <c r="J590" s="52">
        <f>IFERROR(SUMIFS(Results!V:V,Results!G:G,CONCATENATE("&lt;&gt;*",'Warscroll Win Rates'!B590,"*"),Results!E:E,'Warscroll Win Rates'!A590,Results!Y:Y,"&gt;=500")/I590,"")</f>
        <v>0.74545454545454548</v>
      </c>
    </row>
    <row r="591" spans="1:10" x14ac:dyDescent="0.3">
      <c r="A591" s="48" t="s">
        <v>22</v>
      </c>
      <c r="B591" s="48" t="s">
        <v>23812</v>
      </c>
      <c r="C591" s="1">
        <f>SUMIFS(Results!O:O,Results!G:G,CONCATENATE("*",B591,"*"),Results!E:E,'Warscroll Win Rates'!A591)</f>
        <v>15</v>
      </c>
      <c r="D591" s="50">
        <f>IFERROR(SUMIFS(Results!V:V,Results!G:G,CONCATENATE("*",B591,"*"),Results!E:E,'Warscroll Win Rates'!A591)/C591,"")</f>
        <v>0.46666666666666667</v>
      </c>
      <c r="E591" s="1">
        <f>SUMIFS(Results!O:O,Results!G:G,CONCATENATE("&lt;&gt;*",'Warscroll Win Rates'!B591,"*"),Results!E:E,'Warscroll Win Rates'!A591)</f>
        <v>336</v>
      </c>
      <c r="F591" s="50">
        <f>IFERROR(SUMIFS(Results!V:V,Results!G:G,CONCATENATE("&lt;&gt;*",'Warscroll Win Rates'!B591,"*"),Results!E:E,'Warscroll Win Rates'!A591)/E591,"")</f>
        <v>0.5044642857142857</v>
      </c>
      <c r="G591" s="46">
        <f>SUMIFS(Results!O:O,Results!G:G,CONCATENATE("*",B591,"*"),Results!E:E,'Warscroll Win Rates'!A591,Results!Y:Y,"&gt;=500")</f>
        <v>0</v>
      </c>
      <c r="H591" s="52" t="str">
        <f>IFERROR(SUMIFS(Results!V:V,Results!G:G,CONCATENATE("*",B591,"*"),Results!E:E,'Warscroll Win Rates'!A591,Results!Y:Y,"&gt;=500")/G591,"")</f>
        <v/>
      </c>
      <c r="I591" s="53">
        <f>SUMIFS(Results!O:O,Results!G:G,CONCATENATE("&lt;&gt;*",'Warscroll Win Rates'!B591,"*"),Results!E:E,'Warscroll Win Rates'!A591,Results!Y:Y,"&gt;=500")</f>
        <v>80</v>
      </c>
      <c r="J591" s="52">
        <f>IFERROR(SUMIFS(Results!V:V,Results!G:G,CONCATENATE("&lt;&gt;*",'Warscroll Win Rates'!B591,"*"),Results!E:E,'Warscroll Win Rates'!A591,Results!Y:Y,"&gt;=500")/I591,"")</f>
        <v>0.75</v>
      </c>
    </row>
    <row r="592" spans="1:10" x14ac:dyDescent="0.3">
      <c r="A592" s="48" t="s">
        <v>22</v>
      </c>
      <c r="B592" s="48" t="s">
        <v>23813</v>
      </c>
      <c r="C592" s="1">
        <f>SUMIFS(Results!O:O,Results!G:G,CONCATENATE("*",B592,"*"),Results!E:E,'Warscroll Win Rates'!A592)</f>
        <v>5</v>
      </c>
      <c r="D592" s="50">
        <f>IFERROR(SUMIFS(Results!V:V,Results!G:G,CONCATENATE("*",B592,"*"),Results!E:E,'Warscroll Win Rates'!A592)/C592,"")</f>
        <v>0.6</v>
      </c>
      <c r="E592" s="1">
        <f>SUMIFS(Results!O:O,Results!G:G,CONCATENATE("&lt;&gt;*",'Warscroll Win Rates'!B592,"*"),Results!E:E,'Warscroll Win Rates'!A592)</f>
        <v>346</v>
      </c>
      <c r="F592" s="50">
        <f>IFERROR(SUMIFS(Results!V:V,Results!G:G,CONCATENATE("&lt;&gt;*",'Warscroll Win Rates'!B592,"*"),Results!E:E,'Warscroll Win Rates'!A592)/E592,"")</f>
        <v>0.50144508670520227</v>
      </c>
      <c r="G592" s="46">
        <f>SUMIFS(Results!O:O,Results!G:G,CONCATENATE("*",B592,"*"),Results!E:E,'Warscroll Win Rates'!A592,Results!Y:Y,"&gt;=500")</f>
        <v>5</v>
      </c>
      <c r="H592" s="52">
        <f>IFERROR(SUMIFS(Results!V:V,Results!G:G,CONCATENATE("*",B592,"*"),Results!E:E,'Warscroll Win Rates'!A592,Results!Y:Y,"&gt;=500")/G592,"")</f>
        <v>0.6</v>
      </c>
      <c r="I592" s="53">
        <f>SUMIFS(Results!O:O,Results!G:G,CONCATENATE("&lt;&gt;*",'Warscroll Win Rates'!B592,"*"),Results!E:E,'Warscroll Win Rates'!A592,Results!Y:Y,"&gt;=500")</f>
        <v>75</v>
      </c>
      <c r="J592" s="52">
        <f>IFERROR(SUMIFS(Results!V:V,Results!G:G,CONCATENATE("&lt;&gt;*",'Warscroll Win Rates'!B592,"*"),Results!E:E,'Warscroll Win Rates'!A592,Results!Y:Y,"&gt;=500")/I592,"")</f>
        <v>0.76</v>
      </c>
    </row>
    <row r="593" spans="1:10" x14ac:dyDescent="0.3">
      <c r="A593" s="48" t="s">
        <v>22</v>
      </c>
      <c r="B593" s="48" t="s">
        <v>23814</v>
      </c>
      <c r="C593" s="1">
        <f>SUMIFS(Results!O:O,Results!G:G,CONCATENATE("*",B593,"*"),Results!E:E,'Warscroll Win Rates'!A593)</f>
        <v>65</v>
      </c>
      <c r="D593" s="50">
        <f>IFERROR(SUMIFS(Results!V:V,Results!G:G,CONCATENATE("*",B593,"*"),Results!E:E,'Warscroll Win Rates'!A593)/C593,"")</f>
        <v>0.44615384615384618</v>
      </c>
      <c r="E593" s="1">
        <f>SUMIFS(Results!O:O,Results!G:G,CONCATENATE("&lt;&gt;*",'Warscroll Win Rates'!B593,"*"),Results!E:E,'Warscroll Win Rates'!A593)</f>
        <v>286</v>
      </c>
      <c r="F593" s="50">
        <f>IFERROR(SUMIFS(Results!V:V,Results!G:G,CONCATENATE("&lt;&gt;*",'Warscroll Win Rates'!B593,"*"),Results!E:E,'Warscroll Win Rates'!A593)/E593,"")</f>
        <v>0.51573426573426573</v>
      </c>
      <c r="G593" s="46">
        <f>SUMIFS(Results!O:O,Results!G:G,CONCATENATE("*",B593,"*"),Results!E:E,'Warscroll Win Rates'!A593,Results!Y:Y,"&gt;=500")</f>
        <v>10</v>
      </c>
      <c r="H593" s="52">
        <f>IFERROR(SUMIFS(Results!V:V,Results!G:G,CONCATENATE("*",B593,"*"),Results!E:E,'Warscroll Win Rates'!A593,Results!Y:Y,"&gt;=500")/G593,"")</f>
        <v>0.8</v>
      </c>
      <c r="I593" s="53">
        <f>SUMIFS(Results!O:O,Results!G:G,CONCATENATE("&lt;&gt;*",'Warscroll Win Rates'!B593,"*"),Results!E:E,'Warscroll Win Rates'!A593,Results!Y:Y,"&gt;=500")</f>
        <v>70</v>
      </c>
      <c r="J593" s="52">
        <f>IFERROR(SUMIFS(Results!V:V,Results!G:G,CONCATENATE("&lt;&gt;*",'Warscroll Win Rates'!B593,"*"),Results!E:E,'Warscroll Win Rates'!A593,Results!Y:Y,"&gt;=500")/I593,"")</f>
        <v>0.74285714285714288</v>
      </c>
    </row>
    <row r="594" spans="1:10" x14ac:dyDescent="0.3">
      <c r="A594" s="48" t="s">
        <v>22</v>
      </c>
      <c r="B594" s="48" t="s">
        <v>23815</v>
      </c>
      <c r="C594" s="1">
        <f>SUMIFS(Results!O:O,Results!G:G,CONCATENATE("*",B594,"*"),Results!E:E,'Warscroll Win Rates'!A594)</f>
        <v>30</v>
      </c>
      <c r="D594" s="50">
        <f>IFERROR(SUMIFS(Results!V:V,Results!G:G,CONCATENATE("*",B594,"*"),Results!E:E,'Warscroll Win Rates'!A594)/C594,"")</f>
        <v>0.4</v>
      </c>
      <c r="E594" s="1">
        <f>SUMIFS(Results!O:O,Results!G:G,CONCATENATE("&lt;&gt;*",'Warscroll Win Rates'!B594,"*"),Results!E:E,'Warscroll Win Rates'!A594)</f>
        <v>321</v>
      </c>
      <c r="F594" s="50">
        <f>IFERROR(SUMIFS(Results!V:V,Results!G:G,CONCATENATE("&lt;&gt;*",'Warscroll Win Rates'!B594,"*"),Results!E:E,'Warscroll Win Rates'!A594)/E594,"")</f>
        <v>0.51246105919003115</v>
      </c>
      <c r="G594" s="46">
        <f>SUMIFS(Results!O:O,Results!G:G,CONCATENATE("*",B594,"*"),Results!E:E,'Warscroll Win Rates'!A594,Results!Y:Y,"&gt;=500")</f>
        <v>5</v>
      </c>
      <c r="H594" s="52">
        <f>IFERROR(SUMIFS(Results!V:V,Results!G:G,CONCATENATE("*",B594,"*"),Results!E:E,'Warscroll Win Rates'!A594,Results!Y:Y,"&gt;=500")/G594,"")</f>
        <v>0.6</v>
      </c>
      <c r="I594" s="53">
        <f>SUMIFS(Results!O:O,Results!G:G,CONCATENATE("&lt;&gt;*",'Warscroll Win Rates'!B594,"*"),Results!E:E,'Warscroll Win Rates'!A594,Results!Y:Y,"&gt;=500")</f>
        <v>75</v>
      </c>
      <c r="J594" s="52">
        <f>IFERROR(SUMIFS(Results!V:V,Results!G:G,CONCATENATE("&lt;&gt;*",'Warscroll Win Rates'!B594,"*"),Results!E:E,'Warscroll Win Rates'!A594,Results!Y:Y,"&gt;=500")/I594,"")</f>
        <v>0.76</v>
      </c>
    </row>
    <row r="595" spans="1:10" x14ac:dyDescent="0.3">
      <c r="A595" s="48" t="s">
        <v>22</v>
      </c>
      <c r="B595" s="48" t="s">
        <v>23816</v>
      </c>
      <c r="C595" s="1">
        <f>SUMIFS(Results!O:O,Results!G:G,CONCATENATE("*",B595,"*"),Results!E:E,'Warscroll Win Rates'!A595)</f>
        <v>15</v>
      </c>
      <c r="D595" s="50">
        <f>IFERROR(SUMIFS(Results!V:V,Results!G:G,CONCATENATE("*",B595,"*"),Results!E:E,'Warscroll Win Rates'!A595)/C595,"")</f>
        <v>0.4</v>
      </c>
      <c r="E595" s="1">
        <f>SUMIFS(Results!O:O,Results!G:G,CONCATENATE("&lt;&gt;*",'Warscroll Win Rates'!B595,"*"),Results!E:E,'Warscroll Win Rates'!A595)</f>
        <v>336</v>
      </c>
      <c r="F595" s="50">
        <f>IFERROR(SUMIFS(Results!V:V,Results!G:G,CONCATENATE("&lt;&gt;*",'Warscroll Win Rates'!B595,"*"),Results!E:E,'Warscroll Win Rates'!A595)/E595,"")</f>
        <v>0.50744047619047616</v>
      </c>
      <c r="G595" s="46">
        <f>SUMIFS(Results!O:O,Results!G:G,CONCATENATE("*",B595,"*"),Results!E:E,'Warscroll Win Rates'!A595,Results!Y:Y,"&gt;=500")</f>
        <v>5</v>
      </c>
      <c r="H595" s="52">
        <f>IFERROR(SUMIFS(Results!V:V,Results!G:G,CONCATENATE("*",B595,"*"),Results!E:E,'Warscroll Win Rates'!A595,Results!Y:Y,"&gt;=500")/G595,"")</f>
        <v>0.8</v>
      </c>
      <c r="I595" s="53">
        <f>SUMIFS(Results!O:O,Results!G:G,CONCATENATE("&lt;&gt;*",'Warscroll Win Rates'!B595,"*"),Results!E:E,'Warscroll Win Rates'!A595,Results!Y:Y,"&gt;=500")</f>
        <v>75</v>
      </c>
      <c r="J595" s="52">
        <f>IFERROR(SUMIFS(Results!V:V,Results!G:G,CONCATENATE("&lt;&gt;*",'Warscroll Win Rates'!B595,"*"),Results!E:E,'Warscroll Win Rates'!A595,Results!Y:Y,"&gt;=500")/I595,"")</f>
        <v>0.7466666666666667</v>
      </c>
    </row>
    <row r="596" spans="1:10" x14ac:dyDescent="0.3">
      <c r="A596" s="48" t="s">
        <v>22</v>
      </c>
      <c r="B596" s="48" t="s">
        <v>23817</v>
      </c>
      <c r="C596" s="1">
        <f>SUMIFS(Results!O:O,Results!G:G,CONCATENATE("*",B596,"*"),Results!E:E,'Warscroll Win Rates'!A596)</f>
        <v>0</v>
      </c>
      <c r="D596" s="50" t="str">
        <f>IFERROR(SUMIFS(Results!V:V,Results!G:G,CONCATENATE("*",B596,"*"),Results!E:E,'Warscroll Win Rates'!A596)/C596,"")</f>
        <v/>
      </c>
      <c r="E596" s="1">
        <f>SUMIFS(Results!O:O,Results!G:G,CONCATENATE("&lt;&gt;*",'Warscroll Win Rates'!B596,"*"),Results!E:E,'Warscroll Win Rates'!A596)</f>
        <v>351</v>
      </c>
      <c r="F596" s="50">
        <f>IFERROR(SUMIFS(Results!V:V,Results!G:G,CONCATENATE("&lt;&gt;*",'Warscroll Win Rates'!B596,"*"),Results!E:E,'Warscroll Win Rates'!A596)/E596,"")</f>
        <v>0.5028490028490028</v>
      </c>
      <c r="G596" s="46">
        <f>SUMIFS(Results!O:O,Results!G:G,CONCATENATE("*",B596,"*"),Results!E:E,'Warscroll Win Rates'!A596,Results!Y:Y,"&gt;=500")</f>
        <v>0</v>
      </c>
      <c r="H596" s="52" t="str">
        <f>IFERROR(SUMIFS(Results!V:V,Results!G:G,CONCATENATE("*",B596,"*"),Results!E:E,'Warscroll Win Rates'!A596,Results!Y:Y,"&gt;=500")/G596,"")</f>
        <v/>
      </c>
      <c r="I596" s="53">
        <f>SUMIFS(Results!O:O,Results!G:G,CONCATENATE("&lt;&gt;*",'Warscroll Win Rates'!B596,"*"),Results!E:E,'Warscroll Win Rates'!A596,Results!Y:Y,"&gt;=500")</f>
        <v>80</v>
      </c>
      <c r="J596" s="52">
        <f>IFERROR(SUMIFS(Results!V:V,Results!G:G,CONCATENATE("&lt;&gt;*",'Warscroll Win Rates'!B596,"*"),Results!E:E,'Warscroll Win Rates'!A596,Results!Y:Y,"&gt;=500")/I596,"")</f>
        <v>0.75</v>
      </c>
    </row>
    <row r="597" spans="1:10" x14ac:dyDescent="0.3">
      <c r="A597" s="48" t="s">
        <v>22</v>
      </c>
      <c r="B597" s="48" t="s">
        <v>23818</v>
      </c>
      <c r="C597" s="1">
        <f>SUMIFS(Results!O:O,Results!G:G,CONCATENATE("*",B597,"*"),Results!E:E,'Warscroll Win Rates'!A597)</f>
        <v>53</v>
      </c>
      <c r="D597" s="50">
        <f>IFERROR(SUMIFS(Results!V:V,Results!G:G,CONCATENATE("*",B597,"*"),Results!E:E,'Warscroll Win Rates'!A597)/C597,"")</f>
        <v>0.43396226415094341</v>
      </c>
      <c r="E597" s="1">
        <f>SUMIFS(Results!O:O,Results!G:G,CONCATENATE("&lt;&gt;*",'Warscroll Win Rates'!B597,"*"),Results!E:E,'Warscroll Win Rates'!A597)</f>
        <v>298</v>
      </c>
      <c r="F597" s="50">
        <f>IFERROR(SUMIFS(Results!V:V,Results!G:G,CONCATENATE("&lt;&gt;*",'Warscroll Win Rates'!B597,"*"),Results!E:E,'Warscroll Win Rates'!A597)/E597,"")</f>
        <v>0.5151006711409396</v>
      </c>
      <c r="G597" s="46">
        <f>SUMIFS(Results!O:O,Results!G:G,CONCATENATE("*",B597,"*"),Results!E:E,'Warscroll Win Rates'!A597,Results!Y:Y,"&gt;=500")</f>
        <v>15</v>
      </c>
      <c r="H597" s="52">
        <f>IFERROR(SUMIFS(Results!V:V,Results!G:G,CONCATENATE("*",B597,"*"),Results!E:E,'Warscroll Win Rates'!A597,Results!Y:Y,"&gt;=500")/G597,"")</f>
        <v>0.73333333333333328</v>
      </c>
      <c r="I597" s="53">
        <f>SUMIFS(Results!O:O,Results!G:G,CONCATENATE("&lt;&gt;*",'Warscroll Win Rates'!B597,"*"),Results!E:E,'Warscroll Win Rates'!A597,Results!Y:Y,"&gt;=500")</f>
        <v>65</v>
      </c>
      <c r="J597" s="52">
        <f>IFERROR(SUMIFS(Results!V:V,Results!G:G,CONCATENATE("&lt;&gt;*",'Warscroll Win Rates'!B597,"*"),Results!E:E,'Warscroll Win Rates'!A597,Results!Y:Y,"&gt;=500")/I597,"")</f>
        <v>0.75384615384615383</v>
      </c>
    </row>
    <row r="598" spans="1:10" x14ac:dyDescent="0.3">
      <c r="A598" s="48" t="s">
        <v>22</v>
      </c>
      <c r="B598" s="48" t="s">
        <v>23819</v>
      </c>
      <c r="C598" s="1">
        <f>SUMIFS(Results!O:O,Results!G:G,CONCATENATE("*",B598,"*"),Results!E:E,'Warscroll Win Rates'!A598)</f>
        <v>251</v>
      </c>
      <c r="D598" s="50">
        <f>IFERROR(SUMIFS(Results!V:V,Results!G:G,CONCATENATE("*",B598,"*"),Results!E:E,'Warscroll Win Rates'!A598)/C598,"")</f>
        <v>0.49402390438247012</v>
      </c>
      <c r="E598" s="1">
        <f>SUMIFS(Results!O:O,Results!G:G,CONCATENATE("&lt;&gt;*",'Warscroll Win Rates'!B598,"*"),Results!E:E,'Warscroll Win Rates'!A598)</f>
        <v>100</v>
      </c>
      <c r="F598" s="50">
        <f>IFERROR(SUMIFS(Results!V:V,Results!G:G,CONCATENATE("&lt;&gt;*",'Warscroll Win Rates'!B598,"*"),Results!E:E,'Warscroll Win Rates'!A598)/E598,"")</f>
        <v>0.52500000000000002</v>
      </c>
      <c r="G598" s="46">
        <f>SUMIFS(Results!O:O,Results!G:G,CONCATENATE("*",B598,"*"),Results!E:E,'Warscroll Win Rates'!A598,Results!Y:Y,"&gt;=500")</f>
        <v>55</v>
      </c>
      <c r="H598" s="52">
        <f>IFERROR(SUMIFS(Results!V:V,Results!G:G,CONCATENATE("*",B598,"*"),Results!E:E,'Warscroll Win Rates'!A598,Results!Y:Y,"&gt;=500")/G598,"")</f>
        <v>0.78181818181818186</v>
      </c>
      <c r="I598" s="53">
        <f>SUMIFS(Results!O:O,Results!G:G,CONCATENATE("&lt;&gt;*",'Warscroll Win Rates'!B598,"*"),Results!E:E,'Warscroll Win Rates'!A598,Results!Y:Y,"&gt;=500")</f>
        <v>25</v>
      </c>
      <c r="J598" s="52">
        <f>IFERROR(SUMIFS(Results!V:V,Results!G:G,CONCATENATE("&lt;&gt;*",'Warscroll Win Rates'!B598,"*"),Results!E:E,'Warscroll Win Rates'!A598,Results!Y:Y,"&gt;=500")/I598,"")</f>
        <v>0.68</v>
      </c>
    </row>
    <row r="599" spans="1:10" x14ac:dyDescent="0.3">
      <c r="A599" s="48" t="s">
        <v>22</v>
      </c>
      <c r="B599" s="48" t="s">
        <v>23820</v>
      </c>
      <c r="C599" s="1">
        <f>SUMIFS(Results!O:O,Results!G:G,CONCATENATE("*",B599,"*"),Results!E:E,'Warscroll Win Rates'!A599)</f>
        <v>25</v>
      </c>
      <c r="D599" s="50">
        <f>IFERROR(SUMIFS(Results!V:V,Results!G:G,CONCATENATE("*",B599,"*"),Results!E:E,'Warscroll Win Rates'!A599)/C599,"")</f>
        <v>0.6</v>
      </c>
      <c r="E599" s="1">
        <f>SUMIFS(Results!O:O,Results!G:G,CONCATENATE("&lt;&gt;*",'Warscroll Win Rates'!B599,"*"),Results!E:E,'Warscroll Win Rates'!A599)</f>
        <v>326</v>
      </c>
      <c r="F599" s="50">
        <f>IFERROR(SUMIFS(Results!V:V,Results!G:G,CONCATENATE("&lt;&gt;*",'Warscroll Win Rates'!B599,"*"),Results!E:E,'Warscroll Win Rates'!A599)/E599,"")</f>
        <v>0.495398773006135</v>
      </c>
      <c r="G599" s="46">
        <f>SUMIFS(Results!O:O,Results!G:G,CONCATENATE("*",B599,"*"),Results!E:E,'Warscroll Win Rates'!A599,Results!Y:Y,"&gt;=500")</f>
        <v>0</v>
      </c>
      <c r="H599" s="52" t="str">
        <f>IFERROR(SUMIFS(Results!V:V,Results!G:G,CONCATENATE("*",B599,"*"),Results!E:E,'Warscroll Win Rates'!A599,Results!Y:Y,"&gt;=500")/G599,"")</f>
        <v/>
      </c>
      <c r="I599" s="53">
        <f>SUMIFS(Results!O:O,Results!G:G,CONCATENATE("&lt;&gt;*",'Warscroll Win Rates'!B599,"*"),Results!E:E,'Warscroll Win Rates'!A599,Results!Y:Y,"&gt;=500")</f>
        <v>80</v>
      </c>
      <c r="J599" s="52">
        <f>IFERROR(SUMIFS(Results!V:V,Results!G:G,CONCATENATE("&lt;&gt;*",'Warscroll Win Rates'!B599,"*"),Results!E:E,'Warscroll Win Rates'!A599,Results!Y:Y,"&gt;=500")/I599,"")</f>
        <v>0.75</v>
      </c>
    </row>
    <row r="600" spans="1:10" x14ac:dyDescent="0.3">
      <c r="A600" s="48" t="s">
        <v>22</v>
      </c>
      <c r="B600" s="48" t="s">
        <v>23821</v>
      </c>
      <c r="C600" s="1">
        <f>SUMIFS(Results!O:O,Results!G:G,CONCATENATE("*",B600,"*"),Results!E:E,'Warscroll Win Rates'!A600)</f>
        <v>53</v>
      </c>
      <c r="D600" s="50">
        <f>IFERROR(SUMIFS(Results!V:V,Results!G:G,CONCATENATE("*",B600,"*"),Results!E:E,'Warscroll Win Rates'!A600)/C600,"")</f>
        <v>0.65094339622641506</v>
      </c>
      <c r="E600" s="1">
        <f>SUMIFS(Results!O:O,Results!G:G,CONCATENATE("&lt;&gt;*",'Warscroll Win Rates'!B600,"*"),Results!E:E,'Warscroll Win Rates'!A600)</f>
        <v>298</v>
      </c>
      <c r="F600" s="50">
        <f>IFERROR(SUMIFS(Results!V:V,Results!G:G,CONCATENATE("&lt;&gt;*",'Warscroll Win Rates'!B600,"*"),Results!E:E,'Warscroll Win Rates'!A600)/E600,"")</f>
        <v>0.47651006711409394</v>
      </c>
      <c r="G600" s="46">
        <f>SUMIFS(Results!O:O,Results!G:G,CONCATENATE("*",B600,"*"),Results!E:E,'Warscroll Win Rates'!A600,Results!Y:Y,"&gt;=500")</f>
        <v>15</v>
      </c>
      <c r="H600" s="52">
        <f>IFERROR(SUMIFS(Results!V:V,Results!G:G,CONCATENATE("*",B600,"*"),Results!E:E,'Warscroll Win Rates'!A600,Results!Y:Y,"&gt;=500")/G600,"")</f>
        <v>0.8666666666666667</v>
      </c>
      <c r="I600" s="53">
        <f>SUMIFS(Results!O:O,Results!G:G,CONCATENATE("&lt;&gt;*",'Warscroll Win Rates'!B600,"*"),Results!E:E,'Warscroll Win Rates'!A600,Results!Y:Y,"&gt;=500")</f>
        <v>65</v>
      </c>
      <c r="J600" s="52">
        <f>IFERROR(SUMIFS(Results!V:V,Results!G:G,CONCATENATE("&lt;&gt;*",'Warscroll Win Rates'!B600,"*"),Results!E:E,'Warscroll Win Rates'!A600,Results!Y:Y,"&gt;=500")/I600,"")</f>
        <v>0.72307692307692306</v>
      </c>
    </row>
    <row r="601" spans="1:10" x14ac:dyDescent="0.3">
      <c r="A601" s="48" t="s">
        <v>22</v>
      </c>
      <c r="B601" s="48" t="s">
        <v>23822</v>
      </c>
      <c r="C601" s="1">
        <f>SUMIFS(Results!O:O,Results!G:G,CONCATENATE("*",B601,"*"),Results!E:E,'Warscroll Win Rates'!A601)</f>
        <v>20</v>
      </c>
      <c r="D601" s="50">
        <f>IFERROR(SUMIFS(Results!V:V,Results!G:G,CONCATENATE("*",B601,"*"),Results!E:E,'Warscroll Win Rates'!A601)/C601,"")</f>
        <v>0.65</v>
      </c>
      <c r="E601" s="1">
        <f>SUMIFS(Results!O:O,Results!G:G,CONCATENATE("&lt;&gt;*",'Warscroll Win Rates'!B601,"*"),Results!E:E,'Warscroll Win Rates'!A601)</f>
        <v>331</v>
      </c>
      <c r="F601" s="50">
        <f>IFERROR(SUMIFS(Results!V:V,Results!G:G,CONCATENATE("&lt;&gt;*",'Warscroll Win Rates'!B601,"*"),Results!E:E,'Warscroll Win Rates'!A601)/E601,"")</f>
        <v>0.49395770392749244</v>
      </c>
      <c r="G601" s="46">
        <f>SUMIFS(Results!O:O,Results!G:G,CONCATENATE("*",B601,"*"),Results!E:E,'Warscroll Win Rates'!A601,Results!Y:Y,"&gt;=500")</f>
        <v>5</v>
      </c>
      <c r="H601" s="52">
        <f>IFERROR(SUMIFS(Results!V:V,Results!G:G,CONCATENATE("*",B601,"*"),Results!E:E,'Warscroll Win Rates'!A601,Results!Y:Y,"&gt;=500")/G601,"")</f>
        <v>1</v>
      </c>
      <c r="I601" s="53">
        <f>SUMIFS(Results!O:O,Results!G:G,CONCATENATE("&lt;&gt;*",'Warscroll Win Rates'!B601,"*"),Results!E:E,'Warscroll Win Rates'!A601,Results!Y:Y,"&gt;=500")</f>
        <v>75</v>
      </c>
      <c r="J601" s="52">
        <f>IFERROR(SUMIFS(Results!V:V,Results!G:G,CONCATENATE("&lt;&gt;*",'Warscroll Win Rates'!B601,"*"),Results!E:E,'Warscroll Win Rates'!A601,Results!Y:Y,"&gt;=500")/I601,"")</f>
        <v>0.73333333333333328</v>
      </c>
    </row>
    <row r="602" spans="1:10" x14ac:dyDescent="0.3">
      <c r="A602" s="48" t="s">
        <v>22</v>
      </c>
      <c r="B602" s="48" t="s">
        <v>23823</v>
      </c>
      <c r="C602" s="1">
        <f>SUMIFS(Results!O:O,Results!G:G,CONCATENATE("*",B602,"*"),Results!E:E,'Warscroll Win Rates'!A602)</f>
        <v>184</v>
      </c>
      <c r="D602" s="50">
        <f>IFERROR(SUMIFS(Results!V:V,Results!G:G,CONCATENATE("*",B602,"*"),Results!E:E,'Warscroll Win Rates'!A602)/C602,"")</f>
        <v>0.50271739130434778</v>
      </c>
      <c r="E602" s="1">
        <f>SUMIFS(Results!O:O,Results!G:G,CONCATENATE("&lt;&gt;*",'Warscroll Win Rates'!B602,"*"),Results!E:E,'Warscroll Win Rates'!A602)</f>
        <v>167</v>
      </c>
      <c r="F602" s="50">
        <f>IFERROR(SUMIFS(Results!V:V,Results!G:G,CONCATENATE("&lt;&gt;*",'Warscroll Win Rates'!B602,"*"),Results!E:E,'Warscroll Win Rates'!A602)/E602,"")</f>
        <v>0.50299401197604787</v>
      </c>
      <c r="G602" s="46">
        <f>SUMIFS(Results!O:O,Results!G:G,CONCATENATE("*",B602,"*"),Results!E:E,'Warscroll Win Rates'!A602,Results!Y:Y,"&gt;=500")</f>
        <v>35</v>
      </c>
      <c r="H602" s="52">
        <f>IFERROR(SUMIFS(Results!V:V,Results!G:G,CONCATENATE("*",B602,"*"),Results!E:E,'Warscroll Win Rates'!A602,Results!Y:Y,"&gt;=500")/G602,"")</f>
        <v>0.77142857142857146</v>
      </c>
      <c r="I602" s="53">
        <f>SUMIFS(Results!O:O,Results!G:G,CONCATENATE("&lt;&gt;*",'Warscroll Win Rates'!B602,"*"),Results!E:E,'Warscroll Win Rates'!A602,Results!Y:Y,"&gt;=500")</f>
        <v>45</v>
      </c>
      <c r="J602" s="52">
        <f>IFERROR(SUMIFS(Results!V:V,Results!G:G,CONCATENATE("&lt;&gt;*",'Warscroll Win Rates'!B602,"*"),Results!E:E,'Warscroll Win Rates'!A602,Results!Y:Y,"&gt;=500")/I602,"")</f>
        <v>0.73333333333333328</v>
      </c>
    </row>
    <row r="603" spans="1:10" x14ac:dyDescent="0.3">
      <c r="A603" s="48" t="s">
        <v>22</v>
      </c>
      <c r="B603" s="48" t="s">
        <v>23824</v>
      </c>
      <c r="C603" s="1">
        <f>SUMIFS(Results!O:O,Results!G:G,CONCATENATE("*",B603,"*"),Results!E:E,'Warscroll Win Rates'!A603)</f>
        <v>50</v>
      </c>
      <c r="D603" s="50">
        <f>IFERROR(SUMIFS(Results!V:V,Results!G:G,CONCATENATE("*",B603,"*"),Results!E:E,'Warscroll Win Rates'!A603)/C603,"")</f>
        <v>0.47</v>
      </c>
      <c r="E603" s="1">
        <f>SUMIFS(Results!O:O,Results!G:G,CONCATENATE("&lt;&gt;*",'Warscroll Win Rates'!B603,"*"),Results!E:E,'Warscroll Win Rates'!A603)</f>
        <v>301</v>
      </c>
      <c r="F603" s="50">
        <f>IFERROR(SUMIFS(Results!V:V,Results!G:G,CONCATENATE("&lt;&gt;*",'Warscroll Win Rates'!B603,"*"),Results!E:E,'Warscroll Win Rates'!A603)/E603,"")</f>
        <v>0.50830564784053156</v>
      </c>
      <c r="G603" s="46">
        <f>SUMIFS(Results!O:O,Results!G:G,CONCATENATE("*",B603,"*"),Results!E:E,'Warscroll Win Rates'!A603,Results!Y:Y,"&gt;=500")</f>
        <v>5</v>
      </c>
      <c r="H603" s="52">
        <f>IFERROR(SUMIFS(Results!V:V,Results!G:G,CONCATENATE("*",B603,"*"),Results!E:E,'Warscroll Win Rates'!A603,Results!Y:Y,"&gt;=500")/G603,"")</f>
        <v>1</v>
      </c>
      <c r="I603" s="53">
        <f>SUMIFS(Results!O:O,Results!G:G,CONCATENATE("&lt;&gt;*",'Warscroll Win Rates'!B603,"*"),Results!E:E,'Warscroll Win Rates'!A603,Results!Y:Y,"&gt;=500")</f>
        <v>75</v>
      </c>
      <c r="J603" s="52">
        <f>IFERROR(SUMIFS(Results!V:V,Results!G:G,CONCATENATE("&lt;&gt;*",'Warscroll Win Rates'!B603,"*"),Results!E:E,'Warscroll Win Rates'!A603,Results!Y:Y,"&gt;=500")/I603,"")</f>
        <v>0.73333333333333328</v>
      </c>
    </row>
    <row r="604" spans="1:10" x14ac:dyDescent="0.3">
      <c r="A604" s="48" t="s">
        <v>22</v>
      </c>
      <c r="B604" s="48" t="s">
        <v>23825</v>
      </c>
      <c r="C604" s="1">
        <f>SUMIFS(Results!O:O,Results!G:G,CONCATENATE("*",B604,"*"),Results!E:E,'Warscroll Win Rates'!A604)</f>
        <v>93</v>
      </c>
      <c r="D604" s="50">
        <f>IFERROR(SUMIFS(Results!V:V,Results!G:G,CONCATENATE("*",B604,"*"),Results!E:E,'Warscroll Win Rates'!A604)/C604,"")</f>
        <v>0.38709677419354838</v>
      </c>
      <c r="E604" s="1">
        <f>SUMIFS(Results!O:O,Results!G:G,CONCATENATE("&lt;&gt;*",'Warscroll Win Rates'!B604,"*"),Results!E:E,'Warscroll Win Rates'!A604)</f>
        <v>258</v>
      </c>
      <c r="F604" s="50">
        <f>IFERROR(SUMIFS(Results!V:V,Results!G:G,CONCATENATE("&lt;&gt;*",'Warscroll Win Rates'!B604,"*"),Results!E:E,'Warscroll Win Rates'!A604)/E604,"")</f>
        <v>0.54457364341085268</v>
      </c>
      <c r="G604" s="46">
        <f>SUMIFS(Results!O:O,Results!G:G,CONCATENATE("*",B604,"*"),Results!E:E,'Warscroll Win Rates'!A604,Results!Y:Y,"&gt;=500")</f>
        <v>5</v>
      </c>
      <c r="H604" s="52">
        <f>IFERROR(SUMIFS(Results!V:V,Results!G:G,CONCATENATE("*",B604,"*"),Results!E:E,'Warscroll Win Rates'!A604,Results!Y:Y,"&gt;=500")/G604,"")</f>
        <v>0.6</v>
      </c>
      <c r="I604" s="53">
        <f>SUMIFS(Results!O:O,Results!G:G,CONCATENATE("&lt;&gt;*",'Warscroll Win Rates'!B604,"*"),Results!E:E,'Warscroll Win Rates'!A604,Results!Y:Y,"&gt;=500")</f>
        <v>75</v>
      </c>
      <c r="J604" s="52">
        <f>IFERROR(SUMIFS(Results!V:V,Results!G:G,CONCATENATE("&lt;&gt;*",'Warscroll Win Rates'!B604,"*"),Results!E:E,'Warscroll Win Rates'!A604,Results!Y:Y,"&gt;=500")/I604,"")</f>
        <v>0.76</v>
      </c>
    </row>
    <row r="605" spans="1:10" x14ac:dyDescent="0.3">
      <c r="A605" s="48" t="s">
        <v>22</v>
      </c>
      <c r="B605" s="48" t="s">
        <v>23826</v>
      </c>
      <c r="C605" s="1">
        <f>SUMIFS(Results!O:O,Results!G:G,CONCATENATE("*",B605,"*"),Results!E:E,'Warscroll Win Rates'!A605)</f>
        <v>34</v>
      </c>
      <c r="D605" s="50">
        <f>IFERROR(SUMIFS(Results!V:V,Results!G:G,CONCATENATE("*",B605,"*"),Results!E:E,'Warscroll Win Rates'!A605)/C605,"")</f>
        <v>0.55882352941176472</v>
      </c>
      <c r="E605" s="1">
        <f>SUMIFS(Results!O:O,Results!G:G,CONCATENATE("&lt;&gt;*",'Warscroll Win Rates'!B605,"*"),Results!E:E,'Warscroll Win Rates'!A605)</f>
        <v>317</v>
      </c>
      <c r="F605" s="50">
        <f>IFERROR(SUMIFS(Results!V:V,Results!G:G,CONCATENATE("&lt;&gt;*",'Warscroll Win Rates'!B605,"*"),Results!E:E,'Warscroll Win Rates'!A605)/E605,"")</f>
        <v>0.49684542586750791</v>
      </c>
      <c r="G605" s="46">
        <f>SUMIFS(Results!O:O,Results!G:G,CONCATENATE("*",B605,"*"),Results!E:E,'Warscroll Win Rates'!A605,Results!Y:Y,"&gt;=500")</f>
        <v>10</v>
      </c>
      <c r="H605" s="52">
        <f>IFERROR(SUMIFS(Results!V:V,Results!G:G,CONCATENATE("*",B605,"*"),Results!E:E,'Warscroll Win Rates'!A605,Results!Y:Y,"&gt;=500")/G605,"")</f>
        <v>0.9</v>
      </c>
      <c r="I605" s="53">
        <f>SUMIFS(Results!O:O,Results!G:G,CONCATENATE("&lt;&gt;*",'Warscroll Win Rates'!B605,"*"),Results!E:E,'Warscroll Win Rates'!A605,Results!Y:Y,"&gt;=500")</f>
        <v>70</v>
      </c>
      <c r="J605" s="52">
        <f>IFERROR(SUMIFS(Results!V:V,Results!G:G,CONCATENATE("&lt;&gt;*",'Warscroll Win Rates'!B605,"*"),Results!E:E,'Warscroll Win Rates'!A605,Results!Y:Y,"&gt;=500")/I605,"")</f>
        <v>0.72857142857142854</v>
      </c>
    </row>
    <row r="606" spans="1:10" x14ac:dyDescent="0.3">
      <c r="A606" s="48" t="s">
        <v>22</v>
      </c>
      <c r="B606" s="48" t="s">
        <v>23827</v>
      </c>
      <c r="C606" s="1">
        <f>SUMIFS(Results!O:O,Results!G:G,CONCATENATE("*",B606,"*"),Results!E:E,'Warscroll Win Rates'!A606)</f>
        <v>5</v>
      </c>
      <c r="D606" s="50">
        <f>IFERROR(SUMIFS(Results!V:V,Results!G:G,CONCATENATE("*",B606,"*"),Results!E:E,'Warscroll Win Rates'!A606)/C606,"")</f>
        <v>0.6</v>
      </c>
      <c r="E606" s="1">
        <f>SUMIFS(Results!O:O,Results!G:G,CONCATENATE("&lt;&gt;*",'Warscroll Win Rates'!B606,"*"),Results!E:E,'Warscroll Win Rates'!A606)</f>
        <v>346</v>
      </c>
      <c r="F606" s="50">
        <f>IFERROR(SUMIFS(Results!V:V,Results!G:G,CONCATENATE("&lt;&gt;*",'Warscroll Win Rates'!B606,"*"),Results!E:E,'Warscroll Win Rates'!A606)/E606,"")</f>
        <v>0.50144508670520227</v>
      </c>
      <c r="G606" s="46">
        <f>SUMIFS(Results!O:O,Results!G:G,CONCATENATE("*",B606,"*"),Results!E:E,'Warscroll Win Rates'!A606,Results!Y:Y,"&gt;=500")</f>
        <v>0</v>
      </c>
      <c r="H606" s="52" t="str">
        <f>IFERROR(SUMIFS(Results!V:V,Results!G:G,CONCATENATE("*",B606,"*"),Results!E:E,'Warscroll Win Rates'!A606,Results!Y:Y,"&gt;=500")/G606,"")</f>
        <v/>
      </c>
      <c r="I606" s="53">
        <f>SUMIFS(Results!O:O,Results!G:G,CONCATENATE("&lt;&gt;*",'Warscroll Win Rates'!B606,"*"),Results!E:E,'Warscroll Win Rates'!A606,Results!Y:Y,"&gt;=500")</f>
        <v>80</v>
      </c>
      <c r="J606" s="52">
        <f>IFERROR(SUMIFS(Results!V:V,Results!G:G,CONCATENATE("&lt;&gt;*",'Warscroll Win Rates'!B606,"*"),Results!E:E,'Warscroll Win Rates'!A606,Results!Y:Y,"&gt;=500")/I606,"")</f>
        <v>0.75</v>
      </c>
    </row>
    <row r="607" spans="1:10" x14ac:dyDescent="0.3">
      <c r="A607" s="48" t="s">
        <v>22</v>
      </c>
      <c r="B607" s="48" t="s">
        <v>23828</v>
      </c>
      <c r="C607" s="1">
        <f>SUMIFS(Results!O:O,Results!G:G,CONCATENATE("*",B607,"*"),Results!E:E,'Warscroll Win Rates'!A607)</f>
        <v>55</v>
      </c>
      <c r="D607" s="50">
        <f>IFERROR(SUMIFS(Results!V:V,Results!G:G,CONCATENATE("*",B607,"*"),Results!E:E,'Warscroll Win Rates'!A607)/C607,"")</f>
        <v>0.39090909090909093</v>
      </c>
      <c r="E607" s="1">
        <f>SUMIFS(Results!O:O,Results!G:G,CONCATENATE("&lt;&gt;*",'Warscroll Win Rates'!B607,"*"),Results!E:E,'Warscroll Win Rates'!A607)</f>
        <v>296</v>
      </c>
      <c r="F607" s="50">
        <f>IFERROR(SUMIFS(Results!V:V,Results!G:G,CONCATENATE("&lt;&gt;*",'Warscroll Win Rates'!B607,"*"),Results!E:E,'Warscroll Win Rates'!A607)/E607,"")</f>
        <v>0.52364864864864868</v>
      </c>
      <c r="G607" s="46">
        <f>SUMIFS(Results!O:O,Results!G:G,CONCATENATE("*",B607,"*"),Results!E:E,'Warscroll Win Rates'!A607,Results!Y:Y,"&gt;=500")</f>
        <v>15</v>
      </c>
      <c r="H607" s="52">
        <f>IFERROR(SUMIFS(Results!V:V,Results!G:G,CONCATENATE("*",B607,"*"),Results!E:E,'Warscroll Win Rates'!A607,Results!Y:Y,"&gt;=500")/G607,"")</f>
        <v>0.66666666666666663</v>
      </c>
      <c r="I607" s="53">
        <f>SUMIFS(Results!O:O,Results!G:G,CONCATENATE("&lt;&gt;*",'Warscroll Win Rates'!B607,"*"),Results!E:E,'Warscroll Win Rates'!A607,Results!Y:Y,"&gt;=500")</f>
        <v>65</v>
      </c>
      <c r="J607" s="52">
        <f>IFERROR(SUMIFS(Results!V:V,Results!G:G,CONCATENATE("&lt;&gt;*",'Warscroll Win Rates'!B607,"*"),Results!E:E,'Warscroll Win Rates'!A607,Results!Y:Y,"&gt;=500")/I607,"")</f>
        <v>0.76923076923076927</v>
      </c>
    </row>
    <row r="608" spans="1:10" x14ac:dyDescent="0.3">
      <c r="A608" s="48" t="s">
        <v>22</v>
      </c>
      <c r="B608" s="48" t="s">
        <v>23829</v>
      </c>
      <c r="C608" s="1">
        <f>SUMIFS(Results!O:O,Results!G:G,CONCATENATE("*",B608,"*"),Results!E:E,'Warscroll Win Rates'!A608)</f>
        <v>15</v>
      </c>
      <c r="D608" s="50">
        <f>IFERROR(SUMIFS(Results!V:V,Results!G:G,CONCATENATE("*",B608,"*"),Results!E:E,'Warscroll Win Rates'!A608)/C608,"")</f>
        <v>0.26666666666666666</v>
      </c>
      <c r="E608" s="1">
        <f>SUMIFS(Results!O:O,Results!G:G,CONCATENATE("&lt;&gt;*",'Warscroll Win Rates'!B608,"*"),Results!E:E,'Warscroll Win Rates'!A608)</f>
        <v>336</v>
      </c>
      <c r="F608" s="50">
        <f>IFERROR(SUMIFS(Results!V:V,Results!G:G,CONCATENATE("&lt;&gt;*",'Warscroll Win Rates'!B608,"*"),Results!E:E,'Warscroll Win Rates'!A608)/E608,"")</f>
        <v>0.5133928571428571</v>
      </c>
      <c r="G608" s="46">
        <f>SUMIFS(Results!O:O,Results!G:G,CONCATENATE("*",B608,"*"),Results!E:E,'Warscroll Win Rates'!A608,Results!Y:Y,"&gt;=500")</f>
        <v>0</v>
      </c>
      <c r="H608" s="52" t="str">
        <f>IFERROR(SUMIFS(Results!V:V,Results!G:G,CONCATENATE("*",B608,"*"),Results!E:E,'Warscroll Win Rates'!A608,Results!Y:Y,"&gt;=500")/G608,"")</f>
        <v/>
      </c>
      <c r="I608" s="53">
        <f>SUMIFS(Results!O:O,Results!G:G,CONCATENATE("&lt;&gt;*",'Warscroll Win Rates'!B608,"*"),Results!E:E,'Warscroll Win Rates'!A608,Results!Y:Y,"&gt;=500")</f>
        <v>80</v>
      </c>
      <c r="J608" s="52">
        <f>IFERROR(SUMIFS(Results!V:V,Results!G:G,CONCATENATE("&lt;&gt;*",'Warscroll Win Rates'!B608,"*"),Results!E:E,'Warscroll Win Rates'!A608,Results!Y:Y,"&gt;=500")/I608,"")</f>
        <v>0.75</v>
      </c>
    </row>
    <row r="609" spans="1:10" x14ac:dyDescent="0.3">
      <c r="A609" s="48" t="s">
        <v>22</v>
      </c>
      <c r="B609" s="48" t="s">
        <v>23830</v>
      </c>
      <c r="C609" s="1">
        <f>SUMIFS(Results!O:O,Results!G:G,CONCATENATE("*",B609,"*"),Results!E:E,'Warscroll Win Rates'!A609)</f>
        <v>134</v>
      </c>
      <c r="D609" s="50">
        <f>IFERROR(SUMIFS(Results!V:V,Results!G:G,CONCATENATE("*",B609,"*"),Results!E:E,'Warscroll Win Rates'!A609)/C609,"")</f>
        <v>0.55970149253731338</v>
      </c>
      <c r="E609" s="1">
        <f>SUMIFS(Results!O:O,Results!G:G,CONCATENATE("&lt;&gt;*",'Warscroll Win Rates'!B609,"*"),Results!E:E,'Warscroll Win Rates'!A609)</f>
        <v>217</v>
      </c>
      <c r="F609" s="50">
        <f>IFERROR(SUMIFS(Results!V:V,Results!G:G,CONCATENATE("&lt;&gt;*",'Warscroll Win Rates'!B609,"*"),Results!E:E,'Warscroll Win Rates'!A609)/E609,"")</f>
        <v>0.46774193548387094</v>
      </c>
      <c r="G609" s="46">
        <f>SUMIFS(Results!O:O,Results!G:G,CONCATENATE("*",B609,"*"),Results!E:E,'Warscroll Win Rates'!A609,Results!Y:Y,"&gt;=500")</f>
        <v>35</v>
      </c>
      <c r="H609" s="52">
        <f>IFERROR(SUMIFS(Results!V:V,Results!G:G,CONCATENATE("*",B609,"*"),Results!E:E,'Warscroll Win Rates'!A609,Results!Y:Y,"&gt;=500")/G609,"")</f>
        <v>0.74285714285714288</v>
      </c>
      <c r="I609" s="53">
        <f>SUMIFS(Results!O:O,Results!G:G,CONCATENATE("&lt;&gt;*",'Warscroll Win Rates'!B609,"*"),Results!E:E,'Warscroll Win Rates'!A609,Results!Y:Y,"&gt;=500")</f>
        <v>45</v>
      </c>
      <c r="J609" s="52">
        <f>IFERROR(SUMIFS(Results!V:V,Results!G:G,CONCATENATE("&lt;&gt;*",'Warscroll Win Rates'!B609,"*"),Results!E:E,'Warscroll Win Rates'!A609,Results!Y:Y,"&gt;=500")/I609,"")</f>
        <v>0.75555555555555554</v>
      </c>
    </row>
    <row r="610" spans="1:10" x14ac:dyDescent="0.3">
      <c r="A610" s="48" t="s">
        <v>22</v>
      </c>
      <c r="B610" s="48" t="s">
        <v>23831</v>
      </c>
      <c r="C610" s="1">
        <f>SUMIFS(Results!O:O,Results!G:G,CONCATENATE("*",B610,"*"),Results!E:E,'Warscroll Win Rates'!A610)</f>
        <v>75</v>
      </c>
      <c r="D610" s="50">
        <f>IFERROR(SUMIFS(Results!V:V,Results!G:G,CONCATENATE("*",B610,"*"),Results!E:E,'Warscroll Win Rates'!A610)/C610,"")</f>
        <v>0.37333333333333335</v>
      </c>
      <c r="E610" s="1">
        <f>SUMIFS(Results!O:O,Results!G:G,CONCATENATE("&lt;&gt;*",'Warscroll Win Rates'!B610,"*"),Results!E:E,'Warscroll Win Rates'!A610)</f>
        <v>276</v>
      </c>
      <c r="F610" s="50">
        <f>IFERROR(SUMIFS(Results!V:V,Results!G:G,CONCATENATE("&lt;&gt;*",'Warscroll Win Rates'!B610,"*"),Results!E:E,'Warscroll Win Rates'!A610)/E610,"")</f>
        <v>0.53804347826086951</v>
      </c>
      <c r="G610" s="46">
        <f>SUMIFS(Results!O:O,Results!G:G,CONCATENATE("*",B610,"*"),Results!E:E,'Warscroll Win Rates'!A610,Results!Y:Y,"&gt;=500")</f>
        <v>10</v>
      </c>
      <c r="H610" s="52">
        <f>IFERROR(SUMIFS(Results!V:V,Results!G:G,CONCATENATE("*",B610,"*"),Results!E:E,'Warscroll Win Rates'!A610,Results!Y:Y,"&gt;=500")/G610,"")</f>
        <v>0.5</v>
      </c>
      <c r="I610" s="53">
        <f>SUMIFS(Results!O:O,Results!G:G,CONCATENATE("&lt;&gt;*",'Warscroll Win Rates'!B610,"*"),Results!E:E,'Warscroll Win Rates'!A610,Results!Y:Y,"&gt;=500")</f>
        <v>70</v>
      </c>
      <c r="J610" s="52">
        <f>IFERROR(SUMIFS(Results!V:V,Results!G:G,CONCATENATE("&lt;&gt;*",'Warscroll Win Rates'!B610,"*"),Results!E:E,'Warscroll Win Rates'!A610,Results!Y:Y,"&gt;=500")/I610,"")</f>
        <v>0.7857142857142857</v>
      </c>
    </row>
    <row r="611" spans="1:10" x14ac:dyDescent="0.3">
      <c r="A611" s="48" t="s">
        <v>22</v>
      </c>
      <c r="B611" s="48" t="s">
        <v>23832</v>
      </c>
      <c r="C611" s="1">
        <f>SUMIFS(Results!O:O,Results!G:G,CONCATENATE("*",B611,"*"),Results!E:E,'Warscroll Win Rates'!A611)</f>
        <v>118</v>
      </c>
      <c r="D611" s="50">
        <f>IFERROR(SUMIFS(Results!V:V,Results!G:G,CONCATENATE("*",B611,"*"),Results!E:E,'Warscroll Win Rates'!A611)/C611,"")</f>
        <v>0.51694915254237284</v>
      </c>
      <c r="E611" s="1">
        <f>SUMIFS(Results!O:O,Results!G:G,CONCATENATE("&lt;&gt;*",'Warscroll Win Rates'!B611,"*"),Results!E:E,'Warscroll Win Rates'!A611)</f>
        <v>233</v>
      </c>
      <c r="F611" s="50">
        <f>IFERROR(SUMIFS(Results!V:V,Results!G:G,CONCATENATE("&lt;&gt;*",'Warscroll Win Rates'!B611,"*"),Results!E:E,'Warscroll Win Rates'!A611)/E611,"")</f>
        <v>0.49570815450643779</v>
      </c>
      <c r="G611" s="46">
        <f>SUMIFS(Results!O:O,Results!G:G,CONCATENATE("*",B611,"*"),Results!E:E,'Warscroll Win Rates'!A611,Results!Y:Y,"&gt;=500")</f>
        <v>30</v>
      </c>
      <c r="H611" s="52">
        <f>IFERROR(SUMIFS(Results!V:V,Results!G:G,CONCATENATE("*",B611,"*"),Results!E:E,'Warscroll Win Rates'!A611,Results!Y:Y,"&gt;=500")/G611,"")</f>
        <v>0.73333333333333328</v>
      </c>
      <c r="I611" s="53">
        <f>SUMIFS(Results!O:O,Results!G:G,CONCATENATE("&lt;&gt;*",'Warscroll Win Rates'!B611,"*"),Results!E:E,'Warscroll Win Rates'!A611,Results!Y:Y,"&gt;=500")</f>
        <v>50</v>
      </c>
      <c r="J611" s="52">
        <f>IFERROR(SUMIFS(Results!V:V,Results!G:G,CONCATENATE("&lt;&gt;*",'Warscroll Win Rates'!B611,"*"),Results!E:E,'Warscroll Win Rates'!A611,Results!Y:Y,"&gt;=500")/I611,"")</f>
        <v>0.76</v>
      </c>
    </row>
    <row r="612" spans="1:10" x14ac:dyDescent="0.3">
      <c r="A612" s="48" t="s">
        <v>22</v>
      </c>
      <c r="B612" s="48" t="s">
        <v>23833</v>
      </c>
      <c r="C612" s="1">
        <f>SUMIFS(Results!O:O,Results!G:G,CONCATENATE("*",B612,"*"),Results!E:E,'Warscroll Win Rates'!A612)</f>
        <v>15</v>
      </c>
      <c r="D612" s="50">
        <f>IFERROR(SUMIFS(Results!V:V,Results!G:G,CONCATENATE("*",B612,"*"),Results!E:E,'Warscroll Win Rates'!A612)/C612,"")</f>
        <v>0.53333333333333333</v>
      </c>
      <c r="E612" s="1">
        <f>SUMIFS(Results!O:O,Results!G:G,CONCATENATE("&lt;&gt;*",'Warscroll Win Rates'!B612,"*"),Results!E:E,'Warscroll Win Rates'!A612)</f>
        <v>336</v>
      </c>
      <c r="F612" s="50">
        <f>IFERROR(SUMIFS(Results!V:V,Results!G:G,CONCATENATE("&lt;&gt;*",'Warscroll Win Rates'!B612,"*"),Results!E:E,'Warscroll Win Rates'!A612)/E612,"")</f>
        <v>0.50148809523809523</v>
      </c>
      <c r="G612" s="46">
        <f>SUMIFS(Results!O:O,Results!G:G,CONCATENATE("*",B612,"*"),Results!E:E,'Warscroll Win Rates'!A612,Results!Y:Y,"&gt;=500")</f>
        <v>5</v>
      </c>
      <c r="H612" s="52">
        <f>IFERROR(SUMIFS(Results!V:V,Results!G:G,CONCATENATE("*",B612,"*"),Results!E:E,'Warscroll Win Rates'!A612,Results!Y:Y,"&gt;=500")/G612,"")</f>
        <v>0.8</v>
      </c>
      <c r="I612" s="53">
        <f>SUMIFS(Results!O:O,Results!G:G,CONCATENATE("&lt;&gt;*",'Warscroll Win Rates'!B612,"*"),Results!E:E,'Warscroll Win Rates'!A612,Results!Y:Y,"&gt;=500")</f>
        <v>75</v>
      </c>
      <c r="J612" s="52">
        <f>IFERROR(SUMIFS(Results!V:V,Results!G:G,CONCATENATE("&lt;&gt;*",'Warscroll Win Rates'!B612,"*"),Results!E:E,'Warscroll Win Rates'!A612,Results!Y:Y,"&gt;=500")/I612,"")</f>
        <v>0.7466666666666667</v>
      </c>
    </row>
    <row r="613" spans="1:10" x14ac:dyDescent="0.3">
      <c r="A613" s="48" t="s">
        <v>22</v>
      </c>
      <c r="B613" s="48" t="s">
        <v>23834</v>
      </c>
      <c r="C613" s="1">
        <f>SUMIFS(Results!O:O,Results!G:G,CONCATENATE("*",B613,"*"),Results!E:E,'Warscroll Win Rates'!A613)</f>
        <v>10</v>
      </c>
      <c r="D613" s="50">
        <f>IFERROR(SUMIFS(Results!V:V,Results!G:G,CONCATENATE("*",B613,"*"),Results!E:E,'Warscroll Win Rates'!A613)/C613,"")</f>
        <v>0.6</v>
      </c>
      <c r="E613" s="1">
        <f>SUMIFS(Results!O:O,Results!G:G,CONCATENATE("&lt;&gt;*",'Warscroll Win Rates'!B613,"*"),Results!E:E,'Warscroll Win Rates'!A613)</f>
        <v>341</v>
      </c>
      <c r="F613" s="50">
        <f>IFERROR(SUMIFS(Results!V:V,Results!G:G,CONCATENATE("&lt;&gt;*",'Warscroll Win Rates'!B613,"*"),Results!E:E,'Warscroll Win Rates'!A613)/E613,"")</f>
        <v>0.5</v>
      </c>
      <c r="G613" s="46">
        <f>SUMIFS(Results!O:O,Results!G:G,CONCATENATE("*",B613,"*"),Results!E:E,'Warscroll Win Rates'!A613,Results!Y:Y,"&gt;=500")</f>
        <v>0</v>
      </c>
      <c r="H613" s="52" t="str">
        <f>IFERROR(SUMIFS(Results!V:V,Results!G:G,CONCATENATE("*",B613,"*"),Results!E:E,'Warscroll Win Rates'!A613,Results!Y:Y,"&gt;=500")/G613,"")</f>
        <v/>
      </c>
      <c r="I613" s="53">
        <f>SUMIFS(Results!O:O,Results!G:G,CONCATENATE("&lt;&gt;*",'Warscroll Win Rates'!B613,"*"),Results!E:E,'Warscroll Win Rates'!A613,Results!Y:Y,"&gt;=500")</f>
        <v>80</v>
      </c>
      <c r="J613" s="52">
        <f>IFERROR(SUMIFS(Results!V:V,Results!G:G,CONCATENATE("&lt;&gt;*",'Warscroll Win Rates'!B613,"*"),Results!E:E,'Warscroll Win Rates'!A613,Results!Y:Y,"&gt;=500")/I613,"")</f>
        <v>0.75</v>
      </c>
    </row>
    <row r="614" spans="1:10" x14ac:dyDescent="0.3">
      <c r="A614" s="48" t="s">
        <v>22</v>
      </c>
      <c r="B614" s="48" t="s">
        <v>23835</v>
      </c>
      <c r="C614" s="1">
        <f>SUMIFS(Results!O:O,Results!G:G,CONCATENATE("*",B614,"*"),Results!E:E,'Warscroll Win Rates'!A614)</f>
        <v>25</v>
      </c>
      <c r="D614" s="50">
        <f>IFERROR(SUMIFS(Results!V:V,Results!G:G,CONCATENATE("*",B614,"*"),Results!E:E,'Warscroll Win Rates'!A614)/C614,"")</f>
        <v>0.32</v>
      </c>
      <c r="E614" s="1">
        <f>SUMIFS(Results!O:O,Results!G:G,CONCATENATE("&lt;&gt;*",'Warscroll Win Rates'!B614,"*"),Results!E:E,'Warscroll Win Rates'!A614)</f>
        <v>326</v>
      </c>
      <c r="F614" s="50">
        <f>IFERROR(SUMIFS(Results!V:V,Results!G:G,CONCATENATE("&lt;&gt;*",'Warscroll Win Rates'!B614,"*"),Results!E:E,'Warscroll Win Rates'!A614)/E614,"")</f>
        <v>0.51687116564417179</v>
      </c>
      <c r="G614" s="46">
        <f>SUMIFS(Results!O:O,Results!G:G,CONCATENATE("*",B614,"*"),Results!E:E,'Warscroll Win Rates'!A614,Results!Y:Y,"&gt;=500")</f>
        <v>0</v>
      </c>
      <c r="H614" s="52" t="str">
        <f>IFERROR(SUMIFS(Results!V:V,Results!G:G,CONCATENATE("*",B614,"*"),Results!E:E,'Warscroll Win Rates'!A614,Results!Y:Y,"&gt;=500")/G614,"")</f>
        <v/>
      </c>
      <c r="I614" s="53">
        <f>SUMIFS(Results!O:O,Results!G:G,CONCATENATE("&lt;&gt;*",'Warscroll Win Rates'!B614,"*"),Results!E:E,'Warscroll Win Rates'!A614,Results!Y:Y,"&gt;=500")</f>
        <v>80</v>
      </c>
      <c r="J614" s="52">
        <f>IFERROR(SUMIFS(Results!V:V,Results!G:G,CONCATENATE("&lt;&gt;*",'Warscroll Win Rates'!B614,"*"),Results!E:E,'Warscroll Win Rates'!A614,Results!Y:Y,"&gt;=500")/I614,"")</f>
        <v>0.75</v>
      </c>
    </row>
    <row r="615" spans="1:10" x14ac:dyDescent="0.3">
      <c r="A615" s="48" t="s">
        <v>22</v>
      </c>
      <c r="B615" s="48" t="s">
        <v>23836</v>
      </c>
      <c r="C615" s="1">
        <f>SUMIFS(Results!O:O,Results!G:G,CONCATENATE("*",B615,"*"),Results!E:E,'Warscroll Win Rates'!A615)</f>
        <v>55</v>
      </c>
      <c r="D615" s="50">
        <f>IFERROR(SUMIFS(Results!V:V,Results!G:G,CONCATENATE("*",B615,"*"),Results!E:E,'Warscroll Win Rates'!A615)/C615,"")</f>
        <v>0.4</v>
      </c>
      <c r="E615" s="1">
        <f>SUMIFS(Results!O:O,Results!G:G,CONCATENATE("&lt;&gt;*",'Warscroll Win Rates'!B615,"*"),Results!E:E,'Warscroll Win Rates'!A615)</f>
        <v>296</v>
      </c>
      <c r="F615" s="50">
        <f>IFERROR(SUMIFS(Results!V:V,Results!G:G,CONCATENATE("&lt;&gt;*",'Warscroll Win Rates'!B615,"*"),Results!E:E,'Warscroll Win Rates'!A615)/E615,"")</f>
        <v>0.52195945945945943</v>
      </c>
      <c r="G615" s="46">
        <f>SUMIFS(Results!O:O,Results!G:G,CONCATENATE("*",B615,"*"),Results!E:E,'Warscroll Win Rates'!A615,Results!Y:Y,"&gt;=500")</f>
        <v>15</v>
      </c>
      <c r="H615" s="52">
        <f>IFERROR(SUMIFS(Results!V:V,Results!G:G,CONCATENATE("*",B615,"*"),Results!E:E,'Warscroll Win Rates'!A615,Results!Y:Y,"&gt;=500")/G615,"")</f>
        <v>0.8</v>
      </c>
      <c r="I615" s="53">
        <f>SUMIFS(Results!O:O,Results!G:G,CONCATENATE("&lt;&gt;*",'Warscroll Win Rates'!B615,"*"),Results!E:E,'Warscroll Win Rates'!A615,Results!Y:Y,"&gt;=500")</f>
        <v>65</v>
      </c>
      <c r="J615" s="52">
        <f>IFERROR(SUMIFS(Results!V:V,Results!G:G,CONCATENATE("&lt;&gt;*",'Warscroll Win Rates'!B615,"*"),Results!E:E,'Warscroll Win Rates'!A615,Results!Y:Y,"&gt;=500")/I615,"")</f>
        <v>0.7384615384615385</v>
      </c>
    </row>
    <row r="616" spans="1:10" x14ac:dyDescent="0.3">
      <c r="A616" s="48" t="s">
        <v>22</v>
      </c>
      <c r="B616" s="48" t="s">
        <v>23837</v>
      </c>
      <c r="C616" s="1">
        <f>SUMIFS(Results!O:O,Results!G:G,CONCATENATE("*",B616,"*"),Results!E:E,'Warscroll Win Rates'!A616)</f>
        <v>5</v>
      </c>
      <c r="D616" s="50">
        <f>IFERROR(SUMIFS(Results!V:V,Results!G:G,CONCATENATE("*",B616,"*"),Results!E:E,'Warscroll Win Rates'!A616)/C616,"")</f>
        <v>0.2</v>
      </c>
      <c r="E616" s="1">
        <f>SUMIFS(Results!O:O,Results!G:G,CONCATENATE("&lt;&gt;*",'Warscroll Win Rates'!B616,"*"),Results!E:E,'Warscroll Win Rates'!A616)</f>
        <v>346</v>
      </c>
      <c r="F616" s="50">
        <f>IFERROR(SUMIFS(Results!V:V,Results!G:G,CONCATENATE("&lt;&gt;*",'Warscroll Win Rates'!B616,"*"),Results!E:E,'Warscroll Win Rates'!A616)/E616,"")</f>
        <v>0.50722543352601157</v>
      </c>
      <c r="G616" s="46">
        <f>SUMIFS(Results!O:O,Results!G:G,CONCATENATE("*",B616,"*"),Results!E:E,'Warscroll Win Rates'!A616,Results!Y:Y,"&gt;=500")</f>
        <v>0</v>
      </c>
      <c r="H616" s="52" t="str">
        <f>IFERROR(SUMIFS(Results!V:V,Results!G:G,CONCATENATE("*",B616,"*"),Results!E:E,'Warscroll Win Rates'!A616,Results!Y:Y,"&gt;=500")/G616,"")</f>
        <v/>
      </c>
      <c r="I616" s="53">
        <f>SUMIFS(Results!O:O,Results!G:G,CONCATENATE("&lt;&gt;*",'Warscroll Win Rates'!B616,"*"),Results!E:E,'Warscroll Win Rates'!A616,Results!Y:Y,"&gt;=500")</f>
        <v>80</v>
      </c>
      <c r="J616" s="52">
        <f>IFERROR(SUMIFS(Results!V:V,Results!G:G,CONCATENATE("&lt;&gt;*",'Warscroll Win Rates'!B616,"*"),Results!E:E,'Warscroll Win Rates'!A616,Results!Y:Y,"&gt;=500")/I616,"")</f>
        <v>0.75</v>
      </c>
    </row>
    <row r="617" spans="1:10" s="5" customFormat="1" x14ac:dyDescent="0.3">
      <c r="A617" s="49" t="s">
        <v>87</v>
      </c>
      <c r="B617" s="49"/>
      <c r="C617" s="6">
        <f>SUMIFS(Results!O:O,Results!G:G,CONCATENATE("*",B617,"*"),Results!E:E,'Warscroll Win Rates'!A617)</f>
        <v>194</v>
      </c>
      <c r="D617" s="50">
        <f>IFERROR(SUMIFS(Results!V:V,Results!G:G,CONCATENATE("*",B617,"*"),Results!E:E,'Warscroll Win Rates'!A617)/C617,"")</f>
        <v>0.51546391752577314</v>
      </c>
      <c r="E617" s="6">
        <f>SUMIFS(Results!O:O,Results!G:G,CONCATENATE("&lt;&gt;*",'Warscroll Win Rates'!B617,"*"),Results!E:E,'Warscroll Win Rates'!A617)</f>
        <v>0</v>
      </c>
      <c r="F617" s="50" t="str">
        <f>IFERROR(SUMIFS(Results!V:V,Results!G:G,CONCATENATE("&lt;&gt;*",'Warscroll Win Rates'!B617,"*"),Results!E:E,'Warscroll Win Rates'!A617)/E617,"")</f>
        <v/>
      </c>
      <c r="G617" s="46">
        <f>SUMIFS(Results!O:O,Results!G:G,CONCATENATE("*",B617,"*"),Results!E:E,'Warscroll Win Rates'!A617,Results!Y:Y,"&gt;=500")</f>
        <v>31</v>
      </c>
      <c r="H617" s="52">
        <f>IFERROR(SUMIFS(Results!V:V,Results!G:G,CONCATENATE("*",B617,"*"),Results!E:E,'Warscroll Win Rates'!A617,Results!Y:Y,"&gt;=500")/G617,"")</f>
        <v>0.67741935483870963</v>
      </c>
      <c r="I617" s="53">
        <f>SUMIFS(Results!O:O,Results!G:G,CONCATENATE("&lt;&gt;*",'Warscroll Win Rates'!B617,"*"),Results!E:E,'Warscroll Win Rates'!A617,Results!Y:Y,"&gt;=500")</f>
        <v>0</v>
      </c>
      <c r="J617" s="52" t="str">
        <f>IFERROR(SUMIFS(Results!V:V,Results!G:G,CONCATENATE("&lt;&gt;*",'Warscroll Win Rates'!B617,"*"),Results!E:E,'Warscroll Win Rates'!A617,Results!Y:Y,"&gt;=500")/I617,"")</f>
        <v/>
      </c>
    </row>
    <row r="618" spans="1:10" x14ac:dyDescent="0.3">
      <c r="A618" s="48" t="s">
        <v>87</v>
      </c>
      <c r="B618" s="48" t="s">
        <v>23838</v>
      </c>
      <c r="C618" s="1">
        <f>SUMIFS(Results!O:O,Results!G:G,CONCATENATE("*",B618,"*"),Results!E:E,'Warscroll Win Rates'!A618)</f>
        <v>154</v>
      </c>
      <c r="D618" s="50">
        <f>IFERROR(SUMIFS(Results!V:V,Results!G:G,CONCATENATE("*",B618,"*"),Results!E:E,'Warscroll Win Rates'!A618)/C618,"")</f>
        <v>0.50649350649350644</v>
      </c>
      <c r="E618" s="1">
        <f>SUMIFS(Results!O:O,Results!G:G,CONCATENATE("&lt;&gt;*",'Warscroll Win Rates'!B618,"*"),Results!E:E,'Warscroll Win Rates'!A618)</f>
        <v>40</v>
      </c>
      <c r="F618" s="50">
        <f>IFERROR(SUMIFS(Results!V:V,Results!G:G,CONCATENATE("&lt;&gt;*",'Warscroll Win Rates'!B618,"*"),Results!E:E,'Warscroll Win Rates'!A618)/E618,"")</f>
        <v>0.55000000000000004</v>
      </c>
      <c r="G618" s="46">
        <f>SUMIFS(Results!O:O,Results!G:G,CONCATENATE("*",B618,"*"),Results!E:E,'Warscroll Win Rates'!A618,Results!Y:Y,"&gt;=500")</f>
        <v>24</v>
      </c>
      <c r="H618" s="52">
        <f>IFERROR(SUMIFS(Results!V:V,Results!G:G,CONCATENATE("*",B618,"*"),Results!E:E,'Warscroll Win Rates'!A618,Results!Y:Y,"&gt;=500")/G618,"")</f>
        <v>0.625</v>
      </c>
      <c r="I618" s="53">
        <f>SUMIFS(Results!O:O,Results!G:G,CONCATENATE("&lt;&gt;*",'Warscroll Win Rates'!B618,"*"),Results!E:E,'Warscroll Win Rates'!A618,Results!Y:Y,"&gt;=500")</f>
        <v>7</v>
      </c>
      <c r="J618" s="52">
        <f>IFERROR(SUMIFS(Results!V:V,Results!G:G,CONCATENATE("&lt;&gt;*",'Warscroll Win Rates'!B618,"*"),Results!E:E,'Warscroll Win Rates'!A618,Results!Y:Y,"&gt;=500")/I618,"")</f>
        <v>0.8571428571428571</v>
      </c>
    </row>
    <row r="619" spans="1:10" x14ac:dyDescent="0.3">
      <c r="A619" s="48" t="s">
        <v>87</v>
      </c>
      <c r="B619" s="48" t="s">
        <v>23839</v>
      </c>
      <c r="C619" s="1">
        <f>SUMIFS(Results!O:O,Results!G:G,CONCATENATE("*",B619,"*"),Results!E:E,'Warscroll Win Rates'!A619)</f>
        <v>85</v>
      </c>
      <c r="D619" s="50">
        <f>IFERROR(SUMIFS(Results!V:V,Results!G:G,CONCATENATE("*",B619,"*"),Results!E:E,'Warscroll Win Rates'!A619)/C619,"")</f>
        <v>0.51764705882352946</v>
      </c>
      <c r="E619" s="1">
        <f>SUMIFS(Results!O:O,Results!G:G,CONCATENATE("&lt;&gt;*",'Warscroll Win Rates'!B619,"*"),Results!E:E,'Warscroll Win Rates'!A619)</f>
        <v>109</v>
      </c>
      <c r="F619" s="50">
        <f>IFERROR(SUMIFS(Results!V:V,Results!G:G,CONCATENATE("&lt;&gt;*",'Warscroll Win Rates'!B619,"*"),Results!E:E,'Warscroll Win Rates'!A619)/E619,"")</f>
        <v>0.51376146788990829</v>
      </c>
      <c r="G619" s="46">
        <f>SUMIFS(Results!O:O,Results!G:G,CONCATENATE("*",B619,"*"),Results!E:E,'Warscroll Win Rates'!A619,Results!Y:Y,"&gt;=500")</f>
        <v>12</v>
      </c>
      <c r="H619" s="52">
        <f>IFERROR(SUMIFS(Results!V:V,Results!G:G,CONCATENATE("*",B619,"*"),Results!E:E,'Warscroll Win Rates'!A619,Results!Y:Y,"&gt;=500")/G619,"")</f>
        <v>0.75</v>
      </c>
      <c r="I619" s="53">
        <f>SUMIFS(Results!O:O,Results!G:G,CONCATENATE("&lt;&gt;*",'Warscroll Win Rates'!B619,"*"),Results!E:E,'Warscroll Win Rates'!A619,Results!Y:Y,"&gt;=500")</f>
        <v>19</v>
      </c>
      <c r="J619" s="52">
        <f>IFERROR(SUMIFS(Results!V:V,Results!G:G,CONCATENATE("&lt;&gt;*",'Warscroll Win Rates'!B619,"*"),Results!E:E,'Warscroll Win Rates'!A619,Results!Y:Y,"&gt;=500")/I619,"")</f>
        <v>0.63157894736842102</v>
      </c>
    </row>
    <row r="620" spans="1:10" x14ac:dyDescent="0.3">
      <c r="A620" s="48" t="s">
        <v>87</v>
      </c>
      <c r="B620" s="48" t="s">
        <v>23840</v>
      </c>
      <c r="C620" s="1">
        <f>SUMIFS(Results!O:O,Results!G:G,CONCATENATE("*",B620,"*"),Results!E:E,'Warscroll Win Rates'!A620)</f>
        <v>127</v>
      </c>
      <c r="D620" s="50">
        <f>IFERROR(SUMIFS(Results!V:V,Results!G:G,CONCATENATE("*",B620,"*"),Results!E:E,'Warscroll Win Rates'!A620)/C620,"")</f>
        <v>0.48818897637795278</v>
      </c>
      <c r="E620" s="1">
        <f>SUMIFS(Results!O:O,Results!G:G,CONCATENATE("&lt;&gt;*",'Warscroll Win Rates'!B620,"*"),Results!E:E,'Warscroll Win Rates'!A620)</f>
        <v>67</v>
      </c>
      <c r="F620" s="50">
        <f>IFERROR(SUMIFS(Results!V:V,Results!G:G,CONCATENATE("&lt;&gt;*",'Warscroll Win Rates'!B620,"*"),Results!E:E,'Warscroll Win Rates'!A620)/E620,"")</f>
        <v>0.56716417910447758</v>
      </c>
      <c r="G620" s="46">
        <f>SUMIFS(Results!O:O,Results!G:G,CONCATENATE("*",B620,"*"),Results!E:E,'Warscroll Win Rates'!A620,Results!Y:Y,"&gt;=500")</f>
        <v>9</v>
      </c>
      <c r="H620" s="52">
        <f>IFERROR(SUMIFS(Results!V:V,Results!G:G,CONCATENATE("*",B620,"*"),Results!E:E,'Warscroll Win Rates'!A620,Results!Y:Y,"&gt;=500")/G620,"")</f>
        <v>0.66666666666666663</v>
      </c>
      <c r="I620" s="53">
        <f>SUMIFS(Results!O:O,Results!G:G,CONCATENATE("&lt;&gt;*",'Warscroll Win Rates'!B620,"*"),Results!E:E,'Warscroll Win Rates'!A620,Results!Y:Y,"&gt;=500")</f>
        <v>22</v>
      </c>
      <c r="J620" s="52">
        <f>IFERROR(SUMIFS(Results!V:V,Results!G:G,CONCATENATE("&lt;&gt;*",'Warscroll Win Rates'!B620,"*"),Results!E:E,'Warscroll Win Rates'!A620,Results!Y:Y,"&gt;=500")/I620,"")</f>
        <v>0.68181818181818177</v>
      </c>
    </row>
    <row r="621" spans="1:10" x14ac:dyDescent="0.3">
      <c r="A621" s="48" t="s">
        <v>87</v>
      </c>
      <c r="B621" s="48" t="s">
        <v>23841</v>
      </c>
      <c r="C621" s="1">
        <f>SUMIFS(Results!O:O,Results!G:G,CONCATENATE("*",B621,"*"),Results!E:E,'Warscroll Win Rates'!A621)</f>
        <v>86</v>
      </c>
      <c r="D621" s="50">
        <f>IFERROR(SUMIFS(Results!V:V,Results!G:G,CONCATENATE("*",B621,"*"),Results!E:E,'Warscroll Win Rates'!A621)/C621,"")</f>
        <v>0.44186046511627908</v>
      </c>
      <c r="E621" s="1">
        <f>SUMIFS(Results!O:O,Results!G:G,CONCATENATE("&lt;&gt;*",'Warscroll Win Rates'!B621,"*"),Results!E:E,'Warscroll Win Rates'!A621)</f>
        <v>108</v>
      </c>
      <c r="F621" s="50">
        <f>IFERROR(SUMIFS(Results!V:V,Results!G:G,CONCATENATE("&lt;&gt;*",'Warscroll Win Rates'!B621,"*"),Results!E:E,'Warscroll Win Rates'!A621)/E621,"")</f>
        <v>0.57407407407407407</v>
      </c>
      <c r="G621" s="46">
        <f>SUMIFS(Results!O:O,Results!G:G,CONCATENATE("*",B621,"*"),Results!E:E,'Warscroll Win Rates'!A621,Results!Y:Y,"&gt;=500")</f>
        <v>14</v>
      </c>
      <c r="H621" s="52">
        <f>IFERROR(SUMIFS(Results!V:V,Results!G:G,CONCATENATE("*",B621,"*"),Results!E:E,'Warscroll Win Rates'!A621,Results!Y:Y,"&gt;=500")/G621,"")</f>
        <v>0.6428571428571429</v>
      </c>
      <c r="I621" s="53">
        <f>SUMIFS(Results!O:O,Results!G:G,CONCATENATE("&lt;&gt;*",'Warscroll Win Rates'!B621,"*"),Results!E:E,'Warscroll Win Rates'!A621,Results!Y:Y,"&gt;=500")</f>
        <v>17</v>
      </c>
      <c r="J621" s="52">
        <f>IFERROR(SUMIFS(Results!V:V,Results!G:G,CONCATENATE("&lt;&gt;*",'Warscroll Win Rates'!B621,"*"),Results!E:E,'Warscroll Win Rates'!A621,Results!Y:Y,"&gt;=500")/I621,"")</f>
        <v>0.70588235294117652</v>
      </c>
    </row>
    <row r="622" spans="1:10" x14ac:dyDescent="0.3">
      <c r="A622" s="48" t="s">
        <v>87</v>
      </c>
      <c r="B622" s="48" t="s">
        <v>23842</v>
      </c>
      <c r="C622" s="1">
        <f>SUMIFS(Results!O:O,Results!G:G,CONCATENATE("*",B622,"*"),Results!E:E,'Warscroll Win Rates'!A622)</f>
        <v>97</v>
      </c>
      <c r="D622" s="50">
        <f>IFERROR(SUMIFS(Results!V:V,Results!G:G,CONCATENATE("*",B622,"*"),Results!E:E,'Warscroll Win Rates'!A622)/C622,"")</f>
        <v>0.49484536082474229</v>
      </c>
      <c r="E622" s="1">
        <f>SUMIFS(Results!O:O,Results!G:G,CONCATENATE("&lt;&gt;*",'Warscroll Win Rates'!B622,"*"),Results!E:E,'Warscroll Win Rates'!A622)</f>
        <v>97</v>
      </c>
      <c r="F622" s="50">
        <f>IFERROR(SUMIFS(Results!V:V,Results!G:G,CONCATENATE("&lt;&gt;*",'Warscroll Win Rates'!B622,"*"),Results!E:E,'Warscroll Win Rates'!A622)/E622,"")</f>
        <v>0.53608247422680411</v>
      </c>
      <c r="G622" s="46">
        <f>SUMIFS(Results!O:O,Results!G:G,CONCATENATE("*",B622,"*"),Results!E:E,'Warscroll Win Rates'!A622,Results!Y:Y,"&gt;=500")</f>
        <v>14</v>
      </c>
      <c r="H622" s="52">
        <f>IFERROR(SUMIFS(Results!V:V,Results!G:G,CONCATENATE("*",B622,"*"),Results!E:E,'Warscroll Win Rates'!A622,Results!Y:Y,"&gt;=500")/G622,"")</f>
        <v>0.6428571428571429</v>
      </c>
      <c r="I622" s="53">
        <f>SUMIFS(Results!O:O,Results!G:G,CONCATENATE("&lt;&gt;*",'Warscroll Win Rates'!B622,"*"),Results!E:E,'Warscroll Win Rates'!A622,Results!Y:Y,"&gt;=500")</f>
        <v>17</v>
      </c>
      <c r="J622" s="52">
        <f>IFERROR(SUMIFS(Results!V:V,Results!G:G,CONCATENATE("&lt;&gt;*",'Warscroll Win Rates'!B622,"*"),Results!E:E,'Warscroll Win Rates'!A622,Results!Y:Y,"&gt;=500")/I622,"")</f>
        <v>0.70588235294117652</v>
      </c>
    </row>
    <row r="623" spans="1:10" x14ac:dyDescent="0.3">
      <c r="A623" s="48" t="s">
        <v>87</v>
      </c>
      <c r="B623" s="48" t="s">
        <v>23843</v>
      </c>
      <c r="C623" s="1">
        <f>SUMIFS(Results!O:O,Results!G:G,CONCATENATE("*",B623,"*"),Results!E:E,'Warscroll Win Rates'!A623)</f>
        <v>65</v>
      </c>
      <c r="D623" s="50">
        <f>IFERROR(SUMIFS(Results!V:V,Results!G:G,CONCATENATE("*",B623,"*"),Results!E:E,'Warscroll Win Rates'!A623)/C623,"")</f>
        <v>0.49230769230769234</v>
      </c>
      <c r="E623" s="1">
        <f>SUMIFS(Results!O:O,Results!G:G,CONCATENATE("&lt;&gt;*",'Warscroll Win Rates'!B623,"*"),Results!E:E,'Warscroll Win Rates'!A623)</f>
        <v>129</v>
      </c>
      <c r="F623" s="50">
        <f>IFERROR(SUMIFS(Results!V:V,Results!G:G,CONCATENATE("&lt;&gt;*",'Warscroll Win Rates'!B623,"*"),Results!E:E,'Warscroll Win Rates'!A623)/E623,"")</f>
        <v>0.52713178294573648</v>
      </c>
      <c r="G623" s="46">
        <f>SUMIFS(Results!O:O,Results!G:G,CONCATENATE("*",B623,"*"),Results!E:E,'Warscroll Win Rates'!A623,Results!Y:Y,"&gt;=500")</f>
        <v>5</v>
      </c>
      <c r="H623" s="52">
        <f>IFERROR(SUMIFS(Results!V:V,Results!G:G,CONCATENATE("*",B623,"*"),Results!E:E,'Warscroll Win Rates'!A623,Results!Y:Y,"&gt;=500")/G623,"")</f>
        <v>0.6</v>
      </c>
      <c r="I623" s="53">
        <f>SUMIFS(Results!O:O,Results!G:G,CONCATENATE("&lt;&gt;*",'Warscroll Win Rates'!B623,"*"),Results!E:E,'Warscroll Win Rates'!A623,Results!Y:Y,"&gt;=500")</f>
        <v>26</v>
      </c>
      <c r="J623" s="52">
        <f>IFERROR(SUMIFS(Results!V:V,Results!G:G,CONCATENATE("&lt;&gt;*",'Warscroll Win Rates'!B623,"*"),Results!E:E,'Warscroll Win Rates'!A623,Results!Y:Y,"&gt;=500")/I623,"")</f>
        <v>0.69230769230769229</v>
      </c>
    </row>
    <row r="624" spans="1:10" x14ac:dyDescent="0.3">
      <c r="A624" s="48" t="s">
        <v>87</v>
      </c>
      <c r="B624" s="48" t="s">
        <v>23844</v>
      </c>
      <c r="C624" s="1">
        <f>SUMIFS(Results!O:O,Results!G:G,CONCATENATE("*",B624,"*"),Results!E:E,'Warscroll Win Rates'!A624)</f>
        <v>22</v>
      </c>
      <c r="D624" s="50">
        <f>IFERROR(SUMIFS(Results!V:V,Results!G:G,CONCATENATE("*",B624,"*"),Results!E:E,'Warscroll Win Rates'!A624)/C624,"")</f>
        <v>0.22727272727272727</v>
      </c>
      <c r="E624" s="1">
        <f>SUMIFS(Results!O:O,Results!G:G,CONCATENATE("&lt;&gt;*",'Warscroll Win Rates'!B624,"*"),Results!E:E,'Warscroll Win Rates'!A624)</f>
        <v>172</v>
      </c>
      <c r="F624" s="50">
        <f>IFERROR(SUMIFS(Results!V:V,Results!G:G,CONCATENATE("&lt;&gt;*",'Warscroll Win Rates'!B624,"*"),Results!E:E,'Warscroll Win Rates'!A624)/E624,"")</f>
        <v>0.55232558139534882</v>
      </c>
      <c r="G624" s="46">
        <f>SUMIFS(Results!O:O,Results!G:G,CONCATENATE("*",B624,"*"),Results!E:E,'Warscroll Win Rates'!A624,Results!Y:Y,"&gt;=500")</f>
        <v>0</v>
      </c>
      <c r="H624" s="52" t="str">
        <f>IFERROR(SUMIFS(Results!V:V,Results!G:G,CONCATENATE("*",B624,"*"),Results!E:E,'Warscroll Win Rates'!A624,Results!Y:Y,"&gt;=500")/G624,"")</f>
        <v/>
      </c>
      <c r="I624" s="53">
        <f>SUMIFS(Results!O:O,Results!G:G,CONCATENATE("&lt;&gt;*",'Warscroll Win Rates'!B624,"*"),Results!E:E,'Warscroll Win Rates'!A624,Results!Y:Y,"&gt;=500")</f>
        <v>31</v>
      </c>
      <c r="J624" s="52">
        <f>IFERROR(SUMIFS(Results!V:V,Results!G:G,CONCATENATE("&lt;&gt;*",'Warscroll Win Rates'!B624,"*"),Results!E:E,'Warscroll Win Rates'!A624,Results!Y:Y,"&gt;=500")/I624,"")</f>
        <v>0.67741935483870963</v>
      </c>
    </row>
    <row r="625" spans="1:10" x14ac:dyDescent="0.3">
      <c r="A625" s="48" t="s">
        <v>87</v>
      </c>
      <c r="B625" s="48" t="s">
        <v>23460</v>
      </c>
      <c r="C625" s="1">
        <f>SUMIFS(Results!O:O,Results!G:G,CONCATENATE("*",B625,"*"),Results!E:E,'Warscroll Win Rates'!A625)</f>
        <v>43</v>
      </c>
      <c r="D625" s="50">
        <f>IFERROR(SUMIFS(Results!V:V,Results!G:G,CONCATENATE("*",B625,"*"),Results!E:E,'Warscroll Win Rates'!A625)/C625,"")</f>
        <v>0.60465116279069764</v>
      </c>
      <c r="E625" s="1">
        <f>SUMIFS(Results!O:O,Results!G:G,CONCATENATE("&lt;&gt;*",'Warscroll Win Rates'!B625,"*"),Results!E:E,'Warscroll Win Rates'!A625)</f>
        <v>151</v>
      </c>
      <c r="F625" s="50">
        <f>IFERROR(SUMIFS(Results!V:V,Results!G:G,CONCATENATE("&lt;&gt;*",'Warscroll Win Rates'!B625,"*"),Results!E:E,'Warscroll Win Rates'!A625)/E625,"")</f>
        <v>0.49006622516556292</v>
      </c>
      <c r="G625" s="46">
        <f>SUMIFS(Results!O:O,Results!G:G,CONCATENATE("*",B625,"*"),Results!E:E,'Warscroll Win Rates'!A625,Results!Y:Y,"&gt;=500")</f>
        <v>5</v>
      </c>
      <c r="H625" s="52">
        <f>IFERROR(SUMIFS(Results!V:V,Results!G:G,CONCATENATE("*",B625,"*"),Results!E:E,'Warscroll Win Rates'!A625,Results!Y:Y,"&gt;=500")/G625,"")</f>
        <v>0.6</v>
      </c>
      <c r="I625" s="53">
        <f>SUMIFS(Results!O:O,Results!G:G,CONCATENATE("&lt;&gt;*",'Warscroll Win Rates'!B625,"*"),Results!E:E,'Warscroll Win Rates'!A625,Results!Y:Y,"&gt;=500")</f>
        <v>26</v>
      </c>
      <c r="J625" s="52">
        <f>IFERROR(SUMIFS(Results!V:V,Results!G:G,CONCATENATE("&lt;&gt;*",'Warscroll Win Rates'!B625,"*"),Results!E:E,'Warscroll Win Rates'!A625,Results!Y:Y,"&gt;=500")/I625,"")</f>
        <v>0.69230769230769229</v>
      </c>
    </row>
    <row r="626" spans="1:10" s="5" customFormat="1" x14ac:dyDescent="0.3">
      <c r="A626" s="49" t="s">
        <v>17</v>
      </c>
      <c r="B626" s="49"/>
      <c r="C626" s="6">
        <f>SUMIFS(Results!O:O,Results!G:G,CONCATENATE("*",B626,"*"),Results!E:E,'Warscroll Win Rates'!A626)</f>
        <v>360</v>
      </c>
      <c r="D626" s="50">
        <f>IFERROR(SUMIFS(Results!V:V,Results!G:G,CONCATENATE("*",B626,"*"),Results!E:E,'Warscroll Win Rates'!A626)/C626,"")</f>
        <v>0.48888888888888887</v>
      </c>
      <c r="E626" s="6">
        <f>SUMIFS(Results!O:O,Results!G:G,CONCATENATE("&lt;&gt;*",'Warscroll Win Rates'!B626,"*"),Results!E:E,'Warscroll Win Rates'!A626)</f>
        <v>0</v>
      </c>
      <c r="F626" s="50" t="str">
        <f>IFERROR(SUMIFS(Results!V:V,Results!G:G,CONCATENATE("&lt;&gt;*",'Warscroll Win Rates'!B626,"*"),Results!E:E,'Warscroll Win Rates'!A626)/E626,"")</f>
        <v/>
      </c>
      <c r="G626" s="46">
        <f>SUMIFS(Results!O:O,Results!G:G,CONCATENATE("*",B626,"*"),Results!E:E,'Warscroll Win Rates'!A626,Results!Y:Y,"&gt;=500")</f>
        <v>48</v>
      </c>
      <c r="H626" s="52">
        <f>IFERROR(SUMIFS(Results!V:V,Results!G:G,CONCATENATE("*",B626,"*"),Results!E:E,'Warscroll Win Rates'!A626,Results!Y:Y,"&gt;=500")/G626,"")</f>
        <v>0.67708333333333337</v>
      </c>
      <c r="I626" s="53">
        <f>SUMIFS(Results!O:O,Results!G:G,CONCATENATE("&lt;&gt;*",'Warscroll Win Rates'!B626,"*"),Results!E:E,'Warscroll Win Rates'!A626,Results!Y:Y,"&gt;=500")</f>
        <v>0</v>
      </c>
      <c r="J626" s="52" t="str">
        <f>IFERROR(SUMIFS(Results!V:V,Results!G:G,CONCATENATE("&lt;&gt;*",'Warscroll Win Rates'!B626,"*"),Results!E:E,'Warscroll Win Rates'!A626,Results!Y:Y,"&gt;=500")/I626,"")</f>
        <v/>
      </c>
    </row>
    <row r="627" spans="1:10" x14ac:dyDescent="0.3">
      <c r="A627" s="48" t="s">
        <v>17</v>
      </c>
      <c r="B627" s="48" t="s">
        <v>23845</v>
      </c>
      <c r="C627" s="1">
        <f>SUMIFS(Results!O:O,Results!G:G,CONCATENATE("*",B627,"*"),Results!E:E,'Warscroll Win Rates'!A627)</f>
        <v>97</v>
      </c>
      <c r="D627" s="50">
        <f>IFERROR(SUMIFS(Results!V:V,Results!G:G,CONCATENATE("*",B627,"*"),Results!E:E,'Warscroll Win Rates'!A627)/C627,"")</f>
        <v>0.45360824742268041</v>
      </c>
      <c r="E627" s="1">
        <f>SUMIFS(Results!O:O,Results!G:G,CONCATENATE("&lt;&gt;*",'Warscroll Win Rates'!B627,"*"),Results!E:E,'Warscroll Win Rates'!A627)</f>
        <v>263</v>
      </c>
      <c r="F627" s="50">
        <f>IFERROR(SUMIFS(Results!V:V,Results!G:G,CONCATENATE("&lt;&gt;*",'Warscroll Win Rates'!B627,"*"),Results!E:E,'Warscroll Win Rates'!A627)/E627,"")</f>
        <v>0.50190114068441061</v>
      </c>
      <c r="G627" s="46">
        <f>SUMIFS(Results!O:O,Results!G:G,CONCATENATE("*",B627,"*"),Results!E:E,'Warscroll Win Rates'!A627,Results!Y:Y,"&gt;=500")</f>
        <v>23</v>
      </c>
      <c r="H627" s="52">
        <f>IFERROR(SUMIFS(Results!V:V,Results!G:G,CONCATENATE("*",B627,"*"),Results!E:E,'Warscroll Win Rates'!A627,Results!Y:Y,"&gt;=500")/G627,"")</f>
        <v>0.67391304347826086</v>
      </c>
      <c r="I627" s="53">
        <f>SUMIFS(Results!O:O,Results!G:G,CONCATENATE("&lt;&gt;*",'Warscroll Win Rates'!B627,"*"),Results!E:E,'Warscroll Win Rates'!A627,Results!Y:Y,"&gt;=500")</f>
        <v>25</v>
      </c>
      <c r="J627" s="52">
        <f>IFERROR(SUMIFS(Results!V:V,Results!G:G,CONCATENATE("&lt;&gt;*",'Warscroll Win Rates'!B627,"*"),Results!E:E,'Warscroll Win Rates'!A627,Results!Y:Y,"&gt;=500")/I627,"")</f>
        <v>0.68</v>
      </c>
    </row>
    <row r="628" spans="1:10" x14ac:dyDescent="0.3">
      <c r="A628" s="48" t="s">
        <v>17</v>
      </c>
      <c r="B628" s="48" t="s">
        <v>23846</v>
      </c>
      <c r="C628" s="1">
        <f>SUMIFS(Results!O:O,Results!G:G,CONCATENATE("*",B628,"*"),Results!E:E,'Warscroll Win Rates'!A628)</f>
        <v>15</v>
      </c>
      <c r="D628" s="50">
        <f>IFERROR(SUMIFS(Results!V:V,Results!G:G,CONCATENATE("*",B628,"*"),Results!E:E,'Warscroll Win Rates'!A628)/C628,"")</f>
        <v>0.5</v>
      </c>
      <c r="E628" s="1">
        <f>SUMIFS(Results!O:O,Results!G:G,CONCATENATE("&lt;&gt;*",'Warscroll Win Rates'!B628,"*"),Results!E:E,'Warscroll Win Rates'!A628)</f>
        <v>345</v>
      </c>
      <c r="F628" s="50">
        <f>IFERROR(SUMIFS(Results!V:V,Results!G:G,CONCATENATE("&lt;&gt;*",'Warscroll Win Rates'!B628,"*"),Results!E:E,'Warscroll Win Rates'!A628)/E628,"")</f>
        <v>0.48840579710144927</v>
      </c>
      <c r="G628" s="46">
        <f>SUMIFS(Results!O:O,Results!G:G,CONCATENATE("*",B628,"*"),Results!E:E,'Warscroll Win Rates'!A628,Results!Y:Y,"&gt;=500")</f>
        <v>0</v>
      </c>
      <c r="H628" s="52" t="str">
        <f>IFERROR(SUMIFS(Results!V:V,Results!G:G,CONCATENATE("*",B628,"*"),Results!E:E,'Warscroll Win Rates'!A628,Results!Y:Y,"&gt;=500")/G628,"")</f>
        <v/>
      </c>
      <c r="I628" s="53">
        <f>SUMIFS(Results!O:O,Results!G:G,CONCATENATE("&lt;&gt;*",'Warscroll Win Rates'!B628,"*"),Results!E:E,'Warscroll Win Rates'!A628,Results!Y:Y,"&gt;=500")</f>
        <v>48</v>
      </c>
      <c r="J628" s="52">
        <f>IFERROR(SUMIFS(Results!V:V,Results!G:G,CONCATENATE("&lt;&gt;*",'Warscroll Win Rates'!B628,"*"),Results!E:E,'Warscroll Win Rates'!A628,Results!Y:Y,"&gt;=500")/I628,"")</f>
        <v>0.67708333333333337</v>
      </c>
    </row>
    <row r="629" spans="1:10" x14ac:dyDescent="0.3">
      <c r="A629" s="48" t="s">
        <v>17</v>
      </c>
      <c r="B629" s="48" t="s">
        <v>23847</v>
      </c>
      <c r="C629" s="1">
        <f>SUMIFS(Results!O:O,Results!G:G,CONCATENATE("*",B629,"*"),Results!E:E,'Warscroll Win Rates'!A629)</f>
        <v>130</v>
      </c>
      <c r="D629" s="50">
        <f>IFERROR(SUMIFS(Results!V:V,Results!G:G,CONCATENATE("*",B629,"*"),Results!E:E,'Warscroll Win Rates'!A629)/C629,"")</f>
        <v>0.50384615384615383</v>
      </c>
      <c r="E629" s="1">
        <f>SUMIFS(Results!O:O,Results!G:G,CONCATENATE("&lt;&gt;*",'Warscroll Win Rates'!B629,"*"),Results!E:E,'Warscroll Win Rates'!A629)</f>
        <v>230</v>
      </c>
      <c r="F629" s="50">
        <f>IFERROR(SUMIFS(Results!V:V,Results!G:G,CONCATENATE("&lt;&gt;*",'Warscroll Win Rates'!B629,"*"),Results!E:E,'Warscroll Win Rates'!A629)/E629,"")</f>
        <v>0.48043478260869565</v>
      </c>
      <c r="G629" s="46">
        <f>SUMIFS(Results!O:O,Results!G:G,CONCATENATE("*",B629,"*"),Results!E:E,'Warscroll Win Rates'!A629,Results!Y:Y,"&gt;=500")</f>
        <v>10</v>
      </c>
      <c r="H629" s="52">
        <f>IFERROR(SUMIFS(Results!V:V,Results!G:G,CONCATENATE("*",B629,"*"),Results!E:E,'Warscroll Win Rates'!A629,Results!Y:Y,"&gt;=500")/G629,"")</f>
        <v>0.8</v>
      </c>
      <c r="I629" s="53">
        <f>SUMIFS(Results!O:O,Results!G:G,CONCATENATE("&lt;&gt;*",'Warscroll Win Rates'!B629,"*"),Results!E:E,'Warscroll Win Rates'!A629,Results!Y:Y,"&gt;=500")</f>
        <v>38</v>
      </c>
      <c r="J629" s="52">
        <f>IFERROR(SUMIFS(Results!V:V,Results!G:G,CONCATENATE("&lt;&gt;*",'Warscroll Win Rates'!B629,"*"),Results!E:E,'Warscroll Win Rates'!A629,Results!Y:Y,"&gt;=500")/I629,"")</f>
        <v>0.64473684210526316</v>
      </c>
    </row>
    <row r="630" spans="1:10" x14ac:dyDescent="0.3">
      <c r="A630" s="48" t="s">
        <v>17</v>
      </c>
      <c r="B630" s="48" t="s">
        <v>23848</v>
      </c>
      <c r="C630" s="1">
        <f>SUMIFS(Results!O:O,Results!G:G,CONCATENATE("*",B630,"*"),Results!E:E,'Warscroll Win Rates'!A630)</f>
        <v>5</v>
      </c>
      <c r="D630" s="50">
        <f>IFERROR(SUMIFS(Results!V:V,Results!G:G,CONCATENATE("*",B630,"*"),Results!E:E,'Warscroll Win Rates'!A630)/C630,"")</f>
        <v>0.4</v>
      </c>
      <c r="E630" s="1">
        <f>SUMIFS(Results!O:O,Results!G:G,CONCATENATE("&lt;&gt;*",'Warscroll Win Rates'!B630,"*"),Results!E:E,'Warscroll Win Rates'!A630)</f>
        <v>355</v>
      </c>
      <c r="F630" s="50">
        <f>IFERROR(SUMIFS(Results!V:V,Results!G:G,CONCATENATE("&lt;&gt;*",'Warscroll Win Rates'!B630,"*"),Results!E:E,'Warscroll Win Rates'!A630)/E630,"")</f>
        <v>0.49014084507042255</v>
      </c>
      <c r="G630" s="46">
        <f>SUMIFS(Results!O:O,Results!G:G,CONCATENATE("*",B630,"*"),Results!E:E,'Warscroll Win Rates'!A630,Results!Y:Y,"&gt;=500")</f>
        <v>0</v>
      </c>
      <c r="H630" s="52" t="str">
        <f>IFERROR(SUMIFS(Results!V:V,Results!G:G,CONCATENATE("*",B630,"*"),Results!E:E,'Warscroll Win Rates'!A630,Results!Y:Y,"&gt;=500")/G630,"")</f>
        <v/>
      </c>
      <c r="I630" s="53">
        <f>SUMIFS(Results!O:O,Results!G:G,CONCATENATE("&lt;&gt;*",'Warscroll Win Rates'!B630,"*"),Results!E:E,'Warscroll Win Rates'!A630,Results!Y:Y,"&gt;=500")</f>
        <v>48</v>
      </c>
      <c r="J630" s="52">
        <f>IFERROR(SUMIFS(Results!V:V,Results!G:G,CONCATENATE("&lt;&gt;*",'Warscroll Win Rates'!B630,"*"),Results!E:E,'Warscroll Win Rates'!A630,Results!Y:Y,"&gt;=500")/I630,"")</f>
        <v>0.67708333333333337</v>
      </c>
    </row>
    <row r="631" spans="1:10" x14ac:dyDescent="0.3">
      <c r="A631" s="48" t="s">
        <v>17</v>
      </c>
      <c r="B631" s="48" t="s">
        <v>23849</v>
      </c>
      <c r="C631" s="1">
        <f>SUMIFS(Results!O:O,Results!G:G,CONCATENATE("*",B631,"*"),Results!E:E,'Warscroll Win Rates'!A631)</f>
        <v>77</v>
      </c>
      <c r="D631" s="50">
        <f>IFERROR(SUMIFS(Results!V:V,Results!G:G,CONCATENATE("*",B631,"*"),Results!E:E,'Warscroll Win Rates'!A631)/C631,"")</f>
        <v>0.52597402597402598</v>
      </c>
      <c r="E631" s="1">
        <f>SUMIFS(Results!O:O,Results!G:G,CONCATENATE("&lt;&gt;*",'Warscroll Win Rates'!B631,"*"),Results!E:E,'Warscroll Win Rates'!A631)</f>
        <v>283</v>
      </c>
      <c r="F631" s="50">
        <f>IFERROR(SUMIFS(Results!V:V,Results!G:G,CONCATENATE("&lt;&gt;*",'Warscroll Win Rates'!B631,"*"),Results!E:E,'Warscroll Win Rates'!A631)/E631,"")</f>
        <v>0.47879858657243818</v>
      </c>
      <c r="G631" s="46">
        <f>SUMIFS(Results!O:O,Results!G:G,CONCATENATE("*",B631,"*"),Results!E:E,'Warscroll Win Rates'!A631,Results!Y:Y,"&gt;=500")</f>
        <v>5</v>
      </c>
      <c r="H631" s="52">
        <f>IFERROR(SUMIFS(Results!V:V,Results!G:G,CONCATENATE("*",B631,"*"),Results!E:E,'Warscroll Win Rates'!A631,Results!Y:Y,"&gt;=500")/G631,"")</f>
        <v>0.8</v>
      </c>
      <c r="I631" s="53">
        <f>SUMIFS(Results!O:O,Results!G:G,CONCATENATE("&lt;&gt;*",'Warscroll Win Rates'!B631,"*"),Results!E:E,'Warscroll Win Rates'!A631,Results!Y:Y,"&gt;=500")</f>
        <v>43</v>
      </c>
      <c r="J631" s="52">
        <f>IFERROR(SUMIFS(Results!V:V,Results!G:G,CONCATENATE("&lt;&gt;*",'Warscroll Win Rates'!B631,"*"),Results!E:E,'Warscroll Win Rates'!A631,Results!Y:Y,"&gt;=500")/I631,"")</f>
        <v>0.66279069767441856</v>
      </c>
    </row>
    <row r="632" spans="1:10" x14ac:dyDescent="0.3">
      <c r="A632" s="48" t="s">
        <v>17</v>
      </c>
      <c r="B632" s="48" t="s">
        <v>23850</v>
      </c>
      <c r="C632" s="1">
        <f>SUMIFS(Results!O:O,Results!G:G,CONCATENATE("*",B632,"*"),Results!E:E,'Warscroll Win Rates'!A632)</f>
        <v>115</v>
      </c>
      <c r="D632" s="50">
        <f>IFERROR(SUMIFS(Results!V:V,Results!G:G,CONCATENATE("*",B632,"*"),Results!E:E,'Warscroll Win Rates'!A632)/C632,"")</f>
        <v>0.45652173913043476</v>
      </c>
      <c r="E632" s="1">
        <f>SUMIFS(Results!O:O,Results!G:G,CONCATENATE("&lt;&gt;*",'Warscroll Win Rates'!B632,"*"),Results!E:E,'Warscroll Win Rates'!A632)</f>
        <v>245</v>
      </c>
      <c r="F632" s="50">
        <f>IFERROR(SUMIFS(Results!V:V,Results!G:G,CONCATENATE("&lt;&gt;*",'Warscroll Win Rates'!B632,"*"),Results!E:E,'Warscroll Win Rates'!A632)/E632,"")</f>
        <v>0.50408163265306127</v>
      </c>
      <c r="G632" s="46">
        <f>SUMIFS(Results!O:O,Results!G:G,CONCATENATE("*",B632,"*"),Results!E:E,'Warscroll Win Rates'!A632,Results!Y:Y,"&gt;=500")</f>
        <v>25</v>
      </c>
      <c r="H632" s="52">
        <f>IFERROR(SUMIFS(Results!V:V,Results!G:G,CONCATENATE("*",B632,"*"),Results!E:E,'Warscroll Win Rates'!A632,Results!Y:Y,"&gt;=500")/G632,"")</f>
        <v>0.62</v>
      </c>
      <c r="I632" s="53">
        <f>SUMIFS(Results!O:O,Results!G:G,CONCATENATE("&lt;&gt;*",'Warscroll Win Rates'!B632,"*"),Results!E:E,'Warscroll Win Rates'!A632,Results!Y:Y,"&gt;=500")</f>
        <v>23</v>
      </c>
      <c r="J632" s="52">
        <f>IFERROR(SUMIFS(Results!V:V,Results!G:G,CONCATENATE("&lt;&gt;*",'Warscroll Win Rates'!B632,"*"),Results!E:E,'Warscroll Win Rates'!A632,Results!Y:Y,"&gt;=500")/I632,"")</f>
        <v>0.73913043478260865</v>
      </c>
    </row>
    <row r="633" spans="1:10" x14ac:dyDescent="0.3">
      <c r="A633" s="48" t="s">
        <v>17</v>
      </c>
      <c r="B633" s="48" t="s">
        <v>23851</v>
      </c>
      <c r="C633" s="1">
        <f>SUMIFS(Results!O:O,Results!G:G,CONCATENATE("*",B633,"*"),Results!E:E,'Warscroll Win Rates'!A633)</f>
        <v>50</v>
      </c>
      <c r="D633" s="50">
        <f>IFERROR(SUMIFS(Results!V:V,Results!G:G,CONCATENATE("*",B633,"*"),Results!E:E,'Warscroll Win Rates'!A633)/C633,"")</f>
        <v>0.48</v>
      </c>
      <c r="E633" s="1">
        <f>SUMIFS(Results!O:O,Results!G:G,CONCATENATE("&lt;&gt;*",'Warscroll Win Rates'!B633,"*"),Results!E:E,'Warscroll Win Rates'!A633)</f>
        <v>310</v>
      </c>
      <c r="F633" s="50">
        <f>IFERROR(SUMIFS(Results!V:V,Results!G:G,CONCATENATE("&lt;&gt;*",'Warscroll Win Rates'!B633,"*"),Results!E:E,'Warscroll Win Rates'!A633)/E633,"")</f>
        <v>0.49032258064516127</v>
      </c>
      <c r="G633" s="46">
        <f>SUMIFS(Results!O:O,Results!G:G,CONCATENATE("*",B633,"*"),Results!E:E,'Warscroll Win Rates'!A633,Results!Y:Y,"&gt;=500")</f>
        <v>0</v>
      </c>
      <c r="H633" s="52" t="str">
        <f>IFERROR(SUMIFS(Results!V:V,Results!G:G,CONCATENATE("*",B633,"*"),Results!E:E,'Warscroll Win Rates'!A633,Results!Y:Y,"&gt;=500")/G633,"")</f>
        <v/>
      </c>
      <c r="I633" s="53">
        <f>SUMIFS(Results!O:O,Results!G:G,CONCATENATE("&lt;&gt;*",'Warscroll Win Rates'!B633,"*"),Results!E:E,'Warscroll Win Rates'!A633,Results!Y:Y,"&gt;=500")</f>
        <v>48</v>
      </c>
      <c r="J633" s="52">
        <f>IFERROR(SUMIFS(Results!V:V,Results!G:G,CONCATENATE("&lt;&gt;*",'Warscroll Win Rates'!B633,"*"),Results!E:E,'Warscroll Win Rates'!A633,Results!Y:Y,"&gt;=500")/I633,"")</f>
        <v>0.67708333333333337</v>
      </c>
    </row>
    <row r="634" spans="1:10" x14ac:dyDescent="0.3">
      <c r="A634" s="48" t="s">
        <v>17</v>
      </c>
      <c r="B634" s="48" t="s">
        <v>23852</v>
      </c>
      <c r="C634" s="1">
        <f>SUMIFS(Results!O:O,Results!G:G,CONCATENATE("*",B634,"*"),Results!E:E,'Warscroll Win Rates'!A634)</f>
        <v>0</v>
      </c>
      <c r="D634" s="50" t="str">
        <f>IFERROR(SUMIFS(Results!V:V,Results!G:G,CONCATENATE("*",B634,"*"),Results!E:E,'Warscroll Win Rates'!A634)/C634,"")</f>
        <v/>
      </c>
      <c r="E634" s="1">
        <f>SUMIFS(Results!O:O,Results!G:G,CONCATENATE("&lt;&gt;*",'Warscroll Win Rates'!B634,"*"),Results!E:E,'Warscroll Win Rates'!A634)</f>
        <v>360</v>
      </c>
      <c r="F634" s="50">
        <f>IFERROR(SUMIFS(Results!V:V,Results!G:G,CONCATENATE("&lt;&gt;*",'Warscroll Win Rates'!B634,"*"),Results!E:E,'Warscroll Win Rates'!A634)/E634,"")</f>
        <v>0.48888888888888887</v>
      </c>
      <c r="G634" s="46">
        <f>SUMIFS(Results!O:O,Results!G:G,CONCATENATE("*",B634,"*"),Results!E:E,'Warscroll Win Rates'!A634,Results!Y:Y,"&gt;=500")</f>
        <v>0</v>
      </c>
      <c r="H634" s="52" t="str">
        <f>IFERROR(SUMIFS(Results!V:V,Results!G:G,CONCATENATE("*",B634,"*"),Results!E:E,'Warscroll Win Rates'!A634,Results!Y:Y,"&gt;=500")/G634,"")</f>
        <v/>
      </c>
      <c r="I634" s="53">
        <f>SUMIFS(Results!O:O,Results!G:G,CONCATENATE("&lt;&gt;*",'Warscroll Win Rates'!B634,"*"),Results!E:E,'Warscroll Win Rates'!A634,Results!Y:Y,"&gt;=500")</f>
        <v>48</v>
      </c>
      <c r="J634" s="52">
        <f>IFERROR(SUMIFS(Results!V:V,Results!G:G,CONCATENATE("&lt;&gt;*",'Warscroll Win Rates'!B634,"*"),Results!E:E,'Warscroll Win Rates'!A634,Results!Y:Y,"&gt;=500")/I634,"")</f>
        <v>0.67708333333333337</v>
      </c>
    </row>
    <row r="635" spans="1:10" x14ac:dyDescent="0.3">
      <c r="A635" s="48" t="s">
        <v>17</v>
      </c>
      <c r="B635" s="48" t="s">
        <v>23853</v>
      </c>
      <c r="C635" s="1">
        <f>SUMIFS(Results!O:O,Results!G:G,CONCATENATE("*",B635,"*"),Results!E:E,'Warscroll Win Rates'!A635)</f>
        <v>202</v>
      </c>
      <c r="D635" s="50">
        <f>IFERROR(SUMIFS(Results!V:V,Results!G:G,CONCATENATE("*",B635,"*"),Results!E:E,'Warscroll Win Rates'!A635)/C635,"")</f>
        <v>0.48267326732673266</v>
      </c>
      <c r="E635" s="1">
        <f>SUMIFS(Results!O:O,Results!G:G,CONCATENATE("&lt;&gt;*",'Warscroll Win Rates'!B635,"*"),Results!E:E,'Warscroll Win Rates'!A635)</f>
        <v>158</v>
      </c>
      <c r="F635" s="50">
        <f>IFERROR(SUMIFS(Results!V:V,Results!G:G,CONCATENATE("&lt;&gt;*",'Warscroll Win Rates'!B635,"*"),Results!E:E,'Warscroll Win Rates'!A635)/E635,"")</f>
        <v>0.49683544303797467</v>
      </c>
      <c r="G635" s="46">
        <f>SUMIFS(Results!O:O,Results!G:G,CONCATENATE("*",B635,"*"),Results!E:E,'Warscroll Win Rates'!A635,Results!Y:Y,"&gt;=500")</f>
        <v>40</v>
      </c>
      <c r="H635" s="52">
        <f>IFERROR(SUMIFS(Results!V:V,Results!G:G,CONCATENATE("*",B635,"*"),Results!E:E,'Warscroll Win Rates'!A635,Results!Y:Y,"&gt;=500")/G635,"")</f>
        <v>0.66249999999999998</v>
      </c>
      <c r="I635" s="53">
        <f>SUMIFS(Results!O:O,Results!G:G,CONCATENATE("&lt;&gt;*",'Warscroll Win Rates'!B635,"*"),Results!E:E,'Warscroll Win Rates'!A635,Results!Y:Y,"&gt;=500")</f>
        <v>8</v>
      </c>
      <c r="J635" s="52">
        <f>IFERROR(SUMIFS(Results!V:V,Results!G:G,CONCATENATE("&lt;&gt;*",'Warscroll Win Rates'!B635,"*"),Results!E:E,'Warscroll Win Rates'!A635,Results!Y:Y,"&gt;=500")/I635,"")</f>
        <v>0.75</v>
      </c>
    </row>
    <row r="636" spans="1:10" x14ac:dyDescent="0.3">
      <c r="A636" s="48" t="s">
        <v>17</v>
      </c>
      <c r="B636" s="48" t="s">
        <v>23854</v>
      </c>
      <c r="C636" s="1">
        <f>SUMIFS(Results!O:O,Results!G:G,CONCATENATE("*",B636,"*"),Results!E:E,'Warscroll Win Rates'!A636)</f>
        <v>0</v>
      </c>
      <c r="D636" s="50" t="str">
        <f>IFERROR(SUMIFS(Results!V:V,Results!G:G,CONCATENATE("*",B636,"*"),Results!E:E,'Warscroll Win Rates'!A636)/C636,"")</f>
        <v/>
      </c>
      <c r="E636" s="1">
        <f>SUMIFS(Results!O:O,Results!G:G,CONCATENATE("&lt;&gt;*",'Warscroll Win Rates'!B636,"*"),Results!E:E,'Warscroll Win Rates'!A636)</f>
        <v>360</v>
      </c>
      <c r="F636" s="50">
        <f>IFERROR(SUMIFS(Results!V:V,Results!G:G,CONCATENATE("&lt;&gt;*",'Warscroll Win Rates'!B636,"*"),Results!E:E,'Warscroll Win Rates'!A636)/E636,"")</f>
        <v>0.48888888888888887</v>
      </c>
      <c r="G636" s="46">
        <f>SUMIFS(Results!O:O,Results!G:G,CONCATENATE("*",B636,"*"),Results!E:E,'Warscroll Win Rates'!A636,Results!Y:Y,"&gt;=500")</f>
        <v>0</v>
      </c>
      <c r="H636" s="52" t="str">
        <f>IFERROR(SUMIFS(Results!V:V,Results!G:G,CONCATENATE("*",B636,"*"),Results!E:E,'Warscroll Win Rates'!A636,Results!Y:Y,"&gt;=500")/G636,"")</f>
        <v/>
      </c>
      <c r="I636" s="53">
        <f>SUMIFS(Results!O:O,Results!G:G,CONCATENATE("&lt;&gt;*",'Warscroll Win Rates'!B636,"*"),Results!E:E,'Warscroll Win Rates'!A636,Results!Y:Y,"&gt;=500")</f>
        <v>48</v>
      </c>
      <c r="J636" s="52">
        <f>IFERROR(SUMIFS(Results!V:V,Results!G:G,CONCATENATE("&lt;&gt;*",'Warscroll Win Rates'!B636,"*"),Results!E:E,'Warscroll Win Rates'!A636,Results!Y:Y,"&gt;=500")/I636,"")</f>
        <v>0.67708333333333337</v>
      </c>
    </row>
    <row r="637" spans="1:10" x14ac:dyDescent="0.3">
      <c r="A637" s="48" t="s">
        <v>17</v>
      </c>
      <c r="B637" s="48" t="s">
        <v>23855</v>
      </c>
      <c r="C637" s="1">
        <f>SUMIFS(Results!O:O,Results!G:G,CONCATENATE("*",B637,"*"),Results!E:E,'Warscroll Win Rates'!A637)</f>
        <v>0</v>
      </c>
      <c r="D637" s="50" t="str">
        <f>IFERROR(SUMIFS(Results!V:V,Results!G:G,CONCATENATE("*",B637,"*"),Results!E:E,'Warscroll Win Rates'!A637)/C637,"")</f>
        <v/>
      </c>
      <c r="E637" s="1">
        <f>SUMIFS(Results!O:O,Results!G:G,CONCATENATE("&lt;&gt;*",'Warscroll Win Rates'!B637,"*"),Results!E:E,'Warscroll Win Rates'!A637)</f>
        <v>360</v>
      </c>
      <c r="F637" s="50">
        <f>IFERROR(SUMIFS(Results!V:V,Results!G:G,CONCATENATE("&lt;&gt;*",'Warscroll Win Rates'!B637,"*"),Results!E:E,'Warscroll Win Rates'!A637)/E637,"")</f>
        <v>0.48888888888888887</v>
      </c>
      <c r="G637" s="46">
        <f>SUMIFS(Results!O:O,Results!G:G,CONCATENATE("*",B637,"*"),Results!E:E,'Warscroll Win Rates'!A637,Results!Y:Y,"&gt;=500")</f>
        <v>0</v>
      </c>
      <c r="H637" s="52" t="str">
        <f>IFERROR(SUMIFS(Results!V:V,Results!G:G,CONCATENATE("*",B637,"*"),Results!E:E,'Warscroll Win Rates'!A637,Results!Y:Y,"&gt;=500")/G637,"")</f>
        <v/>
      </c>
      <c r="I637" s="53">
        <f>SUMIFS(Results!O:O,Results!G:G,CONCATENATE("&lt;&gt;*",'Warscroll Win Rates'!B637,"*"),Results!E:E,'Warscroll Win Rates'!A637,Results!Y:Y,"&gt;=500")</f>
        <v>48</v>
      </c>
      <c r="J637" s="52">
        <f>IFERROR(SUMIFS(Results!V:V,Results!G:G,CONCATENATE("&lt;&gt;*",'Warscroll Win Rates'!B637,"*"),Results!E:E,'Warscroll Win Rates'!A637,Results!Y:Y,"&gt;=500")/I637,"")</f>
        <v>0.67708333333333337</v>
      </c>
    </row>
    <row r="638" spans="1:10" x14ac:dyDescent="0.3">
      <c r="A638" s="48" t="s">
        <v>17</v>
      </c>
      <c r="B638" s="48" t="s">
        <v>23856</v>
      </c>
      <c r="C638" s="1">
        <f>SUMIFS(Results!O:O,Results!G:G,CONCATENATE("*",B638,"*"),Results!E:E,'Warscroll Win Rates'!A638)</f>
        <v>30</v>
      </c>
      <c r="D638" s="50">
        <f>IFERROR(SUMIFS(Results!V:V,Results!G:G,CONCATENATE("*",B638,"*"),Results!E:E,'Warscroll Win Rates'!A638)/C638,"")</f>
        <v>0.4</v>
      </c>
      <c r="E638" s="1">
        <f>SUMIFS(Results!O:O,Results!G:G,CONCATENATE("&lt;&gt;*",'Warscroll Win Rates'!B638,"*"),Results!E:E,'Warscroll Win Rates'!A638)</f>
        <v>330</v>
      </c>
      <c r="F638" s="50">
        <f>IFERROR(SUMIFS(Results!V:V,Results!G:G,CONCATENATE("&lt;&gt;*",'Warscroll Win Rates'!B638,"*"),Results!E:E,'Warscroll Win Rates'!A638)/E638,"")</f>
        <v>0.49696969696969695</v>
      </c>
      <c r="G638" s="46">
        <f>SUMIFS(Results!O:O,Results!G:G,CONCATENATE("*",B638,"*"),Results!E:E,'Warscroll Win Rates'!A638,Results!Y:Y,"&gt;=500")</f>
        <v>0</v>
      </c>
      <c r="H638" s="52" t="str">
        <f>IFERROR(SUMIFS(Results!V:V,Results!G:G,CONCATENATE("*",B638,"*"),Results!E:E,'Warscroll Win Rates'!A638,Results!Y:Y,"&gt;=500")/G638,"")</f>
        <v/>
      </c>
      <c r="I638" s="53">
        <f>SUMIFS(Results!O:O,Results!G:G,CONCATENATE("&lt;&gt;*",'Warscroll Win Rates'!B638,"*"),Results!E:E,'Warscroll Win Rates'!A638,Results!Y:Y,"&gt;=500")</f>
        <v>48</v>
      </c>
      <c r="J638" s="52">
        <f>IFERROR(SUMIFS(Results!V:V,Results!G:G,CONCATENATE("&lt;&gt;*",'Warscroll Win Rates'!B638,"*"),Results!E:E,'Warscroll Win Rates'!A638,Results!Y:Y,"&gt;=500")/I638,"")</f>
        <v>0.67708333333333337</v>
      </c>
    </row>
    <row r="639" spans="1:10" x14ac:dyDescent="0.3">
      <c r="A639" s="48" t="s">
        <v>17</v>
      </c>
      <c r="B639" s="48" t="s">
        <v>23857</v>
      </c>
      <c r="C639" s="1">
        <f>SUMIFS(Results!O:O,Results!G:G,CONCATENATE("*",B639,"*"),Results!E:E,'Warscroll Win Rates'!A639)</f>
        <v>63</v>
      </c>
      <c r="D639" s="50">
        <f>IFERROR(SUMIFS(Results!V:V,Results!G:G,CONCATENATE("*",B639,"*"),Results!E:E,'Warscroll Win Rates'!A639)/C639,"")</f>
        <v>0.56349206349206349</v>
      </c>
      <c r="E639" s="1">
        <f>SUMIFS(Results!O:O,Results!G:G,CONCATENATE("&lt;&gt;*",'Warscroll Win Rates'!B639,"*"),Results!E:E,'Warscroll Win Rates'!A639)</f>
        <v>297</v>
      </c>
      <c r="F639" s="50">
        <f>IFERROR(SUMIFS(Results!V:V,Results!G:G,CONCATENATE("&lt;&gt;*",'Warscroll Win Rates'!B639,"*"),Results!E:E,'Warscroll Win Rates'!A639)/E639,"")</f>
        <v>0.47306397306397308</v>
      </c>
      <c r="G639" s="46">
        <f>SUMIFS(Results!O:O,Results!G:G,CONCATENATE("*",B639,"*"),Results!E:E,'Warscroll Win Rates'!A639,Results!Y:Y,"&gt;=500")</f>
        <v>3</v>
      </c>
      <c r="H639" s="52">
        <f>IFERROR(SUMIFS(Results!V:V,Results!G:G,CONCATENATE("*",B639,"*"),Results!E:E,'Warscroll Win Rates'!A639,Results!Y:Y,"&gt;=500")/G639,"")</f>
        <v>0.66666666666666663</v>
      </c>
      <c r="I639" s="53">
        <f>SUMIFS(Results!O:O,Results!G:G,CONCATENATE("&lt;&gt;*",'Warscroll Win Rates'!B639,"*"),Results!E:E,'Warscroll Win Rates'!A639,Results!Y:Y,"&gt;=500")</f>
        <v>45</v>
      </c>
      <c r="J639" s="52">
        <f>IFERROR(SUMIFS(Results!V:V,Results!G:G,CONCATENATE("&lt;&gt;*",'Warscroll Win Rates'!B639,"*"),Results!E:E,'Warscroll Win Rates'!A639,Results!Y:Y,"&gt;=500")/I639,"")</f>
        <v>0.67777777777777781</v>
      </c>
    </row>
    <row r="640" spans="1:10" x14ac:dyDescent="0.3">
      <c r="A640" s="48" t="s">
        <v>17</v>
      </c>
      <c r="B640" s="48" t="s">
        <v>23858</v>
      </c>
      <c r="C640" s="1">
        <f>SUMIFS(Results!O:O,Results!G:G,CONCATENATE("*",B640,"*"),Results!E:E,'Warscroll Win Rates'!A640)</f>
        <v>25</v>
      </c>
      <c r="D640" s="50">
        <f>IFERROR(SUMIFS(Results!V:V,Results!G:G,CONCATENATE("*",B640,"*"),Results!E:E,'Warscroll Win Rates'!A640)/C640,"")</f>
        <v>0.54</v>
      </c>
      <c r="E640" s="1">
        <f>SUMIFS(Results!O:O,Results!G:G,CONCATENATE("&lt;&gt;*",'Warscroll Win Rates'!B640,"*"),Results!E:E,'Warscroll Win Rates'!A640)</f>
        <v>335</v>
      </c>
      <c r="F640" s="50">
        <f>IFERROR(SUMIFS(Results!V:V,Results!G:G,CONCATENATE("&lt;&gt;*",'Warscroll Win Rates'!B640,"*"),Results!E:E,'Warscroll Win Rates'!A640)/E640,"")</f>
        <v>0.48507462686567165</v>
      </c>
      <c r="G640" s="46">
        <f>SUMIFS(Results!O:O,Results!G:G,CONCATENATE("*",B640,"*"),Results!E:E,'Warscroll Win Rates'!A640,Results!Y:Y,"&gt;=500")</f>
        <v>0</v>
      </c>
      <c r="H640" s="52" t="str">
        <f>IFERROR(SUMIFS(Results!V:V,Results!G:G,CONCATENATE("*",B640,"*"),Results!E:E,'Warscroll Win Rates'!A640,Results!Y:Y,"&gt;=500")/G640,"")</f>
        <v/>
      </c>
      <c r="I640" s="53">
        <f>SUMIFS(Results!O:O,Results!G:G,CONCATENATE("&lt;&gt;*",'Warscroll Win Rates'!B640,"*"),Results!E:E,'Warscroll Win Rates'!A640,Results!Y:Y,"&gt;=500")</f>
        <v>48</v>
      </c>
      <c r="J640" s="52">
        <f>IFERROR(SUMIFS(Results!V:V,Results!G:G,CONCATENATE("&lt;&gt;*",'Warscroll Win Rates'!B640,"*"),Results!E:E,'Warscroll Win Rates'!A640,Results!Y:Y,"&gt;=500")/I640,"")</f>
        <v>0.67708333333333337</v>
      </c>
    </row>
    <row r="641" spans="1:10" x14ac:dyDescent="0.3">
      <c r="A641" s="48" t="s">
        <v>17</v>
      </c>
      <c r="B641" s="48" t="s">
        <v>23859</v>
      </c>
      <c r="C641" s="1">
        <f>SUMIFS(Results!O:O,Results!G:G,CONCATENATE("*",B641,"*"),Results!E:E,'Warscroll Win Rates'!A641)</f>
        <v>20</v>
      </c>
      <c r="D641" s="50">
        <f>IFERROR(SUMIFS(Results!V:V,Results!G:G,CONCATENATE("*",B641,"*"),Results!E:E,'Warscroll Win Rates'!A641)/C641,"")</f>
        <v>0.65</v>
      </c>
      <c r="E641" s="1">
        <f>SUMIFS(Results!O:O,Results!G:G,CONCATENATE("&lt;&gt;*",'Warscroll Win Rates'!B641,"*"),Results!E:E,'Warscroll Win Rates'!A641)</f>
        <v>340</v>
      </c>
      <c r="F641" s="50">
        <f>IFERROR(SUMIFS(Results!V:V,Results!G:G,CONCATENATE("&lt;&gt;*",'Warscroll Win Rates'!B641,"*"),Results!E:E,'Warscroll Win Rates'!A641)/E641,"")</f>
        <v>0.47941176470588237</v>
      </c>
      <c r="G641" s="46">
        <f>SUMIFS(Results!O:O,Results!G:G,CONCATENATE("*",B641,"*"),Results!E:E,'Warscroll Win Rates'!A641,Results!Y:Y,"&gt;=500")</f>
        <v>0</v>
      </c>
      <c r="H641" s="52" t="str">
        <f>IFERROR(SUMIFS(Results!V:V,Results!G:G,CONCATENATE("*",B641,"*"),Results!E:E,'Warscroll Win Rates'!A641,Results!Y:Y,"&gt;=500")/G641,"")</f>
        <v/>
      </c>
      <c r="I641" s="53">
        <f>SUMIFS(Results!O:O,Results!G:G,CONCATENATE("&lt;&gt;*",'Warscroll Win Rates'!B641,"*"),Results!E:E,'Warscroll Win Rates'!A641,Results!Y:Y,"&gt;=500")</f>
        <v>48</v>
      </c>
      <c r="J641" s="52">
        <f>IFERROR(SUMIFS(Results!V:V,Results!G:G,CONCATENATE("&lt;&gt;*",'Warscroll Win Rates'!B641,"*"),Results!E:E,'Warscroll Win Rates'!A641,Results!Y:Y,"&gt;=500")/I641,"")</f>
        <v>0.67708333333333337</v>
      </c>
    </row>
    <row r="642" spans="1:10" x14ac:dyDescent="0.3">
      <c r="A642" s="48" t="s">
        <v>17</v>
      </c>
      <c r="B642" s="48" t="s">
        <v>23860</v>
      </c>
      <c r="C642" s="1">
        <f>SUMIFS(Results!O:O,Results!G:G,CONCATENATE("*",B642,"*"),Results!E:E,'Warscroll Win Rates'!A642)</f>
        <v>15</v>
      </c>
      <c r="D642" s="50">
        <f>IFERROR(SUMIFS(Results!V:V,Results!G:G,CONCATENATE("*",B642,"*"),Results!E:E,'Warscroll Win Rates'!A642)/C642,"")</f>
        <v>0.33333333333333331</v>
      </c>
      <c r="E642" s="1">
        <f>SUMIFS(Results!O:O,Results!G:G,CONCATENATE("&lt;&gt;*",'Warscroll Win Rates'!B642,"*"),Results!E:E,'Warscroll Win Rates'!A642)</f>
        <v>345</v>
      </c>
      <c r="F642" s="50">
        <f>IFERROR(SUMIFS(Results!V:V,Results!G:G,CONCATENATE("&lt;&gt;*",'Warscroll Win Rates'!B642,"*"),Results!E:E,'Warscroll Win Rates'!A642)/E642,"")</f>
        <v>0.4956521739130435</v>
      </c>
      <c r="G642" s="46">
        <f>SUMIFS(Results!O:O,Results!G:G,CONCATENATE("*",B642,"*"),Results!E:E,'Warscroll Win Rates'!A642,Results!Y:Y,"&gt;=500")</f>
        <v>5</v>
      </c>
      <c r="H642" s="52">
        <f>IFERROR(SUMIFS(Results!V:V,Results!G:G,CONCATENATE("*",B642,"*"),Results!E:E,'Warscroll Win Rates'!A642,Results!Y:Y,"&gt;=500")/G642,"")</f>
        <v>0.8</v>
      </c>
      <c r="I642" s="53">
        <f>SUMIFS(Results!O:O,Results!G:G,CONCATENATE("&lt;&gt;*",'Warscroll Win Rates'!B642,"*"),Results!E:E,'Warscroll Win Rates'!A642,Results!Y:Y,"&gt;=500")</f>
        <v>43</v>
      </c>
      <c r="J642" s="52">
        <f>IFERROR(SUMIFS(Results!V:V,Results!G:G,CONCATENATE("&lt;&gt;*",'Warscroll Win Rates'!B642,"*"),Results!E:E,'Warscroll Win Rates'!A642,Results!Y:Y,"&gt;=500")/I642,"")</f>
        <v>0.66279069767441856</v>
      </c>
    </row>
    <row r="643" spans="1:10" x14ac:dyDescent="0.3">
      <c r="A643" s="48" t="s">
        <v>17</v>
      </c>
      <c r="B643" s="48" t="s">
        <v>23861</v>
      </c>
      <c r="C643" s="1">
        <f>SUMIFS(Results!O:O,Results!G:G,CONCATENATE("*",B643,"*"),Results!E:E,'Warscroll Win Rates'!A643)</f>
        <v>108</v>
      </c>
      <c r="D643" s="50">
        <f>IFERROR(SUMIFS(Results!V:V,Results!G:G,CONCATENATE("*",B643,"*"),Results!E:E,'Warscroll Win Rates'!A643)/C643,"")</f>
        <v>0.5092592592592593</v>
      </c>
      <c r="E643" s="1">
        <f>SUMIFS(Results!O:O,Results!G:G,CONCATENATE("&lt;&gt;*",'Warscroll Win Rates'!B643,"*"),Results!E:E,'Warscroll Win Rates'!A643)</f>
        <v>252</v>
      </c>
      <c r="F643" s="50">
        <f>IFERROR(SUMIFS(Results!V:V,Results!G:G,CONCATENATE("&lt;&gt;*",'Warscroll Win Rates'!B643,"*"),Results!E:E,'Warscroll Win Rates'!A643)/E643,"")</f>
        <v>0.48015873015873017</v>
      </c>
      <c r="G643" s="46">
        <f>SUMIFS(Results!O:O,Results!G:G,CONCATENATE("*",B643,"*"),Results!E:E,'Warscroll Win Rates'!A643,Results!Y:Y,"&gt;=500")</f>
        <v>15</v>
      </c>
      <c r="H643" s="52">
        <f>IFERROR(SUMIFS(Results!V:V,Results!G:G,CONCATENATE("*",B643,"*"),Results!E:E,'Warscroll Win Rates'!A643,Results!Y:Y,"&gt;=500")/G643,"")</f>
        <v>0.66666666666666663</v>
      </c>
      <c r="I643" s="53">
        <f>SUMIFS(Results!O:O,Results!G:G,CONCATENATE("&lt;&gt;*",'Warscroll Win Rates'!B643,"*"),Results!E:E,'Warscroll Win Rates'!A643,Results!Y:Y,"&gt;=500")</f>
        <v>33</v>
      </c>
      <c r="J643" s="52">
        <f>IFERROR(SUMIFS(Results!V:V,Results!G:G,CONCATENATE("&lt;&gt;*",'Warscroll Win Rates'!B643,"*"),Results!E:E,'Warscroll Win Rates'!A643,Results!Y:Y,"&gt;=500")/I643,"")</f>
        <v>0.68181818181818177</v>
      </c>
    </row>
    <row r="644" spans="1:10" x14ac:dyDescent="0.3">
      <c r="A644" s="48" t="s">
        <v>17</v>
      </c>
      <c r="B644" s="48" t="s">
        <v>23376</v>
      </c>
      <c r="C644" s="1">
        <f>SUMIFS(Results!O:O,Results!G:G,CONCATENATE("*",B644,"*"),Results!E:E,'Warscroll Win Rates'!A644)</f>
        <v>25</v>
      </c>
      <c r="D644" s="50">
        <f>IFERROR(SUMIFS(Results!V:V,Results!G:G,CONCATENATE("*",B644,"*"),Results!E:E,'Warscroll Win Rates'!A644)/C644,"")</f>
        <v>0.6</v>
      </c>
      <c r="E644" s="1">
        <f>SUMIFS(Results!O:O,Results!G:G,CONCATENATE("&lt;&gt;*",'Warscroll Win Rates'!B644,"*"),Results!E:E,'Warscroll Win Rates'!A644)</f>
        <v>335</v>
      </c>
      <c r="F644" s="50">
        <f>IFERROR(SUMIFS(Results!V:V,Results!G:G,CONCATENATE("&lt;&gt;*",'Warscroll Win Rates'!B644,"*"),Results!E:E,'Warscroll Win Rates'!A644)/E644,"")</f>
        <v>0.48059701492537316</v>
      </c>
      <c r="G644" s="46">
        <f>SUMIFS(Results!O:O,Results!G:G,CONCATENATE("*",B644,"*"),Results!E:E,'Warscroll Win Rates'!A644,Results!Y:Y,"&gt;=500")</f>
        <v>0</v>
      </c>
      <c r="H644" s="52" t="str">
        <f>IFERROR(SUMIFS(Results!V:V,Results!G:G,CONCATENATE("*",B644,"*"),Results!E:E,'Warscroll Win Rates'!A644,Results!Y:Y,"&gt;=500")/G644,"")</f>
        <v/>
      </c>
      <c r="I644" s="53">
        <f>SUMIFS(Results!O:O,Results!G:G,CONCATENATE("&lt;&gt;*",'Warscroll Win Rates'!B644,"*"),Results!E:E,'Warscroll Win Rates'!A644,Results!Y:Y,"&gt;=500")</f>
        <v>48</v>
      </c>
      <c r="J644" s="52">
        <f>IFERROR(SUMIFS(Results!V:V,Results!G:G,CONCATENATE("&lt;&gt;*",'Warscroll Win Rates'!B644,"*"),Results!E:E,'Warscroll Win Rates'!A644,Results!Y:Y,"&gt;=500")/I644,"")</f>
        <v>0.67708333333333337</v>
      </c>
    </row>
    <row r="645" spans="1:10" x14ac:dyDescent="0.3">
      <c r="A645" s="48" t="s">
        <v>17</v>
      </c>
      <c r="B645" s="48" t="s">
        <v>23377</v>
      </c>
      <c r="C645" s="1">
        <f>SUMIFS(Results!O:O,Results!G:G,CONCATENATE("*",B645,"*"),Results!E:E,'Warscroll Win Rates'!A645)</f>
        <v>10</v>
      </c>
      <c r="D645" s="50">
        <f>IFERROR(SUMIFS(Results!V:V,Results!G:G,CONCATENATE("*",B645,"*"),Results!E:E,'Warscroll Win Rates'!A645)/C645,"")</f>
        <v>0.3</v>
      </c>
      <c r="E645" s="1">
        <f>SUMIFS(Results!O:O,Results!G:G,CONCATENATE("&lt;&gt;*",'Warscroll Win Rates'!B645,"*"),Results!E:E,'Warscroll Win Rates'!A645)</f>
        <v>350</v>
      </c>
      <c r="F645" s="50">
        <f>IFERROR(SUMIFS(Results!V:V,Results!G:G,CONCATENATE("&lt;&gt;*",'Warscroll Win Rates'!B645,"*"),Results!E:E,'Warscroll Win Rates'!A645)/E645,"")</f>
        <v>0.49428571428571427</v>
      </c>
      <c r="G645" s="46">
        <f>SUMIFS(Results!O:O,Results!G:G,CONCATENATE("*",B645,"*"),Results!E:E,'Warscroll Win Rates'!A645,Results!Y:Y,"&gt;=500")</f>
        <v>0</v>
      </c>
      <c r="H645" s="52" t="str">
        <f>IFERROR(SUMIFS(Results!V:V,Results!G:G,CONCATENATE("*",B645,"*"),Results!E:E,'Warscroll Win Rates'!A645,Results!Y:Y,"&gt;=500")/G645,"")</f>
        <v/>
      </c>
      <c r="I645" s="53">
        <f>SUMIFS(Results!O:O,Results!G:G,CONCATENATE("&lt;&gt;*",'Warscroll Win Rates'!B645,"*"),Results!E:E,'Warscroll Win Rates'!A645,Results!Y:Y,"&gt;=500")</f>
        <v>48</v>
      </c>
      <c r="J645" s="52">
        <f>IFERROR(SUMIFS(Results!V:V,Results!G:G,CONCATENATE("&lt;&gt;*",'Warscroll Win Rates'!B645,"*"),Results!E:E,'Warscroll Win Rates'!A645,Results!Y:Y,"&gt;=500")/I645,"")</f>
        <v>0.67708333333333337</v>
      </c>
    </row>
    <row r="646" spans="1:10" x14ac:dyDescent="0.3">
      <c r="A646" s="48" t="s">
        <v>17</v>
      </c>
      <c r="B646" s="48" t="s">
        <v>23862</v>
      </c>
      <c r="C646" s="1">
        <f>SUMIFS(Results!O:O,Results!G:G,CONCATENATE("*",B646,"*"),Results!E:E,'Warscroll Win Rates'!A646)</f>
        <v>43</v>
      </c>
      <c r="D646" s="50">
        <f>IFERROR(SUMIFS(Results!V:V,Results!G:G,CONCATENATE("*",B646,"*"),Results!E:E,'Warscroll Win Rates'!A646)/C646,"")</f>
        <v>0.62790697674418605</v>
      </c>
      <c r="E646" s="1">
        <f>SUMIFS(Results!O:O,Results!G:G,CONCATENATE("&lt;&gt;*",'Warscroll Win Rates'!B646,"*"),Results!E:E,'Warscroll Win Rates'!A646)</f>
        <v>317</v>
      </c>
      <c r="F646" s="50">
        <f>IFERROR(SUMIFS(Results!V:V,Results!G:G,CONCATENATE("&lt;&gt;*",'Warscroll Win Rates'!B646,"*"),Results!E:E,'Warscroll Win Rates'!A646)/E646,"")</f>
        <v>0.47003154574132494</v>
      </c>
      <c r="G646" s="46">
        <f>SUMIFS(Results!O:O,Results!G:G,CONCATENATE("*",B646,"*"),Results!E:E,'Warscroll Win Rates'!A646,Results!Y:Y,"&gt;=500")</f>
        <v>3</v>
      </c>
      <c r="H646" s="52">
        <f>IFERROR(SUMIFS(Results!V:V,Results!G:G,CONCATENATE("*",B646,"*"),Results!E:E,'Warscroll Win Rates'!A646,Results!Y:Y,"&gt;=500")/G646,"")</f>
        <v>0.66666666666666663</v>
      </c>
      <c r="I646" s="53">
        <f>SUMIFS(Results!O:O,Results!G:G,CONCATENATE("&lt;&gt;*",'Warscroll Win Rates'!B646,"*"),Results!E:E,'Warscroll Win Rates'!A646,Results!Y:Y,"&gt;=500")</f>
        <v>45</v>
      </c>
      <c r="J646" s="52">
        <f>IFERROR(SUMIFS(Results!V:V,Results!G:G,CONCATENATE("&lt;&gt;*",'Warscroll Win Rates'!B646,"*"),Results!E:E,'Warscroll Win Rates'!A646,Results!Y:Y,"&gt;=500")/I646,"")</f>
        <v>0.67777777777777781</v>
      </c>
    </row>
    <row r="647" spans="1:10" x14ac:dyDescent="0.3">
      <c r="A647" s="48" t="s">
        <v>17</v>
      </c>
      <c r="B647" s="48" t="s">
        <v>23863</v>
      </c>
      <c r="C647" s="1">
        <f>SUMIFS(Results!O:O,Results!G:G,CONCATENATE("*",B647,"*"),Results!E:E,'Warscroll Win Rates'!A647)</f>
        <v>100</v>
      </c>
      <c r="D647" s="50">
        <f>IFERROR(SUMIFS(Results!V:V,Results!G:G,CONCATENATE("*",B647,"*"),Results!E:E,'Warscroll Win Rates'!A647)/C647,"")</f>
        <v>0.51</v>
      </c>
      <c r="E647" s="1">
        <f>SUMIFS(Results!O:O,Results!G:G,CONCATENATE("&lt;&gt;*",'Warscroll Win Rates'!B647,"*"),Results!E:E,'Warscroll Win Rates'!A647)</f>
        <v>260</v>
      </c>
      <c r="F647" s="50">
        <f>IFERROR(SUMIFS(Results!V:V,Results!G:G,CONCATENATE("&lt;&gt;*",'Warscroll Win Rates'!B647,"*"),Results!E:E,'Warscroll Win Rates'!A647)/E647,"")</f>
        <v>0.48076923076923078</v>
      </c>
      <c r="G647" s="46">
        <f>SUMIFS(Results!O:O,Results!G:G,CONCATENATE("*",B647,"*"),Results!E:E,'Warscroll Win Rates'!A647,Results!Y:Y,"&gt;=500")</f>
        <v>15</v>
      </c>
      <c r="H647" s="52">
        <f>IFERROR(SUMIFS(Results!V:V,Results!G:G,CONCATENATE("*",B647,"*"),Results!E:E,'Warscroll Win Rates'!A647,Results!Y:Y,"&gt;=500")/G647,"")</f>
        <v>0.53333333333333333</v>
      </c>
      <c r="I647" s="53">
        <f>SUMIFS(Results!O:O,Results!G:G,CONCATENATE("&lt;&gt;*",'Warscroll Win Rates'!B647,"*"),Results!E:E,'Warscroll Win Rates'!A647,Results!Y:Y,"&gt;=500")</f>
        <v>33</v>
      </c>
      <c r="J647" s="52">
        <f>IFERROR(SUMIFS(Results!V:V,Results!G:G,CONCATENATE("&lt;&gt;*",'Warscroll Win Rates'!B647,"*"),Results!E:E,'Warscroll Win Rates'!A647,Results!Y:Y,"&gt;=500")/I647,"")</f>
        <v>0.74242424242424243</v>
      </c>
    </row>
    <row r="648" spans="1:10" x14ac:dyDescent="0.3">
      <c r="A648" s="48" t="s">
        <v>17</v>
      </c>
      <c r="B648" s="48" t="s">
        <v>23864</v>
      </c>
      <c r="C648" s="1">
        <f>SUMIFS(Results!O:O,Results!G:G,CONCATENATE("*",B648,"*"),Results!E:E,'Warscroll Win Rates'!A648)</f>
        <v>43</v>
      </c>
      <c r="D648" s="50">
        <f>IFERROR(SUMIFS(Results!V:V,Results!G:G,CONCATENATE("*",B648,"*"),Results!E:E,'Warscroll Win Rates'!A648)/C648,"")</f>
        <v>0.62790697674418605</v>
      </c>
      <c r="E648" s="1">
        <f>SUMIFS(Results!O:O,Results!G:G,CONCATENATE("&lt;&gt;*",'Warscroll Win Rates'!B648,"*"),Results!E:E,'Warscroll Win Rates'!A648)</f>
        <v>317</v>
      </c>
      <c r="F648" s="50">
        <f>IFERROR(SUMIFS(Results!V:V,Results!G:G,CONCATENATE("&lt;&gt;*",'Warscroll Win Rates'!B648,"*"),Results!E:E,'Warscroll Win Rates'!A648)/E648,"")</f>
        <v>0.47003154574132494</v>
      </c>
      <c r="G648" s="46">
        <f>SUMIFS(Results!O:O,Results!G:G,CONCATENATE("*",B648,"*"),Results!E:E,'Warscroll Win Rates'!A648,Results!Y:Y,"&gt;=500")</f>
        <v>3</v>
      </c>
      <c r="H648" s="52">
        <f>IFERROR(SUMIFS(Results!V:V,Results!G:G,CONCATENATE("*",B648,"*"),Results!E:E,'Warscroll Win Rates'!A648,Results!Y:Y,"&gt;=500")/G648,"")</f>
        <v>0.66666666666666663</v>
      </c>
      <c r="I648" s="53">
        <f>SUMIFS(Results!O:O,Results!G:G,CONCATENATE("&lt;&gt;*",'Warscroll Win Rates'!B648,"*"),Results!E:E,'Warscroll Win Rates'!A648,Results!Y:Y,"&gt;=500")</f>
        <v>45</v>
      </c>
      <c r="J648" s="52">
        <f>IFERROR(SUMIFS(Results!V:V,Results!G:G,CONCATENATE("&lt;&gt;*",'Warscroll Win Rates'!B648,"*"),Results!E:E,'Warscroll Win Rates'!A648,Results!Y:Y,"&gt;=500")/I648,"")</f>
        <v>0.67777777777777781</v>
      </c>
    </row>
    <row r="649" spans="1:10" x14ac:dyDescent="0.3">
      <c r="A649" s="48" t="s">
        <v>17</v>
      </c>
      <c r="B649" s="48" t="s">
        <v>23865</v>
      </c>
      <c r="C649" s="1">
        <f>SUMIFS(Results!O:O,Results!G:G,CONCATENATE("*",B649,"*"),Results!E:E,'Warscroll Win Rates'!A649)</f>
        <v>174</v>
      </c>
      <c r="D649" s="50">
        <f>IFERROR(SUMIFS(Results!V:V,Results!G:G,CONCATENATE("*",B649,"*"),Results!E:E,'Warscroll Win Rates'!A649)/C649,"")</f>
        <v>0.4885057471264368</v>
      </c>
      <c r="E649" s="1">
        <f>SUMIFS(Results!O:O,Results!G:G,CONCATENATE("&lt;&gt;*",'Warscroll Win Rates'!B649,"*"),Results!E:E,'Warscroll Win Rates'!A649)</f>
        <v>186</v>
      </c>
      <c r="F649" s="50">
        <f>IFERROR(SUMIFS(Results!V:V,Results!G:G,CONCATENATE("&lt;&gt;*",'Warscroll Win Rates'!B649,"*"),Results!E:E,'Warscroll Win Rates'!A649)/E649,"")</f>
        <v>0.489247311827957</v>
      </c>
      <c r="G649" s="46">
        <f>SUMIFS(Results!O:O,Results!G:G,CONCATENATE("*",B649,"*"),Results!E:E,'Warscroll Win Rates'!A649,Results!Y:Y,"&gt;=500")</f>
        <v>20</v>
      </c>
      <c r="H649" s="52">
        <f>IFERROR(SUMIFS(Results!V:V,Results!G:G,CONCATENATE("*",B649,"*"),Results!E:E,'Warscroll Win Rates'!A649,Results!Y:Y,"&gt;=500")/G649,"")</f>
        <v>0.67500000000000004</v>
      </c>
      <c r="I649" s="53">
        <f>SUMIFS(Results!O:O,Results!G:G,CONCATENATE("&lt;&gt;*",'Warscroll Win Rates'!B649,"*"),Results!E:E,'Warscroll Win Rates'!A649,Results!Y:Y,"&gt;=500")</f>
        <v>28</v>
      </c>
      <c r="J649" s="52">
        <f>IFERROR(SUMIFS(Results!V:V,Results!G:G,CONCATENATE("&lt;&gt;*",'Warscroll Win Rates'!B649,"*"),Results!E:E,'Warscroll Win Rates'!A649,Results!Y:Y,"&gt;=500")/I649,"")</f>
        <v>0.6785714285714286</v>
      </c>
    </row>
    <row r="650" spans="1:10" x14ac:dyDescent="0.3">
      <c r="A650" s="48" t="s">
        <v>17</v>
      </c>
      <c r="B650" s="48" t="s">
        <v>23866</v>
      </c>
      <c r="C650" s="1">
        <f>SUMIFS(Results!O:O,Results!G:G,CONCATENATE("*",B650,"*"),Results!E:E,'Warscroll Win Rates'!A650)</f>
        <v>65</v>
      </c>
      <c r="D650" s="50">
        <f>IFERROR(SUMIFS(Results!V:V,Results!G:G,CONCATENATE("*",B650,"*"),Results!E:E,'Warscroll Win Rates'!A650)/C650,"")</f>
        <v>0.43846153846153846</v>
      </c>
      <c r="E650" s="1">
        <f>SUMIFS(Results!O:O,Results!G:G,CONCATENATE("&lt;&gt;*",'Warscroll Win Rates'!B650,"*"),Results!E:E,'Warscroll Win Rates'!A650)</f>
        <v>295</v>
      </c>
      <c r="F650" s="50">
        <f>IFERROR(SUMIFS(Results!V:V,Results!G:G,CONCATENATE("&lt;&gt;*",'Warscroll Win Rates'!B650,"*"),Results!E:E,'Warscroll Win Rates'!A650)/E650,"")</f>
        <v>0.5</v>
      </c>
      <c r="G650" s="46">
        <f>SUMIFS(Results!O:O,Results!G:G,CONCATENATE("*",B650,"*"),Results!E:E,'Warscroll Win Rates'!A650,Results!Y:Y,"&gt;=500")</f>
        <v>5</v>
      </c>
      <c r="H650" s="52">
        <f>IFERROR(SUMIFS(Results!V:V,Results!G:G,CONCATENATE("*",B650,"*"),Results!E:E,'Warscroll Win Rates'!A650,Results!Y:Y,"&gt;=500")/G650,"")</f>
        <v>0.8</v>
      </c>
      <c r="I650" s="53">
        <f>SUMIFS(Results!O:O,Results!G:G,CONCATENATE("&lt;&gt;*",'Warscroll Win Rates'!B650,"*"),Results!E:E,'Warscroll Win Rates'!A650,Results!Y:Y,"&gt;=500")</f>
        <v>43</v>
      </c>
      <c r="J650" s="52">
        <f>IFERROR(SUMIFS(Results!V:V,Results!G:G,CONCATENATE("&lt;&gt;*",'Warscroll Win Rates'!B650,"*"),Results!E:E,'Warscroll Win Rates'!A650,Results!Y:Y,"&gt;=500")/I650,"")</f>
        <v>0.66279069767441856</v>
      </c>
    </row>
    <row r="651" spans="1:10" x14ac:dyDescent="0.3">
      <c r="A651" s="48" t="s">
        <v>17</v>
      </c>
      <c r="B651" s="48" t="s">
        <v>23867</v>
      </c>
      <c r="C651" s="1">
        <f>SUMIFS(Results!O:O,Results!G:G,CONCATENATE("*",B651,"*"),Results!E:E,'Warscroll Win Rates'!A651)</f>
        <v>5</v>
      </c>
      <c r="D651" s="50">
        <f>IFERROR(SUMIFS(Results!V:V,Results!G:G,CONCATENATE("*",B651,"*"),Results!E:E,'Warscroll Win Rates'!A651)/C651,"")</f>
        <v>0.8</v>
      </c>
      <c r="E651" s="1">
        <f>SUMIFS(Results!O:O,Results!G:G,CONCATENATE("&lt;&gt;*",'Warscroll Win Rates'!B651,"*"),Results!E:E,'Warscroll Win Rates'!A651)</f>
        <v>355</v>
      </c>
      <c r="F651" s="50">
        <f>IFERROR(SUMIFS(Results!V:V,Results!G:G,CONCATENATE("&lt;&gt;*",'Warscroll Win Rates'!B651,"*"),Results!E:E,'Warscroll Win Rates'!A651)/E651,"")</f>
        <v>0.48450704225352115</v>
      </c>
      <c r="G651" s="46">
        <f>SUMIFS(Results!O:O,Results!G:G,CONCATENATE("*",B651,"*"),Results!E:E,'Warscroll Win Rates'!A651,Results!Y:Y,"&gt;=500")</f>
        <v>5</v>
      </c>
      <c r="H651" s="52">
        <f>IFERROR(SUMIFS(Results!V:V,Results!G:G,CONCATENATE("*",B651,"*"),Results!E:E,'Warscroll Win Rates'!A651,Results!Y:Y,"&gt;=500")/G651,"")</f>
        <v>0.8</v>
      </c>
      <c r="I651" s="53">
        <f>SUMIFS(Results!O:O,Results!G:G,CONCATENATE("&lt;&gt;*",'Warscroll Win Rates'!B651,"*"),Results!E:E,'Warscroll Win Rates'!A651,Results!Y:Y,"&gt;=500")</f>
        <v>43</v>
      </c>
      <c r="J651" s="52">
        <f>IFERROR(SUMIFS(Results!V:V,Results!G:G,CONCATENATE("&lt;&gt;*",'Warscroll Win Rates'!B651,"*"),Results!E:E,'Warscroll Win Rates'!A651,Results!Y:Y,"&gt;=500")/I651,"")</f>
        <v>0.66279069767441856</v>
      </c>
    </row>
    <row r="652" spans="1:10" x14ac:dyDescent="0.3">
      <c r="A652" s="48" t="s">
        <v>17</v>
      </c>
      <c r="B652" s="48" t="s">
        <v>23868</v>
      </c>
      <c r="C652" s="1">
        <f>SUMIFS(Results!O:O,Results!G:G,CONCATENATE("*",B652,"*"),Results!E:E,'Warscroll Win Rates'!A652)</f>
        <v>145</v>
      </c>
      <c r="D652" s="50">
        <f>IFERROR(SUMIFS(Results!V:V,Results!G:G,CONCATENATE("*",B652,"*"),Results!E:E,'Warscroll Win Rates'!A652)/C652,"")</f>
        <v>0.45517241379310347</v>
      </c>
      <c r="E652" s="1">
        <f>SUMIFS(Results!O:O,Results!G:G,CONCATENATE("&lt;&gt;*",'Warscroll Win Rates'!B652,"*"),Results!E:E,'Warscroll Win Rates'!A652)</f>
        <v>215</v>
      </c>
      <c r="F652" s="50">
        <f>IFERROR(SUMIFS(Results!V:V,Results!G:G,CONCATENATE("&lt;&gt;*",'Warscroll Win Rates'!B652,"*"),Results!E:E,'Warscroll Win Rates'!A652)/E652,"")</f>
        <v>0.51162790697674421</v>
      </c>
      <c r="G652" s="46">
        <f>SUMIFS(Results!O:O,Results!G:G,CONCATENATE("*",B652,"*"),Results!E:E,'Warscroll Win Rates'!A652,Results!Y:Y,"&gt;=500")</f>
        <v>10</v>
      </c>
      <c r="H652" s="52">
        <f>IFERROR(SUMIFS(Results!V:V,Results!G:G,CONCATENATE("*",B652,"*"),Results!E:E,'Warscroll Win Rates'!A652,Results!Y:Y,"&gt;=500")/G652,"")</f>
        <v>0.6</v>
      </c>
      <c r="I652" s="53">
        <f>SUMIFS(Results!O:O,Results!G:G,CONCATENATE("&lt;&gt;*",'Warscroll Win Rates'!B652,"*"),Results!E:E,'Warscroll Win Rates'!A652,Results!Y:Y,"&gt;=500")</f>
        <v>38</v>
      </c>
      <c r="J652" s="52">
        <f>IFERROR(SUMIFS(Results!V:V,Results!G:G,CONCATENATE("&lt;&gt;*",'Warscroll Win Rates'!B652,"*"),Results!E:E,'Warscroll Win Rates'!A652,Results!Y:Y,"&gt;=500")/I652,"")</f>
        <v>0.69736842105263153</v>
      </c>
    </row>
    <row r="653" spans="1:10" x14ac:dyDescent="0.3">
      <c r="A653" s="48" t="s">
        <v>17</v>
      </c>
      <c r="B653" s="48" t="s">
        <v>23869</v>
      </c>
      <c r="C653" s="1">
        <f>SUMIFS(Results!O:O,Results!G:G,CONCATENATE("*",B653,"*"),Results!E:E,'Warscroll Win Rates'!A653)</f>
        <v>58</v>
      </c>
      <c r="D653" s="50">
        <f>IFERROR(SUMIFS(Results!V:V,Results!G:G,CONCATENATE("*",B653,"*"),Results!E:E,'Warscroll Win Rates'!A653)/C653,"")</f>
        <v>0.61206896551724133</v>
      </c>
      <c r="E653" s="1">
        <f>SUMIFS(Results!O:O,Results!G:G,CONCATENATE("&lt;&gt;*",'Warscroll Win Rates'!B653,"*"),Results!E:E,'Warscroll Win Rates'!A653)</f>
        <v>302</v>
      </c>
      <c r="F653" s="50">
        <f>IFERROR(SUMIFS(Results!V:V,Results!G:G,CONCATENATE("&lt;&gt;*",'Warscroll Win Rates'!B653,"*"),Results!E:E,'Warscroll Win Rates'!A653)/E653,"")</f>
        <v>0.46523178807947019</v>
      </c>
      <c r="G653" s="46">
        <f>SUMIFS(Results!O:O,Results!G:G,CONCATENATE("*",B653,"*"),Results!E:E,'Warscroll Win Rates'!A653,Results!Y:Y,"&gt;=500")</f>
        <v>8</v>
      </c>
      <c r="H653" s="52">
        <f>IFERROR(SUMIFS(Results!V:V,Results!G:G,CONCATENATE("*",B653,"*"),Results!E:E,'Warscroll Win Rates'!A653,Results!Y:Y,"&gt;=500")/G653,"")</f>
        <v>0.75</v>
      </c>
      <c r="I653" s="53">
        <f>SUMIFS(Results!O:O,Results!G:G,CONCATENATE("&lt;&gt;*",'Warscroll Win Rates'!B653,"*"),Results!E:E,'Warscroll Win Rates'!A653,Results!Y:Y,"&gt;=500")</f>
        <v>40</v>
      </c>
      <c r="J653" s="52">
        <f>IFERROR(SUMIFS(Results!V:V,Results!G:G,CONCATENATE("&lt;&gt;*",'Warscroll Win Rates'!B653,"*"),Results!E:E,'Warscroll Win Rates'!A653,Results!Y:Y,"&gt;=500")/I653,"")</f>
        <v>0.66249999999999998</v>
      </c>
    </row>
    <row r="654" spans="1:10" x14ac:dyDescent="0.3">
      <c r="A654" s="48" t="s">
        <v>17</v>
      </c>
      <c r="B654" s="48" t="s">
        <v>23870</v>
      </c>
      <c r="C654" s="1">
        <f>SUMIFS(Results!O:O,Results!G:G,CONCATENATE("*",B654,"*"),Results!E:E,'Warscroll Win Rates'!A654)</f>
        <v>38</v>
      </c>
      <c r="D654" s="50">
        <f>IFERROR(SUMIFS(Results!V:V,Results!G:G,CONCATENATE("*",B654,"*"),Results!E:E,'Warscroll Win Rates'!A654)/C654,"")</f>
        <v>0.60526315789473684</v>
      </c>
      <c r="E654" s="1">
        <f>SUMIFS(Results!O:O,Results!G:G,CONCATENATE("&lt;&gt;*",'Warscroll Win Rates'!B654,"*"),Results!E:E,'Warscroll Win Rates'!A654)</f>
        <v>322</v>
      </c>
      <c r="F654" s="50">
        <f>IFERROR(SUMIFS(Results!V:V,Results!G:G,CONCATENATE("&lt;&gt;*",'Warscroll Win Rates'!B654,"*"),Results!E:E,'Warscroll Win Rates'!A654)/E654,"")</f>
        <v>0.4751552795031056</v>
      </c>
      <c r="G654" s="46">
        <f>SUMIFS(Results!O:O,Results!G:G,CONCATENATE("*",B654,"*"),Results!E:E,'Warscroll Win Rates'!A654,Results!Y:Y,"&gt;=500")</f>
        <v>8</v>
      </c>
      <c r="H654" s="52">
        <f>IFERROR(SUMIFS(Results!V:V,Results!G:G,CONCATENATE("*",B654,"*"),Results!E:E,'Warscroll Win Rates'!A654,Results!Y:Y,"&gt;=500")/G654,"")</f>
        <v>0.75</v>
      </c>
      <c r="I654" s="53">
        <f>SUMIFS(Results!O:O,Results!G:G,CONCATENATE("&lt;&gt;*",'Warscroll Win Rates'!B654,"*"),Results!E:E,'Warscroll Win Rates'!A654,Results!Y:Y,"&gt;=500")</f>
        <v>40</v>
      </c>
      <c r="J654" s="52">
        <f>IFERROR(SUMIFS(Results!V:V,Results!G:G,CONCATENATE("&lt;&gt;*",'Warscroll Win Rates'!B654,"*"),Results!E:E,'Warscroll Win Rates'!A654,Results!Y:Y,"&gt;=500")/I654,"")</f>
        <v>0.66249999999999998</v>
      </c>
    </row>
    <row r="655" spans="1:10" x14ac:dyDescent="0.3">
      <c r="A655" s="48" t="s">
        <v>17</v>
      </c>
      <c r="B655" s="48" t="s">
        <v>23871</v>
      </c>
      <c r="C655" s="1">
        <f>SUMIFS(Results!O:O,Results!G:G,CONCATENATE("*",B655,"*"),Results!E:E,'Warscroll Win Rates'!A655)</f>
        <v>95</v>
      </c>
      <c r="D655" s="50">
        <f>IFERROR(SUMIFS(Results!V:V,Results!G:G,CONCATENATE("*",B655,"*"),Results!E:E,'Warscroll Win Rates'!A655)/C655,"")</f>
        <v>0.47368421052631576</v>
      </c>
      <c r="E655" s="1">
        <f>SUMIFS(Results!O:O,Results!G:G,CONCATENATE("&lt;&gt;*",'Warscroll Win Rates'!B655,"*"),Results!E:E,'Warscroll Win Rates'!A655)</f>
        <v>265</v>
      </c>
      <c r="F655" s="50">
        <f>IFERROR(SUMIFS(Results!V:V,Results!G:G,CONCATENATE("&lt;&gt;*",'Warscroll Win Rates'!B655,"*"),Results!E:E,'Warscroll Win Rates'!A655)/E655,"")</f>
        <v>0.49433962264150944</v>
      </c>
      <c r="G655" s="46">
        <f>SUMIFS(Results!O:O,Results!G:G,CONCATENATE("*",B655,"*"),Results!E:E,'Warscroll Win Rates'!A655,Results!Y:Y,"&gt;=500")</f>
        <v>10</v>
      </c>
      <c r="H655" s="52">
        <f>IFERROR(SUMIFS(Results!V:V,Results!G:G,CONCATENATE("*",B655,"*"),Results!E:E,'Warscroll Win Rates'!A655,Results!Y:Y,"&gt;=500")/G655,"")</f>
        <v>0.5</v>
      </c>
      <c r="I655" s="53">
        <f>SUMIFS(Results!O:O,Results!G:G,CONCATENATE("&lt;&gt;*",'Warscroll Win Rates'!B655,"*"),Results!E:E,'Warscroll Win Rates'!A655,Results!Y:Y,"&gt;=500")</f>
        <v>38</v>
      </c>
      <c r="J655" s="52">
        <f>IFERROR(SUMIFS(Results!V:V,Results!G:G,CONCATENATE("&lt;&gt;*",'Warscroll Win Rates'!B655,"*"),Results!E:E,'Warscroll Win Rates'!A655,Results!Y:Y,"&gt;=500")/I655,"")</f>
        <v>0.72368421052631582</v>
      </c>
    </row>
    <row r="656" spans="1:10" x14ac:dyDescent="0.3">
      <c r="A656" s="48" t="s">
        <v>17</v>
      </c>
      <c r="B656" s="48" t="s">
        <v>23872</v>
      </c>
      <c r="C656" s="1">
        <f>SUMIFS(Results!O:O,Results!G:G,CONCATENATE("*",B656,"*"),Results!E:E,'Warscroll Win Rates'!A656)</f>
        <v>43</v>
      </c>
      <c r="D656" s="50">
        <f>IFERROR(SUMIFS(Results!V:V,Results!G:G,CONCATENATE("*",B656,"*"),Results!E:E,'Warscroll Win Rates'!A656)/C656,"")</f>
        <v>0.62790697674418605</v>
      </c>
      <c r="E656" s="1">
        <f>SUMIFS(Results!O:O,Results!G:G,CONCATENATE("&lt;&gt;*",'Warscroll Win Rates'!B656,"*"),Results!E:E,'Warscroll Win Rates'!A656)</f>
        <v>317</v>
      </c>
      <c r="F656" s="50">
        <f>IFERROR(SUMIFS(Results!V:V,Results!G:G,CONCATENATE("&lt;&gt;*",'Warscroll Win Rates'!B656,"*"),Results!E:E,'Warscroll Win Rates'!A656)/E656,"")</f>
        <v>0.47003154574132494</v>
      </c>
      <c r="G656" s="46">
        <f>SUMIFS(Results!O:O,Results!G:G,CONCATENATE("*",B656,"*"),Results!E:E,'Warscroll Win Rates'!A656,Results!Y:Y,"&gt;=500")</f>
        <v>3</v>
      </c>
      <c r="H656" s="52">
        <f>IFERROR(SUMIFS(Results!V:V,Results!G:G,CONCATENATE("*",B656,"*"),Results!E:E,'Warscroll Win Rates'!A656,Results!Y:Y,"&gt;=500")/G656,"")</f>
        <v>0.66666666666666663</v>
      </c>
      <c r="I656" s="53">
        <f>SUMIFS(Results!O:O,Results!G:G,CONCATENATE("&lt;&gt;*",'Warscroll Win Rates'!B656,"*"),Results!E:E,'Warscroll Win Rates'!A656,Results!Y:Y,"&gt;=500")</f>
        <v>45</v>
      </c>
      <c r="J656" s="52">
        <f>IFERROR(SUMIFS(Results!V:V,Results!G:G,CONCATENATE("&lt;&gt;*",'Warscroll Win Rates'!B656,"*"),Results!E:E,'Warscroll Win Rates'!A656,Results!Y:Y,"&gt;=500")/I656,"")</f>
        <v>0.67777777777777781</v>
      </c>
    </row>
    <row r="657" spans="1:10" x14ac:dyDescent="0.3">
      <c r="A657" s="48" t="s">
        <v>17</v>
      </c>
      <c r="B657" s="48" t="s">
        <v>23873</v>
      </c>
      <c r="C657" s="1">
        <f>SUMIFS(Results!O:O,Results!G:G,CONCATENATE("*",B657,"*"),Results!E:E,'Warscroll Win Rates'!A657)</f>
        <v>165</v>
      </c>
      <c r="D657" s="50">
        <f>IFERROR(SUMIFS(Results!V:V,Results!G:G,CONCATENATE("*",B657,"*"),Results!E:E,'Warscroll Win Rates'!A657)/C657,"")</f>
        <v>0.48181818181818181</v>
      </c>
      <c r="E657" s="1">
        <f>SUMIFS(Results!O:O,Results!G:G,CONCATENATE("&lt;&gt;*",'Warscroll Win Rates'!B657,"*"),Results!E:E,'Warscroll Win Rates'!A657)</f>
        <v>195</v>
      </c>
      <c r="F657" s="50">
        <f>IFERROR(SUMIFS(Results!V:V,Results!G:G,CONCATENATE("&lt;&gt;*",'Warscroll Win Rates'!B657,"*"),Results!E:E,'Warscroll Win Rates'!A657)/E657,"")</f>
        <v>0.49487179487179489</v>
      </c>
      <c r="G657" s="46">
        <f>SUMIFS(Results!O:O,Results!G:G,CONCATENATE("*",B657,"*"),Results!E:E,'Warscroll Win Rates'!A657,Results!Y:Y,"&gt;=500")</f>
        <v>25</v>
      </c>
      <c r="H657" s="52">
        <f>IFERROR(SUMIFS(Results!V:V,Results!G:G,CONCATENATE("*",B657,"*"),Results!E:E,'Warscroll Win Rates'!A657,Results!Y:Y,"&gt;=500")/G657,"")</f>
        <v>0.66</v>
      </c>
      <c r="I657" s="53">
        <f>SUMIFS(Results!O:O,Results!G:G,CONCATENATE("&lt;&gt;*",'Warscroll Win Rates'!B657,"*"),Results!E:E,'Warscroll Win Rates'!A657,Results!Y:Y,"&gt;=500")</f>
        <v>23</v>
      </c>
      <c r="J657" s="52">
        <f>IFERROR(SUMIFS(Results!V:V,Results!G:G,CONCATENATE("&lt;&gt;*",'Warscroll Win Rates'!B657,"*"),Results!E:E,'Warscroll Win Rates'!A657,Results!Y:Y,"&gt;=500")/I657,"")</f>
        <v>0.69565217391304346</v>
      </c>
    </row>
    <row r="658" spans="1:10" x14ac:dyDescent="0.3">
      <c r="A658" s="48" t="s">
        <v>17</v>
      </c>
      <c r="B658" s="48" t="s">
        <v>23874</v>
      </c>
      <c r="C658" s="1">
        <f>SUMIFS(Results!O:O,Results!G:G,CONCATENATE("*",B658,"*"),Results!E:E,'Warscroll Win Rates'!A658)</f>
        <v>58</v>
      </c>
      <c r="D658" s="50">
        <f>IFERROR(SUMIFS(Results!V:V,Results!G:G,CONCATENATE("*",B658,"*"),Results!E:E,'Warscroll Win Rates'!A658)/C658,"")</f>
        <v>0.53448275862068961</v>
      </c>
      <c r="E658" s="1">
        <f>SUMIFS(Results!O:O,Results!G:G,CONCATENATE("&lt;&gt;*",'Warscroll Win Rates'!B658,"*"),Results!E:E,'Warscroll Win Rates'!A658)</f>
        <v>302</v>
      </c>
      <c r="F658" s="50">
        <f>IFERROR(SUMIFS(Results!V:V,Results!G:G,CONCATENATE("&lt;&gt;*",'Warscroll Win Rates'!B658,"*"),Results!E:E,'Warscroll Win Rates'!A658)/E658,"")</f>
        <v>0.48013245033112584</v>
      </c>
      <c r="G658" s="46">
        <f>SUMIFS(Results!O:O,Results!G:G,CONCATENATE("*",B658,"*"),Results!E:E,'Warscroll Win Rates'!A658,Results!Y:Y,"&gt;=500")</f>
        <v>13</v>
      </c>
      <c r="H658" s="52">
        <f>IFERROR(SUMIFS(Results!V:V,Results!G:G,CONCATENATE("*",B658,"*"),Results!E:E,'Warscroll Win Rates'!A658,Results!Y:Y,"&gt;=500")/G658,"")</f>
        <v>0.69230769230769229</v>
      </c>
      <c r="I658" s="53">
        <f>SUMIFS(Results!O:O,Results!G:G,CONCATENATE("&lt;&gt;*",'Warscroll Win Rates'!B658,"*"),Results!E:E,'Warscroll Win Rates'!A658,Results!Y:Y,"&gt;=500")</f>
        <v>35</v>
      </c>
      <c r="J658" s="52">
        <f>IFERROR(SUMIFS(Results!V:V,Results!G:G,CONCATENATE("&lt;&gt;*",'Warscroll Win Rates'!B658,"*"),Results!E:E,'Warscroll Win Rates'!A658,Results!Y:Y,"&gt;=500")/I658,"")</f>
        <v>0.67142857142857137</v>
      </c>
    </row>
    <row r="659" spans="1:10" x14ac:dyDescent="0.3">
      <c r="A659" s="48" t="s">
        <v>17</v>
      </c>
      <c r="B659" s="48" t="s">
        <v>23875</v>
      </c>
      <c r="C659" s="1">
        <f>SUMIFS(Results!O:O,Results!G:G,CONCATENATE("*",B659,"*"),Results!E:E,'Warscroll Win Rates'!A659)</f>
        <v>99</v>
      </c>
      <c r="D659" s="50">
        <f>IFERROR(SUMIFS(Results!V:V,Results!G:G,CONCATENATE("*",B659,"*"),Results!E:E,'Warscroll Win Rates'!A659)/C659,"")</f>
        <v>0.39898989898989901</v>
      </c>
      <c r="E659" s="1">
        <f>SUMIFS(Results!O:O,Results!G:G,CONCATENATE("&lt;&gt;*",'Warscroll Win Rates'!B659,"*"),Results!E:E,'Warscroll Win Rates'!A659)</f>
        <v>261</v>
      </c>
      <c r="F659" s="50">
        <f>IFERROR(SUMIFS(Results!V:V,Results!G:G,CONCATENATE("&lt;&gt;*",'Warscroll Win Rates'!B659,"*"),Results!E:E,'Warscroll Win Rates'!A659)/E659,"")</f>
        <v>0.52298850574712641</v>
      </c>
      <c r="G659" s="46">
        <f>SUMIFS(Results!O:O,Results!G:G,CONCATENATE("*",B659,"*"),Results!E:E,'Warscroll Win Rates'!A659,Results!Y:Y,"&gt;=500")</f>
        <v>5</v>
      </c>
      <c r="H659" s="52">
        <f>IFERROR(SUMIFS(Results!V:V,Results!G:G,CONCATENATE("*",B659,"*"),Results!E:E,'Warscroll Win Rates'!A659,Results!Y:Y,"&gt;=500")/G659,"")</f>
        <v>0.8</v>
      </c>
      <c r="I659" s="53">
        <f>SUMIFS(Results!O:O,Results!G:G,CONCATENATE("&lt;&gt;*",'Warscroll Win Rates'!B659,"*"),Results!E:E,'Warscroll Win Rates'!A659,Results!Y:Y,"&gt;=500")</f>
        <v>43</v>
      </c>
      <c r="J659" s="52">
        <f>IFERROR(SUMIFS(Results!V:V,Results!G:G,CONCATENATE("&lt;&gt;*",'Warscroll Win Rates'!B659,"*"),Results!E:E,'Warscroll Win Rates'!A659,Results!Y:Y,"&gt;=500")/I659,"")</f>
        <v>0.66279069767441856</v>
      </c>
    </row>
    <row r="660" spans="1:10" x14ac:dyDescent="0.3">
      <c r="A660" s="48" t="s">
        <v>17</v>
      </c>
      <c r="B660" s="48" t="s">
        <v>23876</v>
      </c>
      <c r="C660" s="1">
        <f>SUMIFS(Results!O:O,Results!G:G,CONCATENATE("*",B660,"*"),Results!E:E,'Warscroll Win Rates'!A660)</f>
        <v>5</v>
      </c>
      <c r="D660" s="50">
        <f>IFERROR(SUMIFS(Results!V:V,Results!G:G,CONCATENATE("*",B660,"*"),Results!E:E,'Warscroll Win Rates'!A660)/C660,"")</f>
        <v>0.4</v>
      </c>
      <c r="E660" s="1">
        <f>SUMIFS(Results!O:O,Results!G:G,CONCATENATE("&lt;&gt;*",'Warscroll Win Rates'!B660,"*"),Results!E:E,'Warscroll Win Rates'!A660)</f>
        <v>355</v>
      </c>
      <c r="F660" s="50">
        <f>IFERROR(SUMIFS(Results!V:V,Results!G:G,CONCATENATE("&lt;&gt;*",'Warscroll Win Rates'!B660,"*"),Results!E:E,'Warscroll Win Rates'!A660)/E660,"")</f>
        <v>0.49014084507042255</v>
      </c>
      <c r="G660" s="46">
        <f>SUMIFS(Results!O:O,Results!G:G,CONCATENATE("*",B660,"*"),Results!E:E,'Warscroll Win Rates'!A660,Results!Y:Y,"&gt;=500")</f>
        <v>5</v>
      </c>
      <c r="H660" s="52">
        <f>IFERROR(SUMIFS(Results!V:V,Results!G:G,CONCATENATE("*",B660,"*"),Results!E:E,'Warscroll Win Rates'!A660,Results!Y:Y,"&gt;=500")/G660,"")</f>
        <v>0.4</v>
      </c>
      <c r="I660" s="53">
        <f>SUMIFS(Results!O:O,Results!G:G,CONCATENATE("&lt;&gt;*",'Warscroll Win Rates'!B660,"*"),Results!E:E,'Warscroll Win Rates'!A660,Results!Y:Y,"&gt;=500")</f>
        <v>43</v>
      </c>
      <c r="J660" s="52">
        <f>IFERROR(SUMIFS(Results!V:V,Results!G:G,CONCATENATE("&lt;&gt;*",'Warscroll Win Rates'!B660,"*"),Results!E:E,'Warscroll Win Rates'!A660,Results!Y:Y,"&gt;=500")/I660,"")</f>
        <v>0.70930232558139539</v>
      </c>
    </row>
    <row r="661" spans="1:10" x14ac:dyDescent="0.3">
      <c r="A661" s="48" t="s">
        <v>17</v>
      </c>
      <c r="B661" s="48" t="s">
        <v>23877</v>
      </c>
      <c r="C661" s="1">
        <f>SUMIFS(Results!O:O,Results!G:G,CONCATENATE("*",B661,"*"),Results!E:E,'Warscroll Win Rates'!A661)</f>
        <v>63</v>
      </c>
      <c r="D661" s="50">
        <f>IFERROR(SUMIFS(Results!V:V,Results!G:G,CONCATENATE("*",B661,"*"),Results!E:E,'Warscroll Win Rates'!A661)/C661,"")</f>
        <v>0.56349206349206349</v>
      </c>
      <c r="E661" s="1">
        <f>SUMIFS(Results!O:O,Results!G:G,CONCATENATE("&lt;&gt;*",'Warscroll Win Rates'!B661,"*"),Results!E:E,'Warscroll Win Rates'!A661)</f>
        <v>297</v>
      </c>
      <c r="F661" s="50">
        <f>IFERROR(SUMIFS(Results!V:V,Results!G:G,CONCATENATE("&lt;&gt;*",'Warscroll Win Rates'!B661,"*"),Results!E:E,'Warscroll Win Rates'!A661)/E661,"")</f>
        <v>0.47306397306397308</v>
      </c>
      <c r="G661" s="46">
        <f>SUMIFS(Results!O:O,Results!G:G,CONCATENATE("*",B661,"*"),Results!E:E,'Warscroll Win Rates'!A661,Results!Y:Y,"&gt;=500")</f>
        <v>3</v>
      </c>
      <c r="H661" s="52">
        <f>IFERROR(SUMIFS(Results!V:V,Results!G:G,CONCATENATE("*",B661,"*"),Results!E:E,'Warscroll Win Rates'!A661,Results!Y:Y,"&gt;=500")/G661,"")</f>
        <v>0.66666666666666663</v>
      </c>
      <c r="I661" s="53">
        <f>SUMIFS(Results!O:O,Results!G:G,CONCATENATE("&lt;&gt;*",'Warscroll Win Rates'!B661,"*"),Results!E:E,'Warscroll Win Rates'!A661,Results!Y:Y,"&gt;=500")</f>
        <v>45</v>
      </c>
      <c r="J661" s="52">
        <f>IFERROR(SUMIFS(Results!V:V,Results!G:G,CONCATENATE("&lt;&gt;*",'Warscroll Win Rates'!B661,"*"),Results!E:E,'Warscroll Win Rates'!A661,Results!Y:Y,"&gt;=500")/I661,"")</f>
        <v>0.67777777777777781</v>
      </c>
    </row>
    <row r="662" spans="1:10" x14ac:dyDescent="0.3">
      <c r="A662" s="48" t="s">
        <v>17</v>
      </c>
      <c r="B662" s="48" t="s">
        <v>23878</v>
      </c>
      <c r="C662" s="1">
        <f>SUMIFS(Results!O:O,Results!G:G,CONCATENATE("*",B662,"*"),Results!E:E,'Warscroll Win Rates'!A662)</f>
        <v>3</v>
      </c>
      <c r="D662" s="50">
        <f>IFERROR(SUMIFS(Results!V:V,Results!G:G,CONCATENATE("*",B662,"*"),Results!E:E,'Warscroll Win Rates'!A662)/C662,"")</f>
        <v>0</v>
      </c>
      <c r="E662" s="1">
        <f>SUMIFS(Results!O:O,Results!G:G,CONCATENATE("&lt;&gt;*",'Warscroll Win Rates'!B662,"*"),Results!E:E,'Warscroll Win Rates'!A662)</f>
        <v>357</v>
      </c>
      <c r="F662" s="50">
        <f>IFERROR(SUMIFS(Results!V:V,Results!G:G,CONCATENATE("&lt;&gt;*",'Warscroll Win Rates'!B662,"*"),Results!E:E,'Warscroll Win Rates'!A662)/E662,"")</f>
        <v>0.49299719887955185</v>
      </c>
      <c r="G662" s="46">
        <f>SUMIFS(Results!O:O,Results!G:G,CONCATENATE("*",B662,"*"),Results!E:E,'Warscroll Win Rates'!A662,Results!Y:Y,"&gt;=500")</f>
        <v>0</v>
      </c>
      <c r="H662" s="52" t="str">
        <f>IFERROR(SUMIFS(Results!V:V,Results!G:G,CONCATENATE("*",B662,"*"),Results!E:E,'Warscroll Win Rates'!A662,Results!Y:Y,"&gt;=500")/G662,"")</f>
        <v/>
      </c>
      <c r="I662" s="53">
        <f>SUMIFS(Results!O:O,Results!G:G,CONCATENATE("&lt;&gt;*",'Warscroll Win Rates'!B662,"*"),Results!E:E,'Warscroll Win Rates'!A662,Results!Y:Y,"&gt;=500")</f>
        <v>48</v>
      </c>
      <c r="J662" s="52">
        <f>IFERROR(SUMIFS(Results!V:V,Results!G:G,CONCATENATE("&lt;&gt;*",'Warscroll Win Rates'!B662,"*"),Results!E:E,'Warscroll Win Rates'!A662,Results!Y:Y,"&gt;=500")/I662,"")</f>
        <v>0.67708333333333337</v>
      </c>
    </row>
    <row r="663" spans="1:10" x14ac:dyDescent="0.3">
      <c r="A663" s="48" t="s">
        <v>17</v>
      </c>
      <c r="B663" s="48" t="s">
        <v>23879</v>
      </c>
      <c r="C663" s="1">
        <f>SUMIFS(Results!O:O,Results!G:G,CONCATENATE("*",B663,"*"),Results!E:E,'Warscroll Win Rates'!A663)</f>
        <v>0</v>
      </c>
      <c r="D663" s="50" t="str">
        <f>IFERROR(SUMIFS(Results!V:V,Results!G:G,CONCATENATE("*",B663,"*"),Results!E:E,'Warscroll Win Rates'!A663)/C663,"")</f>
        <v/>
      </c>
      <c r="E663" s="1">
        <f>SUMIFS(Results!O:O,Results!G:G,CONCATENATE("&lt;&gt;*",'Warscroll Win Rates'!B663,"*"),Results!E:E,'Warscroll Win Rates'!A663)</f>
        <v>360</v>
      </c>
      <c r="F663" s="50">
        <f>IFERROR(SUMIFS(Results!V:V,Results!G:G,CONCATENATE("&lt;&gt;*",'Warscroll Win Rates'!B663,"*"),Results!E:E,'Warscroll Win Rates'!A663)/E663,"")</f>
        <v>0.48888888888888887</v>
      </c>
      <c r="G663" s="46">
        <f>SUMIFS(Results!O:O,Results!G:G,CONCATENATE("*",B663,"*"),Results!E:E,'Warscroll Win Rates'!A663,Results!Y:Y,"&gt;=500")</f>
        <v>0</v>
      </c>
      <c r="H663" s="52" t="str">
        <f>IFERROR(SUMIFS(Results!V:V,Results!G:G,CONCATENATE("*",B663,"*"),Results!E:E,'Warscroll Win Rates'!A663,Results!Y:Y,"&gt;=500")/G663,"")</f>
        <v/>
      </c>
      <c r="I663" s="53">
        <f>SUMIFS(Results!O:O,Results!G:G,CONCATENATE("&lt;&gt;*",'Warscroll Win Rates'!B663,"*"),Results!E:E,'Warscroll Win Rates'!A663,Results!Y:Y,"&gt;=500")</f>
        <v>48</v>
      </c>
      <c r="J663" s="52">
        <f>IFERROR(SUMIFS(Results!V:V,Results!G:G,CONCATENATE("&lt;&gt;*",'Warscroll Win Rates'!B663,"*"),Results!E:E,'Warscroll Win Rates'!A663,Results!Y:Y,"&gt;=500")/I663,"")</f>
        <v>0.67708333333333337</v>
      </c>
    </row>
    <row r="664" spans="1:10" x14ac:dyDescent="0.3">
      <c r="A664" s="48" t="s">
        <v>17</v>
      </c>
      <c r="B664" s="48" t="s">
        <v>23880</v>
      </c>
      <c r="C664" s="1">
        <f>SUMIFS(Results!O:O,Results!G:G,CONCATENATE("*",B664,"*"),Results!E:E,'Warscroll Win Rates'!A664)</f>
        <v>54</v>
      </c>
      <c r="D664" s="50">
        <f>IFERROR(SUMIFS(Results!V:V,Results!G:G,CONCATENATE("*",B664,"*"),Results!E:E,'Warscroll Win Rates'!A664)/C664,"")</f>
        <v>0.51851851851851849</v>
      </c>
      <c r="E664" s="1">
        <f>SUMIFS(Results!O:O,Results!G:G,CONCATENATE("&lt;&gt;*",'Warscroll Win Rates'!B664,"*"),Results!E:E,'Warscroll Win Rates'!A664)</f>
        <v>306</v>
      </c>
      <c r="F664" s="50">
        <f>IFERROR(SUMIFS(Results!V:V,Results!G:G,CONCATENATE("&lt;&gt;*",'Warscroll Win Rates'!B664,"*"),Results!E:E,'Warscroll Win Rates'!A664)/E664,"")</f>
        <v>0.48366013071895425</v>
      </c>
      <c r="G664" s="46">
        <f>SUMIFS(Results!O:O,Results!G:G,CONCATENATE("*",B664,"*"),Results!E:E,'Warscroll Win Rates'!A664,Results!Y:Y,"&gt;=500")</f>
        <v>20</v>
      </c>
      <c r="H664" s="52">
        <f>IFERROR(SUMIFS(Results!V:V,Results!G:G,CONCATENATE("*",B664,"*"),Results!E:E,'Warscroll Win Rates'!A664,Results!Y:Y,"&gt;=500")/G664,"")</f>
        <v>0.625</v>
      </c>
      <c r="I664" s="53">
        <f>SUMIFS(Results!O:O,Results!G:G,CONCATENATE("&lt;&gt;*",'Warscroll Win Rates'!B664,"*"),Results!E:E,'Warscroll Win Rates'!A664,Results!Y:Y,"&gt;=500")</f>
        <v>28</v>
      </c>
      <c r="J664" s="52">
        <f>IFERROR(SUMIFS(Results!V:V,Results!G:G,CONCATENATE("&lt;&gt;*",'Warscroll Win Rates'!B664,"*"),Results!E:E,'Warscroll Win Rates'!A664,Results!Y:Y,"&gt;=500")/I664,"")</f>
        <v>0.7142857142857143</v>
      </c>
    </row>
    <row r="665" spans="1:10" x14ac:dyDescent="0.3">
      <c r="A665" s="48" t="s">
        <v>17</v>
      </c>
      <c r="B665" s="48" t="s">
        <v>23881</v>
      </c>
      <c r="C665" s="1">
        <f>SUMIFS(Results!O:O,Results!G:G,CONCATENATE("*",B665,"*"),Results!E:E,'Warscroll Win Rates'!A665)</f>
        <v>5</v>
      </c>
      <c r="D665" s="50">
        <f>IFERROR(SUMIFS(Results!V:V,Results!G:G,CONCATENATE("*",B665,"*"),Results!E:E,'Warscroll Win Rates'!A665)/C665,"")</f>
        <v>0.6</v>
      </c>
      <c r="E665" s="1">
        <f>SUMIFS(Results!O:O,Results!G:G,CONCATENATE("&lt;&gt;*",'Warscroll Win Rates'!B665,"*"),Results!E:E,'Warscroll Win Rates'!A665)</f>
        <v>355</v>
      </c>
      <c r="F665" s="50">
        <f>IFERROR(SUMIFS(Results!V:V,Results!G:G,CONCATENATE("&lt;&gt;*",'Warscroll Win Rates'!B665,"*"),Results!E:E,'Warscroll Win Rates'!A665)/E665,"")</f>
        <v>0.48732394366197185</v>
      </c>
      <c r="G665" s="46">
        <f>SUMIFS(Results!O:O,Results!G:G,CONCATENATE("*",B665,"*"),Results!E:E,'Warscroll Win Rates'!A665,Results!Y:Y,"&gt;=500")</f>
        <v>0</v>
      </c>
      <c r="H665" s="52" t="str">
        <f>IFERROR(SUMIFS(Results!V:V,Results!G:G,CONCATENATE("*",B665,"*"),Results!E:E,'Warscroll Win Rates'!A665,Results!Y:Y,"&gt;=500")/G665,"")</f>
        <v/>
      </c>
      <c r="I665" s="53">
        <f>SUMIFS(Results!O:O,Results!G:G,CONCATENATE("&lt;&gt;*",'Warscroll Win Rates'!B665,"*"),Results!E:E,'Warscroll Win Rates'!A665,Results!Y:Y,"&gt;=500")</f>
        <v>48</v>
      </c>
      <c r="J665" s="52">
        <f>IFERROR(SUMIFS(Results!V:V,Results!G:G,CONCATENATE("&lt;&gt;*",'Warscroll Win Rates'!B665,"*"),Results!E:E,'Warscroll Win Rates'!A665,Results!Y:Y,"&gt;=500")/I665,"")</f>
        <v>0.67708333333333337</v>
      </c>
    </row>
    <row r="666" spans="1:10" x14ac:dyDescent="0.3">
      <c r="A666" s="48" t="s">
        <v>17</v>
      </c>
      <c r="B666" s="48" t="s">
        <v>23882</v>
      </c>
      <c r="C666" s="1">
        <f>SUMIFS(Results!O:O,Results!G:G,CONCATENATE("*",B666,"*"),Results!E:E,'Warscroll Win Rates'!A666)</f>
        <v>0</v>
      </c>
      <c r="D666" s="50" t="str">
        <f>IFERROR(SUMIFS(Results!V:V,Results!G:G,CONCATENATE("*",B666,"*"),Results!E:E,'Warscroll Win Rates'!A666)/C666,"")</f>
        <v/>
      </c>
      <c r="E666" s="1">
        <f>SUMIFS(Results!O:O,Results!G:G,CONCATENATE("&lt;&gt;*",'Warscroll Win Rates'!B666,"*"),Results!E:E,'Warscroll Win Rates'!A666)</f>
        <v>360</v>
      </c>
      <c r="F666" s="50">
        <f>IFERROR(SUMIFS(Results!V:V,Results!G:G,CONCATENATE("&lt;&gt;*",'Warscroll Win Rates'!B666,"*"),Results!E:E,'Warscroll Win Rates'!A666)/E666,"")</f>
        <v>0.48888888888888887</v>
      </c>
      <c r="G666" s="46">
        <f>SUMIFS(Results!O:O,Results!G:G,CONCATENATE("*",B666,"*"),Results!E:E,'Warscroll Win Rates'!A666,Results!Y:Y,"&gt;=500")</f>
        <v>0</v>
      </c>
      <c r="H666" s="52" t="str">
        <f>IFERROR(SUMIFS(Results!V:V,Results!G:G,CONCATENATE("*",B666,"*"),Results!E:E,'Warscroll Win Rates'!A666,Results!Y:Y,"&gt;=500")/G666,"")</f>
        <v/>
      </c>
      <c r="I666" s="53">
        <f>SUMIFS(Results!O:O,Results!G:G,CONCATENATE("&lt;&gt;*",'Warscroll Win Rates'!B666,"*"),Results!E:E,'Warscroll Win Rates'!A666,Results!Y:Y,"&gt;=500")</f>
        <v>48</v>
      </c>
      <c r="J666" s="52">
        <f>IFERROR(SUMIFS(Results!V:V,Results!G:G,CONCATENATE("&lt;&gt;*",'Warscroll Win Rates'!B666,"*"),Results!E:E,'Warscroll Win Rates'!A666,Results!Y:Y,"&gt;=500")/I666,"")</f>
        <v>0.67708333333333337</v>
      </c>
    </row>
    <row r="667" spans="1:10" x14ac:dyDescent="0.3">
      <c r="A667" s="48" t="s">
        <v>17</v>
      </c>
      <c r="B667" s="48" t="s">
        <v>23883</v>
      </c>
      <c r="C667" s="1">
        <f>SUMIFS(Results!O:O,Results!G:G,CONCATENATE("*",B667,"*"),Results!E:E,'Warscroll Win Rates'!A667)</f>
        <v>0</v>
      </c>
      <c r="D667" s="50" t="str">
        <f>IFERROR(SUMIFS(Results!V:V,Results!G:G,CONCATENATE("*",B667,"*"),Results!E:E,'Warscroll Win Rates'!A667)/C667,"")</f>
        <v/>
      </c>
      <c r="E667" s="1">
        <f>SUMIFS(Results!O:O,Results!G:G,CONCATENATE("&lt;&gt;*",'Warscroll Win Rates'!B667,"*"),Results!E:E,'Warscroll Win Rates'!A667)</f>
        <v>360</v>
      </c>
      <c r="F667" s="50">
        <f>IFERROR(SUMIFS(Results!V:V,Results!G:G,CONCATENATE("&lt;&gt;*",'Warscroll Win Rates'!B667,"*"),Results!E:E,'Warscroll Win Rates'!A667)/E667,"")</f>
        <v>0.48888888888888887</v>
      </c>
      <c r="G667" s="46">
        <f>SUMIFS(Results!O:O,Results!G:G,CONCATENATE("*",B667,"*"),Results!E:E,'Warscroll Win Rates'!A667,Results!Y:Y,"&gt;=500")</f>
        <v>0</v>
      </c>
      <c r="H667" s="52" t="str">
        <f>IFERROR(SUMIFS(Results!V:V,Results!G:G,CONCATENATE("*",B667,"*"),Results!E:E,'Warscroll Win Rates'!A667,Results!Y:Y,"&gt;=500")/G667,"")</f>
        <v/>
      </c>
      <c r="I667" s="53">
        <f>SUMIFS(Results!O:O,Results!G:G,CONCATENATE("&lt;&gt;*",'Warscroll Win Rates'!B667,"*"),Results!E:E,'Warscroll Win Rates'!A667,Results!Y:Y,"&gt;=500")</f>
        <v>48</v>
      </c>
      <c r="J667" s="52">
        <f>IFERROR(SUMIFS(Results!V:V,Results!G:G,CONCATENATE("&lt;&gt;*",'Warscroll Win Rates'!B667,"*"),Results!E:E,'Warscroll Win Rates'!A667,Results!Y:Y,"&gt;=500")/I667,"")</f>
        <v>0.67708333333333337</v>
      </c>
    </row>
    <row r="668" spans="1:10" x14ac:dyDescent="0.3">
      <c r="A668" s="48" t="s">
        <v>17</v>
      </c>
      <c r="B668" s="48" t="s">
        <v>23884</v>
      </c>
      <c r="C668" s="1">
        <f>SUMIFS(Results!O:O,Results!G:G,CONCATENATE("*",B668,"*"),Results!E:E,'Warscroll Win Rates'!A668)</f>
        <v>35</v>
      </c>
      <c r="D668" s="50">
        <f>IFERROR(SUMIFS(Results!V:V,Results!G:G,CONCATENATE("*",B668,"*"),Results!E:E,'Warscroll Win Rates'!A668)/C668,"")</f>
        <v>0.5714285714285714</v>
      </c>
      <c r="E668" s="1">
        <f>SUMIFS(Results!O:O,Results!G:G,CONCATENATE("&lt;&gt;*",'Warscroll Win Rates'!B668,"*"),Results!E:E,'Warscroll Win Rates'!A668)</f>
        <v>325</v>
      </c>
      <c r="F668" s="50">
        <f>IFERROR(SUMIFS(Results!V:V,Results!G:G,CONCATENATE("&lt;&gt;*",'Warscroll Win Rates'!B668,"*"),Results!E:E,'Warscroll Win Rates'!A668)/E668,"")</f>
        <v>0.48</v>
      </c>
      <c r="G668" s="46">
        <f>SUMIFS(Results!O:O,Results!G:G,CONCATENATE("*",B668,"*"),Results!E:E,'Warscroll Win Rates'!A668,Results!Y:Y,"&gt;=500")</f>
        <v>0</v>
      </c>
      <c r="H668" s="52" t="str">
        <f>IFERROR(SUMIFS(Results!V:V,Results!G:G,CONCATENATE("*",B668,"*"),Results!E:E,'Warscroll Win Rates'!A668,Results!Y:Y,"&gt;=500")/G668,"")</f>
        <v/>
      </c>
      <c r="I668" s="53">
        <f>SUMIFS(Results!O:O,Results!G:G,CONCATENATE("&lt;&gt;*",'Warscroll Win Rates'!B668,"*"),Results!E:E,'Warscroll Win Rates'!A668,Results!Y:Y,"&gt;=500")</f>
        <v>48</v>
      </c>
      <c r="J668" s="52">
        <f>IFERROR(SUMIFS(Results!V:V,Results!G:G,CONCATENATE("&lt;&gt;*",'Warscroll Win Rates'!B668,"*"),Results!E:E,'Warscroll Win Rates'!A668,Results!Y:Y,"&gt;=500")/I668,"")</f>
        <v>0.67708333333333337</v>
      </c>
    </row>
    <row r="669" spans="1:10" x14ac:dyDescent="0.3">
      <c r="A669" s="48" t="s">
        <v>17</v>
      </c>
      <c r="B669" s="48" t="s">
        <v>23885</v>
      </c>
      <c r="C669" s="1">
        <f>SUMIFS(Results!O:O,Results!G:G,CONCATENATE("*",B669,"*"),Results!E:E,'Warscroll Win Rates'!A669)</f>
        <v>0</v>
      </c>
      <c r="D669" s="50" t="str">
        <f>IFERROR(SUMIFS(Results!V:V,Results!G:G,CONCATENATE("*",B669,"*"),Results!E:E,'Warscroll Win Rates'!A669)/C669,"")</f>
        <v/>
      </c>
      <c r="E669" s="1">
        <f>SUMIFS(Results!O:O,Results!G:G,CONCATENATE("&lt;&gt;*",'Warscroll Win Rates'!B669,"*"),Results!E:E,'Warscroll Win Rates'!A669)</f>
        <v>360</v>
      </c>
      <c r="F669" s="50">
        <f>IFERROR(SUMIFS(Results!V:V,Results!G:G,CONCATENATE("&lt;&gt;*",'Warscroll Win Rates'!B669,"*"),Results!E:E,'Warscroll Win Rates'!A669)/E669,"")</f>
        <v>0.48888888888888887</v>
      </c>
      <c r="G669" s="46">
        <f>SUMIFS(Results!O:O,Results!G:G,CONCATENATE("*",B669,"*"),Results!E:E,'Warscroll Win Rates'!A669,Results!Y:Y,"&gt;=500")</f>
        <v>0</v>
      </c>
      <c r="H669" s="52" t="str">
        <f>IFERROR(SUMIFS(Results!V:V,Results!G:G,CONCATENATE("*",B669,"*"),Results!E:E,'Warscroll Win Rates'!A669,Results!Y:Y,"&gt;=500")/G669,"")</f>
        <v/>
      </c>
      <c r="I669" s="53">
        <f>SUMIFS(Results!O:O,Results!G:G,CONCATENATE("&lt;&gt;*",'Warscroll Win Rates'!B669,"*"),Results!E:E,'Warscroll Win Rates'!A669,Results!Y:Y,"&gt;=500")</f>
        <v>48</v>
      </c>
      <c r="J669" s="52">
        <f>IFERROR(SUMIFS(Results!V:V,Results!G:G,CONCATENATE("&lt;&gt;*",'Warscroll Win Rates'!B669,"*"),Results!E:E,'Warscroll Win Rates'!A669,Results!Y:Y,"&gt;=500")/I669,"")</f>
        <v>0.67708333333333337</v>
      </c>
    </row>
    <row r="670" spans="1:10" s="5" customFormat="1" x14ac:dyDescent="0.3">
      <c r="A670" s="49" t="s">
        <v>42</v>
      </c>
      <c r="B670" s="49"/>
      <c r="C670" s="6">
        <f>SUMIFS(Results!O:O,Results!G:G,CONCATENATE("*",B670,"*"),Results!E:E,'Warscroll Win Rates'!A670)</f>
        <v>247</v>
      </c>
      <c r="D670" s="50">
        <f>IFERROR(SUMIFS(Results!V:V,Results!G:G,CONCATENATE("*",B670,"*"),Results!E:E,'Warscroll Win Rates'!A670)/C670,"")</f>
        <v>0.47570850202429149</v>
      </c>
      <c r="E670" s="6">
        <f>SUMIFS(Results!O:O,Results!G:G,CONCATENATE("&lt;&gt;*",'Warscroll Win Rates'!B670,"*"),Results!E:E,'Warscroll Win Rates'!A670)</f>
        <v>0</v>
      </c>
      <c r="F670" s="50" t="str">
        <f>IFERROR(SUMIFS(Results!V:V,Results!G:G,CONCATENATE("&lt;&gt;*",'Warscroll Win Rates'!B670,"*"),Results!E:E,'Warscroll Win Rates'!A670)/E670,"")</f>
        <v/>
      </c>
      <c r="G670" s="46">
        <f>SUMIFS(Results!O:O,Results!G:G,CONCATENATE("*",B670,"*"),Results!E:E,'Warscroll Win Rates'!A670,Results!Y:Y,"&gt;=500")</f>
        <v>44</v>
      </c>
      <c r="H670" s="52">
        <f>IFERROR(SUMIFS(Results!V:V,Results!G:G,CONCATENATE("*",B670,"*"),Results!E:E,'Warscroll Win Rates'!A670,Results!Y:Y,"&gt;=500")/G670,"")</f>
        <v>0.68181818181818177</v>
      </c>
      <c r="I670" s="53">
        <f>SUMIFS(Results!O:O,Results!G:G,CONCATENATE("&lt;&gt;*",'Warscroll Win Rates'!B670,"*"),Results!E:E,'Warscroll Win Rates'!A670,Results!Y:Y,"&gt;=500")</f>
        <v>0</v>
      </c>
      <c r="J670" s="52" t="str">
        <f>IFERROR(SUMIFS(Results!V:V,Results!G:G,CONCATENATE("&lt;&gt;*",'Warscroll Win Rates'!B670,"*"),Results!E:E,'Warscroll Win Rates'!A670,Results!Y:Y,"&gt;=500")/I670,"")</f>
        <v/>
      </c>
    </row>
    <row r="671" spans="1:10" x14ac:dyDescent="0.3">
      <c r="A671" s="48" t="s">
        <v>42</v>
      </c>
      <c r="B671" s="48" t="s">
        <v>23886</v>
      </c>
      <c r="C671" s="1">
        <f>SUMIFS(Results!O:O,Results!G:G,CONCATENATE("*",B671,"*"),Results!E:E,'Warscroll Win Rates'!A671)</f>
        <v>119</v>
      </c>
      <c r="D671" s="50">
        <f>IFERROR(SUMIFS(Results!V:V,Results!G:G,CONCATENATE("*",B671,"*"),Results!E:E,'Warscroll Win Rates'!A671)/C671,"")</f>
        <v>0.49579831932773111</v>
      </c>
      <c r="E671" s="1">
        <f>SUMIFS(Results!O:O,Results!G:G,CONCATENATE("&lt;&gt;*",'Warscroll Win Rates'!B671,"*"),Results!E:E,'Warscroll Win Rates'!A671)</f>
        <v>128</v>
      </c>
      <c r="F671" s="50">
        <f>IFERROR(SUMIFS(Results!V:V,Results!G:G,CONCATENATE("&lt;&gt;*",'Warscroll Win Rates'!B671,"*"),Results!E:E,'Warscroll Win Rates'!A671)/E671,"")</f>
        <v>0.45703125</v>
      </c>
      <c r="G671" s="46">
        <f>SUMIFS(Results!O:O,Results!G:G,CONCATENATE("*",B671,"*"),Results!E:E,'Warscroll Win Rates'!A671,Results!Y:Y,"&gt;=500")</f>
        <v>14</v>
      </c>
      <c r="H671" s="52">
        <f>IFERROR(SUMIFS(Results!V:V,Results!G:G,CONCATENATE("*",B671,"*"),Results!E:E,'Warscroll Win Rates'!A671,Results!Y:Y,"&gt;=500")/G671,"")</f>
        <v>0.7142857142857143</v>
      </c>
      <c r="I671" s="53">
        <f>SUMIFS(Results!O:O,Results!G:G,CONCATENATE("&lt;&gt;*",'Warscroll Win Rates'!B671,"*"),Results!E:E,'Warscroll Win Rates'!A671,Results!Y:Y,"&gt;=500")</f>
        <v>30</v>
      </c>
      <c r="J671" s="52">
        <f>IFERROR(SUMIFS(Results!V:V,Results!G:G,CONCATENATE("&lt;&gt;*",'Warscroll Win Rates'!B671,"*"),Results!E:E,'Warscroll Win Rates'!A671,Results!Y:Y,"&gt;=500")/I671,"")</f>
        <v>0.66666666666666663</v>
      </c>
    </row>
    <row r="672" spans="1:10" x14ac:dyDescent="0.3">
      <c r="A672" s="48" t="s">
        <v>42</v>
      </c>
      <c r="B672" s="48" t="s">
        <v>23887</v>
      </c>
      <c r="C672" s="1">
        <f>SUMIFS(Results!O:O,Results!G:G,CONCATENATE("*",B672,"*"),Results!E:E,'Warscroll Win Rates'!A672)</f>
        <v>20</v>
      </c>
      <c r="D672" s="50">
        <f>IFERROR(SUMIFS(Results!V:V,Results!G:G,CONCATENATE("*",B672,"*"),Results!E:E,'Warscroll Win Rates'!A672)/C672,"")</f>
        <v>0.42499999999999999</v>
      </c>
      <c r="E672" s="1">
        <f>SUMIFS(Results!O:O,Results!G:G,CONCATENATE("&lt;&gt;*",'Warscroll Win Rates'!B672,"*"),Results!E:E,'Warscroll Win Rates'!A672)</f>
        <v>227</v>
      </c>
      <c r="F672" s="50">
        <f>IFERROR(SUMIFS(Results!V:V,Results!G:G,CONCATENATE("&lt;&gt;*",'Warscroll Win Rates'!B672,"*"),Results!E:E,'Warscroll Win Rates'!A672)/E672,"")</f>
        <v>0.48017621145374451</v>
      </c>
      <c r="G672" s="46">
        <f>SUMIFS(Results!O:O,Results!G:G,CONCATENATE("*",B672,"*"),Results!E:E,'Warscroll Win Rates'!A672,Results!Y:Y,"&gt;=500")</f>
        <v>0</v>
      </c>
      <c r="H672" s="52" t="str">
        <f>IFERROR(SUMIFS(Results!V:V,Results!G:G,CONCATENATE("*",B672,"*"),Results!E:E,'Warscroll Win Rates'!A672,Results!Y:Y,"&gt;=500")/G672,"")</f>
        <v/>
      </c>
      <c r="I672" s="53">
        <f>SUMIFS(Results!O:O,Results!G:G,CONCATENATE("&lt;&gt;*",'Warscroll Win Rates'!B672,"*"),Results!E:E,'Warscroll Win Rates'!A672,Results!Y:Y,"&gt;=500")</f>
        <v>44</v>
      </c>
      <c r="J672" s="52">
        <f>IFERROR(SUMIFS(Results!V:V,Results!G:G,CONCATENATE("&lt;&gt;*",'Warscroll Win Rates'!B672,"*"),Results!E:E,'Warscroll Win Rates'!A672,Results!Y:Y,"&gt;=500")/I672,"")</f>
        <v>0.68181818181818177</v>
      </c>
    </row>
    <row r="673" spans="1:10" x14ac:dyDescent="0.3">
      <c r="A673" s="48" t="s">
        <v>42</v>
      </c>
      <c r="B673" s="48" t="s">
        <v>23888</v>
      </c>
      <c r="C673" s="1">
        <f>SUMIFS(Results!O:O,Results!G:G,CONCATENATE("*",B673,"*"),Results!E:E,'Warscroll Win Rates'!A673)</f>
        <v>144</v>
      </c>
      <c r="D673" s="50">
        <f>IFERROR(SUMIFS(Results!V:V,Results!G:G,CONCATENATE("*",B673,"*"),Results!E:E,'Warscroll Win Rates'!A673)/C673,"")</f>
        <v>0.51041666666666663</v>
      </c>
      <c r="E673" s="1">
        <f>SUMIFS(Results!O:O,Results!G:G,CONCATENATE("&lt;&gt;*",'Warscroll Win Rates'!B673,"*"),Results!E:E,'Warscroll Win Rates'!A673)</f>
        <v>103</v>
      </c>
      <c r="F673" s="50">
        <f>IFERROR(SUMIFS(Results!V:V,Results!G:G,CONCATENATE("&lt;&gt;*",'Warscroll Win Rates'!B673,"*"),Results!E:E,'Warscroll Win Rates'!A673)/E673,"")</f>
        <v>0.42718446601941745</v>
      </c>
      <c r="G673" s="46">
        <f>SUMIFS(Results!O:O,Results!G:G,CONCATENATE("*",B673,"*"),Results!E:E,'Warscroll Win Rates'!A673,Results!Y:Y,"&gt;=500")</f>
        <v>24</v>
      </c>
      <c r="H673" s="52">
        <f>IFERROR(SUMIFS(Results!V:V,Results!G:G,CONCATENATE("*",B673,"*"),Results!E:E,'Warscroll Win Rates'!A673,Results!Y:Y,"&gt;=500")/G673,"")</f>
        <v>0.66666666666666663</v>
      </c>
      <c r="I673" s="53">
        <f>SUMIFS(Results!O:O,Results!G:G,CONCATENATE("&lt;&gt;*",'Warscroll Win Rates'!B673,"*"),Results!E:E,'Warscroll Win Rates'!A673,Results!Y:Y,"&gt;=500")</f>
        <v>20</v>
      </c>
      <c r="J673" s="52">
        <f>IFERROR(SUMIFS(Results!V:V,Results!G:G,CONCATENATE("&lt;&gt;*",'Warscroll Win Rates'!B673,"*"),Results!E:E,'Warscroll Win Rates'!A673,Results!Y:Y,"&gt;=500")/I673,"")</f>
        <v>0.7</v>
      </c>
    </row>
    <row r="674" spans="1:10" x14ac:dyDescent="0.3">
      <c r="A674" s="48" t="s">
        <v>42</v>
      </c>
      <c r="B674" s="48" t="s">
        <v>23889</v>
      </c>
      <c r="C674" s="1">
        <f>SUMIFS(Results!O:O,Results!G:G,CONCATENATE("*",B674,"*"),Results!E:E,'Warscroll Win Rates'!A674)</f>
        <v>120</v>
      </c>
      <c r="D674" s="50">
        <f>IFERROR(SUMIFS(Results!V:V,Results!G:G,CONCATENATE("*",B674,"*"),Results!E:E,'Warscroll Win Rates'!A674)/C674,"")</f>
        <v>0.53749999999999998</v>
      </c>
      <c r="E674" s="1">
        <f>SUMIFS(Results!O:O,Results!G:G,CONCATENATE("&lt;&gt;*",'Warscroll Win Rates'!B674,"*"),Results!E:E,'Warscroll Win Rates'!A674)</f>
        <v>127</v>
      </c>
      <c r="F674" s="50">
        <f>IFERROR(SUMIFS(Results!V:V,Results!G:G,CONCATENATE("&lt;&gt;*",'Warscroll Win Rates'!B674,"*"),Results!E:E,'Warscroll Win Rates'!A674)/E674,"")</f>
        <v>0.41732283464566927</v>
      </c>
      <c r="G674" s="46">
        <f>SUMIFS(Results!O:O,Results!G:G,CONCATENATE("*",B674,"*"),Results!E:E,'Warscroll Win Rates'!A674,Results!Y:Y,"&gt;=500")</f>
        <v>35</v>
      </c>
      <c r="H674" s="52">
        <f>IFERROR(SUMIFS(Results!V:V,Results!G:G,CONCATENATE("*",B674,"*"),Results!E:E,'Warscroll Win Rates'!A674,Results!Y:Y,"&gt;=500")/G674,"")</f>
        <v>0.7142857142857143</v>
      </c>
      <c r="I674" s="53">
        <f>SUMIFS(Results!O:O,Results!G:G,CONCATENATE("&lt;&gt;*",'Warscroll Win Rates'!B674,"*"),Results!E:E,'Warscroll Win Rates'!A674,Results!Y:Y,"&gt;=500")</f>
        <v>9</v>
      </c>
      <c r="J674" s="52">
        <f>IFERROR(SUMIFS(Results!V:V,Results!G:G,CONCATENATE("&lt;&gt;*",'Warscroll Win Rates'!B674,"*"),Results!E:E,'Warscroll Win Rates'!A674,Results!Y:Y,"&gt;=500")/I674,"")</f>
        <v>0.55555555555555558</v>
      </c>
    </row>
    <row r="675" spans="1:10" x14ac:dyDescent="0.3">
      <c r="A675" s="48" t="s">
        <v>42</v>
      </c>
      <c r="B675" s="48" t="s">
        <v>23890</v>
      </c>
      <c r="C675" s="1">
        <f>SUMIFS(Results!O:O,Results!G:G,CONCATENATE("*",B675,"*"),Results!E:E,'Warscroll Win Rates'!A675)</f>
        <v>169</v>
      </c>
      <c r="D675" s="50">
        <f>IFERROR(SUMIFS(Results!V:V,Results!G:G,CONCATENATE("*",B675,"*"),Results!E:E,'Warscroll Win Rates'!A675)/C675,"")</f>
        <v>0.47337278106508873</v>
      </c>
      <c r="E675" s="1">
        <f>SUMIFS(Results!O:O,Results!G:G,CONCATENATE("&lt;&gt;*",'Warscroll Win Rates'!B675,"*"),Results!E:E,'Warscroll Win Rates'!A675)</f>
        <v>78</v>
      </c>
      <c r="F675" s="50">
        <f>IFERROR(SUMIFS(Results!V:V,Results!G:G,CONCATENATE("&lt;&gt;*",'Warscroll Win Rates'!B675,"*"),Results!E:E,'Warscroll Win Rates'!A675)/E675,"")</f>
        <v>0.48076923076923078</v>
      </c>
      <c r="G675" s="46">
        <f>SUMIFS(Results!O:O,Results!G:G,CONCATENATE("*",B675,"*"),Results!E:E,'Warscroll Win Rates'!A675,Results!Y:Y,"&gt;=500")</f>
        <v>29</v>
      </c>
      <c r="H675" s="52">
        <f>IFERROR(SUMIFS(Results!V:V,Results!G:G,CONCATENATE("*",B675,"*"),Results!E:E,'Warscroll Win Rates'!A675,Results!Y:Y,"&gt;=500")/G675,"")</f>
        <v>0.58620689655172409</v>
      </c>
      <c r="I675" s="53">
        <f>SUMIFS(Results!O:O,Results!G:G,CONCATENATE("&lt;&gt;*",'Warscroll Win Rates'!B675,"*"),Results!E:E,'Warscroll Win Rates'!A675,Results!Y:Y,"&gt;=500")</f>
        <v>15</v>
      </c>
      <c r="J675" s="52">
        <f>IFERROR(SUMIFS(Results!V:V,Results!G:G,CONCATENATE("&lt;&gt;*",'Warscroll Win Rates'!B675,"*"),Results!E:E,'Warscroll Win Rates'!A675,Results!Y:Y,"&gt;=500")/I675,"")</f>
        <v>0.8666666666666667</v>
      </c>
    </row>
    <row r="676" spans="1:10" x14ac:dyDescent="0.3">
      <c r="A676" s="48" t="s">
        <v>42</v>
      </c>
      <c r="B676" s="48" t="s">
        <v>23891</v>
      </c>
      <c r="C676" s="1">
        <f>SUMIFS(Results!O:O,Results!G:G,CONCATENATE("*",B676,"*"),Results!E:E,'Warscroll Win Rates'!A676)</f>
        <v>152</v>
      </c>
      <c r="D676" s="50">
        <f>IFERROR(SUMIFS(Results!V:V,Results!G:G,CONCATENATE("*",B676,"*"),Results!E:E,'Warscroll Win Rates'!A676)/C676,"")</f>
        <v>0.43092105263157893</v>
      </c>
      <c r="E676" s="1">
        <f>SUMIFS(Results!O:O,Results!G:G,CONCATENATE("&lt;&gt;*",'Warscroll Win Rates'!B676,"*"),Results!E:E,'Warscroll Win Rates'!A676)</f>
        <v>95</v>
      </c>
      <c r="F676" s="50">
        <f>IFERROR(SUMIFS(Results!V:V,Results!G:G,CONCATENATE("&lt;&gt;*",'Warscroll Win Rates'!B676,"*"),Results!E:E,'Warscroll Win Rates'!A676)/E676,"")</f>
        <v>0.54736842105263162</v>
      </c>
      <c r="G676" s="46">
        <f>SUMIFS(Results!O:O,Results!G:G,CONCATENATE("*",B676,"*"),Results!E:E,'Warscroll Win Rates'!A676,Results!Y:Y,"&gt;=500")</f>
        <v>24</v>
      </c>
      <c r="H676" s="52">
        <f>IFERROR(SUMIFS(Results!V:V,Results!G:G,CONCATENATE("*",B676,"*"),Results!E:E,'Warscroll Win Rates'!A676,Results!Y:Y,"&gt;=500")/G676,"")</f>
        <v>0.625</v>
      </c>
      <c r="I676" s="53">
        <f>SUMIFS(Results!O:O,Results!G:G,CONCATENATE("&lt;&gt;*",'Warscroll Win Rates'!B676,"*"),Results!E:E,'Warscroll Win Rates'!A676,Results!Y:Y,"&gt;=500")</f>
        <v>20</v>
      </c>
      <c r="J676" s="52">
        <f>IFERROR(SUMIFS(Results!V:V,Results!G:G,CONCATENATE("&lt;&gt;*",'Warscroll Win Rates'!B676,"*"),Results!E:E,'Warscroll Win Rates'!A676,Results!Y:Y,"&gt;=500")/I676,"")</f>
        <v>0.75</v>
      </c>
    </row>
    <row r="677" spans="1:10" x14ac:dyDescent="0.3">
      <c r="A677" s="48" t="s">
        <v>42</v>
      </c>
      <c r="B677" s="48" t="s">
        <v>23892</v>
      </c>
      <c r="C677" s="1">
        <f>SUMIFS(Results!O:O,Results!G:G,CONCATENATE("*",B677,"*"),Results!E:E,'Warscroll Win Rates'!A677)</f>
        <v>48</v>
      </c>
      <c r="D677" s="50">
        <f>IFERROR(SUMIFS(Results!V:V,Results!G:G,CONCATENATE("*",B677,"*"),Results!E:E,'Warscroll Win Rates'!A677)/C677,"")</f>
        <v>0.39583333333333331</v>
      </c>
      <c r="E677" s="1">
        <f>SUMIFS(Results!O:O,Results!G:G,CONCATENATE("&lt;&gt;*",'Warscroll Win Rates'!B677,"*"),Results!E:E,'Warscroll Win Rates'!A677)</f>
        <v>199</v>
      </c>
      <c r="F677" s="50">
        <f>IFERROR(SUMIFS(Results!V:V,Results!G:G,CONCATENATE("&lt;&gt;*",'Warscroll Win Rates'!B677,"*"),Results!E:E,'Warscroll Win Rates'!A677)/E677,"")</f>
        <v>0.49497487437185927</v>
      </c>
      <c r="G677" s="46">
        <f>SUMIFS(Results!O:O,Results!G:G,CONCATENATE("*",B677,"*"),Results!E:E,'Warscroll Win Rates'!A677,Results!Y:Y,"&gt;=500")</f>
        <v>10</v>
      </c>
      <c r="H677" s="52">
        <f>IFERROR(SUMIFS(Results!V:V,Results!G:G,CONCATENATE("*",B677,"*"),Results!E:E,'Warscroll Win Rates'!A677,Results!Y:Y,"&gt;=500")/G677,"")</f>
        <v>0.7</v>
      </c>
      <c r="I677" s="53">
        <f>SUMIFS(Results!O:O,Results!G:G,CONCATENATE("&lt;&gt;*",'Warscroll Win Rates'!B677,"*"),Results!E:E,'Warscroll Win Rates'!A677,Results!Y:Y,"&gt;=500")</f>
        <v>34</v>
      </c>
      <c r="J677" s="52">
        <f>IFERROR(SUMIFS(Results!V:V,Results!G:G,CONCATENATE("&lt;&gt;*",'Warscroll Win Rates'!B677,"*"),Results!E:E,'Warscroll Win Rates'!A677,Results!Y:Y,"&gt;=500")/I677,"")</f>
        <v>0.67647058823529416</v>
      </c>
    </row>
    <row r="678" spans="1:10" x14ac:dyDescent="0.3">
      <c r="A678" s="48" t="s">
        <v>42</v>
      </c>
      <c r="B678" s="48" t="s">
        <v>23893</v>
      </c>
      <c r="C678" s="1">
        <f>SUMIFS(Results!O:O,Results!G:G,CONCATENATE("*",B678,"*"),Results!E:E,'Warscroll Win Rates'!A678)</f>
        <v>42</v>
      </c>
      <c r="D678" s="50">
        <f>IFERROR(SUMIFS(Results!V:V,Results!G:G,CONCATENATE("*",B678,"*"),Results!E:E,'Warscroll Win Rates'!A678)/C678,"")</f>
        <v>0.48809523809523808</v>
      </c>
      <c r="E678" s="1">
        <f>SUMIFS(Results!O:O,Results!G:G,CONCATENATE("&lt;&gt;*",'Warscroll Win Rates'!B678,"*"),Results!E:E,'Warscroll Win Rates'!A678)</f>
        <v>205</v>
      </c>
      <c r="F678" s="50">
        <f>IFERROR(SUMIFS(Results!V:V,Results!G:G,CONCATENATE("&lt;&gt;*",'Warscroll Win Rates'!B678,"*"),Results!E:E,'Warscroll Win Rates'!A678)/E678,"")</f>
        <v>0.47317073170731705</v>
      </c>
      <c r="G678" s="46">
        <f>SUMIFS(Results!O:O,Results!G:G,CONCATENATE("*",B678,"*"),Results!E:E,'Warscroll Win Rates'!A678,Results!Y:Y,"&gt;=500")</f>
        <v>0</v>
      </c>
      <c r="H678" s="52" t="str">
        <f>IFERROR(SUMIFS(Results!V:V,Results!G:G,CONCATENATE("*",B678,"*"),Results!E:E,'Warscroll Win Rates'!A678,Results!Y:Y,"&gt;=500")/G678,"")</f>
        <v/>
      </c>
      <c r="I678" s="53">
        <f>SUMIFS(Results!O:O,Results!G:G,CONCATENATE("&lt;&gt;*",'Warscroll Win Rates'!B678,"*"),Results!E:E,'Warscroll Win Rates'!A678,Results!Y:Y,"&gt;=500")</f>
        <v>44</v>
      </c>
      <c r="J678" s="52">
        <f>IFERROR(SUMIFS(Results!V:V,Results!G:G,CONCATENATE("&lt;&gt;*",'Warscroll Win Rates'!B678,"*"),Results!E:E,'Warscroll Win Rates'!A678,Results!Y:Y,"&gt;=500")/I678,"")</f>
        <v>0.68181818181818177</v>
      </c>
    </row>
    <row r="679" spans="1:10" x14ac:dyDescent="0.3">
      <c r="A679" s="48" t="s">
        <v>42</v>
      </c>
      <c r="B679" s="48" t="s">
        <v>23894</v>
      </c>
      <c r="C679" s="1">
        <f>SUMIFS(Results!O:O,Results!G:G,CONCATENATE("*",B679,"*"),Results!E:E,'Warscroll Win Rates'!A679)</f>
        <v>35</v>
      </c>
      <c r="D679" s="50">
        <f>IFERROR(SUMIFS(Results!V:V,Results!G:G,CONCATENATE("*",B679,"*"),Results!E:E,'Warscroll Win Rates'!A679)/C679,"")</f>
        <v>0.45714285714285713</v>
      </c>
      <c r="E679" s="1">
        <f>SUMIFS(Results!O:O,Results!G:G,CONCATENATE("&lt;&gt;*",'Warscroll Win Rates'!B679,"*"),Results!E:E,'Warscroll Win Rates'!A679)</f>
        <v>212</v>
      </c>
      <c r="F679" s="50">
        <f>IFERROR(SUMIFS(Results!V:V,Results!G:G,CONCATENATE("&lt;&gt;*",'Warscroll Win Rates'!B679,"*"),Results!E:E,'Warscroll Win Rates'!A679)/E679,"")</f>
        <v>0.47877358490566035</v>
      </c>
      <c r="G679" s="46">
        <f>SUMIFS(Results!O:O,Results!G:G,CONCATENATE("*",B679,"*"),Results!E:E,'Warscroll Win Rates'!A679,Results!Y:Y,"&gt;=500")</f>
        <v>5</v>
      </c>
      <c r="H679" s="52">
        <f>IFERROR(SUMIFS(Results!V:V,Results!G:G,CONCATENATE("*",B679,"*"),Results!E:E,'Warscroll Win Rates'!A679,Results!Y:Y,"&gt;=500")/G679,"")</f>
        <v>1</v>
      </c>
      <c r="I679" s="53">
        <f>SUMIFS(Results!O:O,Results!G:G,CONCATENATE("&lt;&gt;*",'Warscroll Win Rates'!B679,"*"),Results!E:E,'Warscroll Win Rates'!A679,Results!Y:Y,"&gt;=500")</f>
        <v>39</v>
      </c>
      <c r="J679" s="52">
        <f>IFERROR(SUMIFS(Results!V:V,Results!G:G,CONCATENATE("&lt;&gt;*",'Warscroll Win Rates'!B679,"*"),Results!E:E,'Warscroll Win Rates'!A679,Results!Y:Y,"&gt;=500")/I679,"")</f>
        <v>0.64102564102564108</v>
      </c>
    </row>
    <row r="680" spans="1:10" x14ac:dyDescent="0.3">
      <c r="A680" s="48" t="s">
        <v>42</v>
      </c>
      <c r="B680" s="48" t="s">
        <v>23895</v>
      </c>
      <c r="C680" s="1">
        <f>SUMIFS(Results!O:O,Results!G:G,CONCATENATE("*",B680,"*"),Results!E:E,'Warscroll Win Rates'!A680)</f>
        <v>103</v>
      </c>
      <c r="D680" s="50">
        <f>IFERROR(SUMIFS(Results!V:V,Results!G:G,CONCATENATE("*",B680,"*"),Results!E:E,'Warscroll Win Rates'!A680)/C680,"")</f>
        <v>0.50485436893203883</v>
      </c>
      <c r="E680" s="1">
        <f>SUMIFS(Results!O:O,Results!G:G,CONCATENATE("&lt;&gt;*",'Warscroll Win Rates'!B680,"*"),Results!E:E,'Warscroll Win Rates'!A680)</f>
        <v>144</v>
      </c>
      <c r="F680" s="50">
        <f>IFERROR(SUMIFS(Results!V:V,Results!G:G,CONCATENATE("&lt;&gt;*",'Warscroll Win Rates'!B680,"*"),Results!E:E,'Warscroll Win Rates'!A680)/E680,"")</f>
        <v>0.4548611111111111</v>
      </c>
      <c r="G680" s="46">
        <f>SUMIFS(Results!O:O,Results!G:G,CONCATENATE("*",B680,"*"),Results!E:E,'Warscroll Win Rates'!A680,Results!Y:Y,"&gt;=500")</f>
        <v>30</v>
      </c>
      <c r="H680" s="52">
        <f>IFERROR(SUMIFS(Results!V:V,Results!G:G,CONCATENATE("*",B680,"*"),Results!E:E,'Warscroll Win Rates'!A680,Results!Y:Y,"&gt;=500")/G680,"")</f>
        <v>0.76666666666666672</v>
      </c>
      <c r="I680" s="53">
        <f>SUMIFS(Results!O:O,Results!G:G,CONCATENATE("&lt;&gt;*",'Warscroll Win Rates'!B680,"*"),Results!E:E,'Warscroll Win Rates'!A680,Results!Y:Y,"&gt;=500")</f>
        <v>14</v>
      </c>
      <c r="J680" s="52">
        <f>IFERROR(SUMIFS(Results!V:V,Results!G:G,CONCATENATE("&lt;&gt;*",'Warscroll Win Rates'!B680,"*"),Results!E:E,'Warscroll Win Rates'!A680,Results!Y:Y,"&gt;=500")/I680,"")</f>
        <v>0.5</v>
      </c>
    </row>
    <row r="681" spans="1:10" x14ac:dyDescent="0.3">
      <c r="A681" s="48" t="s">
        <v>42</v>
      </c>
      <c r="B681" s="48" t="s">
        <v>23896</v>
      </c>
      <c r="C681" s="1">
        <f>SUMIFS(Results!O:O,Results!G:G,CONCATENATE("*",B681,"*"),Results!E:E,'Warscroll Win Rates'!A681)</f>
        <v>39</v>
      </c>
      <c r="D681" s="50">
        <f>IFERROR(SUMIFS(Results!V:V,Results!G:G,CONCATENATE("*",B681,"*"),Results!E:E,'Warscroll Win Rates'!A681)/C681,"")</f>
        <v>0.51282051282051277</v>
      </c>
      <c r="E681" s="1">
        <f>SUMIFS(Results!O:O,Results!G:G,CONCATENATE("&lt;&gt;*",'Warscroll Win Rates'!B681,"*"),Results!E:E,'Warscroll Win Rates'!A681)</f>
        <v>208</v>
      </c>
      <c r="F681" s="50">
        <f>IFERROR(SUMIFS(Results!V:V,Results!G:G,CONCATENATE("&lt;&gt;*",'Warscroll Win Rates'!B681,"*"),Results!E:E,'Warscroll Win Rates'!A681)/E681,"")</f>
        <v>0.46875</v>
      </c>
      <c r="G681" s="46">
        <f>SUMIFS(Results!O:O,Results!G:G,CONCATENATE("*",B681,"*"),Results!E:E,'Warscroll Win Rates'!A681,Results!Y:Y,"&gt;=500")</f>
        <v>19</v>
      </c>
      <c r="H681" s="52">
        <f>IFERROR(SUMIFS(Results!V:V,Results!G:G,CONCATENATE("*",B681,"*"),Results!E:E,'Warscroll Win Rates'!A681,Results!Y:Y,"&gt;=500")/G681,"")</f>
        <v>0.63157894736842102</v>
      </c>
      <c r="I681" s="53">
        <f>SUMIFS(Results!O:O,Results!G:G,CONCATENATE("&lt;&gt;*",'Warscroll Win Rates'!B681,"*"),Results!E:E,'Warscroll Win Rates'!A681,Results!Y:Y,"&gt;=500")</f>
        <v>25</v>
      </c>
      <c r="J681" s="52">
        <f>IFERROR(SUMIFS(Results!V:V,Results!G:G,CONCATENATE("&lt;&gt;*",'Warscroll Win Rates'!B681,"*"),Results!E:E,'Warscroll Win Rates'!A681,Results!Y:Y,"&gt;=500")/I681,"")</f>
        <v>0.72</v>
      </c>
    </row>
    <row r="682" spans="1:10" x14ac:dyDescent="0.3">
      <c r="A682" s="48" t="s">
        <v>42</v>
      </c>
      <c r="B682" s="48" t="s">
        <v>23897</v>
      </c>
      <c r="C682" s="1">
        <f>SUMIFS(Results!O:O,Results!G:G,CONCATENATE("*",B682,"*"),Results!E:E,'Warscroll Win Rates'!A682)</f>
        <v>72</v>
      </c>
      <c r="D682" s="50">
        <f>IFERROR(SUMIFS(Results!V:V,Results!G:G,CONCATENATE("*",B682,"*"),Results!E:E,'Warscroll Win Rates'!A682)/C682,"")</f>
        <v>0.51388888888888884</v>
      </c>
      <c r="E682" s="1">
        <f>SUMIFS(Results!O:O,Results!G:G,CONCATENATE("&lt;&gt;*",'Warscroll Win Rates'!B682,"*"),Results!E:E,'Warscroll Win Rates'!A682)</f>
        <v>175</v>
      </c>
      <c r="F682" s="50">
        <f>IFERROR(SUMIFS(Results!V:V,Results!G:G,CONCATENATE("&lt;&gt;*",'Warscroll Win Rates'!B682,"*"),Results!E:E,'Warscroll Win Rates'!A682)/E682,"")</f>
        <v>0.46</v>
      </c>
      <c r="G682" s="46">
        <f>SUMIFS(Results!O:O,Results!G:G,CONCATENATE("*",B682,"*"),Results!E:E,'Warscroll Win Rates'!A682,Results!Y:Y,"&gt;=500")</f>
        <v>29</v>
      </c>
      <c r="H682" s="52">
        <f>IFERROR(SUMIFS(Results!V:V,Results!G:G,CONCATENATE("*",B682,"*"),Results!E:E,'Warscroll Win Rates'!A682,Results!Y:Y,"&gt;=500")/G682,"")</f>
        <v>0.65517241379310343</v>
      </c>
      <c r="I682" s="53">
        <f>SUMIFS(Results!O:O,Results!G:G,CONCATENATE("&lt;&gt;*",'Warscroll Win Rates'!B682,"*"),Results!E:E,'Warscroll Win Rates'!A682,Results!Y:Y,"&gt;=500")</f>
        <v>15</v>
      </c>
      <c r="J682" s="52">
        <f>IFERROR(SUMIFS(Results!V:V,Results!G:G,CONCATENATE("&lt;&gt;*",'Warscroll Win Rates'!B682,"*"),Results!E:E,'Warscroll Win Rates'!A682,Results!Y:Y,"&gt;=500")/I682,"")</f>
        <v>0.73333333333333328</v>
      </c>
    </row>
    <row r="683" spans="1:10" x14ac:dyDescent="0.3">
      <c r="A683" s="48" t="s">
        <v>42</v>
      </c>
      <c r="B683" s="48" t="s">
        <v>23898</v>
      </c>
      <c r="C683" s="1">
        <f>SUMIFS(Results!O:O,Results!G:G,CONCATENATE("*",B683,"*"),Results!E:E,'Warscroll Win Rates'!A683)</f>
        <v>35</v>
      </c>
      <c r="D683" s="50">
        <f>IFERROR(SUMIFS(Results!V:V,Results!G:G,CONCATENATE("*",B683,"*"),Results!E:E,'Warscroll Win Rates'!A683)/C683,"")</f>
        <v>0.32857142857142857</v>
      </c>
      <c r="E683" s="1">
        <f>SUMIFS(Results!O:O,Results!G:G,CONCATENATE("&lt;&gt;*",'Warscroll Win Rates'!B683,"*"),Results!E:E,'Warscroll Win Rates'!A683)</f>
        <v>212</v>
      </c>
      <c r="F683" s="50">
        <f>IFERROR(SUMIFS(Results!V:V,Results!G:G,CONCATENATE("&lt;&gt;*",'Warscroll Win Rates'!B683,"*"),Results!E:E,'Warscroll Win Rates'!A683)/E683,"")</f>
        <v>0.5</v>
      </c>
      <c r="G683" s="46">
        <f>SUMIFS(Results!O:O,Results!G:G,CONCATENATE("*",B683,"*"),Results!E:E,'Warscroll Win Rates'!A683,Results!Y:Y,"&gt;=500")</f>
        <v>0</v>
      </c>
      <c r="H683" s="52" t="str">
        <f>IFERROR(SUMIFS(Results!V:V,Results!G:G,CONCATENATE("*",B683,"*"),Results!E:E,'Warscroll Win Rates'!A683,Results!Y:Y,"&gt;=500")/G683,"")</f>
        <v/>
      </c>
      <c r="I683" s="53">
        <f>SUMIFS(Results!O:O,Results!G:G,CONCATENATE("&lt;&gt;*",'Warscroll Win Rates'!B683,"*"),Results!E:E,'Warscroll Win Rates'!A683,Results!Y:Y,"&gt;=500")</f>
        <v>44</v>
      </c>
      <c r="J683" s="52">
        <f>IFERROR(SUMIFS(Results!V:V,Results!G:G,CONCATENATE("&lt;&gt;*",'Warscroll Win Rates'!B683,"*"),Results!E:E,'Warscroll Win Rates'!A683,Results!Y:Y,"&gt;=500")/I683,"")</f>
        <v>0.68181818181818177</v>
      </c>
    </row>
    <row r="684" spans="1:10" x14ac:dyDescent="0.3">
      <c r="A684" s="48" t="s">
        <v>42</v>
      </c>
      <c r="B684" s="48" t="s">
        <v>23899</v>
      </c>
      <c r="C684" s="1">
        <f>SUMIFS(Results!O:O,Results!G:G,CONCATENATE("*",B684,"*"),Results!E:E,'Warscroll Win Rates'!A684)</f>
        <v>40</v>
      </c>
      <c r="D684" s="50">
        <f>IFERROR(SUMIFS(Results!V:V,Results!G:G,CONCATENATE("*",B684,"*"),Results!E:E,'Warscroll Win Rates'!A684)/C684,"")</f>
        <v>0.46250000000000002</v>
      </c>
      <c r="E684" s="1">
        <f>SUMIFS(Results!O:O,Results!G:G,CONCATENATE("&lt;&gt;*",'Warscroll Win Rates'!B684,"*"),Results!E:E,'Warscroll Win Rates'!A684)</f>
        <v>207</v>
      </c>
      <c r="F684" s="50">
        <f>IFERROR(SUMIFS(Results!V:V,Results!G:G,CONCATENATE("&lt;&gt;*",'Warscroll Win Rates'!B684,"*"),Results!E:E,'Warscroll Win Rates'!A684)/E684,"")</f>
        <v>0.47826086956521741</v>
      </c>
      <c r="G684" s="46">
        <f>SUMIFS(Results!O:O,Results!G:G,CONCATENATE("*",B684,"*"),Results!E:E,'Warscroll Win Rates'!A684,Results!Y:Y,"&gt;=500")</f>
        <v>5</v>
      </c>
      <c r="H684" s="52">
        <f>IFERROR(SUMIFS(Results!V:V,Results!G:G,CONCATENATE("*",B684,"*"),Results!E:E,'Warscroll Win Rates'!A684,Results!Y:Y,"&gt;=500")/G684,"")</f>
        <v>0.8</v>
      </c>
      <c r="I684" s="53">
        <f>SUMIFS(Results!O:O,Results!G:G,CONCATENATE("&lt;&gt;*",'Warscroll Win Rates'!B684,"*"),Results!E:E,'Warscroll Win Rates'!A684,Results!Y:Y,"&gt;=500")</f>
        <v>39</v>
      </c>
      <c r="J684" s="52">
        <f>IFERROR(SUMIFS(Results!V:V,Results!G:G,CONCATENATE("&lt;&gt;*",'Warscroll Win Rates'!B684,"*"),Results!E:E,'Warscroll Win Rates'!A684,Results!Y:Y,"&gt;=500")/I684,"")</f>
        <v>0.66666666666666663</v>
      </c>
    </row>
    <row r="685" spans="1:10" x14ac:dyDescent="0.3">
      <c r="A685" s="48" t="s">
        <v>42</v>
      </c>
      <c r="B685" s="48" t="s">
        <v>23900</v>
      </c>
      <c r="C685" s="1">
        <f>SUMIFS(Results!O:O,Results!G:G,CONCATENATE("*",B685,"*"),Results!E:E,'Warscroll Win Rates'!A685)</f>
        <v>93</v>
      </c>
      <c r="D685" s="50">
        <f>IFERROR(SUMIFS(Results!V:V,Results!G:G,CONCATENATE("*",B685,"*"),Results!E:E,'Warscroll Win Rates'!A685)/C685,"")</f>
        <v>0.521505376344086</v>
      </c>
      <c r="E685" s="1">
        <f>SUMIFS(Results!O:O,Results!G:G,CONCATENATE("&lt;&gt;*",'Warscroll Win Rates'!B685,"*"),Results!E:E,'Warscroll Win Rates'!A685)</f>
        <v>154</v>
      </c>
      <c r="F685" s="50">
        <f>IFERROR(SUMIFS(Results!V:V,Results!G:G,CONCATENATE("&lt;&gt;*",'Warscroll Win Rates'!B685,"*"),Results!E:E,'Warscroll Win Rates'!A685)/E685,"")</f>
        <v>0.44805194805194803</v>
      </c>
      <c r="G685" s="46">
        <f>SUMIFS(Results!O:O,Results!G:G,CONCATENATE("*",B685,"*"),Results!E:E,'Warscroll Win Rates'!A685,Results!Y:Y,"&gt;=500")</f>
        <v>15</v>
      </c>
      <c r="H685" s="52">
        <f>IFERROR(SUMIFS(Results!V:V,Results!G:G,CONCATENATE("*",B685,"*"),Results!E:E,'Warscroll Win Rates'!A685,Results!Y:Y,"&gt;=500")/G685,"")</f>
        <v>0.8</v>
      </c>
      <c r="I685" s="53">
        <f>SUMIFS(Results!O:O,Results!G:G,CONCATENATE("&lt;&gt;*",'Warscroll Win Rates'!B685,"*"),Results!E:E,'Warscroll Win Rates'!A685,Results!Y:Y,"&gt;=500")</f>
        <v>29</v>
      </c>
      <c r="J685" s="52">
        <f>IFERROR(SUMIFS(Results!V:V,Results!G:G,CONCATENATE("&lt;&gt;*",'Warscroll Win Rates'!B685,"*"),Results!E:E,'Warscroll Win Rates'!A685,Results!Y:Y,"&gt;=500")/I685,"")</f>
        <v>0.62068965517241381</v>
      </c>
    </row>
    <row r="686" spans="1:10" x14ac:dyDescent="0.3">
      <c r="A686" s="48" t="s">
        <v>42</v>
      </c>
      <c r="B686" s="48" t="s">
        <v>23901</v>
      </c>
      <c r="C686" s="1">
        <f>SUMIFS(Results!O:O,Results!G:G,CONCATENATE("*",B686,"*"),Results!E:E,'Warscroll Win Rates'!A686)</f>
        <v>63</v>
      </c>
      <c r="D686" s="50">
        <f>IFERROR(SUMIFS(Results!V:V,Results!G:G,CONCATENATE("*",B686,"*"),Results!E:E,'Warscroll Win Rates'!A686)/C686,"")</f>
        <v>0.44444444444444442</v>
      </c>
      <c r="E686" s="1">
        <f>SUMIFS(Results!O:O,Results!G:G,CONCATENATE("&lt;&gt;*",'Warscroll Win Rates'!B686,"*"),Results!E:E,'Warscroll Win Rates'!A686)</f>
        <v>184</v>
      </c>
      <c r="F686" s="50">
        <f>IFERROR(SUMIFS(Results!V:V,Results!G:G,CONCATENATE("&lt;&gt;*",'Warscroll Win Rates'!B686,"*"),Results!E:E,'Warscroll Win Rates'!A686)/E686,"")</f>
        <v>0.48641304347826086</v>
      </c>
      <c r="G686" s="46">
        <f>SUMIFS(Results!O:O,Results!G:G,CONCATENATE("*",B686,"*"),Results!E:E,'Warscroll Win Rates'!A686,Results!Y:Y,"&gt;=500")</f>
        <v>15</v>
      </c>
      <c r="H686" s="52">
        <f>IFERROR(SUMIFS(Results!V:V,Results!G:G,CONCATENATE("*",B686,"*"),Results!E:E,'Warscroll Win Rates'!A686,Results!Y:Y,"&gt;=500")/G686,"")</f>
        <v>0.66666666666666663</v>
      </c>
      <c r="I686" s="53">
        <f>SUMIFS(Results!O:O,Results!G:G,CONCATENATE("&lt;&gt;*",'Warscroll Win Rates'!B686,"*"),Results!E:E,'Warscroll Win Rates'!A686,Results!Y:Y,"&gt;=500")</f>
        <v>29</v>
      </c>
      <c r="J686" s="52">
        <f>IFERROR(SUMIFS(Results!V:V,Results!G:G,CONCATENATE("&lt;&gt;*",'Warscroll Win Rates'!B686,"*"),Results!E:E,'Warscroll Win Rates'!A686,Results!Y:Y,"&gt;=500")/I686,"")</f>
        <v>0.68965517241379315</v>
      </c>
    </row>
    <row r="687" spans="1:10" x14ac:dyDescent="0.3">
      <c r="A687" s="48" t="s">
        <v>42</v>
      </c>
      <c r="B687" s="48" t="s">
        <v>23902</v>
      </c>
      <c r="C687" s="1">
        <f>SUMIFS(Results!O:O,Results!G:G,CONCATENATE("*",B687,"*"),Results!E:E,'Warscroll Win Rates'!A687)</f>
        <v>25</v>
      </c>
      <c r="D687" s="50">
        <f>IFERROR(SUMIFS(Results!V:V,Results!G:G,CONCATENATE("*",B687,"*"),Results!E:E,'Warscroll Win Rates'!A687)/C687,"")</f>
        <v>0.52</v>
      </c>
      <c r="E687" s="1">
        <f>SUMIFS(Results!O:O,Results!G:G,CONCATENATE("&lt;&gt;*",'Warscroll Win Rates'!B687,"*"),Results!E:E,'Warscroll Win Rates'!A687)</f>
        <v>222</v>
      </c>
      <c r="F687" s="50">
        <f>IFERROR(SUMIFS(Results!V:V,Results!G:G,CONCATENATE("&lt;&gt;*",'Warscroll Win Rates'!B687,"*"),Results!E:E,'Warscroll Win Rates'!A687)/E687,"")</f>
        <v>0.47072072072072074</v>
      </c>
      <c r="G687" s="46">
        <f>SUMIFS(Results!O:O,Results!G:G,CONCATENATE("*",B687,"*"),Results!E:E,'Warscroll Win Rates'!A687,Results!Y:Y,"&gt;=500")</f>
        <v>0</v>
      </c>
      <c r="H687" s="52" t="str">
        <f>IFERROR(SUMIFS(Results!V:V,Results!G:G,CONCATENATE("*",B687,"*"),Results!E:E,'Warscroll Win Rates'!A687,Results!Y:Y,"&gt;=500")/G687,"")</f>
        <v/>
      </c>
      <c r="I687" s="53">
        <f>SUMIFS(Results!O:O,Results!G:G,CONCATENATE("&lt;&gt;*",'Warscroll Win Rates'!B687,"*"),Results!E:E,'Warscroll Win Rates'!A687,Results!Y:Y,"&gt;=500")</f>
        <v>44</v>
      </c>
      <c r="J687" s="52">
        <f>IFERROR(SUMIFS(Results!V:V,Results!G:G,CONCATENATE("&lt;&gt;*",'Warscroll Win Rates'!B687,"*"),Results!E:E,'Warscroll Win Rates'!A687,Results!Y:Y,"&gt;=500")/I687,"")</f>
        <v>0.68181818181818177</v>
      </c>
    </row>
    <row r="688" spans="1:10" x14ac:dyDescent="0.3">
      <c r="A688" s="48" t="s">
        <v>42</v>
      </c>
      <c r="B688" s="48" t="s">
        <v>23903</v>
      </c>
      <c r="C688" s="1">
        <f>SUMIFS(Results!O:O,Results!G:G,CONCATENATE("*",B688,"*"),Results!E:E,'Warscroll Win Rates'!A688)</f>
        <v>162</v>
      </c>
      <c r="D688" s="50">
        <f>IFERROR(SUMIFS(Results!V:V,Results!G:G,CONCATENATE("*",B688,"*"),Results!E:E,'Warscroll Win Rates'!A688)/C688,"")</f>
        <v>0.51234567901234573</v>
      </c>
      <c r="E688" s="1">
        <f>SUMIFS(Results!O:O,Results!G:G,CONCATENATE("&lt;&gt;*",'Warscroll Win Rates'!B688,"*"),Results!E:E,'Warscroll Win Rates'!A688)</f>
        <v>85</v>
      </c>
      <c r="F688" s="50">
        <f>IFERROR(SUMIFS(Results!V:V,Results!G:G,CONCATENATE("&lt;&gt;*",'Warscroll Win Rates'!B688,"*"),Results!E:E,'Warscroll Win Rates'!A688)/E688,"")</f>
        <v>0.40588235294117647</v>
      </c>
      <c r="G688" s="46">
        <f>SUMIFS(Results!O:O,Results!G:G,CONCATENATE("*",B688,"*"),Results!E:E,'Warscroll Win Rates'!A688,Results!Y:Y,"&gt;=500")</f>
        <v>39</v>
      </c>
      <c r="H688" s="52">
        <f>IFERROR(SUMIFS(Results!V:V,Results!G:G,CONCATENATE("*",B688,"*"),Results!E:E,'Warscroll Win Rates'!A688,Results!Y:Y,"&gt;=500")/G688,"")</f>
        <v>0.64102564102564108</v>
      </c>
      <c r="I688" s="53">
        <f>SUMIFS(Results!O:O,Results!G:G,CONCATENATE("&lt;&gt;*",'Warscroll Win Rates'!B688,"*"),Results!E:E,'Warscroll Win Rates'!A688,Results!Y:Y,"&gt;=500")</f>
        <v>5</v>
      </c>
      <c r="J688" s="52">
        <f>IFERROR(SUMIFS(Results!V:V,Results!G:G,CONCATENATE("&lt;&gt;*",'Warscroll Win Rates'!B688,"*"),Results!E:E,'Warscroll Win Rates'!A688,Results!Y:Y,"&gt;=500")/I688,"")</f>
        <v>1</v>
      </c>
    </row>
    <row r="689" spans="1:10" x14ac:dyDescent="0.3">
      <c r="A689" s="48" t="s">
        <v>42</v>
      </c>
      <c r="B689" s="48" t="s">
        <v>23904</v>
      </c>
      <c r="C689" s="1">
        <f>SUMIFS(Results!O:O,Results!G:G,CONCATENATE("*",B689,"*"),Results!E:E,'Warscroll Win Rates'!A689)</f>
        <v>125</v>
      </c>
      <c r="D689" s="50">
        <f>IFERROR(SUMIFS(Results!V:V,Results!G:G,CONCATENATE("*",B689,"*"),Results!E:E,'Warscroll Win Rates'!A689)/C689,"")</f>
        <v>0.50800000000000001</v>
      </c>
      <c r="E689" s="1">
        <f>SUMIFS(Results!O:O,Results!G:G,CONCATENATE("&lt;&gt;*",'Warscroll Win Rates'!B689,"*"),Results!E:E,'Warscroll Win Rates'!A689)</f>
        <v>122</v>
      </c>
      <c r="F689" s="50">
        <f>IFERROR(SUMIFS(Results!V:V,Results!G:G,CONCATENATE("&lt;&gt;*",'Warscroll Win Rates'!B689,"*"),Results!E:E,'Warscroll Win Rates'!A689)/E689,"")</f>
        <v>0.44262295081967212</v>
      </c>
      <c r="G689" s="46">
        <f>SUMIFS(Results!O:O,Results!G:G,CONCATENATE("*",B689,"*"),Results!E:E,'Warscroll Win Rates'!A689,Results!Y:Y,"&gt;=500")</f>
        <v>25</v>
      </c>
      <c r="H689" s="52">
        <f>IFERROR(SUMIFS(Results!V:V,Results!G:G,CONCATENATE("*",B689,"*"),Results!E:E,'Warscroll Win Rates'!A689,Results!Y:Y,"&gt;=500")/G689,"")</f>
        <v>0.68</v>
      </c>
      <c r="I689" s="53">
        <f>SUMIFS(Results!O:O,Results!G:G,CONCATENATE("&lt;&gt;*",'Warscroll Win Rates'!B689,"*"),Results!E:E,'Warscroll Win Rates'!A689,Results!Y:Y,"&gt;=500")</f>
        <v>19</v>
      </c>
      <c r="J689" s="52">
        <f>IFERROR(SUMIFS(Results!V:V,Results!G:G,CONCATENATE("&lt;&gt;*",'Warscroll Win Rates'!B689,"*"),Results!E:E,'Warscroll Win Rates'!A689,Results!Y:Y,"&gt;=500")/I689,"")</f>
        <v>0.68421052631578949</v>
      </c>
    </row>
    <row r="690" spans="1:10" x14ac:dyDescent="0.3">
      <c r="A690" s="48" t="s">
        <v>42</v>
      </c>
      <c r="B690" s="48" t="s">
        <v>23905</v>
      </c>
      <c r="C690" s="1">
        <f>SUMIFS(Results!O:O,Results!G:G,CONCATENATE("*",B690,"*"),Results!E:E,'Warscroll Win Rates'!A690)</f>
        <v>33</v>
      </c>
      <c r="D690" s="50">
        <f>IFERROR(SUMIFS(Results!V:V,Results!G:G,CONCATENATE("*",B690,"*"),Results!E:E,'Warscroll Win Rates'!A690)/C690,"")</f>
        <v>0.2878787878787879</v>
      </c>
      <c r="E690" s="1">
        <f>SUMIFS(Results!O:O,Results!G:G,CONCATENATE("&lt;&gt;*",'Warscroll Win Rates'!B690,"*"),Results!E:E,'Warscroll Win Rates'!A690)</f>
        <v>214</v>
      </c>
      <c r="F690" s="50">
        <f>IFERROR(SUMIFS(Results!V:V,Results!G:G,CONCATENATE("&lt;&gt;*",'Warscroll Win Rates'!B690,"*"),Results!E:E,'Warscroll Win Rates'!A690)/E690,"")</f>
        <v>0.50467289719626163</v>
      </c>
      <c r="G690" s="46">
        <f>SUMIFS(Results!O:O,Results!G:G,CONCATENATE("*",B690,"*"),Results!E:E,'Warscroll Win Rates'!A690,Results!Y:Y,"&gt;=500")</f>
        <v>5</v>
      </c>
      <c r="H690" s="52">
        <f>IFERROR(SUMIFS(Results!V:V,Results!G:G,CONCATENATE("*",B690,"*"),Results!E:E,'Warscroll Win Rates'!A690,Results!Y:Y,"&gt;=500")/G690,"")</f>
        <v>0.4</v>
      </c>
      <c r="I690" s="53">
        <f>SUMIFS(Results!O:O,Results!G:G,CONCATENATE("&lt;&gt;*",'Warscroll Win Rates'!B690,"*"),Results!E:E,'Warscroll Win Rates'!A690,Results!Y:Y,"&gt;=500")</f>
        <v>39</v>
      </c>
      <c r="J690" s="52">
        <f>IFERROR(SUMIFS(Results!V:V,Results!G:G,CONCATENATE("&lt;&gt;*",'Warscroll Win Rates'!B690,"*"),Results!E:E,'Warscroll Win Rates'!A690,Results!Y:Y,"&gt;=500")/I690,"")</f>
        <v>0.71794871794871795</v>
      </c>
    </row>
    <row r="691" spans="1:10" x14ac:dyDescent="0.3">
      <c r="A691" s="49" t="s">
        <v>95</v>
      </c>
      <c r="B691" s="49"/>
      <c r="C691" s="6">
        <f>SUMIFS(Results!O:O,Results!G:G,CONCATENATE("*",B691,"*"),Results!E:E,'Warscroll Win Rates'!A691)</f>
        <v>356</v>
      </c>
      <c r="D691" s="50">
        <f>IFERROR(SUMIFS(Results!V:V,Results!G:G,CONCATENATE("*",B691,"*"),Results!E:E,'Warscroll Win Rates'!A691)/C691,"")</f>
        <v>0.5084269662921348</v>
      </c>
      <c r="E691" s="6">
        <f>SUMIFS(Results!O:O,Results!G:G,CONCATENATE("&lt;&gt;*",'Warscroll Win Rates'!B691,"*"),Results!E:E,'Warscroll Win Rates'!A691)</f>
        <v>0</v>
      </c>
      <c r="F691" s="50" t="str">
        <f>IFERROR(SUMIFS(Results!V:V,Results!G:G,CONCATENATE("&lt;&gt;*",'Warscroll Win Rates'!B691,"*"),Results!E:E,'Warscroll Win Rates'!A691)/E691,"")</f>
        <v/>
      </c>
      <c r="G691" s="46">
        <f>SUMIFS(Results!O:O,Results!G:G,CONCATENATE("*",B691,"*"),Results!E:E,'Warscroll Win Rates'!A691,Results!Y:Y,"&gt;=500")</f>
        <v>74</v>
      </c>
      <c r="H691" s="52">
        <f>IFERROR(SUMIFS(Results!V:V,Results!G:G,CONCATENATE("*",B691,"*"),Results!E:E,'Warscroll Win Rates'!A691,Results!Y:Y,"&gt;=500")/G691,"")</f>
        <v>0.58108108108108103</v>
      </c>
      <c r="I691" s="53">
        <f>SUMIFS(Results!O:O,Results!G:G,CONCATENATE("&lt;&gt;*",'Warscroll Win Rates'!B691,"*"),Results!E:E,'Warscroll Win Rates'!A691,Results!Y:Y,"&gt;=500")</f>
        <v>0</v>
      </c>
      <c r="J691" s="52" t="str">
        <f>IFERROR(SUMIFS(Results!V:V,Results!G:G,CONCATENATE("&lt;&gt;*",'Warscroll Win Rates'!B691,"*"),Results!E:E,'Warscroll Win Rates'!A691,Results!Y:Y,"&gt;=500")/I691,"")</f>
        <v/>
      </c>
    </row>
    <row r="692" spans="1:10" x14ac:dyDescent="0.3">
      <c r="A692" s="48" t="s">
        <v>95</v>
      </c>
      <c r="B692" s="48" t="s">
        <v>23674</v>
      </c>
      <c r="C692" s="1">
        <f>SUMIFS(Results!O:O,Results!G:G,CONCATENATE("*",B692,"*"),Results!E:E,'Warscroll Win Rates'!A692)</f>
        <v>10</v>
      </c>
      <c r="D692" s="50">
        <f>IFERROR(SUMIFS(Results!V:V,Results!G:G,CONCATENATE("*",B692,"*"),Results!E:E,'Warscroll Win Rates'!A692)/C692,"")</f>
        <v>0.2</v>
      </c>
      <c r="E692" s="1">
        <f>SUMIFS(Results!O:O,Results!G:G,CONCATENATE("&lt;&gt;*",'Warscroll Win Rates'!B692,"*"),Results!E:E,'Warscroll Win Rates'!A692)</f>
        <v>346</v>
      </c>
      <c r="F692" s="50">
        <f>IFERROR(SUMIFS(Results!V:V,Results!G:G,CONCATENATE("&lt;&gt;*",'Warscroll Win Rates'!B692,"*"),Results!E:E,'Warscroll Win Rates'!A692)/E692,"")</f>
        <v>0.51734104046242779</v>
      </c>
      <c r="G692" s="46">
        <f>SUMIFS(Results!O:O,Results!G:G,CONCATENATE("*",B692,"*"),Results!E:E,'Warscroll Win Rates'!A692,Results!Y:Y,"&gt;=500")</f>
        <v>0</v>
      </c>
      <c r="H692" s="52" t="str">
        <f>IFERROR(SUMIFS(Results!V:V,Results!G:G,CONCATENATE("*",B692,"*"),Results!E:E,'Warscroll Win Rates'!A692,Results!Y:Y,"&gt;=500")/G692,"")</f>
        <v/>
      </c>
      <c r="I692" s="53">
        <f>SUMIFS(Results!O:O,Results!G:G,CONCATENATE("&lt;&gt;*",'Warscroll Win Rates'!B692,"*"),Results!E:E,'Warscroll Win Rates'!A692,Results!Y:Y,"&gt;=500")</f>
        <v>74</v>
      </c>
      <c r="J692" s="52">
        <f>IFERROR(SUMIFS(Results!V:V,Results!G:G,CONCATENATE("&lt;&gt;*",'Warscroll Win Rates'!B692,"*"),Results!E:E,'Warscroll Win Rates'!A692,Results!Y:Y,"&gt;=500")/I692,"")</f>
        <v>0.58108108108108103</v>
      </c>
    </row>
    <row r="693" spans="1:10" x14ac:dyDescent="0.3">
      <c r="A693" s="48" t="s">
        <v>95</v>
      </c>
      <c r="B693" s="48" t="s">
        <v>23675</v>
      </c>
      <c r="C693" s="1">
        <f>SUMIFS(Results!O:O,Results!G:G,CONCATENATE("*",B693,"*"),Results!E:E,'Warscroll Win Rates'!A693)</f>
        <v>0</v>
      </c>
      <c r="D693" s="50" t="str">
        <f>IFERROR(SUMIFS(Results!V:V,Results!G:G,CONCATENATE("*",B693,"*"),Results!E:E,'Warscroll Win Rates'!A693)/C693,"")</f>
        <v/>
      </c>
      <c r="E693" s="1">
        <f>SUMIFS(Results!O:O,Results!G:G,CONCATENATE("&lt;&gt;*",'Warscroll Win Rates'!B693,"*"),Results!E:E,'Warscroll Win Rates'!A693)</f>
        <v>356</v>
      </c>
      <c r="F693" s="50">
        <f>IFERROR(SUMIFS(Results!V:V,Results!G:G,CONCATENATE("&lt;&gt;*",'Warscroll Win Rates'!B693,"*"),Results!E:E,'Warscroll Win Rates'!A693)/E693,"")</f>
        <v>0.5084269662921348</v>
      </c>
      <c r="G693" s="46">
        <f>SUMIFS(Results!O:O,Results!G:G,CONCATENATE("*",B693,"*"),Results!E:E,'Warscroll Win Rates'!A693,Results!Y:Y,"&gt;=500")</f>
        <v>0</v>
      </c>
      <c r="H693" s="52" t="str">
        <f>IFERROR(SUMIFS(Results!V:V,Results!G:G,CONCATENATE("*",B693,"*"),Results!E:E,'Warscroll Win Rates'!A693,Results!Y:Y,"&gt;=500")/G693,"")</f>
        <v/>
      </c>
      <c r="I693" s="53">
        <f>SUMIFS(Results!O:O,Results!G:G,CONCATENATE("&lt;&gt;*",'Warscroll Win Rates'!B693,"*"),Results!E:E,'Warscroll Win Rates'!A693,Results!Y:Y,"&gt;=500")</f>
        <v>74</v>
      </c>
      <c r="J693" s="52">
        <f>IFERROR(SUMIFS(Results!V:V,Results!G:G,CONCATENATE("&lt;&gt;*",'Warscroll Win Rates'!B693,"*"),Results!E:E,'Warscroll Win Rates'!A693,Results!Y:Y,"&gt;=500")/I693,"")</f>
        <v>0.58108108108108103</v>
      </c>
    </row>
    <row r="694" spans="1:10" x14ac:dyDescent="0.3">
      <c r="A694" s="48" t="s">
        <v>95</v>
      </c>
      <c r="B694" s="48" t="s">
        <v>23676</v>
      </c>
      <c r="C694" s="1">
        <f>SUMIFS(Results!O:O,Results!G:G,CONCATENATE("*",B694,"*"),Results!E:E,'Warscroll Win Rates'!A694)</f>
        <v>5</v>
      </c>
      <c r="D694" s="50">
        <f>IFERROR(SUMIFS(Results!V:V,Results!G:G,CONCATENATE("*",B694,"*"),Results!E:E,'Warscroll Win Rates'!A694)/C694,"")</f>
        <v>0.6</v>
      </c>
      <c r="E694" s="1">
        <f>SUMIFS(Results!O:O,Results!G:G,CONCATENATE("&lt;&gt;*",'Warscroll Win Rates'!B694,"*"),Results!E:E,'Warscroll Win Rates'!A694)</f>
        <v>351</v>
      </c>
      <c r="F694" s="50">
        <f>IFERROR(SUMIFS(Results!V:V,Results!G:G,CONCATENATE("&lt;&gt;*",'Warscroll Win Rates'!B694,"*"),Results!E:E,'Warscroll Win Rates'!A694)/E694,"")</f>
        <v>0.50712250712250717</v>
      </c>
      <c r="G694" s="46">
        <f>SUMIFS(Results!O:O,Results!G:G,CONCATENATE("*",B694,"*"),Results!E:E,'Warscroll Win Rates'!A694,Results!Y:Y,"&gt;=500")</f>
        <v>5</v>
      </c>
      <c r="H694" s="52">
        <f>IFERROR(SUMIFS(Results!V:V,Results!G:G,CONCATENATE("*",B694,"*"),Results!E:E,'Warscroll Win Rates'!A694,Results!Y:Y,"&gt;=500")/G694,"")</f>
        <v>0.6</v>
      </c>
      <c r="I694" s="53">
        <f>SUMIFS(Results!O:O,Results!G:G,CONCATENATE("&lt;&gt;*",'Warscroll Win Rates'!B694,"*"),Results!E:E,'Warscroll Win Rates'!A694,Results!Y:Y,"&gt;=500")</f>
        <v>69</v>
      </c>
      <c r="J694" s="52">
        <f>IFERROR(SUMIFS(Results!V:V,Results!G:G,CONCATENATE("&lt;&gt;*",'Warscroll Win Rates'!B694,"*"),Results!E:E,'Warscroll Win Rates'!A694,Results!Y:Y,"&gt;=500")/I694,"")</f>
        <v>0.57971014492753625</v>
      </c>
    </row>
    <row r="695" spans="1:10" x14ac:dyDescent="0.3">
      <c r="A695" s="48" t="s">
        <v>95</v>
      </c>
      <c r="B695" s="48" t="s">
        <v>23677</v>
      </c>
      <c r="C695" s="1">
        <f>SUMIFS(Results!O:O,Results!G:G,CONCATENATE("*",B695,"*"),Results!E:E,'Warscroll Win Rates'!A695)</f>
        <v>0</v>
      </c>
      <c r="D695" s="50" t="str">
        <f>IFERROR(SUMIFS(Results!V:V,Results!G:G,CONCATENATE("*",B695,"*"),Results!E:E,'Warscroll Win Rates'!A695)/C695,"")</f>
        <v/>
      </c>
      <c r="E695" s="1">
        <f>SUMIFS(Results!O:O,Results!G:G,CONCATENATE("&lt;&gt;*",'Warscroll Win Rates'!B695,"*"),Results!E:E,'Warscroll Win Rates'!A695)</f>
        <v>356</v>
      </c>
      <c r="F695" s="50">
        <f>IFERROR(SUMIFS(Results!V:V,Results!G:G,CONCATENATE("&lt;&gt;*",'Warscroll Win Rates'!B695,"*"),Results!E:E,'Warscroll Win Rates'!A695)/E695,"")</f>
        <v>0.5084269662921348</v>
      </c>
      <c r="G695" s="46">
        <f>SUMIFS(Results!O:O,Results!G:G,CONCATENATE("*",B695,"*"),Results!E:E,'Warscroll Win Rates'!A695,Results!Y:Y,"&gt;=500")</f>
        <v>0</v>
      </c>
      <c r="H695" s="52" t="str">
        <f>IFERROR(SUMIFS(Results!V:V,Results!G:G,CONCATENATE("*",B695,"*"),Results!E:E,'Warscroll Win Rates'!A695,Results!Y:Y,"&gt;=500")/G695,"")</f>
        <v/>
      </c>
      <c r="I695" s="53">
        <f>SUMIFS(Results!O:O,Results!G:G,CONCATENATE("&lt;&gt;*",'Warscroll Win Rates'!B695,"*"),Results!E:E,'Warscroll Win Rates'!A695,Results!Y:Y,"&gt;=500")</f>
        <v>74</v>
      </c>
      <c r="J695" s="52">
        <f>IFERROR(SUMIFS(Results!V:V,Results!G:G,CONCATENATE("&lt;&gt;*",'Warscroll Win Rates'!B695,"*"),Results!E:E,'Warscroll Win Rates'!A695,Results!Y:Y,"&gt;=500")/I695,"")</f>
        <v>0.58108108108108103</v>
      </c>
    </row>
    <row r="696" spans="1:10" x14ac:dyDescent="0.3">
      <c r="A696" s="48" t="s">
        <v>95</v>
      </c>
      <c r="B696" s="48" t="s">
        <v>23678</v>
      </c>
      <c r="C696" s="1">
        <f>SUMIFS(Results!O:O,Results!G:G,CONCATENATE("*",B696,"*"),Results!E:E,'Warscroll Win Rates'!A696)</f>
        <v>0</v>
      </c>
      <c r="D696" s="50" t="str">
        <f>IFERROR(SUMIFS(Results!V:V,Results!G:G,CONCATENATE("*",B696,"*"),Results!E:E,'Warscroll Win Rates'!A696)/C696,"")</f>
        <v/>
      </c>
      <c r="E696" s="1">
        <f>SUMIFS(Results!O:O,Results!G:G,CONCATENATE("&lt;&gt;*",'Warscroll Win Rates'!B696,"*"),Results!E:E,'Warscroll Win Rates'!A696)</f>
        <v>356</v>
      </c>
      <c r="F696" s="50">
        <f>IFERROR(SUMIFS(Results!V:V,Results!G:G,CONCATENATE("&lt;&gt;*",'Warscroll Win Rates'!B696,"*"),Results!E:E,'Warscroll Win Rates'!A696)/E696,"")</f>
        <v>0.5084269662921348</v>
      </c>
      <c r="G696" s="46">
        <f>SUMIFS(Results!O:O,Results!G:G,CONCATENATE("*",B696,"*"),Results!E:E,'Warscroll Win Rates'!A696,Results!Y:Y,"&gt;=500")</f>
        <v>0</v>
      </c>
      <c r="H696" s="52" t="str">
        <f>IFERROR(SUMIFS(Results!V:V,Results!G:G,CONCATENATE("*",B696,"*"),Results!E:E,'Warscroll Win Rates'!A696,Results!Y:Y,"&gt;=500")/G696,"")</f>
        <v/>
      </c>
      <c r="I696" s="53">
        <f>SUMIFS(Results!O:O,Results!G:G,CONCATENATE("&lt;&gt;*",'Warscroll Win Rates'!B696,"*"),Results!E:E,'Warscroll Win Rates'!A696,Results!Y:Y,"&gt;=500")</f>
        <v>74</v>
      </c>
      <c r="J696" s="52">
        <f>IFERROR(SUMIFS(Results!V:V,Results!G:G,CONCATENATE("&lt;&gt;*",'Warscroll Win Rates'!B696,"*"),Results!E:E,'Warscroll Win Rates'!A696,Results!Y:Y,"&gt;=500")/I696,"")</f>
        <v>0.58108108108108103</v>
      </c>
    </row>
    <row r="697" spans="1:10" x14ac:dyDescent="0.3">
      <c r="A697" s="48" t="s">
        <v>95</v>
      </c>
      <c r="B697" s="48" t="s">
        <v>23679</v>
      </c>
      <c r="C697" s="1">
        <f>SUMIFS(Results!O:O,Results!G:G,CONCATENATE("*",B697,"*"),Results!E:E,'Warscroll Win Rates'!A697)</f>
        <v>5</v>
      </c>
      <c r="D697" s="50">
        <f>IFERROR(SUMIFS(Results!V:V,Results!G:G,CONCATENATE("*",B697,"*"),Results!E:E,'Warscroll Win Rates'!A697)/C697,"")</f>
        <v>0.2</v>
      </c>
      <c r="E697" s="1">
        <f>SUMIFS(Results!O:O,Results!G:G,CONCATENATE("&lt;&gt;*",'Warscroll Win Rates'!B697,"*"),Results!E:E,'Warscroll Win Rates'!A697)</f>
        <v>351</v>
      </c>
      <c r="F697" s="50">
        <f>IFERROR(SUMIFS(Results!V:V,Results!G:G,CONCATENATE("&lt;&gt;*",'Warscroll Win Rates'!B697,"*"),Results!E:E,'Warscroll Win Rates'!A697)/E697,"")</f>
        <v>0.51282051282051277</v>
      </c>
      <c r="G697" s="46">
        <f>SUMIFS(Results!O:O,Results!G:G,CONCATENATE("*",B697,"*"),Results!E:E,'Warscroll Win Rates'!A697,Results!Y:Y,"&gt;=500")</f>
        <v>0</v>
      </c>
      <c r="H697" s="52" t="str">
        <f>IFERROR(SUMIFS(Results!V:V,Results!G:G,CONCATENATE("*",B697,"*"),Results!E:E,'Warscroll Win Rates'!A697,Results!Y:Y,"&gt;=500")/G697,"")</f>
        <v/>
      </c>
      <c r="I697" s="53">
        <f>SUMIFS(Results!O:O,Results!G:G,CONCATENATE("&lt;&gt;*",'Warscroll Win Rates'!B697,"*"),Results!E:E,'Warscroll Win Rates'!A697,Results!Y:Y,"&gt;=500")</f>
        <v>74</v>
      </c>
      <c r="J697" s="52">
        <f>IFERROR(SUMIFS(Results!V:V,Results!G:G,CONCATENATE("&lt;&gt;*",'Warscroll Win Rates'!B697,"*"),Results!E:E,'Warscroll Win Rates'!A697,Results!Y:Y,"&gt;=500")/I697,"")</f>
        <v>0.58108108108108103</v>
      </c>
    </row>
    <row r="698" spans="1:10" x14ac:dyDescent="0.3">
      <c r="A698" s="48" t="s">
        <v>95</v>
      </c>
      <c r="B698" s="48" t="s">
        <v>23680</v>
      </c>
      <c r="C698" s="1">
        <f>SUMIFS(Results!O:O,Results!G:G,CONCATENATE("*",B698,"*"),Results!E:E,'Warscroll Win Rates'!A698)</f>
        <v>15</v>
      </c>
      <c r="D698" s="50">
        <f>IFERROR(SUMIFS(Results!V:V,Results!G:G,CONCATENATE("*",B698,"*"),Results!E:E,'Warscroll Win Rates'!A698)/C698,"")</f>
        <v>0.4</v>
      </c>
      <c r="E698" s="1">
        <f>SUMIFS(Results!O:O,Results!G:G,CONCATENATE("&lt;&gt;*",'Warscroll Win Rates'!B698,"*"),Results!E:E,'Warscroll Win Rates'!A698)</f>
        <v>341</v>
      </c>
      <c r="F698" s="50">
        <f>IFERROR(SUMIFS(Results!V:V,Results!G:G,CONCATENATE("&lt;&gt;*",'Warscroll Win Rates'!B698,"*"),Results!E:E,'Warscroll Win Rates'!A698)/E698,"")</f>
        <v>0.51319648093841641</v>
      </c>
      <c r="G698" s="46">
        <f>SUMIFS(Results!O:O,Results!G:G,CONCATENATE("*",B698,"*"),Results!E:E,'Warscroll Win Rates'!A698,Results!Y:Y,"&gt;=500")</f>
        <v>5</v>
      </c>
      <c r="H698" s="52">
        <f>IFERROR(SUMIFS(Results!V:V,Results!G:G,CONCATENATE("*",B698,"*"),Results!E:E,'Warscroll Win Rates'!A698,Results!Y:Y,"&gt;=500")/G698,"")</f>
        <v>0.6</v>
      </c>
      <c r="I698" s="53">
        <f>SUMIFS(Results!O:O,Results!G:G,CONCATENATE("&lt;&gt;*",'Warscroll Win Rates'!B698,"*"),Results!E:E,'Warscroll Win Rates'!A698,Results!Y:Y,"&gt;=500")</f>
        <v>69</v>
      </c>
      <c r="J698" s="52">
        <f>IFERROR(SUMIFS(Results!V:V,Results!G:G,CONCATENATE("&lt;&gt;*",'Warscroll Win Rates'!B698,"*"),Results!E:E,'Warscroll Win Rates'!A698,Results!Y:Y,"&gt;=500")/I698,"")</f>
        <v>0.57971014492753625</v>
      </c>
    </row>
    <row r="699" spans="1:10" x14ac:dyDescent="0.3">
      <c r="A699" s="48" t="s">
        <v>95</v>
      </c>
      <c r="B699" s="48" t="s">
        <v>23681</v>
      </c>
      <c r="C699" s="1">
        <f>SUMIFS(Results!O:O,Results!G:G,CONCATENATE("*",B699,"*"),Results!E:E,'Warscroll Win Rates'!A699)</f>
        <v>0</v>
      </c>
      <c r="D699" s="50" t="str">
        <f>IFERROR(SUMIFS(Results!V:V,Results!G:G,CONCATENATE("*",B699,"*"),Results!E:E,'Warscroll Win Rates'!A699)/C699,"")</f>
        <v/>
      </c>
      <c r="E699" s="1">
        <f>SUMIFS(Results!O:O,Results!G:G,CONCATENATE("&lt;&gt;*",'Warscroll Win Rates'!B699,"*"),Results!E:E,'Warscroll Win Rates'!A699)</f>
        <v>356</v>
      </c>
      <c r="F699" s="50">
        <f>IFERROR(SUMIFS(Results!V:V,Results!G:G,CONCATENATE("&lt;&gt;*",'Warscroll Win Rates'!B699,"*"),Results!E:E,'Warscroll Win Rates'!A699)/E699,"")</f>
        <v>0.5084269662921348</v>
      </c>
      <c r="G699" s="46">
        <f>SUMIFS(Results!O:O,Results!G:G,CONCATENATE("*",B699,"*"),Results!E:E,'Warscroll Win Rates'!A699,Results!Y:Y,"&gt;=500")</f>
        <v>0</v>
      </c>
      <c r="H699" s="52" t="str">
        <f>IFERROR(SUMIFS(Results!V:V,Results!G:G,CONCATENATE("*",B699,"*"),Results!E:E,'Warscroll Win Rates'!A699,Results!Y:Y,"&gt;=500")/G699,"")</f>
        <v/>
      </c>
      <c r="I699" s="53">
        <f>SUMIFS(Results!O:O,Results!G:G,CONCATENATE("&lt;&gt;*",'Warscroll Win Rates'!B699,"*"),Results!E:E,'Warscroll Win Rates'!A699,Results!Y:Y,"&gt;=500")</f>
        <v>74</v>
      </c>
      <c r="J699" s="52">
        <f>IFERROR(SUMIFS(Results!V:V,Results!G:G,CONCATENATE("&lt;&gt;*",'Warscroll Win Rates'!B699,"*"),Results!E:E,'Warscroll Win Rates'!A699,Results!Y:Y,"&gt;=500")/I699,"")</f>
        <v>0.58108108108108103</v>
      </c>
    </row>
    <row r="700" spans="1:10" x14ac:dyDescent="0.3">
      <c r="A700" s="48" t="s">
        <v>95</v>
      </c>
      <c r="B700" s="48" t="s">
        <v>23682</v>
      </c>
      <c r="C700" s="1">
        <f>SUMIFS(Results!O:O,Results!G:G,CONCATENATE("*",B700,"*"),Results!E:E,'Warscroll Win Rates'!A700)</f>
        <v>15</v>
      </c>
      <c r="D700" s="50">
        <f>IFERROR(SUMIFS(Results!V:V,Results!G:G,CONCATENATE("*",B700,"*"),Results!E:E,'Warscroll Win Rates'!A700)/C700,"")</f>
        <v>0.66666666666666663</v>
      </c>
      <c r="E700" s="1">
        <f>SUMIFS(Results!O:O,Results!G:G,CONCATENATE("&lt;&gt;*",'Warscroll Win Rates'!B700,"*"),Results!E:E,'Warscroll Win Rates'!A700)</f>
        <v>341</v>
      </c>
      <c r="F700" s="50">
        <f>IFERROR(SUMIFS(Results!V:V,Results!G:G,CONCATENATE("&lt;&gt;*",'Warscroll Win Rates'!B700,"*"),Results!E:E,'Warscroll Win Rates'!A700)/E700,"")</f>
        <v>0.50146627565982405</v>
      </c>
      <c r="G700" s="46">
        <f>SUMIFS(Results!O:O,Results!G:G,CONCATENATE("*",B700,"*"),Results!E:E,'Warscroll Win Rates'!A700,Results!Y:Y,"&gt;=500")</f>
        <v>0</v>
      </c>
      <c r="H700" s="52" t="str">
        <f>IFERROR(SUMIFS(Results!V:V,Results!G:G,CONCATENATE("*",B700,"*"),Results!E:E,'Warscroll Win Rates'!A700,Results!Y:Y,"&gt;=500")/G700,"")</f>
        <v/>
      </c>
      <c r="I700" s="53">
        <f>SUMIFS(Results!O:O,Results!G:G,CONCATENATE("&lt;&gt;*",'Warscroll Win Rates'!B700,"*"),Results!E:E,'Warscroll Win Rates'!A700,Results!Y:Y,"&gt;=500")</f>
        <v>74</v>
      </c>
      <c r="J700" s="52">
        <f>IFERROR(SUMIFS(Results!V:V,Results!G:G,CONCATENATE("&lt;&gt;*",'Warscroll Win Rates'!B700,"*"),Results!E:E,'Warscroll Win Rates'!A700,Results!Y:Y,"&gt;=500")/I700,"")</f>
        <v>0.58108108108108103</v>
      </c>
    </row>
    <row r="701" spans="1:10" x14ac:dyDescent="0.3">
      <c r="A701" s="48" t="s">
        <v>95</v>
      </c>
      <c r="B701" s="48" t="s">
        <v>23683</v>
      </c>
      <c r="C701" s="1">
        <f>SUMIFS(Results!O:O,Results!G:G,CONCATENATE("*",B701,"*"),Results!E:E,'Warscroll Win Rates'!A701)</f>
        <v>63</v>
      </c>
      <c r="D701" s="50">
        <f>IFERROR(SUMIFS(Results!V:V,Results!G:G,CONCATENATE("*",B701,"*"),Results!E:E,'Warscroll Win Rates'!A701)/C701,"")</f>
        <v>0.53968253968253965</v>
      </c>
      <c r="E701" s="1">
        <f>SUMIFS(Results!O:O,Results!G:G,CONCATENATE("&lt;&gt;*",'Warscroll Win Rates'!B701,"*"),Results!E:E,'Warscroll Win Rates'!A701)</f>
        <v>293</v>
      </c>
      <c r="F701" s="50">
        <f>IFERROR(SUMIFS(Results!V:V,Results!G:G,CONCATENATE("&lt;&gt;*",'Warscroll Win Rates'!B701,"*"),Results!E:E,'Warscroll Win Rates'!A701)/E701,"")</f>
        <v>0.50170648464163825</v>
      </c>
      <c r="G701" s="46">
        <f>SUMIFS(Results!O:O,Results!G:G,CONCATENATE("*",B701,"*"),Results!E:E,'Warscroll Win Rates'!A701,Results!Y:Y,"&gt;=500")</f>
        <v>5</v>
      </c>
      <c r="H701" s="52">
        <f>IFERROR(SUMIFS(Results!V:V,Results!G:G,CONCATENATE("*",B701,"*"),Results!E:E,'Warscroll Win Rates'!A701,Results!Y:Y,"&gt;=500")/G701,"")</f>
        <v>0.4</v>
      </c>
      <c r="I701" s="53">
        <f>SUMIFS(Results!O:O,Results!G:G,CONCATENATE("&lt;&gt;*",'Warscroll Win Rates'!B701,"*"),Results!E:E,'Warscroll Win Rates'!A701,Results!Y:Y,"&gt;=500")</f>
        <v>69</v>
      </c>
      <c r="J701" s="52">
        <f>IFERROR(SUMIFS(Results!V:V,Results!G:G,CONCATENATE("&lt;&gt;*",'Warscroll Win Rates'!B701,"*"),Results!E:E,'Warscroll Win Rates'!A701,Results!Y:Y,"&gt;=500")/I701,"")</f>
        <v>0.59420289855072461</v>
      </c>
    </row>
    <row r="702" spans="1:10" x14ac:dyDescent="0.3">
      <c r="A702" s="48" t="s">
        <v>95</v>
      </c>
      <c r="B702" s="48" t="s">
        <v>23684</v>
      </c>
      <c r="C702" s="1">
        <f>SUMIFS(Results!O:O,Results!G:G,CONCATENATE("*",B702,"*"),Results!E:E,'Warscroll Win Rates'!A702)</f>
        <v>5</v>
      </c>
      <c r="D702" s="50">
        <f>IFERROR(SUMIFS(Results!V:V,Results!G:G,CONCATENATE("*",B702,"*"),Results!E:E,'Warscroll Win Rates'!A702)/C702,"")</f>
        <v>0</v>
      </c>
      <c r="E702" s="1">
        <f>SUMIFS(Results!O:O,Results!G:G,CONCATENATE("&lt;&gt;*",'Warscroll Win Rates'!B702,"*"),Results!E:E,'Warscroll Win Rates'!A702)</f>
        <v>351</v>
      </c>
      <c r="F702" s="50">
        <f>IFERROR(SUMIFS(Results!V:V,Results!G:G,CONCATENATE("&lt;&gt;*",'Warscroll Win Rates'!B702,"*"),Results!E:E,'Warscroll Win Rates'!A702)/E702,"")</f>
        <v>0.51566951566951569</v>
      </c>
      <c r="G702" s="46">
        <f>SUMIFS(Results!O:O,Results!G:G,CONCATENATE("*",B702,"*"),Results!E:E,'Warscroll Win Rates'!A702,Results!Y:Y,"&gt;=500")</f>
        <v>0</v>
      </c>
      <c r="H702" s="52" t="str">
        <f>IFERROR(SUMIFS(Results!V:V,Results!G:G,CONCATENATE("*",B702,"*"),Results!E:E,'Warscroll Win Rates'!A702,Results!Y:Y,"&gt;=500")/G702,"")</f>
        <v/>
      </c>
      <c r="I702" s="53">
        <f>SUMIFS(Results!O:O,Results!G:G,CONCATENATE("&lt;&gt;*",'Warscroll Win Rates'!B702,"*"),Results!E:E,'Warscroll Win Rates'!A702,Results!Y:Y,"&gt;=500")</f>
        <v>74</v>
      </c>
      <c r="J702" s="52">
        <f>IFERROR(SUMIFS(Results!V:V,Results!G:G,CONCATENATE("&lt;&gt;*",'Warscroll Win Rates'!B702,"*"),Results!E:E,'Warscroll Win Rates'!A702,Results!Y:Y,"&gt;=500")/I702,"")</f>
        <v>0.58108108108108103</v>
      </c>
    </row>
    <row r="703" spans="1:10" x14ac:dyDescent="0.3">
      <c r="A703" s="48" t="s">
        <v>95</v>
      </c>
      <c r="B703" s="48" t="s">
        <v>23408</v>
      </c>
      <c r="C703" s="1">
        <f>SUMIFS(Results!O:O,Results!G:G,CONCATENATE("*",B703,"*"),Results!E:E,'Warscroll Win Rates'!A703)</f>
        <v>15</v>
      </c>
      <c r="D703" s="50">
        <f>IFERROR(SUMIFS(Results!V:V,Results!G:G,CONCATENATE("*",B703,"*"),Results!E:E,'Warscroll Win Rates'!A703)/C703,"")</f>
        <v>0.33333333333333331</v>
      </c>
      <c r="E703" s="1">
        <f>SUMIFS(Results!O:O,Results!G:G,CONCATENATE("&lt;&gt;*",'Warscroll Win Rates'!B703,"*"),Results!E:E,'Warscroll Win Rates'!A703)</f>
        <v>341</v>
      </c>
      <c r="F703" s="50">
        <f>IFERROR(SUMIFS(Results!V:V,Results!G:G,CONCATENATE("&lt;&gt;*",'Warscroll Win Rates'!B703,"*"),Results!E:E,'Warscroll Win Rates'!A703)/E703,"")</f>
        <v>0.5161290322580645</v>
      </c>
      <c r="G703" s="46">
        <f>SUMIFS(Results!O:O,Results!G:G,CONCATENATE("*",B703,"*"),Results!E:E,'Warscroll Win Rates'!A703,Results!Y:Y,"&gt;=500")</f>
        <v>5</v>
      </c>
      <c r="H703" s="52">
        <f>IFERROR(SUMIFS(Results!V:V,Results!G:G,CONCATENATE("*",B703,"*"),Results!E:E,'Warscroll Win Rates'!A703,Results!Y:Y,"&gt;=500")/G703,"")</f>
        <v>0.4</v>
      </c>
      <c r="I703" s="53">
        <f>SUMIFS(Results!O:O,Results!G:G,CONCATENATE("&lt;&gt;*",'Warscroll Win Rates'!B703,"*"),Results!E:E,'Warscroll Win Rates'!A703,Results!Y:Y,"&gt;=500")</f>
        <v>69</v>
      </c>
      <c r="J703" s="52">
        <f>IFERROR(SUMIFS(Results!V:V,Results!G:G,CONCATENATE("&lt;&gt;*",'Warscroll Win Rates'!B703,"*"),Results!E:E,'Warscroll Win Rates'!A703,Results!Y:Y,"&gt;=500")/I703,"")</f>
        <v>0.59420289855072461</v>
      </c>
    </row>
    <row r="704" spans="1:10" x14ac:dyDescent="0.3">
      <c r="A704" s="48" t="s">
        <v>95</v>
      </c>
      <c r="B704" s="48" t="s">
        <v>23685</v>
      </c>
      <c r="C704" s="1">
        <f>SUMIFS(Results!O:O,Results!G:G,CONCATENATE("*",B704,"*"),Results!E:E,'Warscroll Win Rates'!A704)</f>
        <v>0</v>
      </c>
      <c r="D704" s="50" t="str">
        <f>IFERROR(SUMIFS(Results!V:V,Results!G:G,CONCATENATE("*",B704,"*"),Results!E:E,'Warscroll Win Rates'!A704)/C704,"")</f>
        <v/>
      </c>
      <c r="E704" s="1">
        <f>SUMIFS(Results!O:O,Results!G:G,CONCATENATE("&lt;&gt;*",'Warscroll Win Rates'!B704,"*"),Results!E:E,'Warscroll Win Rates'!A704)</f>
        <v>356</v>
      </c>
      <c r="F704" s="50">
        <f>IFERROR(SUMIFS(Results!V:V,Results!G:G,CONCATENATE("&lt;&gt;*",'Warscroll Win Rates'!B704,"*"),Results!E:E,'Warscroll Win Rates'!A704)/E704,"")</f>
        <v>0.5084269662921348</v>
      </c>
      <c r="G704" s="46">
        <f>SUMIFS(Results!O:O,Results!G:G,CONCATENATE("*",B704,"*"),Results!E:E,'Warscroll Win Rates'!A704,Results!Y:Y,"&gt;=500")</f>
        <v>0</v>
      </c>
      <c r="H704" s="52" t="str">
        <f>IFERROR(SUMIFS(Results!V:V,Results!G:G,CONCATENATE("*",B704,"*"),Results!E:E,'Warscroll Win Rates'!A704,Results!Y:Y,"&gt;=500")/G704,"")</f>
        <v/>
      </c>
      <c r="I704" s="53">
        <f>SUMIFS(Results!O:O,Results!G:G,CONCATENATE("&lt;&gt;*",'Warscroll Win Rates'!B704,"*"),Results!E:E,'Warscroll Win Rates'!A704,Results!Y:Y,"&gt;=500")</f>
        <v>74</v>
      </c>
      <c r="J704" s="52">
        <f>IFERROR(SUMIFS(Results!V:V,Results!G:G,CONCATENATE("&lt;&gt;*",'Warscroll Win Rates'!B704,"*"),Results!E:E,'Warscroll Win Rates'!A704,Results!Y:Y,"&gt;=500")/I704,"")</f>
        <v>0.58108108108108103</v>
      </c>
    </row>
    <row r="705" spans="1:10" x14ac:dyDescent="0.3">
      <c r="A705" s="48" t="s">
        <v>95</v>
      </c>
      <c r="B705" s="48" t="s">
        <v>23686</v>
      </c>
      <c r="C705" s="1">
        <f>SUMIFS(Results!O:O,Results!G:G,CONCATENATE("*",B705,"*"),Results!E:E,'Warscroll Win Rates'!A705)</f>
        <v>63</v>
      </c>
      <c r="D705" s="50">
        <f>IFERROR(SUMIFS(Results!V:V,Results!G:G,CONCATENATE("*",B705,"*"),Results!E:E,'Warscroll Win Rates'!A705)/C705,"")</f>
        <v>0.43650793650793651</v>
      </c>
      <c r="E705" s="1">
        <f>SUMIFS(Results!O:O,Results!G:G,CONCATENATE("&lt;&gt;*",'Warscroll Win Rates'!B705,"*"),Results!E:E,'Warscroll Win Rates'!A705)</f>
        <v>293</v>
      </c>
      <c r="F705" s="50">
        <f>IFERROR(SUMIFS(Results!V:V,Results!G:G,CONCATENATE("&lt;&gt;*",'Warscroll Win Rates'!B705,"*"),Results!E:E,'Warscroll Win Rates'!A705)/E705,"")</f>
        <v>0.52389078498293518</v>
      </c>
      <c r="G705" s="46">
        <f>SUMIFS(Results!O:O,Results!G:G,CONCATENATE("*",B705,"*"),Results!E:E,'Warscroll Win Rates'!A705,Results!Y:Y,"&gt;=500")</f>
        <v>25</v>
      </c>
      <c r="H705" s="52">
        <f>IFERROR(SUMIFS(Results!V:V,Results!G:G,CONCATENATE("*",B705,"*"),Results!E:E,'Warscroll Win Rates'!A705,Results!Y:Y,"&gt;=500")/G705,"")</f>
        <v>0.56000000000000005</v>
      </c>
      <c r="I705" s="53">
        <f>SUMIFS(Results!O:O,Results!G:G,CONCATENATE("&lt;&gt;*",'Warscroll Win Rates'!B705,"*"),Results!E:E,'Warscroll Win Rates'!A705,Results!Y:Y,"&gt;=500")</f>
        <v>49</v>
      </c>
      <c r="J705" s="52">
        <f>IFERROR(SUMIFS(Results!V:V,Results!G:G,CONCATENATE("&lt;&gt;*",'Warscroll Win Rates'!B705,"*"),Results!E:E,'Warscroll Win Rates'!A705,Results!Y:Y,"&gt;=500")/I705,"")</f>
        <v>0.59183673469387754</v>
      </c>
    </row>
    <row r="706" spans="1:10" x14ac:dyDescent="0.3">
      <c r="A706" s="48" t="s">
        <v>95</v>
      </c>
      <c r="B706" s="48" t="s">
        <v>23687</v>
      </c>
      <c r="C706" s="1">
        <f>SUMIFS(Results!O:O,Results!G:G,CONCATENATE("*",B706,"*"),Results!E:E,'Warscroll Win Rates'!A706)</f>
        <v>164</v>
      </c>
      <c r="D706" s="50">
        <f>IFERROR(SUMIFS(Results!V:V,Results!G:G,CONCATENATE("*",B706,"*"),Results!E:E,'Warscroll Win Rates'!A706)/C706,"")</f>
        <v>0.53963414634146345</v>
      </c>
      <c r="E706" s="1">
        <f>SUMIFS(Results!O:O,Results!G:G,CONCATENATE("&lt;&gt;*",'Warscroll Win Rates'!B706,"*"),Results!E:E,'Warscroll Win Rates'!A706)</f>
        <v>192</v>
      </c>
      <c r="F706" s="50">
        <f>IFERROR(SUMIFS(Results!V:V,Results!G:G,CONCATENATE("&lt;&gt;*",'Warscroll Win Rates'!B706,"*"),Results!E:E,'Warscroll Win Rates'!A706)/E706,"")</f>
        <v>0.48177083333333331</v>
      </c>
      <c r="G706" s="46">
        <f>SUMIFS(Results!O:O,Results!G:G,CONCATENATE("*",B706,"*"),Results!E:E,'Warscroll Win Rates'!A706,Results!Y:Y,"&gt;=500")</f>
        <v>49</v>
      </c>
      <c r="H706" s="52">
        <f>IFERROR(SUMIFS(Results!V:V,Results!G:G,CONCATENATE("*",B706,"*"),Results!E:E,'Warscroll Win Rates'!A706,Results!Y:Y,"&gt;=500")/G706,"")</f>
        <v>0.59183673469387754</v>
      </c>
      <c r="I706" s="53">
        <f>SUMIFS(Results!O:O,Results!G:G,CONCATENATE("&lt;&gt;*",'Warscroll Win Rates'!B706,"*"),Results!E:E,'Warscroll Win Rates'!A706,Results!Y:Y,"&gt;=500")</f>
        <v>25</v>
      </c>
      <c r="J706" s="52">
        <f>IFERROR(SUMIFS(Results!V:V,Results!G:G,CONCATENATE("&lt;&gt;*",'Warscroll Win Rates'!B706,"*"),Results!E:E,'Warscroll Win Rates'!A706,Results!Y:Y,"&gt;=500")/I706,"")</f>
        <v>0.56000000000000005</v>
      </c>
    </row>
    <row r="707" spans="1:10" x14ac:dyDescent="0.3">
      <c r="A707" s="48" t="s">
        <v>95</v>
      </c>
      <c r="B707" s="48" t="s">
        <v>23688</v>
      </c>
      <c r="C707" s="1">
        <f>SUMIFS(Results!O:O,Results!G:G,CONCATENATE("*",B707,"*"),Results!E:E,'Warscroll Win Rates'!A707)</f>
        <v>53</v>
      </c>
      <c r="D707" s="50">
        <f>IFERROR(SUMIFS(Results!V:V,Results!G:G,CONCATENATE("*",B707,"*"),Results!E:E,'Warscroll Win Rates'!A707)/C707,"")</f>
        <v>0.52830188679245282</v>
      </c>
      <c r="E707" s="1">
        <f>SUMIFS(Results!O:O,Results!G:G,CONCATENATE("&lt;&gt;*",'Warscroll Win Rates'!B707,"*"),Results!E:E,'Warscroll Win Rates'!A707)</f>
        <v>303</v>
      </c>
      <c r="F707" s="50">
        <f>IFERROR(SUMIFS(Results!V:V,Results!G:G,CONCATENATE("&lt;&gt;*",'Warscroll Win Rates'!B707,"*"),Results!E:E,'Warscroll Win Rates'!A707)/E707,"")</f>
        <v>0.50495049504950495</v>
      </c>
      <c r="G707" s="46">
        <f>SUMIFS(Results!O:O,Results!G:G,CONCATENATE("*",B707,"*"),Results!E:E,'Warscroll Win Rates'!A707,Results!Y:Y,"&gt;=500")</f>
        <v>15</v>
      </c>
      <c r="H707" s="52">
        <f>IFERROR(SUMIFS(Results!V:V,Results!G:G,CONCATENATE("*",B707,"*"),Results!E:E,'Warscroll Win Rates'!A707,Results!Y:Y,"&gt;=500")/G707,"")</f>
        <v>0.8</v>
      </c>
      <c r="I707" s="53">
        <f>SUMIFS(Results!O:O,Results!G:G,CONCATENATE("&lt;&gt;*",'Warscroll Win Rates'!B707,"*"),Results!E:E,'Warscroll Win Rates'!A707,Results!Y:Y,"&gt;=500")</f>
        <v>59</v>
      </c>
      <c r="J707" s="52">
        <f>IFERROR(SUMIFS(Results!V:V,Results!G:G,CONCATENATE("&lt;&gt;*",'Warscroll Win Rates'!B707,"*"),Results!E:E,'Warscroll Win Rates'!A707,Results!Y:Y,"&gt;=500")/I707,"")</f>
        <v>0.52542372881355937</v>
      </c>
    </row>
    <row r="708" spans="1:10" x14ac:dyDescent="0.3">
      <c r="A708" s="48" t="s">
        <v>95</v>
      </c>
      <c r="B708" s="48" t="s">
        <v>23689</v>
      </c>
      <c r="C708" s="1">
        <f>SUMIFS(Results!O:O,Results!G:G,CONCATENATE("*",B708,"*"),Results!E:E,'Warscroll Win Rates'!A708)</f>
        <v>10</v>
      </c>
      <c r="D708" s="50">
        <f>IFERROR(SUMIFS(Results!V:V,Results!G:G,CONCATENATE("*",B708,"*"),Results!E:E,'Warscroll Win Rates'!A708)/C708,"")</f>
        <v>0.4</v>
      </c>
      <c r="E708" s="1">
        <f>SUMIFS(Results!O:O,Results!G:G,CONCATENATE("&lt;&gt;*",'Warscroll Win Rates'!B708,"*"),Results!E:E,'Warscroll Win Rates'!A708)</f>
        <v>346</v>
      </c>
      <c r="F708" s="50">
        <f>IFERROR(SUMIFS(Results!V:V,Results!G:G,CONCATENATE("&lt;&gt;*",'Warscroll Win Rates'!B708,"*"),Results!E:E,'Warscroll Win Rates'!A708)/E708,"")</f>
        <v>0.51156069364161849</v>
      </c>
      <c r="G708" s="46">
        <f>SUMIFS(Results!O:O,Results!G:G,CONCATENATE("*",B708,"*"),Results!E:E,'Warscroll Win Rates'!A708,Results!Y:Y,"&gt;=500")</f>
        <v>5</v>
      </c>
      <c r="H708" s="52">
        <f>IFERROR(SUMIFS(Results!V:V,Results!G:G,CONCATENATE("*",B708,"*"),Results!E:E,'Warscroll Win Rates'!A708,Results!Y:Y,"&gt;=500")/G708,"")</f>
        <v>0.8</v>
      </c>
      <c r="I708" s="53">
        <f>SUMIFS(Results!O:O,Results!G:G,CONCATENATE("&lt;&gt;*",'Warscroll Win Rates'!B708,"*"),Results!E:E,'Warscroll Win Rates'!A708,Results!Y:Y,"&gt;=500")</f>
        <v>69</v>
      </c>
      <c r="J708" s="52">
        <f>IFERROR(SUMIFS(Results!V:V,Results!G:G,CONCATENATE("&lt;&gt;*",'Warscroll Win Rates'!B708,"*"),Results!E:E,'Warscroll Win Rates'!A708,Results!Y:Y,"&gt;=500")/I708,"")</f>
        <v>0.56521739130434778</v>
      </c>
    </row>
    <row r="709" spans="1:10" x14ac:dyDescent="0.3">
      <c r="A709" s="48" t="s">
        <v>95</v>
      </c>
      <c r="B709" s="48" t="s">
        <v>23690</v>
      </c>
      <c r="C709" s="1">
        <f>SUMIFS(Results!O:O,Results!G:G,CONCATENATE("*",B709,"*"),Results!E:E,'Warscroll Win Rates'!A709)</f>
        <v>46</v>
      </c>
      <c r="D709" s="50">
        <f>IFERROR(SUMIFS(Results!V:V,Results!G:G,CONCATENATE("*",B709,"*"),Results!E:E,'Warscroll Win Rates'!A709)/C709,"")</f>
        <v>0.57608695652173914</v>
      </c>
      <c r="E709" s="1">
        <f>SUMIFS(Results!O:O,Results!G:G,CONCATENATE("&lt;&gt;*",'Warscroll Win Rates'!B709,"*"),Results!E:E,'Warscroll Win Rates'!A709)</f>
        <v>310</v>
      </c>
      <c r="F709" s="50">
        <f>IFERROR(SUMIFS(Results!V:V,Results!G:G,CONCATENATE("&lt;&gt;*",'Warscroll Win Rates'!B709,"*"),Results!E:E,'Warscroll Win Rates'!A709)/E709,"")</f>
        <v>0.49838709677419357</v>
      </c>
      <c r="G709" s="46">
        <f>SUMIFS(Results!O:O,Results!G:G,CONCATENATE("*",B709,"*"),Results!E:E,'Warscroll Win Rates'!A709,Results!Y:Y,"&gt;=500")</f>
        <v>5</v>
      </c>
      <c r="H709" s="52">
        <f>IFERROR(SUMIFS(Results!V:V,Results!G:G,CONCATENATE("*",B709,"*"),Results!E:E,'Warscroll Win Rates'!A709,Results!Y:Y,"&gt;=500")/G709,"")</f>
        <v>0.4</v>
      </c>
      <c r="I709" s="53">
        <f>SUMIFS(Results!O:O,Results!G:G,CONCATENATE("&lt;&gt;*",'Warscroll Win Rates'!B709,"*"),Results!E:E,'Warscroll Win Rates'!A709,Results!Y:Y,"&gt;=500")</f>
        <v>69</v>
      </c>
      <c r="J709" s="52">
        <f>IFERROR(SUMIFS(Results!V:V,Results!G:G,CONCATENATE("&lt;&gt;*",'Warscroll Win Rates'!B709,"*"),Results!E:E,'Warscroll Win Rates'!A709,Results!Y:Y,"&gt;=500")/I709,"")</f>
        <v>0.59420289855072461</v>
      </c>
    </row>
    <row r="710" spans="1:10" x14ac:dyDescent="0.3">
      <c r="A710" s="48" t="s">
        <v>95</v>
      </c>
      <c r="B710" s="48" t="s">
        <v>23691</v>
      </c>
      <c r="C710" s="1">
        <f>SUMIFS(Results!O:O,Results!G:G,CONCATENATE("*",B710,"*"),Results!E:E,'Warscroll Win Rates'!A710)</f>
        <v>5</v>
      </c>
      <c r="D710" s="50">
        <f>IFERROR(SUMIFS(Results!V:V,Results!G:G,CONCATENATE("*",B710,"*"),Results!E:E,'Warscroll Win Rates'!A710)/C710,"")</f>
        <v>0.2</v>
      </c>
      <c r="E710" s="1">
        <f>SUMIFS(Results!O:O,Results!G:G,CONCATENATE("&lt;&gt;*",'Warscroll Win Rates'!B710,"*"),Results!E:E,'Warscroll Win Rates'!A710)</f>
        <v>351</v>
      </c>
      <c r="F710" s="50">
        <f>IFERROR(SUMIFS(Results!V:V,Results!G:G,CONCATENATE("&lt;&gt;*",'Warscroll Win Rates'!B710,"*"),Results!E:E,'Warscroll Win Rates'!A710)/E710,"")</f>
        <v>0.51282051282051277</v>
      </c>
      <c r="G710" s="46">
        <f>SUMIFS(Results!O:O,Results!G:G,CONCATENATE("*",B710,"*"),Results!E:E,'Warscroll Win Rates'!A710,Results!Y:Y,"&gt;=500")</f>
        <v>0</v>
      </c>
      <c r="H710" s="52" t="str">
        <f>IFERROR(SUMIFS(Results!V:V,Results!G:G,CONCATENATE("*",B710,"*"),Results!E:E,'Warscroll Win Rates'!A710,Results!Y:Y,"&gt;=500")/G710,"")</f>
        <v/>
      </c>
      <c r="I710" s="53">
        <f>SUMIFS(Results!O:O,Results!G:G,CONCATENATE("&lt;&gt;*",'Warscroll Win Rates'!B710,"*"),Results!E:E,'Warscroll Win Rates'!A710,Results!Y:Y,"&gt;=500")</f>
        <v>74</v>
      </c>
      <c r="J710" s="52">
        <f>IFERROR(SUMIFS(Results!V:V,Results!G:G,CONCATENATE("&lt;&gt;*",'Warscroll Win Rates'!B710,"*"),Results!E:E,'Warscroll Win Rates'!A710,Results!Y:Y,"&gt;=500")/I710,"")</f>
        <v>0.58108108108108103</v>
      </c>
    </row>
    <row r="711" spans="1:10" x14ac:dyDescent="0.3">
      <c r="A711" s="48" t="s">
        <v>95</v>
      </c>
      <c r="B711" s="48" t="s">
        <v>23692</v>
      </c>
      <c r="C711" s="1">
        <f>SUMIFS(Results!O:O,Results!G:G,CONCATENATE("*",B711,"*"),Results!E:E,'Warscroll Win Rates'!A711)</f>
        <v>69</v>
      </c>
      <c r="D711" s="50">
        <f>IFERROR(SUMIFS(Results!V:V,Results!G:G,CONCATENATE("*",B711,"*"),Results!E:E,'Warscroll Win Rates'!A711)/C711,"")</f>
        <v>0.55797101449275366</v>
      </c>
      <c r="E711" s="1">
        <f>SUMIFS(Results!O:O,Results!G:G,CONCATENATE("&lt;&gt;*",'Warscroll Win Rates'!B711,"*"),Results!E:E,'Warscroll Win Rates'!A711)</f>
        <v>287</v>
      </c>
      <c r="F711" s="50">
        <f>IFERROR(SUMIFS(Results!V:V,Results!G:G,CONCATENATE("&lt;&gt;*",'Warscroll Win Rates'!B711,"*"),Results!E:E,'Warscroll Win Rates'!A711)/E711,"")</f>
        <v>0.49651567944250868</v>
      </c>
      <c r="G711" s="46">
        <f>SUMIFS(Results!O:O,Results!G:G,CONCATENATE("*",B711,"*"),Results!E:E,'Warscroll Win Rates'!A711,Results!Y:Y,"&gt;=500")</f>
        <v>14</v>
      </c>
      <c r="H711" s="52">
        <f>IFERROR(SUMIFS(Results!V:V,Results!G:G,CONCATENATE("*",B711,"*"),Results!E:E,'Warscroll Win Rates'!A711,Results!Y:Y,"&gt;=500")/G711,"")</f>
        <v>0.5</v>
      </c>
      <c r="I711" s="53">
        <f>SUMIFS(Results!O:O,Results!G:G,CONCATENATE("&lt;&gt;*",'Warscroll Win Rates'!B711,"*"),Results!E:E,'Warscroll Win Rates'!A711,Results!Y:Y,"&gt;=500")</f>
        <v>60</v>
      </c>
      <c r="J711" s="52">
        <f>IFERROR(SUMIFS(Results!V:V,Results!G:G,CONCATENATE("&lt;&gt;*",'Warscroll Win Rates'!B711,"*"),Results!E:E,'Warscroll Win Rates'!A711,Results!Y:Y,"&gt;=500")/I711,"")</f>
        <v>0.6</v>
      </c>
    </row>
    <row r="712" spans="1:10" x14ac:dyDescent="0.3">
      <c r="A712" s="48" t="s">
        <v>95</v>
      </c>
      <c r="B712" s="48" t="s">
        <v>23693</v>
      </c>
      <c r="C712" s="1">
        <f>SUMIFS(Results!O:O,Results!G:G,CONCATENATE("*",B712,"*"),Results!E:E,'Warscroll Win Rates'!A712)</f>
        <v>8</v>
      </c>
      <c r="D712" s="50">
        <f>IFERROR(SUMIFS(Results!V:V,Results!G:G,CONCATENATE("*",B712,"*"),Results!E:E,'Warscroll Win Rates'!A712)/C712,"")</f>
        <v>0.375</v>
      </c>
      <c r="E712" s="1">
        <f>SUMIFS(Results!O:O,Results!G:G,CONCATENATE("&lt;&gt;*",'Warscroll Win Rates'!B712,"*"),Results!E:E,'Warscroll Win Rates'!A712)</f>
        <v>348</v>
      </c>
      <c r="F712" s="50">
        <f>IFERROR(SUMIFS(Results!V:V,Results!G:G,CONCATENATE("&lt;&gt;*",'Warscroll Win Rates'!B712,"*"),Results!E:E,'Warscroll Win Rates'!A712)/E712,"")</f>
        <v>0.5114942528735632</v>
      </c>
      <c r="G712" s="46">
        <f>SUMIFS(Results!O:O,Results!G:G,CONCATENATE("*",B712,"*"),Results!E:E,'Warscroll Win Rates'!A712,Results!Y:Y,"&gt;=500")</f>
        <v>5</v>
      </c>
      <c r="H712" s="52">
        <f>IFERROR(SUMIFS(Results!V:V,Results!G:G,CONCATENATE("*",B712,"*"),Results!E:E,'Warscroll Win Rates'!A712,Results!Y:Y,"&gt;=500")/G712,"")</f>
        <v>0.4</v>
      </c>
      <c r="I712" s="53">
        <f>SUMIFS(Results!O:O,Results!G:G,CONCATENATE("&lt;&gt;*",'Warscroll Win Rates'!B712,"*"),Results!E:E,'Warscroll Win Rates'!A712,Results!Y:Y,"&gt;=500")</f>
        <v>69</v>
      </c>
      <c r="J712" s="52">
        <f>IFERROR(SUMIFS(Results!V:V,Results!G:G,CONCATENATE("&lt;&gt;*",'Warscroll Win Rates'!B712,"*"),Results!E:E,'Warscroll Win Rates'!A712,Results!Y:Y,"&gt;=500")/I712,"")</f>
        <v>0.59420289855072461</v>
      </c>
    </row>
    <row r="713" spans="1:10" x14ac:dyDescent="0.3">
      <c r="A713" s="48" t="s">
        <v>95</v>
      </c>
      <c r="B713" s="48" t="s">
        <v>23694</v>
      </c>
      <c r="C713" s="1">
        <f>SUMIFS(Results!O:O,Results!G:G,CONCATENATE("*",B713,"*"),Results!E:E,'Warscroll Win Rates'!A713)</f>
        <v>115</v>
      </c>
      <c r="D713" s="50">
        <f>IFERROR(SUMIFS(Results!V:V,Results!G:G,CONCATENATE("*",B713,"*"),Results!E:E,'Warscroll Win Rates'!A713)/C713,"")</f>
        <v>0.58695652173913049</v>
      </c>
      <c r="E713" s="1">
        <f>SUMIFS(Results!O:O,Results!G:G,CONCATENATE("&lt;&gt;*",'Warscroll Win Rates'!B713,"*"),Results!E:E,'Warscroll Win Rates'!A713)</f>
        <v>241</v>
      </c>
      <c r="F713" s="50">
        <f>IFERROR(SUMIFS(Results!V:V,Results!G:G,CONCATENATE("&lt;&gt;*",'Warscroll Win Rates'!B713,"*"),Results!E:E,'Warscroll Win Rates'!A713)/E713,"")</f>
        <v>0.47095435684647302</v>
      </c>
      <c r="G713" s="46">
        <f>SUMIFS(Results!O:O,Results!G:G,CONCATENATE("*",B713,"*"),Results!E:E,'Warscroll Win Rates'!A713,Results!Y:Y,"&gt;=500")</f>
        <v>25</v>
      </c>
      <c r="H713" s="52">
        <f>IFERROR(SUMIFS(Results!V:V,Results!G:G,CONCATENATE("*",B713,"*"),Results!E:E,'Warscroll Win Rates'!A713,Results!Y:Y,"&gt;=500")/G713,"")</f>
        <v>0.76</v>
      </c>
      <c r="I713" s="53">
        <f>SUMIFS(Results!O:O,Results!G:G,CONCATENATE("&lt;&gt;*",'Warscroll Win Rates'!B713,"*"),Results!E:E,'Warscroll Win Rates'!A713,Results!Y:Y,"&gt;=500")</f>
        <v>49</v>
      </c>
      <c r="J713" s="52">
        <f>IFERROR(SUMIFS(Results!V:V,Results!G:G,CONCATENATE("&lt;&gt;*",'Warscroll Win Rates'!B713,"*"),Results!E:E,'Warscroll Win Rates'!A713,Results!Y:Y,"&gt;=500")/I713,"")</f>
        <v>0.48979591836734693</v>
      </c>
    </row>
    <row r="714" spans="1:10" x14ac:dyDescent="0.3">
      <c r="A714" s="48" t="s">
        <v>95</v>
      </c>
      <c r="B714" s="48" t="s">
        <v>23695</v>
      </c>
      <c r="C714" s="1">
        <f>SUMIFS(Results!O:O,Results!G:G,CONCATENATE("*",B714,"*"),Results!E:E,'Warscroll Win Rates'!A714)</f>
        <v>0</v>
      </c>
      <c r="D714" s="50" t="str">
        <f>IFERROR(SUMIFS(Results!V:V,Results!G:G,CONCATENATE("*",B714,"*"),Results!E:E,'Warscroll Win Rates'!A714)/C714,"")</f>
        <v/>
      </c>
      <c r="E714" s="1">
        <f>SUMIFS(Results!O:O,Results!G:G,CONCATENATE("&lt;&gt;*",'Warscroll Win Rates'!B714,"*"),Results!E:E,'Warscroll Win Rates'!A714)</f>
        <v>356</v>
      </c>
      <c r="F714" s="50">
        <f>IFERROR(SUMIFS(Results!V:V,Results!G:G,CONCATENATE("&lt;&gt;*",'Warscroll Win Rates'!B714,"*"),Results!E:E,'Warscroll Win Rates'!A714)/E714,"")</f>
        <v>0.5084269662921348</v>
      </c>
      <c r="G714" s="46">
        <f>SUMIFS(Results!O:O,Results!G:G,CONCATENATE("*",B714,"*"),Results!E:E,'Warscroll Win Rates'!A714,Results!Y:Y,"&gt;=500")</f>
        <v>0</v>
      </c>
      <c r="H714" s="52" t="str">
        <f>IFERROR(SUMIFS(Results!V:V,Results!G:G,CONCATENATE("*",B714,"*"),Results!E:E,'Warscroll Win Rates'!A714,Results!Y:Y,"&gt;=500")/G714,"")</f>
        <v/>
      </c>
      <c r="I714" s="53">
        <f>SUMIFS(Results!O:O,Results!G:G,CONCATENATE("&lt;&gt;*",'Warscroll Win Rates'!B714,"*"),Results!E:E,'Warscroll Win Rates'!A714,Results!Y:Y,"&gt;=500")</f>
        <v>74</v>
      </c>
      <c r="J714" s="52">
        <f>IFERROR(SUMIFS(Results!V:V,Results!G:G,CONCATENATE("&lt;&gt;*",'Warscroll Win Rates'!B714,"*"),Results!E:E,'Warscroll Win Rates'!A714,Results!Y:Y,"&gt;=500")/I714,"")</f>
        <v>0.58108108108108103</v>
      </c>
    </row>
    <row r="715" spans="1:10" x14ac:dyDescent="0.3">
      <c r="A715" s="48" t="s">
        <v>95</v>
      </c>
      <c r="B715" s="48" t="s">
        <v>23696</v>
      </c>
      <c r="C715" s="1">
        <f>SUMIFS(Results!O:O,Results!G:G,CONCATENATE("*",B715,"*"),Results!E:E,'Warscroll Win Rates'!A715)</f>
        <v>38</v>
      </c>
      <c r="D715" s="50">
        <f>IFERROR(SUMIFS(Results!V:V,Results!G:G,CONCATENATE("*",B715,"*"),Results!E:E,'Warscroll Win Rates'!A715)/C715,"")</f>
        <v>0.51315789473684215</v>
      </c>
      <c r="E715" s="1">
        <f>SUMIFS(Results!O:O,Results!G:G,CONCATENATE("&lt;&gt;*",'Warscroll Win Rates'!B715,"*"),Results!E:E,'Warscroll Win Rates'!A715)</f>
        <v>318</v>
      </c>
      <c r="F715" s="50">
        <f>IFERROR(SUMIFS(Results!V:V,Results!G:G,CONCATENATE("&lt;&gt;*",'Warscroll Win Rates'!B715,"*"),Results!E:E,'Warscroll Win Rates'!A715)/E715,"")</f>
        <v>0.50786163522012584</v>
      </c>
      <c r="G715" s="46">
        <f>SUMIFS(Results!O:O,Results!G:G,CONCATENATE("*",B715,"*"),Results!E:E,'Warscroll Win Rates'!A715,Results!Y:Y,"&gt;=500")</f>
        <v>0</v>
      </c>
      <c r="H715" s="52" t="str">
        <f>IFERROR(SUMIFS(Results!V:V,Results!G:G,CONCATENATE("*",B715,"*"),Results!E:E,'Warscroll Win Rates'!A715,Results!Y:Y,"&gt;=500")/G715,"")</f>
        <v/>
      </c>
      <c r="I715" s="53">
        <f>SUMIFS(Results!O:O,Results!G:G,CONCATENATE("&lt;&gt;*",'Warscroll Win Rates'!B715,"*"),Results!E:E,'Warscroll Win Rates'!A715,Results!Y:Y,"&gt;=500")</f>
        <v>74</v>
      </c>
      <c r="J715" s="52">
        <f>IFERROR(SUMIFS(Results!V:V,Results!G:G,CONCATENATE("&lt;&gt;*",'Warscroll Win Rates'!B715,"*"),Results!E:E,'Warscroll Win Rates'!A715,Results!Y:Y,"&gt;=500")/I715,"")</f>
        <v>0.58108108108108103</v>
      </c>
    </row>
    <row r="716" spans="1:10" x14ac:dyDescent="0.3">
      <c r="A716" s="48" t="s">
        <v>95</v>
      </c>
      <c r="B716" s="48" t="s">
        <v>23697</v>
      </c>
      <c r="C716" s="1">
        <f>SUMIFS(Results!O:O,Results!G:G,CONCATENATE("*",B716,"*"),Results!E:E,'Warscroll Win Rates'!A716)</f>
        <v>41</v>
      </c>
      <c r="D716" s="50">
        <f>IFERROR(SUMIFS(Results!V:V,Results!G:G,CONCATENATE("*",B716,"*"),Results!E:E,'Warscroll Win Rates'!A716)/C716,"")</f>
        <v>0.43902439024390244</v>
      </c>
      <c r="E716" s="1">
        <f>SUMIFS(Results!O:O,Results!G:G,CONCATENATE("&lt;&gt;*",'Warscroll Win Rates'!B716,"*"),Results!E:E,'Warscroll Win Rates'!A716)</f>
        <v>315</v>
      </c>
      <c r="F716" s="50">
        <f>IFERROR(SUMIFS(Results!V:V,Results!G:G,CONCATENATE("&lt;&gt;*",'Warscroll Win Rates'!B716,"*"),Results!E:E,'Warscroll Win Rates'!A716)/E716,"")</f>
        <v>0.51746031746031751</v>
      </c>
      <c r="G716" s="46">
        <f>SUMIFS(Results!O:O,Results!G:G,CONCATENATE("*",B716,"*"),Results!E:E,'Warscroll Win Rates'!A716,Results!Y:Y,"&gt;=500")</f>
        <v>5</v>
      </c>
      <c r="H716" s="52">
        <f>IFERROR(SUMIFS(Results!V:V,Results!G:G,CONCATENATE("*",B716,"*"),Results!E:E,'Warscroll Win Rates'!A716,Results!Y:Y,"&gt;=500")/G716,"")</f>
        <v>0.4</v>
      </c>
      <c r="I716" s="53">
        <f>SUMIFS(Results!O:O,Results!G:G,CONCATENATE("&lt;&gt;*",'Warscroll Win Rates'!B716,"*"),Results!E:E,'Warscroll Win Rates'!A716,Results!Y:Y,"&gt;=500")</f>
        <v>69</v>
      </c>
      <c r="J716" s="52">
        <f>IFERROR(SUMIFS(Results!V:V,Results!G:G,CONCATENATE("&lt;&gt;*",'Warscroll Win Rates'!B716,"*"),Results!E:E,'Warscroll Win Rates'!A716,Results!Y:Y,"&gt;=500")/I716,"")</f>
        <v>0.59420289855072461</v>
      </c>
    </row>
    <row r="717" spans="1:10" x14ac:dyDescent="0.3">
      <c r="A717" s="48" t="s">
        <v>95</v>
      </c>
      <c r="B717" s="48" t="s">
        <v>23698</v>
      </c>
      <c r="C717" s="1">
        <f>SUMIFS(Results!O:O,Results!G:G,CONCATENATE("*",B717,"*"),Results!E:E,'Warscroll Win Rates'!A717)</f>
        <v>67</v>
      </c>
      <c r="D717" s="50">
        <f>IFERROR(SUMIFS(Results!V:V,Results!G:G,CONCATENATE("*",B717,"*"),Results!E:E,'Warscroll Win Rates'!A717)/C717,"")</f>
        <v>0.64179104477611937</v>
      </c>
      <c r="E717" s="1">
        <f>SUMIFS(Results!O:O,Results!G:G,CONCATENATE("&lt;&gt;*",'Warscroll Win Rates'!B717,"*"),Results!E:E,'Warscroll Win Rates'!A717)</f>
        <v>289</v>
      </c>
      <c r="F717" s="50">
        <f>IFERROR(SUMIFS(Results!V:V,Results!G:G,CONCATENATE("&lt;&gt;*",'Warscroll Win Rates'!B717,"*"),Results!E:E,'Warscroll Win Rates'!A717)/E717,"")</f>
        <v>0.47750865051903113</v>
      </c>
      <c r="G717" s="46">
        <f>SUMIFS(Results!O:O,Results!G:G,CONCATENATE("*",B717,"*"),Results!E:E,'Warscroll Win Rates'!A717,Results!Y:Y,"&gt;=500")</f>
        <v>24</v>
      </c>
      <c r="H717" s="52">
        <f>IFERROR(SUMIFS(Results!V:V,Results!G:G,CONCATENATE("*",B717,"*"),Results!E:E,'Warscroll Win Rates'!A717,Results!Y:Y,"&gt;=500")/G717,"")</f>
        <v>0.625</v>
      </c>
      <c r="I717" s="53">
        <f>SUMIFS(Results!O:O,Results!G:G,CONCATENATE("&lt;&gt;*",'Warscroll Win Rates'!B717,"*"),Results!E:E,'Warscroll Win Rates'!A717,Results!Y:Y,"&gt;=500")</f>
        <v>50</v>
      </c>
      <c r="J717" s="52">
        <f>IFERROR(SUMIFS(Results!V:V,Results!G:G,CONCATENATE("&lt;&gt;*",'Warscroll Win Rates'!B717,"*"),Results!E:E,'Warscroll Win Rates'!A717,Results!Y:Y,"&gt;=500")/I717,"")</f>
        <v>0.56000000000000005</v>
      </c>
    </row>
    <row r="718" spans="1:10" x14ac:dyDescent="0.3">
      <c r="A718" s="48" t="s">
        <v>95</v>
      </c>
      <c r="B718" s="48" t="s">
        <v>23699</v>
      </c>
      <c r="C718" s="1">
        <f>SUMIFS(Results!O:O,Results!G:G,CONCATENATE("*",B718,"*"),Results!E:E,'Warscroll Win Rates'!A718)</f>
        <v>30</v>
      </c>
      <c r="D718" s="50">
        <f>IFERROR(SUMIFS(Results!V:V,Results!G:G,CONCATENATE("*",B718,"*"),Results!E:E,'Warscroll Win Rates'!A718)/C718,"")</f>
        <v>0.53333333333333333</v>
      </c>
      <c r="E718" s="1">
        <f>SUMIFS(Results!O:O,Results!G:G,CONCATENATE("&lt;&gt;*",'Warscroll Win Rates'!B718,"*"),Results!E:E,'Warscroll Win Rates'!A718)</f>
        <v>326</v>
      </c>
      <c r="F718" s="50">
        <f>IFERROR(SUMIFS(Results!V:V,Results!G:G,CONCATENATE("&lt;&gt;*",'Warscroll Win Rates'!B718,"*"),Results!E:E,'Warscroll Win Rates'!A718)/E718,"")</f>
        <v>0.50613496932515334</v>
      </c>
      <c r="G718" s="46">
        <f>SUMIFS(Results!O:O,Results!G:G,CONCATENATE("*",B718,"*"),Results!E:E,'Warscroll Win Rates'!A718,Results!Y:Y,"&gt;=500")</f>
        <v>10</v>
      </c>
      <c r="H718" s="52">
        <f>IFERROR(SUMIFS(Results!V:V,Results!G:G,CONCATENATE("*",B718,"*"),Results!E:E,'Warscroll Win Rates'!A718,Results!Y:Y,"&gt;=500")/G718,"")</f>
        <v>0.5</v>
      </c>
      <c r="I718" s="53">
        <f>SUMIFS(Results!O:O,Results!G:G,CONCATENATE("&lt;&gt;*",'Warscroll Win Rates'!B718,"*"),Results!E:E,'Warscroll Win Rates'!A718,Results!Y:Y,"&gt;=500")</f>
        <v>64</v>
      </c>
      <c r="J718" s="52">
        <f>IFERROR(SUMIFS(Results!V:V,Results!G:G,CONCATENATE("&lt;&gt;*",'Warscroll Win Rates'!B718,"*"),Results!E:E,'Warscroll Win Rates'!A718,Results!Y:Y,"&gt;=500")/I718,"")</f>
        <v>0.59375</v>
      </c>
    </row>
    <row r="719" spans="1:10" x14ac:dyDescent="0.3">
      <c r="A719" s="48" t="s">
        <v>95</v>
      </c>
      <c r="B719" s="48" t="s">
        <v>23700</v>
      </c>
      <c r="C719" s="1">
        <f>SUMIFS(Results!O:O,Results!G:G,CONCATENATE("*",B719,"*"),Results!E:E,'Warscroll Win Rates'!A719)</f>
        <v>93</v>
      </c>
      <c r="D719" s="50">
        <f>IFERROR(SUMIFS(Results!V:V,Results!G:G,CONCATENATE("*",B719,"*"),Results!E:E,'Warscroll Win Rates'!A719)/C719,"")</f>
        <v>0.4946236559139785</v>
      </c>
      <c r="E719" s="1">
        <f>SUMIFS(Results!O:O,Results!G:G,CONCATENATE("&lt;&gt;*",'Warscroll Win Rates'!B719,"*"),Results!E:E,'Warscroll Win Rates'!A719)</f>
        <v>263</v>
      </c>
      <c r="F719" s="50">
        <f>IFERROR(SUMIFS(Results!V:V,Results!G:G,CONCATENATE("&lt;&gt;*",'Warscroll Win Rates'!B719,"*"),Results!E:E,'Warscroll Win Rates'!A719)/E719,"")</f>
        <v>0.51330798479087447</v>
      </c>
      <c r="G719" s="46">
        <f>SUMIFS(Results!O:O,Results!G:G,CONCATENATE("*",B719,"*"),Results!E:E,'Warscroll Win Rates'!A719,Results!Y:Y,"&gt;=500")</f>
        <v>10</v>
      </c>
      <c r="H719" s="52">
        <f>IFERROR(SUMIFS(Results!V:V,Results!G:G,CONCATENATE("*",B719,"*"),Results!E:E,'Warscroll Win Rates'!A719,Results!Y:Y,"&gt;=500")/G719,"")</f>
        <v>0.9</v>
      </c>
      <c r="I719" s="53">
        <f>SUMIFS(Results!O:O,Results!G:G,CONCATENATE("&lt;&gt;*",'Warscroll Win Rates'!B719,"*"),Results!E:E,'Warscroll Win Rates'!A719,Results!Y:Y,"&gt;=500")</f>
        <v>64</v>
      </c>
      <c r="J719" s="52">
        <f>IFERROR(SUMIFS(Results!V:V,Results!G:G,CONCATENATE("&lt;&gt;*",'Warscroll Win Rates'!B719,"*"),Results!E:E,'Warscroll Win Rates'!A719,Results!Y:Y,"&gt;=500")/I719,"")</f>
        <v>0.53125</v>
      </c>
    </row>
    <row r="720" spans="1:10" x14ac:dyDescent="0.3">
      <c r="A720" s="48" t="s">
        <v>95</v>
      </c>
      <c r="B720" s="48" t="s">
        <v>23701</v>
      </c>
      <c r="C720" s="1">
        <f>SUMIFS(Results!O:O,Results!G:G,CONCATENATE("*",B720,"*"),Results!E:E,'Warscroll Win Rates'!A720)</f>
        <v>0</v>
      </c>
      <c r="D720" s="50" t="str">
        <f>IFERROR(SUMIFS(Results!V:V,Results!G:G,CONCATENATE("*",B720,"*"),Results!E:E,'Warscroll Win Rates'!A720)/C720,"")</f>
        <v/>
      </c>
      <c r="E720" s="1">
        <f>SUMIFS(Results!O:O,Results!G:G,CONCATENATE("&lt;&gt;*",'Warscroll Win Rates'!B720,"*"),Results!E:E,'Warscroll Win Rates'!A720)</f>
        <v>356</v>
      </c>
      <c r="F720" s="50">
        <f>IFERROR(SUMIFS(Results!V:V,Results!G:G,CONCATENATE("&lt;&gt;*",'Warscroll Win Rates'!B720,"*"),Results!E:E,'Warscroll Win Rates'!A720)/E720,"")</f>
        <v>0.5084269662921348</v>
      </c>
      <c r="G720" s="46">
        <f>SUMIFS(Results!O:O,Results!G:G,CONCATENATE("*",B720,"*"),Results!E:E,'Warscroll Win Rates'!A720,Results!Y:Y,"&gt;=500")</f>
        <v>0</v>
      </c>
      <c r="H720" s="52" t="str">
        <f>IFERROR(SUMIFS(Results!V:V,Results!G:G,CONCATENATE("*",B720,"*"),Results!E:E,'Warscroll Win Rates'!A720,Results!Y:Y,"&gt;=500")/G720,"")</f>
        <v/>
      </c>
      <c r="I720" s="53">
        <f>SUMIFS(Results!O:O,Results!G:G,CONCATENATE("&lt;&gt;*",'Warscroll Win Rates'!B720,"*"),Results!E:E,'Warscroll Win Rates'!A720,Results!Y:Y,"&gt;=500")</f>
        <v>74</v>
      </c>
      <c r="J720" s="52">
        <f>IFERROR(SUMIFS(Results!V:V,Results!G:G,CONCATENATE("&lt;&gt;*",'Warscroll Win Rates'!B720,"*"),Results!E:E,'Warscroll Win Rates'!A720,Results!Y:Y,"&gt;=500")/I720,"")</f>
        <v>0.58108108108108103</v>
      </c>
    </row>
    <row r="721" spans="1:10" x14ac:dyDescent="0.3">
      <c r="A721" s="48" t="s">
        <v>95</v>
      </c>
      <c r="B721" s="48" t="s">
        <v>23702</v>
      </c>
      <c r="C721" s="1">
        <f>SUMIFS(Results!O:O,Results!G:G,CONCATENATE("*",B721,"*"),Results!E:E,'Warscroll Win Rates'!A721)</f>
        <v>5</v>
      </c>
      <c r="D721" s="50">
        <f>IFERROR(SUMIFS(Results!V:V,Results!G:G,CONCATENATE("*",B721,"*"),Results!E:E,'Warscroll Win Rates'!A721)/C721,"")</f>
        <v>1</v>
      </c>
      <c r="E721" s="1">
        <f>SUMIFS(Results!O:O,Results!G:G,CONCATENATE("&lt;&gt;*",'Warscroll Win Rates'!B721,"*"),Results!E:E,'Warscroll Win Rates'!A721)</f>
        <v>351</v>
      </c>
      <c r="F721" s="50">
        <f>IFERROR(SUMIFS(Results!V:V,Results!G:G,CONCATENATE("&lt;&gt;*",'Warscroll Win Rates'!B721,"*"),Results!E:E,'Warscroll Win Rates'!A721)/E721,"")</f>
        <v>0.50142450142450146</v>
      </c>
      <c r="G721" s="46">
        <f>SUMIFS(Results!O:O,Results!G:G,CONCATENATE("*",B721,"*"),Results!E:E,'Warscroll Win Rates'!A721,Results!Y:Y,"&gt;=500")</f>
        <v>5</v>
      </c>
      <c r="H721" s="52">
        <f>IFERROR(SUMIFS(Results!V:V,Results!G:G,CONCATENATE("*",B721,"*"),Results!E:E,'Warscroll Win Rates'!A721,Results!Y:Y,"&gt;=500")/G721,"")</f>
        <v>1</v>
      </c>
      <c r="I721" s="53">
        <f>SUMIFS(Results!O:O,Results!G:G,CONCATENATE("&lt;&gt;*",'Warscroll Win Rates'!B721,"*"),Results!E:E,'Warscroll Win Rates'!A721,Results!Y:Y,"&gt;=500")</f>
        <v>69</v>
      </c>
      <c r="J721" s="52">
        <f>IFERROR(SUMIFS(Results!V:V,Results!G:G,CONCATENATE("&lt;&gt;*",'Warscroll Win Rates'!B721,"*"),Results!E:E,'Warscroll Win Rates'!A721,Results!Y:Y,"&gt;=500")/I721,"")</f>
        <v>0.55072463768115942</v>
      </c>
    </row>
    <row r="722" spans="1:10" x14ac:dyDescent="0.3">
      <c r="A722" s="48" t="s">
        <v>95</v>
      </c>
      <c r="B722" s="48" t="s">
        <v>23703</v>
      </c>
      <c r="C722" s="1">
        <f>SUMIFS(Results!O:O,Results!G:G,CONCATENATE("*",B722,"*"),Results!E:E,'Warscroll Win Rates'!A722)</f>
        <v>187</v>
      </c>
      <c r="D722" s="50">
        <f>IFERROR(SUMIFS(Results!V:V,Results!G:G,CONCATENATE("*",B722,"*"),Results!E:E,'Warscroll Win Rates'!A722)/C722,"")</f>
        <v>0.56149732620320858</v>
      </c>
      <c r="E722" s="1">
        <f>SUMIFS(Results!O:O,Results!G:G,CONCATENATE("&lt;&gt;*",'Warscroll Win Rates'!B722,"*"),Results!E:E,'Warscroll Win Rates'!A722)</f>
        <v>169</v>
      </c>
      <c r="F722" s="50">
        <f>IFERROR(SUMIFS(Results!V:V,Results!G:G,CONCATENATE("&lt;&gt;*",'Warscroll Win Rates'!B722,"*"),Results!E:E,'Warscroll Win Rates'!A722)/E722,"")</f>
        <v>0.44970414201183434</v>
      </c>
      <c r="G722" s="46">
        <f>SUMIFS(Results!O:O,Results!G:G,CONCATENATE("*",B722,"*"),Results!E:E,'Warscroll Win Rates'!A722,Results!Y:Y,"&gt;=500")</f>
        <v>34</v>
      </c>
      <c r="H722" s="52">
        <f>IFERROR(SUMIFS(Results!V:V,Results!G:G,CONCATENATE("*",B722,"*"),Results!E:E,'Warscroll Win Rates'!A722,Results!Y:Y,"&gt;=500")/G722,"")</f>
        <v>0.76470588235294112</v>
      </c>
      <c r="I722" s="53">
        <f>SUMIFS(Results!O:O,Results!G:G,CONCATENATE("&lt;&gt;*",'Warscroll Win Rates'!B722,"*"),Results!E:E,'Warscroll Win Rates'!A722,Results!Y:Y,"&gt;=500")</f>
        <v>40</v>
      </c>
      <c r="J722" s="52">
        <f>IFERROR(SUMIFS(Results!V:V,Results!G:G,CONCATENATE("&lt;&gt;*",'Warscroll Win Rates'!B722,"*"),Results!E:E,'Warscroll Win Rates'!A722,Results!Y:Y,"&gt;=500")/I722,"")</f>
        <v>0.42499999999999999</v>
      </c>
    </row>
    <row r="723" spans="1:10" x14ac:dyDescent="0.3">
      <c r="A723" s="48" t="s">
        <v>95</v>
      </c>
      <c r="B723" s="48" t="s">
        <v>23704</v>
      </c>
      <c r="C723" s="1">
        <f>SUMIFS(Results!O:O,Results!G:G,CONCATENATE("*",B723,"*"),Results!E:E,'Warscroll Win Rates'!A723)</f>
        <v>5</v>
      </c>
      <c r="D723" s="50">
        <f>IFERROR(SUMIFS(Results!V:V,Results!G:G,CONCATENATE("*",B723,"*"),Results!E:E,'Warscroll Win Rates'!A723)/C723,"")</f>
        <v>0.2</v>
      </c>
      <c r="E723" s="1">
        <f>SUMIFS(Results!O:O,Results!G:G,CONCATENATE("&lt;&gt;*",'Warscroll Win Rates'!B723,"*"),Results!E:E,'Warscroll Win Rates'!A723)</f>
        <v>351</v>
      </c>
      <c r="F723" s="50">
        <f>IFERROR(SUMIFS(Results!V:V,Results!G:G,CONCATENATE("&lt;&gt;*",'Warscroll Win Rates'!B723,"*"),Results!E:E,'Warscroll Win Rates'!A723)/E723,"")</f>
        <v>0.51282051282051277</v>
      </c>
      <c r="G723" s="46">
        <f>SUMIFS(Results!O:O,Results!G:G,CONCATENATE("*",B723,"*"),Results!E:E,'Warscroll Win Rates'!A723,Results!Y:Y,"&gt;=500")</f>
        <v>0</v>
      </c>
      <c r="H723" s="52" t="str">
        <f>IFERROR(SUMIFS(Results!V:V,Results!G:G,CONCATENATE("*",B723,"*"),Results!E:E,'Warscroll Win Rates'!A723,Results!Y:Y,"&gt;=500")/G723,"")</f>
        <v/>
      </c>
      <c r="I723" s="53">
        <f>SUMIFS(Results!O:O,Results!G:G,CONCATENATE("&lt;&gt;*",'Warscroll Win Rates'!B723,"*"),Results!E:E,'Warscroll Win Rates'!A723,Results!Y:Y,"&gt;=500")</f>
        <v>74</v>
      </c>
      <c r="J723" s="52">
        <f>IFERROR(SUMIFS(Results!V:V,Results!G:G,CONCATENATE("&lt;&gt;*",'Warscroll Win Rates'!B723,"*"),Results!E:E,'Warscroll Win Rates'!A723,Results!Y:Y,"&gt;=500")/I723,"")</f>
        <v>0.58108108108108103</v>
      </c>
    </row>
    <row r="724" spans="1:10" x14ac:dyDescent="0.3">
      <c r="A724" s="48" t="s">
        <v>95</v>
      </c>
      <c r="B724" s="48" t="s">
        <v>23705</v>
      </c>
      <c r="C724" s="1">
        <f>SUMIFS(Results!O:O,Results!G:G,CONCATENATE("*",B724,"*"),Results!E:E,'Warscroll Win Rates'!A724)</f>
        <v>0</v>
      </c>
      <c r="D724" s="50" t="str">
        <f>IFERROR(SUMIFS(Results!V:V,Results!G:G,CONCATENATE("*",B724,"*"),Results!E:E,'Warscroll Win Rates'!A724)/C724,"")</f>
        <v/>
      </c>
      <c r="E724" s="1">
        <f>SUMIFS(Results!O:O,Results!G:G,CONCATENATE("&lt;&gt;*",'Warscroll Win Rates'!B724,"*"),Results!E:E,'Warscroll Win Rates'!A724)</f>
        <v>356</v>
      </c>
      <c r="F724" s="50">
        <f>IFERROR(SUMIFS(Results!V:V,Results!G:G,CONCATENATE("&lt;&gt;*",'Warscroll Win Rates'!B724,"*"),Results!E:E,'Warscroll Win Rates'!A724)/E724,"")</f>
        <v>0.5084269662921348</v>
      </c>
      <c r="G724" s="46">
        <f>SUMIFS(Results!O:O,Results!G:G,CONCATENATE("*",B724,"*"),Results!E:E,'Warscroll Win Rates'!A724,Results!Y:Y,"&gt;=500")</f>
        <v>0</v>
      </c>
      <c r="H724" s="52" t="str">
        <f>IFERROR(SUMIFS(Results!V:V,Results!G:G,CONCATENATE("*",B724,"*"),Results!E:E,'Warscroll Win Rates'!A724,Results!Y:Y,"&gt;=500")/G724,"")</f>
        <v/>
      </c>
      <c r="I724" s="53">
        <f>SUMIFS(Results!O:O,Results!G:G,CONCATENATE("&lt;&gt;*",'Warscroll Win Rates'!B724,"*"),Results!E:E,'Warscroll Win Rates'!A724,Results!Y:Y,"&gt;=500")</f>
        <v>74</v>
      </c>
      <c r="J724" s="52">
        <f>IFERROR(SUMIFS(Results!V:V,Results!G:G,CONCATENATE("&lt;&gt;*",'Warscroll Win Rates'!B724,"*"),Results!E:E,'Warscroll Win Rates'!A724,Results!Y:Y,"&gt;=500")/I724,"")</f>
        <v>0.58108108108108103</v>
      </c>
    </row>
    <row r="725" spans="1:10" x14ac:dyDescent="0.3">
      <c r="A725" s="48" t="s">
        <v>95</v>
      </c>
      <c r="B725" s="48" t="s">
        <v>23706</v>
      </c>
      <c r="C725" s="1">
        <f>SUMIFS(Results!O:O,Results!G:G,CONCATENATE("*",B725,"*"),Results!E:E,'Warscroll Win Rates'!A725)</f>
        <v>237</v>
      </c>
      <c r="D725" s="50">
        <f>IFERROR(SUMIFS(Results!V:V,Results!G:G,CONCATENATE("*",B725,"*"),Results!E:E,'Warscroll Win Rates'!A725)/C725,"")</f>
        <v>0.50632911392405067</v>
      </c>
      <c r="E725" s="1">
        <f>SUMIFS(Results!O:O,Results!G:G,CONCATENATE("&lt;&gt;*",'Warscroll Win Rates'!B725,"*"),Results!E:E,'Warscroll Win Rates'!A725)</f>
        <v>119</v>
      </c>
      <c r="F725" s="50">
        <f>IFERROR(SUMIFS(Results!V:V,Results!G:G,CONCATENATE("&lt;&gt;*",'Warscroll Win Rates'!B725,"*"),Results!E:E,'Warscroll Win Rates'!A725)/E725,"")</f>
        <v>0.51260504201680668</v>
      </c>
      <c r="G725" s="46">
        <f>SUMIFS(Results!O:O,Results!G:G,CONCATENATE("*",B725,"*"),Results!E:E,'Warscroll Win Rates'!A725,Results!Y:Y,"&gt;=500")</f>
        <v>50</v>
      </c>
      <c r="H725" s="52">
        <f>IFERROR(SUMIFS(Results!V:V,Results!G:G,CONCATENATE("*",B725,"*"),Results!E:E,'Warscroll Win Rates'!A725,Results!Y:Y,"&gt;=500")/G725,"")</f>
        <v>0.52</v>
      </c>
      <c r="I725" s="53">
        <f>SUMIFS(Results!O:O,Results!G:G,CONCATENATE("&lt;&gt;*",'Warscroll Win Rates'!B725,"*"),Results!E:E,'Warscroll Win Rates'!A725,Results!Y:Y,"&gt;=500")</f>
        <v>24</v>
      </c>
      <c r="J725" s="52">
        <f>IFERROR(SUMIFS(Results!V:V,Results!G:G,CONCATENATE("&lt;&gt;*",'Warscroll Win Rates'!B725,"*"),Results!E:E,'Warscroll Win Rates'!A725,Results!Y:Y,"&gt;=500")/I725,"")</f>
        <v>0.70833333333333337</v>
      </c>
    </row>
    <row r="726" spans="1:10" x14ac:dyDescent="0.3">
      <c r="A726" s="48" t="s">
        <v>95</v>
      </c>
      <c r="B726" s="48" t="s">
        <v>23707</v>
      </c>
      <c r="C726" s="1">
        <f>SUMIFS(Results!O:O,Results!G:G,CONCATENATE("*",B726,"*"),Results!E:E,'Warscroll Win Rates'!A726)</f>
        <v>119</v>
      </c>
      <c r="D726" s="50">
        <f>IFERROR(SUMIFS(Results!V:V,Results!G:G,CONCATENATE("*",B726,"*"),Results!E:E,'Warscroll Win Rates'!A726)/C726,"")</f>
        <v>0.46638655462184875</v>
      </c>
      <c r="E726" s="1">
        <f>SUMIFS(Results!O:O,Results!G:G,CONCATENATE("&lt;&gt;*",'Warscroll Win Rates'!B726,"*"),Results!E:E,'Warscroll Win Rates'!A726)</f>
        <v>237</v>
      </c>
      <c r="F726" s="50">
        <f>IFERROR(SUMIFS(Results!V:V,Results!G:G,CONCATENATE("&lt;&gt;*",'Warscroll Win Rates'!B726,"*"),Results!E:E,'Warscroll Win Rates'!A726)/E726,"")</f>
        <v>0.52953586497890293</v>
      </c>
      <c r="G726" s="46">
        <f>SUMIFS(Results!O:O,Results!G:G,CONCATENATE("*",B726,"*"),Results!E:E,'Warscroll Win Rates'!A726,Results!Y:Y,"&gt;=500")</f>
        <v>10</v>
      </c>
      <c r="H726" s="52">
        <f>IFERROR(SUMIFS(Results!V:V,Results!G:G,CONCATENATE("*",B726,"*"),Results!E:E,'Warscroll Win Rates'!A726,Results!Y:Y,"&gt;=500")/G726,"")</f>
        <v>0.5</v>
      </c>
      <c r="I726" s="53">
        <f>SUMIFS(Results!O:O,Results!G:G,CONCATENATE("&lt;&gt;*",'Warscroll Win Rates'!B726,"*"),Results!E:E,'Warscroll Win Rates'!A726,Results!Y:Y,"&gt;=500")</f>
        <v>64</v>
      </c>
      <c r="J726" s="52">
        <f>IFERROR(SUMIFS(Results!V:V,Results!G:G,CONCATENATE("&lt;&gt;*",'Warscroll Win Rates'!B726,"*"),Results!E:E,'Warscroll Win Rates'!A726,Results!Y:Y,"&gt;=500")/I726,"")</f>
        <v>0.59375</v>
      </c>
    </row>
    <row r="727" spans="1:10" x14ac:dyDescent="0.3">
      <c r="A727" s="48" t="s">
        <v>95</v>
      </c>
      <c r="B727" s="48" t="s">
        <v>23708</v>
      </c>
      <c r="C727" s="1">
        <f>SUMIFS(Results!O:O,Results!G:G,CONCATENATE("*",B727,"*"),Results!E:E,'Warscroll Win Rates'!A727)</f>
        <v>35</v>
      </c>
      <c r="D727" s="50">
        <f>IFERROR(SUMIFS(Results!V:V,Results!G:G,CONCATENATE("*",B727,"*"),Results!E:E,'Warscroll Win Rates'!A727)/C727,"")</f>
        <v>0.3</v>
      </c>
      <c r="E727" s="1">
        <f>SUMIFS(Results!O:O,Results!G:G,CONCATENATE("&lt;&gt;*",'Warscroll Win Rates'!B727,"*"),Results!E:E,'Warscroll Win Rates'!A727)</f>
        <v>321</v>
      </c>
      <c r="F727" s="50">
        <f>IFERROR(SUMIFS(Results!V:V,Results!G:G,CONCATENATE("&lt;&gt;*",'Warscroll Win Rates'!B727,"*"),Results!E:E,'Warscroll Win Rates'!A727)/E727,"")</f>
        <v>0.53115264797507789</v>
      </c>
      <c r="G727" s="46">
        <f>SUMIFS(Results!O:O,Results!G:G,CONCATENATE("*",B727,"*"),Results!E:E,'Warscroll Win Rates'!A727,Results!Y:Y,"&gt;=500")</f>
        <v>5</v>
      </c>
      <c r="H727" s="52">
        <f>IFERROR(SUMIFS(Results!V:V,Results!G:G,CONCATENATE("*",B727,"*"),Results!E:E,'Warscroll Win Rates'!A727,Results!Y:Y,"&gt;=500")/G727,"")</f>
        <v>0.4</v>
      </c>
      <c r="I727" s="53">
        <f>SUMIFS(Results!O:O,Results!G:G,CONCATENATE("&lt;&gt;*",'Warscroll Win Rates'!B727,"*"),Results!E:E,'Warscroll Win Rates'!A727,Results!Y:Y,"&gt;=500")</f>
        <v>69</v>
      </c>
      <c r="J727" s="52">
        <f>IFERROR(SUMIFS(Results!V:V,Results!G:G,CONCATENATE("&lt;&gt;*",'Warscroll Win Rates'!B727,"*"),Results!E:E,'Warscroll Win Rates'!A727,Results!Y:Y,"&gt;=500")/I727,"")</f>
        <v>0.59420289855072461</v>
      </c>
    </row>
    <row r="728" spans="1:10" x14ac:dyDescent="0.3">
      <c r="A728" s="48" t="s">
        <v>95</v>
      </c>
      <c r="B728" s="48" t="s">
        <v>23709</v>
      </c>
      <c r="C728" s="1">
        <f>SUMIFS(Results!O:O,Results!G:G,CONCATENATE("*",B728,"*"),Results!E:E,'Warscroll Win Rates'!A728)</f>
        <v>0</v>
      </c>
      <c r="D728" s="50" t="str">
        <f>IFERROR(SUMIFS(Results!V:V,Results!G:G,CONCATENATE("*",B728,"*"),Results!E:E,'Warscroll Win Rates'!A728)/C728,"")</f>
        <v/>
      </c>
      <c r="E728" s="1">
        <f>SUMIFS(Results!O:O,Results!G:G,CONCATENATE("&lt;&gt;*",'Warscroll Win Rates'!B728,"*"),Results!E:E,'Warscroll Win Rates'!A728)</f>
        <v>356</v>
      </c>
      <c r="F728" s="50">
        <f>IFERROR(SUMIFS(Results!V:V,Results!G:G,CONCATENATE("&lt;&gt;*",'Warscroll Win Rates'!B728,"*"),Results!E:E,'Warscroll Win Rates'!A728)/E728,"")</f>
        <v>0.5084269662921348</v>
      </c>
      <c r="G728" s="46">
        <f>SUMIFS(Results!O:O,Results!G:G,CONCATENATE("*",B728,"*"),Results!E:E,'Warscroll Win Rates'!A728,Results!Y:Y,"&gt;=500")</f>
        <v>0</v>
      </c>
      <c r="H728" s="52" t="str">
        <f>IFERROR(SUMIFS(Results!V:V,Results!G:G,CONCATENATE("*",B728,"*"),Results!E:E,'Warscroll Win Rates'!A728,Results!Y:Y,"&gt;=500")/G728,"")</f>
        <v/>
      </c>
      <c r="I728" s="53">
        <f>SUMIFS(Results!O:O,Results!G:G,CONCATENATE("&lt;&gt;*",'Warscroll Win Rates'!B728,"*"),Results!E:E,'Warscroll Win Rates'!A728,Results!Y:Y,"&gt;=500")</f>
        <v>74</v>
      </c>
      <c r="J728" s="52">
        <f>IFERROR(SUMIFS(Results!V:V,Results!G:G,CONCATENATE("&lt;&gt;*",'Warscroll Win Rates'!B728,"*"),Results!E:E,'Warscroll Win Rates'!A728,Results!Y:Y,"&gt;=500")/I728,"")</f>
        <v>0.58108108108108103</v>
      </c>
    </row>
    <row r="729" spans="1:10" x14ac:dyDescent="0.3">
      <c r="A729" s="48" t="s">
        <v>95</v>
      </c>
      <c r="B729" s="48" t="s">
        <v>23710</v>
      </c>
      <c r="C729" s="1">
        <f>SUMIFS(Results!O:O,Results!G:G,CONCATENATE("*",B729,"*"),Results!E:E,'Warscroll Win Rates'!A729)</f>
        <v>0</v>
      </c>
      <c r="D729" s="50" t="str">
        <f>IFERROR(SUMIFS(Results!V:V,Results!G:G,CONCATENATE("*",B729,"*"),Results!E:E,'Warscroll Win Rates'!A729)/C729,"")</f>
        <v/>
      </c>
      <c r="E729" s="1">
        <f>SUMIFS(Results!O:O,Results!G:G,CONCATENATE("&lt;&gt;*",'Warscroll Win Rates'!B729,"*"),Results!E:E,'Warscroll Win Rates'!A729)</f>
        <v>356</v>
      </c>
      <c r="F729" s="50">
        <f>IFERROR(SUMIFS(Results!V:V,Results!G:G,CONCATENATE("&lt;&gt;*",'Warscroll Win Rates'!B729,"*"),Results!E:E,'Warscroll Win Rates'!A729)/E729,"")</f>
        <v>0.5084269662921348</v>
      </c>
      <c r="G729" s="46">
        <f>SUMIFS(Results!O:O,Results!G:G,CONCATENATE("*",B729,"*"),Results!E:E,'Warscroll Win Rates'!A729,Results!Y:Y,"&gt;=500")</f>
        <v>0</v>
      </c>
      <c r="H729" s="52" t="str">
        <f>IFERROR(SUMIFS(Results!V:V,Results!G:G,CONCATENATE("*",B729,"*"),Results!E:E,'Warscroll Win Rates'!A729,Results!Y:Y,"&gt;=500")/G729,"")</f>
        <v/>
      </c>
      <c r="I729" s="53">
        <f>SUMIFS(Results!O:O,Results!G:G,CONCATENATE("&lt;&gt;*",'Warscroll Win Rates'!B729,"*"),Results!E:E,'Warscroll Win Rates'!A729,Results!Y:Y,"&gt;=500")</f>
        <v>74</v>
      </c>
      <c r="J729" s="52">
        <f>IFERROR(SUMIFS(Results!V:V,Results!G:G,CONCATENATE("&lt;&gt;*",'Warscroll Win Rates'!B729,"*"),Results!E:E,'Warscroll Win Rates'!A729,Results!Y:Y,"&gt;=500")/I729,"")</f>
        <v>0.58108108108108103</v>
      </c>
    </row>
    <row r="730" spans="1:10" x14ac:dyDescent="0.3">
      <c r="A730" s="48" t="s">
        <v>95</v>
      </c>
      <c r="B730" s="48" t="s">
        <v>23711</v>
      </c>
      <c r="C730" s="1">
        <f>SUMIFS(Results!O:O,Results!G:G,CONCATENATE("*",B730,"*"),Results!E:E,'Warscroll Win Rates'!A730)</f>
        <v>8</v>
      </c>
      <c r="D730" s="50">
        <f>IFERROR(SUMIFS(Results!V:V,Results!G:G,CONCATENATE("*",B730,"*"),Results!E:E,'Warscroll Win Rates'!A730)/C730,"")</f>
        <v>0.375</v>
      </c>
      <c r="E730" s="1">
        <f>SUMIFS(Results!O:O,Results!G:G,CONCATENATE("&lt;&gt;*",'Warscroll Win Rates'!B730,"*"),Results!E:E,'Warscroll Win Rates'!A730)</f>
        <v>348</v>
      </c>
      <c r="F730" s="50">
        <f>IFERROR(SUMIFS(Results!V:V,Results!G:G,CONCATENATE("&lt;&gt;*",'Warscroll Win Rates'!B730,"*"),Results!E:E,'Warscroll Win Rates'!A730)/E730,"")</f>
        <v>0.5114942528735632</v>
      </c>
      <c r="G730" s="46">
        <f>SUMIFS(Results!O:O,Results!G:G,CONCATENATE("*",B730,"*"),Results!E:E,'Warscroll Win Rates'!A730,Results!Y:Y,"&gt;=500")</f>
        <v>5</v>
      </c>
      <c r="H730" s="52">
        <f>IFERROR(SUMIFS(Results!V:V,Results!G:G,CONCATENATE("*",B730,"*"),Results!E:E,'Warscroll Win Rates'!A730,Results!Y:Y,"&gt;=500")/G730,"")</f>
        <v>0.4</v>
      </c>
      <c r="I730" s="53">
        <f>SUMIFS(Results!O:O,Results!G:G,CONCATENATE("&lt;&gt;*",'Warscroll Win Rates'!B730,"*"),Results!E:E,'Warscroll Win Rates'!A730,Results!Y:Y,"&gt;=500")</f>
        <v>69</v>
      </c>
      <c r="J730" s="52">
        <f>IFERROR(SUMIFS(Results!V:V,Results!G:G,CONCATENATE("&lt;&gt;*",'Warscroll Win Rates'!B730,"*"),Results!E:E,'Warscroll Win Rates'!A730,Results!Y:Y,"&gt;=500")/I730,"")</f>
        <v>0.59420289855072461</v>
      </c>
    </row>
    <row r="731" spans="1:10" x14ac:dyDescent="0.3">
      <c r="A731" s="48" t="s">
        <v>95</v>
      </c>
      <c r="B731" s="48" t="s">
        <v>23712</v>
      </c>
      <c r="C731" s="1">
        <f>SUMIFS(Results!O:O,Results!G:G,CONCATENATE("*",B731,"*"),Results!E:E,'Warscroll Win Rates'!A731)</f>
        <v>5</v>
      </c>
      <c r="D731" s="50">
        <f>IFERROR(SUMIFS(Results!V:V,Results!G:G,CONCATENATE("*",B731,"*"),Results!E:E,'Warscroll Win Rates'!A731)/C731,"")</f>
        <v>0.2</v>
      </c>
      <c r="E731" s="1">
        <f>SUMIFS(Results!O:O,Results!G:G,CONCATENATE("&lt;&gt;*",'Warscroll Win Rates'!B731,"*"),Results!E:E,'Warscroll Win Rates'!A731)</f>
        <v>351</v>
      </c>
      <c r="F731" s="50">
        <f>IFERROR(SUMIFS(Results!V:V,Results!G:G,CONCATENATE("&lt;&gt;*",'Warscroll Win Rates'!B731,"*"),Results!E:E,'Warscroll Win Rates'!A731)/E731,"")</f>
        <v>0.51282051282051277</v>
      </c>
      <c r="G731" s="46">
        <f>SUMIFS(Results!O:O,Results!G:G,CONCATENATE("*",B731,"*"),Results!E:E,'Warscroll Win Rates'!A731,Results!Y:Y,"&gt;=500")</f>
        <v>5</v>
      </c>
      <c r="H731" s="52">
        <f>IFERROR(SUMIFS(Results!V:V,Results!G:G,CONCATENATE("*",B731,"*"),Results!E:E,'Warscroll Win Rates'!A731,Results!Y:Y,"&gt;=500")/G731,"")</f>
        <v>0.2</v>
      </c>
      <c r="I731" s="53">
        <f>SUMIFS(Results!O:O,Results!G:G,CONCATENATE("&lt;&gt;*",'Warscroll Win Rates'!B731,"*"),Results!E:E,'Warscroll Win Rates'!A731,Results!Y:Y,"&gt;=500")</f>
        <v>69</v>
      </c>
      <c r="J731" s="52">
        <f>IFERROR(SUMIFS(Results!V:V,Results!G:G,CONCATENATE("&lt;&gt;*",'Warscroll Win Rates'!B731,"*"),Results!E:E,'Warscroll Win Rates'!A731,Results!Y:Y,"&gt;=500")/I731,"")</f>
        <v>0.60869565217391308</v>
      </c>
    </row>
    <row r="732" spans="1:10" x14ac:dyDescent="0.3">
      <c r="A732" s="48" t="s">
        <v>95</v>
      </c>
      <c r="B732" s="48" t="s">
        <v>23713</v>
      </c>
      <c r="C732" s="1">
        <f>SUMIFS(Results!O:O,Results!G:G,CONCATENATE("*",B732,"*"),Results!E:E,'Warscroll Win Rates'!A732)</f>
        <v>6</v>
      </c>
      <c r="D732" s="50">
        <f>IFERROR(SUMIFS(Results!V:V,Results!G:G,CONCATENATE("*",B732,"*"),Results!E:E,'Warscroll Win Rates'!A732)/C732,"")</f>
        <v>0</v>
      </c>
      <c r="E732" s="1">
        <f>SUMIFS(Results!O:O,Results!G:G,CONCATENATE("&lt;&gt;*",'Warscroll Win Rates'!B732,"*"),Results!E:E,'Warscroll Win Rates'!A732)</f>
        <v>350</v>
      </c>
      <c r="F732" s="50">
        <f>IFERROR(SUMIFS(Results!V:V,Results!G:G,CONCATENATE("&lt;&gt;*",'Warscroll Win Rates'!B732,"*"),Results!E:E,'Warscroll Win Rates'!A732)/E732,"")</f>
        <v>0.51714285714285713</v>
      </c>
      <c r="G732" s="46">
        <f>SUMIFS(Results!O:O,Results!G:G,CONCATENATE("*",B732,"*"),Results!E:E,'Warscroll Win Rates'!A732,Results!Y:Y,"&gt;=500")</f>
        <v>0</v>
      </c>
      <c r="H732" s="52" t="str">
        <f>IFERROR(SUMIFS(Results!V:V,Results!G:G,CONCATENATE("*",B732,"*"),Results!E:E,'Warscroll Win Rates'!A732,Results!Y:Y,"&gt;=500")/G732,"")</f>
        <v/>
      </c>
      <c r="I732" s="53">
        <f>SUMIFS(Results!O:O,Results!G:G,CONCATENATE("&lt;&gt;*",'Warscroll Win Rates'!B732,"*"),Results!E:E,'Warscroll Win Rates'!A732,Results!Y:Y,"&gt;=500")</f>
        <v>74</v>
      </c>
      <c r="J732" s="52">
        <f>IFERROR(SUMIFS(Results!V:V,Results!G:G,CONCATENATE("&lt;&gt;*",'Warscroll Win Rates'!B732,"*"),Results!E:E,'Warscroll Win Rates'!A732,Results!Y:Y,"&gt;=500")/I732,"")</f>
        <v>0.58108108108108103</v>
      </c>
    </row>
    <row r="733" spans="1:10" x14ac:dyDescent="0.3">
      <c r="A733" s="48" t="s">
        <v>95</v>
      </c>
      <c r="B733" s="48" t="s">
        <v>23714</v>
      </c>
      <c r="C733" s="1">
        <f>SUMIFS(Results!O:O,Results!G:G,CONCATENATE("*",B733,"*"),Results!E:E,'Warscroll Win Rates'!A733)</f>
        <v>30</v>
      </c>
      <c r="D733" s="50">
        <f>IFERROR(SUMIFS(Results!V:V,Results!G:G,CONCATENATE("*",B733,"*"),Results!E:E,'Warscroll Win Rates'!A733)/C733,"")</f>
        <v>0.4</v>
      </c>
      <c r="E733" s="1">
        <f>SUMIFS(Results!O:O,Results!G:G,CONCATENATE("&lt;&gt;*",'Warscroll Win Rates'!B733,"*"),Results!E:E,'Warscroll Win Rates'!A733)</f>
        <v>326</v>
      </c>
      <c r="F733" s="50">
        <f>IFERROR(SUMIFS(Results!V:V,Results!G:G,CONCATENATE("&lt;&gt;*",'Warscroll Win Rates'!B733,"*"),Results!E:E,'Warscroll Win Rates'!A733)/E733,"")</f>
        <v>0.51840490797546013</v>
      </c>
      <c r="G733" s="46">
        <f>SUMIFS(Results!O:O,Results!G:G,CONCATENATE("*",B733,"*"),Results!E:E,'Warscroll Win Rates'!A733,Results!Y:Y,"&gt;=500")</f>
        <v>5</v>
      </c>
      <c r="H733" s="52">
        <f>IFERROR(SUMIFS(Results!V:V,Results!G:G,CONCATENATE("*",B733,"*"),Results!E:E,'Warscroll Win Rates'!A733,Results!Y:Y,"&gt;=500")/G733,"")</f>
        <v>0.4</v>
      </c>
      <c r="I733" s="53">
        <f>SUMIFS(Results!O:O,Results!G:G,CONCATENATE("&lt;&gt;*",'Warscroll Win Rates'!B733,"*"),Results!E:E,'Warscroll Win Rates'!A733,Results!Y:Y,"&gt;=500")</f>
        <v>69</v>
      </c>
      <c r="J733" s="52">
        <f>IFERROR(SUMIFS(Results!V:V,Results!G:G,CONCATENATE("&lt;&gt;*",'Warscroll Win Rates'!B733,"*"),Results!E:E,'Warscroll Win Rates'!A733,Results!Y:Y,"&gt;=500")/I733,"")</f>
        <v>0.59420289855072461</v>
      </c>
    </row>
    <row r="734" spans="1:10" x14ac:dyDescent="0.3">
      <c r="A734" s="48" t="s">
        <v>95</v>
      </c>
      <c r="B734" s="48" t="s">
        <v>23715</v>
      </c>
      <c r="C734" s="1">
        <f>SUMIFS(Results!O:O,Results!G:G,CONCATENATE("*",B734,"*"),Results!E:E,'Warscroll Win Rates'!A734)</f>
        <v>152</v>
      </c>
      <c r="D734" s="50">
        <f>IFERROR(SUMIFS(Results!V:V,Results!G:G,CONCATENATE("*",B734,"*"),Results!E:E,'Warscroll Win Rates'!A734)/C734,"")</f>
        <v>0.50328947368421051</v>
      </c>
      <c r="E734" s="1">
        <f>SUMIFS(Results!O:O,Results!G:G,CONCATENATE("&lt;&gt;*",'Warscroll Win Rates'!B734,"*"),Results!E:E,'Warscroll Win Rates'!A734)</f>
        <v>204</v>
      </c>
      <c r="F734" s="50">
        <f>IFERROR(SUMIFS(Results!V:V,Results!G:G,CONCATENATE("&lt;&gt;*",'Warscroll Win Rates'!B734,"*"),Results!E:E,'Warscroll Win Rates'!A734)/E734,"")</f>
        <v>0.51225490196078427</v>
      </c>
      <c r="G734" s="46">
        <f>SUMIFS(Results!O:O,Results!G:G,CONCATENATE("*",B734,"*"),Results!E:E,'Warscroll Win Rates'!A734,Results!Y:Y,"&gt;=500")</f>
        <v>20</v>
      </c>
      <c r="H734" s="52">
        <f>IFERROR(SUMIFS(Results!V:V,Results!G:G,CONCATENATE("*",B734,"*"),Results!E:E,'Warscroll Win Rates'!A734,Results!Y:Y,"&gt;=500")/G734,"")</f>
        <v>0.55000000000000004</v>
      </c>
      <c r="I734" s="53">
        <f>SUMIFS(Results!O:O,Results!G:G,CONCATENATE("&lt;&gt;*",'Warscroll Win Rates'!B734,"*"),Results!E:E,'Warscroll Win Rates'!A734,Results!Y:Y,"&gt;=500")</f>
        <v>54</v>
      </c>
      <c r="J734" s="52">
        <f>IFERROR(SUMIFS(Results!V:V,Results!G:G,CONCATENATE("&lt;&gt;*",'Warscroll Win Rates'!B734,"*"),Results!E:E,'Warscroll Win Rates'!A734,Results!Y:Y,"&gt;=500")/I734,"")</f>
        <v>0.59259259259259256</v>
      </c>
    </row>
    <row r="735" spans="1:10" x14ac:dyDescent="0.3">
      <c r="A735" s="48" t="s">
        <v>95</v>
      </c>
      <c r="B735" s="48" t="s">
        <v>23716</v>
      </c>
      <c r="C735" s="1">
        <f>SUMIFS(Results!O:O,Results!G:G,CONCATENATE("*",B735,"*"),Results!E:E,'Warscroll Win Rates'!A735)</f>
        <v>110</v>
      </c>
      <c r="D735" s="50">
        <f>IFERROR(SUMIFS(Results!V:V,Results!G:G,CONCATENATE("*",B735,"*"),Results!E:E,'Warscroll Win Rates'!A735)/C735,"")</f>
        <v>0.51818181818181819</v>
      </c>
      <c r="E735" s="1">
        <f>SUMIFS(Results!O:O,Results!G:G,CONCATENATE("&lt;&gt;*",'Warscroll Win Rates'!B735,"*"),Results!E:E,'Warscroll Win Rates'!A735)</f>
        <v>246</v>
      </c>
      <c r="F735" s="50">
        <f>IFERROR(SUMIFS(Results!V:V,Results!G:G,CONCATENATE("&lt;&gt;*",'Warscroll Win Rates'!B735,"*"),Results!E:E,'Warscroll Win Rates'!A735)/E735,"")</f>
        <v>0.50406504065040647</v>
      </c>
      <c r="G735" s="46">
        <f>SUMIFS(Results!O:O,Results!G:G,CONCATENATE("*",B735,"*"),Results!E:E,'Warscroll Win Rates'!A735,Results!Y:Y,"&gt;=500")</f>
        <v>20</v>
      </c>
      <c r="H735" s="52">
        <f>IFERROR(SUMIFS(Results!V:V,Results!G:G,CONCATENATE("*",B735,"*"),Results!E:E,'Warscroll Win Rates'!A735,Results!Y:Y,"&gt;=500")/G735,"")</f>
        <v>0.65</v>
      </c>
      <c r="I735" s="53">
        <f>SUMIFS(Results!O:O,Results!G:G,CONCATENATE("&lt;&gt;*",'Warscroll Win Rates'!B735,"*"),Results!E:E,'Warscroll Win Rates'!A735,Results!Y:Y,"&gt;=500")</f>
        <v>54</v>
      </c>
      <c r="J735" s="52">
        <f>IFERROR(SUMIFS(Results!V:V,Results!G:G,CONCATENATE("&lt;&gt;*",'Warscroll Win Rates'!B735,"*"),Results!E:E,'Warscroll Win Rates'!A735,Results!Y:Y,"&gt;=500")/I735,"")</f>
        <v>0.55555555555555558</v>
      </c>
    </row>
    <row r="736" spans="1:10" x14ac:dyDescent="0.3">
      <c r="A736" s="48" t="s">
        <v>95</v>
      </c>
      <c r="B736" s="48" t="s">
        <v>23717</v>
      </c>
      <c r="C736" s="1">
        <f>SUMIFS(Results!O:O,Results!G:G,CONCATENATE("*",B736,"*"),Results!E:E,'Warscroll Win Rates'!A736)</f>
        <v>185</v>
      </c>
      <c r="D736" s="50">
        <f>IFERROR(SUMIFS(Results!V:V,Results!G:G,CONCATENATE("*",B736,"*"),Results!E:E,'Warscroll Win Rates'!A736)/C736,"")</f>
        <v>0.52162162162162162</v>
      </c>
      <c r="E736" s="1">
        <f>SUMIFS(Results!O:O,Results!G:G,CONCATENATE("&lt;&gt;*",'Warscroll Win Rates'!B736,"*"),Results!E:E,'Warscroll Win Rates'!A736)</f>
        <v>171</v>
      </c>
      <c r="F736" s="50">
        <f>IFERROR(SUMIFS(Results!V:V,Results!G:G,CONCATENATE("&lt;&gt;*",'Warscroll Win Rates'!B736,"*"),Results!E:E,'Warscroll Win Rates'!A736)/E736,"")</f>
        <v>0.49415204678362573</v>
      </c>
      <c r="G736" s="46">
        <f>SUMIFS(Results!O:O,Results!G:G,CONCATENATE("*",B736,"*"),Results!E:E,'Warscroll Win Rates'!A736,Results!Y:Y,"&gt;=500")</f>
        <v>39</v>
      </c>
      <c r="H736" s="52">
        <f>IFERROR(SUMIFS(Results!V:V,Results!G:G,CONCATENATE("*",B736,"*"),Results!E:E,'Warscroll Win Rates'!A736,Results!Y:Y,"&gt;=500")/G736,"")</f>
        <v>0.61538461538461542</v>
      </c>
      <c r="I736" s="53">
        <f>SUMIFS(Results!O:O,Results!G:G,CONCATENATE("&lt;&gt;*",'Warscroll Win Rates'!B736,"*"),Results!E:E,'Warscroll Win Rates'!A736,Results!Y:Y,"&gt;=500")</f>
        <v>35</v>
      </c>
      <c r="J736" s="52">
        <f>IFERROR(SUMIFS(Results!V:V,Results!G:G,CONCATENATE("&lt;&gt;*",'Warscroll Win Rates'!B736,"*"),Results!E:E,'Warscroll Win Rates'!A736,Results!Y:Y,"&gt;=500")/I736,"")</f>
        <v>0.54285714285714282</v>
      </c>
    </row>
    <row r="737" spans="1:10" x14ac:dyDescent="0.3">
      <c r="A737" s="48" t="s">
        <v>95</v>
      </c>
      <c r="B737" s="48" t="s">
        <v>23718</v>
      </c>
      <c r="C737" s="1">
        <f>SUMIFS(Results!O:O,Results!G:G,CONCATENATE("*",B737,"*"),Results!E:E,'Warscroll Win Rates'!A737)</f>
        <v>125</v>
      </c>
      <c r="D737" s="50">
        <f>IFERROR(SUMIFS(Results!V:V,Results!G:G,CONCATENATE("*",B737,"*"),Results!E:E,'Warscroll Win Rates'!A737)/C737,"")</f>
        <v>0.496</v>
      </c>
      <c r="E737" s="1">
        <f>SUMIFS(Results!O:O,Results!G:G,CONCATENATE("&lt;&gt;*",'Warscroll Win Rates'!B737,"*"),Results!E:E,'Warscroll Win Rates'!A737)</f>
        <v>231</v>
      </c>
      <c r="F737" s="50">
        <f>IFERROR(SUMIFS(Results!V:V,Results!G:G,CONCATENATE("&lt;&gt;*",'Warscroll Win Rates'!B737,"*"),Results!E:E,'Warscroll Win Rates'!A737)/E737,"")</f>
        <v>0.51515151515151514</v>
      </c>
      <c r="G737" s="46">
        <f>SUMIFS(Results!O:O,Results!G:G,CONCATENATE("*",B737,"*"),Results!E:E,'Warscroll Win Rates'!A737,Results!Y:Y,"&gt;=500")</f>
        <v>14</v>
      </c>
      <c r="H737" s="52">
        <f>IFERROR(SUMIFS(Results!V:V,Results!G:G,CONCATENATE("*",B737,"*"),Results!E:E,'Warscroll Win Rates'!A737,Results!Y:Y,"&gt;=500")/G737,"")</f>
        <v>0.42857142857142855</v>
      </c>
      <c r="I737" s="53">
        <f>SUMIFS(Results!O:O,Results!G:G,CONCATENATE("&lt;&gt;*",'Warscroll Win Rates'!B737,"*"),Results!E:E,'Warscroll Win Rates'!A737,Results!Y:Y,"&gt;=500")</f>
        <v>60</v>
      </c>
      <c r="J737" s="52">
        <f>IFERROR(SUMIFS(Results!V:V,Results!G:G,CONCATENATE("&lt;&gt;*",'Warscroll Win Rates'!B737,"*"),Results!E:E,'Warscroll Win Rates'!A737,Results!Y:Y,"&gt;=500")/I737,"")</f>
        <v>0.6166666666666667</v>
      </c>
    </row>
    <row r="738" spans="1:10" x14ac:dyDescent="0.3">
      <c r="A738" s="48" t="s">
        <v>95</v>
      </c>
      <c r="B738" s="48" t="s">
        <v>25443</v>
      </c>
      <c r="C738" s="1">
        <f>SUMIFS(Results!O:O,Results!G:G,CONCATENATE("*",B738,"*"),Results!E:E,'Warscroll Win Rates'!A738)</f>
        <v>35</v>
      </c>
      <c r="D738" s="50">
        <f>IFERROR(SUMIFS(Results!V:V,Results!G:G,CONCATENATE("*",B738,"*"),Results!E:E,'Warscroll Win Rates'!A738)/C738,"")</f>
        <v>0.55714285714285716</v>
      </c>
      <c r="E738" s="1">
        <f>SUMIFS(Results!O:O,Results!G:G,CONCATENATE("&lt;&gt;*",'Warscroll Win Rates'!B738,"*"),Results!E:E,'Warscroll Win Rates'!A738)</f>
        <v>321</v>
      </c>
      <c r="F738" s="50">
        <f>IFERROR(SUMIFS(Results!V:V,Results!G:G,CONCATENATE("&lt;&gt;*",'Warscroll Win Rates'!B738,"*"),Results!E:E,'Warscroll Win Rates'!A738)/E738,"")</f>
        <v>0.50311526479750779</v>
      </c>
      <c r="G738" s="46">
        <f>SUMIFS(Results!O:O,Results!G:G,CONCATENATE("*",B738,"*"),Results!E:E,'Warscroll Win Rates'!A738,Results!Y:Y,"&gt;=500")</f>
        <v>5</v>
      </c>
      <c r="H738" s="52">
        <f>IFERROR(SUMIFS(Results!V:V,Results!G:G,CONCATENATE("*",B738,"*"),Results!E:E,'Warscroll Win Rates'!A738,Results!Y:Y,"&gt;=500")/G738,"")</f>
        <v>0.4</v>
      </c>
      <c r="I738" s="53">
        <f>SUMIFS(Results!O:O,Results!G:G,CONCATENATE("&lt;&gt;*",'Warscroll Win Rates'!B738,"*"),Results!E:E,'Warscroll Win Rates'!A738,Results!Y:Y,"&gt;=500")</f>
        <v>69</v>
      </c>
      <c r="J738" s="52">
        <f>IFERROR(SUMIFS(Results!V:V,Results!G:G,CONCATENATE("&lt;&gt;*",'Warscroll Win Rates'!B738,"*"),Results!E:E,'Warscroll Win Rates'!A738,Results!Y:Y,"&gt;=500")/I738,"")</f>
        <v>0.59420289855072461</v>
      </c>
    </row>
    <row r="739" spans="1:10" x14ac:dyDescent="0.3">
      <c r="A739" s="48" t="s">
        <v>95</v>
      </c>
      <c r="B739" s="48" t="s">
        <v>25444</v>
      </c>
      <c r="C739" s="1">
        <f>SUMIFS(Results!O:O,Results!G:G,CONCATENATE("*",B739,"*"),Results!E:E,'Warscroll Win Rates'!A739)</f>
        <v>5</v>
      </c>
      <c r="D739" s="50">
        <f>IFERROR(SUMIFS(Results!V:V,Results!G:G,CONCATENATE("*",B739,"*"),Results!E:E,'Warscroll Win Rates'!A739)/C739,"")</f>
        <v>0.2</v>
      </c>
      <c r="E739" s="1">
        <f>SUMIFS(Results!O:O,Results!G:G,CONCATENATE("&lt;&gt;*",'Warscroll Win Rates'!B739,"*"),Results!E:E,'Warscroll Win Rates'!A739)</f>
        <v>351</v>
      </c>
      <c r="F739" s="50">
        <f>IFERROR(SUMIFS(Results!V:V,Results!G:G,CONCATENATE("&lt;&gt;*",'Warscroll Win Rates'!B739,"*"),Results!E:E,'Warscroll Win Rates'!A739)/E739,"")</f>
        <v>0.51282051282051277</v>
      </c>
      <c r="G739" s="46">
        <f>SUMIFS(Results!O:O,Results!G:G,CONCATENATE("*",B739,"*"),Results!E:E,'Warscroll Win Rates'!A739,Results!Y:Y,"&gt;=500")</f>
        <v>5</v>
      </c>
      <c r="H739" s="52">
        <f>IFERROR(SUMIFS(Results!V:V,Results!G:G,CONCATENATE("*",B739,"*"),Results!E:E,'Warscroll Win Rates'!A739,Results!Y:Y,"&gt;=500")/G739,"")</f>
        <v>0.2</v>
      </c>
      <c r="I739" s="53">
        <f>SUMIFS(Results!O:O,Results!G:G,CONCATENATE("&lt;&gt;*",'Warscroll Win Rates'!B739,"*"),Results!E:E,'Warscroll Win Rates'!A739,Results!Y:Y,"&gt;=500")</f>
        <v>69</v>
      </c>
      <c r="J739" s="52">
        <f>IFERROR(SUMIFS(Results!V:V,Results!G:G,CONCATENATE("&lt;&gt;*",'Warscroll Win Rates'!B739,"*"),Results!E:E,'Warscroll Win Rates'!A739,Results!Y:Y,"&gt;=500")/I739,"")</f>
        <v>0.60869565217391308</v>
      </c>
    </row>
  </sheetData>
  <autoFilter ref="A1:J739" xr:uid="{1E19946E-05EE-4E39-BE06-4B16B6C2360C}"/>
  <conditionalFormatting sqref="D1:D1048576">
    <cfRule type="colorScale" priority="1">
      <colorScale>
        <cfvo type="min"/>
        <cfvo type="percentile" val="50"/>
        <cfvo type="max"/>
        <color rgb="FF63BE7B"/>
        <color rgb="FFFFEB84"/>
        <color rgb="FFF8696B"/>
      </colorScale>
    </cfRule>
  </conditionalFormatting>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975E4-E402-41F4-B6E4-5A1E99C0941D}">
  <dimension ref="A1:J108"/>
  <sheetViews>
    <sheetView topLeftCell="A43" workbookViewId="0">
      <selection activeCell="A50" sqref="A50"/>
    </sheetView>
  </sheetViews>
  <sheetFormatPr defaultRowHeight="14.4" x14ac:dyDescent="0.3"/>
  <cols>
    <col min="1" max="1" width="19.33203125" style="48" bestFit="1" customWidth="1"/>
    <col min="2" max="2" width="42" style="48" bestFit="1" customWidth="1"/>
    <col min="3" max="6" width="11.109375" customWidth="1"/>
    <col min="7" max="7" width="14.33203125" customWidth="1"/>
    <col min="8" max="8" width="10.6640625" customWidth="1"/>
  </cols>
  <sheetData>
    <row r="1" spans="1:10" s="12" customFormat="1" ht="57.6" x14ac:dyDescent="0.3">
      <c r="A1" s="54" t="s">
        <v>4</v>
      </c>
      <c r="B1" s="54" t="s">
        <v>23205</v>
      </c>
      <c r="C1" s="55" t="s">
        <v>23237</v>
      </c>
      <c r="D1" s="55" t="s">
        <v>23439</v>
      </c>
      <c r="E1" s="55" t="s">
        <v>23440</v>
      </c>
      <c r="F1" s="55" t="s">
        <v>23438</v>
      </c>
      <c r="G1" s="55" t="s">
        <v>23907</v>
      </c>
      <c r="H1" s="55" t="s">
        <v>23908</v>
      </c>
      <c r="I1" s="55" t="s">
        <v>23906</v>
      </c>
      <c r="J1" s="55" t="s">
        <v>23909</v>
      </c>
    </row>
    <row r="2" spans="1:10" s="12" customFormat="1" x14ac:dyDescent="0.3">
      <c r="A2" s="47" t="s">
        <v>39</v>
      </c>
      <c r="B2" s="47"/>
      <c r="C2" s="51">
        <f>SUMIFS(Results!O:O,Results!G:G,CONCATENATE("*",B2,"*"),Results!E:E,'Artefacts of Power'!A2)</f>
        <v>290</v>
      </c>
      <c r="D2" s="50">
        <f>IFERROR(SUMIFS(Results!V:V,Results!G:G,CONCATENATE("*",B2,"*"),Results!E:E,'Artefacts of Power'!A2)/C2,"")</f>
        <v>0.42931034482758623</v>
      </c>
      <c r="E2" s="51">
        <f>SUMIFS(Results!O:O,Results!G:G,CONCATENATE("&lt;&gt;*",'Artefacts of Power'!B2,"*"),Results!E:E,'Artefacts of Power'!A2)</f>
        <v>0</v>
      </c>
      <c r="F2" s="50" t="str">
        <f>IFERROR(SUMIFS(Results!V:V,Results!G:G,CONCATENATE("&lt;&gt;*",'Artefacts of Power'!B2,"*"),Results!E:E,'Artefacts of Power'!A2)/E2,"")</f>
        <v/>
      </c>
      <c r="G2" s="46">
        <f>SUMIFS(Results!O:O,Results!G:G,CONCATENATE("*",B2,"*"),Results!E:E,'Artefacts of Power'!A2,Results!Y:Y,"&gt;=500")</f>
        <v>63</v>
      </c>
      <c r="H2" s="52">
        <f>IFERROR(SUMIFS(Results!V:V,Results!G:G,CONCATENATE("*",B2,"*"),Results!E:E,'Artefacts of Power'!A2,Results!Y:Y,"&gt;=500")/G2,"")</f>
        <v>0.60317460317460314</v>
      </c>
      <c r="I2" s="53">
        <f>SUMIFS(Results!O:O,Results!G:G,CONCATENATE("&lt;&gt;*",'Artefacts of Power'!B2,"*"),Results!E:E,'Artefacts of Power'!A2,Results!Y:Y,"&gt;=500")</f>
        <v>0</v>
      </c>
      <c r="J2" s="52" t="str">
        <f>IFERROR(SUMIFS(Results!V:V,Results!G:G,CONCATENATE("&lt;&gt;*",'Artefacts of Power'!B2,"*"),Results!E:E,'Artefacts of Power'!A2,Results!Y:Y,"&gt;=500")/I2,"")</f>
        <v/>
      </c>
    </row>
    <row r="3" spans="1:10" x14ac:dyDescent="0.3">
      <c r="A3" s="48" t="s">
        <v>39</v>
      </c>
      <c r="B3" s="48" t="s">
        <v>24014</v>
      </c>
      <c r="C3" s="1">
        <f>SUMIFS(Results!O:O,Results!G:G,CONCATENATE("*",B3,"*"),Results!E:E,'Artefacts of Power'!A3)</f>
        <v>20</v>
      </c>
      <c r="D3" s="50">
        <f>IFERROR(SUMIFS(Results!V:V,Results!G:G,CONCATENATE("*",B3,"*"),Results!E:E,'Artefacts of Power'!A3)/C3,"")</f>
        <v>0.45</v>
      </c>
      <c r="E3" s="1">
        <f>SUMIFS(Results!O:O,Results!G:G,CONCATENATE("&lt;&gt;*",'Artefacts of Power'!B3,"*"),Results!E:E,'Artefacts of Power'!A3)</f>
        <v>270</v>
      </c>
      <c r="F3" s="50">
        <f>IFERROR(SUMIFS(Results!V:V,Results!G:G,CONCATENATE("&lt;&gt;*",'Artefacts of Power'!B3,"*"),Results!E:E,'Artefacts of Power'!A3)/E3,"")</f>
        <v>0.42777777777777776</v>
      </c>
      <c r="G3" s="46">
        <f>SUMIFS(Results!O:O,Results!G:G,CONCATENATE("*",B3,"*"),Results!E:E,'Artefacts of Power'!A3,Results!Y:Y,"&gt;=500")</f>
        <v>5</v>
      </c>
      <c r="H3" s="52">
        <f>IFERROR(SUMIFS(Results!V:V,Results!G:G,CONCATENATE("*",B3,"*"),Results!E:E,'Artefacts of Power'!A3,Results!Y:Y,"&gt;=500")/G3,"")</f>
        <v>0.6</v>
      </c>
      <c r="I3" s="53">
        <f>SUMIFS(Results!O:O,Results!G:G,CONCATENATE("&lt;&gt;*",'Artefacts of Power'!B3,"*"),Results!E:E,'Artefacts of Power'!A3,Results!Y:Y,"&gt;=500")</f>
        <v>58</v>
      </c>
      <c r="J3" s="52">
        <f>IFERROR(SUMIFS(Results!V:V,Results!G:G,CONCATENATE("&lt;&gt;*",'Artefacts of Power'!B3,"*"),Results!E:E,'Artefacts of Power'!A3,Results!Y:Y,"&gt;=500")/I3,"")</f>
        <v>0.60344827586206895</v>
      </c>
    </row>
    <row r="4" spans="1:10" x14ac:dyDescent="0.3">
      <c r="A4" s="48" t="s">
        <v>39</v>
      </c>
      <c r="B4" s="48" t="s">
        <v>24015</v>
      </c>
      <c r="C4" s="1">
        <f>SUMIFS(Results!O:O,Results!G:G,CONCATENATE("*",B4,"*"),Results!E:E,'Artefacts of Power'!A4)</f>
        <v>29</v>
      </c>
      <c r="D4" s="50">
        <f>IFERROR(SUMIFS(Results!V:V,Results!G:G,CONCATENATE("*",B4,"*"),Results!E:E,'Artefacts of Power'!A4)/C4,"")</f>
        <v>0.51724137931034486</v>
      </c>
      <c r="E4" s="1">
        <f>SUMIFS(Results!O:O,Results!G:G,CONCATENATE("&lt;&gt;*",'Artefacts of Power'!B4,"*"),Results!E:E,'Artefacts of Power'!A4)</f>
        <v>261</v>
      </c>
      <c r="F4" s="50">
        <f>IFERROR(SUMIFS(Results!V:V,Results!G:G,CONCATENATE("&lt;&gt;*",'Artefacts of Power'!B4,"*"),Results!E:E,'Artefacts of Power'!A4)/E4,"")</f>
        <v>0.41954022988505746</v>
      </c>
      <c r="G4" s="46">
        <f>SUMIFS(Results!O:O,Results!G:G,CONCATENATE("*",B4,"*"),Results!E:E,'Artefacts of Power'!A4,Results!Y:Y,"&gt;=500")</f>
        <v>10</v>
      </c>
      <c r="H4" s="52">
        <f>IFERROR(SUMIFS(Results!V:V,Results!G:G,CONCATENATE("*",B4,"*"),Results!E:E,'Artefacts of Power'!A4,Results!Y:Y,"&gt;=500")/G4,"")</f>
        <v>0.6</v>
      </c>
      <c r="I4" s="53">
        <f>SUMIFS(Results!O:O,Results!G:G,CONCATENATE("&lt;&gt;*",'Artefacts of Power'!B4,"*"),Results!E:E,'Artefacts of Power'!A4,Results!Y:Y,"&gt;=500")</f>
        <v>53</v>
      </c>
      <c r="J4" s="52">
        <f>IFERROR(SUMIFS(Results!V:V,Results!G:G,CONCATENATE("&lt;&gt;*",'Artefacts of Power'!B4,"*"),Results!E:E,'Artefacts of Power'!A4,Results!Y:Y,"&gt;=500")/I4,"")</f>
        <v>0.60377358490566035</v>
      </c>
    </row>
    <row r="5" spans="1:10" x14ac:dyDescent="0.3">
      <c r="A5" s="48" t="s">
        <v>39</v>
      </c>
      <c r="B5" s="48" t="s">
        <v>24016</v>
      </c>
      <c r="C5" s="1">
        <f>SUMIFS(Results!O:O,Results!G:G,CONCATENATE("*",B5,"*"),Results!E:E,'Artefacts of Power'!A5)</f>
        <v>236</v>
      </c>
      <c r="D5" s="50">
        <f>IFERROR(SUMIFS(Results!V:V,Results!G:G,CONCATENATE("*",B5,"*"),Results!E:E,'Artefacts of Power'!A5)/C5,"")</f>
        <v>0.4173728813559322</v>
      </c>
      <c r="E5" s="1">
        <f>SUMIFS(Results!O:O,Results!G:G,CONCATENATE("&lt;&gt;*",'Artefacts of Power'!B5,"*"),Results!E:E,'Artefacts of Power'!A5)</f>
        <v>54</v>
      </c>
      <c r="F5" s="50">
        <f>IFERROR(SUMIFS(Results!V:V,Results!G:G,CONCATENATE("&lt;&gt;*",'Artefacts of Power'!B5,"*"),Results!E:E,'Artefacts of Power'!A5)/E5,"")</f>
        <v>0.48148148148148145</v>
      </c>
      <c r="G5" s="46">
        <f>SUMIFS(Results!O:O,Results!G:G,CONCATENATE("*",B5,"*"),Results!E:E,'Artefacts of Power'!A5,Results!Y:Y,"&gt;=500")</f>
        <v>48</v>
      </c>
      <c r="H5" s="52">
        <f>IFERROR(SUMIFS(Results!V:V,Results!G:G,CONCATENATE("*",B5,"*"),Results!E:E,'Artefacts of Power'!A5,Results!Y:Y,"&gt;=500")/G5,"")</f>
        <v>0.60416666666666663</v>
      </c>
      <c r="I5" s="53">
        <f>SUMIFS(Results!O:O,Results!G:G,CONCATENATE("&lt;&gt;*",'Artefacts of Power'!B5,"*"),Results!E:E,'Artefacts of Power'!A5,Results!Y:Y,"&gt;=500")</f>
        <v>15</v>
      </c>
      <c r="J5" s="52">
        <f>IFERROR(SUMIFS(Results!V:V,Results!G:G,CONCATENATE("&lt;&gt;*",'Artefacts of Power'!B5,"*"),Results!E:E,'Artefacts of Power'!A5,Results!Y:Y,"&gt;=500")/I5,"")</f>
        <v>0.6</v>
      </c>
    </row>
    <row r="6" spans="1:10" x14ac:dyDescent="0.3">
      <c r="A6" s="49" t="s">
        <v>20</v>
      </c>
      <c r="C6" s="6">
        <f>SUMIFS(Results!O:O,Results!G:G,CONCATENATE("*",B6,"*"),Results!E:E,'Artefacts of Power'!A6)</f>
        <v>143</v>
      </c>
      <c r="D6" s="50">
        <f>IFERROR(SUMIFS(Results!V:V,Results!G:G,CONCATENATE("*",B6,"*"),Results!E:E,'Artefacts of Power'!A6)/C6,"")</f>
        <v>0.41608391608391609</v>
      </c>
      <c r="E6" s="6">
        <f>SUMIFS(Results!O:O,Results!G:G,CONCATENATE("&lt;&gt;*",'Artefacts of Power'!B6,"*"),Results!E:E,'Artefacts of Power'!A6)</f>
        <v>0</v>
      </c>
      <c r="F6" s="50" t="str">
        <f>IFERROR(SUMIFS(Results!V:V,Results!G:G,CONCATENATE("&lt;&gt;*",'Artefacts of Power'!B6,"*"),Results!E:E,'Artefacts of Power'!A6)/E6,"")</f>
        <v/>
      </c>
      <c r="G6" s="46">
        <f>SUMIFS(Results!O:O,Results!G:G,CONCATENATE("*",B6,"*"),Results!E:E,'Artefacts of Power'!A6,Results!Y:Y,"&gt;=500")</f>
        <v>30</v>
      </c>
      <c r="H6" s="52">
        <f>IFERROR(SUMIFS(Results!V:V,Results!G:G,CONCATENATE("*",B6,"*"),Results!E:E,'Artefacts of Power'!A6,Results!Y:Y,"&gt;=500")/G6,"")</f>
        <v>0.6</v>
      </c>
      <c r="I6" s="53">
        <f>SUMIFS(Results!O:O,Results!G:G,CONCATENATE("&lt;&gt;*",'Artefacts of Power'!B6,"*"),Results!E:E,'Artefacts of Power'!A6,Results!Y:Y,"&gt;=500")</f>
        <v>0</v>
      </c>
      <c r="J6" s="52" t="str">
        <f>IFERROR(SUMIFS(Results!V:V,Results!G:G,CONCATENATE("&lt;&gt;*",'Artefacts of Power'!B6,"*"),Results!E:E,'Artefacts of Power'!A6,Results!Y:Y,"&gt;=500")/I6,"")</f>
        <v/>
      </c>
    </row>
    <row r="7" spans="1:10" x14ac:dyDescent="0.3">
      <c r="A7" s="48" t="s">
        <v>20</v>
      </c>
      <c r="B7" s="48" t="s">
        <v>23960</v>
      </c>
      <c r="C7" s="1">
        <f>SUMIFS(Results!O:O,Results!G:G,CONCATENATE("*",B7,"*"),Results!E:E,'Artefacts of Power'!A7)</f>
        <v>98</v>
      </c>
      <c r="D7" s="50">
        <f>IFERROR(SUMIFS(Results!V:V,Results!G:G,CONCATENATE("*",B7,"*"),Results!E:E,'Artefacts of Power'!A7)/C7,"")</f>
        <v>0.41326530612244899</v>
      </c>
      <c r="E7" s="1">
        <f>SUMIFS(Results!O:O,Results!G:G,CONCATENATE("&lt;&gt;*",'Artefacts of Power'!B7,"*"),Results!E:E,'Artefacts of Power'!A7)</f>
        <v>45</v>
      </c>
      <c r="F7" s="50">
        <f>IFERROR(SUMIFS(Results!V:V,Results!G:G,CONCATENATE("&lt;&gt;*",'Artefacts of Power'!B7,"*"),Results!E:E,'Artefacts of Power'!A7)/E7,"")</f>
        <v>0.42222222222222222</v>
      </c>
      <c r="G7" s="46">
        <f>SUMIFS(Results!O:O,Results!G:G,CONCATENATE("*",B7,"*"),Results!E:E,'Artefacts of Power'!A7,Results!Y:Y,"&gt;=500")</f>
        <v>20</v>
      </c>
      <c r="H7" s="52">
        <f>IFERROR(SUMIFS(Results!V:V,Results!G:G,CONCATENATE("*",B7,"*"),Results!E:E,'Artefacts of Power'!A7,Results!Y:Y,"&gt;=500")/G7,"")</f>
        <v>0.6</v>
      </c>
      <c r="I7" s="53">
        <f>SUMIFS(Results!O:O,Results!G:G,CONCATENATE("&lt;&gt;*",'Artefacts of Power'!B7,"*"),Results!E:E,'Artefacts of Power'!A7,Results!Y:Y,"&gt;=500")</f>
        <v>10</v>
      </c>
      <c r="J7" s="52">
        <f>IFERROR(SUMIFS(Results!V:V,Results!G:G,CONCATENATE("&lt;&gt;*",'Artefacts of Power'!B7,"*"),Results!E:E,'Artefacts of Power'!A7,Results!Y:Y,"&gt;=500")/I7,"")</f>
        <v>0.6</v>
      </c>
    </row>
    <row r="8" spans="1:10" x14ac:dyDescent="0.3">
      <c r="A8" s="48" t="s">
        <v>20</v>
      </c>
      <c r="B8" s="48" t="s">
        <v>23961</v>
      </c>
      <c r="C8" s="1">
        <f>SUMIFS(Results!O:O,Results!G:G,CONCATENATE("*",B8,"*"),Results!E:E,'Artefacts of Power'!A8)</f>
        <v>25</v>
      </c>
      <c r="D8" s="50">
        <f>IFERROR(SUMIFS(Results!V:V,Results!G:G,CONCATENATE("*",B8,"*"),Results!E:E,'Artefacts of Power'!A8)/C8,"")</f>
        <v>0.36</v>
      </c>
      <c r="E8" s="1">
        <f>SUMIFS(Results!O:O,Results!G:G,CONCATENATE("&lt;&gt;*",'Artefacts of Power'!B8,"*"),Results!E:E,'Artefacts of Power'!A8)</f>
        <v>118</v>
      </c>
      <c r="F8" s="50">
        <f>IFERROR(SUMIFS(Results!V:V,Results!G:G,CONCATENATE("&lt;&gt;*",'Artefacts of Power'!B8,"*"),Results!E:E,'Artefacts of Power'!A8)/E8,"")</f>
        <v>0.42796610169491528</v>
      </c>
      <c r="G8" s="46">
        <f>SUMIFS(Results!O:O,Results!G:G,CONCATENATE("*",B8,"*"),Results!E:E,'Artefacts of Power'!A8,Results!Y:Y,"&gt;=500")</f>
        <v>5</v>
      </c>
      <c r="H8" s="52">
        <f>IFERROR(SUMIFS(Results!V:V,Results!G:G,CONCATENATE("*",B8,"*"),Results!E:E,'Artefacts of Power'!A8,Results!Y:Y,"&gt;=500")/G8,"")</f>
        <v>0.4</v>
      </c>
      <c r="I8" s="53">
        <f>SUMIFS(Results!O:O,Results!G:G,CONCATENATE("&lt;&gt;*",'Artefacts of Power'!B8,"*"),Results!E:E,'Artefacts of Power'!A8,Results!Y:Y,"&gt;=500")</f>
        <v>25</v>
      </c>
      <c r="J8" s="52">
        <f>IFERROR(SUMIFS(Results!V:V,Results!G:G,CONCATENATE("&lt;&gt;*",'Artefacts of Power'!B8,"*"),Results!E:E,'Artefacts of Power'!A8,Results!Y:Y,"&gt;=500")/I8,"")</f>
        <v>0.64</v>
      </c>
    </row>
    <row r="9" spans="1:10" x14ac:dyDescent="0.3">
      <c r="A9" s="48" t="s">
        <v>20</v>
      </c>
      <c r="B9" s="48" t="s">
        <v>23962</v>
      </c>
      <c r="C9" s="1">
        <f>SUMIFS(Results!O:O,Results!G:G,CONCATENATE("*",B9,"*"),Results!E:E,'Artefacts of Power'!A9)</f>
        <v>5</v>
      </c>
      <c r="D9" s="50">
        <f>IFERROR(SUMIFS(Results!V:V,Results!G:G,CONCATENATE("*",B9,"*"),Results!E:E,'Artefacts of Power'!A9)/C9,"")</f>
        <v>0.6</v>
      </c>
      <c r="E9" s="1">
        <f>SUMIFS(Results!O:O,Results!G:G,CONCATENATE("&lt;&gt;*",'Artefacts of Power'!B9,"*"),Results!E:E,'Artefacts of Power'!A9)</f>
        <v>138</v>
      </c>
      <c r="F9" s="50">
        <f>IFERROR(SUMIFS(Results!V:V,Results!G:G,CONCATENATE("&lt;&gt;*",'Artefacts of Power'!B9,"*"),Results!E:E,'Artefacts of Power'!A9)/E9,"")</f>
        <v>0.40942028985507245</v>
      </c>
      <c r="G9" s="46">
        <f>SUMIFS(Results!O:O,Results!G:G,CONCATENATE("*",B9,"*"),Results!E:E,'Artefacts of Power'!A9,Results!Y:Y,"&gt;=500")</f>
        <v>0</v>
      </c>
      <c r="H9" s="52" t="str">
        <f>IFERROR(SUMIFS(Results!V:V,Results!G:G,CONCATENATE("*",B9,"*"),Results!E:E,'Artefacts of Power'!A9,Results!Y:Y,"&gt;=500")/G9,"")</f>
        <v/>
      </c>
      <c r="I9" s="53">
        <f>SUMIFS(Results!O:O,Results!G:G,CONCATENATE("&lt;&gt;*",'Artefacts of Power'!B9,"*"),Results!E:E,'Artefacts of Power'!A9,Results!Y:Y,"&gt;=500")</f>
        <v>30</v>
      </c>
      <c r="J9" s="52">
        <f>IFERROR(SUMIFS(Results!V:V,Results!G:G,CONCATENATE("&lt;&gt;*",'Artefacts of Power'!B9,"*"),Results!E:E,'Artefacts of Power'!A9,Results!Y:Y,"&gt;=500")/I9,"")</f>
        <v>0.6</v>
      </c>
    </row>
    <row r="10" spans="1:10" x14ac:dyDescent="0.3">
      <c r="A10" s="49" t="s">
        <v>91</v>
      </c>
      <c r="C10" s="6">
        <f>SUMIFS(Results!O:O,Results!G:G,CONCATENATE("*",B10,"*"),Results!E:E,'Artefacts of Power'!A10)</f>
        <v>0</v>
      </c>
      <c r="D10" s="50" t="str">
        <f>IFERROR(SUMIFS(Results!V:V,Results!G:G,CONCATENATE("*",B10,"*"),Results!E:E,'Artefacts of Power'!A10)/C10,"")</f>
        <v/>
      </c>
      <c r="E10" s="6">
        <f>SUMIFS(Results!O:O,Results!G:G,CONCATENATE("&lt;&gt;*",'Artefacts of Power'!B10,"*"),Results!E:E,'Artefacts of Power'!A10)</f>
        <v>0</v>
      </c>
      <c r="F10" s="50" t="str">
        <f>IFERROR(SUMIFS(Results!V:V,Results!G:G,CONCATENATE("&lt;&gt;*",'Artefacts of Power'!B10,"*"),Results!E:E,'Artefacts of Power'!A10)/E10,"")</f>
        <v/>
      </c>
      <c r="G10" s="46">
        <f>SUMIFS(Results!O:O,Results!G:G,CONCATENATE("*",B10,"*"),Results!E:E,'Artefacts of Power'!A10,Results!Y:Y,"&gt;=500")</f>
        <v>0</v>
      </c>
      <c r="H10" s="52" t="str">
        <f>IFERROR(SUMIFS(Results!V:V,Results!G:G,CONCATENATE("*",B10,"*"),Results!E:E,'Artefacts of Power'!A10,Results!Y:Y,"&gt;=500")/G10,"")</f>
        <v/>
      </c>
      <c r="I10" s="53">
        <f>SUMIFS(Results!O:O,Results!G:G,CONCATENATE("&lt;&gt;*",'Artefacts of Power'!B10,"*"),Results!E:E,'Artefacts of Power'!A10,Results!Y:Y,"&gt;=500")</f>
        <v>0</v>
      </c>
      <c r="J10" s="52" t="str">
        <f>IFERROR(SUMIFS(Results!V:V,Results!G:G,CONCATENATE("&lt;&gt;*",'Artefacts of Power'!B10,"*"),Results!E:E,'Artefacts of Power'!A10,Results!Y:Y,"&gt;=500")/I10,"")</f>
        <v/>
      </c>
    </row>
    <row r="11" spans="1:10" x14ac:dyDescent="0.3">
      <c r="A11" s="48" t="s">
        <v>91</v>
      </c>
      <c r="B11" s="48" t="s">
        <v>23957</v>
      </c>
      <c r="C11" s="1">
        <f>SUMIFS(Results!O:O,Results!G:G,CONCATENATE("*",B11,"*"),Results!E:E,'Artefacts of Power'!A11)</f>
        <v>0</v>
      </c>
      <c r="D11" s="50" t="str">
        <f>IFERROR(SUMIFS(Results!V:V,Results!G:G,CONCATENATE("*",B11,"*"),Results!E:E,'Artefacts of Power'!A11)/C11,"")</f>
        <v/>
      </c>
      <c r="E11" s="1">
        <f>SUMIFS(Results!O:O,Results!G:G,CONCATENATE("&lt;&gt;*",'Artefacts of Power'!B11,"*"),Results!E:E,'Artefacts of Power'!A11)</f>
        <v>0</v>
      </c>
      <c r="F11" s="50" t="str">
        <f>IFERROR(SUMIFS(Results!V:V,Results!G:G,CONCATENATE("&lt;&gt;*",'Artefacts of Power'!B11,"*"),Results!E:E,'Artefacts of Power'!A11)/E11,"")</f>
        <v/>
      </c>
      <c r="G11" s="46">
        <f>SUMIFS(Results!O:O,Results!G:G,CONCATENATE("*",B11,"*"),Results!E:E,'Artefacts of Power'!A11,Results!Y:Y,"&gt;=500")</f>
        <v>0</v>
      </c>
      <c r="H11" s="52" t="str">
        <f>IFERROR(SUMIFS(Results!V:V,Results!G:G,CONCATENATE("*",B11,"*"),Results!E:E,'Artefacts of Power'!A11,Results!Y:Y,"&gt;=500")/G11,"")</f>
        <v/>
      </c>
      <c r="I11" s="53">
        <f>SUMIFS(Results!O:O,Results!G:G,CONCATENATE("&lt;&gt;*",'Artefacts of Power'!B11,"*"),Results!E:E,'Artefacts of Power'!A11,Results!Y:Y,"&gt;=500")</f>
        <v>0</v>
      </c>
      <c r="J11" s="52" t="str">
        <f>IFERROR(SUMIFS(Results!V:V,Results!G:G,CONCATENATE("&lt;&gt;*",'Artefacts of Power'!B11,"*"),Results!E:E,'Artefacts of Power'!A11,Results!Y:Y,"&gt;=500")/I11,"")</f>
        <v/>
      </c>
    </row>
    <row r="12" spans="1:10" x14ac:dyDescent="0.3">
      <c r="A12" s="48" t="s">
        <v>91</v>
      </c>
      <c r="B12" s="48" t="s">
        <v>23958</v>
      </c>
      <c r="C12" s="1">
        <f>SUMIFS(Results!O:O,Results!G:G,CONCATENATE("*",B12,"*"),Results!E:E,'Artefacts of Power'!A12)</f>
        <v>0</v>
      </c>
      <c r="D12" s="50" t="str">
        <f>IFERROR(SUMIFS(Results!V:V,Results!G:G,CONCATENATE("*",B12,"*"),Results!E:E,'Artefacts of Power'!A12)/C12,"")</f>
        <v/>
      </c>
      <c r="E12" s="1">
        <f>SUMIFS(Results!O:O,Results!G:G,CONCATENATE("&lt;&gt;*",'Artefacts of Power'!B12,"*"),Results!E:E,'Artefacts of Power'!A12)</f>
        <v>0</v>
      </c>
      <c r="F12" s="50" t="str">
        <f>IFERROR(SUMIFS(Results!V:V,Results!G:G,CONCATENATE("&lt;&gt;*",'Artefacts of Power'!B12,"*"),Results!E:E,'Artefacts of Power'!A12)/E12,"")</f>
        <v/>
      </c>
      <c r="G12" s="46">
        <f>SUMIFS(Results!O:O,Results!G:G,CONCATENATE("*",B12,"*"),Results!E:E,'Artefacts of Power'!A12,Results!Y:Y,"&gt;=500")</f>
        <v>0</v>
      </c>
      <c r="H12" s="52" t="str">
        <f>IFERROR(SUMIFS(Results!V:V,Results!G:G,CONCATENATE("*",B12,"*"),Results!E:E,'Artefacts of Power'!A12,Results!Y:Y,"&gt;=500")/G12,"")</f>
        <v/>
      </c>
      <c r="I12" s="53">
        <f>SUMIFS(Results!O:O,Results!G:G,CONCATENATE("&lt;&gt;*",'Artefacts of Power'!B12,"*"),Results!E:E,'Artefacts of Power'!A12,Results!Y:Y,"&gt;=500")</f>
        <v>0</v>
      </c>
      <c r="J12" s="52" t="str">
        <f>IFERROR(SUMIFS(Results!V:V,Results!G:G,CONCATENATE("&lt;&gt;*",'Artefacts of Power'!B12,"*"),Results!E:E,'Artefacts of Power'!A12,Results!Y:Y,"&gt;=500")/I12,"")</f>
        <v/>
      </c>
    </row>
    <row r="13" spans="1:10" x14ac:dyDescent="0.3">
      <c r="A13" s="48" t="s">
        <v>91</v>
      </c>
      <c r="B13" s="48" t="s">
        <v>23959</v>
      </c>
      <c r="C13" s="1">
        <f>SUMIFS(Results!O:O,Results!G:G,CONCATENATE("*",B13,"*"),Results!E:E,'Artefacts of Power'!A13)</f>
        <v>0</v>
      </c>
      <c r="D13" s="50" t="str">
        <f>IFERROR(SUMIFS(Results!V:V,Results!G:G,CONCATENATE("*",B13,"*"),Results!E:E,'Artefacts of Power'!A13)/C13,"")</f>
        <v/>
      </c>
      <c r="E13" s="1">
        <f>SUMIFS(Results!O:O,Results!G:G,CONCATENATE("&lt;&gt;*",'Artefacts of Power'!B13,"*"),Results!E:E,'Artefacts of Power'!A13)</f>
        <v>0</v>
      </c>
      <c r="F13" s="50" t="str">
        <f>IFERROR(SUMIFS(Results!V:V,Results!G:G,CONCATENATE("&lt;&gt;*",'Artefacts of Power'!B13,"*"),Results!E:E,'Artefacts of Power'!A13)/E13,"")</f>
        <v/>
      </c>
      <c r="G13" s="46">
        <f>SUMIFS(Results!O:O,Results!G:G,CONCATENATE("*",B13,"*"),Results!E:E,'Artefacts of Power'!A13,Results!Y:Y,"&gt;=500")</f>
        <v>0</v>
      </c>
      <c r="H13" s="52" t="str">
        <f>IFERROR(SUMIFS(Results!V:V,Results!G:G,CONCATENATE("*",B13,"*"),Results!E:E,'Artefacts of Power'!A13,Results!Y:Y,"&gt;=500")/G13,"")</f>
        <v/>
      </c>
      <c r="I13" s="53">
        <f>SUMIFS(Results!O:O,Results!G:G,CONCATENATE("&lt;&gt;*",'Artefacts of Power'!B13,"*"),Results!E:E,'Artefacts of Power'!A13,Results!Y:Y,"&gt;=500")</f>
        <v>0</v>
      </c>
      <c r="J13" s="52" t="str">
        <f>IFERROR(SUMIFS(Results!V:V,Results!G:G,CONCATENATE("&lt;&gt;*",'Artefacts of Power'!B13,"*"),Results!E:E,'Artefacts of Power'!A13,Results!Y:Y,"&gt;=500")/I13,"")</f>
        <v/>
      </c>
    </row>
    <row r="14" spans="1:10" s="5" customFormat="1" x14ac:dyDescent="0.3">
      <c r="A14" s="49" t="s">
        <v>171</v>
      </c>
      <c r="B14" s="49"/>
      <c r="C14" s="6">
        <f>SUMIFS(Results!O:O,Results!G:G,CONCATENATE("*",B14,"*"),Results!E:E,'Artefacts of Power'!A14)</f>
        <v>0</v>
      </c>
      <c r="D14" s="50" t="str">
        <f>IFERROR(SUMIFS(Results!V:V,Results!G:G,CONCATENATE("*",B14,"*"),Results!E:E,'Artefacts of Power'!A14)/C14,"")</f>
        <v/>
      </c>
      <c r="E14" s="6">
        <f>SUMIFS(Results!O:O,Results!G:G,CONCATENATE("&lt;&gt;*",'Artefacts of Power'!B14,"*"),Results!E:E,'Artefacts of Power'!A14)</f>
        <v>0</v>
      </c>
      <c r="F14" s="50" t="str">
        <f>IFERROR(SUMIFS(Results!V:V,Results!G:G,CONCATENATE("&lt;&gt;*",'Artefacts of Power'!B14,"*"),Results!E:E,'Artefacts of Power'!A14)/E14,"")</f>
        <v/>
      </c>
      <c r="G14" s="46">
        <f>SUMIFS(Results!O:O,Results!G:G,CONCATENATE("*",B14,"*"),Results!E:E,'Artefacts of Power'!A14,Results!Y:Y,"&gt;=500")</f>
        <v>0</v>
      </c>
      <c r="H14" s="52" t="str">
        <f>IFERROR(SUMIFS(Results!V:V,Results!G:G,CONCATENATE("*",B14,"*"),Results!E:E,'Artefacts of Power'!A14,Results!Y:Y,"&gt;=500")/G14,"")</f>
        <v/>
      </c>
      <c r="I14" s="53">
        <f>SUMIFS(Results!O:O,Results!G:G,CONCATENATE("&lt;&gt;*",'Artefacts of Power'!B14,"*"),Results!E:E,'Artefacts of Power'!A14,Results!Y:Y,"&gt;=500")</f>
        <v>0</v>
      </c>
      <c r="J14" s="52" t="str">
        <f>IFERROR(SUMIFS(Results!V:V,Results!G:G,CONCATENATE("&lt;&gt;*",'Artefacts of Power'!B14,"*"),Results!E:E,'Artefacts of Power'!A14,Results!Y:Y,"&gt;=500")/I14,"")</f>
        <v/>
      </c>
    </row>
    <row r="15" spans="1:10" x14ac:dyDescent="0.3">
      <c r="A15" s="48" t="s">
        <v>171</v>
      </c>
      <c r="B15" s="48" t="s">
        <v>23963</v>
      </c>
      <c r="C15" s="1">
        <f>SUMIFS(Results!O:O,Results!G:G,CONCATENATE("*",B15,"*"),Results!E:E,'Artefacts of Power'!A15)</f>
        <v>0</v>
      </c>
      <c r="D15" s="50" t="str">
        <f>IFERROR(SUMIFS(Results!V:V,Results!G:G,CONCATENATE("*",B15,"*"),Results!E:E,'Artefacts of Power'!A15)/C15,"")</f>
        <v/>
      </c>
      <c r="E15" s="1">
        <f>SUMIFS(Results!O:O,Results!G:G,CONCATENATE("&lt;&gt;*",'Artefacts of Power'!B15,"*"),Results!E:E,'Artefacts of Power'!A15)</f>
        <v>0</v>
      </c>
      <c r="F15" s="50" t="str">
        <f>IFERROR(SUMIFS(Results!V:V,Results!G:G,CONCATENATE("&lt;&gt;*",'Artefacts of Power'!B15,"*"),Results!E:E,'Artefacts of Power'!A15)/E15,"")</f>
        <v/>
      </c>
      <c r="G15" s="46">
        <f>SUMIFS(Results!O:O,Results!G:G,CONCATENATE("*",B15,"*"),Results!E:E,'Artefacts of Power'!A15,Results!Y:Y,"&gt;=500")</f>
        <v>0</v>
      </c>
      <c r="H15" s="52" t="str">
        <f>IFERROR(SUMIFS(Results!V:V,Results!G:G,CONCATENATE("*",B15,"*"),Results!E:E,'Artefacts of Power'!A15,Results!Y:Y,"&gt;=500")/G15,"")</f>
        <v/>
      </c>
      <c r="I15" s="53">
        <f>SUMIFS(Results!O:O,Results!G:G,CONCATENATE("&lt;&gt;*",'Artefacts of Power'!B15,"*"),Results!E:E,'Artefacts of Power'!A15,Results!Y:Y,"&gt;=500")</f>
        <v>0</v>
      </c>
      <c r="J15" s="52" t="str">
        <f>IFERROR(SUMIFS(Results!V:V,Results!G:G,CONCATENATE("&lt;&gt;*",'Artefacts of Power'!B15,"*"),Results!E:E,'Artefacts of Power'!A15,Results!Y:Y,"&gt;=500")/I15,"")</f>
        <v/>
      </c>
    </row>
    <row r="16" spans="1:10" x14ac:dyDescent="0.3">
      <c r="A16" s="48" t="s">
        <v>171</v>
      </c>
      <c r="B16" s="48" t="s">
        <v>23964</v>
      </c>
      <c r="C16" s="1">
        <f>SUMIFS(Results!O:O,Results!G:G,CONCATENATE("*",B16,"*"),Results!E:E,'Artefacts of Power'!A16)</f>
        <v>0</v>
      </c>
      <c r="D16" s="50" t="str">
        <f>IFERROR(SUMIFS(Results!V:V,Results!G:G,CONCATENATE("*",B16,"*"),Results!E:E,'Artefacts of Power'!A16)/C16,"")</f>
        <v/>
      </c>
      <c r="E16" s="1">
        <f>SUMIFS(Results!O:O,Results!G:G,CONCATENATE("&lt;&gt;*",'Artefacts of Power'!B16,"*"),Results!E:E,'Artefacts of Power'!A16)</f>
        <v>0</v>
      </c>
      <c r="F16" s="50" t="str">
        <f>IFERROR(SUMIFS(Results!V:V,Results!G:G,CONCATENATE("&lt;&gt;*",'Artefacts of Power'!B16,"*"),Results!E:E,'Artefacts of Power'!A16)/E16,"")</f>
        <v/>
      </c>
      <c r="G16" s="46">
        <f>SUMIFS(Results!O:O,Results!G:G,CONCATENATE("*",B16,"*"),Results!E:E,'Artefacts of Power'!A16,Results!Y:Y,"&gt;=500")</f>
        <v>0</v>
      </c>
      <c r="H16" s="52" t="str">
        <f>IFERROR(SUMIFS(Results!V:V,Results!G:G,CONCATENATE("*",B16,"*"),Results!E:E,'Artefacts of Power'!A16,Results!Y:Y,"&gt;=500")/G16,"")</f>
        <v/>
      </c>
      <c r="I16" s="53">
        <f>SUMIFS(Results!O:O,Results!G:G,CONCATENATE("&lt;&gt;*",'Artefacts of Power'!B16,"*"),Results!E:E,'Artefacts of Power'!A16,Results!Y:Y,"&gt;=500")</f>
        <v>0</v>
      </c>
      <c r="J16" s="52" t="str">
        <f>IFERROR(SUMIFS(Results!V:V,Results!G:G,CONCATENATE("&lt;&gt;*",'Artefacts of Power'!B16,"*"),Results!E:E,'Artefacts of Power'!A16,Results!Y:Y,"&gt;=500")/I16,"")</f>
        <v/>
      </c>
    </row>
    <row r="17" spans="1:10" x14ac:dyDescent="0.3">
      <c r="A17" s="48" t="s">
        <v>171</v>
      </c>
      <c r="B17" s="48" t="s">
        <v>23965</v>
      </c>
      <c r="C17" s="1">
        <f>SUMIFS(Results!O:O,Results!G:G,CONCATENATE("*",B17,"*"),Results!E:E,'Artefacts of Power'!A17)</f>
        <v>0</v>
      </c>
      <c r="D17" s="50" t="str">
        <f>IFERROR(SUMIFS(Results!V:V,Results!G:G,CONCATENATE("*",B17,"*"),Results!E:E,'Artefacts of Power'!A17)/C17,"")</f>
        <v/>
      </c>
      <c r="E17" s="1">
        <f>SUMIFS(Results!O:O,Results!G:G,CONCATENATE("&lt;&gt;*",'Artefacts of Power'!B17,"*"),Results!E:E,'Artefacts of Power'!A17)</f>
        <v>0</v>
      </c>
      <c r="F17" s="50" t="str">
        <f>IFERROR(SUMIFS(Results!V:V,Results!G:G,CONCATENATE("&lt;&gt;*",'Artefacts of Power'!B17,"*"),Results!E:E,'Artefacts of Power'!A17)/E17,"")</f>
        <v/>
      </c>
      <c r="G17" s="46">
        <f>SUMIFS(Results!O:O,Results!G:G,CONCATENATE("*",B17,"*"),Results!E:E,'Artefacts of Power'!A17,Results!Y:Y,"&gt;=500")</f>
        <v>0</v>
      </c>
      <c r="H17" s="52" t="str">
        <f>IFERROR(SUMIFS(Results!V:V,Results!G:G,CONCATENATE("*",B17,"*"),Results!E:E,'Artefacts of Power'!A17,Results!Y:Y,"&gt;=500")/G17,"")</f>
        <v/>
      </c>
      <c r="I17" s="53">
        <f>SUMIFS(Results!O:O,Results!G:G,CONCATENATE("&lt;&gt;*",'Artefacts of Power'!B17,"*"),Results!E:E,'Artefacts of Power'!A17,Results!Y:Y,"&gt;=500")</f>
        <v>0</v>
      </c>
      <c r="J17" s="52" t="str">
        <f>IFERROR(SUMIFS(Results!V:V,Results!G:G,CONCATENATE("&lt;&gt;*",'Artefacts of Power'!B17,"*"),Results!E:E,'Artefacts of Power'!A17,Results!Y:Y,"&gt;=500")/I17,"")</f>
        <v/>
      </c>
    </row>
    <row r="18" spans="1:10" s="5" customFormat="1" x14ac:dyDescent="0.3">
      <c r="A18" s="49" t="s">
        <v>121</v>
      </c>
      <c r="B18" s="49"/>
      <c r="C18" s="6">
        <f>SUMIFS(Results!O:O,Results!G:G,CONCATENATE("*",B18,"*"),Results!E:E,'Artefacts of Power'!A18)</f>
        <v>241</v>
      </c>
      <c r="D18" s="50">
        <f>IFERROR(SUMIFS(Results!V:V,Results!G:G,CONCATENATE("*",B18,"*"),Results!E:E,'Artefacts of Power'!A18)/C18,"")</f>
        <v>0.60373443983402486</v>
      </c>
      <c r="E18" s="6">
        <f>SUMIFS(Results!O:O,Results!G:G,CONCATENATE("&lt;&gt;*",'Artefacts of Power'!B18,"*"),Results!E:E,'Artefacts of Power'!A18)</f>
        <v>0</v>
      </c>
      <c r="F18" s="50" t="str">
        <f>IFERROR(SUMIFS(Results!V:V,Results!G:G,CONCATENATE("&lt;&gt;*",'Artefacts of Power'!B18,"*"),Results!E:E,'Artefacts of Power'!A18)/E18,"")</f>
        <v/>
      </c>
      <c r="G18" s="46">
        <f>SUMIFS(Results!O:O,Results!G:G,CONCATENATE("*",B18,"*"),Results!E:E,'Artefacts of Power'!A18,Results!Y:Y,"&gt;=500")</f>
        <v>105</v>
      </c>
      <c r="H18" s="52">
        <f>IFERROR(SUMIFS(Results!V:V,Results!G:G,CONCATENATE("*",B18,"*"),Results!E:E,'Artefacts of Power'!A18,Results!Y:Y,"&gt;=500")/G18,"")</f>
        <v>0.76666666666666672</v>
      </c>
      <c r="I18" s="53">
        <f>SUMIFS(Results!O:O,Results!G:G,CONCATENATE("&lt;&gt;*",'Artefacts of Power'!B18,"*"),Results!E:E,'Artefacts of Power'!A18,Results!Y:Y,"&gt;=500")</f>
        <v>0</v>
      </c>
      <c r="J18" s="52" t="str">
        <f>IFERROR(SUMIFS(Results!V:V,Results!G:G,CONCATENATE("&lt;&gt;*",'Artefacts of Power'!B18,"*"),Results!E:E,'Artefacts of Power'!A18,Results!Y:Y,"&gt;=500")/I18,"")</f>
        <v/>
      </c>
    </row>
    <row r="19" spans="1:10" x14ac:dyDescent="0.3">
      <c r="A19" s="48" t="s">
        <v>121</v>
      </c>
      <c r="B19" s="48" t="s">
        <v>23966</v>
      </c>
      <c r="C19" s="1">
        <f>SUMIFS(Results!O:O,Results!G:G,CONCATENATE("*",B19,"*"),Results!E:E,'Artefacts of Power'!A19)</f>
        <v>170</v>
      </c>
      <c r="D19" s="50">
        <f>IFERROR(SUMIFS(Results!V:V,Results!G:G,CONCATENATE("*",B19,"*"),Results!E:E,'Artefacts of Power'!A19)/C19,"")</f>
        <v>0.66176470588235292</v>
      </c>
      <c r="E19" s="1">
        <f>SUMIFS(Results!O:O,Results!G:G,CONCATENATE("&lt;&gt;*",'Artefacts of Power'!B19,"*"),Results!E:E,'Artefacts of Power'!A19)</f>
        <v>71</v>
      </c>
      <c r="F19" s="50">
        <f>IFERROR(SUMIFS(Results!V:V,Results!G:G,CONCATENATE("&lt;&gt;*",'Artefacts of Power'!B19,"*"),Results!E:E,'Artefacts of Power'!A19)/E19,"")</f>
        <v>0.46478873239436619</v>
      </c>
      <c r="G19" s="46">
        <f>SUMIFS(Results!O:O,Results!G:G,CONCATENATE("*",B19,"*"),Results!E:E,'Artefacts of Power'!A19,Results!Y:Y,"&gt;=500")</f>
        <v>85</v>
      </c>
      <c r="H19" s="52">
        <f>IFERROR(SUMIFS(Results!V:V,Results!G:G,CONCATENATE("*",B19,"*"),Results!E:E,'Artefacts of Power'!A19,Results!Y:Y,"&gt;=500")/G19,"")</f>
        <v>0.77058823529411768</v>
      </c>
      <c r="I19" s="53">
        <f>SUMIFS(Results!O:O,Results!G:G,CONCATENATE("&lt;&gt;*",'Artefacts of Power'!B19,"*"),Results!E:E,'Artefacts of Power'!A19,Results!Y:Y,"&gt;=500")</f>
        <v>20</v>
      </c>
      <c r="J19" s="52">
        <f>IFERROR(SUMIFS(Results!V:V,Results!G:G,CONCATENATE("&lt;&gt;*",'Artefacts of Power'!B19,"*"),Results!E:E,'Artefacts of Power'!A19,Results!Y:Y,"&gt;=500")/I19,"")</f>
        <v>0.75</v>
      </c>
    </row>
    <row r="20" spans="1:10" x14ac:dyDescent="0.3">
      <c r="A20" s="48" t="s">
        <v>121</v>
      </c>
      <c r="B20" s="48" t="s">
        <v>23967</v>
      </c>
      <c r="C20" s="1">
        <f>SUMIFS(Results!O:O,Results!G:G,CONCATENATE("*",B20,"*"),Results!E:E,'Artefacts of Power'!A20)</f>
        <v>18</v>
      </c>
      <c r="D20" s="50">
        <f>IFERROR(SUMIFS(Results!V:V,Results!G:G,CONCATENATE("*",B20,"*"),Results!E:E,'Artefacts of Power'!A20)/C20,"")</f>
        <v>0.33333333333333331</v>
      </c>
      <c r="E20" s="1">
        <f>SUMIFS(Results!O:O,Results!G:G,CONCATENATE("&lt;&gt;*",'Artefacts of Power'!B20,"*"),Results!E:E,'Artefacts of Power'!A20)</f>
        <v>223</v>
      </c>
      <c r="F20" s="50">
        <f>IFERROR(SUMIFS(Results!V:V,Results!G:G,CONCATENATE("&lt;&gt;*",'Artefacts of Power'!B20,"*"),Results!E:E,'Artefacts of Power'!A20)/E20,"")</f>
        <v>0.62556053811659196</v>
      </c>
      <c r="G20" s="46">
        <f>SUMIFS(Results!O:O,Results!G:G,CONCATENATE("*",B20,"*"),Results!E:E,'Artefacts of Power'!A20,Results!Y:Y,"&gt;=500")</f>
        <v>0</v>
      </c>
      <c r="H20" s="52" t="str">
        <f>IFERROR(SUMIFS(Results!V:V,Results!G:G,CONCATENATE("*",B20,"*"),Results!E:E,'Artefacts of Power'!A20,Results!Y:Y,"&gt;=500")/G20,"")</f>
        <v/>
      </c>
      <c r="I20" s="53">
        <f>SUMIFS(Results!O:O,Results!G:G,CONCATENATE("&lt;&gt;*",'Artefacts of Power'!B20,"*"),Results!E:E,'Artefacts of Power'!A20,Results!Y:Y,"&gt;=500")</f>
        <v>105</v>
      </c>
      <c r="J20" s="52">
        <f>IFERROR(SUMIFS(Results!V:V,Results!G:G,CONCATENATE("&lt;&gt;*",'Artefacts of Power'!B20,"*"),Results!E:E,'Artefacts of Power'!A20,Results!Y:Y,"&gt;=500")/I20,"")</f>
        <v>0.76666666666666672</v>
      </c>
    </row>
    <row r="21" spans="1:10" x14ac:dyDescent="0.3">
      <c r="A21" s="48" t="s">
        <v>121</v>
      </c>
      <c r="B21" s="48" t="s">
        <v>23968</v>
      </c>
      <c r="C21" s="1">
        <f>SUMIFS(Results!O:O,Results!G:G,CONCATENATE("*",B21,"*"),Results!E:E,'Artefacts of Power'!A21)</f>
        <v>0</v>
      </c>
      <c r="D21" s="50" t="str">
        <f>IFERROR(SUMIFS(Results!V:V,Results!G:G,CONCATENATE("*",B21,"*"),Results!E:E,'Artefacts of Power'!A21)/C21,"")</f>
        <v/>
      </c>
      <c r="E21" s="1">
        <f>SUMIFS(Results!O:O,Results!G:G,CONCATENATE("&lt;&gt;*",'Artefacts of Power'!B21,"*"),Results!E:E,'Artefacts of Power'!A21)</f>
        <v>241</v>
      </c>
      <c r="F21" s="50">
        <f>IFERROR(SUMIFS(Results!V:V,Results!G:G,CONCATENATE("&lt;&gt;*",'Artefacts of Power'!B21,"*"),Results!E:E,'Artefacts of Power'!A21)/E21,"")</f>
        <v>0.60373443983402486</v>
      </c>
      <c r="G21" s="46">
        <f>SUMIFS(Results!O:O,Results!G:G,CONCATENATE("*",B21,"*"),Results!E:E,'Artefacts of Power'!A21,Results!Y:Y,"&gt;=500")</f>
        <v>0</v>
      </c>
      <c r="H21" s="52" t="str">
        <f>IFERROR(SUMIFS(Results!V:V,Results!G:G,CONCATENATE("*",B21,"*"),Results!E:E,'Artefacts of Power'!A21,Results!Y:Y,"&gt;=500")/G21,"")</f>
        <v/>
      </c>
      <c r="I21" s="53">
        <f>SUMIFS(Results!O:O,Results!G:G,CONCATENATE("&lt;&gt;*",'Artefacts of Power'!B21,"*"),Results!E:E,'Artefacts of Power'!A21,Results!Y:Y,"&gt;=500")</f>
        <v>105</v>
      </c>
      <c r="J21" s="52">
        <f>IFERROR(SUMIFS(Results!V:V,Results!G:G,CONCATENATE("&lt;&gt;*",'Artefacts of Power'!B21,"*"),Results!E:E,'Artefacts of Power'!A21,Results!Y:Y,"&gt;=500")/I21,"")</f>
        <v>0.76666666666666672</v>
      </c>
    </row>
    <row r="22" spans="1:10" s="5" customFormat="1" x14ac:dyDescent="0.3">
      <c r="A22" s="49" t="s">
        <v>73</v>
      </c>
      <c r="B22" s="49"/>
      <c r="C22" s="6">
        <f>SUMIFS(Results!O:O,Results!G:G,CONCATENATE("*",B22,"*"),Results!E:E,'Artefacts of Power'!A22)</f>
        <v>196</v>
      </c>
      <c r="D22" s="50">
        <f>IFERROR(SUMIFS(Results!V:V,Results!G:G,CONCATENATE("*",B22,"*"),Results!E:E,'Artefacts of Power'!A22)/C22,"")</f>
        <v>0.63010204081632648</v>
      </c>
      <c r="E22" s="6">
        <f>SUMIFS(Results!O:O,Results!G:G,CONCATENATE("&lt;&gt;*",'Artefacts of Power'!B22,"*"),Results!E:E,'Artefacts of Power'!A22)</f>
        <v>0</v>
      </c>
      <c r="F22" s="50" t="str">
        <f>IFERROR(SUMIFS(Results!V:V,Results!G:G,CONCATENATE("&lt;&gt;*",'Artefacts of Power'!B22,"*"),Results!E:E,'Artefacts of Power'!A22)/E22,"")</f>
        <v/>
      </c>
      <c r="G22" s="46">
        <f>SUMIFS(Results!O:O,Results!G:G,CONCATENATE("*",B22,"*"),Results!E:E,'Artefacts of Power'!A22,Results!Y:Y,"&gt;=500")</f>
        <v>55</v>
      </c>
      <c r="H22" s="52">
        <f>IFERROR(SUMIFS(Results!V:V,Results!G:G,CONCATENATE("*",B22,"*"),Results!E:E,'Artefacts of Power'!A22,Results!Y:Y,"&gt;=500")/G22,"")</f>
        <v>0.73636363636363633</v>
      </c>
      <c r="I22" s="53">
        <f>SUMIFS(Results!O:O,Results!G:G,CONCATENATE("&lt;&gt;*",'Artefacts of Power'!B22,"*"),Results!E:E,'Artefacts of Power'!A22,Results!Y:Y,"&gt;=500")</f>
        <v>0</v>
      </c>
      <c r="J22" s="52" t="str">
        <f>IFERROR(SUMIFS(Results!V:V,Results!G:G,CONCATENATE("&lt;&gt;*",'Artefacts of Power'!B22,"*"),Results!E:E,'Artefacts of Power'!A22,Results!Y:Y,"&gt;=500")/I22,"")</f>
        <v/>
      </c>
    </row>
    <row r="23" spans="1:10" x14ac:dyDescent="0.3">
      <c r="A23" s="48" t="s">
        <v>73</v>
      </c>
      <c r="B23" s="48" t="s">
        <v>23969</v>
      </c>
      <c r="C23" s="1">
        <f>SUMIFS(Results!O:O,Results!G:G,CONCATENATE("*",B23,"*"),Results!E:E,'Artefacts of Power'!A23)</f>
        <v>0</v>
      </c>
      <c r="D23" s="50" t="str">
        <f>IFERROR(SUMIFS(Results!V:V,Results!G:G,CONCATENATE("*",B23,"*"),Results!E:E,'Artefacts of Power'!A23)/C23,"")</f>
        <v/>
      </c>
      <c r="E23" s="1">
        <f>SUMIFS(Results!O:O,Results!G:G,CONCATENATE("&lt;&gt;*",'Artefacts of Power'!B23,"*"),Results!E:E,'Artefacts of Power'!A23)</f>
        <v>196</v>
      </c>
      <c r="F23" s="50">
        <f>IFERROR(SUMIFS(Results!V:V,Results!G:G,CONCATENATE("&lt;&gt;*",'Artefacts of Power'!B23,"*"),Results!E:E,'Artefacts of Power'!A23)/E23,"")</f>
        <v>0.63010204081632648</v>
      </c>
      <c r="G23" s="46">
        <f>SUMIFS(Results!O:O,Results!G:G,CONCATENATE("*",B23,"*"),Results!E:E,'Artefacts of Power'!A23,Results!Y:Y,"&gt;=500")</f>
        <v>0</v>
      </c>
      <c r="H23" s="52" t="str">
        <f>IFERROR(SUMIFS(Results!V:V,Results!G:G,CONCATENATE("*",B23,"*"),Results!E:E,'Artefacts of Power'!A23,Results!Y:Y,"&gt;=500")/G23,"")</f>
        <v/>
      </c>
      <c r="I23" s="53">
        <f>SUMIFS(Results!O:O,Results!G:G,CONCATENATE("&lt;&gt;*",'Artefacts of Power'!B23,"*"),Results!E:E,'Artefacts of Power'!A23,Results!Y:Y,"&gt;=500")</f>
        <v>55</v>
      </c>
      <c r="J23" s="52">
        <f>IFERROR(SUMIFS(Results!V:V,Results!G:G,CONCATENATE("&lt;&gt;*",'Artefacts of Power'!B23,"*"),Results!E:E,'Artefacts of Power'!A23,Results!Y:Y,"&gt;=500")/I23,"")</f>
        <v>0.73636363636363633</v>
      </c>
    </row>
    <row r="24" spans="1:10" x14ac:dyDescent="0.3">
      <c r="A24" s="48" t="s">
        <v>73</v>
      </c>
      <c r="B24" s="48" t="s">
        <v>23970</v>
      </c>
      <c r="C24" s="1">
        <f>SUMIFS(Results!O:O,Results!G:G,CONCATENATE("*",B24,"*"),Results!E:E,'Artefacts of Power'!A24)</f>
        <v>135</v>
      </c>
      <c r="D24" s="50">
        <f>IFERROR(SUMIFS(Results!V:V,Results!G:G,CONCATENATE("*",B24,"*"),Results!E:E,'Artefacts of Power'!A24)/C24,"")</f>
        <v>0.64074074074074072</v>
      </c>
      <c r="E24" s="1">
        <f>SUMIFS(Results!O:O,Results!G:G,CONCATENATE("&lt;&gt;*",'Artefacts of Power'!B24,"*"),Results!E:E,'Artefacts of Power'!A24)</f>
        <v>61</v>
      </c>
      <c r="F24" s="50">
        <f>IFERROR(SUMIFS(Results!V:V,Results!G:G,CONCATENATE("&lt;&gt;*",'Artefacts of Power'!B24,"*"),Results!E:E,'Artefacts of Power'!A24)/E24,"")</f>
        <v>0.60655737704918034</v>
      </c>
      <c r="G24" s="46">
        <f>SUMIFS(Results!O:O,Results!G:G,CONCATENATE("*",B24,"*"),Results!E:E,'Artefacts of Power'!A24,Results!Y:Y,"&gt;=500")</f>
        <v>45</v>
      </c>
      <c r="H24" s="52">
        <f>IFERROR(SUMIFS(Results!V:V,Results!G:G,CONCATENATE("*",B24,"*"),Results!E:E,'Artefacts of Power'!A24,Results!Y:Y,"&gt;=500")/G24,"")</f>
        <v>0.72222222222222221</v>
      </c>
      <c r="I24" s="53">
        <f>SUMIFS(Results!O:O,Results!G:G,CONCATENATE("&lt;&gt;*",'Artefacts of Power'!B24,"*"),Results!E:E,'Artefacts of Power'!A24,Results!Y:Y,"&gt;=500")</f>
        <v>10</v>
      </c>
      <c r="J24" s="52">
        <f>IFERROR(SUMIFS(Results!V:V,Results!G:G,CONCATENATE("&lt;&gt;*",'Artefacts of Power'!B24,"*"),Results!E:E,'Artefacts of Power'!A24,Results!Y:Y,"&gt;=500")/I24,"")</f>
        <v>0.8</v>
      </c>
    </row>
    <row r="25" spans="1:10" x14ac:dyDescent="0.3">
      <c r="A25" s="48" t="s">
        <v>73</v>
      </c>
      <c r="B25" s="48" t="s">
        <v>23971</v>
      </c>
      <c r="C25" s="1">
        <f>SUMIFS(Results!O:O,Results!G:G,CONCATENATE("*",B25,"*"),Results!E:E,'Artefacts of Power'!A25)</f>
        <v>50</v>
      </c>
      <c r="D25" s="50">
        <f>IFERROR(SUMIFS(Results!V:V,Results!G:G,CONCATENATE("*",B25,"*"),Results!E:E,'Artefacts of Power'!A25)/C25,"")</f>
        <v>0.66</v>
      </c>
      <c r="E25" s="1">
        <f>SUMIFS(Results!O:O,Results!G:G,CONCATENATE("&lt;&gt;*",'Artefacts of Power'!B25,"*"),Results!E:E,'Artefacts of Power'!A25)</f>
        <v>146</v>
      </c>
      <c r="F25" s="50">
        <f>IFERROR(SUMIFS(Results!V:V,Results!G:G,CONCATENATE("&lt;&gt;*",'Artefacts of Power'!B25,"*"),Results!E:E,'Artefacts of Power'!A25)/E25,"")</f>
        <v>0.61986301369863017</v>
      </c>
      <c r="G25" s="46">
        <f>SUMIFS(Results!O:O,Results!G:G,CONCATENATE("*",B25,"*"),Results!E:E,'Artefacts of Power'!A25,Results!Y:Y,"&gt;=500")</f>
        <v>10</v>
      </c>
      <c r="H25" s="52">
        <f>IFERROR(SUMIFS(Results!V:V,Results!G:G,CONCATENATE("*",B25,"*"),Results!E:E,'Artefacts of Power'!A25,Results!Y:Y,"&gt;=500")/G25,"")</f>
        <v>0.8</v>
      </c>
      <c r="I25" s="53">
        <f>SUMIFS(Results!O:O,Results!G:G,CONCATENATE("&lt;&gt;*",'Artefacts of Power'!B25,"*"),Results!E:E,'Artefacts of Power'!A25,Results!Y:Y,"&gt;=500")</f>
        <v>45</v>
      </c>
      <c r="J25" s="52">
        <f>IFERROR(SUMIFS(Results!V:V,Results!G:G,CONCATENATE("&lt;&gt;*",'Artefacts of Power'!B25,"*"),Results!E:E,'Artefacts of Power'!A25,Results!Y:Y,"&gt;=500")/I25,"")</f>
        <v>0.72222222222222221</v>
      </c>
    </row>
    <row r="26" spans="1:10" s="5" customFormat="1" x14ac:dyDescent="0.3">
      <c r="A26" s="49" t="s">
        <v>181</v>
      </c>
      <c r="B26" s="49"/>
      <c r="C26" s="6">
        <f>SUMIFS(Results!O:O,Results!G:G,CONCATENATE("*",B26,"*"),Results!E:E,'Artefacts of Power'!A26)</f>
        <v>121</v>
      </c>
      <c r="D26" s="50">
        <f>IFERROR(SUMIFS(Results!V:V,Results!G:G,CONCATENATE("*",B26,"*"),Results!E:E,'Artefacts of Power'!A26)/C26,"")</f>
        <v>0.46694214876033058</v>
      </c>
      <c r="E26" s="6">
        <f>SUMIFS(Results!O:O,Results!G:G,CONCATENATE("&lt;&gt;*",'Artefacts of Power'!B26,"*"),Results!E:E,'Artefacts of Power'!A26)</f>
        <v>0</v>
      </c>
      <c r="F26" s="50" t="str">
        <f>IFERROR(SUMIFS(Results!V:V,Results!G:G,CONCATENATE("&lt;&gt;*",'Artefacts of Power'!B26,"*"),Results!E:E,'Artefacts of Power'!A26)/E26,"")</f>
        <v/>
      </c>
      <c r="G26" s="46">
        <f>SUMIFS(Results!O:O,Results!G:G,CONCATENATE("*",B26,"*"),Results!E:E,'Artefacts of Power'!A26,Results!Y:Y,"&gt;=500")</f>
        <v>43</v>
      </c>
      <c r="H26" s="52">
        <f>IFERROR(SUMIFS(Results!V:V,Results!G:G,CONCATENATE("*",B26,"*"),Results!E:E,'Artefacts of Power'!A26,Results!Y:Y,"&gt;=500")/G26,"")</f>
        <v>0.62790697674418605</v>
      </c>
      <c r="I26" s="53">
        <f>SUMIFS(Results!O:O,Results!G:G,CONCATENATE("&lt;&gt;*",'Artefacts of Power'!B26,"*"),Results!E:E,'Artefacts of Power'!A26,Results!Y:Y,"&gt;=500")</f>
        <v>0</v>
      </c>
      <c r="J26" s="52" t="str">
        <f>IFERROR(SUMIFS(Results!V:V,Results!G:G,CONCATENATE("&lt;&gt;*",'Artefacts of Power'!B26,"*"),Results!E:E,'Artefacts of Power'!A26,Results!Y:Y,"&gt;=500")/I26,"")</f>
        <v/>
      </c>
    </row>
    <row r="27" spans="1:10" x14ac:dyDescent="0.3">
      <c r="A27" s="48" t="s">
        <v>181</v>
      </c>
      <c r="B27" s="48" t="s">
        <v>23972</v>
      </c>
      <c r="C27" s="1">
        <f>SUMIFS(Results!O:O,Results!G:G,CONCATENATE("*",B27,"*"),Results!E:E,'Artefacts of Power'!A27)</f>
        <v>0</v>
      </c>
      <c r="D27" s="50" t="str">
        <f>IFERROR(SUMIFS(Results!V:V,Results!G:G,CONCATENATE("*",B27,"*"),Results!E:E,'Artefacts of Power'!A27)/C27,"")</f>
        <v/>
      </c>
      <c r="E27" s="1">
        <f>SUMIFS(Results!O:O,Results!G:G,CONCATENATE("&lt;&gt;*",'Artefacts of Power'!B27,"*"),Results!E:E,'Artefacts of Power'!A27)</f>
        <v>121</v>
      </c>
      <c r="F27" s="50">
        <f>IFERROR(SUMIFS(Results!V:V,Results!G:G,CONCATENATE("&lt;&gt;*",'Artefacts of Power'!B27,"*"),Results!E:E,'Artefacts of Power'!A27)/E27,"")</f>
        <v>0.46694214876033058</v>
      </c>
      <c r="G27" s="46">
        <f>SUMIFS(Results!O:O,Results!G:G,CONCATENATE("*",B27,"*"),Results!E:E,'Artefacts of Power'!A27,Results!Y:Y,"&gt;=500")</f>
        <v>0</v>
      </c>
      <c r="H27" s="52" t="str">
        <f>IFERROR(SUMIFS(Results!V:V,Results!G:G,CONCATENATE("*",B27,"*"),Results!E:E,'Artefacts of Power'!A27,Results!Y:Y,"&gt;=500")/G27,"")</f>
        <v/>
      </c>
      <c r="I27" s="53">
        <f>SUMIFS(Results!O:O,Results!G:G,CONCATENATE("&lt;&gt;*",'Artefacts of Power'!B27,"*"),Results!E:E,'Artefacts of Power'!A27,Results!Y:Y,"&gt;=500")</f>
        <v>43</v>
      </c>
      <c r="J27" s="52">
        <f>IFERROR(SUMIFS(Results!V:V,Results!G:G,CONCATENATE("&lt;&gt;*",'Artefacts of Power'!B27,"*"),Results!E:E,'Artefacts of Power'!A27,Results!Y:Y,"&gt;=500")/I27,"")</f>
        <v>0.62790697674418605</v>
      </c>
    </row>
    <row r="28" spans="1:10" x14ac:dyDescent="0.3">
      <c r="A28" s="48" t="s">
        <v>181</v>
      </c>
      <c r="B28" s="48" t="s">
        <v>23973</v>
      </c>
      <c r="C28" s="1">
        <f>SUMIFS(Results!O:O,Results!G:G,CONCATENATE("*",B28,"*"),Results!E:E,'Artefacts of Power'!A28)</f>
        <v>15</v>
      </c>
      <c r="D28" s="50">
        <f>IFERROR(SUMIFS(Results!V:V,Results!G:G,CONCATENATE("*",B28,"*"),Results!E:E,'Artefacts of Power'!A28)/C28,"")</f>
        <v>0.6</v>
      </c>
      <c r="E28" s="1">
        <f>SUMIFS(Results!O:O,Results!G:G,CONCATENATE("&lt;&gt;*",'Artefacts of Power'!B28,"*"),Results!E:E,'Artefacts of Power'!A28)</f>
        <v>106</v>
      </c>
      <c r="F28" s="50">
        <f>IFERROR(SUMIFS(Results!V:V,Results!G:G,CONCATENATE("&lt;&gt;*",'Artefacts of Power'!B28,"*"),Results!E:E,'Artefacts of Power'!A28)/E28,"")</f>
        <v>0.44811320754716982</v>
      </c>
      <c r="G28" s="46">
        <f>SUMIFS(Results!O:O,Results!G:G,CONCATENATE("*",B28,"*"),Results!E:E,'Artefacts of Power'!A28,Results!Y:Y,"&gt;=500")</f>
        <v>5</v>
      </c>
      <c r="H28" s="52">
        <f>IFERROR(SUMIFS(Results!V:V,Results!G:G,CONCATENATE("*",B28,"*"),Results!E:E,'Artefacts of Power'!A28,Results!Y:Y,"&gt;=500")/G28,"")</f>
        <v>0.8</v>
      </c>
      <c r="I28" s="53">
        <f>SUMIFS(Results!O:O,Results!G:G,CONCATENATE("&lt;&gt;*",'Artefacts of Power'!B28,"*"),Results!E:E,'Artefacts of Power'!A28,Results!Y:Y,"&gt;=500")</f>
        <v>38</v>
      </c>
      <c r="J28" s="52">
        <f>IFERROR(SUMIFS(Results!V:V,Results!G:G,CONCATENATE("&lt;&gt;*",'Artefacts of Power'!B28,"*"),Results!E:E,'Artefacts of Power'!A28,Results!Y:Y,"&gt;=500")/I28,"")</f>
        <v>0.60526315789473684</v>
      </c>
    </row>
    <row r="29" spans="1:10" x14ac:dyDescent="0.3">
      <c r="A29" s="48" t="s">
        <v>181</v>
      </c>
      <c r="B29" s="48" t="s">
        <v>23974</v>
      </c>
      <c r="C29" s="1">
        <f>SUMIFS(Results!O:O,Results!G:G,CONCATENATE("*",B29,"*"),Results!E:E,'Artefacts of Power'!A29)</f>
        <v>51</v>
      </c>
      <c r="D29" s="50">
        <f>IFERROR(SUMIFS(Results!V:V,Results!G:G,CONCATENATE("*",B29,"*"),Results!E:E,'Artefacts of Power'!A29)/C29,"")</f>
        <v>0.49019607843137253</v>
      </c>
      <c r="E29" s="1">
        <f>SUMIFS(Results!O:O,Results!G:G,CONCATENATE("&lt;&gt;*",'Artefacts of Power'!B29,"*"),Results!E:E,'Artefacts of Power'!A29)</f>
        <v>70</v>
      </c>
      <c r="F29" s="50">
        <f>IFERROR(SUMIFS(Results!V:V,Results!G:G,CONCATENATE("&lt;&gt;*",'Artefacts of Power'!B29,"*"),Results!E:E,'Artefacts of Power'!A29)/E29,"")</f>
        <v>0.45</v>
      </c>
      <c r="G29" s="46">
        <f>SUMIFS(Results!O:O,Results!G:G,CONCATENATE("*",B29,"*"),Results!E:E,'Artefacts of Power'!A29,Results!Y:Y,"&gt;=500")</f>
        <v>18</v>
      </c>
      <c r="H29" s="52">
        <f>IFERROR(SUMIFS(Results!V:V,Results!G:G,CONCATENATE("*",B29,"*"),Results!E:E,'Artefacts of Power'!A29,Results!Y:Y,"&gt;=500")/G29,"")</f>
        <v>0.5</v>
      </c>
      <c r="I29" s="53">
        <f>SUMIFS(Results!O:O,Results!G:G,CONCATENATE("&lt;&gt;*",'Artefacts of Power'!B29,"*"),Results!E:E,'Artefacts of Power'!A29,Results!Y:Y,"&gt;=500")</f>
        <v>25</v>
      </c>
      <c r="J29" s="52">
        <f>IFERROR(SUMIFS(Results!V:V,Results!G:G,CONCATENATE("&lt;&gt;*",'Artefacts of Power'!B29,"*"),Results!E:E,'Artefacts of Power'!A29,Results!Y:Y,"&gt;=500")/I29,"")</f>
        <v>0.72</v>
      </c>
    </row>
    <row r="30" spans="1:10" s="5" customFormat="1" x14ac:dyDescent="0.3">
      <c r="A30" s="49" t="s">
        <v>7</v>
      </c>
      <c r="B30" s="49"/>
      <c r="C30" s="6">
        <f>SUMIFS(Results!O:O,Results!G:G,CONCATENATE("*",B30,"*"),Results!E:E,'Artefacts of Power'!A30)</f>
        <v>172</v>
      </c>
      <c r="D30" s="50">
        <f>IFERROR(SUMIFS(Results!V:V,Results!G:G,CONCATENATE("*",B30,"*"),Results!E:E,'Artefacts of Power'!A30)/C30,"")</f>
        <v>0.46802325581395349</v>
      </c>
      <c r="E30" s="6">
        <f>SUMIFS(Results!O:O,Results!G:G,CONCATENATE("&lt;&gt;*",'Artefacts of Power'!B30,"*"),Results!E:E,'Artefacts of Power'!A30)</f>
        <v>0</v>
      </c>
      <c r="F30" s="50" t="str">
        <f>IFERROR(SUMIFS(Results!V:V,Results!G:G,CONCATENATE("&lt;&gt;*",'Artefacts of Power'!B30,"*"),Results!E:E,'Artefacts of Power'!A30)/E30,"")</f>
        <v/>
      </c>
      <c r="G30" s="46">
        <f>SUMIFS(Results!O:O,Results!G:G,CONCATENATE("*",B30,"*"),Results!E:E,'Artefacts of Power'!A30,Results!Y:Y,"&gt;=500")</f>
        <v>30</v>
      </c>
      <c r="H30" s="52">
        <f>IFERROR(SUMIFS(Results!V:V,Results!G:G,CONCATENATE("*",B30,"*"),Results!E:E,'Artefacts of Power'!A30,Results!Y:Y,"&gt;=500")/G30,"")</f>
        <v>0.7</v>
      </c>
      <c r="I30" s="53">
        <f>SUMIFS(Results!O:O,Results!G:G,CONCATENATE("&lt;&gt;*",'Artefacts of Power'!B30,"*"),Results!E:E,'Artefacts of Power'!A30,Results!Y:Y,"&gt;=500")</f>
        <v>0</v>
      </c>
      <c r="J30" s="52" t="str">
        <f>IFERROR(SUMIFS(Results!V:V,Results!G:G,CONCATENATE("&lt;&gt;*",'Artefacts of Power'!B30,"*"),Results!E:E,'Artefacts of Power'!A30,Results!Y:Y,"&gt;=500")/I30,"")</f>
        <v/>
      </c>
    </row>
    <row r="31" spans="1:10" x14ac:dyDescent="0.3">
      <c r="A31" s="48" t="s">
        <v>7</v>
      </c>
      <c r="B31" s="48" t="s">
        <v>23975</v>
      </c>
      <c r="C31" s="1">
        <f>SUMIFS(Results!O:O,Results!G:G,CONCATENATE("*",B31,"*"),Results!E:E,'Artefacts of Power'!A31)</f>
        <v>85</v>
      </c>
      <c r="D31" s="50">
        <f>IFERROR(SUMIFS(Results!V:V,Results!G:G,CONCATENATE("*",B31,"*"),Results!E:E,'Artefacts of Power'!A31)/C31,"")</f>
        <v>0.54117647058823526</v>
      </c>
      <c r="E31" s="1">
        <f>SUMIFS(Results!O:O,Results!G:G,CONCATENATE("&lt;&gt;*",'Artefacts of Power'!B31,"*"),Results!E:E,'Artefacts of Power'!A31)</f>
        <v>87</v>
      </c>
      <c r="F31" s="50">
        <f>IFERROR(SUMIFS(Results!V:V,Results!G:G,CONCATENATE("&lt;&gt;*",'Artefacts of Power'!B31,"*"),Results!E:E,'Artefacts of Power'!A31)/E31,"")</f>
        <v>0.39655172413793105</v>
      </c>
      <c r="G31" s="46">
        <f>SUMIFS(Results!O:O,Results!G:G,CONCATENATE("*",B31,"*"),Results!E:E,'Artefacts of Power'!A31,Results!Y:Y,"&gt;=500")</f>
        <v>15</v>
      </c>
      <c r="H31" s="52">
        <f>IFERROR(SUMIFS(Results!V:V,Results!G:G,CONCATENATE("*",B31,"*"),Results!E:E,'Artefacts of Power'!A31,Results!Y:Y,"&gt;=500")/G31,"")</f>
        <v>0.73333333333333328</v>
      </c>
      <c r="I31" s="53">
        <f>SUMIFS(Results!O:O,Results!G:G,CONCATENATE("&lt;&gt;*",'Artefacts of Power'!B31,"*"),Results!E:E,'Artefacts of Power'!A31,Results!Y:Y,"&gt;=500")</f>
        <v>15</v>
      </c>
      <c r="J31" s="52">
        <f>IFERROR(SUMIFS(Results!V:V,Results!G:G,CONCATENATE("&lt;&gt;*",'Artefacts of Power'!B31,"*"),Results!E:E,'Artefacts of Power'!A31,Results!Y:Y,"&gt;=500")/I31,"")</f>
        <v>0.66666666666666663</v>
      </c>
    </row>
    <row r="32" spans="1:10" x14ac:dyDescent="0.3">
      <c r="A32" s="48" t="s">
        <v>7</v>
      </c>
      <c r="B32" s="48" t="s">
        <v>23976</v>
      </c>
      <c r="C32" s="1">
        <f>SUMIFS(Results!O:O,Results!G:G,CONCATENATE("*",B32,"*"),Results!E:E,'Artefacts of Power'!A32)</f>
        <v>39</v>
      </c>
      <c r="D32" s="50">
        <f>IFERROR(SUMIFS(Results!V:V,Results!G:G,CONCATENATE("*",B32,"*"),Results!E:E,'Artefacts of Power'!A32)/C32,"")</f>
        <v>0.53846153846153844</v>
      </c>
      <c r="E32" s="1">
        <f>SUMIFS(Results!O:O,Results!G:G,CONCATENATE("&lt;&gt;*",'Artefacts of Power'!B32,"*"),Results!E:E,'Artefacts of Power'!A32)</f>
        <v>133</v>
      </c>
      <c r="F32" s="50">
        <f>IFERROR(SUMIFS(Results!V:V,Results!G:G,CONCATENATE("&lt;&gt;*",'Artefacts of Power'!B32,"*"),Results!E:E,'Artefacts of Power'!A32)/E32,"")</f>
        <v>0.44736842105263158</v>
      </c>
      <c r="G32" s="46">
        <f>SUMIFS(Results!O:O,Results!G:G,CONCATENATE("*",B32,"*"),Results!E:E,'Artefacts of Power'!A32,Results!Y:Y,"&gt;=500")</f>
        <v>10</v>
      </c>
      <c r="H32" s="52">
        <f>IFERROR(SUMIFS(Results!V:V,Results!G:G,CONCATENATE("*",B32,"*"),Results!E:E,'Artefacts of Power'!A32,Results!Y:Y,"&gt;=500")/G32,"")</f>
        <v>0.8</v>
      </c>
      <c r="I32" s="53">
        <f>SUMIFS(Results!O:O,Results!G:G,CONCATENATE("&lt;&gt;*",'Artefacts of Power'!B32,"*"),Results!E:E,'Artefacts of Power'!A32,Results!Y:Y,"&gt;=500")</f>
        <v>20</v>
      </c>
      <c r="J32" s="52">
        <f>IFERROR(SUMIFS(Results!V:V,Results!G:G,CONCATENATE("&lt;&gt;*",'Artefacts of Power'!B32,"*"),Results!E:E,'Artefacts of Power'!A32,Results!Y:Y,"&gt;=500")/I32,"")</f>
        <v>0.65</v>
      </c>
    </row>
    <row r="33" spans="1:10" x14ac:dyDescent="0.3">
      <c r="A33" s="48" t="s">
        <v>7</v>
      </c>
      <c r="B33" s="48" t="s">
        <v>23977</v>
      </c>
      <c r="C33" s="1">
        <f>SUMIFS(Results!O:O,Results!G:G,CONCATENATE("*",B33,"*"),Results!E:E,'Artefacts of Power'!A33)</f>
        <v>43</v>
      </c>
      <c r="D33" s="50">
        <f>IFERROR(SUMIFS(Results!V:V,Results!G:G,CONCATENATE("*",B33,"*"),Results!E:E,'Artefacts of Power'!A33)/C33,"")</f>
        <v>0.26744186046511625</v>
      </c>
      <c r="E33" s="1">
        <f>SUMIFS(Results!O:O,Results!G:G,CONCATENATE("&lt;&gt;*",'Artefacts of Power'!B33,"*"),Results!E:E,'Artefacts of Power'!A33)</f>
        <v>129</v>
      </c>
      <c r="F33" s="50">
        <f>IFERROR(SUMIFS(Results!V:V,Results!G:G,CONCATENATE("&lt;&gt;*",'Artefacts of Power'!B33,"*"),Results!E:E,'Artefacts of Power'!A33)/E33,"")</f>
        <v>0.53488372093023251</v>
      </c>
      <c r="G33" s="46">
        <f>SUMIFS(Results!O:O,Results!G:G,CONCATENATE("*",B33,"*"),Results!E:E,'Artefacts of Power'!A33,Results!Y:Y,"&gt;=500")</f>
        <v>0</v>
      </c>
      <c r="H33" s="52" t="str">
        <f>IFERROR(SUMIFS(Results!V:V,Results!G:G,CONCATENATE("*",B33,"*"),Results!E:E,'Artefacts of Power'!A33,Results!Y:Y,"&gt;=500")/G33,"")</f>
        <v/>
      </c>
      <c r="I33" s="53">
        <f>SUMIFS(Results!O:O,Results!G:G,CONCATENATE("&lt;&gt;*",'Artefacts of Power'!B33,"*"),Results!E:E,'Artefacts of Power'!A33,Results!Y:Y,"&gt;=500")</f>
        <v>30</v>
      </c>
      <c r="J33" s="52">
        <f>IFERROR(SUMIFS(Results!V:V,Results!G:G,CONCATENATE("&lt;&gt;*",'Artefacts of Power'!B33,"*"),Results!E:E,'Artefacts of Power'!A33,Results!Y:Y,"&gt;=500")/I33,"")</f>
        <v>0.7</v>
      </c>
    </row>
    <row r="34" spans="1:10" s="5" customFormat="1" x14ac:dyDescent="0.3">
      <c r="A34" s="49" t="s">
        <v>56</v>
      </c>
      <c r="B34" s="49"/>
      <c r="C34" s="6">
        <f>SUMIFS(Results!O:O,Results!G:G,CONCATENATE("*",B34,"*"),Results!E:E,'Artefacts of Power'!A34)</f>
        <v>145</v>
      </c>
      <c r="D34" s="50">
        <f>IFERROR(SUMIFS(Results!V:V,Results!G:G,CONCATENATE("*",B34,"*"),Results!E:E,'Artefacts of Power'!A34)/C34,"")</f>
        <v>0.56206896551724139</v>
      </c>
      <c r="E34" s="6">
        <f>SUMIFS(Results!O:O,Results!G:G,CONCATENATE("&lt;&gt;*",'Artefacts of Power'!B34,"*"),Results!E:E,'Artefacts of Power'!A34)</f>
        <v>0</v>
      </c>
      <c r="F34" s="50" t="str">
        <f>IFERROR(SUMIFS(Results!V:V,Results!G:G,CONCATENATE("&lt;&gt;*",'Artefacts of Power'!B34,"*"),Results!E:E,'Artefacts of Power'!A34)/E34,"")</f>
        <v/>
      </c>
      <c r="G34" s="46">
        <f>SUMIFS(Results!O:O,Results!G:G,CONCATENATE("*",B34,"*"),Results!E:E,'Artefacts of Power'!A34,Results!Y:Y,"&gt;=500")</f>
        <v>25</v>
      </c>
      <c r="H34" s="52">
        <f>IFERROR(SUMIFS(Results!V:V,Results!G:G,CONCATENATE("*",B34,"*"),Results!E:E,'Artefacts of Power'!A34,Results!Y:Y,"&gt;=500")/G34,"")</f>
        <v>0.74</v>
      </c>
      <c r="I34" s="53">
        <f>SUMIFS(Results!O:O,Results!G:G,CONCATENATE("&lt;&gt;*",'Artefacts of Power'!B34,"*"),Results!E:E,'Artefacts of Power'!A34,Results!Y:Y,"&gt;=500")</f>
        <v>0</v>
      </c>
      <c r="J34" s="52" t="str">
        <f>IFERROR(SUMIFS(Results!V:V,Results!G:G,CONCATENATE("&lt;&gt;*",'Artefacts of Power'!B34,"*"),Results!E:E,'Artefacts of Power'!A34,Results!Y:Y,"&gt;=500")/I34,"")</f>
        <v/>
      </c>
    </row>
    <row r="35" spans="1:10" x14ac:dyDescent="0.3">
      <c r="A35" s="48" t="s">
        <v>56</v>
      </c>
      <c r="B35" s="48" t="s">
        <v>23978</v>
      </c>
      <c r="C35" s="1">
        <f>SUMIFS(Results!O:O,Results!G:G,CONCATENATE("*",B35,"*"),Results!E:E,'Artefacts of Power'!A35)</f>
        <v>0</v>
      </c>
      <c r="D35" s="50" t="str">
        <f>IFERROR(SUMIFS(Results!V:V,Results!G:G,CONCATENATE("*",B35,"*"),Results!E:E,'Artefacts of Power'!A35)/C35,"")</f>
        <v/>
      </c>
      <c r="E35" s="1">
        <f>SUMIFS(Results!O:O,Results!G:G,CONCATENATE("&lt;&gt;*",'Artefacts of Power'!B35,"*"),Results!E:E,'Artefacts of Power'!A35)</f>
        <v>145</v>
      </c>
      <c r="F35" s="50">
        <f>IFERROR(SUMIFS(Results!V:V,Results!G:G,CONCATENATE("&lt;&gt;*",'Artefacts of Power'!B35,"*"),Results!E:E,'Artefacts of Power'!A35)/E35,"")</f>
        <v>0.56206896551724139</v>
      </c>
      <c r="G35" s="46">
        <f>SUMIFS(Results!O:O,Results!G:G,CONCATENATE("*",B35,"*"),Results!E:E,'Artefacts of Power'!A35,Results!Y:Y,"&gt;=500")</f>
        <v>0</v>
      </c>
      <c r="H35" s="52" t="str">
        <f>IFERROR(SUMIFS(Results!V:V,Results!G:G,CONCATENATE("*",B35,"*"),Results!E:E,'Artefacts of Power'!A35,Results!Y:Y,"&gt;=500")/G35,"")</f>
        <v/>
      </c>
      <c r="I35" s="53">
        <f>SUMIFS(Results!O:O,Results!G:G,CONCATENATE("&lt;&gt;*",'Artefacts of Power'!B35,"*"),Results!E:E,'Artefacts of Power'!A35,Results!Y:Y,"&gt;=500")</f>
        <v>25</v>
      </c>
      <c r="J35" s="52">
        <f>IFERROR(SUMIFS(Results!V:V,Results!G:G,CONCATENATE("&lt;&gt;*",'Artefacts of Power'!B35,"*"),Results!E:E,'Artefacts of Power'!A35,Results!Y:Y,"&gt;=500")/I35,"")</f>
        <v>0.74</v>
      </c>
    </row>
    <row r="36" spans="1:10" x14ac:dyDescent="0.3">
      <c r="A36" s="48" t="s">
        <v>56</v>
      </c>
      <c r="B36" s="48" t="s">
        <v>23979</v>
      </c>
      <c r="C36" s="1">
        <f>SUMIFS(Results!O:O,Results!G:G,CONCATENATE("*",B36,"*"),Results!E:E,'Artefacts of Power'!A36)</f>
        <v>15</v>
      </c>
      <c r="D36" s="50">
        <f>IFERROR(SUMIFS(Results!V:V,Results!G:G,CONCATENATE("*",B36,"*"),Results!E:E,'Artefacts of Power'!A36)/C36,"")</f>
        <v>0.2</v>
      </c>
      <c r="E36" s="1">
        <f>SUMIFS(Results!O:O,Results!G:G,CONCATENATE("&lt;&gt;*",'Artefacts of Power'!B36,"*"),Results!E:E,'Artefacts of Power'!A36)</f>
        <v>130</v>
      </c>
      <c r="F36" s="50">
        <f>IFERROR(SUMIFS(Results!V:V,Results!G:G,CONCATENATE("&lt;&gt;*",'Artefacts of Power'!B36,"*"),Results!E:E,'Artefacts of Power'!A36)/E36,"")</f>
        <v>0.60384615384615381</v>
      </c>
      <c r="G36" s="46">
        <f>SUMIFS(Results!O:O,Results!G:G,CONCATENATE("*",B36,"*"),Results!E:E,'Artefacts of Power'!A36,Results!Y:Y,"&gt;=500")</f>
        <v>0</v>
      </c>
      <c r="H36" s="52" t="str">
        <f>IFERROR(SUMIFS(Results!V:V,Results!G:G,CONCATENATE("*",B36,"*"),Results!E:E,'Artefacts of Power'!A36,Results!Y:Y,"&gt;=500")/G36,"")</f>
        <v/>
      </c>
      <c r="I36" s="53">
        <f>SUMIFS(Results!O:O,Results!G:G,CONCATENATE("&lt;&gt;*",'Artefacts of Power'!B36,"*"),Results!E:E,'Artefacts of Power'!A36,Results!Y:Y,"&gt;=500")</f>
        <v>25</v>
      </c>
      <c r="J36" s="52">
        <f>IFERROR(SUMIFS(Results!V:V,Results!G:G,CONCATENATE("&lt;&gt;*",'Artefacts of Power'!B36,"*"),Results!E:E,'Artefacts of Power'!A36,Results!Y:Y,"&gt;=500")/I36,"")</f>
        <v>0.74</v>
      </c>
    </row>
    <row r="37" spans="1:10" x14ac:dyDescent="0.3">
      <c r="A37" s="48" t="s">
        <v>56</v>
      </c>
      <c r="B37" s="48" t="s">
        <v>23980</v>
      </c>
      <c r="C37" s="1">
        <f>SUMIFS(Results!O:O,Results!G:G,CONCATENATE("*",B37,"*"),Results!E:E,'Artefacts of Power'!A37)</f>
        <v>130</v>
      </c>
      <c r="D37" s="50">
        <f>IFERROR(SUMIFS(Results!V:V,Results!G:G,CONCATENATE("*",B37,"*"),Results!E:E,'Artefacts of Power'!A37)/C37,"")</f>
        <v>0.60384615384615381</v>
      </c>
      <c r="E37" s="1">
        <f>SUMIFS(Results!O:O,Results!G:G,CONCATENATE("&lt;&gt;*",'Artefacts of Power'!B37,"*"),Results!E:E,'Artefacts of Power'!A37)</f>
        <v>15</v>
      </c>
      <c r="F37" s="50">
        <f>IFERROR(SUMIFS(Results!V:V,Results!G:G,CONCATENATE("&lt;&gt;*",'Artefacts of Power'!B37,"*"),Results!E:E,'Artefacts of Power'!A37)/E37,"")</f>
        <v>0.2</v>
      </c>
      <c r="G37" s="46">
        <f>SUMIFS(Results!O:O,Results!G:G,CONCATENATE("*",B37,"*"),Results!E:E,'Artefacts of Power'!A37,Results!Y:Y,"&gt;=500")</f>
        <v>25</v>
      </c>
      <c r="H37" s="52">
        <f>IFERROR(SUMIFS(Results!V:V,Results!G:G,CONCATENATE("*",B37,"*"),Results!E:E,'Artefacts of Power'!A37,Results!Y:Y,"&gt;=500")/G37,"")</f>
        <v>0.74</v>
      </c>
      <c r="I37" s="53">
        <f>SUMIFS(Results!O:O,Results!G:G,CONCATENATE("&lt;&gt;*",'Artefacts of Power'!B37,"*"),Results!E:E,'Artefacts of Power'!A37,Results!Y:Y,"&gt;=500")</f>
        <v>0</v>
      </c>
      <c r="J37" s="52" t="str">
        <f>IFERROR(SUMIFS(Results!V:V,Results!G:G,CONCATENATE("&lt;&gt;*",'Artefacts of Power'!B37,"*"),Results!E:E,'Artefacts of Power'!A37,Results!Y:Y,"&gt;=500")/I37,"")</f>
        <v/>
      </c>
    </row>
    <row r="38" spans="1:10" s="5" customFormat="1" x14ac:dyDescent="0.3">
      <c r="A38" s="49" t="s">
        <v>27</v>
      </c>
      <c r="B38" s="49"/>
      <c r="C38" s="6">
        <f>SUMIFS(Results!O:O,Results!G:G,CONCATENATE("*",B38,"*"),Results!E:E,'Artefacts of Power'!A38)</f>
        <v>249</v>
      </c>
      <c r="D38" s="50">
        <f>IFERROR(SUMIFS(Results!V:V,Results!G:G,CONCATENATE("*",B38,"*"),Results!E:E,'Artefacts of Power'!A38)/C38,"")</f>
        <v>0.43775100401606426</v>
      </c>
      <c r="E38" s="6">
        <f>SUMIFS(Results!O:O,Results!G:G,CONCATENATE("&lt;&gt;*",'Artefacts of Power'!B38,"*"),Results!E:E,'Artefacts of Power'!A38)</f>
        <v>0</v>
      </c>
      <c r="F38" s="50" t="str">
        <f>IFERROR(SUMIFS(Results!V:V,Results!G:G,CONCATENATE("&lt;&gt;*",'Artefacts of Power'!B38,"*"),Results!E:E,'Artefacts of Power'!A38)/E38,"")</f>
        <v/>
      </c>
      <c r="G38" s="46">
        <f>SUMIFS(Results!O:O,Results!G:G,CONCATENATE("*",B38,"*"),Results!E:E,'Artefacts of Power'!A38,Results!Y:Y,"&gt;=500")</f>
        <v>50</v>
      </c>
      <c r="H38" s="52">
        <f>IFERROR(SUMIFS(Results!V:V,Results!G:G,CONCATENATE("*",B38,"*"),Results!E:E,'Artefacts of Power'!A38,Results!Y:Y,"&gt;=500")/G38,"")</f>
        <v>0.6</v>
      </c>
      <c r="I38" s="53">
        <f>SUMIFS(Results!O:O,Results!G:G,CONCATENATE("&lt;&gt;*",'Artefacts of Power'!B38,"*"),Results!E:E,'Artefacts of Power'!A38,Results!Y:Y,"&gt;=500")</f>
        <v>0</v>
      </c>
      <c r="J38" s="52" t="str">
        <f>IFERROR(SUMIFS(Results!V:V,Results!G:G,CONCATENATE("&lt;&gt;*",'Artefacts of Power'!B38,"*"),Results!E:E,'Artefacts of Power'!A38,Results!Y:Y,"&gt;=500")/I38,"")</f>
        <v/>
      </c>
    </row>
    <row r="39" spans="1:10" x14ac:dyDescent="0.3">
      <c r="A39" s="48" t="s">
        <v>27</v>
      </c>
      <c r="B39" s="48" t="s">
        <v>23981</v>
      </c>
      <c r="C39" s="1">
        <f>SUMIFS(Results!O:O,Results!G:G,CONCATENATE("*",B39,"*"),Results!E:E,'Artefacts of Power'!A39)</f>
        <v>30</v>
      </c>
      <c r="D39" s="50">
        <f>IFERROR(SUMIFS(Results!V:V,Results!G:G,CONCATENATE("*",B39,"*"),Results!E:E,'Artefacts of Power'!A39)/C39,"")</f>
        <v>0.5</v>
      </c>
      <c r="E39" s="1">
        <f>SUMIFS(Results!O:O,Results!G:G,CONCATENATE("&lt;&gt;*",'Artefacts of Power'!B39,"*"),Results!E:E,'Artefacts of Power'!A39)</f>
        <v>219</v>
      </c>
      <c r="F39" s="50">
        <f>IFERROR(SUMIFS(Results!V:V,Results!G:G,CONCATENATE("&lt;&gt;*",'Artefacts of Power'!B39,"*"),Results!E:E,'Artefacts of Power'!A39)/E39,"")</f>
        <v>0.42922374429223742</v>
      </c>
      <c r="G39" s="46">
        <f>SUMIFS(Results!O:O,Results!G:G,CONCATENATE("*",B39,"*"),Results!E:E,'Artefacts of Power'!A39,Results!Y:Y,"&gt;=500")</f>
        <v>15</v>
      </c>
      <c r="H39" s="52">
        <f>IFERROR(SUMIFS(Results!V:V,Results!G:G,CONCATENATE("*",B39,"*"),Results!E:E,'Artefacts of Power'!A39,Results!Y:Y,"&gt;=500")/G39,"")</f>
        <v>0.73333333333333328</v>
      </c>
      <c r="I39" s="53">
        <f>SUMIFS(Results!O:O,Results!G:G,CONCATENATE("&lt;&gt;*",'Artefacts of Power'!B39,"*"),Results!E:E,'Artefacts of Power'!A39,Results!Y:Y,"&gt;=500")</f>
        <v>35</v>
      </c>
      <c r="J39" s="52">
        <f>IFERROR(SUMIFS(Results!V:V,Results!G:G,CONCATENATE("&lt;&gt;*",'Artefacts of Power'!B39,"*"),Results!E:E,'Artefacts of Power'!A39,Results!Y:Y,"&gt;=500")/I39,"")</f>
        <v>0.54285714285714282</v>
      </c>
    </row>
    <row r="40" spans="1:10" x14ac:dyDescent="0.3">
      <c r="A40" s="48" t="s">
        <v>27</v>
      </c>
      <c r="B40" s="48" t="s">
        <v>23982</v>
      </c>
      <c r="C40" s="1">
        <f>SUMIFS(Results!O:O,Results!G:G,CONCATENATE("*",B40,"*"),Results!E:E,'Artefacts of Power'!A40)</f>
        <v>91</v>
      </c>
      <c r="D40" s="50">
        <f>IFERROR(SUMIFS(Results!V:V,Results!G:G,CONCATENATE("*",B40,"*"),Results!E:E,'Artefacts of Power'!A40)/C40,"")</f>
        <v>0.39560439560439559</v>
      </c>
      <c r="E40" s="1">
        <f>SUMIFS(Results!O:O,Results!G:G,CONCATENATE("&lt;&gt;*",'Artefacts of Power'!B40,"*"),Results!E:E,'Artefacts of Power'!A40)</f>
        <v>158</v>
      </c>
      <c r="F40" s="50">
        <f>IFERROR(SUMIFS(Results!V:V,Results!G:G,CONCATENATE("&lt;&gt;*",'Artefacts of Power'!B40,"*"),Results!E:E,'Artefacts of Power'!A40)/E40,"")</f>
        <v>0.46202531645569622</v>
      </c>
      <c r="G40" s="46">
        <f>SUMIFS(Results!O:O,Results!G:G,CONCATENATE("*",B40,"*"),Results!E:E,'Artefacts of Power'!A40,Results!Y:Y,"&gt;=500")</f>
        <v>20</v>
      </c>
      <c r="H40" s="52">
        <f>IFERROR(SUMIFS(Results!V:V,Results!G:G,CONCATENATE("*",B40,"*"),Results!E:E,'Artefacts of Power'!A40,Results!Y:Y,"&gt;=500")/G40,"")</f>
        <v>0.55000000000000004</v>
      </c>
      <c r="I40" s="53">
        <f>SUMIFS(Results!O:O,Results!G:G,CONCATENATE("&lt;&gt;*",'Artefacts of Power'!B40,"*"),Results!E:E,'Artefacts of Power'!A40,Results!Y:Y,"&gt;=500")</f>
        <v>30</v>
      </c>
      <c r="J40" s="52">
        <f>IFERROR(SUMIFS(Results!V:V,Results!G:G,CONCATENATE("&lt;&gt;*",'Artefacts of Power'!B40,"*"),Results!E:E,'Artefacts of Power'!A40,Results!Y:Y,"&gt;=500")/I40,"")</f>
        <v>0.6333333333333333</v>
      </c>
    </row>
    <row r="41" spans="1:10" x14ac:dyDescent="0.3">
      <c r="A41" s="48" t="s">
        <v>27</v>
      </c>
      <c r="B41" s="48" t="s">
        <v>23983</v>
      </c>
      <c r="C41" s="1">
        <f>SUMIFS(Results!O:O,Results!G:G,CONCATENATE("*",B41,"*"),Results!E:E,'Artefacts of Power'!A41)</f>
        <v>100</v>
      </c>
      <c r="D41" s="50">
        <f>IFERROR(SUMIFS(Results!V:V,Results!G:G,CONCATENATE("*",B41,"*"),Results!E:E,'Artefacts of Power'!A41)/C41,"")</f>
        <v>0.45</v>
      </c>
      <c r="E41" s="1">
        <f>SUMIFS(Results!O:O,Results!G:G,CONCATENATE("&lt;&gt;*",'Artefacts of Power'!B41,"*"),Results!E:E,'Artefacts of Power'!A41)</f>
        <v>149</v>
      </c>
      <c r="F41" s="50">
        <f>IFERROR(SUMIFS(Results!V:V,Results!G:G,CONCATENATE("&lt;&gt;*",'Artefacts of Power'!B41,"*"),Results!E:E,'Artefacts of Power'!A41)/E41,"")</f>
        <v>0.42953020134228187</v>
      </c>
      <c r="G41" s="46">
        <f>SUMIFS(Results!O:O,Results!G:G,CONCATENATE("*",B41,"*"),Results!E:E,'Artefacts of Power'!A41,Results!Y:Y,"&gt;=500")</f>
        <v>10</v>
      </c>
      <c r="H41" s="52">
        <f>IFERROR(SUMIFS(Results!V:V,Results!G:G,CONCATENATE("*",B41,"*"),Results!E:E,'Artefacts of Power'!A41,Results!Y:Y,"&gt;=500")/G41,"")</f>
        <v>0.4</v>
      </c>
      <c r="I41" s="53">
        <f>SUMIFS(Results!O:O,Results!G:G,CONCATENATE("&lt;&gt;*",'Artefacts of Power'!B41,"*"),Results!E:E,'Artefacts of Power'!A41,Results!Y:Y,"&gt;=500")</f>
        <v>40</v>
      </c>
      <c r="J41" s="52">
        <f>IFERROR(SUMIFS(Results!V:V,Results!G:G,CONCATENATE("&lt;&gt;*",'Artefacts of Power'!B41,"*"),Results!E:E,'Artefacts of Power'!A41,Results!Y:Y,"&gt;=500")/I41,"")</f>
        <v>0.65</v>
      </c>
    </row>
    <row r="42" spans="1:10" s="5" customFormat="1" x14ac:dyDescent="0.3">
      <c r="A42" s="49" t="s">
        <v>30</v>
      </c>
      <c r="B42" s="49"/>
      <c r="C42" s="6">
        <f>SUMIFS(Results!O:O,Results!G:G,CONCATENATE("*",B42,"*"),Results!E:E,'Artefacts of Power'!A42)</f>
        <v>113</v>
      </c>
      <c r="D42" s="50">
        <f>IFERROR(SUMIFS(Results!V:V,Results!G:G,CONCATENATE("*",B42,"*"),Results!E:E,'Artefacts of Power'!A42)/C42,"")</f>
        <v>0.48230088495575218</v>
      </c>
      <c r="E42" s="6">
        <f>SUMIFS(Results!O:O,Results!G:G,CONCATENATE("&lt;&gt;*",'Artefacts of Power'!B42,"*"),Results!E:E,'Artefacts of Power'!A42)</f>
        <v>0</v>
      </c>
      <c r="F42" s="50" t="str">
        <f>IFERROR(SUMIFS(Results!V:V,Results!G:G,CONCATENATE("&lt;&gt;*",'Artefacts of Power'!B42,"*"),Results!E:E,'Artefacts of Power'!A42)/E42,"")</f>
        <v/>
      </c>
      <c r="G42" s="46">
        <f>SUMIFS(Results!O:O,Results!G:G,CONCATENATE("*",B42,"*"),Results!E:E,'Artefacts of Power'!A42,Results!Y:Y,"&gt;=500")</f>
        <v>18</v>
      </c>
      <c r="H42" s="52">
        <f>IFERROR(SUMIFS(Results!V:V,Results!G:G,CONCATENATE("*",B42,"*"),Results!E:E,'Artefacts of Power'!A42,Results!Y:Y,"&gt;=500")/G42,"")</f>
        <v>0.72222222222222221</v>
      </c>
      <c r="I42" s="53">
        <f>SUMIFS(Results!O:O,Results!G:G,CONCATENATE("&lt;&gt;*",'Artefacts of Power'!B42,"*"),Results!E:E,'Artefacts of Power'!A42,Results!Y:Y,"&gt;=500")</f>
        <v>0</v>
      </c>
      <c r="J42" s="52" t="str">
        <f>IFERROR(SUMIFS(Results!V:V,Results!G:G,CONCATENATE("&lt;&gt;*",'Artefacts of Power'!B42,"*"),Results!E:E,'Artefacts of Power'!A42,Results!Y:Y,"&gt;=500")/I42,"")</f>
        <v/>
      </c>
    </row>
    <row r="43" spans="1:10" x14ac:dyDescent="0.3">
      <c r="A43" s="48" t="s">
        <v>30</v>
      </c>
      <c r="B43" s="48" t="s">
        <v>23984</v>
      </c>
      <c r="C43" s="1">
        <f>SUMIFS(Results!O:O,Results!G:G,CONCATENATE("*",B43,"*"),Results!E:E,'Artefacts of Power'!A43)</f>
        <v>63</v>
      </c>
      <c r="D43" s="50">
        <f>IFERROR(SUMIFS(Results!V:V,Results!G:G,CONCATENATE("*",B43,"*"),Results!E:E,'Artefacts of Power'!A43)/C43,"")</f>
        <v>0.47619047619047616</v>
      </c>
      <c r="E43" s="1">
        <f>SUMIFS(Results!O:O,Results!G:G,CONCATENATE("&lt;&gt;*",'Artefacts of Power'!B43,"*"),Results!E:E,'Artefacts of Power'!A43)</f>
        <v>50</v>
      </c>
      <c r="F43" s="50">
        <f>IFERROR(SUMIFS(Results!V:V,Results!G:G,CONCATENATE("&lt;&gt;*",'Artefacts of Power'!B43,"*"),Results!E:E,'Artefacts of Power'!A43)/E43,"")</f>
        <v>0.49</v>
      </c>
      <c r="G43" s="46">
        <f>SUMIFS(Results!O:O,Results!G:G,CONCATENATE("*",B43,"*"),Results!E:E,'Artefacts of Power'!A43,Results!Y:Y,"&gt;=500")</f>
        <v>3</v>
      </c>
      <c r="H43" s="52">
        <f>IFERROR(SUMIFS(Results!V:V,Results!G:G,CONCATENATE("*",B43,"*"),Results!E:E,'Artefacts of Power'!A43,Results!Y:Y,"&gt;=500")/G43,"")</f>
        <v>1</v>
      </c>
      <c r="I43" s="53">
        <f>SUMIFS(Results!O:O,Results!G:G,CONCATENATE("&lt;&gt;*",'Artefacts of Power'!B43,"*"),Results!E:E,'Artefacts of Power'!A43,Results!Y:Y,"&gt;=500")</f>
        <v>15</v>
      </c>
      <c r="J43" s="52">
        <f>IFERROR(SUMIFS(Results!V:V,Results!G:G,CONCATENATE("&lt;&gt;*",'Artefacts of Power'!B43,"*"),Results!E:E,'Artefacts of Power'!A43,Results!Y:Y,"&gt;=500")/I43,"")</f>
        <v>0.66666666666666663</v>
      </c>
    </row>
    <row r="44" spans="1:10" x14ac:dyDescent="0.3">
      <c r="A44" s="48" t="s">
        <v>30</v>
      </c>
      <c r="B44" s="48" t="s">
        <v>23985</v>
      </c>
      <c r="C44" s="1">
        <f>SUMIFS(Results!O:O,Results!G:G,CONCATENATE("*",B44,"*"),Results!E:E,'Artefacts of Power'!A44)</f>
        <v>30</v>
      </c>
      <c r="D44" s="50">
        <f>IFERROR(SUMIFS(Results!V:V,Results!G:G,CONCATENATE("*",B44,"*"),Results!E:E,'Artefacts of Power'!A44)/C44,"")</f>
        <v>0.48333333333333334</v>
      </c>
      <c r="E44" s="1">
        <f>SUMIFS(Results!O:O,Results!G:G,CONCATENATE("&lt;&gt;*",'Artefacts of Power'!B44,"*"),Results!E:E,'Artefacts of Power'!A44)</f>
        <v>83</v>
      </c>
      <c r="F44" s="50">
        <f>IFERROR(SUMIFS(Results!V:V,Results!G:G,CONCATENATE("&lt;&gt;*",'Artefacts of Power'!B44,"*"),Results!E:E,'Artefacts of Power'!A44)/E44,"")</f>
        <v>0.48192771084337349</v>
      </c>
      <c r="G44" s="46">
        <f>SUMIFS(Results!O:O,Results!G:G,CONCATENATE("*",B44,"*"),Results!E:E,'Artefacts of Power'!A44,Results!Y:Y,"&gt;=500")</f>
        <v>5</v>
      </c>
      <c r="H44" s="52">
        <f>IFERROR(SUMIFS(Results!V:V,Results!G:G,CONCATENATE("*",B44,"*"),Results!E:E,'Artefacts of Power'!A44,Results!Y:Y,"&gt;=500")/G44,"")</f>
        <v>0.4</v>
      </c>
      <c r="I44" s="53">
        <f>SUMIFS(Results!O:O,Results!G:G,CONCATENATE("&lt;&gt;*",'Artefacts of Power'!B44,"*"),Results!E:E,'Artefacts of Power'!A44,Results!Y:Y,"&gt;=500")</f>
        <v>13</v>
      </c>
      <c r="J44" s="52">
        <f>IFERROR(SUMIFS(Results!V:V,Results!G:G,CONCATENATE("&lt;&gt;*",'Artefacts of Power'!B44,"*"),Results!E:E,'Artefacts of Power'!A44,Results!Y:Y,"&gt;=500")/I44,"")</f>
        <v>0.84615384615384615</v>
      </c>
    </row>
    <row r="45" spans="1:10" x14ac:dyDescent="0.3">
      <c r="A45" s="48" t="s">
        <v>30</v>
      </c>
      <c r="B45" s="48" t="s">
        <v>23986</v>
      </c>
      <c r="C45" s="1">
        <f>SUMIFS(Results!O:O,Results!G:G,CONCATENATE("*",B45,"*"),Results!E:E,'Artefacts of Power'!A45)</f>
        <v>20</v>
      </c>
      <c r="D45" s="50">
        <f>IFERROR(SUMIFS(Results!V:V,Results!G:G,CONCATENATE("*",B45,"*"),Results!E:E,'Artefacts of Power'!A45)/C45,"")</f>
        <v>0.5</v>
      </c>
      <c r="E45" s="1">
        <f>SUMIFS(Results!O:O,Results!G:G,CONCATENATE("&lt;&gt;*",'Artefacts of Power'!B45,"*"),Results!E:E,'Artefacts of Power'!A45)</f>
        <v>93</v>
      </c>
      <c r="F45" s="50">
        <f>IFERROR(SUMIFS(Results!V:V,Results!G:G,CONCATENATE("&lt;&gt;*",'Artefacts of Power'!B45,"*"),Results!E:E,'Artefacts of Power'!A45)/E45,"")</f>
        <v>0.478494623655914</v>
      </c>
      <c r="G45" s="46">
        <f>SUMIFS(Results!O:O,Results!G:G,CONCATENATE("*",B45,"*"),Results!E:E,'Artefacts of Power'!A45,Results!Y:Y,"&gt;=500")</f>
        <v>10</v>
      </c>
      <c r="H45" s="52">
        <f>IFERROR(SUMIFS(Results!V:V,Results!G:G,CONCATENATE("*",B45,"*"),Results!E:E,'Artefacts of Power'!A45,Results!Y:Y,"&gt;=500")/G45,"")</f>
        <v>0.8</v>
      </c>
      <c r="I45" s="53">
        <f>SUMIFS(Results!O:O,Results!G:G,CONCATENATE("&lt;&gt;*",'Artefacts of Power'!B45,"*"),Results!E:E,'Artefacts of Power'!A45,Results!Y:Y,"&gt;=500")</f>
        <v>8</v>
      </c>
      <c r="J45" s="52">
        <f>IFERROR(SUMIFS(Results!V:V,Results!G:G,CONCATENATE("&lt;&gt;*",'Artefacts of Power'!B45,"*"),Results!E:E,'Artefacts of Power'!A45,Results!Y:Y,"&gt;=500")/I45,"")</f>
        <v>0.625</v>
      </c>
    </row>
    <row r="46" spans="1:10" s="5" customFormat="1" x14ac:dyDescent="0.3">
      <c r="A46" s="49" t="s">
        <v>58</v>
      </c>
      <c r="B46" s="49"/>
      <c r="C46" s="6">
        <f>SUMIFS(Results!O:O,Results!G:G,CONCATENATE("*",B46,"*"),Results!E:E,'Artefacts of Power'!A46)</f>
        <v>0</v>
      </c>
      <c r="D46" s="50" t="str">
        <f>IFERROR(SUMIFS(Results!V:V,Results!G:G,CONCATENATE("*",B46,"*"),Results!E:E,'Artefacts of Power'!A46)/C46,"")</f>
        <v/>
      </c>
      <c r="E46" s="6">
        <f>SUMIFS(Results!O:O,Results!G:G,CONCATENATE("&lt;&gt;*",'Artefacts of Power'!B46,"*"),Results!E:E,'Artefacts of Power'!A46)</f>
        <v>0</v>
      </c>
      <c r="F46" s="50" t="str">
        <f>IFERROR(SUMIFS(Results!V:V,Results!G:G,CONCATENATE("&lt;&gt;*",'Artefacts of Power'!B46,"*"),Results!E:E,'Artefacts of Power'!A46)/E46,"")</f>
        <v/>
      </c>
      <c r="G46" s="46">
        <f>SUMIFS(Results!O:O,Results!G:G,CONCATENATE("*",B46,"*"),Results!E:E,'Artefacts of Power'!A46,Results!Y:Y,"&gt;=500")</f>
        <v>0</v>
      </c>
      <c r="H46" s="52" t="str">
        <f>IFERROR(SUMIFS(Results!V:V,Results!G:G,CONCATENATE("*",B46,"*"),Results!E:E,'Artefacts of Power'!A46,Results!Y:Y,"&gt;=500")/G46,"")</f>
        <v/>
      </c>
      <c r="I46" s="53">
        <f>SUMIFS(Results!O:O,Results!G:G,CONCATENATE("&lt;&gt;*",'Artefacts of Power'!B46,"*"),Results!E:E,'Artefacts of Power'!A46,Results!Y:Y,"&gt;=500")</f>
        <v>0</v>
      </c>
      <c r="J46" s="52" t="str">
        <f>IFERROR(SUMIFS(Results!V:V,Results!G:G,CONCATENATE("&lt;&gt;*",'Artefacts of Power'!B46,"*"),Results!E:E,'Artefacts of Power'!A46,Results!Y:Y,"&gt;=500")/I46,"")</f>
        <v/>
      </c>
    </row>
    <row r="47" spans="1:10" x14ac:dyDescent="0.3">
      <c r="A47" s="48" t="s">
        <v>25651</v>
      </c>
      <c r="B47" s="48" t="s">
        <v>23987</v>
      </c>
      <c r="C47" s="1">
        <f>SUMIFS(Results!O:O,Results!G:G,CONCATENATE("*",B47,"*"),Results!E:E,'Artefacts of Power'!A47)</f>
        <v>45</v>
      </c>
      <c r="D47" s="50">
        <f>IFERROR(SUMIFS(Results!V:V,Results!G:G,CONCATENATE("*",B47,"*"),Results!E:E,'Artefacts of Power'!A47)/C47,"")</f>
        <v>0.53333333333333333</v>
      </c>
      <c r="E47" s="1">
        <f>SUMIFS(Results!O:O,Results!G:G,CONCATENATE("&lt;&gt;*",'Artefacts of Power'!B47,"*"),Results!E:E,'Artefacts of Power'!A47)</f>
        <v>58</v>
      </c>
      <c r="F47" s="50">
        <f>IFERROR(SUMIFS(Results!V:V,Results!G:G,CONCATENATE("&lt;&gt;*",'Artefacts of Power'!B47,"*"),Results!E:E,'Artefacts of Power'!A47)/E47,"")</f>
        <v>0.43103448275862066</v>
      </c>
      <c r="G47" s="46">
        <f>SUMIFS(Results!O:O,Results!G:G,CONCATENATE("*",B47,"*"),Results!E:E,'Artefacts of Power'!A47,Results!Y:Y,"&gt;=500")</f>
        <v>20</v>
      </c>
      <c r="H47" s="52">
        <f>IFERROR(SUMIFS(Results!V:V,Results!G:G,CONCATENATE("*",B47,"*"),Results!E:E,'Artefacts of Power'!A47,Results!Y:Y,"&gt;=500")/G47,"")</f>
        <v>0.6</v>
      </c>
      <c r="I47" s="53">
        <f>SUMIFS(Results!O:O,Results!G:G,CONCATENATE("&lt;&gt;*",'Artefacts of Power'!B47,"*"),Results!E:E,'Artefacts of Power'!A47,Results!Y:Y,"&gt;=500")</f>
        <v>20</v>
      </c>
      <c r="J47" s="52">
        <f>IFERROR(SUMIFS(Results!V:V,Results!G:G,CONCATENATE("&lt;&gt;*",'Artefacts of Power'!B47,"*"),Results!E:E,'Artefacts of Power'!A47,Results!Y:Y,"&gt;=500")/I47,"")</f>
        <v>0.7</v>
      </c>
    </row>
    <row r="48" spans="1:10" x14ac:dyDescent="0.3">
      <c r="A48" s="48" t="s">
        <v>25651</v>
      </c>
      <c r="B48" s="48" t="s">
        <v>23988</v>
      </c>
      <c r="C48" s="1">
        <f>SUMIFS(Results!O:O,Results!G:G,CONCATENATE("*",B48,"*"),Results!E:E,'Artefacts of Power'!A48)</f>
        <v>30</v>
      </c>
      <c r="D48" s="50">
        <f>IFERROR(SUMIFS(Results!V:V,Results!G:G,CONCATENATE("*",B48,"*"),Results!E:E,'Artefacts of Power'!A48)/C48,"")</f>
        <v>0.3</v>
      </c>
      <c r="E48" s="1">
        <f>SUMIFS(Results!O:O,Results!G:G,CONCATENATE("&lt;&gt;*",'Artefacts of Power'!B48,"*"),Results!E:E,'Artefacts of Power'!A48)</f>
        <v>73</v>
      </c>
      <c r="F48" s="50">
        <f>IFERROR(SUMIFS(Results!V:V,Results!G:G,CONCATENATE("&lt;&gt;*",'Artefacts of Power'!B48,"*"),Results!E:E,'Artefacts of Power'!A48)/E48,"")</f>
        <v>0.54794520547945202</v>
      </c>
      <c r="G48" s="46">
        <f>SUMIFS(Results!O:O,Results!G:G,CONCATENATE("*",B48,"*"),Results!E:E,'Artefacts of Power'!A48,Results!Y:Y,"&gt;=500")</f>
        <v>5</v>
      </c>
      <c r="H48" s="52">
        <f>IFERROR(SUMIFS(Results!V:V,Results!G:G,CONCATENATE("*",B48,"*"),Results!E:E,'Artefacts of Power'!A48,Results!Y:Y,"&gt;=500")/G48,"")</f>
        <v>0.4</v>
      </c>
      <c r="I48" s="53">
        <f>SUMIFS(Results!O:O,Results!G:G,CONCATENATE("&lt;&gt;*",'Artefacts of Power'!B48,"*"),Results!E:E,'Artefacts of Power'!A48,Results!Y:Y,"&gt;=500")</f>
        <v>35</v>
      </c>
      <c r="J48" s="52">
        <f>IFERROR(SUMIFS(Results!V:V,Results!G:G,CONCATENATE("&lt;&gt;*",'Artefacts of Power'!B48,"*"),Results!E:E,'Artefacts of Power'!A48,Results!Y:Y,"&gt;=500")/I48,"")</f>
        <v>0.68571428571428572</v>
      </c>
    </row>
    <row r="49" spans="1:10" x14ac:dyDescent="0.3">
      <c r="A49" s="48" t="s">
        <v>25651</v>
      </c>
      <c r="B49" s="48" t="s">
        <v>23989</v>
      </c>
      <c r="C49" s="1">
        <f>SUMIFS(Results!O:O,Results!G:G,CONCATENATE("*",B49,"*"),Results!E:E,'Artefacts of Power'!A49)</f>
        <v>20</v>
      </c>
      <c r="D49" s="50">
        <f>IFERROR(SUMIFS(Results!V:V,Results!G:G,CONCATENATE("*",B49,"*"),Results!E:E,'Artefacts of Power'!A49)/C49,"")</f>
        <v>0.65</v>
      </c>
      <c r="E49" s="1">
        <f>SUMIFS(Results!O:O,Results!G:G,CONCATENATE("&lt;&gt;*",'Artefacts of Power'!B49,"*"),Results!E:E,'Artefacts of Power'!A49)</f>
        <v>83</v>
      </c>
      <c r="F49" s="50">
        <f>IFERROR(SUMIFS(Results!V:V,Results!G:G,CONCATENATE("&lt;&gt;*",'Artefacts of Power'!B49,"*"),Results!E:E,'Artefacts of Power'!A49)/E49,"")</f>
        <v>0.43373493975903615</v>
      </c>
      <c r="G49" s="46">
        <f>SUMIFS(Results!O:O,Results!G:G,CONCATENATE("*",B49,"*"),Results!E:E,'Artefacts of Power'!A49,Results!Y:Y,"&gt;=500")</f>
        <v>10</v>
      </c>
      <c r="H49" s="52">
        <f>IFERROR(SUMIFS(Results!V:V,Results!G:G,CONCATENATE("*",B49,"*"),Results!E:E,'Artefacts of Power'!A49,Results!Y:Y,"&gt;=500")/G49,"")</f>
        <v>0.9</v>
      </c>
      <c r="I49" s="53">
        <f>SUMIFS(Results!O:O,Results!G:G,CONCATENATE("&lt;&gt;*",'Artefacts of Power'!B49,"*"),Results!E:E,'Artefacts of Power'!A49,Results!Y:Y,"&gt;=500")</f>
        <v>30</v>
      </c>
      <c r="J49" s="52">
        <f>IFERROR(SUMIFS(Results!V:V,Results!G:G,CONCATENATE("&lt;&gt;*",'Artefacts of Power'!B49,"*"),Results!E:E,'Artefacts of Power'!A49,Results!Y:Y,"&gt;=500")/I49,"")</f>
        <v>0.56666666666666665</v>
      </c>
    </row>
    <row r="50" spans="1:10" s="5" customFormat="1" x14ac:dyDescent="0.3">
      <c r="A50" s="49" t="s">
        <v>45</v>
      </c>
      <c r="B50" s="49"/>
      <c r="C50" s="6">
        <f>SUMIFS(Results!O:O,Results!G:G,CONCATENATE("*",B50,"*"),Results!E:E,'Artefacts of Power'!A50)</f>
        <v>223</v>
      </c>
      <c r="D50" s="50">
        <f>IFERROR(SUMIFS(Results!V:V,Results!G:G,CONCATENATE("*",B50,"*"),Results!E:E,'Artefacts of Power'!A50)/C50,"")</f>
        <v>0.42152466367713004</v>
      </c>
      <c r="E50" s="6">
        <f>SUMIFS(Results!O:O,Results!G:G,CONCATENATE("&lt;&gt;*",'Artefacts of Power'!B50,"*"),Results!E:E,'Artefacts of Power'!A50)</f>
        <v>0</v>
      </c>
      <c r="F50" s="50" t="str">
        <f>IFERROR(SUMIFS(Results!V:V,Results!G:G,CONCATENATE("&lt;&gt;*",'Artefacts of Power'!B50,"*"),Results!E:E,'Artefacts of Power'!A50)/E50,"")</f>
        <v/>
      </c>
      <c r="G50" s="46">
        <f>SUMIFS(Results!O:O,Results!G:G,CONCATENATE("*",B50,"*"),Results!E:E,'Artefacts of Power'!A50,Results!Y:Y,"&gt;=500")</f>
        <v>40</v>
      </c>
      <c r="H50" s="52">
        <f>IFERROR(SUMIFS(Results!V:V,Results!G:G,CONCATENATE("*",B50,"*"),Results!E:E,'Artefacts of Power'!A50,Results!Y:Y,"&gt;=500")/G50,"")</f>
        <v>0.67500000000000004</v>
      </c>
      <c r="I50" s="53">
        <f>SUMIFS(Results!O:O,Results!G:G,CONCATENATE("&lt;&gt;*",'Artefacts of Power'!B50,"*"),Results!E:E,'Artefacts of Power'!A50,Results!Y:Y,"&gt;=500")</f>
        <v>0</v>
      </c>
      <c r="J50" s="52" t="str">
        <f>IFERROR(SUMIFS(Results!V:V,Results!G:G,CONCATENATE("&lt;&gt;*",'Artefacts of Power'!B50,"*"),Results!E:E,'Artefacts of Power'!A50,Results!Y:Y,"&gt;=500")/I50,"")</f>
        <v/>
      </c>
    </row>
    <row r="51" spans="1:10" x14ac:dyDescent="0.3">
      <c r="A51" s="48" t="s">
        <v>45</v>
      </c>
      <c r="B51" s="48" t="s">
        <v>24005</v>
      </c>
      <c r="C51" s="1">
        <f>SUMIFS(Results!O:O,Results!G:G,CONCATENATE("*",B51,"*"),Results!E:E,'Artefacts of Power'!A51)</f>
        <v>76</v>
      </c>
      <c r="D51" s="50">
        <f>IFERROR(SUMIFS(Results!V:V,Results!G:G,CONCATENATE("*",B51,"*"),Results!E:E,'Artefacts of Power'!A51)/C51,"")</f>
        <v>0.42105263157894735</v>
      </c>
      <c r="E51" s="1">
        <f>SUMIFS(Results!O:O,Results!G:G,CONCATENATE("&lt;&gt;*",'Artefacts of Power'!B51,"*"),Results!E:E,'Artefacts of Power'!A51)</f>
        <v>147</v>
      </c>
      <c r="F51" s="50">
        <f>IFERROR(SUMIFS(Results!V:V,Results!G:G,CONCATENATE("&lt;&gt;*",'Artefacts of Power'!B51,"*"),Results!E:E,'Artefacts of Power'!A51)/E51,"")</f>
        <v>0.42176870748299322</v>
      </c>
      <c r="G51" s="46">
        <f>SUMIFS(Results!O:O,Results!G:G,CONCATENATE("*",B51,"*"),Results!E:E,'Artefacts of Power'!A51,Results!Y:Y,"&gt;=500")</f>
        <v>10</v>
      </c>
      <c r="H51" s="52">
        <f>IFERROR(SUMIFS(Results!V:V,Results!G:G,CONCATENATE("*",B51,"*"),Results!E:E,'Artefacts of Power'!A51,Results!Y:Y,"&gt;=500")/G51,"")</f>
        <v>0.8</v>
      </c>
      <c r="I51" s="53">
        <f>SUMIFS(Results!O:O,Results!G:G,CONCATENATE("&lt;&gt;*",'Artefacts of Power'!B51,"*"),Results!E:E,'Artefacts of Power'!A51,Results!Y:Y,"&gt;=500")</f>
        <v>30</v>
      </c>
      <c r="J51" s="52">
        <f>IFERROR(SUMIFS(Results!V:V,Results!G:G,CONCATENATE("&lt;&gt;*",'Artefacts of Power'!B51,"*"),Results!E:E,'Artefacts of Power'!A51,Results!Y:Y,"&gt;=500")/I51,"")</f>
        <v>0.6333333333333333</v>
      </c>
    </row>
    <row r="52" spans="1:10" x14ac:dyDescent="0.3">
      <c r="A52" s="48" t="s">
        <v>45</v>
      </c>
      <c r="B52" s="48" t="s">
        <v>24006</v>
      </c>
      <c r="C52" s="1">
        <f>SUMIFS(Results!O:O,Results!G:G,CONCATENATE("*",B52,"*"),Results!E:E,'Artefacts of Power'!A52)</f>
        <v>28</v>
      </c>
      <c r="D52" s="50">
        <f>IFERROR(SUMIFS(Results!V:V,Results!G:G,CONCATENATE("*",B52,"*"),Results!E:E,'Artefacts of Power'!A52)/C52,"")</f>
        <v>0.2857142857142857</v>
      </c>
      <c r="E52" s="1">
        <f>SUMIFS(Results!O:O,Results!G:G,CONCATENATE("&lt;&gt;*",'Artefacts of Power'!B52,"*"),Results!E:E,'Artefacts of Power'!A52)</f>
        <v>195</v>
      </c>
      <c r="F52" s="50">
        <f>IFERROR(SUMIFS(Results!V:V,Results!G:G,CONCATENATE("&lt;&gt;*",'Artefacts of Power'!B52,"*"),Results!E:E,'Artefacts of Power'!A52)/E52,"")</f>
        <v>0.44102564102564101</v>
      </c>
      <c r="G52" s="46">
        <f>SUMIFS(Results!O:O,Results!G:G,CONCATENATE("*",B52,"*"),Results!E:E,'Artefacts of Power'!A52,Results!Y:Y,"&gt;=500")</f>
        <v>0</v>
      </c>
      <c r="H52" s="52" t="str">
        <f>IFERROR(SUMIFS(Results!V:V,Results!G:G,CONCATENATE("*",B52,"*"),Results!E:E,'Artefacts of Power'!A52,Results!Y:Y,"&gt;=500")/G52,"")</f>
        <v/>
      </c>
      <c r="I52" s="53">
        <f>SUMIFS(Results!O:O,Results!G:G,CONCATENATE("&lt;&gt;*",'Artefacts of Power'!B52,"*"),Results!E:E,'Artefacts of Power'!A52,Results!Y:Y,"&gt;=500")</f>
        <v>40</v>
      </c>
      <c r="J52" s="52">
        <f>IFERROR(SUMIFS(Results!V:V,Results!G:G,CONCATENATE("&lt;&gt;*",'Artefacts of Power'!B52,"*"),Results!E:E,'Artefacts of Power'!A52,Results!Y:Y,"&gt;=500")/I52,"")</f>
        <v>0.67500000000000004</v>
      </c>
    </row>
    <row r="53" spans="1:10" x14ac:dyDescent="0.3">
      <c r="A53" s="48" t="s">
        <v>45</v>
      </c>
      <c r="B53" s="48" t="s">
        <v>24007</v>
      </c>
      <c r="C53" s="1">
        <f>SUMIFS(Results!O:O,Results!G:G,CONCATENATE("*",B53,"*"),Results!E:E,'Artefacts of Power'!A53)</f>
        <v>105</v>
      </c>
      <c r="D53" s="50">
        <f>IFERROR(SUMIFS(Results!V:V,Results!G:G,CONCATENATE("*",B53,"*"),Results!E:E,'Artefacts of Power'!A53)/C53,"")</f>
        <v>0.41904761904761906</v>
      </c>
      <c r="E53" s="1">
        <f>SUMIFS(Results!O:O,Results!G:G,CONCATENATE("&lt;&gt;*",'Artefacts of Power'!B53,"*"),Results!E:E,'Artefacts of Power'!A53)</f>
        <v>118</v>
      </c>
      <c r="F53" s="50">
        <f>IFERROR(SUMIFS(Results!V:V,Results!G:G,CONCATENATE("&lt;&gt;*",'Artefacts of Power'!B53,"*"),Results!E:E,'Artefacts of Power'!A53)/E53,"")</f>
        <v>0.42372881355932202</v>
      </c>
      <c r="G53" s="46">
        <f>SUMIFS(Results!O:O,Results!G:G,CONCATENATE("*",B53,"*"),Results!E:E,'Artefacts of Power'!A53,Results!Y:Y,"&gt;=500")</f>
        <v>20</v>
      </c>
      <c r="H53" s="52">
        <f>IFERROR(SUMIFS(Results!V:V,Results!G:G,CONCATENATE("*",B53,"*"),Results!E:E,'Artefacts of Power'!A53,Results!Y:Y,"&gt;=500")/G53,"")</f>
        <v>0.55000000000000004</v>
      </c>
      <c r="I53" s="53">
        <f>SUMIFS(Results!O:O,Results!G:G,CONCATENATE("&lt;&gt;*",'Artefacts of Power'!B53,"*"),Results!E:E,'Artefacts of Power'!A53,Results!Y:Y,"&gt;=500")</f>
        <v>20</v>
      </c>
      <c r="J53" s="52">
        <f>IFERROR(SUMIFS(Results!V:V,Results!G:G,CONCATENATE("&lt;&gt;*",'Artefacts of Power'!B53,"*"),Results!E:E,'Artefacts of Power'!A53,Results!Y:Y,"&gt;=500")/I53,"")</f>
        <v>0.8</v>
      </c>
    </row>
    <row r="54" spans="1:10" s="5" customFormat="1" x14ac:dyDescent="0.3">
      <c r="A54" s="49" t="s">
        <v>103</v>
      </c>
      <c r="B54" s="49"/>
      <c r="C54" s="6">
        <f>SUMIFS(Results!O:O,Results!G:G,CONCATENATE("*",B54,"*"),Results!E:E,'Artefacts of Power'!A54)</f>
        <v>203</v>
      </c>
      <c r="D54" s="50">
        <f>IFERROR(SUMIFS(Results!V:V,Results!G:G,CONCATENATE("*",B54,"*"),Results!E:E,'Artefacts of Power'!A54)/C54,"")</f>
        <v>0.59113300492610843</v>
      </c>
      <c r="E54" s="6">
        <f>SUMIFS(Results!O:O,Results!G:G,CONCATENATE("&lt;&gt;*",'Artefacts of Power'!B54,"*"),Results!E:E,'Artefacts of Power'!A54)</f>
        <v>0</v>
      </c>
      <c r="F54" s="50" t="str">
        <f>IFERROR(SUMIFS(Results!V:V,Results!G:G,CONCATENATE("&lt;&gt;*",'Artefacts of Power'!B54,"*"),Results!E:E,'Artefacts of Power'!A54)/E54,"")</f>
        <v/>
      </c>
      <c r="G54" s="46">
        <f>SUMIFS(Results!O:O,Results!G:G,CONCATENATE("*",B54,"*"),Results!E:E,'Artefacts of Power'!A54,Results!Y:Y,"&gt;=500")</f>
        <v>45</v>
      </c>
      <c r="H54" s="52">
        <f>IFERROR(SUMIFS(Results!V:V,Results!G:G,CONCATENATE("*",B54,"*"),Results!E:E,'Artefacts of Power'!A54,Results!Y:Y,"&gt;=500")/G54,"")</f>
        <v>0.73333333333333328</v>
      </c>
      <c r="I54" s="53">
        <f>SUMIFS(Results!O:O,Results!G:G,CONCATENATE("&lt;&gt;*",'Artefacts of Power'!B54,"*"),Results!E:E,'Artefacts of Power'!A54,Results!Y:Y,"&gt;=500")</f>
        <v>0</v>
      </c>
      <c r="J54" s="52" t="str">
        <f>IFERROR(SUMIFS(Results!V:V,Results!G:G,CONCATENATE("&lt;&gt;*",'Artefacts of Power'!B54,"*"),Results!E:E,'Artefacts of Power'!A54,Results!Y:Y,"&gt;=500")/I54,"")</f>
        <v/>
      </c>
    </row>
    <row r="55" spans="1:10" x14ac:dyDescent="0.3">
      <c r="A55" s="48" t="s">
        <v>103</v>
      </c>
      <c r="B55" s="48" t="s">
        <v>24008</v>
      </c>
      <c r="C55" s="1">
        <f>SUMIFS(Results!O:O,Results!G:G,CONCATENATE("*",B55,"*"),Results!E:E,'Artefacts of Power'!A55)</f>
        <v>0</v>
      </c>
      <c r="D55" s="50" t="str">
        <f>IFERROR(SUMIFS(Results!V:V,Results!G:G,CONCATENATE("*",B55,"*"),Results!E:E,'Artefacts of Power'!A55)/C55,"")</f>
        <v/>
      </c>
      <c r="E55" s="1">
        <f>SUMIFS(Results!O:O,Results!G:G,CONCATENATE("&lt;&gt;*",'Artefacts of Power'!B55,"*"),Results!E:E,'Artefacts of Power'!A55)</f>
        <v>203</v>
      </c>
      <c r="F55" s="50">
        <f>IFERROR(SUMIFS(Results!V:V,Results!G:G,CONCATENATE("&lt;&gt;*",'Artefacts of Power'!B55,"*"),Results!E:E,'Artefacts of Power'!A55)/E55,"")</f>
        <v>0.59113300492610843</v>
      </c>
      <c r="G55" s="46">
        <f>SUMIFS(Results!O:O,Results!G:G,CONCATENATE("*",B55,"*"),Results!E:E,'Artefacts of Power'!A55,Results!Y:Y,"&gt;=500")</f>
        <v>0</v>
      </c>
      <c r="H55" s="52" t="str">
        <f>IFERROR(SUMIFS(Results!V:V,Results!G:G,CONCATENATE("*",B55,"*"),Results!E:E,'Artefacts of Power'!A55,Results!Y:Y,"&gt;=500")/G55,"")</f>
        <v/>
      </c>
      <c r="I55" s="53">
        <f>SUMIFS(Results!O:O,Results!G:G,CONCATENATE("&lt;&gt;*",'Artefacts of Power'!B55,"*"),Results!E:E,'Artefacts of Power'!A55,Results!Y:Y,"&gt;=500")</f>
        <v>45</v>
      </c>
      <c r="J55" s="52">
        <f>IFERROR(SUMIFS(Results!V:V,Results!G:G,CONCATENATE("&lt;&gt;*",'Artefacts of Power'!B55,"*"),Results!E:E,'Artefacts of Power'!A55,Results!Y:Y,"&gt;=500")/I55,"")</f>
        <v>0.73333333333333328</v>
      </c>
    </row>
    <row r="56" spans="1:10" x14ac:dyDescent="0.3">
      <c r="A56" s="48" t="s">
        <v>103</v>
      </c>
      <c r="B56" s="48" t="s">
        <v>24009</v>
      </c>
      <c r="C56" s="1">
        <f>SUMIFS(Results!O:O,Results!G:G,CONCATENATE("*",B56,"*"),Results!E:E,'Artefacts of Power'!A56)</f>
        <v>60</v>
      </c>
      <c r="D56" s="50">
        <f>IFERROR(SUMIFS(Results!V:V,Results!G:G,CONCATENATE("*",B56,"*"),Results!E:E,'Artefacts of Power'!A56)/C56,"")</f>
        <v>0.60833333333333328</v>
      </c>
      <c r="E56" s="1">
        <f>SUMIFS(Results!O:O,Results!G:G,CONCATENATE("&lt;&gt;*",'Artefacts of Power'!B56,"*"),Results!E:E,'Artefacts of Power'!A56)</f>
        <v>143</v>
      </c>
      <c r="F56" s="50">
        <f>IFERROR(SUMIFS(Results!V:V,Results!G:G,CONCATENATE("&lt;&gt;*",'Artefacts of Power'!B56,"*"),Results!E:E,'Artefacts of Power'!A56)/E56,"")</f>
        <v>0.58391608391608396</v>
      </c>
      <c r="G56" s="46">
        <f>SUMIFS(Results!O:O,Results!G:G,CONCATENATE("*",B56,"*"),Results!E:E,'Artefacts of Power'!A56,Results!Y:Y,"&gt;=500")</f>
        <v>25</v>
      </c>
      <c r="H56" s="52">
        <f>IFERROR(SUMIFS(Results!V:V,Results!G:G,CONCATENATE("*",B56,"*"),Results!E:E,'Artefacts of Power'!A56,Results!Y:Y,"&gt;=500")/G56,"")</f>
        <v>0.64</v>
      </c>
      <c r="I56" s="53">
        <f>SUMIFS(Results!O:O,Results!G:G,CONCATENATE("&lt;&gt;*",'Artefacts of Power'!B56,"*"),Results!E:E,'Artefacts of Power'!A56,Results!Y:Y,"&gt;=500")</f>
        <v>20</v>
      </c>
      <c r="J56" s="52">
        <f>IFERROR(SUMIFS(Results!V:V,Results!G:G,CONCATENATE("&lt;&gt;*",'Artefacts of Power'!B56,"*"),Results!E:E,'Artefacts of Power'!A56,Results!Y:Y,"&gt;=500")/I56,"")</f>
        <v>0.85</v>
      </c>
    </row>
    <row r="57" spans="1:10" x14ac:dyDescent="0.3">
      <c r="A57" s="48" t="s">
        <v>103</v>
      </c>
      <c r="B57" s="48" t="s">
        <v>24010</v>
      </c>
      <c r="C57" s="1">
        <f>SUMIFS(Results!O:O,Results!G:G,CONCATENATE("*",B57,"*"),Results!E:E,'Artefacts of Power'!A57)</f>
        <v>143</v>
      </c>
      <c r="D57" s="50">
        <f>IFERROR(SUMIFS(Results!V:V,Results!G:G,CONCATENATE("*",B57,"*"),Results!E:E,'Artefacts of Power'!A57)/C57,"")</f>
        <v>0.58391608391608396</v>
      </c>
      <c r="E57" s="1">
        <f>SUMIFS(Results!O:O,Results!G:G,CONCATENATE("&lt;&gt;*",'Artefacts of Power'!B57,"*"),Results!E:E,'Artefacts of Power'!A57)</f>
        <v>60</v>
      </c>
      <c r="F57" s="50">
        <f>IFERROR(SUMIFS(Results!V:V,Results!G:G,CONCATENATE("&lt;&gt;*",'Artefacts of Power'!B57,"*"),Results!E:E,'Artefacts of Power'!A57)/E57,"")</f>
        <v>0.60833333333333328</v>
      </c>
      <c r="G57" s="46">
        <f>SUMIFS(Results!O:O,Results!G:G,CONCATENATE("*",B57,"*"),Results!E:E,'Artefacts of Power'!A57,Results!Y:Y,"&gt;=500")</f>
        <v>20</v>
      </c>
      <c r="H57" s="52">
        <f>IFERROR(SUMIFS(Results!V:V,Results!G:G,CONCATENATE("*",B57,"*"),Results!E:E,'Artefacts of Power'!A57,Results!Y:Y,"&gt;=500")/G57,"")</f>
        <v>0.85</v>
      </c>
      <c r="I57" s="53">
        <f>SUMIFS(Results!O:O,Results!G:G,CONCATENATE("&lt;&gt;*",'Artefacts of Power'!B57,"*"),Results!E:E,'Artefacts of Power'!A57,Results!Y:Y,"&gt;=500")</f>
        <v>25</v>
      </c>
      <c r="J57" s="52">
        <f>IFERROR(SUMIFS(Results!V:V,Results!G:G,CONCATENATE("&lt;&gt;*",'Artefacts of Power'!B57,"*"),Results!E:E,'Artefacts of Power'!A57,Results!Y:Y,"&gt;=500")/I57,"")</f>
        <v>0.64</v>
      </c>
    </row>
    <row r="58" spans="1:10" s="5" customFormat="1" x14ac:dyDescent="0.3">
      <c r="A58" s="49" t="s">
        <v>77</v>
      </c>
      <c r="B58" s="49"/>
      <c r="C58" s="6">
        <f>SUMIFS(Results!O:O,Results!G:G,CONCATENATE("*",B58,"*"),Results!E:E,'Artefacts of Power'!A58)</f>
        <v>125</v>
      </c>
      <c r="D58" s="50">
        <f>IFERROR(SUMIFS(Results!V:V,Results!G:G,CONCATENATE("*",B58,"*"),Results!E:E,'Artefacts of Power'!A58)/C58,"")</f>
        <v>0.56799999999999995</v>
      </c>
      <c r="E58" s="6">
        <f>SUMIFS(Results!O:O,Results!G:G,CONCATENATE("&lt;&gt;*",'Artefacts of Power'!B58,"*"),Results!E:E,'Artefacts of Power'!A58)</f>
        <v>0</v>
      </c>
      <c r="F58" s="50" t="str">
        <f>IFERROR(SUMIFS(Results!V:V,Results!G:G,CONCATENATE("&lt;&gt;*",'Artefacts of Power'!B58,"*"),Results!E:E,'Artefacts of Power'!A58)/E58,"")</f>
        <v/>
      </c>
      <c r="G58" s="46">
        <f>SUMIFS(Results!O:O,Results!G:G,CONCATENATE("*",B58,"*"),Results!E:E,'Artefacts of Power'!A58,Results!Y:Y,"&gt;=500")</f>
        <v>25</v>
      </c>
      <c r="H58" s="52">
        <f>IFERROR(SUMIFS(Results!V:V,Results!G:G,CONCATENATE("*",B58,"*"),Results!E:E,'Artefacts of Power'!A58,Results!Y:Y,"&gt;=500")/G58,"")</f>
        <v>0.72</v>
      </c>
      <c r="I58" s="53">
        <f>SUMIFS(Results!O:O,Results!G:G,CONCATENATE("&lt;&gt;*",'Artefacts of Power'!B58,"*"),Results!E:E,'Artefacts of Power'!A58,Results!Y:Y,"&gt;=500")</f>
        <v>0</v>
      </c>
      <c r="J58" s="52" t="str">
        <f>IFERROR(SUMIFS(Results!V:V,Results!G:G,CONCATENATE("&lt;&gt;*",'Artefacts of Power'!B58,"*"),Results!E:E,'Artefacts of Power'!A58,Results!Y:Y,"&gt;=500")/I58,"")</f>
        <v/>
      </c>
    </row>
    <row r="59" spans="1:10" x14ac:dyDescent="0.3">
      <c r="A59" s="48" t="s">
        <v>77</v>
      </c>
      <c r="B59" s="48" t="s">
        <v>23990</v>
      </c>
      <c r="C59" s="1">
        <f>SUMIFS(Results!O:O,Results!G:G,CONCATENATE("*",B59,"*"),Results!E:E,'Artefacts of Power'!A59)</f>
        <v>0</v>
      </c>
      <c r="D59" s="50" t="str">
        <f>IFERROR(SUMIFS(Results!V:V,Results!G:G,CONCATENATE("*",B59,"*"),Results!E:E,'Artefacts of Power'!A59)/C59,"")</f>
        <v/>
      </c>
      <c r="E59" s="1">
        <f>SUMIFS(Results!O:O,Results!G:G,CONCATENATE("&lt;&gt;*",'Artefacts of Power'!B59,"*"),Results!E:E,'Artefacts of Power'!A59)</f>
        <v>125</v>
      </c>
      <c r="F59" s="50">
        <f>IFERROR(SUMIFS(Results!V:V,Results!G:G,CONCATENATE("&lt;&gt;*",'Artefacts of Power'!B59,"*"),Results!E:E,'Artefacts of Power'!A59)/E59,"")</f>
        <v>0.56799999999999995</v>
      </c>
      <c r="G59" s="46">
        <f>SUMIFS(Results!O:O,Results!G:G,CONCATENATE("*",B59,"*"),Results!E:E,'Artefacts of Power'!A59,Results!Y:Y,"&gt;=500")</f>
        <v>0</v>
      </c>
      <c r="H59" s="52" t="str">
        <f>IFERROR(SUMIFS(Results!V:V,Results!G:G,CONCATENATE("*",B59,"*"),Results!E:E,'Artefacts of Power'!A59,Results!Y:Y,"&gt;=500")/G59,"")</f>
        <v/>
      </c>
      <c r="I59" s="53">
        <f>SUMIFS(Results!O:O,Results!G:G,CONCATENATE("&lt;&gt;*",'Artefacts of Power'!B59,"*"),Results!E:E,'Artefacts of Power'!A59,Results!Y:Y,"&gt;=500")</f>
        <v>25</v>
      </c>
      <c r="J59" s="52">
        <f>IFERROR(SUMIFS(Results!V:V,Results!G:G,CONCATENATE("&lt;&gt;*",'Artefacts of Power'!B59,"*"),Results!E:E,'Artefacts of Power'!A59,Results!Y:Y,"&gt;=500")/I59,"")</f>
        <v>0.72</v>
      </c>
    </row>
    <row r="60" spans="1:10" x14ac:dyDescent="0.3">
      <c r="A60" s="48" t="s">
        <v>77</v>
      </c>
      <c r="B60" s="48" t="s">
        <v>23991</v>
      </c>
      <c r="C60" s="1">
        <f>SUMIFS(Results!O:O,Results!G:G,CONCATENATE("*",B60,"*"),Results!E:E,'Artefacts of Power'!A60)</f>
        <v>65</v>
      </c>
      <c r="D60" s="50">
        <f>IFERROR(SUMIFS(Results!V:V,Results!G:G,CONCATENATE("*",B60,"*"),Results!E:E,'Artefacts of Power'!A60)/C60,"")</f>
        <v>0.56923076923076921</v>
      </c>
      <c r="E60" s="1">
        <f>SUMIFS(Results!O:O,Results!G:G,CONCATENATE("&lt;&gt;*",'Artefacts of Power'!B60,"*"),Results!E:E,'Artefacts of Power'!A60)</f>
        <v>60</v>
      </c>
      <c r="F60" s="50">
        <f>IFERROR(SUMIFS(Results!V:V,Results!G:G,CONCATENATE("&lt;&gt;*",'Artefacts of Power'!B60,"*"),Results!E:E,'Artefacts of Power'!A60)/E60,"")</f>
        <v>0.56666666666666665</v>
      </c>
      <c r="G60" s="46">
        <f>SUMIFS(Results!O:O,Results!G:G,CONCATENATE("*",B60,"*"),Results!E:E,'Artefacts of Power'!A60,Results!Y:Y,"&gt;=500")</f>
        <v>10</v>
      </c>
      <c r="H60" s="52">
        <f>IFERROR(SUMIFS(Results!V:V,Results!G:G,CONCATENATE("*",B60,"*"),Results!E:E,'Artefacts of Power'!A60,Results!Y:Y,"&gt;=500")/G60,"")</f>
        <v>0.7</v>
      </c>
      <c r="I60" s="53">
        <f>SUMIFS(Results!O:O,Results!G:G,CONCATENATE("&lt;&gt;*",'Artefacts of Power'!B60,"*"),Results!E:E,'Artefacts of Power'!A60,Results!Y:Y,"&gt;=500")</f>
        <v>15</v>
      </c>
      <c r="J60" s="52">
        <f>IFERROR(SUMIFS(Results!V:V,Results!G:G,CONCATENATE("&lt;&gt;*",'Artefacts of Power'!B60,"*"),Results!E:E,'Artefacts of Power'!A60,Results!Y:Y,"&gt;=500")/I60,"")</f>
        <v>0.73333333333333328</v>
      </c>
    </row>
    <row r="61" spans="1:10" x14ac:dyDescent="0.3">
      <c r="A61" s="48" t="s">
        <v>77</v>
      </c>
      <c r="B61" s="48" t="s">
        <v>23992</v>
      </c>
      <c r="C61" s="1">
        <f>SUMIFS(Results!O:O,Results!G:G,CONCATENATE("*",B61,"*"),Results!E:E,'Artefacts of Power'!A61)</f>
        <v>30</v>
      </c>
      <c r="D61" s="50">
        <f>IFERROR(SUMIFS(Results!V:V,Results!G:G,CONCATENATE("*",B61,"*"),Results!E:E,'Artefacts of Power'!A61)/C61,"")</f>
        <v>0.5</v>
      </c>
      <c r="E61" s="1">
        <f>SUMIFS(Results!O:O,Results!G:G,CONCATENATE("&lt;&gt;*",'Artefacts of Power'!B61,"*"),Results!E:E,'Artefacts of Power'!A61)</f>
        <v>95</v>
      </c>
      <c r="F61" s="50">
        <f>IFERROR(SUMIFS(Results!V:V,Results!G:G,CONCATENATE("&lt;&gt;*",'Artefacts of Power'!B61,"*"),Results!E:E,'Artefacts of Power'!A61)/E61,"")</f>
        <v>0.58947368421052626</v>
      </c>
      <c r="G61" s="46">
        <f>SUMIFS(Results!O:O,Results!G:G,CONCATENATE("*",B61,"*"),Results!E:E,'Artefacts of Power'!A61,Results!Y:Y,"&gt;=500")</f>
        <v>10</v>
      </c>
      <c r="H61" s="52">
        <f>IFERROR(SUMIFS(Results!V:V,Results!G:G,CONCATENATE("*",B61,"*"),Results!E:E,'Artefacts of Power'!A61,Results!Y:Y,"&gt;=500")/G61,"")</f>
        <v>0.6</v>
      </c>
      <c r="I61" s="53">
        <f>SUMIFS(Results!O:O,Results!G:G,CONCATENATE("&lt;&gt;*",'Artefacts of Power'!B61,"*"),Results!E:E,'Artefacts of Power'!A61,Results!Y:Y,"&gt;=500")</f>
        <v>15</v>
      </c>
      <c r="J61" s="52">
        <f>IFERROR(SUMIFS(Results!V:V,Results!G:G,CONCATENATE("&lt;&gt;*",'Artefacts of Power'!B61,"*"),Results!E:E,'Artefacts of Power'!A61,Results!Y:Y,"&gt;=500")/I61,"")</f>
        <v>0.8</v>
      </c>
    </row>
    <row r="62" spans="1:10" s="5" customFormat="1" x14ac:dyDescent="0.3">
      <c r="A62" s="49" t="s">
        <v>33</v>
      </c>
      <c r="B62" s="49"/>
      <c r="C62" s="6">
        <f>SUMIFS(Results!O:O,Results!G:G,CONCATENATE("*",B62,"*"),Results!E:E,'Artefacts of Power'!A62)</f>
        <v>232</v>
      </c>
      <c r="D62" s="50">
        <f>IFERROR(SUMIFS(Results!V:V,Results!G:G,CONCATENATE("*",B62,"*"),Results!E:E,'Artefacts of Power'!A62)/C62,"")</f>
        <v>0.5818965517241379</v>
      </c>
      <c r="E62" s="6">
        <f>SUMIFS(Results!O:O,Results!G:G,CONCATENATE("&lt;&gt;*",'Artefacts of Power'!B62,"*"),Results!E:E,'Artefacts of Power'!A62)</f>
        <v>10</v>
      </c>
      <c r="F62" s="50">
        <f>IFERROR(SUMIFS(Results!V:V,Results!G:G,CONCATENATE("&lt;&gt;*",'Artefacts of Power'!B62,"*"),Results!E:E,'Artefacts of Power'!A62)/E62,"")</f>
        <v>0.35</v>
      </c>
      <c r="G62" s="46">
        <f>SUMIFS(Results!O:O,Results!G:G,CONCATENATE("*",B62,"*"),Results!E:E,'Artefacts of Power'!A62,Results!Y:Y,"&gt;=500")</f>
        <v>45</v>
      </c>
      <c r="H62" s="52">
        <f>IFERROR(SUMIFS(Results!V:V,Results!G:G,CONCATENATE("*",B62,"*"),Results!E:E,'Artefacts of Power'!A62,Results!Y:Y,"&gt;=500")/G62,"")</f>
        <v>0.8</v>
      </c>
      <c r="I62" s="53">
        <f>SUMIFS(Results!O:O,Results!G:G,CONCATENATE("&lt;&gt;*",'Artefacts of Power'!B62,"*"),Results!E:E,'Artefacts of Power'!A62,Results!Y:Y,"&gt;=500")</f>
        <v>5</v>
      </c>
      <c r="J62" s="52">
        <f>IFERROR(SUMIFS(Results!V:V,Results!G:G,CONCATENATE("&lt;&gt;*",'Artefacts of Power'!B62,"*"),Results!E:E,'Artefacts of Power'!A62,Results!Y:Y,"&gt;=500")/I62,"")</f>
        <v>0.7</v>
      </c>
    </row>
    <row r="63" spans="1:10" x14ac:dyDescent="0.3">
      <c r="A63" s="48" t="s">
        <v>33</v>
      </c>
      <c r="B63" s="48" t="s">
        <v>23993</v>
      </c>
      <c r="C63" s="1">
        <f>SUMIFS(Results!O:O,Results!G:G,CONCATENATE("*",B63,"*"),Results!E:E,'Artefacts of Power'!A63)</f>
        <v>0</v>
      </c>
      <c r="D63" s="50" t="str">
        <f>IFERROR(SUMIFS(Results!V:V,Results!G:G,CONCATENATE("*",B63,"*"),Results!E:E,'Artefacts of Power'!A63)/C63,"")</f>
        <v/>
      </c>
      <c r="E63" s="1">
        <f>SUMIFS(Results!O:O,Results!G:G,CONCATENATE("&lt;&gt;*",'Artefacts of Power'!B63,"*"),Results!E:E,'Artefacts of Power'!A63)</f>
        <v>242</v>
      </c>
      <c r="F63" s="50">
        <f>IFERROR(SUMIFS(Results!V:V,Results!G:G,CONCATENATE("&lt;&gt;*",'Artefacts of Power'!B63,"*"),Results!E:E,'Artefacts of Power'!A63)/E63,"")</f>
        <v>0.5723140495867769</v>
      </c>
      <c r="G63" s="46">
        <f>SUMIFS(Results!O:O,Results!G:G,CONCATENATE("*",B63,"*"),Results!E:E,'Artefacts of Power'!A63,Results!Y:Y,"&gt;=500")</f>
        <v>0</v>
      </c>
      <c r="H63" s="52" t="str">
        <f>IFERROR(SUMIFS(Results!V:V,Results!G:G,CONCATENATE("*",B63,"*"),Results!E:E,'Artefacts of Power'!A63,Results!Y:Y,"&gt;=500")/G63,"")</f>
        <v/>
      </c>
      <c r="I63" s="53">
        <f>SUMIFS(Results!O:O,Results!G:G,CONCATENATE("&lt;&gt;*",'Artefacts of Power'!B63,"*"),Results!E:E,'Artefacts of Power'!A63,Results!Y:Y,"&gt;=500")</f>
        <v>50</v>
      </c>
      <c r="J63" s="52">
        <f>IFERROR(SUMIFS(Results!V:V,Results!G:G,CONCATENATE("&lt;&gt;*",'Artefacts of Power'!B63,"*"),Results!E:E,'Artefacts of Power'!A63,Results!Y:Y,"&gt;=500")/I63,"")</f>
        <v>0.79</v>
      </c>
    </row>
    <row r="64" spans="1:10" x14ac:dyDescent="0.3">
      <c r="A64" s="48" t="s">
        <v>33</v>
      </c>
      <c r="B64" s="48" t="s">
        <v>23994</v>
      </c>
      <c r="C64" s="1">
        <f>SUMIFS(Results!O:O,Results!G:G,CONCATENATE("*",B64,"*"),Results!E:E,'Artefacts of Power'!A64)</f>
        <v>181</v>
      </c>
      <c r="D64" s="50">
        <f>IFERROR(SUMIFS(Results!V:V,Results!G:G,CONCATENATE("*",B64,"*"),Results!E:E,'Artefacts of Power'!A64)/C64,"")</f>
        <v>0.59944751381215466</v>
      </c>
      <c r="E64" s="1">
        <f>SUMIFS(Results!O:O,Results!G:G,CONCATENATE("&lt;&gt;*",'Artefacts of Power'!B64,"*"),Results!E:E,'Artefacts of Power'!A64)</f>
        <v>61</v>
      </c>
      <c r="F64" s="50">
        <f>IFERROR(SUMIFS(Results!V:V,Results!G:G,CONCATENATE("&lt;&gt;*",'Artefacts of Power'!B64,"*"),Results!E:E,'Artefacts of Power'!A64)/E64,"")</f>
        <v>0.49180327868852458</v>
      </c>
      <c r="G64" s="46">
        <f>SUMIFS(Results!O:O,Results!G:G,CONCATENATE("*",B64,"*"),Results!E:E,'Artefacts of Power'!A64,Results!Y:Y,"&gt;=500")</f>
        <v>45</v>
      </c>
      <c r="H64" s="52">
        <f>IFERROR(SUMIFS(Results!V:V,Results!G:G,CONCATENATE("*",B64,"*"),Results!E:E,'Artefacts of Power'!A64,Results!Y:Y,"&gt;=500")/G64,"")</f>
        <v>0.8</v>
      </c>
      <c r="I64" s="53">
        <f>SUMIFS(Results!O:O,Results!G:G,CONCATENATE("&lt;&gt;*",'Artefacts of Power'!B64,"*"),Results!E:E,'Artefacts of Power'!A64,Results!Y:Y,"&gt;=500")</f>
        <v>5</v>
      </c>
      <c r="J64" s="52">
        <f>IFERROR(SUMIFS(Results!V:V,Results!G:G,CONCATENATE("&lt;&gt;*",'Artefacts of Power'!B64,"*"),Results!E:E,'Artefacts of Power'!A64,Results!Y:Y,"&gt;=500")/I64,"")</f>
        <v>0.7</v>
      </c>
    </row>
    <row r="65" spans="1:10" x14ac:dyDescent="0.3">
      <c r="A65" s="48" t="s">
        <v>33</v>
      </c>
      <c r="B65" s="48" t="s">
        <v>23995</v>
      </c>
      <c r="C65" s="1">
        <f>SUMIFS(Results!O:O,Results!G:G,CONCATENATE("*",B65,"*"),Results!E:E,'Artefacts of Power'!A65)</f>
        <v>36</v>
      </c>
      <c r="D65" s="50">
        <f>IFERROR(SUMIFS(Results!V:V,Results!G:G,CONCATENATE("*",B65,"*"),Results!E:E,'Artefacts of Power'!A65)/C65,"")</f>
        <v>0.625</v>
      </c>
      <c r="E65" s="1">
        <f>SUMIFS(Results!O:O,Results!G:G,CONCATENATE("&lt;&gt;*",'Artefacts of Power'!B65,"*"),Results!E:E,'Artefacts of Power'!A65)</f>
        <v>206</v>
      </c>
      <c r="F65" s="50">
        <f>IFERROR(SUMIFS(Results!V:V,Results!G:G,CONCATENATE("&lt;&gt;*",'Artefacts of Power'!B65,"*"),Results!E:E,'Artefacts of Power'!A65)/E65,"")</f>
        <v>0.56310679611650483</v>
      </c>
      <c r="G65" s="46">
        <f>SUMIFS(Results!O:O,Results!G:G,CONCATENATE("*",B65,"*"),Results!E:E,'Artefacts of Power'!A65,Results!Y:Y,"&gt;=500")</f>
        <v>0</v>
      </c>
      <c r="H65" s="52" t="str">
        <f>IFERROR(SUMIFS(Results!V:V,Results!G:G,CONCATENATE("*",B65,"*"),Results!E:E,'Artefacts of Power'!A65,Results!Y:Y,"&gt;=500")/G65,"")</f>
        <v/>
      </c>
      <c r="I65" s="53">
        <f>SUMIFS(Results!O:O,Results!G:G,CONCATENATE("&lt;&gt;*",'Artefacts of Power'!B65,"*"),Results!E:E,'Artefacts of Power'!A65,Results!Y:Y,"&gt;=500")</f>
        <v>50</v>
      </c>
      <c r="J65" s="52">
        <f>IFERROR(SUMIFS(Results!V:V,Results!G:G,CONCATENATE("&lt;&gt;*",'Artefacts of Power'!B65,"*"),Results!E:E,'Artefacts of Power'!A65,Results!Y:Y,"&gt;=500")/I65,"")</f>
        <v>0.79</v>
      </c>
    </row>
    <row r="66" spans="1:10" s="5" customFormat="1" x14ac:dyDescent="0.3">
      <c r="A66" s="49" t="s">
        <v>146</v>
      </c>
      <c r="B66" s="49"/>
      <c r="C66" s="6">
        <f>SUMIFS(Results!O:O,Results!G:G,CONCATENATE("*",B66,"*"),Results!E:E,'Artefacts of Power'!A66)</f>
        <v>337</v>
      </c>
      <c r="D66" s="50">
        <f>IFERROR(SUMIFS(Results!V:V,Results!G:G,CONCATENATE("*",B66,"*"),Results!E:E,'Artefacts of Power'!A66)/C66,"")</f>
        <v>0.48071216617210683</v>
      </c>
      <c r="E66" s="6">
        <f>SUMIFS(Results!O:O,Results!G:G,CONCATENATE("&lt;&gt;*",'Artefacts of Power'!B66,"*"),Results!E:E,'Artefacts of Power'!A66)</f>
        <v>0</v>
      </c>
      <c r="F66" s="50" t="str">
        <f>IFERROR(SUMIFS(Results!V:V,Results!G:G,CONCATENATE("&lt;&gt;*",'Artefacts of Power'!B66,"*"),Results!E:E,'Artefacts of Power'!A66)/E66,"")</f>
        <v/>
      </c>
      <c r="G66" s="46">
        <f>SUMIFS(Results!O:O,Results!G:G,CONCATENATE("*",B66,"*"),Results!E:E,'Artefacts of Power'!A66,Results!Y:Y,"&gt;=500")</f>
        <v>30</v>
      </c>
      <c r="H66" s="52">
        <f>IFERROR(SUMIFS(Results!V:V,Results!G:G,CONCATENATE("*",B66,"*"),Results!E:E,'Artefacts of Power'!A66,Results!Y:Y,"&gt;=500")/G66,"")</f>
        <v>0.76666666666666672</v>
      </c>
      <c r="I66" s="53">
        <f>SUMIFS(Results!O:O,Results!G:G,CONCATENATE("&lt;&gt;*",'Artefacts of Power'!B66,"*"),Results!E:E,'Artefacts of Power'!A66,Results!Y:Y,"&gt;=500")</f>
        <v>0</v>
      </c>
      <c r="J66" s="52" t="str">
        <f>IFERROR(SUMIFS(Results!V:V,Results!G:G,CONCATENATE("&lt;&gt;*",'Artefacts of Power'!B66,"*"),Results!E:E,'Artefacts of Power'!A66,Results!Y:Y,"&gt;=500")/I66,"")</f>
        <v/>
      </c>
    </row>
    <row r="67" spans="1:10" x14ac:dyDescent="0.3">
      <c r="A67" s="48" t="s">
        <v>146</v>
      </c>
      <c r="B67" s="48" t="s">
        <v>23996</v>
      </c>
      <c r="C67" s="1">
        <f>SUMIFS(Results!O:O,Results!G:G,CONCATENATE("*",B67,"*"),Results!E:E,'Artefacts of Power'!A67)</f>
        <v>220</v>
      </c>
      <c r="D67" s="50">
        <f>IFERROR(SUMIFS(Results!V:V,Results!G:G,CONCATENATE("*",B67,"*"),Results!E:E,'Artefacts of Power'!A67)/C67,"")</f>
        <v>0.50909090909090904</v>
      </c>
      <c r="E67" s="1">
        <f>SUMIFS(Results!O:O,Results!G:G,CONCATENATE("&lt;&gt;*",'Artefacts of Power'!B67,"*"),Results!E:E,'Artefacts of Power'!A67)</f>
        <v>117</v>
      </c>
      <c r="F67" s="50">
        <f>IFERROR(SUMIFS(Results!V:V,Results!G:G,CONCATENATE("&lt;&gt;*",'Artefacts of Power'!B67,"*"),Results!E:E,'Artefacts of Power'!A67)/E67,"")</f>
        <v>0.42735042735042733</v>
      </c>
      <c r="G67" s="46">
        <f>SUMIFS(Results!O:O,Results!G:G,CONCATENATE("*",B67,"*"),Results!E:E,'Artefacts of Power'!A67,Results!Y:Y,"&gt;=500")</f>
        <v>25</v>
      </c>
      <c r="H67" s="52">
        <f>IFERROR(SUMIFS(Results!V:V,Results!G:G,CONCATENATE("*",B67,"*"),Results!E:E,'Artefacts of Power'!A67,Results!Y:Y,"&gt;=500")/G67,"")</f>
        <v>0.8</v>
      </c>
      <c r="I67" s="53">
        <f>SUMIFS(Results!O:O,Results!G:G,CONCATENATE("&lt;&gt;*",'Artefacts of Power'!B67,"*"),Results!E:E,'Artefacts of Power'!A67,Results!Y:Y,"&gt;=500")</f>
        <v>5</v>
      </c>
      <c r="J67" s="52">
        <f>IFERROR(SUMIFS(Results!V:V,Results!G:G,CONCATENATE("&lt;&gt;*",'Artefacts of Power'!B67,"*"),Results!E:E,'Artefacts of Power'!A67,Results!Y:Y,"&gt;=500")/I67,"")</f>
        <v>0.6</v>
      </c>
    </row>
    <row r="68" spans="1:10" x14ac:dyDescent="0.3">
      <c r="A68" s="48" t="s">
        <v>146</v>
      </c>
      <c r="B68" s="48" t="s">
        <v>23997</v>
      </c>
      <c r="C68" s="1">
        <f>SUMIFS(Results!O:O,Results!G:G,CONCATENATE("*",B68,"*"),Results!E:E,'Artefacts of Power'!A68)</f>
        <v>13</v>
      </c>
      <c r="D68" s="50">
        <f>IFERROR(SUMIFS(Results!V:V,Results!G:G,CONCATENATE("*",B68,"*"),Results!E:E,'Artefacts of Power'!A68)/C68,"")</f>
        <v>0.53846153846153844</v>
      </c>
      <c r="E68" s="1">
        <f>SUMIFS(Results!O:O,Results!G:G,CONCATENATE("&lt;&gt;*",'Artefacts of Power'!B68,"*"),Results!E:E,'Artefacts of Power'!A68)</f>
        <v>324</v>
      </c>
      <c r="F68" s="50">
        <f>IFERROR(SUMIFS(Results!V:V,Results!G:G,CONCATENATE("&lt;&gt;*",'Artefacts of Power'!B68,"*"),Results!E:E,'Artefacts of Power'!A68)/E68,"")</f>
        <v>0.47839506172839508</v>
      </c>
      <c r="G68" s="46">
        <f>SUMIFS(Results!O:O,Results!G:G,CONCATENATE("*",B68,"*"),Results!E:E,'Artefacts of Power'!A68,Results!Y:Y,"&gt;=500")</f>
        <v>0</v>
      </c>
      <c r="H68" s="52" t="str">
        <f>IFERROR(SUMIFS(Results!V:V,Results!G:G,CONCATENATE("*",B68,"*"),Results!E:E,'Artefacts of Power'!A68,Results!Y:Y,"&gt;=500")/G68,"")</f>
        <v/>
      </c>
      <c r="I68" s="53">
        <f>SUMIFS(Results!O:O,Results!G:G,CONCATENATE("&lt;&gt;*",'Artefacts of Power'!B68,"*"),Results!E:E,'Artefacts of Power'!A68,Results!Y:Y,"&gt;=500")</f>
        <v>30</v>
      </c>
      <c r="J68" s="52">
        <f>IFERROR(SUMIFS(Results!V:V,Results!G:G,CONCATENATE("&lt;&gt;*",'Artefacts of Power'!B68,"*"),Results!E:E,'Artefacts of Power'!A68,Results!Y:Y,"&gt;=500")/I68,"")</f>
        <v>0.76666666666666672</v>
      </c>
    </row>
    <row r="69" spans="1:10" x14ac:dyDescent="0.3">
      <c r="A69" s="48" t="s">
        <v>146</v>
      </c>
      <c r="B69" s="48" t="s">
        <v>23998</v>
      </c>
      <c r="C69" s="1">
        <f>SUMIFS(Results!O:O,Results!G:G,CONCATENATE("*",B69,"*"),Results!E:E,'Artefacts of Power'!A69)</f>
        <v>90</v>
      </c>
      <c r="D69" s="50">
        <f>IFERROR(SUMIFS(Results!V:V,Results!G:G,CONCATENATE("*",B69,"*"),Results!E:E,'Artefacts of Power'!A69)/C69,"")</f>
        <v>0.44444444444444442</v>
      </c>
      <c r="E69" s="1">
        <f>SUMIFS(Results!O:O,Results!G:G,CONCATENATE("&lt;&gt;*",'Artefacts of Power'!B69,"*"),Results!E:E,'Artefacts of Power'!A69)</f>
        <v>247</v>
      </c>
      <c r="F69" s="50">
        <f>IFERROR(SUMIFS(Results!V:V,Results!G:G,CONCATENATE("&lt;&gt;*",'Artefacts of Power'!B69,"*"),Results!E:E,'Artefacts of Power'!A69)/E69,"")</f>
        <v>0.49392712550607287</v>
      </c>
      <c r="G69" s="46">
        <f>SUMIFS(Results!O:O,Results!G:G,CONCATENATE("*",B69,"*"),Results!E:E,'Artefacts of Power'!A69,Results!Y:Y,"&gt;=500")</f>
        <v>5</v>
      </c>
      <c r="H69" s="52">
        <f>IFERROR(SUMIFS(Results!V:V,Results!G:G,CONCATENATE("*",B69,"*"),Results!E:E,'Artefacts of Power'!A69,Results!Y:Y,"&gt;=500")/G69,"")</f>
        <v>0.6</v>
      </c>
      <c r="I69" s="53">
        <f>SUMIFS(Results!O:O,Results!G:G,CONCATENATE("&lt;&gt;*",'Artefacts of Power'!B69,"*"),Results!E:E,'Artefacts of Power'!A69,Results!Y:Y,"&gt;=500")</f>
        <v>25</v>
      </c>
      <c r="J69" s="52">
        <f>IFERROR(SUMIFS(Results!V:V,Results!G:G,CONCATENATE("&lt;&gt;*",'Artefacts of Power'!B69,"*"),Results!E:E,'Artefacts of Power'!A69,Results!Y:Y,"&gt;=500")/I69,"")</f>
        <v>0.8</v>
      </c>
    </row>
    <row r="70" spans="1:10" s="5" customFormat="1" x14ac:dyDescent="0.3">
      <c r="A70" s="49" t="s">
        <v>83</v>
      </c>
      <c r="B70" s="49"/>
      <c r="C70" s="6">
        <f>SUMIFS(Results!O:O,Results!G:G,CONCATENATE("*",B70,"*"),Results!E:E,'Artefacts of Power'!A70)</f>
        <v>301</v>
      </c>
      <c r="D70" s="50">
        <f>IFERROR(SUMIFS(Results!V:V,Results!G:G,CONCATENATE("*",B70,"*"),Results!E:E,'Artefacts of Power'!A70)/C70,"")</f>
        <v>0.56644518272425248</v>
      </c>
      <c r="E70" s="6">
        <f>SUMIFS(Results!O:O,Results!G:G,CONCATENATE("&lt;&gt;*",'Artefacts of Power'!B70,"*"),Results!E:E,'Artefacts of Power'!A70)</f>
        <v>0</v>
      </c>
      <c r="F70" s="50" t="str">
        <f>IFERROR(SUMIFS(Results!V:V,Results!G:G,CONCATENATE("&lt;&gt;*",'Artefacts of Power'!B70,"*"),Results!E:E,'Artefacts of Power'!A70)/E70,"")</f>
        <v/>
      </c>
      <c r="G70" s="46">
        <f>SUMIFS(Results!O:O,Results!G:G,CONCATENATE("*",B70,"*"),Results!E:E,'Artefacts of Power'!A70,Results!Y:Y,"&gt;=500")</f>
        <v>90</v>
      </c>
      <c r="H70" s="52">
        <f>IFERROR(SUMIFS(Results!V:V,Results!G:G,CONCATENATE("*",B70,"*"),Results!E:E,'Artefacts of Power'!A70,Results!Y:Y,"&gt;=500")/G70,"")</f>
        <v>0.69444444444444442</v>
      </c>
      <c r="I70" s="53">
        <f>SUMIFS(Results!O:O,Results!G:G,CONCATENATE("&lt;&gt;*",'Artefacts of Power'!B70,"*"),Results!E:E,'Artefacts of Power'!A70,Results!Y:Y,"&gt;=500")</f>
        <v>0</v>
      </c>
      <c r="J70" s="52" t="str">
        <f>IFERROR(SUMIFS(Results!V:V,Results!G:G,CONCATENATE("&lt;&gt;*",'Artefacts of Power'!B70,"*"),Results!E:E,'Artefacts of Power'!A70,Results!Y:Y,"&gt;=500")/I70,"")</f>
        <v/>
      </c>
    </row>
    <row r="71" spans="1:10" x14ac:dyDescent="0.3">
      <c r="A71" s="48" t="s">
        <v>83</v>
      </c>
      <c r="B71" s="48" t="s">
        <v>23999</v>
      </c>
      <c r="C71" s="1">
        <f>SUMIFS(Results!O:O,Results!G:G,CONCATENATE("*",B71,"*"),Results!E:E,'Artefacts of Power'!A71)</f>
        <v>5</v>
      </c>
      <c r="D71" s="50">
        <f>IFERROR(SUMIFS(Results!V:V,Results!G:G,CONCATENATE("*",B71,"*"),Results!E:E,'Artefacts of Power'!A71)/C71,"")</f>
        <v>0.6</v>
      </c>
      <c r="E71" s="1">
        <f>SUMIFS(Results!O:O,Results!G:G,CONCATENATE("&lt;&gt;*",'Artefacts of Power'!B71,"*"),Results!E:E,'Artefacts of Power'!A71)</f>
        <v>296</v>
      </c>
      <c r="F71" s="50">
        <f>IFERROR(SUMIFS(Results!V:V,Results!G:G,CONCATENATE("&lt;&gt;*",'Artefacts of Power'!B71,"*"),Results!E:E,'Artefacts of Power'!A71)/E71,"")</f>
        <v>0.5658783783783784</v>
      </c>
      <c r="G71" s="46">
        <f>SUMIFS(Results!O:O,Results!G:G,CONCATENATE("*",B71,"*"),Results!E:E,'Artefacts of Power'!A71,Results!Y:Y,"&gt;=500")</f>
        <v>0</v>
      </c>
      <c r="H71" s="52" t="str">
        <f>IFERROR(SUMIFS(Results!V:V,Results!G:G,CONCATENATE("*",B71,"*"),Results!E:E,'Artefacts of Power'!A71,Results!Y:Y,"&gt;=500")/G71,"")</f>
        <v/>
      </c>
      <c r="I71" s="53">
        <f>SUMIFS(Results!O:O,Results!G:G,CONCATENATE("&lt;&gt;*",'Artefacts of Power'!B71,"*"),Results!E:E,'Artefacts of Power'!A71,Results!Y:Y,"&gt;=500")</f>
        <v>90</v>
      </c>
      <c r="J71" s="52">
        <f>IFERROR(SUMIFS(Results!V:V,Results!G:G,CONCATENATE("&lt;&gt;*",'Artefacts of Power'!B71,"*"),Results!E:E,'Artefacts of Power'!A71,Results!Y:Y,"&gt;=500")/I71,"")</f>
        <v>0.69444444444444442</v>
      </c>
    </row>
    <row r="72" spans="1:10" x14ac:dyDescent="0.3">
      <c r="A72" s="48" t="s">
        <v>83</v>
      </c>
      <c r="B72" s="48" t="s">
        <v>24000</v>
      </c>
      <c r="C72" s="1">
        <f>SUMIFS(Results!O:O,Results!G:G,CONCATENATE("*",B72,"*"),Results!E:E,'Artefacts of Power'!A72)</f>
        <v>188</v>
      </c>
      <c r="D72" s="50">
        <f>IFERROR(SUMIFS(Results!V:V,Results!G:G,CONCATENATE("*",B72,"*"),Results!E:E,'Artefacts of Power'!A72)/C72,"")</f>
        <v>0.61968085106382975</v>
      </c>
      <c r="E72" s="1">
        <f>SUMIFS(Results!O:O,Results!G:G,CONCATENATE("&lt;&gt;*",'Artefacts of Power'!B72,"*"),Results!E:E,'Artefacts of Power'!A72)</f>
        <v>113</v>
      </c>
      <c r="F72" s="50">
        <f>IFERROR(SUMIFS(Results!V:V,Results!G:G,CONCATENATE("&lt;&gt;*",'Artefacts of Power'!B72,"*"),Results!E:E,'Artefacts of Power'!A72)/E72,"")</f>
        <v>0.47787610619469029</v>
      </c>
      <c r="G72" s="46">
        <f>SUMIFS(Results!O:O,Results!G:G,CONCATENATE("*",B72,"*"),Results!E:E,'Artefacts of Power'!A72,Results!Y:Y,"&gt;=500")</f>
        <v>75</v>
      </c>
      <c r="H72" s="52">
        <f>IFERROR(SUMIFS(Results!V:V,Results!G:G,CONCATENATE("*",B72,"*"),Results!E:E,'Artefacts of Power'!A72,Results!Y:Y,"&gt;=500")/G72,"")</f>
        <v>0.71333333333333337</v>
      </c>
      <c r="I72" s="53">
        <f>SUMIFS(Results!O:O,Results!G:G,CONCATENATE("&lt;&gt;*",'Artefacts of Power'!B72,"*"),Results!E:E,'Artefacts of Power'!A72,Results!Y:Y,"&gt;=500")</f>
        <v>15</v>
      </c>
      <c r="J72" s="52">
        <f>IFERROR(SUMIFS(Results!V:V,Results!G:G,CONCATENATE("&lt;&gt;*",'Artefacts of Power'!B72,"*"),Results!E:E,'Artefacts of Power'!A72,Results!Y:Y,"&gt;=500")/I72,"")</f>
        <v>0.6</v>
      </c>
    </row>
    <row r="73" spans="1:10" x14ac:dyDescent="0.3">
      <c r="A73" s="48" t="s">
        <v>83</v>
      </c>
      <c r="B73" s="48" t="s">
        <v>24001</v>
      </c>
      <c r="C73" s="1">
        <f>SUMIFS(Results!O:O,Results!G:G,CONCATENATE("*",B73,"*"),Results!E:E,'Artefacts of Power'!A73)</f>
        <v>10</v>
      </c>
      <c r="D73" s="50">
        <f>IFERROR(SUMIFS(Results!V:V,Results!G:G,CONCATENATE("*",B73,"*"),Results!E:E,'Artefacts of Power'!A73)/C73,"")</f>
        <v>0.3</v>
      </c>
      <c r="E73" s="1">
        <f>SUMIFS(Results!O:O,Results!G:G,CONCATENATE("&lt;&gt;*",'Artefacts of Power'!B73,"*"),Results!E:E,'Artefacts of Power'!A73)</f>
        <v>291</v>
      </c>
      <c r="F73" s="50">
        <f>IFERROR(SUMIFS(Results!V:V,Results!G:G,CONCATENATE("&lt;&gt;*",'Artefacts of Power'!B73,"*"),Results!E:E,'Artefacts of Power'!A73)/E73,"")</f>
        <v>0.57560137457044669</v>
      </c>
      <c r="G73" s="46">
        <f>SUMIFS(Results!O:O,Results!G:G,CONCATENATE("*",B73,"*"),Results!E:E,'Artefacts of Power'!A73,Results!Y:Y,"&gt;=500")</f>
        <v>0</v>
      </c>
      <c r="H73" s="52" t="str">
        <f>IFERROR(SUMIFS(Results!V:V,Results!G:G,CONCATENATE("*",B73,"*"),Results!E:E,'Artefacts of Power'!A73,Results!Y:Y,"&gt;=500")/G73,"")</f>
        <v/>
      </c>
      <c r="I73" s="53">
        <f>SUMIFS(Results!O:O,Results!G:G,CONCATENATE("&lt;&gt;*",'Artefacts of Power'!B73,"*"),Results!E:E,'Artefacts of Power'!A73,Results!Y:Y,"&gt;=500")</f>
        <v>90</v>
      </c>
      <c r="J73" s="52">
        <f>IFERROR(SUMIFS(Results!V:V,Results!G:G,CONCATENATE("&lt;&gt;*",'Artefacts of Power'!B73,"*"),Results!E:E,'Artefacts of Power'!A73,Results!Y:Y,"&gt;=500")/I73,"")</f>
        <v>0.69444444444444442</v>
      </c>
    </row>
    <row r="74" spans="1:10" s="5" customFormat="1" x14ac:dyDescent="0.3">
      <c r="A74" s="49" t="s">
        <v>138</v>
      </c>
      <c r="B74" s="49"/>
      <c r="C74" s="6">
        <f>SUMIFS(Results!O:O,Results!G:G,CONCATENATE("*",B74,"*"),Results!E:E,'Artefacts of Power'!A74)</f>
        <v>132</v>
      </c>
      <c r="D74" s="50">
        <f>IFERROR(SUMIFS(Results!V:V,Results!G:G,CONCATENATE("*",B74,"*"),Results!E:E,'Artefacts of Power'!A74)/C74,"")</f>
        <v>0.48863636363636365</v>
      </c>
      <c r="E74" s="6">
        <f>SUMIFS(Results!O:O,Results!G:G,CONCATENATE("&lt;&gt;*",'Artefacts of Power'!B74,"*"),Results!E:E,'Artefacts of Power'!A74)</f>
        <v>0</v>
      </c>
      <c r="F74" s="50" t="str">
        <f>IFERROR(SUMIFS(Results!V:V,Results!G:G,CONCATENATE("&lt;&gt;*",'Artefacts of Power'!B74,"*"),Results!E:E,'Artefacts of Power'!A74)/E74,"")</f>
        <v/>
      </c>
      <c r="G74" s="46">
        <f>SUMIFS(Results!O:O,Results!G:G,CONCATENATE("*",B74,"*"),Results!E:E,'Artefacts of Power'!A74,Results!Y:Y,"&gt;=500")</f>
        <v>25</v>
      </c>
      <c r="H74" s="52">
        <f>IFERROR(SUMIFS(Results!V:V,Results!G:G,CONCATENATE("*",B74,"*"),Results!E:E,'Artefacts of Power'!A74,Results!Y:Y,"&gt;=500")/G74,"")</f>
        <v>0.68</v>
      </c>
      <c r="I74" s="53">
        <f>SUMIFS(Results!O:O,Results!G:G,CONCATENATE("&lt;&gt;*",'Artefacts of Power'!B74,"*"),Results!E:E,'Artefacts of Power'!A74,Results!Y:Y,"&gt;=500")</f>
        <v>0</v>
      </c>
      <c r="J74" s="52" t="str">
        <f>IFERROR(SUMIFS(Results!V:V,Results!G:G,CONCATENATE("&lt;&gt;*",'Artefacts of Power'!B74,"*"),Results!E:E,'Artefacts of Power'!A74,Results!Y:Y,"&gt;=500")/I74,"")</f>
        <v/>
      </c>
    </row>
    <row r="75" spans="1:10" x14ac:dyDescent="0.3">
      <c r="A75" s="48" t="s">
        <v>138</v>
      </c>
      <c r="B75" s="48" t="s">
        <v>24011</v>
      </c>
      <c r="C75" s="1">
        <f>SUMIFS(Results!O:O,Results!G:G,CONCATENATE("*",B75,"*"),Results!E:E,'Artefacts of Power'!A75)</f>
        <v>79</v>
      </c>
      <c r="D75" s="50">
        <f>IFERROR(SUMIFS(Results!V:V,Results!G:G,CONCATENATE("*",B75,"*"),Results!E:E,'Artefacts of Power'!A75)/C75,"")</f>
        <v>0.50632911392405067</v>
      </c>
      <c r="E75" s="1">
        <f>SUMIFS(Results!O:O,Results!G:G,CONCATENATE("&lt;&gt;*",'Artefacts of Power'!B75,"*"),Results!E:E,'Artefacts of Power'!A75)</f>
        <v>53</v>
      </c>
      <c r="F75" s="50">
        <f>IFERROR(SUMIFS(Results!V:V,Results!G:G,CONCATENATE("&lt;&gt;*",'Artefacts of Power'!B75,"*"),Results!E:E,'Artefacts of Power'!A75)/E75,"")</f>
        <v>0.46226415094339623</v>
      </c>
      <c r="G75" s="46">
        <f>SUMIFS(Results!O:O,Results!G:G,CONCATENATE("*",B75,"*"),Results!E:E,'Artefacts of Power'!A75,Results!Y:Y,"&gt;=500")</f>
        <v>15</v>
      </c>
      <c r="H75" s="52">
        <f>IFERROR(SUMIFS(Results!V:V,Results!G:G,CONCATENATE("*",B75,"*"),Results!E:E,'Artefacts of Power'!A75,Results!Y:Y,"&gt;=500")/G75,"")</f>
        <v>0.66666666666666663</v>
      </c>
      <c r="I75" s="53">
        <f>SUMIFS(Results!O:O,Results!G:G,CONCATENATE("&lt;&gt;*",'Artefacts of Power'!B75,"*"),Results!E:E,'Artefacts of Power'!A75,Results!Y:Y,"&gt;=500")</f>
        <v>10</v>
      </c>
      <c r="J75" s="52">
        <f>IFERROR(SUMIFS(Results!V:V,Results!G:G,CONCATENATE("&lt;&gt;*",'Artefacts of Power'!B75,"*"),Results!E:E,'Artefacts of Power'!A75,Results!Y:Y,"&gt;=500")/I75,"")</f>
        <v>0.7</v>
      </c>
    </row>
    <row r="76" spans="1:10" x14ac:dyDescent="0.3">
      <c r="A76" s="48" t="s">
        <v>138</v>
      </c>
      <c r="B76" s="48" t="s">
        <v>24012</v>
      </c>
      <c r="C76" s="1">
        <f>SUMIFS(Results!O:O,Results!G:G,CONCATENATE("*",B76,"*"),Results!E:E,'Artefacts of Power'!A76)</f>
        <v>23</v>
      </c>
      <c r="D76" s="50">
        <f>IFERROR(SUMIFS(Results!V:V,Results!G:G,CONCATENATE("*",B76,"*"),Results!E:E,'Artefacts of Power'!A76)/C76,"")</f>
        <v>0.45652173913043476</v>
      </c>
      <c r="E76" s="1">
        <f>SUMIFS(Results!O:O,Results!G:G,CONCATENATE("&lt;&gt;*",'Artefacts of Power'!B76,"*"),Results!E:E,'Artefacts of Power'!A76)</f>
        <v>109</v>
      </c>
      <c r="F76" s="50">
        <f>IFERROR(SUMIFS(Results!V:V,Results!G:G,CONCATENATE("&lt;&gt;*",'Artefacts of Power'!B76,"*"),Results!E:E,'Artefacts of Power'!A76)/E76,"")</f>
        <v>0.49541284403669728</v>
      </c>
      <c r="G76" s="46">
        <f>SUMIFS(Results!O:O,Results!G:G,CONCATENATE("*",B76,"*"),Results!E:E,'Artefacts of Power'!A76,Results!Y:Y,"&gt;=500")</f>
        <v>5</v>
      </c>
      <c r="H76" s="52">
        <f>IFERROR(SUMIFS(Results!V:V,Results!G:G,CONCATENATE("*",B76,"*"),Results!E:E,'Artefacts of Power'!A76,Results!Y:Y,"&gt;=500")/G76,"")</f>
        <v>0.6</v>
      </c>
      <c r="I76" s="53">
        <f>SUMIFS(Results!O:O,Results!G:G,CONCATENATE("&lt;&gt;*",'Artefacts of Power'!B76,"*"),Results!E:E,'Artefacts of Power'!A76,Results!Y:Y,"&gt;=500")</f>
        <v>20</v>
      </c>
      <c r="J76" s="52">
        <f>IFERROR(SUMIFS(Results!V:V,Results!G:G,CONCATENATE("&lt;&gt;*",'Artefacts of Power'!B76,"*"),Results!E:E,'Artefacts of Power'!A76,Results!Y:Y,"&gt;=500")/I76,"")</f>
        <v>0.7</v>
      </c>
    </row>
    <row r="77" spans="1:10" x14ac:dyDescent="0.3">
      <c r="A77" s="48" t="s">
        <v>138</v>
      </c>
      <c r="B77" s="48" t="s">
        <v>24013</v>
      </c>
      <c r="C77" s="1">
        <f>SUMIFS(Results!O:O,Results!G:G,CONCATENATE("*",B77,"*"),Results!E:E,'Artefacts of Power'!A77)</f>
        <v>15</v>
      </c>
      <c r="D77" s="50">
        <f>IFERROR(SUMIFS(Results!V:V,Results!G:G,CONCATENATE("*",B77,"*"),Results!E:E,'Artefacts of Power'!A77)/C77,"")</f>
        <v>0.33333333333333331</v>
      </c>
      <c r="E77" s="1">
        <f>SUMIFS(Results!O:O,Results!G:G,CONCATENATE("&lt;&gt;*",'Artefacts of Power'!B77,"*"),Results!E:E,'Artefacts of Power'!A77)</f>
        <v>117</v>
      </c>
      <c r="F77" s="50">
        <f>IFERROR(SUMIFS(Results!V:V,Results!G:G,CONCATENATE("&lt;&gt;*",'Artefacts of Power'!B77,"*"),Results!E:E,'Artefacts of Power'!A77)/E77,"")</f>
        <v>0.50854700854700852</v>
      </c>
      <c r="G77" s="46">
        <f>SUMIFS(Results!O:O,Results!G:G,CONCATENATE("*",B77,"*"),Results!E:E,'Artefacts of Power'!A77,Results!Y:Y,"&gt;=500")</f>
        <v>0</v>
      </c>
      <c r="H77" s="52" t="str">
        <f>IFERROR(SUMIFS(Results!V:V,Results!G:G,CONCATENATE("*",B77,"*"),Results!E:E,'Artefacts of Power'!A77,Results!Y:Y,"&gt;=500")/G77,"")</f>
        <v/>
      </c>
      <c r="I77" s="53">
        <f>SUMIFS(Results!O:O,Results!G:G,CONCATENATE("&lt;&gt;*",'Artefacts of Power'!B77,"*"),Results!E:E,'Artefacts of Power'!A77,Results!Y:Y,"&gt;=500")</f>
        <v>25</v>
      </c>
      <c r="J77" s="52">
        <f>IFERROR(SUMIFS(Results!V:V,Results!G:G,CONCATENATE("&lt;&gt;*",'Artefacts of Power'!B77,"*"),Results!E:E,'Artefacts of Power'!A77,Results!Y:Y,"&gt;=500")/I77,"")</f>
        <v>0.68</v>
      </c>
    </row>
    <row r="78" spans="1:10" s="5" customFormat="1" x14ac:dyDescent="0.3">
      <c r="A78" s="49" t="s">
        <v>98</v>
      </c>
      <c r="B78" s="49"/>
      <c r="C78" s="6">
        <f>SUMIFS(Results!O:O,Results!G:G,CONCATENATE("*",B78,"*"),Results!E:E,'Artefacts of Power'!A78)</f>
        <v>180</v>
      </c>
      <c r="D78" s="50">
        <f>IFERROR(SUMIFS(Results!V:V,Results!G:G,CONCATENATE("*",B78,"*"),Results!E:E,'Artefacts of Power'!A78)/C78,"")</f>
        <v>0.53611111111111109</v>
      </c>
      <c r="E78" s="6">
        <f>SUMIFS(Results!O:O,Results!G:G,CONCATENATE("&lt;&gt;*",'Artefacts of Power'!B78,"*"),Results!E:E,'Artefacts of Power'!A78)</f>
        <v>0</v>
      </c>
      <c r="F78" s="50" t="str">
        <f>IFERROR(SUMIFS(Results!V:V,Results!G:G,CONCATENATE("&lt;&gt;*",'Artefacts of Power'!B78,"*"),Results!E:E,'Artefacts of Power'!A78)/E78,"")</f>
        <v/>
      </c>
      <c r="G78" s="46">
        <f>SUMIFS(Results!O:O,Results!G:G,CONCATENATE("*",B78,"*"),Results!E:E,'Artefacts of Power'!A78,Results!Y:Y,"&gt;=500")</f>
        <v>40</v>
      </c>
      <c r="H78" s="52">
        <f>IFERROR(SUMIFS(Results!V:V,Results!G:G,CONCATENATE("*",B78,"*"),Results!E:E,'Artefacts of Power'!A78,Results!Y:Y,"&gt;=500")/G78,"")</f>
        <v>0.77500000000000002</v>
      </c>
      <c r="I78" s="53">
        <f>SUMIFS(Results!O:O,Results!G:G,CONCATENATE("&lt;&gt;*",'Artefacts of Power'!B78,"*"),Results!E:E,'Artefacts of Power'!A78,Results!Y:Y,"&gt;=500")</f>
        <v>0</v>
      </c>
      <c r="J78" s="52" t="str">
        <f>IFERROR(SUMIFS(Results!V:V,Results!G:G,CONCATENATE("&lt;&gt;*",'Artefacts of Power'!B78,"*"),Results!E:E,'Artefacts of Power'!A78,Results!Y:Y,"&gt;=500")/I78,"")</f>
        <v/>
      </c>
    </row>
    <row r="79" spans="1:10" x14ac:dyDescent="0.3">
      <c r="A79" s="48" t="s">
        <v>98</v>
      </c>
      <c r="B79" s="48" t="s">
        <v>24002</v>
      </c>
      <c r="C79" s="1">
        <f>SUMIFS(Results!O:O,Results!G:G,CONCATENATE("*",B79,"*"),Results!E:E,'Artefacts of Power'!A79)</f>
        <v>35</v>
      </c>
      <c r="D79" s="50">
        <f>IFERROR(SUMIFS(Results!V:V,Results!G:G,CONCATENATE("*",B79,"*"),Results!E:E,'Artefacts of Power'!A79)/C79,"")</f>
        <v>0.48571428571428571</v>
      </c>
      <c r="E79" s="1">
        <f>SUMIFS(Results!O:O,Results!G:G,CONCATENATE("&lt;&gt;*",'Artefacts of Power'!B79,"*"),Results!E:E,'Artefacts of Power'!A79)</f>
        <v>145</v>
      </c>
      <c r="F79" s="50">
        <f>IFERROR(SUMIFS(Results!V:V,Results!G:G,CONCATENATE("&lt;&gt;*",'Artefacts of Power'!B79,"*"),Results!E:E,'Artefacts of Power'!A79)/E79,"")</f>
        <v>0.5482758620689655</v>
      </c>
      <c r="G79" s="46">
        <f>SUMIFS(Results!O:O,Results!G:G,CONCATENATE("*",B79,"*"),Results!E:E,'Artefacts of Power'!A79,Results!Y:Y,"&gt;=500")</f>
        <v>10</v>
      </c>
      <c r="H79" s="52">
        <f>IFERROR(SUMIFS(Results!V:V,Results!G:G,CONCATENATE("*",B79,"*"),Results!E:E,'Artefacts of Power'!A79,Results!Y:Y,"&gt;=500")/G79,"")</f>
        <v>0.5</v>
      </c>
      <c r="I79" s="53">
        <f>SUMIFS(Results!O:O,Results!G:G,CONCATENATE("&lt;&gt;*",'Artefacts of Power'!B79,"*"),Results!E:E,'Artefacts of Power'!A79,Results!Y:Y,"&gt;=500")</f>
        <v>30</v>
      </c>
      <c r="J79" s="52">
        <f>IFERROR(SUMIFS(Results!V:V,Results!G:G,CONCATENATE("&lt;&gt;*",'Artefacts of Power'!B79,"*"),Results!E:E,'Artefacts of Power'!A79,Results!Y:Y,"&gt;=500")/I79,"")</f>
        <v>0.8666666666666667</v>
      </c>
    </row>
    <row r="80" spans="1:10" x14ac:dyDescent="0.3">
      <c r="A80" s="48" t="s">
        <v>98</v>
      </c>
      <c r="B80" s="48" t="s">
        <v>24003</v>
      </c>
      <c r="C80" s="1">
        <f>SUMIFS(Results!O:O,Results!G:G,CONCATENATE("*",B80,"*"),Results!E:E,'Artefacts of Power'!A80)</f>
        <v>130</v>
      </c>
      <c r="D80" s="50">
        <f>IFERROR(SUMIFS(Results!V:V,Results!G:G,CONCATENATE("*",B80,"*"),Results!E:E,'Artefacts of Power'!A80)/C80,"")</f>
        <v>0.54230769230769227</v>
      </c>
      <c r="E80" s="1">
        <f>SUMIFS(Results!O:O,Results!G:G,CONCATENATE("&lt;&gt;*",'Artefacts of Power'!B80,"*"),Results!E:E,'Artefacts of Power'!A80)</f>
        <v>50</v>
      </c>
      <c r="F80" s="50">
        <f>IFERROR(SUMIFS(Results!V:V,Results!G:G,CONCATENATE("&lt;&gt;*",'Artefacts of Power'!B80,"*"),Results!E:E,'Artefacts of Power'!A80)/E80,"")</f>
        <v>0.52</v>
      </c>
      <c r="G80" s="46">
        <f>SUMIFS(Results!O:O,Results!G:G,CONCATENATE("*",B80,"*"),Results!E:E,'Artefacts of Power'!A80,Results!Y:Y,"&gt;=500")</f>
        <v>30</v>
      </c>
      <c r="H80" s="52">
        <f>IFERROR(SUMIFS(Results!V:V,Results!G:G,CONCATENATE("*",B80,"*"),Results!E:E,'Artefacts of Power'!A80,Results!Y:Y,"&gt;=500")/G80,"")</f>
        <v>0.8666666666666667</v>
      </c>
      <c r="I80" s="53">
        <f>SUMIFS(Results!O:O,Results!G:G,CONCATENATE("&lt;&gt;*",'Artefacts of Power'!B80,"*"),Results!E:E,'Artefacts of Power'!A80,Results!Y:Y,"&gt;=500")</f>
        <v>10</v>
      </c>
      <c r="J80" s="52">
        <f>IFERROR(SUMIFS(Results!V:V,Results!G:G,CONCATENATE("&lt;&gt;*",'Artefacts of Power'!B80,"*"),Results!E:E,'Artefacts of Power'!A80,Results!Y:Y,"&gt;=500")/I80,"")</f>
        <v>0.5</v>
      </c>
    </row>
    <row r="81" spans="1:10" x14ac:dyDescent="0.3">
      <c r="A81" s="48" t="s">
        <v>98</v>
      </c>
      <c r="B81" s="48" t="s">
        <v>24004</v>
      </c>
      <c r="C81" s="1">
        <f>SUMIFS(Results!O:O,Results!G:G,CONCATENATE("*",B81,"*"),Results!E:E,'Artefacts of Power'!A81)</f>
        <v>15</v>
      </c>
      <c r="D81" s="50">
        <f>IFERROR(SUMIFS(Results!V:V,Results!G:G,CONCATENATE("*",B81,"*"),Results!E:E,'Artefacts of Power'!A81)/C81,"")</f>
        <v>0.6</v>
      </c>
      <c r="E81" s="1">
        <f>SUMIFS(Results!O:O,Results!G:G,CONCATENATE("&lt;&gt;*",'Artefacts of Power'!B81,"*"),Results!E:E,'Artefacts of Power'!A81)</f>
        <v>165</v>
      </c>
      <c r="F81" s="50">
        <f>IFERROR(SUMIFS(Results!V:V,Results!G:G,CONCATENATE("&lt;&gt;*",'Artefacts of Power'!B81,"*"),Results!E:E,'Artefacts of Power'!A81)/E81,"")</f>
        <v>0.53030303030303028</v>
      </c>
      <c r="G81" s="46">
        <f>SUMIFS(Results!O:O,Results!G:G,CONCATENATE("*",B81,"*"),Results!E:E,'Artefacts of Power'!A81,Results!Y:Y,"&gt;=500")</f>
        <v>0</v>
      </c>
      <c r="H81" s="52" t="str">
        <f>IFERROR(SUMIFS(Results!V:V,Results!G:G,CONCATENATE("*",B81,"*"),Results!E:E,'Artefacts of Power'!A81,Results!Y:Y,"&gt;=500")/G81,"")</f>
        <v/>
      </c>
      <c r="I81" s="53">
        <f>SUMIFS(Results!O:O,Results!G:G,CONCATENATE("&lt;&gt;*",'Artefacts of Power'!B81,"*"),Results!E:E,'Artefacts of Power'!A81,Results!Y:Y,"&gt;=500")</f>
        <v>40</v>
      </c>
      <c r="J81" s="52">
        <f>IFERROR(SUMIFS(Results!V:V,Results!G:G,CONCATENATE("&lt;&gt;*",'Artefacts of Power'!B81,"*"),Results!E:E,'Artefacts of Power'!A81,Results!Y:Y,"&gt;=500")/I81,"")</f>
        <v>0.77500000000000002</v>
      </c>
    </row>
    <row r="82" spans="1:10" s="5" customFormat="1" x14ac:dyDescent="0.3">
      <c r="A82" s="49" t="s">
        <v>95</v>
      </c>
      <c r="B82" s="49"/>
      <c r="C82" s="6">
        <f>SUMIFS(Results!O:O,Results!G:G,CONCATENATE("*",B82,"*"),Results!E:E,'Artefacts of Power'!A82)</f>
        <v>356</v>
      </c>
      <c r="D82" s="50">
        <f>IFERROR(SUMIFS(Results!V:V,Results!G:G,CONCATENATE("*",B82,"*"),Results!E:E,'Artefacts of Power'!A82)/C82,"")</f>
        <v>0.5084269662921348</v>
      </c>
      <c r="E82" s="6">
        <f>SUMIFS(Results!O:O,Results!G:G,CONCATENATE("&lt;&gt;*",'Artefacts of Power'!B82,"*"),Results!E:E,'Artefacts of Power'!A82)</f>
        <v>0</v>
      </c>
      <c r="F82" s="50" t="str">
        <f>IFERROR(SUMIFS(Results!V:V,Results!G:G,CONCATENATE("&lt;&gt;*",'Artefacts of Power'!B82,"*"),Results!E:E,'Artefacts of Power'!A82)/E82,"")</f>
        <v/>
      </c>
      <c r="G82" s="46">
        <f>SUMIFS(Results!O:O,Results!G:G,CONCATENATE("*",B82,"*"),Results!E:E,'Artefacts of Power'!A82,Results!Y:Y,"&gt;=500")</f>
        <v>74</v>
      </c>
      <c r="H82" s="52">
        <f>IFERROR(SUMIFS(Results!V:V,Results!G:G,CONCATENATE("*",B82,"*"),Results!E:E,'Artefacts of Power'!A82,Results!Y:Y,"&gt;=500")/G82,"")</f>
        <v>0.58108108108108103</v>
      </c>
      <c r="I82" s="53">
        <f>SUMIFS(Results!O:O,Results!G:G,CONCATENATE("&lt;&gt;*",'Artefacts of Power'!B82,"*"),Results!E:E,'Artefacts of Power'!A82,Results!Y:Y,"&gt;=500")</f>
        <v>0</v>
      </c>
      <c r="J82" s="52" t="str">
        <f>IFERROR(SUMIFS(Results!V:V,Results!G:G,CONCATENATE("&lt;&gt;*",'Artefacts of Power'!B82,"*"),Results!E:E,'Artefacts of Power'!A82,Results!Y:Y,"&gt;=500")/I82,"")</f>
        <v/>
      </c>
    </row>
    <row r="83" spans="1:10" x14ac:dyDescent="0.3">
      <c r="A83" s="48" t="s">
        <v>95</v>
      </c>
      <c r="B83" s="48" t="s">
        <v>24029</v>
      </c>
      <c r="C83" s="1">
        <f>SUMIFS(Results!O:O,Results!G:G,CONCATENATE("*",B83,"*"),Results!E:E,'Artefacts of Power'!A83)</f>
        <v>0</v>
      </c>
      <c r="D83" s="50" t="str">
        <f>IFERROR(SUMIFS(Results!V:V,Results!G:G,CONCATENATE("*",B83,"*"),Results!E:E,'Artefacts of Power'!A83)/C83,"")</f>
        <v/>
      </c>
      <c r="E83" s="1">
        <f>SUMIFS(Results!O:O,Results!G:G,CONCATENATE("&lt;&gt;*",'Artefacts of Power'!B83,"*"),Results!E:E,'Artefacts of Power'!A83)</f>
        <v>356</v>
      </c>
      <c r="F83" s="50">
        <f>IFERROR(SUMIFS(Results!V:V,Results!G:G,CONCATENATE("&lt;&gt;*",'Artefacts of Power'!B83,"*"),Results!E:E,'Artefacts of Power'!A83)/E83,"")</f>
        <v>0.5084269662921348</v>
      </c>
      <c r="G83" s="46">
        <f>SUMIFS(Results!O:O,Results!G:G,CONCATENATE("*",B83,"*"),Results!E:E,'Artefacts of Power'!A83,Results!Y:Y,"&gt;=500")</f>
        <v>0</v>
      </c>
      <c r="H83" s="52" t="str">
        <f>IFERROR(SUMIFS(Results!V:V,Results!G:G,CONCATENATE("*",B83,"*"),Results!E:E,'Artefacts of Power'!A83,Results!Y:Y,"&gt;=500")/G83,"")</f>
        <v/>
      </c>
      <c r="I83" s="53">
        <f>SUMIFS(Results!O:O,Results!G:G,CONCATENATE("&lt;&gt;*",'Artefacts of Power'!B83,"*"),Results!E:E,'Artefacts of Power'!A83,Results!Y:Y,"&gt;=500")</f>
        <v>74</v>
      </c>
      <c r="J83" s="52">
        <f>IFERROR(SUMIFS(Results!V:V,Results!G:G,CONCATENATE("&lt;&gt;*",'Artefacts of Power'!B83,"*"),Results!E:E,'Artefacts of Power'!A83,Results!Y:Y,"&gt;=500")/I83,"")</f>
        <v>0.58108108108108103</v>
      </c>
    </row>
    <row r="84" spans="1:10" x14ac:dyDescent="0.3">
      <c r="A84" s="48" t="s">
        <v>95</v>
      </c>
      <c r="B84" s="48" t="s">
        <v>24030</v>
      </c>
      <c r="C84" s="1">
        <f>SUMIFS(Results!O:O,Results!G:G,CONCATENATE("*",B84,"*"),Results!E:E,'Artefacts of Power'!A84)</f>
        <v>0</v>
      </c>
      <c r="D84" s="50" t="str">
        <f>IFERROR(SUMIFS(Results!V:V,Results!G:G,CONCATENATE("*",B84,"*"),Results!E:E,'Artefacts of Power'!A84)/C84,"")</f>
        <v/>
      </c>
      <c r="E84" s="1">
        <f>SUMIFS(Results!O:O,Results!G:G,CONCATENATE("&lt;&gt;*",'Artefacts of Power'!B84,"*"),Results!E:E,'Artefacts of Power'!A84)</f>
        <v>356</v>
      </c>
      <c r="F84" s="50">
        <f>IFERROR(SUMIFS(Results!V:V,Results!G:G,CONCATENATE("&lt;&gt;*",'Artefacts of Power'!B84,"*"),Results!E:E,'Artefacts of Power'!A84)/E84,"")</f>
        <v>0.5084269662921348</v>
      </c>
      <c r="G84" s="46">
        <f>SUMIFS(Results!O:O,Results!G:G,CONCATENATE("*",B84,"*"),Results!E:E,'Artefacts of Power'!A84,Results!Y:Y,"&gt;=500")</f>
        <v>0</v>
      </c>
      <c r="H84" s="52" t="str">
        <f>IFERROR(SUMIFS(Results!V:V,Results!G:G,CONCATENATE("*",B84,"*"),Results!E:E,'Artefacts of Power'!A84,Results!Y:Y,"&gt;=500")/G84,"")</f>
        <v/>
      </c>
      <c r="I84" s="53">
        <f>SUMIFS(Results!O:O,Results!G:G,CONCATENATE("&lt;&gt;*",'Artefacts of Power'!B84,"*"),Results!E:E,'Artefacts of Power'!A84,Results!Y:Y,"&gt;=500")</f>
        <v>74</v>
      </c>
      <c r="J84" s="52">
        <f>IFERROR(SUMIFS(Results!V:V,Results!G:G,CONCATENATE("&lt;&gt;*",'Artefacts of Power'!B84,"*"),Results!E:E,'Artefacts of Power'!A84,Results!Y:Y,"&gt;=500")/I84,"")</f>
        <v>0.58108108108108103</v>
      </c>
    </row>
    <row r="85" spans="1:10" x14ac:dyDescent="0.3">
      <c r="A85" s="48" t="s">
        <v>95</v>
      </c>
      <c r="B85" s="48" t="s">
        <v>24031</v>
      </c>
      <c r="C85" s="1">
        <f>SUMIFS(Results!O:O,Results!G:G,CONCATENATE("*",B85,"*"),Results!E:E,'Artefacts of Power'!A85)</f>
        <v>88</v>
      </c>
      <c r="D85" s="50">
        <f>IFERROR(SUMIFS(Results!V:V,Results!G:G,CONCATENATE("*",B85,"*"),Results!E:E,'Artefacts of Power'!A85)/C85,"")</f>
        <v>0.58522727272727271</v>
      </c>
      <c r="E85" s="1">
        <f>SUMIFS(Results!O:O,Results!G:G,CONCATENATE("&lt;&gt;*",'Artefacts of Power'!B85,"*"),Results!E:E,'Artefacts of Power'!A85)</f>
        <v>268</v>
      </c>
      <c r="F85" s="50">
        <f>IFERROR(SUMIFS(Results!V:V,Results!G:G,CONCATENATE("&lt;&gt;*",'Artefacts of Power'!B85,"*"),Results!E:E,'Artefacts of Power'!A85)/E85,"")</f>
        <v>0.48320895522388058</v>
      </c>
      <c r="G85" s="46">
        <f>SUMIFS(Results!O:O,Results!G:G,CONCATENATE("*",B85,"*"),Results!E:E,'Artefacts of Power'!A85,Results!Y:Y,"&gt;=500")</f>
        <v>15</v>
      </c>
      <c r="H85" s="52">
        <f>IFERROR(SUMIFS(Results!V:V,Results!G:G,CONCATENATE("*",B85,"*"),Results!E:E,'Artefacts of Power'!A85,Results!Y:Y,"&gt;=500")/G85,"")</f>
        <v>0.8666666666666667</v>
      </c>
      <c r="I85" s="53">
        <f>SUMIFS(Results!O:O,Results!G:G,CONCATENATE("&lt;&gt;*",'Artefacts of Power'!B85,"*"),Results!E:E,'Artefacts of Power'!A85,Results!Y:Y,"&gt;=500")</f>
        <v>59</v>
      </c>
      <c r="J85" s="52">
        <f>IFERROR(SUMIFS(Results!V:V,Results!G:G,CONCATENATE("&lt;&gt;*",'Artefacts of Power'!B85,"*"),Results!E:E,'Artefacts of Power'!A85,Results!Y:Y,"&gt;=500")/I85,"")</f>
        <v>0.50847457627118642</v>
      </c>
    </row>
    <row r="86" spans="1:10" s="5" customFormat="1" x14ac:dyDescent="0.3">
      <c r="A86" s="49" t="s">
        <v>49</v>
      </c>
      <c r="B86" s="49"/>
      <c r="C86" s="6">
        <f>SUMIFS(Results!O:O,Results!G:G,CONCATENATE("*",B86,"*"),Results!E:E,'Artefacts of Power'!A86)</f>
        <v>382</v>
      </c>
      <c r="D86" s="50">
        <f>IFERROR(SUMIFS(Results!V:V,Results!G:G,CONCATENATE("*",B86,"*"),Results!E:E,'Artefacts of Power'!A86)/C86,"")</f>
        <v>0.45549738219895286</v>
      </c>
      <c r="E86" s="6">
        <f>SUMIFS(Results!O:O,Results!G:G,CONCATENATE("&lt;&gt;*",'Artefacts of Power'!B86,"*"),Results!E:E,'Artefacts of Power'!A86)</f>
        <v>0</v>
      </c>
      <c r="F86" s="50" t="str">
        <f>IFERROR(SUMIFS(Results!V:V,Results!G:G,CONCATENATE("&lt;&gt;*",'Artefacts of Power'!B86,"*"),Results!E:E,'Artefacts of Power'!A86)/E86,"")</f>
        <v/>
      </c>
      <c r="G86" s="46">
        <f>SUMIFS(Results!O:O,Results!G:G,CONCATENATE("*",B86,"*"),Results!E:E,'Artefacts of Power'!A86,Results!Y:Y,"&gt;=500")</f>
        <v>60</v>
      </c>
      <c r="H86" s="52">
        <f>IFERROR(SUMIFS(Results!V:V,Results!G:G,CONCATENATE("*",B86,"*"),Results!E:E,'Artefacts of Power'!A86,Results!Y:Y,"&gt;=500")/G86,"")</f>
        <v>0.6333333333333333</v>
      </c>
      <c r="I86" s="53">
        <f>SUMIFS(Results!O:O,Results!G:G,CONCATENATE("&lt;&gt;*",'Artefacts of Power'!B86,"*"),Results!E:E,'Artefacts of Power'!A86,Results!Y:Y,"&gt;=500")</f>
        <v>0</v>
      </c>
      <c r="J86" s="52" t="str">
        <f>IFERROR(SUMIFS(Results!V:V,Results!G:G,CONCATENATE("&lt;&gt;*",'Artefacts of Power'!B86,"*"),Results!E:E,'Artefacts of Power'!A86,Results!Y:Y,"&gt;=500")/I86,"")</f>
        <v/>
      </c>
    </row>
    <row r="87" spans="1:10" x14ac:dyDescent="0.3">
      <c r="A87" s="48" t="s">
        <v>49</v>
      </c>
      <c r="B87" s="48" t="s">
        <v>24032</v>
      </c>
      <c r="C87" s="1">
        <f>SUMIFS(Results!O:O,Results!G:G,CONCATENATE("*",B87,"*"),Results!E:E,'Artefacts of Power'!A87)</f>
        <v>26</v>
      </c>
      <c r="D87" s="50">
        <f>IFERROR(SUMIFS(Results!V:V,Results!G:G,CONCATENATE("*",B87,"*"),Results!E:E,'Artefacts of Power'!A87)/C87,"")</f>
        <v>0.30769230769230771</v>
      </c>
      <c r="E87" s="1">
        <f>SUMIFS(Results!O:O,Results!G:G,CONCATENATE("&lt;&gt;*",'Artefacts of Power'!B87,"*"),Results!E:E,'Artefacts of Power'!A87)</f>
        <v>356</v>
      </c>
      <c r="F87" s="50">
        <f>IFERROR(SUMIFS(Results!V:V,Results!G:G,CONCATENATE("&lt;&gt;*",'Artefacts of Power'!B87,"*"),Results!E:E,'Artefacts of Power'!A87)/E87,"")</f>
        <v>0.46629213483146065</v>
      </c>
      <c r="G87" s="46">
        <f>SUMIFS(Results!O:O,Results!G:G,CONCATENATE("*",B87,"*"),Results!E:E,'Artefacts of Power'!A87,Results!Y:Y,"&gt;=500")</f>
        <v>0</v>
      </c>
      <c r="H87" s="52" t="str">
        <f>IFERROR(SUMIFS(Results!V:V,Results!G:G,CONCATENATE("*",B87,"*"),Results!E:E,'Artefacts of Power'!A87,Results!Y:Y,"&gt;=500")/G87,"")</f>
        <v/>
      </c>
      <c r="I87" s="53">
        <f>SUMIFS(Results!O:O,Results!G:G,CONCATENATE("&lt;&gt;*",'Artefacts of Power'!B87,"*"),Results!E:E,'Artefacts of Power'!A87,Results!Y:Y,"&gt;=500")</f>
        <v>60</v>
      </c>
      <c r="J87" s="52">
        <f>IFERROR(SUMIFS(Results!V:V,Results!G:G,CONCATENATE("&lt;&gt;*",'Artefacts of Power'!B87,"*"),Results!E:E,'Artefacts of Power'!A87,Results!Y:Y,"&gt;=500")/I87,"")</f>
        <v>0.6333333333333333</v>
      </c>
    </row>
    <row r="88" spans="1:10" x14ac:dyDescent="0.3">
      <c r="A88" s="48" t="s">
        <v>49</v>
      </c>
      <c r="B88" s="48" t="s">
        <v>24033</v>
      </c>
      <c r="C88" s="1">
        <f>SUMIFS(Results!O:O,Results!G:G,CONCATENATE("*",B88,"*"),Results!E:E,'Artefacts of Power'!A88)</f>
        <v>5</v>
      </c>
      <c r="D88" s="50">
        <f>IFERROR(SUMIFS(Results!V:V,Results!G:G,CONCATENATE("*",B88,"*"),Results!E:E,'Artefacts of Power'!A88)/C88,"")</f>
        <v>0</v>
      </c>
      <c r="E88" s="1">
        <f>SUMIFS(Results!O:O,Results!G:G,CONCATENATE("&lt;&gt;*",'Artefacts of Power'!B88,"*"),Results!E:E,'Artefacts of Power'!A88)</f>
        <v>377</v>
      </c>
      <c r="F88" s="50">
        <f>IFERROR(SUMIFS(Results!V:V,Results!G:G,CONCATENATE("&lt;&gt;*",'Artefacts of Power'!B88,"*"),Results!E:E,'Artefacts of Power'!A88)/E88,"")</f>
        <v>0.46153846153846156</v>
      </c>
      <c r="G88" s="46">
        <f>SUMIFS(Results!O:O,Results!G:G,CONCATENATE("*",B88,"*"),Results!E:E,'Artefacts of Power'!A88,Results!Y:Y,"&gt;=500")</f>
        <v>0</v>
      </c>
      <c r="H88" s="52" t="str">
        <f>IFERROR(SUMIFS(Results!V:V,Results!G:G,CONCATENATE("*",B88,"*"),Results!E:E,'Artefacts of Power'!A88,Results!Y:Y,"&gt;=500")/G88,"")</f>
        <v/>
      </c>
      <c r="I88" s="53">
        <f>SUMIFS(Results!O:O,Results!G:G,CONCATENATE("&lt;&gt;*",'Artefacts of Power'!B88,"*"),Results!E:E,'Artefacts of Power'!A88,Results!Y:Y,"&gt;=500")</f>
        <v>60</v>
      </c>
      <c r="J88" s="52">
        <f>IFERROR(SUMIFS(Results!V:V,Results!G:G,CONCATENATE("&lt;&gt;*",'Artefacts of Power'!B88,"*"),Results!E:E,'Artefacts of Power'!A88,Results!Y:Y,"&gt;=500")/I88,"")</f>
        <v>0.6333333333333333</v>
      </c>
    </row>
    <row r="89" spans="1:10" x14ac:dyDescent="0.3">
      <c r="A89" s="48" t="s">
        <v>49</v>
      </c>
      <c r="B89" s="48" t="s">
        <v>24034</v>
      </c>
      <c r="C89" s="1">
        <f>SUMIFS(Results!O:O,Results!G:G,CONCATENATE("*",B89,"*"),Results!E:E,'Artefacts of Power'!A89)</f>
        <v>124</v>
      </c>
      <c r="D89" s="50">
        <f>IFERROR(SUMIFS(Results!V:V,Results!G:G,CONCATENATE("*",B89,"*"),Results!E:E,'Artefacts of Power'!A89)/C89,"")</f>
        <v>0.48790322580645162</v>
      </c>
      <c r="E89" s="1">
        <f>SUMIFS(Results!O:O,Results!G:G,CONCATENATE("&lt;&gt;*",'Artefacts of Power'!B89,"*"),Results!E:E,'Artefacts of Power'!A89)</f>
        <v>258</v>
      </c>
      <c r="F89" s="50">
        <f>IFERROR(SUMIFS(Results!V:V,Results!G:G,CONCATENATE("&lt;&gt;*",'Artefacts of Power'!B89,"*"),Results!E:E,'Artefacts of Power'!A89)/E89,"")</f>
        <v>0.43992248062015504</v>
      </c>
      <c r="G89" s="46">
        <f>SUMIFS(Results!O:O,Results!G:G,CONCATENATE("*",B89,"*"),Results!E:E,'Artefacts of Power'!A89,Results!Y:Y,"&gt;=500")</f>
        <v>5</v>
      </c>
      <c r="H89" s="52">
        <f>IFERROR(SUMIFS(Results!V:V,Results!G:G,CONCATENATE("*",B89,"*"),Results!E:E,'Artefacts of Power'!A89,Results!Y:Y,"&gt;=500")/G89,"")</f>
        <v>1</v>
      </c>
      <c r="I89" s="53">
        <f>SUMIFS(Results!O:O,Results!G:G,CONCATENATE("&lt;&gt;*",'Artefacts of Power'!B89,"*"),Results!E:E,'Artefacts of Power'!A89,Results!Y:Y,"&gt;=500")</f>
        <v>55</v>
      </c>
      <c r="J89" s="52">
        <f>IFERROR(SUMIFS(Results!V:V,Results!G:G,CONCATENATE("&lt;&gt;*",'Artefacts of Power'!B89,"*"),Results!E:E,'Artefacts of Power'!A89,Results!Y:Y,"&gt;=500")/I89,"")</f>
        <v>0.6</v>
      </c>
    </row>
    <row r="90" spans="1:10" s="5" customFormat="1" x14ac:dyDescent="0.3">
      <c r="A90" s="49" t="s">
        <v>22</v>
      </c>
      <c r="B90" s="49"/>
      <c r="C90" s="6">
        <f>SUMIFS(Results!O:O,Results!G:G,CONCATENATE("*",B90,"*"),Results!E:E,'Artefacts of Power'!A90)</f>
        <v>351</v>
      </c>
      <c r="D90" s="50">
        <f>IFERROR(SUMIFS(Results!V:V,Results!G:G,CONCATENATE("*",B90,"*"),Results!E:E,'Artefacts of Power'!A90)/C90,"")</f>
        <v>0.5028490028490028</v>
      </c>
      <c r="E90" s="6">
        <f>SUMIFS(Results!O:O,Results!G:G,CONCATENATE("&lt;&gt;*",'Artefacts of Power'!B90,"*"),Results!E:E,'Artefacts of Power'!A90)</f>
        <v>0</v>
      </c>
      <c r="F90" s="50" t="str">
        <f>IFERROR(SUMIFS(Results!V:V,Results!G:G,CONCATENATE("&lt;&gt;*",'Artefacts of Power'!B90,"*"),Results!E:E,'Artefacts of Power'!A90)/E90,"")</f>
        <v/>
      </c>
      <c r="G90" s="46">
        <f>SUMIFS(Results!O:O,Results!G:G,CONCATENATE("*",B90,"*"),Results!E:E,'Artefacts of Power'!A90,Results!Y:Y,"&gt;=500")</f>
        <v>80</v>
      </c>
      <c r="H90" s="52">
        <f>IFERROR(SUMIFS(Results!V:V,Results!G:G,CONCATENATE("*",B90,"*"),Results!E:E,'Artefacts of Power'!A90,Results!Y:Y,"&gt;=500")/G90,"")</f>
        <v>0.75</v>
      </c>
      <c r="I90" s="53">
        <f>SUMIFS(Results!O:O,Results!G:G,CONCATENATE("&lt;&gt;*",'Artefacts of Power'!B90,"*"),Results!E:E,'Artefacts of Power'!A90,Results!Y:Y,"&gt;=500")</f>
        <v>0</v>
      </c>
      <c r="J90" s="52" t="str">
        <f>IFERROR(SUMIFS(Results!V:V,Results!G:G,CONCATENATE("&lt;&gt;*",'Artefacts of Power'!B90,"*"),Results!E:E,'Artefacts of Power'!A90,Results!Y:Y,"&gt;=500")/I90,"")</f>
        <v/>
      </c>
    </row>
    <row r="91" spans="1:10" x14ac:dyDescent="0.3">
      <c r="A91" s="48" t="s">
        <v>22</v>
      </c>
      <c r="B91" s="48" t="s">
        <v>24017</v>
      </c>
      <c r="C91" s="1">
        <f>SUMIFS(Results!O:O,Results!G:G,CONCATENATE("*",B91,"*"),Results!E:E,'Artefacts of Power'!A91)</f>
        <v>171</v>
      </c>
      <c r="D91" s="50">
        <f>IFERROR(SUMIFS(Results!V:V,Results!G:G,CONCATENATE("*",B91,"*"),Results!E:E,'Artefacts of Power'!A91)/C91,"")</f>
        <v>0.54093567251461994</v>
      </c>
      <c r="E91" s="1">
        <f>SUMIFS(Results!O:O,Results!G:G,CONCATENATE("&lt;&gt;*",'Artefacts of Power'!B91,"*"),Results!E:E,'Artefacts of Power'!A91)</f>
        <v>180</v>
      </c>
      <c r="F91" s="50">
        <f>IFERROR(SUMIFS(Results!V:V,Results!G:G,CONCATENATE("&lt;&gt;*",'Artefacts of Power'!B91,"*"),Results!E:E,'Artefacts of Power'!A91)/E91,"")</f>
        <v>0.46666666666666667</v>
      </c>
      <c r="G91" s="46">
        <f>SUMIFS(Results!O:O,Results!G:G,CONCATENATE("*",B91,"*"),Results!E:E,'Artefacts of Power'!A91,Results!Y:Y,"&gt;=500")</f>
        <v>45</v>
      </c>
      <c r="H91" s="52">
        <f>IFERROR(SUMIFS(Results!V:V,Results!G:G,CONCATENATE("*",B91,"*"),Results!E:E,'Artefacts of Power'!A91,Results!Y:Y,"&gt;=500")/G91,"")</f>
        <v>0.71111111111111114</v>
      </c>
      <c r="I91" s="53">
        <f>SUMIFS(Results!O:O,Results!G:G,CONCATENATE("&lt;&gt;*",'Artefacts of Power'!B91,"*"),Results!E:E,'Artefacts of Power'!A91,Results!Y:Y,"&gt;=500")</f>
        <v>35</v>
      </c>
      <c r="J91" s="52">
        <f>IFERROR(SUMIFS(Results!V:V,Results!G:G,CONCATENATE("&lt;&gt;*",'Artefacts of Power'!B91,"*"),Results!E:E,'Artefacts of Power'!A91,Results!Y:Y,"&gt;=500")/I91,"")</f>
        <v>0.8</v>
      </c>
    </row>
    <row r="92" spans="1:10" x14ac:dyDescent="0.3">
      <c r="A92" s="48" t="s">
        <v>22</v>
      </c>
      <c r="B92" s="48" t="s">
        <v>24018</v>
      </c>
      <c r="C92" s="1">
        <f>SUMIFS(Results!O:O,Results!G:G,CONCATENATE("*",B92,"*"),Results!E:E,'Artefacts of Power'!A92)</f>
        <v>54</v>
      </c>
      <c r="D92" s="50">
        <f>IFERROR(SUMIFS(Results!V:V,Results!G:G,CONCATENATE("*",B92,"*"),Results!E:E,'Artefacts of Power'!A92)/C92,"")</f>
        <v>0.35185185185185186</v>
      </c>
      <c r="E92" s="1">
        <f>SUMIFS(Results!O:O,Results!G:G,CONCATENATE("&lt;&gt;*",'Artefacts of Power'!B92,"*"),Results!E:E,'Artefacts of Power'!A92)</f>
        <v>297</v>
      </c>
      <c r="F92" s="50">
        <f>IFERROR(SUMIFS(Results!V:V,Results!G:G,CONCATENATE("&lt;&gt;*",'Artefacts of Power'!B92,"*"),Results!E:E,'Artefacts of Power'!A92)/E92,"")</f>
        <v>0.53030303030303028</v>
      </c>
      <c r="G92" s="46">
        <f>SUMIFS(Results!O:O,Results!G:G,CONCATENATE("*",B92,"*"),Results!E:E,'Artefacts of Power'!A92,Results!Y:Y,"&gt;=500")</f>
        <v>10</v>
      </c>
      <c r="H92" s="52">
        <f>IFERROR(SUMIFS(Results!V:V,Results!G:G,CONCATENATE("*",B92,"*"),Results!E:E,'Artefacts of Power'!A92,Results!Y:Y,"&gt;=500")/G92,"")</f>
        <v>0.8</v>
      </c>
      <c r="I92" s="53">
        <f>SUMIFS(Results!O:O,Results!G:G,CONCATENATE("&lt;&gt;*",'Artefacts of Power'!B92,"*"),Results!E:E,'Artefacts of Power'!A92,Results!Y:Y,"&gt;=500")</f>
        <v>70</v>
      </c>
      <c r="J92" s="52">
        <f>IFERROR(SUMIFS(Results!V:V,Results!G:G,CONCATENATE("&lt;&gt;*",'Artefacts of Power'!B92,"*"),Results!E:E,'Artefacts of Power'!A92,Results!Y:Y,"&gt;=500")/I92,"")</f>
        <v>0.74285714285714288</v>
      </c>
    </row>
    <row r="93" spans="1:10" x14ac:dyDescent="0.3">
      <c r="A93" s="48" t="s">
        <v>22</v>
      </c>
      <c r="B93" s="48" t="s">
        <v>24019</v>
      </c>
      <c r="C93" s="1">
        <f>SUMIFS(Results!O:O,Results!G:G,CONCATENATE("*",B93,"*"),Results!E:E,'Artefacts of Power'!A93)</f>
        <v>76</v>
      </c>
      <c r="D93" s="50">
        <f>IFERROR(SUMIFS(Results!V:V,Results!G:G,CONCATENATE("*",B93,"*"),Results!E:E,'Artefacts of Power'!A93)/C93,"")</f>
        <v>0.59210526315789469</v>
      </c>
      <c r="E93" s="1">
        <f>SUMIFS(Results!O:O,Results!G:G,CONCATENATE("&lt;&gt;*",'Artefacts of Power'!B93,"*"),Results!E:E,'Artefacts of Power'!A93)</f>
        <v>275</v>
      </c>
      <c r="F93" s="50">
        <f>IFERROR(SUMIFS(Results!V:V,Results!G:G,CONCATENATE("&lt;&gt;*",'Artefacts of Power'!B93,"*"),Results!E:E,'Artefacts of Power'!A93)/E93,"")</f>
        <v>0.47818181818181821</v>
      </c>
      <c r="G93" s="46">
        <f>SUMIFS(Results!O:O,Results!G:G,CONCATENATE("*",B93,"*"),Results!E:E,'Artefacts of Power'!A93,Results!Y:Y,"&gt;=500")</f>
        <v>25</v>
      </c>
      <c r="H93" s="52">
        <f>IFERROR(SUMIFS(Results!V:V,Results!G:G,CONCATENATE("*",B93,"*"),Results!E:E,'Artefacts of Power'!A93,Results!Y:Y,"&gt;=500")/G93,"")</f>
        <v>0.8</v>
      </c>
      <c r="I93" s="53">
        <f>SUMIFS(Results!O:O,Results!G:G,CONCATENATE("&lt;&gt;*",'Artefacts of Power'!B93,"*"),Results!E:E,'Artefacts of Power'!A93,Results!Y:Y,"&gt;=500")</f>
        <v>55</v>
      </c>
      <c r="J93" s="52">
        <f>IFERROR(SUMIFS(Results!V:V,Results!G:G,CONCATENATE("&lt;&gt;*",'Artefacts of Power'!B93,"*"),Results!E:E,'Artefacts of Power'!A93,Results!Y:Y,"&gt;=500")/I93,"")</f>
        <v>0.72727272727272729</v>
      </c>
    </row>
    <row r="94" spans="1:10" s="5" customFormat="1" x14ac:dyDescent="0.3">
      <c r="A94" s="49" t="s">
        <v>87</v>
      </c>
      <c r="B94" s="49"/>
      <c r="C94" s="6">
        <f>SUMIFS(Results!O:O,Results!G:G,CONCATENATE("*",B94,"*"),Results!E:E,'Artefacts of Power'!A94)</f>
        <v>194</v>
      </c>
      <c r="D94" s="50">
        <f>IFERROR(SUMIFS(Results!V:V,Results!G:G,CONCATENATE("*",B94,"*"),Results!E:E,'Artefacts of Power'!A94)/C94,"")</f>
        <v>0.51546391752577314</v>
      </c>
      <c r="E94" s="6">
        <f>SUMIFS(Results!O:O,Results!G:G,CONCATENATE("&lt;&gt;*",'Artefacts of Power'!B94,"*"),Results!E:E,'Artefacts of Power'!A94)</f>
        <v>0</v>
      </c>
      <c r="F94" s="50" t="str">
        <f>IFERROR(SUMIFS(Results!V:V,Results!G:G,CONCATENATE("&lt;&gt;*",'Artefacts of Power'!B94,"*"),Results!E:E,'Artefacts of Power'!A94)/E94,"")</f>
        <v/>
      </c>
      <c r="G94" s="46">
        <f>SUMIFS(Results!O:O,Results!G:G,CONCATENATE("*",B94,"*"),Results!E:E,'Artefacts of Power'!A94,Results!Y:Y,"&gt;=500")</f>
        <v>31</v>
      </c>
      <c r="H94" s="52">
        <f>IFERROR(SUMIFS(Results!V:V,Results!G:G,CONCATENATE("*",B94,"*"),Results!E:E,'Artefacts of Power'!A94,Results!Y:Y,"&gt;=500")/G94,"")</f>
        <v>0.67741935483870963</v>
      </c>
      <c r="I94" s="53">
        <f>SUMIFS(Results!O:O,Results!G:G,CONCATENATE("&lt;&gt;*",'Artefacts of Power'!B94,"*"),Results!E:E,'Artefacts of Power'!A94,Results!Y:Y,"&gt;=500")</f>
        <v>0</v>
      </c>
      <c r="J94" s="52" t="str">
        <f>IFERROR(SUMIFS(Results!V:V,Results!G:G,CONCATENATE("&lt;&gt;*",'Artefacts of Power'!B94,"*"),Results!E:E,'Artefacts of Power'!A94,Results!Y:Y,"&gt;=500")/I94,"")</f>
        <v/>
      </c>
    </row>
    <row r="95" spans="1:10" x14ac:dyDescent="0.3">
      <c r="A95" s="48" t="s">
        <v>87</v>
      </c>
      <c r="B95" s="48" t="s">
        <v>24023</v>
      </c>
      <c r="C95" s="1">
        <f>SUMIFS(Results!O:O,Results!G:G,CONCATENATE("*",B95,"*"),Results!E:E,'Artefacts of Power'!A95)</f>
        <v>10</v>
      </c>
      <c r="D95" s="50">
        <f>IFERROR(SUMIFS(Results!V:V,Results!G:G,CONCATENATE("*",B95,"*"),Results!E:E,'Artefacts of Power'!A95)/C95,"")</f>
        <v>0.5</v>
      </c>
      <c r="E95" s="1">
        <f>SUMIFS(Results!O:O,Results!G:G,CONCATENATE("&lt;&gt;*",'Artefacts of Power'!B95,"*"),Results!E:E,'Artefacts of Power'!A95)</f>
        <v>184</v>
      </c>
      <c r="F95" s="50">
        <f>IFERROR(SUMIFS(Results!V:V,Results!G:G,CONCATENATE("&lt;&gt;*",'Artefacts of Power'!B95,"*"),Results!E:E,'Artefacts of Power'!A95)/E95,"")</f>
        <v>0.51630434782608692</v>
      </c>
      <c r="G95" s="46">
        <f>SUMIFS(Results!O:O,Results!G:G,CONCATENATE("*",B95,"*"),Results!E:E,'Artefacts of Power'!A95,Results!Y:Y,"&gt;=500")</f>
        <v>0</v>
      </c>
      <c r="H95" s="52" t="str">
        <f>IFERROR(SUMIFS(Results!V:V,Results!G:G,CONCATENATE("*",B95,"*"),Results!E:E,'Artefacts of Power'!A95,Results!Y:Y,"&gt;=500")/G95,"")</f>
        <v/>
      </c>
      <c r="I95" s="53">
        <f>SUMIFS(Results!O:O,Results!G:G,CONCATENATE("&lt;&gt;*",'Artefacts of Power'!B95,"*"),Results!E:E,'Artefacts of Power'!A95,Results!Y:Y,"&gt;=500")</f>
        <v>31</v>
      </c>
      <c r="J95" s="52">
        <f>IFERROR(SUMIFS(Results!V:V,Results!G:G,CONCATENATE("&lt;&gt;*",'Artefacts of Power'!B95,"*"),Results!E:E,'Artefacts of Power'!A95,Results!Y:Y,"&gt;=500")/I95,"")</f>
        <v>0.67741935483870963</v>
      </c>
    </row>
    <row r="96" spans="1:10" x14ac:dyDescent="0.3">
      <c r="A96" s="48" t="s">
        <v>87</v>
      </c>
      <c r="B96" s="48" t="s">
        <v>24024</v>
      </c>
      <c r="C96" s="1">
        <f>SUMIFS(Results!O:O,Results!G:G,CONCATENATE("*",B96,"*"),Results!E:E,'Artefacts of Power'!A96)</f>
        <v>122</v>
      </c>
      <c r="D96" s="50">
        <f>IFERROR(SUMIFS(Results!V:V,Results!G:G,CONCATENATE("*",B96,"*"),Results!E:E,'Artefacts of Power'!A96)/C96,"")</f>
        <v>0.49180327868852458</v>
      </c>
      <c r="E96" s="1">
        <f>SUMIFS(Results!O:O,Results!G:G,CONCATENATE("&lt;&gt;*",'Artefacts of Power'!B96,"*"),Results!E:E,'Artefacts of Power'!A96)</f>
        <v>72</v>
      </c>
      <c r="F96" s="50">
        <f>IFERROR(SUMIFS(Results!V:V,Results!G:G,CONCATENATE("&lt;&gt;*",'Artefacts of Power'!B96,"*"),Results!E:E,'Artefacts of Power'!A96)/E96,"")</f>
        <v>0.55555555555555558</v>
      </c>
      <c r="G96" s="46">
        <f>SUMIFS(Results!O:O,Results!G:G,CONCATENATE("*",B96,"*"),Results!E:E,'Artefacts of Power'!A96,Results!Y:Y,"&gt;=500")</f>
        <v>14</v>
      </c>
      <c r="H96" s="52">
        <f>IFERROR(SUMIFS(Results!V:V,Results!G:G,CONCATENATE("*",B96,"*"),Results!E:E,'Artefacts of Power'!A96,Results!Y:Y,"&gt;=500")/G96,"")</f>
        <v>0.6428571428571429</v>
      </c>
      <c r="I96" s="53">
        <f>SUMIFS(Results!O:O,Results!G:G,CONCATENATE("&lt;&gt;*",'Artefacts of Power'!B96,"*"),Results!E:E,'Artefacts of Power'!A96,Results!Y:Y,"&gt;=500")</f>
        <v>17</v>
      </c>
      <c r="J96" s="52">
        <f>IFERROR(SUMIFS(Results!V:V,Results!G:G,CONCATENATE("&lt;&gt;*",'Artefacts of Power'!B96,"*"),Results!E:E,'Artefacts of Power'!A96,Results!Y:Y,"&gt;=500")/I96,"")</f>
        <v>0.70588235294117652</v>
      </c>
    </row>
    <row r="97" spans="1:10" x14ac:dyDescent="0.3">
      <c r="A97" s="48" t="s">
        <v>87</v>
      </c>
      <c r="B97" s="48" t="s">
        <v>24025</v>
      </c>
      <c r="C97" s="1">
        <f>SUMIFS(Results!O:O,Results!G:G,CONCATENATE("*",B97,"*"),Results!E:E,'Artefacts of Power'!A97)</f>
        <v>5</v>
      </c>
      <c r="D97" s="50">
        <f>IFERROR(SUMIFS(Results!V:V,Results!G:G,CONCATENATE("*",B97,"*"),Results!E:E,'Artefacts of Power'!A97)/C97,"")</f>
        <v>0.2</v>
      </c>
      <c r="E97" s="1">
        <f>SUMIFS(Results!O:O,Results!G:G,CONCATENATE("&lt;&gt;*",'Artefacts of Power'!B97,"*"),Results!E:E,'Artefacts of Power'!A97)</f>
        <v>189</v>
      </c>
      <c r="F97" s="50">
        <f>IFERROR(SUMIFS(Results!V:V,Results!G:G,CONCATENATE("&lt;&gt;*",'Artefacts of Power'!B97,"*"),Results!E:E,'Artefacts of Power'!A97)/E97,"")</f>
        <v>0.52380952380952384</v>
      </c>
      <c r="G97" s="46">
        <f>SUMIFS(Results!O:O,Results!G:G,CONCATENATE("*",B97,"*"),Results!E:E,'Artefacts of Power'!A97,Results!Y:Y,"&gt;=500")</f>
        <v>0</v>
      </c>
      <c r="H97" s="52" t="str">
        <f>IFERROR(SUMIFS(Results!V:V,Results!G:G,CONCATENATE("*",B97,"*"),Results!E:E,'Artefacts of Power'!A97,Results!Y:Y,"&gt;=500")/G97,"")</f>
        <v/>
      </c>
      <c r="I97" s="53">
        <f>SUMIFS(Results!O:O,Results!G:G,CONCATENATE("&lt;&gt;*",'Artefacts of Power'!B97,"*"),Results!E:E,'Artefacts of Power'!A97,Results!Y:Y,"&gt;=500")</f>
        <v>31</v>
      </c>
      <c r="J97" s="52">
        <f>IFERROR(SUMIFS(Results!V:V,Results!G:G,CONCATENATE("&lt;&gt;*",'Artefacts of Power'!B97,"*"),Results!E:E,'Artefacts of Power'!A97,Results!Y:Y,"&gt;=500")/I97,"")</f>
        <v>0.67741935483870963</v>
      </c>
    </row>
    <row r="98" spans="1:10" x14ac:dyDescent="0.3">
      <c r="A98" s="48" t="s">
        <v>87</v>
      </c>
      <c r="B98" s="48" t="s">
        <v>24026</v>
      </c>
      <c r="C98" s="1">
        <f>SUMIFS(Results!O:O,Results!G:G,CONCATENATE("*",B98,"*"),Results!E:E,'Artefacts of Power'!A98)</f>
        <v>0</v>
      </c>
      <c r="D98" s="50" t="str">
        <f>IFERROR(SUMIFS(Results!V:V,Results!G:G,CONCATENATE("*",B98,"*"),Results!E:E,'Artefacts of Power'!A98)/C98,"")</f>
        <v/>
      </c>
      <c r="E98" s="1">
        <f>SUMIFS(Results!O:O,Results!G:G,CONCATENATE("&lt;&gt;*",'Artefacts of Power'!B98,"*"),Results!E:E,'Artefacts of Power'!A98)</f>
        <v>194</v>
      </c>
      <c r="F98" s="50">
        <f>IFERROR(SUMIFS(Results!V:V,Results!G:G,CONCATENATE("&lt;&gt;*",'Artefacts of Power'!B98,"*"),Results!E:E,'Artefacts of Power'!A98)/E98,"")</f>
        <v>0.51546391752577314</v>
      </c>
      <c r="G98" s="46">
        <f>SUMIFS(Results!O:O,Results!G:G,CONCATENATE("*",B98,"*"),Results!E:E,'Artefacts of Power'!A98,Results!Y:Y,"&gt;=500")</f>
        <v>0</v>
      </c>
      <c r="H98" s="52" t="str">
        <f>IFERROR(SUMIFS(Results!V:V,Results!G:G,CONCATENATE("*",B98,"*"),Results!E:E,'Artefacts of Power'!A98,Results!Y:Y,"&gt;=500")/G98,"")</f>
        <v/>
      </c>
      <c r="I98" s="53">
        <f>SUMIFS(Results!O:O,Results!G:G,CONCATENATE("&lt;&gt;*",'Artefacts of Power'!B98,"*"),Results!E:E,'Artefacts of Power'!A98,Results!Y:Y,"&gt;=500")</f>
        <v>31</v>
      </c>
      <c r="J98" s="52">
        <f>IFERROR(SUMIFS(Results!V:V,Results!G:G,CONCATENATE("&lt;&gt;*",'Artefacts of Power'!B98,"*"),Results!E:E,'Artefacts of Power'!A98,Results!Y:Y,"&gt;=500")/I98,"")</f>
        <v>0.67741935483870963</v>
      </c>
    </row>
    <row r="99" spans="1:10" x14ac:dyDescent="0.3">
      <c r="A99" s="48" t="s">
        <v>87</v>
      </c>
      <c r="B99" s="48" t="s">
        <v>24027</v>
      </c>
      <c r="C99" s="1">
        <f>SUMIFS(Results!O:O,Results!G:G,CONCATENATE("*",B99,"*"),Results!E:E,'Artefacts of Power'!A99)</f>
        <v>5</v>
      </c>
      <c r="D99" s="50">
        <f>IFERROR(SUMIFS(Results!V:V,Results!G:G,CONCATENATE("*",B99,"*"),Results!E:E,'Artefacts of Power'!A99)/C99,"")</f>
        <v>0.4</v>
      </c>
      <c r="E99" s="1">
        <f>SUMIFS(Results!O:O,Results!G:G,CONCATENATE("&lt;&gt;*",'Artefacts of Power'!B99,"*"),Results!E:E,'Artefacts of Power'!A99)</f>
        <v>189</v>
      </c>
      <c r="F99" s="50">
        <f>IFERROR(SUMIFS(Results!V:V,Results!G:G,CONCATENATE("&lt;&gt;*",'Artefacts of Power'!B99,"*"),Results!E:E,'Artefacts of Power'!A99)/E99,"")</f>
        <v>0.51851851851851849</v>
      </c>
      <c r="G99" s="46">
        <f>SUMIFS(Results!O:O,Results!G:G,CONCATENATE("*",B99,"*"),Results!E:E,'Artefacts of Power'!A99,Results!Y:Y,"&gt;=500")</f>
        <v>0</v>
      </c>
      <c r="H99" s="52" t="str">
        <f>IFERROR(SUMIFS(Results!V:V,Results!G:G,CONCATENATE("*",B99,"*"),Results!E:E,'Artefacts of Power'!A99,Results!Y:Y,"&gt;=500")/G99,"")</f>
        <v/>
      </c>
      <c r="I99" s="53">
        <f>SUMIFS(Results!O:O,Results!G:G,CONCATENATE("&lt;&gt;*",'Artefacts of Power'!B99,"*"),Results!E:E,'Artefacts of Power'!A99,Results!Y:Y,"&gt;=500")</f>
        <v>31</v>
      </c>
      <c r="J99" s="52">
        <f>IFERROR(SUMIFS(Results!V:V,Results!G:G,CONCATENATE("&lt;&gt;*",'Artefacts of Power'!B99,"*"),Results!E:E,'Artefacts of Power'!A99,Results!Y:Y,"&gt;=500")/I99,"")</f>
        <v>0.67741935483870963</v>
      </c>
    </row>
    <row r="100" spans="1:10" x14ac:dyDescent="0.3">
      <c r="A100" s="48" t="s">
        <v>87</v>
      </c>
      <c r="B100" s="48" t="s">
        <v>24028</v>
      </c>
      <c r="C100" s="1">
        <f>SUMIFS(Results!O:O,Results!G:G,CONCATENATE("*",B100,"*"),Results!E:E,'Artefacts of Power'!A100)</f>
        <v>37</v>
      </c>
      <c r="D100" s="50">
        <f>IFERROR(SUMIFS(Results!V:V,Results!G:G,CONCATENATE("*",B100,"*"),Results!E:E,'Artefacts of Power'!A100)/C100,"")</f>
        <v>0.64864864864864868</v>
      </c>
      <c r="E100" s="1">
        <f>SUMIFS(Results!O:O,Results!G:G,CONCATENATE("&lt;&gt;*",'Artefacts of Power'!B100,"*"),Results!E:E,'Artefacts of Power'!A100)</f>
        <v>157</v>
      </c>
      <c r="F100" s="50">
        <f>IFERROR(SUMIFS(Results!V:V,Results!G:G,CONCATENATE("&lt;&gt;*",'Artefacts of Power'!B100,"*"),Results!E:E,'Artefacts of Power'!A100)/E100,"")</f>
        <v>0.48407643312101911</v>
      </c>
      <c r="G100" s="46">
        <f>SUMIFS(Results!O:O,Results!G:G,CONCATENATE("*",B100,"*"),Results!E:E,'Artefacts of Power'!A100,Results!Y:Y,"&gt;=500")</f>
        <v>17</v>
      </c>
      <c r="H100" s="52">
        <f>IFERROR(SUMIFS(Results!V:V,Results!G:G,CONCATENATE("*",B100,"*"),Results!E:E,'Artefacts of Power'!A100,Results!Y:Y,"&gt;=500")/G100,"")</f>
        <v>0.70588235294117652</v>
      </c>
      <c r="I100" s="53">
        <f>SUMIFS(Results!O:O,Results!G:G,CONCATENATE("&lt;&gt;*",'Artefacts of Power'!B100,"*"),Results!E:E,'Artefacts of Power'!A100,Results!Y:Y,"&gt;=500")</f>
        <v>14</v>
      </c>
      <c r="J100" s="52">
        <f>IFERROR(SUMIFS(Results!V:V,Results!G:G,CONCATENATE("&lt;&gt;*",'Artefacts of Power'!B100,"*"),Results!E:E,'Artefacts of Power'!A100,Results!Y:Y,"&gt;=500")/I100,"")</f>
        <v>0.6428571428571429</v>
      </c>
    </row>
    <row r="101" spans="1:10" s="5" customFormat="1" x14ac:dyDescent="0.3">
      <c r="A101" s="49" t="s">
        <v>17</v>
      </c>
      <c r="B101" s="49"/>
      <c r="C101" s="6">
        <f>SUMIFS(Results!O:O,Results!G:G,CONCATENATE("*",B101,"*"),Results!E:E,'Artefacts of Power'!A101)</f>
        <v>360</v>
      </c>
      <c r="D101" s="50">
        <f>IFERROR(SUMIFS(Results!V:V,Results!G:G,CONCATENATE("*",B101,"*"),Results!E:E,'Artefacts of Power'!A101)/C101,"")</f>
        <v>0.48888888888888887</v>
      </c>
      <c r="E101" s="6">
        <f>SUMIFS(Results!O:O,Results!G:G,CONCATENATE("&lt;&gt;*",'Artefacts of Power'!B101,"*"),Results!E:E,'Artefacts of Power'!A101)</f>
        <v>0</v>
      </c>
      <c r="F101" s="50" t="str">
        <f>IFERROR(SUMIFS(Results!V:V,Results!G:G,CONCATENATE("&lt;&gt;*",'Artefacts of Power'!B101,"*"),Results!E:E,'Artefacts of Power'!A101)/E101,"")</f>
        <v/>
      </c>
      <c r="G101" s="46">
        <f>SUMIFS(Results!O:O,Results!G:G,CONCATENATE("*",B101,"*"),Results!E:E,'Artefacts of Power'!A101,Results!Y:Y,"&gt;=500")</f>
        <v>48</v>
      </c>
      <c r="H101" s="52">
        <f>IFERROR(SUMIFS(Results!V:V,Results!G:G,CONCATENATE("*",B101,"*"),Results!E:E,'Artefacts of Power'!A101,Results!Y:Y,"&gt;=500")/G101,"")</f>
        <v>0.67708333333333337</v>
      </c>
      <c r="I101" s="53">
        <f>SUMIFS(Results!O:O,Results!G:G,CONCATENATE("&lt;&gt;*",'Artefacts of Power'!B101,"*"),Results!E:E,'Artefacts of Power'!A101,Results!Y:Y,"&gt;=500")</f>
        <v>0</v>
      </c>
      <c r="J101" s="52" t="str">
        <f>IFERROR(SUMIFS(Results!V:V,Results!G:G,CONCATENATE("&lt;&gt;*",'Artefacts of Power'!B101,"*"),Results!E:E,'Artefacts of Power'!A101,Results!Y:Y,"&gt;=500")/I101,"")</f>
        <v/>
      </c>
    </row>
    <row r="102" spans="1:10" x14ac:dyDescent="0.3">
      <c r="A102" s="48" t="s">
        <v>17</v>
      </c>
      <c r="B102" s="48" t="s">
        <v>24020</v>
      </c>
      <c r="C102" s="1">
        <f>SUMIFS(Results!O:O,Results!G:G,CONCATENATE("*",B102,"*"),Results!E:E,'Artefacts of Power'!A102)</f>
        <v>39</v>
      </c>
      <c r="D102" s="50">
        <f>IFERROR(SUMIFS(Results!V:V,Results!G:G,CONCATENATE("*",B102,"*"),Results!E:E,'Artefacts of Power'!A102)/C102,"")</f>
        <v>0.35897435897435898</v>
      </c>
      <c r="E102" s="1">
        <f>SUMIFS(Results!O:O,Results!G:G,CONCATENATE("&lt;&gt;*",'Artefacts of Power'!B102,"*"),Results!E:E,'Artefacts of Power'!A102)</f>
        <v>321</v>
      </c>
      <c r="F102" s="50">
        <f>IFERROR(SUMIFS(Results!V:V,Results!G:G,CONCATENATE("&lt;&gt;*",'Artefacts of Power'!B102,"*"),Results!E:E,'Artefacts of Power'!A102)/E102,"")</f>
        <v>0.50467289719626163</v>
      </c>
      <c r="G102" s="46">
        <f>SUMIFS(Results!O:O,Results!G:G,CONCATENATE("*",B102,"*"),Results!E:E,'Artefacts of Power'!A102,Results!Y:Y,"&gt;=500")</f>
        <v>0</v>
      </c>
      <c r="H102" s="52" t="str">
        <f>IFERROR(SUMIFS(Results!V:V,Results!G:G,CONCATENATE("*",B102,"*"),Results!E:E,'Artefacts of Power'!A102,Results!Y:Y,"&gt;=500")/G102,"")</f>
        <v/>
      </c>
      <c r="I102" s="53">
        <f>SUMIFS(Results!O:O,Results!G:G,CONCATENATE("&lt;&gt;*",'Artefacts of Power'!B102,"*"),Results!E:E,'Artefacts of Power'!A102,Results!Y:Y,"&gt;=500")</f>
        <v>48</v>
      </c>
      <c r="J102" s="52">
        <f>IFERROR(SUMIFS(Results!V:V,Results!G:G,CONCATENATE("&lt;&gt;*",'Artefacts of Power'!B102,"*"),Results!E:E,'Artefacts of Power'!A102,Results!Y:Y,"&gt;=500")/I102,"")</f>
        <v>0.67708333333333337</v>
      </c>
    </row>
    <row r="103" spans="1:10" x14ac:dyDescent="0.3">
      <c r="A103" s="48" t="s">
        <v>17</v>
      </c>
      <c r="B103" s="48" t="s">
        <v>24021</v>
      </c>
      <c r="C103" s="1">
        <f>SUMIFS(Results!O:O,Results!G:G,CONCATENATE("*",B103,"*"),Results!E:E,'Artefacts of Power'!A103)</f>
        <v>5</v>
      </c>
      <c r="D103" s="50">
        <f>IFERROR(SUMIFS(Results!V:V,Results!G:G,CONCATENATE("*",B103,"*"),Results!E:E,'Artefacts of Power'!A103)/C103,"")</f>
        <v>0.6</v>
      </c>
      <c r="E103" s="1">
        <f>SUMIFS(Results!O:O,Results!G:G,CONCATENATE("&lt;&gt;*",'Artefacts of Power'!B103,"*"),Results!E:E,'Artefacts of Power'!A103)</f>
        <v>355</v>
      </c>
      <c r="F103" s="50">
        <f>IFERROR(SUMIFS(Results!V:V,Results!G:G,CONCATENATE("&lt;&gt;*",'Artefacts of Power'!B103,"*"),Results!E:E,'Artefacts of Power'!A103)/E103,"")</f>
        <v>0.48732394366197185</v>
      </c>
      <c r="G103" s="46">
        <f>SUMIFS(Results!O:O,Results!G:G,CONCATENATE("*",B103,"*"),Results!E:E,'Artefacts of Power'!A103,Results!Y:Y,"&gt;=500")</f>
        <v>0</v>
      </c>
      <c r="H103" s="52" t="str">
        <f>IFERROR(SUMIFS(Results!V:V,Results!G:G,CONCATENATE("*",B103,"*"),Results!E:E,'Artefacts of Power'!A103,Results!Y:Y,"&gt;=500")/G103,"")</f>
        <v/>
      </c>
      <c r="I103" s="53">
        <f>SUMIFS(Results!O:O,Results!G:G,CONCATENATE("&lt;&gt;*",'Artefacts of Power'!B103,"*"),Results!E:E,'Artefacts of Power'!A103,Results!Y:Y,"&gt;=500")</f>
        <v>48</v>
      </c>
      <c r="J103" s="52">
        <f>IFERROR(SUMIFS(Results!V:V,Results!G:G,CONCATENATE("&lt;&gt;*",'Artefacts of Power'!B103,"*"),Results!E:E,'Artefacts of Power'!A103,Results!Y:Y,"&gt;=500")/I103,"")</f>
        <v>0.67708333333333337</v>
      </c>
    </row>
    <row r="104" spans="1:10" x14ac:dyDescent="0.3">
      <c r="A104" s="48" t="s">
        <v>17</v>
      </c>
      <c r="B104" s="48" t="s">
        <v>24022</v>
      </c>
      <c r="C104" s="1">
        <f>SUMIFS(Results!O:O,Results!G:G,CONCATENATE("*",B104,"*"),Results!E:E,'Artefacts of Power'!A104)</f>
        <v>10</v>
      </c>
      <c r="D104" s="50">
        <f>IFERROR(SUMIFS(Results!V:V,Results!G:G,CONCATENATE("*",B104,"*"),Results!E:E,'Artefacts of Power'!A104)/C104,"")</f>
        <v>0.45</v>
      </c>
      <c r="E104" s="1">
        <f>SUMIFS(Results!O:O,Results!G:G,CONCATENATE("&lt;&gt;*",'Artefacts of Power'!B104,"*"),Results!E:E,'Artefacts of Power'!A104)</f>
        <v>350</v>
      </c>
      <c r="F104" s="50">
        <f>IFERROR(SUMIFS(Results!V:V,Results!G:G,CONCATENATE("&lt;&gt;*",'Artefacts of Power'!B104,"*"),Results!E:E,'Artefacts of Power'!A104)/E104,"")</f>
        <v>0.49</v>
      </c>
      <c r="G104" s="46">
        <f>SUMIFS(Results!O:O,Results!G:G,CONCATENATE("*",B104,"*"),Results!E:E,'Artefacts of Power'!A104,Results!Y:Y,"&gt;=500")</f>
        <v>5</v>
      </c>
      <c r="H104" s="52">
        <f>IFERROR(SUMIFS(Results!V:V,Results!G:G,CONCATENATE("*",B104,"*"),Results!E:E,'Artefacts of Power'!A104,Results!Y:Y,"&gt;=500")/G104,"")</f>
        <v>0.6</v>
      </c>
      <c r="I104" s="53">
        <f>SUMIFS(Results!O:O,Results!G:G,CONCATENATE("&lt;&gt;*",'Artefacts of Power'!B104,"*"),Results!E:E,'Artefacts of Power'!A104,Results!Y:Y,"&gt;=500")</f>
        <v>43</v>
      </c>
      <c r="J104" s="52">
        <f>IFERROR(SUMIFS(Results!V:V,Results!G:G,CONCATENATE("&lt;&gt;*",'Artefacts of Power'!B104,"*"),Results!E:E,'Artefacts of Power'!A104,Results!Y:Y,"&gt;=500")/I104,"")</f>
        <v>0.68604651162790697</v>
      </c>
    </row>
    <row r="105" spans="1:10" s="5" customFormat="1" x14ac:dyDescent="0.3">
      <c r="A105" s="49" t="s">
        <v>42</v>
      </c>
      <c r="B105" s="49"/>
      <c r="C105" s="6">
        <f>SUMIFS(Results!O:O,Results!G:G,CONCATENATE("*",B105,"*"),Results!E:E,'Artefacts of Power'!A105)</f>
        <v>247</v>
      </c>
      <c r="D105" s="50">
        <f>IFERROR(SUMIFS(Results!V:V,Results!G:G,CONCATENATE("*",B105,"*"),Results!E:E,'Artefacts of Power'!A105)/C105,"")</f>
        <v>0.47570850202429149</v>
      </c>
      <c r="E105" s="6">
        <f>SUMIFS(Results!O:O,Results!G:G,CONCATENATE("&lt;&gt;*",'Artefacts of Power'!B105,"*"),Results!E:E,'Artefacts of Power'!A105)</f>
        <v>0</v>
      </c>
      <c r="F105" s="50" t="str">
        <f>IFERROR(SUMIFS(Results!V:V,Results!G:G,CONCATENATE("&lt;&gt;*",'Artefacts of Power'!B105,"*"),Results!E:E,'Artefacts of Power'!A105)/E105,"")</f>
        <v/>
      </c>
      <c r="G105" s="46">
        <f>SUMIFS(Results!O:O,Results!G:G,CONCATENATE("*",B105,"*"),Results!E:E,'Artefacts of Power'!A105,Results!Y:Y,"&gt;=500")</f>
        <v>44</v>
      </c>
      <c r="H105" s="52">
        <f>IFERROR(SUMIFS(Results!V:V,Results!G:G,CONCATENATE("*",B105,"*"),Results!E:E,'Artefacts of Power'!A105,Results!Y:Y,"&gt;=500")/G105,"")</f>
        <v>0.68181818181818177</v>
      </c>
      <c r="I105" s="53">
        <f>SUMIFS(Results!O:O,Results!G:G,CONCATENATE("&lt;&gt;*",'Artefacts of Power'!B105,"*"),Results!E:E,'Artefacts of Power'!A105,Results!Y:Y,"&gt;=500")</f>
        <v>0</v>
      </c>
      <c r="J105" s="52" t="str">
        <f>IFERROR(SUMIFS(Results!V:V,Results!G:G,CONCATENATE("&lt;&gt;*",'Artefacts of Power'!B105,"*"),Results!E:E,'Artefacts of Power'!A105,Results!Y:Y,"&gt;=500")/I105,"")</f>
        <v/>
      </c>
    </row>
    <row r="106" spans="1:10" x14ac:dyDescent="0.3">
      <c r="A106" s="48" t="s">
        <v>42</v>
      </c>
      <c r="B106" s="48" t="s">
        <v>24035</v>
      </c>
      <c r="C106" s="1">
        <f>SUMIFS(Results!O:O,Results!G:G,CONCATENATE("*",B106,"*"),Results!E:E,'Artefacts of Power'!A106)</f>
        <v>10</v>
      </c>
      <c r="D106" s="50">
        <f>IFERROR(SUMIFS(Results!V:V,Results!G:G,CONCATENATE("*",B106,"*"),Results!E:E,'Artefacts of Power'!A106)/C106,"")</f>
        <v>0.7</v>
      </c>
      <c r="E106" s="1">
        <f>SUMIFS(Results!O:O,Results!G:G,CONCATENATE("&lt;&gt;*",'Artefacts of Power'!B106,"*"),Results!E:E,'Artefacts of Power'!A106)</f>
        <v>237</v>
      </c>
      <c r="F106" s="50">
        <f>IFERROR(SUMIFS(Results!V:V,Results!G:G,CONCATENATE("&lt;&gt;*",'Artefacts of Power'!B106,"*"),Results!E:E,'Artefacts of Power'!A106)/E106,"")</f>
        <v>0.46624472573839665</v>
      </c>
      <c r="G106" s="46">
        <f>SUMIFS(Results!O:O,Results!G:G,CONCATENATE("*",B106,"*"),Results!E:E,'Artefacts of Power'!A106,Results!Y:Y,"&gt;=500")</f>
        <v>5</v>
      </c>
      <c r="H106" s="52">
        <f>IFERROR(SUMIFS(Results!V:V,Results!G:G,CONCATENATE("*",B106,"*"),Results!E:E,'Artefacts of Power'!A106,Results!Y:Y,"&gt;=500")/G106,"")</f>
        <v>1</v>
      </c>
      <c r="I106" s="53">
        <f>SUMIFS(Results!O:O,Results!G:G,CONCATENATE("&lt;&gt;*",'Artefacts of Power'!B106,"*"),Results!E:E,'Artefacts of Power'!A106,Results!Y:Y,"&gt;=500")</f>
        <v>39</v>
      </c>
      <c r="J106" s="52">
        <f>IFERROR(SUMIFS(Results!V:V,Results!G:G,CONCATENATE("&lt;&gt;*",'Artefacts of Power'!B106,"*"),Results!E:E,'Artefacts of Power'!A106,Results!Y:Y,"&gt;=500")/I106,"")</f>
        <v>0.64102564102564108</v>
      </c>
    </row>
    <row r="107" spans="1:10" x14ac:dyDescent="0.3">
      <c r="A107" s="48" t="s">
        <v>42</v>
      </c>
      <c r="B107" s="48" t="s">
        <v>24036</v>
      </c>
      <c r="C107" s="1">
        <f>SUMIFS(Results!O:O,Results!G:G,CONCATENATE("*",B107,"*"),Results!E:E,'Artefacts of Power'!A107)</f>
        <v>0</v>
      </c>
      <c r="D107" s="50" t="str">
        <f>IFERROR(SUMIFS(Results!V:V,Results!G:G,CONCATENATE("*",B107,"*"),Results!E:E,'Artefacts of Power'!A107)/C107,"")</f>
        <v/>
      </c>
      <c r="E107" s="1">
        <f>SUMIFS(Results!O:O,Results!G:G,CONCATENATE("&lt;&gt;*",'Artefacts of Power'!B107,"*"),Results!E:E,'Artefacts of Power'!A107)</f>
        <v>247</v>
      </c>
      <c r="F107" s="50">
        <f>IFERROR(SUMIFS(Results!V:V,Results!G:G,CONCATENATE("&lt;&gt;*",'Artefacts of Power'!B107,"*"),Results!E:E,'Artefacts of Power'!A107)/E107,"")</f>
        <v>0.47570850202429149</v>
      </c>
      <c r="G107" s="46">
        <f>SUMIFS(Results!O:O,Results!G:G,CONCATENATE("*",B107,"*"),Results!E:E,'Artefacts of Power'!A107,Results!Y:Y,"&gt;=500")</f>
        <v>0</v>
      </c>
      <c r="H107" s="52" t="str">
        <f>IFERROR(SUMIFS(Results!V:V,Results!G:G,CONCATENATE("*",B107,"*"),Results!E:E,'Artefacts of Power'!A107,Results!Y:Y,"&gt;=500")/G107,"")</f>
        <v/>
      </c>
      <c r="I107" s="53">
        <f>SUMIFS(Results!O:O,Results!G:G,CONCATENATE("&lt;&gt;*",'Artefacts of Power'!B107,"*"),Results!E:E,'Artefacts of Power'!A107,Results!Y:Y,"&gt;=500")</f>
        <v>44</v>
      </c>
      <c r="J107" s="52">
        <f>IFERROR(SUMIFS(Results!V:V,Results!G:G,CONCATENATE("&lt;&gt;*",'Artefacts of Power'!B107,"*"),Results!E:E,'Artefacts of Power'!A107,Results!Y:Y,"&gt;=500")/I107,"")</f>
        <v>0.68181818181818177</v>
      </c>
    </row>
    <row r="108" spans="1:10" x14ac:dyDescent="0.3">
      <c r="A108" s="48" t="s">
        <v>42</v>
      </c>
      <c r="B108" s="48" t="s">
        <v>24037</v>
      </c>
      <c r="C108" s="1">
        <f>SUMIFS(Results!O:O,Results!G:G,CONCATENATE("*",B108,"*"),Results!E:E,'Artefacts of Power'!A108)</f>
        <v>25</v>
      </c>
      <c r="D108" s="50">
        <f>IFERROR(SUMIFS(Results!V:V,Results!G:G,CONCATENATE("*",B108,"*"),Results!E:E,'Artefacts of Power'!A108)/C108,"")</f>
        <v>0.6</v>
      </c>
      <c r="E108" s="1">
        <f>SUMIFS(Results!O:O,Results!G:G,CONCATENATE("&lt;&gt;*",'Artefacts of Power'!B108,"*"),Results!E:E,'Artefacts of Power'!A108)</f>
        <v>222</v>
      </c>
      <c r="F108" s="50">
        <f>IFERROR(SUMIFS(Results!V:V,Results!G:G,CONCATENATE("&lt;&gt;*",'Artefacts of Power'!B108,"*"),Results!E:E,'Artefacts of Power'!A108)/E108,"")</f>
        <v>0.46171171171171171</v>
      </c>
      <c r="G108" s="46">
        <f>SUMIFS(Results!O:O,Results!G:G,CONCATENATE("*",B108,"*"),Results!E:E,'Artefacts of Power'!A108,Results!Y:Y,"&gt;=500")</f>
        <v>5</v>
      </c>
      <c r="H108" s="52">
        <f>IFERROR(SUMIFS(Results!V:V,Results!G:G,CONCATENATE("*",B108,"*"),Results!E:E,'Artefacts of Power'!A108,Results!Y:Y,"&gt;=500")/G108,"")</f>
        <v>0.8</v>
      </c>
      <c r="I108" s="53">
        <f>SUMIFS(Results!O:O,Results!G:G,CONCATENATE("&lt;&gt;*",'Artefacts of Power'!B108,"*"),Results!E:E,'Artefacts of Power'!A108,Results!Y:Y,"&gt;=500")</f>
        <v>39</v>
      </c>
      <c r="J108" s="52">
        <f>IFERROR(SUMIFS(Results!V:V,Results!G:G,CONCATENATE("&lt;&gt;*",'Artefacts of Power'!B108,"*"),Results!E:E,'Artefacts of Power'!A108,Results!Y:Y,"&gt;=500")/I108,"")</f>
        <v>0.66666666666666663</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E8E74-AF1E-4CBD-911F-BBDFED229AEE}">
  <dimension ref="A1:J111"/>
  <sheetViews>
    <sheetView topLeftCell="A39" workbookViewId="0">
      <selection activeCell="B53" sqref="B53"/>
    </sheetView>
  </sheetViews>
  <sheetFormatPr defaultRowHeight="14.4" x14ac:dyDescent="0.3"/>
  <cols>
    <col min="1" max="1" width="19.33203125" style="48" bestFit="1" customWidth="1"/>
    <col min="2" max="2" width="42" style="48" bestFit="1" customWidth="1"/>
    <col min="3" max="6" width="11.109375" customWidth="1"/>
    <col min="7" max="7" width="14.33203125" customWidth="1"/>
    <col min="8" max="8" width="10.6640625" customWidth="1"/>
  </cols>
  <sheetData>
    <row r="1" spans="1:10" s="12" customFormat="1" ht="57.6" x14ac:dyDescent="0.3">
      <c r="A1" s="54" t="s">
        <v>4</v>
      </c>
      <c r="B1" s="54" t="s">
        <v>23205</v>
      </c>
      <c r="C1" s="55" t="s">
        <v>23237</v>
      </c>
      <c r="D1" s="55" t="s">
        <v>23439</v>
      </c>
      <c r="E1" s="55" t="s">
        <v>23440</v>
      </c>
      <c r="F1" s="55" t="s">
        <v>23438</v>
      </c>
      <c r="G1" s="55" t="s">
        <v>23907</v>
      </c>
      <c r="H1" s="55" t="s">
        <v>23908</v>
      </c>
      <c r="I1" s="55" t="s">
        <v>23906</v>
      </c>
      <c r="J1" s="55" t="s">
        <v>23909</v>
      </c>
    </row>
    <row r="2" spans="1:10" s="12" customFormat="1" x14ac:dyDescent="0.3">
      <c r="A2" s="47" t="s">
        <v>39</v>
      </c>
      <c r="B2" s="47"/>
      <c r="C2" s="51">
        <f>SUMIFS(Results!O:O,Results!G:G,CONCATENATE("*",B2,"*"),Results!E:E,'Heroic Traits'!A2)</f>
        <v>290</v>
      </c>
      <c r="D2" s="50">
        <f>IFERROR(SUMIFS(Results!V:V,Results!G:G,CONCATENATE("*",B2,"*"),Results!E:E,'Heroic Traits'!A2)/C2,"")</f>
        <v>0.42931034482758623</v>
      </c>
      <c r="E2" s="51">
        <f>SUMIFS(Results!O:O,Results!G:G,CONCATENATE("&lt;&gt;*",'Heroic Traits'!B2,"*"),Results!E:E,'Heroic Traits'!A2)</f>
        <v>0</v>
      </c>
      <c r="F2" s="50" t="str">
        <f>IFERROR(SUMIFS(Results!V:V,Results!G:G,CONCATENATE("&lt;&gt;*",'Heroic Traits'!B2,"*"),Results!E:E,'Heroic Traits'!A2)/E2,"")</f>
        <v/>
      </c>
      <c r="G2" s="46">
        <f>SUMIFS(Results!O:O,Results!G:G,CONCATENATE("*",B2,"*"),Results!E:E,'Heroic Traits'!A2,Results!Y:Y,"&gt;=500")</f>
        <v>63</v>
      </c>
      <c r="H2" s="52">
        <f>IFERROR(SUMIFS(Results!V:V,Results!G:G,CONCATENATE("*",B2,"*"),Results!E:E,'Heroic Traits'!A2,Results!Y:Y,"&gt;=500")/G2,"")</f>
        <v>0.60317460317460314</v>
      </c>
      <c r="I2" s="53">
        <f>SUMIFS(Results!O:O,Results!G:G,CONCATENATE("&lt;&gt;*",'Heroic Traits'!B2,"*"),Results!E:E,'Heroic Traits'!A2,Results!Y:Y,"&gt;=500")</f>
        <v>0</v>
      </c>
      <c r="J2" s="52" t="str">
        <f>IFERROR(SUMIFS(Results!V:V,Results!G:G,CONCATENATE("&lt;&gt;*",'Heroic Traits'!B2,"*"),Results!E:E,'Heroic Traits'!A2,Results!Y:Y,"&gt;=500")/I2,"")</f>
        <v/>
      </c>
    </row>
    <row r="3" spans="1:10" x14ac:dyDescent="0.3">
      <c r="A3" s="48" t="s">
        <v>39</v>
      </c>
      <c r="B3" s="48" t="s">
        <v>24095</v>
      </c>
      <c r="C3" s="1">
        <f>SUMIFS(Results!O:O,Results!G:G,CONCATENATE("*",B3,"*"),Results!E:E,'Heroic Traits'!A3)</f>
        <v>129</v>
      </c>
      <c r="D3" s="50">
        <f>IFERROR(SUMIFS(Results!V:V,Results!G:G,CONCATENATE("*",B3,"*"),Results!E:E,'Heroic Traits'!A3)/C3,"")</f>
        <v>0.42248062015503873</v>
      </c>
      <c r="E3" s="1">
        <f>SUMIFS(Results!O:O,Results!G:G,CONCATENATE("&lt;&gt;*",'Heroic Traits'!B3,"*"),Results!E:E,'Heroic Traits'!A3)</f>
        <v>161</v>
      </c>
      <c r="F3" s="50">
        <f>IFERROR(SUMIFS(Results!V:V,Results!G:G,CONCATENATE("&lt;&gt;*",'Heroic Traits'!B3,"*"),Results!E:E,'Heroic Traits'!A3)/E3,"")</f>
        <v>0.43478260869565216</v>
      </c>
      <c r="G3" s="46">
        <f>SUMIFS(Results!O:O,Results!G:G,CONCATENATE("*",B3,"*"),Results!E:E,'Heroic Traits'!A3,Results!Y:Y,"&gt;=500")</f>
        <v>38</v>
      </c>
      <c r="H3" s="52">
        <f>IFERROR(SUMIFS(Results!V:V,Results!G:G,CONCATENATE("*",B3,"*"),Results!E:E,'Heroic Traits'!A3,Results!Y:Y,"&gt;=500")/G3,"")</f>
        <v>0.60526315789473684</v>
      </c>
      <c r="I3" s="53">
        <f>SUMIFS(Results!O:O,Results!G:G,CONCATENATE("&lt;&gt;*",'Heroic Traits'!B3,"*"),Results!E:E,'Heroic Traits'!A3,Results!Y:Y,"&gt;=500")</f>
        <v>25</v>
      </c>
      <c r="J3" s="52">
        <f>IFERROR(SUMIFS(Results!V:V,Results!G:G,CONCATENATE("&lt;&gt;*",'Heroic Traits'!B3,"*"),Results!E:E,'Heroic Traits'!A3,Results!Y:Y,"&gt;=500")/I3,"")</f>
        <v>0.6</v>
      </c>
    </row>
    <row r="4" spans="1:10" x14ac:dyDescent="0.3">
      <c r="A4" s="48" t="s">
        <v>39</v>
      </c>
      <c r="B4" s="48" t="s">
        <v>24096</v>
      </c>
      <c r="C4" s="1">
        <f>SUMIFS(Results!O:O,Results!G:G,CONCATENATE("*",B4,"*"),Results!E:E,'Heroic Traits'!A4)</f>
        <v>130</v>
      </c>
      <c r="D4" s="50">
        <f>IFERROR(SUMIFS(Results!V:V,Results!G:G,CONCATENATE("*",B4,"*"),Results!E:E,'Heroic Traits'!A4)/C4,"")</f>
        <v>0.45384615384615384</v>
      </c>
      <c r="E4" s="1">
        <f>SUMIFS(Results!O:O,Results!G:G,CONCATENATE("&lt;&gt;*",'Heroic Traits'!B4,"*"),Results!E:E,'Heroic Traits'!A4)</f>
        <v>160</v>
      </c>
      <c r="F4" s="50">
        <f>IFERROR(SUMIFS(Results!V:V,Results!G:G,CONCATENATE("&lt;&gt;*",'Heroic Traits'!B4,"*"),Results!E:E,'Heroic Traits'!A4)/E4,"")</f>
        <v>0.40937499999999999</v>
      </c>
      <c r="G4" s="46">
        <f>SUMIFS(Results!O:O,Results!G:G,CONCATENATE("*",B4,"*"),Results!E:E,'Heroic Traits'!A4,Results!Y:Y,"&gt;=500")</f>
        <v>25</v>
      </c>
      <c r="H4" s="52">
        <f>IFERROR(SUMIFS(Results!V:V,Results!G:G,CONCATENATE("*",B4,"*"),Results!E:E,'Heroic Traits'!A4,Results!Y:Y,"&gt;=500")/G4,"")</f>
        <v>0.6</v>
      </c>
      <c r="I4" s="53">
        <f>SUMIFS(Results!O:O,Results!G:G,CONCATENATE("&lt;&gt;*",'Heroic Traits'!B4,"*"),Results!E:E,'Heroic Traits'!A4,Results!Y:Y,"&gt;=500")</f>
        <v>38</v>
      </c>
      <c r="J4" s="52">
        <f>IFERROR(SUMIFS(Results!V:V,Results!G:G,CONCATENATE("&lt;&gt;*",'Heroic Traits'!B4,"*"),Results!E:E,'Heroic Traits'!A4,Results!Y:Y,"&gt;=500")/I4,"")</f>
        <v>0.60526315789473684</v>
      </c>
    </row>
    <row r="5" spans="1:10" x14ac:dyDescent="0.3">
      <c r="A5" s="48" t="s">
        <v>39</v>
      </c>
      <c r="B5" s="48" t="s">
        <v>24097</v>
      </c>
      <c r="C5" s="1">
        <f>SUMIFS(Results!O:O,Results!G:G,CONCATENATE("*",B5,"*"),Results!E:E,'Heroic Traits'!A5)</f>
        <v>0</v>
      </c>
      <c r="D5" s="50" t="str">
        <f>IFERROR(SUMIFS(Results!V:V,Results!G:G,CONCATENATE("*",B5,"*"),Results!E:E,'Heroic Traits'!A5)/C5,"")</f>
        <v/>
      </c>
      <c r="E5" s="1">
        <f>SUMIFS(Results!O:O,Results!G:G,CONCATENATE("&lt;&gt;*",'Heroic Traits'!B5,"*"),Results!E:E,'Heroic Traits'!A5)</f>
        <v>290</v>
      </c>
      <c r="F5" s="50">
        <f>IFERROR(SUMIFS(Results!V:V,Results!G:G,CONCATENATE("&lt;&gt;*",'Heroic Traits'!B5,"*"),Results!E:E,'Heroic Traits'!A5)/E5,"")</f>
        <v>0.42931034482758623</v>
      </c>
      <c r="G5" s="46">
        <f>SUMIFS(Results!O:O,Results!G:G,CONCATENATE("*",B5,"*"),Results!E:E,'Heroic Traits'!A5,Results!Y:Y,"&gt;=500")</f>
        <v>0</v>
      </c>
      <c r="H5" s="52" t="str">
        <f>IFERROR(SUMIFS(Results!V:V,Results!G:G,CONCATENATE("*",B5,"*"),Results!E:E,'Heroic Traits'!A5,Results!Y:Y,"&gt;=500")/G5,"")</f>
        <v/>
      </c>
      <c r="I5" s="53">
        <f>SUMIFS(Results!O:O,Results!G:G,CONCATENATE("&lt;&gt;*",'Heroic Traits'!B5,"*"),Results!E:E,'Heroic Traits'!A5,Results!Y:Y,"&gt;=500")</f>
        <v>63</v>
      </c>
      <c r="J5" s="52">
        <f>IFERROR(SUMIFS(Results!V:V,Results!G:G,CONCATENATE("&lt;&gt;*",'Heroic Traits'!B5,"*"),Results!E:E,'Heroic Traits'!A5,Results!Y:Y,"&gt;=500")/I5,"")</f>
        <v>0.60317460317460314</v>
      </c>
    </row>
    <row r="6" spans="1:10" x14ac:dyDescent="0.3">
      <c r="A6" s="49" t="s">
        <v>20</v>
      </c>
      <c r="C6" s="6">
        <f>SUMIFS(Results!O:O,Results!G:G,CONCATENATE("*",B6,"*"),Results!E:E,'Heroic Traits'!A6)</f>
        <v>143</v>
      </c>
      <c r="D6" s="50">
        <f>IFERROR(SUMIFS(Results!V:V,Results!G:G,CONCATENATE("*",B6,"*"),Results!E:E,'Heroic Traits'!A6)/C6,"")</f>
        <v>0.41608391608391609</v>
      </c>
      <c r="E6" s="6">
        <f>SUMIFS(Results!O:O,Results!G:G,CONCATENATE("&lt;&gt;*",'Heroic Traits'!B6,"*"),Results!E:E,'Heroic Traits'!A6)</f>
        <v>0</v>
      </c>
      <c r="F6" s="50" t="str">
        <f>IFERROR(SUMIFS(Results!V:V,Results!G:G,CONCATENATE("&lt;&gt;*",'Heroic Traits'!B6,"*"),Results!E:E,'Heroic Traits'!A6)/E6,"")</f>
        <v/>
      </c>
      <c r="G6" s="46">
        <f>SUMIFS(Results!O:O,Results!G:G,CONCATENATE("*",B6,"*"),Results!E:E,'Heroic Traits'!A6,Results!Y:Y,"&gt;=500")</f>
        <v>30</v>
      </c>
      <c r="H6" s="52">
        <f>IFERROR(SUMIFS(Results!V:V,Results!G:G,CONCATENATE("*",B6,"*"),Results!E:E,'Heroic Traits'!A6,Results!Y:Y,"&gt;=500")/G6,"")</f>
        <v>0.6</v>
      </c>
      <c r="I6" s="53">
        <f>SUMIFS(Results!O:O,Results!G:G,CONCATENATE("&lt;&gt;*",'Heroic Traits'!B6,"*"),Results!E:E,'Heroic Traits'!A6,Results!Y:Y,"&gt;=500")</f>
        <v>0</v>
      </c>
      <c r="J6" s="52" t="str">
        <f>IFERROR(SUMIFS(Results!V:V,Results!G:G,CONCATENATE("&lt;&gt;*",'Heroic Traits'!B6,"*"),Results!E:E,'Heroic Traits'!A6,Results!Y:Y,"&gt;=500")/I6,"")</f>
        <v/>
      </c>
    </row>
    <row r="7" spans="1:10" x14ac:dyDescent="0.3">
      <c r="A7" s="48" t="s">
        <v>20</v>
      </c>
      <c r="B7" s="48" t="s">
        <v>24041</v>
      </c>
      <c r="C7" s="1">
        <f>SUMIFS(Results!O:O,Results!G:G,CONCATENATE("*",B7,"*"),Results!E:E,'Heroic Traits'!A7)</f>
        <v>79</v>
      </c>
      <c r="D7" s="50">
        <f>IFERROR(SUMIFS(Results!V:V,Results!G:G,CONCATENATE("*",B7,"*"),Results!E:E,'Heroic Traits'!A7)/C7,"")</f>
        <v>0.48734177215189872</v>
      </c>
      <c r="E7" s="1">
        <f>SUMIFS(Results!O:O,Results!G:G,CONCATENATE("&lt;&gt;*",'Heroic Traits'!B7,"*"),Results!E:E,'Heroic Traits'!A7)</f>
        <v>64</v>
      </c>
      <c r="F7" s="50">
        <f>IFERROR(SUMIFS(Results!V:V,Results!G:G,CONCATENATE("&lt;&gt;*",'Heroic Traits'!B7,"*"),Results!E:E,'Heroic Traits'!A7)/E7,"")</f>
        <v>0.328125</v>
      </c>
      <c r="G7" s="46">
        <f>SUMIFS(Results!O:O,Results!G:G,CONCATENATE("*",B7,"*"),Results!E:E,'Heroic Traits'!A7,Results!Y:Y,"&gt;=500")</f>
        <v>30</v>
      </c>
      <c r="H7" s="52">
        <f>IFERROR(SUMIFS(Results!V:V,Results!G:G,CONCATENATE("*",B7,"*"),Results!E:E,'Heroic Traits'!A7,Results!Y:Y,"&gt;=500")/G7,"")</f>
        <v>0.6</v>
      </c>
      <c r="I7" s="53">
        <f>SUMIFS(Results!O:O,Results!G:G,CONCATENATE("&lt;&gt;*",'Heroic Traits'!B7,"*"),Results!E:E,'Heroic Traits'!A7,Results!Y:Y,"&gt;=500")</f>
        <v>0</v>
      </c>
      <c r="J7" s="52" t="str">
        <f>IFERROR(SUMIFS(Results!V:V,Results!G:G,CONCATENATE("&lt;&gt;*",'Heroic Traits'!B7,"*"),Results!E:E,'Heroic Traits'!A7,Results!Y:Y,"&gt;=500")/I7,"")</f>
        <v/>
      </c>
    </row>
    <row r="8" spans="1:10" x14ac:dyDescent="0.3">
      <c r="A8" s="48" t="s">
        <v>20</v>
      </c>
      <c r="B8" s="48" t="s">
        <v>24042</v>
      </c>
      <c r="C8" s="1">
        <f>SUMIFS(Results!O:O,Results!G:G,CONCATENATE("*",B8,"*"),Results!E:E,'Heroic Traits'!A8)</f>
        <v>29</v>
      </c>
      <c r="D8" s="50">
        <f>IFERROR(SUMIFS(Results!V:V,Results!G:G,CONCATENATE("*",B8,"*"),Results!E:E,'Heroic Traits'!A8)/C8,"")</f>
        <v>0.2413793103448276</v>
      </c>
      <c r="E8" s="1">
        <f>SUMIFS(Results!O:O,Results!G:G,CONCATENATE("&lt;&gt;*",'Heroic Traits'!B8,"*"),Results!E:E,'Heroic Traits'!A8)</f>
        <v>114</v>
      </c>
      <c r="F8" s="50">
        <f>IFERROR(SUMIFS(Results!V:V,Results!G:G,CONCATENATE("&lt;&gt;*",'Heroic Traits'!B8,"*"),Results!E:E,'Heroic Traits'!A8)/E8,"")</f>
        <v>0.46052631578947367</v>
      </c>
      <c r="G8" s="46">
        <f>SUMIFS(Results!O:O,Results!G:G,CONCATENATE("*",B8,"*"),Results!E:E,'Heroic Traits'!A8,Results!Y:Y,"&gt;=500")</f>
        <v>0</v>
      </c>
      <c r="H8" s="52" t="str">
        <f>IFERROR(SUMIFS(Results!V:V,Results!G:G,CONCATENATE("*",B8,"*"),Results!E:E,'Heroic Traits'!A8,Results!Y:Y,"&gt;=500")/G8,"")</f>
        <v/>
      </c>
      <c r="I8" s="53">
        <f>SUMIFS(Results!O:O,Results!G:G,CONCATENATE("&lt;&gt;*",'Heroic Traits'!B8,"*"),Results!E:E,'Heroic Traits'!A8,Results!Y:Y,"&gt;=500")</f>
        <v>30</v>
      </c>
      <c r="J8" s="52">
        <f>IFERROR(SUMIFS(Results!V:V,Results!G:G,CONCATENATE("&lt;&gt;*",'Heroic Traits'!B8,"*"),Results!E:E,'Heroic Traits'!A8,Results!Y:Y,"&gt;=500")/I8,"")</f>
        <v>0.6</v>
      </c>
    </row>
    <row r="9" spans="1:10" x14ac:dyDescent="0.3">
      <c r="A9" s="48" t="s">
        <v>20</v>
      </c>
      <c r="B9" s="48" t="s">
        <v>24043</v>
      </c>
      <c r="C9" s="1">
        <f>SUMIFS(Results!O:O,Results!G:G,CONCATENATE("*",B9,"*"),Results!E:E,'Heroic Traits'!A9)</f>
        <v>25</v>
      </c>
      <c r="D9" s="50">
        <f>IFERROR(SUMIFS(Results!V:V,Results!G:G,CONCATENATE("*",B9,"*"),Results!E:E,'Heroic Traits'!A9)/C9,"")</f>
        <v>0.4</v>
      </c>
      <c r="E9" s="1">
        <f>SUMIFS(Results!O:O,Results!G:G,CONCATENATE("&lt;&gt;*",'Heroic Traits'!B9,"*"),Results!E:E,'Heroic Traits'!A9)</f>
        <v>118</v>
      </c>
      <c r="F9" s="50">
        <f>IFERROR(SUMIFS(Results!V:V,Results!G:G,CONCATENATE("&lt;&gt;*",'Heroic Traits'!B9,"*"),Results!E:E,'Heroic Traits'!A9)/E9,"")</f>
        <v>0.41949152542372881</v>
      </c>
      <c r="G9" s="46">
        <f>SUMIFS(Results!O:O,Results!G:G,CONCATENATE("*",B9,"*"),Results!E:E,'Heroic Traits'!A9,Results!Y:Y,"&gt;=500")</f>
        <v>0</v>
      </c>
      <c r="H9" s="52" t="str">
        <f>IFERROR(SUMIFS(Results!V:V,Results!G:G,CONCATENATE("*",B9,"*"),Results!E:E,'Heroic Traits'!A9,Results!Y:Y,"&gt;=500")/G9,"")</f>
        <v/>
      </c>
      <c r="I9" s="53">
        <f>SUMIFS(Results!O:O,Results!G:G,CONCATENATE("&lt;&gt;*",'Heroic Traits'!B9,"*"),Results!E:E,'Heroic Traits'!A9,Results!Y:Y,"&gt;=500")</f>
        <v>30</v>
      </c>
      <c r="J9" s="52">
        <f>IFERROR(SUMIFS(Results!V:V,Results!G:G,CONCATENATE("&lt;&gt;*",'Heroic Traits'!B9,"*"),Results!E:E,'Heroic Traits'!A9,Results!Y:Y,"&gt;=500")/I9,"")</f>
        <v>0.6</v>
      </c>
    </row>
    <row r="10" spans="1:10" x14ac:dyDescent="0.3">
      <c r="A10" s="49" t="s">
        <v>91</v>
      </c>
      <c r="C10" s="6">
        <f>SUMIFS(Results!O:O,Results!G:G,CONCATENATE("*",B10,"*"),Results!E:E,'Heroic Traits'!A10)</f>
        <v>0</v>
      </c>
      <c r="D10" s="50" t="str">
        <f>IFERROR(SUMIFS(Results!V:V,Results!G:G,CONCATENATE("*",B10,"*"),Results!E:E,'Heroic Traits'!A10)/C10,"")</f>
        <v/>
      </c>
      <c r="E10" s="6">
        <f>SUMIFS(Results!O:O,Results!G:G,CONCATENATE("&lt;&gt;*",'Heroic Traits'!B10,"*"),Results!E:E,'Heroic Traits'!A10)</f>
        <v>0</v>
      </c>
      <c r="F10" s="50" t="str">
        <f>IFERROR(SUMIFS(Results!V:V,Results!G:G,CONCATENATE("&lt;&gt;*",'Heroic Traits'!B10,"*"),Results!E:E,'Heroic Traits'!A10)/E10,"")</f>
        <v/>
      </c>
      <c r="G10" s="46">
        <f>SUMIFS(Results!O:O,Results!G:G,CONCATENATE("*",B10,"*"),Results!E:E,'Heroic Traits'!A10,Results!Y:Y,"&gt;=500")</f>
        <v>0</v>
      </c>
      <c r="H10" s="52" t="str">
        <f>IFERROR(SUMIFS(Results!V:V,Results!G:G,CONCATENATE("*",B10,"*"),Results!E:E,'Heroic Traits'!A10,Results!Y:Y,"&gt;=500")/G10,"")</f>
        <v/>
      </c>
      <c r="I10" s="53">
        <f>SUMIFS(Results!O:O,Results!G:G,CONCATENATE("&lt;&gt;*",'Heroic Traits'!B10,"*"),Results!E:E,'Heroic Traits'!A10,Results!Y:Y,"&gt;=500")</f>
        <v>0</v>
      </c>
      <c r="J10" s="52" t="str">
        <f>IFERROR(SUMIFS(Results!V:V,Results!G:G,CONCATENATE("&lt;&gt;*",'Heroic Traits'!B10,"*"),Results!E:E,'Heroic Traits'!A10,Results!Y:Y,"&gt;=500")/I10,"")</f>
        <v/>
      </c>
    </row>
    <row r="11" spans="1:10" x14ac:dyDescent="0.3">
      <c r="A11" s="48" t="s">
        <v>91</v>
      </c>
      <c r="B11" s="48" t="s">
        <v>24038</v>
      </c>
      <c r="C11" s="1">
        <f>SUMIFS(Results!O:O,Results!G:G,CONCATENATE("*",B11,"*"),Results!E:E,'Heroic Traits'!A11)</f>
        <v>0</v>
      </c>
      <c r="D11" s="50" t="str">
        <f>IFERROR(SUMIFS(Results!V:V,Results!G:G,CONCATENATE("*",B11,"*"),Results!E:E,'Heroic Traits'!A11)/C11,"")</f>
        <v/>
      </c>
      <c r="E11" s="1">
        <f>SUMIFS(Results!O:O,Results!G:G,CONCATENATE("&lt;&gt;*",'Heroic Traits'!B11,"*"),Results!E:E,'Heroic Traits'!A11)</f>
        <v>0</v>
      </c>
      <c r="F11" s="50" t="str">
        <f>IFERROR(SUMIFS(Results!V:V,Results!G:G,CONCATENATE("&lt;&gt;*",'Heroic Traits'!B11,"*"),Results!E:E,'Heroic Traits'!A11)/E11,"")</f>
        <v/>
      </c>
      <c r="G11" s="46">
        <f>SUMIFS(Results!O:O,Results!G:G,CONCATENATE("*",B11,"*"),Results!E:E,'Heroic Traits'!A11,Results!Y:Y,"&gt;=500")</f>
        <v>0</v>
      </c>
      <c r="H11" s="52" t="str">
        <f>IFERROR(SUMIFS(Results!V:V,Results!G:G,CONCATENATE("*",B11,"*"),Results!E:E,'Heroic Traits'!A11,Results!Y:Y,"&gt;=500")/G11,"")</f>
        <v/>
      </c>
      <c r="I11" s="53">
        <f>SUMIFS(Results!O:O,Results!G:G,CONCATENATE("&lt;&gt;*",'Heroic Traits'!B11,"*"),Results!E:E,'Heroic Traits'!A11,Results!Y:Y,"&gt;=500")</f>
        <v>0</v>
      </c>
      <c r="J11" s="52" t="str">
        <f>IFERROR(SUMIFS(Results!V:V,Results!G:G,CONCATENATE("&lt;&gt;*",'Heroic Traits'!B11,"*"),Results!E:E,'Heroic Traits'!A11,Results!Y:Y,"&gt;=500")/I11,"")</f>
        <v/>
      </c>
    </row>
    <row r="12" spans="1:10" x14ac:dyDescent="0.3">
      <c r="A12" s="48" t="s">
        <v>91</v>
      </c>
      <c r="B12" s="48" t="s">
        <v>24039</v>
      </c>
      <c r="C12" s="1">
        <f>SUMIFS(Results!O:O,Results!G:G,CONCATENATE("*",B12,"*"),Results!E:E,'Heroic Traits'!A12)</f>
        <v>0</v>
      </c>
      <c r="D12" s="50" t="str">
        <f>IFERROR(SUMIFS(Results!V:V,Results!G:G,CONCATENATE("*",B12,"*"),Results!E:E,'Heroic Traits'!A12)/C12,"")</f>
        <v/>
      </c>
      <c r="E12" s="1">
        <f>SUMIFS(Results!O:O,Results!G:G,CONCATENATE("&lt;&gt;*",'Heroic Traits'!B12,"*"),Results!E:E,'Heroic Traits'!A12)</f>
        <v>0</v>
      </c>
      <c r="F12" s="50" t="str">
        <f>IFERROR(SUMIFS(Results!V:V,Results!G:G,CONCATENATE("&lt;&gt;*",'Heroic Traits'!B12,"*"),Results!E:E,'Heroic Traits'!A12)/E12,"")</f>
        <v/>
      </c>
      <c r="G12" s="46">
        <f>SUMIFS(Results!O:O,Results!G:G,CONCATENATE("*",B12,"*"),Results!E:E,'Heroic Traits'!A12,Results!Y:Y,"&gt;=500")</f>
        <v>0</v>
      </c>
      <c r="H12" s="52" t="str">
        <f>IFERROR(SUMIFS(Results!V:V,Results!G:G,CONCATENATE("*",B12,"*"),Results!E:E,'Heroic Traits'!A12,Results!Y:Y,"&gt;=500")/G12,"")</f>
        <v/>
      </c>
      <c r="I12" s="53">
        <f>SUMIFS(Results!O:O,Results!G:G,CONCATENATE("&lt;&gt;*",'Heroic Traits'!B12,"*"),Results!E:E,'Heroic Traits'!A12,Results!Y:Y,"&gt;=500")</f>
        <v>0</v>
      </c>
      <c r="J12" s="52" t="str">
        <f>IFERROR(SUMIFS(Results!V:V,Results!G:G,CONCATENATE("&lt;&gt;*",'Heroic Traits'!B12,"*"),Results!E:E,'Heroic Traits'!A12,Results!Y:Y,"&gt;=500")/I12,"")</f>
        <v/>
      </c>
    </row>
    <row r="13" spans="1:10" x14ac:dyDescent="0.3">
      <c r="A13" s="48" t="s">
        <v>91</v>
      </c>
      <c r="B13" s="48" t="s">
        <v>24040</v>
      </c>
      <c r="C13" s="1">
        <f>SUMIFS(Results!O:O,Results!G:G,CONCATENATE("*",B13,"*"),Results!E:E,'Heroic Traits'!A13)</f>
        <v>0</v>
      </c>
      <c r="D13" s="50" t="str">
        <f>IFERROR(SUMIFS(Results!V:V,Results!G:G,CONCATENATE("*",B13,"*"),Results!E:E,'Heroic Traits'!A13)/C13,"")</f>
        <v/>
      </c>
      <c r="E13" s="1">
        <f>SUMIFS(Results!O:O,Results!G:G,CONCATENATE("&lt;&gt;*",'Heroic Traits'!B13,"*"),Results!E:E,'Heroic Traits'!A13)</f>
        <v>0</v>
      </c>
      <c r="F13" s="50" t="str">
        <f>IFERROR(SUMIFS(Results!V:V,Results!G:G,CONCATENATE("&lt;&gt;*",'Heroic Traits'!B13,"*"),Results!E:E,'Heroic Traits'!A13)/E13,"")</f>
        <v/>
      </c>
      <c r="G13" s="46">
        <f>SUMIFS(Results!O:O,Results!G:G,CONCATENATE("*",B13,"*"),Results!E:E,'Heroic Traits'!A13,Results!Y:Y,"&gt;=500")</f>
        <v>0</v>
      </c>
      <c r="H13" s="52" t="str">
        <f>IFERROR(SUMIFS(Results!V:V,Results!G:G,CONCATENATE("*",B13,"*"),Results!E:E,'Heroic Traits'!A13,Results!Y:Y,"&gt;=500")/G13,"")</f>
        <v/>
      </c>
      <c r="I13" s="53">
        <f>SUMIFS(Results!O:O,Results!G:G,CONCATENATE("&lt;&gt;*",'Heroic Traits'!B13,"*"),Results!E:E,'Heroic Traits'!A13,Results!Y:Y,"&gt;=500")</f>
        <v>0</v>
      </c>
      <c r="J13" s="52" t="str">
        <f>IFERROR(SUMIFS(Results!V:V,Results!G:G,CONCATENATE("&lt;&gt;*",'Heroic Traits'!B13,"*"),Results!E:E,'Heroic Traits'!A13,Results!Y:Y,"&gt;=500")/I13,"")</f>
        <v/>
      </c>
    </row>
    <row r="14" spans="1:10" s="5" customFormat="1" x14ac:dyDescent="0.3">
      <c r="A14" s="49" t="s">
        <v>171</v>
      </c>
      <c r="B14" s="49"/>
      <c r="C14" s="6">
        <f>SUMIFS(Results!O:O,Results!G:G,CONCATENATE("*",B14,"*"),Results!E:E,'Heroic Traits'!A14)</f>
        <v>0</v>
      </c>
      <c r="D14" s="50" t="str">
        <f>IFERROR(SUMIFS(Results!V:V,Results!G:G,CONCATENATE("*",B14,"*"),Results!E:E,'Heroic Traits'!A14)/C14,"")</f>
        <v/>
      </c>
      <c r="E14" s="6">
        <f>SUMIFS(Results!O:O,Results!G:G,CONCATENATE("&lt;&gt;*",'Heroic Traits'!B14,"*"),Results!E:E,'Heroic Traits'!A14)</f>
        <v>0</v>
      </c>
      <c r="F14" s="50" t="str">
        <f>IFERROR(SUMIFS(Results!V:V,Results!G:G,CONCATENATE("&lt;&gt;*",'Heroic Traits'!B14,"*"),Results!E:E,'Heroic Traits'!A14)/E14,"")</f>
        <v/>
      </c>
      <c r="G14" s="46">
        <f>SUMIFS(Results!O:O,Results!G:G,CONCATENATE("*",B14,"*"),Results!E:E,'Heroic Traits'!A14,Results!Y:Y,"&gt;=500")</f>
        <v>0</v>
      </c>
      <c r="H14" s="52" t="str">
        <f>IFERROR(SUMIFS(Results!V:V,Results!G:G,CONCATENATE("*",B14,"*"),Results!E:E,'Heroic Traits'!A14,Results!Y:Y,"&gt;=500")/G14,"")</f>
        <v/>
      </c>
      <c r="I14" s="53">
        <f>SUMIFS(Results!O:O,Results!G:G,CONCATENATE("&lt;&gt;*",'Heroic Traits'!B14,"*"),Results!E:E,'Heroic Traits'!A14,Results!Y:Y,"&gt;=500")</f>
        <v>0</v>
      </c>
      <c r="J14" s="52" t="str">
        <f>IFERROR(SUMIFS(Results!V:V,Results!G:G,CONCATENATE("&lt;&gt;*",'Heroic Traits'!B14,"*"),Results!E:E,'Heroic Traits'!A14,Results!Y:Y,"&gt;=500")/I14,"")</f>
        <v/>
      </c>
    </row>
    <row r="15" spans="1:10" x14ac:dyDescent="0.3">
      <c r="A15" s="48" t="s">
        <v>171</v>
      </c>
      <c r="B15" s="59" t="s">
        <v>24044</v>
      </c>
      <c r="C15" s="1">
        <f>SUMIFS(Results!O:O,Results!G:G,CONCATENATE("*",B15,"*"),Results!E:E,'Heroic Traits'!A15)</f>
        <v>0</v>
      </c>
      <c r="D15" s="50" t="str">
        <f>IFERROR(SUMIFS(Results!V:V,Results!G:G,CONCATENATE("*",B15,"*"),Results!E:E,'Heroic Traits'!A15)/C15,"")</f>
        <v/>
      </c>
      <c r="E15" s="1">
        <f>SUMIFS(Results!O:O,Results!G:G,CONCATENATE("&lt;&gt;*",'Heroic Traits'!B15,"*"),Results!E:E,'Heroic Traits'!A15)</f>
        <v>0</v>
      </c>
      <c r="F15" s="50" t="str">
        <f>IFERROR(SUMIFS(Results!V:V,Results!G:G,CONCATENATE("&lt;&gt;*",'Heroic Traits'!B15,"*"),Results!E:E,'Heroic Traits'!A15)/E15,"")</f>
        <v/>
      </c>
      <c r="G15" s="46">
        <f>SUMIFS(Results!O:O,Results!G:G,CONCATENATE("*",B15,"*"),Results!E:E,'Heroic Traits'!A15,Results!Y:Y,"&gt;=500")</f>
        <v>0</v>
      </c>
      <c r="H15" s="52" t="str">
        <f>IFERROR(SUMIFS(Results!V:V,Results!G:G,CONCATENATE("*",B15,"*"),Results!E:E,'Heroic Traits'!A15,Results!Y:Y,"&gt;=500")/G15,"")</f>
        <v/>
      </c>
      <c r="I15" s="53">
        <f>SUMIFS(Results!O:O,Results!G:G,CONCATENATE("&lt;&gt;*",'Heroic Traits'!B15,"*"),Results!E:E,'Heroic Traits'!A15,Results!Y:Y,"&gt;=500")</f>
        <v>0</v>
      </c>
      <c r="J15" s="52" t="str">
        <f>IFERROR(SUMIFS(Results!V:V,Results!G:G,CONCATENATE("&lt;&gt;*",'Heroic Traits'!B15,"*"),Results!E:E,'Heroic Traits'!A15,Results!Y:Y,"&gt;=500")/I15,"")</f>
        <v/>
      </c>
    </row>
    <row r="16" spans="1:10" x14ac:dyDescent="0.3">
      <c r="A16" s="48" t="s">
        <v>171</v>
      </c>
      <c r="B16" s="48" t="s">
        <v>24045</v>
      </c>
      <c r="C16" s="1">
        <f>SUMIFS(Results!O:O,Results!G:G,CONCATENATE("*",B16,"*"),Results!E:E,'Heroic Traits'!A16)</f>
        <v>0</v>
      </c>
      <c r="D16" s="50" t="str">
        <f>IFERROR(SUMIFS(Results!V:V,Results!G:G,CONCATENATE("*",B16,"*"),Results!E:E,'Heroic Traits'!A16)/C16,"")</f>
        <v/>
      </c>
      <c r="E16" s="1">
        <f>SUMIFS(Results!O:O,Results!G:G,CONCATENATE("&lt;&gt;*",'Heroic Traits'!B16,"*"),Results!E:E,'Heroic Traits'!A16)</f>
        <v>0</v>
      </c>
      <c r="F16" s="50" t="str">
        <f>IFERROR(SUMIFS(Results!V:V,Results!G:G,CONCATENATE("&lt;&gt;*",'Heroic Traits'!B16,"*"),Results!E:E,'Heroic Traits'!A16)/E16,"")</f>
        <v/>
      </c>
      <c r="G16" s="46">
        <f>SUMIFS(Results!O:O,Results!G:G,CONCATENATE("*",B16,"*"),Results!E:E,'Heroic Traits'!A16,Results!Y:Y,"&gt;=500")</f>
        <v>0</v>
      </c>
      <c r="H16" s="52" t="str">
        <f>IFERROR(SUMIFS(Results!V:V,Results!G:G,CONCATENATE("*",B16,"*"),Results!E:E,'Heroic Traits'!A16,Results!Y:Y,"&gt;=500")/G16,"")</f>
        <v/>
      </c>
      <c r="I16" s="53">
        <f>SUMIFS(Results!O:O,Results!G:G,CONCATENATE("&lt;&gt;*",'Heroic Traits'!B16,"*"),Results!E:E,'Heroic Traits'!A16,Results!Y:Y,"&gt;=500")</f>
        <v>0</v>
      </c>
      <c r="J16" s="52" t="str">
        <f>IFERROR(SUMIFS(Results!V:V,Results!G:G,CONCATENATE("&lt;&gt;*",'Heroic Traits'!B16,"*"),Results!E:E,'Heroic Traits'!A16,Results!Y:Y,"&gt;=500")/I16,"")</f>
        <v/>
      </c>
    </row>
    <row r="17" spans="1:10" x14ac:dyDescent="0.3">
      <c r="A17" s="48" t="s">
        <v>171</v>
      </c>
      <c r="B17" s="48" t="s">
        <v>24046</v>
      </c>
      <c r="C17" s="1">
        <f>SUMIFS(Results!O:O,Results!G:G,CONCATENATE("*",B17,"*"),Results!E:E,'Heroic Traits'!A17)</f>
        <v>0</v>
      </c>
      <c r="D17" s="50" t="str">
        <f>IFERROR(SUMIFS(Results!V:V,Results!G:G,CONCATENATE("*",B17,"*"),Results!E:E,'Heroic Traits'!A17)/C17,"")</f>
        <v/>
      </c>
      <c r="E17" s="1">
        <f>SUMIFS(Results!O:O,Results!G:G,CONCATENATE("&lt;&gt;*",'Heroic Traits'!B17,"*"),Results!E:E,'Heroic Traits'!A17)</f>
        <v>0</v>
      </c>
      <c r="F17" s="50" t="str">
        <f>IFERROR(SUMIFS(Results!V:V,Results!G:G,CONCATENATE("&lt;&gt;*",'Heroic Traits'!B17,"*"),Results!E:E,'Heroic Traits'!A17)/E17,"")</f>
        <v/>
      </c>
      <c r="G17" s="46">
        <f>SUMIFS(Results!O:O,Results!G:G,CONCATENATE("*",B17,"*"),Results!E:E,'Heroic Traits'!A17,Results!Y:Y,"&gt;=500")</f>
        <v>0</v>
      </c>
      <c r="H17" s="52" t="str">
        <f>IFERROR(SUMIFS(Results!V:V,Results!G:G,CONCATENATE("*",B17,"*"),Results!E:E,'Heroic Traits'!A17,Results!Y:Y,"&gt;=500")/G17,"")</f>
        <v/>
      </c>
      <c r="I17" s="53">
        <f>SUMIFS(Results!O:O,Results!G:G,CONCATENATE("&lt;&gt;*",'Heroic Traits'!B17,"*"),Results!E:E,'Heroic Traits'!A17,Results!Y:Y,"&gt;=500")</f>
        <v>0</v>
      </c>
      <c r="J17" s="52" t="str">
        <f>IFERROR(SUMIFS(Results!V:V,Results!G:G,CONCATENATE("&lt;&gt;*",'Heroic Traits'!B17,"*"),Results!E:E,'Heroic Traits'!A17,Results!Y:Y,"&gt;=500")/I17,"")</f>
        <v/>
      </c>
    </row>
    <row r="18" spans="1:10" s="5" customFormat="1" x14ac:dyDescent="0.3">
      <c r="A18" s="49" t="s">
        <v>121</v>
      </c>
      <c r="B18" s="49"/>
      <c r="C18" s="6">
        <f>SUMIFS(Results!O:O,Results!G:G,CONCATENATE("*",B18,"*"),Results!E:E,'Heroic Traits'!A18)</f>
        <v>241</v>
      </c>
      <c r="D18" s="50">
        <f>IFERROR(SUMIFS(Results!V:V,Results!G:G,CONCATENATE("*",B18,"*"),Results!E:E,'Heroic Traits'!A18)/C18,"")</f>
        <v>0.60373443983402486</v>
      </c>
      <c r="E18" s="6">
        <f>SUMIFS(Results!O:O,Results!G:G,CONCATENATE("&lt;&gt;*",'Heroic Traits'!B18,"*"),Results!E:E,'Heroic Traits'!A18)</f>
        <v>0</v>
      </c>
      <c r="F18" s="50" t="str">
        <f>IFERROR(SUMIFS(Results!V:V,Results!G:G,CONCATENATE("&lt;&gt;*",'Heroic Traits'!B18,"*"),Results!E:E,'Heroic Traits'!A18)/E18,"")</f>
        <v/>
      </c>
      <c r="G18" s="46">
        <f>SUMIFS(Results!O:O,Results!G:G,CONCATENATE("*",B18,"*"),Results!E:E,'Heroic Traits'!A18,Results!Y:Y,"&gt;=500")</f>
        <v>105</v>
      </c>
      <c r="H18" s="52">
        <f>IFERROR(SUMIFS(Results!V:V,Results!G:G,CONCATENATE("*",B18,"*"),Results!E:E,'Heroic Traits'!A18,Results!Y:Y,"&gt;=500")/G18,"")</f>
        <v>0.76666666666666672</v>
      </c>
      <c r="I18" s="53">
        <f>SUMIFS(Results!O:O,Results!G:G,CONCATENATE("&lt;&gt;*",'Heroic Traits'!B18,"*"),Results!E:E,'Heroic Traits'!A18,Results!Y:Y,"&gt;=500")</f>
        <v>0</v>
      </c>
      <c r="J18" s="52" t="str">
        <f>IFERROR(SUMIFS(Results!V:V,Results!G:G,CONCATENATE("&lt;&gt;*",'Heroic Traits'!B18,"*"),Results!E:E,'Heroic Traits'!A18,Results!Y:Y,"&gt;=500")/I18,"")</f>
        <v/>
      </c>
    </row>
    <row r="19" spans="1:10" x14ac:dyDescent="0.3">
      <c r="A19" s="48" t="s">
        <v>121</v>
      </c>
      <c r="B19" s="48" t="s">
        <v>24047</v>
      </c>
      <c r="C19" s="1">
        <f>SUMIFS(Results!O:O,Results!G:G,CONCATENATE("*",B19,"*"),Results!E:E,'Heroic Traits'!A19)</f>
        <v>5</v>
      </c>
      <c r="D19" s="50">
        <f>IFERROR(SUMIFS(Results!V:V,Results!G:G,CONCATENATE("*",B19,"*"),Results!E:E,'Heroic Traits'!A19)/C19,"")</f>
        <v>0.4</v>
      </c>
      <c r="E19" s="1">
        <f>SUMIFS(Results!O:O,Results!G:G,CONCATENATE("&lt;&gt;*",'Heroic Traits'!B19,"*"),Results!E:E,'Heroic Traits'!A19)</f>
        <v>236</v>
      </c>
      <c r="F19" s="50">
        <f>IFERROR(SUMIFS(Results!V:V,Results!G:G,CONCATENATE("&lt;&gt;*",'Heroic Traits'!B19,"*"),Results!E:E,'Heroic Traits'!A19)/E19,"")</f>
        <v>0.60805084745762716</v>
      </c>
      <c r="G19" s="46">
        <f>SUMIFS(Results!O:O,Results!G:G,CONCATENATE("*",B19,"*"),Results!E:E,'Heroic Traits'!A19,Results!Y:Y,"&gt;=500")</f>
        <v>0</v>
      </c>
      <c r="H19" s="52" t="str">
        <f>IFERROR(SUMIFS(Results!V:V,Results!G:G,CONCATENATE("*",B19,"*"),Results!E:E,'Heroic Traits'!A19,Results!Y:Y,"&gt;=500")/G19,"")</f>
        <v/>
      </c>
      <c r="I19" s="53">
        <f>SUMIFS(Results!O:O,Results!G:G,CONCATENATE("&lt;&gt;*",'Heroic Traits'!B19,"*"),Results!E:E,'Heroic Traits'!A19,Results!Y:Y,"&gt;=500")</f>
        <v>105</v>
      </c>
      <c r="J19" s="52">
        <f>IFERROR(SUMIFS(Results!V:V,Results!G:G,CONCATENATE("&lt;&gt;*",'Heroic Traits'!B19,"*"),Results!E:E,'Heroic Traits'!A19,Results!Y:Y,"&gt;=500")/I19,"")</f>
        <v>0.76666666666666672</v>
      </c>
    </row>
    <row r="20" spans="1:10" x14ac:dyDescent="0.3">
      <c r="A20" s="48" t="s">
        <v>121</v>
      </c>
      <c r="B20" s="48" t="s">
        <v>24048</v>
      </c>
      <c r="C20" s="1">
        <f>SUMIFS(Results!O:O,Results!G:G,CONCATENATE("*",B20,"*"),Results!E:E,'Heroic Traits'!A20)</f>
        <v>0</v>
      </c>
      <c r="D20" s="50" t="str">
        <f>IFERROR(SUMIFS(Results!V:V,Results!G:G,CONCATENATE("*",B20,"*"),Results!E:E,'Heroic Traits'!A20)/C20,"")</f>
        <v/>
      </c>
      <c r="E20" s="1">
        <f>SUMIFS(Results!O:O,Results!G:G,CONCATENATE("&lt;&gt;*",'Heroic Traits'!B20,"*"),Results!E:E,'Heroic Traits'!A20)</f>
        <v>241</v>
      </c>
      <c r="F20" s="50">
        <f>IFERROR(SUMIFS(Results!V:V,Results!G:G,CONCATENATE("&lt;&gt;*",'Heroic Traits'!B20,"*"),Results!E:E,'Heroic Traits'!A20)/E20,"")</f>
        <v>0.60373443983402486</v>
      </c>
      <c r="G20" s="46">
        <f>SUMIFS(Results!O:O,Results!G:G,CONCATENATE("*",B20,"*"),Results!E:E,'Heroic Traits'!A20,Results!Y:Y,"&gt;=500")</f>
        <v>0</v>
      </c>
      <c r="H20" s="52" t="str">
        <f>IFERROR(SUMIFS(Results!V:V,Results!G:G,CONCATENATE("*",B20,"*"),Results!E:E,'Heroic Traits'!A20,Results!Y:Y,"&gt;=500")/G20,"")</f>
        <v/>
      </c>
      <c r="I20" s="53">
        <f>SUMIFS(Results!O:O,Results!G:G,CONCATENATE("&lt;&gt;*",'Heroic Traits'!B20,"*"),Results!E:E,'Heroic Traits'!A20,Results!Y:Y,"&gt;=500")</f>
        <v>105</v>
      </c>
      <c r="J20" s="52">
        <f>IFERROR(SUMIFS(Results!V:V,Results!G:G,CONCATENATE("&lt;&gt;*",'Heroic Traits'!B20,"*"),Results!E:E,'Heroic Traits'!A20,Results!Y:Y,"&gt;=500")/I20,"")</f>
        <v>0.76666666666666672</v>
      </c>
    </row>
    <row r="21" spans="1:10" x14ac:dyDescent="0.3">
      <c r="A21" s="48" t="s">
        <v>121</v>
      </c>
      <c r="B21" s="48" t="s">
        <v>24049</v>
      </c>
      <c r="C21" s="1">
        <f>SUMIFS(Results!O:O,Results!G:G,CONCATENATE("*",B21,"*"),Results!E:E,'Heroic Traits'!A21)</f>
        <v>8</v>
      </c>
      <c r="D21" s="50">
        <f>IFERROR(SUMIFS(Results!V:V,Results!G:G,CONCATENATE("*",B21,"*"),Results!E:E,'Heroic Traits'!A21)/C21,"")</f>
        <v>0.375</v>
      </c>
      <c r="E21" s="1">
        <f>SUMIFS(Results!O:O,Results!G:G,CONCATENATE("&lt;&gt;*",'Heroic Traits'!B21,"*"),Results!E:E,'Heroic Traits'!A21)</f>
        <v>233</v>
      </c>
      <c r="F21" s="50">
        <f>IFERROR(SUMIFS(Results!V:V,Results!G:G,CONCATENATE("&lt;&gt;*",'Heroic Traits'!B21,"*"),Results!E:E,'Heroic Traits'!A21)/E21,"")</f>
        <v>0.61158798283261806</v>
      </c>
      <c r="G21" s="46">
        <f>SUMIFS(Results!O:O,Results!G:G,CONCATENATE("*",B21,"*"),Results!E:E,'Heroic Traits'!A21,Results!Y:Y,"&gt;=500")</f>
        <v>0</v>
      </c>
      <c r="H21" s="52" t="str">
        <f>IFERROR(SUMIFS(Results!V:V,Results!G:G,CONCATENATE("*",B21,"*"),Results!E:E,'Heroic Traits'!A21,Results!Y:Y,"&gt;=500")/G21,"")</f>
        <v/>
      </c>
      <c r="I21" s="53">
        <f>SUMIFS(Results!O:O,Results!G:G,CONCATENATE("&lt;&gt;*",'Heroic Traits'!B21,"*"),Results!E:E,'Heroic Traits'!A21,Results!Y:Y,"&gt;=500")</f>
        <v>105</v>
      </c>
      <c r="J21" s="52">
        <f>IFERROR(SUMIFS(Results!V:V,Results!G:G,CONCATENATE("&lt;&gt;*",'Heroic Traits'!B21,"*"),Results!E:E,'Heroic Traits'!A21,Results!Y:Y,"&gt;=500")/I21,"")</f>
        <v>0.76666666666666672</v>
      </c>
    </row>
    <row r="22" spans="1:10" s="5" customFormat="1" x14ac:dyDescent="0.3">
      <c r="A22" s="49" t="s">
        <v>73</v>
      </c>
      <c r="B22" s="49"/>
      <c r="C22" s="6">
        <f>SUMIFS(Results!O:O,Results!G:G,CONCATENATE("*",B22,"*"),Results!E:E,'Heroic Traits'!A22)</f>
        <v>196</v>
      </c>
      <c r="D22" s="50">
        <f>IFERROR(SUMIFS(Results!V:V,Results!G:G,CONCATENATE("*",B22,"*"),Results!E:E,'Heroic Traits'!A22)/C22,"")</f>
        <v>0.63010204081632648</v>
      </c>
      <c r="E22" s="6">
        <f>SUMIFS(Results!O:O,Results!G:G,CONCATENATE("&lt;&gt;*",'Heroic Traits'!B22,"*"),Results!E:E,'Heroic Traits'!A22)</f>
        <v>0</v>
      </c>
      <c r="F22" s="50" t="str">
        <f>IFERROR(SUMIFS(Results!V:V,Results!G:G,CONCATENATE("&lt;&gt;*",'Heroic Traits'!B22,"*"),Results!E:E,'Heroic Traits'!A22)/E22,"")</f>
        <v/>
      </c>
      <c r="G22" s="46">
        <f>SUMIFS(Results!O:O,Results!G:G,CONCATENATE("*",B22,"*"),Results!E:E,'Heroic Traits'!A22,Results!Y:Y,"&gt;=500")</f>
        <v>55</v>
      </c>
      <c r="H22" s="52">
        <f>IFERROR(SUMIFS(Results!V:V,Results!G:G,CONCATENATE("*",B22,"*"),Results!E:E,'Heroic Traits'!A22,Results!Y:Y,"&gt;=500")/G22,"")</f>
        <v>0.73636363636363633</v>
      </c>
      <c r="I22" s="53">
        <f>SUMIFS(Results!O:O,Results!G:G,CONCATENATE("&lt;&gt;*",'Heroic Traits'!B22,"*"),Results!E:E,'Heroic Traits'!A22,Results!Y:Y,"&gt;=500")</f>
        <v>0</v>
      </c>
      <c r="J22" s="52" t="str">
        <f>IFERROR(SUMIFS(Results!V:V,Results!G:G,CONCATENATE("&lt;&gt;*",'Heroic Traits'!B22,"*"),Results!E:E,'Heroic Traits'!A22,Results!Y:Y,"&gt;=500")/I22,"")</f>
        <v/>
      </c>
    </row>
    <row r="23" spans="1:10" x14ac:dyDescent="0.3">
      <c r="A23" s="48" t="s">
        <v>73</v>
      </c>
      <c r="B23" s="48" t="s">
        <v>24050</v>
      </c>
      <c r="C23" s="1">
        <f>SUMIFS(Results!O:O,Results!G:G,CONCATENATE("*",B23,"*"),Results!E:E,'Heroic Traits'!A23)</f>
        <v>5</v>
      </c>
      <c r="D23" s="50">
        <f>IFERROR(SUMIFS(Results!V:V,Results!G:G,CONCATENATE("*",B23,"*"),Results!E:E,'Heroic Traits'!A23)/C23,"")</f>
        <v>0.2</v>
      </c>
      <c r="E23" s="1">
        <f>SUMIFS(Results!O:O,Results!G:G,CONCATENATE("&lt;&gt;*",'Heroic Traits'!B23,"*"),Results!E:E,'Heroic Traits'!A23)</f>
        <v>191</v>
      </c>
      <c r="F23" s="50">
        <f>IFERROR(SUMIFS(Results!V:V,Results!G:G,CONCATENATE("&lt;&gt;*",'Heroic Traits'!B23,"*"),Results!E:E,'Heroic Traits'!A23)/E23,"")</f>
        <v>0.6413612565445026</v>
      </c>
      <c r="G23" s="46">
        <f>SUMIFS(Results!O:O,Results!G:G,CONCATENATE("*",B23,"*"),Results!E:E,'Heroic Traits'!A23,Results!Y:Y,"&gt;=500")</f>
        <v>0</v>
      </c>
      <c r="H23" s="52" t="str">
        <f>IFERROR(SUMIFS(Results!V:V,Results!G:G,CONCATENATE("*",B23,"*"),Results!E:E,'Heroic Traits'!A23,Results!Y:Y,"&gt;=500")/G23,"")</f>
        <v/>
      </c>
      <c r="I23" s="53">
        <f>SUMIFS(Results!O:O,Results!G:G,CONCATENATE("&lt;&gt;*",'Heroic Traits'!B23,"*"),Results!E:E,'Heroic Traits'!A23,Results!Y:Y,"&gt;=500")</f>
        <v>55</v>
      </c>
      <c r="J23" s="52">
        <f>IFERROR(SUMIFS(Results!V:V,Results!G:G,CONCATENATE("&lt;&gt;*",'Heroic Traits'!B23,"*"),Results!E:E,'Heroic Traits'!A23,Results!Y:Y,"&gt;=500")/I23,"")</f>
        <v>0.73636363636363633</v>
      </c>
    </row>
    <row r="24" spans="1:10" x14ac:dyDescent="0.3">
      <c r="A24" s="48" t="s">
        <v>73</v>
      </c>
      <c r="B24" s="48" t="s">
        <v>24051</v>
      </c>
      <c r="C24" s="1">
        <f>SUMIFS(Results!O:O,Results!G:G,CONCATENATE("*",B24,"*"),Results!E:E,'Heroic Traits'!A24)</f>
        <v>10</v>
      </c>
      <c r="D24" s="50">
        <f>IFERROR(SUMIFS(Results!V:V,Results!G:G,CONCATENATE("*",B24,"*"),Results!E:E,'Heroic Traits'!A24)/C24,"")</f>
        <v>0.5</v>
      </c>
      <c r="E24" s="1">
        <f>SUMIFS(Results!O:O,Results!G:G,CONCATENATE("&lt;&gt;*",'Heroic Traits'!B24,"*"),Results!E:E,'Heroic Traits'!A24)</f>
        <v>186</v>
      </c>
      <c r="F24" s="50">
        <f>IFERROR(SUMIFS(Results!V:V,Results!G:G,CONCATENATE("&lt;&gt;*",'Heroic Traits'!B24,"*"),Results!E:E,'Heroic Traits'!A24)/E24,"")</f>
        <v>0.63709677419354838</v>
      </c>
      <c r="G24" s="46">
        <f>SUMIFS(Results!O:O,Results!G:G,CONCATENATE("*",B24,"*"),Results!E:E,'Heroic Traits'!A24,Results!Y:Y,"&gt;=500")</f>
        <v>0</v>
      </c>
      <c r="H24" s="52" t="str">
        <f>IFERROR(SUMIFS(Results!V:V,Results!G:G,CONCATENATE("*",B24,"*"),Results!E:E,'Heroic Traits'!A24,Results!Y:Y,"&gt;=500")/G24,"")</f>
        <v/>
      </c>
      <c r="I24" s="53">
        <f>SUMIFS(Results!O:O,Results!G:G,CONCATENATE("&lt;&gt;*",'Heroic Traits'!B24,"*"),Results!E:E,'Heroic Traits'!A24,Results!Y:Y,"&gt;=500")</f>
        <v>55</v>
      </c>
      <c r="J24" s="52">
        <f>IFERROR(SUMIFS(Results!V:V,Results!G:G,CONCATENATE("&lt;&gt;*",'Heroic Traits'!B24,"*"),Results!E:E,'Heroic Traits'!A24,Results!Y:Y,"&gt;=500")/I24,"")</f>
        <v>0.73636363636363633</v>
      </c>
    </row>
    <row r="25" spans="1:10" x14ac:dyDescent="0.3">
      <c r="A25" s="48" t="s">
        <v>73</v>
      </c>
      <c r="B25" s="48" t="s">
        <v>24052</v>
      </c>
      <c r="C25" s="1">
        <f>SUMIFS(Results!O:O,Results!G:G,CONCATENATE("*",B25,"*"),Results!E:E,'Heroic Traits'!A25)</f>
        <v>165</v>
      </c>
      <c r="D25" s="50">
        <f>IFERROR(SUMIFS(Results!V:V,Results!G:G,CONCATENATE("*",B25,"*"),Results!E:E,'Heroic Traits'!A25)/C25,"")</f>
        <v>0.65757575757575759</v>
      </c>
      <c r="E25" s="1">
        <f>SUMIFS(Results!O:O,Results!G:G,CONCATENATE("&lt;&gt;*",'Heroic Traits'!B25,"*"),Results!E:E,'Heroic Traits'!A25)</f>
        <v>31</v>
      </c>
      <c r="F25" s="50">
        <f>IFERROR(SUMIFS(Results!V:V,Results!G:G,CONCATENATE("&lt;&gt;*",'Heroic Traits'!B25,"*"),Results!E:E,'Heroic Traits'!A25)/E25,"")</f>
        <v>0.4838709677419355</v>
      </c>
      <c r="G25" s="46">
        <f>SUMIFS(Results!O:O,Results!G:G,CONCATENATE("*",B25,"*"),Results!E:E,'Heroic Traits'!A25,Results!Y:Y,"&gt;=500")</f>
        <v>55</v>
      </c>
      <c r="H25" s="52">
        <f>IFERROR(SUMIFS(Results!V:V,Results!G:G,CONCATENATE("*",B25,"*"),Results!E:E,'Heroic Traits'!A25,Results!Y:Y,"&gt;=500")/G25,"")</f>
        <v>0.73636363636363633</v>
      </c>
      <c r="I25" s="53">
        <f>SUMIFS(Results!O:O,Results!G:G,CONCATENATE("&lt;&gt;*",'Heroic Traits'!B25,"*"),Results!E:E,'Heroic Traits'!A25,Results!Y:Y,"&gt;=500")</f>
        <v>0</v>
      </c>
      <c r="J25" s="52" t="str">
        <f>IFERROR(SUMIFS(Results!V:V,Results!G:G,CONCATENATE("&lt;&gt;*",'Heroic Traits'!B25,"*"),Results!E:E,'Heroic Traits'!A25,Results!Y:Y,"&gt;=500")/I25,"")</f>
        <v/>
      </c>
    </row>
    <row r="26" spans="1:10" s="5" customFormat="1" x14ac:dyDescent="0.3">
      <c r="A26" s="49" t="s">
        <v>181</v>
      </c>
      <c r="B26" s="49"/>
      <c r="C26" s="6">
        <f>SUMIFS(Results!O:O,Results!G:G,CONCATENATE("*",B26,"*"),Results!E:E,'Heroic Traits'!A26)</f>
        <v>121</v>
      </c>
      <c r="D26" s="50">
        <f>IFERROR(SUMIFS(Results!V:V,Results!G:G,CONCATENATE("*",B26,"*"),Results!E:E,'Heroic Traits'!A26)/C26,"")</f>
        <v>0.46694214876033058</v>
      </c>
      <c r="E26" s="6">
        <f>SUMIFS(Results!O:O,Results!G:G,CONCATENATE("&lt;&gt;*",'Heroic Traits'!B26,"*"),Results!E:E,'Heroic Traits'!A26)</f>
        <v>0</v>
      </c>
      <c r="F26" s="50" t="str">
        <f>IFERROR(SUMIFS(Results!V:V,Results!G:G,CONCATENATE("&lt;&gt;*",'Heroic Traits'!B26,"*"),Results!E:E,'Heroic Traits'!A26)/E26,"")</f>
        <v/>
      </c>
      <c r="G26" s="46">
        <f>SUMIFS(Results!O:O,Results!G:G,CONCATENATE("*",B26,"*"),Results!E:E,'Heroic Traits'!A26,Results!Y:Y,"&gt;=500")</f>
        <v>43</v>
      </c>
      <c r="H26" s="52">
        <f>IFERROR(SUMIFS(Results!V:V,Results!G:G,CONCATENATE("*",B26,"*"),Results!E:E,'Heroic Traits'!A26,Results!Y:Y,"&gt;=500")/G26,"")</f>
        <v>0.62790697674418605</v>
      </c>
      <c r="I26" s="53">
        <f>SUMIFS(Results!O:O,Results!G:G,CONCATENATE("&lt;&gt;*",'Heroic Traits'!B26,"*"),Results!E:E,'Heroic Traits'!A26,Results!Y:Y,"&gt;=500")</f>
        <v>0</v>
      </c>
      <c r="J26" s="52" t="str">
        <f>IFERROR(SUMIFS(Results!V:V,Results!G:G,CONCATENATE("&lt;&gt;*",'Heroic Traits'!B26,"*"),Results!E:E,'Heroic Traits'!A26,Results!Y:Y,"&gt;=500")/I26,"")</f>
        <v/>
      </c>
    </row>
    <row r="27" spans="1:10" x14ac:dyDescent="0.3">
      <c r="A27" s="48" t="s">
        <v>181</v>
      </c>
      <c r="B27" s="48" t="s">
        <v>24053</v>
      </c>
      <c r="C27" s="1">
        <f>SUMIFS(Results!O:O,Results!G:G,CONCATENATE("*",B27,"*"),Results!E:E,'Heroic Traits'!A27)</f>
        <v>10</v>
      </c>
      <c r="D27" s="50">
        <f>IFERROR(SUMIFS(Results!V:V,Results!G:G,CONCATENATE("*",B27,"*"),Results!E:E,'Heroic Traits'!A27)/C27,"")</f>
        <v>0.6</v>
      </c>
      <c r="E27" s="1">
        <f>SUMIFS(Results!O:O,Results!G:G,CONCATENATE("&lt;&gt;*",'Heroic Traits'!B27,"*"),Results!E:E,'Heroic Traits'!A27)</f>
        <v>111</v>
      </c>
      <c r="F27" s="50">
        <f>IFERROR(SUMIFS(Results!V:V,Results!G:G,CONCATENATE("&lt;&gt;*",'Heroic Traits'!B27,"*"),Results!E:E,'Heroic Traits'!A27)/E27,"")</f>
        <v>0.45495495495495497</v>
      </c>
      <c r="G27" s="46">
        <f>SUMIFS(Results!O:O,Results!G:G,CONCATENATE("*",B27,"*"),Results!E:E,'Heroic Traits'!A27,Results!Y:Y,"&gt;=500")</f>
        <v>5</v>
      </c>
      <c r="H27" s="52">
        <f>IFERROR(SUMIFS(Results!V:V,Results!G:G,CONCATENATE("*",B27,"*"),Results!E:E,'Heroic Traits'!A27,Results!Y:Y,"&gt;=500")/G27,"")</f>
        <v>0.8</v>
      </c>
      <c r="I27" s="53">
        <f>SUMIFS(Results!O:O,Results!G:G,CONCATENATE("&lt;&gt;*",'Heroic Traits'!B27,"*"),Results!E:E,'Heroic Traits'!A27,Results!Y:Y,"&gt;=500")</f>
        <v>38</v>
      </c>
      <c r="J27" s="52">
        <f>IFERROR(SUMIFS(Results!V:V,Results!G:G,CONCATENATE("&lt;&gt;*",'Heroic Traits'!B27,"*"),Results!E:E,'Heroic Traits'!A27,Results!Y:Y,"&gt;=500")/I27,"")</f>
        <v>0.60526315789473684</v>
      </c>
    </row>
    <row r="28" spans="1:10" x14ac:dyDescent="0.3">
      <c r="A28" s="48" t="s">
        <v>181</v>
      </c>
      <c r="B28" s="48" t="s">
        <v>24054</v>
      </c>
      <c r="C28" s="1">
        <f>SUMIFS(Results!O:O,Results!G:G,CONCATENATE("*",B28,"*"),Results!E:E,'Heroic Traits'!A28)</f>
        <v>76</v>
      </c>
      <c r="D28" s="50">
        <f>IFERROR(SUMIFS(Results!V:V,Results!G:G,CONCATENATE("*",B28,"*"),Results!E:E,'Heroic Traits'!A28)/C28,"")</f>
        <v>0.48684210526315791</v>
      </c>
      <c r="E28" s="1">
        <f>SUMIFS(Results!O:O,Results!G:G,CONCATENATE("&lt;&gt;*",'Heroic Traits'!B28,"*"),Results!E:E,'Heroic Traits'!A28)</f>
        <v>45</v>
      </c>
      <c r="F28" s="50">
        <f>IFERROR(SUMIFS(Results!V:V,Results!G:G,CONCATENATE("&lt;&gt;*",'Heroic Traits'!B28,"*"),Results!E:E,'Heroic Traits'!A28)/E28,"")</f>
        <v>0.43333333333333335</v>
      </c>
      <c r="G28" s="46">
        <f>SUMIFS(Results!O:O,Results!G:G,CONCATENATE("*",B28,"*"),Results!E:E,'Heroic Traits'!A28,Results!Y:Y,"&gt;=500")</f>
        <v>33</v>
      </c>
      <c r="H28" s="52">
        <f>IFERROR(SUMIFS(Results!V:V,Results!G:G,CONCATENATE("*",B28,"*"),Results!E:E,'Heroic Traits'!A28,Results!Y:Y,"&gt;=500")/G28,"")</f>
        <v>0.66666666666666663</v>
      </c>
      <c r="I28" s="53">
        <f>SUMIFS(Results!O:O,Results!G:G,CONCATENATE("&lt;&gt;*",'Heroic Traits'!B28,"*"),Results!E:E,'Heroic Traits'!A28,Results!Y:Y,"&gt;=500")</f>
        <v>10</v>
      </c>
      <c r="J28" s="52">
        <f>IFERROR(SUMIFS(Results!V:V,Results!G:G,CONCATENATE("&lt;&gt;*",'Heroic Traits'!B28,"*"),Results!E:E,'Heroic Traits'!A28,Results!Y:Y,"&gt;=500")/I28,"")</f>
        <v>0.5</v>
      </c>
    </row>
    <row r="29" spans="1:10" x14ac:dyDescent="0.3">
      <c r="A29" s="48" t="s">
        <v>181</v>
      </c>
      <c r="B29" s="48" t="s">
        <v>24055</v>
      </c>
      <c r="C29" s="1">
        <f>SUMIFS(Results!O:O,Results!G:G,CONCATENATE("*",B29,"*"),Results!E:E,'Heroic Traits'!A29)</f>
        <v>30</v>
      </c>
      <c r="D29" s="50">
        <f>IFERROR(SUMIFS(Results!V:V,Results!G:G,CONCATENATE("*",B29,"*"),Results!E:E,'Heroic Traits'!A29)/C29,"")</f>
        <v>0.45</v>
      </c>
      <c r="E29" s="1">
        <f>SUMIFS(Results!O:O,Results!G:G,CONCATENATE("&lt;&gt;*",'Heroic Traits'!B29,"*"),Results!E:E,'Heroic Traits'!A29)</f>
        <v>91</v>
      </c>
      <c r="F29" s="50">
        <f>IFERROR(SUMIFS(Results!V:V,Results!G:G,CONCATENATE("&lt;&gt;*",'Heroic Traits'!B29,"*"),Results!E:E,'Heroic Traits'!A29)/E29,"")</f>
        <v>0.47252747252747251</v>
      </c>
      <c r="G29" s="46">
        <f>SUMIFS(Results!O:O,Results!G:G,CONCATENATE("*",B29,"*"),Results!E:E,'Heroic Traits'!A29,Results!Y:Y,"&gt;=500")</f>
        <v>5</v>
      </c>
      <c r="H29" s="52">
        <f>IFERROR(SUMIFS(Results!V:V,Results!G:G,CONCATENATE("*",B29,"*"),Results!E:E,'Heroic Traits'!A29,Results!Y:Y,"&gt;=500")/G29,"")</f>
        <v>0.2</v>
      </c>
      <c r="I29" s="53">
        <f>SUMIFS(Results!O:O,Results!G:G,CONCATENATE("&lt;&gt;*",'Heroic Traits'!B29,"*"),Results!E:E,'Heroic Traits'!A29,Results!Y:Y,"&gt;=500")</f>
        <v>38</v>
      </c>
      <c r="J29" s="52">
        <f>IFERROR(SUMIFS(Results!V:V,Results!G:G,CONCATENATE("&lt;&gt;*",'Heroic Traits'!B29,"*"),Results!E:E,'Heroic Traits'!A29,Results!Y:Y,"&gt;=500")/I29,"")</f>
        <v>0.68421052631578949</v>
      </c>
    </row>
    <row r="30" spans="1:10" s="5" customFormat="1" x14ac:dyDescent="0.3">
      <c r="A30" s="49" t="s">
        <v>7</v>
      </c>
      <c r="B30" s="49"/>
      <c r="C30" s="6">
        <f>SUMIFS(Results!O:O,Results!G:G,CONCATENATE("*",B30,"*"),Results!E:E,'Heroic Traits'!A30)</f>
        <v>172</v>
      </c>
      <c r="D30" s="50">
        <f>IFERROR(SUMIFS(Results!V:V,Results!G:G,CONCATENATE("*",B30,"*"),Results!E:E,'Heroic Traits'!A30)/C30,"")</f>
        <v>0.46802325581395349</v>
      </c>
      <c r="E30" s="6">
        <f>SUMIFS(Results!O:O,Results!G:G,CONCATENATE("&lt;&gt;*",'Heroic Traits'!B30,"*"),Results!E:E,'Heroic Traits'!A30)</f>
        <v>0</v>
      </c>
      <c r="F30" s="50" t="str">
        <f>IFERROR(SUMIFS(Results!V:V,Results!G:G,CONCATENATE("&lt;&gt;*",'Heroic Traits'!B30,"*"),Results!E:E,'Heroic Traits'!A30)/E30,"")</f>
        <v/>
      </c>
      <c r="G30" s="46">
        <f>SUMIFS(Results!O:O,Results!G:G,CONCATENATE("*",B30,"*"),Results!E:E,'Heroic Traits'!A30,Results!Y:Y,"&gt;=500")</f>
        <v>30</v>
      </c>
      <c r="H30" s="52">
        <f>IFERROR(SUMIFS(Results!V:V,Results!G:G,CONCATENATE("*",B30,"*"),Results!E:E,'Heroic Traits'!A30,Results!Y:Y,"&gt;=500")/G30,"")</f>
        <v>0.7</v>
      </c>
      <c r="I30" s="53">
        <f>SUMIFS(Results!O:O,Results!G:G,CONCATENATE("&lt;&gt;*",'Heroic Traits'!B30,"*"),Results!E:E,'Heroic Traits'!A30,Results!Y:Y,"&gt;=500")</f>
        <v>0</v>
      </c>
      <c r="J30" s="52" t="str">
        <f>IFERROR(SUMIFS(Results!V:V,Results!G:G,CONCATENATE("&lt;&gt;*",'Heroic Traits'!B30,"*"),Results!E:E,'Heroic Traits'!A30,Results!Y:Y,"&gt;=500")/I30,"")</f>
        <v/>
      </c>
    </row>
    <row r="31" spans="1:10" x14ac:dyDescent="0.3">
      <c r="A31" s="48" t="s">
        <v>7</v>
      </c>
      <c r="B31" s="48" t="s">
        <v>24056</v>
      </c>
      <c r="C31" s="1">
        <f>SUMIFS(Results!O:O,Results!G:G,CONCATENATE("*",B31,"*"),Results!E:E,'Heroic Traits'!A31)</f>
        <v>63</v>
      </c>
      <c r="D31" s="50">
        <f>IFERROR(SUMIFS(Results!V:V,Results!G:G,CONCATENATE("*",B31,"*"),Results!E:E,'Heroic Traits'!A31)/C31,"")</f>
        <v>0.48412698412698413</v>
      </c>
      <c r="E31" s="1">
        <f>SUMIFS(Results!O:O,Results!G:G,CONCATENATE("&lt;&gt;*",'Heroic Traits'!B31,"*"),Results!E:E,'Heroic Traits'!A31)</f>
        <v>109</v>
      </c>
      <c r="F31" s="50">
        <f>IFERROR(SUMIFS(Results!V:V,Results!G:G,CONCATENATE("&lt;&gt;*",'Heroic Traits'!B31,"*"),Results!E:E,'Heroic Traits'!A31)/E31,"")</f>
        <v>0.45871559633027525</v>
      </c>
      <c r="G31" s="46">
        <f>SUMIFS(Results!O:O,Results!G:G,CONCATENATE("*",B31,"*"),Results!E:E,'Heroic Traits'!A31,Results!Y:Y,"&gt;=500")</f>
        <v>15</v>
      </c>
      <c r="H31" s="52">
        <f>IFERROR(SUMIFS(Results!V:V,Results!G:G,CONCATENATE("*",B31,"*"),Results!E:E,'Heroic Traits'!A31,Results!Y:Y,"&gt;=500")/G31,"")</f>
        <v>0.6</v>
      </c>
      <c r="I31" s="53">
        <f>SUMIFS(Results!O:O,Results!G:G,CONCATENATE("&lt;&gt;*",'Heroic Traits'!B31,"*"),Results!E:E,'Heroic Traits'!A31,Results!Y:Y,"&gt;=500")</f>
        <v>15</v>
      </c>
      <c r="J31" s="52">
        <f>IFERROR(SUMIFS(Results!V:V,Results!G:G,CONCATENATE("&lt;&gt;*",'Heroic Traits'!B31,"*"),Results!E:E,'Heroic Traits'!A31,Results!Y:Y,"&gt;=500")/I31,"")</f>
        <v>0.8</v>
      </c>
    </row>
    <row r="32" spans="1:10" x14ac:dyDescent="0.3">
      <c r="A32" s="48" t="s">
        <v>7</v>
      </c>
      <c r="B32" s="48" t="s">
        <v>24057</v>
      </c>
      <c r="C32" s="1">
        <f>SUMIFS(Results!O:O,Results!G:G,CONCATENATE("*",B32,"*"),Results!E:E,'Heroic Traits'!A32)</f>
        <v>15</v>
      </c>
      <c r="D32" s="50">
        <f>IFERROR(SUMIFS(Results!V:V,Results!G:G,CONCATENATE("*",B32,"*"),Results!E:E,'Heroic Traits'!A32)/C32,"")</f>
        <v>0.33333333333333331</v>
      </c>
      <c r="E32" s="1">
        <f>SUMIFS(Results!O:O,Results!G:G,CONCATENATE("&lt;&gt;*",'Heroic Traits'!B32,"*"),Results!E:E,'Heroic Traits'!A32)</f>
        <v>157</v>
      </c>
      <c r="F32" s="50">
        <f>IFERROR(SUMIFS(Results!V:V,Results!G:G,CONCATENATE("&lt;&gt;*",'Heroic Traits'!B32,"*"),Results!E:E,'Heroic Traits'!A32)/E32,"")</f>
        <v>0.48089171974522293</v>
      </c>
      <c r="G32" s="46">
        <f>SUMIFS(Results!O:O,Results!G:G,CONCATENATE("*",B32,"*"),Results!E:E,'Heroic Traits'!A32,Results!Y:Y,"&gt;=500")</f>
        <v>0</v>
      </c>
      <c r="H32" s="52" t="str">
        <f>IFERROR(SUMIFS(Results!V:V,Results!G:G,CONCATENATE("*",B32,"*"),Results!E:E,'Heroic Traits'!A32,Results!Y:Y,"&gt;=500")/G32,"")</f>
        <v/>
      </c>
      <c r="I32" s="53">
        <f>SUMIFS(Results!O:O,Results!G:G,CONCATENATE("&lt;&gt;*",'Heroic Traits'!B32,"*"),Results!E:E,'Heroic Traits'!A32,Results!Y:Y,"&gt;=500")</f>
        <v>30</v>
      </c>
      <c r="J32" s="52">
        <f>IFERROR(SUMIFS(Results!V:V,Results!G:G,CONCATENATE("&lt;&gt;*",'Heroic Traits'!B32,"*"),Results!E:E,'Heroic Traits'!A32,Results!Y:Y,"&gt;=500")/I32,"")</f>
        <v>0.7</v>
      </c>
    </row>
    <row r="33" spans="1:10" x14ac:dyDescent="0.3">
      <c r="A33" s="48" t="s">
        <v>7</v>
      </c>
      <c r="B33" s="48" t="s">
        <v>24058</v>
      </c>
      <c r="C33" s="1">
        <f>SUMIFS(Results!O:O,Results!G:G,CONCATENATE("*",B33,"*"),Results!E:E,'Heroic Traits'!A33)</f>
        <v>94</v>
      </c>
      <c r="D33" s="50">
        <f>IFERROR(SUMIFS(Results!V:V,Results!G:G,CONCATENATE("*",B33,"*"),Results!E:E,'Heroic Traits'!A33)/C33,"")</f>
        <v>0.47872340425531917</v>
      </c>
      <c r="E33" s="1">
        <f>SUMIFS(Results!O:O,Results!G:G,CONCATENATE("&lt;&gt;*",'Heroic Traits'!B33,"*"),Results!E:E,'Heroic Traits'!A33)</f>
        <v>78</v>
      </c>
      <c r="F33" s="50">
        <f>IFERROR(SUMIFS(Results!V:V,Results!G:G,CONCATENATE("&lt;&gt;*",'Heroic Traits'!B33,"*"),Results!E:E,'Heroic Traits'!A33)/E33,"")</f>
        <v>0.45512820512820512</v>
      </c>
      <c r="G33" s="46">
        <f>SUMIFS(Results!O:O,Results!G:G,CONCATENATE("*",B33,"*"),Results!E:E,'Heroic Traits'!A33,Results!Y:Y,"&gt;=500")</f>
        <v>15</v>
      </c>
      <c r="H33" s="52">
        <f>IFERROR(SUMIFS(Results!V:V,Results!G:G,CONCATENATE("*",B33,"*"),Results!E:E,'Heroic Traits'!A33,Results!Y:Y,"&gt;=500")/G33,"")</f>
        <v>0.8</v>
      </c>
      <c r="I33" s="53">
        <f>SUMIFS(Results!O:O,Results!G:G,CONCATENATE("&lt;&gt;*",'Heroic Traits'!B33,"*"),Results!E:E,'Heroic Traits'!A33,Results!Y:Y,"&gt;=500")</f>
        <v>15</v>
      </c>
      <c r="J33" s="52">
        <f>IFERROR(SUMIFS(Results!V:V,Results!G:G,CONCATENATE("&lt;&gt;*",'Heroic Traits'!B33,"*"),Results!E:E,'Heroic Traits'!A33,Results!Y:Y,"&gt;=500")/I33,"")</f>
        <v>0.6</v>
      </c>
    </row>
    <row r="34" spans="1:10" s="5" customFormat="1" x14ac:dyDescent="0.3">
      <c r="A34" s="49" t="s">
        <v>56</v>
      </c>
      <c r="B34" s="49"/>
      <c r="C34" s="6">
        <f>SUMIFS(Results!O:O,Results!G:G,CONCATENATE("*",B34,"*"),Results!E:E,'Heroic Traits'!A34)</f>
        <v>145</v>
      </c>
      <c r="D34" s="50">
        <f>IFERROR(SUMIFS(Results!V:V,Results!G:G,CONCATENATE("*",B34,"*"),Results!E:E,'Heroic Traits'!A34)/C34,"")</f>
        <v>0.56206896551724139</v>
      </c>
      <c r="E34" s="6">
        <f>SUMIFS(Results!O:O,Results!G:G,CONCATENATE("&lt;&gt;*",'Heroic Traits'!B34,"*"),Results!E:E,'Heroic Traits'!A34)</f>
        <v>0</v>
      </c>
      <c r="F34" s="50" t="str">
        <f>IFERROR(SUMIFS(Results!V:V,Results!G:G,CONCATENATE("&lt;&gt;*",'Heroic Traits'!B34,"*"),Results!E:E,'Heroic Traits'!A34)/E34,"")</f>
        <v/>
      </c>
      <c r="G34" s="46">
        <f>SUMIFS(Results!O:O,Results!G:G,CONCATENATE("*",B34,"*"),Results!E:E,'Heroic Traits'!A34,Results!Y:Y,"&gt;=500")</f>
        <v>25</v>
      </c>
      <c r="H34" s="52">
        <f>IFERROR(SUMIFS(Results!V:V,Results!G:G,CONCATENATE("*",B34,"*"),Results!E:E,'Heroic Traits'!A34,Results!Y:Y,"&gt;=500")/G34,"")</f>
        <v>0.74</v>
      </c>
      <c r="I34" s="53">
        <f>SUMIFS(Results!O:O,Results!G:G,CONCATENATE("&lt;&gt;*",'Heroic Traits'!B34,"*"),Results!E:E,'Heroic Traits'!A34,Results!Y:Y,"&gt;=500")</f>
        <v>0</v>
      </c>
      <c r="J34" s="52" t="str">
        <f>IFERROR(SUMIFS(Results!V:V,Results!G:G,CONCATENATE("&lt;&gt;*",'Heroic Traits'!B34,"*"),Results!E:E,'Heroic Traits'!A34,Results!Y:Y,"&gt;=500")/I34,"")</f>
        <v/>
      </c>
    </row>
    <row r="35" spans="1:10" x14ac:dyDescent="0.3">
      <c r="A35" s="48" t="s">
        <v>56</v>
      </c>
      <c r="B35" s="48" t="s">
        <v>24059</v>
      </c>
      <c r="C35" s="1">
        <f>SUMIFS(Results!O:O,Results!G:G,CONCATENATE("*",B35,"*"),Results!E:E,'Heroic Traits'!A35)</f>
        <v>130</v>
      </c>
      <c r="D35" s="50">
        <f>IFERROR(SUMIFS(Results!V:V,Results!G:G,CONCATENATE("*",B35,"*"),Results!E:E,'Heroic Traits'!A35)/C35,"")</f>
        <v>0.56923076923076921</v>
      </c>
      <c r="E35" s="1">
        <f>SUMIFS(Results!O:O,Results!G:G,CONCATENATE("&lt;&gt;*",'Heroic Traits'!B35,"*"),Results!E:E,'Heroic Traits'!A35)</f>
        <v>15</v>
      </c>
      <c r="F35" s="50">
        <f>IFERROR(SUMIFS(Results!V:V,Results!G:G,CONCATENATE("&lt;&gt;*",'Heroic Traits'!B35,"*"),Results!E:E,'Heroic Traits'!A35)/E35,"")</f>
        <v>0.5</v>
      </c>
      <c r="G35" s="46">
        <f>SUMIFS(Results!O:O,Results!G:G,CONCATENATE("*",B35,"*"),Results!E:E,'Heroic Traits'!A35,Results!Y:Y,"&gt;=500")</f>
        <v>20</v>
      </c>
      <c r="H35" s="52">
        <f>IFERROR(SUMIFS(Results!V:V,Results!G:G,CONCATENATE("*",B35,"*"),Results!E:E,'Heroic Traits'!A35,Results!Y:Y,"&gt;=500")/G35,"")</f>
        <v>0.82499999999999996</v>
      </c>
      <c r="I35" s="53">
        <f>SUMIFS(Results!O:O,Results!G:G,CONCATENATE("&lt;&gt;*",'Heroic Traits'!B35,"*"),Results!E:E,'Heroic Traits'!A35,Results!Y:Y,"&gt;=500")</f>
        <v>5</v>
      </c>
      <c r="J35" s="52">
        <f>IFERROR(SUMIFS(Results!V:V,Results!G:G,CONCATENATE("&lt;&gt;*",'Heroic Traits'!B35,"*"),Results!E:E,'Heroic Traits'!A35,Results!Y:Y,"&gt;=500")/I35,"")</f>
        <v>0.4</v>
      </c>
    </row>
    <row r="36" spans="1:10" x14ac:dyDescent="0.3">
      <c r="A36" s="48" t="s">
        <v>56</v>
      </c>
      <c r="B36" s="48" t="s">
        <v>24060</v>
      </c>
      <c r="C36" s="1">
        <f>SUMIFS(Results!O:O,Results!G:G,CONCATENATE("*",B36,"*"),Results!E:E,'Heroic Traits'!A36)</f>
        <v>10</v>
      </c>
      <c r="D36" s="50">
        <f>IFERROR(SUMIFS(Results!V:V,Results!G:G,CONCATENATE("*",B36,"*"),Results!E:E,'Heroic Traits'!A36)/C36,"")</f>
        <v>0.4</v>
      </c>
      <c r="E36" s="1">
        <f>SUMIFS(Results!O:O,Results!G:G,CONCATENATE("&lt;&gt;*",'Heroic Traits'!B36,"*"),Results!E:E,'Heroic Traits'!A36)</f>
        <v>135</v>
      </c>
      <c r="F36" s="50">
        <f>IFERROR(SUMIFS(Results!V:V,Results!G:G,CONCATENATE("&lt;&gt;*",'Heroic Traits'!B36,"*"),Results!E:E,'Heroic Traits'!A36)/E36,"")</f>
        <v>0.57407407407407407</v>
      </c>
      <c r="G36" s="46">
        <f>SUMIFS(Results!O:O,Results!G:G,CONCATENATE("*",B36,"*"),Results!E:E,'Heroic Traits'!A36,Results!Y:Y,"&gt;=500")</f>
        <v>5</v>
      </c>
      <c r="H36" s="52">
        <f>IFERROR(SUMIFS(Results!V:V,Results!G:G,CONCATENATE("*",B36,"*"),Results!E:E,'Heroic Traits'!A36,Results!Y:Y,"&gt;=500")/G36,"")</f>
        <v>0.4</v>
      </c>
      <c r="I36" s="53">
        <f>SUMIFS(Results!O:O,Results!G:G,CONCATENATE("&lt;&gt;*",'Heroic Traits'!B36,"*"),Results!E:E,'Heroic Traits'!A36,Results!Y:Y,"&gt;=500")</f>
        <v>20</v>
      </c>
      <c r="J36" s="52">
        <f>IFERROR(SUMIFS(Results!V:V,Results!G:G,CONCATENATE("&lt;&gt;*",'Heroic Traits'!B36,"*"),Results!E:E,'Heroic Traits'!A36,Results!Y:Y,"&gt;=500")/I36,"")</f>
        <v>0.82499999999999996</v>
      </c>
    </row>
    <row r="37" spans="1:10" x14ac:dyDescent="0.3">
      <c r="A37" s="48" t="s">
        <v>56</v>
      </c>
      <c r="B37" s="48" t="s">
        <v>24061</v>
      </c>
      <c r="C37" s="1">
        <f>SUMIFS(Results!O:O,Results!G:G,CONCATENATE("*",B37,"*"),Results!E:E,'Heroic Traits'!A37)</f>
        <v>0</v>
      </c>
      <c r="D37" s="50" t="str">
        <f>IFERROR(SUMIFS(Results!V:V,Results!G:G,CONCATENATE("*",B37,"*"),Results!E:E,'Heroic Traits'!A37)/C37,"")</f>
        <v/>
      </c>
      <c r="E37" s="1">
        <f>SUMIFS(Results!O:O,Results!G:G,CONCATENATE("&lt;&gt;*",'Heroic Traits'!B37,"*"),Results!E:E,'Heroic Traits'!A37)</f>
        <v>145</v>
      </c>
      <c r="F37" s="50">
        <f>IFERROR(SUMIFS(Results!V:V,Results!G:G,CONCATENATE("&lt;&gt;*",'Heroic Traits'!B37,"*"),Results!E:E,'Heroic Traits'!A37)/E37,"")</f>
        <v>0.56206896551724139</v>
      </c>
      <c r="G37" s="46">
        <f>SUMIFS(Results!O:O,Results!G:G,CONCATENATE("*",B37,"*"),Results!E:E,'Heroic Traits'!A37,Results!Y:Y,"&gt;=500")</f>
        <v>0</v>
      </c>
      <c r="H37" s="52" t="str">
        <f>IFERROR(SUMIFS(Results!V:V,Results!G:G,CONCATENATE("*",B37,"*"),Results!E:E,'Heroic Traits'!A37,Results!Y:Y,"&gt;=500")/G37,"")</f>
        <v/>
      </c>
      <c r="I37" s="53">
        <f>SUMIFS(Results!O:O,Results!G:G,CONCATENATE("&lt;&gt;*",'Heroic Traits'!B37,"*"),Results!E:E,'Heroic Traits'!A37,Results!Y:Y,"&gt;=500")</f>
        <v>25</v>
      </c>
      <c r="J37" s="52">
        <f>IFERROR(SUMIFS(Results!V:V,Results!G:G,CONCATENATE("&lt;&gt;*",'Heroic Traits'!B37,"*"),Results!E:E,'Heroic Traits'!A37,Results!Y:Y,"&gt;=500")/I37,"")</f>
        <v>0.74</v>
      </c>
    </row>
    <row r="38" spans="1:10" s="5" customFormat="1" x14ac:dyDescent="0.3">
      <c r="A38" s="49" t="s">
        <v>27</v>
      </c>
      <c r="B38" s="49"/>
      <c r="C38" s="6">
        <f>SUMIFS(Results!O:O,Results!G:G,CONCATENATE("*",B38,"*"),Results!E:E,'Heroic Traits'!A38)</f>
        <v>249</v>
      </c>
      <c r="D38" s="50">
        <f>IFERROR(SUMIFS(Results!V:V,Results!G:G,CONCATENATE("*",B38,"*"),Results!E:E,'Heroic Traits'!A38)/C38,"")</f>
        <v>0.43775100401606426</v>
      </c>
      <c r="E38" s="6">
        <f>SUMIFS(Results!O:O,Results!G:G,CONCATENATE("&lt;&gt;*",'Heroic Traits'!B38,"*"),Results!E:E,'Heroic Traits'!A38)</f>
        <v>0</v>
      </c>
      <c r="F38" s="50" t="str">
        <f>IFERROR(SUMIFS(Results!V:V,Results!G:G,CONCATENATE("&lt;&gt;*",'Heroic Traits'!B38,"*"),Results!E:E,'Heroic Traits'!A38)/E38,"")</f>
        <v/>
      </c>
      <c r="G38" s="46">
        <f>SUMIFS(Results!O:O,Results!G:G,CONCATENATE("*",B38,"*"),Results!E:E,'Heroic Traits'!A38,Results!Y:Y,"&gt;=500")</f>
        <v>50</v>
      </c>
      <c r="H38" s="52">
        <f>IFERROR(SUMIFS(Results!V:V,Results!G:G,CONCATENATE("*",B38,"*"),Results!E:E,'Heroic Traits'!A38,Results!Y:Y,"&gt;=500")/G38,"")</f>
        <v>0.6</v>
      </c>
      <c r="I38" s="53">
        <f>SUMIFS(Results!O:O,Results!G:G,CONCATENATE("&lt;&gt;*",'Heroic Traits'!B38,"*"),Results!E:E,'Heroic Traits'!A38,Results!Y:Y,"&gt;=500")</f>
        <v>0</v>
      </c>
      <c r="J38" s="52" t="str">
        <f>IFERROR(SUMIFS(Results!V:V,Results!G:G,CONCATENATE("&lt;&gt;*",'Heroic Traits'!B38,"*"),Results!E:E,'Heroic Traits'!A38,Results!Y:Y,"&gt;=500")/I38,"")</f>
        <v/>
      </c>
    </row>
    <row r="39" spans="1:10" x14ac:dyDescent="0.3">
      <c r="A39" s="48" t="s">
        <v>27</v>
      </c>
      <c r="B39" s="48" t="s">
        <v>24062</v>
      </c>
      <c r="C39" s="1">
        <f>SUMIFS(Results!O:O,Results!G:G,CONCATENATE("*",B39,"*"),Results!E:E,'Heroic Traits'!A39)</f>
        <v>41</v>
      </c>
      <c r="D39" s="50">
        <f>IFERROR(SUMIFS(Results!V:V,Results!G:G,CONCATENATE("*",B39,"*"),Results!E:E,'Heroic Traits'!A39)/C39,"")</f>
        <v>0.48780487804878048</v>
      </c>
      <c r="E39" s="1">
        <f>SUMIFS(Results!O:O,Results!G:G,CONCATENATE("&lt;&gt;*",'Heroic Traits'!B39,"*"),Results!E:E,'Heroic Traits'!A39)</f>
        <v>208</v>
      </c>
      <c r="F39" s="50">
        <f>IFERROR(SUMIFS(Results!V:V,Results!G:G,CONCATENATE("&lt;&gt;*",'Heroic Traits'!B39,"*"),Results!E:E,'Heroic Traits'!A39)/E39,"")</f>
        <v>0.42788461538461536</v>
      </c>
      <c r="G39" s="46">
        <f>SUMIFS(Results!O:O,Results!G:G,CONCATENATE("*",B39,"*"),Results!E:E,'Heroic Traits'!A39,Results!Y:Y,"&gt;=500")</f>
        <v>10</v>
      </c>
      <c r="H39" s="52">
        <f>IFERROR(SUMIFS(Results!V:V,Results!G:G,CONCATENATE("*",B39,"*"),Results!E:E,'Heroic Traits'!A39,Results!Y:Y,"&gt;=500")/G39,"")</f>
        <v>0.7</v>
      </c>
      <c r="I39" s="53">
        <f>SUMIFS(Results!O:O,Results!G:G,CONCATENATE("&lt;&gt;*",'Heroic Traits'!B39,"*"),Results!E:E,'Heroic Traits'!A39,Results!Y:Y,"&gt;=500")</f>
        <v>40</v>
      </c>
      <c r="J39" s="52">
        <f>IFERROR(SUMIFS(Results!V:V,Results!G:G,CONCATENATE("&lt;&gt;*",'Heroic Traits'!B39,"*"),Results!E:E,'Heroic Traits'!A39,Results!Y:Y,"&gt;=500")/I39,"")</f>
        <v>0.57499999999999996</v>
      </c>
    </row>
    <row r="40" spans="1:10" x14ac:dyDescent="0.3">
      <c r="A40" s="48" t="s">
        <v>27</v>
      </c>
      <c r="B40" s="48" t="s">
        <v>24063</v>
      </c>
      <c r="C40" s="1">
        <f>SUMIFS(Results!O:O,Results!G:G,CONCATENATE("*",B40,"*"),Results!E:E,'Heroic Traits'!A40)</f>
        <v>145</v>
      </c>
      <c r="D40" s="50">
        <f>IFERROR(SUMIFS(Results!V:V,Results!G:G,CONCATENATE("*",B40,"*"),Results!E:E,'Heroic Traits'!A40)/C40,"")</f>
        <v>0.4</v>
      </c>
      <c r="E40" s="1">
        <f>SUMIFS(Results!O:O,Results!G:G,CONCATENATE("&lt;&gt;*",'Heroic Traits'!B40,"*"),Results!E:E,'Heroic Traits'!A40)</f>
        <v>104</v>
      </c>
      <c r="F40" s="50">
        <f>IFERROR(SUMIFS(Results!V:V,Results!G:G,CONCATENATE("&lt;&gt;*",'Heroic Traits'!B40,"*"),Results!E:E,'Heroic Traits'!A40)/E40,"")</f>
        <v>0.49038461538461536</v>
      </c>
      <c r="G40" s="46">
        <f>SUMIFS(Results!O:O,Results!G:G,CONCATENATE("*",B40,"*"),Results!E:E,'Heroic Traits'!A40,Results!Y:Y,"&gt;=500")</f>
        <v>30</v>
      </c>
      <c r="H40" s="52">
        <f>IFERROR(SUMIFS(Results!V:V,Results!G:G,CONCATENATE("*",B40,"*"),Results!E:E,'Heroic Traits'!A40,Results!Y:Y,"&gt;=500")/G40,"")</f>
        <v>0.53333333333333333</v>
      </c>
      <c r="I40" s="53">
        <f>SUMIFS(Results!O:O,Results!G:G,CONCATENATE("&lt;&gt;*",'Heroic Traits'!B40,"*"),Results!E:E,'Heroic Traits'!A40,Results!Y:Y,"&gt;=500")</f>
        <v>20</v>
      </c>
      <c r="J40" s="52">
        <f>IFERROR(SUMIFS(Results!V:V,Results!G:G,CONCATENATE("&lt;&gt;*",'Heroic Traits'!B40,"*"),Results!E:E,'Heroic Traits'!A40,Results!Y:Y,"&gt;=500")/I40,"")</f>
        <v>0.7</v>
      </c>
    </row>
    <row r="41" spans="1:10" x14ac:dyDescent="0.3">
      <c r="A41" s="48" t="s">
        <v>27</v>
      </c>
      <c r="B41" s="48" t="s">
        <v>24064</v>
      </c>
      <c r="C41" s="1">
        <f>SUMIFS(Results!O:O,Results!G:G,CONCATENATE("*",B41,"*"),Results!E:E,'Heroic Traits'!A41)</f>
        <v>35</v>
      </c>
      <c r="D41" s="50">
        <f>IFERROR(SUMIFS(Results!V:V,Results!G:G,CONCATENATE("*",B41,"*"),Results!E:E,'Heroic Traits'!A41)/C41,"")</f>
        <v>0.51428571428571423</v>
      </c>
      <c r="E41" s="1">
        <f>SUMIFS(Results!O:O,Results!G:G,CONCATENATE("&lt;&gt;*",'Heroic Traits'!B41,"*"),Results!E:E,'Heroic Traits'!A41)</f>
        <v>214</v>
      </c>
      <c r="F41" s="50">
        <f>IFERROR(SUMIFS(Results!V:V,Results!G:G,CONCATENATE("&lt;&gt;*",'Heroic Traits'!B41,"*"),Results!E:E,'Heroic Traits'!A41)/E41,"")</f>
        <v>0.42523364485981308</v>
      </c>
      <c r="G41" s="46">
        <f>SUMIFS(Results!O:O,Results!G:G,CONCATENATE("*",B41,"*"),Results!E:E,'Heroic Traits'!A41,Results!Y:Y,"&gt;=500")</f>
        <v>5</v>
      </c>
      <c r="H41" s="52">
        <f>IFERROR(SUMIFS(Results!V:V,Results!G:G,CONCATENATE("*",B41,"*"),Results!E:E,'Heroic Traits'!A41,Results!Y:Y,"&gt;=500")/G41,"")</f>
        <v>0.6</v>
      </c>
      <c r="I41" s="53">
        <f>SUMIFS(Results!O:O,Results!G:G,CONCATENATE("&lt;&gt;*",'Heroic Traits'!B41,"*"),Results!E:E,'Heroic Traits'!A41,Results!Y:Y,"&gt;=500")</f>
        <v>45</v>
      </c>
      <c r="J41" s="52">
        <f>IFERROR(SUMIFS(Results!V:V,Results!G:G,CONCATENATE("&lt;&gt;*",'Heroic Traits'!B41,"*"),Results!E:E,'Heroic Traits'!A41,Results!Y:Y,"&gt;=500")/I41,"")</f>
        <v>0.6</v>
      </c>
    </row>
    <row r="42" spans="1:10" s="5" customFormat="1" x14ac:dyDescent="0.3">
      <c r="A42" s="49" t="s">
        <v>30</v>
      </c>
      <c r="B42" s="49"/>
      <c r="C42" s="6">
        <f>SUMIFS(Results!O:O,Results!G:G,CONCATENATE("*",B42,"*"),Results!E:E,'Heroic Traits'!A42)</f>
        <v>113</v>
      </c>
      <c r="D42" s="50">
        <f>IFERROR(SUMIFS(Results!V:V,Results!G:G,CONCATENATE("*",B42,"*"),Results!E:E,'Heroic Traits'!A42)/C42,"")</f>
        <v>0.48230088495575218</v>
      </c>
      <c r="E42" s="6">
        <f>SUMIFS(Results!O:O,Results!G:G,CONCATENATE("&lt;&gt;*",'Heroic Traits'!B42,"*"),Results!E:E,'Heroic Traits'!A42)</f>
        <v>0</v>
      </c>
      <c r="F42" s="50" t="str">
        <f>IFERROR(SUMIFS(Results!V:V,Results!G:G,CONCATENATE("&lt;&gt;*",'Heroic Traits'!B42,"*"),Results!E:E,'Heroic Traits'!A42)/E42,"")</f>
        <v/>
      </c>
      <c r="G42" s="46">
        <f>SUMIFS(Results!O:O,Results!G:G,CONCATENATE("*",B42,"*"),Results!E:E,'Heroic Traits'!A42,Results!Y:Y,"&gt;=500")</f>
        <v>18</v>
      </c>
      <c r="H42" s="52">
        <f>IFERROR(SUMIFS(Results!V:V,Results!G:G,CONCATENATE("*",B42,"*"),Results!E:E,'Heroic Traits'!A42,Results!Y:Y,"&gt;=500")/G42,"")</f>
        <v>0.72222222222222221</v>
      </c>
      <c r="I42" s="53">
        <f>SUMIFS(Results!O:O,Results!G:G,CONCATENATE("&lt;&gt;*",'Heroic Traits'!B42,"*"),Results!E:E,'Heroic Traits'!A42,Results!Y:Y,"&gt;=500")</f>
        <v>0</v>
      </c>
      <c r="J42" s="52" t="str">
        <f>IFERROR(SUMIFS(Results!V:V,Results!G:G,CONCATENATE("&lt;&gt;*",'Heroic Traits'!B42,"*"),Results!E:E,'Heroic Traits'!A42,Results!Y:Y,"&gt;=500")/I42,"")</f>
        <v/>
      </c>
    </row>
    <row r="43" spans="1:10" x14ac:dyDescent="0.3">
      <c r="A43" s="48" t="s">
        <v>30</v>
      </c>
      <c r="B43" s="48" t="s">
        <v>24065</v>
      </c>
      <c r="C43" s="1">
        <f>SUMIFS(Results!O:O,Results!G:G,CONCATENATE("*",B43,"*"),Results!E:E,'Heroic Traits'!A43)</f>
        <v>0</v>
      </c>
      <c r="D43" s="50" t="str">
        <f>IFERROR(SUMIFS(Results!V:V,Results!G:G,CONCATENATE("*",B43,"*"),Results!E:E,'Heroic Traits'!A43)/C43,"")</f>
        <v/>
      </c>
      <c r="E43" s="1">
        <f>SUMIFS(Results!O:O,Results!G:G,CONCATENATE("&lt;&gt;*",'Heroic Traits'!B43,"*"),Results!E:E,'Heroic Traits'!A43)</f>
        <v>113</v>
      </c>
      <c r="F43" s="50">
        <f>IFERROR(SUMIFS(Results!V:V,Results!G:G,CONCATENATE("&lt;&gt;*",'Heroic Traits'!B43,"*"),Results!E:E,'Heroic Traits'!A43)/E43,"")</f>
        <v>0.48230088495575218</v>
      </c>
      <c r="G43" s="46">
        <f>SUMIFS(Results!O:O,Results!G:G,CONCATENATE("*",B43,"*"),Results!E:E,'Heroic Traits'!A43,Results!Y:Y,"&gt;=500")</f>
        <v>0</v>
      </c>
      <c r="H43" s="52" t="str">
        <f>IFERROR(SUMIFS(Results!V:V,Results!G:G,CONCATENATE("*",B43,"*"),Results!E:E,'Heroic Traits'!A43,Results!Y:Y,"&gt;=500")/G43,"")</f>
        <v/>
      </c>
      <c r="I43" s="53">
        <f>SUMIFS(Results!O:O,Results!G:G,CONCATENATE("&lt;&gt;*",'Heroic Traits'!B43,"*"),Results!E:E,'Heroic Traits'!A43,Results!Y:Y,"&gt;=500")</f>
        <v>18</v>
      </c>
      <c r="J43" s="52">
        <f>IFERROR(SUMIFS(Results!V:V,Results!G:G,CONCATENATE("&lt;&gt;*",'Heroic Traits'!B43,"*"),Results!E:E,'Heroic Traits'!A43,Results!Y:Y,"&gt;=500")/I43,"")</f>
        <v>0.72222222222222221</v>
      </c>
    </row>
    <row r="44" spans="1:10" x14ac:dyDescent="0.3">
      <c r="A44" s="48" t="s">
        <v>30</v>
      </c>
      <c r="B44" s="48" t="s">
        <v>24066</v>
      </c>
      <c r="C44" s="1">
        <f>SUMIFS(Results!O:O,Results!G:G,CONCATENATE("*",B44,"*"),Results!E:E,'Heroic Traits'!A44)</f>
        <v>5</v>
      </c>
      <c r="D44" s="50">
        <f>IFERROR(SUMIFS(Results!V:V,Results!G:G,CONCATENATE("*",B44,"*"),Results!E:E,'Heroic Traits'!A44)/C44,"")</f>
        <v>0.4</v>
      </c>
      <c r="E44" s="1">
        <f>SUMIFS(Results!O:O,Results!G:G,CONCATENATE("&lt;&gt;*",'Heroic Traits'!B44,"*"),Results!E:E,'Heroic Traits'!A44)</f>
        <v>108</v>
      </c>
      <c r="F44" s="50">
        <f>IFERROR(SUMIFS(Results!V:V,Results!G:G,CONCATENATE("&lt;&gt;*",'Heroic Traits'!B44,"*"),Results!E:E,'Heroic Traits'!A44)/E44,"")</f>
        <v>0.4861111111111111</v>
      </c>
      <c r="G44" s="46">
        <f>SUMIFS(Results!O:O,Results!G:G,CONCATENATE("*",B44,"*"),Results!E:E,'Heroic Traits'!A44,Results!Y:Y,"&gt;=500")</f>
        <v>0</v>
      </c>
      <c r="H44" s="52" t="str">
        <f>IFERROR(SUMIFS(Results!V:V,Results!G:G,CONCATENATE("*",B44,"*"),Results!E:E,'Heroic Traits'!A44,Results!Y:Y,"&gt;=500")/G44,"")</f>
        <v/>
      </c>
      <c r="I44" s="53">
        <f>SUMIFS(Results!O:O,Results!G:G,CONCATENATE("&lt;&gt;*",'Heroic Traits'!B44,"*"),Results!E:E,'Heroic Traits'!A44,Results!Y:Y,"&gt;=500")</f>
        <v>18</v>
      </c>
      <c r="J44" s="52">
        <f>IFERROR(SUMIFS(Results!V:V,Results!G:G,CONCATENATE("&lt;&gt;*",'Heroic Traits'!B44,"*"),Results!E:E,'Heroic Traits'!A44,Results!Y:Y,"&gt;=500")/I44,"")</f>
        <v>0.72222222222222221</v>
      </c>
    </row>
    <row r="45" spans="1:10" x14ac:dyDescent="0.3">
      <c r="A45" s="48" t="s">
        <v>30</v>
      </c>
      <c r="B45" s="48" t="s">
        <v>24067</v>
      </c>
      <c r="C45" s="1">
        <f>SUMIFS(Results!O:O,Results!G:G,CONCATENATE("*",B45,"*"),Results!E:E,'Heroic Traits'!A45)</f>
        <v>15</v>
      </c>
      <c r="D45" s="50">
        <f>IFERROR(SUMIFS(Results!V:V,Results!G:G,CONCATENATE("*",B45,"*"),Results!E:E,'Heroic Traits'!A45)/C45,"")</f>
        <v>0.53333333333333333</v>
      </c>
      <c r="E45" s="1">
        <f>SUMIFS(Results!O:O,Results!G:G,CONCATENATE("&lt;&gt;*",'Heroic Traits'!B45,"*"),Results!E:E,'Heroic Traits'!A45)</f>
        <v>98</v>
      </c>
      <c r="F45" s="50">
        <f>IFERROR(SUMIFS(Results!V:V,Results!G:G,CONCATENATE("&lt;&gt;*",'Heroic Traits'!B45,"*"),Results!E:E,'Heroic Traits'!A45)/E45,"")</f>
        <v>0.47448979591836737</v>
      </c>
      <c r="G45" s="46">
        <f>SUMIFS(Results!O:O,Results!G:G,CONCATENATE("*",B45,"*"),Results!E:E,'Heroic Traits'!A45,Results!Y:Y,"&gt;=500")</f>
        <v>0</v>
      </c>
      <c r="H45" s="52" t="str">
        <f>IFERROR(SUMIFS(Results!V:V,Results!G:G,CONCATENATE("*",B45,"*"),Results!E:E,'Heroic Traits'!A45,Results!Y:Y,"&gt;=500")/G45,"")</f>
        <v/>
      </c>
      <c r="I45" s="53">
        <f>SUMIFS(Results!O:O,Results!G:G,CONCATENATE("&lt;&gt;*",'Heroic Traits'!B45,"*"),Results!E:E,'Heroic Traits'!A45,Results!Y:Y,"&gt;=500")</f>
        <v>18</v>
      </c>
      <c r="J45" s="52">
        <f>IFERROR(SUMIFS(Results!V:V,Results!G:G,CONCATENATE("&lt;&gt;*",'Heroic Traits'!B45,"*"),Results!E:E,'Heroic Traits'!A45,Results!Y:Y,"&gt;=500")/I45,"")</f>
        <v>0.72222222222222221</v>
      </c>
    </row>
    <row r="46" spans="1:10" s="5" customFormat="1" x14ac:dyDescent="0.3">
      <c r="A46" s="49" t="s">
        <v>58</v>
      </c>
      <c r="B46" s="49"/>
      <c r="C46" s="6">
        <f>SUMIFS(Results!O:O,Results!G:G,CONCATENATE("*",B46,"*"),Results!E:E,'Heroic Traits'!A46)</f>
        <v>0</v>
      </c>
      <c r="D46" s="50" t="str">
        <f>IFERROR(SUMIFS(Results!V:V,Results!G:G,CONCATENATE("*",B46,"*"),Results!E:E,'Heroic Traits'!A46)/C46,"")</f>
        <v/>
      </c>
      <c r="E46" s="6">
        <f>SUMIFS(Results!O:O,Results!G:G,CONCATENATE("&lt;&gt;*",'Heroic Traits'!B46,"*"),Results!E:E,'Heroic Traits'!A46)</f>
        <v>0</v>
      </c>
      <c r="F46" s="50" t="str">
        <f>IFERROR(SUMIFS(Results!V:V,Results!G:G,CONCATENATE("&lt;&gt;*",'Heroic Traits'!B46,"*"),Results!E:E,'Heroic Traits'!A46)/E46,"")</f>
        <v/>
      </c>
      <c r="G46" s="46">
        <f>SUMIFS(Results!O:O,Results!G:G,CONCATENATE("*",B46,"*"),Results!E:E,'Heroic Traits'!A46,Results!Y:Y,"&gt;=500")</f>
        <v>0</v>
      </c>
      <c r="H46" s="52" t="str">
        <f>IFERROR(SUMIFS(Results!V:V,Results!G:G,CONCATENATE("*",B46,"*"),Results!E:E,'Heroic Traits'!A46,Results!Y:Y,"&gt;=500")/G46,"")</f>
        <v/>
      </c>
      <c r="I46" s="53">
        <f>SUMIFS(Results!O:O,Results!G:G,CONCATENATE("&lt;&gt;*",'Heroic Traits'!B46,"*"),Results!E:E,'Heroic Traits'!A46,Results!Y:Y,"&gt;=500")</f>
        <v>0</v>
      </c>
      <c r="J46" s="52" t="str">
        <f>IFERROR(SUMIFS(Results!V:V,Results!G:G,CONCATENATE("&lt;&gt;*",'Heroic Traits'!B46,"*"),Results!E:E,'Heroic Traits'!A46,Results!Y:Y,"&gt;=500")/I46,"")</f>
        <v/>
      </c>
    </row>
    <row r="47" spans="1:10" x14ac:dyDescent="0.3">
      <c r="A47" s="48" t="s">
        <v>25651</v>
      </c>
      <c r="B47" s="48" t="s">
        <v>24068</v>
      </c>
      <c r="C47" s="1">
        <f>SUMIFS(Results!O:O,Results!G:G,CONCATENATE("*",B47,"*"),Results!E:E,'Heroic Traits'!A47)</f>
        <v>40</v>
      </c>
      <c r="D47" s="50">
        <f>IFERROR(SUMIFS(Results!V:V,Results!G:G,CONCATENATE("*",B47,"*"),Results!E:E,'Heroic Traits'!A47)/C47,"")</f>
        <v>0.47499999999999998</v>
      </c>
      <c r="E47" s="1">
        <f>SUMIFS(Results!O:O,Results!G:G,CONCATENATE("&lt;&gt;*",'Heroic Traits'!B47,"*"),Results!E:E,'Heroic Traits'!A47)</f>
        <v>63</v>
      </c>
      <c r="F47" s="50">
        <f>IFERROR(SUMIFS(Results!V:V,Results!G:G,CONCATENATE("&lt;&gt;*",'Heroic Traits'!B47,"*"),Results!E:E,'Heroic Traits'!A47)/E47,"")</f>
        <v>0.47619047619047616</v>
      </c>
      <c r="G47" s="46">
        <f>SUMIFS(Results!O:O,Results!G:G,CONCATENATE("*",B47,"*"),Results!E:E,'Heroic Traits'!A47,Results!Y:Y,"&gt;=500")</f>
        <v>15</v>
      </c>
      <c r="H47" s="52">
        <f>IFERROR(SUMIFS(Results!V:V,Results!G:G,CONCATENATE("*",B47,"*"),Results!E:E,'Heroic Traits'!A47,Results!Y:Y,"&gt;=500")/G47,"")</f>
        <v>0.6</v>
      </c>
      <c r="I47" s="53">
        <f>SUMIFS(Results!O:O,Results!G:G,CONCATENATE("&lt;&gt;*",'Heroic Traits'!B47,"*"),Results!E:E,'Heroic Traits'!A47,Results!Y:Y,"&gt;=500")</f>
        <v>25</v>
      </c>
      <c r="J47" s="52">
        <f>IFERROR(SUMIFS(Results!V:V,Results!G:G,CONCATENATE("&lt;&gt;*",'Heroic Traits'!B47,"*"),Results!E:E,'Heroic Traits'!A47,Results!Y:Y,"&gt;=500")/I47,"")</f>
        <v>0.68</v>
      </c>
    </row>
    <row r="48" spans="1:10" x14ac:dyDescent="0.3">
      <c r="A48" s="48" t="s">
        <v>25651</v>
      </c>
      <c r="B48" s="48" t="s">
        <v>24069</v>
      </c>
      <c r="C48" s="1">
        <f>SUMIFS(Results!O:O,Results!G:G,CONCATENATE("*",B48,"*"),Results!E:E,'Heroic Traits'!A48)</f>
        <v>5</v>
      </c>
      <c r="D48" s="50">
        <f>IFERROR(SUMIFS(Results!V:V,Results!G:G,CONCATENATE("*",B48,"*"),Results!E:E,'Heroic Traits'!A48)/C48,"")</f>
        <v>0.8</v>
      </c>
      <c r="E48" s="1">
        <f>SUMIFS(Results!O:O,Results!G:G,CONCATENATE("&lt;&gt;*",'Heroic Traits'!B48,"*"),Results!E:E,'Heroic Traits'!A48)</f>
        <v>98</v>
      </c>
      <c r="F48" s="50">
        <f>IFERROR(SUMIFS(Results!V:V,Results!G:G,CONCATENATE("&lt;&gt;*",'Heroic Traits'!B48,"*"),Results!E:E,'Heroic Traits'!A48)/E48,"")</f>
        <v>0.45918367346938777</v>
      </c>
      <c r="G48" s="46">
        <f>SUMIFS(Results!O:O,Results!G:G,CONCATENATE("*",B48,"*"),Results!E:E,'Heroic Traits'!A48,Results!Y:Y,"&gt;=500")</f>
        <v>0</v>
      </c>
      <c r="H48" s="52" t="str">
        <f>IFERROR(SUMIFS(Results!V:V,Results!G:G,CONCATENATE("*",B48,"*"),Results!E:E,'Heroic Traits'!A48,Results!Y:Y,"&gt;=500")/G48,"")</f>
        <v/>
      </c>
      <c r="I48" s="53">
        <f>SUMIFS(Results!O:O,Results!G:G,CONCATENATE("&lt;&gt;*",'Heroic Traits'!B48,"*"),Results!E:E,'Heroic Traits'!A48,Results!Y:Y,"&gt;=500")</f>
        <v>40</v>
      </c>
      <c r="J48" s="52">
        <f>IFERROR(SUMIFS(Results!V:V,Results!G:G,CONCATENATE("&lt;&gt;*",'Heroic Traits'!B48,"*"),Results!E:E,'Heroic Traits'!A48,Results!Y:Y,"&gt;=500")/I48,"")</f>
        <v>0.65</v>
      </c>
    </row>
    <row r="49" spans="1:10" x14ac:dyDescent="0.3">
      <c r="A49" s="48" t="s">
        <v>25651</v>
      </c>
      <c r="B49" s="48" t="s">
        <v>24070</v>
      </c>
      <c r="C49" s="1">
        <f>SUMIFS(Results!O:O,Results!G:G,CONCATENATE("*",B49,"*"),Results!E:E,'Heroic Traits'!A49)</f>
        <v>0</v>
      </c>
      <c r="D49" s="50" t="str">
        <f>IFERROR(SUMIFS(Results!V:V,Results!G:G,CONCATENATE("*",B49,"*"),Results!E:E,'Heroic Traits'!A49)/C49,"")</f>
        <v/>
      </c>
      <c r="E49" s="1">
        <f>SUMIFS(Results!O:O,Results!G:G,CONCATENATE("&lt;&gt;*",'Heroic Traits'!B49,"*"),Results!E:E,'Heroic Traits'!A49)</f>
        <v>103</v>
      </c>
      <c r="F49" s="50">
        <f>IFERROR(SUMIFS(Results!V:V,Results!G:G,CONCATENATE("&lt;&gt;*",'Heroic Traits'!B49,"*"),Results!E:E,'Heroic Traits'!A49)/E49,"")</f>
        <v>0.47572815533980584</v>
      </c>
      <c r="G49" s="46">
        <f>SUMIFS(Results!O:O,Results!G:G,CONCATENATE("*",B49,"*"),Results!E:E,'Heroic Traits'!A49,Results!Y:Y,"&gt;=500")</f>
        <v>0</v>
      </c>
      <c r="H49" s="52" t="str">
        <f>IFERROR(SUMIFS(Results!V:V,Results!G:G,CONCATENATE("*",B49,"*"),Results!E:E,'Heroic Traits'!A49,Results!Y:Y,"&gt;=500")/G49,"")</f>
        <v/>
      </c>
      <c r="I49" s="53">
        <f>SUMIFS(Results!O:O,Results!G:G,CONCATENATE("&lt;&gt;*",'Heroic Traits'!B49,"*"),Results!E:E,'Heroic Traits'!A49,Results!Y:Y,"&gt;=500")</f>
        <v>40</v>
      </c>
      <c r="J49" s="52">
        <f>IFERROR(SUMIFS(Results!V:V,Results!G:G,CONCATENATE("&lt;&gt;*",'Heroic Traits'!B49,"*"),Results!E:E,'Heroic Traits'!A49,Results!Y:Y,"&gt;=500")/I49,"")</f>
        <v>0.65</v>
      </c>
    </row>
    <row r="50" spans="1:10" x14ac:dyDescent="0.3">
      <c r="A50" s="48" t="s">
        <v>25651</v>
      </c>
      <c r="B50" s="48" t="s">
        <v>25757</v>
      </c>
      <c r="C50" s="1">
        <f>SUMIFS(Results!O:O,Results!G:G,CONCATENATE("*",B50,"*"),Results!E:E,'Heroic Traits'!A50)</f>
        <v>33</v>
      </c>
      <c r="D50" s="50">
        <f>IFERROR(SUMIFS(Results!V:V,Results!G:G,CONCATENATE("*",B50,"*"),Results!E:E,'Heroic Traits'!A50)/C50,"")</f>
        <v>0.30303030303030304</v>
      </c>
      <c r="E50" s="1">
        <f>SUMIFS(Results!O:O,Results!G:G,CONCATENATE("&lt;&gt;*",'Heroic Traits'!B50,"*"),Results!E:E,'Heroic Traits'!A50)</f>
        <v>70</v>
      </c>
      <c r="F50" s="50">
        <f>IFERROR(SUMIFS(Results!V:V,Results!G:G,CONCATENATE("&lt;&gt;*",'Heroic Traits'!B50,"*"),Results!E:E,'Heroic Traits'!A50)/E50,"")</f>
        <v>0.55714285714285716</v>
      </c>
      <c r="G50" s="46">
        <f>SUMIFS(Results!O:O,Results!G:G,CONCATENATE("*",B50,"*"),Results!E:E,'Heroic Traits'!A50,Results!Y:Y,"&gt;=500")</f>
        <v>5</v>
      </c>
      <c r="H50" s="52">
        <f>IFERROR(SUMIFS(Results!V:V,Results!G:G,CONCATENATE("*",B50,"*"),Results!E:E,'Heroic Traits'!A50,Results!Y:Y,"&gt;=500")/G50,"")</f>
        <v>0.4</v>
      </c>
      <c r="I50" s="53">
        <f>SUMIFS(Results!O:O,Results!G:G,CONCATENATE("&lt;&gt;*",'Heroic Traits'!B50,"*"),Results!E:E,'Heroic Traits'!A50,Results!Y:Y,"&gt;=500")</f>
        <v>35</v>
      </c>
      <c r="J50" s="52">
        <f>IFERROR(SUMIFS(Results!V:V,Results!G:G,CONCATENATE("&lt;&gt;*",'Heroic Traits'!B50,"*"),Results!E:E,'Heroic Traits'!A50,Results!Y:Y,"&gt;=500")/I50,"")</f>
        <v>0.68571428571428572</v>
      </c>
    </row>
    <row r="51" spans="1:10" x14ac:dyDescent="0.3">
      <c r="A51" s="48" t="s">
        <v>25651</v>
      </c>
      <c r="B51" s="48" t="s">
        <v>25758</v>
      </c>
      <c r="C51" s="1">
        <f>SUMIFS(Results!O:O,Results!G:G,CONCATENATE("*",B51,"*"),Results!E:E,'Heroic Traits'!A51)</f>
        <v>5</v>
      </c>
      <c r="D51" s="50">
        <f>IFERROR(SUMIFS(Results!V:V,Results!G:G,CONCATENATE("*",B51,"*"),Results!E:E,'Heroic Traits'!A51)/C51,"")</f>
        <v>0.8</v>
      </c>
      <c r="E51" s="1">
        <f>SUMIFS(Results!O:O,Results!G:G,CONCATENATE("&lt;&gt;*",'Heroic Traits'!B51,"*"),Results!E:E,'Heroic Traits'!A51)</f>
        <v>98</v>
      </c>
      <c r="F51" s="50">
        <f>IFERROR(SUMIFS(Results!V:V,Results!G:G,CONCATENATE("&lt;&gt;*",'Heroic Traits'!B51,"*"),Results!E:E,'Heroic Traits'!A51)/E51,"")</f>
        <v>0.45918367346938777</v>
      </c>
      <c r="G51" s="46">
        <f>SUMIFS(Results!O:O,Results!G:G,CONCATENATE("*",B51,"*"),Results!E:E,'Heroic Traits'!A51,Results!Y:Y,"&gt;=500")</f>
        <v>5</v>
      </c>
      <c r="H51" s="52">
        <f>IFERROR(SUMIFS(Results!V:V,Results!G:G,CONCATENATE("*",B51,"*"),Results!E:E,'Heroic Traits'!A51,Results!Y:Y,"&gt;=500")/G51,"")</f>
        <v>0.8</v>
      </c>
      <c r="I51" s="53">
        <f>SUMIFS(Results!O:O,Results!G:G,CONCATENATE("&lt;&gt;*",'Heroic Traits'!B51,"*"),Results!E:E,'Heroic Traits'!A51,Results!Y:Y,"&gt;=500")</f>
        <v>35</v>
      </c>
      <c r="J51" s="52">
        <f>IFERROR(SUMIFS(Results!V:V,Results!G:G,CONCATENATE("&lt;&gt;*",'Heroic Traits'!B51,"*"),Results!E:E,'Heroic Traits'!A51,Results!Y:Y,"&gt;=500")/I51,"")</f>
        <v>0.62857142857142856</v>
      </c>
    </row>
    <row r="52" spans="1:10" x14ac:dyDescent="0.3">
      <c r="A52" s="48" t="s">
        <v>25651</v>
      </c>
      <c r="B52" s="48" t="s">
        <v>25759</v>
      </c>
      <c r="C52" s="1">
        <f>SUMIFS(Results!O:O,Results!G:G,CONCATENATE("*",B52,"*"),Results!E:E,'Heroic Traits'!A52)</f>
        <v>10</v>
      </c>
      <c r="D52" s="50">
        <f>IFERROR(SUMIFS(Results!V:V,Results!G:G,CONCATENATE("*",B52,"*"),Results!E:E,'Heroic Traits'!A52)/C52,"")</f>
        <v>0.4</v>
      </c>
      <c r="E52" s="1">
        <f>SUMIFS(Results!O:O,Results!G:G,CONCATENATE("&lt;&gt;*",'Heroic Traits'!B52,"*"),Results!E:E,'Heroic Traits'!A52)</f>
        <v>93</v>
      </c>
      <c r="F52" s="50">
        <f>IFERROR(SUMIFS(Results!V:V,Results!G:G,CONCATENATE("&lt;&gt;*",'Heroic Traits'!B52,"*"),Results!E:E,'Heroic Traits'!A52)/E52,"")</f>
        <v>0.4838709677419355</v>
      </c>
      <c r="G52" s="46">
        <f>SUMIFS(Results!O:O,Results!G:G,CONCATENATE("*",B52,"*"),Results!E:E,'Heroic Traits'!A52,Results!Y:Y,"&gt;=500")</f>
        <v>5</v>
      </c>
      <c r="H52" s="52">
        <f>IFERROR(SUMIFS(Results!V:V,Results!G:G,CONCATENATE("*",B52,"*"),Results!E:E,'Heroic Traits'!A52,Results!Y:Y,"&gt;=500")/G52,"")</f>
        <v>0.6</v>
      </c>
      <c r="I52" s="53">
        <f>SUMIFS(Results!O:O,Results!G:G,CONCATENATE("&lt;&gt;*",'Heroic Traits'!B52,"*"),Results!E:E,'Heroic Traits'!A52,Results!Y:Y,"&gt;=500")</f>
        <v>35</v>
      </c>
      <c r="J52" s="52">
        <f>IFERROR(SUMIFS(Results!V:V,Results!G:G,CONCATENATE("&lt;&gt;*",'Heroic Traits'!B52,"*"),Results!E:E,'Heroic Traits'!A52,Results!Y:Y,"&gt;=500")/I52,"")</f>
        <v>0.65714285714285714</v>
      </c>
    </row>
    <row r="53" spans="1:10" s="5" customFormat="1" x14ac:dyDescent="0.3">
      <c r="A53" s="49" t="s">
        <v>45</v>
      </c>
      <c r="B53" s="49"/>
      <c r="C53" s="6">
        <f>SUMIFS(Results!O:O,Results!G:G,CONCATENATE("*",B53,"*"),Results!E:E,'Heroic Traits'!A53)</f>
        <v>223</v>
      </c>
      <c r="D53" s="50">
        <f>IFERROR(SUMIFS(Results!V:V,Results!G:G,CONCATENATE("*",B53,"*"),Results!E:E,'Heroic Traits'!A53)/C53,"")</f>
        <v>0.42152466367713004</v>
      </c>
      <c r="E53" s="6">
        <f>SUMIFS(Results!O:O,Results!G:G,CONCATENATE("&lt;&gt;*",'Heroic Traits'!B53,"*"),Results!E:E,'Heroic Traits'!A53)</f>
        <v>0</v>
      </c>
      <c r="F53" s="50" t="str">
        <f>IFERROR(SUMIFS(Results!V:V,Results!G:G,CONCATENATE("&lt;&gt;*",'Heroic Traits'!B53,"*"),Results!E:E,'Heroic Traits'!A53)/E53,"")</f>
        <v/>
      </c>
      <c r="G53" s="46">
        <f>SUMIFS(Results!O:O,Results!G:G,CONCATENATE("*",B53,"*"),Results!E:E,'Heroic Traits'!A53,Results!Y:Y,"&gt;=500")</f>
        <v>40</v>
      </c>
      <c r="H53" s="52">
        <f>IFERROR(SUMIFS(Results!V:V,Results!G:G,CONCATENATE("*",B53,"*"),Results!E:E,'Heroic Traits'!A53,Results!Y:Y,"&gt;=500")/G53,"")</f>
        <v>0.67500000000000004</v>
      </c>
      <c r="I53" s="53">
        <f>SUMIFS(Results!O:O,Results!G:G,CONCATENATE("&lt;&gt;*",'Heroic Traits'!B53,"*"),Results!E:E,'Heroic Traits'!A53,Results!Y:Y,"&gt;=500")</f>
        <v>0</v>
      </c>
      <c r="J53" s="52" t="str">
        <f>IFERROR(SUMIFS(Results!V:V,Results!G:G,CONCATENATE("&lt;&gt;*",'Heroic Traits'!B53,"*"),Results!E:E,'Heroic Traits'!A53,Results!Y:Y,"&gt;=500")/I53,"")</f>
        <v/>
      </c>
    </row>
    <row r="54" spans="1:10" x14ac:dyDescent="0.3">
      <c r="A54" s="48" t="s">
        <v>45</v>
      </c>
      <c r="B54" s="48" t="s">
        <v>24086</v>
      </c>
      <c r="C54" s="1">
        <f>SUMIFS(Results!O:O,Results!G:G,CONCATENATE("*",B54,"*"),Results!E:E,'Heroic Traits'!A54)</f>
        <v>90</v>
      </c>
      <c r="D54" s="50">
        <f>IFERROR(SUMIFS(Results!V:V,Results!G:G,CONCATENATE("*",B54,"*"),Results!E:E,'Heroic Traits'!A54)/C54,"")</f>
        <v>0.41111111111111109</v>
      </c>
      <c r="E54" s="1">
        <f>SUMIFS(Results!O:O,Results!G:G,CONCATENATE("&lt;&gt;*",'Heroic Traits'!B54,"*"),Results!E:E,'Heroic Traits'!A54)</f>
        <v>133</v>
      </c>
      <c r="F54" s="50">
        <f>IFERROR(SUMIFS(Results!V:V,Results!G:G,CONCATENATE("&lt;&gt;*",'Heroic Traits'!B54,"*"),Results!E:E,'Heroic Traits'!A54)/E54,"")</f>
        <v>0.42857142857142855</v>
      </c>
      <c r="G54" s="46">
        <f>SUMIFS(Results!O:O,Results!G:G,CONCATENATE("*",B54,"*"),Results!E:E,'Heroic Traits'!A54,Results!Y:Y,"&gt;=500")</f>
        <v>20</v>
      </c>
      <c r="H54" s="52">
        <f>IFERROR(SUMIFS(Results!V:V,Results!G:G,CONCATENATE("*",B54,"*"),Results!E:E,'Heroic Traits'!A54,Results!Y:Y,"&gt;=500")/G54,"")</f>
        <v>0.55000000000000004</v>
      </c>
      <c r="I54" s="53">
        <f>SUMIFS(Results!O:O,Results!G:G,CONCATENATE("&lt;&gt;*",'Heroic Traits'!B54,"*"),Results!E:E,'Heroic Traits'!A54,Results!Y:Y,"&gt;=500")</f>
        <v>20</v>
      </c>
      <c r="J54" s="52">
        <f>IFERROR(SUMIFS(Results!V:V,Results!G:G,CONCATENATE("&lt;&gt;*",'Heroic Traits'!B54,"*"),Results!E:E,'Heroic Traits'!A54,Results!Y:Y,"&gt;=500")/I54,"")</f>
        <v>0.8</v>
      </c>
    </row>
    <row r="55" spans="1:10" x14ac:dyDescent="0.3">
      <c r="A55" s="48" t="s">
        <v>45</v>
      </c>
      <c r="B55" s="48" t="s">
        <v>24087</v>
      </c>
      <c r="C55" s="1">
        <f>SUMIFS(Results!O:O,Results!G:G,CONCATENATE("*",B55,"*"),Results!E:E,'Heroic Traits'!A55)</f>
        <v>103</v>
      </c>
      <c r="D55" s="50">
        <f>IFERROR(SUMIFS(Results!V:V,Results!G:G,CONCATENATE("*",B55,"*"),Results!E:E,'Heroic Traits'!A55)/C55,"")</f>
        <v>0.41747572815533979</v>
      </c>
      <c r="E55" s="1">
        <f>SUMIFS(Results!O:O,Results!G:G,CONCATENATE("&lt;&gt;*",'Heroic Traits'!B55,"*"),Results!E:E,'Heroic Traits'!A55)</f>
        <v>120</v>
      </c>
      <c r="F55" s="50">
        <f>IFERROR(SUMIFS(Results!V:V,Results!G:G,CONCATENATE("&lt;&gt;*",'Heroic Traits'!B55,"*"),Results!E:E,'Heroic Traits'!A55)/E55,"")</f>
        <v>0.42499999999999999</v>
      </c>
      <c r="G55" s="46">
        <f>SUMIFS(Results!O:O,Results!G:G,CONCATENATE("*",B55,"*"),Results!E:E,'Heroic Traits'!A55,Results!Y:Y,"&gt;=500")</f>
        <v>10</v>
      </c>
      <c r="H55" s="52">
        <f>IFERROR(SUMIFS(Results!V:V,Results!G:G,CONCATENATE("*",B55,"*"),Results!E:E,'Heroic Traits'!A55,Results!Y:Y,"&gt;=500")/G55,"")</f>
        <v>0.8</v>
      </c>
      <c r="I55" s="53">
        <f>SUMIFS(Results!O:O,Results!G:G,CONCATENATE("&lt;&gt;*",'Heroic Traits'!B55,"*"),Results!E:E,'Heroic Traits'!A55,Results!Y:Y,"&gt;=500")</f>
        <v>30</v>
      </c>
      <c r="J55" s="52">
        <f>IFERROR(SUMIFS(Results!V:V,Results!G:G,CONCATENATE("&lt;&gt;*",'Heroic Traits'!B55,"*"),Results!E:E,'Heroic Traits'!A55,Results!Y:Y,"&gt;=500")/I55,"")</f>
        <v>0.6333333333333333</v>
      </c>
    </row>
    <row r="56" spans="1:10" x14ac:dyDescent="0.3">
      <c r="A56" s="48" t="s">
        <v>45</v>
      </c>
      <c r="B56" s="48" t="s">
        <v>24088</v>
      </c>
      <c r="C56" s="1">
        <f>SUMIFS(Results!O:O,Results!G:G,CONCATENATE("*",B56,"*"),Results!E:E,'Heroic Traits'!A56)</f>
        <v>11</v>
      </c>
      <c r="D56" s="50">
        <f>IFERROR(SUMIFS(Results!V:V,Results!G:G,CONCATENATE("*",B56,"*"),Results!E:E,'Heroic Traits'!A56)/C56,"")</f>
        <v>0.36363636363636365</v>
      </c>
      <c r="E56" s="1">
        <f>SUMIFS(Results!O:O,Results!G:G,CONCATENATE("&lt;&gt;*",'Heroic Traits'!B56,"*"),Results!E:E,'Heroic Traits'!A56)</f>
        <v>212</v>
      </c>
      <c r="F56" s="50">
        <f>IFERROR(SUMIFS(Results!V:V,Results!G:G,CONCATENATE("&lt;&gt;*",'Heroic Traits'!B56,"*"),Results!E:E,'Heroic Traits'!A56)/E56,"")</f>
        <v>0.42452830188679247</v>
      </c>
      <c r="G56" s="46">
        <f>SUMIFS(Results!O:O,Results!G:G,CONCATENATE("*",B56,"*"),Results!E:E,'Heroic Traits'!A56,Results!Y:Y,"&gt;=500")</f>
        <v>0</v>
      </c>
      <c r="H56" s="52" t="str">
        <f>IFERROR(SUMIFS(Results!V:V,Results!G:G,CONCATENATE("*",B56,"*"),Results!E:E,'Heroic Traits'!A56,Results!Y:Y,"&gt;=500")/G56,"")</f>
        <v/>
      </c>
      <c r="I56" s="53">
        <f>SUMIFS(Results!O:O,Results!G:G,CONCATENATE("&lt;&gt;*",'Heroic Traits'!B56,"*"),Results!E:E,'Heroic Traits'!A56,Results!Y:Y,"&gt;=500")</f>
        <v>40</v>
      </c>
      <c r="J56" s="52">
        <f>IFERROR(SUMIFS(Results!V:V,Results!G:G,CONCATENATE("&lt;&gt;*",'Heroic Traits'!B56,"*"),Results!E:E,'Heroic Traits'!A56,Results!Y:Y,"&gt;=500")/I56,"")</f>
        <v>0.67500000000000004</v>
      </c>
    </row>
    <row r="57" spans="1:10" s="5" customFormat="1" x14ac:dyDescent="0.3">
      <c r="A57" s="49" t="s">
        <v>103</v>
      </c>
      <c r="B57" s="49"/>
      <c r="C57" s="6">
        <f>SUMIFS(Results!O:O,Results!G:G,CONCATENATE("*",B57,"*"),Results!E:E,'Heroic Traits'!A57)</f>
        <v>203</v>
      </c>
      <c r="D57" s="50">
        <f>IFERROR(SUMIFS(Results!V:V,Results!G:G,CONCATENATE("*",B57,"*"),Results!E:E,'Heroic Traits'!A57)/C57,"")</f>
        <v>0.59113300492610843</v>
      </c>
      <c r="E57" s="6">
        <f>SUMIFS(Results!O:O,Results!G:G,CONCATENATE("&lt;&gt;*",'Heroic Traits'!B57,"*"),Results!E:E,'Heroic Traits'!A57)</f>
        <v>0</v>
      </c>
      <c r="F57" s="50" t="str">
        <f>IFERROR(SUMIFS(Results!V:V,Results!G:G,CONCATENATE("&lt;&gt;*",'Heroic Traits'!B57,"*"),Results!E:E,'Heroic Traits'!A57)/E57,"")</f>
        <v/>
      </c>
      <c r="G57" s="46">
        <f>SUMIFS(Results!O:O,Results!G:G,CONCATENATE("*",B57,"*"),Results!E:E,'Heroic Traits'!A57,Results!Y:Y,"&gt;=500")</f>
        <v>45</v>
      </c>
      <c r="H57" s="52">
        <f>IFERROR(SUMIFS(Results!V:V,Results!G:G,CONCATENATE("*",B57,"*"),Results!E:E,'Heroic Traits'!A57,Results!Y:Y,"&gt;=500")/G57,"")</f>
        <v>0.73333333333333328</v>
      </c>
      <c r="I57" s="53">
        <f>SUMIFS(Results!O:O,Results!G:G,CONCATENATE("&lt;&gt;*",'Heroic Traits'!B57,"*"),Results!E:E,'Heroic Traits'!A57,Results!Y:Y,"&gt;=500")</f>
        <v>0</v>
      </c>
      <c r="J57" s="52" t="str">
        <f>IFERROR(SUMIFS(Results!V:V,Results!G:G,CONCATENATE("&lt;&gt;*",'Heroic Traits'!B57,"*"),Results!E:E,'Heroic Traits'!A57,Results!Y:Y,"&gt;=500")/I57,"")</f>
        <v/>
      </c>
    </row>
    <row r="58" spans="1:10" x14ac:dyDescent="0.3">
      <c r="A58" s="48" t="s">
        <v>103</v>
      </c>
      <c r="B58" s="48" t="s">
        <v>24089</v>
      </c>
      <c r="C58" s="1">
        <f>SUMIFS(Results!O:O,Results!G:G,CONCATENATE("*",B58,"*"),Results!E:E,'Heroic Traits'!A58)</f>
        <v>0</v>
      </c>
      <c r="D58" s="50" t="str">
        <f>IFERROR(SUMIFS(Results!V:V,Results!G:G,CONCATENATE("*",B58,"*"),Results!E:E,'Heroic Traits'!A58)/C58,"")</f>
        <v/>
      </c>
      <c r="E58" s="1">
        <f>SUMIFS(Results!O:O,Results!G:G,CONCATENATE("&lt;&gt;*",'Heroic Traits'!B58,"*"),Results!E:E,'Heroic Traits'!A58)</f>
        <v>203</v>
      </c>
      <c r="F58" s="50">
        <f>IFERROR(SUMIFS(Results!V:V,Results!G:G,CONCATENATE("&lt;&gt;*",'Heroic Traits'!B58,"*"),Results!E:E,'Heroic Traits'!A58)/E58,"")</f>
        <v>0.59113300492610843</v>
      </c>
      <c r="G58" s="46">
        <f>SUMIFS(Results!O:O,Results!G:G,CONCATENATE("*",B58,"*"),Results!E:E,'Heroic Traits'!A58,Results!Y:Y,"&gt;=500")</f>
        <v>0</v>
      </c>
      <c r="H58" s="52" t="str">
        <f>IFERROR(SUMIFS(Results!V:V,Results!G:G,CONCATENATE("*",B58,"*"),Results!E:E,'Heroic Traits'!A58,Results!Y:Y,"&gt;=500")/G58,"")</f>
        <v/>
      </c>
      <c r="I58" s="53">
        <f>SUMIFS(Results!O:O,Results!G:G,CONCATENATE("&lt;&gt;*",'Heroic Traits'!B58,"*"),Results!E:E,'Heroic Traits'!A58,Results!Y:Y,"&gt;=500")</f>
        <v>45</v>
      </c>
      <c r="J58" s="52">
        <f>IFERROR(SUMIFS(Results!V:V,Results!G:G,CONCATENATE("&lt;&gt;*",'Heroic Traits'!B58,"*"),Results!E:E,'Heroic Traits'!A58,Results!Y:Y,"&gt;=500")/I58,"")</f>
        <v>0.73333333333333328</v>
      </c>
    </row>
    <row r="59" spans="1:10" x14ac:dyDescent="0.3">
      <c r="A59" s="48" t="s">
        <v>103</v>
      </c>
      <c r="B59" s="48" t="s">
        <v>24090</v>
      </c>
      <c r="C59" s="1">
        <f>SUMIFS(Results!O:O,Results!G:G,CONCATENATE("*",B59,"*"),Results!E:E,'Heroic Traits'!A59)</f>
        <v>53</v>
      </c>
      <c r="D59" s="50">
        <f>IFERROR(SUMIFS(Results!V:V,Results!G:G,CONCATENATE("*",B59,"*"),Results!E:E,'Heroic Traits'!A59)/C59,"")</f>
        <v>0.51886792452830188</v>
      </c>
      <c r="E59" s="1">
        <f>SUMIFS(Results!O:O,Results!G:G,CONCATENATE("&lt;&gt;*",'Heroic Traits'!B59,"*"),Results!E:E,'Heroic Traits'!A59)</f>
        <v>150</v>
      </c>
      <c r="F59" s="50">
        <f>IFERROR(SUMIFS(Results!V:V,Results!G:G,CONCATENATE("&lt;&gt;*",'Heroic Traits'!B59,"*"),Results!E:E,'Heroic Traits'!A59)/E59,"")</f>
        <v>0.6166666666666667</v>
      </c>
      <c r="G59" s="46">
        <f>SUMIFS(Results!O:O,Results!G:G,CONCATENATE("*",B59,"*"),Results!E:E,'Heroic Traits'!A59,Results!Y:Y,"&gt;=500")</f>
        <v>5</v>
      </c>
      <c r="H59" s="52">
        <f>IFERROR(SUMIFS(Results!V:V,Results!G:G,CONCATENATE("*",B59,"*"),Results!E:E,'Heroic Traits'!A59,Results!Y:Y,"&gt;=500")/G59,"")</f>
        <v>0.8</v>
      </c>
      <c r="I59" s="53">
        <f>SUMIFS(Results!O:O,Results!G:G,CONCATENATE("&lt;&gt;*",'Heroic Traits'!B59,"*"),Results!E:E,'Heroic Traits'!A59,Results!Y:Y,"&gt;=500")</f>
        <v>40</v>
      </c>
      <c r="J59" s="52">
        <f>IFERROR(SUMIFS(Results!V:V,Results!G:G,CONCATENATE("&lt;&gt;*",'Heroic Traits'!B59,"*"),Results!E:E,'Heroic Traits'!A59,Results!Y:Y,"&gt;=500")/I59,"")</f>
        <v>0.72499999999999998</v>
      </c>
    </row>
    <row r="60" spans="1:10" x14ac:dyDescent="0.3">
      <c r="A60" s="48" t="s">
        <v>103</v>
      </c>
      <c r="B60" s="48" t="s">
        <v>24091</v>
      </c>
      <c r="C60" s="1">
        <f>SUMIFS(Results!O:O,Results!G:G,CONCATENATE("*",B60,"*"),Results!E:E,'Heroic Traits'!A60)</f>
        <v>140</v>
      </c>
      <c r="D60" s="50">
        <f>IFERROR(SUMIFS(Results!V:V,Results!G:G,CONCATENATE("*",B60,"*"),Results!E:E,'Heroic Traits'!A60)/C60,"")</f>
        <v>0.6071428571428571</v>
      </c>
      <c r="E60" s="1">
        <f>SUMIFS(Results!O:O,Results!G:G,CONCATENATE("&lt;&gt;*",'Heroic Traits'!B60,"*"),Results!E:E,'Heroic Traits'!A60)</f>
        <v>63</v>
      </c>
      <c r="F60" s="50">
        <f>IFERROR(SUMIFS(Results!V:V,Results!G:G,CONCATENATE("&lt;&gt;*",'Heroic Traits'!B60,"*"),Results!E:E,'Heroic Traits'!A60)/E60,"")</f>
        <v>0.55555555555555558</v>
      </c>
      <c r="G60" s="46">
        <f>SUMIFS(Results!O:O,Results!G:G,CONCATENATE("*",B60,"*"),Results!E:E,'Heroic Traits'!A60,Results!Y:Y,"&gt;=500")</f>
        <v>40</v>
      </c>
      <c r="H60" s="52">
        <f>IFERROR(SUMIFS(Results!V:V,Results!G:G,CONCATENATE("*",B60,"*"),Results!E:E,'Heroic Traits'!A60,Results!Y:Y,"&gt;=500")/G60,"")</f>
        <v>0.72499999999999998</v>
      </c>
      <c r="I60" s="53">
        <f>SUMIFS(Results!O:O,Results!G:G,CONCATENATE("&lt;&gt;*",'Heroic Traits'!B60,"*"),Results!E:E,'Heroic Traits'!A60,Results!Y:Y,"&gt;=500")</f>
        <v>5</v>
      </c>
      <c r="J60" s="52">
        <f>IFERROR(SUMIFS(Results!V:V,Results!G:G,CONCATENATE("&lt;&gt;*",'Heroic Traits'!B60,"*"),Results!E:E,'Heroic Traits'!A60,Results!Y:Y,"&gt;=500")/I60,"")</f>
        <v>0.8</v>
      </c>
    </row>
    <row r="61" spans="1:10" s="5" customFormat="1" x14ac:dyDescent="0.3">
      <c r="A61" s="49" t="s">
        <v>77</v>
      </c>
      <c r="B61" s="49"/>
      <c r="C61" s="6">
        <f>SUMIFS(Results!O:O,Results!G:G,CONCATENATE("*",B61,"*"),Results!E:E,'Heroic Traits'!A61)</f>
        <v>125</v>
      </c>
      <c r="D61" s="50">
        <f>IFERROR(SUMIFS(Results!V:V,Results!G:G,CONCATENATE("*",B61,"*"),Results!E:E,'Heroic Traits'!A61)/C61,"")</f>
        <v>0.56799999999999995</v>
      </c>
      <c r="E61" s="6">
        <f>SUMIFS(Results!O:O,Results!G:G,CONCATENATE("&lt;&gt;*",'Heroic Traits'!B61,"*"),Results!E:E,'Heroic Traits'!A61)</f>
        <v>0</v>
      </c>
      <c r="F61" s="50" t="str">
        <f>IFERROR(SUMIFS(Results!V:V,Results!G:G,CONCATENATE("&lt;&gt;*",'Heroic Traits'!B61,"*"),Results!E:E,'Heroic Traits'!A61)/E61,"")</f>
        <v/>
      </c>
      <c r="G61" s="46">
        <f>SUMIFS(Results!O:O,Results!G:G,CONCATENATE("*",B61,"*"),Results!E:E,'Heroic Traits'!A61,Results!Y:Y,"&gt;=500")</f>
        <v>25</v>
      </c>
      <c r="H61" s="52">
        <f>IFERROR(SUMIFS(Results!V:V,Results!G:G,CONCATENATE("*",B61,"*"),Results!E:E,'Heroic Traits'!A61,Results!Y:Y,"&gt;=500")/G61,"")</f>
        <v>0.72</v>
      </c>
      <c r="I61" s="53">
        <f>SUMIFS(Results!O:O,Results!G:G,CONCATENATE("&lt;&gt;*",'Heroic Traits'!B61,"*"),Results!E:E,'Heroic Traits'!A61,Results!Y:Y,"&gt;=500")</f>
        <v>0</v>
      </c>
      <c r="J61" s="52" t="str">
        <f>IFERROR(SUMIFS(Results!V:V,Results!G:G,CONCATENATE("&lt;&gt;*",'Heroic Traits'!B61,"*"),Results!E:E,'Heroic Traits'!A61,Results!Y:Y,"&gt;=500")/I61,"")</f>
        <v/>
      </c>
    </row>
    <row r="62" spans="1:10" x14ac:dyDescent="0.3">
      <c r="A62" s="48" t="s">
        <v>77</v>
      </c>
      <c r="B62" s="48" t="s">
        <v>24071</v>
      </c>
      <c r="C62" s="1">
        <f>SUMIFS(Results!O:O,Results!G:G,CONCATENATE("*",B62,"*"),Results!E:E,'Heroic Traits'!A62)</f>
        <v>60</v>
      </c>
      <c r="D62" s="50">
        <f>IFERROR(SUMIFS(Results!V:V,Results!G:G,CONCATENATE("*",B62,"*"),Results!E:E,'Heroic Traits'!A62)/C62,"")</f>
        <v>0.54166666666666663</v>
      </c>
      <c r="E62" s="1">
        <f>SUMIFS(Results!O:O,Results!G:G,CONCATENATE("&lt;&gt;*",'Heroic Traits'!B62,"*"),Results!E:E,'Heroic Traits'!A62)</f>
        <v>65</v>
      </c>
      <c r="F62" s="50">
        <f>IFERROR(SUMIFS(Results!V:V,Results!G:G,CONCATENATE("&lt;&gt;*",'Heroic Traits'!B62,"*"),Results!E:E,'Heroic Traits'!A62)/E62,"")</f>
        <v>0.59230769230769231</v>
      </c>
      <c r="G62" s="46">
        <f>SUMIFS(Results!O:O,Results!G:G,CONCATENATE("*",B62,"*"),Results!E:E,'Heroic Traits'!A62,Results!Y:Y,"&gt;=500")</f>
        <v>0</v>
      </c>
      <c r="H62" s="52" t="str">
        <f>IFERROR(SUMIFS(Results!V:V,Results!G:G,CONCATENATE("*",B62,"*"),Results!E:E,'Heroic Traits'!A62,Results!Y:Y,"&gt;=500")/G62,"")</f>
        <v/>
      </c>
      <c r="I62" s="53">
        <f>SUMIFS(Results!O:O,Results!G:G,CONCATENATE("&lt;&gt;*",'Heroic Traits'!B62,"*"),Results!E:E,'Heroic Traits'!A62,Results!Y:Y,"&gt;=500")</f>
        <v>25</v>
      </c>
      <c r="J62" s="52">
        <f>IFERROR(SUMIFS(Results!V:V,Results!G:G,CONCATENATE("&lt;&gt;*",'Heroic Traits'!B62,"*"),Results!E:E,'Heroic Traits'!A62,Results!Y:Y,"&gt;=500")/I62,"")</f>
        <v>0.72</v>
      </c>
    </row>
    <row r="63" spans="1:10" x14ac:dyDescent="0.3">
      <c r="A63" s="48" t="s">
        <v>77</v>
      </c>
      <c r="B63" s="48" t="s">
        <v>24072</v>
      </c>
      <c r="C63" s="1">
        <f>SUMIFS(Results!O:O,Results!G:G,CONCATENATE("*",B63,"*"),Results!E:E,'Heroic Traits'!A63)</f>
        <v>40</v>
      </c>
      <c r="D63" s="50">
        <f>IFERROR(SUMIFS(Results!V:V,Results!G:G,CONCATENATE("*",B63,"*"),Results!E:E,'Heroic Traits'!A63)/C63,"")</f>
        <v>0.63749999999999996</v>
      </c>
      <c r="E63" s="1">
        <f>SUMIFS(Results!O:O,Results!G:G,CONCATENATE("&lt;&gt;*",'Heroic Traits'!B63,"*"),Results!E:E,'Heroic Traits'!A63)</f>
        <v>85</v>
      </c>
      <c r="F63" s="50">
        <f>IFERROR(SUMIFS(Results!V:V,Results!G:G,CONCATENATE("&lt;&gt;*",'Heroic Traits'!B63,"*"),Results!E:E,'Heroic Traits'!A63)/E63,"")</f>
        <v>0.53529411764705881</v>
      </c>
      <c r="G63" s="46">
        <f>SUMIFS(Results!O:O,Results!G:G,CONCATENATE("*",B63,"*"),Results!E:E,'Heroic Traits'!A63,Results!Y:Y,"&gt;=500")</f>
        <v>25</v>
      </c>
      <c r="H63" s="52">
        <f>IFERROR(SUMIFS(Results!V:V,Results!G:G,CONCATENATE("*",B63,"*"),Results!E:E,'Heroic Traits'!A63,Results!Y:Y,"&gt;=500")/G63,"")</f>
        <v>0.72</v>
      </c>
      <c r="I63" s="53">
        <f>SUMIFS(Results!O:O,Results!G:G,CONCATENATE("&lt;&gt;*",'Heroic Traits'!B63,"*"),Results!E:E,'Heroic Traits'!A63,Results!Y:Y,"&gt;=500")</f>
        <v>0</v>
      </c>
      <c r="J63" s="52" t="str">
        <f>IFERROR(SUMIFS(Results!V:V,Results!G:G,CONCATENATE("&lt;&gt;*",'Heroic Traits'!B63,"*"),Results!E:E,'Heroic Traits'!A63,Results!Y:Y,"&gt;=500")/I63,"")</f>
        <v/>
      </c>
    </row>
    <row r="64" spans="1:10" x14ac:dyDescent="0.3">
      <c r="A64" s="48" t="s">
        <v>77</v>
      </c>
      <c r="B64" s="48" t="s">
        <v>24073</v>
      </c>
      <c r="C64" s="1">
        <f>SUMIFS(Results!O:O,Results!G:G,CONCATENATE("*",B64,"*"),Results!E:E,'Heroic Traits'!A64)</f>
        <v>20</v>
      </c>
      <c r="D64" s="50">
        <f>IFERROR(SUMIFS(Results!V:V,Results!G:G,CONCATENATE("*",B64,"*"),Results!E:E,'Heroic Traits'!A64)/C64,"")</f>
        <v>0.55000000000000004</v>
      </c>
      <c r="E64" s="1">
        <f>SUMIFS(Results!O:O,Results!G:G,CONCATENATE("&lt;&gt;*",'Heroic Traits'!B64,"*"),Results!E:E,'Heroic Traits'!A64)</f>
        <v>105</v>
      </c>
      <c r="F64" s="50">
        <f>IFERROR(SUMIFS(Results!V:V,Results!G:G,CONCATENATE("&lt;&gt;*",'Heroic Traits'!B64,"*"),Results!E:E,'Heroic Traits'!A64)/E64,"")</f>
        <v>0.5714285714285714</v>
      </c>
      <c r="G64" s="46">
        <f>SUMIFS(Results!O:O,Results!G:G,CONCATENATE("*",B64,"*"),Results!E:E,'Heroic Traits'!A64,Results!Y:Y,"&gt;=500")</f>
        <v>0</v>
      </c>
      <c r="H64" s="52" t="str">
        <f>IFERROR(SUMIFS(Results!V:V,Results!G:G,CONCATENATE("*",B64,"*"),Results!E:E,'Heroic Traits'!A64,Results!Y:Y,"&gt;=500")/G64,"")</f>
        <v/>
      </c>
      <c r="I64" s="53">
        <f>SUMIFS(Results!O:O,Results!G:G,CONCATENATE("&lt;&gt;*",'Heroic Traits'!B64,"*"),Results!E:E,'Heroic Traits'!A64,Results!Y:Y,"&gt;=500")</f>
        <v>25</v>
      </c>
      <c r="J64" s="52">
        <f>IFERROR(SUMIFS(Results!V:V,Results!G:G,CONCATENATE("&lt;&gt;*",'Heroic Traits'!B64,"*"),Results!E:E,'Heroic Traits'!A64,Results!Y:Y,"&gt;=500")/I64,"")</f>
        <v>0.72</v>
      </c>
    </row>
    <row r="65" spans="1:10" s="5" customFormat="1" x14ac:dyDescent="0.3">
      <c r="A65" s="49" t="s">
        <v>33</v>
      </c>
      <c r="B65" s="49"/>
      <c r="C65" s="6">
        <f>SUMIFS(Results!O:O,Results!G:G,CONCATENATE("*",B65,"*"),Results!E:E,'Heroic Traits'!A65)</f>
        <v>232</v>
      </c>
      <c r="D65" s="50">
        <f>IFERROR(SUMIFS(Results!V:V,Results!G:G,CONCATENATE("*",B65,"*"),Results!E:E,'Heroic Traits'!A65)/C65,"")</f>
        <v>0.5818965517241379</v>
      </c>
      <c r="E65" s="6">
        <f>SUMIFS(Results!O:O,Results!G:G,CONCATENATE("&lt;&gt;*",'Heroic Traits'!B65,"*"),Results!E:E,'Heroic Traits'!A65)</f>
        <v>10</v>
      </c>
      <c r="F65" s="50">
        <f>IFERROR(SUMIFS(Results!V:V,Results!G:G,CONCATENATE("&lt;&gt;*",'Heroic Traits'!B65,"*"),Results!E:E,'Heroic Traits'!A65)/E65,"")</f>
        <v>0.35</v>
      </c>
      <c r="G65" s="46">
        <f>SUMIFS(Results!O:O,Results!G:G,CONCATENATE("*",B65,"*"),Results!E:E,'Heroic Traits'!A65,Results!Y:Y,"&gt;=500")</f>
        <v>45</v>
      </c>
      <c r="H65" s="52">
        <f>IFERROR(SUMIFS(Results!V:V,Results!G:G,CONCATENATE("*",B65,"*"),Results!E:E,'Heroic Traits'!A65,Results!Y:Y,"&gt;=500")/G65,"")</f>
        <v>0.8</v>
      </c>
      <c r="I65" s="53">
        <f>SUMIFS(Results!O:O,Results!G:G,CONCATENATE("&lt;&gt;*",'Heroic Traits'!B65,"*"),Results!E:E,'Heroic Traits'!A65,Results!Y:Y,"&gt;=500")</f>
        <v>5</v>
      </c>
      <c r="J65" s="52">
        <f>IFERROR(SUMIFS(Results!V:V,Results!G:G,CONCATENATE("&lt;&gt;*",'Heroic Traits'!B65,"*"),Results!E:E,'Heroic Traits'!A65,Results!Y:Y,"&gt;=500")/I65,"")</f>
        <v>0.7</v>
      </c>
    </row>
    <row r="66" spans="1:10" x14ac:dyDescent="0.3">
      <c r="A66" s="48" t="s">
        <v>33</v>
      </c>
      <c r="B66" s="48" t="s">
        <v>24074</v>
      </c>
      <c r="C66" s="1">
        <f>SUMIFS(Results!O:O,Results!G:G,CONCATENATE("*",B66,"*"),Results!E:E,'Heroic Traits'!A66)</f>
        <v>10</v>
      </c>
      <c r="D66" s="50">
        <f>IFERROR(SUMIFS(Results!V:V,Results!G:G,CONCATENATE("*",B66,"*"),Results!E:E,'Heroic Traits'!A66)/C66,"")</f>
        <v>0.55000000000000004</v>
      </c>
      <c r="E66" s="1">
        <f>SUMIFS(Results!O:O,Results!G:G,CONCATENATE("&lt;&gt;*",'Heroic Traits'!B66,"*"),Results!E:E,'Heroic Traits'!A66)</f>
        <v>232</v>
      </c>
      <c r="F66" s="50">
        <f>IFERROR(SUMIFS(Results!V:V,Results!G:G,CONCATENATE("&lt;&gt;*",'Heroic Traits'!B66,"*"),Results!E:E,'Heroic Traits'!A66)/E66,"")</f>
        <v>0.57327586206896552</v>
      </c>
      <c r="G66" s="46">
        <f>SUMIFS(Results!O:O,Results!G:G,CONCATENATE("*",B66,"*"),Results!E:E,'Heroic Traits'!A66,Results!Y:Y,"&gt;=500")</f>
        <v>0</v>
      </c>
      <c r="H66" s="52" t="str">
        <f>IFERROR(SUMIFS(Results!V:V,Results!G:G,CONCATENATE("*",B66,"*"),Results!E:E,'Heroic Traits'!A66,Results!Y:Y,"&gt;=500")/G66,"")</f>
        <v/>
      </c>
      <c r="I66" s="53">
        <f>SUMIFS(Results!O:O,Results!G:G,CONCATENATE("&lt;&gt;*",'Heroic Traits'!B66,"*"),Results!E:E,'Heroic Traits'!A66,Results!Y:Y,"&gt;=500")</f>
        <v>50</v>
      </c>
      <c r="J66" s="52">
        <f>IFERROR(SUMIFS(Results!V:V,Results!G:G,CONCATENATE("&lt;&gt;*",'Heroic Traits'!B66,"*"),Results!E:E,'Heroic Traits'!A66,Results!Y:Y,"&gt;=500")/I66,"")</f>
        <v>0.79</v>
      </c>
    </row>
    <row r="67" spans="1:10" x14ac:dyDescent="0.3">
      <c r="A67" s="48" t="s">
        <v>33</v>
      </c>
      <c r="B67" s="48" t="s">
        <v>24075</v>
      </c>
      <c r="C67" s="1">
        <f>SUMIFS(Results!O:O,Results!G:G,CONCATENATE("*",B67,"*"),Results!E:E,'Heroic Traits'!A67)</f>
        <v>0</v>
      </c>
      <c r="D67" s="50" t="str">
        <f>IFERROR(SUMIFS(Results!V:V,Results!G:G,CONCATENATE("*",B67,"*"),Results!E:E,'Heroic Traits'!A67)/C67,"")</f>
        <v/>
      </c>
      <c r="E67" s="1">
        <f>SUMIFS(Results!O:O,Results!G:G,CONCATENATE("&lt;&gt;*",'Heroic Traits'!B67,"*"),Results!E:E,'Heroic Traits'!A67)</f>
        <v>242</v>
      </c>
      <c r="F67" s="50">
        <f>IFERROR(SUMIFS(Results!V:V,Results!G:G,CONCATENATE("&lt;&gt;*",'Heroic Traits'!B67,"*"),Results!E:E,'Heroic Traits'!A67)/E67,"")</f>
        <v>0.5723140495867769</v>
      </c>
      <c r="G67" s="46">
        <f>SUMIFS(Results!O:O,Results!G:G,CONCATENATE("*",B67,"*"),Results!E:E,'Heroic Traits'!A67,Results!Y:Y,"&gt;=500")</f>
        <v>0</v>
      </c>
      <c r="H67" s="52" t="str">
        <f>IFERROR(SUMIFS(Results!V:V,Results!G:G,CONCATENATE("*",B67,"*"),Results!E:E,'Heroic Traits'!A67,Results!Y:Y,"&gt;=500")/G67,"")</f>
        <v/>
      </c>
      <c r="I67" s="53">
        <f>SUMIFS(Results!O:O,Results!G:G,CONCATENATE("&lt;&gt;*",'Heroic Traits'!B67,"*"),Results!E:E,'Heroic Traits'!A67,Results!Y:Y,"&gt;=500")</f>
        <v>50</v>
      </c>
      <c r="J67" s="52">
        <f>IFERROR(SUMIFS(Results!V:V,Results!G:G,CONCATENATE("&lt;&gt;*",'Heroic Traits'!B67,"*"),Results!E:E,'Heroic Traits'!A67,Results!Y:Y,"&gt;=500")/I67,"")</f>
        <v>0.79</v>
      </c>
    </row>
    <row r="68" spans="1:10" x14ac:dyDescent="0.3">
      <c r="A68" s="48" t="s">
        <v>33</v>
      </c>
      <c r="B68" s="48" t="s">
        <v>24076</v>
      </c>
      <c r="C68" s="1">
        <f>SUMIFS(Results!O:O,Results!G:G,CONCATENATE("*",B68,"*"),Results!E:E,'Heroic Traits'!A68)</f>
        <v>5</v>
      </c>
      <c r="D68" s="50">
        <f>IFERROR(SUMIFS(Results!V:V,Results!G:G,CONCATENATE("*",B68,"*"),Results!E:E,'Heroic Traits'!A68)/C68,"")</f>
        <v>0.2</v>
      </c>
      <c r="E68" s="1">
        <f>SUMIFS(Results!O:O,Results!G:G,CONCATENATE("&lt;&gt;*",'Heroic Traits'!B68,"*"),Results!E:E,'Heroic Traits'!A68)</f>
        <v>237</v>
      </c>
      <c r="F68" s="50">
        <f>IFERROR(SUMIFS(Results!V:V,Results!G:G,CONCATENATE("&lt;&gt;*",'Heroic Traits'!B68,"*"),Results!E:E,'Heroic Traits'!A68)/E68,"")</f>
        <v>0.58016877637130804</v>
      </c>
      <c r="G68" s="46">
        <f>SUMIFS(Results!O:O,Results!G:G,CONCATENATE("*",B68,"*"),Results!E:E,'Heroic Traits'!A68,Results!Y:Y,"&gt;=500")</f>
        <v>0</v>
      </c>
      <c r="H68" s="52" t="str">
        <f>IFERROR(SUMIFS(Results!V:V,Results!G:G,CONCATENATE("*",B68,"*"),Results!E:E,'Heroic Traits'!A68,Results!Y:Y,"&gt;=500")/G68,"")</f>
        <v/>
      </c>
      <c r="I68" s="53">
        <f>SUMIFS(Results!O:O,Results!G:G,CONCATENATE("&lt;&gt;*",'Heroic Traits'!B68,"*"),Results!E:E,'Heroic Traits'!A68,Results!Y:Y,"&gt;=500")</f>
        <v>50</v>
      </c>
      <c r="J68" s="52">
        <f>IFERROR(SUMIFS(Results!V:V,Results!G:G,CONCATENATE("&lt;&gt;*",'Heroic Traits'!B68,"*"),Results!E:E,'Heroic Traits'!A68,Results!Y:Y,"&gt;=500")/I68,"")</f>
        <v>0.79</v>
      </c>
    </row>
    <row r="69" spans="1:10" s="5" customFormat="1" x14ac:dyDescent="0.3">
      <c r="A69" s="49" t="s">
        <v>146</v>
      </c>
      <c r="B69" s="49"/>
      <c r="C69" s="6">
        <f>SUMIFS(Results!O:O,Results!G:G,CONCATENATE("*",B69,"*"),Results!E:E,'Heroic Traits'!A69)</f>
        <v>337</v>
      </c>
      <c r="D69" s="50">
        <f>IFERROR(SUMIFS(Results!V:V,Results!G:G,CONCATENATE("*",B69,"*"),Results!E:E,'Heroic Traits'!A69)/C69,"")</f>
        <v>0.48071216617210683</v>
      </c>
      <c r="E69" s="6">
        <f>SUMIFS(Results!O:O,Results!G:G,CONCATENATE("&lt;&gt;*",'Heroic Traits'!B69,"*"),Results!E:E,'Heroic Traits'!A69)</f>
        <v>0</v>
      </c>
      <c r="F69" s="50" t="str">
        <f>IFERROR(SUMIFS(Results!V:V,Results!G:G,CONCATENATE("&lt;&gt;*",'Heroic Traits'!B69,"*"),Results!E:E,'Heroic Traits'!A69)/E69,"")</f>
        <v/>
      </c>
      <c r="G69" s="46">
        <f>SUMIFS(Results!O:O,Results!G:G,CONCATENATE("*",B69,"*"),Results!E:E,'Heroic Traits'!A69,Results!Y:Y,"&gt;=500")</f>
        <v>30</v>
      </c>
      <c r="H69" s="52">
        <f>IFERROR(SUMIFS(Results!V:V,Results!G:G,CONCATENATE("*",B69,"*"),Results!E:E,'Heroic Traits'!A69,Results!Y:Y,"&gt;=500")/G69,"")</f>
        <v>0.76666666666666672</v>
      </c>
      <c r="I69" s="53">
        <f>SUMIFS(Results!O:O,Results!G:G,CONCATENATE("&lt;&gt;*",'Heroic Traits'!B69,"*"),Results!E:E,'Heroic Traits'!A69,Results!Y:Y,"&gt;=500")</f>
        <v>0</v>
      </c>
      <c r="J69" s="52" t="str">
        <f>IFERROR(SUMIFS(Results!V:V,Results!G:G,CONCATENATE("&lt;&gt;*",'Heroic Traits'!B69,"*"),Results!E:E,'Heroic Traits'!A69,Results!Y:Y,"&gt;=500")/I69,"")</f>
        <v/>
      </c>
    </row>
    <row r="70" spans="1:10" x14ac:dyDescent="0.3">
      <c r="A70" s="48" t="s">
        <v>146</v>
      </c>
      <c r="B70" s="48" t="s">
        <v>24077</v>
      </c>
      <c r="C70" s="1">
        <f>SUMIFS(Results!O:O,Results!G:G,CONCATENATE("*",B70,"*"),Results!E:E,'Heroic Traits'!A70)</f>
        <v>10</v>
      </c>
      <c r="D70" s="50">
        <f>IFERROR(SUMIFS(Results!V:V,Results!G:G,CONCATENATE("*",B70,"*"),Results!E:E,'Heroic Traits'!A70)/C70,"")</f>
        <v>0.4</v>
      </c>
      <c r="E70" s="1">
        <f>SUMIFS(Results!O:O,Results!G:G,CONCATENATE("&lt;&gt;*",'Heroic Traits'!B70,"*"),Results!E:E,'Heroic Traits'!A70)</f>
        <v>327</v>
      </c>
      <c r="F70" s="50">
        <f>IFERROR(SUMIFS(Results!V:V,Results!G:G,CONCATENATE("&lt;&gt;*",'Heroic Traits'!B70,"*"),Results!E:E,'Heroic Traits'!A70)/E70,"")</f>
        <v>0.48318042813455658</v>
      </c>
      <c r="G70" s="46">
        <f>SUMIFS(Results!O:O,Results!G:G,CONCATENATE("*",B70,"*"),Results!E:E,'Heroic Traits'!A70,Results!Y:Y,"&gt;=500")</f>
        <v>0</v>
      </c>
      <c r="H70" s="52" t="str">
        <f>IFERROR(SUMIFS(Results!V:V,Results!G:G,CONCATENATE("*",B70,"*"),Results!E:E,'Heroic Traits'!A70,Results!Y:Y,"&gt;=500")/G70,"")</f>
        <v/>
      </c>
      <c r="I70" s="53">
        <f>SUMIFS(Results!O:O,Results!G:G,CONCATENATE("&lt;&gt;*",'Heroic Traits'!B70,"*"),Results!E:E,'Heroic Traits'!A70,Results!Y:Y,"&gt;=500")</f>
        <v>30</v>
      </c>
      <c r="J70" s="52">
        <f>IFERROR(SUMIFS(Results!V:V,Results!G:G,CONCATENATE("&lt;&gt;*",'Heroic Traits'!B70,"*"),Results!E:E,'Heroic Traits'!A70,Results!Y:Y,"&gt;=500")/I70,"")</f>
        <v>0.76666666666666672</v>
      </c>
    </row>
    <row r="71" spans="1:10" x14ac:dyDescent="0.3">
      <c r="A71" s="48" t="s">
        <v>146</v>
      </c>
      <c r="B71" s="48" t="s">
        <v>24078</v>
      </c>
      <c r="C71" s="1">
        <f>SUMIFS(Results!O:O,Results!G:G,CONCATENATE("*",B71,"*"),Results!E:E,'Heroic Traits'!A71)</f>
        <v>20</v>
      </c>
      <c r="D71" s="50">
        <f>IFERROR(SUMIFS(Results!V:V,Results!G:G,CONCATENATE("*",B71,"*"),Results!E:E,'Heroic Traits'!A71)/C71,"")</f>
        <v>0.5</v>
      </c>
      <c r="E71" s="1">
        <f>SUMIFS(Results!O:O,Results!G:G,CONCATENATE("&lt;&gt;*",'Heroic Traits'!B71,"*"),Results!E:E,'Heroic Traits'!A71)</f>
        <v>317</v>
      </c>
      <c r="F71" s="50">
        <f>IFERROR(SUMIFS(Results!V:V,Results!G:G,CONCATENATE("&lt;&gt;*",'Heroic Traits'!B71,"*"),Results!E:E,'Heroic Traits'!A71)/E71,"")</f>
        <v>0.47949526813880128</v>
      </c>
      <c r="G71" s="46">
        <f>SUMIFS(Results!O:O,Results!G:G,CONCATENATE("*",B71,"*"),Results!E:E,'Heroic Traits'!A71,Results!Y:Y,"&gt;=500")</f>
        <v>0</v>
      </c>
      <c r="H71" s="52" t="str">
        <f>IFERROR(SUMIFS(Results!V:V,Results!G:G,CONCATENATE("*",B71,"*"),Results!E:E,'Heroic Traits'!A71,Results!Y:Y,"&gt;=500")/G71,"")</f>
        <v/>
      </c>
      <c r="I71" s="53">
        <f>SUMIFS(Results!O:O,Results!G:G,CONCATENATE("&lt;&gt;*",'Heroic Traits'!B71,"*"),Results!E:E,'Heroic Traits'!A71,Results!Y:Y,"&gt;=500")</f>
        <v>30</v>
      </c>
      <c r="J71" s="52">
        <f>IFERROR(SUMIFS(Results!V:V,Results!G:G,CONCATENATE("&lt;&gt;*",'Heroic Traits'!B71,"*"),Results!E:E,'Heroic Traits'!A71,Results!Y:Y,"&gt;=500")/I71,"")</f>
        <v>0.76666666666666672</v>
      </c>
    </row>
    <row r="72" spans="1:10" x14ac:dyDescent="0.3">
      <c r="A72" s="48" t="s">
        <v>146</v>
      </c>
      <c r="B72" s="48" t="s">
        <v>24079</v>
      </c>
      <c r="C72" s="1">
        <f>SUMIFS(Results!O:O,Results!G:G,CONCATENATE("*",B72,"*"),Results!E:E,'Heroic Traits'!A72)</f>
        <v>0</v>
      </c>
      <c r="D72" s="50" t="str">
        <f>IFERROR(SUMIFS(Results!V:V,Results!G:G,CONCATENATE("*",B72,"*"),Results!E:E,'Heroic Traits'!A72)/C72,"")</f>
        <v/>
      </c>
      <c r="E72" s="1">
        <f>SUMIFS(Results!O:O,Results!G:G,CONCATENATE("&lt;&gt;*",'Heroic Traits'!B72,"*"),Results!E:E,'Heroic Traits'!A72)</f>
        <v>337</v>
      </c>
      <c r="F72" s="50">
        <f>IFERROR(SUMIFS(Results!V:V,Results!G:G,CONCATENATE("&lt;&gt;*",'Heroic Traits'!B72,"*"),Results!E:E,'Heroic Traits'!A72)/E72,"")</f>
        <v>0.48071216617210683</v>
      </c>
      <c r="G72" s="46">
        <f>SUMIFS(Results!O:O,Results!G:G,CONCATENATE("*",B72,"*"),Results!E:E,'Heroic Traits'!A72,Results!Y:Y,"&gt;=500")</f>
        <v>0</v>
      </c>
      <c r="H72" s="52" t="str">
        <f>IFERROR(SUMIFS(Results!V:V,Results!G:G,CONCATENATE("*",B72,"*"),Results!E:E,'Heroic Traits'!A72,Results!Y:Y,"&gt;=500")/G72,"")</f>
        <v/>
      </c>
      <c r="I72" s="53">
        <f>SUMIFS(Results!O:O,Results!G:G,CONCATENATE("&lt;&gt;*",'Heroic Traits'!B72,"*"),Results!E:E,'Heroic Traits'!A72,Results!Y:Y,"&gt;=500")</f>
        <v>30</v>
      </c>
      <c r="J72" s="52">
        <f>IFERROR(SUMIFS(Results!V:V,Results!G:G,CONCATENATE("&lt;&gt;*",'Heroic Traits'!B72,"*"),Results!E:E,'Heroic Traits'!A72,Results!Y:Y,"&gt;=500")/I72,"")</f>
        <v>0.76666666666666672</v>
      </c>
    </row>
    <row r="73" spans="1:10" s="5" customFormat="1" x14ac:dyDescent="0.3">
      <c r="A73" s="49" t="s">
        <v>83</v>
      </c>
      <c r="B73" s="49"/>
      <c r="C73" s="6">
        <f>SUMIFS(Results!O:O,Results!G:G,CONCATENATE("*",B73,"*"),Results!E:E,'Heroic Traits'!A73)</f>
        <v>301</v>
      </c>
      <c r="D73" s="50">
        <f>IFERROR(SUMIFS(Results!V:V,Results!G:G,CONCATENATE("*",B73,"*"),Results!E:E,'Heroic Traits'!A73)/C73,"")</f>
        <v>0.56644518272425248</v>
      </c>
      <c r="E73" s="6">
        <f>SUMIFS(Results!O:O,Results!G:G,CONCATENATE("&lt;&gt;*",'Heroic Traits'!B73,"*"),Results!E:E,'Heroic Traits'!A73)</f>
        <v>0</v>
      </c>
      <c r="F73" s="50" t="str">
        <f>IFERROR(SUMIFS(Results!V:V,Results!G:G,CONCATENATE("&lt;&gt;*",'Heroic Traits'!B73,"*"),Results!E:E,'Heroic Traits'!A73)/E73,"")</f>
        <v/>
      </c>
      <c r="G73" s="46">
        <f>SUMIFS(Results!O:O,Results!G:G,CONCATENATE("*",B73,"*"),Results!E:E,'Heroic Traits'!A73,Results!Y:Y,"&gt;=500")</f>
        <v>90</v>
      </c>
      <c r="H73" s="52">
        <f>IFERROR(SUMIFS(Results!V:V,Results!G:G,CONCATENATE("*",B73,"*"),Results!E:E,'Heroic Traits'!A73,Results!Y:Y,"&gt;=500")/G73,"")</f>
        <v>0.69444444444444442</v>
      </c>
      <c r="I73" s="53">
        <f>SUMIFS(Results!O:O,Results!G:G,CONCATENATE("&lt;&gt;*",'Heroic Traits'!B73,"*"),Results!E:E,'Heroic Traits'!A73,Results!Y:Y,"&gt;=500")</f>
        <v>0</v>
      </c>
      <c r="J73" s="52" t="str">
        <f>IFERROR(SUMIFS(Results!V:V,Results!G:G,CONCATENATE("&lt;&gt;*",'Heroic Traits'!B73,"*"),Results!E:E,'Heroic Traits'!A73,Results!Y:Y,"&gt;=500")/I73,"")</f>
        <v/>
      </c>
    </row>
    <row r="74" spans="1:10" x14ac:dyDescent="0.3">
      <c r="A74" s="48" t="s">
        <v>83</v>
      </c>
      <c r="B74" s="48" t="s">
        <v>24080</v>
      </c>
      <c r="C74" s="1">
        <f>SUMIFS(Results!O:O,Results!G:G,CONCATENATE("*",B74,"*"),Results!E:E,'Heroic Traits'!A74)</f>
        <v>53</v>
      </c>
      <c r="D74" s="50">
        <f>IFERROR(SUMIFS(Results!V:V,Results!G:G,CONCATENATE("*",B74,"*"),Results!E:E,'Heroic Traits'!A74)/C74,"")</f>
        <v>0.44339622641509435</v>
      </c>
      <c r="E74" s="1">
        <f>SUMIFS(Results!O:O,Results!G:G,CONCATENATE("&lt;&gt;*",'Heroic Traits'!B74,"*"),Results!E:E,'Heroic Traits'!A74)</f>
        <v>248</v>
      </c>
      <c r="F74" s="50">
        <f>IFERROR(SUMIFS(Results!V:V,Results!G:G,CONCATENATE("&lt;&gt;*",'Heroic Traits'!B74,"*"),Results!E:E,'Heroic Traits'!A74)/E74,"")</f>
        <v>0.592741935483871</v>
      </c>
      <c r="G74" s="46">
        <f>SUMIFS(Results!O:O,Results!G:G,CONCATENATE("*",B74,"*"),Results!E:E,'Heroic Traits'!A74,Results!Y:Y,"&gt;=500")</f>
        <v>5</v>
      </c>
      <c r="H74" s="52">
        <f>IFERROR(SUMIFS(Results!V:V,Results!G:G,CONCATENATE("*",B74,"*"),Results!E:E,'Heroic Traits'!A74,Results!Y:Y,"&gt;=500")/G74,"")</f>
        <v>0.8</v>
      </c>
      <c r="I74" s="53">
        <f>SUMIFS(Results!O:O,Results!G:G,CONCATENATE("&lt;&gt;*",'Heroic Traits'!B74,"*"),Results!E:E,'Heroic Traits'!A74,Results!Y:Y,"&gt;=500")</f>
        <v>85</v>
      </c>
      <c r="J74" s="52">
        <f>IFERROR(SUMIFS(Results!V:V,Results!G:G,CONCATENATE("&lt;&gt;*",'Heroic Traits'!B74,"*"),Results!E:E,'Heroic Traits'!A74,Results!Y:Y,"&gt;=500")/I74,"")</f>
        <v>0.68823529411764706</v>
      </c>
    </row>
    <row r="75" spans="1:10" x14ac:dyDescent="0.3">
      <c r="A75" s="48" t="s">
        <v>83</v>
      </c>
      <c r="B75" s="48" t="s">
        <v>24081</v>
      </c>
      <c r="C75" s="1">
        <f>SUMIFS(Results!O:O,Results!G:G,CONCATENATE("*",B75,"*"),Results!E:E,'Heroic Traits'!A75)</f>
        <v>168</v>
      </c>
      <c r="D75" s="50">
        <f>IFERROR(SUMIFS(Results!V:V,Results!G:G,CONCATENATE("*",B75,"*"),Results!E:E,'Heroic Traits'!A75)/C75,"")</f>
        <v>0.61011904761904767</v>
      </c>
      <c r="E75" s="1">
        <f>SUMIFS(Results!O:O,Results!G:G,CONCATENATE("&lt;&gt;*",'Heroic Traits'!B75,"*"),Results!E:E,'Heroic Traits'!A75)</f>
        <v>133</v>
      </c>
      <c r="F75" s="50">
        <f>IFERROR(SUMIFS(Results!V:V,Results!G:G,CONCATENATE("&lt;&gt;*",'Heroic Traits'!B75,"*"),Results!E:E,'Heroic Traits'!A75)/E75,"")</f>
        <v>0.51127819548872178</v>
      </c>
      <c r="G75" s="46">
        <f>SUMIFS(Results!O:O,Results!G:G,CONCATENATE("*",B75,"*"),Results!E:E,'Heroic Traits'!A75,Results!Y:Y,"&gt;=500")</f>
        <v>60</v>
      </c>
      <c r="H75" s="52">
        <f>IFERROR(SUMIFS(Results!V:V,Results!G:G,CONCATENATE("*",B75,"*"),Results!E:E,'Heroic Traits'!A75,Results!Y:Y,"&gt;=500")/G75,"")</f>
        <v>0.69166666666666665</v>
      </c>
      <c r="I75" s="53">
        <f>SUMIFS(Results!O:O,Results!G:G,CONCATENATE("&lt;&gt;*",'Heroic Traits'!B75,"*"),Results!E:E,'Heroic Traits'!A75,Results!Y:Y,"&gt;=500")</f>
        <v>30</v>
      </c>
      <c r="J75" s="52">
        <f>IFERROR(SUMIFS(Results!V:V,Results!G:G,CONCATENATE("&lt;&gt;*",'Heroic Traits'!B75,"*"),Results!E:E,'Heroic Traits'!A75,Results!Y:Y,"&gt;=500")/I75,"")</f>
        <v>0.7</v>
      </c>
    </row>
    <row r="76" spans="1:10" x14ac:dyDescent="0.3">
      <c r="A76" s="48" t="s">
        <v>83</v>
      </c>
      <c r="B76" s="48" t="s">
        <v>24082</v>
      </c>
      <c r="C76" s="1">
        <f>SUMIFS(Results!O:O,Results!G:G,CONCATENATE("*",B76,"*"),Results!E:E,'Heroic Traits'!A76)</f>
        <v>55</v>
      </c>
      <c r="D76" s="50">
        <f>IFERROR(SUMIFS(Results!V:V,Results!G:G,CONCATENATE("*",B76,"*"),Results!E:E,'Heroic Traits'!A76)/C76,"")</f>
        <v>0.67272727272727273</v>
      </c>
      <c r="E76" s="1">
        <f>SUMIFS(Results!O:O,Results!G:G,CONCATENATE("&lt;&gt;*",'Heroic Traits'!B76,"*"),Results!E:E,'Heroic Traits'!A76)</f>
        <v>246</v>
      </c>
      <c r="F76" s="50">
        <f>IFERROR(SUMIFS(Results!V:V,Results!G:G,CONCATENATE("&lt;&gt;*",'Heroic Traits'!B76,"*"),Results!E:E,'Heroic Traits'!A76)/E76,"")</f>
        <v>0.54268292682926833</v>
      </c>
      <c r="G76" s="46">
        <f>SUMIFS(Results!O:O,Results!G:G,CONCATENATE("*",B76,"*"),Results!E:E,'Heroic Traits'!A76,Results!Y:Y,"&gt;=500")</f>
        <v>20</v>
      </c>
      <c r="H76" s="52">
        <f>IFERROR(SUMIFS(Results!V:V,Results!G:G,CONCATENATE("*",B76,"*"),Results!E:E,'Heroic Traits'!A76,Results!Y:Y,"&gt;=500")/G76,"")</f>
        <v>0.75</v>
      </c>
      <c r="I76" s="53">
        <f>SUMIFS(Results!O:O,Results!G:G,CONCATENATE("&lt;&gt;*",'Heroic Traits'!B76,"*"),Results!E:E,'Heroic Traits'!A76,Results!Y:Y,"&gt;=500")</f>
        <v>70</v>
      </c>
      <c r="J76" s="52">
        <f>IFERROR(SUMIFS(Results!V:V,Results!G:G,CONCATENATE("&lt;&gt;*",'Heroic Traits'!B76,"*"),Results!E:E,'Heroic Traits'!A76,Results!Y:Y,"&gt;=500")/I76,"")</f>
        <v>0.6785714285714286</v>
      </c>
    </row>
    <row r="77" spans="1:10" s="5" customFormat="1" x14ac:dyDescent="0.3">
      <c r="A77" s="49" t="s">
        <v>138</v>
      </c>
      <c r="B77" s="49"/>
      <c r="C77" s="6">
        <f>SUMIFS(Results!O:O,Results!G:G,CONCATENATE("*",B77,"*"),Results!E:E,'Heroic Traits'!A77)</f>
        <v>132</v>
      </c>
      <c r="D77" s="50">
        <f>IFERROR(SUMIFS(Results!V:V,Results!G:G,CONCATENATE("*",B77,"*"),Results!E:E,'Heroic Traits'!A77)/C77,"")</f>
        <v>0.48863636363636365</v>
      </c>
      <c r="E77" s="6">
        <f>SUMIFS(Results!O:O,Results!G:G,CONCATENATE("&lt;&gt;*",'Heroic Traits'!B77,"*"),Results!E:E,'Heroic Traits'!A77)</f>
        <v>0</v>
      </c>
      <c r="F77" s="50" t="str">
        <f>IFERROR(SUMIFS(Results!V:V,Results!G:G,CONCATENATE("&lt;&gt;*",'Heroic Traits'!B77,"*"),Results!E:E,'Heroic Traits'!A77)/E77,"")</f>
        <v/>
      </c>
      <c r="G77" s="46">
        <f>SUMIFS(Results!O:O,Results!G:G,CONCATENATE("*",B77,"*"),Results!E:E,'Heroic Traits'!A77,Results!Y:Y,"&gt;=500")</f>
        <v>25</v>
      </c>
      <c r="H77" s="52">
        <f>IFERROR(SUMIFS(Results!V:V,Results!G:G,CONCATENATE("*",B77,"*"),Results!E:E,'Heroic Traits'!A77,Results!Y:Y,"&gt;=500")/G77,"")</f>
        <v>0.68</v>
      </c>
      <c r="I77" s="53">
        <f>SUMIFS(Results!O:O,Results!G:G,CONCATENATE("&lt;&gt;*",'Heroic Traits'!B77,"*"),Results!E:E,'Heroic Traits'!A77,Results!Y:Y,"&gt;=500")</f>
        <v>0</v>
      </c>
      <c r="J77" s="52" t="str">
        <f>IFERROR(SUMIFS(Results!V:V,Results!G:G,CONCATENATE("&lt;&gt;*",'Heroic Traits'!B77,"*"),Results!E:E,'Heroic Traits'!A77,Results!Y:Y,"&gt;=500")/I77,"")</f>
        <v/>
      </c>
    </row>
    <row r="78" spans="1:10" x14ac:dyDescent="0.3">
      <c r="A78" s="48" t="s">
        <v>138</v>
      </c>
      <c r="B78" s="48" t="s">
        <v>24092</v>
      </c>
      <c r="C78" s="1">
        <f>SUMIFS(Results!O:O,Results!G:G,CONCATENATE("*",B78,"*"),Results!E:E,'Heroic Traits'!A78)</f>
        <v>20</v>
      </c>
      <c r="D78" s="50">
        <f>IFERROR(SUMIFS(Results!V:V,Results!G:G,CONCATENATE("*",B78,"*"),Results!E:E,'Heroic Traits'!A78)/C78,"")</f>
        <v>0.55000000000000004</v>
      </c>
      <c r="E78" s="1">
        <f>SUMIFS(Results!O:O,Results!G:G,CONCATENATE("&lt;&gt;*",'Heroic Traits'!B78,"*"),Results!E:E,'Heroic Traits'!A78)</f>
        <v>112</v>
      </c>
      <c r="F78" s="50">
        <f>IFERROR(SUMIFS(Results!V:V,Results!G:G,CONCATENATE("&lt;&gt;*",'Heroic Traits'!B78,"*"),Results!E:E,'Heroic Traits'!A78)/E78,"")</f>
        <v>0.47767857142857145</v>
      </c>
      <c r="G78" s="46">
        <f>SUMIFS(Results!O:O,Results!G:G,CONCATENATE("*",B78,"*"),Results!E:E,'Heroic Traits'!A78,Results!Y:Y,"&gt;=500")</f>
        <v>10</v>
      </c>
      <c r="H78" s="52">
        <f>IFERROR(SUMIFS(Results!V:V,Results!G:G,CONCATENATE("*",B78,"*"),Results!E:E,'Heroic Traits'!A78,Results!Y:Y,"&gt;=500")/G78,"")</f>
        <v>0.6</v>
      </c>
      <c r="I78" s="53">
        <f>SUMIFS(Results!O:O,Results!G:G,CONCATENATE("&lt;&gt;*",'Heroic Traits'!B78,"*"),Results!E:E,'Heroic Traits'!A78,Results!Y:Y,"&gt;=500")</f>
        <v>15</v>
      </c>
      <c r="J78" s="52">
        <f>IFERROR(SUMIFS(Results!V:V,Results!G:G,CONCATENATE("&lt;&gt;*",'Heroic Traits'!B78,"*"),Results!E:E,'Heroic Traits'!A78,Results!Y:Y,"&gt;=500")/I78,"")</f>
        <v>0.73333333333333328</v>
      </c>
    </row>
    <row r="79" spans="1:10" x14ac:dyDescent="0.3">
      <c r="A79" s="48" t="s">
        <v>138</v>
      </c>
      <c r="B79" s="48" t="s">
        <v>24093</v>
      </c>
      <c r="C79" s="1">
        <f>SUMIFS(Results!O:O,Results!G:G,CONCATENATE("*",B79,"*"),Results!E:E,'Heroic Traits'!A79)</f>
        <v>89</v>
      </c>
      <c r="D79" s="50">
        <f>IFERROR(SUMIFS(Results!V:V,Results!G:G,CONCATENATE("*",B79,"*"),Results!E:E,'Heroic Traits'!A79)/C79,"")</f>
        <v>0.4606741573033708</v>
      </c>
      <c r="E79" s="1">
        <f>SUMIFS(Results!O:O,Results!G:G,CONCATENATE("&lt;&gt;*",'Heroic Traits'!B79,"*"),Results!E:E,'Heroic Traits'!A79)</f>
        <v>43</v>
      </c>
      <c r="F79" s="50">
        <f>IFERROR(SUMIFS(Results!V:V,Results!G:G,CONCATENATE("&lt;&gt;*",'Heroic Traits'!B79,"*"),Results!E:E,'Heroic Traits'!A79)/E79,"")</f>
        <v>0.54651162790697672</v>
      </c>
      <c r="G79" s="46">
        <f>SUMIFS(Results!O:O,Results!G:G,CONCATENATE("*",B79,"*"),Results!E:E,'Heroic Traits'!A79,Results!Y:Y,"&gt;=500")</f>
        <v>10</v>
      </c>
      <c r="H79" s="52">
        <f>IFERROR(SUMIFS(Results!V:V,Results!G:G,CONCATENATE("*",B79,"*"),Results!E:E,'Heroic Traits'!A79,Results!Y:Y,"&gt;=500")/G79,"")</f>
        <v>0.7</v>
      </c>
      <c r="I79" s="53">
        <f>SUMIFS(Results!O:O,Results!G:G,CONCATENATE("&lt;&gt;*",'Heroic Traits'!B79,"*"),Results!E:E,'Heroic Traits'!A79,Results!Y:Y,"&gt;=500")</f>
        <v>15</v>
      </c>
      <c r="J79" s="52">
        <f>IFERROR(SUMIFS(Results!V:V,Results!G:G,CONCATENATE("&lt;&gt;*",'Heroic Traits'!B79,"*"),Results!E:E,'Heroic Traits'!A79,Results!Y:Y,"&gt;=500")/I79,"")</f>
        <v>0.66666666666666663</v>
      </c>
    </row>
    <row r="80" spans="1:10" x14ac:dyDescent="0.3">
      <c r="A80" s="48" t="s">
        <v>138</v>
      </c>
      <c r="B80" s="48" t="s">
        <v>24094</v>
      </c>
      <c r="C80" s="1">
        <f>SUMIFS(Results!O:O,Results!G:G,CONCATENATE("*",B80,"*"),Results!E:E,'Heroic Traits'!A80)</f>
        <v>8</v>
      </c>
      <c r="D80" s="50">
        <f>IFERROR(SUMIFS(Results!V:V,Results!G:G,CONCATENATE("*",B80,"*"),Results!E:E,'Heroic Traits'!A80)/C80,"")</f>
        <v>0.4375</v>
      </c>
      <c r="E80" s="1">
        <f>SUMIFS(Results!O:O,Results!G:G,CONCATENATE("&lt;&gt;*",'Heroic Traits'!B80,"*"),Results!E:E,'Heroic Traits'!A80)</f>
        <v>124</v>
      </c>
      <c r="F80" s="50">
        <f>IFERROR(SUMIFS(Results!V:V,Results!G:G,CONCATENATE("&lt;&gt;*",'Heroic Traits'!B80,"*"),Results!E:E,'Heroic Traits'!A80)/E80,"")</f>
        <v>0.49193548387096775</v>
      </c>
      <c r="G80" s="46">
        <f>SUMIFS(Results!O:O,Results!G:G,CONCATENATE("*",B80,"*"),Results!E:E,'Heroic Traits'!A80,Results!Y:Y,"&gt;=500")</f>
        <v>0</v>
      </c>
      <c r="H80" s="52" t="str">
        <f>IFERROR(SUMIFS(Results!V:V,Results!G:G,CONCATENATE("*",B80,"*"),Results!E:E,'Heroic Traits'!A80,Results!Y:Y,"&gt;=500")/G80,"")</f>
        <v/>
      </c>
      <c r="I80" s="53">
        <f>SUMIFS(Results!O:O,Results!G:G,CONCATENATE("&lt;&gt;*",'Heroic Traits'!B80,"*"),Results!E:E,'Heroic Traits'!A80,Results!Y:Y,"&gt;=500")</f>
        <v>25</v>
      </c>
      <c r="J80" s="52">
        <f>IFERROR(SUMIFS(Results!V:V,Results!G:G,CONCATENATE("&lt;&gt;*",'Heroic Traits'!B80,"*"),Results!E:E,'Heroic Traits'!A80,Results!Y:Y,"&gt;=500")/I80,"")</f>
        <v>0.68</v>
      </c>
    </row>
    <row r="81" spans="1:10" s="5" customFormat="1" x14ac:dyDescent="0.3">
      <c r="A81" s="49" t="s">
        <v>98</v>
      </c>
      <c r="B81" s="49"/>
      <c r="C81" s="6">
        <f>SUMIFS(Results!O:O,Results!G:G,CONCATENATE("*",B81,"*"),Results!E:E,'Heroic Traits'!A81)</f>
        <v>180</v>
      </c>
      <c r="D81" s="50">
        <f>IFERROR(SUMIFS(Results!V:V,Results!G:G,CONCATENATE("*",B81,"*"),Results!E:E,'Heroic Traits'!A81)/C81,"")</f>
        <v>0.53611111111111109</v>
      </c>
      <c r="E81" s="6">
        <f>SUMIFS(Results!O:O,Results!G:G,CONCATENATE("&lt;&gt;*",'Heroic Traits'!B81,"*"),Results!E:E,'Heroic Traits'!A81)</f>
        <v>0</v>
      </c>
      <c r="F81" s="50" t="str">
        <f>IFERROR(SUMIFS(Results!V:V,Results!G:G,CONCATENATE("&lt;&gt;*",'Heroic Traits'!B81,"*"),Results!E:E,'Heroic Traits'!A81)/E81,"")</f>
        <v/>
      </c>
      <c r="G81" s="46">
        <f>SUMIFS(Results!O:O,Results!G:G,CONCATENATE("*",B81,"*"),Results!E:E,'Heroic Traits'!A81,Results!Y:Y,"&gt;=500")</f>
        <v>40</v>
      </c>
      <c r="H81" s="52">
        <f>IFERROR(SUMIFS(Results!V:V,Results!G:G,CONCATENATE("*",B81,"*"),Results!E:E,'Heroic Traits'!A81,Results!Y:Y,"&gt;=500")/G81,"")</f>
        <v>0.77500000000000002</v>
      </c>
      <c r="I81" s="53">
        <f>SUMIFS(Results!O:O,Results!G:G,CONCATENATE("&lt;&gt;*",'Heroic Traits'!B81,"*"),Results!E:E,'Heroic Traits'!A81,Results!Y:Y,"&gt;=500")</f>
        <v>0</v>
      </c>
      <c r="J81" s="52" t="str">
        <f>IFERROR(SUMIFS(Results!V:V,Results!G:G,CONCATENATE("&lt;&gt;*",'Heroic Traits'!B81,"*"),Results!E:E,'Heroic Traits'!A81,Results!Y:Y,"&gt;=500")/I81,"")</f>
        <v/>
      </c>
    </row>
    <row r="82" spans="1:10" x14ac:dyDescent="0.3">
      <c r="A82" s="48" t="s">
        <v>98</v>
      </c>
      <c r="B82" s="48" t="s">
        <v>24083</v>
      </c>
      <c r="C82" s="1">
        <f>SUMIFS(Results!O:O,Results!G:G,CONCATENATE("*",B82,"*"),Results!E:E,'Heroic Traits'!A82)</f>
        <v>25</v>
      </c>
      <c r="D82" s="50">
        <f>IFERROR(SUMIFS(Results!V:V,Results!G:G,CONCATENATE("*",B82,"*"),Results!E:E,'Heroic Traits'!A82)/C82,"")</f>
        <v>0.56000000000000005</v>
      </c>
      <c r="E82" s="1">
        <f>SUMIFS(Results!O:O,Results!G:G,CONCATENATE("&lt;&gt;*",'Heroic Traits'!B82,"*"),Results!E:E,'Heroic Traits'!A82)</f>
        <v>155</v>
      </c>
      <c r="F82" s="50">
        <f>IFERROR(SUMIFS(Results!V:V,Results!G:G,CONCATENATE("&lt;&gt;*",'Heroic Traits'!B82,"*"),Results!E:E,'Heroic Traits'!A82)/E82,"")</f>
        <v>0.532258064516129</v>
      </c>
      <c r="G82" s="46">
        <f>SUMIFS(Results!O:O,Results!G:G,CONCATENATE("*",B82,"*"),Results!E:E,'Heroic Traits'!A82,Results!Y:Y,"&gt;=500")</f>
        <v>0</v>
      </c>
      <c r="H82" s="52" t="str">
        <f>IFERROR(SUMIFS(Results!V:V,Results!G:G,CONCATENATE("*",B82,"*"),Results!E:E,'Heroic Traits'!A82,Results!Y:Y,"&gt;=500")/G82,"")</f>
        <v/>
      </c>
      <c r="I82" s="53">
        <f>SUMIFS(Results!O:O,Results!G:G,CONCATENATE("&lt;&gt;*",'Heroic Traits'!B82,"*"),Results!E:E,'Heroic Traits'!A82,Results!Y:Y,"&gt;=500")</f>
        <v>40</v>
      </c>
      <c r="J82" s="52">
        <f>IFERROR(SUMIFS(Results!V:V,Results!G:G,CONCATENATE("&lt;&gt;*",'Heroic Traits'!B82,"*"),Results!E:E,'Heroic Traits'!A82,Results!Y:Y,"&gt;=500")/I82,"")</f>
        <v>0.77500000000000002</v>
      </c>
    </row>
    <row r="83" spans="1:10" x14ac:dyDescent="0.3">
      <c r="A83" s="48" t="s">
        <v>98</v>
      </c>
      <c r="B83" s="48" t="s">
        <v>24084</v>
      </c>
      <c r="C83" s="1">
        <f>SUMIFS(Results!O:O,Results!G:G,CONCATENATE("*",B83,"*"),Results!E:E,'Heroic Traits'!A83)</f>
        <v>45</v>
      </c>
      <c r="D83" s="50">
        <f>IFERROR(SUMIFS(Results!V:V,Results!G:G,CONCATENATE("*",B83,"*"),Results!E:E,'Heroic Traits'!A83)/C83,"")</f>
        <v>0.44444444444444442</v>
      </c>
      <c r="E83" s="1">
        <f>SUMIFS(Results!O:O,Results!G:G,CONCATENATE("&lt;&gt;*",'Heroic Traits'!B83,"*"),Results!E:E,'Heroic Traits'!A83)</f>
        <v>135</v>
      </c>
      <c r="F83" s="50">
        <f>IFERROR(SUMIFS(Results!V:V,Results!G:G,CONCATENATE("&lt;&gt;*",'Heroic Traits'!B83,"*"),Results!E:E,'Heroic Traits'!A83)/E83,"")</f>
        <v>0.56666666666666665</v>
      </c>
      <c r="G83" s="46">
        <f>SUMIFS(Results!O:O,Results!G:G,CONCATENATE("*",B83,"*"),Results!E:E,'Heroic Traits'!A83,Results!Y:Y,"&gt;=500")</f>
        <v>0</v>
      </c>
      <c r="H83" s="52" t="str">
        <f>IFERROR(SUMIFS(Results!V:V,Results!G:G,CONCATENATE("*",B83,"*"),Results!E:E,'Heroic Traits'!A83,Results!Y:Y,"&gt;=500")/G83,"")</f>
        <v/>
      </c>
      <c r="I83" s="53">
        <f>SUMIFS(Results!O:O,Results!G:G,CONCATENATE("&lt;&gt;*",'Heroic Traits'!B83,"*"),Results!E:E,'Heroic Traits'!A83,Results!Y:Y,"&gt;=500")</f>
        <v>40</v>
      </c>
      <c r="J83" s="52">
        <f>IFERROR(SUMIFS(Results!V:V,Results!G:G,CONCATENATE("&lt;&gt;*",'Heroic Traits'!B83,"*"),Results!E:E,'Heroic Traits'!A83,Results!Y:Y,"&gt;=500")/I83,"")</f>
        <v>0.77500000000000002</v>
      </c>
    </row>
    <row r="84" spans="1:10" x14ac:dyDescent="0.3">
      <c r="A84" s="48" t="s">
        <v>98</v>
      </c>
      <c r="B84" s="48" t="s">
        <v>24085</v>
      </c>
      <c r="C84" s="1">
        <f>SUMIFS(Results!O:O,Results!G:G,CONCATENATE("*",B84,"*"),Results!E:E,'Heroic Traits'!A84)</f>
        <v>100</v>
      </c>
      <c r="D84" s="50">
        <f>IFERROR(SUMIFS(Results!V:V,Results!G:G,CONCATENATE("*",B84,"*"),Results!E:E,'Heroic Traits'!A84)/C84,"")</f>
        <v>0.58499999999999996</v>
      </c>
      <c r="E84" s="1">
        <f>SUMIFS(Results!O:O,Results!G:G,CONCATENATE("&lt;&gt;*",'Heroic Traits'!B84,"*"),Results!E:E,'Heroic Traits'!A84)</f>
        <v>80</v>
      </c>
      <c r="F84" s="50">
        <f>IFERROR(SUMIFS(Results!V:V,Results!G:G,CONCATENATE("&lt;&gt;*",'Heroic Traits'!B84,"*"),Results!E:E,'Heroic Traits'!A84)/E84,"")</f>
        <v>0.47499999999999998</v>
      </c>
      <c r="G84" s="46">
        <f>SUMIFS(Results!O:O,Results!G:G,CONCATENATE("*",B84,"*"),Results!E:E,'Heroic Traits'!A84,Results!Y:Y,"&gt;=500")</f>
        <v>40</v>
      </c>
      <c r="H84" s="52">
        <f>IFERROR(SUMIFS(Results!V:V,Results!G:G,CONCATENATE("*",B84,"*"),Results!E:E,'Heroic Traits'!A84,Results!Y:Y,"&gt;=500")/G84,"")</f>
        <v>0.77500000000000002</v>
      </c>
      <c r="I84" s="53">
        <f>SUMIFS(Results!O:O,Results!G:G,CONCATENATE("&lt;&gt;*",'Heroic Traits'!B84,"*"),Results!E:E,'Heroic Traits'!A84,Results!Y:Y,"&gt;=500")</f>
        <v>0</v>
      </c>
      <c r="J84" s="52" t="str">
        <f>IFERROR(SUMIFS(Results!V:V,Results!G:G,CONCATENATE("&lt;&gt;*",'Heroic Traits'!B84,"*"),Results!E:E,'Heroic Traits'!A84,Results!Y:Y,"&gt;=500")/I84,"")</f>
        <v/>
      </c>
    </row>
    <row r="85" spans="1:10" s="5" customFormat="1" x14ac:dyDescent="0.3">
      <c r="A85" s="49" t="s">
        <v>95</v>
      </c>
      <c r="B85" s="49"/>
      <c r="C85" s="6">
        <f>SUMIFS(Results!O:O,Results!G:G,CONCATENATE("*",B85,"*"),Results!E:E,'Heroic Traits'!A85)</f>
        <v>356</v>
      </c>
      <c r="D85" s="50">
        <f>IFERROR(SUMIFS(Results!V:V,Results!G:G,CONCATENATE("*",B85,"*"),Results!E:E,'Heroic Traits'!A85)/C85,"")</f>
        <v>0.5084269662921348</v>
      </c>
      <c r="E85" s="6">
        <f>SUMIFS(Results!O:O,Results!G:G,CONCATENATE("&lt;&gt;*",'Heroic Traits'!B85,"*"),Results!E:E,'Heroic Traits'!A85)</f>
        <v>0</v>
      </c>
      <c r="F85" s="50" t="str">
        <f>IFERROR(SUMIFS(Results!V:V,Results!G:G,CONCATENATE("&lt;&gt;*",'Heroic Traits'!B85,"*"),Results!E:E,'Heroic Traits'!A85)/E85,"")</f>
        <v/>
      </c>
      <c r="G85" s="46">
        <f>SUMIFS(Results!O:O,Results!G:G,CONCATENATE("*",B85,"*"),Results!E:E,'Heroic Traits'!A85,Results!Y:Y,"&gt;=500")</f>
        <v>74</v>
      </c>
      <c r="H85" s="52">
        <f>IFERROR(SUMIFS(Results!V:V,Results!G:G,CONCATENATE("*",B85,"*"),Results!E:E,'Heroic Traits'!A85,Results!Y:Y,"&gt;=500")/G85,"")</f>
        <v>0.58108108108108103</v>
      </c>
      <c r="I85" s="53">
        <f>SUMIFS(Results!O:O,Results!G:G,CONCATENATE("&lt;&gt;*",'Heroic Traits'!B85,"*"),Results!E:E,'Heroic Traits'!A85,Results!Y:Y,"&gt;=500")</f>
        <v>0</v>
      </c>
      <c r="J85" s="52" t="str">
        <f>IFERROR(SUMIFS(Results!V:V,Results!G:G,CONCATENATE("&lt;&gt;*",'Heroic Traits'!B85,"*"),Results!E:E,'Heroic Traits'!A85,Results!Y:Y,"&gt;=500")/I85,"")</f>
        <v/>
      </c>
    </row>
    <row r="86" spans="1:10" x14ac:dyDescent="0.3">
      <c r="A86" s="48" t="s">
        <v>95</v>
      </c>
      <c r="B86" s="48" t="s">
        <v>24107</v>
      </c>
      <c r="C86" s="1">
        <f>SUMIFS(Results!O:O,Results!G:G,CONCATENATE("*",B86,"*"),Results!E:E,'Heroic Traits'!A86)</f>
        <v>99</v>
      </c>
      <c r="D86" s="50">
        <f>IFERROR(SUMIFS(Results!V:V,Results!G:G,CONCATENATE("*",B86,"*"),Results!E:E,'Heroic Traits'!A86)/C86,"")</f>
        <v>0.5252525252525253</v>
      </c>
      <c r="E86" s="1">
        <f>SUMIFS(Results!O:O,Results!G:G,CONCATENATE("&lt;&gt;*",'Heroic Traits'!B86,"*"),Results!E:E,'Heroic Traits'!A86)</f>
        <v>257</v>
      </c>
      <c r="F86" s="50">
        <f>IFERROR(SUMIFS(Results!V:V,Results!G:G,CONCATENATE("&lt;&gt;*",'Heroic Traits'!B86,"*"),Results!E:E,'Heroic Traits'!A86)/E86,"")</f>
        <v>0.50194552529182879</v>
      </c>
      <c r="G86" s="46">
        <f>SUMIFS(Results!O:O,Results!G:G,CONCATENATE("*",B86,"*"),Results!E:E,'Heroic Traits'!A86,Results!Y:Y,"&gt;=500")</f>
        <v>34</v>
      </c>
      <c r="H86" s="52">
        <f>IFERROR(SUMIFS(Results!V:V,Results!G:G,CONCATENATE("*",B86,"*"),Results!E:E,'Heroic Traits'!A86,Results!Y:Y,"&gt;=500")/G86,"")</f>
        <v>0.5</v>
      </c>
      <c r="I86" s="53">
        <f>SUMIFS(Results!O:O,Results!G:G,CONCATENATE("&lt;&gt;*",'Heroic Traits'!B86,"*"),Results!E:E,'Heroic Traits'!A86,Results!Y:Y,"&gt;=500")</f>
        <v>40</v>
      </c>
      <c r="J86" s="52">
        <f>IFERROR(SUMIFS(Results!V:V,Results!G:G,CONCATENATE("&lt;&gt;*",'Heroic Traits'!B86,"*"),Results!E:E,'Heroic Traits'!A86,Results!Y:Y,"&gt;=500")/I86,"")</f>
        <v>0.65</v>
      </c>
    </row>
    <row r="87" spans="1:10" x14ac:dyDescent="0.3">
      <c r="A87" s="48" t="s">
        <v>95</v>
      </c>
      <c r="B87" s="48" t="s">
        <v>24108</v>
      </c>
      <c r="C87" s="1">
        <f>SUMIFS(Results!O:O,Results!G:G,CONCATENATE("*",B87,"*"),Results!E:E,'Heroic Traits'!A87)</f>
        <v>13</v>
      </c>
      <c r="D87" s="50">
        <f>IFERROR(SUMIFS(Results!V:V,Results!G:G,CONCATENATE("*",B87,"*"),Results!E:E,'Heroic Traits'!A87)/C87,"")</f>
        <v>0.53846153846153844</v>
      </c>
      <c r="E87" s="1">
        <f>SUMIFS(Results!O:O,Results!G:G,CONCATENATE("&lt;&gt;*",'Heroic Traits'!B87,"*"),Results!E:E,'Heroic Traits'!A87)</f>
        <v>343</v>
      </c>
      <c r="F87" s="50">
        <f>IFERROR(SUMIFS(Results!V:V,Results!G:G,CONCATENATE("&lt;&gt;*",'Heroic Traits'!B87,"*"),Results!E:E,'Heroic Traits'!A87)/E87,"")</f>
        <v>0.50728862973760935</v>
      </c>
      <c r="G87" s="46">
        <f>SUMIFS(Results!O:O,Results!G:G,CONCATENATE("*",B87,"*"),Results!E:E,'Heroic Traits'!A87,Results!Y:Y,"&gt;=500")</f>
        <v>0</v>
      </c>
      <c r="H87" s="52" t="str">
        <f>IFERROR(SUMIFS(Results!V:V,Results!G:G,CONCATENATE("*",B87,"*"),Results!E:E,'Heroic Traits'!A87,Results!Y:Y,"&gt;=500")/G87,"")</f>
        <v/>
      </c>
      <c r="I87" s="53">
        <f>SUMIFS(Results!O:O,Results!G:G,CONCATENATE("&lt;&gt;*",'Heroic Traits'!B87,"*"),Results!E:E,'Heroic Traits'!A87,Results!Y:Y,"&gt;=500")</f>
        <v>74</v>
      </c>
      <c r="J87" s="52">
        <f>IFERROR(SUMIFS(Results!V:V,Results!G:G,CONCATENATE("&lt;&gt;*",'Heroic Traits'!B87,"*"),Results!E:E,'Heroic Traits'!A87,Results!Y:Y,"&gt;=500")/I87,"")</f>
        <v>0.58108108108108103</v>
      </c>
    </row>
    <row r="88" spans="1:10" x14ac:dyDescent="0.3">
      <c r="A88" s="48" t="s">
        <v>95</v>
      </c>
      <c r="B88" s="48" t="s">
        <v>24109</v>
      </c>
      <c r="C88" s="1">
        <f>SUMIFS(Results!O:O,Results!G:G,CONCATENATE("*",B88,"*"),Results!E:E,'Heroic Traits'!A88)</f>
        <v>10</v>
      </c>
      <c r="D88" s="50">
        <f>IFERROR(SUMIFS(Results!V:V,Results!G:G,CONCATENATE("*",B88,"*"),Results!E:E,'Heroic Traits'!A88)/C88,"")</f>
        <v>0.3</v>
      </c>
      <c r="E88" s="1">
        <f>SUMIFS(Results!O:O,Results!G:G,CONCATENATE("&lt;&gt;*",'Heroic Traits'!B88,"*"),Results!E:E,'Heroic Traits'!A88)</f>
        <v>346</v>
      </c>
      <c r="F88" s="50">
        <f>IFERROR(SUMIFS(Results!V:V,Results!G:G,CONCATENATE("&lt;&gt;*",'Heroic Traits'!B88,"*"),Results!E:E,'Heroic Traits'!A88)/E88,"")</f>
        <v>0.51445086705202314</v>
      </c>
      <c r="G88" s="46">
        <f>SUMIFS(Results!O:O,Results!G:G,CONCATENATE("*",B88,"*"),Results!E:E,'Heroic Traits'!A88,Results!Y:Y,"&gt;=500")</f>
        <v>0</v>
      </c>
      <c r="H88" s="52" t="str">
        <f>IFERROR(SUMIFS(Results!V:V,Results!G:G,CONCATENATE("*",B88,"*"),Results!E:E,'Heroic Traits'!A88,Results!Y:Y,"&gt;=500")/G88,"")</f>
        <v/>
      </c>
      <c r="I88" s="53">
        <f>SUMIFS(Results!O:O,Results!G:G,CONCATENATE("&lt;&gt;*",'Heroic Traits'!B88,"*"),Results!E:E,'Heroic Traits'!A88,Results!Y:Y,"&gt;=500")</f>
        <v>74</v>
      </c>
      <c r="J88" s="52">
        <f>IFERROR(SUMIFS(Results!V:V,Results!G:G,CONCATENATE("&lt;&gt;*",'Heroic Traits'!B88,"*"),Results!E:E,'Heroic Traits'!A88,Results!Y:Y,"&gt;=500")/I88,"")</f>
        <v>0.58108108108108103</v>
      </c>
    </row>
    <row r="89" spans="1:10" x14ac:dyDescent="0.3">
      <c r="A89" s="48" t="s">
        <v>95</v>
      </c>
      <c r="B89" s="48" t="s">
        <v>25445</v>
      </c>
      <c r="C89" s="1">
        <f>SUMIFS(Results!O:O,Results!G:G,CONCATENATE("*",B89,"*"),Results!E:E,'Heroic Traits'!A89)</f>
        <v>1</v>
      </c>
      <c r="D89" s="50">
        <f>IFERROR(SUMIFS(Results!V:V,Results!G:G,CONCATENATE("*",B89,"*"),Results!E:E,'Heroic Traits'!A89)/C89,"")</f>
        <v>0</v>
      </c>
      <c r="E89" s="1">
        <f>SUMIFS(Results!O:O,Results!G:G,CONCATENATE("&lt;&gt;*",'Heroic Traits'!B89,"*"),Results!E:E,'Heroic Traits'!A89)</f>
        <v>355</v>
      </c>
      <c r="F89" s="50">
        <f>IFERROR(SUMIFS(Results!V:V,Results!G:G,CONCATENATE("&lt;&gt;*",'Heroic Traits'!B89,"*"),Results!E:E,'Heroic Traits'!A89)/E89,"")</f>
        <v>0.50985915492957745</v>
      </c>
      <c r="G89" s="46">
        <f>SUMIFS(Results!O:O,Results!G:G,CONCATENATE("*",B89,"*"),Results!E:E,'Heroic Traits'!A89,Results!Y:Y,"&gt;=500")</f>
        <v>0</v>
      </c>
      <c r="H89" s="52" t="str">
        <f>IFERROR(SUMIFS(Results!V:V,Results!G:G,CONCATENATE("*",B89,"*"),Results!E:E,'Heroic Traits'!A89,Results!Y:Y,"&gt;=500")/G89,"")</f>
        <v/>
      </c>
      <c r="I89" s="53">
        <f>SUMIFS(Results!O:O,Results!G:G,CONCATENATE("&lt;&gt;*",'Heroic Traits'!B89,"*"),Results!E:E,'Heroic Traits'!A89,Results!Y:Y,"&gt;=500")</f>
        <v>74</v>
      </c>
      <c r="J89" s="52">
        <f>IFERROR(SUMIFS(Results!V:V,Results!G:G,CONCATENATE("&lt;&gt;*",'Heroic Traits'!B89,"*"),Results!E:E,'Heroic Traits'!A89,Results!Y:Y,"&gt;=500")/I89,"")</f>
        <v>0.58108108108108103</v>
      </c>
    </row>
    <row r="90" spans="1:10" x14ac:dyDescent="0.3">
      <c r="A90" s="48" t="s">
        <v>95</v>
      </c>
      <c r="B90" s="48" t="s">
        <v>25446</v>
      </c>
      <c r="C90" s="1">
        <f>SUMIFS(Results!O:O,Results!G:G,CONCATENATE("*",B90,"*"),Results!E:E,'Heroic Traits'!A90)</f>
        <v>50</v>
      </c>
      <c r="D90" s="50">
        <f>IFERROR(SUMIFS(Results!V:V,Results!G:G,CONCATENATE("*",B90,"*"),Results!E:E,'Heroic Traits'!A90)/C90,"")</f>
        <v>0.54</v>
      </c>
      <c r="E90" s="1">
        <f>SUMIFS(Results!O:O,Results!G:G,CONCATENATE("&lt;&gt;*",'Heroic Traits'!B90,"*"),Results!E:E,'Heroic Traits'!A90)</f>
        <v>306</v>
      </c>
      <c r="F90" s="50">
        <f>IFERROR(SUMIFS(Results!V:V,Results!G:G,CONCATENATE("&lt;&gt;*",'Heroic Traits'!B90,"*"),Results!E:E,'Heroic Traits'!A90)/E90,"")</f>
        <v>0.50326797385620914</v>
      </c>
      <c r="G90" s="46">
        <f>SUMIFS(Results!O:O,Results!G:G,CONCATENATE("*",B90,"*"),Results!E:E,'Heroic Traits'!A90,Results!Y:Y,"&gt;=500")</f>
        <v>10</v>
      </c>
      <c r="H90" s="52">
        <f>IFERROR(SUMIFS(Results!V:V,Results!G:G,CONCATENATE("*",B90,"*"),Results!E:E,'Heroic Traits'!A90,Results!Y:Y,"&gt;=500")/G90,"")</f>
        <v>0.6</v>
      </c>
      <c r="I90" s="53">
        <f>SUMIFS(Results!O:O,Results!G:G,CONCATENATE("&lt;&gt;*",'Heroic Traits'!B90,"*"),Results!E:E,'Heroic Traits'!A90,Results!Y:Y,"&gt;=500")</f>
        <v>64</v>
      </c>
      <c r="J90" s="52">
        <f>IFERROR(SUMIFS(Results!V:V,Results!G:G,CONCATENATE("&lt;&gt;*",'Heroic Traits'!B90,"*"),Results!E:E,'Heroic Traits'!A90,Results!Y:Y,"&gt;=500")/I90,"")</f>
        <v>0.578125</v>
      </c>
    </row>
    <row r="91" spans="1:10" x14ac:dyDescent="0.3">
      <c r="A91" s="48" t="s">
        <v>95</v>
      </c>
      <c r="B91" s="48" t="s">
        <v>25447</v>
      </c>
      <c r="C91" s="1">
        <f>SUMIFS(Results!O:O,Results!G:G,CONCATENATE("*",B91,"*"),Results!E:E,'Heroic Traits'!A91)</f>
        <v>118</v>
      </c>
      <c r="D91" s="50">
        <f>IFERROR(SUMIFS(Results!V:V,Results!G:G,CONCATENATE("*",B91,"*"),Results!E:E,'Heroic Traits'!A91)/C91,"")</f>
        <v>0.55084745762711862</v>
      </c>
      <c r="E91" s="1">
        <f>SUMIFS(Results!O:O,Results!G:G,CONCATENATE("&lt;&gt;*",'Heroic Traits'!B91,"*"),Results!E:E,'Heroic Traits'!A91)</f>
        <v>238</v>
      </c>
      <c r="F91" s="50">
        <f>IFERROR(SUMIFS(Results!V:V,Results!G:G,CONCATENATE("&lt;&gt;*",'Heroic Traits'!B91,"*"),Results!E:E,'Heroic Traits'!A91)/E91,"")</f>
        <v>0.48739495798319327</v>
      </c>
      <c r="G91" s="46">
        <f>SUMIFS(Results!O:O,Results!G:G,CONCATENATE("*",B91,"*"),Results!E:E,'Heroic Traits'!A91,Results!Y:Y,"&gt;=500")</f>
        <v>25</v>
      </c>
      <c r="H91" s="52">
        <f>IFERROR(SUMIFS(Results!V:V,Results!G:G,CONCATENATE("*",B91,"*"),Results!E:E,'Heroic Traits'!A91,Results!Y:Y,"&gt;=500")/G91,"")</f>
        <v>0.72</v>
      </c>
      <c r="I91" s="53">
        <f>SUMIFS(Results!O:O,Results!G:G,CONCATENATE("&lt;&gt;*",'Heroic Traits'!B91,"*"),Results!E:E,'Heroic Traits'!A91,Results!Y:Y,"&gt;=500")</f>
        <v>49</v>
      </c>
      <c r="J91" s="52">
        <f>IFERROR(SUMIFS(Results!V:V,Results!G:G,CONCATENATE("&lt;&gt;*",'Heroic Traits'!B91,"*"),Results!E:E,'Heroic Traits'!A91,Results!Y:Y,"&gt;=500")/I91,"")</f>
        <v>0.51020408163265307</v>
      </c>
    </row>
    <row r="92" spans="1:10" s="5" customFormat="1" x14ac:dyDescent="0.3">
      <c r="A92" s="49" t="s">
        <v>49</v>
      </c>
      <c r="B92" s="49"/>
      <c r="C92" s="6">
        <f>SUMIFS(Results!O:O,Results!G:G,CONCATENATE("*",B92,"*"),Results!E:E,'Heroic Traits'!A92)</f>
        <v>382</v>
      </c>
      <c r="D92" s="50">
        <f>IFERROR(SUMIFS(Results!V:V,Results!G:G,CONCATENATE("*",B92,"*"),Results!E:E,'Heroic Traits'!A92)/C92,"")</f>
        <v>0.45549738219895286</v>
      </c>
      <c r="E92" s="6">
        <f>SUMIFS(Results!O:O,Results!G:G,CONCATENATE("&lt;&gt;*",'Heroic Traits'!B92,"*"),Results!E:E,'Heroic Traits'!A92)</f>
        <v>0</v>
      </c>
      <c r="F92" s="50" t="str">
        <f>IFERROR(SUMIFS(Results!V:V,Results!G:G,CONCATENATE("&lt;&gt;*",'Heroic Traits'!B92,"*"),Results!E:E,'Heroic Traits'!A92)/E92,"")</f>
        <v/>
      </c>
      <c r="G92" s="46">
        <f>SUMIFS(Results!O:O,Results!G:G,CONCATENATE("*",B92,"*"),Results!E:E,'Heroic Traits'!A92,Results!Y:Y,"&gt;=500")</f>
        <v>60</v>
      </c>
      <c r="H92" s="52">
        <f>IFERROR(SUMIFS(Results!V:V,Results!G:G,CONCATENATE("*",B92,"*"),Results!E:E,'Heroic Traits'!A92,Results!Y:Y,"&gt;=500")/G92,"")</f>
        <v>0.6333333333333333</v>
      </c>
      <c r="I92" s="53">
        <f>SUMIFS(Results!O:O,Results!G:G,CONCATENATE("&lt;&gt;*",'Heroic Traits'!B92,"*"),Results!E:E,'Heroic Traits'!A92,Results!Y:Y,"&gt;=500")</f>
        <v>0</v>
      </c>
      <c r="J92" s="52" t="str">
        <f>IFERROR(SUMIFS(Results!V:V,Results!G:G,CONCATENATE("&lt;&gt;*",'Heroic Traits'!B92,"*"),Results!E:E,'Heroic Traits'!A92,Results!Y:Y,"&gt;=500")/I92,"")</f>
        <v/>
      </c>
    </row>
    <row r="93" spans="1:10" x14ac:dyDescent="0.3">
      <c r="A93" s="48" t="s">
        <v>49</v>
      </c>
      <c r="B93" s="48" t="s">
        <v>24110</v>
      </c>
      <c r="C93" s="1">
        <f>SUMIFS(Results!O:O,Results!G:G,CONCATENATE("*",B93,"*"),Results!E:E,'Heroic Traits'!A93)</f>
        <v>74</v>
      </c>
      <c r="D93" s="50">
        <f>IFERROR(SUMIFS(Results!V:V,Results!G:G,CONCATENATE("*",B93,"*"),Results!E:E,'Heroic Traits'!A93)/C93,"")</f>
        <v>0.3716216216216216</v>
      </c>
      <c r="E93" s="1">
        <f>SUMIFS(Results!O:O,Results!G:G,CONCATENATE("&lt;&gt;*",'Heroic Traits'!B93,"*"),Results!E:E,'Heroic Traits'!A93)</f>
        <v>308</v>
      </c>
      <c r="F93" s="50">
        <f>IFERROR(SUMIFS(Results!V:V,Results!G:G,CONCATENATE("&lt;&gt;*",'Heroic Traits'!B93,"*"),Results!E:E,'Heroic Traits'!A93)/E93,"")</f>
        <v>0.47564935064935066</v>
      </c>
      <c r="G93" s="46">
        <f>SUMIFS(Results!O:O,Results!G:G,CONCATENATE("*",B93,"*"),Results!E:E,'Heroic Traits'!A93,Results!Y:Y,"&gt;=500")</f>
        <v>0</v>
      </c>
      <c r="H93" s="52" t="str">
        <f>IFERROR(SUMIFS(Results!V:V,Results!G:G,CONCATENATE("*",B93,"*"),Results!E:E,'Heroic Traits'!A93,Results!Y:Y,"&gt;=500")/G93,"")</f>
        <v/>
      </c>
      <c r="I93" s="53">
        <f>SUMIFS(Results!O:O,Results!G:G,CONCATENATE("&lt;&gt;*",'Heroic Traits'!B93,"*"),Results!E:E,'Heroic Traits'!A93,Results!Y:Y,"&gt;=500")</f>
        <v>60</v>
      </c>
      <c r="J93" s="52">
        <f>IFERROR(SUMIFS(Results!V:V,Results!G:G,CONCATENATE("&lt;&gt;*",'Heroic Traits'!B93,"*"),Results!E:E,'Heroic Traits'!A93,Results!Y:Y,"&gt;=500")/I93,"")</f>
        <v>0.6333333333333333</v>
      </c>
    </row>
    <row r="94" spans="1:10" x14ac:dyDescent="0.3">
      <c r="A94" s="48" t="s">
        <v>49</v>
      </c>
      <c r="B94" s="48" t="s">
        <v>24111</v>
      </c>
      <c r="C94" s="1">
        <f>SUMIFS(Results!O:O,Results!G:G,CONCATENATE("*",B94,"*"),Results!E:E,'Heroic Traits'!A94)</f>
        <v>46</v>
      </c>
      <c r="D94" s="50">
        <f>IFERROR(SUMIFS(Results!V:V,Results!G:G,CONCATENATE("*",B94,"*"),Results!E:E,'Heroic Traits'!A94)/C94,"")</f>
        <v>0.52173913043478259</v>
      </c>
      <c r="E94" s="1">
        <f>SUMIFS(Results!O:O,Results!G:G,CONCATENATE("&lt;&gt;*",'Heroic Traits'!B94,"*"),Results!E:E,'Heroic Traits'!A94)</f>
        <v>336</v>
      </c>
      <c r="F94" s="50">
        <f>IFERROR(SUMIFS(Results!V:V,Results!G:G,CONCATENATE("&lt;&gt;*",'Heroic Traits'!B94,"*"),Results!E:E,'Heroic Traits'!A94)/E94,"")</f>
        <v>0.44642857142857145</v>
      </c>
      <c r="G94" s="46">
        <f>SUMIFS(Results!O:O,Results!G:G,CONCATENATE("*",B94,"*"),Results!E:E,'Heroic Traits'!A94,Results!Y:Y,"&gt;=500")</f>
        <v>10</v>
      </c>
      <c r="H94" s="52">
        <f>IFERROR(SUMIFS(Results!V:V,Results!G:G,CONCATENATE("*",B94,"*"),Results!E:E,'Heroic Traits'!A94,Results!Y:Y,"&gt;=500")/G94,"")</f>
        <v>0.6</v>
      </c>
      <c r="I94" s="53">
        <f>SUMIFS(Results!O:O,Results!G:G,CONCATENATE("&lt;&gt;*",'Heroic Traits'!B94,"*"),Results!E:E,'Heroic Traits'!A94,Results!Y:Y,"&gt;=500")</f>
        <v>50</v>
      </c>
      <c r="J94" s="52">
        <f>IFERROR(SUMIFS(Results!V:V,Results!G:G,CONCATENATE("&lt;&gt;*",'Heroic Traits'!B94,"*"),Results!E:E,'Heroic Traits'!A94,Results!Y:Y,"&gt;=500")/I94,"")</f>
        <v>0.64</v>
      </c>
    </row>
    <row r="95" spans="1:10" x14ac:dyDescent="0.3">
      <c r="A95" s="48" t="s">
        <v>49</v>
      </c>
      <c r="B95" s="48" t="s">
        <v>24112</v>
      </c>
      <c r="C95" s="1">
        <f>SUMIFS(Results!O:O,Results!G:G,CONCATENATE("*",B95,"*"),Results!E:E,'Heroic Traits'!A95)</f>
        <v>20</v>
      </c>
      <c r="D95" s="50">
        <f>IFERROR(SUMIFS(Results!V:V,Results!G:G,CONCATENATE("*",B95,"*"),Results!E:E,'Heroic Traits'!A95)/C95,"")</f>
        <v>0.6</v>
      </c>
      <c r="E95" s="1">
        <f>SUMIFS(Results!O:O,Results!G:G,CONCATENATE("&lt;&gt;*",'Heroic Traits'!B95,"*"),Results!E:E,'Heroic Traits'!A95)</f>
        <v>362</v>
      </c>
      <c r="F95" s="50">
        <f>IFERROR(SUMIFS(Results!V:V,Results!G:G,CONCATENATE("&lt;&gt;*",'Heroic Traits'!B95,"*"),Results!E:E,'Heroic Traits'!A95)/E95,"")</f>
        <v>0.44751381215469616</v>
      </c>
      <c r="G95" s="46">
        <f>SUMIFS(Results!O:O,Results!G:G,CONCATENATE("*",B95,"*"),Results!E:E,'Heroic Traits'!A95,Results!Y:Y,"&gt;=500")</f>
        <v>10</v>
      </c>
      <c r="H95" s="52">
        <f>IFERROR(SUMIFS(Results!V:V,Results!G:G,CONCATENATE("*",B95,"*"),Results!E:E,'Heroic Traits'!A95,Results!Y:Y,"&gt;=500")/G95,"")</f>
        <v>0.8</v>
      </c>
      <c r="I95" s="53">
        <f>SUMIFS(Results!O:O,Results!G:G,CONCATENATE("&lt;&gt;*",'Heroic Traits'!B95,"*"),Results!E:E,'Heroic Traits'!A95,Results!Y:Y,"&gt;=500")</f>
        <v>50</v>
      </c>
      <c r="J95" s="52">
        <f>IFERROR(SUMIFS(Results!V:V,Results!G:G,CONCATENATE("&lt;&gt;*",'Heroic Traits'!B95,"*"),Results!E:E,'Heroic Traits'!A95,Results!Y:Y,"&gt;=500")/I95,"")</f>
        <v>0.6</v>
      </c>
    </row>
    <row r="96" spans="1:10" s="5" customFormat="1" x14ac:dyDescent="0.3">
      <c r="A96" s="49" t="s">
        <v>22</v>
      </c>
      <c r="B96" s="49"/>
      <c r="C96" s="6">
        <f>SUMIFS(Results!O:O,Results!G:G,CONCATENATE("*",B96,"*"),Results!E:E,'Heroic Traits'!A96)</f>
        <v>351</v>
      </c>
      <c r="D96" s="50">
        <f>IFERROR(SUMIFS(Results!V:V,Results!G:G,CONCATENATE("*",B96,"*"),Results!E:E,'Heroic Traits'!A96)/C96,"")</f>
        <v>0.5028490028490028</v>
      </c>
      <c r="E96" s="6">
        <f>SUMIFS(Results!O:O,Results!G:G,CONCATENATE("&lt;&gt;*",'Heroic Traits'!B96,"*"),Results!E:E,'Heroic Traits'!A96)</f>
        <v>0</v>
      </c>
      <c r="F96" s="50" t="str">
        <f>IFERROR(SUMIFS(Results!V:V,Results!G:G,CONCATENATE("&lt;&gt;*",'Heroic Traits'!B96,"*"),Results!E:E,'Heroic Traits'!A96)/E96,"")</f>
        <v/>
      </c>
      <c r="G96" s="46">
        <f>SUMIFS(Results!O:O,Results!G:G,CONCATENATE("*",B96,"*"),Results!E:E,'Heroic Traits'!A96,Results!Y:Y,"&gt;=500")</f>
        <v>80</v>
      </c>
      <c r="H96" s="52">
        <f>IFERROR(SUMIFS(Results!V:V,Results!G:G,CONCATENATE("*",B96,"*"),Results!E:E,'Heroic Traits'!A96,Results!Y:Y,"&gt;=500")/G96,"")</f>
        <v>0.75</v>
      </c>
      <c r="I96" s="53">
        <f>SUMIFS(Results!O:O,Results!G:G,CONCATENATE("&lt;&gt;*",'Heroic Traits'!B96,"*"),Results!E:E,'Heroic Traits'!A96,Results!Y:Y,"&gt;=500")</f>
        <v>0</v>
      </c>
      <c r="J96" s="52" t="str">
        <f>IFERROR(SUMIFS(Results!V:V,Results!G:G,CONCATENATE("&lt;&gt;*",'Heroic Traits'!B96,"*"),Results!E:E,'Heroic Traits'!A96,Results!Y:Y,"&gt;=500")/I96,"")</f>
        <v/>
      </c>
    </row>
    <row r="97" spans="1:10" x14ac:dyDescent="0.3">
      <c r="A97" s="48" t="s">
        <v>22</v>
      </c>
      <c r="B97" s="48" t="s">
        <v>24098</v>
      </c>
      <c r="C97" s="1">
        <f>SUMIFS(Results!O:O,Results!G:G,CONCATENATE("*",B97,"*"),Results!E:E,'Heroic Traits'!A97)</f>
        <v>76</v>
      </c>
      <c r="D97" s="50">
        <f>IFERROR(SUMIFS(Results!V:V,Results!G:G,CONCATENATE("*",B97,"*"),Results!E:E,'Heroic Traits'!A97)/C97,"")</f>
        <v>0.53289473684210531</v>
      </c>
      <c r="E97" s="1">
        <f>SUMIFS(Results!O:O,Results!G:G,CONCATENATE("&lt;&gt;*",'Heroic Traits'!B97,"*"),Results!E:E,'Heroic Traits'!A97)</f>
        <v>275</v>
      </c>
      <c r="F97" s="50">
        <f>IFERROR(SUMIFS(Results!V:V,Results!G:G,CONCATENATE("&lt;&gt;*",'Heroic Traits'!B97,"*"),Results!E:E,'Heroic Traits'!A97)/E97,"")</f>
        <v>0.49454545454545457</v>
      </c>
      <c r="G97" s="46">
        <f>SUMIFS(Results!O:O,Results!G:G,CONCATENATE("*",B97,"*"),Results!E:E,'Heroic Traits'!A97,Results!Y:Y,"&gt;=500")</f>
        <v>20</v>
      </c>
      <c r="H97" s="52">
        <f>IFERROR(SUMIFS(Results!V:V,Results!G:G,CONCATENATE("*",B97,"*"),Results!E:E,'Heroic Traits'!A97,Results!Y:Y,"&gt;=500")/G97,"")</f>
        <v>0.75</v>
      </c>
      <c r="I97" s="53">
        <f>SUMIFS(Results!O:O,Results!G:G,CONCATENATE("&lt;&gt;*",'Heroic Traits'!B97,"*"),Results!E:E,'Heroic Traits'!A97,Results!Y:Y,"&gt;=500")</f>
        <v>60</v>
      </c>
      <c r="J97" s="52">
        <f>IFERROR(SUMIFS(Results!V:V,Results!G:G,CONCATENATE("&lt;&gt;*",'Heroic Traits'!B97,"*"),Results!E:E,'Heroic Traits'!A97,Results!Y:Y,"&gt;=500")/I97,"")</f>
        <v>0.75</v>
      </c>
    </row>
    <row r="98" spans="1:10" x14ac:dyDescent="0.3">
      <c r="A98" s="48" t="s">
        <v>22</v>
      </c>
      <c r="B98" s="48" t="s">
        <v>24099</v>
      </c>
      <c r="C98" s="1">
        <f>SUMIFS(Results!O:O,Results!G:G,CONCATENATE("*",B98,"*"),Results!E:E,'Heroic Traits'!A98)</f>
        <v>30</v>
      </c>
      <c r="D98" s="50">
        <f>IFERROR(SUMIFS(Results!V:V,Results!G:G,CONCATENATE("*",B98,"*"),Results!E:E,'Heroic Traits'!A98)/C98,"")</f>
        <v>0.43333333333333335</v>
      </c>
      <c r="E98" s="1">
        <f>SUMIFS(Results!O:O,Results!G:G,CONCATENATE("&lt;&gt;*",'Heroic Traits'!B98,"*"),Results!E:E,'Heroic Traits'!A98)</f>
        <v>321</v>
      </c>
      <c r="F98" s="50">
        <f>IFERROR(SUMIFS(Results!V:V,Results!G:G,CONCATENATE("&lt;&gt;*",'Heroic Traits'!B98,"*"),Results!E:E,'Heroic Traits'!A98)/E98,"")</f>
        <v>0.50934579439252337</v>
      </c>
      <c r="G98" s="46">
        <f>SUMIFS(Results!O:O,Results!G:G,CONCATENATE("*",B98,"*"),Results!E:E,'Heroic Traits'!A98,Results!Y:Y,"&gt;=500")</f>
        <v>15</v>
      </c>
      <c r="H98" s="52">
        <f>IFERROR(SUMIFS(Results!V:V,Results!G:G,CONCATENATE("*",B98,"*"),Results!E:E,'Heroic Traits'!A98,Results!Y:Y,"&gt;=500")/G98,"")</f>
        <v>0.8</v>
      </c>
      <c r="I98" s="53">
        <f>SUMIFS(Results!O:O,Results!G:G,CONCATENATE("&lt;&gt;*",'Heroic Traits'!B98,"*"),Results!E:E,'Heroic Traits'!A98,Results!Y:Y,"&gt;=500")</f>
        <v>65</v>
      </c>
      <c r="J98" s="52">
        <f>IFERROR(SUMIFS(Results!V:V,Results!G:G,CONCATENATE("&lt;&gt;*",'Heroic Traits'!B98,"*"),Results!E:E,'Heroic Traits'!A98,Results!Y:Y,"&gt;=500")/I98,"")</f>
        <v>0.7384615384615385</v>
      </c>
    </row>
    <row r="99" spans="1:10" x14ac:dyDescent="0.3">
      <c r="A99" s="48" t="s">
        <v>22</v>
      </c>
      <c r="B99" s="48" t="s">
        <v>24100</v>
      </c>
      <c r="C99" s="1">
        <f>SUMIFS(Results!O:O,Results!G:G,CONCATENATE("*",B99,"*"),Results!E:E,'Heroic Traits'!A99)</f>
        <v>5</v>
      </c>
      <c r="D99" s="50">
        <f>IFERROR(SUMIFS(Results!V:V,Results!G:G,CONCATENATE("*",B99,"*"),Results!E:E,'Heroic Traits'!A99)/C99,"")</f>
        <v>0.2</v>
      </c>
      <c r="E99" s="1">
        <f>SUMIFS(Results!O:O,Results!G:G,CONCATENATE("&lt;&gt;*",'Heroic Traits'!B99,"*"),Results!E:E,'Heroic Traits'!A99)</f>
        <v>346</v>
      </c>
      <c r="F99" s="50">
        <f>IFERROR(SUMIFS(Results!V:V,Results!G:G,CONCATENATE("&lt;&gt;*",'Heroic Traits'!B99,"*"),Results!E:E,'Heroic Traits'!A99)/E99,"")</f>
        <v>0.50722543352601157</v>
      </c>
      <c r="G99" s="46">
        <f>SUMIFS(Results!O:O,Results!G:G,CONCATENATE("*",B99,"*"),Results!E:E,'Heroic Traits'!A99,Results!Y:Y,"&gt;=500")</f>
        <v>0</v>
      </c>
      <c r="H99" s="52" t="str">
        <f>IFERROR(SUMIFS(Results!V:V,Results!G:G,CONCATENATE("*",B99,"*"),Results!E:E,'Heroic Traits'!A99,Results!Y:Y,"&gt;=500")/G99,"")</f>
        <v/>
      </c>
      <c r="I99" s="53">
        <f>SUMIFS(Results!O:O,Results!G:G,CONCATENATE("&lt;&gt;*",'Heroic Traits'!B99,"*"),Results!E:E,'Heroic Traits'!A99,Results!Y:Y,"&gt;=500")</f>
        <v>80</v>
      </c>
      <c r="J99" s="52">
        <f>IFERROR(SUMIFS(Results!V:V,Results!G:G,CONCATENATE("&lt;&gt;*",'Heroic Traits'!B99,"*"),Results!E:E,'Heroic Traits'!A99,Results!Y:Y,"&gt;=500")/I99,"")</f>
        <v>0.75</v>
      </c>
    </row>
    <row r="100" spans="1:10" s="5" customFormat="1" x14ac:dyDescent="0.3">
      <c r="A100" s="49" t="s">
        <v>87</v>
      </c>
      <c r="B100" s="49"/>
      <c r="C100" s="6">
        <f>SUMIFS(Results!O:O,Results!G:G,CONCATENATE("*",B100,"*"),Results!E:E,'Heroic Traits'!A100)</f>
        <v>194</v>
      </c>
      <c r="D100" s="50">
        <f>IFERROR(SUMIFS(Results!V:V,Results!G:G,CONCATENATE("*",B100,"*"),Results!E:E,'Heroic Traits'!A100)/C100,"")</f>
        <v>0.51546391752577314</v>
      </c>
      <c r="E100" s="6">
        <f>SUMIFS(Results!O:O,Results!G:G,CONCATENATE("&lt;&gt;*",'Heroic Traits'!B100,"*"),Results!E:E,'Heroic Traits'!A100)</f>
        <v>0</v>
      </c>
      <c r="F100" s="50" t="str">
        <f>IFERROR(SUMIFS(Results!V:V,Results!G:G,CONCATENATE("&lt;&gt;*",'Heroic Traits'!B100,"*"),Results!E:E,'Heroic Traits'!A100)/E100,"")</f>
        <v/>
      </c>
      <c r="G100" s="46">
        <f>SUMIFS(Results!O:O,Results!G:G,CONCATENATE("*",B100,"*"),Results!E:E,'Heroic Traits'!A100,Results!Y:Y,"&gt;=500")</f>
        <v>31</v>
      </c>
      <c r="H100" s="52">
        <f>IFERROR(SUMIFS(Results!V:V,Results!G:G,CONCATENATE("*",B100,"*"),Results!E:E,'Heroic Traits'!A100,Results!Y:Y,"&gt;=500")/G100,"")</f>
        <v>0.67741935483870963</v>
      </c>
      <c r="I100" s="53">
        <f>SUMIFS(Results!O:O,Results!G:G,CONCATENATE("&lt;&gt;*",'Heroic Traits'!B100,"*"),Results!E:E,'Heroic Traits'!A100,Results!Y:Y,"&gt;=500")</f>
        <v>0</v>
      </c>
      <c r="J100" s="52" t="str">
        <f>IFERROR(SUMIFS(Results!V:V,Results!G:G,CONCATENATE("&lt;&gt;*",'Heroic Traits'!B100,"*"),Results!E:E,'Heroic Traits'!A100,Results!Y:Y,"&gt;=500")/I100,"")</f>
        <v/>
      </c>
    </row>
    <row r="101" spans="1:10" x14ac:dyDescent="0.3">
      <c r="A101" s="48" t="s">
        <v>87</v>
      </c>
      <c r="B101" s="48" t="s">
        <v>24104</v>
      </c>
      <c r="C101" s="1">
        <f>SUMIFS(Results!O:O,Results!G:G,CONCATENATE("*",B101,"*"),Results!E:E,'Heroic Traits'!A101)</f>
        <v>45</v>
      </c>
      <c r="D101" s="50">
        <f>IFERROR(SUMIFS(Results!V:V,Results!G:G,CONCATENATE("*",B101,"*"),Results!E:E,'Heroic Traits'!A101)/C101,"")</f>
        <v>0.57777777777777772</v>
      </c>
      <c r="E101" s="1">
        <f>SUMIFS(Results!O:O,Results!G:G,CONCATENATE("&lt;&gt;*",'Heroic Traits'!B101,"*"),Results!E:E,'Heroic Traits'!A101)</f>
        <v>149</v>
      </c>
      <c r="F101" s="50">
        <f>IFERROR(SUMIFS(Results!V:V,Results!G:G,CONCATENATE("&lt;&gt;*",'Heroic Traits'!B101,"*"),Results!E:E,'Heroic Traits'!A101)/E101,"")</f>
        <v>0.49664429530201343</v>
      </c>
      <c r="G101" s="46">
        <f>SUMIFS(Results!O:O,Results!G:G,CONCATENATE("*",B101,"*"),Results!E:E,'Heroic Traits'!A101,Results!Y:Y,"&gt;=500")</f>
        <v>17</v>
      </c>
      <c r="H101" s="52">
        <f>IFERROR(SUMIFS(Results!V:V,Results!G:G,CONCATENATE("*",B101,"*"),Results!E:E,'Heroic Traits'!A101,Results!Y:Y,"&gt;=500")/G101,"")</f>
        <v>0.70588235294117652</v>
      </c>
      <c r="I101" s="53">
        <f>SUMIFS(Results!O:O,Results!G:G,CONCATENATE("&lt;&gt;*",'Heroic Traits'!B101,"*"),Results!E:E,'Heroic Traits'!A101,Results!Y:Y,"&gt;=500")</f>
        <v>14</v>
      </c>
      <c r="J101" s="52">
        <f>IFERROR(SUMIFS(Results!V:V,Results!G:G,CONCATENATE("&lt;&gt;*",'Heroic Traits'!B101,"*"),Results!E:E,'Heroic Traits'!A101,Results!Y:Y,"&gt;=500")/I101,"")</f>
        <v>0.6428571428571429</v>
      </c>
    </row>
    <row r="102" spans="1:10" x14ac:dyDescent="0.3">
      <c r="A102" s="48" t="s">
        <v>87</v>
      </c>
      <c r="B102" s="48" t="s">
        <v>24105</v>
      </c>
      <c r="C102" s="1">
        <f>SUMIFS(Results!O:O,Results!G:G,CONCATENATE("*",B102,"*"),Results!E:E,'Heroic Traits'!A102)</f>
        <v>74</v>
      </c>
      <c r="D102" s="50">
        <f>IFERROR(SUMIFS(Results!V:V,Results!G:G,CONCATENATE("*",B102,"*"),Results!E:E,'Heroic Traits'!A102)/C102,"")</f>
        <v>0.47297297297297297</v>
      </c>
      <c r="E102" s="1">
        <f>SUMIFS(Results!O:O,Results!G:G,CONCATENATE("&lt;&gt;*",'Heroic Traits'!B102,"*"),Results!E:E,'Heroic Traits'!A102)</f>
        <v>120</v>
      </c>
      <c r="F102" s="50">
        <f>IFERROR(SUMIFS(Results!V:V,Results!G:G,CONCATENATE("&lt;&gt;*",'Heroic Traits'!B102,"*"),Results!E:E,'Heroic Traits'!A102)/E102,"")</f>
        <v>0.54166666666666663</v>
      </c>
      <c r="G102" s="46">
        <f>SUMIFS(Results!O:O,Results!G:G,CONCATENATE("*",B102,"*"),Results!E:E,'Heroic Traits'!A102,Results!Y:Y,"&gt;=500")</f>
        <v>9</v>
      </c>
      <c r="H102" s="52">
        <f>IFERROR(SUMIFS(Results!V:V,Results!G:G,CONCATENATE("*",B102,"*"),Results!E:E,'Heroic Traits'!A102,Results!Y:Y,"&gt;=500")/G102,"")</f>
        <v>0.66666666666666663</v>
      </c>
      <c r="I102" s="53">
        <f>SUMIFS(Results!O:O,Results!G:G,CONCATENATE("&lt;&gt;*",'Heroic Traits'!B102,"*"),Results!E:E,'Heroic Traits'!A102,Results!Y:Y,"&gt;=500")</f>
        <v>22</v>
      </c>
      <c r="J102" s="52">
        <f>IFERROR(SUMIFS(Results!V:V,Results!G:G,CONCATENATE("&lt;&gt;*",'Heroic Traits'!B102,"*"),Results!E:E,'Heroic Traits'!A102,Results!Y:Y,"&gt;=500")/I102,"")</f>
        <v>0.68181818181818177</v>
      </c>
    </row>
    <row r="103" spans="1:10" x14ac:dyDescent="0.3">
      <c r="A103" s="48" t="s">
        <v>87</v>
      </c>
      <c r="B103" s="48" t="s">
        <v>24106</v>
      </c>
      <c r="C103" s="1">
        <f>SUMIFS(Results!O:O,Results!G:G,CONCATENATE("*",B103,"*"),Results!E:E,'Heroic Traits'!A103)</f>
        <v>3</v>
      </c>
      <c r="D103" s="50">
        <f>IFERROR(SUMIFS(Results!V:V,Results!G:G,CONCATENATE("*",B103,"*"),Results!E:E,'Heroic Traits'!A103)/C103,"")</f>
        <v>0.66666666666666663</v>
      </c>
      <c r="E103" s="1">
        <f>SUMIFS(Results!O:O,Results!G:G,CONCATENATE("&lt;&gt;*",'Heroic Traits'!B103,"*"),Results!E:E,'Heroic Traits'!A103)</f>
        <v>191</v>
      </c>
      <c r="F103" s="50">
        <f>IFERROR(SUMIFS(Results!V:V,Results!G:G,CONCATENATE("&lt;&gt;*",'Heroic Traits'!B103,"*"),Results!E:E,'Heroic Traits'!A103)/E103,"")</f>
        <v>0.51308900523560208</v>
      </c>
      <c r="G103" s="46">
        <f>SUMIFS(Results!O:O,Results!G:G,CONCATENATE("*",B103,"*"),Results!E:E,'Heroic Traits'!A103,Results!Y:Y,"&gt;=500")</f>
        <v>0</v>
      </c>
      <c r="H103" s="52" t="str">
        <f>IFERROR(SUMIFS(Results!V:V,Results!G:G,CONCATENATE("*",B103,"*"),Results!E:E,'Heroic Traits'!A103,Results!Y:Y,"&gt;=500")/G103,"")</f>
        <v/>
      </c>
      <c r="I103" s="53">
        <f>SUMIFS(Results!O:O,Results!G:G,CONCATENATE("&lt;&gt;*",'Heroic Traits'!B103,"*"),Results!E:E,'Heroic Traits'!A103,Results!Y:Y,"&gt;=500")</f>
        <v>31</v>
      </c>
      <c r="J103" s="52">
        <f>IFERROR(SUMIFS(Results!V:V,Results!G:G,CONCATENATE("&lt;&gt;*",'Heroic Traits'!B103,"*"),Results!E:E,'Heroic Traits'!A103,Results!Y:Y,"&gt;=500")/I103,"")</f>
        <v>0.67741935483870963</v>
      </c>
    </row>
    <row r="104" spans="1:10" s="5" customFormat="1" x14ac:dyDescent="0.3">
      <c r="A104" s="49" t="s">
        <v>17</v>
      </c>
      <c r="B104" s="49"/>
      <c r="C104" s="6">
        <f>SUMIFS(Results!O:O,Results!G:G,CONCATENATE("*",B104,"*"),Results!E:E,'Heroic Traits'!A104)</f>
        <v>360</v>
      </c>
      <c r="D104" s="50">
        <f>IFERROR(SUMIFS(Results!V:V,Results!G:G,CONCATENATE("*",B104,"*"),Results!E:E,'Heroic Traits'!A104)/C104,"")</f>
        <v>0.48888888888888887</v>
      </c>
      <c r="E104" s="6">
        <f>SUMIFS(Results!O:O,Results!G:G,CONCATENATE("&lt;&gt;*",'Heroic Traits'!B104,"*"),Results!E:E,'Heroic Traits'!A104)</f>
        <v>0</v>
      </c>
      <c r="F104" s="50" t="str">
        <f>IFERROR(SUMIFS(Results!V:V,Results!G:G,CONCATENATE("&lt;&gt;*",'Heroic Traits'!B104,"*"),Results!E:E,'Heroic Traits'!A104)/E104,"")</f>
        <v/>
      </c>
      <c r="G104" s="46">
        <f>SUMIFS(Results!O:O,Results!G:G,CONCATENATE("*",B104,"*"),Results!E:E,'Heroic Traits'!A104,Results!Y:Y,"&gt;=500")</f>
        <v>48</v>
      </c>
      <c r="H104" s="52">
        <f>IFERROR(SUMIFS(Results!V:V,Results!G:G,CONCATENATE("*",B104,"*"),Results!E:E,'Heroic Traits'!A104,Results!Y:Y,"&gt;=500")/G104,"")</f>
        <v>0.67708333333333337</v>
      </c>
      <c r="I104" s="53">
        <f>SUMIFS(Results!O:O,Results!G:G,CONCATENATE("&lt;&gt;*",'Heroic Traits'!B104,"*"),Results!E:E,'Heroic Traits'!A104,Results!Y:Y,"&gt;=500")</f>
        <v>0</v>
      </c>
      <c r="J104" s="52" t="str">
        <f>IFERROR(SUMIFS(Results!V:V,Results!G:G,CONCATENATE("&lt;&gt;*",'Heroic Traits'!B104,"*"),Results!E:E,'Heroic Traits'!A104,Results!Y:Y,"&gt;=500")/I104,"")</f>
        <v/>
      </c>
    </row>
    <row r="105" spans="1:10" x14ac:dyDescent="0.3">
      <c r="A105" s="48" t="s">
        <v>17</v>
      </c>
      <c r="B105" s="48" t="s">
        <v>24101</v>
      </c>
      <c r="C105" s="1">
        <f>SUMIFS(Results!O:O,Results!G:G,CONCATENATE("*",B105,"*"),Results!E:E,'Heroic Traits'!A105)</f>
        <v>125</v>
      </c>
      <c r="D105" s="50">
        <f>IFERROR(SUMIFS(Results!V:V,Results!G:G,CONCATENATE("*",B105,"*"),Results!E:E,'Heroic Traits'!A105)/C105,"")</f>
        <v>0.47199999999999998</v>
      </c>
      <c r="E105" s="1">
        <f>SUMIFS(Results!O:O,Results!G:G,CONCATENATE("&lt;&gt;*",'Heroic Traits'!B105,"*"),Results!E:E,'Heroic Traits'!A105)</f>
        <v>235</v>
      </c>
      <c r="F105" s="50">
        <f>IFERROR(SUMIFS(Results!V:V,Results!G:G,CONCATENATE("&lt;&gt;*",'Heroic Traits'!B105,"*"),Results!E:E,'Heroic Traits'!A105)/E105,"")</f>
        <v>0.49787234042553191</v>
      </c>
      <c r="G105" s="46">
        <f>SUMIFS(Results!O:O,Results!G:G,CONCATENATE("*",B105,"*"),Results!E:E,'Heroic Traits'!A105,Results!Y:Y,"&gt;=500")</f>
        <v>15</v>
      </c>
      <c r="H105" s="52">
        <f>IFERROR(SUMIFS(Results!V:V,Results!G:G,CONCATENATE("*",B105,"*"),Results!E:E,'Heroic Traits'!A105,Results!Y:Y,"&gt;=500")/G105,"")</f>
        <v>0.7</v>
      </c>
      <c r="I105" s="53">
        <f>SUMIFS(Results!O:O,Results!G:G,CONCATENATE("&lt;&gt;*",'Heroic Traits'!B105,"*"),Results!E:E,'Heroic Traits'!A105,Results!Y:Y,"&gt;=500")</f>
        <v>33</v>
      </c>
      <c r="J105" s="52">
        <f>IFERROR(SUMIFS(Results!V:V,Results!G:G,CONCATENATE("&lt;&gt;*",'Heroic Traits'!B105,"*"),Results!E:E,'Heroic Traits'!A105,Results!Y:Y,"&gt;=500")/I105,"")</f>
        <v>0.66666666666666663</v>
      </c>
    </row>
    <row r="106" spans="1:10" x14ac:dyDescent="0.3">
      <c r="A106" s="48" t="s">
        <v>17</v>
      </c>
      <c r="B106" s="48" t="s">
        <v>24102</v>
      </c>
      <c r="C106" s="1">
        <f>SUMIFS(Results!O:O,Results!G:G,CONCATENATE("*",B106,"*"),Results!E:E,'Heroic Traits'!A106)</f>
        <v>102</v>
      </c>
      <c r="D106" s="50">
        <f>IFERROR(SUMIFS(Results!V:V,Results!G:G,CONCATENATE("*",B106,"*"),Results!E:E,'Heroic Traits'!A106)/C106,"")</f>
        <v>0.54411764705882348</v>
      </c>
      <c r="E106" s="1">
        <f>SUMIFS(Results!O:O,Results!G:G,CONCATENATE("&lt;&gt;*",'Heroic Traits'!B106,"*"),Results!E:E,'Heroic Traits'!A106)</f>
        <v>258</v>
      </c>
      <c r="F106" s="50">
        <f>IFERROR(SUMIFS(Results!V:V,Results!G:G,CONCATENATE("&lt;&gt;*",'Heroic Traits'!B106,"*"),Results!E:E,'Heroic Traits'!A106)/E106,"")</f>
        <v>0.46705426356589147</v>
      </c>
      <c r="G106" s="46">
        <f>SUMIFS(Results!O:O,Results!G:G,CONCATENATE("*",B106,"*"),Results!E:E,'Heroic Traits'!A106,Results!Y:Y,"&gt;=500")</f>
        <v>18</v>
      </c>
      <c r="H106" s="52">
        <f>IFERROR(SUMIFS(Results!V:V,Results!G:G,CONCATENATE("*",B106,"*"),Results!E:E,'Heroic Traits'!A106,Results!Y:Y,"&gt;=500")/G106,"")</f>
        <v>0.61111111111111116</v>
      </c>
      <c r="I106" s="53">
        <f>SUMIFS(Results!O:O,Results!G:G,CONCATENATE("&lt;&gt;*",'Heroic Traits'!B106,"*"),Results!E:E,'Heroic Traits'!A106,Results!Y:Y,"&gt;=500")</f>
        <v>30</v>
      </c>
      <c r="J106" s="52">
        <f>IFERROR(SUMIFS(Results!V:V,Results!G:G,CONCATENATE("&lt;&gt;*",'Heroic Traits'!B106,"*"),Results!E:E,'Heroic Traits'!A106,Results!Y:Y,"&gt;=500")/I106,"")</f>
        <v>0.71666666666666667</v>
      </c>
    </row>
    <row r="107" spans="1:10" x14ac:dyDescent="0.3">
      <c r="A107" s="48" t="s">
        <v>17</v>
      </c>
      <c r="B107" s="48" t="s">
        <v>24103</v>
      </c>
      <c r="C107" s="1">
        <f>SUMIFS(Results!O:O,Results!G:G,CONCATENATE("*",B107,"*"),Results!E:E,'Heroic Traits'!A107)</f>
        <v>78</v>
      </c>
      <c r="D107" s="50">
        <f>IFERROR(SUMIFS(Results!V:V,Results!G:G,CONCATENATE("*",B107,"*"),Results!E:E,'Heroic Traits'!A107)/C107,"")</f>
        <v>0.44871794871794873</v>
      </c>
      <c r="E107" s="1">
        <f>SUMIFS(Results!O:O,Results!G:G,CONCATENATE("&lt;&gt;*",'Heroic Traits'!B107,"*"),Results!E:E,'Heroic Traits'!A107)</f>
        <v>282</v>
      </c>
      <c r="F107" s="50">
        <f>IFERROR(SUMIFS(Results!V:V,Results!G:G,CONCATENATE("&lt;&gt;*",'Heroic Traits'!B107,"*"),Results!E:E,'Heroic Traits'!A107)/E107,"")</f>
        <v>0.5</v>
      </c>
      <c r="G107" s="46">
        <f>SUMIFS(Results!O:O,Results!G:G,CONCATENATE("*",B107,"*"),Results!E:E,'Heroic Traits'!A107,Results!Y:Y,"&gt;=500")</f>
        <v>5</v>
      </c>
      <c r="H107" s="52">
        <f>IFERROR(SUMIFS(Results!V:V,Results!G:G,CONCATENATE("*",B107,"*"),Results!E:E,'Heroic Traits'!A107,Results!Y:Y,"&gt;=500")/G107,"")</f>
        <v>0.6</v>
      </c>
      <c r="I107" s="53">
        <f>SUMIFS(Results!O:O,Results!G:G,CONCATENATE("&lt;&gt;*",'Heroic Traits'!B107,"*"),Results!E:E,'Heroic Traits'!A107,Results!Y:Y,"&gt;=500")</f>
        <v>43</v>
      </c>
      <c r="J107" s="52">
        <f>IFERROR(SUMIFS(Results!V:V,Results!G:G,CONCATENATE("&lt;&gt;*",'Heroic Traits'!B107,"*"),Results!E:E,'Heroic Traits'!A107,Results!Y:Y,"&gt;=500")/I107,"")</f>
        <v>0.68604651162790697</v>
      </c>
    </row>
    <row r="108" spans="1:10" s="5" customFormat="1" x14ac:dyDescent="0.3">
      <c r="A108" s="49" t="s">
        <v>42</v>
      </c>
      <c r="B108" s="49"/>
      <c r="C108" s="6">
        <f>SUMIFS(Results!O:O,Results!G:G,CONCATENATE("*",B108,"*"),Results!E:E,'Heroic Traits'!A108)</f>
        <v>247</v>
      </c>
      <c r="D108" s="50">
        <f>IFERROR(SUMIFS(Results!V:V,Results!G:G,CONCATENATE("*",B108,"*"),Results!E:E,'Heroic Traits'!A108)/C108,"")</f>
        <v>0.47570850202429149</v>
      </c>
      <c r="E108" s="6">
        <f>SUMIFS(Results!O:O,Results!G:G,CONCATENATE("&lt;&gt;*",'Heroic Traits'!B108,"*"),Results!E:E,'Heroic Traits'!A108)</f>
        <v>0</v>
      </c>
      <c r="F108" s="50" t="str">
        <f>IFERROR(SUMIFS(Results!V:V,Results!G:G,CONCATENATE("&lt;&gt;*",'Heroic Traits'!B108,"*"),Results!E:E,'Heroic Traits'!A108)/E108,"")</f>
        <v/>
      </c>
      <c r="G108" s="46">
        <f>SUMIFS(Results!O:O,Results!G:G,CONCATENATE("*",B108,"*"),Results!E:E,'Heroic Traits'!A108,Results!Y:Y,"&gt;=500")</f>
        <v>44</v>
      </c>
      <c r="H108" s="52">
        <f>IFERROR(SUMIFS(Results!V:V,Results!G:G,CONCATENATE("*",B108,"*"),Results!E:E,'Heroic Traits'!A108,Results!Y:Y,"&gt;=500")/G108,"")</f>
        <v>0.68181818181818177</v>
      </c>
      <c r="I108" s="53">
        <f>SUMIFS(Results!O:O,Results!G:G,CONCATENATE("&lt;&gt;*",'Heroic Traits'!B108,"*"),Results!E:E,'Heroic Traits'!A108,Results!Y:Y,"&gt;=500")</f>
        <v>0</v>
      </c>
      <c r="J108" s="52" t="str">
        <f>IFERROR(SUMIFS(Results!V:V,Results!G:G,CONCATENATE("&lt;&gt;*",'Heroic Traits'!B108,"*"),Results!E:E,'Heroic Traits'!A108,Results!Y:Y,"&gt;=500")/I108,"")</f>
        <v/>
      </c>
    </row>
    <row r="109" spans="1:10" x14ac:dyDescent="0.3">
      <c r="A109" s="48" t="s">
        <v>42</v>
      </c>
      <c r="B109" s="48" t="s">
        <v>24113</v>
      </c>
      <c r="C109" s="1">
        <f>SUMIFS(Results!O:O,Results!G:G,CONCATENATE("*",B109,"*"),Results!E:E,'Heroic Traits'!A109)</f>
        <v>60</v>
      </c>
      <c r="D109" s="50">
        <f>IFERROR(SUMIFS(Results!V:V,Results!G:G,CONCATENATE("*",B109,"*"),Results!E:E,'Heroic Traits'!A109)/C109,"")</f>
        <v>0.47499999999999998</v>
      </c>
      <c r="E109" s="1">
        <f>SUMIFS(Results!O:O,Results!G:G,CONCATENATE("&lt;&gt;*",'Heroic Traits'!B109,"*"),Results!E:E,'Heroic Traits'!A109)</f>
        <v>187</v>
      </c>
      <c r="F109" s="50">
        <f>IFERROR(SUMIFS(Results!V:V,Results!G:G,CONCATENATE("&lt;&gt;*",'Heroic Traits'!B109,"*"),Results!E:E,'Heroic Traits'!A109)/E109,"")</f>
        <v>0.47593582887700536</v>
      </c>
      <c r="G109" s="46">
        <f>SUMIFS(Results!O:O,Results!G:G,CONCATENATE("*",B109,"*"),Results!E:E,'Heroic Traits'!A109,Results!Y:Y,"&gt;=500")</f>
        <v>0</v>
      </c>
      <c r="H109" s="52" t="str">
        <f>IFERROR(SUMIFS(Results!V:V,Results!G:G,CONCATENATE("*",B109,"*"),Results!E:E,'Heroic Traits'!A109,Results!Y:Y,"&gt;=500")/G109,"")</f>
        <v/>
      </c>
      <c r="I109" s="53">
        <f>SUMIFS(Results!O:O,Results!G:G,CONCATENATE("&lt;&gt;*",'Heroic Traits'!B109,"*"),Results!E:E,'Heroic Traits'!A109,Results!Y:Y,"&gt;=500")</f>
        <v>44</v>
      </c>
      <c r="J109" s="52">
        <f>IFERROR(SUMIFS(Results!V:V,Results!G:G,CONCATENATE("&lt;&gt;*",'Heroic Traits'!B109,"*"),Results!E:E,'Heroic Traits'!A109,Results!Y:Y,"&gt;=500")/I109,"")</f>
        <v>0.68181818181818177</v>
      </c>
    </row>
    <row r="110" spans="1:10" x14ac:dyDescent="0.3">
      <c r="A110" s="48" t="s">
        <v>42</v>
      </c>
      <c r="B110" s="48" t="s">
        <v>24114</v>
      </c>
      <c r="C110" s="1">
        <f>SUMIFS(Results!O:O,Results!G:G,CONCATENATE("*",B110,"*"),Results!E:E,'Heroic Traits'!A110)</f>
        <v>55</v>
      </c>
      <c r="D110" s="50">
        <f>IFERROR(SUMIFS(Results!V:V,Results!G:G,CONCATENATE("*",B110,"*"),Results!E:E,'Heroic Traits'!A110)/C110,"")</f>
        <v>0.40909090909090912</v>
      </c>
      <c r="E110" s="1">
        <f>SUMIFS(Results!O:O,Results!G:G,CONCATENATE("&lt;&gt;*",'Heroic Traits'!B110,"*"),Results!E:E,'Heroic Traits'!A110)</f>
        <v>192</v>
      </c>
      <c r="F110" s="50">
        <f>IFERROR(SUMIFS(Results!V:V,Results!G:G,CONCATENATE("&lt;&gt;*",'Heroic Traits'!B110,"*"),Results!E:E,'Heroic Traits'!A110)/E110,"")</f>
        <v>0.49479166666666669</v>
      </c>
      <c r="G110" s="46">
        <f>SUMIFS(Results!O:O,Results!G:G,CONCATENATE("*",B110,"*"),Results!E:E,'Heroic Traits'!A110,Results!Y:Y,"&gt;=500")</f>
        <v>10</v>
      </c>
      <c r="H110" s="52">
        <f>IFERROR(SUMIFS(Results!V:V,Results!G:G,CONCATENATE("*",B110,"*"),Results!E:E,'Heroic Traits'!A110,Results!Y:Y,"&gt;=500")/G110,"")</f>
        <v>0.5</v>
      </c>
      <c r="I110" s="53">
        <f>SUMIFS(Results!O:O,Results!G:G,CONCATENATE("&lt;&gt;*",'Heroic Traits'!B110,"*"),Results!E:E,'Heroic Traits'!A110,Results!Y:Y,"&gt;=500")</f>
        <v>34</v>
      </c>
      <c r="J110" s="52">
        <f>IFERROR(SUMIFS(Results!V:V,Results!G:G,CONCATENATE("&lt;&gt;*",'Heroic Traits'!B110,"*"),Results!E:E,'Heroic Traits'!A110,Results!Y:Y,"&gt;=500")/I110,"")</f>
        <v>0.73529411764705888</v>
      </c>
    </row>
    <row r="111" spans="1:10" x14ac:dyDescent="0.3">
      <c r="A111" s="48" t="s">
        <v>42</v>
      </c>
      <c r="B111" s="48" t="s">
        <v>24115</v>
      </c>
      <c r="C111" s="1">
        <f>SUMIFS(Results!O:O,Results!G:G,CONCATENATE("*",B111,"*"),Results!E:E,'Heroic Traits'!A111)</f>
        <v>112</v>
      </c>
      <c r="D111" s="50">
        <f>IFERROR(SUMIFS(Results!V:V,Results!G:G,CONCATENATE("*",B111,"*"),Results!E:E,'Heroic Traits'!A111)/C111,"")</f>
        <v>0.5446428571428571</v>
      </c>
      <c r="E111" s="1">
        <f>SUMIFS(Results!O:O,Results!G:G,CONCATENATE("&lt;&gt;*",'Heroic Traits'!B111,"*"),Results!E:E,'Heroic Traits'!A111)</f>
        <v>135</v>
      </c>
      <c r="F111" s="50">
        <f>IFERROR(SUMIFS(Results!V:V,Results!G:G,CONCATENATE("&lt;&gt;*",'Heroic Traits'!B111,"*"),Results!E:E,'Heroic Traits'!A111)/E111,"")</f>
        <v>0.41851851851851851</v>
      </c>
      <c r="G111" s="46">
        <f>SUMIFS(Results!O:O,Results!G:G,CONCATENATE("*",B111,"*"),Results!E:E,'Heroic Traits'!A111,Results!Y:Y,"&gt;=500")</f>
        <v>34</v>
      </c>
      <c r="H111" s="52">
        <f>IFERROR(SUMIFS(Results!V:V,Results!G:G,CONCATENATE("*",B111,"*"),Results!E:E,'Heroic Traits'!A111,Results!Y:Y,"&gt;=500")/G111,"")</f>
        <v>0.73529411764705888</v>
      </c>
      <c r="I111" s="53">
        <f>SUMIFS(Results!O:O,Results!G:G,CONCATENATE("&lt;&gt;*",'Heroic Traits'!B111,"*"),Results!E:E,'Heroic Traits'!A111,Results!Y:Y,"&gt;=500")</f>
        <v>10</v>
      </c>
      <c r="J111" s="52">
        <f>IFERROR(SUMIFS(Results!V:V,Results!G:G,CONCATENATE("&lt;&gt;*",'Heroic Traits'!B111,"*"),Results!E:E,'Heroic Traits'!A111,Results!Y:Y,"&gt;=500")/I111,"")</f>
        <v>0.5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8CB47-7CC3-49E1-8E01-B7D71E36E03B}">
  <dimension ref="A2:AG1347"/>
  <sheetViews>
    <sheetView tabSelected="1" workbookViewId="0">
      <selection activeCell="C1128" sqref="C1128"/>
    </sheetView>
  </sheetViews>
  <sheetFormatPr defaultRowHeight="15" customHeight="1" x14ac:dyDescent="0.3"/>
  <cols>
    <col min="1" max="1" width="34.33203125" customWidth="1"/>
    <col min="2" max="2" width="12.88671875" customWidth="1"/>
    <col min="3" max="3" width="8.6640625" customWidth="1"/>
    <col min="4" max="4" width="20.44140625" customWidth="1"/>
    <col min="5" max="5" width="19.33203125" customWidth="1"/>
    <col min="6" max="6" width="25.109375" customWidth="1"/>
    <col min="7" max="7" width="20.88671875" customWidth="1"/>
    <col min="8" max="8" width="8.88671875" customWidth="1"/>
    <col min="9" max="14" width="4.33203125" style="1" customWidth="1"/>
    <col min="15" max="18" width="8.88671875" style="1" customWidth="1"/>
    <col min="19" max="22" width="8.88671875" customWidth="1"/>
    <col min="23" max="23" width="15" bestFit="1" customWidth="1"/>
    <col min="24" max="24" width="15" customWidth="1"/>
    <col min="25" max="25" width="10.5546875" customWidth="1"/>
    <col min="26" max="26" width="10" bestFit="1" customWidth="1"/>
  </cols>
  <sheetData>
    <row r="2" spans="1:33" ht="15" customHeight="1" x14ac:dyDescent="0.3">
      <c r="A2" s="5" t="s">
        <v>0</v>
      </c>
      <c r="B2" s="5" t="s">
        <v>1</v>
      </c>
      <c r="C2" s="5" t="s">
        <v>2</v>
      </c>
      <c r="D2" s="5" t="s">
        <v>3</v>
      </c>
      <c r="E2" s="5" t="s">
        <v>4</v>
      </c>
      <c r="F2" s="5" t="s">
        <v>5</v>
      </c>
      <c r="G2" s="6" t="s">
        <v>37</v>
      </c>
      <c r="H2" s="6" t="s">
        <v>24</v>
      </c>
      <c r="I2" s="6" t="s">
        <v>132</v>
      </c>
      <c r="J2" s="6" t="s">
        <v>133</v>
      </c>
      <c r="K2" s="6" t="s">
        <v>134</v>
      </c>
      <c r="L2" s="6" t="s">
        <v>135</v>
      </c>
      <c r="M2" s="6" t="s">
        <v>136</v>
      </c>
      <c r="N2" s="6" t="s">
        <v>24116</v>
      </c>
      <c r="O2" s="6" t="s">
        <v>8</v>
      </c>
      <c r="P2" s="6" t="s">
        <v>9</v>
      </c>
      <c r="Q2" s="6" t="s">
        <v>10</v>
      </c>
      <c r="R2" s="6" t="s">
        <v>11</v>
      </c>
      <c r="S2" s="6" t="s">
        <v>13</v>
      </c>
      <c r="T2" s="6" t="s">
        <v>14</v>
      </c>
      <c r="U2" s="6" t="s">
        <v>15</v>
      </c>
      <c r="V2" s="6" t="s">
        <v>515</v>
      </c>
      <c r="W2" s="6" t="s">
        <v>517</v>
      </c>
      <c r="X2" s="6" t="s">
        <v>518</v>
      </c>
      <c r="Y2" s="6" t="s">
        <v>516</v>
      </c>
      <c r="Z2" s="6" t="s">
        <v>519</v>
      </c>
      <c r="AA2" s="6" t="s">
        <v>23118</v>
      </c>
      <c r="AB2" s="6" t="s">
        <v>23952</v>
      </c>
      <c r="AC2" s="6" t="s">
        <v>23953</v>
      </c>
      <c r="AD2" s="6" t="s">
        <v>23954</v>
      </c>
      <c r="AE2" s="6" t="s">
        <v>23955</v>
      </c>
      <c r="AF2" s="6" t="s">
        <v>23956</v>
      </c>
      <c r="AG2" s="6" t="s">
        <v>24169</v>
      </c>
    </row>
    <row r="3" spans="1:33" ht="15" customHeight="1" x14ac:dyDescent="0.3">
      <c r="A3" t="s">
        <v>24188</v>
      </c>
      <c r="B3" t="s">
        <v>24189</v>
      </c>
      <c r="C3" t="s">
        <v>24190</v>
      </c>
      <c r="D3" t="s">
        <v>575</v>
      </c>
      <c r="E3" t="s">
        <v>33</v>
      </c>
      <c r="F3" t="s">
        <v>160</v>
      </c>
      <c r="G3" s="2" t="s">
        <v>24221</v>
      </c>
      <c r="H3" t="s">
        <v>25</v>
      </c>
      <c r="I3" s="1">
        <v>1</v>
      </c>
      <c r="J3" s="1">
        <v>1</v>
      </c>
      <c r="K3" s="1">
        <v>1</v>
      </c>
      <c r="L3" s="1">
        <v>1</v>
      </c>
      <c r="M3" s="1">
        <v>1</v>
      </c>
      <c r="O3" s="1">
        <f>SUM(P3:R3)</f>
        <v>5</v>
      </c>
      <c r="P3" s="1">
        <f>COUNTIFS($I3:$N3,1)</f>
        <v>5</v>
      </c>
      <c r="Q3" s="1">
        <f>COUNTIFS($I3:$N3,0.5)</f>
        <v>0</v>
      </c>
      <c r="R3" s="1">
        <f>COUNTIFS($I3:$N3,0)</f>
        <v>0</v>
      </c>
      <c r="S3" s="1">
        <f>IF(SUM(I3:K3)=3,1,0)</f>
        <v>1</v>
      </c>
      <c r="T3" s="1">
        <f>IF(SUM(I3:L3)=4,1,0)</f>
        <v>1</v>
      </c>
      <c r="U3" s="1">
        <f>IF(SUM(I3:M3)=5,1,0)</f>
        <v>1</v>
      </c>
      <c r="V3" s="1">
        <f>SUM(I3:N3)</f>
        <v>5</v>
      </c>
      <c r="W3" s="19">
        <f>VLOOKUP(E3,'Win Rate'!B:I,8,FALSE)</f>
        <v>0.5723140495867769</v>
      </c>
      <c r="X3" s="20">
        <f>VLOOKUP(E3,'Win Rate'!B:J,9,FALSE)</f>
        <v>50.603769443012347</v>
      </c>
      <c r="Y3" s="18" cm="1">
        <f t="array" ref="Y3">IFERROR(INDEX($Z$2:$Z2,SUMPRODUCT(MAX(ROW($D$2:$D2)*($D3=$D$2:$D2))-1)),_xlfn.IFNA(IF(VLOOKUP(D3,'4.2 Elo (Values)'!A:C,3,FALSE)&gt;0,VLOOKUP(Results!D3,'4.2 Elo (Values)'!A:C,3,FALSE),400),400))</f>
        <v>674.887493293327</v>
      </c>
      <c r="Z3" s="18">
        <f>Y3+(IFERROR(VLOOKUP(D3,'4.2 Elo (Values)'!A:J,10,FALSE),40)*(V3-(1/(10^(((AVERAGEIFS(Y:Y,A:A,A3)+AVERAGEIFS(X:X,A:A,A3))-(Y3+X3))/400)+1)*O3)))</f>
        <v>689.9648147481264</v>
      </c>
      <c r="AA3" s="18">
        <f>Z3-Y3</f>
        <v>15.077321454799403</v>
      </c>
      <c r="AB3" t="str">
        <f>VLOOKUP($A3,Events!$B:$I,4,FALSE)</f>
        <v>Surge of Slaughter</v>
      </c>
      <c r="AC3" t="str">
        <f>VLOOKUP($A3,Events!$B:$I,5,FALSE)</f>
        <v>Grasp of Thorns</v>
      </c>
      <c r="AD3" t="str">
        <f>VLOOKUP($A3,Events!$B:$I,6,FALSE)</f>
        <v>Cyclic Shifts</v>
      </c>
      <c r="AE3" t="str">
        <f>VLOOKUP($A3,Events!$B:$I,7,FALSE)</f>
        <v>Noxious Nexus</v>
      </c>
      <c r="AF3" t="str">
        <f>VLOOKUP($A3,Events!$B:$I,8,FALSE)</f>
        <v>Lifecycle</v>
      </c>
    </row>
    <row r="4" spans="1:33" ht="15" customHeight="1" x14ac:dyDescent="0.3">
      <c r="A4" t="s">
        <v>24188</v>
      </c>
      <c r="B4" t="s">
        <v>24189</v>
      </c>
      <c r="C4" t="s">
        <v>24190</v>
      </c>
      <c r="D4" t="s">
        <v>2834</v>
      </c>
      <c r="E4" t="s">
        <v>95</v>
      </c>
      <c r="F4" t="s">
        <v>304</v>
      </c>
      <c r="G4" s="2" t="s">
        <v>24222</v>
      </c>
      <c r="H4" t="s">
        <v>25</v>
      </c>
      <c r="I4" s="1">
        <v>1</v>
      </c>
      <c r="J4" s="1">
        <v>1</v>
      </c>
      <c r="K4" s="1">
        <v>1</v>
      </c>
      <c r="L4" s="1">
        <v>0.5</v>
      </c>
      <c r="M4" s="1">
        <v>1</v>
      </c>
      <c r="O4" s="1">
        <f t="shared" ref="O4:O67" si="0">SUM(P4:R4)</f>
        <v>5</v>
      </c>
      <c r="P4" s="1">
        <f t="shared" ref="P4:P67" si="1">COUNTIFS($I4:$N4,1)</f>
        <v>4</v>
      </c>
      <c r="Q4" s="1">
        <f t="shared" ref="Q4:Q67" si="2">COUNTIFS($I4:$N4,0.5)</f>
        <v>1</v>
      </c>
      <c r="R4" s="1">
        <f t="shared" ref="R4:R67" si="3">COUNTIFS($I4:$N4,0)</f>
        <v>0</v>
      </c>
      <c r="S4" s="1">
        <f t="shared" ref="S4:S67" si="4">IF(SUM(I4:K4)=3,1,0)</f>
        <v>1</v>
      </c>
      <c r="T4" s="1">
        <f t="shared" ref="T4:T67" si="5">IF(SUM(I4:L4)=4,1,0)</f>
        <v>0</v>
      </c>
      <c r="U4" s="1">
        <f t="shared" ref="U4:U67" si="6">IF(SUM(I4:M4)=5,1,0)</f>
        <v>0</v>
      </c>
      <c r="V4" s="1">
        <f t="shared" ref="V4:V67" si="7">SUM(I4:N4)</f>
        <v>4.5</v>
      </c>
      <c r="W4" s="19">
        <f>VLOOKUP(E4,'Win Rate'!B:I,8,FALSE)</f>
        <v>0.5084269662921348</v>
      </c>
      <c r="X4" s="20">
        <f>VLOOKUP(E4,'Win Rate'!B:J,9,FALSE)</f>
        <v>5.8562104731559854</v>
      </c>
      <c r="Y4" s="18" cm="1">
        <f t="array" ref="Y4">IFERROR(INDEX($Z$2:$Z3,SUMPRODUCT(MAX(ROW($D$2:$D3)*($D4=$D$2:$D3))-1)),_xlfn.IFNA(IF(VLOOKUP(D4,'4.2 Elo (Values)'!A:C,3,FALSE)&gt;0,VLOOKUP(Results!D4,'4.2 Elo (Values)'!A:C,3,FALSE),400),400))</f>
        <v>441.11955410925589</v>
      </c>
      <c r="Z4" s="18">
        <f>Y4+(IFERROR(VLOOKUP(D4,'4.2 Elo (Values)'!A:J,10,FALSE),40)*(V4-(1/(10^(((AVERAGEIFS(Y:Y,A:A,A4)+AVERAGEIFS(X:X,A:A,A4))-(Y4+X4))/400)+1)*O4)))</f>
        <v>477.99151042241397</v>
      </c>
      <c r="AA4" s="18">
        <f t="shared" ref="AA4:AA67" si="8">Z4-Y4</f>
        <v>36.87195631315808</v>
      </c>
      <c r="AB4" t="str">
        <f>VLOOKUP($A4,Events!$B:$I,4,FALSE)</f>
        <v>Surge of Slaughter</v>
      </c>
      <c r="AC4" t="str">
        <f>VLOOKUP($A4,Events!$B:$I,5,FALSE)</f>
        <v>Grasp of Thorns</v>
      </c>
      <c r="AD4" t="str">
        <f>VLOOKUP($A4,Events!$B:$I,6,FALSE)</f>
        <v>Cyclic Shifts</v>
      </c>
      <c r="AE4" t="str">
        <f>VLOOKUP($A4,Events!$B:$I,7,FALSE)</f>
        <v>Noxious Nexus</v>
      </c>
      <c r="AF4" t="str">
        <f>VLOOKUP($A4,Events!$B:$I,8,FALSE)</f>
        <v>Lifecycle</v>
      </c>
    </row>
    <row r="5" spans="1:33" ht="15" customHeight="1" x14ac:dyDescent="0.3">
      <c r="A5" t="s">
        <v>24188</v>
      </c>
      <c r="B5" t="s">
        <v>24189</v>
      </c>
      <c r="C5" t="s">
        <v>24190</v>
      </c>
      <c r="D5" t="s">
        <v>596</v>
      </c>
      <c r="E5" t="s">
        <v>56</v>
      </c>
      <c r="F5" t="s">
        <v>303</v>
      </c>
      <c r="G5" s="2" t="s">
        <v>24223</v>
      </c>
      <c r="H5" t="s">
        <v>25</v>
      </c>
      <c r="I5" s="1">
        <v>1</v>
      </c>
      <c r="J5" s="1">
        <v>1</v>
      </c>
      <c r="K5" s="1">
        <v>1</v>
      </c>
      <c r="L5" s="1">
        <v>1</v>
      </c>
      <c r="M5" s="1">
        <v>0</v>
      </c>
      <c r="O5" s="1">
        <f t="shared" si="0"/>
        <v>5</v>
      </c>
      <c r="P5" s="1">
        <f t="shared" si="1"/>
        <v>4</v>
      </c>
      <c r="Q5" s="1">
        <f t="shared" si="2"/>
        <v>0</v>
      </c>
      <c r="R5" s="1">
        <f t="shared" si="3"/>
        <v>1</v>
      </c>
      <c r="S5" s="1">
        <f t="shared" si="4"/>
        <v>1</v>
      </c>
      <c r="T5" s="1">
        <f t="shared" si="5"/>
        <v>1</v>
      </c>
      <c r="U5" s="1">
        <f t="shared" si="6"/>
        <v>0</v>
      </c>
      <c r="V5" s="1">
        <f t="shared" si="7"/>
        <v>4</v>
      </c>
      <c r="W5" s="19">
        <f>VLOOKUP(E5,'Win Rate'!B:I,8,FALSE)</f>
        <v>0.56206896551724139</v>
      </c>
      <c r="X5" s="20">
        <f>VLOOKUP(E5,'Win Rate'!B:J,9,FALSE)</f>
        <v>43.353553379200399</v>
      </c>
      <c r="Y5" s="18" cm="1">
        <f t="array" ref="Y5">IFERROR(INDEX($Z$2:$Z4,SUMPRODUCT(MAX(ROW($D$2:$D4)*($D5=$D$2:$D4))-1)),_xlfn.IFNA(IF(VLOOKUP(D5,'4.2 Elo (Values)'!A:C,3,FALSE)&gt;0,VLOOKUP(Results!D5,'4.2 Elo (Values)'!A:C,3,FALSE),400),400))</f>
        <v>650.32809570793859</v>
      </c>
      <c r="Z5" s="18">
        <f>Y5+(IFERROR(VLOOKUP(D5,'4.2 Elo (Values)'!A:J,10,FALSE),40)*(V5-(1/(10^(((AVERAGEIFS(Y:Y,A:A,A5)+AVERAGEIFS(X:X,A:A,A5))-(Y5+X5))/400)+1)*O5)))</f>
        <v>647.90270100449777</v>
      </c>
      <c r="AA5" s="18">
        <f t="shared" si="8"/>
        <v>-2.4253947034408156</v>
      </c>
      <c r="AB5" t="str">
        <f>VLOOKUP($A5,Events!$B:$I,4,FALSE)</f>
        <v>Surge of Slaughter</v>
      </c>
      <c r="AC5" t="str">
        <f>VLOOKUP($A5,Events!$B:$I,5,FALSE)</f>
        <v>Grasp of Thorns</v>
      </c>
      <c r="AD5" t="str">
        <f>VLOOKUP($A5,Events!$B:$I,6,FALSE)</f>
        <v>Cyclic Shifts</v>
      </c>
      <c r="AE5" t="str">
        <f>VLOOKUP($A5,Events!$B:$I,7,FALSE)</f>
        <v>Noxious Nexus</v>
      </c>
      <c r="AF5" t="str">
        <f>VLOOKUP($A5,Events!$B:$I,8,FALSE)</f>
        <v>Lifecycle</v>
      </c>
    </row>
    <row r="6" spans="1:33" ht="15" customHeight="1" x14ac:dyDescent="0.3">
      <c r="A6" t="s">
        <v>24188</v>
      </c>
      <c r="B6" t="s">
        <v>24189</v>
      </c>
      <c r="C6" t="s">
        <v>24190</v>
      </c>
      <c r="D6" t="s">
        <v>525</v>
      </c>
      <c r="E6" t="s">
        <v>73</v>
      </c>
      <c r="F6" t="s">
        <v>24191</v>
      </c>
      <c r="G6" s="2" t="s">
        <v>24224</v>
      </c>
      <c r="H6" t="s">
        <v>25</v>
      </c>
      <c r="I6" s="1">
        <v>1</v>
      </c>
      <c r="J6" s="1">
        <v>1</v>
      </c>
      <c r="K6" s="1">
        <v>1</v>
      </c>
      <c r="L6" s="1">
        <v>0</v>
      </c>
      <c r="M6" s="1">
        <v>1</v>
      </c>
      <c r="O6" s="1">
        <f t="shared" si="0"/>
        <v>5</v>
      </c>
      <c r="P6" s="1">
        <f t="shared" si="1"/>
        <v>4</v>
      </c>
      <c r="Q6" s="1">
        <f t="shared" si="2"/>
        <v>0</v>
      </c>
      <c r="R6" s="1">
        <f t="shared" si="3"/>
        <v>1</v>
      </c>
      <c r="S6" s="1">
        <f t="shared" si="4"/>
        <v>1</v>
      </c>
      <c r="T6" s="1">
        <f t="shared" si="5"/>
        <v>0</v>
      </c>
      <c r="U6" s="1">
        <f t="shared" si="6"/>
        <v>0</v>
      </c>
      <c r="V6" s="1">
        <f t="shared" si="7"/>
        <v>4</v>
      </c>
      <c r="W6" s="19">
        <f>VLOOKUP(E6,'Win Rate'!B:I,8,FALSE)</f>
        <v>0.63010204081632648</v>
      </c>
      <c r="X6" s="20">
        <f>VLOOKUP(E6,'Win Rate'!B:J,9,FALSE)</f>
        <v>92.531580409876298</v>
      </c>
      <c r="Y6" s="18" cm="1">
        <f t="array" ref="Y6">IFERROR(INDEX($Z$2:$Z5,SUMPRODUCT(MAX(ROW($D$2:$D5)*($D6=$D$2:$D5))-1)),_xlfn.IFNA(IF(VLOOKUP(D6,'4.2 Elo (Values)'!A:C,3,FALSE)&gt;0,VLOOKUP(Results!D6,'4.2 Elo (Values)'!A:C,3,FALSE),400),400))</f>
        <v>802.5845389447627</v>
      </c>
      <c r="Z6" s="18">
        <f>Y6+(IFERROR(VLOOKUP(D6,'4.2 Elo (Values)'!A:J,10,FALSE),40)*(V6-(1/(10^(((AVERAGEIFS(Y:Y,A:A,A6)+AVERAGEIFS(X:X,A:A,A6))-(Y6+X6))/400)+1)*O6)))</f>
        <v>788.85250194580146</v>
      </c>
      <c r="AA6" s="18">
        <f t="shared" si="8"/>
        <v>-13.732036998961235</v>
      </c>
      <c r="AB6" t="str">
        <f>VLOOKUP($A6,Events!$B:$I,4,FALSE)</f>
        <v>Surge of Slaughter</v>
      </c>
      <c r="AC6" t="str">
        <f>VLOOKUP($A6,Events!$B:$I,5,FALSE)</f>
        <v>Grasp of Thorns</v>
      </c>
      <c r="AD6" t="str">
        <f>VLOOKUP($A6,Events!$B:$I,6,FALSE)</f>
        <v>Cyclic Shifts</v>
      </c>
      <c r="AE6" t="str">
        <f>VLOOKUP($A6,Events!$B:$I,7,FALSE)</f>
        <v>Noxious Nexus</v>
      </c>
      <c r="AF6" t="str">
        <f>VLOOKUP($A6,Events!$B:$I,8,FALSE)</f>
        <v>Lifecycle</v>
      </c>
    </row>
    <row r="7" spans="1:33" ht="15" customHeight="1" x14ac:dyDescent="0.3">
      <c r="A7" t="s">
        <v>24188</v>
      </c>
      <c r="B7" t="s">
        <v>24189</v>
      </c>
      <c r="C7" t="s">
        <v>24190</v>
      </c>
      <c r="D7" t="s">
        <v>24192</v>
      </c>
      <c r="E7" t="s">
        <v>95</v>
      </c>
      <c r="F7" t="s">
        <v>304</v>
      </c>
      <c r="G7" s="2" t="s">
        <v>24225</v>
      </c>
      <c r="H7" t="s">
        <v>25</v>
      </c>
      <c r="I7" s="1">
        <v>1</v>
      </c>
      <c r="J7" s="1">
        <v>0</v>
      </c>
      <c r="K7" s="1">
        <v>1</v>
      </c>
      <c r="L7" s="1">
        <v>1</v>
      </c>
      <c r="M7" s="1">
        <v>1</v>
      </c>
      <c r="O7" s="1">
        <f t="shared" si="0"/>
        <v>5</v>
      </c>
      <c r="P7" s="1">
        <f t="shared" si="1"/>
        <v>4</v>
      </c>
      <c r="Q7" s="1">
        <f t="shared" si="2"/>
        <v>0</v>
      </c>
      <c r="R7" s="1">
        <f t="shared" si="3"/>
        <v>1</v>
      </c>
      <c r="S7" s="1">
        <f t="shared" si="4"/>
        <v>0</v>
      </c>
      <c r="T7" s="1">
        <f t="shared" si="5"/>
        <v>0</v>
      </c>
      <c r="U7" s="1">
        <f t="shared" si="6"/>
        <v>0</v>
      </c>
      <c r="V7" s="1">
        <f t="shared" si="7"/>
        <v>4</v>
      </c>
      <c r="W7" s="19">
        <f>VLOOKUP(E7,'Win Rate'!B:I,8,FALSE)</f>
        <v>0.5084269662921348</v>
      </c>
      <c r="X7" s="20">
        <f>VLOOKUP(E7,'Win Rate'!B:J,9,FALSE)</f>
        <v>5.8562104731559854</v>
      </c>
      <c r="Y7" s="18" cm="1">
        <f t="array" ref="Y7">IFERROR(INDEX($Z$2:$Z6,SUMPRODUCT(MAX(ROW($D$2:$D6)*($D7=$D$2:$D6))-1)),_xlfn.IFNA(IF(VLOOKUP(D7,'4.2 Elo (Values)'!A:C,3,FALSE)&gt;0,VLOOKUP(Results!D7,'4.2 Elo (Values)'!A:C,3,FALSE),400),400))</f>
        <v>578.21976154628067</v>
      </c>
      <c r="Z7" s="18">
        <f>Y7+(IFERROR(VLOOKUP(D7,'4.2 Elo (Values)'!A:J,10,FALSE),40)*(V7-(1/(10^(((AVERAGEIFS(Y:Y,A:A,A7)+AVERAGEIFS(X:X,A:A,A7))-(Y7+X7))/400)+1)*O7)))</f>
        <v>586.82779863996245</v>
      </c>
      <c r="AA7" s="18">
        <f t="shared" si="8"/>
        <v>8.6080370936817872</v>
      </c>
      <c r="AB7" t="str">
        <f>VLOOKUP($A7,Events!$B:$I,4,FALSE)</f>
        <v>Surge of Slaughter</v>
      </c>
      <c r="AC7" t="str">
        <f>VLOOKUP($A7,Events!$B:$I,5,FALSE)</f>
        <v>Grasp of Thorns</v>
      </c>
      <c r="AD7" t="str">
        <f>VLOOKUP($A7,Events!$B:$I,6,FALSE)</f>
        <v>Cyclic Shifts</v>
      </c>
      <c r="AE7" t="str">
        <f>VLOOKUP($A7,Events!$B:$I,7,FALSE)</f>
        <v>Noxious Nexus</v>
      </c>
      <c r="AF7" t="str">
        <f>VLOOKUP($A7,Events!$B:$I,8,FALSE)</f>
        <v>Lifecycle</v>
      </c>
    </row>
    <row r="8" spans="1:33" ht="15" customHeight="1" x14ac:dyDescent="0.3">
      <c r="A8" t="s">
        <v>24188</v>
      </c>
      <c r="B8" t="s">
        <v>24189</v>
      </c>
      <c r="C8" t="s">
        <v>24190</v>
      </c>
      <c r="D8" t="s">
        <v>15151</v>
      </c>
      <c r="E8" t="s">
        <v>42</v>
      </c>
      <c r="F8" t="s">
        <v>43</v>
      </c>
      <c r="G8" s="2" t="s">
        <v>24226</v>
      </c>
      <c r="H8" t="s">
        <v>25</v>
      </c>
      <c r="I8" s="1">
        <v>0</v>
      </c>
      <c r="J8" s="1">
        <v>1</v>
      </c>
      <c r="K8" s="1">
        <v>1</v>
      </c>
      <c r="L8" s="1">
        <v>1</v>
      </c>
      <c r="M8" s="1">
        <v>1</v>
      </c>
      <c r="O8" s="1">
        <f t="shared" si="0"/>
        <v>5</v>
      </c>
      <c r="P8" s="1">
        <f t="shared" si="1"/>
        <v>4</v>
      </c>
      <c r="Q8" s="1">
        <f t="shared" si="2"/>
        <v>0</v>
      </c>
      <c r="R8" s="1">
        <f t="shared" si="3"/>
        <v>1</v>
      </c>
      <c r="S8" s="1">
        <f t="shared" si="4"/>
        <v>0</v>
      </c>
      <c r="T8" s="1">
        <f t="shared" si="5"/>
        <v>0</v>
      </c>
      <c r="U8" s="1">
        <f t="shared" si="6"/>
        <v>0</v>
      </c>
      <c r="V8" s="1">
        <f t="shared" si="7"/>
        <v>4</v>
      </c>
      <c r="W8" s="19">
        <f>VLOOKUP(E8,'Win Rate'!B:I,8,FALSE)</f>
        <v>0.47570850202429149</v>
      </c>
      <c r="X8" s="20">
        <f>VLOOKUP(E8,'Win Rate'!B:J,9,FALSE)</f>
        <v>-16.89276072380623</v>
      </c>
      <c r="Y8" s="18" cm="1">
        <f t="array" ref="Y8">IFERROR(INDEX($Z$2:$Z7,SUMPRODUCT(MAX(ROW($D$2:$D7)*($D8=$D$2:$D7))-1)),_xlfn.IFNA(IF(VLOOKUP(D8,'4.2 Elo (Values)'!A:C,3,FALSE)&gt;0,VLOOKUP(Results!D8,'4.2 Elo (Values)'!A:C,3,FALSE),400),400))</f>
        <v>396.90170158665569</v>
      </c>
      <c r="Z8" s="18">
        <f>Y8+(IFERROR(VLOOKUP(D8,'4.2 Elo (Values)'!A:J,10,FALSE),40)*(V8-(1/(10^(((AVERAGEIFS(Y:Y,A:A,A8)+AVERAGEIFS(X:X,A:A,A8))-(Y8+X8))/400)+1)*O8)))</f>
        <v>469.83911997128951</v>
      </c>
      <c r="AA8" s="18">
        <f t="shared" si="8"/>
        <v>72.937418384633816</v>
      </c>
      <c r="AB8" t="str">
        <f>VLOOKUP($A8,Events!$B:$I,4,FALSE)</f>
        <v>Surge of Slaughter</v>
      </c>
      <c r="AC8" t="str">
        <f>VLOOKUP($A8,Events!$B:$I,5,FALSE)</f>
        <v>Grasp of Thorns</v>
      </c>
      <c r="AD8" t="str">
        <f>VLOOKUP($A8,Events!$B:$I,6,FALSE)</f>
        <v>Cyclic Shifts</v>
      </c>
      <c r="AE8" t="str">
        <f>VLOOKUP($A8,Events!$B:$I,7,FALSE)</f>
        <v>Noxious Nexus</v>
      </c>
      <c r="AF8" t="str">
        <f>VLOOKUP($A8,Events!$B:$I,8,FALSE)</f>
        <v>Lifecycle</v>
      </c>
    </row>
    <row r="9" spans="1:33" ht="15" customHeight="1" x14ac:dyDescent="0.3">
      <c r="A9" t="s">
        <v>24188</v>
      </c>
      <c r="B9" t="s">
        <v>24189</v>
      </c>
      <c r="C9" t="s">
        <v>24190</v>
      </c>
      <c r="D9" t="s">
        <v>773</v>
      </c>
      <c r="E9" t="s">
        <v>98</v>
      </c>
      <c r="F9" t="s">
        <v>24193</v>
      </c>
      <c r="G9" s="2" t="s">
        <v>24227</v>
      </c>
      <c r="H9" t="s">
        <v>25</v>
      </c>
      <c r="I9" s="1">
        <v>1</v>
      </c>
      <c r="J9" s="1">
        <v>1</v>
      </c>
      <c r="K9" s="1">
        <v>0</v>
      </c>
      <c r="L9" s="1">
        <v>1</v>
      </c>
      <c r="M9" s="1">
        <v>1</v>
      </c>
      <c r="O9" s="1">
        <f t="shared" si="0"/>
        <v>5</v>
      </c>
      <c r="P9" s="1">
        <f t="shared" si="1"/>
        <v>4</v>
      </c>
      <c r="Q9" s="1">
        <f t="shared" si="2"/>
        <v>0</v>
      </c>
      <c r="R9" s="1">
        <f t="shared" si="3"/>
        <v>1</v>
      </c>
      <c r="S9" s="1">
        <f t="shared" si="4"/>
        <v>0</v>
      </c>
      <c r="T9" s="1">
        <f t="shared" si="5"/>
        <v>0</v>
      </c>
      <c r="U9" s="1">
        <f t="shared" si="6"/>
        <v>0</v>
      </c>
      <c r="V9" s="1">
        <f t="shared" si="7"/>
        <v>4</v>
      </c>
      <c r="W9" s="19">
        <f>VLOOKUP(E9,'Win Rate'!B:I,8,FALSE)</f>
        <v>0.53611111111111109</v>
      </c>
      <c r="X9" s="20">
        <f>VLOOKUP(E9,'Win Rate'!B:J,9,FALSE)</f>
        <v>25.136335144076178</v>
      </c>
      <c r="Y9" s="18" cm="1">
        <f t="array" ref="Y9">IFERROR(INDEX($Z$2:$Z8,SUMPRODUCT(MAX(ROW($D$2:$D8)*($D9=$D$2:$D8))-1)),_xlfn.IFNA(IF(VLOOKUP(D9,'4.2 Elo (Values)'!A:C,3,FALSE)&gt;0,VLOOKUP(Results!D9,'4.2 Elo (Values)'!A:C,3,FALSE),400),400))</f>
        <v>569.10908028314975</v>
      </c>
      <c r="Z9" s="18">
        <f>Y9+(IFERROR(VLOOKUP(D9,'4.2 Elo (Values)'!A:J,10,FALSE),40)*(V9-(1/(10^(((AVERAGEIFS(Y:Y,A:A,A9)+AVERAGEIFS(X:X,A:A,A9))-(Y9+X9))/400)+1)*O9)))</f>
        <v>576.53662561509611</v>
      </c>
      <c r="AA9" s="18">
        <f t="shared" si="8"/>
        <v>7.4275453319463622</v>
      </c>
      <c r="AB9" t="str">
        <f>VLOOKUP($A9,Events!$B:$I,4,FALSE)</f>
        <v>Surge of Slaughter</v>
      </c>
      <c r="AC9" t="str">
        <f>VLOOKUP($A9,Events!$B:$I,5,FALSE)</f>
        <v>Grasp of Thorns</v>
      </c>
      <c r="AD9" t="str">
        <f>VLOOKUP($A9,Events!$B:$I,6,FALSE)</f>
        <v>Cyclic Shifts</v>
      </c>
      <c r="AE9" t="str">
        <f>VLOOKUP($A9,Events!$B:$I,7,FALSE)</f>
        <v>Noxious Nexus</v>
      </c>
      <c r="AF9" t="str">
        <f>VLOOKUP($A9,Events!$B:$I,8,FALSE)</f>
        <v>Lifecycle</v>
      </c>
    </row>
    <row r="10" spans="1:33" ht="15" customHeight="1" x14ac:dyDescent="0.3">
      <c r="A10" t="s">
        <v>24188</v>
      </c>
      <c r="B10" t="s">
        <v>24189</v>
      </c>
      <c r="C10" t="s">
        <v>24190</v>
      </c>
      <c r="D10" t="s">
        <v>24194</v>
      </c>
      <c r="E10" t="s">
        <v>17</v>
      </c>
      <c r="F10" t="s">
        <v>241</v>
      </c>
      <c r="G10" s="2" t="s">
        <v>24228</v>
      </c>
      <c r="H10" t="s">
        <v>25</v>
      </c>
      <c r="I10" s="1">
        <v>0</v>
      </c>
      <c r="J10" s="1">
        <v>1</v>
      </c>
      <c r="K10" s="1">
        <v>1</v>
      </c>
      <c r="L10" s="1">
        <v>0.5</v>
      </c>
      <c r="M10" s="1">
        <v>1</v>
      </c>
      <c r="O10" s="1">
        <f t="shared" si="0"/>
        <v>5</v>
      </c>
      <c r="P10" s="1">
        <f t="shared" si="1"/>
        <v>3</v>
      </c>
      <c r="Q10" s="1">
        <f t="shared" si="2"/>
        <v>1</v>
      </c>
      <c r="R10" s="1">
        <f t="shared" si="3"/>
        <v>1</v>
      </c>
      <c r="S10" s="1">
        <f t="shared" si="4"/>
        <v>0</v>
      </c>
      <c r="T10" s="1">
        <f t="shared" si="5"/>
        <v>0</v>
      </c>
      <c r="U10" s="1">
        <f t="shared" si="6"/>
        <v>0</v>
      </c>
      <c r="V10" s="1">
        <f t="shared" si="7"/>
        <v>3.5</v>
      </c>
      <c r="W10" s="19">
        <f>VLOOKUP(E10,'Win Rate'!B:I,8,FALSE)</f>
        <v>0.48888888888888887</v>
      </c>
      <c r="X10" s="20">
        <f>VLOOKUP(E10,'Win Rate'!B:J,9,FALSE)</f>
        <v>-7.7220620781546527</v>
      </c>
      <c r="Y10" s="18" cm="1">
        <f t="array" ref="Y10">IFERROR(INDEX($Z$2:$Z9,SUMPRODUCT(MAX(ROW($D$2:$D9)*($D10=$D$2:$D9))-1)),_xlfn.IFNA(IF(VLOOKUP(D10,'4.2 Elo (Values)'!A:C,3,FALSE)&gt;0,VLOOKUP(Results!D10,'4.2 Elo (Values)'!A:C,3,FALSE),400),400))</f>
        <v>400</v>
      </c>
      <c r="Z10" s="18">
        <f>Y10+(IFERROR(VLOOKUP(D10,'4.2 Elo (Values)'!A:J,10,FALSE),40)*(V10-(1/(10^(((AVERAGEIFS(Y:Y,A:A,A10)+AVERAGEIFS(X:X,A:A,A10))-(Y10+X10))/400)+1)*O10)))</f>
        <v>449.45074294223991</v>
      </c>
      <c r="AA10" s="18">
        <f t="shared" si="8"/>
        <v>49.450742942239913</v>
      </c>
      <c r="AB10" t="str">
        <f>VLOOKUP($A10,Events!$B:$I,4,FALSE)</f>
        <v>Surge of Slaughter</v>
      </c>
      <c r="AC10" t="str">
        <f>VLOOKUP($A10,Events!$B:$I,5,FALSE)</f>
        <v>Grasp of Thorns</v>
      </c>
      <c r="AD10" t="str">
        <f>VLOOKUP($A10,Events!$B:$I,6,FALSE)</f>
        <v>Cyclic Shifts</v>
      </c>
      <c r="AE10" t="str">
        <f>VLOOKUP($A10,Events!$B:$I,7,FALSE)</f>
        <v>Noxious Nexus</v>
      </c>
      <c r="AF10" t="str">
        <f>VLOOKUP($A10,Events!$B:$I,8,FALSE)</f>
        <v>Lifecycle</v>
      </c>
    </row>
    <row r="11" spans="1:33" ht="15" customHeight="1" x14ac:dyDescent="0.3">
      <c r="A11" t="s">
        <v>24188</v>
      </c>
      <c r="B11" t="s">
        <v>24189</v>
      </c>
      <c r="C11" t="s">
        <v>24190</v>
      </c>
      <c r="D11" t="s">
        <v>648</v>
      </c>
      <c r="E11" t="s">
        <v>39</v>
      </c>
      <c r="F11" t="s">
        <v>71</v>
      </c>
      <c r="G11" s="2" t="s">
        <v>24229</v>
      </c>
      <c r="H11" t="s">
        <v>25</v>
      </c>
      <c r="I11" s="1">
        <v>0</v>
      </c>
      <c r="J11" s="1">
        <v>1</v>
      </c>
      <c r="K11" s="1">
        <v>0</v>
      </c>
      <c r="L11" s="1">
        <v>1</v>
      </c>
      <c r="M11" s="1">
        <v>1</v>
      </c>
      <c r="O11" s="1">
        <f t="shared" si="0"/>
        <v>5</v>
      </c>
      <c r="P11" s="1">
        <f t="shared" si="1"/>
        <v>3</v>
      </c>
      <c r="Q11" s="1">
        <f t="shared" si="2"/>
        <v>0</v>
      </c>
      <c r="R11" s="1">
        <f t="shared" si="3"/>
        <v>2</v>
      </c>
      <c r="S11" s="1">
        <f t="shared" si="4"/>
        <v>0</v>
      </c>
      <c r="T11" s="1">
        <f t="shared" si="5"/>
        <v>0</v>
      </c>
      <c r="U11" s="1">
        <f t="shared" si="6"/>
        <v>0</v>
      </c>
      <c r="V11" s="1">
        <f t="shared" si="7"/>
        <v>3</v>
      </c>
      <c r="W11" s="19">
        <f>VLOOKUP(E11,'Win Rate'!B:I,8,FALSE)</f>
        <v>0.42931034482758623</v>
      </c>
      <c r="X11" s="20">
        <f>VLOOKUP(E11,'Win Rate'!B:J,9,FALSE)</f>
        <v>-49.451458671992945</v>
      </c>
      <c r="Y11" s="18" cm="1">
        <f t="array" ref="Y11">IFERROR(INDEX($Z$2:$Z10,SUMPRODUCT(MAX(ROW($D$2:$D10)*($D11=$D$2:$D10))-1)),_xlfn.IFNA(IF(VLOOKUP(D11,'4.2 Elo (Values)'!A:C,3,FALSE)&gt;0,VLOOKUP(Results!D11,'4.2 Elo (Values)'!A:C,3,FALSE),400),400))</f>
        <v>612.53842269819188</v>
      </c>
      <c r="Z11" s="18">
        <f>Y11+(IFERROR(VLOOKUP(D11,'4.2 Elo (Values)'!A:J,10,FALSE),40)*(V11-(1/(10^(((AVERAGEIFS(Y:Y,A:A,A11)+AVERAGEIFS(X:X,A:A,A11))-(Y11+X11))/400)+1)*O11)))</f>
        <v>603.67643133729723</v>
      </c>
      <c r="AA11" s="18">
        <f t="shared" si="8"/>
        <v>-8.861991360894649</v>
      </c>
      <c r="AB11" t="str">
        <f>VLOOKUP($A11,Events!$B:$I,4,FALSE)</f>
        <v>Surge of Slaughter</v>
      </c>
      <c r="AC11" t="str">
        <f>VLOOKUP($A11,Events!$B:$I,5,FALSE)</f>
        <v>Grasp of Thorns</v>
      </c>
      <c r="AD11" t="str">
        <f>VLOOKUP($A11,Events!$B:$I,6,FALSE)</f>
        <v>Cyclic Shifts</v>
      </c>
      <c r="AE11" t="str">
        <f>VLOOKUP($A11,Events!$B:$I,7,FALSE)</f>
        <v>Noxious Nexus</v>
      </c>
      <c r="AF11" t="str">
        <f>VLOOKUP($A11,Events!$B:$I,8,FALSE)</f>
        <v>Lifecycle</v>
      </c>
    </row>
    <row r="12" spans="1:33" ht="15" customHeight="1" x14ac:dyDescent="0.3">
      <c r="A12" t="s">
        <v>24188</v>
      </c>
      <c r="B12" t="s">
        <v>24189</v>
      </c>
      <c r="C12" t="s">
        <v>24190</v>
      </c>
      <c r="D12" t="s">
        <v>1831</v>
      </c>
      <c r="E12" t="s">
        <v>95</v>
      </c>
      <c r="F12" t="s">
        <v>304</v>
      </c>
      <c r="G12" s="2" t="s">
        <v>24230</v>
      </c>
      <c r="H12" t="s">
        <v>25</v>
      </c>
      <c r="I12" s="1">
        <v>1</v>
      </c>
      <c r="J12" s="1">
        <v>1</v>
      </c>
      <c r="K12" s="1">
        <v>1</v>
      </c>
      <c r="L12" s="1">
        <v>0</v>
      </c>
      <c r="M12" s="1">
        <v>0</v>
      </c>
      <c r="O12" s="1">
        <f t="shared" si="0"/>
        <v>5</v>
      </c>
      <c r="P12" s="1">
        <f t="shared" si="1"/>
        <v>3</v>
      </c>
      <c r="Q12" s="1">
        <f t="shared" si="2"/>
        <v>0</v>
      </c>
      <c r="R12" s="1">
        <f t="shared" si="3"/>
        <v>2</v>
      </c>
      <c r="S12" s="1">
        <f t="shared" si="4"/>
        <v>1</v>
      </c>
      <c r="T12" s="1">
        <f t="shared" si="5"/>
        <v>0</v>
      </c>
      <c r="U12" s="1">
        <f t="shared" si="6"/>
        <v>0</v>
      </c>
      <c r="V12" s="1">
        <f t="shared" si="7"/>
        <v>3</v>
      </c>
      <c r="W12" s="19">
        <f>VLOOKUP(E12,'Win Rate'!B:I,8,FALSE)</f>
        <v>0.5084269662921348</v>
      </c>
      <c r="X12" s="20">
        <f>VLOOKUP(E12,'Win Rate'!B:J,9,FALSE)</f>
        <v>5.8562104731559854</v>
      </c>
      <c r="Y12" s="18" cm="1">
        <f t="array" ref="Y12">IFERROR(INDEX($Z$2:$Z11,SUMPRODUCT(MAX(ROW($D$2:$D11)*($D12=$D$2:$D11))-1)),_xlfn.IFNA(IF(VLOOKUP(D12,'4.2 Elo (Values)'!A:C,3,FALSE)&gt;0,VLOOKUP(Results!D12,'4.2 Elo (Values)'!A:C,3,FALSE),400),400))</f>
        <v>470.77077311199167</v>
      </c>
      <c r="Z12" s="18">
        <f>Y12+(IFERROR(VLOOKUP(D12,'4.2 Elo (Values)'!A:J,10,FALSE),40)*(V12-(1/(10^(((AVERAGEIFS(Y:Y,A:A,A12)+AVERAGEIFS(X:X,A:A,A12))-(Y12+X12))/400)+1)*O12)))</f>
        <v>473.42503073615012</v>
      </c>
      <c r="AA12" s="18">
        <f t="shared" si="8"/>
        <v>2.654257624158447</v>
      </c>
      <c r="AB12" t="str">
        <f>VLOOKUP($A12,Events!$B:$I,4,FALSE)</f>
        <v>Surge of Slaughter</v>
      </c>
      <c r="AC12" t="str">
        <f>VLOOKUP($A12,Events!$B:$I,5,FALSE)</f>
        <v>Grasp of Thorns</v>
      </c>
      <c r="AD12" t="str">
        <f>VLOOKUP($A12,Events!$B:$I,6,FALSE)</f>
        <v>Cyclic Shifts</v>
      </c>
      <c r="AE12" t="str">
        <f>VLOOKUP($A12,Events!$B:$I,7,FALSE)</f>
        <v>Noxious Nexus</v>
      </c>
      <c r="AF12" t="str">
        <f>VLOOKUP($A12,Events!$B:$I,8,FALSE)</f>
        <v>Lifecycle</v>
      </c>
    </row>
    <row r="13" spans="1:33" ht="15" customHeight="1" x14ac:dyDescent="0.3">
      <c r="A13" t="s">
        <v>24188</v>
      </c>
      <c r="B13" t="s">
        <v>24189</v>
      </c>
      <c r="C13" t="s">
        <v>24190</v>
      </c>
      <c r="D13" t="s">
        <v>1251</v>
      </c>
      <c r="E13" t="s">
        <v>87</v>
      </c>
      <c r="F13" t="s">
        <v>88</v>
      </c>
      <c r="G13" s="2" t="s">
        <v>24231</v>
      </c>
      <c r="H13" t="s">
        <v>25</v>
      </c>
      <c r="I13" s="1">
        <v>1</v>
      </c>
      <c r="J13" s="1">
        <v>1</v>
      </c>
      <c r="K13" s="1">
        <v>0</v>
      </c>
      <c r="L13" s="1">
        <v>1</v>
      </c>
      <c r="M13" s="1">
        <v>0</v>
      </c>
      <c r="O13" s="1">
        <f t="shared" si="0"/>
        <v>5</v>
      </c>
      <c r="P13" s="1">
        <f t="shared" si="1"/>
        <v>3</v>
      </c>
      <c r="Q13" s="1">
        <f t="shared" si="2"/>
        <v>0</v>
      </c>
      <c r="R13" s="1">
        <f t="shared" si="3"/>
        <v>2</v>
      </c>
      <c r="S13" s="1">
        <f t="shared" si="4"/>
        <v>0</v>
      </c>
      <c r="T13" s="1">
        <f t="shared" si="5"/>
        <v>0</v>
      </c>
      <c r="U13" s="1">
        <f t="shared" si="6"/>
        <v>0</v>
      </c>
      <c r="V13" s="1">
        <f t="shared" si="7"/>
        <v>3</v>
      </c>
      <c r="W13" s="19">
        <f>VLOOKUP(E13,'Win Rate'!B:I,8,FALSE)</f>
        <v>0.51546391752577314</v>
      </c>
      <c r="X13" s="20">
        <f>VLOOKUP(E13,'Win Rate'!B:J,9,FALSE)</f>
        <v>10.748858560120498</v>
      </c>
      <c r="Y13" s="18" cm="1">
        <f t="array" ref="Y13">IFERROR(INDEX($Z$2:$Z12,SUMPRODUCT(MAX(ROW($D$2:$D12)*($D13=$D$2:$D12))-1)),_xlfn.IFNA(IF(VLOOKUP(D13,'4.2 Elo (Values)'!A:C,3,FALSE)&gt;0,VLOOKUP(Results!D13,'4.2 Elo (Values)'!A:C,3,FALSE),400),400))</f>
        <v>503.84802115068356</v>
      </c>
      <c r="Z13" s="18">
        <f>Y13+(IFERROR(VLOOKUP(D13,'4.2 Elo (Values)'!A:J,10,FALSE),40)*(V13-(1/(10^(((AVERAGEIFS(Y:Y,A:A,A13)+AVERAGEIFS(X:X,A:A,A13))-(Y13+X13))/400)+1)*O13)))</f>
        <v>501.26091703763728</v>
      </c>
      <c r="AA13" s="18">
        <f t="shared" si="8"/>
        <v>-2.58710411304628</v>
      </c>
      <c r="AB13" t="str">
        <f>VLOOKUP($A13,Events!$B:$I,4,FALSE)</f>
        <v>Surge of Slaughter</v>
      </c>
      <c r="AC13" t="str">
        <f>VLOOKUP($A13,Events!$B:$I,5,FALSE)</f>
        <v>Grasp of Thorns</v>
      </c>
      <c r="AD13" t="str">
        <f>VLOOKUP($A13,Events!$B:$I,6,FALSE)</f>
        <v>Cyclic Shifts</v>
      </c>
      <c r="AE13" t="str">
        <f>VLOOKUP($A13,Events!$B:$I,7,FALSE)</f>
        <v>Noxious Nexus</v>
      </c>
      <c r="AF13" t="str">
        <f>VLOOKUP($A13,Events!$B:$I,8,FALSE)</f>
        <v>Lifecycle</v>
      </c>
    </row>
    <row r="14" spans="1:33" ht="15" customHeight="1" x14ac:dyDescent="0.3">
      <c r="A14" t="s">
        <v>24188</v>
      </c>
      <c r="B14" t="s">
        <v>24189</v>
      </c>
      <c r="C14" t="s">
        <v>24190</v>
      </c>
      <c r="D14" t="s">
        <v>22500</v>
      </c>
      <c r="E14" t="s">
        <v>146</v>
      </c>
      <c r="F14" t="s">
        <v>163</v>
      </c>
      <c r="G14" s="2" t="s">
        <v>24232</v>
      </c>
      <c r="H14" t="s">
        <v>25</v>
      </c>
      <c r="I14" s="1">
        <v>1</v>
      </c>
      <c r="J14" s="1">
        <v>1</v>
      </c>
      <c r="K14" s="1">
        <v>0</v>
      </c>
      <c r="L14" s="1">
        <v>1</v>
      </c>
      <c r="M14" s="1">
        <v>0</v>
      </c>
      <c r="O14" s="1">
        <f t="shared" si="0"/>
        <v>5</v>
      </c>
      <c r="P14" s="1">
        <f t="shared" si="1"/>
        <v>3</v>
      </c>
      <c r="Q14" s="1">
        <f t="shared" si="2"/>
        <v>0</v>
      </c>
      <c r="R14" s="1">
        <f t="shared" si="3"/>
        <v>2</v>
      </c>
      <c r="S14" s="1">
        <f t="shared" si="4"/>
        <v>0</v>
      </c>
      <c r="T14" s="1">
        <f t="shared" si="5"/>
        <v>0</v>
      </c>
      <c r="U14" s="1">
        <f t="shared" si="6"/>
        <v>0</v>
      </c>
      <c r="V14" s="1">
        <f t="shared" si="7"/>
        <v>3</v>
      </c>
      <c r="W14" s="19">
        <f>VLOOKUP(E14,'Win Rate'!B:I,8,FALSE)</f>
        <v>0.48071216617210683</v>
      </c>
      <c r="X14" s="20">
        <f>VLOOKUP(E14,'Win Rate'!B:J,9,FALSE)</f>
        <v>-13.409213657465418</v>
      </c>
      <c r="Y14" s="18" cm="1">
        <f t="array" ref="Y14">IFERROR(INDEX($Z$2:$Z13,SUMPRODUCT(MAX(ROW($D$2:$D13)*($D14=$D$2:$D13))-1)),_xlfn.IFNA(IF(VLOOKUP(D14,'4.2 Elo (Values)'!A:C,3,FALSE)&gt;0,VLOOKUP(Results!D14,'4.2 Elo (Values)'!A:C,3,FALSE),400),400))</f>
        <v>321.16641939508418</v>
      </c>
      <c r="Z14" s="18">
        <f>Y14+(IFERROR(VLOOKUP(D14,'4.2 Elo (Values)'!A:J,10,FALSE),40)*(V14-(1/(10^(((AVERAGEIFS(Y:Y,A:A,A14)+AVERAGEIFS(X:X,A:A,A14))-(Y14+X14))/400)+1)*O14)))</f>
        <v>373.7409019822781</v>
      </c>
      <c r="AA14" s="18">
        <f t="shared" si="8"/>
        <v>52.574482587193927</v>
      </c>
      <c r="AB14" t="str">
        <f>VLOOKUP($A14,Events!$B:$I,4,FALSE)</f>
        <v>Surge of Slaughter</v>
      </c>
      <c r="AC14" t="str">
        <f>VLOOKUP($A14,Events!$B:$I,5,FALSE)</f>
        <v>Grasp of Thorns</v>
      </c>
      <c r="AD14" t="str">
        <f>VLOOKUP($A14,Events!$B:$I,6,FALSE)</f>
        <v>Cyclic Shifts</v>
      </c>
      <c r="AE14" t="str">
        <f>VLOOKUP($A14,Events!$B:$I,7,FALSE)</f>
        <v>Noxious Nexus</v>
      </c>
      <c r="AF14" t="str">
        <f>VLOOKUP($A14,Events!$B:$I,8,FALSE)</f>
        <v>Lifecycle</v>
      </c>
    </row>
    <row r="15" spans="1:33" ht="15" customHeight="1" x14ac:dyDescent="0.3">
      <c r="A15" t="s">
        <v>24188</v>
      </c>
      <c r="B15" t="s">
        <v>24189</v>
      </c>
      <c r="C15" t="s">
        <v>24190</v>
      </c>
      <c r="D15" t="s">
        <v>1184</v>
      </c>
      <c r="E15" t="s">
        <v>17</v>
      </c>
      <c r="F15" t="s">
        <v>24195</v>
      </c>
      <c r="G15" s="2" t="s">
        <v>24233</v>
      </c>
      <c r="H15" t="s">
        <v>25</v>
      </c>
      <c r="I15" s="1">
        <v>0</v>
      </c>
      <c r="J15" s="1">
        <v>1</v>
      </c>
      <c r="K15" s="1">
        <v>1</v>
      </c>
      <c r="L15" s="1">
        <v>1</v>
      </c>
      <c r="M15" s="1">
        <v>0</v>
      </c>
      <c r="O15" s="1">
        <f t="shared" si="0"/>
        <v>5</v>
      </c>
      <c r="P15" s="1">
        <f t="shared" si="1"/>
        <v>3</v>
      </c>
      <c r="Q15" s="1">
        <f t="shared" si="2"/>
        <v>0</v>
      </c>
      <c r="R15" s="1">
        <f t="shared" si="3"/>
        <v>2</v>
      </c>
      <c r="S15" s="1">
        <f t="shared" si="4"/>
        <v>0</v>
      </c>
      <c r="T15" s="1">
        <f t="shared" si="5"/>
        <v>0</v>
      </c>
      <c r="U15" s="1">
        <f t="shared" si="6"/>
        <v>0</v>
      </c>
      <c r="V15" s="1">
        <f t="shared" si="7"/>
        <v>3</v>
      </c>
      <c r="W15" s="19">
        <f>VLOOKUP(E15,'Win Rate'!B:I,8,FALSE)</f>
        <v>0.48888888888888887</v>
      </c>
      <c r="X15" s="20">
        <f>VLOOKUP(E15,'Win Rate'!B:J,9,FALSE)</f>
        <v>-7.7220620781546527</v>
      </c>
      <c r="Y15" s="18" cm="1">
        <f t="array" ref="Y15">IFERROR(INDEX($Z$2:$Z14,SUMPRODUCT(MAX(ROW($D$2:$D14)*($D15=$D$2:$D14))-1)),_xlfn.IFNA(IF(VLOOKUP(D15,'4.2 Elo (Values)'!A:C,3,FALSE)&gt;0,VLOOKUP(Results!D15,'4.2 Elo (Values)'!A:C,3,FALSE),400),400))</f>
        <v>508.61878244953454</v>
      </c>
      <c r="Z15" s="18">
        <f>Y15+(IFERROR(VLOOKUP(D15,'4.2 Elo (Values)'!A:J,10,FALSE),40)*(V15-(1/(10^(((AVERAGEIFS(Y:Y,A:A,A15)+AVERAGEIFS(X:X,A:A,A15))-(Y15+X15))/400)+1)*O15)))</f>
        <v>507.89588005217422</v>
      </c>
      <c r="AA15" s="18">
        <f t="shared" si="8"/>
        <v>-0.72290239736031481</v>
      </c>
      <c r="AB15" t="str">
        <f>VLOOKUP($A15,Events!$B:$I,4,FALSE)</f>
        <v>Surge of Slaughter</v>
      </c>
      <c r="AC15" t="str">
        <f>VLOOKUP($A15,Events!$B:$I,5,FALSE)</f>
        <v>Grasp of Thorns</v>
      </c>
      <c r="AD15" t="str">
        <f>VLOOKUP($A15,Events!$B:$I,6,FALSE)</f>
        <v>Cyclic Shifts</v>
      </c>
      <c r="AE15" t="str">
        <f>VLOOKUP($A15,Events!$B:$I,7,FALSE)</f>
        <v>Noxious Nexus</v>
      </c>
      <c r="AF15" t="str">
        <f>VLOOKUP($A15,Events!$B:$I,8,FALSE)</f>
        <v>Lifecycle</v>
      </c>
    </row>
    <row r="16" spans="1:33" ht="15" customHeight="1" x14ac:dyDescent="0.3">
      <c r="A16" t="s">
        <v>24188</v>
      </c>
      <c r="B16" t="s">
        <v>24189</v>
      </c>
      <c r="C16" t="s">
        <v>24190</v>
      </c>
      <c r="D16" t="s">
        <v>9022</v>
      </c>
      <c r="E16" t="s">
        <v>17</v>
      </c>
      <c r="F16" t="s">
        <v>24195</v>
      </c>
      <c r="G16" s="2" t="s">
        <v>24234</v>
      </c>
      <c r="H16" t="s">
        <v>25</v>
      </c>
      <c r="I16" s="1">
        <v>1</v>
      </c>
      <c r="J16" s="1">
        <v>1</v>
      </c>
      <c r="K16" s="1">
        <v>0</v>
      </c>
      <c r="L16" s="1">
        <v>0</v>
      </c>
      <c r="M16" s="1">
        <v>1</v>
      </c>
      <c r="O16" s="1">
        <f t="shared" si="0"/>
        <v>5</v>
      </c>
      <c r="P16" s="1">
        <f t="shared" si="1"/>
        <v>3</v>
      </c>
      <c r="Q16" s="1">
        <f t="shared" si="2"/>
        <v>0</v>
      </c>
      <c r="R16" s="1">
        <f t="shared" si="3"/>
        <v>2</v>
      </c>
      <c r="S16" s="1">
        <f t="shared" si="4"/>
        <v>0</v>
      </c>
      <c r="T16" s="1">
        <f t="shared" si="5"/>
        <v>0</v>
      </c>
      <c r="U16" s="1">
        <f t="shared" si="6"/>
        <v>0</v>
      </c>
      <c r="V16" s="1">
        <f t="shared" si="7"/>
        <v>3</v>
      </c>
      <c r="W16" s="19">
        <f>VLOOKUP(E16,'Win Rate'!B:I,8,FALSE)</f>
        <v>0.48888888888888887</v>
      </c>
      <c r="X16" s="20">
        <f>VLOOKUP(E16,'Win Rate'!B:J,9,FALSE)</f>
        <v>-7.7220620781546527</v>
      </c>
      <c r="Y16" s="18" cm="1">
        <f t="array" ref="Y16">IFERROR(INDEX($Z$2:$Z15,SUMPRODUCT(MAX(ROW($D$2:$D15)*($D16=$D$2:$D15))-1)),_xlfn.IFNA(IF(VLOOKUP(D16,'4.2 Elo (Values)'!A:C,3,FALSE)&gt;0,VLOOKUP(Results!D16,'4.2 Elo (Values)'!A:C,3,FALSE),400),400))</f>
        <v>402.5049259865404</v>
      </c>
      <c r="Z16" s="18">
        <f>Y16+(IFERROR(VLOOKUP(D16,'4.2 Elo (Values)'!A:J,10,FALSE),40)*(V16-(1/(10^(((AVERAGEIFS(Y:Y,A:A,A16)+AVERAGEIFS(X:X,A:A,A16))-(Y16+X16))/400)+1)*O16)))</f>
        <v>416.87279198198752</v>
      </c>
      <c r="AA16" s="18">
        <f t="shared" si="8"/>
        <v>14.367865995447119</v>
      </c>
      <c r="AB16" t="str">
        <f>VLOOKUP($A16,Events!$B:$I,4,FALSE)</f>
        <v>Surge of Slaughter</v>
      </c>
      <c r="AC16" t="str">
        <f>VLOOKUP($A16,Events!$B:$I,5,FALSE)</f>
        <v>Grasp of Thorns</v>
      </c>
      <c r="AD16" t="str">
        <f>VLOOKUP($A16,Events!$B:$I,6,FALSE)</f>
        <v>Cyclic Shifts</v>
      </c>
      <c r="AE16" t="str">
        <f>VLOOKUP($A16,Events!$B:$I,7,FALSE)</f>
        <v>Noxious Nexus</v>
      </c>
      <c r="AF16" t="str">
        <f>VLOOKUP($A16,Events!$B:$I,8,FALSE)</f>
        <v>Lifecycle</v>
      </c>
    </row>
    <row r="17" spans="1:32" ht="15" customHeight="1" x14ac:dyDescent="0.3">
      <c r="A17" t="s">
        <v>24188</v>
      </c>
      <c r="B17" t="s">
        <v>24189</v>
      </c>
      <c r="C17" t="s">
        <v>24190</v>
      </c>
      <c r="D17" t="s">
        <v>22319</v>
      </c>
      <c r="E17" t="s">
        <v>95</v>
      </c>
      <c r="F17" t="s">
        <v>304</v>
      </c>
      <c r="G17" s="2" t="s">
        <v>24235</v>
      </c>
      <c r="H17" t="s">
        <v>25</v>
      </c>
      <c r="I17" s="1">
        <v>1</v>
      </c>
      <c r="J17" s="1">
        <v>0</v>
      </c>
      <c r="K17" s="1">
        <v>1</v>
      </c>
      <c r="L17" s="1">
        <v>0</v>
      </c>
      <c r="M17" s="1">
        <v>1</v>
      </c>
      <c r="O17" s="1">
        <f t="shared" si="0"/>
        <v>5</v>
      </c>
      <c r="P17" s="1">
        <f t="shared" si="1"/>
        <v>3</v>
      </c>
      <c r="Q17" s="1">
        <f t="shared" si="2"/>
        <v>0</v>
      </c>
      <c r="R17" s="1">
        <f t="shared" si="3"/>
        <v>2</v>
      </c>
      <c r="S17" s="1">
        <f t="shared" si="4"/>
        <v>0</v>
      </c>
      <c r="T17" s="1">
        <f t="shared" si="5"/>
        <v>0</v>
      </c>
      <c r="U17" s="1">
        <f t="shared" si="6"/>
        <v>0</v>
      </c>
      <c r="V17" s="1">
        <f t="shared" si="7"/>
        <v>3</v>
      </c>
      <c r="W17" s="19">
        <f>VLOOKUP(E17,'Win Rate'!B:I,8,FALSE)</f>
        <v>0.5084269662921348</v>
      </c>
      <c r="X17" s="20">
        <f>VLOOKUP(E17,'Win Rate'!B:J,9,FALSE)</f>
        <v>5.8562104731559854</v>
      </c>
      <c r="Y17" s="18" cm="1">
        <f t="array" ref="Y17">IFERROR(INDEX($Z$2:$Z16,SUMPRODUCT(MAX(ROW($D$2:$D16)*($D17=$D$2:$D16))-1)),_xlfn.IFNA(IF(VLOOKUP(D17,'4.2 Elo (Values)'!A:C,3,FALSE)&gt;0,VLOOKUP(Results!D17,'4.2 Elo (Values)'!A:C,3,FALSE),400),400))</f>
        <v>329.14094801399489</v>
      </c>
      <c r="Z17" s="18">
        <f>Y17+(IFERROR(VLOOKUP(D17,'4.2 Elo (Values)'!A:J,10,FALSE),40)*(V17-(1/(10^(((AVERAGEIFS(Y:Y,A:A,A17)+AVERAGEIFS(X:X,A:A,A17))-(Y17+X17))/400)+1)*O17)))</f>
        <v>351.83971278089899</v>
      </c>
      <c r="AA17" s="18">
        <f t="shared" si="8"/>
        <v>22.698764766904105</v>
      </c>
      <c r="AB17" t="str">
        <f>VLOOKUP($A17,Events!$B:$I,4,FALSE)</f>
        <v>Surge of Slaughter</v>
      </c>
      <c r="AC17" t="str">
        <f>VLOOKUP($A17,Events!$B:$I,5,FALSE)</f>
        <v>Grasp of Thorns</v>
      </c>
      <c r="AD17" t="str">
        <f>VLOOKUP($A17,Events!$B:$I,6,FALSE)</f>
        <v>Cyclic Shifts</v>
      </c>
      <c r="AE17" t="str">
        <f>VLOOKUP($A17,Events!$B:$I,7,FALSE)</f>
        <v>Noxious Nexus</v>
      </c>
      <c r="AF17" t="str">
        <f>VLOOKUP($A17,Events!$B:$I,8,FALSE)</f>
        <v>Lifecycle</v>
      </c>
    </row>
    <row r="18" spans="1:32" ht="15" customHeight="1" x14ac:dyDescent="0.3">
      <c r="A18" t="s">
        <v>24188</v>
      </c>
      <c r="B18" t="s">
        <v>24189</v>
      </c>
      <c r="C18" t="s">
        <v>24190</v>
      </c>
      <c r="D18" t="s">
        <v>20488</v>
      </c>
      <c r="E18" t="s">
        <v>87</v>
      </c>
      <c r="F18" t="s">
        <v>88</v>
      </c>
      <c r="G18" s="2" t="s">
        <v>24236</v>
      </c>
      <c r="H18" t="s">
        <v>25</v>
      </c>
      <c r="I18" s="1">
        <v>0</v>
      </c>
      <c r="J18" s="1">
        <v>1</v>
      </c>
      <c r="K18" s="1">
        <v>0</v>
      </c>
      <c r="L18" s="1">
        <v>1</v>
      </c>
      <c r="M18" s="1">
        <v>1</v>
      </c>
      <c r="O18" s="1">
        <f t="shared" si="0"/>
        <v>5</v>
      </c>
      <c r="P18" s="1">
        <f t="shared" si="1"/>
        <v>3</v>
      </c>
      <c r="Q18" s="1">
        <f t="shared" si="2"/>
        <v>0</v>
      </c>
      <c r="R18" s="1">
        <f t="shared" si="3"/>
        <v>2</v>
      </c>
      <c r="S18" s="1">
        <f t="shared" si="4"/>
        <v>0</v>
      </c>
      <c r="T18" s="1">
        <f t="shared" si="5"/>
        <v>0</v>
      </c>
      <c r="U18" s="1">
        <f t="shared" si="6"/>
        <v>0</v>
      </c>
      <c r="V18" s="1">
        <f t="shared" si="7"/>
        <v>3</v>
      </c>
      <c r="W18" s="19">
        <f>VLOOKUP(E18,'Win Rate'!B:I,8,FALSE)</f>
        <v>0.51546391752577314</v>
      </c>
      <c r="X18" s="20">
        <f>VLOOKUP(E18,'Win Rate'!B:J,9,FALSE)</f>
        <v>10.748858560120498</v>
      </c>
      <c r="Y18" s="18" cm="1">
        <f t="array" ref="Y18">IFERROR(INDEX($Z$2:$Z17,SUMPRODUCT(MAX(ROW($D$2:$D17)*($D18=$D$2:$D17))-1)),_xlfn.IFNA(IF(VLOOKUP(D18,'4.2 Elo (Values)'!A:C,3,FALSE)&gt;0,VLOOKUP(Results!D18,'4.2 Elo (Values)'!A:C,3,FALSE),400),400))</f>
        <v>359.63992685330925</v>
      </c>
      <c r="Z18" s="18">
        <f>Y18+(IFERROR(VLOOKUP(D18,'4.2 Elo (Values)'!A:J,10,FALSE),40)*(V18-(1/(10^(((AVERAGEIFS(Y:Y,A:A,A18)+AVERAGEIFS(X:X,A:A,A18))-(Y18+X18))/400)+1)*O18)))</f>
        <v>395.28949486689538</v>
      </c>
      <c r="AA18" s="18">
        <f t="shared" si="8"/>
        <v>35.649568013586133</v>
      </c>
      <c r="AB18" t="str">
        <f>VLOOKUP($A18,Events!$B:$I,4,FALSE)</f>
        <v>Surge of Slaughter</v>
      </c>
      <c r="AC18" t="str">
        <f>VLOOKUP($A18,Events!$B:$I,5,FALSE)</f>
        <v>Grasp of Thorns</v>
      </c>
      <c r="AD18" t="str">
        <f>VLOOKUP($A18,Events!$B:$I,6,FALSE)</f>
        <v>Cyclic Shifts</v>
      </c>
      <c r="AE18" t="str">
        <f>VLOOKUP($A18,Events!$B:$I,7,FALSE)</f>
        <v>Noxious Nexus</v>
      </c>
      <c r="AF18" t="str">
        <f>VLOOKUP($A18,Events!$B:$I,8,FALSE)</f>
        <v>Lifecycle</v>
      </c>
    </row>
    <row r="19" spans="1:32" ht="15" customHeight="1" x14ac:dyDescent="0.3">
      <c r="A19" t="s">
        <v>24188</v>
      </c>
      <c r="B19" t="s">
        <v>24189</v>
      </c>
      <c r="C19" t="s">
        <v>24190</v>
      </c>
      <c r="D19" t="s">
        <v>24196</v>
      </c>
      <c r="E19" t="s">
        <v>42</v>
      </c>
      <c r="F19" t="s">
        <v>24197</v>
      </c>
      <c r="G19" s="2" t="s">
        <v>24237</v>
      </c>
      <c r="H19" t="s">
        <v>25</v>
      </c>
      <c r="I19" s="1">
        <v>1</v>
      </c>
      <c r="J19" s="1">
        <v>0</v>
      </c>
      <c r="K19" s="1">
        <v>1</v>
      </c>
      <c r="L19" s="1">
        <v>1</v>
      </c>
      <c r="M19" s="1">
        <v>0</v>
      </c>
      <c r="O19" s="1">
        <f t="shared" si="0"/>
        <v>5</v>
      </c>
      <c r="P19" s="1">
        <f t="shared" si="1"/>
        <v>3</v>
      </c>
      <c r="Q19" s="1">
        <f t="shared" si="2"/>
        <v>0</v>
      </c>
      <c r="R19" s="1">
        <f t="shared" si="3"/>
        <v>2</v>
      </c>
      <c r="S19" s="1">
        <f t="shared" si="4"/>
        <v>0</v>
      </c>
      <c r="T19" s="1">
        <f t="shared" si="5"/>
        <v>0</v>
      </c>
      <c r="U19" s="1">
        <f t="shared" si="6"/>
        <v>0</v>
      </c>
      <c r="V19" s="1">
        <f t="shared" si="7"/>
        <v>3</v>
      </c>
      <c r="W19" s="19">
        <f>VLOOKUP(E19,'Win Rate'!B:I,8,FALSE)</f>
        <v>0.47570850202429149</v>
      </c>
      <c r="X19" s="20">
        <f>VLOOKUP(E19,'Win Rate'!B:J,9,FALSE)</f>
        <v>-16.89276072380623</v>
      </c>
      <c r="Y19" s="18" cm="1">
        <f t="array" ref="Y19">IFERROR(INDEX($Z$2:$Z18,SUMPRODUCT(MAX(ROW($D$2:$D18)*($D19=$D$2:$D18))-1)),_xlfn.IFNA(IF(VLOOKUP(D19,'4.2 Elo (Values)'!A:C,3,FALSE)&gt;0,VLOOKUP(Results!D19,'4.2 Elo (Values)'!A:C,3,FALSE),400),400))</f>
        <v>400</v>
      </c>
      <c r="Z19" s="18">
        <f>Y19+(IFERROR(VLOOKUP(D19,'4.2 Elo (Values)'!A:J,10,FALSE),40)*(V19-(1/(10^(((AVERAGEIFS(Y:Y,A:A,A19)+AVERAGEIFS(X:X,A:A,A19))-(Y19+X19))/400)+1)*O19)))</f>
        <v>432.05959295654691</v>
      </c>
      <c r="AA19" s="18">
        <f t="shared" si="8"/>
        <v>32.059592956546908</v>
      </c>
      <c r="AB19" t="str">
        <f>VLOOKUP($A19,Events!$B:$I,4,FALSE)</f>
        <v>Surge of Slaughter</v>
      </c>
      <c r="AC19" t="str">
        <f>VLOOKUP($A19,Events!$B:$I,5,FALSE)</f>
        <v>Grasp of Thorns</v>
      </c>
      <c r="AD19" t="str">
        <f>VLOOKUP($A19,Events!$B:$I,6,FALSE)</f>
        <v>Cyclic Shifts</v>
      </c>
      <c r="AE19" t="str">
        <f>VLOOKUP($A19,Events!$B:$I,7,FALSE)</f>
        <v>Noxious Nexus</v>
      </c>
      <c r="AF19" t="str">
        <f>VLOOKUP($A19,Events!$B:$I,8,FALSE)</f>
        <v>Lifecycle</v>
      </c>
    </row>
    <row r="20" spans="1:32" ht="15" customHeight="1" x14ac:dyDescent="0.3">
      <c r="A20" t="s">
        <v>24188</v>
      </c>
      <c r="B20" t="s">
        <v>24189</v>
      </c>
      <c r="C20" t="s">
        <v>24190</v>
      </c>
      <c r="D20" t="s">
        <v>4609</v>
      </c>
      <c r="E20" t="s">
        <v>95</v>
      </c>
      <c r="F20" t="s">
        <v>304</v>
      </c>
      <c r="G20" s="2" t="s">
        <v>24238</v>
      </c>
      <c r="H20" t="s">
        <v>25</v>
      </c>
      <c r="I20" s="1">
        <v>1</v>
      </c>
      <c r="J20" s="1">
        <v>1</v>
      </c>
      <c r="K20" s="1">
        <v>0</v>
      </c>
      <c r="L20" s="1">
        <v>0</v>
      </c>
      <c r="M20" s="1">
        <v>1</v>
      </c>
      <c r="O20" s="1">
        <f t="shared" si="0"/>
        <v>5</v>
      </c>
      <c r="P20" s="1">
        <f t="shared" si="1"/>
        <v>3</v>
      </c>
      <c r="Q20" s="1">
        <f t="shared" si="2"/>
        <v>0</v>
      </c>
      <c r="R20" s="1">
        <f t="shared" si="3"/>
        <v>2</v>
      </c>
      <c r="S20" s="1">
        <f t="shared" si="4"/>
        <v>0</v>
      </c>
      <c r="T20" s="1">
        <f t="shared" si="5"/>
        <v>0</v>
      </c>
      <c r="U20" s="1">
        <f t="shared" si="6"/>
        <v>0</v>
      </c>
      <c r="V20" s="1">
        <f t="shared" si="7"/>
        <v>3</v>
      </c>
      <c r="W20" s="19">
        <f>VLOOKUP(E20,'Win Rate'!B:I,8,FALSE)</f>
        <v>0.5084269662921348</v>
      </c>
      <c r="X20" s="20">
        <f>VLOOKUP(E20,'Win Rate'!B:J,9,FALSE)</f>
        <v>5.8562104731559854</v>
      </c>
      <c r="Y20" s="18" cm="1">
        <f t="array" ref="Y20">IFERROR(INDEX($Z$2:$Z19,SUMPRODUCT(MAX(ROW($D$2:$D19)*($D20=$D$2:$D19))-1)),_xlfn.IFNA(IF(VLOOKUP(D20,'4.2 Elo (Values)'!A:C,3,FALSE)&gt;0,VLOOKUP(Results!D20,'4.2 Elo (Values)'!A:C,3,FALSE),400),400))</f>
        <v>423.21186302439565</v>
      </c>
      <c r="Z20" s="18">
        <f>Y20+(IFERROR(VLOOKUP(D20,'4.2 Elo (Values)'!A:J,10,FALSE),40)*(V20-(1/(10^(((AVERAGEIFS(Y:Y,A:A,A20)+AVERAGEIFS(X:X,A:A,A20))-(Y20+X20))/400)+1)*O20)))</f>
        <v>442.10188801334192</v>
      </c>
      <c r="AA20" s="18">
        <f t="shared" si="8"/>
        <v>18.890024988946266</v>
      </c>
      <c r="AB20" t="str">
        <f>VLOOKUP($A20,Events!$B:$I,4,FALSE)</f>
        <v>Surge of Slaughter</v>
      </c>
      <c r="AC20" t="str">
        <f>VLOOKUP($A20,Events!$B:$I,5,FALSE)</f>
        <v>Grasp of Thorns</v>
      </c>
      <c r="AD20" t="str">
        <f>VLOOKUP($A20,Events!$B:$I,6,FALSE)</f>
        <v>Cyclic Shifts</v>
      </c>
      <c r="AE20" t="str">
        <f>VLOOKUP($A20,Events!$B:$I,7,FALSE)</f>
        <v>Noxious Nexus</v>
      </c>
      <c r="AF20" t="str">
        <f>VLOOKUP($A20,Events!$B:$I,8,FALSE)</f>
        <v>Lifecycle</v>
      </c>
    </row>
    <row r="21" spans="1:32" ht="15" customHeight="1" x14ac:dyDescent="0.3">
      <c r="A21" t="s">
        <v>24188</v>
      </c>
      <c r="B21" t="s">
        <v>24189</v>
      </c>
      <c r="C21" t="s">
        <v>24190</v>
      </c>
      <c r="D21" t="s">
        <v>5438</v>
      </c>
      <c r="E21" t="s">
        <v>22</v>
      </c>
      <c r="F21" t="s">
        <v>24198</v>
      </c>
      <c r="G21" s="2" t="s">
        <v>24239</v>
      </c>
      <c r="H21" t="s">
        <v>25</v>
      </c>
      <c r="I21" s="1">
        <v>0</v>
      </c>
      <c r="J21" s="1">
        <v>0</v>
      </c>
      <c r="K21" s="1">
        <v>1</v>
      </c>
      <c r="L21" s="1">
        <v>1</v>
      </c>
      <c r="M21" s="1">
        <v>1</v>
      </c>
      <c r="O21" s="1">
        <f t="shared" si="0"/>
        <v>5</v>
      </c>
      <c r="P21" s="1">
        <f t="shared" si="1"/>
        <v>3</v>
      </c>
      <c r="Q21" s="1">
        <f t="shared" si="2"/>
        <v>0</v>
      </c>
      <c r="R21" s="1">
        <f t="shared" si="3"/>
        <v>2</v>
      </c>
      <c r="S21" s="1">
        <f t="shared" si="4"/>
        <v>0</v>
      </c>
      <c r="T21" s="1">
        <f t="shared" si="5"/>
        <v>0</v>
      </c>
      <c r="U21" s="1">
        <f t="shared" si="6"/>
        <v>0</v>
      </c>
      <c r="V21" s="1">
        <f t="shared" si="7"/>
        <v>3</v>
      </c>
      <c r="W21" s="19">
        <f>VLOOKUP(E21,'Win Rate'!B:I,8,FALSE)</f>
        <v>0.5028490028490028</v>
      </c>
      <c r="X21" s="20">
        <f>VLOOKUP(E21,'Win Rate'!B:J,9,FALSE)</f>
        <v>1.9797113714570256</v>
      </c>
      <c r="Y21" s="18" cm="1">
        <f t="array" ref="Y21">IFERROR(INDEX($Z$2:$Z20,SUMPRODUCT(MAX(ROW($D$2:$D20)*($D21=$D$2:$D20))-1)),_xlfn.IFNA(IF(VLOOKUP(D21,'4.2 Elo (Values)'!A:C,3,FALSE)&gt;0,VLOOKUP(Results!D21,'4.2 Elo (Values)'!A:C,3,FALSE),400),400))</f>
        <v>416.43714923135587</v>
      </c>
      <c r="Z21" s="18">
        <f>Y21+(IFERROR(VLOOKUP(D21,'4.2 Elo (Values)'!A:J,10,FALSE),40)*(V21-(1/(10^(((AVERAGEIFS(Y:Y,A:A,A21)+AVERAGEIFS(X:X,A:A,A21))-(Y21+X21))/400)+1)*O21)))</f>
        <v>438.39254485946731</v>
      </c>
      <c r="AA21" s="18">
        <f t="shared" si="8"/>
        <v>21.955395628111432</v>
      </c>
      <c r="AB21" t="str">
        <f>VLOOKUP($A21,Events!$B:$I,4,FALSE)</f>
        <v>Surge of Slaughter</v>
      </c>
      <c r="AC21" t="str">
        <f>VLOOKUP($A21,Events!$B:$I,5,FALSE)</f>
        <v>Grasp of Thorns</v>
      </c>
      <c r="AD21" t="str">
        <f>VLOOKUP($A21,Events!$B:$I,6,FALSE)</f>
        <v>Cyclic Shifts</v>
      </c>
      <c r="AE21" t="str">
        <f>VLOOKUP($A21,Events!$B:$I,7,FALSE)</f>
        <v>Noxious Nexus</v>
      </c>
      <c r="AF21" t="str">
        <f>VLOOKUP($A21,Events!$B:$I,8,FALSE)</f>
        <v>Lifecycle</v>
      </c>
    </row>
    <row r="22" spans="1:32" ht="15" customHeight="1" x14ac:dyDescent="0.3">
      <c r="A22" t="s">
        <v>24188</v>
      </c>
      <c r="B22" t="s">
        <v>24189</v>
      </c>
      <c r="C22" t="s">
        <v>24190</v>
      </c>
      <c r="D22" t="s">
        <v>7877</v>
      </c>
      <c r="E22" t="s">
        <v>42</v>
      </c>
      <c r="F22" t="s">
        <v>165</v>
      </c>
      <c r="G22" s="2" t="s">
        <v>24240</v>
      </c>
      <c r="H22" t="s">
        <v>25</v>
      </c>
      <c r="I22" s="1">
        <v>0</v>
      </c>
      <c r="J22" s="1">
        <v>1</v>
      </c>
      <c r="K22" s="1">
        <v>1</v>
      </c>
      <c r="L22" s="1">
        <v>1</v>
      </c>
      <c r="M22" s="1">
        <v>0</v>
      </c>
      <c r="O22" s="1">
        <f t="shared" si="0"/>
        <v>5</v>
      </c>
      <c r="P22" s="1">
        <f t="shared" si="1"/>
        <v>3</v>
      </c>
      <c r="Q22" s="1">
        <f t="shared" si="2"/>
        <v>0</v>
      </c>
      <c r="R22" s="1">
        <f t="shared" si="3"/>
        <v>2</v>
      </c>
      <c r="S22" s="1">
        <f t="shared" si="4"/>
        <v>0</v>
      </c>
      <c r="T22" s="1">
        <f t="shared" si="5"/>
        <v>0</v>
      </c>
      <c r="U22" s="1">
        <f t="shared" si="6"/>
        <v>0</v>
      </c>
      <c r="V22" s="1">
        <f t="shared" si="7"/>
        <v>3</v>
      </c>
      <c r="W22" s="19">
        <f>VLOOKUP(E22,'Win Rate'!B:I,8,FALSE)</f>
        <v>0.47570850202429149</v>
      </c>
      <c r="X22" s="20">
        <f>VLOOKUP(E22,'Win Rate'!B:J,9,FALSE)</f>
        <v>-16.89276072380623</v>
      </c>
      <c r="Y22" s="18" cm="1">
        <f t="array" ref="Y22">IFERROR(INDEX($Z$2:$Z21,SUMPRODUCT(MAX(ROW($D$2:$D21)*($D22=$D$2:$D21))-1)),_xlfn.IFNA(IF(VLOOKUP(D22,'4.2 Elo (Values)'!A:C,3,FALSE)&gt;0,VLOOKUP(Results!D22,'4.2 Elo (Values)'!A:C,3,FALSE),400),400))</f>
        <v>409.23890534456581</v>
      </c>
      <c r="Z22" s="18">
        <f>Y22+(IFERROR(VLOOKUP(D22,'4.2 Elo (Values)'!A:J,10,FALSE),40)*(V22-(1/(10^(((AVERAGEIFS(Y:Y,A:A,A22)+AVERAGEIFS(X:X,A:A,A22))-(Y22+X22))/400)+1)*O22)))</f>
        <v>438.6701918015217</v>
      </c>
      <c r="AA22" s="18">
        <f t="shared" si="8"/>
        <v>29.431286456955888</v>
      </c>
      <c r="AB22" t="str">
        <f>VLOOKUP($A22,Events!$B:$I,4,FALSE)</f>
        <v>Surge of Slaughter</v>
      </c>
      <c r="AC22" t="str">
        <f>VLOOKUP($A22,Events!$B:$I,5,FALSE)</f>
        <v>Grasp of Thorns</v>
      </c>
      <c r="AD22" t="str">
        <f>VLOOKUP($A22,Events!$B:$I,6,FALSE)</f>
        <v>Cyclic Shifts</v>
      </c>
      <c r="AE22" t="str">
        <f>VLOOKUP($A22,Events!$B:$I,7,FALSE)</f>
        <v>Noxious Nexus</v>
      </c>
      <c r="AF22" t="str">
        <f>VLOOKUP($A22,Events!$B:$I,8,FALSE)</f>
        <v>Lifecycle</v>
      </c>
    </row>
    <row r="23" spans="1:32" ht="15" customHeight="1" x14ac:dyDescent="0.3">
      <c r="A23" t="s">
        <v>24188</v>
      </c>
      <c r="B23" t="s">
        <v>24189</v>
      </c>
      <c r="C23" t="s">
        <v>24190</v>
      </c>
      <c r="D23" t="s">
        <v>14408</v>
      </c>
      <c r="E23" t="s">
        <v>39</v>
      </c>
      <c r="F23" t="s">
        <v>71</v>
      </c>
      <c r="G23" s="2" t="s">
        <v>24241</v>
      </c>
      <c r="H23" t="s">
        <v>25</v>
      </c>
      <c r="I23" s="1">
        <v>0</v>
      </c>
      <c r="J23" s="1">
        <v>1</v>
      </c>
      <c r="K23" s="1">
        <v>0</v>
      </c>
      <c r="L23" s="1">
        <v>1</v>
      </c>
      <c r="M23" s="1">
        <v>1</v>
      </c>
      <c r="O23" s="1">
        <f t="shared" si="0"/>
        <v>5</v>
      </c>
      <c r="P23" s="1">
        <f t="shared" si="1"/>
        <v>3</v>
      </c>
      <c r="Q23" s="1">
        <f t="shared" si="2"/>
        <v>0</v>
      </c>
      <c r="R23" s="1">
        <f t="shared" si="3"/>
        <v>2</v>
      </c>
      <c r="S23" s="1">
        <f t="shared" si="4"/>
        <v>0</v>
      </c>
      <c r="T23" s="1">
        <f t="shared" si="5"/>
        <v>0</v>
      </c>
      <c r="U23" s="1">
        <f t="shared" si="6"/>
        <v>0</v>
      </c>
      <c r="V23" s="1">
        <f t="shared" si="7"/>
        <v>3</v>
      </c>
      <c r="W23" s="19">
        <f>VLOOKUP(E23,'Win Rate'!B:I,8,FALSE)</f>
        <v>0.42931034482758623</v>
      </c>
      <c r="X23" s="20">
        <f>VLOOKUP(E23,'Win Rate'!B:J,9,FALSE)</f>
        <v>-49.451458671992945</v>
      </c>
      <c r="Y23" s="18" cm="1">
        <f t="array" ref="Y23">IFERROR(INDEX($Z$2:$Z22,SUMPRODUCT(MAX(ROW($D$2:$D22)*($D23=$D$2:$D22))-1)),_xlfn.IFNA(IF(VLOOKUP(D23,'4.2 Elo (Values)'!A:C,3,FALSE)&gt;0,VLOOKUP(Results!D23,'4.2 Elo (Values)'!A:C,3,FALSE),400),400))</f>
        <v>388.64069414309199</v>
      </c>
      <c r="Z23" s="18">
        <f>Y23+(IFERROR(VLOOKUP(D23,'4.2 Elo (Values)'!A:J,10,FALSE),40)*(V23-(1/(10^(((AVERAGEIFS(Y:Y,A:A,A23)+AVERAGEIFS(X:X,A:A,A23))-(Y23+X23))/400)+1)*O23)))</f>
        <v>432.90606082701623</v>
      </c>
      <c r="AA23" s="18">
        <f t="shared" si="8"/>
        <v>44.265366683924242</v>
      </c>
      <c r="AB23" t="str">
        <f>VLOOKUP($A23,Events!$B:$I,4,FALSE)</f>
        <v>Surge of Slaughter</v>
      </c>
      <c r="AC23" t="str">
        <f>VLOOKUP($A23,Events!$B:$I,5,FALSE)</f>
        <v>Grasp of Thorns</v>
      </c>
      <c r="AD23" t="str">
        <f>VLOOKUP($A23,Events!$B:$I,6,FALSE)</f>
        <v>Cyclic Shifts</v>
      </c>
      <c r="AE23" t="str">
        <f>VLOOKUP($A23,Events!$B:$I,7,FALSE)</f>
        <v>Noxious Nexus</v>
      </c>
      <c r="AF23" t="str">
        <f>VLOOKUP($A23,Events!$B:$I,8,FALSE)</f>
        <v>Lifecycle</v>
      </c>
    </row>
    <row r="24" spans="1:32" ht="15" customHeight="1" x14ac:dyDescent="0.3">
      <c r="A24" t="s">
        <v>24188</v>
      </c>
      <c r="B24" t="s">
        <v>24189</v>
      </c>
      <c r="C24" t="s">
        <v>24190</v>
      </c>
      <c r="D24" t="s">
        <v>15528</v>
      </c>
      <c r="E24" t="s">
        <v>83</v>
      </c>
      <c r="F24" t="s">
        <v>24126</v>
      </c>
      <c r="G24" s="2" t="s">
        <v>24242</v>
      </c>
      <c r="H24" t="s">
        <v>25</v>
      </c>
      <c r="I24" s="1">
        <v>0</v>
      </c>
      <c r="J24" s="1">
        <v>0</v>
      </c>
      <c r="K24" s="1">
        <v>1</v>
      </c>
      <c r="L24" s="1">
        <v>1</v>
      </c>
      <c r="M24" s="1">
        <v>0</v>
      </c>
      <c r="O24" s="1">
        <f t="shared" si="0"/>
        <v>5</v>
      </c>
      <c r="P24" s="1">
        <f t="shared" si="1"/>
        <v>2</v>
      </c>
      <c r="Q24" s="1">
        <f t="shared" si="2"/>
        <v>0</v>
      </c>
      <c r="R24" s="1">
        <f t="shared" si="3"/>
        <v>3</v>
      </c>
      <c r="S24" s="1">
        <f t="shared" si="4"/>
        <v>0</v>
      </c>
      <c r="T24" s="1">
        <f t="shared" si="5"/>
        <v>0</v>
      </c>
      <c r="U24" s="1">
        <f t="shared" si="6"/>
        <v>0</v>
      </c>
      <c r="V24" s="1">
        <f t="shared" si="7"/>
        <v>2</v>
      </c>
      <c r="W24" s="19">
        <f>VLOOKUP(E24,'Win Rate'!B:I,8,FALSE)</f>
        <v>0.56644518272425248</v>
      </c>
      <c r="X24" s="20">
        <f>VLOOKUP(E24,'Win Rate'!B:J,9,FALSE)</f>
        <v>46.445548661686693</v>
      </c>
      <c r="Y24" s="18" cm="1">
        <f t="array" ref="Y24">IFERROR(INDEX($Z$2:$Z23,SUMPRODUCT(MAX(ROW($D$2:$D23)*($D24=$D$2:$D23))-1)),_xlfn.IFNA(IF(VLOOKUP(D24,'4.2 Elo (Values)'!A:C,3,FALSE)&gt;0,VLOOKUP(Results!D24,'4.2 Elo (Values)'!A:C,3,FALSE),400),400))</f>
        <v>382.05895170280547</v>
      </c>
      <c r="Z24" s="18">
        <f>Y24+(IFERROR(VLOOKUP(D24,'4.2 Elo (Values)'!A:J,10,FALSE),40)*(V24-(1/(10^(((AVERAGEIFS(Y:Y,A:A,A24)+AVERAGEIFS(X:X,A:A,A24))-(Y24+X24))/400)+1)*O24)))</f>
        <v>371.58506028725191</v>
      </c>
      <c r="AA24" s="18">
        <f t="shared" si="8"/>
        <v>-10.473891415553567</v>
      </c>
      <c r="AB24" t="str">
        <f>VLOOKUP($A24,Events!$B:$I,4,FALSE)</f>
        <v>Surge of Slaughter</v>
      </c>
      <c r="AC24" t="str">
        <f>VLOOKUP($A24,Events!$B:$I,5,FALSE)</f>
        <v>Grasp of Thorns</v>
      </c>
      <c r="AD24" t="str">
        <f>VLOOKUP($A24,Events!$B:$I,6,FALSE)</f>
        <v>Cyclic Shifts</v>
      </c>
      <c r="AE24" t="str">
        <f>VLOOKUP($A24,Events!$B:$I,7,FALSE)</f>
        <v>Noxious Nexus</v>
      </c>
      <c r="AF24" t="str">
        <f>VLOOKUP($A24,Events!$B:$I,8,FALSE)</f>
        <v>Lifecycle</v>
      </c>
    </row>
    <row r="25" spans="1:32" ht="15" customHeight="1" x14ac:dyDescent="0.3">
      <c r="A25" t="s">
        <v>24188</v>
      </c>
      <c r="B25" t="s">
        <v>24189</v>
      </c>
      <c r="C25" t="s">
        <v>24190</v>
      </c>
      <c r="D25" t="s">
        <v>826</v>
      </c>
      <c r="E25" t="s">
        <v>83</v>
      </c>
      <c r="F25" t="s">
        <v>24126</v>
      </c>
      <c r="G25" s="3" t="s">
        <v>24243</v>
      </c>
      <c r="H25" t="s">
        <v>25</v>
      </c>
      <c r="I25" s="1">
        <v>1</v>
      </c>
      <c r="J25" s="1">
        <v>0</v>
      </c>
      <c r="K25" s="1">
        <v>1</v>
      </c>
      <c r="L25" s="1">
        <v>0</v>
      </c>
      <c r="M25" s="1">
        <v>0</v>
      </c>
      <c r="O25" s="1">
        <f t="shared" si="0"/>
        <v>5</v>
      </c>
      <c r="P25" s="1">
        <f t="shared" si="1"/>
        <v>2</v>
      </c>
      <c r="Q25" s="1">
        <f t="shared" si="2"/>
        <v>0</v>
      </c>
      <c r="R25" s="1">
        <f t="shared" si="3"/>
        <v>3</v>
      </c>
      <c r="S25" s="1">
        <f t="shared" si="4"/>
        <v>0</v>
      </c>
      <c r="T25" s="1">
        <f t="shared" si="5"/>
        <v>0</v>
      </c>
      <c r="U25" s="1">
        <f t="shared" si="6"/>
        <v>0</v>
      </c>
      <c r="V25" s="1">
        <f t="shared" si="7"/>
        <v>2</v>
      </c>
      <c r="W25" s="19">
        <f>VLOOKUP(E25,'Win Rate'!B:I,8,FALSE)</f>
        <v>0.56644518272425248</v>
      </c>
      <c r="X25" s="20">
        <f>VLOOKUP(E25,'Win Rate'!B:J,9,FALSE)</f>
        <v>46.445548661686693</v>
      </c>
      <c r="Y25" s="18" cm="1">
        <f t="array" ref="Y25">IFERROR(INDEX($Z$2:$Z24,SUMPRODUCT(MAX(ROW($D$2:$D24)*($D25=$D$2:$D24))-1)),_xlfn.IFNA(IF(VLOOKUP(D25,'4.2 Elo (Values)'!A:C,3,FALSE)&gt;0,VLOOKUP(Results!D25,'4.2 Elo (Values)'!A:C,3,FALSE),400),400))</f>
        <v>558.31970948797868</v>
      </c>
      <c r="Z25" s="18">
        <f>Y25+(IFERROR(VLOOKUP(D25,'4.2 Elo (Values)'!A:J,10,FALSE),40)*(V25-(1/(10^(((AVERAGEIFS(Y:Y,A:A,A25)+AVERAGEIFS(X:X,A:A,A25))-(Y25+X25))/400)+1)*O25)))</f>
        <v>524.55848837542658</v>
      </c>
      <c r="AA25" s="18">
        <f t="shared" si="8"/>
        <v>-33.761221112552107</v>
      </c>
      <c r="AB25" t="str">
        <f>VLOOKUP($A25,Events!$B:$I,4,FALSE)</f>
        <v>Surge of Slaughter</v>
      </c>
      <c r="AC25" t="str">
        <f>VLOOKUP($A25,Events!$B:$I,5,FALSE)</f>
        <v>Grasp of Thorns</v>
      </c>
      <c r="AD25" t="str">
        <f>VLOOKUP($A25,Events!$B:$I,6,FALSE)</f>
        <v>Cyclic Shifts</v>
      </c>
      <c r="AE25" t="str">
        <f>VLOOKUP($A25,Events!$B:$I,7,FALSE)</f>
        <v>Noxious Nexus</v>
      </c>
      <c r="AF25" t="str">
        <f>VLOOKUP($A25,Events!$B:$I,8,FALSE)</f>
        <v>Lifecycle</v>
      </c>
    </row>
    <row r="26" spans="1:32" ht="15" customHeight="1" x14ac:dyDescent="0.3">
      <c r="A26" t="s">
        <v>24188</v>
      </c>
      <c r="B26" t="s">
        <v>24189</v>
      </c>
      <c r="C26" t="s">
        <v>24190</v>
      </c>
      <c r="D26" t="s">
        <v>22995</v>
      </c>
      <c r="E26" t="s">
        <v>25652</v>
      </c>
      <c r="F26" t="s">
        <v>59</v>
      </c>
      <c r="G26" s="2" t="s">
        <v>24244</v>
      </c>
      <c r="H26" t="s">
        <v>25</v>
      </c>
      <c r="I26" s="1">
        <v>0</v>
      </c>
      <c r="J26" s="1">
        <v>0</v>
      </c>
      <c r="K26" s="1">
        <v>1</v>
      </c>
      <c r="L26" s="1">
        <v>0</v>
      </c>
      <c r="M26" s="1">
        <v>1</v>
      </c>
      <c r="O26" s="1">
        <f t="shared" si="0"/>
        <v>5</v>
      </c>
      <c r="P26" s="1">
        <f t="shared" si="1"/>
        <v>2</v>
      </c>
      <c r="Q26" s="1">
        <f t="shared" si="2"/>
        <v>0</v>
      </c>
      <c r="R26" s="1">
        <f t="shared" si="3"/>
        <v>3</v>
      </c>
      <c r="S26" s="1">
        <f t="shared" si="4"/>
        <v>0</v>
      </c>
      <c r="T26" s="1">
        <f t="shared" si="5"/>
        <v>0</v>
      </c>
      <c r="U26" s="1">
        <f t="shared" si="6"/>
        <v>0</v>
      </c>
      <c r="V26" s="1">
        <f t="shared" si="7"/>
        <v>2</v>
      </c>
      <c r="W26" s="19">
        <f>VLOOKUP(E26,'Win Rate'!B:I,8,FALSE)</f>
        <v>0.35849056603773582</v>
      </c>
      <c r="X26" s="20">
        <f>VLOOKUP(E26,'Win Rate'!B:J,9,FALSE)</f>
        <v>-101.09012643577049</v>
      </c>
      <c r="Y26" s="18" cm="1">
        <f t="array" ref="Y26">IFERROR(INDEX($Z$2:$Z25,SUMPRODUCT(MAX(ROW($D$2:$D25)*($D26=$D$2:$D25))-1)),_xlfn.IFNA(IF(VLOOKUP(D26,'4.2 Elo (Values)'!A:C,3,FALSE)&gt;0,VLOOKUP(Results!D26,'4.2 Elo (Values)'!A:C,3,FALSE),400),400))</f>
        <v>270.40623856766291</v>
      </c>
      <c r="Z26" s="18">
        <f>Y26+(IFERROR(VLOOKUP(D26,'4.2 Elo (Values)'!A:J,10,FALSE),40)*(V26-(1/(10^(((AVERAGEIFS(Y:Y,A:A,A26)+AVERAGEIFS(X:X,A:A,A26))-(Y26+X26))/400)+1)*O26)))</f>
        <v>291.75832286335094</v>
      </c>
      <c r="AA26" s="18">
        <f t="shared" si="8"/>
        <v>21.35208429568803</v>
      </c>
      <c r="AB26" t="str">
        <f>VLOOKUP($A26,Events!$B:$I,4,FALSE)</f>
        <v>Surge of Slaughter</v>
      </c>
      <c r="AC26" t="str">
        <f>VLOOKUP($A26,Events!$B:$I,5,FALSE)</f>
        <v>Grasp of Thorns</v>
      </c>
      <c r="AD26" t="str">
        <f>VLOOKUP($A26,Events!$B:$I,6,FALSE)</f>
        <v>Cyclic Shifts</v>
      </c>
      <c r="AE26" t="str">
        <f>VLOOKUP($A26,Events!$B:$I,7,FALSE)</f>
        <v>Noxious Nexus</v>
      </c>
      <c r="AF26" t="str">
        <f>VLOOKUP($A26,Events!$B:$I,8,FALSE)</f>
        <v>Lifecycle</v>
      </c>
    </row>
    <row r="27" spans="1:32" ht="15" customHeight="1" x14ac:dyDescent="0.3">
      <c r="A27" t="s">
        <v>24188</v>
      </c>
      <c r="B27" t="s">
        <v>24189</v>
      </c>
      <c r="C27" t="s">
        <v>24190</v>
      </c>
      <c r="D27" t="s">
        <v>5931</v>
      </c>
      <c r="E27" t="s">
        <v>87</v>
      </c>
      <c r="F27" t="s">
        <v>88</v>
      </c>
      <c r="G27" s="2" t="s">
        <v>24245</v>
      </c>
      <c r="H27" t="s">
        <v>25</v>
      </c>
      <c r="I27" s="1">
        <v>1</v>
      </c>
      <c r="J27" s="1">
        <v>0</v>
      </c>
      <c r="K27" s="1">
        <v>0</v>
      </c>
      <c r="L27" s="1">
        <v>1</v>
      </c>
      <c r="M27" s="1">
        <v>0</v>
      </c>
      <c r="O27" s="1">
        <f t="shared" si="0"/>
        <v>5</v>
      </c>
      <c r="P27" s="1">
        <f t="shared" si="1"/>
        <v>2</v>
      </c>
      <c r="Q27" s="1">
        <f t="shared" si="2"/>
        <v>0</v>
      </c>
      <c r="R27" s="1">
        <f t="shared" si="3"/>
        <v>3</v>
      </c>
      <c r="S27" s="1">
        <f t="shared" si="4"/>
        <v>0</v>
      </c>
      <c r="T27" s="1">
        <f t="shared" si="5"/>
        <v>0</v>
      </c>
      <c r="U27" s="1">
        <f t="shared" si="6"/>
        <v>0</v>
      </c>
      <c r="V27" s="1">
        <f t="shared" si="7"/>
        <v>2</v>
      </c>
      <c r="W27" s="19">
        <f>VLOOKUP(E27,'Win Rate'!B:I,8,FALSE)</f>
        <v>0.51546391752577314</v>
      </c>
      <c r="X27" s="20">
        <f>VLOOKUP(E27,'Win Rate'!B:J,9,FALSE)</f>
        <v>10.748858560120498</v>
      </c>
      <c r="Y27" s="18" cm="1">
        <f t="array" ref="Y27">IFERROR(INDEX($Z$2:$Z26,SUMPRODUCT(MAX(ROW($D$2:$D26)*($D27=$D$2:$D26))-1)),_xlfn.IFNA(IF(VLOOKUP(D27,'4.2 Elo (Values)'!A:C,3,FALSE)&gt;0,VLOOKUP(Results!D27,'4.2 Elo (Values)'!A:C,3,FALSE),400),400))</f>
        <v>412.36946642242731</v>
      </c>
      <c r="Z27" s="18">
        <f>Y27+(IFERROR(VLOOKUP(D27,'4.2 Elo (Values)'!A:J,10,FALSE),40)*(V27-(1/(10^(((AVERAGEIFS(Y:Y,A:A,A27)+AVERAGEIFS(X:X,A:A,A27))-(Y27+X27))/400)+1)*O27)))</f>
        <v>402.67069011844944</v>
      </c>
      <c r="AA27" s="18">
        <f t="shared" si="8"/>
        <v>-9.6987763039778656</v>
      </c>
      <c r="AB27" t="str">
        <f>VLOOKUP($A27,Events!$B:$I,4,FALSE)</f>
        <v>Surge of Slaughter</v>
      </c>
      <c r="AC27" t="str">
        <f>VLOOKUP($A27,Events!$B:$I,5,FALSE)</f>
        <v>Grasp of Thorns</v>
      </c>
      <c r="AD27" t="str">
        <f>VLOOKUP($A27,Events!$B:$I,6,FALSE)</f>
        <v>Cyclic Shifts</v>
      </c>
      <c r="AE27" t="str">
        <f>VLOOKUP($A27,Events!$B:$I,7,FALSE)</f>
        <v>Noxious Nexus</v>
      </c>
      <c r="AF27" t="str">
        <f>VLOOKUP($A27,Events!$B:$I,8,FALSE)</f>
        <v>Lifecycle</v>
      </c>
    </row>
    <row r="28" spans="1:32" ht="15" customHeight="1" x14ac:dyDescent="0.3">
      <c r="A28" t="s">
        <v>24188</v>
      </c>
      <c r="B28" t="s">
        <v>24189</v>
      </c>
      <c r="C28" t="s">
        <v>24190</v>
      </c>
      <c r="D28" t="s">
        <v>22781</v>
      </c>
      <c r="E28" t="s">
        <v>95</v>
      </c>
      <c r="F28" t="s">
        <v>304</v>
      </c>
      <c r="G28" s="2" t="s">
        <v>24246</v>
      </c>
      <c r="H28" t="s">
        <v>25</v>
      </c>
      <c r="I28" s="1">
        <v>0</v>
      </c>
      <c r="J28" s="1">
        <v>1</v>
      </c>
      <c r="K28" s="1">
        <v>0</v>
      </c>
      <c r="L28" s="1">
        <v>0</v>
      </c>
      <c r="M28" s="1">
        <v>1</v>
      </c>
      <c r="O28" s="1">
        <f t="shared" si="0"/>
        <v>5</v>
      </c>
      <c r="P28" s="1">
        <f t="shared" si="1"/>
        <v>2</v>
      </c>
      <c r="Q28" s="1">
        <f t="shared" si="2"/>
        <v>0</v>
      </c>
      <c r="R28" s="1">
        <f t="shared" si="3"/>
        <v>3</v>
      </c>
      <c r="S28" s="1">
        <f t="shared" si="4"/>
        <v>0</v>
      </c>
      <c r="T28" s="1">
        <f t="shared" si="5"/>
        <v>0</v>
      </c>
      <c r="U28" s="1">
        <f t="shared" si="6"/>
        <v>0</v>
      </c>
      <c r="V28" s="1">
        <f t="shared" si="7"/>
        <v>2</v>
      </c>
      <c r="W28" s="19">
        <f>VLOOKUP(E28,'Win Rate'!B:I,8,FALSE)</f>
        <v>0.5084269662921348</v>
      </c>
      <c r="X28" s="20">
        <f>VLOOKUP(E28,'Win Rate'!B:J,9,FALSE)</f>
        <v>5.8562104731559854</v>
      </c>
      <c r="Y28" s="18" cm="1">
        <f t="array" ref="Y28">IFERROR(INDEX($Z$2:$Z27,SUMPRODUCT(MAX(ROW($D$2:$D27)*($D28=$D$2:$D27))-1)),_xlfn.IFNA(IF(VLOOKUP(D28,'4.2 Elo (Values)'!A:C,3,FALSE)&gt;0,VLOOKUP(Results!D28,'4.2 Elo (Values)'!A:C,3,FALSE),400),400))</f>
        <v>301.93333332867883</v>
      </c>
      <c r="Z28" s="18">
        <f>Y28+(IFERROR(VLOOKUP(D28,'4.2 Elo (Values)'!A:J,10,FALSE),40)*(V28-(1/(10^(((AVERAGEIFS(Y:Y,A:A,A28)+AVERAGEIFS(X:X,A:A,A28))-(Y28+X28))/400)+1)*O28)))</f>
        <v>308.21641449018659</v>
      </c>
      <c r="AA28" s="18">
        <f t="shared" si="8"/>
        <v>6.2830811615077664</v>
      </c>
      <c r="AB28" t="str">
        <f>VLOOKUP($A28,Events!$B:$I,4,FALSE)</f>
        <v>Surge of Slaughter</v>
      </c>
      <c r="AC28" t="str">
        <f>VLOOKUP($A28,Events!$B:$I,5,FALSE)</f>
        <v>Grasp of Thorns</v>
      </c>
      <c r="AD28" t="str">
        <f>VLOOKUP($A28,Events!$B:$I,6,FALSE)</f>
        <v>Cyclic Shifts</v>
      </c>
      <c r="AE28" t="str">
        <f>VLOOKUP($A28,Events!$B:$I,7,FALSE)</f>
        <v>Noxious Nexus</v>
      </c>
      <c r="AF28" t="str">
        <f>VLOOKUP($A28,Events!$B:$I,8,FALSE)</f>
        <v>Lifecycle</v>
      </c>
    </row>
    <row r="29" spans="1:32" ht="15" customHeight="1" x14ac:dyDescent="0.3">
      <c r="A29" t="s">
        <v>24188</v>
      </c>
      <c r="B29" t="s">
        <v>24189</v>
      </c>
      <c r="C29" t="s">
        <v>24190</v>
      </c>
      <c r="D29" t="s">
        <v>22043</v>
      </c>
      <c r="E29" t="s">
        <v>45</v>
      </c>
      <c r="F29" t="s">
        <v>24199</v>
      </c>
      <c r="G29" s="2" t="s">
        <v>24247</v>
      </c>
      <c r="H29" t="s">
        <v>25</v>
      </c>
      <c r="I29" s="1">
        <v>1</v>
      </c>
      <c r="J29" s="1">
        <v>0</v>
      </c>
      <c r="K29" s="1">
        <v>1</v>
      </c>
      <c r="L29" s="1">
        <v>0</v>
      </c>
      <c r="M29" s="1">
        <v>0</v>
      </c>
      <c r="O29" s="1">
        <f t="shared" si="0"/>
        <v>5</v>
      </c>
      <c r="P29" s="1">
        <f t="shared" si="1"/>
        <v>2</v>
      </c>
      <c r="Q29" s="1">
        <f t="shared" si="2"/>
        <v>0</v>
      </c>
      <c r="R29" s="1">
        <f t="shared" si="3"/>
        <v>3</v>
      </c>
      <c r="S29" s="1">
        <f t="shared" si="4"/>
        <v>0</v>
      </c>
      <c r="T29" s="1">
        <f t="shared" si="5"/>
        <v>0</v>
      </c>
      <c r="U29" s="1">
        <f t="shared" si="6"/>
        <v>0</v>
      </c>
      <c r="V29" s="1">
        <f t="shared" si="7"/>
        <v>2</v>
      </c>
      <c r="W29" s="19">
        <f>VLOOKUP(E29,'Win Rate'!B:I,8,FALSE)</f>
        <v>0.42152466367713004</v>
      </c>
      <c r="X29" s="20">
        <f>VLOOKUP(E29,'Win Rate'!B:J,9,FALSE)</f>
        <v>-54.98474267982013</v>
      </c>
      <c r="Y29" s="18" cm="1">
        <f t="array" ref="Y29">IFERROR(INDEX($Z$2:$Z28,SUMPRODUCT(MAX(ROW($D$2:$D28)*($D29=$D$2:$D28))-1)),_xlfn.IFNA(IF(VLOOKUP(D29,'4.2 Elo (Values)'!A:C,3,FALSE)&gt;0,VLOOKUP(Results!D29,'4.2 Elo (Values)'!A:C,3,FALSE),400),400))</f>
        <v>335.88795092642727</v>
      </c>
      <c r="Z29" s="18">
        <f>Y29+(IFERROR(VLOOKUP(D29,'4.2 Elo (Values)'!A:J,10,FALSE),40)*(V29-(1/(10^(((AVERAGEIFS(Y:Y,A:A,A29)+AVERAGEIFS(X:X,A:A,A29))-(Y29+X29))/400)+1)*O29)))</f>
        <v>355.18875125351747</v>
      </c>
      <c r="AA29" s="18">
        <f t="shared" si="8"/>
        <v>19.300800327090201</v>
      </c>
      <c r="AB29" t="str">
        <f>VLOOKUP($A29,Events!$B:$I,4,FALSE)</f>
        <v>Surge of Slaughter</v>
      </c>
      <c r="AC29" t="str">
        <f>VLOOKUP($A29,Events!$B:$I,5,FALSE)</f>
        <v>Grasp of Thorns</v>
      </c>
      <c r="AD29" t="str">
        <f>VLOOKUP($A29,Events!$B:$I,6,FALSE)</f>
        <v>Cyclic Shifts</v>
      </c>
      <c r="AE29" t="str">
        <f>VLOOKUP($A29,Events!$B:$I,7,FALSE)</f>
        <v>Noxious Nexus</v>
      </c>
      <c r="AF29" t="str">
        <f>VLOOKUP($A29,Events!$B:$I,8,FALSE)</f>
        <v>Lifecycle</v>
      </c>
    </row>
    <row r="30" spans="1:32" ht="15" customHeight="1" x14ac:dyDescent="0.3">
      <c r="A30" t="s">
        <v>24188</v>
      </c>
      <c r="B30" t="s">
        <v>24189</v>
      </c>
      <c r="C30" t="s">
        <v>24190</v>
      </c>
      <c r="D30" t="s">
        <v>5622</v>
      </c>
      <c r="E30" t="s">
        <v>45</v>
      </c>
      <c r="F30" t="s">
        <v>236</v>
      </c>
      <c r="G30" s="2" t="s">
        <v>24248</v>
      </c>
      <c r="H30" t="s">
        <v>25</v>
      </c>
      <c r="I30" s="1">
        <v>1</v>
      </c>
      <c r="J30" s="1">
        <v>0</v>
      </c>
      <c r="K30" s="1">
        <v>0</v>
      </c>
      <c r="L30" s="1">
        <v>0</v>
      </c>
      <c r="M30" s="1">
        <v>1</v>
      </c>
      <c r="O30" s="1">
        <f t="shared" si="0"/>
        <v>5</v>
      </c>
      <c r="P30" s="1">
        <f t="shared" si="1"/>
        <v>2</v>
      </c>
      <c r="Q30" s="1">
        <f t="shared" si="2"/>
        <v>0</v>
      </c>
      <c r="R30" s="1">
        <f t="shared" si="3"/>
        <v>3</v>
      </c>
      <c r="S30" s="1">
        <f t="shared" si="4"/>
        <v>0</v>
      </c>
      <c r="T30" s="1">
        <f t="shared" si="5"/>
        <v>0</v>
      </c>
      <c r="U30" s="1">
        <f t="shared" si="6"/>
        <v>0</v>
      </c>
      <c r="V30" s="1">
        <f t="shared" si="7"/>
        <v>2</v>
      </c>
      <c r="W30" s="19">
        <f>VLOOKUP(E30,'Win Rate'!B:I,8,FALSE)</f>
        <v>0.42152466367713004</v>
      </c>
      <c r="X30" s="20">
        <f>VLOOKUP(E30,'Win Rate'!B:J,9,FALSE)</f>
        <v>-54.98474267982013</v>
      </c>
      <c r="Y30" s="18" cm="1">
        <f t="array" ref="Y30">IFERROR(INDEX($Z$2:$Z29,SUMPRODUCT(MAX(ROW($D$2:$D29)*($D30=$D$2:$D29))-1)),_xlfn.IFNA(IF(VLOOKUP(D30,'4.2 Elo (Values)'!A:C,3,FALSE)&gt;0,VLOOKUP(Results!D30,'4.2 Elo (Values)'!A:C,3,FALSE),400),400))</f>
        <v>414.71223320794115</v>
      </c>
      <c r="Z30" s="18">
        <f>Y30+(IFERROR(VLOOKUP(D30,'4.2 Elo (Values)'!A:J,10,FALSE),40)*(V30-(1/(10^(((AVERAGEIFS(Y:Y,A:A,A30)+AVERAGEIFS(X:X,A:A,A30))-(Y30+X30))/400)+1)*O30)))</f>
        <v>414.02610667716129</v>
      </c>
      <c r="AA30" s="18">
        <f t="shared" si="8"/>
        <v>-0.68612653077985897</v>
      </c>
      <c r="AB30" t="str">
        <f>VLOOKUP($A30,Events!$B:$I,4,FALSE)</f>
        <v>Surge of Slaughter</v>
      </c>
      <c r="AC30" t="str">
        <f>VLOOKUP($A30,Events!$B:$I,5,FALSE)</f>
        <v>Grasp of Thorns</v>
      </c>
      <c r="AD30" t="str">
        <f>VLOOKUP($A30,Events!$B:$I,6,FALSE)</f>
        <v>Cyclic Shifts</v>
      </c>
      <c r="AE30" t="str">
        <f>VLOOKUP($A30,Events!$B:$I,7,FALSE)</f>
        <v>Noxious Nexus</v>
      </c>
      <c r="AF30" t="str">
        <f>VLOOKUP($A30,Events!$B:$I,8,FALSE)</f>
        <v>Lifecycle</v>
      </c>
    </row>
    <row r="31" spans="1:32" ht="15" customHeight="1" x14ac:dyDescent="0.3">
      <c r="A31" t="s">
        <v>24188</v>
      </c>
      <c r="B31" t="s">
        <v>24189</v>
      </c>
      <c r="C31" t="s">
        <v>24190</v>
      </c>
      <c r="D31" t="s">
        <v>22712</v>
      </c>
      <c r="E31" t="s">
        <v>17</v>
      </c>
      <c r="F31" t="s">
        <v>18</v>
      </c>
      <c r="G31" s="2" t="s">
        <v>24249</v>
      </c>
      <c r="H31" t="s">
        <v>25</v>
      </c>
      <c r="I31" s="1">
        <v>0</v>
      </c>
      <c r="J31" s="1">
        <v>1</v>
      </c>
      <c r="K31" s="1">
        <v>1</v>
      </c>
      <c r="L31" s="1">
        <v>0</v>
      </c>
      <c r="M31" s="1">
        <v>0</v>
      </c>
      <c r="O31" s="1">
        <f t="shared" si="0"/>
        <v>5</v>
      </c>
      <c r="P31" s="1">
        <f t="shared" si="1"/>
        <v>2</v>
      </c>
      <c r="Q31" s="1">
        <f t="shared" si="2"/>
        <v>0</v>
      </c>
      <c r="R31" s="1">
        <f t="shared" si="3"/>
        <v>3</v>
      </c>
      <c r="S31" s="1">
        <f t="shared" si="4"/>
        <v>0</v>
      </c>
      <c r="T31" s="1">
        <f t="shared" si="5"/>
        <v>0</v>
      </c>
      <c r="U31" s="1">
        <f t="shared" si="6"/>
        <v>0</v>
      </c>
      <c r="V31" s="1">
        <f t="shared" si="7"/>
        <v>2</v>
      </c>
      <c r="W31" s="19">
        <f>VLOOKUP(E31,'Win Rate'!B:I,8,FALSE)</f>
        <v>0.48888888888888887</v>
      </c>
      <c r="X31" s="20">
        <f>VLOOKUP(E31,'Win Rate'!B:J,9,FALSE)</f>
        <v>-7.7220620781546527</v>
      </c>
      <c r="Y31" s="18" cm="1">
        <f t="array" ref="Y31">IFERROR(INDEX($Z$2:$Z30,SUMPRODUCT(MAX(ROW($D$2:$D30)*($D31=$D$2:$D30))-1)),_xlfn.IFNA(IF(VLOOKUP(D31,'4.2 Elo (Values)'!A:C,3,FALSE)&gt;0,VLOOKUP(Results!D31,'4.2 Elo (Values)'!A:C,3,FALSE),400),400))</f>
        <v>309.45462740138487</v>
      </c>
      <c r="Z31" s="18">
        <f>Y31+(IFERROR(VLOOKUP(D31,'4.2 Elo (Values)'!A:J,10,FALSE),40)*(V31-(1/(10^(((AVERAGEIFS(Y:Y,A:A,A31)+AVERAGEIFS(X:X,A:A,A31))-(Y31+X31))/400)+1)*O31)))</f>
        <v>323.57028359504773</v>
      </c>
      <c r="AA31" s="18">
        <f t="shared" si="8"/>
        <v>14.115656193662858</v>
      </c>
      <c r="AB31" t="str">
        <f>VLOOKUP($A31,Events!$B:$I,4,FALSE)</f>
        <v>Surge of Slaughter</v>
      </c>
      <c r="AC31" t="str">
        <f>VLOOKUP($A31,Events!$B:$I,5,FALSE)</f>
        <v>Grasp of Thorns</v>
      </c>
      <c r="AD31" t="str">
        <f>VLOOKUP($A31,Events!$B:$I,6,FALSE)</f>
        <v>Cyclic Shifts</v>
      </c>
      <c r="AE31" t="str">
        <f>VLOOKUP($A31,Events!$B:$I,7,FALSE)</f>
        <v>Noxious Nexus</v>
      </c>
      <c r="AF31" t="str">
        <f>VLOOKUP($A31,Events!$B:$I,8,FALSE)</f>
        <v>Lifecycle</v>
      </c>
    </row>
    <row r="32" spans="1:32" ht="15" customHeight="1" x14ac:dyDescent="0.3">
      <c r="A32" t="s">
        <v>24188</v>
      </c>
      <c r="B32" t="s">
        <v>24189</v>
      </c>
      <c r="C32" t="s">
        <v>24190</v>
      </c>
      <c r="D32" t="s">
        <v>22837</v>
      </c>
      <c r="E32" t="s">
        <v>87</v>
      </c>
      <c r="F32" t="s">
        <v>88</v>
      </c>
      <c r="G32" s="2" t="s">
        <v>24250</v>
      </c>
      <c r="H32" t="s">
        <v>25</v>
      </c>
      <c r="I32" s="1">
        <v>0</v>
      </c>
      <c r="J32" s="1">
        <v>0</v>
      </c>
      <c r="K32" s="1">
        <v>1</v>
      </c>
      <c r="L32" s="1">
        <v>1</v>
      </c>
      <c r="M32" s="1">
        <v>0</v>
      </c>
      <c r="O32" s="1">
        <f t="shared" si="0"/>
        <v>5</v>
      </c>
      <c r="P32" s="1">
        <f t="shared" si="1"/>
        <v>2</v>
      </c>
      <c r="Q32" s="1">
        <f t="shared" si="2"/>
        <v>0</v>
      </c>
      <c r="R32" s="1">
        <f t="shared" si="3"/>
        <v>3</v>
      </c>
      <c r="S32" s="1">
        <f t="shared" si="4"/>
        <v>0</v>
      </c>
      <c r="T32" s="1">
        <f t="shared" si="5"/>
        <v>0</v>
      </c>
      <c r="U32" s="1">
        <f t="shared" si="6"/>
        <v>0</v>
      </c>
      <c r="V32" s="1">
        <f t="shared" si="7"/>
        <v>2</v>
      </c>
      <c r="W32" s="19">
        <f>VLOOKUP(E32,'Win Rate'!B:I,8,FALSE)</f>
        <v>0.51546391752577314</v>
      </c>
      <c r="X32" s="20">
        <f>VLOOKUP(E32,'Win Rate'!B:J,9,FALSE)</f>
        <v>10.748858560120498</v>
      </c>
      <c r="Y32" s="18" cm="1">
        <f t="array" ref="Y32">IFERROR(INDEX($Z$2:$Z31,SUMPRODUCT(MAX(ROW($D$2:$D31)*($D32=$D$2:$D31))-1)),_xlfn.IFNA(IF(VLOOKUP(D32,'4.2 Elo (Values)'!A:C,3,FALSE)&gt;0,VLOOKUP(Results!D32,'4.2 Elo (Values)'!A:C,3,FALSE),400),400))</f>
        <v>297.58111977885926</v>
      </c>
      <c r="Z32" s="18">
        <f>Y32+(IFERROR(VLOOKUP(D32,'4.2 Elo (Values)'!A:J,10,FALSE),40)*(V32-(1/(10^(((AVERAGEIFS(Y:Y,A:A,A32)+AVERAGEIFS(X:X,A:A,A32))-(Y32+X32))/400)+1)*O32)))</f>
        <v>310.0081590611955</v>
      </c>
      <c r="AA32" s="18">
        <f t="shared" si="8"/>
        <v>12.427039282336239</v>
      </c>
      <c r="AB32" t="str">
        <f>VLOOKUP($A32,Events!$B:$I,4,FALSE)</f>
        <v>Surge of Slaughter</v>
      </c>
      <c r="AC32" t="str">
        <f>VLOOKUP($A32,Events!$B:$I,5,FALSE)</f>
        <v>Grasp of Thorns</v>
      </c>
      <c r="AD32" t="str">
        <f>VLOOKUP($A32,Events!$B:$I,6,FALSE)</f>
        <v>Cyclic Shifts</v>
      </c>
      <c r="AE32" t="str">
        <f>VLOOKUP($A32,Events!$B:$I,7,FALSE)</f>
        <v>Noxious Nexus</v>
      </c>
      <c r="AF32" t="str">
        <f>VLOOKUP($A32,Events!$B:$I,8,FALSE)</f>
        <v>Lifecycle</v>
      </c>
    </row>
    <row r="33" spans="1:32" ht="15" customHeight="1" x14ac:dyDescent="0.3">
      <c r="A33" t="s">
        <v>24188</v>
      </c>
      <c r="B33" t="s">
        <v>24189</v>
      </c>
      <c r="C33" t="s">
        <v>24190</v>
      </c>
      <c r="D33" t="s">
        <v>24200</v>
      </c>
      <c r="E33" t="s">
        <v>22</v>
      </c>
      <c r="F33" t="s">
        <v>23</v>
      </c>
      <c r="G33" s="2" t="s">
        <v>24251</v>
      </c>
      <c r="H33" t="s">
        <v>25</v>
      </c>
      <c r="I33" s="4">
        <v>0</v>
      </c>
      <c r="J33" s="4">
        <v>1</v>
      </c>
      <c r="K33" s="4">
        <v>1</v>
      </c>
      <c r="L33" s="4">
        <v>0</v>
      </c>
      <c r="M33" s="4">
        <v>0</v>
      </c>
      <c r="N33" s="4"/>
      <c r="O33" s="1">
        <f t="shared" si="0"/>
        <v>5</v>
      </c>
      <c r="P33" s="1">
        <f t="shared" si="1"/>
        <v>2</v>
      </c>
      <c r="Q33" s="1">
        <f t="shared" si="2"/>
        <v>0</v>
      </c>
      <c r="R33" s="1">
        <f t="shared" si="3"/>
        <v>3</v>
      </c>
      <c r="S33" s="1">
        <f t="shared" si="4"/>
        <v>0</v>
      </c>
      <c r="T33" s="1">
        <f t="shared" si="5"/>
        <v>0</v>
      </c>
      <c r="U33" s="1">
        <f t="shared" si="6"/>
        <v>0</v>
      </c>
      <c r="V33" s="1">
        <f t="shared" si="7"/>
        <v>2</v>
      </c>
      <c r="W33" s="19">
        <f>VLOOKUP(E33,'Win Rate'!B:I,8,FALSE)</f>
        <v>0.5028490028490028</v>
      </c>
      <c r="X33" s="20">
        <f>VLOOKUP(E33,'Win Rate'!B:J,9,FALSE)</f>
        <v>1.9797113714570256</v>
      </c>
      <c r="Y33" s="18" cm="1">
        <f t="array" ref="Y33">IFERROR(INDEX($Z$2:$Z32,SUMPRODUCT(MAX(ROW($D$2:$D32)*($D33=$D$2:$D32))-1)),_xlfn.IFNA(IF(VLOOKUP(D33,'4.2 Elo (Values)'!A:C,3,FALSE)&gt;0,VLOOKUP(Results!D33,'4.2 Elo (Values)'!A:C,3,FALSE),400),400))</f>
        <v>400</v>
      </c>
      <c r="Z33" s="18">
        <f>Y33+(IFERROR(VLOOKUP(D33,'4.2 Elo (Values)'!A:J,10,FALSE),40)*(V33-(1/(10^(((AVERAGEIFS(Y:Y,A:A,A33)+AVERAGEIFS(X:X,A:A,A33))-(Y33+X33))/400)+1)*O33)))</f>
        <v>386.67668897947573</v>
      </c>
      <c r="AA33" s="18">
        <f t="shared" si="8"/>
        <v>-13.323311020524272</v>
      </c>
      <c r="AB33" t="str">
        <f>VLOOKUP($A33,Events!$B:$I,4,FALSE)</f>
        <v>Surge of Slaughter</v>
      </c>
      <c r="AC33" t="str">
        <f>VLOOKUP($A33,Events!$B:$I,5,FALSE)</f>
        <v>Grasp of Thorns</v>
      </c>
      <c r="AD33" t="str">
        <f>VLOOKUP($A33,Events!$B:$I,6,FALSE)</f>
        <v>Cyclic Shifts</v>
      </c>
      <c r="AE33" t="str">
        <f>VLOOKUP($A33,Events!$B:$I,7,FALSE)</f>
        <v>Noxious Nexus</v>
      </c>
      <c r="AF33" t="str">
        <f>VLOOKUP($A33,Events!$B:$I,8,FALSE)</f>
        <v>Lifecycle</v>
      </c>
    </row>
    <row r="34" spans="1:32" ht="15" customHeight="1" x14ac:dyDescent="0.3">
      <c r="A34" t="s">
        <v>24188</v>
      </c>
      <c r="B34" t="s">
        <v>24189</v>
      </c>
      <c r="C34" t="s">
        <v>24190</v>
      </c>
      <c r="D34" t="s">
        <v>22362</v>
      </c>
      <c r="E34" t="s">
        <v>95</v>
      </c>
      <c r="F34" t="s">
        <v>304</v>
      </c>
      <c r="G34" s="2" t="s">
        <v>24252</v>
      </c>
      <c r="H34" t="s">
        <v>25</v>
      </c>
      <c r="I34" s="1">
        <v>1</v>
      </c>
      <c r="J34" s="1">
        <v>0</v>
      </c>
      <c r="K34" s="1">
        <v>0</v>
      </c>
      <c r="L34" s="1">
        <v>0</v>
      </c>
      <c r="M34" s="1">
        <v>1</v>
      </c>
      <c r="O34" s="1">
        <f t="shared" si="0"/>
        <v>5</v>
      </c>
      <c r="P34" s="1">
        <f t="shared" si="1"/>
        <v>2</v>
      </c>
      <c r="Q34" s="1">
        <f t="shared" si="2"/>
        <v>0</v>
      </c>
      <c r="R34" s="1">
        <f t="shared" si="3"/>
        <v>3</v>
      </c>
      <c r="S34" s="1">
        <f t="shared" si="4"/>
        <v>0</v>
      </c>
      <c r="T34" s="1">
        <f t="shared" si="5"/>
        <v>0</v>
      </c>
      <c r="U34" s="1">
        <f t="shared" si="6"/>
        <v>0</v>
      </c>
      <c r="V34" s="1">
        <f t="shared" si="7"/>
        <v>2</v>
      </c>
      <c r="W34" s="19">
        <f>VLOOKUP(E34,'Win Rate'!B:I,8,FALSE)</f>
        <v>0.5084269662921348</v>
      </c>
      <c r="X34" s="20">
        <f>VLOOKUP(E34,'Win Rate'!B:J,9,FALSE)</f>
        <v>5.8562104731559854</v>
      </c>
      <c r="Y34" s="18" cm="1">
        <f t="array" ref="Y34">IFERROR(INDEX($Z$2:$Z33,SUMPRODUCT(MAX(ROW($D$2:$D33)*($D34=$D$2:$D33))-1)),_xlfn.IFNA(IF(VLOOKUP(D34,'4.2 Elo (Values)'!A:C,3,FALSE)&gt;0,VLOOKUP(Results!D34,'4.2 Elo (Values)'!A:C,3,FALSE),400),400))</f>
        <v>328.66585422888687</v>
      </c>
      <c r="Z34" s="18">
        <f>Y34+(IFERROR(VLOOKUP(D34,'4.2 Elo (Values)'!A:J,10,FALSE),40)*(V34-(1/(10^(((AVERAGEIFS(Y:Y,A:A,A34)+AVERAGEIFS(X:X,A:A,A34))-(Y34+X34))/400)+1)*O34)))</f>
        <v>331.42855804489847</v>
      </c>
      <c r="AA34" s="18">
        <f t="shared" si="8"/>
        <v>2.7627038160115944</v>
      </c>
      <c r="AB34" t="str">
        <f>VLOOKUP($A34,Events!$B:$I,4,FALSE)</f>
        <v>Surge of Slaughter</v>
      </c>
      <c r="AC34" t="str">
        <f>VLOOKUP($A34,Events!$B:$I,5,FALSE)</f>
        <v>Grasp of Thorns</v>
      </c>
      <c r="AD34" t="str">
        <f>VLOOKUP($A34,Events!$B:$I,6,FALSE)</f>
        <v>Cyclic Shifts</v>
      </c>
      <c r="AE34" t="str">
        <f>VLOOKUP($A34,Events!$B:$I,7,FALSE)</f>
        <v>Noxious Nexus</v>
      </c>
      <c r="AF34" t="str">
        <f>VLOOKUP($A34,Events!$B:$I,8,FALSE)</f>
        <v>Lifecycle</v>
      </c>
    </row>
    <row r="35" spans="1:32" ht="15" customHeight="1" x14ac:dyDescent="0.3">
      <c r="A35" t="s">
        <v>24188</v>
      </c>
      <c r="B35" t="s">
        <v>24189</v>
      </c>
      <c r="C35" t="s">
        <v>24190</v>
      </c>
      <c r="D35" t="s">
        <v>21755</v>
      </c>
      <c r="E35" t="s">
        <v>49</v>
      </c>
      <c r="F35" t="s">
        <v>62</v>
      </c>
      <c r="G35" s="2" t="s">
        <v>24253</v>
      </c>
      <c r="H35" t="s">
        <v>25</v>
      </c>
      <c r="I35" s="1">
        <v>0</v>
      </c>
      <c r="J35" s="1">
        <v>0.5</v>
      </c>
      <c r="K35" s="1">
        <v>0</v>
      </c>
      <c r="L35" s="1">
        <v>1</v>
      </c>
      <c r="M35" s="1">
        <v>0</v>
      </c>
      <c r="O35" s="1">
        <f t="shared" si="0"/>
        <v>5</v>
      </c>
      <c r="P35" s="1">
        <f t="shared" si="1"/>
        <v>1</v>
      </c>
      <c r="Q35" s="1">
        <f t="shared" si="2"/>
        <v>1</v>
      </c>
      <c r="R35" s="1">
        <f t="shared" si="3"/>
        <v>3</v>
      </c>
      <c r="S35" s="1">
        <f t="shared" si="4"/>
        <v>0</v>
      </c>
      <c r="T35" s="1">
        <f t="shared" si="5"/>
        <v>0</v>
      </c>
      <c r="U35" s="1">
        <f t="shared" si="6"/>
        <v>0</v>
      </c>
      <c r="V35" s="1">
        <f t="shared" si="7"/>
        <v>1.5</v>
      </c>
      <c r="W35" s="19">
        <f>VLOOKUP(E35,'Win Rate'!B:I,8,FALSE)</f>
        <v>0.45549738219895286</v>
      </c>
      <c r="X35" s="20">
        <f>VLOOKUP(E35,'Win Rate'!B:J,9,FALSE)</f>
        <v>-31.005634672064751</v>
      </c>
      <c r="Y35" s="18" cm="1">
        <f t="array" ref="Y35">IFERROR(INDEX($Z$2:$Z34,SUMPRODUCT(MAX(ROW($D$2:$D34)*($D35=$D$2:$D34))-1)),_xlfn.IFNA(IF(VLOOKUP(D35,'4.2 Elo (Values)'!A:C,3,FALSE)&gt;0,VLOOKUP(Results!D35,'4.2 Elo (Values)'!A:C,3,FALSE),400),400))</f>
        <v>342.65711725251742</v>
      </c>
      <c r="Z35" s="18">
        <f>Y35+(IFERROR(VLOOKUP(D35,'4.2 Elo (Values)'!A:J,10,FALSE),40)*(V35-(1/(10^(((AVERAGEIFS(Y:Y,A:A,A35)+AVERAGEIFS(X:X,A:A,A35))-(Y35+X35))/400)+1)*O35)))</f>
        <v>334.22604195293911</v>
      </c>
      <c r="AA35" s="18">
        <f t="shared" si="8"/>
        <v>-8.4310752995783105</v>
      </c>
      <c r="AB35" t="str">
        <f>VLOOKUP($A35,Events!$B:$I,4,FALSE)</f>
        <v>Surge of Slaughter</v>
      </c>
      <c r="AC35" t="str">
        <f>VLOOKUP($A35,Events!$B:$I,5,FALSE)</f>
        <v>Grasp of Thorns</v>
      </c>
      <c r="AD35" t="str">
        <f>VLOOKUP($A35,Events!$B:$I,6,FALSE)</f>
        <v>Cyclic Shifts</v>
      </c>
      <c r="AE35" t="str">
        <f>VLOOKUP($A35,Events!$B:$I,7,FALSE)</f>
        <v>Noxious Nexus</v>
      </c>
      <c r="AF35" t="str">
        <f>VLOOKUP($A35,Events!$B:$I,8,FALSE)</f>
        <v>Lifecycle</v>
      </c>
    </row>
    <row r="36" spans="1:32" ht="15" customHeight="1" x14ac:dyDescent="0.3">
      <c r="A36" t="s">
        <v>24188</v>
      </c>
      <c r="B36" t="s">
        <v>24189</v>
      </c>
      <c r="C36" t="s">
        <v>24190</v>
      </c>
      <c r="D36" t="s">
        <v>6519</v>
      </c>
      <c r="E36" t="s">
        <v>17</v>
      </c>
      <c r="F36" t="s">
        <v>18</v>
      </c>
      <c r="G36" s="2" t="s">
        <v>24254</v>
      </c>
      <c r="H36" t="s">
        <v>25</v>
      </c>
      <c r="I36" s="1">
        <v>0</v>
      </c>
      <c r="J36" s="1">
        <v>0.5</v>
      </c>
      <c r="K36" s="1">
        <v>1</v>
      </c>
      <c r="L36" s="1">
        <v>0</v>
      </c>
      <c r="M36" s="1">
        <v>0</v>
      </c>
      <c r="O36" s="1">
        <f t="shared" si="0"/>
        <v>5</v>
      </c>
      <c r="P36" s="1">
        <f t="shared" si="1"/>
        <v>1</v>
      </c>
      <c r="Q36" s="1">
        <f t="shared" si="2"/>
        <v>1</v>
      </c>
      <c r="R36" s="1">
        <f t="shared" si="3"/>
        <v>3</v>
      </c>
      <c r="S36" s="1">
        <f t="shared" si="4"/>
        <v>0</v>
      </c>
      <c r="T36" s="1">
        <f t="shared" si="5"/>
        <v>0</v>
      </c>
      <c r="U36" s="1">
        <f t="shared" si="6"/>
        <v>0</v>
      </c>
      <c r="V36" s="1">
        <f t="shared" si="7"/>
        <v>1.5</v>
      </c>
      <c r="W36" s="19">
        <f>VLOOKUP(E36,'Win Rate'!B:I,8,FALSE)</f>
        <v>0.48888888888888887</v>
      </c>
      <c r="X36" s="20">
        <f>VLOOKUP(E36,'Win Rate'!B:J,9,FALSE)</f>
        <v>-7.7220620781546527</v>
      </c>
      <c r="Y36" s="18" cm="1">
        <f t="array" ref="Y36">IFERROR(INDEX($Z$2:$Z35,SUMPRODUCT(MAX(ROW($D$2:$D35)*($D36=$D$2:$D35))-1)),_xlfn.IFNA(IF(VLOOKUP(D36,'4.2 Elo (Values)'!A:C,3,FALSE)&gt;0,VLOOKUP(Results!D36,'4.2 Elo (Values)'!A:C,3,FALSE),400),400))</f>
        <v>410.5072264243052</v>
      </c>
      <c r="Z36" s="18">
        <f>Y36+(IFERROR(VLOOKUP(D36,'4.2 Elo (Values)'!A:J,10,FALSE),40)*(V36-(1/(10^(((AVERAGEIFS(Y:Y,A:A,A36)+AVERAGEIFS(X:X,A:A,A36))-(Y36+X36))/400)+1)*O36)))</f>
        <v>393.73015597906044</v>
      </c>
      <c r="AA36" s="18">
        <f t="shared" si="8"/>
        <v>-16.77707044524476</v>
      </c>
      <c r="AB36" t="str">
        <f>VLOOKUP($A36,Events!$B:$I,4,FALSE)</f>
        <v>Surge of Slaughter</v>
      </c>
      <c r="AC36" t="str">
        <f>VLOOKUP($A36,Events!$B:$I,5,FALSE)</f>
        <v>Grasp of Thorns</v>
      </c>
      <c r="AD36" t="str">
        <f>VLOOKUP($A36,Events!$B:$I,6,FALSE)</f>
        <v>Cyclic Shifts</v>
      </c>
      <c r="AE36" t="str">
        <f>VLOOKUP($A36,Events!$B:$I,7,FALSE)</f>
        <v>Noxious Nexus</v>
      </c>
      <c r="AF36" t="str">
        <f>VLOOKUP($A36,Events!$B:$I,8,FALSE)</f>
        <v>Lifecycle</v>
      </c>
    </row>
    <row r="37" spans="1:32" ht="15" customHeight="1" x14ac:dyDescent="0.3">
      <c r="A37" t="s">
        <v>24188</v>
      </c>
      <c r="B37" t="s">
        <v>24189</v>
      </c>
      <c r="C37" t="s">
        <v>24190</v>
      </c>
      <c r="D37" t="s">
        <v>8927</v>
      </c>
      <c r="E37" t="s">
        <v>49</v>
      </c>
      <c r="F37" t="s">
        <v>185</v>
      </c>
      <c r="G37" s="2" t="s">
        <v>24255</v>
      </c>
      <c r="H37" t="s">
        <v>25</v>
      </c>
      <c r="I37" s="1">
        <v>1</v>
      </c>
      <c r="J37" s="1">
        <v>0</v>
      </c>
      <c r="K37" s="1">
        <v>0</v>
      </c>
      <c r="L37" s="1">
        <v>0</v>
      </c>
      <c r="O37" s="1">
        <f t="shared" si="0"/>
        <v>4</v>
      </c>
      <c r="P37" s="1">
        <f t="shared" si="1"/>
        <v>1</v>
      </c>
      <c r="Q37" s="1">
        <f t="shared" si="2"/>
        <v>0</v>
      </c>
      <c r="R37" s="1">
        <f t="shared" si="3"/>
        <v>3</v>
      </c>
      <c r="S37" s="1">
        <f t="shared" si="4"/>
        <v>0</v>
      </c>
      <c r="T37" s="1">
        <f t="shared" si="5"/>
        <v>0</v>
      </c>
      <c r="U37" s="1">
        <f t="shared" si="6"/>
        <v>0</v>
      </c>
      <c r="V37" s="1">
        <f t="shared" si="7"/>
        <v>1</v>
      </c>
      <c r="W37" s="19">
        <f>VLOOKUP(E37,'Win Rate'!B:I,8,FALSE)</f>
        <v>0.45549738219895286</v>
      </c>
      <c r="X37" s="20">
        <f>VLOOKUP(E37,'Win Rate'!B:J,9,FALSE)</f>
        <v>-31.005634672064751</v>
      </c>
      <c r="Y37" s="18" cm="1">
        <f t="array" ref="Y37">IFERROR(INDEX($Z$2:$Z36,SUMPRODUCT(MAX(ROW($D$2:$D36)*($D37=$D$2:$D36))-1)),_xlfn.IFNA(IF(VLOOKUP(D37,'4.2 Elo (Values)'!A:C,3,FALSE)&gt;0,VLOOKUP(Results!D37,'4.2 Elo (Values)'!A:C,3,FALSE),400),400))</f>
        <v>403.29654507156954</v>
      </c>
      <c r="Z37" s="18">
        <f>Y37+(IFERROR(VLOOKUP(D37,'4.2 Elo (Values)'!A:J,10,FALSE),40)*(V37-(1/(10^(((AVERAGEIFS(Y:Y,A:A,A37)+AVERAGEIFS(X:X,A:A,A37))-(Y37+X37))/400)+1)*O37)))</f>
        <v>389.34256426316927</v>
      </c>
      <c r="AA37" s="18">
        <f t="shared" si="8"/>
        <v>-13.953980808400274</v>
      </c>
      <c r="AB37" t="str">
        <f>VLOOKUP($A37,Events!$B:$I,4,FALSE)</f>
        <v>Surge of Slaughter</v>
      </c>
      <c r="AC37" t="str">
        <f>VLOOKUP($A37,Events!$B:$I,5,FALSE)</f>
        <v>Grasp of Thorns</v>
      </c>
      <c r="AD37" t="str">
        <f>VLOOKUP($A37,Events!$B:$I,6,FALSE)</f>
        <v>Cyclic Shifts</v>
      </c>
      <c r="AE37" t="str">
        <f>VLOOKUP($A37,Events!$B:$I,7,FALSE)</f>
        <v>Noxious Nexus</v>
      </c>
      <c r="AF37" t="str">
        <f>VLOOKUP($A37,Events!$B:$I,8,FALSE)</f>
        <v>Lifecycle</v>
      </c>
    </row>
    <row r="38" spans="1:32" ht="15" customHeight="1" x14ac:dyDescent="0.3">
      <c r="A38" t="s">
        <v>24188</v>
      </c>
      <c r="B38" t="s">
        <v>24189</v>
      </c>
      <c r="C38" t="s">
        <v>24190</v>
      </c>
      <c r="D38" t="s">
        <v>24201</v>
      </c>
      <c r="E38" t="s">
        <v>27</v>
      </c>
      <c r="F38" t="s">
        <v>110</v>
      </c>
      <c r="G38" s="2" t="s">
        <v>24256</v>
      </c>
      <c r="H38" t="s">
        <v>25</v>
      </c>
      <c r="I38" s="1">
        <v>0</v>
      </c>
      <c r="J38" s="1">
        <v>0</v>
      </c>
      <c r="K38" s="1">
        <v>0</v>
      </c>
      <c r="L38" s="1">
        <v>0</v>
      </c>
      <c r="M38" s="1">
        <v>1</v>
      </c>
      <c r="O38" s="1">
        <f t="shared" si="0"/>
        <v>5</v>
      </c>
      <c r="P38" s="1">
        <f t="shared" si="1"/>
        <v>1</v>
      </c>
      <c r="Q38" s="1">
        <f t="shared" si="2"/>
        <v>0</v>
      </c>
      <c r="R38" s="1">
        <f t="shared" si="3"/>
        <v>4</v>
      </c>
      <c r="S38" s="1">
        <f t="shared" si="4"/>
        <v>0</v>
      </c>
      <c r="T38" s="1">
        <f t="shared" si="5"/>
        <v>0</v>
      </c>
      <c r="U38" s="1">
        <f t="shared" si="6"/>
        <v>0</v>
      </c>
      <c r="V38" s="1">
        <f t="shared" si="7"/>
        <v>1</v>
      </c>
      <c r="W38" s="19">
        <f>VLOOKUP(E38,'Win Rate'!B:I,8,FALSE)</f>
        <v>0.43775100401606426</v>
      </c>
      <c r="X38" s="20">
        <f>VLOOKUP(E38,'Win Rate'!B:J,9,FALSE)</f>
        <v>-43.480615095045756</v>
      </c>
      <c r="Y38" s="18" cm="1">
        <f t="array" ref="Y38">IFERROR(INDEX($Z$2:$Z37,SUMPRODUCT(MAX(ROW($D$2:$D37)*($D38=$D$2:$D37))-1)),_xlfn.IFNA(IF(VLOOKUP(D38,'4.2 Elo (Values)'!A:C,3,FALSE)&gt;0,VLOOKUP(Results!D38,'4.2 Elo (Values)'!A:C,3,FALSE),400),400))</f>
        <v>400</v>
      </c>
      <c r="Z38" s="18">
        <f>Y38+(IFERROR(VLOOKUP(D38,'4.2 Elo (Values)'!A:J,10,FALSE),40)*(V38-(1/(10^(((AVERAGEIFS(Y:Y,A:A,A38)+AVERAGEIFS(X:X,A:A,A38))-(Y38+X38))/400)+1)*O38)))</f>
        <v>359.51751806056302</v>
      </c>
      <c r="AA38" s="18">
        <f t="shared" si="8"/>
        <v>-40.48248193943698</v>
      </c>
      <c r="AB38" t="str">
        <f>VLOOKUP($A38,Events!$B:$I,4,FALSE)</f>
        <v>Surge of Slaughter</v>
      </c>
      <c r="AC38" t="str">
        <f>VLOOKUP($A38,Events!$B:$I,5,FALSE)</f>
        <v>Grasp of Thorns</v>
      </c>
      <c r="AD38" t="str">
        <f>VLOOKUP($A38,Events!$B:$I,6,FALSE)</f>
        <v>Cyclic Shifts</v>
      </c>
      <c r="AE38" t="str">
        <f>VLOOKUP($A38,Events!$B:$I,7,FALSE)</f>
        <v>Noxious Nexus</v>
      </c>
      <c r="AF38" t="str">
        <f>VLOOKUP($A38,Events!$B:$I,8,FALSE)</f>
        <v>Lifecycle</v>
      </c>
    </row>
    <row r="39" spans="1:32" ht="15" customHeight="1" x14ac:dyDescent="0.3">
      <c r="A39" t="s">
        <v>24188</v>
      </c>
      <c r="B39" t="s">
        <v>24189</v>
      </c>
      <c r="C39" t="s">
        <v>24190</v>
      </c>
      <c r="D39" t="s">
        <v>15241</v>
      </c>
      <c r="E39" t="s">
        <v>95</v>
      </c>
      <c r="F39" t="s">
        <v>304</v>
      </c>
      <c r="G39" s="2" t="s">
        <v>24257</v>
      </c>
      <c r="H39" t="s">
        <v>25</v>
      </c>
      <c r="I39" s="1">
        <v>1</v>
      </c>
      <c r="J39" s="1">
        <v>0</v>
      </c>
      <c r="K39" s="1">
        <v>0</v>
      </c>
      <c r="O39" s="1">
        <f t="shared" si="0"/>
        <v>3</v>
      </c>
      <c r="P39" s="1">
        <f t="shared" si="1"/>
        <v>1</v>
      </c>
      <c r="Q39" s="1">
        <f t="shared" si="2"/>
        <v>0</v>
      </c>
      <c r="R39" s="1">
        <f t="shared" si="3"/>
        <v>2</v>
      </c>
      <c r="S39" s="1">
        <f t="shared" si="4"/>
        <v>0</v>
      </c>
      <c r="T39" s="1">
        <f t="shared" si="5"/>
        <v>0</v>
      </c>
      <c r="U39" s="1">
        <f t="shared" si="6"/>
        <v>0</v>
      </c>
      <c r="V39" s="1">
        <f t="shared" si="7"/>
        <v>1</v>
      </c>
      <c r="W39" s="19">
        <f>VLOOKUP(E39,'Win Rate'!B:I,8,FALSE)</f>
        <v>0.5084269662921348</v>
      </c>
      <c r="X39" s="20">
        <f>VLOOKUP(E39,'Win Rate'!B:J,9,FALSE)</f>
        <v>5.8562104731559854</v>
      </c>
      <c r="Y39" s="18" cm="1">
        <f t="array" ref="Y39">IFERROR(INDEX($Z$2:$Z38,SUMPRODUCT(MAX(ROW($D$2:$D38)*($D39=$D$2:$D38))-1)),_xlfn.IFNA(IF(VLOOKUP(D39,'4.2 Elo (Values)'!A:C,3,FALSE)&gt;0,VLOOKUP(Results!D39,'4.2 Elo (Values)'!A:C,3,FALSE),400),400))</f>
        <v>383.66359540334156</v>
      </c>
      <c r="Z39" s="18">
        <f>Y39+(IFERROR(VLOOKUP(D39,'4.2 Elo (Values)'!A:J,10,FALSE),40)*(V39-(1/(10^(((AVERAGEIFS(Y:Y,A:A,A39)+AVERAGEIFS(X:X,A:A,A39))-(Y39+X39))/400)+1)*O39)))</f>
        <v>369.80573564167048</v>
      </c>
      <c r="AA39" s="18">
        <f t="shared" si="8"/>
        <v>-13.857859761671079</v>
      </c>
      <c r="AB39" t="str">
        <f>VLOOKUP($A39,Events!$B:$I,4,FALSE)</f>
        <v>Surge of Slaughter</v>
      </c>
      <c r="AC39" t="str">
        <f>VLOOKUP($A39,Events!$B:$I,5,FALSE)</f>
        <v>Grasp of Thorns</v>
      </c>
      <c r="AD39" t="str">
        <f>VLOOKUP($A39,Events!$B:$I,6,FALSE)</f>
        <v>Cyclic Shifts</v>
      </c>
      <c r="AE39" t="str">
        <f>VLOOKUP($A39,Events!$B:$I,7,FALSE)</f>
        <v>Noxious Nexus</v>
      </c>
      <c r="AF39" t="str">
        <f>VLOOKUP($A39,Events!$B:$I,8,FALSE)</f>
        <v>Lifecycle</v>
      </c>
    </row>
    <row r="40" spans="1:32" ht="15" customHeight="1" x14ac:dyDescent="0.3">
      <c r="A40" t="s">
        <v>24188</v>
      </c>
      <c r="B40" t="s">
        <v>24189</v>
      </c>
      <c r="C40" t="s">
        <v>24190</v>
      </c>
      <c r="D40" t="s">
        <v>24202</v>
      </c>
      <c r="E40" t="s">
        <v>33</v>
      </c>
      <c r="F40" t="s">
        <v>160</v>
      </c>
      <c r="G40" s="2" t="s">
        <v>24258</v>
      </c>
      <c r="H40" t="s">
        <v>25</v>
      </c>
      <c r="I40" s="1">
        <v>0</v>
      </c>
      <c r="J40" s="1">
        <v>0</v>
      </c>
      <c r="K40" s="1">
        <v>0</v>
      </c>
      <c r="L40" s="1">
        <v>0</v>
      </c>
      <c r="M40" s="1">
        <v>1</v>
      </c>
      <c r="O40" s="1">
        <f t="shared" si="0"/>
        <v>5</v>
      </c>
      <c r="P40" s="1">
        <f t="shared" si="1"/>
        <v>1</v>
      </c>
      <c r="Q40" s="1">
        <f t="shared" si="2"/>
        <v>0</v>
      </c>
      <c r="R40" s="1">
        <f t="shared" si="3"/>
        <v>4</v>
      </c>
      <c r="S40" s="1">
        <f t="shared" si="4"/>
        <v>0</v>
      </c>
      <c r="T40" s="1">
        <f t="shared" si="5"/>
        <v>0</v>
      </c>
      <c r="U40" s="1">
        <f t="shared" si="6"/>
        <v>0</v>
      </c>
      <c r="V40" s="1">
        <f t="shared" si="7"/>
        <v>1</v>
      </c>
      <c r="W40" s="19">
        <f>VLOOKUP(E40,'Win Rate'!B:I,8,FALSE)</f>
        <v>0.5723140495867769</v>
      </c>
      <c r="X40" s="20">
        <f>VLOOKUP(E40,'Win Rate'!B:J,9,FALSE)</f>
        <v>50.603769443012347</v>
      </c>
      <c r="Y40" s="18" cm="1">
        <f t="array" ref="Y40">IFERROR(INDEX($Z$2:$Z39,SUMPRODUCT(MAX(ROW($D$2:$D39)*($D40=$D$2:$D39))-1)),_xlfn.IFNA(IF(VLOOKUP(D40,'4.2 Elo (Values)'!A:C,3,FALSE)&gt;0,VLOOKUP(Results!D40,'4.2 Elo (Values)'!A:C,3,FALSE),400),400))</f>
        <v>400</v>
      </c>
      <c r="Z40" s="18">
        <f>Y40+(IFERROR(VLOOKUP(D40,'4.2 Elo (Values)'!A:J,10,FALSE),40)*(V40-(1/(10^(((AVERAGEIFS(Y:Y,A:A,A40)+AVERAGEIFS(X:X,A:A,A40))-(Y40+X40))/400)+1)*O40)))</f>
        <v>332.70449264311594</v>
      </c>
      <c r="AA40" s="18">
        <f t="shared" si="8"/>
        <v>-67.295507356884059</v>
      </c>
      <c r="AB40" t="str">
        <f>VLOOKUP($A40,Events!$B:$I,4,FALSE)</f>
        <v>Surge of Slaughter</v>
      </c>
      <c r="AC40" t="str">
        <f>VLOOKUP($A40,Events!$B:$I,5,FALSE)</f>
        <v>Grasp of Thorns</v>
      </c>
      <c r="AD40" t="str">
        <f>VLOOKUP($A40,Events!$B:$I,6,FALSE)</f>
        <v>Cyclic Shifts</v>
      </c>
      <c r="AE40" t="str">
        <f>VLOOKUP($A40,Events!$B:$I,7,FALSE)</f>
        <v>Noxious Nexus</v>
      </c>
      <c r="AF40" t="str">
        <f>VLOOKUP($A40,Events!$B:$I,8,FALSE)</f>
        <v>Lifecycle</v>
      </c>
    </row>
    <row r="41" spans="1:32" ht="15" customHeight="1" x14ac:dyDescent="0.3">
      <c r="A41" t="s">
        <v>24188</v>
      </c>
      <c r="B41" t="s">
        <v>24189</v>
      </c>
      <c r="C41" t="s">
        <v>24190</v>
      </c>
      <c r="D41" t="s">
        <v>3274</v>
      </c>
      <c r="E41" t="s">
        <v>33</v>
      </c>
      <c r="F41" t="s">
        <v>129</v>
      </c>
      <c r="G41" s="2" t="s">
        <v>24259</v>
      </c>
      <c r="H41" t="s">
        <v>25</v>
      </c>
      <c r="I41" s="1">
        <v>1</v>
      </c>
      <c r="J41" s="1">
        <v>0</v>
      </c>
      <c r="K41" s="1">
        <v>0</v>
      </c>
      <c r="L41" s="1">
        <v>0</v>
      </c>
      <c r="M41" s="1">
        <v>0</v>
      </c>
      <c r="O41" s="1">
        <f t="shared" si="0"/>
        <v>5</v>
      </c>
      <c r="P41" s="1">
        <f t="shared" si="1"/>
        <v>1</v>
      </c>
      <c r="Q41" s="1">
        <f t="shared" si="2"/>
        <v>0</v>
      </c>
      <c r="R41" s="1">
        <f t="shared" si="3"/>
        <v>4</v>
      </c>
      <c r="S41" s="1">
        <f t="shared" si="4"/>
        <v>0</v>
      </c>
      <c r="T41" s="1">
        <f t="shared" si="5"/>
        <v>0</v>
      </c>
      <c r="U41" s="1">
        <f t="shared" si="6"/>
        <v>0</v>
      </c>
      <c r="V41" s="1">
        <f t="shared" si="7"/>
        <v>1</v>
      </c>
      <c r="W41" s="19">
        <f>VLOOKUP(E41,'Win Rate'!B:I,8,FALSE)</f>
        <v>0.5723140495867769</v>
      </c>
      <c r="X41" s="20">
        <f>VLOOKUP(E41,'Win Rate'!B:J,9,FALSE)</f>
        <v>50.603769443012347</v>
      </c>
      <c r="Y41" s="18" cm="1">
        <f t="array" ref="Y41">IFERROR(INDEX($Z$2:$Z40,SUMPRODUCT(MAX(ROW($D$2:$D40)*($D41=$D$2:$D40))-1)),_xlfn.IFNA(IF(VLOOKUP(D41,'4.2 Elo (Values)'!A:C,3,FALSE)&gt;0,VLOOKUP(Results!D41,'4.2 Elo (Values)'!A:C,3,FALSE),400),400))</f>
        <v>434.22107008197713</v>
      </c>
      <c r="Z41" s="18">
        <f>Y41+(IFERROR(VLOOKUP(D41,'4.2 Elo (Values)'!A:J,10,FALSE),40)*(V41-(1/(10^(((AVERAGEIFS(Y:Y,A:A,A41)+AVERAGEIFS(X:X,A:A,A41))-(Y41+X41))/400)+1)*O41)))</f>
        <v>357.22938132821383</v>
      </c>
      <c r="AA41" s="18">
        <f t="shared" si="8"/>
        <v>-76.991688753763299</v>
      </c>
      <c r="AB41" t="str">
        <f>VLOOKUP($A41,Events!$B:$I,4,FALSE)</f>
        <v>Surge of Slaughter</v>
      </c>
      <c r="AC41" t="str">
        <f>VLOOKUP($A41,Events!$B:$I,5,FALSE)</f>
        <v>Grasp of Thorns</v>
      </c>
      <c r="AD41" t="str">
        <f>VLOOKUP($A41,Events!$B:$I,6,FALSE)</f>
        <v>Cyclic Shifts</v>
      </c>
      <c r="AE41" t="str">
        <f>VLOOKUP($A41,Events!$B:$I,7,FALSE)</f>
        <v>Noxious Nexus</v>
      </c>
      <c r="AF41" t="str">
        <f>VLOOKUP($A41,Events!$B:$I,8,FALSE)</f>
        <v>Lifecycle</v>
      </c>
    </row>
    <row r="42" spans="1:32" ht="15" customHeight="1" x14ac:dyDescent="0.3">
      <c r="A42" t="s">
        <v>24188</v>
      </c>
      <c r="B42" t="s">
        <v>24189</v>
      </c>
      <c r="C42" t="s">
        <v>24190</v>
      </c>
      <c r="D42" t="s">
        <v>8037</v>
      </c>
      <c r="E42" t="s">
        <v>42</v>
      </c>
      <c r="F42" t="s">
        <v>24203</v>
      </c>
      <c r="G42" s="2" t="s">
        <v>24260</v>
      </c>
      <c r="H42" t="s">
        <v>25</v>
      </c>
      <c r="I42" s="1">
        <v>0</v>
      </c>
      <c r="J42" s="1">
        <v>0</v>
      </c>
      <c r="K42" s="1">
        <v>0</v>
      </c>
      <c r="L42" s="1">
        <v>1</v>
      </c>
      <c r="M42" s="1">
        <v>0</v>
      </c>
      <c r="O42" s="1">
        <f t="shared" si="0"/>
        <v>5</v>
      </c>
      <c r="P42" s="1">
        <f t="shared" si="1"/>
        <v>1</v>
      </c>
      <c r="Q42" s="1">
        <f t="shared" si="2"/>
        <v>0</v>
      </c>
      <c r="R42" s="1">
        <f t="shared" si="3"/>
        <v>4</v>
      </c>
      <c r="S42" s="1">
        <f t="shared" si="4"/>
        <v>0</v>
      </c>
      <c r="T42" s="1">
        <f t="shared" si="5"/>
        <v>0</v>
      </c>
      <c r="U42" s="1">
        <f t="shared" si="6"/>
        <v>0</v>
      </c>
      <c r="V42" s="1">
        <f t="shared" si="7"/>
        <v>1</v>
      </c>
      <c r="W42" s="19">
        <f>VLOOKUP(E42,'Win Rate'!B:I,8,FALSE)</f>
        <v>0.47570850202429149</v>
      </c>
      <c r="X42" s="20">
        <f>VLOOKUP(E42,'Win Rate'!B:J,9,FALSE)</f>
        <v>-16.89276072380623</v>
      </c>
      <c r="Y42" s="18" cm="1">
        <f t="array" ref="Y42">IFERROR(INDEX($Z$2:$Z41,SUMPRODUCT(MAX(ROW($D$2:$D41)*($D42=$D$2:$D41))-1)),_xlfn.IFNA(IF(VLOOKUP(D42,'4.2 Elo (Values)'!A:C,3,FALSE)&gt;0,VLOOKUP(Results!D42,'4.2 Elo (Values)'!A:C,3,FALSE),400),400))</f>
        <v>408.92918697059696</v>
      </c>
      <c r="Z42" s="18">
        <f>Y42+(IFERROR(VLOOKUP(D42,'4.2 Elo (Values)'!A:J,10,FALSE),40)*(V42-(1/(10^(((AVERAGEIFS(Y:Y,A:A,A42)+AVERAGEIFS(X:X,A:A,A42))-(Y42+X42))/400)+1)*O42)))</f>
        <v>358.4488171611315</v>
      </c>
      <c r="AA42" s="18">
        <f t="shared" si="8"/>
        <v>-50.480369809465458</v>
      </c>
      <c r="AB42" t="str">
        <f>VLOOKUP($A42,Events!$B:$I,4,FALSE)</f>
        <v>Surge of Slaughter</v>
      </c>
      <c r="AC42" t="str">
        <f>VLOOKUP($A42,Events!$B:$I,5,FALSE)</f>
        <v>Grasp of Thorns</v>
      </c>
      <c r="AD42" t="str">
        <f>VLOOKUP($A42,Events!$B:$I,6,FALSE)</f>
        <v>Cyclic Shifts</v>
      </c>
      <c r="AE42" t="str">
        <f>VLOOKUP($A42,Events!$B:$I,7,FALSE)</f>
        <v>Noxious Nexus</v>
      </c>
      <c r="AF42" t="str">
        <f>VLOOKUP($A42,Events!$B:$I,8,FALSE)</f>
        <v>Lifecycle</v>
      </c>
    </row>
    <row r="43" spans="1:32" ht="15" customHeight="1" x14ac:dyDescent="0.3">
      <c r="A43" t="s">
        <v>24188</v>
      </c>
      <c r="B43" t="s">
        <v>24189</v>
      </c>
      <c r="C43" t="s">
        <v>24190</v>
      </c>
      <c r="D43" t="s">
        <v>24204</v>
      </c>
      <c r="E43" t="s">
        <v>45</v>
      </c>
      <c r="F43" t="s">
        <v>24199</v>
      </c>
      <c r="G43" s="2" t="s">
        <v>24261</v>
      </c>
      <c r="H43" t="s">
        <v>25</v>
      </c>
      <c r="I43" s="1">
        <v>0</v>
      </c>
      <c r="J43" s="1">
        <v>0</v>
      </c>
      <c r="K43" s="1">
        <v>0</v>
      </c>
      <c r="L43" s="1">
        <v>1</v>
      </c>
      <c r="M43" s="1">
        <v>0</v>
      </c>
      <c r="O43" s="1">
        <f t="shared" si="0"/>
        <v>5</v>
      </c>
      <c r="P43" s="1">
        <f t="shared" si="1"/>
        <v>1</v>
      </c>
      <c r="Q43" s="1">
        <f t="shared" si="2"/>
        <v>0</v>
      </c>
      <c r="R43" s="1">
        <f t="shared" si="3"/>
        <v>4</v>
      </c>
      <c r="S43" s="1">
        <f t="shared" si="4"/>
        <v>0</v>
      </c>
      <c r="T43" s="1">
        <f t="shared" si="5"/>
        <v>0</v>
      </c>
      <c r="U43" s="1">
        <f t="shared" si="6"/>
        <v>0</v>
      </c>
      <c r="V43" s="1">
        <f t="shared" si="7"/>
        <v>1</v>
      </c>
      <c r="W43" s="19">
        <f>VLOOKUP(E43,'Win Rate'!B:I,8,FALSE)</f>
        <v>0.42152466367713004</v>
      </c>
      <c r="X43" s="20">
        <f>VLOOKUP(E43,'Win Rate'!B:J,9,FALSE)</f>
        <v>-54.98474267982013</v>
      </c>
      <c r="Y43" s="18" cm="1">
        <f t="array" ref="Y43">IFERROR(INDEX($Z$2:$Z42,SUMPRODUCT(MAX(ROW($D$2:$D42)*($D43=$D$2:$D42))-1)),_xlfn.IFNA(IF(VLOOKUP(D43,'4.2 Elo (Values)'!A:C,3,FALSE)&gt;0,VLOOKUP(Results!D43,'4.2 Elo (Values)'!A:C,3,FALSE),400),400))</f>
        <v>400</v>
      </c>
      <c r="Z43" s="18">
        <f>Y43+(IFERROR(VLOOKUP(D43,'4.2 Elo (Values)'!A:J,10,FALSE),40)*(V43-(1/(10^(((AVERAGEIFS(Y:Y,A:A,A43)+AVERAGEIFS(X:X,A:A,A43))-(Y43+X43))/400)+1)*O43)))</f>
        <v>362.68093940596464</v>
      </c>
      <c r="AA43" s="18">
        <f t="shared" si="8"/>
        <v>-37.319060594035363</v>
      </c>
      <c r="AB43" t="str">
        <f>VLOOKUP($A43,Events!$B:$I,4,FALSE)</f>
        <v>Surge of Slaughter</v>
      </c>
      <c r="AC43" t="str">
        <f>VLOOKUP($A43,Events!$B:$I,5,FALSE)</f>
        <v>Grasp of Thorns</v>
      </c>
      <c r="AD43" t="str">
        <f>VLOOKUP($A43,Events!$B:$I,6,FALSE)</f>
        <v>Cyclic Shifts</v>
      </c>
      <c r="AE43" t="str">
        <f>VLOOKUP($A43,Events!$B:$I,7,FALSE)</f>
        <v>Noxious Nexus</v>
      </c>
      <c r="AF43" t="str">
        <f>VLOOKUP($A43,Events!$B:$I,8,FALSE)</f>
        <v>Lifecycle</v>
      </c>
    </row>
    <row r="44" spans="1:32" ht="15" customHeight="1" x14ac:dyDescent="0.3">
      <c r="A44" t="s">
        <v>24188</v>
      </c>
      <c r="B44" t="s">
        <v>24189</v>
      </c>
      <c r="C44" t="s">
        <v>24190</v>
      </c>
      <c r="D44" t="s">
        <v>21251</v>
      </c>
      <c r="E44" t="s">
        <v>45</v>
      </c>
      <c r="F44" t="s">
        <v>236</v>
      </c>
      <c r="G44" s="2" t="s">
        <v>24262</v>
      </c>
      <c r="H44" t="s">
        <v>25</v>
      </c>
      <c r="I44" s="1">
        <v>0</v>
      </c>
      <c r="J44" s="1">
        <v>0</v>
      </c>
      <c r="K44" s="1">
        <v>0</v>
      </c>
      <c r="L44" s="1">
        <v>0</v>
      </c>
      <c r="M44" s="1">
        <v>0</v>
      </c>
      <c r="O44" s="1">
        <f t="shared" si="0"/>
        <v>5</v>
      </c>
      <c r="P44" s="1">
        <f t="shared" si="1"/>
        <v>0</v>
      </c>
      <c r="Q44" s="1">
        <f t="shared" si="2"/>
        <v>0</v>
      </c>
      <c r="R44" s="1">
        <f t="shared" si="3"/>
        <v>5</v>
      </c>
      <c r="S44" s="1">
        <f t="shared" si="4"/>
        <v>0</v>
      </c>
      <c r="T44" s="1">
        <f t="shared" si="5"/>
        <v>0</v>
      </c>
      <c r="U44" s="1">
        <f t="shared" si="6"/>
        <v>0</v>
      </c>
      <c r="V44" s="1">
        <f t="shared" si="7"/>
        <v>0</v>
      </c>
      <c r="W44" s="19">
        <f>VLOOKUP(E44,'Win Rate'!B:I,8,FALSE)</f>
        <v>0.42152466367713004</v>
      </c>
      <c r="X44" s="20">
        <f>VLOOKUP(E44,'Win Rate'!B:J,9,FALSE)</f>
        <v>-54.98474267982013</v>
      </c>
      <c r="Y44" s="18" cm="1">
        <f t="array" ref="Y44">IFERROR(INDEX($Z$2:$Z43,SUMPRODUCT(MAX(ROW($D$2:$D43)*($D44=$D$2:$D43))-1)),_xlfn.IFNA(IF(VLOOKUP(D44,'4.2 Elo (Values)'!A:C,3,FALSE)&gt;0,VLOOKUP(Results!D44,'4.2 Elo (Values)'!A:C,3,FALSE),400),400))</f>
        <v>350.7963784492087</v>
      </c>
      <c r="Z44" s="18">
        <f>Y44+(IFERROR(VLOOKUP(D44,'4.2 Elo (Values)'!A:J,10,FALSE),40)*(V44-(1/(10^(((AVERAGEIFS(Y:Y,A:A,A44)+AVERAGEIFS(X:X,A:A,A44))-(Y44+X44))/400)+1)*O44)))</f>
        <v>318.60269975281392</v>
      </c>
      <c r="AA44" s="18">
        <f t="shared" si="8"/>
        <v>-32.193678696394784</v>
      </c>
      <c r="AB44" t="str">
        <f>VLOOKUP($A44,Events!$B:$I,4,FALSE)</f>
        <v>Surge of Slaughter</v>
      </c>
      <c r="AC44" t="str">
        <f>VLOOKUP($A44,Events!$B:$I,5,FALSE)</f>
        <v>Grasp of Thorns</v>
      </c>
      <c r="AD44" t="str">
        <f>VLOOKUP($A44,Events!$B:$I,6,FALSE)</f>
        <v>Cyclic Shifts</v>
      </c>
      <c r="AE44" t="str">
        <f>VLOOKUP($A44,Events!$B:$I,7,FALSE)</f>
        <v>Noxious Nexus</v>
      </c>
      <c r="AF44" t="str">
        <f>VLOOKUP($A44,Events!$B:$I,8,FALSE)</f>
        <v>Lifecycle</v>
      </c>
    </row>
    <row r="45" spans="1:32" ht="15" customHeight="1" x14ac:dyDescent="0.3">
      <c r="A45" t="s">
        <v>24205</v>
      </c>
      <c r="B45" t="s">
        <v>24189</v>
      </c>
      <c r="C45" t="s">
        <v>24190</v>
      </c>
      <c r="D45" t="s">
        <v>1455</v>
      </c>
      <c r="E45" t="s">
        <v>17</v>
      </c>
      <c r="F45" t="s">
        <v>241</v>
      </c>
      <c r="G45" s="2" t="s">
        <v>24263</v>
      </c>
      <c r="H45" t="s">
        <v>25</v>
      </c>
      <c r="I45" s="1">
        <v>1</v>
      </c>
      <c r="J45" s="1">
        <v>1</v>
      </c>
      <c r="K45" s="1">
        <v>1</v>
      </c>
      <c r="L45" s="1">
        <v>1</v>
      </c>
      <c r="M45" s="1">
        <v>1</v>
      </c>
      <c r="O45" s="1">
        <f t="shared" si="0"/>
        <v>5</v>
      </c>
      <c r="P45" s="1">
        <f t="shared" si="1"/>
        <v>5</v>
      </c>
      <c r="Q45" s="1">
        <f t="shared" si="2"/>
        <v>0</v>
      </c>
      <c r="R45" s="1">
        <f t="shared" si="3"/>
        <v>0</v>
      </c>
      <c r="S45" s="1">
        <f t="shared" si="4"/>
        <v>1</v>
      </c>
      <c r="T45" s="1">
        <f t="shared" si="5"/>
        <v>1</v>
      </c>
      <c r="U45" s="1">
        <f t="shared" si="6"/>
        <v>1</v>
      </c>
      <c r="V45" s="1">
        <f t="shared" si="7"/>
        <v>5</v>
      </c>
      <c r="W45" s="19">
        <f>VLOOKUP(E45,'Win Rate'!B:I,8,FALSE)</f>
        <v>0.48888888888888887</v>
      </c>
      <c r="X45" s="20">
        <f>VLOOKUP(E45,'Win Rate'!B:J,9,FALSE)</f>
        <v>-7.7220620781546527</v>
      </c>
      <c r="Y45" s="18" cm="1">
        <f t="array" ref="Y45">IFERROR(INDEX($Z$2:$Z44,SUMPRODUCT(MAX(ROW($D$2:$D44)*($D45=$D$2:$D44))-1)),_xlfn.IFNA(IF(VLOOKUP(D45,'4.2 Elo (Values)'!A:C,3,FALSE)&gt;0,VLOOKUP(Results!D45,'4.2 Elo (Values)'!A:C,3,FALSE),400),400))</f>
        <v>492.89949927276183</v>
      </c>
      <c r="Z45" s="18">
        <f>Y45+(IFERROR(VLOOKUP(D45,'4.2 Elo (Values)'!A:J,10,FALSE),40)*(V45-(1/(10^(((AVERAGEIFS(Y:Y,A:A,A45)+AVERAGEIFS(X:X,A:A,A45))-(Y45+X45))/400)+1)*O45)))</f>
        <v>535.3438082076317</v>
      </c>
      <c r="AA45" s="18">
        <f t="shared" si="8"/>
        <v>42.444308934869866</v>
      </c>
      <c r="AB45">
        <f>VLOOKUP($A45,Events!$B:$I,4,FALSE)</f>
        <v>0</v>
      </c>
      <c r="AC45">
        <f>VLOOKUP($A45,Events!$B:$I,5,FALSE)</f>
        <v>0</v>
      </c>
      <c r="AD45">
        <f>VLOOKUP($A45,Events!$B:$I,6,FALSE)</f>
        <v>0</v>
      </c>
      <c r="AE45">
        <f>VLOOKUP($A45,Events!$B:$I,7,FALSE)</f>
        <v>0</v>
      </c>
      <c r="AF45">
        <f>VLOOKUP($A45,Events!$B:$I,8,FALSE)</f>
        <v>0</v>
      </c>
    </row>
    <row r="46" spans="1:32" ht="15" customHeight="1" x14ac:dyDescent="0.3">
      <c r="A46" t="s">
        <v>24205</v>
      </c>
      <c r="B46" t="s">
        <v>24189</v>
      </c>
      <c r="C46" t="s">
        <v>24190</v>
      </c>
      <c r="D46" t="s">
        <v>655</v>
      </c>
      <c r="E46" t="s">
        <v>138</v>
      </c>
      <c r="F46" t="s">
        <v>159</v>
      </c>
      <c r="G46" s="2" t="s">
        <v>24264</v>
      </c>
      <c r="H46" t="s">
        <v>25</v>
      </c>
      <c r="I46" s="1">
        <v>1</v>
      </c>
      <c r="J46" s="1">
        <v>0</v>
      </c>
      <c r="K46" s="1">
        <v>1</v>
      </c>
      <c r="L46" s="1">
        <v>1</v>
      </c>
      <c r="M46" s="1">
        <v>1</v>
      </c>
      <c r="O46" s="1">
        <f t="shared" si="0"/>
        <v>5</v>
      </c>
      <c r="P46" s="1">
        <f t="shared" si="1"/>
        <v>4</v>
      </c>
      <c r="Q46" s="1">
        <f t="shared" si="2"/>
        <v>0</v>
      </c>
      <c r="R46" s="1">
        <f t="shared" si="3"/>
        <v>1</v>
      </c>
      <c r="S46" s="1">
        <f t="shared" si="4"/>
        <v>0</v>
      </c>
      <c r="T46" s="1">
        <f t="shared" si="5"/>
        <v>0</v>
      </c>
      <c r="U46" s="1">
        <f t="shared" si="6"/>
        <v>0</v>
      </c>
      <c r="V46" s="1">
        <f t="shared" si="7"/>
        <v>4</v>
      </c>
      <c r="W46" s="19">
        <f>VLOOKUP(E46,'Win Rate'!B:I,8,FALSE)</f>
        <v>0.48863636363636365</v>
      </c>
      <c r="X46" s="20">
        <f>VLOOKUP(E46,'Win Rate'!B:J,9,FALSE)</f>
        <v>-7.8976232783028522</v>
      </c>
      <c r="Y46" s="18" cm="1">
        <f t="array" ref="Y46">IFERROR(INDEX($Z$2:$Z45,SUMPRODUCT(MAX(ROW($D$2:$D45)*($D46=$D$2:$D45))-1)),_xlfn.IFNA(IF(VLOOKUP(D46,'4.2 Elo (Values)'!A:C,3,FALSE)&gt;0,VLOOKUP(Results!D46,'4.2 Elo (Values)'!A:C,3,FALSE),400),400))</f>
        <v>615.2933884773613</v>
      </c>
      <c r="Z46" s="18">
        <f>Y46+(IFERROR(VLOOKUP(D46,'4.2 Elo (Values)'!A:J,10,FALSE),40)*(V46-(1/(10^(((AVERAGEIFS(Y:Y,A:A,A46)+AVERAGEIFS(X:X,A:A,A46))-(Y46+X46))/400)+1)*O46)))</f>
        <v>622.02846693676145</v>
      </c>
      <c r="AA46" s="18">
        <f t="shared" si="8"/>
        <v>6.7350784594001425</v>
      </c>
      <c r="AB46">
        <f>VLOOKUP($A46,Events!$B:$I,4,FALSE)</f>
        <v>0</v>
      </c>
      <c r="AC46">
        <f>VLOOKUP($A46,Events!$B:$I,5,FALSE)</f>
        <v>0</v>
      </c>
      <c r="AD46">
        <f>VLOOKUP($A46,Events!$B:$I,6,FALSE)</f>
        <v>0</v>
      </c>
      <c r="AE46">
        <f>VLOOKUP($A46,Events!$B:$I,7,FALSE)</f>
        <v>0</v>
      </c>
      <c r="AF46">
        <f>VLOOKUP($A46,Events!$B:$I,8,FALSE)</f>
        <v>0</v>
      </c>
    </row>
    <row r="47" spans="1:32" ht="15" customHeight="1" x14ac:dyDescent="0.3">
      <c r="A47" t="s">
        <v>24205</v>
      </c>
      <c r="B47" t="s">
        <v>24189</v>
      </c>
      <c r="C47" t="s">
        <v>24190</v>
      </c>
      <c r="D47" t="s">
        <v>2869</v>
      </c>
      <c r="E47" t="s">
        <v>83</v>
      </c>
      <c r="F47" t="s">
        <v>24126</v>
      </c>
      <c r="G47" s="2" t="s">
        <v>24265</v>
      </c>
      <c r="H47" t="s">
        <v>25</v>
      </c>
      <c r="I47" s="1">
        <v>0</v>
      </c>
      <c r="J47" s="1">
        <v>1</v>
      </c>
      <c r="K47" s="1">
        <v>1</v>
      </c>
      <c r="L47" s="1">
        <v>1</v>
      </c>
      <c r="M47" s="1">
        <v>1</v>
      </c>
      <c r="O47" s="1">
        <f t="shared" si="0"/>
        <v>5</v>
      </c>
      <c r="P47" s="1">
        <f t="shared" si="1"/>
        <v>4</v>
      </c>
      <c r="Q47" s="1">
        <f t="shared" si="2"/>
        <v>0</v>
      </c>
      <c r="R47" s="1">
        <f t="shared" si="3"/>
        <v>1</v>
      </c>
      <c r="S47" s="1">
        <f t="shared" si="4"/>
        <v>0</v>
      </c>
      <c r="T47" s="1">
        <f t="shared" si="5"/>
        <v>0</v>
      </c>
      <c r="U47" s="1">
        <f t="shared" si="6"/>
        <v>0</v>
      </c>
      <c r="V47" s="1">
        <f t="shared" si="7"/>
        <v>4</v>
      </c>
      <c r="W47" s="19">
        <f>VLOOKUP(E47,'Win Rate'!B:I,8,FALSE)</f>
        <v>0.56644518272425248</v>
      </c>
      <c r="X47" s="20">
        <f>VLOOKUP(E47,'Win Rate'!B:J,9,FALSE)</f>
        <v>46.445548661686693</v>
      </c>
      <c r="Y47" s="18" cm="1">
        <f t="array" ref="Y47">IFERROR(INDEX($Z$2:$Z46,SUMPRODUCT(MAX(ROW($D$2:$D46)*($D47=$D$2:$D46))-1)),_xlfn.IFNA(IF(VLOOKUP(D47,'4.2 Elo (Values)'!A:C,3,FALSE)&gt;0,VLOOKUP(Results!D47,'4.2 Elo (Values)'!A:C,3,FALSE),400),400))</f>
        <v>440.48202979298958</v>
      </c>
      <c r="Z47" s="18">
        <f>Y47+(IFERROR(VLOOKUP(D47,'4.2 Elo (Values)'!A:J,10,FALSE),40)*(V47-(1/(10^(((AVERAGEIFS(Y:Y,A:A,A47)+AVERAGEIFS(X:X,A:A,A47))-(Y47+X47))/400)+1)*O47)))</f>
        <v>462.68041388207445</v>
      </c>
      <c r="AA47" s="18">
        <f t="shared" si="8"/>
        <v>22.198384089084868</v>
      </c>
      <c r="AB47">
        <f>VLOOKUP($A47,Events!$B:$I,4,FALSE)</f>
        <v>0</v>
      </c>
      <c r="AC47">
        <f>VLOOKUP($A47,Events!$B:$I,5,FALSE)</f>
        <v>0</v>
      </c>
      <c r="AD47">
        <f>VLOOKUP($A47,Events!$B:$I,6,FALSE)</f>
        <v>0</v>
      </c>
      <c r="AE47">
        <f>VLOOKUP($A47,Events!$B:$I,7,FALSE)</f>
        <v>0</v>
      </c>
      <c r="AF47">
        <f>VLOOKUP($A47,Events!$B:$I,8,FALSE)</f>
        <v>0</v>
      </c>
    </row>
    <row r="48" spans="1:32" ht="15" customHeight="1" x14ac:dyDescent="0.3">
      <c r="A48" t="s">
        <v>24205</v>
      </c>
      <c r="B48" t="s">
        <v>24189</v>
      </c>
      <c r="C48" t="s">
        <v>24190</v>
      </c>
      <c r="D48" t="s">
        <v>1427</v>
      </c>
      <c r="E48" t="s">
        <v>103</v>
      </c>
      <c r="F48" t="s">
        <v>24206</v>
      </c>
      <c r="G48" s="2" t="s">
        <v>24266</v>
      </c>
      <c r="H48" t="s">
        <v>25</v>
      </c>
      <c r="I48" s="1">
        <v>1</v>
      </c>
      <c r="J48" s="1">
        <v>1</v>
      </c>
      <c r="K48" s="1">
        <v>0</v>
      </c>
      <c r="L48" s="1">
        <v>1</v>
      </c>
      <c r="M48" s="1">
        <v>1</v>
      </c>
      <c r="O48" s="1">
        <f t="shared" si="0"/>
        <v>5</v>
      </c>
      <c r="P48" s="1">
        <f t="shared" si="1"/>
        <v>4</v>
      </c>
      <c r="Q48" s="1">
        <f t="shared" si="2"/>
        <v>0</v>
      </c>
      <c r="R48" s="1">
        <f t="shared" si="3"/>
        <v>1</v>
      </c>
      <c r="S48" s="1">
        <f t="shared" si="4"/>
        <v>0</v>
      </c>
      <c r="T48" s="1">
        <f t="shared" si="5"/>
        <v>0</v>
      </c>
      <c r="U48" s="1">
        <f t="shared" si="6"/>
        <v>0</v>
      </c>
      <c r="V48" s="1">
        <f t="shared" si="7"/>
        <v>4</v>
      </c>
      <c r="W48" s="19">
        <f>VLOOKUP(E48,'Win Rate'!B:I,8,FALSE)</f>
        <v>0.59113300492610843</v>
      </c>
      <c r="X48" s="20">
        <f>VLOOKUP(E48,'Win Rate'!B:J,9,FALSE)</f>
        <v>64.041261468620419</v>
      </c>
      <c r="Y48" s="18" cm="1">
        <f t="array" ref="Y48">IFERROR(INDEX($Z$2:$Z47,SUMPRODUCT(MAX(ROW($D$2:$D47)*($D48=$D$2:$D47))-1)),_xlfn.IFNA(IF(VLOOKUP(D48,'4.2 Elo (Values)'!A:C,3,FALSE)&gt;0,VLOOKUP(Results!D48,'4.2 Elo (Values)'!A:C,3,FALSE),400),400))</f>
        <v>527.30420856470437</v>
      </c>
      <c r="Z48" s="18">
        <f>Y48+(IFERROR(VLOOKUP(D48,'4.2 Elo (Values)'!A:J,10,FALSE),40)*(V48-(1/(10^(((AVERAGEIFS(Y:Y,A:A,A48)+AVERAGEIFS(X:X,A:A,A48))-(Y48+X48))/400)+1)*O48)))</f>
        <v>535.88743914414408</v>
      </c>
      <c r="AA48" s="18">
        <f t="shared" si="8"/>
        <v>8.5832305794397143</v>
      </c>
      <c r="AB48">
        <f>VLOOKUP($A48,Events!$B:$I,4,FALSE)</f>
        <v>0</v>
      </c>
      <c r="AC48">
        <f>VLOOKUP($A48,Events!$B:$I,5,FALSE)</f>
        <v>0</v>
      </c>
      <c r="AD48">
        <f>VLOOKUP($A48,Events!$B:$I,6,FALSE)</f>
        <v>0</v>
      </c>
      <c r="AE48">
        <f>VLOOKUP($A48,Events!$B:$I,7,FALSE)</f>
        <v>0</v>
      </c>
      <c r="AF48">
        <f>VLOOKUP($A48,Events!$B:$I,8,FALSE)</f>
        <v>0</v>
      </c>
    </row>
    <row r="49" spans="1:32" ht="15" customHeight="1" x14ac:dyDescent="0.3">
      <c r="A49" t="s">
        <v>24205</v>
      </c>
      <c r="B49" t="s">
        <v>24189</v>
      </c>
      <c r="C49" t="s">
        <v>24190</v>
      </c>
      <c r="D49" t="s">
        <v>630</v>
      </c>
      <c r="E49" t="s">
        <v>49</v>
      </c>
      <c r="F49" t="s">
        <v>217</v>
      </c>
      <c r="G49" s="2" t="s">
        <v>24267</v>
      </c>
      <c r="H49" t="s">
        <v>25</v>
      </c>
      <c r="I49" s="1">
        <v>1</v>
      </c>
      <c r="J49" s="1">
        <v>1</v>
      </c>
      <c r="K49" s="1">
        <v>1</v>
      </c>
      <c r="L49" s="1">
        <v>0</v>
      </c>
      <c r="M49" s="1">
        <v>1</v>
      </c>
      <c r="O49" s="1">
        <f t="shared" si="0"/>
        <v>5</v>
      </c>
      <c r="P49" s="1">
        <f t="shared" si="1"/>
        <v>4</v>
      </c>
      <c r="Q49" s="1">
        <f t="shared" si="2"/>
        <v>0</v>
      </c>
      <c r="R49" s="1">
        <f t="shared" si="3"/>
        <v>1</v>
      </c>
      <c r="S49" s="1">
        <f t="shared" si="4"/>
        <v>1</v>
      </c>
      <c r="T49" s="1">
        <f t="shared" si="5"/>
        <v>0</v>
      </c>
      <c r="U49" s="1">
        <f t="shared" si="6"/>
        <v>0</v>
      </c>
      <c r="V49" s="1">
        <f t="shared" si="7"/>
        <v>4</v>
      </c>
      <c r="W49" s="19">
        <f>VLOOKUP(E49,'Win Rate'!B:I,8,FALSE)</f>
        <v>0.45549738219895286</v>
      </c>
      <c r="X49" s="20">
        <f>VLOOKUP(E49,'Win Rate'!B:J,9,FALSE)</f>
        <v>-31.005634672064751</v>
      </c>
      <c r="Y49" s="18" cm="1">
        <f t="array" ref="Y49">IFERROR(INDEX($Z$2:$Z48,SUMPRODUCT(MAX(ROW($D$2:$D48)*($D49=$D$2:$D48))-1)),_xlfn.IFNA(IF(VLOOKUP(D49,'4.2 Elo (Values)'!A:C,3,FALSE)&gt;0,VLOOKUP(Results!D49,'4.2 Elo (Values)'!A:C,3,FALSE),400),400))</f>
        <v>665.49515802339806</v>
      </c>
      <c r="Z49" s="18">
        <f>Y49+(IFERROR(VLOOKUP(D49,'4.2 Elo (Values)'!A:J,10,FALSE),40)*(V49-(1/(10^(((AVERAGEIFS(Y:Y,A:A,A49)+AVERAGEIFS(X:X,A:A,A49))-(Y49+X49))/400)+1)*O49)))</f>
        <v>669.28801771966187</v>
      </c>
      <c r="AA49" s="18">
        <f t="shared" si="8"/>
        <v>3.7928596962638039</v>
      </c>
      <c r="AB49">
        <f>VLOOKUP($A49,Events!$B:$I,4,FALSE)</f>
        <v>0</v>
      </c>
      <c r="AC49">
        <f>VLOOKUP($A49,Events!$B:$I,5,FALSE)</f>
        <v>0</v>
      </c>
      <c r="AD49">
        <f>VLOOKUP($A49,Events!$B:$I,6,FALSE)</f>
        <v>0</v>
      </c>
      <c r="AE49">
        <f>VLOOKUP($A49,Events!$B:$I,7,FALSE)</f>
        <v>0</v>
      </c>
      <c r="AF49">
        <f>VLOOKUP($A49,Events!$B:$I,8,FALSE)</f>
        <v>0</v>
      </c>
    </row>
    <row r="50" spans="1:32" ht="15" customHeight="1" x14ac:dyDescent="0.3">
      <c r="A50" t="s">
        <v>24205</v>
      </c>
      <c r="B50" t="s">
        <v>24189</v>
      </c>
      <c r="C50" t="s">
        <v>24190</v>
      </c>
      <c r="D50" t="s">
        <v>918</v>
      </c>
      <c r="E50" t="s">
        <v>27</v>
      </c>
      <c r="F50" t="s">
        <v>110</v>
      </c>
      <c r="G50" s="2" t="s">
        <v>24268</v>
      </c>
      <c r="H50" t="s">
        <v>25</v>
      </c>
      <c r="I50" s="1">
        <v>1</v>
      </c>
      <c r="J50" s="1">
        <v>1</v>
      </c>
      <c r="K50" s="1">
        <v>1</v>
      </c>
      <c r="L50" s="1">
        <v>1</v>
      </c>
      <c r="M50" s="1">
        <v>0</v>
      </c>
      <c r="O50" s="1">
        <f t="shared" si="0"/>
        <v>5</v>
      </c>
      <c r="P50" s="1">
        <f t="shared" si="1"/>
        <v>4</v>
      </c>
      <c r="Q50" s="1">
        <f t="shared" si="2"/>
        <v>0</v>
      </c>
      <c r="R50" s="1">
        <f t="shared" si="3"/>
        <v>1</v>
      </c>
      <c r="S50" s="1">
        <f t="shared" si="4"/>
        <v>1</v>
      </c>
      <c r="T50" s="1">
        <f t="shared" si="5"/>
        <v>1</v>
      </c>
      <c r="U50" s="1">
        <f t="shared" si="6"/>
        <v>0</v>
      </c>
      <c r="V50" s="1">
        <f t="shared" si="7"/>
        <v>4</v>
      </c>
      <c r="W50" s="19">
        <f>VLOOKUP(E50,'Win Rate'!B:I,8,FALSE)</f>
        <v>0.43775100401606426</v>
      </c>
      <c r="X50" s="20">
        <f>VLOOKUP(E50,'Win Rate'!B:J,9,FALSE)</f>
        <v>-43.480615095045756</v>
      </c>
      <c r="Y50" s="18" cm="1">
        <f t="array" ref="Y50">IFERROR(INDEX($Z$2:$Z49,SUMPRODUCT(MAX(ROW($D$2:$D49)*($D50=$D$2:$D49))-1)),_xlfn.IFNA(IF(VLOOKUP(D50,'4.2 Elo (Values)'!A:C,3,FALSE)&gt;0,VLOOKUP(Results!D50,'4.2 Elo (Values)'!A:C,3,FALSE),400),400))</f>
        <v>542.72126721203995</v>
      </c>
      <c r="Z50" s="18">
        <f>Y50+(IFERROR(VLOOKUP(D50,'4.2 Elo (Values)'!A:J,10,FALSE),40)*(V50-(1/(10^(((AVERAGEIFS(Y:Y,A:A,A50)+AVERAGEIFS(X:X,A:A,A50))-(Y50+X50))/400)+1)*O50)))</f>
        <v>563.20102175156592</v>
      </c>
      <c r="AA50" s="18">
        <f t="shared" si="8"/>
        <v>20.47975453952597</v>
      </c>
      <c r="AB50">
        <f>VLOOKUP($A50,Events!$B:$I,4,FALSE)</f>
        <v>0</v>
      </c>
      <c r="AC50">
        <f>VLOOKUP($A50,Events!$B:$I,5,FALSE)</f>
        <v>0</v>
      </c>
      <c r="AD50">
        <f>VLOOKUP($A50,Events!$B:$I,6,FALSE)</f>
        <v>0</v>
      </c>
      <c r="AE50">
        <f>VLOOKUP($A50,Events!$B:$I,7,FALSE)</f>
        <v>0</v>
      </c>
      <c r="AF50">
        <f>VLOOKUP($A50,Events!$B:$I,8,FALSE)</f>
        <v>0</v>
      </c>
    </row>
    <row r="51" spans="1:32" ht="15" customHeight="1" x14ac:dyDescent="0.3">
      <c r="A51" t="s">
        <v>24205</v>
      </c>
      <c r="B51" t="s">
        <v>24189</v>
      </c>
      <c r="C51" t="s">
        <v>24190</v>
      </c>
      <c r="D51" t="s">
        <v>15715</v>
      </c>
      <c r="E51" t="s">
        <v>45</v>
      </c>
      <c r="F51" t="s">
        <v>24199</v>
      </c>
      <c r="G51" s="2" t="s">
        <v>24269</v>
      </c>
      <c r="H51" t="s">
        <v>25</v>
      </c>
      <c r="I51" s="1">
        <v>1</v>
      </c>
      <c r="J51" s="1">
        <v>1</v>
      </c>
      <c r="K51" s="1">
        <v>0</v>
      </c>
      <c r="L51" s="1">
        <v>0</v>
      </c>
      <c r="M51" s="1">
        <v>1</v>
      </c>
      <c r="O51" s="1">
        <f t="shared" si="0"/>
        <v>5</v>
      </c>
      <c r="P51" s="1">
        <f t="shared" si="1"/>
        <v>3</v>
      </c>
      <c r="Q51" s="1">
        <f t="shared" si="2"/>
        <v>0</v>
      </c>
      <c r="R51" s="1">
        <f t="shared" si="3"/>
        <v>2</v>
      </c>
      <c r="S51" s="1">
        <f t="shared" si="4"/>
        <v>0</v>
      </c>
      <c r="T51" s="1">
        <f t="shared" si="5"/>
        <v>0</v>
      </c>
      <c r="U51" s="1">
        <f t="shared" si="6"/>
        <v>0</v>
      </c>
      <c r="V51" s="1">
        <f t="shared" si="7"/>
        <v>3</v>
      </c>
      <c r="W51" s="19">
        <f>VLOOKUP(E51,'Win Rate'!B:I,8,FALSE)</f>
        <v>0.42152466367713004</v>
      </c>
      <c r="X51" s="20">
        <f>VLOOKUP(E51,'Win Rate'!B:J,9,FALSE)</f>
        <v>-54.98474267982013</v>
      </c>
      <c r="Y51" s="18" cm="1">
        <f t="array" ref="Y51">IFERROR(INDEX($Z$2:$Z50,SUMPRODUCT(MAX(ROW($D$2:$D50)*($D51=$D$2:$D50))-1)),_xlfn.IFNA(IF(VLOOKUP(D51,'4.2 Elo (Values)'!A:C,3,FALSE)&gt;0,VLOOKUP(Results!D51,'4.2 Elo (Values)'!A:C,3,FALSE),400),400))</f>
        <v>382.6624600330486</v>
      </c>
      <c r="Z51" s="18">
        <f>Y51+(IFERROR(VLOOKUP(D51,'4.2 Elo (Values)'!A:J,10,FALSE),40)*(V51-(1/(10^(((AVERAGEIFS(Y:Y,A:A,A51)+AVERAGEIFS(X:X,A:A,A51))-(Y51+X51))/400)+1)*O51)))</f>
        <v>431.88891636701686</v>
      </c>
      <c r="AA51" s="18">
        <f t="shared" si="8"/>
        <v>49.226456333968258</v>
      </c>
      <c r="AB51">
        <f>VLOOKUP($A51,Events!$B:$I,4,FALSE)</f>
        <v>0</v>
      </c>
      <c r="AC51">
        <f>VLOOKUP($A51,Events!$B:$I,5,FALSE)</f>
        <v>0</v>
      </c>
      <c r="AD51">
        <f>VLOOKUP($A51,Events!$B:$I,6,FALSE)</f>
        <v>0</v>
      </c>
      <c r="AE51">
        <f>VLOOKUP($A51,Events!$B:$I,7,FALSE)</f>
        <v>0</v>
      </c>
      <c r="AF51">
        <f>VLOOKUP($A51,Events!$B:$I,8,FALSE)</f>
        <v>0</v>
      </c>
    </row>
    <row r="52" spans="1:32" ht="15" customHeight="1" x14ac:dyDescent="0.3">
      <c r="A52" t="s">
        <v>24205</v>
      </c>
      <c r="B52" t="s">
        <v>24189</v>
      </c>
      <c r="C52" t="s">
        <v>24190</v>
      </c>
      <c r="D52" t="s">
        <v>4798</v>
      </c>
      <c r="E52" t="s">
        <v>121</v>
      </c>
      <c r="F52" t="s">
        <v>24207</v>
      </c>
      <c r="G52" s="2" t="s">
        <v>24270</v>
      </c>
      <c r="H52" t="s">
        <v>25</v>
      </c>
      <c r="I52" s="1">
        <v>1</v>
      </c>
      <c r="J52" s="1">
        <v>0</v>
      </c>
      <c r="K52" s="1">
        <v>1</v>
      </c>
      <c r="L52" s="1">
        <v>1</v>
      </c>
      <c r="M52" s="1">
        <v>0</v>
      </c>
      <c r="O52" s="1">
        <f t="shared" si="0"/>
        <v>5</v>
      </c>
      <c r="P52" s="1">
        <f t="shared" si="1"/>
        <v>3</v>
      </c>
      <c r="Q52" s="1">
        <f t="shared" si="2"/>
        <v>0</v>
      </c>
      <c r="R52" s="1">
        <f t="shared" si="3"/>
        <v>2</v>
      </c>
      <c r="S52" s="1">
        <f t="shared" si="4"/>
        <v>0</v>
      </c>
      <c r="T52" s="1">
        <f t="shared" si="5"/>
        <v>0</v>
      </c>
      <c r="U52" s="1">
        <f t="shared" si="6"/>
        <v>0</v>
      </c>
      <c r="V52" s="1">
        <f t="shared" si="7"/>
        <v>3</v>
      </c>
      <c r="W52" s="19">
        <f>VLOOKUP(E52,'Win Rate'!B:I,8,FALSE)</f>
        <v>0.60373443983402486</v>
      </c>
      <c r="X52" s="20">
        <f>VLOOKUP(E52,'Win Rate'!B:J,9,FALSE)</f>
        <v>73.143848695271856</v>
      </c>
      <c r="Y52" s="18" cm="1">
        <f t="array" ref="Y52">IFERROR(INDEX($Z$2:$Z51,SUMPRODUCT(MAX(ROW($D$2:$D51)*($D52=$D$2:$D51))-1)),_xlfn.IFNA(IF(VLOOKUP(D52,'4.2 Elo (Values)'!A:C,3,FALSE)&gt;0,VLOOKUP(Results!D52,'4.2 Elo (Values)'!A:C,3,FALSE),400),400))</f>
        <v>443.34316157896615</v>
      </c>
      <c r="Z52" s="18">
        <f>Y52+(IFERROR(VLOOKUP(D52,'4.2 Elo (Values)'!A:J,10,FALSE),40)*(V52-(1/(10^(((AVERAGEIFS(Y:Y,A:A,A52)+AVERAGEIFS(X:X,A:A,A52))-(Y52+X52))/400)+1)*O52)))</f>
        <v>441.45526855326722</v>
      </c>
      <c r="AA52" s="18">
        <f t="shared" si="8"/>
        <v>-1.8878930256989293</v>
      </c>
      <c r="AB52">
        <f>VLOOKUP($A52,Events!$B:$I,4,FALSE)</f>
        <v>0</v>
      </c>
      <c r="AC52">
        <f>VLOOKUP($A52,Events!$B:$I,5,FALSE)</f>
        <v>0</v>
      </c>
      <c r="AD52">
        <f>VLOOKUP($A52,Events!$B:$I,6,FALSE)</f>
        <v>0</v>
      </c>
      <c r="AE52">
        <f>VLOOKUP($A52,Events!$B:$I,7,FALSE)</f>
        <v>0</v>
      </c>
      <c r="AF52">
        <f>VLOOKUP($A52,Events!$B:$I,8,FALSE)</f>
        <v>0</v>
      </c>
    </row>
    <row r="53" spans="1:32" ht="15" customHeight="1" x14ac:dyDescent="0.3">
      <c r="A53" t="s">
        <v>24205</v>
      </c>
      <c r="B53" t="s">
        <v>24189</v>
      </c>
      <c r="C53" t="s">
        <v>24190</v>
      </c>
      <c r="D53" t="s">
        <v>914</v>
      </c>
      <c r="E53" t="s">
        <v>24208</v>
      </c>
      <c r="F53" t="s">
        <v>12</v>
      </c>
      <c r="G53" s="2" t="s">
        <v>24271</v>
      </c>
      <c r="H53" t="s">
        <v>25</v>
      </c>
      <c r="I53" s="1">
        <v>1</v>
      </c>
      <c r="J53" s="1">
        <v>1</v>
      </c>
      <c r="K53" s="1">
        <v>1</v>
      </c>
      <c r="L53" s="1">
        <v>0</v>
      </c>
      <c r="M53" s="1">
        <v>0</v>
      </c>
      <c r="O53" s="1">
        <f t="shared" si="0"/>
        <v>5</v>
      </c>
      <c r="P53" s="1">
        <f t="shared" si="1"/>
        <v>3</v>
      </c>
      <c r="Q53" s="1">
        <f t="shared" si="2"/>
        <v>0</v>
      </c>
      <c r="R53" s="1">
        <f t="shared" si="3"/>
        <v>2</v>
      </c>
      <c r="S53" s="1">
        <f t="shared" si="4"/>
        <v>1</v>
      </c>
      <c r="T53" s="1">
        <f t="shared" si="5"/>
        <v>0</v>
      </c>
      <c r="U53" s="1">
        <f t="shared" si="6"/>
        <v>0</v>
      </c>
      <c r="V53" s="1">
        <f t="shared" si="7"/>
        <v>3</v>
      </c>
      <c r="W53" s="19">
        <f>VLOOKUP(E53,'Win Rate'!B:I,8,FALSE)</f>
        <v>0.46802325581395349</v>
      </c>
      <c r="X53" s="20">
        <f>VLOOKUP(E53,'Win Rate'!B:J,9,FALSE)</f>
        <v>-22.250085479431931</v>
      </c>
      <c r="Y53" s="18" cm="1">
        <f t="array" ref="Y53">IFERROR(INDEX($Z$2:$Z52,SUMPRODUCT(MAX(ROW($D$2:$D52)*($D53=$D$2:$D52))-1)),_xlfn.IFNA(IF(VLOOKUP(D53,'4.2 Elo (Values)'!A:C,3,FALSE)&gt;0,VLOOKUP(Results!D53,'4.2 Elo (Values)'!A:C,3,FALSE),400),400))</f>
        <v>543.57427149307728</v>
      </c>
      <c r="Z53" s="18">
        <f>Y53+(IFERROR(VLOOKUP(D53,'4.2 Elo (Values)'!A:J,10,FALSE),40)*(V53-(1/(10^(((AVERAGEIFS(Y:Y,A:A,A53)+AVERAGEIFS(X:X,A:A,A53))-(Y53+X53))/400)+1)*O53)))</f>
        <v>541.03181308822093</v>
      </c>
      <c r="AA53" s="18">
        <f t="shared" si="8"/>
        <v>-2.5424584048563474</v>
      </c>
      <c r="AB53">
        <f>VLOOKUP($A53,Events!$B:$I,4,FALSE)</f>
        <v>0</v>
      </c>
      <c r="AC53">
        <f>VLOOKUP($A53,Events!$B:$I,5,FALSE)</f>
        <v>0</v>
      </c>
      <c r="AD53">
        <f>VLOOKUP($A53,Events!$B:$I,6,FALSE)</f>
        <v>0</v>
      </c>
      <c r="AE53">
        <f>VLOOKUP($A53,Events!$B:$I,7,FALSE)</f>
        <v>0</v>
      </c>
      <c r="AF53">
        <f>VLOOKUP($A53,Events!$B:$I,8,FALSE)</f>
        <v>0</v>
      </c>
    </row>
    <row r="54" spans="1:32" ht="15" customHeight="1" x14ac:dyDescent="0.3">
      <c r="A54" t="s">
        <v>24205</v>
      </c>
      <c r="B54" t="s">
        <v>24189</v>
      </c>
      <c r="C54" t="s">
        <v>24190</v>
      </c>
      <c r="D54" t="s">
        <v>11781</v>
      </c>
      <c r="E54" t="s">
        <v>56</v>
      </c>
      <c r="F54" t="s">
        <v>303</v>
      </c>
      <c r="G54" s="2" t="s">
        <v>24272</v>
      </c>
      <c r="H54" t="s">
        <v>25</v>
      </c>
      <c r="I54" s="1">
        <v>0</v>
      </c>
      <c r="J54" s="1">
        <v>1</v>
      </c>
      <c r="K54" s="1">
        <v>0</v>
      </c>
      <c r="L54" s="1">
        <v>1</v>
      </c>
      <c r="M54" s="1">
        <v>1</v>
      </c>
      <c r="O54" s="1">
        <f t="shared" si="0"/>
        <v>5</v>
      </c>
      <c r="P54" s="1">
        <f t="shared" si="1"/>
        <v>3</v>
      </c>
      <c r="Q54" s="1">
        <f t="shared" si="2"/>
        <v>0</v>
      </c>
      <c r="R54" s="1">
        <f t="shared" si="3"/>
        <v>2</v>
      </c>
      <c r="S54" s="1">
        <f t="shared" si="4"/>
        <v>0</v>
      </c>
      <c r="T54" s="1">
        <f t="shared" si="5"/>
        <v>0</v>
      </c>
      <c r="U54" s="1">
        <f t="shared" si="6"/>
        <v>0</v>
      </c>
      <c r="V54" s="1">
        <f t="shared" si="7"/>
        <v>3</v>
      </c>
      <c r="W54" s="19">
        <f>VLOOKUP(E54,'Win Rate'!B:I,8,FALSE)</f>
        <v>0.56206896551724139</v>
      </c>
      <c r="X54" s="20">
        <f>VLOOKUP(E54,'Win Rate'!B:J,9,FALSE)</f>
        <v>43.353553379200399</v>
      </c>
      <c r="Y54" s="18" cm="1">
        <f t="array" ref="Y54">IFERROR(INDEX($Z$2:$Z53,SUMPRODUCT(MAX(ROW($D$2:$D53)*($D54=$D$2:$D53))-1)),_xlfn.IFNA(IF(VLOOKUP(D54,'4.2 Elo (Values)'!A:C,3,FALSE)&gt;0,VLOOKUP(Results!D54,'4.2 Elo (Values)'!A:C,3,FALSE),400),400))</f>
        <v>391.70239936032863</v>
      </c>
      <c r="Z54" s="18">
        <f>Y54+(IFERROR(VLOOKUP(D54,'4.2 Elo (Values)'!A:J,10,FALSE),40)*(V54-(1/(10^(((AVERAGEIFS(Y:Y,A:A,A54)+AVERAGEIFS(X:X,A:A,A54))-(Y54+X54))/400)+1)*O54)))</f>
        <v>410.90053038054486</v>
      </c>
      <c r="AA54" s="18">
        <f t="shared" si="8"/>
        <v>19.198131020216238</v>
      </c>
      <c r="AB54">
        <f>VLOOKUP($A54,Events!$B:$I,4,FALSE)</f>
        <v>0</v>
      </c>
      <c r="AC54">
        <f>VLOOKUP($A54,Events!$B:$I,5,FALSE)</f>
        <v>0</v>
      </c>
      <c r="AD54">
        <f>VLOOKUP($A54,Events!$B:$I,6,FALSE)</f>
        <v>0</v>
      </c>
      <c r="AE54">
        <f>VLOOKUP($A54,Events!$B:$I,7,FALSE)</f>
        <v>0</v>
      </c>
      <c r="AF54">
        <f>VLOOKUP($A54,Events!$B:$I,8,FALSE)</f>
        <v>0</v>
      </c>
    </row>
    <row r="55" spans="1:32" ht="15" customHeight="1" x14ac:dyDescent="0.3">
      <c r="A55" t="s">
        <v>24205</v>
      </c>
      <c r="B55" t="s">
        <v>24189</v>
      </c>
      <c r="C55" t="s">
        <v>24190</v>
      </c>
      <c r="D55" t="s">
        <v>633</v>
      </c>
      <c r="E55" t="s">
        <v>77</v>
      </c>
      <c r="F55" t="s">
        <v>24944</v>
      </c>
      <c r="G55" s="2" t="s">
        <v>24273</v>
      </c>
      <c r="H55" t="s">
        <v>25</v>
      </c>
      <c r="I55" s="1">
        <v>0</v>
      </c>
      <c r="J55" s="1">
        <v>1</v>
      </c>
      <c r="K55" s="1">
        <v>1</v>
      </c>
      <c r="L55" s="1">
        <v>1</v>
      </c>
      <c r="M55" s="1">
        <v>0</v>
      </c>
      <c r="O55" s="1">
        <f t="shared" si="0"/>
        <v>5</v>
      </c>
      <c r="P55" s="1">
        <f t="shared" si="1"/>
        <v>3</v>
      </c>
      <c r="Q55" s="1">
        <f t="shared" si="2"/>
        <v>0</v>
      </c>
      <c r="R55" s="1">
        <f t="shared" si="3"/>
        <v>2</v>
      </c>
      <c r="S55" s="1">
        <f t="shared" si="4"/>
        <v>0</v>
      </c>
      <c r="T55" s="1">
        <f t="shared" si="5"/>
        <v>0</v>
      </c>
      <c r="U55" s="1">
        <f t="shared" si="6"/>
        <v>0</v>
      </c>
      <c r="V55" s="1">
        <f t="shared" si="7"/>
        <v>3</v>
      </c>
      <c r="W55" s="19">
        <f>VLOOKUP(E55,'Win Rate'!B:I,8,FALSE)</f>
        <v>0.56799999999999995</v>
      </c>
      <c r="X55" s="20">
        <f>VLOOKUP(E55,'Win Rate'!B:J,9,FALSE)</f>
        <v>47.545835558442661</v>
      </c>
      <c r="Y55" s="18" cm="1">
        <f t="array" ref="Y55">IFERROR(INDEX($Z$2:$Z54,SUMPRODUCT(MAX(ROW($D$2:$D54)*($D55=$D$2:$D54))-1)),_xlfn.IFNA(IF(VLOOKUP(D55,'4.2 Elo (Values)'!A:C,3,FALSE)&gt;0,VLOOKUP(Results!D55,'4.2 Elo (Values)'!A:C,3,FALSE),400),400))</f>
        <v>624.7013280722349</v>
      </c>
      <c r="Z55" s="18">
        <f>Y55+(IFERROR(VLOOKUP(D55,'4.2 Elo (Values)'!A:J,10,FALSE),40)*(V55-(1/(10^(((AVERAGEIFS(Y:Y,A:A,A55)+AVERAGEIFS(X:X,A:A,A55))-(Y55+X55))/400)+1)*O55)))</f>
        <v>604.77943047429198</v>
      </c>
      <c r="AA55" s="18">
        <f t="shared" si="8"/>
        <v>-19.921897597942916</v>
      </c>
      <c r="AB55">
        <f>VLOOKUP($A55,Events!$B:$I,4,FALSE)</f>
        <v>0</v>
      </c>
      <c r="AC55">
        <f>VLOOKUP($A55,Events!$B:$I,5,FALSE)</f>
        <v>0</v>
      </c>
      <c r="AD55">
        <f>VLOOKUP($A55,Events!$B:$I,6,FALSE)</f>
        <v>0</v>
      </c>
      <c r="AE55">
        <f>VLOOKUP($A55,Events!$B:$I,7,FALSE)</f>
        <v>0</v>
      </c>
      <c r="AF55">
        <f>VLOOKUP($A55,Events!$B:$I,8,FALSE)</f>
        <v>0</v>
      </c>
    </row>
    <row r="56" spans="1:32" ht="15" customHeight="1" x14ac:dyDescent="0.3">
      <c r="A56" t="s">
        <v>24205</v>
      </c>
      <c r="B56" t="s">
        <v>24189</v>
      </c>
      <c r="C56" t="s">
        <v>24190</v>
      </c>
      <c r="D56" t="s">
        <v>2351</v>
      </c>
      <c r="E56" t="s">
        <v>33</v>
      </c>
      <c r="F56" t="s">
        <v>129</v>
      </c>
      <c r="G56" s="2" t="s">
        <v>24274</v>
      </c>
      <c r="H56" t="s">
        <v>25</v>
      </c>
      <c r="I56" s="1">
        <v>0</v>
      </c>
      <c r="J56" s="1">
        <v>0</v>
      </c>
      <c r="K56" s="1">
        <v>1</v>
      </c>
      <c r="L56" s="1">
        <v>1</v>
      </c>
      <c r="M56" s="1">
        <v>1</v>
      </c>
      <c r="O56" s="1">
        <f t="shared" si="0"/>
        <v>5</v>
      </c>
      <c r="P56" s="1">
        <f t="shared" si="1"/>
        <v>3</v>
      </c>
      <c r="Q56" s="1">
        <f t="shared" si="2"/>
        <v>0</v>
      </c>
      <c r="R56" s="1">
        <f t="shared" si="3"/>
        <v>2</v>
      </c>
      <c r="S56" s="1">
        <f t="shared" si="4"/>
        <v>0</v>
      </c>
      <c r="T56" s="1">
        <f t="shared" si="5"/>
        <v>0</v>
      </c>
      <c r="U56" s="1">
        <f t="shared" si="6"/>
        <v>0</v>
      </c>
      <c r="V56" s="1">
        <f t="shared" si="7"/>
        <v>3</v>
      </c>
      <c r="W56" s="19">
        <f>VLOOKUP(E56,'Win Rate'!B:I,8,FALSE)</f>
        <v>0.5723140495867769</v>
      </c>
      <c r="X56" s="20">
        <f>VLOOKUP(E56,'Win Rate'!B:J,9,FALSE)</f>
        <v>50.603769443012347</v>
      </c>
      <c r="Y56" s="18" cm="1">
        <f t="array" ref="Y56">IFERROR(INDEX($Z$2:$Z55,SUMPRODUCT(MAX(ROW($D$2:$D55)*($D56=$D$2:$D55))-1)),_xlfn.IFNA(IF(VLOOKUP(D56,'4.2 Elo (Values)'!A:C,3,FALSE)&gt;0,VLOOKUP(Results!D56,'4.2 Elo (Values)'!A:C,3,FALSE),400),400))</f>
        <v>471.86066671315996</v>
      </c>
      <c r="Z56" s="18">
        <f>Y56+(IFERROR(VLOOKUP(D56,'4.2 Elo (Values)'!A:J,10,FALSE),40)*(V56-(1/(10^(((AVERAGEIFS(Y:Y,A:A,A56)+AVERAGEIFS(X:X,A:A,A56))-(Y56+X56))/400)+1)*O56)))</f>
        <v>469.16456590139484</v>
      </c>
      <c r="AA56" s="18">
        <f t="shared" si="8"/>
        <v>-2.6961008117651204</v>
      </c>
      <c r="AB56">
        <f>VLOOKUP($A56,Events!$B:$I,4,FALSE)</f>
        <v>0</v>
      </c>
      <c r="AC56">
        <f>VLOOKUP($A56,Events!$B:$I,5,FALSE)</f>
        <v>0</v>
      </c>
      <c r="AD56">
        <f>VLOOKUP($A56,Events!$B:$I,6,FALSE)</f>
        <v>0</v>
      </c>
      <c r="AE56">
        <f>VLOOKUP($A56,Events!$B:$I,7,FALSE)</f>
        <v>0</v>
      </c>
      <c r="AF56">
        <f>VLOOKUP($A56,Events!$B:$I,8,FALSE)</f>
        <v>0</v>
      </c>
    </row>
    <row r="57" spans="1:32" ht="15" customHeight="1" x14ac:dyDescent="0.3">
      <c r="A57" t="s">
        <v>24205</v>
      </c>
      <c r="B57" t="s">
        <v>24189</v>
      </c>
      <c r="C57" t="s">
        <v>24190</v>
      </c>
      <c r="D57" t="s">
        <v>3352</v>
      </c>
      <c r="E57" t="s">
        <v>17</v>
      </c>
      <c r="F57" t="s">
        <v>24195</v>
      </c>
      <c r="G57" s="2" t="s">
        <v>24275</v>
      </c>
      <c r="H57" t="s">
        <v>25</v>
      </c>
      <c r="I57" s="1">
        <v>1</v>
      </c>
      <c r="J57" s="1">
        <v>0</v>
      </c>
      <c r="K57" s="1">
        <v>1</v>
      </c>
      <c r="L57" s="1">
        <v>0</v>
      </c>
      <c r="M57" s="1">
        <v>1</v>
      </c>
      <c r="O57" s="1">
        <f t="shared" si="0"/>
        <v>5</v>
      </c>
      <c r="P57" s="1">
        <f t="shared" si="1"/>
        <v>3</v>
      </c>
      <c r="Q57" s="1">
        <f t="shared" si="2"/>
        <v>0</v>
      </c>
      <c r="R57" s="1">
        <f t="shared" si="3"/>
        <v>2</v>
      </c>
      <c r="S57" s="1">
        <f t="shared" si="4"/>
        <v>0</v>
      </c>
      <c r="T57" s="1">
        <f t="shared" si="5"/>
        <v>0</v>
      </c>
      <c r="U57" s="1">
        <f t="shared" si="6"/>
        <v>0</v>
      </c>
      <c r="V57" s="1">
        <f t="shared" si="7"/>
        <v>3</v>
      </c>
      <c r="W57" s="19">
        <f>VLOOKUP(E57,'Win Rate'!B:I,8,FALSE)</f>
        <v>0.48888888888888887</v>
      </c>
      <c r="X57" s="20">
        <f>VLOOKUP(E57,'Win Rate'!B:J,9,FALSE)</f>
        <v>-7.7220620781546527</v>
      </c>
      <c r="Y57" s="18" cm="1">
        <f t="array" ref="Y57">IFERROR(INDEX($Z$2:$Z56,SUMPRODUCT(MAX(ROW($D$2:$D56)*($D57=$D$2:$D56))-1)),_xlfn.IFNA(IF(VLOOKUP(D57,'4.2 Elo (Values)'!A:C,3,FALSE)&gt;0,VLOOKUP(Results!D57,'4.2 Elo (Values)'!A:C,3,FALSE),400),400))</f>
        <v>433.07594587677426</v>
      </c>
      <c r="Z57" s="18">
        <f>Y57+(IFERROR(VLOOKUP(D57,'4.2 Elo (Values)'!A:J,10,FALSE),40)*(V57-(1/(10^(((AVERAGEIFS(Y:Y,A:A,A57)+AVERAGEIFS(X:X,A:A,A57))-(Y57+X57))/400)+1)*O57)))</f>
        <v>455.06627674391632</v>
      </c>
      <c r="AA57" s="18">
        <f t="shared" si="8"/>
        <v>21.990330867142063</v>
      </c>
      <c r="AB57">
        <f>VLOOKUP($A57,Events!$B:$I,4,FALSE)</f>
        <v>0</v>
      </c>
      <c r="AC57">
        <f>VLOOKUP($A57,Events!$B:$I,5,FALSE)</f>
        <v>0</v>
      </c>
      <c r="AD57">
        <f>VLOOKUP($A57,Events!$B:$I,6,FALSE)</f>
        <v>0</v>
      </c>
      <c r="AE57">
        <f>VLOOKUP($A57,Events!$B:$I,7,FALSE)</f>
        <v>0</v>
      </c>
      <c r="AF57">
        <f>VLOOKUP($A57,Events!$B:$I,8,FALSE)</f>
        <v>0</v>
      </c>
    </row>
    <row r="58" spans="1:32" ht="15" customHeight="1" x14ac:dyDescent="0.3">
      <c r="A58" t="s">
        <v>24205</v>
      </c>
      <c r="B58" t="s">
        <v>24189</v>
      </c>
      <c r="C58" t="s">
        <v>24190</v>
      </c>
      <c r="D58" t="s">
        <v>15626</v>
      </c>
      <c r="E58" t="s">
        <v>27</v>
      </c>
      <c r="F58" t="s">
        <v>110</v>
      </c>
      <c r="G58" s="2" t="s">
        <v>24276</v>
      </c>
      <c r="H58" t="s">
        <v>25</v>
      </c>
      <c r="I58" s="1">
        <v>0</v>
      </c>
      <c r="J58" s="1">
        <v>0</v>
      </c>
      <c r="K58" s="1">
        <v>1</v>
      </c>
      <c r="L58" s="1">
        <v>1</v>
      </c>
      <c r="M58" s="1">
        <v>1</v>
      </c>
      <c r="O58" s="1">
        <f t="shared" si="0"/>
        <v>5</v>
      </c>
      <c r="P58" s="1">
        <f t="shared" si="1"/>
        <v>3</v>
      </c>
      <c r="Q58" s="1">
        <f t="shared" si="2"/>
        <v>0</v>
      </c>
      <c r="R58" s="1">
        <f t="shared" si="3"/>
        <v>2</v>
      </c>
      <c r="S58" s="1">
        <f t="shared" si="4"/>
        <v>0</v>
      </c>
      <c r="T58" s="1">
        <f t="shared" si="5"/>
        <v>0</v>
      </c>
      <c r="U58" s="1">
        <f t="shared" si="6"/>
        <v>0</v>
      </c>
      <c r="V58" s="1">
        <f t="shared" si="7"/>
        <v>3</v>
      </c>
      <c r="W58" s="19">
        <f>VLOOKUP(E58,'Win Rate'!B:I,8,FALSE)</f>
        <v>0.43775100401606426</v>
      </c>
      <c r="X58" s="20">
        <f>VLOOKUP(E58,'Win Rate'!B:J,9,FALSE)</f>
        <v>-43.480615095045756</v>
      </c>
      <c r="Y58" s="18" cm="1">
        <f t="array" ref="Y58">IFERROR(INDEX($Z$2:$Z57,SUMPRODUCT(MAX(ROW($D$2:$D57)*($D58=$D$2:$D57))-1)),_xlfn.IFNA(IF(VLOOKUP(D58,'4.2 Elo (Values)'!A:C,3,FALSE)&gt;0,VLOOKUP(Results!D58,'4.2 Elo (Values)'!A:C,3,FALSE),400),400))</f>
        <v>382.28274097280359</v>
      </c>
      <c r="Z58" s="18">
        <f>Y58+(IFERROR(VLOOKUP(D58,'4.2 Elo (Values)'!A:J,10,FALSE),40)*(V58-(1/(10^(((AVERAGEIFS(Y:Y,A:A,A58)+AVERAGEIFS(X:X,A:A,A58))-(Y58+X58))/400)+1)*O58)))</f>
        <v>428.55419072109657</v>
      </c>
      <c r="AA58" s="18">
        <f t="shared" si="8"/>
        <v>46.27144974829298</v>
      </c>
      <c r="AB58">
        <f>VLOOKUP($A58,Events!$B:$I,4,FALSE)</f>
        <v>0</v>
      </c>
      <c r="AC58">
        <f>VLOOKUP($A58,Events!$B:$I,5,FALSE)</f>
        <v>0</v>
      </c>
      <c r="AD58">
        <f>VLOOKUP($A58,Events!$B:$I,6,FALSE)</f>
        <v>0</v>
      </c>
      <c r="AE58">
        <f>VLOOKUP($A58,Events!$B:$I,7,FALSE)</f>
        <v>0</v>
      </c>
      <c r="AF58">
        <f>VLOOKUP($A58,Events!$B:$I,8,FALSE)</f>
        <v>0</v>
      </c>
    </row>
    <row r="59" spans="1:32" ht="15" customHeight="1" x14ac:dyDescent="0.3">
      <c r="A59" t="s">
        <v>24205</v>
      </c>
      <c r="B59" t="s">
        <v>24189</v>
      </c>
      <c r="C59" t="s">
        <v>24190</v>
      </c>
      <c r="D59" t="s">
        <v>21169</v>
      </c>
      <c r="E59" t="s">
        <v>146</v>
      </c>
      <c r="F59" t="s">
        <v>163</v>
      </c>
      <c r="G59" s="2" t="s">
        <v>24277</v>
      </c>
      <c r="H59" t="s">
        <v>25</v>
      </c>
      <c r="I59" s="1">
        <v>1</v>
      </c>
      <c r="J59" s="1">
        <v>0</v>
      </c>
      <c r="K59" s="1">
        <v>0</v>
      </c>
      <c r="L59" s="1">
        <v>1</v>
      </c>
      <c r="M59" s="1">
        <v>0</v>
      </c>
      <c r="O59" s="1">
        <f t="shared" si="0"/>
        <v>5</v>
      </c>
      <c r="P59" s="1">
        <f t="shared" si="1"/>
        <v>2</v>
      </c>
      <c r="Q59" s="1">
        <f t="shared" si="2"/>
        <v>0</v>
      </c>
      <c r="R59" s="1">
        <f t="shared" si="3"/>
        <v>3</v>
      </c>
      <c r="S59" s="1">
        <f t="shared" si="4"/>
        <v>0</v>
      </c>
      <c r="T59" s="1">
        <f t="shared" si="5"/>
        <v>0</v>
      </c>
      <c r="U59" s="1">
        <f t="shared" si="6"/>
        <v>0</v>
      </c>
      <c r="V59" s="1">
        <f t="shared" si="7"/>
        <v>2</v>
      </c>
      <c r="W59" s="19">
        <f>VLOOKUP(E59,'Win Rate'!B:I,8,FALSE)</f>
        <v>0.48071216617210683</v>
      </c>
      <c r="X59" s="20">
        <f>VLOOKUP(E59,'Win Rate'!B:J,9,FALSE)</f>
        <v>-13.409213657465418</v>
      </c>
      <c r="Y59" s="18" cm="1">
        <f t="array" ref="Y59">IFERROR(INDEX($Z$2:$Z58,SUMPRODUCT(MAX(ROW($D$2:$D58)*($D59=$D$2:$D58))-1)),_xlfn.IFNA(IF(VLOOKUP(D59,'4.2 Elo (Values)'!A:C,3,FALSE)&gt;0,VLOOKUP(Results!D59,'4.2 Elo (Values)'!A:C,3,FALSE),400),400))</f>
        <v>351.56224164477254</v>
      </c>
      <c r="Z59" s="18">
        <f>Y59+(IFERROR(VLOOKUP(D59,'4.2 Elo (Values)'!A:J,10,FALSE),40)*(V59-(1/(10^(((AVERAGEIFS(Y:Y,A:A,A59)+AVERAGEIFS(X:X,A:A,A59))-(Y59+X59))/400)+1)*O59)))</f>
        <v>358.00753677096719</v>
      </c>
      <c r="AA59" s="18">
        <f t="shared" si="8"/>
        <v>6.4452951261946509</v>
      </c>
      <c r="AB59">
        <f>VLOOKUP($A59,Events!$B:$I,4,FALSE)</f>
        <v>0</v>
      </c>
      <c r="AC59">
        <f>VLOOKUP($A59,Events!$B:$I,5,FALSE)</f>
        <v>0</v>
      </c>
      <c r="AD59">
        <f>VLOOKUP($A59,Events!$B:$I,6,FALSE)</f>
        <v>0</v>
      </c>
      <c r="AE59">
        <f>VLOOKUP($A59,Events!$B:$I,7,FALSE)</f>
        <v>0</v>
      </c>
      <c r="AF59">
        <f>VLOOKUP($A59,Events!$B:$I,8,FALSE)</f>
        <v>0</v>
      </c>
    </row>
    <row r="60" spans="1:32" ht="15" customHeight="1" x14ac:dyDescent="0.3">
      <c r="A60" t="s">
        <v>24205</v>
      </c>
      <c r="B60" t="s">
        <v>24189</v>
      </c>
      <c r="C60" t="s">
        <v>24190</v>
      </c>
      <c r="D60" t="s">
        <v>10591</v>
      </c>
      <c r="E60" t="s">
        <v>87</v>
      </c>
      <c r="F60" t="s">
        <v>88</v>
      </c>
      <c r="G60" s="2" t="s">
        <v>24278</v>
      </c>
      <c r="H60" t="s">
        <v>25</v>
      </c>
      <c r="I60" s="1">
        <v>1</v>
      </c>
      <c r="J60" s="1">
        <v>1</v>
      </c>
      <c r="K60" s="1">
        <v>0</v>
      </c>
      <c r="L60" s="1">
        <v>0</v>
      </c>
      <c r="M60" s="1">
        <v>0</v>
      </c>
      <c r="O60" s="1">
        <f t="shared" si="0"/>
        <v>5</v>
      </c>
      <c r="P60" s="1">
        <f t="shared" si="1"/>
        <v>2</v>
      </c>
      <c r="Q60" s="1">
        <f t="shared" si="2"/>
        <v>0</v>
      </c>
      <c r="R60" s="1">
        <f t="shared" si="3"/>
        <v>3</v>
      </c>
      <c r="S60" s="1">
        <f t="shared" si="4"/>
        <v>0</v>
      </c>
      <c r="T60" s="1">
        <f t="shared" si="5"/>
        <v>0</v>
      </c>
      <c r="U60" s="1">
        <f t="shared" si="6"/>
        <v>0</v>
      </c>
      <c r="V60" s="1">
        <f t="shared" si="7"/>
        <v>2</v>
      </c>
      <c r="W60" s="19">
        <f>VLOOKUP(E60,'Win Rate'!B:I,8,FALSE)</f>
        <v>0.51546391752577314</v>
      </c>
      <c r="X60" s="20">
        <f>VLOOKUP(E60,'Win Rate'!B:J,9,FALSE)</f>
        <v>10.748858560120498</v>
      </c>
      <c r="Y60" s="18" cm="1">
        <f t="array" ref="Y60">IFERROR(INDEX($Z$2:$Z59,SUMPRODUCT(MAX(ROW($D$2:$D59)*($D60=$D$2:$D59))-1)),_xlfn.IFNA(IF(VLOOKUP(D60,'4.2 Elo (Values)'!A:C,3,FALSE)&gt;0,VLOOKUP(Results!D60,'4.2 Elo (Values)'!A:C,3,FALSE),400),400))</f>
        <v>396.20739610543586</v>
      </c>
      <c r="Z60" s="18">
        <f>Y60+(IFERROR(VLOOKUP(D60,'4.2 Elo (Values)'!A:J,10,FALSE),40)*(V60-(1/(10^(((AVERAGEIFS(Y:Y,A:A,A60)+AVERAGEIFS(X:X,A:A,A60))-(Y60+X60))/400)+1)*O60)))</f>
        <v>383.48038848023049</v>
      </c>
      <c r="AA60" s="18">
        <f t="shared" si="8"/>
        <v>-12.727007625205374</v>
      </c>
      <c r="AB60">
        <f>VLOOKUP($A60,Events!$B:$I,4,FALSE)</f>
        <v>0</v>
      </c>
      <c r="AC60">
        <f>VLOOKUP($A60,Events!$B:$I,5,FALSE)</f>
        <v>0</v>
      </c>
      <c r="AD60">
        <f>VLOOKUP($A60,Events!$B:$I,6,FALSE)</f>
        <v>0</v>
      </c>
      <c r="AE60">
        <f>VLOOKUP($A60,Events!$B:$I,7,FALSE)</f>
        <v>0</v>
      </c>
      <c r="AF60">
        <f>VLOOKUP($A60,Events!$B:$I,8,FALSE)</f>
        <v>0</v>
      </c>
    </row>
    <row r="61" spans="1:32" ht="15" customHeight="1" x14ac:dyDescent="0.3">
      <c r="A61" t="s">
        <v>24205</v>
      </c>
      <c r="B61" t="s">
        <v>24189</v>
      </c>
      <c r="C61" t="s">
        <v>24190</v>
      </c>
      <c r="D61" t="s">
        <v>1161</v>
      </c>
      <c r="E61" t="s">
        <v>95</v>
      </c>
      <c r="F61" t="s">
        <v>304</v>
      </c>
      <c r="G61" s="2" t="s">
        <v>24279</v>
      </c>
      <c r="H61" t="s">
        <v>25</v>
      </c>
      <c r="I61" s="1">
        <v>1</v>
      </c>
      <c r="J61" s="1">
        <v>0</v>
      </c>
      <c r="K61" s="1">
        <v>0</v>
      </c>
      <c r="L61" s="1">
        <v>1</v>
      </c>
      <c r="M61" s="1">
        <v>0</v>
      </c>
      <c r="O61" s="1">
        <f t="shared" si="0"/>
        <v>5</v>
      </c>
      <c r="P61" s="1">
        <f t="shared" si="1"/>
        <v>2</v>
      </c>
      <c r="Q61" s="1">
        <f t="shared" si="2"/>
        <v>0</v>
      </c>
      <c r="R61" s="1">
        <f t="shared" si="3"/>
        <v>3</v>
      </c>
      <c r="S61" s="1">
        <f t="shared" si="4"/>
        <v>0</v>
      </c>
      <c r="T61" s="1">
        <f t="shared" si="5"/>
        <v>0</v>
      </c>
      <c r="U61" s="1">
        <f t="shared" si="6"/>
        <v>0</v>
      </c>
      <c r="V61" s="1">
        <f t="shared" si="7"/>
        <v>2</v>
      </c>
      <c r="W61" s="19">
        <f>VLOOKUP(E61,'Win Rate'!B:I,8,FALSE)</f>
        <v>0.5084269662921348</v>
      </c>
      <c r="X61" s="20">
        <f>VLOOKUP(E61,'Win Rate'!B:J,9,FALSE)</f>
        <v>5.8562104731559854</v>
      </c>
      <c r="Y61" s="18" cm="1">
        <f t="array" ref="Y61">IFERROR(INDEX($Z$2:$Z60,SUMPRODUCT(MAX(ROW($D$2:$D60)*($D61=$D$2:$D60))-1)),_xlfn.IFNA(IF(VLOOKUP(D61,'4.2 Elo (Values)'!A:C,3,FALSE)&gt;0,VLOOKUP(Results!D61,'4.2 Elo (Values)'!A:C,3,FALSE),400),400))</f>
        <v>506.74577718408273</v>
      </c>
      <c r="Z61" s="18">
        <f>Y61+(IFERROR(VLOOKUP(D61,'4.2 Elo (Values)'!A:J,10,FALSE),40)*(V61-(1/(10^(((AVERAGEIFS(Y:Y,A:A,A61)+AVERAGEIFS(X:X,A:A,A61))-(Y61+X61))/400)+1)*O61)))</f>
        <v>485.38676265811711</v>
      </c>
      <c r="AA61" s="18">
        <f t="shared" si="8"/>
        <v>-21.35901452596562</v>
      </c>
      <c r="AB61">
        <f>VLOOKUP($A61,Events!$B:$I,4,FALSE)</f>
        <v>0</v>
      </c>
      <c r="AC61">
        <f>VLOOKUP($A61,Events!$B:$I,5,FALSE)</f>
        <v>0</v>
      </c>
      <c r="AD61">
        <f>VLOOKUP($A61,Events!$B:$I,6,FALSE)</f>
        <v>0</v>
      </c>
      <c r="AE61">
        <f>VLOOKUP($A61,Events!$B:$I,7,FALSE)</f>
        <v>0</v>
      </c>
      <c r="AF61">
        <f>VLOOKUP($A61,Events!$B:$I,8,FALSE)</f>
        <v>0</v>
      </c>
    </row>
    <row r="62" spans="1:32" ht="15" customHeight="1" x14ac:dyDescent="0.3">
      <c r="A62" t="s">
        <v>24205</v>
      </c>
      <c r="B62" t="s">
        <v>24189</v>
      </c>
      <c r="C62" t="s">
        <v>24190</v>
      </c>
      <c r="D62" t="s">
        <v>10549</v>
      </c>
      <c r="E62" t="s">
        <v>17</v>
      </c>
      <c r="F62" t="s">
        <v>18</v>
      </c>
      <c r="G62" s="2" t="s">
        <v>24280</v>
      </c>
      <c r="H62" t="s">
        <v>25</v>
      </c>
      <c r="I62" s="1">
        <v>0</v>
      </c>
      <c r="J62" s="1">
        <v>1</v>
      </c>
      <c r="K62" s="1">
        <v>1</v>
      </c>
      <c r="L62" s="1">
        <v>0</v>
      </c>
      <c r="M62" s="1">
        <v>0</v>
      </c>
      <c r="O62" s="1">
        <f t="shared" si="0"/>
        <v>5</v>
      </c>
      <c r="P62" s="1">
        <f t="shared" si="1"/>
        <v>2</v>
      </c>
      <c r="Q62" s="1">
        <f t="shared" si="2"/>
        <v>0</v>
      </c>
      <c r="R62" s="1">
        <f t="shared" si="3"/>
        <v>3</v>
      </c>
      <c r="S62" s="1">
        <f t="shared" si="4"/>
        <v>0</v>
      </c>
      <c r="T62" s="1">
        <f t="shared" si="5"/>
        <v>0</v>
      </c>
      <c r="U62" s="1">
        <f t="shared" si="6"/>
        <v>0</v>
      </c>
      <c r="V62" s="1">
        <f t="shared" si="7"/>
        <v>2</v>
      </c>
      <c r="W62" s="19">
        <f>VLOOKUP(E62,'Win Rate'!B:I,8,FALSE)</f>
        <v>0.48888888888888887</v>
      </c>
      <c r="X62" s="20">
        <f>VLOOKUP(E62,'Win Rate'!B:J,9,FALSE)</f>
        <v>-7.7220620781546527</v>
      </c>
      <c r="Y62" s="18" cm="1">
        <f t="array" ref="Y62">IFERROR(INDEX($Z$2:$Z61,SUMPRODUCT(MAX(ROW($D$2:$D61)*($D62=$D$2:$D61))-1)),_xlfn.IFNA(IF(VLOOKUP(D62,'4.2 Elo (Values)'!A:C,3,FALSE)&gt;0,VLOOKUP(Results!D62,'4.2 Elo (Values)'!A:C,3,FALSE),400),400))</f>
        <v>397.207798364035</v>
      </c>
      <c r="Z62" s="18">
        <f>Y62+(IFERROR(VLOOKUP(D62,'4.2 Elo (Values)'!A:J,10,FALSE),40)*(V62-(1/(10^(((AVERAGEIFS(Y:Y,A:A,A62)+AVERAGEIFS(X:X,A:A,A62))-(Y62+X62))/400)+1)*O62)))</f>
        <v>389.46020494823676</v>
      </c>
      <c r="AA62" s="18">
        <f t="shared" si="8"/>
        <v>-7.7475934157982351</v>
      </c>
      <c r="AB62">
        <f>VLOOKUP($A62,Events!$B:$I,4,FALSE)</f>
        <v>0</v>
      </c>
      <c r="AC62">
        <f>VLOOKUP($A62,Events!$B:$I,5,FALSE)</f>
        <v>0</v>
      </c>
      <c r="AD62">
        <f>VLOOKUP($A62,Events!$B:$I,6,FALSE)</f>
        <v>0</v>
      </c>
      <c r="AE62">
        <f>VLOOKUP($A62,Events!$B:$I,7,FALSE)</f>
        <v>0</v>
      </c>
      <c r="AF62">
        <f>VLOOKUP($A62,Events!$B:$I,8,FALSE)</f>
        <v>0</v>
      </c>
    </row>
    <row r="63" spans="1:32" ht="15" customHeight="1" x14ac:dyDescent="0.3">
      <c r="A63" t="s">
        <v>24205</v>
      </c>
      <c r="B63" t="s">
        <v>24189</v>
      </c>
      <c r="C63" t="s">
        <v>24190</v>
      </c>
      <c r="D63" t="s">
        <v>18064</v>
      </c>
      <c r="E63" t="s">
        <v>42</v>
      </c>
      <c r="F63" t="s">
        <v>24203</v>
      </c>
      <c r="G63" s="2" t="s">
        <v>24281</v>
      </c>
      <c r="H63" t="s">
        <v>25</v>
      </c>
      <c r="I63" s="1">
        <v>0</v>
      </c>
      <c r="J63" s="1">
        <v>1</v>
      </c>
      <c r="K63" s="1">
        <v>1</v>
      </c>
      <c r="L63" s="1">
        <v>0</v>
      </c>
      <c r="M63" s="1">
        <v>0</v>
      </c>
      <c r="O63" s="1">
        <f t="shared" si="0"/>
        <v>5</v>
      </c>
      <c r="P63" s="1">
        <f t="shared" si="1"/>
        <v>2</v>
      </c>
      <c r="Q63" s="1">
        <f t="shared" si="2"/>
        <v>0</v>
      </c>
      <c r="R63" s="1">
        <f t="shared" si="3"/>
        <v>3</v>
      </c>
      <c r="S63" s="1">
        <f t="shared" si="4"/>
        <v>0</v>
      </c>
      <c r="T63" s="1">
        <f t="shared" si="5"/>
        <v>0</v>
      </c>
      <c r="U63" s="1">
        <f t="shared" si="6"/>
        <v>0</v>
      </c>
      <c r="V63" s="1">
        <f t="shared" si="7"/>
        <v>2</v>
      </c>
      <c r="W63" s="19">
        <f>VLOOKUP(E63,'Win Rate'!B:I,8,FALSE)</f>
        <v>0.47570850202429149</v>
      </c>
      <c r="X63" s="20">
        <f>VLOOKUP(E63,'Win Rate'!B:J,9,FALSE)</f>
        <v>-16.89276072380623</v>
      </c>
      <c r="Y63" s="18" cm="1">
        <f t="array" ref="Y63">IFERROR(INDEX($Z$2:$Z62,SUMPRODUCT(MAX(ROW($D$2:$D62)*($D63=$D$2:$D62))-1)),_xlfn.IFNA(IF(VLOOKUP(D63,'4.2 Elo (Values)'!A:C,3,FALSE)&gt;0,VLOOKUP(Results!D63,'4.2 Elo (Values)'!A:C,3,FALSE),400),400))</f>
        <v>371.49529944932539</v>
      </c>
      <c r="Z63" s="18">
        <f>Y63+(IFERROR(VLOOKUP(D63,'4.2 Elo (Values)'!A:J,10,FALSE),40)*(V63-(1/(10^(((AVERAGEIFS(Y:Y,A:A,A63)+AVERAGEIFS(X:X,A:A,A63))-(Y63+X63))/400)+1)*O63)))</f>
        <v>372.48999743450725</v>
      </c>
      <c r="AA63" s="18">
        <f t="shared" si="8"/>
        <v>0.99469798518185826</v>
      </c>
      <c r="AB63">
        <f>VLOOKUP($A63,Events!$B:$I,4,FALSE)</f>
        <v>0</v>
      </c>
      <c r="AC63">
        <f>VLOOKUP($A63,Events!$B:$I,5,FALSE)</f>
        <v>0</v>
      </c>
      <c r="AD63">
        <f>VLOOKUP($A63,Events!$B:$I,6,FALSE)</f>
        <v>0</v>
      </c>
      <c r="AE63">
        <f>VLOOKUP($A63,Events!$B:$I,7,FALSE)</f>
        <v>0</v>
      </c>
      <c r="AF63">
        <f>VLOOKUP($A63,Events!$B:$I,8,FALSE)</f>
        <v>0</v>
      </c>
    </row>
    <row r="64" spans="1:32" ht="15" customHeight="1" x14ac:dyDescent="0.3">
      <c r="A64" t="s">
        <v>24205</v>
      </c>
      <c r="B64" t="s">
        <v>24189</v>
      </c>
      <c r="C64" t="s">
        <v>24190</v>
      </c>
      <c r="D64" t="s">
        <v>21549</v>
      </c>
      <c r="E64" t="s">
        <v>45</v>
      </c>
      <c r="F64" t="s">
        <v>24209</v>
      </c>
      <c r="G64" s="2" t="s">
        <v>24282</v>
      </c>
      <c r="H64" t="s">
        <v>25</v>
      </c>
      <c r="I64" s="1">
        <v>0</v>
      </c>
      <c r="J64" s="1">
        <v>0</v>
      </c>
      <c r="K64" s="1">
        <v>0</v>
      </c>
      <c r="L64" s="1">
        <v>1</v>
      </c>
      <c r="M64" s="1">
        <v>1</v>
      </c>
      <c r="O64" s="1">
        <f t="shared" si="0"/>
        <v>5</v>
      </c>
      <c r="P64" s="1">
        <f t="shared" si="1"/>
        <v>2</v>
      </c>
      <c r="Q64" s="1">
        <f t="shared" si="2"/>
        <v>0</v>
      </c>
      <c r="R64" s="1">
        <f t="shared" si="3"/>
        <v>3</v>
      </c>
      <c r="S64" s="1">
        <f t="shared" si="4"/>
        <v>0</v>
      </c>
      <c r="T64" s="1">
        <f t="shared" si="5"/>
        <v>0</v>
      </c>
      <c r="U64" s="1">
        <f t="shared" si="6"/>
        <v>0</v>
      </c>
      <c r="V64" s="1">
        <f t="shared" si="7"/>
        <v>2</v>
      </c>
      <c r="W64" s="19">
        <f>VLOOKUP(E64,'Win Rate'!B:I,8,FALSE)</f>
        <v>0.42152466367713004</v>
      </c>
      <c r="X64" s="20">
        <f>VLOOKUP(E64,'Win Rate'!B:J,9,FALSE)</f>
        <v>-54.98474267982013</v>
      </c>
      <c r="Y64" s="18" cm="1">
        <f t="array" ref="Y64">IFERROR(INDEX($Z$2:$Z63,SUMPRODUCT(MAX(ROW($D$2:$D63)*($D64=$D$2:$D63))-1)),_xlfn.IFNA(IF(VLOOKUP(D64,'4.2 Elo (Values)'!A:C,3,FALSE)&gt;0,VLOOKUP(Results!D64,'4.2 Elo (Values)'!A:C,3,FALSE),400),400))</f>
        <v>343.8297776675418</v>
      </c>
      <c r="Z64" s="18">
        <f>Y64+(IFERROR(VLOOKUP(D64,'4.2 Elo (Values)'!A:J,10,FALSE),40)*(V64-(1/(10^(((AVERAGEIFS(Y:Y,A:A,A64)+AVERAGEIFS(X:X,A:A,A64))-(Y64+X64))/400)+1)*O64)))</f>
        <v>353.37257776969159</v>
      </c>
      <c r="AA64" s="18">
        <f t="shared" si="8"/>
        <v>9.5428001021497835</v>
      </c>
      <c r="AB64">
        <f>VLOOKUP($A64,Events!$B:$I,4,FALSE)</f>
        <v>0</v>
      </c>
      <c r="AC64">
        <f>VLOOKUP($A64,Events!$B:$I,5,FALSE)</f>
        <v>0</v>
      </c>
      <c r="AD64">
        <f>VLOOKUP($A64,Events!$B:$I,6,FALSE)</f>
        <v>0</v>
      </c>
      <c r="AE64">
        <f>VLOOKUP($A64,Events!$B:$I,7,FALSE)</f>
        <v>0</v>
      </c>
      <c r="AF64">
        <f>VLOOKUP($A64,Events!$B:$I,8,FALSE)</f>
        <v>0</v>
      </c>
    </row>
    <row r="65" spans="1:32" ht="15" customHeight="1" x14ac:dyDescent="0.3">
      <c r="A65" t="s">
        <v>24205</v>
      </c>
      <c r="B65" t="s">
        <v>24189</v>
      </c>
      <c r="C65" t="s">
        <v>24190</v>
      </c>
      <c r="D65" t="s">
        <v>14051</v>
      </c>
      <c r="E65" t="s">
        <v>25652</v>
      </c>
      <c r="F65" t="s">
        <v>24210</v>
      </c>
      <c r="G65" s="2" t="s">
        <v>24283</v>
      </c>
      <c r="H65" t="s">
        <v>25</v>
      </c>
      <c r="I65" s="1">
        <v>1</v>
      </c>
      <c r="J65" s="1">
        <v>0</v>
      </c>
      <c r="K65" s="1">
        <v>0</v>
      </c>
      <c r="L65" s="1">
        <v>0</v>
      </c>
      <c r="M65" s="1">
        <v>0</v>
      </c>
      <c r="O65" s="1">
        <f t="shared" si="0"/>
        <v>5</v>
      </c>
      <c r="P65" s="1">
        <f t="shared" si="1"/>
        <v>1</v>
      </c>
      <c r="Q65" s="1">
        <f t="shared" si="2"/>
        <v>0</v>
      </c>
      <c r="R65" s="1">
        <f t="shared" si="3"/>
        <v>4</v>
      </c>
      <c r="S65" s="1">
        <f t="shared" si="4"/>
        <v>0</v>
      </c>
      <c r="T65" s="1">
        <f t="shared" si="5"/>
        <v>0</v>
      </c>
      <c r="U65" s="1">
        <f t="shared" si="6"/>
        <v>0</v>
      </c>
      <c r="V65" s="1">
        <f t="shared" si="7"/>
        <v>1</v>
      </c>
      <c r="W65" s="19">
        <f>VLOOKUP(E65,'Win Rate'!B:I,8,FALSE)</f>
        <v>0.35849056603773582</v>
      </c>
      <c r="X65" s="20">
        <f>VLOOKUP(E65,'Win Rate'!B:J,9,FALSE)</f>
        <v>-101.09012643577049</v>
      </c>
      <c r="Y65" s="18" cm="1">
        <f t="array" ref="Y65">IFERROR(INDEX($Z$2:$Z64,SUMPRODUCT(MAX(ROW($D$2:$D64)*($D65=$D$2:$D64))-1)),_xlfn.IFNA(IF(VLOOKUP(D65,'4.2 Elo (Values)'!A:C,3,FALSE)&gt;0,VLOOKUP(Results!D65,'4.2 Elo (Values)'!A:C,3,FALSE),400),400))</f>
        <v>389.49988915716318</v>
      </c>
      <c r="Z65" s="18">
        <f>Y65+(IFERROR(VLOOKUP(D65,'4.2 Elo (Values)'!A:J,10,FALSE),40)*(V65-(1/(10^(((AVERAGEIFS(Y:Y,A:A,A65)+AVERAGEIFS(X:X,A:A,A65))-(Y65+X65))/400)+1)*O65)))</f>
        <v>368.69157974041372</v>
      </c>
      <c r="AA65" s="18">
        <f t="shared" si="8"/>
        <v>-20.808309416749466</v>
      </c>
      <c r="AB65">
        <f>VLOOKUP($A65,Events!$B:$I,4,FALSE)</f>
        <v>0</v>
      </c>
      <c r="AC65">
        <f>VLOOKUP($A65,Events!$B:$I,5,FALSE)</f>
        <v>0</v>
      </c>
      <c r="AD65">
        <f>VLOOKUP($A65,Events!$B:$I,6,FALSE)</f>
        <v>0</v>
      </c>
      <c r="AE65">
        <f>VLOOKUP($A65,Events!$B:$I,7,FALSE)</f>
        <v>0</v>
      </c>
      <c r="AF65">
        <f>VLOOKUP($A65,Events!$B:$I,8,FALSE)</f>
        <v>0</v>
      </c>
    </row>
    <row r="66" spans="1:32" ht="15" customHeight="1" x14ac:dyDescent="0.3">
      <c r="A66" t="s">
        <v>24205</v>
      </c>
      <c r="B66" t="s">
        <v>24189</v>
      </c>
      <c r="C66" t="s">
        <v>24190</v>
      </c>
      <c r="D66" t="s">
        <v>17118</v>
      </c>
      <c r="E66" t="s">
        <v>25652</v>
      </c>
      <c r="F66" t="s">
        <v>24210</v>
      </c>
      <c r="G66" s="2" t="s">
        <v>24284</v>
      </c>
      <c r="H66" t="s">
        <v>25</v>
      </c>
      <c r="I66" s="1">
        <v>0</v>
      </c>
      <c r="J66" s="1">
        <v>0</v>
      </c>
      <c r="K66" s="1">
        <v>0</v>
      </c>
      <c r="L66" s="1">
        <v>0</v>
      </c>
      <c r="M66" s="1">
        <v>1</v>
      </c>
      <c r="O66" s="1">
        <f t="shared" si="0"/>
        <v>5</v>
      </c>
      <c r="P66" s="1">
        <f t="shared" si="1"/>
        <v>1</v>
      </c>
      <c r="Q66" s="1">
        <f t="shared" si="2"/>
        <v>0</v>
      </c>
      <c r="R66" s="1">
        <f t="shared" si="3"/>
        <v>4</v>
      </c>
      <c r="S66" s="1">
        <f t="shared" si="4"/>
        <v>0</v>
      </c>
      <c r="T66" s="1">
        <f t="shared" si="5"/>
        <v>0</v>
      </c>
      <c r="U66" s="1">
        <f t="shared" si="6"/>
        <v>0</v>
      </c>
      <c r="V66" s="1">
        <f t="shared" si="7"/>
        <v>1</v>
      </c>
      <c r="W66" s="19">
        <f>VLOOKUP(E66,'Win Rate'!B:I,8,FALSE)</f>
        <v>0.35849056603773582</v>
      </c>
      <c r="X66" s="20">
        <f>VLOOKUP(E66,'Win Rate'!B:J,9,FALSE)</f>
        <v>-101.09012643577049</v>
      </c>
      <c r="Y66" s="18" cm="1">
        <f t="array" ref="Y66">IFERROR(INDEX($Z$2:$Z65,SUMPRODUCT(MAX(ROW($D$2:$D65)*($D66=$D$2:$D65))-1)),_xlfn.IFNA(IF(VLOOKUP(D66,'4.2 Elo (Values)'!A:C,3,FALSE)&gt;0,VLOOKUP(Results!D66,'4.2 Elo (Values)'!A:C,3,FALSE),400),400))</f>
        <v>362.4773917693787</v>
      </c>
      <c r="Z66" s="18">
        <f>Y66+(IFERROR(VLOOKUP(D66,'4.2 Elo (Values)'!A:J,10,FALSE),40)*(V66-(1/(10^(((AVERAGEIFS(Y:Y,A:A,A66)+AVERAGEIFS(X:X,A:A,A66))-(Y66+X66))/400)+1)*O66)))</f>
        <v>348.04493570159053</v>
      </c>
      <c r="AA66" s="18">
        <f t="shared" si="8"/>
        <v>-14.432456067788166</v>
      </c>
      <c r="AB66">
        <f>VLOOKUP($A66,Events!$B:$I,4,FALSE)</f>
        <v>0</v>
      </c>
      <c r="AC66">
        <f>VLOOKUP($A66,Events!$B:$I,5,FALSE)</f>
        <v>0</v>
      </c>
      <c r="AD66">
        <f>VLOOKUP($A66,Events!$B:$I,6,FALSE)</f>
        <v>0</v>
      </c>
      <c r="AE66">
        <f>VLOOKUP($A66,Events!$B:$I,7,FALSE)</f>
        <v>0</v>
      </c>
      <c r="AF66">
        <f>VLOOKUP($A66,Events!$B:$I,8,FALSE)</f>
        <v>0</v>
      </c>
    </row>
    <row r="67" spans="1:32" ht="15" customHeight="1" x14ac:dyDescent="0.3">
      <c r="A67" t="s">
        <v>24205</v>
      </c>
      <c r="B67" t="s">
        <v>24189</v>
      </c>
      <c r="C67" t="s">
        <v>24190</v>
      </c>
      <c r="D67" t="s">
        <v>10729</v>
      </c>
      <c r="E67" t="s">
        <v>25652</v>
      </c>
      <c r="F67" t="s">
        <v>24210</v>
      </c>
      <c r="G67" s="2" t="s">
        <v>24285</v>
      </c>
      <c r="H67" t="s">
        <v>25</v>
      </c>
      <c r="I67" s="1">
        <v>0</v>
      </c>
      <c r="J67" s="1">
        <v>1</v>
      </c>
      <c r="K67" s="1">
        <v>0</v>
      </c>
      <c r="O67" s="1">
        <f t="shared" si="0"/>
        <v>3</v>
      </c>
      <c r="P67" s="1">
        <f t="shared" si="1"/>
        <v>1</v>
      </c>
      <c r="Q67" s="1">
        <f t="shared" si="2"/>
        <v>0</v>
      </c>
      <c r="R67" s="1">
        <f t="shared" si="3"/>
        <v>2</v>
      </c>
      <c r="S67" s="1">
        <f t="shared" si="4"/>
        <v>0</v>
      </c>
      <c r="T67" s="1">
        <f t="shared" si="5"/>
        <v>0</v>
      </c>
      <c r="U67" s="1">
        <f t="shared" si="6"/>
        <v>0</v>
      </c>
      <c r="V67" s="1">
        <f t="shared" si="7"/>
        <v>1</v>
      </c>
      <c r="W67" s="19">
        <f>VLOOKUP(E67,'Win Rate'!B:I,8,FALSE)</f>
        <v>0.35849056603773582</v>
      </c>
      <c r="X67" s="20">
        <f>VLOOKUP(E67,'Win Rate'!B:J,9,FALSE)</f>
        <v>-101.09012643577049</v>
      </c>
      <c r="Y67" s="18" cm="1">
        <f t="array" ref="Y67">IFERROR(INDEX($Z$2:$Z66,SUMPRODUCT(MAX(ROW($D$2:$D66)*($D67=$D$2:$D66))-1)),_xlfn.IFNA(IF(VLOOKUP(D67,'4.2 Elo (Values)'!A:C,3,FALSE)&gt;0,VLOOKUP(Results!D67,'4.2 Elo (Values)'!A:C,3,FALSE),400),400))</f>
        <v>394.13511218882167</v>
      </c>
      <c r="Z67" s="18">
        <f>Y67+(IFERROR(VLOOKUP(D67,'4.2 Elo (Values)'!A:J,10,FALSE),40)*(V67-(1/(10^(((AVERAGEIFS(Y:Y,A:A,A67)+AVERAGEIFS(X:X,A:A,A67))-(Y67+X67))/400)+1)*O67)))</f>
        <v>395.5520977635781</v>
      </c>
      <c r="AA67" s="18">
        <f t="shared" si="8"/>
        <v>1.4169855747564384</v>
      </c>
      <c r="AB67">
        <f>VLOOKUP($A67,Events!$B:$I,4,FALSE)</f>
        <v>0</v>
      </c>
      <c r="AC67">
        <f>VLOOKUP($A67,Events!$B:$I,5,FALSE)</f>
        <v>0</v>
      </c>
      <c r="AD67">
        <f>VLOOKUP($A67,Events!$B:$I,6,FALSE)</f>
        <v>0</v>
      </c>
      <c r="AE67">
        <f>VLOOKUP($A67,Events!$B:$I,7,FALSE)</f>
        <v>0</v>
      </c>
      <c r="AF67">
        <f>VLOOKUP($A67,Events!$B:$I,8,FALSE)</f>
        <v>0</v>
      </c>
    </row>
    <row r="68" spans="1:32" ht="15" customHeight="1" x14ac:dyDescent="0.3">
      <c r="A68" t="s">
        <v>24205</v>
      </c>
      <c r="B68" t="s">
        <v>24189</v>
      </c>
      <c r="C68" t="s">
        <v>24190</v>
      </c>
      <c r="D68" t="s">
        <v>22937</v>
      </c>
      <c r="E68" t="s">
        <v>20</v>
      </c>
      <c r="F68" t="s">
        <v>24211</v>
      </c>
      <c r="G68" s="2" t="s">
        <v>24286</v>
      </c>
      <c r="H68" t="s">
        <v>25</v>
      </c>
      <c r="I68" s="1">
        <v>0</v>
      </c>
      <c r="J68" s="1">
        <v>1</v>
      </c>
      <c r="K68" s="1">
        <v>0</v>
      </c>
      <c r="L68" s="1">
        <v>0</v>
      </c>
      <c r="M68" s="1">
        <v>0</v>
      </c>
      <c r="O68" s="1">
        <f t="shared" ref="O68:O131" si="9">SUM(P68:R68)</f>
        <v>5</v>
      </c>
      <c r="P68" s="1">
        <f t="shared" ref="P68:P131" si="10">COUNTIFS($I68:$N68,1)</f>
        <v>1</v>
      </c>
      <c r="Q68" s="1">
        <f t="shared" ref="Q68:Q131" si="11">COUNTIFS($I68:$N68,0.5)</f>
        <v>0</v>
      </c>
      <c r="R68" s="1">
        <f t="shared" ref="R68:R131" si="12">COUNTIFS($I68:$N68,0)</f>
        <v>4</v>
      </c>
      <c r="S68" s="1">
        <f t="shared" ref="S68:S131" si="13">IF(SUM(I68:K68)=3,1,0)</f>
        <v>0</v>
      </c>
      <c r="T68" s="1">
        <f t="shared" ref="T68:T131" si="14">IF(SUM(I68:L68)=4,1,0)</f>
        <v>0</v>
      </c>
      <c r="U68" s="1">
        <f t="shared" ref="U68:U131" si="15">IF(SUM(I68:M68)=5,1,0)</f>
        <v>0</v>
      </c>
      <c r="V68" s="1">
        <f t="shared" ref="V68:V131" si="16">SUM(I68:N68)</f>
        <v>1</v>
      </c>
      <c r="W68" s="19">
        <f>VLOOKUP(E68,'Win Rate'!B:I,8,FALSE)</f>
        <v>0.41608391608391609</v>
      </c>
      <c r="X68" s="20">
        <f>VLOOKUP(E68,'Win Rate'!B:J,9,FALSE)</f>
        <v>-58.867803902021024</v>
      </c>
      <c r="Y68" s="18" cm="1">
        <f t="array" ref="Y68">IFERROR(INDEX($Z$2:$Z67,SUMPRODUCT(MAX(ROW($D$2:$D67)*($D68=$D$2:$D67))-1)),_xlfn.IFNA(IF(VLOOKUP(D68,'4.2 Elo (Values)'!A:C,3,FALSE)&gt;0,VLOOKUP(Results!D68,'4.2 Elo (Values)'!A:C,3,FALSE),400),400))</f>
        <v>284.06628901037504</v>
      </c>
      <c r="Z68" s="18">
        <f>Y68+(IFERROR(VLOOKUP(D68,'4.2 Elo (Values)'!A:J,10,FALSE),40)*(V68-(1/(10^(((AVERAGEIFS(Y:Y,A:A,A68)+AVERAGEIFS(X:X,A:A,A68))-(Y68+X68))/400)+1)*O68)))</f>
        <v>280.77612775610118</v>
      </c>
      <c r="AA68" s="18">
        <f t="shared" ref="AA68:AA131" si="17">Z68-Y68</f>
        <v>-3.290161254273869</v>
      </c>
      <c r="AB68">
        <f>VLOOKUP($A68,Events!$B:$I,4,FALSE)</f>
        <v>0</v>
      </c>
      <c r="AC68">
        <f>VLOOKUP($A68,Events!$B:$I,5,FALSE)</f>
        <v>0</v>
      </c>
      <c r="AD68">
        <f>VLOOKUP($A68,Events!$B:$I,6,FALSE)</f>
        <v>0</v>
      </c>
      <c r="AE68">
        <f>VLOOKUP($A68,Events!$B:$I,7,FALSE)</f>
        <v>0</v>
      </c>
      <c r="AF68">
        <f>VLOOKUP($A68,Events!$B:$I,8,FALSE)</f>
        <v>0</v>
      </c>
    </row>
    <row r="69" spans="1:32" ht="15" customHeight="1" x14ac:dyDescent="0.3">
      <c r="A69" t="s">
        <v>24205</v>
      </c>
      <c r="B69" t="s">
        <v>24189</v>
      </c>
      <c r="C69" t="s">
        <v>24190</v>
      </c>
      <c r="D69" t="s">
        <v>22615</v>
      </c>
      <c r="E69" t="s">
        <v>83</v>
      </c>
      <c r="F69" t="s">
        <v>84</v>
      </c>
      <c r="G69" s="2" t="s">
        <v>24287</v>
      </c>
      <c r="H69" t="s">
        <v>25</v>
      </c>
      <c r="I69" s="1">
        <v>0</v>
      </c>
      <c r="J69" s="1">
        <v>0</v>
      </c>
      <c r="K69" s="1">
        <v>0</v>
      </c>
      <c r="L69" s="1">
        <v>0</v>
      </c>
      <c r="M69" s="1">
        <v>1</v>
      </c>
      <c r="O69" s="1">
        <f t="shared" si="9"/>
        <v>5</v>
      </c>
      <c r="P69" s="1">
        <f t="shared" si="10"/>
        <v>1</v>
      </c>
      <c r="Q69" s="1">
        <f t="shared" si="11"/>
        <v>0</v>
      </c>
      <c r="R69" s="1">
        <f t="shared" si="12"/>
        <v>4</v>
      </c>
      <c r="S69" s="1">
        <f t="shared" si="13"/>
        <v>0</v>
      </c>
      <c r="T69" s="1">
        <f t="shared" si="14"/>
        <v>0</v>
      </c>
      <c r="U69" s="1">
        <f t="shared" si="15"/>
        <v>0</v>
      </c>
      <c r="V69" s="1">
        <f t="shared" si="16"/>
        <v>1</v>
      </c>
      <c r="W69" s="19">
        <f>VLOOKUP(E69,'Win Rate'!B:I,8,FALSE)</f>
        <v>0.56644518272425248</v>
      </c>
      <c r="X69" s="20">
        <f>VLOOKUP(E69,'Win Rate'!B:J,9,FALSE)</f>
        <v>46.445548661686693</v>
      </c>
      <c r="Y69" s="18" cm="1">
        <f t="array" ref="Y69">IFERROR(INDEX($Z$2:$Z68,SUMPRODUCT(MAX(ROW($D$2:$D68)*($D69=$D$2:$D68))-1)),_xlfn.IFNA(IF(VLOOKUP(D69,'4.2 Elo (Values)'!A:C,3,FALSE)&gt;0,VLOOKUP(Results!D69,'4.2 Elo (Values)'!A:C,3,FALSE),400),400))</f>
        <v>315.2709073640217</v>
      </c>
      <c r="Z69" s="18">
        <f>Y69+(IFERROR(VLOOKUP(D69,'4.2 Elo (Values)'!A:J,10,FALSE),40)*(V69-(1/(10^(((AVERAGEIFS(Y:Y,A:A,A69)+AVERAGEIFS(X:X,A:A,A69))-(Y69+X69))/400)+1)*O69)))</f>
        <v>275.30322110107664</v>
      </c>
      <c r="AA69" s="18">
        <f t="shared" si="17"/>
        <v>-39.967686262945051</v>
      </c>
      <c r="AB69">
        <f>VLOOKUP($A69,Events!$B:$I,4,FALSE)</f>
        <v>0</v>
      </c>
      <c r="AC69">
        <f>VLOOKUP($A69,Events!$B:$I,5,FALSE)</f>
        <v>0</v>
      </c>
      <c r="AD69">
        <f>VLOOKUP($A69,Events!$B:$I,6,FALSE)</f>
        <v>0</v>
      </c>
      <c r="AE69">
        <f>VLOOKUP($A69,Events!$B:$I,7,FALSE)</f>
        <v>0</v>
      </c>
      <c r="AF69">
        <f>VLOOKUP($A69,Events!$B:$I,8,FALSE)</f>
        <v>0</v>
      </c>
    </row>
    <row r="70" spans="1:32" ht="15" customHeight="1" x14ac:dyDescent="0.3">
      <c r="A70" t="s">
        <v>24205</v>
      </c>
      <c r="B70" t="s">
        <v>24189</v>
      </c>
      <c r="C70" t="s">
        <v>24190</v>
      </c>
      <c r="D70" t="s">
        <v>10385</v>
      </c>
      <c r="E70" t="s">
        <v>17</v>
      </c>
      <c r="F70" t="s">
        <v>18</v>
      </c>
      <c r="G70" s="2" t="s">
        <v>24288</v>
      </c>
      <c r="H70" t="s">
        <v>25</v>
      </c>
      <c r="I70" s="1">
        <v>0</v>
      </c>
      <c r="J70" s="1">
        <v>0</v>
      </c>
      <c r="K70" s="1">
        <v>1</v>
      </c>
      <c r="L70" s="1">
        <v>0</v>
      </c>
      <c r="O70" s="1">
        <f t="shared" si="9"/>
        <v>4</v>
      </c>
      <c r="P70" s="1">
        <f t="shared" si="10"/>
        <v>1</v>
      </c>
      <c r="Q70" s="1">
        <f t="shared" si="11"/>
        <v>0</v>
      </c>
      <c r="R70" s="1">
        <f t="shared" si="12"/>
        <v>3</v>
      </c>
      <c r="S70" s="1">
        <f t="shared" si="13"/>
        <v>0</v>
      </c>
      <c r="T70" s="1">
        <f t="shared" si="14"/>
        <v>0</v>
      </c>
      <c r="U70" s="1">
        <f t="shared" si="15"/>
        <v>0</v>
      </c>
      <c r="V70" s="1">
        <f t="shared" si="16"/>
        <v>1</v>
      </c>
      <c r="W70" s="19">
        <f>VLOOKUP(E70,'Win Rate'!B:I,8,FALSE)</f>
        <v>0.48888888888888887</v>
      </c>
      <c r="X70" s="20">
        <f>VLOOKUP(E70,'Win Rate'!B:J,9,FALSE)</f>
        <v>-7.7220620781546527</v>
      </c>
      <c r="Y70" s="18" cm="1">
        <f t="array" ref="Y70">IFERROR(INDEX($Z$2:$Z69,SUMPRODUCT(MAX(ROW($D$2:$D69)*($D70=$D$2:$D69))-1)),_xlfn.IFNA(IF(VLOOKUP(D70,'4.2 Elo (Values)'!A:C,3,FALSE)&gt;0,VLOOKUP(Results!D70,'4.2 Elo (Values)'!A:C,3,FALSE),400),400))</f>
        <v>397.10108181214724</v>
      </c>
      <c r="Z70" s="18">
        <f>Y70+(IFERROR(VLOOKUP(D70,'4.2 Elo (Values)'!A:J,10,FALSE),40)*(V70-(1/(10^(((AVERAGEIFS(Y:Y,A:A,A70)+AVERAGEIFS(X:X,A:A,A70))-(Y70+X70))/400)+1)*O70)))</f>
        <v>366.92720967767923</v>
      </c>
      <c r="AA70" s="18">
        <f t="shared" si="17"/>
        <v>-30.173872134468013</v>
      </c>
      <c r="AB70">
        <f>VLOOKUP($A70,Events!$B:$I,4,FALSE)</f>
        <v>0</v>
      </c>
      <c r="AC70">
        <f>VLOOKUP($A70,Events!$B:$I,5,FALSE)</f>
        <v>0</v>
      </c>
      <c r="AD70">
        <f>VLOOKUP($A70,Events!$B:$I,6,FALSE)</f>
        <v>0</v>
      </c>
      <c r="AE70">
        <f>VLOOKUP($A70,Events!$B:$I,7,FALSE)</f>
        <v>0</v>
      </c>
      <c r="AF70">
        <f>VLOOKUP($A70,Events!$B:$I,8,FALSE)</f>
        <v>0</v>
      </c>
    </row>
    <row r="71" spans="1:32" ht="15" customHeight="1" x14ac:dyDescent="0.3">
      <c r="A71" t="s">
        <v>24205</v>
      </c>
      <c r="B71" t="s">
        <v>24189</v>
      </c>
      <c r="C71" t="s">
        <v>24190</v>
      </c>
      <c r="D71" t="s">
        <v>2710</v>
      </c>
      <c r="E71" t="s">
        <v>83</v>
      </c>
      <c r="F71" t="s">
        <v>219</v>
      </c>
      <c r="G71" s="2" t="s">
        <v>24289</v>
      </c>
      <c r="H71" t="s">
        <v>25</v>
      </c>
      <c r="I71" s="1">
        <v>1</v>
      </c>
      <c r="J71" s="1">
        <v>0</v>
      </c>
      <c r="K71" s="1">
        <v>0</v>
      </c>
      <c r="L71" s="1">
        <v>0</v>
      </c>
      <c r="M71" s="1">
        <v>0</v>
      </c>
      <c r="O71" s="1">
        <f t="shared" si="9"/>
        <v>5</v>
      </c>
      <c r="P71" s="1">
        <f t="shared" si="10"/>
        <v>1</v>
      </c>
      <c r="Q71" s="1">
        <f t="shared" si="11"/>
        <v>0</v>
      </c>
      <c r="R71" s="1">
        <f t="shared" si="12"/>
        <v>4</v>
      </c>
      <c r="S71" s="1">
        <f t="shared" si="13"/>
        <v>0</v>
      </c>
      <c r="T71" s="1">
        <f t="shared" si="14"/>
        <v>0</v>
      </c>
      <c r="U71" s="1">
        <f t="shared" si="15"/>
        <v>0</v>
      </c>
      <c r="V71" s="1">
        <f t="shared" si="16"/>
        <v>1</v>
      </c>
      <c r="W71" s="19">
        <f>VLOOKUP(E71,'Win Rate'!B:I,8,FALSE)</f>
        <v>0.56644518272425248</v>
      </c>
      <c r="X71" s="20">
        <f>VLOOKUP(E71,'Win Rate'!B:J,9,FALSE)</f>
        <v>46.445548661686693</v>
      </c>
      <c r="Y71" s="18" cm="1">
        <f t="array" ref="Y71">IFERROR(INDEX($Z$2:$Z70,SUMPRODUCT(MAX(ROW($D$2:$D70)*($D71=$D$2:$D70))-1)),_xlfn.IFNA(IF(VLOOKUP(D71,'4.2 Elo (Values)'!A:C,3,FALSE)&gt;0,VLOOKUP(Results!D71,'4.2 Elo (Values)'!A:C,3,FALSE),400),400))</f>
        <v>451.07269483804617</v>
      </c>
      <c r="Z71" s="18">
        <f>Y71+(IFERROR(VLOOKUP(D71,'4.2 Elo (Values)'!A:J,10,FALSE),40)*(V71-(1/(10^(((AVERAGEIFS(Y:Y,A:A,A71)+AVERAGEIFS(X:X,A:A,A71))-(Y71+X71))/400)+1)*O71)))</f>
        <v>411.7915611987035</v>
      </c>
      <c r="AA71" s="18">
        <f t="shared" si="17"/>
        <v>-39.28113363934267</v>
      </c>
      <c r="AB71">
        <f>VLOOKUP($A71,Events!$B:$I,4,FALSE)</f>
        <v>0</v>
      </c>
      <c r="AC71">
        <f>VLOOKUP($A71,Events!$B:$I,5,FALSE)</f>
        <v>0</v>
      </c>
      <c r="AD71">
        <f>VLOOKUP($A71,Events!$B:$I,6,FALSE)</f>
        <v>0</v>
      </c>
      <c r="AE71">
        <f>VLOOKUP($A71,Events!$B:$I,7,FALSE)</f>
        <v>0</v>
      </c>
      <c r="AF71">
        <f>VLOOKUP($A71,Events!$B:$I,8,FALSE)</f>
        <v>0</v>
      </c>
    </row>
    <row r="72" spans="1:32" ht="15" customHeight="1" x14ac:dyDescent="0.3">
      <c r="A72" t="s">
        <v>24212</v>
      </c>
      <c r="B72" t="s">
        <v>24213</v>
      </c>
      <c r="C72" t="s">
        <v>24214</v>
      </c>
      <c r="D72" t="s">
        <v>846</v>
      </c>
      <c r="E72" t="s">
        <v>49</v>
      </c>
      <c r="F72" t="s">
        <v>23149</v>
      </c>
      <c r="G72" s="2" t="s">
        <v>24290</v>
      </c>
      <c r="H72" t="s">
        <v>368</v>
      </c>
      <c r="I72" s="1">
        <v>0</v>
      </c>
      <c r="J72" s="1">
        <v>1</v>
      </c>
      <c r="K72" s="1">
        <v>0</v>
      </c>
      <c r="L72" s="1">
        <v>1</v>
      </c>
      <c r="M72" s="1">
        <v>0</v>
      </c>
      <c r="O72" s="1">
        <f t="shared" si="9"/>
        <v>5</v>
      </c>
      <c r="P72" s="1">
        <f t="shared" si="10"/>
        <v>2</v>
      </c>
      <c r="Q72" s="1">
        <f t="shared" si="11"/>
        <v>0</v>
      </c>
      <c r="R72" s="1">
        <f t="shared" si="12"/>
        <v>3</v>
      </c>
      <c r="S72" s="1">
        <f t="shared" si="13"/>
        <v>0</v>
      </c>
      <c r="T72" s="1">
        <f t="shared" si="14"/>
        <v>0</v>
      </c>
      <c r="U72" s="1">
        <f t="shared" si="15"/>
        <v>0</v>
      </c>
      <c r="V72" s="1">
        <f t="shared" si="16"/>
        <v>2</v>
      </c>
      <c r="W72" s="19">
        <f>VLOOKUP(E72,'Win Rate'!B:I,8,FALSE)</f>
        <v>0.45549738219895286</v>
      </c>
      <c r="X72" s="20">
        <f>VLOOKUP(E72,'Win Rate'!B:J,9,FALSE)</f>
        <v>-31.005634672064751</v>
      </c>
      <c r="Y72" s="18" cm="1">
        <f t="array" ref="Y72">IFERROR(INDEX($Z$2:$Z71,SUMPRODUCT(MAX(ROW($D$2:$D71)*($D72=$D$2:$D71))-1)),_xlfn.IFNA(IF(VLOOKUP(D72,'4.2 Elo (Values)'!A:C,3,FALSE)&gt;0,VLOOKUP(Results!D72,'4.2 Elo (Values)'!A:C,3,FALSE),400),400))</f>
        <v>557.61086059614422</v>
      </c>
      <c r="Z72" s="18">
        <f>Y72+(IFERROR(VLOOKUP(D72,'4.2 Elo (Values)'!A:J,10,FALSE),40)*(V72-(1/(10^(((AVERAGEIFS(Y:Y,A:A,A72)+AVERAGEIFS(X:X,A:A,A72))-(Y72+X72))/400)+1)*O72)))</f>
        <v>554.69298805281267</v>
      </c>
      <c r="AA72" s="18">
        <f t="shared" si="17"/>
        <v>-2.9178725433315549</v>
      </c>
      <c r="AB72">
        <f>VLOOKUP($A72,Events!$B:$I,4,FALSE)</f>
        <v>0</v>
      </c>
      <c r="AC72">
        <f>VLOOKUP($A72,Events!$B:$I,5,FALSE)</f>
        <v>0</v>
      </c>
      <c r="AD72">
        <f>VLOOKUP($A72,Events!$B:$I,6,FALSE)</f>
        <v>0</v>
      </c>
      <c r="AE72">
        <f>VLOOKUP($A72,Events!$B:$I,7,FALSE)</f>
        <v>0</v>
      </c>
      <c r="AF72">
        <f>VLOOKUP($A72,Events!$B:$I,8,FALSE)</f>
        <v>0</v>
      </c>
    </row>
    <row r="73" spans="1:32" ht="15" customHeight="1" x14ac:dyDescent="0.3">
      <c r="A73" t="s">
        <v>24212</v>
      </c>
      <c r="B73" t="s">
        <v>24213</v>
      </c>
      <c r="C73" t="s">
        <v>24214</v>
      </c>
      <c r="D73" t="s">
        <v>393</v>
      </c>
      <c r="E73" t="s">
        <v>20</v>
      </c>
      <c r="F73" t="s">
        <v>24211</v>
      </c>
      <c r="G73" s="2" t="s">
        <v>24291</v>
      </c>
      <c r="H73" t="s">
        <v>368</v>
      </c>
      <c r="I73" s="1">
        <v>1</v>
      </c>
      <c r="J73" s="1">
        <v>0</v>
      </c>
      <c r="K73" s="1">
        <v>0</v>
      </c>
      <c r="L73" s="1">
        <v>1</v>
      </c>
      <c r="M73" s="1">
        <v>0</v>
      </c>
      <c r="O73" s="1">
        <f t="shared" si="9"/>
        <v>5</v>
      </c>
      <c r="P73" s="1">
        <f t="shared" si="10"/>
        <v>2</v>
      </c>
      <c r="Q73" s="1">
        <f t="shared" si="11"/>
        <v>0</v>
      </c>
      <c r="R73" s="1">
        <f t="shared" si="12"/>
        <v>3</v>
      </c>
      <c r="S73" s="1">
        <f t="shared" si="13"/>
        <v>0</v>
      </c>
      <c r="T73" s="1">
        <f t="shared" si="14"/>
        <v>0</v>
      </c>
      <c r="U73" s="1">
        <f t="shared" si="15"/>
        <v>0</v>
      </c>
      <c r="V73" s="1">
        <f t="shared" si="16"/>
        <v>2</v>
      </c>
      <c r="W73" s="19">
        <f>VLOOKUP(E73,'Win Rate'!B:I,8,FALSE)</f>
        <v>0.41608391608391609</v>
      </c>
      <c r="X73" s="20">
        <f>VLOOKUP(E73,'Win Rate'!B:J,9,FALSE)</f>
        <v>-58.867803902021024</v>
      </c>
      <c r="Y73" s="18" cm="1">
        <f t="array" ref="Y73">IFERROR(INDEX($Z$2:$Z72,SUMPRODUCT(MAX(ROW($D$2:$D72)*($D73=$D$2:$D72))-1)),_xlfn.IFNA(IF(VLOOKUP(D73,'4.2 Elo (Values)'!A:C,3,FALSE)&gt;0,VLOOKUP(Results!D73,'4.2 Elo (Values)'!A:C,3,FALSE),400),400))</f>
        <v>574.70099044296978</v>
      </c>
      <c r="Z73" s="18">
        <f>Y73+(IFERROR(VLOOKUP(D73,'4.2 Elo (Values)'!A:J,10,FALSE),40)*(V73-(1/(10^(((AVERAGEIFS(Y:Y,A:A,A73)+AVERAGEIFS(X:X,A:A,A73))-(Y73+X73))/400)+1)*O73)))</f>
        <v>573.29511305272911</v>
      </c>
      <c r="AA73" s="18">
        <f t="shared" si="17"/>
        <v>-1.4058773902406756</v>
      </c>
      <c r="AB73">
        <f>VLOOKUP($A73,Events!$B:$I,4,FALSE)</f>
        <v>0</v>
      </c>
      <c r="AC73">
        <f>VLOOKUP($A73,Events!$B:$I,5,FALSE)</f>
        <v>0</v>
      </c>
      <c r="AD73">
        <f>VLOOKUP($A73,Events!$B:$I,6,FALSE)</f>
        <v>0</v>
      </c>
      <c r="AE73">
        <f>VLOOKUP($A73,Events!$B:$I,7,FALSE)</f>
        <v>0</v>
      </c>
      <c r="AF73">
        <f>VLOOKUP($A73,Events!$B:$I,8,FALSE)</f>
        <v>0</v>
      </c>
    </row>
    <row r="74" spans="1:32" ht="15" customHeight="1" x14ac:dyDescent="0.3">
      <c r="A74" t="s">
        <v>24212</v>
      </c>
      <c r="B74" t="s">
        <v>24213</v>
      </c>
      <c r="C74" t="s">
        <v>24214</v>
      </c>
      <c r="D74" t="s">
        <v>167</v>
      </c>
      <c r="E74" t="s">
        <v>24208</v>
      </c>
      <c r="F74" t="s">
        <v>12</v>
      </c>
      <c r="G74" s="2" t="s">
        <v>24292</v>
      </c>
      <c r="H74" t="s">
        <v>368</v>
      </c>
      <c r="I74" s="1">
        <v>0</v>
      </c>
      <c r="J74" s="1">
        <v>0</v>
      </c>
      <c r="K74" s="1">
        <v>1</v>
      </c>
      <c r="L74" s="1">
        <v>1</v>
      </c>
      <c r="M74" s="1">
        <v>0</v>
      </c>
      <c r="O74" s="1">
        <f t="shared" si="9"/>
        <v>5</v>
      </c>
      <c r="P74" s="1">
        <f t="shared" si="10"/>
        <v>2</v>
      </c>
      <c r="Q74" s="1">
        <f t="shared" si="11"/>
        <v>0</v>
      </c>
      <c r="R74" s="1">
        <f t="shared" si="12"/>
        <v>3</v>
      </c>
      <c r="S74" s="1">
        <f t="shared" si="13"/>
        <v>0</v>
      </c>
      <c r="T74" s="1">
        <f t="shared" si="14"/>
        <v>0</v>
      </c>
      <c r="U74" s="1">
        <f t="shared" si="15"/>
        <v>0</v>
      </c>
      <c r="V74" s="1">
        <f t="shared" si="16"/>
        <v>2</v>
      </c>
      <c r="W74" s="19">
        <f>VLOOKUP(E74,'Win Rate'!B:I,8,FALSE)</f>
        <v>0.46802325581395349</v>
      </c>
      <c r="X74" s="20">
        <f>VLOOKUP(E74,'Win Rate'!B:J,9,FALSE)</f>
        <v>-22.250085479431931</v>
      </c>
      <c r="Y74" s="18" cm="1">
        <f t="array" ref="Y74">IFERROR(INDEX($Z$2:$Z73,SUMPRODUCT(MAX(ROW($D$2:$D73)*($D74=$D$2:$D73))-1)),_xlfn.IFNA(IF(VLOOKUP(D74,'4.2 Elo (Values)'!A:C,3,FALSE)&gt;0,VLOOKUP(Results!D74,'4.2 Elo (Values)'!A:C,3,FALSE),400),400))</f>
        <v>574.31458686405188</v>
      </c>
      <c r="Z74" s="18">
        <f>Y74+(IFERROR(VLOOKUP(D74,'4.2 Elo (Values)'!A:J,10,FALSE),40)*(V74-(1/(10^(((AVERAGEIFS(Y:Y,A:A,A74)+AVERAGEIFS(X:X,A:A,A74))-(Y74+X74))/400)+1)*O74)))</f>
        <v>567.77522856593816</v>
      </c>
      <c r="AA74" s="18">
        <f t="shared" si="17"/>
        <v>-6.5393582981137115</v>
      </c>
      <c r="AB74">
        <f>VLOOKUP($A74,Events!$B:$I,4,FALSE)</f>
        <v>0</v>
      </c>
      <c r="AC74">
        <f>VLOOKUP($A74,Events!$B:$I,5,FALSE)</f>
        <v>0</v>
      </c>
      <c r="AD74">
        <f>VLOOKUP($A74,Events!$B:$I,6,FALSE)</f>
        <v>0</v>
      </c>
      <c r="AE74">
        <f>VLOOKUP($A74,Events!$B:$I,7,FALSE)</f>
        <v>0</v>
      </c>
      <c r="AF74">
        <f>VLOOKUP($A74,Events!$B:$I,8,FALSE)</f>
        <v>0</v>
      </c>
    </row>
    <row r="75" spans="1:32" ht="15" customHeight="1" x14ac:dyDescent="0.3">
      <c r="A75" t="s">
        <v>24212</v>
      </c>
      <c r="B75" t="s">
        <v>24213</v>
      </c>
      <c r="C75" t="s">
        <v>24214</v>
      </c>
      <c r="D75" t="s">
        <v>532</v>
      </c>
      <c r="E75" t="s">
        <v>83</v>
      </c>
      <c r="G75" s="2" t="s">
        <v>24293</v>
      </c>
      <c r="H75" t="s">
        <v>368</v>
      </c>
      <c r="I75" s="1">
        <v>1</v>
      </c>
      <c r="J75" s="1">
        <v>1</v>
      </c>
      <c r="K75" s="1">
        <v>1</v>
      </c>
      <c r="L75" s="1">
        <v>1</v>
      </c>
      <c r="M75" s="1">
        <v>1</v>
      </c>
      <c r="O75" s="1">
        <f t="shared" si="9"/>
        <v>5</v>
      </c>
      <c r="P75" s="1">
        <f t="shared" si="10"/>
        <v>5</v>
      </c>
      <c r="Q75" s="1">
        <f t="shared" si="11"/>
        <v>0</v>
      </c>
      <c r="R75" s="1">
        <f t="shared" si="12"/>
        <v>0</v>
      </c>
      <c r="S75" s="1">
        <f t="shared" si="13"/>
        <v>1</v>
      </c>
      <c r="T75" s="1">
        <f t="shared" si="14"/>
        <v>1</v>
      </c>
      <c r="U75" s="1">
        <f t="shared" si="15"/>
        <v>1</v>
      </c>
      <c r="V75" s="1">
        <f t="shared" si="16"/>
        <v>5</v>
      </c>
      <c r="W75" s="19">
        <f>VLOOKUP(E75,'Win Rate'!B:I,8,FALSE)</f>
        <v>0.56644518272425248</v>
      </c>
      <c r="X75" s="20">
        <f>VLOOKUP(E75,'Win Rate'!B:J,9,FALSE)</f>
        <v>46.445548661686693</v>
      </c>
      <c r="Y75" s="18" cm="1">
        <f t="array" ref="Y75">IFERROR(INDEX($Z$2:$Z74,SUMPRODUCT(MAX(ROW($D$2:$D74)*($D75=$D$2:$D74))-1)),_xlfn.IFNA(IF(VLOOKUP(D75,'4.2 Elo (Values)'!A:C,3,FALSE)&gt;0,VLOOKUP(Results!D75,'4.2 Elo (Values)'!A:C,3,FALSE),400),400))</f>
        <v>752.42355660635906</v>
      </c>
      <c r="Z75" s="18">
        <f>Y75+(IFERROR(VLOOKUP(D75,'4.2 Elo (Values)'!A:J,10,FALSE),40)*(V75-(1/(10^(((AVERAGEIFS(Y:Y,A:A,A75)+AVERAGEIFS(X:X,A:A,A75))-(Y75+X75))/400)+1)*O75)))</f>
        <v>774.14329285657129</v>
      </c>
      <c r="AA75" s="18">
        <f t="shared" si="17"/>
        <v>21.719736250212236</v>
      </c>
      <c r="AB75">
        <f>VLOOKUP($A75,Events!$B:$I,4,FALSE)</f>
        <v>0</v>
      </c>
      <c r="AC75">
        <f>VLOOKUP($A75,Events!$B:$I,5,FALSE)</f>
        <v>0</v>
      </c>
      <c r="AD75">
        <f>VLOOKUP($A75,Events!$B:$I,6,FALSE)</f>
        <v>0</v>
      </c>
      <c r="AE75">
        <f>VLOOKUP($A75,Events!$B:$I,7,FALSE)</f>
        <v>0</v>
      </c>
      <c r="AF75">
        <f>VLOOKUP($A75,Events!$B:$I,8,FALSE)</f>
        <v>0</v>
      </c>
    </row>
    <row r="76" spans="1:32" ht="15" customHeight="1" x14ac:dyDescent="0.3">
      <c r="A76" t="s">
        <v>24212</v>
      </c>
      <c r="B76" t="s">
        <v>24213</v>
      </c>
      <c r="C76" t="s">
        <v>24214</v>
      </c>
      <c r="D76" t="s">
        <v>24215</v>
      </c>
      <c r="E76" t="s">
        <v>56</v>
      </c>
      <c r="F76" t="s">
        <v>303</v>
      </c>
      <c r="G76" s="2" t="s">
        <v>24294</v>
      </c>
      <c r="H76" t="s">
        <v>368</v>
      </c>
      <c r="I76" s="1">
        <v>1</v>
      </c>
      <c r="J76" s="1">
        <v>1</v>
      </c>
      <c r="K76" s="1">
        <v>0</v>
      </c>
      <c r="L76" s="1">
        <v>1</v>
      </c>
      <c r="M76" s="1">
        <v>1</v>
      </c>
      <c r="O76" s="1">
        <f t="shared" si="9"/>
        <v>5</v>
      </c>
      <c r="P76" s="1">
        <f t="shared" si="10"/>
        <v>4</v>
      </c>
      <c r="Q76" s="1">
        <f t="shared" si="11"/>
        <v>0</v>
      </c>
      <c r="R76" s="1">
        <f t="shared" si="12"/>
        <v>1</v>
      </c>
      <c r="S76" s="1">
        <f t="shared" si="13"/>
        <v>0</v>
      </c>
      <c r="T76" s="1">
        <f t="shared" si="14"/>
        <v>0</v>
      </c>
      <c r="U76" s="1">
        <f t="shared" si="15"/>
        <v>0</v>
      </c>
      <c r="V76" s="1">
        <f t="shared" si="16"/>
        <v>4</v>
      </c>
      <c r="W76" s="19">
        <f>VLOOKUP(E76,'Win Rate'!B:I,8,FALSE)</f>
        <v>0.56206896551724139</v>
      </c>
      <c r="X76" s="20">
        <f>VLOOKUP(E76,'Win Rate'!B:J,9,FALSE)</f>
        <v>43.353553379200399</v>
      </c>
      <c r="Y76" s="18" cm="1">
        <f t="array" ref="Y76">IFERROR(INDEX($Z$2:$Z75,SUMPRODUCT(MAX(ROW($D$2:$D75)*($D76=$D$2:$D75))-1)),_xlfn.IFNA(IF(VLOOKUP(D76,'4.2 Elo (Values)'!A:C,3,FALSE)&gt;0,VLOOKUP(Results!D76,'4.2 Elo (Values)'!A:C,3,FALSE),400),400))</f>
        <v>400</v>
      </c>
      <c r="Z76" s="18">
        <f>Y76+(IFERROR(VLOOKUP(D76,'4.2 Elo (Values)'!A:J,10,FALSE),40)*(V76-(1/(10^(((AVERAGEIFS(Y:Y,A:A,A76)+AVERAGEIFS(X:X,A:A,A76))-(Y76+X76))/400)+1)*O76)))</f>
        <v>496.46329319139835</v>
      </c>
      <c r="AA76" s="18">
        <f t="shared" si="17"/>
        <v>96.46329319139835</v>
      </c>
      <c r="AB76">
        <f>VLOOKUP($A76,Events!$B:$I,4,FALSE)</f>
        <v>0</v>
      </c>
      <c r="AC76">
        <f>VLOOKUP($A76,Events!$B:$I,5,FALSE)</f>
        <v>0</v>
      </c>
      <c r="AD76">
        <f>VLOOKUP($A76,Events!$B:$I,6,FALSE)</f>
        <v>0</v>
      </c>
      <c r="AE76">
        <f>VLOOKUP($A76,Events!$B:$I,7,FALSE)</f>
        <v>0</v>
      </c>
      <c r="AF76">
        <f>VLOOKUP($A76,Events!$B:$I,8,FALSE)</f>
        <v>0</v>
      </c>
    </row>
    <row r="77" spans="1:32" ht="15" customHeight="1" x14ac:dyDescent="0.3">
      <c r="A77" t="s">
        <v>24212</v>
      </c>
      <c r="B77" t="s">
        <v>24213</v>
      </c>
      <c r="C77" t="s">
        <v>24214</v>
      </c>
      <c r="D77" t="s">
        <v>394</v>
      </c>
      <c r="E77" t="s">
        <v>27</v>
      </c>
      <c r="F77" t="s">
        <v>125</v>
      </c>
      <c r="G77" s="2" t="s">
        <v>24295</v>
      </c>
      <c r="H77" t="s">
        <v>368</v>
      </c>
      <c r="I77" s="1">
        <v>1</v>
      </c>
      <c r="J77" s="1">
        <v>1</v>
      </c>
      <c r="K77" s="1">
        <v>0</v>
      </c>
      <c r="L77" s="1">
        <v>0</v>
      </c>
      <c r="M77" s="1">
        <v>1</v>
      </c>
      <c r="O77" s="1">
        <f t="shared" si="9"/>
        <v>5</v>
      </c>
      <c r="P77" s="1">
        <f t="shared" si="10"/>
        <v>3</v>
      </c>
      <c r="Q77" s="1">
        <f t="shared" si="11"/>
        <v>0</v>
      </c>
      <c r="R77" s="1">
        <f t="shared" si="12"/>
        <v>2</v>
      </c>
      <c r="S77" s="1">
        <f t="shared" si="13"/>
        <v>0</v>
      </c>
      <c r="T77" s="1">
        <f t="shared" si="14"/>
        <v>0</v>
      </c>
      <c r="U77" s="1">
        <f t="shared" si="15"/>
        <v>0</v>
      </c>
      <c r="V77" s="1">
        <f t="shared" si="16"/>
        <v>3</v>
      </c>
      <c r="W77" s="19">
        <f>VLOOKUP(E77,'Win Rate'!B:I,8,FALSE)</f>
        <v>0.43775100401606426</v>
      </c>
      <c r="X77" s="20">
        <f>VLOOKUP(E77,'Win Rate'!B:J,9,FALSE)</f>
        <v>-43.480615095045756</v>
      </c>
      <c r="Y77" s="18" cm="1">
        <f t="array" ref="Y77">IFERROR(INDEX($Z$2:$Z76,SUMPRODUCT(MAX(ROW($D$2:$D76)*($D77=$D$2:$D76))-1)),_xlfn.IFNA(IF(VLOOKUP(D77,'4.2 Elo (Values)'!A:C,3,FALSE)&gt;0,VLOOKUP(Results!D77,'4.2 Elo (Values)'!A:C,3,FALSE),400),400))</f>
        <v>723.61806303095636</v>
      </c>
      <c r="Z77" s="18">
        <f>Y77+(IFERROR(VLOOKUP(D77,'4.2 Elo (Values)'!A:J,10,FALSE),40)*(V77-(1/(10^(((AVERAGEIFS(Y:Y,A:A,A77)+AVERAGEIFS(X:X,A:A,A77))-(Y77+X77))/400)+1)*O77)))</f>
        <v>719.08447332043318</v>
      </c>
      <c r="AA77" s="18">
        <f t="shared" si="17"/>
        <v>-4.5335897105231879</v>
      </c>
      <c r="AB77">
        <f>VLOOKUP($A77,Events!$B:$I,4,FALSE)</f>
        <v>0</v>
      </c>
      <c r="AC77">
        <f>VLOOKUP($A77,Events!$B:$I,5,FALSE)</f>
        <v>0</v>
      </c>
      <c r="AD77">
        <f>VLOOKUP($A77,Events!$B:$I,6,FALSE)</f>
        <v>0</v>
      </c>
      <c r="AE77">
        <f>VLOOKUP($A77,Events!$B:$I,7,FALSE)</f>
        <v>0</v>
      </c>
      <c r="AF77">
        <f>VLOOKUP($A77,Events!$B:$I,8,FALSE)</f>
        <v>0</v>
      </c>
    </row>
    <row r="78" spans="1:32" ht="15" customHeight="1" x14ac:dyDescent="0.3">
      <c r="A78" t="s">
        <v>24212</v>
      </c>
      <c r="B78" t="s">
        <v>24213</v>
      </c>
      <c r="C78" t="s">
        <v>24214</v>
      </c>
      <c r="D78" t="s">
        <v>1358</v>
      </c>
      <c r="E78" t="s">
        <v>95</v>
      </c>
      <c r="F78" t="s">
        <v>24216</v>
      </c>
      <c r="G78" s="2" t="s">
        <v>24296</v>
      </c>
      <c r="H78" t="s">
        <v>368</v>
      </c>
      <c r="I78" s="1">
        <v>0</v>
      </c>
      <c r="J78" s="1">
        <v>1</v>
      </c>
      <c r="K78" s="1">
        <v>1</v>
      </c>
      <c r="L78" s="1">
        <v>0</v>
      </c>
      <c r="M78" s="1">
        <v>0</v>
      </c>
      <c r="O78" s="1">
        <f t="shared" si="9"/>
        <v>5</v>
      </c>
      <c r="P78" s="1">
        <f t="shared" si="10"/>
        <v>2</v>
      </c>
      <c r="Q78" s="1">
        <f t="shared" si="11"/>
        <v>0</v>
      </c>
      <c r="R78" s="1">
        <f t="shared" si="12"/>
        <v>3</v>
      </c>
      <c r="S78" s="1">
        <f t="shared" si="13"/>
        <v>0</v>
      </c>
      <c r="T78" s="1">
        <f t="shared" si="14"/>
        <v>0</v>
      </c>
      <c r="U78" s="1">
        <f t="shared" si="15"/>
        <v>0</v>
      </c>
      <c r="V78" s="1">
        <f t="shared" si="16"/>
        <v>2</v>
      </c>
      <c r="W78" s="19">
        <f>VLOOKUP(E78,'Win Rate'!B:I,8,FALSE)</f>
        <v>0.5084269662921348</v>
      </c>
      <c r="X78" s="20">
        <f>VLOOKUP(E78,'Win Rate'!B:J,9,FALSE)</f>
        <v>5.8562104731559854</v>
      </c>
      <c r="Y78" s="18" cm="1">
        <f t="array" ref="Y78">IFERROR(INDEX($Z$2:$Z77,SUMPRODUCT(MAX(ROW($D$2:$D77)*($D78=$D$2:$D77))-1)),_xlfn.IFNA(IF(VLOOKUP(D78,'4.2 Elo (Values)'!A:C,3,FALSE)&gt;0,VLOOKUP(Results!D78,'4.2 Elo (Values)'!A:C,3,FALSE),400),400))</f>
        <v>561.77220103274976</v>
      </c>
      <c r="Z78" s="18">
        <f>Y78+(IFERROR(VLOOKUP(D78,'4.2 Elo (Values)'!A:J,10,FALSE),40)*(V78-(1/(10^(((AVERAGEIFS(Y:Y,A:A,A78)+AVERAGEIFS(X:X,A:A,A78))-(Y78+X78))/400)+1)*O78)))</f>
        <v>552.99831207086731</v>
      </c>
      <c r="AA78" s="18">
        <f t="shared" si="17"/>
        <v>-8.7738889618824487</v>
      </c>
      <c r="AB78">
        <f>VLOOKUP($A78,Events!$B:$I,4,FALSE)</f>
        <v>0</v>
      </c>
      <c r="AC78">
        <f>VLOOKUP($A78,Events!$B:$I,5,FALSE)</f>
        <v>0</v>
      </c>
      <c r="AD78">
        <f>VLOOKUP($A78,Events!$B:$I,6,FALSE)</f>
        <v>0</v>
      </c>
      <c r="AE78">
        <f>VLOOKUP($A78,Events!$B:$I,7,FALSE)</f>
        <v>0</v>
      </c>
      <c r="AF78">
        <f>VLOOKUP($A78,Events!$B:$I,8,FALSE)</f>
        <v>0</v>
      </c>
    </row>
    <row r="79" spans="1:32" ht="15" customHeight="1" x14ac:dyDescent="0.3">
      <c r="A79" t="s">
        <v>24212</v>
      </c>
      <c r="B79" t="s">
        <v>24213</v>
      </c>
      <c r="C79" t="s">
        <v>24214</v>
      </c>
      <c r="D79" t="s">
        <v>148</v>
      </c>
      <c r="E79" t="s">
        <v>49</v>
      </c>
      <c r="F79" t="s">
        <v>50</v>
      </c>
      <c r="G79" s="2" t="s">
        <v>24297</v>
      </c>
      <c r="H79" t="s">
        <v>368</v>
      </c>
      <c r="I79" s="1">
        <v>0</v>
      </c>
      <c r="J79" s="1">
        <v>0</v>
      </c>
      <c r="K79" s="1">
        <v>1</v>
      </c>
      <c r="L79" s="1">
        <v>0</v>
      </c>
      <c r="M79" s="1">
        <v>1</v>
      </c>
      <c r="O79" s="1">
        <f t="shared" si="9"/>
        <v>5</v>
      </c>
      <c r="P79" s="1">
        <f t="shared" si="10"/>
        <v>2</v>
      </c>
      <c r="Q79" s="1">
        <f t="shared" si="11"/>
        <v>0</v>
      </c>
      <c r="R79" s="1">
        <f t="shared" si="12"/>
        <v>3</v>
      </c>
      <c r="S79" s="1">
        <f t="shared" si="13"/>
        <v>0</v>
      </c>
      <c r="T79" s="1">
        <f t="shared" si="14"/>
        <v>0</v>
      </c>
      <c r="U79" s="1">
        <f t="shared" si="15"/>
        <v>0</v>
      </c>
      <c r="V79" s="1">
        <f t="shared" si="16"/>
        <v>2</v>
      </c>
      <c r="W79" s="19">
        <f>VLOOKUP(E79,'Win Rate'!B:I,8,FALSE)</f>
        <v>0.45549738219895286</v>
      </c>
      <c r="X79" s="20">
        <f>VLOOKUP(E79,'Win Rate'!B:J,9,FALSE)</f>
        <v>-31.005634672064751</v>
      </c>
      <c r="Y79" s="18" cm="1">
        <f t="array" ref="Y79">IFERROR(INDEX($Z$2:$Z78,SUMPRODUCT(MAX(ROW($D$2:$D78)*($D79=$D$2:$D78))-1)),_xlfn.IFNA(IF(VLOOKUP(D79,'4.2 Elo (Values)'!A:C,3,FALSE)&gt;0,VLOOKUP(Results!D79,'4.2 Elo (Values)'!A:C,3,FALSE),400),400))</f>
        <v>629.69908396735593</v>
      </c>
      <c r="Z79" s="18">
        <f>Y79+(IFERROR(VLOOKUP(D79,'4.2 Elo (Values)'!A:J,10,FALSE),40)*(V79-(1/(10^(((AVERAGEIFS(Y:Y,A:A,A79)+AVERAGEIFS(X:X,A:A,A79))-(Y79+X79))/400)+1)*O79)))</f>
        <v>616.45936778223518</v>
      </c>
      <c r="AA79" s="18">
        <f t="shared" si="17"/>
        <v>-13.239716185120756</v>
      </c>
      <c r="AB79">
        <f>VLOOKUP($A79,Events!$B:$I,4,FALSE)</f>
        <v>0</v>
      </c>
      <c r="AC79">
        <f>VLOOKUP($A79,Events!$B:$I,5,FALSE)</f>
        <v>0</v>
      </c>
      <c r="AD79">
        <f>VLOOKUP($A79,Events!$B:$I,6,FALSE)</f>
        <v>0</v>
      </c>
      <c r="AE79">
        <f>VLOOKUP($A79,Events!$B:$I,7,FALSE)</f>
        <v>0</v>
      </c>
      <c r="AF79">
        <f>VLOOKUP($A79,Events!$B:$I,8,FALSE)</f>
        <v>0</v>
      </c>
    </row>
    <row r="80" spans="1:32" ht="15" customHeight="1" x14ac:dyDescent="0.3">
      <c r="A80" t="s">
        <v>24212</v>
      </c>
      <c r="B80" t="s">
        <v>24213</v>
      </c>
      <c r="C80" t="s">
        <v>24214</v>
      </c>
      <c r="D80" t="s">
        <v>170</v>
      </c>
      <c r="E80" t="s">
        <v>27</v>
      </c>
      <c r="F80" t="s">
        <v>24217</v>
      </c>
      <c r="G80" s="2" t="s">
        <v>24298</v>
      </c>
      <c r="H80" t="s">
        <v>368</v>
      </c>
      <c r="I80" s="1">
        <v>1</v>
      </c>
      <c r="J80" s="1">
        <v>0</v>
      </c>
      <c r="K80" s="1">
        <v>1</v>
      </c>
      <c r="L80" s="1">
        <v>1</v>
      </c>
      <c r="M80" s="1">
        <v>0</v>
      </c>
      <c r="O80" s="1">
        <f t="shared" si="9"/>
        <v>5</v>
      </c>
      <c r="P80" s="1">
        <f t="shared" si="10"/>
        <v>3</v>
      </c>
      <c r="Q80" s="1">
        <f t="shared" si="11"/>
        <v>0</v>
      </c>
      <c r="R80" s="1">
        <f t="shared" si="12"/>
        <v>2</v>
      </c>
      <c r="S80" s="1">
        <f t="shared" si="13"/>
        <v>0</v>
      </c>
      <c r="T80" s="1">
        <f t="shared" si="14"/>
        <v>0</v>
      </c>
      <c r="U80" s="1">
        <f t="shared" si="15"/>
        <v>0</v>
      </c>
      <c r="V80" s="1">
        <f t="shared" si="16"/>
        <v>3</v>
      </c>
      <c r="W80" s="19">
        <f>VLOOKUP(E80,'Win Rate'!B:I,8,FALSE)</f>
        <v>0.43775100401606426</v>
      </c>
      <c r="X80" s="20">
        <f>VLOOKUP(E80,'Win Rate'!B:J,9,FALSE)</f>
        <v>-43.480615095045756</v>
      </c>
      <c r="Y80" s="18" cm="1">
        <f t="array" ref="Y80">IFERROR(INDEX($Z$2:$Z79,SUMPRODUCT(MAX(ROW($D$2:$D79)*($D80=$D$2:$D79))-1)),_xlfn.IFNA(IF(VLOOKUP(D80,'4.2 Elo (Values)'!A:C,3,FALSE)&gt;0,VLOOKUP(Results!D80,'4.2 Elo (Values)'!A:C,3,FALSE),400),400))</f>
        <v>571.09525004887576</v>
      </c>
      <c r="Z80" s="18">
        <f>Y80+(IFERROR(VLOOKUP(D80,'4.2 Elo (Values)'!A:J,10,FALSE),40)*(V80-(1/(10^(((AVERAGEIFS(Y:Y,A:A,A80)+AVERAGEIFS(X:X,A:A,A80))-(Y80+X80))/400)+1)*O80)))</f>
        <v>588.03496807400666</v>
      </c>
      <c r="AA80" s="18">
        <f t="shared" si="17"/>
        <v>16.939718025130901</v>
      </c>
      <c r="AB80">
        <f>VLOOKUP($A80,Events!$B:$I,4,FALSE)</f>
        <v>0</v>
      </c>
      <c r="AC80">
        <f>VLOOKUP($A80,Events!$B:$I,5,FALSE)</f>
        <v>0</v>
      </c>
      <c r="AD80">
        <f>VLOOKUP($A80,Events!$B:$I,6,FALSE)</f>
        <v>0</v>
      </c>
      <c r="AE80">
        <f>VLOOKUP($A80,Events!$B:$I,7,FALSE)</f>
        <v>0</v>
      </c>
      <c r="AF80">
        <f>VLOOKUP($A80,Events!$B:$I,8,FALSE)</f>
        <v>0</v>
      </c>
    </row>
    <row r="81" spans="1:32" ht="15" customHeight="1" x14ac:dyDescent="0.3">
      <c r="A81" t="s">
        <v>24212</v>
      </c>
      <c r="B81" t="s">
        <v>24213</v>
      </c>
      <c r="C81" t="s">
        <v>24214</v>
      </c>
      <c r="D81" t="s">
        <v>1711</v>
      </c>
      <c r="E81" t="s">
        <v>103</v>
      </c>
      <c r="F81" t="s">
        <v>24206</v>
      </c>
      <c r="G81" s="2" t="s">
        <v>24299</v>
      </c>
      <c r="H81" t="s">
        <v>368</v>
      </c>
      <c r="I81" s="1">
        <v>0</v>
      </c>
      <c r="J81" s="1">
        <v>1</v>
      </c>
      <c r="K81" s="1">
        <v>0</v>
      </c>
      <c r="L81" s="1">
        <v>0</v>
      </c>
      <c r="M81" s="1">
        <v>0</v>
      </c>
      <c r="O81" s="1">
        <f t="shared" si="9"/>
        <v>5</v>
      </c>
      <c r="P81" s="1">
        <f t="shared" si="10"/>
        <v>1</v>
      </c>
      <c r="Q81" s="1">
        <f t="shared" si="11"/>
        <v>0</v>
      </c>
      <c r="R81" s="1">
        <f t="shared" si="12"/>
        <v>4</v>
      </c>
      <c r="S81" s="1">
        <f t="shared" si="13"/>
        <v>0</v>
      </c>
      <c r="T81" s="1">
        <f t="shared" si="14"/>
        <v>0</v>
      </c>
      <c r="U81" s="1">
        <f t="shared" si="15"/>
        <v>0</v>
      </c>
      <c r="V81" s="1">
        <f t="shared" si="16"/>
        <v>1</v>
      </c>
      <c r="W81" s="19">
        <f>VLOOKUP(E81,'Win Rate'!B:I,8,FALSE)</f>
        <v>0.59113300492610843</v>
      </c>
      <c r="X81" s="20">
        <f>VLOOKUP(E81,'Win Rate'!B:J,9,FALSE)</f>
        <v>64.041261468620419</v>
      </c>
      <c r="Y81" s="18" cm="1">
        <f t="array" ref="Y81">IFERROR(INDEX($Z$2:$Z80,SUMPRODUCT(MAX(ROW($D$2:$D80)*($D81=$D$2:$D80))-1)),_xlfn.IFNA(IF(VLOOKUP(D81,'4.2 Elo (Values)'!A:C,3,FALSE)&gt;0,VLOOKUP(Results!D81,'4.2 Elo (Values)'!A:C,3,FALSE),400),400))</f>
        <v>475.54077821047724</v>
      </c>
      <c r="Z81" s="18">
        <f>Y81+(IFERROR(VLOOKUP(D81,'4.2 Elo (Values)'!A:J,10,FALSE),40)*(V81-(1/(10^(((AVERAGEIFS(Y:Y,A:A,A81)+AVERAGEIFS(X:X,A:A,A81))-(Y81+X81))/400)+1)*O81)))</f>
        <v>450.78398569335457</v>
      </c>
      <c r="AA81" s="18">
        <f t="shared" si="17"/>
        <v>-24.756792517122676</v>
      </c>
      <c r="AB81">
        <f>VLOOKUP($A81,Events!$B:$I,4,FALSE)</f>
        <v>0</v>
      </c>
      <c r="AC81">
        <f>VLOOKUP($A81,Events!$B:$I,5,FALSE)</f>
        <v>0</v>
      </c>
      <c r="AD81">
        <f>VLOOKUP($A81,Events!$B:$I,6,FALSE)</f>
        <v>0</v>
      </c>
      <c r="AE81">
        <f>VLOOKUP($A81,Events!$B:$I,7,FALSE)</f>
        <v>0</v>
      </c>
      <c r="AF81">
        <f>VLOOKUP($A81,Events!$B:$I,8,FALSE)</f>
        <v>0</v>
      </c>
    </row>
    <row r="82" spans="1:32" ht="15" customHeight="1" x14ac:dyDescent="0.3">
      <c r="A82" t="s">
        <v>24212</v>
      </c>
      <c r="B82" t="s">
        <v>24213</v>
      </c>
      <c r="C82" t="s">
        <v>24214</v>
      </c>
      <c r="D82" t="s">
        <v>1579</v>
      </c>
      <c r="E82" t="s">
        <v>27</v>
      </c>
      <c r="F82" t="s">
        <v>110</v>
      </c>
      <c r="G82" s="2" t="s">
        <v>24300</v>
      </c>
      <c r="H82" t="s">
        <v>368</v>
      </c>
      <c r="I82" s="1">
        <v>0</v>
      </c>
      <c r="J82" s="1">
        <v>0</v>
      </c>
      <c r="K82" s="1">
        <v>0</v>
      </c>
      <c r="L82" s="1">
        <v>0</v>
      </c>
      <c r="M82" s="1">
        <v>1</v>
      </c>
      <c r="O82" s="1">
        <f t="shared" si="9"/>
        <v>5</v>
      </c>
      <c r="P82" s="1">
        <f t="shared" si="10"/>
        <v>1</v>
      </c>
      <c r="Q82" s="1">
        <f t="shared" si="11"/>
        <v>0</v>
      </c>
      <c r="R82" s="1">
        <f t="shared" si="12"/>
        <v>4</v>
      </c>
      <c r="S82" s="1">
        <f t="shared" si="13"/>
        <v>0</v>
      </c>
      <c r="T82" s="1">
        <f t="shared" si="14"/>
        <v>0</v>
      </c>
      <c r="U82" s="1">
        <f t="shared" si="15"/>
        <v>0</v>
      </c>
      <c r="V82" s="1">
        <f t="shared" si="16"/>
        <v>1</v>
      </c>
      <c r="W82" s="19">
        <f>VLOOKUP(E82,'Win Rate'!B:I,8,FALSE)</f>
        <v>0.43775100401606426</v>
      </c>
      <c r="X82" s="20">
        <f>VLOOKUP(E82,'Win Rate'!B:J,9,FALSE)</f>
        <v>-43.480615095045756</v>
      </c>
      <c r="Y82" s="18" cm="1">
        <f t="array" ref="Y82">IFERROR(INDEX($Z$2:$Z81,SUMPRODUCT(MAX(ROW($D$2:$D81)*($D82=$D$2:$D81))-1)),_xlfn.IFNA(IF(VLOOKUP(D82,'4.2 Elo (Values)'!A:C,3,FALSE)&gt;0,VLOOKUP(Results!D82,'4.2 Elo (Values)'!A:C,3,FALSE),400),400))</f>
        <v>484.5731593351764</v>
      </c>
      <c r="Z82" s="18">
        <f>Y82+(IFERROR(VLOOKUP(D82,'4.2 Elo (Values)'!A:J,10,FALSE),40)*(V82-(1/(10^(((AVERAGEIFS(Y:Y,A:A,A82)+AVERAGEIFS(X:X,A:A,A82))-(Y82+X82))/400)+1)*O82)))</f>
        <v>473.08625714666431</v>
      </c>
      <c r="AA82" s="18">
        <f t="shared" si="17"/>
        <v>-11.48690218851209</v>
      </c>
      <c r="AB82">
        <f>VLOOKUP($A82,Events!$B:$I,4,FALSE)</f>
        <v>0</v>
      </c>
      <c r="AC82">
        <f>VLOOKUP($A82,Events!$B:$I,5,FALSE)</f>
        <v>0</v>
      </c>
      <c r="AD82">
        <f>VLOOKUP($A82,Events!$B:$I,6,FALSE)</f>
        <v>0</v>
      </c>
      <c r="AE82">
        <f>VLOOKUP($A82,Events!$B:$I,7,FALSE)</f>
        <v>0</v>
      </c>
      <c r="AF82">
        <f>VLOOKUP($A82,Events!$B:$I,8,FALSE)</f>
        <v>0</v>
      </c>
    </row>
    <row r="83" spans="1:32" ht="15" customHeight="1" x14ac:dyDescent="0.3">
      <c r="A83" t="s">
        <v>24212</v>
      </c>
      <c r="B83" t="s">
        <v>24213</v>
      </c>
      <c r="C83" t="s">
        <v>24214</v>
      </c>
      <c r="D83" t="s">
        <v>678</v>
      </c>
      <c r="E83" t="s">
        <v>121</v>
      </c>
      <c r="F83" t="s">
        <v>474</v>
      </c>
      <c r="G83" s="2" t="s">
        <v>24301</v>
      </c>
      <c r="H83" t="s">
        <v>368</v>
      </c>
      <c r="I83" s="1">
        <v>1</v>
      </c>
      <c r="J83" s="1">
        <v>0</v>
      </c>
      <c r="K83" s="1">
        <v>1</v>
      </c>
      <c r="L83" s="1">
        <v>0</v>
      </c>
      <c r="M83" s="1">
        <v>1</v>
      </c>
      <c r="O83" s="1">
        <f t="shared" si="9"/>
        <v>5</v>
      </c>
      <c r="P83" s="1">
        <f t="shared" si="10"/>
        <v>3</v>
      </c>
      <c r="Q83" s="1">
        <f t="shared" si="11"/>
        <v>0</v>
      </c>
      <c r="R83" s="1">
        <f t="shared" si="12"/>
        <v>2</v>
      </c>
      <c r="S83" s="1">
        <f t="shared" si="13"/>
        <v>0</v>
      </c>
      <c r="T83" s="1">
        <f t="shared" si="14"/>
        <v>0</v>
      </c>
      <c r="U83" s="1">
        <f t="shared" si="15"/>
        <v>0</v>
      </c>
      <c r="V83" s="1">
        <f t="shared" si="16"/>
        <v>3</v>
      </c>
      <c r="W83" s="19">
        <f>VLOOKUP(E83,'Win Rate'!B:I,8,FALSE)</f>
        <v>0.60373443983402486</v>
      </c>
      <c r="X83" s="20">
        <f>VLOOKUP(E83,'Win Rate'!B:J,9,FALSE)</f>
        <v>73.143848695271856</v>
      </c>
      <c r="Y83" s="18" cm="1">
        <f t="array" ref="Y83">IFERROR(INDEX($Z$2:$Z82,SUMPRODUCT(MAX(ROW($D$2:$D82)*($D83=$D$2:$D82))-1)),_xlfn.IFNA(IF(VLOOKUP(D83,'4.2 Elo (Values)'!A:C,3,FALSE)&gt;0,VLOOKUP(Results!D83,'4.2 Elo (Values)'!A:C,3,FALSE),400),400))</f>
        <v>649.18219559663794</v>
      </c>
      <c r="Z83" s="18">
        <f>Y83+(IFERROR(VLOOKUP(D83,'4.2 Elo (Values)'!A:J,10,FALSE),40)*(V83-(1/(10^(((AVERAGEIFS(Y:Y,A:A,A83)+AVERAGEIFS(X:X,A:A,A83))-(Y83+X83))/400)+1)*O83)))</f>
        <v>639.30499925065385</v>
      </c>
      <c r="AA83" s="18">
        <f t="shared" si="17"/>
        <v>-9.877196345984089</v>
      </c>
      <c r="AB83">
        <f>VLOOKUP($A83,Events!$B:$I,4,FALSE)</f>
        <v>0</v>
      </c>
      <c r="AC83">
        <f>VLOOKUP($A83,Events!$B:$I,5,FALSE)</f>
        <v>0</v>
      </c>
      <c r="AD83">
        <f>VLOOKUP($A83,Events!$B:$I,6,FALSE)</f>
        <v>0</v>
      </c>
      <c r="AE83">
        <f>VLOOKUP($A83,Events!$B:$I,7,FALSE)</f>
        <v>0</v>
      </c>
      <c r="AF83">
        <f>VLOOKUP($A83,Events!$B:$I,8,FALSE)</f>
        <v>0</v>
      </c>
    </row>
    <row r="84" spans="1:32" ht="15" customHeight="1" x14ac:dyDescent="0.3">
      <c r="A84" t="s">
        <v>24218</v>
      </c>
      <c r="B84" t="s">
        <v>24189</v>
      </c>
      <c r="C84" t="s">
        <v>24214</v>
      </c>
      <c r="D84" t="s">
        <v>450</v>
      </c>
      <c r="E84" t="s">
        <v>83</v>
      </c>
      <c r="F84" t="s">
        <v>84</v>
      </c>
      <c r="G84" s="2" t="s">
        <v>24302</v>
      </c>
      <c r="H84" t="s">
        <v>368</v>
      </c>
      <c r="I84" s="1">
        <v>1</v>
      </c>
      <c r="J84" s="1">
        <v>1</v>
      </c>
      <c r="K84" s="1">
        <v>0</v>
      </c>
      <c r="L84" s="1">
        <v>1</v>
      </c>
      <c r="M84" s="1">
        <v>1</v>
      </c>
      <c r="O84" s="1">
        <f t="shared" si="9"/>
        <v>5</v>
      </c>
      <c r="P84" s="1">
        <f t="shared" si="10"/>
        <v>4</v>
      </c>
      <c r="Q84" s="1">
        <f t="shared" si="11"/>
        <v>0</v>
      </c>
      <c r="R84" s="1">
        <f t="shared" si="12"/>
        <v>1</v>
      </c>
      <c r="S84" s="1">
        <f t="shared" si="13"/>
        <v>0</v>
      </c>
      <c r="T84" s="1">
        <f t="shared" si="14"/>
        <v>0</v>
      </c>
      <c r="U84" s="1">
        <f t="shared" si="15"/>
        <v>0</v>
      </c>
      <c r="V84" s="1">
        <f t="shared" si="16"/>
        <v>4</v>
      </c>
      <c r="W84" s="19">
        <f>VLOOKUP(E84,'Win Rate'!B:I,8,FALSE)</f>
        <v>0.56644518272425248</v>
      </c>
      <c r="X84" s="20">
        <f>VLOOKUP(E84,'Win Rate'!B:J,9,FALSE)</f>
        <v>46.445548661686693</v>
      </c>
      <c r="Y84" s="18" cm="1">
        <f t="array" ref="Y84">IFERROR(INDEX($Z$2:$Z83,SUMPRODUCT(MAX(ROW($D$2:$D83)*($D84=$D$2:$D83))-1)),_xlfn.IFNA(IF(VLOOKUP(D84,'4.2 Elo (Values)'!A:C,3,FALSE)&gt;0,VLOOKUP(Results!D84,'4.2 Elo (Values)'!A:C,3,FALSE),400),400))</f>
        <v>519.44018126209426</v>
      </c>
      <c r="Z84" s="18">
        <f>Y84+(IFERROR(VLOOKUP(D84,'4.2 Elo (Values)'!A:J,10,FALSE),40)*(V84-(1/(10^(((AVERAGEIFS(Y:Y,A:A,A84)+AVERAGEIFS(X:X,A:A,A84))-(Y84+X84))/400)+1)*O84)))</f>
        <v>529.22134384767151</v>
      </c>
      <c r="AA84" s="18">
        <f t="shared" si="17"/>
        <v>9.781162585577249</v>
      </c>
      <c r="AB84">
        <f>VLOOKUP($A84,Events!$B:$I,4,FALSE)</f>
        <v>0</v>
      </c>
      <c r="AC84">
        <f>VLOOKUP($A84,Events!$B:$I,5,FALSE)</f>
        <v>0</v>
      </c>
      <c r="AD84">
        <f>VLOOKUP($A84,Events!$B:$I,6,FALSE)</f>
        <v>0</v>
      </c>
      <c r="AE84">
        <f>VLOOKUP($A84,Events!$B:$I,7,FALSE)</f>
        <v>0</v>
      </c>
      <c r="AF84">
        <f>VLOOKUP($A84,Events!$B:$I,8,FALSE)</f>
        <v>0</v>
      </c>
    </row>
    <row r="85" spans="1:32" ht="15" customHeight="1" x14ac:dyDescent="0.3">
      <c r="A85" t="s">
        <v>24218</v>
      </c>
      <c r="B85" t="s">
        <v>24189</v>
      </c>
      <c r="C85" t="s">
        <v>24214</v>
      </c>
      <c r="D85" t="s">
        <v>5192</v>
      </c>
      <c r="E85" t="s">
        <v>24208</v>
      </c>
      <c r="F85" t="s">
        <v>235</v>
      </c>
      <c r="G85" s="2" t="s">
        <v>24303</v>
      </c>
      <c r="H85" t="s">
        <v>368</v>
      </c>
      <c r="I85" s="1">
        <v>1</v>
      </c>
      <c r="J85" s="1">
        <v>0</v>
      </c>
      <c r="K85" s="1">
        <v>1</v>
      </c>
      <c r="L85" s="1">
        <v>0</v>
      </c>
      <c r="M85" s="1">
        <v>1</v>
      </c>
      <c r="O85" s="1">
        <f t="shared" si="9"/>
        <v>5</v>
      </c>
      <c r="P85" s="1">
        <f t="shared" si="10"/>
        <v>3</v>
      </c>
      <c r="Q85" s="1">
        <f t="shared" si="11"/>
        <v>0</v>
      </c>
      <c r="R85" s="1">
        <f t="shared" si="12"/>
        <v>2</v>
      </c>
      <c r="S85" s="1">
        <f t="shared" si="13"/>
        <v>0</v>
      </c>
      <c r="T85" s="1">
        <f t="shared" si="14"/>
        <v>0</v>
      </c>
      <c r="U85" s="1">
        <f t="shared" si="15"/>
        <v>0</v>
      </c>
      <c r="V85" s="1">
        <f t="shared" si="16"/>
        <v>3</v>
      </c>
      <c r="W85" s="19">
        <f>VLOOKUP(E85,'Win Rate'!B:I,8,FALSE)</f>
        <v>0.46802325581395349</v>
      </c>
      <c r="X85" s="20">
        <f>VLOOKUP(E85,'Win Rate'!B:J,9,FALSE)</f>
        <v>-22.250085479431931</v>
      </c>
      <c r="Y85" s="18" cm="1">
        <f t="array" ref="Y85">IFERROR(INDEX($Z$2:$Z84,SUMPRODUCT(MAX(ROW($D$2:$D84)*($D85=$D$2:$D84))-1)),_xlfn.IFNA(IF(VLOOKUP(D85,'4.2 Elo (Values)'!A:C,3,FALSE)&gt;0,VLOOKUP(Results!D85,'4.2 Elo (Values)'!A:C,3,FALSE),400),400))</f>
        <v>418.33409930560168</v>
      </c>
      <c r="Z85" s="18">
        <f>Y85+(IFERROR(VLOOKUP(D85,'4.2 Elo (Values)'!A:J,10,FALSE),40)*(V85-(1/(10^(((AVERAGEIFS(Y:Y,A:A,A85)+AVERAGEIFS(X:X,A:A,A85))-(Y85+X85))/400)+1)*O85)))</f>
        <v>431.32344740768718</v>
      </c>
      <c r="AA85" s="18">
        <f t="shared" si="17"/>
        <v>12.989348102085501</v>
      </c>
      <c r="AB85">
        <f>VLOOKUP($A85,Events!$B:$I,4,FALSE)</f>
        <v>0</v>
      </c>
      <c r="AC85">
        <f>VLOOKUP($A85,Events!$B:$I,5,FALSE)</f>
        <v>0</v>
      </c>
      <c r="AD85">
        <f>VLOOKUP($A85,Events!$B:$I,6,FALSE)</f>
        <v>0</v>
      </c>
      <c r="AE85">
        <f>VLOOKUP($A85,Events!$B:$I,7,FALSE)</f>
        <v>0</v>
      </c>
      <c r="AF85">
        <f>VLOOKUP($A85,Events!$B:$I,8,FALSE)</f>
        <v>0</v>
      </c>
    </row>
    <row r="86" spans="1:32" ht="15" customHeight="1" x14ac:dyDescent="0.3">
      <c r="A86" t="s">
        <v>24218</v>
      </c>
      <c r="B86" t="s">
        <v>24189</v>
      </c>
      <c r="C86" t="s">
        <v>24214</v>
      </c>
      <c r="D86" t="s">
        <v>433</v>
      </c>
      <c r="E86" t="s">
        <v>17</v>
      </c>
      <c r="F86" t="s">
        <v>24195</v>
      </c>
      <c r="G86" s="2" t="s">
        <v>24304</v>
      </c>
      <c r="H86" t="s">
        <v>368</v>
      </c>
      <c r="I86" s="1">
        <v>0</v>
      </c>
      <c r="J86" s="1">
        <v>1</v>
      </c>
      <c r="K86" s="1">
        <v>1</v>
      </c>
      <c r="L86" s="1">
        <v>1</v>
      </c>
      <c r="M86" s="1">
        <v>0</v>
      </c>
      <c r="O86" s="1">
        <f t="shared" si="9"/>
        <v>5</v>
      </c>
      <c r="P86" s="1">
        <f t="shared" si="10"/>
        <v>3</v>
      </c>
      <c r="Q86" s="1">
        <f t="shared" si="11"/>
        <v>0</v>
      </c>
      <c r="R86" s="1">
        <f t="shared" si="12"/>
        <v>2</v>
      </c>
      <c r="S86" s="1">
        <f t="shared" si="13"/>
        <v>0</v>
      </c>
      <c r="T86" s="1">
        <f t="shared" si="14"/>
        <v>0</v>
      </c>
      <c r="U86" s="1">
        <f t="shared" si="15"/>
        <v>0</v>
      </c>
      <c r="V86" s="1">
        <f t="shared" si="16"/>
        <v>3</v>
      </c>
      <c r="W86" s="19">
        <f>VLOOKUP(E86,'Win Rate'!B:I,8,FALSE)</f>
        <v>0.48888888888888887</v>
      </c>
      <c r="X86" s="20">
        <f>VLOOKUP(E86,'Win Rate'!B:J,9,FALSE)</f>
        <v>-7.7220620781546527</v>
      </c>
      <c r="Y86" s="18" cm="1">
        <f t="array" ref="Y86">IFERROR(INDEX($Z$2:$Z85,SUMPRODUCT(MAX(ROW($D$2:$D85)*($D86=$D$2:$D85))-1)),_xlfn.IFNA(IF(VLOOKUP(D86,'4.2 Elo (Values)'!A:C,3,FALSE)&gt;0,VLOOKUP(Results!D86,'4.2 Elo (Values)'!A:C,3,FALSE),400),400))</f>
        <v>457.97975208980455</v>
      </c>
      <c r="Z86" s="18">
        <f>Y86+(IFERROR(VLOOKUP(D86,'4.2 Elo (Values)'!A:J,10,FALSE),40)*(V86-(1/(10^(((AVERAGEIFS(Y:Y,A:A,A86)+AVERAGEIFS(X:X,A:A,A86))-(Y86+X86))/400)+1)*O86)))</f>
        <v>463.19117264042353</v>
      </c>
      <c r="AA86" s="18">
        <f t="shared" si="17"/>
        <v>5.2114205506189819</v>
      </c>
      <c r="AB86">
        <f>VLOOKUP($A86,Events!$B:$I,4,FALSE)</f>
        <v>0</v>
      </c>
      <c r="AC86">
        <f>VLOOKUP($A86,Events!$B:$I,5,FALSE)</f>
        <v>0</v>
      </c>
      <c r="AD86">
        <f>VLOOKUP($A86,Events!$B:$I,6,FALSE)</f>
        <v>0</v>
      </c>
      <c r="AE86">
        <f>VLOOKUP($A86,Events!$B:$I,7,FALSE)</f>
        <v>0</v>
      </c>
      <c r="AF86">
        <f>VLOOKUP($A86,Events!$B:$I,8,FALSE)</f>
        <v>0</v>
      </c>
    </row>
    <row r="87" spans="1:32" ht="15" customHeight="1" x14ac:dyDescent="0.3">
      <c r="A87" t="s">
        <v>24218</v>
      </c>
      <c r="B87" t="s">
        <v>24189</v>
      </c>
      <c r="C87" t="s">
        <v>24214</v>
      </c>
      <c r="D87" t="s">
        <v>24219</v>
      </c>
      <c r="E87" t="s">
        <v>103</v>
      </c>
      <c r="F87" t="s">
        <v>24206</v>
      </c>
      <c r="G87" s="2" t="s">
        <v>24305</v>
      </c>
      <c r="H87" t="s">
        <v>368</v>
      </c>
      <c r="I87" s="1">
        <v>1</v>
      </c>
      <c r="J87" s="1">
        <v>1</v>
      </c>
      <c r="K87" s="1">
        <v>1</v>
      </c>
      <c r="L87" s="1">
        <v>0</v>
      </c>
      <c r="M87" s="1">
        <v>1</v>
      </c>
      <c r="O87" s="1">
        <f t="shared" si="9"/>
        <v>5</v>
      </c>
      <c r="P87" s="1">
        <f t="shared" si="10"/>
        <v>4</v>
      </c>
      <c r="Q87" s="1">
        <f t="shared" si="11"/>
        <v>0</v>
      </c>
      <c r="R87" s="1">
        <f t="shared" si="12"/>
        <v>1</v>
      </c>
      <c r="S87" s="1">
        <f t="shared" si="13"/>
        <v>1</v>
      </c>
      <c r="T87" s="1">
        <f t="shared" si="14"/>
        <v>0</v>
      </c>
      <c r="U87" s="1">
        <f t="shared" si="15"/>
        <v>0</v>
      </c>
      <c r="V87" s="1">
        <f t="shared" si="16"/>
        <v>4</v>
      </c>
      <c r="W87" s="19">
        <f>VLOOKUP(E87,'Win Rate'!B:I,8,FALSE)</f>
        <v>0.59113300492610843</v>
      </c>
      <c r="X87" s="20">
        <f>VLOOKUP(E87,'Win Rate'!B:J,9,FALSE)</f>
        <v>64.041261468620419</v>
      </c>
      <c r="Y87" s="18" cm="1">
        <f t="array" ref="Y87">IFERROR(INDEX($Z$2:$Z86,SUMPRODUCT(MAX(ROW($D$2:$D86)*($D87=$D$2:$D86))-1)),_xlfn.IFNA(IF(VLOOKUP(D87,'4.2 Elo (Values)'!A:C,3,FALSE)&gt;0,VLOOKUP(Results!D87,'4.2 Elo (Values)'!A:C,3,FALSE),400),400))</f>
        <v>400</v>
      </c>
      <c r="Z87" s="18">
        <f>Y87+(IFERROR(VLOOKUP(D87,'4.2 Elo (Values)'!A:J,10,FALSE),40)*(V87-(1/(10^(((AVERAGEIFS(Y:Y,A:A,A87)+AVERAGEIFS(X:X,A:A,A87))-(Y87+X87))/400)+1)*O87)))</f>
        <v>446.50892255511025</v>
      </c>
      <c r="AA87" s="18">
        <f t="shared" si="17"/>
        <v>46.508922555110246</v>
      </c>
      <c r="AB87">
        <f>VLOOKUP($A87,Events!$B:$I,4,FALSE)</f>
        <v>0</v>
      </c>
      <c r="AC87">
        <f>VLOOKUP($A87,Events!$B:$I,5,FALSE)</f>
        <v>0</v>
      </c>
      <c r="AD87">
        <f>VLOOKUP($A87,Events!$B:$I,6,FALSE)</f>
        <v>0</v>
      </c>
      <c r="AE87">
        <f>VLOOKUP($A87,Events!$B:$I,7,FALSE)</f>
        <v>0</v>
      </c>
      <c r="AF87">
        <f>VLOOKUP($A87,Events!$B:$I,8,FALSE)</f>
        <v>0</v>
      </c>
    </row>
    <row r="88" spans="1:32" ht="15" customHeight="1" x14ac:dyDescent="0.3">
      <c r="A88" t="s">
        <v>24218</v>
      </c>
      <c r="B88" t="s">
        <v>24189</v>
      </c>
      <c r="C88" t="s">
        <v>24214</v>
      </c>
      <c r="D88" t="s">
        <v>24220</v>
      </c>
      <c r="E88" t="s">
        <v>49</v>
      </c>
      <c r="F88" t="s">
        <v>62</v>
      </c>
      <c r="G88" s="2" t="s">
        <v>24306</v>
      </c>
      <c r="H88" t="s">
        <v>368</v>
      </c>
      <c r="I88" s="1">
        <v>1</v>
      </c>
      <c r="J88" s="1">
        <v>1</v>
      </c>
      <c r="K88" s="1">
        <v>0</v>
      </c>
      <c r="L88" s="1">
        <v>1</v>
      </c>
      <c r="M88" s="1">
        <v>0</v>
      </c>
      <c r="O88" s="1">
        <f t="shared" si="9"/>
        <v>5</v>
      </c>
      <c r="P88" s="1">
        <f t="shared" si="10"/>
        <v>3</v>
      </c>
      <c r="Q88" s="1">
        <f t="shared" si="11"/>
        <v>0</v>
      </c>
      <c r="R88" s="1">
        <f t="shared" si="12"/>
        <v>2</v>
      </c>
      <c r="S88" s="1">
        <f t="shared" si="13"/>
        <v>0</v>
      </c>
      <c r="T88" s="1">
        <f t="shared" si="14"/>
        <v>0</v>
      </c>
      <c r="U88" s="1">
        <f t="shared" si="15"/>
        <v>0</v>
      </c>
      <c r="V88" s="1">
        <f t="shared" si="16"/>
        <v>3</v>
      </c>
      <c r="W88" s="19">
        <f>VLOOKUP(E88,'Win Rate'!B:I,8,FALSE)</f>
        <v>0.45549738219895286</v>
      </c>
      <c r="X88" s="20">
        <f>VLOOKUP(E88,'Win Rate'!B:J,9,FALSE)</f>
        <v>-31.005634672064751</v>
      </c>
      <c r="Y88" s="18" cm="1">
        <f t="array" ref="Y88">IFERROR(INDEX($Z$2:$Z87,SUMPRODUCT(MAX(ROW($D$2:$D87)*($D88=$D$2:$D87))-1)),_xlfn.IFNA(IF(VLOOKUP(D88,'4.2 Elo (Values)'!A:C,3,FALSE)&gt;0,VLOOKUP(Results!D88,'4.2 Elo (Values)'!A:C,3,FALSE),400),400))</f>
        <v>400</v>
      </c>
      <c r="Z88" s="18">
        <f>Y88+(IFERROR(VLOOKUP(D88,'4.2 Elo (Values)'!A:J,10,FALSE),40)*(V88-(1/(10^(((AVERAGEIFS(Y:Y,A:A,A88)+AVERAGEIFS(X:X,A:A,A88))-(Y88+X88))/400)+1)*O88)))</f>
        <v>433.69624438432282</v>
      </c>
      <c r="AA88" s="18">
        <f t="shared" si="17"/>
        <v>33.696244384322824</v>
      </c>
      <c r="AB88">
        <f>VLOOKUP($A88,Events!$B:$I,4,FALSE)</f>
        <v>0</v>
      </c>
      <c r="AC88">
        <f>VLOOKUP($A88,Events!$B:$I,5,FALSE)</f>
        <v>0</v>
      </c>
      <c r="AD88">
        <f>VLOOKUP($A88,Events!$B:$I,6,FALSE)</f>
        <v>0</v>
      </c>
      <c r="AE88">
        <f>VLOOKUP($A88,Events!$B:$I,7,FALSE)</f>
        <v>0</v>
      </c>
      <c r="AF88">
        <f>VLOOKUP($A88,Events!$B:$I,8,FALSE)</f>
        <v>0</v>
      </c>
    </row>
    <row r="89" spans="1:32" ht="15" customHeight="1" x14ac:dyDescent="0.3">
      <c r="A89" t="s">
        <v>24218</v>
      </c>
      <c r="B89" t="s">
        <v>24189</v>
      </c>
      <c r="C89" t="s">
        <v>24214</v>
      </c>
      <c r="D89" t="s">
        <v>21429</v>
      </c>
      <c r="E89" t="s">
        <v>98</v>
      </c>
      <c r="F89" t="s">
        <v>24193</v>
      </c>
      <c r="G89" s="2" t="s">
        <v>24307</v>
      </c>
      <c r="H89" t="s">
        <v>368</v>
      </c>
      <c r="I89" s="1">
        <v>0</v>
      </c>
      <c r="J89" s="1">
        <v>0</v>
      </c>
      <c r="K89" s="1">
        <v>0</v>
      </c>
      <c r="L89" s="1">
        <v>1</v>
      </c>
      <c r="M89" s="1">
        <v>1</v>
      </c>
      <c r="O89" s="1">
        <f t="shared" si="9"/>
        <v>5</v>
      </c>
      <c r="P89" s="1">
        <f t="shared" si="10"/>
        <v>2</v>
      </c>
      <c r="Q89" s="1">
        <f t="shared" si="11"/>
        <v>0</v>
      </c>
      <c r="R89" s="1">
        <f t="shared" si="12"/>
        <v>3</v>
      </c>
      <c r="S89" s="1">
        <f t="shared" si="13"/>
        <v>0</v>
      </c>
      <c r="T89" s="1">
        <f t="shared" si="14"/>
        <v>0</v>
      </c>
      <c r="U89" s="1">
        <f t="shared" si="15"/>
        <v>0</v>
      </c>
      <c r="V89" s="1">
        <f t="shared" si="16"/>
        <v>2</v>
      </c>
      <c r="W89" s="19">
        <f>VLOOKUP(E89,'Win Rate'!B:I,8,FALSE)</f>
        <v>0.53611111111111109</v>
      </c>
      <c r="X89" s="20">
        <f>VLOOKUP(E89,'Win Rate'!B:J,9,FALSE)</f>
        <v>25.136335144076178</v>
      </c>
      <c r="Y89" s="18" cm="1">
        <f t="array" ref="Y89">IFERROR(INDEX($Z$2:$Z88,SUMPRODUCT(MAX(ROW($D$2:$D88)*($D89=$D$2:$D88))-1)),_xlfn.IFNA(IF(VLOOKUP(D89,'4.2 Elo (Values)'!A:C,3,FALSE)&gt;0,VLOOKUP(Results!D89,'4.2 Elo (Values)'!A:C,3,FALSE),400),400))</f>
        <v>347.77180006115566</v>
      </c>
      <c r="Z89" s="18">
        <f>Y89+(IFERROR(VLOOKUP(D89,'4.2 Elo (Values)'!A:J,10,FALSE),40)*(V89-(1/(10^(((AVERAGEIFS(Y:Y,A:A,A89)+AVERAGEIFS(X:X,A:A,A89))-(Y89+X89))/400)+1)*O89)))</f>
        <v>340.36104100291499</v>
      </c>
      <c r="AA89" s="18">
        <f t="shared" si="17"/>
        <v>-7.4107590582406715</v>
      </c>
      <c r="AB89">
        <f>VLOOKUP($A89,Events!$B:$I,4,FALSE)</f>
        <v>0</v>
      </c>
      <c r="AC89">
        <f>VLOOKUP($A89,Events!$B:$I,5,FALSE)</f>
        <v>0</v>
      </c>
      <c r="AD89">
        <f>VLOOKUP($A89,Events!$B:$I,6,FALSE)</f>
        <v>0</v>
      </c>
      <c r="AE89">
        <f>VLOOKUP($A89,Events!$B:$I,7,FALSE)</f>
        <v>0</v>
      </c>
      <c r="AF89">
        <f>VLOOKUP($A89,Events!$B:$I,8,FALSE)</f>
        <v>0</v>
      </c>
    </row>
    <row r="90" spans="1:32" ht="15" customHeight="1" x14ac:dyDescent="0.3">
      <c r="A90" t="s">
        <v>24218</v>
      </c>
      <c r="B90" t="s">
        <v>24189</v>
      </c>
      <c r="C90" t="s">
        <v>24214</v>
      </c>
      <c r="D90" t="s">
        <v>18003</v>
      </c>
      <c r="E90" t="s">
        <v>95</v>
      </c>
      <c r="F90" t="s">
        <v>24216</v>
      </c>
      <c r="G90" s="2" t="s">
        <v>24308</v>
      </c>
      <c r="H90" t="s">
        <v>368</v>
      </c>
      <c r="I90" s="1">
        <v>1</v>
      </c>
      <c r="J90" s="1">
        <v>0</v>
      </c>
      <c r="K90" s="1">
        <v>0</v>
      </c>
      <c r="L90" s="1">
        <v>0</v>
      </c>
      <c r="M90" s="1">
        <v>1</v>
      </c>
      <c r="O90" s="1">
        <f t="shared" si="9"/>
        <v>5</v>
      </c>
      <c r="P90" s="1">
        <f t="shared" si="10"/>
        <v>2</v>
      </c>
      <c r="Q90" s="1">
        <f t="shared" si="11"/>
        <v>0</v>
      </c>
      <c r="R90" s="1">
        <f t="shared" si="12"/>
        <v>3</v>
      </c>
      <c r="S90" s="1">
        <f t="shared" si="13"/>
        <v>0</v>
      </c>
      <c r="T90" s="1">
        <f t="shared" si="14"/>
        <v>0</v>
      </c>
      <c r="U90" s="1">
        <f t="shared" si="15"/>
        <v>0</v>
      </c>
      <c r="V90" s="1">
        <f t="shared" si="16"/>
        <v>2</v>
      </c>
      <c r="W90" s="19">
        <f>VLOOKUP(E90,'Win Rate'!B:I,8,FALSE)</f>
        <v>0.5084269662921348</v>
      </c>
      <c r="X90" s="20">
        <f>VLOOKUP(E90,'Win Rate'!B:J,9,FALSE)</f>
        <v>5.8562104731559854</v>
      </c>
      <c r="Y90" s="18" cm="1">
        <f t="array" ref="Y90">IFERROR(INDEX($Z$2:$Z89,SUMPRODUCT(MAX(ROW($D$2:$D89)*($D90=$D$2:$D89))-1)),_xlfn.IFNA(IF(VLOOKUP(D90,'4.2 Elo (Values)'!A:C,3,FALSE)&gt;0,VLOOKUP(Results!D90,'4.2 Elo (Values)'!A:C,3,FALSE),400),400))</f>
        <v>371.1315557860753</v>
      </c>
      <c r="Z90" s="18">
        <f>Y90+(IFERROR(VLOOKUP(D90,'4.2 Elo (Values)'!A:J,10,FALSE),40)*(V90-(1/(10^(((AVERAGEIFS(Y:Y,A:A,A90)+AVERAGEIFS(X:X,A:A,A90))-(Y90+X90))/400)+1)*O90)))</f>
        <v>362.56353696580402</v>
      </c>
      <c r="AA90" s="18">
        <f t="shared" si="17"/>
        <v>-8.568018820271277</v>
      </c>
      <c r="AB90">
        <f>VLOOKUP($A90,Events!$B:$I,4,FALSE)</f>
        <v>0</v>
      </c>
      <c r="AC90">
        <f>VLOOKUP($A90,Events!$B:$I,5,FALSE)</f>
        <v>0</v>
      </c>
      <c r="AD90">
        <f>VLOOKUP($A90,Events!$B:$I,6,FALSE)</f>
        <v>0</v>
      </c>
      <c r="AE90">
        <f>VLOOKUP($A90,Events!$B:$I,7,FALSE)</f>
        <v>0</v>
      </c>
      <c r="AF90">
        <f>VLOOKUP($A90,Events!$B:$I,8,FALSE)</f>
        <v>0</v>
      </c>
    </row>
    <row r="91" spans="1:32" ht="15" customHeight="1" x14ac:dyDescent="0.3">
      <c r="A91" t="s">
        <v>24218</v>
      </c>
      <c r="B91" t="s">
        <v>24189</v>
      </c>
      <c r="C91" t="s">
        <v>24214</v>
      </c>
      <c r="D91" t="s">
        <v>22107</v>
      </c>
      <c r="E91" t="s">
        <v>121</v>
      </c>
      <c r="F91" t="s">
        <v>238</v>
      </c>
      <c r="G91" s="2" t="s">
        <v>24309</v>
      </c>
      <c r="H91" t="s">
        <v>368</v>
      </c>
      <c r="I91" s="1">
        <v>0</v>
      </c>
      <c r="J91" s="1">
        <v>0</v>
      </c>
      <c r="K91" s="1">
        <v>1</v>
      </c>
      <c r="L91" s="1">
        <v>0</v>
      </c>
      <c r="M91" s="1">
        <v>0</v>
      </c>
      <c r="O91" s="1">
        <f t="shared" si="9"/>
        <v>5</v>
      </c>
      <c r="P91" s="1">
        <f t="shared" si="10"/>
        <v>1</v>
      </c>
      <c r="Q91" s="1">
        <f t="shared" si="11"/>
        <v>0</v>
      </c>
      <c r="R91" s="1">
        <f t="shared" si="12"/>
        <v>4</v>
      </c>
      <c r="S91" s="1">
        <f t="shared" si="13"/>
        <v>0</v>
      </c>
      <c r="T91" s="1">
        <f t="shared" si="14"/>
        <v>0</v>
      </c>
      <c r="U91" s="1">
        <f t="shared" si="15"/>
        <v>0</v>
      </c>
      <c r="V91" s="1">
        <f t="shared" si="16"/>
        <v>1</v>
      </c>
      <c r="W91" s="19">
        <f>VLOOKUP(E91,'Win Rate'!B:I,8,FALSE)</f>
        <v>0.60373443983402486</v>
      </c>
      <c r="X91" s="20">
        <f>VLOOKUP(E91,'Win Rate'!B:J,9,FALSE)</f>
        <v>73.143848695271856</v>
      </c>
      <c r="Y91" s="18" cm="1">
        <f t="array" ref="Y91">IFERROR(INDEX($Z$2:$Z90,SUMPRODUCT(MAX(ROW($D$2:$D90)*($D91=$D$2:$D90))-1)),_xlfn.IFNA(IF(VLOOKUP(D91,'4.2 Elo (Values)'!A:C,3,FALSE)&gt;0,VLOOKUP(Results!D91,'4.2 Elo (Values)'!A:C,3,FALSE),400),400))</f>
        <v>339.27381956803742</v>
      </c>
      <c r="Z91" s="18">
        <f>Y91+(IFERROR(VLOOKUP(D91,'4.2 Elo (Values)'!A:J,10,FALSE),40)*(V91-(1/(10^(((AVERAGEIFS(Y:Y,A:A,A91)+AVERAGEIFS(X:X,A:A,A91))-(Y91+X91))/400)+1)*O91)))</f>
        <v>309.91609996047038</v>
      </c>
      <c r="AA91" s="18">
        <f t="shared" si="17"/>
        <v>-29.357719607567049</v>
      </c>
      <c r="AB91">
        <f>VLOOKUP($A91,Events!$B:$I,4,FALSE)</f>
        <v>0</v>
      </c>
      <c r="AC91">
        <f>VLOOKUP($A91,Events!$B:$I,5,FALSE)</f>
        <v>0</v>
      </c>
      <c r="AD91">
        <f>VLOOKUP($A91,Events!$B:$I,6,FALSE)</f>
        <v>0</v>
      </c>
      <c r="AE91">
        <f>VLOOKUP($A91,Events!$B:$I,7,FALSE)</f>
        <v>0</v>
      </c>
      <c r="AF91">
        <f>VLOOKUP($A91,Events!$B:$I,8,FALSE)</f>
        <v>0</v>
      </c>
    </row>
    <row r="92" spans="1:32" ht="15" customHeight="1" x14ac:dyDescent="0.3">
      <c r="A92" t="s">
        <v>24218</v>
      </c>
      <c r="B92" t="s">
        <v>24189</v>
      </c>
      <c r="C92" t="s">
        <v>24214</v>
      </c>
      <c r="D92" t="s">
        <v>17070</v>
      </c>
      <c r="E92" t="s">
        <v>42</v>
      </c>
      <c r="F92" t="s">
        <v>24203</v>
      </c>
      <c r="G92" s="2" t="s">
        <v>24310</v>
      </c>
      <c r="H92" t="s">
        <v>368</v>
      </c>
      <c r="I92" s="1">
        <v>0</v>
      </c>
      <c r="J92" s="1">
        <v>0</v>
      </c>
      <c r="K92" s="1">
        <v>0</v>
      </c>
      <c r="L92" s="1">
        <v>1</v>
      </c>
      <c r="M92" s="1">
        <v>0</v>
      </c>
      <c r="O92" s="1">
        <f t="shared" si="9"/>
        <v>5</v>
      </c>
      <c r="P92" s="1">
        <f t="shared" si="10"/>
        <v>1</v>
      </c>
      <c r="Q92" s="1">
        <f t="shared" si="11"/>
        <v>0</v>
      </c>
      <c r="R92" s="1">
        <f t="shared" si="12"/>
        <v>4</v>
      </c>
      <c r="S92" s="1">
        <f t="shared" si="13"/>
        <v>0</v>
      </c>
      <c r="T92" s="1">
        <f t="shared" si="14"/>
        <v>0</v>
      </c>
      <c r="U92" s="1">
        <f t="shared" si="15"/>
        <v>0</v>
      </c>
      <c r="V92" s="1">
        <f t="shared" si="16"/>
        <v>1</v>
      </c>
      <c r="W92" s="19">
        <f>VLOOKUP(E92,'Win Rate'!B:I,8,FALSE)</f>
        <v>0.47570850202429149</v>
      </c>
      <c r="X92" s="20">
        <f>VLOOKUP(E92,'Win Rate'!B:J,9,FALSE)</f>
        <v>-16.89276072380623</v>
      </c>
      <c r="Y92" s="18" cm="1">
        <f t="array" ref="Y92">IFERROR(INDEX($Z$2:$Z91,SUMPRODUCT(MAX(ROW($D$2:$D91)*($D92=$D$2:$D91))-1)),_xlfn.IFNA(IF(VLOOKUP(D92,'4.2 Elo (Values)'!A:C,3,FALSE)&gt;0,VLOOKUP(Results!D92,'4.2 Elo (Values)'!A:C,3,FALSE),400),400))</f>
        <v>377.44125187736989</v>
      </c>
      <c r="Z92" s="18">
        <f>Y92+(IFERROR(VLOOKUP(D92,'4.2 Elo (Values)'!A:J,10,FALSE),40)*(V92-(1/(10^(((AVERAGEIFS(Y:Y,A:A,A92)+AVERAGEIFS(X:X,A:A,A92))-(Y92+X92))/400)+1)*O92)))</f>
        <v>355.47784159311408</v>
      </c>
      <c r="AA92" s="18">
        <f t="shared" si="17"/>
        <v>-21.963410284255815</v>
      </c>
      <c r="AB92">
        <f>VLOOKUP($A92,Events!$B:$I,4,FALSE)</f>
        <v>0</v>
      </c>
      <c r="AC92">
        <f>VLOOKUP($A92,Events!$B:$I,5,FALSE)</f>
        <v>0</v>
      </c>
      <c r="AD92">
        <f>VLOOKUP($A92,Events!$B:$I,6,FALSE)</f>
        <v>0</v>
      </c>
      <c r="AE92">
        <f>VLOOKUP($A92,Events!$B:$I,7,FALSE)</f>
        <v>0</v>
      </c>
      <c r="AF92">
        <f>VLOOKUP($A92,Events!$B:$I,8,FALSE)</f>
        <v>0</v>
      </c>
    </row>
    <row r="93" spans="1:32" ht="15" customHeight="1" x14ac:dyDescent="0.3">
      <c r="A93" t="s">
        <v>24218</v>
      </c>
      <c r="B93" t="s">
        <v>24189</v>
      </c>
      <c r="C93" t="s">
        <v>24214</v>
      </c>
      <c r="D93" t="s">
        <v>4674</v>
      </c>
      <c r="E93" t="s">
        <v>42</v>
      </c>
      <c r="F93" t="s">
        <v>24203</v>
      </c>
      <c r="G93" s="2" t="s">
        <v>24311</v>
      </c>
      <c r="H93" t="s">
        <v>368</v>
      </c>
      <c r="I93" s="1">
        <v>0</v>
      </c>
      <c r="J93" s="1">
        <v>1</v>
      </c>
      <c r="K93" s="1">
        <v>1</v>
      </c>
      <c r="L93" s="1">
        <v>0</v>
      </c>
      <c r="M93" s="1">
        <v>0</v>
      </c>
      <c r="O93" s="1">
        <f t="shared" si="9"/>
        <v>5</v>
      </c>
      <c r="P93" s="1">
        <f t="shared" si="10"/>
        <v>2</v>
      </c>
      <c r="Q93" s="1">
        <f t="shared" si="11"/>
        <v>0</v>
      </c>
      <c r="R93" s="1">
        <f t="shared" si="12"/>
        <v>3</v>
      </c>
      <c r="S93" s="1">
        <f t="shared" si="13"/>
        <v>0</v>
      </c>
      <c r="T93" s="1">
        <f t="shared" si="14"/>
        <v>0</v>
      </c>
      <c r="U93" s="1">
        <f t="shared" si="15"/>
        <v>0</v>
      </c>
      <c r="V93" s="1">
        <f t="shared" si="16"/>
        <v>2</v>
      </c>
      <c r="W93" s="19">
        <f>VLOOKUP(E93,'Win Rate'!B:I,8,FALSE)</f>
        <v>0.47570850202429149</v>
      </c>
      <c r="X93" s="20">
        <f>VLOOKUP(E93,'Win Rate'!B:J,9,FALSE)</f>
        <v>-16.89276072380623</v>
      </c>
      <c r="Y93" s="18" cm="1">
        <f t="array" ref="Y93">IFERROR(INDEX($Z$2:$Z92,SUMPRODUCT(MAX(ROW($D$2:$D92)*($D93=$D$2:$D92))-1)),_xlfn.IFNA(IF(VLOOKUP(D93,'4.2 Elo (Values)'!A:C,3,FALSE)&gt;0,VLOOKUP(Results!D93,'4.2 Elo (Values)'!A:C,3,FALSE),400),400))</f>
        <v>417.57698980853235</v>
      </c>
      <c r="Z93" s="18">
        <f>Y93+(IFERROR(VLOOKUP(D93,'4.2 Elo (Values)'!A:J,10,FALSE),40)*(V93-(1/(10^(((AVERAGEIFS(Y:Y,A:A,A93)+AVERAGEIFS(X:X,A:A,A93))-(Y93+X93))/400)+1)*O93)))</f>
        <v>402.23540241820228</v>
      </c>
      <c r="AA93" s="18">
        <f t="shared" si="17"/>
        <v>-15.341587390330062</v>
      </c>
      <c r="AB93">
        <f>VLOOKUP($A93,Events!$B:$I,4,FALSE)</f>
        <v>0</v>
      </c>
      <c r="AC93">
        <f>VLOOKUP($A93,Events!$B:$I,5,FALSE)</f>
        <v>0</v>
      </c>
      <c r="AD93">
        <f>VLOOKUP($A93,Events!$B:$I,6,FALSE)</f>
        <v>0</v>
      </c>
      <c r="AE93">
        <f>VLOOKUP($A93,Events!$B:$I,7,FALSE)</f>
        <v>0</v>
      </c>
      <c r="AF93">
        <f>VLOOKUP($A93,Events!$B:$I,8,FALSE)</f>
        <v>0</v>
      </c>
    </row>
    <row r="94" spans="1:32" ht="15" customHeight="1" x14ac:dyDescent="0.3">
      <c r="A94" t="s">
        <v>24314</v>
      </c>
      <c r="B94" t="s">
        <v>24315</v>
      </c>
      <c r="C94" t="s">
        <v>24316</v>
      </c>
      <c r="D94" t="s">
        <v>14679</v>
      </c>
      <c r="E94" t="s">
        <v>24208</v>
      </c>
      <c r="F94" t="s">
        <v>24317</v>
      </c>
      <c r="G94" s="2" t="s">
        <v>24318</v>
      </c>
      <c r="H94" t="s">
        <v>25</v>
      </c>
      <c r="I94" s="1">
        <v>0</v>
      </c>
      <c r="J94" s="1">
        <v>1</v>
      </c>
      <c r="K94" s="1">
        <v>0</v>
      </c>
      <c r="L94" s="1">
        <v>1</v>
      </c>
      <c r="M94" s="1">
        <v>1</v>
      </c>
      <c r="O94" s="1">
        <f t="shared" si="9"/>
        <v>5</v>
      </c>
      <c r="P94" s="1">
        <f t="shared" si="10"/>
        <v>3</v>
      </c>
      <c r="Q94" s="1">
        <f t="shared" si="11"/>
        <v>0</v>
      </c>
      <c r="R94" s="1">
        <f t="shared" si="12"/>
        <v>2</v>
      </c>
      <c r="S94" s="1">
        <f t="shared" si="13"/>
        <v>0</v>
      </c>
      <c r="T94" s="1">
        <f t="shared" si="14"/>
        <v>0</v>
      </c>
      <c r="U94" s="1">
        <f t="shared" si="15"/>
        <v>0</v>
      </c>
      <c r="V94" s="1">
        <f t="shared" si="16"/>
        <v>3</v>
      </c>
      <c r="W94" s="19">
        <f>VLOOKUP(E94,'Win Rate'!B:I,8,FALSE)</f>
        <v>0.46802325581395349</v>
      </c>
      <c r="X94" s="20">
        <f>VLOOKUP(E94,'Win Rate'!B:J,9,FALSE)</f>
        <v>-22.250085479431931</v>
      </c>
      <c r="Y94" s="18" cm="1">
        <f t="array" ref="Y94">IFERROR(INDEX($Z$2:$Z93,SUMPRODUCT(MAX(ROW($D$2:$D93)*($D94=$D$2:$D93))-1)),_xlfn.IFNA(IF(VLOOKUP(D94,'4.2 Elo (Values)'!A:C,3,FALSE)&gt;0,VLOOKUP(Results!D94,'4.2 Elo (Values)'!A:C,3,FALSE),400),400))</f>
        <v>387.72587415984657</v>
      </c>
      <c r="Z94" s="18">
        <f>Y94+(IFERROR(VLOOKUP(D94,'4.2 Elo (Values)'!A:J,10,FALSE),40)*(V94-(1/(10^(((AVERAGEIFS(Y:Y,A:A,A94)+AVERAGEIFS(X:X,A:A,A94))-(Y94+X94))/400)+1)*O94)))</f>
        <v>420.51640005200215</v>
      </c>
      <c r="AA94" s="18">
        <f t="shared" si="17"/>
        <v>32.790525892155586</v>
      </c>
      <c r="AB94" t="str">
        <f>VLOOKUP($A94,Events!$B:$I,4,FALSE)</f>
        <v>Grasp of Thorns</v>
      </c>
      <c r="AC94" t="str">
        <f>VLOOKUP($A94,Events!$B:$I,5,FALSE)</f>
        <v>Passing Seasons</v>
      </c>
      <c r="AD94" t="str">
        <f>VLOOKUP($A94,Events!$B:$I,6,FALSE)</f>
        <v>Bountiful Equinox</v>
      </c>
      <c r="AE94" t="str">
        <f>VLOOKUP($A94,Events!$B:$I,7,FALSE)</f>
        <v>Surge of Slaughter</v>
      </c>
      <c r="AF94" t="str">
        <f>VLOOKUP($A94,Events!$B:$I,8,FALSE)</f>
        <v>Cyclic Shifts</v>
      </c>
    </row>
    <row r="95" spans="1:32" ht="15" customHeight="1" x14ac:dyDescent="0.3">
      <c r="A95" t="s">
        <v>24314</v>
      </c>
      <c r="B95" t="s">
        <v>24315</v>
      </c>
      <c r="C95" t="s">
        <v>24316</v>
      </c>
      <c r="D95" t="s">
        <v>2112</v>
      </c>
      <c r="E95" t="s">
        <v>103</v>
      </c>
      <c r="F95" t="s">
        <v>24206</v>
      </c>
      <c r="G95" s="2" t="s">
        <v>24319</v>
      </c>
      <c r="H95" t="s">
        <v>25</v>
      </c>
      <c r="I95" s="1">
        <v>1</v>
      </c>
      <c r="J95" s="1">
        <v>0</v>
      </c>
      <c r="K95" s="1">
        <v>0</v>
      </c>
      <c r="L95" s="1">
        <v>1</v>
      </c>
      <c r="M95" s="1">
        <v>1</v>
      </c>
      <c r="O95" s="1">
        <f t="shared" si="9"/>
        <v>5</v>
      </c>
      <c r="P95" s="1">
        <f t="shared" si="10"/>
        <v>3</v>
      </c>
      <c r="Q95" s="1">
        <f t="shared" si="11"/>
        <v>0</v>
      </c>
      <c r="R95" s="1">
        <f t="shared" si="12"/>
        <v>2</v>
      </c>
      <c r="S95" s="1">
        <f t="shared" si="13"/>
        <v>0</v>
      </c>
      <c r="T95" s="1">
        <f t="shared" si="14"/>
        <v>0</v>
      </c>
      <c r="U95" s="1">
        <f t="shared" si="15"/>
        <v>0</v>
      </c>
      <c r="V95" s="1">
        <f t="shared" si="16"/>
        <v>3</v>
      </c>
      <c r="W95" s="19">
        <f>VLOOKUP(E95,'Win Rate'!B:I,8,FALSE)</f>
        <v>0.59113300492610843</v>
      </c>
      <c r="X95" s="20">
        <f>VLOOKUP(E95,'Win Rate'!B:J,9,FALSE)</f>
        <v>64.041261468620419</v>
      </c>
      <c r="Y95" s="18" cm="1">
        <f t="array" ref="Y95">IFERROR(INDEX($Z$2:$Z94,SUMPRODUCT(MAX(ROW($D$2:$D94)*($D95=$D$2:$D94))-1)),_xlfn.IFNA(IF(VLOOKUP(D95,'4.2 Elo (Values)'!A:C,3,FALSE)&gt;0,VLOOKUP(Results!D95,'4.2 Elo (Values)'!A:C,3,FALSE),400),400))</f>
        <v>466.87220884445856</v>
      </c>
      <c r="Z95" s="18">
        <f>Y95+(IFERROR(VLOOKUP(D95,'4.2 Elo (Values)'!A:J,10,FALSE),40)*(V95-(1/(10^(((AVERAGEIFS(Y:Y,A:A,A95)+AVERAGEIFS(X:X,A:A,A95))-(Y95+X95))/400)+1)*O95)))</f>
        <v>460.16179441448429</v>
      </c>
      <c r="AA95" s="18">
        <f t="shared" si="17"/>
        <v>-6.7104144299742643</v>
      </c>
      <c r="AB95" t="str">
        <f>VLOOKUP($A95,Events!$B:$I,4,FALSE)</f>
        <v>Grasp of Thorns</v>
      </c>
      <c r="AC95" t="str">
        <f>VLOOKUP($A95,Events!$B:$I,5,FALSE)</f>
        <v>Passing Seasons</v>
      </c>
      <c r="AD95" t="str">
        <f>VLOOKUP($A95,Events!$B:$I,6,FALSE)</f>
        <v>Bountiful Equinox</v>
      </c>
      <c r="AE95" t="str">
        <f>VLOOKUP($A95,Events!$B:$I,7,FALSE)</f>
        <v>Surge of Slaughter</v>
      </c>
      <c r="AF95" t="str">
        <f>VLOOKUP($A95,Events!$B:$I,8,FALSE)</f>
        <v>Cyclic Shifts</v>
      </c>
    </row>
    <row r="96" spans="1:32" ht="15" customHeight="1" x14ac:dyDescent="0.3">
      <c r="A96" t="s">
        <v>24314</v>
      </c>
      <c r="B96" t="s">
        <v>24315</v>
      </c>
      <c r="C96" t="s">
        <v>24316</v>
      </c>
      <c r="D96" t="s">
        <v>1966</v>
      </c>
      <c r="E96" t="s">
        <v>33</v>
      </c>
      <c r="F96" t="s">
        <v>184</v>
      </c>
      <c r="G96" s="2" t="s">
        <v>24320</v>
      </c>
      <c r="H96" t="s">
        <v>25</v>
      </c>
      <c r="I96" s="1">
        <v>1</v>
      </c>
      <c r="J96" s="1">
        <v>1</v>
      </c>
      <c r="K96" s="1">
        <v>0</v>
      </c>
      <c r="L96" s="1">
        <v>1</v>
      </c>
      <c r="M96" s="1">
        <v>1</v>
      </c>
      <c r="O96" s="1">
        <f t="shared" si="9"/>
        <v>5</v>
      </c>
      <c r="P96" s="1">
        <f t="shared" si="10"/>
        <v>4</v>
      </c>
      <c r="Q96" s="1">
        <f t="shared" si="11"/>
        <v>0</v>
      </c>
      <c r="R96" s="1">
        <f t="shared" si="12"/>
        <v>1</v>
      </c>
      <c r="S96" s="1">
        <f t="shared" si="13"/>
        <v>0</v>
      </c>
      <c r="T96" s="1">
        <f t="shared" si="14"/>
        <v>0</v>
      </c>
      <c r="U96" s="1">
        <f t="shared" si="15"/>
        <v>0</v>
      </c>
      <c r="V96" s="1">
        <f t="shared" si="16"/>
        <v>4</v>
      </c>
      <c r="W96" s="19">
        <f>VLOOKUP(E96,'Win Rate'!B:I,8,FALSE)</f>
        <v>0.5723140495867769</v>
      </c>
      <c r="X96" s="20">
        <f>VLOOKUP(E96,'Win Rate'!B:J,9,FALSE)</f>
        <v>50.603769443012347</v>
      </c>
      <c r="Y96" s="18" cm="1">
        <f t="array" ref="Y96">IFERROR(INDEX($Z$2:$Z95,SUMPRODUCT(MAX(ROW($D$2:$D95)*($D96=$D$2:$D95))-1)),_xlfn.IFNA(IF(VLOOKUP(D96,'4.2 Elo (Values)'!A:C,3,FALSE)&gt;0,VLOOKUP(Results!D96,'4.2 Elo (Values)'!A:C,3,FALSE),400),400))</f>
        <v>507.51365778105753</v>
      </c>
      <c r="Z96" s="18">
        <f>Y96+(IFERROR(VLOOKUP(D96,'4.2 Elo (Values)'!A:J,10,FALSE),40)*(V96-(1/(10^(((AVERAGEIFS(Y:Y,A:A,A96)+AVERAGEIFS(X:X,A:A,A96))-(Y96+X96))/400)+1)*O96)))</f>
        <v>517.42097901839202</v>
      </c>
      <c r="AA96" s="18">
        <f t="shared" si="17"/>
        <v>9.9073212373344859</v>
      </c>
      <c r="AB96" t="str">
        <f>VLOOKUP($A96,Events!$B:$I,4,FALSE)</f>
        <v>Grasp of Thorns</v>
      </c>
      <c r="AC96" t="str">
        <f>VLOOKUP($A96,Events!$B:$I,5,FALSE)</f>
        <v>Passing Seasons</v>
      </c>
      <c r="AD96" t="str">
        <f>VLOOKUP($A96,Events!$B:$I,6,FALSE)</f>
        <v>Bountiful Equinox</v>
      </c>
      <c r="AE96" t="str">
        <f>VLOOKUP($A96,Events!$B:$I,7,FALSE)</f>
        <v>Surge of Slaughter</v>
      </c>
      <c r="AF96" t="str">
        <f>VLOOKUP($A96,Events!$B:$I,8,FALSE)</f>
        <v>Cyclic Shifts</v>
      </c>
    </row>
    <row r="97" spans="1:32" ht="15" customHeight="1" x14ac:dyDescent="0.3">
      <c r="A97" t="s">
        <v>24314</v>
      </c>
      <c r="B97" t="s">
        <v>24315</v>
      </c>
      <c r="C97" t="s">
        <v>24316</v>
      </c>
      <c r="D97" t="s">
        <v>20611</v>
      </c>
      <c r="E97" t="s">
        <v>121</v>
      </c>
      <c r="F97" t="s">
        <v>474</v>
      </c>
      <c r="G97" s="2" t="s">
        <v>24321</v>
      </c>
      <c r="H97" t="s">
        <v>25</v>
      </c>
      <c r="I97" s="1">
        <v>0</v>
      </c>
      <c r="J97" s="1">
        <v>1</v>
      </c>
      <c r="K97" s="1">
        <v>1</v>
      </c>
      <c r="L97" s="1">
        <v>0</v>
      </c>
      <c r="M97" s="1">
        <v>1</v>
      </c>
      <c r="O97" s="1">
        <f t="shared" si="9"/>
        <v>5</v>
      </c>
      <c r="P97" s="1">
        <f t="shared" si="10"/>
        <v>3</v>
      </c>
      <c r="Q97" s="1">
        <f t="shared" si="11"/>
        <v>0</v>
      </c>
      <c r="R97" s="1">
        <f t="shared" si="12"/>
        <v>2</v>
      </c>
      <c r="S97" s="1">
        <f t="shared" si="13"/>
        <v>0</v>
      </c>
      <c r="T97" s="1">
        <f t="shared" si="14"/>
        <v>0</v>
      </c>
      <c r="U97" s="1">
        <f t="shared" si="15"/>
        <v>0</v>
      </c>
      <c r="V97" s="1">
        <f t="shared" si="16"/>
        <v>3</v>
      </c>
      <c r="W97" s="19">
        <f>VLOOKUP(E97,'Win Rate'!B:I,8,FALSE)</f>
        <v>0.60373443983402486</v>
      </c>
      <c r="X97" s="20">
        <f>VLOOKUP(E97,'Win Rate'!B:J,9,FALSE)</f>
        <v>73.143848695271856</v>
      </c>
      <c r="Y97" s="18" cm="1">
        <f t="array" ref="Y97">IFERROR(INDEX($Z$2:$Z96,SUMPRODUCT(MAX(ROW($D$2:$D96)*($D97=$D$2:$D96))-1)),_xlfn.IFNA(IF(VLOOKUP(D97,'4.2 Elo (Values)'!A:C,3,FALSE)&gt;0,VLOOKUP(Results!D97,'4.2 Elo (Values)'!A:C,3,FALSE),400),400))</f>
        <v>358.17342447492854</v>
      </c>
      <c r="Z97" s="18">
        <f>Y97+(IFERROR(VLOOKUP(D97,'4.2 Elo (Values)'!A:J,10,FALSE),40)*(V97-(1/(10^(((AVERAGEIFS(Y:Y,A:A,A97)+AVERAGEIFS(X:X,A:A,A97))-(Y97+X97))/400)+1)*O97)))</f>
        <v>372.09120724568561</v>
      </c>
      <c r="AA97" s="18">
        <f t="shared" si="17"/>
        <v>13.917782770757071</v>
      </c>
      <c r="AB97" t="str">
        <f>VLOOKUP($A97,Events!$B:$I,4,FALSE)</f>
        <v>Grasp of Thorns</v>
      </c>
      <c r="AC97" t="str">
        <f>VLOOKUP($A97,Events!$B:$I,5,FALSE)</f>
        <v>Passing Seasons</v>
      </c>
      <c r="AD97" t="str">
        <f>VLOOKUP($A97,Events!$B:$I,6,FALSE)</f>
        <v>Bountiful Equinox</v>
      </c>
      <c r="AE97" t="str">
        <f>VLOOKUP($A97,Events!$B:$I,7,FALSE)</f>
        <v>Surge of Slaughter</v>
      </c>
      <c r="AF97" t="str">
        <f>VLOOKUP($A97,Events!$B:$I,8,FALSE)</f>
        <v>Cyclic Shifts</v>
      </c>
    </row>
    <row r="98" spans="1:32" ht="15" customHeight="1" x14ac:dyDescent="0.3">
      <c r="A98" t="s">
        <v>24314</v>
      </c>
      <c r="B98" t="s">
        <v>24315</v>
      </c>
      <c r="C98" t="s">
        <v>24316</v>
      </c>
      <c r="D98" t="s">
        <v>19447</v>
      </c>
      <c r="E98" t="s">
        <v>121</v>
      </c>
      <c r="F98" t="s">
        <v>122</v>
      </c>
      <c r="G98" s="2" t="s">
        <v>24322</v>
      </c>
      <c r="H98" t="s">
        <v>25</v>
      </c>
      <c r="I98" s="1">
        <v>0</v>
      </c>
      <c r="J98" s="1">
        <v>0</v>
      </c>
      <c r="K98" s="1">
        <v>1</v>
      </c>
      <c r="L98" s="1">
        <v>0</v>
      </c>
      <c r="M98" s="1">
        <v>0</v>
      </c>
      <c r="O98" s="1">
        <f t="shared" si="9"/>
        <v>5</v>
      </c>
      <c r="P98" s="1">
        <f t="shared" si="10"/>
        <v>1</v>
      </c>
      <c r="Q98" s="1">
        <f t="shared" si="11"/>
        <v>0</v>
      </c>
      <c r="R98" s="1">
        <f t="shared" si="12"/>
        <v>4</v>
      </c>
      <c r="S98" s="1">
        <f t="shared" si="13"/>
        <v>0</v>
      </c>
      <c r="T98" s="1">
        <f t="shared" si="14"/>
        <v>0</v>
      </c>
      <c r="U98" s="1">
        <f t="shared" si="15"/>
        <v>0</v>
      </c>
      <c r="V98" s="1">
        <f t="shared" si="16"/>
        <v>1</v>
      </c>
      <c r="W98" s="19">
        <f>VLOOKUP(E98,'Win Rate'!B:I,8,FALSE)</f>
        <v>0.60373443983402486</v>
      </c>
      <c r="X98" s="20">
        <f>VLOOKUP(E98,'Win Rate'!B:J,9,FALSE)</f>
        <v>73.143848695271856</v>
      </c>
      <c r="Y98" s="18" cm="1">
        <f t="array" ref="Y98">IFERROR(INDEX($Z$2:$Z97,SUMPRODUCT(MAX(ROW($D$2:$D97)*($D98=$D$2:$D97))-1)),_xlfn.IFNA(IF(VLOOKUP(D98,'4.2 Elo (Values)'!A:C,3,FALSE)&gt;0,VLOOKUP(Results!D98,'4.2 Elo (Values)'!A:C,3,FALSE),400),400))</f>
        <v>368.93993037436019</v>
      </c>
      <c r="Z98" s="18">
        <f>Y98+(IFERROR(VLOOKUP(D98,'4.2 Elo (Values)'!A:J,10,FALSE),40)*(V98-(1/(10^(((AVERAGEIFS(Y:Y,A:A,A98)+AVERAGEIFS(X:X,A:A,A98))-(Y98+X98))/400)+1)*O98)))</f>
        <v>299.77711961990894</v>
      </c>
      <c r="AA98" s="18">
        <f t="shared" si="17"/>
        <v>-69.162810754451243</v>
      </c>
      <c r="AB98" t="str">
        <f>VLOOKUP($A98,Events!$B:$I,4,FALSE)</f>
        <v>Grasp of Thorns</v>
      </c>
      <c r="AC98" t="str">
        <f>VLOOKUP($A98,Events!$B:$I,5,FALSE)</f>
        <v>Passing Seasons</v>
      </c>
      <c r="AD98" t="str">
        <f>VLOOKUP($A98,Events!$B:$I,6,FALSE)</f>
        <v>Bountiful Equinox</v>
      </c>
      <c r="AE98" t="str">
        <f>VLOOKUP($A98,Events!$B:$I,7,FALSE)</f>
        <v>Surge of Slaughter</v>
      </c>
      <c r="AF98" t="str">
        <f>VLOOKUP($A98,Events!$B:$I,8,FALSE)</f>
        <v>Cyclic Shifts</v>
      </c>
    </row>
    <row r="99" spans="1:32" ht="15" customHeight="1" x14ac:dyDescent="0.3">
      <c r="A99" t="s">
        <v>24314</v>
      </c>
      <c r="B99" t="s">
        <v>24315</v>
      </c>
      <c r="C99" t="s">
        <v>24316</v>
      </c>
      <c r="D99" t="s">
        <v>24323</v>
      </c>
      <c r="E99" t="s">
        <v>17</v>
      </c>
      <c r="F99" t="s">
        <v>18</v>
      </c>
      <c r="G99" s="2" t="s">
        <v>24324</v>
      </c>
      <c r="H99" t="s">
        <v>25</v>
      </c>
      <c r="I99" s="1">
        <v>0</v>
      </c>
      <c r="J99" s="1">
        <v>0</v>
      </c>
      <c r="K99" s="1">
        <v>1</v>
      </c>
      <c r="L99" s="1">
        <v>1</v>
      </c>
      <c r="M99" s="1">
        <v>0</v>
      </c>
      <c r="O99" s="1">
        <f t="shared" si="9"/>
        <v>5</v>
      </c>
      <c r="P99" s="1">
        <f t="shared" si="10"/>
        <v>2</v>
      </c>
      <c r="Q99" s="1">
        <f t="shared" si="11"/>
        <v>0</v>
      </c>
      <c r="R99" s="1">
        <f t="shared" si="12"/>
        <v>3</v>
      </c>
      <c r="S99" s="1">
        <f t="shared" si="13"/>
        <v>0</v>
      </c>
      <c r="T99" s="1">
        <f t="shared" si="14"/>
        <v>0</v>
      </c>
      <c r="U99" s="1">
        <f t="shared" si="15"/>
        <v>0</v>
      </c>
      <c r="V99" s="1">
        <f t="shared" si="16"/>
        <v>2</v>
      </c>
      <c r="W99" s="19">
        <f>VLOOKUP(E99,'Win Rate'!B:I,8,FALSE)</f>
        <v>0.48888888888888887</v>
      </c>
      <c r="X99" s="20">
        <f>VLOOKUP(E99,'Win Rate'!B:J,9,FALSE)</f>
        <v>-7.7220620781546527</v>
      </c>
      <c r="Y99" s="18" cm="1">
        <f t="array" ref="Y99">IFERROR(INDEX($Z$2:$Z98,SUMPRODUCT(MAX(ROW($D$2:$D98)*($D99=$D$2:$D98))-1)),_xlfn.IFNA(IF(VLOOKUP(D99,'4.2 Elo (Values)'!A:C,3,FALSE)&gt;0,VLOOKUP(Results!D99,'4.2 Elo (Values)'!A:C,3,FALSE),400),400))</f>
        <v>400</v>
      </c>
      <c r="Z99" s="18">
        <f>Y99+(IFERROR(VLOOKUP(D99,'4.2 Elo (Values)'!A:J,10,FALSE),40)*(V99-(1/(10^(((AVERAGEIFS(Y:Y,A:A,A99)+AVERAGEIFS(X:X,A:A,A99))-(Y99+X99))/400)+1)*O99)))</f>
        <v>385.14215049998666</v>
      </c>
      <c r="AA99" s="18">
        <f t="shared" si="17"/>
        <v>-14.857849500013344</v>
      </c>
      <c r="AB99" t="str">
        <f>VLOOKUP($A99,Events!$B:$I,4,FALSE)</f>
        <v>Grasp of Thorns</v>
      </c>
      <c r="AC99" t="str">
        <f>VLOOKUP($A99,Events!$B:$I,5,FALSE)</f>
        <v>Passing Seasons</v>
      </c>
      <c r="AD99" t="str">
        <f>VLOOKUP($A99,Events!$B:$I,6,FALSE)</f>
        <v>Bountiful Equinox</v>
      </c>
      <c r="AE99" t="str">
        <f>VLOOKUP($A99,Events!$B:$I,7,FALSE)</f>
        <v>Surge of Slaughter</v>
      </c>
      <c r="AF99" t="str">
        <f>VLOOKUP($A99,Events!$B:$I,8,FALSE)</f>
        <v>Cyclic Shifts</v>
      </c>
    </row>
    <row r="100" spans="1:32" ht="15" customHeight="1" x14ac:dyDescent="0.3">
      <c r="A100" t="s">
        <v>24314</v>
      </c>
      <c r="B100" t="s">
        <v>24315</v>
      </c>
      <c r="C100" t="s">
        <v>24316</v>
      </c>
      <c r="D100" t="s">
        <v>22105</v>
      </c>
      <c r="E100" t="s">
        <v>146</v>
      </c>
      <c r="F100" t="s">
        <v>187</v>
      </c>
      <c r="G100" s="2" t="s">
        <v>24325</v>
      </c>
      <c r="H100" t="s">
        <v>25</v>
      </c>
      <c r="I100" s="1">
        <v>1</v>
      </c>
      <c r="J100" s="1">
        <v>1</v>
      </c>
      <c r="K100" s="1">
        <v>1</v>
      </c>
      <c r="L100" s="1">
        <v>0</v>
      </c>
      <c r="M100" s="1">
        <v>0</v>
      </c>
      <c r="O100" s="1">
        <f t="shared" si="9"/>
        <v>5</v>
      </c>
      <c r="P100" s="1">
        <f t="shared" si="10"/>
        <v>3</v>
      </c>
      <c r="Q100" s="1">
        <f t="shared" si="11"/>
        <v>0</v>
      </c>
      <c r="R100" s="1">
        <f t="shared" si="12"/>
        <v>2</v>
      </c>
      <c r="S100" s="1">
        <f t="shared" si="13"/>
        <v>1</v>
      </c>
      <c r="T100" s="1">
        <f t="shared" si="14"/>
        <v>0</v>
      </c>
      <c r="U100" s="1">
        <f t="shared" si="15"/>
        <v>0</v>
      </c>
      <c r="V100" s="1">
        <f t="shared" si="16"/>
        <v>3</v>
      </c>
      <c r="W100" s="19">
        <f>VLOOKUP(E100,'Win Rate'!B:I,8,FALSE)</f>
        <v>0.48071216617210683</v>
      </c>
      <c r="X100" s="20">
        <f>VLOOKUP(E100,'Win Rate'!B:J,9,FALSE)</f>
        <v>-13.409213657465418</v>
      </c>
      <c r="Y100" s="18" cm="1">
        <f t="array" ref="Y100">IFERROR(INDEX($Z$2:$Z99,SUMPRODUCT(MAX(ROW($D$2:$D99)*($D100=$D$2:$D99))-1)),_xlfn.IFNA(IF(VLOOKUP(D100,'4.2 Elo (Values)'!A:C,3,FALSE)&gt;0,VLOOKUP(Results!D100,'4.2 Elo (Values)'!A:C,3,FALSE),400),400))</f>
        <v>389.61955094685447</v>
      </c>
      <c r="Z100" s="18">
        <f>Y100+(IFERROR(VLOOKUP(D100,'4.2 Elo (Values)'!A:J,10,FALSE),40)*(V100-(1/(10^(((AVERAGEIFS(Y:Y,A:A,A100)+AVERAGEIFS(X:X,A:A,A100))-(Y100+X100))/400)+1)*O100)))</f>
        <v>419.35988801494722</v>
      </c>
      <c r="AA100" s="18">
        <f t="shared" si="17"/>
        <v>29.740337068092742</v>
      </c>
      <c r="AB100" t="str">
        <f>VLOOKUP($A100,Events!$B:$I,4,FALSE)</f>
        <v>Grasp of Thorns</v>
      </c>
      <c r="AC100" t="str">
        <f>VLOOKUP($A100,Events!$B:$I,5,FALSE)</f>
        <v>Passing Seasons</v>
      </c>
      <c r="AD100" t="str">
        <f>VLOOKUP($A100,Events!$B:$I,6,FALSE)</f>
        <v>Bountiful Equinox</v>
      </c>
      <c r="AE100" t="str">
        <f>VLOOKUP($A100,Events!$B:$I,7,FALSE)</f>
        <v>Surge of Slaughter</v>
      </c>
      <c r="AF100" t="str">
        <f>VLOOKUP($A100,Events!$B:$I,8,FALSE)</f>
        <v>Cyclic Shifts</v>
      </c>
    </row>
    <row r="101" spans="1:32" ht="15" customHeight="1" x14ac:dyDescent="0.3">
      <c r="A101" t="s">
        <v>24314</v>
      </c>
      <c r="B101" t="s">
        <v>24315</v>
      </c>
      <c r="C101" t="s">
        <v>24316</v>
      </c>
      <c r="D101" t="s">
        <v>24326</v>
      </c>
      <c r="E101" t="s">
        <v>56</v>
      </c>
      <c r="F101" t="s">
        <v>131</v>
      </c>
      <c r="G101" s="2" t="s">
        <v>24327</v>
      </c>
      <c r="H101" t="s">
        <v>25</v>
      </c>
      <c r="I101" s="1">
        <v>0</v>
      </c>
      <c r="J101" s="1">
        <v>1</v>
      </c>
      <c r="K101" s="1">
        <v>0</v>
      </c>
      <c r="L101" s="1">
        <v>1</v>
      </c>
      <c r="M101" s="1">
        <v>0</v>
      </c>
      <c r="O101" s="1">
        <f t="shared" si="9"/>
        <v>5</v>
      </c>
      <c r="P101" s="1">
        <f t="shared" si="10"/>
        <v>2</v>
      </c>
      <c r="Q101" s="1">
        <f t="shared" si="11"/>
        <v>0</v>
      </c>
      <c r="R101" s="1">
        <f t="shared" si="12"/>
        <v>3</v>
      </c>
      <c r="S101" s="1">
        <f t="shared" si="13"/>
        <v>0</v>
      </c>
      <c r="T101" s="1">
        <f t="shared" si="14"/>
        <v>0</v>
      </c>
      <c r="U101" s="1">
        <f t="shared" si="15"/>
        <v>0</v>
      </c>
      <c r="V101" s="1">
        <f t="shared" si="16"/>
        <v>2</v>
      </c>
      <c r="W101" s="19">
        <f>VLOOKUP(E101,'Win Rate'!B:I,8,FALSE)</f>
        <v>0.56206896551724139</v>
      </c>
      <c r="X101" s="20">
        <f>VLOOKUP(E101,'Win Rate'!B:J,9,FALSE)</f>
        <v>43.353553379200399</v>
      </c>
      <c r="Y101" s="18" cm="1">
        <f t="array" ref="Y101">IFERROR(INDEX($Z$2:$Z100,SUMPRODUCT(MAX(ROW($D$2:$D100)*($D101=$D$2:$D100))-1)),_xlfn.IFNA(IF(VLOOKUP(D101,'4.2 Elo (Values)'!A:C,3,FALSE)&gt;0,VLOOKUP(Results!D101,'4.2 Elo (Values)'!A:C,3,FALSE),400),400))</f>
        <v>400</v>
      </c>
      <c r="Z101" s="18">
        <f>Y101+(IFERROR(VLOOKUP(D101,'4.2 Elo (Values)'!A:J,10,FALSE),40)*(V101-(1/(10^(((AVERAGEIFS(Y:Y,A:A,A101)+AVERAGEIFS(X:X,A:A,A101))-(Y101+X101))/400)+1)*O101)))</f>
        <v>370.4749101353874</v>
      </c>
      <c r="AA101" s="18">
        <f t="shared" si="17"/>
        <v>-29.525089864612596</v>
      </c>
      <c r="AB101" t="str">
        <f>VLOOKUP($A101,Events!$B:$I,4,FALSE)</f>
        <v>Grasp of Thorns</v>
      </c>
      <c r="AC101" t="str">
        <f>VLOOKUP($A101,Events!$B:$I,5,FALSE)</f>
        <v>Passing Seasons</v>
      </c>
      <c r="AD101" t="str">
        <f>VLOOKUP($A101,Events!$B:$I,6,FALSE)</f>
        <v>Bountiful Equinox</v>
      </c>
      <c r="AE101" t="str">
        <f>VLOOKUP($A101,Events!$B:$I,7,FALSE)</f>
        <v>Surge of Slaughter</v>
      </c>
      <c r="AF101" t="str">
        <f>VLOOKUP($A101,Events!$B:$I,8,FALSE)</f>
        <v>Cyclic Shifts</v>
      </c>
    </row>
    <row r="102" spans="1:32" ht="15" customHeight="1" x14ac:dyDescent="0.3">
      <c r="A102" t="s">
        <v>24314</v>
      </c>
      <c r="B102" t="s">
        <v>24315</v>
      </c>
      <c r="C102" t="s">
        <v>24316</v>
      </c>
      <c r="D102" t="s">
        <v>24328</v>
      </c>
      <c r="E102" t="s">
        <v>49</v>
      </c>
      <c r="F102" t="s">
        <v>62</v>
      </c>
      <c r="G102" s="2" t="s">
        <v>24329</v>
      </c>
      <c r="H102" t="s">
        <v>25</v>
      </c>
      <c r="I102" s="1">
        <v>1</v>
      </c>
      <c r="J102" s="1">
        <v>0</v>
      </c>
      <c r="K102" s="1">
        <v>1</v>
      </c>
      <c r="L102" s="1">
        <v>0</v>
      </c>
      <c r="M102" s="1">
        <v>0</v>
      </c>
      <c r="O102" s="1">
        <f t="shared" si="9"/>
        <v>5</v>
      </c>
      <c r="P102" s="1">
        <f t="shared" si="10"/>
        <v>2</v>
      </c>
      <c r="Q102" s="1">
        <f t="shared" si="11"/>
        <v>0</v>
      </c>
      <c r="R102" s="1">
        <f t="shared" si="12"/>
        <v>3</v>
      </c>
      <c r="S102" s="1">
        <f t="shared" si="13"/>
        <v>0</v>
      </c>
      <c r="T102" s="1">
        <f t="shared" si="14"/>
        <v>0</v>
      </c>
      <c r="U102" s="1">
        <f t="shared" si="15"/>
        <v>0</v>
      </c>
      <c r="V102" s="1">
        <f t="shared" si="16"/>
        <v>2</v>
      </c>
      <c r="W102" s="19">
        <f>VLOOKUP(E102,'Win Rate'!B:I,8,FALSE)</f>
        <v>0.45549738219895286</v>
      </c>
      <c r="X102" s="20">
        <f>VLOOKUP(E102,'Win Rate'!B:J,9,FALSE)</f>
        <v>-31.005634672064751</v>
      </c>
      <c r="Y102" s="18" cm="1">
        <f t="array" ref="Y102">IFERROR(INDEX($Z$2:$Z101,SUMPRODUCT(MAX(ROW($D$2:$D101)*($D102=$D$2:$D101))-1)),_xlfn.IFNA(IF(VLOOKUP(D102,'4.2 Elo (Values)'!A:C,3,FALSE)&gt;0,VLOOKUP(Results!D102,'4.2 Elo (Values)'!A:C,3,FALSE),400),400))</f>
        <v>400</v>
      </c>
      <c r="Z102" s="18">
        <f>Y102+(IFERROR(VLOOKUP(D102,'4.2 Elo (Values)'!A:J,10,FALSE),40)*(V102-(1/(10^(((AVERAGEIFS(Y:Y,A:A,A102)+AVERAGEIFS(X:X,A:A,A102))-(Y102+X102))/400)+1)*O102)))</f>
        <v>391.79310821505692</v>
      </c>
      <c r="AA102" s="18">
        <f t="shared" si="17"/>
        <v>-8.2068917849430818</v>
      </c>
      <c r="AB102" t="str">
        <f>VLOOKUP($A102,Events!$B:$I,4,FALSE)</f>
        <v>Grasp of Thorns</v>
      </c>
      <c r="AC102" t="str">
        <f>VLOOKUP($A102,Events!$B:$I,5,FALSE)</f>
        <v>Passing Seasons</v>
      </c>
      <c r="AD102" t="str">
        <f>VLOOKUP($A102,Events!$B:$I,6,FALSE)</f>
        <v>Bountiful Equinox</v>
      </c>
      <c r="AE102" t="str">
        <f>VLOOKUP($A102,Events!$B:$I,7,FALSE)</f>
        <v>Surge of Slaughter</v>
      </c>
      <c r="AF102" t="str">
        <f>VLOOKUP($A102,Events!$B:$I,8,FALSE)</f>
        <v>Cyclic Shifts</v>
      </c>
    </row>
    <row r="103" spans="1:32" ht="15" customHeight="1" x14ac:dyDescent="0.3">
      <c r="A103" t="s">
        <v>24314</v>
      </c>
      <c r="B103" t="s">
        <v>24315</v>
      </c>
      <c r="C103" t="s">
        <v>24316</v>
      </c>
      <c r="D103" t="s">
        <v>1217</v>
      </c>
      <c r="E103" t="s">
        <v>27</v>
      </c>
      <c r="F103" t="s">
        <v>110</v>
      </c>
      <c r="G103" s="2" t="s">
        <v>24330</v>
      </c>
      <c r="H103" t="s">
        <v>25</v>
      </c>
      <c r="I103" s="1">
        <v>1</v>
      </c>
      <c r="J103" s="1">
        <v>1</v>
      </c>
      <c r="K103" s="1">
        <v>1</v>
      </c>
      <c r="L103" s="1">
        <v>1</v>
      </c>
      <c r="M103" s="1">
        <v>1</v>
      </c>
      <c r="O103" s="1">
        <f t="shared" si="9"/>
        <v>5</v>
      </c>
      <c r="P103" s="1">
        <f t="shared" si="10"/>
        <v>5</v>
      </c>
      <c r="Q103" s="1">
        <f t="shared" si="11"/>
        <v>0</v>
      </c>
      <c r="R103" s="1">
        <f t="shared" si="12"/>
        <v>0</v>
      </c>
      <c r="S103" s="1">
        <f t="shared" si="13"/>
        <v>1</v>
      </c>
      <c r="T103" s="1">
        <f t="shared" si="14"/>
        <v>1</v>
      </c>
      <c r="U103" s="1">
        <f t="shared" si="15"/>
        <v>1</v>
      </c>
      <c r="V103" s="1">
        <f t="shared" si="16"/>
        <v>5</v>
      </c>
      <c r="W103" s="19">
        <f>VLOOKUP(E103,'Win Rate'!B:I,8,FALSE)</f>
        <v>0.43775100401606426</v>
      </c>
      <c r="X103" s="20">
        <f>VLOOKUP(E103,'Win Rate'!B:J,9,FALSE)</f>
        <v>-43.480615095045756</v>
      </c>
      <c r="Y103" s="18" cm="1">
        <f t="array" ref="Y103">IFERROR(INDEX($Z$2:$Z102,SUMPRODUCT(MAX(ROW($D$2:$D102)*($D103=$D$2:$D102))-1)),_xlfn.IFNA(IF(VLOOKUP(D103,'4.2 Elo (Values)'!A:C,3,FALSE)&gt;0,VLOOKUP(Results!D103,'4.2 Elo (Values)'!A:C,3,FALSE),400),400))</f>
        <v>524.25291559131153</v>
      </c>
      <c r="Z103" s="18">
        <f>Y103+(IFERROR(VLOOKUP(D103,'4.2 Elo (Values)'!A:J,10,FALSE),40)*(V103-(1/(10^(((AVERAGEIFS(Y:Y,A:A,A103)+AVERAGEIFS(X:X,A:A,A103))-(Y103+X103))/400)+1)*O103)))</f>
        <v>604.20417207391984</v>
      </c>
      <c r="AA103" s="18">
        <f t="shared" si="17"/>
        <v>79.951256482608301</v>
      </c>
      <c r="AB103" t="str">
        <f>VLOOKUP($A103,Events!$B:$I,4,FALSE)</f>
        <v>Grasp of Thorns</v>
      </c>
      <c r="AC103" t="str">
        <f>VLOOKUP($A103,Events!$B:$I,5,FALSE)</f>
        <v>Passing Seasons</v>
      </c>
      <c r="AD103" t="str">
        <f>VLOOKUP($A103,Events!$B:$I,6,FALSE)</f>
        <v>Bountiful Equinox</v>
      </c>
      <c r="AE103" t="str">
        <f>VLOOKUP($A103,Events!$B:$I,7,FALSE)</f>
        <v>Surge of Slaughter</v>
      </c>
      <c r="AF103" t="str">
        <f>VLOOKUP($A103,Events!$B:$I,8,FALSE)</f>
        <v>Cyclic Shifts</v>
      </c>
    </row>
    <row r="104" spans="1:32" ht="15" customHeight="1" x14ac:dyDescent="0.3">
      <c r="A104" t="s">
        <v>24314</v>
      </c>
      <c r="B104" t="s">
        <v>24315</v>
      </c>
      <c r="C104" t="s">
        <v>24316</v>
      </c>
      <c r="D104" t="s">
        <v>4516</v>
      </c>
      <c r="E104" t="s">
        <v>87</v>
      </c>
      <c r="F104" t="s">
        <v>88</v>
      </c>
      <c r="G104" s="2" t="s">
        <v>24331</v>
      </c>
      <c r="H104" t="s">
        <v>25</v>
      </c>
      <c r="I104" s="1">
        <v>1</v>
      </c>
      <c r="J104" s="1">
        <v>1</v>
      </c>
      <c r="K104" s="1">
        <v>1</v>
      </c>
      <c r="L104" s="1">
        <v>0</v>
      </c>
      <c r="M104" s="1">
        <v>1</v>
      </c>
      <c r="O104" s="1">
        <f t="shared" si="9"/>
        <v>5</v>
      </c>
      <c r="P104" s="1">
        <f t="shared" si="10"/>
        <v>4</v>
      </c>
      <c r="Q104" s="1">
        <f t="shared" si="11"/>
        <v>0</v>
      </c>
      <c r="R104" s="1">
        <f t="shared" si="12"/>
        <v>1</v>
      </c>
      <c r="S104" s="1">
        <f t="shared" si="13"/>
        <v>1</v>
      </c>
      <c r="T104" s="1">
        <f t="shared" si="14"/>
        <v>0</v>
      </c>
      <c r="U104" s="1">
        <f t="shared" si="15"/>
        <v>0</v>
      </c>
      <c r="V104" s="1">
        <f t="shared" si="16"/>
        <v>4</v>
      </c>
      <c r="W104" s="19">
        <f>VLOOKUP(E104,'Win Rate'!B:I,8,FALSE)</f>
        <v>0.51546391752577314</v>
      </c>
      <c r="X104" s="20">
        <f>VLOOKUP(E104,'Win Rate'!B:J,9,FALSE)</f>
        <v>10.748858560120498</v>
      </c>
      <c r="Y104" s="18" cm="1">
        <f t="array" ref="Y104">IFERROR(INDEX($Z$2:$Z103,SUMPRODUCT(MAX(ROW($D$2:$D103)*($D104=$D$2:$D103))-1)),_xlfn.IFNA(IF(VLOOKUP(D104,'4.2 Elo (Values)'!A:C,3,FALSE)&gt;0,VLOOKUP(Results!D104,'4.2 Elo (Values)'!A:C,3,FALSE),400),400))</f>
        <v>432.96440826753201</v>
      </c>
      <c r="Z104" s="18">
        <f>Y104+(IFERROR(VLOOKUP(D104,'4.2 Elo (Values)'!A:J,10,FALSE),40)*(V104-(1/(10^(((AVERAGEIFS(Y:Y,A:A,A104)+AVERAGEIFS(X:X,A:A,A104))-(Y104+X104))/400)+1)*O104)))</f>
        <v>483.33673403818557</v>
      </c>
      <c r="AA104" s="18">
        <f t="shared" si="17"/>
        <v>50.372325770653561</v>
      </c>
      <c r="AB104" t="str">
        <f>VLOOKUP($A104,Events!$B:$I,4,FALSE)</f>
        <v>Grasp of Thorns</v>
      </c>
      <c r="AC104" t="str">
        <f>VLOOKUP($A104,Events!$B:$I,5,FALSE)</f>
        <v>Passing Seasons</v>
      </c>
      <c r="AD104" t="str">
        <f>VLOOKUP($A104,Events!$B:$I,6,FALSE)</f>
        <v>Bountiful Equinox</v>
      </c>
      <c r="AE104" t="str">
        <f>VLOOKUP($A104,Events!$B:$I,7,FALSE)</f>
        <v>Surge of Slaughter</v>
      </c>
      <c r="AF104" t="str">
        <f>VLOOKUP($A104,Events!$B:$I,8,FALSE)</f>
        <v>Cyclic Shifts</v>
      </c>
    </row>
    <row r="105" spans="1:32" ht="15" customHeight="1" x14ac:dyDescent="0.3">
      <c r="A105" t="s">
        <v>24314</v>
      </c>
      <c r="B105" t="s">
        <v>24315</v>
      </c>
      <c r="C105" t="s">
        <v>24316</v>
      </c>
      <c r="D105" t="s">
        <v>24332</v>
      </c>
      <c r="E105" t="s">
        <v>22</v>
      </c>
      <c r="F105" t="s">
        <v>24333</v>
      </c>
      <c r="G105" s="2" t="s">
        <v>24334</v>
      </c>
      <c r="H105" t="s">
        <v>25</v>
      </c>
      <c r="I105" s="1">
        <v>0</v>
      </c>
      <c r="J105" s="1">
        <v>0</v>
      </c>
      <c r="K105" s="1">
        <v>0</v>
      </c>
      <c r="L105" s="1">
        <v>1</v>
      </c>
      <c r="M105" s="1">
        <v>0</v>
      </c>
      <c r="O105" s="1">
        <f t="shared" si="9"/>
        <v>5</v>
      </c>
      <c r="P105" s="1">
        <f t="shared" si="10"/>
        <v>1</v>
      </c>
      <c r="Q105" s="1">
        <f t="shared" si="11"/>
        <v>0</v>
      </c>
      <c r="R105" s="1">
        <f t="shared" si="12"/>
        <v>4</v>
      </c>
      <c r="S105" s="1">
        <f t="shared" si="13"/>
        <v>0</v>
      </c>
      <c r="T105" s="1">
        <f t="shared" si="14"/>
        <v>0</v>
      </c>
      <c r="U105" s="1">
        <f t="shared" si="15"/>
        <v>0</v>
      </c>
      <c r="V105" s="1">
        <f t="shared" si="16"/>
        <v>1</v>
      </c>
      <c r="W105" s="19">
        <f>VLOOKUP(E105,'Win Rate'!B:I,8,FALSE)</f>
        <v>0.5028490028490028</v>
      </c>
      <c r="X105" s="20">
        <f>VLOOKUP(E105,'Win Rate'!B:J,9,FALSE)</f>
        <v>1.9797113714570256</v>
      </c>
      <c r="Y105" s="18" cm="1">
        <f t="array" ref="Y105">IFERROR(INDEX($Z$2:$Z104,SUMPRODUCT(MAX(ROW($D$2:$D104)*($D105=$D$2:$D104))-1)),_xlfn.IFNA(IF(VLOOKUP(D105,'4.2 Elo (Values)'!A:C,3,FALSE)&gt;0,VLOOKUP(Results!D105,'4.2 Elo (Values)'!A:C,3,FALSE),400),400))</f>
        <v>400</v>
      </c>
      <c r="Z105" s="18">
        <f>Y105+(IFERROR(VLOOKUP(D105,'4.2 Elo (Values)'!A:J,10,FALSE),40)*(V105-(1/(10^(((AVERAGEIFS(Y:Y,A:A,A105)+AVERAGEIFS(X:X,A:A,A105))-(Y105+X105))/400)+1)*O105)))</f>
        <v>342.3538602052555</v>
      </c>
      <c r="AA105" s="18">
        <f t="shared" si="17"/>
        <v>-57.646139794744499</v>
      </c>
      <c r="AB105" t="str">
        <f>VLOOKUP($A105,Events!$B:$I,4,FALSE)</f>
        <v>Grasp of Thorns</v>
      </c>
      <c r="AC105" t="str">
        <f>VLOOKUP($A105,Events!$B:$I,5,FALSE)</f>
        <v>Passing Seasons</v>
      </c>
      <c r="AD105" t="str">
        <f>VLOOKUP($A105,Events!$B:$I,6,FALSE)</f>
        <v>Bountiful Equinox</v>
      </c>
      <c r="AE105" t="str">
        <f>VLOOKUP($A105,Events!$B:$I,7,FALSE)</f>
        <v>Surge of Slaughter</v>
      </c>
      <c r="AF105" t="str">
        <f>VLOOKUP($A105,Events!$B:$I,8,FALSE)</f>
        <v>Cyclic Shifts</v>
      </c>
    </row>
    <row r="106" spans="1:32" ht="15" customHeight="1" x14ac:dyDescent="0.3">
      <c r="A106" t="s">
        <v>24314</v>
      </c>
      <c r="B106" t="s">
        <v>24315</v>
      </c>
      <c r="C106" t="s">
        <v>24316</v>
      </c>
      <c r="D106" t="s">
        <v>21745</v>
      </c>
      <c r="E106" t="s">
        <v>22</v>
      </c>
      <c r="F106" t="s">
        <v>54</v>
      </c>
      <c r="G106" s="2" t="s">
        <v>24335</v>
      </c>
      <c r="H106" t="s">
        <v>25</v>
      </c>
      <c r="I106" s="1">
        <v>0</v>
      </c>
      <c r="J106" s="1">
        <v>0</v>
      </c>
      <c r="K106" s="1">
        <v>0</v>
      </c>
      <c r="L106" s="1">
        <v>0</v>
      </c>
      <c r="M106" s="1">
        <v>0</v>
      </c>
      <c r="O106" s="1">
        <f t="shared" si="9"/>
        <v>5</v>
      </c>
      <c r="P106" s="1">
        <f t="shared" si="10"/>
        <v>0</v>
      </c>
      <c r="Q106" s="1">
        <f t="shared" si="11"/>
        <v>0</v>
      </c>
      <c r="R106" s="1">
        <f t="shared" si="12"/>
        <v>5</v>
      </c>
      <c r="S106" s="1">
        <f t="shared" si="13"/>
        <v>0</v>
      </c>
      <c r="T106" s="1">
        <f t="shared" si="14"/>
        <v>0</v>
      </c>
      <c r="U106" s="1">
        <f t="shared" si="15"/>
        <v>0</v>
      </c>
      <c r="V106" s="1">
        <f t="shared" si="16"/>
        <v>0</v>
      </c>
      <c r="W106" s="19">
        <f>VLOOKUP(E106,'Win Rate'!B:I,8,FALSE)</f>
        <v>0.5028490028490028</v>
      </c>
      <c r="X106" s="20">
        <f>VLOOKUP(E106,'Win Rate'!B:J,9,FALSE)</f>
        <v>1.9797113714570256</v>
      </c>
      <c r="Y106" s="18" cm="1">
        <f t="array" ref="Y106">IFERROR(INDEX($Z$2:$Z105,SUMPRODUCT(MAX(ROW($D$2:$D105)*($D106=$D$2:$D105))-1)),_xlfn.IFNA(IF(VLOOKUP(D106,'4.2 Elo (Values)'!A:C,3,FALSE)&gt;0,VLOOKUP(Results!D106,'4.2 Elo (Values)'!A:C,3,FALSE),400),400))</f>
        <v>343.48948807523954</v>
      </c>
      <c r="Z106" s="18">
        <f>Y106+(IFERROR(VLOOKUP(D106,'4.2 Elo (Values)'!A:J,10,FALSE),40)*(V106-(1/(10^(((AVERAGEIFS(Y:Y,A:A,A106)+AVERAGEIFS(X:X,A:A,A106))-(Y106+X106))/400)+1)*O106)))</f>
        <v>261.89659382462071</v>
      </c>
      <c r="AA106" s="18">
        <f t="shared" si="17"/>
        <v>-81.592894250618826</v>
      </c>
      <c r="AB106" t="str">
        <f>VLOOKUP($A106,Events!$B:$I,4,FALSE)</f>
        <v>Grasp of Thorns</v>
      </c>
      <c r="AC106" t="str">
        <f>VLOOKUP($A106,Events!$B:$I,5,FALSE)</f>
        <v>Passing Seasons</v>
      </c>
      <c r="AD106" t="str">
        <f>VLOOKUP($A106,Events!$B:$I,6,FALSE)</f>
        <v>Bountiful Equinox</v>
      </c>
      <c r="AE106" t="str">
        <f>VLOOKUP($A106,Events!$B:$I,7,FALSE)</f>
        <v>Surge of Slaughter</v>
      </c>
      <c r="AF106" t="str">
        <f>VLOOKUP($A106,Events!$B:$I,8,FALSE)</f>
        <v>Cyclic Shifts</v>
      </c>
    </row>
    <row r="107" spans="1:32" ht="15" customHeight="1" x14ac:dyDescent="0.3">
      <c r="A107" t="s">
        <v>24314</v>
      </c>
      <c r="B107" t="s">
        <v>24315</v>
      </c>
      <c r="C107" t="s">
        <v>24316</v>
      </c>
      <c r="D107" t="s">
        <v>5858</v>
      </c>
      <c r="E107" t="s">
        <v>45</v>
      </c>
      <c r="F107" t="s">
        <v>24199</v>
      </c>
      <c r="G107" s="2" t="s">
        <v>24336</v>
      </c>
      <c r="H107" t="s">
        <v>25</v>
      </c>
      <c r="I107" s="1">
        <v>1</v>
      </c>
      <c r="J107" s="1">
        <v>0</v>
      </c>
      <c r="K107" s="1">
        <v>0</v>
      </c>
      <c r="L107" s="1">
        <v>0</v>
      </c>
      <c r="M107" s="1">
        <v>1</v>
      </c>
      <c r="O107" s="1">
        <f t="shared" si="9"/>
        <v>5</v>
      </c>
      <c r="P107" s="1">
        <f t="shared" si="10"/>
        <v>2</v>
      </c>
      <c r="Q107" s="1">
        <f t="shared" si="11"/>
        <v>0</v>
      </c>
      <c r="R107" s="1">
        <f t="shared" si="12"/>
        <v>3</v>
      </c>
      <c r="S107" s="1">
        <f t="shared" si="13"/>
        <v>0</v>
      </c>
      <c r="T107" s="1">
        <f t="shared" si="14"/>
        <v>0</v>
      </c>
      <c r="U107" s="1">
        <f t="shared" si="15"/>
        <v>0</v>
      </c>
      <c r="V107" s="1">
        <f t="shared" si="16"/>
        <v>2</v>
      </c>
      <c r="W107" s="19">
        <f>VLOOKUP(E107,'Win Rate'!B:I,8,FALSE)</f>
        <v>0.42152466367713004</v>
      </c>
      <c r="X107" s="20">
        <f>VLOOKUP(E107,'Win Rate'!B:J,9,FALSE)</f>
        <v>-54.98474267982013</v>
      </c>
      <c r="Y107" s="18" cm="1">
        <f t="array" ref="Y107">IFERROR(INDEX($Z$2:$Z106,SUMPRODUCT(MAX(ROW($D$2:$D106)*($D107=$D$2:$D106))-1)),_xlfn.IFNA(IF(VLOOKUP(D107,'4.2 Elo (Values)'!A:C,3,FALSE)&gt;0,VLOOKUP(Results!D107,'4.2 Elo (Values)'!A:C,3,FALSE),400),400))</f>
        <v>384.21659311865909</v>
      </c>
      <c r="Z107" s="18">
        <f>Y107+(IFERROR(VLOOKUP(D107,'4.2 Elo (Values)'!A:J,10,FALSE),40)*(V107-(1/(10^(((AVERAGEIFS(Y:Y,A:A,A107)+AVERAGEIFS(X:X,A:A,A107))-(Y107+X107))/400)+1)*O107)))</f>
        <v>387.09709692930949</v>
      </c>
      <c r="AA107" s="18">
        <f t="shared" si="17"/>
        <v>2.8805038106503957</v>
      </c>
      <c r="AB107" t="str">
        <f>VLOOKUP($A107,Events!$B:$I,4,FALSE)</f>
        <v>Grasp of Thorns</v>
      </c>
      <c r="AC107" t="str">
        <f>VLOOKUP($A107,Events!$B:$I,5,FALSE)</f>
        <v>Passing Seasons</v>
      </c>
      <c r="AD107" t="str">
        <f>VLOOKUP($A107,Events!$B:$I,6,FALSE)</f>
        <v>Bountiful Equinox</v>
      </c>
      <c r="AE107" t="str">
        <f>VLOOKUP($A107,Events!$B:$I,7,FALSE)</f>
        <v>Surge of Slaughter</v>
      </c>
      <c r="AF107" t="str">
        <f>VLOOKUP($A107,Events!$B:$I,8,FALSE)</f>
        <v>Cyclic Shifts</v>
      </c>
    </row>
    <row r="108" spans="1:32" ht="15" customHeight="1" x14ac:dyDescent="0.3">
      <c r="A108" t="s">
        <v>24314</v>
      </c>
      <c r="B108" t="s">
        <v>24315</v>
      </c>
      <c r="C108" t="s">
        <v>24316</v>
      </c>
      <c r="D108" t="s">
        <v>2916</v>
      </c>
      <c r="E108" t="s">
        <v>77</v>
      </c>
      <c r="F108" t="s">
        <v>24944</v>
      </c>
      <c r="G108" s="2" t="s">
        <v>24337</v>
      </c>
      <c r="H108" t="s">
        <v>25</v>
      </c>
      <c r="I108" s="1">
        <v>1</v>
      </c>
      <c r="J108" s="1">
        <v>0</v>
      </c>
      <c r="K108" s="1">
        <v>1</v>
      </c>
      <c r="L108" s="1">
        <v>1</v>
      </c>
      <c r="M108" s="1">
        <v>0</v>
      </c>
      <c r="O108" s="1">
        <f t="shared" si="9"/>
        <v>5</v>
      </c>
      <c r="P108" s="1">
        <f t="shared" si="10"/>
        <v>3</v>
      </c>
      <c r="Q108" s="1">
        <f t="shared" si="11"/>
        <v>0</v>
      </c>
      <c r="R108" s="1">
        <f t="shared" si="12"/>
        <v>2</v>
      </c>
      <c r="S108" s="1">
        <f t="shared" si="13"/>
        <v>0</v>
      </c>
      <c r="T108" s="1">
        <f t="shared" si="14"/>
        <v>0</v>
      </c>
      <c r="U108" s="1">
        <f t="shared" si="15"/>
        <v>0</v>
      </c>
      <c r="V108" s="1">
        <f t="shared" si="16"/>
        <v>3</v>
      </c>
      <c r="W108" s="19">
        <f>VLOOKUP(E108,'Win Rate'!B:I,8,FALSE)</f>
        <v>0.56799999999999995</v>
      </c>
      <c r="X108" s="20">
        <f>VLOOKUP(E108,'Win Rate'!B:J,9,FALSE)</f>
        <v>47.545835558442661</v>
      </c>
      <c r="Y108" s="18" cm="1">
        <f t="array" ref="Y108">IFERROR(INDEX($Z$2:$Z107,SUMPRODUCT(MAX(ROW($D$2:$D107)*($D108=$D$2:$D107))-1)),_xlfn.IFNA(IF(VLOOKUP(D108,'4.2 Elo (Values)'!A:C,3,FALSE)&gt;0,VLOOKUP(Results!D108,'4.2 Elo (Values)'!A:C,3,FALSE),400),400))</f>
        <v>461.25034192679828</v>
      </c>
      <c r="Z108" s="18">
        <f>Y108+(IFERROR(VLOOKUP(D108,'4.2 Elo (Values)'!A:J,10,FALSE),40)*(V108-(1/(10^(((AVERAGEIFS(Y:Y,A:A,A108)+AVERAGEIFS(X:X,A:A,A108))-(Y108+X108))/400)+1)*O108)))</f>
        <v>453.5993069021755</v>
      </c>
      <c r="AA108" s="18">
        <f t="shared" si="17"/>
        <v>-7.6510350246227858</v>
      </c>
      <c r="AB108" t="str">
        <f>VLOOKUP($A108,Events!$B:$I,4,FALSE)</f>
        <v>Grasp of Thorns</v>
      </c>
      <c r="AC108" t="str">
        <f>VLOOKUP($A108,Events!$B:$I,5,FALSE)</f>
        <v>Passing Seasons</v>
      </c>
      <c r="AD108" t="str">
        <f>VLOOKUP($A108,Events!$B:$I,6,FALSE)</f>
        <v>Bountiful Equinox</v>
      </c>
      <c r="AE108" t="str">
        <f>VLOOKUP($A108,Events!$B:$I,7,FALSE)</f>
        <v>Surge of Slaughter</v>
      </c>
      <c r="AF108" t="str">
        <f>VLOOKUP($A108,Events!$B:$I,8,FALSE)</f>
        <v>Cyclic Shifts</v>
      </c>
    </row>
    <row r="109" spans="1:32" ht="15" customHeight="1" x14ac:dyDescent="0.3">
      <c r="A109" t="s">
        <v>24314</v>
      </c>
      <c r="B109" t="s">
        <v>24315</v>
      </c>
      <c r="C109" t="s">
        <v>24316</v>
      </c>
      <c r="D109" t="s">
        <v>18926</v>
      </c>
      <c r="E109" t="s">
        <v>45</v>
      </c>
      <c r="F109" t="s">
        <v>24199</v>
      </c>
      <c r="G109" s="2" t="s">
        <v>24338</v>
      </c>
      <c r="H109" t="s">
        <v>25</v>
      </c>
      <c r="I109" s="1">
        <v>0</v>
      </c>
      <c r="J109" s="1">
        <v>0</v>
      </c>
      <c r="K109" s="1">
        <v>1</v>
      </c>
      <c r="L109" s="1">
        <v>0</v>
      </c>
      <c r="M109" s="1">
        <v>1</v>
      </c>
      <c r="O109" s="1">
        <f t="shared" si="9"/>
        <v>5</v>
      </c>
      <c r="P109" s="1">
        <f t="shared" si="10"/>
        <v>2</v>
      </c>
      <c r="Q109" s="1">
        <f t="shared" si="11"/>
        <v>0</v>
      </c>
      <c r="R109" s="1">
        <f t="shared" si="12"/>
        <v>3</v>
      </c>
      <c r="S109" s="1">
        <f t="shared" si="13"/>
        <v>0</v>
      </c>
      <c r="T109" s="1">
        <f t="shared" si="14"/>
        <v>0</v>
      </c>
      <c r="U109" s="1">
        <f t="shared" si="15"/>
        <v>0</v>
      </c>
      <c r="V109" s="1">
        <f t="shared" si="16"/>
        <v>2</v>
      </c>
      <c r="W109" s="19">
        <f>VLOOKUP(E109,'Win Rate'!B:I,8,FALSE)</f>
        <v>0.42152466367713004</v>
      </c>
      <c r="X109" s="20">
        <f>VLOOKUP(E109,'Win Rate'!B:J,9,FALSE)</f>
        <v>-54.98474267982013</v>
      </c>
      <c r="Y109" s="18" cm="1">
        <f t="array" ref="Y109">IFERROR(INDEX($Z$2:$Z108,SUMPRODUCT(MAX(ROW($D$2:$D108)*($D109=$D$2:$D108))-1)),_xlfn.IFNA(IF(VLOOKUP(D109,'4.2 Elo (Values)'!A:C,3,FALSE)&gt;0,VLOOKUP(Results!D109,'4.2 Elo (Values)'!A:C,3,FALSE),400),400))</f>
        <v>369.68855422284889</v>
      </c>
      <c r="Z109" s="18">
        <f>Y109+(IFERROR(VLOOKUP(D109,'4.2 Elo (Values)'!A:J,10,FALSE),40)*(V109-(1/(10^(((AVERAGEIFS(Y:Y,A:A,A109)+AVERAGEIFS(X:X,A:A,A109))-(Y109+X109))/400)+1)*O109)))</f>
        <v>376.49183740037836</v>
      </c>
      <c r="AA109" s="18">
        <f t="shared" si="17"/>
        <v>6.8032831775294653</v>
      </c>
      <c r="AB109" t="str">
        <f>VLOOKUP($A109,Events!$B:$I,4,FALSE)</f>
        <v>Grasp of Thorns</v>
      </c>
      <c r="AC109" t="str">
        <f>VLOOKUP($A109,Events!$B:$I,5,FALSE)</f>
        <v>Passing Seasons</v>
      </c>
      <c r="AD109" t="str">
        <f>VLOOKUP($A109,Events!$B:$I,6,FALSE)</f>
        <v>Bountiful Equinox</v>
      </c>
      <c r="AE109" t="str">
        <f>VLOOKUP($A109,Events!$B:$I,7,FALSE)</f>
        <v>Surge of Slaughter</v>
      </c>
      <c r="AF109" t="str">
        <f>VLOOKUP($A109,Events!$B:$I,8,FALSE)</f>
        <v>Cyclic Shifts</v>
      </c>
    </row>
    <row r="110" spans="1:32" ht="15" customHeight="1" x14ac:dyDescent="0.3">
      <c r="A110" t="s">
        <v>24314</v>
      </c>
      <c r="B110" t="s">
        <v>24315</v>
      </c>
      <c r="C110" t="s">
        <v>24316</v>
      </c>
      <c r="D110" t="s">
        <v>24339</v>
      </c>
      <c r="E110" t="s">
        <v>39</v>
      </c>
      <c r="F110" t="s">
        <v>40</v>
      </c>
      <c r="G110" s="2" t="s">
        <v>24340</v>
      </c>
      <c r="H110" t="s">
        <v>25</v>
      </c>
      <c r="I110" s="1">
        <v>1</v>
      </c>
      <c r="J110" s="1">
        <v>1</v>
      </c>
      <c r="K110" s="1">
        <v>0</v>
      </c>
      <c r="L110" s="1">
        <v>1</v>
      </c>
      <c r="M110" s="1">
        <v>0</v>
      </c>
      <c r="O110" s="1">
        <f t="shared" si="9"/>
        <v>5</v>
      </c>
      <c r="P110" s="1">
        <f t="shared" si="10"/>
        <v>3</v>
      </c>
      <c r="Q110" s="1">
        <f t="shared" si="11"/>
        <v>0</v>
      </c>
      <c r="R110" s="1">
        <f t="shared" si="12"/>
        <v>2</v>
      </c>
      <c r="S110" s="1">
        <f t="shared" si="13"/>
        <v>0</v>
      </c>
      <c r="T110" s="1">
        <f t="shared" si="14"/>
        <v>0</v>
      </c>
      <c r="U110" s="1">
        <f t="shared" si="15"/>
        <v>0</v>
      </c>
      <c r="V110" s="1">
        <f t="shared" si="16"/>
        <v>3</v>
      </c>
      <c r="W110" s="19">
        <f>VLOOKUP(E110,'Win Rate'!B:I,8,FALSE)</f>
        <v>0.42931034482758623</v>
      </c>
      <c r="X110" s="20">
        <f>VLOOKUP(E110,'Win Rate'!B:J,9,FALSE)</f>
        <v>-49.451458671992945</v>
      </c>
      <c r="Y110" s="18" cm="1">
        <f t="array" ref="Y110">IFERROR(INDEX($Z$2:$Z109,SUMPRODUCT(MAX(ROW($D$2:$D109)*($D110=$D$2:$D109))-1)),_xlfn.IFNA(IF(VLOOKUP(D110,'4.2 Elo (Values)'!A:C,3,FALSE)&gt;0,VLOOKUP(Results!D110,'4.2 Elo (Values)'!A:C,3,FALSE),400),400))</f>
        <v>400</v>
      </c>
      <c r="Z110" s="18">
        <f>Y110+(IFERROR(VLOOKUP(D110,'4.2 Elo (Values)'!A:J,10,FALSE),40)*(V110-(1/(10^(((AVERAGEIFS(Y:Y,A:A,A110)+AVERAGEIFS(X:X,A:A,A110))-(Y110+X110))/400)+1)*O110)))</f>
        <v>436.99097776856428</v>
      </c>
      <c r="AA110" s="18">
        <f t="shared" si="17"/>
        <v>36.990977768564278</v>
      </c>
      <c r="AB110" t="str">
        <f>VLOOKUP($A110,Events!$B:$I,4,FALSE)</f>
        <v>Grasp of Thorns</v>
      </c>
      <c r="AC110" t="str">
        <f>VLOOKUP($A110,Events!$B:$I,5,FALSE)</f>
        <v>Passing Seasons</v>
      </c>
      <c r="AD110" t="str">
        <f>VLOOKUP($A110,Events!$B:$I,6,FALSE)</f>
        <v>Bountiful Equinox</v>
      </c>
      <c r="AE110" t="str">
        <f>VLOOKUP($A110,Events!$B:$I,7,FALSE)</f>
        <v>Surge of Slaughter</v>
      </c>
      <c r="AF110" t="str">
        <f>VLOOKUP($A110,Events!$B:$I,8,FALSE)</f>
        <v>Cyclic Shifts</v>
      </c>
    </row>
    <row r="111" spans="1:32" ht="15" customHeight="1" x14ac:dyDescent="0.3">
      <c r="A111" t="s">
        <v>24314</v>
      </c>
      <c r="B111" t="s">
        <v>24315</v>
      </c>
      <c r="C111" t="s">
        <v>24316</v>
      </c>
      <c r="D111" t="s">
        <v>24341</v>
      </c>
      <c r="E111" t="s">
        <v>25652</v>
      </c>
      <c r="F111" t="s">
        <v>59</v>
      </c>
      <c r="G111" s="2" t="s">
        <v>24342</v>
      </c>
      <c r="H111" t="s">
        <v>25</v>
      </c>
      <c r="I111" s="1">
        <v>0</v>
      </c>
      <c r="J111" s="1">
        <v>1</v>
      </c>
      <c r="K111" s="1">
        <v>0</v>
      </c>
      <c r="L111" s="1">
        <v>0</v>
      </c>
      <c r="M111" s="1">
        <v>1</v>
      </c>
      <c r="O111" s="1">
        <f t="shared" si="9"/>
        <v>5</v>
      </c>
      <c r="P111" s="1">
        <f t="shared" si="10"/>
        <v>2</v>
      </c>
      <c r="Q111" s="1">
        <f t="shared" si="11"/>
        <v>0</v>
      </c>
      <c r="R111" s="1">
        <f t="shared" si="12"/>
        <v>3</v>
      </c>
      <c r="S111" s="1">
        <f t="shared" si="13"/>
        <v>0</v>
      </c>
      <c r="T111" s="1">
        <f t="shared" si="14"/>
        <v>0</v>
      </c>
      <c r="U111" s="1">
        <f t="shared" si="15"/>
        <v>0</v>
      </c>
      <c r="V111" s="1">
        <f t="shared" si="16"/>
        <v>2</v>
      </c>
      <c r="W111" s="19">
        <f>VLOOKUP(E111,'Win Rate'!B:I,8,FALSE)</f>
        <v>0.35849056603773582</v>
      </c>
      <c r="X111" s="20">
        <f>VLOOKUP(E111,'Win Rate'!B:J,9,FALSE)</f>
        <v>-101.09012643577049</v>
      </c>
      <c r="Y111" s="18" cm="1">
        <f t="array" ref="Y111">IFERROR(INDEX($Z$2:$Z110,SUMPRODUCT(MAX(ROW($D$2:$D110)*($D111=$D$2:$D110))-1)),_xlfn.IFNA(IF(VLOOKUP(D111,'4.2 Elo (Values)'!A:C,3,FALSE)&gt;0,VLOOKUP(Results!D111,'4.2 Elo (Values)'!A:C,3,FALSE),400),400))</f>
        <v>400</v>
      </c>
      <c r="Z111" s="18">
        <f>Y111+(IFERROR(VLOOKUP(D111,'4.2 Elo (Values)'!A:J,10,FALSE),40)*(V111-(1/(10^(((AVERAGEIFS(Y:Y,A:A,A111)+AVERAGEIFS(X:X,A:A,A111))-(Y111+X111))/400)+1)*O111)))</f>
        <v>410.96893702498909</v>
      </c>
      <c r="AA111" s="18">
        <f t="shared" si="17"/>
        <v>10.968937024989089</v>
      </c>
      <c r="AB111" t="str">
        <f>VLOOKUP($A111,Events!$B:$I,4,FALSE)</f>
        <v>Grasp of Thorns</v>
      </c>
      <c r="AC111" t="str">
        <f>VLOOKUP($A111,Events!$B:$I,5,FALSE)</f>
        <v>Passing Seasons</v>
      </c>
      <c r="AD111" t="str">
        <f>VLOOKUP($A111,Events!$B:$I,6,FALSE)</f>
        <v>Bountiful Equinox</v>
      </c>
      <c r="AE111" t="str">
        <f>VLOOKUP($A111,Events!$B:$I,7,FALSE)</f>
        <v>Surge of Slaughter</v>
      </c>
      <c r="AF111" t="str">
        <f>VLOOKUP($A111,Events!$B:$I,8,FALSE)</f>
        <v>Cyclic Shifts</v>
      </c>
    </row>
    <row r="112" spans="1:32" ht="15" customHeight="1" x14ac:dyDescent="0.3">
      <c r="A112" t="s">
        <v>24343</v>
      </c>
      <c r="B112" t="s">
        <v>24315</v>
      </c>
      <c r="C112" t="s">
        <v>24344</v>
      </c>
      <c r="D112" t="s">
        <v>3525</v>
      </c>
      <c r="E112" t="s">
        <v>98</v>
      </c>
      <c r="F112" t="s">
        <v>186</v>
      </c>
      <c r="G112" s="2" t="s">
        <v>24345</v>
      </c>
      <c r="H112" t="s">
        <v>25</v>
      </c>
      <c r="I112" s="1">
        <v>0</v>
      </c>
      <c r="J112" s="1">
        <v>1</v>
      </c>
      <c r="K112" s="1">
        <v>1</v>
      </c>
      <c r="L112" s="1">
        <v>0</v>
      </c>
      <c r="M112" s="1">
        <v>0</v>
      </c>
      <c r="O112" s="1">
        <f t="shared" si="9"/>
        <v>5</v>
      </c>
      <c r="P112" s="1">
        <f t="shared" si="10"/>
        <v>2</v>
      </c>
      <c r="Q112" s="1">
        <f t="shared" si="11"/>
        <v>0</v>
      </c>
      <c r="R112" s="1">
        <f t="shared" si="12"/>
        <v>3</v>
      </c>
      <c r="S112" s="1">
        <f t="shared" si="13"/>
        <v>0</v>
      </c>
      <c r="T112" s="1">
        <f t="shared" si="14"/>
        <v>0</v>
      </c>
      <c r="U112" s="1">
        <f t="shared" si="15"/>
        <v>0</v>
      </c>
      <c r="V112" s="1">
        <f t="shared" si="16"/>
        <v>2</v>
      </c>
      <c r="W112" s="19">
        <f>VLOOKUP(E112,'Win Rate'!B:I,8,FALSE)</f>
        <v>0.53611111111111109</v>
      </c>
      <c r="X112" s="20">
        <f>VLOOKUP(E112,'Win Rate'!B:J,9,FALSE)</f>
        <v>25.136335144076178</v>
      </c>
      <c r="Y112" s="18" cm="1">
        <f t="array" ref="Y112">IFERROR(INDEX($Z$2:$Z111,SUMPRODUCT(MAX(ROW($D$2:$D111)*($D112=$D$2:$D111))-1)),_xlfn.IFNA(IF(VLOOKUP(D112,'4.2 Elo (Values)'!A:C,3,FALSE)&gt;0,VLOOKUP(Results!D112,'4.2 Elo (Values)'!A:C,3,FALSE),400),400))</f>
        <v>430.87448769687535</v>
      </c>
      <c r="Z112" s="18">
        <f>Y112+(IFERROR(VLOOKUP(D112,'4.2 Elo (Values)'!A:J,10,FALSE),40)*(V112-(1/(10^(((AVERAGEIFS(Y:Y,A:A,A112)+AVERAGEIFS(X:X,A:A,A112))-(Y112+X112))/400)+1)*O112)))</f>
        <v>415.52053166440464</v>
      </c>
      <c r="AA112" s="18">
        <f t="shared" si="17"/>
        <v>-15.353956032470705</v>
      </c>
      <c r="AB112">
        <f>VLOOKUP($A112,Events!$B:$I,4,FALSE)</f>
        <v>0</v>
      </c>
      <c r="AC112">
        <f>VLOOKUP($A112,Events!$B:$I,5,FALSE)</f>
        <v>0</v>
      </c>
      <c r="AD112">
        <f>VLOOKUP($A112,Events!$B:$I,6,FALSE)</f>
        <v>0</v>
      </c>
      <c r="AE112">
        <f>VLOOKUP($A112,Events!$B:$I,7,FALSE)</f>
        <v>0</v>
      </c>
      <c r="AF112">
        <f>VLOOKUP($A112,Events!$B:$I,8,FALSE)</f>
        <v>0</v>
      </c>
    </row>
    <row r="113" spans="1:32" ht="15" customHeight="1" x14ac:dyDescent="0.3">
      <c r="A113" t="s">
        <v>24343</v>
      </c>
      <c r="B113" t="s">
        <v>24315</v>
      </c>
      <c r="C113" t="s">
        <v>24344</v>
      </c>
      <c r="D113" t="s">
        <v>6759</v>
      </c>
      <c r="E113" t="s">
        <v>121</v>
      </c>
      <c r="F113" t="s">
        <v>24207</v>
      </c>
      <c r="G113" s="2" t="s">
        <v>24346</v>
      </c>
      <c r="H113" t="s">
        <v>25</v>
      </c>
      <c r="I113" s="1">
        <v>0</v>
      </c>
      <c r="J113" s="1">
        <v>0</v>
      </c>
      <c r="K113" s="1">
        <v>0</v>
      </c>
      <c r="L113" s="1">
        <v>1</v>
      </c>
      <c r="M113" s="1">
        <v>1</v>
      </c>
      <c r="O113" s="1">
        <f t="shared" si="9"/>
        <v>5</v>
      </c>
      <c r="P113" s="1">
        <f t="shared" si="10"/>
        <v>2</v>
      </c>
      <c r="Q113" s="1">
        <f t="shared" si="11"/>
        <v>0</v>
      </c>
      <c r="R113" s="1">
        <f t="shared" si="12"/>
        <v>3</v>
      </c>
      <c r="S113" s="1">
        <f t="shared" si="13"/>
        <v>0</v>
      </c>
      <c r="T113" s="1">
        <f t="shared" si="14"/>
        <v>0</v>
      </c>
      <c r="U113" s="1">
        <f t="shared" si="15"/>
        <v>0</v>
      </c>
      <c r="V113" s="1">
        <f t="shared" si="16"/>
        <v>2</v>
      </c>
      <c r="W113" s="19">
        <f>VLOOKUP(E113,'Win Rate'!B:I,8,FALSE)</f>
        <v>0.60373443983402486</v>
      </c>
      <c r="X113" s="20">
        <f>VLOOKUP(E113,'Win Rate'!B:J,9,FALSE)</f>
        <v>73.143848695271856</v>
      </c>
      <c r="Y113" s="18" cm="1">
        <f t="array" ref="Y113">IFERROR(INDEX($Z$2:$Z112,SUMPRODUCT(MAX(ROW($D$2:$D112)*($D113=$D$2:$D112))-1)),_xlfn.IFNA(IF(VLOOKUP(D113,'4.2 Elo (Values)'!A:C,3,FALSE)&gt;0,VLOOKUP(Results!D113,'4.2 Elo (Values)'!A:C,3,FALSE),400),400))</f>
        <v>410.06893726976682</v>
      </c>
      <c r="Z113" s="18">
        <f>Y113+(IFERROR(VLOOKUP(D113,'4.2 Elo (Values)'!A:J,10,FALSE),40)*(V113-(1/(10^(((AVERAGEIFS(Y:Y,A:A,A113)+AVERAGEIFS(X:X,A:A,A113))-(Y113+X113))/400)+1)*O113)))</f>
        <v>390.88511988192442</v>
      </c>
      <c r="AA113" s="18">
        <f t="shared" si="17"/>
        <v>-19.183817387842396</v>
      </c>
      <c r="AB113">
        <f>VLOOKUP($A113,Events!$B:$I,4,FALSE)</f>
        <v>0</v>
      </c>
      <c r="AC113">
        <f>VLOOKUP($A113,Events!$B:$I,5,FALSE)</f>
        <v>0</v>
      </c>
      <c r="AD113">
        <f>VLOOKUP($A113,Events!$B:$I,6,FALSE)</f>
        <v>0</v>
      </c>
      <c r="AE113">
        <f>VLOOKUP($A113,Events!$B:$I,7,FALSE)</f>
        <v>0</v>
      </c>
      <c r="AF113">
        <f>VLOOKUP($A113,Events!$B:$I,8,FALSE)</f>
        <v>0</v>
      </c>
    </row>
    <row r="114" spans="1:32" ht="15" customHeight="1" x14ac:dyDescent="0.3">
      <c r="A114" t="s">
        <v>24343</v>
      </c>
      <c r="B114" t="s">
        <v>24315</v>
      </c>
      <c r="C114" t="s">
        <v>24344</v>
      </c>
      <c r="D114" t="s">
        <v>19789</v>
      </c>
      <c r="E114" t="s">
        <v>146</v>
      </c>
      <c r="F114" t="s">
        <v>187</v>
      </c>
      <c r="G114" s="2" t="s">
        <v>24347</v>
      </c>
      <c r="H114" t="s">
        <v>25</v>
      </c>
      <c r="I114" s="1">
        <v>0</v>
      </c>
      <c r="J114" s="1">
        <v>1</v>
      </c>
      <c r="K114" s="1">
        <v>0</v>
      </c>
      <c r="L114" s="1">
        <v>1</v>
      </c>
      <c r="M114" s="1">
        <v>1</v>
      </c>
      <c r="O114" s="1">
        <f t="shared" si="9"/>
        <v>5</v>
      </c>
      <c r="P114" s="1">
        <f t="shared" si="10"/>
        <v>3</v>
      </c>
      <c r="Q114" s="1">
        <f t="shared" si="11"/>
        <v>0</v>
      </c>
      <c r="R114" s="1">
        <f t="shared" si="12"/>
        <v>2</v>
      </c>
      <c r="S114" s="1">
        <f t="shared" si="13"/>
        <v>0</v>
      </c>
      <c r="T114" s="1">
        <f t="shared" si="14"/>
        <v>0</v>
      </c>
      <c r="U114" s="1">
        <f t="shared" si="15"/>
        <v>0</v>
      </c>
      <c r="V114" s="1">
        <f t="shared" si="16"/>
        <v>3</v>
      </c>
      <c r="W114" s="19">
        <f>VLOOKUP(E114,'Win Rate'!B:I,8,FALSE)</f>
        <v>0.48071216617210683</v>
      </c>
      <c r="X114" s="20">
        <f>VLOOKUP(E114,'Win Rate'!B:J,9,FALSE)</f>
        <v>-13.409213657465418</v>
      </c>
      <c r="Y114" s="18" cm="1">
        <f t="array" ref="Y114">IFERROR(INDEX($Z$2:$Z113,SUMPRODUCT(MAX(ROW($D$2:$D113)*($D114=$D$2:$D113))-1)),_xlfn.IFNA(IF(VLOOKUP(D114,'4.2 Elo (Values)'!A:C,3,FALSE)&gt;0,VLOOKUP(Results!D114,'4.2 Elo (Values)'!A:C,3,FALSE),400),400))</f>
        <v>365.06393345893537</v>
      </c>
      <c r="Z114" s="18">
        <f>Y114+(IFERROR(VLOOKUP(D114,'4.2 Elo (Values)'!A:J,10,FALSE),40)*(V114-(1/(10^(((AVERAGEIFS(Y:Y,A:A,A114)+AVERAGEIFS(X:X,A:A,A114))-(Y114+X114))/400)+1)*O114)))</f>
        <v>384.5896007793325</v>
      </c>
      <c r="AA114" s="18">
        <f t="shared" si="17"/>
        <v>19.525667320397133</v>
      </c>
      <c r="AB114">
        <f>VLOOKUP($A114,Events!$B:$I,4,FALSE)</f>
        <v>0</v>
      </c>
      <c r="AC114">
        <f>VLOOKUP($A114,Events!$B:$I,5,FALSE)</f>
        <v>0</v>
      </c>
      <c r="AD114">
        <f>VLOOKUP($A114,Events!$B:$I,6,FALSE)</f>
        <v>0</v>
      </c>
      <c r="AE114">
        <f>VLOOKUP($A114,Events!$B:$I,7,FALSE)</f>
        <v>0</v>
      </c>
      <c r="AF114">
        <f>VLOOKUP($A114,Events!$B:$I,8,FALSE)</f>
        <v>0</v>
      </c>
    </row>
    <row r="115" spans="1:32" ht="15" customHeight="1" x14ac:dyDescent="0.3">
      <c r="A115" t="s">
        <v>24343</v>
      </c>
      <c r="B115" t="s">
        <v>24315</v>
      </c>
      <c r="C115" t="s">
        <v>24344</v>
      </c>
      <c r="D115" t="s">
        <v>1574</v>
      </c>
      <c r="E115" t="s">
        <v>98</v>
      </c>
      <c r="F115" t="s">
        <v>186</v>
      </c>
      <c r="G115" s="2" t="s">
        <v>24348</v>
      </c>
      <c r="H115" t="s">
        <v>25</v>
      </c>
      <c r="I115" s="1">
        <v>1</v>
      </c>
      <c r="J115" s="1">
        <v>1</v>
      </c>
      <c r="K115" s="1">
        <v>0</v>
      </c>
      <c r="L115" s="1">
        <v>1</v>
      </c>
      <c r="M115" s="1">
        <v>0</v>
      </c>
      <c r="O115" s="1">
        <f t="shared" si="9"/>
        <v>5</v>
      </c>
      <c r="P115" s="1">
        <f t="shared" si="10"/>
        <v>3</v>
      </c>
      <c r="Q115" s="1">
        <f t="shared" si="11"/>
        <v>0</v>
      </c>
      <c r="R115" s="1">
        <f t="shared" si="12"/>
        <v>2</v>
      </c>
      <c r="S115" s="1">
        <f t="shared" si="13"/>
        <v>0</v>
      </c>
      <c r="T115" s="1">
        <f t="shared" si="14"/>
        <v>0</v>
      </c>
      <c r="U115" s="1">
        <f t="shared" si="15"/>
        <v>0</v>
      </c>
      <c r="V115" s="1">
        <f t="shared" si="16"/>
        <v>3</v>
      </c>
      <c r="W115" s="19">
        <f>VLOOKUP(E115,'Win Rate'!B:I,8,FALSE)</f>
        <v>0.53611111111111109</v>
      </c>
      <c r="X115" s="20">
        <f>VLOOKUP(E115,'Win Rate'!B:J,9,FALSE)</f>
        <v>25.136335144076178</v>
      </c>
      <c r="Y115" s="18" cm="1">
        <f t="array" ref="Y115">IFERROR(INDEX($Z$2:$Z114,SUMPRODUCT(MAX(ROW($D$2:$D114)*($D115=$D$2:$D114))-1)),_xlfn.IFNA(IF(VLOOKUP(D115,'4.2 Elo (Values)'!A:C,3,FALSE)&gt;0,VLOOKUP(Results!D115,'4.2 Elo (Values)'!A:C,3,FALSE),400),400))</f>
        <v>482.85412964571674</v>
      </c>
      <c r="Z115" s="18">
        <f>Y115+(IFERROR(VLOOKUP(D115,'4.2 Elo (Values)'!A:J,10,FALSE),40)*(V115-(1/(10^(((AVERAGEIFS(Y:Y,A:A,A115)+AVERAGEIFS(X:X,A:A,A115))-(Y115+X115))/400)+1)*O115)))</f>
        <v>480.2750457047058</v>
      </c>
      <c r="AA115" s="18">
        <f t="shared" si="17"/>
        <v>-2.5790839410109356</v>
      </c>
      <c r="AB115">
        <f>VLOOKUP($A115,Events!$B:$I,4,FALSE)</f>
        <v>0</v>
      </c>
      <c r="AC115">
        <f>VLOOKUP($A115,Events!$B:$I,5,FALSE)</f>
        <v>0</v>
      </c>
      <c r="AD115">
        <f>VLOOKUP($A115,Events!$B:$I,6,FALSE)</f>
        <v>0</v>
      </c>
      <c r="AE115">
        <f>VLOOKUP($A115,Events!$B:$I,7,FALSE)</f>
        <v>0</v>
      </c>
      <c r="AF115">
        <f>VLOOKUP($A115,Events!$B:$I,8,FALSE)</f>
        <v>0</v>
      </c>
    </row>
    <row r="116" spans="1:32" ht="15" customHeight="1" x14ac:dyDescent="0.3">
      <c r="A116" t="s">
        <v>24343</v>
      </c>
      <c r="B116" t="s">
        <v>24315</v>
      </c>
      <c r="C116" t="s">
        <v>24344</v>
      </c>
      <c r="D116" t="s">
        <v>150</v>
      </c>
      <c r="E116" t="s">
        <v>39</v>
      </c>
      <c r="F116" t="s">
        <v>71</v>
      </c>
      <c r="G116" s="2" t="s">
        <v>24349</v>
      </c>
      <c r="H116" t="s">
        <v>25</v>
      </c>
      <c r="I116" s="1">
        <v>1</v>
      </c>
      <c r="J116" s="1">
        <v>1</v>
      </c>
      <c r="K116" s="1">
        <v>0</v>
      </c>
      <c r="L116" s="1">
        <v>0</v>
      </c>
      <c r="M116" s="1">
        <v>0</v>
      </c>
      <c r="O116" s="1">
        <f t="shared" si="9"/>
        <v>5</v>
      </c>
      <c r="P116" s="1">
        <f t="shared" si="10"/>
        <v>2</v>
      </c>
      <c r="Q116" s="1">
        <f t="shared" si="11"/>
        <v>0</v>
      </c>
      <c r="R116" s="1">
        <f t="shared" si="12"/>
        <v>3</v>
      </c>
      <c r="S116" s="1">
        <f t="shared" si="13"/>
        <v>0</v>
      </c>
      <c r="T116" s="1">
        <f t="shared" si="14"/>
        <v>0</v>
      </c>
      <c r="U116" s="1">
        <f t="shared" si="15"/>
        <v>0</v>
      </c>
      <c r="V116" s="1">
        <f t="shared" si="16"/>
        <v>2</v>
      </c>
      <c r="W116" s="19">
        <f>VLOOKUP(E116,'Win Rate'!B:I,8,FALSE)</f>
        <v>0.42931034482758623</v>
      </c>
      <c r="X116" s="20">
        <f>VLOOKUP(E116,'Win Rate'!B:J,9,FALSE)</f>
        <v>-49.451458671992945</v>
      </c>
      <c r="Y116" s="18" cm="1">
        <f t="array" ref="Y116">IFERROR(INDEX($Z$2:$Z115,SUMPRODUCT(MAX(ROW($D$2:$D115)*($D116=$D$2:$D115))-1)),_xlfn.IFNA(IF(VLOOKUP(D116,'4.2 Elo (Values)'!A:C,3,FALSE)&gt;0,VLOOKUP(Results!D116,'4.2 Elo (Values)'!A:C,3,FALSE),400),400))</f>
        <v>426.06738736401604</v>
      </c>
      <c r="Z116" s="18">
        <f>Y116+(IFERROR(VLOOKUP(D116,'4.2 Elo (Values)'!A:J,10,FALSE),40)*(V116-(1/(10^(((AVERAGEIFS(Y:Y,A:A,A116)+AVERAGEIFS(X:X,A:A,A116))-(Y116+X116))/400)+1)*O116)))</f>
        <v>422.08929769080851</v>
      </c>
      <c r="AA116" s="18">
        <f t="shared" si="17"/>
        <v>-3.9780896732075348</v>
      </c>
      <c r="AB116">
        <f>VLOOKUP($A116,Events!$B:$I,4,FALSE)</f>
        <v>0</v>
      </c>
      <c r="AC116">
        <f>VLOOKUP($A116,Events!$B:$I,5,FALSE)</f>
        <v>0</v>
      </c>
      <c r="AD116">
        <f>VLOOKUP($A116,Events!$B:$I,6,FALSE)</f>
        <v>0</v>
      </c>
      <c r="AE116">
        <f>VLOOKUP($A116,Events!$B:$I,7,FALSE)</f>
        <v>0</v>
      </c>
      <c r="AF116">
        <f>VLOOKUP($A116,Events!$B:$I,8,FALSE)</f>
        <v>0</v>
      </c>
    </row>
    <row r="117" spans="1:32" ht="15" customHeight="1" x14ac:dyDescent="0.3">
      <c r="A117" t="s">
        <v>24343</v>
      </c>
      <c r="B117" t="s">
        <v>24315</v>
      </c>
      <c r="C117" t="s">
        <v>24344</v>
      </c>
      <c r="D117" t="s">
        <v>158</v>
      </c>
      <c r="E117" t="s">
        <v>33</v>
      </c>
      <c r="F117" t="s">
        <v>129</v>
      </c>
      <c r="G117" s="2" t="s">
        <v>24350</v>
      </c>
      <c r="H117" t="s">
        <v>25</v>
      </c>
      <c r="I117" s="1">
        <v>0</v>
      </c>
      <c r="J117" s="1">
        <v>0</v>
      </c>
      <c r="K117" s="1">
        <v>1</v>
      </c>
      <c r="L117" s="1">
        <v>0</v>
      </c>
      <c r="M117" s="1">
        <v>0.5</v>
      </c>
      <c r="O117" s="1">
        <f t="shared" si="9"/>
        <v>5</v>
      </c>
      <c r="P117" s="1">
        <f t="shared" si="10"/>
        <v>1</v>
      </c>
      <c r="Q117" s="1">
        <f t="shared" si="11"/>
        <v>1</v>
      </c>
      <c r="R117" s="1">
        <f t="shared" si="12"/>
        <v>3</v>
      </c>
      <c r="S117" s="1">
        <f t="shared" si="13"/>
        <v>0</v>
      </c>
      <c r="T117" s="1">
        <f t="shared" si="14"/>
        <v>0</v>
      </c>
      <c r="U117" s="1">
        <f t="shared" si="15"/>
        <v>0</v>
      </c>
      <c r="V117" s="1">
        <f t="shared" si="16"/>
        <v>1.5</v>
      </c>
      <c r="W117" s="19">
        <f>VLOOKUP(E117,'Win Rate'!B:I,8,FALSE)</f>
        <v>0.5723140495867769</v>
      </c>
      <c r="X117" s="20">
        <f>VLOOKUP(E117,'Win Rate'!B:J,9,FALSE)</f>
        <v>50.603769443012347</v>
      </c>
      <c r="Y117" s="18" cm="1">
        <f t="array" ref="Y117">IFERROR(INDEX($Z$2:$Z116,SUMPRODUCT(MAX(ROW($D$2:$D116)*($D117=$D$2:$D116))-1)),_xlfn.IFNA(IF(VLOOKUP(D117,'4.2 Elo (Values)'!A:C,3,FALSE)&gt;0,VLOOKUP(Results!D117,'4.2 Elo (Values)'!A:C,3,FALSE),400),400))</f>
        <v>349.85884977300628</v>
      </c>
      <c r="Z117" s="18">
        <f>Y117+(IFERROR(VLOOKUP(D117,'4.2 Elo (Values)'!A:J,10,FALSE),40)*(V117-(1/(10^(((AVERAGEIFS(Y:Y,A:A,A117)+AVERAGEIFS(X:X,A:A,A117))-(Y117+X117))/400)+1)*O117)))</f>
        <v>332.47592431752264</v>
      </c>
      <c r="AA117" s="18">
        <f t="shared" si="17"/>
        <v>-17.382925455483644</v>
      </c>
      <c r="AB117">
        <f>VLOOKUP($A117,Events!$B:$I,4,FALSE)</f>
        <v>0</v>
      </c>
      <c r="AC117">
        <f>VLOOKUP($A117,Events!$B:$I,5,FALSE)</f>
        <v>0</v>
      </c>
      <c r="AD117">
        <f>VLOOKUP($A117,Events!$B:$I,6,FALSE)</f>
        <v>0</v>
      </c>
      <c r="AE117">
        <f>VLOOKUP($A117,Events!$B:$I,7,FALSE)</f>
        <v>0</v>
      </c>
      <c r="AF117">
        <f>VLOOKUP($A117,Events!$B:$I,8,FALSE)</f>
        <v>0</v>
      </c>
    </row>
    <row r="118" spans="1:32" ht="15" customHeight="1" x14ac:dyDescent="0.3">
      <c r="A118" t="s">
        <v>24343</v>
      </c>
      <c r="B118" t="s">
        <v>24315</v>
      </c>
      <c r="C118" t="s">
        <v>24344</v>
      </c>
      <c r="D118" t="s">
        <v>17006</v>
      </c>
      <c r="E118" t="s">
        <v>138</v>
      </c>
      <c r="F118" t="s">
        <v>159</v>
      </c>
      <c r="G118" s="2" t="s">
        <v>24351</v>
      </c>
      <c r="H118" t="s">
        <v>25</v>
      </c>
      <c r="I118" s="1">
        <v>0</v>
      </c>
      <c r="J118" s="1">
        <v>0</v>
      </c>
      <c r="K118" s="1">
        <v>0</v>
      </c>
      <c r="L118" s="1">
        <v>0</v>
      </c>
      <c r="M118" s="1">
        <v>1</v>
      </c>
      <c r="O118" s="1">
        <f t="shared" si="9"/>
        <v>5</v>
      </c>
      <c r="P118" s="1">
        <f t="shared" si="10"/>
        <v>1</v>
      </c>
      <c r="Q118" s="1">
        <f t="shared" si="11"/>
        <v>0</v>
      </c>
      <c r="R118" s="1">
        <f t="shared" si="12"/>
        <v>4</v>
      </c>
      <c r="S118" s="1">
        <f t="shared" si="13"/>
        <v>0</v>
      </c>
      <c r="T118" s="1">
        <f t="shared" si="14"/>
        <v>0</v>
      </c>
      <c r="U118" s="1">
        <f t="shared" si="15"/>
        <v>0</v>
      </c>
      <c r="V118" s="1">
        <f t="shared" si="16"/>
        <v>1</v>
      </c>
      <c r="W118" s="19">
        <f>VLOOKUP(E118,'Win Rate'!B:I,8,FALSE)</f>
        <v>0.48863636363636365</v>
      </c>
      <c r="X118" s="20">
        <f>VLOOKUP(E118,'Win Rate'!B:J,9,FALSE)</f>
        <v>-7.8976232783028522</v>
      </c>
      <c r="Y118" s="18" cm="1">
        <f t="array" ref="Y118">IFERROR(INDEX($Z$2:$Z117,SUMPRODUCT(MAX(ROW($D$2:$D117)*($D118=$D$2:$D117))-1)),_xlfn.IFNA(IF(VLOOKUP(D118,'4.2 Elo (Values)'!A:C,3,FALSE)&gt;0,VLOOKUP(Results!D118,'4.2 Elo (Values)'!A:C,3,FALSE),400),400))</f>
        <v>376.67268605579096</v>
      </c>
      <c r="Z118" s="18">
        <f>Y118+(IFERROR(VLOOKUP(D118,'4.2 Elo (Values)'!A:J,10,FALSE),40)*(V118-(1/(10^(((AVERAGEIFS(Y:Y,A:A,A118)+AVERAGEIFS(X:X,A:A,A118))-(Y118+X118))/400)+1)*O118)))</f>
        <v>353.80341792367085</v>
      </c>
      <c r="AA118" s="18">
        <f t="shared" si="17"/>
        <v>-22.869268132120112</v>
      </c>
      <c r="AB118">
        <f>VLOOKUP($A118,Events!$B:$I,4,FALSE)</f>
        <v>0</v>
      </c>
      <c r="AC118">
        <f>VLOOKUP($A118,Events!$B:$I,5,FALSE)</f>
        <v>0</v>
      </c>
      <c r="AD118">
        <f>VLOOKUP($A118,Events!$B:$I,6,FALSE)</f>
        <v>0</v>
      </c>
      <c r="AE118">
        <f>VLOOKUP($A118,Events!$B:$I,7,FALSE)</f>
        <v>0</v>
      </c>
      <c r="AF118">
        <f>VLOOKUP($A118,Events!$B:$I,8,FALSE)</f>
        <v>0</v>
      </c>
    </row>
    <row r="119" spans="1:32" ht="15" customHeight="1" x14ac:dyDescent="0.3">
      <c r="A119" t="s">
        <v>24343</v>
      </c>
      <c r="B119" t="s">
        <v>24315</v>
      </c>
      <c r="C119" t="s">
        <v>24344</v>
      </c>
      <c r="D119" t="s">
        <v>9395</v>
      </c>
      <c r="E119" t="s">
        <v>73</v>
      </c>
      <c r="F119" t="s">
        <v>74</v>
      </c>
      <c r="G119" s="2" t="s">
        <v>24352</v>
      </c>
      <c r="H119" t="s">
        <v>25</v>
      </c>
      <c r="I119" s="1">
        <v>1</v>
      </c>
      <c r="J119" s="1">
        <v>1</v>
      </c>
      <c r="K119" s="1">
        <v>1</v>
      </c>
      <c r="L119" s="1">
        <v>1</v>
      </c>
      <c r="M119" s="1">
        <v>1</v>
      </c>
      <c r="O119" s="1">
        <f t="shared" si="9"/>
        <v>5</v>
      </c>
      <c r="P119" s="1">
        <f t="shared" si="10"/>
        <v>5</v>
      </c>
      <c r="Q119" s="1">
        <f t="shared" si="11"/>
        <v>0</v>
      </c>
      <c r="R119" s="1">
        <f t="shared" si="12"/>
        <v>0</v>
      </c>
      <c r="S119" s="1">
        <f t="shared" si="13"/>
        <v>1</v>
      </c>
      <c r="T119" s="1">
        <f t="shared" si="14"/>
        <v>1</v>
      </c>
      <c r="U119" s="1">
        <f t="shared" si="15"/>
        <v>1</v>
      </c>
      <c r="V119" s="1">
        <f t="shared" si="16"/>
        <v>5</v>
      </c>
      <c r="W119" s="19">
        <f>VLOOKUP(E119,'Win Rate'!B:I,8,FALSE)</f>
        <v>0.63010204081632648</v>
      </c>
      <c r="X119" s="20">
        <f>VLOOKUP(E119,'Win Rate'!B:J,9,FALSE)</f>
        <v>92.531580409876298</v>
      </c>
      <c r="Y119" s="18" cm="1">
        <f t="array" ref="Y119">IFERROR(INDEX($Z$2:$Z118,SUMPRODUCT(MAX(ROW($D$2:$D118)*($D119=$D$2:$D118))-1)),_xlfn.IFNA(IF(VLOOKUP(D119,'4.2 Elo (Values)'!A:C,3,FALSE)&gt;0,VLOOKUP(Results!D119,'4.2 Elo (Values)'!A:C,3,FALSE),400),400))</f>
        <v>400.40511457518596</v>
      </c>
      <c r="Z119" s="18">
        <f>Y119+(IFERROR(VLOOKUP(D119,'4.2 Elo (Values)'!A:J,10,FALSE),40)*(V119-(1/(10^(((AVERAGEIFS(Y:Y,A:A,A119)+AVERAGEIFS(X:X,A:A,A119))-(Y119+X119))/400)+1)*O119)))</f>
        <v>479.3476655082527</v>
      </c>
      <c r="AA119" s="18">
        <f t="shared" si="17"/>
        <v>78.942550933066741</v>
      </c>
      <c r="AB119">
        <f>VLOOKUP($A119,Events!$B:$I,4,FALSE)</f>
        <v>0</v>
      </c>
      <c r="AC119">
        <f>VLOOKUP($A119,Events!$B:$I,5,FALSE)</f>
        <v>0</v>
      </c>
      <c r="AD119">
        <f>VLOOKUP($A119,Events!$B:$I,6,FALSE)</f>
        <v>0</v>
      </c>
      <c r="AE119">
        <f>VLOOKUP($A119,Events!$B:$I,7,FALSE)</f>
        <v>0</v>
      </c>
      <c r="AF119">
        <f>VLOOKUP($A119,Events!$B:$I,8,FALSE)</f>
        <v>0</v>
      </c>
    </row>
    <row r="120" spans="1:32" ht="15" customHeight="1" x14ac:dyDescent="0.3">
      <c r="A120" t="s">
        <v>24343</v>
      </c>
      <c r="B120" t="s">
        <v>24315</v>
      </c>
      <c r="C120" t="s">
        <v>24344</v>
      </c>
      <c r="D120" t="s">
        <v>148</v>
      </c>
      <c r="E120" t="s">
        <v>73</v>
      </c>
      <c r="F120" t="s">
        <v>24353</v>
      </c>
      <c r="G120" s="2" t="s">
        <v>24354</v>
      </c>
      <c r="H120" t="s">
        <v>25</v>
      </c>
      <c r="I120" s="1">
        <v>1</v>
      </c>
      <c r="J120" s="1">
        <v>0</v>
      </c>
      <c r="K120" s="1">
        <v>1</v>
      </c>
      <c r="L120" s="1">
        <v>1</v>
      </c>
      <c r="M120" s="1">
        <v>0.5</v>
      </c>
      <c r="O120" s="1">
        <f t="shared" si="9"/>
        <v>5</v>
      </c>
      <c r="P120" s="1">
        <f t="shared" si="10"/>
        <v>3</v>
      </c>
      <c r="Q120" s="1">
        <f t="shared" si="11"/>
        <v>1</v>
      </c>
      <c r="R120" s="1">
        <f t="shared" si="12"/>
        <v>1</v>
      </c>
      <c r="S120" s="1">
        <f t="shared" si="13"/>
        <v>0</v>
      </c>
      <c r="T120" s="1">
        <f t="shared" si="14"/>
        <v>0</v>
      </c>
      <c r="U120" s="1">
        <f t="shared" si="15"/>
        <v>0</v>
      </c>
      <c r="V120" s="1">
        <f t="shared" si="16"/>
        <v>3.5</v>
      </c>
      <c r="W120" s="19">
        <f>VLOOKUP(E120,'Win Rate'!B:I,8,FALSE)</f>
        <v>0.63010204081632648</v>
      </c>
      <c r="X120" s="20">
        <f>VLOOKUP(E120,'Win Rate'!B:J,9,FALSE)</f>
        <v>92.531580409876298</v>
      </c>
      <c r="Y120" s="18" cm="1">
        <f t="array" ref="Y120">IFERROR(INDEX($Z$2:$Z119,SUMPRODUCT(MAX(ROW($D$2:$D119)*($D120=$D$2:$D119))-1)),_xlfn.IFNA(IF(VLOOKUP(D120,'4.2 Elo (Values)'!A:C,3,FALSE)&gt;0,VLOOKUP(Results!D120,'4.2 Elo (Values)'!A:C,3,FALSE),400),400))</f>
        <v>616.45936778223518</v>
      </c>
      <c r="Z120" s="18">
        <f>Y120+(IFERROR(VLOOKUP(D120,'4.2 Elo (Values)'!A:J,10,FALSE),40)*(V120-(1/(10^(((AVERAGEIFS(Y:Y,A:A,A120)+AVERAGEIFS(X:X,A:A,A120))-(Y120+X120))/400)+1)*O120)))</f>
        <v>602.28508586323585</v>
      </c>
      <c r="AA120" s="18">
        <f t="shared" si="17"/>
        <v>-14.174281918999327</v>
      </c>
      <c r="AB120">
        <f>VLOOKUP($A120,Events!$B:$I,4,FALSE)</f>
        <v>0</v>
      </c>
      <c r="AC120">
        <f>VLOOKUP($A120,Events!$B:$I,5,FALSE)</f>
        <v>0</v>
      </c>
      <c r="AD120">
        <f>VLOOKUP($A120,Events!$B:$I,6,FALSE)</f>
        <v>0</v>
      </c>
      <c r="AE120">
        <f>VLOOKUP($A120,Events!$B:$I,7,FALSE)</f>
        <v>0</v>
      </c>
      <c r="AF120">
        <f>VLOOKUP($A120,Events!$B:$I,8,FALSE)</f>
        <v>0</v>
      </c>
    </row>
    <row r="121" spans="1:32" ht="15" customHeight="1" x14ac:dyDescent="0.3">
      <c r="A121" t="s">
        <v>24343</v>
      </c>
      <c r="B121" t="s">
        <v>24315</v>
      </c>
      <c r="C121" t="s">
        <v>24344</v>
      </c>
      <c r="D121" t="s">
        <v>14434</v>
      </c>
      <c r="E121" t="s">
        <v>42</v>
      </c>
      <c r="F121" t="s">
        <v>412</v>
      </c>
      <c r="G121" s="2" t="s">
        <v>24355</v>
      </c>
      <c r="H121" t="s">
        <v>25</v>
      </c>
      <c r="I121" s="1">
        <v>0</v>
      </c>
      <c r="J121" s="1">
        <v>0</v>
      </c>
      <c r="K121" s="1">
        <v>1</v>
      </c>
      <c r="L121" s="1">
        <v>1</v>
      </c>
      <c r="M121" s="1">
        <v>1</v>
      </c>
      <c r="O121" s="1">
        <f t="shared" si="9"/>
        <v>5</v>
      </c>
      <c r="P121" s="1">
        <f t="shared" si="10"/>
        <v>3</v>
      </c>
      <c r="Q121" s="1">
        <f t="shared" si="11"/>
        <v>0</v>
      </c>
      <c r="R121" s="1">
        <f t="shared" si="12"/>
        <v>2</v>
      </c>
      <c r="S121" s="1">
        <f t="shared" si="13"/>
        <v>0</v>
      </c>
      <c r="T121" s="1">
        <f t="shared" si="14"/>
        <v>0</v>
      </c>
      <c r="U121" s="1">
        <f t="shared" si="15"/>
        <v>0</v>
      </c>
      <c r="V121" s="1">
        <f t="shared" si="16"/>
        <v>3</v>
      </c>
      <c r="W121" s="19">
        <f>VLOOKUP(E121,'Win Rate'!B:I,8,FALSE)</f>
        <v>0.47570850202429149</v>
      </c>
      <c r="X121" s="20">
        <f>VLOOKUP(E121,'Win Rate'!B:J,9,FALSE)</f>
        <v>-16.89276072380623</v>
      </c>
      <c r="Y121" s="18" cm="1">
        <f t="array" ref="Y121">IFERROR(INDEX($Z$2:$Z120,SUMPRODUCT(MAX(ROW($D$2:$D120)*($D121=$D$2:$D120))-1)),_xlfn.IFNA(IF(VLOOKUP(D121,'4.2 Elo (Values)'!A:C,3,FALSE)&gt;0,VLOOKUP(Results!D121,'4.2 Elo (Values)'!A:C,3,FALSE),400),400))</f>
        <v>388.72658926002265</v>
      </c>
      <c r="Z121" s="18">
        <f>Y121+(IFERROR(VLOOKUP(D121,'4.2 Elo (Values)'!A:J,10,FALSE),40)*(V121-(1/(10^(((AVERAGEIFS(Y:Y,A:A,A121)+AVERAGEIFS(X:X,A:A,A121))-(Y121+X121))/400)+1)*O121)))</f>
        <v>422.12451359285052</v>
      </c>
      <c r="AA121" s="18">
        <f t="shared" si="17"/>
        <v>33.39792433282787</v>
      </c>
      <c r="AB121">
        <f>VLOOKUP($A121,Events!$B:$I,4,FALSE)</f>
        <v>0</v>
      </c>
      <c r="AC121">
        <f>VLOOKUP($A121,Events!$B:$I,5,FALSE)</f>
        <v>0</v>
      </c>
      <c r="AD121">
        <f>VLOOKUP($A121,Events!$B:$I,6,FALSE)</f>
        <v>0</v>
      </c>
      <c r="AE121">
        <f>VLOOKUP($A121,Events!$B:$I,7,FALSE)</f>
        <v>0</v>
      </c>
      <c r="AF121">
        <f>VLOOKUP($A121,Events!$B:$I,8,FALSE)</f>
        <v>0</v>
      </c>
    </row>
    <row r="122" spans="1:32" ht="15" customHeight="1" x14ac:dyDescent="0.3">
      <c r="A122" t="s">
        <v>24343</v>
      </c>
      <c r="B122" t="s">
        <v>24315</v>
      </c>
      <c r="C122" t="s">
        <v>24344</v>
      </c>
      <c r="D122" t="s">
        <v>137</v>
      </c>
      <c r="E122" t="s">
        <v>83</v>
      </c>
      <c r="F122" t="s">
        <v>84</v>
      </c>
      <c r="G122" s="2" t="s">
        <v>24356</v>
      </c>
      <c r="H122" t="s">
        <v>25</v>
      </c>
      <c r="I122" s="1">
        <v>0</v>
      </c>
      <c r="J122" s="1">
        <v>1</v>
      </c>
      <c r="K122" s="1">
        <v>1</v>
      </c>
      <c r="L122" s="1">
        <v>1</v>
      </c>
      <c r="M122" s="1">
        <v>1</v>
      </c>
      <c r="O122" s="1">
        <f t="shared" si="9"/>
        <v>5</v>
      </c>
      <c r="P122" s="1">
        <f t="shared" si="10"/>
        <v>4</v>
      </c>
      <c r="Q122" s="1">
        <f t="shared" si="11"/>
        <v>0</v>
      </c>
      <c r="R122" s="1">
        <f t="shared" si="12"/>
        <v>1</v>
      </c>
      <c r="S122" s="1">
        <f t="shared" si="13"/>
        <v>0</v>
      </c>
      <c r="T122" s="1">
        <f t="shared" si="14"/>
        <v>0</v>
      </c>
      <c r="U122" s="1">
        <f t="shared" si="15"/>
        <v>0</v>
      </c>
      <c r="V122" s="1">
        <f t="shared" si="16"/>
        <v>4</v>
      </c>
      <c r="W122" s="19">
        <f>VLOOKUP(E122,'Win Rate'!B:I,8,FALSE)</f>
        <v>0.56644518272425248</v>
      </c>
      <c r="X122" s="20">
        <f>VLOOKUP(E122,'Win Rate'!B:J,9,FALSE)</f>
        <v>46.445548661686693</v>
      </c>
      <c r="Y122" s="18" cm="1">
        <f t="array" ref="Y122">IFERROR(INDEX($Z$2:$Z121,SUMPRODUCT(MAX(ROW($D$2:$D121)*($D122=$D$2:$D121))-1)),_xlfn.IFNA(IF(VLOOKUP(D122,'4.2 Elo (Values)'!A:C,3,FALSE)&gt;0,VLOOKUP(Results!D122,'4.2 Elo (Values)'!A:C,3,FALSE),400),400))</f>
        <v>504.47288501658903</v>
      </c>
      <c r="Z122" s="18">
        <f>Y122+(IFERROR(VLOOKUP(D122,'4.2 Elo (Values)'!A:J,10,FALSE),40)*(V122-(1/(10^(((AVERAGEIFS(Y:Y,A:A,A122)+AVERAGEIFS(X:X,A:A,A122))-(Y122+X122))/400)+1)*O122)))</f>
        <v>516.30897809739304</v>
      </c>
      <c r="AA122" s="18">
        <f t="shared" si="17"/>
        <v>11.836093080804005</v>
      </c>
      <c r="AB122">
        <f>VLOOKUP($A122,Events!$B:$I,4,FALSE)</f>
        <v>0</v>
      </c>
      <c r="AC122">
        <f>VLOOKUP($A122,Events!$B:$I,5,FALSE)</f>
        <v>0</v>
      </c>
      <c r="AD122">
        <f>VLOOKUP($A122,Events!$B:$I,6,FALSE)</f>
        <v>0</v>
      </c>
      <c r="AE122">
        <f>VLOOKUP($A122,Events!$B:$I,7,FALSE)</f>
        <v>0</v>
      </c>
      <c r="AF122">
        <f>VLOOKUP($A122,Events!$B:$I,8,FALSE)</f>
        <v>0</v>
      </c>
    </row>
    <row r="123" spans="1:32" ht="15" customHeight="1" x14ac:dyDescent="0.3">
      <c r="A123" t="s">
        <v>24343</v>
      </c>
      <c r="B123" t="s">
        <v>24315</v>
      </c>
      <c r="C123" t="s">
        <v>24344</v>
      </c>
      <c r="D123" t="s">
        <v>3096</v>
      </c>
      <c r="E123" t="s">
        <v>27</v>
      </c>
      <c r="F123" t="s">
        <v>110</v>
      </c>
      <c r="G123" s="2" t="s">
        <v>24357</v>
      </c>
      <c r="H123" t="s">
        <v>25</v>
      </c>
      <c r="I123" s="1">
        <v>0</v>
      </c>
      <c r="J123" s="1">
        <v>1</v>
      </c>
      <c r="K123" s="1">
        <v>1</v>
      </c>
      <c r="L123" s="1">
        <v>1</v>
      </c>
      <c r="M123" s="1">
        <v>0.5</v>
      </c>
      <c r="O123" s="1">
        <f t="shared" si="9"/>
        <v>5</v>
      </c>
      <c r="P123" s="1">
        <f t="shared" si="10"/>
        <v>3</v>
      </c>
      <c r="Q123" s="1">
        <f t="shared" si="11"/>
        <v>1</v>
      </c>
      <c r="R123" s="1">
        <f t="shared" si="12"/>
        <v>1</v>
      </c>
      <c r="S123" s="1">
        <f t="shared" si="13"/>
        <v>0</v>
      </c>
      <c r="T123" s="1">
        <f t="shared" si="14"/>
        <v>0</v>
      </c>
      <c r="U123" s="1">
        <f t="shared" si="15"/>
        <v>0</v>
      </c>
      <c r="V123" s="1">
        <f t="shared" si="16"/>
        <v>3.5</v>
      </c>
      <c r="W123" s="19">
        <f>VLOOKUP(E123,'Win Rate'!B:I,8,FALSE)</f>
        <v>0.43775100401606426</v>
      </c>
      <c r="X123" s="20">
        <f>VLOOKUP(E123,'Win Rate'!B:J,9,FALSE)</f>
        <v>-43.480615095045756</v>
      </c>
      <c r="Y123" s="18" cm="1">
        <f t="array" ref="Y123">IFERROR(INDEX($Z$2:$Z122,SUMPRODUCT(MAX(ROW($D$2:$D122)*($D123=$D$2:$D122))-1)),_xlfn.IFNA(IF(VLOOKUP(D123,'4.2 Elo (Values)'!A:C,3,FALSE)&gt;0,VLOOKUP(Results!D123,'4.2 Elo (Values)'!A:C,3,FALSE),400),400))</f>
        <v>437.04477651241018</v>
      </c>
      <c r="Z123" s="18">
        <f>Y123+(IFERROR(VLOOKUP(D123,'4.2 Elo (Values)'!A:J,10,FALSE),40)*(V123-(1/(10^(((AVERAGEIFS(Y:Y,A:A,A123)+AVERAGEIFS(X:X,A:A,A123))-(Y123+X123))/400)+1)*O123)))</f>
        <v>484.25670640294356</v>
      </c>
      <c r="AA123" s="18">
        <f t="shared" si="17"/>
        <v>47.211929890533384</v>
      </c>
      <c r="AB123">
        <f>VLOOKUP($A123,Events!$B:$I,4,FALSE)</f>
        <v>0</v>
      </c>
      <c r="AC123">
        <f>VLOOKUP($A123,Events!$B:$I,5,FALSE)</f>
        <v>0</v>
      </c>
      <c r="AD123">
        <f>VLOOKUP($A123,Events!$B:$I,6,FALSE)</f>
        <v>0</v>
      </c>
      <c r="AE123">
        <f>VLOOKUP($A123,Events!$B:$I,7,FALSE)</f>
        <v>0</v>
      </c>
      <c r="AF123">
        <f>VLOOKUP($A123,Events!$B:$I,8,FALSE)</f>
        <v>0</v>
      </c>
    </row>
    <row r="124" spans="1:32" ht="15" customHeight="1" x14ac:dyDescent="0.3">
      <c r="A124" t="s">
        <v>24343</v>
      </c>
      <c r="B124" t="s">
        <v>24315</v>
      </c>
      <c r="C124" t="s">
        <v>24344</v>
      </c>
      <c r="D124" t="s">
        <v>22891</v>
      </c>
      <c r="E124" t="s">
        <v>95</v>
      </c>
      <c r="F124" t="s">
        <v>24187</v>
      </c>
      <c r="G124" s="2" t="s">
        <v>24358</v>
      </c>
      <c r="H124" t="s">
        <v>25</v>
      </c>
      <c r="I124" s="1">
        <v>1</v>
      </c>
      <c r="J124" s="1">
        <v>0</v>
      </c>
      <c r="K124" s="1">
        <v>0</v>
      </c>
      <c r="L124" s="1">
        <v>1</v>
      </c>
      <c r="M124" s="1">
        <v>0</v>
      </c>
      <c r="O124" s="1">
        <f t="shared" si="9"/>
        <v>5</v>
      </c>
      <c r="P124" s="1">
        <f t="shared" si="10"/>
        <v>2</v>
      </c>
      <c r="Q124" s="1">
        <f t="shared" si="11"/>
        <v>0</v>
      </c>
      <c r="R124" s="1">
        <f t="shared" si="12"/>
        <v>3</v>
      </c>
      <c r="S124" s="1">
        <f t="shared" si="13"/>
        <v>0</v>
      </c>
      <c r="T124" s="1">
        <f t="shared" si="14"/>
        <v>0</v>
      </c>
      <c r="U124" s="1">
        <f t="shared" si="15"/>
        <v>0</v>
      </c>
      <c r="V124" s="1">
        <f t="shared" si="16"/>
        <v>2</v>
      </c>
      <c r="W124" s="19">
        <f>VLOOKUP(E124,'Win Rate'!B:I,8,FALSE)</f>
        <v>0.5084269662921348</v>
      </c>
      <c r="X124" s="20">
        <f>VLOOKUP(E124,'Win Rate'!B:J,9,FALSE)</f>
        <v>5.8562104731559854</v>
      </c>
      <c r="Y124" s="18" cm="1">
        <f t="array" ref="Y124">IFERROR(INDEX($Z$2:$Z123,SUMPRODUCT(MAX(ROW($D$2:$D123)*($D124=$D$2:$D123))-1)),_xlfn.IFNA(IF(VLOOKUP(D124,'4.2 Elo (Values)'!A:C,3,FALSE)&gt;0,VLOOKUP(Results!D124,'4.2 Elo (Values)'!A:C,3,FALSE),400),400))</f>
        <v>292.01572402796722</v>
      </c>
      <c r="Z124" s="18">
        <f>Y124+(IFERROR(VLOOKUP(D124,'4.2 Elo (Values)'!A:J,10,FALSE),40)*(V124-(1/(10^(((AVERAGEIFS(Y:Y,A:A,A124)+AVERAGEIFS(X:X,A:A,A124))-(Y124+X124))/400)+1)*O124)))</f>
        <v>298.73106200273878</v>
      </c>
      <c r="AA124" s="18">
        <f t="shared" si="17"/>
        <v>6.7153379747715576</v>
      </c>
      <c r="AB124">
        <f>VLOOKUP($A124,Events!$B:$I,4,FALSE)</f>
        <v>0</v>
      </c>
      <c r="AC124">
        <f>VLOOKUP($A124,Events!$B:$I,5,FALSE)</f>
        <v>0</v>
      </c>
      <c r="AD124">
        <f>VLOOKUP($A124,Events!$B:$I,6,FALSE)</f>
        <v>0</v>
      </c>
      <c r="AE124">
        <f>VLOOKUP($A124,Events!$B:$I,7,FALSE)</f>
        <v>0</v>
      </c>
      <c r="AF124">
        <f>VLOOKUP($A124,Events!$B:$I,8,FALSE)</f>
        <v>0</v>
      </c>
    </row>
    <row r="125" spans="1:32" ht="15" customHeight="1" x14ac:dyDescent="0.3">
      <c r="A125" t="s">
        <v>24343</v>
      </c>
      <c r="B125" t="s">
        <v>24315</v>
      </c>
      <c r="C125" t="s">
        <v>24344</v>
      </c>
      <c r="D125" t="s">
        <v>156</v>
      </c>
      <c r="E125" t="s">
        <v>42</v>
      </c>
      <c r="F125" t="s">
        <v>165</v>
      </c>
      <c r="G125" s="2" t="s">
        <v>24359</v>
      </c>
      <c r="H125" t="s">
        <v>25</v>
      </c>
      <c r="I125" s="1">
        <v>0</v>
      </c>
      <c r="J125" s="1">
        <v>1</v>
      </c>
      <c r="K125" s="1">
        <v>1</v>
      </c>
      <c r="L125" s="1">
        <v>0</v>
      </c>
      <c r="M125" s="1">
        <v>1</v>
      </c>
      <c r="O125" s="1">
        <f t="shared" si="9"/>
        <v>5</v>
      </c>
      <c r="P125" s="1">
        <f t="shared" si="10"/>
        <v>3</v>
      </c>
      <c r="Q125" s="1">
        <f t="shared" si="11"/>
        <v>0</v>
      </c>
      <c r="R125" s="1">
        <f t="shared" si="12"/>
        <v>2</v>
      </c>
      <c r="S125" s="1">
        <f t="shared" si="13"/>
        <v>0</v>
      </c>
      <c r="T125" s="1">
        <f t="shared" si="14"/>
        <v>0</v>
      </c>
      <c r="U125" s="1">
        <f t="shared" si="15"/>
        <v>0</v>
      </c>
      <c r="V125" s="1">
        <f t="shared" si="16"/>
        <v>3</v>
      </c>
      <c r="W125" s="19">
        <f>VLOOKUP(E125,'Win Rate'!B:I,8,FALSE)</f>
        <v>0.47570850202429149</v>
      </c>
      <c r="X125" s="20">
        <f>VLOOKUP(E125,'Win Rate'!B:J,9,FALSE)</f>
        <v>-16.89276072380623</v>
      </c>
      <c r="Y125" s="18" cm="1">
        <f t="array" ref="Y125">IFERROR(INDEX($Z$2:$Z124,SUMPRODUCT(MAX(ROW($D$2:$D124)*($D125=$D$2:$D124))-1)),_xlfn.IFNA(IF(VLOOKUP(D125,'4.2 Elo (Values)'!A:C,3,FALSE)&gt;0,VLOOKUP(Results!D125,'4.2 Elo (Values)'!A:C,3,FALSE),400),400))</f>
        <v>314.47616834190541</v>
      </c>
      <c r="Z125" s="18">
        <f>Y125+(IFERROR(VLOOKUP(D125,'4.2 Elo (Values)'!A:J,10,FALSE),40)*(V125-(1/(10^(((AVERAGEIFS(Y:Y,A:A,A125)+AVERAGEIFS(X:X,A:A,A125))-(Y125+X125))/400)+1)*O125)))</f>
        <v>341.22837784756456</v>
      </c>
      <c r="AA125" s="18">
        <f t="shared" si="17"/>
        <v>26.752209505659152</v>
      </c>
      <c r="AB125">
        <f>VLOOKUP($A125,Events!$B:$I,4,FALSE)</f>
        <v>0</v>
      </c>
      <c r="AC125">
        <f>VLOOKUP($A125,Events!$B:$I,5,FALSE)</f>
        <v>0</v>
      </c>
      <c r="AD125">
        <f>VLOOKUP($A125,Events!$B:$I,6,FALSE)</f>
        <v>0</v>
      </c>
      <c r="AE125">
        <f>VLOOKUP($A125,Events!$B:$I,7,FALSE)</f>
        <v>0</v>
      </c>
      <c r="AF125">
        <f>VLOOKUP($A125,Events!$B:$I,8,FALSE)</f>
        <v>0</v>
      </c>
    </row>
    <row r="126" spans="1:32" ht="15" customHeight="1" x14ac:dyDescent="0.3">
      <c r="A126" t="s">
        <v>24343</v>
      </c>
      <c r="B126" t="s">
        <v>24315</v>
      </c>
      <c r="C126" t="s">
        <v>24344</v>
      </c>
      <c r="D126" t="s">
        <v>149</v>
      </c>
      <c r="E126" t="s">
        <v>27</v>
      </c>
      <c r="F126" t="s">
        <v>24217</v>
      </c>
      <c r="G126" s="2" t="s">
        <v>24360</v>
      </c>
      <c r="H126" t="s">
        <v>25</v>
      </c>
      <c r="I126" s="1">
        <v>1</v>
      </c>
      <c r="J126" s="1">
        <v>0</v>
      </c>
      <c r="K126" s="1">
        <v>0</v>
      </c>
      <c r="L126" s="1">
        <v>0</v>
      </c>
      <c r="M126" s="1">
        <v>0</v>
      </c>
      <c r="O126" s="1">
        <f t="shared" si="9"/>
        <v>5</v>
      </c>
      <c r="P126" s="1">
        <f t="shared" si="10"/>
        <v>1</v>
      </c>
      <c r="Q126" s="1">
        <f t="shared" si="11"/>
        <v>0</v>
      </c>
      <c r="R126" s="1">
        <f t="shared" si="12"/>
        <v>4</v>
      </c>
      <c r="S126" s="1">
        <f t="shared" si="13"/>
        <v>0</v>
      </c>
      <c r="T126" s="1">
        <f t="shared" si="14"/>
        <v>0</v>
      </c>
      <c r="U126" s="1">
        <f t="shared" si="15"/>
        <v>0</v>
      </c>
      <c r="V126" s="1">
        <f t="shared" si="16"/>
        <v>1</v>
      </c>
      <c r="W126" s="19">
        <f>VLOOKUP(E126,'Win Rate'!B:I,8,FALSE)</f>
        <v>0.43775100401606426</v>
      </c>
      <c r="X126" s="20">
        <f>VLOOKUP(E126,'Win Rate'!B:J,9,FALSE)</f>
        <v>-43.480615095045756</v>
      </c>
      <c r="Y126" s="18" cm="1">
        <f t="array" ref="Y126">IFERROR(INDEX($Z$2:$Z125,SUMPRODUCT(MAX(ROW($D$2:$D125)*($D126=$D$2:$D125))-1)),_xlfn.IFNA(IF(VLOOKUP(D126,'4.2 Elo (Values)'!A:C,3,FALSE)&gt;0,VLOOKUP(Results!D126,'4.2 Elo (Values)'!A:C,3,FALSE),400),400))</f>
        <v>353.89397393691405</v>
      </c>
      <c r="Z126" s="18">
        <f>Y126+(IFERROR(VLOOKUP(D126,'4.2 Elo (Values)'!A:J,10,FALSE),40)*(V126-(1/(10^(((AVERAGEIFS(Y:Y,A:A,A126)+AVERAGEIFS(X:X,A:A,A126))-(Y126+X126))/400)+1)*O126)))</f>
        <v>324.08062441570542</v>
      </c>
      <c r="AA126" s="18">
        <f t="shared" si="17"/>
        <v>-29.813349521208636</v>
      </c>
      <c r="AB126">
        <f>VLOOKUP($A126,Events!$B:$I,4,FALSE)</f>
        <v>0</v>
      </c>
      <c r="AC126">
        <f>VLOOKUP($A126,Events!$B:$I,5,FALSE)</f>
        <v>0</v>
      </c>
      <c r="AD126">
        <f>VLOOKUP($A126,Events!$B:$I,6,FALSE)</f>
        <v>0</v>
      </c>
      <c r="AE126">
        <f>VLOOKUP($A126,Events!$B:$I,7,FALSE)</f>
        <v>0</v>
      </c>
      <c r="AF126">
        <f>VLOOKUP($A126,Events!$B:$I,8,FALSE)</f>
        <v>0</v>
      </c>
    </row>
    <row r="127" spans="1:32" ht="15" customHeight="1" x14ac:dyDescent="0.3">
      <c r="A127" t="s">
        <v>24343</v>
      </c>
      <c r="B127" t="s">
        <v>24315</v>
      </c>
      <c r="C127" t="s">
        <v>24344</v>
      </c>
      <c r="D127" t="s">
        <v>14889</v>
      </c>
      <c r="E127" t="s">
        <v>30</v>
      </c>
      <c r="F127" t="s">
        <v>24361</v>
      </c>
      <c r="G127" s="2" t="s">
        <v>24362</v>
      </c>
      <c r="H127" t="s">
        <v>25</v>
      </c>
      <c r="I127" s="1">
        <v>0</v>
      </c>
      <c r="J127" s="1">
        <v>1</v>
      </c>
      <c r="K127" s="1">
        <v>0</v>
      </c>
      <c r="L127" s="1">
        <v>0</v>
      </c>
      <c r="M127" s="1">
        <v>1</v>
      </c>
      <c r="O127" s="1">
        <f t="shared" si="9"/>
        <v>5</v>
      </c>
      <c r="P127" s="1">
        <f t="shared" si="10"/>
        <v>2</v>
      </c>
      <c r="Q127" s="1">
        <f t="shared" si="11"/>
        <v>0</v>
      </c>
      <c r="R127" s="1">
        <f t="shared" si="12"/>
        <v>3</v>
      </c>
      <c r="S127" s="1">
        <f t="shared" si="13"/>
        <v>0</v>
      </c>
      <c r="T127" s="1">
        <f t="shared" si="14"/>
        <v>0</v>
      </c>
      <c r="U127" s="1">
        <f t="shared" si="15"/>
        <v>0</v>
      </c>
      <c r="V127" s="1">
        <f t="shared" si="16"/>
        <v>2</v>
      </c>
      <c r="W127" s="19">
        <f>VLOOKUP(E127,'Win Rate'!B:I,8,FALSE)</f>
        <v>0.48230088495575218</v>
      </c>
      <c r="X127" s="20">
        <f>VLOOKUP(E127,'Win Rate'!B:J,9,FALSE)</f>
        <v>-12.30374552221522</v>
      </c>
      <c r="Y127" s="18" cm="1">
        <f t="array" ref="Y127">IFERROR(INDEX($Z$2:$Z126,SUMPRODUCT(MAX(ROW($D$2:$D126)*($D127=$D$2:$D126))-1)),_xlfn.IFNA(IF(VLOOKUP(D127,'4.2 Elo (Values)'!A:C,3,FALSE)&gt;0,VLOOKUP(Results!D127,'4.2 Elo (Values)'!A:C,3,FALSE),400),400))</f>
        <v>386.59457266982645</v>
      </c>
      <c r="Z127" s="18">
        <f>Y127+(IFERROR(VLOOKUP(D127,'4.2 Elo (Values)'!A:J,10,FALSE),40)*(V127-(1/(10^(((AVERAGEIFS(Y:Y,A:A,A127)+AVERAGEIFS(X:X,A:A,A127))-(Y127+X127))/400)+1)*O127)))</f>
        <v>379.29736313035477</v>
      </c>
      <c r="AA127" s="18">
        <f t="shared" si="17"/>
        <v>-7.2972095394716803</v>
      </c>
      <c r="AB127">
        <f>VLOOKUP($A127,Events!$B:$I,4,FALSE)</f>
        <v>0</v>
      </c>
      <c r="AC127">
        <f>VLOOKUP($A127,Events!$B:$I,5,FALSE)</f>
        <v>0</v>
      </c>
      <c r="AD127">
        <f>VLOOKUP($A127,Events!$B:$I,6,FALSE)</f>
        <v>0</v>
      </c>
      <c r="AE127">
        <f>VLOOKUP($A127,Events!$B:$I,7,FALSE)</f>
        <v>0</v>
      </c>
      <c r="AF127">
        <f>VLOOKUP($A127,Events!$B:$I,8,FALSE)</f>
        <v>0</v>
      </c>
    </row>
    <row r="128" spans="1:32" ht="15" customHeight="1" x14ac:dyDescent="0.3">
      <c r="A128" t="s">
        <v>24343</v>
      </c>
      <c r="B128" t="s">
        <v>24315</v>
      </c>
      <c r="C128" t="s">
        <v>24344</v>
      </c>
      <c r="D128" t="s">
        <v>141</v>
      </c>
      <c r="E128" t="s">
        <v>87</v>
      </c>
      <c r="F128" t="s">
        <v>24363</v>
      </c>
      <c r="G128" s="2" t="s">
        <v>24364</v>
      </c>
      <c r="H128" t="s">
        <v>25</v>
      </c>
      <c r="I128" s="1">
        <v>1</v>
      </c>
      <c r="J128" s="1">
        <v>0</v>
      </c>
      <c r="K128" s="1">
        <v>1</v>
      </c>
      <c r="L128" s="1">
        <v>1</v>
      </c>
      <c r="M128" s="1">
        <v>1</v>
      </c>
      <c r="O128" s="1">
        <f t="shared" si="9"/>
        <v>5</v>
      </c>
      <c r="P128" s="1">
        <f t="shared" si="10"/>
        <v>4</v>
      </c>
      <c r="Q128" s="1">
        <f t="shared" si="11"/>
        <v>0</v>
      </c>
      <c r="R128" s="1">
        <f t="shared" si="12"/>
        <v>1</v>
      </c>
      <c r="S128" s="1">
        <f t="shared" si="13"/>
        <v>0</v>
      </c>
      <c r="T128" s="1">
        <f t="shared" si="14"/>
        <v>0</v>
      </c>
      <c r="U128" s="1">
        <f t="shared" si="15"/>
        <v>0</v>
      </c>
      <c r="V128" s="1">
        <f t="shared" si="16"/>
        <v>4</v>
      </c>
      <c r="W128" s="19">
        <f>VLOOKUP(E128,'Win Rate'!B:I,8,FALSE)</f>
        <v>0.51546391752577314</v>
      </c>
      <c r="X128" s="20">
        <f>VLOOKUP(E128,'Win Rate'!B:J,9,FALSE)</f>
        <v>10.748858560120498</v>
      </c>
      <c r="Y128" s="18" cm="1">
        <f t="array" ref="Y128">IFERROR(INDEX($Z$2:$Z127,SUMPRODUCT(MAX(ROW($D$2:$D127)*($D128=$D$2:$D127))-1)),_xlfn.IFNA(IF(VLOOKUP(D128,'4.2 Elo (Values)'!A:C,3,FALSE)&gt;0,VLOOKUP(Results!D128,'4.2 Elo (Values)'!A:C,3,FALSE),400),400))</f>
        <v>498.30442517730859</v>
      </c>
      <c r="Z128" s="18">
        <f>Y128+(IFERROR(VLOOKUP(D128,'4.2 Elo (Values)'!A:J,10,FALSE),40)*(V128-(1/(10^(((AVERAGEIFS(Y:Y,A:A,A128)+AVERAGEIFS(X:X,A:A,A128))-(Y128+X128))/400)+1)*O128)))</f>
        <v>515.58218075671311</v>
      </c>
      <c r="AA128" s="18">
        <f t="shared" si="17"/>
        <v>17.277755579404527</v>
      </c>
      <c r="AB128">
        <f>VLOOKUP($A128,Events!$B:$I,4,FALSE)</f>
        <v>0</v>
      </c>
      <c r="AC128">
        <f>VLOOKUP($A128,Events!$B:$I,5,FALSE)</f>
        <v>0</v>
      </c>
      <c r="AD128">
        <f>VLOOKUP($A128,Events!$B:$I,6,FALSE)</f>
        <v>0</v>
      </c>
      <c r="AE128">
        <f>VLOOKUP($A128,Events!$B:$I,7,FALSE)</f>
        <v>0</v>
      </c>
      <c r="AF128">
        <f>VLOOKUP($A128,Events!$B:$I,8,FALSE)</f>
        <v>0</v>
      </c>
    </row>
    <row r="129" spans="1:32" ht="15" customHeight="1" x14ac:dyDescent="0.3">
      <c r="A129" t="s">
        <v>24343</v>
      </c>
      <c r="B129" t="s">
        <v>24315</v>
      </c>
      <c r="C129" t="s">
        <v>24344</v>
      </c>
      <c r="D129" t="s">
        <v>11027</v>
      </c>
      <c r="E129" t="s">
        <v>20</v>
      </c>
      <c r="F129" t="s">
        <v>24971</v>
      </c>
      <c r="G129" s="2" t="s">
        <v>24365</v>
      </c>
      <c r="H129" t="s">
        <v>25</v>
      </c>
      <c r="I129" s="1">
        <v>1</v>
      </c>
      <c r="J129" s="1">
        <v>0</v>
      </c>
      <c r="K129" s="1">
        <v>0</v>
      </c>
      <c r="L129" s="1">
        <v>0</v>
      </c>
      <c r="M129" s="1">
        <v>0</v>
      </c>
      <c r="O129" s="1">
        <f t="shared" si="9"/>
        <v>5</v>
      </c>
      <c r="P129" s="1">
        <f t="shared" si="10"/>
        <v>1</v>
      </c>
      <c r="Q129" s="1">
        <f t="shared" si="11"/>
        <v>0</v>
      </c>
      <c r="R129" s="1">
        <f t="shared" si="12"/>
        <v>4</v>
      </c>
      <c r="S129" s="1">
        <f t="shared" si="13"/>
        <v>0</v>
      </c>
      <c r="T129" s="1">
        <f t="shared" si="14"/>
        <v>0</v>
      </c>
      <c r="U129" s="1">
        <f t="shared" si="15"/>
        <v>0</v>
      </c>
      <c r="V129" s="1">
        <f t="shared" si="16"/>
        <v>1</v>
      </c>
      <c r="W129" s="19">
        <f>VLOOKUP(E129,'Win Rate'!B:I,8,FALSE)</f>
        <v>0.41608391608391609</v>
      </c>
      <c r="X129" s="20">
        <f>VLOOKUP(E129,'Win Rate'!B:J,9,FALSE)</f>
        <v>-58.867803902021024</v>
      </c>
      <c r="Y129" s="18" cm="1">
        <f t="array" ref="Y129">IFERROR(INDEX($Z$2:$Z128,SUMPRODUCT(MAX(ROW($D$2:$D128)*($D129=$D$2:$D128))-1)),_xlfn.IFNA(IF(VLOOKUP(D129,'4.2 Elo (Values)'!A:C,3,FALSE)&gt;0,VLOOKUP(Results!D129,'4.2 Elo (Values)'!A:C,3,FALSE),400),400))</f>
        <v>392.89782698967286</v>
      </c>
      <c r="Z129" s="18">
        <f>Y129+(IFERROR(VLOOKUP(D129,'4.2 Elo (Values)'!A:J,10,FALSE),40)*(V129-(1/(10^(((AVERAGEIFS(Y:Y,A:A,A129)+AVERAGEIFS(X:X,A:A,A129))-(Y129+X129))/400)+1)*O129)))</f>
        <v>356.78693534764682</v>
      </c>
      <c r="AA129" s="18">
        <f t="shared" si="17"/>
        <v>-36.110891642026047</v>
      </c>
      <c r="AB129">
        <f>VLOOKUP($A129,Events!$B:$I,4,FALSE)</f>
        <v>0</v>
      </c>
      <c r="AC129">
        <f>VLOOKUP($A129,Events!$B:$I,5,FALSE)</f>
        <v>0</v>
      </c>
      <c r="AD129">
        <f>VLOOKUP($A129,Events!$B:$I,6,FALSE)</f>
        <v>0</v>
      </c>
      <c r="AE129">
        <f>VLOOKUP($A129,Events!$B:$I,7,FALSE)</f>
        <v>0</v>
      </c>
      <c r="AF129">
        <f>VLOOKUP($A129,Events!$B:$I,8,FALSE)</f>
        <v>0</v>
      </c>
    </row>
    <row r="130" spans="1:32" ht="15" customHeight="1" x14ac:dyDescent="0.3">
      <c r="A130" t="s">
        <v>24343</v>
      </c>
      <c r="B130" t="s">
        <v>24315</v>
      </c>
      <c r="C130" t="s">
        <v>24344</v>
      </c>
      <c r="D130" t="s">
        <v>10177</v>
      </c>
      <c r="E130" t="s">
        <v>73</v>
      </c>
      <c r="F130" t="s">
        <v>24191</v>
      </c>
      <c r="G130" s="2" t="s">
        <v>24366</v>
      </c>
      <c r="H130" t="s">
        <v>25</v>
      </c>
      <c r="I130" s="1">
        <v>1</v>
      </c>
      <c r="J130" s="1">
        <v>0</v>
      </c>
      <c r="K130" s="1">
        <v>1</v>
      </c>
      <c r="L130" s="1">
        <v>0</v>
      </c>
      <c r="M130" s="1">
        <v>1</v>
      </c>
      <c r="O130" s="1">
        <f t="shared" si="9"/>
        <v>5</v>
      </c>
      <c r="P130" s="1">
        <f t="shared" si="10"/>
        <v>3</v>
      </c>
      <c r="Q130" s="1">
        <f t="shared" si="11"/>
        <v>0</v>
      </c>
      <c r="R130" s="1">
        <f t="shared" si="12"/>
        <v>2</v>
      </c>
      <c r="S130" s="1">
        <f t="shared" si="13"/>
        <v>0</v>
      </c>
      <c r="T130" s="1">
        <f t="shared" si="14"/>
        <v>0</v>
      </c>
      <c r="U130" s="1">
        <f t="shared" si="15"/>
        <v>0</v>
      </c>
      <c r="V130" s="1">
        <f t="shared" si="16"/>
        <v>3</v>
      </c>
      <c r="W130" s="19">
        <f>VLOOKUP(E130,'Win Rate'!B:I,8,FALSE)</f>
        <v>0.63010204081632648</v>
      </c>
      <c r="X130" s="20">
        <f>VLOOKUP(E130,'Win Rate'!B:J,9,FALSE)</f>
        <v>92.531580409876298</v>
      </c>
      <c r="Y130" s="18" cm="1">
        <f t="array" ref="Y130">IFERROR(INDEX($Z$2:$Z129,SUMPRODUCT(MAX(ROW($D$2:$D129)*($D130=$D$2:$D129))-1)),_xlfn.IFNA(IF(VLOOKUP(D130,'4.2 Elo (Values)'!A:C,3,FALSE)&gt;0,VLOOKUP(Results!D130,'4.2 Elo (Values)'!A:C,3,FALSE),400),400))</f>
        <v>398.5426976918157</v>
      </c>
      <c r="Z130" s="18">
        <f>Y130+(IFERROR(VLOOKUP(D130,'4.2 Elo (Values)'!A:J,10,FALSE),40)*(V130-(1/(10^(((AVERAGEIFS(Y:Y,A:A,A130)+AVERAGEIFS(X:X,A:A,A130))-(Y130+X130))/400)+1)*O130)))</f>
        <v>398.2703988965967</v>
      </c>
      <c r="AA130" s="18">
        <f t="shared" si="17"/>
        <v>-0.27229879521900102</v>
      </c>
      <c r="AB130">
        <f>VLOOKUP($A130,Events!$B:$I,4,FALSE)</f>
        <v>0</v>
      </c>
      <c r="AC130">
        <f>VLOOKUP($A130,Events!$B:$I,5,FALSE)</f>
        <v>0</v>
      </c>
      <c r="AD130">
        <f>VLOOKUP($A130,Events!$B:$I,6,FALSE)</f>
        <v>0</v>
      </c>
      <c r="AE130">
        <f>VLOOKUP($A130,Events!$B:$I,7,FALSE)</f>
        <v>0</v>
      </c>
      <c r="AF130">
        <f>VLOOKUP($A130,Events!$B:$I,8,FALSE)</f>
        <v>0</v>
      </c>
    </row>
    <row r="131" spans="1:32" ht="15" customHeight="1" x14ac:dyDescent="0.3">
      <c r="A131" t="s">
        <v>24343</v>
      </c>
      <c r="B131" t="s">
        <v>24315</v>
      </c>
      <c r="C131" t="s">
        <v>24344</v>
      </c>
      <c r="D131" t="s">
        <v>139</v>
      </c>
      <c r="E131" t="s">
        <v>83</v>
      </c>
      <c r="F131" t="s">
        <v>84</v>
      </c>
      <c r="G131" s="2" t="s">
        <v>24356</v>
      </c>
      <c r="H131" t="s">
        <v>25</v>
      </c>
      <c r="I131" s="1">
        <v>1</v>
      </c>
      <c r="J131" s="1">
        <v>1</v>
      </c>
      <c r="K131" s="1">
        <v>1</v>
      </c>
      <c r="L131" s="1">
        <v>0</v>
      </c>
      <c r="M131" s="1">
        <v>1</v>
      </c>
      <c r="O131" s="1">
        <f t="shared" si="9"/>
        <v>5</v>
      </c>
      <c r="P131" s="1">
        <f t="shared" si="10"/>
        <v>4</v>
      </c>
      <c r="Q131" s="1">
        <f t="shared" si="11"/>
        <v>0</v>
      </c>
      <c r="R131" s="1">
        <f t="shared" si="12"/>
        <v>1</v>
      </c>
      <c r="S131" s="1">
        <f t="shared" si="13"/>
        <v>1</v>
      </c>
      <c r="T131" s="1">
        <f t="shared" si="14"/>
        <v>0</v>
      </c>
      <c r="U131" s="1">
        <f t="shared" si="15"/>
        <v>0</v>
      </c>
      <c r="V131" s="1">
        <f t="shared" si="16"/>
        <v>4</v>
      </c>
      <c r="W131" s="19">
        <f>VLOOKUP(E131,'Win Rate'!B:I,8,FALSE)</f>
        <v>0.56644518272425248</v>
      </c>
      <c r="X131" s="20">
        <f>VLOOKUP(E131,'Win Rate'!B:J,9,FALSE)</f>
        <v>46.445548661686693</v>
      </c>
      <c r="Y131" s="18" cm="1">
        <f t="array" ref="Y131">IFERROR(INDEX($Z$2:$Z130,SUMPRODUCT(MAX(ROW($D$2:$D130)*($D131=$D$2:$D130))-1)),_xlfn.IFNA(IF(VLOOKUP(D131,'4.2 Elo (Values)'!A:C,3,FALSE)&gt;0,VLOOKUP(Results!D131,'4.2 Elo (Values)'!A:C,3,FALSE),400),400))</f>
        <v>458.06779169117817</v>
      </c>
      <c r="Z131" s="18">
        <f>Y131+(IFERROR(VLOOKUP(D131,'4.2 Elo (Values)'!A:J,10,FALSE),40)*(V131-(1/(10^(((AVERAGEIFS(Y:Y,A:A,A131)+AVERAGEIFS(X:X,A:A,A131))-(Y131+X131))/400)+1)*O131)))</f>
        <v>493.84941173614942</v>
      </c>
      <c r="AA131" s="18">
        <f t="shared" si="17"/>
        <v>35.781620044971248</v>
      </c>
      <c r="AB131">
        <f>VLOOKUP($A131,Events!$B:$I,4,FALSE)</f>
        <v>0</v>
      </c>
      <c r="AC131">
        <f>VLOOKUP($A131,Events!$B:$I,5,FALSE)</f>
        <v>0</v>
      </c>
      <c r="AD131">
        <f>VLOOKUP($A131,Events!$B:$I,6,FALSE)</f>
        <v>0</v>
      </c>
      <c r="AE131">
        <f>VLOOKUP($A131,Events!$B:$I,7,FALSE)</f>
        <v>0</v>
      </c>
      <c r="AF131">
        <f>VLOOKUP($A131,Events!$B:$I,8,FALSE)</f>
        <v>0</v>
      </c>
    </row>
    <row r="132" spans="1:32" ht="15" customHeight="1" x14ac:dyDescent="0.3">
      <c r="A132" t="s">
        <v>24343</v>
      </c>
      <c r="B132" t="s">
        <v>24315</v>
      </c>
      <c r="C132" t="s">
        <v>24344</v>
      </c>
      <c r="D132" t="s">
        <v>142</v>
      </c>
      <c r="E132" t="s">
        <v>17</v>
      </c>
      <c r="F132" t="s">
        <v>18</v>
      </c>
      <c r="G132" s="2" t="s">
        <v>24367</v>
      </c>
      <c r="H132" t="s">
        <v>25</v>
      </c>
      <c r="I132" s="1">
        <v>1</v>
      </c>
      <c r="J132" s="1">
        <v>1</v>
      </c>
      <c r="K132" s="1">
        <v>1</v>
      </c>
      <c r="L132" s="1">
        <v>0</v>
      </c>
      <c r="M132" s="1">
        <v>0</v>
      </c>
      <c r="O132" s="1">
        <f t="shared" ref="O132:O195" si="18">SUM(P132:R132)</f>
        <v>5</v>
      </c>
      <c r="P132" s="1">
        <f t="shared" ref="P132:P195" si="19">COUNTIFS($I132:$N132,1)</f>
        <v>3</v>
      </c>
      <c r="Q132" s="1">
        <f t="shared" ref="Q132:Q195" si="20">COUNTIFS($I132:$N132,0.5)</f>
        <v>0</v>
      </c>
      <c r="R132" s="1">
        <f t="shared" ref="R132:R195" si="21">COUNTIFS($I132:$N132,0)</f>
        <v>2</v>
      </c>
      <c r="S132" s="1">
        <f t="shared" ref="S132:S195" si="22">IF(SUM(I132:K132)=3,1,0)</f>
        <v>1</v>
      </c>
      <c r="T132" s="1">
        <f t="shared" ref="T132:T195" si="23">IF(SUM(I132:L132)=4,1,0)</f>
        <v>0</v>
      </c>
      <c r="U132" s="1">
        <f t="shared" ref="U132:U195" si="24">IF(SUM(I132:M132)=5,1,0)</f>
        <v>0</v>
      </c>
      <c r="V132" s="1">
        <f t="shared" ref="V132:V195" si="25">SUM(I132:N132)</f>
        <v>3</v>
      </c>
      <c r="W132" s="19">
        <f>VLOOKUP(E132,'Win Rate'!B:I,8,FALSE)</f>
        <v>0.48888888888888887</v>
      </c>
      <c r="X132" s="20">
        <f>VLOOKUP(E132,'Win Rate'!B:J,9,FALSE)</f>
        <v>-7.7220620781546527</v>
      </c>
      <c r="Y132" s="18" cm="1">
        <f t="array" ref="Y132">IFERROR(INDEX($Z$2:$Z131,SUMPRODUCT(MAX(ROW($D$2:$D131)*($D132=$D$2:$D131))-1)),_xlfn.IFNA(IF(VLOOKUP(D132,'4.2 Elo (Values)'!A:C,3,FALSE)&gt;0,VLOOKUP(Results!D132,'4.2 Elo (Values)'!A:C,3,FALSE),400),400))</f>
        <v>465.12668845355432</v>
      </c>
      <c r="Z132" s="18">
        <f>Y132+(IFERROR(VLOOKUP(D132,'4.2 Elo (Values)'!A:J,10,FALSE),40)*(V132-(1/(10^(((AVERAGEIFS(Y:Y,A:A,A132)+AVERAGEIFS(X:X,A:A,A132))-(Y132+X132))/400)+1)*O132)))</f>
        <v>469.57453406037905</v>
      </c>
      <c r="AA132" s="18">
        <f t="shared" ref="AA132:AA195" si="26">Z132-Y132</f>
        <v>4.4478456068247283</v>
      </c>
      <c r="AB132">
        <f>VLOOKUP($A132,Events!$B:$I,4,FALSE)</f>
        <v>0</v>
      </c>
      <c r="AC132">
        <f>VLOOKUP($A132,Events!$B:$I,5,FALSE)</f>
        <v>0</v>
      </c>
      <c r="AD132">
        <f>VLOOKUP($A132,Events!$B:$I,6,FALSE)</f>
        <v>0</v>
      </c>
      <c r="AE132">
        <f>VLOOKUP($A132,Events!$B:$I,7,FALSE)</f>
        <v>0</v>
      </c>
      <c r="AF132">
        <f>VLOOKUP($A132,Events!$B:$I,8,FALSE)</f>
        <v>0</v>
      </c>
    </row>
    <row r="133" spans="1:32" ht="15" customHeight="1" x14ac:dyDescent="0.3">
      <c r="A133" t="s">
        <v>24343</v>
      </c>
      <c r="B133" t="s">
        <v>24315</v>
      </c>
      <c r="C133" t="s">
        <v>24344</v>
      </c>
      <c r="D133" t="s">
        <v>144</v>
      </c>
      <c r="E133" t="s">
        <v>45</v>
      </c>
      <c r="F133" t="s">
        <v>24199</v>
      </c>
      <c r="G133" s="2" t="s">
        <v>24368</v>
      </c>
      <c r="H133" t="s">
        <v>25</v>
      </c>
      <c r="I133" s="1">
        <v>1</v>
      </c>
      <c r="J133" s="1">
        <v>0</v>
      </c>
      <c r="K133" s="1">
        <v>0</v>
      </c>
      <c r="L133" s="1">
        <v>1</v>
      </c>
      <c r="M133" s="1">
        <v>1</v>
      </c>
      <c r="O133" s="1">
        <f t="shared" si="18"/>
        <v>5</v>
      </c>
      <c r="P133" s="1">
        <f t="shared" si="19"/>
        <v>3</v>
      </c>
      <c r="Q133" s="1">
        <f t="shared" si="20"/>
        <v>0</v>
      </c>
      <c r="R133" s="1">
        <f t="shared" si="21"/>
        <v>2</v>
      </c>
      <c r="S133" s="1">
        <f t="shared" si="22"/>
        <v>0</v>
      </c>
      <c r="T133" s="1">
        <f t="shared" si="23"/>
        <v>0</v>
      </c>
      <c r="U133" s="1">
        <f t="shared" si="24"/>
        <v>0</v>
      </c>
      <c r="V133" s="1">
        <f t="shared" si="25"/>
        <v>3</v>
      </c>
      <c r="W133" s="19">
        <f>VLOOKUP(E133,'Win Rate'!B:I,8,FALSE)</f>
        <v>0.42152466367713004</v>
      </c>
      <c r="X133" s="20">
        <f>VLOOKUP(E133,'Win Rate'!B:J,9,FALSE)</f>
        <v>-54.98474267982013</v>
      </c>
      <c r="Y133" s="18" cm="1">
        <f t="array" ref="Y133">IFERROR(INDEX($Z$2:$Z132,SUMPRODUCT(MAX(ROW($D$2:$D132)*($D133=$D$2:$D132))-1)),_xlfn.IFNA(IF(VLOOKUP(D133,'4.2 Elo (Values)'!A:C,3,FALSE)&gt;0,VLOOKUP(Results!D133,'4.2 Elo (Values)'!A:C,3,FALSE),400),400))</f>
        <v>476.18755682965269</v>
      </c>
      <c r="Z133" s="18">
        <f>Y133+(IFERROR(VLOOKUP(D133,'4.2 Elo (Values)'!A:J,10,FALSE),40)*(V133-(1/(10^(((AVERAGEIFS(Y:Y,A:A,A133)+AVERAGEIFS(X:X,A:A,A133))-(Y133+X133))/400)+1)*O133)))</f>
        <v>485.82227776918984</v>
      </c>
      <c r="AA133" s="18">
        <f t="shared" si="26"/>
        <v>9.6347209395371465</v>
      </c>
      <c r="AB133">
        <f>VLOOKUP($A133,Events!$B:$I,4,FALSE)</f>
        <v>0</v>
      </c>
      <c r="AC133">
        <f>VLOOKUP($A133,Events!$B:$I,5,FALSE)</f>
        <v>0</v>
      </c>
      <c r="AD133">
        <f>VLOOKUP($A133,Events!$B:$I,6,FALSE)</f>
        <v>0</v>
      </c>
      <c r="AE133">
        <f>VLOOKUP($A133,Events!$B:$I,7,FALSE)</f>
        <v>0</v>
      </c>
      <c r="AF133">
        <f>VLOOKUP($A133,Events!$B:$I,8,FALSE)</f>
        <v>0</v>
      </c>
    </row>
    <row r="134" spans="1:32" ht="15" customHeight="1" x14ac:dyDescent="0.3">
      <c r="A134" t="s">
        <v>24343</v>
      </c>
      <c r="B134" t="s">
        <v>24315</v>
      </c>
      <c r="C134" t="s">
        <v>24344</v>
      </c>
      <c r="D134" t="s">
        <v>15117</v>
      </c>
      <c r="E134" t="s">
        <v>27</v>
      </c>
      <c r="F134" t="s">
        <v>110</v>
      </c>
      <c r="G134" s="2" t="s">
        <v>24369</v>
      </c>
      <c r="H134" t="s">
        <v>25</v>
      </c>
      <c r="I134" s="1">
        <v>0</v>
      </c>
      <c r="J134" s="1">
        <v>0</v>
      </c>
      <c r="K134" s="1">
        <v>0</v>
      </c>
      <c r="L134" s="1">
        <v>0</v>
      </c>
      <c r="M134" s="1">
        <v>0</v>
      </c>
      <c r="O134" s="1">
        <f t="shared" si="18"/>
        <v>5</v>
      </c>
      <c r="P134" s="1">
        <f t="shared" si="19"/>
        <v>0</v>
      </c>
      <c r="Q134" s="1">
        <f t="shared" si="20"/>
        <v>0</v>
      </c>
      <c r="R134" s="1">
        <f t="shared" si="21"/>
        <v>5</v>
      </c>
      <c r="S134" s="1">
        <f t="shared" si="22"/>
        <v>0</v>
      </c>
      <c r="T134" s="1">
        <f t="shared" si="23"/>
        <v>0</v>
      </c>
      <c r="U134" s="1">
        <f t="shared" si="24"/>
        <v>0</v>
      </c>
      <c r="V134" s="1">
        <f t="shared" si="25"/>
        <v>0</v>
      </c>
      <c r="W134" s="19">
        <f>VLOOKUP(E134,'Win Rate'!B:I,8,FALSE)</f>
        <v>0.43775100401606426</v>
      </c>
      <c r="X134" s="20">
        <f>VLOOKUP(E134,'Win Rate'!B:J,9,FALSE)</f>
        <v>-43.480615095045756</v>
      </c>
      <c r="Y134" s="18" cm="1">
        <f t="array" ref="Y134">IFERROR(INDEX($Z$2:$Z133,SUMPRODUCT(MAX(ROW($D$2:$D133)*($D134=$D$2:$D133))-1)),_xlfn.IFNA(IF(VLOOKUP(D134,'4.2 Elo (Values)'!A:C,3,FALSE)&gt;0,VLOOKUP(Results!D134,'4.2 Elo (Values)'!A:C,3,FALSE),400),400))</f>
        <v>384.60353086684802</v>
      </c>
      <c r="Z134" s="18">
        <f>Y134+(IFERROR(VLOOKUP(D134,'4.2 Elo (Values)'!A:J,10,FALSE),40)*(V134-(1/(10^(((AVERAGEIFS(Y:Y,A:A,A134)+AVERAGEIFS(X:X,A:A,A134))-(Y134+X134))/400)+1)*O134)))</f>
        <v>306.55848267953104</v>
      </c>
      <c r="AA134" s="18">
        <f t="shared" si="26"/>
        <v>-78.045048187316979</v>
      </c>
      <c r="AB134">
        <f>VLOOKUP($A134,Events!$B:$I,4,FALSE)</f>
        <v>0</v>
      </c>
      <c r="AC134">
        <f>VLOOKUP($A134,Events!$B:$I,5,FALSE)</f>
        <v>0</v>
      </c>
      <c r="AD134">
        <f>VLOOKUP($A134,Events!$B:$I,6,FALSE)</f>
        <v>0</v>
      </c>
      <c r="AE134">
        <f>VLOOKUP($A134,Events!$B:$I,7,FALSE)</f>
        <v>0</v>
      </c>
      <c r="AF134">
        <f>VLOOKUP($A134,Events!$B:$I,8,FALSE)</f>
        <v>0</v>
      </c>
    </row>
    <row r="135" spans="1:32" ht="15" customHeight="1" x14ac:dyDescent="0.3">
      <c r="A135" t="s">
        <v>24343</v>
      </c>
      <c r="B135" t="s">
        <v>24315</v>
      </c>
      <c r="C135" t="s">
        <v>24344</v>
      </c>
      <c r="D135" t="s">
        <v>16111</v>
      </c>
      <c r="E135" t="s">
        <v>24370</v>
      </c>
      <c r="F135" t="s">
        <v>84</v>
      </c>
      <c r="G135" s="2" t="s">
        <v>24371</v>
      </c>
      <c r="H135" t="s">
        <v>25</v>
      </c>
      <c r="I135" s="1">
        <v>0</v>
      </c>
      <c r="J135" s="1">
        <v>0</v>
      </c>
      <c r="K135" s="1">
        <v>1</v>
      </c>
      <c r="L135" s="1">
        <v>0</v>
      </c>
      <c r="M135" s="1">
        <v>0.5</v>
      </c>
      <c r="O135" s="1">
        <f t="shared" si="18"/>
        <v>5</v>
      </c>
      <c r="P135" s="1">
        <f t="shared" si="19"/>
        <v>1</v>
      </c>
      <c r="Q135" s="1">
        <f t="shared" si="20"/>
        <v>1</v>
      </c>
      <c r="R135" s="1">
        <f t="shared" si="21"/>
        <v>3</v>
      </c>
      <c r="S135" s="1">
        <f t="shared" si="22"/>
        <v>0</v>
      </c>
      <c r="T135" s="1">
        <f t="shared" si="23"/>
        <v>0</v>
      </c>
      <c r="U135" s="1">
        <f t="shared" si="24"/>
        <v>0</v>
      </c>
      <c r="V135" s="1">
        <f t="shared" si="25"/>
        <v>1.5</v>
      </c>
      <c r="W135" s="19">
        <f>VLOOKUP(E135,'Win Rate'!B:I,8,FALSE)</f>
        <v>0.56644518272425248</v>
      </c>
      <c r="X135" s="20">
        <f>VLOOKUP(E135,'Win Rate'!B:J,9,FALSE)</f>
        <v>46.445548661686693</v>
      </c>
      <c r="Y135" s="18" cm="1">
        <f t="array" ref="Y135">IFERROR(INDEX($Z$2:$Z134,SUMPRODUCT(MAX(ROW($D$2:$D134)*($D135=$D$2:$D134))-1)),_xlfn.IFNA(IF(VLOOKUP(D135,'4.2 Elo (Values)'!A:C,3,FALSE)&gt;0,VLOOKUP(Results!D135,'4.2 Elo (Values)'!A:C,3,FALSE),400),400))</f>
        <v>380.26725480928133</v>
      </c>
      <c r="Z135" s="18">
        <f>Y135+(IFERROR(VLOOKUP(D135,'4.2 Elo (Values)'!A:J,10,FALSE),40)*(V135-(1/(10^(((AVERAGEIFS(Y:Y,A:A,A135)+AVERAGEIFS(X:X,A:A,A135))-(Y135+X135))/400)+1)*O135)))</f>
        <v>337.95119553657787</v>
      </c>
      <c r="AA135" s="18">
        <f t="shared" si="26"/>
        <v>-42.316059272703455</v>
      </c>
      <c r="AB135">
        <f>VLOOKUP($A135,Events!$B:$I,4,FALSE)</f>
        <v>0</v>
      </c>
      <c r="AC135">
        <f>VLOOKUP($A135,Events!$B:$I,5,FALSE)</f>
        <v>0</v>
      </c>
      <c r="AD135">
        <f>VLOOKUP($A135,Events!$B:$I,6,FALSE)</f>
        <v>0</v>
      </c>
      <c r="AE135">
        <f>VLOOKUP($A135,Events!$B:$I,7,FALSE)</f>
        <v>0</v>
      </c>
      <c r="AF135">
        <f>VLOOKUP($A135,Events!$B:$I,8,FALSE)</f>
        <v>0</v>
      </c>
    </row>
    <row r="136" spans="1:32" ht="15" customHeight="1" x14ac:dyDescent="0.3">
      <c r="A136" t="s">
        <v>24343</v>
      </c>
      <c r="B136" t="s">
        <v>24315</v>
      </c>
      <c r="C136" t="s">
        <v>24344</v>
      </c>
      <c r="D136" t="s">
        <v>155</v>
      </c>
      <c r="E136" t="s">
        <v>73</v>
      </c>
      <c r="F136" t="s">
        <v>25209</v>
      </c>
      <c r="G136" s="2" t="s">
        <v>24372</v>
      </c>
      <c r="H136" t="s">
        <v>25</v>
      </c>
      <c r="I136" s="1">
        <v>1</v>
      </c>
      <c r="J136" s="1">
        <v>1</v>
      </c>
      <c r="K136" s="1">
        <v>1</v>
      </c>
      <c r="L136" s="1">
        <v>1</v>
      </c>
      <c r="M136" s="1">
        <v>0</v>
      </c>
      <c r="O136" s="1">
        <f t="shared" si="18"/>
        <v>5</v>
      </c>
      <c r="P136" s="1">
        <f t="shared" si="19"/>
        <v>4</v>
      </c>
      <c r="Q136" s="1">
        <f t="shared" si="20"/>
        <v>0</v>
      </c>
      <c r="R136" s="1">
        <f t="shared" si="21"/>
        <v>1</v>
      </c>
      <c r="S136" s="1">
        <f t="shared" si="22"/>
        <v>1</v>
      </c>
      <c r="T136" s="1">
        <f t="shared" si="23"/>
        <v>1</v>
      </c>
      <c r="U136" s="1">
        <f t="shared" si="24"/>
        <v>0</v>
      </c>
      <c r="V136" s="1">
        <f t="shared" si="25"/>
        <v>4</v>
      </c>
      <c r="W136" s="19">
        <f>VLOOKUP(E136,'Win Rate'!B:I,8,FALSE)</f>
        <v>0.63010204081632648</v>
      </c>
      <c r="X136" s="20">
        <f>VLOOKUP(E136,'Win Rate'!B:J,9,FALSE)</f>
        <v>92.531580409876298</v>
      </c>
      <c r="Y136" s="18" cm="1">
        <f t="array" ref="Y136">IFERROR(INDEX($Z$2:$Z135,SUMPRODUCT(MAX(ROW($D$2:$D135)*($D136=$D$2:$D135))-1)),_xlfn.IFNA(IF(VLOOKUP(D136,'4.2 Elo (Values)'!A:C,3,FALSE)&gt;0,VLOOKUP(Results!D136,'4.2 Elo (Values)'!A:C,3,FALSE),400),400))</f>
        <v>458.70805362347636</v>
      </c>
      <c r="Z136" s="18">
        <f>Y136+(IFERROR(VLOOKUP(D136,'4.2 Elo (Values)'!A:J,10,FALSE),40)*(V136-(1/(10^(((AVERAGEIFS(Y:Y,A:A,A136)+AVERAGEIFS(X:X,A:A,A136))-(Y136+X136))/400)+1)*O136)))</f>
        <v>470.50403602664505</v>
      </c>
      <c r="AA136" s="18">
        <f t="shared" si="26"/>
        <v>11.795982403168694</v>
      </c>
      <c r="AB136">
        <f>VLOOKUP($A136,Events!$B:$I,4,FALSE)</f>
        <v>0</v>
      </c>
      <c r="AC136">
        <f>VLOOKUP($A136,Events!$B:$I,5,FALSE)</f>
        <v>0</v>
      </c>
      <c r="AD136">
        <f>VLOOKUP($A136,Events!$B:$I,6,FALSE)</f>
        <v>0</v>
      </c>
      <c r="AE136">
        <f>VLOOKUP($A136,Events!$B:$I,7,FALSE)</f>
        <v>0</v>
      </c>
      <c r="AF136">
        <f>VLOOKUP($A136,Events!$B:$I,8,FALSE)</f>
        <v>0</v>
      </c>
    </row>
    <row r="137" spans="1:32" ht="15" customHeight="1" x14ac:dyDescent="0.3">
      <c r="A137" t="s">
        <v>24343</v>
      </c>
      <c r="B137" t="s">
        <v>24315</v>
      </c>
      <c r="C137" t="s">
        <v>24344</v>
      </c>
      <c r="D137" t="s">
        <v>14879</v>
      </c>
      <c r="E137" t="s">
        <v>42</v>
      </c>
      <c r="F137" t="s">
        <v>24203</v>
      </c>
      <c r="G137" s="2" t="s">
        <v>24373</v>
      </c>
      <c r="H137" t="s">
        <v>25</v>
      </c>
      <c r="I137" s="1">
        <v>0</v>
      </c>
      <c r="J137" s="1">
        <v>1</v>
      </c>
      <c r="K137" s="1">
        <v>0</v>
      </c>
      <c r="L137" s="1">
        <v>1</v>
      </c>
      <c r="M137" s="1">
        <v>0</v>
      </c>
      <c r="O137" s="1">
        <f t="shared" si="18"/>
        <v>5</v>
      </c>
      <c r="P137" s="1">
        <f t="shared" si="19"/>
        <v>2</v>
      </c>
      <c r="Q137" s="1">
        <f t="shared" si="20"/>
        <v>0</v>
      </c>
      <c r="R137" s="1">
        <f t="shared" si="21"/>
        <v>3</v>
      </c>
      <c r="S137" s="1">
        <f t="shared" si="22"/>
        <v>0</v>
      </c>
      <c r="T137" s="1">
        <f t="shared" si="23"/>
        <v>0</v>
      </c>
      <c r="U137" s="1">
        <f t="shared" si="24"/>
        <v>0</v>
      </c>
      <c r="V137" s="1">
        <f t="shared" si="25"/>
        <v>2</v>
      </c>
      <c r="W137" s="19">
        <f>VLOOKUP(E137,'Win Rate'!B:I,8,FALSE)</f>
        <v>0.47570850202429149</v>
      </c>
      <c r="X137" s="20">
        <f>VLOOKUP(E137,'Win Rate'!B:J,9,FALSE)</f>
        <v>-16.89276072380623</v>
      </c>
      <c r="Y137" s="18" cm="1">
        <f t="array" ref="Y137">IFERROR(INDEX($Z$2:$Z136,SUMPRODUCT(MAX(ROW($D$2:$D136)*($D137=$D$2:$D136))-1)),_xlfn.IFNA(IF(VLOOKUP(D137,'4.2 Elo (Values)'!A:C,3,FALSE)&gt;0,VLOOKUP(Results!D137,'4.2 Elo (Values)'!A:C,3,FALSE),400),400))</f>
        <v>386.65419681406593</v>
      </c>
      <c r="Z137" s="18">
        <f>Y137+(IFERROR(VLOOKUP(D137,'4.2 Elo (Values)'!A:J,10,FALSE),40)*(V137-(1/(10^(((AVERAGEIFS(Y:Y,A:A,A137)+AVERAGEIFS(X:X,A:A,A137))-(Y137+X137))/400)+1)*O137)))</f>
        <v>380.63742182721791</v>
      </c>
      <c r="AA137" s="18">
        <f t="shared" si="26"/>
        <v>-6.01677498684802</v>
      </c>
      <c r="AB137">
        <f>VLOOKUP($A137,Events!$B:$I,4,FALSE)</f>
        <v>0</v>
      </c>
      <c r="AC137">
        <f>VLOOKUP($A137,Events!$B:$I,5,FALSE)</f>
        <v>0</v>
      </c>
      <c r="AD137">
        <f>VLOOKUP($A137,Events!$B:$I,6,FALSE)</f>
        <v>0</v>
      </c>
      <c r="AE137">
        <f>VLOOKUP($A137,Events!$B:$I,7,FALSE)</f>
        <v>0</v>
      </c>
      <c r="AF137">
        <f>VLOOKUP($A137,Events!$B:$I,8,FALSE)</f>
        <v>0</v>
      </c>
    </row>
    <row r="138" spans="1:32" ht="15" customHeight="1" x14ac:dyDescent="0.3">
      <c r="A138" t="s">
        <v>24343</v>
      </c>
      <c r="B138" t="s">
        <v>24315</v>
      </c>
      <c r="C138" t="s">
        <v>24344</v>
      </c>
      <c r="D138" t="s">
        <v>22894</v>
      </c>
      <c r="E138" t="s">
        <v>17</v>
      </c>
      <c r="F138" t="s">
        <v>18</v>
      </c>
      <c r="G138" s="2" t="s">
        <v>24374</v>
      </c>
      <c r="H138" t="s">
        <v>25</v>
      </c>
      <c r="I138" s="1">
        <v>0</v>
      </c>
      <c r="J138" s="1">
        <v>0</v>
      </c>
      <c r="K138" s="1">
        <v>0</v>
      </c>
      <c r="L138" s="1">
        <v>1</v>
      </c>
      <c r="M138" s="1">
        <v>0</v>
      </c>
      <c r="O138" s="1">
        <f t="shared" si="18"/>
        <v>5</v>
      </c>
      <c r="P138" s="1">
        <f t="shared" si="19"/>
        <v>1</v>
      </c>
      <c r="Q138" s="1">
        <f t="shared" si="20"/>
        <v>0</v>
      </c>
      <c r="R138" s="1">
        <f t="shared" si="21"/>
        <v>4</v>
      </c>
      <c r="S138" s="1">
        <f t="shared" si="22"/>
        <v>0</v>
      </c>
      <c r="T138" s="1">
        <f t="shared" si="23"/>
        <v>0</v>
      </c>
      <c r="U138" s="1">
        <f t="shared" si="24"/>
        <v>0</v>
      </c>
      <c r="V138" s="1">
        <f t="shared" si="25"/>
        <v>1</v>
      </c>
      <c r="W138" s="19">
        <f>VLOOKUP(E138,'Win Rate'!B:I,8,FALSE)</f>
        <v>0.48888888888888887</v>
      </c>
      <c r="X138" s="20">
        <f>VLOOKUP(E138,'Win Rate'!B:J,9,FALSE)</f>
        <v>-7.7220620781546527</v>
      </c>
      <c r="Y138" s="18" cm="1">
        <f t="array" ref="Y138">IFERROR(INDEX($Z$2:$Z137,SUMPRODUCT(MAX(ROW($D$2:$D137)*($D138=$D$2:$D137))-1)),_xlfn.IFNA(IF(VLOOKUP(D138,'4.2 Elo (Values)'!A:C,3,FALSE)&gt;0,VLOOKUP(Results!D138,'4.2 Elo (Values)'!A:C,3,FALSE),400),400))</f>
        <v>291.82167194573992</v>
      </c>
      <c r="Z138" s="18">
        <f>Y138+(IFERROR(VLOOKUP(D138,'4.2 Elo (Values)'!A:J,10,FALSE),40)*(V138-(1/(10^(((AVERAGEIFS(Y:Y,A:A,A138)+AVERAGEIFS(X:X,A:A,A138))-(Y138+X138))/400)+1)*O138)))</f>
        <v>280.27357453837271</v>
      </c>
      <c r="AA138" s="18">
        <f t="shared" si="26"/>
        <v>-11.548097407367209</v>
      </c>
      <c r="AB138">
        <f>VLOOKUP($A138,Events!$B:$I,4,FALSE)</f>
        <v>0</v>
      </c>
      <c r="AC138">
        <f>VLOOKUP($A138,Events!$B:$I,5,FALSE)</f>
        <v>0</v>
      </c>
      <c r="AD138">
        <f>VLOOKUP($A138,Events!$B:$I,6,FALSE)</f>
        <v>0</v>
      </c>
      <c r="AE138">
        <f>VLOOKUP($A138,Events!$B:$I,7,FALSE)</f>
        <v>0</v>
      </c>
      <c r="AF138">
        <f>VLOOKUP($A138,Events!$B:$I,8,FALSE)</f>
        <v>0</v>
      </c>
    </row>
    <row r="139" spans="1:32" ht="15" customHeight="1" x14ac:dyDescent="0.3">
      <c r="A139" t="s">
        <v>24343</v>
      </c>
      <c r="B139" t="s">
        <v>24315</v>
      </c>
      <c r="C139" t="s">
        <v>24344</v>
      </c>
      <c r="D139" t="s">
        <v>24375</v>
      </c>
      <c r="E139" t="s">
        <v>25652</v>
      </c>
      <c r="F139" t="s">
        <v>25407</v>
      </c>
      <c r="G139" s="2" t="s">
        <v>24376</v>
      </c>
      <c r="H139" t="s">
        <v>25</v>
      </c>
      <c r="I139" s="1">
        <v>1</v>
      </c>
      <c r="J139" s="1">
        <v>1</v>
      </c>
      <c r="K139" s="1">
        <v>0</v>
      </c>
      <c r="L139" s="1">
        <v>0</v>
      </c>
      <c r="M139" s="1">
        <v>0</v>
      </c>
      <c r="O139" s="1">
        <f t="shared" si="18"/>
        <v>5</v>
      </c>
      <c r="P139" s="1">
        <f t="shared" si="19"/>
        <v>2</v>
      </c>
      <c r="Q139" s="1">
        <f t="shared" si="20"/>
        <v>0</v>
      </c>
      <c r="R139" s="1">
        <f t="shared" si="21"/>
        <v>3</v>
      </c>
      <c r="S139" s="1">
        <f t="shared" si="22"/>
        <v>0</v>
      </c>
      <c r="T139" s="1">
        <f t="shared" si="23"/>
        <v>0</v>
      </c>
      <c r="U139" s="1">
        <f t="shared" si="24"/>
        <v>0</v>
      </c>
      <c r="V139" s="1">
        <f t="shared" si="25"/>
        <v>2</v>
      </c>
      <c r="W139" s="19">
        <f>VLOOKUP(E139,'Win Rate'!B:I,8,FALSE)</f>
        <v>0.35849056603773582</v>
      </c>
      <c r="X139" s="20">
        <f>VLOOKUP(E139,'Win Rate'!B:J,9,FALSE)</f>
        <v>-101.09012643577049</v>
      </c>
      <c r="Y139" s="18" cm="1">
        <f t="array" ref="Y139">IFERROR(INDEX($Z$2:$Z138,SUMPRODUCT(MAX(ROW($D$2:$D138)*($D139=$D$2:$D138))-1)),_xlfn.IFNA(IF(VLOOKUP(D139,'4.2 Elo (Values)'!A:C,3,FALSE)&gt;0,VLOOKUP(Results!D139,'4.2 Elo (Values)'!A:C,3,FALSE),400),400))</f>
        <v>390.35676539711432</v>
      </c>
      <c r="Z139" s="18">
        <f>Y139+(IFERROR(VLOOKUP(D139,'4.2 Elo (Values)'!A:J,10,FALSE),40)*(V139-(1/(10^(((AVERAGEIFS(Y:Y,A:A,A139)+AVERAGEIFS(X:X,A:A,A139))-(Y139+X139))/400)+1)*O139)))</f>
        <v>405.96892546593205</v>
      </c>
      <c r="AA139" s="18">
        <f t="shared" si="26"/>
        <v>15.61216006881773</v>
      </c>
      <c r="AB139">
        <f>VLOOKUP($A139,Events!$B:$I,4,FALSE)</f>
        <v>0</v>
      </c>
      <c r="AC139">
        <f>VLOOKUP($A139,Events!$B:$I,5,FALSE)</f>
        <v>0</v>
      </c>
      <c r="AD139">
        <f>VLOOKUP($A139,Events!$B:$I,6,FALSE)</f>
        <v>0</v>
      </c>
      <c r="AE139">
        <f>VLOOKUP($A139,Events!$B:$I,7,FALSE)</f>
        <v>0</v>
      </c>
      <c r="AF139">
        <f>VLOOKUP($A139,Events!$B:$I,8,FALSE)</f>
        <v>0</v>
      </c>
    </row>
    <row r="140" spans="1:32" ht="15" customHeight="1" x14ac:dyDescent="0.3">
      <c r="A140" t="s">
        <v>24377</v>
      </c>
      <c r="B140" t="s">
        <v>24315</v>
      </c>
      <c r="C140" t="s">
        <v>24378</v>
      </c>
      <c r="D140" t="s">
        <v>483</v>
      </c>
      <c r="E140" t="s">
        <v>49</v>
      </c>
      <c r="F140" s="2" t="s">
        <v>62</v>
      </c>
      <c r="G140" s="2" t="s">
        <v>24379</v>
      </c>
      <c r="H140" t="s">
        <v>25</v>
      </c>
      <c r="I140" s="1">
        <v>1</v>
      </c>
      <c r="J140" s="1">
        <v>0</v>
      </c>
      <c r="K140" s="1">
        <v>1</v>
      </c>
      <c r="L140" s="1">
        <v>1</v>
      </c>
      <c r="M140" s="1">
        <v>0</v>
      </c>
      <c r="O140" s="1">
        <f t="shared" si="18"/>
        <v>5</v>
      </c>
      <c r="P140" s="1">
        <f t="shared" si="19"/>
        <v>3</v>
      </c>
      <c r="Q140" s="1">
        <f t="shared" si="20"/>
        <v>0</v>
      </c>
      <c r="R140" s="1">
        <f t="shared" si="21"/>
        <v>2</v>
      </c>
      <c r="S140" s="1">
        <f t="shared" si="22"/>
        <v>0</v>
      </c>
      <c r="T140" s="1">
        <f t="shared" si="23"/>
        <v>0</v>
      </c>
      <c r="U140" s="1">
        <f t="shared" si="24"/>
        <v>0</v>
      </c>
      <c r="V140" s="1">
        <f t="shared" si="25"/>
        <v>3</v>
      </c>
      <c r="W140" s="19">
        <f>VLOOKUP(E140,'Win Rate'!B:I,8,FALSE)</f>
        <v>0.45549738219895286</v>
      </c>
      <c r="X140" s="20">
        <f>VLOOKUP(E140,'Win Rate'!B:J,9,FALSE)</f>
        <v>-31.005634672064751</v>
      </c>
      <c r="Y140" s="18" cm="1">
        <f t="array" ref="Y140">IFERROR(INDEX($Z$2:$Z139,SUMPRODUCT(MAX(ROW($D$2:$D139)*($D140=$D$2:$D139))-1)),_xlfn.IFNA(IF(VLOOKUP(D140,'4.2 Elo (Values)'!A:C,3,FALSE)&gt;0,VLOOKUP(Results!D140,'4.2 Elo (Values)'!A:C,3,FALSE),400),400))</f>
        <v>574.0210727203638</v>
      </c>
      <c r="Z140" s="18">
        <f>Y140+(IFERROR(VLOOKUP(D140,'4.2 Elo (Values)'!A:J,10,FALSE),40)*(V140-(1/(10^(((AVERAGEIFS(Y:Y,A:A,A140)+AVERAGEIFS(X:X,A:A,A140))-(Y140+X140))/400)+1)*O140)))</f>
        <v>569.46288965608233</v>
      </c>
      <c r="AA140" s="18">
        <f t="shared" si="26"/>
        <v>-4.5581830642814793</v>
      </c>
      <c r="AB140">
        <f>VLOOKUP($A140,Events!$B:$I,4,FALSE)</f>
        <v>0</v>
      </c>
      <c r="AC140">
        <f>VLOOKUP($A140,Events!$B:$I,5,FALSE)</f>
        <v>0</v>
      </c>
      <c r="AD140">
        <f>VLOOKUP($A140,Events!$B:$I,6,FALSE)</f>
        <v>0</v>
      </c>
      <c r="AE140">
        <f>VLOOKUP($A140,Events!$B:$I,7,FALSE)</f>
        <v>0</v>
      </c>
      <c r="AF140">
        <f>VLOOKUP($A140,Events!$B:$I,8,FALSE)</f>
        <v>0</v>
      </c>
    </row>
    <row r="141" spans="1:32" ht="15" customHeight="1" x14ac:dyDescent="0.3">
      <c r="A141" t="s">
        <v>24377</v>
      </c>
      <c r="B141" t="s">
        <v>24315</v>
      </c>
      <c r="C141" t="s">
        <v>24378</v>
      </c>
      <c r="D141" t="s">
        <v>1112</v>
      </c>
      <c r="E141" t="s">
        <v>39</v>
      </c>
      <c r="F141" t="s">
        <v>40</v>
      </c>
      <c r="G141" s="2" t="s">
        <v>24380</v>
      </c>
      <c r="H141" t="s">
        <v>25</v>
      </c>
      <c r="I141" s="1">
        <v>0</v>
      </c>
      <c r="J141" s="1">
        <v>1</v>
      </c>
      <c r="K141" s="1">
        <v>1</v>
      </c>
      <c r="L141" s="1">
        <v>1</v>
      </c>
      <c r="M141" s="1">
        <v>1</v>
      </c>
      <c r="O141" s="1">
        <f t="shared" si="18"/>
        <v>5</v>
      </c>
      <c r="P141" s="1">
        <f t="shared" si="19"/>
        <v>4</v>
      </c>
      <c r="Q141" s="1">
        <f t="shared" si="20"/>
        <v>0</v>
      </c>
      <c r="R141" s="1">
        <f t="shared" si="21"/>
        <v>1</v>
      </c>
      <c r="S141" s="1">
        <f t="shared" si="22"/>
        <v>0</v>
      </c>
      <c r="T141" s="1">
        <f t="shared" si="23"/>
        <v>0</v>
      </c>
      <c r="U141" s="1">
        <f t="shared" si="24"/>
        <v>0</v>
      </c>
      <c r="V141" s="1">
        <f t="shared" si="25"/>
        <v>4</v>
      </c>
      <c r="W141" s="19">
        <f>VLOOKUP(E141,'Win Rate'!B:I,8,FALSE)</f>
        <v>0.42931034482758623</v>
      </c>
      <c r="X141" s="20">
        <f>VLOOKUP(E141,'Win Rate'!B:J,9,FALSE)</f>
        <v>-49.451458671992945</v>
      </c>
      <c r="Y141" s="18" cm="1">
        <f t="array" ref="Y141">IFERROR(INDEX($Z$2:$Z140,SUMPRODUCT(MAX(ROW($D$2:$D140)*($D141=$D$2:$D140))-1)),_xlfn.IFNA(IF(VLOOKUP(D141,'4.2 Elo (Values)'!A:C,3,FALSE)&gt;0,VLOOKUP(Results!D141,'4.2 Elo (Values)'!A:C,3,FALSE),400),400))</f>
        <v>516.11624218650411</v>
      </c>
      <c r="Z141" s="18">
        <f>Y141+(IFERROR(VLOOKUP(D141,'4.2 Elo (Values)'!A:J,10,FALSE),40)*(V141-(1/(10^(((AVERAGEIFS(Y:Y,A:A,A141)+AVERAGEIFS(X:X,A:A,A141))-(Y141+X141))/400)+1)*O141)))</f>
        <v>542.12066025190029</v>
      </c>
      <c r="AA141" s="18">
        <f t="shared" si="26"/>
        <v>26.00441806539618</v>
      </c>
      <c r="AB141">
        <f>VLOOKUP($A141,Events!$B:$I,4,FALSE)</f>
        <v>0</v>
      </c>
      <c r="AC141">
        <f>VLOOKUP($A141,Events!$B:$I,5,FALSE)</f>
        <v>0</v>
      </c>
      <c r="AD141">
        <f>VLOOKUP($A141,Events!$B:$I,6,FALSE)</f>
        <v>0</v>
      </c>
      <c r="AE141">
        <f>VLOOKUP($A141,Events!$B:$I,7,FALSE)</f>
        <v>0</v>
      </c>
      <c r="AF141">
        <f>VLOOKUP($A141,Events!$B:$I,8,FALSE)</f>
        <v>0</v>
      </c>
    </row>
    <row r="142" spans="1:32" ht="15" customHeight="1" x14ac:dyDescent="0.3">
      <c r="A142" t="s">
        <v>24377</v>
      </c>
      <c r="B142" t="s">
        <v>24315</v>
      </c>
      <c r="C142" t="s">
        <v>24378</v>
      </c>
      <c r="D142" t="s">
        <v>18389</v>
      </c>
      <c r="E142" t="s">
        <v>17</v>
      </c>
      <c r="F142" t="s">
        <v>24195</v>
      </c>
      <c r="G142" s="2" t="s">
        <v>24381</v>
      </c>
      <c r="H142" t="s">
        <v>25</v>
      </c>
      <c r="I142" s="1">
        <v>0</v>
      </c>
      <c r="J142" s="1">
        <v>1</v>
      </c>
      <c r="K142" s="1">
        <v>0</v>
      </c>
      <c r="L142" s="1">
        <v>0</v>
      </c>
      <c r="M142" s="1">
        <v>0</v>
      </c>
      <c r="O142" s="1">
        <f t="shared" si="18"/>
        <v>5</v>
      </c>
      <c r="P142" s="1">
        <f t="shared" si="19"/>
        <v>1</v>
      </c>
      <c r="Q142" s="1">
        <f t="shared" si="20"/>
        <v>0</v>
      </c>
      <c r="R142" s="1">
        <f t="shared" si="21"/>
        <v>4</v>
      </c>
      <c r="S142" s="1">
        <f t="shared" si="22"/>
        <v>0</v>
      </c>
      <c r="T142" s="1">
        <f t="shared" si="23"/>
        <v>0</v>
      </c>
      <c r="U142" s="1">
        <f t="shared" si="24"/>
        <v>0</v>
      </c>
      <c r="V142" s="1">
        <f t="shared" si="25"/>
        <v>1</v>
      </c>
      <c r="W142" s="19">
        <f>VLOOKUP(E142,'Win Rate'!B:I,8,FALSE)</f>
        <v>0.48888888888888887</v>
      </c>
      <c r="X142" s="20">
        <f>VLOOKUP(E142,'Win Rate'!B:J,9,FALSE)</f>
        <v>-7.7220620781546527</v>
      </c>
      <c r="Y142" s="18" cm="1">
        <f t="array" ref="Y142">IFERROR(INDEX($Z$2:$Z141,SUMPRODUCT(MAX(ROW($D$2:$D141)*($D142=$D$2:$D141))-1)),_xlfn.IFNA(IF(VLOOKUP(D142,'4.2 Elo (Values)'!A:C,3,FALSE)&gt;0,VLOOKUP(Results!D142,'4.2 Elo (Values)'!A:C,3,FALSE),400),400))</f>
        <v>370.42406405697585</v>
      </c>
      <c r="Z142" s="18">
        <f>Y142+(IFERROR(VLOOKUP(D142,'4.2 Elo (Values)'!A:J,10,FALSE),40)*(V142-(1/(10^(((AVERAGEIFS(Y:Y,A:A,A142)+AVERAGEIFS(X:X,A:A,A142))-(Y142+X142))/400)+1)*O142)))</f>
        <v>331.99451055473764</v>
      </c>
      <c r="AA142" s="18">
        <f t="shared" si="26"/>
        <v>-38.429553502238207</v>
      </c>
      <c r="AB142">
        <f>VLOOKUP($A142,Events!$B:$I,4,FALSE)</f>
        <v>0</v>
      </c>
      <c r="AC142">
        <f>VLOOKUP($A142,Events!$B:$I,5,FALSE)</f>
        <v>0</v>
      </c>
      <c r="AD142">
        <f>VLOOKUP($A142,Events!$B:$I,6,FALSE)</f>
        <v>0</v>
      </c>
      <c r="AE142">
        <f>VLOOKUP($A142,Events!$B:$I,7,FALSE)</f>
        <v>0</v>
      </c>
      <c r="AF142">
        <f>VLOOKUP($A142,Events!$B:$I,8,FALSE)</f>
        <v>0</v>
      </c>
    </row>
    <row r="143" spans="1:32" ht="15" customHeight="1" x14ac:dyDescent="0.3">
      <c r="A143" t="s">
        <v>24377</v>
      </c>
      <c r="B143" t="s">
        <v>24315</v>
      </c>
      <c r="C143" t="s">
        <v>24378</v>
      </c>
      <c r="D143" t="s">
        <v>1202</v>
      </c>
      <c r="E143" t="s">
        <v>24208</v>
      </c>
      <c r="F143" t="s">
        <v>12</v>
      </c>
      <c r="G143" s="2" t="s">
        <v>24382</v>
      </c>
      <c r="H143" t="s">
        <v>25</v>
      </c>
      <c r="I143" s="1">
        <v>1</v>
      </c>
      <c r="J143" s="1">
        <v>1</v>
      </c>
      <c r="K143" s="1">
        <v>0</v>
      </c>
      <c r="L143" s="1">
        <v>0</v>
      </c>
      <c r="M143" s="1">
        <v>1</v>
      </c>
      <c r="O143" s="1">
        <f t="shared" si="18"/>
        <v>5</v>
      </c>
      <c r="P143" s="1">
        <f t="shared" si="19"/>
        <v>3</v>
      </c>
      <c r="Q143" s="1">
        <f t="shared" si="20"/>
        <v>0</v>
      </c>
      <c r="R143" s="1">
        <f t="shared" si="21"/>
        <v>2</v>
      </c>
      <c r="S143" s="1">
        <f t="shared" si="22"/>
        <v>0</v>
      </c>
      <c r="T143" s="1">
        <f t="shared" si="23"/>
        <v>0</v>
      </c>
      <c r="U143" s="1">
        <f t="shared" si="24"/>
        <v>0</v>
      </c>
      <c r="V143" s="1">
        <f t="shared" si="25"/>
        <v>3</v>
      </c>
      <c r="W143" s="19">
        <f>VLOOKUP(E143,'Win Rate'!B:I,8,FALSE)</f>
        <v>0.46802325581395349</v>
      </c>
      <c r="X143" s="20">
        <f>VLOOKUP(E143,'Win Rate'!B:J,9,FALSE)</f>
        <v>-22.250085479431931</v>
      </c>
      <c r="Y143" s="18" cm="1">
        <f t="array" ref="Y143">IFERROR(INDEX($Z$2:$Z142,SUMPRODUCT(MAX(ROW($D$2:$D142)*($D143=$D$2:$D142))-1)),_xlfn.IFNA(IF(VLOOKUP(D143,'4.2 Elo (Values)'!A:C,3,FALSE)&gt;0,VLOOKUP(Results!D143,'4.2 Elo (Values)'!A:C,3,FALSE),400),400))</f>
        <v>525.00181917050429</v>
      </c>
      <c r="Z143" s="18">
        <f>Y143+(IFERROR(VLOOKUP(D143,'4.2 Elo (Values)'!A:J,10,FALSE),40)*(V143-(1/(10^(((AVERAGEIFS(Y:Y,A:A,A143)+AVERAGEIFS(X:X,A:A,A143))-(Y143+X143))/400)+1)*O143)))</f>
        <v>525.9067234284164</v>
      </c>
      <c r="AA143" s="18">
        <f t="shared" si="26"/>
        <v>0.90490425791210782</v>
      </c>
      <c r="AB143">
        <f>VLOOKUP($A143,Events!$B:$I,4,FALSE)</f>
        <v>0</v>
      </c>
      <c r="AC143">
        <f>VLOOKUP($A143,Events!$B:$I,5,FALSE)</f>
        <v>0</v>
      </c>
      <c r="AD143">
        <f>VLOOKUP($A143,Events!$B:$I,6,FALSE)</f>
        <v>0</v>
      </c>
      <c r="AE143">
        <f>VLOOKUP($A143,Events!$B:$I,7,FALSE)</f>
        <v>0</v>
      </c>
      <c r="AF143">
        <f>VLOOKUP($A143,Events!$B:$I,8,FALSE)</f>
        <v>0</v>
      </c>
    </row>
    <row r="144" spans="1:32" ht="15" customHeight="1" x14ac:dyDescent="0.3">
      <c r="A144" t="s">
        <v>24377</v>
      </c>
      <c r="B144" t="s">
        <v>24315</v>
      </c>
      <c r="C144" t="s">
        <v>24378</v>
      </c>
      <c r="D144" t="s">
        <v>5448</v>
      </c>
      <c r="E144" t="s">
        <v>103</v>
      </c>
      <c r="F144" t="s">
        <v>24206</v>
      </c>
      <c r="G144" s="2" t="s">
        <v>24383</v>
      </c>
      <c r="H144" t="s">
        <v>25</v>
      </c>
      <c r="I144" s="1">
        <v>0</v>
      </c>
      <c r="J144" s="1">
        <v>1</v>
      </c>
      <c r="K144" s="1">
        <v>0</v>
      </c>
      <c r="L144" s="1">
        <v>1</v>
      </c>
      <c r="M144" s="1">
        <v>0</v>
      </c>
      <c r="O144" s="1">
        <f t="shared" si="18"/>
        <v>5</v>
      </c>
      <c r="P144" s="1">
        <f t="shared" si="19"/>
        <v>2</v>
      </c>
      <c r="Q144" s="1">
        <f t="shared" si="20"/>
        <v>0</v>
      </c>
      <c r="R144" s="1">
        <f t="shared" si="21"/>
        <v>3</v>
      </c>
      <c r="S144" s="1">
        <f t="shared" si="22"/>
        <v>0</v>
      </c>
      <c r="T144" s="1">
        <f t="shared" si="23"/>
        <v>0</v>
      </c>
      <c r="U144" s="1">
        <f t="shared" si="24"/>
        <v>0</v>
      </c>
      <c r="V144" s="1">
        <f t="shared" si="25"/>
        <v>2</v>
      </c>
      <c r="W144" s="19">
        <f>VLOOKUP(E144,'Win Rate'!B:I,8,FALSE)</f>
        <v>0.59113300492610843</v>
      </c>
      <c r="X144" s="20">
        <f>VLOOKUP(E144,'Win Rate'!B:J,9,FALSE)</f>
        <v>64.041261468620419</v>
      </c>
      <c r="Y144" s="18" cm="1">
        <f t="array" ref="Y144">IFERROR(INDEX($Z$2:$Z143,SUMPRODUCT(MAX(ROW($D$2:$D143)*($D144=$D$2:$D143))-1)),_xlfn.IFNA(IF(VLOOKUP(D144,'4.2 Elo (Values)'!A:C,3,FALSE)&gt;0,VLOOKUP(Results!D144,'4.2 Elo (Values)'!A:C,3,FALSE),400),400))</f>
        <v>418.45819421664555</v>
      </c>
      <c r="Z144" s="18">
        <f>Y144+(IFERROR(VLOOKUP(D144,'4.2 Elo (Values)'!A:J,10,FALSE),40)*(V144-(1/(10^(((AVERAGEIFS(Y:Y,A:A,A144)+AVERAGEIFS(X:X,A:A,A144))-(Y144+X144))/400)+1)*O144)))</f>
        <v>385.95809270960802</v>
      </c>
      <c r="AA144" s="18">
        <f t="shared" si="26"/>
        <v>-32.500101507037527</v>
      </c>
      <c r="AB144">
        <f>VLOOKUP($A144,Events!$B:$I,4,FALSE)</f>
        <v>0</v>
      </c>
      <c r="AC144">
        <f>VLOOKUP($A144,Events!$B:$I,5,FALSE)</f>
        <v>0</v>
      </c>
      <c r="AD144">
        <f>VLOOKUP($A144,Events!$B:$I,6,FALSE)</f>
        <v>0</v>
      </c>
      <c r="AE144">
        <f>VLOOKUP($A144,Events!$B:$I,7,FALSE)</f>
        <v>0</v>
      </c>
      <c r="AF144">
        <f>VLOOKUP($A144,Events!$B:$I,8,FALSE)</f>
        <v>0</v>
      </c>
    </row>
    <row r="145" spans="1:32" ht="15" customHeight="1" x14ac:dyDescent="0.3">
      <c r="A145" t="s">
        <v>24377</v>
      </c>
      <c r="B145" t="s">
        <v>24315</v>
      </c>
      <c r="C145" t="s">
        <v>24378</v>
      </c>
      <c r="D145" t="s">
        <v>10657</v>
      </c>
      <c r="E145" t="s">
        <v>17</v>
      </c>
      <c r="F145" t="s">
        <v>24195</v>
      </c>
      <c r="G145" s="2" t="s">
        <v>24384</v>
      </c>
      <c r="H145" t="s">
        <v>25</v>
      </c>
      <c r="I145" s="1">
        <v>1</v>
      </c>
      <c r="J145" s="1">
        <v>0</v>
      </c>
      <c r="K145" s="1">
        <v>0</v>
      </c>
      <c r="L145" s="1">
        <v>0</v>
      </c>
      <c r="M145" s="1">
        <v>1</v>
      </c>
      <c r="O145" s="1">
        <f t="shared" si="18"/>
        <v>5</v>
      </c>
      <c r="P145" s="1">
        <f t="shared" si="19"/>
        <v>2</v>
      </c>
      <c r="Q145" s="1">
        <f t="shared" si="20"/>
        <v>0</v>
      </c>
      <c r="R145" s="1">
        <f t="shared" si="21"/>
        <v>3</v>
      </c>
      <c r="S145" s="1">
        <f t="shared" si="22"/>
        <v>0</v>
      </c>
      <c r="T145" s="1">
        <f t="shared" si="23"/>
        <v>0</v>
      </c>
      <c r="U145" s="1">
        <f t="shared" si="24"/>
        <v>0</v>
      </c>
      <c r="V145" s="1">
        <f t="shared" si="25"/>
        <v>2</v>
      </c>
      <c r="W145" s="19">
        <f>VLOOKUP(E145,'Win Rate'!B:I,8,FALSE)</f>
        <v>0.48888888888888887</v>
      </c>
      <c r="X145" s="20">
        <f>VLOOKUP(E145,'Win Rate'!B:J,9,FALSE)</f>
        <v>-7.7220620781546527</v>
      </c>
      <c r="Y145" s="18" cm="1">
        <f t="array" ref="Y145">IFERROR(INDEX($Z$2:$Z144,SUMPRODUCT(MAX(ROW($D$2:$D144)*($D145=$D$2:$D144))-1)),_xlfn.IFNA(IF(VLOOKUP(D145,'4.2 Elo (Values)'!A:C,3,FALSE)&gt;0,VLOOKUP(Results!D145,'4.2 Elo (Values)'!A:C,3,FALSE),400),400))</f>
        <v>396.86296261880159</v>
      </c>
      <c r="Z145" s="18">
        <f>Y145+(IFERROR(VLOOKUP(D145,'4.2 Elo (Values)'!A:J,10,FALSE),40)*(V145-(1/(10^(((AVERAGEIFS(Y:Y,A:A,A145)+AVERAGEIFS(X:X,A:A,A145))-(Y145+X145))/400)+1)*O145)))</f>
        <v>393.9670353098611</v>
      </c>
      <c r="AA145" s="18">
        <f t="shared" si="26"/>
        <v>-2.895927308940486</v>
      </c>
      <c r="AB145">
        <f>VLOOKUP($A145,Events!$B:$I,4,FALSE)</f>
        <v>0</v>
      </c>
      <c r="AC145">
        <f>VLOOKUP($A145,Events!$B:$I,5,FALSE)</f>
        <v>0</v>
      </c>
      <c r="AD145">
        <f>VLOOKUP($A145,Events!$B:$I,6,FALSE)</f>
        <v>0</v>
      </c>
      <c r="AE145">
        <f>VLOOKUP($A145,Events!$B:$I,7,FALSE)</f>
        <v>0</v>
      </c>
      <c r="AF145">
        <f>VLOOKUP($A145,Events!$B:$I,8,FALSE)</f>
        <v>0</v>
      </c>
    </row>
    <row r="146" spans="1:32" ht="15" customHeight="1" x14ac:dyDescent="0.3">
      <c r="A146" t="s">
        <v>24377</v>
      </c>
      <c r="B146" t="s">
        <v>24315</v>
      </c>
      <c r="C146" t="s">
        <v>24378</v>
      </c>
      <c r="D146" t="s">
        <v>2477</v>
      </c>
      <c r="E146" t="s">
        <v>56</v>
      </c>
      <c r="F146" t="s">
        <v>303</v>
      </c>
      <c r="G146" s="2" t="s">
        <v>24385</v>
      </c>
      <c r="H146" t="s">
        <v>25</v>
      </c>
      <c r="I146" s="1">
        <v>1</v>
      </c>
      <c r="J146" s="1">
        <v>0</v>
      </c>
      <c r="K146" s="1">
        <v>1</v>
      </c>
      <c r="L146" s="1">
        <v>0</v>
      </c>
      <c r="M146" s="1">
        <v>1</v>
      </c>
      <c r="O146" s="1">
        <f t="shared" si="18"/>
        <v>5</v>
      </c>
      <c r="P146" s="1">
        <f t="shared" si="19"/>
        <v>3</v>
      </c>
      <c r="Q146" s="1">
        <f t="shared" si="20"/>
        <v>0</v>
      </c>
      <c r="R146" s="1">
        <f t="shared" si="21"/>
        <v>2</v>
      </c>
      <c r="S146" s="1">
        <f t="shared" si="22"/>
        <v>0</v>
      </c>
      <c r="T146" s="1">
        <f t="shared" si="23"/>
        <v>0</v>
      </c>
      <c r="U146" s="1">
        <f t="shared" si="24"/>
        <v>0</v>
      </c>
      <c r="V146" s="1">
        <f t="shared" si="25"/>
        <v>3</v>
      </c>
      <c r="W146" s="19">
        <f>VLOOKUP(E146,'Win Rate'!B:I,8,FALSE)</f>
        <v>0.56206896551724139</v>
      </c>
      <c r="X146" s="20">
        <f>VLOOKUP(E146,'Win Rate'!B:J,9,FALSE)</f>
        <v>43.353553379200399</v>
      </c>
      <c r="Y146" s="18" cm="1">
        <f t="array" ref="Y146">IFERROR(INDEX($Z$2:$Z145,SUMPRODUCT(MAX(ROW($D$2:$D145)*($D146=$D$2:$D145))-1)),_xlfn.IFNA(IF(VLOOKUP(D146,'4.2 Elo (Values)'!A:C,3,FALSE)&gt;0,VLOOKUP(Results!D146,'4.2 Elo (Values)'!A:C,3,FALSE),400),400))</f>
        <v>449.35988185293638</v>
      </c>
      <c r="Z146" s="18">
        <f>Y146+(IFERROR(VLOOKUP(D146,'4.2 Elo (Values)'!A:J,10,FALSE),40)*(V146-(1/(10^(((AVERAGEIFS(Y:Y,A:A,A146)+AVERAGEIFS(X:X,A:A,A146))-(Y146+X146))/400)+1)*O146)))</f>
        <v>453.9773189697853</v>
      </c>
      <c r="AA146" s="18">
        <f t="shared" si="26"/>
        <v>4.6174371168489188</v>
      </c>
      <c r="AB146">
        <f>VLOOKUP($A146,Events!$B:$I,4,FALSE)</f>
        <v>0</v>
      </c>
      <c r="AC146">
        <f>VLOOKUP($A146,Events!$B:$I,5,FALSE)</f>
        <v>0</v>
      </c>
      <c r="AD146">
        <f>VLOOKUP($A146,Events!$B:$I,6,FALSE)</f>
        <v>0</v>
      </c>
      <c r="AE146">
        <f>VLOOKUP($A146,Events!$B:$I,7,FALSE)</f>
        <v>0</v>
      </c>
      <c r="AF146">
        <f>VLOOKUP($A146,Events!$B:$I,8,FALSE)</f>
        <v>0</v>
      </c>
    </row>
    <row r="147" spans="1:32" ht="15" customHeight="1" x14ac:dyDescent="0.3">
      <c r="A147" t="s">
        <v>24377</v>
      </c>
      <c r="B147" t="s">
        <v>24315</v>
      </c>
      <c r="C147" t="s">
        <v>24378</v>
      </c>
      <c r="D147" t="s">
        <v>556</v>
      </c>
      <c r="E147" t="s">
        <v>98</v>
      </c>
      <c r="F147" t="s">
        <v>24386</v>
      </c>
      <c r="G147" s="2" t="s">
        <v>24387</v>
      </c>
      <c r="H147" t="s">
        <v>25</v>
      </c>
      <c r="I147" s="1">
        <v>1</v>
      </c>
      <c r="J147" s="1">
        <v>1</v>
      </c>
      <c r="K147" s="1">
        <v>1</v>
      </c>
      <c r="L147" s="1">
        <v>1</v>
      </c>
      <c r="M147" s="1">
        <v>1</v>
      </c>
      <c r="O147" s="1">
        <f t="shared" si="18"/>
        <v>5</v>
      </c>
      <c r="P147" s="1">
        <f t="shared" si="19"/>
        <v>5</v>
      </c>
      <c r="Q147" s="1">
        <f t="shared" si="20"/>
        <v>0</v>
      </c>
      <c r="R147" s="1">
        <f t="shared" si="21"/>
        <v>0</v>
      </c>
      <c r="S147" s="1">
        <f t="shared" si="22"/>
        <v>1</v>
      </c>
      <c r="T147" s="1">
        <f t="shared" si="23"/>
        <v>1</v>
      </c>
      <c r="U147" s="1">
        <f t="shared" si="24"/>
        <v>1</v>
      </c>
      <c r="V147" s="1">
        <f t="shared" si="25"/>
        <v>5</v>
      </c>
      <c r="W147" s="19">
        <f>VLOOKUP(E147,'Win Rate'!B:I,8,FALSE)</f>
        <v>0.53611111111111109</v>
      </c>
      <c r="X147" s="20">
        <f>VLOOKUP(E147,'Win Rate'!B:J,9,FALSE)</f>
        <v>25.136335144076178</v>
      </c>
      <c r="Y147" s="18" cm="1">
        <f t="array" ref="Y147">IFERROR(INDEX($Z$2:$Z146,SUMPRODUCT(MAX(ROW($D$2:$D146)*($D147=$D$2:$D146))-1)),_xlfn.IFNA(IF(VLOOKUP(D147,'4.2 Elo (Values)'!A:C,3,FALSE)&gt;0,VLOOKUP(Results!D147,'4.2 Elo (Values)'!A:C,3,FALSE),400),400))</f>
        <v>738.49963229260766</v>
      </c>
      <c r="Z147" s="18">
        <f>Y147+(IFERROR(VLOOKUP(D147,'4.2 Elo (Values)'!A:J,10,FALSE),40)*(V147-(1/(10^(((AVERAGEIFS(Y:Y,A:A,A147)+AVERAGEIFS(X:X,A:A,A147))-(Y147+X147))/400)+1)*O147)))</f>
        <v>751.85764255685922</v>
      </c>
      <c r="AA147" s="18">
        <f t="shared" si="26"/>
        <v>13.358010264251561</v>
      </c>
      <c r="AB147">
        <f>VLOOKUP($A147,Events!$B:$I,4,FALSE)</f>
        <v>0</v>
      </c>
      <c r="AC147">
        <f>VLOOKUP($A147,Events!$B:$I,5,FALSE)</f>
        <v>0</v>
      </c>
      <c r="AD147">
        <f>VLOOKUP($A147,Events!$B:$I,6,FALSE)</f>
        <v>0</v>
      </c>
      <c r="AE147">
        <f>VLOOKUP($A147,Events!$B:$I,7,FALSE)</f>
        <v>0</v>
      </c>
      <c r="AF147">
        <f>VLOOKUP($A147,Events!$B:$I,8,FALSE)</f>
        <v>0</v>
      </c>
    </row>
    <row r="148" spans="1:32" ht="15" customHeight="1" x14ac:dyDescent="0.3">
      <c r="A148" t="s">
        <v>24377</v>
      </c>
      <c r="B148" t="s">
        <v>24315</v>
      </c>
      <c r="C148" t="s">
        <v>24378</v>
      </c>
      <c r="D148" t="s">
        <v>14135</v>
      </c>
      <c r="E148" t="s">
        <v>146</v>
      </c>
      <c r="F148" t="s">
        <v>163</v>
      </c>
      <c r="G148" s="2" t="s">
        <v>24388</v>
      </c>
      <c r="H148" t="s">
        <v>25</v>
      </c>
      <c r="I148" s="1">
        <v>1</v>
      </c>
      <c r="J148" s="1">
        <v>0</v>
      </c>
      <c r="K148" s="1">
        <v>0</v>
      </c>
      <c r="L148" s="1">
        <v>0</v>
      </c>
      <c r="M148" s="1">
        <v>1</v>
      </c>
      <c r="O148" s="1">
        <f t="shared" si="18"/>
        <v>5</v>
      </c>
      <c r="P148" s="1">
        <f t="shared" si="19"/>
        <v>2</v>
      </c>
      <c r="Q148" s="1">
        <f t="shared" si="20"/>
        <v>0</v>
      </c>
      <c r="R148" s="1">
        <f t="shared" si="21"/>
        <v>3</v>
      </c>
      <c r="S148" s="1">
        <f t="shared" si="22"/>
        <v>0</v>
      </c>
      <c r="T148" s="1">
        <f t="shared" si="23"/>
        <v>0</v>
      </c>
      <c r="U148" s="1">
        <f t="shared" si="24"/>
        <v>0</v>
      </c>
      <c r="V148" s="1">
        <f t="shared" si="25"/>
        <v>2</v>
      </c>
      <c r="W148" s="19">
        <f>VLOOKUP(E148,'Win Rate'!B:I,8,FALSE)</f>
        <v>0.48071216617210683</v>
      </c>
      <c r="X148" s="20">
        <f>VLOOKUP(E148,'Win Rate'!B:J,9,FALSE)</f>
        <v>-13.409213657465418</v>
      </c>
      <c r="Y148" s="18" cm="1">
        <f t="array" ref="Y148">IFERROR(INDEX($Z$2:$Z147,SUMPRODUCT(MAX(ROW($D$2:$D147)*($D148=$D$2:$D147))-1)),_xlfn.IFNA(IF(VLOOKUP(D148,'4.2 Elo (Values)'!A:C,3,FALSE)&gt;0,VLOOKUP(Results!D148,'4.2 Elo (Values)'!A:C,3,FALSE),400),400))</f>
        <v>389.15898302724327</v>
      </c>
      <c r="Z148" s="18">
        <f>Y148+(IFERROR(VLOOKUP(D148,'4.2 Elo (Values)'!A:J,10,FALSE),40)*(V148-(1/(10^(((AVERAGEIFS(Y:Y,A:A,A148)+AVERAGEIFS(X:X,A:A,A148))-(Y148+X148))/400)+1)*O148)))</f>
        <v>387.12118219631981</v>
      </c>
      <c r="AA148" s="18">
        <f t="shared" si="26"/>
        <v>-2.0378008309234588</v>
      </c>
      <c r="AB148">
        <f>VLOOKUP($A148,Events!$B:$I,4,FALSE)</f>
        <v>0</v>
      </c>
      <c r="AC148">
        <f>VLOOKUP($A148,Events!$B:$I,5,FALSE)</f>
        <v>0</v>
      </c>
      <c r="AD148">
        <f>VLOOKUP($A148,Events!$B:$I,6,FALSE)</f>
        <v>0</v>
      </c>
      <c r="AE148">
        <f>VLOOKUP($A148,Events!$B:$I,7,FALSE)</f>
        <v>0</v>
      </c>
      <c r="AF148">
        <f>VLOOKUP($A148,Events!$B:$I,8,FALSE)</f>
        <v>0</v>
      </c>
    </row>
    <row r="149" spans="1:32" ht="15" customHeight="1" x14ac:dyDescent="0.3">
      <c r="A149" t="s">
        <v>24377</v>
      </c>
      <c r="B149" t="s">
        <v>24315</v>
      </c>
      <c r="C149" t="s">
        <v>24378</v>
      </c>
      <c r="D149" t="s">
        <v>24389</v>
      </c>
      <c r="E149" t="s">
        <v>83</v>
      </c>
      <c r="F149" t="s">
        <v>24126</v>
      </c>
      <c r="G149" s="2" t="s">
        <v>24390</v>
      </c>
      <c r="H149" t="s">
        <v>25</v>
      </c>
      <c r="I149" s="1">
        <v>0</v>
      </c>
      <c r="J149" s="1">
        <v>0</v>
      </c>
      <c r="K149" s="1">
        <v>1</v>
      </c>
      <c r="L149" s="1">
        <v>0</v>
      </c>
      <c r="M149" s="1">
        <v>1</v>
      </c>
      <c r="O149" s="1">
        <f t="shared" si="18"/>
        <v>5</v>
      </c>
      <c r="P149" s="1">
        <f t="shared" si="19"/>
        <v>2</v>
      </c>
      <c r="Q149" s="1">
        <f t="shared" si="20"/>
        <v>0</v>
      </c>
      <c r="R149" s="1">
        <f t="shared" si="21"/>
        <v>3</v>
      </c>
      <c r="S149" s="1">
        <f t="shared" si="22"/>
        <v>0</v>
      </c>
      <c r="T149" s="1">
        <f t="shared" si="23"/>
        <v>0</v>
      </c>
      <c r="U149" s="1">
        <f t="shared" si="24"/>
        <v>0</v>
      </c>
      <c r="V149" s="1">
        <f t="shared" si="25"/>
        <v>2</v>
      </c>
      <c r="W149" s="19">
        <f>VLOOKUP(E149,'Win Rate'!B:I,8,FALSE)</f>
        <v>0.56644518272425248</v>
      </c>
      <c r="X149" s="20">
        <f>VLOOKUP(E149,'Win Rate'!B:J,9,FALSE)</f>
        <v>46.445548661686693</v>
      </c>
      <c r="Y149" s="18" cm="1">
        <f t="array" ref="Y149">IFERROR(INDEX($Z$2:$Z148,SUMPRODUCT(MAX(ROW($D$2:$D148)*($D149=$D$2:$D148))-1)),_xlfn.IFNA(IF(VLOOKUP(D149,'4.2 Elo (Values)'!A:C,3,FALSE)&gt;0,VLOOKUP(Results!D149,'4.2 Elo (Values)'!A:C,3,FALSE),400),400))</f>
        <v>400</v>
      </c>
      <c r="Z149" s="18">
        <f>Y149+(IFERROR(VLOOKUP(D149,'4.2 Elo (Values)'!A:J,10,FALSE),40)*(V149-(1/(10^(((AVERAGEIFS(Y:Y,A:A,A149)+AVERAGEIFS(X:X,A:A,A149))-(Y149+X149))/400)+1)*O149)))</f>
        <v>377.81167348845952</v>
      </c>
      <c r="AA149" s="18">
        <f t="shared" si="26"/>
        <v>-22.188326511540481</v>
      </c>
      <c r="AB149">
        <f>VLOOKUP($A149,Events!$B:$I,4,FALSE)</f>
        <v>0</v>
      </c>
      <c r="AC149">
        <f>VLOOKUP($A149,Events!$B:$I,5,FALSE)</f>
        <v>0</v>
      </c>
      <c r="AD149">
        <f>VLOOKUP($A149,Events!$B:$I,6,FALSE)</f>
        <v>0</v>
      </c>
      <c r="AE149">
        <f>VLOOKUP($A149,Events!$B:$I,7,FALSE)</f>
        <v>0</v>
      </c>
      <c r="AF149">
        <f>VLOOKUP($A149,Events!$B:$I,8,FALSE)</f>
        <v>0</v>
      </c>
    </row>
    <row r="150" spans="1:32" ht="15" customHeight="1" x14ac:dyDescent="0.3">
      <c r="A150" t="s">
        <v>24377</v>
      </c>
      <c r="B150" t="s">
        <v>24315</v>
      </c>
      <c r="C150" t="s">
        <v>24378</v>
      </c>
      <c r="D150" t="s">
        <v>10454</v>
      </c>
      <c r="E150" t="s">
        <v>45</v>
      </c>
      <c r="F150" t="s">
        <v>24199</v>
      </c>
      <c r="G150" s="2" t="s">
        <v>24391</v>
      </c>
      <c r="H150" t="s">
        <v>25</v>
      </c>
      <c r="I150" s="1">
        <v>1</v>
      </c>
      <c r="J150" s="1">
        <v>1</v>
      </c>
      <c r="K150" s="1">
        <v>0</v>
      </c>
      <c r="L150" s="1">
        <v>0</v>
      </c>
      <c r="M150" s="1">
        <v>1</v>
      </c>
      <c r="O150" s="1">
        <f t="shared" si="18"/>
        <v>5</v>
      </c>
      <c r="P150" s="1">
        <f t="shared" si="19"/>
        <v>3</v>
      </c>
      <c r="Q150" s="1">
        <f t="shared" si="20"/>
        <v>0</v>
      </c>
      <c r="R150" s="1">
        <f t="shared" si="21"/>
        <v>2</v>
      </c>
      <c r="S150" s="1">
        <f t="shared" si="22"/>
        <v>0</v>
      </c>
      <c r="T150" s="1">
        <f t="shared" si="23"/>
        <v>0</v>
      </c>
      <c r="U150" s="1">
        <f t="shared" si="24"/>
        <v>0</v>
      </c>
      <c r="V150" s="1">
        <f t="shared" si="25"/>
        <v>3</v>
      </c>
      <c r="W150" s="19">
        <f>VLOOKUP(E150,'Win Rate'!B:I,8,FALSE)</f>
        <v>0.42152466367713004</v>
      </c>
      <c r="X150" s="20">
        <f>VLOOKUP(E150,'Win Rate'!B:J,9,FALSE)</f>
        <v>-54.98474267982013</v>
      </c>
      <c r="Y150" s="18" cm="1">
        <f t="array" ref="Y150">IFERROR(INDEX($Z$2:$Z149,SUMPRODUCT(MAX(ROW($D$2:$D149)*($D150=$D$2:$D149))-1)),_xlfn.IFNA(IF(VLOOKUP(D150,'4.2 Elo (Values)'!A:C,3,FALSE)&gt;0,VLOOKUP(Results!D150,'4.2 Elo (Values)'!A:C,3,FALSE),400),400))</f>
        <v>404.94477160791456</v>
      </c>
      <c r="Z150" s="18">
        <f>Y150+(IFERROR(VLOOKUP(D150,'4.2 Elo (Values)'!A:J,10,FALSE),40)*(V150-(1/(10^(((AVERAGEIFS(Y:Y,A:A,A150)+AVERAGEIFS(X:X,A:A,A150))-(Y150+X150))/400)+1)*O150)))</f>
        <v>427.46389831884125</v>
      </c>
      <c r="AA150" s="18">
        <f t="shared" si="26"/>
        <v>22.519126710926685</v>
      </c>
      <c r="AB150">
        <f>VLOOKUP($A150,Events!$B:$I,4,FALSE)</f>
        <v>0</v>
      </c>
      <c r="AC150">
        <f>VLOOKUP($A150,Events!$B:$I,5,FALSE)</f>
        <v>0</v>
      </c>
      <c r="AD150">
        <f>VLOOKUP($A150,Events!$B:$I,6,FALSE)</f>
        <v>0</v>
      </c>
      <c r="AE150">
        <f>VLOOKUP($A150,Events!$B:$I,7,FALSE)</f>
        <v>0</v>
      </c>
      <c r="AF150">
        <f>VLOOKUP($A150,Events!$B:$I,8,FALSE)</f>
        <v>0</v>
      </c>
    </row>
    <row r="151" spans="1:32" ht="15" customHeight="1" x14ac:dyDescent="0.3">
      <c r="A151" t="s">
        <v>24377</v>
      </c>
      <c r="B151" t="s">
        <v>24315</v>
      </c>
      <c r="C151" t="s">
        <v>24378</v>
      </c>
      <c r="D151" t="s">
        <v>1128</v>
      </c>
      <c r="E151" t="s">
        <v>27</v>
      </c>
      <c r="F151" t="s">
        <v>24217</v>
      </c>
      <c r="G151" s="2" t="s">
        <v>24392</v>
      </c>
      <c r="H151" t="s">
        <v>25</v>
      </c>
      <c r="I151" s="1">
        <v>0</v>
      </c>
      <c r="J151" s="1">
        <v>1</v>
      </c>
      <c r="K151" s="1">
        <v>0</v>
      </c>
      <c r="L151" s="1">
        <v>0</v>
      </c>
      <c r="M151" s="1">
        <v>0</v>
      </c>
      <c r="O151" s="1">
        <f t="shared" si="18"/>
        <v>5</v>
      </c>
      <c r="P151" s="1">
        <f t="shared" si="19"/>
        <v>1</v>
      </c>
      <c r="Q151" s="1">
        <f t="shared" si="20"/>
        <v>0</v>
      </c>
      <c r="R151" s="1">
        <f t="shared" si="21"/>
        <v>4</v>
      </c>
      <c r="S151" s="1">
        <f t="shared" si="22"/>
        <v>0</v>
      </c>
      <c r="T151" s="1">
        <f t="shared" si="23"/>
        <v>0</v>
      </c>
      <c r="U151" s="1">
        <f t="shared" si="24"/>
        <v>0</v>
      </c>
      <c r="V151" s="1">
        <f t="shared" si="25"/>
        <v>1</v>
      </c>
      <c r="W151" s="19">
        <f>VLOOKUP(E151,'Win Rate'!B:I,8,FALSE)</f>
        <v>0.43775100401606426</v>
      </c>
      <c r="X151" s="20">
        <f>VLOOKUP(E151,'Win Rate'!B:J,9,FALSE)</f>
        <v>-43.480615095045756</v>
      </c>
      <c r="Y151" s="18" cm="1">
        <f t="array" ref="Y151">IFERROR(INDEX($Z$2:$Z150,SUMPRODUCT(MAX(ROW($D$2:$D150)*($D151=$D$2:$D150))-1)),_xlfn.IFNA(IF(VLOOKUP(D151,'4.2 Elo (Values)'!A:C,3,FALSE)&gt;0,VLOOKUP(Results!D151,'4.2 Elo (Values)'!A:C,3,FALSE),400),400))</f>
        <v>517.41877492858669</v>
      </c>
      <c r="Z151" s="18">
        <f>Y151+(IFERROR(VLOOKUP(D151,'4.2 Elo (Values)'!A:J,10,FALSE),40)*(V151-(1/(10^(((AVERAGEIFS(Y:Y,A:A,A151)+AVERAGEIFS(X:X,A:A,A151))-(Y151+X151))/400)+1)*O151)))</f>
        <v>482.38504261955882</v>
      </c>
      <c r="AA151" s="18">
        <f t="shared" si="26"/>
        <v>-35.033732309027869</v>
      </c>
      <c r="AB151">
        <f>VLOOKUP($A151,Events!$B:$I,4,FALSE)</f>
        <v>0</v>
      </c>
      <c r="AC151">
        <f>VLOOKUP($A151,Events!$B:$I,5,FALSE)</f>
        <v>0</v>
      </c>
      <c r="AD151">
        <f>VLOOKUP($A151,Events!$B:$I,6,FALSE)</f>
        <v>0</v>
      </c>
      <c r="AE151">
        <f>VLOOKUP($A151,Events!$B:$I,7,FALSE)</f>
        <v>0</v>
      </c>
      <c r="AF151">
        <f>VLOOKUP($A151,Events!$B:$I,8,FALSE)</f>
        <v>0</v>
      </c>
    </row>
    <row r="152" spans="1:32" ht="15" customHeight="1" x14ac:dyDescent="0.3">
      <c r="A152" t="s">
        <v>24377</v>
      </c>
      <c r="B152" t="s">
        <v>24315</v>
      </c>
      <c r="C152" t="s">
        <v>24378</v>
      </c>
      <c r="D152" t="s">
        <v>19176</v>
      </c>
      <c r="E152" t="s">
        <v>24208</v>
      </c>
      <c r="F152" t="s">
        <v>24393</v>
      </c>
      <c r="G152" s="2" t="s">
        <v>24394</v>
      </c>
      <c r="H152" t="s">
        <v>25</v>
      </c>
      <c r="I152" s="1">
        <v>0</v>
      </c>
      <c r="J152" s="1">
        <v>0</v>
      </c>
      <c r="K152" s="1">
        <v>0</v>
      </c>
      <c r="L152" s="1">
        <v>1</v>
      </c>
      <c r="M152" s="1">
        <v>0</v>
      </c>
      <c r="O152" s="1">
        <f t="shared" si="18"/>
        <v>5</v>
      </c>
      <c r="P152" s="1">
        <f t="shared" si="19"/>
        <v>1</v>
      </c>
      <c r="Q152" s="1">
        <f t="shared" si="20"/>
        <v>0</v>
      </c>
      <c r="R152" s="1">
        <f t="shared" si="21"/>
        <v>4</v>
      </c>
      <c r="S152" s="1">
        <f t="shared" si="22"/>
        <v>0</v>
      </c>
      <c r="T152" s="1">
        <f t="shared" si="23"/>
        <v>0</v>
      </c>
      <c r="U152" s="1">
        <f t="shared" si="24"/>
        <v>0</v>
      </c>
      <c r="V152" s="1">
        <f t="shared" si="25"/>
        <v>1</v>
      </c>
      <c r="W152" s="19">
        <f>VLOOKUP(E152,'Win Rate'!B:I,8,FALSE)</f>
        <v>0.46802325581395349</v>
      </c>
      <c r="X152" s="20">
        <f>VLOOKUP(E152,'Win Rate'!B:J,9,FALSE)</f>
        <v>-22.250085479431931</v>
      </c>
      <c r="Y152" s="18" cm="1">
        <f t="array" ref="Y152">IFERROR(INDEX($Z$2:$Z151,SUMPRODUCT(MAX(ROW($D$2:$D151)*($D152=$D$2:$D151))-1)),_xlfn.IFNA(IF(VLOOKUP(D152,'4.2 Elo (Values)'!A:C,3,FALSE)&gt;0,VLOOKUP(Results!D152,'4.2 Elo (Values)'!A:C,3,FALSE),400),400))</f>
        <v>369.15049055888659</v>
      </c>
      <c r="Z152" s="18">
        <f>Y152+(IFERROR(VLOOKUP(D152,'4.2 Elo (Values)'!A:J,10,FALSE),40)*(V152-(1/(10^(((AVERAGEIFS(Y:Y,A:A,A152)+AVERAGEIFS(X:X,A:A,A152))-(Y152+X152))/400)+1)*O152)))</f>
        <v>335.01232929071443</v>
      </c>
      <c r="AA152" s="18">
        <f t="shared" si="26"/>
        <v>-34.138161268172155</v>
      </c>
      <c r="AB152">
        <f>VLOOKUP($A152,Events!$B:$I,4,FALSE)</f>
        <v>0</v>
      </c>
      <c r="AC152">
        <f>VLOOKUP($A152,Events!$B:$I,5,FALSE)</f>
        <v>0</v>
      </c>
      <c r="AD152">
        <f>VLOOKUP($A152,Events!$B:$I,6,FALSE)</f>
        <v>0</v>
      </c>
      <c r="AE152">
        <f>VLOOKUP($A152,Events!$B:$I,7,FALSE)</f>
        <v>0</v>
      </c>
      <c r="AF152">
        <f>VLOOKUP($A152,Events!$B:$I,8,FALSE)</f>
        <v>0</v>
      </c>
    </row>
    <row r="153" spans="1:32" ht="15" customHeight="1" x14ac:dyDescent="0.3">
      <c r="A153" t="s">
        <v>24377</v>
      </c>
      <c r="B153" t="s">
        <v>24315</v>
      </c>
      <c r="C153" t="s">
        <v>24378</v>
      </c>
      <c r="D153" t="s">
        <v>2183</v>
      </c>
      <c r="E153" t="s">
        <v>49</v>
      </c>
      <c r="F153" t="s">
        <v>185</v>
      </c>
      <c r="G153" s="2" t="s">
        <v>24395</v>
      </c>
      <c r="H153" t="s">
        <v>25</v>
      </c>
      <c r="I153" s="1">
        <v>0</v>
      </c>
      <c r="J153" s="1">
        <v>0</v>
      </c>
      <c r="K153" s="1">
        <v>1</v>
      </c>
      <c r="L153" s="1">
        <v>1</v>
      </c>
      <c r="M153" s="1">
        <v>0</v>
      </c>
      <c r="O153" s="1">
        <f t="shared" si="18"/>
        <v>5</v>
      </c>
      <c r="P153" s="1">
        <f t="shared" si="19"/>
        <v>2</v>
      </c>
      <c r="Q153" s="1">
        <f t="shared" si="20"/>
        <v>0</v>
      </c>
      <c r="R153" s="1">
        <f t="shared" si="21"/>
        <v>3</v>
      </c>
      <c r="S153" s="1">
        <f t="shared" si="22"/>
        <v>0</v>
      </c>
      <c r="T153" s="1">
        <f t="shared" si="23"/>
        <v>0</v>
      </c>
      <c r="U153" s="1">
        <f t="shared" si="24"/>
        <v>0</v>
      </c>
      <c r="V153" s="1">
        <f t="shared" si="25"/>
        <v>2</v>
      </c>
      <c r="W153" s="19">
        <f>VLOOKUP(E153,'Win Rate'!B:I,8,FALSE)</f>
        <v>0.45549738219895286</v>
      </c>
      <c r="X153" s="20">
        <f>VLOOKUP(E153,'Win Rate'!B:J,9,FALSE)</f>
        <v>-31.005634672064751</v>
      </c>
      <c r="Y153" s="18" cm="1">
        <f t="array" ref="Y153">IFERROR(INDEX($Z$2:$Z152,SUMPRODUCT(MAX(ROW($D$2:$D152)*($D153=$D$2:$D152))-1)),_xlfn.IFNA(IF(VLOOKUP(D153,'4.2 Elo (Values)'!A:C,3,FALSE)&gt;0,VLOOKUP(Results!D153,'4.2 Elo (Values)'!A:C,3,FALSE),400),400))</f>
        <v>458.7708688655236</v>
      </c>
      <c r="Z153" s="18">
        <f>Y153+(IFERROR(VLOOKUP(D153,'4.2 Elo (Values)'!A:J,10,FALSE),40)*(V153-(1/(10^(((AVERAGEIFS(Y:Y,A:A,A153)+AVERAGEIFS(X:X,A:A,A153))-(Y153+X153))/400)+1)*O153)))</f>
        <v>450.3643044866875</v>
      </c>
      <c r="AA153" s="18">
        <f t="shared" si="26"/>
        <v>-8.4065643788360944</v>
      </c>
      <c r="AB153">
        <f>VLOOKUP($A153,Events!$B:$I,4,FALSE)</f>
        <v>0</v>
      </c>
      <c r="AC153">
        <f>VLOOKUP($A153,Events!$B:$I,5,FALSE)</f>
        <v>0</v>
      </c>
      <c r="AD153">
        <f>VLOOKUP($A153,Events!$B:$I,6,FALSE)</f>
        <v>0</v>
      </c>
      <c r="AE153">
        <f>VLOOKUP($A153,Events!$B:$I,7,FALSE)</f>
        <v>0</v>
      </c>
      <c r="AF153">
        <f>VLOOKUP($A153,Events!$B:$I,8,FALSE)</f>
        <v>0</v>
      </c>
    </row>
    <row r="154" spans="1:32" ht="15" customHeight="1" x14ac:dyDescent="0.3">
      <c r="A154" t="s">
        <v>24377</v>
      </c>
      <c r="B154" t="s">
        <v>24315</v>
      </c>
      <c r="C154" t="s">
        <v>24378</v>
      </c>
      <c r="D154" t="s">
        <v>24396</v>
      </c>
      <c r="E154" t="s">
        <v>95</v>
      </c>
      <c r="F154" t="s">
        <v>304</v>
      </c>
      <c r="G154" s="2" t="s">
        <v>24397</v>
      </c>
      <c r="H154" t="s">
        <v>25</v>
      </c>
      <c r="I154" s="1">
        <v>1</v>
      </c>
      <c r="J154" s="1">
        <v>0</v>
      </c>
      <c r="K154" s="1">
        <v>0</v>
      </c>
      <c r="L154" s="1">
        <v>0</v>
      </c>
      <c r="M154" s="1">
        <v>0</v>
      </c>
      <c r="O154" s="1">
        <f t="shared" si="18"/>
        <v>5</v>
      </c>
      <c r="P154" s="1">
        <f t="shared" si="19"/>
        <v>1</v>
      </c>
      <c r="Q154" s="1">
        <f t="shared" si="20"/>
        <v>0</v>
      </c>
      <c r="R154" s="1">
        <f t="shared" si="21"/>
        <v>4</v>
      </c>
      <c r="S154" s="1">
        <f t="shared" si="22"/>
        <v>0</v>
      </c>
      <c r="T154" s="1">
        <f t="shared" si="23"/>
        <v>0</v>
      </c>
      <c r="U154" s="1">
        <f t="shared" si="24"/>
        <v>0</v>
      </c>
      <c r="V154" s="1">
        <f t="shared" si="25"/>
        <v>1</v>
      </c>
      <c r="W154" s="19">
        <f>VLOOKUP(E154,'Win Rate'!B:I,8,FALSE)</f>
        <v>0.5084269662921348</v>
      </c>
      <c r="X154" s="20">
        <f>VLOOKUP(E154,'Win Rate'!B:J,9,FALSE)</f>
        <v>5.8562104731559854</v>
      </c>
      <c r="Y154" s="18" cm="1">
        <f t="array" ref="Y154">IFERROR(INDEX($Z$2:$Z153,SUMPRODUCT(MAX(ROW($D$2:$D153)*($D154=$D$2:$D153))-1)),_xlfn.IFNA(IF(VLOOKUP(D154,'4.2 Elo (Values)'!A:C,3,FALSE)&gt;0,VLOOKUP(Results!D154,'4.2 Elo (Values)'!A:C,3,FALSE),400),400))</f>
        <v>400</v>
      </c>
      <c r="Z154" s="18">
        <f>Y154+(IFERROR(VLOOKUP(D154,'4.2 Elo (Values)'!A:J,10,FALSE),40)*(V154-(1/(10^(((AVERAGEIFS(Y:Y,A:A,A154)+AVERAGEIFS(X:X,A:A,A154))-(Y154+X154))/400)+1)*O154)))</f>
        <v>349.46545324896823</v>
      </c>
      <c r="AA154" s="18">
        <f t="shared" si="26"/>
        <v>-50.534546751031769</v>
      </c>
      <c r="AB154">
        <f>VLOOKUP($A154,Events!$B:$I,4,FALSE)</f>
        <v>0</v>
      </c>
      <c r="AC154">
        <f>VLOOKUP($A154,Events!$B:$I,5,FALSE)</f>
        <v>0</v>
      </c>
      <c r="AD154">
        <f>VLOOKUP($A154,Events!$B:$I,6,FALSE)</f>
        <v>0</v>
      </c>
      <c r="AE154">
        <f>VLOOKUP($A154,Events!$B:$I,7,FALSE)</f>
        <v>0</v>
      </c>
      <c r="AF154">
        <f>VLOOKUP($A154,Events!$B:$I,8,FALSE)</f>
        <v>0</v>
      </c>
    </row>
    <row r="155" spans="1:32" ht="15" customHeight="1" x14ac:dyDescent="0.3">
      <c r="A155" t="s">
        <v>24377</v>
      </c>
      <c r="B155" t="s">
        <v>24315</v>
      </c>
      <c r="C155" t="s">
        <v>24378</v>
      </c>
      <c r="D155" t="s">
        <v>1264</v>
      </c>
      <c r="E155" t="s">
        <v>22</v>
      </c>
      <c r="F155" t="s">
        <v>23</v>
      </c>
      <c r="G155" s="2" t="s">
        <v>24398</v>
      </c>
      <c r="H155" t="s">
        <v>25</v>
      </c>
      <c r="I155" s="1">
        <v>1</v>
      </c>
      <c r="J155" s="1">
        <v>1</v>
      </c>
      <c r="K155" s="1">
        <v>1</v>
      </c>
      <c r="L155" s="1">
        <v>0</v>
      </c>
      <c r="M155" s="1">
        <v>1</v>
      </c>
      <c r="O155" s="1">
        <f t="shared" si="18"/>
        <v>5</v>
      </c>
      <c r="P155" s="1">
        <f t="shared" si="19"/>
        <v>4</v>
      </c>
      <c r="Q155" s="1">
        <f t="shared" si="20"/>
        <v>0</v>
      </c>
      <c r="R155" s="1">
        <f t="shared" si="21"/>
        <v>1</v>
      </c>
      <c r="S155" s="1">
        <f t="shared" si="22"/>
        <v>1</v>
      </c>
      <c r="T155" s="1">
        <f t="shared" si="23"/>
        <v>0</v>
      </c>
      <c r="U155" s="1">
        <f t="shared" si="24"/>
        <v>0</v>
      </c>
      <c r="V155" s="1">
        <f t="shared" si="25"/>
        <v>4</v>
      </c>
      <c r="W155" s="19">
        <f>VLOOKUP(E155,'Win Rate'!B:I,8,FALSE)</f>
        <v>0.5028490028490028</v>
      </c>
      <c r="X155" s="20">
        <f>VLOOKUP(E155,'Win Rate'!B:J,9,FALSE)</f>
        <v>1.9797113714570256</v>
      </c>
      <c r="Y155" s="18" cm="1">
        <f t="array" ref="Y155">IFERROR(INDEX($Z$2:$Z154,SUMPRODUCT(MAX(ROW($D$2:$D154)*($D155=$D$2:$D154))-1)),_xlfn.IFNA(IF(VLOOKUP(D155,'4.2 Elo (Values)'!A:C,3,FALSE)&gt;0,VLOOKUP(Results!D155,'4.2 Elo (Values)'!A:C,3,FALSE),400),400))</f>
        <v>503.58028591598702</v>
      </c>
      <c r="Z155" s="18">
        <f>Y155+(IFERROR(VLOOKUP(D155,'4.2 Elo (Values)'!A:J,10,FALSE),40)*(V155-(1/(10^(((AVERAGEIFS(Y:Y,A:A,A155)+AVERAGEIFS(X:X,A:A,A155))-(Y155+X155))/400)+1)*O155)))</f>
        <v>524.095003099819</v>
      </c>
      <c r="AA155" s="18">
        <f t="shared" si="26"/>
        <v>20.514717183831976</v>
      </c>
      <c r="AB155">
        <f>VLOOKUP($A155,Events!$B:$I,4,FALSE)</f>
        <v>0</v>
      </c>
      <c r="AC155">
        <f>VLOOKUP($A155,Events!$B:$I,5,FALSE)</f>
        <v>0</v>
      </c>
      <c r="AD155">
        <f>VLOOKUP($A155,Events!$B:$I,6,FALSE)</f>
        <v>0</v>
      </c>
      <c r="AE155">
        <f>VLOOKUP($A155,Events!$B:$I,7,FALSE)</f>
        <v>0</v>
      </c>
      <c r="AF155">
        <f>VLOOKUP($A155,Events!$B:$I,8,FALSE)</f>
        <v>0</v>
      </c>
    </row>
    <row r="156" spans="1:32" ht="15" customHeight="1" x14ac:dyDescent="0.3">
      <c r="A156" t="s">
        <v>24377</v>
      </c>
      <c r="B156" t="s">
        <v>24315</v>
      </c>
      <c r="C156" t="s">
        <v>24378</v>
      </c>
      <c r="D156" t="s">
        <v>3288</v>
      </c>
      <c r="E156" t="s">
        <v>95</v>
      </c>
      <c r="F156" t="s">
        <v>96</v>
      </c>
      <c r="G156" s="2" t="s">
        <v>24399</v>
      </c>
      <c r="H156" t="s">
        <v>25</v>
      </c>
      <c r="I156" s="1">
        <v>1</v>
      </c>
      <c r="J156" s="1">
        <v>1</v>
      </c>
      <c r="K156" s="1">
        <v>0</v>
      </c>
      <c r="L156" s="1">
        <v>0</v>
      </c>
      <c r="M156" s="1">
        <v>1</v>
      </c>
      <c r="O156" s="1">
        <f t="shared" si="18"/>
        <v>5</v>
      </c>
      <c r="P156" s="1">
        <f t="shared" si="19"/>
        <v>3</v>
      </c>
      <c r="Q156" s="1">
        <f t="shared" si="20"/>
        <v>0</v>
      </c>
      <c r="R156" s="1">
        <f t="shared" si="21"/>
        <v>2</v>
      </c>
      <c r="S156" s="1">
        <f t="shared" si="22"/>
        <v>0</v>
      </c>
      <c r="T156" s="1">
        <f t="shared" si="23"/>
        <v>0</v>
      </c>
      <c r="U156" s="1">
        <f t="shared" si="24"/>
        <v>0</v>
      </c>
      <c r="V156" s="1">
        <f t="shared" si="25"/>
        <v>3</v>
      </c>
      <c r="W156" s="19">
        <f>VLOOKUP(E156,'Win Rate'!B:I,8,FALSE)</f>
        <v>0.5084269662921348</v>
      </c>
      <c r="X156" s="20">
        <f>VLOOKUP(E156,'Win Rate'!B:J,9,FALSE)</f>
        <v>5.8562104731559854</v>
      </c>
      <c r="Y156" s="18" cm="1">
        <f t="array" ref="Y156">IFERROR(INDEX($Z$2:$Z155,SUMPRODUCT(MAX(ROW($D$2:$D155)*($D156=$D$2:$D155))-1)),_xlfn.IFNA(IF(VLOOKUP(D156,'4.2 Elo (Values)'!A:C,3,FALSE)&gt;0,VLOOKUP(Results!D156,'4.2 Elo (Values)'!A:C,3,FALSE),400),400))</f>
        <v>440.18672807250744</v>
      </c>
      <c r="Z156" s="18">
        <f>Y156+(IFERROR(VLOOKUP(D156,'4.2 Elo (Values)'!A:J,10,FALSE),40)*(V156-(1/(10^(((AVERAGEIFS(Y:Y,A:A,A156)+AVERAGEIFS(X:X,A:A,A156))-(Y156+X156))/400)+1)*O156)))</f>
        <v>458.11422946022327</v>
      </c>
      <c r="AA156" s="18">
        <f t="shared" si="26"/>
        <v>17.927501387715836</v>
      </c>
      <c r="AB156">
        <f>VLOOKUP($A156,Events!$B:$I,4,FALSE)</f>
        <v>0</v>
      </c>
      <c r="AC156">
        <f>VLOOKUP($A156,Events!$B:$I,5,FALSE)</f>
        <v>0</v>
      </c>
      <c r="AD156">
        <f>VLOOKUP($A156,Events!$B:$I,6,FALSE)</f>
        <v>0</v>
      </c>
      <c r="AE156">
        <f>VLOOKUP($A156,Events!$B:$I,7,FALSE)</f>
        <v>0</v>
      </c>
      <c r="AF156">
        <f>VLOOKUP($A156,Events!$B:$I,8,FALSE)</f>
        <v>0</v>
      </c>
    </row>
    <row r="157" spans="1:32" ht="15" customHeight="1" x14ac:dyDescent="0.3">
      <c r="A157" t="s">
        <v>24377</v>
      </c>
      <c r="B157" t="s">
        <v>24315</v>
      </c>
      <c r="C157" t="s">
        <v>24378</v>
      </c>
      <c r="D157" t="s">
        <v>1188</v>
      </c>
      <c r="E157" t="s">
        <v>87</v>
      </c>
      <c r="F157" t="s">
        <v>161</v>
      </c>
      <c r="G157" s="2" t="s">
        <v>24400</v>
      </c>
      <c r="H157" t="s">
        <v>25</v>
      </c>
      <c r="I157" s="1">
        <v>1</v>
      </c>
      <c r="J157" s="1">
        <v>0</v>
      </c>
      <c r="K157" s="1">
        <v>1</v>
      </c>
      <c r="L157" s="1">
        <v>0</v>
      </c>
      <c r="M157" s="1">
        <v>1</v>
      </c>
      <c r="O157" s="1">
        <f t="shared" si="18"/>
        <v>5</v>
      </c>
      <c r="P157" s="1">
        <f t="shared" si="19"/>
        <v>3</v>
      </c>
      <c r="Q157" s="1">
        <f t="shared" si="20"/>
        <v>0</v>
      </c>
      <c r="R157" s="1">
        <f t="shared" si="21"/>
        <v>2</v>
      </c>
      <c r="S157" s="1">
        <f t="shared" si="22"/>
        <v>0</v>
      </c>
      <c r="T157" s="1">
        <f t="shared" si="23"/>
        <v>0</v>
      </c>
      <c r="U157" s="1">
        <f t="shared" si="24"/>
        <v>0</v>
      </c>
      <c r="V157" s="1">
        <f t="shared" si="25"/>
        <v>3</v>
      </c>
      <c r="W157" s="19">
        <f>VLOOKUP(E157,'Win Rate'!B:I,8,FALSE)</f>
        <v>0.51546391752577314</v>
      </c>
      <c r="X157" s="20">
        <f>VLOOKUP(E157,'Win Rate'!B:J,9,FALSE)</f>
        <v>10.748858560120498</v>
      </c>
      <c r="Y157" s="18" cm="1">
        <f t="array" ref="Y157">IFERROR(INDEX($Z$2:$Z156,SUMPRODUCT(MAX(ROW($D$2:$D156)*($D157=$D$2:$D156))-1)),_xlfn.IFNA(IF(VLOOKUP(D157,'4.2 Elo (Values)'!A:C,3,FALSE)&gt;0,VLOOKUP(Results!D157,'4.2 Elo (Values)'!A:C,3,FALSE),400),400))</f>
        <v>521.48178368110655</v>
      </c>
      <c r="Z157" s="18">
        <f>Y157+(IFERROR(VLOOKUP(D157,'4.2 Elo (Values)'!A:J,10,FALSE),40)*(V157-(1/(10^(((AVERAGEIFS(Y:Y,A:A,A157)+AVERAGEIFS(X:X,A:A,A157))-(Y157+X157))/400)+1)*O157)))</f>
        <v>518.35657093196835</v>
      </c>
      <c r="AA157" s="18">
        <f t="shared" si="26"/>
        <v>-3.1252127491381998</v>
      </c>
      <c r="AB157">
        <f>VLOOKUP($A157,Events!$B:$I,4,FALSE)</f>
        <v>0</v>
      </c>
      <c r="AC157">
        <f>VLOOKUP($A157,Events!$B:$I,5,FALSE)</f>
        <v>0</v>
      </c>
      <c r="AD157">
        <f>VLOOKUP($A157,Events!$B:$I,6,FALSE)</f>
        <v>0</v>
      </c>
      <c r="AE157">
        <f>VLOOKUP($A157,Events!$B:$I,7,FALSE)</f>
        <v>0</v>
      </c>
      <c r="AF157">
        <f>VLOOKUP($A157,Events!$B:$I,8,FALSE)</f>
        <v>0</v>
      </c>
    </row>
    <row r="158" spans="1:32" ht="15" customHeight="1" x14ac:dyDescent="0.3">
      <c r="A158" t="s">
        <v>24377</v>
      </c>
      <c r="B158" t="s">
        <v>24315</v>
      </c>
      <c r="C158" t="s">
        <v>24378</v>
      </c>
      <c r="D158" t="s">
        <v>597</v>
      </c>
      <c r="E158" t="s">
        <v>73</v>
      </c>
      <c r="F158" t="s">
        <v>24191</v>
      </c>
      <c r="G158" s="2" t="s">
        <v>24401</v>
      </c>
      <c r="H158" t="s">
        <v>25</v>
      </c>
      <c r="I158" s="1">
        <v>0</v>
      </c>
      <c r="J158" s="1">
        <v>1</v>
      </c>
      <c r="K158" s="1">
        <v>1</v>
      </c>
      <c r="L158" s="1">
        <v>1</v>
      </c>
      <c r="M158" s="1">
        <v>0</v>
      </c>
      <c r="O158" s="1">
        <f t="shared" si="18"/>
        <v>5</v>
      </c>
      <c r="P158" s="1">
        <f t="shared" si="19"/>
        <v>3</v>
      </c>
      <c r="Q158" s="1">
        <f t="shared" si="20"/>
        <v>0</v>
      </c>
      <c r="R158" s="1">
        <f t="shared" si="21"/>
        <v>2</v>
      </c>
      <c r="S158" s="1">
        <f t="shared" si="22"/>
        <v>0</v>
      </c>
      <c r="T158" s="1">
        <f t="shared" si="23"/>
        <v>0</v>
      </c>
      <c r="U158" s="1">
        <f t="shared" si="24"/>
        <v>0</v>
      </c>
      <c r="V158" s="1">
        <f t="shared" si="25"/>
        <v>3</v>
      </c>
      <c r="W158" s="19">
        <f>VLOOKUP(E158,'Win Rate'!B:I,8,FALSE)</f>
        <v>0.63010204081632648</v>
      </c>
      <c r="X158" s="20">
        <f>VLOOKUP(E158,'Win Rate'!B:J,9,FALSE)</f>
        <v>92.531580409876298</v>
      </c>
      <c r="Y158" s="18" cm="1">
        <f t="array" ref="Y158">IFERROR(INDEX($Z$2:$Z157,SUMPRODUCT(MAX(ROW($D$2:$D157)*($D158=$D$2:$D157))-1)),_xlfn.IFNA(IF(VLOOKUP(D158,'4.2 Elo (Values)'!A:C,3,FALSE)&gt;0,VLOOKUP(Results!D158,'4.2 Elo (Values)'!A:C,3,FALSE),400),400))</f>
        <v>657.27772387110087</v>
      </c>
      <c r="Z158" s="18">
        <f>Y158+(IFERROR(VLOOKUP(D158,'4.2 Elo (Values)'!A:J,10,FALSE),40)*(V158-(1/(10^(((AVERAGEIFS(Y:Y,A:A,A158)+AVERAGEIFS(X:X,A:A,A158))-(Y158+X158))/400)+1)*O158)))</f>
        <v>631.58406848196068</v>
      </c>
      <c r="AA158" s="18">
        <f t="shared" si="26"/>
        <v>-25.69365538914019</v>
      </c>
      <c r="AB158">
        <f>VLOOKUP($A158,Events!$B:$I,4,FALSE)</f>
        <v>0</v>
      </c>
      <c r="AC158">
        <f>VLOOKUP($A158,Events!$B:$I,5,FALSE)</f>
        <v>0</v>
      </c>
      <c r="AD158">
        <f>VLOOKUP($A158,Events!$B:$I,6,FALSE)</f>
        <v>0</v>
      </c>
      <c r="AE158">
        <f>VLOOKUP($A158,Events!$B:$I,7,FALSE)</f>
        <v>0</v>
      </c>
      <c r="AF158">
        <f>VLOOKUP($A158,Events!$B:$I,8,FALSE)</f>
        <v>0</v>
      </c>
    </row>
    <row r="159" spans="1:32" ht="15" customHeight="1" x14ac:dyDescent="0.3">
      <c r="A159" t="s">
        <v>24377</v>
      </c>
      <c r="B159" t="s">
        <v>24315</v>
      </c>
      <c r="C159" t="s">
        <v>24378</v>
      </c>
      <c r="D159" t="s">
        <v>6568</v>
      </c>
      <c r="E159" t="s">
        <v>42</v>
      </c>
      <c r="F159" t="s">
        <v>24203</v>
      </c>
      <c r="G159" s="2" t="s">
        <v>24402</v>
      </c>
      <c r="H159" t="s">
        <v>25</v>
      </c>
      <c r="I159" s="1">
        <v>0</v>
      </c>
      <c r="J159" s="1">
        <v>0</v>
      </c>
      <c r="K159" s="1">
        <v>1</v>
      </c>
      <c r="L159" s="1">
        <v>1</v>
      </c>
      <c r="M159" s="1">
        <v>0</v>
      </c>
      <c r="O159" s="1">
        <f t="shared" si="18"/>
        <v>5</v>
      </c>
      <c r="P159" s="1">
        <f t="shared" si="19"/>
        <v>2</v>
      </c>
      <c r="Q159" s="1">
        <f t="shared" si="20"/>
        <v>0</v>
      </c>
      <c r="R159" s="1">
        <f t="shared" si="21"/>
        <v>3</v>
      </c>
      <c r="S159" s="1">
        <f t="shared" si="22"/>
        <v>0</v>
      </c>
      <c r="T159" s="1">
        <f t="shared" si="23"/>
        <v>0</v>
      </c>
      <c r="U159" s="1">
        <f t="shared" si="24"/>
        <v>0</v>
      </c>
      <c r="V159" s="1">
        <f t="shared" si="25"/>
        <v>2</v>
      </c>
      <c r="W159" s="19">
        <f>VLOOKUP(E159,'Win Rate'!B:I,8,FALSE)</f>
        <v>0.47570850202429149</v>
      </c>
      <c r="X159" s="20">
        <f>VLOOKUP(E159,'Win Rate'!B:J,9,FALSE)</f>
        <v>-16.89276072380623</v>
      </c>
      <c r="Y159" s="18" cm="1">
        <f t="array" ref="Y159">IFERROR(INDEX($Z$2:$Z158,SUMPRODUCT(MAX(ROW($D$2:$D158)*($D159=$D$2:$D158))-1)),_xlfn.IFNA(IF(VLOOKUP(D159,'4.2 Elo (Values)'!A:C,3,FALSE)&gt;0,VLOOKUP(Results!D159,'4.2 Elo (Values)'!A:C,3,FALSE),400),400))</f>
        <v>410.36600429136303</v>
      </c>
      <c r="Z159" s="18">
        <f>Y159+(IFERROR(VLOOKUP(D159,'4.2 Elo (Values)'!A:J,10,FALSE),40)*(V159-(1/(10^(((AVERAGEIFS(Y:Y,A:A,A159)+AVERAGEIFS(X:X,A:A,A159))-(Y159+X159))/400)+1)*O159)))</f>
        <v>406.85813641690061</v>
      </c>
      <c r="AA159" s="18">
        <f t="shared" si="26"/>
        <v>-3.5078678744624199</v>
      </c>
      <c r="AB159">
        <f>VLOOKUP($A159,Events!$B:$I,4,FALSE)</f>
        <v>0</v>
      </c>
      <c r="AC159">
        <f>VLOOKUP($A159,Events!$B:$I,5,FALSE)</f>
        <v>0</v>
      </c>
      <c r="AD159">
        <f>VLOOKUP($A159,Events!$B:$I,6,FALSE)</f>
        <v>0</v>
      </c>
      <c r="AE159">
        <f>VLOOKUP($A159,Events!$B:$I,7,FALSE)</f>
        <v>0</v>
      </c>
      <c r="AF159">
        <f>VLOOKUP($A159,Events!$B:$I,8,FALSE)</f>
        <v>0</v>
      </c>
    </row>
    <row r="160" spans="1:32" ht="15" customHeight="1" x14ac:dyDescent="0.3">
      <c r="A160" t="s">
        <v>24377</v>
      </c>
      <c r="B160" t="s">
        <v>24315</v>
      </c>
      <c r="C160" t="s">
        <v>24378</v>
      </c>
      <c r="D160" t="s">
        <v>22890</v>
      </c>
      <c r="E160" t="s">
        <v>49</v>
      </c>
      <c r="F160" t="s">
        <v>50</v>
      </c>
      <c r="G160" s="2" t="s">
        <v>24403</v>
      </c>
      <c r="H160" t="s">
        <v>25</v>
      </c>
      <c r="I160" s="1">
        <v>1</v>
      </c>
      <c r="J160" s="1">
        <v>0</v>
      </c>
      <c r="K160" s="1">
        <v>0</v>
      </c>
      <c r="L160" s="1">
        <v>0</v>
      </c>
      <c r="M160" s="1">
        <v>1</v>
      </c>
      <c r="O160" s="1">
        <f t="shared" si="18"/>
        <v>5</v>
      </c>
      <c r="P160" s="1">
        <f t="shared" si="19"/>
        <v>2</v>
      </c>
      <c r="Q160" s="1">
        <f t="shared" si="20"/>
        <v>0</v>
      </c>
      <c r="R160" s="1">
        <f t="shared" si="21"/>
        <v>3</v>
      </c>
      <c r="S160" s="1">
        <f t="shared" si="22"/>
        <v>0</v>
      </c>
      <c r="T160" s="1">
        <f t="shared" si="23"/>
        <v>0</v>
      </c>
      <c r="U160" s="1">
        <f t="shared" si="24"/>
        <v>0</v>
      </c>
      <c r="V160" s="1">
        <f t="shared" si="25"/>
        <v>2</v>
      </c>
      <c r="W160" s="19">
        <f>VLOOKUP(E160,'Win Rate'!B:I,8,FALSE)</f>
        <v>0.45549738219895286</v>
      </c>
      <c r="X160" s="20">
        <f>VLOOKUP(E160,'Win Rate'!B:J,9,FALSE)</f>
        <v>-31.005634672064751</v>
      </c>
      <c r="Y160" s="18" cm="1">
        <f t="array" ref="Y160">IFERROR(INDEX($Z$2:$Z159,SUMPRODUCT(MAX(ROW($D$2:$D159)*($D160=$D$2:$D159))-1)),_xlfn.IFNA(IF(VLOOKUP(D160,'4.2 Elo (Values)'!A:C,3,FALSE)&gt;0,VLOOKUP(Results!D160,'4.2 Elo (Values)'!A:C,3,FALSE),400),400))</f>
        <v>323.70846496179882</v>
      </c>
      <c r="Z160" s="18">
        <f>Y160+(IFERROR(VLOOKUP(D160,'4.2 Elo (Values)'!A:J,10,FALSE),40)*(V160-(1/(10^(((AVERAGEIFS(Y:Y,A:A,A160)+AVERAGEIFS(X:X,A:A,A160))-(Y160+X160))/400)+1)*O160)))</f>
        <v>333.58111091660976</v>
      </c>
      <c r="AA160" s="18">
        <f t="shared" si="26"/>
        <v>9.8726459548109347</v>
      </c>
      <c r="AB160">
        <f>VLOOKUP($A160,Events!$B:$I,4,FALSE)</f>
        <v>0</v>
      </c>
      <c r="AC160">
        <f>VLOOKUP($A160,Events!$B:$I,5,FALSE)</f>
        <v>0</v>
      </c>
      <c r="AD160">
        <f>VLOOKUP($A160,Events!$B:$I,6,FALSE)</f>
        <v>0</v>
      </c>
      <c r="AE160">
        <f>VLOOKUP($A160,Events!$B:$I,7,FALSE)</f>
        <v>0</v>
      </c>
      <c r="AF160">
        <f>VLOOKUP($A160,Events!$B:$I,8,FALSE)</f>
        <v>0</v>
      </c>
    </row>
    <row r="161" spans="1:32" ht="15" customHeight="1" x14ac:dyDescent="0.3">
      <c r="A161" t="s">
        <v>24377</v>
      </c>
      <c r="B161" t="s">
        <v>24315</v>
      </c>
      <c r="C161" t="s">
        <v>24378</v>
      </c>
      <c r="D161" t="s">
        <v>18418</v>
      </c>
      <c r="E161" t="s">
        <v>83</v>
      </c>
      <c r="F161" t="s">
        <v>84</v>
      </c>
      <c r="G161" s="2" t="s">
        <v>24404</v>
      </c>
      <c r="H161" t="s">
        <v>25</v>
      </c>
      <c r="I161" s="1">
        <v>0</v>
      </c>
      <c r="J161" s="1">
        <v>0</v>
      </c>
      <c r="K161" s="1">
        <v>1</v>
      </c>
      <c r="L161" s="1">
        <v>0</v>
      </c>
      <c r="M161" s="1">
        <v>0</v>
      </c>
      <c r="O161" s="1">
        <f t="shared" si="18"/>
        <v>5</v>
      </c>
      <c r="P161" s="1">
        <f t="shared" si="19"/>
        <v>1</v>
      </c>
      <c r="Q161" s="1">
        <f t="shared" si="20"/>
        <v>0</v>
      </c>
      <c r="R161" s="1">
        <f t="shared" si="21"/>
        <v>4</v>
      </c>
      <c r="S161" s="1">
        <f t="shared" si="22"/>
        <v>0</v>
      </c>
      <c r="T161" s="1">
        <f t="shared" si="23"/>
        <v>0</v>
      </c>
      <c r="U161" s="1">
        <f t="shared" si="24"/>
        <v>0</v>
      </c>
      <c r="V161" s="1">
        <f t="shared" si="25"/>
        <v>1</v>
      </c>
      <c r="W161" s="19">
        <f>VLOOKUP(E161,'Win Rate'!B:I,8,FALSE)</f>
        <v>0.56644518272425248</v>
      </c>
      <c r="X161" s="20">
        <f>VLOOKUP(E161,'Win Rate'!B:J,9,FALSE)</f>
        <v>46.445548661686693</v>
      </c>
      <c r="Y161" s="18" cm="1">
        <f t="array" ref="Y161">IFERROR(INDEX($Z$2:$Z160,SUMPRODUCT(MAX(ROW($D$2:$D160)*($D161=$D$2:$D160))-1)),_xlfn.IFNA(IF(VLOOKUP(D161,'4.2 Elo (Values)'!A:C,3,FALSE)&gt;0,VLOOKUP(Results!D161,'4.2 Elo (Values)'!A:C,3,FALSE),400),400))</f>
        <v>370.35925568519013</v>
      </c>
      <c r="Z161" s="18">
        <f>Y161+(IFERROR(VLOOKUP(D161,'4.2 Elo (Values)'!A:J,10,FALSE),40)*(V161-(1/(10^(((AVERAGEIFS(Y:Y,A:A,A161)+AVERAGEIFS(X:X,A:A,A161))-(Y161+X161))/400)+1)*O161)))</f>
        <v>316.69338023446568</v>
      </c>
      <c r="AA161" s="18">
        <f t="shared" si="26"/>
        <v>-53.665875450724457</v>
      </c>
      <c r="AB161">
        <f>VLOOKUP($A161,Events!$B:$I,4,FALSE)</f>
        <v>0</v>
      </c>
      <c r="AC161">
        <f>VLOOKUP($A161,Events!$B:$I,5,FALSE)</f>
        <v>0</v>
      </c>
      <c r="AD161">
        <f>VLOOKUP($A161,Events!$B:$I,6,FALSE)</f>
        <v>0</v>
      </c>
      <c r="AE161">
        <f>VLOOKUP($A161,Events!$B:$I,7,FALSE)</f>
        <v>0</v>
      </c>
      <c r="AF161">
        <f>VLOOKUP($A161,Events!$B:$I,8,FALSE)</f>
        <v>0</v>
      </c>
    </row>
    <row r="162" spans="1:32" ht="15" customHeight="1" x14ac:dyDescent="0.3">
      <c r="A162" t="s">
        <v>24377</v>
      </c>
      <c r="B162" t="s">
        <v>24315</v>
      </c>
      <c r="C162" t="s">
        <v>24378</v>
      </c>
      <c r="D162" t="s">
        <v>1223</v>
      </c>
      <c r="E162" t="s">
        <v>49</v>
      </c>
      <c r="F162" t="s">
        <v>62</v>
      </c>
      <c r="G162" s="2" t="s">
        <v>24405</v>
      </c>
      <c r="H162" t="s">
        <v>25</v>
      </c>
      <c r="I162" s="1">
        <v>1</v>
      </c>
      <c r="J162" s="1">
        <v>1</v>
      </c>
      <c r="K162" s="1">
        <v>0</v>
      </c>
      <c r="L162" s="1">
        <v>1</v>
      </c>
      <c r="M162" s="1">
        <v>1</v>
      </c>
      <c r="O162" s="1">
        <f t="shared" si="18"/>
        <v>5</v>
      </c>
      <c r="P162" s="1">
        <f t="shared" si="19"/>
        <v>4</v>
      </c>
      <c r="Q162" s="1">
        <f t="shared" si="20"/>
        <v>0</v>
      </c>
      <c r="R162" s="1">
        <f t="shared" si="21"/>
        <v>1</v>
      </c>
      <c r="S162" s="1">
        <f t="shared" si="22"/>
        <v>0</v>
      </c>
      <c r="T162" s="1">
        <f t="shared" si="23"/>
        <v>0</v>
      </c>
      <c r="U162" s="1">
        <f t="shared" si="24"/>
        <v>0</v>
      </c>
      <c r="V162" s="1">
        <f t="shared" si="25"/>
        <v>4</v>
      </c>
      <c r="W162" s="19">
        <f>VLOOKUP(E162,'Win Rate'!B:I,8,FALSE)</f>
        <v>0.45549738219895286</v>
      </c>
      <c r="X162" s="20">
        <f>VLOOKUP(E162,'Win Rate'!B:J,9,FALSE)</f>
        <v>-31.005634672064751</v>
      </c>
      <c r="Y162" s="18" cm="1">
        <f t="array" ref="Y162">IFERROR(INDEX($Z$2:$Z161,SUMPRODUCT(MAX(ROW($D$2:$D161)*($D162=$D$2:$D161))-1)),_xlfn.IFNA(IF(VLOOKUP(D162,'4.2 Elo (Values)'!A:C,3,FALSE)&gt;0,VLOOKUP(Results!D162,'4.2 Elo (Values)'!A:C,3,FALSE),400),400))</f>
        <v>513.75943316470466</v>
      </c>
      <c r="Z162" s="18">
        <f>Y162+(IFERROR(VLOOKUP(D162,'4.2 Elo (Values)'!A:J,10,FALSE),40)*(V162-(1/(10^(((AVERAGEIFS(Y:Y,A:A,A162)+AVERAGEIFS(X:X,A:A,A162))-(Y162+X162))/400)+1)*O162)))</f>
        <v>537.4733547713065</v>
      </c>
      <c r="AA162" s="18">
        <f t="shared" si="26"/>
        <v>23.713921606601843</v>
      </c>
      <c r="AB162">
        <f>VLOOKUP($A162,Events!$B:$I,4,FALSE)</f>
        <v>0</v>
      </c>
      <c r="AC162">
        <f>VLOOKUP($A162,Events!$B:$I,5,FALSE)</f>
        <v>0</v>
      </c>
      <c r="AD162">
        <f>VLOOKUP($A162,Events!$B:$I,6,FALSE)</f>
        <v>0</v>
      </c>
      <c r="AE162">
        <f>VLOOKUP($A162,Events!$B:$I,7,FALSE)</f>
        <v>0</v>
      </c>
      <c r="AF162">
        <f>VLOOKUP($A162,Events!$B:$I,8,FALSE)</f>
        <v>0</v>
      </c>
    </row>
    <row r="163" spans="1:32" ht="15" customHeight="1" x14ac:dyDescent="0.3">
      <c r="A163" t="s">
        <v>24377</v>
      </c>
      <c r="B163" t="s">
        <v>24315</v>
      </c>
      <c r="C163" t="s">
        <v>24378</v>
      </c>
      <c r="D163" t="s">
        <v>513</v>
      </c>
      <c r="E163" t="s">
        <v>146</v>
      </c>
      <c r="F163" t="s">
        <v>187</v>
      </c>
      <c r="G163" s="2" t="s">
        <v>24406</v>
      </c>
      <c r="H163" t="s">
        <v>25</v>
      </c>
      <c r="I163" s="1">
        <v>0</v>
      </c>
      <c r="J163" s="1">
        <v>0</v>
      </c>
      <c r="K163" s="1">
        <v>0</v>
      </c>
      <c r="L163" s="1">
        <v>0</v>
      </c>
      <c r="M163" s="1">
        <v>0</v>
      </c>
      <c r="O163" s="1">
        <f t="shared" si="18"/>
        <v>5</v>
      </c>
      <c r="P163" s="1">
        <f t="shared" si="19"/>
        <v>0</v>
      </c>
      <c r="Q163" s="1">
        <f t="shared" si="20"/>
        <v>0</v>
      </c>
      <c r="R163" s="1">
        <f t="shared" si="21"/>
        <v>5</v>
      </c>
      <c r="S163" s="1">
        <f t="shared" si="22"/>
        <v>0</v>
      </c>
      <c r="T163" s="1">
        <f t="shared" si="23"/>
        <v>0</v>
      </c>
      <c r="U163" s="1">
        <f t="shared" si="24"/>
        <v>0</v>
      </c>
      <c r="V163" s="1">
        <f t="shared" si="25"/>
        <v>0</v>
      </c>
      <c r="W163" s="19">
        <f>VLOOKUP(E163,'Win Rate'!B:I,8,FALSE)</f>
        <v>0.48071216617210683</v>
      </c>
      <c r="X163" s="20">
        <f>VLOOKUP(E163,'Win Rate'!B:J,9,FALSE)</f>
        <v>-13.409213657465418</v>
      </c>
      <c r="Y163" s="18" cm="1">
        <f t="array" ref="Y163">IFERROR(INDEX($Z$2:$Z162,SUMPRODUCT(MAX(ROW($D$2:$D162)*($D163=$D$2:$D162))-1)),_xlfn.IFNA(IF(VLOOKUP(D163,'4.2 Elo (Values)'!A:C,3,FALSE)&gt;0,VLOOKUP(Results!D163,'4.2 Elo (Values)'!A:C,3,FALSE),400),400))</f>
        <v>175.66042263238765</v>
      </c>
      <c r="Z163" s="18">
        <f>Y163+(IFERROR(VLOOKUP(D163,'4.2 Elo (Values)'!A:J,10,FALSE),40)*(V163-(1/(10^(((AVERAGEIFS(Y:Y,A:A,A163)+AVERAGEIFS(X:X,A:A,A163))-(Y163+X163))/400)+1)*O163)))</f>
        <v>158.7526904324917</v>
      </c>
      <c r="AA163" s="18">
        <f t="shared" si="26"/>
        <v>-16.907732199895946</v>
      </c>
      <c r="AB163">
        <f>VLOOKUP($A163,Events!$B:$I,4,FALSE)</f>
        <v>0</v>
      </c>
      <c r="AC163">
        <f>VLOOKUP($A163,Events!$B:$I,5,FALSE)</f>
        <v>0</v>
      </c>
      <c r="AD163">
        <f>VLOOKUP($A163,Events!$B:$I,6,FALSE)</f>
        <v>0</v>
      </c>
      <c r="AE163">
        <f>VLOOKUP($A163,Events!$B:$I,7,FALSE)</f>
        <v>0</v>
      </c>
      <c r="AF163">
        <f>VLOOKUP($A163,Events!$B:$I,8,FALSE)</f>
        <v>0</v>
      </c>
    </row>
    <row r="164" spans="1:32" ht="15" customHeight="1" x14ac:dyDescent="0.3">
      <c r="A164" t="s">
        <v>24377</v>
      </c>
      <c r="B164" t="s">
        <v>24315</v>
      </c>
      <c r="C164" t="s">
        <v>24378</v>
      </c>
      <c r="D164" t="s">
        <v>3064</v>
      </c>
      <c r="E164" t="s">
        <v>20</v>
      </c>
      <c r="F164" t="s">
        <v>218</v>
      </c>
      <c r="G164" s="2" t="s">
        <v>24407</v>
      </c>
      <c r="H164" t="s">
        <v>25</v>
      </c>
      <c r="I164" s="1">
        <v>0</v>
      </c>
      <c r="J164" s="1">
        <v>1</v>
      </c>
      <c r="K164" s="1">
        <v>1</v>
      </c>
      <c r="L164" s="1">
        <v>0</v>
      </c>
      <c r="M164" s="1">
        <v>1</v>
      </c>
      <c r="O164" s="1">
        <f t="shared" si="18"/>
        <v>5</v>
      </c>
      <c r="P164" s="1">
        <f t="shared" si="19"/>
        <v>3</v>
      </c>
      <c r="Q164" s="1">
        <f t="shared" si="20"/>
        <v>0</v>
      </c>
      <c r="R164" s="1">
        <f t="shared" si="21"/>
        <v>2</v>
      </c>
      <c r="S164" s="1">
        <f t="shared" si="22"/>
        <v>0</v>
      </c>
      <c r="T164" s="1">
        <f t="shared" si="23"/>
        <v>0</v>
      </c>
      <c r="U164" s="1">
        <f t="shared" si="24"/>
        <v>0</v>
      </c>
      <c r="V164" s="1">
        <f t="shared" si="25"/>
        <v>3</v>
      </c>
      <c r="W164" s="19">
        <f>VLOOKUP(E164,'Win Rate'!B:I,8,FALSE)</f>
        <v>0.41608391608391609</v>
      </c>
      <c r="X164" s="20">
        <f>VLOOKUP(E164,'Win Rate'!B:J,9,FALSE)</f>
        <v>-58.867803902021024</v>
      </c>
      <c r="Y164" s="18" cm="1">
        <f t="array" ref="Y164">IFERROR(INDEX($Z$2:$Z163,SUMPRODUCT(MAX(ROW($D$2:$D163)*($D164=$D$2:$D163))-1)),_xlfn.IFNA(IF(VLOOKUP(D164,'4.2 Elo (Values)'!A:C,3,FALSE)&gt;0,VLOOKUP(Results!D164,'4.2 Elo (Values)'!A:C,3,FALSE),400),400))</f>
        <v>437.51233471580355</v>
      </c>
      <c r="Z164" s="18">
        <f>Y164+(IFERROR(VLOOKUP(D164,'4.2 Elo (Values)'!A:J,10,FALSE),40)*(V164-(1/(10^(((AVERAGEIFS(Y:Y,A:A,A164)+AVERAGEIFS(X:X,A:A,A164))-(Y164+X164))/400)+1)*O164)))</f>
        <v>474.66704653457356</v>
      </c>
      <c r="AA164" s="18">
        <f t="shared" si="26"/>
        <v>37.154711818770011</v>
      </c>
      <c r="AB164">
        <f>VLOOKUP($A164,Events!$B:$I,4,FALSE)</f>
        <v>0</v>
      </c>
      <c r="AC164">
        <f>VLOOKUP($A164,Events!$B:$I,5,FALSE)</f>
        <v>0</v>
      </c>
      <c r="AD164">
        <f>VLOOKUP($A164,Events!$B:$I,6,FALSE)</f>
        <v>0</v>
      </c>
      <c r="AE164">
        <f>VLOOKUP($A164,Events!$B:$I,7,FALSE)</f>
        <v>0</v>
      </c>
      <c r="AF164">
        <f>VLOOKUP($A164,Events!$B:$I,8,FALSE)</f>
        <v>0</v>
      </c>
    </row>
    <row r="165" spans="1:32" ht="15" customHeight="1" x14ac:dyDescent="0.3">
      <c r="A165" t="s">
        <v>24377</v>
      </c>
      <c r="B165" t="s">
        <v>24315</v>
      </c>
      <c r="C165" t="s">
        <v>24378</v>
      </c>
      <c r="D165" t="s">
        <v>557</v>
      </c>
      <c r="E165" t="s">
        <v>181</v>
      </c>
      <c r="F165" t="s">
        <v>188</v>
      </c>
      <c r="G165" s="2" t="s">
        <v>24408</v>
      </c>
      <c r="H165" t="s">
        <v>25</v>
      </c>
      <c r="I165" s="1">
        <v>1</v>
      </c>
      <c r="J165" s="1">
        <v>1</v>
      </c>
      <c r="K165" s="1">
        <v>1</v>
      </c>
      <c r="L165" s="1">
        <v>0</v>
      </c>
      <c r="M165" s="1">
        <v>1</v>
      </c>
      <c r="O165" s="1">
        <f t="shared" si="18"/>
        <v>5</v>
      </c>
      <c r="P165" s="1">
        <f t="shared" si="19"/>
        <v>4</v>
      </c>
      <c r="Q165" s="1">
        <f t="shared" si="20"/>
        <v>0</v>
      </c>
      <c r="R165" s="1">
        <f t="shared" si="21"/>
        <v>1</v>
      </c>
      <c r="S165" s="1">
        <f t="shared" si="22"/>
        <v>1</v>
      </c>
      <c r="T165" s="1">
        <f t="shared" si="23"/>
        <v>0</v>
      </c>
      <c r="U165" s="1">
        <f t="shared" si="24"/>
        <v>0</v>
      </c>
      <c r="V165" s="1">
        <f t="shared" si="25"/>
        <v>4</v>
      </c>
      <c r="W165" s="19">
        <f>VLOOKUP(E165,'Win Rate'!B:I,8,FALSE)</f>
        <v>0.46694214876033058</v>
      </c>
      <c r="X165" s="20">
        <f>VLOOKUP(E165,'Win Rate'!B:J,9,FALSE)</f>
        <v>-23.004506726331698</v>
      </c>
      <c r="Y165" s="18" cm="1">
        <f t="array" ref="Y165">IFERROR(INDEX($Z$2:$Z164,SUMPRODUCT(MAX(ROW($D$2:$D164)*($D165=$D$2:$D164))-1)),_xlfn.IFNA(IF(VLOOKUP(D165,'4.2 Elo (Values)'!A:C,3,FALSE)&gt;0,VLOOKUP(Results!D165,'4.2 Elo (Values)'!A:C,3,FALSE),400),400))</f>
        <v>693.74462764062719</v>
      </c>
      <c r="Z165" s="18">
        <f>Y165+(IFERROR(VLOOKUP(D165,'4.2 Elo (Values)'!A:J,10,FALSE),40)*(V165-(1/(10^(((AVERAGEIFS(Y:Y,A:A,A165)+AVERAGEIFS(X:X,A:A,A165))-(Y165+X165))/400)+1)*O165)))</f>
        <v>694.57934975561875</v>
      </c>
      <c r="AA165" s="18">
        <f t="shared" si="26"/>
        <v>0.83472211499156401</v>
      </c>
      <c r="AB165">
        <f>VLOOKUP($A165,Events!$B:$I,4,FALSE)</f>
        <v>0</v>
      </c>
      <c r="AC165">
        <f>VLOOKUP($A165,Events!$B:$I,5,FALSE)</f>
        <v>0</v>
      </c>
      <c r="AD165">
        <f>VLOOKUP($A165,Events!$B:$I,6,FALSE)</f>
        <v>0</v>
      </c>
      <c r="AE165">
        <f>VLOOKUP($A165,Events!$B:$I,7,FALSE)</f>
        <v>0</v>
      </c>
      <c r="AF165">
        <f>VLOOKUP($A165,Events!$B:$I,8,FALSE)</f>
        <v>0</v>
      </c>
    </row>
    <row r="166" spans="1:32" ht="15" customHeight="1" x14ac:dyDescent="0.3">
      <c r="A166" t="s">
        <v>24377</v>
      </c>
      <c r="B166" t="s">
        <v>24315</v>
      </c>
      <c r="C166" t="s">
        <v>24378</v>
      </c>
      <c r="D166" t="s">
        <v>310</v>
      </c>
      <c r="E166" t="s">
        <v>33</v>
      </c>
      <c r="F166" t="s">
        <v>184</v>
      </c>
      <c r="G166" s="2" t="s">
        <v>24409</v>
      </c>
      <c r="H166" t="s">
        <v>25</v>
      </c>
      <c r="I166" s="1">
        <v>1</v>
      </c>
      <c r="J166" s="1">
        <v>1</v>
      </c>
      <c r="K166" s="1">
        <v>1</v>
      </c>
      <c r="L166" s="1">
        <v>1</v>
      </c>
      <c r="M166" s="1">
        <v>1</v>
      </c>
      <c r="O166" s="1">
        <f t="shared" si="18"/>
        <v>5</v>
      </c>
      <c r="P166" s="1">
        <f t="shared" si="19"/>
        <v>5</v>
      </c>
      <c r="Q166" s="1">
        <f t="shared" si="20"/>
        <v>0</v>
      </c>
      <c r="R166" s="1">
        <f t="shared" si="21"/>
        <v>0</v>
      </c>
      <c r="S166" s="1">
        <f t="shared" si="22"/>
        <v>1</v>
      </c>
      <c r="T166" s="1">
        <f t="shared" si="23"/>
        <v>1</v>
      </c>
      <c r="U166" s="1">
        <f t="shared" si="24"/>
        <v>1</v>
      </c>
      <c r="V166" s="1">
        <f t="shared" si="25"/>
        <v>5</v>
      </c>
      <c r="W166" s="19">
        <f>VLOOKUP(E166,'Win Rate'!B:I,8,FALSE)</f>
        <v>0.5723140495867769</v>
      </c>
      <c r="X166" s="20">
        <f>VLOOKUP(E166,'Win Rate'!B:J,9,FALSE)</f>
        <v>50.603769443012347</v>
      </c>
      <c r="Y166" s="18" cm="1">
        <f t="array" ref="Y166">IFERROR(INDEX($Z$2:$Z165,SUMPRODUCT(MAX(ROW($D$2:$D165)*($D166=$D$2:$D165))-1)),_xlfn.IFNA(IF(VLOOKUP(D166,'4.2 Elo (Values)'!A:C,3,FALSE)&gt;0,VLOOKUP(Results!D166,'4.2 Elo (Values)'!A:C,3,FALSE),400),400))</f>
        <v>574.62723928570017</v>
      </c>
      <c r="Z166" s="18">
        <f>Y166+(IFERROR(VLOOKUP(D166,'4.2 Elo (Values)'!A:J,10,FALSE),40)*(V166-(1/(10^(((AVERAGEIFS(Y:Y,A:A,A166)+AVERAGEIFS(X:X,A:A,A166))-(Y166+X166))/400)+1)*O166)))</f>
        <v>600.1115755309952</v>
      </c>
      <c r="AA166" s="18">
        <f t="shared" si="26"/>
        <v>25.484336245295026</v>
      </c>
      <c r="AB166">
        <f>VLOOKUP($A166,Events!$B:$I,4,FALSE)</f>
        <v>0</v>
      </c>
      <c r="AC166">
        <f>VLOOKUP($A166,Events!$B:$I,5,FALSE)</f>
        <v>0</v>
      </c>
      <c r="AD166">
        <f>VLOOKUP($A166,Events!$B:$I,6,FALSE)</f>
        <v>0</v>
      </c>
      <c r="AE166">
        <f>VLOOKUP($A166,Events!$B:$I,7,FALSE)</f>
        <v>0</v>
      </c>
      <c r="AF166">
        <f>VLOOKUP($A166,Events!$B:$I,8,FALSE)</f>
        <v>0</v>
      </c>
    </row>
    <row r="167" spans="1:32" ht="15" customHeight="1" x14ac:dyDescent="0.3">
      <c r="A167" t="s">
        <v>24377</v>
      </c>
      <c r="B167" t="s">
        <v>24315</v>
      </c>
      <c r="C167" t="s">
        <v>24378</v>
      </c>
      <c r="D167" t="s">
        <v>22503</v>
      </c>
      <c r="E167" t="s">
        <v>98</v>
      </c>
      <c r="F167" t="s">
        <v>186</v>
      </c>
      <c r="G167" s="2" t="s">
        <v>24410</v>
      </c>
      <c r="H167" t="s">
        <v>25</v>
      </c>
      <c r="I167" s="1">
        <v>1</v>
      </c>
      <c r="J167" s="1">
        <v>0</v>
      </c>
      <c r="K167" s="1">
        <v>1</v>
      </c>
      <c r="L167" s="1">
        <v>0</v>
      </c>
      <c r="M167" s="1">
        <v>0</v>
      </c>
      <c r="O167" s="1">
        <f t="shared" si="18"/>
        <v>5</v>
      </c>
      <c r="P167" s="1">
        <f t="shared" si="19"/>
        <v>2</v>
      </c>
      <c r="Q167" s="1">
        <f t="shared" si="20"/>
        <v>0</v>
      </c>
      <c r="R167" s="1">
        <f t="shared" si="21"/>
        <v>3</v>
      </c>
      <c r="S167" s="1">
        <f t="shared" si="22"/>
        <v>0</v>
      </c>
      <c r="T167" s="1">
        <f t="shared" si="23"/>
        <v>0</v>
      </c>
      <c r="U167" s="1">
        <f t="shared" si="24"/>
        <v>0</v>
      </c>
      <c r="V167" s="1">
        <f t="shared" si="25"/>
        <v>2</v>
      </c>
      <c r="W167" s="19">
        <f>VLOOKUP(E167,'Win Rate'!B:I,8,FALSE)</f>
        <v>0.53611111111111109</v>
      </c>
      <c r="X167" s="20">
        <f>VLOOKUP(E167,'Win Rate'!B:J,9,FALSE)</f>
        <v>25.136335144076178</v>
      </c>
      <c r="Y167" s="18" cm="1">
        <f t="array" ref="Y167">IFERROR(INDEX($Z$2:$Z166,SUMPRODUCT(MAX(ROW($D$2:$D166)*($D167=$D$2:$D166))-1)),_xlfn.IFNA(IF(VLOOKUP(D167,'4.2 Elo (Values)'!A:C,3,FALSE)&gt;0,VLOOKUP(Results!D167,'4.2 Elo (Values)'!A:C,3,FALSE),400),400))</f>
        <v>352.30279726137354</v>
      </c>
      <c r="Z167" s="18">
        <f>Y167+(IFERROR(VLOOKUP(D167,'4.2 Elo (Values)'!A:J,10,FALSE),40)*(V167-(1/(10^(((AVERAGEIFS(Y:Y,A:A,A167)+AVERAGEIFS(X:X,A:A,A167))-(Y167+X167))/400)+1)*O167)))</f>
        <v>351.04841815529039</v>
      </c>
      <c r="AA167" s="18">
        <f t="shared" si="26"/>
        <v>-1.2543791060831495</v>
      </c>
      <c r="AB167">
        <f>VLOOKUP($A167,Events!$B:$I,4,FALSE)</f>
        <v>0</v>
      </c>
      <c r="AC167">
        <f>VLOOKUP($A167,Events!$B:$I,5,FALSE)</f>
        <v>0</v>
      </c>
      <c r="AD167">
        <f>VLOOKUP($A167,Events!$B:$I,6,FALSE)</f>
        <v>0</v>
      </c>
      <c r="AE167">
        <f>VLOOKUP($A167,Events!$B:$I,7,FALSE)</f>
        <v>0</v>
      </c>
      <c r="AF167">
        <f>VLOOKUP($A167,Events!$B:$I,8,FALSE)</f>
        <v>0</v>
      </c>
    </row>
    <row r="168" spans="1:32" ht="15" customHeight="1" x14ac:dyDescent="0.3">
      <c r="A168" t="s">
        <v>24377</v>
      </c>
      <c r="B168" t="s">
        <v>24315</v>
      </c>
      <c r="C168" t="s">
        <v>24378</v>
      </c>
      <c r="D168" t="s">
        <v>499</v>
      </c>
      <c r="E168" t="s">
        <v>146</v>
      </c>
      <c r="F168" t="s">
        <v>187</v>
      </c>
      <c r="G168" s="2" t="s">
        <v>24411</v>
      </c>
      <c r="H168" t="s">
        <v>25</v>
      </c>
      <c r="I168" s="1">
        <v>0</v>
      </c>
      <c r="J168" s="1">
        <v>1</v>
      </c>
      <c r="K168" s="1">
        <v>1</v>
      </c>
      <c r="L168" s="1">
        <v>0</v>
      </c>
      <c r="M168" s="1">
        <v>1</v>
      </c>
      <c r="O168" s="1">
        <f t="shared" si="18"/>
        <v>5</v>
      </c>
      <c r="P168" s="1">
        <f t="shared" si="19"/>
        <v>3</v>
      </c>
      <c r="Q168" s="1">
        <f t="shared" si="20"/>
        <v>0</v>
      </c>
      <c r="R168" s="1">
        <f t="shared" si="21"/>
        <v>2</v>
      </c>
      <c r="S168" s="1">
        <f t="shared" si="22"/>
        <v>0</v>
      </c>
      <c r="T168" s="1">
        <f t="shared" si="23"/>
        <v>0</v>
      </c>
      <c r="U168" s="1">
        <f t="shared" si="24"/>
        <v>0</v>
      </c>
      <c r="V168" s="1">
        <f t="shared" si="25"/>
        <v>3</v>
      </c>
      <c r="W168" s="19">
        <f>VLOOKUP(E168,'Win Rate'!B:I,8,FALSE)</f>
        <v>0.48071216617210683</v>
      </c>
      <c r="X168" s="20">
        <f>VLOOKUP(E168,'Win Rate'!B:J,9,FALSE)</f>
        <v>-13.409213657465418</v>
      </c>
      <c r="Y168" s="18" cm="1">
        <f t="array" ref="Y168">IFERROR(INDEX($Z$2:$Z167,SUMPRODUCT(MAX(ROW($D$2:$D167)*($D168=$D$2:$D167))-1)),_xlfn.IFNA(IF(VLOOKUP(D168,'4.2 Elo (Values)'!A:C,3,FALSE)&gt;0,VLOOKUP(Results!D168,'4.2 Elo (Values)'!A:C,3,FALSE),400),400))</f>
        <v>357.81399158008537</v>
      </c>
      <c r="Z168" s="18">
        <f>Y168+(IFERROR(VLOOKUP(D168,'4.2 Elo (Values)'!A:J,10,FALSE),40)*(V168-(1/(10^(((AVERAGEIFS(Y:Y,A:A,A168)+AVERAGEIFS(X:X,A:A,A168))-(Y168+X168))/400)+1)*O168)))</f>
        <v>381.07941225072256</v>
      </c>
      <c r="AA168" s="18">
        <f t="shared" si="26"/>
        <v>23.265420670637184</v>
      </c>
      <c r="AB168">
        <f>VLOOKUP($A168,Events!$B:$I,4,FALSE)</f>
        <v>0</v>
      </c>
      <c r="AC168">
        <f>VLOOKUP($A168,Events!$B:$I,5,FALSE)</f>
        <v>0</v>
      </c>
      <c r="AD168">
        <f>VLOOKUP($A168,Events!$B:$I,6,FALSE)</f>
        <v>0</v>
      </c>
      <c r="AE168">
        <f>VLOOKUP($A168,Events!$B:$I,7,FALSE)</f>
        <v>0</v>
      </c>
      <c r="AF168">
        <f>VLOOKUP($A168,Events!$B:$I,8,FALSE)</f>
        <v>0</v>
      </c>
    </row>
    <row r="169" spans="1:32" ht="15" customHeight="1" x14ac:dyDescent="0.3">
      <c r="A169" t="s">
        <v>24377</v>
      </c>
      <c r="B169" t="s">
        <v>24315</v>
      </c>
      <c r="C169" t="s">
        <v>24378</v>
      </c>
      <c r="D169" t="s">
        <v>5884</v>
      </c>
      <c r="E169" t="s">
        <v>39</v>
      </c>
      <c r="F169" t="s">
        <v>40</v>
      </c>
      <c r="G169" s="2" t="s">
        <v>24412</v>
      </c>
      <c r="H169" t="s">
        <v>25</v>
      </c>
      <c r="I169" s="1">
        <v>0</v>
      </c>
      <c r="J169" s="1">
        <v>0</v>
      </c>
      <c r="K169" s="1">
        <v>0</v>
      </c>
      <c r="L169" s="1">
        <v>1</v>
      </c>
      <c r="M169" s="1">
        <v>1</v>
      </c>
      <c r="O169" s="1">
        <f t="shared" si="18"/>
        <v>5</v>
      </c>
      <c r="P169" s="1">
        <f t="shared" si="19"/>
        <v>2</v>
      </c>
      <c r="Q169" s="1">
        <f t="shared" si="20"/>
        <v>0</v>
      </c>
      <c r="R169" s="1">
        <f t="shared" si="21"/>
        <v>3</v>
      </c>
      <c r="S169" s="1">
        <f t="shared" si="22"/>
        <v>0</v>
      </c>
      <c r="T169" s="1">
        <f t="shared" si="23"/>
        <v>0</v>
      </c>
      <c r="U169" s="1">
        <f t="shared" si="24"/>
        <v>0</v>
      </c>
      <c r="V169" s="1">
        <f t="shared" si="25"/>
        <v>2</v>
      </c>
      <c r="W169" s="19">
        <f>VLOOKUP(E169,'Win Rate'!B:I,8,FALSE)</f>
        <v>0.42931034482758623</v>
      </c>
      <c r="X169" s="20">
        <f>VLOOKUP(E169,'Win Rate'!B:J,9,FALSE)</f>
        <v>-49.451458671992945</v>
      </c>
      <c r="Y169" s="18" cm="1">
        <f t="array" ref="Y169">IFERROR(INDEX($Z$2:$Z168,SUMPRODUCT(MAX(ROW($D$2:$D168)*($D169=$D$2:$D168))-1)),_xlfn.IFNA(IF(VLOOKUP(D169,'4.2 Elo (Values)'!A:C,3,FALSE)&gt;0,VLOOKUP(Results!D169,'4.2 Elo (Values)'!A:C,3,FALSE),400),400))</f>
        <v>412.67501570251233</v>
      </c>
      <c r="Z169" s="18">
        <f>Y169+(IFERROR(VLOOKUP(D169,'4.2 Elo (Values)'!A:J,10,FALSE),40)*(V169-(1/(10^(((AVERAGEIFS(Y:Y,A:A,A169)+AVERAGEIFS(X:X,A:A,A169))-(Y169+X169))/400)+1)*O169)))</f>
        <v>413.38865033970103</v>
      </c>
      <c r="AA169" s="18">
        <f t="shared" si="26"/>
        <v>0.71363463718870435</v>
      </c>
      <c r="AB169">
        <f>VLOOKUP($A169,Events!$B:$I,4,FALSE)</f>
        <v>0</v>
      </c>
      <c r="AC169">
        <f>VLOOKUP($A169,Events!$B:$I,5,FALSE)</f>
        <v>0</v>
      </c>
      <c r="AD169">
        <f>VLOOKUP($A169,Events!$B:$I,6,FALSE)</f>
        <v>0</v>
      </c>
      <c r="AE169">
        <f>VLOOKUP($A169,Events!$B:$I,7,FALSE)</f>
        <v>0</v>
      </c>
      <c r="AF169">
        <f>VLOOKUP($A169,Events!$B:$I,8,FALSE)</f>
        <v>0</v>
      </c>
    </row>
    <row r="170" spans="1:32" ht="15" customHeight="1" x14ac:dyDescent="0.3">
      <c r="A170" t="s">
        <v>24377</v>
      </c>
      <c r="B170" t="s">
        <v>24315</v>
      </c>
      <c r="C170" t="s">
        <v>24378</v>
      </c>
      <c r="D170" t="s">
        <v>19841</v>
      </c>
      <c r="E170" t="s">
        <v>49</v>
      </c>
      <c r="F170" t="s">
        <v>23149</v>
      </c>
      <c r="G170" s="2" t="s">
        <v>24413</v>
      </c>
      <c r="H170" t="s">
        <v>25</v>
      </c>
      <c r="I170" s="1">
        <v>1</v>
      </c>
      <c r="J170" s="1">
        <v>0</v>
      </c>
      <c r="K170" s="1">
        <v>1</v>
      </c>
      <c r="L170" s="1">
        <v>0</v>
      </c>
      <c r="M170" s="1">
        <v>0</v>
      </c>
      <c r="O170" s="1">
        <f t="shared" si="18"/>
        <v>5</v>
      </c>
      <c r="P170" s="1">
        <f t="shared" si="19"/>
        <v>2</v>
      </c>
      <c r="Q170" s="1">
        <f t="shared" si="20"/>
        <v>0</v>
      </c>
      <c r="R170" s="1">
        <f t="shared" si="21"/>
        <v>3</v>
      </c>
      <c r="S170" s="1">
        <f t="shared" si="22"/>
        <v>0</v>
      </c>
      <c r="T170" s="1">
        <f t="shared" si="23"/>
        <v>0</v>
      </c>
      <c r="U170" s="1">
        <f t="shared" si="24"/>
        <v>0</v>
      </c>
      <c r="V170" s="1">
        <f t="shared" si="25"/>
        <v>2</v>
      </c>
      <c r="W170" s="19">
        <f>VLOOKUP(E170,'Win Rate'!B:I,8,FALSE)</f>
        <v>0.45549738219895286</v>
      </c>
      <c r="X170" s="20">
        <f>VLOOKUP(E170,'Win Rate'!B:J,9,FALSE)</f>
        <v>-31.005634672064751</v>
      </c>
      <c r="Y170" s="18" cm="1">
        <f t="array" ref="Y170">IFERROR(INDEX($Z$2:$Z169,SUMPRODUCT(MAX(ROW($D$2:$D169)*($D170=$D$2:$D169))-1)),_xlfn.IFNA(IF(VLOOKUP(D170,'4.2 Elo (Values)'!A:C,3,FALSE)&gt;0,VLOOKUP(Results!D170,'4.2 Elo (Values)'!A:C,3,FALSE),400),400))</f>
        <v>365.71547920572596</v>
      </c>
      <c r="Z170" s="18">
        <f>Y170+(IFERROR(VLOOKUP(D170,'4.2 Elo (Values)'!A:J,10,FALSE),40)*(V170-(1/(10^(((AVERAGEIFS(Y:Y,A:A,A170)+AVERAGEIFS(X:X,A:A,A170))-(Y170+X170))/400)+1)*O170)))</f>
        <v>374.82060645917369</v>
      </c>
      <c r="AA170" s="18">
        <f t="shared" si="26"/>
        <v>9.1051272534477334</v>
      </c>
      <c r="AB170">
        <f>VLOOKUP($A170,Events!$B:$I,4,FALSE)</f>
        <v>0</v>
      </c>
      <c r="AC170">
        <f>VLOOKUP($A170,Events!$B:$I,5,FALSE)</f>
        <v>0</v>
      </c>
      <c r="AD170">
        <f>VLOOKUP($A170,Events!$B:$I,6,FALSE)</f>
        <v>0</v>
      </c>
      <c r="AE170">
        <f>VLOOKUP($A170,Events!$B:$I,7,FALSE)</f>
        <v>0</v>
      </c>
      <c r="AF170">
        <f>VLOOKUP($A170,Events!$B:$I,8,FALSE)</f>
        <v>0</v>
      </c>
    </row>
    <row r="171" spans="1:32" ht="15" customHeight="1" x14ac:dyDescent="0.3">
      <c r="A171" t="s">
        <v>24377</v>
      </c>
      <c r="B171" t="s">
        <v>24315</v>
      </c>
      <c r="C171" t="s">
        <v>24378</v>
      </c>
      <c r="D171" t="s">
        <v>3800</v>
      </c>
      <c r="E171" t="s">
        <v>138</v>
      </c>
      <c r="F171" t="s">
        <v>159</v>
      </c>
      <c r="G171" s="2" t="s">
        <v>24414</v>
      </c>
      <c r="H171" t="s">
        <v>25</v>
      </c>
      <c r="I171" s="1">
        <v>1</v>
      </c>
      <c r="J171" s="1">
        <v>1</v>
      </c>
      <c r="K171" s="1">
        <v>1</v>
      </c>
      <c r="L171" s="1">
        <v>0</v>
      </c>
      <c r="M171" s="1">
        <v>0</v>
      </c>
      <c r="O171" s="1">
        <f t="shared" si="18"/>
        <v>5</v>
      </c>
      <c r="P171" s="1">
        <f t="shared" si="19"/>
        <v>3</v>
      </c>
      <c r="Q171" s="1">
        <f t="shared" si="20"/>
        <v>0</v>
      </c>
      <c r="R171" s="1">
        <f t="shared" si="21"/>
        <v>2</v>
      </c>
      <c r="S171" s="1">
        <f t="shared" si="22"/>
        <v>1</v>
      </c>
      <c r="T171" s="1">
        <f t="shared" si="23"/>
        <v>0</v>
      </c>
      <c r="U171" s="1">
        <f t="shared" si="24"/>
        <v>0</v>
      </c>
      <c r="V171" s="1">
        <f t="shared" si="25"/>
        <v>3</v>
      </c>
      <c r="W171" s="19">
        <f>VLOOKUP(E171,'Win Rate'!B:I,8,FALSE)</f>
        <v>0.48863636363636365</v>
      </c>
      <c r="X171" s="20">
        <f>VLOOKUP(E171,'Win Rate'!B:J,9,FALSE)</f>
        <v>-7.8976232783028522</v>
      </c>
      <c r="Y171" s="18" cm="1">
        <f t="array" ref="Y171">IFERROR(INDEX($Z$2:$Z170,SUMPRODUCT(MAX(ROW($D$2:$D170)*($D171=$D$2:$D170))-1)),_xlfn.IFNA(IF(VLOOKUP(D171,'4.2 Elo (Values)'!A:C,3,FALSE)&gt;0,VLOOKUP(Results!D171,'4.2 Elo (Values)'!A:C,3,FALSE),400),400))</f>
        <v>429.61419948653031</v>
      </c>
      <c r="Z171" s="18">
        <f>Y171+(IFERROR(VLOOKUP(D171,'4.2 Elo (Values)'!A:J,10,FALSE),40)*(V171-(1/(10^(((AVERAGEIFS(Y:Y,A:A,A171)+AVERAGEIFS(X:X,A:A,A171))-(Y171+X171))/400)+1)*O171)))</f>
        <v>442.07665296042939</v>
      </c>
      <c r="AA171" s="18">
        <f t="shared" si="26"/>
        <v>12.462453473899075</v>
      </c>
      <c r="AB171">
        <f>VLOOKUP($A171,Events!$B:$I,4,FALSE)</f>
        <v>0</v>
      </c>
      <c r="AC171">
        <f>VLOOKUP($A171,Events!$B:$I,5,FALSE)</f>
        <v>0</v>
      </c>
      <c r="AD171">
        <f>VLOOKUP($A171,Events!$B:$I,6,FALSE)</f>
        <v>0</v>
      </c>
      <c r="AE171">
        <f>VLOOKUP($A171,Events!$B:$I,7,FALSE)</f>
        <v>0</v>
      </c>
      <c r="AF171">
        <f>VLOOKUP($A171,Events!$B:$I,8,FALSE)</f>
        <v>0</v>
      </c>
    </row>
    <row r="172" spans="1:32" ht="15" customHeight="1" x14ac:dyDescent="0.3">
      <c r="A172" t="s">
        <v>24377</v>
      </c>
      <c r="B172" t="s">
        <v>24315</v>
      </c>
      <c r="C172" t="s">
        <v>24378</v>
      </c>
      <c r="D172" t="s">
        <v>509</v>
      </c>
      <c r="E172" t="s">
        <v>42</v>
      </c>
      <c r="F172" t="s">
        <v>24415</v>
      </c>
      <c r="G172" s="2" t="s">
        <v>24416</v>
      </c>
      <c r="H172" t="s">
        <v>25</v>
      </c>
      <c r="I172" s="1">
        <v>0</v>
      </c>
      <c r="J172" s="1">
        <v>0</v>
      </c>
      <c r="K172" s="1">
        <v>0</v>
      </c>
      <c r="L172" s="1">
        <v>0</v>
      </c>
      <c r="M172" s="1">
        <v>1</v>
      </c>
      <c r="O172" s="1">
        <f t="shared" si="18"/>
        <v>5</v>
      </c>
      <c r="P172" s="1">
        <f t="shared" si="19"/>
        <v>1</v>
      </c>
      <c r="Q172" s="1">
        <f t="shared" si="20"/>
        <v>0</v>
      </c>
      <c r="R172" s="1">
        <f t="shared" si="21"/>
        <v>4</v>
      </c>
      <c r="S172" s="1">
        <f t="shared" si="22"/>
        <v>0</v>
      </c>
      <c r="T172" s="1">
        <f t="shared" si="23"/>
        <v>0</v>
      </c>
      <c r="U172" s="1">
        <f t="shared" si="24"/>
        <v>0</v>
      </c>
      <c r="V172" s="1">
        <f t="shared" si="25"/>
        <v>1</v>
      </c>
      <c r="W172" s="19">
        <f>VLOOKUP(E172,'Win Rate'!B:I,8,FALSE)</f>
        <v>0.47570850202429149</v>
      </c>
      <c r="X172" s="20">
        <f>VLOOKUP(E172,'Win Rate'!B:J,9,FALSE)</f>
        <v>-16.89276072380623</v>
      </c>
      <c r="Y172" s="18" cm="1">
        <f t="array" ref="Y172">IFERROR(INDEX($Z$2:$Z171,SUMPRODUCT(MAX(ROW($D$2:$D171)*($D172=$D$2:$D171))-1)),_xlfn.IFNA(IF(VLOOKUP(D172,'4.2 Elo (Values)'!A:C,3,FALSE)&gt;0,VLOOKUP(Results!D172,'4.2 Elo (Values)'!A:C,3,FALSE),400),400))</f>
        <v>220.16999181294409</v>
      </c>
      <c r="Z172" s="18">
        <f>Y172+(IFERROR(VLOOKUP(D172,'4.2 Elo (Values)'!A:J,10,FALSE),40)*(V172-(1/(10^(((AVERAGEIFS(Y:Y,A:A,A172)+AVERAGEIFS(X:X,A:A,A172))-(Y172+X172))/400)+1)*O172)))</f>
        <v>219.68113222836342</v>
      </c>
      <c r="AA172" s="18">
        <f t="shared" si="26"/>
        <v>-0.48885958458066625</v>
      </c>
      <c r="AB172">
        <f>VLOOKUP($A172,Events!$B:$I,4,FALSE)</f>
        <v>0</v>
      </c>
      <c r="AC172">
        <f>VLOOKUP($A172,Events!$B:$I,5,FALSE)</f>
        <v>0</v>
      </c>
      <c r="AD172">
        <f>VLOOKUP($A172,Events!$B:$I,6,FALSE)</f>
        <v>0</v>
      </c>
      <c r="AE172">
        <f>VLOOKUP($A172,Events!$B:$I,7,FALSE)</f>
        <v>0</v>
      </c>
      <c r="AF172">
        <f>VLOOKUP($A172,Events!$B:$I,8,FALSE)</f>
        <v>0</v>
      </c>
    </row>
    <row r="173" spans="1:32" ht="15" customHeight="1" x14ac:dyDescent="0.3">
      <c r="A173" t="s">
        <v>24377</v>
      </c>
      <c r="B173" t="s">
        <v>24315</v>
      </c>
      <c r="C173" t="s">
        <v>24378</v>
      </c>
      <c r="D173" t="s">
        <v>24417</v>
      </c>
      <c r="E173" t="s">
        <v>27</v>
      </c>
      <c r="F173" t="s">
        <v>125</v>
      </c>
      <c r="G173" s="2" t="s">
        <v>24418</v>
      </c>
      <c r="H173" t="s">
        <v>25</v>
      </c>
      <c r="I173" s="1">
        <v>1</v>
      </c>
      <c r="J173" s="1">
        <v>0</v>
      </c>
      <c r="K173" s="1">
        <v>0</v>
      </c>
      <c r="L173" s="1">
        <v>0</v>
      </c>
      <c r="M173" s="1">
        <v>1</v>
      </c>
      <c r="O173" s="1">
        <f t="shared" si="18"/>
        <v>5</v>
      </c>
      <c r="P173" s="1">
        <f t="shared" si="19"/>
        <v>2</v>
      </c>
      <c r="Q173" s="1">
        <f t="shared" si="20"/>
        <v>0</v>
      </c>
      <c r="R173" s="1">
        <f t="shared" si="21"/>
        <v>3</v>
      </c>
      <c r="S173" s="1">
        <f t="shared" si="22"/>
        <v>0</v>
      </c>
      <c r="T173" s="1">
        <f t="shared" si="23"/>
        <v>0</v>
      </c>
      <c r="U173" s="1">
        <f t="shared" si="24"/>
        <v>0</v>
      </c>
      <c r="V173" s="1">
        <f t="shared" si="25"/>
        <v>2</v>
      </c>
      <c r="W173" s="19">
        <f>VLOOKUP(E173,'Win Rate'!B:I,8,FALSE)</f>
        <v>0.43775100401606426</v>
      </c>
      <c r="X173" s="20">
        <f>VLOOKUP(E173,'Win Rate'!B:J,9,FALSE)</f>
        <v>-43.480615095045756</v>
      </c>
      <c r="Y173" s="18" cm="1">
        <f t="array" ref="Y173">IFERROR(INDEX($Z$2:$Z172,SUMPRODUCT(MAX(ROW($D$2:$D172)*($D173=$D$2:$D172))-1)),_xlfn.IFNA(IF(VLOOKUP(D173,'4.2 Elo (Values)'!A:C,3,FALSE)&gt;0,VLOOKUP(Results!D173,'4.2 Elo (Values)'!A:C,3,FALSE),400),400))</f>
        <v>400</v>
      </c>
      <c r="Z173" s="18">
        <f>Y173+(IFERROR(VLOOKUP(D173,'4.2 Elo (Values)'!A:J,10,FALSE),40)*(V173-(1/(10^(((AVERAGEIFS(Y:Y,A:A,A173)+AVERAGEIFS(X:X,A:A,A173))-(Y173+X173))/400)+1)*O173)))</f>
        <v>403.26048387888153</v>
      </c>
      <c r="AA173" s="18">
        <f t="shared" si="26"/>
        <v>3.26048387888153</v>
      </c>
      <c r="AB173">
        <f>VLOOKUP($A173,Events!$B:$I,4,FALSE)</f>
        <v>0</v>
      </c>
      <c r="AC173">
        <f>VLOOKUP($A173,Events!$B:$I,5,FALSE)</f>
        <v>0</v>
      </c>
      <c r="AD173">
        <f>VLOOKUP($A173,Events!$B:$I,6,FALSE)</f>
        <v>0</v>
      </c>
      <c r="AE173">
        <f>VLOOKUP($A173,Events!$B:$I,7,FALSE)</f>
        <v>0</v>
      </c>
      <c r="AF173">
        <f>VLOOKUP($A173,Events!$B:$I,8,FALSE)</f>
        <v>0</v>
      </c>
    </row>
    <row r="174" spans="1:32" ht="15" customHeight="1" x14ac:dyDescent="0.3">
      <c r="A174" t="s">
        <v>24377</v>
      </c>
      <c r="B174" t="s">
        <v>24315</v>
      </c>
      <c r="C174" t="s">
        <v>24378</v>
      </c>
      <c r="D174" t="s">
        <v>2270</v>
      </c>
      <c r="E174" t="s">
        <v>77</v>
      </c>
      <c r="F174" t="s">
        <v>24944</v>
      </c>
      <c r="G174" s="2" t="s">
        <v>24419</v>
      </c>
      <c r="H174" t="s">
        <v>25</v>
      </c>
      <c r="I174" s="1">
        <v>1</v>
      </c>
      <c r="J174" s="1">
        <v>1</v>
      </c>
      <c r="K174" s="1">
        <v>1</v>
      </c>
      <c r="L174" s="1">
        <v>1</v>
      </c>
      <c r="M174" s="1">
        <v>0</v>
      </c>
      <c r="O174" s="1">
        <f t="shared" si="18"/>
        <v>5</v>
      </c>
      <c r="P174" s="1">
        <f t="shared" si="19"/>
        <v>4</v>
      </c>
      <c r="Q174" s="1">
        <f t="shared" si="20"/>
        <v>0</v>
      </c>
      <c r="R174" s="1">
        <f t="shared" si="21"/>
        <v>1</v>
      </c>
      <c r="S174" s="1">
        <f t="shared" si="22"/>
        <v>1</v>
      </c>
      <c r="T174" s="1">
        <f t="shared" si="23"/>
        <v>1</v>
      </c>
      <c r="U174" s="1">
        <f t="shared" si="24"/>
        <v>0</v>
      </c>
      <c r="V174" s="1">
        <f t="shared" si="25"/>
        <v>4</v>
      </c>
      <c r="W174" s="19">
        <f>VLOOKUP(E174,'Win Rate'!B:I,8,FALSE)</f>
        <v>0.56799999999999995</v>
      </c>
      <c r="X174" s="20">
        <f>VLOOKUP(E174,'Win Rate'!B:J,9,FALSE)</f>
        <v>47.545835558442661</v>
      </c>
      <c r="Y174" s="18" cm="1">
        <f t="array" ref="Y174">IFERROR(INDEX($Z$2:$Z173,SUMPRODUCT(MAX(ROW($D$2:$D173)*($D174=$D$2:$D173))-1)),_xlfn.IFNA(IF(VLOOKUP(D174,'4.2 Elo (Values)'!A:C,3,FALSE)&gt;0,VLOOKUP(Results!D174,'4.2 Elo (Values)'!A:C,3,FALSE),400),400))</f>
        <v>455.46594958126474</v>
      </c>
      <c r="Z174" s="18">
        <f>Y174+(IFERROR(VLOOKUP(D174,'4.2 Elo (Values)'!A:J,10,FALSE),40)*(V174-(1/(10^(((AVERAGEIFS(Y:Y,A:A,A174)+AVERAGEIFS(X:X,A:A,A174))-(Y174+X174))/400)+1)*O174)))</f>
        <v>497.20339576003573</v>
      </c>
      <c r="AA174" s="18">
        <f t="shared" si="26"/>
        <v>41.737446178770995</v>
      </c>
      <c r="AB174">
        <f>VLOOKUP($A174,Events!$B:$I,4,FALSE)</f>
        <v>0</v>
      </c>
      <c r="AC174">
        <f>VLOOKUP($A174,Events!$B:$I,5,FALSE)</f>
        <v>0</v>
      </c>
      <c r="AD174">
        <f>VLOOKUP($A174,Events!$B:$I,6,FALSE)</f>
        <v>0</v>
      </c>
      <c r="AE174">
        <f>VLOOKUP($A174,Events!$B:$I,7,FALSE)</f>
        <v>0</v>
      </c>
      <c r="AF174">
        <f>VLOOKUP($A174,Events!$B:$I,8,FALSE)</f>
        <v>0</v>
      </c>
    </row>
    <row r="175" spans="1:32" ht="15" customHeight="1" x14ac:dyDescent="0.3">
      <c r="A175" t="s">
        <v>24377</v>
      </c>
      <c r="B175" t="s">
        <v>24315</v>
      </c>
      <c r="C175" t="s">
        <v>24378</v>
      </c>
      <c r="D175" t="s">
        <v>16723</v>
      </c>
      <c r="E175" t="s">
        <v>95</v>
      </c>
      <c r="F175" t="s">
        <v>304</v>
      </c>
      <c r="G175" s="2" t="s">
        <v>24420</v>
      </c>
      <c r="H175" t="s">
        <v>25</v>
      </c>
      <c r="I175" s="1">
        <v>0</v>
      </c>
      <c r="J175" s="1">
        <v>1</v>
      </c>
      <c r="K175" s="1">
        <v>0</v>
      </c>
      <c r="L175" s="1">
        <v>1</v>
      </c>
      <c r="M175" s="1">
        <v>1</v>
      </c>
      <c r="O175" s="1">
        <f t="shared" si="18"/>
        <v>5</v>
      </c>
      <c r="P175" s="1">
        <f t="shared" si="19"/>
        <v>3</v>
      </c>
      <c r="Q175" s="1">
        <f t="shared" si="20"/>
        <v>0</v>
      </c>
      <c r="R175" s="1">
        <f t="shared" si="21"/>
        <v>2</v>
      </c>
      <c r="S175" s="1">
        <f t="shared" si="22"/>
        <v>0</v>
      </c>
      <c r="T175" s="1">
        <f t="shared" si="23"/>
        <v>0</v>
      </c>
      <c r="U175" s="1">
        <f t="shared" si="24"/>
        <v>0</v>
      </c>
      <c r="V175" s="1">
        <f t="shared" si="25"/>
        <v>3</v>
      </c>
      <c r="W175" s="19">
        <f>VLOOKUP(E175,'Win Rate'!B:I,8,FALSE)</f>
        <v>0.5084269662921348</v>
      </c>
      <c r="X175" s="20">
        <f>VLOOKUP(E175,'Win Rate'!B:J,9,FALSE)</f>
        <v>5.8562104731559854</v>
      </c>
      <c r="Y175" s="18" cm="1">
        <f t="array" ref="Y175">IFERROR(INDEX($Z$2:$Z174,SUMPRODUCT(MAX(ROW($D$2:$D174)*($D175=$D$2:$D174))-1)),_xlfn.IFNA(IF(VLOOKUP(D175,'4.2 Elo (Values)'!A:C,3,FALSE)&gt;0,VLOOKUP(Results!D175,'4.2 Elo (Values)'!A:C,3,FALSE),400),400))</f>
        <v>382.06766931797875</v>
      </c>
      <c r="Z175" s="18">
        <f>Y175+(IFERROR(VLOOKUP(D175,'4.2 Elo (Values)'!A:J,10,FALSE),40)*(V175-(1/(10^(((AVERAGEIFS(Y:Y,A:A,A175)+AVERAGEIFS(X:X,A:A,A175))-(Y175+X175))/400)+1)*O175)))</f>
        <v>399.3432636636644</v>
      </c>
      <c r="AA175" s="18">
        <f t="shared" si="26"/>
        <v>17.275594345685647</v>
      </c>
      <c r="AB175">
        <f>VLOOKUP($A175,Events!$B:$I,4,FALSE)</f>
        <v>0</v>
      </c>
      <c r="AC175">
        <f>VLOOKUP($A175,Events!$B:$I,5,FALSE)</f>
        <v>0</v>
      </c>
      <c r="AD175">
        <f>VLOOKUP($A175,Events!$B:$I,6,FALSE)</f>
        <v>0</v>
      </c>
      <c r="AE175">
        <f>VLOOKUP($A175,Events!$B:$I,7,FALSE)</f>
        <v>0</v>
      </c>
      <c r="AF175">
        <f>VLOOKUP($A175,Events!$B:$I,8,FALSE)</f>
        <v>0</v>
      </c>
    </row>
    <row r="176" spans="1:32" ht="15" customHeight="1" x14ac:dyDescent="0.3">
      <c r="A176" t="s">
        <v>24377</v>
      </c>
      <c r="B176" t="s">
        <v>24315</v>
      </c>
      <c r="C176" t="s">
        <v>24378</v>
      </c>
      <c r="D176" t="s">
        <v>1385</v>
      </c>
      <c r="E176" t="s">
        <v>25652</v>
      </c>
      <c r="F176" t="s">
        <v>24210</v>
      </c>
      <c r="G176" s="2" t="s">
        <v>24421</v>
      </c>
      <c r="H176" t="s">
        <v>25</v>
      </c>
      <c r="I176" s="1">
        <v>0</v>
      </c>
      <c r="J176" s="1">
        <v>0</v>
      </c>
      <c r="K176" s="1">
        <v>0</v>
      </c>
      <c r="L176" s="1">
        <v>1</v>
      </c>
      <c r="M176" s="1">
        <v>1</v>
      </c>
      <c r="O176" s="1">
        <f t="shared" si="18"/>
        <v>5</v>
      </c>
      <c r="P176" s="1">
        <f t="shared" si="19"/>
        <v>2</v>
      </c>
      <c r="Q176" s="1">
        <f t="shared" si="20"/>
        <v>0</v>
      </c>
      <c r="R176" s="1">
        <f t="shared" si="21"/>
        <v>3</v>
      </c>
      <c r="S176" s="1">
        <f t="shared" si="22"/>
        <v>0</v>
      </c>
      <c r="T176" s="1">
        <f t="shared" si="23"/>
        <v>0</v>
      </c>
      <c r="U176" s="1">
        <f t="shared" si="24"/>
        <v>0</v>
      </c>
      <c r="V176" s="1">
        <f t="shared" si="25"/>
        <v>2</v>
      </c>
      <c r="W176" s="19">
        <f>VLOOKUP(E176,'Win Rate'!B:I,8,FALSE)</f>
        <v>0.35849056603773582</v>
      </c>
      <c r="X176" s="20">
        <f>VLOOKUP(E176,'Win Rate'!B:J,9,FALSE)</f>
        <v>-101.09012643577049</v>
      </c>
      <c r="Y176" s="18" cm="1">
        <f t="array" ref="Y176">IFERROR(INDEX($Z$2:$Z175,SUMPRODUCT(MAX(ROW($D$2:$D175)*($D176=$D$2:$D175))-1)),_xlfn.IFNA(IF(VLOOKUP(D176,'4.2 Elo (Values)'!A:C,3,FALSE)&gt;0,VLOOKUP(Results!D176,'4.2 Elo (Values)'!A:C,3,FALSE),400),400))</f>
        <v>560.50194475212186</v>
      </c>
      <c r="Z176" s="18">
        <f>Y176+(IFERROR(VLOOKUP(D176,'4.2 Elo (Values)'!A:J,10,FALSE),40)*(V176-(1/(10^(((AVERAGEIFS(Y:Y,A:A,A176)+AVERAGEIFS(X:X,A:A,A176))-(Y176+X176))/400)+1)*O176)))</f>
        <v>547.54506482770842</v>
      </c>
      <c r="AA176" s="18">
        <f t="shared" si="26"/>
        <v>-12.956879924413442</v>
      </c>
      <c r="AB176">
        <f>VLOOKUP($A176,Events!$B:$I,4,FALSE)</f>
        <v>0</v>
      </c>
      <c r="AC176">
        <f>VLOOKUP($A176,Events!$B:$I,5,FALSE)</f>
        <v>0</v>
      </c>
      <c r="AD176">
        <f>VLOOKUP($A176,Events!$B:$I,6,FALSE)</f>
        <v>0</v>
      </c>
      <c r="AE176">
        <f>VLOOKUP($A176,Events!$B:$I,7,FALSE)</f>
        <v>0</v>
      </c>
      <c r="AF176">
        <f>VLOOKUP($A176,Events!$B:$I,8,FALSE)</f>
        <v>0</v>
      </c>
    </row>
    <row r="177" spans="1:32" ht="15" customHeight="1" x14ac:dyDescent="0.3">
      <c r="A177" t="s">
        <v>24377</v>
      </c>
      <c r="B177" t="s">
        <v>24315</v>
      </c>
      <c r="C177" t="s">
        <v>24378</v>
      </c>
      <c r="D177" t="s">
        <v>10881</v>
      </c>
      <c r="E177" t="s">
        <v>121</v>
      </c>
      <c r="F177" t="s">
        <v>474</v>
      </c>
      <c r="G177" s="2" t="s">
        <v>24422</v>
      </c>
      <c r="H177" t="s">
        <v>25</v>
      </c>
      <c r="I177" s="1">
        <v>1</v>
      </c>
      <c r="J177" s="1">
        <v>0</v>
      </c>
      <c r="K177" s="1">
        <v>1</v>
      </c>
      <c r="L177" s="1">
        <v>1</v>
      </c>
      <c r="M177" s="1">
        <v>1</v>
      </c>
      <c r="O177" s="1">
        <f t="shared" si="18"/>
        <v>5</v>
      </c>
      <c r="P177" s="1">
        <f t="shared" si="19"/>
        <v>4</v>
      </c>
      <c r="Q177" s="1">
        <f t="shared" si="20"/>
        <v>0</v>
      </c>
      <c r="R177" s="1">
        <f t="shared" si="21"/>
        <v>1</v>
      </c>
      <c r="S177" s="1">
        <f t="shared" si="22"/>
        <v>0</v>
      </c>
      <c r="T177" s="1">
        <f t="shared" si="23"/>
        <v>0</v>
      </c>
      <c r="U177" s="1">
        <f t="shared" si="24"/>
        <v>0</v>
      </c>
      <c r="V177" s="1">
        <f t="shared" si="25"/>
        <v>4</v>
      </c>
      <c r="W177" s="19">
        <f>VLOOKUP(E177,'Win Rate'!B:I,8,FALSE)</f>
        <v>0.60373443983402486</v>
      </c>
      <c r="X177" s="20">
        <f>VLOOKUP(E177,'Win Rate'!B:J,9,FALSE)</f>
        <v>73.143848695271856</v>
      </c>
      <c r="Y177" s="18" cm="1">
        <f t="array" ref="Y177">IFERROR(INDEX($Z$2:$Z176,SUMPRODUCT(MAX(ROW($D$2:$D176)*($D177=$D$2:$D176))-1)),_xlfn.IFNA(IF(VLOOKUP(D177,'4.2 Elo (Values)'!A:C,3,FALSE)&gt;0,VLOOKUP(Results!D177,'4.2 Elo (Values)'!A:C,3,FALSE),400),400))</f>
        <v>393.61062310535033</v>
      </c>
      <c r="Z177" s="18">
        <f>Y177+(IFERROR(VLOOKUP(D177,'4.2 Elo (Values)'!A:J,10,FALSE),40)*(V177-(1/(10^(((AVERAGEIFS(Y:Y,A:A,A177)+AVERAGEIFS(X:X,A:A,A177))-(Y177+X177))/400)+1)*O177)))</f>
        <v>445.59381024916172</v>
      </c>
      <c r="AA177" s="18">
        <f t="shared" si="26"/>
        <v>51.983187143811392</v>
      </c>
      <c r="AB177">
        <f>VLOOKUP($A177,Events!$B:$I,4,FALSE)</f>
        <v>0</v>
      </c>
      <c r="AC177">
        <f>VLOOKUP($A177,Events!$B:$I,5,FALSE)</f>
        <v>0</v>
      </c>
      <c r="AD177">
        <f>VLOOKUP($A177,Events!$B:$I,6,FALSE)</f>
        <v>0</v>
      </c>
      <c r="AE177">
        <f>VLOOKUP($A177,Events!$B:$I,7,FALSE)</f>
        <v>0</v>
      </c>
      <c r="AF177">
        <f>VLOOKUP($A177,Events!$B:$I,8,FALSE)</f>
        <v>0</v>
      </c>
    </row>
    <row r="178" spans="1:32" ht="15" customHeight="1" x14ac:dyDescent="0.3">
      <c r="A178" t="s">
        <v>24377</v>
      </c>
      <c r="B178" t="s">
        <v>24315</v>
      </c>
      <c r="C178" t="s">
        <v>24378</v>
      </c>
      <c r="D178" t="s">
        <v>10814</v>
      </c>
      <c r="E178" t="s">
        <v>121</v>
      </c>
      <c r="F178" t="s">
        <v>24423</v>
      </c>
      <c r="G178" s="2" t="s">
        <v>24424</v>
      </c>
      <c r="H178" t="s">
        <v>25</v>
      </c>
      <c r="I178" s="1">
        <v>0</v>
      </c>
      <c r="J178" s="1">
        <v>1</v>
      </c>
      <c r="K178" s="1">
        <v>0</v>
      </c>
      <c r="L178" s="1">
        <v>1</v>
      </c>
      <c r="M178" s="1">
        <v>0</v>
      </c>
      <c r="O178" s="1">
        <f t="shared" si="18"/>
        <v>5</v>
      </c>
      <c r="P178" s="1">
        <f t="shared" si="19"/>
        <v>2</v>
      </c>
      <c r="Q178" s="1">
        <f t="shared" si="20"/>
        <v>0</v>
      </c>
      <c r="R178" s="1">
        <f t="shared" si="21"/>
        <v>3</v>
      </c>
      <c r="S178" s="1">
        <f t="shared" si="22"/>
        <v>0</v>
      </c>
      <c r="T178" s="1">
        <f t="shared" si="23"/>
        <v>0</v>
      </c>
      <c r="U178" s="1">
        <f t="shared" si="24"/>
        <v>0</v>
      </c>
      <c r="V178" s="1">
        <f t="shared" si="25"/>
        <v>2</v>
      </c>
      <c r="W178" s="19">
        <f>VLOOKUP(E178,'Win Rate'!B:I,8,FALSE)</f>
        <v>0.60373443983402486</v>
      </c>
      <c r="X178" s="20">
        <f>VLOOKUP(E178,'Win Rate'!B:J,9,FALSE)</f>
        <v>73.143848695271856</v>
      </c>
      <c r="Y178" s="18" cm="1">
        <f t="array" ref="Y178">IFERROR(INDEX($Z$2:$Z177,SUMPRODUCT(MAX(ROW($D$2:$D177)*($D178=$D$2:$D177))-1)),_xlfn.IFNA(IF(VLOOKUP(D178,'4.2 Elo (Values)'!A:C,3,FALSE)&gt;0,VLOOKUP(Results!D178,'4.2 Elo (Values)'!A:C,3,FALSE),400),400))</f>
        <v>394.65524978744708</v>
      </c>
      <c r="Z178" s="18">
        <f>Y178+(IFERROR(VLOOKUP(D178,'4.2 Elo (Values)'!A:J,10,FALSE),40)*(V178-(1/(10^(((AVERAGEIFS(Y:Y,A:A,A178)+AVERAGEIFS(X:X,A:A,A178))-(Y178+X178))/400)+1)*O178)))</f>
        <v>366.33977446259797</v>
      </c>
      <c r="AA178" s="18">
        <f t="shared" si="26"/>
        <v>-28.315475324849103</v>
      </c>
      <c r="AB178">
        <f>VLOOKUP($A178,Events!$B:$I,4,FALSE)</f>
        <v>0</v>
      </c>
      <c r="AC178">
        <f>VLOOKUP($A178,Events!$B:$I,5,FALSE)</f>
        <v>0</v>
      </c>
      <c r="AD178">
        <f>VLOOKUP($A178,Events!$B:$I,6,FALSE)</f>
        <v>0</v>
      </c>
      <c r="AE178">
        <f>VLOOKUP($A178,Events!$B:$I,7,FALSE)</f>
        <v>0</v>
      </c>
      <c r="AF178">
        <f>VLOOKUP($A178,Events!$B:$I,8,FALSE)</f>
        <v>0</v>
      </c>
    </row>
    <row r="179" spans="1:32" ht="15" customHeight="1" x14ac:dyDescent="0.3">
      <c r="A179" t="s">
        <v>24377</v>
      </c>
      <c r="B179" t="s">
        <v>24315</v>
      </c>
      <c r="C179" t="s">
        <v>24378</v>
      </c>
      <c r="D179" t="s">
        <v>6698</v>
      </c>
      <c r="E179" t="s">
        <v>39</v>
      </c>
      <c r="F179" t="s">
        <v>40</v>
      </c>
      <c r="G179" s="2" t="s">
        <v>24425</v>
      </c>
      <c r="H179" t="s">
        <v>25</v>
      </c>
      <c r="I179" s="1">
        <v>1</v>
      </c>
      <c r="J179" s="1">
        <v>0</v>
      </c>
      <c r="K179" s="1">
        <v>1</v>
      </c>
      <c r="L179" s="1">
        <v>1</v>
      </c>
      <c r="M179" s="1">
        <v>0</v>
      </c>
      <c r="O179" s="1">
        <f t="shared" si="18"/>
        <v>5</v>
      </c>
      <c r="P179" s="1">
        <f t="shared" si="19"/>
        <v>3</v>
      </c>
      <c r="Q179" s="1">
        <f t="shared" si="20"/>
        <v>0</v>
      </c>
      <c r="R179" s="1">
        <f t="shared" si="21"/>
        <v>2</v>
      </c>
      <c r="S179" s="1">
        <f t="shared" si="22"/>
        <v>0</v>
      </c>
      <c r="T179" s="1">
        <f t="shared" si="23"/>
        <v>0</v>
      </c>
      <c r="U179" s="1">
        <f t="shared" si="24"/>
        <v>0</v>
      </c>
      <c r="V179" s="1">
        <f t="shared" si="25"/>
        <v>3</v>
      </c>
      <c r="W179" s="19">
        <f>VLOOKUP(E179,'Win Rate'!B:I,8,FALSE)</f>
        <v>0.42931034482758623</v>
      </c>
      <c r="X179" s="20">
        <f>VLOOKUP(E179,'Win Rate'!B:J,9,FALSE)</f>
        <v>-49.451458671992945</v>
      </c>
      <c r="Y179" s="18" cm="1">
        <f t="array" ref="Y179">IFERROR(INDEX($Z$2:$Z178,SUMPRODUCT(MAX(ROW($D$2:$D178)*($D179=$D$2:$D178))-1)),_xlfn.IFNA(IF(VLOOKUP(D179,'4.2 Elo (Values)'!A:C,3,FALSE)&gt;0,VLOOKUP(Results!D179,'4.2 Elo (Values)'!A:C,3,FALSE),400),400))</f>
        <v>410.28742233455802</v>
      </c>
      <c r="Z179" s="18">
        <f>Y179+(IFERROR(VLOOKUP(D179,'4.2 Elo (Values)'!A:J,10,FALSE),40)*(V179-(1/(10^(((AVERAGEIFS(Y:Y,A:A,A179)+AVERAGEIFS(X:X,A:A,A179))-(Y179+X179))/400)+1)*O179)))</f>
        <v>452.36937042728289</v>
      </c>
      <c r="AA179" s="18">
        <f t="shared" si="26"/>
        <v>42.081948092724872</v>
      </c>
      <c r="AB179">
        <f>VLOOKUP($A179,Events!$B:$I,4,FALSE)</f>
        <v>0</v>
      </c>
      <c r="AC179">
        <f>VLOOKUP($A179,Events!$B:$I,5,FALSE)</f>
        <v>0</v>
      </c>
      <c r="AD179">
        <f>VLOOKUP($A179,Events!$B:$I,6,FALSE)</f>
        <v>0</v>
      </c>
      <c r="AE179">
        <f>VLOOKUP($A179,Events!$B:$I,7,FALSE)</f>
        <v>0</v>
      </c>
      <c r="AF179">
        <f>VLOOKUP($A179,Events!$B:$I,8,FALSE)</f>
        <v>0</v>
      </c>
    </row>
    <row r="180" spans="1:32" ht="15" customHeight="1" x14ac:dyDescent="0.3">
      <c r="A180" t="s">
        <v>24377</v>
      </c>
      <c r="B180" t="s">
        <v>24315</v>
      </c>
      <c r="C180" t="s">
        <v>24378</v>
      </c>
      <c r="D180" t="s">
        <v>1628</v>
      </c>
      <c r="E180" t="s">
        <v>30</v>
      </c>
      <c r="F180" t="s">
        <v>31</v>
      </c>
      <c r="G180" s="2" t="s">
        <v>24426</v>
      </c>
      <c r="H180" t="s">
        <v>25</v>
      </c>
      <c r="I180" s="1">
        <v>0</v>
      </c>
      <c r="J180" s="1">
        <v>0</v>
      </c>
      <c r="K180" s="1">
        <v>1</v>
      </c>
      <c r="L180" s="1">
        <v>1</v>
      </c>
      <c r="M180" s="1">
        <v>0</v>
      </c>
      <c r="O180" s="1">
        <f t="shared" si="18"/>
        <v>5</v>
      </c>
      <c r="P180" s="1">
        <f t="shared" si="19"/>
        <v>2</v>
      </c>
      <c r="Q180" s="1">
        <f t="shared" si="20"/>
        <v>0</v>
      </c>
      <c r="R180" s="1">
        <f t="shared" si="21"/>
        <v>3</v>
      </c>
      <c r="S180" s="1">
        <f t="shared" si="22"/>
        <v>0</v>
      </c>
      <c r="T180" s="1">
        <f t="shared" si="23"/>
        <v>0</v>
      </c>
      <c r="U180" s="1">
        <f t="shared" si="24"/>
        <v>0</v>
      </c>
      <c r="V180" s="1">
        <f t="shared" si="25"/>
        <v>2</v>
      </c>
      <c r="W180" s="19">
        <f>VLOOKUP(E180,'Win Rate'!B:I,8,FALSE)</f>
        <v>0.48230088495575218</v>
      </c>
      <c r="X180" s="20">
        <f>VLOOKUP(E180,'Win Rate'!B:J,9,FALSE)</f>
        <v>-12.30374552221522</v>
      </c>
      <c r="Y180" s="18" cm="1">
        <f t="array" ref="Y180">IFERROR(INDEX($Z$2:$Z179,SUMPRODUCT(MAX(ROW($D$2:$D179)*($D180=$D$2:$D179))-1)),_xlfn.IFNA(IF(VLOOKUP(D180,'4.2 Elo (Values)'!A:C,3,FALSE)&gt;0,VLOOKUP(Results!D180,'4.2 Elo (Values)'!A:C,3,FALSE),400),400))</f>
        <v>479.85379906376573</v>
      </c>
      <c r="Z180" s="18">
        <f>Y180+(IFERROR(VLOOKUP(D180,'4.2 Elo (Values)'!A:J,10,FALSE),40)*(V180-(1/(10^(((AVERAGEIFS(Y:Y,A:A,A180)+AVERAGEIFS(X:X,A:A,A180))-(Y180+X180))/400)+1)*O180)))</f>
        <v>465.73165613855934</v>
      </c>
      <c r="AA180" s="18">
        <f t="shared" si="26"/>
        <v>-14.12214292520639</v>
      </c>
      <c r="AB180">
        <f>VLOOKUP($A180,Events!$B:$I,4,FALSE)</f>
        <v>0</v>
      </c>
      <c r="AC180">
        <f>VLOOKUP($A180,Events!$B:$I,5,FALSE)</f>
        <v>0</v>
      </c>
      <c r="AD180">
        <f>VLOOKUP($A180,Events!$B:$I,6,FALSE)</f>
        <v>0</v>
      </c>
      <c r="AE180">
        <f>VLOOKUP($A180,Events!$B:$I,7,FALSE)</f>
        <v>0</v>
      </c>
      <c r="AF180">
        <f>VLOOKUP($A180,Events!$B:$I,8,FALSE)</f>
        <v>0</v>
      </c>
    </row>
    <row r="181" spans="1:32" ht="15" customHeight="1" x14ac:dyDescent="0.3">
      <c r="A181" t="s">
        <v>24377</v>
      </c>
      <c r="B181" t="s">
        <v>24315</v>
      </c>
      <c r="C181" t="s">
        <v>24378</v>
      </c>
      <c r="D181" t="s">
        <v>24427</v>
      </c>
      <c r="E181" t="s">
        <v>49</v>
      </c>
      <c r="F181" t="s">
        <v>62</v>
      </c>
      <c r="G181" s="2" t="s">
        <v>24428</v>
      </c>
      <c r="H181" t="s">
        <v>25</v>
      </c>
      <c r="I181" s="1">
        <v>0</v>
      </c>
      <c r="J181" s="1">
        <v>1</v>
      </c>
      <c r="K181" s="1">
        <v>1</v>
      </c>
      <c r="L181" s="1">
        <v>1</v>
      </c>
      <c r="M181" s="1">
        <v>0</v>
      </c>
      <c r="O181" s="1">
        <f t="shared" si="18"/>
        <v>5</v>
      </c>
      <c r="P181" s="1">
        <f t="shared" si="19"/>
        <v>3</v>
      </c>
      <c r="Q181" s="1">
        <f t="shared" si="20"/>
        <v>0</v>
      </c>
      <c r="R181" s="1">
        <f t="shared" si="21"/>
        <v>2</v>
      </c>
      <c r="S181" s="1">
        <f t="shared" si="22"/>
        <v>0</v>
      </c>
      <c r="T181" s="1">
        <f t="shared" si="23"/>
        <v>0</v>
      </c>
      <c r="U181" s="1">
        <f t="shared" si="24"/>
        <v>0</v>
      </c>
      <c r="V181" s="1">
        <f t="shared" si="25"/>
        <v>3</v>
      </c>
      <c r="W181" s="19">
        <f>VLOOKUP(E181,'Win Rate'!B:I,8,FALSE)</f>
        <v>0.45549738219895286</v>
      </c>
      <c r="X181" s="20">
        <f>VLOOKUP(E181,'Win Rate'!B:J,9,FALSE)</f>
        <v>-31.005634672064751</v>
      </c>
      <c r="Y181" s="18" cm="1">
        <f t="array" ref="Y181">IFERROR(INDEX($Z$2:$Z180,SUMPRODUCT(MAX(ROW($D$2:$D180)*($D181=$D$2:$D180))-1)),_xlfn.IFNA(IF(VLOOKUP(D181,'4.2 Elo (Values)'!A:C,3,FALSE)&gt;0,VLOOKUP(Results!D181,'4.2 Elo (Values)'!A:C,3,FALSE),400),400))</f>
        <v>400</v>
      </c>
      <c r="Z181" s="18">
        <f>Y181+(IFERROR(VLOOKUP(D181,'4.2 Elo (Values)'!A:J,10,FALSE),40)*(V181-(1/(10^(((AVERAGEIFS(Y:Y,A:A,A181)+AVERAGEIFS(X:X,A:A,A181))-(Y181+X181))/400)+1)*O181)))</f>
        <v>439.83704359672112</v>
      </c>
      <c r="AA181" s="18">
        <f t="shared" si="26"/>
        <v>39.837043596721117</v>
      </c>
      <c r="AB181">
        <f>VLOOKUP($A181,Events!$B:$I,4,FALSE)</f>
        <v>0</v>
      </c>
      <c r="AC181">
        <f>VLOOKUP($A181,Events!$B:$I,5,FALSE)</f>
        <v>0</v>
      </c>
      <c r="AD181">
        <f>VLOOKUP($A181,Events!$B:$I,6,FALSE)</f>
        <v>0</v>
      </c>
      <c r="AE181">
        <f>VLOOKUP($A181,Events!$B:$I,7,FALSE)</f>
        <v>0</v>
      </c>
      <c r="AF181">
        <f>VLOOKUP($A181,Events!$B:$I,8,FALSE)</f>
        <v>0</v>
      </c>
    </row>
    <row r="182" spans="1:32" ht="15" customHeight="1" x14ac:dyDescent="0.3">
      <c r="A182" t="s">
        <v>24377</v>
      </c>
      <c r="B182" t="s">
        <v>24315</v>
      </c>
      <c r="C182" t="s">
        <v>24378</v>
      </c>
      <c r="D182" t="s">
        <v>24429</v>
      </c>
      <c r="E182" t="s">
        <v>95</v>
      </c>
      <c r="F182" t="s">
        <v>304</v>
      </c>
      <c r="G182" s="2" t="s">
        <v>24430</v>
      </c>
      <c r="H182" t="s">
        <v>25</v>
      </c>
      <c r="I182" s="1">
        <v>0</v>
      </c>
      <c r="J182" s="1">
        <v>1</v>
      </c>
      <c r="K182" s="1">
        <v>0</v>
      </c>
      <c r="L182" s="1">
        <v>1</v>
      </c>
      <c r="M182" s="1">
        <v>0</v>
      </c>
      <c r="O182" s="1">
        <f t="shared" si="18"/>
        <v>5</v>
      </c>
      <c r="P182" s="1">
        <f t="shared" si="19"/>
        <v>2</v>
      </c>
      <c r="Q182" s="1">
        <f t="shared" si="20"/>
        <v>0</v>
      </c>
      <c r="R182" s="1">
        <f t="shared" si="21"/>
        <v>3</v>
      </c>
      <c r="S182" s="1">
        <f t="shared" si="22"/>
        <v>0</v>
      </c>
      <c r="T182" s="1">
        <f t="shared" si="23"/>
        <v>0</v>
      </c>
      <c r="U182" s="1">
        <f t="shared" si="24"/>
        <v>0</v>
      </c>
      <c r="V182" s="1">
        <f t="shared" si="25"/>
        <v>2</v>
      </c>
      <c r="W182" s="19">
        <f>VLOOKUP(E182,'Win Rate'!B:I,8,FALSE)</f>
        <v>0.5084269662921348</v>
      </c>
      <c r="X182" s="20">
        <f>VLOOKUP(E182,'Win Rate'!B:J,9,FALSE)</f>
        <v>5.8562104731559854</v>
      </c>
      <c r="Y182" s="18" cm="1">
        <f t="array" ref="Y182">IFERROR(INDEX($Z$2:$Z181,SUMPRODUCT(MAX(ROW($D$2:$D181)*($D182=$D$2:$D181))-1)),_xlfn.IFNA(IF(VLOOKUP(D182,'4.2 Elo (Values)'!A:C,3,FALSE)&gt;0,VLOOKUP(Results!D182,'4.2 Elo (Values)'!A:C,3,FALSE),400),400))</f>
        <v>400</v>
      </c>
      <c r="Z182" s="18">
        <f>Y182+(IFERROR(VLOOKUP(D182,'4.2 Elo (Values)'!A:J,10,FALSE),40)*(V182-(1/(10^(((AVERAGEIFS(Y:Y,A:A,A182)+AVERAGEIFS(X:X,A:A,A182))-(Y182+X182))/400)+1)*O182)))</f>
        <v>389.46545324896823</v>
      </c>
      <c r="AA182" s="18">
        <f t="shared" si="26"/>
        <v>-10.534546751031769</v>
      </c>
      <c r="AB182">
        <f>VLOOKUP($A182,Events!$B:$I,4,FALSE)</f>
        <v>0</v>
      </c>
      <c r="AC182">
        <f>VLOOKUP($A182,Events!$B:$I,5,FALSE)</f>
        <v>0</v>
      </c>
      <c r="AD182">
        <f>VLOOKUP($A182,Events!$B:$I,6,FALSE)</f>
        <v>0</v>
      </c>
      <c r="AE182">
        <f>VLOOKUP($A182,Events!$B:$I,7,FALSE)</f>
        <v>0</v>
      </c>
      <c r="AF182">
        <f>VLOOKUP($A182,Events!$B:$I,8,FALSE)</f>
        <v>0</v>
      </c>
    </row>
    <row r="183" spans="1:32" ht="15" customHeight="1" x14ac:dyDescent="0.3">
      <c r="A183" t="s">
        <v>24377</v>
      </c>
      <c r="B183" t="s">
        <v>24315</v>
      </c>
      <c r="C183" t="s">
        <v>24378</v>
      </c>
      <c r="D183" t="s">
        <v>814</v>
      </c>
      <c r="E183" t="s">
        <v>39</v>
      </c>
      <c r="F183" t="s">
        <v>40</v>
      </c>
      <c r="G183" s="2" t="s">
        <v>24431</v>
      </c>
      <c r="H183" t="s">
        <v>25</v>
      </c>
      <c r="I183" s="1">
        <v>0</v>
      </c>
      <c r="J183" s="1">
        <v>1</v>
      </c>
      <c r="K183" s="1">
        <v>0</v>
      </c>
      <c r="L183" s="1">
        <v>1</v>
      </c>
      <c r="M183" s="1">
        <v>0</v>
      </c>
      <c r="O183" s="1">
        <f t="shared" si="18"/>
        <v>5</v>
      </c>
      <c r="P183" s="1">
        <f t="shared" si="19"/>
        <v>2</v>
      </c>
      <c r="Q183" s="1">
        <f t="shared" si="20"/>
        <v>0</v>
      </c>
      <c r="R183" s="1">
        <f t="shared" si="21"/>
        <v>3</v>
      </c>
      <c r="S183" s="1">
        <f t="shared" si="22"/>
        <v>0</v>
      </c>
      <c r="T183" s="1">
        <f t="shared" si="23"/>
        <v>0</v>
      </c>
      <c r="U183" s="1">
        <f t="shared" si="24"/>
        <v>0</v>
      </c>
      <c r="V183" s="1">
        <f t="shared" si="25"/>
        <v>2</v>
      </c>
      <c r="W183" s="19">
        <f>VLOOKUP(E183,'Win Rate'!B:I,8,FALSE)</f>
        <v>0.42931034482758623</v>
      </c>
      <c r="X183" s="20">
        <f>VLOOKUP(E183,'Win Rate'!B:J,9,FALSE)</f>
        <v>-49.451458671992945</v>
      </c>
      <c r="Y183" s="18" cm="1">
        <f t="array" ref="Y183">IFERROR(INDEX($Z$2:$Z182,SUMPRODUCT(MAX(ROW($D$2:$D182)*($D183=$D$2:$D182))-1)),_xlfn.IFNA(IF(VLOOKUP(D183,'4.2 Elo (Values)'!A:C,3,FALSE)&gt;0,VLOOKUP(Results!D183,'4.2 Elo (Values)'!A:C,3,FALSE),400),400))</f>
        <v>561.39945424725147</v>
      </c>
      <c r="Z183" s="18">
        <f>Y183+(IFERROR(VLOOKUP(D183,'4.2 Elo (Values)'!A:J,10,FALSE),40)*(V183-(1/(10^(((AVERAGEIFS(Y:Y,A:A,A183)+AVERAGEIFS(X:X,A:A,A183))-(Y183+X183))/400)+1)*O183)))</f>
        <v>541.03112832699901</v>
      </c>
      <c r="AA183" s="18">
        <f t="shared" si="26"/>
        <v>-20.36832592025246</v>
      </c>
      <c r="AB183">
        <f>VLOOKUP($A183,Events!$B:$I,4,FALSE)</f>
        <v>0</v>
      </c>
      <c r="AC183">
        <f>VLOOKUP($A183,Events!$B:$I,5,FALSE)</f>
        <v>0</v>
      </c>
      <c r="AD183">
        <f>VLOOKUP($A183,Events!$B:$I,6,FALSE)</f>
        <v>0</v>
      </c>
      <c r="AE183">
        <f>VLOOKUP($A183,Events!$B:$I,7,FALSE)</f>
        <v>0</v>
      </c>
      <c r="AF183">
        <f>VLOOKUP($A183,Events!$B:$I,8,FALSE)</f>
        <v>0</v>
      </c>
    </row>
    <row r="184" spans="1:32" ht="15" customHeight="1" x14ac:dyDescent="0.3">
      <c r="A184" t="s">
        <v>24377</v>
      </c>
      <c r="B184" t="s">
        <v>24315</v>
      </c>
      <c r="C184" t="s">
        <v>24378</v>
      </c>
      <c r="D184" t="s">
        <v>3212</v>
      </c>
      <c r="E184" t="s">
        <v>98</v>
      </c>
      <c r="F184" t="s">
        <v>24386</v>
      </c>
      <c r="G184" s="2" t="s">
        <v>24432</v>
      </c>
      <c r="H184" t="s">
        <v>25</v>
      </c>
      <c r="I184" s="1">
        <v>1</v>
      </c>
      <c r="J184" s="1">
        <v>1</v>
      </c>
      <c r="K184" s="1">
        <v>0</v>
      </c>
      <c r="L184" s="1">
        <v>1</v>
      </c>
      <c r="M184" s="1">
        <v>1</v>
      </c>
      <c r="O184" s="1">
        <f t="shared" si="18"/>
        <v>5</v>
      </c>
      <c r="P184" s="1">
        <f t="shared" si="19"/>
        <v>4</v>
      </c>
      <c r="Q184" s="1">
        <f t="shared" si="20"/>
        <v>0</v>
      </c>
      <c r="R184" s="1">
        <f t="shared" si="21"/>
        <v>1</v>
      </c>
      <c r="S184" s="1">
        <f t="shared" si="22"/>
        <v>0</v>
      </c>
      <c r="T184" s="1">
        <f t="shared" si="23"/>
        <v>0</v>
      </c>
      <c r="U184" s="1">
        <f t="shared" si="24"/>
        <v>0</v>
      </c>
      <c r="V184" s="1">
        <f t="shared" si="25"/>
        <v>4</v>
      </c>
      <c r="W184" s="19">
        <f>VLOOKUP(E184,'Win Rate'!B:I,8,FALSE)</f>
        <v>0.53611111111111109</v>
      </c>
      <c r="X184" s="20">
        <f>VLOOKUP(E184,'Win Rate'!B:J,9,FALSE)</f>
        <v>25.136335144076178</v>
      </c>
      <c r="Y184" s="18" cm="1">
        <f t="array" ref="Y184">IFERROR(INDEX($Z$2:$Z183,SUMPRODUCT(MAX(ROW($D$2:$D183)*($D184=$D$2:$D183))-1)),_xlfn.IFNA(IF(VLOOKUP(D184,'4.2 Elo (Values)'!A:C,3,FALSE)&gt;0,VLOOKUP(Results!D184,'4.2 Elo (Values)'!A:C,3,FALSE),400),400))</f>
        <v>435.36295155465194</v>
      </c>
      <c r="Z184" s="18">
        <f>Y184+(IFERROR(VLOOKUP(D184,'4.2 Elo (Values)'!A:J,10,FALSE),40)*(V184-(1/(10^(((AVERAGEIFS(Y:Y,A:A,A184)+AVERAGEIFS(X:X,A:A,A184))-(Y184+X184))/400)+1)*O184)))</f>
        <v>489.13734652183837</v>
      </c>
      <c r="AA184" s="18">
        <f t="shared" si="26"/>
        <v>53.774394967186424</v>
      </c>
      <c r="AB184">
        <f>VLOOKUP($A184,Events!$B:$I,4,FALSE)</f>
        <v>0</v>
      </c>
      <c r="AC184">
        <f>VLOOKUP($A184,Events!$B:$I,5,FALSE)</f>
        <v>0</v>
      </c>
      <c r="AD184">
        <f>VLOOKUP($A184,Events!$B:$I,6,FALSE)</f>
        <v>0</v>
      </c>
      <c r="AE184">
        <f>VLOOKUP($A184,Events!$B:$I,7,FALSE)</f>
        <v>0</v>
      </c>
      <c r="AF184">
        <f>VLOOKUP($A184,Events!$B:$I,8,FALSE)</f>
        <v>0</v>
      </c>
    </row>
    <row r="185" spans="1:32" ht="15" customHeight="1" x14ac:dyDescent="0.3">
      <c r="A185" t="s">
        <v>24433</v>
      </c>
      <c r="B185" t="s">
        <v>24315</v>
      </c>
      <c r="C185" t="s">
        <v>24214</v>
      </c>
      <c r="D185" t="s">
        <v>24434</v>
      </c>
      <c r="E185" t="s">
        <v>77</v>
      </c>
      <c r="F185" t="s">
        <v>24944</v>
      </c>
      <c r="G185" s="2" t="s">
        <v>24435</v>
      </c>
      <c r="H185" t="s">
        <v>368</v>
      </c>
      <c r="I185" s="1">
        <v>0</v>
      </c>
      <c r="J185" s="1">
        <v>0</v>
      </c>
      <c r="K185" s="1">
        <v>0</v>
      </c>
      <c r="L185" s="1">
        <v>0</v>
      </c>
      <c r="M185" s="1">
        <v>1</v>
      </c>
      <c r="O185" s="1">
        <f t="shared" si="18"/>
        <v>5</v>
      </c>
      <c r="P185" s="1">
        <f t="shared" si="19"/>
        <v>1</v>
      </c>
      <c r="Q185" s="1">
        <f t="shared" si="20"/>
        <v>0</v>
      </c>
      <c r="R185" s="1">
        <f t="shared" si="21"/>
        <v>4</v>
      </c>
      <c r="S185" s="1">
        <f t="shared" si="22"/>
        <v>0</v>
      </c>
      <c r="T185" s="1">
        <f t="shared" si="23"/>
        <v>0</v>
      </c>
      <c r="U185" s="1">
        <f t="shared" si="24"/>
        <v>0</v>
      </c>
      <c r="V185" s="1">
        <f t="shared" si="25"/>
        <v>1</v>
      </c>
      <c r="W185" s="19">
        <f>VLOOKUP(E185,'Win Rate'!B:I,8,FALSE)</f>
        <v>0.56799999999999995</v>
      </c>
      <c r="X185" s="20">
        <f>VLOOKUP(E185,'Win Rate'!B:J,9,FALSE)</f>
        <v>47.545835558442661</v>
      </c>
      <c r="Y185" s="18" cm="1">
        <f t="array" ref="Y185">IFERROR(INDEX($Z$2:$Z184,SUMPRODUCT(MAX(ROW($D$2:$D184)*($D185=$D$2:$D184))-1)),_xlfn.IFNA(IF(VLOOKUP(D185,'4.2 Elo (Values)'!A:C,3,FALSE)&gt;0,VLOOKUP(Results!D185,'4.2 Elo (Values)'!A:C,3,FALSE),400),400))</f>
        <v>400</v>
      </c>
      <c r="Z185" s="18">
        <f>Y185+(IFERROR(VLOOKUP(D185,'4.2 Elo (Values)'!A:J,10,FALSE),40)*(V185-(1/(10^(((AVERAGEIFS(Y:Y,A:A,A185)+AVERAGEIFS(X:X,A:A,A185))-(Y185+X185))/400)+1)*O185)))</f>
        <v>329.89869236988045</v>
      </c>
      <c r="AA185" s="18">
        <f t="shared" si="26"/>
        <v>-70.10130763011955</v>
      </c>
      <c r="AB185" t="str">
        <f>VLOOKUP($A185,Events!$B:$I,4,FALSE)</f>
        <v>Surge of Slaughter</v>
      </c>
      <c r="AC185" t="str">
        <f>VLOOKUP($A185,Events!$B:$I,5,FALSE)</f>
        <v>Creeping Corruption</v>
      </c>
      <c r="AD185" t="str">
        <f>VLOOKUP($A185,Events!$B:$I,6,FALSE)</f>
        <v>Linked Ley Lines</v>
      </c>
      <c r="AE185" t="str">
        <f>VLOOKUP($A185,Events!$B:$I,7,FALSE)</f>
        <v>Roiling Roots</v>
      </c>
      <c r="AF185" t="str">
        <f>VLOOKUP($A185,Events!$B:$I,8,FALSE)</f>
        <v>Bountiful Equinox</v>
      </c>
    </row>
    <row r="186" spans="1:32" ht="15" customHeight="1" x14ac:dyDescent="0.3">
      <c r="A186" t="s">
        <v>24433</v>
      </c>
      <c r="B186" t="s">
        <v>24315</v>
      </c>
      <c r="C186" t="s">
        <v>24214</v>
      </c>
      <c r="D186" t="s">
        <v>24436</v>
      </c>
      <c r="E186" t="s">
        <v>45</v>
      </c>
      <c r="F186" t="s">
        <v>24199</v>
      </c>
      <c r="G186" s="2" t="s">
        <v>24437</v>
      </c>
      <c r="H186" t="s">
        <v>368</v>
      </c>
      <c r="I186" s="1">
        <v>0</v>
      </c>
      <c r="J186" s="1">
        <v>0</v>
      </c>
      <c r="K186" s="1">
        <v>1</v>
      </c>
      <c r="L186" s="1">
        <v>0</v>
      </c>
      <c r="M186" s="1">
        <v>0</v>
      </c>
      <c r="O186" s="1">
        <f t="shared" si="18"/>
        <v>5</v>
      </c>
      <c r="P186" s="1">
        <f t="shared" si="19"/>
        <v>1</v>
      </c>
      <c r="Q186" s="1">
        <f t="shared" si="20"/>
        <v>0</v>
      </c>
      <c r="R186" s="1">
        <f t="shared" si="21"/>
        <v>4</v>
      </c>
      <c r="S186" s="1">
        <f t="shared" si="22"/>
        <v>0</v>
      </c>
      <c r="T186" s="1">
        <f t="shared" si="23"/>
        <v>0</v>
      </c>
      <c r="U186" s="1">
        <f t="shared" si="24"/>
        <v>0</v>
      </c>
      <c r="V186" s="1">
        <f t="shared" si="25"/>
        <v>1</v>
      </c>
      <c r="W186" s="19">
        <f>VLOOKUP(E186,'Win Rate'!B:I,8,FALSE)</f>
        <v>0.42152466367713004</v>
      </c>
      <c r="X186" s="20">
        <f>VLOOKUP(E186,'Win Rate'!B:J,9,FALSE)</f>
        <v>-54.98474267982013</v>
      </c>
      <c r="Y186" s="18" cm="1">
        <f t="array" ref="Y186">IFERROR(INDEX($Z$2:$Z185,SUMPRODUCT(MAX(ROW($D$2:$D185)*($D186=$D$2:$D185))-1)),_xlfn.IFNA(IF(VLOOKUP(D186,'4.2 Elo (Values)'!A:C,3,FALSE)&gt;0,VLOOKUP(Results!D186,'4.2 Elo (Values)'!A:C,3,FALSE),400),400))</f>
        <v>400</v>
      </c>
      <c r="Z186" s="18">
        <f>Y186+(IFERROR(VLOOKUP(D186,'4.2 Elo (Values)'!A:J,10,FALSE),40)*(V186-(1/(10^(((AVERAGEIFS(Y:Y,A:A,A186)+AVERAGEIFS(X:X,A:A,A186))-(Y186+X186))/400)+1)*O186)))</f>
        <v>359.13594998428363</v>
      </c>
      <c r="AA186" s="18">
        <f t="shared" si="26"/>
        <v>-40.864050015716373</v>
      </c>
      <c r="AB186" t="str">
        <f>VLOOKUP($A186,Events!$B:$I,4,FALSE)</f>
        <v>Surge of Slaughter</v>
      </c>
      <c r="AC186" t="str">
        <f>VLOOKUP($A186,Events!$B:$I,5,FALSE)</f>
        <v>Creeping Corruption</v>
      </c>
      <c r="AD186" t="str">
        <f>VLOOKUP($A186,Events!$B:$I,6,FALSE)</f>
        <v>Linked Ley Lines</v>
      </c>
      <c r="AE186" t="str">
        <f>VLOOKUP($A186,Events!$B:$I,7,FALSE)</f>
        <v>Roiling Roots</v>
      </c>
      <c r="AF186" t="str">
        <f>VLOOKUP($A186,Events!$B:$I,8,FALSE)</f>
        <v>Bountiful Equinox</v>
      </c>
    </row>
    <row r="187" spans="1:32" ht="15" customHeight="1" x14ac:dyDescent="0.3">
      <c r="A187" t="s">
        <v>24433</v>
      </c>
      <c r="B187" t="s">
        <v>24315</v>
      </c>
      <c r="C187" t="s">
        <v>24214</v>
      </c>
      <c r="D187" t="s">
        <v>22135</v>
      </c>
      <c r="E187" t="s">
        <v>49</v>
      </c>
      <c r="F187" t="s">
        <v>62</v>
      </c>
      <c r="G187" s="2" t="s">
        <v>24438</v>
      </c>
      <c r="H187" t="s">
        <v>368</v>
      </c>
      <c r="I187" s="1">
        <v>0</v>
      </c>
      <c r="J187" s="1">
        <v>1</v>
      </c>
      <c r="K187" s="1">
        <v>0</v>
      </c>
      <c r="L187" s="1">
        <v>1</v>
      </c>
      <c r="M187" s="1">
        <v>0</v>
      </c>
      <c r="O187" s="1">
        <f t="shared" si="18"/>
        <v>5</v>
      </c>
      <c r="P187" s="1">
        <f t="shared" si="19"/>
        <v>2</v>
      </c>
      <c r="Q187" s="1">
        <f t="shared" si="20"/>
        <v>0</v>
      </c>
      <c r="R187" s="1">
        <f t="shared" si="21"/>
        <v>3</v>
      </c>
      <c r="S187" s="1">
        <f t="shared" si="22"/>
        <v>0</v>
      </c>
      <c r="T187" s="1">
        <f t="shared" si="23"/>
        <v>0</v>
      </c>
      <c r="U187" s="1">
        <f t="shared" si="24"/>
        <v>0</v>
      </c>
      <c r="V187" s="1">
        <f t="shared" si="25"/>
        <v>2</v>
      </c>
      <c r="W187" s="19">
        <f>VLOOKUP(E187,'Win Rate'!B:I,8,FALSE)</f>
        <v>0.45549738219895286</v>
      </c>
      <c r="X187" s="20">
        <f>VLOOKUP(E187,'Win Rate'!B:J,9,FALSE)</f>
        <v>-31.005634672064751</v>
      </c>
      <c r="Y187" s="18" cm="1">
        <f t="array" ref="Y187">IFERROR(INDEX($Z$2:$Z186,SUMPRODUCT(MAX(ROW($D$2:$D186)*($D187=$D$2:$D186))-1)),_xlfn.IFNA(IF(VLOOKUP(D187,'4.2 Elo (Values)'!A:C,3,FALSE)&gt;0,VLOOKUP(Results!D187,'4.2 Elo (Values)'!A:C,3,FALSE),400),400))</f>
        <v>333.54311320907442</v>
      </c>
      <c r="Z187" s="18">
        <f>Y187+(IFERROR(VLOOKUP(D187,'4.2 Elo (Values)'!A:J,10,FALSE),40)*(V187-(1/(10^(((AVERAGEIFS(Y:Y,A:A,A187)+AVERAGEIFS(X:X,A:A,A187))-(Y187+X187))/400)+1)*O187)))</f>
        <v>338.83779559227202</v>
      </c>
      <c r="AA187" s="18">
        <f t="shared" si="26"/>
        <v>5.2946823831975962</v>
      </c>
      <c r="AB187" t="str">
        <f>VLOOKUP($A187,Events!$B:$I,4,FALSE)</f>
        <v>Surge of Slaughter</v>
      </c>
      <c r="AC187" t="str">
        <f>VLOOKUP($A187,Events!$B:$I,5,FALSE)</f>
        <v>Creeping Corruption</v>
      </c>
      <c r="AD187" t="str">
        <f>VLOOKUP($A187,Events!$B:$I,6,FALSE)</f>
        <v>Linked Ley Lines</v>
      </c>
      <c r="AE187" t="str">
        <f>VLOOKUP($A187,Events!$B:$I,7,FALSE)</f>
        <v>Roiling Roots</v>
      </c>
      <c r="AF187" t="str">
        <f>VLOOKUP($A187,Events!$B:$I,8,FALSE)</f>
        <v>Bountiful Equinox</v>
      </c>
    </row>
    <row r="188" spans="1:32" ht="15" customHeight="1" x14ac:dyDescent="0.3">
      <c r="A188" t="s">
        <v>24433</v>
      </c>
      <c r="B188" t="s">
        <v>24315</v>
      </c>
      <c r="C188" t="s">
        <v>24214</v>
      </c>
      <c r="D188" t="s">
        <v>2826</v>
      </c>
      <c r="E188" t="s">
        <v>95</v>
      </c>
      <c r="F188" t="s">
        <v>304</v>
      </c>
      <c r="G188" s="2" t="s">
        <v>24439</v>
      </c>
      <c r="H188" t="s">
        <v>368</v>
      </c>
      <c r="I188" s="1">
        <v>0</v>
      </c>
      <c r="J188" s="1">
        <v>1</v>
      </c>
      <c r="K188" s="1">
        <v>1</v>
      </c>
      <c r="L188" s="1">
        <v>1</v>
      </c>
      <c r="M188" s="1">
        <v>0</v>
      </c>
      <c r="O188" s="1">
        <f t="shared" si="18"/>
        <v>5</v>
      </c>
      <c r="P188" s="1">
        <f t="shared" si="19"/>
        <v>3</v>
      </c>
      <c r="Q188" s="1">
        <f t="shared" si="20"/>
        <v>0</v>
      </c>
      <c r="R188" s="1">
        <f t="shared" si="21"/>
        <v>2</v>
      </c>
      <c r="S188" s="1">
        <f t="shared" si="22"/>
        <v>0</v>
      </c>
      <c r="T188" s="1">
        <f t="shared" si="23"/>
        <v>0</v>
      </c>
      <c r="U188" s="1">
        <f t="shared" si="24"/>
        <v>0</v>
      </c>
      <c r="V188" s="1">
        <f t="shared" si="25"/>
        <v>3</v>
      </c>
      <c r="W188" s="19">
        <f>VLOOKUP(E188,'Win Rate'!B:I,8,FALSE)</f>
        <v>0.5084269662921348</v>
      </c>
      <c r="X188" s="20">
        <f>VLOOKUP(E188,'Win Rate'!B:J,9,FALSE)</f>
        <v>5.8562104731559854</v>
      </c>
      <c r="Y188" s="18" cm="1">
        <f t="array" ref="Y188">IFERROR(INDEX($Z$2:$Z187,SUMPRODUCT(MAX(ROW($D$2:$D187)*($D188=$D$2:$D187))-1)),_xlfn.IFNA(IF(VLOOKUP(D188,'4.2 Elo (Values)'!A:C,3,FALSE)&gt;0,VLOOKUP(Results!D188,'4.2 Elo (Values)'!A:C,3,FALSE),400),400))</f>
        <v>441.52197997962446</v>
      </c>
      <c r="Z188" s="18">
        <f>Y188+(IFERROR(VLOOKUP(D188,'4.2 Elo (Values)'!A:J,10,FALSE),40)*(V188-(1/(10^(((AVERAGEIFS(Y:Y,A:A,A188)+AVERAGEIFS(X:X,A:A,A188))-(Y188+X188))/400)+1)*O188)))</f>
        <v>446.4952072230011</v>
      </c>
      <c r="AA188" s="18">
        <f t="shared" si="26"/>
        <v>4.9732272433766411</v>
      </c>
      <c r="AB188" t="str">
        <f>VLOOKUP($A188,Events!$B:$I,4,FALSE)</f>
        <v>Surge of Slaughter</v>
      </c>
      <c r="AC188" t="str">
        <f>VLOOKUP($A188,Events!$B:$I,5,FALSE)</f>
        <v>Creeping Corruption</v>
      </c>
      <c r="AD188" t="str">
        <f>VLOOKUP($A188,Events!$B:$I,6,FALSE)</f>
        <v>Linked Ley Lines</v>
      </c>
      <c r="AE188" t="str">
        <f>VLOOKUP($A188,Events!$B:$I,7,FALSE)</f>
        <v>Roiling Roots</v>
      </c>
      <c r="AF188" t="str">
        <f>VLOOKUP($A188,Events!$B:$I,8,FALSE)</f>
        <v>Bountiful Equinox</v>
      </c>
    </row>
    <row r="189" spans="1:32" ht="15" customHeight="1" x14ac:dyDescent="0.3">
      <c r="A189" t="s">
        <v>24433</v>
      </c>
      <c r="B189" t="s">
        <v>24315</v>
      </c>
      <c r="C189" t="s">
        <v>24214</v>
      </c>
      <c r="D189" t="s">
        <v>951</v>
      </c>
      <c r="E189" t="s">
        <v>45</v>
      </c>
      <c r="F189" t="s">
        <v>236</v>
      </c>
      <c r="G189" s="2" t="s">
        <v>24440</v>
      </c>
      <c r="H189" t="s">
        <v>368</v>
      </c>
      <c r="I189" s="1">
        <v>1</v>
      </c>
      <c r="J189" s="1">
        <v>1</v>
      </c>
      <c r="K189" s="1">
        <v>0</v>
      </c>
      <c r="L189" s="1">
        <v>0</v>
      </c>
      <c r="M189" s="1">
        <v>1</v>
      </c>
      <c r="O189" s="1">
        <f t="shared" si="18"/>
        <v>5</v>
      </c>
      <c r="P189" s="1">
        <f t="shared" si="19"/>
        <v>3</v>
      </c>
      <c r="Q189" s="1">
        <f t="shared" si="20"/>
        <v>0</v>
      </c>
      <c r="R189" s="1">
        <f t="shared" si="21"/>
        <v>2</v>
      </c>
      <c r="S189" s="1">
        <f t="shared" si="22"/>
        <v>0</v>
      </c>
      <c r="T189" s="1">
        <f t="shared" si="23"/>
        <v>0</v>
      </c>
      <c r="U189" s="1">
        <f t="shared" si="24"/>
        <v>0</v>
      </c>
      <c r="V189" s="1">
        <f t="shared" si="25"/>
        <v>3</v>
      </c>
      <c r="W189" s="19">
        <f>VLOOKUP(E189,'Win Rate'!B:I,8,FALSE)</f>
        <v>0.42152466367713004</v>
      </c>
      <c r="X189" s="20">
        <f>VLOOKUP(E189,'Win Rate'!B:J,9,FALSE)</f>
        <v>-54.98474267982013</v>
      </c>
      <c r="Y189" s="18" cm="1">
        <f t="array" ref="Y189">IFERROR(INDEX($Z$2:$Z188,SUMPRODUCT(MAX(ROW($D$2:$D188)*($D189=$D$2:$D188))-1)),_xlfn.IFNA(IF(VLOOKUP(D189,'4.2 Elo (Values)'!A:C,3,FALSE)&gt;0,VLOOKUP(Results!D189,'4.2 Elo (Values)'!A:C,3,FALSE),400),400))</f>
        <v>537.09397990817411</v>
      </c>
      <c r="Z189" s="18">
        <f>Y189+(IFERROR(VLOOKUP(D189,'4.2 Elo (Values)'!A:J,10,FALSE),40)*(V189-(1/(10^(((AVERAGEIFS(Y:Y,A:A,A189)+AVERAGEIFS(X:X,A:A,A189))-(Y189+X189))/400)+1)*O189)))</f>
        <v>537.1848457908668</v>
      </c>
      <c r="AA189" s="18">
        <f t="shared" si="26"/>
        <v>9.0865882692696687E-2</v>
      </c>
      <c r="AB189" t="str">
        <f>VLOOKUP($A189,Events!$B:$I,4,FALSE)</f>
        <v>Surge of Slaughter</v>
      </c>
      <c r="AC189" t="str">
        <f>VLOOKUP($A189,Events!$B:$I,5,FALSE)</f>
        <v>Creeping Corruption</v>
      </c>
      <c r="AD189" t="str">
        <f>VLOOKUP($A189,Events!$B:$I,6,FALSE)</f>
        <v>Linked Ley Lines</v>
      </c>
      <c r="AE189" t="str">
        <f>VLOOKUP($A189,Events!$B:$I,7,FALSE)</f>
        <v>Roiling Roots</v>
      </c>
      <c r="AF189" t="str">
        <f>VLOOKUP($A189,Events!$B:$I,8,FALSE)</f>
        <v>Bountiful Equinox</v>
      </c>
    </row>
    <row r="190" spans="1:32" ht="15" customHeight="1" x14ac:dyDescent="0.3">
      <c r="A190" t="s">
        <v>24433</v>
      </c>
      <c r="B190" t="s">
        <v>24315</v>
      </c>
      <c r="C190" t="s">
        <v>24214</v>
      </c>
      <c r="D190" t="s">
        <v>723</v>
      </c>
      <c r="E190" t="s">
        <v>138</v>
      </c>
      <c r="F190" t="s">
        <v>23132</v>
      </c>
      <c r="G190" s="2" t="s">
        <v>24441</v>
      </c>
      <c r="H190" t="s">
        <v>368</v>
      </c>
      <c r="I190" s="1">
        <v>1</v>
      </c>
      <c r="J190" s="1">
        <v>1</v>
      </c>
      <c r="K190" s="1">
        <v>1</v>
      </c>
      <c r="L190" s="1">
        <v>0</v>
      </c>
      <c r="M190" s="1">
        <v>1</v>
      </c>
      <c r="O190" s="1">
        <f t="shared" si="18"/>
        <v>5</v>
      </c>
      <c r="P190" s="1">
        <f t="shared" si="19"/>
        <v>4</v>
      </c>
      <c r="Q190" s="1">
        <f t="shared" si="20"/>
        <v>0</v>
      </c>
      <c r="R190" s="1">
        <f t="shared" si="21"/>
        <v>1</v>
      </c>
      <c r="S190" s="1">
        <f t="shared" si="22"/>
        <v>1</v>
      </c>
      <c r="T190" s="1">
        <f t="shared" si="23"/>
        <v>0</v>
      </c>
      <c r="U190" s="1">
        <f t="shared" si="24"/>
        <v>0</v>
      </c>
      <c r="V190" s="1">
        <f t="shared" si="25"/>
        <v>4</v>
      </c>
      <c r="W190" s="19">
        <f>VLOOKUP(E190,'Win Rate'!B:I,8,FALSE)</f>
        <v>0.48863636363636365</v>
      </c>
      <c r="X190" s="20">
        <f>VLOOKUP(E190,'Win Rate'!B:J,9,FALSE)</f>
        <v>-7.8976232783028522</v>
      </c>
      <c r="Y190" s="18" cm="1">
        <f t="array" ref="Y190">IFERROR(INDEX($Z$2:$Z189,SUMPRODUCT(MAX(ROW($D$2:$D189)*($D190=$D$2:$D189))-1)),_xlfn.IFNA(IF(VLOOKUP(D190,'4.2 Elo (Values)'!A:C,3,FALSE)&gt;0,VLOOKUP(Results!D190,'4.2 Elo (Values)'!A:C,3,FALSE),400),400))</f>
        <v>582.54455842316156</v>
      </c>
      <c r="Z190" s="18">
        <f>Y190+(IFERROR(VLOOKUP(D190,'4.2 Elo (Values)'!A:J,10,FALSE),40)*(V190-(1/(10^(((AVERAGEIFS(Y:Y,A:A,A190)+AVERAGEIFS(X:X,A:A,A190))-(Y190+X190))/400)+1)*O190)))</f>
        <v>590.74845079581894</v>
      </c>
      <c r="AA190" s="18">
        <f t="shared" si="26"/>
        <v>8.2038923726573785</v>
      </c>
      <c r="AB190" t="str">
        <f>VLOOKUP($A190,Events!$B:$I,4,FALSE)</f>
        <v>Surge of Slaughter</v>
      </c>
      <c r="AC190" t="str">
        <f>VLOOKUP($A190,Events!$B:$I,5,FALSE)</f>
        <v>Creeping Corruption</v>
      </c>
      <c r="AD190" t="str">
        <f>VLOOKUP($A190,Events!$B:$I,6,FALSE)</f>
        <v>Linked Ley Lines</v>
      </c>
      <c r="AE190" t="str">
        <f>VLOOKUP($A190,Events!$B:$I,7,FALSE)</f>
        <v>Roiling Roots</v>
      </c>
      <c r="AF190" t="str">
        <f>VLOOKUP($A190,Events!$B:$I,8,FALSE)</f>
        <v>Bountiful Equinox</v>
      </c>
    </row>
    <row r="191" spans="1:32" ht="15" customHeight="1" x14ac:dyDescent="0.3">
      <c r="A191" t="s">
        <v>24433</v>
      </c>
      <c r="B191" t="s">
        <v>24315</v>
      </c>
      <c r="C191" t="s">
        <v>24214</v>
      </c>
      <c r="D191" t="s">
        <v>685</v>
      </c>
      <c r="E191" t="s">
        <v>121</v>
      </c>
      <c r="F191" t="s">
        <v>24207</v>
      </c>
      <c r="G191" s="2" t="s">
        <v>24442</v>
      </c>
      <c r="H191" t="s">
        <v>368</v>
      </c>
      <c r="I191" s="1">
        <v>1</v>
      </c>
      <c r="J191" s="1">
        <v>1</v>
      </c>
      <c r="K191" s="1">
        <v>1</v>
      </c>
      <c r="L191" s="1">
        <v>1</v>
      </c>
      <c r="M191" s="1">
        <v>1</v>
      </c>
      <c r="O191" s="1">
        <f t="shared" si="18"/>
        <v>5</v>
      </c>
      <c r="P191" s="1">
        <f t="shared" si="19"/>
        <v>5</v>
      </c>
      <c r="Q191" s="1">
        <f t="shared" si="20"/>
        <v>0</v>
      </c>
      <c r="R191" s="1">
        <f t="shared" si="21"/>
        <v>0</v>
      </c>
      <c r="S191" s="1">
        <f t="shared" si="22"/>
        <v>1</v>
      </c>
      <c r="T191" s="1">
        <f t="shared" si="23"/>
        <v>1</v>
      </c>
      <c r="U191" s="1">
        <f t="shared" si="24"/>
        <v>1</v>
      </c>
      <c r="V191" s="1">
        <f t="shared" si="25"/>
        <v>5</v>
      </c>
      <c r="W191" s="19">
        <f>VLOOKUP(E191,'Win Rate'!B:I,8,FALSE)</f>
        <v>0.60373443983402486</v>
      </c>
      <c r="X191" s="20">
        <f>VLOOKUP(E191,'Win Rate'!B:J,9,FALSE)</f>
        <v>73.143848695271856</v>
      </c>
      <c r="Y191" s="18" cm="1">
        <f t="array" ref="Y191">IFERROR(INDEX($Z$2:$Z190,SUMPRODUCT(MAX(ROW($D$2:$D190)*($D191=$D$2:$D190))-1)),_xlfn.IFNA(IF(VLOOKUP(D191,'4.2 Elo (Values)'!A:C,3,FALSE)&gt;0,VLOOKUP(Results!D191,'4.2 Elo (Values)'!A:C,3,FALSE),400),400))</f>
        <v>598.25927386965043</v>
      </c>
      <c r="Z191" s="18">
        <f>Y191+(IFERROR(VLOOKUP(D191,'4.2 Elo (Values)'!A:J,10,FALSE),40)*(V191-(1/(10^(((AVERAGEIFS(Y:Y,A:A,A191)+AVERAGEIFS(X:X,A:A,A191))-(Y191+X191))/400)+1)*O191)))</f>
        <v>616.63128765813224</v>
      </c>
      <c r="AA191" s="18">
        <f t="shared" si="26"/>
        <v>18.372013788481809</v>
      </c>
      <c r="AB191" t="str">
        <f>VLOOKUP($A191,Events!$B:$I,4,FALSE)</f>
        <v>Surge of Slaughter</v>
      </c>
      <c r="AC191" t="str">
        <f>VLOOKUP($A191,Events!$B:$I,5,FALSE)</f>
        <v>Creeping Corruption</v>
      </c>
      <c r="AD191" t="str">
        <f>VLOOKUP($A191,Events!$B:$I,6,FALSE)</f>
        <v>Linked Ley Lines</v>
      </c>
      <c r="AE191" t="str">
        <f>VLOOKUP($A191,Events!$B:$I,7,FALSE)</f>
        <v>Roiling Roots</v>
      </c>
      <c r="AF191" t="str">
        <f>VLOOKUP($A191,Events!$B:$I,8,FALSE)</f>
        <v>Bountiful Equinox</v>
      </c>
    </row>
    <row r="192" spans="1:32" ht="15" customHeight="1" x14ac:dyDescent="0.3">
      <c r="A192" t="s">
        <v>24433</v>
      </c>
      <c r="B192" t="s">
        <v>24315</v>
      </c>
      <c r="C192" t="s">
        <v>24214</v>
      </c>
      <c r="D192" t="s">
        <v>20128</v>
      </c>
      <c r="E192" t="s">
        <v>42</v>
      </c>
      <c r="F192" t="s">
        <v>24197</v>
      </c>
      <c r="G192" s="2" t="s">
        <v>24443</v>
      </c>
      <c r="H192" t="s">
        <v>368</v>
      </c>
      <c r="I192" s="1">
        <v>1</v>
      </c>
      <c r="J192" s="1">
        <v>0</v>
      </c>
      <c r="K192" s="1">
        <v>1</v>
      </c>
      <c r="L192" s="1">
        <v>1</v>
      </c>
      <c r="M192" s="1">
        <v>0</v>
      </c>
      <c r="O192" s="1">
        <f t="shared" si="18"/>
        <v>5</v>
      </c>
      <c r="P192" s="1">
        <f t="shared" si="19"/>
        <v>3</v>
      </c>
      <c r="Q192" s="1">
        <f t="shared" si="20"/>
        <v>0</v>
      </c>
      <c r="R192" s="1">
        <f t="shared" si="21"/>
        <v>2</v>
      </c>
      <c r="S192" s="1">
        <f t="shared" si="22"/>
        <v>0</v>
      </c>
      <c r="T192" s="1">
        <f t="shared" si="23"/>
        <v>0</v>
      </c>
      <c r="U192" s="1">
        <f t="shared" si="24"/>
        <v>0</v>
      </c>
      <c r="V192" s="1">
        <f t="shared" si="25"/>
        <v>3</v>
      </c>
      <c r="W192" s="19">
        <f>VLOOKUP(E192,'Win Rate'!B:I,8,FALSE)</f>
        <v>0.47570850202429149</v>
      </c>
      <c r="X192" s="20">
        <f>VLOOKUP(E192,'Win Rate'!B:J,9,FALSE)</f>
        <v>-16.89276072380623</v>
      </c>
      <c r="Y192" s="18" cm="1">
        <f t="array" ref="Y192">IFERROR(INDEX($Z$2:$Z191,SUMPRODUCT(MAX(ROW($D$2:$D191)*($D192=$D$2:$D191))-1)),_xlfn.IFNA(IF(VLOOKUP(D192,'4.2 Elo (Values)'!A:C,3,FALSE)&gt;0,VLOOKUP(Results!D192,'4.2 Elo (Values)'!A:C,3,FALSE),400),400))</f>
        <v>362.04629150281477</v>
      </c>
      <c r="Z192" s="18">
        <f>Y192+(IFERROR(VLOOKUP(D192,'4.2 Elo (Values)'!A:J,10,FALSE),40)*(V192-(1/(10^(((AVERAGEIFS(Y:Y,A:A,A192)+AVERAGEIFS(X:X,A:A,A192))-(Y192+X192))/400)+1)*O192)))</f>
        <v>401.14389762071261</v>
      </c>
      <c r="AA192" s="18">
        <f t="shared" si="26"/>
        <v>39.09760611789784</v>
      </c>
      <c r="AB192" t="str">
        <f>VLOOKUP($A192,Events!$B:$I,4,FALSE)</f>
        <v>Surge of Slaughter</v>
      </c>
      <c r="AC192" t="str">
        <f>VLOOKUP($A192,Events!$B:$I,5,FALSE)</f>
        <v>Creeping Corruption</v>
      </c>
      <c r="AD192" t="str">
        <f>VLOOKUP($A192,Events!$B:$I,6,FALSE)</f>
        <v>Linked Ley Lines</v>
      </c>
      <c r="AE192" t="str">
        <f>VLOOKUP($A192,Events!$B:$I,7,FALSE)</f>
        <v>Roiling Roots</v>
      </c>
      <c r="AF192" t="str">
        <f>VLOOKUP($A192,Events!$B:$I,8,FALSE)</f>
        <v>Bountiful Equinox</v>
      </c>
    </row>
    <row r="193" spans="1:32" ht="15" customHeight="1" x14ac:dyDescent="0.3">
      <c r="A193" t="s">
        <v>24433</v>
      </c>
      <c r="B193" t="s">
        <v>24315</v>
      </c>
      <c r="C193" t="s">
        <v>24214</v>
      </c>
      <c r="D193" t="s">
        <v>19184</v>
      </c>
      <c r="E193" t="s">
        <v>39</v>
      </c>
      <c r="F193" t="s">
        <v>40</v>
      </c>
      <c r="G193" s="2" t="s">
        <v>24444</v>
      </c>
      <c r="H193" t="s">
        <v>368</v>
      </c>
      <c r="I193" s="1">
        <v>0</v>
      </c>
      <c r="J193" s="1">
        <v>1</v>
      </c>
      <c r="K193" s="1">
        <v>0</v>
      </c>
      <c r="L193" s="1">
        <v>0</v>
      </c>
      <c r="M193" s="1">
        <v>0</v>
      </c>
      <c r="O193" s="1">
        <f t="shared" si="18"/>
        <v>5</v>
      </c>
      <c r="P193" s="1">
        <f t="shared" si="19"/>
        <v>1</v>
      </c>
      <c r="Q193" s="1">
        <f t="shared" si="20"/>
        <v>0</v>
      </c>
      <c r="R193" s="1">
        <f t="shared" si="21"/>
        <v>4</v>
      </c>
      <c r="S193" s="1">
        <f t="shared" si="22"/>
        <v>0</v>
      </c>
      <c r="T193" s="1">
        <f t="shared" si="23"/>
        <v>0</v>
      </c>
      <c r="U193" s="1">
        <f t="shared" si="24"/>
        <v>0</v>
      </c>
      <c r="V193" s="1">
        <f t="shared" si="25"/>
        <v>1</v>
      </c>
      <c r="W193" s="19">
        <f>VLOOKUP(E193,'Win Rate'!B:I,8,FALSE)</f>
        <v>0.42931034482758623</v>
      </c>
      <c r="X193" s="20">
        <f>VLOOKUP(E193,'Win Rate'!B:J,9,FALSE)</f>
        <v>-49.451458671992945</v>
      </c>
      <c r="Y193" s="18" cm="1">
        <f t="array" ref="Y193">IFERROR(INDEX($Z$2:$Z192,SUMPRODUCT(MAX(ROW($D$2:$D192)*($D193=$D$2:$D192))-1)),_xlfn.IFNA(IF(VLOOKUP(D193,'4.2 Elo (Values)'!A:C,3,FALSE)&gt;0,VLOOKUP(Results!D193,'4.2 Elo (Values)'!A:C,3,FALSE),400),400))</f>
        <v>369.0778606281761</v>
      </c>
      <c r="Z193" s="18">
        <f>Y193+(IFERROR(VLOOKUP(D193,'4.2 Elo (Values)'!A:J,10,FALSE),40)*(V193-(1/(10^(((AVERAGEIFS(Y:Y,A:A,A193)+AVERAGEIFS(X:X,A:A,A193))-(Y193+X193))/400)+1)*O193)))</f>
        <v>335.1444735416211</v>
      </c>
      <c r="AA193" s="18">
        <f t="shared" si="26"/>
        <v>-33.933387086555001</v>
      </c>
      <c r="AB193" t="str">
        <f>VLOOKUP($A193,Events!$B:$I,4,FALSE)</f>
        <v>Surge of Slaughter</v>
      </c>
      <c r="AC193" t="str">
        <f>VLOOKUP($A193,Events!$B:$I,5,FALSE)</f>
        <v>Creeping Corruption</v>
      </c>
      <c r="AD193" t="str">
        <f>VLOOKUP($A193,Events!$B:$I,6,FALSE)</f>
        <v>Linked Ley Lines</v>
      </c>
      <c r="AE193" t="str">
        <f>VLOOKUP($A193,Events!$B:$I,7,FALSE)</f>
        <v>Roiling Roots</v>
      </c>
      <c r="AF193" t="str">
        <f>VLOOKUP($A193,Events!$B:$I,8,FALSE)</f>
        <v>Bountiful Equinox</v>
      </c>
    </row>
    <row r="194" spans="1:32" ht="15" customHeight="1" x14ac:dyDescent="0.3">
      <c r="A194" t="s">
        <v>24433</v>
      </c>
      <c r="B194" t="s">
        <v>24315</v>
      </c>
      <c r="C194" t="s">
        <v>24214</v>
      </c>
      <c r="D194" t="s">
        <v>15356</v>
      </c>
      <c r="E194" t="s">
        <v>49</v>
      </c>
      <c r="F194" t="s">
        <v>62</v>
      </c>
      <c r="G194" s="2" t="s">
        <v>24445</v>
      </c>
      <c r="H194" t="s">
        <v>368</v>
      </c>
      <c r="I194" s="1">
        <v>0</v>
      </c>
      <c r="J194" s="1">
        <v>0</v>
      </c>
      <c r="K194" s="1">
        <v>1</v>
      </c>
      <c r="L194" s="1">
        <v>1</v>
      </c>
      <c r="M194" s="1">
        <v>0</v>
      </c>
      <c r="O194" s="1">
        <f t="shared" si="18"/>
        <v>5</v>
      </c>
      <c r="P194" s="1">
        <f t="shared" si="19"/>
        <v>2</v>
      </c>
      <c r="Q194" s="1">
        <f t="shared" si="20"/>
        <v>0</v>
      </c>
      <c r="R194" s="1">
        <f t="shared" si="21"/>
        <v>3</v>
      </c>
      <c r="S194" s="1">
        <f t="shared" si="22"/>
        <v>0</v>
      </c>
      <c r="T194" s="1">
        <f t="shared" si="23"/>
        <v>0</v>
      </c>
      <c r="U194" s="1">
        <f t="shared" si="24"/>
        <v>0</v>
      </c>
      <c r="V194" s="1">
        <f t="shared" si="25"/>
        <v>2</v>
      </c>
      <c r="W194" s="19">
        <f>VLOOKUP(E194,'Win Rate'!B:I,8,FALSE)</f>
        <v>0.45549738219895286</v>
      </c>
      <c r="X194" s="20">
        <f>VLOOKUP(E194,'Win Rate'!B:J,9,FALSE)</f>
        <v>-31.005634672064751</v>
      </c>
      <c r="Y194" s="18" cm="1">
        <f t="array" ref="Y194">IFERROR(INDEX($Z$2:$Z193,SUMPRODUCT(MAX(ROW($D$2:$D193)*($D194=$D$2:$D193))-1)),_xlfn.IFNA(IF(VLOOKUP(D194,'4.2 Elo (Values)'!A:C,3,FALSE)&gt;0,VLOOKUP(Results!D194,'4.2 Elo (Values)'!A:C,3,FALSE),400),400))</f>
        <v>382.93686898806391</v>
      </c>
      <c r="Z194" s="18">
        <f>Y194+(IFERROR(VLOOKUP(D194,'4.2 Elo (Values)'!A:J,10,FALSE),40)*(V194-(1/(10^(((AVERAGEIFS(Y:Y,A:A,A194)+AVERAGEIFS(X:X,A:A,A194))-(Y194+X194))/400)+1)*O194)))</f>
        <v>381.54246207745206</v>
      </c>
      <c r="AA194" s="18">
        <f t="shared" si="26"/>
        <v>-1.3944069106118491</v>
      </c>
      <c r="AB194" t="str">
        <f>VLOOKUP($A194,Events!$B:$I,4,FALSE)</f>
        <v>Surge of Slaughter</v>
      </c>
      <c r="AC194" t="str">
        <f>VLOOKUP($A194,Events!$B:$I,5,FALSE)</f>
        <v>Creeping Corruption</v>
      </c>
      <c r="AD194" t="str">
        <f>VLOOKUP($A194,Events!$B:$I,6,FALSE)</f>
        <v>Linked Ley Lines</v>
      </c>
      <c r="AE194" t="str">
        <f>VLOOKUP($A194,Events!$B:$I,7,FALSE)</f>
        <v>Roiling Roots</v>
      </c>
      <c r="AF194" t="str">
        <f>VLOOKUP($A194,Events!$B:$I,8,FALSE)</f>
        <v>Bountiful Equinox</v>
      </c>
    </row>
    <row r="195" spans="1:32" ht="15" customHeight="1" x14ac:dyDescent="0.3">
      <c r="A195" t="s">
        <v>24433</v>
      </c>
      <c r="B195" t="s">
        <v>24315</v>
      </c>
      <c r="C195" t="s">
        <v>24214</v>
      </c>
      <c r="D195" t="s">
        <v>4550</v>
      </c>
      <c r="E195" t="s">
        <v>45</v>
      </c>
      <c r="F195" t="s">
        <v>24209</v>
      </c>
      <c r="G195" s="2" t="s">
        <v>24446</v>
      </c>
      <c r="H195" t="s">
        <v>368</v>
      </c>
      <c r="I195" s="1">
        <v>1</v>
      </c>
      <c r="J195" s="1">
        <v>0</v>
      </c>
      <c r="K195" s="1">
        <v>0</v>
      </c>
      <c r="L195" s="1">
        <v>0</v>
      </c>
      <c r="M195" s="1">
        <v>1</v>
      </c>
      <c r="O195" s="1">
        <f t="shared" si="18"/>
        <v>5</v>
      </c>
      <c r="P195" s="1">
        <f t="shared" si="19"/>
        <v>2</v>
      </c>
      <c r="Q195" s="1">
        <f t="shared" si="20"/>
        <v>0</v>
      </c>
      <c r="R195" s="1">
        <f t="shared" si="21"/>
        <v>3</v>
      </c>
      <c r="S195" s="1">
        <f t="shared" si="22"/>
        <v>0</v>
      </c>
      <c r="T195" s="1">
        <f t="shared" si="23"/>
        <v>0</v>
      </c>
      <c r="U195" s="1">
        <f t="shared" si="24"/>
        <v>0</v>
      </c>
      <c r="V195" s="1">
        <f t="shared" si="25"/>
        <v>2</v>
      </c>
      <c r="W195" s="19">
        <f>VLOOKUP(E195,'Win Rate'!B:I,8,FALSE)</f>
        <v>0.42152466367713004</v>
      </c>
      <c r="X195" s="20">
        <f>VLOOKUP(E195,'Win Rate'!B:J,9,FALSE)</f>
        <v>-54.98474267982013</v>
      </c>
      <c r="Y195" s="18" cm="1">
        <f t="array" ref="Y195">IFERROR(INDEX($Z$2:$Z194,SUMPRODUCT(MAX(ROW($D$2:$D194)*($D195=$D$2:$D194))-1)),_xlfn.IFNA(IF(VLOOKUP(D195,'4.2 Elo (Values)'!A:C,3,FALSE)&gt;0,VLOOKUP(Results!D195,'4.2 Elo (Values)'!A:C,3,FALSE),400),400))</f>
        <v>423.06683857735391</v>
      </c>
      <c r="Z195" s="18">
        <f>Y195+(IFERROR(VLOOKUP(D195,'4.2 Elo (Values)'!A:J,10,FALSE),40)*(V195-(1/(10^(((AVERAGEIFS(Y:Y,A:A,A195)+AVERAGEIFS(X:X,A:A,A195))-(Y195+X195))/400)+1)*O195)))</f>
        <v>415.73405329699438</v>
      </c>
      <c r="AA195" s="18">
        <f t="shared" si="26"/>
        <v>-7.3327852803595306</v>
      </c>
      <c r="AB195" t="str">
        <f>VLOOKUP($A195,Events!$B:$I,4,FALSE)</f>
        <v>Surge of Slaughter</v>
      </c>
      <c r="AC195" t="str">
        <f>VLOOKUP($A195,Events!$B:$I,5,FALSE)</f>
        <v>Creeping Corruption</v>
      </c>
      <c r="AD195" t="str">
        <f>VLOOKUP($A195,Events!$B:$I,6,FALSE)</f>
        <v>Linked Ley Lines</v>
      </c>
      <c r="AE195" t="str">
        <f>VLOOKUP($A195,Events!$B:$I,7,FALSE)</f>
        <v>Roiling Roots</v>
      </c>
      <c r="AF195" t="str">
        <f>VLOOKUP($A195,Events!$B:$I,8,FALSE)</f>
        <v>Bountiful Equinox</v>
      </c>
    </row>
    <row r="196" spans="1:32" ht="15" customHeight="1" x14ac:dyDescent="0.3">
      <c r="A196" t="s">
        <v>24433</v>
      </c>
      <c r="B196" t="s">
        <v>24315</v>
      </c>
      <c r="C196" t="s">
        <v>24214</v>
      </c>
      <c r="D196" t="s">
        <v>24447</v>
      </c>
      <c r="E196" t="s">
        <v>49</v>
      </c>
      <c r="F196" t="s">
        <v>62</v>
      </c>
      <c r="G196" s="2" t="s">
        <v>24448</v>
      </c>
      <c r="H196" t="s">
        <v>368</v>
      </c>
      <c r="I196" s="1">
        <v>1</v>
      </c>
      <c r="J196" s="1">
        <v>0</v>
      </c>
      <c r="K196" s="1">
        <v>0</v>
      </c>
      <c r="L196" s="1">
        <v>1</v>
      </c>
      <c r="M196" s="1">
        <v>1</v>
      </c>
      <c r="O196" s="1">
        <f t="shared" ref="O196:O259" si="27">SUM(P196:R196)</f>
        <v>5</v>
      </c>
      <c r="P196" s="1">
        <f t="shared" ref="P196:P259" si="28">COUNTIFS($I196:$N196,1)</f>
        <v>3</v>
      </c>
      <c r="Q196" s="1">
        <f t="shared" ref="Q196:Q259" si="29">COUNTIFS($I196:$N196,0.5)</f>
        <v>0</v>
      </c>
      <c r="R196" s="1">
        <f t="shared" ref="R196:R259" si="30">COUNTIFS($I196:$N196,0)</f>
        <v>2</v>
      </c>
      <c r="S196" s="1">
        <f t="shared" ref="S196:S259" si="31">IF(SUM(I196:K196)=3,1,0)</f>
        <v>0</v>
      </c>
      <c r="T196" s="1">
        <f t="shared" ref="T196:T259" si="32">IF(SUM(I196:L196)=4,1,0)</f>
        <v>0</v>
      </c>
      <c r="U196" s="1">
        <f t="shared" ref="U196:U259" si="33">IF(SUM(I196:M196)=5,1,0)</f>
        <v>0</v>
      </c>
      <c r="V196" s="1">
        <f t="shared" ref="V196:V259" si="34">SUM(I196:N196)</f>
        <v>3</v>
      </c>
      <c r="W196" s="19">
        <f>VLOOKUP(E196,'Win Rate'!B:I,8,FALSE)</f>
        <v>0.45549738219895286</v>
      </c>
      <c r="X196" s="20">
        <f>VLOOKUP(E196,'Win Rate'!B:J,9,FALSE)</f>
        <v>-31.005634672064751</v>
      </c>
      <c r="Y196" s="18" cm="1">
        <f t="array" ref="Y196">IFERROR(INDEX($Z$2:$Z195,SUMPRODUCT(MAX(ROW($D$2:$D195)*($D196=$D$2:$D195))-1)),_xlfn.IFNA(IF(VLOOKUP(D196,'4.2 Elo (Values)'!A:C,3,FALSE)&gt;0,VLOOKUP(Results!D196,'4.2 Elo (Values)'!A:C,3,FALSE),400),400))</f>
        <v>400</v>
      </c>
      <c r="Z196" s="18">
        <f>Y196+(IFERROR(VLOOKUP(D196,'4.2 Elo (Values)'!A:J,10,FALSE),40)*(V196-(1/(10^(((AVERAGEIFS(Y:Y,A:A,A196)+AVERAGEIFS(X:X,A:A,A196))-(Y196+X196))/400)+1)*O196)))</f>
        <v>432.40877029495869</v>
      </c>
      <c r="AA196" s="18">
        <f t="shared" ref="AA196:AA259" si="35">Z196-Y196</f>
        <v>32.408770294958686</v>
      </c>
      <c r="AB196" t="str">
        <f>VLOOKUP($A196,Events!$B:$I,4,FALSE)</f>
        <v>Surge of Slaughter</v>
      </c>
      <c r="AC196" t="str">
        <f>VLOOKUP($A196,Events!$B:$I,5,FALSE)</f>
        <v>Creeping Corruption</v>
      </c>
      <c r="AD196" t="str">
        <f>VLOOKUP($A196,Events!$B:$I,6,FALSE)</f>
        <v>Linked Ley Lines</v>
      </c>
      <c r="AE196" t="str">
        <f>VLOOKUP($A196,Events!$B:$I,7,FALSE)</f>
        <v>Roiling Roots</v>
      </c>
      <c r="AF196" t="str">
        <f>VLOOKUP($A196,Events!$B:$I,8,FALSE)</f>
        <v>Bountiful Equinox</v>
      </c>
    </row>
    <row r="197" spans="1:32" ht="15" customHeight="1" x14ac:dyDescent="0.3">
      <c r="A197" t="s">
        <v>24433</v>
      </c>
      <c r="B197" t="s">
        <v>24315</v>
      </c>
      <c r="C197" t="s">
        <v>24214</v>
      </c>
      <c r="D197" t="s">
        <v>10135</v>
      </c>
      <c r="E197" t="s">
        <v>49</v>
      </c>
      <c r="F197" t="s">
        <v>62</v>
      </c>
      <c r="G197" s="2" t="s">
        <v>24449</v>
      </c>
      <c r="H197" t="s">
        <v>368</v>
      </c>
      <c r="I197" s="1">
        <v>1</v>
      </c>
      <c r="J197" s="1">
        <v>0</v>
      </c>
      <c r="K197" s="1">
        <v>1</v>
      </c>
      <c r="L197" s="1">
        <v>0</v>
      </c>
      <c r="M197" s="1">
        <v>1</v>
      </c>
      <c r="O197" s="1">
        <f t="shared" si="27"/>
        <v>5</v>
      </c>
      <c r="P197" s="1">
        <f t="shared" si="28"/>
        <v>3</v>
      </c>
      <c r="Q197" s="1">
        <f t="shared" si="29"/>
        <v>0</v>
      </c>
      <c r="R197" s="1">
        <f t="shared" si="30"/>
        <v>2</v>
      </c>
      <c r="S197" s="1">
        <f t="shared" si="31"/>
        <v>0</v>
      </c>
      <c r="T197" s="1">
        <f t="shared" si="32"/>
        <v>0</v>
      </c>
      <c r="U197" s="1">
        <f t="shared" si="33"/>
        <v>0</v>
      </c>
      <c r="V197" s="1">
        <f t="shared" si="34"/>
        <v>3</v>
      </c>
      <c r="W197" s="19">
        <f>VLOOKUP(E197,'Win Rate'!B:I,8,FALSE)</f>
        <v>0.45549738219895286</v>
      </c>
      <c r="X197" s="20">
        <f>VLOOKUP(E197,'Win Rate'!B:J,9,FALSE)</f>
        <v>-31.005634672064751</v>
      </c>
      <c r="Y197" s="18" cm="1">
        <f t="array" ref="Y197">IFERROR(INDEX($Z$2:$Z196,SUMPRODUCT(MAX(ROW($D$2:$D196)*($D197=$D$2:$D196))-1)),_xlfn.IFNA(IF(VLOOKUP(D197,'4.2 Elo (Values)'!A:C,3,FALSE)&gt;0,VLOOKUP(Results!D197,'4.2 Elo (Values)'!A:C,3,FALSE),400),400))</f>
        <v>398.80233617592256</v>
      </c>
      <c r="Z197" s="18">
        <f>Y197+(IFERROR(VLOOKUP(D197,'4.2 Elo (Values)'!A:J,10,FALSE),40)*(V197-(1/(10^(((AVERAGEIFS(Y:Y,A:A,A197)+AVERAGEIFS(X:X,A:A,A197))-(Y197+X197))/400)+1)*O197)))</f>
        <v>431.55036752317358</v>
      </c>
      <c r="AA197" s="18">
        <f t="shared" si="35"/>
        <v>32.748031347251015</v>
      </c>
      <c r="AB197" t="str">
        <f>VLOOKUP($A197,Events!$B:$I,4,FALSE)</f>
        <v>Surge of Slaughter</v>
      </c>
      <c r="AC197" t="str">
        <f>VLOOKUP($A197,Events!$B:$I,5,FALSE)</f>
        <v>Creeping Corruption</v>
      </c>
      <c r="AD197" t="str">
        <f>VLOOKUP($A197,Events!$B:$I,6,FALSE)</f>
        <v>Linked Ley Lines</v>
      </c>
      <c r="AE197" t="str">
        <f>VLOOKUP($A197,Events!$B:$I,7,FALSE)</f>
        <v>Roiling Roots</v>
      </c>
      <c r="AF197" t="str">
        <f>VLOOKUP($A197,Events!$B:$I,8,FALSE)</f>
        <v>Bountiful Equinox</v>
      </c>
    </row>
    <row r="198" spans="1:32" ht="15" customHeight="1" x14ac:dyDescent="0.3">
      <c r="A198" t="s">
        <v>24433</v>
      </c>
      <c r="B198" t="s">
        <v>24315</v>
      </c>
      <c r="C198" t="s">
        <v>24214</v>
      </c>
      <c r="D198" t="s">
        <v>10471</v>
      </c>
      <c r="E198" t="s">
        <v>95</v>
      </c>
      <c r="F198" t="s">
        <v>24216</v>
      </c>
      <c r="G198" s="2" t="s">
        <v>24450</v>
      </c>
      <c r="H198" t="s">
        <v>368</v>
      </c>
      <c r="I198" s="1">
        <v>0</v>
      </c>
      <c r="J198" s="1">
        <v>1</v>
      </c>
      <c r="K198" s="1">
        <v>1</v>
      </c>
      <c r="L198" s="1">
        <v>0</v>
      </c>
      <c r="M198" s="1">
        <v>1</v>
      </c>
      <c r="O198" s="1">
        <f t="shared" si="27"/>
        <v>5</v>
      </c>
      <c r="P198" s="1">
        <f t="shared" si="28"/>
        <v>3</v>
      </c>
      <c r="Q198" s="1">
        <f t="shared" si="29"/>
        <v>0</v>
      </c>
      <c r="R198" s="1">
        <f t="shared" si="30"/>
        <v>2</v>
      </c>
      <c r="S198" s="1">
        <f t="shared" si="31"/>
        <v>0</v>
      </c>
      <c r="T198" s="1">
        <f t="shared" si="32"/>
        <v>0</v>
      </c>
      <c r="U198" s="1">
        <f t="shared" si="33"/>
        <v>0</v>
      </c>
      <c r="V198" s="1">
        <f t="shared" si="34"/>
        <v>3</v>
      </c>
      <c r="W198" s="19">
        <f>VLOOKUP(E198,'Win Rate'!B:I,8,FALSE)</f>
        <v>0.5084269662921348</v>
      </c>
      <c r="X198" s="20">
        <f>VLOOKUP(E198,'Win Rate'!B:J,9,FALSE)</f>
        <v>5.8562104731559854</v>
      </c>
      <c r="Y198" s="18" cm="1">
        <f t="array" ref="Y198">IFERROR(INDEX($Z$2:$Z197,SUMPRODUCT(MAX(ROW($D$2:$D197)*($D198=$D$2:$D197))-1)),_xlfn.IFNA(IF(VLOOKUP(D198,'4.2 Elo (Values)'!A:C,3,FALSE)&gt;0,VLOOKUP(Results!D198,'4.2 Elo (Values)'!A:C,3,FALSE),400),400))</f>
        <v>396.36384958761681</v>
      </c>
      <c r="Z198" s="18">
        <f>Y198+(IFERROR(VLOOKUP(D198,'4.2 Elo (Values)'!A:J,10,FALSE),40)*(V198-(1/(10^(((AVERAGEIFS(Y:Y,A:A,A198)+AVERAGEIFS(X:X,A:A,A198))-(Y198+X198))/400)+1)*O198)))</f>
        <v>407.81840437948932</v>
      </c>
      <c r="AA198" s="18">
        <f t="shared" si="35"/>
        <v>11.454554791872511</v>
      </c>
      <c r="AB198" t="str">
        <f>VLOOKUP($A198,Events!$B:$I,4,FALSE)</f>
        <v>Surge of Slaughter</v>
      </c>
      <c r="AC198" t="str">
        <f>VLOOKUP($A198,Events!$B:$I,5,FALSE)</f>
        <v>Creeping Corruption</v>
      </c>
      <c r="AD198" t="str">
        <f>VLOOKUP($A198,Events!$B:$I,6,FALSE)</f>
        <v>Linked Ley Lines</v>
      </c>
      <c r="AE198" t="str">
        <f>VLOOKUP($A198,Events!$B:$I,7,FALSE)</f>
        <v>Roiling Roots</v>
      </c>
      <c r="AF198" t="str">
        <f>VLOOKUP($A198,Events!$B:$I,8,FALSE)</f>
        <v>Bountiful Equinox</v>
      </c>
    </row>
    <row r="199" spans="1:32" ht="15" customHeight="1" x14ac:dyDescent="0.3">
      <c r="A199" t="s">
        <v>24433</v>
      </c>
      <c r="B199" t="s">
        <v>24315</v>
      </c>
      <c r="C199" t="s">
        <v>24214</v>
      </c>
      <c r="D199" t="s">
        <v>10299</v>
      </c>
      <c r="E199" t="s">
        <v>20</v>
      </c>
      <c r="F199" t="s">
        <v>240</v>
      </c>
      <c r="G199" s="2" t="s">
        <v>24451</v>
      </c>
      <c r="H199" t="s">
        <v>368</v>
      </c>
      <c r="I199" s="1">
        <v>0</v>
      </c>
      <c r="J199" s="1">
        <v>0</v>
      </c>
      <c r="K199" s="1">
        <v>0</v>
      </c>
      <c r="L199" s="1">
        <v>1</v>
      </c>
      <c r="M199" s="1">
        <v>0</v>
      </c>
      <c r="O199" s="1">
        <f t="shared" si="27"/>
        <v>5</v>
      </c>
      <c r="P199" s="1">
        <f t="shared" si="28"/>
        <v>1</v>
      </c>
      <c r="Q199" s="1">
        <f t="shared" si="29"/>
        <v>0</v>
      </c>
      <c r="R199" s="1">
        <f t="shared" si="30"/>
        <v>4</v>
      </c>
      <c r="S199" s="1">
        <f t="shared" si="31"/>
        <v>0</v>
      </c>
      <c r="T199" s="1">
        <f t="shared" si="32"/>
        <v>0</v>
      </c>
      <c r="U199" s="1">
        <f t="shared" si="33"/>
        <v>0</v>
      </c>
      <c r="V199" s="1">
        <f t="shared" si="34"/>
        <v>1</v>
      </c>
      <c r="W199" s="19">
        <f>VLOOKUP(E199,'Win Rate'!B:I,8,FALSE)</f>
        <v>0.41608391608391609</v>
      </c>
      <c r="X199" s="20">
        <f>VLOOKUP(E199,'Win Rate'!B:J,9,FALSE)</f>
        <v>-58.867803902021024</v>
      </c>
      <c r="Y199" s="18" cm="1">
        <f t="array" ref="Y199">IFERROR(INDEX($Z$2:$Z198,SUMPRODUCT(MAX(ROW($D$2:$D198)*($D199=$D$2:$D198))-1)),_xlfn.IFNA(IF(VLOOKUP(D199,'4.2 Elo (Values)'!A:C,3,FALSE)&gt;0,VLOOKUP(Results!D199,'4.2 Elo (Values)'!A:C,3,FALSE),400),400))</f>
        <v>397.66921037769794</v>
      </c>
      <c r="Z199" s="18">
        <f>Y199+(IFERROR(VLOOKUP(D199,'4.2 Elo (Values)'!A:J,10,FALSE),40)*(V199-(1/(10^(((AVERAGEIFS(Y:Y,A:A,A199)+AVERAGEIFS(X:X,A:A,A199))-(Y199+X199))/400)+1)*O199)))</f>
        <v>358.52209946246825</v>
      </c>
      <c r="AA199" s="18">
        <f t="shared" si="35"/>
        <v>-39.147110915229689</v>
      </c>
      <c r="AB199" t="str">
        <f>VLOOKUP($A199,Events!$B:$I,4,FALSE)</f>
        <v>Surge of Slaughter</v>
      </c>
      <c r="AC199" t="str">
        <f>VLOOKUP($A199,Events!$B:$I,5,FALSE)</f>
        <v>Creeping Corruption</v>
      </c>
      <c r="AD199" t="str">
        <f>VLOOKUP($A199,Events!$B:$I,6,FALSE)</f>
        <v>Linked Ley Lines</v>
      </c>
      <c r="AE199" t="str">
        <f>VLOOKUP($A199,Events!$B:$I,7,FALSE)</f>
        <v>Roiling Roots</v>
      </c>
      <c r="AF199" t="str">
        <f>VLOOKUP($A199,Events!$B:$I,8,FALSE)</f>
        <v>Bountiful Equinox</v>
      </c>
    </row>
    <row r="200" spans="1:32" ht="15" customHeight="1" x14ac:dyDescent="0.3">
      <c r="A200" t="s">
        <v>24433</v>
      </c>
      <c r="B200" t="s">
        <v>24315</v>
      </c>
      <c r="C200" t="s">
        <v>24214</v>
      </c>
      <c r="D200" t="s">
        <v>24452</v>
      </c>
      <c r="E200" t="s">
        <v>103</v>
      </c>
      <c r="F200" t="s">
        <v>24206</v>
      </c>
      <c r="G200" s="2" t="s">
        <v>24453</v>
      </c>
      <c r="H200" t="s">
        <v>368</v>
      </c>
      <c r="I200" s="1">
        <v>1</v>
      </c>
      <c r="J200" s="1">
        <v>1</v>
      </c>
      <c r="K200" s="1">
        <v>0</v>
      </c>
      <c r="L200" s="1">
        <v>1</v>
      </c>
      <c r="M200" s="1">
        <v>0</v>
      </c>
      <c r="O200" s="1">
        <f t="shared" si="27"/>
        <v>5</v>
      </c>
      <c r="P200" s="1">
        <f t="shared" si="28"/>
        <v>3</v>
      </c>
      <c r="Q200" s="1">
        <f t="shared" si="29"/>
        <v>0</v>
      </c>
      <c r="R200" s="1">
        <f t="shared" si="30"/>
        <v>2</v>
      </c>
      <c r="S200" s="1">
        <f t="shared" si="31"/>
        <v>0</v>
      </c>
      <c r="T200" s="1">
        <f t="shared" si="32"/>
        <v>0</v>
      </c>
      <c r="U200" s="1">
        <f t="shared" si="33"/>
        <v>0</v>
      </c>
      <c r="V200" s="1">
        <f t="shared" si="34"/>
        <v>3</v>
      </c>
      <c r="W200" s="19">
        <f>VLOOKUP(E200,'Win Rate'!B:I,8,FALSE)</f>
        <v>0.59113300492610843</v>
      </c>
      <c r="X200" s="20">
        <f>VLOOKUP(E200,'Win Rate'!B:J,9,FALSE)</f>
        <v>64.041261468620419</v>
      </c>
      <c r="Y200" s="18" cm="1">
        <f t="array" ref="Y200">IFERROR(INDEX($Z$2:$Z199,SUMPRODUCT(MAX(ROW($D$2:$D199)*($D200=$D$2:$D199))-1)),_xlfn.IFNA(IF(VLOOKUP(D200,'4.2 Elo (Values)'!A:C,3,FALSE)&gt;0,VLOOKUP(Results!D200,'4.2 Elo (Values)'!A:C,3,FALSE),400),400))</f>
        <v>400</v>
      </c>
      <c r="Z200" s="18">
        <f>Y200+(IFERROR(VLOOKUP(D200,'4.2 Elo (Values)'!A:J,10,FALSE),40)*(V200-(1/(10^(((AVERAGEIFS(Y:Y,A:A,A200)+AVERAGEIFS(X:X,A:A,A200))-(Y200+X200))/400)+1)*O200)))</f>
        <v>405.22529556308035</v>
      </c>
      <c r="AA200" s="18">
        <f t="shared" si="35"/>
        <v>5.2252955630803513</v>
      </c>
      <c r="AB200" t="str">
        <f>VLOOKUP($A200,Events!$B:$I,4,FALSE)</f>
        <v>Surge of Slaughter</v>
      </c>
      <c r="AC200" t="str">
        <f>VLOOKUP($A200,Events!$B:$I,5,FALSE)</f>
        <v>Creeping Corruption</v>
      </c>
      <c r="AD200" t="str">
        <f>VLOOKUP($A200,Events!$B:$I,6,FALSE)</f>
        <v>Linked Ley Lines</v>
      </c>
      <c r="AE200" t="str">
        <f>VLOOKUP($A200,Events!$B:$I,7,FALSE)</f>
        <v>Roiling Roots</v>
      </c>
      <c r="AF200" t="str">
        <f>VLOOKUP($A200,Events!$B:$I,8,FALSE)</f>
        <v>Bountiful Equinox</v>
      </c>
    </row>
    <row r="201" spans="1:32" ht="15" customHeight="1" x14ac:dyDescent="0.3">
      <c r="A201" t="s">
        <v>24454</v>
      </c>
      <c r="B201" t="s">
        <v>24315</v>
      </c>
      <c r="C201" t="s">
        <v>24455</v>
      </c>
      <c r="D201" t="s">
        <v>24168</v>
      </c>
      <c r="E201" t="s">
        <v>146</v>
      </c>
      <c r="F201" t="s">
        <v>187</v>
      </c>
      <c r="G201" s="2" t="s">
        <v>24456</v>
      </c>
      <c r="H201" t="s">
        <v>25</v>
      </c>
      <c r="I201" s="1">
        <v>1</v>
      </c>
      <c r="J201" s="1">
        <v>1</v>
      </c>
      <c r="K201" s="1">
        <v>1</v>
      </c>
      <c r="L201" s="1">
        <v>0</v>
      </c>
      <c r="M201" s="1">
        <v>1</v>
      </c>
      <c r="O201" s="1">
        <f t="shared" si="27"/>
        <v>5</v>
      </c>
      <c r="P201" s="1">
        <f t="shared" si="28"/>
        <v>4</v>
      </c>
      <c r="Q201" s="1">
        <f t="shared" si="29"/>
        <v>0</v>
      </c>
      <c r="R201" s="1">
        <f t="shared" si="30"/>
        <v>1</v>
      </c>
      <c r="S201" s="1">
        <f t="shared" si="31"/>
        <v>1</v>
      </c>
      <c r="T201" s="1">
        <f t="shared" si="32"/>
        <v>0</v>
      </c>
      <c r="U201" s="1">
        <f t="shared" si="33"/>
        <v>0</v>
      </c>
      <c r="V201" s="1">
        <f t="shared" si="34"/>
        <v>4</v>
      </c>
      <c r="W201" s="19">
        <f>VLOOKUP(E201,'Win Rate'!B:I,8,FALSE)</f>
        <v>0.48071216617210683</v>
      </c>
      <c r="X201" s="20">
        <f>VLOOKUP(E201,'Win Rate'!B:J,9,FALSE)</f>
        <v>-13.409213657465418</v>
      </c>
      <c r="Y201" s="18" cm="1">
        <f t="array" ref="Y201">IFERROR(INDEX($Z$2:$Z200,SUMPRODUCT(MAX(ROW($D$2:$D200)*($D201=$D$2:$D200))-1)),_xlfn.IFNA(IF(VLOOKUP(D201,'4.2 Elo (Values)'!A:C,3,FALSE)&gt;0,VLOOKUP(Results!D201,'4.2 Elo (Values)'!A:C,3,FALSE),400),400))</f>
        <v>459.5622926616407</v>
      </c>
      <c r="Z201" s="18">
        <f>Y201+(IFERROR(VLOOKUP(D201,'4.2 Elo (Values)'!A:J,10,FALSE),40)*(V201-(1/(10^(((AVERAGEIFS(Y:Y,A:A,A201)+AVERAGEIFS(X:X,A:A,A201))-(Y201+X201))/400)+1)*O201)))</f>
        <v>509.09628930734448</v>
      </c>
      <c r="AA201" s="18">
        <f t="shared" si="35"/>
        <v>49.53399664570378</v>
      </c>
      <c r="AB201">
        <f>VLOOKUP($A201,Events!$B:$I,4,FALSE)</f>
        <v>0</v>
      </c>
      <c r="AC201">
        <f>VLOOKUP($A201,Events!$B:$I,5,FALSE)</f>
        <v>0</v>
      </c>
      <c r="AD201">
        <f>VLOOKUP($A201,Events!$B:$I,6,FALSE)</f>
        <v>0</v>
      </c>
      <c r="AE201">
        <f>VLOOKUP($A201,Events!$B:$I,7,FALSE)</f>
        <v>0</v>
      </c>
      <c r="AF201">
        <f>VLOOKUP($A201,Events!$B:$I,8,FALSE)</f>
        <v>0</v>
      </c>
    </row>
    <row r="202" spans="1:32" ht="15" customHeight="1" x14ac:dyDescent="0.3">
      <c r="A202" t="s">
        <v>24454</v>
      </c>
      <c r="B202" t="s">
        <v>24315</v>
      </c>
      <c r="C202" t="s">
        <v>24455</v>
      </c>
      <c r="D202" t="s">
        <v>24457</v>
      </c>
      <c r="E202" t="s">
        <v>56</v>
      </c>
      <c r="F202" t="s">
        <v>303</v>
      </c>
      <c r="G202" s="2" t="s">
        <v>24458</v>
      </c>
      <c r="H202" t="s">
        <v>25</v>
      </c>
      <c r="I202" s="1">
        <v>1</v>
      </c>
      <c r="J202" s="1">
        <v>0</v>
      </c>
      <c r="K202" s="1">
        <v>1</v>
      </c>
      <c r="L202" s="1">
        <v>1</v>
      </c>
      <c r="M202" s="1">
        <v>1</v>
      </c>
      <c r="O202" s="1">
        <f t="shared" si="27"/>
        <v>5</v>
      </c>
      <c r="P202" s="1">
        <f t="shared" si="28"/>
        <v>4</v>
      </c>
      <c r="Q202" s="1">
        <f t="shared" si="29"/>
        <v>0</v>
      </c>
      <c r="R202" s="1">
        <f t="shared" si="30"/>
        <v>1</v>
      </c>
      <c r="S202" s="1">
        <f t="shared" si="31"/>
        <v>0</v>
      </c>
      <c r="T202" s="1">
        <f t="shared" si="32"/>
        <v>0</v>
      </c>
      <c r="U202" s="1">
        <f t="shared" si="33"/>
        <v>0</v>
      </c>
      <c r="V202" s="1">
        <f t="shared" si="34"/>
        <v>4</v>
      </c>
      <c r="W202" s="19">
        <f>VLOOKUP(E202,'Win Rate'!B:I,8,FALSE)</f>
        <v>0.56206896551724139</v>
      </c>
      <c r="X202" s="20">
        <f>VLOOKUP(E202,'Win Rate'!B:J,9,FALSE)</f>
        <v>43.353553379200399</v>
      </c>
      <c r="Y202" s="18" cm="1">
        <f t="array" ref="Y202">IFERROR(INDEX($Z$2:$Z201,SUMPRODUCT(MAX(ROW($D$2:$D201)*($D202=$D$2:$D201))-1)),_xlfn.IFNA(IF(VLOOKUP(D202,'4.2 Elo (Values)'!A:C,3,FALSE)&gt;0,VLOOKUP(Results!D202,'4.2 Elo (Values)'!A:C,3,FALSE),400),400))</f>
        <v>400</v>
      </c>
      <c r="Z202" s="18">
        <f>Y202+(IFERROR(VLOOKUP(D202,'4.2 Elo (Values)'!A:J,10,FALSE),40)*(V202-(1/(10^(((AVERAGEIFS(Y:Y,A:A,A202)+AVERAGEIFS(X:X,A:A,A202))-(Y202+X202))/400)+1)*O202)))</f>
        <v>450.33159409642286</v>
      </c>
      <c r="AA202" s="18">
        <f t="shared" si="35"/>
        <v>50.331594096422862</v>
      </c>
      <c r="AB202">
        <f>VLOOKUP($A202,Events!$B:$I,4,FALSE)</f>
        <v>0</v>
      </c>
      <c r="AC202">
        <f>VLOOKUP($A202,Events!$B:$I,5,FALSE)</f>
        <v>0</v>
      </c>
      <c r="AD202">
        <f>VLOOKUP($A202,Events!$B:$I,6,FALSE)</f>
        <v>0</v>
      </c>
      <c r="AE202">
        <f>VLOOKUP($A202,Events!$B:$I,7,FALSE)</f>
        <v>0</v>
      </c>
      <c r="AF202">
        <f>VLOOKUP($A202,Events!$B:$I,8,FALSE)</f>
        <v>0</v>
      </c>
    </row>
    <row r="203" spans="1:32" ht="15" customHeight="1" x14ac:dyDescent="0.3">
      <c r="A203" t="s">
        <v>24454</v>
      </c>
      <c r="B203" t="s">
        <v>24315</v>
      </c>
      <c r="C203" t="s">
        <v>24455</v>
      </c>
      <c r="D203" t="s">
        <v>24459</v>
      </c>
      <c r="E203" t="s">
        <v>87</v>
      </c>
      <c r="F203" t="s">
        <v>161</v>
      </c>
      <c r="G203" s="2" t="s">
        <v>24460</v>
      </c>
      <c r="H203" t="s">
        <v>25</v>
      </c>
      <c r="I203" s="1">
        <v>0</v>
      </c>
      <c r="J203" s="1">
        <v>1</v>
      </c>
      <c r="K203" s="1">
        <v>1</v>
      </c>
      <c r="L203" s="1">
        <v>1</v>
      </c>
      <c r="M203" s="1">
        <v>1</v>
      </c>
      <c r="O203" s="1">
        <f t="shared" si="27"/>
        <v>5</v>
      </c>
      <c r="P203" s="1">
        <f t="shared" si="28"/>
        <v>4</v>
      </c>
      <c r="Q203" s="1">
        <f t="shared" si="29"/>
        <v>0</v>
      </c>
      <c r="R203" s="1">
        <f t="shared" si="30"/>
        <v>1</v>
      </c>
      <c r="S203" s="1">
        <f t="shared" si="31"/>
        <v>0</v>
      </c>
      <c r="T203" s="1">
        <f t="shared" si="32"/>
        <v>0</v>
      </c>
      <c r="U203" s="1">
        <f t="shared" si="33"/>
        <v>0</v>
      </c>
      <c r="V203" s="1">
        <f t="shared" si="34"/>
        <v>4</v>
      </c>
      <c r="W203" s="19">
        <f>VLOOKUP(E203,'Win Rate'!B:I,8,FALSE)</f>
        <v>0.51546391752577314</v>
      </c>
      <c r="X203" s="20">
        <f>VLOOKUP(E203,'Win Rate'!B:J,9,FALSE)</f>
        <v>10.748858560120498</v>
      </c>
      <c r="Y203" s="18" cm="1">
        <f t="array" ref="Y203">IFERROR(INDEX($Z$2:$Z202,SUMPRODUCT(MAX(ROW($D$2:$D202)*($D203=$D$2:$D202))-1)),_xlfn.IFNA(IF(VLOOKUP(D203,'4.2 Elo (Values)'!A:C,3,FALSE)&gt;0,VLOOKUP(Results!D203,'4.2 Elo (Values)'!A:C,3,FALSE),400),400))</f>
        <v>400</v>
      </c>
      <c r="Z203" s="18">
        <f>Y203+(IFERROR(VLOOKUP(D203,'4.2 Elo (Values)'!A:J,10,FALSE),40)*(V203-(1/(10^(((AVERAGEIFS(Y:Y,A:A,A203)+AVERAGEIFS(X:X,A:A,A203))-(Y203+X203))/400)+1)*O203)))</f>
        <v>459.68568442691958</v>
      </c>
      <c r="AA203" s="18">
        <f t="shared" si="35"/>
        <v>59.685684426919579</v>
      </c>
      <c r="AB203">
        <f>VLOOKUP($A203,Events!$B:$I,4,FALSE)</f>
        <v>0</v>
      </c>
      <c r="AC203">
        <f>VLOOKUP($A203,Events!$B:$I,5,FALSE)</f>
        <v>0</v>
      </c>
      <c r="AD203">
        <f>VLOOKUP($A203,Events!$B:$I,6,FALSE)</f>
        <v>0</v>
      </c>
      <c r="AE203">
        <f>VLOOKUP($A203,Events!$B:$I,7,FALSE)</f>
        <v>0</v>
      </c>
      <c r="AF203">
        <f>VLOOKUP($A203,Events!$B:$I,8,FALSE)</f>
        <v>0</v>
      </c>
    </row>
    <row r="204" spans="1:32" ht="15" customHeight="1" x14ac:dyDescent="0.3">
      <c r="A204" t="s">
        <v>24454</v>
      </c>
      <c r="B204" t="s">
        <v>24315</v>
      </c>
      <c r="C204" t="s">
        <v>24455</v>
      </c>
      <c r="D204" t="s">
        <v>2994</v>
      </c>
      <c r="E204" t="s">
        <v>42</v>
      </c>
      <c r="F204" t="s">
        <v>43</v>
      </c>
      <c r="G204" s="2" t="s">
        <v>24461</v>
      </c>
      <c r="H204" t="s">
        <v>25</v>
      </c>
      <c r="I204" s="1">
        <v>0</v>
      </c>
      <c r="J204" s="1">
        <v>1</v>
      </c>
      <c r="K204" s="1">
        <v>1</v>
      </c>
      <c r="L204" s="1">
        <v>1</v>
      </c>
      <c r="M204" s="1">
        <v>0</v>
      </c>
      <c r="O204" s="1">
        <f t="shared" si="27"/>
        <v>5</v>
      </c>
      <c r="P204" s="1">
        <f t="shared" si="28"/>
        <v>3</v>
      </c>
      <c r="Q204" s="1">
        <f t="shared" si="29"/>
        <v>0</v>
      </c>
      <c r="R204" s="1">
        <f t="shared" si="30"/>
        <v>2</v>
      </c>
      <c r="S204" s="1">
        <f t="shared" si="31"/>
        <v>0</v>
      </c>
      <c r="T204" s="1">
        <f t="shared" si="32"/>
        <v>0</v>
      </c>
      <c r="U204" s="1">
        <f t="shared" si="33"/>
        <v>0</v>
      </c>
      <c r="V204" s="1">
        <f t="shared" si="34"/>
        <v>3</v>
      </c>
      <c r="W204" s="19">
        <f>VLOOKUP(E204,'Win Rate'!B:I,8,FALSE)</f>
        <v>0.47570850202429149</v>
      </c>
      <c r="X204" s="20">
        <f>VLOOKUP(E204,'Win Rate'!B:J,9,FALSE)</f>
        <v>-16.89276072380623</v>
      </c>
      <c r="Y204" s="18" cm="1">
        <f t="array" ref="Y204">IFERROR(INDEX($Z$2:$Z203,SUMPRODUCT(MAX(ROW($D$2:$D203)*($D204=$D$2:$D203))-1)),_xlfn.IFNA(IF(VLOOKUP(D204,'4.2 Elo (Values)'!A:C,3,FALSE)&gt;0,VLOOKUP(Results!D204,'4.2 Elo (Values)'!A:C,3,FALSE),400),400))</f>
        <v>438.4427719745882</v>
      </c>
      <c r="Z204" s="18">
        <f>Y204+(IFERROR(VLOOKUP(D204,'4.2 Elo (Values)'!A:J,10,FALSE),40)*(V204-(1/(10^(((AVERAGEIFS(Y:Y,A:A,A204)+AVERAGEIFS(X:X,A:A,A204))-(Y204+X204))/400)+1)*O204)))</f>
        <v>455.02097015702481</v>
      </c>
      <c r="AA204" s="18">
        <f t="shared" si="35"/>
        <v>16.578198182436608</v>
      </c>
      <c r="AB204">
        <f>VLOOKUP($A204,Events!$B:$I,4,FALSE)</f>
        <v>0</v>
      </c>
      <c r="AC204">
        <f>VLOOKUP($A204,Events!$B:$I,5,FALSE)</f>
        <v>0</v>
      </c>
      <c r="AD204">
        <f>VLOOKUP($A204,Events!$B:$I,6,FALSE)</f>
        <v>0</v>
      </c>
      <c r="AE204">
        <f>VLOOKUP($A204,Events!$B:$I,7,FALSE)</f>
        <v>0</v>
      </c>
      <c r="AF204">
        <f>VLOOKUP($A204,Events!$B:$I,8,FALSE)</f>
        <v>0</v>
      </c>
    </row>
    <row r="205" spans="1:32" ht="15" customHeight="1" x14ac:dyDescent="0.3">
      <c r="A205" t="s">
        <v>24454</v>
      </c>
      <c r="B205" t="s">
        <v>24315</v>
      </c>
      <c r="C205" t="s">
        <v>24455</v>
      </c>
      <c r="D205" t="s">
        <v>24462</v>
      </c>
      <c r="E205" t="s">
        <v>146</v>
      </c>
      <c r="F205" t="s">
        <v>187</v>
      </c>
      <c r="G205" s="2" t="s">
        <v>24463</v>
      </c>
      <c r="H205" t="s">
        <v>25</v>
      </c>
      <c r="I205" s="1">
        <v>1</v>
      </c>
      <c r="J205" s="1">
        <v>0</v>
      </c>
      <c r="K205" s="1">
        <v>0</v>
      </c>
      <c r="L205" s="1">
        <v>0</v>
      </c>
      <c r="M205" s="1">
        <v>1</v>
      </c>
      <c r="O205" s="1">
        <f t="shared" si="27"/>
        <v>5</v>
      </c>
      <c r="P205" s="1">
        <f t="shared" si="28"/>
        <v>2</v>
      </c>
      <c r="Q205" s="1">
        <f t="shared" si="29"/>
        <v>0</v>
      </c>
      <c r="R205" s="1">
        <f t="shared" si="30"/>
        <v>3</v>
      </c>
      <c r="S205" s="1">
        <f t="shared" si="31"/>
        <v>0</v>
      </c>
      <c r="T205" s="1">
        <f t="shared" si="32"/>
        <v>0</v>
      </c>
      <c r="U205" s="1">
        <f t="shared" si="33"/>
        <v>0</v>
      </c>
      <c r="V205" s="1">
        <f t="shared" si="34"/>
        <v>2</v>
      </c>
      <c r="W205" s="19">
        <f>VLOOKUP(E205,'Win Rate'!B:I,8,FALSE)</f>
        <v>0.48071216617210683</v>
      </c>
      <c r="X205" s="20">
        <f>VLOOKUP(E205,'Win Rate'!B:J,9,FALSE)</f>
        <v>-13.409213657465418</v>
      </c>
      <c r="Y205" s="18" cm="1">
        <f t="array" ref="Y205">IFERROR(INDEX($Z$2:$Z204,SUMPRODUCT(MAX(ROW($D$2:$D204)*($D205=$D$2:$D204))-1)),_xlfn.IFNA(IF(VLOOKUP(D205,'4.2 Elo (Values)'!A:C,3,FALSE)&gt;0,VLOOKUP(Results!D205,'4.2 Elo (Values)'!A:C,3,FALSE),400),400))</f>
        <v>400</v>
      </c>
      <c r="Z205" s="18">
        <f>Y205+(IFERROR(VLOOKUP(D205,'4.2 Elo (Values)'!A:J,10,FALSE),40)*(V205-(1/(10^(((AVERAGEIFS(Y:Y,A:A,A205)+AVERAGEIFS(X:X,A:A,A205))-(Y205+X205))/400)+1)*O205)))</f>
        <v>386.62919887220363</v>
      </c>
      <c r="AA205" s="18">
        <f t="shared" si="35"/>
        <v>-13.370801127796369</v>
      </c>
      <c r="AB205">
        <f>VLOOKUP($A205,Events!$B:$I,4,FALSE)</f>
        <v>0</v>
      </c>
      <c r="AC205">
        <f>VLOOKUP($A205,Events!$B:$I,5,FALSE)</f>
        <v>0</v>
      </c>
      <c r="AD205">
        <f>VLOOKUP($A205,Events!$B:$I,6,FALSE)</f>
        <v>0</v>
      </c>
      <c r="AE205">
        <f>VLOOKUP($A205,Events!$B:$I,7,FALSE)</f>
        <v>0</v>
      </c>
      <c r="AF205">
        <f>VLOOKUP($A205,Events!$B:$I,8,FALSE)</f>
        <v>0</v>
      </c>
    </row>
    <row r="206" spans="1:32" ht="15" customHeight="1" x14ac:dyDescent="0.3">
      <c r="A206" t="s">
        <v>24454</v>
      </c>
      <c r="B206" t="s">
        <v>24315</v>
      </c>
      <c r="C206" t="s">
        <v>24455</v>
      </c>
      <c r="D206" t="s">
        <v>24464</v>
      </c>
      <c r="E206" t="s">
        <v>30</v>
      </c>
      <c r="F206" t="s">
        <v>24361</v>
      </c>
      <c r="G206" s="2" t="s">
        <v>24465</v>
      </c>
      <c r="H206" t="s">
        <v>25</v>
      </c>
      <c r="I206" s="1">
        <v>0</v>
      </c>
      <c r="J206" s="1">
        <v>0</v>
      </c>
      <c r="K206" s="1">
        <v>1</v>
      </c>
      <c r="L206" s="1">
        <v>1</v>
      </c>
      <c r="M206" s="1">
        <v>0</v>
      </c>
      <c r="O206" s="1">
        <f t="shared" si="27"/>
        <v>5</v>
      </c>
      <c r="P206" s="1">
        <f t="shared" si="28"/>
        <v>2</v>
      </c>
      <c r="Q206" s="1">
        <f t="shared" si="29"/>
        <v>0</v>
      </c>
      <c r="R206" s="1">
        <f t="shared" si="30"/>
        <v>3</v>
      </c>
      <c r="S206" s="1">
        <f t="shared" si="31"/>
        <v>0</v>
      </c>
      <c r="T206" s="1">
        <f t="shared" si="32"/>
        <v>0</v>
      </c>
      <c r="U206" s="1">
        <f t="shared" si="33"/>
        <v>0</v>
      </c>
      <c r="V206" s="1">
        <f t="shared" si="34"/>
        <v>2</v>
      </c>
      <c r="W206" s="19">
        <f>VLOOKUP(E206,'Win Rate'!B:I,8,FALSE)</f>
        <v>0.48230088495575218</v>
      </c>
      <c r="X206" s="20">
        <f>VLOOKUP(E206,'Win Rate'!B:J,9,FALSE)</f>
        <v>-12.30374552221522</v>
      </c>
      <c r="Y206" s="18" cm="1">
        <f t="array" ref="Y206">IFERROR(INDEX($Z$2:$Z205,SUMPRODUCT(MAX(ROW($D$2:$D205)*($D206=$D$2:$D205))-1)),_xlfn.IFNA(IF(VLOOKUP(D206,'4.2 Elo (Values)'!A:C,3,FALSE)&gt;0,VLOOKUP(Results!D206,'4.2 Elo (Values)'!A:C,3,FALSE),400),400))</f>
        <v>372.01026274437697</v>
      </c>
      <c r="Z206" s="18">
        <f>Y206+(IFERROR(VLOOKUP(D206,'4.2 Elo (Values)'!A:J,10,FALSE),40)*(V206-(1/(10^(((AVERAGEIFS(Y:Y,A:A,A206)+AVERAGEIFS(X:X,A:A,A206))-(Y206+X206))/400)+1)*O206)))</f>
        <v>366.28887153976655</v>
      </c>
      <c r="AA206" s="18">
        <f t="shared" si="35"/>
        <v>-5.7213912046104269</v>
      </c>
      <c r="AB206">
        <f>VLOOKUP($A206,Events!$B:$I,4,FALSE)</f>
        <v>0</v>
      </c>
      <c r="AC206">
        <f>VLOOKUP($A206,Events!$B:$I,5,FALSE)</f>
        <v>0</v>
      </c>
      <c r="AD206">
        <f>VLOOKUP($A206,Events!$B:$I,6,FALSE)</f>
        <v>0</v>
      </c>
      <c r="AE206">
        <f>VLOOKUP($A206,Events!$B:$I,7,FALSE)</f>
        <v>0</v>
      </c>
      <c r="AF206">
        <f>VLOOKUP($A206,Events!$B:$I,8,FALSE)</f>
        <v>0</v>
      </c>
    </row>
    <row r="207" spans="1:32" ht="15" customHeight="1" x14ac:dyDescent="0.3">
      <c r="A207" t="s">
        <v>24454</v>
      </c>
      <c r="B207" t="s">
        <v>24315</v>
      </c>
      <c r="C207" t="s">
        <v>24455</v>
      </c>
      <c r="D207" t="s">
        <v>9018</v>
      </c>
      <c r="E207" t="s">
        <v>73</v>
      </c>
      <c r="F207" t="s">
        <v>74</v>
      </c>
      <c r="G207" s="2" t="s">
        <v>24466</v>
      </c>
      <c r="H207" t="s">
        <v>25</v>
      </c>
      <c r="I207" s="1">
        <v>1</v>
      </c>
      <c r="J207" s="1">
        <v>1</v>
      </c>
      <c r="K207" s="1">
        <v>0</v>
      </c>
      <c r="L207" s="1">
        <v>0</v>
      </c>
      <c r="M207" s="1">
        <v>0</v>
      </c>
      <c r="O207" s="1">
        <f t="shared" si="27"/>
        <v>5</v>
      </c>
      <c r="P207" s="1">
        <f t="shared" si="28"/>
        <v>2</v>
      </c>
      <c r="Q207" s="1">
        <f t="shared" si="29"/>
        <v>0</v>
      </c>
      <c r="R207" s="1">
        <f t="shared" si="30"/>
        <v>3</v>
      </c>
      <c r="S207" s="1">
        <f t="shared" si="31"/>
        <v>0</v>
      </c>
      <c r="T207" s="1">
        <f t="shared" si="32"/>
        <v>0</v>
      </c>
      <c r="U207" s="1">
        <f t="shared" si="33"/>
        <v>0</v>
      </c>
      <c r="V207" s="1">
        <f t="shared" si="34"/>
        <v>2</v>
      </c>
      <c r="W207" s="19">
        <f>VLOOKUP(E207,'Win Rate'!B:I,8,FALSE)</f>
        <v>0.63010204081632648</v>
      </c>
      <c r="X207" s="20">
        <f>VLOOKUP(E207,'Win Rate'!B:J,9,FALSE)</f>
        <v>92.531580409876298</v>
      </c>
      <c r="Y207" s="18" cm="1">
        <f t="array" ref="Y207">IFERROR(INDEX($Z$2:$Z206,SUMPRODUCT(MAX(ROW($D$2:$D206)*($D207=$D$2:$D206))-1)),_xlfn.IFNA(IF(VLOOKUP(D207,'4.2 Elo (Values)'!A:C,3,FALSE)&gt;0,VLOOKUP(Results!D207,'4.2 Elo (Values)'!A:C,3,FALSE),400),400))</f>
        <v>404.84131354134007</v>
      </c>
      <c r="Z207" s="18">
        <f>Y207+(IFERROR(VLOOKUP(D207,'4.2 Elo (Values)'!A:J,10,FALSE),40)*(V207-(1/(10^(((AVERAGEIFS(Y:Y,A:A,A207)+AVERAGEIFS(X:X,A:A,A207))-(Y207+X207))/400)+1)*O207)))</f>
        <v>360.11766907122757</v>
      </c>
      <c r="AA207" s="18">
        <f t="shared" si="35"/>
        <v>-44.723644470112504</v>
      </c>
      <c r="AB207">
        <f>VLOOKUP($A207,Events!$B:$I,4,FALSE)</f>
        <v>0</v>
      </c>
      <c r="AC207">
        <f>VLOOKUP($A207,Events!$B:$I,5,FALSE)</f>
        <v>0</v>
      </c>
      <c r="AD207">
        <f>VLOOKUP($A207,Events!$B:$I,6,FALSE)</f>
        <v>0</v>
      </c>
      <c r="AE207">
        <f>VLOOKUP($A207,Events!$B:$I,7,FALSE)</f>
        <v>0</v>
      </c>
      <c r="AF207">
        <f>VLOOKUP($A207,Events!$B:$I,8,FALSE)</f>
        <v>0</v>
      </c>
    </row>
    <row r="208" spans="1:32" ht="15" customHeight="1" x14ac:dyDescent="0.3">
      <c r="A208" t="s">
        <v>24454</v>
      </c>
      <c r="B208" t="s">
        <v>24315</v>
      </c>
      <c r="C208" t="s">
        <v>24455</v>
      </c>
      <c r="D208" t="s">
        <v>5546</v>
      </c>
      <c r="E208" t="s">
        <v>49</v>
      </c>
      <c r="F208" t="s">
        <v>62</v>
      </c>
      <c r="G208" s="2" t="s">
        <v>24467</v>
      </c>
      <c r="H208" t="s">
        <v>25</v>
      </c>
      <c r="I208" s="1">
        <v>0</v>
      </c>
      <c r="J208" s="1">
        <v>1</v>
      </c>
      <c r="K208" s="1">
        <v>0</v>
      </c>
      <c r="L208" s="1">
        <v>1</v>
      </c>
      <c r="M208" s="1">
        <v>0</v>
      </c>
      <c r="O208" s="1">
        <f t="shared" si="27"/>
        <v>5</v>
      </c>
      <c r="P208" s="1">
        <f t="shared" si="28"/>
        <v>2</v>
      </c>
      <c r="Q208" s="1">
        <f t="shared" si="29"/>
        <v>0</v>
      </c>
      <c r="R208" s="1">
        <f t="shared" si="30"/>
        <v>3</v>
      </c>
      <c r="S208" s="1">
        <f t="shared" si="31"/>
        <v>0</v>
      </c>
      <c r="T208" s="1">
        <f t="shared" si="32"/>
        <v>0</v>
      </c>
      <c r="U208" s="1">
        <f t="shared" si="33"/>
        <v>0</v>
      </c>
      <c r="V208" s="1">
        <f t="shared" si="34"/>
        <v>2</v>
      </c>
      <c r="W208" s="19">
        <f>VLOOKUP(E208,'Win Rate'!B:I,8,FALSE)</f>
        <v>0.45549738219895286</v>
      </c>
      <c r="X208" s="20">
        <f>VLOOKUP(E208,'Win Rate'!B:J,9,FALSE)</f>
        <v>-31.005634672064751</v>
      </c>
      <c r="Y208" s="18" cm="1">
        <f t="array" ref="Y208">IFERROR(INDEX($Z$2:$Z207,SUMPRODUCT(MAX(ROW($D$2:$D207)*($D208=$D$2:$D207))-1)),_xlfn.IFNA(IF(VLOOKUP(D208,'4.2 Elo (Values)'!A:C,3,FALSE)&gt;0,VLOOKUP(Results!D208,'4.2 Elo (Values)'!A:C,3,FALSE),400),400))</f>
        <v>472.3108376262951</v>
      </c>
      <c r="Z208" s="18">
        <f>Y208+(IFERROR(VLOOKUP(D208,'4.2 Elo (Values)'!A:J,10,FALSE),40)*(V208-(1/(10^(((AVERAGEIFS(Y:Y,A:A,A208)+AVERAGEIFS(X:X,A:A,A208))-(Y208+X208))/400)+1)*O208)))</f>
        <v>443.22680958133128</v>
      </c>
      <c r="AA208" s="18">
        <f t="shared" si="35"/>
        <v>-29.084028044963816</v>
      </c>
      <c r="AB208">
        <f>VLOOKUP($A208,Events!$B:$I,4,FALSE)</f>
        <v>0</v>
      </c>
      <c r="AC208">
        <f>VLOOKUP($A208,Events!$B:$I,5,FALSE)</f>
        <v>0</v>
      </c>
      <c r="AD208">
        <f>VLOOKUP($A208,Events!$B:$I,6,FALSE)</f>
        <v>0</v>
      </c>
      <c r="AE208">
        <f>VLOOKUP($A208,Events!$B:$I,7,FALSE)</f>
        <v>0</v>
      </c>
      <c r="AF208">
        <f>VLOOKUP($A208,Events!$B:$I,8,FALSE)</f>
        <v>0</v>
      </c>
    </row>
    <row r="209" spans="1:32" ht="15" customHeight="1" x14ac:dyDescent="0.3">
      <c r="A209" t="s">
        <v>24454</v>
      </c>
      <c r="B209" t="s">
        <v>24315</v>
      </c>
      <c r="C209" t="s">
        <v>24455</v>
      </c>
      <c r="D209" t="s">
        <v>22542</v>
      </c>
      <c r="E209" t="s">
        <v>181</v>
      </c>
      <c r="F209" t="s">
        <v>188</v>
      </c>
      <c r="G209" s="2" t="s">
        <v>24468</v>
      </c>
      <c r="H209" t="s">
        <v>25</v>
      </c>
      <c r="I209" s="1">
        <v>1</v>
      </c>
      <c r="J209" s="1">
        <v>0</v>
      </c>
      <c r="K209" s="1">
        <v>0</v>
      </c>
      <c r="L209" s="1">
        <v>0</v>
      </c>
      <c r="M209" s="1">
        <v>1</v>
      </c>
      <c r="O209" s="1">
        <f t="shared" si="27"/>
        <v>5</v>
      </c>
      <c r="P209" s="1">
        <f t="shared" si="28"/>
        <v>2</v>
      </c>
      <c r="Q209" s="1">
        <f t="shared" si="29"/>
        <v>0</v>
      </c>
      <c r="R209" s="1">
        <f t="shared" si="30"/>
        <v>3</v>
      </c>
      <c r="S209" s="1">
        <f t="shared" si="31"/>
        <v>0</v>
      </c>
      <c r="T209" s="1">
        <f t="shared" si="32"/>
        <v>0</v>
      </c>
      <c r="U209" s="1">
        <f t="shared" si="33"/>
        <v>0</v>
      </c>
      <c r="V209" s="1">
        <f t="shared" si="34"/>
        <v>2</v>
      </c>
      <c r="W209" s="19">
        <f>VLOOKUP(E209,'Win Rate'!B:I,8,FALSE)</f>
        <v>0.46694214876033058</v>
      </c>
      <c r="X209" s="20">
        <f>VLOOKUP(E209,'Win Rate'!B:J,9,FALSE)</f>
        <v>-23.004506726331698</v>
      </c>
      <c r="Y209" s="18" cm="1">
        <f t="array" ref="Y209">IFERROR(INDEX($Z$2:$Z208,SUMPRODUCT(MAX(ROW($D$2:$D208)*($D209=$D$2:$D208))-1)),_xlfn.IFNA(IF(VLOOKUP(D209,'4.2 Elo (Values)'!A:C,3,FALSE)&gt;0,VLOOKUP(Results!D209,'4.2 Elo (Values)'!A:C,3,FALSE),400),400))</f>
        <v>349.29855287367644</v>
      </c>
      <c r="Z209" s="18">
        <f>Y209+(IFERROR(VLOOKUP(D209,'4.2 Elo (Values)'!A:J,10,FALSE),40)*(V209-(1/(10^(((AVERAGEIFS(Y:Y,A:A,A209)+AVERAGEIFS(X:X,A:A,A209))-(Y209+X209))/400)+1)*O209)))</f>
        <v>352.84220773356174</v>
      </c>
      <c r="AA209" s="18">
        <f t="shared" si="35"/>
        <v>3.5436548598852937</v>
      </c>
      <c r="AB209">
        <f>VLOOKUP($A209,Events!$B:$I,4,FALSE)</f>
        <v>0</v>
      </c>
      <c r="AC209">
        <f>VLOOKUP($A209,Events!$B:$I,5,FALSE)</f>
        <v>0</v>
      </c>
      <c r="AD209">
        <f>VLOOKUP($A209,Events!$B:$I,6,FALSE)</f>
        <v>0</v>
      </c>
      <c r="AE209">
        <f>VLOOKUP($A209,Events!$B:$I,7,FALSE)</f>
        <v>0</v>
      </c>
      <c r="AF209">
        <f>VLOOKUP($A209,Events!$B:$I,8,FALSE)</f>
        <v>0</v>
      </c>
    </row>
    <row r="210" spans="1:32" ht="15" customHeight="1" x14ac:dyDescent="0.3">
      <c r="A210" t="s">
        <v>24454</v>
      </c>
      <c r="B210" t="s">
        <v>24315</v>
      </c>
      <c r="C210" t="s">
        <v>24455</v>
      </c>
      <c r="D210" t="s">
        <v>5831</v>
      </c>
      <c r="E210" t="s">
        <v>39</v>
      </c>
      <c r="F210" t="s">
        <v>40</v>
      </c>
      <c r="G210" s="2" t="s">
        <v>24469</v>
      </c>
      <c r="H210" t="s">
        <v>25</v>
      </c>
      <c r="I210" s="1">
        <v>0</v>
      </c>
      <c r="J210" s="1">
        <v>0</v>
      </c>
      <c r="K210" s="1">
        <v>0</v>
      </c>
      <c r="L210" s="1">
        <v>0</v>
      </c>
      <c r="M210" s="1">
        <v>0</v>
      </c>
      <c r="O210" s="1">
        <f t="shared" si="27"/>
        <v>5</v>
      </c>
      <c r="P210" s="1">
        <f t="shared" si="28"/>
        <v>0</v>
      </c>
      <c r="Q210" s="1">
        <f t="shared" si="29"/>
        <v>0</v>
      </c>
      <c r="R210" s="1">
        <f t="shared" si="30"/>
        <v>5</v>
      </c>
      <c r="S210" s="1">
        <f t="shared" si="31"/>
        <v>0</v>
      </c>
      <c r="T210" s="1">
        <f t="shared" si="32"/>
        <v>0</v>
      </c>
      <c r="U210" s="1">
        <f t="shared" si="33"/>
        <v>0</v>
      </c>
      <c r="V210" s="1">
        <f t="shared" si="34"/>
        <v>0</v>
      </c>
      <c r="W210" s="19">
        <f>VLOOKUP(E210,'Win Rate'!B:I,8,FALSE)</f>
        <v>0.42931034482758623</v>
      </c>
      <c r="X210" s="20">
        <f>VLOOKUP(E210,'Win Rate'!B:J,9,FALSE)</f>
        <v>-49.451458671992945</v>
      </c>
      <c r="Y210" s="18" cm="1">
        <f t="array" ref="Y210">IFERROR(INDEX($Z$2:$Z209,SUMPRODUCT(MAX(ROW($D$2:$D209)*($D210=$D$2:$D209))-1)),_xlfn.IFNA(IF(VLOOKUP(D210,'4.2 Elo (Values)'!A:C,3,FALSE)&gt;0,VLOOKUP(Results!D210,'4.2 Elo (Values)'!A:C,3,FALSE),400),400))</f>
        <v>412.94461798144124</v>
      </c>
      <c r="Z210" s="18">
        <f>Y210+(IFERROR(VLOOKUP(D210,'4.2 Elo (Values)'!A:J,10,FALSE),40)*(V210-(1/(10^(((AVERAGEIFS(Y:Y,A:A,A210)+AVERAGEIFS(X:X,A:A,A210))-(Y210+X210))/400)+1)*O210)))</f>
        <v>326.15394228327756</v>
      </c>
      <c r="AA210" s="18">
        <f t="shared" si="35"/>
        <v>-86.790675698163682</v>
      </c>
      <c r="AB210">
        <f>VLOOKUP($A210,Events!$B:$I,4,FALSE)</f>
        <v>0</v>
      </c>
      <c r="AC210">
        <f>VLOOKUP($A210,Events!$B:$I,5,FALSE)</f>
        <v>0</v>
      </c>
      <c r="AD210">
        <f>VLOOKUP($A210,Events!$B:$I,6,FALSE)</f>
        <v>0</v>
      </c>
      <c r="AE210">
        <f>VLOOKUP($A210,Events!$B:$I,7,FALSE)</f>
        <v>0</v>
      </c>
      <c r="AF210">
        <f>VLOOKUP($A210,Events!$B:$I,8,FALSE)</f>
        <v>0</v>
      </c>
    </row>
    <row r="211" spans="1:32" ht="15" customHeight="1" x14ac:dyDescent="0.3">
      <c r="A211" t="s">
        <v>24470</v>
      </c>
      <c r="B211" t="s">
        <v>24315</v>
      </c>
      <c r="C211" t="s">
        <v>24214</v>
      </c>
      <c r="D211" t="s">
        <v>624</v>
      </c>
      <c r="E211" t="s">
        <v>146</v>
      </c>
      <c r="F211" t="s">
        <v>187</v>
      </c>
      <c r="G211" s="2" t="s">
        <v>24471</v>
      </c>
      <c r="H211" t="s">
        <v>347</v>
      </c>
      <c r="I211" s="1">
        <v>1</v>
      </c>
      <c r="J211" s="1">
        <v>1</v>
      </c>
      <c r="K211" s="1">
        <v>1</v>
      </c>
      <c r="L211" s="1">
        <v>1</v>
      </c>
      <c r="M211" s="1">
        <v>1</v>
      </c>
      <c r="O211" s="1">
        <f t="shared" si="27"/>
        <v>5</v>
      </c>
      <c r="P211" s="1">
        <f t="shared" si="28"/>
        <v>5</v>
      </c>
      <c r="Q211" s="1">
        <f t="shared" si="29"/>
        <v>0</v>
      </c>
      <c r="R211" s="1">
        <f t="shared" si="30"/>
        <v>0</v>
      </c>
      <c r="S211" s="1">
        <f t="shared" si="31"/>
        <v>1</v>
      </c>
      <c r="T211" s="1">
        <f t="shared" si="32"/>
        <v>1</v>
      </c>
      <c r="U211" s="1">
        <f t="shared" si="33"/>
        <v>1</v>
      </c>
      <c r="V211" s="1">
        <f t="shared" si="34"/>
        <v>5</v>
      </c>
      <c r="W211" s="19">
        <f>VLOOKUP(E211,'Win Rate'!B:I,8,FALSE)</f>
        <v>0.48071216617210683</v>
      </c>
      <c r="X211" s="20">
        <f>VLOOKUP(E211,'Win Rate'!B:J,9,FALSE)</f>
        <v>-13.409213657465418</v>
      </c>
      <c r="Y211" s="18" cm="1">
        <f t="array" ref="Y211">IFERROR(INDEX($Z$2:$Z210,SUMPRODUCT(MAX(ROW($D$2:$D210)*($D211=$D$2:$D210))-1)),_xlfn.IFNA(IF(VLOOKUP(D211,'4.2 Elo (Values)'!A:C,3,FALSE)&gt;0,VLOOKUP(Results!D211,'4.2 Elo (Values)'!A:C,3,FALSE),400),400))</f>
        <v>626.54892186104621</v>
      </c>
      <c r="Z211" s="18">
        <f>Y211+(IFERROR(VLOOKUP(D211,'4.2 Elo (Values)'!A:J,10,FALSE),40)*(V211-(1/(10^(((AVERAGEIFS(Y:Y,A:A,A211)+AVERAGEIFS(X:X,A:A,A211))-(Y211+X211))/400)+1)*O211)))</f>
        <v>649.48366196952497</v>
      </c>
      <c r="AA211" s="18">
        <f t="shared" si="35"/>
        <v>22.934740108478763</v>
      </c>
      <c r="AB211" t="str">
        <f>VLOOKUP($A211,Events!$B:$I,4,FALSE)</f>
        <v>Creeping Corruption</v>
      </c>
      <c r="AC211" t="str">
        <f>VLOOKUP($A211,Events!$B:$I,5,FALSE)</f>
        <v>Lifecycle</v>
      </c>
      <c r="AD211" t="str">
        <f>VLOOKUP($A211,Events!$B:$I,6,FALSE)</f>
        <v>Cyclic Shifts</v>
      </c>
      <c r="AE211" t="str">
        <f>VLOOKUP($A211,Events!$B:$I,7,FALSE)</f>
        <v>The Liferoots</v>
      </c>
      <c r="AF211" t="str">
        <f>VLOOKUP($A211,Events!$B:$I,8,FALSE)</f>
        <v>Linked Ley Lines</v>
      </c>
    </row>
    <row r="212" spans="1:32" ht="15" customHeight="1" x14ac:dyDescent="0.3">
      <c r="A212" t="s">
        <v>24470</v>
      </c>
      <c r="B212" t="s">
        <v>24315</v>
      </c>
      <c r="C212" t="s">
        <v>24214</v>
      </c>
      <c r="D212" t="s">
        <v>2707</v>
      </c>
      <c r="E212" t="s">
        <v>30</v>
      </c>
      <c r="F212" t="s">
        <v>24361</v>
      </c>
      <c r="G212" s="2" t="s">
        <v>24472</v>
      </c>
      <c r="H212" t="s">
        <v>347</v>
      </c>
      <c r="I212" s="1">
        <v>1</v>
      </c>
      <c r="J212" s="1">
        <v>1</v>
      </c>
      <c r="K212" s="1">
        <v>0</v>
      </c>
      <c r="L212" s="1">
        <v>1</v>
      </c>
      <c r="M212" s="1">
        <v>1</v>
      </c>
      <c r="O212" s="1">
        <f t="shared" si="27"/>
        <v>5</v>
      </c>
      <c r="P212" s="1">
        <f t="shared" si="28"/>
        <v>4</v>
      </c>
      <c r="Q212" s="1">
        <f t="shared" si="29"/>
        <v>0</v>
      </c>
      <c r="R212" s="1">
        <f t="shared" si="30"/>
        <v>1</v>
      </c>
      <c r="S212" s="1">
        <f t="shared" si="31"/>
        <v>0</v>
      </c>
      <c r="T212" s="1">
        <f t="shared" si="32"/>
        <v>0</v>
      </c>
      <c r="U212" s="1">
        <f t="shared" si="33"/>
        <v>0</v>
      </c>
      <c r="V212" s="1">
        <f t="shared" si="34"/>
        <v>4</v>
      </c>
      <c r="W212" s="19">
        <f>VLOOKUP(E212,'Win Rate'!B:I,8,FALSE)</f>
        <v>0.48230088495575218</v>
      </c>
      <c r="X212" s="20">
        <f>VLOOKUP(E212,'Win Rate'!B:J,9,FALSE)</f>
        <v>-12.30374552221522</v>
      </c>
      <c r="Y212" s="18" cm="1">
        <f t="array" ref="Y212">IFERROR(INDEX($Z$2:$Z211,SUMPRODUCT(MAX(ROW($D$2:$D211)*($D212=$D$2:$D211))-1)),_xlfn.IFNA(IF(VLOOKUP(D212,'4.2 Elo (Values)'!A:C,3,FALSE)&gt;0,VLOOKUP(Results!D212,'4.2 Elo (Values)'!A:C,3,FALSE),400),400))</f>
        <v>461.40693354601149</v>
      </c>
      <c r="Z212" s="18">
        <f>Y212+(IFERROR(VLOOKUP(D212,'4.2 Elo (Values)'!A:J,10,FALSE),40)*(V212-(1/(10^(((AVERAGEIFS(Y:Y,A:A,A212)+AVERAGEIFS(X:X,A:A,A212))-(Y212+X212))/400)+1)*O212)))</f>
        <v>484.75338748150148</v>
      </c>
      <c r="AA212" s="18">
        <f t="shared" si="35"/>
        <v>23.34645393548999</v>
      </c>
      <c r="AB212" t="str">
        <f>VLOOKUP($A212,Events!$B:$I,4,FALSE)</f>
        <v>Creeping Corruption</v>
      </c>
      <c r="AC212" t="str">
        <f>VLOOKUP($A212,Events!$B:$I,5,FALSE)</f>
        <v>Lifecycle</v>
      </c>
      <c r="AD212" t="str">
        <f>VLOOKUP($A212,Events!$B:$I,6,FALSE)</f>
        <v>Cyclic Shifts</v>
      </c>
      <c r="AE212" t="str">
        <f>VLOOKUP($A212,Events!$B:$I,7,FALSE)</f>
        <v>The Liferoots</v>
      </c>
      <c r="AF212" t="str">
        <f>VLOOKUP($A212,Events!$B:$I,8,FALSE)</f>
        <v>Linked Ley Lines</v>
      </c>
    </row>
    <row r="213" spans="1:32" ht="15" customHeight="1" x14ac:dyDescent="0.3">
      <c r="A213" t="s">
        <v>24470</v>
      </c>
      <c r="B213" t="s">
        <v>24315</v>
      </c>
      <c r="C213" t="s">
        <v>24214</v>
      </c>
      <c r="D213" t="s">
        <v>1809</v>
      </c>
      <c r="E213" t="s">
        <v>83</v>
      </c>
      <c r="F213" t="s">
        <v>24126</v>
      </c>
      <c r="G213" s="2" t="s">
        <v>24473</v>
      </c>
      <c r="H213" t="s">
        <v>347</v>
      </c>
      <c r="I213" s="1">
        <v>1</v>
      </c>
      <c r="J213" s="1">
        <v>0</v>
      </c>
      <c r="K213" s="1">
        <v>1</v>
      </c>
      <c r="L213" s="1">
        <v>1</v>
      </c>
      <c r="M213" s="1">
        <v>1</v>
      </c>
      <c r="O213" s="1">
        <f t="shared" si="27"/>
        <v>5</v>
      </c>
      <c r="P213" s="1">
        <f t="shared" si="28"/>
        <v>4</v>
      </c>
      <c r="Q213" s="1">
        <f t="shared" si="29"/>
        <v>0</v>
      </c>
      <c r="R213" s="1">
        <f t="shared" si="30"/>
        <v>1</v>
      </c>
      <c r="S213" s="1">
        <f t="shared" si="31"/>
        <v>0</v>
      </c>
      <c r="T213" s="1">
        <f t="shared" si="32"/>
        <v>0</v>
      </c>
      <c r="U213" s="1">
        <f t="shared" si="33"/>
        <v>0</v>
      </c>
      <c r="V213" s="1">
        <f t="shared" si="34"/>
        <v>4</v>
      </c>
      <c r="W213" s="19">
        <f>VLOOKUP(E213,'Win Rate'!B:I,8,FALSE)</f>
        <v>0.56644518272425248</v>
      </c>
      <c r="X213" s="20">
        <f>VLOOKUP(E213,'Win Rate'!B:J,9,FALSE)</f>
        <v>46.445548661686693</v>
      </c>
      <c r="Y213" s="18" cm="1">
        <f t="array" ref="Y213">IFERROR(INDEX($Z$2:$Z212,SUMPRODUCT(MAX(ROW($D$2:$D212)*($D213=$D$2:$D212))-1)),_xlfn.IFNA(IF(VLOOKUP(D213,'4.2 Elo (Values)'!A:C,3,FALSE)&gt;0,VLOOKUP(Results!D213,'4.2 Elo (Values)'!A:C,3,FALSE),400),400))</f>
        <v>473.19246095364565</v>
      </c>
      <c r="Z213" s="18">
        <f>Y213+(IFERROR(VLOOKUP(D213,'4.2 Elo (Values)'!A:J,10,FALSE),40)*(V213-(1/(10^(((AVERAGEIFS(Y:Y,A:A,A213)+AVERAGEIFS(X:X,A:A,A213))-(Y213+X213))/400)+1)*O213)))</f>
        <v>486.95798666811675</v>
      </c>
      <c r="AA213" s="18">
        <f t="shared" si="35"/>
        <v>13.765525714471096</v>
      </c>
      <c r="AB213" t="str">
        <f>VLOOKUP($A213,Events!$B:$I,4,FALSE)</f>
        <v>Creeping Corruption</v>
      </c>
      <c r="AC213" t="str">
        <f>VLOOKUP($A213,Events!$B:$I,5,FALSE)</f>
        <v>Lifecycle</v>
      </c>
      <c r="AD213" t="str">
        <f>VLOOKUP($A213,Events!$B:$I,6,FALSE)</f>
        <v>Cyclic Shifts</v>
      </c>
      <c r="AE213" t="str">
        <f>VLOOKUP($A213,Events!$B:$I,7,FALSE)</f>
        <v>The Liferoots</v>
      </c>
      <c r="AF213" t="str">
        <f>VLOOKUP($A213,Events!$B:$I,8,FALSE)</f>
        <v>Linked Ley Lines</v>
      </c>
    </row>
    <row r="214" spans="1:32" ht="15" customHeight="1" x14ac:dyDescent="0.3">
      <c r="A214" t="s">
        <v>24470</v>
      </c>
      <c r="B214" t="s">
        <v>24315</v>
      </c>
      <c r="C214" t="s">
        <v>24214</v>
      </c>
      <c r="D214" t="s">
        <v>15410</v>
      </c>
      <c r="E214" t="s">
        <v>30</v>
      </c>
      <c r="F214" t="s">
        <v>302</v>
      </c>
      <c r="G214" s="2" t="s">
        <v>24474</v>
      </c>
      <c r="H214" t="s">
        <v>347</v>
      </c>
      <c r="I214" s="1">
        <v>1</v>
      </c>
      <c r="J214" s="1">
        <v>1</v>
      </c>
      <c r="K214" s="1">
        <v>1</v>
      </c>
      <c r="L214" s="1">
        <v>0</v>
      </c>
      <c r="M214" s="1">
        <v>1</v>
      </c>
      <c r="O214" s="1">
        <f t="shared" si="27"/>
        <v>5</v>
      </c>
      <c r="P214" s="1">
        <f t="shared" si="28"/>
        <v>4</v>
      </c>
      <c r="Q214" s="1">
        <f t="shared" si="29"/>
        <v>0</v>
      </c>
      <c r="R214" s="1">
        <f t="shared" si="30"/>
        <v>1</v>
      </c>
      <c r="S214" s="1">
        <f t="shared" si="31"/>
        <v>1</v>
      </c>
      <c r="T214" s="1">
        <f t="shared" si="32"/>
        <v>0</v>
      </c>
      <c r="U214" s="1">
        <f t="shared" si="33"/>
        <v>0</v>
      </c>
      <c r="V214" s="1">
        <f t="shared" si="34"/>
        <v>4</v>
      </c>
      <c r="W214" s="19">
        <f>VLOOKUP(E214,'Win Rate'!B:I,8,FALSE)</f>
        <v>0.48230088495575218</v>
      </c>
      <c r="X214" s="20">
        <f>VLOOKUP(E214,'Win Rate'!B:J,9,FALSE)</f>
        <v>-12.30374552221522</v>
      </c>
      <c r="Y214" s="18" cm="1">
        <f t="array" ref="Y214">IFERROR(INDEX($Z$2:$Z213,SUMPRODUCT(MAX(ROW($D$2:$D213)*($D214=$D$2:$D213))-1)),_xlfn.IFNA(IF(VLOOKUP(D214,'4.2 Elo (Values)'!A:C,3,FALSE)&gt;0,VLOOKUP(Results!D214,'4.2 Elo (Values)'!A:C,3,FALSE),400),400))</f>
        <v>382.64399829199533</v>
      </c>
      <c r="Z214" s="18">
        <f>Y214+(IFERROR(VLOOKUP(D214,'4.2 Elo (Values)'!A:J,10,FALSE),40)*(V214-(1/(10^(((AVERAGEIFS(Y:Y,A:A,A214)+AVERAGEIFS(X:X,A:A,A214))-(Y214+X214))/400)+1)*O214)))</f>
        <v>451.9007330383364</v>
      </c>
      <c r="AA214" s="18">
        <f t="shared" si="35"/>
        <v>69.256734746341067</v>
      </c>
      <c r="AB214" t="str">
        <f>VLOOKUP($A214,Events!$B:$I,4,FALSE)</f>
        <v>Creeping Corruption</v>
      </c>
      <c r="AC214" t="str">
        <f>VLOOKUP($A214,Events!$B:$I,5,FALSE)</f>
        <v>Lifecycle</v>
      </c>
      <c r="AD214" t="str">
        <f>VLOOKUP($A214,Events!$B:$I,6,FALSE)</f>
        <v>Cyclic Shifts</v>
      </c>
      <c r="AE214" t="str">
        <f>VLOOKUP($A214,Events!$B:$I,7,FALSE)</f>
        <v>The Liferoots</v>
      </c>
      <c r="AF214" t="str">
        <f>VLOOKUP($A214,Events!$B:$I,8,FALSE)</f>
        <v>Linked Ley Lines</v>
      </c>
    </row>
    <row r="215" spans="1:32" ht="15" customHeight="1" x14ac:dyDescent="0.3">
      <c r="A215" t="s">
        <v>24470</v>
      </c>
      <c r="B215" t="s">
        <v>24315</v>
      </c>
      <c r="C215" t="s">
        <v>24214</v>
      </c>
      <c r="D215" t="s">
        <v>2446</v>
      </c>
      <c r="E215" t="s">
        <v>77</v>
      </c>
      <c r="F215" t="s">
        <v>24944</v>
      </c>
      <c r="G215" s="2" t="s">
        <v>24475</v>
      </c>
      <c r="H215" t="s">
        <v>347</v>
      </c>
      <c r="I215" s="1">
        <v>1</v>
      </c>
      <c r="J215" s="1">
        <v>1</v>
      </c>
      <c r="K215" s="1">
        <v>0</v>
      </c>
      <c r="L215" s="1">
        <v>0</v>
      </c>
      <c r="M215" s="1">
        <v>1</v>
      </c>
      <c r="O215" s="1">
        <f t="shared" si="27"/>
        <v>5</v>
      </c>
      <c r="P215" s="1">
        <f t="shared" si="28"/>
        <v>3</v>
      </c>
      <c r="Q215" s="1">
        <f t="shared" si="29"/>
        <v>0</v>
      </c>
      <c r="R215" s="1">
        <f t="shared" si="30"/>
        <v>2</v>
      </c>
      <c r="S215" s="1">
        <f t="shared" si="31"/>
        <v>0</v>
      </c>
      <c r="T215" s="1">
        <f t="shared" si="32"/>
        <v>0</v>
      </c>
      <c r="U215" s="1">
        <f t="shared" si="33"/>
        <v>0</v>
      </c>
      <c r="V215" s="1">
        <f t="shared" si="34"/>
        <v>3</v>
      </c>
      <c r="W215" s="19">
        <f>VLOOKUP(E215,'Win Rate'!B:I,8,FALSE)</f>
        <v>0.56799999999999995</v>
      </c>
      <c r="X215" s="20">
        <f>VLOOKUP(E215,'Win Rate'!B:J,9,FALSE)</f>
        <v>47.545835558442661</v>
      </c>
      <c r="Y215" s="18" cm="1">
        <f t="array" ref="Y215">IFERROR(INDEX($Z$2:$Z214,SUMPRODUCT(MAX(ROW($D$2:$D214)*($D215=$D$2:$D214))-1)),_xlfn.IFNA(IF(VLOOKUP(D215,'4.2 Elo (Values)'!A:C,3,FALSE)&gt;0,VLOOKUP(Results!D215,'4.2 Elo (Values)'!A:C,3,FALSE),400),400))</f>
        <v>449.9503973430796</v>
      </c>
      <c r="Z215" s="18">
        <f>Y215+(IFERROR(VLOOKUP(D215,'4.2 Elo (Values)'!A:J,10,FALSE),40)*(V215-(1/(10^(((AVERAGEIFS(Y:Y,A:A,A215)+AVERAGEIFS(X:X,A:A,A215))-(Y215+X215))/400)+1)*O215)))</f>
        <v>443.29493643565735</v>
      </c>
      <c r="AA215" s="18">
        <f t="shared" si="35"/>
        <v>-6.6554609074222526</v>
      </c>
      <c r="AB215" t="str">
        <f>VLOOKUP($A215,Events!$B:$I,4,FALSE)</f>
        <v>Creeping Corruption</v>
      </c>
      <c r="AC215" t="str">
        <f>VLOOKUP($A215,Events!$B:$I,5,FALSE)</f>
        <v>Lifecycle</v>
      </c>
      <c r="AD215" t="str">
        <f>VLOOKUP($A215,Events!$B:$I,6,FALSE)</f>
        <v>Cyclic Shifts</v>
      </c>
      <c r="AE215" t="str">
        <f>VLOOKUP($A215,Events!$B:$I,7,FALSE)</f>
        <v>The Liferoots</v>
      </c>
      <c r="AF215" t="str">
        <f>VLOOKUP($A215,Events!$B:$I,8,FALSE)</f>
        <v>Linked Ley Lines</v>
      </c>
    </row>
    <row r="216" spans="1:32" ht="15" customHeight="1" x14ac:dyDescent="0.3">
      <c r="A216" t="s">
        <v>24470</v>
      </c>
      <c r="B216" t="s">
        <v>24315</v>
      </c>
      <c r="C216" t="s">
        <v>24214</v>
      </c>
      <c r="D216" t="s">
        <v>15516</v>
      </c>
      <c r="E216" t="s">
        <v>25652</v>
      </c>
      <c r="F216" t="s">
        <v>24210</v>
      </c>
      <c r="G216" s="2" t="s">
        <v>24476</v>
      </c>
      <c r="H216" t="s">
        <v>347</v>
      </c>
      <c r="I216" s="1">
        <v>1</v>
      </c>
      <c r="J216" s="1">
        <v>0</v>
      </c>
      <c r="K216" s="1">
        <v>1</v>
      </c>
      <c r="L216" s="1">
        <v>1</v>
      </c>
      <c r="M216" s="1">
        <v>0</v>
      </c>
      <c r="O216" s="1">
        <f t="shared" si="27"/>
        <v>5</v>
      </c>
      <c r="P216" s="1">
        <f t="shared" si="28"/>
        <v>3</v>
      </c>
      <c r="Q216" s="1">
        <f t="shared" si="29"/>
        <v>0</v>
      </c>
      <c r="R216" s="1">
        <f t="shared" si="30"/>
        <v>2</v>
      </c>
      <c r="S216" s="1">
        <f t="shared" si="31"/>
        <v>0</v>
      </c>
      <c r="T216" s="1">
        <f t="shared" si="32"/>
        <v>0</v>
      </c>
      <c r="U216" s="1">
        <f t="shared" si="33"/>
        <v>0</v>
      </c>
      <c r="V216" s="1">
        <f t="shared" si="34"/>
        <v>3</v>
      </c>
      <c r="W216" s="19">
        <f>VLOOKUP(E216,'Win Rate'!B:I,8,FALSE)</f>
        <v>0.35849056603773582</v>
      </c>
      <c r="X216" s="20">
        <f>VLOOKUP(E216,'Win Rate'!B:J,9,FALSE)</f>
        <v>-101.09012643577049</v>
      </c>
      <c r="Y216" s="18" cm="1">
        <f t="array" ref="Y216">IFERROR(INDEX($Z$2:$Z215,SUMPRODUCT(MAX(ROW($D$2:$D215)*($D216=$D$2:$D215))-1)),_xlfn.IFNA(IF(VLOOKUP(D216,'4.2 Elo (Values)'!A:C,3,FALSE)&gt;0,VLOOKUP(Results!D216,'4.2 Elo (Values)'!A:C,3,FALSE),400),400))</f>
        <v>386.12380048272234</v>
      </c>
      <c r="Z216" s="18">
        <f>Y216+(IFERROR(VLOOKUP(D216,'4.2 Elo (Values)'!A:J,10,FALSE),40)*(V216-(1/(10^(((AVERAGEIFS(Y:Y,A:A,A216)+AVERAGEIFS(X:X,A:A,A216))-(Y216+X216))/400)+1)*O216)))</f>
        <v>412.42465622841434</v>
      </c>
      <c r="AA216" s="18">
        <f t="shared" si="35"/>
        <v>26.30085574569199</v>
      </c>
      <c r="AB216" t="str">
        <f>VLOOKUP($A216,Events!$B:$I,4,FALSE)</f>
        <v>Creeping Corruption</v>
      </c>
      <c r="AC216" t="str">
        <f>VLOOKUP($A216,Events!$B:$I,5,FALSE)</f>
        <v>Lifecycle</v>
      </c>
      <c r="AD216" t="str">
        <f>VLOOKUP($A216,Events!$B:$I,6,FALSE)</f>
        <v>Cyclic Shifts</v>
      </c>
      <c r="AE216" t="str">
        <f>VLOOKUP($A216,Events!$B:$I,7,FALSE)</f>
        <v>The Liferoots</v>
      </c>
      <c r="AF216" t="str">
        <f>VLOOKUP($A216,Events!$B:$I,8,FALSE)</f>
        <v>Linked Ley Lines</v>
      </c>
    </row>
    <row r="217" spans="1:32" ht="15" customHeight="1" x14ac:dyDescent="0.3">
      <c r="A217" t="s">
        <v>24470</v>
      </c>
      <c r="B217" t="s">
        <v>24315</v>
      </c>
      <c r="C217" t="s">
        <v>24214</v>
      </c>
      <c r="D217" t="s">
        <v>1425</v>
      </c>
      <c r="E217" t="s">
        <v>22</v>
      </c>
      <c r="F217" t="s">
        <v>24198</v>
      </c>
      <c r="G217" s="2" t="s">
        <v>24477</v>
      </c>
      <c r="H217" t="s">
        <v>347</v>
      </c>
      <c r="I217" s="1">
        <v>1</v>
      </c>
      <c r="J217" s="1">
        <v>0</v>
      </c>
      <c r="K217" s="1">
        <v>1</v>
      </c>
      <c r="L217" s="1">
        <v>1</v>
      </c>
      <c r="M217" s="1">
        <v>0</v>
      </c>
      <c r="O217" s="1">
        <f t="shared" si="27"/>
        <v>5</v>
      </c>
      <c r="P217" s="1">
        <f t="shared" si="28"/>
        <v>3</v>
      </c>
      <c r="Q217" s="1">
        <f t="shared" si="29"/>
        <v>0</v>
      </c>
      <c r="R217" s="1">
        <f t="shared" si="30"/>
        <v>2</v>
      </c>
      <c r="S217" s="1">
        <f t="shared" si="31"/>
        <v>0</v>
      </c>
      <c r="T217" s="1">
        <f t="shared" si="32"/>
        <v>0</v>
      </c>
      <c r="U217" s="1">
        <f t="shared" si="33"/>
        <v>0</v>
      </c>
      <c r="V217" s="1">
        <f t="shared" si="34"/>
        <v>3</v>
      </c>
      <c r="W217" s="19">
        <f>VLOOKUP(E217,'Win Rate'!B:I,8,FALSE)</f>
        <v>0.5028490028490028</v>
      </c>
      <c r="X217" s="20">
        <f>VLOOKUP(E217,'Win Rate'!B:J,9,FALSE)</f>
        <v>1.9797113714570256</v>
      </c>
      <c r="Y217" s="18" cm="1">
        <f t="array" ref="Y217">IFERROR(INDEX($Z$2:$Z216,SUMPRODUCT(MAX(ROW($D$2:$D216)*($D217=$D$2:$D216))-1)),_xlfn.IFNA(IF(VLOOKUP(D217,'4.2 Elo (Values)'!A:C,3,FALSE)&gt;0,VLOOKUP(Results!D217,'4.2 Elo (Values)'!A:C,3,FALSE),400),400))</f>
        <v>491.62961421078643</v>
      </c>
      <c r="Z217" s="18">
        <f>Y217+(IFERROR(VLOOKUP(D217,'4.2 Elo (Values)'!A:J,10,FALSE),40)*(V217-(1/(10^(((AVERAGEIFS(Y:Y,A:A,A217)+AVERAGEIFS(X:X,A:A,A217))-(Y217+X217))/400)+1)*O217)))</f>
        <v>488.82304300509912</v>
      </c>
      <c r="AA217" s="18">
        <f t="shared" si="35"/>
        <v>-2.8065712056873053</v>
      </c>
      <c r="AB217" t="str">
        <f>VLOOKUP($A217,Events!$B:$I,4,FALSE)</f>
        <v>Creeping Corruption</v>
      </c>
      <c r="AC217" t="str">
        <f>VLOOKUP($A217,Events!$B:$I,5,FALSE)</f>
        <v>Lifecycle</v>
      </c>
      <c r="AD217" t="str">
        <f>VLOOKUP($A217,Events!$B:$I,6,FALSE)</f>
        <v>Cyclic Shifts</v>
      </c>
      <c r="AE217" t="str">
        <f>VLOOKUP($A217,Events!$B:$I,7,FALSE)</f>
        <v>The Liferoots</v>
      </c>
      <c r="AF217" t="str">
        <f>VLOOKUP($A217,Events!$B:$I,8,FALSE)</f>
        <v>Linked Ley Lines</v>
      </c>
    </row>
    <row r="218" spans="1:32" ht="15" customHeight="1" x14ac:dyDescent="0.3">
      <c r="A218" t="s">
        <v>24470</v>
      </c>
      <c r="B218" t="s">
        <v>24315</v>
      </c>
      <c r="C218" t="s">
        <v>24214</v>
      </c>
      <c r="D218" t="s">
        <v>4674</v>
      </c>
      <c r="E218" t="s">
        <v>42</v>
      </c>
      <c r="F218" t="s">
        <v>43</v>
      </c>
      <c r="G218" s="2" t="s">
        <v>24478</v>
      </c>
      <c r="H218" t="s">
        <v>347</v>
      </c>
      <c r="I218" s="1">
        <v>1</v>
      </c>
      <c r="J218" s="1">
        <v>1</v>
      </c>
      <c r="K218" s="1">
        <v>0</v>
      </c>
      <c r="L218" s="1">
        <v>0</v>
      </c>
      <c r="M218" s="1">
        <v>1</v>
      </c>
      <c r="O218" s="1">
        <f t="shared" si="27"/>
        <v>5</v>
      </c>
      <c r="P218" s="1">
        <f t="shared" si="28"/>
        <v>3</v>
      </c>
      <c r="Q218" s="1">
        <f t="shared" si="29"/>
        <v>0</v>
      </c>
      <c r="R218" s="1">
        <f t="shared" si="30"/>
        <v>2</v>
      </c>
      <c r="S218" s="1">
        <f t="shared" si="31"/>
        <v>0</v>
      </c>
      <c r="T218" s="1">
        <f t="shared" si="32"/>
        <v>0</v>
      </c>
      <c r="U218" s="1">
        <f t="shared" si="33"/>
        <v>0</v>
      </c>
      <c r="V218" s="1">
        <f t="shared" si="34"/>
        <v>3</v>
      </c>
      <c r="W218" s="19">
        <f>VLOOKUP(E218,'Win Rate'!B:I,8,FALSE)</f>
        <v>0.47570850202429149</v>
      </c>
      <c r="X218" s="20">
        <f>VLOOKUP(E218,'Win Rate'!B:J,9,FALSE)</f>
        <v>-16.89276072380623</v>
      </c>
      <c r="Y218" s="18" cm="1">
        <f t="array" ref="Y218">IFERROR(INDEX($Z$2:$Z217,SUMPRODUCT(MAX(ROW($D$2:$D217)*($D218=$D$2:$D217))-1)),_xlfn.IFNA(IF(VLOOKUP(D218,'4.2 Elo (Values)'!A:C,3,FALSE)&gt;0,VLOOKUP(Results!D218,'4.2 Elo (Values)'!A:C,3,FALSE),400),400))</f>
        <v>402.23540241820228</v>
      </c>
      <c r="Z218" s="18">
        <f>Y218+(IFERROR(VLOOKUP(D218,'4.2 Elo (Values)'!A:J,10,FALSE),40)*(V218-(1/(10^(((AVERAGEIFS(Y:Y,A:A,A218)+AVERAGEIFS(X:X,A:A,A218))-(Y218+X218))/400)+1)*O218)))</f>
        <v>427.19660229415189</v>
      </c>
      <c r="AA218" s="18">
        <f t="shared" si="35"/>
        <v>24.961199875949603</v>
      </c>
      <c r="AB218" t="str">
        <f>VLOOKUP($A218,Events!$B:$I,4,FALSE)</f>
        <v>Creeping Corruption</v>
      </c>
      <c r="AC218" t="str">
        <f>VLOOKUP($A218,Events!$B:$I,5,FALSE)</f>
        <v>Lifecycle</v>
      </c>
      <c r="AD218" t="str">
        <f>VLOOKUP($A218,Events!$B:$I,6,FALSE)</f>
        <v>Cyclic Shifts</v>
      </c>
      <c r="AE218" t="str">
        <f>VLOOKUP($A218,Events!$B:$I,7,FALSE)</f>
        <v>The Liferoots</v>
      </c>
      <c r="AF218" t="str">
        <f>VLOOKUP($A218,Events!$B:$I,8,FALSE)</f>
        <v>Linked Ley Lines</v>
      </c>
    </row>
    <row r="219" spans="1:32" ht="15" customHeight="1" x14ac:dyDescent="0.3">
      <c r="A219" t="s">
        <v>24470</v>
      </c>
      <c r="B219" t="s">
        <v>24315</v>
      </c>
      <c r="C219" t="s">
        <v>24214</v>
      </c>
      <c r="D219" t="s">
        <v>21371</v>
      </c>
      <c r="E219" t="s">
        <v>17</v>
      </c>
      <c r="F219" t="s">
        <v>18</v>
      </c>
      <c r="G219" s="2" t="s">
        <v>24479</v>
      </c>
      <c r="H219" t="s">
        <v>347</v>
      </c>
      <c r="I219" s="1">
        <v>0</v>
      </c>
      <c r="J219" s="1">
        <v>1</v>
      </c>
      <c r="K219" s="1">
        <v>1</v>
      </c>
      <c r="L219" s="1">
        <v>1</v>
      </c>
      <c r="M219" s="1">
        <v>0</v>
      </c>
      <c r="O219" s="1">
        <f t="shared" si="27"/>
        <v>5</v>
      </c>
      <c r="P219" s="1">
        <f t="shared" si="28"/>
        <v>3</v>
      </c>
      <c r="Q219" s="1">
        <f t="shared" si="29"/>
        <v>0</v>
      </c>
      <c r="R219" s="1">
        <f t="shared" si="30"/>
        <v>2</v>
      </c>
      <c r="S219" s="1">
        <f t="shared" si="31"/>
        <v>0</v>
      </c>
      <c r="T219" s="1">
        <f t="shared" si="32"/>
        <v>0</v>
      </c>
      <c r="U219" s="1">
        <f t="shared" si="33"/>
        <v>0</v>
      </c>
      <c r="V219" s="1">
        <f t="shared" si="34"/>
        <v>3</v>
      </c>
      <c r="W219" s="19">
        <f>VLOOKUP(E219,'Win Rate'!B:I,8,FALSE)</f>
        <v>0.48888888888888887</v>
      </c>
      <c r="X219" s="20">
        <f>VLOOKUP(E219,'Win Rate'!B:J,9,FALSE)</f>
        <v>-7.7220620781546527</v>
      </c>
      <c r="Y219" s="18" cm="1">
        <f t="array" ref="Y219">IFERROR(INDEX($Z$2:$Z218,SUMPRODUCT(MAX(ROW($D$2:$D218)*($D219=$D$2:$D218))-1)),_xlfn.IFNA(IF(VLOOKUP(D219,'4.2 Elo (Values)'!A:C,3,FALSE)&gt;0,VLOOKUP(Results!D219,'4.2 Elo (Values)'!A:C,3,FALSE),400),400))</f>
        <v>357.31385569250301</v>
      </c>
      <c r="Z219" s="18">
        <f>Y219+(IFERROR(VLOOKUP(D219,'4.2 Elo (Values)'!A:J,10,FALSE),40)*(V219-(1/(10^(((AVERAGEIFS(Y:Y,A:A,A219)+AVERAGEIFS(X:X,A:A,A219))-(Y219+X219))/400)+1)*O219)))</f>
        <v>374.88283003704277</v>
      </c>
      <c r="AA219" s="18">
        <f t="shared" si="35"/>
        <v>17.568974344539754</v>
      </c>
      <c r="AB219" t="str">
        <f>VLOOKUP($A219,Events!$B:$I,4,FALSE)</f>
        <v>Creeping Corruption</v>
      </c>
      <c r="AC219" t="str">
        <f>VLOOKUP($A219,Events!$B:$I,5,FALSE)</f>
        <v>Lifecycle</v>
      </c>
      <c r="AD219" t="str">
        <f>VLOOKUP($A219,Events!$B:$I,6,FALSE)</f>
        <v>Cyclic Shifts</v>
      </c>
      <c r="AE219" t="str">
        <f>VLOOKUP($A219,Events!$B:$I,7,FALSE)</f>
        <v>The Liferoots</v>
      </c>
      <c r="AF219" t="str">
        <f>VLOOKUP($A219,Events!$B:$I,8,FALSE)</f>
        <v>Linked Ley Lines</v>
      </c>
    </row>
    <row r="220" spans="1:32" ht="15" customHeight="1" x14ac:dyDescent="0.3">
      <c r="A220" t="s">
        <v>24470</v>
      </c>
      <c r="B220" t="s">
        <v>24315</v>
      </c>
      <c r="C220" t="s">
        <v>24214</v>
      </c>
      <c r="D220" t="s">
        <v>436</v>
      </c>
      <c r="E220" t="s">
        <v>121</v>
      </c>
      <c r="F220" t="s">
        <v>474</v>
      </c>
      <c r="G220" s="2" t="s">
        <v>24480</v>
      </c>
      <c r="H220" t="s">
        <v>347</v>
      </c>
      <c r="I220" s="1">
        <v>0</v>
      </c>
      <c r="J220" s="1">
        <v>1</v>
      </c>
      <c r="K220" s="1">
        <v>1</v>
      </c>
      <c r="L220" s="1">
        <v>0</v>
      </c>
      <c r="M220" s="1">
        <v>1</v>
      </c>
      <c r="O220" s="1">
        <f t="shared" si="27"/>
        <v>5</v>
      </c>
      <c r="P220" s="1">
        <f t="shared" si="28"/>
        <v>3</v>
      </c>
      <c r="Q220" s="1">
        <f t="shared" si="29"/>
        <v>0</v>
      </c>
      <c r="R220" s="1">
        <f t="shared" si="30"/>
        <v>2</v>
      </c>
      <c r="S220" s="1">
        <f t="shared" si="31"/>
        <v>0</v>
      </c>
      <c r="T220" s="1">
        <f t="shared" si="32"/>
        <v>0</v>
      </c>
      <c r="U220" s="1">
        <f t="shared" si="33"/>
        <v>0</v>
      </c>
      <c r="V220" s="1">
        <f t="shared" si="34"/>
        <v>3</v>
      </c>
      <c r="W220" s="19">
        <f>VLOOKUP(E220,'Win Rate'!B:I,8,FALSE)</f>
        <v>0.60373443983402486</v>
      </c>
      <c r="X220" s="20">
        <f>VLOOKUP(E220,'Win Rate'!B:J,9,FALSE)</f>
        <v>73.143848695271856</v>
      </c>
      <c r="Y220" s="18" cm="1">
        <f t="array" ref="Y220">IFERROR(INDEX($Z$2:$Z219,SUMPRODUCT(MAX(ROW($D$2:$D219)*($D220=$D$2:$D219))-1)),_xlfn.IFNA(IF(VLOOKUP(D220,'4.2 Elo (Values)'!A:C,3,FALSE)&gt;0,VLOOKUP(Results!D220,'4.2 Elo (Values)'!A:C,3,FALSE),400),400))</f>
        <v>507.35030520362017</v>
      </c>
      <c r="Z220" s="18">
        <f>Y220+(IFERROR(VLOOKUP(D220,'4.2 Elo (Values)'!A:J,10,FALSE),40)*(V220-(1/(10^(((AVERAGEIFS(Y:Y,A:A,A220)+AVERAGEIFS(X:X,A:A,A220))-(Y220+X220))/400)+1)*O220)))</f>
        <v>493.77370867012075</v>
      </c>
      <c r="AA220" s="18">
        <f t="shared" si="35"/>
        <v>-13.576596533499412</v>
      </c>
      <c r="AB220" t="str">
        <f>VLOOKUP($A220,Events!$B:$I,4,FALSE)</f>
        <v>Creeping Corruption</v>
      </c>
      <c r="AC220" t="str">
        <f>VLOOKUP($A220,Events!$B:$I,5,FALSE)</f>
        <v>Lifecycle</v>
      </c>
      <c r="AD220" t="str">
        <f>VLOOKUP($A220,Events!$B:$I,6,FALSE)</f>
        <v>Cyclic Shifts</v>
      </c>
      <c r="AE220" t="str">
        <f>VLOOKUP($A220,Events!$B:$I,7,FALSE)</f>
        <v>The Liferoots</v>
      </c>
      <c r="AF220" t="str">
        <f>VLOOKUP($A220,Events!$B:$I,8,FALSE)</f>
        <v>Linked Ley Lines</v>
      </c>
    </row>
    <row r="221" spans="1:32" ht="15" customHeight="1" x14ac:dyDescent="0.3">
      <c r="A221" t="s">
        <v>24470</v>
      </c>
      <c r="B221" t="s">
        <v>24315</v>
      </c>
      <c r="C221" t="s">
        <v>24214</v>
      </c>
      <c r="D221" t="s">
        <v>2277</v>
      </c>
      <c r="E221" t="s">
        <v>103</v>
      </c>
      <c r="F221" t="s">
        <v>24206</v>
      </c>
      <c r="G221" s="2" t="s">
        <v>24481</v>
      </c>
      <c r="H221" t="s">
        <v>347</v>
      </c>
      <c r="I221" s="1">
        <v>0.5</v>
      </c>
      <c r="J221" s="1">
        <v>1</v>
      </c>
      <c r="K221" s="1">
        <v>1</v>
      </c>
      <c r="L221" s="1">
        <v>0</v>
      </c>
      <c r="M221" s="1">
        <v>0</v>
      </c>
      <c r="O221" s="1">
        <f t="shared" si="27"/>
        <v>5</v>
      </c>
      <c r="P221" s="1">
        <f t="shared" si="28"/>
        <v>2</v>
      </c>
      <c r="Q221" s="1">
        <f t="shared" si="29"/>
        <v>1</v>
      </c>
      <c r="R221" s="1">
        <f t="shared" si="30"/>
        <v>2</v>
      </c>
      <c r="S221" s="1">
        <f t="shared" si="31"/>
        <v>0</v>
      </c>
      <c r="T221" s="1">
        <f t="shared" si="32"/>
        <v>0</v>
      </c>
      <c r="U221" s="1">
        <f t="shared" si="33"/>
        <v>0</v>
      </c>
      <c r="V221" s="1">
        <f t="shared" si="34"/>
        <v>2.5</v>
      </c>
      <c r="W221" s="19">
        <f>VLOOKUP(E221,'Win Rate'!B:I,8,FALSE)</f>
        <v>0.59113300492610843</v>
      </c>
      <c r="X221" s="20">
        <f>VLOOKUP(E221,'Win Rate'!B:J,9,FALSE)</f>
        <v>64.041261468620419</v>
      </c>
      <c r="Y221" s="18" cm="1">
        <f t="array" ref="Y221">IFERROR(INDEX($Z$2:$Z220,SUMPRODUCT(MAX(ROW($D$2:$D220)*($D221=$D$2:$D220))-1)),_xlfn.IFNA(IF(VLOOKUP(D221,'4.2 Elo (Values)'!A:C,3,FALSE)&gt;0,VLOOKUP(Results!D221,'4.2 Elo (Values)'!A:C,3,FALSE),400),400))</f>
        <v>454.22822271040553</v>
      </c>
      <c r="Z221" s="18">
        <f>Y221+(IFERROR(VLOOKUP(D221,'4.2 Elo (Values)'!A:J,10,FALSE),40)*(V221-(1/(10^(((AVERAGEIFS(Y:Y,A:A,A221)+AVERAGEIFS(X:X,A:A,A221))-(Y221+X221))/400)+1)*O221)))</f>
        <v>422.11209131190412</v>
      </c>
      <c r="AA221" s="18">
        <f t="shared" si="35"/>
        <v>-32.116131398501409</v>
      </c>
      <c r="AB221" t="str">
        <f>VLOOKUP($A221,Events!$B:$I,4,FALSE)</f>
        <v>Creeping Corruption</v>
      </c>
      <c r="AC221" t="str">
        <f>VLOOKUP($A221,Events!$B:$I,5,FALSE)</f>
        <v>Lifecycle</v>
      </c>
      <c r="AD221" t="str">
        <f>VLOOKUP($A221,Events!$B:$I,6,FALSE)</f>
        <v>Cyclic Shifts</v>
      </c>
      <c r="AE221" t="str">
        <f>VLOOKUP($A221,Events!$B:$I,7,FALSE)</f>
        <v>The Liferoots</v>
      </c>
      <c r="AF221" t="str">
        <f>VLOOKUP($A221,Events!$B:$I,8,FALSE)</f>
        <v>Linked Ley Lines</v>
      </c>
    </row>
    <row r="222" spans="1:32" ht="15" customHeight="1" x14ac:dyDescent="0.3">
      <c r="A222" t="s">
        <v>24470</v>
      </c>
      <c r="B222" t="s">
        <v>24315</v>
      </c>
      <c r="C222" t="s">
        <v>24214</v>
      </c>
      <c r="D222" t="s">
        <v>16836</v>
      </c>
      <c r="E222" t="s">
        <v>42</v>
      </c>
      <c r="F222" t="s">
        <v>43</v>
      </c>
      <c r="G222" s="2" t="s">
        <v>24482</v>
      </c>
      <c r="H222" t="s">
        <v>347</v>
      </c>
      <c r="I222" s="1">
        <v>0</v>
      </c>
      <c r="J222" s="1">
        <v>1</v>
      </c>
      <c r="K222" s="1">
        <v>0</v>
      </c>
      <c r="L222" s="1">
        <v>1</v>
      </c>
      <c r="M222" s="1">
        <v>0</v>
      </c>
      <c r="O222" s="1">
        <f t="shared" si="27"/>
        <v>5</v>
      </c>
      <c r="P222" s="1">
        <f t="shared" si="28"/>
        <v>2</v>
      </c>
      <c r="Q222" s="1">
        <f t="shared" si="29"/>
        <v>0</v>
      </c>
      <c r="R222" s="1">
        <f t="shared" si="30"/>
        <v>3</v>
      </c>
      <c r="S222" s="1">
        <f t="shared" si="31"/>
        <v>0</v>
      </c>
      <c r="T222" s="1">
        <f t="shared" si="32"/>
        <v>0</v>
      </c>
      <c r="U222" s="1">
        <f t="shared" si="33"/>
        <v>0</v>
      </c>
      <c r="V222" s="1">
        <f t="shared" si="34"/>
        <v>2</v>
      </c>
      <c r="W222" s="19">
        <f>VLOOKUP(E222,'Win Rate'!B:I,8,FALSE)</f>
        <v>0.47570850202429149</v>
      </c>
      <c r="X222" s="20">
        <f>VLOOKUP(E222,'Win Rate'!B:J,9,FALSE)</f>
        <v>-16.89276072380623</v>
      </c>
      <c r="Y222" s="18" cm="1">
        <f t="array" ref="Y222">IFERROR(INDEX($Z$2:$Z221,SUMPRODUCT(MAX(ROW($D$2:$D221)*($D222=$D$2:$D221))-1)),_xlfn.IFNA(IF(VLOOKUP(D222,'4.2 Elo (Values)'!A:C,3,FALSE)&gt;0,VLOOKUP(Results!D222,'4.2 Elo (Values)'!A:C,3,FALSE),400),400))</f>
        <v>378.02485579418885</v>
      </c>
      <c r="Z222" s="18">
        <f>Y222+(IFERROR(VLOOKUP(D222,'4.2 Elo (Values)'!A:J,10,FALSE),40)*(V222-(1/(10^(((AVERAGEIFS(Y:Y,A:A,A222)+AVERAGEIFS(X:X,A:A,A222))-(Y222+X222))/400)+1)*O222)))</f>
        <v>369.90215885689014</v>
      </c>
      <c r="AA222" s="18">
        <f t="shared" si="35"/>
        <v>-8.1226969372987128</v>
      </c>
      <c r="AB222" t="str">
        <f>VLOOKUP($A222,Events!$B:$I,4,FALSE)</f>
        <v>Creeping Corruption</v>
      </c>
      <c r="AC222" t="str">
        <f>VLOOKUP($A222,Events!$B:$I,5,FALSE)</f>
        <v>Lifecycle</v>
      </c>
      <c r="AD222" t="str">
        <f>VLOOKUP($A222,Events!$B:$I,6,FALSE)</f>
        <v>Cyclic Shifts</v>
      </c>
      <c r="AE222" t="str">
        <f>VLOOKUP($A222,Events!$B:$I,7,FALSE)</f>
        <v>The Liferoots</v>
      </c>
      <c r="AF222" t="str">
        <f>VLOOKUP($A222,Events!$B:$I,8,FALSE)</f>
        <v>Linked Ley Lines</v>
      </c>
    </row>
    <row r="223" spans="1:32" ht="15" customHeight="1" x14ac:dyDescent="0.3">
      <c r="A223" t="s">
        <v>24470</v>
      </c>
      <c r="B223" t="s">
        <v>24315</v>
      </c>
      <c r="C223" t="s">
        <v>24214</v>
      </c>
      <c r="D223" t="s">
        <v>14211</v>
      </c>
      <c r="E223" t="s">
        <v>20</v>
      </c>
      <c r="F223" t="s">
        <v>24211</v>
      </c>
      <c r="G223" s="2" t="s">
        <v>24483</v>
      </c>
      <c r="H223" t="s">
        <v>347</v>
      </c>
      <c r="I223" s="1">
        <v>1</v>
      </c>
      <c r="J223" s="1">
        <v>0</v>
      </c>
      <c r="K223" s="1">
        <v>0</v>
      </c>
      <c r="L223" s="1">
        <v>1</v>
      </c>
      <c r="M223" s="1">
        <v>0</v>
      </c>
      <c r="O223" s="1">
        <f t="shared" si="27"/>
        <v>5</v>
      </c>
      <c r="P223" s="1">
        <f t="shared" si="28"/>
        <v>2</v>
      </c>
      <c r="Q223" s="1">
        <f t="shared" si="29"/>
        <v>0</v>
      </c>
      <c r="R223" s="1">
        <f t="shared" si="30"/>
        <v>3</v>
      </c>
      <c r="S223" s="1">
        <f t="shared" si="31"/>
        <v>0</v>
      </c>
      <c r="T223" s="1">
        <f t="shared" si="32"/>
        <v>0</v>
      </c>
      <c r="U223" s="1">
        <f t="shared" si="33"/>
        <v>0</v>
      </c>
      <c r="V223" s="1">
        <f t="shared" si="34"/>
        <v>2</v>
      </c>
      <c r="W223" s="19">
        <f>VLOOKUP(E223,'Win Rate'!B:I,8,FALSE)</f>
        <v>0.41608391608391609</v>
      </c>
      <c r="X223" s="20">
        <f>VLOOKUP(E223,'Win Rate'!B:J,9,FALSE)</f>
        <v>-58.867803902021024</v>
      </c>
      <c r="Y223" s="18" cm="1">
        <f t="array" ref="Y223">IFERROR(INDEX($Z$2:$Z222,SUMPRODUCT(MAX(ROW($D$2:$D222)*($D223=$D$2:$D222))-1)),_xlfn.IFNA(IF(VLOOKUP(D223,'4.2 Elo (Values)'!A:C,3,FALSE)&gt;0,VLOOKUP(Results!D223,'4.2 Elo (Values)'!A:C,3,FALSE),400),400))</f>
        <v>390.06333629817595</v>
      </c>
      <c r="Z223" s="18">
        <f>Y223+(IFERROR(VLOOKUP(D223,'4.2 Elo (Values)'!A:J,10,FALSE),40)*(V223-(1/(10^(((AVERAGEIFS(Y:Y,A:A,A223)+AVERAGEIFS(X:X,A:A,A223))-(Y223+X223))/400)+1)*O223)))</f>
        <v>390.32892785906574</v>
      </c>
      <c r="AA223" s="18">
        <f t="shared" si="35"/>
        <v>0.26559156088978852</v>
      </c>
      <c r="AB223" t="str">
        <f>VLOOKUP($A223,Events!$B:$I,4,FALSE)</f>
        <v>Creeping Corruption</v>
      </c>
      <c r="AC223" t="str">
        <f>VLOOKUP($A223,Events!$B:$I,5,FALSE)</f>
        <v>Lifecycle</v>
      </c>
      <c r="AD223" t="str">
        <f>VLOOKUP($A223,Events!$B:$I,6,FALSE)</f>
        <v>Cyclic Shifts</v>
      </c>
      <c r="AE223" t="str">
        <f>VLOOKUP($A223,Events!$B:$I,7,FALSE)</f>
        <v>The Liferoots</v>
      </c>
      <c r="AF223" t="str">
        <f>VLOOKUP($A223,Events!$B:$I,8,FALSE)</f>
        <v>Linked Ley Lines</v>
      </c>
    </row>
    <row r="224" spans="1:32" ht="15" customHeight="1" x14ac:dyDescent="0.3">
      <c r="A224" t="s">
        <v>24470</v>
      </c>
      <c r="B224" t="s">
        <v>24315</v>
      </c>
      <c r="C224" t="s">
        <v>24214</v>
      </c>
      <c r="D224" t="s">
        <v>15535</v>
      </c>
      <c r="E224" t="s">
        <v>95</v>
      </c>
      <c r="F224" t="s">
        <v>24216</v>
      </c>
      <c r="G224" s="2" t="s">
        <v>24484</v>
      </c>
      <c r="H224" t="s">
        <v>347</v>
      </c>
      <c r="I224" s="1">
        <v>0</v>
      </c>
      <c r="J224" s="1">
        <v>1</v>
      </c>
      <c r="K224" s="1">
        <v>0</v>
      </c>
      <c r="L224" s="1">
        <v>0</v>
      </c>
      <c r="M224" s="1">
        <v>1</v>
      </c>
      <c r="O224" s="1">
        <f t="shared" si="27"/>
        <v>5</v>
      </c>
      <c r="P224" s="1">
        <f t="shared" si="28"/>
        <v>2</v>
      </c>
      <c r="Q224" s="1">
        <f t="shared" si="29"/>
        <v>0</v>
      </c>
      <c r="R224" s="1">
        <f t="shared" si="30"/>
        <v>3</v>
      </c>
      <c r="S224" s="1">
        <f t="shared" si="31"/>
        <v>0</v>
      </c>
      <c r="T224" s="1">
        <f t="shared" si="32"/>
        <v>0</v>
      </c>
      <c r="U224" s="1">
        <f t="shared" si="33"/>
        <v>0</v>
      </c>
      <c r="V224" s="1">
        <f t="shared" si="34"/>
        <v>2</v>
      </c>
      <c r="W224" s="19">
        <f>VLOOKUP(E224,'Win Rate'!B:I,8,FALSE)</f>
        <v>0.5084269662921348</v>
      </c>
      <c r="X224" s="20">
        <f>VLOOKUP(E224,'Win Rate'!B:J,9,FALSE)</f>
        <v>5.8562104731559854</v>
      </c>
      <c r="Y224" s="18" cm="1">
        <f t="array" ref="Y224">IFERROR(INDEX($Z$2:$Z223,SUMPRODUCT(MAX(ROW($D$2:$D223)*($D224=$D$2:$D223))-1)),_xlfn.IFNA(IF(VLOOKUP(D224,'4.2 Elo (Values)'!A:C,3,FALSE)&gt;0,VLOOKUP(Results!D224,'4.2 Elo (Values)'!A:C,3,FALSE),400),400))</f>
        <v>383.5416277394292</v>
      </c>
      <c r="Z224" s="18">
        <f>Y224+(IFERROR(VLOOKUP(D224,'4.2 Elo (Values)'!A:J,10,FALSE),40)*(V224-(1/(10^(((AVERAGEIFS(Y:Y,A:A,A224)+AVERAGEIFS(X:X,A:A,A224))-(Y224+X224))/400)+1)*O224)))</f>
        <v>367.33789940603924</v>
      </c>
      <c r="AA224" s="18">
        <f t="shared" si="35"/>
        <v>-16.203728333389961</v>
      </c>
      <c r="AB224" t="str">
        <f>VLOOKUP($A224,Events!$B:$I,4,FALSE)</f>
        <v>Creeping Corruption</v>
      </c>
      <c r="AC224" t="str">
        <f>VLOOKUP($A224,Events!$B:$I,5,FALSE)</f>
        <v>Lifecycle</v>
      </c>
      <c r="AD224" t="str">
        <f>VLOOKUP($A224,Events!$B:$I,6,FALSE)</f>
        <v>Cyclic Shifts</v>
      </c>
      <c r="AE224" t="str">
        <f>VLOOKUP($A224,Events!$B:$I,7,FALSE)</f>
        <v>The Liferoots</v>
      </c>
      <c r="AF224" t="str">
        <f>VLOOKUP($A224,Events!$B:$I,8,FALSE)</f>
        <v>Linked Ley Lines</v>
      </c>
    </row>
    <row r="225" spans="1:32" ht="15" customHeight="1" x14ac:dyDescent="0.3">
      <c r="A225" t="s">
        <v>24470</v>
      </c>
      <c r="B225" t="s">
        <v>24315</v>
      </c>
      <c r="C225" t="s">
        <v>24214</v>
      </c>
      <c r="D225" t="s">
        <v>10065</v>
      </c>
      <c r="E225" t="s">
        <v>146</v>
      </c>
      <c r="F225" t="s">
        <v>187</v>
      </c>
      <c r="G225" s="2" t="s">
        <v>24485</v>
      </c>
      <c r="H225" t="s">
        <v>347</v>
      </c>
      <c r="I225" s="1">
        <v>0</v>
      </c>
      <c r="J225" s="1">
        <v>0</v>
      </c>
      <c r="K225" s="1">
        <v>1</v>
      </c>
      <c r="L225" s="1">
        <v>1</v>
      </c>
      <c r="M225" s="1">
        <v>0</v>
      </c>
      <c r="O225" s="1">
        <f t="shared" si="27"/>
        <v>5</v>
      </c>
      <c r="P225" s="1">
        <f t="shared" si="28"/>
        <v>2</v>
      </c>
      <c r="Q225" s="1">
        <f t="shared" si="29"/>
        <v>0</v>
      </c>
      <c r="R225" s="1">
        <f t="shared" si="30"/>
        <v>3</v>
      </c>
      <c r="S225" s="1">
        <f t="shared" si="31"/>
        <v>0</v>
      </c>
      <c r="T225" s="1">
        <f t="shared" si="32"/>
        <v>0</v>
      </c>
      <c r="U225" s="1">
        <f t="shared" si="33"/>
        <v>0</v>
      </c>
      <c r="V225" s="1">
        <f t="shared" si="34"/>
        <v>2</v>
      </c>
      <c r="W225" s="19">
        <f>VLOOKUP(E225,'Win Rate'!B:I,8,FALSE)</f>
        <v>0.48071216617210683</v>
      </c>
      <c r="X225" s="20">
        <f>VLOOKUP(E225,'Win Rate'!B:J,9,FALSE)</f>
        <v>-13.409213657465418</v>
      </c>
      <c r="Y225" s="18" cm="1">
        <f t="array" ref="Y225">IFERROR(INDEX($Z$2:$Z224,SUMPRODUCT(MAX(ROW($D$2:$D224)*($D225=$D$2:$D224))-1)),_xlfn.IFNA(IF(VLOOKUP(D225,'4.2 Elo (Values)'!A:C,3,FALSE)&gt;0,VLOOKUP(Results!D225,'4.2 Elo (Values)'!A:C,3,FALSE),400),400))</f>
        <v>399.07691827781787</v>
      </c>
      <c r="Z225" s="18">
        <f>Y225+(IFERROR(VLOOKUP(D225,'4.2 Elo (Values)'!A:J,10,FALSE),40)*(V225-(1/(10^(((AVERAGEIFS(Y:Y,A:A,A225)+AVERAGEIFS(X:X,A:A,A225))-(Y225+X225))/400)+1)*O225)))</f>
        <v>383.94478350320821</v>
      </c>
      <c r="AA225" s="18">
        <f t="shared" si="35"/>
        <v>-15.132134774609654</v>
      </c>
      <c r="AB225" t="str">
        <f>VLOOKUP($A225,Events!$B:$I,4,FALSE)</f>
        <v>Creeping Corruption</v>
      </c>
      <c r="AC225" t="str">
        <f>VLOOKUP($A225,Events!$B:$I,5,FALSE)</f>
        <v>Lifecycle</v>
      </c>
      <c r="AD225" t="str">
        <f>VLOOKUP($A225,Events!$B:$I,6,FALSE)</f>
        <v>Cyclic Shifts</v>
      </c>
      <c r="AE225" t="str">
        <f>VLOOKUP($A225,Events!$B:$I,7,FALSE)</f>
        <v>The Liferoots</v>
      </c>
      <c r="AF225" t="str">
        <f>VLOOKUP($A225,Events!$B:$I,8,FALSE)</f>
        <v>Linked Ley Lines</v>
      </c>
    </row>
    <row r="226" spans="1:32" ht="15" customHeight="1" x14ac:dyDescent="0.3">
      <c r="A226" t="s">
        <v>24470</v>
      </c>
      <c r="B226" t="s">
        <v>24315</v>
      </c>
      <c r="C226" t="s">
        <v>24214</v>
      </c>
      <c r="D226" t="s">
        <v>20663</v>
      </c>
      <c r="E226" t="s">
        <v>25652</v>
      </c>
      <c r="F226" t="s">
        <v>59</v>
      </c>
      <c r="G226" s="2" t="s">
        <v>24486</v>
      </c>
      <c r="H226" t="s">
        <v>347</v>
      </c>
      <c r="I226" s="1">
        <v>1</v>
      </c>
      <c r="J226" s="1">
        <v>0</v>
      </c>
      <c r="K226" s="1">
        <v>0</v>
      </c>
      <c r="L226" s="1">
        <v>0</v>
      </c>
      <c r="M226" s="1">
        <v>1</v>
      </c>
      <c r="O226" s="1">
        <f t="shared" si="27"/>
        <v>5</v>
      </c>
      <c r="P226" s="1">
        <f t="shared" si="28"/>
        <v>2</v>
      </c>
      <c r="Q226" s="1">
        <f t="shared" si="29"/>
        <v>0</v>
      </c>
      <c r="R226" s="1">
        <f t="shared" si="30"/>
        <v>3</v>
      </c>
      <c r="S226" s="1">
        <f t="shared" si="31"/>
        <v>0</v>
      </c>
      <c r="T226" s="1">
        <f t="shared" si="32"/>
        <v>0</v>
      </c>
      <c r="U226" s="1">
        <f t="shared" si="33"/>
        <v>0</v>
      </c>
      <c r="V226" s="1">
        <f t="shared" si="34"/>
        <v>2</v>
      </c>
      <c r="W226" s="19">
        <f>VLOOKUP(E226,'Win Rate'!B:I,8,FALSE)</f>
        <v>0.35849056603773582</v>
      </c>
      <c r="X226" s="20">
        <f>VLOOKUP(E226,'Win Rate'!B:J,9,FALSE)</f>
        <v>-101.09012643577049</v>
      </c>
      <c r="Y226" s="18" cm="1">
        <f t="array" ref="Y226">IFERROR(INDEX($Z$2:$Z225,SUMPRODUCT(MAX(ROW($D$2:$D225)*($D226=$D$2:$D225))-1)),_xlfn.IFNA(IF(VLOOKUP(D226,'4.2 Elo (Values)'!A:C,3,FALSE)&gt;0,VLOOKUP(Results!D226,'4.2 Elo (Values)'!A:C,3,FALSE),400),400))</f>
        <v>358.25111294802497</v>
      </c>
      <c r="Z226" s="18">
        <f>Y226+(IFERROR(VLOOKUP(D226,'4.2 Elo (Values)'!A:J,10,FALSE),40)*(V226-(1/(10^(((AVERAGEIFS(Y:Y,A:A,A226)+AVERAGEIFS(X:X,A:A,A226))-(Y226+X226))/400)+1)*O226)))</f>
        <v>377.82523931611013</v>
      </c>
      <c r="AA226" s="18">
        <f t="shared" si="35"/>
        <v>19.57412636808516</v>
      </c>
      <c r="AB226" t="str">
        <f>VLOOKUP($A226,Events!$B:$I,4,FALSE)</f>
        <v>Creeping Corruption</v>
      </c>
      <c r="AC226" t="str">
        <f>VLOOKUP($A226,Events!$B:$I,5,FALSE)</f>
        <v>Lifecycle</v>
      </c>
      <c r="AD226" t="str">
        <f>VLOOKUP($A226,Events!$B:$I,6,FALSE)</f>
        <v>Cyclic Shifts</v>
      </c>
      <c r="AE226" t="str">
        <f>VLOOKUP($A226,Events!$B:$I,7,FALSE)</f>
        <v>The Liferoots</v>
      </c>
      <c r="AF226" t="str">
        <f>VLOOKUP($A226,Events!$B:$I,8,FALSE)</f>
        <v>Linked Ley Lines</v>
      </c>
    </row>
    <row r="227" spans="1:32" ht="15" customHeight="1" x14ac:dyDescent="0.3">
      <c r="A227" t="s">
        <v>24470</v>
      </c>
      <c r="B227" t="s">
        <v>24315</v>
      </c>
      <c r="C227" t="s">
        <v>24214</v>
      </c>
      <c r="D227" t="s">
        <v>22262</v>
      </c>
      <c r="E227" t="s">
        <v>146</v>
      </c>
      <c r="F227" t="s">
        <v>187</v>
      </c>
      <c r="G227" s="2" t="s">
        <v>24487</v>
      </c>
      <c r="H227" t="s">
        <v>347</v>
      </c>
      <c r="I227" s="1">
        <v>0</v>
      </c>
      <c r="J227" s="1">
        <v>0</v>
      </c>
      <c r="K227" s="1">
        <v>0</v>
      </c>
      <c r="L227" s="1">
        <v>1</v>
      </c>
      <c r="M227" s="1">
        <v>1</v>
      </c>
      <c r="O227" s="1">
        <f t="shared" si="27"/>
        <v>5</v>
      </c>
      <c r="P227" s="1">
        <f t="shared" si="28"/>
        <v>2</v>
      </c>
      <c r="Q227" s="1">
        <f t="shared" si="29"/>
        <v>0</v>
      </c>
      <c r="R227" s="1">
        <f t="shared" si="30"/>
        <v>3</v>
      </c>
      <c r="S227" s="1">
        <f t="shared" si="31"/>
        <v>0</v>
      </c>
      <c r="T227" s="1">
        <f t="shared" si="32"/>
        <v>0</v>
      </c>
      <c r="U227" s="1">
        <f t="shared" si="33"/>
        <v>0</v>
      </c>
      <c r="V227" s="1">
        <f t="shared" si="34"/>
        <v>2</v>
      </c>
      <c r="W227" s="19">
        <f>VLOOKUP(E227,'Win Rate'!B:I,8,FALSE)</f>
        <v>0.48071216617210683</v>
      </c>
      <c r="X227" s="20">
        <f>VLOOKUP(E227,'Win Rate'!B:J,9,FALSE)</f>
        <v>-13.409213657465418</v>
      </c>
      <c r="Y227" s="18" cm="1">
        <f t="array" ref="Y227">IFERROR(INDEX($Z$2:$Z226,SUMPRODUCT(MAX(ROW($D$2:$D226)*($D227=$D$2:$D226))-1)),_xlfn.IFNA(IF(VLOOKUP(D227,'4.2 Elo (Values)'!A:C,3,FALSE)&gt;0,VLOOKUP(Results!D227,'4.2 Elo (Values)'!A:C,3,FALSE),400),400))</f>
        <v>313.72967417984307</v>
      </c>
      <c r="Z227" s="18">
        <f>Y227+(IFERROR(VLOOKUP(D227,'4.2 Elo (Values)'!A:J,10,FALSE),40)*(V227-(1/(10^(((AVERAGEIFS(Y:Y,A:A,A227)+AVERAGEIFS(X:X,A:A,A227))-(Y227+X227))/400)+1)*O227)))</f>
        <v>318.03710213376019</v>
      </c>
      <c r="AA227" s="18">
        <f t="shared" si="35"/>
        <v>4.307427953917113</v>
      </c>
      <c r="AB227" t="str">
        <f>VLOOKUP($A227,Events!$B:$I,4,FALSE)</f>
        <v>Creeping Corruption</v>
      </c>
      <c r="AC227" t="str">
        <f>VLOOKUP($A227,Events!$B:$I,5,FALSE)</f>
        <v>Lifecycle</v>
      </c>
      <c r="AD227" t="str">
        <f>VLOOKUP($A227,Events!$B:$I,6,FALSE)</f>
        <v>Cyclic Shifts</v>
      </c>
      <c r="AE227" t="str">
        <f>VLOOKUP($A227,Events!$B:$I,7,FALSE)</f>
        <v>The Liferoots</v>
      </c>
      <c r="AF227" t="str">
        <f>VLOOKUP($A227,Events!$B:$I,8,FALSE)</f>
        <v>Linked Ley Lines</v>
      </c>
    </row>
    <row r="228" spans="1:32" ht="15" customHeight="1" x14ac:dyDescent="0.3">
      <c r="A228" t="s">
        <v>24470</v>
      </c>
      <c r="B228" t="s">
        <v>24315</v>
      </c>
      <c r="C228" t="s">
        <v>24214</v>
      </c>
      <c r="D228" t="s">
        <v>9496</v>
      </c>
      <c r="E228" t="s">
        <v>17</v>
      </c>
      <c r="F228" t="s">
        <v>18</v>
      </c>
      <c r="G228" s="2" t="s">
        <v>24488</v>
      </c>
      <c r="H228" t="s">
        <v>347</v>
      </c>
      <c r="I228" s="1">
        <v>0</v>
      </c>
      <c r="J228" s="1">
        <v>0</v>
      </c>
      <c r="K228" s="1">
        <v>1</v>
      </c>
      <c r="L228" s="1">
        <v>0</v>
      </c>
      <c r="M228" s="1">
        <v>1</v>
      </c>
      <c r="O228" s="1">
        <f t="shared" si="27"/>
        <v>5</v>
      </c>
      <c r="P228" s="1">
        <f t="shared" si="28"/>
        <v>2</v>
      </c>
      <c r="Q228" s="1">
        <f t="shared" si="29"/>
        <v>0</v>
      </c>
      <c r="R228" s="1">
        <f t="shared" si="30"/>
        <v>3</v>
      </c>
      <c r="S228" s="1">
        <f t="shared" si="31"/>
        <v>0</v>
      </c>
      <c r="T228" s="1">
        <f t="shared" si="32"/>
        <v>0</v>
      </c>
      <c r="U228" s="1">
        <f t="shared" si="33"/>
        <v>0</v>
      </c>
      <c r="V228" s="1">
        <f t="shared" si="34"/>
        <v>2</v>
      </c>
      <c r="W228" s="19">
        <f>VLOOKUP(E228,'Win Rate'!B:I,8,FALSE)</f>
        <v>0.48888888888888887</v>
      </c>
      <c r="X228" s="20">
        <f>VLOOKUP(E228,'Win Rate'!B:J,9,FALSE)</f>
        <v>-7.7220620781546527</v>
      </c>
      <c r="Y228" s="18" cm="1">
        <f t="array" ref="Y228">IFERROR(INDEX($Z$2:$Z227,SUMPRODUCT(MAX(ROW($D$2:$D227)*($D228=$D$2:$D227))-1)),_xlfn.IFNA(IF(VLOOKUP(D228,'4.2 Elo (Values)'!A:C,3,FALSE)&gt;0,VLOOKUP(Results!D228,'4.2 Elo (Values)'!A:C,3,FALSE),400),400))</f>
        <v>400.10548783638791</v>
      </c>
      <c r="Z228" s="18">
        <f>Y228+(IFERROR(VLOOKUP(D228,'4.2 Elo (Values)'!A:J,10,FALSE),40)*(V228-(1/(10^(((AVERAGEIFS(Y:Y,A:A,A228)+AVERAGEIFS(X:X,A:A,A228))-(Y228+X228))/400)+1)*O228)))</f>
        <v>383.04341787484782</v>
      </c>
      <c r="AA228" s="18">
        <f t="shared" si="35"/>
        <v>-17.062069961540089</v>
      </c>
      <c r="AB228" t="str">
        <f>VLOOKUP($A228,Events!$B:$I,4,FALSE)</f>
        <v>Creeping Corruption</v>
      </c>
      <c r="AC228" t="str">
        <f>VLOOKUP($A228,Events!$B:$I,5,FALSE)</f>
        <v>Lifecycle</v>
      </c>
      <c r="AD228" t="str">
        <f>VLOOKUP($A228,Events!$B:$I,6,FALSE)</f>
        <v>Cyclic Shifts</v>
      </c>
      <c r="AE228" t="str">
        <f>VLOOKUP($A228,Events!$B:$I,7,FALSE)</f>
        <v>The Liferoots</v>
      </c>
      <c r="AF228" t="str">
        <f>VLOOKUP($A228,Events!$B:$I,8,FALSE)</f>
        <v>Linked Ley Lines</v>
      </c>
    </row>
    <row r="229" spans="1:32" ht="15" customHeight="1" x14ac:dyDescent="0.3">
      <c r="A229" t="s">
        <v>24470</v>
      </c>
      <c r="B229" t="s">
        <v>24315</v>
      </c>
      <c r="C229" t="s">
        <v>24214</v>
      </c>
      <c r="D229" t="s">
        <v>11929</v>
      </c>
      <c r="E229" t="s">
        <v>49</v>
      </c>
      <c r="F229" t="s">
        <v>62</v>
      </c>
      <c r="G229" s="2" t="s">
        <v>24489</v>
      </c>
      <c r="H229" t="s">
        <v>347</v>
      </c>
      <c r="I229" s="1">
        <v>0.5</v>
      </c>
      <c r="J229" s="1">
        <v>0</v>
      </c>
      <c r="K229" s="1">
        <v>1</v>
      </c>
      <c r="L229" s="1">
        <v>0</v>
      </c>
      <c r="M229" s="1">
        <v>0</v>
      </c>
      <c r="O229" s="1">
        <f t="shared" si="27"/>
        <v>5</v>
      </c>
      <c r="P229" s="1">
        <f t="shared" si="28"/>
        <v>1</v>
      </c>
      <c r="Q229" s="1">
        <f t="shared" si="29"/>
        <v>1</v>
      </c>
      <c r="R229" s="1">
        <f t="shared" si="30"/>
        <v>3</v>
      </c>
      <c r="S229" s="1">
        <f t="shared" si="31"/>
        <v>0</v>
      </c>
      <c r="T229" s="1">
        <f t="shared" si="32"/>
        <v>0</v>
      </c>
      <c r="U229" s="1">
        <f t="shared" si="33"/>
        <v>0</v>
      </c>
      <c r="V229" s="1">
        <f t="shared" si="34"/>
        <v>1.5</v>
      </c>
      <c r="W229" s="19">
        <f>VLOOKUP(E229,'Win Rate'!B:I,8,FALSE)</f>
        <v>0.45549738219895286</v>
      </c>
      <c r="X229" s="20">
        <f>VLOOKUP(E229,'Win Rate'!B:J,9,FALSE)</f>
        <v>-31.005634672064751</v>
      </c>
      <c r="Y229" s="18" cm="1">
        <f t="array" ref="Y229">IFERROR(INDEX($Z$2:$Z228,SUMPRODUCT(MAX(ROW($D$2:$D228)*($D229=$D$2:$D228))-1)),_xlfn.IFNA(IF(VLOOKUP(D229,'4.2 Elo (Values)'!A:C,3,FALSE)&gt;0,VLOOKUP(Results!D229,'4.2 Elo (Values)'!A:C,3,FALSE),400),400))</f>
        <v>390.84216530057989</v>
      </c>
      <c r="Z229" s="18">
        <f>Y229+(IFERROR(VLOOKUP(D229,'4.2 Elo (Values)'!A:J,10,FALSE),40)*(V229-(1/(10^(((AVERAGEIFS(Y:Y,A:A,A229)+AVERAGEIFS(X:X,A:A,A229))-(Y229+X229))/400)+1)*O229)))</f>
        <v>363.08693691105134</v>
      </c>
      <c r="AA229" s="18">
        <f t="shared" si="35"/>
        <v>-27.755228389528554</v>
      </c>
      <c r="AB229" t="str">
        <f>VLOOKUP($A229,Events!$B:$I,4,FALSE)</f>
        <v>Creeping Corruption</v>
      </c>
      <c r="AC229" t="str">
        <f>VLOOKUP($A229,Events!$B:$I,5,FALSE)</f>
        <v>Lifecycle</v>
      </c>
      <c r="AD229" t="str">
        <f>VLOOKUP($A229,Events!$B:$I,6,FALSE)</f>
        <v>Cyclic Shifts</v>
      </c>
      <c r="AE229" t="str">
        <f>VLOOKUP($A229,Events!$B:$I,7,FALSE)</f>
        <v>The Liferoots</v>
      </c>
      <c r="AF229" t="str">
        <f>VLOOKUP($A229,Events!$B:$I,8,FALSE)</f>
        <v>Linked Ley Lines</v>
      </c>
    </row>
    <row r="230" spans="1:32" ht="15" customHeight="1" x14ac:dyDescent="0.3">
      <c r="A230" t="s">
        <v>24470</v>
      </c>
      <c r="B230" t="s">
        <v>24315</v>
      </c>
      <c r="C230" t="s">
        <v>24214</v>
      </c>
      <c r="D230" t="s">
        <v>5918</v>
      </c>
      <c r="E230" t="s">
        <v>87</v>
      </c>
      <c r="F230" t="s">
        <v>24363</v>
      </c>
      <c r="G230" s="2" t="s">
        <v>24490</v>
      </c>
      <c r="H230" t="s">
        <v>347</v>
      </c>
      <c r="I230" s="1">
        <v>0</v>
      </c>
      <c r="J230" s="1">
        <v>0</v>
      </c>
      <c r="K230" s="1">
        <v>0</v>
      </c>
      <c r="L230" s="1">
        <v>1</v>
      </c>
      <c r="M230" s="1">
        <v>0</v>
      </c>
      <c r="O230" s="1">
        <f t="shared" si="27"/>
        <v>5</v>
      </c>
      <c r="P230" s="1">
        <f t="shared" si="28"/>
        <v>1</v>
      </c>
      <c r="Q230" s="1">
        <f t="shared" si="29"/>
        <v>0</v>
      </c>
      <c r="R230" s="1">
        <f t="shared" si="30"/>
        <v>4</v>
      </c>
      <c r="S230" s="1">
        <f t="shared" si="31"/>
        <v>0</v>
      </c>
      <c r="T230" s="1">
        <f t="shared" si="32"/>
        <v>0</v>
      </c>
      <c r="U230" s="1">
        <f t="shared" si="33"/>
        <v>0</v>
      </c>
      <c r="V230" s="1">
        <f t="shared" si="34"/>
        <v>1</v>
      </c>
      <c r="W230" s="19">
        <f>VLOOKUP(E230,'Win Rate'!B:I,8,FALSE)</f>
        <v>0.51546391752577314</v>
      </c>
      <c r="X230" s="20">
        <f>VLOOKUP(E230,'Win Rate'!B:J,9,FALSE)</f>
        <v>10.748858560120498</v>
      </c>
      <c r="Y230" s="18" cm="1">
        <f t="array" ref="Y230">IFERROR(INDEX($Z$2:$Z229,SUMPRODUCT(MAX(ROW($D$2:$D229)*($D230=$D$2:$D229))-1)),_xlfn.IFNA(IF(VLOOKUP(D230,'4.2 Elo (Values)'!A:C,3,FALSE)&gt;0,VLOOKUP(Results!D230,'4.2 Elo (Values)'!A:C,3,FALSE),400),400))</f>
        <v>412.43864826211012</v>
      </c>
      <c r="Z230" s="18">
        <f>Y230+(IFERROR(VLOOKUP(D230,'4.2 Elo (Values)'!A:J,10,FALSE),40)*(V230-(1/(10^(((AVERAGEIFS(Y:Y,A:A,A230)+AVERAGEIFS(X:X,A:A,A230))-(Y230+X230))/400)+1)*O230)))</f>
        <v>346.51822866852149</v>
      </c>
      <c r="AA230" s="18">
        <f t="shared" si="35"/>
        <v>-65.920419593588633</v>
      </c>
      <c r="AB230" t="str">
        <f>VLOOKUP($A230,Events!$B:$I,4,FALSE)</f>
        <v>Creeping Corruption</v>
      </c>
      <c r="AC230" t="str">
        <f>VLOOKUP($A230,Events!$B:$I,5,FALSE)</f>
        <v>Lifecycle</v>
      </c>
      <c r="AD230" t="str">
        <f>VLOOKUP($A230,Events!$B:$I,6,FALSE)</f>
        <v>Cyclic Shifts</v>
      </c>
      <c r="AE230" t="str">
        <f>VLOOKUP($A230,Events!$B:$I,7,FALSE)</f>
        <v>The Liferoots</v>
      </c>
      <c r="AF230" t="str">
        <f>VLOOKUP($A230,Events!$B:$I,8,FALSE)</f>
        <v>Linked Ley Lines</v>
      </c>
    </row>
    <row r="231" spans="1:32" ht="15" customHeight="1" x14ac:dyDescent="0.3">
      <c r="A231" t="s">
        <v>24470</v>
      </c>
      <c r="B231" t="s">
        <v>24315</v>
      </c>
      <c r="C231" t="s">
        <v>24214</v>
      </c>
      <c r="D231" t="s">
        <v>19580</v>
      </c>
      <c r="E231" t="s">
        <v>39</v>
      </c>
      <c r="F231" t="s">
        <v>40</v>
      </c>
      <c r="G231" s="2" t="s">
        <v>24491</v>
      </c>
      <c r="H231" t="s">
        <v>347</v>
      </c>
      <c r="I231" s="1">
        <v>0</v>
      </c>
      <c r="J231" s="1">
        <v>1</v>
      </c>
      <c r="K231" s="1">
        <v>0</v>
      </c>
      <c r="L231" s="1">
        <v>0</v>
      </c>
      <c r="M231" s="1">
        <v>0</v>
      </c>
      <c r="O231" s="1">
        <f t="shared" si="27"/>
        <v>5</v>
      </c>
      <c r="P231" s="1">
        <f t="shared" si="28"/>
        <v>1</v>
      </c>
      <c r="Q231" s="1">
        <f t="shared" si="29"/>
        <v>0</v>
      </c>
      <c r="R231" s="1">
        <f t="shared" si="30"/>
        <v>4</v>
      </c>
      <c r="S231" s="1">
        <f t="shared" si="31"/>
        <v>0</v>
      </c>
      <c r="T231" s="1">
        <f t="shared" si="32"/>
        <v>0</v>
      </c>
      <c r="U231" s="1">
        <f t="shared" si="33"/>
        <v>0</v>
      </c>
      <c r="V231" s="1">
        <f t="shared" si="34"/>
        <v>1</v>
      </c>
      <c r="W231" s="19">
        <f>VLOOKUP(E231,'Win Rate'!B:I,8,FALSE)</f>
        <v>0.42931034482758623</v>
      </c>
      <c r="X231" s="20">
        <f>VLOOKUP(E231,'Win Rate'!B:J,9,FALSE)</f>
        <v>-49.451458671992945</v>
      </c>
      <c r="Y231" s="18" cm="1">
        <f t="array" ref="Y231">IFERROR(INDEX($Z$2:$Z230,SUMPRODUCT(MAX(ROW($D$2:$D230)*($D231=$D$2:$D230))-1)),_xlfn.IFNA(IF(VLOOKUP(D231,'4.2 Elo (Values)'!A:C,3,FALSE)&gt;0,VLOOKUP(Results!D231,'4.2 Elo (Values)'!A:C,3,FALSE),400),400))</f>
        <v>367.18246709693943</v>
      </c>
      <c r="Z231" s="18">
        <f>Y231+(IFERROR(VLOOKUP(D231,'4.2 Elo (Values)'!A:J,10,FALSE),40)*(V231-(1/(10^(((AVERAGEIFS(Y:Y,A:A,A231)+AVERAGEIFS(X:X,A:A,A231))-(Y231+X231))/400)+1)*O231)))</f>
        <v>349.15798869867035</v>
      </c>
      <c r="AA231" s="18">
        <f t="shared" si="35"/>
        <v>-18.024478398269082</v>
      </c>
      <c r="AB231" t="str">
        <f>VLOOKUP($A231,Events!$B:$I,4,FALSE)</f>
        <v>Creeping Corruption</v>
      </c>
      <c r="AC231" t="str">
        <f>VLOOKUP($A231,Events!$B:$I,5,FALSE)</f>
        <v>Lifecycle</v>
      </c>
      <c r="AD231" t="str">
        <f>VLOOKUP($A231,Events!$B:$I,6,FALSE)</f>
        <v>Cyclic Shifts</v>
      </c>
      <c r="AE231" t="str">
        <f>VLOOKUP($A231,Events!$B:$I,7,FALSE)</f>
        <v>The Liferoots</v>
      </c>
      <c r="AF231" t="str">
        <f>VLOOKUP($A231,Events!$B:$I,8,FALSE)</f>
        <v>Linked Ley Lines</v>
      </c>
    </row>
    <row r="232" spans="1:32" ht="15" customHeight="1" x14ac:dyDescent="0.3">
      <c r="A232" t="s">
        <v>24470</v>
      </c>
      <c r="B232" t="s">
        <v>24315</v>
      </c>
      <c r="C232" t="s">
        <v>24214</v>
      </c>
      <c r="D232" t="s">
        <v>22976</v>
      </c>
      <c r="E232" t="s">
        <v>22</v>
      </c>
      <c r="F232" t="s">
        <v>239</v>
      </c>
      <c r="G232" s="2" t="s">
        <v>24492</v>
      </c>
      <c r="H232" t="s">
        <v>347</v>
      </c>
      <c r="I232" s="1">
        <v>0</v>
      </c>
      <c r="J232" s="1">
        <v>0</v>
      </c>
      <c r="K232" s="1">
        <v>0</v>
      </c>
      <c r="L232" s="1">
        <v>0</v>
      </c>
      <c r="M232" s="1">
        <v>0</v>
      </c>
      <c r="O232" s="1">
        <f t="shared" si="27"/>
        <v>5</v>
      </c>
      <c r="P232" s="1">
        <f t="shared" si="28"/>
        <v>0</v>
      </c>
      <c r="Q232" s="1">
        <f t="shared" si="29"/>
        <v>0</v>
      </c>
      <c r="R232" s="1">
        <f t="shared" si="30"/>
        <v>5</v>
      </c>
      <c r="S232" s="1">
        <f t="shared" si="31"/>
        <v>0</v>
      </c>
      <c r="T232" s="1">
        <f t="shared" si="32"/>
        <v>0</v>
      </c>
      <c r="U232" s="1">
        <f t="shared" si="33"/>
        <v>0</v>
      </c>
      <c r="V232" s="1">
        <f t="shared" si="34"/>
        <v>0</v>
      </c>
      <c r="W232" s="19">
        <f>VLOOKUP(E232,'Win Rate'!B:I,8,FALSE)</f>
        <v>0.5028490028490028</v>
      </c>
      <c r="X232" s="20">
        <f>VLOOKUP(E232,'Win Rate'!B:J,9,FALSE)</f>
        <v>1.9797113714570256</v>
      </c>
      <c r="Y232" s="18" cm="1">
        <f t="array" ref="Y232">IFERROR(INDEX($Z$2:$Z231,SUMPRODUCT(MAX(ROW($D$2:$D231)*($D232=$D$2:$D231))-1)),_xlfn.IFNA(IF(VLOOKUP(D232,'4.2 Elo (Values)'!A:C,3,FALSE)&gt;0,VLOOKUP(Results!D232,'4.2 Elo (Values)'!A:C,3,FALSE),400),400))</f>
        <v>275.01186283257317</v>
      </c>
      <c r="Z232" s="18">
        <f>Y232+(IFERROR(VLOOKUP(D232,'4.2 Elo (Values)'!A:J,10,FALSE),40)*(V232-(1/(10^(((AVERAGEIFS(Y:Y,A:A,A232)+AVERAGEIFS(X:X,A:A,A232))-(Y232+X232))/400)+1)*O232)))</f>
        <v>275.01186283257317</v>
      </c>
      <c r="AA232" s="18">
        <f t="shared" si="35"/>
        <v>0</v>
      </c>
      <c r="AB232" t="str">
        <f>VLOOKUP($A232,Events!$B:$I,4,FALSE)</f>
        <v>Creeping Corruption</v>
      </c>
      <c r="AC232" t="str">
        <f>VLOOKUP($A232,Events!$B:$I,5,FALSE)</f>
        <v>Lifecycle</v>
      </c>
      <c r="AD232" t="str">
        <f>VLOOKUP($A232,Events!$B:$I,6,FALSE)</f>
        <v>Cyclic Shifts</v>
      </c>
      <c r="AE232" t="str">
        <f>VLOOKUP($A232,Events!$B:$I,7,FALSE)</f>
        <v>The Liferoots</v>
      </c>
      <c r="AF232" t="str">
        <f>VLOOKUP($A232,Events!$B:$I,8,FALSE)</f>
        <v>Linked Ley Lines</v>
      </c>
    </row>
    <row r="233" spans="1:32" ht="15" customHeight="1" x14ac:dyDescent="0.3">
      <c r="A233" t="s">
        <v>24575</v>
      </c>
      <c r="B233" t="s">
        <v>24315</v>
      </c>
      <c r="C233" t="s">
        <v>24190</v>
      </c>
      <c r="D233" t="s">
        <v>719</v>
      </c>
      <c r="E233" t="s">
        <v>83</v>
      </c>
      <c r="F233" t="s">
        <v>219</v>
      </c>
      <c r="G233" s="2" t="s">
        <v>24576</v>
      </c>
      <c r="H233" t="s">
        <v>25</v>
      </c>
      <c r="I233" s="1">
        <v>1</v>
      </c>
      <c r="J233" s="1">
        <v>0</v>
      </c>
      <c r="K233" s="1">
        <v>1</v>
      </c>
      <c r="L233" s="1">
        <v>1</v>
      </c>
      <c r="M233" s="1">
        <v>1</v>
      </c>
      <c r="O233" s="1">
        <f t="shared" si="27"/>
        <v>5</v>
      </c>
      <c r="P233" s="1">
        <f t="shared" si="28"/>
        <v>4</v>
      </c>
      <c r="Q233" s="1">
        <f t="shared" si="29"/>
        <v>0</v>
      </c>
      <c r="R233" s="1">
        <f t="shared" si="30"/>
        <v>1</v>
      </c>
      <c r="S233" s="1">
        <f t="shared" si="31"/>
        <v>0</v>
      </c>
      <c r="T233" s="1">
        <f t="shared" si="32"/>
        <v>0</v>
      </c>
      <c r="U233" s="1">
        <f t="shared" si="33"/>
        <v>0</v>
      </c>
      <c r="V233" s="1">
        <f t="shared" si="34"/>
        <v>4</v>
      </c>
      <c r="W233" s="19">
        <f>VLOOKUP(E233,'Win Rate'!B:I,8,FALSE)</f>
        <v>0.56644518272425248</v>
      </c>
      <c r="X233" s="20">
        <f>VLOOKUP(E233,'Win Rate'!B:J,9,FALSE)</f>
        <v>46.445548661686693</v>
      </c>
      <c r="Y233" s="18" cm="1">
        <f t="array" ref="Y233">IFERROR(INDEX($Z$2:$Z232,SUMPRODUCT(MAX(ROW($D$2:$D232)*($D233=$D$2:$D232))-1)),_xlfn.IFNA(IF(VLOOKUP(D233,'4.2 Elo (Values)'!A:C,3,FALSE)&gt;0,VLOOKUP(Results!D233,'4.2 Elo (Values)'!A:C,3,FALSE),400),400))</f>
        <v>582.90212041009124</v>
      </c>
      <c r="Z233" s="18">
        <f>Y233+(IFERROR(VLOOKUP(D233,'4.2 Elo (Values)'!A:J,10,FALSE),40)*(V233-(1/(10^(((AVERAGEIFS(Y:Y,A:A,A233)+AVERAGEIFS(X:X,A:A,A233))-(Y233+X233))/400)+1)*O233)))</f>
        <v>587.25329310036693</v>
      </c>
      <c r="AA233" s="18">
        <f t="shared" si="35"/>
        <v>4.3511726902756891</v>
      </c>
      <c r="AB233" t="str">
        <f>VLOOKUP($A233,Events!$B:$I,4,FALSE)</f>
        <v>Rolling Roots</v>
      </c>
      <c r="AC233" t="str">
        <f>VLOOKUP($A233,Events!$B:$I,5,FALSE)</f>
        <v>Surge of Slaughter</v>
      </c>
      <c r="AD233" t="str">
        <f>VLOOKUP($A233,Events!$B:$I,6,FALSE)</f>
        <v>Passing Seasons</v>
      </c>
      <c r="AE233" t="str">
        <f>VLOOKUP($A233,Events!$B:$I,7,FALSE)</f>
        <v>The Liferoots</v>
      </c>
      <c r="AF233" t="str">
        <f>VLOOKUP($A233,Events!$B:$I,8,FALSE)</f>
        <v>Linked Ley Lines</v>
      </c>
    </row>
    <row r="234" spans="1:32" ht="15" customHeight="1" x14ac:dyDescent="0.3">
      <c r="A234" t="s">
        <v>24575</v>
      </c>
      <c r="B234" t="s">
        <v>24315</v>
      </c>
      <c r="C234" t="s">
        <v>24190</v>
      </c>
      <c r="D234" t="s">
        <v>850</v>
      </c>
      <c r="E234" t="s">
        <v>121</v>
      </c>
      <c r="F234" t="s">
        <v>24207</v>
      </c>
      <c r="G234" s="2" t="s">
        <v>24577</v>
      </c>
      <c r="H234" t="s">
        <v>25</v>
      </c>
      <c r="I234" s="1">
        <v>1</v>
      </c>
      <c r="J234" s="1">
        <v>1</v>
      </c>
      <c r="K234" s="1">
        <v>1</v>
      </c>
      <c r="L234" s="1">
        <v>0</v>
      </c>
      <c r="M234" s="1">
        <v>1</v>
      </c>
      <c r="O234" s="1">
        <f t="shared" si="27"/>
        <v>5</v>
      </c>
      <c r="P234" s="1">
        <f t="shared" si="28"/>
        <v>4</v>
      </c>
      <c r="Q234" s="1">
        <f t="shared" si="29"/>
        <v>0</v>
      </c>
      <c r="R234" s="1">
        <f t="shared" si="30"/>
        <v>1</v>
      </c>
      <c r="S234" s="1">
        <f t="shared" si="31"/>
        <v>1</v>
      </c>
      <c r="T234" s="1">
        <f t="shared" si="32"/>
        <v>0</v>
      </c>
      <c r="U234" s="1">
        <f t="shared" si="33"/>
        <v>0</v>
      </c>
      <c r="V234" s="1">
        <f t="shared" si="34"/>
        <v>4</v>
      </c>
      <c r="W234" s="19">
        <f>VLOOKUP(E234,'Win Rate'!B:I,8,FALSE)</f>
        <v>0.60373443983402486</v>
      </c>
      <c r="X234" s="20">
        <f>VLOOKUP(E234,'Win Rate'!B:J,9,FALSE)</f>
        <v>73.143848695271856</v>
      </c>
      <c r="Y234" s="18" cm="1">
        <f t="array" ref="Y234">IFERROR(INDEX($Z$2:$Z233,SUMPRODUCT(MAX(ROW($D$2:$D233)*($D234=$D$2:$D233))-1)),_xlfn.IFNA(IF(VLOOKUP(D234,'4.2 Elo (Values)'!A:C,3,FALSE)&gt;0,VLOOKUP(Results!D234,'4.2 Elo (Values)'!A:C,3,FALSE),400),400))</f>
        <v>554.41855721486456</v>
      </c>
      <c r="Z234" s="18">
        <f>Y234+(IFERROR(VLOOKUP(D234,'4.2 Elo (Values)'!A:J,10,FALSE),40)*(V234-(1/(10^(((AVERAGEIFS(Y:Y,A:A,A234)+AVERAGEIFS(X:X,A:A,A234))-(Y234+X234))/400)+1)*O234)))</f>
        <v>558.95954137324645</v>
      </c>
      <c r="AA234" s="18">
        <f t="shared" si="35"/>
        <v>4.5409841583818888</v>
      </c>
      <c r="AB234" t="str">
        <f>VLOOKUP($A234,Events!$B:$I,4,FALSE)</f>
        <v>Rolling Roots</v>
      </c>
      <c r="AC234" t="str">
        <f>VLOOKUP($A234,Events!$B:$I,5,FALSE)</f>
        <v>Surge of Slaughter</v>
      </c>
      <c r="AD234" t="str">
        <f>VLOOKUP($A234,Events!$B:$I,6,FALSE)</f>
        <v>Passing Seasons</v>
      </c>
      <c r="AE234" t="str">
        <f>VLOOKUP($A234,Events!$B:$I,7,FALSE)</f>
        <v>The Liferoots</v>
      </c>
      <c r="AF234" t="str">
        <f>VLOOKUP($A234,Events!$B:$I,8,FALSE)</f>
        <v>Linked Ley Lines</v>
      </c>
    </row>
    <row r="235" spans="1:32" ht="15" customHeight="1" x14ac:dyDescent="0.3">
      <c r="A235" t="s">
        <v>24575</v>
      </c>
      <c r="B235" t="s">
        <v>24315</v>
      </c>
      <c r="C235" t="s">
        <v>24190</v>
      </c>
      <c r="D235" t="s">
        <v>1144</v>
      </c>
      <c r="E235" t="s">
        <v>33</v>
      </c>
      <c r="F235" t="s">
        <v>129</v>
      </c>
      <c r="G235" s="2" t="s">
        <v>24578</v>
      </c>
      <c r="H235" t="s">
        <v>25</v>
      </c>
      <c r="I235" s="1">
        <v>1</v>
      </c>
      <c r="J235" s="1">
        <v>1</v>
      </c>
      <c r="K235" s="1">
        <v>1</v>
      </c>
      <c r="L235" s="1">
        <v>1</v>
      </c>
      <c r="M235" s="1">
        <v>0</v>
      </c>
      <c r="O235" s="1">
        <f t="shared" si="27"/>
        <v>5</v>
      </c>
      <c r="P235" s="1">
        <f t="shared" si="28"/>
        <v>4</v>
      </c>
      <c r="Q235" s="1">
        <f t="shared" si="29"/>
        <v>0</v>
      </c>
      <c r="R235" s="1">
        <f t="shared" si="30"/>
        <v>1</v>
      </c>
      <c r="S235" s="1">
        <f t="shared" si="31"/>
        <v>1</v>
      </c>
      <c r="T235" s="1">
        <f t="shared" si="32"/>
        <v>1</v>
      </c>
      <c r="U235" s="1">
        <f t="shared" si="33"/>
        <v>0</v>
      </c>
      <c r="V235" s="1">
        <f t="shared" si="34"/>
        <v>4</v>
      </c>
      <c r="W235" s="19">
        <f>VLOOKUP(E235,'Win Rate'!B:I,8,FALSE)</f>
        <v>0.5723140495867769</v>
      </c>
      <c r="X235" s="20">
        <f>VLOOKUP(E235,'Win Rate'!B:J,9,FALSE)</f>
        <v>50.603769443012347</v>
      </c>
      <c r="Y235" s="18" cm="1">
        <f t="array" ref="Y235">IFERROR(INDEX($Z$2:$Z234,SUMPRODUCT(MAX(ROW($D$2:$D234)*($D235=$D$2:$D234))-1)),_xlfn.IFNA(IF(VLOOKUP(D235,'4.2 Elo (Values)'!A:C,3,FALSE)&gt;0,VLOOKUP(Results!D235,'4.2 Elo (Values)'!A:C,3,FALSE),400),400))</f>
        <v>511.99977741446753</v>
      </c>
      <c r="Z235" s="18">
        <f>Y235+(IFERROR(VLOOKUP(D235,'4.2 Elo (Values)'!A:J,10,FALSE),40)*(V235-(1/(10^(((AVERAGEIFS(Y:Y,A:A,A235)+AVERAGEIFS(X:X,A:A,A235))-(Y235+X235))/400)+1)*O235)))</f>
        <v>524.09690317222601</v>
      </c>
      <c r="AA235" s="18">
        <f t="shared" si="35"/>
        <v>12.097125757758477</v>
      </c>
      <c r="AB235" t="str">
        <f>VLOOKUP($A235,Events!$B:$I,4,FALSE)</f>
        <v>Rolling Roots</v>
      </c>
      <c r="AC235" t="str">
        <f>VLOOKUP($A235,Events!$B:$I,5,FALSE)</f>
        <v>Surge of Slaughter</v>
      </c>
      <c r="AD235" t="str">
        <f>VLOOKUP($A235,Events!$B:$I,6,FALSE)</f>
        <v>Passing Seasons</v>
      </c>
      <c r="AE235" t="str">
        <f>VLOOKUP($A235,Events!$B:$I,7,FALSE)</f>
        <v>The Liferoots</v>
      </c>
      <c r="AF235" t="str">
        <f>VLOOKUP($A235,Events!$B:$I,8,FALSE)</f>
        <v>Linked Ley Lines</v>
      </c>
    </row>
    <row r="236" spans="1:32" ht="15" customHeight="1" x14ac:dyDescent="0.3">
      <c r="A236" t="s">
        <v>24575</v>
      </c>
      <c r="B236" t="s">
        <v>24315</v>
      </c>
      <c r="C236" t="s">
        <v>24190</v>
      </c>
      <c r="D236" t="s">
        <v>973</v>
      </c>
      <c r="E236" t="s">
        <v>27</v>
      </c>
      <c r="F236" t="s">
        <v>110</v>
      </c>
      <c r="G236" s="2" t="s">
        <v>24579</v>
      </c>
      <c r="H236" t="s">
        <v>25</v>
      </c>
      <c r="I236" s="1">
        <v>0</v>
      </c>
      <c r="J236" s="1">
        <v>1</v>
      </c>
      <c r="K236" s="1">
        <v>1</v>
      </c>
      <c r="L236" s="1">
        <v>1</v>
      </c>
      <c r="M236" s="1">
        <v>1</v>
      </c>
      <c r="O236" s="1">
        <f t="shared" si="27"/>
        <v>5</v>
      </c>
      <c r="P236" s="1">
        <f t="shared" si="28"/>
        <v>4</v>
      </c>
      <c r="Q236" s="1">
        <f t="shared" si="29"/>
        <v>0</v>
      </c>
      <c r="R236" s="1">
        <f t="shared" si="30"/>
        <v>1</v>
      </c>
      <c r="S236" s="1">
        <f t="shared" si="31"/>
        <v>0</v>
      </c>
      <c r="T236" s="1">
        <f t="shared" si="32"/>
        <v>0</v>
      </c>
      <c r="U236" s="1">
        <f t="shared" si="33"/>
        <v>0</v>
      </c>
      <c r="V236" s="1">
        <f t="shared" si="34"/>
        <v>4</v>
      </c>
      <c r="W236" s="19">
        <f>VLOOKUP(E236,'Win Rate'!B:I,8,FALSE)</f>
        <v>0.43775100401606426</v>
      </c>
      <c r="X236" s="20">
        <f>VLOOKUP(E236,'Win Rate'!B:J,9,FALSE)</f>
        <v>-43.480615095045756</v>
      </c>
      <c r="Y236" s="18" cm="1">
        <f t="array" ref="Y236">IFERROR(INDEX($Z$2:$Z235,SUMPRODUCT(MAX(ROW($D$2:$D235)*($D236=$D$2:$D235))-1)),_xlfn.IFNA(IF(VLOOKUP(D236,'4.2 Elo (Values)'!A:C,3,FALSE)&gt;0,VLOOKUP(Results!D236,'4.2 Elo (Values)'!A:C,3,FALSE),400),400))</f>
        <v>534.29278232603372</v>
      </c>
      <c r="Z236" s="18">
        <f>Y236+(IFERROR(VLOOKUP(D236,'4.2 Elo (Values)'!A:J,10,FALSE),40)*(V236-(1/(10^(((AVERAGEIFS(Y:Y,A:A,A236)+AVERAGEIFS(X:X,A:A,A236))-(Y236+X236))/400)+1)*O236)))</f>
        <v>555.9697733769558</v>
      </c>
      <c r="AA236" s="18">
        <f t="shared" si="35"/>
        <v>21.676991050922084</v>
      </c>
      <c r="AB236" t="str">
        <f>VLOOKUP($A236,Events!$B:$I,4,FALSE)</f>
        <v>Rolling Roots</v>
      </c>
      <c r="AC236" t="str">
        <f>VLOOKUP($A236,Events!$B:$I,5,FALSE)</f>
        <v>Surge of Slaughter</v>
      </c>
      <c r="AD236" t="str">
        <f>VLOOKUP($A236,Events!$B:$I,6,FALSE)</f>
        <v>Passing Seasons</v>
      </c>
      <c r="AE236" t="str">
        <f>VLOOKUP($A236,Events!$B:$I,7,FALSE)</f>
        <v>The Liferoots</v>
      </c>
      <c r="AF236" t="str">
        <f>VLOOKUP($A236,Events!$B:$I,8,FALSE)</f>
        <v>Linked Ley Lines</v>
      </c>
    </row>
    <row r="237" spans="1:32" ht="15" customHeight="1" x14ac:dyDescent="0.3">
      <c r="A237" t="s">
        <v>24575</v>
      </c>
      <c r="B237" t="s">
        <v>24315</v>
      </c>
      <c r="C237" t="s">
        <v>24190</v>
      </c>
      <c r="D237" t="s">
        <v>3182</v>
      </c>
      <c r="E237" t="s">
        <v>83</v>
      </c>
      <c r="F237" t="s">
        <v>219</v>
      </c>
      <c r="G237" s="2" t="s">
        <v>24580</v>
      </c>
      <c r="H237" t="s">
        <v>25</v>
      </c>
      <c r="I237" s="1">
        <v>1</v>
      </c>
      <c r="J237" s="1">
        <v>1</v>
      </c>
      <c r="K237" s="1">
        <v>1</v>
      </c>
      <c r="L237" s="1">
        <v>0</v>
      </c>
      <c r="M237" s="1">
        <v>0</v>
      </c>
      <c r="O237" s="1">
        <f t="shared" si="27"/>
        <v>5</v>
      </c>
      <c r="P237" s="1">
        <f t="shared" si="28"/>
        <v>3</v>
      </c>
      <c r="Q237" s="1">
        <f t="shared" si="29"/>
        <v>0</v>
      </c>
      <c r="R237" s="1">
        <f t="shared" si="30"/>
        <v>2</v>
      </c>
      <c r="S237" s="1">
        <f t="shared" si="31"/>
        <v>1</v>
      </c>
      <c r="T237" s="1">
        <f t="shared" si="32"/>
        <v>0</v>
      </c>
      <c r="U237" s="1">
        <f t="shared" si="33"/>
        <v>0</v>
      </c>
      <c r="V237" s="1">
        <f t="shared" si="34"/>
        <v>3</v>
      </c>
      <c r="W237" s="19">
        <f>VLOOKUP(E237,'Win Rate'!B:I,8,FALSE)</f>
        <v>0.56644518272425248</v>
      </c>
      <c r="X237" s="20">
        <f>VLOOKUP(E237,'Win Rate'!B:J,9,FALSE)</f>
        <v>46.445548661686693</v>
      </c>
      <c r="Y237" s="18" cm="1">
        <f t="array" ref="Y237">IFERROR(INDEX($Z$2:$Z236,SUMPRODUCT(MAX(ROW($D$2:$D236)*($D237=$D$2:$D236))-1)),_xlfn.IFNA(IF(VLOOKUP(D237,'4.2 Elo (Values)'!A:C,3,FALSE)&gt;0,VLOOKUP(Results!D237,'4.2 Elo (Values)'!A:C,3,FALSE),400),400))</f>
        <v>435.7562896327841</v>
      </c>
      <c r="Z237" s="18">
        <f>Y237+(IFERROR(VLOOKUP(D237,'4.2 Elo (Values)'!A:J,10,FALSE),40)*(V237-(1/(10^(((AVERAGEIFS(Y:Y,A:A,A237)+AVERAGEIFS(X:X,A:A,A237))-(Y237+X237))/400)+1)*O237)))</f>
        <v>438.64281377395656</v>
      </c>
      <c r="AA237" s="18">
        <f t="shared" si="35"/>
        <v>2.8865241411724583</v>
      </c>
      <c r="AB237" t="str">
        <f>VLOOKUP($A237,Events!$B:$I,4,FALSE)</f>
        <v>Rolling Roots</v>
      </c>
      <c r="AC237" t="str">
        <f>VLOOKUP($A237,Events!$B:$I,5,FALSE)</f>
        <v>Surge of Slaughter</v>
      </c>
      <c r="AD237" t="str">
        <f>VLOOKUP($A237,Events!$B:$I,6,FALSE)</f>
        <v>Passing Seasons</v>
      </c>
      <c r="AE237" t="str">
        <f>VLOOKUP($A237,Events!$B:$I,7,FALSE)</f>
        <v>The Liferoots</v>
      </c>
      <c r="AF237" t="str">
        <f>VLOOKUP($A237,Events!$B:$I,8,FALSE)</f>
        <v>Linked Ley Lines</v>
      </c>
    </row>
    <row r="238" spans="1:32" ht="15" customHeight="1" x14ac:dyDescent="0.3">
      <c r="A238" t="s">
        <v>24575</v>
      </c>
      <c r="B238" t="s">
        <v>24315</v>
      </c>
      <c r="C238" t="s">
        <v>24190</v>
      </c>
      <c r="D238" t="s">
        <v>22323</v>
      </c>
      <c r="E238" t="s">
        <v>45</v>
      </c>
      <c r="F238" t="s">
        <v>236</v>
      </c>
      <c r="G238" s="2" t="s">
        <v>24581</v>
      </c>
      <c r="H238" t="s">
        <v>25</v>
      </c>
      <c r="I238" s="1">
        <v>0</v>
      </c>
      <c r="J238" s="1">
        <v>0</v>
      </c>
      <c r="K238" s="1">
        <v>1</v>
      </c>
      <c r="L238" s="1">
        <v>1</v>
      </c>
      <c r="M238" s="1">
        <v>1</v>
      </c>
      <c r="O238" s="1">
        <f t="shared" si="27"/>
        <v>5</v>
      </c>
      <c r="P238" s="1">
        <f t="shared" si="28"/>
        <v>3</v>
      </c>
      <c r="Q238" s="1">
        <f t="shared" si="29"/>
        <v>0</v>
      </c>
      <c r="R238" s="1">
        <f t="shared" si="30"/>
        <v>2</v>
      </c>
      <c r="S238" s="1">
        <f t="shared" si="31"/>
        <v>0</v>
      </c>
      <c r="T238" s="1">
        <f t="shared" si="32"/>
        <v>0</v>
      </c>
      <c r="U238" s="1">
        <f t="shared" si="33"/>
        <v>0</v>
      </c>
      <c r="V238" s="1">
        <f t="shared" si="34"/>
        <v>3</v>
      </c>
      <c r="W238" s="19">
        <f>VLOOKUP(E238,'Win Rate'!B:I,8,FALSE)</f>
        <v>0.42152466367713004</v>
      </c>
      <c r="X238" s="20">
        <f>VLOOKUP(E238,'Win Rate'!B:J,9,FALSE)</f>
        <v>-54.98474267982013</v>
      </c>
      <c r="Y238" s="18" cm="1">
        <f t="array" ref="Y238">IFERROR(INDEX($Z$2:$Z237,SUMPRODUCT(MAX(ROW($D$2:$D237)*($D238=$D$2:$D237))-1)),_xlfn.IFNA(IF(VLOOKUP(D238,'4.2 Elo (Values)'!A:C,3,FALSE)&gt;0,VLOOKUP(Results!D238,'4.2 Elo (Values)'!A:C,3,FALSE),400),400))</f>
        <v>327.94511131874964</v>
      </c>
      <c r="Z238" s="18">
        <f>Y238+(IFERROR(VLOOKUP(D238,'4.2 Elo (Values)'!A:J,10,FALSE),40)*(V238-(1/(10^(((AVERAGEIFS(Y:Y,A:A,A238)+AVERAGEIFS(X:X,A:A,A238))-(Y238+X238))/400)+1)*O238)))</f>
        <v>390.87233248665939</v>
      </c>
      <c r="AA238" s="18">
        <f t="shared" si="35"/>
        <v>62.92722116790975</v>
      </c>
      <c r="AB238" t="str">
        <f>VLOOKUP($A238,Events!$B:$I,4,FALSE)</f>
        <v>Rolling Roots</v>
      </c>
      <c r="AC238" t="str">
        <f>VLOOKUP($A238,Events!$B:$I,5,FALSE)</f>
        <v>Surge of Slaughter</v>
      </c>
      <c r="AD238" t="str">
        <f>VLOOKUP($A238,Events!$B:$I,6,FALSE)</f>
        <v>Passing Seasons</v>
      </c>
      <c r="AE238" t="str">
        <f>VLOOKUP($A238,Events!$B:$I,7,FALSE)</f>
        <v>The Liferoots</v>
      </c>
      <c r="AF238" t="str">
        <f>VLOOKUP($A238,Events!$B:$I,8,FALSE)</f>
        <v>Linked Ley Lines</v>
      </c>
    </row>
    <row r="239" spans="1:32" ht="15" customHeight="1" x14ac:dyDescent="0.3">
      <c r="A239" t="s">
        <v>24575</v>
      </c>
      <c r="B239" t="s">
        <v>24315</v>
      </c>
      <c r="C239" t="s">
        <v>24190</v>
      </c>
      <c r="D239" t="s">
        <v>13424</v>
      </c>
      <c r="E239" t="s">
        <v>22</v>
      </c>
      <c r="F239" t="s">
        <v>23</v>
      </c>
      <c r="G239" s="2" t="s">
        <v>24582</v>
      </c>
      <c r="H239" t="s">
        <v>25</v>
      </c>
      <c r="I239" s="1">
        <v>0</v>
      </c>
      <c r="J239" s="1">
        <v>1</v>
      </c>
      <c r="K239" s="1">
        <v>1</v>
      </c>
      <c r="L239" s="1">
        <v>0</v>
      </c>
      <c r="M239" s="1">
        <v>1</v>
      </c>
      <c r="O239" s="1">
        <f t="shared" si="27"/>
        <v>5</v>
      </c>
      <c r="P239" s="1">
        <f t="shared" si="28"/>
        <v>3</v>
      </c>
      <c r="Q239" s="1">
        <f t="shared" si="29"/>
        <v>0</v>
      </c>
      <c r="R239" s="1">
        <f t="shared" si="30"/>
        <v>2</v>
      </c>
      <c r="S239" s="1">
        <f t="shared" si="31"/>
        <v>0</v>
      </c>
      <c r="T239" s="1">
        <f t="shared" si="32"/>
        <v>0</v>
      </c>
      <c r="U239" s="1">
        <f t="shared" si="33"/>
        <v>0</v>
      </c>
      <c r="V239" s="1">
        <f t="shared" si="34"/>
        <v>3</v>
      </c>
      <c r="W239" s="19">
        <f>VLOOKUP(E239,'Win Rate'!B:I,8,FALSE)</f>
        <v>0.5028490028490028</v>
      </c>
      <c r="X239" s="20">
        <f>VLOOKUP(E239,'Win Rate'!B:J,9,FALSE)</f>
        <v>1.9797113714570256</v>
      </c>
      <c r="Y239" s="18" cm="1">
        <f t="array" ref="Y239">IFERROR(INDEX($Z$2:$Z238,SUMPRODUCT(MAX(ROW($D$2:$D238)*($D239=$D$2:$D238))-1)),_xlfn.IFNA(IF(VLOOKUP(D239,'4.2 Elo (Values)'!A:C,3,FALSE)&gt;0,VLOOKUP(Results!D239,'4.2 Elo (Values)'!A:C,3,FALSE),400),400))</f>
        <v>389.91145666739811</v>
      </c>
      <c r="Z239" s="18">
        <f>Y239+(IFERROR(VLOOKUP(D239,'4.2 Elo (Values)'!A:J,10,FALSE),40)*(V239-(1/(10^(((AVERAGEIFS(Y:Y,A:A,A239)+AVERAGEIFS(X:X,A:A,A239))-(Y239+X239))/400)+1)*O239)))</f>
        <v>421.52815300581875</v>
      </c>
      <c r="AA239" s="18">
        <f t="shared" si="35"/>
        <v>31.616696338420638</v>
      </c>
      <c r="AB239" t="str">
        <f>VLOOKUP($A239,Events!$B:$I,4,FALSE)</f>
        <v>Rolling Roots</v>
      </c>
      <c r="AC239" t="str">
        <f>VLOOKUP($A239,Events!$B:$I,5,FALSE)</f>
        <v>Surge of Slaughter</v>
      </c>
      <c r="AD239" t="str">
        <f>VLOOKUP($A239,Events!$B:$I,6,FALSE)</f>
        <v>Passing Seasons</v>
      </c>
      <c r="AE239" t="str">
        <f>VLOOKUP($A239,Events!$B:$I,7,FALSE)</f>
        <v>The Liferoots</v>
      </c>
      <c r="AF239" t="str">
        <f>VLOOKUP($A239,Events!$B:$I,8,FALSE)</f>
        <v>Linked Ley Lines</v>
      </c>
    </row>
    <row r="240" spans="1:32" ht="15" customHeight="1" x14ac:dyDescent="0.3">
      <c r="A240" t="s">
        <v>24575</v>
      </c>
      <c r="B240" t="s">
        <v>24315</v>
      </c>
      <c r="C240" t="s">
        <v>24190</v>
      </c>
      <c r="D240" t="s">
        <v>9227</v>
      </c>
      <c r="E240" t="s">
        <v>83</v>
      </c>
      <c r="F240" t="s">
        <v>219</v>
      </c>
      <c r="G240" s="2" t="s">
        <v>24583</v>
      </c>
      <c r="H240" t="s">
        <v>25</v>
      </c>
      <c r="I240" s="1">
        <v>1</v>
      </c>
      <c r="J240" s="1">
        <v>1</v>
      </c>
      <c r="K240" s="1">
        <v>0</v>
      </c>
      <c r="L240" s="1">
        <v>1</v>
      </c>
      <c r="M240" s="1">
        <v>0</v>
      </c>
      <c r="O240" s="1">
        <f t="shared" si="27"/>
        <v>5</v>
      </c>
      <c r="P240" s="1">
        <f t="shared" si="28"/>
        <v>3</v>
      </c>
      <c r="Q240" s="1">
        <f t="shared" si="29"/>
        <v>0</v>
      </c>
      <c r="R240" s="1">
        <f t="shared" si="30"/>
        <v>2</v>
      </c>
      <c r="S240" s="1">
        <f t="shared" si="31"/>
        <v>0</v>
      </c>
      <c r="T240" s="1">
        <f t="shared" si="32"/>
        <v>0</v>
      </c>
      <c r="U240" s="1">
        <f t="shared" si="33"/>
        <v>0</v>
      </c>
      <c r="V240" s="1">
        <f t="shared" si="34"/>
        <v>3</v>
      </c>
      <c r="W240" s="19">
        <f>VLOOKUP(E240,'Win Rate'!B:I,8,FALSE)</f>
        <v>0.56644518272425248</v>
      </c>
      <c r="X240" s="20">
        <f>VLOOKUP(E240,'Win Rate'!B:J,9,FALSE)</f>
        <v>46.445548661686693</v>
      </c>
      <c r="Y240" s="18" cm="1">
        <f t="array" ref="Y240">IFERROR(INDEX($Z$2:$Z239,SUMPRODUCT(MAX(ROW($D$2:$D239)*($D240=$D$2:$D239))-1)),_xlfn.IFNA(IF(VLOOKUP(D240,'4.2 Elo (Values)'!A:C,3,FALSE)&gt;0,VLOOKUP(Results!D240,'4.2 Elo (Values)'!A:C,3,FALSE),400),400))</f>
        <v>401.1321247155426</v>
      </c>
      <c r="Z240" s="18">
        <f>Y240+(IFERROR(VLOOKUP(D240,'4.2 Elo (Values)'!A:J,10,FALSE),40)*(V240-(1/(10^(((AVERAGEIFS(Y:Y,A:A,A240)+AVERAGEIFS(X:X,A:A,A240))-(Y240+X240))/400)+1)*O240)))</f>
        <v>408.95426048482727</v>
      </c>
      <c r="AA240" s="18">
        <f t="shared" si="35"/>
        <v>7.8221357692846709</v>
      </c>
      <c r="AB240" t="str">
        <f>VLOOKUP($A240,Events!$B:$I,4,FALSE)</f>
        <v>Rolling Roots</v>
      </c>
      <c r="AC240" t="str">
        <f>VLOOKUP($A240,Events!$B:$I,5,FALSE)</f>
        <v>Surge of Slaughter</v>
      </c>
      <c r="AD240" t="str">
        <f>VLOOKUP($A240,Events!$B:$I,6,FALSE)</f>
        <v>Passing Seasons</v>
      </c>
      <c r="AE240" t="str">
        <f>VLOOKUP($A240,Events!$B:$I,7,FALSE)</f>
        <v>The Liferoots</v>
      </c>
      <c r="AF240" t="str">
        <f>VLOOKUP($A240,Events!$B:$I,8,FALSE)</f>
        <v>Linked Ley Lines</v>
      </c>
    </row>
    <row r="241" spans="1:32" ht="15" customHeight="1" x14ac:dyDescent="0.3">
      <c r="A241" t="s">
        <v>24575</v>
      </c>
      <c r="B241" t="s">
        <v>24315</v>
      </c>
      <c r="C241" t="s">
        <v>24190</v>
      </c>
      <c r="D241" t="s">
        <v>24584</v>
      </c>
      <c r="E241" t="s">
        <v>73</v>
      </c>
      <c r="F241" t="s">
        <v>25209</v>
      </c>
      <c r="G241" s="2" t="s">
        <v>24585</v>
      </c>
      <c r="H241" t="s">
        <v>25</v>
      </c>
      <c r="I241" s="1">
        <v>1</v>
      </c>
      <c r="J241" s="1">
        <v>1</v>
      </c>
      <c r="K241" s="1">
        <v>0</v>
      </c>
      <c r="L241" s="1">
        <v>0</v>
      </c>
      <c r="M241" s="1">
        <v>1</v>
      </c>
      <c r="O241" s="1">
        <f t="shared" si="27"/>
        <v>5</v>
      </c>
      <c r="P241" s="1">
        <f t="shared" si="28"/>
        <v>3</v>
      </c>
      <c r="Q241" s="1">
        <f t="shared" si="29"/>
        <v>0</v>
      </c>
      <c r="R241" s="1">
        <f t="shared" si="30"/>
        <v>2</v>
      </c>
      <c r="S241" s="1">
        <f t="shared" si="31"/>
        <v>0</v>
      </c>
      <c r="T241" s="1">
        <f t="shared" si="32"/>
        <v>0</v>
      </c>
      <c r="U241" s="1">
        <f t="shared" si="33"/>
        <v>0</v>
      </c>
      <c r="V241" s="1">
        <f t="shared" si="34"/>
        <v>3</v>
      </c>
      <c r="W241" s="19">
        <f>VLOOKUP(E241,'Win Rate'!B:I,8,FALSE)</f>
        <v>0.63010204081632648</v>
      </c>
      <c r="X241" s="20">
        <f>VLOOKUP(E241,'Win Rate'!B:J,9,FALSE)</f>
        <v>92.531580409876298</v>
      </c>
      <c r="Y241" s="18" cm="1">
        <f t="array" ref="Y241">IFERROR(INDEX($Z$2:$Z240,SUMPRODUCT(MAX(ROW($D$2:$D240)*($D241=$D$2:$D240))-1)),_xlfn.IFNA(IF(VLOOKUP(D241,'4.2 Elo (Values)'!A:C,3,FALSE)&gt;0,VLOOKUP(Results!D241,'4.2 Elo (Values)'!A:C,3,FALSE),400),400))</f>
        <v>483.50364725102543</v>
      </c>
      <c r="Z241" s="18">
        <f>Y241+(IFERROR(VLOOKUP(D241,'4.2 Elo (Values)'!A:J,10,FALSE),40)*(V241-(1/(10^(((AVERAGEIFS(Y:Y,A:A,A241)+AVERAGEIFS(X:X,A:A,A241))-(Y241+X241))/400)+1)*O241)))</f>
        <v>473.93944030155518</v>
      </c>
      <c r="AA241" s="18">
        <f t="shared" si="35"/>
        <v>-9.5642069494702469</v>
      </c>
      <c r="AB241" t="str">
        <f>VLOOKUP($A241,Events!$B:$I,4,FALSE)</f>
        <v>Rolling Roots</v>
      </c>
      <c r="AC241" t="str">
        <f>VLOOKUP($A241,Events!$B:$I,5,FALSE)</f>
        <v>Surge of Slaughter</v>
      </c>
      <c r="AD241" t="str">
        <f>VLOOKUP($A241,Events!$B:$I,6,FALSE)</f>
        <v>Passing Seasons</v>
      </c>
      <c r="AE241" t="str">
        <f>VLOOKUP($A241,Events!$B:$I,7,FALSE)</f>
        <v>The Liferoots</v>
      </c>
      <c r="AF241" t="str">
        <f>VLOOKUP($A241,Events!$B:$I,8,FALSE)</f>
        <v>Linked Ley Lines</v>
      </c>
    </row>
    <row r="242" spans="1:32" ht="15" customHeight="1" x14ac:dyDescent="0.3">
      <c r="A242" t="s">
        <v>24575</v>
      </c>
      <c r="B242" t="s">
        <v>24315</v>
      </c>
      <c r="C242" t="s">
        <v>24190</v>
      </c>
      <c r="D242" t="s">
        <v>21085</v>
      </c>
      <c r="E242" t="s">
        <v>138</v>
      </c>
      <c r="F242" t="s">
        <v>159</v>
      </c>
      <c r="G242" s="2" t="s">
        <v>24586</v>
      </c>
      <c r="H242" t="s">
        <v>25</v>
      </c>
      <c r="I242" s="1">
        <v>0</v>
      </c>
      <c r="J242" s="1">
        <v>1</v>
      </c>
      <c r="K242" s="1">
        <v>1</v>
      </c>
      <c r="L242" s="1">
        <v>0</v>
      </c>
      <c r="M242" s="1">
        <v>1</v>
      </c>
      <c r="O242" s="1">
        <f t="shared" si="27"/>
        <v>5</v>
      </c>
      <c r="P242" s="1">
        <f t="shared" si="28"/>
        <v>3</v>
      </c>
      <c r="Q242" s="1">
        <f t="shared" si="29"/>
        <v>0</v>
      </c>
      <c r="R242" s="1">
        <f t="shared" si="30"/>
        <v>2</v>
      </c>
      <c r="S242" s="1">
        <f t="shared" si="31"/>
        <v>0</v>
      </c>
      <c r="T242" s="1">
        <f t="shared" si="32"/>
        <v>0</v>
      </c>
      <c r="U242" s="1">
        <f t="shared" si="33"/>
        <v>0</v>
      </c>
      <c r="V242" s="1">
        <f t="shared" si="34"/>
        <v>3</v>
      </c>
      <c r="W242" s="19">
        <f>VLOOKUP(E242,'Win Rate'!B:I,8,FALSE)</f>
        <v>0.48863636363636365</v>
      </c>
      <c r="X242" s="20">
        <f>VLOOKUP(E242,'Win Rate'!B:J,9,FALSE)</f>
        <v>-7.8976232783028522</v>
      </c>
      <c r="Y242" s="18" cm="1">
        <f t="array" ref="Y242">IFERROR(INDEX($Z$2:$Z241,SUMPRODUCT(MAX(ROW($D$2:$D241)*($D242=$D$2:$D241))-1)),_xlfn.IFNA(IF(VLOOKUP(D242,'4.2 Elo (Values)'!A:C,3,FALSE)&gt;0,VLOOKUP(Results!D242,'4.2 Elo (Values)'!A:C,3,FALSE),400),400))</f>
        <v>352.32247356242516</v>
      </c>
      <c r="Z242" s="18">
        <f>Y242+(IFERROR(VLOOKUP(D242,'4.2 Elo (Values)'!A:J,10,FALSE),40)*(V242-(1/(10^(((AVERAGEIFS(Y:Y,A:A,A242)+AVERAGEIFS(X:X,A:A,A242))-(Y242+X242))/400)+1)*O242)))</f>
        <v>397.12549702277477</v>
      </c>
      <c r="AA242" s="18">
        <f t="shared" si="35"/>
        <v>44.803023460349607</v>
      </c>
      <c r="AB242" t="str">
        <f>VLOOKUP($A242,Events!$B:$I,4,FALSE)</f>
        <v>Rolling Roots</v>
      </c>
      <c r="AC242" t="str">
        <f>VLOOKUP($A242,Events!$B:$I,5,FALSE)</f>
        <v>Surge of Slaughter</v>
      </c>
      <c r="AD242" t="str">
        <f>VLOOKUP($A242,Events!$B:$I,6,FALSE)</f>
        <v>Passing Seasons</v>
      </c>
      <c r="AE242" t="str">
        <f>VLOOKUP($A242,Events!$B:$I,7,FALSE)</f>
        <v>The Liferoots</v>
      </c>
      <c r="AF242" t="str">
        <f>VLOOKUP($A242,Events!$B:$I,8,FALSE)</f>
        <v>Linked Ley Lines</v>
      </c>
    </row>
    <row r="243" spans="1:32" ht="15" customHeight="1" x14ac:dyDescent="0.3">
      <c r="A243" t="s">
        <v>24575</v>
      </c>
      <c r="B243" t="s">
        <v>24315</v>
      </c>
      <c r="C243" t="s">
        <v>24190</v>
      </c>
      <c r="D243" t="s">
        <v>4391</v>
      </c>
      <c r="E243" t="s">
        <v>146</v>
      </c>
      <c r="F243" t="s">
        <v>187</v>
      </c>
      <c r="G243" s="2" t="s">
        <v>24587</v>
      </c>
      <c r="H243" t="s">
        <v>25</v>
      </c>
      <c r="I243" s="1">
        <v>0</v>
      </c>
      <c r="J243" s="1">
        <v>0</v>
      </c>
      <c r="K243" s="1">
        <v>1</v>
      </c>
      <c r="L243" s="1">
        <v>1</v>
      </c>
      <c r="M243" s="1">
        <v>0</v>
      </c>
      <c r="O243" s="1">
        <f t="shared" si="27"/>
        <v>5</v>
      </c>
      <c r="P243" s="1">
        <f t="shared" si="28"/>
        <v>2</v>
      </c>
      <c r="Q243" s="1">
        <f t="shared" si="29"/>
        <v>0</v>
      </c>
      <c r="R243" s="1">
        <f t="shared" si="30"/>
        <v>3</v>
      </c>
      <c r="S243" s="1">
        <f t="shared" si="31"/>
        <v>0</v>
      </c>
      <c r="T243" s="1">
        <f t="shared" si="32"/>
        <v>0</v>
      </c>
      <c r="U243" s="1">
        <f t="shared" si="33"/>
        <v>0</v>
      </c>
      <c r="V243" s="1">
        <f t="shared" si="34"/>
        <v>2</v>
      </c>
      <c r="W243" s="19">
        <f>VLOOKUP(E243,'Win Rate'!B:I,8,FALSE)</f>
        <v>0.48071216617210683</v>
      </c>
      <c r="X243" s="20">
        <f>VLOOKUP(E243,'Win Rate'!B:J,9,FALSE)</f>
        <v>-13.409213657465418</v>
      </c>
      <c r="Y243" s="18" cm="1">
        <f t="array" ref="Y243">IFERROR(INDEX($Z$2:$Z242,SUMPRODUCT(MAX(ROW($D$2:$D242)*($D243=$D$2:$D242))-1)),_xlfn.IFNA(IF(VLOOKUP(D243,'4.2 Elo (Values)'!A:C,3,FALSE)&gt;0,VLOOKUP(Results!D243,'4.2 Elo (Values)'!A:C,3,FALSE),400),400))</f>
        <v>424.95067259551917</v>
      </c>
      <c r="Z243" s="18">
        <f>Y243+(IFERROR(VLOOKUP(D243,'4.2 Elo (Values)'!A:J,10,FALSE),40)*(V243-(1/(10^(((AVERAGEIFS(Y:Y,A:A,A243)+AVERAGEIFS(X:X,A:A,A243))-(Y243+X243))/400)+1)*O243)))</f>
        <v>410.95700415730732</v>
      </c>
      <c r="AA243" s="18">
        <f t="shared" si="35"/>
        <v>-13.993668438211841</v>
      </c>
      <c r="AB243" t="str">
        <f>VLOOKUP($A243,Events!$B:$I,4,FALSE)</f>
        <v>Rolling Roots</v>
      </c>
      <c r="AC243" t="str">
        <f>VLOOKUP($A243,Events!$B:$I,5,FALSE)</f>
        <v>Surge of Slaughter</v>
      </c>
      <c r="AD243" t="str">
        <f>VLOOKUP($A243,Events!$B:$I,6,FALSE)</f>
        <v>Passing Seasons</v>
      </c>
      <c r="AE243" t="str">
        <f>VLOOKUP($A243,Events!$B:$I,7,FALSE)</f>
        <v>The Liferoots</v>
      </c>
      <c r="AF243" t="str">
        <f>VLOOKUP($A243,Events!$B:$I,8,FALSE)</f>
        <v>Linked Ley Lines</v>
      </c>
    </row>
    <row r="244" spans="1:32" ht="15" customHeight="1" x14ac:dyDescent="0.3">
      <c r="A244" t="s">
        <v>24575</v>
      </c>
      <c r="B244" t="s">
        <v>24315</v>
      </c>
      <c r="C244" t="s">
        <v>24190</v>
      </c>
      <c r="D244" t="s">
        <v>18204</v>
      </c>
      <c r="E244" t="s">
        <v>17</v>
      </c>
      <c r="F244" t="s">
        <v>241</v>
      </c>
      <c r="G244" s="2" t="s">
        <v>24588</v>
      </c>
      <c r="H244" t="s">
        <v>25</v>
      </c>
      <c r="I244" s="1">
        <v>1</v>
      </c>
      <c r="J244" s="1">
        <v>0</v>
      </c>
      <c r="K244" s="1">
        <v>0</v>
      </c>
      <c r="L244" s="1">
        <v>1</v>
      </c>
      <c r="M244" s="1">
        <v>0</v>
      </c>
      <c r="O244" s="1">
        <f t="shared" si="27"/>
        <v>5</v>
      </c>
      <c r="P244" s="1">
        <f t="shared" si="28"/>
        <v>2</v>
      </c>
      <c r="Q244" s="1">
        <f t="shared" si="29"/>
        <v>0</v>
      </c>
      <c r="R244" s="1">
        <f t="shared" si="30"/>
        <v>3</v>
      </c>
      <c r="S244" s="1">
        <f t="shared" si="31"/>
        <v>0</v>
      </c>
      <c r="T244" s="1">
        <f t="shared" si="32"/>
        <v>0</v>
      </c>
      <c r="U244" s="1">
        <f t="shared" si="33"/>
        <v>0</v>
      </c>
      <c r="V244" s="1">
        <f t="shared" si="34"/>
        <v>2</v>
      </c>
      <c r="W244" s="19">
        <f>VLOOKUP(E244,'Win Rate'!B:I,8,FALSE)</f>
        <v>0.48888888888888887</v>
      </c>
      <c r="X244" s="20">
        <f>VLOOKUP(E244,'Win Rate'!B:J,9,FALSE)</f>
        <v>-7.7220620781546527</v>
      </c>
      <c r="Y244" s="18" cm="1">
        <f t="array" ref="Y244">IFERROR(INDEX($Z$2:$Z243,SUMPRODUCT(MAX(ROW($D$2:$D243)*($D244=$D$2:$D243))-1)),_xlfn.IFNA(IF(VLOOKUP(D244,'4.2 Elo (Values)'!A:C,3,FALSE)&gt;0,VLOOKUP(Results!D244,'4.2 Elo (Values)'!A:C,3,FALSE),400),400))</f>
        <v>370.87445589030699</v>
      </c>
      <c r="Z244" s="18">
        <f>Y244+(IFERROR(VLOOKUP(D244,'4.2 Elo (Values)'!A:J,10,FALSE),40)*(V244-(1/(10^(((AVERAGEIFS(Y:Y,A:A,A244)+AVERAGEIFS(X:X,A:A,A244))-(Y244+X244))/400)+1)*O244)))</f>
        <v>370.71489790192254</v>
      </c>
      <c r="AA244" s="18">
        <f t="shared" si="35"/>
        <v>-0.15955798838444935</v>
      </c>
      <c r="AB244" t="str">
        <f>VLOOKUP($A244,Events!$B:$I,4,FALSE)</f>
        <v>Rolling Roots</v>
      </c>
      <c r="AC244" t="str">
        <f>VLOOKUP($A244,Events!$B:$I,5,FALSE)</f>
        <v>Surge of Slaughter</v>
      </c>
      <c r="AD244" t="str">
        <f>VLOOKUP($A244,Events!$B:$I,6,FALSE)</f>
        <v>Passing Seasons</v>
      </c>
      <c r="AE244" t="str">
        <f>VLOOKUP($A244,Events!$B:$I,7,FALSE)</f>
        <v>The Liferoots</v>
      </c>
      <c r="AF244" t="str">
        <f>VLOOKUP($A244,Events!$B:$I,8,FALSE)</f>
        <v>Linked Ley Lines</v>
      </c>
    </row>
    <row r="245" spans="1:32" ht="15" customHeight="1" x14ac:dyDescent="0.3">
      <c r="A245" t="s">
        <v>24575</v>
      </c>
      <c r="B245" t="s">
        <v>24315</v>
      </c>
      <c r="C245" t="s">
        <v>24190</v>
      </c>
      <c r="D245" t="s">
        <v>4089</v>
      </c>
      <c r="E245" t="s">
        <v>17</v>
      </c>
      <c r="F245" t="s">
        <v>24195</v>
      </c>
      <c r="G245" s="2" t="s">
        <v>24589</v>
      </c>
      <c r="H245" t="s">
        <v>25</v>
      </c>
      <c r="I245" s="1">
        <v>1</v>
      </c>
      <c r="J245" s="1">
        <v>0</v>
      </c>
      <c r="K245" s="1">
        <v>0</v>
      </c>
      <c r="L245" s="1">
        <v>1</v>
      </c>
      <c r="M245" s="1">
        <v>0</v>
      </c>
      <c r="O245" s="1">
        <f t="shared" si="27"/>
        <v>5</v>
      </c>
      <c r="P245" s="1">
        <f t="shared" si="28"/>
        <v>2</v>
      </c>
      <c r="Q245" s="1">
        <f t="shared" si="29"/>
        <v>0</v>
      </c>
      <c r="R245" s="1">
        <f t="shared" si="30"/>
        <v>3</v>
      </c>
      <c r="S245" s="1">
        <f t="shared" si="31"/>
        <v>0</v>
      </c>
      <c r="T245" s="1">
        <f t="shared" si="32"/>
        <v>0</v>
      </c>
      <c r="U245" s="1">
        <f t="shared" si="33"/>
        <v>0</v>
      </c>
      <c r="V245" s="1">
        <f t="shared" si="34"/>
        <v>2</v>
      </c>
      <c r="W245" s="19">
        <f>VLOOKUP(E245,'Win Rate'!B:I,8,FALSE)</f>
        <v>0.48888888888888887</v>
      </c>
      <c r="X245" s="20">
        <f>VLOOKUP(E245,'Win Rate'!B:J,9,FALSE)</f>
        <v>-7.7220620781546527</v>
      </c>
      <c r="Y245" s="18" cm="1">
        <f t="array" ref="Y245">IFERROR(INDEX($Z$2:$Z244,SUMPRODUCT(MAX(ROW($D$2:$D244)*($D245=$D$2:$D244))-1)),_xlfn.IFNA(IF(VLOOKUP(D245,'4.2 Elo (Values)'!A:C,3,FALSE)&gt;0,VLOOKUP(Results!D245,'4.2 Elo (Values)'!A:C,3,FALSE),400),400))</f>
        <v>428.56412268878819</v>
      </c>
      <c r="Z245" s="18">
        <f>Y245+(IFERROR(VLOOKUP(D245,'4.2 Elo (Values)'!A:J,10,FALSE),40)*(V245-(1/(10^(((AVERAGEIFS(Y:Y,A:A,A245)+AVERAGEIFS(X:X,A:A,A245))-(Y245+X245))/400)+1)*O245)))</f>
        <v>411.89952670065054</v>
      </c>
      <c r="AA245" s="18">
        <f t="shared" si="35"/>
        <v>-16.664595988137648</v>
      </c>
      <c r="AB245" t="str">
        <f>VLOOKUP($A245,Events!$B:$I,4,FALSE)</f>
        <v>Rolling Roots</v>
      </c>
      <c r="AC245" t="str">
        <f>VLOOKUP($A245,Events!$B:$I,5,FALSE)</f>
        <v>Surge of Slaughter</v>
      </c>
      <c r="AD245" t="str">
        <f>VLOOKUP($A245,Events!$B:$I,6,FALSE)</f>
        <v>Passing Seasons</v>
      </c>
      <c r="AE245" t="str">
        <f>VLOOKUP($A245,Events!$B:$I,7,FALSE)</f>
        <v>The Liferoots</v>
      </c>
      <c r="AF245" t="str">
        <f>VLOOKUP($A245,Events!$B:$I,8,FALSE)</f>
        <v>Linked Ley Lines</v>
      </c>
    </row>
    <row r="246" spans="1:32" ht="15" customHeight="1" x14ac:dyDescent="0.3">
      <c r="A246" t="s">
        <v>24575</v>
      </c>
      <c r="B246" t="s">
        <v>24315</v>
      </c>
      <c r="C246" t="s">
        <v>24190</v>
      </c>
      <c r="D246" t="s">
        <v>19797</v>
      </c>
      <c r="E246" t="s">
        <v>22</v>
      </c>
      <c r="F246" t="s">
        <v>24198</v>
      </c>
      <c r="G246" s="2" t="s">
        <v>24590</v>
      </c>
      <c r="H246" t="s">
        <v>25</v>
      </c>
      <c r="I246" s="1">
        <v>0</v>
      </c>
      <c r="J246" s="1">
        <v>0</v>
      </c>
      <c r="K246" s="1">
        <v>0</v>
      </c>
      <c r="L246" s="1">
        <v>1</v>
      </c>
      <c r="M246" s="1">
        <v>1</v>
      </c>
      <c r="O246" s="1">
        <f t="shared" si="27"/>
        <v>5</v>
      </c>
      <c r="P246" s="1">
        <f t="shared" si="28"/>
        <v>2</v>
      </c>
      <c r="Q246" s="1">
        <f t="shared" si="29"/>
        <v>0</v>
      </c>
      <c r="R246" s="1">
        <f t="shared" si="30"/>
        <v>3</v>
      </c>
      <c r="S246" s="1">
        <f t="shared" si="31"/>
        <v>0</v>
      </c>
      <c r="T246" s="1">
        <f t="shared" si="32"/>
        <v>0</v>
      </c>
      <c r="U246" s="1">
        <f t="shared" si="33"/>
        <v>0</v>
      </c>
      <c r="V246" s="1">
        <f t="shared" si="34"/>
        <v>2</v>
      </c>
      <c r="W246" s="19">
        <f>VLOOKUP(E246,'Win Rate'!B:I,8,FALSE)</f>
        <v>0.5028490028490028</v>
      </c>
      <c r="X246" s="20">
        <f>VLOOKUP(E246,'Win Rate'!B:J,9,FALSE)</f>
        <v>1.9797113714570256</v>
      </c>
      <c r="Y246" s="18" cm="1">
        <f t="array" ref="Y246">IFERROR(INDEX($Z$2:$Z245,SUMPRODUCT(MAX(ROW($D$2:$D245)*($D246=$D$2:$D245))-1)),_xlfn.IFNA(IF(VLOOKUP(D246,'4.2 Elo (Values)'!A:C,3,FALSE)&gt;0,VLOOKUP(Results!D246,'4.2 Elo (Values)'!A:C,3,FALSE),400),400))</f>
        <v>364.93977451811571</v>
      </c>
      <c r="Z246" s="18">
        <f>Y246+(IFERROR(VLOOKUP(D246,'4.2 Elo (Values)'!A:J,10,FALSE),40)*(V246-(1/(10^(((AVERAGEIFS(Y:Y,A:A,A246)+AVERAGEIFS(X:X,A:A,A246))-(Y246+X246))/400)+1)*O246)))</f>
        <v>363.5762117322443</v>
      </c>
      <c r="AA246" s="18">
        <f t="shared" si="35"/>
        <v>-1.3635627858714088</v>
      </c>
      <c r="AB246" t="str">
        <f>VLOOKUP($A246,Events!$B:$I,4,FALSE)</f>
        <v>Rolling Roots</v>
      </c>
      <c r="AC246" t="str">
        <f>VLOOKUP($A246,Events!$B:$I,5,FALSE)</f>
        <v>Surge of Slaughter</v>
      </c>
      <c r="AD246" t="str">
        <f>VLOOKUP($A246,Events!$B:$I,6,FALSE)</f>
        <v>Passing Seasons</v>
      </c>
      <c r="AE246" t="str">
        <f>VLOOKUP($A246,Events!$B:$I,7,FALSE)</f>
        <v>The Liferoots</v>
      </c>
      <c r="AF246" t="str">
        <f>VLOOKUP($A246,Events!$B:$I,8,FALSE)</f>
        <v>Linked Ley Lines</v>
      </c>
    </row>
    <row r="247" spans="1:32" ht="15" customHeight="1" x14ac:dyDescent="0.3">
      <c r="A247" t="s">
        <v>24575</v>
      </c>
      <c r="B247" t="s">
        <v>24315</v>
      </c>
      <c r="C247" t="s">
        <v>24190</v>
      </c>
      <c r="D247" t="s">
        <v>24591</v>
      </c>
      <c r="E247" t="s">
        <v>17</v>
      </c>
      <c r="F247" t="s">
        <v>18</v>
      </c>
      <c r="G247" s="2" t="s">
        <v>24592</v>
      </c>
      <c r="H247" t="s">
        <v>25</v>
      </c>
      <c r="I247" s="1">
        <v>1</v>
      </c>
      <c r="J247" s="1">
        <v>0</v>
      </c>
      <c r="K247" s="1">
        <v>0</v>
      </c>
      <c r="L247" s="1">
        <v>0</v>
      </c>
      <c r="M247" s="1">
        <v>0</v>
      </c>
      <c r="O247" s="1">
        <f t="shared" si="27"/>
        <v>5</v>
      </c>
      <c r="P247" s="1">
        <f t="shared" si="28"/>
        <v>1</v>
      </c>
      <c r="Q247" s="1">
        <f t="shared" si="29"/>
        <v>0</v>
      </c>
      <c r="R247" s="1">
        <f t="shared" si="30"/>
        <v>4</v>
      </c>
      <c r="S247" s="1">
        <f t="shared" si="31"/>
        <v>0</v>
      </c>
      <c r="T247" s="1">
        <f t="shared" si="32"/>
        <v>0</v>
      </c>
      <c r="U247" s="1">
        <f t="shared" si="33"/>
        <v>0</v>
      </c>
      <c r="V247" s="1">
        <f t="shared" si="34"/>
        <v>1</v>
      </c>
      <c r="W247" s="19">
        <f>VLOOKUP(E247,'Win Rate'!B:I,8,FALSE)</f>
        <v>0.48888888888888887</v>
      </c>
      <c r="X247" s="20">
        <f>VLOOKUP(E247,'Win Rate'!B:J,9,FALSE)</f>
        <v>-7.7220620781546527</v>
      </c>
      <c r="Y247" s="18" cm="1">
        <f t="array" ref="Y247">IFERROR(INDEX($Z$2:$Z246,SUMPRODUCT(MAX(ROW($D$2:$D246)*($D247=$D$2:$D246))-1)),_xlfn.IFNA(IF(VLOOKUP(D247,'4.2 Elo (Values)'!A:C,3,FALSE)&gt;0,VLOOKUP(Results!D247,'4.2 Elo (Values)'!A:C,3,FALSE),400),400))</f>
        <v>400</v>
      </c>
      <c r="Z247" s="18">
        <f>Y247+(IFERROR(VLOOKUP(D247,'4.2 Elo (Values)'!A:J,10,FALSE),40)*(V247-(1/(10^(((AVERAGEIFS(Y:Y,A:A,A247)+AVERAGEIFS(X:X,A:A,A247))-(Y247+X247))/400)+1)*O247)))</f>
        <v>351.50686311432264</v>
      </c>
      <c r="AA247" s="18">
        <f t="shared" si="35"/>
        <v>-48.493136885677359</v>
      </c>
      <c r="AB247" t="str">
        <f>VLOOKUP($A247,Events!$B:$I,4,FALSE)</f>
        <v>Rolling Roots</v>
      </c>
      <c r="AC247" t="str">
        <f>VLOOKUP($A247,Events!$B:$I,5,FALSE)</f>
        <v>Surge of Slaughter</v>
      </c>
      <c r="AD247" t="str">
        <f>VLOOKUP($A247,Events!$B:$I,6,FALSE)</f>
        <v>Passing Seasons</v>
      </c>
      <c r="AE247" t="str">
        <f>VLOOKUP($A247,Events!$B:$I,7,FALSE)</f>
        <v>The Liferoots</v>
      </c>
      <c r="AF247" t="str">
        <f>VLOOKUP($A247,Events!$B:$I,8,FALSE)</f>
        <v>Linked Ley Lines</v>
      </c>
    </row>
    <row r="248" spans="1:32" ht="15" customHeight="1" x14ac:dyDescent="0.3">
      <c r="A248" t="s">
        <v>24575</v>
      </c>
      <c r="B248" t="s">
        <v>24315</v>
      </c>
      <c r="C248" t="s">
        <v>24190</v>
      </c>
      <c r="D248" t="s">
        <v>14623</v>
      </c>
      <c r="E248" t="s">
        <v>45</v>
      </c>
      <c r="F248" t="s">
        <v>46</v>
      </c>
      <c r="G248" s="2" t="s">
        <v>24593</v>
      </c>
      <c r="H248" t="s">
        <v>25</v>
      </c>
      <c r="I248" s="1">
        <v>0</v>
      </c>
      <c r="J248" s="1">
        <v>1</v>
      </c>
      <c r="K248" s="1">
        <v>0</v>
      </c>
      <c r="L248" s="1">
        <v>0</v>
      </c>
      <c r="M248" s="1">
        <v>0</v>
      </c>
      <c r="O248" s="1">
        <f t="shared" si="27"/>
        <v>5</v>
      </c>
      <c r="P248" s="1">
        <f t="shared" si="28"/>
        <v>1</v>
      </c>
      <c r="Q248" s="1">
        <f t="shared" si="29"/>
        <v>0</v>
      </c>
      <c r="R248" s="1">
        <f t="shared" si="30"/>
        <v>4</v>
      </c>
      <c r="S248" s="1">
        <f t="shared" si="31"/>
        <v>0</v>
      </c>
      <c r="T248" s="1">
        <f t="shared" si="32"/>
        <v>0</v>
      </c>
      <c r="U248" s="1">
        <f t="shared" si="33"/>
        <v>0</v>
      </c>
      <c r="V248" s="1">
        <f t="shared" si="34"/>
        <v>1</v>
      </c>
      <c r="W248" s="19">
        <f>VLOOKUP(E248,'Win Rate'!B:I,8,FALSE)</f>
        <v>0.42152466367713004</v>
      </c>
      <c r="X248" s="20">
        <f>VLOOKUP(E248,'Win Rate'!B:J,9,FALSE)</f>
        <v>-54.98474267982013</v>
      </c>
      <c r="Y248" s="18" cm="1">
        <f t="array" ref="Y248">IFERROR(INDEX($Z$2:$Z247,SUMPRODUCT(MAX(ROW($D$2:$D247)*($D248=$D$2:$D247))-1)),_xlfn.IFNA(IF(VLOOKUP(D248,'4.2 Elo (Values)'!A:C,3,FALSE)&gt;0,VLOOKUP(Results!D248,'4.2 Elo (Values)'!A:C,3,FALSE),400),400))</f>
        <v>387.9442987448067</v>
      </c>
      <c r="Z248" s="18">
        <f>Y248+(IFERROR(VLOOKUP(D248,'4.2 Elo (Values)'!A:J,10,FALSE),40)*(V248-(1/(10^(((AVERAGEIFS(Y:Y,A:A,A248)+AVERAGEIFS(X:X,A:A,A248))-(Y248+X248))/400)+1)*O248)))</f>
        <v>355.81803966315596</v>
      </c>
      <c r="AA248" s="18">
        <f t="shared" si="35"/>
        <v>-32.126259081650744</v>
      </c>
      <c r="AB248" t="str">
        <f>VLOOKUP($A248,Events!$B:$I,4,FALSE)</f>
        <v>Rolling Roots</v>
      </c>
      <c r="AC248" t="str">
        <f>VLOOKUP($A248,Events!$B:$I,5,FALSE)</f>
        <v>Surge of Slaughter</v>
      </c>
      <c r="AD248" t="str">
        <f>VLOOKUP($A248,Events!$B:$I,6,FALSE)</f>
        <v>Passing Seasons</v>
      </c>
      <c r="AE248" t="str">
        <f>VLOOKUP($A248,Events!$B:$I,7,FALSE)</f>
        <v>The Liferoots</v>
      </c>
      <c r="AF248" t="str">
        <f>VLOOKUP($A248,Events!$B:$I,8,FALSE)</f>
        <v>Linked Ley Lines</v>
      </c>
    </row>
    <row r="249" spans="1:32" ht="15" customHeight="1" x14ac:dyDescent="0.3">
      <c r="A249" t="s">
        <v>24575</v>
      </c>
      <c r="B249" t="s">
        <v>24315</v>
      </c>
      <c r="C249" t="s">
        <v>24190</v>
      </c>
      <c r="D249" t="s">
        <v>21909</v>
      </c>
      <c r="E249" t="s">
        <v>25652</v>
      </c>
      <c r="F249" t="s">
        <v>59</v>
      </c>
      <c r="G249" s="2" t="s">
        <v>24594</v>
      </c>
      <c r="H249" t="s">
        <v>25</v>
      </c>
      <c r="I249" s="1">
        <v>0</v>
      </c>
      <c r="J249" s="1">
        <v>0</v>
      </c>
      <c r="K249" s="1">
        <v>0</v>
      </c>
      <c r="L249" s="1">
        <v>0</v>
      </c>
      <c r="M249" s="1">
        <v>1</v>
      </c>
      <c r="O249" s="1">
        <f t="shared" si="27"/>
        <v>5</v>
      </c>
      <c r="P249" s="1">
        <f t="shared" si="28"/>
        <v>1</v>
      </c>
      <c r="Q249" s="1">
        <f t="shared" si="29"/>
        <v>0</v>
      </c>
      <c r="R249" s="1">
        <f t="shared" si="30"/>
        <v>4</v>
      </c>
      <c r="S249" s="1">
        <f t="shared" si="31"/>
        <v>0</v>
      </c>
      <c r="T249" s="1">
        <f t="shared" si="32"/>
        <v>0</v>
      </c>
      <c r="U249" s="1">
        <f t="shared" si="33"/>
        <v>0</v>
      </c>
      <c r="V249" s="1">
        <f t="shared" si="34"/>
        <v>1</v>
      </c>
      <c r="W249" s="19">
        <f>VLOOKUP(E249,'Win Rate'!B:I,8,FALSE)</f>
        <v>0.35849056603773582</v>
      </c>
      <c r="X249" s="20">
        <f>VLOOKUP(E249,'Win Rate'!B:J,9,FALSE)</f>
        <v>-101.09012643577049</v>
      </c>
      <c r="Y249" s="18" cm="1">
        <f t="array" ref="Y249">IFERROR(INDEX($Z$2:$Z248,SUMPRODUCT(MAX(ROW($D$2:$D248)*($D249=$D$2:$D248))-1)),_xlfn.IFNA(IF(VLOOKUP(D249,'4.2 Elo (Values)'!A:C,3,FALSE)&gt;0,VLOOKUP(Results!D249,'4.2 Elo (Values)'!A:C,3,FALSE),400),400))</f>
        <v>339.37091936140075</v>
      </c>
      <c r="Z249" s="18">
        <f>Y249+(IFERROR(VLOOKUP(D249,'4.2 Elo (Values)'!A:J,10,FALSE),40)*(V249-(1/(10^(((AVERAGEIFS(Y:Y,A:A,A249)+AVERAGEIFS(X:X,A:A,A249))-(Y249+X249))/400)+1)*O249)))</f>
        <v>334.72598860000249</v>
      </c>
      <c r="AA249" s="18">
        <f t="shared" si="35"/>
        <v>-4.6449307613982569</v>
      </c>
      <c r="AB249" t="str">
        <f>VLOOKUP($A249,Events!$B:$I,4,FALSE)</f>
        <v>Rolling Roots</v>
      </c>
      <c r="AC249" t="str">
        <f>VLOOKUP($A249,Events!$B:$I,5,FALSE)</f>
        <v>Surge of Slaughter</v>
      </c>
      <c r="AD249" t="str">
        <f>VLOOKUP($A249,Events!$B:$I,6,FALSE)</f>
        <v>Passing Seasons</v>
      </c>
      <c r="AE249" t="str">
        <f>VLOOKUP($A249,Events!$B:$I,7,FALSE)</f>
        <v>The Liferoots</v>
      </c>
      <c r="AF249" t="str">
        <f>VLOOKUP($A249,Events!$B:$I,8,FALSE)</f>
        <v>Linked Ley Lines</v>
      </c>
    </row>
    <row r="250" spans="1:32" ht="15" customHeight="1" x14ac:dyDescent="0.3">
      <c r="A250" t="s">
        <v>24595</v>
      </c>
      <c r="B250" t="s">
        <v>24315</v>
      </c>
      <c r="C250" t="s">
        <v>24190</v>
      </c>
      <c r="D250" t="s">
        <v>632</v>
      </c>
      <c r="E250" t="s">
        <v>103</v>
      </c>
      <c r="F250" t="s">
        <v>24206</v>
      </c>
      <c r="G250" s="2" t="s">
        <v>24596</v>
      </c>
      <c r="H250" t="s">
        <v>25</v>
      </c>
      <c r="I250" s="1">
        <v>1</v>
      </c>
      <c r="J250" s="1">
        <v>1</v>
      </c>
      <c r="K250" s="1">
        <v>1</v>
      </c>
      <c r="L250" s="1">
        <v>1</v>
      </c>
      <c r="M250" s="1">
        <v>1</v>
      </c>
      <c r="O250" s="1">
        <f t="shared" si="27"/>
        <v>5</v>
      </c>
      <c r="P250" s="1">
        <f t="shared" si="28"/>
        <v>5</v>
      </c>
      <c r="Q250" s="1">
        <f t="shared" si="29"/>
        <v>0</v>
      </c>
      <c r="R250" s="1">
        <f t="shared" si="30"/>
        <v>0</v>
      </c>
      <c r="S250" s="1">
        <f t="shared" si="31"/>
        <v>1</v>
      </c>
      <c r="T250" s="1">
        <f t="shared" si="32"/>
        <v>1</v>
      </c>
      <c r="U250" s="1">
        <f t="shared" si="33"/>
        <v>1</v>
      </c>
      <c r="V250" s="1">
        <f t="shared" si="34"/>
        <v>5</v>
      </c>
      <c r="W250" s="19">
        <f>VLOOKUP(E250,'Win Rate'!B:I,8,FALSE)</f>
        <v>0.59113300492610843</v>
      </c>
      <c r="X250" s="20">
        <f>VLOOKUP(E250,'Win Rate'!B:J,9,FALSE)</f>
        <v>64.041261468620419</v>
      </c>
      <c r="Y250" s="18" cm="1">
        <f t="array" ref="Y250">IFERROR(INDEX($Z$2:$Z249,SUMPRODUCT(MAX(ROW($D$2:$D249)*($D250=$D$2:$D249))-1)),_xlfn.IFNA(IF(VLOOKUP(D250,'4.2 Elo (Values)'!A:C,3,FALSE)&gt;0,VLOOKUP(Results!D250,'4.2 Elo (Values)'!A:C,3,FALSE),400),400))</f>
        <v>624.79520580742803</v>
      </c>
      <c r="Z250" s="18">
        <f>Y250+(IFERROR(VLOOKUP(D250,'4.2 Elo (Values)'!A:J,10,FALSE),40)*(V250-(1/(10^(((AVERAGEIFS(Y:Y,A:A,A250)+AVERAGEIFS(X:X,A:A,A250))-(Y250+X250))/400)+1)*O250)))</f>
        <v>642.48510549936304</v>
      </c>
      <c r="AA250" s="18">
        <f t="shared" si="35"/>
        <v>17.689899691935011</v>
      </c>
      <c r="AB250">
        <f>VLOOKUP($A250,Events!$B:$I,4,FALSE)</f>
        <v>0</v>
      </c>
      <c r="AC250">
        <f>VLOOKUP($A250,Events!$B:$I,5,FALSE)</f>
        <v>0</v>
      </c>
      <c r="AD250">
        <f>VLOOKUP($A250,Events!$B:$I,6,FALSE)</f>
        <v>0</v>
      </c>
      <c r="AE250">
        <f>VLOOKUP($A250,Events!$B:$I,7,FALSE)</f>
        <v>0</v>
      </c>
      <c r="AF250">
        <f>VLOOKUP($A250,Events!$B:$I,8,FALSE)</f>
        <v>0</v>
      </c>
    </row>
    <row r="251" spans="1:32" ht="15" customHeight="1" x14ac:dyDescent="0.3">
      <c r="A251" t="s">
        <v>24595</v>
      </c>
      <c r="B251" t="s">
        <v>24315</v>
      </c>
      <c r="C251" t="s">
        <v>24190</v>
      </c>
      <c r="D251" t="s">
        <v>1606</v>
      </c>
      <c r="E251" t="s">
        <v>138</v>
      </c>
      <c r="F251" t="s">
        <v>159</v>
      </c>
      <c r="G251" s="2" t="s">
        <v>24597</v>
      </c>
      <c r="H251" t="s">
        <v>25</v>
      </c>
      <c r="I251" s="1">
        <v>1</v>
      </c>
      <c r="J251" s="1">
        <v>1</v>
      </c>
      <c r="K251" s="1">
        <v>1</v>
      </c>
      <c r="L251" s="1">
        <v>1</v>
      </c>
      <c r="M251" s="1">
        <v>0</v>
      </c>
      <c r="O251" s="1">
        <f t="shared" si="27"/>
        <v>5</v>
      </c>
      <c r="P251" s="1">
        <f t="shared" si="28"/>
        <v>4</v>
      </c>
      <c r="Q251" s="1">
        <f t="shared" si="29"/>
        <v>0</v>
      </c>
      <c r="R251" s="1">
        <f t="shared" si="30"/>
        <v>1</v>
      </c>
      <c r="S251" s="1">
        <f t="shared" si="31"/>
        <v>1</v>
      </c>
      <c r="T251" s="1">
        <f t="shared" si="32"/>
        <v>1</v>
      </c>
      <c r="U251" s="1">
        <f t="shared" si="33"/>
        <v>0</v>
      </c>
      <c r="V251" s="1">
        <f t="shared" si="34"/>
        <v>4</v>
      </c>
      <c r="W251" s="19">
        <f>VLOOKUP(E251,'Win Rate'!B:I,8,FALSE)</f>
        <v>0.48863636363636365</v>
      </c>
      <c r="X251" s="20">
        <f>VLOOKUP(E251,'Win Rate'!B:J,9,FALSE)</f>
        <v>-7.8976232783028522</v>
      </c>
      <c r="Y251" s="18" cm="1">
        <f t="array" ref="Y251">IFERROR(INDEX($Z$2:$Z250,SUMPRODUCT(MAX(ROW($D$2:$D250)*($D251=$D$2:$D250))-1)),_xlfn.IFNA(IF(VLOOKUP(D251,'4.2 Elo (Values)'!A:C,3,FALSE)&gt;0,VLOOKUP(Results!D251,'4.2 Elo (Values)'!A:C,3,FALSE),400),400))</f>
        <v>481.56654291760435</v>
      </c>
      <c r="Z251" s="18">
        <f>Y251+(IFERROR(VLOOKUP(D251,'4.2 Elo (Values)'!A:J,10,FALSE),40)*(V251-(1/(10^(((AVERAGEIFS(Y:Y,A:A,A251)+AVERAGEIFS(X:X,A:A,A251))-(Y251+X251))/400)+1)*O251)))</f>
        <v>504.14928119461604</v>
      </c>
      <c r="AA251" s="18">
        <f t="shared" si="35"/>
        <v>22.582738277011686</v>
      </c>
      <c r="AB251">
        <f>VLOOKUP($A251,Events!$B:$I,4,FALSE)</f>
        <v>0</v>
      </c>
      <c r="AC251">
        <f>VLOOKUP($A251,Events!$B:$I,5,FALSE)</f>
        <v>0</v>
      </c>
      <c r="AD251">
        <f>VLOOKUP($A251,Events!$B:$I,6,FALSE)</f>
        <v>0</v>
      </c>
      <c r="AE251">
        <f>VLOOKUP($A251,Events!$B:$I,7,FALSE)</f>
        <v>0</v>
      </c>
      <c r="AF251">
        <f>VLOOKUP($A251,Events!$B:$I,8,FALSE)</f>
        <v>0</v>
      </c>
    </row>
    <row r="252" spans="1:32" ht="15" customHeight="1" x14ac:dyDescent="0.3">
      <c r="A252" t="s">
        <v>24595</v>
      </c>
      <c r="B252" t="s">
        <v>24315</v>
      </c>
      <c r="C252" t="s">
        <v>24190</v>
      </c>
      <c r="D252" t="s">
        <v>4477</v>
      </c>
      <c r="E252" t="s">
        <v>146</v>
      </c>
      <c r="F252" t="s">
        <v>163</v>
      </c>
      <c r="G252" s="2" t="s">
        <v>24598</v>
      </c>
      <c r="H252" t="s">
        <v>25</v>
      </c>
      <c r="I252" s="1">
        <v>1</v>
      </c>
      <c r="J252" s="1">
        <v>0</v>
      </c>
      <c r="K252" s="1">
        <v>1</v>
      </c>
      <c r="L252" s="1">
        <v>1</v>
      </c>
      <c r="M252" s="1">
        <v>1</v>
      </c>
      <c r="O252" s="1">
        <f t="shared" si="27"/>
        <v>5</v>
      </c>
      <c r="P252" s="1">
        <f t="shared" si="28"/>
        <v>4</v>
      </c>
      <c r="Q252" s="1">
        <f t="shared" si="29"/>
        <v>0</v>
      </c>
      <c r="R252" s="1">
        <f t="shared" si="30"/>
        <v>1</v>
      </c>
      <c r="S252" s="1">
        <f t="shared" si="31"/>
        <v>0</v>
      </c>
      <c r="T252" s="1">
        <f t="shared" si="32"/>
        <v>0</v>
      </c>
      <c r="U252" s="1">
        <f t="shared" si="33"/>
        <v>0</v>
      </c>
      <c r="V252" s="1">
        <f t="shared" si="34"/>
        <v>4</v>
      </c>
      <c r="W252" s="19">
        <f>VLOOKUP(E252,'Win Rate'!B:I,8,FALSE)</f>
        <v>0.48071216617210683</v>
      </c>
      <c r="X252" s="20">
        <f>VLOOKUP(E252,'Win Rate'!B:J,9,FALSE)</f>
        <v>-13.409213657465418</v>
      </c>
      <c r="Y252" s="18" cm="1">
        <f t="array" ref="Y252">IFERROR(INDEX($Z$2:$Z251,SUMPRODUCT(MAX(ROW($D$2:$D251)*($D252=$D$2:$D251))-1)),_xlfn.IFNA(IF(VLOOKUP(D252,'4.2 Elo (Values)'!A:C,3,FALSE)&gt;0,VLOOKUP(Results!D252,'4.2 Elo (Values)'!A:C,3,FALSE),400),400))</f>
        <v>423.95835154124899</v>
      </c>
      <c r="Z252" s="18">
        <f>Y252+(IFERROR(VLOOKUP(D252,'4.2 Elo (Values)'!A:J,10,FALSE),40)*(V252-(1/(10^(((AVERAGEIFS(Y:Y,A:A,A252)+AVERAGEIFS(X:X,A:A,A252))-(Y252+X252))/400)+1)*O252)))</f>
        <v>455.56906034019948</v>
      </c>
      <c r="AA252" s="18">
        <f t="shared" si="35"/>
        <v>31.610708798950498</v>
      </c>
      <c r="AB252">
        <f>VLOOKUP($A252,Events!$B:$I,4,FALSE)</f>
        <v>0</v>
      </c>
      <c r="AC252">
        <f>VLOOKUP($A252,Events!$B:$I,5,FALSE)</f>
        <v>0</v>
      </c>
      <c r="AD252">
        <f>VLOOKUP($A252,Events!$B:$I,6,FALSE)</f>
        <v>0</v>
      </c>
      <c r="AE252">
        <f>VLOOKUP($A252,Events!$B:$I,7,FALSE)</f>
        <v>0</v>
      </c>
      <c r="AF252">
        <f>VLOOKUP($A252,Events!$B:$I,8,FALSE)</f>
        <v>0</v>
      </c>
    </row>
    <row r="253" spans="1:32" ht="15" customHeight="1" x14ac:dyDescent="0.3">
      <c r="A253" t="s">
        <v>24595</v>
      </c>
      <c r="B253" t="s">
        <v>24315</v>
      </c>
      <c r="C253" t="s">
        <v>24190</v>
      </c>
      <c r="D253" t="s">
        <v>2249</v>
      </c>
      <c r="E253" t="s">
        <v>121</v>
      </c>
      <c r="F253" t="s">
        <v>24207</v>
      </c>
      <c r="G253" s="2" t="s">
        <v>24599</v>
      </c>
      <c r="H253" t="s">
        <v>25</v>
      </c>
      <c r="I253" s="1">
        <v>0</v>
      </c>
      <c r="J253" s="1">
        <v>1</v>
      </c>
      <c r="K253" s="1">
        <v>1</v>
      </c>
      <c r="L253" s="1">
        <v>1</v>
      </c>
      <c r="M253" s="1">
        <v>1</v>
      </c>
      <c r="O253" s="1">
        <f t="shared" si="27"/>
        <v>5</v>
      </c>
      <c r="P253" s="1">
        <f t="shared" si="28"/>
        <v>4</v>
      </c>
      <c r="Q253" s="1">
        <f t="shared" si="29"/>
        <v>0</v>
      </c>
      <c r="R253" s="1">
        <f t="shared" si="30"/>
        <v>1</v>
      </c>
      <c r="S253" s="1">
        <f t="shared" si="31"/>
        <v>0</v>
      </c>
      <c r="T253" s="1">
        <f t="shared" si="32"/>
        <v>0</v>
      </c>
      <c r="U253" s="1">
        <f t="shared" si="33"/>
        <v>0</v>
      </c>
      <c r="V253" s="1">
        <f t="shared" si="34"/>
        <v>4</v>
      </c>
      <c r="W253" s="19">
        <f>VLOOKUP(E253,'Win Rate'!B:I,8,FALSE)</f>
        <v>0.60373443983402486</v>
      </c>
      <c r="X253" s="20">
        <f>VLOOKUP(E253,'Win Rate'!B:J,9,FALSE)</f>
        <v>73.143848695271856</v>
      </c>
      <c r="Y253" s="18" cm="1">
        <f t="array" ref="Y253">IFERROR(INDEX($Z$2:$Z252,SUMPRODUCT(MAX(ROW($D$2:$D252)*($D253=$D$2:$D252))-1)),_xlfn.IFNA(IF(VLOOKUP(D253,'4.2 Elo (Values)'!A:C,3,FALSE)&gt;0,VLOOKUP(Results!D253,'4.2 Elo (Values)'!A:C,3,FALSE),400),400))</f>
        <v>455.33792082500725</v>
      </c>
      <c r="Z253" s="18">
        <f>Y253+(IFERROR(VLOOKUP(D253,'4.2 Elo (Values)'!A:J,10,FALSE),40)*(V253-(1/(10^(((AVERAGEIFS(Y:Y,A:A,A253)+AVERAGEIFS(X:X,A:A,A253))-(Y253+X253))/400)+1)*O253)))</f>
        <v>470.44298603595405</v>
      </c>
      <c r="AA253" s="18">
        <f t="shared" si="35"/>
        <v>15.105065210946805</v>
      </c>
      <c r="AB253">
        <f>VLOOKUP($A253,Events!$B:$I,4,FALSE)</f>
        <v>0</v>
      </c>
      <c r="AC253">
        <f>VLOOKUP($A253,Events!$B:$I,5,FALSE)</f>
        <v>0</v>
      </c>
      <c r="AD253">
        <f>VLOOKUP($A253,Events!$B:$I,6,FALSE)</f>
        <v>0</v>
      </c>
      <c r="AE253">
        <f>VLOOKUP($A253,Events!$B:$I,7,FALSE)</f>
        <v>0</v>
      </c>
      <c r="AF253">
        <f>VLOOKUP($A253,Events!$B:$I,8,FALSE)</f>
        <v>0</v>
      </c>
    </row>
    <row r="254" spans="1:32" ht="15" customHeight="1" x14ac:dyDescent="0.3">
      <c r="A254" t="s">
        <v>24595</v>
      </c>
      <c r="B254" t="s">
        <v>24315</v>
      </c>
      <c r="C254" t="s">
        <v>24190</v>
      </c>
      <c r="D254" t="s">
        <v>15564</v>
      </c>
      <c r="E254" t="s">
        <v>98</v>
      </c>
      <c r="F254" t="s">
        <v>24386</v>
      </c>
      <c r="G254" s="2" t="s">
        <v>24600</v>
      </c>
      <c r="H254" t="s">
        <v>25</v>
      </c>
      <c r="I254" s="1">
        <v>1</v>
      </c>
      <c r="J254" s="1">
        <v>1</v>
      </c>
      <c r="K254" s="1">
        <v>1</v>
      </c>
      <c r="L254" s="1">
        <v>0</v>
      </c>
      <c r="M254" s="1">
        <v>0</v>
      </c>
      <c r="O254" s="1">
        <f t="shared" si="27"/>
        <v>5</v>
      </c>
      <c r="P254" s="1">
        <f t="shared" si="28"/>
        <v>3</v>
      </c>
      <c r="Q254" s="1">
        <f t="shared" si="29"/>
        <v>0</v>
      </c>
      <c r="R254" s="1">
        <f t="shared" si="30"/>
        <v>2</v>
      </c>
      <c r="S254" s="1">
        <f t="shared" si="31"/>
        <v>1</v>
      </c>
      <c r="T254" s="1">
        <f t="shared" si="32"/>
        <v>0</v>
      </c>
      <c r="U254" s="1">
        <f t="shared" si="33"/>
        <v>0</v>
      </c>
      <c r="V254" s="1">
        <f t="shared" si="34"/>
        <v>3</v>
      </c>
      <c r="W254" s="19">
        <f>VLOOKUP(E254,'Win Rate'!B:I,8,FALSE)</f>
        <v>0.53611111111111109</v>
      </c>
      <c r="X254" s="20">
        <f>VLOOKUP(E254,'Win Rate'!B:J,9,FALSE)</f>
        <v>25.136335144076178</v>
      </c>
      <c r="Y254" s="18" cm="1">
        <f t="array" ref="Y254">IFERROR(INDEX($Z$2:$Z253,SUMPRODUCT(MAX(ROW($D$2:$D253)*($D254=$D$2:$D253))-1)),_xlfn.IFNA(IF(VLOOKUP(D254,'4.2 Elo (Values)'!A:C,3,FALSE)&gt;0,VLOOKUP(Results!D254,'4.2 Elo (Values)'!A:C,3,FALSE),400),400))</f>
        <v>381.99306297271062</v>
      </c>
      <c r="Z254" s="18">
        <f>Y254+(IFERROR(VLOOKUP(D254,'4.2 Elo (Values)'!A:J,10,FALSE),40)*(V254-(1/(10^(((AVERAGEIFS(Y:Y,A:A,A254)+AVERAGEIFS(X:X,A:A,A254))-(Y254+X254))/400)+1)*O254)))</f>
        <v>394.09522946366957</v>
      </c>
      <c r="AA254" s="18">
        <f t="shared" si="35"/>
        <v>12.10216649095895</v>
      </c>
      <c r="AB254">
        <f>VLOOKUP($A254,Events!$B:$I,4,FALSE)</f>
        <v>0</v>
      </c>
      <c r="AC254">
        <f>VLOOKUP($A254,Events!$B:$I,5,FALSE)</f>
        <v>0</v>
      </c>
      <c r="AD254">
        <f>VLOOKUP($A254,Events!$B:$I,6,FALSE)</f>
        <v>0</v>
      </c>
      <c r="AE254">
        <f>VLOOKUP($A254,Events!$B:$I,7,FALSE)</f>
        <v>0</v>
      </c>
      <c r="AF254">
        <f>VLOOKUP($A254,Events!$B:$I,8,FALSE)</f>
        <v>0</v>
      </c>
    </row>
    <row r="255" spans="1:32" ht="15" customHeight="1" x14ac:dyDescent="0.3">
      <c r="A255" t="s">
        <v>24595</v>
      </c>
      <c r="B255" t="s">
        <v>24315</v>
      </c>
      <c r="C255" t="s">
        <v>24190</v>
      </c>
      <c r="D255" t="s">
        <v>16427</v>
      </c>
      <c r="E255" t="s">
        <v>181</v>
      </c>
      <c r="F255" t="s">
        <v>188</v>
      </c>
      <c r="G255" s="2" t="s">
        <v>24601</v>
      </c>
      <c r="H255" t="s">
        <v>25</v>
      </c>
      <c r="I255" s="1">
        <v>0</v>
      </c>
      <c r="J255" s="1">
        <v>1</v>
      </c>
      <c r="K255" s="1">
        <v>0</v>
      </c>
      <c r="L255" s="1">
        <v>1</v>
      </c>
      <c r="M255" s="1">
        <v>1</v>
      </c>
      <c r="O255" s="1">
        <f t="shared" si="27"/>
        <v>5</v>
      </c>
      <c r="P255" s="1">
        <f t="shared" si="28"/>
        <v>3</v>
      </c>
      <c r="Q255" s="1">
        <f t="shared" si="29"/>
        <v>0</v>
      </c>
      <c r="R255" s="1">
        <f t="shared" si="30"/>
        <v>2</v>
      </c>
      <c r="S255" s="1">
        <f t="shared" si="31"/>
        <v>0</v>
      </c>
      <c r="T255" s="1">
        <f t="shared" si="32"/>
        <v>0</v>
      </c>
      <c r="U255" s="1">
        <f t="shared" si="33"/>
        <v>0</v>
      </c>
      <c r="V255" s="1">
        <f t="shared" si="34"/>
        <v>3</v>
      </c>
      <c r="W255" s="19">
        <f>VLOOKUP(E255,'Win Rate'!B:I,8,FALSE)</f>
        <v>0.46694214876033058</v>
      </c>
      <c r="X255" s="20">
        <f>VLOOKUP(E255,'Win Rate'!B:J,9,FALSE)</f>
        <v>-23.004506726331698</v>
      </c>
      <c r="Y255" s="18" cm="1">
        <f t="array" ref="Y255">IFERROR(INDEX($Z$2:$Z254,SUMPRODUCT(MAX(ROW($D$2:$D254)*($D255=$D$2:$D254))-1)),_xlfn.IFNA(IF(VLOOKUP(D255,'4.2 Elo (Values)'!A:C,3,FALSE)&gt;0,VLOOKUP(Results!D255,'4.2 Elo (Values)'!A:C,3,FALSE),400),400))</f>
        <v>380.0447483100964</v>
      </c>
      <c r="Z255" s="18">
        <f>Y255+(IFERROR(VLOOKUP(D255,'4.2 Elo (Values)'!A:J,10,FALSE),40)*(V255-(1/(10^(((AVERAGEIFS(Y:Y,A:A,A255)+AVERAGEIFS(X:X,A:A,A255))-(Y255+X255))/400)+1)*O255)))</f>
        <v>418.45601135978615</v>
      </c>
      <c r="AA255" s="18">
        <f t="shared" si="35"/>
        <v>38.411263049689751</v>
      </c>
      <c r="AB255">
        <f>VLOOKUP($A255,Events!$B:$I,4,FALSE)</f>
        <v>0</v>
      </c>
      <c r="AC255">
        <f>VLOOKUP($A255,Events!$B:$I,5,FALSE)</f>
        <v>0</v>
      </c>
      <c r="AD255">
        <f>VLOOKUP($A255,Events!$B:$I,6,FALSE)</f>
        <v>0</v>
      </c>
      <c r="AE255">
        <f>VLOOKUP($A255,Events!$B:$I,7,FALSE)</f>
        <v>0</v>
      </c>
      <c r="AF255">
        <f>VLOOKUP($A255,Events!$B:$I,8,FALSE)</f>
        <v>0</v>
      </c>
    </row>
    <row r="256" spans="1:32" ht="15" customHeight="1" x14ac:dyDescent="0.3">
      <c r="A256" t="s">
        <v>24595</v>
      </c>
      <c r="B256" t="s">
        <v>24315</v>
      </c>
      <c r="C256" t="s">
        <v>24190</v>
      </c>
      <c r="D256" t="s">
        <v>10765</v>
      </c>
      <c r="E256" t="s">
        <v>73</v>
      </c>
      <c r="F256" t="s">
        <v>24353</v>
      </c>
      <c r="G256" s="2" t="s">
        <v>24602</v>
      </c>
      <c r="H256" t="s">
        <v>25</v>
      </c>
      <c r="I256" s="1">
        <v>1</v>
      </c>
      <c r="J256" s="1">
        <v>0</v>
      </c>
      <c r="K256" s="1">
        <v>0</v>
      </c>
      <c r="L256" s="1">
        <v>1</v>
      </c>
      <c r="M256" s="1">
        <v>1</v>
      </c>
      <c r="O256" s="1">
        <f t="shared" si="27"/>
        <v>5</v>
      </c>
      <c r="P256" s="1">
        <f t="shared" si="28"/>
        <v>3</v>
      </c>
      <c r="Q256" s="1">
        <f t="shared" si="29"/>
        <v>0</v>
      </c>
      <c r="R256" s="1">
        <f t="shared" si="30"/>
        <v>2</v>
      </c>
      <c r="S256" s="1">
        <f t="shared" si="31"/>
        <v>0</v>
      </c>
      <c r="T256" s="1">
        <f t="shared" si="32"/>
        <v>0</v>
      </c>
      <c r="U256" s="1">
        <f t="shared" si="33"/>
        <v>0</v>
      </c>
      <c r="V256" s="1">
        <f t="shared" si="34"/>
        <v>3</v>
      </c>
      <c r="W256" s="19">
        <f>VLOOKUP(E256,'Win Rate'!B:I,8,FALSE)</f>
        <v>0.63010204081632648</v>
      </c>
      <c r="X256" s="20">
        <f>VLOOKUP(E256,'Win Rate'!B:J,9,FALSE)</f>
        <v>92.531580409876298</v>
      </c>
      <c r="Y256" s="18" cm="1">
        <f t="array" ref="Y256">IFERROR(INDEX($Z$2:$Z255,SUMPRODUCT(MAX(ROW($D$2:$D255)*($D256=$D$2:$D255))-1)),_xlfn.IFNA(IF(VLOOKUP(D256,'4.2 Elo (Values)'!A:C,3,FALSE)&gt;0,VLOOKUP(Results!D256,'4.2 Elo (Values)'!A:C,3,FALSE),400),400))</f>
        <v>394.24316573416343</v>
      </c>
      <c r="Z256" s="18">
        <f>Y256+(IFERROR(VLOOKUP(D256,'4.2 Elo (Values)'!A:J,10,FALSE),40)*(V256-(1/(10^(((AVERAGEIFS(Y:Y,A:A,A256)+AVERAGEIFS(X:X,A:A,A256))-(Y256+X256))/400)+1)*O256)))</f>
        <v>395.74175183714186</v>
      </c>
      <c r="AA256" s="18">
        <f t="shared" si="35"/>
        <v>1.498586102978436</v>
      </c>
      <c r="AB256">
        <f>VLOOKUP($A256,Events!$B:$I,4,FALSE)</f>
        <v>0</v>
      </c>
      <c r="AC256">
        <f>VLOOKUP($A256,Events!$B:$I,5,FALSE)</f>
        <v>0</v>
      </c>
      <c r="AD256">
        <f>VLOOKUP($A256,Events!$B:$I,6,FALSE)</f>
        <v>0</v>
      </c>
      <c r="AE256">
        <f>VLOOKUP($A256,Events!$B:$I,7,FALSE)</f>
        <v>0</v>
      </c>
      <c r="AF256">
        <f>VLOOKUP($A256,Events!$B:$I,8,FALSE)</f>
        <v>0</v>
      </c>
    </row>
    <row r="257" spans="1:32" ht="15" customHeight="1" x14ac:dyDescent="0.3">
      <c r="A257" t="s">
        <v>24595</v>
      </c>
      <c r="B257" t="s">
        <v>24315</v>
      </c>
      <c r="C257" t="s">
        <v>24190</v>
      </c>
      <c r="D257" t="s">
        <v>1082</v>
      </c>
      <c r="E257" t="s">
        <v>25652</v>
      </c>
      <c r="F257" t="s">
        <v>59</v>
      </c>
      <c r="G257" s="2" t="s">
        <v>24603</v>
      </c>
      <c r="H257" t="s">
        <v>25</v>
      </c>
      <c r="I257" s="1">
        <v>1</v>
      </c>
      <c r="J257" s="1">
        <v>1</v>
      </c>
      <c r="K257" s="1">
        <v>0</v>
      </c>
      <c r="L257" s="1">
        <v>0</v>
      </c>
      <c r="M257" s="1">
        <v>0</v>
      </c>
      <c r="O257" s="1">
        <f t="shared" si="27"/>
        <v>5</v>
      </c>
      <c r="P257" s="1">
        <f t="shared" si="28"/>
        <v>2</v>
      </c>
      <c r="Q257" s="1">
        <f t="shared" si="29"/>
        <v>0</v>
      </c>
      <c r="R257" s="1">
        <f t="shared" si="30"/>
        <v>3</v>
      </c>
      <c r="S257" s="1">
        <f t="shared" si="31"/>
        <v>0</v>
      </c>
      <c r="T257" s="1">
        <f t="shared" si="32"/>
        <v>0</v>
      </c>
      <c r="U257" s="1">
        <f t="shared" si="33"/>
        <v>0</v>
      </c>
      <c r="V257" s="1">
        <f t="shared" si="34"/>
        <v>2</v>
      </c>
      <c r="W257" s="19">
        <f>VLOOKUP(E257,'Win Rate'!B:I,8,FALSE)</f>
        <v>0.35849056603773582</v>
      </c>
      <c r="X257" s="20">
        <f>VLOOKUP(E257,'Win Rate'!B:J,9,FALSE)</f>
        <v>-101.09012643577049</v>
      </c>
      <c r="Y257" s="18" cm="1">
        <f t="array" ref="Y257">IFERROR(INDEX($Z$2:$Z256,SUMPRODUCT(MAX(ROW($D$2:$D256)*($D257=$D$2:$D256))-1)),_xlfn.IFNA(IF(VLOOKUP(D257,'4.2 Elo (Values)'!A:C,3,FALSE)&gt;0,VLOOKUP(Results!D257,'4.2 Elo (Values)'!A:C,3,FALSE),400),400))</f>
        <v>520.85021137922354</v>
      </c>
      <c r="Z257" s="18">
        <f>Y257+(IFERROR(VLOOKUP(D257,'4.2 Elo (Values)'!A:J,10,FALSE),40)*(V257-(1/(10^(((AVERAGEIFS(Y:Y,A:A,A257)+AVERAGEIFS(X:X,A:A,A257))-(Y257+X257))/400)+1)*O257)))</f>
        <v>511.1359127516057</v>
      </c>
      <c r="AA257" s="18">
        <f t="shared" si="35"/>
        <v>-9.7142986276178362</v>
      </c>
      <c r="AB257">
        <f>VLOOKUP($A257,Events!$B:$I,4,FALSE)</f>
        <v>0</v>
      </c>
      <c r="AC257">
        <f>VLOOKUP($A257,Events!$B:$I,5,FALSE)</f>
        <v>0</v>
      </c>
      <c r="AD257">
        <f>VLOOKUP($A257,Events!$B:$I,6,FALSE)</f>
        <v>0</v>
      </c>
      <c r="AE257">
        <f>VLOOKUP($A257,Events!$B:$I,7,FALSE)</f>
        <v>0</v>
      </c>
      <c r="AF257">
        <f>VLOOKUP($A257,Events!$B:$I,8,FALSE)</f>
        <v>0</v>
      </c>
    </row>
    <row r="258" spans="1:32" ht="15" customHeight="1" x14ac:dyDescent="0.3">
      <c r="A258" t="s">
        <v>24595</v>
      </c>
      <c r="B258" t="s">
        <v>24315</v>
      </c>
      <c r="C258" t="s">
        <v>24190</v>
      </c>
      <c r="D258" t="s">
        <v>4350</v>
      </c>
      <c r="E258" t="s">
        <v>22</v>
      </c>
      <c r="F258" t="s">
        <v>24198</v>
      </c>
      <c r="G258" s="2" t="s">
        <v>24604</v>
      </c>
      <c r="H258" t="s">
        <v>25</v>
      </c>
      <c r="I258" s="1">
        <v>1</v>
      </c>
      <c r="J258" s="1">
        <v>0</v>
      </c>
      <c r="K258" s="1">
        <v>0</v>
      </c>
      <c r="L258" s="1">
        <v>0</v>
      </c>
      <c r="M258" s="1">
        <v>1</v>
      </c>
      <c r="O258" s="1">
        <f t="shared" si="27"/>
        <v>5</v>
      </c>
      <c r="P258" s="1">
        <f t="shared" si="28"/>
        <v>2</v>
      </c>
      <c r="Q258" s="1">
        <f t="shared" si="29"/>
        <v>0</v>
      </c>
      <c r="R258" s="1">
        <f t="shared" si="30"/>
        <v>3</v>
      </c>
      <c r="S258" s="1">
        <f t="shared" si="31"/>
        <v>0</v>
      </c>
      <c r="T258" s="1">
        <f t="shared" si="32"/>
        <v>0</v>
      </c>
      <c r="U258" s="1">
        <f t="shared" si="33"/>
        <v>0</v>
      </c>
      <c r="V258" s="1">
        <f t="shared" si="34"/>
        <v>2</v>
      </c>
      <c r="W258" s="19">
        <f>VLOOKUP(E258,'Win Rate'!B:I,8,FALSE)</f>
        <v>0.5028490028490028</v>
      </c>
      <c r="X258" s="20">
        <f>VLOOKUP(E258,'Win Rate'!B:J,9,FALSE)</f>
        <v>1.9797113714570256</v>
      </c>
      <c r="Y258" s="18" cm="1">
        <f t="array" ref="Y258">IFERROR(INDEX($Z$2:$Z257,SUMPRODUCT(MAX(ROW($D$2:$D257)*($D258=$D$2:$D257))-1)),_xlfn.IFNA(IF(VLOOKUP(D258,'4.2 Elo (Values)'!A:C,3,FALSE)&gt;0,VLOOKUP(Results!D258,'4.2 Elo (Values)'!A:C,3,FALSE),400),400))</f>
        <v>425.5654961257128</v>
      </c>
      <c r="Z258" s="18">
        <f>Y258+(IFERROR(VLOOKUP(D258,'4.2 Elo (Values)'!A:J,10,FALSE),40)*(V258-(1/(10^(((AVERAGEIFS(Y:Y,A:A,A258)+AVERAGEIFS(X:X,A:A,A258))-(Y258+X258))/400)+1)*O258)))</f>
        <v>403.89632174151535</v>
      </c>
      <c r="AA258" s="18">
        <f t="shared" si="35"/>
        <v>-21.669174384197447</v>
      </c>
      <c r="AB258">
        <f>VLOOKUP($A258,Events!$B:$I,4,FALSE)</f>
        <v>0</v>
      </c>
      <c r="AC258">
        <f>VLOOKUP($A258,Events!$B:$I,5,FALSE)</f>
        <v>0</v>
      </c>
      <c r="AD258">
        <f>VLOOKUP($A258,Events!$B:$I,6,FALSE)</f>
        <v>0</v>
      </c>
      <c r="AE258">
        <f>VLOOKUP($A258,Events!$B:$I,7,FALSE)</f>
        <v>0</v>
      </c>
      <c r="AF258">
        <f>VLOOKUP($A258,Events!$B:$I,8,FALSE)</f>
        <v>0</v>
      </c>
    </row>
    <row r="259" spans="1:32" ht="15" customHeight="1" x14ac:dyDescent="0.3">
      <c r="A259" t="s">
        <v>24595</v>
      </c>
      <c r="B259" t="s">
        <v>24315</v>
      </c>
      <c r="C259" t="s">
        <v>24190</v>
      </c>
      <c r="D259" t="s">
        <v>22826</v>
      </c>
      <c r="E259" t="s">
        <v>39</v>
      </c>
      <c r="F259" t="s">
        <v>71</v>
      </c>
      <c r="G259" s="2" t="s">
        <v>24605</v>
      </c>
      <c r="H259" t="s">
        <v>25</v>
      </c>
      <c r="I259" s="1">
        <v>0</v>
      </c>
      <c r="J259" s="1">
        <v>0</v>
      </c>
      <c r="K259" s="1">
        <v>1</v>
      </c>
      <c r="L259" s="1">
        <v>1</v>
      </c>
      <c r="M259" s="1">
        <v>0</v>
      </c>
      <c r="O259" s="1">
        <f t="shared" si="27"/>
        <v>5</v>
      </c>
      <c r="P259" s="1">
        <f t="shared" si="28"/>
        <v>2</v>
      </c>
      <c r="Q259" s="1">
        <f t="shared" si="29"/>
        <v>0</v>
      </c>
      <c r="R259" s="1">
        <f t="shared" si="30"/>
        <v>3</v>
      </c>
      <c r="S259" s="1">
        <f t="shared" si="31"/>
        <v>0</v>
      </c>
      <c r="T259" s="1">
        <f t="shared" si="32"/>
        <v>0</v>
      </c>
      <c r="U259" s="1">
        <f t="shared" si="33"/>
        <v>0</v>
      </c>
      <c r="V259" s="1">
        <f t="shared" si="34"/>
        <v>2</v>
      </c>
      <c r="W259" s="19">
        <f>VLOOKUP(E259,'Win Rate'!B:I,8,FALSE)</f>
        <v>0.42931034482758623</v>
      </c>
      <c r="X259" s="20">
        <f>VLOOKUP(E259,'Win Rate'!B:J,9,FALSE)</f>
        <v>-49.451458671992945</v>
      </c>
      <c r="Y259" s="18" cm="1">
        <f t="array" ref="Y259">IFERROR(INDEX($Z$2:$Z258,SUMPRODUCT(MAX(ROW($D$2:$D258)*($D259=$D$2:$D258))-1)),_xlfn.IFNA(IF(VLOOKUP(D259,'4.2 Elo (Values)'!A:C,3,FALSE)&gt;0,VLOOKUP(Results!D259,'4.2 Elo (Values)'!A:C,3,FALSE),400),400))</f>
        <v>298.65257755461721</v>
      </c>
      <c r="Z259" s="18">
        <f>Y259+(IFERROR(VLOOKUP(D259,'4.2 Elo (Values)'!A:J,10,FALSE),40)*(V259-(1/(10^(((AVERAGEIFS(Y:Y,A:A,A259)+AVERAGEIFS(X:X,A:A,A259))-(Y259+X259))/400)+1)*O259)))</f>
        <v>324.5982370548781</v>
      </c>
      <c r="AA259" s="18">
        <f t="shared" si="35"/>
        <v>25.945659500260888</v>
      </c>
      <c r="AB259">
        <f>VLOOKUP($A259,Events!$B:$I,4,FALSE)</f>
        <v>0</v>
      </c>
      <c r="AC259">
        <f>VLOOKUP($A259,Events!$B:$I,5,FALSE)</f>
        <v>0</v>
      </c>
      <c r="AD259">
        <f>VLOOKUP($A259,Events!$B:$I,6,FALSE)</f>
        <v>0</v>
      </c>
      <c r="AE259">
        <f>VLOOKUP($A259,Events!$B:$I,7,FALSE)</f>
        <v>0</v>
      </c>
      <c r="AF259">
        <f>VLOOKUP($A259,Events!$B:$I,8,FALSE)</f>
        <v>0</v>
      </c>
    </row>
    <row r="260" spans="1:32" ht="15" customHeight="1" x14ac:dyDescent="0.3">
      <c r="A260" t="s">
        <v>24595</v>
      </c>
      <c r="B260" t="s">
        <v>24315</v>
      </c>
      <c r="C260" t="s">
        <v>24190</v>
      </c>
      <c r="D260" t="s">
        <v>6695</v>
      </c>
      <c r="E260" t="s">
        <v>33</v>
      </c>
      <c r="F260" t="s">
        <v>129</v>
      </c>
      <c r="G260" s="2" t="s">
        <v>24606</v>
      </c>
      <c r="H260" t="s">
        <v>25</v>
      </c>
      <c r="I260" s="1">
        <v>1</v>
      </c>
      <c r="J260" s="1">
        <v>0</v>
      </c>
      <c r="K260" s="1">
        <v>1</v>
      </c>
      <c r="L260" s="1">
        <v>0</v>
      </c>
      <c r="M260" s="1">
        <v>0</v>
      </c>
      <c r="O260" s="1">
        <f t="shared" ref="O260:O323" si="36">SUM(P260:R260)</f>
        <v>5</v>
      </c>
      <c r="P260" s="1">
        <f t="shared" ref="P260:P323" si="37">COUNTIFS($I260:$N260,1)</f>
        <v>2</v>
      </c>
      <c r="Q260" s="1">
        <f t="shared" ref="Q260:Q323" si="38">COUNTIFS($I260:$N260,0.5)</f>
        <v>0</v>
      </c>
      <c r="R260" s="1">
        <f t="shared" ref="R260:R323" si="39">COUNTIFS($I260:$N260,0)</f>
        <v>3</v>
      </c>
      <c r="S260" s="1">
        <f t="shared" ref="S260:S323" si="40">IF(SUM(I260:K260)=3,1,0)</f>
        <v>0</v>
      </c>
      <c r="T260" s="1">
        <f t="shared" ref="T260:T323" si="41">IF(SUM(I260:L260)=4,1,0)</f>
        <v>0</v>
      </c>
      <c r="U260" s="1">
        <f t="shared" ref="U260:U323" si="42">IF(SUM(I260:M260)=5,1,0)</f>
        <v>0</v>
      </c>
      <c r="V260" s="1">
        <f t="shared" ref="V260:V323" si="43">SUM(I260:N260)</f>
        <v>2</v>
      </c>
      <c r="W260" s="19">
        <f>VLOOKUP(E260,'Win Rate'!B:I,8,FALSE)</f>
        <v>0.5723140495867769</v>
      </c>
      <c r="X260" s="20">
        <f>VLOOKUP(E260,'Win Rate'!B:J,9,FALSE)</f>
        <v>50.603769443012347</v>
      </c>
      <c r="Y260" s="18" cm="1">
        <f t="array" ref="Y260">IFERROR(INDEX($Z$2:$Z259,SUMPRODUCT(MAX(ROW($D$2:$D259)*($D260=$D$2:$D259))-1)),_xlfn.IFNA(IF(VLOOKUP(D260,'4.2 Elo (Values)'!A:C,3,FALSE)&gt;0,VLOOKUP(Results!D260,'4.2 Elo (Values)'!A:C,3,FALSE),400),400))</f>
        <v>410.21952188682781</v>
      </c>
      <c r="Z260" s="18">
        <f>Y260+(IFERROR(VLOOKUP(D260,'4.2 Elo (Values)'!A:J,10,FALSE),40)*(V260-(1/(10^(((AVERAGEIFS(Y:Y,A:A,A260)+AVERAGEIFS(X:X,A:A,A260))-(Y260+X260))/400)+1)*O260)))</f>
        <v>379.01918091110792</v>
      </c>
      <c r="AA260" s="18">
        <f t="shared" ref="AA260:AA323" si="44">Z260-Y260</f>
        <v>-31.200340975719882</v>
      </c>
      <c r="AB260">
        <f>VLOOKUP($A260,Events!$B:$I,4,FALSE)</f>
        <v>0</v>
      </c>
      <c r="AC260">
        <f>VLOOKUP($A260,Events!$B:$I,5,FALSE)</f>
        <v>0</v>
      </c>
      <c r="AD260">
        <f>VLOOKUP($A260,Events!$B:$I,6,FALSE)</f>
        <v>0</v>
      </c>
      <c r="AE260">
        <f>VLOOKUP($A260,Events!$B:$I,7,FALSE)</f>
        <v>0</v>
      </c>
      <c r="AF260">
        <f>VLOOKUP($A260,Events!$B:$I,8,FALSE)</f>
        <v>0</v>
      </c>
    </row>
    <row r="261" spans="1:32" ht="15" customHeight="1" x14ac:dyDescent="0.3">
      <c r="A261" t="s">
        <v>24595</v>
      </c>
      <c r="B261" t="s">
        <v>24315</v>
      </c>
      <c r="C261" t="s">
        <v>24190</v>
      </c>
      <c r="D261" t="s">
        <v>20697</v>
      </c>
      <c r="E261" t="s">
        <v>49</v>
      </c>
      <c r="F261" t="s">
        <v>185</v>
      </c>
      <c r="G261" s="2" t="s">
        <v>24607</v>
      </c>
      <c r="H261" t="s">
        <v>25</v>
      </c>
      <c r="I261" s="1">
        <v>0</v>
      </c>
      <c r="J261" s="1">
        <v>1</v>
      </c>
      <c r="K261" s="1">
        <v>0</v>
      </c>
      <c r="L261" s="1">
        <v>0</v>
      </c>
      <c r="M261" s="1">
        <v>1</v>
      </c>
      <c r="O261" s="1">
        <f t="shared" si="36"/>
        <v>5</v>
      </c>
      <c r="P261" s="1">
        <f t="shared" si="37"/>
        <v>2</v>
      </c>
      <c r="Q261" s="1">
        <f t="shared" si="38"/>
        <v>0</v>
      </c>
      <c r="R261" s="1">
        <f t="shared" si="39"/>
        <v>3</v>
      </c>
      <c r="S261" s="1">
        <f t="shared" si="40"/>
        <v>0</v>
      </c>
      <c r="T261" s="1">
        <f t="shared" si="41"/>
        <v>0</v>
      </c>
      <c r="U261" s="1">
        <f t="shared" si="42"/>
        <v>0</v>
      </c>
      <c r="V261" s="1">
        <f t="shared" si="43"/>
        <v>2</v>
      </c>
      <c r="W261" s="19">
        <f>VLOOKUP(E261,'Win Rate'!B:I,8,FALSE)</f>
        <v>0.45549738219895286</v>
      </c>
      <c r="X261" s="20">
        <f>VLOOKUP(E261,'Win Rate'!B:J,9,FALSE)</f>
        <v>-31.005634672064751</v>
      </c>
      <c r="Y261" s="18" cm="1">
        <f t="array" ref="Y261">IFERROR(INDEX($Z$2:$Z260,SUMPRODUCT(MAX(ROW($D$2:$D260)*($D261=$D$2:$D260))-1)),_xlfn.IFNA(IF(VLOOKUP(D261,'4.2 Elo (Values)'!A:C,3,FALSE)&gt;0,VLOOKUP(Results!D261,'4.2 Elo (Values)'!A:C,3,FALSE),400),400))</f>
        <v>357.26468560771451</v>
      </c>
      <c r="Z261" s="18">
        <f>Y261+(IFERROR(VLOOKUP(D261,'4.2 Elo (Values)'!A:J,10,FALSE),40)*(V261-(1/(10^(((AVERAGEIFS(Y:Y,A:A,A261)+AVERAGEIFS(X:X,A:A,A261))-(Y261+X261))/400)+1)*O261)))</f>
        <v>360.67043490910578</v>
      </c>
      <c r="AA261" s="18">
        <f t="shared" si="44"/>
        <v>3.4057493013912676</v>
      </c>
      <c r="AB261">
        <f>VLOOKUP($A261,Events!$B:$I,4,FALSE)</f>
        <v>0</v>
      </c>
      <c r="AC261">
        <f>VLOOKUP($A261,Events!$B:$I,5,FALSE)</f>
        <v>0</v>
      </c>
      <c r="AD261">
        <f>VLOOKUP($A261,Events!$B:$I,6,FALSE)</f>
        <v>0</v>
      </c>
      <c r="AE261">
        <f>VLOOKUP($A261,Events!$B:$I,7,FALSE)</f>
        <v>0</v>
      </c>
      <c r="AF261">
        <f>VLOOKUP($A261,Events!$B:$I,8,FALSE)</f>
        <v>0</v>
      </c>
    </row>
    <row r="262" spans="1:32" ht="15" customHeight="1" x14ac:dyDescent="0.3">
      <c r="A262" t="s">
        <v>24595</v>
      </c>
      <c r="B262" t="s">
        <v>24315</v>
      </c>
      <c r="C262" t="s">
        <v>24190</v>
      </c>
      <c r="D262" t="s">
        <v>22915</v>
      </c>
      <c r="E262" t="s">
        <v>87</v>
      </c>
      <c r="F262" t="s">
        <v>88</v>
      </c>
      <c r="G262" s="2" t="s">
        <v>24608</v>
      </c>
      <c r="H262" t="s">
        <v>25</v>
      </c>
      <c r="I262" s="1">
        <v>0</v>
      </c>
      <c r="J262" s="1">
        <v>0</v>
      </c>
      <c r="K262" s="1">
        <v>1</v>
      </c>
      <c r="L262" s="1">
        <v>1</v>
      </c>
      <c r="M262" s="1">
        <v>0</v>
      </c>
      <c r="O262" s="1">
        <f t="shared" si="36"/>
        <v>5</v>
      </c>
      <c r="P262" s="1">
        <f t="shared" si="37"/>
        <v>2</v>
      </c>
      <c r="Q262" s="1">
        <f t="shared" si="38"/>
        <v>0</v>
      </c>
      <c r="R262" s="1">
        <f t="shared" si="39"/>
        <v>3</v>
      </c>
      <c r="S262" s="1">
        <f t="shared" si="40"/>
        <v>0</v>
      </c>
      <c r="T262" s="1">
        <f t="shared" si="41"/>
        <v>0</v>
      </c>
      <c r="U262" s="1">
        <f t="shared" si="42"/>
        <v>0</v>
      </c>
      <c r="V262" s="1">
        <f t="shared" si="43"/>
        <v>2</v>
      </c>
      <c r="W262" s="19">
        <f>VLOOKUP(E262,'Win Rate'!B:I,8,FALSE)</f>
        <v>0.51546391752577314</v>
      </c>
      <c r="X262" s="20">
        <f>VLOOKUP(E262,'Win Rate'!B:J,9,FALSE)</f>
        <v>10.748858560120498</v>
      </c>
      <c r="Y262" s="18" cm="1">
        <f t="array" ref="Y262">IFERROR(INDEX($Z$2:$Z261,SUMPRODUCT(MAX(ROW($D$2:$D261)*($D262=$D$2:$D261))-1)),_xlfn.IFNA(IF(VLOOKUP(D262,'4.2 Elo (Values)'!A:C,3,FALSE)&gt;0,VLOOKUP(Results!D262,'4.2 Elo (Values)'!A:C,3,FALSE),400),400))</f>
        <v>288.52390632672359</v>
      </c>
      <c r="Z262" s="18">
        <f>Y262+(IFERROR(VLOOKUP(D262,'4.2 Elo (Values)'!A:J,10,FALSE),40)*(V262-(1/(10^(((AVERAGEIFS(Y:Y,A:A,A262)+AVERAGEIFS(X:X,A:A,A262))-(Y262+X262))/400)+1)*O262)))</f>
        <v>302.38338294203561</v>
      </c>
      <c r="AA262" s="18">
        <f t="shared" si="44"/>
        <v>13.859476615312019</v>
      </c>
      <c r="AB262">
        <f>VLOOKUP($A262,Events!$B:$I,4,FALSE)</f>
        <v>0</v>
      </c>
      <c r="AC262">
        <f>VLOOKUP($A262,Events!$B:$I,5,FALSE)</f>
        <v>0</v>
      </c>
      <c r="AD262">
        <f>VLOOKUP($A262,Events!$B:$I,6,FALSE)</f>
        <v>0</v>
      </c>
      <c r="AE262">
        <f>VLOOKUP($A262,Events!$B:$I,7,FALSE)</f>
        <v>0</v>
      </c>
      <c r="AF262">
        <f>VLOOKUP($A262,Events!$B:$I,8,FALSE)</f>
        <v>0</v>
      </c>
    </row>
    <row r="263" spans="1:32" ht="15" customHeight="1" x14ac:dyDescent="0.3">
      <c r="A263" t="s">
        <v>24595</v>
      </c>
      <c r="B263" t="s">
        <v>24315</v>
      </c>
      <c r="C263" t="s">
        <v>24190</v>
      </c>
      <c r="D263" t="s">
        <v>16328</v>
      </c>
      <c r="E263" t="s">
        <v>17</v>
      </c>
      <c r="F263" t="s">
        <v>18</v>
      </c>
      <c r="G263" s="2" t="s">
        <v>24609</v>
      </c>
      <c r="H263" t="s">
        <v>25</v>
      </c>
      <c r="I263" s="1">
        <v>0</v>
      </c>
      <c r="J263" s="1">
        <v>0</v>
      </c>
      <c r="K263" s="1">
        <v>0</v>
      </c>
      <c r="L263" s="1">
        <v>1</v>
      </c>
      <c r="M263" s="1">
        <v>1</v>
      </c>
      <c r="O263" s="1">
        <f t="shared" si="36"/>
        <v>5</v>
      </c>
      <c r="P263" s="1">
        <f t="shared" si="37"/>
        <v>2</v>
      </c>
      <c r="Q263" s="1">
        <f t="shared" si="38"/>
        <v>0</v>
      </c>
      <c r="R263" s="1">
        <f t="shared" si="39"/>
        <v>3</v>
      </c>
      <c r="S263" s="1">
        <f t="shared" si="40"/>
        <v>0</v>
      </c>
      <c r="T263" s="1">
        <f t="shared" si="41"/>
        <v>0</v>
      </c>
      <c r="U263" s="1">
        <f t="shared" si="42"/>
        <v>0</v>
      </c>
      <c r="V263" s="1">
        <f t="shared" si="43"/>
        <v>2</v>
      </c>
      <c r="W263" s="19">
        <f>VLOOKUP(E263,'Win Rate'!B:I,8,FALSE)</f>
        <v>0.48888888888888887</v>
      </c>
      <c r="X263" s="20">
        <f>VLOOKUP(E263,'Win Rate'!B:J,9,FALSE)</f>
        <v>-7.7220620781546527</v>
      </c>
      <c r="Y263" s="18" cm="1">
        <f t="array" ref="Y263">IFERROR(INDEX($Z$2:$Z262,SUMPRODUCT(MAX(ROW($D$2:$D262)*($D263=$D$2:$D262))-1)),_xlfn.IFNA(IF(VLOOKUP(D263,'4.2 Elo (Values)'!A:C,3,FALSE)&gt;0,VLOOKUP(Results!D263,'4.2 Elo (Values)'!A:C,3,FALSE),400),400))</f>
        <v>379.99218372782013</v>
      </c>
      <c r="Z263" s="18">
        <f>Y263+(IFERROR(VLOOKUP(D263,'4.2 Elo (Values)'!A:J,10,FALSE),40)*(V263-(1/(10^(((AVERAGEIFS(Y:Y,A:A,A263)+AVERAGEIFS(X:X,A:A,A263))-(Y263+X263))/400)+1)*O263)))</f>
        <v>374.13682308598061</v>
      </c>
      <c r="AA263" s="18">
        <f t="shared" si="44"/>
        <v>-5.8553606418395248</v>
      </c>
      <c r="AB263">
        <f>VLOOKUP($A263,Events!$B:$I,4,FALSE)</f>
        <v>0</v>
      </c>
      <c r="AC263">
        <f>VLOOKUP($A263,Events!$B:$I,5,FALSE)</f>
        <v>0</v>
      </c>
      <c r="AD263">
        <f>VLOOKUP($A263,Events!$B:$I,6,FALSE)</f>
        <v>0</v>
      </c>
      <c r="AE263">
        <f>VLOOKUP($A263,Events!$B:$I,7,FALSE)</f>
        <v>0</v>
      </c>
      <c r="AF263">
        <f>VLOOKUP($A263,Events!$B:$I,8,FALSE)</f>
        <v>0</v>
      </c>
    </row>
    <row r="264" spans="1:32" ht="15" customHeight="1" x14ac:dyDescent="0.3">
      <c r="A264" t="s">
        <v>24595</v>
      </c>
      <c r="B264" t="s">
        <v>24315</v>
      </c>
      <c r="C264" t="s">
        <v>24190</v>
      </c>
      <c r="D264" t="s">
        <v>2486</v>
      </c>
      <c r="E264" t="s">
        <v>45</v>
      </c>
      <c r="F264" t="s">
        <v>46</v>
      </c>
      <c r="G264" s="2" t="s">
        <v>24610</v>
      </c>
      <c r="H264" t="s">
        <v>25</v>
      </c>
      <c r="I264" s="1">
        <v>0</v>
      </c>
      <c r="J264" s="1">
        <v>0</v>
      </c>
      <c r="K264" s="1">
        <v>0</v>
      </c>
      <c r="L264" s="1">
        <v>0</v>
      </c>
      <c r="M264" s="1">
        <v>1</v>
      </c>
      <c r="O264" s="1">
        <f t="shared" si="36"/>
        <v>5</v>
      </c>
      <c r="P264" s="1">
        <f t="shared" si="37"/>
        <v>1</v>
      </c>
      <c r="Q264" s="1">
        <f t="shared" si="38"/>
        <v>0</v>
      </c>
      <c r="R264" s="1">
        <f t="shared" si="39"/>
        <v>4</v>
      </c>
      <c r="S264" s="1">
        <f t="shared" si="40"/>
        <v>0</v>
      </c>
      <c r="T264" s="1">
        <f t="shared" si="41"/>
        <v>0</v>
      </c>
      <c r="U264" s="1">
        <f t="shared" si="42"/>
        <v>0</v>
      </c>
      <c r="V264" s="1">
        <f t="shared" si="43"/>
        <v>1</v>
      </c>
      <c r="W264" s="19">
        <f>VLOOKUP(E264,'Win Rate'!B:I,8,FALSE)</f>
        <v>0.42152466367713004</v>
      </c>
      <c r="X264" s="20">
        <f>VLOOKUP(E264,'Win Rate'!B:J,9,FALSE)</f>
        <v>-54.98474267982013</v>
      </c>
      <c r="Y264" s="18" cm="1">
        <f t="array" ref="Y264">IFERROR(INDEX($Z$2:$Z263,SUMPRODUCT(MAX(ROW($D$2:$D263)*($D264=$D$2:$D263))-1)),_xlfn.IFNA(IF(VLOOKUP(D264,'4.2 Elo (Values)'!A:C,3,FALSE)&gt;0,VLOOKUP(Results!D264,'4.2 Elo (Values)'!A:C,3,FALSE),400),400))</f>
        <v>449.42397147543113</v>
      </c>
      <c r="Z264" s="18">
        <f>Y264+(IFERROR(VLOOKUP(D264,'4.2 Elo (Values)'!A:J,10,FALSE),40)*(V264-(1/(10^(((AVERAGEIFS(Y:Y,A:A,A264)+AVERAGEIFS(X:X,A:A,A264))-(Y264+X264))/400)+1)*O264)))</f>
        <v>423.34556893742604</v>
      </c>
      <c r="AA264" s="18">
        <f t="shared" si="44"/>
        <v>-26.078402538005093</v>
      </c>
      <c r="AB264">
        <f>VLOOKUP($A264,Events!$B:$I,4,FALSE)</f>
        <v>0</v>
      </c>
      <c r="AC264">
        <f>VLOOKUP($A264,Events!$B:$I,5,FALSE)</f>
        <v>0</v>
      </c>
      <c r="AD264">
        <f>VLOOKUP($A264,Events!$B:$I,6,FALSE)</f>
        <v>0</v>
      </c>
      <c r="AE264">
        <f>VLOOKUP($A264,Events!$B:$I,7,FALSE)</f>
        <v>0</v>
      </c>
      <c r="AF264">
        <f>VLOOKUP($A264,Events!$B:$I,8,FALSE)</f>
        <v>0</v>
      </c>
    </row>
    <row r="265" spans="1:32" ht="15" customHeight="1" x14ac:dyDescent="0.3">
      <c r="A265" t="s">
        <v>24595</v>
      </c>
      <c r="B265" t="s">
        <v>24315</v>
      </c>
      <c r="C265" t="s">
        <v>24190</v>
      </c>
      <c r="D265" t="s">
        <v>18348</v>
      </c>
      <c r="E265" t="s">
        <v>33</v>
      </c>
      <c r="F265" t="s">
        <v>184</v>
      </c>
      <c r="G265" s="2" t="s">
        <v>24611</v>
      </c>
      <c r="H265" t="s">
        <v>25</v>
      </c>
      <c r="I265" s="1">
        <v>0</v>
      </c>
      <c r="J265" s="1">
        <v>1</v>
      </c>
      <c r="K265" s="1">
        <v>0</v>
      </c>
      <c r="L265" s="1">
        <v>0</v>
      </c>
      <c r="M265" s="1">
        <v>0</v>
      </c>
      <c r="O265" s="1">
        <f t="shared" si="36"/>
        <v>5</v>
      </c>
      <c r="P265" s="1">
        <f t="shared" si="37"/>
        <v>1</v>
      </c>
      <c r="Q265" s="1">
        <f t="shared" si="38"/>
        <v>0</v>
      </c>
      <c r="R265" s="1">
        <f t="shared" si="39"/>
        <v>4</v>
      </c>
      <c r="S265" s="1">
        <f t="shared" si="40"/>
        <v>0</v>
      </c>
      <c r="T265" s="1">
        <f t="shared" si="41"/>
        <v>0</v>
      </c>
      <c r="U265" s="1">
        <f t="shared" si="42"/>
        <v>0</v>
      </c>
      <c r="V265" s="1">
        <f t="shared" si="43"/>
        <v>1</v>
      </c>
      <c r="W265" s="19">
        <f>VLOOKUP(E265,'Win Rate'!B:I,8,FALSE)</f>
        <v>0.5723140495867769</v>
      </c>
      <c r="X265" s="20">
        <f>VLOOKUP(E265,'Win Rate'!B:J,9,FALSE)</f>
        <v>50.603769443012347</v>
      </c>
      <c r="Y265" s="18" cm="1">
        <f t="array" ref="Y265">IFERROR(INDEX($Z$2:$Z264,SUMPRODUCT(MAX(ROW($D$2:$D264)*($D265=$D$2:$D264))-1)),_xlfn.IFNA(IF(VLOOKUP(D265,'4.2 Elo (Values)'!A:C,3,FALSE)&gt;0,VLOOKUP(Results!D265,'4.2 Elo (Values)'!A:C,3,FALSE),400),400))</f>
        <v>370.57030418649907</v>
      </c>
      <c r="Z265" s="18">
        <f>Y265+(IFERROR(VLOOKUP(D265,'4.2 Elo (Values)'!A:J,10,FALSE),40)*(V265-(1/(10^(((AVERAGEIFS(Y:Y,A:A,A265)+AVERAGEIFS(X:X,A:A,A265))-(Y265+X265))/400)+1)*O265)))</f>
        <v>340.65251926485377</v>
      </c>
      <c r="AA265" s="18">
        <f t="shared" si="44"/>
        <v>-29.917784921645307</v>
      </c>
      <c r="AB265">
        <f>VLOOKUP($A265,Events!$B:$I,4,FALSE)</f>
        <v>0</v>
      </c>
      <c r="AC265">
        <f>VLOOKUP($A265,Events!$B:$I,5,FALSE)</f>
        <v>0</v>
      </c>
      <c r="AD265">
        <f>VLOOKUP($A265,Events!$B:$I,6,FALSE)</f>
        <v>0</v>
      </c>
      <c r="AE265">
        <f>VLOOKUP($A265,Events!$B:$I,7,FALSE)</f>
        <v>0</v>
      </c>
      <c r="AF265">
        <f>VLOOKUP($A265,Events!$B:$I,8,FALSE)</f>
        <v>0</v>
      </c>
    </row>
    <row r="266" spans="1:32" ht="15" customHeight="1" x14ac:dyDescent="0.3">
      <c r="A266" t="s">
        <v>24595</v>
      </c>
      <c r="B266" t="s">
        <v>24315</v>
      </c>
      <c r="C266" t="s">
        <v>24190</v>
      </c>
      <c r="D266" t="s">
        <v>24612</v>
      </c>
      <c r="E266" t="s">
        <v>83</v>
      </c>
      <c r="F266" t="s">
        <v>84</v>
      </c>
      <c r="G266" s="2" t="s">
        <v>24613</v>
      </c>
      <c r="H266" t="s">
        <v>25</v>
      </c>
      <c r="I266" s="1">
        <v>0</v>
      </c>
      <c r="J266" s="1">
        <v>0</v>
      </c>
      <c r="K266" s="1">
        <v>1</v>
      </c>
      <c r="L266" s="1">
        <v>0</v>
      </c>
      <c r="M266" s="1">
        <v>0</v>
      </c>
      <c r="O266" s="1">
        <f t="shared" si="36"/>
        <v>5</v>
      </c>
      <c r="P266" s="1">
        <f t="shared" si="37"/>
        <v>1</v>
      </c>
      <c r="Q266" s="1">
        <f t="shared" si="38"/>
        <v>0</v>
      </c>
      <c r="R266" s="1">
        <f t="shared" si="39"/>
        <v>4</v>
      </c>
      <c r="S266" s="1">
        <f t="shared" si="40"/>
        <v>0</v>
      </c>
      <c r="T266" s="1">
        <f t="shared" si="41"/>
        <v>0</v>
      </c>
      <c r="U266" s="1">
        <f t="shared" si="42"/>
        <v>0</v>
      </c>
      <c r="V266" s="1">
        <f t="shared" si="43"/>
        <v>1</v>
      </c>
      <c r="W266" s="19">
        <f>VLOOKUP(E266,'Win Rate'!B:I,8,FALSE)</f>
        <v>0.56644518272425248</v>
      </c>
      <c r="X266" s="20">
        <f>VLOOKUP(E266,'Win Rate'!B:J,9,FALSE)</f>
        <v>46.445548661686693</v>
      </c>
      <c r="Y266" s="18" cm="1">
        <f t="array" ref="Y266">IFERROR(INDEX($Z$2:$Z265,SUMPRODUCT(MAX(ROW($D$2:$D265)*($D266=$D$2:$D265))-1)),_xlfn.IFNA(IF(VLOOKUP(D266,'4.2 Elo (Values)'!A:C,3,FALSE)&gt;0,VLOOKUP(Results!D266,'4.2 Elo (Values)'!A:C,3,FALSE),400),400))</f>
        <v>400</v>
      </c>
      <c r="Z266" s="18">
        <f>Y266+(IFERROR(VLOOKUP(D266,'4.2 Elo (Values)'!A:J,10,FALSE),40)*(V266-(1/(10^(((AVERAGEIFS(Y:Y,A:A,A266)+AVERAGEIFS(X:X,A:A,A266))-(Y266+X266))/400)+1)*O266)))</f>
        <v>332.90266816246663</v>
      </c>
      <c r="AA266" s="18">
        <f t="shared" si="44"/>
        <v>-67.097331837533375</v>
      </c>
      <c r="AB266">
        <f>VLOOKUP($A266,Events!$B:$I,4,FALSE)</f>
        <v>0</v>
      </c>
      <c r="AC266">
        <f>VLOOKUP($A266,Events!$B:$I,5,FALSE)</f>
        <v>0</v>
      </c>
      <c r="AD266">
        <f>VLOOKUP($A266,Events!$B:$I,6,FALSE)</f>
        <v>0</v>
      </c>
      <c r="AE266">
        <f>VLOOKUP($A266,Events!$B:$I,7,FALSE)</f>
        <v>0</v>
      </c>
      <c r="AF266">
        <f>VLOOKUP($A266,Events!$B:$I,8,FALSE)</f>
        <v>0</v>
      </c>
    </row>
    <row r="267" spans="1:32" ht="15" customHeight="1" x14ac:dyDescent="0.3">
      <c r="A267" t="s">
        <v>24504</v>
      </c>
      <c r="B267" t="s">
        <v>24505</v>
      </c>
      <c r="C267" t="s">
        <v>24506</v>
      </c>
      <c r="D267" t="s">
        <v>24507</v>
      </c>
      <c r="E267" t="s">
        <v>49</v>
      </c>
      <c r="F267" t="s">
        <v>217</v>
      </c>
      <c r="G267" s="2" t="s">
        <v>24508</v>
      </c>
      <c r="H267" t="s">
        <v>25</v>
      </c>
      <c r="I267" s="1">
        <v>1</v>
      </c>
      <c r="J267" s="1">
        <v>1</v>
      </c>
      <c r="K267" s="1">
        <v>1</v>
      </c>
      <c r="L267" s="1">
        <v>1</v>
      </c>
      <c r="M267" s="1">
        <v>1</v>
      </c>
      <c r="O267" s="1">
        <f t="shared" si="36"/>
        <v>5</v>
      </c>
      <c r="P267" s="1">
        <f t="shared" si="37"/>
        <v>5</v>
      </c>
      <c r="Q267" s="1">
        <f t="shared" si="38"/>
        <v>0</v>
      </c>
      <c r="R267" s="1">
        <f t="shared" si="39"/>
        <v>0</v>
      </c>
      <c r="S267" s="1">
        <f t="shared" si="40"/>
        <v>1</v>
      </c>
      <c r="T267" s="1">
        <f t="shared" si="41"/>
        <v>1</v>
      </c>
      <c r="U267" s="1">
        <f t="shared" si="42"/>
        <v>1</v>
      </c>
      <c r="V267" s="1">
        <f t="shared" si="43"/>
        <v>5</v>
      </c>
      <c r="W267" s="19">
        <f>VLOOKUP(E267,'Win Rate'!B:I,8,FALSE)</f>
        <v>0.45549738219895286</v>
      </c>
      <c r="X267" s="20">
        <f>VLOOKUP(E267,'Win Rate'!B:J,9,FALSE)</f>
        <v>-31.005634672064751</v>
      </c>
      <c r="Y267" s="18" cm="1">
        <f t="array" ref="Y267">IFERROR(INDEX($Z$2:$Z266,SUMPRODUCT(MAX(ROW($D$2:$D266)*($D267=$D$2:$D266))-1)),_xlfn.IFNA(IF(VLOOKUP(D267,'4.2 Elo (Values)'!A:C,3,FALSE)&gt;0,VLOOKUP(Results!D267,'4.2 Elo (Values)'!A:C,3,FALSE),400),400))</f>
        <v>400</v>
      </c>
      <c r="Z267" s="18">
        <f>Y267+(IFERROR(VLOOKUP(D267,'4.2 Elo (Values)'!A:J,10,FALSE),40)*(V267-(1/(10^(((AVERAGEIFS(Y:Y,A:A,A267)+AVERAGEIFS(X:X,A:A,A267))-(Y267+X267))/400)+1)*O267)))</f>
        <v>509.48846236668408</v>
      </c>
      <c r="AA267" s="18">
        <f t="shared" si="44"/>
        <v>109.48846236668408</v>
      </c>
      <c r="AB267">
        <f>VLOOKUP($A267,Events!$B:$I,4,FALSE)</f>
        <v>0</v>
      </c>
      <c r="AC267">
        <f>VLOOKUP($A267,Events!$B:$I,5,FALSE)</f>
        <v>0</v>
      </c>
      <c r="AD267">
        <f>VLOOKUP($A267,Events!$B:$I,6,FALSE)</f>
        <v>0</v>
      </c>
      <c r="AE267">
        <f>VLOOKUP($A267,Events!$B:$I,7,FALSE)</f>
        <v>0</v>
      </c>
      <c r="AF267">
        <f>VLOOKUP($A267,Events!$B:$I,8,FALSE)</f>
        <v>0</v>
      </c>
    </row>
    <row r="268" spans="1:32" ht="15" customHeight="1" x14ac:dyDescent="0.3">
      <c r="A268" t="s">
        <v>24504</v>
      </c>
      <c r="B268" t="s">
        <v>24505</v>
      </c>
      <c r="C268" t="s">
        <v>24506</v>
      </c>
      <c r="D268" t="s">
        <v>15633</v>
      </c>
      <c r="E268" t="s">
        <v>103</v>
      </c>
      <c r="F268" t="s">
        <v>24206</v>
      </c>
      <c r="G268" s="2" t="s">
        <v>24509</v>
      </c>
      <c r="H268" t="s">
        <v>25</v>
      </c>
      <c r="I268" s="1">
        <v>1</v>
      </c>
      <c r="J268" s="1">
        <v>1</v>
      </c>
      <c r="K268" s="1">
        <v>0</v>
      </c>
      <c r="L268" s="1">
        <v>1</v>
      </c>
      <c r="M268" s="1">
        <v>0</v>
      </c>
      <c r="O268" s="1">
        <f t="shared" si="36"/>
        <v>5</v>
      </c>
      <c r="P268" s="1">
        <f t="shared" si="37"/>
        <v>3</v>
      </c>
      <c r="Q268" s="1">
        <f t="shared" si="38"/>
        <v>0</v>
      </c>
      <c r="R268" s="1">
        <f t="shared" si="39"/>
        <v>2</v>
      </c>
      <c r="S268" s="1">
        <f t="shared" si="40"/>
        <v>0</v>
      </c>
      <c r="T268" s="1">
        <f t="shared" si="41"/>
        <v>0</v>
      </c>
      <c r="U268" s="1">
        <f t="shared" si="42"/>
        <v>0</v>
      </c>
      <c r="V268" s="1">
        <f t="shared" si="43"/>
        <v>3</v>
      </c>
      <c r="W268" s="19">
        <f>VLOOKUP(E268,'Win Rate'!B:I,8,FALSE)</f>
        <v>0.59113300492610843</v>
      </c>
      <c r="X268" s="20">
        <f>VLOOKUP(E268,'Win Rate'!B:J,9,FALSE)</f>
        <v>64.041261468620419</v>
      </c>
      <c r="Y268" s="18" cm="1">
        <f t="array" ref="Y268">IFERROR(INDEX($Z$2:$Z267,SUMPRODUCT(MAX(ROW($D$2:$D267)*($D268=$D$2:$D267))-1)),_xlfn.IFNA(IF(VLOOKUP(D268,'4.2 Elo (Values)'!A:C,3,FALSE)&gt;0,VLOOKUP(Results!D268,'4.2 Elo (Values)'!A:C,3,FALSE),400),400))</f>
        <v>384.19828648185126</v>
      </c>
      <c r="Z268" s="18">
        <f>Y268+(IFERROR(VLOOKUP(D268,'4.2 Elo (Values)'!A:J,10,FALSE),40)*(V268-(1/(10^(((AVERAGEIFS(Y:Y,A:A,A268)+AVERAGEIFS(X:X,A:A,A268))-(Y268+X268))/400)+1)*O268)))</f>
        <v>390.98450367967314</v>
      </c>
      <c r="AA268" s="18">
        <f t="shared" si="44"/>
        <v>6.7862171978218839</v>
      </c>
      <c r="AB268">
        <f>VLOOKUP($A268,Events!$B:$I,4,FALSE)</f>
        <v>0</v>
      </c>
      <c r="AC268">
        <f>VLOOKUP($A268,Events!$B:$I,5,FALSE)</f>
        <v>0</v>
      </c>
      <c r="AD268">
        <f>VLOOKUP($A268,Events!$B:$I,6,FALSE)</f>
        <v>0</v>
      </c>
      <c r="AE268">
        <f>VLOOKUP($A268,Events!$B:$I,7,FALSE)</f>
        <v>0</v>
      </c>
      <c r="AF268">
        <f>VLOOKUP($A268,Events!$B:$I,8,FALSE)</f>
        <v>0</v>
      </c>
    </row>
    <row r="269" spans="1:32" ht="15" customHeight="1" x14ac:dyDescent="0.3">
      <c r="A269" t="s">
        <v>24504</v>
      </c>
      <c r="B269" t="s">
        <v>24505</v>
      </c>
      <c r="C269" t="s">
        <v>24506</v>
      </c>
      <c r="D269" t="s">
        <v>26</v>
      </c>
      <c r="E269" t="s">
        <v>87</v>
      </c>
      <c r="F269" t="s">
        <v>161</v>
      </c>
      <c r="G269" s="2" t="s">
        <v>24510</v>
      </c>
      <c r="H269" t="s">
        <v>25</v>
      </c>
      <c r="I269" s="1">
        <v>0</v>
      </c>
      <c r="J269" s="1">
        <v>1</v>
      </c>
      <c r="K269" s="1">
        <v>1</v>
      </c>
      <c r="L269" s="1">
        <v>1</v>
      </c>
      <c r="O269" s="1">
        <f t="shared" si="36"/>
        <v>4</v>
      </c>
      <c r="P269" s="1">
        <f t="shared" si="37"/>
        <v>3</v>
      </c>
      <c r="Q269" s="1">
        <f t="shared" si="38"/>
        <v>0</v>
      </c>
      <c r="R269" s="1">
        <f t="shared" si="39"/>
        <v>1</v>
      </c>
      <c r="S269" s="1">
        <f t="shared" si="40"/>
        <v>0</v>
      </c>
      <c r="T269" s="1">
        <f t="shared" si="41"/>
        <v>0</v>
      </c>
      <c r="U269" s="1">
        <f t="shared" si="42"/>
        <v>0</v>
      </c>
      <c r="V269" s="1">
        <f t="shared" si="43"/>
        <v>3</v>
      </c>
      <c r="W269" s="19">
        <f>VLOOKUP(E269,'Win Rate'!B:I,8,FALSE)</f>
        <v>0.51546391752577314</v>
      </c>
      <c r="X269" s="20">
        <f>VLOOKUP(E269,'Win Rate'!B:J,9,FALSE)</f>
        <v>10.748858560120498</v>
      </c>
      <c r="Y269" s="18" cm="1">
        <f t="array" ref="Y269">IFERROR(INDEX($Z$2:$Z268,SUMPRODUCT(MAX(ROW($D$2:$D268)*($D269=$D$2:$D268))-1)),_xlfn.IFNA(IF(VLOOKUP(D269,'4.2 Elo (Values)'!A:C,3,FALSE)&gt;0,VLOOKUP(Results!D269,'4.2 Elo (Values)'!A:C,3,FALSE),400),400))</f>
        <v>574.52540050048776</v>
      </c>
      <c r="Z269" s="18">
        <f>Y269+(IFERROR(VLOOKUP(D269,'4.2 Elo (Values)'!A:J,10,FALSE),40)*(V269-(1/(10^(((AVERAGEIFS(Y:Y,A:A,A269)+AVERAGEIFS(X:X,A:A,A269))-(Y269+X269))/400)+1)*O269)))</f>
        <v>575.1918198412252</v>
      </c>
      <c r="AA269" s="18">
        <f t="shared" si="44"/>
        <v>0.66641934073743414</v>
      </c>
      <c r="AB269">
        <f>VLOOKUP($A269,Events!$B:$I,4,FALSE)</f>
        <v>0</v>
      </c>
      <c r="AC269">
        <f>VLOOKUP($A269,Events!$B:$I,5,FALSE)</f>
        <v>0</v>
      </c>
      <c r="AD269">
        <f>VLOOKUP($A269,Events!$B:$I,6,FALSE)</f>
        <v>0</v>
      </c>
      <c r="AE269">
        <f>VLOOKUP($A269,Events!$B:$I,7,FALSE)</f>
        <v>0</v>
      </c>
      <c r="AF269">
        <f>VLOOKUP($A269,Events!$B:$I,8,FALSE)</f>
        <v>0</v>
      </c>
    </row>
    <row r="270" spans="1:32" ht="15" customHeight="1" x14ac:dyDescent="0.3">
      <c r="A270" t="s">
        <v>24504</v>
      </c>
      <c r="B270" t="s">
        <v>24505</v>
      </c>
      <c r="C270" t="s">
        <v>24506</v>
      </c>
      <c r="D270" t="s">
        <v>14037</v>
      </c>
      <c r="E270" t="s">
        <v>83</v>
      </c>
      <c r="F270" t="s">
        <v>219</v>
      </c>
      <c r="G270" s="2" t="s">
        <v>24511</v>
      </c>
      <c r="H270" t="s">
        <v>25</v>
      </c>
      <c r="I270" s="1">
        <v>1</v>
      </c>
      <c r="J270" s="1">
        <v>0</v>
      </c>
      <c r="K270" s="1">
        <v>1</v>
      </c>
      <c r="L270" s="1">
        <v>0</v>
      </c>
      <c r="M270" s="1">
        <v>0</v>
      </c>
      <c r="O270" s="1">
        <f t="shared" si="36"/>
        <v>5</v>
      </c>
      <c r="P270" s="1">
        <f t="shared" si="37"/>
        <v>2</v>
      </c>
      <c r="Q270" s="1">
        <f t="shared" si="38"/>
        <v>0</v>
      </c>
      <c r="R270" s="1">
        <f t="shared" si="39"/>
        <v>3</v>
      </c>
      <c r="S270" s="1">
        <f t="shared" si="40"/>
        <v>0</v>
      </c>
      <c r="T270" s="1">
        <f t="shared" si="41"/>
        <v>0</v>
      </c>
      <c r="U270" s="1">
        <f t="shared" si="42"/>
        <v>0</v>
      </c>
      <c r="V270" s="1">
        <f t="shared" si="43"/>
        <v>2</v>
      </c>
      <c r="W270" s="19">
        <f>VLOOKUP(E270,'Win Rate'!B:I,8,FALSE)</f>
        <v>0.56644518272425248</v>
      </c>
      <c r="X270" s="20">
        <f>VLOOKUP(E270,'Win Rate'!B:J,9,FALSE)</f>
        <v>46.445548661686693</v>
      </c>
      <c r="Y270" s="18" cm="1">
        <f t="array" ref="Y270">IFERROR(INDEX($Z$2:$Z269,SUMPRODUCT(MAX(ROW($D$2:$D269)*($D270=$D$2:$D269))-1)),_xlfn.IFNA(IF(VLOOKUP(D270,'4.2 Elo (Values)'!A:C,3,FALSE)&gt;0,VLOOKUP(Results!D270,'4.2 Elo (Values)'!A:C,3,FALSE),400),400))</f>
        <v>389.25277772600538</v>
      </c>
      <c r="Z270" s="18">
        <f>Y270+(IFERROR(VLOOKUP(D270,'4.2 Elo (Values)'!A:J,10,FALSE),40)*(V270-(1/(10^(((AVERAGEIFS(Y:Y,A:A,A270)+AVERAGEIFS(X:X,A:A,A270))-(Y270+X270))/400)+1)*O270)))</f>
        <v>359.60106576226889</v>
      </c>
      <c r="AA270" s="18">
        <f t="shared" si="44"/>
        <v>-29.651711963736489</v>
      </c>
      <c r="AB270">
        <f>VLOOKUP($A270,Events!$B:$I,4,FALSE)</f>
        <v>0</v>
      </c>
      <c r="AC270">
        <f>VLOOKUP($A270,Events!$B:$I,5,FALSE)</f>
        <v>0</v>
      </c>
      <c r="AD270">
        <f>VLOOKUP($A270,Events!$B:$I,6,FALSE)</f>
        <v>0</v>
      </c>
      <c r="AE270">
        <f>VLOOKUP($A270,Events!$B:$I,7,FALSE)</f>
        <v>0</v>
      </c>
      <c r="AF270">
        <f>VLOOKUP($A270,Events!$B:$I,8,FALSE)</f>
        <v>0</v>
      </c>
    </row>
    <row r="271" spans="1:32" ht="15" customHeight="1" x14ac:dyDescent="0.3">
      <c r="A271" t="s">
        <v>24504</v>
      </c>
      <c r="B271" t="s">
        <v>24505</v>
      </c>
      <c r="C271" t="s">
        <v>24506</v>
      </c>
      <c r="D271" t="s">
        <v>24512</v>
      </c>
      <c r="E271" t="s">
        <v>45</v>
      </c>
      <c r="F271" t="s">
        <v>236</v>
      </c>
      <c r="G271" s="2" t="s">
        <v>24513</v>
      </c>
      <c r="H271" t="s">
        <v>25</v>
      </c>
      <c r="I271" s="1">
        <v>1</v>
      </c>
      <c r="J271" s="1">
        <v>0</v>
      </c>
      <c r="K271" s="1">
        <v>0</v>
      </c>
      <c r="L271" s="1">
        <v>0</v>
      </c>
      <c r="M271" s="1">
        <v>1</v>
      </c>
      <c r="O271" s="1">
        <f t="shared" si="36"/>
        <v>5</v>
      </c>
      <c r="P271" s="1">
        <f t="shared" si="37"/>
        <v>2</v>
      </c>
      <c r="Q271" s="1">
        <f t="shared" si="38"/>
        <v>0</v>
      </c>
      <c r="R271" s="1">
        <f t="shared" si="39"/>
        <v>3</v>
      </c>
      <c r="S271" s="1">
        <f t="shared" si="40"/>
        <v>0</v>
      </c>
      <c r="T271" s="1">
        <f t="shared" si="41"/>
        <v>0</v>
      </c>
      <c r="U271" s="1">
        <f t="shared" si="42"/>
        <v>0</v>
      </c>
      <c r="V271" s="1">
        <f t="shared" si="43"/>
        <v>2</v>
      </c>
      <c r="W271" s="19">
        <f>VLOOKUP(E271,'Win Rate'!B:I,8,FALSE)</f>
        <v>0.42152466367713004</v>
      </c>
      <c r="X271" s="20">
        <f>VLOOKUP(E271,'Win Rate'!B:J,9,FALSE)</f>
        <v>-54.98474267982013</v>
      </c>
      <c r="Y271" s="18" cm="1">
        <f t="array" ref="Y271">IFERROR(INDEX($Z$2:$Z270,SUMPRODUCT(MAX(ROW($D$2:$D270)*($D271=$D$2:$D270))-1)),_xlfn.IFNA(IF(VLOOKUP(D271,'4.2 Elo (Values)'!A:C,3,FALSE)&gt;0,VLOOKUP(Results!D271,'4.2 Elo (Values)'!A:C,3,FALSE),400),400))</f>
        <v>400</v>
      </c>
      <c r="Z271" s="18">
        <f>Y271+(IFERROR(VLOOKUP(D271,'4.2 Elo (Values)'!A:J,10,FALSE),40)*(V271-(1/(10^(((AVERAGEIFS(Y:Y,A:A,A271)+AVERAGEIFS(X:X,A:A,A271))-(Y271+X271))/400)+1)*O271)))</f>
        <v>396.27286956387059</v>
      </c>
      <c r="AA271" s="18">
        <f t="shared" si="44"/>
        <v>-3.7271304361294142</v>
      </c>
      <c r="AB271">
        <f>VLOOKUP($A271,Events!$B:$I,4,FALSE)</f>
        <v>0</v>
      </c>
      <c r="AC271">
        <f>VLOOKUP($A271,Events!$B:$I,5,FALSE)</f>
        <v>0</v>
      </c>
      <c r="AD271">
        <f>VLOOKUP($A271,Events!$B:$I,6,FALSE)</f>
        <v>0</v>
      </c>
      <c r="AE271">
        <f>VLOOKUP($A271,Events!$B:$I,7,FALSE)</f>
        <v>0</v>
      </c>
      <c r="AF271">
        <f>VLOOKUP($A271,Events!$B:$I,8,FALSE)</f>
        <v>0</v>
      </c>
    </row>
    <row r="272" spans="1:32" ht="15" customHeight="1" x14ac:dyDescent="0.3">
      <c r="A272" t="s">
        <v>24504</v>
      </c>
      <c r="B272" t="s">
        <v>24505</v>
      </c>
      <c r="C272" t="s">
        <v>24506</v>
      </c>
      <c r="D272" t="s">
        <v>24514</v>
      </c>
      <c r="E272" t="s">
        <v>20</v>
      </c>
      <c r="F272" t="s">
        <v>108</v>
      </c>
      <c r="G272" s="2" t="s">
        <v>24515</v>
      </c>
      <c r="H272" t="s">
        <v>25</v>
      </c>
      <c r="I272" s="1">
        <v>0</v>
      </c>
      <c r="J272" s="1">
        <v>1</v>
      </c>
      <c r="K272" s="1">
        <v>0</v>
      </c>
      <c r="L272" s="1">
        <v>1</v>
      </c>
      <c r="O272" s="1">
        <f t="shared" si="36"/>
        <v>4</v>
      </c>
      <c r="P272" s="1">
        <f t="shared" si="37"/>
        <v>2</v>
      </c>
      <c r="Q272" s="1">
        <f t="shared" si="38"/>
        <v>0</v>
      </c>
      <c r="R272" s="1">
        <f t="shared" si="39"/>
        <v>2</v>
      </c>
      <c r="S272" s="1">
        <f t="shared" si="40"/>
        <v>0</v>
      </c>
      <c r="T272" s="1">
        <f t="shared" si="41"/>
        <v>0</v>
      </c>
      <c r="U272" s="1">
        <f t="shared" si="42"/>
        <v>0</v>
      </c>
      <c r="V272" s="1">
        <f t="shared" si="43"/>
        <v>2</v>
      </c>
      <c r="W272" s="19">
        <f>VLOOKUP(E272,'Win Rate'!B:I,8,FALSE)</f>
        <v>0.41608391608391609</v>
      </c>
      <c r="X272" s="20">
        <f>VLOOKUP(E272,'Win Rate'!B:J,9,FALSE)</f>
        <v>-58.867803902021024</v>
      </c>
      <c r="Y272" s="18" cm="1">
        <f t="array" ref="Y272">IFERROR(INDEX($Z$2:$Z271,SUMPRODUCT(MAX(ROW($D$2:$D271)*($D272=$D$2:$D271))-1)),_xlfn.IFNA(IF(VLOOKUP(D272,'4.2 Elo (Values)'!A:C,3,FALSE)&gt;0,VLOOKUP(Results!D272,'4.2 Elo (Values)'!A:C,3,FALSE),400),400))</f>
        <v>400</v>
      </c>
      <c r="Z272" s="18">
        <f>Y272+(IFERROR(VLOOKUP(D272,'4.2 Elo (Values)'!A:J,10,FALSE),40)*(V272-(1/(10^(((AVERAGEIFS(Y:Y,A:A,A272)+AVERAGEIFS(X:X,A:A,A272))-(Y272+X272))/400)+1)*O272)))</f>
        <v>413.88711070151697</v>
      </c>
      <c r="AA272" s="18">
        <f t="shared" si="44"/>
        <v>13.887110701516974</v>
      </c>
      <c r="AB272">
        <f>VLOOKUP($A272,Events!$B:$I,4,FALSE)</f>
        <v>0</v>
      </c>
      <c r="AC272">
        <f>VLOOKUP($A272,Events!$B:$I,5,FALSE)</f>
        <v>0</v>
      </c>
      <c r="AD272">
        <f>VLOOKUP($A272,Events!$B:$I,6,FALSE)</f>
        <v>0</v>
      </c>
      <c r="AE272">
        <f>VLOOKUP($A272,Events!$B:$I,7,FALSE)</f>
        <v>0</v>
      </c>
      <c r="AF272">
        <f>VLOOKUP($A272,Events!$B:$I,8,FALSE)</f>
        <v>0</v>
      </c>
    </row>
    <row r="273" spans="1:32" ht="15" customHeight="1" x14ac:dyDescent="0.3">
      <c r="A273" t="s">
        <v>24504</v>
      </c>
      <c r="B273" t="s">
        <v>24505</v>
      </c>
      <c r="C273" t="s">
        <v>24506</v>
      </c>
      <c r="D273" t="s">
        <v>24516</v>
      </c>
      <c r="E273" t="s">
        <v>138</v>
      </c>
      <c r="F273" t="s">
        <v>24517</v>
      </c>
      <c r="G273" s="2" t="s">
        <v>24518</v>
      </c>
      <c r="H273" t="s">
        <v>25</v>
      </c>
      <c r="I273" s="1">
        <v>0</v>
      </c>
      <c r="J273" s="1">
        <v>1</v>
      </c>
      <c r="K273" s="1">
        <v>0.5</v>
      </c>
      <c r="O273" s="1">
        <f t="shared" si="36"/>
        <v>3</v>
      </c>
      <c r="P273" s="1">
        <f t="shared" si="37"/>
        <v>1</v>
      </c>
      <c r="Q273" s="1">
        <f t="shared" si="38"/>
        <v>1</v>
      </c>
      <c r="R273" s="1">
        <f t="shared" si="39"/>
        <v>1</v>
      </c>
      <c r="S273" s="1">
        <f t="shared" si="40"/>
        <v>0</v>
      </c>
      <c r="T273" s="1">
        <f t="shared" si="41"/>
        <v>0</v>
      </c>
      <c r="U273" s="1">
        <f t="shared" si="42"/>
        <v>0</v>
      </c>
      <c r="V273" s="1">
        <f t="shared" si="43"/>
        <v>1.5</v>
      </c>
      <c r="W273" s="19">
        <f>VLOOKUP(E273,'Win Rate'!B:I,8,FALSE)</f>
        <v>0.48863636363636365</v>
      </c>
      <c r="X273" s="20">
        <f>VLOOKUP(E273,'Win Rate'!B:J,9,FALSE)</f>
        <v>-7.8976232783028522</v>
      </c>
      <c r="Y273" s="18" cm="1">
        <f t="array" ref="Y273">IFERROR(INDEX($Z$2:$Z272,SUMPRODUCT(MAX(ROW($D$2:$D272)*($D273=$D$2:$D272))-1)),_xlfn.IFNA(IF(VLOOKUP(D273,'4.2 Elo (Values)'!A:C,3,FALSE)&gt;0,VLOOKUP(Results!D273,'4.2 Elo (Values)'!A:C,3,FALSE),400),400))</f>
        <v>400</v>
      </c>
      <c r="Z273" s="18">
        <f>Y273+(IFERROR(VLOOKUP(D273,'4.2 Elo (Values)'!A:J,10,FALSE),40)*(V273-(1/(10^(((AVERAGEIFS(Y:Y,A:A,A273)+AVERAGEIFS(X:X,A:A,A273))-(Y273+X273))/400)+1)*O273)))</f>
        <v>401.71917251139911</v>
      </c>
      <c r="AA273" s="18">
        <f t="shared" si="44"/>
        <v>1.7191725113991083</v>
      </c>
      <c r="AB273">
        <f>VLOOKUP($A273,Events!$B:$I,4,FALSE)</f>
        <v>0</v>
      </c>
      <c r="AC273">
        <f>VLOOKUP($A273,Events!$B:$I,5,FALSE)</f>
        <v>0</v>
      </c>
      <c r="AD273">
        <f>VLOOKUP($A273,Events!$B:$I,6,FALSE)</f>
        <v>0</v>
      </c>
      <c r="AE273">
        <f>VLOOKUP($A273,Events!$B:$I,7,FALSE)</f>
        <v>0</v>
      </c>
      <c r="AF273">
        <f>VLOOKUP($A273,Events!$B:$I,8,FALSE)</f>
        <v>0</v>
      </c>
    </row>
    <row r="274" spans="1:32" ht="15" customHeight="1" x14ac:dyDescent="0.3">
      <c r="A274" t="s">
        <v>24504</v>
      </c>
      <c r="B274" t="s">
        <v>24505</v>
      </c>
      <c r="C274" t="s">
        <v>24506</v>
      </c>
      <c r="D274" t="s">
        <v>19915</v>
      </c>
      <c r="E274" t="s">
        <v>22</v>
      </c>
      <c r="F274" t="s">
        <v>54</v>
      </c>
      <c r="G274" s="2" t="s">
        <v>24519</v>
      </c>
      <c r="H274" t="s">
        <v>25</v>
      </c>
      <c r="I274" s="1">
        <v>0</v>
      </c>
      <c r="J274" s="1">
        <v>0</v>
      </c>
      <c r="K274" s="1">
        <v>0</v>
      </c>
      <c r="L274" s="1">
        <v>1</v>
      </c>
      <c r="M274" s="1">
        <v>0</v>
      </c>
      <c r="O274" s="1">
        <f t="shared" si="36"/>
        <v>5</v>
      </c>
      <c r="P274" s="1">
        <f t="shared" si="37"/>
        <v>1</v>
      </c>
      <c r="Q274" s="1">
        <f t="shared" si="38"/>
        <v>0</v>
      </c>
      <c r="R274" s="1">
        <f t="shared" si="39"/>
        <v>4</v>
      </c>
      <c r="S274" s="1">
        <f t="shared" si="40"/>
        <v>0</v>
      </c>
      <c r="T274" s="1">
        <f t="shared" si="41"/>
        <v>0</v>
      </c>
      <c r="U274" s="1">
        <f t="shared" si="42"/>
        <v>0</v>
      </c>
      <c r="V274" s="1">
        <f t="shared" si="43"/>
        <v>1</v>
      </c>
      <c r="W274" s="19">
        <f>VLOOKUP(E274,'Win Rate'!B:I,8,FALSE)</f>
        <v>0.5028490028490028</v>
      </c>
      <c r="X274" s="20">
        <f>VLOOKUP(E274,'Win Rate'!B:J,9,FALSE)</f>
        <v>1.9797113714570256</v>
      </c>
      <c r="Y274" s="18" cm="1">
        <f t="array" ref="Y274">IFERROR(INDEX($Z$2:$Z273,SUMPRODUCT(MAX(ROW($D$2:$D273)*($D274=$D$2:$D273))-1)),_xlfn.IFNA(IF(VLOOKUP(D274,'4.2 Elo (Values)'!A:C,3,FALSE)&gt;0,VLOOKUP(Results!D274,'4.2 Elo (Values)'!A:C,3,FALSE),400),400))</f>
        <v>363.92047245790462</v>
      </c>
      <c r="Z274" s="18">
        <f>Y274+(IFERROR(VLOOKUP(D274,'4.2 Elo (Values)'!A:J,10,FALSE),40)*(V274-(1/(10^(((AVERAGEIFS(Y:Y,A:A,A274)+AVERAGEIFS(X:X,A:A,A274))-(Y274+X274))/400)+1)*O274)))</f>
        <v>314.29072545849175</v>
      </c>
      <c r="AA274" s="18">
        <f t="shared" si="44"/>
        <v>-49.629746999412873</v>
      </c>
      <c r="AB274">
        <f>VLOOKUP($A274,Events!$B:$I,4,FALSE)</f>
        <v>0</v>
      </c>
      <c r="AC274">
        <f>VLOOKUP($A274,Events!$B:$I,5,FALSE)</f>
        <v>0</v>
      </c>
      <c r="AD274">
        <f>VLOOKUP($A274,Events!$B:$I,6,FALSE)</f>
        <v>0</v>
      </c>
      <c r="AE274">
        <f>VLOOKUP($A274,Events!$B:$I,7,FALSE)</f>
        <v>0</v>
      </c>
      <c r="AF274">
        <f>VLOOKUP($A274,Events!$B:$I,8,FALSE)</f>
        <v>0</v>
      </c>
    </row>
    <row r="275" spans="1:32" ht="15" customHeight="1" x14ac:dyDescent="0.3">
      <c r="A275" t="s">
        <v>24504</v>
      </c>
      <c r="B275" t="s">
        <v>24505</v>
      </c>
      <c r="C275" t="s">
        <v>24506</v>
      </c>
      <c r="D275" t="s">
        <v>24520</v>
      </c>
      <c r="E275" t="s">
        <v>30</v>
      </c>
      <c r="F275" t="s">
        <v>31</v>
      </c>
      <c r="G275" s="2" t="s">
        <v>24521</v>
      </c>
      <c r="H275" t="s">
        <v>25</v>
      </c>
      <c r="I275" s="1">
        <v>0</v>
      </c>
      <c r="J275" s="1">
        <v>0</v>
      </c>
      <c r="K275" s="1">
        <v>0</v>
      </c>
      <c r="L275" s="1">
        <v>0</v>
      </c>
      <c r="M275" s="1">
        <v>0.5</v>
      </c>
      <c r="O275" s="1">
        <f t="shared" si="36"/>
        <v>5</v>
      </c>
      <c r="P275" s="1">
        <f t="shared" si="37"/>
        <v>0</v>
      </c>
      <c r="Q275" s="1">
        <f t="shared" si="38"/>
        <v>1</v>
      </c>
      <c r="R275" s="1">
        <f t="shared" si="39"/>
        <v>4</v>
      </c>
      <c r="S275" s="1">
        <f t="shared" si="40"/>
        <v>0</v>
      </c>
      <c r="T275" s="1">
        <f t="shared" si="41"/>
        <v>0</v>
      </c>
      <c r="U275" s="1">
        <f t="shared" si="42"/>
        <v>0</v>
      </c>
      <c r="V275" s="1">
        <f t="shared" si="43"/>
        <v>0.5</v>
      </c>
      <c r="W275" s="19">
        <f>VLOOKUP(E275,'Win Rate'!B:I,8,FALSE)</f>
        <v>0.48230088495575218</v>
      </c>
      <c r="X275" s="20">
        <f>VLOOKUP(E275,'Win Rate'!B:J,9,FALSE)</f>
        <v>-12.30374552221522</v>
      </c>
      <c r="Y275" s="18" cm="1">
        <f t="array" ref="Y275">IFERROR(INDEX($Z$2:$Z274,SUMPRODUCT(MAX(ROW($D$2:$D274)*($D275=$D$2:$D274))-1)),_xlfn.IFNA(IF(VLOOKUP(D275,'4.2 Elo (Values)'!A:C,3,FALSE)&gt;0,VLOOKUP(Results!D275,'4.2 Elo (Values)'!A:C,3,FALSE),400),400))</f>
        <v>400</v>
      </c>
      <c r="Z275" s="18">
        <f>Y275+(IFERROR(VLOOKUP(D275,'4.2 Elo (Values)'!A:J,10,FALSE),40)*(V275-(1/(10^(((AVERAGEIFS(Y:Y,A:A,A275)+AVERAGEIFS(X:X,A:A,A275))-(Y275+X275))/400)+1)*O275)))</f>
        <v>324.13190212745565</v>
      </c>
      <c r="AA275" s="18">
        <f t="shared" si="44"/>
        <v>-75.868097872544354</v>
      </c>
      <c r="AB275">
        <f>VLOOKUP($A275,Events!$B:$I,4,FALSE)</f>
        <v>0</v>
      </c>
      <c r="AC275">
        <f>VLOOKUP($A275,Events!$B:$I,5,FALSE)</f>
        <v>0</v>
      </c>
      <c r="AD275">
        <f>VLOOKUP($A275,Events!$B:$I,6,FALSE)</f>
        <v>0</v>
      </c>
      <c r="AE275">
        <f>VLOOKUP($A275,Events!$B:$I,7,FALSE)</f>
        <v>0</v>
      </c>
      <c r="AF275">
        <f>VLOOKUP($A275,Events!$B:$I,8,FALSE)</f>
        <v>0</v>
      </c>
    </row>
    <row r="276" spans="1:32" ht="15" customHeight="1" x14ac:dyDescent="0.3">
      <c r="A276" t="s">
        <v>24504</v>
      </c>
      <c r="B276" t="s">
        <v>24505</v>
      </c>
      <c r="C276" t="s">
        <v>24506</v>
      </c>
      <c r="D276" t="s">
        <v>24522</v>
      </c>
      <c r="E276" t="s">
        <v>39</v>
      </c>
      <c r="F276" t="s">
        <v>164</v>
      </c>
      <c r="G276" s="2" t="s">
        <v>24523</v>
      </c>
      <c r="H276" t="s">
        <v>25</v>
      </c>
      <c r="I276" s="1">
        <v>0</v>
      </c>
      <c r="O276" s="1">
        <f t="shared" si="36"/>
        <v>1</v>
      </c>
      <c r="P276" s="1">
        <f t="shared" si="37"/>
        <v>0</v>
      </c>
      <c r="Q276" s="1">
        <f t="shared" si="38"/>
        <v>0</v>
      </c>
      <c r="R276" s="1">
        <f t="shared" si="39"/>
        <v>1</v>
      </c>
      <c r="S276" s="1">
        <f t="shared" si="40"/>
        <v>0</v>
      </c>
      <c r="T276" s="1">
        <f t="shared" si="41"/>
        <v>0</v>
      </c>
      <c r="U276" s="1">
        <f t="shared" si="42"/>
        <v>0</v>
      </c>
      <c r="V276" s="1">
        <f t="shared" si="43"/>
        <v>0</v>
      </c>
      <c r="W276" s="19">
        <f>VLOOKUP(E276,'Win Rate'!B:I,8,FALSE)</f>
        <v>0.42931034482758623</v>
      </c>
      <c r="X276" s="20">
        <f>VLOOKUP(E276,'Win Rate'!B:J,9,FALSE)</f>
        <v>-49.451458671992945</v>
      </c>
      <c r="Y276" s="18" cm="1">
        <f t="array" ref="Y276">IFERROR(INDEX($Z$2:$Z275,SUMPRODUCT(MAX(ROW($D$2:$D275)*($D276=$D$2:$D275))-1)),_xlfn.IFNA(IF(VLOOKUP(D276,'4.2 Elo (Values)'!A:C,3,FALSE)&gt;0,VLOOKUP(Results!D276,'4.2 Elo (Values)'!A:C,3,FALSE),400),400))</f>
        <v>400</v>
      </c>
      <c r="Z276" s="18">
        <f>Y276+(IFERROR(VLOOKUP(D276,'4.2 Elo (Values)'!A:J,10,FALSE),40)*(V276-(1/(10^(((AVERAGEIFS(Y:Y,A:A,A276)+AVERAGEIFS(X:X,A:A,A276))-(Y276+X276))/400)+1)*O276)))</f>
        <v>382.943707761187</v>
      </c>
      <c r="AA276" s="18">
        <f t="shared" si="44"/>
        <v>-17.056292238813</v>
      </c>
      <c r="AB276">
        <f>VLOOKUP($A276,Events!$B:$I,4,FALSE)</f>
        <v>0</v>
      </c>
      <c r="AC276">
        <f>VLOOKUP($A276,Events!$B:$I,5,FALSE)</f>
        <v>0</v>
      </c>
      <c r="AD276">
        <f>VLOOKUP($A276,Events!$B:$I,6,FALSE)</f>
        <v>0</v>
      </c>
      <c r="AE276">
        <f>VLOOKUP($A276,Events!$B:$I,7,FALSE)</f>
        <v>0</v>
      </c>
      <c r="AF276">
        <f>VLOOKUP($A276,Events!$B:$I,8,FALSE)</f>
        <v>0</v>
      </c>
    </row>
    <row r="277" spans="1:32" ht="15" customHeight="1" x14ac:dyDescent="0.3">
      <c r="A277" t="s">
        <v>24524</v>
      </c>
      <c r="B277" t="s">
        <v>24505</v>
      </c>
      <c r="C277" t="s">
        <v>24214</v>
      </c>
      <c r="D277" t="s">
        <v>1938</v>
      </c>
      <c r="E277" t="s">
        <v>56</v>
      </c>
      <c r="F277" t="s">
        <v>303</v>
      </c>
      <c r="G277" s="2" t="s">
        <v>24525</v>
      </c>
      <c r="H277" t="s">
        <v>25</v>
      </c>
      <c r="I277" s="1">
        <v>1</v>
      </c>
      <c r="J277" s="1">
        <v>1</v>
      </c>
      <c r="K277" s="1">
        <v>1</v>
      </c>
      <c r="L277" s="1">
        <v>1</v>
      </c>
      <c r="M277" s="1">
        <v>1</v>
      </c>
      <c r="O277" s="1">
        <f t="shared" si="36"/>
        <v>5</v>
      </c>
      <c r="P277" s="1">
        <f t="shared" si="37"/>
        <v>5</v>
      </c>
      <c r="Q277" s="1">
        <f t="shared" si="38"/>
        <v>0</v>
      </c>
      <c r="R277" s="1">
        <f t="shared" si="39"/>
        <v>0</v>
      </c>
      <c r="S277" s="1">
        <f t="shared" si="40"/>
        <v>1</v>
      </c>
      <c r="T277" s="1">
        <f t="shared" si="41"/>
        <v>1</v>
      </c>
      <c r="U277" s="1">
        <f t="shared" si="42"/>
        <v>1</v>
      </c>
      <c r="V277" s="1">
        <f t="shared" si="43"/>
        <v>5</v>
      </c>
      <c r="W277" s="19">
        <f>VLOOKUP(E277,'Win Rate'!B:I,8,FALSE)</f>
        <v>0.56206896551724139</v>
      </c>
      <c r="X277" s="20">
        <f>VLOOKUP(E277,'Win Rate'!B:J,9,FALSE)</f>
        <v>43.353553379200399</v>
      </c>
      <c r="Y277" s="18" cm="1">
        <f t="array" ref="Y277">IFERROR(INDEX($Z$2:$Z276,SUMPRODUCT(MAX(ROW($D$2:$D276)*($D277=$D$2:$D276))-1)),_xlfn.IFNA(IF(VLOOKUP(D277,'4.2 Elo (Values)'!A:C,3,FALSE)&gt;0,VLOOKUP(Results!D277,'4.2 Elo (Values)'!A:C,3,FALSE),400),400))</f>
        <v>465.18032086961597</v>
      </c>
      <c r="Z277" s="18">
        <f>Y277+(IFERROR(VLOOKUP(D277,'4.2 Elo (Values)'!A:J,10,FALSE),40)*(V277-(1/(10^(((AVERAGEIFS(Y:Y,A:A,A277)+AVERAGEIFS(X:X,A:A,A277))-(Y277+X277))/400)+1)*O277)))</f>
        <v>498.35280116340363</v>
      </c>
      <c r="AA277" s="18">
        <f t="shared" si="44"/>
        <v>33.172480293787658</v>
      </c>
      <c r="AB277">
        <f>VLOOKUP($A277,Events!$B:$I,4,FALSE)</f>
        <v>0</v>
      </c>
      <c r="AC277">
        <f>VLOOKUP($A277,Events!$B:$I,5,FALSE)</f>
        <v>0</v>
      </c>
      <c r="AD277">
        <f>VLOOKUP($A277,Events!$B:$I,6,FALSE)</f>
        <v>0</v>
      </c>
      <c r="AE277">
        <f>VLOOKUP($A277,Events!$B:$I,7,FALSE)</f>
        <v>0</v>
      </c>
      <c r="AF277">
        <f>VLOOKUP($A277,Events!$B:$I,8,FALSE)</f>
        <v>0</v>
      </c>
    </row>
    <row r="278" spans="1:32" ht="15" customHeight="1" x14ac:dyDescent="0.3">
      <c r="A278" t="s">
        <v>24524</v>
      </c>
      <c r="B278" t="s">
        <v>24505</v>
      </c>
      <c r="C278" t="s">
        <v>24214</v>
      </c>
      <c r="D278" t="s">
        <v>2303</v>
      </c>
      <c r="E278" t="s">
        <v>56</v>
      </c>
      <c r="F278" t="s">
        <v>131</v>
      </c>
      <c r="G278" s="2" t="s">
        <v>24526</v>
      </c>
      <c r="H278" t="s">
        <v>25</v>
      </c>
      <c r="I278" s="1">
        <v>1</v>
      </c>
      <c r="J278" s="1">
        <v>1</v>
      </c>
      <c r="K278" s="1">
        <v>1</v>
      </c>
      <c r="L278" s="1">
        <v>0</v>
      </c>
      <c r="M278" s="1">
        <v>1</v>
      </c>
      <c r="O278" s="1">
        <f t="shared" si="36"/>
        <v>5</v>
      </c>
      <c r="P278" s="1">
        <f t="shared" si="37"/>
        <v>4</v>
      </c>
      <c r="Q278" s="1">
        <f t="shared" si="38"/>
        <v>0</v>
      </c>
      <c r="R278" s="1">
        <f t="shared" si="39"/>
        <v>1</v>
      </c>
      <c r="S278" s="1">
        <f t="shared" si="40"/>
        <v>1</v>
      </c>
      <c r="T278" s="1">
        <f t="shared" si="41"/>
        <v>0</v>
      </c>
      <c r="U278" s="1">
        <f t="shared" si="42"/>
        <v>0</v>
      </c>
      <c r="V278" s="1">
        <f t="shared" si="43"/>
        <v>4</v>
      </c>
      <c r="W278" s="19">
        <f>VLOOKUP(E278,'Win Rate'!B:I,8,FALSE)</f>
        <v>0.56206896551724139</v>
      </c>
      <c r="X278" s="20">
        <f>VLOOKUP(E278,'Win Rate'!B:J,9,FALSE)</f>
        <v>43.353553379200399</v>
      </c>
      <c r="Y278" s="18" cm="1">
        <f t="array" ref="Y278">IFERROR(INDEX($Z$2:$Z277,SUMPRODUCT(MAX(ROW($D$2:$D277)*($D278=$D$2:$D277))-1)),_xlfn.IFNA(IF(VLOOKUP(D278,'4.2 Elo (Values)'!A:C,3,FALSE)&gt;0,VLOOKUP(Results!D278,'4.2 Elo (Values)'!A:C,3,FALSE),400),400))</f>
        <v>454.47636469494455</v>
      </c>
      <c r="Z278" s="18">
        <f>Y278+(IFERROR(VLOOKUP(D278,'4.2 Elo (Values)'!A:J,10,FALSE),40)*(V278-(1/(10^(((AVERAGEIFS(Y:Y,A:A,A278)+AVERAGEIFS(X:X,A:A,A278))-(Y278+X278))/400)+1)*O278)))</f>
        <v>483.58095633027148</v>
      </c>
      <c r="AA278" s="18">
        <f t="shared" si="44"/>
        <v>29.104591635326926</v>
      </c>
      <c r="AB278">
        <f>VLOOKUP($A278,Events!$B:$I,4,FALSE)</f>
        <v>0</v>
      </c>
      <c r="AC278">
        <f>VLOOKUP($A278,Events!$B:$I,5,FALSE)</f>
        <v>0</v>
      </c>
      <c r="AD278">
        <f>VLOOKUP($A278,Events!$B:$I,6,FALSE)</f>
        <v>0</v>
      </c>
      <c r="AE278">
        <f>VLOOKUP($A278,Events!$B:$I,7,FALSE)</f>
        <v>0</v>
      </c>
      <c r="AF278">
        <f>VLOOKUP($A278,Events!$B:$I,8,FALSE)</f>
        <v>0</v>
      </c>
    </row>
    <row r="279" spans="1:32" ht="15" customHeight="1" x14ac:dyDescent="0.3">
      <c r="A279" t="s">
        <v>24524</v>
      </c>
      <c r="B279" t="s">
        <v>24505</v>
      </c>
      <c r="C279" t="s">
        <v>24214</v>
      </c>
      <c r="D279" t="s">
        <v>5956</v>
      </c>
      <c r="E279" t="s">
        <v>146</v>
      </c>
      <c r="F279" t="s">
        <v>163</v>
      </c>
      <c r="G279" s="2" t="s">
        <v>24527</v>
      </c>
      <c r="H279" t="s">
        <v>25</v>
      </c>
      <c r="I279" s="1">
        <v>0</v>
      </c>
      <c r="J279" s="1">
        <v>1</v>
      </c>
      <c r="K279" s="1">
        <v>1</v>
      </c>
      <c r="L279" s="1">
        <v>1</v>
      </c>
      <c r="M279" s="1">
        <v>1</v>
      </c>
      <c r="O279" s="1">
        <f t="shared" si="36"/>
        <v>5</v>
      </c>
      <c r="P279" s="1">
        <f t="shared" si="37"/>
        <v>4</v>
      </c>
      <c r="Q279" s="1">
        <f t="shared" si="38"/>
        <v>0</v>
      </c>
      <c r="R279" s="1">
        <f t="shared" si="39"/>
        <v>1</v>
      </c>
      <c r="S279" s="1">
        <f t="shared" si="40"/>
        <v>0</v>
      </c>
      <c r="T279" s="1">
        <f t="shared" si="41"/>
        <v>0</v>
      </c>
      <c r="U279" s="1">
        <f t="shared" si="42"/>
        <v>0</v>
      </c>
      <c r="V279" s="1">
        <f t="shared" si="43"/>
        <v>4</v>
      </c>
      <c r="W279" s="19">
        <f>VLOOKUP(E279,'Win Rate'!B:I,8,FALSE)</f>
        <v>0.48071216617210683</v>
      </c>
      <c r="X279" s="20">
        <f>VLOOKUP(E279,'Win Rate'!B:J,9,FALSE)</f>
        <v>-13.409213657465418</v>
      </c>
      <c r="Y279" s="18" cm="1">
        <f t="array" ref="Y279">IFERROR(INDEX($Z$2:$Z278,SUMPRODUCT(MAX(ROW($D$2:$D278)*($D279=$D$2:$D278))-1)),_xlfn.IFNA(IF(VLOOKUP(D279,'4.2 Elo (Values)'!A:C,3,FALSE)&gt;0,VLOOKUP(Results!D279,'4.2 Elo (Values)'!A:C,3,FALSE),400),400))</f>
        <v>412.23816677298288</v>
      </c>
      <c r="Z279" s="18">
        <f>Y279+(IFERROR(VLOOKUP(D279,'4.2 Elo (Values)'!A:J,10,FALSE),40)*(V279-(1/(10^(((AVERAGEIFS(Y:Y,A:A,A279)+AVERAGEIFS(X:X,A:A,A279))-(Y279+X279))/400)+1)*O279)))</f>
        <v>468.79542531197984</v>
      </c>
      <c r="AA279" s="18">
        <f t="shared" si="44"/>
        <v>56.557258538996962</v>
      </c>
      <c r="AB279">
        <f>VLOOKUP($A279,Events!$B:$I,4,FALSE)</f>
        <v>0</v>
      </c>
      <c r="AC279">
        <f>VLOOKUP($A279,Events!$B:$I,5,FALSE)</f>
        <v>0</v>
      </c>
      <c r="AD279">
        <f>VLOOKUP($A279,Events!$B:$I,6,FALSE)</f>
        <v>0</v>
      </c>
      <c r="AE279">
        <f>VLOOKUP($A279,Events!$B:$I,7,FALSE)</f>
        <v>0</v>
      </c>
      <c r="AF279">
        <f>VLOOKUP($A279,Events!$B:$I,8,FALSE)</f>
        <v>0</v>
      </c>
    </row>
    <row r="280" spans="1:32" ht="15" customHeight="1" x14ac:dyDescent="0.3">
      <c r="A280" t="s">
        <v>24524</v>
      </c>
      <c r="B280" t="s">
        <v>24505</v>
      </c>
      <c r="C280" t="s">
        <v>24214</v>
      </c>
      <c r="D280" t="s">
        <v>1456</v>
      </c>
      <c r="E280" t="s">
        <v>39</v>
      </c>
      <c r="F280" t="s">
        <v>66</v>
      </c>
      <c r="G280" s="2" t="s">
        <v>24528</v>
      </c>
      <c r="H280" t="s">
        <v>25</v>
      </c>
      <c r="I280" s="1">
        <v>0</v>
      </c>
      <c r="J280" s="1">
        <v>1</v>
      </c>
      <c r="K280" s="1">
        <v>1</v>
      </c>
      <c r="L280" s="1">
        <v>0</v>
      </c>
      <c r="M280" s="1">
        <v>1</v>
      </c>
      <c r="O280" s="1">
        <f t="shared" si="36"/>
        <v>5</v>
      </c>
      <c r="P280" s="1">
        <f t="shared" si="37"/>
        <v>3</v>
      </c>
      <c r="Q280" s="1">
        <f t="shared" si="38"/>
        <v>0</v>
      </c>
      <c r="R280" s="1">
        <f t="shared" si="39"/>
        <v>2</v>
      </c>
      <c r="S280" s="1">
        <f t="shared" si="40"/>
        <v>0</v>
      </c>
      <c r="T280" s="1">
        <f t="shared" si="41"/>
        <v>0</v>
      </c>
      <c r="U280" s="1">
        <f t="shared" si="42"/>
        <v>0</v>
      </c>
      <c r="V280" s="1">
        <f t="shared" si="43"/>
        <v>3</v>
      </c>
      <c r="W280" s="19">
        <f>VLOOKUP(E280,'Win Rate'!B:I,8,FALSE)</f>
        <v>0.42931034482758623</v>
      </c>
      <c r="X280" s="20">
        <f>VLOOKUP(E280,'Win Rate'!B:J,9,FALSE)</f>
        <v>-49.451458671992945</v>
      </c>
      <c r="Y280" s="18" cm="1">
        <f t="array" ref="Y280">IFERROR(INDEX($Z$2:$Z279,SUMPRODUCT(MAX(ROW($D$2:$D279)*($D280=$D$2:$D279))-1)),_xlfn.IFNA(IF(VLOOKUP(D280,'4.2 Elo (Values)'!A:C,3,FALSE)&gt;0,VLOOKUP(Results!D280,'4.2 Elo (Values)'!A:C,3,FALSE),400),400))</f>
        <v>489.89539690600225</v>
      </c>
      <c r="Z280" s="18">
        <f>Y280+(IFERROR(VLOOKUP(D280,'4.2 Elo (Values)'!A:J,10,FALSE),40)*(V280-(1/(10^(((AVERAGEIFS(Y:Y,A:A,A280)+AVERAGEIFS(X:X,A:A,A280))-(Y280+X280))/400)+1)*O280)))</f>
        <v>492.24502245126763</v>
      </c>
      <c r="AA280" s="18">
        <f t="shared" si="44"/>
        <v>2.3496255452653827</v>
      </c>
      <c r="AB280">
        <f>VLOOKUP($A280,Events!$B:$I,4,FALSE)</f>
        <v>0</v>
      </c>
      <c r="AC280">
        <f>VLOOKUP($A280,Events!$B:$I,5,FALSE)</f>
        <v>0</v>
      </c>
      <c r="AD280">
        <f>VLOOKUP($A280,Events!$B:$I,6,FALSE)</f>
        <v>0</v>
      </c>
      <c r="AE280">
        <f>VLOOKUP($A280,Events!$B:$I,7,FALSE)</f>
        <v>0</v>
      </c>
      <c r="AF280">
        <f>VLOOKUP($A280,Events!$B:$I,8,FALSE)</f>
        <v>0</v>
      </c>
    </row>
    <row r="281" spans="1:32" ht="15" customHeight="1" x14ac:dyDescent="0.3">
      <c r="A281" t="s">
        <v>24524</v>
      </c>
      <c r="B281" t="s">
        <v>24505</v>
      </c>
      <c r="C281" t="s">
        <v>24214</v>
      </c>
      <c r="D281" t="s">
        <v>24529</v>
      </c>
      <c r="E281" t="s">
        <v>17</v>
      </c>
      <c r="F281" t="s">
        <v>24195</v>
      </c>
      <c r="G281" s="2" t="s">
        <v>24530</v>
      </c>
      <c r="H281" t="s">
        <v>25</v>
      </c>
      <c r="I281" s="1">
        <v>0</v>
      </c>
      <c r="J281" s="1">
        <v>1</v>
      </c>
      <c r="K281" s="1">
        <v>0</v>
      </c>
      <c r="L281" s="1">
        <v>1</v>
      </c>
      <c r="M281" s="1">
        <v>1</v>
      </c>
      <c r="O281" s="1">
        <f t="shared" si="36"/>
        <v>5</v>
      </c>
      <c r="P281" s="1">
        <f t="shared" si="37"/>
        <v>3</v>
      </c>
      <c r="Q281" s="1">
        <f t="shared" si="38"/>
        <v>0</v>
      </c>
      <c r="R281" s="1">
        <f t="shared" si="39"/>
        <v>2</v>
      </c>
      <c r="S281" s="1">
        <f t="shared" si="40"/>
        <v>0</v>
      </c>
      <c r="T281" s="1">
        <f t="shared" si="41"/>
        <v>0</v>
      </c>
      <c r="U281" s="1">
        <f t="shared" si="42"/>
        <v>0</v>
      </c>
      <c r="V281" s="1">
        <f t="shared" si="43"/>
        <v>3</v>
      </c>
      <c r="W281" s="19">
        <f>VLOOKUP(E281,'Win Rate'!B:I,8,FALSE)</f>
        <v>0.48888888888888887</v>
      </c>
      <c r="X281" s="20">
        <f>VLOOKUP(E281,'Win Rate'!B:J,9,FALSE)</f>
        <v>-7.7220620781546527</v>
      </c>
      <c r="Y281" s="18" cm="1">
        <f t="array" ref="Y281">IFERROR(INDEX($Z$2:$Z280,SUMPRODUCT(MAX(ROW($D$2:$D280)*($D281=$D$2:$D280))-1)),_xlfn.IFNA(IF(VLOOKUP(D281,'4.2 Elo (Values)'!A:C,3,FALSE)&gt;0,VLOOKUP(Results!D281,'4.2 Elo (Values)'!A:C,3,FALSE),400),400))</f>
        <v>418.35488742343267</v>
      </c>
      <c r="Z281" s="18">
        <f>Y281+(IFERROR(VLOOKUP(D281,'4.2 Elo (Values)'!A:J,10,FALSE),40)*(V281-(1/(10^(((AVERAGEIFS(Y:Y,A:A,A281)+AVERAGEIFS(X:X,A:A,A281))-(Y281+X281))/400)+1)*O281)))</f>
        <v>431.52401162859684</v>
      </c>
      <c r="AA281" s="18">
        <f t="shared" si="44"/>
        <v>13.169124205164167</v>
      </c>
      <c r="AB281">
        <f>VLOOKUP($A281,Events!$B:$I,4,FALSE)</f>
        <v>0</v>
      </c>
      <c r="AC281">
        <f>VLOOKUP($A281,Events!$B:$I,5,FALSE)</f>
        <v>0</v>
      </c>
      <c r="AD281">
        <f>VLOOKUP($A281,Events!$B:$I,6,FALSE)</f>
        <v>0</v>
      </c>
      <c r="AE281">
        <f>VLOOKUP($A281,Events!$B:$I,7,FALSE)</f>
        <v>0</v>
      </c>
      <c r="AF281">
        <f>VLOOKUP($A281,Events!$B:$I,8,FALSE)</f>
        <v>0</v>
      </c>
    </row>
    <row r="282" spans="1:32" ht="15" customHeight="1" x14ac:dyDescent="0.3">
      <c r="A282" t="s">
        <v>24524</v>
      </c>
      <c r="B282" t="s">
        <v>24505</v>
      </c>
      <c r="C282" t="s">
        <v>24214</v>
      </c>
      <c r="D282" t="s">
        <v>3107</v>
      </c>
      <c r="E282" t="s">
        <v>33</v>
      </c>
      <c r="F282" t="s">
        <v>184</v>
      </c>
      <c r="G282" s="2" t="s">
        <v>24531</v>
      </c>
      <c r="H282" t="s">
        <v>25</v>
      </c>
      <c r="I282" s="1">
        <v>1</v>
      </c>
      <c r="J282" s="1">
        <v>1</v>
      </c>
      <c r="K282" s="1">
        <v>0</v>
      </c>
      <c r="L282" s="1">
        <v>1</v>
      </c>
      <c r="M282" s="1">
        <v>0</v>
      </c>
      <c r="O282" s="1">
        <f t="shared" si="36"/>
        <v>5</v>
      </c>
      <c r="P282" s="1">
        <f t="shared" si="37"/>
        <v>3</v>
      </c>
      <c r="Q282" s="1">
        <f t="shared" si="38"/>
        <v>0</v>
      </c>
      <c r="R282" s="1">
        <f t="shared" si="39"/>
        <v>2</v>
      </c>
      <c r="S282" s="1">
        <f t="shared" si="40"/>
        <v>0</v>
      </c>
      <c r="T282" s="1">
        <f t="shared" si="41"/>
        <v>0</v>
      </c>
      <c r="U282" s="1">
        <f t="shared" si="42"/>
        <v>0</v>
      </c>
      <c r="V282" s="1">
        <f t="shared" si="43"/>
        <v>3</v>
      </c>
      <c r="W282" s="19">
        <f>VLOOKUP(E282,'Win Rate'!B:I,8,FALSE)</f>
        <v>0.5723140495867769</v>
      </c>
      <c r="X282" s="20">
        <f>VLOOKUP(E282,'Win Rate'!B:J,9,FALSE)</f>
        <v>50.603769443012347</v>
      </c>
      <c r="Y282" s="18" cm="1">
        <f t="array" ref="Y282">IFERROR(INDEX($Z$2:$Z281,SUMPRODUCT(MAX(ROW($D$2:$D281)*($D282=$D$2:$D281))-1)),_xlfn.IFNA(IF(VLOOKUP(D282,'4.2 Elo (Values)'!A:C,3,FALSE)&gt;0,VLOOKUP(Results!D282,'4.2 Elo (Values)'!A:C,3,FALSE),400),400))</f>
        <v>436.78418656502549</v>
      </c>
      <c r="Z282" s="18">
        <f>Y282+(IFERROR(VLOOKUP(D282,'4.2 Elo (Values)'!A:J,10,FALSE),40)*(V282-(1/(10^(((AVERAGEIFS(Y:Y,A:A,A282)+AVERAGEIFS(X:X,A:A,A282))-(Y282+X282))/400)+1)*O282)))</f>
        <v>428.63198544409448</v>
      </c>
      <c r="AA282" s="18">
        <f t="shared" si="44"/>
        <v>-8.1522011209310108</v>
      </c>
      <c r="AB282">
        <f>VLOOKUP($A282,Events!$B:$I,4,FALSE)</f>
        <v>0</v>
      </c>
      <c r="AC282">
        <f>VLOOKUP($A282,Events!$B:$I,5,FALSE)</f>
        <v>0</v>
      </c>
      <c r="AD282">
        <f>VLOOKUP($A282,Events!$B:$I,6,FALSE)</f>
        <v>0</v>
      </c>
      <c r="AE282">
        <f>VLOOKUP($A282,Events!$B:$I,7,FALSE)</f>
        <v>0</v>
      </c>
      <c r="AF282">
        <f>VLOOKUP($A282,Events!$B:$I,8,FALSE)</f>
        <v>0</v>
      </c>
    </row>
    <row r="283" spans="1:32" ht="15" customHeight="1" x14ac:dyDescent="0.3">
      <c r="A283" t="s">
        <v>24524</v>
      </c>
      <c r="B283" t="s">
        <v>24505</v>
      </c>
      <c r="C283" t="s">
        <v>24214</v>
      </c>
      <c r="D283" t="s">
        <v>21875</v>
      </c>
      <c r="E283" t="s">
        <v>24208</v>
      </c>
      <c r="F283" t="s">
        <v>235</v>
      </c>
      <c r="G283" s="2" t="s">
        <v>24532</v>
      </c>
      <c r="H283" t="s">
        <v>25</v>
      </c>
      <c r="I283" s="1">
        <v>1</v>
      </c>
      <c r="J283" s="1">
        <v>1</v>
      </c>
      <c r="K283" s="1">
        <v>0</v>
      </c>
      <c r="L283" s="1">
        <v>0</v>
      </c>
      <c r="M283" s="1">
        <v>1</v>
      </c>
      <c r="O283" s="1">
        <f t="shared" si="36"/>
        <v>5</v>
      </c>
      <c r="P283" s="1">
        <f t="shared" si="37"/>
        <v>3</v>
      </c>
      <c r="Q283" s="1">
        <f t="shared" si="38"/>
        <v>0</v>
      </c>
      <c r="R283" s="1">
        <f t="shared" si="39"/>
        <v>2</v>
      </c>
      <c r="S283" s="1">
        <f t="shared" si="40"/>
        <v>0</v>
      </c>
      <c r="T283" s="1">
        <f t="shared" si="41"/>
        <v>0</v>
      </c>
      <c r="U283" s="1">
        <f t="shared" si="42"/>
        <v>0</v>
      </c>
      <c r="V283" s="1">
        <f t="shared" si="43"/>
        <v>3</v>
      </c>
      <c r="W283" s="19">
        <f>VLOOKUP(E283,'Win Rate'!B:I,8,FALSE)</f>
        <v>0.46802325581395349</v>
      </c>
      <c r="X283" s="20">
        <f>VLOOKUP(E283,'Win Rate'!B:J,9,FALSE)</f>
        <v>-22.250085479431931</v>
      </c>
      <c r="Y283" s="18" cm="1">
        <f t="array" ref="Y283">IFERROR(INDEX($Z$2:$Z282,SUMPRODUCT(MAX(ROW($D$2:$D282)*($D283=$D$2:$D282))-1)),_xlfn.IFNA(IF(VLOOKUP(D283,'4.2 Elo (Values)'!A:C,3,FALSE)&gt;0,VLOOKUP(Results!D283,'4.2 Elo (Values)'!A:C,3,FALSE),400),400))</f>
        <v>340.43391008289387</v>
      </c>
      <c r="Z283" s="18">
        <f>Y283+(IFERROR(VLOOKUP(D283,'4.2 Elo (Values)'!A:J,10,FALSE),40)*(V283-(1/(10^(((AVERAGEIFS(Y:Y,A:A,A283)+AVERAGEIFS(X:X,A:A,A283))-(Y283+X283))/400)+1)*O283)))</f>
        <v>379.94783129513485</v>
      </c>
      <c r="AA283" s="18">
        <f t="shared" si="44"/>
        <v>39.513921212240973</v>
      </c>
      <c r="AB283">
        <f>VLOOKUP($A283,Events!$B:$I,4,FALSE)</f>
        <v>0</v>
      </c>
      <c r="AC283">
        <f>VLOOKUP($A283,Events!$B:$I,5,FALSE)</f>
        <v>0</v>
      </c>
      <c r="AD283">
        <f>VLOOKUP($A283,Events!$B:$I,6,FALSE)</f>
        <v>0</v>
      </c>
      <c r="AE283">
        <f>VLOOKUP($A283,Events!$B:$I,7,FALSE)</f>
        <v>0</v>
      </c>
      <c r="AF283">
        <f>VLOOKUP($A283,Events!$B:$I,8,FALSE)</f>
        <v>0</v>
      </c>
    </row>
    <row r="284" spans="1:32" ht="15" customHeight="1" x14ac:dyDescent="0.3">
      <c r="A284" t="s">
        <v>24524</v>
      </c>
      <c r="B284" t="s">
        <v>24505</v>
      </c>
      <c r="C284" t="s">
        <v>24214</v>
      </c>
      <c r="D284" t="s">
        <v>24533</v>
      </c>
      <c r="E284" t="s">
        <v>98</v>
      </c>
      <c r="F284" t="s">
        <v>186</v>
      </c>
      <c r="G284" s="2" t="s">
        <v>24534</v>
      </c>
      <c r="H284" t="s">
        <v>25</v>
      </c>
      <c r="I284" s="1">
        <v>0</v>
      </c>
      <c r="J284" s="1">
        <v>0</v>
      </c>
      <c r="K284" s="1">
        <v>1</v>
      </c>
      <c r="L284" s="1">
        <v>1</v>
      </c>
      <c r="M284" s="1">
        <v>1</v>
      </c>
      <c r="O284" s="1">
        <f t="shared" si="36"/>
        <v>5</v>
      </c>
      <c r="P284" s="1">
        <f t="shared" si="37"/>
        <v>3</v>
      </c>
      <c r="Q284" s="1">
        <f t="shared" si="38"/>
        <v>0</v>
      </c>
      <c r="R284" s="1">
        <f t="shared" si="39"/>
        <v>2</v>
      </c>
      <c r="S284" s="1">
        <f t="shared" si="40"/>
        <v>0</v>
      </c>
      <c r="T284" s="1">
        <f t="shared" si="41"/>
        <v>0</v>
      </c>
      <c r="U284" s="1">
        <f t="shared" si="42"/>
        <v>0</v>
      </c>
      <c r="V284" s="1">
        <f t="shared" si="43"/>
        <v>3</v>
      </c>
      <c r="W284" s="19">
        <f>VLOOKUP(E284,'Win Rate'!B:I,8,FALSE)</f>
        <v>0.53611111111111109</v>
      </c>
      <c r="X284" s="20">
        <f>VLOOKUP(E284,'Win Rate'!B:J,9,FALSE)</f>
        <v>25.136335144076178</v>
      </c>
      <c r="Y284" s="18" cm="1">
        <f t="array" ref="Y284">IFERROR(INDEX($Z$2:$Z283,SUMPRODUCT(MAX(ROW($D$2:$D283)*($D284=$D$2:$D283))-1)),_xlfn.IFNA(IF(VLOOKUP(D284,'4.2 Elo (Values)'!A:C,3,FALSE)&gt;0,VLOOKUP(Results!D284,'4.2 Elo (Values)'!A:C,3,FALSE),400),400))</f>
        <v>372.54911478855462</v>
      </c>
      <c r="Z284" s="18">
        <f>Y284+(IFERROR(VLOOKUP(D284,'4.2 Elo (Values)'!A:J,10,FALSE),40)*(V284-(1/(10^(((AVERAGEIFS(Y:Y,A:A,A284)+AVERAGEIFS(X:X,A:A,A284))-(Y284+X284))/400)+1)*O284)))</f>
        <v>389.43514597005714</v>
      </c>
      <c r="AA284" s="18">
        <f t="shared" si="44"/>
        <v>16.886031181502517</v>
      </c>
      <c r="AB284">
        <f>VLOOKUP($A284,Events!$B:$I,4,FALSE)</f>
        <v>0</v>
      </c>
      <c r="AC284">
        <f>VLOOKUP($A284,Events!$B:$I,5,FALSE)</f>
        <v>0</v>
      </c>
      <c r="AD284">
        <f>VLOOKUP($A284,Events!$B:$I,6,FALSE)</f>
        <v>0</v>
      </c>
      <c r="AE284">
        <f>VLOOKUP($A284,Events!$B:$I,7,FALSE)</f>
        <v>0</v>
      </c>
      <c r="AF284">
        <f>VLOOKUP($A284,Events!$B:$I,8,FALSE)</f>
        <v>0</v>
      </c>
    </row>
    <row r="285" spans="1:32" ht="15" customHeight="1" x14ac:dyDescent="0.3">
      <c r="A285" t="s">
        <v>24524</v>
      </c>
      <c r="B285" t="s">
        <v>24505</v>
      </c>
      <c r="C285" t="s">
        <v>24214</v>
      </c>
      <c r="D285" t="s">
        <v>20186</v>
      </c>
      <c r="E285" t="s">
        <v>181</v>
      </c>
      <c r="F285" t="s">
        <v>188</v>
      </c>
      <c r="G285" s="2" t="s">
        <v>24535</v>
      </c>
      <c r="H285" t="s">
        <v>25</v>
      </c>
      <c r="I285" s="1">
        <v>1</v>
      </c>
      <c r="J285" s="1">
        <v>0</v>
      </c>
      <c r="K285" s="1">
        <v>1</v>
      </c>
      <c r="L285" s="1">
        <v>1</v>
      </c>
      <c r="M285" s="1">
        <v>0</v>
      </c>
      <c r="O285" s="1">
        <f t="shared" si="36"/>
        <v>5</v>
      </c>
      <c r="P285" s="1">
        <f t="shared" si="37"/>
        <v>3</v>
      </c>
      <c r="Q285" s="1">
        <f t="shared" si="38"/>
        <v>0</v>
      </c>
      <c r="R285" s="1">
        <f t="shared" si="39"/>
        <v>2</v>
      </c>
      <c r="S285" s="1">
        <f t="shared" si="40"/>
        <v>0</v>
      </c>
      <c r="T285" s="1">
        <f t="shared" si="41"/>
        <v>0</v>
      </c>
      <c r="U285" s="1">
        <f t="shared" si="42"/>
        <v>0</v>
      </c>
      <c r="V285" s="1">
        <f t="shared" si="43"/>
        <v>3</v>
      </c>
      <c r="W285" s="19">
        <f>VLOOKUP(E285,'Win Rate'!B:I,8,FALSE)</f>
        <v>0.46694214876033058</v>
      </c>
      <c r="X285" s="20">
        <f>VLOOKUP(E285,'Win Rate'!B:J,9,FALSE)</f>
        <v>-23.004506726331698</v>
      </c>
      <c r="Y285" s="18" cm="1">
        <f t="array" ref="Y285">IFERROR(INDEX($Z$2:$Z284,SUMPRODUCT(MAX(ROW($D$2:$D284)*($D285=$D$2:$D284))-1)),_xlfn.IFNA(IF(VLOOKUP(D285,'4.2 Elo (Values)'!A:C,3,FALSE)&gt;0,VLOOKUP(Results!D285,'4.2 Elo (Values)'!A:C,3,FALSE),400),400))</f>
        <v>362.80295691390279</v>
      </c>
      <c r="Z285" s="18">
        <f>Y285+(IFERROR(VLOOKUP(D285,'4.2 Elo (Values)'!A:J,10,FALSE),40)*(V285-(1/(10^(((AVERAGEIFS(Y:Y,A:A,A285)+AVERAGEIFS(X:X,A:A,A285))-(Y285+X285))/400)+1)*O285)))</f>
        <v>396.2669443761057</v>
      </c>
      <c r="AA285" s="18">
        <f t="shared" si="44"/>
        <v>33.463987462202908</v>
      </c>
      <c r="AB285">
        <f>VLOOKUP($A285,Events!$B:$I,4,FALSE)</f>
        <v>0</v>
      </c>
      <c r="AC285">
        <f>VLOOKUP($A285,Events!$B:$I,5,FALSE)</f>
        <v>0</v>
      </c>
      <c r="AD285">
        <f>VLOOKUP($A285,Events!$B:$I,6,FALSE)</f>
        <v>0</v>
      </c>
      <c r="AE285">
        <f>VLOOKUP($A285,Events!$B:$I,7,FALSE)</f>
        <v>0</v>
      </c>
      <c r="AF285">
        <f>VLOOKUP($A285,Events!$B:$I,8,FALSE)</f>
        <v>0</v>
      </c>
    </row>
    <row r="286" spans="1:32" ht="15" customHeight="1" x14ac:dyDescent="0.3">
      <c r="A286" t="s">
        <v>24524</v>
      </c>
      <c r="B286" t="s">
        <v>24505</v>
      </c>
      <c r="C286" t="s">
        <v>24214</v>
      </c>
      <c r="D286" t="s">
        <v>2545</v>
      </c>
      <c r="E286" t="s">
        <v>49</v>
      </c>
      <c r="F286" t="s">
        <v>62</v>
      </c>
      <c r="G286" s="2" t="s">
        <v>24536</v>
      </c>
      <c r="H286" t="s">
        <v>25</v>
      </c>
      <c r="I286" s="1">
        <v>1</v>
      </c>
      <c r="J286" s="1">
        <v>0</v>
      </c>
      <c r="K286" s="1">
        <v>0</v>
      </c>
      <c r="L286" s="1">
        <v>1</v>
      </c>
      <c r="M286" s="1">
        <v>1</v>
      </c>
      <c r="O286" s="1">
        <f t="shared" si="36"/>
        <v>5</v>
      </c>
      <c r="P286" s="1">
        <f t="shared" si="37"/>
        <v>3</v>
      </c>
      <c r="Q286" s="1">
        <f t="shared" si="38"/>
        <v>0</v>
      </c>
      <c r="R286" s="1">
        <f t="shared" si="39"/>
        <v>2</v>
      </c>
      <c r="S286" s="1">
        <f t="shared" si="40"/>
        <v>0</v>
      </c>
      <c r="T286" s="1">
        <f t="shared" si="41"/>
        <v>0</v>
      </c>
      <c r="U286" s="1">
        <f t="shared" si="42"/>
        <v>0</v>
      </c>
      <c r="V286" s="1">
        <f t="shared" si="43"/>
        <v>3</v>
      </c>
      <c r="W286" s="19">
        <f>VLOOKUP(E286,'Win Rate'!B:I,8,FALSE)</f>
        <v>0.45549738219895286</v>
      </c>
      <c r="X286" s="20">
        <f>VLOOKUP(E286,'Win Rate'!B:J,9,FALSE)</f>
        <v>-31.005634672064751</v>
      </c>
      <c r="Y286" s="18" cm="1">
        <f t="array" ref="Y286">IFERROR(INDEX($Z$2:$Z285,SUMPRODUCT(MAX(ROW($D$2:$D285)*($D286=$D$2:$D285))-1)),_xlfn.IFNA(IF(VLOOKUP(D286,'4.2 Elo (Values)'!A:C,3,FALSE)&gt;0,VLOOKUP(Results!D286,'4.2 Elo (Values)'!A:C,3,FALSE),400),400))</f>
        <v>448.80618021940757</v>
      </c>
      <c r="Z286" s="18">
        <f>Y286+(IFERROR(VLOOKUP(D286,'4.2 Elo (Values)'!A:J,10,FALSE),40)*(V286-(1/(10^(((AVERAGEIFS(Y:Y,A:A,A286)+AVERAGEIFS(X:X,A:A,A286))-(Y286+X286))/400)+1)*O286)))</f>
        <v>459.92507512833845</v>
      </c>
      <c r="AA286" s="18">
        <f t="shared" si="44"/>
        <v>11.118894908930884</v>
      </c>
      <c r="AB286">
        <f>VLOOKUP($A286,Events!$B:$I,4,FALSE)</f>
        <v>0</v>
      </c>
      <c r="AC286">
        <f>VLOOKUP($A286,Events!$B:$I,5,FALSE)</f>
        <v>0</v>
      </c>
      <c r="AD286">
        <f>VLOOKUP($A286,Events!$B:$I,6,FALSE)</f>
        <v>0</v>
      </c>
      <c r="AE286">
        <f>VLOOKUP($A286,Events!$B:$I,7,FALSE)</f>
        <v>0</v>
      </c>
      <c r="AF286">
        <f>VLOOKUP($A286,Events!$B:$I,8,FALSE)</f>
        <v>0</v>
      </c>
    </row>
    <row r="287" spans="1:32" ht="15" customHeight="1" x14ac:dyDescent="0.3">
      <c r="A287" t="s">
        <v>24524</v>
      </c>
      <c r="B287" t="s">
        <v>24505</v>
      </c>
      <c r="C287" t="s">
        <v>24214</v>
      </c>
      <c r="D287" t="s">
        <v>24537</v>
      </c>
      <c r="E287" t="s">
        <v>39</v>
      </c>
      <c r="F287" t="s">
        <v>40</v>
      </c>
      <c r="G287" s="2" t="s">
        <v>24538</v>
      </c>
      <c r="H287" t="s">
        <v>25</v>
      </c>
      <c r="I287" s="1">
        <v>1</v>
      </c>
      <c r="J287" s="1">
        <v>0</v>
      </c>
      <c r="K287" s="1">
        <v>1</v>
      </c>
      <c r="L287" s="1">
        <v>1</v>
      </c>
      <c r="M287" s="1">
        <v>0</v>
      </c>
      <c r="O287" s="1">
        <f t="shared" si="36"/>
        <v>5</v>
      </c>
      <c r="P287" s="1">
        <f t="shared" si="37"/>
        <v>3</v>
      </c>
      <c r="Q287" s="1">
        <f t="shared" si="38"/>
        <v>0</v>
      </c>
      <c r="R287" s="1">
        <f t="shared" si="39"/>
        <v>2</v>
      </c>
      <c r="S287" s="1">
        <f t="shared" si="40"/>
        <v>0</v>
      </c>
      <c r="T287" s="1">
        <f t="shared" si="41"/>
        <v>0</v>
      </c>
      <c r="U287" s="1">
        <f t="shared" si="42"/>
        <v>0</v>
      </c>
      <c r="V287" s="1">
        <f t="shared" si="43"/>
        <v>3</v>
      </c>
      <c r="W287" s="19">
        <f>VLOOKUP(E287,'Win Rate'!B:I,8,FALSE)</f>
        <v>0.42931034482758623</v>
      </c>
      <c r="X287" s="20">
        <f>VLOOKUP(E287,'Win Rate'!B:J,9,FALSE)</f>
        <v>-49.451458671992945</v>
      </c>
      <c r="Y287" s="18" cm="1">
        <f t="array" ref="Y287">IFERROR(INDEX($Z$2:$Z286,SUMPRODUCT(MAX(ROW($D$2:$D286)*($D287=$D$2:$D286))-1)),_xlfn.IFNA(IF(VLOOKUP(D287,'4.2 Elo (Values)'!A:C,3,FALSE)&gt;0,VLOOKUP(Results!D287,'4.2 Elo (Values)'!A:C,3,FALSE),400),400))</f>
        <v>400</v>
      </c>
      <c r="Z287" s="18">
        <f>Y287+(IFERROR(VLOOKUP(D287,'4.2 Elo (Values)'!A:J,10,FALSE),40)*(V287-(1/(10^(((AVERAGEIFS(Y:Y,A:A,A287)+AVERAGEIFS(X:X,A:A,A287))-(Y287+X287))/400)+1)*O287)))</f>
        <v>430.41422056334778</v>
      </c>
      <c r="AA287" s="18">
        <f t="shared" si="44"/>
        <v>30.414220563347783</v>
      </c>
      <c r="AB287">
        <f>VLOOKUP($A287,Events!$B:$I,4,FALSE)</f>
        <v>0</v>
      </c>
      <c r="AC287">
        <f>VLOOKUP($A287,Events!$B:$I,5,FALSE)</f>
        <v>0</v>
      </c>
      <c r="AD287">
        <f>VLOOKUP($A287,Events!$B:$I,6,FALSE)</f>
        <v>0</v>
      </c>
      <c r="AE287">
        <f>VLOOKUP($A287,Events!$B:$I,7,FALSE)</f>
        <v>0</v>
      </c>
      <c r="AF287">
        <f>VLOOKUP($A287,Events!$B:$I,8,FALSE)</f>
        <v>0</v>
      </c>
    </row>
    <row r="288" spans="1:32" ht="15" customHeight="1" x14ac:dyDescent="0.3">
      <c r="A288" t="s">
        <v>24524</v>
      </c>
      <c r="B288" t="s">
        <v>24505</v>
      </c>
      <c r="C288" t="s">
        <v>24214</v>
      </c>
      <c r="D288" t="s">
        <v>24539</v>
      </c>
      <c r="E288" t="s">
        <v>87</v>
      </c>
      <c r="F288" t="s">
        <v>88</v>
      </c>
      <c r="G288" s="2" t="s">
        <v>24540</v>
      </c>
      <c r="H288" t="s">
        <v>25</v>
      </c>
      <c r="I288" s="1">
        <v>0</v>
      </c>
      <c r="J288" s="1">
        <v>1</v>
      </c>
      <c r="K288" s="1">
        <v>0</v>
      </c>
      <c r="L288" s="1">
        <v>1</v>
      </c>
      <c r="M288" s="1">
        <v>0</v>
      </c>
      <c r="O288" s="1">
        <f t="shared" si="36"/>
        <v>5</v>
      </c>
      <c r="P288" s="1">
        <f t="shared" si="37"/>
        <v>2</v>
      </c>
      <c r="Q288" s="1">
        <f t="shared" si="38"/>
        <v>0</v>
      </c>
      <c r="R288" s="1">
        <f t="shared" si="39"/>
        <v>3</v>
      </c>
      <c r="S288" s="1">
        <f t="shared" si="40"/>
        <v>0</v>
      </c>
      <c r="T288" s="1">
        <f t="shared" si="41"/>
        <v>0</v>
      </c>
      <c r="U288" s="1">
        <f t="shared" si="42"/>
        <v>0</v>
      </c>
      <c r="V288" s="1">
        <f t="shared" si="43"/>
        <v>2</v>
      </c>
      <c r="W288" s="19">
        <f>VLOOKUP(E288,'Win Rate'!B:I,8,FALSE)</f>
        <v>0.51546391752577314</v>
      </c>
      <c r="X288" s="20">
        <f>VLOOKUP(E288,'Win Rate'!B:J,9,FALSE)</f>
        <v>10.748858560120498</v>
      </c>
      <c r="Y288" s="18" cm="1">
        <f t="array" ref="Y288">IFERROR(INDEX($Z$2:$Z287,SUMPRODUCT(MAX(ROW($D$2:$D287)*($D288=$D$2:$D287))-1)),_xlfn.IFNA(IF(VLOOKUP(D288,'4.2 Elo (Values)'!A:C,3,FALSE)&gt;0,VLOOKUP(Results!D288,'4.2 Elo (Values)'!A:C,3,FALSE),400),400))</f>
        <v>400</v>
      </c>
      <c r="Z288" s="18">
        <f>Y288+(IFERROR(VLOOKUP(D288,'4.2 Elo (Values)'!A:J,10,FALSE),40)*(V288-(1/(10^(((AVERAGEIFS(Y:Y,A:A,A288)+AVERAGEIFS(X:X,A:A,A288))-(Y288+X288))/400)+1)*O288)))</f>
        <v>373.13588375436194</v>
      </c>
      <c r="AA288" s="18">
        <f t="shared" si="44"/>
        <v>-26.864116245638058</v>
      </c>
      <c r="AB288">
        <f>VLOOKUP($A288,Events!$B:$I,4,FALSE)</f>
        <v>0</v>
      </c>
      <c r="AC288">
        <f>VLOOKUP($A288,Events!$B:$I,5,FALSE)</f>
        <v>0</v>
      </c>
      <c r="AD288">
        <f>VLOOKUP($A288,Events!$B:$I,6,FALSE)</f>
        <v>0</v>
      </c>
      <c r="AE288">
        <f>VLOOKUP($A288,Events!$B:$I,7,FALSE)</f>
        <v>0</v>
      </c>
      <c r="AF288">
        <f>VLOOKUP($A288,Events!$B:$I,8,FALSE)</f>
        <v>0</v>
      </c>
    </row>
    <row r="289" spans="1:32" ht="15" customHeight="1" x14ac:dyDescent="0.3">
      <c r="A289" t="s">
        <v>24524</v>
      </c>
      <c r="B289" t="s">
        <v>24505</v>
      </c>
      <c r="C289" t="s">
        <v>24214</v>
      </c>
      <c r="D289" t="s">
        <v>19486</v>
      </c>
      <c r="E289" t="s">
        <v>17</v>
      </c>
      <c r="F289" t="s">
        <v>24195</v>
      </c>
      <c r="G289" s="2" t="s">
        <v>24541</v>
      </c>
      <c r="H289" t="s">
        <v>25</v>
      </c>
      <c r="I289" s="1">
        <v>1</v>
      </c>
      <c r="J289" s="1">
        <v>0</v>
      </c>
      <c r="K289" s="1">
        <v>1</v>
      </c>
      <c r="L289" s="1">
        <v>0</v>
      </c>
      <c r="M289" s="1">
        <v>0</v>
      </c>
      <c r="O289" s="1">
        <f t="shared" si="36"/>
        <v>5</v>
      </c>
      <c r="P289" s="1">
        <f t="shared" si="37"/>
        <v>2</v>
      </c>
      <c r="Q289" s="1">
        <f t="shared" si="38"/>
        <v>0</v>
      </c>
      <c r="R289" s="1">
        <f t="shared" si="39"/>
        <v>3</v>
      </c>
      <c r="S289" s="1">
        <f t="shared" si="40"/>
        <v>0</v>
      </c>
      <c r="T289" s="1">
        <f t="shared" si="41"/>
        <v>0</v>
      </c>
      <c r="U289" s="1">
        <f t="shared" si="42"/>
        <v>0</v>
      </c>
      <c r="V289" s="1">
        <f t="shared" si="43"/>
        <v>2</v>
      </c>
      <c r="W289" s="19">
        <f>VLOOKUP(E289,'Win Rate'!B:I,8,FALSE)</f>
        <v>0.48888888888888887</v>
      </c>
      <c r="X289" s="20">
        <f>VLOOKUP(E289,'Win Rate'!B:J,9,FALSE)</f>
        <v>-7.7220620781546527</v>
      </c>
      <c r="Y289" s="18" cm="1">
        <f t="array" ref="Y289">IFERROR(INDEX($Z$2:$Z288,SUMPRODUCT(MAX(ROW($D$2:$D288)*($D289=$D$2:$D288))-1)),_xlfn.IFNA(IF(VLOOKUP(D289,'4.2 Elo (Values)'!A:C,3,FALSE)&gt;0,VLOOKUP(Results!D289,'4.2 Elo (Values)'!A:C,3,FALSE),400),400))</f>
        <v>367.85406950045535</v>
      </c>
      <c r="Z289" s="18">
        <f>Y289+(IFERROR(VLOOKUP(D289,'4.2 Elo (Values)'!A:J,10,FALSE),40)*(V289-(1/(10^(((AVERAGEIFS(Y:Y,A:A,A289)+AVERAGEIFS(X:X,A:A,A289))-(Y289+X289))/400)+1)*O289)))</f>
        <v>355.53269817049613</v>
      </c>
      <c r="AA289" s="18">
        <f t="shared" si="44"/>
        <v>-12.32137132995922</v>
      </c>
      <c r="AB289">
        <f>VLOOKUP($A289,Events!$B:$I,4,FALSE)</f>
        <v>0</v>
      </c>
      <c r="AC289">
        <f>VLOOKUP($A289,Events!$B:$I,5,FALSE)</f>
        <v>0</v>
      </c>
      <c r="AD289">
        <f>VLOOKUP($A289,Events!$B:$I,6,FALSE)</f>
        <v>0</v>
      </c>
      <c r="AE289">
        <f>VLOOKUP($A289,Events!$B:$I,7,FALSE)</f>
        <v>0</v>
      </c>
      <c r="AF289">
        <f>VLOOKUP($A289,Events!$B:$I,8,FALSE)</f>
        <v>0</v>
      </c>
    </row>
    <row r="290" spans="1:32" ht="15" customHeight="1" x14ac:dyDescent="0.3">
      <c r="A290" t="s">
        <v>24524</v>
      </c>
      <c r="B290" t="s">
        <v>24505</v>
      </c>
      <c r="C290" t="s">
        <v>24214</v>
      </c>
      <c r="D290" t="s">
        <v>15542</v>
      </c>
      <c r="E290" t="s">
        <v>146</v>
      </c>
      <c r="F290" t="s">
        <v>187</v>
      </c>
      <c r="G290" s="2" t="s">
        <v>24542</v>
      </c>
      <c r="H290" t="s">
        <v>25</v>
      </c>
      <c r="I290" s="1">
        <v>1</v>
      </c>
      <c r="J290" s="1">
        <v>1</v>
      </c>
      <c r="K290" s="1">
        <v>0</v>
      </c>
      <c r="L290" s="1">
        <v>0</v>
      </c>
      <c r="M290" s="1">
        <v>0</v>
      </c>
      <c r="O290" s="1">
        <f t="shared" si="36"/>
        <v>5</v>
      </c>
      <c r="P290" s="1">
        <f t="shared" si="37"/>
        <v>2</v>
      </c>
      <c r="Q290" s="1">
        <f t="shared" si="38"/>
        <v>0</v>
      </c>
      <c r="R290" s="1">
        <f t="shared" si="39"/>
        <v>3</v>
      </c>
      <c r="S290" s="1">
        <f t="shared" si="40"/>
        <v>0</v>
      </c>
      <c r="T290" s="1">
        <f t="shared" si="41"/>
        <v>0</v>
      </c>
      <c r="U290" s="1">
        <f t="shared" si="42"/>
        <v>0</v>
      </c>
      <c r="V290" s="1">
        <f t="shared" si="43"/>
        <v>2</v>
      </c>
      <c r="W290" s="19">
        <f>VLOOKUP(E290,'Win Rate'!B:I,8,FALSE)</f>
        <v>0.48071216617210683</v>
      </c>
      <c r="X290" s="20">
        <f>VLOOKUP(E290,'Win Rate'!B:J,9,FALSE)</f>
        <v>-13.409213657465418</v>
      </c>
      <c r="Y290" s="18" cm="1">
        <f t="array" ref="Y290">IFERROR(INDEX($Z$2:$Z289,SUMPRODUCT(MAX(ROW($D$2:$D289)*($D290=$D$2:$D289))-1)),_xlfn.IFNA(IF(VLOOKUP(D290,'4.2 Elo (Values)'!A:C,3,FALSE)&gt;0,VLOOKUP(Results!D290,'4.2 Elo (Values)'!A:C,3,FALSE),400),400))</f>
        <v>382.00363526858109</v>
      </c>
      <c r="Z290" s="18">
        <f>Y290+(IFERROR(VLOOKUP(D290,'4.2 Elo (Values)'!A:J,10,FALSE),40)*(V290-(1/(10^(((AVERAGEIFS(Y:Y,A:A,A290)+AVERAGEIFS(X:X,A:A,A290))-(Y290+X290))/400)+1)*O290)))</f>
        <v>367.25688993419573</v>
      </c>
      <c r="AA290" s="18">
        <f t="shared" si="44"/>
        <v>-14.746745334385366</v>
      </c>
      <c r="AB290">
        <f>VLOOKUP($A290,Events!$B:$I,4,FALSE)</f>
        <v>0</v>
      </c>
      <c r="AC290">
        <f>VLOOKUP($A290,Events!$B:$I,5,FALSE)</f>
        <v>0</v>
      </c>
      <c r="AD290">
        <f>VLOOKUP($A290,Events!$B:$I,6,FALSE)</f>
        <v>0</v>
      </c>
      <c r="AE290">
        <f>VLOOKUP($A290,Events!$B:$I,7,FALSE)</f>
        <v>0</v>
      </c>
      <c r="AF290">
        <f>VLOOKUP($A290,Events!$B:$I,8,FALSE)</f>
        <v>0</v>
      </c>
    </row>
    <row r="291" spans="1:32" ht="15" customHeight="1" x14ac:dyDescent="0.3">
      <c r="A291" t="s">
        <v>24524</v>
      </c>
      <c r="B291" t="s">
        <v>24505</v>
      </c>
      <c r="C291" t="s">
        <v>24214</v>
      </c>
      <c r="D291" t="s">
        <v>21319</v>
      </c>
      <c r="E291" t="s">
        <v>83</v>
      </c>
      <c r="F291" t="s">
        <v>24126</v>
      </c>
      <c r="G291" s="2" t="s">
        <v>24543</v>
      </c>
      <c r="H291" t="s">
        <v>25</v>
      </c>
      <c r="I291" s="1">
        <v>0</v>
      </c>
      <c r="J291" s="1">
        <v>1</v>
      </c>
      <c r="K291" s="1">
        <v>1</v>
      </c>
      <c r="L291" s="1">
        <v>0</v>
      </c>
      <c r="M291" s="1">
        <v>0</v>
      </c>
      <c r="O291" s="1">
        <f t="shared" si="36"/>
        <v>5</v>
      </c>
      <c r="P291" s="1">
        <f t="shared" si="37"/>
        <v>2</v>
      </c>
      <c r="Q291" s="1">
        <f t="shared" si="38"/>
        <v>0</v>
      </c>
      <c r="R291" s="1">
        <f t="shared" si="39"/>
        <v>3</v>
      </c>
      <c r="S291" s="1">
        <f t="shared" si="40"/>
        <v>0</v>
      </c>
      <c r="T291" s="1">
        <f t="shared" si="41"/>
        <v>0</v>
      </c>
      <c r="U291" s="1">
        <f t="shared" si="42"/>
        <v>0</v>
      </c>
      <c r="V291" s="1">
        <f t="shared" si="43"/>
        <v>2</v>
      </c>
      <c r="W291" s="19">
        <f>VLOOKUP(E291,'Win Rate'!B:I,8,FALSE)</f>
        <v>0.56644518272425248</v>
      </c>
      <c r="X291" s="20">
        <f>VLOOKUP(E291,'Win Rate'!B:J,9,FALSE)</f>
        <v>46.445548661686693</v>
      </c>
      <c r="Y291" s="18" cm="1">
        <f t="array" ref="Y291">IFERROR(INDEX($Z$2:$Z290,SUMPRODUCT(MAX(ROW($D$2:$D290)*($D291=$D$2:$D290))-1)),_xlfn.IFNA(IF(VLOOKUP(D291,'4.2 Elo (Values)'!A:C,3,FALSE)&gt;0,VLOOKUP(Results!D291,'4.2 Elo (Values)'!A:C,3,FALSE),400),400))</f>
        <v>349.84694417560422</v>
      </c>
      <c r="Z291" s="18">
        <f>Y291+(IFERROR(VLOOKUP(D291,'4.2 Elo (Values)'!A:J,10,FALSE),40)*(V291-(1/(10^(((AVERAGEIFS(Y:Y,A:A,A291)+AVERAGEIFS(X:X,A:A,A291))-(Y291+X291))/400)+1)*O291)))</f>
        <v>327.13355973353958</v>
      </c>
      <c r="AA291" s="18">
        <f t="shared" si="44"/>
        <v>-22.713384442064637</v>
      </c>
      <c r="AB291">
        <f>VLOOKUP($A291,Events!$B:$I,4,FALSE)</f>
        <v>0</v>
      </c>
      <c r="AC291">
        <f>VLOOKUP($A291,Events!$B:$I,5,FALSE)</f>
        <v>0</v>
      </c>
      <c r="AD291">
        <f>VLOOKUP($A291,Events!$B:$I,6,FALSE)</f>
        <v>0</v>
      </c>
      <c r="AE291">
        <f>VLOOKUP($A291,Events!$B:$I,7,FALSE)</f>
        <v>0</v>
      </c>
      <c r="AF291">
        <f>VLOOKUP($A291,Events!$B:$I,8,FALSE)</f>
        <v>0</v>
      </c>
    </row>
    <row r="292" spans="1:32" ht="15" customHeight="1" x14ac:dyDescent="0.3">
      <c r="A292" t="s">
        <v>24524</v>
      </c>
      <c r="B292" t="s">
        <v>24505</v>
      </c>
      <c r="C292" t="s">
        <v>24214</v>
      </c>
      <c r="D292" t="s">
        <v>11034</v>
      </c>
      <c r="E292" t="s">
        <v>49</v>
      </c>
      <c r="F292" t="s">
        <v>62</v>
      </c>
      <c r="G292" s="2" t="s">
        <v>24544</v>
      </c>
      <c r="H292" t="s">
        <v>25</v>
      </c>
      <c r="I292" s="1">
        <v>0</v>
      </c>
      <c r="J292" s="1">
        <v>0</v>
      </c>
      <c r="K292" s="1">
        <v>0</v>
      </c>
      <c r="L292" s="1">
        <v>1</v>
      </c>
      <c r="M292" s="1">
        <v>1</v>
      </c>
      <c r="O292" s="1">
        <f t="shared" si="36"/>
        <v>5</v>
      </c>
      <c r="P292" s="1">
        <f t="shared" si="37"/>
        <v>2</v>
      </c>
      <c r="Q292" s="1">
        <f t="shared" si="38"/>
        <v>0</v>
      </c>
      <c r="R292" s="1">
        <f t="shared" si="39"/>
        <v>3</v>
      </c>
      <c r="S292" s="1">
        <f t="shared" si="40"/>
        <v>0</v>
      </c>
      <c r="T292" s="1">
        <f t="shared" si="41"/>
        <v>0</v>
      </c>
      <c r="U292" s="1">
        <f t="shared" si="42"/>
        <v>0</v>
      </c>
      <c r="V292" s="1">
        <f t="shared" si="43"/>
        <v>2</v>
      </c>
      <c r="W292" s="19">
        <f>VLOOKUP(E292,'Win Rate'!B:I,8,FALSE)</f>
        <v>0.45549738219895286</v>
      </c>
      <c r="X292" s="20">
        <f>VLOOKUP(E292,'Win Rate'!B:J,9,FALSE)</f>
        <v>-31.005634672064751</v>
      </c>
      <c r="Y292" s="18" cm="1">
        <f t="array" ref="Y292">IFERROR(INDEX($Z$2:$Z291,SUMPRODUCT(MAX(ROW($D$2:$D291)*($D292=$D$2:$D291))-1)),_xlfn.IFNA(IF(VLOOKUP(D292,'4.2 Elo (Values)'!A:C,3,FALSE)&gt;0,VLOOKUP(Results!D292,'4.2 Elo (Values)'!A:C,3,FALSE),400),400))</f>
        <v>392.88333012927973</v>
      </c>
      <c r="Z292" s="18">
        <f>Y292+(IFERROR(VLOOKUP(D292,'4.2 Elo (Values)'!A:J,10,FALSE),40)*(V292-(1/(10^(((AVERAGEIFS(Y:Y,A:A,A292)+AVERAGEIFS(X:X,A:A,A292))-(Y292+X292))/400)+1)*O292)))</f>
        <v>380.06228332641888</v>
      </c>
      <c r="AA292" s="18">
        <f t="shared" si="44"/>
        <v>-12.821046802860849</v>
      </c>
      <c r="AB292">
        <f>VLOOKUP($A292,Events!$B:$I,4,FALSE)</f>
        <v>0</v>
      </c>
      <c r="AC292">
        <f>VLOOKUP($A292,Events!$B:$I,5,FALSE)</f>
        <v>0</v>
      </c>
      <c r="AD292">
        <f>VLOOKUP($A292,Events!$B:$I,6,FALSE)</f>
        <v>0</v>
      </c>
      <c r="AE292">
        <f>VLOOKUP($A292,Events!$B:$I,7,FALSE)</f>
        <v>0</v>
      </c>
      <c r="AF292">
        <f>VLOOKUP($A292,Events!$B:$I,8,FALSE)</f>
        <v>0</v>
      </c>
    </row>
    <row r="293" spans="1:32" ht="15" customHeight="1" x14ac:dyDescent="0.3">
      <c r="A293" t="s">
        <v>24524</v>
      </c>
      <c r="B293" t="s">
        <v>24505</v>
      </c>
      <c r="C293" t="s">
        <v>24214</v>
      </c>
      <c r="D293" t="s">
        <v>24545</v>
      </c>
      <c r="E293" t="s">
        <v>146</v>
      </c>
      <c r="F293" t="s">
        <v>187</v>
      </c>
      <c r="G293" s="2" t="s">
        <v>24546</v>
      </c>
      <c r="H293" t="s">
        <v>25</v>
      </c>
      <c r="I293" s="1">
        <v>1</v>
      </c>
      <c r="J293" s="1">
        <v>0</v>
      </c>
      <c r="K293" s="1">
        <v>0</v>
      </c>
      <c r="L293" s="1">
        <v>0</v>
      </c>
      <c r="M293" s="1">
        <v>0</v>
      </c>
      <c r="O293" s="1">
        <f t="shared" si="36"/>
        <v>5</v>
      </c>
      <c r="P293" s="1">
        <f t="shared" si="37"/>
        <v>1</v>
      </c>
      <c r="Q293" s="1">
        <f t="shared" si="38"/>
        <v>0</v>
      </c>
      <c r="R293" s="1">
        <f t="shared" si="39"/>
        <v>4</v>
      </c>
      <c r="S293" s="1">
        <f t="shared" si="40"/>
        <v>0</v>
      </c>
      <c r="T293" s="1">
        <f t="shared" si="41"/>
        <v>0</v>
      </c>
      <c r="U293" s="1">
        <f t="shared" si="42"/>
        <v>0</v>
      </c>
      <c r="V293" s="1">
        <f t="shared" si="43"/>
        <v>1</v>
      </c>
      <c r="W293" s="19">
        <f>VLOOKUP(E293,'Win Rate'!B:I,8,FALSE)</f>
        <v>0.48071216617210683</v>
      </c>
      <c r="X293" s="20">
        <f>VLOOKUP(E293,'Win Rate'!B:J,9,FALSE)</f>
        <v>-13.409213657465418</v>
      </c>
      <c r="Y293" s="18" cm="1">
        <f t="array" ref="Y293">IFERROR(INDEX($Z$2:$Z292,SUMPRODUCT(MAX(ROW($D$2:$D292)*($D293=$D$2:$D292))-1)),_xlfn.IFNA(IF(VLOOKUP(D293,'4.2 Elo (Values)'!A:C,3,FALSE)&gt;0,VLOOKUP(Results!D293,'4.2 Elo (Values)'!A:C,3,FALSE),400),400))</f>
        <v>400</v>
      </c>
      <c r="Z293" s="18">
        <f>Y293+(IFERROR(VLOOKUP(D293,'4.2 Elo (Values)'!A:J,10,FALSE),40)*(V293-(1/(10^(((AVERAGEIFS(Y:Y,A:A,A293)+AVERAGEIFS(X:X,A:A,A293))-(Y293+X293))/400)+1)*O293)))</f>
        <v>340.07832493582339</v>
      </c>
      <c r="AA293" s="18">
        <f t="shared" si="44"/>
        <v>-59.921675064176611</v>
      </c>
      <c r="AB293">
        <f>VLOOKUP($A293,Events!$B:$I,4,FALSE)</f>
        <v>0</v>
      </c>
      <c r="AC293">
        <f>VLOOKUP($A293,Events!$B:$I,5,FALSE)</f>
        <v>0</v>
      </c>
      <c r="AD293">
        <f>VLOOKUP($A293,Events!$B:$I,6,FALSE)</f>
        <v>0</v>
      </c>
      <c r="AE293">
        <f>VLOOKUP($A293,Events!$B:$I,7,FALSE)</f>
        <v>0</v>
      </c>
      <c r="AF293">
        <f>VLOOKUP($A293,Events!$B:$I,8,FALSE)</f>
        <v>0</v>
      </c>
    </row>
    <row r="294" spans="1:32" ht="15" customHeight="1" x14ac:dyDescent="0.3">
      <c r="A294" t="s">
        <v>24524</v>
      </c>
      <c r="B294" t="s">
        <v>24505</v>
      </c>
      <c r="C294" t="s">
        <v>24214</v>
      </c>
      <c r="D294" t="s">
        <v>22750</v>
      </c>
      <c r="E294" t="s">
        <v>49</v>
      </c>
      <c r="F294" t="s">
        <v>23149</v>
      </c>
      <c r="G294" s="2" t="s">
        <v>24547</v>
      </c>
      <c r="H294" t="s">
        <v>25</v>
      </c>
      <c r="I294" s="1">
        <v>0</v>
      </c>
      <c r="J294" s="1">
        <v>0</v>
      </c>
      <c r="K294" s="1">
        <v>0</v>
      </c>
      <c r="L294" s="1">
        <v>0</v>
      </c>
      <c r="M294" s="1">
        <v>1</v>
      </c>
      <c r="O294" s="1">
        <f t="shared" si="36"/>
        <v>5</v>
      </c>
      <c r="P294" s="1">
        <f t="shared" si="37"/>
        <v>1</v>
      </c>
      <c r="Q294" s="1">
        <f t="shared" si="38"/>
        <v>0</v>
      </c>
      <c r="R294" s="1">
        <f t="shared" si="39"/>
        <v>4</v>
      </c>
      <c r="S294" s="1">
        <f t="shared" si="40"/>
        <v>0</v>
      </c>
      <c r="T294" s="1">
        <f t="shared" si="41"/>
        <v>0</v>
      </c>
      <c r="U294" s="1">
        <f t="shared" si="42"/>
        <v>0</v>
      </c>
      <c r="V294" s="1">
        <f t="shared" si="43"/>
        <v>1</v>
      </c>
      <c r="W294" s="19">
        <f>VLOOKUP(E294,'Win Rate'!B:I,8,FALSE)</f>
        <v>0.45549738219895286</v>
      </c>
      <c r="X294" s="20">
        <f>VLOOKUP(E294,'Win Rate'!B:J,9,FALSE)</f>
        <v>-31.005634672064751</v>
      </c>
      <c r="Y294" s="18" cm="1">
        <f t="array" ref="Y294">IFERROR(INDEX($Z$2:$Z293,SUMPRODUCT(MAX(ROW($D$2:$D293)*($D294=$D$2:$D293))-1)),_xlfn.IFNA(IF(VLOOKUP(D294,'4.2 Elo (Values)'!A:C,3,FALSE)&gt;0,VLOOKUP(Results!D294,'4.2 Elo (Values)'!A:C,3,FALSE),400),400))</f>
        <v>304.64386754012963</v>
      </c>
      <c r="Z294" s="18">
        <f>Y294+(IFERROR(VLOOKUP(D294,'4.2 Elo (Values)'!A:J,10,FALSE),40)*(V294-(1/(10^(((AVERAGEIFS(Y:Y,A:A,A294)+AVERAGEIFS(X:X,A:A,A294))-(Y294+X294))/400)+1)*O294)))</f>
        <v>276.1258760086663</v>
      </c>
      <c r="AA294" s="18">
        <f t="shared" si="44"/>
        <v>-28.517991531463338</v>
      </c>
      <c r="AB294">
        <f>VLOOKUP($A294,Events!$B:$I,4,FALSE)</f>
        <v>0</v>
      </c>
      <c r="AC294">
        <f>VLOOKUP($A294,Events!$B:$I,5,FALSE)</f>
        <v>0</v>
      </c>
      <c r="AD294">
        <f>VLOOKUP($A294,Events!$B:$I,6,FALSE)</f>
        <v>0</v>
      </c>
      <c r="AE294">
        <f>VLOOKUP($A294,Events!$B:$I,7,FALSE)</f>
        <v>0</v>
      </c>
      <c r="AF294">
        <f>VLOOKUP($A294,Events!$B:$I,8,FALSE)</f>
        <v>0</v>
      </c>
    </row>
    <row r="295" spans="1:32" ht="15" customHeight="1" x14ac:dyDescent="0.3">
      <c r="A295" t="s">
        <v>24524</v>
      </c>
      <c r="B295" t="s">
        <v>24505</v>
      </c>
      <c r="C295" t="s">
        <v>24214</v>
      </c>
      <c r="D295" t="s">
        <v>21903</v>
      </c>
      <c r="E295" t="s">
        <v>42</v>
      </c>
      <c r="F295" t="s">
        <v>24203</v>
      </c>
      <c r="G295" s="2" t="s">
        <v>24548</v>
      </c>
      <c r="H295" t="s">
        <v>25</v>
      </c>
      <c r="I295" s="1">
        <v>0</v>
      </c>
      <c r="J295" s="1">
        <v>0</v>
      </c>
      <c r="K295" s="1">
        <v>1</v>
      </c>
      <c r="L295" s="1">
        <v>0</v>
      </c>
      <c r="M295" s="1">
        <v>0</v>
      </c>
      <c r="O295" s="1">
        <f t="shared" si="36"/>
        <v>5</v>
      </c>
      <c r="P295" s="1">
        <f t="shared" si="37"/>
        <v>1</v>
      </c>
      <c r="Q295" s="1">
        <f t="shared" si="38"/>
        <v>0</v>
      </c>
      <c r="R295" s="1">
        <f t="shared" si="39"/>
        <v>4</v>
      </c>
      <c r="S295" s="1">
        <f t="shared" si="40"/>
        <v>0</v>
      </c>
      <c r="T295" s="1">
        <f t="shared" si="41"/>
        <v>0</v>
      </c>
      <c r="U295" s="1">
        <f t="shared" si="42"/>
        <v>0</v>
      </c>
      <c r="V295" s="1">
        <f t="shared" si="43"/>
        <v>1</v>
      </c>
      <c r="W295" s="19">
        <f>VLOOKUP(E295,'Win Rate'!B:I,8,FALSE)</f>
        <v>0.47570850202429149</v>
      </c>
      <c r="X295" s="20">
        <f>VLOOKUP(E295,'Win Rate'!B:J,9,FALSE)</f>
        <v>-16.89276072380623</v>
      </c>
      <c r="Y295" s="18" cm="1">
        <f t="array" ref="Y295">IFERROR(INDEX($Z$2:$Z294,SUMPRODUCT(MAX(ROW($D$2:$D294)*($D295=$D$2:$D294))-1)),_xlfn.IFNA(IF(VLOOKUP(D295,'4.2 Elo (Values)'!A:C,3,FALSE)&gt;0,VLOOKUP(Results!D295,'4.2 Elo (Values)'!A:C,3,FALSE),400),400))</f>
        <v>339.70284125870018</v>
      </c>
      <c r="Z295" s="18">
        <f>Y295+(IFERROR(VLOOKUP(D295,'4.2 Elo (Values)'!A:J,10,FALSE),40)*(V295-(1/(10^(((AVERAGEIFS(Y:Y,A:A,A295)+AVERAGEIFS(X:X,A:A,A295))-(Y295+X295))/400)+1)*O295)))</f>
        <v>297.93266256964807</v>
      </c>
      <c r="AA295" s="18">
        <f t="shared" si="44"/>
        <v>-41.770178689052102</v>
      </c>
      <c r="AB295">
        <f>VLOOKUP($A295,Events!$B:$I,4,FALSE)</f>
        <v>0</v>
      </c>
      <c r="AC295">
        <f>VLOOKUP($A295,Events!$B:$I,5,FALSE)</f>
        <v>0</v>
      </c>
      <c r="AD295">
        <f>VLOOKUP($A295,Events!$B:$I,6,FALSE)</f>
        <v>0</v>
      </c>
      <c r="AE295">
        <f>VLOOKUP($A295,Events!$B:$I,7,FALSE)</f>
        <v>0</v>
      </c>
      <c r="AF295">
        <f>VLOOKUP($A295,Events!$B:$I,8,FALSE)</f>
        <v>0</v>
      </c>
    </row>
    <row r="296" spans="1:32" ht="15" customHeight="1" x14ac:dyDescent="0.3">
      <c r="A296" t="s">
        <v>24524</v>
      </c>
      <c r="B296" t="s">
        <v>24505</v>
      </c>
      <c r="C296" t="s">
        <v>24214</v>
      </c>
      <c r="D296" t="s">
        <v>21958</v>
      </c>
      <c r="E296" t="s">
        <v>39</v>
      </c>
      <c r="F296" t="s">
        <v>164</v>
      </c>
      <c r="G296" s="2" t="s">
        <v>24549</v>
      </c>
      <c r="H296" t="s">
        <v>25</v>
      </c>
      <c r="I296" s="1">
        <v>0</v>
      </c>
      <c r="J296" s="1">
        <v>0</v>
      </c>
      <c r="K296" s="1">
        <v>0</v>
      </c>
      <c r="L296" s="1">
        <v>0</v>
      </c>
      <c r="M296" s="1">
        <v>0</v>
      </c>
      <c r="O296" s="1">
        <f t="shared" si="36"/>
        <v>5</v>
      </c>
      <c r="P296" s="1">
        <f t="shared" si="37"/>
        <v>0</v>
      </c>
      <c r="Q296" s="1">
        <f t="shared" si="38"/>
        <v>0</v>
      </c>
      <c r="R296" s="1">
        <f t="shared" si="39"/>
        <v>5</v>
      </c>
      <c r="S296" s="1">
        <f t="shared" si="40"/>
        <v>0</v>
      </c>
      <c r="T296" s="1">
        <f t="shared" si="41"/>
        <v>0</v>
      </c>
      <c r="U296" s="1">
        <f t="shared" si="42"/>
        <v>0</v>
      </c>
      <c r="V296" s="1">
        <f t="shared" si="43"/>
        <v>0</v>
      </c>
      <c r="W296" s="19">
        <f>VLOOKUP(E296,'Win Rate'!B:I,8,FALSE)</f>
        <v>0.42931034482758623</v>
      </c>
      <c r="X296" s="20">
        <f>VLOOKUP(E296,'Win Rate'!B:J,9,FALSE)</f>
        <v>-49.451458671992945</v>
      </c>
      <c r="Y296" s="18" cm="1">
        <f t="array" ref="Y296">IFERROR(INDEX($Z$2:$Z295,SUMPRODUCT(MAX(ROW($D$2:$D295)*($D296=$D$2:$D295))-1)),_xlfn.IFNA(IF(VLOOKUP(D296,'4.2 Elo (Values)'!A:C,3,FALSE)&gt;0,VLOOKUP(Results!D296,'4.2 Elo (Values)'!A:C,3,FALSE),400),400))</f>
        <v>338.35090836506305</v>
      </c>
      <c r="Z296" s="18">
        <f>Y296+(IFERROR(VLOOKUP(D296,'4.2 Elo (Values)'!A:J,10,FALSE),40)*(V296-(1/(10^(((AVERAGEIFS(Y:Y,A:A,A296)+AVERAGEIFS(X:X,A:A,A296))-(Y296+X296))/400)+1)*O296)))</f>
        <v>265.82286210655667</v>
      </c>
      <c r="AA296" s="18">
        <f t="shared" si="44"/>
        <v>-72.528046258506379</v>
      </c>
      <c r="AB296">
        <f>VLOOKUP($A296,Events!$B:$I,4,FALSE)</f>
        <v>0</v>
      </c>
      <c r="AC296">
        <f>VLOOKUP($A296,Events!$B:$I,5,FALSE)</f>
        <v>0</v>
      </c>
      <c r="AD296">
        <f>VLOOKUP($A296,Events!$B:$I,6,FALSE)</f>
        <v>0</v>
      </c>
      <c r="AE296">
        <f>VLOOKUP($A296,Events!$B:$I,7,FALSE)</f>
        <v>0</v>
      </c>
      <c r="AF296">
        <f>VLOOKUP($A296,Events!$B:$I,8,FALSE)</f>
        <v>0</v>
      </c>
    </row>
    <row r="297" spans="1:32" ht="15" customHeight="1" x14ac:dyDescent="0.3">
      <c r="A297" t="s">
        <v>24550</v>
      </c>
      <c r="B297" t="s">
        <v>24505</v>
      </c>
      <c r="C297" t="s">
        <v>24214</v>
      </c>
      <c r="D297" t="s">
        <v>13556</v>
      </c>
      <c r="E297" t="s">
        <v>22</v>
      </c>
      <c r="F297" t="s">
        <v>54</v>
      </c>
      <c r="G297" s="2" t="s">
        <v>24551</v>
      </c>
      <c r="H297" t="s">
        <v>368</v>
      </c>
      <c r="I297" s="1">
        <v>1</v>
      </c>
      <c r="J297" s="1">
        <v>1</v>
      </c>
      <c r="K297" s="1">
        <v>1</v>
      </c>
      <c r="L297" s="1">
        <v>1</v>
      </c>
      <c r="M297" s="1">
        <v>1</v>
      </c>
      <c r="O297" s="1">
        <f t="shared" si="36"/>
        <v>5</v>
      </c>
      <c r="P297" s="1">
        <f t="shared" si="37"/>
        <v>5</v>
      </c>
      <c r="Q297" s="1">
        <f t="shared" si="38"/>
        <v>0</v>
      </c>
      <c r="R297" s="1">
        <f t="shared" si="39"/>
        <v>0</v>
      </c>
      <c r="S297" s="1">
        <f t="shared" si="40"/>
        <v>1</v>
      </c>
      <c r="T297" s="1">
        <f t="shared" si="41"/>
        <v>1</v>
      </c>
      <c r="U297" s="1">
        <f t="shared" si="42"/>
        <v>1</v>
      </c>
      <c r="V297" s="1">
        <f t="shared" si="43"/>
        <v>5</v>
      </c>
      <c r="W297" s="19">
        <f>VLOOKUP(E297,'Win Rate'!B:I,8,FALSE)</f>
        <v>0.5028490028490028</v>
      </c>
      <c r="X297" s="20">
        <f>VLOOKUP(E297,'Win Rate'!B:J,9,FALSE)</f>
        <v>1.9797113714570256</v>
      </c>
      <c r="Y297" s="18" cm="1">
        <f t="array" ref="Y297">IFERROR(INDEX($Z$2:$Z296,SUMPRODUCT(MAX(ROW($D$2:$D296)*($D297=$D$2:$D296))-1)),_xlfn.IFNA(IF(VLOOKUP(D297,'4.2 Elo (Values)'!A:C,3,FALSE)&gt;0,VLOOKUP(Results!D297,'4.2 Elo (Values)'!A:C,3,FALSE),400),400))</f>
        <v>389.75249993534413</v>
      </c>
      <c r="Z297" s="18">
        <f>Y297+(IFERROR(VLOOKUP(D297,'4.2 Elo (Values)'!A:J,10,FALSE),40)*(V297-(1/(10^(((AVERAGEIFS(Y:Y,A:A,A297)+AVERAGEIFS(X:X,A:A,A297))-(Y297+X297))/400)+1)*O297)))</f>
        <v>497.32888204323399</v>
      </c>
      <c r="AA297" s="18">
        <f t="shared" si="44"/>
        <v>107.57638210788986</v>
      </c>
      <c r="AB297">
        <f>VLOOKUP($A297,Events!$B:$I,4,FALSE)</f>
        <v>0</v>
      </c>
      <c r="AC297">
        <f>VLOOKUP($A297,Events!$B:$I,5,FALSE)</f>
        <v>0</v>
      </c>
      <c r="AD297">
        <f>VLOOKUP($A297,Events!$B:$I,6,FALSE)</f>
        <v>0</v>
      </c>
      <c r="AE297">
        <f>VLOOKUP($A297,Events!$B:$I,7,FALSE)</f>
        <v>0</v>
      </c>
      <c r="AF297">
        <f>VLOOKUP($A297,Events!$B:$I,8,FALSE)</f>
        <v>0</v>
      </c>
    </row>
    <row r="298" spans="1:32" ht="15" customHeight="1" x14ac:dyDescent="0.3">
      <c r="A298" t="s">
        <v>24550</v>
      </c>
      <c r="B298" t="s">
        <v>24505</v>
      </c>
      <c r="C298" t="s">
        <v>24214</v>
      </c>
      <c r="D298" t="s">
        <v>972</v>
      </c>
      <c r="E298" t="s">
        <v>77</v>
      </c>
      <c r="F298" t="s">
        <v>24944</v>
      </c>
      <c r="G298" s="2" t="s">
        <v>24552</v>
      </c>
      <c r="H298" t="s">
        <v>368</v>
      </c>
      <c r="I298" s="1">
        <v>1</v>
      </c>
      <c r="J298" s="1">
        <v>1</v>
      </c>
      <c r="K298" s="1">
        <v>1</v>
      </c>
      <c r="L298" s="1">
        <v>0</v>
      </c>
      <c r="M298" s="1">
        <v>1</v>
      </c>
      <c r="O298" s="1">
        <f t="shared" si="36"/>
        <v>5</v>
      </c>
      <c r="P298" s="1">
        <f t="shared" si="37"/>
        <v>4</v>
      </c>
      <c r="Q298" s="1">
        <f t="shared" si="38"/>
        <v>0</v>
      </c>
      <c r="R298" s="1">
        <f t="shared" si="39"/>
        <v>1</v>
      </c>
      <c r="S298" s="1">
        <f t="shared" si="40"/>
        <v>1</v>
      </c>
      <c r="T298" s="1">
        <f t="shared" si="41"/>
        <v>0</v>
      </c>
      <c r="U298" s="1">
        <f t="shared" si="42"/>
        <v>0</v>
      </c>
      <c r="V298" s="1">
        <f t="shared" si="43"/>
        <v>4</v>
      </c>
      <c r="W298" s="19">
        <f>VLOOKUP(E298,'Win Rate'!B:I,8,FALSE)</f>
        <v>0.56799999999999995</v>
      </c>
      <c r="X298" s="20">
        <f>VLOOKUP(E298,'Win Rate'!B:J,9,FALSE)</f>
        <v>47.545835558442661</v>
      </c>
      <c r="Y298" s="18" cm="1">
        <f t="array" ref="Y298">IFERROR(INDEX($Z$2:$Z297,SUMPRODUCT(MAX(ROW($D$2:$D297)*($D298=$D$2:$D297))-1)),_xlfn.IFNA(IF(VLOOKUP(D298,'4.2 Elo (Values)'!A:C,3,FALSE)&gt;0,VLOOKUP(Results!D298,'4.2 Elo (Values)'!A:C,3,FALSE),400),400))</f>
        <v>534.6089923967254</v>
      </c>
      <c r="Z298" s="18">
        <f>Y298+(IFERROR(VLOOKUP(D298,'4.2 Elo (Values)'!A:J,10,FALSE),40)*(V298-(1/(10^(((AVERAGEIFS(Y:Y,A:A,A298)+AVERAGEIFS(X:X,A:A,A298))-(Y298+X298))/400)+1)*O298)))</f>
        <v>542.611401344157</v>
      </c>
      <c r="AA298" s="18">
        <f t="shared" si="44"/>
        <v>8.0024089474316042</v>
      </c>
      <c r="AB298">
        <f>VLOOKUP($A298,Events!$B:$I,4,FALSE)</f>
        <v>0</v>
      </c>
      <c r="AC298">
        <f>VLOOKUP($A298,Events!$B:$I,5,FALSE)</f>
        <v>0</v>
      </c>
      <c r="AD298">
        <f>VLOOKUP($A298,Events!$B:$I,6,FALSE)</f>
        <v>0</v>
      </c>
      <c r="AE298">
        <f>VLOOKUP($A298,Events!$B:$I,7,FALSE)</f>
        <v>0</v>
      </c>
      <c r="AF298">
        <f>VLOOKUP($A298,Events!$B:$I,8,FALSE)</f>
        <v>0</v>
      </c>
    </row>
    <row r="299" spans="1:32" ht="15" customHeight="1" x14ac:dyDescent="0.3">
      <c r="A299" t="s">
        <v>24550</v>
      </c>
      <c r="B299" t="s">
        <v>24505</v>
      </c>
      <c r="C299" t="s">
        <v>24214</v>
      </c>
      <c r="D299" t="s">
        <v>24553</v>
      </c>
      <c r="E299" t="s">
        <v>22</v>
      </c>
      <c r="F299" t="s">
        <v>24554</v>
      </c>
      <c r="G299" s="2" t="s">
        <v>24555</v>
      </c>
      <c r="H299" t="s">
        <v>368</v>
      </c>
      <c r="I299" s="1">
        <v>1</v>
      </c>
      <c r="J299" s="1">
        <v>1</v>
      </c>
      <c r="K299" s="1">
        <v>0</v>
      </c>
      <c r="L299" s="1">
        <v>1</v>
      </c>
      <c r="M299" s="1">
        <v>1</v>
      </c>
      <c r="O299" s="1">
        <f t="shared" si="36"/>
        <v>5</v>
      </c>
      <c r="P299" s="1">
        <f t="shared" si="37"/>
        <v>4</v>
      </c>
      <c r="Q299" s="1">
        <f t="shared" si="38"/>
        <v>0</v>
      </c>
      <c r="R299" s="1">
        <f t="shared" si="39"/>
        <v>1</v>
      </c>
      <c r="S299" s="1">
        <f t="shared" si="40"/>
        <v>0</v>
      </c>
      <c r="T299" s="1">
        <f t="shared" si="41"/>
        <v>0</v>
      </c>
      <c r="U299" s="1">
        <f t="shared" si="42"/>
        <v>0</v>
      </c>
      <c r="V299" s="1">
        <f t="shared" si="43"/>
        <v>4</v>
      </c>
      <c r="W299" s="19">
        <f>VLOOKUP(E299,'Win Rate'!B:I,8,FALSE)</f>
        <v>0.5028490028490028</v>
      </c>
      <c r="X299" s="20">
        <f>VLOOKUP(E299,'Win Rate'!B:J,9,FALSE)</f>
        <v>1.9797113714570256</v>
      </c>
      <c r="Y299" s="18" cm="1">
        <f t="array" ref="Y299">IFERROR(INDEX($Z$2:$Z298,SUMPRODUCT(MAX(ROW($D$2:$D298)*($D299=$D$2:$D298))-1)),_xlfn.IFNA(IF(VLOOKUP(D299,'4.2 Elo (Values)'!A:C,3,FALSE)&gt;0,VLOOKUP(Results!D299,'4.2 Elo (Values)'!A:C,3,FALSE),400),400))</f>
        <v>400</v>
      </c>
      <c r="Z299" s="18">
        <f>Y299+(IFERROR(VLOOKUP(D299,'4.2 Elo (Values)'!A:J,10,FALSE),40)*(V299-(1/(10^(((AVERAGEIFS(Y:Y,A:A,A299)+AVERAGEIFS(X:X,A:A,A299))-(Y299+X299))/400)+1)*O299)))</f>
        <v>464.63813098106101</v>
      </c>
      <c r="AA299" s="18">
        <f t="shared" si="44"/>
        <v>64.638130981061011</v>
      </c>
      <c r="AB299">
        <f>VLOOKUP($A299,Events!$B:$I,4,FALSE)</f>
        <v>0</v>
      </c>
      <c r="AC299">
        <f>VLOOKUP($A299,Events!$B:$I,5,FALSE)</f>
        <v>0</v>
      </c>
      <c r="AD299">
        <f>VLOOKUP($A299,Events!$B:$I,6,FALSE)</f>
        <v>0</v>
      </c>
      <c r="AE299">
        <f>VLOOKUP($A299,Events!$B:$I,7,FALSE)</f>
        <v>0</v>
      </c>
      <c r="AF299">
        <f>VLOOKUP($A299,Events!$B:$I,8,FALSE)</f>
        <v>0</v>
      </c>
    </row>
    <row r="300" spans="1:32" ht="15" customHeight="1" x14ac:dyDescent="0.3">
      <c r="A300" t="s">
        <v>24550</v>
      </c>
      <c r="B300" t="s">
        <v>24505</v>
      </c>
      <c r="C300" t="s">
        <v>24214</v>
      </c>
      <c r="D300" t="s">
        <v>956</v>
      </c>
      <c r="E300" t="s">
        <v>17</v>
      </c>
      <c r="F300" t="s">
        <v>24195</v>
      </c>
      <c r="G300" s="2" t="s">
        <v>24556</v>
      </c>
      <c r="H300" t="s">
        <v>368</v>
      </c>
      <c r="I300" s="1">
        <v>0.5</v>
      </c>
      <c r="J300" s="1">
        <v>1</v>
      </c>
      <c r="K300" s="1">
        <v>1</v>
      </c>
      <c r="L300" s="1">
        <v>1</v>
      </c>
      <c r="M300" s="1">
        <v>0</v>
      </c>
      <c r="O300" s="1">
        <f t="shared" si="36"/>
        <v>5</v>
      </c>
      <c r="P300" s="1">
        <f t="shared" si="37"/>
        <v>3</v>
      </c>
      <c r="Q300" s="1">
        <f t="shared" si="38"/>
        <v>1</v>
      </c>
      <c r="R300" s="1">
        <f t="shared" si="39"/>
        <v>1</v>
      </c>
      <c r="S300" s="1">
        <f t="shared" si="40"/>
        <v>0</v>
      </c>
      <c r="T300" s="1">
        <f t="shared" si="41"/>
        <v>0</v>
      </c>
      <c r="U300" s="1">
        <f t="shared" si="42"/>
        <v>0</v>
      </c>
      <c r="V300" s="1">
        <f t="shared" si="43"/>
        <v>3.5</v>
      </c>
      <c r="W300" s="19">
        <f>VLOOKUP(E300,'Win Rate'!B:I,8,FALSE)</f>
        <v>0.48888888888888887</v>
      </c>
      <c r="X300" s="20">
        <f>VLOOKUP(E300,'Win Rate'!B:J,9,FALSE)</f>
        <v>-7.7220620781546527</v>
      </c>
      <c r="Y300" s="18" cm="1">
        <f t="array" ref="Y300">IFERROR(INDEX($Z$2:$Z299,SUMPRODUCT(MAX(ROW($D$2:$D299)*($D300=$D$2:$D299))-1)),_xlfn.IFNA(IF(VLOOKUP(D300,'4.2 Elo (Values)'!A:C,3,FALSE)&gt;0,VLOOKUP(Results!D300,'4.2 Elo (Values)'!A:C,3,FALSE),400),400))</f>
        <v>541.72603619910819</v>
      </c>
      <c r="Z300" s="18">
        <f>Y300+(IFERROR(VLOOKUP(D300,'4.2 Elo (Values)'!A:J,10,FALSE),40)*(V300-(1/(10^(((AVERAGEIFS(Y:Y,A:A,A300)+AVERAGEIFS(X:X,A:A,A300))-(Y300+X300))/400)+1)*O300)))</f>
        <v>545.63926276761913</v>
      </c>
      <c r="AA300" s="18">
        <f t="shared" si="44"/>
        <v>3.913226568510936</v>
      </c>
      <c r="AB300">
        <f>VLOOKUP($A300,Events!$B:$I,4,FALSE)</f>
        <v>0</v>
      </c>
      <c r="AC300">
        <f>VLOOKUP($A300,Events!$B:$I,5,FALSE)</f>
        <v>0</v>
      </c>
      <c r="AD300">
        <f>VLOOKUP($A300,Events!$B:$I,6,FALSE)</f>
        <v>0</v>
      </c>
      <c r="AE300">
        <f>VLOOKUP($A300,Events!$B:$I,7,FALSE)</f>
        <v>0</v>
      </c>
      <c r="AF300">
        <f>VLOOKUP($A300,Events!$B:$I,8,FALSE)</f>
        <v>0</v>
      </c>
    </row>
    <row r="301" spans="1:32" ht="15" customHeight="1" x14ac:dyDescent="0.3">
      <c r="A301" t="s">
        <v>24550</v>
      </c>
      <c r="B301" t="s">
        <v>24505</v>
      </c>
      <c r="C301" t="s">
        <v>24214</v>
      </c>
      <c r="D301" t="s">
        <v>377</v>
      </c>
      <c r="E301" t="s">
        <v>30</v>
      </c>
      <c r="F301" t="s">
        <v>31</v>
      </c>
      <c r="G301" s="2" t="s">
        <v>24557</v>
      </c>
      <c r="H301" t="s">
        <v>368</v>
      </c>
      <c r="I301" s="1">
        <v>0</v>
      </c>
      <c r="J301" s="1">
        <v>1</v>
      </c>
      <c r="K301" s="1">
        <v>1</v>
      </c>
      <c r="L301" s="1">
        <v>0</v>
      </c>
      <c r="M301" s="1">
        <v>1</v>
      </c>
      <c r="O301" s="1">
        <f t="shared" si="36"/>
        <v>5</v>
      </c>
      <c r="P301" s="1">
        <f t="shared" si="37"/>
        <v>3</v>
      </c>
      <c r="Q301" s="1">
        <f t="shared" si="38"/>
        <v>0</v>
      </c>
      <c r="R301" s="1">
        <f t="shared" si="39"/>
        <v>2</v>
      </c>
      <c r="S301" s="1">
        <f t="shared" si="40"/>
        <v>0</v>
      </c>
      <c r="T301" s="1">
        <f t="shared" si="41"/>
        <v>0</v>
      </c>
      <c r="U301" s="1">
        <f t="shared" si="42"/>
        <v>0</v>
      </c>
      <c r="V301" s="1">
        <f t="shared" si="43"/>
        <v>3</v>
      </c>
      <c r="W301" s="19">
        <f>VLOOKUP(E301,'Win Rate'!B:I,8,FALSE)</f>
        <v>0.48230088495575218</v>
      </c>
      <c r="X301" s="20">
        <f>VLOOKUP(E301,'Win Rate'!B:J,9,FALSE)</f>
        <v>-12.30374552221522</v>
      </c>
      <c r="Y301" s="18" cm="1">
        <f t="array" ref="Y301">IFERROR(INDEX($Z$2:$Z300,SUMPRODUCT(MAX(ROW($D$2:$D300)*($D301=$D$2:$D300))-1)),_xlfn.IFNA(IF(VLOOKUP(D301,'4.2 Elo (Values)'!A:C,3,FALSE)&gt;0,VLOOKUP(Results!D301,'4.2 Elo (Values)'!A:C,3,FALSE),400),400))</f>
        <v>504.12331056673975</v>
      </c>
      <c r="Z301" s="18">
        <f>Y301+(IFERROR(VLOOKUP(D301,'4.2 Elo (Values)'!A:J,10,FALSE),40)*(V301-(1/(10^(((AVERAGEIFS(Y:Y,A:A,A301)+AVERAGEIFS(X:X,A:A,A301))-(Y301+X301))/400)+1)*O301)))</f>
        <v>503.21950142111336</v>
      </c>
      <c r="AA301" s="18">
        <f t="shared" si="44"/>
        <v>-0.90380914562638281</v>
      </c>
      <c r="AB301">
        <f>VLOOKUP($A301,Events!$B:$I,4,FALSE)</f>
        <v>0</v>
      </c>
      <c r="AC301">
        <f>VLOOKUP($A301,Events!$B:$I,5,FALSE)</f>
        <v>0</v>
      </c>
      <c r="AD301">
        <f>VLOOKUP($A301,Events!$B:$I,6,FALSE)</f>
        <v>0</v>
      </c>
      <c r="AE301">
        <f>VLOOKUP($A301,Events!$B:$I,7,FALSE)</f>
        <v>0</v>
      </c>
      <c r="AF301">
        <f>VLOOKUP($A301,Events!$B:$I,8,FALSE)</f>
        <v>0</v>
      </c>
    </row>
    <row r="302" spans="1:32" ht="15" customHeight="1" x14ac:dyDescent="0.3">
      <c r="A302" t="s">
        <v>24550</v>
      </c>
      <c r="B302" t="s">
        <v>24505</v>
      </c>
      <c r="C302" t="s">
        <v>24214</v>
      </c>
      <c r="D302" t="s">
        <v>8281</v>
      </c>
      <c r="E302" t="s">
        <v>33</v>
      </c>
      <c r="F302" t="s">
        <v>129</v>
      </c>
      <c r="G302" s="2" t="s">
        <v>24558</v>
      </c>
      <c r="H302" t="s">
        <v>368</v>
      </c>
      <c r="I302" s="1">
        <v>0</v>
      </c>
      <c r="J302" s="1">
        <v>1</v>
      </c>
      <c r="K302" s="1">
        <v>1</v>
      </c>
      <c r="L302" s="1">
        <v>0</v>
      </c>
      <c r="M302" s="1">
        <v>1</v>
      </c>
      <c r="O302" s="1">
        <f t="shared" si="36"/>
        <v>5</v>
      </c>
      <c r="P302" s="1">
        <f t="shared" si="37"/>
        <v>3</v>
      </c>
      <c r="Q302" s="1">
        <f t="shared" si="38"/>
        <v>0</v>
      </c>
      <c r="R302" s="1">
        <f t="shared" si="39"/>
        <v>2</v>
      </c>
      <c r="S302" s="1">
        <f t="shared" si="40"/>
        <v>0</v>
      </c>
      <c r="T302" s="1">
        <f t="shared" si="41"/>
        <v>0</v>
      </c>
      <c r="U302" s="1">
        <f t="shared" si="42"/>
        <v>0</v>
      </c>
      <c r="V302" s="1">
        <f t="shared" si="43"/>
        <v>3</v>
      </c>
      <c r="W302" s="19">
        <f>VLOOKUP(E302,'Win Rate'!B:I,8,FALSE)</f>
        <v>0.5723140495867769</v>
      </c>
      <c r="X302" s="20">
        <f>VLOOKUP(E302,'Win Rate'!B:J,9,FALSE)</f>
        <v>50.603769443012347</v>
      </c>
      <c r="Y302" s="18" cm="1">
        <f t="array" ref="Y302">IFERROR(INDEX($Z$2:$Z301,SUMPRODUCT(MAX(ROW($D$2:$D301)*($D302=$D$2:$D301))-1)),_xlfn.IFNA(IF(VLOOKUP(D302,'4.2 Elo (Values)'!A:C,3,FALSE)&gt;0,VLOOKUP(Results!D302,'4.2 Elo (Values)'!A:C,3,FALSE),400),400))</f>
        <v>408.29130865945319</v>
      </c>
      <c r="Z302" s="18">
        <f>Y302+(IFERROR(VLOOKUP(D302,'4.2 Elo (Values)'!A:J,10,FALSE),40)*(V302-(1/(10^(((AVERAGEIFS(Y:Y,A:A,A302)+AVERAGEIFS(X:X,A:A,A302))-(Y302+X302))/400)+1)*O302)))</f>
        <v>416.60485262177446</v>
      </c>
      <c r="AA302" s="18">
        <f t="shared" si="44"/>
        <v>8.3135439623212619</v>
      </c>
      <c r="AB302">
        <f>VLOOKUP($A302,Events!$B:$I,4,FALSE)</f>
        <v>0</v>
      </c>
      <c r="AC302">
        <f>VLOOKUP($A302,Events!$B:$I,5,FALSE)</f>
        <v>0</v>
      </c>
      <c r="AD302">
        <f>VLOOKUP($A302,Events!$B:$I,6,FALSE)</f>
        <v>0</v>
      </c>
      <c r="AE302">
        <f>VLOOKUP($A302,Events!$B:$I,7,FALSE)</f>
        <v>0</v>
      </c>
      <c r="AF302">
        <f>VLOOKUP($A302,Events!$B:$I,8,FALSE)</f>
        <v>0</v>
      </c>
    </row>
    <row r="303" spans="1:32" ht="15" customHeight="1" x14ac:dyDescent="0.3">
      <c r="A303" t="s">
        <v>24550</v>
      </c>
      <c r="B303" t="s">
        <v>24505</v>
      </c>
      <c r="C303" t="s">
        <v>24214</v>
      </c>
      <c r="D303" t="s">
        <v>2979</v>
      </c>
      <c r="E303" t="s">
        <v>146</v>
      </c>
      <c r="F303" t="s">
        <v>187</v>
      </c>
      <c r="G303" s="2" t="s">
        <v>24559</v>
      </c>
      <c r="H303" t="s">
        <v>368</v>
      </c>
      <c r="I303" s="1">
        <v>1</v>
      </c>
      <c r="J303" s="1">
        <v>0</v>
      </c>
      <c r="K303" s="1">
        <v>1</v>
      </c>
      <c r="L303" s="1">
        <v>1</v>
      </c>
      <c r="M303" s="1">
        <v>0</v>
      </c>
      <c r="O303" s="1">
        <f t="shared" si="36"/>
        <v>5</v>
      </c>
      <c r="P303" s="1">
        <f t="shared" si="37"/>
        <v>3</v>
      </c>
      <c r="Q303" s="1">
        <f t="shared" si="38"/>
        <v>0</v>
      </c>
      <c r="R303" s="1">
        <f t="shared" si="39"/>
        <v>2</v>
      </c>
      <c r="S303" s="1">
        <f t="shared" si="40"/>
        <v>0</v>
      </c>
      <c r="T303" s="1">
        <f t="shared" si="41"/>
        <v>0</v>
      </c>
      <c r="U303" s="1">
        <f t="shared" si="42"/>
        <v>0</v>
      </c>
      <c r="V303" s="1">
        <f t="shared" si="43"/>
        <v>3</v>
      </c>
      <c r="W303" s="19">
        <f>VLOOKUP(E303,'Win Rate'!B:I,8,FALSE)</f>
        <v>0.48071216617210683</v>
      </c>
      <c r="X303" s="20">
        <f>VLOOKUP(E303,'Win Rate'!B:J,9,FALSE)</f>
        <v>-13.409213657465418</v>
      </c>
      <c r="Y303" s="18" cm="1">
        <f t="array" ref="Y303">IFERROR(INDEX($Z$2:$Z302,SUMPRODUCT(MAX(ROW($D$2:$D302)*($D303=$D$2:$D302))-1)),_xlfn.IFNA(IF(VLOOKUP(D303,'4.2 Elo (Values)'!A:C,3,FALSE)&gt;0,VLOOKUP(Results!D303,'4.2 Elo (Values)'!A:C,3,FALSE),400),400))</f>
        <v>439.40632529179351</v>
      </c>
      <c r="Z303" s="18">
        <f>Y303+(IFERROR(VLOOKUP(D303,'4.2 Elo (Values)'!A:J,10,FALSE),40)*(V303-(1/(10^(((AVERAGEIFS(Y:Y,A:A,A303)+AVERAGEIFS(X:X,A:A,A303))-(Y303+X303))/400)+1)*O303)))</f>
        <v>457.13541347788839</v>
      </c>
      <c r="AA303" s="18">
        <f t="shared" si="44"/>
        <v>17.729088186094884</v>
      </c>
      <c r="AB303">
        <f>VLOOKUP($A303,Events!$B:$I,4,FALSE)</f>
        <v>0</v>
      </c>
      <c r="AC303">
        <f>VLOOKUP($A303,Events!$B:$I,5,FALSE)</f>
        <v>0</v>
      </c>
      <c r="AD303">
        <f>VLOOKUP($A303,Events!$B:$I,6,FALSE)</f>
        <v>0</v>
      </c>
      <c r="AE303">
        <f>VLOOKUP($A303,Events!$B:$I,7,FALSE)</f>
        <v>0</v>
      </c>
      <c r="AF303">
        <f>VLOOKUP($A303,Events!$B:$I,8,FALSE)</f>
        <v>0</v>
      </c>
    </row>
    <row r="304" spans="1:32" ht="15" customHeight="1" x14ac:dyDescent="0.3">
      <c r="A304" t="s">
        <v>24550</v>
      </c>
      <c r="B304" t="s">
        <v>24505</v>
      </c>
      <c r="C304" t="s">
        <v>24214</v>
      </c>
      <c r="D304" t="s">
        <v>379</v>
      </c>
      <c r="E304" t="s">
        <v>20</v>
      </c>
      <c r="F304" t="s">
        <v>24971</v>
      </c>
      <c r="G304" s="2" t="s">
        <v>24560</v>
      </c>
      <c r="H304" t="s">
        <v>368</v>
      </c>
      <c r="I304" s="1">
        <v>1</v>
      </c>
      <c r="J304" s="1">
        <v>0</v>
      </c>
      <c r="K304" s="1">
        <v>0</v>
      </c>
      <c r="L304" s="1">
        <v>1</v>
      </c>
      <c r="M304" s="1">
        <v>1</v>
      </c>
      <c r="O304" s="1">
        <f t="shared" si="36"/>
        <v>5</v>
      </c>
      <c r="P304" s="1">
        <f t="shared" si="37"/>
        <v>3</v>
      </c>
      <c r="Q304" s="1">
        <f t="shared" si="38"/>
        <v>0</v>
      </c>
      <c r="R304" s="1">
        <f t="shared" si="39"/>
        <v>2</v>
      </c>
      <c r="S304" s="1">
        <f t="shared" si="40"/>
        <v>0</v>
      </c>
      <c r="T304" s="1">
        <f t="shared" si="41"/>
        <v>0</v>
      </c>
      <c r="U304" s="1">
        <f t="shared" si="42"/>
        <v>0</v>
      </c>
      <c r="V304" s="1">
        <f t="shared" si="43"/>
        <v>3</v>
      </c>
      <c r="W304" s="19">
        <f>VLOOKUP(E304,'Win Rate'!B:I,8,FALSE)</f>
        <v>0.41608391608391609</v>
      </c>
      <c r="X304" s="20">
        <f>VLOOKUP(E304,'Win Rate'!B:J,9,FALSE)</f>
        <v>-58.867803902021024</v>
      </c>
      <c r="Y304" s="18" cm="1">
        <f t="array" ref="Y304">IFERROR(INDEX($Z$2:$Z303,SUMPRODUCT(MAX(ROW($D$2:$D303)*($D304=$D$2:$D303))-1)),_xlfn.IFNA(IF(VLOOKUP(D304,'4.2 Elo (Values)'!A:C,3,FALSE)&gt;0,VLOOKUP(Results!D304,'4.2 Elo (Values)'!A:C,3,FALSE),400),400))</f>
        <v>400</v>
      </c>
      <c r="Z304" s="18">
        <f>Y304+(IFERROR(VLOOKUP(D304,'4.2 Elo (Values)'!A:J,10,FALSE),40)*(V304-(1/(10^(((AVERAGEIFS(Y:Y,A:A,A304)+AVERAGEIFS(X:X,A:A,A304))-(Y304+X304))/400)+1)*O304)))</f>
        <v>441.79928419906832</v>
      </c>
      <c r="AA304" s="18">
        <f t="shared" si="44"/>
        <v>41.799284199068325</v>
      </c>
      <c r="AB304">
        <f>VLOOKUP($A304,Events!$B:$I,4,FALSE)</f>
        <v>0</v>
      </c>
      <c r="AC304">
        <f>VLOOKUP($A304,Events!$B:$I,5,FALSE)</f>
        <v>0</v>
      </c>
      <c r="AD304">
        <f>VLOOKUP($A304,Events!$B:$I,6,FALSE)</f>
        <v>0</v>
      </c>
      <c r="AE304">
        <f>VLOOKUP($A304,Events!$B:$I,7,FALSE)</f>
        <v>0</v>
      </c>
      <c r="AF304">
        <f>VLOOKUP($A304,Events!$B:$I,8,FALSE)</f>
        <v>0</v>
      </c>
    </row>
    <row r="305" spans="1:32" ht="15" customHeight="1" x14ac:dyDescent="0.3">
      <c r="A305" t="s">
        <v>24550</v>
      </c>
      <c r="B305" t="s">
        <v>24505</v>
      </c>
      <c r="C305" t="s">
        <v>24214</v>
      </c>
      <c r="D305" t="s">
        <v>2355</v>
      </c>
      <c r="E305" t="s">
        <v>98</v>
      </c>
      <c r="F305" t="s">
        <v>24386</v>
      </c>
      <c r="G305" s="2" t="s">
        <v>24561</v>
      </c>
      <c r="H305" t="s">
        <v>368</v>
      </c>
      <c r="I305" s="1">
        <v>0.5</v>
      </c>
      <c r="J305" s="1">
        <v>1</v>
      </c>
      <c r="K305" s="1">
        <v>0</v>
      </c>
      <c r="L305" s="1">
        <v>1</v>
      </c>
      <c r="M305" s="1">
        <v>0</v>
      </c>
      <c r="O305" s="1">
        <f t="shared" si="36"/>
        <v>5</v>
      </c>
      <c r="P305" s="1">
        <f t="shared" si="37"/>
        <v>2</v>
      </c>
      <c r="Q305" s="1">
        <f t="shared" si="38"/>
        <v>1</v>
      </c>
      <c r="R305" s="1">
        <f t="shared" si="39"/>
        <v>2</v>
      </c>
      <c r="S305" s="1">
        <f t="shared" si="40"/>
        <v>0</v>
      </c>
      <c r="T305" s="1">
        <f t="shared" si="41"/>
        <v>0</v>
      </c>
      <c r="U305" s="1">
        <f t="shared" si="42"/>
        <v>0</v>
      </c>
      <c r="V305" s="1">
        <f t="shared" si="43"/>
        <v>2.5</v>
      </c>
      <c r="W305" s="19">
        <f>VLOOKUP(E305,'Win Rate'!B:I,8,FALSE)</f>
        <v>0.53611111111111109</v>
      </c>
      <c r="X305" s="20">
        <f>VLOOKUP(E305,'Win Rate'!B:J,9,FALSE)</f>
        <v>25.136335144076178</v>
      </c>
      <c r="Y305" s="18" cm="1">
        <f t="array" ref="Y305">IFERROR(INDEX($Z$2:$Z304,SUMPRODUCT(MAX(ROW($D$2:$D304)*($D305=$D$2:$D304))-1)),_xlfn.IFNA(IF(VLOOKUP(D305,'4.2 Elo (Values)'!A:C,3,FALSE)&gt;0,VLOOKUP(Results!D305,'4.2 Elo (Values)'!A:C,3,FALSE),400),400))</f>
        <v>455.13210614366909</v>
      </c>
      <c r="Z305" s="18">
        <f>Y305+(IFERROR(VLOOKUP(D305,'4.2 Elo (Values)'!A:J,10,FALSE),40)*(V305-(1/(10^(((AVERAGEIFS(Y:Y,A:A,A305)+AVERAGEIFS(X:X,A:A,A305))-(Y305+X305))/400)+1)*O305)))</f>
        <v>446.28043456289583</v>
      </c>
      <c r="AA305" s="18">
        <f t="shared" si="44"/>
        <v>-8.8516715807732567</v>
      </c>
      <c r="AB305">
        <f>VLOOKUP($A305,Events!$B:$I,4,FALSE)</f>
        <v>0</v>
      </c>
      <c r="AC305">
        <f>VLOOKUP($A305,Events!$B:$I,5,FALSE)</f>
        <v>0</v>
      </c>
      <c r="AD305">
        <f>VLOOKUP($A305,Events!$B:$I,6,FALSE)</f>
        <v>0</v>
      </c>
      <c r="AE305">
        <f>VLOOKUP($A305,Events!$B:$I,7,FALSE)</f>
        <v>0</v>
      </c>
      <c r="AF305">
        <f>VLOOKUP($A305,Events!$B:$I,8,FALSE)</f>
        <v>0</v>
      </c>
    </row>
    <row r="306" spans="1:32" ht="15" customHeight="1" x14ac:dyDescent="0.3">
      <c r="A306" t="s">
        <v>24550</v>
      </c>
      <c r="B306" t="s">
        <v>24505</v>
      </c>
      <c r="C306" t="s">
        <v>24214</v>
      </c>
      <c r="D306" t="s">
        <v>11462</v>
      </c>
      <c r="E306" t="s">
        <v>17</v>
      </c>
      <c r="F306" t="s">
        <v>24195</v>
      </c>
      <c r="G306" s="2" t="s">
        <v>24562</v>
      </c>
      <c r="H306" t="s">
        <v>368</v>
      </c>
      <c r="I306" s="1">
        <v>1</v>
      </c>
      <c r="J306" s="1">
        <v>1</v>
      </c>
      <c r="K306" s="1">
        <v>0</v>
      </c>
      <c r="L306" s="1">
        <v>0</v>
      </c>
      <c r="M306" s="1">
        <v>0</v>
      </c>
      <c r="O306" s="1">
        <f t="shared" si="36"/>
        <v>5</v>
      </c>
      <c r="P306" s="1">
        <f t="shared" si="37"/>
        <v>2</v>
      </c>
      <c r="Q306" s="1">
        <f t="shared" si="38"/>
        <v>0</v>
      </c>
      <c r="R306" s="1">
        <f t="shared" si="39"/>
        <v>3</v>
      </c>
      <c r="S306" s="1">
        <f t="shared" si="40"/>
        <v>0</v>
      </c>
      <c r="T306" s="1">
        <f t="shared" si="41"/>
        <v>0</v>
      </c>
      <c r="U306" s="1">
        <f t="shared" si="42"/>
        <v>0</v>
      </c>
      <c r="V306" s="1">
        <f t="shared" si="43"/>
        <v>2</v>
      </c>
      <c r="W306" s="19">
        <f>VLOOKUP(E306,'Win Rate'!B:I,8,FALSE)</f>
        <v>0.48888888888888887</v>
      </c>
      <c r="X306" s="20">
        <f>VLOOKUP(E306,'Win Rate'!B:J,9,FALSE)</f>
        <v>-7.7220620781546527</v>
      </c>
      <c r="Y306" s="18" cm="1">
        <f t="array" ref="Y306">IFERROR(INDEX($Z$2:$Z305,SUMPRODUCT(MAX(ROW($D$2:$D305)*($D306=$D$2:$D305))-1)),_xlfn.IFNA(IF(VLOOKUP(D306,'4.2 Elo (Values)'!A:C,3,FALSE)&gt;0,VLOOKUP(Results!D306,'4.2 Elo (Values)'!A:C,3,FALSE),400),400))</f>
        <v>391.72000853512793</v>
      </c>
      <c r="Z306" s="18">
        <f>Y306+(IFERROR(VLOOKUP(D306,'4.2 Elo (Values)'!A:J,10,FALSE),40)*(V306-(1/(10^(((AVERAGEIFS(Y:Y,A:A,A306)+AVERAGEIFS(X:X,A:A,A306))-(Y306+X306))/400)+1)*O306)))</f>
        <v>381.50562188672194</v>
      </c>
      <c r="AA306" s="18">
        <f t="shared" si="44"/>
        <v>-10.214386648405991</v>
      </c>
      <c r="AB306">
        <f>VLOOKUP($A306,Events!$B:$I,4,FALSE)</f>
        <v>0</v>
      </c>
      <c r="AC306">
        <f>VLOOKUP($A306,Events!$B:$I,5,FALSE)</f>
        <v>0</v>
      </c>
      <c r="AD306">
        <f>VLOOKUP($A306,Events!$B:$I,6,FALSE)</f>
        <v>0</v>
      </c>
      <c r="AE306">
        <f>VLOOKUP($A306,Events!$B:$I,7,FALSE)</f>
        <v>0</v>
      </c>
      <c r="AF306">
        <f>VLOOKUP($A306,Events!$B:$I,8,FALSE)</f>
        <v>0</v>
      </c>
    </row>
    <row r="307" spans="1:32" ht="15" customHeight="1" x14ac:dyDescent="0.3">
      <c r="A307" t="s">
        <v>24550</v>
      </c>
      <c r="B307" t="s">
        <v>24505</v>
      </c>
      <c r="C307" t="s">
        <v>24214</v>
      </c>
      <c r="D307" t="s">
        <v>21436</v>
      </c>
      <c r="E307" t="s">
        <v>121</v>
      </c>
      <c r="F307" t="s">
        <v>474</v>
      </c>
      <c r="G307" s="2" t="s">
        <v>24563</v>
      </c>
      <c r="H307" t="s">
        <v>368</v>
      </c>
      <c r="I307" s="1">
        <v>0</v>
      </c>
      <c r="J307" s="1">
        <v>0</v>
      </c>
      <c r="K307" s="1">
        <v>0</v>
      </c>
      <c r="L307" s="1">
        <v>1</v>
      </c>
      <c r="M307" s="1">
        <v>1</v>
      </c>
      <c r="O307" s="1">
        <f t="shared" si="36"/>
        <v>5</v>
      </c>
      <c r="P307" s="1">
        <f t="shared" si="37"/>
        <v>2</v>
      </c>
      <c r="Q307" s="1">
        <f t="shared" si="38"/>
        <v>0</v>
      </c>
      <c r="R307" s="1">
        <f t="shared" si="39"/>
        <v>3</v>
      </c>
      <c r="S307" s="1">
        <f t="shared" si="40"/>
        <v>0</v>
      </c>
      <c r="T307" s="1">
        <f t="shared" si="41"/>
        <v>0</v>
      </c>
      <c r="U307" s="1">
        <f t="shared" si="42"/>
        <v>0</v>
      </c>
      <c r="V307" s="1">
        <f t="shared" si="43"/>
        <v>2</v>
      </c>
      <c r="W307" s="19">
        <f>VLOOKUP(E307,'Win Rate'!B:I,8,FALSE)</f>
        <v>0.60373443983402486</v>
      </c>
      <c r="X307" s="20">
        <f>VLOOKUP(E307,'Win Rate'!B:J,9,FALSE)</f>
        <v>73.143848695271856</v>
      </c>
      <c r="Y307" s="18" cm="1">
        <f t="array" ref="Y307">IFERROR(INDEX($Z$2:$Z306,SUMPRODUCT(MAX(ROW($D$2:$D306)*($D307=$D$2:$D306))-1)),_xlfn.IFNA(IF(VLOOKUP(D307,'4.2 Elo (Values)'!A:C,3,FALSE)&gt;0,VLOOKUP(Results!D307,'4.2 Elo (Values)'!A:C,3,FALSE),400),400))</f>
        <v>349.56574509524035</v>
      </c>
      <c r="Z307" s="18">
        <f>Y307+(IFERROR(VLOOKUP(D307,'4.2 Elo (Values)'!A:J,10,FALSE),40)*(V307-(1/(10^(((AVERAGEIFS(Y:Y,A:A,A307)+AVERAGEIFS(X:X,A:A,A307))-(Y307+X307))/400)+1)*O307)))</f>
        <v>328.24074403367143</v>
      </c>
      <c r="AA307" s="18">
        <f t="shared" si="44"/>
        <v>-21.325001061568912</v>
      </c>
      <c r="AB307">
        <f>VLOOKUP($A307,Events!$B:$I,4,FALSE)</f>
        <v>0</v>
      </c>
      <c r="AC307">
        <f>VLOOKUP($A307,Events!$B:$I,5,FALSE)</f>
        <v>0</v>
      </c>
      <c r="AD307">
        <f>VLOOKUP($A307,Events!$B:$I,6,FALSE)</f>
        <v>0</v>
      </c>
      <c r="AE307">
        <f>VLOOKUP($A307,Events!$B:$I,7,FALSE)</f>
        <v>0</v>
      </c>
      <c r="AF307">
        <f>VLOOKUP($A307,Events!$B:$I,8,FALSE)</f>
        <v>0</v>
      </c>
    </row>
    <row r="308" spans="1:32" ht="15" customHeight="1" x14ac:dyDescent="0.3">
      <c r="A308" t="s">
        <v>24550</v>
      </c>
      <c r="B308" t="s">
        <v>24505</v>
      </c>
      <c r="C308" t="s">
        <v>24214</v>
      </c>
      <c r="D308" t="s">
        <v>23086</v>
      </c>
      <c r="E308" t="s">
        <v>39</v>
      </c>
      <c r="F308" t="s">
        <v>71</v>
      </c>
      <c r="G308" s="2" t="s">
        <v>24564</v>
      </c>
      <c r="H308" t="s">
        <v>368</v>
      </c>
      <c r="I308" s="1">
        <v>0</v>
      </c>
      <c r="J308" s="1">
        <v>0</v>
      </c>
      <c r="K308" s="1">
        <v>1</v>
      </c>
      <c r="L308" s="1">
        <v>1</v>
      </c>
      <c r="M308" s="1">
        <v>0</v>
      </c>
      <c r="O308" s="1">
        <f t="shared" si="36"/>
        <v>5</v>
      </c>
      <c r="P308" s="1">
        <f t="shared" si="37"/>
        <v>2</v>
      </c>
      <c r="Q308" s="1">
        <f t="shared" si="38"/>
        <v>0</v>
      </c>
      <c r="R308" s="1">
        <f t="shared" si="39"/>
        <v>3</v>
      </c>
      <c r="S308" s="1">
        <f t="shared" si="40"/>
        <v>0</v>
      </c>
      <c r="T308" s="1">
        <f t="shared" si="41"/>
        <v>0</v>
      </c>
      <c r="U308" s="1">
        <f t="shared" si="42"/>
        <v>0</v>
      </c>
      <c r="V308" s="1">
        <f t="shared" si="43"/>
        <v>2</v>
      </c>
      <c r="W308" s="19">
        <f>VLOOKUP(E308,'Win Rate'!B:I,8,FALSE)</f>
        <v>0.42931034482758623</v>
      </c>
      <c r="X308" s="20">
        <f>VLOOKUP(E308,'Win Rate'!B:J,9,FALSE)</f>
        <v>-49.451458671992945</v>
      </c>
      <c r="Y308" s="18" cm="1">
        <f t="array" ref="Y308">IFERROR(INDEX($Z$2:$Z307,SUMPRODUCT(MAX(ROW($D$2:$D307)*($D308=$D$2:$D307))-1)),_xlfn.IFNA(IF(VLOOKUP(D308,'4.2 Elo (Values)'!A:C,3,FALSE)&gt;0,VLOOKUP(Results!D308,'4.2 Elo (Values)'!A:C,3,FALSE),400),400))</f>
        <v>229.83698531507665</v>
      </c>
      <c r="Z308" s="18">
        <f>Y308+(IFERROR(VLOOKUP(D308,'4.2 Elo (Values)'!A:J,10,FALSE),40)*(V308-(1/(10^(((AVERAGEIFS(Y:Y,A:A,A308)+AVERAGEIFS(X:X,A:A,A308))-(Y308+X308))/400)+1)*O308)))</f>
        <v>229.83698531507665</v>
      </c>
      <c r="AA308" s="18">
        <f t="shared" si="44"/>
        <v>0</v>
      </c>
      <c r="AB308">
        <f>VLOOKUP($A308,Events!$B:$I,4,FALSE)</f>
        <v>0</v>
      </c>
      <c r="AC308">
        <f>VLOOKUP($A308,Events!$B:$I,5,FALSE)</f>
        <v>0</v>
      </c>
      <c r="AD308">
        <f>VLOOKUP($A308,Events!$B:$I,6,FALSE)</f>
        <v>0</v>
      </c>
      <c r="AE308">
        <f>VLOOKUP($A308,Events!$B:$I,7,FALSE)</f>
        <v>0</v>
      </c>
      <c r="AF308">
        <f>VLOOKUP($A308,Events!$B:$I,8,FALSE)</f>
        <v>0</v>
      </c>
    </row>
    <row r="309" spans="1:32" ht="15" customHeight="1" x14ac:dyDescent="0.3">
      <c r="A309" t="s">
        <v>24550</v>
      </c>
      <c r="B309" t="s">
        <v>24505</v>
      </c>
      <c r="C309" t="s">
        <v>24214</v>
      </c>
      <c r="D309" t="s">
        <v>380</v>
      </c>
      <c r="E309" t="s">
        <v>146</v>
      </c>
      <c r="F309" t="s">
        <v>187</v>
      </c>
      <c r="G309" s="2" t="s">
        <v>24565</v>
      </c>
      <c r="H309" t="s">
        <v>368</v>
      </c>
      <c r="I309" s="1">
        <v>0</v>
      </c>
      <c r="J309" s="1">
        <v>0</v>
      </c>
      <c r="K309" s="1">
        <v>1</v>
      </c>
      <c r="L309" s="1">
        <v>0</v>
      </c>
      <c r="M309" s="1">
        <v>1</v>
      </c>
      <c r="O309" s="1">
        <f t="shared" si="36"/>
        <v>5</v>
      </c>
      <c r="P309" s="1">
        <f t="shared" si="37"/>
        <v>2</v>
      </c>
      <c r="Q309" s="1">
        <f t="shared" si="38"/>
        <v>0</v>
      </c>
      <c r="R309" s="1">
        <f t="shared" si="39"/>
        <v>3</v>
      </c>
      <c r="S309" s="1">
        <f t="shared" si="40"/>
        <v>0</v>
      </c>
      <c r="T309" s="1">
        <f t="shared" si="41"/>
        <v>0</v>
      </c>
      <c r="U309" s="1">
        <f t="shared" si="42"/>
        <v>0</v>
      </c>
      <c r="V309" s="1">
        <f t="shared" si="43"/>
        <v>2</v>
      </c>
      <c r="W309" s="19">
        <f>VLOOKUP(E309,'Win Rate'!B:I,8,FALSE)</f>
        <v>0.48071216617210683</v>
      </c>
      <c r="X309" s="20">
        <f>VLOOKUP(E309,'Win Rate'!B:J,9,FALSE)</f>
        <v>-13.409213657465418</v>
      </c>
      <c r="Y309" s="18" cm="1">
        <f t="array" ref="Y309">IFERROR(INDEX($Z$2:$Z308,SUMPRODUCT(MAX(ROW($D$2:$D308)*($D309=$D$2:$D308))-1)),_xlfn.IFNA(IF(VLOOKUP(D309,'4.2 Elo (Values)'!A:C,3,FALSE)&gt;0,VLOOKUP(Results!D309,'4.2 Elo (Values)'!A:C,3,FALSE),400),400))</f>
        <v>396.4166696670373</v>
      </c>
      <c r="Z309" s="18">
        <f>Y309+(IFERROR(VLOOKUP(D309,'4.2 Elo (Values)'!A:J,10,FALSE),40)*(V309-(1/(10^(((AVERAGEIFS(Y:Y,A:A,A309)+AVERAGEIFS(X:X,A:A,A309))-(Y309+X309))/400)+1)*O309)))</f>
        <v>386.48455963969536</v>
      </c>
      <c r="AA309" s="18">
        <f t="shared" si="44"/>
        <v>-9.9321100273419347</v>
      </c>
      <c r="AB309">
        <f>VLOOKUP($A309,Events!$B:$I,4,FALSE)</f>
        <v>0</v>
      </c>
      <c r="AC309">
        <f>VLOOKUP($A309,Events!$B:$I,5,FALSE)</f>
        <v>0</v>
      </c>
      <c r="AD309">
        <f>VLOOKUP($A309,Events!$B:$I,6,FALSE)</f>
        <v>0</v>
      </c>
      <c r="AE309">
        <f>VLOOKUP($A309,Events!$B:$I,7,FALSE)</f>
        <v>0</v>
      </c>
      <c r="AF309">
        <f>VLOOKUP($A309,Events!$B:$I,8,FALSE)</f>
        <v>0</v>
      </c>
    </row>
    <row r="310" spans="1:32" ht="15" customHeight="1" x14ac:dyDescent="0.3">
      <c r="A310" t="s">
        <v>24550</v>
      </c>
      <c r="B310" t="s">
        <v>24505</v>
      </c>
      <c r="C310" t="s">
        <v>24214</v>
      </c>
      <c r="D310" t="s">
        <v>24566</v>
      </c>
      <c r="E310" t="s">
        <v>77</v>
      </c>
      <c r="F310" t="s">
        <v>24944</v>
      </c>
      <c r="G310" s="2" t="s">
        <v>24567</v>
      </c>
      <c r="H310" t="s">
        <v>368</v>
      </c>
      <c r="I310" s="1">
        <v>1</v>
      </c>
      <c r="J310" s="1">
        <v>0</v>
      </c>
      <c r="K310" s="1">
        <v>0</v>
      </c>
      <c r="L310" s="1">
        <v>1</v>
      </c>
      <c r="M310" s="1">
        <v>0</v>
      </c>
      <c r="O310" s="1">
        <f t="shared" si="36"/>
        <v>5</v>
      </c>
      <c r="P310" s="1">
        <f t="shared" si="37"/>
        <v>2</v>
      </c>
      <c r="Q310" s="1">
        <f t="shared" si="38"/>
        <v>0</v>
      </c>
      <c r="R310" s="1">
        <f t="shared" si="39"/>
        <v>3</v>
      </c>
      <c r="S310" s="1">
        <f t="shared" si="40"/>
        <v>0</v>
      </c>
      <c r="T310" s="1">
        <f t="shared" si="41"/>
        <v>0</v>
      </c>
      <c r="U310" s="1">
        <f t="shared" si="42"/>
        <v>0</v>
      </c>
      <c r="V310" s="1">
        <f t="shared" si="43"/>
        <v>2</v>
      </c>
      <c r="W310" s="19">
        <f>VLOOKUP(E310,'Win Rate'!B:I,8,FALSE)</f>
        <v>0.56799999999999995</v>
      </c>
      <c r="X310" s="20">
        <f>VLOOKUP(E310,'Win Rate'!B:J,9,FALSE)</f>
        <v>47.545835558442661</v>
      </c>
      <c r="Y310" s="18" cm="1">
        <f t="array" ref="Y310">IFERROR(INDEX($Z$2:$Z309,SUMPRODUCT(MAX(ROW($D$2:$D309)*($D310=$D$2:$D309))-1)),_xlfn.IFNA(IF(VLOOKUP(D310,'4.2 Elo (Values)'!A:C,3,FALSE)&gt;0,VLOOKUP(Results!D310,'4.2 Elo (Values)'!A:C,3,FALSE),400),400))</f>
        <v>400</v>
      </c>
      <c r="Z310" s="18">
        <f>Y310+(IFERROR(VLOOKUP(D310,'4.2 Elo (Values)'!A:J,10,FALSE),40)*(V310-(1/(10^(((AVERAGEIFS(Y:Y,A:A,A310)+AVERAGEIFS(X:X,A:A,A310))-(Y310+X310))/400)+1)*O310)))</f>
        <v>371.54669844280869</v>
      </c>
      <c r="AA310" s="18">
        <f t="shared" si="44"/>
        <v>-28.45330155719131</v>
      </c>
      <c r="AB310">
        <f>VLOOKUP($A310,Events!$B:$I,4,FALSE)</f>
        <v>0</v>
      </c>
      <c r="AC310">
        <f>VLOOKUP($A310,Events!$B:$I,5,FALSE)</f>
        <v>0</v>
      </c>
      <c r="AD310">
        <f>VLOOKUP($A310,Events!$B:$I,6,FALSE)</f>
        <v>0</v>
      </c>
      <c r="AE310">
        <f>VLOOKUP($A310,Events!$B:$I,7,FALSE)</f>
        <v>0</v>
      </c>
      <c r="AF310">
        <f>VLOOKUP($A310,Events!$B:$I,8,FALSE)</f>
        <v>0</v>
      </c>
    </row>
    <row r="311" spans="1:32" ht="15" customHeight="1" x14ac:dyDescent="0.3">
      <c r="A311" t="s">
        <v>24550</v>
      </c>
      <c r="B311" t="s">
        <v>24505</v>
      </c>
      <c r="C311" t="s">
        <v>24214</v>
      </c>
      <c r="D311" t="s">
        <v>24568</v>
      </c>
      <c r="E311" t="s">
        <v>98</v>
      </c>
      <c r="F311" t="s">
        <v>24193</v>
      </c>
      <c r="G311" s="2" t="s">
        <v>24569</v>
      </c>
      <c r="H311" t="s">
        <v>368</v>
      </c>
      <c r="I311" s="1">
        <v>0</v>
      </c>
      <c r="J311" s="1">
        <v>1</v>
      </c>
      <c r="K311" s="1">
        <v>1</v>
      </c>
      <c r="L311" s="1">
        <v>0</v>
      </c>
      <c r="M311" s="1">
        <v>0</v>
      </c>
      <c r="O311" s="1">
        <f t="shared" si="36"/>
        <v>5</v>
      </c>
      <c r="P311" s="1">
        <f t="shared" si="37"/>
        <v>2</v>
      </c>
      <c r="Q311" s="1">
        <f t="shared" si="38"/>
        <v>0</v>
      </c>
      <c r="R311" s="1">
        <f t="shared" si="39"/>
        <v>3</v>
      </c>
      <c r="S311" s="1">
        <f t="shared" si="40"/>
        <v>0</v>
      </c>
      <c r="T311" s="1">
        <f t="shared" si="41"/>
        <v>0</v>
      </c>
      <c r="U311" s="1">
        <f t="shared" si="42"/>
        <v>0</v>
      </c>
      <c r="V311" s="1">
        <f t="shared" si="43"/>
        <v>2</v>
      </c>
      <c r="W311" s="19">
        <f>VLOOKUP(E311,'Win Rate'!B:I,8,FALSE)</f>
        <v>0.53611111111111109</v>
      </c>
      <c r="X311" s="20">
        <f>VLOOKUP(E311,'Win Rate'!B:J,9,FALSE)</f>
        <v>25.136335144076178</v>
      </c>
      <c r="Y311" s="18" cm="1">
        <f t="array" ref="Y311">IFERROR(INDEX($Z$2:$Z310,SUMPRODUCT(MAX(ROW($D$2:$D310)*($D311=$D$2:$D310))-1)),_xlfn.IFNA(IF(VLOOKUP(D311,'4.2 Elo (Values)'!A:C,3,FALSE)&gt;0,VLOOKUP(Results!D311,'4.2 Elo (Values)'!A:C,3,FALSE),400),400))</f>
        <v>400</v>
      </c>
      <c r="Z311" s="18">
        <f>Y311+(IFERROR(VLOOKUP(D311,'4.2 Elo (Values)'!A:J,10,FALSE),40)*(V311-(1/(10^(((AVERAGEIFS(Y:Y,A:A,A311)+AVERAGEIFS(X:X,A:A,A311))-(Y311+X311))/400)+1)*O311)))</f>
        <v>377.97672523498039</v>
      </c>
      <c r="AA311" s="18">
        <f t="shared" si="44"/>
        <v>-22.023274765019607</v>
      </c>
      <c r="AB311">
        <f>VLOOKUP($A311,Events!$B:$I,4,FALSE)</f>
        <v>0</v>
      </c>
      <c r="AC311">
        <f>VLOOKUP($A311,Events!$B:$I,5,FALSE)</f>
        <v>0</v>
      </c>
      <c r="AD311">
        <f>VLOOKUP($A311,Events!$B:$I,6,FALSE)</f>
        <v>0</v>
      </c>
      <c r="AE311">
        <f>VLOOKUP($A311,Events!$B:$I,7,FALSE)</f>
        <v>0</v>
      </c>
      <c r="AF311">
        <f>VLOOKUP($A311,Events!$B:$I,8,FALSE)</f>
        <v>0</v>
      </c>
    </row>
    <row r="312" spans="1:32" ht="15" customHeight="1" x14ac:dyDescent="0.3">
      <c r="A312" t="s">
        <v>24550</v>
      </c>
      <c r="B312" t="s">
        <v>24505</v>
      </c>
      <c r="C312" t="s">
        <v>24214</v>
      </c>
      <c r="D312" t="s">
        <v>24570</v>
      </c>
      <c r="E312" t="s">
        <v>146</v>
      </c>
      <c r="F312" t="s">
        <v>187</v>
      </c>
      <c r="G312" s="2" t="s">
        <v>24571</v>
      </c>
      <c r="H312" t="s">
        <v>368</v>
      </c>
      <c r="I312" s="1">
        <v>0</v>
      </c>
      <c r="J312" s="1">
        <v>0</v>
      </c>
      <c r="K312" s="1">
        <v>0</v>
      </c>
      <c r="L312" s="1">
        <v>0</v>
      </c>
      <c r="M312" s="1">
        <v>1</v>
      </c>
      <c r="O312" s="1">
        <f t="shared" si="36"/>
        <v>5</v>
      </c>
      <c r="P312" s="1">
        <f t="shared" si="37"/>
        <v>1</v>
      </c>
      <c r="Q312" s="1">
        <f t="shared" si="38"/>
        <v>0</v>
      </c>
      <c r="R312" s="1">
        <f t="shared" si="39"/>
        <v>4</v>
      </c>
      <c r="S312" s="1">
        <f t="shared" si="40"/>
        <v>0</v>
      </c>
      <c r="T312" s="1">
        <f t="shared" si="41"/>
        <v>0</v>
      </c>
      <c r="U312" s="1">
        <f t="shared" si="42"/>
        <v>0</v>
      </c>
      <c r="V312" s="1">
        <f t="shared" si="43"/>
        <v>1</v>
      </c>
      <c r="W312" s="19">
        <f>VLOOKUP(E312,'Win Rate'!B:I,8,FALSE)</f>
        <v>0.48071216617210683</v>
      </c>
      <c r="X312" s="20">
        <f>VLOOKUP(E312,'Win Rate'!B:J,9,FALSE)</f>
        <v>-13.409213657465418</v>
      </c>
      <c r="Y312" s="18" cm="1">
        <f t="array" ref="Y312">IFERROR(INDEX($Z$2:$Z311,SUMPRODUCT(MAX(ROW($D$2:$D311)*($D312=$D$2:$D311))-1)),_xlfn.IFNA(IF(VLOOKUP(D312,'4.2 Elo (Values)'!A:C,3,FALSE)&gt;0,VLOOKUP(Results!D312,'4.2 Elo (Values)'!A:C,3,FALSE),400),400))</f>
        <v>400</v>
      </c>
      <c r="Z312" s="18">
        <f>Y312+(IFERROR(VLOOKUP(D312,'4.2 Elo (Values)'!A:J,10,FALSE),40)*(V312-(1/(10^(((AVERAGEIFS(Y:Y,A:A,A312)+AVERAGEIFS(X:X,A:A,A312))-(Y312+X312))/400)+1)*O312)))</f>
        <v>349.04595385414495</v>
      </c>
      <c r="AA312" s="18">
        <f t="shared" si="44"/>
        <v>-50.954046145855045</v>
      </c>
      <c r="AB312">
        <f>VLOOKUP($A312,Events!$B:$I,4,FALSE)</f>
        <v>0</v>
      </c>
      <c r="AC312">
        <f>VLOOKUP($A312,Events!$B:$I,5,FALSE)</f>
        <v>0</v>
      </c>
      <c r="AD312">
        <f>VLOOKUP($A312,Events!$B:$I,6,FALSE)</f>
        <v>0</v>
      </c>
      <c r="AE312">
        <f>VLOOKUP($A312,Events!$B:$I,7,FALSE)</f>
        <v>0</v>
      </c>
      <c r="AF312">
        <f>VLOOKUP($A312,Events!$B:$I,8,FALSE)</f>
        <v>0</v>
      </c>
    </row>
    <row r="313" spans="1:32" ht="15" customHeight="1" x14ac:dyDescent="0.3">
      <c r="A313" t="s">
        <v>24550</v>
      </c>
      <c r="B313" t="s">
        <v>24505</v>
      </c>
      <c r="C313" t="s">
        <v>24214</v>
      </c>
      <c r="D313" t="s">
        <v>12669</v>
      </c>
      <c r="E313" t="s">
        <v>30</v>
      </c>
      <c r="F313" t="s">
        <v>24361</v>
      </c>
      <c r="G313" s="2" t="s">
        <v>24572</v>
      </c>
      <c r="H313" t="s">
        <v>368</v>
      </c>
      <c r="I313" s="1">
        <v>1</v>
      </c>
      <c r="J313" s="1">
        <v>0</v>
      </c>
      <c r="K313" s="1">
        <v>0</v>
      </c>
      <c r="L313" s="1">
        <v>0</v>
      </c>
      <c r="M313" s="1">
        <v>0</v>
      </c>
      <c r="O313" s="1">
        <f t="shared" si="36"/>
        <v>5</v>
      </c>
      <c r="P313" s="1">
        <f t="shared" si="37"/>
        <v>1</v>
      </c>
      <c r="Q313" s="1">
        <f t="shared" si="38"/>
        <v>0</v>
      </c>
      <c r="R313" s="1">
        <f t="shared" si="39"/>
        <v>4</v>
      </c>
      <c r="S313" s="1">
        <f t="shared" si="40"/>
        <v>0</v>
      </c>
      <c r="T313" s="1">
        <f t="shared" si="41"/>
        <v>0</v>
      </c>
      <c r="U313" s="1">
        <f t="shared" si="42"/>
        <v>0</v>
      </c>
      <c r="V313" s="1">
        <f t="shared" si="43"/>
        <v>1</v>
      </c>
      <c r="W313" s="19">
        <f>VLOOKUP(E313,'Win Rate'!B:I,8,FALSE)</f>
        <v>0.48230088495575218</v>
      </c>
      <c r="X313" s="20">
        <f>VLOOKUP(E313,'Win Rate'!B:J,9,FALSE)</f>
        <v>-12.30374552221522</v>
      </c>
      <c r="Y313" s="18" cm="1">
        <f t="array" ref="Y313">IFERROR(INDEX($Z$2:$Z312,SUMPRODUCT(MAX(ROW($D$2:$D312)*($D313=$D$2:$D312))-1)),_xlfn.IFNA(IF(VLOOKUP(D313,'4.2 Elo (Values)'!A:C,3,FALSE)&gt;0,VLOOKUP(Results!D313,'4.2 Elo (Values)'!A:C,3,FALSE),400),400))</f>
        <v>390.10267503173066</v>
      </c>
      <c r="Z313" s="18">
        <f>Y313+(IFERROR(VLOOKUP(D313,'4.2 Elo (Values)'!A:J,10,FALSE),40)*(V313-(1/(10^(((AVERAGEIFS(Y:Y,A:A,A313)+AVERAGEIFS(X:X,A:A,A313))-(Y313+X313))/400)+1)*O313)))</f>
        <v>341.6521566774519</v>
      </c>
      <c r="AA313" s="18">
        <f t="shared" si="44"/>
        <v>-48.450518354278756</v>
      </c>
      <c r="AB313">
        <f>VLOOKUP($A313,Events!$B:$I,4,FALSE)</f>
        <v>0</v>
      </c>
      <c r="AC313">
        <f>VLOOKUP($A313,Events!$B:$I,5,FALSE)</f>
        <v>0</v>
      </c>
      <c r="AD313">
        <f>VLOOKUP($A313,Events!$B:$I,6,FALSE)</f>
        <v>0</v>
      </c>
      <c r="AE313">
        <f>VLOOKUP($A313,Events!$B:$I,7,FALSE)</f>
        <v>0</v>
      </c>
      <c r="AF313">
        <f>VLOOKUP($A313,Events!$B:$I,8,FALSE)</f>
        <v>0</v>
      </c>
    </row>
    <row r="314" spans="1:32" ht="15" customHeight="1" x14ac:dyDescent="0.3">
      <c r="A314" t="s">
        <v>24550</v>
      </c>
      <c r="B314" t="s">
        <v>24505</v>
      </c>
      <c r="C314" t="s">
        <v>24214</v>
      </c>
      <c r="D314" t="s">
        <v>24573</v>
      </c>
      <c r="E314" t="s">
        <v>87</v>
      </c>
      <c r="F314" t="s">
        <v>161</v>
      </c>
      <c r="G314" s="2" t="s">
        <v>24574</v>
      </c>
      <c r="H314" t="s">
        <v>368</v>
      </c>
      <c r="I314" s="1">
        <v>0</v>
      </c>
      <c r="J314" s="1">
        <v>0</v>
      </c>
      <c r="K314" s="1">
        <v>0</v>
      </c>
      <c r="L314" s="1">
        <v>0</v>
      </c>
      <c r="M314" s="1">
        <v>0</v>
      </c>
      <c r="O314" s="1">
        <f t="shared" si="36"/>
        <v>5</v>
      </c>
      <c r="P314" s="1">
        <f t="shared" si="37"/>
        <v>0</v>
      </c>
      <c r="Q314" s="1">
        <f t="shared" si="38"/>
        <v>0</v>
      </c>
      <c r="R314" s="1">
        <f t="shared" si="39"/>
        <v>5</v>
      </c>
      <c r="S314" s="1">
        <f t="shared" si="40"/>
        <v>0</v>
      </c>
      <c r="T314" s="1">
        <f t="shared" si="41"/>
        <v>0</v>
      </c>
      <c r="U314" s="1">
        <f t="shared" si="42"/>
        <v>0</v>
      </c>
      <c r="V314" s="1">
        <f t="shared" si="43"/>
        <v>0</v>
      </c>
      <c r="W314" s="19">
        <f>VLOOKUP(E314,'Win Rate'!B:I,8,FALSE)</f>
        <v>0.51546391752577314</v>
      </c>
      <c r="X314" s="20">
        <f>VLOOKUP(E314,'Win Rate'!B:J,9,FALSE)</f>
        <v>10.748858560120498</v>
      </c>
      <c r="Y314" s="18" cm="1">
        <f t="array" ref="Y314">IFERROR(INDEX($Z$2:$Z313,SUMPRODUCT(MAX(ROW($D$2:$D313)*($D314=$D$2:$D313))-1)),_xlfn.IFNA(IF(VLOOKUP(D314,'4.2 Elo (Values)'!A:C,3,FALSE)&gt;0,VLOOKUP(Results!D314,'4.2 Elo (Values)'!A:C,3,FALSE),400),400))</f>
        <v>400</v>
      </c>
      <c r="Z314" s="18">
        <f>Y314+(IFERROR(VLOOKUP(D314,'4.2 Elo (Values)'!A:J,10,FALSE),40)*(V314-(1/(10^(((AVERAGEIFS(Y:Y,A:A,A314)+AVERAGEIFS(X:X,A:A,A314))-(Y314+X314))/400)+1)*O314)))</f>
        <v>302.11718129609733</v>
      </c>
      <c r="AA314" s="18">
        <f t="shared" si="44"/>
        <v>-97.882818703902672</v>
      </c>
      <c r="AB314">
        <f>VLOOKUP($A314,Events!$B:$I,4,FALSE)</f>
        <v>0</v>
      </c>
      <c r="AC314">
        <f>VLOOKUP($A314,Events!$B:$I,5,FALSE)</f>
        <v>0</v>
      </c>
      <c r="AD314">
        <f>VLOOKUP($A314,Events!$B:$I,6,FALSE)</f>
        <v>0</v>
      </c>
      <c r="AE314">
        <f>VLOOKUP($A314,Events!$B:$I,7,FALSE)</f>
        <v>0</v>
      </c>
      <c r="AF314">
        <f>VLOOKUP($A314,Events!$B:$I,8,FALSE)</f>
        <v>0</v>
      </c>
    </row>
    <row r="315" spans="1:32" ht="15" customHeight="1" x14ac:dyDescent="0.3">
      <c r="A315" t="s">
        <v>24614</v>
      </c>
      <c r="B315" t="s">
        <v>24615</v>
      </c>
      <c r="C315" t="s">
        <v>24190</v>
      </c>
      <c r="D315" t="s">
        <v>1373</v>
      </c>
      <c r="E315" t="s">
        <v>98</v>
      </c>
      <c r="F315" t="s">
        <v>24386</v>
      </c>
      <c r="G315" s="2" t="s">
        <v>24616</v>
      </c>
      <c r="H315" t="s">
        <v>25</v>
      </c>
      <c r="I315" s="1">
        <v>1</v>
      </c>
      <c r="J315" s="1">
        <v>1</v>
      </c>
      <c r="K315" s="1">
        <v>1</v>
      </c>
      <c r="L315" s="1">
        <v>1</v>
      </c>
      <c r="M315" s="1">
        <v>1</v>
      </c>
      <c r="O315" s="1">
        <f t="shared" si="36"/>
        <v>5</v>
      </c>
      <c r="P315" s="1">
        <f t="shared" si="37"/>
        <v>5</v>
      </c>
      <c r="Q315" s="1">
        <f t="shared" si="38"/>
        <v>0</v>
      </c>
      <c r="R315" s="1">
        <f t="shared" si="39"/>
        <v>0</v>
      </c>
      <c r="S315" s="1">
        <f t="shared" si="40"/>
        <v>1</v>
      </c>
      <c r="T315" s="1">
        <f t="shared" si="41"/>
        <v>1</v>
      </c>
      <c r="U315" s="1">
        <f t="shared" si="42"/>
        <v>1</v>
      </c>
      <c r="V315" s="1">
        <f t="shared" si="43"/>
        <v>5</v>
      </c>
      <c r="W315" s="19">
        <f>VLOOKUP(E315,'Win Rate'!B:I,8,FALSE)</f>
        <v>0.53611111111111109</v>
      </c>
      <c r="X315" s="20">
        <f>VLOOKUP(E315,'Win Rate'!B:J,9,FALSE)</f>
        <v>25.136335144076178</v>
      </c>
      <c r="Y315" s="18" cm="1">
        <f t="array" ref="Y315">IFERROR(INDEX($Z$2:$Z314,SUMPRODUCT(MAX(ROW($D$2:$D314)*($D315=$D$2:$D314))-1)),_xlfn.IFNA(IF(VLOOKUP(D315,'4.2 Elo (Values)'!A:C,3,FALSE)&gt;0,VLOOKUP(Results!D315,'4.2 Elo (Values)'!A:C,3,FALSE),400),400))</f>
        <v>575.24311392829463</v>
      </c>
      <c r="Z315" s="18">
        <f>Y315+(IFERROR(VLOOKUP(D315,'4.2 Elo (Values)'!A:J,10,FALSE),40)*(V315-(1/(10^(((AVERAGEIFS(Y:Y,A:A,A315)+AVERAGEIFS(X:X,A:A,A315))-(Y315+X315))/400)+1)*O315)))</f>
        <v>602.29102169569035</v>
      </c>
      <c r="AA315" s="18">
        <f t="shared" si="44"/>
        <v>27.047907767395714</v>
      </c>
      <c r="AB315" t="str">
        <f>VLOOKUP($A315,Events!$B:$I,4,FALSE)</f>
        <v>Bountiful Equinox</v>
      </c>
      <c r="AC315" t="str">
        <f>VLOOKUP($A315,Events!$B:$I,5,FALSE)</f>
        <v>Roiling Roots</v>
      </c>
      <c r="AD315" t="str">
        <f>VLOOKUP($A315,Events!$B:$I,6,FALSE)</f>
        <v>Surge of Slaughter</v>
      </c>
      <c r="AE315" t="str">
        <f>VLOOKUP($A315,Events!$B:$I,7,FALSE)</f>
        <v>Creeping Corruption</v>
      </c>
      <c r="AF315" t="str">
        <f>VLOOKUP($A315,Events!$B:$I,8,FALSE)</f>
        <v>Passing Seasons</v>
      </c>
    </row>
    <row r="316" spans="1:32" ht="15" customHeight="1" x14ac:dyDescent="0.3">
      <c r="A316" t="s">
        <v>24614</v>
      </c>
      <c r="B316" t="s">
        <v>24615</v>
      </c>
      <c r="C316" t="s">
        <v>24190</v>
      </c>
      <c r="D316" t="s">
        <v>24617</v>
      </c>
      <c r="E316" t="s">
        <v>49</v>
      </c>
      <c r="F316" t="s">
        <v>62</v>
      </c>
      <c r="G316" s="2" t="s">
        <v>24618</v>
      </c>
      <c r="H316" t="s">
        <v>25</v>
      </c>
      <c r="I316" s="1">
        <v>1</v>
      </c>
      <c r="J316" s="1">
        <v>1</v>
      </c>
      <c r="K316" s="1">
        <v>0</v>
      </c>
      <c r="L316" s="1">
        <v>1</v>
      </c>
      <c r="M316" s="1">
        <v>1</v>
      </c>
      <c r="O316" s="1">
        <f t="shared" si="36"/>
        <v>5</v>
      </c>
      <c r="P316" s="1">
        <f t="shared" si="37"/>
        <v>4</v>
      </c>
      <c r="Q316" s="1">
        <f t="shared" si="38"/>
        <v>0</v>
      </c>
      <c r="R316" s="1">
        <f t="shared" si="39"/>
        <v>1</v>
      </c>
      <c r="S316" s="1">
        <f t="shared" si="40"/>
        <v>0</v>
      </c>
      <c r="T316" s="1">
        <f t="shared" si="41"/>
        <v>0</v>
      </c>
      <c r="U316" s="1">
        <f t="shared" si="42"/>
        <v>0</v>
      </c>
      <c r="V316" s="1">
        <f t="shared" si="43"/>
        <v>4</v>
      </c>
      <c r="W316" s="19">
        <f>VLOOKUP(E316,'Win Rate'!B:I,8,FALSE)</f>
        <v>0.45549738219895286</v>
      </c>
      <c r="X316" s="20">
        <f>VLOOKUP(E316,'Win Rate'!B:J,9,FALSE)</f>
        <v>-31.005634672064751</v>
      </c>
      <c r="Y316" s="18" cm="1">
        <f t="array" ref="Y316">IFERROR(INDEX($Z$2:$Z315,SUMPRODUCT(MAX(ROW($D$2:$D315)*($D316=$D$2:$D315))-1)),_xlfn.IFNA(IF(VLOOKUP(D316,'4.2 Elo (Values)'!A:C,3,FALSE)&gt;0,VLOOKUP(Results!D316,'4.2 Elo (Values)'!A:C,3,FALSE),400),400))</f>
        <v>400</v>
      </c>
      <c r="Z316" s="18">
        <f>Y316+(IFERROR(VLOOKUP(D316,'4.2 Elo (Values)'!A:J,10,FALSE),40)*(V316-(1/(10^(((AVERAGEIFS(Y:Y,A:A,A316)+AVERAGEIFS(X:X,A:A,A316))-(Y316+X316))/400)+1)*O316)))</f>
        <v>476.82675123926992</v>
      </c>
      <c r="AA316" s="18">
        <f t="shared" si="44"/>
        <v>76.826751239269925</v>
      </c>
      <c r="AB316" t="str">
        <f>VLOOKUP($A316,Events!$B:$I,4,FALSE)</f>
        <v>Bountiful Equinox</v>
      </c>
      <c r="AC316" t="str">
        <f>VLOOKUP($A316,Events!$B:$I,5,FALSE)</f>
        <v>Roiling Roots</v>
      </c>
      <c r="AD316" t="str">
        <f>VLOOKUP($A316,Events!$B:$I,6,FALSE)</f>
        <v>Surge of Slaughter</v>
      </c>
      <c r="AE316" t="str">
        <f>VLOOKUP($A316,Events!$B:$I,7,FALSE)</f>
        <v>Creeping Corruption</v>
      </c>
      <c r="AF316" t="str">
        <f>VLOOKUP($A316,Events!$B:$I,8,FALSE)</f>
        <v>Passing Seasons</v>
      </c>
    </row>
    <row r="317" spans="1:32" ht="15" customHeight="1" x14ac:dyDescent="0.3">
      <c r="A317" t="s">
        <v>24614</v>
      </c>
      <c r="B317" t="s">
        <v>24615</v>
      </c>
      <c r="C317" t="s">
        <v>24190</v>
      </c>
      <c r="D317" t="s">
        <v>658</v>
      </c>
      <c r="E317" t="s">
        <v>121</v>
      </c>
      <c r="F317" t="s">
        <v>24207</v>
      </c>
      <c r="G317" s="2" t="s">
        <v>24619</v>
      </c>
      <c r="H317" t="s">
        <v>25</v>
      </c>
      <c r="I317" s="1">
        <v>0</v>
      </c>
      <c r="J317" s="1">
        <v>1</v>
      </c>
      <c r="K317" s="1">
        <v>1</v>
      </c>
      <c r="L317" s="1">
        <v>1</v>
      </c>
      <c r="M317" s="1">
        <v>1</v>
      </c>
      <c r="O317" s="1">
        <f t="shared" si="36"/>
        <v>5</v>
      </c>
      <c r="P317" s="1">
        <f t="shared" si="37"/>
        <v>4</v>
      </c>
      <c r="Q317" s="1">
        <f t="shared" si="38"/>
        <v>0</v>
      </c>
      <c r="R317" s="1">
        <f t="shared" si="39"/>
        <v>1</v>
      </c>
      <c r="S317" s="1">
        <f t="shared" si="40"/>
        <v>0</v>
      </c>
      <c r="T317" s="1">
        <f t="shared" si="41"/>
        <v>0</v>
      </c>
      <c r="U317" s="1">
        <f t="shared" si="42"/>
        <v>0</v>
      </c>
      <c r="V317" s="1">
        <f t="shared" si="43"/>
        <v>4</v>
      </c>
      <c r="W317" s="19">
        <f>VLOOKUP(E317,'Win Rate'!B:I,8,FALSE)</f>
        <v>0.60373443983402486</v>
      </c>
      <c r="X317" s="20">
        <f>VLOOKUP(E317,'Win Rate'!B:J,9,FALSE)</f>
        <v>73.143848695271856</v>
      </c>
      <c r="Y317" s="18" cm="1">
        <f t="array" ref="Y317">IFERROR(INDEX($Z$2:$Z316,SUMPRODUCT(MAX(ROW($D$2:$D316)*($D317=$D$2:$D316))-1)),_xlfn.IFNA(IF(VLOOKUP(D317,'4.2 Elo (Values)'!A:C,3,FALSE)&gt;0,VLOOKUP(Results!D317,'4.2 Elo (Values)'!A:C,3,FALSE),400),400))</f>
        <v>633.09035617189193</v>
      </c>
      <c r="Z317" s="18">
        <f>Y317+(IFERROR(VLOOKUP(D317,'4.2 Elo (Values)'!A:J,10,FALSE),40)*(V317-(1/(10^(((AVERAGEIFS(Y:Y,A:A,A317)+AVERAGEIFS(X:X,A:A,A317))-(Y317+X317))/400)+1)*O317)))</f>
        <v>629.86697353613124</v>
      </c>
      <c r="AA317" s="18">
        <f t="shared" si="44"/>
        <v>-3.2233826357606858</v>
      </c>
      <c r="AB317" t="str">
        <f>VLOOKUP($A317,Events!$B:$I,4,FALSE)</f>
        <v>Bountiful Equinox</v>
      </c>
      <c r="AC317" t="str">
        <f>VLOOKUP($A317,Events!$B:$I,5,FALSE)</f>
        <v>Roiling Roots</v>
      </c>
      <c r="AD317" t="str">
        <f>VLOOKUP($A317,Events!$B:$I,6,FALSE)</f>
        <v>Surge of Slaughter</v>
      </c>
      <c r="AE317" t="str">
        <f>VLOOKUP($A317,Events!$B:$I,7,FALSE)</f>
        <v>Creeping Corruption</v>
      </c>
      <c r="AF317" t="str">
        <f>VLOOKUP($A317,Events!$B:$I,8,FALSE)</f>
        <v>Passing Seasons</v>
      </c>
    </row>
    <row r="318" spans="1:32" ht="15" customHeight="1" x14ac:dyDescent="0.3">
      <c r="A318" t="s">
        <v>24614</v>
      </c>
      <c r="B318" t="s">
        <v>24615</v>
      </c>
      <c r="C318" t="s">
        <v>24190</v>
      </c>
      <c r="D318" t="s">
        <v>24620</v>
      </c>
      <c r="E318" t="s">
        <v>77</v>
      </c>
      <c r="F318" t="s">
        <v>24944</v>
      </c>
      <c r="G318" s="2" t="s">
        <v>24621</v>
      </c>
      <c r="H318" t="s">
        <v>25</v>
      </c>
      <c r="I318" s="1">
        <v>1</v>
      </c>
      <c r="J318" s="1">
        <v>1</v>
      </c>
      <c r="K318" s="1">
        <v>1</v>
      </c>
      <c r="L318" s="1">
        <v>1</v>
      </c>
      <c r="M318" s="1">
        <v>0</v>
      </c>
      <c r="O318" s="1">
        <f t="shared" si="36"/>
        <v>5</v>
      </c>
      <c r="P318" s="1">
        <f t="shared" si="37"/>
        <v>4</v>
      </c>
      <c r="Q318" s="1">
        <f t="shared" si="38"/>
        <v>0</v>
      </c>
      <c r="R318" s="1">
        <f t="shared" si="39"/>
        <v>1</v>
      </c>
      <c r="S318" s="1">
        <f t="shared" si="40"/>
        <v>1</v>
      </c>
      <c r="T318" s="1">
        <f t="shared" si="41"/>
        <v>1</v>
      </c>
      <c r="U318" s="1">
        <f t="shared" si="42"/>
        <v>0</v>
      </c>
      <c r="V318" s="1">
        <f t="shared" si="43"/>
        <v>4</v>
      </c>
      <c r="W318" s="19">
        <f>VLOOKUP(E318,'Win Rate'!B:I,8,FALSE)</f>
        <v>0.56799999999999995</v>
      </c>
      <c r="X318" s="20">
        <f>VLOOKUP(E318,'Win Rate'!B:J,9,FALSE)</f>
        <v>47.545835558442661</v>
      </c>
      <c r="Y318" s="18" cm="1">
        <f t="array" ref="Y318">IFERROR(INDEX($Z$2:$Z317,SUMPRODUCT(MAX(ROW($D$2:$D317)*($D318=$D$2:$D317))-1)),_xlfn.IFNA(IF(VLOOKUP(D318,'4.2 Elo (Values)'!A:C,3,FALSE)&gt;0,VLOOKUP(Results!D318,'4.2 Elo (Values)'!A:C,3,FALSE),400),400))</f>
        <v>400</v>
      </c>
      <c r="Z318" s="18">
        <f>Y318+(IFERROR(VLOOKUP(D318,'4.2 Elo (Values)'!A:J,10,FALSE),40)*(V318-(1/(10^(((AVERAGEIFS(Y:Y,A:A,A318)+AVERAGEIFS(X:X,A:A,A318))-(Y318+X318))/400)+1)*O318)))</f>
        <v>454.38529633279995</v>
      </c>
      <c r="AA318" s="18">
        <f t="shared" si="44"/>
        <v>54.385296332799953</v>
      </c>
      <c r="AB318" t="str">
        <f>VLOOKUP($A318,Events!$B:$I,4,FALSE)</f>
        <v>Bountiful Equinox</v>
      </c>
      <c r="AC318" t="str">
        <f>VLOOKUP($A318,Events!$B:$I,5,FALSE)</f>
        <v>Roiling Roots</v>
      </c>
      <c r="AD318" t="str">
        <f>VLOOKUP($A318,Events!$B:$I,6,FALSE)</f>
        <v>Surge of Slaughter</v>
      </c>
      <c r="AE318" t="str">
        <f>VLOOKUP($A318,Events!$B:$I,7,FALSE)</f>
        <v>Creeping Corruption</v>
      </c>
      <c r="AF318" t="str">
        <f>VLOOKUP($A318,Events!$B:$I,8,FALSE)</f>
        <v>Passing Seasons</v>
      </c>
    </row>
    <row r="319" spans="1:32" ht="15" customHeight="1" x14ac:dyDescent="0.3">
      <c r="A319" t="s">
        <v>24614</v>
      </c>
      <c r="B319" t="s">
        <v>24615</v>
      </c>
      <c r="C319" t="s">
        <v>24190</v>
      </c>
      <c r="D319" t="s">
        <v>24622</v>
      </c>
      <c r="E319" t="s">
        <v>22</v>
      </c>
      <c r="F319" t="s">
        <v>24149</v>
      </c>
      <c r="G319" s="2" t="s">
        <v>24623</v>
      </c>
      <c r="H319" t="s">
        <v>25</v>
      </c>
      <c r="I319" s="1">
        <v>1</v>
      </c>
      <c r="J319" s="1">
        <v>0</v>
      </c>
      <c r="K319" s="1">
        <v>1</v>
      </c>
      <c r="L319" s="1">
        <v>1</v>
      </c>
      <c r="M319" s="1">
        <v>1</v>
      </c>
      <c r="O319" s="1">
        <f t="shared" si="36"/>
        <v>5</v>
      </c>
      <c r="P319" s="1">
        <f t="shared" si="37"/>
        <v>4</v>
      </c>
      <c r="Q319" s="1">
        <f t="shared" si="38"/>
        <v>0</v>
      </c>
      <c r="R319" s="1">
        <f t="shared" si="39"/>
        <v>1</v>
      </c>
      <c r="S319" s="1">
        <f t="shared" si="40"/>
        <v>0</v>
      </c>
      <c r="T319" s="1">
        <f t="shared" si="41"/>
        <v>0</v>
      </c>
      <c r="U319" s="1">
        <f t="shared" si="42"/>
        <v>0</v>
      </c>
      <c r="V319" s="1">
        <f t="shared" si="43"/>
        <v>4</v>
      </c>
      <c r="W319" s="19">
        <f>VLOOKUP(E319,'Win Rate'!B:I,8,FALSE)</f>
        <v>0.5028490028490028</v>
      </c>
      <c r="X319" s="20">
        <f>VLOOKUP(E319,'Win Rate'!B:J,9,FALSE)</f>
        <v>1.9797113714570256</v>
      </c>
      <c r="Y319" s="18" cm="1">
        <f t="array" ref="Y319">IFERROR(INDEX($Z$2:$Z318,SUMPRODUCT(MAX(ROW($D$2:$D318)*($D319=$D$2:$D318))-1)),_xlfn.IFNA(IF(VLOOKUP(D319,'4.2 Elo (Values)'!A:C,3,FALSE)&gt;0,VLOOKUP(Results!D319,'4.2 Elo (Values)'!A:C,3,FALSE),400),400))</f>
        <v>400</v>
      </c>
      <c r="Z319" s="18">
        <f>Y319+(IFERROR(VLOOKUP(D319,'4.2 Elo (Values)'!A:J,10,FALSE),40)*(V319-(1/(10^(((AVERAGEIFS(Y:Y,A:A,A319)+AVERAGEIFS(X:X,A:A,A319))-(Y319+X319))/400)+1)*O319)))</f>
        <v>467.4803704328188</v>
      </c>
      <c r="AA319" s="18">
        <f t="shared" si="44"/>
        <v>67.480370432818802</v>
      </c>
      <c r="AB319" t="str">
        <f>VLOOKUP($A319,Events!$B:$I,4,FALSE)</f>
        <v>Bountiful Equinox</v>
      </c>
      <c r="AC319" t="str">
        <f>VLOOKUP($A319,Events!$B:$I,5,FALSE)</f>
        <v>Roiling Roots</v>
      </c>
      <c r="AD319" t="str">
        <f>VLOOKUP($A319,Events!$B:$I,6,FALSE)</f>
        <v>Surge of Slaughter</v>
      </c>
      <c r="AE319" t="str">
        <f>VLOOKUP($A319,Events!$B:$I,7,FALSE)</f>
        <v>Creeping Corruption</v>
      </c>
      <c r="AF319" t="str">
        <f>VLOOKUP($A319,Events!$B:$I,8,FALSE)</f>
        <v>Passing Seasons</v>
      </c>
    </row>
    <row r="320" spans="1:32" ht="15" customHeight="1" x14ac:dyDescent="0.3">
      <c r="A320" t="s">
        <v>24614</v>
      </c>
      <c r="B320" t="s">
        <v>24615</v>
      </c>
      <c r="C320" t="s">
        <v>24190</v>
      </c>
      <c r="D320" t="s">
        <v>24624</v>
      </c>
      <c r="E320" t="s">
        <v>39</v>
      </c>
      <c r="F320" t="s">
        <v>40</v>
      </c>
      <c r="G320" s="2" t="s">
        <v>24625</v>
      </c>
      <c r="H320" t="s">
        <v>25</v>
      </c>
      <c r="I320" s="1">
        <v>1</v>
      </c>
      <c r="J320" s="1">
        <v>0</v>
      </c>
      <c r="K320" s="1">
        <v>0</v>
      </c>
      <c r="L320" s="1">
        <v>1</v>
      </c>
      <c r="M320" s="1">
        <v>1</v>
      </c>
      <c r="O320" s="1">
        <f t="shared" si="36"/>
        <v>5</v>
      </c>
      <c r="P320" s="1">
        <f t="shared" si="37"/>
        <v>3</v>
      </c>
      <c r="Q320" s="1">
        <f t="shared" si="38"/>
        <v>0</v>
      </c>
      <c r="R320" s="1">
        <f t="shared" si="39"/>
        <v>2</v>
      </c>
      <c r="S320" s="1">
        <f t="shared" si="40"/>
        <v>0</v>
      </c>
      <c r="T320" s="1">
        <f t="shared" si="41"/>
        <v>0</v>
      </c>
      <c r="U320" s="1">
        <f t="shared" si="42"/>
        <v>0</v>
      </c>
      <c r="V320" s="1">
        <f t="shared" si="43"/>
        <v>3</v>
      </c>
      <c r="W320" s="19">
        <f>VLOOKUP(E320,'Win Rate'!B:I,8,FALSE)</f>
        <v>0.42931034482758623</v>
      </c>
      <c r="X320" s="20">
        <f>VLOOKUP(E320,'Win Rate'!B:J,9,FALSE)</f>
        <v>-49.451458671992945</v>
      </c>
      <c r="Y320" s="18" cm="1">
        <f t="array" ref="Y320">IFERROR(INDEX($Z$2:$Z319,SUMPRODUCT(MAX(ROW($D$2:$D319)*($D320=$D$2:$D319))-1)),_xlfn.IFNA(IF(VLOOKUP(D320,'4.2 Elo (Values)'!A:C,3,FALSE)&gt;0,VLOOKUP(Results!D320,'4.2 Elo (Values)'!A:C,3,FALSE),400),400))</f>
        <v>400</v>
      </c>
      <c r="Z320" s="18">
        <f>Y320+(IFERROR(VLOOKUP(D320,'4.2 Elo (Values)'!A:J,10,FALSE),40)*(V320-(1/(10^(((AVERAGEIFS(Y:Y,A:A,A320)+AVERAGEIFS(X:X,A:A,A320))-(Y320+X320))/400)+1)*O320)))</f>
        <v>441.93512886135397</v>
      </c>
      <c r="AA320" s="18">
        <f t="shared" si="44"/>
        <v>41.935128861353974</v>
      </c>
      <c r="AB320" t="str">
        <f>VLOOKUP($A320,Events!$B:$I,4,FALSE)</f>
        <v>Bountiful Equinox</v>
      </c>
      <c r="AC320" t="str">
        <f>VLOOKUP($A320,Events!$B:$I,5,FALSE)</f>
        <v>Roiling Roots</v>
      </c>
      <c r="AD320" t="str">
        <f>VLOOKUP($A320,Events!$B:$I,6,FALSE)</f>
        <v>Surge of Slaughter</v>
      </c>
      <c r="AE320" t="str">
        <f>VLOOKUP($A320,Events!$B:$I,7,FALSE)</f>
        <v>Creeping Corruption</v>
      </c>
      <c r="AF320" t="str">
        <f>VLOOKUP($A320,Events!$B:$I,8,FALSE)</f>
        <v>Passing Seasons</v>
      </c>
    </row>
    <row r="321" spans="1:32" ht="15" customHeight="1" x14ac:dyDescent="0.3">
      <c r="A321" t="s">
        <v>24614</v>
      </c>
      <c r="B321" t="s">
        <v>24615</v>
      </c>
      <c r="C321" t="s">
        <v>24190</v>
      </c>
      <c r="D321" t="s">
        <v>24626</v>
      </c>
      <c r="E321" t="s">
        <v>95</v>
      </c>
      <c r="F321" t="s">
        <v>24216</v>
      </c>
      <c r="G321" s="2" t="s">
        <v>24627</v>
      </c>
      <c r="H321" t="s">
        <v>25</v>
      </c>
      <c r="I321" s="1">
        <v>0</v>
      </c>
      <c r="J321" s="1">
        <v>0</v>
      </c>
      <c r="K321" s="1">
        <v>1</v>
      </c>
      <c r="L321" s="1">
        <v>1</v>
      </c>
      <c r="M321" s="1">
        <v>1</v>
      </c>
      <c r="O321" s="1">
        <f t="shared" si="36"/>
        <v>5</v>
      </c>
      <c r="P321" s="1">
        <f t="shared" si="37"/>
        <v>3</v>
      </c>
      <c r="Q321" s="1">
        <f t="shared" si="38"/>
        <v>0</v>
      </c>
      <c r="R321" s="1">
        <f t="shared" si="39"/>
        <v>2</v>
      </c>
      <c r="S321" s="1">
        <f t="shared" si="40"/>
        <v>0</v>
      </c>
      <c r="T321" s="1">
        <f t="shared" si="41"/>
        <v>0</v>
      </c>
      <c r="U321" s="1">
        <f t="shared" si="42"/>
        <v>0</v>
      </c>
      <c r="V321" s="1">
        <f t="shared" si="43"/>
        <v>3</v>
      </c>
      <c r="W321" s="19">
        <f>VLOOKUP(E321,'Win Rate'!B:I,8,FALSE)</f>
        <v>0.5084269662921348</v>
      </c>
      <c r="X321" s="20">
        <f>VLOOKUP(E321,'Win Rate'!B:J,9,FALSE)</f>
        <v>5.8562104731559854</v>
      </c>
      <c r="Y321" s="18" cm="1">
        <f t="array" ref="Y321">IFERROR(INDEX($Z$2:$Z320,SUMPRODUCT(MAX(ROW($D$2:$D320)*($D321=$D$2:$D320))-1)),_xlfn.IFNA(IF(VLOOKUP(D321,'4.2 Elo (Values)'!A:C,3,FALSE)&gt;0,VLOOKUP(Results!D321,'4.2 Elo (Values)'!A:C,3,FALSE),400),400))</f>
        <v>400</v>
      </c>
      <c r="Z321" s="18">
        <f>Y321+(IFERROR(VLOOKUP(D321,'4.2 Elo (Values)'!A:J,10,FALSE),40)*(V321-(1/(10^(((AVERAGEIFS(Y:Y,A:A,A321)+AVERAGEIFS(X:X,A:A,A321))-(Y321+X321))/400)+1)*O321)))</f>
        <v>426.36998689356062</v>
      </c>
      <c r="AA321" s="18">
        <f t="shared" si="44"/>
        <v>26.369986893560622</v>
      </c>
      <c r="AB321" t="str">
        <f>VLOOKUP($A321,Events!$B:$I,4,FALSE)</f>
        <v>Bountiful Equinox</v>
      </c>
      <c r="AC321" t="str">
        <f>VLOOKUP($A321,Events!$B:$I,5,FALSE)</f>
        <v>Roiling Roots</v>
      </c>
      <c r="AD321" t="str">
        <f>VLOOKUP($A321,Events!$B:$I,6,FALSE)</f>
        <v>Surge of Slaughter</v>
      </c>
      <c r="AE321" t="str">
        <f>VLOOKUP($A321,Events!$B:$I,7,FALSE)</f>
        <v>Creeping Corruption</v>
      </c>
      <c r="AF321" t="str">
        <f>VLOOKUP($A321,Events!$B:$I,8,FALSE)</f>
        <v>Passing Seasons</v>
      </c>
    </row>
    <row r="322" spans="1:32" ht="15" customHeight="1" x14ac:dyDescent="0.3">
      <c r="A322" t="s">
        <v>24614</v>
      </c>
      <c r="B322" t="s">
        <v>24615</v>
      </c>
      <c r="C322" t="s">
        <v>24190</v>
      </c>
      <c r="D322" t="s">
        <v>15823</v>
      </c>
      <c r="E322" t="s">
        <v>77</v>
      </c>
      <c r="F322" t="s">
        <v>24944</v>
      </c>
      <c r="G322" s="2" t="s">
        <v>24628</v>
      </c>
      <c r="H322" t="s">
        <v>25</v>
      </c>
      <c r="I322" s="1">
        <v>0</v>
      </c>
      <c r="J322" s="1">
        <v>1</v>
      </c>
      <c r="K322" s="1">
        <v>1</v>
      </c>
      <c r="L322" s="1">
        <v>1</v>
      </c>
      <c r="M322" s="1">
        <v>0</v>
      </c>
      <c r="O322" s="1">
        <f t="shared" si="36"/>
        <v>5</v>
      </c>
      <c r="P322" s="1">
        <f t="shared" si="37"/>
        <v>3</v>
      </c>
      <c r="Q322" s="1">
        <f t="shared" si="38"/>
        <v>0</v>
      </c>
      <c r="R322" s="1">
        <f t="shared" si="39"/>
        <v>2</v>
      </c>
      <c r="S322" s="1">
        <f t="shared" si="40"/>
        <v>0</v>
      </c>
      <c r="T322" s="1">
        <f t="shared" si="41"/>
        <v>0</v>
      </c>
      <c r="U322" s="1">
        <f t="shared" si="42"/>
        <v>0</v>
      </c>
      <c r="V322" s="1">
        <f t="shared" si="43"/>
        <v>3</v>
      </c>
      <c r="W322" s="19">
        <f>VLOOKUP(E322,'Win Rate'!B:I,8,FALSE)</f>
        <v>0.56799999999999995</v>
      </c>
      <c r="X322" s="20">
        <f>VLOOKUP(E322,'Win Rate'!B:J,9,FALSE)</f>
        <v>47.545835558442661</v>
      </c>
      <c r="Y322" s="18" cm="1">
        <f t="array" ref="Y322">IFERROR(INDEX($Z$2:$Z321,SUMPRODUCT(MAX(ROW($D$2:$D321)*($D322=$D$2:$D321))-1)),_xlfn.IFNA(IF(VLOOKUP(D322,'4.2 Elo (Values)'!A:C,3,FALSE)&gt;0,VLOOKUP(Results!D322,'4.2 Elo (Values)'!A:C,3,FALSE),400),400))</f>
        <v>387.57467041291727</v>
      </c>
      <c r="Z322" s="18">
        <f>Y322+(IFERROR(VLOOKUP(D322,'4.2 Elo (Values)'!A:J,10,FALSE),40)*(V322-(1/(10^(((AVERAGEIFS(Y:Y,A:A,A322)+AVERAGEIFS(X:X,A:A,A322))-(Y322+X322))/400)+1)*O322)))</f>
        <v>405.53063753915058</v>
      </c>
      <c r="AA322" s="18">
        <f t="shared" si="44"/>
        <v>17.955967126233304</v>
      </c>
      <c r="AB322" t="str">
        <f>VLOOKUP($A322,Events!$B:$I,4,FALSE)</f>
        <v>Bountiful Equinox</v>
      </c>
      <c r="AC322" t="str">
        <f>VLOOKUP($A322,Events!$B:$I,5,FALSE)</f>
        <v>Roiling Roots</v>
      </c>
      <c r="AD322" t="str">
        <f>VLOOKUP($A322,Events!$B:$I,6,FALSE)</f>
        <v>Surge of Slaughter</v>
      </c>
      <c r="AE322" t="str">
        <f>VLOOKUP($A322,Events!$B:$I,7,FALSE)</f>
        <v>Creeping Corruption</v>
      </c>
      <c r="AF322" t="str">
        <f>VLOOKUP($A322,Events!$B:$I,8,FALSE)</f>
        <v>Passing Seasons</v>
      </c>
    </row>
    <row r="323" spans="1:32" ht="15" customHeight="1" x14ac:dyDescent="0.3">
      <c r="A323" t="s">
        <v>24614</v>
      </c>
      <c r="B323" t="s">
        <v>24615</v>
      </c>
      <c r="C323" t="s">
        <v>24190</v>
      </c>
      <c r="D323" t="s">
        <v>4562</v>
      </c>
      <c r="E323" t="s">
        <v>22</v>
      </c>
      <c r="F323" t="s">
        <v>54</v>
      </c>
      <c r="G323" s="2" t="s">
        <v>24629</v>
      </c>
      <c r="H323" t="s">
        <v>25</v>
      </c>
      <c r="I323" s="1">
        <v>1</v>
      </c>
      <c r="J323" s="1">
        <v>1</v>
      </c>
      <c r="K323" s="1">
        <v>0</v>
      </c>
      <c r="L323" s="1">
        <v>0</v>
      </c>
      <c r="M323" s="1">
        <v>1</v>
      </c>
      <c r="O323" s="1">
        <f t="shared" si="36"/>
        <v>5</v>
      </c>
      <c r="P323" s="1">
        <f t="shared" si="37"/>
        <v>3</v>
      </c>
      <c r="Q323" s="1">
        <f t="shared" si="38"/>
        <v>0</v>
      </c>
      <c r="R323" s="1">
        <f t="shared" si="39"/>
        <v>2</v>
      </c>
      <c r="S323" s="1">
        <f t="shared" si="40"/>
        <v>0</v>
      </c>
      <c r="T323" s="1">
        <f t="shared" si="41"/>
        <v>0</v>
      </c>
      <c r="U323" s="1">
        <f t="shared" si="42"/>
        <v>0</v>
      </c>
      <c r="V323" s="1">
        <f t="shared" si="43"/>
        <v>3</v>
      </c>
      <c r="W323" s="19">
        <f>VLOOKUP(E323,'Win Rate'!B:I,8,FALSE)</f>
        <v>0.5028490028490028</v>
      </c>
      <c r="X323" s="20">
        <f>VLOOKUP(E323,'Win Rate'!B:J,9,FALSE)</f>
        <v>1.9797113714570256</v>
      </c>
      <c r="Y323" s="18" cm="1">
        <f t="array" ref="Y323">IFERROR(INDEX($Z$2:$Z322,SUMPRODUCT(MAX(ROW($D$2:$D322)*($D323=$D$2:$D322))-1)),_xlfn.IFNA(IF(VLOOKUP(D323,'4.2 Elo (Values)'!A:C,3,FALSE)&gt;0,VLOOKUP(Results!D323,'4.2 Elo (Values)'!A:C,3,FALSE),400),400))</f>
        <v>430.13255587014072</v>
      </c>
      <c r="Z323" s="18">
        <f>Y323+(IFERROR(VLOOKUP(D323,'4.2 Elo (Values)'!A:J,10,FALSE),40)*(V323-(1/(10^(((AVERAGEIFS(Y:Y,A:A,A323)+AVERAGEIFS(X:X,A:A,A323))-(Y323+X323))/400)+1)*O323)))</f>
        <v>448.95413351436548</v>
      </c>
      <c r="AA323" s="18">
        <f t="shared" si="44"/>
        <v>18.82157764422476</v>
      </c>
      <c r="AB323" t="str">
        <f>VLOOKUP($A323,Events!$B:$I,4,FALSE)</f>
        <v>Bountiful Equinox</v>
      </c>
      <c r="AC323" t="str">
        <f>VLOOKUP($A323,Events!$B:$I,5,FALSE)</f>
        <v>Roiling Roots</v>
      </c>
      <c r="AD323" t="str">
        <f>VLOOKUP($A323,Events!$B:$I,6,FALSE)</f>
        <v>Surge of Slaughter</v>
      </c>
      <c r="AE323" t="str">
        <f>VLOOKUP($A323,Events!$B:$I,7,FALSE)</f>
        <v>Creeping Corruption</v>
      </c>
      <c r="AF323" t="str">
        <f>VLOOKUP($A323,Events!$B:$I,8,FALSE)</f>
        <v>Passing Seasons</v>
      </c>
    </row>
    <row r="324" spans="1:32" ht="15" customHeight="1" x14ac:dyDescent="0.3">
      <c r="A324" t="s">
        <v>24614</v>
      </c>
      <c r="B324" t="s">
        <v>24615</v>
      </c>
      <c r="C324" t="s">
        <v>24190</v>
      </c>
      <c r="D324" t="s">
        <v>24630</v>
      </c>
      <c r="E324" t="s">
        <v>95</v>
      </c>
      <c r="F324" t="s">
        <v>304</v>
      </c>
      <c r="G324" s="2" t="s">
        <v>24631</v>
      </c>
      <c r="H324" t="s">
        <v>25</v>
      </c>
      <c r="I324" s="1">
        <v>1</v>
      </c>
      <c r="J324" s="1">
        <v>1</v>
      </c>
      <c r="K324" s="1">
        <v>1</v>
      </c>
      <c r="L324" s="1">
        <v>0</v>
      </c>
      <c r="M324" s="1">
        <v>0</v>
      </c>
      <c r="O324" s="1">
        <f t="shared" ref="O324:O387" si="45">SUM(P324:R324)</f>
        <v>5</v>
      </c>
      <c r="P324" s="1">
        <f t="shared" ref="P324:P387" si="46">COUNTIFS($I324:$N324,1)</f>
        <v>3</v>
      </c>
      <c r="Q324" s="1">
        <f t="shared" ref="Q324:Q387" si="47">COUNTIFS($I324:$N324,0.5)</f>
        <v>0</v>
      </c>
      <c r="R324" s="1">
        <f t="shared" ref="R324:R387" si="48">COUNTIFS($I324:$N324,0)</f>
        <v>2</v>
      </c>
      <c r="S324" s="1">
        <f t="shared" ref="S324:S387" si="49">IF(SUM(I324:K324)=3,1,0)</f>
        <v>1</v>
      </c>
      <c r="T324" s="1">
        <f t="shared" ref="T324:T387" si="50">IF(SUM(I324:L324)=4,1,0)</f>
        <v>0</v>
      </c>
      <c r="U324" s="1">
        <f t="shared" ref="U324:U387" si="51">IF(SUM(I324:M324)=5,1,0)</f>
        <v>0</v>
      </c>
      <c r="V324" s="1">
        <f t="shared" ref="V324:V387" si="52">SUM(I324:N324)</f>
        <v>3</v>
      </c>
      <c r="W324" s="19">
        <f>VLOOKUP(E324,'Win Rate'!B:I,8,FALSE)</f>
        <v>0.5084269662921348</v>
      </c>
      <c r="X324" s="20">
        <f>VLOOKUP(E324,'Win Rate'!B:J,9,FALSE)</f>
        <v>5.8562104731559854</v>
      </c>
      <c r="Y324" s="18" cm="1">
        <f t="array" ref="Y324">IFERROR(INDEX($Z$2:$Z323,SUMPRODUCT(MAX(ROW($D$2:$D323)*($D324=$D$2:$D323))-1)),_xlfn.IFNA(IF(VLOOKUP(D324,'4.2 Elo (Values)'!A:C,3,FALSE)&gt;0,VLOOKUP(Results!D324,'4.2 Elo (Values)'!A:C,3,FALSE),400),400))</f>
        <v>400</v>
      </c>
      <c r="Z324" s="18">
        <f>Y324+(IFERROR(VLOOKUP(D324,'4.2 Elo (Values)'!A:J,10,FALSE),40)*(V324-(1/(10^(((AVERAGEIFS(Y:Y,A:A,A324)+AVERAGEIFS(X:X,A:A,A324))-(Y324+X324))/400)+1)*O324)))</f>
        <v>426.36998689356062</v>
      </c>
      <c r="AA324" s="18">
        <f t="shared" ref="AA324:AA387" si="53">Z324-Y324</f>
        <v>26.369986893560622</v>
      </c>
      <c r="AB324" t="str">
        <f>VLOOKUP($A324,Events!$B:$I,4,FALSE)</f>
        <v>Bountiful Equinox</v>
      </c>
      <c r="AC324" t="str">
        <f>VLOOKUP($A324,Events!$B:$I,5,FALSE)</f>
        <v>Roiling Roots</v>
      </c>
      <c r="AD324" t="str">
        <f>VLOOKUP($A324,Events!$B:$I,6,FALSE)</f>
        <v>Surge of Slaughter</v>
      </c>
      <c r="AE324" t="str">
        <f>VLOOKUP($A324,Events!$B:$I,7,FALSE)</f>
        <v>Creeping Corruption</v>
      </c>
      <c r="AF324" t="str">
        <f>VLOOKUP($A324,Events!$B:$I,8,FALSE)</f>
        <v>Passing Seasons</v>
      </c>
    </row>
    <row r="325" spans="1:32" ht="15" customHeight="1" x14ac:dyDescent="0.3">
      <c r="A325" t="s">
        <v>24614</v>
      </c>
      <c r="B325" t="s">
        <v>24615</v>
      </c>
      <c r="C325" t="s">
        <v>24190</v>
      </c>
      <c r="D325" t="s">
        <v>20110</v>
      </c>
      <c r="E325" t="s">
        <v>146</v>
      </c>
      <c r="F325" t="s">
        <v>163</v>
      </c>
      <c r="G325" s="2" t="s">
        <v>24632</v>
      </c>
      <c r="H325" t="s">
        <v>25</v>
      </c>
      <c r="I325" s="1">
        <v>0</v>
      </c>
      <c r="J325" s="1">
        <v>0</v>
      </c>
      <c r="K325" s="1">
        <v>1</v>
      </c>
      <c r="L325" s="1">
        <v>1</v>
      </c>
      <c r="M325" s="1">
        <v>1</v>
      </c>
      <c r="O325" s="1">
        <f t="shared" si="45"/>
        <v>5</v>
      </c>
      <c r="P325" s="1">
        <f t="shared" si="46"/>
        <v>3</v>
      </c>
      <c r="Q325" s="1">
        <f t="shared" si="47"/>
        <v>0</v>
      </c>
      <c r="R325" s="1">
        <f t="shared" si="48"/>
        <v>2</v>
      </c>
      <c r="S325" s="1">
        <f t="shared" si="49"/>
        <v>0</v>
      </c>
      <c r="T325" s="1">
        <f t="shared" si="50"/>
        <v>0</v>
      </c>
      <c r="U325" s="1">
        <f t="shared" si="51"/>
        <v>0</v>
      </c>
      <c r="V325" s="1">
        <f t="shared" si="52"/>
        <v>3</v>
      </c>
      <c r="W325" s="19">
        <f>VLOOKUP(E325,'Win Rate'!B:I,8,FALSE)</f>
        <v>0.48071216617210683</v>
      </c>
      <c r="X325" s="20">
        <f>VLOOKUP(E325,'Win Rate'!B:J,9,FALSE)</f>
        <v>-13.409213657465418</v>
      </c>
      <c r="Y325" s="18" cm="1">
        <f t="array" ref="Y325">IFERROR(INDEX($Z$2:$Z324,SUMPRODUCT(MAX(ROW($D$2:$D324)*($D325=$D$2:$D324))-1)),_xlfn.IFNA(IF(VLOOKUP(D325,'4.2 Elo (Values)'!A:C,3,FALSE)&gt;0,VLOOKUP(Results!D325,'4.2 Elo (Values)'!A:C,3,FALSE),400),400))</f>
        <v>363.12750131106651</v>
      </c>
      <c r="Z325" s="18">
        <f>Y325+(IFERROR(VLOOKUP(D325,'4.2 Elo (Values)'!A:J,10,FALSE),40)*(V325-(1/(10^(((AVERAGEIFS(Y:Y,A:A,A325)+AVERAGEIFS(X:X,A:A,A325))-(Y325+X325))/400)+1)*O325)))</f>
        <v>405.28997892917397</v>
      </c>
      <c r="AA325" s="18">
        <f t="shared" si="53"/>
        <v>42.162477618107459</v>
      </c>
      <c r="AB325" t="str">
        <f>VLOOKUP($A325,Events!$B:$I,4,FALSE)</f>
        <v>Bountiful Equinox</v>
      </c>
      <c r="AC325" t="str">
        <f>VLOOKUP($A325,Events!$B:$I,5,FALSE)</f>
        <v>Roiling Roots</v>
      </c>
      <c r="AD325" t="str">
        <f>VLOOKUP($A325,Events!$B:$I,6,FALSE)</f>
        <v>Surge of Slaughter</v>
      </c>
      <c r="AE325" t="str">
        <f>VLOOKUP($A325,Events!$B:$I,7,FALSE)</f>
        <v>Creeping Corruption</v>
      </c>
      <c r="AF325" t="str">
        <f>VLOOKUP($A325,Events!$B:$I,8,FALSE)</f>
        <v>Passing Seasons</v>
      </c>
    </row>
    <row r="326" spans="1:32" ht="15" customHeight="1" x14ac:dyDescent="0.3">
      <c r="A326" t="s">
        <v>24614</v>
      </c>
      <c r="B326" t="s">
        <v>24615</v>
      </c>
      <c r="C326" t="s">
        <v>24190</v>
      </c>
      <c r="D326" t="s">
        <v>16766</v>
      </c>
      <c r="E326" t="s">
        <v>56</v>
      </c>
      <c r="F326" t="s">
        <v>303</v>
      </c>
      <c r="G326" s="2" t="s">
        <v>24633</v>
      </c>
      <c r="H326" t="s">
        <v>25</v>
      </c>
      <c r="I326" s="1">
        <v>1</v>
      </c>
      <c r="J326" s="1">
        <v>1</v>
      </c>
      <c r="K326" s="1">
        <v>0</v>
      </c>
      <c r="L326" s="1">
        <v>0</v>
      </c>
      <c r="M326" s="1">
        <v>1</v>
      </c>
      <c r="O326" s="1">
        <f t="shared" si="45"/>
        <v>5</v>
      </c>
      <c r="P326" s="1">
        <f t="shared" si="46"/>
        <v>3</v>
      </c>
      <c r="Q326" s="1">
        <f t="shared" si="47"/>
        <v>0</v>
      </c>
      <c r="R326" s="1">
        <f t="shared" si="48"/>
        <v>2</v>
      </c>
      <c r="S326" s="1">
        <f t="shared" si="49"/>
        <v>0</v>
      </c>
      <c r="T326" s="1">
        <f t="shared" si="50"/>
        <v>0</v>
      </c>
      <c r="U326" s="1">
        <f t="shared" si="51"/>
        <v>0</v>
      </c>
      <c r="V326" s="1">
        <f t="shared" si="52"/>
        <v>3</v>
      </c>
      <c r="W326" s="19">
        <f>VLOOKUP(E326,'Win Rate'!B:I,8,FALSE)</f>
        <v>0.56206896551724139</v>
      </c>
      <c r="X326" s="20">
        <f>VLOOKUP(E326,'Win Rate'!B:J,9,FALSE)</f>
        <v>43.353553379200399</v>
      </c>
      <c r="Y326" s="18" cm="1">
        <f t="array" ref="Y326">IFERROR(INDEX($Z$2:$Z325,SUMPRODUCT(MAX(ROW($D$2:$D325)*($D326=$D$2:$D325))-1)),_xlfn.IFNA(IF(VLOOKUP(D326,'4.2 Elo (Values)'!A:C,3,FALSE)&gt;0,VLOOKUP(Results!D326,'4.2 Elo (Values)'!A:C,3,FALSE),400),400))</f>
        <v>381.79276647806989</v>
      </c>
      <c r="Z326" s="18">
        <f>Y326+(IFERROR(VLOOKUP(D326,'4.2 Elo (Values)'!A:J,10,FALSE),40)*(V326-(1/(10^(((AVERAGEIFS(Y:Y,A:A,A326)+AVERAGEIFS(X:X,A:A,A326))-(Y326+X326))/400)+1)*O326)))</f>
        <v>402.6192315772559</v>
      </c>
      <c r="AA326" s="18">
        <f t="shared" si="53"/>
        <v>20.826465099186009</v>
      </c>
      <c r="AB326" t="str">
        <f>VLOOKUP($A326,Events!$B:$I,4,FALSE)</f>
        <v>Bountiful Equinox</v>
      </c>
      <c r="AC326" t="str">
        <f>VLOOKUP($A326,Events!$B:$I,5,FALSE)</f>
        <v>Roiling Roots</v>
      </c>
      <c r="AD326" t="str">
        <f>VLOOKUP($A326,Events!$B:$I,6,FALSE)</f>
        <v>Surge of Slaughter</v>
      </c>
      <c r="AE326" t="str">
        <f>VLOOKUP($A326,Events!$B:$I,7,FALSE)</f>
        <v>Creeping Corruption</v>
      </c>
      <c r="AF326" t="str">
        <f>VLOOKUP($A326,Events!$B:$I,8,FALSE)</f>
        <v>Passing Seasons</v>
      </c>
    </row>
    <row r="327" spans="1:32" ht="15" customHeight="1" x14ac:dyDescent="0.3">
      <c r="A327" t="s">
        <v>24614</v>
      </c>
      <c r="B327" t="s">
        <v>24615</v>
      </c>
      <c r="C327" t="s">
        <v>24190</v>
      </c>
      <c r="D327" t="s">
        <v>22101</v>
      </c>
      <c r="E327" t="s">
        <v>83</v>
      </c>
      <c r="F327" t="s">
        <v>219</v>
      </c>
      <c r="G327" s="2" t="s">
        <v>24634</v>
      </c>
      <c r="H327" t="s">
        <v>25</v>
      </c>
      <c r="I327" s="1">
        <v>1</v>
      </c>
      <c r="J327" s="1">
        <v>0</v>
      </c>
      <c r="K327" s="1">
        <v>1</v>
      </c>
      <c r="L327" s="1">
        <v>1</v>
      </c>
      <c r="M327" s="1">
        <v>0</v>
      </c>
      <c r="O327" s="1">
        <f t="shared" si="45"/>
        <v>5</v>
      </c>
      <c r="P327" s="1">
        <f t="shared" si="46"/>
        <v>3</v>
      </c>
      <c r="Q327" s="1">
        <f t="shared" si="47"/>
        <v>0</v>
      </c>
      <c r="R327" s="1">
        <f t="shared" si="48"/>
        <v>2</v>
      </c>
      <c r="S327" s="1">
        <f t="shared" si="49"/>
        <v>0</v>
      </c>
      <c r="T327" s="1">
        <f t="shared" si="50"/>
        <v>0</v>
      </c>
      <c r="U327" s="1">
        <f t="shared" si="51"/>
        <v>0</v>
      </c>
      <c r="V327" s="1">
        <f t="shared" si="52"/>
        <v>3</v>
      </c>
      <c r="W327" s="19">
        <f>VLOOKUP(E327,'Win Rate'!B:I,8,FALSE)</f>
        <v>0.56644518272425248</v>
      </c>
      <c r="X327" s="20">
        <f>VLOOKUP(E327,'Win Rate'!B:J,9,FALSE)</f>
        <v>46.445548661686693</v>
      </c>
      <c r="Y327" s="18" cm="1">
        <f t="array" ref="Y327">IFERROR(INDEX($Z$2:$Z326,SUMPRODUCT(MAX(ROW($D$2:$D326)*($D327=$D$2:$D326))-1)),_xlfn.IFNA(IF(VLOOKUP(D327,'4.2 Elo (Values)'!A:C,3,FALSE)&gt;0,VLOOKUP(Results!D327,'4.2 Elo (Values)'!A:C,3,FALSE),400),400))</f>
        <v>338.81804645820608</v>
      </c>
      <c r="Z327" s="18">
        <f>Y327+(IFERROR(VLOOKUP(D327,'4.2 Elo (Values)'!A:J,10,FALSE),40)*(V327-(1/(10^(((AVERAGEIFS(Y:Y,A:A,A327)+AVERAGEIFS(X:X,A:A,A327))-(Y327+X327))/400)+1)*O327)))</f>
        <v>371.06196076050981</v>
      </c>
      <c r="AA327" s="18">
        <f t="shared" si="53"/>
        <v>32.243914302303722</v>
      </c>
      <c r="AB327" t="str">
        <f>VLOOKUP($A327,Events!$B:$I,4,FALSE)</f>
        <v>Bountiful Equinox</v>
      </c>
      <c r="AC327" t="str">
        <f>VLOOKUP($A327,Events!$B:$I,5,FALSE)</f>
        <v>Roiling Roots</v>
      </c>
      <c r="AD327" t="str">
        <f>VLOOKUP($A327,Events!$B:$I,6,FALSE)</f>
        <v>Surge of Slaughter</v>
      </c>
      <c r="AE327" t="str">
        <f>VLOOKUP($A327,Events!$B:$I,7,FALSE)</f>
        <v>Creeping Corruption</v>
      </c>
      <c r="AF327" t="str">
        <f>VLOOKUP($A327,Events!$B:$I,8,FALSE)</f>
        <v>Passing Seasons</v>
      </c>
    </row>
    <row r="328" spans="1:32" ht="15" customHeight="1" x14ac:dyDescent="0.3">
      <c r="A328" t="s">
        <v>24614</v>
      </c>
      <c r="B328" t="s">
        <v>24615</v>
      </c>
      <c r="C328" t="s">
        <v>24190</v>
      </c>
      <c r="D328" t="s">
        <v>14903</v>
      </c>
      <c r="E328" t="s">
        <v>73</v>
      </c>
      <c r="F328" t="s">
        <v>24353</v>
      </c>
      <c r="G328" s="2" t="s">
        <v>24635</v>
      </c>
      <c r="H328" t="s">
        <v>25</v>
      </c>
      <c r="I328" s="1">
        <v>1</v>
      </c>
      <c r="J328" s="1">
        <v>0</v>
      </c>
      <c r="K328" s="1">
        <v>1</v>
      </c>
      <c r="L328" s="1">
        <v>0</v>
      </c>
      <c r="M328" s="1">
        <v>1</v>
      </c>
      <c r="O328" s="1">
        <f t="shared" si="45"/>
        <v>5</v>
      </c>
      <c r="P328" s="1">
        <f t="shared" si="46"/>
        <v>3</v>
      </c>
      <c r="Q328" s="1">
        <f t="shared" si="47"/>
        <v>0</v>
      </c>
      <c r="R328" s="1">
        <f t="shared" si="48"/>
        <v>2</v>
      </c>
      <c r="S328" s="1">
        <f t="shared" si="49"/>
        <v>0</v>
      </c>
      <c r="T328" s="1">
        <f t="shared" si="50"/>
        <v>0</v>
      </c>
      <c r="U328" s="1">
        <f t="shared" si="51"/>
        <v>0</v>
      </c>
      <c r="V328" s="1">
        <f t="shared" si="52"/>
        <v>3</v>
      </c>
      <c r="W328" s="19">
        <f>VLOOKUP(E328,'Win Rate'!B:I,8,FALSE)</f>
        <v>0.63010204081632648</v>
      </c>
      <c r="X328" s="20">
        <f>VLOOKUP(E328,'Win Rate'!B:J,9,FALSE)</f>
        <v>92.531580409876298</v>
      </c>
      <c r="Y328" s="18" cm="1">
        <f t="array" ref="Y328">IFERROR(INDEX($Z$2:$Z327,SUMPRODUCT(MAX(ROW($D$2:$D327)*($D328=$D$2:$D327))-1)),_xlfn.IFNA(IF(VLOOKUP(D328,'4.2 Elo (Values)'!A:C,3,FALSE)&gt;0,VLOOKUP(Results!D328,'4.2 Elo (Values)'!A:C,3,FALSE),400),400))</f>
        <v>407.48995283728163</v>
      </c>
      <c r="Z328" s="18">
        <f>Y328+(IFERROR(VLOOKUP(D328,'4.2 Elo (Values)'!A:J,10,FALSE),40)*(V328-(1/(10^(((AVERAGEIFS(Y:Y,A:A,A328)+AVERAGEIFS(X:X,A:A,A328))-(Y328+X328))/400)+1)*O328)))</f>
        <v>407.05730981159633</v>
      </c>
      <c r="AA328" s="18">
        <f t="shared" si="53"/>
        <v>-0.43264302568530866</v>
      </c>
      <c r="AB328" t="str">
        <f>VLOOKUP($A328,Events!$B:$I,4,FALSE)</f>
        <v>Bountiful Equinox</v>
      </c>
      <c r="AC328" t="str">
        <f>VLOOKUP($A328,Events!$B:$I,5,FALSE)</f>
        <v>Roiling Roots</v>
      </c>
      <c r="AD328" t="str">
        <f>VLOOKUP($A328,Events!$B:$I,6,FALSE)</f>
        <v>Surge of Slaughter</v>
      </c>
      <c r="AE328" t="str">
        <f>VLOOKUP($A328,Events!$B:$I,7,FALSE)</f>
        <v>Creeping Corruption</v>
      </c>
      <c r="AF328" t="str">
        <f>VLOOKUP($A328,Events!$B:$I,8,FALSE)</f>
        <v>Passing Seasons</v>
      </c>
    </row>
    <row r="329" spans="1:32" ht="15" customHeight="1" x14ac:dyDescent="0.3">
      <c r="A329" t="s">
        <v>24614</v>
      </c>
      <c r="B329" t="s">
        <v>24615</v>
      </c>
      <c r="C329" t="s">
        <v>24190</v>
      </c>
      <c r="D329" t="s">
        <v>3566</v>
      </c>
      <c r="E329" t="s">
        <v>138</v>
      </c>
      <c r="F329" t="s">
        <v>159</v>
      </c>
      <c r="G329" s="2" t="s">
        <v>24636</v>
      </c>
      <c r="H329" t="s">
        <v>25</v>
      </c>
      <c r="I329" s="1">
        <v>0</v>
      </c>
      <c r="J329" s="1">
        <v>0</v>
      </c>
      <c r="K329" s="1">
        <v>0</v>
      </c>
      <c r="L329" s="1">
        <v>1</v>
      </c>
      <c r="M329" s="1">
        <v>1</v>
      </c>
      <c r="O329" s="1">
        <f t="shared" si="45"/>
        <v>5</v>
      </c>
      <c r="P329" s="1">
        <f t="shared" si="46"/>
        <v>2</v>
      </c>
      <c r="Q329" s="1">
        <f t="shared" si="47"/>
        <v>0</v>
      </c>
      <c r="R329" s="1">
        <f t="shared" si="48"/>
        <v>3</v>
      </c>
      <c r="S329" s="1">
        <f t="shared" si="49"/>
        <v>0</v>
      </c>
      <c r="T329" s="1">
        <f t="shared" si="50"/>
        <v>0</v>
      </c>
      <c r="U329" s="1">
        <f t="shared" si="51"/>
        <v>0</v>
      </c>
      <c r="V329" s="1">
        <f t="shared" si="52"/>
        <v>2</v>
      </c>
      <c r="W329" s="19">
        <f>VLOOKUP(E329,'Win Rate'!B:I,8,FALSE)</f>
        <v>0.48863636363636365</v>
      </c>
      <c r="X329" s="20">
        <f>VLOOKUP(E329,'Win Rate'!B:J,9,FALSE)</f>
        <v>-7.8976232783028522</v>
      </c>
      <c r="Y329" s="18" cm="1">
        <f t="array" ref="Y329">IFERROR(INDEX($Z$2:$Z328,SUMPRODUCT(MAX(ROW($D$2:$D328)*($D329=$D$2:$D328))-1)),_xlfn.IFNA(IF(VLOOKUP(D329,'4.2 Elo (Values)'!A:C,3,FALSE)&gt;0,VLOOKUP(Results!D329,'4.2 Elo (Values)'!A:C,3,FALSE),400),400))</f>
        <v>456.33835154654338</v>
      </c>
      <c r="Z329" s="18">
        <f>Y329+(IFERROR(VLOOKUP(D329,'4.2 Elo (Values)'!A:J,10,FALSE),40)*(V329-(1/(10^(((AVERAGEIFS(Y:Y,A:A,A329)+AVERAGEIFS(X:X,A:A,A329))-(Y329+X329))/400)+1)*O329)))</f>
        <v>443.40263914145606</v>
      </c>
      <c r="AA329" s="18">
        <f t="shared" si="53"/>
        <v>-12.935712405087315</v>
      </c>
      <c r="AB329" t="str">
        <f>VLOOKUP($A329,Events!$B:$I,4,FALSE)</f>
        <v>Bountiful Equinox</v>
      </c>
      <c r="AC329" t="str">
        <f>VLOOKUP($A329,Events!$B:$I,5,FALSE)</f>
        <v>Roiling Roots</v>
      </c>
      <c r="AD329" t="str">
        <f>VLOOKUP($A329,Events!$B:$I,6,FALSE)</f>
        <v>Surge of Slaughter</v>
      </c>
      <c r="AE329" t="str">
        <f>VLOOKUP($A329,Events!$B:$I,7,FALSE)</f>
        <v>Creeping Corruption</v>
      </c>
      <c r="AF329" t="str">
        <f>VLOOKUP($A329,Events!$B:$I,8,FALSE)</f>
        <v>Passing Seasons</v>
      </c>
    </row>
    <row r="330" spans="1:32" ht="15" customHeight="1" x14ac:dyDescent="0.3">
      <c r="A330" t="s">
        <v>24614</v>
      </c>
      <c r="B330" t="s">
        <v>24615</v>
      </c>
      <c r="C330" t="s">
        <v>24190</v>
      </c>
      <c r="D330" t="s">
        <v>10411</v>
      </c>
      <c r="E330" t="s">
        <v>17</v>
      </c>
      <c r="G330" s="2" t="s">
        <v>24637</v>
      </c>
      <c r="H330" t="s">
        <v>25</v>
      </c>
      <c r="I330" s="1">
        <v>0</v>
      </c>
      <c r="J330" s="1">
        <v>0</v>
      </c>
      <c r="K330" s="1">
        <v>1</v>
      </c>
      <c r="L330" s="1">
        <v>0</v>
      </c>
      <c r="M330" s="1">
        <v>1</v>
      </c>
      <c r="O330" s="1">
        <f t="shared" si="45"/>
        <v>5</v>
      </c>
      <c r="P330" s="1">
        <f t="shared" si="46"/>
        <v>2</v>
      </c>
      <c r="Q330" s="1">
        <f t="shared" si="47"/>
        <v>0</v>
      </c>
      <c r="R330" s="1">
        <f t="shared" si="48"/>
        <v>3</v>
      </c>
      <c r="S330" s="1">
        <f t="shared" si="49"/>
        <v>0</v>
      </c>
      <c r="T330" s="1">
        <f t="shared" si="50"/>
        <v>0</v>
      </c>
      <c r="U330" s="1">
        <f t="shared" si="51"/>
        <v>0</v>
      </c>
      <c r="V330" s="1">
        <f t="shared" si="52"/>
        <v>2</v>
      </c>
      <c r="W330" s="19">
        <f>VLOOKUP(E330,'Win Rate'!B:I,8,FALSE)</f>
        <v>0.48888888888888887</v>
      </c>
      <c r="X330" s="20">
        <f>VLOOKUP(E330,'Win Rate'!B:J,9,FALSE)</f>
        <v>-7.7220620781546527</v>
      </c>
      <c r="Y330" s="18" cm="1">
        <f t="array" ref="Y330">IFERROR(INDEX($Z$2:$Z329,SUMPRODUCT(MAX(ROW($D$2:$D329)*($D330=$D$2:$D329))-1)),_xlfn.IFNA(IF(VLOOKUP(D330,'4.2 Elo (Values)'!A:C,3,FALSE)&gt;0,VLOOKUP(Results!D330,'4.2 Elo (Values)'!A:C,3,FALSE),400),400))</f>
        <v>400.33691886096619</v>
      </c>
      <c r="Z330" s="18">
        <f>Y330+(IFERROR(VLOOKUP(D330,'4.2 Elo (Values)'!A:J,10,FALSE),40)*(V330-(1/(10^(((AVERAGEIFS(Y:Y,A:A,A330)+AVERAGEIFS(X:X,A:A,A330))-(Y330+X330))/400)+1)*O330)))</f>
        <v>390.49158888297802</v>
      </c>
      <c r="AA330" s="18">
        <f t="shared" si="53"/>
        <v>-9.8453299779881718</v>
      </c>
      <c r="AB330" t="str">
        <f>VLOOKUP($A330,Events!$B:$I,4,FALSE)</f>
        <v>Bountiful Equinox</v>
      </c>
      <c r="AC330" t="str">
        <f>VLOOKUP($A330,Events!$B:$I,5,FALSE)</f>
        <v>Roiling Roots</v>
      </c>
      <c r="AD330" t="str">
        <f>VLOOKUP($A330,Events!$B:$I,6,FALSE)</f>
        <v>Surge of Slaughter</v>
      </c>
      <c r="AE330" t="str">
        <f>VLOOKUP($A330,Events!$B:$I,7,FALSE)</f>
        <v>Creeping Corruption</v>
      </c>
      <c r="AF330" t="str">
        <f>VLOOKUP($A330,Events!$B:$I,8,FALSE)</f>
        <v>Passing Seasons</v>
      </c>
    </row>
    <row r="331" spans="1:32" ht="15" customHeight="1" x14ac:dyDescent="0.3">
      <c r="A331" t="s">
        <v>24614</v>
      </c>
      <c r="B331" t="s">
        <v>24615</v>
      </c>
      <c r="C331" t="s">
        <v>24190</v>
      </c>
      <c r="D331" t="s">
        <v>24638</v>
      </c>
      <c r="E331" t="s">
        <v>73</v>
      </c>
      <c r="F331" t="s">
        <v>24191</v>
      </c>
      <c r="G331" s="2" t="s">
        <v>24639</v>
      </c>
      <c r="H331" t="s">
        <v>25</v>
      </c>
      <c r="I331" s="1">
        <v>0</v>
      </c>
      <c r="J331" s="1">
        <v>1</v>
      </c>
      <c r="K331" s="1">
        <v>1</v>
      </c>
      <c r="L331" s="1">
        <v>0</v>
      </c>
      <c r="M331" s="1">
        <v>0</v>
      </c>
      <c r="O331" s="1">
        <f t="shared" si="45"/>
        <v>5</v>
      </c>
      <c r="P331" s="1">
        <f t="shared" si="46"/>
        <v>2</v>
      </c>
      <c r="Q331" s="1">
        <f t="shared" si="47"/>
        <v>0</v>
      </c>
      <c r="R331" s="1">
        <f t="shared" si="48"/>
        <v>3</v>
      </c>
      <c r="S331" s="1">
        <f t="shared" si="49"/>
        <v>0</v>
      </c>
      <c r="T331" s="1">
        <f t="shared" si="50"/>
        <v>0</v>
      </c>
      <c r="U331" s="1">
        <f t="shared" si="51"/>
        <v>0</v>
      </c>
      <c r="V331" s="1">
        <f t="shared" si="52"/>
        <v>2</v>
      </c>
      <c r="W331" s="19">
        <f>VLOOKUP(E331,'Win Rate'!B:I,8,FALSE)</f>
        <v>0.63010204081632648</v>
      </c>
      <c r="X331" s="20">
        <f>VLOOKUP(E331,'Win Rate'!B:J,9,FALSE)</f>
        <v>92.531580409876298</v>
      </c>
      <c r="Y331" s="18" cm="1">
        <f t="array" ref="Y331">IFERROR(INDEX($Z$2:$Z330,SUMPRODUCT(MAX(ROW($D$2:$D330)*($D331=$D$2:$D330))-1)),_xlfn.IFNA(IF(VLOOKUP(D331,'4.2 Elo (Values)'!A:C,3,FALSE)&gt;0,VLOOKUP(Results!D331,'4.2 Elo (Values)'!A:C,3,FALSE),400),400))</f>
        <v>400</v>
      </c>
      <c r="Z331" s="18">
        <f>Y331+(IFERROR(VLOOKUP(D331,'4.2 Elo (Values)'!A:J,10,FALSE),40)*(V331-(1/(10^(((AVERAGEIFS(Y:Y,A:A,A331)+AVERAGEIFS(X:X,A:A,A331))-(Y331+X331))/400)+1)*O331)))</f>
        <v>361.64195321197434</v>
      </c>
      <c r="AA331" s="18">
        <f t="shared" si="53"/>
        <v>-38.358046788025661</v>
      </c>
      <c r="AB331" t="str">
        <f>VLOOKUP($A331,Events!$B:$I,4,FALSE)</f>
        <v>Bountiful Equinox</v>
      </c>
      <c r="AC331" t="str">
        <f>VLOOKUP($A331,Events!$B:$I,5,FALSE)</f>
        <v>Roiling Roots</v>
      </c>
      <c r="AD331" t="str">
        <f>VLOOKUP($A331,Events!$B:$I,6,FALSE)</f>
        <v>Surge of Slaughter</v>
      </c>
      <c r="AE331" t="str">
        <f>VLOOKUP($A331,Events!$B:$I,7,FALSE)</f>
        <v>Creeping Corruption</v>
      </c>
      <c r="AF331" t="str">
        <f>VLOOKUP($A331,Events!$B:$I,8,FALSE)</f>
        <v>Passing Seasons</v>
      </c>
    </row>
    <row r="332" spans="1:32" ht="15" customHeight="1" x14ac:dyDescent="0.3">
      <c r="A332" t="s">
        <v>24614</v>
      </c>
      <c r="B332" t="s">
        <v>24615</v>
      </c>
      <c r="C332" t="s">
        <v>24190</v>
      </c>
      <c r="D332" t="s">
        <v>21220</v>
      </c>
      <c r="E332" t="s">
        <v>87</v>
      </c>
      <c r="F332" t="s">
        <v>161</v>
      </c>
      <c r="G332" s="2" t="s">
        <v>24640</v>
      </c>
      <c r="H332" t="s">
        <v>25</v>
      </c>
      <c r="I332" s="1">
        <v>0</v>
      </c>
      <c r="J332" s="1">
        <v>1</v>
      </c>
      <c r="K332" s="1">
        <v>0</v>
      </c>
      <c r="L332" s="1">
        <v>1</v>
      </c>
      <c r="M332" s="1">
        <v>0</v>
      </c>
      <c r="O332" s="1">
        <f t="shared" si="45"/>
        <v>5</v>
      </c>
      <c r="P332" s="1">
        <f t="shared" si="46"/>
        <v>2</v>
      </c>
      <c r="Q332" s="1">
        <f t="shared" si="47"/>
        <v>0</v>
      </c>
      <c r="R332" s="1">
        <f t="shared" si="48"/>
        <v>3</v>
      </c>
      <c r="S332" s="1">
        <f t="shared" si="49"/>
        <v>0</v>
      </c>
      <c r="T332" s="1">
        <f t="shared" si="50"/>
        <v>0</v>
      </c>
      <c r="U332" s="1">
        <f t="shared" si="51"/>
        <v>0</v>
      </c>
      <c r="V332" s="1">
        <f t="shared" si="52"/>
        <v>2</v>
      </c>
      <c r="W332" s="19">
        <f>VLOOKUP(E332,'Win Rate'!B:I,8,FALSE)</f>
        <v>0.51546391752577314</v>
      </c>
      <c r="X332" s="20">
        <f>VLOOKUP(E332,'Win Rate'!B:J,9,FALSE)</f>
        <v>10.748858560120498</v>
      </c>
      <c r="Y332" s="18" cm="1">
        <f t="array" ref="Y332">IFERROR(INDEX($Z$2:$Z331,SUMPRODUCT(MAX(ROW($D$2:$D331)*($D332=$D$2:$D331))-1)),_xlfn.IFNA(IF(VLOOKUP(D332,'4.2 Elo (Values)'!A:C,3,FALSE)&gt;0,VLOOKUP(Results!D332,'4.2 Elo (Values)'!A:C,3,FALSE),400),400))</f>
        <v>352.64223022493525</v>
      </c>
      <c r="Z332" s="18">
        <f>Y332+(IFERROR(VLOOKUP(D332,'4.2 Elo (Values)'!A:J,10,FALSE),40)*(V332-(1/(10^(((AVERAGEIFS(Y:Y,A:A,A332)+AVERAGEIFS(X:X,A:A,A332))-(Y332+X332))/400)+1)*O332)))</f>
        <v>351.03169440958641</v>
      </c>
      <c r="AA332" s="18">
        <f t="shared" si="53"/>
        <v>-1.6105358153488396</v>
      </c>
      <c r="AB332" t="str">
        <f>VLOOKUP($A332,Events!$B:$I,4,FALSE)</f>
        <v>Bountiful Equinox</v>
      </c>
      <c r="AC332" t="str">
        <f>VLOOKUP($A332,Events!$B:$I,5,FALSE)</f>
        <v>Roiling Roots</v>
      </c>
      <c r="AD332" t="str">
        <f>VLOOKUP($A332,Events!$B:$I,6,FALSE)</f>
        <v>Surge of Slaughter</v>
      </c>
      <c r="AE332" t="str">
        <f>VLOOKUP($A332,Events!$B:$I,7,FALSE)</f>
        <v>Creeping Corruption</v>
      </c>
      <c r="AF332" t="str">
        <f>VLOOKUP($A332,Events!$B:$I,8,FALSE)</f>
        <v>Passing Seasons</v>
      </c>
    </row>
    <row r="333" spans="1:32" ht="15" customHeight="1" x14ac:dyDescent="0.3">
      <c r="A333" t="s">
        <v>24614</v>
      </c>
      <c r="B333" t="s">
        <v>24615</v>
      </c>
      <c r="C333" t="s">
        <v>24190</v>
      </c>
      <c r="D333" t="s">
        <v>3081</v>
      </c>
      <c r="E333" t="s">
        <v>87</v>
      </c>
      <c r="F333" t="s">
        <v>88</v>
      </c>
      <c r="G333" s="2" t="s">
        <v>24641</v>
      </c>
      <c r="H333" t="s">
        <v>25</v>
      </c>
      <c r="I333" s="1">
        <v>1</v>
      </c>
      <c r="J333" s="1">
        <v>1</v>
      </c>
      <c r="K333" s="1">
        <v>0</v>
      </c>
      <c r="L333" s="1">
        <v>0</v>
      </c>
      <c r="M333" s="1">
        <v>0</v>
      </c>
      <c r="O333" s="1">
        <f t="shared" si="45"/>
        <v>5</v>
      </c>
      <c r="P333" s="1">
        <f t="shared" si="46"/>
        <v>2</v>
      </c>
      <c r="Q333" s="1">
        <f t="shared" si="47"/>
        <v>0</v>
      </c>
      <c r="R333" s="1">
        <f t="shared" si="48"/>
        <v>3</v>
      </c>
      <c r="S333" s="1">
        <f t="shared" si="49"/>
        <v>0</v>
      </c>
      <c r="T333" s="1">
        <f t="shared" si="50"/>
        <v>0</v>
      </c>
      <c r="U333" s="1">
        <f t="shared" si="51"/>
        <v>0</v>
      </c>
      <c r="V333" s="1">
        <f t="shared" si="52"/>
        <v>2</v>
      </c>
      <c r="W333" s="19">
        <f>VLOOKUP(E333,'Win Rate'!B:I,8,FALSE)</f>
        <v>0.51546391752577314</v>
      </c>
      <c r="X333" s="20">
        <f>VLOOKUP(E333,'Win Rate'!B:J,9,FALSE)</f>
        <v>10.748858560120498</v>
      </c>
      <c r="Y333" s="18" cm="1">
        <f t="array" ref="Y333">IFERROR(INDEX($Z$2:$Z332,SUMPRODUCT(MAX(ROW($D$2:$D332)*($D333=$D$2:$D332))-1)),_xlfn.IFNA(IF(VLOOKUP(D333,'4.2 Elo (Values)'!A:C,3,FALSE)&gt;0,VLOOKUP(Results!D333,'4.2 Elo (Values)'!A:C,3,FALSE),400),400))</f>
        <v>427.03810511808678</v>
      </c>
      <c r="Z333" s="18">
        <f>Y333+(IFERROR(VLOOKUP(D333,'4.2 Elo (Values)'!A:J,10,FALSE),40)*(V333-(1/(10^(((AVERAGEIFS(Y:Y,A:A,A333)+AVERAGEIFS(X:X,A:A,A333))-(Y333+X333))/400)+1)*O333)))</f>
        <v>415.63258258891602</v>
      </c>
      <c r="AA333" s="18">
        <f t="shared" si="53"/>
        <v>-11.405522529170753</v>
      </c>
      <c r="AB333" t="str">
        <f>VLOOKUP($A333,Events!$B:$I,4,FALSE)</f>
        <v>Bountiful Equinox</v>
      </c>
      <c r="AC333" t="str">
        <f>VLOOKUP($A333,Events!$B:$I,5,FALSE)</f>
        <v>Roiling Roots</v>
      </c>
      <c r="AD333" t="str">
        <f>VLOOKUP($A333,Events!$B:$I,6,FALSE)</f>
        <v>Surge of Slaughter</v>
      </c>
      <c r="AE333" t="str">
        <f>VLOOKUP($A333,Events!$B:$I,7,FALSE)</f>
        <v>Creeping Corruption</v>
      </c>
      <c r="AF333" t="str">
        <f>VLOOKUP($A333,Events!$B:$I,8,FALSE)</f>
        <v>Passing Seasons</v>
      </c>
    </row>
    <row r="334" spans="1:32" ht="15" customHeight="1" x14ac:dyDescent="0.3">
      <c r="A334" t="s">
        <v>24614</v>
      </c>
      <c r="B334" t="s">
        <v>24615</v>
      </c>
      <c r="C334" t="s">
        <v>24190</v>
      </c>
      <c r="D334" t="s">
        <v>12596</v>
      </c>
      <c r="E334" t="s">
        <v>98</v>
      </c>
      <c r="F334" t="s">
        <v>186</v>
      </c>
      <c r="G334" s="2" t="s">
        <v>24642</v>
      </c>
      <c r="H334" t="s">
        <v>25</v>
      </c>
      <c r="I334" s="1">
        <v>0</v>
      </c>
      <c r="J334" s="1">
        <v>1</v>
      </c>
      <c r="K334" s="1">
        <v>0</v>
      </c>
      <c r="L334" s="1">
        <v>0</v>
      </c>
      <c r="M334" s="1">
        <v>1</v>
      </c>
      <c r="O334" s="1">
        <f t="shared" si="45"/>
        <v>5</v>
      </c>
      <c r="P334" s="1">
        <f t="shared" si="46"/>
        <v>2</v>
      </c>
      <c r="Q334" s="1">
        <f t="shared" si="47"/>
        <v>0</v>
      </c>
      <c r="R334" s="1">
        <f t="shared" si="48"/>
        <v>3</v>
      </c>
      <c r="S334" s="1">
        <f t="shared" si="49"/>
        <v>0</v>
      </c>
      <c r="T334" s="1">
        <f t="shared" si="50"/>
        <v>0</v>
      </c>
      <c r="U334" s="1">
        <f t="shared" si="51"/>
        <v>0</v>
      </c>
      <c r="V334" s="1">
        <f t="shared" si="52"/>
        <v>2</v>
      </c>
      <c r="W334" s="19">
        <f>VLOOKUP(E334,'Win Rate'!B:I,8,FALSE)</f>
        <v>0.53611111111111109</v>
      </c>
      <c r="X334" s="20">
        <f>VLOOKUP(E334,'Win Rate'!B:J,9,FALSE)</f>
        <v>25.136335144076178</v>
      </c>
      <c r="Y334" s="18" cm="1">
        <f t="array" ref="Y334">IFERROR(INDEX($Z$2:$Z333,SUMPRODUCT(MAX(ROW($D$2:$D333)*($D334=$D$2:$D333))-1)),_xlfn.IFNA(IF(VLOOKUP(D334,'4.2 Elo (Values)'!A:C,3,FALSE)&gt;0,VLOOKUP(Results!D334,'4.2 Elo (Values)'!A:C,3,FALSE),400),400))</f>
        <v>421.79354834566919</v>
      </c>
      <c r="Z334" s="18">
        <f>Y334+(IFERROR(VLOOKUP(D334,'4.2 Elo (Values)'!A:J,10,FALSE),40)*(V334-(1/(10^(((AVERAGEIFS(Y:Y,A:A,A334)+AVERAGEIFS(X:X,A:A,A334))-(Y334+X334))/400)+1)*O334)))</f>
        <v>409.0745683992958</v>
      </c>
      <c r="AA334" s="18">
        <f t="shared" si="53"/>
        <v>-12.718979946373395</v>
      </c>
      <c r="AB334" t="str">
        <f>VLOOKUP($A334,Events!$B:$I,4,FALSE)</f>
        <v>Bountiful Equinox</v>
      </c>
      <c r="AC334" t="str">
        <f>VLOOKUP($A334,Events!$B:$I,5,FALSE)</f>
        <v>Roiling Roots</v>
      </c>
      <c r="AD334" t="str">
        <f>VLOOKUP($A334,Events!$B:$I,6,FALSE)</f>
        <v>Surge of Slaughter</v>
      </c>
      <c r="AE334" t="str">
        <f>VLOOKUP($A334,Events!$B:$I,7,FALSE)</f>
        <v>Creeping Corruption</v>
      </c>
      <c r="AF334" t="str">
        <f>VLOOKUP($A334,Events!$B:$I,8,FALSE)</f>
        <v>Passing Seasons</v>
      </c>
    </row>
    <row r="335" spans="1:32" ht="15" customHeight="1" x14ac:dyDescent="0.3">
      <c r="A335" t="s">
        <v>24614</v>
      </c>
      <c r="B335" t="s">
        <v>24615</v>
      </c>
      <c r="C335" t="s">
        <v>24190</v>
      </c>
      <c r="D335" t="s">
        <v>9297</v>
      </c>
      <c r="E335" t="s">
        <v>24208</v>
      </c>
      <c r="F335" t="s">
        <v>24643</v>
      </c>
      <c r="G335" s="2" t="s">
        <v>24644</v>
      </c>
      <c r="H335" t="s">
        <v>25</v>
      </c>
      <c r="I335" s="1">
        <v>1</v>
      </c>
      <c r="J335" s="1">
        <v>0</v>
      </c>
      <c r="K335" s="1">
        <v>0</v>
      </c>
      <c r="L335" s="1">
        <v>1</v>
      </c>
      <c r="M335" s="1">
        <v>0</v>
      </c>
      <c r="O335" s="1">
        <f t="shared" si="45"/>
        <v>5</v>
      </c>
      <c r="P335" s="1">
        <f t="shared" si="46"/>
        <v>2</v>
      </c>
      <c r="Q335" s="1">
        <f t="shared" si="47"/>
        <v>0</v>
      </c>
      <c r="R335" s="1">
        <f t="shared" si="48"/>
        <v>3</v>
      </c>
      <c r="S335" s="1">
        <f t="shared" si="49"/>
        <v>0</v>
      </c>
      <c r="T335" s="1">
        <f t="shared" si="50"/>
        <v>0</v>
      </c>
      <c r="U335" s="1">
        <f t="shared" si="51"/>
        <v>0</v>
      </c>
      <c r="V335" s="1">
        <f t="shared" si="52"/>
        <v>2</v>
      </c>
      <c r="W335" s="19">
        <f>VLOOKUP(E335,'Win Rate'!B:I,8,FALSE)</f>
        <v>0.46802325581395349</v>
      </c>
      <c r="X335" s="20">
        <f>VLOOKUP(E335,'Win Rate'!B:J,9,FALSE)</f>
        <v>-22.250085479431931</v>
      </c>
      <c r="Y335" s="18" cm="1">
        <f t="array" ref="Y335">IFERROR(INDEX($Z$2:$Z334,SUMPRODUCT(MAX(ROW($D$2:$D334)*($D335=$D$2:$D334))-1)),_xlfn.IFNA(IF(VLOOKUP(D335,'4.2 Elo (Values)'!A:C,3,FALSE)&gt;0,VLOOKUP(Results!D335,'4.2 Elo (Values)'!A:C,3,FALSE),400),400))</f>
        <v>430.97854981279676</v>
      </c>
      <c r="Z335" s="18">
        <f>Y335+(IFERROR(VLOOKUP(D335,'4.2 Elo (Values)'!A:J,10,FALSE),40)*(V335-(1/(10^(((AVERAGEIFS(Y:Y,A:A,A335)+AVERAGEIFS(X:X,A:A,A335))-(Y335+X335))/400)+1)*O335)))</f>
        <v>423.75166242701891</v>
      </c>
      <c r="AA335" s="18">
        <f t="shared" si="53"/>
        <v>-7.2268873857778431</v>
      </c>
      <c r="AB335" t="str">
        <f>VLOOKUP($A335,Events!$B:$I,4,FALSE)</f>
        <v>Bountiful Equinox</v>
      </c>
      <c r="AC335" t="str">
        <f>VLOOKUP($A335,Events!$B:$I,5,FALSE)</f>
        <v>Roiling Roots</v>
      </c>
      <c r="AD335" t="str">
        <f>VLOOKUP($A335,Events!$B:$I,6,FALSE)</f>
        <v>Surge of Slaughter</v>
      </c>
      <c r="AE335" t="str">
        <f>VLOOKUP($A335,Events!$B:$I,7,FALSE)</f>
        <v>Creeping Corruption</v>
      </c>
      <c r="AF335" t="str">
        <f>VLOOKUP($A335,Events!$B:$I,8,FALSE)</f>
        <v>Passing Seasons</v>
      </c>
    </row>
    <row r="336" spans="1:32" ht="15" customHeight="1" x14ac:dyDescent="0.3">
      <c r="A336" t="s">
        <v>24614</v>
      </c>
      <c r="B336" t="s">
        <v>24615</v>
      </c>
      <c r="C336" t="s">
        <v>24190</v>
      </c>
      <c r="D336" t="s">
        <v>3025</v>
      </c>
      <c r="E336" t="s">
        <v>33</v>
      </c>
      <c r="F336" t="s">
        <v>160</v>
      </c>
      <c r="G336" s="2" t="s">
        <v>24645</v>
      </c>
      <c r="H336" t="s">
        <v>25</v>
      </c>
      <c r="I336" s="1">
        <v>1</v>
      </c>
      <c r="J336" s="1">
        <v>0</v>
      </c>
      <c r="K336" s="1">
        <v>1</v>
      </c>
      <c r="L336" s="1">
        <v>0</v>
      </c>
      <c r="M336" s="1">
        <v>0</v>
      </c>
      <c r="O336" s="1">
        <f t="shared" si="45"/>
        <v>5</v>
      </c>
      <c r="P336" s="1">
        <f t="shared" si="46"/>
        <v>2</v>
      </c>
      <c r="Q336" s="1">
        <f t="shared" si="47"/>
        <v>0</v>
      </c>
      <c r="R336" s="1">
        <f t="shared" si="48"/>
        <v>3</v>
      </c>
      <c r="S336" s="1">
        <f t="shared" si="49"/>
        <v>0</v>
      </c>
      <c r="T336" s="1">
        <f t="shared" si="50"/>
        <v>0</v>
      </c>
      <c r="U336" s="1">
        <f t="shared" si="51"/>
        <v>0</v>
      </c>
      <c r="V336" s="1">
        <f t="shared" si="52"/>
        <v>2</v>
      </c>
      <c r="W336" s="19">
        <f>VLOOKUP(E336,'Win Rate'!B:I,8,FALSE)</f>
        <v>0.5723140495867769</v>
      </c>
      <c r="X336" s="20">
        <f>VLOOKUP(E336,'Win Rate'!B:J,9,FALSE)</f>
        <v>50.603769443012347</v>
      </c>
      <c r="Y336" s="18" cm="1">
        <f t="array" ref="Y336">IFERROR(INDEX($Z$2:$Z335,SUMPRODUCT(MAX(ROW($D$2:$D335)*($D336=$D$2:$D335))-1)),_xlfn.IFNA(IF(VLOOKUP(D336,'4.2 Elo (Values)'!A:C,3,FALSE)&gt;0,VLOOKUP(Results!D336,'4.2 Elo (Values)'!A:C,3,FALSE),400),400))</f>
        <v>438.08140526268704</v>
      </c>
      <c r="Z336" s="18">
        <f>Y336+(IFERROR(VLOOKUP(D336,'4.2 Elo (Values)'!A:J,10,FALSE),40)*(V336-(1/(10^(((AVERAGEIFS(Y:Y,A:A,A336)+AVERAGEIFS(X:X,A:A,A336))-(Y336+X336))/400)+1)*O336)))</f>
        <v>419.43833615402798</v>
      </c>
      <c r="AA336" s="18">
        <f t="shared" si="53"/>
        <v>-18.643069108659063</v>
      </c>
      <c r="AB336" t="str">
        <f>VLOOKUP($A336,Events!$B:$I,4,FALSE)</f>
        <v>Bountiful Equinox</v>
      </c>
      <c r="AC336" t="str">
        <f>VLOOKUP($A336,Events!$B:$I,5,FALSE)</f>
        <v>Roiling Roots</v>
      </c>
      <c r="AD336" t="str">
        <f>VLOOKUP($A336,Events!$B:$I,6,FALSE)</f>
        <v>Surge of Slaughter</v>
      </c>
      <c r="AE336" t="str">
        <f>VLOOKUP($A336,Events!$B:$I,7,FALSE)</f>
        <v>Creeping Corruption</v>
      </c>
      <c r="AF336" t="str">
        <f>VLOOKUP($A336,Events!$B:$I,8,FALSE)</f>
        <v>Passing Seasons</v>
      </c>
    </row>
    <row r="337" spans="1:32" ht="15" customHeight="1" x14ac:dyDescent="0.3">
      <c r="A337" t="s">
        <v>24614</v>
      </c>
      <c r="B337" t="s">
        <v>24615</v>
      </c>
      <c r="C337" t="s">
        <v>24190</v>
      </c>
      <c r="D337" t="s">
        <v>24646</v>
      </c>
      <c r="E337" t="s">
        <v>49</v>
      </c>
      <c r="F337" t="s">
        <v>62</v>
      </c>
      <c r="G337" s="2" t="s">
        <v>24647</v>
      </c>
      <c r="H337" t="s">
        <v>25</v>
      </c>
      <c r="I337" s="1">
        <v>1</v>
      </c>
      <c r="J337" s="1">
        <v>0</v>
      </c>
      <c r="K337" s="1">
        <v>1</v>
      </c>
      <c r="L337" s="1">
        <v>0</v>
      </c>
      <c r="M337" s="1">
        <v>0</v>
      </c>
      <c r="O337" s="1">
        <f t="shared" si="45"/>
        <v>5</v>
      </c>
      <c r="P337" s="1">
        <f t="shared" si="46"/>
        <v>2</v>
      </c>
      <c r="Q337" s="1">
        <f t="shared" si="47"/>
        <v>0</v>
      </c>
      <c r="R337" s="1">
        <f t="shared" si="48"/>
        <v>3</v>
      </c>
      <c r="S337" s="1">
        <f t="shared" si="49"/>
        <v>0</v>
      </c>
      <c r="T337" s="1">
        <f t="shared" si="50"/>
        <v>0</v>
      </c>
      <c r="U337" s="1">
        <f t="shared" si="51"/>
        <v>0</v>
      </c>
      <c r="V337" s="1">
        <f t="shared" si="52"/>
        <v>2</v>
      </c>
      <c r="W337" s="19">
        <f>VLOOKUP(E337,'Win Rate'!B:I,8,FALSE)</f>
        <v>0.45549738219895286</v>
      </c>
      <c r="X337" s="20">
        <f>VLOOKUP(E337,'Win Rate'!B:J,9,FALSE)</f>
        <v>-31.005634672064751</v>
      </c>
      <c r="Y337" s="18" cm="1">
        <f t="array" ref="Y337">IFERROR(INDEX($Z$2:$Z336,SUMPRODUCT(MAX(ROW($D$2:$D336)*($D337=$D$2:$D336))-1)),_xlfn.IFNA(IF(VLOOKUP(D337,'4.2 Elo (Values)'!A:C,3,FALSE)&gt;0,VLOOKUP(Results!D337,'4.2 Elo (Values)'!A:C,3,FALSE),400),400))</f>
        <v>400</v>
      </c>
      <c r="Z337" s="18">
        <f>Y337+(IFERROR(VLOOKUP(D337,'4.2 Elo (Values)'!A:J,10,FALSE),40)*(V337-(1/(10^(((AVERAGEIFS(Y:Y,A:A,A337)+AVERAGEIFS(X:X,A:A,A337))-(Y337+X337))/400)+1)*O337)))</f>
        <v>396.82675123926987</v>
      </c>
      <c r="AA337" s="18">
        <f t="shared" si="53"/>
        <v>-3.1732487607301323</v>
      </c>
      <c r="AB337" t="str">
        <f>VLOOKUP($A337,Events!$B:$I,4,FALSE)</f>
        <v>Bountiful Equinox</v>
      </c>
      <c r="AC337" t="str">
        <f>VLOOKUP($A337,Events!$B:$I,5,FALSE)</f>
        <v>Roiling Roots</v>
      </c>
      <c r="AD337" t="str">
        <f>VLOOKUP($A337,Events!$B:$I,6,FALSE)</f>
        <v>Surge of Slaughter</v>
      </c>
      <c r="AE337" t="str">
        <f>VLOOKUP($A337,Events!$B:$I,7,FALSE)</f>
        <v>Creeping Corruption</v>
      </c>
      <c r="AF337" t="str">
        <f>VLOOKUP($A337,Events!$B:$I,8,FALSE)</f>
        <v>Passing Seasons</v>
      </c>
    </row>
    <row r="338" spans="1:32" ht="15" customHeight="1" x14ac:dyDescent="0.3">
      <c r="A338" t="s">
        <v>24614</v>
      </c>
      <c r="B338" t="s">
        <v>24615</v>
      </c>
      <c r="C338" t="s">
        <v>24190</v>
      </c>
      <c r="D338" t="s">
        <v>22958</v>
      </c>
      <c r="E338" t="s">
        <v>103</v>
      </c>
      <c r="F338" t="s">
        <v>104</v>
      </c>
      <c r="G338" s="2" t="s">
        <v>24648</v>
      </c>
      <c r="H338" t="s">
        <v>25</v>
      </c>
      <c r="I338" s="1">
        <v>0</v>
      </c>
      <c r="J338" s="1">
        <v>0</v>
      </c>
      <c r="K338" s="1">
        <v>0</v>
      </c>
      <c r="L338" s="1">
        <v>0</v>
      </c>
      <c r="M338" s="1">
        <v>1</v>
      </c>
      <c r="O338" s="1">
        <f t="shared" si="45"/>
        <v>5</v>
      </c>
      <c r="P338" s="1">
        <f t="shared" si="46"/>
        <v>1</v>
      </c>
      <c r="Q338" s="1">
        <f t="shared" si="47"/>
        <v>0</v>
      </c>
      <c r="R338" s="1">
        <f t="shared" si="48"/>
        <v>4</v>
      </c>
      <c r="S338" s="1">
        <f t="shared" si="49"/>
        <v>0</v>
      </c>
      <c r="T338" s="1">
        <f t="shared" si="50"/>
        <v>0</v>
      </c>
      <c r="U338" s="1">
        <f t="shared" si="51"/>
        <v>0</v>
      </c>
      <c r="V338" s="1">
        <f t="shared" si="52"/>
        <v>1</v>
      </c>
      <c r="W338" s="19">
        <f>VLOOKUP(E338,'Win Rate'!B:I,8,FALSE)</f>
        <v>0.59113300492610843</v>
      </c>
      <c r="X338" s="20">
        <f>VLOOKUP(E338,'Win Rate'!B:J,9,FALSE)</f>
        <v>64.041261468620419</v>
      </c>
      <c r="Y338" s="18" cm="1">
        <f t="array" ref="Y338">IFERROR(INDEX($Z$2:$Z337,SUMPRODUCT(MAX(ROW($D$2:$D337)*($D338=$D$2:$D337))-1)),_xlfn.IFNA(IF(VLOOKUP(D338,'4.2 Elo (Values)'!A:C,3,FALSE)&gt;0,VLOOKUP(Results!D338,'4.2 Elo (Values)'!A:C,3,FALSE),400),400))</f>
        <v>284.6287580762978</v>
      </c>
      <c r="Z338" s="18">
        <f>Y338+(IFERROR(VLOOKUP(D338,'4.2 Elo (Values)'!A:J,10,FALSE),40)*(V338-(1/(10^(((AVERAGEIFS(Y:Y,A:A,A338)+AVERAGEIFS(X:X,A:A,A338))-(Y338+X338))/400)+1)*O338)))</f>
        <v>247.07793938828371</v>
      </c>
      <c r="AA338" s="18">
        <f t="shared" si="53"/>
        <v>-37.55081868801409</v>
      </c>
      <c r="AB338" t="str">
        <f>VLOOKUP($A338,Events!$B:$I,4,FALSE)</f>
        <v>Bountiful Equinox</v>
      </c>
      <c r="AC338" t="str">
        <f>VLOOKUP($A338,Events!$B:$I,5,FALSE)</f>
        <v>Roiling Roots</v>
      </c>
      <c r="AD338" t="str">
        <f>VLOOKUP($A338,Events!$B:$I,6,FALSE)</f>
        <v>Surge of Slaughter</v>
      </c>
      <c r="AE338" t="str">
        <f>VLOOKUP($A338,Events!$B:$I,7,FALSE)</f>
        <v>Creeping Corruption</v>
      </c>
      <c r="AF338" t="str">
        <f>VLOOKUP($A338,Events!$B:$I,8,FALSE)</f>
        <v>Passing Seasons</v>
      </c>
    </row>
    <row r="339" spans="1:32" ht="15" customHeight="1" x14ac:dyDescent="0.3">
      <c r="A339" t="s">
        <v>24614</v>
      </c>
      <c r="B339" t="s">
        <v>24615</v>
      </c>
      <c r="C339" t="s">
        <v>24190</v>
      </c>
      <c r="D339" t="s">
        <v>3223</v>
      </c>
      <c r="E339" t="s">
        <v>22</v>
      </c>
      <c r="F339" t="s">
        <v>54</v>
      </c>
      <c r="G339" s="2" t="s">
        <v>24649</v>
      </c>
      <c r="H339" t="s">
        <v>25</v>
      </c>
      <c r="I339" s="1">
        <v>0</v>
      </c>
      <c r="J339" s="1">
        <v>1</v>
      </c>
      <c r="K339" s="1">
        <v>0</v>
      </c>
      <c r="L339" s="1">
        <v>0</v>
      </c>
      <c r="O339" s="1">
        <f t="shared" si="45"/>
        <v>4</v>
      </c>
      <c r="P339" s="1">
        <f t="shared" si="46"/>
        <v>1</v>
      </c>
      <c r="Q339" s="1">
        <f t="shared" si="47"/>
        <v>0</v>
      </c>
      <c r="R339" s="1">
        <f t="shared" si="48"/>
        <v>3</v>
      </c>
      <c r="S339" s="1">
        <f t="shared" si="49"/>
        <v>0</v>
      </c>
      <c r="T339" s="1">
        <f t="shared" si="50"/>
        <v>0</v>
      </c>
      <c r="U339" s="1">
        <f t="shared" si="51"/>
        <v>0</v>
      </c>
      <c r="V339" s="1">
        <f t="shared" si="52"/>
        <v>1</v>
      </c>
      <c r="W339" s="19">
        <f>VLOOKUP(E339,'Win Rate'!B:I,8,FALSE)</f>
        <v>0.5028490028490028</v>
      </c>
      <c r="X339" s="20">
        <f>VLOOKUP(E339,'Win Rate'!B:J,9,FALSE)</f>
        <v>1.9797113714570256</v>
      </c>
      <c r="Y339" s="18" cm="1">
        <f t="array" ref="Y339">IFERROR(INDEX($Z$2:$Z338,SUMPRODUCT(MAX(ROW($D$2:$D338)*($D339=$D$2:$D338))-1)),_xlfn.IFNA(IF(VLOOKUP(D339,'4.2 Elo (Values)'!A:C,3,FALSE)&gt;0,VLOOKUP(Results!D339,'4.2 Elo (Values)'!A:C,3,FALSE),400),400))</f>
        <v>436.28753912322412</v>
      </c>
      <c r="Z339" s="18">
        <f>Y339+(IFERROR(VLOOKUP(D339,'4.2 Elo (Values)'!A:J,10,FALSE),40)*(V339-(1/(10^(((AVERAGEIFS(Y:Y,A:A,A339)+AVERAGEIFS(X:X,A:A,A339))-(Y339+X339))/400)+1)*O339)))</f>
        <v>415.10787191283964</v>
      </c>
      <c r="AA339" s="18">
        <f t="shared" si="53"/>
        <v>-21.17966721038448</v>
      </c>
      <c r="AB339" t="str">
        <f>VLOOKUP($A339,Events!$B:$I,4,FALSE)</f>
        <v>Bountiful Equinox</v>
      </c>
      <c r="AC339" t="str">
        <f>VLOOKUP($A339,Events!$B:$I,5,FALSE)</f>
        <v>Roiling Roots</v>
      </c>
      <c r="AD339" t="str">
        <f>VLOOKUP($A339,Events!$B:$I,6,FALSE)</f>
        <v>Surge of Slaughter</v>
      </c>
      <c r="AE339" t="str">
        <f>VLOOKUP($A339,Events!$B:$I,7,FALSE)</f>
        <v>Creeping Corruption</v>
      </c>
      <c r="AF339" t="str">
        <f>VLOOKUP($A339,Events!$B:$I,8,FALSE)</f>
        <v>Passing Seasons</v>
      </c>
    </row>
    <row r="340" spans="1:32" ht="15" customHeight="1" x14ac:dyDescent="0.3">
      <c r="A340" t="s">
        <v>24614</v>
      </c>
      <c r="B340" t="s">
        <v>24615</v>
      </c>
      <c r="C340" t="s">
        <v>24190</v>
      </c>
      <c r="D340" t="s">
        <v>24650</v>
      </c>
      <c r="E340" t="s">
        <v>25651</v>
      </c>
      <c r="F340" t="s">
        <v>24210</v>
      </c>
      <c r="G340" s="2" t="s">
        <v>24651</v>
      </c>
      <c r="H340" t="s">
        <v>25</v>
      </c>
      <c r="I340" s="1">
        <v>0</v>
      </c>
      <c r="J340" s="1">
        <v>0</v>
      </c>
      <c r="K340" s="1">
        <v>1</v>
      </c>
      <c r="L340" s="1">
        <v>0</v>
      </c>
      <c r="M340" s="1">
        <v>0</v>
      </c>
      <c r="O340" s="1">
        <f t="shared" si="45"/>
        <v>5</v>
      </c>
      <c r="P340" s="1">
        <f t="shared" si="46"/>
        <v>1</v>
      </c>
      <c r="Q340" s="1">
        <f t="shared" si="47"/>
        <v>0</v>
      </c>
      <c r="R340" s="1">
        <f t="shared" si="48"/>
        <v>4</v>
      </c>
      <c r="S340" s="1">
        <f t="shared" si="49"/>
        <v>0</v>
      </c>
      <c r="T340" s="1">
        <f t="shared" si="50"/>
        <v>0</v>
      </c>
      <c r="U340" s="1">
        <f t="shared" si="51"/>
        <v>0</v>
      </c>
      <c r="V340" s="1">
        <f t="shared" si="52"/>
        <v>1</v>
      </c>
      <c r="W340" s="19">
        <f>VLOOKUP(E340,'Win Rate'!B:I,8,FALSE)</f>
        <v>0.47572815533980584</v>
      </c>
      <c r="X340" s="20">
        <f>VLOOKUP(E340,'Win Rate'!B:J,9,FALSE)</f>
        <v>-16.879071917781932</v>
      </c>
      <c r="Y340" s="18" cm="1">
        <f t="array" ref="Y340">IFERROR(INDEX($Z$2:$Z339,SUMPRODUCT(MAX(ROW($D$2:$D339)*($D340=$D$2:$D339))-1)),_xlfn.IFNA(IF(VLOOKUP(D340,'4.2 Elo (Values)'!A:C,3,FALSE)&gt;0,VLOOKUP(Results!D340,'4.2 Elo (Values)'!A:C,3,FALSE),400),400))</f>
        <v>400</v>
      </c>
      <c r="Z340" s="18">
        <f>Y340+(IFERROR(VLOOKUP(D340,'4.2 Elo (Values)'!A:J,10,FALSE),40)*(V340-(1/(10^(((AVERAGEIFS(Y:Y,A:A,A340)+AVERAGEIFS(X:X,A:A,A340))-(Y340+X340))/400)+1)*O340)))</f>
        <v>352.85091211566822</v>
      </c>
      <c r="AA340" s="18">
        <f t="shared" si="53"/>
        <v>-47.149087884331777</v>
      </c>
      <c r="AB340" t="str">
        <f>VLOOKUP($A340,Events!$B:$I,4,FALSE)</f>
        <v>Bountiful Equinox</v>
      </c>
      <c r="AC340" t="str">
        <f>VLOOKUP($A340,Events!$B:$I,5,FALSE)</f>
        <v>Roiling Roots</v>
      </c>
      <c r="AD340" t="str">
        <f>VLOOKUP($A340,Events!$B:$I,6,FALSE)</f>
        <v>Surge of Slaughter</v>
      </c>
      <c r="AE340" t="str">
        <f>VLOOKUP($A340,Events!$B:$I,7,FALSE)</f>
        <v>Creeping Corruption</v>
      </c>
      <c r="AF340" t="str">
        <f>VLOOKUP($A340,Events!$B:$I,8,FALSE)</f>
        <v>Passing Seasons</v>
      </c>
    </row>
    <row r="341" spans="1:32" ht="15" customHeight="1" x14ac:dyDescent="0.3">
      <c r="A341" t="s">
        <v>24614</v>
      </c>
      <c r="B341" t="s">
        <v>24615</v>
      </c>
      <c r="C341" t="s">
        <v>24190</v>
      </c>
      <c r="D341" t="s">
        <v>24652</v>
      </c>
      <c r="E341" t="s">
        <v>24208</v>
      </c>
      <c r="F341" t="s">
        <v>12</v>
      </c>
      <c r="G341" s="2" t="s">
        <v>24653</v>
      </c>
      <c r="H341" t="s">
        <v>25</v>
      </c>
      <c r="I341" s="1">
        <v>1</v>
      </c>
      <c r="J341" s="1">
        <v>0</v>
      </c>
      <c r="K341" s="1">
        <v>0</v>
      </c>
      <c r="L341" s="1">
        <v>0</v>
      </c>
      <c r="M341" s="1">
        <v>0</v>
      </c>
      <c r="O341" s="1">
        <f t="shared" si="45"/>
        <v>5</v>
      </c>
      <c r="P341" s="1">
        <f t="shared" si="46"/>
        <v>1</v>
      </c>
      <c r="Q341" s="1">
        <f t="shared" si="47"/>
        <v>0</v>
      </c>
      <c r="R341" s="1">
        <f t="shared" si="48"/>
        <v>4</v>
      </c>
      <c r="S341" s="1">
        <f t="shared" si="49"/>
        <v>0</v>
      </c>
      <c r="T341" s="1">
        <f t="shared" si="50"/>
        <v>0</v>
      </c>
      <c r="U341" s="1">
        <f t="shared" si="51"/>
        <v>0</v>
      </c>
      <c r="V341" s="1">
        <f t="shared" si="52"/>
        <v>1</v>
      </c>
      <c r="W341" s="19">
        <f>VLOOKUP(E341,'Win Rate'!B:I,8,FALSE)</f>
        <v>0.46802325581395349</v>
      </c>
      <c r="X341" s="20">
        <f>VLOOKUP(E341,'Win Rate'!B:J,9,FALSE)</f>
        <v>-22.250085479431931</v>
      </c>
      <c r="Y341" s="18" cm="1">
        <f t="array" ref="Y341">IFERROR(INDEX($Z$2:$Z340,SUMPRODUCT(MAX(ROW($D$2:$D340)*($D341=$D$2:$D340))-1)),_xlfn.IFNA(IF(VLOOKUP(D341,'4.2 Elo (Values)'!A:C,3,FALSE)&gt;0,VLOOKUP(Results!D341,'4.2 Elo (Values)'!A:C,3,FALSE),400),400))</f>
        <v>400</v>
      </c>
      <c r="Z341" s="18">
        <f>Y341+(IFERROR(VLOOKUP(D341,'4.2 Elo (Values)'!A:J,10,FALSE),40)*(V341-(1/(10^(((AVERAGEIFS(Y:Y,A:A,A341)+AVERAGEIFS(X:X,A:A,A341))-(Y341+X341))/400)+1)*O341)))</f>
        <v>354.36814909928989</v>
      </c>
      <c r="AA341" s="18">
        <f t="shared" si="53"/>
        <v>-45.631850900710106</v>
      </c>
      <c r="AB341" t="str">
        <f>VLOOKUP($A341,Events!$B:$I,4,FALSE)</f>
        <v>Bountiful Equinox</v>
      </c>
      <c r="AC341" t="str">
        <f>VLOOKUP($A341,Events!$B:$I,5,FALSE)</f>
        <v>Roiling Roots</v>
      </c>
      <c r="AD341" t="str">
        <f>VLOOKUP($A341,Events!$B:$I,6,FALSE)</f>
        <v>Surge of Slaughter</v>
      </c>
      <c r="AE341" t="str">
        <f>VLOOKUP($A341,Events!$B:$I,7,FALSE)</f>
        <v>Creeping Corruption</v>
      </c>
      <c r="AF341" t="str">
        <f>VLOOKUP($A341,Events!$B:$I,8,FALSE)</f>
        <v>Passing Seasons</v>
      </c>
    </row>
    <row r="342" spans="1:32" ht="15" customHeight="1" x14ac:dyDescent="0.3">
      <c r="A342" t="s">
        <v>24614</v>
      </c>
      <c r="B342" t="s">
        <v>24615</v>
      </c>
      <c r="C342" t="s">
        <v>24190</v>
      </c>
      <c r="D342" t="s">
        <v>24654</v>
      </c>
      <c r="E342" t="s">
        <v>22</v>
      </c>
      <c r="F342" t="s">
        <v>239</v>
      </c>
      <c r="G342" s="2" t="s">
        <v>24655</v>
      </c>
      <c r="H342" t="s">
        <v>25</v>
      </c>
      <c r="I342" s="1">
        <v>0</v>
      </c>
      <c r="J342" s="1">
        <v>0</v>
      </c>
      <c r="K342" s="1">
        <v>0</v>
      </c>
      <c r="L342" s="1">
        <v>1</v>
      </c>
      <c r="M342" s="1">
        <v>0</v>
      </c>
      <c r="O342" s="1">
        <f t="shared" si="45"/>
        <v>5</v>
      </c>
      <c r="P342" s="1">
        <f t="shared" si="46"/>
        <v>1</v>
      </c>
      <c r="Q342" s="1">
        <f t="shared" si="47"/>
        <v>0</v>
      </c>
      <c r="R342" s="1">
        <f t="shared" si="48"/>
        <v>4</v>
      </c>
      <c r="S342" s="1">
        <f t="shared" si="49"/>
        <v>0</v>
      </c>
      <c r="T342" s="1">
        <f t="shared" si="50"/>
        <v>0</v>
      </c>
      <c r="U342" s="1">
        <f t="shared" si="51"/>
        <v>0</v>
      </c>
      <c r="V342" s="1">
        <f t="shared" si="52"/>
        <v>1</v>
      </c>
      <c r="W342" s="19">
        <f>VLOOKUP(E342,'Win Rate'!B:I,8,FALSE)</f>
        <v>0.5028490028490028</v>
      </c>
      <c r="X342" s="20">
        <f>VLOOKUP(E342,'Win Rate'!B:J,9,FALSE)</f>
        <v>1.9797113714570256</v>
      </c>
      <c r="Y342" s="18" cm="1">
        <f t="array" ref="Y342">IFERROR(INDEX($Z$2:$Z341,SUMPRODUCT(MAX(ROW($D$2:$D341)*($D342=$D$2:$D341))-1)),_xlfn.IFNA(IF(VLOOKUP(D342,'4.2 Elo (Values)'!A:C,3,FALSE)&gt;0,VLOOKUP(Results!D342,'4.2 Elo (Values)'!A:C,3,FALSE),400),400))</f>
        <v>371.83096726594778</v>
      </c>
      <c r="Z342" s="18">
        <f>Y342+(IFERROR(VLOOKUP(D342,'4.2 Elo (Values)'!A:J,10,FALSE),40)*(V342-(1/(10^(((AVERAGEIFS(Y:Y,A:A,A342)+AVERAGEIFS(X:X,A:A,A342))-(Y342+X342))/400)+1)*O342)))</f>
        <v>327.30765954836886</v>
      </c>
      <c r="AA342" s="18">
        <f t="shared" si="53"/>
        <v>-44.523307717578916</v>
      </c>
      <c r="AB342" t="str">
        <f>VLOOKUP($A342,Events!$B:$I,4,FALSE)</f>
        <v>Bountiful Equinox</v>
      </c>
      <c r="AC342" t="str">
        <f>VLOOKUP($A342,Events!$B:$I,5,FALSE)</f>
        <v>Roiling Roots</v>
      </c>
      <c r="AD342" t="str">
        <f>VLOOKUP($A342,Events!$B:$I,6,FALSE)</f>
        <v>Surge of Slaughter</v>
      </c>
      <c r="AE342" t="str">
        <f>VLOOKUP($A342,Events!$B:$I,7,FALSE)</f>
        <v>Creeping Corruption</v>
      </c>
      <c r="AF342" t="str">
        <f>VLOOKUP($A342,Events!$B:$I,8,FALSE)</f>
        <v>Passing Seasons</v>
      </c>
    </row>
    <row r="343" spans="1:32" ht="15" customHeight="1" x14ac:dyDescent="0.3">
      <c r="A343" t="s">
        <v>24656</v>
      </c>
      <c r="B343" t="s">
        <v>24615</v>
      </c>
      <c r="C343" t="s">
        <v>24378</v>
      </c>
      <c r="D343" t="s">
        <v>1120</v>
      </c>
      <c r="E343" t="s">
        <v>22</v>
      </c>
      <c r="F343" t="s">
        <v>54</v>
      </c>
      <c r="G343" s="2" t="s">
        <v>24657</v>
      </c>
      <c r="H343" t="s">
        <v>25</v>
      </c>
      <c r="I343" s="1">
        <v>1</v>
      </c>
      <c r="J343" s="1">
        <v>1</v>
      </c>
      <c r="K343" s="1">
        <v>1</v>
      </c>
      <c r="L343" s="1">
        <v>1</v>
      </c>
      <c r="M343" s="1">
        <v>1</v>
      </c>
      <c r="O343" s="1">
        <f t="shared" si="45"/>
        <v>5</v>
      </c>
      <c r="P343" s="1">
        <f t="shared" si="46"/>
        <v>5</v>
      </c>
      <c r="Q343" s="1">
        <f t="shared" si="47"/>
        <v>0</v>
      </c>
      <c r="R343" s="1">
        <f t="shared" si="48"/>
        <v>0</v>
      </c>
      <c r="S343" s="1">
        <f t="shared" si="49"/>
        <v>1</v>
      </c>
      <c r="T343" s="1">
        <f t="shared" si="50"/>
        <v>1</v>
      </c>
      <c r="U343" s="1">
        <f t="shared" si="51"/>
        <v>1</v>
      </c>
      <c r="V343" s="1">
        <f t="shared" si="52"/>
        <v>5</v>
      </c>
      <c r="W343" s="19">
        <f>VLOOKUP(E343,'Win Rate'!B:I,8,FALSE)</f>
        <v>0.5028490028490028</v>
      </c>
      <c r="X343" s="20">
        <f>VLOOKUP(E343,'Win Rate'!B:J,9,FALSE)</f>
        <v>1.9797113714570256</v>
      </c>
      <c r="Y343" s="18" cm="1">
        <f t="array" ref="Y343">IFERROR(INDEX($Z$2:$Z342,SUMPRODUCT(MAX(ROW($D$2:$D342)*($D343=$D$2:$D342))-1)),_xlfn.IFNA(IF(VLOOKUP(D343,'4.2 Elo (Values)'!A:C,3,FALSE)&gt;0,VLOOKUP(Results!D343,'4.2 Elo (Values)'!A:C,3,FALSE),400),400))</f>
        <v>517.63877000583875</v>
      </c>
      <c r="Z343" s="18">
        <f>Y343+(IFERROR(VLOOKUP(D343,'4.2 Elo (Values)'!A:J,10,FALSE),40)*(V343-(1/(10^(((AVERAGEIFS(Y:Y,A:A,A343)+AVERAGEIFS(X:X,A:A,A343))-(Y343+X343))/400)+1)*O343)))</f>
        <v>552.92451850975374</v>
      </c>
      <c r="AA343" s="18">
        <f t="shared" si="53"/>
        <v>35.285748503914988</v>
      </c>
      <c r="AB343" t="str">
        <f>VLOOKUP($A343,Events!$B:$I,4,FALSE)</f>
        <v>Surge of Slaughter</v>
      </c>
      <c r="AC343" t="str">
        <f>VLOOKUP($A343,Events!$B:$I,5,FALSE)</f>
        <v>Linked Ley Lines</v>
      </c>
      <c r="AD343" t="str">
        <f>VLOOKUP($A343,Events!$B:$I,6,FALSE)</f>
        <v>Bountiful Equinox</v>
      </c>
      <c r="AE343" t="str">
        <f>VLOOKUP($A343,Events!$B:$I,7,FALSE)</f>
        <v>Roiling Roots</v>
      </c>
      <c r="AF343" t="str">
        <f>VLOOKUP($A343,Events!$B:$I,8,FALSE)</f>
        <v>Passing Seasons</v>
      </c>
    </row>
    <row r="344" spans="1:32" ht="15" customHeight="1" x14ac:dyDescent="0.3">
      <c r="A344" t="s">
        <v>24656</v>
      </c>
      <c r="B344" t="s">
        <v>24615</v>
      </c>
      <c r="C344" t="s">
        <v>24378</v>
      </c>
      <c r="D344" t="s">
        <v>498</v>
      </c>
      <c r="E344" t="s">
        <v>45</v>
      </c>
      <c r="F344" t="s">
        <v>69</v>
      </c>
      <c r="G344" s="2" t="s">
        <v>24658</v>
      </c>
      <c r="H344" t="s">
        <v>25</v>
      </c>
      <c r="I344" s="1">
        <v>1</v>
      </c>
      <c r="J344" s="1">
        <v>0</v>
      </c>
      <c r="K344" s="1">
        <v>1</v>
      </c>
      <c r="L344" s="1">
        <v>1</v>
      </c>
      <c r="M344" s="1">
        <v>1</v>
      </c>
      <c r="O344" s="1">
        <f t="shared" si="45"/>
        <v>5</v>
      </c>
      <c r="P344" s="1">
        <f t="shared" si="46"/>
        <v>4</v>
      </c>
      <c r="Q344" s="1">
        <f t="shared" si="47"/>
        <v>0</v>
      </c>
      <c r="R344" s="1">
        <f t="shared" si="48"/>
        <v>1</v>
      </c>
      <c r="S344" s="1">
        <f t="shared" si="49"/>
        <v>0</v>
      </c>
      <c r="T344" s="1">
        <f t="shared" si="50"/>
        <v>0</v>
      </c>
      <c r="U344" s="1">
        <f t="shared" si="51"/>
        <v>0</v>
      </c>
      <c r="V344" s="1">
        <f t="shared" si="52"/>
        <v>4</v>
      </c>
      <c r="W344" s="19">
        <f>VLOOKUP(E344,'Win Rate'!B:I,8,FALSE)</f>
        <v>0.42152466367713004</v>
      </c>
      <c r="X344" s="20">
        <f>VLOOKUP(E344,'Win Rate'!B:J,9,FALSE)</f>
        <v>-54.98474267982013</v>
      </c>
      <c r="Y344" s="18" cm="1">
        <f t="array" ref="Y344">IFERROR(INDEX($Z$2:$Z343,SUMPRODUCT(MAX(ROW($D$2:$D343)*($D344=$D$2:$D343))-1)),_xlfn.IFNA(IF(VLOOKUP(D344,'4.2 Elo (Values)'!A:C,3,FALSE)&gt;0,VLOOKUP(Results!D344,'4.2 Elo (Values)'!A:C,3,FALSE),400),400))</f>
        <v>552.39902170379844</v>
      </c>
      <c r="Z344" s="18">
        <f>Y344+(IFERROR(VLOOKUP(D344,'4.2 Elo (Values)'!A:J,10,FALSE),40)*(V344-(1/(10^(((AVERAGEIFS(Y:Y,A:A,A344)+AVERAGEIFS(X:X,A:A,A344))-(Y344+X344))/400)+1)*O344)))</f>
        <v>570.65529965184464</v>
      </c>
      <c r="AA344" s="18">
        <f t="shared" si="53"/>
        <v>18.256277948046204</v>
      </c>
      <c r="AB344" t="str">
        <f>VLOOKUP($A344,Events!$B:$I,4,FALSE)</f>
        <v>Surge of Slaughter</v>
      </c>
      <c r="AC344" t="str">
        <f>VLOOKUP($A344,Events!$B:$I,5,FALSE)</f>
        <v>Linked Ley Lines</v>
      </c>
      <c r="AD344" t="str">
        <f>VLOOKUP($A344,Events!$B:$I,6,FALSE)</f>
        <v>Bountiful Equinox</v>
      </c>
      <c r="AE344" t="str">
        <f>VLOOKUP($A344,Events!$B:$I,7,FALSE)</f>
        <v>Roiling Roots</v>
      </c>
      <c r="AF344" t="str">
        <f>VLOOKUP($A344,Events!$B:$I,8,FALSE)</f>
        <v>Passing Seasons</v>
      </c>
    </row>
    <row r="345" spans="1:32" ht="15" customHeight="1" x14ac:dyDescent="0.3">
      <c r="A345" t="s">
        <v>24656</v>
      </c>
      <c r="B345" t="s">
        <v>24615</v>
      </c>
      <c r="C345" t="s">
        <v>24378</v>
      </c>
      <c r="D345" t="s">
        <v>3086</v>
      </c>
      <c r="E345" t="s">
        <v>27</v>
      </c>
      <c r="F345" t="s">
        <v>24165</v>
      </c>
      <c r="G345" s="2" t="s">
        <v>24659</v>
      </c>
      <c r="H345" t="s">
        <v>25</v>
      </c>
      <c r="I345" s="1">
        <v>1</v>
      </c>
      <c r="J345" s="1">
        <v>0</v>
      </c>
      <c r="K345" s="1">
        <v>0</v>
      </c>
      <c r="L345" s="1">
        <v>1</v>
      </c>
      <c r="M345" s="1">
        <v>1</v>
      </c>
      <c r="O345" s="1">
        <f t="shared" si="45"/>
        <v>5</v>
      </c>
      <c r="P345" s="1">
        <f t="shared" si="46"/>
        <v>3</v>
      </c>
      <c r="Q345" s="1">
        <f t="shared" si="47"/>
        <v>0</v>
      </c>
      <c r="R345" s="1">
        <f t="shared" si="48"/>
        <v>2</v>
      </c>
      <c r="S345" s="1">
        <f t="shared" si="49"/>
        <v>0</v>
      </c>
      <c r="T345" s="1">
        <f t="shared" si="50"/>
        <v>0</v>
      </c>
      <c r="U345" s="1">
        <f t="shared" si="51"/>
        <v>0</v>
      </c>
      <c r="V345" s="1">
        <f t="shared" si="52"/>
        <v>3</v>
      </c>
      <c r="W345" s="19">
        <f>VLOOKUP(E345,'Win Rate'!B:I,8,FALSE)</f>
        <v>0.43775100401606426</v>
      </c>
      <c r="X345" s="20">
        <f>VLOOKUP(E345,'Win Rate'!B:J,9,FALSE)</f>
        <v>-43.480615095045756</v>
      </c>
      <c r="Y345" s="18" cm="1">
        <f t="array" ref="Y345">IFERROR(INDEX($Z$2:$Z344,SUMPRODUCT(MAX(ROW($D$2:$D344)*($D345=$D$2:$D344))-1)),_xlfn.IFNA(IF(VLOOKUP(D345,'4.2 Elo (Values)'!A:C,3,FALSE)&gt;0,VLOOKUP(Results!D345,'4.2 Elo (Values)'!A:C,3,FALSE),400),400))</f>
        <v>437.23676761476315</v>
      </c>
      <c r="Z345" s="18">
        <f>Y345+(IFERROR(VLOOKUP(D345,'4.2 Elo (Values)'!A:J,10,FALSE),40)*(V345-(1/(10^(((AVERAGEIFS(Y:Y,A:A,A345)+AVERAGEIFS(X:X,A:A,A345))-(Y345+X345))/400)+1)*O345)))</f>
        <v>463.1309035347906</v>
      </c>
      <c r="AA345" s="18">
        <f t="shared" si="53"/>
        <v>25.894135920027452</v>
      </c>
      <c r="AB345" t="str">
        <f>VLOOKUP($A345,Events!$B:$I,4,FALSE)</f>
        <v>Surge of Slaughter</v>
      </c>
      <c r="AC345" t="str">
        <f>VLOOKUP($A345,Events!$B:$I,5,FALSE)</f>
        <v>Linked Ley Lines</v>
      </c>
      <c r="AD345" t="str">
        <f>VLOOKUP($A345,Events!$B:$I,6,FALSE)</f>
        <v>Bountiful Equinox</v>
      </c>
      <c r="AE345" t="str">
        <f>VLOOKUP($A345,Events!$B:$I,7,FALSE)</f>
        <v>Roiling Roots</v>
      </c>
      <c r="AF345" t="str">
        <f>VLOOKUP($A345,Events!$B:$I,8,FALSE)</f>
        <v>Passing Seasons</v>
      </c>
    </row>
    <row r="346" spans="1:32" ht="15" customHeight="1" x14ac:dyDescent="0.3">
      <c r="A346" t="s">
        <v>24656</v>
      </c>
      <c r="B346" t="s">
        <v>24615</v>
      </c>
      <c r="C346" t="s">
        <v>24378</v>
      </c>
      <c r="D346" t="s">
        <v>4535</v>
      </c>
      <c r="E346" t="s">
        <v>146</v>
      </c>
      <c r="F346" t="s">
        <v>220</v>
      </c>
      <c r="G346" s="2" t="s">
        <v>24660</v>
      </c>
      <c r="H346" t="s">
        <v>25</v>
      </c>
      <c r="I346" s="1">
        <v>0</v>
      </c>
      <c r="J346" s="1">
        <v>1</v>
      </c>
      <c r="K346" s="1">
        <v>1</v>
      </c>
      <c r="L346" s="1">
        <v>1</v>
      </c>
      <c r="M346" s="1">
        <v>0</v>
      </c>
      <c r="O346" s="1">
        <f t="shared" si="45"/>
        <v>5</v>
      </c>
      <c r="P346" s="1">
        <f t="shared" si="46"/>
        <v>3</v>
      </c>
      <c r="Q346" s="1">
        <f t="shared" si="47"/>
        <v>0</v>
      </c>
      <c r="R346" s="1">
        <f t="shared" si="48"/>
        <v>2</v>
      </c>
      <c r="S346" s="1">
        <f t="shared" si="49"/>
        <v>0</v>
      </c>
      <c r="T346" s="1">
        <f t="shared" si="50"/>
        <v>0</v>
      </c>
      <c r="U346" s="1">
        <f t="shared" si="51"/>
        <v>0</v>
      </c>
      <c r="V346" s="1">
        <f t="shared" si="52"/>
        <v>3</v>
      </c>
      <c r="W346" s="19">
        <f>VLOOKUP(E346,'Win Rate'!B:I,8,FALSE)</f>
        <v>0.48071216617210683</v>
      </c>
      <c r="X346" s="20">
        <f>VLOOKUP(E346,'Win Rate'!B:J,9,FALSE)</f>
        <v>-13.409213657465418</v>
      </c>
      <c r="Y346" s="18" cm="1">
        <f t="array" ref="Y346">IFERROR(INDEX($Z$2:$Z345,SUMPRODUCT(MAX(ROW($D$2:$D345)*($D346=$D$2:$D345))-1)),_xlfn.IFNA(IF(VLOOKUP(D346,'4.2 Elo (Values)'!A:C,3,FALSE)&gt;0,VLOOKUP(Results!D346,'4.2 Elo (Values)'!A:C,3,FALSE),400),400))</f>
        <v>425.09275351500816</v>
      </c>
      <c r="Z346" s="18">
        <f>Y346+(IFERROR(VLOOKUP(D346,'4.2 Elo (Values)'!A:J,10,FALSE),40)*(V346-(1/(10^(((AVERAGEIFS(Y:Y,A:A,A346)+AVERAGEIFS(X:X,A:A,A346))-(Y346+X346))/400)+1)*O346)))</f>
        <v>445.83379885180489</v>
      </c>
      <c r="AA346" s="18">
        <f t="shared" si="53"/>
        <v>20.741045336796731</v>
      </c>
      <c r="AB346" t="str">
        <f>VLOOKUP($A346,Events!$B:$I,4,FALSE)</f>
        <v>Surge of Slaughter</v>
      </c>
      <c r="AC346" t="str">
        <f>VLOOKUP($A346,Events!$B:$I,5,FALSE)</f>
        <v>Linked Ley Lines</v>
      </c>
      <c r="AD346" t="str">
        <f>VLOOKUP($A346,Events!$B:$I,6,FALSE)</f>
        <v>Bountiful Equinox</v>
      </c>
      <c r="AE346" t="str">
        <f>VLOOKUP($A346,Events!$B:$I,7,FALSE)</f>
        <v>Roiling Roots</v>
      </c>
      <c r="AF346" t="str">
        <f>VLOOKUP($A346,Events!$B:$I,8,FALSE)</f>
        <v>Passing Seasons</v>
      </c>
    </row>
    <row r="347" spans="1:32" ht="15" customHeight="1" x14ac:dyDescent="0.3">
      <c r="A347" t="s">
        <v>24656</v>
      </c>
      <c r="B347" t="s">
        <v>24615</v>
      </c>
      <c r="C347" t="s">
        <v>24378</v>
      </c>
      <c r="D347" t="s">
        <v>4176</v>
      </c>
      <c r="E347" t="s">
        <v>56</v>
      </c>
      <c r="F347" t="s">
        <v>303</v>
      </c>
      <c r="G347" s="2" t="s">
        <v>24661</v>
      </c>
      <c r="H347" t="s">
        <v>25</v>
      </c>
      <c r="I347" s="1">
        <v>0</v>
      </c>
      <c r="J347" s="1">
        <v>0</v>
      </c>
      <c r="K347" s="1">
        <v>1</v>
      </c>
      <c r="L347" s="1">
        <v>1</v>
      </c>
      <c r="M347" s="1">
        <v>1</v>
      </c>
      <c r="O347" s="1">
        <f t="shared" si="45"/>
        <v>5</v>
      </c>
      <c r="P347" s="1">
        <f t="shared" si="46"/>
        <v>3</v>
      </c>
      <c r="Q347" s="1">
        <f t="shared" si="47"/>
        <v>0</v>
      </c>
      <c r="R347" s="1">
        <f t="shared" si="48"/>
        <v>2</v>
      </c>
      <c r="S347" s="1">
        <f t="shared" si="49"/>
        <v>0</v>
      </c>
      <c r="T347" s="1">
        <f t="shared" si="50"/>
        <v>0</v>
      </c>
      <c r="U347" s="1">
        <f t="shared" si="51"/>
        <v>0</v>
      </c>
      <c r="V347" s="1">
        <f t="shared" si="52"/>
        <v>3</v>
      </c>
      <c r="W347" s="19">
        <f>VLOOKUP(E347,'Win Rate'!B:I,8,FALSE)</f>
        <v>0.56206896551724139</v>
      </c>
      <c r="X347" s="20">
        <f>VLOOKUP(E347,'Win Rate'!B:J,9,FALSE)</f>
        <v>43.353553379200399</v>
      </c>
      <c r="Y347" s="18" cm="1">
        <f t="array" ref="Y347">IFERROR(INDEX($Z$2:$Z346,SUMPRODUCT(MAX(ROW($D$2:$D346)*($D347=$D$2:$D346))-1)),_xlfn.IFNA(IF(VLOOKUP(D347,'4.2 Elo (Values)'!A:C,3,FALSE)&gt;0,VLOOKUP(Results!D347,'4.2 Elo (Values)'!A:C,3,FALSE),400),400))</f>
        <v>433.80574915985073</v>
      </c>
      <c r="Z347" s="18">
        <f>Y347+(IFERROR(VLOOKUP(D347,'4.2 Elo (Values)'!A:J,10,FALSE),40)*(V347-(1/(10^(((AVERAGEIFS(Y:Y,A:A,A347)+AVERAGEIFS(X:X,A:A,A347))-(Y347+X347))/400)+1)*O347)))</f>
        <v>434.85118001973569</v>
      </c>
      <c r="AA347" s="18">
        <f t="shared" si="53"/>
        <v>1.0454308598849593</v>
      </c>
      <c r="AB347" t="str">
        <f>VLOOKUP($A347,Events!$B:$I,4,FALSE)</f>
        <v>Surge of Slaughter</v>
      </c>
      <c r="AC347" t="str">
        <f>VLOOKUP($A347,Events!$B:$I,5,FALSE)</f>
        <v>Linked Ley Lines</v>
      </c>
      <c r="AD347" t="str">
        <f>VLOOKUP($A347,Events!$B:$I,6,FALSE)</f>
        <v>Bountiful Equinox</v>
      </c>
      <c r="AE347" t="str">
        <f>VLOOKUP($A347,Events!$B:$I,7,FALSE)</f>
        <v>Roiling Roots</v>
      </c>
      <c r="AF347" t="str">
        <f>VLOOKUP($A347,Events!$B:$I,8,FALSE)</f>
        <v>Passing Seasons</v>
      </c>
    </row>
    <row r="348" spans="1:32" ht="15" customHeight="1" x14ac:dyDescent="0.3">
      <c r="A348" t="s">
        <v>24656</v>
      </c>
      <c r="B348" t="s">
        <v>24615</v>
      </c>
      <c r="C348" t="s">
        <v>24378</v>
      </c>
      <c r="D348" t="s">
        <v>24662</v>
      </c>
      <c r="E348" t="s">
        <v>17</v>
      </c>
      <c r="F348" t="s">
        <v>24195</v>
      </c>
      <c r="G348" s="7" t="s">
        <v>24663</v>
      </c>
      <c r="H348" t="s">
        <v>25</v>
      </c>
      <c r="I348" s="1">
        <v>0</v>
      </c>
      <c r="J348" s="1">
        <v>1</v>
      </c>
      <c r="K348" s="1">
        <v>1</v>
      </c>
      <c r="L348" s="1">
        <v>0</v>
      </c>
      <c r="M348" s="1">
        <v>1</v>
      </c>
      <c r="O348" s="1">
        <f t="shared" si="45"/>
        <v>5</v>
      </c>
      <c r="P348" s="1">
        <f t="shared" si="46"/>
        <v>3</v>
      </c>
      <c r="Q348" s="1">
        <f t="shared" si="47"/>
        <v>0</v>
      </c>
      <c r="R348" s="1">
        <f t="shared" si="48"/>
        <v>2</v>
      </c>
      <c r="S348" s="1">
        <f t="shared" si="49"/>
        <v>0</v>
      </c>
      <c r="T348" s="1">
        <f t="shared" si="50"/>
        <v>0</v>
      </c>
      <c r="U348" s="1">
        <f t="shared" si="51"/>
        <v>0</v>
      </c>
      <c r="V348" s="1">
        <f t="shared" si="52"/>
        <v>3</v>
      </c>
      <c r="W348" s="19">
        <f>VLOOKUP(E348,'Win Rate'!B:I,8,FALSE)</f>
        <v>0.48888888888888887</v>
      </c>
      <c r="X348" s="20">
        <f>VLOOKUP(E348,'Win Rate'!B:J,9,FALSE)</f>
        <v>-7.7220620781546527</v>
      </c>
      <c r="Y348" s="18" cm="1">
        <f t="array" ref="Y348">IFERROR(INDEX($Z$2:$Z347,SUMPRODUCT(MAX(ROW($D$2:$D347)*($D348=$D$2:$D347))-1)),_xlfn.IFNA(IF(VLOOKUP(D348,'4.2 Elo (Values)'!A:C,3,FALSE)&gt;0,VLOOKUP(Results!D348,'4.2 Elo (Values)'!A:C,3,FALSE),400),400))</f>
        <v>400</v>
      </c>
      <c r="Z348" s="18">
        <f>Y348+(IFERROR(VLOOKUP(D348,'4.2 Elo (Values)'!A:J,10,FALSE),40)*(V348-(1/(10^(((AVERAGEIFS(Y:Y,A:A,A348)+AVERAGEIFS(X:X,A:A,A348))-(Y348+X348))/400)+1)*O348)))</f>
        <v>426.31801332802451</v>
      </c>
      <c r="AA348" s="18">
        <f t="shared" si="53"/>
        <v>26.318013328024506</v>
      </c>
      <c r="AB348" t="str">
        <f>VLOOKUP($A348,Events!$B:$I,4,FALSE)</f>
        <v>Surge of Slaughter</v>
      </c>
      <c r="AC348" t="str">
        <f>VLOOKUP($A348,Events!$B:$I,5,FALSE)</f>
        <v>Linked Ley Lines</v>
      </c>
      <c r="AD348" t="str">
        <f>VLOOKUP($A348,Events!$B:$I,6,FALSE)</f>
        <v>Bountiful Equinox</v>
      </c>
      <c r="AE348" t="str">
        <f>VLOOKUP($A348,Events!$B:$I,7,FALSE)</f>
        <v>Roiling Roots</v>
      </c>
      <c r="AF348" t="str">
        <f>VLOOKUP($A348,Events!$B:$I,8,FALSE)</f>
        <v>Passing Seasons</v>
      </c>
    </row>
    <row r="349" spans="1:32" ht="15" customHeight="1" x14ac:dyDescent="0.3">
      <c r="A349" t="s">
        <v>24656</v>
      </c>
      <c r="B349" t="s">
        <v>24615</v>
      </c>
      <c r="C349" t="s">
        <v>24378</v>
      </c>
      <c r="D349" t="s">
        <v>3067</v>
      </c>
      <c r="E349" t="s">
        <v>87</v>
      </c>
      <c r="F349" t="s">
        <v>161</v>
      </c>
      <c r="G349" s="2" t="s">
        <v>24664</v>
      </c>
      <c r="H349" t="s">
        <v>25</v>
      </c>
      <c r="I349" s="1">
        <v>1</v>
      </c>
      <c r="J349" s="1">
        <v>1</v>
      </c>
      <c r="K349" s="1">
        <v>1</v>
      </c>
      <c r="O349" s="1">
        <f t="shared" si="45"/>
        <v>3</v>
      </c>
      <c r="P349" s="1">
        <f t="shared" si="46"/>
        <v>3</v>
      </c>
      <c r="Q349" s="1">
        <f t="shared" si="47"/>
        <v>0</v>
      </c>
      <c r="R349" s="1">
        <f t="shared" si="48"/>
        <v>0</v>
      </c>
      <c r="S349" s="1">
        <f t="shared" si="49"/>
        <v>1</v>
      </c>
      <c r="T349" s="1">
        <f t="shared" si="50"/>
        <v>0</v>
      </c>
      <c r="U349" s="1">
        <f t="shared" si="51"/>
        <v>0</v>
      </c>
      <c r="V349" s="1">
        <f t="shared" si="52"/>
        <v>3</v>
      </c>
      <c r="W349" s="19">
        <f>VLOOKUP(E349,'Win Rate'!B:I,8,FALSE)</f>
        <v>0.51546391752577314</v>
      </c>
      <c r="X349" s="20">
        <f>VLOOKUP(E349,'Win Rate'!B:J,9,FALSE)</f>
        <v>10.748858560120498</v>
      </c>
      <c r="Y349" s="18" cm="1">
        <f t="array" ref="Y349">IFERROR(INDEX($Z$2:$Z348,SUMPRODUCT(MAX(ROW($D$2:$D348)*($D349=$D$2:$D348))-1)),_xlfn.IFNA(IF(VLOOKUP(D349,'4.2 Elo (Values)'!A:C,3,FALSE)&gt;0,VLOOKUP(Results!D349,'4.2 Elo (Values)'!A:C,3,FALSE),400),400))</f>
        <v>439.61937986310159</v>
      </c>
      <c r="Z349" s="18">
        <f>Y349+(IFERROR(VLOOKUP(D349,'4.2 Elo (Values)'!A:J,10,FALSE),40)*(V349-(1/(10^(((AVERAGEIFS(Y:Y,A:A,A349)+AVERAGEIFS(X:X,A:A,A349))-(Y349+X349))/400)+1)*O349)))</f>
        <v>466.51257074048698</v>
      </c>
      <c r="AA349" s="18">
        <f t="shared" si="53"/>
        <v>26.893190877385393</v>
      </c>
      <c r="AB349" t="str">
        <f>VLOOKUP($A349,Events!$B:$I,4,FALSE)</f>
        <v>Surge of Slaughter</v>
      </c>
      <c r="AC349" t="str">
        <f>VLOOKUP($A349,Events!$B:$I,5,FALSE)</f>
        <v>Linked Ley Lines</v>
      </c>
      <c r="AD349" t="str">
        <f>VLOOKUP($A349,Events!$B:$I,6,FALSE)</f>
        <v>Bountiful Equinox</v>
      </c>
      <c r="AE349" t="str">
        <f>VLOOKUP($A349,Events!$B:$I,7,FALSE)</f>
        <v>Roiling Roots</v>
      </c>
      <c r="AF349" t="str">
        <f>VLOOKUP($A349,Events!$B:$I,8,FALSE)</f>
        <v>Passing Seasons</v>
      </c>
    </row>
    <row r="350" spans="1:32" ht="15" customHeight="1" x14ac:dyDescent="0.3">
      <c r="A350" t="s">
        <v>24656</v>
      </c>
      <c r="B350" t="s">
        <v>24615</v>
      </c>
      <c r="C350" t="s">
        <v>24378</v>
      </c>
      <c r="D350" t="s">
        <v>489</v>
      </c>
      <c r="E350" t="s">
        <v>83</v>
      </c>
      <c r="F350" t="s">
        <v>24126</v>
      </c>
      <c r="G350" s="2" t="s">
        <v>24665</v>
      </c>
      <c r="H350" t="s">
        <v>25</v>
      </c>
      <c r="I350" s="1">
        <v>1</v>
      </c>
      <c r="J350" s="1">
        <v>0</v>
      </c>
      <c r="K350" s="1">
        <v>1</v>
      </c>
      <c r="L350" s="1">
        <v>0</v>
      </c>
      <c r="M350" s="1">
        <v>0</v>
      </c>
      <c r="O350" s="1">
        <f t="shared" si="45"/>
        <v>5</v>
      </c>
      <c r="P350" s="1">
        <f t="shared" si="46"/>
        <v>2</v>
      </c>
      <c r="Q350" s="1">
        <f t="shared" si="47"/>
        <v>0</v>
      </c>
      <c r="R350" s="1">
        <f t="shared" si="48"/>
        <v>3</v>
      </c>
      <c r="S350" s="1">
        <f t="shared" si="49"/>
        <v>0</v>
      </c>
      <c r="T350" s="1">
        <f t="shared" si="50"/>
        <v>0</v>
      </c>
      <c r="U350" s="1">
        <f t="shared" si="51"/>
        <v>0</v>
      </c>
      <c r="V350" s="1">
        <f t="shared" si="52"/>
        <v>2</v>
      </c>
      <c r="W350" s="19">
        <f>VLOOKUP(E350,'Win Rate'!B:I,8,FALSE)</f>
        <v>0.56644518272425248</v>
      </c>
      <c r="X350" s="20">
        <f>VLOOKUP(E350,'Win Rate'!B:J,9,FALSE)</f>
        <v>46.445548661686693</v>
      </c>
      <c r="Y350" s="18" cm="1">
        <f t="array" ref="Y350">IFERROR(INDEX($Z$2:$Z349,SUMPRODUCT(MAX(ROW($D$2:$D349)*($D350=$D$2:$D349))-1)),_xlfn.IFNA(IF(VLOOKUP(D350,'4.2 Elo (Values)'!A:C,3,FALSE)&gt;0,VLOOKUP(Results!D350,'4.2 Elo (Values)'!A:C,3,FALSE),400),400))</f>
        <v>445.88409612391922</v>
      </c>
      <c r="Z350" s="18">
        <f>Y350+(IFERROR(VLOOKUP(D350,'4.2 Elo (Values)'!A:J,10,FALSE),40)*(V350-(1/(10^(((AVERAGEIFS(Y:Y,A:A,A350)+AVERAGEIFS(X:X,A:A,A350))-(Y350+X350))/400)+1)*O350)))</f>
        <v>424.83407968651744</v>
      </c>
      <c r="AA350" s="18">
        <f t="shared" si="53"/>
        <v>-21.05001643740178</v>
      </c>
      <c r="AB350" t="str">
        <f>VLOOKUP($A350,Events!$B:$I,4,FALSE)</f>
        <v>Surge of Slaughter</v>
      </c>
      <c r="AC350" t="str">
        <f>VLOOKUP($A350,Events!$B:$I,5,FALSE)</f>
        <v>Linked Ley Lines</v>
      </c>
      <c r="AD350" t="str">
        <f>VLOOKUP($A350,Events!$B:$I,6,FALSE)</f>
        <v>Bountiful Equinox</v>
      </c>
      <c r="AE350" t="str">
        <f>VLOOKUP($A350,Events!$B:$I,7,FALSE)</f>
        <v>Roiling Roots</v>
      </c>
      <c r="AF350" t="str">
        <f>VLOOKUP($A350,Events!$B:$I,8,FALSE)</f>
        <v>Passing Seasons</v>
      </c>
    </row>
    <row r="351" spans="1:32" ht="15" customHeight="1" x14ac:dyDescent="0.3">
      <c r="A351" t="s">
        <v>24656</v>
      </c>
      <c r="B351" t="s">
        <v>24615</v>
      </c>
      <c r="C351" t="s">
        <v>24378</v>
      </c>
      <c r="D351" t="s">
        <v>1498</v>
      </c>
      <c r="E351" t="s">
        <v>103</v>
      </c>
      <c r="F351" t="s">
        <v>24206</v>
      </c>
      <c r="G351" s="2" t="s">
        <v>24666</v>
      </c>
      <c r="H351" t="s">
        <v>25</v>
      </c>
      <c r="I351" s="1">
        <v>1</v>
      </c>
      <c r="J351" s="1">
        <v>1</v>
      </c>
      <c r="K351" s="1">
        <v>0</v>
      </c>
      <c r="O351" s="1">
        <f t="shared" si="45"/>
        <v>3</v>
      </c>
      <c r="P351" s="1">
        <f t="shared" si="46"/>
        <v>2</v>
      </c>
      <c r="Q351" s="1">
        <f t="shared" si="47"/>
        <v>0</v>
      </c>
      <c r="R351" s="1">
        <f t="shared" si="48"/>
        <v>1</v>
      </c>
      <c r="S351" s="1">
        <f t="shared" si="49"/>
        <v>0</v>
      </c>
      <c r="T351" s="1">
        <f t="shared" si="50"/>
        <v>0</v>
      </c>
      <c r="U351" s="1">
        <f t="shared" si="51"/>
        <v>0</v>
      </c>
      <c r="V351" s="1">
        <f t="shared" si="52"/>
        <v>2</v>
      </c>
      <c r="W351" s="19">
        <f>VLOOKUP(E351,'Win Rate'!B:I,8,FALSE)</f>
        <v>0.59113300492610843</v>
      </c>
      <c r="X351" s="20">
        <f>VLOOKUP(E351,'Win Rate'!B:J,9,FALSE)</f>
        <v>64.041261468620419</v>
      </c>
      <c r="Y351" s="18" cm="1">
        <f t="array" ref="Y351">IFERROR(INDEX($Z$2:$Z350,SUMPRODUCT(MAX(ROW($D$2:$D350)*($D351=$D$2:$D350))-1)),_xlfn.IFNA(IF(VLOOKUP(D351,'4.2 Elo (Values)'!A:C,3,FALSE)&gt;0,VLOOKUP(Results!D351,'4.2 Elo (Values)'!A:C,3,FALSE),400),400))</f>
        <v>491.36400112786373</v>
      </c>
      <c r="Z351" s="18">
        <f>Y351+(IFERROR(VLOOKUP(D351,'4.2 Elo (Values)'!A:J,10,FALSE),40)*(V351-(1/(10^(((AVERAGEIFS(Y:Y,A:A,A351)+AVERAGEIFS(X:X,A:A,A351))-(Y351+X351))/400)+1)*O351)))</f>
        <v>489.80538553825437</v>
      </c>
      <c r="AA351" s="18">
        <f t="shared" si="53"/>
        <v>-1.5586155896093601</v>
      </c>
      <c r="AB351" t="str">
        <f>VLOOKUP($A351,Events!$B:$I,4,FALSE)</f>
        <v>Surge of Slaughter</v>
      </c>
      <c r="AC351" t="str">
        <f>VLOOKUP($A351,Events!$B:$I,5,FALSE)</f>
        <v>Linked Ley Lines</v>
      </c>
      <c r="AD351" t="str">
        <f>VLOOKUP($A351,Events!$B:$I,6,FALSE)</f>
        <v>Bountiful Equinox</v>
      </c>
      <c r="AE351" t="str">
        <f>VLOOKUP($A351,Events!$B:$I,7,FALSE)</f>
        <v>Roiling Roots</v>
      </c>
      <c r="AF351" t="str">
        <f>VLOOKUP($A351,Events!$B:$I,8,FALSE)</f>
        <v>Passing Seasons</v>
      </c>
    </row>
    <row r="352" spans="1:32" ht="15" customHeight="1" x14ac:dyDescent="0.3">
      <c r="A352" t="s">
        <v>24656</v>
      </c>
      <c r="B352" t="s">
        <v>24615</v>
      </c>
      <c r="C352" t="s">
        <v>24378</v>
      </c>
      <c r="D352" t="s">
        <v>23006</v>
      </c>
      <c r="E352" t="s">
        <v>45</v>
      </c>
      <c r="F352" t="s">
        <v>24199</v>
      </c>
      <c r="G352" s="2" t="s">
        <v>24667</v>
      </c>
      <c r="H352" t="s">
        <v>25</v>
      </c>
      <c r="I352" s="1">
        <v>0</v>
      </c>
      <c r="J352" s="1">
        <v>0</v>
      </c>
      <c r="K352" s="1">
        <v>0</v>
      </c>
      <c r="L352" s="1">
        <v>1</v>
      </c>
      <c r="M352" s="1">
        <v>1</v>
      </c>
      <c r="O352" s="1">
        <f t="shared" si="45"/>
        <v>5</v>
      </c>
      <c r="P352" s="1">
        <f t="shared" si="46"/>
        <v>2</v>
      </c>
      <c r="Q352" s="1">
        <f t="shared" si="47"/>
        <v>0</v>
      </c>
      <c r="R352" s="1">
        <f t="shared" si="48"/>
        <v>3</v>
      </c>
      <c r="S352" s="1">
        <f t="shared" si="49"/>
        <v>0</v>
      </c>
      <c r="T352" s="1">
        <f t="shared" si="50"/>
        <v>0</v>
      </c>
      <c r="U352" s="1">
        <f t="shared" si="51"/>
        <v>0</v>
      </c>
      <c r="V352" s="1">
        <f t="shared" si="52"/>
        <v>2</v>
      </c>
      <c r="W352" s="19">
        <f>VLOOKUP(E352,'Win Rate'!B:I,8,FALSE)</f>
        <v>0.42152466367713004</v>
      </c>
      <c r="X352" s="20">
        <f>VLOOKUP(E352,'Win Rate'!B:J,9,FALSE)</f>
        <v>-54.98474267982013</v>
      </c>
      <c r="Y352" s="18" cm="1">
        <f t="array" ref="Y352">IFERROR(INDEX($Z$2:$Z351,SUMPRODUCT(MAX(ROW($D$2:$D351)*($D352=$D$2:$D351))-1)),_xlfn.IFNA(IF(VLOOKUP(D352,'4.2 Elo (Values)'!A:C,3,FALSE)&gt;0,VLOOKUP(Results!D352,'4.2 Elo (Values)'!A:C,3,FALSE),400),400))</f>
        <v>268.32641733160347</v>
      </c>
      <c r="Z352" s="18">
        <f>Y352+(IFERROR(VLOOKUP(D352,'4.2 Elo (Values)'!A:J,10,FALSE),40)*(V352-(1/(10^(((AVERAGEIFS(Y:Y,A:A,A352)+AVERAGEIFS(X:X,A:A,A352))-(Y352+X352))/400)+1)*O352)))</f>
        <v>268.32641733160347</v>
      </c>
      <c r="AA352" s="18">
        <f t="shared" si="53"/>
        <v>0</v>
      </c>
      <c r="AB352" t="str">
        <f>VLOOKUP($A352,Events!$B:$I,4,FALSE)</f>
        <v>Surge of Slaughter</v>
      </c>
      <c r="AC352" t="str">
        <f>VLOOKUP($A352,Events!$B:$I,5,FALSE)</f>
        <v>Linked Ley Lines</v>
      </c>
      <c r="AD352" t="str">
        <f>VLOOKUP($A352,Events!$B:$I,6,FALSE)</f>
        <v>Bountiful Equinox</v>
      </c>
      <c r="AE352" t="str">
        <f>VLOOKUP($A352,Events!$B:$I,7,FALSE)</f>
        <v>Roiling Roots</v>
      </c>
      <c r="AF352" t="str">
        <f>VLOOKUP($A352,Events!$B:$I,8,FALSE)</f>
        <v>Passing Seasons</v>
      </c>
    </row>
    <row r="353" spans="1:32" ht="15" customHeight="1" x14ac:dyDescent="0.3">
      <c r="A353" t="s">
        <v>24656</v>
      </c>
      <c r="B353" t="s">
        <v>24615</v>
      </c>
      <c r="C353" t="s">
        <v>24378</v>
      </c>
      <c r="D353" t="s">
        <v>22287</v>
      </c>
      <c r="E353" t="s">
        <v>24208</v>
      </c>
      <c r="F353" t="s">
        <v>12</v>
      </c>
      <c r="G353" s="2" t="s">
        <v>24668</v>
      </c>
      <c r="H353" t="s">
        <v>25</v>
      </c>
      <c r="I353" s="1">
        <v>0</v>
      </c>
      <c r="J353" s="1">
        <v>1</v>
      </c>
      <c r="K353" s="1">
        <v>0</v>
      </c>
      <c r="L353" s="1">
        <v>1</v>
      </c>
      <c r="M353" s="1">
        <v>0</v>
      </c>
      <c r="O353" s="1">
        <f t="shared" si="45"/>
        <v>5</v>
      </c>
      <c r="P353" s="1">
        <f t="shared" si="46"/>
        <v>2</v>
      </c>
      <c r="Q353" s="1">
        <f t="shared" si="47"/>
        <v>0</v>
      </c>
      <c r="R353" s="1">
        <f t="shared" si="48"/>
        <v>3</v>
      </c>
      <c r="S353" s="1">
        <f t="shared" si="49"/>
        <v>0</v>
      </c>
      <c r="T353" s="1">
        <f t="shared" si="50"/>
        <v>0</v>
      </c>
      <c r="U353" s="1">
        <f t="shared" si="51"/>
        <v>0</v>
      </c>
      <c r="V353" s="1">
        <f t="shared" si="52"/>
        <v>2</v>
      </c>
      <c r="W353" s="19">
        <f>VLOOKUP(E353,'Win Rate'!B:I,8,FALSE)</f>
        <v>0.46802325581395349</v>
      </c>
      <c r="X353" s="20">
        <f>VLOOKUP(E353,'Win Rate'!B:J,9,FALSE)</f>
        <v>-22.250085479431931</v>
      </c>
      <c r="Y353" s="18" cm="1">
        <f t="array" ref="Y353">IFERROR(INDEX($Z$2:$Z352,SUMPRODUCT(MAX(ROW($D$2:$D352)*($D353=$D$2:$D352))-1)),_xlfn.IFNA(IF(VLOOKUP(D353,'4.2 Elo (Values)'!A:C,3,FALSE)&gt;0,VLOOKUP(Results!D353,'4.2 Elo (Values)'!A:C,3,FALSE),400),400))</f>
        <v>329.27039167520348</v>
      </c>
      <c r="Z353" s="18">
        <f>Y353+(IFERROR(VLOOKUP(D353,'4.2 Elo (Values)'!A:J,10,FALSE),40)*(V353-(1/(10^(((AVERAGEIFS(Y:Y,A:A,A353)+AVERAGEIFS(X:X,A:A,A353))-(Y353+X353))/400)+1)*O353)))</f>
        <v>339.19174611150976</v>
      </c>
      <c r="AA353" s="18">
        <f t="shared" si="53"/>
        <v>9.9213544363062738</v>
      </c>
      <c r="AB353" t="str">
        <f>VLOOKUP($A353,Events!$B:$I,4,FALSE)</f>
        <v>Surge of Slaughter</v>
      </c>
      <c r="AC353" t="str">
        <f>VLOOKUP($A353,Events!$B:$I,5,FALSE)</f>
        <v>Linked Ley Lines</v>
      </c>
      <c r="AD353" t="str">
        <f>VLOOKUP($A353,Events!$B:$I,6,FALSE)</f>
        <v>Bountiful Equinox</v>
      </c>
      <c r="AE353" t="str">
        <f>VLOOKUP($A353,Events!$B:$I,7,FALSE)</f>
        <v>Roiling Roots</v>
      </c>
      <c r="AF353" t="str">
        <f>VLOOKUP($A353,Events!$B:$I,8,FALSE)</f>
        <v>Passing Seasons</v>
      </c>
    </row>
    <row r="354" spans="1:32" ht="15" customHeight="1" x14ac:dyDescent="0.3">
      <c r="A354" t="s">
        <v>24656</v>
      </c>
      <c r="B354" t="s">
        <v>24615</v>
      </c>
      <c r="C354" t="s">
        <v>24378</v>
      </c>
      <c r="D354" t="s">
        <v>491</v>
      </c>
      <c r="E354" t="s">
        <v>87</v>
      </c>
      <c r="F354" t="s">
        <v>24363</v>
      </c>
      <c r="G354" s="2" t="s">
        <v>24669</v>
      </c>
      <c r="H354" t="s">
        <v>25</v>
      </c>
      <c r="I354" s="1">
        <v>0</v>
      </c>
      <c r="J354" s="1">
        <v>1</v>
      </c>
      <c r="K354" s="1">
        <v>0</v>
      </c>
      <c r="L354" s="1">
        <v>0</v>
      </c>
      <c r="M354" s="1">
        <v>1</v>
      </c>
      <c r="O354" s="1">
        <f t="shared" si="45"/>
        <v>5</v>
      </c>
      <c r="P354" s="1">
        <f t="shared" si="46"/>
        <v>2</v>
      </c>
      <c r="Q354" s="1">
        <f t="shared" si="47"/>
        <v>0</v>
      </c>
      <c r="R354" s="1">
        <f t="shared" si="48"/>
        <v>3</v>
      </c>
      <c r="S354" s="1">
        <f t="shared" si="49"/>
        <v>0</v>
      </c>
      <c r="T354" s="1">
        <f t="shared" si="50"/>
        <v>0</v>
      </c>
      <c r="U354" s="1">
        <f t="shared" si="51"/>
        <v>0</v>
      </c>
      <c r="V354" s="1">
        <f t="shared" si="52"/>
        <v>2</v>
      </c>
      <c r="W354" s="19">
        <f>VLOOKUP(E354,'Win Rate'!B:I,8,FALSE)</f>
        <v>0.51546391752577314</v>
      </c>
      <c r="X354" s="20">
        <f>VLOOKUP(E354,'Win Rate'!B:J,9,FALSE)</f>
        <v>10.748858560120498</v>
      </c>
      <c r="Y354" s="18" cm="1">
        <f t="array" ref="Y354">IFERROR(INDEX($Z$2:$Z353,SUMPRODUCT(MAX(ROW($D$2:$D353)*($D354=$D$2:$D353))-1)),_xlfn.IFNA(IF(VLOOKUP(D354,'4.2 Elo (Values)'!A:C,3,FALSE)&gt;0,VLOOKUP(Results!D354,'4.2 Elo (Values)'!A:C,3,FALSE),400),400))</f>
        <v>394.98813979737173</v>
      </c>
      <c r="Z354" s="18">
        <f>Y354+(IFERROR(VLOOKUP(D354,'4.2 Elo (Values)'!A:J,10,FALSE),40)*(V354-(1/(10^(((AVERAGEIFS(Y:Y,A:A,A354)+AVERAGEIFS(X:X,A:A,A354))-(Y354+X354))/400)+1)*O354)))</f>
        <v>377.4402592711466</v>
      </c>
      <c r="AA354" s="18">
        <f t="shared" si="53"/>
        <v>-17.547880526225129</v>
      </c>
      <c r="AB354" t="str">
        <f>VLOOKUP($A354,Events!$B:$I,4,FALSE)</f>
        <v>Surge of Slaughter</v>
      </c>
      <c r="AC354" t="str">
        <f>VLOOKUP($A354,Events!$B:$I,5,FALSE)</f>
        <v>Linked Ley Lines</v>
      </c>
      <c r="AD354" t="str">
        <f>VLOOKUP($A354,Events!$B:$I,6,FALSE)</f>
        <v>Bountiful Equinox</v>
      </c>
      <c r="AE354" t="str">
        <f>VLOOKUP($A354,Events!$B:$I,7,FALSE)</f>
        <v>Roiling Roots</v>
      </c>
      <c r="AF354" t="str">
        <f>VLOOKUP($A354,Events!$B:$I,8,FALSE)</f>
        <v>Passing Seasons</v>
      </c>
    </row>
    <row r="355" spans="1:32" ht="15" customHeight="1" x14ac:dyDescent="0.3">
      <c r="A355" t="s">
        <v>24656</v>
      </c>
      <c r="B355" t="s">
        <v>24615</v>
      </c>
      <c r="C355" t="s">
        <v>24378</v>
      </c>
      <c r="D355" t="s">
        <v>6284</v>
      </c>
      <c r="E355" t="s">
        <v>56</v>
      </c>
      <c r="F355" t="s">
        <v>131</v>
      </c>
      <c r="G355" s="2" t="s">
        <v>24670</v>
      </c>
      <c r="H355" t="s">
        <v>25</v>
      </c>
      <c r="I355" s="1">
        <v>1</v>
      </c>
      <c r="J355" s="1">
        <v>1</v>
      </c>
      <c r="K355" s="1">
        <v>0</v>
      </c>
      <c r="L355" s="1">
        <v>0</v>
      </c>
      <c r="M355" s="1">
        <v>0</v>
      </c>
      <c r="O355" s="1">
        <f t="shared" si="45"/>
        <v>5</v>
      </c>
      <c r="P355" s="1">
        <f t="shared" si="46"/>
        <v>2</v>
      </c>
      <c r="Q355" s="1">
        <f t="shared" si="47"/>
        <v>0</v>
      </c>
      <c r="R355" s="1">
        <f t="shared" si="48"/>
        <v>3</v>
      </c>
      <c r="S355" s="1">
        <f t="shared" si="49"/>
        <v>0</v>
      </c>
      <c r="T355" s="1">
        <f t="shared" si="50"/>
        <v>0</v>
      </c>
      <c r="U355" s="1">
        <f t="shared" si="51"/>
        <v>0</v>
      </c>
      <c r="V355" s="1">
        <f t="shared" si="52"/>
        <v>2</v>
      </c>
      <c r="W355" s="19">
        <f>VLOOKUP(E355,'Win Rate'!B:I,8,FALSE)</f>
        <v>0.56206896551724139</v>
      </c>
      <c r="X355" s="20">
        <f>VLOOKUP(E355,'Win Rate'!B:J,9,FALSE)</f>
        <v>43.353553379200399</v>
      </c>
      <c r="Y355" s="18" cm="1">
        <f t="array" ref="Y355">IFERROR(INDEX($Z$2:$Z354,SUMPRODUCT(MAX(ROW($D$2:$D354)*($D355=$D$2:$D354))-1)),_xlfn.IFNA(IF(VLOOKUP(D355,'4.2 Elo (Values)'!A:C,3,FALSE)&gt;0,VLOOKUP(Results!D355,'4.2 Elo (Values)'!A:C,3,FALSE),400),400))</f>
        <v>410.96299637387193</v>
      </c>
      <c r="Z355" s="18">
        <f>Y355+(IFERROR(VLOOKUP(D355,'4.2 Elo (Values)'!A:J,10,FALSE),40)*(V355-(1/(10^(((AVERAGEIFS(Y:Y,A:A,A355)+AVERAGEIFS(X:X,A:A,A355))-(Y355+X355))/400)+1)*O355)))</f>
        <v>379.48410816896819</v>
      </c>
      <c r="AA355" s="18">
        <f t="shared" si="53"/>
        <v>-31.47888820490374</v>
      </c>
      <c r="AB355" t="str">
        <f>VLOOKUP($A355,Events!$B:$I,4,FALSE)</f>
        <v>Surge of Slaughter</v>
      </c>
      <c r="AC355" t="str">
        <f>VLOOKUP($A355,Events!$B:$I,5,FALSE)</f>
        <v>Linked Ley Lines</v>
      </c>
      <c r="AD355" t="str">
        <f>VLOOKUP($A355,Events!$B:$I,6,FALSE)</f>
        <v>Bountiful Equinox</v>
      </c>
      <c r="AE355" t="str">
        <f>VLOOKUP($A355,Events!$B:$I,7,FALSE)</f>
        <v>Roiling Roots</v>
      </c>
      <c r="AF355" t="str">
        <f>VLOOKUP($A355,Events!$B:$I,8,FALSE)</f>
        <v>Passing Seasons</v>
      </c>
    </row>
    <row r="356" spans="1:32" ht="15" customHeight="1" x14ac:dyDescent="0.3">
      <c r="A356" t="s">
        <v>24656</v>
      </c>
      <c r="B356" t="s">
        <v>24615</v>
      </c>
      <c r="C356" t="s">
        <v>24378</v>
      </c>
      <c r="D356" t="s">
        <v>21812</v>
      </c>
      <c r="E356" t="s">
        <v>95</v>
      </c>
      <c r="F356" t="s">
        <v>24671</v>
      </c>
      <c r="G356" s="2" t="s">
        <v>24672</v>
      </c>
      <c r="H356" t="s">
        <v>25</v>
      </c>
      <c r="I356" s="1">
        <v>0</v>
      </c>
      <c r="J356" s="1">
        <v>0</v>
      </c>
      <c r="K356" s="1">
        <v>1</v>
      </c>
      <c r="L356" s="1">
        <v>0</v>
      </c>
      <c r="M356" s="1">
        <v>0</v>
      </c>
      <c r="O356" s="1">
        <f t="shared" si="45"/>
        <v>5</v>
      </c>
      <c r="P356" s="1">
        <f t="shared" si="46"/>
        <v>1</v>
      </c>
      <c r="Q356" s="1">
        <f t="shared" si="47"/>
        <v>0</v>
      </c>
      <c r="R356" s="1">
        <f t="shared" si="48"/>
        <v>4</v>
      </c>
      <c r="S356" s="1">
        <f t="shared" si="49"/>
        <v>0</v>
      </c>
      <c r="T356" s="1">
        <f t="shared" si="50"/>
        <v>0</v>
      </c>
      <c r="U356" s="1">
        <f t="shared" si="51"/>
        <v>0</v>
      </c>
      <c r="V356" s="1">
        <f t="shared" si="52"/>
        <v>1</v>
      </c>
      <c r="W356" s="19">
        <f>VLOOKUP(E356,'Win Rate'!B:I,8,FALSE)</f>
        <v>0.5084269662921348</v>
      </c>
      <c r="X356" s="20">
        <f>VLOOKUP(E356,'Win Rate'!B:J,9,FALSE)</f>
        <v>5.8562104731559854</v>
      </c>
      <c r="Y356" s="18" cm="1">
        <f t="array" ref="Y356">IFERROR(INDEX($Z$2:$Z355,SUMPRODUCT(MAX(ROW($D$2:$D355)*($D356=$D$2:$D355))-1)),_xlfn.IFNA(IF(VLOOKUP(D356,'4.2 Elo (Values)'!A:C,3,FALSE)&gt;0,VLOOKUP(Results!D356,'4.2 Elo (Values)'!A:C,3,FALSE),400),400))</f>
        <v>341.72073518433251</v>
      </c>
      <c r="Z356" s="18">
        <f>Y356+(IFERROR(VLOOKUP(D356,'4.2 Elo (Values)'!A:J,10,FALSE),40)*(V356-(1/(10^(((AVERAGEIFS(Y:Y,A:A,A356)+AVERAGEIFS(X:X,A:A,A356))-(Y356+X356))/400)+1)*O356)))</f>
        <v>300.68092588568675</v>
      </c>
      <c r="AA356" s="18">
        <f t="shared" si="53"/>
        <v>-41.039809298645764</v>
      </c>
      <c r="AB356" t="str">
        <f>VLOOKUP($A356,Events!$B:$I,4,FALSE)</f>
        <v>Surge of Slaughter</v>
      </c>
      <c r="AC356" t="str">
        <f>VLOOKUP($A356,Events!$B:$I,5,FALSE)</f>
        <v>Linked Ley Lines</v>
      </c>
      <c r="AD356" t="str">
        <f>VLOOKUP($A356,Events!$B:$I,6,FALSE)</f>
        <v>Bountiful Equinox</v>
      </c>
      <c r="AE356" t="str">
        <f>VLOOKUP($A356,Events!$B:$I,7,FALSE)</f>
        <v>Roiling Roots</v>
      </c>
      <c r="AF356" t="str">
        <f>VLOOKUP($A356,Events!$B:$I,8,FALSE)</f>
        <v>Passing Seasons</v>
      </c>
    </row>
    <row r="357" spans="1:32" ht="15" customHeight="1" x14ac:dyDescent="0.3">
      <c r="A357" t="s">
        <v>24656</v>
      </c>
      <c r="B357" t="s">
        <v>24615</v>
      </c>
      <c r="C357" t="s">
        <v>24378</v>
      </c>
      <c r="D357" t="s">
        <v>24673</v>
      </c>
      <c r="E357" t="s">
        <v>20</v>
      </c>
      <c r="F357" t="s">
        <v>108</v>
      </c>
      <c r="G357" s="2" t="s">
        <v>24674</v>
      </c>
      <c r="H357" t="s">
        <v>25</v>
      </c>
      <c r="I357" s="1">
        <v>1</v>
      </c>
      <c r="J357" s="1">
        <v>0</v>
      </c>
      <c r="K357" s="1">
        <v>0</v>
      </c>
      <c r="L357" s="1">
        <v>0</v>
      </c>
      <c r="M357" s="1">
        <v>0</v>
      </c>
      <c r="O357" s="1">
        <f t="shared" si="45"/>
        <v>5</v>
      </c>
      <c r="P357" s="1">
        <f t="shared" si="46"/>
        <v>1</v>
      </c>
      <c r="Q357" s="1">
        <f t="shared" si="47"/>
        <v>0</v>
      </c>
      <c r="R357" s="1">
        <f t="shared" si="48"/>
        <v>4</v>
      </c>
      <c r="S357" s="1">
        <f t="shared" si="49"/>
        <v>0</v>
      </c>
      <c r="T357" s="1">
        <f t="shared" si="50"/>
        <v>0</v>
      </c>
      <c r="U357" s="1">
        <f t="shared" si="51"/>
        <v>0</v>
      </c>
      <c r="V357" s="1">
        <f t="shared" si="52"/>
        <v>1</v>
      </c>
      <c r="W357" s="19">
        <f>VLOOKUP(E357,'Win Rate'!B:I,8,FALSE)</f>
        <v>0.41608391608391609</v>
      </c>
      <c r="X357" s="20">
        <f>VLOOKUP(E357,'Win Rate'!B:J,9,FALSE)</f>
        <v>-58.867803902021024</v>
      </c>
      <c r="Y357" s="18" cm="1">
        <f t="array" ref="Y357">IFERROR(INDEX($Z$2:$Z356,SUMPRODUCT(MAX(ROW($D$2:$D356)*($D357=$D$2:$D356))-1)),_xlfn.IFNA(IF(VLOOKUP(D357,'4.2 Elo (Values)'!A:C,3,FALSE)&gt;0,VLOOKUP(Results!D357,'4.2 Elo (Values)'!A:C,3,FALSE),400),400))</f>
        <v>400</v>
      </c>
      <c r="Z357" s="18">
        <f>Y357+(IFERROR(VLOOKUP(D357,'4.2 Elo (Values)'!A:J,10,FALSE),40)*(V357-(1/(10^(((AVERAGEIFS(Y:Y,A:A,A357)+AVERAGEIFS(X:X,A:A,A357))-(Y357+X357))/400)+1)*O357)))</f>
        <v>360.74198446847186</v>
      </c>
      <c r="AA357" s="18">
        <f t="shared" si="53"/>
        <v>-39.258015531528144</v>
      </c>
      <c r="AB357" t="str">
        <f>VLOOKUP($A357,Events!$B:$I,4,FALSE)</f>
        <v>Surge of Slaughter</v>
      </c>
      <c r="AC357" t="str">
        <f>VLOOKUP($A357,Events!$B:$I,5,FALSE)</f>
        <v>Linked Ley Lines</v>
      </c>
      <c r="AD357" t="str">
        <f>VLOOKUP($A357,Events!$B:$I,6,FALSE)</f>
        <v>Bountiful Equinox</v>
      </c>
      <c r="AE357" t="str">
        <f>VLOOKUP($A357,Events!$B:$I,7,FALSE)</f>
        <v>Roiling Roots</v>
      </c>
      <c r="AF357" t="str">
        <f>VLOOKUP($A357,Events!$B:$I,8,FALSE)</f>
        <v>Passing Seasons</v>
      </c>
    </row>
    <row r="358" spans="1:32" ht="15" customHeight="1" x14ac:dyDescent="0.3">
      <c r="A358" t="s">
        <v>24656</v>
      </c>
      <c r="B358" t="s">
        <v>24615</v>
      </c>
      <c r="C358" t="s">
        <v>24378</v>
      </c>
      <c r="D358" t="s">
        <v>24675</v>
      </c>
      <c r="E358" t="s">
        <v>49</v>
      </c>
      <c r="F358" t="s">
        <v>50</v>
      </c>
      <c r="G358" s="2" t="s">
        <v>24676</v>
      </c>
      <c r="H358" t="s">
        <v>25</v>
      </c>
      <c r="I358" s="1">
        <v>0</v>
      </c>
      <c r="J358" s="1">
        <v>0</v>
      </c>
      <c r="K358" s="1">
        <v>0</v>
      </c>
      <c r="L358" s="1">
        <v>0</v>
      </c>
      <c r="M358" s="1">
        <v>0</v>
      </c>
      <c r="O358" s="1">
        <f t="shared" si="45"/>
        <v>5</v>
      </c>
      <c r="P358" s="1">
        <f t="shared" si="46"/>
        <v>0</v>
      </c>
      <c r="Q358" s="1">
        <f t="shared" si="47"/>
        <v>0</v>
      </c>
      <c r="R358" s="1">
        <f t="shared" si="48"/>
        <v>5</v>
      </c>
      <c r="S358" s="1">
        <f t="shared" si="49"/>
        <v>0</v>
      </c>
      <c r="T358" s="1">
        <f t="shared" si="50"/>
        <v>0</v>
      </c>
      <c r="U358" s="1">
        <f t="shared" si="51"/>
        <v>0</v>
      </c>
      <c r="V358" s="1">
        <f t="shared" si="52"/>
        <v>0</v>
      </c>
      <c r="W358" s="19">
        <f>VLOOKUP(E358,'Win Rate'!B:I,8,FALSE)</f>
        <v>0.45549738219895286</v>
      </c>
      <c r="X358" s="20">
        <f>VLOOKUP(E358,'Win Rate'!B:J,9,FALSE)</f>
        <v>-31.005634672064751</v>
      </c>
      <c r="Y358" s="18" cm="1">
        <f t="array" ref="Y358">IFERROR(INDEX($Z$2:$Z357,SUMPRODUCT(MAX(ROW($D$2:$D357)*($D358=$D$2:$D357))-1)),_xlfn.IFNA(IF(VLOOKUP(D358,'4.2 Elo (Values)'!A:C,3,FALSE)&gt;0,VLOOKUP(Results!D358,'4.2 Elo (Values)'!A:C,3,FALSE),400),400))</f>
        <v>400</v>
      </c>
      <c r="Z358" s="18">
        <f>Y358+(IFERROR(VLOOKUP(D358,'4.2 Elo (Values)'!A:J,10,FALSE),40)*(V358-(1/(10^(((AVERAGEIFS(Y:Y,A:A,A358)+AVERAGEIFS(X:X,A:A,A358))-(Y358+X358))/400)+1)*O358)))</f>
        <v>312.95478060997505</v>
      </c>
      <c r="AA358" s="18">
        <f t="shared" si="53"/>
        <v>-87.045219390024954</v>
      </c>
      <c r="AB358" t="str">
        <f>VLOOKUP($A358,Events!$B:$I,4,FALSE)</f>
        <v>Surge of Slaughter</v>
      </c>
      <c r="AC358" t="str">
        <f>VLOOKUP($A358,Events!$B:$I,5,FALSE)</f>
        <v>Linked Ley Lines</v>
      </c>
      <c r="AD358" t="str">
        <f>VLOOKUP($A358,Events!$B:$I,6,FALSE)</f>
        <v>Bountiful Equinox</v>
      </c>
      <c r="AE358" t="str">
        <f>VLOOKUP($A358,Events!$B:$I,7,FALSE)</f>
        <v>Roiling Roots</v>
      </c>
      <c r="AF358" t="str">
        <f>VLOOKUP($A358,Events!$B:$I,8,FALSE)</f>
        <v>Passing Seasons</v>
      </c>
    </row>
    <row r="359" spans="1:32" ht="15" customHeight="1" x14ac:dyDescent="0.3">
      <c r="A359" t="s">
        <v>24677</v>
      </c>
      <c r="B359" t="s">
        <v>24615</v>
      </c>
      <c r="C359" t="s">
        <v>24678</v>
      </c>
      <c r="D359" t="s">
        <v>350</v>
      </c>
      <c r="E359" t="s">
        <v>22</v>
      </c>
      <c r="F359" t="s">
        <v>54</v>
      </c>
      <c r="G359" s="2" t="s">
        <v>24679</v>
      </c>
      <c r="H359" t="s">
        <v>343</v>
      </c>
      <c r="I359" s="1">
        <v>1</v>
      </c>
      <c r="J359" s="1">
        <v>0</v>
      </c>
      <c r="K359" s="1">
        <v>1</v>
      </c>
      <c r="L359" s="1">
        <v>1</v>
      </c>
      <c r="M359" s="1">
        <v>1</v>
      </c>
      <c r="O359" s="1">
        <f t="shared" si="45"/>
        <v>5</v>
      </c>
      <c r="P359" s="1">
        <f t="shared" si="46"/>
        <v>4</v>
      </c>
      <c r="Q359" s="1">
        <f t="shared" si="47"/>
        <v>0</v>
      </c>
      <c r="R359" s="1">
        <f t="shared" si="48"/>
        <v>1</v>
      </c>
      <c r="S359" s="1">
        <f t="shared" si="49"/>
        <v>0</v>
      </c>
      <c r="T359" s="1">
        <f t="shared" si="50"/>
        <v>0</v>
      </c>
      <c r="U359" s="1">
        <f t="shared" si="51"/>
        <v>0</v>
      </c>
      <c r="V359" s="1">
        <f t="shared" si="52"/>
        <v>4</v>
      </c>
      <c r="W359" s="19">
        <f>VLOOKUP(E359,'Win Rate'!B:I,8,FALSE)</f>
        <v>0.5028490028490028</v>
      </c>
      <c r="X359" s="20">
        <f>VLOOKUP(E359,'Win Rate'!B:J,9,FALSE)</f>
        <v>1.9797113714570256</v>
      </c>
      <c r="Y359" s="18" cm="1">
        <f t="array" ref="Y359">IFERROR(INDEX($Z$2:$Z358,SUMPRODUCT(MAX(ROW($D$2:$D358)*($D359=$D$2:$D358))-1)),_xlfn.IFNA(IF(VLOOKUP(D359,'4.2 Elo (Values)'!A:C,3,FALSE)&gt;0,VLOOKUP(Results!D359,'4.2 Elo (Values)'!A:C,3,FALSE),400),400))</f>
        <v>405.75702433801894</v>
      </c>
      <c r="Z359" s="18">
        <f>Y359+(IFERROR(VLOOKUP(D359,'4.2 Elo (Values)'!A:J,10,FALSE),40)*(V359-(1/(10^(((AVERAGEIFS(Y:Y,A:A,A359)+AVERAGEIFS(X:X,A:A,A359))-(Y359+X359))/400)+1)*O359)))</f>
        <v>443.92258290759111</v>
      </c>
      <c r="AA359" s="18">
        <f t="shared" si="53"/>
        <v>38.16555856957217</v>
      </c>
      <c r="AB359" t="str">
        <f>VLOOKUP($A359,Events!$B:$I,4,FALSE)</f>
        <v>Linked Ley Lines</v>
      </c>
      <c r="AC359" t="str">
        <f>VLOOKUP($A359,Events!$B:$I,5,FALSE)</f>
        <v>Creeping Corruption</v>
      </c>
      <c r="AD359" t="str">
        <f>VLOOKUP($A359,Events!$B:$I,6,FALSE)</f>
        <v>Lifecycle</v>
      </c>
      <c r="AE359" t="str">
        <f>VLOOKUP($A359,Events!$B:$I,7,FALSE)</f>
        <v>Noxious Nexus</v>
      </c>
      <c r="AF359" t="str">
        <f>VLOOKUP($A359,Events!$B:$I,8,FALSE)</f>
        <v>Passing Seasons</v>
      </c>
    </row>
    <row r="360" spans="1:32" ht="15" customHeight="1" x14ac:dyDescent="0.3">
      <c r="A360" t="s">
        <v>24677</v>
      </c>
      <c r="B360" t="s">
        <v>24615</v>
      </c>
      <c r="C360" t="s">
        <v>24678</v>
      </c>
      <c r="D360" t="s">
        <v>19973</v>
      </c>
      <c r="E360" t="s">
        <v>27</v>
      </c>
      <c r="F360" t="s">
        <v>302</v>
      </c>
      <c r="G360" s="2" t="s">
        <v>24680</v>
      </c>
      <c r="H360" t="s">
        <v>343</v>
      </c>
      <c r="I360" s="1">
        <v>0</v>
      </c>
      <c r="J360" s="1">
        <v>1</v>
      </c>
      <c r="K360" s="1">
        <v>0.5</v>
      </c>
      <c r="L360" s="1">
        <v>1</v>
      </c>
      <c r="M360" s="1">
        <v>1</v>
      </c>
      <c r="O360" s="1">
        <f t="shared" si="45"/>
        <v>5</v>
      </c>
      <c r="P360" s="1">
        <f t="shared" si="46"/>
        <v>3</v>
      </c>
      <c r="Q360" s="1">
        <f t="shared" si="47"/>
        <v>1</v>
      </c>
      <c r="R360" s="1">
        <f t="shared" si="48"/>
        <v>1</v>
      </c>
      <c r="S360" s="1">
        <f t="shared" si="49"/>
        <v>0</v>
      </c>
      <c r="T360" s="1">
        <f t="shared" si="50"/>
        <v>0</v>
      </c>
      <c r="U360" s="1">
        <f t="shared" si="51"/>
        <v>0</v>
      </c>
      <c r="V360" s="1">
        <f t="shared" si="52"/>
        <v>3.5</v>
      </c>
      <c r="W360" s="19">
        <f>VLOOKUP(E360,'Win Rate'!B:I,8,FALSE)</f>
        <v>0.43775100401606426</v>
      </c>
      <c r="X360" s="20">
        <f>VLOOKUP(E360,'Win Rate'!B:J,9,FALSE)</f>
        <v>-43.480615095045756</v>
      </c>
      <c r="Y360" s="18" cm="1">
        <f t="array" ref="Y360">IFERROR(INDEX($Z$2:$Z359,SUMPRODUCT(MAX(ROW($D$2:$D359)*($D360=$D$2:$D359))-1)),_xlfn.IFNA(IF(VLOOKUP(D360,'4.2 Elo (Values)'!A:C,3,FALSE)&gt;0,VLOOKUP(Results!D360,'4.2 Elo (Values)'!A:C,3,FALSE),400),400))</f>
        <v>367.81875772555179</v>
      </c>
      <c r="Z360" s="18">
        <f>Y360+(IFERROR(VLOOKUP(D360,'4.2 Elo (Values)'!A:J,10,FALSE),40)*(V360-(1/(10^(((AVERAGEIFS(Y:Y,A:A,A360)+AVERAGEIFS(X:X,A:A,A360))-(Y360+X360))/400)+1)*O360)))</f>
        <v>407.02234180795705</v>
      </c>
      <c r="AA360" s="18">
        <f t="shared" si="53"/>
        <v>39.203584082405257</v>
      </c>
      <c r="AB360" t="str">
        <f>VLOOKUP($A360,Events!$B:$I,4,FALSE)</f>
        <v>Linked Ley Lines</v>
      </c>
      <c r="AC360" t="str">
        <f>VLOOKUP($A360,Events!$B:$I,5,FALSE)</f>
        <v>Creeping Corruption</v>
      </c>
      <c r="AD360" t="str">
        <f>VLOOKUP($A360,Events!$B:$I,6,FALSE)</f>
        <v>Lifecycle</v>
      </c>
      <c r="AE360" t="str">
        <f>VLOOKUP($A360,Events!$B:$I,7,FALSE)</f>
        <v>Noxious Nexus</v>
      </c>
      <c r="AF360" t="str">
        <f>VLOOKUP($A360,Events!$B:$I,8,FALSE)</f>
        <v>Passing Seasons</v>
      </c>
    </row>
    <row r="361" spans="1:32" ht="15" customHeight="1" x14ac:dyDescent="0.3">
      <c r="A361" t="s">
        <v>24677</v>
      </c>
      <c r="B361" t="s">
        <v>24615</v>
      </c>
      <c r="C361" t="s">
        <v>24678</v>
      </c>
      <c r="D361" t="s">
        <v>356</v>
      </c>
      <c r="E361" t="s">
        <v>42</v>
      </c>
      <c r="F361" t="s">
        <v>43</v>
      </c>
      <c r="G361" s="2" t="s">
        <v>24681</v>
      </c>
      <c r="H361" t="s">
        <v>343</v>
      </c>
      <c r="I361" s="1">
        <v>1</v>
      </c>
      <c r="J361" s="1">
        <v>0</v>
      </c>
      <c r="K361" s="1">
        <v>1</v>
      </c>
      <c r="L361" s="1">
        <v>0</v>
      </c>
      <c r="M361" s="1">
        <v>1</v>
      </c>
      <c r="O361" s="1">
        <f t="shared" si="45"/>
        <v>5</v>
      </c>
      <c r="P361" s="1">
        <f t="shared" si="46"/>
        <v>3</v>
      </c>
      <c r="Q361" s="1">
        <f t="shared" si="47"/>
        <v>0</v>
      </c>
      <c r="R361" s="1">
        <f t="shared" si="48"/>
        <v>2</v>
      </c>
      <c r="S361" s="1">
        <f t="shared" si="49"/>
        <v>0</v>
      </c>
      <c r="T361" s="1">
        <f t="shared" si="50"/>
        <v>0</v>
      </c>
      <c r="U361" s="1">
        <f t="shared" si="51"/>
        <v>0</v>
      </c>
      <c r="V361" s="1">
        <f t="shared" si="52"/>
        <v>3</v>
      </c>
      <c r="W361" s="19">
        <f>VLOOKUP(E361,'Win Rate'!B:I,8,FALSE)</f>
        <v>0.47570850202429149</v>
      </c>
      <c r="X361" s="20">
        <f>VLOOKUP(E361,'Win Rate'!B:J,9,FALSE)</f>
        <v>-16.89276072380623</v>
      </c>
      <c r="Y361" s="18" cm="1">
        <f t="array" ref="Y361">IFERROR(INDEX($Z$2:$Z360,SUMPRODUCT(MAX(ROW($D$2:$D360)*($D361=$D$2:$D360))-1)),_xlfn.IFNA(IF(VLOOKUP(D361,'4.2 Elo (Values)'!A:C,3,FALSE)&gt;0,VLOOKUP(Results!D361,'4.2 Elo (Values)'!A:C,3,FALSE),400),400))</f>
        <v>458.44385498078009</v>
      </c>
      <c r="Z361" s="18">
        <f>Y361+(IFERROR(VLOOKUP(D361,'4.2 Elo (Values)'!A:J,10,FALSE),40)*(V361-(1/(10^(((AVERAGEIFS(Y:Y,A:A,A361)+AVERAGEIFS(X:X,A:A,A361))-(Y361+X361))/400)+1)*O361)))</f>
        <v>471.81180607911955</v>
      </c>
      <c r="AA361" s="18">
        <f t="shared" si="53"/>
        <v>13.367951098339461</v>
      </c>
      <c r="AB361" t="str">
        <f>VLOOKUP($A361,Events!$B:$I,4,FALSE)</f>
        <v>Linked Ley Lines</v>
      </c>
      <c r="AC361" t="str">
        <f>VLOOKUP($A361,Events!$B:$I,5,FALSE)</f>
        <v>Creeping Corruption</v>
      </c>
      <c r="AD361" t="str">
        <f>VLOOKUP($A361,Events!$B:$I,6,FALSE)</f>
        <v>Lifecycle</v>
      </c>
      <c r="AE361" t="str">
        <f>VLOOKUP($A361,Events!$B:$I,7,FALSE)</f>
        <v>Noxious Nexus</v>
      </c>
      <c r="AF361" t="str">
        <f>VLOOKUP($A361,Events!$B:$I,8,FALSE)</f>
        <v>Passing Seasons</v>
      </c>
    </row>
    <row r="362" spans="1:32" ht="15" customHeight="1" x14ac:dyDescent="0.3">
      <c r="A362" t="s">
        <v>24677</v>
      </c>
      <c r="B362" t="s">
        <v>24615</v>
      </c>
      <c r="C362" t="s">
        <v>24678</v>
      </c>
      <c r="D362" t="s">
        <v>365</v>
      </c>
      <c r="E362" t="s">
        <v>121</v>
      </c>
      <c r="F362" t="s">
        <v>24207</v>
      </c>
      <c r="G362" s="2" t="s">
        <v>24682</v>
      </c>
      <c r="H362" t="s">
        <v>343</v>
      </c>
      <c r="I362" s="1">
        <v>1</v>
      </c>
      <c r="J362" s="1">
        <v>1</v>
      </c>
      <c r="K362" s="1">
        <v>0</v>
      </c>
      <c r="L362" s="1">
        <v>1</v>
      </c>
      <c r="M362" s="1">
        <v>0</v>
      </c>
      <c r="O362" s="1">
        <f t="shared" si="45"/>
        <v>5</v>
      </c>
      <c r="P362" s="1">
        <f t="shared" si="46"/>
        <v>3</v>
      </c>
      <c r="Q362" s="1">
        <f t="shared" si="47"/>
        <v>0</v>
      </c>
      <c r="R362" s="1">
        <f t="shared" si="48"/>
        <v>2</v>
      </c>
      <c r="S362" s="1">
        <f t="shared" si="49"/>
        <v>0</v>
      </c>
      <c r="T362" s="1">
        <f t="shared" si="50"/>
        <v>0</v>
      </c>
      <c r="U362" s="1">
        <f t="shared" si="51"/>
        <v>0</v>
      </c>
      <c r="V362" s="1">
        <f t="shared" si="52"/>
        <v>3</v>
      </c>
      <c r="W362" s="19">
        <f>VLOOKUP(E362,'Win Rate'!B:I,8,FALSE)</f>
        <v>0.60373443983402486</v>
      </c>
      <c r="X362" s="20">
        <f>VLOOKUP(E362,'Win Rate'!B:J,9,FALSE)</f>
        <v>73.143848695271856</v>
      </c>
      <c r="Y362" s="18" cm="1">
        <f t="array" ref="Y362">IFERROR(INDEX($Z$2:$Z361,SUMPRODUCT(MAX(ROW($D$2:$D361)*($D362=$D$2:$D361))-1)),_xlfn.IFNA(IF(VLOOKUP(D362,'4.2 Elo (Values)'!A:C,3,FALSE)&gt;0,VLOOKUP(Results!D362,'4.2 Elo (Values)'!A:C,3,FALSE),400),400))</f>
        <v>420.88884619530313</v>
      </c>
      <c r="Z362" s="18">
        <f>Y362+(IFERROR(VLOOKUP(D362,'4.2 Elo (Values)'!A:J,10,FALSE),40)*(V362-(1/(10^(((AVERAGEIFS(Y:Y,A:A,A362)+AVERAGEIFS(X:X,A:A,A362))-(Y362+X362))/400)+1)*O362)))</f>
        <v>426.71890385747946</v>
      </c>
      <c r="AA362" s="18">
        <f t="shared" si="53"/>
        <v>5.8300576621763298</v>
      </c>
      <c r="AB362" t="str">
        <f>VLOOKUP($A362,Events!$B:$I,4,FALSE)</f>
        <v>Linked Ley Lines</v>
      </c>
      <c r="AC362" t="str">
        <f>VLOOKUP($A362,Events!$B:$I,5,FALSE)</f>
        <v>Creeping Corruption</v>
      </c>
      <c r="AD362" t="str">
        <f>VLOOKUP($A362,Events!$B:$I,6,FALSE)</f>
        <v>Lifecycle</v>
      </c>
      <c r="AE362" t="str">
        <f>VLOOKUP($A362,Events!$B:$I,7,FALSE)</f>
        <v>Noxious Nexus</v>
      </c>
      <c r="AF362" t="str">
        <f>VLOOKUP($A362,Events!$B:$I,8,FALSE)</f>
        <v>Passing Seasons</v>
      </c>
    </row>
    <row r="363" spans="1:32" ht="15" customHeight="1" x14ac:dyDescent="0.3">
      <c r="A363" t="s">
        <v>24677</v>
      </c>
      <c r="B363" t="s">
        <v>24615</v>
      </c>
      <c r="C363" t="s">
        <v>24678</v>
      </c>
      <c r="D363" t="s">
        <v>2692</v>
      </c>
      <c r="E363" t="s">
        <v>30</v>
      </c>
      <c r="F363" t="s">
        <v>24361</v>
      </c>
      <c r="G363" s="2" t="s">
        <v>24683</v>
      </c>
      <c r="H363" t="s">
        <v>343</v>
      </c>
      <c r="I363" s="1">
        <v>1</v>
      </c>
      <c r="J363" s="1">
        <v>1</v>
      </c>
      <c r="K363" s="1">
        <v>1</v>
      </c>
      <c r="O363" s="1">
        <f t="shared" si="45"/>
        <v>3</v>
      </c>
      <c r="P363" s="1">
        <f t="shared" si="46"/>
        <v>3</v>
      </c>
      <c r="Q363" s="1">
        <f t="shared" si="47"/>
        <v>0</v>
      </c>
      <c r="R363" s="1">
        <f t="shared" si="48"/>
        <v>0</v>
      </c>
      <c r="S363" s="1">
        <f t="shared" si="49"/>
        <v>1</v>
      </c>
      <c r="T363" s="1">
        <f t="shared" si="50"/>
        <v>0</v>
      </c>
      <c r="U363" s="1">
        <f t="shared" si="51"/>
        <v>0</v>
      </c>
      <c r="V363" s="1">
        <f t="shared" si="52"/>
        <v>3</v>
      </c>
      <c r="W363" s="19">
        <f>VLOOKUP(E363,'Win Rate'!B:I,8,FALSE)</f>
        <v>0.48230088495575218</v>
      </c>
      <c r="X363" s="20">
        <f>VLOOKUP(E363,'Win Rate'!B:J,9,FALSE)</f>
        <v>-12.30374552221522</v>
      </c>
      <c r="Y363" s="18" cm="1">
        <f t="array" ref="Y363">IFERROR(INDEX($Z$2:$Z362,SUMPRODUCT(MAX(ROW($D$2:$D362)*($D363=$D$2:$D362))-1)),_xlfn.IFNA(IF(VLOOKUP(D363,'4.2 Elo (Values)'!A:C,3,FALSE)&gt;0,VLOOKUP(Results!D363,'4.2 Elo (Values)'!A:C,3,FALSE),400),400))</f>
        <v>614.97609002392983</v>
      </c>
      <c r="Z363" s="18">
        <f>Y363+(IFERROR(VLOOKUP(D363,'4.2 Elo (Values)'!A:J,10,FALSE),40)*(V363-(1/(10^(((AVERAGEIFS(Y:Y,A:A,A363)+AVERAGEIFS(X:X,A:A,A363))-(Y363+X363))/400)+1)*O363)))</f>
        <v>633.67316635510383</v>
      </c>
      <c r="AA363" s="18">
        <f t="shared" si="53"/>
        <v>18.697076331174003</v>
      </c>
      <c r="AB363" t="str">
        <f>VLOOKUP($A363,Events!$B:$I,4,FALSE)</f>
        <v>Linked Ley Lines</v>
      </c>
      <c r="AC363" t="str">
        <f>VLOOKUP($A363,Events!$B:$I,5,FALSE)</f>
        <v>Creeping Corruption</v>
      </c>
      <c r="AD363" t="str">
        <f>VLOOKUP($A363,Events!$B:$I,6,FALSE)</f>
        <v>Lifecycle</v>
      </c>
      <c r="AE363" t="str">
        <f>VLOOKUP($A363,Events!$B:$I,7,FALSE)</f>
        <v>Noxious Nexus</v>
      </c>
      <c r="AF363" t="str">
        <f>VLOOKUP($A363,Events!$B:$I,8,FALSE)</f>
        <v>Passing Seasons</v>
      </c>
    </row>
    <row r="364" spans="1:32" ht="15" customHeight="1" x14ac:dyDescent="0.3">
      <c r="A364" t="s">
        <v>24677</v>
      </c>
      <c r="B364" t="s">
        <v>24615</v>
      </c>
      <c r="C364" t="s">
        <v>24678</v>
      </c>
      <c r="D364" t="s">
        <v>353</v>
      </c>
      <c r="E364" t="s">
        <v>42</v>
      </c>
      <c r="F364" t="s">
        <v>24203</v>
      </c>
      <c r="G364" s="2" t="s">
        <v>24684</v>
      </c>
      <c r="H364" t="s">
        <v>343</v>
      </c>
      <c r="I364" s="1">
        <v>0</v>
      </c>
      <c r="J364" s="1">
        <v>1</v>
      </c>
      <c r="K364" s="1">
        <v>0.5</v>
      </c>
      <c r="L364" s="1">
        <v>1</v>
      </c>
      <c r="M364" s="1">
        <v>0</v>
      </c>
      <c r="O364" s="1">
        <f t="shared" si="45"/>
        <v>5</v>
      </c>
      <c r="P364" s="1">
        <f t="shared" si="46"/>
        <v>2</v>
      </c>
      <c r="Q364" s="1">
        <f t="shared" si="47"/>
        <v>1</v>
      </c>
      <c r="R364" s="1">
        <f t="shared" si="48"/>
        <v>2</v>
      </c>
      <c r="S364" s="1">
        <f t="shared" si="49"/>
        <v>0</v>
      </c>
      <c r="T364" s="1">
        <f t="shared" si="50"/>
        <v>0</v>
      </c>
      <c r="U364" s="1">
        <f t="shared" si="51"/>
        <v>0</v>
      </c>
      <c r="V364" s="1">
        <f t="shared" si="52"/>
        <v>2.5</v>
      </c>
      <c r="W364" s="19">
        <f>VLOOKUP(E364,'Win Rate'!B:I,8,FALSE)</f>
        <v>0.47570850202429149</v>
      </c>
      <c r="X364" s="20">
        <f>VLOOKUP(E364,'Win Rate'!B:J,9,FALSE)</f>
        <v>-16.89276072380623</v>
      </c>
      <c r="Y364" s="18" cm="1">
        <f t="array" ref="Y364">IFERROR(INDEX($Z$2:$Z363,SUMPRODUCT(MAX(ROW($D$2:$D363)*($D364=$D$2:$D363))-1)),_xlfn.IFNA(IF(VLOOKUP(D364,'4.2 Elo (Values)'!A:C,3,FALSE)&gt;0,VLOOKUP(Results!D364,'4.2 Elo (Values)'!A:C,3,FALSE),400),400))</f>
        <v>465.09276585669653</v>
      </c>
      <c r="Z364" s="18">
        <f>Y364+(IFERROR(VLOOKUP(D364,'4.2 Elo (Values)'!A:J,10,FALSE),40)*(V364-(1/(10^(((AVERAGEIFS(Y:Y,A:A,A364)+AVERAGEIFS(X:X,A:A,A364))-(Y364+X364))/400)+1)*O364)))</f>
        <v>467.5070903765785</v>
      </c>
      <c r="AA364" s="18">
        <f t="shared" si="53"/>
        <v>2.4143245198819727</v>
      </c>
      <c r="AB364" t="str">
        <f>VLOOKUP($A364,Events!$B:$I,4,FALSE)</f>
        <v>Linked Ley Lines</v>
      </c>
      <c r="AC364" t="str">
        <f>VLOOKUP($A364,Events!$B:$I,5,FALSE)</f>
        <v>Creeping Corruption</v>
      </c>
      <c r="AD364" t="str">
        <f>VLOOKUP($A364,Events!$B:$I,6,FALSE)</f>
        <v>Lifecycle</v>
      </c>
      <c r="AE364" t="str">
        <f>VLOOKUP($A364,Events!$B:$I,7,FALSE)</f>
        <v>Noxious Nexus</v>
      </c>
      <c r="AF364" t="str">
        <f>VLOOKUP($A364,Events!$B:$I,8,FALSE)</f>
        <v>Passing Seasons</v>
      </c>
    </row>
    <row r="365" spans="1:32" ht="15" customHeight="1" x14ac:dyDescent="0.3">
      <c r="A365" t="s">
        <v>24677</v>
      </c>
      <c r="B365" t="s">
        <v>24615</v>
      </c>
      <c r="C365" t="s">
        <v>24678</v>
      </c>
      <c r="D365" t="s">
        <v>357</v>
      </c>
      <c r="E365" t="s">
        <v>77</v>
      </c>
      <c r="F365" t="s">
        <v>24944</v>
      </c>
      <c r="G365" s="2" t="s">
        <v>24685</v>
      </c>
      <c r="H365" t="s">
        <v>343</v>
      </c>
      <c r="I365" s="1">
        <v>1</v>
      </c>
      <c r="J365" s="1">
        <v>0</v>
      </c>
      <c r="K365" s="1">
        <v>0</v>
      </c>
      <c r="L365" s="1">
        <v>0</v>
      </c>
      <c r="M365" s="1">
        <v>1</v>
      </c>
      <c r="O365" s="1">
        <f t="shared" si="45"/>
        <v>5</v>
      </c>
      <c r="P365" s="1">
        <f t="shared" si="46"/>
        <v>2</v>
      </c>
      <c r="Q365" s="1">
        <f t="shared" si="47"/>
        <v>0</v>
      </c>
      <c r="R365" s="1">
        <f t="shared" si="48"/>
        <v>3</v>
      </c>
      <c r="S365" s="1">
        <f t="shared" si="49"/>
        <v>0</v>
      </c>
      <c r="T365" s="1">
        <f t="shared" si="50"/>
        <v>0</v>
      </c>
      <c r="U365" s="1">
        <f t="shared" si="51"/>
        <v>0</v>
      </c>
      <c r="V365" s="1">
        <f t="shared" si="52"/>
        <v>2</v>
      </c>
      <c r="W365" s="19">
        <f>VLOOKUP(E365,'Win Rate'!B:I,8,FALSE)</f>
        <v>0.56799999999999995</v>
      </c>
      <c r="X365" s="20">
        <f>VLOOKUP(E365,'Win Rate'!B:J,9,FALSE)</f>
        <v>47.545835558442661</v>
      </c>
      <c r="Y365" s="18" cm="1">
        <f t="array" ref="Y365">IFERROR(INDEX($Z$2:$Z364,SUMPRODUCT(MAX(ROW($D$2:$D364)*($D365=$D$2:$D364))-1)),_xlfn.IFNA(IF(VLOOKUP(D365,'4.2 Elo (Values)'!A:C,3,FALSE)&gt;0,VLOOKUP(Results!D365,'4.2 Elo (Values)'!A:C,3,FALSE),400),400))</f>
        <v>449.63488367385145</v>
      </c>
      <c r="Z365" s="18">
        <f>Y365+(IFERROR(VLOOKUP(D365,'4.2 Elo (Values)'!A:J,10,FALSE),40)*(V365-(1/(10^(((AVERAGEIFS(Y:Y,A:A,A365)+AVERAGEIFS(X:X,A:A,A365))-(Y365+X365))/400)+1)*O365)))</f>
        <v>420.39593082671115</v>
      </c>
      <c r="AA365" s="18">
        <f t="shared" si="53"/>
        <v>-29.238952847140297</v>
      </c>
      <c r="AB365" t="str">
        <f>VLOOKUP($A365,Events!$B:$I,4,FALSE)</f>
        <v>Linked Ley Lines</v>
      </c>
      <c r="AC365" t="str">
        <f>VLOOKUP($A365,Events!$B:$I,5,FALSE)</f>
        <v>Creeping Corruption</v>
      </c>
      <c r="AD365" t="str">
        <f>VLOOKUP($A365,Events!$B:$I,6,FALSE)</f>
        <v>Lifecycle</v>
      </c>
      <c r="AE365" t="str">
        <f>VLOOKUP($A365,Events!$B:$I,7,FALSE)</f>
        <v>Noxious Nexus</v>
      </c>
      <c r="AF365" t="str">
        <f>VLOOKUP($A365,Events!$B:$I,8,FALSE)</f>
        <v>Passing Seasons</v>
      </c>
    </row>
    <row r="366" spans="1:32" ht="15" customHeight="1" x14ac:dyDescent="0.3">
      <c r="A366" t="s">
        <v>24677</v>
      </c>
      <c r="B366" t="s">
        <v>24615</v>
      </c>
      <c r="C366" t="s">
        <v>24678</v>
      </c>
      <c r="D366" t="s">
        <v>360</v>
      </c>
      <c r="E366" t="s">
        <v>103</v>
      </c>
      <c r="F366" t="s">
        <v>24206</v>
      </c>
      <c r="G366" s="2" t="s">
        <v>24686</v>
      </c>
      <c r="H366" t="s">
        <v>343</v>
      </c>
      <c r="I366" s="1">
        <v>0</v>
      </c>
      <c r="J366" s="1">
        <v>0</v>
      </c>
      <c r="K366" s="1">
        <v>1</v>
      </c>
      <c r="L366" s="1">
        <v>1</v>
      </c>
      <c r="M366" s="1">
        <v>0</v>
      </c>
      <c r="O366" s="1">
        <f t="shared" si="45"/>
        <v>5</v>
      </c>
      <c r="P366" s="1">
        <f t="shared" si="46"/>
        <v>2</v>
      </c>
      <c r="Q366" s="1">
        <f t="shared" si="47"/>
        <v>0</v>
      </c>
      <c r="R366" s="1">
        <f t="shared" si="48"/>
        <v>3</v>
      </c>
      <c r="S366" s="1">
        <f t="shared" si="49"/>
        <v>0</v>
      </c>
      <c r="T366" s="1">
        <f t="shared" si="50"/>
        <v>0</v>
      </c>
      <c r="U366" s="1">
        <f t="shared" si="51"/>
        <v>0</v>
      </c>
      <c r="V366" s="1">
        <f t="shared" si="52"/>
        <v>2</v>
      </c>
      <c r="W366" s="19">
        <f>VLOOKUP(E366,'Win Rate'!B:I,8,FALSE)</f>
        <v>0.59113300492610843</v>
      </c>
      <c r="X366" s="20">
        <f>VLOOKUP(E366,'Win Rate'!B:J,9,FALSE)</f>
        <v>64.041261468620419</v>
      </c>
      <c r="Y366" s="18" cm="1">
        <f t="array" ref="Y366">IFERROR(INDEX($Z$2:$Z365,SUMPRODUCT(MAX(ROW($D$2:$D365)*($D366=$D$2:$D365))-1)),_xlfn.IFNA(IF(VLOOKUP(D366,'4.2 Elo (Values)'!A:C,3,FALSE)&gt;0,VLOOKUP(Results!D366,'4.2 Elo (Values)'!A:C,3,FALSE),400),400))</f>
        <v>395.5360462055994</v>
      </c>
      <c r="Z366" s="18">
        <f>Y366+(IFERROR(VLOOKUP(D366,'4.2 Elo (Values)'!A:J,10,FALSE),40)*(V366-(1/(10^(((AVERAGEIFS(Y:Y,A:A,A366)+AVERAGEIFS(X:X,A:A,A366))-(Y366+X366))/400)+1)*O366)))</f>
        <v>386.31486130918796</v>
      </c>
      <c r="AA366" s="18">
        <f t="shared" si="53"/>
        <v>-9.2211848964114438</v>
      </c>
      <c r="AB366" t="str">
        <f>VLOOKUP($A366,Events!$B:$I,4,FALSE)</f>
        <v>Linked Ley Lines</v>
      </c>
      <c r="AC366" t="str">
        <f>VLOOKUP($A366,Events!$B:$I,5,FALSE)</f>
        <v>Creeping Corruption</v>
      </c>
      <c r="AD366" t="str">
        <f>VLOOKUP($A366,Events!$B:$I,6,FALSE)</f>
        <v>Lifecycle</v>
      </c>
      <c r="AE366" t="str">
        <f>VLOOKUP($A366,Events!$B:$I,7,FALSE)</f>
        <v>Noxious Nexus</v>
      </c>
      <c r="AF366" t="str">
        <f>VLOOKUP($A366,Events!$B:$I,8,FALSE)</f>
        <v>Passing Seasons</v>
      </c>
    </row>
    <row r="367" spans="1:32" ht="15" customHeight="1" x14ac:dyDescent="0.3">
      <c r="A367" t="s">
        <v>24677</v>
      </c>
      <c r="B367" t="s">
        <v>24615</v>
      </c>
      <c r="C367" t="s">
        <v>24678</v>
      </c>
      <c r="D367" t="s">
        <v>358</v>
      </c>
      <c r="E367" t="s">
        <v>17</v>
      </c>
      <c r="F367" t="s">
        <v>241</v>
      </c>
      <c r="G367" s="2" t="s">
        <v>24687</v>
      </c>
      <c r="H367" t="s">
        <v>343</v>
      </c>
      <c r="I367" s="1">
        <v>0</v>
      </c>
      <c r="J367" s="1">
        <v>1</v>
      </c>
      <c r="K367" s="1">
        <v>1</v>
      </c>
      <c r="O367" s="1">
        <f t="shared" si="45"/>
        <v>3</v>
      </c>
      <c r="P367" s="1">
        <f t="shared" si="46"/>
        <v>2</v>
      </c>
      <c r="Q367" s="1">
        <f t="shared" si="47"/>
        <v>0</v>
      </c>
      <c r="R367" s="1">
        <f t="shared" si="48"/>
        <v>1</v>
      </c>
      <c r="S367" s="1">
        <f t="shared" si="49"/>
        <v>0</v>
      </c>
      <c r="T367" s="1">
        <f t="shared" si="50"/>
        <v>0</v>
      </c>
      <c r="U367" s="1">
        <f t="shared" si="51"/>
        <v>0</v>
      </c>
      <c r="V367" s="1">
        <f t="shared" si="52"/>
        <v>2</v>
      </c>
      <c r="W367" s="19">
        <f>VLOOKUP(E367,'Win Rate'!B:I,8,FALSE)</f>
        <v>0.48888888888888887</v>
      </c>
      <c r="X367" s="20">
        <f>VLOOKUP(E367,'Win Rate'!B:J,9,FALSE)</f>
        <v>-7.7220620781546527</v>
      </c>
      <c r="Y367" s="18" cm="1">
        <f t="array" ref="Y367">IFERROR(INDEX($Z$2:$Z366,SUMPRODUCT(MAX(ROW($D$2:$D366)*($D367=$D$2:$D366))-1)),_xlfn.IFNA(IF(VLOOKUP(D367,'4.2 Elo (Values)'!A:C,3,FALSE)&gt;0,VLOOKUP(Results!D367,'4.2 Elo (Values)'!A:C,3,FALSE),400),400))</f>
        <v>546.2240976241975</v>
      </c>
      <c r="Z367" s="18">
        <f>Y367+(IFERROR(VLOOKUP(D367,'4.2 Elo (Values)'!A:J,10,FALSE),40)*(V367-(1/(10^(((AVERAGEIFS(Y:Y,A:A,A367)+AVERAGEIFS(X:X,A:A,A367))-(Y367+X367))/400)+1)*O367)))</f>
        <v>549.96957383454014</v>
      </c>
      <c r="AA367" s="18">
        <f t="shared" si="53"/>
        <v>3.7454762103426447</v>
      </c>
      <c r="AB367" t="str">
        <f>VLOOKUP($A367,Events!$B:$I,4,FALSE)</f>
        <v>Linked Ley Lines</v>
      </c>
      <c r="AC367" t="str">
        <f>VLOOKUP($A367,Events!$B:$I,5,FALSE)</f>
        <v>Creeping Corruption</v>
      </c>
      <c r="AD367" t="str">
        <f>VLOOKUP($A367,Events!$B:$I,6,FALSE)</f>
        <v>Lifecycle</v>
      </c>
      <c r="AE367" t="str">
        <f>VLOOKUP($A367,Events!$B:$I,7,FALSE)</f>
        <v>Noxious Nexus</v>
      </c>
      <c r="AF367" t="str">
        <f>VLOOKUP($A367,Events!$B:$I,8,FALSE)</f>
        <v>Passing Seasons</v>
      </c>
    </row>
    <row r="368" spans="1:32" ht="15" customHeight="1" x14ac:dyDescent="0.3">
      <c r="A368" t="s">
        <v>24677</v>
      </c>
      <c r="B368" t="s">
        <v>24615</v>
      </c>
      <c r="C368" t="s">
        <v>24678</v>
      </c>
      <c r="D368" t="s">
        <v>352</v>
      </c>
      <c r="E368" t="s">
        <v>95</v>
      </c>
      <c r="F368" t="s">
        <v>304</v>
      </c>
      <c r="G368" s="2" t="s">
        <v>24688</v>
      </c>
      <c r="H368" t="s">
        <v>343</v>
      </c>
      <c r="I368" s="1">
        <v>1</v>
      </c>
      <c r="J368" s="1">
        <v>1</v>
      </c>
      <c r="K368" s="1">
        <v>0</v>
      </c>
      <c r="L368" s="1">
        <v>0</v>
      </c>
      <c r="M368" s="1">
        <v>0</v>
      </c>
      <c r="O368" s="1">
        <f t="shared" si="45"/>
        <v>5</v>
      </c>
      <c r="P368" s="1">
        <f t="shared" si="46"/>
        <v>2</v>
      </c>
      <c r="Q368" s="1">
        <f t="shared" si="47"/>
        <v>0</v>
      </c>
      <c r="R368" s="1">
        <f t="shared" si="48"/>
        <v>3</v>
      </c>
      <c r="S368" s="1">
        <f t="shared" si="49"/>
        <v>0</v>
      </c>
      <c r="T368" s="1">
        <f t="shared" si="50"/>
        <v>0</v>
      </c>
      <c r="U368" s="1">
        <f t="shared" si="51"/>
        <v>0</v>
      </c>
      <c r="V368" s="1">
        <f t="shared" si="52"/>
        <v>2</v>
      </c>
      <c r="W368" s="19">
        <f>VLOOKUP(E368,'Win Rate'!B:I,8,FALSE)</f>
        <v>0.5084269662921348</v>
      </c>
      <c r="X368" s="20">
        <f>VLOOKUP(E368,'Win Rate'!B:J,9,FALSE)</f>
        <v>5.8562104731559854</v>
      </c>
      <c r="Y368" s="18" cm="1">
        <f t="array" ref="Y368">IFERROR(INDEX($Z$2:$Z367,SUMPRODUCT(MAX(ROW($D$2:$D367)*($D368=$D$2:$D367))-1)),_xlfn.IFNA(IF(VLOOKUP(D368,'4.2 Elo (Values)'!A:C,3,FALSE)&gt;0,VLOOKUP(Results!D368,'4.2 Elo (Values)'!A:C,3,FALSE),400),400))</f>
        <v>489.33559743893198</v>
      </c>
      <c r="Z368" s="18">
        <f>Y368+(IFERROR(VLOOKUP(D368,'4.2 Elo (Values)'!A:J,10,FALSE),40)*(V368-(1/(10^(((AVERAGEIFS(Y:Y,A:A,A368)+AVERAGEIFS(X:X,A:A,A368))-(Y368+X368))/400)+1)*O368)))</f>
        <v>475.00005224251129</v>
      </c>
      <c r="AA368" s="18">
        <f t="shared" si="53"/>
        <v>-14.335545196420696</v>
      </c>
      <c r="AB368" t="str">
        <f>VLOOKUP($A368,Events!$B:$I,4,FALSE)</f>
        <v>Linked Ley Lines</v>
      </c>
      <c r="AC368" t="str">
        <f>VLOOKUP($A368,Events!$B:$I,5,FALSE)</f>
        <v>Creeping Corruption</v>
      </c>
      <c r="AD368" t="str">
        <f>VLOOKUP($A368,Events!$B:$I,6,FALSE)</f>
        <v>Lifecycle</v>
      </c>
      <c r="AE368" t="str">
        <f>VLOOKUP($A368,Events!$B:$I,7,FALSE)</f>
        <v>Noxious Nexus</v>
      </c>
      <c r="AF368" t="str">
        <f>VLOOKUP($A368,Events!$B:$I,8,FALSE)</f>
        <v>Passing Seasons</v>
      </c>
    </row>
    <row r="369" spans="1:32" ht="15" customHeight="1" x14ac:dyDescent="0.3">
      <c r="A369" t="s">
        <v>24677</v>
      </c>
      <c r="B369" t="s">
        <v>24615</v>
      </c>
      <c r="C369" t="s">
        <v>24678</v>
      </c>
      <c r="D369" t="s">
        <v>366</v>
      </c>
      <c r="E369" t="s">
        <v>103</v>
      </c>
      <c r="F369" t="s">
        <v>24206</v>
      </c>
      <c r="G369" s="2" t="s">
        <v>24689</v>
      </c>
      <c r="H369" t="s">
        <v>343</v>
      </c>
      <c r="I369" s="1">
        <v>0</v>
      </c>
      <c r="J369" s="1">
        <v>0</v>
      </c>
      <c r="K369" s="1">
        <v>0</v>
      </c>
      <c r="L369" s="1">
        <v>0</v>
      </c>
      <c r="M369" s="1">
        <v>1</v>
      </c>
      <c r="O369" s="1">
        <f t="shared" si="45"/>
        <v>5</v>
      </c>
      <c r="P369" s="1">
        <f t="shared" si="46"/>
        <v>1</v>
      </c>
      <c r="Q369" s="1">
        <f t="shared" si="47"/>
        <v>0</v>
      </c>
      <c r="R369" s="1">
        <f t="shared" si="48"/>
        <v>4</v>
      </c>
      <c r="S369" s="1">
        <f t="shared" si="49"/>
        <v>0</v>
      </c>
      <c r="T369" s="1">
        <f t="shared" si="50"/>
        <v>0</v>
      </c>
      <c r="U369" s="1">
        <f t="shared" si="51"/>
        <v>0</v>
      </c>
      <c r="V369" s="1">
        <f t="shared" si="52"/>
        <v>1</v>
      </c>
      <c r="W369" s="19">
        <f>VLOOKUP(E369,'Win Rate'!B:I,8,FALSE)</f>
        <v>0.59113300492610843</v>
      </c>
      <c r="X369" s="20">
        <f>VLOOKUP(E369,'Win Rate'!B:J,9,FALSE)</f>
        <v>64.041261468620419</v>
      </c>
      <c r="Y369" s="18" cm="1">
        <f t="array" ref="Y369">IFERROR(INDEX($Z$2:$Z368,SUMPRODUCT(MAX(ROW($D$2:$D368)*($D369=$D$2:$D368))-1)),_xlfn.IFNA(IF(VLOOKUP(D369,'4.2 Elo (Values)'!A:C,3,FALSE)&gt;0,VLOOKUP(Results!D369,'4.2 Elo (Values)'!A:C,3,FALSE),400),400))</f>
        <v>385.56739853095416</v>
      </c>
      <c r="Z369" s="18">
        <f>Y369+(IFERROR(VLOOKUP(D369,'4.2 Elo (Values)'!A:J,10,FALSE),40)*(V369-(1/(10^(((AVERAGEIFS(Y:Y,A:A,A369)+AVERAGEIFS(X:X,A:A,A369))-(Y369+X369))/400)+1)*O369)))</f>
        <v>357.77943548843939</v>
      </c>
      <c r="AA369" s="18">
        <f t="shared" si="53"/>
        <v>-27.787963042514775</v>
      </c>
      <c r="AB369" t="str">
        <f>VLOOKUP($A369,Events!$B:$I,4,FALSE)</f>
        <v>Linked Ley Lines</v>
      </c>
      <c r="AC369" t="str">
        <f>VLOOKUP($A369,Events!$B:$I,5,FALSE)</f>
        <v>Creeping Corruption</v>
      </c>
      <c r="AD369" t="str">
        <f>VLOOKUP($A369,Events!$B:$I,6,FALSE)</f>
        <v>Lifecycle</v>
      </c>
      <c r="AE369" t="str">
        <f>VLOOKUP($A369,Events!$B:$I,7,FALSE)</f>
        <v>Noxious Nexus</v>
      </c>
      <c r="AF369" t="str">
        <f>VLOOKUP($A369,Events!$B:$I,8,FALSE)</f>
        <v>Passing Seasons</v>
      </c>
    </row>
    <row r="370" spans="1:32" ht="15" customHeight="1" x14ac:dyDescent="0.3">
      <c r="A370" t="s">
        <v>24677</v>
      </c>
      <c r="B370" t="s">
        <v>24615</v>
      </c>
      <c r="C370" t="s">
        <v>24678</v>
      </c>
      <c r="D370" t="s">
        <v>18561</v>
      </c>
      <c r="E370" t="s">
        <v>33</v>
      </c>
      <c r="F370" t="s">
        <v>184</v>
      </c>
      <c r="G370" s="2" t="s">
        <v>24690</v>
      </c>
      <c r="H370" t="s">
        <v>343</v>
      </c>
      <c r="I370" s="1">
        <v>0</v>
      </c>
      <c r="J370" s="1">
        <v>0</v>
      </c>
      <c r="K370" s="1">
        <v>0</v>
      </c>
      <c r="L370" s="1">
        <v>0</v>
      </c>
      <c r="M370" s="1">
        <v>0</v>
      </c>
      <c r="O370" s="1">
        <f t="shared" si="45"/>
        <v>5</v>
      </c>
      <c r="P370" s="1">
        <f t="shared" si="46"/>
        <v>0</v>
      </c>
      <c r="Q370" s="1">
        <f t="shared" si="47"/>
        <v>0</v>
      </c>
      <c r="R370" s="1">
        <f t="shared" si="48"/>
        <v>5</v>
      </c>
      <c r="S370" s="1">
        <f t="shared" si="49"/>
        <v>0</v>
      </c>
      <c r="T370" s="1">
        <f t="shared" si="50"/>
        <v>0</v>
      </c>
      <c r="U370" s="1">
        <f t="shared" si="51"/>
        <v>0</v>
      </c>
      <c r="V370" s="1">
        <f t="shared" si="52"/>
        <v>0</v>
      </c>
      <c r="W370" s="19">
        <f>VLOOKUP(E370,'Win Rate'!B:I,8,FALSE)</f>
        <v>0.5723140495867769</v>
      </c>
      <c r="X370" s="20">
        <f>VLOOKUP(E370,'Win Rate'!B:J,9,FALSE)</f>
        <v>50.603769443012347</v>
      </c>
      <c r="Y370" s="18" cm="1">
        <f t="array" ref="Y370">IFERROR(INDEX($Z$2:$Z369,SUMPRODUCT(MAX(ROW($D$2:$D369)*($D370=$D$2:$D369))-1)),_xlfn.IFNA(IF(VLOOKUP(D370,'4.2 Elo (Values)'!A:C,3,FALSE)&gt;0,VLOOKUP(Results!D370,'4.2 Elo (Values)'!A:C,3,FALSE),400),400))</f>
        <v>370.67876752505452</v>
      </c>
      <c r="Z370" s="18">
        <f>Y370+(IFERROR(VLOOKUP(D370,'4.2 Elo (Values)'!A:J,10,FALSE),40)*(V370-(1/(10^(((AVERAGEIFS(Y:Y,A:A,A370)+AVERAGEIFS(X:X,A:A,A370))-(Y370+X370))/400)+1)*O370)))</f>
        <v>283.19270189774943</v>
      </c>
      <c r="AA370" s="18">
        <f t="shared" si="53"/>
        <v>-87.486065627305095</v>
      </c>
      <c r="AB370" t="str">
        <f>VLOOKUP($A370,Events!$B:$I,4,FALSE)</f>
        <v>Linked Ley Lines</v>
      </c>
      <c r="AC370" t="str">
        <f>VLOOKUP($A370,Events!$B:$I,5,FALSE)</f>
        <v>Creeping Corruption</v>
      </c>
      <c r="AD370" t="str">
        <f>VLOOKUP($A370,Events!$B:$I,6,FALSE)</f>
        <v>Lifecycle</v>
      </c>
      <c r="AE370" t="str">
        <f>VLOOKUP($A370,Events!$B:$I,7,FALSE)</f>
        <v>Noxious Nexus</v>
      </c>
      <c r="AF370" t="str">
        <f>VLOOKUP($A370,Events!$B:$I,8,FALSE)</f>
        <v>Passing Seasons</v>
      </c>
    </row>
    <row r="371" spans="1:32" ht="15" customHeight="1" x14ac:dyDescent="0.3">
      <c r="A371" t="s">
        <v>24691</v>
      </c>
      <c r="B371" t="s">
        <v>24615</v>
      </c>
      <c r="C371" t="s">
        <v>24692</v>
      </c>
      <c r="D371" t="s">
        <v>984</v>
      </c>
      <c r="E371" t="s">
        <v>98</v>
      </c>
      <c r="F371" t="s">
        <v>24386</v>
      </c>
      <c r="G371" s="2" t="s">
        <v>24693</v>
      </c>
      <c r="H371" t="s">
        <v>347</v>
      </c>
      <c r="I371" s="1">
        <v>1</v>
      </c>
      <c r="J371" s="1">
        <v>1</v>
      </c>
      <c r="K371" s="1">
        <v>0</v>
      </c>
      <c r="L371" s="1">
        <v>1</v>
      </c>
      <c r="M371" s="1">
        <v>1</v>
      </c>
      <c r="O371" s="1">
        <f t="shared" si="45"/>
        <v>5</v>
      </c>
      <c r="P371" s="1">
        <f t="shared" si="46"/>
        <v>4</v>
      </c>
      <c r="Q371" s="1">
        <f t="shared" si="47"/>
        <v>0</v>
      </c>
      <c r="R371" s="1">
        <f t="shared" si="48"/>
        <v>1</v>
      </c>
      <c r="S371" s="1">
        <f t="shared" si="49"/>
        <v>0</v>
      </c>
      <c r="T371" s="1">
        <f t="shared" si="50"/>
        <v>0</v>
      </c>
      <c r="U371" s="1">
        <f t="shared" si="51"/>
        <v>0</v>
      </c>
      <c r="V371" s="1">
        <f t="shared" si="52"/>
        <v>4</v>
      </c>
      <c r="W371" s="19">
        <f>VLOOKUP(E371,'Win Rate'!B:I,8,FALSE)</f>
        <v>0.53611111111111109</v>
      </c>
      <c r="X371" s="20">
        <f>VLOOKUP(E371,'Win Rate'!B:J,9,FALSE)</f>
        <v>25.136335144076178</v>
      </c>
      <c r="Y371" s="18" cm="1">
        <f t="array" ref="Y371">IFERROR(INDEX($Z$2:$Z370,SUMPRODUCT(MAX(ROW($D$2:$D370)*($D371=$D$2:$D370))-1)),_xlfn.IFNA(IF(VLOOKUP(D371,'4.2 Elo (Values)'!A:C,3,FALSE)&gt;0,VLOOKUP(Results!D371,'4.2 Elo (Values)'!A:C,3,FALSE),400),400))</f>
        <v>628.49257402750948</v>
      </c>
      <c r="Z371" s="18">
        <f>Y371+(IFERROR(VLOOKUP(D371,'4.2 Elo (Values)'!A:J,10,FALSE),40)*(V371-(1/(10^(((AVERAGEIFS(Y:Y,A:A,A371)+AVERAGEIFS(X:X,A:A,A371))-(Y371+X371))/400)+1)*O371)))</f>
        <v>635.66246658805187</v>
      </c>
      <c r="AA371" s="18">
        <f t="shared" si="53"/>
        <v>7.1698925605423938</v>
      </c>
      <c r="AB371" t="str">
        <f>VLOOKUP($A371,Events!$B:$I,4,FALSE)</f>
        <v>Roiling Roots</v>
      </c>
      <c r="AC371" t="str">
        <f>VLOOKUP($A371,Events!$B:$I,5,FALSE)</f>
        <v>Grasp of Thorns</v>
      </c>
      <c r="AD371" t="str">
        <f>VLOOKUP($A371,Events!$B:$I,6,FALSE)</f>
        <v>Linked Ley Lines</v>
      </c>
      <c r="AE371" t="str">
        <f>VLOOKUP($A371,Events!$B:$I,7,FALSE)</f>
        <v>The Liferoots</v>
      </c>
      <c r="AF371" t="str">
        <f>VLOOKUP($A371,Events!$B:$I,8,FALSE)</f>
        <v>Cyclic Shifts</v>
      </c>
    </row>
    <row r="372" spans="1:32" ht="15" customHeight="1" x14ac:dyDescent="0.3">
      <c r="A372" t="s">
        <v>24691</v>
      </c>
      <c r="B372" t="s">
        <v>24615</v>
      </c>
      <c r="C372" t="s">
        <v>24692</v>
      </c>
      <c r="D372" t="s">
        <v>1360</v>
      </c>
      <c r="E372" t="s">
        <v>121</v>
      </c>
      <c r="F372" t="s">
        <v>24207</v>
      </c>
      <c r="G372" s="2" t="s">
        <v>24694</v>
      </c>
      <c r="H372" t="s">
        <v>347</v>
      </c>
      <c r="I372" s="1">
        <v>1</v>
      </c>
      <c r="J372" s="1">
        <v>1</v>
      </c>
      <c r="K372" s="1">
        <v>1</v>
      </c>
      <c r="L372" s="1">
        <v>1</v>
      </c>
      <c r="M372" s="1">
        <v>0</v>
      </c>
      <c r="O372" s="1">
        <f t="shared" si="45"/>
        <v>5</v>
      </c>
      <c r="P372" s="1">
        <f t="shared" si="46"/>
        <v>4</v>
      </c>
      <c r="Q372" s="1">
        <f t="shared" si="47"/>
        <v>0</v>
      </c>
      <c r="R372" s="1">
        <f t="shared" si="48"/>
        <v>1</v>
      </c>
      <c r="S372" s="1">
        <f t="shared" si="49"/>
        <v>1</v>
      </c>
      <c r="T372" s="1">
        <f t="shared" si="50"/>
        <v>1</v>
      </c>
      <c r="U372" s="1">
        <f t="shared" si="51"/>
        <v>0</v>
      </c>
      <c r="V372" s="1">
        <f t="shared" si="52"/>
        <v>4</v>
      </c>
      <c r="W372" s="19">
        <f>VLOOKUP(E372,'Win Rate'!B:I,8,FALSE)</f>
        <v>0.60373443983402486</v>
      </c>
      <c r="X372" s="20">
        <f>VLOOKUP(E372,'Win Rate'!B:J,9,FALSE)</f>
        <v>73.143848695271856</v>
      </c>
      <c r="Y372" s="18" cm="1">
        <f t="array" ref="Y372">IFERROR(INDEX($Z$2:$Z371,SUMPRODUCT(MAX(ROW($D$2:$D371)*($D372=$D$2:$D371))-1)),_xlfn.IFNA(IF(VLOOKUP(D372,'4.2 Elo (Values)'!A:C,3,FALSE)&gt;0,VLOOKUP(Results!D372,'4.2 Elo (Values)'!A:C,3,FALSE),400),400))</f>
        <v>544.49112861389767</v>
      </c>
      <c r="Z372" s="18">
        <f>Y372+(IFERROR(VLOOKUP(D372,'4.2 Elo (Values)'!A:J,10,FALSE),40)*(V372-(1/(10^(((AVERAGEIFS(Y:Y,A:A,A372)+AVERAGEIFS(X:X,A:A,A372))-(Y372+X372))/400)+1)*O372)))</f>
        <v>555.94850625884771</v>
      </c>
      <c r="AA372" s="18">
        <f t="shared" si="53"/>
        <v>11.457377644950043</v>
      </c>
      <c r="AB372" t="str">
        <f>VLOOKUP($A372,Events!$B:$I,4,FALSE)</f>
        <v>Roiling Roots</v>
      </c>
      <c r="AC372" t="str">
        <f>VLOOKUP($A372,Events!$B:$I,5,FALSE)</f>
        <v>Grasp of Thorns</v>
      </c>
      <c r="AD372" t="str">
        <f>VLOOKUP($A372,Events!$B:$I,6,FALSE)</f>
        <v>Linked Ley Lines</v>
      </c>
      <c r="AE372" t="str">
        <f>VLOOKUP($A372,Events!$B:$I,7,FALSE)</f>
        <v>The Liferoots</v>
      </c>
      <c r="AF372" t="str">
        <f>VLOOKUP($A372,Events!$B:$I,8,FALSE)</f>
        <v>Cyclic Shifts</v>
      </c>
    </row>
    <row r="373" spans="1:32" ht="15" customHeight="1" x14ac:dyDescent="0.3">
      <c r="A373" t="s">
        <v>24691</v>
      </c>
      <c r="B373" t="s">
        <v>24615</v>
      </c>
      <c r="C373" t="s">
        <v>24692</v>
      </c>
      <c r="D373" t="s">
        <v>2167</v>
      </c>
      <c r="E373" t="s">
        <v>73</v>
      </c>
      <c r="F373" t="s">
        <v>25209</v>
      </c>
      <c r="G373" s="2" t="s">
        <v>24695</v>
      </c>
      <c r="H373" t="s">
        <v>347</v>
      </c>
      <c r="I373" s="1">
        <v>1</v>
      </c>
      <c r="J373" s="1">
        <v>0</v>
      </c>
      <c r="K373" s="1">
        <v>1</v>
      </c>
      <c r="L373" s="1">
        <v>1</v>
      </c>
      <c r="M373" s="1">
        <v>1</v>
      </c>
      <c r="O373" s="1">
        <f t="shared" si="45"/>
        <v>5</v>
      </c>
      <c r="P373" s="1">
        <f t="shared" si="46"/>
        <v>4</v>
      </c>
      <c r="Q373" s="1">
        <f t="shared" si="47"/>
        <v>0</v>
      </c>
      <c r="R373" s="1">
        <f t="shared" si="48"/>
        <v>1</v>
      </c>
      <c r="S373" s="1">
        <f t="shared" si="49"/>
        <v>0</v>
      </c>
      <c r="T373" s="1">
        <f t="shared" si="50"/>
        <v>0</v>
      </c>
      <c r="U373" s="1">
        <f t="shared" si="51"/>
        <v>0</v>
      </c>
      <c r="V373" s="1">
        <f t="shared" si="52"/>
        <v>4</v>
      </c>
      <c r="W373" s="19">
        <f>VLOOKUP(E373,'Win Rate'!B:I,8,FALSE)</f>
        <v>0.63010204081632648</v>
      </c>
      <c r="X373" s="20">
        <f>VLOOKUP(E373,'Win Rate'!B:J,9,FALSE)</f>
        <v>92.531580409876298</v>
      </c>
      <c r="Y373" s="18" cm="1">
        <f t="array" ref="Y373">IFERROR(INDEX($Z$2:$Z372,SUMPRODUCT(MAX(ROW($D$2:$D372)*($D373=$D$2:$D372))-1)),_xlfn.IFNA(IF(VLOOKUP(D373,'4.2 Elo (Values)'!A:C,3,FALSE)&gt;0,VLOOKUP(Results!D373,'4.2 Elo (Values)'!A:C,3,FALSE),400),400))</f>
        <v>472.34465077990649</v>
      </c>
      <c r="Z373" s="18">
        <f>Y373+(IFERROR(VLOOKUP(D373,'4.2 Elo (Values)'!A:J,10,FALSE),40)*(V373-(1/(10^(((AVERAGEIFS(Y:Y,A:A,A373)+AVERAGEIFS(X:X,A:A,A373))-(Y373+X373))/400)+1)*O373)))</f>
        <v>509.02574787453062</v>
      </c>
      <c r="AA373" s="18">
        <f t="shared" si="53"/>
        <v>36.681097094624135</v>
      </c>
      <c r="AB373" t="str">
        <f>VLOOKUP($A373,Events!$B:$I,4,FALSE)</f>
        <v>Roiling Roots</v>
      </c>
      <c r="AC373" t="str">
        <f>VLOOKUP($A373,Events!$B:$I,5,FALSE)</f>
        <v>Grasp of Thorns</v>
      </c>
      <c r="AD373" t="str">
        <f>VLOOKUP($A373,Events!$B:$I,6,FALSE)</f>
        <v>Linked Ley Lines</v>
      </c>
      <c r="AE373" t="str">
        <f>VLOOKUP($A373,Events!$B:$I,7,FALSE)</f>
        <v>The Liferoots</v>
      </c>
      <c r="AF373" t="str">
        <f>VLOOKUP($A373,Events!$B:$I,8,FALSE)</f>
        <v>Cyclic Shifts</v>
      </c>
    </row>
    <row r="374" spans="1:32" ht="15" customHeight="1" x14ac:dyDescent="0.3">
      <c r="A374" t="s">
        <v>24691</v>
      </c>
      <c r="B374" t="s">
        <v>24615</v>
      </c>
      <c r="C374" t="s">
        <v>24692</v>
      </c>
      <c r="D374" t="s">
        <v>24696</v>
      </c>
      <c r="E374" t="s">
        <v>17</v>
      </c>
      <c r="F374" t="s">
        <v>24195</v>
      </c>
      <c r="G374" s="2" t="s">
        <v>24697</v>
      </c>
      <c r="H374" t="s">
        <v>347</v>
      </c>
      <c r="I374" s="1">
        <v>1</v>
      </c>
      <c r="J374" s="1">
        <v>1</v>
      </c>
      <c r="K374" s="1">
        <v>1</v>
      </c>
      <c r="L374" s="1">
        <v>0</v>
      </c>
      <c r="M374" s="1">
        <v>1</v>
      </c>
      <c r="O374" s="1">
        <f t="shared" si="45"/>
        <v>5</v>
      </c>
      <c r="P374" s="1">
        <f t="shared" si="46"/>
        <v>4</v>
      </c>
      <c r="Q374" s="1">
        <f t="shared" si="47"/>
        <v>0</v>
      </c>
      <c r="R374" s="1">
        <f t="shared" si="48"/>
        <v>1</v>
      </c>
      <c r="S374" s="1">
        <f t="shared" si="49"/>
        <v>1</v>
      </c>
      <c r="T374" s="1">
        <f t="shared" si="50"/>
        <v>0</v>
      </c>
      <c r="U374" s="1">
        <f t="shared" si="51"/>
        <v>0</v>
      </c>
      <c r="V374" s="1">
        <f t="shared" si="52"/>
        <v>4</v>
      </c>
      <c r="W374" s="19">
        <f>VLOOKUP(E374,'Win Rate'!B:I,8,FALSE)</f>
        <v>0.48888888888888887</v>
      </c>
      <c r="X374" s="20">
        <f>VLOOKUP(E374,'Win Rate'!B:J,9,FALSE)</f>
        <v>-7.7220620781546527</v>
      </c>
      <c r="Y374" s="18" cm="1">
        <f t="array" ref="Y374">IFERROR(INDEX($Z$2:$Z373,SUMPRODUCT(MAX(ROW($D$2:$D373)*($D374=$D$2:$D373))-1)),_xlfn.IFNA(IF(VLOOKUP(D374,'4.2 Elo (Values)'!A:C,3,FALSE)&gt;0,VLOOKUP(Results!D374,'4.2 Elo (Values)'!A:C,3,FALSE),400),400))</f>
        <v>610.65342030099998</v>
      </c>
      <c r="Z374" s="18">
        <f>Y374+(IFERROR(VLOOKUP(D374,'4.2 Elo (Values)'!A:J,10,FALSE),40)*(V374-(1/(10^(((AVERAGEIFS(Y:Y,A:A,A374)+AVERAGEIFS(X:X,A:A,A374))-(Y374+X374))/400)+1)*O374)))</f>
        <v>623.96377490558621</v>
      </c>
      <c r="AA374" s="18">
        <f t="shared" si="53"/>
        <v>13.310354604586223</v>
      </c>
      <c r="AB374" t="str">
        <f>VLOOKUP($A374,Events!$B:$I,4,FALSE)</f>
        <v>Roiling Roots</v>
      </c>
      <c r="AC374" t="str">
        <f>VLOOKUP($A374,Events!$B:$I,5,FALSE)</f>
        <v>Grasp of Thorns</v>
      </c>
      <c r="AD374" t="str">
        <f>VLOOKUP($A374,Events!$B:$I,6,FALSE)</f>
        <v>Linked Ley Lines</v>
      </c>
      <c r="AE374" t="str">
        <f>VLOOKUP($A374,Events!$B:$I,7,FALSE)</f>
        <v>The Liferoots</v>
      </c>
      <c r="AF374" t="str">
        <f>VLOOKUP($A374,Events!$B:$I,8,FALSE)</f>
        <v>Cyclic Shifts</v>
      </c>
    </row>
    <row r="375" spans="1:32" ht="15" customHeight="1" x14ac:dyDescent="0.3">
      <c r="A375" t="s">
        <v>24691</v>
      </c>
      <c r="B375" t="s">
        <v>24615</v>
      </c>
      <c r="C375" t="s">
        <v>24692</v>
      </c>
      <c r="D375" t="s">
        <v>917</v>
      </c>
      <c r="E375" t="s">
        <v>27</v>
      </c>
      <c r="F375" t="s">
        <v>110</v>
      </c>
      <c r="G375" s="2" t="s">
        <v>24698</v>
      </c>
      <c r="H375" t="s">
        <v>347</v>
      </c>
      <c r="I375" s="1">
        <v>0</v>
      </c>
      <c r="J375" s="1">
        <v>1</v>
      </c>
      <c r="K375" s="1">
        <v>0</v>
      </c>
      <c r="L375" s="1">
        <v>1</v>
      </c>
      <c r="M375" s="1">
        <v>1</v>
      </c>
      <c r="O375" s="1">
        <f t="shared" si="45"/>
        <v>5</v>
      </c>
      <c r="P375" s="1">
        <f t="shared" si="46"/>
        <v>3</v>
      </c>
      <c r="Q375" s="1">
        <f t="shared" si="47"/>
        <v>0</v>
      </c>
      <c r="R375" s="1">
        <f t="shared" si="48"/>
        <v>2</v>
      </c>
      <c r="S375" s="1">
        <f t="shared" si="49"/>
        <v>0</v>
      </c>
      <c r="T375" s="1">
        <f t="shared" si="50"/>
        <v>0</v>
      </c>
      <c r="U375" s="1">
        <f t="shared" si="51"/>
        <v>0</v>
      </c>
      <c r="V375" s="1">
        <f t="shared" si="52"/>
        <v>3</v>
      </c>
      <c r="W375" s="19">
        <f>VLOOKUP(E375,'Win Rate'!B:I,8,FALSE)</f>
        <v>0.43775100401606426</v>
      </c>
      <c r="X375" s="20">
        <f>VLOOKUP(E375,'Win Rate'!B:J,9,FALSE)</f>
        <v>-43.480615095045756</v>
      </c>
      <c r="Y375" s="18" cm="1">
        <f t="array" ref="Y375">IFERROR(INDEX($Z$2:$Z374,SUMPRODUCT(MAX(ROW($D$2:$D374)*($D375=$D$2:$D374))-1)),_xlfn.IFNA(IF(VLOOKUP(D375,'4.2 Elo (Values)'!A:C,3,FALSE)&gt;0,VLOOKUP(Results!D375,'4.2 Elo (Values)'!A:C,3,FALSE),400),400))</f>
        <v>657.35480111354468</v>
      </c>
      <c r="Z375" s="18">
        <f>Y375+(IFERROR(VLOOKUP(D375,'4.2 Elo (Values)'!A:J,10,FALSE),40)*(V375-(1/(10^(((AVERAGEIFS(Y:Y,A:A,A375)+AVERAGEIFS(X:X,A:A,A375))-(Y375+X375))/400)+1)*O375)))</f>
        <v>649.28082810309013</v>
      </c>
      <c r="AA375" s="18">
        <f t="shared" si="53"/>
        <v>-8.0739730104545515</v>
      </c>
      <c r="AB375" t="str">
        <f>VLOOKUP($A375,Events!$B:$I,4,FALSE)</f>
        <v>Roiling Roots</v>
      </c>
      <c r="AC375" t="str">
        <f>VLOOKUP($A375,Events!$B:$I,5,FALSE)</f>
        <v>Grasp of Thorns</v>
      </c>
      <c r="AD375" t="str">
        <f>VLOOKUP($A375,Events!$B:$I,6,FALSE)</f>
        <v>Linked Ley Lines</v>
      </c>
      <c r="AE375" t="str">
        <f>VLOOKUP($A375,Events!$B:$I,7,FALSE)</f>
        <v>The Liferoots</v>
      </c>
      <c r="AF375" t="str">
        <f>VLOOKUP($A375,Events!$B:$I,8,FALSE)</f>
        <v>Cyclic Shifts</v>
      </c>
    </row>
    <row r="376" spans="1:32" ht="15" customHeight="1" x14ac:dyDescent="0.3">
      <c r="A376" t="s">
        <v>24691</v>
      </c>
      <c r="B376" t="s">
        <v>24615</v>
      </c>
      <c r="C376" t="s">
        <v>24692</v>
      </c>
      <c r="D376" t="s">
        <v>21309</v>
      </c>
      <c r="E376" t="s">
        <v>103</v>
      </c>
      <c r="F376" t="s">
        <v>24206</v>
      </c>
      <c r="G376" s="2" t="s">
        <v>24699</v>
      </c>
      <c r="H376" t="s">
        <v>347</v>
      </c>
      <c r="I376" s="1">
        <v>1</v>
      </c>
      <c r="J376" s="1">
        <v>1</v>
      </c>
      <c r="K376" s="1">
        <v>1</v>
      </c>
      <c r="L376" s="1">
        <v>0</v>
      </c>
      <c r="M376" s="1">
        <v>0</v>
      </c>
      <c r="O376" s="1">
        <f t="shared" si="45"/>
        <v>5</v>
      </c>
      <c r="P376" s="1">
        <f t="shared" si="46"/>
        <v>3</v>
      </c>
      <c r="Q376" s="1">
        <f t="shared" si="47"/>
        <v>0</v>
      </c>
      <c r="R376" s="1">
        <f t="shared" si="48"/>
        <v>2</v>
      </c>
      <c r="S376" s="1">
        <f t="shared" si="49"/>
        <v>1</v>
      </c>
      <c r="T376" s="1">
        <f t="shared" si="50"/>
        <v>0</v>
      </c>
      <c r="U376" s="1">
        <f t="shared" si="51"/>
        <v>0</v>
      </c>
      <c r="V376" s="1">
        <f t="shared" si="52"/>
        <v>3</v>
      </c>
      <c r="W376" s="19">
        <f>VLOOKUP(E376,'Win Rate'!B:I,8,FALSE)</f>
        <v>0.59113300492610843</v>
      </c>
      <c r="X376" s="20">
        <f>VLOOKUP(E376,'Win Rate'!B:J,9,FALSE)</f>
        <v>64.041261468620419</v>
      </c>
      <c r="Y376" s="18" cm="1">
        <f t="array" ref="Y376">IFERROR(INDEX($Z$2:$Z375,SUMPRODUCT(MAX(ROW($D$2:$D375)*($D376=$D$2:$D375))-1)),_xlfn.IFNA(IF(VLOOKUP(D376,'4.2 Elo (Values)'!A:C,3,FALSE)&gt;0,VLOOKUP(Results!D376,'4.2 Elo (Values)'!A:C,3,FALSE),400),400))</f>
        <v>406.1687913412805</v>
      </c>
      <c r="Z376" s="18">
        <f>Y376+(IFERROR(VLOOKUP(D376,'4.2 Elo (Values)'!A:J,10,FALSE),40)*(V376-(1/(10^(((AVERAGEIFS(Y:Y,A:A,A376)+AVERAGEIFS(X:X,A:A,A376))-(Y376+X376))/400)+1)*O376)))</f>
        <v>429.65856596468188</v>
      </c>
      <c r="AA376" s="18">
        <f t="shared" si="53"/>
        <v>23.489774623401388</v>
      </c>
      <c r="AB376" t="str">
        <f>VLOOKUP($A376,Events!$B:$I,4,FALSE)</f>
        <v>Roiling Roots</v>
      </c>
      <c r="AC376" t="str">
        <f>VLOOKUP($A376,Events!$B:$I,5,FALSE)</f>
        <v>Grasp of Thorns</v>
      </c>
      <c r="AD376" t="str">
        <f>VLOOKUP($A376,Events!$B:$I,6,FALSE)</f>
        <v>Linked Ley Lines</v>
      </c>
      <c r="AE376" t="str">
        <f>VLOOKUP($A376,Events!$B:$I,7,FALSE)</f>
        <v>The Liferoots</v>
      </c>
      <c r="AF376" t="str">
        <f>VLOOKUP($A376,Events!$B:$I,8,FALSE)</f>
        <v>Cyclic Shifts</v>
      </c>
    </row>
    <row r="377" spans="1:32" ht="15" customHeight="1" x14ac:dyDescent="0.3">
      <c r="A377" t="s">
        <v>24691</v>
      </c>
      <c r="B377" t="s">
        <v>24615</v>
      </c>
      <c r="C377" t="s">
        <v>24692</v>
      </c>
      <c r="D377" t="s">
        <v>1222</v>
      </c>
      <c r="E377" t="s">
        <v>83</v>
      </c>
      <c r="F377" t="s">
        <v>219</v>
      </c>
      <c r="G377" s="2" t="s">
        <v>24700</v>
      </c>
      <c r="H377" t="s">
        <v>347</v>
      </c>
      <c r="I377" s="1">
        <v>1</v>
      </c>
      <c r="J377" s="1">
        <v>1</v>
      </c>
      <c r="K377" s="1">
        <v>0</v>
      </c>
      <c r="L377" s="1">
        <v>1</v>
      </c>
      <c r="M377" s="1">
        <v>0</v>
      </c>
      <c r="O377" s="1">
        <f t="shared" si="45"/>
        <v>5</v>
      </c>
      <c r="P377" s="1">
        <f t="shared" si="46"/>
        <v>3</v>
      </c>
      <c r="Q377" s="1">
        <f t="shared" si="47"/>
        <v>0</v>
      </c>
      <c r="R377" s="1">
        <f t="shared" si="48"/>
        <v>2</v>
      </c>
      <c r="S377" s="1">
        <f t="shared" si="49"/>
        <v>0</v>
      </c>
      <c r="T377" s="1">
        <f t="shared" si="50"/>
        <v>0</v>
      </c>
      <c r="U377" s="1">
        <f t="shared" si="51"/>
        <v>0</v>
      </c>
      <c r="V377" s="1">
        <f t="shared" si="52"/>
        <v>3</v>
      </c>
      <c r="W377" s="19">
        <f>VLOOKUP(E377,'Win Rate'!B:I,8,FALSE)</f>
        <v>0.56644518272425248</v>
      </c>
      <c r="X377" s="20">
        <f>VLOOKUP(E377,'Win Rate'!B:J,9,FALSE)</f>
        <v>46.445548661686693</v>
      </c>
      <c r="Y377" s="18" cm="1">
        <f t="array" ref="Y377">IFERROR(INDEX($Z$2:$Z376,SUMPRODUCT(MAX(ROW($D$2:$D376)*($D377=$D$2:$D376))-1)),_xlfn.IFNA(IF(VLOOKUP(D377,'4.2 Elo (Values)'!A:C,3,FALSE)&gt;0,VLOOKUP(Results!D377,'4.2 Elo (Values)'!A:C,3,FALSE),400),400))</f>
        <v>561.53933775176677</v>
      </c>
      <c r="Z377" s="18">
        <f>Y377+(IFERROR(VLOOKUP(D377,'4.2 Elo (Values)'!A:J,10,FALSE),40)*(V377-(1/(10^(((AVERAGEIFS(Y:Y,A:A,A377)+AVERAGEIFS(X:X,A:A,A377))-(Y377+X377))/400)+1)*O377)))</f>
        <v>554.2066284431105</v>
      </c>
      <c r="AA377" s="18">
        <f t="shared" si="53"/>
        <v>-7.3327093086562627</v>
      </c>
      <c r="AB377" t="str">
        <f>VLOOKUP($A377,Events!$B:$I,4,FALSE)</f>
        <v>Roiling Roots</v>
      </c>
      <c r="AC377" t="str">
        <f>VLOOKUP($A377,Events!$B:$I,5,FALSE)</f>
        <v>Grasp of Thorns</v>
      </c>
      <c r="AD377" t="str">
        <f>VLOOKUP($A377,Events!$B:$I,6,FALSE)</f>
        <v>Linked Ley Lines</v>
      </c>
      <c r="AE377" t="str">
        <f>VLOOKUP($A377,Events!$B:$I,7,FALSE)</f>
        <v>The Liferoots</v>
      </c>
      <c r="AF377" t="str">
        <f>VLOOKUP($A377,Events!$B:$I,8,FALSE)</f>
        <v>Cyclic Shifts</v>
      </c>
    </row>
    <row r="378" spans="1:32" ht="15" customHeight="1" x14ac:dyDescent="0.3">
      <c r="A378" t="s">
        <v>24691</v>
      </c>
      <c r="B378" t="s">
        <v>24615</v>
      </c>
      <c r="C378" t="s">
        <v>24692</v>
      </c>
      <c r="D378" t="s">
        <v>5807</v>
      </c>
      <c r="E378" t="s">
        <v>77</v>
      </c>
      <c r="F378" t="s">
        <v>24944</v>
      </c>
      <c r="G378" s="2" t="s">
        <v>24701</v>
      </c>
      <c r="H378" t="s">
        <v>347</v>
      </c>
      <c r="I378" s="1">
        <v>0</v>
      </c>
      <c r="J378" s="1">
        <v>1</v>
      </c>
      <c r="K378" s="1">
        <v>0</v>
      </c>
      <c r="L378" s="1">
        <v>1</v>
      </c>
      <c r="M378" s="1">
        <v>1</v>
      </c>
      <c r="O378" s="1">
        <f t="shared" si="45"/>
        <v>5</v>
      </c>
      <c r="P378" s="1">
        <f t="shared" si="46"/>
        <v>3</v>
      </c>
      <c r="Q378" s="1">
        <f t="shared" si="47"/>
        <v>0</v>
      </c>
      <c r="R378" s="1">
        <f t="shared" si="48"/>
        <v>2</v>
      </c>
      <c r="S378" s="1">
        <f t="shared" si="49"/>
        <v>0</v>
      </c>
      <c r="T378" s="1">
        <f t="shared" si="50"/>
        <v>0</v>
      </c>
      <c r="U378" s="1">
        <f t="shared" si="51"/>
        <v>0</v>
      </c>
      <c r="V378" s="1">
        <f t="shared" si="52"/>
        <v>3</v>
      </c>
      <c r="W378" s="19">
        <f>VLOOKUP(E378,'Win Rate'!B:I,8,FALSE)</f>
        <v>0.56799999999999995</v>
      </c>
      <c r="X378" s="20">
        <f>VLOOKUP(E378,'Win Rate'!B:J,9,FALSE)</f>
        <v>47.545835558442661</v>
      </c>
      <c r="Y378" s="18" cm="1">
        <f t="array" ref="Y378">IFERROR(INDEX($Z$2:$Z377,SUMPRODUCT(MAX(ROW($D$2:$D377)*($D378=$D$2:$D377))-1)),_xlfn.IFNA(IF(VLOOKUP(D378,'4.2 Elo (Values)'!A:C,3,FALSE)&gt;0,VLOOKUP(Results!D378,'4.2 Elo (Values)'!A:C,3,FALSE),400),400))</f>
        <v>413.25451798028979</v>
      </c>
      <c r="Z378" s="18">
        <f>Y378+(IFERROR(VLOOKUP(D378,'4.2 Elo (Values)'!A:J,10,FALSE),40)*(V378-(1/(10^(((AVERAGEIFS(Y:Y,A:A,A378)+AVERAGEIFS(X:X,A:A,A378))-(Y378+X378))/400)+1)*O378)))</f>
        <v>439.44610923982196</v>
      </c>
      <c r="AA378" s="18">
        <f t="shared" si="53"/>
        <v>26.191591259532174</v>
      </c>
      <c r="AB378" t="str">
        <f>VLOOKUP($A378,Events!$B:$I,4,FALSE)</f>
        <v>Roiling Roots</v>
      </c>
      <c r="AC378" t="str">
        <f>VLOOKUP($A378,Events!$B:$I,5,FALSE)</f>
        <v>Grasp of Thorns</v>
      </c>
      <c r="AD378" t="str">
        <f>VLOOKUP($A378,Events!$B:$I,6,FALSE)</f>
        <v>Linked Ley Lines</v>
      </c>
      <c r="AE378" t="str">
        <f>VLOOKUP($A378,Events!$B:$I,7,FALSE)</f>
        <v>The Liferoots</v>
      </c>
      <c r="AF378" t="str">
        <f>VLOOKUP($A378,Events!$B:$I,8,FALSE)</f>
        <v>Cyclic Shifts</v>
      </c>
    </row>
    <row r="379" spans="1:32" ht="15" customHeight="1" x14ac:dyDescent="0.3">
      <c r="A379" t="s">
        <v>24691</v>
      </c>
      <c r="B379" t="s">
        <v>24615</v>
      </c>
      <c r="C379" t="s">
        <v>24692</v>
      </c>
      <c r="D379" t="s">
        <v>17602</v>
      </c>
      <c r="E379" t="s">
        <v>20</v>
      </c>
      <c r="F379" t="s">
        <v>108</v>
      </c>
      <c r="G379" s="2" t="s">
        <v>24702</v>
      </c>
      <c r="H379" t="s">
        <v>347</v>
      </c>
      <c r="I379" s="1">
        <v>0</v>
      </c>
      <c r="J379" s="1">
        <v>0</v>
      </c>
      <c r="K379" s="1">
        <v>1</v>
      </c>
      <c r="L379" s="1">
        <v>0</v>
      </c>
      <c r="M379" s="1">
        <v>1</v>
      </c>
      <c r="O379" s="1">
        <f t="shared" si="45"/>
        <v>5</v>
      </c>
      <c r="P379" s="1">
        <f t="shared" si="46"/>
        <v>2</v>
      </c>
      <c r="Q379" s="1">
        <f t="shared" si="47"/>
        <v>0</v>
      </c>
      <c r="R379" s="1">
        <f t="shared" si="48"/>
        <v>3</v>
      </c>
      <c r="S379" s="1">
        <f t="shared" si="49"/>
        <v>0</v>
      </c>
      <c r="T379" s="1">
        <f t="shared" si="50"/>
        <v>0</v>
      </c>
      <c r="U379" s="1">
        <f t="shared" si="51"/>
        <v>0</v>
      </c>
      <c r="V379" s="1">
        <f t="shared" si="52"/>
        <v>2</v>
      </c>
      <c r="W379" s="19">
        <f>VLOOKUP(E379,'Win Rate'!B:I,8,FALSE)</f>
        <v>0.41608391608391609</v>
      </c>
      <c r="X379" s="20">
        <f>VLOOKUP(E379,'Win Rate'!B:J,9,FALSE)</f>
        <v>-58.867803902021024</v>
      </c>
      <c r="Y379" s="18" cm="1">
        <f t="array" ref="Y379">IFERROR(INDEX($Z$2:$Z378,SUMPRODUCT(MAX(ROW($D$2:$D378)*($D379=$D$2:$D378))-1)),_xlfn.IFNA(IF(VLOOKUP(D379,'4.2 Elo (Values)'!A:C,3,FALSE)&gt;0,VLOOKUP(Results!D379,'4.2 Elo (Values)'!A:C,3,FALSE),400),400))</f>
        <v>410.81930931392276</v>
      </c>
      <c r="Z379" s="18">
        <f>Y379+(IFERROR(VLOOKUP(D379,'4.2 Elo (Values)'!A:J,10,FALSE),40)*(V379-(1/(10^(((AVERAGEIFS(Y:Y,A:A,A379)+AVERAGEIFS(X:X,A:A,A379))-(Y379+X379))/400)+1)*O379)))</f>
        <v>418.74970184031054</v>
      </c>
      <c r="AA379" s="18">
        <f t="shared" si="53"/>
        <v>7.9303925263877773</v>
      </c>
      <c r="AB379" t="str">
        <f>VLOOKUP($A379,Events!$B:$I,4,FALSE)</f>
        <v>Roiling Roots</v>
      </c>
      <c r="AC379" t="str">
        <f>VLOOKUP($A379,Events!$B:$I,5,FALSE)</f>
        <v>Grasp of Thorns</v>
      </c>
      <c r="AD379" t="str">
        <f>VLOOKUP($A379,Events!$B:$I,6,FALSE)</f>
        <v>Linked Ley Lines</v>
      </c>
      <c r="AE379" t="str">
        <f>VLOOKUP($A379,Events!$B:$I,7,FALSE)</f>
        <v>The Liferoots</v>
      </c>
      <c r="AF379" t="str">
        <f>VLOOKUP($A379,Events!$B:$I,8,FALSE)</f>
        <v>Cyclic Shifts</v>
      </c>
    </row>
    <row r="380" spans="1:32" ht="15" customHeight="1" x14ac:dyDescent="0.3">
      <c r="A380" t="s">
        <v>24691</v>
      </c>
      <c r="B380" t="s">
        <v>24615</v>
      </c>
      <c r="C380" t="s">
        <v>24692</v>
      </c>
      <c r="D380" t="s">
        <v>21012</v>
      </c>
      <c r="E380" t="s">
        <v>56</v>
      </c>
      <c r="F380" t="s">
        <v>303</v>
      </c>
      <c r="G380" s="2" t="s">
        <v>24703</v>
      </c>
      <c r="H380" t="s">
        <v>347</v>
      </c>
      <c r="I380" s="1">
        <v>0</v>
      </c>
      <c r="J380" s="1">
        <v>0</v>
      </c>
      <c r="K380" s="1">
        <v>1</v>
      </c>
      <c r="L380" s="1">
        <v>0</v>
      </c>
      <c r="M380" s="1">
        <v>1</v>
      </c>
      <c r="O380" s="1">
        <f t="shared" si="45"/>
        <v>5</v>
      </c>
      <c r="P380" s="1">
        <f t="shared" si="46"/>
        <v>2</v>
      </c>
      <c r="Q380" s="1">
        <f t="shared" si="47"/>
        <v>0</v>
      </c>
      <c r="R380" s="1">
        <f t="shared" si="48"/>
        <v>3</v>
      </c>
      <c r="S380" s="1">
        <f t="shared" si="49"/>
        <v>0</v>
      </c>
      <c r="T380" s="1">
        <f t="shared" si="50"/>
        <v>0</v>
      </c>
      <c r="U380" s="1">
        <f t="shared" si="51"/>
        <v>0</v>
      </c>
      <c r="V380" s="1">
        <f t="shared" si="52"/>
        <v>2</v>
      </c>
      <c r="W380" s="19">
        <f>VLOOKUP(E380,'Win Rate'!B:I,8,FALSE)</f>
        <v>0.56206896551724139</v>
      </c>
      <c r="X380" s="20">
        <f>VLOOKUP(E380,'Win Rate'!B:J,9,FALSE)</f>
        <v>43.353553379200399</v>
      </c>
      <c r="Y380" s="18" cm="1">
        <f t="array" ref="Y380">IFERROR(INDEX($Z$2:$Z379,SUMPRODUCT(MAX(ROW($D$2:$D379)*($D380=$D$2:$D379))-1)),_xlfn.IFNA(IF(VLOOKUP(D380,'4.2 Elo (Values)'!A:C,3,FALSE)&gt;0,VLOOKUP(Results!D380,'4.2 Elo (Values)'!A:C,3,FALSE),400),400))</f>
        <v>354.93984274938765</v>
      </c>
      <c r="Z380" s="18">
        <f>Y380+(IFERROR(VLOOKUP(D380,'4.2 Elo (Values)'!A:J,10,FALSE),40)*(V380-(1/(10^(((AVERAGEIFS(Y:Y,A:A,A380)+AVERAGEIFS(X:X,A:A,A380))-(Y380+X380))/400)+1)*O380)))</f>
        <v>356.80454323897709</v>
      </c>
      <c r="AA380" s="18">
        <f t="shared" si="53"/>
        <v>1.8647004895894383</v>
      </c>
      <c r="AB380" t="str">
        <f>VLOOKUP($A380,Events!$B:$I,4,FALSE)</f>
        <v>Roiling Roots</v>
      </c>
      <c r="AC380" t="str">
        <f>VLOOKUP($A380,Events!$B:$I,5,FALSE)</f>
        <v>Grasp of Thorns</v>
      </c>
      <c r="AD380" t="str">
        <f>VLOOKUP($A380,Events!$B:$I,6,FALSE)</f>
        <v>Linked Ley Lines</v>
      </c>
      <c r="AE380" t="str">
        <f>VLOOKUP($A380,Events!$B:$I,7,FALSE)</f>
        <v>The Liferoots</v>
      </c>
      <c r="AF380" t="str">
        <f>VLOOKUP($A380,Events!$B:$I,8,FALSE)</f>
        <v>Cyclic Shifts</v>
      </c>
    </row>
    <row r="381" spans="1:32" ht="15" customHeight="1" x14ac:dyDescent="0.3">
      <c r="A381" t="s">
        <v>24691</v>
      </c>
      <c r="B381" t="s">
        <v>24615</v>
      </c>
      <c r="C381" t="s">
        <v>24692</v>
      </c>
      <c r="D381" t="s">
        <v>24704</v>
      </c>
      <c r="E381" t="s">
        <v>146</v>
      </c>
      <c r="F381" t="s">
        <v>187</v>
      </c>
      <c r="G381" s="2" t="s">
        <v>24705</v>
      </c>
      <c r="H381" t="s">
        <v>347</v>
      </c>
      <c r="I381" s="1">
        <v>0</v>
      </c>
      <c r="J381" s="1">
        <v>1</v>
      </c>
      <c r="K381" s="1">
        <v>1</v>
      </c>
      <c r="L381" s="1">
        <v>0</v>
      </c>
      <c r="M381" s="1">
        <v>0</v>
      </c>
      <c r="O381" s="1">
        <f t="shared" si="45"/>
        <v>5</v>
      </c>
      <c r="P381" s="1">
        <f t="shared" si="46"/>
        <v>2</v>
      </c>
      <c r="Q381" s="1">
        <f t="shared" si="47"/>
        <v>0</v>
      </c>
      <c r="R381" s="1">
        <f t="shared" si="48"/>
        <v>3</v>
      </c>
      <c r="S381" s="1">
        <f t="shared" si="49"/>
        <v>0</v>
      </c>
      <c r="T381" s="1">
        <f t="shared" si="50"/>
        <v>0</v>
      </c>
      <c r="U381" s="1">
        <f t="shared" si="51"/>
        <v>0</v>
      </c>
      <c r="V381" s="1">
        <f t="shared" si="52"/>
        <v>2</v>
      </c>
      <c r="W381" s="19">
        <f>VLOOKUP(E381,'Win Rate'!B:I,8,FALSE)</f>
        <v>0.48071216617210683</v>
      </c>
      <c r="X381" s="20">
        <f>VLOOKUP(E381,'Win Rate'!B:J,9,FALSE)</f>
        <v>-13.409213657465418</v>
      </c>
      <c r="Y381" s="18" cm="1">
        <f t="array" ref="Y381">IFERROR(INDEX($Z$2:$Z380,SUMPRODUCT(MAX(ROW($D$2:$D380)*($D381=$D$2:$D380))-1)),_xlfn.IFNA(IF(VLOOKUP(D381,'4.2 Elo (Values)'!A:C,3,FALSE)&gt;0,VLOOKUP(Results!D381,'4.2 Elo (Values)'!A:C,3,FALSE),400),400))</f>
        <v>405.25488459999781</v>
      </c>
      <c r="Z381" s="18">
        <f>Y381+(IFERROR(VLOOKUP(D381,'4.2 Elo (Values)'!A:J,10,FALSE),40)*(V381-(1/(10^(((AVERAGEIFS(Y:Y,A:A,A381)+AVERAGEIFS(X:X,A:A,A381))-(Y381+X381))/400)+1)*O381)))</f>
        <v>410.72771489373889</v>
      </c>
      <c r="AA381" s="18">
        <f t="shared" si="53"/>
        <v>5.4728302937410831</v>
      </c>
      <c r="AB381" t="str">
        <f>VLOOKUP($A381,Events!$B:$I,4,FALSE)</f>
        <v>Roiling Roots</v>
      </c>
      <c r="AC381" t="str">
        <f>VLOOKUP($A381,Events!$B:$I,5,FALSE)</f>
        <v>Grasp of Thorns</v>
      </c>
      <c r="AD381" t="str">
        <f>VLOOKUP($A381,Events!$B:$I,6,FALSE)</f>
        <v>Linked Ley Lines</v>
      </c>
      <c r="AE381" t="str">
        <f>VLOOKUP($A381,Events!$B:$I,7,FALSE)</f>
        <v>The Liferoots</v>
      </c>
      <c r="AF381" t="str">
        <f>VLOOKUP($A381,Events!$B:$I,8,FALSE)</f>
        <v>Cyclic Shifts</v>
      </c>
    </row>
    <row r="382" spans="1:32" ht="15" customHeight="1" x14ac:dyDescent="0.3">
      <c r="A382" t="s">
        <v>24691</v>
      </c>
      <c r="B382" t="s">
        <v>24615</v>
      </c>
      <c r="C382" t="s">
        <v>24692</v>
      </c>
      <c r="D382" t="s">
        <v>15364</v>
      </c>
      <c r="E382" t="s">
        <v>22</v>
      </c>
      <c r="F382" t="s">
        <v>24198</v>
      </c>
      <c r="G382" s="2" t="s">
        <v>24706</v>
      </c>
      <c r="H382" t="s">
        <v>347</v>
      </c>
      <c r="I382" s="1">
        <v>0</v>
      </c>
      <c r="J382" s="1">
        <v>0</v>
      </c>
      <c r="K382" s="1">
        <v>0</v>
      </c>
      <c r="L382" s="1">
        <v>1</v>
      </c>
      <c r="M382" s="1">
        <v>1</v>
      </c>
      <c r="O382" s="1">
        <f t="shared" si="45"/>
        <v>5</v>
      </c>
      <c r="P382" s="1">
        <f t="shared" si="46"/>
        <v>2</v>
      </c>
      <c r="Q382" s="1">
        <f t="shared" si="47"/>
        <v>0</v>
      </c>
      <c r="R382" s="1">
        <f t="shared" si="48"/>
        <v>3</v>
      </c>
      <c r="S382" s="1">
        <f t="shared" si="49"/>
        <v>0</v>
      </c>
      <c r="T382" s="1">
        <f t="shared" si="50"/>
        <v>0</v>
      </c>
      <c r="U382" s="1">
        <f t="shared" si="51"/>
        <v>0</v>
      </c>
      <c r="V382" s="1">
        <f t="shared" si="52"/>
        <v>2</v>
      </c>
      <c r="W382" s="19">
        <f>VLOOKUP(E382,'Win Rate'!B:I,8,FALSE)</f>
        <v>0.5028490028490028</v>
      </c>
      <c r="X382" s="20">
        <f>VLOOKUP(E382,'Win Rate'!B:J,9,FALSE)</f>
        <v>1.9797113714570256</v>
      </c>
      <c r="Y382" s="18" cm="1">
        <f t="array" ref="Y382">IFERROR(INDEX($Z$2:$Z381,SUMPRODUCT(MAX(ROW($D$2:$D381)*($D382=$D$2:$D381))-1)),_xlfn.IFNA(IF(VLOOKUP(D382,'4.2 Elo (Values)'!A:C,3,FALSE)&gt;0,VLOOKUP(Results!D382,'4.2 Elo (Values)'!A:C,3,FALSE),400),400))</f>
        <v>387.8973226641549</v>
      </c>
      <c r="Z382" s="18">
        <f>Y382+(IFERROR(VLOOKUP(D382,'4.2 Elo (Values)'!A:J,10,FALSE),40)*(V382-(1/(10^(((AVERAGEIFS(Y:Y,A:A,A382)+AVERAGEIFS(X:X,A:A,A382))-(Y382+X382))/400)+1)*O382)))</f>
        <v>393.89923695260075</v>
      </c>
      <c r="AA382" s="18">
        <f t="shared" si="53"/>
        <v>6.0019142884458461</v>
      </c>
      <c r="AB382" t="str">
        <f>VLOOKUP($A382,Events!$B:$I,4,FALSE)</f>
        <v>Roiling Roots</v>
      </c>
      <c r="AC382" t="str">
        <f>VLOOKUP($A382,Events!$B:$I,5,FALSE)</f>
        <v>Grasp of Thorns</v>
      </c>
      <c r="AD382" t="str">
        <f>VLOOKUP($A382,Events!$B:$I,6,FALSE)</f>
        <v>Linked Ley Lines</v>
      </c>
      <c r="AE382" t="str">
        <f>VLOOKUP($A382,Events!$B:$I,7,FALSE)</f>
        <v>The Liferoots</v>
      </c>
      <c r="AF382" t="str">
        <f>VLOOKUP($A382,Events!$B:$I,8,FALSE)</f>
        <v>Cyclic Shifts</v>
      </c>
    </row>
    <row r="383" spans="1:32" ht="15" customHeight="1" x14ac:dyDescent="0.3">
      <c r="A383" t="s">
        <v>24691</v>
      </c>
      <c r="B383" t="s">
        <v>24615</v>
      </c>
      <c r="C383" t="s">
        <v>24692</v>
      </c>
      <c r="D383" t="s">
        <v>2372</v>
      </c>
      <c r="E383" t="s">
        <v>17</v>
      </c>
      <c r="F383" t="s">
        <v>18</v>
      </c>
      <c r="G383" s="2" t="s">
        <v>24707</v>
      </c>
      <c r="H383" t="s">
        <v>347</v>
      </c>
      <c r="I383" s="1">
        <v>1</v>
      </c>
      <c r="J383" s="1">
        <v>0</v>
      </c>
      <c r="K383" s="1">
        <v>0</v>
      </c>
      <c r="L383" s="1">
        <v>1</v>
      </c>
      <c r="M383" s="1">
        <v>0</v>
      </c>
      <c r="O383" s="1">
        <f t="shared" si="45"/>
        <v>5</v>
      </c>
      <c r="P383" s="1">
        <f t="shared" si="46"/>
        <v>2</v>
      </c>
      <c r="Q383" s="1">
        <f t="shared" si="47"/>
        <v>0</v>
      </c>
      <c r="R383" s="1">
        <f t="shared" si="48"/>
        <v>3</v>
      </c>
      <c r="S383" s="1">
        <f t="shared" si="49"/>
        <v>0</v>
      </c>
      <c r="T383" s="1">
        <f t="shared" si="50"/>
        <v>0</v>
      </c>
      <c r="U383" s="1">
        <f t="shared" si="51"/>
        <v>0</v>
      </c>
      <c r="V383" s="1">
        <f t="shared" si="52"/>
        <v>2</v>
      </c>
      <c r="W383" s="19">
        <f>VLOOKUP(E383,'Win Rate'!B:I,8,FALSE)</f>
        <v>0.48888888888888887</v>
      </c>
      <c r="X383" s="20">
        <f>VLOOKUP(E383,'Win Rate'!B:J,9,FALSE)</f>
        <v>-7.7220620781546527</v>
      </c>
      <c r="Y383" s="18" cm="1">
        <f t="array" ref="Y383">IFERROR(INDEX($Z$2:$Z382,SUMPRODUCT(MAX(ROW($D$2:$D382)*($D383=$D$2:$D382))-1)),_xlfn.IFNA(IF(VLOOKUP(D383,'4.2 Elo (Values)'!A:C,3,FALSE)&gt;0,VLOOKUP(Results!D383,'4.2 Elo (Values)'!A:C,3,FALSE),400),400))</f>
        <v>483.13333661508136</v>
      </c>
      <c r="Z383" s="18">
        <f>Y383+(IFERROR(VLOOKUP(D383,'4.2 Elo (Values)'!A:J,10,FALSE),40)*(V383-(1/(10^(((AVERAGEIFS(Y:Y,A:A,A383)+AVERAGEIFS(X:X,A:A,A383))-(Y383+X383))/400)+1)*O383)))</f>
        <v>474.13028465972184</v>
      </c>
      <c r="AA383" s="18">
        <f t="shared" si="53"/>
        <v>-9.0030519553595241</v>
      </c>
      <c r="AB383" t="str">
        <f>VLOOKUP($A383,Events!$B:$I,4,FALSE)</f>
        <v>Roiling Roots</v>
      </c>
      <c r="AC383" t="str">
        <f>VLOOKUP($A383,Events!$B:$I,5,FALSE)</f>
        <v>Grasp of Thorns</v>
      </c>
      <c r="AD383" t="str">
        <f>VLOOKUP($A383,Events!$B:$I,6,FALSE)</f>
        <v>Linked Ley Lines</v>
      </c>
      <c r="AE383" t="str">
        <f>VLOOKUP($A383,Events!$B:$I,7,FALSE)</f>
        <v>The Liferoots</v>
      </c>
      <c r="AF383" t="str">
        <f>VLOOKUP($A383,Events!$B:$I,8,FALSE)</f>
        <v>Cyclic Shifts</v>
      </c>
    </row>
    <row r="384" spans="1:32" ht="15" customHeight="1" x14ac:dyDescent="0.3">
      <c r="A384" t="s">
        <v>24691</v>
      </c>
      <c r="B384" t="s">
        <v>24615</v>
      </c>
      <c r="C384" t="s">
        <v>24692</v>
      </c>
      <c r="D384" t="s">
        <v>17866</v>
      </c>
      <c r="E384" t="s">
        <v>49</v>
      </c>
      <c r="F384" t="s">
        <v>62</v>
      </c>
      <c r="G384" s="2" t="s">
        <v>24708</v>
      </c>
      <c r="H384" t="s">
        <v>347</v>
      </c>
      <c r="I384" s="1">
        <v>1</v>
      </c>
      <c r="J384" s="1">
        <v>0</v>
      </c>
      <c r="K384" s="1">
        <v>1</v>
      </c>
      <c r="L384" s="1">
        <v>0</v>
      </c>
      <c r="M384" s="1">
        <v>0</v>
      </c>
      <c r="O384" s="1">
        <f t="shared" si="45"/>
        <v>5</v>
      </c>
      <c r="P384" s="1">
        <f t="shared" si="46"/>
        <v>2</v>
      </c>
      <c r="Q384" s="1">
        <f t="shared" si="47"/>
        <v>0</v>
      </c>
      <c r="R384" s="1">
        <f t="shared" si="48"/>
        <v>3</v>
      </c>
      <c r="S384" s="1">
        <f t="shared" si="49"/>
        <v>0</v>
      </c>
      <c r="T384" s="1">
        <f t="shared" si="50"/>
        <v>0</v>
      </c>
      <c r="U384" s="1">
        <f t="shared" si="51"/>
        <v>0</v>
      </c>
      <c r="V384" s="1">
        <f t="shared" si="52"/>
        <v>2</v>
      </c>
      <c r="W384" s="19">
        <f>VLOOKUP(E384,'Win Rate'!B:I,8,FALSE)</f>
        <v>0.45549738219895286</v>
      </c>
      <c r="X384" s="20">
        <f>VLOOKUP(E384,'Win Rate'!B:J,9,FALSE)</f>
        <v>-31.005634672064751</v>
      </c>
      <c r="Y384" s="18" cm="1">
        <f t="array" ref="Y384">IFERROR(INDEX($Z$2:$Z383,SUMPRODUCT(MAX(ROW($D$2:$D383)*($D384=$D$2:$D383))-1)),_xlfn.IFNA(IF(VLOOKUP(D384,'4.2 Elo (Values)'!A:C,3,FALSE)&gt;0,VLOOKUP(Results!D384,'4.2 Elo (Values)'!A:C,3,FALSE),400),400))</f>
        <v>376.38280328437014</v>
      </c>
      <c r="Z384" s="18">
        <f>Y384+(IFERROR(VLOOKUP(D384,'4.2 Elo (Values)'!A:J,10,FALSE),40)*(V384-(1/(10^(((AVERAGEIFS(Y:Y,A:A,A384)+AVERAGEIFS(X:X,A:A,A384))-(Y384+X384))/400)+1)*O384)))</f>
        <v>393.88118472779655</v>
      </c>
      <c r="AA384" s="18">
        <f t="shared" si="53"/>
        <v>17.49838144342641</v>
      </c>
      <c r="AB384" t="str">
        <f>VLOOKUP($A384,Events!$B:$I,4,FALSE)</f>
        <v>Roiling Roots</v>
      </c>
      <c r="AC384" t="str">
        <f>VLOOKUP($A384,Events!$B:$I,5,FALSE)</f>
        <v>Grasp of Thorns</v>
      </c>
      <c r="AD384" t="str">
        <f>VLOOKUP($A384,Events!$B:$I,6,FALSE)</f>
        <v>Linked Ley Lines</v>
      </c>
      <c r="AE384" t="str">
        <f>VLOOKUP($A384,Events!$B:$I,7,FALSE)</f>
        <v>The Liferoots</v>
      </c>
      <c r="AF384" t="str">
        <f>VLOOKUP($A384,Events!$B:$I,8,FALSE)</f>
        <v>Cyclic Shifts</v>
      </c>
    </row>
    <row r="385" spans="1:32" ht="15" customHeight="1" x14ac:dyDescent="0.3">
      <c r="A385" t="s">
        <v>24691</v>
      </c>
      <c r="B385" t="s">
        <v>24615</v>
      </c>
      <c r="C385" t="s">
        <v>24692</v>
      </c>
      <c r="D385" t="s">
        <v>4908</v>
      </c>
      <c r="E385" t="s">
        <v>138</v>
      </c>
      <c r="F385" t="s">
        <v>23132</v>
      </c>
      <c r="G385" s="2" t="s">
        <v>24709</v>
      </c>
      <c r="H385" t="s">
        <v>347</v>
      </c>
      <c r="I385" s="1">
        <v>1</v>
      </c>
      <c r="J385" s="1">
        <v>0</v>
      </c>
      <c r="K385" s="1">
        <v>0</v>
      </c>
      <c r="L385" s="1">
        <v>0</v>
      </c>
      <c r="M385" s="1">
        <v>0</v>
      </c>
      <c r="O385" s="1">
        <f t="shared" si="45"/>
        <v>5</v>
      </c>
      <c r="P385" s="1">
        <f t="shared" si="46"/>
        <v>1</v>
      </c>
      <c r="Q385" s="1">
        <f t="shared" si="47"/>
        <v>0</v>
      </c>
      <c r="R385" s="1">
        <f t="shared" si="48"/>
        <v>4</v>
      </c>
      <c r="S385" s="1">
        <f t="shared" si="49"/>
        <v>0</v>
      </c>
      <c r="T385" s="1">
        <f t="shared" si="50"/>
        <v>0</v>
      </c>
      <c r="U385" s="1">
        <f t="shared" si="51"/>
        <v>0</v>
      </c>
      <c r="V385" s="1">
        <f t="shared" si="52"/>
        <v>1</v>
      </c>
      <c r="W385" s="19">
        <f>VLOOKUP(E385,'Win Rate'!B:I,8,FALSE)</f>
        <v>0.48863636363636365</v>
      </c>
      <c r="X385" s="20">
        <f>VLOOKUP(E385,'Win Rate'!B:J,9,FALSE)</f>
        <v>-7.8976232783028522</v>
      </c>
      <c r="Y385" s="18" cm="1">
        <f t="array" ref="Y385">IFERROR(INDEX($Z$2:$Z384,SUMPRODUCT(MAX(ROW($D$2:$D384)*($D385=$D$2:$D384))-1)),_xlfn.IFNA(IF(VLOOKUP(D385,'4.2 Elo (Values)'!A:C,3,FALSE)&gt;0,VLOOKUP(Results!D385,'4.2 Elo (Values)'!A:C,3,FALSE),400),400))</f>
        <v>419.95300800868222</v>
      </c>
      <c r="Z385" s="18">
        <f>Y385+(IFERROR(VLOOKUP(D385,'4.2 Elo (Values)'!A:J,10,FALSE),40)*(V385-(1/(10^(((AVERAGEIFS(Y:Y,A:A,A385)+AVERAGEIFS(X:X,A:A,A385))-(Y385+X385))/400)+1)*O385)))</f>
        <v>399.93198020327884</v>
      </c>
      <c r="AA385" s="18">
        <f t="shared" si="53"/>
        <v>-20.021027805403378</v>
      </c>
      <c r="AB385" t="str">
        <f>VLOOKUP($A385,Events!$B:$I,4,FALSE)</f>
        <v>Roiling Roots</v>
      </c>
      <c r="AC385" t="str">
        <f>VLOOKUP($A385,Events!$B:$I,5,FALSE)</f>
        <v>Grasp of Thorns</v>
      </c>
      <c r="AD385" t="str">
        <f>VLOOKUP($A385,Events!$B:$I,6,FALSE)</f>
        <v>Linked Ley Lines</v>
      </c>
      <c r="AE385" t="str">
        <f>VLOOKUP($A385,Events!$B:$I,7,FALSE)</f>
        <v>The Liferoots</v>
      </c>
      <c r="AF385" t="str">
        <f>VLOOKUP($A385,Events!$B:$I,8,FALSE)</f>
        <v>Cyclic Shifts</v>
      </c>
    </row>
    <row r="386" spans="1:32" ht="15" customHeight="1" x14ac:dyDescent="0.3">
      <c r="A386" t="s">
        <v>24691</v>
      </c>
      <c r="B386" t="s">
        <v>24615</v>
      </c>
      <c r="C386" t="s">
        <v>24692</v>
      </c>
      <c r="D386" t="s">
        <v>24710</v>
      </c>
      <c r="E386" t="s">
        <v>146</v>
      </c>
      <c r="F386" t="s">
        <v>163</v>
      </c>
      <c r="G386" s="2" t="s">
        <v>24711</v>
      </c>
      <c r="H386" t="s">
        <v>347</v>
      </c>
      <c r="I386" s="1">
        <v>0</v>
      </c>
      <c r="J386" s="1">
        <v>0</v>
      </c>
      <c r="K386" s="1">
        <v>0</v>
      </c>
      <c r="L386" s="1">
        <v>0</v>
      </c>
      <c r="M386" s="1">
        <v>0</v>
      </c>
      <c r="O386" s="1">
        <f t="shared" si="45"/>
        <v>5</v>
      </c>
      <c r="P386" s="1">
        <f t="shared" si="46"/>
        <v>0</v>
      </c>
      <c r="Q386" s="1">
        <f t="shared" si="47"/>
        <v>0</v>
      </c>
      <c r="R386" s="1">
        <f t="shared" si="48"/>
        <v>5</v>
      </c>
      <c r="S386" s="1">
        <f t="shared" si="49"/>
        <v>0</v>
      </c>
      <c r="T386" s="1">
        <f t="shared" si="50"/>
        <v>0</v>
      </c>
      <c r="U386" s="1">
        <f t="shared" si="51"/>
        <v>0</v>
      </c>
      <c r="V386" s="1">
        <f t="shared" si="52"/>
        <v>0</v>
      </c>
      <c r="W386" s="19">
        <f>VLOOKUP(E386,'Win Rate'!B:I,8,FALSE)</f>
        <v>0.48071216617210683</v>
      </c>
      <c r="X386" s="20">
        <f>VLOOKUP(E386,'Win Rate'!B:J,9,FALSE)</f>
        <v>-13.409213657465418</v>
      </c>
      <c r="Y386" s="18" cm="1">
        <f t="array" ref="Y386">IFERROR(INDEX($Z$2:$Z385,SUMPRODUCT(MAX(ROW($D$2:$D385)*($D386=$D$2:$D385))-1)),_xlfn.IFNA(IF(VLOOKUP(D386,'4.2 Elo (Values)'!A:C,3,FALSE)&gt;0,VLOOKUP(Results!D386,'4.2 Elo (Values)'!A:C,3,FALSE),400),400))</f>
        <v>400</v>
      </c>
      <c r="Z386" s="18">
        <f>Y386+(IFERROR(VLOOKUP(D386,'4.2 Elo (Values)'!A:J,10,FALSE),40)*(V386-(1/(10^(((AVERAGEIFS(Y:Y,A:A,A386)+AVERAGEIFS(X:X,A:A,A386))-(Y386+X386))/400)+1)*O386)))</f>
        <v>326.88163315691281</v>
      </c>
      <c r="AA386" s="18">
        <f t="shared" si="53"/>
        <v>-73.118366843087188</v>
      </c>
      <c r="AB386" t="str">
        <f>VLOOKUP($A386,Events!$B:$I,4,FALSE)</f>
        <v>Roiling Roots</v>
      </c>
      <c r="AC386" t="str">
        <f>VLOOKUP($A386,Events!$B:$I,5,FALSE)</f>
        <v>Grasp of Thorns</v>
      </c>
      <c r="AD386" t="str">
        <f>VLOOKUP($A386,Events!$B:$I,6,FALSE)</f>
        <v>Linked Ley Lines</v>
      </c>
      <c r="AE386" t="str">
        <f>VLOOKUP($A386,Events!$B:$I,7,FALSE)</f>
        <v>The Liferoots</v>
      </c>
      <c r="AF386" t="str">
        <f>VLOOKUP($A386,Events!$B:$I,8,FALSE)</f>
        <v>Cyclic Shifts</v>
      </c>
    </row>
    <row r="387" spans="1:32" ht="15" customHeight="1" x14ac:dyDescent="0.3">
      <c r="A387" t="s">
        <v>24691</v>
      </c>
      <c r="B387" t="s">
        <v>24615</v>
      </c>
      <c r="C387" t="s">
        <v>24692</v>
      </c>
      <c r="D387" t="s">
        <v>24712</v>
      </c>
      <c r="E387" t="s">
        <v>73</v>
      </c>
      <c r="F387" t="s">
        <v>25209</v>
      </c>
      <c r="G387" s="2" t="s">
        <v>24713</v>
      </c>
      <c r="H387" t="s">
        <v>347</v>
      </c>
      <c r="I387" s="1">
        <v>0</v>
      </c>
      <c r="O387" s="1">
        <f t="shared" si="45"/>
        <v>1</v>
      </c>
      <c r="P387" s="1">
        <f t="shared" si="46"/>
        <v>0</v>
      </c>
      <c r="Q387" s="1">
        <f t="shared" si="47"/>
        <v>0</v>
      </c>
      <c r="R387" s="1">
        <f t="shared" si="48"/>
        <v>1</v>
      </c>
      <c r="S387" s="1">
        <f t="shared" si="49"/>
        <v>0</v>
      </c>
      <c r="T387" s="1">
        <f t="shared" si="50"/>
        <v>0</v>
      </c>
      <c r="U387" s="1">
        <f t="shared" si="51"/>
        <v>0</v>
      </c>
      <c r="V387" s="1">
        <f t="shared" si="52"/>
        <v>0</v>
      </c>
      <c r="W387" s="19">
        <f>VLOOKUP(E387,'Win Rate'!B:I,8,FALSE)</f>
        <v>0.63010204081632648</v>
      </c>
      <c r="X387" s="20">
        <f>VLOOKUP(E387,'Win Rate'!B:J,9,FALSE)</f>
        <v>92.531580409876298</v>
      </c>
      <c r="Y387" s="18" cm="1">
        <f t="array" ref="Y387">IFERROR(INDEX($Z$2:$Z386,SUMPRODUCT(MAX(ROW($D$2:$D386)*($D387=$D$2:$D386))-1)),_xlfn.IFNA(IF(VLOOKUP(D387,'4.2 Elo (Values)'!A:C,3,FALSE)&gt;0,VLOOKUP(Results!D387,'4.2 Elo (Values)'!A:C,3,FALSE),400),400))</f>
        <v>400</v>
      </c>
      <c r="Z387" s="18">
        <f>Y387+(IFERROR(VLOOKUP(D387,'4.2 Elo (Values)'!A:J,10,FALSE),40)*(V387-(1/(10^(((AVERAGEIFS(Y:Y,A:A,A387)+AVERAGEIFS(X:X,A:A,A387))-(Y387+X387))/400)+1)*O387)))</f>
        <v>379.41347627825326</v>
      </c>
      <c r="AA387" s="18">
        <f t="shared" si="53"/>
        <v>-20.586523721746744</v>
      </c>
      <c r="AB387" t="str">
        <f>VLOOKUP($A387,Events!$B:$I,4,FALSE)</f>
        <v>Roiling Roots</v>
      </c>
      <c r="AC387" t="str">
        <f>VLOOKUP($A387,Events!$B:$I,5,FALSE)</f>
        <v>Grasp of Thorns</v>
      </c>
      <c r="AD387" t="str">
        <f>VLOOKUP($A387,Events!$B:$I,6,FALSE)</f>
        <v>Linked Ley Lines</v>
      </c>
      <c r="AE387" t="str">
        <f>VLOOKUP($A387,Events!$B:$I,7,FALSE)</f>
        <v>The Liferoots</v>
      </c>
      <c r="AF387" t="str">
        <f>VLOOKUP($A387,Events!$B:$I,8,FALSE)</f>
        <v>Cyclic Shifts</v>
      </c>
    </row>
    <row r="388" spans="1:32" ht="15" customHeight="1" x14ac:dyDescent="0.3">
      <c r="A388" t="s">
        <v>24691</v>
      </c>
      <c r="B388" t="s">
        <v>24615</v>
      </c>
      <c r="C388" t="s">
        <v>24692</v>
      </c>
      <c r="D388" t="s">
        <v>24714</v>
      </c>
      <c r="E388" t="s">
        <v>95</v>
      </c>
      <c r="F388" t="s">
        <v>304</v>
      </c>
      <c r="G388" s="2" t="s">
        <v>24715</v>
      </c>
      <c r="H388" t="s">
        <v>347</v>
      </c>
      <c r="I388" s="1">
        <v>0</v>
      </c>
      <c r="O388" s="1">
        <f t="shared" ref="O388:O451" si="54">SUM(P388:R388)</f>
        <v>1</v>
      </c>
      <c r="P388" s="1">
        <f t="shared" ref="P388:P451" si="55">COUNTIFS($I388:$N388,1)</f>
        <v>0</v>
      </c>
      <c r="Q388" s="1">
        <f t="shared" ref="Q388:Q451" si="56">COUNTIFS($I388:$N388,0.5)</f>
        <v>0</v>
      </c>
      <c r="R388" s="1">
        <f t="shared" ref="R388:R451" si="57">COUNTIFS($I388:$N388,0)</f>
        <v>1</v>
      </c>
      <c r="S388" s="1">
        <f t="shared" ref="S388:S451" si="58">IF(SUM(I388:K388)=3,1,0)</f>
        <v>0</v>
      </c>
      <c r="T388" s="1">
        <f t="shared" ref="T388:T451" si="59">IF(SUM(I388:L388)=4,1,0)</f>
        <v>0</v>
      </c>
      <c r="U388" s="1">
        <f t="shared" ref="U388:U451" si="60">IF(SUM(I388:M388)=5,1,0)</f>
        <v>0</v>
      </c>
      <c r="V388" s="1">
        <f t="shared" ref="V388:V451" si="61">SUM(I388:N388)</f>
        <v>0</v>
      </c>
      <c r="W388" s="19">
        <f>VLOOKUP(E388,'Win Rate'!B:I,8,FALSE)</f>
        <v>0.5084269662921348</v>
      </c>
      <c r="X388" s="20">
        <f>VLOOKUP(E388,'Win Rate'!B:J,9,FALSE)</f>
        <v>5.8562104731559854</v>
      </c>
      <c r="Y388" s="18" cm="1">
        <f t="array" ref="Y388">IFERROR(INDEX($Z$2:$Z387,SUMPRODUCT(MAX(ROW($D$2:$D387)*($D388=$D$2:$D387))-1)),_xlfn.IFNA(IF(VLOOKUP(D388,'4.2 Elo (Values)'!A:C,3,FALSE)&gt;0,VLOOKUP(Results!D388,'4.2 Elo (Values)'!A:C,3,FALSE),400),400))</f>
        <v>400</v>
      </c>
      <c r="Z388" s="18">
        <f>Y388+(IFERROR(VLOOKUP(D388,'4.2 Elo (Values)'!A:J,10,FALSE),40)*(V388-(1/(10^(((AVERAGEIFS(Y:Y,A:A,A388)+AVERAGEIFS(X:X,A:A,A388))-(Y388+X388))/400)+1)*O388)))</f>
        <v>384.33297595890133</v>
      </c>
      <c r="AA388" s="18">
        <f t="shared" ref="AA388:AA451" si="62">Z388-Y388</f>
        <v>-15.667024041098671</v>
      </c>
      <c r="AB388" t="str">
        <f>VLOOKUP($A388,Events!$B:$I,4,FALSE)</f>
        <v>Roiling Roots</v>
      </c>
      <c r="AC388" t="str">
        <f>VLOOKUP($A388,Events!$B:$I,5,FALSE)</f>
        <v>Grasp of Thorns</v>
      </c>
      <c r="AD388" t="str">
        <f>VLOOKUP($A388,Events!$B:$I,6,FALSE)</f>
        <v>Linked Ley Lines</v>
      </c>
      <c r="AE388" t="str">
        <f>VLOOKUP($A388,Events!$B:$I,7,FALSE)</f>
        <v>The Liferoots</v>
      </c>
      <c r="AF388" t="str">
        <f>VLOOKUP($A388,Events!$B:$I,8,FALSE)</f>
        <v>Cyclic Shifts</v>
      </c>
    </row>
    <row r="389" spans="1:32" ht="15" customHeight="1" x14ac:dyDescent="0.3">
      <c r="A389" t="s">
        <v>24691</v>
      </c>
      <c r="B389" t="s">
        <v>24615</v>
      </c>
      <c r="C389" t="s">
        <v>24692</v>
      </c>
      <c r="D389" t="s">
        <v>1775</v>
      </c>
      <c r="E389" t="s">
        <v>33</v>
      </c>
      <c r="F389" t="s">
        <v>129</v>
      </c>
      <c r="G389" s="2" t="s">
        <v>24716</v>
      </c>
      <c r="H389" t="s">
        <v>347</v>
      </c>
      <c r="I389" s="1">
        <v>0</v>
      </c>
      <c r="O389" s="1">
        <f t="shared" si="54"/>
        <v>1</v>
      </c>
      <c r="P389" s="1">
        <f t="shared" si="55"/>
        <v>0</v>
      </c>
      <c r="Q389" s="1">
        <f t="shared" si="56"/>
        <v>0</v>
      </c>
      <c r="R389" s="1">
        <f t="shared" si="57"/>
        <v>1</v>
      </c>
      <c r="S389" s="1">
        <f t="shared" si="58"/>
        <v>0</v>
      </c>
      <c r="T389" s="1">
        <f t="shared" si="59"/>
        <v>0</v>
      </c>
      <c r="U389" s="1">
        <f t="shared" si="60"/>
        <v>0</v>
      </c>
      <c r="V389" s="1">
        <f t="shared" si="61"/>
        <v>0</v>
      </c>
      <c r="W389" s="19">
        <f>VLOOKUP(E389,'Win Rate'!B:I,8,FALSE)</f>
        <v>0.5723140495867769</v>
      </c>
      <c r="X389" s="20">
        <f>VLOOKUP(E389,'Win Rate'!B:J,9,FALSE)</f>
        <v>50.603769443012347</v>
      </c>
      <c r="Y389" s="18" cm="1">
        <f t="array" ref="Y389">IFERROR(INDEX($Z$2:$Z388,SUMPRODUCT(MAX(ROW($D$2:$D388)*($D389=$D$2:$D388))-1)),_xlfn.IFNA(IF(VLOOKUP(D389,'4.2 Elo (Values)'!A:C,3,FALSE)&gt;0,VLOOKUP(Results!D389,'4.2 Elo (Values)'!A:C,3,FALSE),400),400))</f>
        <v>472.11951384033341</v>
      </c>
      <c r="Z389" s="18">
        <f>Y389+(IFERROR(VLOOKUP(D389,'4.2 Elo (Values)'!A:J,10,FALSE),40)*(V389-(1/(10^(((AVERAGEIFS(Y:Y,A:A,A389)+AVERAGEIFS(X:X,A:A,A389))-(Y389+X389))/400)+1)*O389)))</f>
        <v>449.80526038529507</v>
      </c>
      <c r="AA389" s="18">
        <f t="shared" si="62"/>
        <v>-22.31425345503834</v>
      </c>
      <c r="AB389" t="str">
        <f>VLOOKUP($A389,Events!$B:$I,4,FALSE)</f>
        <v>Roiling Roots</v>
      </c>
      <c r="AC389" t="str">
        <f>VLOOKUP($A389,Events!$B:$I,5,FALSE)</f>
        <v>Grasp of Thorns</v>
      </c>
      <c r="AD389" t="str">
        <f>VLOOKUP($A389,Events!$B:$I,6,FALSE)</f>
        <v>Linked Ley Lines</v>
      </c>
      <c r="AE389" t="str">
        <f>VLOOKUP($A389,Events!$B:$I,7,FALSE)</f>
        <v>The Liferoots</v>
      </c>
      <c r="AF389" t="str">
        <f>VLOOKUP($A389,Events!$B:$I,8,FALSE)</f>
        <v>Cyclic Shifts</v>
      </c>
    </row>
    <row r="390" spans="1:32" ht="15" customHeight="1" x14ac:dyDescent="0.3">
      <c r="A390" s="2" t="s">
        <v>24717</v>
      </c>
      <c r="B390" t="s">
        <v>24615</v>
      </c>
      <c r="C390" t="s">
        <v>24190</v>
      </c>
      <c r="D390" t="s">
        <v>705</v>
      </c>
      <c r="E390" t="s">
        <v>121</v>
      </c>
      <c r="F390" t="s">
        <v>24207</v>
      </c>
      <c r="G390" s="2" t="s">
        <v>24718</v>
      </c>
      <c r="H390" t="s">
        <v>25</v>
      </c>
      <c r="I390" s="1">
        <v>0</v>
      </c>
      <c r="J390" s="1">
        <v>1</v>
      </c>
      <c r="K390" s="1">
        <v>1</v>
      </c>
      <c r="L390" s="1">
        <v>1</v>
      </c>
      <c r="M390" s="1">
        <v>1</v>
      </c>
      <c r="O390" s="1">
        <f t="shared" si="54"/>
        <v>5</v>
      </c>
      <c r="P390" s="1">
        <f t="shared" si="55"/>
        <v>4</v>
      </c>
      <c r="Q390" s="1">
        <f t="shared" si="56"/>
        <v>0</v>
      </c>
      <c r="R390" s="1">
        <f t="shared" si="57"/>
        <v>1</v>
      </c>
      <c r="S390" s="1">
        <f t="shared" si="58"/>
        <v>0</v>
      </c>
      <c r="T390" s="1">
        <f t="shared" si="59"/>
        <v>0</v>
      </c>
      <c r="U390" s="1">
        <f t="shared" si="60"/>
        <v>0</v>
      </c>
      <c r="V390" s="1">
        <f t="shared" si="61"/>
        <v>4</v>
      </c>
      <c r="W390" s="19">
        <f>VLOOKUP(E390,'Win Rate'!B:I,8,FALSE)</f>
        <v>0.60373443983402486</v>
      </c>
      <c r="X390" s="20">
        <f>VLOOKUP(E390,'Win Rate'!B:J,9,FALSE)</f>
        <v>73.143848695271856</v>
      </c>
      <c r="Y390" s="18" cm="1">
        <f t="array" ref="Y390">IFERROR(INDEX($Z$2:$Z389,SUMPRODUCT(MAX(ROW($D$2:$D389)*($D390=$D$2:$D389))-1)),_xlfn.IFNA(IF(VLOOKUP(D390,'4.2 Elo (Values)'!A:C,3,FALSE)&gt;0,VLOOKUP(Results!D390,'4.2 Elo (Values)'!A:C,3,FALSE),400),400))</f>
        <v>592.26605240567972</v>
      </c>
      <c r="Z390" s="18">
        <f>Y390+(IFERROR(VLOOKUP(D390,'4.2 Elo (Values)'!A:J,10,FALSE),40)*(V390-(1/(10^(((AVERAGEIFS(Y:Y,A:A,A390)+AVERAGEIFS(X:X,A:A,A390))-(Y390+X390))/400)+1)*O390)))</f>
        <v>594.52062810063978</v>
      </c>
      <c r="AA390" s="18">
        <f t="shared" si="62"/>
        <v>2.2545756949600673</v>
      </c>
      <c r="AB390" t="str">
        <f>VLOOKUP($A390,Events!$B:$I,4,FALSE)</f>
        <v>Liferoots</v>
      </c>
      <c r="AC390" t="str">
        <f>VLOOKUP($A390,Events!$B:$I,5,FALSE)</f>
        <v>Passing Seasons</v>
      </c>
      <c r="AD390" t="str">
        <f>VLOOKUP($A390,Events!$B:$I,6,FALSE)</f>
        <v>Lifecycle</v>
      </c>
      <c r="AE390" t="str">
        <f>VLOOKUP($A390,Events!$B:$I,7,FALSE)</f>
        <v>Roiling Roots</v>
      </c>
      <c r="AF390" t="str">
        <f>VLOOKUP($A390,Events!$B:$I,8,FALSE)</f>
        <v>Surge of Slaughter</v>
      </c>
    </row>
    <row r="391" spans="1:32" ht="15" customHeight="1" x14ac:dyDescent="0.3">
      <c r="A391" s="2" t="s">
        <v>24717</v>
      </c>
      <c r="B391" t="s">
        <v>24615</v>
      </c>
      <c r="C391" t="s">
        <v>24190</v>
      </c>
      <c r="D391" t="s">
        <v>646</v>
      </c>
      <c r="E391" t="s">
        <v>42</v>
      </c>
      <c r="F391" t="s">
        <v>24197</v>
      </c>
      <c r="G391" s="2" t="s">
        <v>24719</v>
      </c>
      <c r="H391" t="s">
        <v>25</v>
      </c>
      <c r="I391" s="1">
        <v>1</v>
      </c>
      <c r="J391" s="1">
        <v>1</v>
      </c>
      <c r="K391" s="1">
        <v>1</v>
      </c>
      <c r="L391" s="1">
        <v>0</v>
      </c>
      <c r="M391" s="1">
        <v>1</v>
      </c>
      <c r="O391" s="1">
        <f t="shared" si="54"/>
        <v>5</v>
      </c>
      <c r="P391" s="1">
        <f t="shared" si="55"/>
        <v>4</v>
      </c>
      <c r="Q391" s="1">
        <f t="shared" si="56"/>
        <v>0</v>
      </c>
      <c r="R391" s="1">
        <f t="shared" si="57"/>
        <v>1</v>
      </c>
      <c r="S391" s="1">
        <f t="shared" si="58"/>
        <v>1</v>
      </c>
      <c r="T391" s="1">
        <f t="shared" si="59"/>
        <v>0</v>
      </c>
      <c r="U391" s="1">
        <f t="shared" si="60"/>
        <v>0</v>
      </c>
      <c r="V391" s="1">
        <f t="shared" si="61"/>
        <v>4</v>
      </c>
      <c r="W391" s="19">
        <f>VLOOKUP(E391,'Win Rate'!B:I,8,FALSE)</f>
        <v>0.47570850202429149</v>
      </c>
      <c r="X391" s="20">
        <f>VLOOKUP(E391,'Win Rate'!B:J,9,FALSE)</f>
        <v>-16.89276072380623</v>
      </c>
      <c r="Y391" s="18" cm="1">
        <f t="array" ref="Y391">IFERROR(INDEX($Z$2:$Z390,SUMPRODUCT(MAX(ROW($D$2:$D390)*($D391=$D$2:$D390))-1)),_xlfn.IFNA(IF(VLOOKUP(D391,'4.2 Elo (Values)'!A:C,3,FALSE)&gt;0,VLOOKUP(Results!D391,'4.2 Elo (Values)'!A:C,3,FALSE),400),400))</f>
        <v>614.14457810431963</v>
      </c>
      <c r="Z391" s="18">
        <f>Y391+(IFERROR(VLOOKUP(D391,'4.2 Elo (Values)'!A:J,10,FALSE),40)*(V391-(1/(10^(((AVERAGEIFS(Y:Y,A:A,A391)+AVERAGEIFS(X:X,A:A,A391))-(Y391+X391))/400)+1)*O391)))</f>
        <v>623.90897108199113</v>
      </c>
      <c r="AA391" s="18">
        <f t="shared" si="62"/>
        <v>9.7643929776714913</v>
      </c>
      <c r="AB391" t="str">
        <f>VLOOKUP($A391,Events!$B:$I,4,FALSE)</f>
        <v>Liferoots</v>
      </c>
      <c r="AC391" t="str">
        <f>VLOOKUP($A391,Events!$B:$I,5,FALSE)</f>
        <v>Passing Seasons</v>
      </c>
      <c r="AD391" t="str">
        <f>VLOOKUP($A391,Events!$B:$I,6,FALSE)</f>
        <v>Lifecycle</v>
      </c>
      <c r="AE391" t="str">
        <f>VLOOKUP($A391,Events!$B:$I,7,FALSE)</f>
        <v>Roiling Roots</v>
      </c>
      <c r="AF391" t="str">
        <f>VLOOKUP($A391,Events!$B:$I,8,FALSE)</f>
        <v>Surge of Slaughter</v>
      </c>
    </row>
    <row r="392" spans="1:32" ht="15" customHeight="1" x14ac:dyDescent="0.3">
      <c r="A392" s="2" t="s">
        <v>24717</v>
      </c>
      <c r="B392" t="s">
        <v>24615</v>
      </c>
      <c r="C392" t="s">
        <v>24190</v>
      </c>
      <c r="D392" t="s">
        <v>1301</v>
      </c>
      <c r="E392" t="s">
        <v>25651</v>
      </c>
      <c r="F392" t="s">
        <v>24210</v>
      </c>
      <c r="G392" s="2" t="s">
        <v>24720</v>
      </c>
      <c r="H392" t="s">
        <v>25</v>
      </c>
      <c r="I392" s="1">
        <v>1</v>
      </c>
      <c r="J392" s="1">
        <v>0</v>
      </c>
      <c r="K392" s="1">
        <v>1</v>
      </c>
      <c r="L392" s="1">
        <v>1</v>
      </c>
      <c r="M392" s="1">
        <v>1</v>
      </c>
      <c r="O392" s="1">
        <f t="shared" si="54"/>
        <v>5</v>
      </c>
      <c r="P392" s="1">
        <f t="shared" si="55"/>
        <v>4</v>
      </c>
      <c r="Q392" s="1">
        <f t="shared" si="56"/>
        <v>0</v>
      </c>
      <c r="R392" s="1">
        <f t="shared" si="57"/>
        <v>1</v>
      </c>
      <c r="S392" s="1">
        <f t="shared" si="58"/>
        <v>0</v>
      </c>
      <c r="T392" s="1">
        <f t="shared" si="59"/>
        <v>0</v>
      </c>
      <c r="U392" s="1">
        <f t="shared" si="60"/>
        <v>0</v>
      </c>
      <c r="V392" s="1">
        <f t="shared" si="61"/>
        <v>4</v>
      </c>
      <c r="W392" s="19">
        <f>VLOOKUP(E392,'Win Rate'!B:I,8,FALSE)</f>
        <v>0.47572815533980584</v>
      </c>
      <c r="X392" s="20">
        <f>VLOOKUP(E392,'Win Rate'!B:J,9,FALSE)</f>
        <v>-16.879071917781932</v>
      </c>
      <c r="Y392" s="18" cm="1">
        <f t="array" ref="Y392">IFERROR(INDEX($Z$2:$Z391,SUMPRODUCT(MAX(ROW($D$2:$D391)*($D392=$D$2:$D391))-1)),_xlfn.IFNA(IF(VLOOKUP(D392,'4.2 Elo (Values)'!A:C,3,FALSE)&gt;0,VLOOKUP(Results!D392,'4.2 Elo (Values)'!A:C,3,FALSE),400),400))</f>
        <v>502.32019395057944</v>
      </c>
      <c r="Z392" s="18">
        <f>Y392+(IFERROR(VLOOKUP(D392,'4.2 Elo (Values)'!A:J,10,FALSE),40)*(V392-(1/(10^(((AVERAGEIFS(Y:Y,A:A,A392)+AVERAGEIFS(X:X,A:A,A392))-(Y392+X392))/400)+1)*O392)))</f>
        <v>526.96806512284252</v>
      </c>
      <c r="AA392" s="18">
        <f t="shared" si="62"/>
        <v>24.647871172263081</v>
      </c>
      <c r="AB392" t="str">
        <f>VLOOKUP($A392,Events!$B:$I,4,FALSE)</f>
        <v>Liferoots</v>
      </c>
      <c r="AC392" t="str">
        <f>VLOOKUP($A392,Events!$B:$I,5,FALSE)</f>
        <v>Passing Seasons</v>
      </c>
      <c r="AD392" t="str">
        <f>VLOOKUP($A392,Events!$B:$I,6,FALSE)</f>
        <v>Lifecycle</v>
      </c>
      <c r="AE392" t="str">
        <f>VLOOKUP($A392,Events!$B:$I,7,FALSE)</f>
        <v>Roiling Roots</v>
      </c>
      <c r="AF392" t="str">
        <f>VLOOKUP($A392,Events!$B:$I,8,FALSE)</f>
        <v>Surge of Slaughter</v>
      </c>
    </row>
    <row r="393" spans="1:32" ht="15" customHeight="1" x14ac:dyDescent="0.3">
      <c r="A393" s="2" t="s">
        <v>24717</v>
      </c>
      <c r="B393" t="s">
        <v>24615</v>
      </c>
      <c r="C393" t="s">
        <v>24190</v>
      </c>
      <c r="D393" t="s">
        <v>194</v>
      </c>
      <c r="E393" t="s">
        <v>103</v>
      </c>
      <c r="F393" t="s">
        <v>24206</v>
      </c>
      <c r="G393" s="2" t="s">
        <v>24721</v>
      </c>
      <c r="H393" t="s">
        <v>25</v>
      </c>
      <c r="I393" s="1">
        <v>1</v>
      </c>
      <c r="J393" s="1">
        <v>1</v>
      </c>
      <c r="K393" s="1">
        <v>0</v>
      </c>
      <c r="L393" s="1">
        <v>0</v>
      </c>
      <c r="M393" s="1">
        <v>1</v>
      </c>
      <c r="O393" s="1">
        <f t="shared" si="54"/>
        <v>5</v>
      </c>
      <c r="P393" s="1">
        <f t="shared" si="55"/>
        <v>3</v>
      </c>
      <c r="Q393" s="1">
        <f t="shared" si="56"/>
        <v>0</v>
      </c>
      <c r="R393" s="1">
        <f t="shared" si="57"/>
        <v>2</v>
      </c>
      <c r="S393" s="1">
        <f t="shared" si="58"/>
        <v>0</v>
      </c>
      <c r="T393" s="1">
        <f t="shared" si="59"/>
        <v>0</v>
      </c>
      <c r="U393" s="1">
        <f t="shared" si="60"/>
        <v>0</v>
      </c>
      <c r="V393" s="1">
        <f t="shared" si="61"/>
        <v>3</v>
      </c>
      <c r="W393" s="19">
        <f>VLOOKUP(E393,'Win Rate'!B:I,8,FALSE)</f>
        <v>0.59113300492610843</v>
      </c>
      <c r="X393" s="20">
        <f>VLOOKUP(E393,'Win Rate'!B:J,9,FALSE)</f>
        <v>64.041261468620419</v>
      </c>
      <c r="Y393" s="18" cm="1">
        <f t="array" ref="Y393">IFERROR(INDEX($Z$2:$Z392,SUMPRODUCT(MAX(ROW($D$2:$D392)*($D393=$D$2:$D392))-1)),_xlfn.IFNA(IF(VLOOKUP(D393,'4.2 Elo (Values)'!A:C,3,FALSE)&gt;0,VLOOKUP(Results!D393,'4.2 Elo (Values)'!A:C,3,FALSE),400),400))</f>
        <v>440.51899382411244</v>
      </c>
      <c r="Z393" s="18">
        <f>Y393+(IFERROR(VLOOKUP(D393,'4.2 Elo (Values)'!A:J,10,FALSE),40)*(V393-(1/(10^(((AVERAGEIFS(Y:Y,A:A,A393)+AVERAGEIFS(X:X,A:A,A393))-(Y393+X393))/400)+1)*O393)))</f>
        <v>442.46556524114078</v>
      </c>
      <c r="AA393" s="18">
        <f t="shared" si="62"/>
        <v>1.9465714170283377</v>
      </c>
      <c r="AB393" t="str">
        <f>VLOOKUP($A393,Events!$B:$I,4,FALSE)</f>
        <v>Liferoots</v>
      </c>
      <c r="AC393" t="str">
        <f>VLOOKUP($A393,Events!$B:$I,5,FALSE)</f>
        <v>Passing Seasons</v>
      </c>
      <c r="AD393" t="str">
        <f>VLOOKUP($A393,Events!$B:$I,6,FALSE)</f>
        <v>Lifecycle</v>
      </c>
      <c r="AE393" t="str">
        <f>VLOOKUP($A393,Events!$B:$I,7,FALSE)</f>
        <v>Roiling Roots</v>
      </c>
      <c r="AF393" t="str">
        <f>VLOOKUP($A393,Events!$B:$I,8,FALSE)</f>
        <v>Surge of Slaughter</v>
      </c>
    </row>
    <row r="394" spans="1:32" ht="15" customHeight="1" x14ac:dyDescent="0.3">
      <c r="A394" s="2" t="s">
        <v>24717</v>
      </c>
      <c r="B394" t="s">
        <v>24615</v>
      </c>
      <c r="C394" t="s">
        <v>24190</v>
      </c>
      <c r="D394" t="s">
        <v>209</v>
      </c>
      <c r="E394" t="s">
        <v>73</v>
      </c>
      <c r="F394" t="s">
        <v>24191</v>
      </c>
      <c r="G394" s="2" t="s">
        <v>24722</v>
      </c>
      <c r="H394" t="s">
        <v>25</v>
      </c>
      <c r="I394" s="1">
        <v>1</v>
      </c>
      <c r="J394" s="1">
        <v>0</v>
      </c>
      <c r="K394" s="1">
        <v>1</v>
      </c>
      <c r="L394" s="1">
        <v>1</v>
      </c>
      <c r="M394" s="1">
        <v>0</v>
      </c>
      <c r="O394" s="1">
        <f t="shared" si="54"/>
        <v>5</v>
      </c>
      <c r="P394" s="1">
        <f t="shared" si="55"/>
        <v>3</v>
      </c>
      <c r="Q394" s="1">
        <f t="shared" si="56"/>
        <v>0</v>
      </c>
      <c r="R394" s="1">
        <f t="shared" si="57"/>
        <v>2</v>
      </c>
      <c r="S394" s="1">
        <f t="shared" si="58"/>
        <v>0</v>
      </c>
      <c r="T394" s="1">
        <f t="shared" si="59"/>
        <v>0</v>
      </c>
      <c r="U394" s="1">
        <f t="shared" si="60"/>
        <v>0</v>
      </c>
      <c r="V394" s="1">
        <f t="shared" si="61"/>
        <v>3</v>
      </c>
      <c r="W394" s="19">
        <f>VLOOKUP(E394,'Win Rate'!B:I,8,FALSE)</f>
        <v>0.63010204081632648</v>
      </c>
      <c r="X394" s="20">
        <f>VLOOKUP(E394,'Win Rate'!B:J,9,FALSE)</f>
        <v>92.531580409876298</v>
      </c>
      <c r="Y394" s="18" cm="1">
        <f t="array" ref="Y394">IFERROR(INDEX($Z$2:$Z393,SUMPRODUCT(MAX(ROW($D$2:$D393)*($D394=$D$2:$D393))-1)),_xlfn.IFNA(IF(VLOOKUP(D394,'4.2 Elo (Values)'!A:C,3,FALSE)&gt;0,VLOOKUP(Results!D394,'4.2 Elo (Values)'!A:C,3,FALSE),400),400))</f>
        <v>472.72239381486662</v>
      </c>
      <c r="Z394" s="18">
        <f>Y394+(IFERROR(VLOOKUP(D394,'4.2 Elo (Values)'!A:J,10,FALSE),40)*(V394-(1/(10^(((AVERAGEIFS(Y:Y,A:A,A394)+AVERAGEIFS(X:X,A:A,A394))-(Y394+X394))/400)+1)*O394)))</f>
        <v>466.47478288365176</v>
      </c>
      <c r="AA394" s="18">
        <f t="shared" si="62"/>
        <v>-6.2476109312148651</v>
      </c>
      <c r="AB394" t="str">
        <f>VLOOKUP($A394,Events!$B:$I,4,FALSE)</f>
        <v>Liferoots</v>
      </c>
      <c r="AC394" t="str">
        <f>VLOOKUP($A394,Events!$B:$I,5,FALSE)</f>
        <v>Passing Seasons</v>
      </c>
      <c r="AD394" t="str">
        <f>VLOOKUP($A394,Events!$B:$I,6,FALSE)</f>
        <v>Lifecycle</v>
      </c>
      <c r="AE394" t="str">
        <f>VLOOKUP($A394,Events!$B:$I,7,FALSE)</f>
        <v>Roiling Roots</v>
      </c>
      <c r="AF394" t="str">
        <f>VLOOKUP($A394,Events!$B:$I,8,FALSE)</f>
        <v>Surge of Slaughter</v>
      </c>
    </row>
    <row r="395" spans="1:32" ht="15" customHeight="1" x14ac:dyDescent="0.3">
      <c r="A395" s="2" t="s">
        <v>24717</v>
      </c>
      <c r="B395" t="s">
        <v>24615</v>
      </c>
      <c r="C395" t="s">
        <v>24190</v>
      </c>
      <c r="D395" t="s">
        <v>763</v>
      </c>
      <c r="E395" t="s">
        <v>77</v>
      </c>
      <c r="F395" t="s">
        <v>24944</v>
      </c>
      <c r="G395" s="2" t="s">
        <v>24723</v>
      </c>
      <c r="H395" t="s">
        <v>25</v>
      </c>
      <c r="I395" s="1">
        <v>1</v>
      </c>
      <c r="J395" s="1">
        <v>1</v>
      </c>
      <c r="K395" s="1">
        <v>0</v>
      </c>
      <c r="L395" s="1">
        <v>1</v>
      </c>
      <c r="M395" s="1">
        <v>0</v>
      </c>
      <c r="O395" s="1">
        <f t="shared" si="54"/>
        <v>5</v>
      </c>
      <c r="P395" s="1">
        <f t="shared" si="55"/>
        <v>3</v>
      </c>
      <c r="Q395" s="1">
        <f t="shared" si="56"/>
        <v>0</v>
      </c>
      <c r="R395" s="1">
        <f t="shared" si="57"/>
        <v>2</v>
      </c>
      <c r="S395" s="1">
        <f t="shared" si="58"/>
        <v>0</v>
      </c>
      <c r="T395" s="1">
        <f t="shared" si="59"/>
        <v>0</v>
      </c>
      <c r="U395" s="1">
        <f t="shared" si="60"/>
        <v>0</v>
      </c>
      <c r="V395" s="1">
        <f t="shared" si="61"/>
        <v>3</v>
      </c>
      <c r="W395" s="19">
        <f>VLOOKUP(E395,'Win Rate'!B:I,8,FALSE)</f>
        <v>0.56799999999999995</v>
      </c>
      <c r="X395" s="20">
        <f>VLOOKUP(E395,'Win Rate'!B:J,9,FALSE)</f>
        <v>47.545835558442661</v>
      </c>
      <c r="Y395" s="18" cm="1">
        <f t="array" ref="Y395">IFERROR(INDEX($Z$2:$Z394,SUMPRODUCT(MAX(ROW($D$2:$D394)*($D395=$D$2:$D394))-1)),_xlfn.IFNA(IF(VLOOKUP(D395,'4.2 Elo (Values)'!A:C,3,FALSE)&gt;0,VLOOKUP(Results!D395,'4.2 Elo (Values)'!A:C,3,FALSE),400),400))</f>
        <v>573.99800090988333</v>
      </c>
      <c r="Z395" s="18">
        <f>Y395+(IFERROR(VLOOKUP(D395,'4.2 Elo (Values)'!A:J,10,FALSE),40)*(V395-(1/(10^(((AVERAGEIFS(Y:Y,A:A,A395)+AVERAGEIFS(X:X,A:A,A395))-(Y395+X395))/400)+1)*O395)))</f>
        <v>560.92403177725998</v>
      </c>
      <c r="AA395" s="18">
        <f t="shared" si="62"/>
        <v>-13.073969132623347</v>
      </c>
      <c r="AB395" t="str">
        <f>VLOOKUP($A395,Events!$B:$I,4,FALSE)</f>
        <v>Liferoots</v>
      </c>
      <c r="AC395" t="str">
        <f>VLOOKUP($A395,Events!$B:$I,5,FALSE)</f>
        <v>Passing Seasons</v>
      </c>
      <c r="AD395" t="str">
        <f>VLOOKUP($A395,Events!$B:$I,6,FALSE)</f>
        <v>Lifecycle</v>
      </c>
      <c r="AE395" t="str">
        <f>VLOOKUP($A395,Events!$B:$I,7,FALSE)</f>
        <v>Roiling Roots</v>
      </c>
      <c r="AF395" t="str">
        <f>VLOOKUP($A395,Events!$B:$I,8,FALSE)</f>
        <v>Surge of Slaughter</v>
      </c>
    </row>
    <row r="396" spans="1:32" ht="15" customHeight="1" x14ac:dyDescent="0.3">
      <c r="A396" s="2" t="s">
        <v>24717</v>
      </c>
      <c r="B396" t="s">
        <v>24615</v>
      </c>
      <c r="C396" t="s">
        <v>24190</v>
      </c>
      <c r="D396" t="s">
        <v>208</v>
      </c>
      <c r="E396" t="s">
        <v>83</v>
      </c>
      <c r="F396" t="s">
        <v>84</v>
      </c>
      <c r="G396" s="2" t="s">
        <v>24724</v>
      </c>
      <c r="H396" t="s">
        <v>25</v>
      </c>
      <c r="I396" s="1">
        <v>1</v>
      </c>
      <c r="J396" s="1">
        <v>0</v>
      </c>
      <c r="K396" s="1">
        <v>1</v>
      </c>
      <c r="L396" s="1">
        <v>1</v>
      </c>
      <c r="M396" s="1">
        <v>0</v>
      </c>
      <c r="O396" s="1">
        <f t="shared" si="54"/>
        <v>5</v>
      </c>
      <c r="P396" s="1">
        <f t="shared" si="55"/>
        <v>3</v>
      </c>
      <c r="Q396" s="1">
        <f t="shared" si="56"/>
        <v>0</v>
      </c>
      <c r="R396" s="1">
        <f t="shared" si="57"/>
        <v>2</v>
      </c>
      <c r="S396" s="1">
        <f t="shared" si="58"/>
        <v>0</v>
      </c>
      <c r="T396" s="1">
        <f t="shared" si="59"/>
        <v>0</v>
      </c>
      <c r="U396" s="1">
        <f t="shared" si="60"/>
        <v>0</v>
      </c>
      <c r="V396" s="1">
        <f t="shared" si="61"/>
        <v>3</v>
      </c>
      <c r="W396" s="19">
        <f>VLOOKUP(E396,'Win Rate'!B:I,8,FALSE)</f>
        <v>0.56644518272425248</v>
      </c>
      <c r="X396" s="20">
        <f>VLOOKUP(E396,'Win Rate'!B:J,9,FALSE)</f>
        <v>46.445548661686693</v>
      </c>
      <c r="Y396" s="18" cm="1">
        <f t="array" ref="Y396">IFERROR(INDEX($Z$2:$Z395,SUMPRODUCT(MAX(ROW($D$2:$D395)*($D396=$D$2:$D395))-1)),_xlfn.IFNA(IF(VLOOKUP(D396,'4.2 Elo (Values)'!A:C,3,FALSE)&gt;0,VLOOKUP(Results!D396,'4.2 Elo (Values)'!A:C,3,FALSE),400),400))</f>
        <v>408.39346186153955</v>
      </c>
      <c r="Z396" s="18">
        <f>Y396+(IFERROR(VLOOKUP(D396,'4.2 Elo (Values)'!A:J,10,FALSE),40)*(V396-(1/(10^(((AVERAGEIFS(Y:Y,A:A,A396)+AVERAGEIFS(X:X,A:A,A396))-(Y396+X396))/400)+1)*O396)))</f>
        <v>426.45627538284566</v>
      </c>
      <c r="AA396" s="18">
        <f t="shared" si="62"/>
        <v>18.062813521306111</v>
      </c>
      <c r="AB396" t="str">
        <f>VLOOKUP($A396,Events!$B:$I,4,FALSE)</f>
        <v>Liferoots</v>
      </c>
      <c r="AC396" t="str">
        <f>VLOOKUP($A396,Events!$B:$I,5,FALSE)</f>
        <v>Passing Seasons</v>
      </c>
      <c r="AD396" t="str">
        <f>VLOOKUP($A396,Events!$B:$I,6,FALSE)</f>
        <v>Lifecycle</v>
      </c>
      <c r="AE396" t="str">
        <f>VLOOKUP($A396,Events!$B:$I,7,FALSE)</f>
        <v>Roiling Roots</v>
      </c>
      <c r="AF396" t="str">
        <f>VLOOKUP($A396,Events!$B:$I,8,FALSE)</f>
        <v>Surge of Slaughter</v>
      </c>
    </row>
    <row r="397" spans="1:32" ht="15" customHeight="1" x14ac:dyDescent="0.3">
      <c r="A397" s="2" t="s">
        <v>24717</v>
      </c>
      <c r="B397" t="s">
        <v>24615</v>
      </c>
      <c r="C397" t="s">
        <v>24190</v>
      </c>
      <c r="D397" t="s">
        <v>20152</v>
      </c>
      <c r="E397" t="s">
        <v>95</v>
      </c>
      <c r="F397" t="s">
        <v>304</v>
      </c>
      <c r="G397" s="2" t="s">
        <v>24725</v>
      </c>
      <c r="H397" t="s">
        <v>25</v>
      </c>
      <c r="I397" s="1">
        <v>0</v>
      </c>
      <c r="J397" s="1">
        <v>1</v>
      </c>
      <c r="K397" s="1">
        <v>0</v>
      </c>
      <c r="L397" s="1">
        <v>1</v>
      </c>
      <c r="M397" s="1">
        <v>1</v>
      </c>
      <c r="O397" s="1">
        <f t="shared" si="54"/>
        <v>5</v>
      </c>
      <c r="P397" s="1">
        <f t="shared" si="55"/>
        <v>3</v>
      </c>
      <c r="Q397" s="1">
        <f t="shared" si="56"/>
        <v>0</v>
      </c>
      <c r="R397" s="1">
        <f t="shared" si="57"/>
        <v>2</v>
      </c>
      <c r="S397" s="1">
        <f t="shared" si="58"/>
        <v>0</v>
      </c>
      <c r="T397" s="1">
        <f t="shared" si="59"/>
        <v>0</v>
      </c>
      <c r="U397" s="1">
        <f t="shared" si="60"/>
        <v>0</v>
      </c>
      <c r="V397" s="1">
        <f t="shared" si="61"/>
        <v>3</v>
      </c>
      <c r="W397" s="19">
        <f>VLOOKUP(E397,'Win Rate'!B:I,8,FALSE)</f>
        <v>0.5084269662921348</v>
      </c>
      <c r="X397" s="20">
        <f>VLOOKUP(E397,'Win Rate'!B:J,9,FALSE)</f>
        <v>5.8562104731559854</v>
      </c>
      <c r="Y397" s="18" cm="1">
        <f t="array" ref="Y397">IFERROR(INDEX($Z$2:$Z396,SUMPRODUCT(MAX(ROW($D$2:$D396)*($D397=$D$2:$D396))-1)),_xlfn.IFNA(IF(VLOOKUP(D397,'4.2 Elo (Values)'!A:C,3,FALSE)&gt;0,VLOOKUP(Results!D397,'4.2 Elo (Values)'!A:C,3,FALSE),400),400))</f>
        <v>361.86886141752512</v>
      </c>
      <c r="Z397" s="18">
        <f>Y397+(IFERROR(VLOOKUP(D397,'4.2 Elo (Values)'!A:J,10,FALSE),40)*(V397-(1/(10^(((AVERAGEIFS(Y:Y,A:A,A397)+AVERAGEIFS(X:X,A:A,A397))-(Y397+X397))/400)+1)*O397)))</f>
        <v>404.60068816044856</v>
      </c>
      <c r="AA397" s="18">
        <f t="shared" si="62"/>
        <v>42.731826742923431</v>
      </c>
      <c r="AB397" t="str">
        <f>VLOOKUP($A397,Events!$B:$I,4,FALSE)</f>
        <v>Liferoots</v>
      </c>
      <c r="AC397" t="str">
        <f>VLOOKUP($A397,Events!$B:$I,5,FALSE)</f>
        <v>Passing Seasons</v>
      </c>
      <c r="AD397" t="str">
        <f>VLOOKUP($A397,Events!$B:$I,6,FALSE)</f>
        <v>Lifecycle</v>
      </c>
      <c r="AE397" t="str">
        <f>VLOOKUP($A397,Events!$B:$I,7,FALSE)</f>
        <v>Roiling Roots</v>
      </c>
      <c r="AF397" t="str">
        <f>VLOOKUP($A397,Events!$B:$I,8,FALSE)</f>
        <v>Surge of Slaughter</v>
      </c>
    </row>
    <row r="398" spans="1:32" ht="15" customHeight="1" x14ac:dyDescent="0.3">
      <c r="A398" s="2" t="s">
        <v>24717</v>
      </c>
      <c r="B398" t="s">
        <v>24615</v>
      </c>
      <c r="C398" t="s">
        <v>24190</v>
      </c>
      <c r="D398" t="s">
        <v>211</v>
      </c>
      <c r="E398" t="s">
        <v>49</v>
      </c>
      <c r="F398" t="s">
        <v>62</v>
      </c>
      <c r="G398" s="2" t="s">
        <v>24726</v>
      </c>
      <c r="H398" t="s">
        <v>25</v>
      </c>
      <c r="I398" s="1">
        <v>0</v>
      </c>
      <c r="J398" s="1">
        <v>1</v>
      </c>
      <c r="K398" s="1">
        <v>1</v>
      </c>
      <c r="L398" s="1">
        <v>0</v>
      </c>
      <c r="M398" s="1">
        <v>1</v>
      </c>
      <c r="O398" s="1">
        <f t="shared" si="54"/>
        <v>5</v>
      </c>
      <c r="P398" s="1">
        <f t="shared" si="55"/>
        <v>3</v>
      </c>
      <c r="Q398" s="1">
        <f t="shared" si="56"/>
        <v>0</v>
      </c>
      <c r="R398" s="1">
        <f t="shared" si="57"/>
        <v>2</v>
      </c>
      <c r="S398" s="1">
        <f t="shared" si="58"/>
        <v>0</v>
      </c>
      <c r="T398" s="1">
        <f t="shared" si="59"/>
        <v>0</v>
      </c>
      <c r="U398" s="1">
        <f t="shared" si="60"/>
        <v>0</v>
      </c>
      <c r="V398" s="1">
        <f t="shared" si="61"/>
        <v>3</v>
      </c>
      <c r="W398" s="19">
        <f>VLOOKUP(E398,'Win Rate'!B:I,8,FALSE)</f>
        <v>0.45549738219895286</v>
      </c>
      <c r="X398" s="20">
        <f>VLOOKUP(E398,'Win Rate'!B:J,9,FALSE)</f>
        <v>-31.005634672064751</v>
      </c>
      <c r="Y398" s="18" cm="1">
        <f t="array" ref="Y398">IFERROR(INDEX($Z$2:$Z397,SUMPRODUCT(MAX(ROW($D$2:$D397)*($D398=$D$2:$D397))-1)),_xlfn.IFNA(IF(VLOOKUP(D398,'4.2 Elo (Values)'!A:C,3,FALSE)&gt;0,VLOOKUP(Results!D398,'4.2 Elo (Values)'!A:C,3,FALSE),400),400))</f>
        <v>432.03121520201171</v>
      </c>
      <c r="Z398" s="18">
        <f>Y398+(IFERROR(VLOOKUP(D398,'4.2 Elo (Values)'!A:J,10,FALSE),40)*(V398-(1/(10^(((AVERAGEIFS(Y:Y,A:A,A398)+AVERAGEIFS(X:X,A:A,A398))-(Y398+X398))/400)+1)*O398)))</f>
        <v>465.50018999433507</v>
      </c>
      <c r="AA398" s="18">
        <f t="shared" si="62"/>
        <v>33.468974792323365</v>
      </c>
      <c r="AB398" t="str">
        <f>VLOOKUP($A398,Events!$B:$I,4,FALSE)</f>
        <v>Liferoots</v>
      </c>
      <c r="AC398" t="str">
        <f>VLOOKUP($A398,Events!$B:$I,5,FALSE)</f>
        <v>Passing Seasons</v>
      </c>
      <c r="AD398" t="str">
        <f>VLOOKUP($A398,Events!$B:$I,6,FALSE)</f>
        <v>Lifecycle</v>
      </c>
      <c r="AE398" t="str">
        <f>VLOOKUP($A398,Events!$B:$I,7,FALSE)</f>
        <v>Roiling Roots</v>
      </c>
      <c r="AF398" t="str">
        <f>VLOOKUP($A398,Events!$B:$I,8,FALSE)</f>
        <v>Surge of Slaughter</v>
      </c>
    </row>
    <row r="399" spans="1:32" ht="15" customHeight="1" x14ac:dyDescent="0.3">
      <c r="A399" s="2" t="s">
        <v>24717</v>
      </c>
      <c r="B399" t="s">
        <v>24615</v>
      </c>
      <c r="C399" t="s">
        <v>24190</v>
      </c>
      <c r="D399" t="s">
        <v>205</v>
      </c>
      <c r="E399" t="s">
        <v>95</v>
      </c>
      <c r="F399" t="s">
        <v>96</v>
      </c>
      <c r="G399" s="2" t="s">
        <v>24727</v>
      </c>
      <c r="H399" t="s">
        <v>25</v>
      </c>
      <c r="I399" s="1">
        <v>0</v>
      </c>
      <c r="J399" s="1">
        <v>0</v>
      </c>
      <c r="K399" s="1">
        <v>1</v>
      </c>
      <c r="L399" s="1">
        <v>0</v>
      </c>
      <c r="M399" s="1">
        <v>1</v>
      </c>
      <c r="O399" s="1">
        <f t="shared" si="54"/>
        <v>5</v>
      </c>
      <c r="P399" s="1">
        <f t="shared" si="55"/>
        <v>2</v>
      </c>
      <c r="Q399" s="1">
        <f t="shared" si="56"/>
        <v>0</v>
      </c>
      <c r="R399" s="1">
        <f t="shared" si="57"/>
        <v>3</v>
      </c>
      <c r="S399" s="1">
        <f t="shared" si="58"/>
        <v>0</v>
      </c>
      <c r="T399" s="1">
        <f t="shared" si="59"/>
        <v>0</v>
      </c>
      <c r="U399" s="1">
        <f t="shared" si="60"/>
        <v>0</v>
      </c>
      <c r="V399" s="1">
        <f t="shared" si="61"/>
        <v>2</v>
      </c>
      <c r="W399" s="19">
        <f>VLOOKUP(E399,'Win Rate'!B:I,8,FALSE)</f>
        <v>0.5084269662921348</v>
      </c>
      <c r="X399" s="20">
        <f>VLOOKUP(E399,'Win Rate'!B:J,9,FALSE)</f>
        <v>5.8562104731559854</v>
      </c>
      <c r="Y399" s="18" cm="1">
        <f t="array" ref="Y399">IFERROR(INDEX($Z$2:$Z398,SUMPRODUCT(MAX(ROW($D$2:$D398)*($D399=$D$2:$D398))-1)),_xlfn.IFNA(IF(VLOOKUP(D399,'4.2 Elo (Values)'!A:C,3,FALSE)&gt;0,VLOOKUP(Results!D399,'4.2 Elo (Values)'!A:C,3,FALSE),400),400))</f>
        <v>348.6688664607322</v>
      </c>
      <c r="Z399" s="18">
        <f>Y399+(IFERROR(VLOOKUP(D399,'4.2 Elo (Values)'!A:J,10,FALSE),40)*(V399-(1/(10^(((AVERAGEIFS(Y:Y,A:A,A399)+AVERAGEIFS(X:X,A:A,A399))-(Y399+X399))/400)+1)*O399)))</f>
        <v>351.81997444491071</v>
      </c>
      <c r="AA399" s="18">
        <f t="shared" si="62"/>
        <v>3.151107984178509</v>
      </c>
      <c r="AB399" t="str">
        <f>VLOOKUP($A399,Events!$B:$I,4,FALSE)</f>
        <v>Liferoots</v>
      </c>
      <c r="AC399" t="str">
        <f>VLOOKUP($A399,Events!$B:$I,5,FALSE)</f>
        <v>Passing Seasons</v>
      </c>
      <c r="AD399" t="str">
        <f>VLOOKUP($A399,Events!$B:$I,6,FALSE)</f>
        <v>Lifecycle</v>
      </c>
      <c r="AE399" t="str">
        <f>VLOOKUP($A399,Events!$B:$I,7,FALSE)</f>
        <v>Roiling Roots</v>
      </c>
      <c r="AF399" t="str">
        <f>VLOOKUP($A399,Events!$B:$I,8,FALSE)</f>
        <v>Surge of Slaughter</v>
      </c>
    </row>
    <row r="400" spans="1:32" ht="15" customHeight="1" x14ac:dyDescent="0.3">
      <c r="A400" s="2" t="s">
        <v>24717</v>
      </c>
      <c r="B400" t="s">
        <v>24615</v>
      </c>
      <c r="C400" t="s">
        <v>24190</v>
      </c>
      <c r="D400" t="s">
        <v>199</v>
      </c>
      <c r="E400" t="s">
        <v>45</v>
      </c>
      <c r="F400" t="s">
        <v>46</v>
      </c>
      <c r="G400" s="2" t="s">
        <v>24728</v>
      </c>
      <c r="H400" t="s">
        <v>25</v>
      </c>
      <c r="I400" s="1">
        <v>1</v>
      </c>
      <c r="J400" s="1">
        <v>1</v>
      </c>
      <c r="O400" s="1">
        <f t="shared" si="54"/>
        <v>2</v>
      </c>
      <c r="P400" s="1">
        <f t="shared" si="55"/>
        <v>2</v>
      </c>
      <c r="Q400" s="1">
        <f t="shared" si="56"/>
        <v>0</v>
      </c>
      <c r="R400" s="1">
        <f t="shared" si="57"/>
        <v>0</v>
      </c>
      <c r="S400" s="1">
        <f t="shared" si="58"/>
        <v>0</v>
      </c>
      <c r="T400" s="1">
        <f t="shared" si="59"/>
        <v>0</v>
      </c>
      <c r="U400" s="1">
        <f t="shared" si="60"/>
        <v>0</v>
      </c>
      <c r="V400" s="1">
        <f t="shared" si="61"/>
        <v>2</v>
      </c>
      <c r="W400" s="19">
        <f>VLOOKUP(E400,'Win Rate'!B:I,8,FALSE)</f>
        <v>0.42152466367713004</v>
      </c>
      <c r="X400" s="20">
        <f>VLOOKUP(E400,'Win Rate'!B:J,9,FALSE)</f>
        <v>-54.98474267982013</v>
      </c>
      <c r="Y400" s="18" cm="1">
        <f t="array" ref="Y400">IFERROR(INDEX($Z$2:$Z399,SUMPRODUCT(MAX(ROW($D$2:$D399)*($D400=$D$2:$D399))-1)),_xlfn.IFNA(IF(VLOOKUP(D400,'4.2 Elo (Values)'!A:C,3,FALSE)&gt;0,VLOOKUP(Results!D400,'4.2 Elo (Values)'!A:C,3,FALSE),400),400))</f>
        <v>495.70039319449302</v>
      </c>
      <c r="Z400" s="18">
        <f>Y400+(IFERROR(VLOOKUP(D400,'4.2 Elo (Values)'!A:J,10,FALSE),40)*(V400-(1/(10^(((AVERAGEIFS(Y:Y,A:A,A400)+AVERAGEIFS(X:X,A:A,A400))-(Y400+X400))/400)+1)*O400)))</f>
        <v>536.55130517344924</v>
      </c>
      <c r="AA400" s="18">
        <f t="shared" si="62"/>
        <v>40.850911978956219</v>
      </c>
      <c r="AB400" t="str">
        <f>VLOOKUP($A400,Events!$B:$I,4,FALSE)</f>
        <v>Liferoots</v>
      </c>
      <c r="AC400" t="str">
        <f>VLOOKUP($A400,Events!$B:$I,5,FALSE)</f>
        <v>Passing Seasons</v>
      </c>
      <c r="AD400" t="str">
        <f>VLOOKUP($A400,Events!$B:$I,6,FALSE)</f>
        <v>Lifecycle</v>
      </c>
      <c r="AE400" t="str">
        <f>VLOOKUP($A400,Events!$B:$I,7,FALSE)</f>
        <v>Roiling Roots</v>
      </c>
      <c r="AF400" t="str">
        <f>VLOOKUP($A400,Events!$B:$I,8,FALSE)</f>
        <v>Surge of Slaughter</v>
      </c>
    </row>
    <row r="401" spans="1:32" ht="15" customHeight="1" x14ac:dyDescent="0.3">
      <c r="A401" s="2" t="s">
        <v>24717</v>
      </c>
      <c r="B401" t="s">
        <v>24615</v>
      </c>
      <c r="C401" t="s">
        <v>24190</v>
      </c>
      <c r="D401" t="s">
        <v>2360</v>
      </c>
      <c r="E401" t="s">
        <v>83</v>
      </c>
      <c r="F401" t="s">
        <v>84</v>
      </c>
      <c r="G401" s="2" t="s">
        <v>24729</v>
      </c>
      <c r="H401" t="s">
        <v>25</v>
      </c>
      <c r="I401" s="1">
        <v>0</v>
      </c>
      <c r="J401" s="1">
        <v>1</v>
      </c>
      <c r="K401" s="1">
        <v>0</v>
      </c>
      <c r="L401" s="1">
        <v>0</v>
      </c>
      <c r="M401" s="1">
        <v>1</v>
      </c>
      <c r="O401" s="1">
        <f t="shared" si="54"/>
        <v>5</v>
      </c>
      <c r="P401" s="1">
        <f t="shared" si="55"/>
        <v>2</v>
      </c>
      <c r="Q401" s="1">
        <f t="shared" si="56"/>
        <v>0</v>
      </c>
      <c r="R401" s="1">
        <f t="shared" si="57"/>
        <v>3</v>
      </c>
      <c r="S401" s="1">
        <f t="shared" si="58"/>
        <v>0</v>
      </c>
      <c r="T401" s="1">
        <f t="shared" si="59"/>
        <v>0</v>
      </c>
      <c r="U401" s="1">
        <f t="shared" si="60"/>
        <v>0</v>
      </c>
      <c r="V401" s="1">
        <f t="shared" si="61"/>
        <v>2</v>
      </c>
      <c r="W401" s="19">
        <f>VLOOKUP(E401,'Win Rate'!B:I,8,FALSE)</f>
        <v>0.56644518272425248</v>
      </c>
      <c r="X401" s="20">
        <f>VLOOKUP(E401,'Win Rate'!B:J,9,FALSE)</f>
        <v>46.445548661686693</v>
      </c>
      <c r="Y401" s="18" cm="1">
        <f t="array" ref="Y401">IFERROR(INDEX($Z$2:$Z400,SUMPRODUCT(MAX(ROW($D$2:$D400)*($D401=$D$2:$D400))-1)),_xlfn.IFNA(IF(VLOOKUP(D401,'4.2 Elo (Values)'!A:C,3,FALSE)&gt;0,VLOOKUP(Results!D401,'4.2 Elo (Values)'!A:C,3,FALSE),400),400))</f>
        <v>453.31045802830454</v>
      </c>
      <c r="Z401" s="18">
        <f>Y401+(IFERROR(VLOOKUP(D401,'4.2 Elo (Values)'!A:J,10,FALSE),40)*(V401-(1/(10^(((AVERAGEIFS(Y:Y,A:A,A401)+AVERAGEIFS(X:X,A:A,A401))-(Y401+X401))/400)+1)*O401)))</f>
        <v>418.55342165341051</v>
      </c>
      <c r="AA401" s="18">
        <f t="shared" si="62"/>
        <v>-34.757036374894028</v>
      </c>
      <c r="AB401" t="str">
        <f>VLOOKUP($A401,Events!$B:$I,4,FALSE)</f>
        <v>Liferoots</v>
      </c>
      <c r="AC401" t="str">
        <f>VLOOKUP($A401,Events!$B:$I,5,FALSE)</f>
        <v>Passing Seasons</v>
      </c>
      <c r="AD401" t="str">
        <f>VLOOKUP($A401,Events!$B:$I,6,FALSE)</f>
        <v>Lifecycle</v>
      </c>
      <c r="AE401" t="str">
        <f>VLOOKUP($A401,Events!$B:$I,7,FALSE)</f>
        <v>Roiling Roots</v>
      </c>
      <c r="AF401" t="str">
        <f>VLOOKUP($A401,Events!$B:$I,8,FALSE)</f>
        <v>Surge of Slaughter</v>
      </c>
    </row>
    <row r="402" spans="1:32" ht="15" customHeight="1" x14ac:dyDescent="0.3">
      <c r="A402" s="2" t="s">
        <v>24717</v>
      </c>
      <c r="B402" t="s">
        <v>24615</v>
      </c>
      <c r="C402" t="s">
        <v>24190</v>
      </c>
      <c r="D402" t="s">
        <v>22477</v>
      </c>
      <c r="E402" t="s">
        <v>22</v>
      </c>
      <c r="F402" t="s">
        <v>64</v>
      </c>
      <c r="G402" s="2" t="s">
        <v>24730</v>
      </c>
      <c r="H402" t="s">
        <v>25</v>
      </c>
      <c r="I402" s="1">
        <v>1</v>
      </c>
      <c r="J402" s="1">
        <v>0</v>
      </c>
      <c r="K402" s="1">
        <v>1</v>
      </c>
      <c r="L402" s="1">
        <v>0</v>
      </c>
      <c r="M402" s="1">
        <v>0</v>
      </c>
      <c r="O402" s="1">
        <f t="shared" si="54"/>
        <v>5</v>
      </c>
      <c r="P402" s="1">
        <f t="shared" si="55"/>
        <v>2</v>
      </c>
      <c r="Q402" s="1">
        <f t="shared" si="56"/>
        <v>0</v>
      </c>
      <c r="R402" s="1">
        <f t="shared" si="57"/>
        <v>3</v>
      </c>
      <c r="S402" s="1">
        <f t="shared" si="58"/>
        <v>0</v>
      </c>
      <c r="T402" s="1">
        <f t="shared" si="59"/>
        <v>0</v>
      </c>
      <c r="U402" s="1">
        <f t="shared" si="60"/>
        <v>0</v>
      </c>
      <c r="V402" s="1">
        <f t="shared" si="61"/>
        <v>2</v>
      </c>
      <c r="W402" s="19">
        <f>VLOOKUP(E402,'Win Rate'!B:I,8,FALSE)</f>
        <v>0.5028490028490028</v>
      </c>
      <c r="X402" s="20">
        <f>VLOOKUP(E402,'Win Rate'!B:J,9,FALSE)</f>
        <v>1.9797113714570256</v>
      </c>
      <c r="Y402" s="18" cm="1">
        <f t="array" ref="Y402">IFERROR(INDEX($Z$2:$Z401,SUMPRODUCT(MAX(ROW($D$2:$D401)*($D402=$D$2:$D401))-1)),_xlfn.IFNA(IF(VLOOKUP(D402,'4.2 Elo (Values)'!A:C,3,FALSE)&gt;0,VLOOKUP(Results!D402,'4.2 Elo (Values)'!A:C,3,FALSE),400),400))</f>
        <v>321.9868213232985</v>
      </c>
      <c r="Z402" s="18">
        <f>Y402+(IFERROR(VLOOKUP(D402,'4.2 Elo (Values)'!A:J,10,FALSE),40)*(V402-(1/(10^(((AVERAGEIFS(Y:Y,A:A,A402)+AVERAGEIFS(X:X,A:A,A402))-(Y402+X402))/400)+1)*O402)))</f>
        <v>329.12880877237518</v>
      </c>
      <c r="AA402" s="18">
        <f t="shared" si="62"/>
        <v>7.1419874490766802</v>
      </c>
      <c r="AB402" t="str">
        <f>VLOOKUP($A402,Events!$B:$I,4,FALSE)</f>
        <v>Liferoots</v>
      </c>
      <c r="AC402" t="str">
        <f>VLOOKUP($A402,Events!$B:$I,5,FALSE)</f>
        <v>Passing Seasons</v>
      </c>
      <c r="AD402" t="str">
        <f>VLOOKUP($A402,Events!$B:$I,6,FALSE)</f>
        <v>Lifecycle</v>
      </c>
      <c r="AE402" t="str">
        <f>VLOOKUP($A402,Events!$B:$I,7,FALSE)</f>
        <v>Roiling Roots</v>
      </c>
      <c r="AF402" t="str">
        <f>VLOOKUP($A402,Events!$B:$I,8,FALSE)</f>
        <v>Surge of Slaughter</v>
      </c>
    </row>
    <row r="403" spans="1:32" ht="15" customHeight="1" x14ac:dyDescent="0.3">
      <c r="A403" s="2" t="s">
        <v>24717</v>
      </c>
      <c r="B403" t="s">
        <v>24615</v>
      </c>
      <c r="C403" t="s">
        <v>24190</v>
      </c>
      <c r="D403" t="s">
        <v>22173</v>
      </c>
      <c r="E403" t="s">
        <v>33</v>
      </c>
      <c r="F403" t="s">
        <v>129</v>
      </c>
      <c r="G403" s="2" t="s">
        <v>24731</v>
      </c>
      <c r="H403" t="s">
        <v>25</v>
      </c>
      <c r="I403" s="1">
        <v>1</v>
      </c>
      <c r="J403" s="1">
        <v>0</v>
      </c>
      <c r="K403" s="1">
        <v>0</v>
      </c>
      <c r="L403" s="1">
        <v>1</v>
      </c>
      <c r="M403" s="1">
        <v>0</v>
      </c>
      <c r="O403" s="1">
        <f t="shared" si="54"/>
        <v>5</v>
      </c>
      <c r="P403" s="1">
        <f t="shared" si="55"/>
        <v>2</v>
      </c>
      <c r="Q403" s="1">
        <f t="shared" si="56"/>
        <v>0</v>
      </c>
      <c r="R403" s="1">
        <f t="shared" si="57"/>
        <v>3</v>
      </c>
      <c r="S403" s="1">
        <f t="shared" si="58"/>
        <v>0</v>
      </c>
      <c r="T403" s="1">
        <f t="shared" si="59"/>
        <v>0</v>
      </c>
      <c r="U403" s="1">
        <f t="shared" si="60"/>
        <v>0</v>
      </c>
      <c r="V403" s="1">
        <f t="shared" si="61"/>
        <v>2</v>
      </c>
      <c r="W403" s="19">
        <f>VLOOKUP(E403,'Win Rate'!B:I,8,FALSE)</f>
        <v>0.5723140495867769</v>
      </c>
      <c r="X403" s="20">
        <f>VLOOKUP(E403,'Win Rate'!B:J,9,FALSE)</f>
        <v>50.603769443012347</v>
      </c>
      <c r="Y403" s="18" cm="1">
        <f t="array" ref="Y403">IFERROR(INDEX($Z$2:$Z402,SUMPRODUCT(MAX(ROW($D$2:$D402)*($D403=$D$2:$D402))-1)),_xlfn.IFNA(IF(VLOOKUP(D403,'4.2 Elo (Values)'!A:C,3,FALSE)&gt;0,VLOOKUP(Results!D403,'4.2 Elo (Values)'!A:C,3,FALSE),400),400))</f>
        <v>336.07448615787985</v>
      </c>
      <c r="Z403" s="18">
        <f>Y403+(IFERROR(VLOOKUP(D403,'4.2 Elo (Values)'!A:J,10,FALSE),40)*(V403-(1/(10^(((AVERAGEIFS(Y:Y,A:A,A403)+AVERAGEIFS(X:X,A:A,A403))-(Y403+X403))/400)+1)*O403)))</f>
        <v>334.82391006141808</v>
      </c>
      <c r="AA403" s="18">
        <f t="shared" si="62"/>
        <v>-1.2505760964617707</v>
      </c>
      <c r="AB403" t="str">
        <f>VLOOKUP($A403,Events!$B:$I,4,FALSE)</f>
        <v>Liferoots</v>
      </c>
      <c r="AC403" t="str">
        <f>VLOOKUP($A403,Events!$B:$I,5,FALSE)</f>
        <v>Passing Seasons</v>
      </c>
      <c r="AD403" t="str">
        <f>VLOOKUP($A403,Events!$B:$I,6,FALSE)</f>
        <v>Lifecycle</v>
      </c>
      <c r="AE403" t="str">
        <f>VLOOKUP($A403,Events!$B:$I,7,FALSE)</f>
        <v>Roiling Roots</v>
      </c>
      <c r="AF403" t="str">
        <f>VLOOKUP($A403,Events!$B:$I,8,FALSE)</f>
        <v>Surge of Slaughter</v>
      </c>
    </row>
    <row r="404" spans="1:32" ht="15" customHeight="1" x14ac:dyDescent="0.3">
      <c r="A404" s="2" t="s">
        <v>24717</v>
      </c>
      <c r="B404" t="s">
        <v>24615</v>
      </c>
      <c r="C404" t="s">
        <v>24190</v>
      </c>
      <c r="D404" t="s">
        <v>197</v>
      </c>
      <c r="E404" t="s">
        <v>39</v>
      </c>
      <c r="F404" t="s">
        <v>40</v>
      </c>
      <c r="G404" s="2" t="s">
        <v>24732</v>
      </c>
      <c r="H404" t="s">
        <v>25</v>
      </c>
      <c r="I404" s="1">
        <v>0</v>
      </c>
      <c r="J404" s="1">
        <v>0</v>
      </c>
      <c r="K404" s="1">
        <v>1</v>
      </c>
      <c r="L404" s="1">
        <v>1</v>
      </c>
      <c r="M404" s="1">
        <v>0</v>
      </c>
      <c r="O404" s="1">
        <f t="shared" si="54"/>
        <v>5</v>
      </c>
      <c r="P404" s="1">
        <f t="shared" si="55"/>
        <v>2</v>
      </c>
      <c r="Q404" s="1">
        <f t="shared" si="56"/>
        <v>0</v>
      </c>
      <c r="R404" s="1">
        <f t="shared" si="57"/>
        <v>3</v>
      </c>
      <c r="S404" s="1">
        <f t="shared" si="58"/>
        <v>0</v>
      </c>
      <c r="T404" s="1">
        <f t="shared" si="59"/>
        <v>0</v>
      </c>
      <c r="U404" s="1">
        <f t="shared" si="60"/>
        <v>0</v>
      </c>
      <c r="V404" s="1">
        <f t="shared" si="61"/>
        <v>2</v>
      </c>
      <c r="W404" s="19">
        <f>VLOOKUP(E404,'Win Rate'!B:I,8,FALSE)</f>
        <v>0.42931034482758623</v>
      </c>
      <c r="X404" s="20">
        <f>VLOOKUP(E404,'Win Rate'!B:J,9,FALSE)</f>
        <v>-49.451458671992945</v>
      </c>
      <c r="Y404" s="18" cm="1">
        <f t="array" ref="Y404">IFERROR(INDEX($Z$2:$Z403,SUMPRODUCT(MAX(ROW($D$2:$D403)*($D404=$D$2:$D403))-1)),_xlfn.IFNA(IF(VLOOKUP(D404,'4.2 Elo (Values)'!A:C,3,FALSE)&gt;0,VLOOKUP(Results!D404,'4.2 Elo (Values)'!A:C,3,FALSE),400),400))</f>
        <v>567.91234608759692</v>
      </c>
      <c r="Z404" s="18">
        <f>Y404+(IFERROR(VLOOKUP(D404,'4.2 Elo (Values)'!A:J,10,FALSE),40)*(V404-(1/(10^(((AVERAGEIFS(Y:Y,A:A,A404)+AVERAGEIFS(X:X,A:A,A404))-(Y404+X404))/400)+1)*O404)))</f>
        <v>547.9238562641417</v>
      </c>
      <c r="AA404" s="18">
        <f t="shared" si="62"/>
        <v>-19.988489823455211</v>
      </c>
      <c r="AB404" t="str">
        <f>VLOOKUP($A404,Events!$B:$I,4,FALSE)</f>
        <v>Liferoots</v>
      </c>
      <c r="AC404" t="str">
        <f>VLOOKUP($A404,Events!$B:$I,5,FALSE)</f>
        <v>Passing Seasons</v>
      </c>
      <c r="AD404" t="str">
        <f>VLOOKUP($A404,Events!$B:$I,6,FALSE)</f>
        <v>Lifecycle</v>
      </c>
      <c r="AE404" t="str">
        <f>VLOOKUP($A404,Events!$B:$I,7,FALSE)</f>
        <v>Roiling Roots</v>
      </c>
      <c r="AF404" t="str">
        <f>VLOOKUP($A404,Events!$B:$I,8,FALSE)</f>
        <v>Surge of Slaughter</v>
      </c>
    </row>
    <row r="405" spans="1:32" ht="15" customHeight="1" x14ac:dyDescent="0.3">
      <c r="A405" s="2" t="s">
        <v>24717</v>
      </c>
      <c r="B405" t="s">
        <v>24615</v>
      </c>
      <c r="C405" t="s">
        <v>24190</v>
      </c>
      <c r="D405" t="s">
        <v>19034</v>
      </c>
      <c r="E405" t="s">
        <v>25651</v>
      </c>
      <c r="F405" t="s">
        <v>59</v>
      </c>
      <c r="G405" s="2" t="s">
        <v>24733</v>
      </c>
      <c r="H405" t="s">
        <v>25</v>
      </c>
      <c r="I405" s="1">
        <v>0</v>
      </c>
      <c r="J405" s="1">
        <v>1</v>
      </c>
      <c r="K405" s="1">
        <v>0</v>
      </c>
      <c r="L405" s="1">
        <v>0</v>
      </c>
      <c r="M405" s="1">
        <v>0</v>
      </c>
      <c r="O405" s="1">
        <f t="shared" si="54"/>
        <v>5</v>
      </c>
      <c r="P405" s="1">
        <f t="shared" si="55"/>
        <v>1</v>
      </c>
      <c r="Q405" s="1">
        <f t="shared" si="56"/>
        <v>0</v>
      </c>
      <c r="R405" s="1">
        <f t="shared" si="57"/>
        <v>4</v>
      </c>
      <c r="S405" s="1">
        <f t="shared" si="58"/>
        <v>0</v>
      </c>
      <c r="T405" s="1">
        <f t="shared" si="59"/>
        <v>0</v>
      </c>
      <c r="U405" s="1">
        <f t="shared" si="60"/>
        <v>0</v>
      </c>
      <c r="V405" s="1">
        <f t="shared" si="61"/>
        <v>1</v>
      </c>
      <c r="W405" s="19">
        <f>VLOOKUP(E405,'Win Rate'!B:I,8,FALSE)</f>
        <v>0.47572815533980584</v>
      </c>
      <c r="X405" s="20">
        <f>VLOOKUP(E405,'Win Rate'!B:J,9,FALSE)</f>
        <v>-16.879071917781932</v>
      </c>
      <c r="Y405" s="18" cm="1">
        <f t="array" ref="Y405">IFERROR(INDEX($Z$2:$Z404,SUMPRODUCT(MAX(ROW($D$2:$D404)*($D405=$D$2:$D404))-1)),_xlfn.IFNA(IF(VLOOKUP(D405,'4.2 Elo (Values)'!A:C,3,FALSE)&gt;0,VLOOKUP(Results!D405,'4.2 Elo (Values)'!A:C,3,FALSE),400),400))</f>
        <v>371.5024411447294</v>
      </c>
      <c r="Z405" s="18">
        <f>Y405+(IFERROR(VLOOKUP(D405,'4.2 Elo (Values)'!A:J,10,FALSE),40)*(V405-(1/(10^(((AVERAGEIFS(Y:Y,A:A,A405)+AVERAGEIFS(X:X,A:A,A405))-(Y405+X405))/400)+1)*O405)))</f>
        <v>337.77832153388255</v>
      </c>
      <c r="AA405" s="18">
        <f t="shared" si="62"/>
        <v>-33.724119610846856</v>
      </c>
      <c r="AB405" t="str">
        <f>VLOOKUP($A405,Events!$B:$I,4,FALSE)</f>
        <v>Liferoots</v>
      </c>
      <c r="AC405" t="str">
        <f>VLOOKUP($A405,Events!$B:$I,5,FALSE)</f>
        <v>Passing Seasons</v>
      </c>
      <c r="AD405" t="str">
        <f>VLOOKUP($A405,Events!$B:$I,6,FALSE)</f>
        <v>Lifecycle</v>
      </c>
      <c r="AE405" t="str">
        <f>VLOOKUP($A405,Events!$B:$I,7,FALSE)</f>
        <v>Roiling Roots</v>
      </c>
      <c r="AF405" t="str">
        <f>VLOOKUP($A405,Events!$B:$I,8,FALSE)</f>
        <v>Surge of Slaughter</v>
      </c>
    </row>
    <row r="406" spans="1:32" ht="15" customHeight="1" x14ac:dyDescent="0.3">
      <c r="A406" s="2" t="s">
        <v>24717</v>
      </c>
      <c r="B406" t="s">
        <v>24615</v>
      </c>
      <c r="C406" t="s">
        <v>24190</v>
      </c>
      <c r="D406" t="s">
        <v>22978</v>
      </c>
      <c r="E406" t="s">
        <v>24208</v>
      </c>
      <c r="F406" t="s">
        <v>24393</v>
      </c>
      <c r="G406" s="2" t="s">
        <v>24734</v>
      </c>
      <c r="H406" t="s">
        <v>25</v>
      </c>
      <c r="I406" s="1">
        <v>0</v>
      </c>
      <c r="J406" s="1">
        <v>0</v>
      </c>
      <c r="K406" s="1">
        <v>0</v>
      </c>
      <c r="L406" s="1">
        <v>1</v>
      </c>
      <c r="M406" s="1">
        <v>0</v>
      </c>
      <c r="O406" s="1">
        <f t="shared" si="54"/>
        <v>5</v>
      </c>
      <c r="P406" s="1">
        <f t="shared" si="55"/>
        <v>1</v>
      </c>
      <c r="Q406" s="1">
        <f t="shared" si="56"/>
        <v>0</v>
      </c>
      <c r="R406" s="1">
        <f t="shared" si="57"/>
        <v>4</v>
      </c>
      <c r="S406" s="1">
        <f t="shared" si="58"/>
        <v>0</v>
      </c>
      <c r="T406" s="1">
        <f t="shared" si="59"/>
        <v>0</v>
      </c>
      <c r="U406" s="1">
        <f t="shared" si="60"/>
        <v>0</v>
      </c>
      <c r="V406" s="1">
        <f t="shared" si="61"/>
        <v>1</v>
      </c>
      <c r="W406" s="19">
        <f>VLOOKUP(E406,'Win Rate'!B:I,8,FALSE)</f>
        <v>0.46802325581395349</v>
      </c>
      <c r="X406" s="20">
        <f>VLOOKUP(E406,'Win Rate'!B:J,9,FALSE)</f>
        <v>-22.250085479431931</v>
      </c>
      <c r="Y406" s="18" cm="1">
        <f t="array" ref="Y406">IFERROR(INDEX($Z$2:$Z405,SUMPRODUCT(MAX(ROW($D$2:$D405)*($D406=$D$2:$D405))-1)),_xlfn.IFNA(IF(VLOOKUP(D406,'4.2 Elo (Values)'!A:C,3,FALSE)&gt;0,VLOOKUP(Results!D406,'4.2 Elo (Values)'!A:C,3,FALSE),400),400))</f>
        <v>275.96373933818131</v>
      </c>
      <c r="Z406" s="18">
        <f>Y406+(IFERROR(VLOOKUP(D406,'4.2 Elo (Values)'!A:J,10,FALSE),40)*(V406-(1/(10^(((AVERAGEIFS(Y:Y,A:A,A406)+AVERAGEIFS(X:X,A:A,A406))-(Y406+X406))/400)+1)*O406)))</f>
        <v>271.34446638106579</v>
      </c>
      <c r="AA406" s="18">
        <f t="shared" si="62"/>
        <v>-4.6192729571155269</v>
      </c>
      <c r="AB406" t="str">
        <f>VLOOKUP($A406,Events!$B:$I,4,FALSE)</f>
        <v>Liferoots</v>
      </c>
      <c r="AC406" t="str">
        <f>VLOOKUP($A406,Events!$B:$I,5,FALSE)</f>
        <v>Passing Seasons</v>
      </c>
      <c r="AD406" t="str">
        <f>VLOOKUP($A406,Events!$B:$I,6,FALSE)</f>
        <v>Lifecycle</v>
      </c>
      <c r="AE406" t="str">
        <f>VLOOKUP($A406,Events!$B:$I,7,FALSE)</f>
        <v>Roiling Roots</v>
      </c>
      <c r="AF406" t="str">
        <f>VLOOKUP($A406,Events!$B:$I,8,FALSE)</f>
        <v>Surge of Slaughter</v>
      </c>
    </row>
    <row r="407" spans="1:32" ht="15" customHeight="1" x14ac:dyDescent="0.3">
      <c r="A407" s="2" t="s">
        <v>24717</v>
      </c>
      <c r="B407" t="s">
        <v>24615</v>
      </c>
      <c r="C407" t="s">
        <v>24190</v>
      </c>
      <c r="D407" t="s">
        <v>22808</v>
      </c>
      <c r="E407" t="s">
        <v>49</v>
      </c>
      <c r="F407" t="s">
        <v>62</v>
      </c>
      <c r="G407" s="2" t="s">
        <v>24735</v>
      </c>
      <c r="H407" t="s">
        <v>25</v>
      </c>
      <c r="I407" s="1">
        <v>0</v>
      </c>
      <c r="J407" s="1">
        <v>0</v>
      </c>
      <c r="K407" s="1">
        <v>0</v>
      </c>
      <c r="L407" s="1">
        <v>0</v>
      </c>
      <c r="O407" s="1">
        <f t="shared" si="54"/>
        <v>4</v>
      </c>
      <c r="P407" s="1">
        <f t="shared" si="55"/>
        <v>0</v>
      </c>
      <c r="Q407" s="1">
        <f t="shared" si="56"/>
        <v>0</v>
      </c>
      <c r="R407" s="1">
        <f t="shared" si="57"/>
        <v>4</v>
      </c>
      <c r="S407" s="1">
        <f t="shared" si="58"/>
        <v>0</v>
      </c>
      <c r="T407" s="1">
        <f t="shared" si="59"/>
        <v>0</v>
      </c>
      <c r="U407" s="1">
        <f t="shared" si="60"/>
        <v>0</v>
      </c>
      <c r="V407" s="1">
        <f t="shared" si="61"/>
        <v>0</v>
      </c>
      <c r="W407" s="19">
        <f>VLOOKUP(E407,'Win Rate'!B:I,8,FALSE)</f>
        <v>0.45549738219895286</v>
      </c>
      <c r="X407" s="20">
        <f>VLOOKUP(E407,'Win Rate'!B:J,9,FALSE)</f>
        <v>-31.005634672064751</v>
      </c>
      <c r="Y407" s="18" cm="1">
        <f t="array" ref="Y407">IFERROR(INDEX($Z$2:$Z406,SUMPRODUCT(MAX(ROW($D$2:$D406)*($D407=$D$2:$D406))-1)),_xlfn.IFNA(IF(VLOOKUP(D407,'4.2 Elo (Values)'!A:C,3,FALSE)&gt;0,VLOOKUP(Results!D407,'4.2 Elo (Values)'!A:C,3,FALSE),400),400))</f>
        <v>301.45411053112122</v>
      </c>
      <c r="Z407" s="18">
        <f>Y407+(IFERROR(VLOOKUP(D407,'4.2 Elo (Values)'!A:J,10,FALSE),40)*(V407-(1/(10^(((AVERAGEIFS(Y:Y,A:A,A407)+AVERAGEIFS(X:X,A:A,A407))-(Y407+X407))/400)+1)*O407)))</f>
        <v>259.13346855201564</v>
      </c>
      <c r="AA407" s="18">
        <f t="shared" si="62"/>
        <v>-42.320641979105574</v>
      </c>
      <c r="AB407" t="str">
        <f>VLOOKUP($A407,Events!$B:$I,4,FALSE)</f>
        <v>Liferoots</v>
      </c>
      <c r="AC407" t="str">
        <f>VLOOKUP($A407,Events!$B:$I,5,FALSE)</f>
        <v>Passing Seasons</v>
      </c>
      <c r="AD407" t="str">
        <f>VLOOKUP($A407,Events!$B:$I,6,FALSE)</f>
        <v>Lifecycle</v>
      </c>
      <c r="AE407" t="str">
        <f>VLOOKUP($A407,Events!$B:$I,7,FALSE)</f>
        <v>Roiling Roots</v>
      </c>
      <c r="AF407" t="str">
        <f>VLOOKUP($A407,Events!$B:$I,8,FALSE)</f>
        <v>Surge of Slaughter</v>
      </c>
    </row>
    <row r="408" spans="1:32" ht="15" customHeight="1" x14ac:dyDescent="0.3">
      <c r="A408" t="s">
        <v>24736</v>
      </c>
      <c r="B408" t="s">
        <v>24615</v>
      </c>
      <c r="C408" t="s">
        <v>24190</v>
      </c>
      <c r="D408" t="s">
        <v>771</v>
      </c>
      <c r="E408" t="s">
        <v>87</v>
      </c>
      <c r="F408" t="s">
        <v>24363</v>
      </c>
      <c r="G408" s="2" t="s">
        <v>24737</v>
      </c>
      <c r="H408" t="s">
        <v>25</v>
      </c>
      <c r="I408" s="1">
        <v>1</v>
      </c>
      <c r="J408" s="1">
        <v>1</v>
      </c>
      <c r="K408" s="1">
        <v>1</v>
      </c>
      <c r="L408" s="1">
        <v>1</v>
      </c>
      <c r="M408" s="1">
        <v>1</v>
      </c>
      <c r="O408" s="1">
        <f t="shared" si="54"/>
        <v>5</v>
      </c>
      <c r="P408" s="1">
        <f t="shared" si="55"/>
        <v>5</v>
      </c>
      <c r="Q408" s="1">
        <f t="shared" si="56"/>
        <v>0</v>
      </c>
      <c r="R408" s="1">
        <f t="shared" si="57"/>
        <v>0</v>
      </c>
      <c r="S408" s="1">
        <f t="shared" si="58"/>
        <v>1</v>
      </c>
      <c r="T408" s="1">
        <f t="shared" si="59"/>
        <v>1</v>
      </c>
      <c r="U408" s="1">
        <f t="shared" si="60"/>
        <v>1</v>
      </c>
      <c r="V408" s="1">
        <f t="shared" si="61"/>
        <v>5</v>
      </c>
      <c r="W408" s="19">
        <f>VLOOKUP(E408,'Win Rate'!B:I,8,FALSE)</f>
        <v>0.51546391752577314</v>
      </c>
      <c r="X408" s="20">
        <f>VLOOKUP(E408,'Win Rate'!B:J,9,FALSE)</f>
        <v>10.748858560120498</v>
      </c>
      <c r="Y408" s="18" cm="1">
        <f t="array" ref="Y408">IFERROR(INDEX($Z$2:$Z407,SUMPRODUCT(MAX(ROW($D$2:$D407)*($D408=$D$2:$D407))-1)),_xlfn.IFNA(IF(VLOOKUP(D408,'4.2 Elo (Values)'!A:C,3,FALSE)&gt;0,VLOOKUP(Results!D408,'4.2 Elo (Values)'!A:C,3,FALSE),400),400))</f>
        <v>570.67630159085536</v>
      </c>
      <c r="Z408" s="18">
        <f>Y408+(IFERROR(VLOOKUP(D408,'4.2 Elo (Values)'!A:J,10,FALSE),40)*(V408-(1/(10^(((AVERAGEIFS(Y:Y,A:A,A408)+AVERAGEIFS(X:X,A:A,A408))-(Y408+X408))/400)+1)*O408)))</f>
        <v>600.07626984664364</v>
      </c>
      <c r="AA408" s="18">
        <f t="shared" si="62"/>
        <v>29.399968255788281</v>
      </c>
      <c r="AB408" t="str">
        <f>VLOOKUP($A408,Events!$B:$I,4,FALSE)</f>
        <v>Passing Seasons</v>
      </c>
      <c r="AC408" t="str">
        <f>VLOOKUP($A408,Events!$B:$I,5,FALSE)</f>
        <v>Bountiful Equinox</v>
      </c>
      <c r="AD408" t="str">
        <f>VLOOKUP($A408,Events!$B:$I,6,FALSE)</f>
        <v>Noxious Nexus</v>
      </c>
      <c r="AE408" t="str">
        <f>VLOOKUP($A408,Events!$B:$I,7,FALSE)</f>
        <v>Cyclic Shifts</v>
      </c>
      <c r="AF408" t="str">
        <f>VLOOKUP($A408,Events!$B:$I,8,FALSE)</f>
        <v>Grasp of Thorns</v>
      </c>
    </row>
    <row r="409" spans="1:32" ht="15" customHeight="1" x14ac:dyDescent="0.3">
      <c r="A409" t="s">
        <v>24736</v>
      </c>
      <c r="B409" t="s">
        <v>24615</v>
      </c>
      <c r="C409" t="s">
        <v>24190</v>
      </c>
      <c r="D409" t="s">
        <v>249</v>
      </c>
      <c r="E409" t="s">
        <v>121</v>
      </c>
      <c r="F409" t="s">
        <v>24207</v>
      </c>
      <c r="G409" s="2" t="s">
        <v>24738</v>
      </c>
      <c r="H409" t="s">
        <v>25</v>
      </c>
      <c r="I409" s="1">
        <v>1</v>
      </c>
      <c r="J409" s="1">
        <v>1</v>
      </c>
      <c r="K409" s="1">
        <v>0</v>
      </c>
      <c r="L409" s="1">
        <v>1</v>
      </c>
      <c r="M409" s="1">
        <v>1</v>
      </c>
      <c r="O409" s="1">
        <f t="shared" si="54"/>
        <v>5</v>
      </c>
      <c r="P409" s="1">
        <f t="shared" si="55"/>
        <v>4</v>
      </c>
      <c r="Q409" s="1">
        <f t="shared" si="56"/>
        <v>0</v>
      </c>
      <c r="R409" s="1">
        <f t="shared" si="57"/>
        <v>1</v>
      </c>
      <c r="S409" s="1">
        <f t="shared" si="58"/>
        <v>0</v>
      </c>
      <c r="T409" s="1">
        <f t="shared" si="59"/>
        <v>0</v>
      </c>
      <c r="U409" s="1">
        <f t="shared" si="60"/>
        <v>0</v>
      </c>
      <c r="V409" s="1">
        <f t="shared" si="61"/>
        <v>4</v>
      </c>
      <c r="W409" s="19">
        <f>VLOOKUP(E409,'Win Rate'!B:I,8,FALSE)</f>
        <v>0.60373443983402486</v>
      </c>
      <c r="X409" s="20">
        <f>VLOOKUP(E409,'Win Rate'!B:J,9,FALSE)</f>
        <v>73.143848695271856</v>
      </c>
      <c r="Y409" s="18" cm="1">
        <f t="array" ref="Y409">IFERROR(INDEX($Z$2:$Z408,SUMPRODUCT(MAX(ROW($D$2:$D408)*($D409=$D$2:$D408))-1)),_xlfn.IFNA(IF(VLOOKUP(D409,'4.2 Elo (Values)'!A:C,3,FALSE)&gt;0,VLOOKUP(Results!D409,'4.2 Elo (Values)'!A:C,3,FALSE),400),400))</f>
        <v>558.5516893184946</v>
      </c>
      <c r="Z409" s="18">
        <f>Y409+(IFERROR(VLOOKUP(D409,'4.2 Elo (Values)'!A:J,10,FALSE),40)*(V409-(1/(10^(((AVERAGEIFS(Y:Y,A:A,A409)+AVERAGEIFS(X:X,A:A,A409))-(Y409+X409))/400)+1)*O409)))</f>
        <v>562.32013554529874</v>
      </c>
      <c r="AA409" s="18">
        <f t="shared" si="62"/>
        <v>3.7684462268041443</v>
      </c>
      <c r="AB409" t="str">
        <f>VLOOKUP($A409,Events!$B:$I,4,FALSE)</f>
        <v>Passing Seasons</v>
      </c>
      <c r="AC409" t="str">
        <f>VLOOKUP($A409,Events!$B:$I,5,FALSE)</f>
        <v>Bountiful Equinox</v>
      </c>
      <c r="AD409" t="str">
        <f>VLOOKUP($A409,Events!$B:$I,6,FALSE)</f>
        <v>Noxious Nexus</v>
      </c>
      <c r="AE409" t="str">
        <f>VLOOKUP($A409,Events!$B:$I,7,FALSE)</f>
        <v>Cyclic Shifts</v>
      </c>
      <c r="AF409" t="str">
        <f>VLOOKUP($A409,Events!$B:$I,8,FALSE)</f>
        <v>Grasp of Thorns</v>
      </c>
    </row>
    <row r="410" spans="1:32" ht="15" customHeight="1" x14ac:dyDescent="0.3">
      <c r="A410" t="s">
        <v>24736</v>
      </c>
      <c r="B410" t="s">
        <v>24615</v>
      </c>
      <c r="C410" t="s">
        <v>24190</v>
      </c>
      <c r="D410" t="s">
        <v>3259</v>
      </c>
      <c r="E410" t="s">
        <v>33</v>
      </c>
      <c r="F410" t="s">
        <v>184</v>
      </c>
      <c r="G410" s="2" t="s">
        <v>24739</v>
      </c>
      <c r="H410" t="s">
        <v>25</v>
      </c>
      <c r="I410" s="1">
        <v>1</v>
      </c>
      <c r="J410" s="1">
        <v>1</v>
      </c>
      <c r="K410" s="1">
        <v>1</v>
      </c>
      <c r="L410" s="1">
        <v>0</v>
      </c>
      <c r="M410" s="1">
        <v>1</v>
      </c>
      <c r="O410" s="1">
        <f t="shared" si="54"/>
        <v>5</v>
      </c>
      <c r="P410" s="1">
        <f t="shared" si="55"/>
        <v>4</v>
      </c>
      <c r="Q410" s="1">
        <f t="shared" si="56"/>
        <v>0</v>
      </c>
      <c r="R410" s="1">
        <f t="shared" si="57"/>
        <v>1</v>
      </c>
      <c r="S410" s="1">
        <f t="shared" si="58"/>
        <v>1</v>
      </c>
      <c r="T410" s="1">
        <f t="shared" si="59"/>
        <v>0</v>
      </c>
      <c r="U410" s="1">
        <f t="shared" si="60"/>
        <v>0</v>
      </c>
      <c r="V410" s="1">
        <f t="shared" si="61"/>
        <v>4</v>
      </c>
      <c r="W410" s="19">
        <f>VLOOKUP(E410,'Win Rate'!B:I,8,FALSE)</f>
        <v>0.5723140495867769</v>
      </c>
      <c r="X410" s="20">
        <f>VLOOKUP(E410,'Win Rate'!B:J,9,FALSE)</f>
        <v>50.603769443012347</v>
      </c>
      <c r="Y410" s="18" cm="1">
        <f t="array" ref="Y410">IFERROR(INDEX($Z$2:$Z409,SUMPRODUCT(MAX(ROW($D$2:$D409)*($D410=$D$2:$D409))-1)),_xlfn.IFNA(IF(VLOOKUP(D410,'4.2 Elo (Values)'!A:C,3,FALSE)&gt;0,VLOOKUP(Results!D410,'4.2 Elo (Values)'!A:C,3,FALSE),400),400))</f>
        <v>434.4187713410227</v>
      </c>
      <c r="Z410" s="18">
        <f>Y410+(IFERROR(VLOOKUP(D410,'4.2 Elo (Values)'!A:J,10,FALSE),40)*(V410-(1/(10^(((AVERAGEIFS(Y:Y,A:A,A410)+AVERAGEIFS(X:X,A:A,A410))-(Y410+X410))/400)+1)*O410)))</f>
        <v>478.50036284131096</v>
      </c>
      <c r="AA410" s="18">
        <f t="shared" si="62"/>
        <v>44.081591500288255</v>
      </c>
      <c r="AB410" t="str">
        <f>VLOOKUP($A410,Events!$B:$I,4,FALSE)</f>
        <v>Passing Seasons</v>
      </c>
      <c r="AC410" t="str">
        <f>VLOOKUP($A410,Events!$B:$I,5,FALSE)</f>
        <v>Bountiful Equinox</v>
      </c>
      <c r="AD410" t="str">
        <f>VLOOKUP($A410,Events!$B:$I,6,FALSE)</f>
        <v>Noxious Nexus</v>
      </c>
      <c r="AE410" t="str">
        <f>VLOOKUP($A410,Events!$B:$I,7,FALSE)</f>
        <v>Cyclic Shifts</v>
      </c>
      <c r="AF410" t="str">
        <f>VLOOKUP($A410,Events!$B:$I,8,FALSE)</f>
        <v>Grasp of Thorns</v>
      </c>
    </row>
    <row r="411" spans="1:32" ht="15" customHeight="1" x14ac:dyDescent="0.3">
      <c r="A411" t="s">
        <v>24736</v>
      </c>
      <c r="B411" t="s">
        <v>24615</v>
      </c>
      <c r="C411" t="s">
        <v>24190</v>
      </c>
      <c r="D411" t="s">
        <v>3477</v>
      </c>
      <c r="E411" t="s">
        <v>73</v>
      </c>
      <c r="F411" t="s">
        <v>24353</v>
      </c>
      <c r="G411" s="2" t="s">
        <v>24740</v>
      </c>
      <c r="H411" t="s">
        <v>25</v>
      </c>
      <c r="I411" s="1">
        <v>1</v>
      </c>
      <c r="J411" s="1">
        <v>1</v>
      </c>
      <c r="K411" s="1">
        <v>0</v>
      </c>
      <c r="L411" s="1">
        <v>1</v>
      </c>
      <c r="M411" s="1">
        <v>1</v>
      </c>
      <c r="O411" s="1">
        <f t="shared" si="54"/>
        <v>5</v>
      </c>
      <c r="P411" s="1">
        <f t="shared" si="55"/>
        <v>4</v>
      </c>
      <c r="Q411" s="1">
        <f t="shared" si="56"/>
        <v>0</v>
      </c>
      <c r="R411" s="1">
        <f t="shared" si="57"/>
        <v>1</v>
      </c>
      <c r="S411" s="1">
        <f t="shared" si="58"/>
        <v>0</v>
      </c>
      <c r="T411" s="1">
        <f t="shared" si="59"/>
        <v>0</v>
      </c>
      <c r="U411" s="1">
        <f t="shared" si="60"/>
        <v>0</v>
      </c>
      <c r="V411" s="1">
        <f t="shared" si="61"/>
        <v>4</v>
      </c>
      <c r="W411" s="19">
        <f>VLOOKUP(E411,'Win Rate'!B:I,8,FALSE)</f>
        <v>0.63010204081632648</v>
      </c>
      <c r="X411" s="20">
        <f>VLOOKUP(E411,'Win Rate'!B:J,9,FALSE)</f>
        <v>92.531580409876298</v>
      </c>
      <c r="Y411" s="18" cm="1">
        <f t="array" ref="Y411">IFERROR(INDEX($Z$2:$Z410,SUMPRODUCT(MAX(ROW($D$2:$D410)*($D411=$D$2:$D410))-1)),_xlfn.IFNA(IF(VLOOKUP(D411,'4.2 Elo (Values)'!A:C,3,FALSE)&gt;0,VLOOKUP(Results!D411,'4.2 Elo (Values)'!A:C,3,FALSE),400),400))</f>
        <v>431.31076864473056</v>
      </c>
      <c r="Z411" s="18">
        <f>Y411+(IFERROR(VLOOKUP(D411,'4.2 Elo (Values)'!A:J,10,FALSE),40)*(V411-(1/(10^(((AVERAGEIFS(Y:Y,A:A,A411)+AVERAGEIFS(X:X,A:A,A411))-(Y411+X411))/400)+1)*O411)))</f>
        <v>448.02342773920697</v>
      </c>
      <c r="AA411" s="18">
        <f t="shared" si="62"/>
        <v>16.712659094476408</v>
      </c>
      <c r="AB411" t="str">
        <f>VLOOKUP($A411,Events!$B:$I,4,FALSE)</f>
        <v>Passing Seasons</v>
      </c>
      <c r="AC411" t="str">
        <f>VLOOKUP($A411,Events!$B:$I,5,FALSE)</f>
        <v>Bountiful Equinox</v>
      </c>
      <c r="AD411" t="str">
        <f>VLOOKUP($A411,Events!$B:$I,6,FALSE)</f>
        <v>Noxious Nexus</v>
      </c>
      <c r="AE411" t="str">
        <f>VLOOKUP($A411,Events!$B:$I,7,FALSE)</f>
        <v>Cyclic Shifts</v>
      </c>
      <c r="AF411" t="str">
        <f>VLOOKUP($A411,Events!$B:$I,8,FALSE)</f>
        <v>Grasp of Thorns</v>
      </c>
    </row>
    <row r="412" spans="1:32" ht="15" customHeight="1" x14ac:dyDescent="0.3">
      <c r="A412" t="s">
        <v>24736</v>
      </c>
      <c r="B412" t="s">
        <v>24615</v>
      </c>
      <c r="C412" t="s">
        <v>24190</v>
      </c>
      <c r="D412" t="s">
        <v>24741</v>
      </c>
      <c r="E412" t="s">
        <v>22</v>
      </c>
      <c r="F412" t="s">
        <v>54</v>
      </c>
      <c r="G412" s="2" t="s">
        <v>24742</v>
      </c>
      <c r="H412" t="s">
        <v>25</v>
      </c>
      <c r="I412" s="1">
        <v>1</v>
      </c>
      <c r="J412" s="1">
        <v>1</v>
      </c>
      <c r="K412" s="1">
        <v>0</v>
      </c>
      <c r="L412" s="1">
        <v>1</v>
      </c>
      <c r="M412" s="1">
        <v>1</v>
      </c>
      <c r="O412" s="1">
        <f t="shared" si="54"/>
        <v>5</v>
      </c>
      <c r="P412" s="1">
        <f t="shared" si="55"/>
        <v>4</v>
      </c>
      <c r="Q412" s="1">
        <f t="shared" si="56"/>
        <v>0</v>
      </c>
      <c r="R412" s="1">
        <f t="shared" si="57"/>
        <v>1</v>
      </c>
      <c r="S412" s="1">
        <f t="shared" si="58"/>
        <v>0</v>
      </c>
      <c r="T412" s="1">
        <f t="shared" si="59"/>
        <v>0</v>
      </c>
      <c r="U412" s="1">
        <f t="shared" si="60"/>
        <v>0</v>
      </c>
      <c r="V412" s="1">
        <f t="shared" si="61"/>
        <v>4</v>
      </c>
      <c r="W412" s="19">
        <f>VLOOKUP(E412,'Win Rate'!B:I,8,FALSE)</f>
        <v>0.5028490028490028</v>
      </c>
      <c r="X412" s="20">
        <f>VLOOKUP(E412,'Win Rate'!B:J,9,FALSE)</f>
        <v>1.9797113714570256</v>
      </c>
      <c r="Y412" s="18" cm="1">
        <f t="array" ref="Y412">IFERROR(INDEX($Z$2:$Z411,SUMPRODUCT(MAX(ROW($D$2:$D411)*($D412=$D$2:$D411))-1)),_xlfn.IFNA(IF(VLOOKUP(D412,'4.2 Elo (Values)'!A:C,3,FALSE)&gt;0,VLOOKUP(Results!D412,'4.2 Elo (Values)'!A:C,3,FALSE),400),400))</f>
        <v>400</v>
      </c>
      <c r="Z412" s="18">
        <f>Y412+(IFERROR(VLOOKUP(D412,'4.2 Elo (Values)'!A:J,10,FALSE),40)*(V412-(1/(10^(((AVERAGEIFS(Y:Y,A:A,A412)+AVERAGEIFS(X:X,A:A,A412))-(Y412+X412))/400)+1)*O412)))</f>
        <v>467.83063726855818</v>
      </c>
      <c r="AA412" s="18">
        <f t="shared" si="62"/>
        <v>67.830637268558178</v>
      </c>
      <c r="AB412" t="str">
        <f>VLOOKUP($A412,Events!$B:$I,4,FALSE)</f>
        <v>Passing Seasons</v>
      </c>
      <c r="AC412" t="str">
        <f>VLOOKUP($A412,Events!$B:$I,5,FALSE)</f>
        <v>Bountiful Equinox</v>
      </c>
      <c r="AD412" t="str">
        <f>VLOOKUP($A412,Events!$B:$I,6,FALSE)</f>
        <v>Noxious Nexus</v>
      </c>
      <c r="AE412" t="str">
        <f>VLOOKUP($A412,Events!$B:$I,7,FALSE)</f>
        <v>Cyclic Shifts</v>
      </c>
      <c r="AF412" t="str">
        <f>VLOOKUP($A412,Events!$B:$I,8,FALSE)</f>
        <v>Grasp of Thorns</v>
      </c>
    </row>
    <row r="413" spans="1:32" ht="15" customHeight="1" x14ac:dyDescent="0.3">
      <c r="A413" t="s">
        <v>24736</v>
      </c>
      <c r="B413" t="s">
        <v>24615</v>
      </c>
      <c r="C413" t="s">
        <v>24190</v>
      </c>
      <c r="D413" t="s">
        <v>24743</v>
      </c>
      <c r="E413" t="s">
        <v>20</v>
      </c>
      <c r="F413" t="s">
        <v>218</v>
      </c>
      <c r="G413" s="2" t="s">
        <v>24744</v>
      </c>
      <c r="H413" t="s">
        <v>25</v>
      </c>
      <c r="I413" s="1">
        <v>1</v>
      </c>
      <c r="J413" s="1">
        <v>1</v>
      </c>
      <c r="K413" s="1">
        <v>1</v>
      </c>
      <c r="L413" s="1">
        <v>0.5</v>
      </c>
      <c r="M413" s="1">
        <v>0</v>
      </c>
      <c r="O413" s="1">
        <f t="shared" si="54"/>
        <v>5</v>
      </c>
      <c r="P413" s="1">
        <f t="shared" si="55"/>
        <v>3</v>
      </c>
      <c r="Q413" s="1">
        <f t="shared" si="56"/>
        <v>1</v>
      </c>
      <c r="R413" s="1">
        <f t="shared" si="57"/>
        <v>1</v>
      </c>
      <c r="S413" s="1">
        <f t="shared" si="58"/>
        <v>1</v>
      </c>
      <c r="T413" s="1">
        <f t="shared" si="59"/>
        <v>0</v>
      </c>
      <c r="U413" s="1">
        <f t="shared" si="60"/>
        <v>0</v>
      </c>
      <c r="V413" s="1">
        <f t="shared" si="61"/>
        <v>3.5</v>
      </c>
      <c r="W413" s="19">
        <f>VLOOKUP(E413,'Win Rate'!B:I,8,FALSE)</f>
        <v>0.41608391608391609</v>
      </c>
      <c r="X413" s="20">
        <f>VLOOKUP(E413,'Win Rate'!B:J,9,FALSE)</f>
        <v>-58.867803902021024</v>
      </c>
      <c r="Y413" s="18" cm="1">
        <f t="array" ref="Y413">IFERROR(INDEX($Z$2:$Z412,SUMPRODUCT(MAX(ROW($D$2:$D412)*($D413=$D$2:$D412))-1)),_xlfn.IFNA(IF(VLOOKUP(D413,'4.2 Elo (Values)'!A:C,3,FALSE)&gt;0,VLOOKUP(Results!D413,'4.2 Elo (Values)'!A:C,3,FALSE),400),400))</f>
        <v>400</v>
      </c>
      <c r="Z413" s="18">
        <f>Y413+(IFERROR(VLOOKUP(D413,'4.2 Elo (Values)'!A:J,10,FALSE),40)*(V413-(1/(10^(((AVERAGEIFS(Y:Y,A:A,A413)+AVERAGEIFS(X:X,A:A,A413))-(Y413+X413))/400)+1)*O413)))</f>
        <v>464.82999514175555</v>
      </c>
      <c r="AA413" s="18">
        <f t="shared" si="62"/>
        <v>64.829995141755546</v>
      </c>
      <c r="AB413" t="str">
        <f>VLOOKUP($A413,Events!$B:$I,4,FALSE)</f>
        <v>Passing Seasons</v>
      </c>
      <c r="AC413" t="str">
        <f>VLOOKUP($A413,Events!$B:$I,5,FALSE)</f>
        <v>Bountiful Equinox</v>
      </c>
      <c r="AD413" t="str">
        <f>VLOOKUP($A413,Events!$B:$I,6,FALSE)</f>
        <v>Noxious Nexus</v>
      </c>
      <c r="AE413" t="str">
        <f>VLOOKUP($A413,Events!$B:$I,7,FALSE)</f>
        <v>Cyclic Shifts</v>
      </c>
      <c r="AF413" t="str">
        <f>VLOOKUP($A413,Events!$B:$I,8,FALSE)</f>
        <v>Grasp of Thorns</v>
      </c>
    </row>
    <row r="414" spans="1:32" ht="15" customHeight="1" x14ac:dyDescent="0.3">
      <c r="A414" t="s">
        <v>24736</v>
      </c>
      <c r="B414" t="s">
        <v>24615</v>
      </c>
      <c r="C414" t="s">
        <v>24190</v>
      </c>
      <c r="D414" t="s">
        <v>927</v>
      </c>
      <c r="E414" t="s">
        <v>22</v>
      </c>
      <c r="F414" t="s">
        <v>24198</v>
      </c>
      <c r="G414" s="2" t="s">
        <v>24745</v>
      </c>
      <c r="H414" t="s">
        <v>25</v>
      </c>
      <c r="I414" s="1">
        <v>1</v>
      </c>
      <c r="J414" s="1">
        <v>0</v>
      </c>
      <c r="K414" s="1">
        <v>1</v>
      </c>
      <c r="L414" s="1">
        <v>1</v>
      </c>
      <c r="M414" s="1">
        <v>0</v>
      </c>
      <c r="O414" s="1">
        <f t="shared" si="54"/>
        <v>5</v>
      </c>
      <c r="P414" s="1">
        <f t="shared" si="55"/>
        <v>3</v>
      </c>
      <c r="Q414" s="1">
        <f t="shared" si="56"/>
        <v>0</v>
      </c>
      <c r="R414" s="1">
        <f t="shared" si="57"/>
        <v>2</v>
      </c>
      <c r="S414" s="1">
        <f t="shared" si="58"/>
        <v>0</v>
      </c>
      <c r="T414" s="1">
        <f t="shared" si="59"/>
        <v>0</v>
      </c>
      <c r="U414" s="1">
        <f t="shared" si="60"/>
        <v>0</v>
      </c>
      <c r="V414" s="1">
        <f t="shared" si="61"/>
        <v>3</v>
      </c>
      <c r="W414" s="19">
        <f>VLOOKUP(E414,'Win Rate'!B:I,8,FALSE)</f>
        <v>0.5028490028490028</v>
      </c>
      <c r="X414" s="20">
        <f>VLOOKUP(E414,'Win Rate'!B:J,9,FALSE)</f>
        <v>1.9797113714570256</v>
      </c>
      <c r="Y414" s="18" cm="1">
        <f t="array" ref="Y414">IFERROR(INDEX($Z$2:$Z413,SUMPRODUCT(MAX(ROW($D$2:$D413)*($D414=$D$2:$D413))-1)),_xlfn.IFNA(IF(VLOOKUP(D414,'4.2 Elo (Values)'!A:C,3,FALSE)&gt;0,VLOOKUP(Results!D414,'4.2 Elo (Values)'!A:C,3,FALSE),400),400))</f>
        <v>540.174816893414</v>
      </c>
      <c r="Z414" s="18">
        <f>Y414+(IFERROR(VLOOKUP(D414,'4.2 Elo (Values)'!A:J,10,FALSE),40)*(V414-(1/(10^(((AVERAGEIFS(Y:Y,A:A,A414)+AVERAGEIFS(X:X,A:A,A414))-(Y414+X414))/400)+1)*O414)))</f>
        <v>534.47428733690776</v>
      </c>
      <c r="AA414" s="18">
        <f t="shared" si="62"/>
        <v>-5.7005295565062397</v>
      </c>
      <c r="AB414" t="str">
        <f>VLOOKUP($A414,Events!$B:$I,4,FALSE)</f>
        <v>Passing Seasons</v>
      </c>
      <c r="AC414" t="str">
        <f>VLOOKUP($A414,Events!$B:$I,5,FALSE)</f>
        <v>Bountiful Equinox</v>
      </c>
      <c r="AD414" t="str">
        <f>VLOOKUP($A414,Events!$B:$I,6,FALSE)</f>
        <v>Noxious Nexus</v>
      </c>
      <c r="AE414" t="str">
        <f>VLOOKUP($A414,Events!$B:$I,7,FALSE)</f>
        <v>Cyclic Shifts</v>
      </c>
      <c r="AF414" t="str">
        <f>VLOOKUP($A414,Events!$B:$I,8,FALSE)</f>
        <v>Grasp of Thorns</v>
      </c>
    </row>
    <row r="415" spans="1:32" ht="15" customHeight="1" x14ac:dyDescent="0.3">
      <c r="A415" t="s">
        <v>24736</v>
      </c>
      <c r="B415" t="s">
        <v>24615</v>
      </c>
      <c r="C415" t="s">
        <v>24190</v>
      </c>
      <c r="D415" t="s">
        <v>805</v>
      </c>
      <c r="E415" t="s">
        <v>22</v>
      </c>
      <c r="F415" t="s">
        <v>24554</v>
      </c>
      <c r="G415" s="2" t="s">
        <v>24746</v>
      </c>
      <c r="H415" t="s">
        <v>25</v>
      </c>
      <c r="I415" s="1">
        <v>1</v>
      </c>
      <c r="J415" s="1">
        <v>0</v>
      </c>
      <c r="K415" s="1">
        <v>1</v>
      </c>
      <c r="L415" s="1">
        <v>1</v>
      </c>
      <c r="M415" s="1">
        <v>0</v>
      </c>
      <c r="O415" s="1">
        <f t="shared" si="54"/>
        <v>5</v>
      </c>
      <c r="P415" s="1">
        <f t="shared" si="55"/>
        <v>3</v>
      </c>
      <c r="Q415" s="1">
        <f t="shared" si="56"/>
        <v>0</v>
      </c>
      <c r="R415" s="1">
        <f t="shared" si="57"/>
        <v>2</v>
      </c>
      <c r="S415" s="1">
        <f t="shared" si="58"/>
        <v>0</v>
      </c>
      <c r="T415" s="1">
        <f t="shared" si="59"/>
        <v>0</v>
      </c>
      <c r="U415" s="1">
        <f t="shared" si="60"/>
        <v>0</v>
      </c>
      <c r="V415" s="1">
        <f t="shared" si="61"/>
        <v>3</v>
      </c>
      <c r="W415" s="19">
        <f>VLOOKUP(E415,'Win Rate'!B:I,8,FALSE)</f>
        <v>0.5028490028490028</v>
      </c>
      <c r="X415" s="20">
        <f>VLOOKUP(E415,'Win Rate'!B:J,9,FALSE)</f>
        <v>1.9797113714570256</v>
      </c>
      <c r="Y415" s="18" cm="1">
        <f t="array" ref="Y415">IFERROR(INDEX($Z$2:$Z414,SUMPRODUCT(MAX(ROW($D$2:$D414)*($D415=$D$2:$D414))-1)),_xlfn.IFNA(IF(VLOOKUP(D415,'4.2 Elo (Values)'!A:C,3,FALSE)&gt;0,VLOOKUP(Results!D415,'4.2 Elo (Values)'!A:C,3,FALSE),400),400))</f>
        <v>561.4628429020695</v>
      </c>
      <c r="Z415" s="18">
        <f>Y415+(IFERROR(VLOOKUP(D415,'4.2 Elo (Values)'!A:J,10,FALSE),40)*(V415-(1/(10^(((AVERAGEIFS(Y:Y,A:A,A415)+AVERAGEIFS(X:X,A:A,A415))-(Y415+X415))/400)+1)*O415)))</f>
        <v>553.05624882859763</v>
      </c>
      <c r="AA415" s="18">
        <f t="shared" si="62"/>
        <v>-8.4065940734718652</v>
      </c>
      <c r="AB415" t="str">
        <f>VLOOKUP($A415,Events!$B:$I,4,FALSE)</f>
        <v>Passing Seasons</v>
      </c>
      <c r="AC415" t="str">
        <f>VLOOKUP($A415,Events!$B:$I,5,FALSE)</f>
        <v>Bountiful Equinox</v>
      </c>
      <c r="AD415" t="str">
        <f>VLOOKUP($A415,Events!$B:$I,6,FALSE)</f>
        <v>Noxious Nexus</v>
      </c>
      <c r="AE415" t="str">
        <f>VLOOKUP($A415,Events!$B:$I,7,FALSE)</f>
        <v>Cyclic Shifts</v>
      </c>
      <c r="AF415" t="str">
        <f>VLOOKUP($A415,Events!$B:$I,8,FALSE)</f>
        <v>Grasp of Thorns</v>
      </c>
    </row>
    <row r="416" spans="1:32" ht="15" customHeight="1" x14ac:dyDescent="0.3">
      <c r="A416" t="s">
        <v>24736</v>
      </c>
      <c r="B416" t="s">
        <v>24615</v>
      </c>
      <c r="C416" t="s">
        <v>24190</v>
      </c>
      <c r="D416" t="s">
        <v>22582</v>
      </c>
      <c r="E416" t="s">
        <v>27</v>
      </c>
      <c r="F416" t="s">
        <v>28</v>
      </c>
      <c r="G416" s="2" t="s">
        <v>24747</v>
      </c>
      <c r="H416" t="s">
        <v>25</v>
      </c>
      <c r="I416" s="1">
        <v>0</v>
      </c>
      <c r="J416" s="1">
        <v>0</v>
      </c>
      <c r="K416" s="1">
        <v>1</v>
      </c>
      <c r="L416" s="1">
        <v>1</v>
      </c>
      <c r="M416" s="1">
        <v>1</v>
      </c>
      <c r="O416" s="1">
        <f t="shared" si="54"/>
        <v>5</v>
      </c>
      <c r="P416" s="1">
        <f t="shared" si="55"/>
        <v>3</v>
      </c>
      <c r="Q416" s="1">
        <f t="shared" si="56"/>
        <v>0</v>
      </c>
      <c r="R416" s="1">
        <f t="shared" si="57"/>
        <v>2</v>
      </c>
      <c r="S416" s="1">
        <f t="shared" si="58"/>
        <v>0</v>
      </c>
      <c r="T416" s="1">
        <f t="shared" si="59"/>
        <v>0</v>
      </c>
      <c r="U416" s="1">
        <f t="shared" si="60"/>
        <v>0</v>
      </c>
      <c r="V416" s="1">
        <f t="shared" si="61"/>
        <v>3</v>
      </c>
      <c r="W416" s="19">
        <f>VLOOKUP(E416,'Win Rate'!B:I,8,FALSE)</f>
        <v>0.43775100401606426</v>
      </c>
      <c r="X416" s="20">
        <f>VLOOKUP(E416,'Win Rate'!B:J,9,FALSE)</f>
        <v>-43.480615095045756</v>
      </c>
      <c r="Y416" s="18" cm="1">
        <f t="array" ref="Y416">IFERROR(INDEX($Z$2:$Z415,SUMPRODUCT(MAX(ROW($D$2:$D415)*($D416=$D$2:$D415))-1)),_xlfn.IFNA(IF(VLOOKUP(D416,'4.2 Elo (Values)'!A:C,3,FALSE)&gt;0,VLOOKUP(Results!D416,'4.2 Elo (Values)'!A:C,3,FALSE),400),400))</f>
        <v>316.46793341850969</v>
      </c>
      <c r="Z416" s="18">
        <f>Y416+(IFERROR(VLOOKUP(D416,'4.2 Elo (Values)'!A:J,10,FALSE),40)*(V416-(1/(10^(((AVERAGEIFS(Y:Y,A:A,A416)+AVERAGEIFS(X:X,A:A,A416))-(Y416+X416))/400)+1)*O416)))</f>
        <v>347.55207197840008</v>
      </c>
      <c r="AA416" s="18">
        <f t="shared" si="62"/>
        <v>31.084138559890391</v>
      </c>
      <c r="AB416" t="str">
        <f>VLOOKUP($A416,Events!$B:$I,4,FALSE)</f>
        <v>Passing Seasons</v>
      </c>
      <c r="AC416" t="str">
        <f>VLOOKUP($A416,Events!$B:$I,5,FALSE)</f>
        <v>Bountiful Equinox</v>
      </c>
      <c r="AD416" t="str">
        <f>VLOOKUP($A416,Events!$B:$I,6,FALSE)</f>
        <v>Noxious Nexus</v>
      </c>
      <c r="AE416" t="str">
        <f>VLOOKUP($A416,Events!$B:$I,7,FALSE)</f>
        <v>Cyclic Shifts</v>
      </c>
      <c r="AF416" t="str">
        <f>VLOOKUP($A416,Events!$B:$I,8,FALSE)</f>
        <v>Grasp of Thorns</v>
      </c>
    </row>
    <row r="417" spans="1:32" ht="15" customHeight="1" x14ac:dyDescent="0.3">
      <c r="A417" t="s">
        <v>24736</v>
      </c>
      <c r="B417" t="s">
        <v>24615</v>
      </c>
      <c r="C417" t="s">
        <v>24190</v>
      </c>
      <c r="D417" t="s">
        <v>6561</v>
      </c>
      <c r="E417" t="s">
        <v>146</v>
      </c>
      <c r="F417" t="s">
        <v>187</v>
      </c>
      <c r="G417" s="2" t="s">
        <v>24748</v>
      </c>
      <c r="H417" t="s">
        <v>25</v>
      </c>
      <c r="I417" s="1">
        <v>0.5</v>
      </c>
      <c r="J417" s="1">
        <v>1</v>
      </c>
      <c r="K417" s="1">
        <v>1</v>
      </c>
      <c r="L417" s="1">
        <v>0.5</v>
      </c>
      <c r="M417" s="1">
        <v>0</v>
      </c>
      <c r="O417" s="1">
        <f t="shared" si="54"/>
        <v>5</v>
      </c>
      <c r="P417" s="1">
        <f t="shared" si="55"/>
        <v>2</v>
      </c>
      <c r="Q417" s="1">
        <f t="shared" si="56"/>
        <v>2</v>
      </c>
      <c r="R417" s="1">
        <f t="shared" si="57"/>
        <v>1</v>
      </c>
      <c r="S417" s="1">
        <f t="shared" si="58"/>
        <v>0</v>
      </c>
      <c r="T417" s="1">
        <f t="shared" si="59"/>
        <v>0</v>
      </c>
      <c r="U417" s="1">
        <f t="shared" si="60"/>
        <v>0</v>
      </c>
      <c r="V417" s="1">
        <f t="shared" si="61"/>
        <v>3</v>
      </c>
      <c r="W417" s="19">
        <f>VLOOKUP(E417,'Win Rate'!B:I,8,FALSE)</f>
        <v>0.48071216617210683</v>
      </c>
      <c r="X417" s="20">
        <f>VLOOKUP(E417,'Win Rate'!B:J,9,FALSE)</f>
        <v>-13.409213657465418</v>
      </c>
      <c r="Y417" s="18" cm="1">
        <f t="array" ref="Y417">IFERROR(INDEX($Z$2:$Z416,SUMPRODUCT(MAX(ROW($D$2:$D416)*($D417=$D$2:$D416))-1)),_xlfn.IFNA(IF(VLOOKUP(D417,'4.2 Elo (Values)'!A:C,3,FALSE)&gt;0,VLOOKUP(Results!D417,'4.2 Elo (Values)'!A:C,3,FALSE),400),400))</f>
        <v>410.51783102053838</v>
      </c>
      <c r="Z417" s="18">
        <f>Y417+(IFERROR(VLOOKUP(D417,'4.2 Elo (Values)'!A:J,10,FALSE),40)*(V417-(1/(10^(((AVERAGEIFS(Y:Y,A:A,A417)+AVERAGEIFS(X:X,A:A,A417))-(Y417+X417))/400)+1)*O417)))</f>
        <v>425.12904833877093</v>
      </c>
      <c r="AA417" s="18">
        <f t="shared" si="62"/>
        <v>14.611217318232548</v>
      </c>
      <c r="AB417" t="str">
        <f>VLOOKUP($A417,Events!$B:$I,4,FALSE)</f>
        <v>Passing Seasons</v>
      </c>
      <c r="AC417" t="str">
        <f>VLOOKUP($A417,Events!$B:$I,5,FALSE)</f>
        <v>Bountiful Equinox</v>
      </c>
      <c r="AD417" t="str">
        <f>VLOOKUP($A417,Events!$B:$I,6,FALSE)</f>
        <v>Noxious Nexus</v>
      </c>
      <c r="AE417" t="str">
        <f>VLOOKUP($A417,Events!$B:$I,7,FALSE)</f>
        <v>Cyclic Shifts</v>
      </c>
      <c r="AF417" t="str">
        <f>VLOOKUP($A417,Events!$B:$I,8,FALSE)</f>
        <v>Grasp of Thorns</v>
      </c>
    </row>
    <row r="418" spans="1:32" ht="15" customHeight="1" x14ac:dyDescent="0.3">
      <c r="A418" t="s">
        <v>24736</v>
      </c>
      <c r="B418" t="s">
        <v>24615</v>
      </c>
      <c r="C418" t="s">
        <v>24190</v>
      </c>
      <c r="D418" t="s">
        <v>749</v>
      </c>
      <c r="E418" t="s">
        <v>83</v>
      </c>
      <c r="F418" t="s">
        <v>84</v>
      </c>
      <c r="G418" s="2" t="s">
        <v>24749</v>
      </c>
      <c r="H418" t="s">
        <v>25</v>
      </c>
      <c r="I418" s="1">
        <v>0</v>
      </c>
      <c r="J418" s="1">
        <v>0</v>
      </c>
      <c r="K418" s="1">
        <v>1</v>
      </c>
      <c r="L418" s="1">
        <v>1</v>
      </c>
      <c r="M418" s="1">
        <v>1</v>
      </c>
      <c r="O418" s="1">
        <f t="shared" si="54"/>
        <v>5</v>
      </c>
      <c r="P418" s="1">
        <f t="shared" si="55"/>
        <v>3</v>
      </c>
      <c r="Q418" s="1">
        <f t="shared" si="56"/>
        <v>0</v>
      </c>
      <c r="R418" s="1">
        <f t="shared" si="57"/>
        <v>2</v>
      </c>
      <c r="S418" s="1">
        <f t="shared" si="58"/>
        <v>0</v>
      </c>
      <c r="T418" s="1">
        <f t="shared" si="59"/>
        <v>0</v>
      </c>
      <c r="U418" s="1">
        <f t="shared" si="60"/>
        <v>0</v>
      </c>
      <c r="V418" s="1">
        <f t="shared" si="61"/>
        <v>3</v>
      </c>
      <c r="W418" s="19">
        <f>VLOOKUP(E418,'Win Rate'!B:I,8,FALSE)</f>
        <v>0.56644518272425248</v>
      </c>
      <c r="X418" s="20">
        <f>VLOOKUP(E418,'Win Rate'!B:J,9,FALSE)</f>
        <v>46.445548661686693</v>
      </c>
      <c r="Y418" s="18" cm="1">
        <f t="array" ref="Y418">IFERROR(INDEX($Z$2:$Z417,SUMPRODUCT(MAX(ROW($D$2:$D417)*($D418=$D$2:$D417))-1)),_xlfn.IFNA(IF(VLOOKUP(D418,'4.2 Elo (Values)'!A:C,3,FALSE)&gt;0,VLOOKUP(Results!D418,'4.2 Elo (Values)'!A:C,3,FALSE),400),400))</f>
        <v>574.51863164976419</v>
      </c>
      <c r="Z418" s="18">
        <f>Y418+(IFERROR(VLOOKUP(D418,'4.2 Elo (Values)'!A:J,10,FALSE),40)*(V418-(1/(10^(((AVERAGEIFS(Y:Y,A:A,A418)+AVERAGEIFS(X:X,A:A,A418))-(Y418+X418))/400)+1)*O418)))</f>
        <v>559.42444514940621</v>
      </c>
      <c r="AA418" s="18">
        <f t="shared" si="62"/>
        <v>-15.094186500357978</v>
      </c>
      <c r="AB418" t="str">
        <f>VLOOKUP($A418,Events!$B:$I,4,FALSE)</f>
        <v>Passing Seasons</v>
      </c>
      <c r="AC418" t="str">
        <f>VLOOKUP($A418,Events!$B:$I,5,FALSE)</f>
        <v>Bountiful Equinox</v>
      </c>
      <c r="AD418" t="str">
        <f>VLOOKUP($A418,Events!$B:$I,6,FALSE)</f>
        <v>Noxious Nexus</v>
      </c>
      <c r="AE418" t="str">
        <f>VLOOKUP($A418,Events!$B:$I,7,FALSE)</f>
        <v>Cyclic Shifts</v>
      </c>
      <c r="AF418" t="str">
        <f>VLOOKUP($A418,Events!$B:$I,8,FALSE)</f>
        <v>Grasp of Thorns</v>
      </c>
    </row>
    <row r="419" spans="1:32" ht="15" customHeight="1" x14ac:dyDescent="0.3">
      <c r="A419" t="s">
        <v>24736</v>
      </c>
      <c r="B419" t="s">
        <v>24615</v>
      </c>
      <c r="C419" t="s">
        <v>24190</v>
      </c>
      <c r="D419" t="s">
        <v>6554</v>
      </c>
      <c r="E419" t="s">
        <v>95</v>
      </c>
      <c r="F419" t="s">
        <v>304</v>
      </c>
      <c r="G419" s="2" t="s">
        <v>24750</v>
      </c>
      <c r="H419" t="s">
        <v>25</v>
      </c>
      <c r="I419" s="1">
        <v>1</v>
      </c>
      <c r="J419" s="1">
        <v>0</v>
      </c>
      <c r="K419" s="1">
        <v>0</v>
      </c>
      <c r="L419" s="1">
        <v>1</v>
      </c>
      <c r="M419" s="1">
        <v>1</v>
      </c>
      <c r="O419" s="1">
        <f t="shared" si="54"/>
        <v>5</v>
      </c>
      <c r="P419" s="1">
        <f t="shared" si="55"/>
        <v>3</v>
      </c>
      <c r="Q419" s="1">
        <f t="shared" si="56"/>
        <v>0</v>
      </c>
      <c r="R419" s="1">
        <f t="shared" si="57"/>
        <v>2</v>
      </c>
      <c r="S419" s="1">
        <f t="shared" si="58"/>
        <v>0</v>
      </c>
      <c r="T419" s="1">
        <f t="shared" si="59"/>
        <v>0</v>
      </c>
      <c r="U419" s="1">
        <f t="shared" si="60"/>
        <v>0</v>
      </c>
      <c r="V419" s="1">
        <f t="shared" si="61"/>
        <v>3</v>
      </c>
      <c r="W419" s="19">
        <f>VLOOKUP(E419,'Win Rate'!B:I,8,FALSE)</f>
        <v>0.5084269662921348</v>
      </c>
      <c r="X419" s="20">
        <f>VLOOKUP(E419,'Win Rate'!B:J,9,FALSE)</f>
        <v>5.8562104731559854</v>
      </c>
      <c r="Y419" s="18" cm="1">
        <f t="array" ref="Y419">IFERROR(INDEX($Z$2:$Z418,SUMPRODUCT(MAX(ROW($D$2:$D418)*($D419=$D$2:$D418))-1)),_xlfn.IFNA(IF(VLOOKUP(D419,'4.2 Elo (Values)'!A:C,3,FALSE)&gt;0,VLOOKUP(Results!D419,'4.2 Elo (Values)'!A:C,3,FALSE),400),400))</f>
        <v>410.38940502048996</v>
      </c>
      <c r="Z419" s="18">
        <f>Y419+(IFERROR(VLOOKUP(D419,'4.2 Elo (Values)'!A:J,10,FALSE),40)*(V419-(1/(10^(((AVERAGEIFS(Y:Y,A:A,A419)+AVERAGEIFS(X:X,A:A,A419))-(Y419+X419))/400)+1)*O419)))</f>
        <v>434.12830598026517</v>
      </c>
      <c r="AA419" s="18">
        <f t="shared" si="62"/>
        <v>23.738900959775208</v>
      </c>
      <c r="AB419" t="str">
        <f>VLOOKUP($A419,Events!$B:$I,4,FALSE)</f>
        <v>Passing Seasons</v>
      </c>
      <c r="AC419" t="str">
        <f>VLOOKUP($A419,Events!$B:$I,5,FALSE)</f>
        <v>Bountiful Equinox</v>
      </c>
      <c r="AD419" t="str">
        <f>VLOOKUP($A419,Events!$B:$I,6,FALSE)</f>
        <v>Noxious Nexus</v>
      </c>
      <c r="AE419" t="str">
        <f>VLOOKUP($A419,Events!$B:$I,7,FALSE)</f>
        <v>Cyclic Shifts</v>
      </c>
      <c r="AF419" t="str">
        <f>VLOOKUP($A419,Events!$B:$I,8,FALSE)</f>
        <v>Grasp of Thorns</v>
      </c>
    </row>
    <row r="420" spans="1:32" ht="15" customHeight="1" x14ac:dyDescent="0.3">
      <c r="A420" t="s">
        <v>24736</v>
      </c>
      <c r="B420" t="s">
        <v>24615</v>
      </c>
      <c r="C420" t="s">
        <v>24190</v>
      </c>
      <c r="D420" t="s">
        <v>1185</v>
      </c>
      <c r="E420" t="s">
        <v>103</v>
      </c>
      <c r="F420" t="s">
        <v>24206</v>
      </c>
      <c r="G420" s="2" t="s">
        <v>24751</v>
      </c>
      <c r="H420" t="s">
        <v>25</v>
      </c>
      <c r="I420" s="1">
        <v>0</v>
      </c>
      <c r="J420" s="1">
        <v>1</v>
      </c>
      <c r="K420" s="1">
        <v>1</v>
      </c>
      <c r="L420" s="1">
        <v>0</v>
      </c>
      <c r="M420" s="1">
        <v>1</v>
      </c>
      <c r="O420" s="1">
        <f t="shared" si="54"/>
        <v>5</v>
      </c>
      <c r="P420" s="1">
        <f t="shared" si="55"/>
        <v>3</v>
      </c>
      <c r="Q420" s="1">
        <f t="shared" si="56"/>
        <v>0</v>
      </c>
      <c r="R420" s="1">
        <f t="shared" si="57"/>
        <v>2</v>
      </c>
      <c r="S420" s="1">
        <f t="shared" si="58"/>
        <v>0</v>
      </c>
      <c r="T420" s="1">
        <f t="shared" si="59"/>
        <v>0</v>
      </c>
      <c r="U420" s="1">
        <f t="shared" si="60"/>
        <v>0</v>
      </c>
      <c r="V420" s="1">
        <f t="shared" si="61"/>
        <v>3</v>
      </c>
      <c r="W420" s="19">
        <f>VLOOKUP(E420,'Win Rate'!B:I,8,FALSE)</f>
        <v>0.59113300492610843</v>
      </c>
      <c r="X420" s="20">
        <f>VLOOKUP(E420,'Win Rate'!B:J,9,FALSE)</f>
        <v>64.041261468620419</v>
      </c>
      <c r="Y420" s="18" cm="1">
        <f t="array" ref="Y420">IFERROR(INDEX($Z$2:$Z419,SUMPRODUCT(MAX(ROW($D$2:$D419)*($D420=$D$2:$D419))-1)),_xlfn.IFNA(IF(VLOOKUP(D420,'4.2 Elo (Values)'!A:C,3,FALSE)&gt;0,VLOOKUP(Results!D420,'4.2 Elo (Values)'!A:C,3,FALSE),400),400))</f>
        <v>508.48423783246147</v>
      </c>
      <c r="Z420" s="18">
        <f>Y420+(IFERROR(VLOOKUP(D420,'4.2 Elo (Values)'!A:J,10,FALSE),40)*(V420-(1/(10^(((AVERAGEIFS(Y:Y,A:A,A420)+AVERAGEIFS(X:X,A:A,A420))-(Y420+X420))/400)+1)*O420)))</f>
        <v>498.95867193709228</v>
      </c>
      <c r="AA420" s="18">
        <f t="shared" si="62"/>
        <v>-9.5255658953691977</v>
      </c>
      <c r="AB420" t="str">
        <f>VLOOKUP($A420,Events!$B:$I,4,FALSE)</f>
        <v>Passing Seasons</v>
      </c>
      <c r="AC420" t="str">
        <f>VLOOKUP($A420,Events!$B:$I,5,FALSE)</f>
        <v>Bountiful Equinox</v>
      </c>
      <c r="AD420" t="str">
        <f>VLOOKUP($A420,Events!$B:$I,6,FALSE)</f>
        <v>Noxious Nexus</v>
      </c>
      <c r="AE420" t="str">
        <f>VLOOKUP($A420,Events!$B:$I,7,FALSE)</f>
        <v>Cyclic Shifts</v>
      </c>
      <c r="AF420" t="str">
        <f>VLOOKUP($A420,Events!$B:$I,8,FALSE)</f>
        <v>Grasp of Thorns</v>
      </c>
    </row>
    <row r="421" spans="1:32" ht="15" customHeight="1" x14ac:dyDescent="0.3">
      <c r="A421" t="s">
        <v>24736</v>
      </c>
      <c r="B421" t="s">
        <v>24615</v>
      </c>
      <c r="C421" t="s">
        <v>24190</v>
      </c>
      <c r="D421" t="s">
        <v>4062</v>
      </c>
      <c r="E421" t="s">
        <v>42</v>
      </c>
      <c r="F421" t="s">
        <v>24203</v>
      </c>
      <c r="G421" s="2" t="s">
        <v>24752</v>
      </c>
      <c r="H421" t="s">
        <v>25</v>
      </c>
      <c r="I421" s="1">
        <v>0.5</v>
      </c>
      <c r="J421" s="1">
        <v>0</v>
      </c>
      <c r="K421" s="1">
        <v>1</v>
      </c>
      <c r="L421" s="1">
        <v>1</v>
      </c>
      <c r="M421" s="1">
        <v>0</v>
      </c>
      <c r="O421" s="1">
        <f t="shared" si="54"/>
        <v>5</v>
      </c>
      <c r="P421" s="1">
        <f t="shared" si="55"/>
        <v>2</v>
      </c>
      <c r="Q421" s="1">
        <f t="shared" si="56"/>
        <v>1</v>
      </c>
      <c r="R421" s="1">
        <f t="shared" si="57"/>
        <v>2</v>
      </c>
      <c r="S421" s="1">
        <f t="shared" si="58"/>
        <v>0</v>
      </c>
      <c r="T421" s="1">
        <f t="shared" si="59"/>
        <v>0</v>
      </c>
      <c r="U421" s="1">
        <f t="shared" si="60"/>
        <v>0</v>
      </c>
      <c r="V421" s="1">
        <f t="shared" si="61"/>
        <v>2.5</v>
      </c>
      <c r="W421" s="19">
        <f>VLOOKUP(E421,'Win Rate'!B:I,8,FALSE)</f>
        <v>0.47570850202429149</v>
      </c>
      <c r="X421" s="20">
        <f>VLOOKUP(E421,'Win Rate'!B:J,9,FALSE)</f>
        <v>-16.89276072380623</v>
      </c>
      <c r="Y421" s="18" cm="1">
        <f t="array" ref="Y421">IFERROR(INDEX($Z$2:$Z420,SUMPRODUCT(MAX(ROW($D$2:$D420)*($D421=$D$2:$D420))-1)),_xlfn.IFNA(IF(VLOOKUP(D421,'4.2 Elo (Values)'!A:C,3,FALSE)&gt;0,VLOOKUP(Results!D421,'4.2 Elo (Values)'!A:C,3,FALSE),400),400))</f>
        <v>428.81540576614361</v>
      </c>
      <c r="Z421" s="18">
        <f>Y421+(IFERROR(VLOOKUP(D421,'4.2 Elo (Values)'!A:J,10,FALSE),40)*(V421-(1/(10^(((AVERAGEIFS(Y:Y,A:A,A421)+AVERAGEIFS(X:X,A:A,A421))-(Y421+X421))/400)+1)*O421)))</f>
        <v>433.7961764345626</v>
      </c>
      <c r="AA421" s="18">
        <f t="shared" si="62"/>
        <v>4.9807706684189839</v>
      </c>
      <c r="AB421" t="str">
        <f>VLOOKUP($A421,Events!$B:$I,4,FALSE)</f>
        <v>Passing Seasons</v>
      </c>
      <c r="AC421" t="str">
        <f>VLOOKUP($A421,Events!$B:$I,5,FALSE)</f>
        <v>Bountiful Equinox</v>
      </c>
      <c r="AD421" t="str">
        <f>VLOOKUP($A421,Events!$B:$I,6,FALSE)</f>
        <v>Noxious Nexus</v>
      </c>
      <c r="AE421" t="str">
        <f>VLOOKUP($A421,Events!$B:$I,7,FALSE)</f>
        <v>Cyclic Shifts</v>
      </c>
      <c r="AF421" t="str">
        <f>VLOOKUP($A421,Events!$B:$I,8,FALSE)</f>
        <v>Grasp of Thorns</v>
      </c>
    </row>
    <row r="422" spans="1:32" ht="15" customHeight="1" x14ac:dyDescent="0.3">
      <c r="A422" t="s">
        <v>24736</v>
      </c>
      <c r="B422" t="s">
        <v>24615</v>
      </c>
      <c r="C422" t="s">
        <v>24190</v>
      </c>
      <c r="D422" t="s">
        <v>24753</v>
      </c>
      <c r="E422" t="s">
        <v>83</v>
      </c>
      <c r="F422" t="s">
        <v>84</v>
      </c>
      <c r="G422" s="2" t="s">
        <v>24754</v>
      </c>
      <c r="H422" t="s">
        <v>25</v>
      </c>
      <c r="I422" s="1">
        <v>0</v>
      </c>
      <c r="J422" s="1">
        <v>1</v>
      </c>
      <c r="K422" s="1">
        <v>1</v>
      </c>
      <c r="L422" s="1">
        <v>0</v>
      </c>
      <c r="M422" s="1">
        <v>0</v>
      </c>
      <c r="O422" s="1">
        <f t="shared" si="54"/>
        <v>5</v>
      </c>
      <c r="P422" s="1">
        <f t="shared" si="55"/>
        <v>2</v>
      </c>
      <c r="Q422" s="1">
        <f t="shared" si="56"/>
        <v>0</v>
      </c>
      <c r="R422" s="1">
        <f t="shared" si="57"/>
        <v>3</v>
      </c>
      <c r="S422" s="1">
        <f t="shared" si="58"/>
        <v>0</v>
      </c>
      <c r="T422" s="1">
        <f t="shared" si="59"/>
        <v>0</v>
      </c>
      <c r="U422" s="1">
        <f t="shared" si="60"/>
        <v>0</v>
      </c>
      <c r="V422" s="1">
        <f t="shared" si="61"/>
        <v>2</v>
      </c>
      <c r="W422" s="19">
        <f>VLOOKUP(E422,'Win Rate'!B:I,8,FALSE)</f>
        <v>0.56644518272425248</v>
      </c>
      <c r="X422" s="20">
        <f>VLOOKUP(E422,'Win Rate'!B:J,9,FALSE)</f>
        <v>46.445548661686693</v>
      </c>
      <c r="Y422" s="18" cm="1">
        <f t="array" ref="Y422">IFERROR(INDEX($Z$2:$Z421,SUMPRODUCT(MAX(ROW($D$2:$D421)*($D422=$D$2:$D421))-1)),_xlfn.IFNA(IF(VLOOKUP(D422,'4.2 Elo (Values)'!A:C,3,FALSE)&gt;0,VLOOKUP(Results!D422,'4.2 Elo (Values)'!A:C,3,FALSE),400),400))</f>
        <v>433.78191744378057</v>
      </c>
      <c r="Z422" s="18">
        <f>Y422+(IFERROR(VLOOKUP(D422,'4.2 Elo (Values)'!A:J,10,FALSE),40)*(V422-(1/(10^(((AVERAGEIFS(Y:Y,A:A,A422)+AVERAGEIFS(X:X,A:A,A422))-(Y422+X422))/400)+1)*O422)))</f>
        <v>399.21154637230421</v>
      </c>
      <c r="AA422" s="18">
        <f t="shared" si="62"/>
        <v>-34.570371071476359</v>
      </c>
      <c r="AB422" t="str">
        <f>VLOOKUP($A422,Events!$B:$I,4,FALSE)</f>
        <v>Passing Seasons</v>
      </c>
      <c r="AC422" t="str">
        <f>VLOOKUP($A422,Events!$B:$I,5,FALSE)</f>
        <v>Bountiful Equinox</v>
      </c>
      <c r="AD422" t="str">
        <f>VLOOKUP($A422,Events!$B:$I,6,FALSE)</f>
        <v>Noxious Nexus</v>
      </c>
      <c r="AE422" t="str">
        <f>VLOOKUP($A422,Events!$B:$I,7,FALSE)</f>
        <v>Cyclic Shifts</v>
      </c>
      <c r="AF422" t="str">
        <f>VLOOKUP($A422,Events!$B:$I,8,FALSE)</f>
        <v>Grasp of Thorns</v>
      </c>
    </row>
    <row r="423" spans="1:32" ht="15" customHeight="1" x14ac:dyDescent="0.3">
      <c r="A423" t="s">
        <v>24736</v>
      </c>
      <c r="B423" t="s">
        <v>24615</v>
      </c>
      <c r="C423" t="s">
        <v>24190</v>
      </c>
      <c r="D423" t="s">
        <v>3034</v>
      </c>
      <c r="E423" t="s">
        <v>24208</v>
      </c>
      <c r="F423" t="s">
        <v>12</v>
      </c>
      <c r="G423" s="2" t="s">
        <v>24755</v>
      </c>
      <c r="H423" t="s">
        <v>25</v>
      </c>
      <c r="I423" s="1">
        <v>1</v>
      </c>
      <c r="J423" s="1">
        <v>0</v>
      </c>
      <c r="K423" s="1">
        <v>0</v>
      </c>
      <c r="L423" s="1">
        <v>0</v>
      </c>
      <c r="M423" s="1">
        <v>1</v>
      </c>
      <c r="O423" s="1">
        <f t="shared" si="54"/>
        <v>5</v>
      </c>
      <c r="P423" s="1">
        <f t="shared" si="55"/>
        <v>2</v>
      </c>
      <c r="Q423" s="1">
        <f t="shared" si="56"/>
        <v>0</v>
      </c>
      <c r="R423" s="1">
        <f t="shared" si="57"/>
        <v>3</v>
      </c>
      <c r="S423" s="1">
        <f t="shared" si="58"/>
        <v>0</v>
      </c>
      <c r="T423" s="1">
        <f t="shared" si="59"/>
        <v>0</v>
      </c>
      <c r="U423" s="1">
        <f t="shared" si="60"/>
        <v>0</v>
      </c>
      <c r="V423" s="1">
        <f t="shared" si="61"/>
        <v>2</v>
      </c>
      <c r="W423" s="19">
        <f>VLOOKUP(E423,'Win Rate'!B:I,8,FALSE)</f>
        <v>0.46802325581395349</v>
      </c>
      <c r="X423" s="20">
        <f>VLOOKUP(E423,'Win Rate'!B:J,9,FALSE)</f>
        <v>-22.250085479431931</v>
      </c>
      <c r="Y423" s="18" cm="1">
        <f t="array" ref="Y423">IFERROR(INDEX($Z$2:$Z422,SUMPRODUCT(MAX(ROW($D$2:$D422)*($D423=$D$2:$D422))-1)),_xlfn.IFNA(IF(VLOOKUP(D423,'4.2 Elo (Values)'!A:C,3,FALSE)&gt;0,VLOOKUP(Results!D423,'4.2 Elo (Values)'!A:C,3,FALSE),400),400))</f>
        <v>437.84456966467246</v>
      </c>
      <c r="Z423" s="18">
        <f>Y423+(IFERROR(VLOOKUP(D423,'4.2 Elo (Values)'!A:J,10,FALSE),40)*(V423-(1/(10^(((AVERAGEIFS(Y:Y,A:A,A423)+AVERAGEIFS(X:X,A:A,A423))-(Y423+X423))/400)+1)*O423)))</f>
        <v>429.80758781216366</v>
      </c>
      <c r="AA423" s="18">
        <f t="shared" si="62"/>
        <v>-8.0369818525088021</v>
      </c>
      <c r="AB423" t="str">
        <f>VLOOKUP($A423,Events!$B:$I,4,FALSE)</f>
        <v>Passing Seasons</v>
      </c>
      <c r="AC423" t="str">
        <f>VLOOKUP($A423,Events!$B:$I,5,FALSE)</f>
        <v>Bountiful Equinox</v>
      </c>
      <c r="AD423" t="str">
        <f>VLOOKUP($A423,Events!$B:$I,6,FALSE)</f>
        <v>Noxious Nexus</v>
      </c>
      <c r="AE423" t="str">
        <f>VLOOKUP($A423,Events!$B:$I,7,FALSE)</f>
        <v>Cyclic Shifts</v>
      </c>
      <c r="AF423" t="str">
        <f>VLOOKUP($A423,Events!$B:$I,8,FALSE)</f>
        <v>Grasp of Thorns</v>
      </c>
    </row>
    <row r="424" spans="1:32" ht="15" customHeight="1" x14ac:dyDescent="0.3">
      <c r="A424" t="s">
        <v>24736</v>
      </c>
      <c r="B424" t="s">
        <v>24615</v>
      </c>
      <c r="C424" t="s">
        <v>24190</v>
      </c>
      <c r="D424" t="s">
        <v>21677</v>
      </c>
      <c r="E424" t="s">
        <v>87</v>
      </c>
      <c r="F424" t="s">
        <v>88</v>
      </c>
      <c r="G424" s="2" t="s">
        <v>24756</v>
      </c>
      <c r="H424" t="s">
        <v>25</v>
      </c>
      <c r="I424" s="1">
        <v>1</v>
      </c>
      <c r="J424" s="1">
        <v>0</v>
      </c>
      <c r="K424" s="1">
        <v>0</v>
      </c>
      <c r="L424" s="1">
        <v>0</v>
      </c>
      <c r="M424" s="1">
        <v>1</v>
      </c>
      <c r="O424" s="1">
        <f t="shared" si="54"/>
        <v>5</v>
      </c>
      <c r="P424" s="1">
        <f t="shared" si="55"/>
        <v>2</v>
      </c>
      <c r="Q424" s="1">
        <f t="shared" si="56"/>
        <v>0</v>
      </c>
      <c r="R424" s="1">
        <f t="shared" si="57"/>
        <v>3</v>
      </c>
      <c r="S424" s="1">
        <f t="shared" si="58"/>
        <v>0</v>
      </c>
      <c r="T424" s="1">
        <f t="shared" si="59"/>
        <v>0</v>
      </c>
      <c r="U424" s="1">
        <f t="shared" si="60"/>
        <v>0</v>
      </c>
      <c r="V424" s="1">
        <f t="shared" si="61"/>
        <v>2</v>
      </c>
      <c r="W424" s="19">
        <f>VLOOKUP(E424,'Win Rate'!B:I,8,FALSE)</f>
        <v>0.51546391752577314</v>
      </c>
      <c r="X424" s="20">
        <f>VLOOKUP(E424,'Win Rate'!B:J,9,FALSE)</f>
        <v>10.748858560120498</v>
      </c>
      <c r="Y424" s="18" cm="1">
        <f t="array" ref="Y424">IFERROR(INDEX($Z$2:$Z423,SUMPRODUCT(MAX(ROW($D$2:$D423)*($D424=$D$2:$D423))-1)),_xlfn.IFNA(IF(VLOOKUP(D424,'4.2 Elo (Values)'!A:C,3,FALSE)&gt;0,VLOOKUP(Results!D424,'4.2 Elo (Values)'!A:C,3,FALSE),400),400))</f>
        <v>343.6116455659913</v>
      </c>
      <c r="Z424" s="18">
        <f>Y424+(IFERROR(VLOOKUP(D424,'4.2 Elo (Values)'!A:J,10,FALSE),40)*(V424-(1/(10^(((AVERAGEIFS(Y:Y,A:A,A424)+AVERAGEIFS(X:X,A:A,A424))-(Y424+X424))/400)+1)*O424)))</f>
        <v>344.22413590664223</v>
      </c>
      <c r="AA424" s="18">
        <f t="shared" si="62"/>
        <v>0.6124903406509361</v>
      </c>
      <c r="AB424" t="str">
        <f>VLOOKUP($A424,Events!$B:$I,4,FALSE)</f>
        <v>Passing Seasons</v>
      </c>
      <c r="AC424" t="str">
        <f>VLOOKUP($A424,Events!$B:$I,5,FALSE)</f>
        <v>Bountiful Equinox</v>
      </c>
      <c r="AD424" t="str">
        <f>VLOOKUP($A424,Events!$B:$I,6,FALSE)</f>
        <v>Noxious Nexus</v>
      </c>
      <c r="AE424" t="str">
        <f>VLOOKUP($A424,Events!$B:$I,7,FALSE)</f>
        <v>Cyclic Shifts</v>
      </c>
      <c r="AF424" t="str">
        <f>VLOOKUP($A424,Events!$B:$I,8,FALSE)</f>
        <v>Grasp of Thorns</v>
      </c>
    </row>
    <row r="425" spans="1:32" ht="15" customHeight="1" x14ac:dyDescent="0.3">
      <c r="A425" t="s">
        <v>24736</v>
      </c>
      <c r="B425" t="s">
        <v>24615</v>
      </c>
      <c r="C425" t="s">
        <v>24190</v>
      </c>
      <c r="D425" t="s">
        <v>5368</v>
      </c>
      <c r="E425" t="s">
        <v>181</v>
      </c>
      <c r="F425" t="s">
        <v>188</v>
      </c>
      <c r="G425" s="2" t="s">
        <v>24757</v>
      </c>
      <c r="H425" t="s">
        <v>25</v>
      </c>
      <c r="I425" s="1">
        <v>0</v>
      </c>
      <c r="J425" s="1">
        <v>0</v>
      </c>
      <c r="K425" s="1">
        <v>1</v>
      </c>
      <c r="L425" s="1">
        <v>1</v>
      </c>
      <c r="M425" s="1">
        <v>0</v>
      </c>
      <c r="O425" s="1">
        <f t="shared" si="54"/>
        <v>5</v>
      </c>
      <c r="P425" s="1">
        <f t="shared" si="55"/>
        <v>2</v>
      </c>
      <c r="Q425" s="1">
        <f t="shared" si="56"/>
        <v>0</v>
      </c>
      <c r="R425" s="1">
        <f t="shared" si="57"/>
        <v>3</v>
      </c>
      <c r="S425" s="1">
        <f t="shared" si="58"/>
        <v>0</v>
      </c>
      <c r="T425" s="1">
        <f t="shared" si="59"/>
        <v>0</v>
      </c>
      <c r="U425" s="1">
        <f t="shared" si="60"/>
        <v>0</v>
      </c>
      <c r="V425" s="1">
        <f t="shared" si="61"/>
        <v>2</v>
      </c>
      <c r="W425" s="19">
        <f>VLOOKUP(E425,'Win Rate'!B:I,8,FALSE)</f>
        <v>0.46694214876033058</v>
      </c>
      <c r="X425" s="20">
        <f>VLOOKUP(E425,'Win Rate'!B:J,9,FALSE)</f>
        <v>-23.004506726331698</v>
      </c>
      <c r="Y425" s="18" cm="1">
        <f t="array" ref="Y425">IFERROR(INDEX($Z$2:$Z424,SUMPRODUCT(MAX(ROW($D$2:$D424)*($D425=$D$2:$D424))-1)),_xlfn.IFNA(IF(VLOOKUP(D425,'4.2 Elo (Values)'!A:C,3,FALSE)&gt;0,VLOOKUP(Results!D425,'4.2 Elo (Values)'!A:C,3,FALSE),400),400))</f>
        <v>416.92237856555494</v>
      </c>
      <c r="Z425" s="18">
        <f>Y425+(IFERROR(VLOOKUP(D425,'4.2 Elo (Values)'!A:J,10,FALSE),40)*(V425-(1/(10^(((AVERAGEIFS(Y:Y,A:A,A425)+AVERAGEIFS(X:X,A:A,A425))-(Y425+X425))/400)+1)*O425)))</f>
        <v>411.98847749933208</v>
      </c>
      <c r="AA425" s="18">
        <f t="shared" si="62"/>
        <v>-4.9339010662228588</v>
      </c>
      <c r="AB425" t="str">
        <f>VLOOKUP($A425,Events!$B:$I,4,FALSE)</f>
        <v>Passing Seasons</v>
      </c>
      <c r="AC425" t="str">
        <f>VLOOKUP($A425,Events!$B:$I,5,FALSE)</f>
        <v>Bountiful Equinox</v>
      </c>
      <c r="AD425" t="str">
        <f>VLOOKUP($A425,Events!$B:$I,6,FALSE)</f>
        <v>Noxious Nexus</v>
      </c>
      <c r="AE425" t="str">
        <f>VLOOKUP($A425,Events!$B:$I,7,FALSE)</f>
        <v>Cyclic Shifts</v>
      </c>
      <c r="AF425" t="str">
        <f>VLOOKUP($A425,Events!$B:$I,8,FALSE)</f>
        <v>Grasp of Thorns</v>
      </c>
    </row>
    <row r="426" spans="1:32" ht="15" customHeight="1" x14ac:dyDescent="0.3">
      <c r="A426" t="s">
        <v>24736</v>
      </c>
      <c r="B426" t="s">
        <v>24615</v>
      </c>
      <c r="C426" t="s">
        <v>24190</v>
      </c>
      <c r="D426" t="s">
        <v>10896</v>
      </c>
      <c r="E426" t="s">
        <v>39</v>
      </c>
      <c r="F426" t="s">
        <v>164</v>
      </c>
      <c r="G426" s="2" t="s">
        <v>24758</v>
      </c>
      <c r="H426" t="s">
        <v>25</v>
      </c>
      <c r="I426" s="1">
        <v>1</v>
      </c>
      <c r="J426" s="1">
        <v>1</v>
      </c>
      <c r="K426" s="1">
        <v>0</v>
      </c>
      <c r="L426" s="1">
        <v>0</v>
      </c>
      <c r="M426" s="1">
        <v>0</v>
      </c>
      <c r="O426" s="1">
        <f t="shared" si="54"/>
        <v>5</v>
      </c>
      <c r="P426" s="1">
        <f t="shared" si="55"/>
        <v>2</v>
      </c>
      <c r="Q426" s="1">
        <f t="shared" si="56"/>
        <v>0</v>
      </c>
      <c r="R426" s="1">
        <f t="shared" si="57"/>
        <v>3</v>
      </c>
      <c r="S426" s="1">
        <f t="shared" si="58"/>
        <v>0</v>
      </c>
      <c r="T426" s="1">
        <f t="shared" si="59"/>
        <v>0</v>
      </c>
      <c r="U426" s="1">
        <f t="shared" si="60"/>
        <v>0</v>
      </c>
      <c r="V426" s="1">
        <f t="shared" si="61"/>
        <v>2</v>
      </c>
      <c r="W426" s="19">
        <f>VLOOKUP(E426,'Win Rate'!B:I,8,FALSE)</f>
        <v>0.42931034482758623</v>
      </c>
      <c r="X426" s="20">
        <f>VLOOKUP(E426,'Win Rate'!B:J,9,FALSE)</f>
        <v>-49.451458671992945</v>
      </c>
      <c r="Y426" s="18" cm="1">
        <f t="array" ref="Y426">IFERROR(INDEX($Z$2:$Z425,SUMPRODUCT(MAX(ROW($D$2:$D425)*($D426=$D$2:$D425))-1)),_xlfn.IFNA(IF(VLOOKUP(D426,'4.2 Elo (Values)'!A:C,3,FALSE)&gt;0,VLOOKUP(Results!D426,'4.2 Elo (Values)'!A:C,3,FALSE),400),400))</f>
        <v>393.46475530922385</v>
      </c>
      <c r="Z426" s="18">
        <f>Y426+(IFERROR(VLOOKUP(D426,'4.2 Elo (Values)'!A:J,10,FALSE),40)*(V426-(1/(10^(((AVERAGEIFS(Y:Y,A:A,A426)+AVERAGEIFS(X:X,A:A,A426))-(Y426+X426))/400)+1)*O426)))</f>
        <v>397.51504096929972</v>
      </c>
      <c r="AA426" s="18">
        <f t="shared" si="62"/>
        <v>4.0502856600758719</v>
      </c>
      <c r="AB426" t="str">
        <f>VLOOKUP($A426,Events!$B:$I,4,FALSE)</f>
        <v>Passing Seasons</v>
      </c>
      <c r="AC426" t="str">
        <f>VLOOKUP($A426,Events!$B:$I,5,FALSE)</f>
        <v>Bountiful Equinox</v>
      </c>
      <c r="AD426" t="str">
        <f>VLOOKUP($A426,Events!$B:$I,6,FALSE)</f>
        <v>Noxious Nexus</v>
      </c>
      <c r="AE426" t="str">
        <f>VLOOKUP($A426,Events!$B:$I,7,FALSE)</f>
        <v>Cyclic Shifts</v>
      </c>
      <c r="AF426" t="str">
        <f>VLOOKUP($A426,Events!$B:$I,8,FALSE)</f>
        <v>Grasp of Thorns</v>
      </c>
    </row>
    <row r="427" spans="1:32" ht="15" customHeight="1" x14ac:dyDescent="0.3">
      <c r="A427" t="s">
        <v>24736</v>
      </c>
      <c r="B427" t="s">
        <v>24615</v>
      </c>
      <c r="C427" t="s">
        <v>24190</v>
      </c>
      <c r="D427" t="s">
        <v>15365</v>
      </c>
      <c r="E427" t="s">
        <v>146</v>
      </c>
      <c r="F427" t="s">
        <v>163</v>
      </c>
      <c r="G427" s="2" t="s">
        <v>24759</v>
      </c>
      <c r="H427" t="s">
        <v>25</v>
      </c>
      <c r="I427" s="1">
        <v>0</v>
      </c>
      <c r="J427" s="1">
        <v>1</v>
      </c>
      <c r="K427" s="1">
        <v>1</v>
      </c>
      <c r="L427" s="1">
        <v>0</v>
      </c>
      <c r="M427" s="1">
        <v>0</v>
      </c>
      <c r="O427" s="1">
        <f t="shared" si="54"/>
        <v>5</v>
      </c>
      <c r="P427" s="1">
        <f t="shared" si="55"/>
        <v>2</v>
      </c>
      <c r="Q427" s="1">
        <f t="shared" si="56"/>
        <v>0</v>
      </c>
      <c r="R427" s="1">
        <f t="shared" si="57"/>
        <v>3</v>
      </c>
      <c r="S427" s="1">
        <f t="shared" si="58"/>
        <v>0</v>
      </c>
      <c r="T427" s="1">
        <f t="shared" si="59"/>
        <v>0</v>
      </c>
      <c r="U427" s="1">
        <f t="shared" si="60"/>
        <v>0</v>
      </c>
      <c r="V427" s="1">
        <f t="shared" si="61"/>
        <v>2</v>
      </c>
      <c r="W427" s="19">
        <f>VLOOKUP(E427,'Win Rate'!B:I,8,FALSE)</f>
        <v>0.48071216617210683</v>
      </c>
      <c r="X427" s="20">
        <f>VLOOKUP(E427,'Win Rate'!B:J,9,FALSE)</f>
        <v>-13.409213657465418</v>
      </c>
      <c r="Y427" s="18" cm="1">
        <f t="array" ref="Y427">IFERROR(INDEX($Z$2:$Z426,SUMPRODUCT(MAX(ROW($D$2:$D426)*($D427=$D$2:$D426))-1)),_xlfn.IFNA(IF(VLOOKUP(D427,'4.2 Elo (Values)'!A:C,3,FALSE)&gt;0,VLOOKUP(Results!D427,'4.2 Elo (Values)'!A:C,3,FALSE),400),400))</f>
        <v>382.89468511915197</v>
      </c>
      <c r="Z427" s="18">
        <f>Y427+(IFERROR(VLOOKUP(D427,'4.2 Elo (Values)'!A:J,10,FALSE),40)*(V427-(1/(10^(((AVERAGEIFS(Y:Y,A:A,A427)+AVERAGEIFS(X:X,A:A,A427))-(Y427+X427))/400)+1)*O427)))</f>
        <v>379.92637001106198</v>
      </c>
      <c r="AA427" s="18">
        <f t="shared" si="62"/>
        <v>-2.9683151080899961</v>
      </c>
      <c r="AB427" t="str">
        <f>VLOOKUP($A427,Events!$B:$I,4,FALSE)</f>
        <v>Passing Seasons</v>
      </c>
      <c r="AC427" t="str">
        <f>VLOOKUP($A427,Events!$B:$I,5,FALSE)</f>
        <v>Bountiful Equinox</v>
      </c>
      <c r="AD427" t="str">
        <f>VLOOKUP($A427,Events!$B:$I,6,FALSE)</f>
        <v>Noxious Nexus</v>
      </c>
      <c r="AE427" t="str">
        <f>VLOOKUP($A427,Events!$B:$I,7,FALSE)</f>
        <v>Cyclic Shifts</v>
      </c>
      <c r="AF427" t="str">
        <f>VLOOKUP($A427,Events!$B:$I,8,FALSE)</f>
        <v>Grasp of Thorns</v>
      </c>
    </row>
    <row r="428" spans="1:32" ht="15" customHeight="1" x14ac:dyDescent="0.3">
      <c r="A428" t="s">
        <v>24736</v>
      </c>
      <c r="B428" t="s">
        <v>24615</v>
      </c>
      <c r="C428" t="s">
        <v>24190</v>
      </c>
      <c r="D428" t="s">
        <v>793</v>
      </c>
      <c r="E428" t="s">
        <v>49</v>
      </c>
      <c r="F428" t="s">
        <v>217</v>
      </c>
      <c r="G428" s="2" t="s">
        <v>24760</v>
      </c>
      <c r="H428" t="s">
        <v>25</v>
      </c>
      <c r="I428" s="1">
        <v>1</v>
      </c>
      <c r="J428" s="1">
        <v>0</v>
      </c>
      <c r="K428" s="1">
        <v>0</v>
      </c>
      <c r="L428" s="1">
        <v>0</v>
      </c>
      <c r="M428" s="1">
        <v>1</v>
      </c>
      <c r="O428" s="1">
        <f t="shared" si="54"/>
        <v>5</v>
      </c>
      <c r="P428" s="1">
        <f t="shared" si="55"/>
        <v>2</v>
      </c>
      <c r="Q428" s="1">
        <f t="shared" si="56"/>
        <v>0</v>
      </c>
      <c r="R428" s="1">
        <f t="shared" si="57"/>
        <v>3</v>
      </c>
      <c r="S428" s="1">
        <f t="shared" si="58"/>
        <v>0</v>
      </c>
      <c r="T428" s="1">
        <f t="shared" si="59"/>
        <v>0</v>
      </c>
      <c r="U428" s="1">
        <f t="shared" si="60"/>
        <v>0</v>
      </c>
      <c r="V428" s="1">
        <f t="shared" si="61"/>
        <v>2</v>
      </c>
      <c r="W428" s="19">
        <f>VLOOKUP(E428,'Win Rate'!B:I,8,FALSE)</f>
        <v>0.45549738219895286</v>
      </c>
      <c r="X428" s="20">
        <f>VLOOKUP(E428,'Win Rate'!B:J,9,FALSE)</f>
        <v>-31.005634672064751</v>
      </c>
      <c r="Y428" s="18" cm="1">
        <f t="array" ref="Y428">IFERROR(INDEX($Z$2:$Z427,SUMPRODUCT(MAX(ROW($D$2:$D427)*($D428=$D$2:$D427))-1)),_xlfn.IFNA(IF(VLOOKUP(D428,'4.2 Elo (Values)'!A:C,3,FALSE)&gt;0,VLOOKUP(Results!D428,'4.2 Elo (Values)'!A:C,3,FALSE),400),400))</f>
        <v>563.36922612470858</v>
      </c>
      <c r="Z428" s="18">
        <f>Y428+(IFERROR(VLOOKUP(D428,'4.2 Elo (Values)'!A:J,10,FALSE),40)*(V428-(1/(10^(((AVERAGEIFS(Y:Y,A:A,A428)+AVERAGEIFS(X:X,A:A,A428))-(Y428+X428))/400)+1)*O428)))</f>
        <v>538.94978891884489</v>
      </c>
      <c r="AA428" s="18">
        <f t="shared" si="62"/>
        <v>-24.419437205863687</v>
      </c>
      <c r="AB428" t="str">
        <f>VLOOKUP($A428,Events!$B:$I,4,FALSE)</f>
        <v>Passing Seasons</v>
      </c>
      <c r="AC428" t="str">
        <f>VLOOKUP($A428,Events!$B:$I,5,FALSE)</f>
        <v>Bountiful Equinox</v>
      </c>
      <c r="AD428" t="str">
        <f>VLOOKUP($A428,Events!$B:$I,6,FALSE)</f>
        <v>Noxious Nexus</v>
      </c>
      <c r="AE428" t="str">
        <f>VLOOKUP($A428,Events!$B:$I,7,FALSE)</f>
        <v>Cyclic Shifts</v>
      </c>
      <c r="AF428" t="str">
        <f>VLOOKUP($A428,Events!$B:$I,8,FALSE)</f>
        <v>Grasp of Thorns</v>
      </c>
    </row>
    <row r="429" spans="1:32" ht="15" customHeight="1" x14ac:dyDescent="0.3">
      <c r="A429" t="s">
        <v>24736</v>
      </c>
      <c r="B429" t="s">
        <v>24615</v>
      </c>
      <c r="C429" t="s">
        <v>24190</v>
      </c>
      <c r="D429" t="s">
        <v>22795</v>
      </c>
      <c r="E429" t="s">
        <v>45</v>
      </c>
      <c r="F429" t="s">
        <v>24199</v>
      </c>
      <c r="G429" s="2" t="s">
        <v>24761</v>
      </c>
      <c r="H429" t="s">
        <v>25</v>
      </c>
      <c r="I429" s="1">
        <v>0</v>
      </c>
      <c r="J429" s="1">
        <v>1</v>
      </c>
      <c r="K429" s="1">
        <v>0</v>
      </c>
      <c r="L429" s="1">
        <v>1</v>
      </c>
      <c r="M429" s="1">
        <v>0</v>
      </c>
      <c r="O429" s="1">
        <f t="shared" si="54"/>
        <v>5</v>
      </c>
      <c r="P429" s="1">
        <f t="shared" si="55"/>
        <v>2</v>
      </c>
      <c r="Q429" s="1">
        <f t="shared" si="56"/>
        <v>0</v>
      </c>
      <c r="R429" s="1">
        <f t="shared" si="57"/>
        <v>3</v>
      </c>
      <c r="S429" s="1">
        <f t="shared" si="58"/>
        <v>0</v>
      </c>
      <c r="T429" s="1">
        <f t="shared" si="59"/>
        <v>0</v>
      </c>
      <c r="U429" s="1">
        <f t="shared" si="60"/>
        <v>0</v>
      </c>
      <c r="V429" s="1">
        <f t="shared" si="61"/>
        <v>2</v>
      </c>
      <c r="W429" s="19">
        <f>VLOOKUP(E429,'Win Rate'!B:I,8,FALSE)</f>
        <v>0.42152466367713004</v>
      </c>
      <c r="X429" s="20">
        <f>VLOOKUP(E429,'Win Rate'!B:J,9,FALSE)</f>
        <v>-54.98474267982013</v>
      </c>
      <c r="Y429" s="18" cm="1">
        <f t="array" ref="Y429">IFERROR(INDEX($Z$2:$Z428,SUMPRODUCT(MAX(ROW($D$2:$D428)*($D429=$D$2:$D428))-1)),_xlfn.IFNA(IF(VLOOKUP(D429,'4.2 Elo (Values)'!A:C,3,FALSE)&gt;0,VLOOKUP(Results!D429,'4.2 Elo (Values)'!A:C,3,FALSE),400),400))</f>
        <v>300.55619189222324</v>
      </c>
      <c r="Z429" s="18">
        <f>Y429+(IFERROR(VLOOKUP(D429,'4.2 Elo (Values)'!A:J,10,FALSE),40)*(V429-(1/(10^(((AVERAGEIFS(Y:Y,A:A,A429)+AVERAGEIFS(X:X,A:A,A429))-(Y429+X429))/400)+1)*O429)))</f>
        <v>328.990746687213</v>
      </c>
      <c r="AA429" s="18">
        <f t="shared" si="62"/>
        <v>28.434554794989765</v>
      </c>
      <c r="AB429" t="str">
        <f>VLOOKUP($A429,Events!$B:$I,4,FALSE)</f>
        <v>Passing Seasons</v>
      </c>
      <c r="AC429" t="str">
        <f>VLOOKUP($A429,Events!$B:$I,5,FALSE)</f>
        <v>Bountiful Equinox</v>
      </c>
      <c r="AD429" t="str">
        <f>VLOOKUP($A429,Events!$B:$I,6,FALSE)</f>
        <v>Noxious Nexus</v>
      </c>
      <c r="AE429" t="str">
        <f>VLOOKUP($A429,Events!$B:$I,7,FALSE)</f>
        <v>Cyclic Shifts</v>
      </c>
      <c r="AF429" t="str">
        <f>VLOOKUP($A429,Events!$B:$I,8,FALSE)</f>
        <v>Grasp of Thorns</v>
      </c>
    </row>
    <row r="430" spans="1:32" ht="15" customHeight="1" x14ac:dyDescent="0.3">
      <c r="A430" t="s">
        <v>24736</v>
      </c>
      <c r="B430" t="s">
        <v>24615</v>
      </c>
      <c r="C430" t="s">
        <v>24190</v>
      </c>
      <c r="D430" t="s">
        <v>271</v>
      </c>
      <c r="E430" t="s">
        <v>20</v>
      </c>
      <c r="F430" t="s">
        <v>24211</v>
      </c>
      <c r="G430" s="2" t="s">
        <v>24762</v>
      </c>
      <c r="H430" t="s">
        <v>25</v>
      </c>
      <c r="I430" s="1">
        <v>1</v>
      </c>
      <c r="J430" s="1">
        <v>0</v>
      </c>
      <c r="K430" s="1">
        <v>1</v>
      </c>
      <c r="L430" s="1">
        <v>0</v>
      </c>
      <c r="O430" s="1">
        <f t="shared" si="54"/>
        <v>4</v>
      </c>
      <c r="P430" s="1">
        <f t="shared" si="55"/>
        <v>2</v>
      </c>
      <c r="Q430" s="1">
        <f t="shared" si="56"/>
        <v>0</v>
      </c>
      <c r="R430" s="1">
        <f t="shared" si="57"/>
        <v>2</v>
      </c>
      <c r="S430" s="1">
        <f t="shared" si="58"/>
        <v>0</v>
      </c>
      <c r="T430" s="1">
        <f t="shared" si="59"/>
        <v>0</v>
      </c>
      <c r="U430" s="1">
        <f t="shared" si="60"/>
        <v>0</v>
      </c>
      <c r="V430" s="1">
        <f t="shared" si="61"/>
        <v>2</v>
      </c>
      <c r="W430" s="19">
        <f>VLOOKUP(E430,'Win Rate'!B:I,8,FALSE)</f>
        <v>0.41608391608391609</v>
      </c>
      <c r="X430" s="20">
        <f>VLOOKUP(E430,'Win Rate'!B:J,9,FALSE)</f>
        <v>-58.867803902021024</v>
      </c>
      <c r="Y430" s="18" cm="1">
        <f t="array" ref="Y430">IFERROR(INDEX($Z$2:$Z429,SUMPRODUCT(MAX(ROW($D$2:$D429)*($D430=$D$2:$D429))-1)),_xlfn.IFNA(IF(VLOOKUP(D430,'4.2 Elo (Values)'!A:C,3,FALSE)&gt;0,VLOOKUP(Results!D430,'4.2 Elo (Values)'!A:C,3,FALSE),400),400))</f>
        <v>464.65071680503422</v>
      </c>
      <c r="Z430" s="18">
        <f>Y430+(IFERROR(VLOOKUP(D430,'4.2 Elo (Values)'!A:J,10,FALSE),40)*(V430-(1/(10^(((AVERAGEIFS(Y:Y,A:A,A430)+AVERAGEIFS(X:X,A:A,A430))-(Y430+X430))/400)+1)*O430)))</f>
        <v>467.34744092925519</v>
      </c>
      <c r="AA430" s="18">
        <f t="shared" si="62"/>
        <v>2.6967241242209639</v>
      </c>
      <c r="AB430" t="str">
        <f>VLOOKUP($A430,Events!$B:$I,4,FALSE)</f>
        <v>Passing Seasons</v>
      </c>
      <c r="AC430" t="str">
        <f>VLOOKUP($A430,Events!$B:$I,5,FALSE)</f>
        <v>Bountiful Equinox</v>
      </c>
      <c r="AD430" t="str">
        <f>VLOOKUP($A430,Events!$B:$I,6,FALSE)</f>
        <v>Noxious Nexus</v>
      </c>
      <c r="AE430" t="str">
        <f>VLOOKUP($A430,Events!$B:$I,7,FALSE)</f>
        <v>Cyclic Shifts</v>
      </c>
      <c r="AF430" t="str">
        <f>VLOOKUP($A430,Events!$B:$I,8,FALSE)</f>
        <v>Grasp of Thorns</v>
      </c>
    </row>
    <row r="431" spans="1:32" ht="15" customHeight="1" x14ac:dyDescent="0.3">
      <c r="A431" t="s">
        <v>24736</v>
      </c>
      <c r="B431" t="s">
        <v>24615</v>
      </c>
      <c r="C431" t="s">
        <v>24190</v>
      </c>
      <c r="D431" t="s">
        <v>23144</v>
      </c>
      <c r="E431" t="s">
        <v>20</v>
      </c>
      <c r="F431" t="s">
        <v>24211</v>
      </c>
      <c r="G431" s="2" t="s">
        <v>24763</v>
      </c>
      <c r="H431" t="s">
        <v>25</v>
      </c>
      <c r="I431" s="1">
        <v>0</v>
      </c>
      <c r="J431" s="1">
        <v>0</v>
      </c>
      <c r="K431" s="1">
        <v>0</v>
      </c>
      <c r="L431" s="1">
        <v>1</v>
      </c>
      <c r="M431" s="1">
        <v>1</v>
      </c>
      <c r="O431" s="1">
        <f t="shared" si="54"/>
        <v>5</v>
      </c>
      <c r="P431" s="1">
        <f t="shared" si="55"/>
        <v>2</v>
      </c>
      <c r="Q431" s="1">
        <f t="shared" si="56"/>
        <v>0</v>
      </c>
      <c r="R431" s="1">
        <f t="shared" si="57"/>
        <v>3</v>
      </c>
      <c r="S431" s="1">
        <f t="shared" si="58"/>
        <v>0</v>
      </c>
      <c r="T431" s="1">
        <f t="shared" si="59"/>
        <v>0</v>
      </c>
      <c r="U431" s="1">
        <f t="shared" si="60"/>
        <v>0</v>
      </c>
      <c r="V431" s="1">
        <f t="shared" si="61"/>
        <v>2</v>
      </c>
      <c r="W431" s="19">
        <f>VLOOKUP(E431,'Win Rate'!B:I,8,FALSE)</f>
        <v>0.41608391608391609</v>
      </c>
      <c r="X431" s="20">
        <f>VLOOKUP(E431,'Win Rate'!B:J,9,FALSE)</f>
        <v>-58.867803902021024</v>
      </c>
      <c r="Y431" s="18" cm="1">
        <f t="array" ref="Y431">IFERROR(INDEX($Z$2:$Z430,SUMPRODUCT(MAX(ROW($D$2:$D430)*($D431=$D$2:$D430))-1)),_xlfn.IFNA(IF(VLOOKUP(D431,'4.2 Elo (Values)'!A:C,3,FALSE)&gt;0,VLOOKUP(Results!D431,'4.2 Elo (Values)'!A:C,3,FALSE),400),400))</f>
        <v>400</v>
      </c>
      <c r="Z431" s="18">
        <f>Y431+(IFERROR(VLOOKUP(D431,'4.2 Elo (Values)'!A:J,10,FALSE),40)*(V431-(1/(10^(((AVERAGEIFS(Y:Y,A:A,A431)+AVERAGEIFS(X:X,A:A,A431))-(Y431+X431))/400)+1)*O431)))</f>
        <v>404.82999514175555</v>
      </c>
      <c r="AA431" s="18">
        <f t="shared" si="62"/>
        <v>4.8299951417555462</v>
      </c>
      <c r="AB431" t="str">
        <f>VLOOKUP($A431,Events!$B:$I,4,FALSE)</f>
        <v>Passing Seasons</v>
      </c>
      <c r="AC431" t="str">
        <f>VLOOKUP($A431,Events!$B:$I,5,FALSE)</f>
        <v>Bountiful Equinox</v>
      </c>
      <c r="AD431" t="str">
        <f>VLOOKUP($A431,Events!$B:$I,6,FALSE)</f>
        <v>Noxious Nexus</v>
      </c>
      <c r="AE431" t="str">
        <f>VLOOKUP($A431,Events!$B:$I,7,FALSE)</f>
        <v>Cyclic Shifts</v>
      </c>
      <c r="AF431" t="str">
        <f>VLOOKUP($A431,Events!$B:$I,8,FALSE)</f>
        <v>Grasp of Thorns</v>
      </c>
    </row>
    <row r="432" spans="1:32" ht="15" customHeight="1" x14ac:dyDescent="0.3">
      <c r="A432" t="s">
        <v>24736</v>
      </c>
      <c r="B432" t="s">
        <v>24615</v>
      </c>
      <c r="C432" t="s">
        <v>24190</v>
      </c>
      <c r="D432" t="s">
        <v>15031</v>
      </c>
      <c r="E432" t="s">
        <v>83</v>
      </c>
      <c r="F432" t="s">
        <v>24126</v>
      </c>
      <c r="G432" s="2" t="s">
        <v>24764</v>
      </c>
      <c r="H432" t="s">
        <v>25</v>
      </c>
      <c r="I432" s="1">
        <v>0</v>
      </c>
      <c r="J432" s="1">
        <v>1</v>
      </c>
      <c r="K432" s="1">
        <v>1</v>
      </c>
      <c r="O432" s="1">
        <f t="shared" si="54"/>
        <v>3</v>
      </c>
      <c r="P432" s="1">
        <f t="shared" si="55"/>
        <v>2</v>
      </c>
      <c r="Q432" s="1">
        <f t="shared" si="56"/>
        <v>0</v>
      </c>
      <c r="R432" s="1">
        <f t="shared" si="57"/>
        <v>1</v>
      </c>
      <c r="S432" s="1">
        <f t="shared" si="58"/>
        <v>0</v>
      </c>
      <c r="T432" s="1">
        <f t="shared" si="59"/>
        <v>0</v>
      </c>
      <c r="U432" s="1">
        <f t="shared" si="60"/>
        <v>0</v>
      </c>
      <c r="V432" s="1">
        <f t="shared" si="61"/>
        <v>2</v>
      </c>
      <c r="W432" s="19">
        <f>VLOOKUP(E432,'Win Rate'!B:I,8,FALSE)</f>
        <v>0.56644518272425248</v>
      </c>
      <c r="X432" s="20">
        <f>VLOOKUP(E432,'Win Rate'!B:J,9,FALSE)</f>
        <v>46.445548661686693</v>
      </c>
      <c r="Y432" s="18" cm="1">
        <f t="array" ref="Y432">IFERROR(INDEX($Z$2:$Z431,SUMPRODUCT(MAX(ROW($D$2:$D431)*($D432=$D$2:$D431))-1)),_xlfn.IFNA(IF(VLOOKUP(D432,'4.2 Elo (Values)'!A:C,3,FALSE)&gt;0,VLOOKUP(Results!D432,'4.2 Elo (Values)'!A:C,3,FALSE),400),400))</f>
        <v>385.30616097616354</v>
      </c>
      <c r="Z432" s="18">
        <f>Y432+(IFERROR(VLOOKUP(D432,'4.2 Elo (Values)'!A:J,10,FALSE),40)*(V432-(1/(10^(((AVERAGEIFS(Y:Y,A:A,A432)+AVERAGEIFS(X:X,A:A,A432))-(Y432+X432))/400)+1)*O432)))</f>
        <v>404.87274772675437</v>
      </c>
      <c r="AA432" s="18">
        <f t="shared" si="62"/>
        <v>19.56658675059083</v>
      </c>
      <c r="AB432" t="str">
        <f>VLOOKUP($A432,Events!$B:$I,4,FALSE)</f>
        <v>Passing Seasons</v>
      </c>
      <c r="AC432" t="str">
        <f>VLOOKUP($A432,Events!$B:$I,5,FALSE)</f>
        <v>Bountiful Equinox</v>
      </c>
      <c r="AD432" t="str">
        <f>VLOOKUP($A432,Events!$B:$I,6,FALSE)</f>
        <v>Noxious Nexus</v>
      </c>
      <c r="AE432" t="str">
        <f>VLOOKUP($A432,Events!$B:$I,7,FALSE)</f>
        <v>Cyclic Shifts</v>
      </c>
      <c r="AF432" t="str">
        <f>VLOOKUP($A432,Events!$B:$I,8,FALSE)</f>
        <v>Grasp of Thorns</v>
      </c>
    </row>
    <row r="433" spans="1:32" ht="15" customHeight="1" x14ac:dyDescent="0.3">
      <c r="A433" t="s">
        <v>24736</v>
      </c>
      <c r="B433" t="s">
        <v>24615</v>
      </c>
      <c r="C433" t="s">
        <v>24190</v>
      </c>
      <c r="D433" t="s">
        <v>24765</v>
      </c>
      <c r="E433" t="s">
        <v>22</v>
      </c>
      <c r="F433" t="s">
        <v>23</v>
      </c>
      <c r="G433" s="2" t="s">
        <v>24766</v>
      </c>
      <c r="H433" t="s">
        <v>25</v>
      </c>
      <c r="I433" s="1">
        <v>0</v>
      </c>
      <c r="J433" s="1">
        <v>0</v>
      </c>
      <c r="K433" s="1">
        <v>0</v>
      </c>
      <c r="L433" s="1">
        <v>0</v>
      </c>
      <c r="M433" s="1">
        <v>1</v>
      </c>
      <c r="O433" s="1">
        <f t="shared" si="54"/>
        <v>5</v>
      </c>
      <c r="P433" s="1">
        <f t="shared" si="55"/>
        <v>1</v>
      </c>
      <c r="Q433" s="1">
        <f t="shared" si="56"/>
        <v>0</v>
      </c>
      <c r="R433" s="1">
        <f t="shared" si="57"/>
        <v>4</v>
      </c>
      <c r="S433" s="1">
        <f t="shared" si="58"/>
        <v>0</v>
      </c>
      <c r="T433" s="1">
        <f t="shared" si="59"/>
        <v>0</v>
      </c>
      <c r="U433" s="1">
        <f t="shared" si="60"/>
        <v>0</v>
      </c>
      <c r="V433" s="1">
        <f t="shared" si="61"/>
        <v>1</v>
      </c>
      <c r="W433" s="19">
        <f>VLOOKUP(E433,'Win Rate'!B:I,8,FALSE)</f>
        <v>0.5028490028490028</v>
      </c>
      <c r="X433" s="20">
        <f>VLOOKUP(E433,'Win Rate'!B:J,9,FALSE)</f>
        <v>1.9797113714570256</v>
      </c>
      <c r="Y433" s="18" cm="1">
        <f t="array" ref="Y433">IFERROR(INDEX($Z$2:$Z432,SUMPRODUCT(MAX(ROW($D$2:$D432)*($D433=$D$2:$D432))-1)),_xlfn.IFNA(IF(VLOOKUP(D433,'4.2 Elo (Values)'!A:C,3,FALSE)&gt;0,VLOOKUP(Results!D433,'4.2 Elo (Values)'!A:C,3,FALSE),400),400))</f>
        <v>400</v>
      </c>
      <c r="Z433" s="18">
        <f>Y433+(IFERROR(VLOOKUP(D433,'4.2 Elo (Values)'!A:J,10,FALSE),40)*(V433-(1/(10^(((AVERAGEIFS(Y:Y,A:A,A433)+AVERAGEIFS(X:X,A:A,A433))-(Y433+X433))/400)+1)*O433)))</f>
        <v>347.83063726855818</v>
      </c>
      <c r="AA433" s="18">
        <f t="shared" si="62"/>
        <v>-52.169362731441822</v>
      </c>
      <c r="AB433" t="str">
        <f>VLOOKUP($A433,Events!$B:$I,4,FALSE)</f>
        <v>Passing Seasons</v>
      </c>
      <c r="AC433" t="str">
        <f>VLOOKUP($A433,Events!$B:$I,5,FALSE)</f>
        <v>Bountiful Equinox</v>
      </c>
      <c r="AD433" t="str">
        <f>VLOOKUP($A433,Events!$B:$I,6,FALSE)</f>
        <v>Noxious Nexus</v>
      </c>
      <c r="AE433" t="str">
        <f>VLOOKUP($A433,Events!$B:$I,7,FALSE)</f>
        <v>Cyclic Shifts</v>
      </c>
      <c r="AF433" t="str">
        <f>VLOOKUP($A433,Events!$B:$I,8,FALSE)</f>
        <v>Grasp of Thorns</v>
      </c>
    </row>
    <row r="434" spans="1:32" ht="15" customHeight="1" x14ac:dyDescent="0.3">
      <c r="A434" t="s">
        <v>24736</v>
      </c>
      <c r="B434" t="s">
        <v>24615</v>
      </c>
      <c r="C434" t="s">
        <v>24190</v>
      </c>
      <c r="D434" t="s">
        <v>24767</v>
      </c>
      <c r="E434" t="s">
        <v>25651</v>
      </c>
      <c r="F434" t="s">
        <v>472</v>
      </c>
      <c r="G434" s="2" t="s">
        <v>24768</v>
      </c>
      <c r="H434" t="s">
        <v>25</v>
      </c>
      <c r="I434" s="1">
        <v>0</v>
      </c>
      <c r="J434" s="1">
        <v>1</v>
      </c>
      <c r="K434" s="1">
        <v>0</v>
      </c>
      <c r="L434" s="1">
        <v>0</v>
      </c>
      <c r="M434" s="1">
        <v>0</v>
      </c>
      <c r="O434" s="1">
        <f t="shared" si="54"/>
        <v>5</v>
      </c>
      <c r="P434" s="1">
        <f t="shared" si="55"/>
        <v>1</v>
      </c>
      <c r="Q434" s="1">
        <f t="shared" si="56"/>
        <v>0</v>
      </c>
      <c r="R434" s="1">
        <f t="shared" si="57"/>
        <v>4</v>
      </c>
      <c r="S434" s="1">
        <f t="shared" si="58"/>
        <v>0</v>
      </c>
      <c r="T434" s="1">
        <f t="shared" si="59"/>
        <v>0</v>
      </c>
      <c r="U434" s="1">
        <f t="shared" si="60"/>
        <v>0</v>
      </c>
      <c r="V434" s="1">
        <f t="shared" si="61"/>
        <v>1</v>
      </c>
      <c r="W434" s="19">
        <f>VLOOKUP(E434,'Win Rate'!B:I,8,FALSE)</f>
        <v>0.47572815533980584</v>
      </c>
      <c r="X434" s="20">
        <f>VLOOKUP(E434,'Win Rate'!B:J,9,FALSE)</f>
        <v>-16.879071917781932</v>
      </c>
      <c r="Y434" s="18" cm="1">
        <f t="array" ref="Y434">IFERROR(INDEX($Z$2:$Z433,SUMPRODUCT(MAX(ROW($D$2:$D433)*($D434=$D$2:$D433))-1)),_xlfn.IFNA(IF(VLOOKUP(D434,'4.2 Elo (Values)'!A:C,3,FALSE)&gt;0,VLOOKUP(Results!D434,'4.2 Elo (Values)'!A:C,3,FALSE),400),400))</f>
        <v>400</v>
      </c>
      <c r="Z434" s="18">
        <f>Y434+(IFERROR(VLOOKUP(D434,'4.2 Elo (Values)'!A:J,10,FALSE),40)*(V434-(1/(10^(((AVERAGEIFS(Y:Y,A:A,A434)+AVERAGEIFS(X:X,A:A,A434))-(Y434+X434))/400)+1)*O434)))</f>
        <v>353.19726734639352</v>
      </c>
      <c r="AA434" s="18">
        <f t="shared" si="62"/>
        <v>-46.802732653606483</v>
      </c>
      <c r="AB434" t="str">
        <f>VLOOKUP($A434,Events!$B:$I,4,FALSE)</f>
        <v>Passing Seasons</v>
      </c>
      <c r="AC434" t="str">
        <f>VLOOKUP($A434,Events!$B:$I,5,FALSE)</f>
        <v>Bountiful Equinox</v>
      </c>
      <c r="AD434" t="str">
        <f>VLOOKUP($A434,Events!$B:$I,6,FALSE)</f>
        <v>Noxious Nexus</v>
      </c>
      <c r="AE434" t="str">
        <f>VLOOKUP($A434,Events!$B:$I,7,FALSE)</f>
        <v>Cyclic Shifts</v>
      </c>
      <c r="AF434" t="str">
        <f>VLOOKUP($A434,Events!$B:$I,8,FALSE)</f>
        <v>Grasp of Thorns</v>
      </c>
    </row>
    <row r="435" spans="1:32" ht="15" customHeight="1" x14ac:dyDescent="0.3">
      <c r="A435" t="s">
        <v>24736</v>
      </c>
      <c r="B435" t="s">
        <v>24615</v>
      </c>
      <c r="C435" t="s">
        <v>24190</v>
      </c>
      <c r="D435" t="s">
        <v>290</v>
      </c>
      <c r="E435" t="s">
        <v>24208</v>
      </c>
      <c r="F435" t="s">
        <v>24393</v>
      </c>
      <c r="G435" s="2" t="s">
        <v>24769</v>
      </c>
      <c r="H435" t="s">
        <v>25</v>
      </c>
      <c r="I435" s="1">
        <v>0</v>
      </c>
      <c r="J435" s="1">
        <v>1</v>
      </c>
      <c r="K435" s="1">
        <v>0</v>
      </c>
      <c r="L435" s="1">
        <v>0</v>
      </c>
      <c r="M435" s="1">
        <v>0</v>
      </c>
      <c r="O435" s="1">
        <f t="shared" si="54"/>
        <v>5</v>
      </c>
      <c r="P435" s="1">
        <f t="shared" si="55"/>
        <v>1</v>
      </c>
      <c r="Q435" s="1">
        <f t="shared" si="56"/>
        <v>0</v>
      </c>
      <c r="R435" s="1">
        <f t="shared" si="57"/>
        <v>4</v>
      </c>
      <c r="S435" s="1">
        <f t="shared" si="58"/>
        <v>0</v>
      </c>
      <c r="T435" s="1">
        <f t="shared" si="59"/>
        <v>0</v>
      </c>
      <c r="U435" s="1">
        <f t="shared" si="60"/>
        <v>0</v>
      </c>
      <c r="V435" s="1">
        <f t="shared" si="61"/>
        <v>1</v>
      </c>
      <c r="W435" s="19">
        <f>VLOOKUP(E435,'Win Rate'!B:I,8,FALSE)</f>
        <v>0.46802325581395349</v>
      </c>
      <c r="X435" s="20">
        <f>VLOOKUP(E435,'Win Rate'!B:J,9,FALSE)</f>
        <v>-22.250085479431931</v>
      </c>
      <c r="Y435" s="18" cm="1">
        <f t="array" ref="Y435">IFERROR(INDEX($Z$2:$Z434,SUMPRODUCT(MAX(ROW($D$2:$D434)*($D435=$D$2:$D434))-1)),_xlfn.IFNA(IF(VLOOKUP(D435,'4.2 Elo (Values)'!A:C,3,FALSE)&gt;0,VLOOKUP(Results!D435,'4.2 Elo (Values)'!A:C,3,FALSE),400),400))</f>
        <v>202.66026831972215</v>
      </c>
      <c r="Z435" s="18">
        <f>Y435+(IFERROR(VLOOKUP(D435,'4.2 Elo (Values)'!A:J,10,FALSE),40)*(V435-(1/(10^(((AVERAGEIFS(Y:Y,A:A,A435)+AVERAGEIFS(X:X,A:A,A435))-(Y435+X435))/400)+1)*O435)))</f>
        <v>203.38762357163657</v>
      </c>
      <c r="AA435" s="18">
        <f t="shared" si="62"/>
        <v>0.72735525191441752</v>
      </c>
      <c r="AB435" t="str">
        <f>VLOOKUP($A435,Events!$B:$I,4,FALSE)</f>
        <v>Passing Seasons</v>
      </c>
      <c r="AC435" t="str">
        <f>VLOOKUP($A435,Events!$B:$I,5,FALSE)</f>
        <v>Bountiful Equinox</v>
      </c>
      <c r="AD435" t="str">
        <f>VLOOKUP($A435,Events!$B:$I,6,FALSE)</f>
        <v>Noxious Nexus</v>
      </c>
      <c r="AE435" t="str">
        <f>VLOOKUP($A435,Events!$B:$I,7,FALSE)</f>
        <v>Cyclic Shifts</v>
      </c>
      <c r="AF435" t="str">
        <f>VLOOKUP($A435,Events!$B:$I,8,FALSE)</f>
        <v>Grasp of Thorns</v>
      </c>
    </row>
    <row r="436" spans="1:32" ht="15" customHeight="1" x14ac:dyDescent="0.3">
      <c r="A436" t="s">
        <v>24736</v>
      </c>
      <c r="B436" t="s">
        <v>24615</v>
      </c>
      <c r="C436" t="s">
        <v>24190</v>
      </c>
      <c r="D436" t="s">
        <v>24770</v>
      </c>
      <c r="E436" t="s">
        <v>95</v>
      </c>
      <c r="F436" t="s">
        <v>304</v>
      </c>
      <c r="G436" s="2" t="s">
        <v>24771</v>
      </c>
      <c r="H436" t="s">
        <v>25</v>
      </c>
      <c r="I436" s="1">
        <v>0</v>
      </c>
      <c r="J436" s="1">
        <v>0</v>
      </c>
      <c r="K436" s="1">
        <v>0</v>
      </c>
      <c r="L436" s="1">
        <v>0</v>
      </c>
      <c r="M436" s="1">
        <v>0</v>
      </c>
      <c r="O436" s="1">
        <f t="shared" si="54"/>
        <v>5</v>
      </c>
      <c r="P436" s="1">
        <f t="shared" si="55"/>
        <v>0</v>
      </c>
      <c r="Q436" s="1">
        <f t="shared" si="56"/>
        <v>0</v>
      </c>
      <c r="R436" s="1">
        <f t="shared" si="57"/>
        <v>5</v>
      </c>
      <c r="S436" s="1">
        <f t="shared" si="58"/>
        <v>0</v>
      </c>
      <c r="T436" s="1">
        <f t="shared" si="59"/>
        <v>0</v>
      </c>
      <c r="U436" s="1">
        <f t="shared" si="60"/>
        <v>0</v>
      </c>
      <c r="V436" s="1">
        <f t="shared" si="61"/>
        <v>0</v>
      </c>
      <c r="W436" s="19">
        <f>VLOOKUP(E436,'Win Rate'!B:I,8,FALSE)</f>
        <v>0.5084269662921348</v>
      </c>
      <c r="X436" s="20">
        <f>VLOOKUP(E436,'Win Rate'!B:J,9,FALSE)</f>
        <v>5.8562104731559854</v>
      </c>
      <c r="Y436" s="18" cm="1">
        <f t="array" ref="Y436">IFERROR(INDEX($Z$2:$Z435,SUMPRODUCT(MAX(ROW($D$2:$D435)*($D436=$D$2:$D435))-1)),_xlfn.IFNA(IF(VLOOKUP(D436,'4.2 Elo (Values)'!A:C,3,FALSE)&gt;0,VLOOKUP(Results!D436,'4.2 Elo (Values)'!A:C,3,FALSE),400),400))</f>
        <v>400</v>
      </c>
      <c r="Z436" s="18">
        <f>Y436+(IFERROR(VLOOKUP(D436,'4.2 Elo (Values)'!A:J,10,FALSE),40)*(V436-(1/(10^(((AVERAGEIFS(Y:Y,A:A,A436)+AVERAGEIFS(X:X,A:A,A436))-(Y436+X436))/400)+1)*O436)))</f>
        <v>306.72080916451904</v>
      </c>
      <c r="AA436" s="18">
        <f t="shared" si="62"/>
        <v>-93.279190835480961</v>
      </c>
      <c r="AB436" t="str">
        <f>VLOOKUP($A436,Events!$B:$I,4,FALSE)</f>
        <v>Passing Seasons</v>
      </c>
      <c r="AC436" t="str">
        <f>VLOOKUP($A436,Events!$B:$I,5,FALSE)</f>
        <v>Bountiful Equinox</v>
      </c>
      <c r="AD436" t="str">
        <f>VLOOKUP($A436,Events!$B:$I,6,FALSE)</f>
        <v>Noxious Nexus</v>
      </c>
      <c r="AE436" t="str">
        <f>VLOOKUP($A436,Events!$B:$I,7,FALSE)</f>
        <v>Cyclic Shifts</v>
      </c>
      <c r="AF436" t="str">
        <f>VLOOKUP($A436,Events!$B:$I,8,FALSE)</f>
        <v>Grasp of Thorns</v>
      </c>
    </row>
    <row r="437" spans="1:32" ht="15" customHeight="1" x14ac:dyDescent="0.3">
      <c r="A437" t="s">
        <v>24772</v>
      </c>
      <c r="B437" t="s">
        <v>24615</v>
      </c>
      <c r="C437" t="s">
        <v>24692</v>
      </c>
      <c r="D437" t="s">
        <v>111</v>
      </c>
      <c r="E437" t="s">
        <v>22</v>
      </c>
      <c r="F437" t="s">
        <v>24198</v>
      </c>
      <c r="G437" s="2" t="s">
        <v>24773</v>
      </c>
      <c r="H437" t="s">
        <v>25</v>
      </c>
      <c r="I437" s="1">
        <v>1</v>
      </c>
      <c r="J437" s="1">
        <v>1</v>
      </c>
      <c r="K437" s="1">
        <v>1</v>
      </c>
      <c r="L437" s="1">
        <v>1</v>
      </c>
      <c r="M437" s="1">
        <v>1</v>
      </c>
      <c r="O437" s="1">
        <f t="shared" si="54"/>
        <v>5</v>
      </c>
      <c r="P437" s="1">
        <f t="shared" si="55"/>
        <v>5</v>
      </c>
      <c r="Q437" s="1">
        <f t="shared" si="56"/>
        <v>0</v>
      </c>
      <c r="R437" s="1">
        <f t="shared" si="57"/>
        <v>0</v>
      </c>
      <c r="S437" s="1">
        <f t="shared" si="58"/>
        <v>1</v>
      </c>
      <c r="T437" s="1">
        <f t="shared" si="59"/>
        <v>1</v>
      </c>
      <c r="U437" s="1">
        <f t="shared" si="60"/>
        <v>1</v>
      </c>
      <c r="V437" s="1">
        <f t="shared" si="61"/>
        <v>5</v>
      </c>
      <c r="W437" s="19">
        <f>VLOOKUP(E437,'Win Rate'!B:I,8,FALSE)</f>
        <v>0.5028490028490028</v>
      </c>
      <c r="X437" s="20">
        <f>VLOOKUP(E437,'Win Rate'!B:J,9,FALSE)</f>
        <v>1.9797113714570256</v>
      </c>
      <c r="Y437" s="18" cm="1">
        <f t="array" ref="Y437">IFERROR(INDEX($Z$2:$Z436,SUMPRODUCT(MAX(ROW($D$2:$D436)*($D437=$D$2:$D436))-1)),_xlfn.IFNA(IF(VLOOKUP(D437,'4.2 Elo (Values)'!A:C,3,FALSE)&gt;0,VLOOKUP(Results!D437,'4.2 Elo (Values)'!A:C,3,FALSE),400),400))</f>
        <v>517.08706215156724</v>
      </c>
      <c r="Z437" s="18">
        <f>Y437+(IFERROR(VLOOKUP(D437,'4.2 Elo (Values)'!A:J,10,FALSE),40)*(V437-(1/(10^(((AVERAGEIFS(Y:Y,A:A,A437)+AVERAGEIFS(X:X,A:A,A437))-(Y437+X437))/400)+1)*O437)))</f>
        <v>559.39131016063811</v>
      </c>
      <c r="AA437" s="18">
        <f t="shared" si="62"/>
        <v>42.304248009070875</v>
      </c>
      <c r="AB437" t="str">
        <f>VLOOKUP($A437,Events!$B:$I,4,FALSE)</f>
        <v>Paths of the Fey</v>
      </c>
      <c r="AC437" t="str">
        <f>VLOOKUP($A437,Events!$B:$I,5,FALSE)</f>
        <v>Cyclic Shifts</v>
      </c>
      <c r="AD437" t="str">
        <f>VLOOKUP($A437,Events!$B:$I,6,FALSE)</f>
        <v>Passing Seasons</v>
      </c>
      <c r="AE437" t="str">
        <f>VLOOKUP($A437,Events!$B:$I,7,FALSE)</f>
        <v>Noxious Nexus</v>
      </c>
      <c r="AF437" t="str">
        <f>VLOOKUP($A437,Events!$B:$I,8,FALSE)</f>
        <v>Lifecycle</v>
      </c>
    </row>
    <row r="438" spans="1:32" ht="15" customHeight="1" x14ac:dyDescent="0.3">
      <c r="A438" t="s">
        <v>24772</v>
      </c>
      <c r="B438" t="s">
        <v>24615</v>
      </c>
      <c r="C438" t="s">
        <v>24692</v>
      </c>
      <c r="D438" t="s">
        <v>80</v>
      </c>
      <c r="E438" t="s">
        <v>83</v>
      </c>
      <c r="F438" t="s">
        <v>24126</v>
      </c>
      <c r="G438" s="2" t="s">
        <v>24774</v>
      </c>
      <c r="H438" t="s">
        <v>25</v>
      </c>
      <c r="I438" s="1">
        <v>1</v>
      </c>
      <c r="J438" s="1">
        <v>1</v>
      </c>
      <c r="K438" s="1">
        <v>0</v>
      </c>
      <c r="L438" s="1">
        <v>1</v>
      </c>
      <c r="M438" s="1">
        <v>1</v>
      </c>
      <c r="O438" s="1">
        <f t="shared" si="54"/>
        <v>5</v>
      </c>
      <c r="P438" s="1">
        <f t="shared" si="55"/>
        <v>4</v>
      </c>
      <c r="Q438" s="1">
        <f t="shared" si="56"/>
        <v>0</v>
      </c>
      <c r="R438" s="1">
        <f t="shared" si="57"/>
        <v>1</v>
      </c>
      <c r="S438" s="1">
        <f t="shared" si="58"/>
        <v>0</v>
      </c>
      <c r="T438" s="1">
        <f t="shared" si="59"/>
        <v>0</v>
      </c>
      <c r="U438" s="1">
        <f t="shared" si="60"/>
        <v>0</v>
      </c>
      <c r="V438" s="1">
        <f t="shared" si="61"/>
        <v>4</v>
      </c>
      <c r="W438" s="19">
        <f>VLOOKUP(E438,'Win Rate'!B:I,8,FALSE)</f>
        <v>0.56644518272425248</v>
      </c>
      <c r="X438" s="20">
        <f>VLOOKUP(E438,'Win Rate'!B:J,9,FALSE)</f>
        <v>46.445548661686693</v>
      </c>
      <c r="Y438" s="18" cm="1">
        <f t="array" ref="Y438">IFERROR(INDEX($Z$2:$Z437,SUMPRODUCT(MAX(ROW($D$2:$D437)*($D438=$D$2:$D437))-1)),_xlfn.IFNA(IF(VLOOKUP(D438,'4.2 Elo (Values)'!A:C,3,FALSE)&gt;0,VLOOKUP(Results!D438,'4.2 Elo (Values)'!A:C,3,FALSE),400),400))</f>
        <v>715.73491568618601</v>
      </c>
      <c r="Z438" s="18">
        <f>Y438+(IFERROR(VLOOKUP(D438,'4.2 Elo (Values)'!A:J,10,FALSE),40)*(V438-(1/(10^(((AVERAGEIFS(Y:Y,A:A,A438)+AVERAGEIFS(X:X,A:A,A438))-(Y438+X438))/400)+1)*O438)))</f>
        <v>711.05425847713559</v>
      </c>
      <c r="AA438" s="18">
        <f t="shared" si="62"/>
        <v>-4.6806572090504233</v>
      </c>
      <c r="AB438" t="str">
        <f>VLOOKUP($A438,Events!$B:$I,4,FALSE)</f>
        <v>Paths of the Fey</v>
      </c>
      <c r="AC438" t="str">
        <f>VLOOKUP($A438,Events!$B:$I,5,FALSE)</f>
        <v>Cyclic Shifts</v>
      </c>
      <c r="AD438" t="str">
        <f>VLOOKUP($A438,Events!$B:$I,6,FALSE)</f>
        <v>Passing Seasons</v>
      </c>
      <c r="AE438" t="str">
        <f>VLOOKUP($A438,Events!$B:$I,7,FALSE)</f>
        <v>Noxious Nexus</v>
      </c>
      <c r="AF438" t="str">
        <f>VLOOKUP($A438,Events!$B:$I,8,FALSE)</f>
        <v>Lifecycle</v>
      </c>
    </row>
    <row r="439" spans="1:32" ht="15" customHeight="1" x14ac:dyDescent="0.3">
      <c r="A439" t="s">
        <v>24772</v>
      </c>
      <c r="B439" t="s">
        <v>24615</v>
      </c>
      <c r="C439" t="s">
        <v>24692</v>
      </c>
      <c r="D439" t="s">
        <v>94</v>
      </c>
      <c r="E439" t="s">
        <v>95</v>
      </c>
      <c r="F439" t="s">
        <v>304</v>
      </c>
      <c r="G439" s="2" t="s">
        <v>24775</v>
      </c>
      <c r="H439" t="s">
        <v>25</v>
      </c>
      <c r="I439" s="1">
        <v>1</v>
      </c>
      <c r="J439" s="1">
        <v>0</v>
      </c>
      <c r="K439" s="1">
        <v>1</v>
      </c>
      <c r="L439" s="1">
        <v>0</v>
      </c>
      <c r="M439" s="1">
        <v>1</v>
      </c>
      <c r="O439" s="1">
        <f t="shared" si="54"/>
        <v>5</v>
      </c>
      <c r="P439" s="1">
        <f t="shared" si="55"/>
        <v>3</v>
      </c>
      <c r="Q439" s="1">
        <f t="shared" si="56"/>
        <v>0</v>
      </c>
      <c r="R439" s="1">
        <f t="shared" si="57"/>
        <v>2</v>
      </c>
      <c r="S439" s="1">
        <f t="shared" si="58"/>
        <v>0</v>
      </c>
      <c r="T439" s="1">
        <f t="shared" si="59"/>
        <v>0</v>
      </c>
      <c r="U439" s="1">
        <f t="shared" si="60"/>
        <v>0</v>
      </c>
      <c r="V439" s="1">
        <f t="shared" si="61"/>
        <v>3</v>
      </c>
      <c r="W439" s="19">
        <f>VLOOKUP(E439,'Win Rate'!B:I,8,FALSE)</f>
        <v>0.5084269662921348</v>
      </c>
      <c r="X439" s="20">
        <f>VLOOKUP(E439,'Win Rate'!B:J,9,FALSE)</f>
        <v>5.8562104731559854</v>
      </c>
      <c r="Y439" s="18" cm="1">
        <f t="array" ref="Y439">IFERROR(INDEX($Z$2:$Z438,SUMPRODUCT(MAX(ROW($D$2:$D438)*($D439=$D$2:$D438))-1)),_xlfn.IFNA(IF(VLOOKUP(D439,'4.2 Elo (Values)'!A:C,3,FALSE)&gt;0,VLOOKUP(Results!D439,'4.2 Elo (Values)'!A:C,3,FALSE),400),400))</f>
        <v>484.18506770022282</v>
      </c>
      <c r="Z439" s="18">
        <f>Y439+(IFERROR(VLOOKUP(D439,'4.2 Elo (Values)'!A:J,10,FALSE),40)*(V439-(1/(10^(((AVERAGEIFS(Y:Y,A:A,A439)+AVERAGEIFS(X:X,A:A,A439))-(Y439+X439))/400)+1)*O439)))</f>
        <v>490.61087790507798</v>
      </c>
      <c r="AA439" s="18">
        <f t="shared" si="62"/>
        <v>6.4258102048551677</v>
      </c>
      <c r="AB439" t="str">
        <f>VLOOKUP($A439,Events!$B:$I,4,FALSE)</f>
        <v>Paths of the Fey</v>
      </c>
      <c r="AC439" t="str">
        <f>VLOOKUP($A439,Events!$B:$I,5,FALSE)</f>
        <v>Cyclic Shifts</v>
      </c>
      <c r="AD439" t="str">
        <f>VLOOKUP($A439,Events!$B:$I,6,FALSE)</f>
        <v>Passing Seasons</v>
      </c>
      <c r="AE439" t="str">
        <f>VLOOKUP($A439,Events!$B:$I,7,FALSE)</f>
        <v>Noxious Nexus</v>
      </c>
      <c r="AF439" t="str">
        <f>VLOOKUP($A439,Events!$B:$I,8,FALSE)</f>
        <v>Lifecycle</v>
      </c>
    </row>
    <row r="440" spans="1:32" ht="15" customHeight="1" x14ac:dyDescent="0.3">
      <c r="A440" t="s">
        <v>24772</v>
      </c>
      <c r="B440" t="s">
        <v>24615</v>
      </c>
      <c r="C440" t="s">
        <v>24692</v>
      </c>
      <c r="D440" t="s">
        <v>86</v>
      </c>
      <c r="E440" t="s">
        <v>17</v>
      </c>
      <c r="F440" t="s">
        <v>18</v>
      </c>
      <c r="G440" s="2" t="s">
        <v>24776</v>
      </c>
      <c r="H440" t="s">
        <v>25</v>
      </c>
      <c r="I440" s="1">
        <v>1</v>
      </c>
      <c r="J440" s="1">
        <v>0</v>
      </c>
      <c r="K440" s="1">
        <v>0</v>
      </c>
      <c r="L440" s="1">
        <v>1</v>
      </c>
      <c r="M440" s="1">
        <v>1</v>
      </c>
      <c r="O440" s="1">
        <f t="shared" si="54"/>
        <v>5</v>
      </c>
      <c r="P440" s="1">
        <f t="shared" si="55"/>
        <v>3</v>
      </c>
      <c r="Q440" s="1">
        <f t="shared" si="56"/>
        <v>0</v>
      </c>
      <c r="R440" s="1">
        <f t="shared" si="57"/>
        <v>2</v>
      </c>
      <c r="S440" s="1">
        <f t="shared" si="58"/>
        <v>0</v>
      </c>
      <c r="T440" s="1">
        <f t="shared" si="59"/>
        <v>0</v>
      </c>
      <c r="U440" s="1">
        <f t="shared" si="60"/>
        <v>0</v>
      </c>
      <c r="V440" s="1">
        <f t="shared" si="61"/>
        <v>3</v>
      </c>
      <c r="W440" s="19">
        <f>VLOOKUP(E440,'Win Rate'!B:I,8,FALSE)</f>
        <v>0.48888888888888887</v>
      </c>
      <c r="X440" s="20">
        <f>VLOOKUP(E440,'Win Rate'!B:J,9,FALSE)</f>
        <v>-7.7220620781546527</v>
      </c>
      <c r="Y440" s="18" cm="1">
        <f t="array" ref="Y440">IFERROR(INDEX($Z$2:$Z439,SUMPRODUCT(MAX(ROW($D$2:$D439)*($D440=$D$2:$D439))-1)),_xlfn.IFNA(IF(VLOOKUP(D440,'4.2 Elo (Values)'!A:C,3,FALSE)&gt;0,VLOOKUP(Results!D440,'4.2 Elo (Values)'!A:C,3,FALSE),400),400))</f>
        <v>455.65247204217621</v>
      </c>
      <c r="Z440" s="18">
        <f>Y440+(IFERROR(VLOOKUP(D440,'4.2 Elo (Values)'!A:J,10,FALSE),40)*(V440-(1/(10^(((AVERAGEIFS(Y:Y,A:A,A440)+AVERAGEIFS(X:X,A:A,A440))-(Y440+X440))/400)+1)*O440)))</f>
        <v>468.13038504643754</v>
      </c>
      <c r="AA440" s="18">
        <f t="shared" si="62"/>
        <v>12.477913004261325</v>
      </c>
      <c r="AB440" t="str">
        <f>VLOOKUP($A440,Events!$B:$I,4,FALSE)</f>
        <v>Paths of the Fey</v>
      </c>
      <c r="AC440" t="str">
        <f>VLOOKUP($A440,Events!$B:$I,5,FALSE)</f>
        <v>Cyclic Shifts</v>
      </c>
      <c r="AD440" t="str">
        <f>VLOOKUP($A440,Events!$B:$I,6,FALSE)</f>
        <v>Passing Seasons</v>
      </c>
      <c r="AE440" t="str">
        <f>VLOOKUP($A440,Events!$B:$I,7,FALSE)</f>
        <v>Noxious Nexus</v>
      </c>
      <c r="AF440" t="str">
        <f>VLOOKUP($A440,Events!$B:$I,8,FALSE)</f>
        <v>Lifecycle</v>
      </c>
    </row>
    <row r="441" spans="1:32" ht="15" customHeight="1" x14ac:dyDescent="0.3">
      <c r="A441" t="s">
        <v>24772</v>
      </c>
      <c r="B441" t="s">
        <v>24615</v>
      </c>
      <c r="C441" t="s">
        <v>24692</v>
      </c>
      <c r="D441" t="s">
        <v>24777</v>
      </c>
      <c r="E441" t="s">
        <v>22</v>
      </c>
      <c r="F441" t="s">
        <v>24554</v>
      </c>
      <c r="G441" s="2" t="s">
        <v>24778</v>
      </c>
      <c r="H441" t="s">
        <v>25</v>
      </c>
      <c r="I441" s="1">
        <v>1</v>
      </c>
      <c r="J441" s="1">
        <v>1</v>
      </c>
      <c r="K441" s="1">
        <v>1</v>
      </c>
      <c r="L441" s="1">
        <v>0</v>
      </c>
      <c r="M441" s="1">
        <v>0</v>
      </c>
      <c r="O441" s="1">
        <f t="shared" si="54"/>
        <v>5</v>
      </c>
      <c r="P441" s="1">
        <f t="shared" si="55"/>
        <v>3</v>
      </c>
      <c r="Q441" s="1">
        <f t="shared" si="56"/>
        <v>0</v>
      </c>
      <c r="R441" s="1">
        <f t="shared" si="57"/>
        <v>2</v>
      </c>
      <c r="S441" s="1">
        <f t="shared" si="58"/>
        <v>1</v>
      </c>
      <c r="T441" s="1">
        <f t="shared" si="59"/>
        <v>0</v>
      </c>
      <c r="U441" s="1">
        <f t="shared" si="60"/>
        <v>0</v>
      </c>
      <c r="V441" s="1">
        <f t="shared" si="61"/>
        <v>3</v>
      </c>
      <c r="W441" s="19">
        <f>VLOOKUP(E441,'Win Rate'!B:I,8,FALSE)</f>
        <v>0.5028490028490028</v>
      </c>
      <c r="X441" s="20">
        <f>VLOOKUP(E441,'Win Rate'!B:J,9,FALSE)</f>
        <v>1.9797113714570256</v>
      </c>
      <c r="Y441" s="18" cm="1">
        <f t="array" ref="Y441">IFERROR(INDEX($Z$2:$Z440,SUMPRODUCT(MAX(ROW($D$2:$D440)*($D441=$D$2:$D440))-1)),_xlfn.IFNA(IF(VLOOKUP(D441,'4.2 Elo (Values)'!A:C,3,FALSE)&gt;0,VLOOKUP(Results!D441,'4.2 Elo (Values)'!A:C,3,FALSE),400),400))</f>
        <v>400</v>
      </c>
      <c r="Z441" s="18">
        <f>Y441+(IFERROR(VLOOKUP(D441,'4.2 Elo (Values)'!A:J,10,FALSE),40)*(V441-(1/(10^(((AVERAGEIFS(Y:Y,A:A,A441)+AVERAGEIFS(X:X,A:A,A441))-(Y441+X441))/400)+1)*O441)))</f>
        <v>437.98770591695018</v>
      </c>
      <c r="AA441" s="18">
        <f t="shared" si="62"/>
        <v>37.987705916950176</v>
      </c>
      <c r="AB441" t="str">
        <f>VLOOKUP($A441,Events!$B:$I,4,FALSE)</f>
        <v>Paths of the Fey</v>
      </c>
      <c r="AC441" t="str">
        <f>VLOOKUP($A441,Events!$B:$I,5,FALSE)</f>
        <v>Cyclic Shifts</v>
      </c>
      <c r="AD441" t="str">
        <f>VLOOKUP($A441,Events!$B:$I,6,FALSE)</f>
        <v>Passing Seasons</v>
      </c>
      <c r="AE441" t="str">
        <f>VLOOKUP($A441,Events!$B:$I,7,FALSE)</f>
        <v>Noxious Nexus</v>
      </c>
      <c r="AF441" t="str">
        <f>VLOOKUP($A441,Events!$B:$I,8,FALSE)</f>
        <v>Lifecycle</v>
      </c>
    </row>
    <row r="442" spans="1:32" ht="15" customHeight="1" x14ac:dyDescent="0.3">
      <c r="A442" t="s">
        <v>24772</v>
      </c>
      <c r="B442" t="s">
        <v>24615</v>
      </c>
      <c r="C442" t="s">
        <v>24692</v>
      </c>
      <c r="D442" t="s">
        <v>82</v>
      </c>
      <c r="E442" t="s">
        <v>83</v>
      </c>
      <c r="F442" t="s">
        <v>24126</v>
      </c>
      <c r="G442" s="2" t="s">
        <v>24779</v>
      </c>
      <c r="H442" t="s">
        <v>25</v>
      </c>
      <c r="I442" s="1">
        <v>0</v>
      </c>
      <c r="J442" s="1">
        <v>1</v>
      </c>
      <c r="K442" s="1">
        <v>0</v>
      </c>
      <c r="L442" s="1">
        <v>1</v>
      </c>
      <c r="M442" s="1">
        <v>1</v>
      </c>
      <c r="O442" s="1">
        <f t="shared" si="54"/>
        <v>5</v>
      </c>
      <c r="P442" s="1">
        <f t="shared" si="55"/>
        <v>3</v>
      </c>
      <c r="Q442" s="1">
        <f t="shared" si="56"/>
        <v>0</v>
      </c>
      <c r="R442" s="1">
        <f t="shared" si="57"/>
        <v>2</v>
      </c>
      <c r="S442" s="1">
        <f t="shared" si="58"/>
        <v>0</v>
      </c>
      <c r="T442" s="1">
        <f t="shared" si="59"/>
        <v>0</v>
      </c>
      <c r="U442" s="1">
        <f t="shared" si="60"/>
        <v>0</v>
      </c>
      <c r="V442" s="1">
        <f t="shared" si="61"/>
        <v>3</v>
      </c>
      <c r="W442" s="19">
        <f>VLOOKUP(E442,'Win Rate'!B:I,8,FALSE)</f>
        <v>0.56644518272425248</v>
      </c>
      <c r="X442" s="20">
        <f>VLOOKUP(E442,'Win Rate'!B:J,9,FALSE)</f>
        <v>46.445548661686693</v>
      </c>
      <c r="Y442" s="18" cm="1">
        <f t="array" ref="Y442">IFERROR(INDEX($Z$2:$Z441,SUMPRODUCT(MAX(ROW($D$2:$D441)*($D442=$D$2:$D441))-1)),_xlfn.IFNA(IF(VLOOKUP(D442,'4.2 Elo (Values)'!A:C,3,FALSE)&gt;0,VLOOKUP(Results!D442,'4.2 Elo (Values)'!A:C,3,FALSE),400),400))</f>
        <v>412.44382976062514</v>
      </c>
      <c r="Z442" s="18">
        <f>Y442+(IFERROR(VLOOKUP(D442,'4.2 Elo (Values)'!A:J,10,FALSE),40)*(V442-(1/(10^(((AVERAGEIFS(Y:Y,A:A,A442)+AVERAGEIFS(X:X,A:A,A442))-(Y442+X442))/400)+1)*O442)))</f>
        <v>423.34655391935223</v>
      </c>
      <c r="AA442" s="18">
        <f t="shared" si="62"/>
        <v>10.902724158727096</v>
      </c>
      <c r="AB442" t="str">
        <f>VLOOKUP($A442,Events!$B:$I,4,FALSE)</f>
        <v>Paths of the Fey</v>
      </c>
      <c r="AC442" t="str">
        <f>VLOOKUP($A442,Events!$B:$I,5,FALSE)</f>
        <v>Cyclic Shifts</v>
      </c>
      <c r="AD442" t="str">
        <f>VLOOKUP($A442,Events!$B:$I,6,FALSE)</f>
        <v>Passing Seasons</v>
      </c>
      <c r="AE442" t="str">
        <f>VLOOKUP($A442,Events!$B:$I,7,FALSE)</f>
        <v>Noxious Nexus</v>
      </c>
      <c r="AF442" t="str">
        <f>VLOOKUP($A442,Events!$B:$I,8,FALSE)</f>
        <v>Lifecycle</v>
      </c>
    </row>
    <row r="443" spans="1:32" ht="15" customHeight="1" x14ac:dyDescent="0.3">
      <c r="A443" t="s">
        <v>24772</v>
      </c>
      <c r="B443" t="s">
        <v>24615</v>
      </c>
      <c r="C443" t="s">
        <v>24692</v>
      </c>
      <c r="D443" t="s">
        <v>65</v>
      </c>
      <c r="E443" t="s">
        <v>73</v>
      </c>
      <c r="F443" t="s">
        <v>24191</v>
      </c>
      <c r="G443" s="2" t="s">
        <v>24780</v>
      </c>
      <c r="H443" t="s">
        <v>25</v>
      </c>
      <c r="I443" s="1">
        <v>1</v>
      </c>
      <c r="J443" s="1">
        <v>0</v>
      </c>
      <c r="K443" s="1">
        <v>1</v>
      </c>
      <c r="L443" s="1">
        <v>1</v>
      </c>
      <c r="M443" s="1">
        <v>0</v>
      </c>
      <c r="O443" s="1">
        <f t="shared" si="54"/>
        <v>5</v>
      </c>
      <c r="P443" s="1">
        <f t="shared" si="55"/>
        <v>3</v>
      </c>
      <c r="Q443" s="1">
        <f t="shared" si="56"/>
        <v>0</v>
      </c>
      <c r="R443" s="1">
        <f t="shared" si="57"/>
        <v>2</v>
      </c>
      <c r="S443" s="1">
        <f t="shared" si="58"/>
        <v>0</v>
      </c>
      <c r="T443" s="1">
        <f t="shared" si="59"/>
        <v>0</v>
      </c>
      <c r="U443" s="1">
        <f t="shared" si="60"/>
        <v>0</v>
      </c>
      <c r="V443" s="1">
        <f t="shared" si="61"/>
        <v>3</v>
      </c>
      <c r="W443" s="19">
        <f>VLOOKUP(E443,'Win Rate'!B:I,8,FALSE)</f>
        <v>0.63010204081632648</v>
      </c>
      <c r="X443" s="20">
        <f>VLOOKUP(E443,'Win Rate'!B:J,9,FALSE)</f>
        <v>92.531580409876298</v>
      </c>
      <c r="Y443" s="18" cm="1">
        <f t="array" ref="Y443">IFERROR(INDEX($Z$2:$Z442,SUMPRODUCT(MAX(ROW($D$2:$D442)*($D443=$D$2:$D442))-1)),_xlfn.IFNA(IF(VLOOKUP(D443,'4.2 Elo (Values)'!A:C,3,FALSE)&gt;0,VLOOKUP(Results!D443,'4.2 Elo (Values)'!A:C,3,FALSE),400),400))</f>
        <v>530.53388012658843</v>
      </c>
      <c r="Z443" s="18">
        <f>Y443+(IFERROR(VLOOKUP(D443,'4.2 Elo (Values)'!A:J,10,FALSE),40)*(V443-(1/(10^(((AVERAGEIFS(Y:Y,A:A,A443)+AVERAGEIFS(X:X,A:A,A443))-(Y443+X443))/400)+1)*O443)))</f>
        <v>519.2551377401046</v>
      </c>
      <c r="AA443" s="18">
        <f t="shared" si="62"/>
        <v>-11.278742386483827</v>
      </c>
      <c r="AB443" t="str">
        <f>VLOOKUP($A443,Events!$B:$I,4,FALSE)</f>
        <v>Paths of the Fey</v>
      </c>
      <c r="AC443" t="str">
        <f>VLOOKUP($A443,Events!$B:$I,5,FALSE)</f>
        <v>Cyclic Shifts</v>
      </c>
      <c r="AD443" t="str">
        <f>VLOOKUP($A443,Events!$B:$I,6,FALSE)</f>
        <v>Passing Seasons</v>
      </c>
      <c r="AE443" t="str">
        <f>VLOOKUP($A443,Events!$B:$I,7,FALSE)</f>
        <v>Noxious Nexus</v>
      </c>
      <c r="AF443" t="str">
        <f>VLOOKUP($A443,Events!$B:$I,8,FALSE)</f>
        <v>Lifecycle</v>
      </c>
    </row>
    <row r="444" spans="1:32" ht="15" customHeight="1" x14ac:dyDescent="0.3">
      <c r="A444" t="s">
        <v>24772</v>
      </c>
      <c r="B444" t="s">
        <v>24615</v>
      </c>
      <c r="C444" t="s">
        <v>24692</v>
      </c>
      <c r="D444" t="s">
        <v>120</v>
      </c>
      <c r="E444" t="s">
        <v>49</v>
      </c>
      <c r="F444" t="s">
        <v>23149</v>
      </c>
      <c r="G444" s="2" t="s">
        <v>24781</v>
      </c>
      <c r="H444" t="s">
        <v>25</v>
      </c>
      <c r="I444" s="1">
        <v>0</v>
      </c>
      <c r="J444" s="1">
        <v>0</v>
      </c>
      <c r="K444" s="1">
        <v>1</v>
      </c>
      <c r="L444" s="1">
        <v>1</v>
      </c>
      <c r="M444" s="1">
        <v>0</v>
      </c>
      <c r="O444" s="1">
        <f t="shared" si="54"/>
        <v>5</v>
      </c>
      <c r="P444" s="1">
        <f t="shared" si="55"/>
        <v>2</v>
      </c>
      <c r="Q444" s="1">
        <f t="shared" si="56"/>
        <v>0</v>
      </c>
      <c r="R444" s="1">
        <f t="shared" si="57"/>
        <v>3</v>
      </c>
      <c r="S444" s="1">
        <f t="shared" si="58"/>
        <v>0</v>
      </c>
      <c r="T444" s="1">
        <f t="shared" si="59"/>
        <v>0</v>
      </c>
      <c r="U444" s="1">
        <f t="shared" si="60"/>
        <v>0</v>
      </c>
      <c r="V444" s="1">
        <f t="shared" si="61"/>
        <v>2</v>
      </c>
      <c r="W444" s="19">
        <f>VLOOKUP(E444,'Win Rate'!B:I,8,FALSE)</f>
        <v>0.45549738219895286</v>
      </c>
      <c r="X444" s="20">
        <f>VLOOKUP(E444,'Win Rate'!B:J,9,FALSE)</f>
        <v>-31.005634672064751</v>
      </c>
      <c r="Y444" s="18" cm="1">
        <f t="array" ref="Y444">IFERROR(INDEX($Z$2:$Z443,SUMPRODUCT(MAX(ROW($D$2:$D443)*($D444=$D$2:$D443))-1)),_xlfn.IFNA(IF(VLOOKUP(D444,'4.2 Elo (Values)'!A:C,3,FALSE)&gt;0,VLOOKUP(Results!D444,'4.2 Elo (Values)'!A:C,3,FALSE),400),400))</f>
        <v>443.97806550828221</v>
      </c>
      <c r="Z444" s="18">
        <f>Y444+(IFERROR(VLOOKUP(D444,'4.2 Elo (Values)'!A:J,10,FALSE),40)*(V444-(1/(10^(((AVERAGEIFS(Y:Y,A:A,A444)+AVERAGEIFS(X:X,A:A,A444))-(Y444+X444))/400)+1)*O444)))</f>
        <v>441.43287960221755</v>
      </c>
      <c r="AA444" s="18">
        <f t="shared" si="62"/>
        <v>-2.5451859060646598</v>
      </c>
      <c r="AB444" t="str">
        <f>VLOOKUP($A444,Events!$B:$I,4,FALSE)</f>
        <v>Paths of the Fey</v>
      </c>
      <c r="AC444" t="str">
        <f>VLOOKUP($A444,Events!$B:$I,5,FALSE)</f>
        <v>Cyclic Shifts</v>
      </c>
      <c r="AD444" t="str">
        <f>VLOOKUP($A444,Events!$B:$I,6,FALSE)</f>
        <v>Passing Seasons</v>
      </c>
      <c r="AE444" t="str">
        <f>VLOOKUP($A444,Events!$B:$I,7,FALSE)</f>
        <v>Noxious Nexus</v>
      </c>
      <c r="AF444" t="str">
        <f>VLOOKUP($A444,Events!$B:$I,8,FALSE)</f>
        <v>Lifecycle</v>
      </c>
    </row>
    <row r="445" spans="1:32" ht="15" customHeight="1" x14ac:dyDescent="0.3">
      <c r="A445" t="s">
        <v>24772</v>
      </c>
      <c r="B445" t="s">
        <v>24615</v>
      </c>
      <c r="C445" t="s">
        <v>24692</v>
      </c>
      <c r="D445" t="s">
        <v>81</v>
      </c>
      <c r="E445" t="s">
        <v>25651</v>
      </c>
      <c r="F445" t="s">
        <v>59</v>
      </c>
      <c r="G445" s="2" t="s">
        <v>24782</v>
      </c>
      <c r="H445" t="s">
        <v>25</v>
      </c>
      <c r="I445" s="1">
        <v>1</v>
      </c>
      <c r="J445" s="1">
        <v>0</v>
      </c>
      <c r="K445" s="1">
        <v>1</v>
      </c>
      <c r="L445" s="1">
        <v>0</v>
      </c>
      <c r="M445" s="1">
        <v>0</v>
      </c>
      <c r="O445" s="1">
        <f t="shared" si="54"/>
        <v>5</v>
      </c>
      <c r="P445" s="1">
        <f t="shared" si="55"/>
        <v>2</v>
      </c>
      <c r="Q445" s="1">
        <f t="shared" si="56"/>
        <v>0</v>
      </c>
      <c r="R445" s="1">
        <f t="shared" si="57"/>
        <v>3</v>
      </c>
      <c r="S445" s="1">
        <f t="shared" si="58"/>
        <v>0</v>
      </c>
      <c r="T445" s="1">
        <f t="shared" si="59"/>
        <v>0</v>
      </c>
      <c r="U445" s="1">
        <f t="shared" si="60"/>
        <v>0</v>
      </c>
      <c r="V445" s="1">
        <f t="shared" si="61"/>
        <v>2</v>
      </c>
      <c r="W445" s="19">
        <f>VLOOKUP(E445,'Win Rate'!B:I,8,FALSE)</f>
        <v>0.47572815533980584</v>
      </c>
      <c r="X445" s="20">
        <f>VLOOKUP(E445,'Win Rate'!B:J,9,FALSE)</f>
        <v>-16.879071917781932</v>
      </c>
      <c r="Y445" s="18" cm="1">
        <f t="array" ref="Y445">IFERROR(INDEX($Z$2:$Z444,SUMPRODUCT(MAX(ROW($D$2:$D444)*($D445=$D$2:$D444))-1)),_xlfn.IFNA(IF(VLOOKUP(D445,'4.2 Elo (Values)'!A:C,3,FALSE)&gt;0,VLOOKUP(Results!D445,'4.2 Elo (Values)'!A:C,3,FALSE),400),400))</f>
        <v>371.96419203917804</v>
      </c>
      <c r="Z445" s="18">
        <f>Y445+(IFERROR(VLOOKUP(D445,'4.2 Elo (Values)'!A:J,10,FALSE),40)*(V445-(1/(10^(((AVERAGEIFS(Y:Y,A:A,A445)+AVERAGEIFS(X:X,A:A,A445))-(Y445+X445))/400)+1)*O445)))</f>
        <v>382.62789053107218</v>
      </c>
      <c r="AA445" s="18">
        <f t="shared" si="62"/>
        <v>10.663698491894138</v>
      </c>
      <c r="AB445" t="str">
        <f>VLOOKUP($A445,Events!$B:$I,4,FALSE)</f>
        <v>Paths of the Fey</v>
      </c>
      <c r="AC445" t="str">
        <f>VLOOKUP($A445,Events!$B:$I,5,FALSE)</f>
        <v>Cyclic Shifts</v>
      </c>
      <c r="AD445" t="str">
        <f>VLOOKUP($A445,Events!$B:$I,6,FALSE)</f>
        <v>Passing Seasons</v>
      </c>
      <c r="AE445" t="str">
        <f>VLOOKUP($A445,Events!$B:$I,7,FALSE)</f>
        <v>Noxious Nexus</v>
      </c>
      <c r="AF445" t="str">
        <f>VLOOKUP($A445,Events!$B:$I,8,FALSE)</f>
        <v>Lifecycle</v>
      </c>
    </row>
    <row r="446" spans="1:32" ht="15" customHeight="1" x14ac:dyDescent="0.3">
      <c r="A446" t="s">
        <v>24772</v>
      </c>
      <c r="B446" t="s">
        <v>24615</v>
      </c>
      <c r="C446" t="s">
        <v>24692</v>
      </c>
      <c r="D446" t="s">
        <v>78</v>
      </c>
      <c r="E446" t="s">
        <v>98</v>
      </c>
      <c r="F446" t="s">
        <v>186</v>
      </c>
      <c r="G446" s="2" t="s">
        <v>24783</v>
      </c>
      <c r="H446" t="s">
        <v>25</v>
      </c>
      <c r="I446" s="1">
        <v>0</v>
      </c>
      <c r="J446" s="1">
        <v>1</v>
      </c>
      <c r="K446" s="1">
        <v>0</v>
      </c>
      <c r="L446" s="1">
        <v>1</v>
      </c>
      <c r="M446" s="1">
        <v>0</v>
      </c>
      <c r="O446" s="1">
        <f t="shared" si="54"/>
        <v>5</v>
      </c>
      <c r="P446" s="1">
        <f t="shared" si="55"/>
        <v>2</v>
      </c>
      <c r="Q446" s="1">
        <f t="shared" si="56"/>
        <v>0</v>
      </c>
      <c r="R446" s="1">
        <f t="shared" si="57"/>
        <v>3</v>
      </c>
      <c r="S446" s="1">
        <f t="shared" si="58"/>
        <v>0</v>
      </c>
      <c r="T446" s="1">
        <f t="shared" si="59"/>
        <v>0</v>
      </c>
      <c r="U446" s="1">
        <f t="shared" si="60"/>
        <v>0</v>
      </c>
      <c r="V446" s="1">
        <f t="shared" si="61"/>
        <v>2</v>
      </c>
      <c r="W446" s="19">
        <f>VLOOKUP(E446,'Win Rate'!B:I,8,FALSE)</f>
        <v>0.53611111111111109</v>
      </c>
      <c r="X446" s="20">
        <f>VLOOKUP(E446,'Win Rate'!B:J,9,FALSE)</f>
        <v>25.136335144076178</v>
      </c>
      <c r="Y446" s="18" cm="1">
        <f t="array" ref="Y446">IFERROR(INDEX($Z$2:$Z445,SUMPRODUCT(MAX(ROW($D$2:$D445)*($D446=$D$2:$D445))-1)),_xlfn.IFNA(IF(VLOOKUP(D446,'4.2 Elo (Values)'!A:C,3,FALSE)&gt;0,VLOOKUP(Results!D446,'4.2 Elo (Values)'!A:C,3,FALSE),400),400))</f>
        <v>515.54675943216819</v>
      </c>
      <c r="Z446" s="18">
        <f>Y446+(IFERROR(VLOOKUP(D446,'4.2 Elo (Values)'!A:J,10,FALSE),40)*(V446-(1/(10^(((AVERAGEIFS(Y:Y,A:A,A446)+AVERAGEIFS(X:X,A:A,A446))-(Y446+X446))/400)+1)*O446)))</f>
        <v>494.84651112297519</v>
      </c>
      <c r="AA446" s="18">
        <f t="shared" si="62"/>
        <v>-20.700248309193</v>
      </c>
      <c r="AB446" t="str">
        <f>VLOOKUP($A446,Events!$B:$I,4,FALSE)</f>
        <v>Paths of the Fey</v>
      </c>
      <c r="AC446" t="str">
        <f>VLOOKUP($A446,Events!$B:$I,5,FALSE)</f>
        <v>Cyclic Shifts</v>
      </c>
      <c r="AD446" t="str">
        <f>VLOOKUP($A446,Events!$B:$I,6,FALSE)</f>
        <v>Passing Seasons</v>
      </c>
      <c r="AE446" t="str">
        <f>VLOOKUP($A446,Events!$B:$I,7,FALSE)</f>
        <v>Noxious Nexus</v>
      </c>
      <c r="AF446" t="str">
        <f>VLOOKUP($A446,Events!$B:$I,8,FALSE)</f>
        <v>Lifecycle</v>
      </c>
    </row>
    <row r="447" spans="1:32" ht="15" customHeight="1" x14ac:dyDescent="0.3">
      <c r="A447" t="s">
        <v>24772</v>
      </c>
      <c r="B447" t="s">
        <v>24615</v>
      </c>
      <c r="C447" t="s">
        <v>24692</v>
      </c>
      <c r="D447" t="s">
        <v>24784</v>
      </c>
      <c r="E447" t="s">
        <v>146</v>
      </c>
      <c r="F447" t="s">
        <v>187</v>
      </c>
      <c r="G447" s="2" t="s">
        <v>24785</v>
      </c>
      <c r="H447" t="s">
        <v>25</v>
      </c>
      <c r="I447" s="1">
        <v>0</v>
      </c>
      <c r="J447" s="1">
        <v>0</v>
      </c>
      <c r="K447" s="1">
        <v>1</v>
      </c>
      <c r="L447" s="1">
        <v>0</v>
      </c>
      <c r="M447" s="1">
        <v>1</v>
      </c>
      <c r="O447" s="1">
        <f t="shared" si="54"/>
        <v>5</v>
      </c>
      <c r="P447" s="1">
        <f t="shared" si="55"/>
        <v>2</v>
      </c>
      <c r="Q447" s="1">
        <f t="shared" si="56"/>
        <v>0</v>
      </c>
      <c r="R447" s="1">
        <f t="shared" si="57"/>
        <v>3</v>
      </c>
      <c r="S447" s="1">
        <f t="shared" si="58"/>
        <v>0</v>
      </c>
      <c r="T447" s="1">
        <f t="shared" si="59"/>
        <v>0</v>
      </c>
      <c r="U447" s="1">
        <f t="shared" si="60"/>
        <v>0</v>
      </c>
      <c r="V447" s="1">
        <f t="shared" si="61"/>
        <v>2</v>
      </c>
      <c r="W447" s="19">
        <f>VLOOKUP(E447,'Win Rate'!B:I,8,FALSE)</f>
        <v>0.48071216617210683</v>
      </c>
      <c r="X447" s="20">
        <f>VLOOKUP(E447,'Win Rate'!B:J,9,FALSE)</f>
        <v>-13.409213657465418</v>
      </c>
      <c r="Y447" s="18" cm="1">
        <f t="array" ref="Y447">IFERROR(INDEX($Z$2:$Z446,SUMPRODUCT(MAX(ROW($D$2:$D446)*($D447=$D$2:$D446))-1)),_xlfn.IFNA(IF(VLOOKUP(D447,'4.2 Elo (Values)'!A:C,3,FALSE)&gt;0,VLOOKUP(Results!D447,'4.2 Elo (Values)'!A:C,3,FALSE),400),400))</f>
        <v>400</v>
      </c>
      <c r="Z447" s="18">
        <f>Y447+(IFERROR(VLOOKUP(D447,'4.2 Elo (Values)'!A:J,10,FALSE),40)*(V447-(1/(10^(((AVERAGEIFS(Y:Y,A:A,A447)+AVERAGEIFS(X:X,A:A,A447))-(Y447+X447))/400)+1)*O447)))</f>
        <v>402.2370474263264</v>
      </c>
      <c r="AA447" s="18">
        <f t="shared" si="62"/>
        <v>2.2370474263263986</v>
      </c>
      <c r="AB447" t="str">
        <f>VLOOKUP($A447,Events!$B:$I,4,FALSE)</f>
        <v>Paths of the Fey</v>
      </c>
      <c r="AC447" t="str">
        <f>VLOOKUP($A447,Events!$B:$I,5,FALSE)</f>
        <v>Cyclic Shifts</v>
      </c>
      <c r="AD447" t="str">
        <f>VLOOKUP($A447,Events!$B:$I,6,FALSE)</f>
        <v>Passing Seasons</v>
      </c>
      <c r="AE447" t="str">
        <f>VLOOKUP($A447,Events!$B:$I,7,FALSE)</f>
        <v>Noxious Nexus</v>
      </c>
      <c r="AF447" t="str">
        <f>VLOOKUP($A447,Events!$B:$I,8,FALSE)</f>
        <v>Lifecycle</v>
      </c>
    </row>
    <row r="448" spans="1:32" ht="15" customHeight="1" x14ac:dyDescent="0.3">
      <c r="A448" t="s">
        <v>24772</v>
      </c>
      <c r="B448" t="s">
        <v>24615</v>
      </c>
      <c r="C448" t="s">
        <v>24692</v>
      </c>
      <c r="D448" t="s">
        <v>22591</v>
      </c>
      <c r="E448" t="s">
        <v>27</v>
      </c>
      <c r="F448" t="s">
        <v>125</v>
      </c>
      <c r="G448" s="2" t="s">
        <v>24786</v>
      </c>
      <c r="H448" t="s">
        <v>25</v>
      </c>
      <c r="I448" s="1">
        <v>0</v>
      </c>
      <c r="J448" s="1">
        <v>1</v>
      </c>
      <c r="K448" s="1">
        <v>0</v>
      </c>
      <c r="L448" s="1">
        <v>0</v>
      </c>
      <c r="M448" s="1">
        <v>0</v>
      </c>
      <c r="O448" s="1">
        <f t="shared" si="54"/>
        <v>5</v>
      </c>
      <c r="P448" s="1">
        <f t="shared" si="55"/>
        <v>1</v>
      </c>
      <c r="Q448" s="1">
        <f t="shared" si="56"/>
        <v>0</v>
      </c>
      <c r="R448" s="1">
        <f t="shared" si="57"/>
        <v>4</v>
      </c>
      <c r="S448" s="1">
        <f t="shared" si="58"/>
        <v>0</v>
      </c>
      <c r="T448" s="1">
        <f t="shared" si="59"/>
        <v>0</v>
      </c>
      <c r="U448" s="1">
        <f t="shared" si="60"/>
        <v>0</v>
      </c>
      <c r="V448" s="1">
        <f t="shared" si="61"/>
        <v>1</v>
      </c>
      <c r="W448" s="19">
        <f>VLOOKUP(E448,'Win Rate'!B:I,8,FALSE)</f>
        <v>0.43775100401606426</v>
      </c>
      <c r="X448" s="20">
        <f>VLOOKUP(E448,'Win Rate'!B:J,9,FALSE)</f>
        <v>-43.480615095045756</v>
      </c>
      <c r="Y448" s="18" cm="1">
        <f t="array" ref="Y448">IFERROR(INDEX($Z$2:$Z447,SUMPRODUCT(MAX(ROW($D$2:$D447)*($D448=$D$2:$D447))-1)),_xlfn.IFNA(IF(VLOOKUP(D448,'4.2 Elo (Values)'!A:C,3,FALSE)&gt;0,VLOOKUP(Results!D448,'4.2 Elo (Values)'!A:C,3,FALSE),400),400))</f>
        <v>331.13069481264171</v>
      </c>
      <c r="Z448" s="18">
        <f>Y448+(IFERROR(VLOOKUP(D448,'4.2 Elo (Values)'!A:J,10,FALSE),40)*(V448-(1/(10^(((AVERAGEIFS(Y:Y,A:A,A448)+AVERAGEIFS(X:X,A:A,A448))-(Y448+X448))/400)+1)*O448)))</f>
        <v>318.19708096752936</v>
      </c>
      <c r="AA448" s="18">
        <f t="shared" si="62"/>
        <v>-12.933613845112347</v>
      </c>
      <c r="AB448" t="str">
        <f>VLOOKUP($A448,Events!$B:$I,4,FALSE)</f>
        <v>Paths of the Fey</v>
      </c>
      <c r="AC448" t="str">
        <f>VLOOKUP($A448,Events!$B:$I,5,FALSE)</f>
        <v>Cyclic Shifts</v>
      </c>
      <c r="AD448" t="str">
        <f>VLOOKUP($A448,Events!$B:$I,6,FALSE)</f>
        <v>Passing Seasons</v>
      </c>
      <c r="AE448" t="str">
        <f>VLOOKUP($A448,Events!$B:$I,7,FALSE)</f>
        <v>Noxious Nexus</v>
      </c>
      <c r="AF448" t="str">
        <f>VLOOKUP($A448,Events!$B:$I,8,FALSE)</f>
        <v>Lifecycle</v>
      </c>
    </row>
    <row r="449" spans="1:32" ht="15" customHeight="1" x14ac:dyDescent="0.3">
      <c r="A449" t="s">
        <v>24772</v>
      </c>
      <c r="B449" t="s">
        <v>24615</v>
      </c>
      <c r="C449" t="s">
        <v>24692</v>
      </c>
      <c r="D449" t="s">
        <v>4947</v>
      </c>
      <c r="E449" t="s">
        <v>121</v>
      </c>
      <c r="F449" t="s">
        <v>24207</v>
      </c>
      <c r="G449" s="2" t="s">
        <v>24787</v>
      </c>
      <c r="H449" t="s">
        <v>25</v>
      </c>
      <c r="I449" s="1">
        <v>0</v>
      </c>
      <c r="J449" s="1">
        <v>1</v>
      </c>
      <c r="K449" s="1">
        <v>0</v>
      </c>
      <c r="L449" s="1">
        <v>0</v>
      </c>
      <c r="M449" s="1">
        <v>0</v>
      </c>
      <c r="O449" s="1">
        <f t="shared" si="54"/>
        <v>5</v>
      </c>
      <c r="P449" s="1">
        <f t="shared" si="55"/>
        <v>1</v>
      </c>
      <c r="Q449" s="1">
        <f t="shared" si="56"/>
        <v>0</v>
      </c>
      <c r="R449" s="1">
        <f t="shared" si="57"/>
        <v>4</v>
      </c>
      <c r="S449" s="1">
        <f t="shared" si="58"/>
        <v>0</v>
      </c>
      <c r="T449" s="1">
        <f t="shared" si="59"/>
        <v>0</v>
      </c>
      <c r="U449" s="1">
        <f t="shared" si="60"/>
        <v>0</v>
      </c>
      <c r="V449" s="1">
        <f t="shared" si="61"/>
        <v>1</v>
      </c>
      <c r="W449" s="19">
        <f>VLOOKUP(E449,'Win Rate'!B:I,8,FALSE)</f>
        <v>0.60373443983402486</v>
      </c>
      <c r="X449" s="20">
        <f>VLOOKUP(E449,'Win Rate'!B:J,9,FALSE)</f>
        <v>73.143848695271856</v>
      </c>
      <c r="Y449" s="18" cm="1">
        <f t="array" ref="Y449">IFERROR(INDEX($Z$2:$Z448,SUMPRODUCT(MAX(ROW($D$2:$D448)*($D449=$D$2:$D448))-1)),_xlfn.IFNA(IF(VLOOKUP(D449,'4.2 Elo (Values)'!A:C,3,FALSE)&gt;0,VLOOKUP(Results!D449,'4.2 Elo (Values)'!A:C,3,FALSE),400),400))</f>
        <v>419.7133362941579</v>
      </c>
      <c r="Z449" s="18">
        <f>Y449+(IFERROR(VLOOKUP(D449,'4.2 Elo (Values)'!A:J,10,FALSE),40)*(V449-(1/(10^(((AVERAGEIFS(Y:Y,A:A,A449)+AVERAGEIFS(X:X,A:A,A449))-(Y449+X449))/400)+1)*O449)))</f>
        <v>351.75909961591697</v>
      </c>
      <c r="AA449" s="18">
        <f t="shared" si="62"/>
        <v>-67.954236678240932</v>
      </c>
      <c r="AB449" t="str">
        <f>VLOOKUP($A449,Events!$B:$I,4,FALSE)</f>
        <v>Paths of the Fey</v>
      </c>
      <c r="AC449" t="str">
        <f>VLOOKUP($A449,Events!$B:$I,5,FALSE)</f>
        <v>Cyclic Shifts</v>
      </c>
      <c r="AD449" t="str">
        <f>VLOOKUP($A449,Events!$B:$I,6,FALSE)</f>
        <v>Passing Seasons</v>
      </c>
      <c r="AE449" t="str">
        <f>VLOOKUP($A449,Events!$B:$I,7,FALSE)</f>
        <v>Noxious Nexus</v>
      </c>
      <c r="AF449" t="str">
        <f>VLOOKUP($A449,Events!$B:$I,8,FALSE)</f>
        <v>Lifecycle</v>
      </c>
    </row>
    <row r="450" spans="1:32" ht="15" customHeight="1" x14ac:dyDescent="0.3">
      <c r="A450" t="s">
        <v>24772</v>
      </c>
      <c r="B450" t="s">
        <v>24615</v>
      </c>
      <c r="C450" t="s">
        <v>24692</v>
      </c>
      <c r="D450" t="s">
        <v>99</v>
      </c>
      <c r="E450" t="s">
        <v>30</v>
      </c>
      <c r="F450" t="s">
        <v>31</v>
      </c>
      <c r="G450" s="2" t="s">
        <v>24788</v>
      </c>
      <c r="H450" t="s">
        <v>25</v>
      </c>
      <c r="I450" s="1">
        <v>0</v>
      </c>
      <c r="J450" s="1">
        <v>0</v>
      </c>
      <c r="K450" s="1">
        <v>0</v>
      </c>
      <c r="L450" s="1">
        <v>0</v>
      </c>
      <c r="M450" s="1">
        <v>1</v>
      </c>
      <c r="O450" s="1">
        <f t="shared" si="54"/>
        <v>5</v>
      </c>
      <c r="P450" s="1">
        <f t="shared" si="55"/>
        <v>1</v>
      </c>
      <c r="Q450" s="1">
        <f t="shared" si="56"/>
        <v>0</v>
      </c>
      <c r="R450" s="1">
        <f t="shared" si="57"/>
        <v>4</v>
      </c>
      <c r="S450" s="1">
        <f t="shared" si="58"/>
        <v>0</v>
      </c>
      <c r="T450" s="1">
        <f t="shared" si="59"/>
        <v>0</v>
      </c>
      <c r="U450" s="1">
        <f t="shared" si="60"/>
        <v>0</v>
      </c>
      <c r="V450" s="1">
        <f t="shared" si="61"/>
        <v>1</v>
      </c>
      <c r="W450" s="19">
        <f>VLOOKUP(E450,'Win Rate'!B:I,8,FALSE)</f>
        <v>0.48230088495575218</v>
      </c>
      <c r="X450" s="20">
        <f>VLOOKUP(E450,'Win Rate'!B:J,9,FALSE)</f>
        <v>-12.30374552221522</v>
      </c>
      <c r="Y450" s="18" cm="1">
        <f t="array" ref="Y450">IFERROR(INDEX($Z$2:$Z449,SUMPRODUCT(MAX(ROW($D$2:$D449)*($D450=$D$2:$D449))-1)),_xlfn.IFNA(IF(VLOOKUP(D450,'4.2 Elo (Values)'!A:C,3,FALSE)&gt;0,VLOOKUP(Results!D450,'4.2 Elo (Values)'!A:C,3,FALSE),400),400))</f>
        <v>345.5911933728193</v>
      </c>
      <c r="Z450" s="18">
        <f>Y450+(IFERROR(VLOOKUP(D450,'4.2 Elo (Values)'!A:J,10,FALSE),40)*(V450-(1/(10^(((AVERAGEIFS(Y:Y,A:A,A450)+AVERAGEIFS(X:X,A:A,A450))-(Y450+X450))/400)+1)*O450)))</f>
        <v>333.70779942204916</v>
      </c>
      <c r="AA450" s="18">
        <f t="shared" si="62"/>
        <v>-11.883393950770142</v>
      </c>
      <c r="AB450" t="str">
        <f>VLOOKUP($A450,Events!$B:$I,4,FALSE)</f>
        <v>Paths of the Fey</v>
      </c>
      <c r="AC450" t="str">
        <f>VLOOKUP($A450,Events!$B:$I,5,FALSE)</f>
        <v>Cyclic Shifts</v>
      </c>
      <c r="AD450" t="str">
        <f>VLOOKUP($A450,Events!$B:$I,6,FALSE)</f>
        <v>Passing Seasons</v>
      </c>
      <c r="AE450" t="str">
        <f>VLOOKUP($A450,Events!$B:$I,7,FALSE)</f>
        <v>Noxious Nexus</v>
      </c>
      <c r="AF450" t="str">
        <f>VLOOKUP($A450,Events!$B:$I,8,FALSE)</f>
        <v>Lifecycle</v>
      </c>
    </row>
    <row r="451" spans="1:32" ht="15" customHeight="1" x14ac:dyDescent="0.3">
      <c r="A451" t="s">
        <v>24789</v>
      </c>
      <c r="B451" t="s">
        <v>24615</v>
      </c>
      <c r="C451" t="s">
        <v>24790</v>
      </c>
      <c r="D451" t="s">
        <v>24791</v>
      </c>
      <c r="E451" t="s">
        <v>181</v>
      </c>
      <c r="F451" t="s">
        <v>188</v>
      </c>
      <c r="G451" s="2" t="s">
        <v>24792</v>
      </c>
      <c r="H451" t="s">
        <v>25</v>
      </c>
      <c r="I451" s="1">
        <v>1</v>
      </c>
      <c r="J451" s="1">
        <v>1</v>
      </c>
      <c r="K451" s="1">
        <v>1</v>
      </c>
      <c r="L451" s="1">
        <v>1</v>
      </c>
      <c r="M451" s="1">
        <v>1</v>
      </c>
      <c r="O451" s="1">
        <f t="shared" si="54"/>
        <v>5</v>
      </c>
      <c r="P451" s="1">
        <f t="shared" si="55"/>
        <v>5</v>
      </c>
      <c r="Q451" s="1">
        <f t="shared" si="56"/>
        <v>0</v>
      </c>
      <c r="R451" s="1">
        <f t="shared" si="57"/>
        <v>0</v>
      </c>
      <c r="S451" s="1">
        <f t="shared" si="58"/>
        <v>1</v>
      </c>
      <c r="T451" s="1">
        <f t="shared" si="59"/>
        <v>1</v>
      </c>
      <c r="U451" s="1">
        <f t="shared" si="60"/>
        <v>1</v>
      </c>
      <c r="V451" s="1">
        <f t="shared" si="61"/>
        <v>5</v>
      </c>
      <c r="W451" s="19">
        <f>VLOOKUP(E451,'Win Rate'!B:I,8,FALSE)</f>
        <v>0.46694214876033058</v>
      </c>
      <c r="X451" s="20">
        <f>VLOOKUP(E451,'Win Rate'!B:J,9,FALSE)</f>
        <v>-23.004506726331698</v>
      </c>
      <c r="Y451" s="18" cm="1">
        <f t="array" ref="Y451">IFERROR(INDEX($Z$2:$Z450,SUMPRODUCT(MAX(ROW($D$2:$D450)*($D451=$D$2:$D450))-1)),_xlfn.IFNA(IF(VLOOKUP(D451,'4.2 Elo (Values)'!A:C,3,FALSE)&gt;0,VLOOKUP(Results!D451,'4.2 Elo (Values)'!A:C,3,FALSE),400),400))</f>
        <v>400</v>
      </c>
      <c r="Z451" s="18">
        <f>Y451+(IFERROR(VLOOKUP(D451,'4.2 Elo (Values)'!A:J,10,FALSE),40)*(V451-(1/(10^(((AVERAGEIFS(Y:Y,A:A,A451)+AVERAGEIFS(X:X,A:A,A451))-(Y451+X451))/400)+1)*O451)))</f>
        <v>511.06019544383525</v>
      </c>
      <c r="AA451" s="18">
        <f t="shared" si="62"/>
        <v>111.06019544383525</v>
      </c>
      <c r="AB451" t="str">
        <f>VLOOKUP($A451,Events!$B:$I,4,FALSE)</f>
        <v>Cyclic Shifts</v>
      </c>
      <c r="AC451" t="str">
        <f>VLOOKUP($A451,Events!$B:$I,5,FALSE)</f>
        <v>Paths of the Fey</v>
      </c>
      <c r="AD451" t="str">
        <f>VLOOKUP($A451,Events!$B:$I,6,FALSE)</f>
        <v>Roiling Roots</v>
      </c>
      <c r="AE451" t="str">
        <f>VLOOKUP($A451,Events!$B:$I,7,FALSE)</f>
        <v>Grasp of Thorns</v>
      </c>
      <c r="AF451" t="str">
        <f>VLOOKUP($A451,Events!$B:$I,8,FALSE)</f>
        <v>Passing Seasons</v>
      </c>
    </row>
    <row r="452" spans="1:32" ht="15" customHeight="1" x14ac:dyDescent="0.3">
      <c r="A452" t="s">
        <v>24789</v>
      </c>
      <c r="B452" t="s">
        <v>24615</v>
      </c>
      <c r="C452" t="s">
        <v>24790</v>
      </c>
      <c r="D452" t="s">
        <v>24793</v>
      </c>
      <c r="E452" t="s">
        <v>22</v>
      </c>
      <c r="F452" t="s">
        <v>64</v>
      </c>
      <c r="G452" s="2" t="s">
        <v>24794</v>
      </c>
      <c r="H452" t="s">
        <v>25</v>
      </c>
      <c r="I452" s="1">
        <v>0</v>
      </c>
      <c r="J452" s="1">
        <v>1</v>
      </c>
      <c r="K452" s="1">
        <v>1</v>
      </c>
      <c r="L452" s="1">
        <v>1</v>
      </c>
      <c r="M452" s="1">
        <v>1</v>
      </c>
      <c r="O452" s="1">
        <f t="shared" ref="O452:O515" si="63">SUM(P452:R452)</f>
        <v>5</v>
      </c>
      <c r="P452" s="1">
        <f t="shared" ref="P452:P515" si="64">COUNTIFS($I452:$N452,1)</f>
        <v>4</v>
      </c>
      <c r="Q452" s="1">
        <f t="shared" ref="Q452:Q515" si="65">COUNTIFS($I452:$N452,0.5)</f>
        <v>0</v>
      </c>
      <c r="R452" s="1">
        <f t="shared" ref="R452:R515" si="66">COUNTIFS($I452:$N452,0)</f>
        <v>1</v>
      </c>
      <c r="S452" s="1">
        <f t="shared" ref="S452:S515" si="67">IF(SUM(I452:K452)=3,1,0)</f>
        <v>0</v>
      </c>
      <c r="T452" s="1">
        <f t="shared" ref="T452:T515" si="68">IF(SUM(I452:L452)=4,1,0)</f>
        <v>0</v>
      </c>
      <c r="U452" s="1">
        <f t="shared" ref="U452:U515" si="69">IF(SUM(I452:M452)=5,1,0)</f>
        <v>0</v>
      </c>
      <c r="V452" s="1">
        <f t="shared" ref="V452:V515" si="70">SUM(I452:N452)</f>
        <v>4</v>
      </c>
      <c r="W452" s="19">
        <f>VLOOKUP(E452,'Win Rate'!B:I,8,FALSE)</f>
        <v>0.5028490028490028</v>
      </c>
      <c r="X452" s="20">
        <f>VLOOKUP(E452,'Win Rate'!B:J,9,FALSE)</f>
        <v>1.9797113714570256</v>
      </c>
      <c r="Y452" s="18" cm="1">
        <f t="array" ref="Y452">IFERROR(INDEX($Z$2:$Z451,SUMPRODUCT(MAX(ROW($D$2:$D451)*($D452=$D$2:$D451))-1)),_xlfn.IFNA(IF(VLOOKUP(D452,'4.2 Elo (Values)'!A:C,3,FALSE)&gt;0,VLOOKUP(Results!D452,'4.2 Elo (Values)'!A:C,3,FALSE),400),400))</f>
        <v>524.77176967860169</v>
      </c>
      <c r="Z452" s="18">
        <f>Y452+(IFERROR(VLOOKUP(D452,'4.2 Elo (Values)'!A:J,10,FALSE),40)*(V452-(1/(10^(((AVERAGEIFS(Y:Y,A:A,A452)+AVERAGEIFS(X:X,A:A,A452))-(Y452+X452))/400)+1)*O452)))</f>
        <v>539.29750427388262</v>
      </c>
      <c r="AA452" s="18">
        <f t="shared" ref="AA452:AA515" si="71">Z452-Y452</f>
        <v>14.525734595280937</v>
      </c>
      <c r="AB452" t="str">
        <f>VLOOKUP($A452,Events!$B:$I,4,FALSE)</f>
        <v>Cyclic Shifts</v>
      </c>
      <c r="AC452" t="str">
        <f>VLOOKUP($A452,Events!$B:$I,5,FALSE)</f>
        <v>Paths of the Fey</v>
      </c>
      <c r="AD452" t="str">
        <f>VLOOKUP($A452,Events!$B:$I,6,FALSE)</f>
        <v>Roiling Roots</v>
      </c>
      <c r="AE452" t="str">
        <f>VLOOKUP($A452,Events!$B:$I,7,FALSE)</f>
        <v>Grasp of Thorns</v>
      </c>
      <c r="AF452" t="str">
        <f>VLOOKUP($A452,Events!$B:$I,8,FALSE)</f>
        <v>Passing Seasons</v>
      </c>
    </row>
    <row r="453" spans="1:32" ht="15" customHeight="1" x14ac:dyDescent="0.3">
      <c r="A453" t="s">
        <v>24789</v>
      </c>
      <c r="B453" t="s">
        <v>24615</v>
      </c>
      <c r="C453" t="s">
        <v>24790</v>
      </c>
      <c r="D453" t="s">
        <v>24795</v>
      </c>
      <c r="E453" t="s">
        <v>95</v>
      </c>
      <c r="F453" t="s">
        <v>23151</v>
      </c>
      <c r="G453" s="2" t="s">
        <v>24796</v>
      </c>
      <c r="H453" t="s">
        <v>25</v>
      </c>
      <c r="I453" s="1">
        <v>1</v>
      </c>
      <c r="J453" s="1">
        <v>1</v>
      </c>
      <c r="K453" s="1">
        <v>1</v>
      </c>
      <c r="L453" s="1">
        <v>1</v>
      </c>
      <c r="M453" s="1">
        <v>0</v>
      </c>
      <c r="O453" s="1">
        <f t="shared" si="63"/>
        <v>5</v>
      </c>
      <c r="P453" s="1">
        <f t="shared" si="64"/>
        <v>4</v>
      </c>
      <c r="Q453" s="1">
        <f t="shared" si="65"/>
        <v>0</v>
      </c>
      <c r="R453" s="1">
        <f t="shared" si="66"/>
        <v>1</v>
      </c>
      <c r="S453" s="1">
        <f t="shared" si="67"/>
        <v>1</v>
      </c>
      <c r="T453" s="1">
        <f t="shared" si="68"/>
        <v>1</v>
      </c>
      <c r="U453" s="1">
        <f t="shared" si="69"/>
        <v>0</v>
      </c>
      <c r="V453" s="1">
        <f t="shared" si="70"/>
        <v>4</v>
      </c>
      <c r="W453" s="19">
        <f>VLOOKUP(E453,'Win Rate'!B:I,8,FALSE)</f>
        <v>0.5084269662921348</v>
      </c>
      <c r="X453" s="20">
        <f>VLOOKUP(E453,'Win Rate'!B:J,9,FALSE)</f>
        <v>5.8562104731559854</v>
      </c>
      <c r="Y453" s="18" cm="1">
        <f t="array" ref="Y453">IFERROR(INDEX($Z$2:$Z452,SUMPRODUCT(MAX(ROW($D$2:$D452)*($D453=$D$2:$D452))-1)),_xlfn.IFNA(IF(VLOOKUP(D453,'4.2 Elo (Values)'!A:C,3,FALSE)&gt;0,VLOOKUP(Results!D453,'4.2 Elo (Values)'!A:C,3,FALSE),400),400))</f>
        <v>400</v>
      </c>
      <c r="Z453" s="18">
        <f>Y453+(IFERROR(VLOOKUP(D453,'4.2 Elo (Values)'!A:J,10,FALSE),40)*(V453-(1/(10^(((AVERAGEIFS(Y:Y,A:A,A453)+AVERAGEIFS(X:X,A:A,A453))-(Y453+X453))/400)+1)*O453)))</f>
        <v>462.79811565094747</v>
      </c>
      <c r="AA453" s="18">
        <f t="shared" si="71"/>
        <v>62.798115650947466</v>
      </c>
      <c r="AB453" t="str">
        <f>VLOOKUP($A453,Events!$B:$I,4,FALSE)</f>
        <v>Cyclic Shifts</v>
      </c>
      <c r="AC453" t="str">
        <f>VLOOKUP($A453,Events!$B:$I,5,FALSE)</f>
        <v>Paths of the Fey</v>
      </c>
      <c r="AD453" t="str">
        <f>VLOOKUP($A453,Events!$B:$I,6,FALSE)</f>
        <v>Roiling Roots</v>
      </c>
      <c r="AE453" t="str">
        <f>VLOOKUP($A453,Events!$B:$I,7,FALSE)</f>
        <v>Grasp of Thorns</v>
      </c>
      <c r="AF453" t="str">
        <f>VLOOKUP($A453,Events!$B:$I,8,FALSE)</f>
        <v>Passing Seasons</v>
      </c>
    </row>
    <row r="454" spans="1:32" ht="15" customHeight="1" x14ac:dyDescent="0.3">
      <c r="A454" t="s">
        <v>24789</v>
      </c>
      <c r="B454" t="s">
        <v>24615</v>
      </c>
      <c r="C454" t="s">
        <v>24790</v>
      </c>
      <c r="D454" t="s">
        <v>24797</v>
      </c>
      <c r="E454" t="s">
        <v>103</v>
      </c>
      <c r="F454" t="s">
        <v>162</v>
      </c>
      <c r="G454" s="2" t="s">
        <v>24798</v>
      </c>
      <c r="H454" t="s">
        <v>25</v>
      </c>
      <c r="I454" s="1">
        <v>1</v>
      </c>
      <c r="J454" s="1">
        <v>1</v>
      </c>
      <c r="K454" s="1">
        <v>1</v>
      </c>
      <c r="L454" s="1">
        <v>0</v>
      </c>
      <c r="M454" s="1">
        <v>1</v>
      </c>
      <c r="O454" s="1">
        <f t="shared" si="63"/>
        <v>5</v>
      </c>
      <c r="P454" s="1">
        <f t="shared" si="64"/>
        <v>4</v>
      </c>
      <c r="Q454" s="1">
        <f t="shared" si="65"/>
        <v>0</v>
      </c>
      <c r="R454" s="1">
        <f t="shared" si="66"/>
        <v>1</v>
      </c>
      <c r="S454" s="1">
        <f t="shared" si="67"/>
        <v>1</v>
      </c>
      <c r="T454" s="1">
        <f t="shared" si="68"/>
        <v>0</v>
      </c>
      <c r="U454" s="1">
        <f t="shared" si="69"/>
        <v>0</v>
      </c>
      <c r="V454" s="1">
        <f t="shared" si="70"/>
        <v>4</v>
      </c>
      <c r="W454" s="19">
        <f>VLOOKUP(E454,'Win Rate'!B:I,8,FALSE)</f>
        <v>0.59113300492610843</v>
      </c>
      <c r="X454" s="20">
        <f>VLOOKUP(E454,'Win Rate'!B:J,9,FALSE)</f>
        <v>64.041261468620419</v>
      </c>
      <c r="Y454" s="18" cm="1">
        <f t="array" ref="Y454">IFERROR(INDEX($Z$2:$Z453,SUMPRODUCT(MAX(ROW($D$2:$D453)*($D454=$D$2:$D453))-1)),_xlfn.IFNA(IF(VLOOKUP(D454,'4.2 Elo (Values)'!A:C,3,FALSE)&gt;0,VLOOKUP(Results!D454,'4.2 Elo (Values)'!A:C,3,FALSE),400),400))</f>
        <v>400</v>
      </c>
      <c r="Z454" s="18">
        <f>Y454+(IFERROR(VLOOKUP(D454,'4.2 Elo (Values)'!A:J,10,FALSE),40)*(V454-(1/(10^(((AVERAGEIFS(Y:Y,A:A,A454)+AVERAGEIFS(X:X,A:A,A454))-(Y454+X454))/400)+1)*O454)))</f>
        <v>446.14159826363226</v>
      </c>
      <c r="AA454" s="18">
        <f t="shared" si="71"/>
        <v>46.141598263632261</v>
      </c>
      <c r="AB454" t="str">
        <f>VLOOKUP($A454,Events!$B:$I,4,FALSE)</f>
        <v>Cyclic Shifts</v>
      </c>
      <c r="AC454" t="str">
        <f>VLOOKUP($A454,Events!$B:$I,5,FALSE)</f>
        <v>Paths of the Fey</v>
      </c>
      <c r="AD454" t="str">
        <f>VLOOKUP($A454,Events!$B:$I,6,FALSE)</f>
        <v>Roiling Roots</v>
      </c>
      <c r="AE454" t="str">
        <f>VLOOKUP($A454,Events!$B:$I,7,FALSE)</f>
        <v>Grasp of Thorns</v>
      </c>
      <c r="AF454" t="str">
        <f>VLOOKUP($A454,Events!$B:$I,8,FALSE)</f>
        <v>Passing Seasons</v>
      </c>
    </row>
    <row r="455" spans="1:32" ht="15" customHeight="1" x14ac:dyDescent="0.3">
      <c r="A455" t="s">
        <v>24789</v>
      </c>
      <c r="B455" t="s">
        <v>24615</v>
      </c>
      <c r="C455" t="s">
        <v>24790</v>
      </c>
      <c r="D455" t="s">
        <v>24799</v>
      </c>
      <c r="E455" t="s">
        <v>103</v>
      </c>
      <c r="F455" t="s">
        <v>24206</v>
      </c>
      <c r="G455" s="2" t="s">
        <v>24800</v>
      </c>
      <c r="H455" t="s">
        <v>25</v>
      </c>
      <c r="I455" s="1">
        <v>0</v>
      </c>
      <c r="J455" s="1">
        <v>0</v>
      </c>
      <c r="K455" s="1">
        <v>1</v>
      </c>
      <c r="L455" s="1">
        <v>1</v>
      </c>
      <c r="M455" s="1">
        <v>1</v>
      </c>
      <c r="O455" s="1">
        <f t="shared" si="63"/>
        <v>5</v>
      </c>
      <c r="P455" s="1">
        <f t="shared" si="64"/>
        <v>3</v>
      </c>
      <c r="Q455" s="1">
        <f t="shared" si="65"/>
        <v>0</v>
      </c>
      <c r="R455" s="1">
        <f t="shared" si="66"/>
        <v>2</v>
      </c>
      <c r="S455" s="1">
        <f t="shared" si="67"/>
        <v>0</v>
      </c>
      <c r="T455" s="1">
        <f t="shared" si="68"/>
        <v>0</v>
      </c>
      <c r="U455" s="1">
        <f t="shared" si="69"/>
        <v>0</v>
      </c>
      <c r="V455" s="1">
        <f t="shared" si="70"/>
        <v>3</v>
      </c>
      <c r="W455" s="19">
        <f>VLOOKUP(E455,'Win Rate'!B:I,8,FALSE)</f>
        <v>0.59113300492610843</v>
      </c>
      <c r="X455" s="20">
        <f>VLOOKUP(E455,'Win Rate'!B:J,9,FALSE)</f>
        <v>64.041261468620419</v>
      </c>
      <c r="Y455" s="18" cm="1">
        <f t="array" ref="Y455">IFERROR(INDEX($Z$2:$Z454,SUMPRODUCT(MAX(ROW($D$2:$D454)*($D455=$D$2:$D454))-1)),_xlfn.IFNA(IF(VLOOKUP(D455,'4.2 Elo (Values)'!A:C,3,FALSE)&gt;0,VLOOKUP(Results!D455,'4.2 Elo (Values)'!A:C,3,FALSE),400),400))</f>
        <v>400</v>
      </c>
      <c r="Z455" s="18">
        <f>Y455+(IFERROR(VLOOKUP(D455,'4.2 Elo (Values)'!A:J,10,FALSE),40)*(V455-(1/(10^(((AVERAGEIFS(Y:Y,A:A,A455)+AVERAGEIFS(X:X,A:A,A455))-(Y455+X455))/400)+1)*O455)))</f>
        <v>406.14159826363226</v>
      </c>
      <c r="AA455" s="18">
        <f t="shared" si="71"/>
        <v>6.141598263632261</v>
      </c>
      <c r="AB455" t="str">
        <f>VLOOKUP($A455,Events!$B:$I,4,FALSE)</f>
        <v>Cyclic Shifts</v>
      </c>
      <c r="AC455" t="str">
        <f>VLOOKUP($A455,Events!$B:$I,5,FALSE)</f>
        <v>Paths of the Fey</v>
      </c>
      <c r="AD455" t="str">
        <f>VLOOKUP($A455,Events!$B:$I,6,FALSE)</f>
        <v>Roiling Roots</v>
      </c>
      <c r="AE455" t="str">
        <f>VLOOKUP($A455,Events!$B:$I,7,FALSE)</f>
        <v>Grasp of Thorns</v>
      </c>
      <c r="AF455" t="str">
        <f>VLOOKUP($A455,Events!$B:$I,8,FALSE)</f>
        <v>Passing Seasons</v>
      </c>
    </row>
    <row r="456" spans="1:32" ht="15" customHeight="1" x14ac:dyDescent="0.3">
      <c r="A456" t="s">
        <v>24789</v>
      </c>
      <c r="B456" t="s">
        <v>24615</v>
      </c>
      <c r="C456" t="s">
        <v>24790</v>
      </c>
      <c r="D456" t="s">
        <v>24801</v>
      </c>
      <c r="E456" t="s">
        <v>87</v>
      </c>
      <c r="F456" t="s">
        <v>24363</v>
      </c>
      <c r="G456" s="2" t="s">
        <v>24802</v>
      </c>
      <c r="H456" t="s">
        <v>25</v>
      </c>
      <c r="I456" s="1">
        <v>1</v>
      </c>
      <c r="J456" s="1">
        <v>1</v>
      </c>
      <c r="K456" s="1">
        <v>0</v>
      </c>
      <c r="L456" s="1">
        <v>1</v>
      </c>
      <c r="M456" s="1">
        <v>0</v>
      </c>
      <c r="O456" s="1">
        <f t="shared" si="63"/>
        <v>5</v>
      </c>
      <c r="P456" s="1">
        <f t="shared" si="64"/>
        <v>3</v>
      </c>
      <c r="Q456" s="1">
        <f t="shared" si="65"/>
        <v>0</v>
      </c>
      <c r="R456" s="1">
        <f t="shared" si="66"/>
        <v>2</v>
      </c>
      <c r="S456" s="1">
        <f t="shared" si="67"/>
        <v>0</v>
      </c>
      <c r="T456" s="1">
        <f t="shared" si="68"/>
        <v>0</v>
      </c>
      <c r="U456" s="1">
        <f t="shared" si="69"/>
        <v>0</v>
      </c>
      <c r="V456" s="1">
        <f t="shared" si="70"/>
        <v>3</v>
      </c>
      <c r="W456" s="19">
        <f>VLOOKUP(E456,'Win Rate'!B:I,8,FALSE)</f>
        <v>0.51546391752577314</v>
      </c>
      <c r="X456" s="20">
        <f>VLOOKUP(E456,'Win Rate'!B:J,9,FALSE)</f>
        <v>10.748858560120498</v>
      </c>
      <c r="Y456" s="18" cm="1">
        <f t="array" ref="Y456">IFERROR(INDEX($Z$2:$Z455,SUMPRODUCT(MAX(ROW($D$2:$D455)*($D456=$D$2:$D455))-1)),_xlfn.IFNA(IF(VLOOKUP(D456,'4.2 Elo (Values)'!A:C,3,FALSE)&gt;0,VLOOKUP(Results!D456,'4.2 Elo (Values)'!A:C,3,FALSE),400),400))</f>
        <v>400</v>
      </c>
      <c r="Z456" s="18">
        <f>Y456+(IFERROR(VLOOKUP(D456,'4.2 Elo (Values)'!A:J,10,FALSE),40)*(V456-(1/(10^(((AVERAGEIFS(Y:Y,A:A,A456)+AVERAGEIFS(X:X,A:A,A456))-(Y456+X456))/400)+1)*O456)))</f>
        <v>421.39053929712833</v>
      </c>
      <c r="AA456" s="18">
        <f t="shared" si="71"/>
        <v>21.390539297128328</v>
      </c>
      <c r="AB456" t="str">
        <f>VLOOKUP($A456,Events!$B:$I,4,FALSE)</f>
        <v>Cyclic Shifts</v>
      </c>
      <c r="AC456" t="str">
        <f>VLOOKUP($A456,Events!$B:$I,5,FALSE)</f>
        <v>Paths of the Fey</v>
      </c>
      <c r="AD456" t="str">
        <f>VLOOKUP($A456,Events!$B:$I,6,FALSE)</f>
        <v>Roiling Roots</v>
      </c>
      <c r="AE456" t="str">
        <f>VLOOKUP($A456,Events!$B:$I,7,FALSE)</f>
        <v>Grasp of Thorns</v>
      </c>
      <c r="AF456" t="str">
        <f>VLOOKUP($A456,Events!$B:$I,8,FALSE)</f>
        <v>Passing Seasons</v>
      </c>
    </row>
    <row r="457" spans="1:32" ht="15" customHeight="1" x14ac:dyDescent="0.3">
      <c r="A457" t="s">
        <v>24789</v>
      </c>
      <c r="B457" t="s">
        <v>24615</v>
      </c>
      <c r="C457" t="s">
        <v>24790</v>
      </c>
      <c r="D457" t="s">
        <v>24803</v>
      </c>
      <c r="E457" t="s">
        <v>121</v>
      </c>
      <c r="F457" t="s">
        <v>24207</v>
      </c>
      <c r="G457" s="2" t="s">
        <v>24804</v>
      </c>
      <c r="H457" t="s">
        <v>25</v>
      </c>
      <c r="I457" s="1">
        <v>0</v>
      </c>
      <c r="J457" s="1">
        <v>1</v>
      </c>
      <c r="K457" s="1">
        <v>1</v>
      </c>
      <c r="L457" s="1">
        <v>0</v>
      </c>
      <c r="M457" s="1">
        <v>1</v>
      </c>
      <c r="O457" s="1">
        <f t="shared" si="63"/>
        <v>5</v>
      </c>
      <c r="P457" s="1">
        <f t="shared" si="64"/>
        <v>3</v>
      </c>
      <c r="Q457" s="1">
        <f t="shared" si="65"/>
        <v>0</v>
      </c>
      <c r="R457" s="1">
        <f t="shared" si="66"/>
        <v>2</v>
      </c>
      <c r="S457" s="1">
        <f t="shared" si="67"/>
        <v>0</v>
      </c>
      <c r="T457" s="1">
        <f t="shared" si="68"/>
        <v>0</v>
      </c>
      <c r="U457" s="1">
        <f t="shared" si="69"/>
        <v>0</v>
      </c>
      <c r="V457" s="1">
        <f t="shared" si="70"/>
        <v>3</v>
      </c>
      <c r="W457" s="19">
        <f>VLOOKUP(E457,'Win Rate'!B:I,8,FALSE)</f>
        <v>0.60373443983402486</v>
      </c>
      <c r="X457" s="20">
        <f>VLOOKUP(E457,'Win Rate'!B:J,9,FALSE)</f>
        <v>73.143848695271856</v>
      </c>
      <c r="Y457" s="18" cm="1">
        <f t="array" ref="Y457">IFERROR(INDEX($Z$2:$Z456,SUMPRODUCT(MAX(ROW($D$2:$D456)*($D457=$D$2:$D456))-1)),_xlfn.IFNA(IF(VLOOKUP(D457,'4.2 Elo (Values)'!A:C,3,FALSE)&gt;0,VLOOKUP(Results!D457,'4.2 Elo (Values)'!A:C,3,FALSE),400),400))</f>
        <v>400</v>
      </c>
      <c r="Z457" s="18">
        <f>Y457+(IFERROR(VLOOKUP(D457,'4.2 Elo (Values)'!A:J,10,FALSE),40)*(V457-(1/(10^(((AVERAGEIFS(Y:Y,A:A,A457)+AVERAGEIFS(X:X,A:A,A457))-(Y457+X457))/400)+1)*O457)))</f>
        <v>403.58185987452197</v>
      </c>
      <c r="AA457" s="18">
        <f t="shared" si="71"/>
        <v>3.5818598745219674</v>
      </c>
      <c r="AB457" t="str">
        <f>VLOOKUP($A457,Events!$B:$I,4,FALSE)</f>
        <v>Cyclic Shifts</v>
      </c>
      <c r="AC457" t="str">
        <f>VLOOKUP($A457,Events!$B:$I,5,FALSE)</f>
        <v>Paths of the Fey</v>
      </c>
      <c r="AD457" t="str">
        <f>VLOOKUP($A457,Events!$B:$I,6,FALSE)</f>
        <v>Roiling Roots</v>
      </c>
      <c r="AE457" t="str">
        <f>VLOOKUP($A457,Events!$B:$I,7,FALSE)</f>
        <v>Grasp of Thorns</v>
      </c>
      <c r="AF457" t="str">
        <f>VLOOKUP($A457,Events!$B:$I,8,FALSE)</f>
        <v>Passing Seasons</v>
      </c>
    </row>
    <row r="458" spans="1:32" ht="15" customHeight="1" x14ac:dyDescent="0.3">
      <c r="A458" t="s">
        <v>24789</v>
      </c>
      <c r="B458" t="s">
        <v>24615</v>
      </c>
      <c r="C458" t="s">
        <v>24790</v>
      </c>
      <c r="D458" t="s">
        <v>13248</v>
      </c>
      <c r="E458" t="s">
        <v>77</v>
      </c>
      <c r="F458" t="s">
        <v>473</v>
      </c>
      <c r="G458" s="2" t="s">
        <v>24805</v>
      </c>
      <c r="H458" t="s">
        <v>25</v>
      </c>
      <c r="I458" s="1">
        <v>0</v>
      </c>
      <c r="J458" s="1">
        <v>0</v>
      </c>
      <c r="K458" s="1">
        <v>1</v>
      </c>
      <c r="L458" s="1">
        <v>1</v>
      </c>
      <c r="M458" s="1">
        <v>1</v>
      </c>
      <c r="O458" s="1">
        <f t="shared" si="63"/>
        <v>5</v>
      </c>
      <c r="P458" s="1">
        <f t="shared" si="64"/>
        <v>3</v>
      </c>
      <c r="Q458" s="1">
        <f t="shared" si="65"/>
        <v>0</v>
      </c>
      <c r="R458" s="1">
        <f t="shared" si="66"/>
        <v>2</v>
      </c>
      <c r="S458" s="1">
        <f t="shared" si="67"/>
        <v>0</v>
      </c>
      <c r="T458" s="1">
        <f t="shared" si="68"/>
        <v>0</v>
      </c>
      <c r="U458" s="1">
        <f t="shared" si="69"/>
        <v>0</v>
      </c>
      <c r="V458" s="1">
        <f t="shared" si="70"/>
        <v>3</v>
      </c>
      <c r="W458" s="19">
        <f>VLOOKUP(E458,'Win Rate'!B:I,8,FALSE)</f>
        <v>0.56799999999999995</v>
      </c>
      <c r="X458" s="20">
        <f>VLOOKUP(E458,'Win Rate'!B:J,9,FALSE)</f>
        <v>47.545835558442661</v>
      </c>
      <c r="Y458" s="18" cm="1">
        <f t="array" ref="Y458">IFERROR(INDEX($Z$2:$Z457,SUMPRODUCT(MAX(ROW($D$2:$D457)*($D458=$D$2:$D457))-1)),_xlfn.IFNA(IF(VLOOKUP(D458,'4.2 Elo (Values)'!A:C,3,FALSE)&gt;0,VLOOKUP(Results!D458,'4.2 Elo (Values)'!A:C,3,FALSE),400),400))</f>
        <v>390</v>
      </c>
      <c r="Z458" s="18">
        <f>Y458+(IFERROR(VLOOKUP(D458,'4.2 Elo (Values)'!A:J,10,FALSE),40)*(V458-(1/(10^(((AVERAGEIFS(Y:Y,A:A,A458)+AVERAGEIFS(X:X,A:A,A458))-(Y458+X458))/400)+1)*O458)))</f>
        <v>403.68624868250879</v>
      </c>
      <c r="AA458" s="18">
        <f t="shared" si="71"/>
        <v>13.68624868250879</v>
      </c>
      <c r="AB458" t="str">
        <f>VLOOKUP($A458,Events!$B:$I,4,FALSE)</f>
        <v>Cyclic Shifts</v>
      </c>
      <c r="AC458" t="str">
        <f>VLOOKUP($A458,Events!$B:$I,5,FALSE)</f>
        <v>Paths of the Fey</v>
      </c>
      <c r="AD458" t="str">
        <f>VLOOKUP($A458,Events!$B:$I,6,FALSE)</f>
        <v>Roiling Roots</v>
      </c>
      <c r="AE458" t="str">
        <f>VLOOKUP($A458,Events!$B:$I,7,FALSE)</f>
        <v>Grasp of Thorns</v>
      </c>
      <c r="AF458" t="str">
        <f>VLOOKUP($A458,Events!$B:$I,8,FALSE)</f>
        <v>Passing Seasons</v>
      </c>
    </row>
    <row r="459" spans="1:32" ht="15" customHeight="1" x14ac:dyDescent="0.3">
      <c r="A459" t="s">
        <v>24789</v>
      </c>
      <c r="B459" t="s">
        <v>24615</v>
      </c>
      <c r="C459" t="s">
        <v>24790</v>
      </c>
      <c r="D459" t="s">
        <v>24806</v>
      </c>
      <c r="E459" t="s">
        <v>22</v>
      </c>
      <c r="F459" t="s">
        <v>54</v>
      </c>
      <c r="G459" s="2" t="s">
        <v>24807</v>
      </c>
      <c r="H459" t="s">
        <v>25</v>
      </c>
      <c r="I459" s="1">
        <v>1</v>
      </c>
      <c r="J459" s="1">
        <v>0</v>
      </c>
      <c r="K459" s="1">
        <v>0</v>
      </c>
      <c r="L459" s="1">
        <v>1</v>
      </c>
      <c r="M459" s="1">
        <v>1</v>
      </c>
      <c r="O459" s="1">
        <f t="shared" si="63"/>
        <v>5</v>
      </c>
      <c r="P459" s="1">
        <f t="shared" si="64"/>
        <v>3</v>
      </c>
      <c r="Q459" s="1">
        <f t="shared" si="65"/>
        <v>0</v>
      </c>
      <c r="R459" s="1">
        <f t="shared" si="66"/>
        <v>2</v>
      </c>
      <c r="S459" s="1">
        <f t="shared" si="67"/>
        <v>0</v>
      </c>
      <c r="T459" s="1">
        <f t="shared" si="68"/>
        <v>0</v>
      </c>
      <c r="U459" s="1">
        <f t="shared" si="69"/>
        <v>0</v>
      </c>
      <c r="V459" s="1">
        <f t="shared" si="70"/>
        <v>3</v>
      </c>
      <c r="W459" s="19">
        <f>VLOOKUP(E459,'Win Rate'!B:I,8,FALSE)</f>
        <v>0.5028490028490028</v>
      </c>
      <c r="X459" s="20">
        <f>VLOOKUP(E459,'Win Rate'!B:J,9,FALSE)</f>
        <v>1.9797113714570256</v>
      </c>
      <c r="Y459" s="18" cm="1">
        <f t="array" ref="Y459">IFERROR(INDEX($Z$2:$Z458,SUMPRODUCT(MAX(ROW($D$2:$D458)*($D459=$D$2:$D458))-1)),_xlfn.IFNA(IF(VLOOKUP(D459,'4.2 Elo (Values)'!A:C,3,FALSE)&gt;0,VLOOKUP(Results!D459,'4.2 Elo (Values)'!A:C,3,FALSE),400),400))</f>
        <v>400</v>
      </c>
      <c r="Z459" s="18">
        <f>Y459+(IFERROR(VLOOKUP(D459,'4.2 Elo (Values)'!A:J,10,FALSE),40)*(V459-(1/(10^(((AVERAGEIFS(Y:Y,A:A,A459)+AVERAGEIFS(X:X,A:A,A459))-(Y459+X459))/400)+1)*O459)))</f>
        <v>423.91259402850238</v>
      </c>
      <c r="AA459" s="18">
        <f t="shared" si="71"/>
        <v>23.912594028502383</v>
      </c>
      <c r="AB459" t="str">
        <f>VLOOKUP($A459,Events!$B:$I,4,FALSE)</f>
        <v>Cyclic Shifts</v>
      </c>
      <c r="AC459" t="str">
        <f>VLOOKUP($A459,Events!$B:$I,5,FALSE)</f>
        <v>Paths of the Fey</v>
      </c>
      <c r="AD459" t="str">
        <f>VLOOKUP($A459,Events!$B:$I,6,FALSE)</f>
        <v>Roiling Roots</v>
      </c>
      <c r="AE459" t="str">
        <f>VLOOKUP($A459,Events!$B:$I,7,FALSE)</f>
        <v>Grasp of Thorns</v>
      </c>
      <c r="AF459" t="str">
        <f>VLOOKUP($A459,Events!$B:$I,8,FALSE)</f>
        <v>Passing Seasons</v>
      </c>
    </row>
    <row r="460" spans="1:32" ht="15" customHeight="1" x14ac:dyDescent="0.3">
      <c r="A460" t="s">
        <v>24789</v>
      </c>
      <c r="B460" t="s">
        <v>24615</v>
      </c>
      <c r="C460" t="s">
        <v>24790</v>
      </c>
      <c r="D460" t="s">
        <v>24808</v>
      </c>
      <c r="E460" t="s">
        <v>95</v>
      </c>
      <c r="F460" t="s">
        <v>304</v>
      </c>
      <c r="G460" s="2" t="s">
        <v>24809</v>
      </c>
      <c r="H460" t="s">
        <v>25</v>
      </c>
      <c r="I460" s="1">
        <v>0</v>
      </c>
      <c r="J460" s="1">
        <v>1</v>
      </c>
      <c r="K460" s="1">
        <v>1</v>
      </c>
      <c r="L460" s="1">
        <v>1</v>
      </c>
      <c r="M460" s="1">
        <v>0</v>
      </c>
      <c r="O460" s="1">
        <f t="shared" si="63"/>
        <v>5</v>
      </c>
      <c r="P460" s="1">
        <f t="shared" si="64"/>
        <v>3</v>
      </c>
      <c r="Q460" s="1">
        <f t="shared" si="65"/>
        <v>0</v>
      </c>
      <c r="R460" s="1">
        <f t="shared" si="66"/>
        <v>2</v>
      </c>
      <c r="S460" s="1">
        <f t="shared" si="67"/>
        <v>0</v>
      </c>
      <c r="T460" s="1">
        <f t="shared" si="68"/>
        <v>0</v>
      </c>
      <c r="U460" s="1">
        <f t="shared" si="69"/>
        <v>0</v>
      </c>
      <c r="V460" s="1">
        <f t="shared" si="70"/>
        <v>3</v>
      </c>
      <c r="W460" s="19">
        <f>VLOOKUP(E460,'Win Rate'!B:I,8,FALSE)</f>
        <v>0.5084269662921348</v>
      </c>
      <c r="X460" s="20">
        <f>VLOOKUP(E460,'Win Rate'!B:J,9,FALSE)</f>
        <v>5.8562104731559854</v>
      </c>
      <c r="Y460" s="18" cm="1">
        <f t="array" ref="Y460">IFERROR(INDEX($Z$2:$Z459,SUMPRODUCT(MAX(ROW($D$2:$D459)*($D460=$D$2:$D459))-1)),_xlfn.IFNA(IF(VLOOKUP(D460,'4.2 Elo (Values)'!A:C,3,FALSE)&gt;0,VLOOKUP(Results!D460,'4.2 Elo (Values)'!A:C,3,FALSE),400),400))</f>
        <v>400</v>
      </c>
      <c r="Z460" s="18">
        <f>Y460+(IFERROR(VLOOKUP(D460,'4.2 Elo (Values)'!A:J,10,FALSE),40)*(V460-(1/(10^(((AVERAGEIFS(Y:Y,A:A,A460)+AVERAGEIFS(X:X,A:A,A460))-(Y460+X460))/400)+1)*O460)))</f>
        <v>422.79811565094747</v>
      </c>
      <c r="AA460" s="18">
        <f t="shared" si="71"/>
        <v>22.798115650947466</v>
      </c>
      <c r="AB460" t="str">
        <f>VLOOKUP($A460,Events!$B:$I,4,FALSE)</f>
        <v>Cyclic Shifts</v>
      </c>
      <c r="AC460" t="str">
        <f>VLOOKUP($A460,Events!$B:$I,5,FALSE)</f>
        <v>Paths of the Fey</v>
      </c>
      <c r="AD460" t="str">
        <f>VLOOKUP($A460,Events!$B:$I,6,FALSE)</f>
        <v>Roiling Roots</v>
      </c>
      <c r="AE460" t="str">
        <f>VLOOKUP($A460,Events!$B:$I,7,FALSE)</f>
        <v>Grasp of Thorns</v>
      </c>
      <c r="AF460" t="str">
        <f>VLOOKUP($A460,Events!$B:$I,8,FALSE)</f>
        <v>Passing Seasons</v>
      </c>
    </row>
    <row r="461" spans="1:32" ht="15" customHeight="1" x14ac:dyDescent="0.3">
      <c r="A461" t="s">
        <v>24789</v>
      </c>
      <c r="B461" t="s">
        <v>24615</v>
      </c>
      <c r="C461" t="s">
        <v>24790</v>
      </c>
      <c r="D461" t="s">
        <v>24810</v>
      </c>
      <c r="E461" t="s">
        <v>39</v>
      </c>
      <c r="F461" t="s">
        <v>40</v>
      </c>
      <c r="G461" s="2" t="s">
        <v>24811</v>
      </c>
      <c r="H461" t="s">
        <v>25</v>
      </c>
      <c r="I461" s="1">
        <v>0</v>
      </c>
      <c r="J461" s="1">
        <v>1</v>
      </c>
      <c r="K461" s="1">
        <v>0</v>
      </c>
      <c r="L461" s="1">
        <v>0</v>
      </c>
      <c r="M461" s="1">
        <v>1</v>
      </c>
      <c r="O461" s="1">
        <f t="shared" si="63"/>
        <v>5</v>
      </c>
      <c r="P461" s="1">
        <f t="shared" si="64"/>
        <v>2</v>
      </c>
      <c r="Q461" s="1">
        <f t="shared" si="65"/>
        <v>0</v>
      </c>
      <c r="R461" s="1">
        <f t="shared" si="66"/>
        <v>3</v>
      </c>
      <c r="S461" s="1">
        <f t="shared" si="67"/>
        <v>0</v>
      </c>
      <c r="T461" s="1">
        <f t="shared" si="68"/>
        <v>0</v>
      </c>
      <c r="U461" s="1">
        <f t="shared" si="69"/>
        <v>0</v>
      </c>
      <c r="V461" s="1">
        <f t="shared" si="70"/>
        <v>2</v>
      </c>
      <c r="W461" s="19">
        <f>VLOOKUP(E461,'Win Rate'!B:I,8,FALSE)</f>
        <v>0.42931034482758623</v>
      </c>
      <c r="X461" s="20">
        <f>VLOOKUP(E461,'Win Rate'!B:J,9,FALSE)</f>
        <v>-49.451458671992945</v>
      </c>
      <c r="Y461" s="18" cm="1">
        <f t="array" ref="Y461">IFERROR(INDEX($Z$2:$Z460,SUMPRODUCT(MAX(ROW($D$2:$D460)*($D461=$D$2:$D460))-1)),_xlfn.IFNA(IF(VLOOKUP(D461,'4.2 Elo (Values)'!A:C,3,FALSE)&gt;0,VLOOKUP(Results!D461,'4.2 Elo (Values)'!A:C,3,FALSE),400),400))</f>
        <v>400</v>
      </c>
      <c r="Z461" s="18">
        <f>Y461+(IFERROR(VLOOKUP(D461,'4.2 Elo (Values)'!A:J,10,FALSE),40)*(V461-(1/(10^(((AVERAGEIFS(Y:Y,A:A,A461)+AVERAGEIFS(X:X,A:A,A461))-(Y461+X461))/400)+1)*O461)))</f>
        <v>398.50210156381638</v>
      </c>
      <c r="AA461" s="18">
        <f t="shared" si="71"/>
        <v>-1.4978984361836183</v>
      </c>
      <c r="AB461" t="str">
        <f>VLOOKUP($A461,Events!$B:$I,4,FALSE)</f>
        <v>Cyclic Shifts</v>
      </c>
      <c r="AC461" t="str">
        <f>VLOOKUP($A461,Events!$B:$I,5,FALSE)</f>
        <v>Paths of the Fey</v>
      </c>
      <c r="AD461" t="str">
        <f>VLOOKUP($A461,Events!$B:$I,6,FALSE)</f>
        <v>Roiling Roots</v>
      </c>
      <c r="AE461" t="str">
        <f>VLOOKUP($A461,Events!$B:$I,7,FALSE)</f>
        <v>Grasp of Thorns</v>
      </c>
      <c r="AF461" t="str">
        <f>VLOOKUP($A461,Events!$B:$I,8,FALSE)</f>
        <v>Passing Seasons</v>
      </c>
    </row>
    <row r="462" spans="1:32" ht="15" customHeight="1" x14ac:dyDescent="0.3">
      <c r="A462" t="s">
        <v>24789</v>
      </c>
      <c r="B462" t="s">
        <v>24615</v>
      </c>
      <c r="C462" t="s">
        <v>24790</v>
      </c>
      <c r="D462" t="s">
        <v>24812</v>
      </c>
      <c r="E462" t="s">
        <v>95</v>
      </c>
      <c r="F462" t="s">
        <v>304</v>
      </c>
      <c r="G462" s="2" t="s">
        <v>24813</v>
      </c>
      <c r="H462" t="s">
        <v>25</v>
      </c>
      <c r="I462" s="1">
        <v>1</v>
      </c>
      <c r="J462" s="1">
        <v>0</v>
      </c>
      <c r="K462" s="1">
        <v>0</v>
      </c>
      <c r="L462" s="1">
        <v>1</v>
      </c>
      <c r="M462" s="1">
        <v>0</v>
      </c>
      <c r="O462" s="1">
        <f t="shared" si="63"/>
        <v>5</v>
      </c>
      <c r="P462" s="1">
        <f t="shared" si="64"/>
        <v>2</v>
      </c>
      <c r="Q462" s="1">
        <f t="shared" si="65"/>
        <v>0</v>
      </c>
      <c r="R462" s="1">
        <f t="shared" si="66"/>
        <v>3</v>
      </c>
      <c r="S462" s="1">
        <f t="shared" si="67"/>
        <v>0</v>
      </c>
      <c r="T462" s="1">
        <f t="shared" si="68"/>
        <v>0</v>
      </c>
      <c r="U462" s="1">
        <f t="shared" si="69"/>
        <v>0</v>
      </c>
      <c r="V462" s="1">
        <f t="shared" si="70"/>
        <v>2</v>
      </c>
      <c r="W462" s="19">
        <f>VLOOKUP(E462,'Win Rate'!B:I,8,FALSE)</f>
        <v>0.5084269662921348</v>
      </c>
      <c r="X462" s="20">
        <f>VLOOKUP(E462,'Win Rate'!B:J,9,FALSE)</f>
        <v>5.8562104731559854</v>
      </c>
      <c r="Y462" s="18" cm="1">
        <f t="array" ref="Y462">IFERROR(INDEX($Z$2:$Z461,SUMPRODUCT(MAX(ROW($D$2:$D461)*($D462=$D$2:$D461))-1)),_xlfn.IFNA(IF(VLOOKUP(D462,'4.2 Elo (Values)'!A:C,3,FALSE)&gt;0,VLOOKUP(Results!D462,'4.2 Elo (Values)'!A:C,3,FALSE),400),400))</f>
        <v>400</v>
      </c>
      <c r="Z462" s="18">
        <f>Y462+(IFERROR(VLOOKUP(D462,'4.2 Elo (Values)'!A:J,10,FALSE),40)*(V462-(1/(10^(((AVERAGEIFS(Y:Y,A:A,A462)+AVERAGEIFS(X:X,A:A,A462))-(Y462+X462))/400)+1)*O462)))</f>
        <v>382.79811565094747</v>
      </c>
      <c r="AA462" s="18">
        <f t="shared" si="71"/>
        <v>-17.201884349052534</v>
      </c>
      <c r="AB462" t="str">
        <f>VLOOKUP($A462,Events!$B:$I,4,FALSE)</f>
        <v>Cyclic Shifts</v>
      </c>
      <c r="AC462" t="str">
        <f>VLOOKUP($A462,Events!$B:$I,5,FALSE)</f>
        <v>Paths of the Fey</v>
      </c>
      <c r="AD462" t="str">
        <f>VLOOKUP($A462,Events!$B:$I,6,FALSE)</f>
        <v>Roiling Roots</v>
      </c>
      <c r="AE462" t="str">
        <f>VLOOKUP($A462,Events!$B:$I,7,FALSE)</f>
        <v>Grasp of Thorns</v>
      </c>
      <c r="AF462" t="str">
        <f>VLOOKUP($A462,Events!$B:$I,8,FALSE)</f>
        <v>Passing Seasons</v>
      </c>
    </row>
    <row r="463" spans="1:32" ht="15" customHeight="1" x14ac:dyDescent="0.3">
      <c r="A463" t="s">
        <v>24789</v>
      </c>
      <c r="B463" t="s">
        <v>24615</v>
      </c>
      <c r="C463" t="s">
        <v>24790</v>
      </c>
      <c r="D463" t="s">
        <v>24814</v>
      </c>
      <c r="E463" t="s">
        <v>56</v>
      </c>
      <c r="F463" t="s">
        <v>303</v>
      </c>
      <c r="G463" s="2" t="s">
        <v>24815</v>
      </c>
      <c r="H463" t="s">
        <v>25</v>
      </c>
      <c r="I463" s="1">
        <v>1</v>
      </c>
      <c r="J463" s="1">
        <v>0</v>
      </c>
      <c r="K463" s="1">
        <v>0</v>
      </c>
      <c r="L463" s="1">
        <v>0</v>
      </c>
      <c r="M463" s="1">
        <v>1</v>
      </c>
      <c r="O463" s="1">
        <f t="shared" si="63"/>
        <v>5</v>
      </c>
      <c r="P463" s="1">
        <f t="shared" si="64"/>
        <v>2</v>
      </c>
      <c r="Q463" s="1">
        <f t="shared" si="65"/>
        <v>0</v>
      </c>
      <c r="R463" s="1">
        <f t="shared" si="66"/>
        <v>3</v>
      </c>
      <c r="S463" s="1">
        <f t="shared" si="67"/>
        <v>0</v>
      </c>
      <c r="T463" s="1">
        <f t="shared" si="68"/>
        <v>0</v>
      </c>
      <c r="U463" s="1">
        <f t="shared" si="69"/>
        <v>0</v>
      </c>
      <c r="V463" s="1">
        <f t="shared" si="70"/>
        <v>2</v>
      </c>
      <c r="W463" s="19">
        <f>VLOOKUP(E463,'Win Rate'!B:I,8,FALSE)</f>
        <v>0.56206896551724139</v>
      </c>
      <c r="X463" s="20">
        <f>VLOOKUP(E463,'Win Rate'!B:J,9,FALSE)</f>
        <v>43.353553379200399</v>
      </c>
      <c r="Y463" s="18" cm="1">
        <f t="array" ref="Y463">IFERROR(INDEX($Z$2:$Z462,SUMPRODUCT(MAX(ROW($D$2:$D462)*($D463=$D$2:$D462))-1)),_xlfn.IFNA(IF(VLOOKUP(D463,'4.2 Elo (Values)'!A:C,3,FALSE)&gt;0,VLOOKUP(Results!D463,'4.2 Elo (Values)'!A:C,3,FALSE),400),400))</f>
        <v>400</v>
      </c>
      <c r="Z463" s="18">
        <f>Y463+(IFERROR(VLOOKUP(D463,'4.2 Elo (Values)'!A:J,10,FALSE),40)*(V463-(1/(10^(((AVERAGEIFS(Y:Y,A:A,A463)+AVERAGEIFS(X:X,A:A,A463))-(Y463+X463))/400)+1)*O463)))</f>
        <v>372.0232267327977</v>
      </c>
      <c r="AA463" s="18">
        <f t="shared" si="71"/>
        <v>-27.976773267202304</v>
      </c>
      <c r="AB463" t="str">
        <f>VLOOKUP($A463,Events!$B:$I,4,FALSE)</f>
        <v>Cyclic Shifts</v>
      </c>
      <c r="AC463" t="str">
        <f>VLOOKUP($A463,Events!$B:$I,5,FALSE)</f>
        <v>Paths of the Fey</v>
      </c>
      <c r="AD463" t="str">
        <f>VLOOKUP($A463,Events!$B:$I,6,FALSE)</f>
        <v>Roiling Roots</v>
      </c>
      <c r="AE463" t="str">
        <f>VLOOKUP($A463,Events!$B:$I,7,FALSE)</f>
        <v>Grasp of Thorns</v>
      </c>
      <c r="AF463" t="str">
        <f>VLOOKUP($A463,Events!$B:$I,8,FALSE)</f>
        <v>Passing Seasons</v>
      </c>
    </row>
    <row r="464" spans="1:32" ht="15" customHeight="1" x14ac:dyDescent="0.3">
      <c r="A464" t="s">
        <v>24789</v>
      </c>
      <c r="B464" t="s">
        <v>24615</v>
      </c>
      <c r="C464" t="s">
        <v>24790</v>
      </c>
      <c r="D464" t="s">
        <v>19622</v>
      </c>
      <c r="E464" t="s">
        <v>73</v>
      </c>
      <c r="F464" t="s">
        <v>24353</v>
      </c>
      <c r="G464" s="2" t="s">
        <v>24816</v>
      </c>
      <c r="H464" t="s">
        <v>25</v>
      </c>
      <c r="I464" s="1">
        <v>1</v>
      </c>
      <c r="J464" s="1">
        <v>0</v>
      </c>
      <c r="K464" s="1">
        <v>0</v>
      </c>
      <c r="L464" s="1">
        <v>1</v>
      </c>
      <c r="M464" s="1">
        <v>0</v>
      </c>
      <c r="O464" s="1">
        <f t="shared" si="63"/>
        <v>5</v>
      </c>
      <c r="P464" s="1">
        <f t="shared" si="64"/>
        <v>2</v>
      </c>
      <c r="Q464" s="1">
        <f t="shared" si="65"/>
        <v>0</v>
      </c>
      <c r="R464" s="1">
        <f t="shared" si="66"/>
        <v>3</v>
      </c>
      <c r="S464" s="1">
        <f t="shared" si="67"/>
        <v>0</v>
      </c>
      <c r="T464" s="1">
        <f t="shared" si="68"/>
        <v>0</v>
      </c>
      <c r="U464" s="1">
        <f t="shared" si="69"/>
        <v>0</v>
      </c>
      <c r="V464" s="1">
        <f t="shared" si="70"/>
        <v>2</v>
      </c>
      <c r="W464" s="19">
        <f>VLOOKUP(E464,'Win Rate'!B:I,8,FALSE)</f>
        <v>0.63010204081632648</v>
      </c>
      <c r="X464" s="20">
        <f>VLOOKUP(E464,'Win Rate'!B:J,9,FALSE)</f>
        <v>92.531580409876298</v>
      </c>
      <c r="Y464" s="18" cm="1">
        <f t="array" ref="Y464">IFERROR(INDEX($Z$2:$Z463,SUMPRODUCT(MAX(ROW($D$2:$D463)*($D464=$D$2:$D463))-1)),_xlfn.IFNA(IF(VLOOKUP(D464,'4.2 Elo (Values)'!A:C,3,FALSE)&gt;0,VLOOKUP(Results!D464,'4.2 Elo (Values)'!A:C,3,FALSE),400),400))</f>
        <v>366.72304205314316</v>
      </c>
      <c r="Z464" s="18">
        <f>Y464+(IFERROR(VLOOKUP(D464,'4.2 Elo (Values)'!A:J,10,FALSE),40)*(V464-(1/(10^(((AVERAGEIFS(Y:Y,A:A,A464)+AVERAGEIFS(X:X,A:A,A464))-(Y464+X464))/400)+1)*O464)))</f>
        <v>334.21838523443535</v>
      </c>
      <c r="AA464" s="18">
        <f t="shared" si="71"/>
        <v>-32.504656818707815</v>
      </c>
      <c r="AB464" t="str">
        <f>VLOOKUP($A464,Events!$B:$I,4,FALSE)</f>
        <v>Cyclic Shifts</v>
      </c>
      <c r="AC464" t="str">
        <f>VLOOKUP($A464,Events!$B:$I,5,FALSE)</f>
        <v>Paths of the Fey</v>
      </c>
      <c r="AD464" t="str">
        <f>VLOOKUP($A464,Events!$B:$I,6,FALSE)</f>
        <v>Roiling Roots</v>
      </c>
      <c r="AE464" t="str">
        <f>VLOOKUP($A464,Events!$B:$I,7,FALSE)</f>
        <v>Grasp of Thorns</v>
      </c>
      <c r="AF464" t="str">
        <f>VLOOKUP($A464,Events!$B:$I,8,FALSE)</f>
        <v>Passing Seasons</v>
      </c>
    </row>
    <row r="465" spans="1:32" ht="15" customHeight="1" x14ac:dyDescent="0.3">
      <c r="A465" t="s">
        <v>24789</v>
      </c>
      <c r="B465" t="s">
        <v>24615</v>
      </c>
      <c r="C465" t="s">
        <v>24790</v>
      </c>
      <c r="D465" t="s">
        <v>24817</v>
      </c>
      <c r="E465" t="s">
        <v>83</v>
      </c>
      <c r="F465" t="s">
        <v>84</v>
      </c>
      <c r="G465" s="2" t="s">
        <v>24818</v>
      </c>
      <c r="H465" t="s">
        <v>25</v>
      </c>
      <c r="I465" s="1">
        <v>1</v>
      </c>
      <c r="J465" s="1">
        <v>0</v>
      </c>
      <c r="K465" s="1">
        <v>1</v>
      </c>
      <c r="L465" s="1">
        <v>0</v>
      </c>
      <c r="M465" s="1">
        <v>0</v>
      </c>
      <c r="O465" s="1">
        <f t="shared" si="63"/>
        <v>5</v>
      </c>
      <c r="P465" s="1">
        <f t="shared" si="64"/>
        <v>2</v>
      </c>
      <c r="Q465" s="1">
        <f t="shared" si="65"/>
        <v>0</v>
      </c>
      <c r="R465" s="1">
        <f t="shared" si="66"/>
        <v>3</v>
      </c>
      <c r="S465" s="1">
        <f t="shared" si="67"/>
        <v>0</v>
      </c>
      <c r="T465" s="1">
        <f t="shared" si="68"/>
        <v>0</v>
      </c>
      <c r="U465" s="1">
        <f t="shared" si="69"/>
        <v>0</v>
      </c>
      <c r="V465" s="1">
        <f t="shared" si="70"/>
        <v>2</v>
      </c>
      <c r="W465" s="19">
        <f>VLOOKUP(E465,'Win Rate'!B:I,8,FALSE)</f>
        <v>0.56644518272425248</v>
      </c>
      <c r="X465" s="20">
        <f>VLOOKUP(E465,'Win Rate'!B:J,9,FALSE)</f>
        <v>46.445548661686693</v>
      </c>
      <c r="Y465" s="18" cm="1">
        <f t="array" ref="Y465">IFERROR(INDEX($Z$2:$Z464,SUMPRODUCT(MAX(ROW($D$2:$D464)*($D465=$D$2:$D464))-1)),_xlfn.IFNA(IF(VLOOKUP(D465,'4.2 Elo (Values)'!A:C,3,FALSE)&gt;0,VLOOKUP(Results!D465,'4.2 Elo (Values)'!A:C,3,FALSE),400),400))</f>
        <v>400</v>
      </c>
      <c r="Z465" s="18">
        <f>Y465+(IFERROR(VLOOKUP(D465,'4.2 Elo (Values)'!A:J,10,FALSE),40)*(V465-(1/(10^(((AVERAGEIFS(Y:Y,A:A,A465)+AVERAGEIFS(X:X,A:A,A465))-(Y465+X465))/400)+1)*O465)))</f>
        <v>371.13959220542677</v>
      </c>
      <c r="AA465" s="18">
        <f t="shared" si="71"/>
        <v>-28.860407794573234</v>
      </c>
      <c r="AB465" t="str">
        <f>VLOOKUP($A465,Events!$B:$I,4,FALSE)</f>
        <v>Cyclic Shifts</v>
      </c>
      <c r="AC465" t="str">
        <f>VLOOKUP($A465,Events!$B:$I,5,FALSE)</f>
        <v>Paths of the Fey</v>
      </c>
      <c r="AD465" t="str">
        <f>VLOOKUP($A465,Events!$B:$I,6,FALSE)</f>
        <v>Roiling Roots</v>
      </c>
      <c r="AE465" t="str">
        <f>VLOOKUP($A465,Events!$B:$I,7,FALSE)</f>
        <v>Grasp of Thorns</v>
      </c>
      <c r="AF465" t="str">
        <f>VLOOKUP($A465,Events!$B:$I,8,FALSE)</f>
        <v>Passing Seasons</v>
      </c>
    </row>
    <row r="466" spans="1:32" ht="15" customHeight="1" x14ac:dyDescent="0.3">
      <c r="A466" t="s">
        <v>24789</v>
      </c>
      <c r="B466" t="s">
        <v>24615</v>
      </c>
      <c r="C466" t="s">
        <v>24790</v>
      </c>
      <c r="D466" t="s">
        <v>24819</v>
      </c>
      <c r="E466" t="s">
        <v>39</v>
      </c>
      <c r="F466" t="s">
        <v>40</v>
      </c>
      <c r="G466" s="2" t="s">
        <v>24820</v>
      </c>
      <c r="H466" t="s">
        <v>25</v>
      </c>
      <c r="I466" s="1">
        <v>1</v>
      </c>
      <c r="J466" s="1">
        <v>1</v>
      </c>
      <c r="K466" s="1">
        <v>0</v>
      </c>
      <c r="L466" s="1">
        <v>0</v>
      </c>
      <c r="M466" s="1">
        <v>0</v>
      </c>
      <c r="O466" s="1">
        <f t="shared" si="63"/>
        <v>5</v>
      </c>
      <c r="P466" s="1">
        <f t="shared" si="64"/>
        <v>2</v>
      </c>
      <c r="Q466" s="1">
        <f t="shared" si="65"/>
        <v>0</v>
      </c>
      <c r="R466" s="1">
        <f t="shared" si="66"/>
        <v>3</v>
      </c>
      <c r="S466" s="1">
        <f t="shared" si="67"/>
        <v>0</v>
      </c>
      <c r="T466" s="1">
        <f t="shared" si="68"/>
        <v>0</v>
      </c>
      <c r="U466" s="1">
        <f t="shared" si="69"/>
        <v>0</v>
      </c>
      <c r="V466" s="1">
        <f t="shared" si="70"/>
        <v>2</v>
      </c>
      <c r="W466" s="19">
        <f>VLOOKUP(E466,'Win Rate'!B:I,8,FALSE)</f>
        <v>0.42931034482758623</v>
      </c>
      <c r="X466" s="20">
        <f>VLOOKUP(E466,'Win Rate'!B:J,9,FALSE)</f>
        <v>-49.451458671992945</v>
      </c>
      <c r="Y466" s="18" cm="1">
        <f t="array" ref="Y466">IFERROR(INDEX($Z$2:$Z465,SUMPRODUCT(MAX(ROW($D$2:$D465)*($D466=$D$2:$D465))-1)),_xlfn.IFNA(IF(VLOOKUP(D466,'4.2 Elo (Values)'!A:C,3,FALSE)&gt;0,VLOOKUP(Results!D466,'4.2 Elo (Values)'!A:C,3,FALSE),400),400))</f>
        <v>400</v>
      </c>
      <c r="Z466" s="18">
        <f>Y466+(IFERROR(VLOOKUP(D466,'4.2 Elo (Values)'!A:J,10,FALSE),40)*(V466-(1/(10^(((AVERAGEIFS(Y:Y,A:A,A466)+AVERAGEIFS(X:X,A:A,A466))-(Y466+X466))/400)+1)*O466)))</f>
        <v>398.50210156381638</v>
      </c>
      <c r="AA466" s="18">
        <f t="shared" si="71"/>
        <v>-1.4978984361836183</v>
      </c>
      <c r="AB466" t="str">
        <f>VLOOKUP($A466,Events!$B:$I,4,FALSE)</f>
        <v>Cyclic Shifts</v>
      </c>
      <c r="AC466" t="str">
        <f>VLOOKUP($A466,Events!$B:$I,5,FALSE)</f>
        <v>Paths of the Fey</v>
      </c>
      <c r="AD466" t="str">
        <f>VLOOKUP($A466,Events!$B:$I,6,FALSE)</f>
        <v>Roiling Roots</v>
      </c>
      <c r="AE466" t="str">
        <f>VLOOKUP($A466,Events!$B:$I,7,FALSE)</f>
        <v>Grasp of Thorns</v>
      </c>
      <c r="AF466" t="str">
        <f>VLOOKUP($A466,Events!$B:$I,8,FALSE)</f>
        <v>Passing Seasons</v>
      </c>
    </row>
    <row r="467" spans="1:32" ht="15" customHeight="1" x14ac:dyDescent="0.3">
      <c r="A467" t="s">
        <v>24789</v>
      </c>
      <c r="B467" t="s">
        <v>24615</v>
      </c>
      <c r="C467" t="s">
        <v>24790</v>
      </c>
      <c r="D467" t="s">
        <v>24821</v>
      </c>
      <c r="E467" t="s">
        <v>138</v>
      </c>
      <c r="F467" t="s">
        <v>159</v>
      </c>
      <c r="G467" s="2" t="s">
        <v>24822</v>
      </c>
      <c r="H467" t="s">
        <v>25</v>
      </c>
      <c r="I467" s="1">
        <v>0</v>
      </c>
      <c r="J467" s="1">
        <v>0</v>
      </c>
      <c r="K467" s="1">
        <v>1</v>
      </c>
      <c r="L467" s="1">
        <v>0</v>
      </c>
      <c r="M467" s="1">
        <v>0</v>
      </c>
      <c r="O467" s="1">
        <f t="shared" si="63"/>
        <v>5</v>
      </c>
      <c r="P467" s="1">
        <f t="shared" si="64"/>
        <v>1</v>
      </c>
      <c r="Q467" s="1">
        <f t="shared" si="65"/>
        <v>0</v>
      </c>
      <c r="R467" s="1">
        <f t="shared" si="66"/>
        <v>4</v>
      </c>
      <c r="S467" s="1">
        <f t="shared" si="67"/>
        <v>0</v>
      </c>
      <c r="T467" s="1">
        <f t="shared" si="68"/>
        <v>0</v>
      </c>
      <c r="U467" s="1">
        <f t="shared" si="69"/>
        <v>0</v>
      </c>
      <c r="V467" s="1">
        <f t="shared" si="70"/>
        <v>1</v>
      </c>
      <c r="W467" s="19">
        <f>VLOOKUP(E467,'Win Rate'!B:I,8,FALSE)</f>
        <v>0.48863636363636365</v>
      </c>
      <c r="X467" s="20">
        <f>VLOOKUP(E467,'Win Rate'!B:J,9,FALSE)</f>
        <v>-7.8976232783028522</v>
      </c>
      <c r="Y467" s="18" cm="1">
        <f t="array" ref="Y467">IFERROR(INDEX($Z$2:$Z466,SUMPRODUCT(MAX(ROW($D$2:$D466)*($D467=$D$2:$D466))-1)),_xlfn.IFNA(IF(VLOOKUP(D467,'4.2 Elo (Values)'!A:C,3,FALSE)&gt;0,VLOOKUP(Results!D467,'4.2 Elo (Values)'!A:C,3,FALSE),400),400))</f>
        <v>400</v>
      </c>
      <c r="Z467" s="18">
        <f>Y467+(IFERROR(VLOOKUP(D467,'4.2 Elo (Values)'!A:J,10,FALSE),40)*(V467-(1/(10^(((AVERAGEIFS(Y:Y,A:A,A467)+AVERAGEIFS(X:X,A:A,A467))-(Y467+X467))/400)+1)*O467)))</f>
        <v>346.74725072148755</v>
      </c>
      <c r="AA467" s="18">
        <f t="shared" si="71"/>
        <v>-53.252749278512454</v>
      </c>
      <c r="AB467" t="str">
        <f>VLOOKUP($A467,Events!$B:$I,4,FALSE)</f>
        <v>Cyclic Shifts</v>
      </c>
      <c r="AC467" t="str">
        <f>VLOOKUP($A467,Events!$B:$I,5,FALSE)</f>
        <v>Paths of the Fey</v>
      </c>
      <c r="AD467" t="str">
        <f>VLOOKUP($A467,Events!$B:$I,6,FALSE)</f>
        <v>Roiling Roots</v>
      </c>
      <c r="AE467" t="str">
        <f>VLOOKUP($A467,Events!$B:$I,7,FALSE)</f>
        <v>Grasp of Thorns</v>
      </c>
      <c r="AF467" t="str">
        <f>VLOOKUP($A467,Events!$B:$I,8,FALSE)</f>
        <v>Passing Seasons</v>
      </c>
    </row>
    <row r="468" spans="1:32" ht="15" customHeight="1" x14ac:dyDescent="0.3">
      <c r="A468" t="s">
        <v>24789</v>
      </c>
      <c r="B468" t="s">
        <v>24615</v>
      </c>
      <c r="C468" t="s">
        <v>24790</v>
      </c>
      <c r="D468" t="s">
        <v>24823</v>
      </c>
      <c r="E468" t="s">
        <v>49</v>
      </c>
      <c r="F468" t="s">
        <v>62</v>
      </c>
      <c r="G468" s="2" t="s">
        <v>24824</v>
      </c>
      <c r="H468" t="s">
        <v>25</v>
      </c>
      <c r="I468" s="1">
        <v>0</v>
      </c>
      <c r="J468" s="1">
        <v>0</v>
      </c>
      <c r="K468" s="1">
        <v>0</v>
      </c>
      <c r="L468" s="1">
        <v>0</v>
      </c>
      <c r="M468" s="1">
        <v>1</v>
      </c>
      <c r="O468" s="1">
        <f t="shared" si="63"/>
        <v>5</v>
      </c>
      <c r="P468" s="1">
        <f t="shared" si="64"/>
        <v>1</v>
      </c>
      <c r="Q468" s="1">
        <f t="shared" si="65"/>
        <v>0</v>
      </c>
      <c r="R468" s="1">
        <f t="shared" si="66"/>
        <v>4</v>
      </c>
      <c r="S468" s="1">
        <f t="shared" si="67"/>
        <v>0</v>
      </c>
      <c r="T468" s="1">
        <f t="shared" si="68"/>
        <v>0</v>
      </c>
      <c r="U468" s="1">
        <f t="shared" si="69"/>
        <v>0</v>
      </c>
      <c r="V468" s="1">
        <f t="shared" si="70"/>
        <v>1</v>
      </c>
      <c r="W468" s="19">
        <f>VLOOKUP(E468,'Win Rate'!B:I,8,FALSE)</f>
        <v>0.45549738219895286</v>
      </c>
      <c r="X468" s="20">
        <f>VLOOKUP(E468,'Win Rate'!B:J,9,FALSE)</f>
        <v>-31.005634672064751</v>
      </c>
      <c r="Y468" s="18" cm="1">
        <f t="array" ref="Y468">IFERROR(INDEX($Z$2:$Z467,SUMPRODUCT(MAX(ROW($D$2:$D467)*($D468=$D$2:$D467))-1)),_xlfn.IFNA(IF(VLOOKUP(D468,'4.2 Elo (Values)'!A:C,3,FALSE)&gt;0,VLOOKUP(Results!D468,'4.2 Elo (Values)'!A:C,3,FALSE),400),400))</f>
        <v>400</v>
      </c>
      <c r="Z468" s="18">
        <f>Y468+(IFERROR(VLOOKUP(D468,'4.2 Elo (Values)'!A:J,10,FALSE),40)*(V468-(1/(10^(((AVERAGEIFS(Y:Y,A:A,A468)+AVERAGEIFS(X:X,A:A,A468))-(Y468+X468))/400)+1)*O468)))</f>
        <v>353.32875498333976</v>
      </c>
      <c r="AA468" s="18">
        <f t="shared" si="71"/>
        <v>-46.671245016660237</v>
      </c>
      <c r="AB468" t="str">
        <f>VLOOKUP($A468,Events!$B:$I,4,FALSE)</f>
        <v>Cyclic Shifts</v>
      </c>
      <c r="AC468" t="str">
        <f>VLOOKUP($A468,Events!$B:$I,5,FALSE)</f>
        <v>Paths of the Fey</v>
      </c>
      <c r="AD468" t="str">
        <f>VLOOKUP($A468,Events!$B:$I,6,FALSE)</f>
        <v>Roiling Roots</v>
      </c>
      <c r="AE468" t="str">
        <f>VLOOKUP($A468,Events!$B:$I,7,FALSE)</f>
        <v>Grasp of Thorns</v>
      </c>
      <c r="AF468" t="str">
        <f>VLOOKUP($A468,Events!$B:$I,8,FALSE)</f>
        <v>Passing Seasons</v>
      </c>
    </row>
    <row r="469" spans="1:32" ht="15" customHeight="1" x14ac:dyDescent="0.3">
      <c r="A469" t="s">
        <v>24789</v>
      </c>
      <c r="B469" t="s">
        <v>24615</v>
      </c>
      <c r="C469" t="s">
        <v>24790</v>
      </c>
      <c r="D469" t="s">
        <v>24825</v>
      </c>
      <c r="E469" t="s">
        <v>181</v>
      </c>
      <c r="F469" t="s">
        <v>24826</v>
      </c>
      <c r="G469" s="2" t="s">
        <v>24827</v>
      </c>
      <c r="H469" t="s">
        <v>25</v>
      </c>
      <c r="I469" s="1">
        <v>0</v>
      </c>
      <c r="J469" s="1">
        <v>1</v>
      </c>
      <c r="K469" s="1">
        <v>0</v>
      </c>
      <c r="L469" s="1">
        <v>0</v>
      </c>
      <c r="M469" s="1">
        <v>0</v>
      </c>
      <c r="O469" s="1">
        <f t="shared" si="63"/>
        <v>5</v>
      </c>
      <c r="P469" s="1">
        <f t="shared" si="64"/>
        <v>1</v>
      </c>
      <c r="Q469" s="1">
        <f t="shared" si="65"/>
        <v>0</v>
      </c>
      <c r="R469" s="1">
        <f t="shared" si="66"/>
        <v>4</v>
      </c>
      <c r="S469" s="1">
        <f t="shared" si="67"/>
        <v>0</v>
      </c>
      <c r="T469" s="1">
        <f t="shared" si="68"/>
        <v>0</v>
      </c>
      <c r="U469" s="1">
        <f t="shared" si="69"/>
        <v>0</v>
      </c>
      <c r="V469" s="1">
        <f t="shared" si="70"/>
        <v>1</v>
      </c>
      <c r="W469" s="19">
        <f>VLOOKUP(E469,'Win Rate'!B:I,8,FALSE)</f>
        <v>0.46694214876033058</v>
      </c>
      <c r="X469" s="20">
        <f>VLOOKUP(E469,'Win Rate'!B:J,9,FALSE)</f>
        <v>-23.004506726331698</v>
      </c>
      <c r="Y469" s="18" cm="1">
        <f t="array" ref="Y469">IFERROR(INDEX($Z$2:$Z468,SUMPRODUCT(MAX(ROW($D$2:$D468)*($D469=$D$2:$D468))-1)),_xlfn.IFNA(IF(VLOOKUP(D469,'4.2 Elo (Values)'!A:C,3,FALSE)&gt;0,VLOOKUP(Results!D469,'4.2 Elo (Values)'!A:C,3,FALSE),400),400))</f>
        <v>400</v>
      </c>
      <c r="Z469" s="18">
        <f>Y469+(IFERROR(VLOOKUP(D469,'4.2 Elo (Values)'!A:J,10,FALSE),40)*(V469-(1/(10^(((AVERAGEIFS(Y:Y,A:A,A469)+AVERAGEIFS(X:X,A:A,A469))-(Y469+X469))/400)+1)*O469)))</f>
        <v>351.06019544383525</v>
      </c>
      <c r="AA469" s="18">
        <f t="shared" si="71"/>
        <v>-48.939804556164745</v>
      </c>
      <c r="AB469" t="str">
        <f>VLOOKUP($A469,Events!$B:$I,4,FALSE)</f>
        <v>Cyclic Shifts</v>
      </c>
      <c r="AC469" t="str">
        <f>VLOOKUP($A469,Events!$B:$I,5,FALSE)</f>
        <v>Paths of the Fey</v>
      </c>
      <c r="AD469" t="str">
        <f>VLOOKUP($A469,Events!$B:$I,6,FALSE)</f>
        <v>Roiling Roots</v>
      </c>
      <c r="AE469" t="str">
        <f>VLOOKUP($A469,Events!$B:$I,7,FALSE)</f>
        <v>Grasp of Thorns</v>
      </c>
      <c r="AF469" t="str">
        <f>VLOOKUP($A469,Events!$B:$I,8,FALSE)</f>
        <v>Passing Seasons</v>
      </c>
    </row>
    <row r="470" spans="1:32" ht="15" customHeight="1" x14ac:dyDescent="0.3">
      <c r="A470" t="s">
        <v>24789</v>
      </c>
      <c r="B470" t="s">
        <v>24615</v>
      </c>
      <c r="C470" t="s">
        <v>24790</v>
      </c>
      <c r="D470" t="s">
        <v>24828</v>
      </c>
      <c r="E470" t="s">
        <v>39</v>
      </c>
      <c r="F470" t="s">
        <v>71</v>
      </c>
      <c r="G470" s="2" t="s">
        <v>24829</v>
      </c>
      <c r="H470" t="s">
        <v>25</v>
      </c>
      <c r="I470" s="1">
        <v>0</v>
      </c>
      <c r="J470" s="1">
        <v>0</v>
      </c>
      <c r="K470" s="1">
        <v>0</v>
      </c>
      <c r="L470" s="1">
        <v>0</v>
      </c>
      <c r="M470" s="1">
        <v>0</v>
      </c>
      <c r="O470" s="1">
        <f t="shared" si="63"/>
        <v>5</v>
      </c>
      <c r="P470" s="1">
        <f t="shared" si="64"/>
        <v>0</v>
      </c>
      <c r="Q470" s="1">
        <f t="shared" si="65"/>
        <v>0</v>
      </c>
      <c r="R470" s="1">
        <f t="shared" si="66"/>
        <v>5</v>
      </c>
      <c r="S470" s="1">
        <f t="shared" si="67"/>
        <v>0</v>
      </c>
      <c r="T470" s="1">
        <f t="shared" si="68"/>
        <v>0</v>
      </c>
      <c r="U470" s="1">
        <f t="shared" si="69"/>
        <v>0</v>
      </c>
      <c r="V470" s="1">
        <f t="shared" si="70"/>
        <v>0</v>
      </c>
      <c r="W470" s="19">
        <f>VLOOKUP(E470,'Win Rate'!B:I,8,FALSE)</f>
        <v>0.42931034482758623</v>
      </c>
      <c r="X470" s="20">
        <f>VLOOKUP(E470,'Win Rate'!B:J,9,FALSE)</f>
        <v>-49.451458671992945</v>
      </c>
      <c r="Y470" s="18" cm="1">
        <f t="array" ref="Y470">IFERROR(INDEX($Z$2:$Z469,SUMPRODUCT(MAX(ROW($D$2:$D469)*($D470=$D$2:$D469))-1)),_xlfn.IFNA(IF(VLOOKUP(D470,'4.2 Elo (Values)'!A:C,3,FALSE)&gt;0,VLOOKUP(Results!D470,'4.2 Elo (Values)'!A:C,3,FALSE),400),400))</f>
        <v>400</v>
      </c>
      <c r="Z470" s="18">
        <f>Y470+(IFERROR(VLOOKUP(D470,'4.2 Elo (Values)'!A:J,10,FALSE),40)*(V470-(1/(10^(((AVERAGEIFS(Y:Y,A:A,A470)+AVERAGEIFS(X:X,A:A,A470))-(Y470+X470))/400)+1)*O470)))</f>
        <v>318.50210156381638</v>
      </c>
      <c r="AA470" s="18">
        <f t="shared" si="71"/>
        <v>-81.497898436183618</v>
      </c>
      <c r="AB470" t="str">
        <f>VLOOKUP($A470,Events!$B:$I,4,FALSE)</f>
        <v>Cyclic Shifts</v>
      </c>
      <c r="AC470" t="str">
        <f>VLOOKUP($A470,Events!$B:$I,5,FALSE)</f>
        <v>Paths of the Fey</v>
      </c>
      <c r="AD470" t="str">
        <f>VLOOKUP($A470,Events!$B:$I,6,FALSE)</f>
        <v>Roiling Roots</v>
      </c>
      <c r="AE470" t="str">
        <f>VLOOKUP($A470,Events!$B:$I,7,FALSE)</f>
        <v>Grasp of Thorns</v>
      </c>
      <c r="AF470" t="str">
        <f>VLOOKUP($A470,Events!$B:$I,8,FALSE)</f>
        <v>Passing Seasons</v>
      </c>
    </row>
    <row r="471" spans="1:32" ht="15" customHeight="1" x14ac:dyDescent="0.3">
      <c r="A471" t="s">
        <v>24830</v>
      </c>
      <c r="B471" t="s">
        <v>24615</v>
      </c>
      <c r="C471" t="s">
        <v>24190</v>
      </c>
      <c r="D471" t="s">
        <v>537</v>
      </c>
      <c r="E471" t="s">
        <v>121</v>
      </c>
      <c r="F471" t="s">
        <v>24423</v>
      </c>
      <c r="G471" s="2" t="s">
        <v>24831</v>
      </c>
      <c r="H471" t="s">
        <v>25</v>
      </c>
      <c r="I471" s="1">
        <v>1</v>
      </c>
      <c r="J471" s="1">
        <v>1</v>
      </c>
      <c r="K471" s="1">
        <v>1</v>
      </c>
      <c r="L471" s="1">
        <v>1</v>
      </c>
      <c r="M471" s="1">
        <v>1</v>
      </c>
      <c r="O471" s="1">
        <f t="shared" si="63"/>
        <v>5</v>
      </c>
      <c r="P471" s="1">
        <f t="shared" si="64"/>
        <v>5</v>
      </c>
      <c r="Q471" s="1">
        <f t="shared" si="65"/>
        <v>0</v>
      </c>
      <c r="R471" s="1">
        <f t="shared" si="66"/>
        <v>0</v>
      </c>
      <c r="S471" s="1">
        <f t="shared" si="67"/>
        <v>1</v>
      </c>
      <c r="T471" s="1">
        <f t="shared" si="68"/>
        <v>1</v>
      </c>
      <c r="U471" s="1">
        <f t="shared" si="69"/>
        <v>1</v>
      </c>
      <c r="V471" s="1">
        <f t="shared" si="70"/>
        <v>5</v>
      </c>
      <c r="W471" s="19">
        <f>VLOOKUP(E471,'Win Rate'!B:I,8,FALSE)</f>
        <v>0.60373443983402486</v>
      </c>
      <c r="X471" s="20">
        <f>VLOOKUP(E471,'Win Rate'!B:J,9,FALSE)</f>
        <v>73.143848695271856</v>
      </c>
      <c r="Y471" s="18" cm="1">
        <f t="array" ref="Y471">IFERROR(INDEX($Z$2:$Z470,SUMPRODUCT(MAX(ROW($D$2:$D470)*($D471=$D$2:$D470))-1)),_xlfn.IFNA(IF(VLOOKUP(D471,'4.2 Elo (Values)'!A:C,3,FALSE)&gt;0,VLOOKUP(Results!D471,'4.2 Elo (Values)'!A:C,3,FALSE),400),400))</f>
        <v>764.76354656799629</v>
      </c>
      <c r="Z471" s="18">
        <f>Y471+(IFERROR(VLOOKUP(D471,'4.2 Elo (Values)'!A:J,10,FALSE),40)*(V471-(1/(10^(((AVERAGEIFS(Y:Y,A:A,A471)+AVERAGEIFS(X:X,A:A,A471))-(Y471+X471))/400)+1)*O471)))</f>
        <v>776.13422704818902</v>
      </c>
      <c r="AA471" s="18">
        <f t="shared" si="71"/>
        <v>11.370680480192732</v>
      </c>
      <c r="AB471" t="str">
        <f>VLOOKUP($A471,Events!$B:$I,4,FALSE)</f>
        <v>Life Cycle</v>
      </c>
      <c r="AC471" t="str">
        <f>VLOOKUP($A471,Events!$B:$I,5,FALSE)</f>
        <v>Grasp of Thorns</v>
      </c>
      <c r="AD471" t="str">
        <f>VLOOKUP($A471,Events!$B:$I,6,FALSE)</f>
        <v>Paths of the Fey</v>
      </c>
      <c r="AE471" t="str">
        <f>VLOOKUP($A471,Events!$B:$I,7,FALSE)</f>
        <v>Creeping Corruption</v>
      </c>
      <c r="AF471" t="str">
        <f>VLOOKUP($A471,Events!$B:$I,8,FALSE)</f>
        <v>Linked Ley Lines</v>
      </c>
    </row>
    <row r="472" spans="1:32" ht="15" customHeight="1" x14ac:dyDescent="0.3">
      <c r="A472" t="s">
        <v>24830</v>
      </c>
      <c r="B472" t="s">
        <v>24615</v>
      </c>
      <c r="C472" t="s">
        <v>24190</v>
      </c>
      <c r="D472" t="s">
        <v>551</v>
      </c>
      <c r="E472" t="s">
        <v>45</v>
      </c>
      <c r="F472" t="s">
        <v>237</v>
      </c>
      <c r="G472" s="2" t="s">
        <v>24832</v>
      </c>
      <c r="H472" t="s">
        <v>25</v>
      </c>
      <c r="I472" s="1">
        <v>1</v>
      </c>
      <c r="J472" s="1">
        <v>1</v>
      </c>
      <c r="K472" s="1">
        <v>1</v>
      </c>
      <c r="L472" s="1">
        <v>1</v>
      </c>
      <c r="M472" s="1">
        <v>1</v>
      </c>
      <c r="O472" s="1">
        <f t="shared" si="63"/>
        <v>5</v>
      </c>
      <c r="P472" s="1">
        <f t="shared" si="64"/>
        <v>5</v>
      </c>
      <c r="Q472" s="1">
        <f t="shared" si="65"/>
        <v>0</v>
      </c>
      <c r="R472" s="1">
        <f t="shared" si="66"/>
        <v>0</v>
      </c>
      <c r="S472" s="1">
        <f t="shared" si="67"/>
        <v>1</v>
      </c>
      <c r="T472" s="1">
        <f t="shared" si="68"/>
        <v>1</v>
      </c>
      <c r="U472" s="1">
        <f t="shared" si="69"/>
        <v>1</v>
      </c>
      <c r="V472" s="1">
        <f t="shared" si="70"/>
        <v>5</v>
      </c>
      <c r="W472" s="19">
        <f>VLOOKUP(E472,'Win Rate'!B:I,8,FALSE)</f>
        <v>0.42152466367713004</v>
      </c>
      <c r="X472" s="20">
        <f>VLOOKUP(E472,'Win Rate'!B:J,9,FALSE)</f>
        <v>-54.98474267982013</v>
      </c>
      <c r="Y472" s="18" cm="1">
        <f t="array" ref="Y472">IFERROR(INDEX($Z$2:$Z471,SUMPRODUCT(MAX(ROW($D$2:$D471)*($D472=$D$2:$D471))-1)),_xlfn.IFNA(IF(VLOOKUP(D472,'4.2 Elo (Values)'!A:C,3,FALSE)&gt;0,VLOOKUP(Results!D472,'4.2 Elo (Values)'!A:C,3,FALSE),400),400))</f>
        <v>751.7335469302086</v>
      </c>
      <c r="Z472" s="18">
        <f>Y472+(IFERROR(VLOOKUP(D472,'4.2 Elo (Values)'!A:J,10,FALSE),40)*(V472-(1/(10^(((AVERAGEIFS(Y:Y,A:A,A472)+AVERAGEIFS(X:X,A:A,A472))-(Y472+X472))/400)+1)*O472)))</f>
        <v>774.16234653438414</v>
      </c>
      <c r="AA472" s="18">
        <f t="shared" si="71"/>
        <v>22.428799604175538</v>
      </c>
      <c r="AB472" t="str">
        <f>VLOOKUP($A472,Events!$B:$I,4,FALSE)</f>
        <v>Life Cycle</v>
      </c>
      <c r="AC472" t="str">
        <f>VLOOKUP($A472,Events!$B:$I,5,FALSE)</f>
        <v>Grasp of Thorns</v>
      </c>
      <c r="AD472" t="str">
        <f>VLOOKUP($A472,Events!$B:$I,6,FALSE)</f>
        <v>Paths of the Fey</v>
      </c>
      <c r="AE472" t="str">
        <f>VLOOKUP($A472,Events!$B:$I,7,FALSE)</f>
        <v>Creeping Corruption</v>
      </c>
      <c r="AF472" t="str">
        <f>VLOOKUP($A472,Events!$B:$I,8,FALSE)</f>
        <v>Linked Ley Lines</v>
      </c>
    </row>
    <row r="473" spans="1:32" ht="15" customHeight="1" x14ac:dyDescent="0.3">
      <c r="A473" t="s">
        <v>24830</v>
      </c>
      <c r="B473" t="s">
        <v>24615</v>
      </c>
      <c r="C473" t="s">
        <v>24190</v>
      </c>
      <c r="D473" t="s">
        <v>2539</v>
      </c>
      <c r="E473" t="s">
        <v>73</v>
      </c>
      <c r="F473" t="s">
        <v>24191</v>
      </c>
      <c r="G473" s="2" t="s">
        <v>24833</v>
      </c>
      <c r="H473" t="s">
        <v>25</v>
      </c>
      <c r="I473" s="1">
        <v>1</v>
      </c>
      <c r="J473" s="1">
        <v>1</v>
      </c>
      <c r="K473" s="1">
        <v>1</v>
      </c>
      <c r="L473" s="1">
        <v>1</v>
      </c>
      <c r="M473" s="1">
        <v>0</v>
      </c>
      <c r="O473" s="1">
        <f t="shared" si="63"/>
        <v>5</v>
      </c>
      <c r="P473" s="1">
        <f t="shared" si="64"/>
        <v>4</v>
      </c>
      <c r="Q473" s="1">
        <f t="shared" si="65"/>
        <v>0</v>
      </c>
      <c r="R473" s="1">
        <f t="shared" si="66"/>
        <v>1</v>
      </c>
      <c r="S473" s="1">
        <f t="shared" si="67"/>
        <v>1</v>
      </c>
      <c r="T473" s="1">
        <f t="shared" si="68"/>
        <v>1</v>
      </c>
      <c r="U473" s="1">
        <f t="shared" si="69"/>
        <v>0</v>
      </c>
      <c r="V473" s="1">
        <f t="shared" si="70"/>
        <v>4</v>
      </c>
      <c r="W473" s="19">
        <f>VLOOKUP(E473,'Win Rate'!B:I,8,FALSE)</f>
        <v>0.63010204081632648</v>
      </c>
      <c r="X473" s="20">
        <f>VLOOKUP(E473,'Win Rate'!B:J,9,FALSE)</f>
        <v>92.531580409876298</v>
      </c>
      <c r="Y473" s="18" cm="1">
        <f t="array" ref="Y473">IFERROR(INDEX($Z$2:$Z472,SUMPRODUCT(MAX(ROW($D$2:$D472)*($D473=$D$2:$D472))-1)),_xlfn.IFNA(IF(VLOOKUP(D473,'4.2 Elo (Values)'!A:C,3,FALSE)&gt;0,VLOOKUP(Results!D473,'4.2 Elo (Values)'!A:C,3,FALSE),400),400))</f>
        <v>450.29129081867711</v>
      </c>
      <c r="Z473" s="18">
        <f>Y473+(IFERROR(VLOOKUP(D473,'4.2 Elo (Values)'!A:J,10,FALSE),40)*(V473-(1/(10^(((AVERAGEIFS(Y:Y,A:A,A473)+AVERAGEIFS(X:X,A:A,A473))-(Y473+X473))/400)+1)*O473)))</f>
        <v>492.73597109122909</v>
      </c>
      <c r="AA473" s="18">
        <f t="shared" si="71"/>
        <v>42.444680272551977</v>
      </c>
      <c r="AB473" t="str">
        <f>VLOOKUP($A473,Events!$B:$I,4,FALSE)</f>
        <v>Life Cycle</v>
      </c>
      <c r="AC473" t="str">
        <f>VLOOKUP($A473,Events!$B:$I,5,FALSE)</f>
        <v>Grasp of Thorns</v>
      </c>
      <c r="AD473" t="str">
        <f>VLOOKUP($A473,Events!$B:$I,6,FALSE)</f>
        <v>Paths of the Fey</v>
      </c>
      <c r="AE473" t="str">
        <f>VLOOKUP($A473,Events!$B:$I,7,FALSE)</f>
        <v>Creeping Corruption</v>
      </c>
      <c r="AF473" t="str">
        <f>VLOOKUP($A473,Events!$B:$I,8,FALSE)</f>
        <v>Linked Ley Lines</v>
      </c>
    </row>
    <row r="474" spans="1:32" ht="15" customHeight="1" x14ac:dyDescent="0.3">
      <c r="A474" t="s">
        <v>24830</v>
      </c>
      <c r="B474" t="s">
        <v>24615</v>
      </c>
      <c r="C474" t="s">
        <v>24190</v>
      </c>
      <c r="D474" t="s">
        <v>946</v>
      </c>
      <c r="E474" t="s">
        <v>83</v>
      </c>
      <c r="F474" s="2" t="s">
        <v>84</v>
      </c>
      <c r="G474" s="2" t="s">
        <v>24834</v>
      </c>
      <c r="H474" t="s">
        <v>25</v>
      </c>
      <c r="I474" s="1">
        <v>1</v>
      </c>
      <c r="J474" s="1">
        <v>1</v>
      </c>
      <c r="K474" s="1">
        <v>1</v>
      </c>
      <c r="L474" s="1">
        <v>0</v>
      </c>
      <c r="M474" s="1">
        <v>1</v>
      </c>
      <c r="O474" s="1">
        <f t="shared" si="63"/>
        <v>5</v>
      </c>
      <c r="P474" s="1">
        <f t="shared" si="64"/>
        <v>4</v>
      </c>
      <c r="Q474" s="1">
        <f t="shared" si="65"/>
        <v>0</v>
      </c>
      <c r="R474" s="1">
        <f t="shared" si="66"/>
        <v>1</v>
      </c>
      <c r="S474" s="1">
        <f t="shared" si="67"/>
        <v>1</v>
      </c>
      <c r="T474" s="1">
        <f t="shared" si="68"/>
        <v>0</v>
      </c>
      <c r="U474" s="1">
        <f t="shared" si="69"/>
        <v>0</v>
      </c>
      <c r="V474" s="1">
        <f t="shared" si="70"/>
        <v>4</v>
      </c>
      <c r="W474" s="19">
        <f>VLOOKUP(E474,'Win Rate'!B:I,8,FALSE)</f>
        <v>0.56644518272425248</v>
      </c>
      <c r="X474" s="20">
        <f>VLOOKUP(E474,'Win Rate'!B:J,9,FALSE)</f>
        <v>46.445548661686693</v>
      </c>
      <c r="Y474" s="18" cm="1">
        <f t="array" ref="Y474">IFERROR(INDEX($Z$2:$Z473,SUMPRODUCT(MAX(ROW($D$2:$D473)*($D474=$D$2:$D473))-1)),_xlfn.IFNA(IF(VLOOKUP(D474,'4.2 Elo (Values)'!A:C,3,FALSE)&gt;0,VLOOKUP(Results!D474,'4.2 Elo (Values)'!A:C,3,FALSE),400),400))</f>
        <v>540.13413679422899</v>
      </c>
      <c r="Z474" s="18">
        <f>Y474+(IFERROR(VLOOKUP(D474,'4.2 Elo (Values)'!A:J,10,FALSE),40)*(V474-(1/(10^(((AVERAGEIFS(Y:Y,A:A,A474)+AVERAGEIFS(X:X,A:A,A474))-(Y474+X474))/400)+1)*O474)))</f>
        <v>555.41614770771264</v>
      </c>
      <c r="AA474" s="18">
        <f t="shared" si="71"/>
        <v>15.282010913483646</v>
      </c>
      <c r="AB474" t="str">
        <f>VLOOKUP($A474,Events!$B:$I,4,FALSE)</f>
        <v>Life Cycle</v>
      </c>
      <c r="AC474" t="str">
        <f>VLOOKUP($A474,Events!$B:$I,5,FALSE)</f>
        <v>Grasp of Thorns</v>
      </c>
      <c r="AD474" t="str">
        <f>VLOOKUP($A474,Events!$B:$I,6,FALSE)</f>
        <v>Paths of the Fey</v>
      </c>
      <c r="AE474" t="str">
        <f>VLOOKUP($A474,Events!$B:$I,7,FALSE)</f>
        <v>Creeping Corruption</v>
      </c>
      <c r="AF474" t="str">
        <f>VLOOKUP($A474,Events!$B:$I,8,FALSE)</f>
        <v>Linked Ley Lines</v>
      </c>
    </row>
    <row r="475" spans="1:32" ht="15" customHeight="1" x14ac:dyDescent="0.3">
      <c r="A475" t="s">
        <v>24830</v>
      </c>
      <c r="B475" t="s">
        <v>24615</v>
      </c>
      <c r="C475" t="s">
        <v>24190</v>
      </c>
      <c r="D475" t="s">
        <v>766</v>
      </c>
      <c r="E475" t="s">
        <v>42</v>
      </c>
      <c r="F475" t="s">
        <v>24415</v>
      </c>
      <c r="G475" s="2" t="s">
        <v>24835</v>
      </c>
      <c r="H475" t="s">
        <v>25</v>
      </c>
      <c r="I475" s="1">
        <v>1</v>
      </c>
      <c r="J475" s="1">
        <v>0</v>
      </c>
      <c r="K475" s="1">
        <v>1</v>
      </c>
      <c r="L475" s="1">
        <v>1</v>
      </c>
      <c r="M475" s="1">
        <v>1</v>
      </c>
      <c r="O475" s="1">
        <f t="shared" si="63"/>
        <v>5</v>
      </c>
      <c r="P475" s="1">
        <f t="shared" si="64"/>
        <v>4</v>
      </c>
      <c r="Q475" s="1">
        <f t="shared" si="65"/>
        <v>0</v>
      </c>
      <c r="R475" s="1">
        <f t="shared" si="66"/>
        <v>1</v>
      </c>
      <c r="S475" s="1">
        <f t="shared" si="67"/>
        <v>0</v>
      </c>
      <c r="T475" s="1">
        <f t="shared" si="68"/>
        <v>0</v>
      </c>
      <c r="U475" s="1">
        <f t="shared" si="69"/>
        <v>0</v>
      </c>
      <c r="V475" s="1">
        <f t="shared" si="70"/>
        <v>4</v>
      </c>
      <c r="W475" s="19">
        <f>VLOOKUP(E475,'Win Rate'!B:I,8,FALSE)</f>
        <v>0.47570850202429149</v>
      </c>
      <c r="X475" s="20">
        <f>VLOOKUP(E475,'Win Rate'!B:J,9,FALSE)</f>
        <v>-16.89276072380623</v>
      </c>
      <c r="Y475" s="18" cm="1">
        <f t="array" ref="Y475">IFERROR(INDEX($Z$2:$Z474,SUMPRODUCT(MAX(ROW($D$2:$D474)*($D475=$D$2:$D474))-1)),_xlfn.IFNA(IF(VLOOKUP(D475,'4.2 Elo (Values)'!A:C,3,FALSE)&gt;0,VLOOKUP(Results!D475,'4.2 Elo (Values)'!A:C,3,FALSE),400),400))</f>
        <v>572.73381758249002</v>
      </c>
      <c r="Z475" s="18">
        <f>Y475+(IFERROR(VLOOKUP(D475,'4.2 Elo (Values)'!A:J,10,FALSE),40)*(V475-(1/(10^(((AVERAGEIFS(Y:Y,A:A,A475)+AVERAGEIFS(X:X,A:A,A475))-(Y475+X475))/400)+1)*O475)))</f>
        <v>592.15313222811164</v>
      </c>
      <c r="AA475" s="18">
        <f t="shared" si="71"/>
        <v>19.419314645621625</v>
      </c>
      <c r="AB475" t="str">
        <f>VLOOKUP($A475,Events!$B:$I,4,FALSE)</f>
        <v>Life Cycle</v>
      </c>
      <c r="AC475" t="str">
        <f>VLOOKUP($A475,Events!$B:$I,5,FALSE)</f>
        <v>Grasp of Thorns</v>
      </c>
      <c r="AD475" t="str">
        <f>VLOOKUP($A475,Events!$B:$I,6,FALSE)</f>
        <v>Paths of the Fey</v>
      </c>
      <c r="AE475" t="str">
        <f>VLOOKUP($A475,Events!$B:$I,7,FALSE)</f>
        <v>Creeping Corruption</v>
      </c>
      <c r="AF475" t="str">
        <f>VLOOKUP($A475,Events!$B:$I,8,FALSE)</f>
        <v>Linked Ley Lines</v>
      </c>
    </row>
    <row r="476" spans="1:32" ht="15" customHeight="1" x14ac:dyDescent="0.3">
      <c r="A476" t="s">
        <v>24830</v>
      </c>
      <c r="B476" t="s">
        <v>24615</v>
      </c>
      <c r="C476" t="s">
        <v>24190</v>
      </c>
      <c r="D476" t="s">
        <v>193</v>
      </c>
      <c r="E476" t="s">
        <v>56</v>
      </c>
      <c r="F476" t="s">
        <v>24836</v>
      </c>
      <c r="G476" s="2" t="s">
        <v>24837</v>
      </c>
      <c r="H476" t="s">
        <v>25</v>
      </c>
      <c r="I476" s="1">
        <v>1</v>
      </c>
      <c r="J476" s="1">
        <v>1</v>
      </c>
      <c r="K476" s="1">
        <v>0</v>
      </c>
      <c r="L476" s="1">
        <v>1</v>
      </c>
      <c r="M476" s="1">
        <v>1</v>
      </c>
      <c r="O476" s="1">
        <f t="shared" si="63"/>
        <v>5</v>
      </c>
      <c r="P476" s="1">
        <f t="shared" si="64"/>
        <v>4</v>
      </c>
      <c r="Q476" s="1">
        <f t="shared" si="65"/>
        <v>0</v>
      </c>
      <c r="R476" s="1">
        <f t="shared" si="66"/>
        <v>1</v>
      </c>
      <c r="S476" s="1">
        <f t="shared" si="67"/>
        <v>0</v>
      </c>
      <c r="T476" s="1">
        <f t="shared" si="68"/>
        <v>0</v>
      </c>
      <c r="U476" s="1">
        <f t="shared" si="69"/>
        <v>0</v>
      </c>
      <c r="V476" s="1">
        <f t="shared" si="70"/>
        <v>4</v>
      </c>
      <c r="W476" s="19">
        <f>VLOOKUP(E476,'Win Rate'!B:I,8,FALSE)</f>
        <v>0.56206896551724139</v>
      </c>
      <c r="X476" s="20">
        <f>VLOOKUP(E476,'Win Rate'!B:J,9,FALSE)</f>
        <v>43.353553379200399</v>
      </c>
      <c r="Y476" s="18" cm="1">
        <f t="array" ref="Y476">IFERROR(INDEX($Z$2:$Z475,SUMPRODUCT(MAX(ROW($D$2:$D475)*($D476=$D$2:$D475))-1)),_xlfn.IFNA(IF(VLOOKUP(D476,'4.2 Elo (Values)'!A:C,3,FALSE)&gt;0,VLOOKUP(Results!D476,'4.2 Elo (Values)'!A:C,3,FALSE),400),400))</f>
        <v>809.36761608267682</v>
      </c>
      <c r="Z476" s="18">
        <f>Y476+(IFERROR(VLOOKUP(D476,'4.2 Elo (Values)'!A:J,10,FALSE),40)*(V476-(1/(10^(((AVERAGEIFS(Y:Y,A:A,A476)+AVERAGEIFS(X:X,A:A,A476))-(Y476+X476))/400)+1)*O476)))</f>
        <v>799.90681037147704</v>
      </c>
      <c r="AA476" s="18">
        <f t="shared" si="71"/>
        <v>-9.4608057111997823</v>
      </c>
      <c r="AB476" t="str">
        <f>VLOOKUP($A476,Events!$B:$I,4,FALSE)</f>
        <v>Life Cycle</v>
      </c>
      <c r="AC476" t="str">
        <f>VLOOKUP($A476,Events!$B:$I,5,FALSE)</f>
        <v>Grasp of Thorns</v>
      </c>
      <c r="AD476" t="str">
        <f>VLOOKUP($A476,Events!$B:$I,6,FALSE)</f>
        <v>Paths of the Fey</v>
      </c>
      <c r="AE476" t="str">
        <f>VLOOKUP($A476,Events!$B:$I,7,FALSE)</f>
        <v>Creeping Corruption</v>
      </c>
      <c r="AF476" t="str">
        <f>VLOOKUP($A476,Events!$B:$I,8,FALSE)</f>
        <v>Linked Ley Lines</v>
      </c>
    </row>
    <row r="477" spans="1:32" ht="15" customHeight="1" x14ac:dyDescent="0.3">
      <c r="A477" t="s">
        <v>24830</v>
      </c>
      <c r="B477" t="s">
        <v>24615</v>
      </c>
      <c r="C477" t="s">
        <v>24190</v>
      </c>
      <c r="D477" t="s">
        <v>583</v>
      </c>
      <c r="E477" t="s">
        <v>73</v>
      </c>
      <c r="F477" t="s">
        <v>24191</v>
      </c>
      <c r="G477" s="2" t="s">
        <v>24838</v>
      </c>
      <c r="H477" t="s">
        <v>25</v>
      </c>
      <c r="I477" s="1">
        <v>1</v>
      </c>
      <c r="J477" s="1">
        <v>1</v>
      </c>
      <c r="K477" s="1">
        <v>1</v>
      </c>
      <c r="L477" s="1">
        <v>1</v>
      </c>
      <c r="M477" s="1">
        <v>0</v>
      </c>
      <c r="O477" s="1">
        <f t="shared" si="63"/>
        <v>5</v>
      </c>
      <c r="P477" s="1">
        <f t="shared" si="64"/>
        <v>4</v>
      </c>
      <c r="Q477" s="1">
        <f t="shared" si="65"/>
        <v>0</v>
      </c>
      <c r="R477" s="1">
        <f t="shared" si="66"/>
        <v>1</v>
      </c>
      <c r="S477" s="1">
        <f t="shared" si="67"/>
        <v>1</v>
      </c>
      <c r="T477" s="1">
        <f t="shared" si="68"/>
        <v>1</v>
      </c>
      <c r="U477" s="1">
        <f t="shared" si="69"/>
        <v>0</v>
      </c>
      <c r="V477" s="1">
        <f t="shared" si="70"/>
        <v>4</v>
      </c>
      <c r="W477" s="19">
        <f>VLOOKUP(E477,'Win Rate'!B:I,8,FALSE)</f>
        <v>0.63010204081632648</v>
      </c>
      <c r="X477" s="20">
        <f>VLOOKUP(E477,'Win Rate'!B:J,9,FALSE)</f>
        <v>92.531580409876298</v>
      </c>
      <c r="Y477" s="18" cm="1">
        <f t="array" ref="Y477">IFERROR(INDEX($Z$2:$Z476,SUMPRODUCT(MAX(ROW($D$2:$D476)*($D477=$D$2:$D476))-1)),_xlfn.IFNA(IF(VLOOKUP(D477,'4.2 Elo (Values)'!A:C,3,FALSE)&gt;0,VLOOKUP(Results!D477,'4.2 Elo (Values)'!A:C,3,FALSE),400),400))</f>
        <v>665.64754736016027</v>
      </c>
      <c r="Z477" s="18">
        <f>Y477+(IFERROR(VLOOKUP(D477,'4.2 Elo (Values)'!A:J,10,FALSE),40)*(V477-(1/(10^(((AVERAGEIFS(Y:Y,A:A,A477)+AVERAGEIFS(X:X,A:A,A477))-(Y477+X477))/400)+1)*O477)))</f>
        <v>662.52311539838627</v>
      </c>
      <c r="AA477" s="18">
        <f t="shared" si="71"/>
        <v>-3.1244319617740075</v>
      </c>
      <c r="AB477" t="str">
        <f>VLOOKUP($A477,Events!$B:$I,4,FALSE)</f>
        <v>Life Cycle</v>
      </c>
      <c r="AC477" t="str">
        <f>VLOOKUP($A477,Events!$B:$I,5,FALSE)</f>
        <v>Grasp of Thorns</v>
      </c>
      <c r="AD477" t="str">
        <f>VLOOKUP($A477,Events!$B:$I,6,FALSE)</f>
        <v>Paths of the Fey</v>
      </c>
      <c r="AE477" t="str">
        <f>VLOOKUP($A477,Events!$B:$I,7,FALSE)</f>
        <v>Creeping Corruption</v>
      </c>
      <c r="AF477" t="str">
        <f>VLOOKUP($A477,Events!$B:$I,8,FALSE)</f>
        <v>Linked Ley Lines</v>
      </c>
    </row>
    <row r="478" spans="1:32" ht="15" customHeight="1" x14ac:dyDescent="0.3">
      <c r="A478" t="s">
        <v>24830</v>
      </c>
      <c r="B478" t="s">
        <v>24615</v>
      </c>
      <c r="C478" t="s">
        <v>24190</v>
      </c>
      <c r="D478" t="s">
        <v>1553</v>
      </c>
      <c r="E478" t="s">
        <v>17</v>
      </c>
      <c r="F478" t="s">
        <v>241</v>
      </c>
      <c r="G478" s="2" t="s">
        <v>24839</v>
      </c>
      <c r="H478" t="s">
        <v>25</v>
      </c>
      <c r="I478" s="1">
        <v>0</v>
      </c>
      <c r="J478" s="1">
        <v>1</v>
      </c>
      <c r="K478" s="1">
        <v>1</v>
      </c>
      <c r="L478" s="1">
        <v>1</v>
      </c>
      <c r="M478" s="1">
        <v>1</v>
      </c>
      <c r="O478" s="1">
        <f t="shared" si="63"/>
        <v>5</v>
      </c>
      <c r="P478" s="1">
        <f t="shared" si="64"/>
        <v>4</v>
      </c>
      <c r="Q478" s="1">
        <f t="shared" si="65"/>
        <v>0</v>
      </c>
      <c r="R478" s="1">
        <f t="shared" si="66"/>
        <v>1</v>
      </c>
      <c r="S478" s="1">
        <f t="shared" si="67"/>
        <v>0</v>
      </c>
      <c r="T478" s="1">
        <f t="shared" si="68"/>
        <v>0</v>
      </c>
      <c r="U478" s="1">
        <f t="shared" si="69"/>
        <v>0</v>
      </c>
      <c r="V478" s="1">
        <f t="shared" si="70"/>
        <v>4</v>
      </c>
      <c r="W478" s="19">
        <f>VLOOKUP(E478,'Win Rate'!B:I,8,FALSE)</f>
        <v>0.48888888888888887</v>
      </c>
      <c r="X478" s="20">
        <f>VLOOKUP(E478,'Win Rate'!B:J,9,FALSE)</f>
        <v>-7.7220620781546527</v>
      </c>
      <c r="Y478" s="18" cm="1">
        <f t="array" ref="Y478">IFERROR(INDEX($Z$2:$Z477,SUMPRODUCT(MAX(ROW($D$2:$D477)*($D478=$D$2:$D477))-1)),_xlfn.IFNA(IF(VLOOKUP(D478,'4.2 Elo (Values)'!A:C,3,FALSE)&gt;0,VLOOKUP(Results!D478,'4.2 Elo (Values)'!A:C,3,FALSE),400),400))</f>
        <v>483.86393129294044</v>
      </c>
      <c r="Z478" s="18">
        <f>Y478+(IFERROR(VLOOKUP(D478,'4.2 Elo (Values)'!A:J,10,FALSE),40)*(V478-(1/(10^(((AVERAGEIFS(Y:Y,A:A,A478)+AVERAGEIFS(X:X,A:A,A478))-(Y478+X478))/400)+1)*O478)))</f>
        <v>514.59051015216517</v>
      </c>
      <c r="AA478" s="18">
        <f t="shared" si="71"/>
        <v>30.72657885922473</v>
      </c>
      <c r="AB478" t="str">
        <f>VLOOKUP($A478,Events!$B:$I,4,FALSE)</f>
        <v>Life Cycle</v>
      </c>
      <c r="AC478" t="str">
        <f>VLOOKUP($A478,Events!$B:$I,5,FALSE)</f>
        <v>Grasp of Thorns</v>
      </c>
      <c r="AD478" t="str">
        <f>VLOOKUP($A478,Events!$B:$I,6,FALSE)</f>
        <v>Paths of the Fey</v>
      </c>
      <c r="AE478" t="str">
        <f>VLOOKUP($A478,Events!$B:$I,7,FALSE)</f>
        <v>Creeping Corruption</v>
      </c>
      <c r="AF478" t="str">
        <f>VLOOKUP($A478,Events!$B:$I,8,FALSE)</f>
        <v>Linked Ley Lines</v>
      </c>
    </row>
    <row r="479" spans="1:32" ht="15" customHeight="1" x14ac:dyDescent="0.3">
      <c r="A479" t="s">
        <v>24830</v>
      </c>
      <c r="B479" t="s">
        <v>24615</v>
      </c>
      <c r="C479" t="s">
        <v>24190</v>
      </c>
      <c r="D479" t="s">
        <v>864</v>
      </c>
      <c r="E479" t="s">
        <v>45</v>
      </c>
      <c r="F479" t="s">
        <v>69</v>
      </c>
      <c r="G479" s="2" t="s">
        <v>24840</v>
      </c>
      <c r="H479" t="s">
        <v>25</v>
      </c>
      <c r="I479" s="1">
        <v>1</v>
      </c>
      <c r="J479" s="1">
        <v>1</v>
      </c>
      <c r="K479" s="1">
        <v>0</v>
      </c>
      <c r="L479" s="1">
        <v>1</v>
      </c>
      <c r="M479" s="1">
        <v>1</v>
      </c>
      <c r="O479" s="1">
        <f t="shared" si="63"/>
        <v>5</v>
      </c>
      <c r="P479" s="1">
        <f t="shared" si="64"/>
        <v>4</v>
      </c>
      <c r="Q479" s="1">
        <f t="shared" si="65"/>
        <v>0</v>
      </c>
      <c r="R479" s="1">
        <f t="shared" si="66"/>
        <v>1</v>
      </c>
      <c r="S479" s="1">
        <f t="shared" si="67"/>
        <v>0</v>
      </c>
      <c r="T479" s="1">
        <f t="shared" si="68"/>
        <v>0</v>
      </c>
      <c r="U479" s="1">
        <f t="shared" si="69"/>
        <v>0</v>
      </c>
      <c r="V479" s="1">
        <f t="shared" si="70"/>
        <v>4</v>
      </c>
      <c r="W479" s="19">
        <f>VLOOKUP(E479,'Win Rate'!B:I,8,FALSE)</f>
        <v>0.42152466367713004</v>
      </c>
      <c r="X479" s="20">
        <f>VLOOKUP(E479,'Win Rate'!B:J,9,FALSE)</f>
        <v>-54.98474267982013</v>
      </c>
      <c r="Y479" s="18" cm="1">
        <f t="array" ref="Y479">IFERROR(INDEX($Z$2:$Z478,SUMPRODUCT(MAX(ROW($D$2:$D478)*($D479=$D$2:$D478))-1)),_xlfn.IFNA(IF(VLOOKUP(D479,'4.2 Elo (Values)'!A:C,3,FALSE)&gt;0,VLOOKUP(Results!D479,'4.2 Elo (Values)'!A:C,3,FALSE),400),400))</f>
        <v>550.82193549062436</v>
      </c>
      <c r="Z479" s="18">
        <f>Y479+(IFERROR(VLOOKUP(D479,'4.2 Elo (Values)'!A:J,10,FALSE),40)*(V479-(1/(10^(((AVERAGEIFS(Y:Y,A:A,A479)+AVERAGEIFS(X:X,A:A,A479))-(Y479+X479))/400)+1)*O479)))</f>
        <v>578.71542823568291</v>
      </c>
      <c r="AA479" s="18">
        <f t="shared" si="71"/>
        <v>27.893492745058552</v>
      </c>
      <c r="AB479" t="str">
        <f>VLOOKUP($A479,Events!$B:$I,4,FALSE)</f>
        <v>Life Cycle</v>
      </c>
      <c r="AC479" t="str">
        <f>VLOOKUP($A479,Events!$B:$I,5,FALSE)</f>
        <v>Grasp of Thorns</v>
      </c>
      <c r="AD479" t="str">
        <f>VLOOKUP($A479,Events!$B:$I,6,FALSE)</f>
        <v>Paths of the Fey</v>
      </c>
      <c r="AE479" t="str">
        <f>VLOOKUP($A479,Events!$B:$I,7,FALSE)</f>
        <v>Creeping Corruption</v>
      </c>
      <c r="AF479" t="str">
        <f>VLOOKUP($A479,Events!$B:$I,8,FALSE)</f>
        <v>Linked Ley Lines</v>
      </c>
    </row>
    <row r="480" spans="1:32" ht="15" customHeight="1" x14ac:dyDescent="0.3">
      <c r="A480" t="s">
        <v>24830</v>
      </c>
      <c r="B480" t="s">
        <v>24615</v>
      </c>
      <c r="C480" t="s">
        <v>24190</v>
      </c>
      <c r="D480" t="s">
        <v>3099</v>
      </c>
      <c r="E480" t="s">
        <v>33</v>
      </c>
      <c r="F480" t="s">
        <v>34</v>
      </c>
      <c r="G480" s="2" t="s">
        <v>24841</v>
      </c>
      <c r="H480" t="s">
        <v>25</v>
      </c>
      <c r="I480" s="1">
        <v>1</v>
      </c>
      <c r="J480" s="1">
        <v>0</v>
      </c>
      <c r="K480" s="1">
        <v>1</v>
      </c>
      <c r="L480" s="1">
        <v>1</v>
      </c>
      <c r="M480" s="1">
        <v>1</v>
      </c>
      <c r="O480" s="1">
        <f t="shared" si="63"/>
        <v>5</v>
      </c>
      <c r="P480" s="1">
        <f t="shared" si="64"/>
        <v>4</v>
      </c>
      <c r="Q480" s="1">
        <f t="shared" si="65"/>
        <v>0</v>
      </c>
      <c r="R480" s="1">
        <f t="shared" si="66"/>
        <v>1</v>
      </c>
      <c r="S480" s="1">
        <f t="shared" si="67"/>
        <v>0</v>
      </c>
      <c r="T480" s="1">
        <f t="shared" si="68"/>
        <v>0</v>
      </c>
      <c r="U480" s="1">
        <f t="shared" si="69"/>
        <v>0</v>
      </c>
      <c r="V480" s="1">
        <f t="shared" si="70"/>
        <v>4</v>
      </c>
      <c r="W480" s="19">
        <f>VLOOKUP(E480,'Win Rate'!B:I,8,FALSE)</f>
        <v>0.5723140495867769</v>
      </c>
      <c r="X480" s="20">
        <f>VLOOKUP(E480,'Win Rate'!B:J,9,FALSE)</f>
        <v>50.603769443012347</v>
      </c>
      <c r="Y480" s="18" cm="1">
        <f t="array" ref="Y480">IFERROR(INDEX($Z$2:$Z479,SUMPRODUCT(MAX(ROW($D$2:$D479)*($D480=$D$2:$D479))-1)),_xlfn.IFNA(IF(VLOOKUP(D480,'4.2 Elo (Values)'!A:C,3,FALSE)&gt;0,VLOOKUP(Results!D480,'4.2 Elo (Values)'!A:C,3,FALSE),400),400))</f>
        <v>437.54619700990571</v>
      </c>
      <c r="Z480" s="18">
        <f>Y480+(IFERROR(VLOOKUP(D480,'4.2 Elo (Values)'!A:J,10,FALSE),40)*(V480-(1/(10^(((AVERAGEIFS(Y:Y,A:A,A480)+AVERAGEIFS(X:X,A:A,A480))-(Y480+X480))/400)+1)*O480)))</f>
        <v>495.5435166202476</v>
      </c>
      <c r="AA480" s="18">
        <f t="shared" si="71"/>
        <v>57.99731961034189</v>
      </c>
      <c r="AB480" t="str">
        <f>VLOOKUP($A480,Events!$B:$I,4,FALSE)</f>
        <v>Life Cycle</v>
      </c>
      <c r="AC480" t="str">
        <f>VLOOKUP($A480,Events!$B:$I,5,FALSE)</f>
        <v>Grasp of Thorns</v>
      </c>
      <c r="AD480" t="str">
        <f>VLOOKUP($A480,Events!$B:$I,6,FALSE)</f>
        <v>Paths of the Fey</v>
      </c>
      <c r="AE480" t="str">
        <f>VLOOKUP($A480,Events!$B:$I,7,FALSE)</f>
        <v>Creeping Corruption</v>
      </c>
      <c r="AF480" t="str">
        <f>VLOOKUP($A480,Events!$B:$I,8,FALSE)</f>
        <v>Linked Ley Lines</v>
      </c>
    </row>
    <row r="481" spans="1:32" ht="15" customHeight="1" x14ac:dyDescent="0.3">
      <c r="A481" t="s">
        <v>24830</v>
      </c>
      <c r="B481" t="s">
        <v>24615</v>
      </c>
      <c r="C481" t="s">
        <v>24190</v>
      </c>
      <c r="D481" t="s">
        <v>709</v>
      </c>
      <c r="E481" t="s">
        <v>22</v>
      </c>
      <c r="F481" t="s">
        <v>23</v>
      </c>
      <c r="G481" s="2" t="s">
        <v>24842</v>
      </c>
      <c r="H481" t="s">
        <v>25</v>
      </c>
      <c r="I481" s="1">
        <v>1</v>
      </c>
      <c r="J481" s="1">
        <v>1</v>
      </c>
      <c r="K481" s="1">
        <v>1</v>
      </c>
      <c r="L481" s="1">
        <v>0</v>
      </c>
      <c r="M481" s="1">
        <v>0</v>
      </c>
      <c r="O481" s="1">
        <f t="shared" si="63"/>
        <v>5</v>
      </c>
      <c r="P481" s="1">
        <f t="shared" si="64"/>
        <v>3</v>
      </c>
      <c r="Q481" s="1">
        <f t="shared" si="65"/>
        <v>0</v>
      </c>
      <c r="R481" s="1">
        <f t="shared" si="66"/>
        <v>2</v>
      </c>
      <c r="S481" s="1">
        <f t="shared" si="67"/>
        <v>1</v>
      </c>
      <c r="T481" s="1">
        <f t="shared" si="68"/>
        <v>0</v>
      </c>
      <c r="U481" s="1">
        <f t="shared" si="69"/>
        <v>0</v>
      </c>
      <c r="V481" s="1">
        <f t="shared" si="70"/>
        <v>3</v>
      </c>
      <c r="W481" s="19">
        <f>VLOOKUP(E481,'Win Rate'!B:I,8,FALSE)</f>
        <v>0.5028490028490028</v>
      </c>
      <c r="X481" s="20">
        <f>VLOOKUP(E481,'Win Rate'!B:J,9,FALSE)</f>
        <v>1.9797113714570256</v>
      </c>
      <c r="Y481" s="18" cm="1">
        <f t="array" ref="Y481">IFERROR(INDEX($Z$2:$Z480,SUMPRODUCT(MAX(ROW($D$2:$D480)*($D481=$D$2:$D480))-1)),_xlfn.IFNA(IF(VLOOKUP(D481,'4.2 Elo (Values)'!A:C,3,FALSE)&gt;0,VLOOKUP(Results!D481,'4.2 Elo (Values)'!A:C,3,FALSE),400),400))</f>
        <v>647.31878734463987</v>
      </c>
      <c r="Z481" s="18">
        <f>Y481+(IFERROR(VLOOKUP(D481,'4.2 Elo (Values)'!A:J,10,FALSE),40)*(V481-(1/(10^(((AVERAGEIFS(Y:Y,A:A,A481)+AVERAGEIFS(X:X,A:A,A481))-(Y481+X481))/400)+1)*O481)))</f>
        <v>634.85261570008981</v>
      </c>
      <c r="AA481" s="18">
        <f t="shared" si="71"/>
        <v>-12.466171644550059</v>
      </c>
      <c r="AB481" t="str">
        <f>VLOOKUP($A481,Events!$B:$I,4,FALSE)</f>
        <v>Life Cycle</v>
      </c>
      <c r="AC481" t="str">
        <f>VLOOKUP($A481,Events!$B:$I,5,FALSE)</f>
        <v>Grasp of Thorns</v>
      </c>
      <c r="AD481" t="str">
        <f>VLOOKUP($A481,Events!$B:$I,6,FALSE)</f>
        <v>Paths of the Fey</v>
      </c>
      <c r="AE481" t="str">
        <f>VLOOKUP($A481,Events!$B:$I,7,FALSE)</f>
        <v>Creeping Corruption</v>
      </c>
      <c r="AF481" t="str">
        <f>VLOOKUP($A481,Events!$B:$I,8,FALSE)</f>
        <v>Linked Ley Lines</v>
      </c>
    </row>
    <row r="482" spans="1:32" ht="15" customHeight="1" x14ac:dyDescent="0.3">
      <c r="A482" t="s">
        <v>24830</v>
      </c>
      <c r="B482" t="s">
        <v>24615</v>
      </c>
      <c r="C482" t="s">
        <v>24190</v>
      </c>
      <c r="D482" t="s">
        <v>24843</v>
      </c>
      <c r="E482" t="s">
        <v>121</v>
      </c>
      <c r="F482" t="s">
        <v>24207</v>
      </c>
      <c r="G482" s="2" t="s">
        <v>24844</v>
      </c>
      <c r="H482" t="s">
        <v>25</v>
      </c>
      <c r="I482" s="1">
        <v>1</v>
      </c>
      <c r="J482" s="1">
        <v>1</v>
      </c>
      <c r="K482" s="1">
        <v>0</v>
      </c>
      <c r="L482" s="1">
        <v>1</v>
      </c>
      <c r="M482" s="1">
        <v>0</v>
      </c>
      <c r="O482" s="1">
        <f t="shared" si="63"/>
        <v>5</v>
      </c>
      <c r="P482" s="1">
        <f t="shared" si="64"/>
        <v>3</v>
      </c>
      <c r="Q482" s="1">
        <f t="shared" si="65"/>
        <v>0</v>
      </c>
      <c r="R482" s="1">
        <f t="shared" si="66"/>
        <v>2</v>
      </c>
      <c r="S482" s="1">
        <f t="shared" si="67"/>
        <v>0</v>
      </c>
      <c r="T482" s="1">
        <f t="shared" si="68"/>
        <v>0</v>
      </c>
      <c r="U482" s="1">
        <f t="shared" si="69"/>
        <v>0</v>
      </c>
      <c r="V482" s="1">
        <f t="shared" si="70"/>
        <v>3</v>
      </c>
      <c r="W482" s="19">
        <f>VLOOKUP(E482,'Win Rate'!B:I,8,FALSE)</f>
        <v>0.60373443983402486</v>
      </c>
      <c r="X482" s="20">
        <f>VLOOKUP(E482,'Win Rate'!B:J,9,FALSE)</f>
        <v>73.143848695271856</v>
      </c>
      <c r="Y482" s="18" cm="1">
        <f t="array" ref="Y482">IFERROR(INDEX($Z$2:$Z481,SUMPRODUCT(MAX(ROW($D$2:$D481)*($D482=$D$2:$D481))-1)),_xlfn.IFNA(IF(VLOOKUP(D482,'4.2 Elo (Values)'!A:C,3,FALSE)&gt;0,VLOOKUP(Results!D482,'4.2 Elo (Values)'!A:C,3,FALSE),400),400))</f>
        <v>709.71074197477083</v>
      </c>
      <c r="Z482" s="18">
        <f>Y482+(IFERROR(VLOOKUP(D482,'4.2 Elo (Values)'!A:J,10,FALSE),40)*(V482-(1/(10^(((AVERAGEIFS(Y:Y,A:A,A482)+AVERAGEIFS(X:X,A:A,A482))-(Y482+X482))/400)+1)*O482)))</f>
        <v>684.68635361086615</v>
      </c>
      <c r="AA482" s="18">
        <f t="shared" si="71"/>
        <v>-25.024388363904677</v>
      </c>
      <c r="AB482" t="str">
        <f>VLOOKUP($A482,Events!$B:$I,4,FALSE)</f>
        <v>Life Cycle</v>
      </c>
      <c r="AC482" t="str">
        <f>VLOOKUP($A482,Events!$B:$I,5,FALSE)</f>
        <v>Grasp of Thorns</v>
      </c>
      <c r="AD482" t="str">
        <f>VLOOKUP($A482,Events!$B:$I,6,FALSE)</f>
        <v>Paths of the Fey</v>
      </c>
      <c r="AE482" t="str">
        <f>VLOOKUP($A482,Events!$B:$I,7,FALSE)</f>
        <v>Creeping Corruption</v>
      </c>
      <c r="AF482" t="str">
        <f>VLOOKUP($A482,Events!$B:$I,8,FALSE)</f>
        <v>Linked Ley Lines</v>
      </c>
    </row>
    <row r="483" spans="1:32" ht="15" customHeight="1" x14ac:dyDescent="0.3">
      <c r="A483" t="s">
        <v>24830</v>
      </c>
      <c r="B483" t="s">
        <v>24615</v>
      </c>
      <c r="C483" t="s">
        <v>24190</v>
      </c>
      <c r="D483" t="s">
        <v>1782</v>
      </c>
      <c r="E483" t="s">
        <v>146</v>
      </c>
      <c r="F483" t="s">
        <v>163</v>
      </c>
      <c r="G483" s="2" t="s">
        <v>24845</v>
      </c>
      <c r="H483" t="s">
        <v>25</v>
      </c>
      <c r="I483" s="1">
        <v>1</v>
      </c>
      <c r="J483" s="1">
        <v>1</v>
      </c>
      <c r="K483" s="1">
        <v>1</v>
      </c>
      <c r="L483" s="1">
        <v>0</v>
      </c>
      <c r="M483" s="1">
        <v>0</v>
      </c>
      <c r="O483" s="1">
        <f t="shared" si="63"/>
        <v>5</v>
      </c>
      <c r="P483" s="1">
        <f t="shared" si="64"/>
        <v>3</v>
      </c>
      <c r="Q483" s="1">
        <f t="shared" si="65"/>
        <v>0</v>
      </c>
      <c r="R483" s="1">
        <f t="shared" si="66"/>
        <v>2</v>
      </c>
      <c r="S483" s="1">
        <f t="shared" si="67"/>
        <v>1</v>
      </c>
      <c r="T483" s="1">
        <f t="shared" si="68"/>
        <v>0</v>
      </c>
      <c r="U483" s="1">
        <f t="shared" si="69"/>
        <v>0</v>
      </c>
      <c r="V483" s="1">
        <f t="shared" si="70"/>
        <v>3</v>
      </c>
      <c r="W483" s="19">
        <f>VLOOKUP(E483,'Win Rate'!B:I,8,FALSE)</f>
        <v>0.48071216617210683</v>
      </c>
      <c r="X483" s="20">
        <f>VLOOKUP(E483,'Win Rate'!B:J,9,FALSE)</f>
        <v>-13.409213657465418</v>
      </c>
      <c r="Y483" s="18" cm="1">
        <f t="array" ref="Y483">IFERROR(INDEX($Z$2:$Z482,SUMPRODUCT(MAX(ROW($D$2:$D482)*($D483=$D$2:$D482))-1)),_xlfn.IFNA(IF(VLOOKUP(D483,'4.2 Elo (Values)'!A:C,3,FALSE)&gt;0,VLOOKUP(Results!D483,'4.2 Elo (Values)'!A:C,3,FALSE),400),400))</f>
        <v>472.943710471516</v>
      </c>
      <c r="Z483" s="18">
        <f>Y483+(IFERROR(VLOOKUP(D483,'4.2 Elo (Values)'!A:J,10,FALSE),40)*(V483-(1/(10^(((AVERAGEIFS(Y:Y,A:A,A483)+AVERAGEIFS(X:X,A:A,A483))-(Y483+X483))/400)+1)*O483)))</f>
        <v>486.05630337580578</v>
      </c>
      <c r="AA483" s="18">
        <f t="shared" si="71"/>
        <v>13.112592904289784</v>
      </c>
      <c r="AB483" t="str">
        <f>VLOOKUP($A483,Events!$B:$I,4,FALSE)</f>
        <v>Life Cycle</v>
      </c>
      <c r="AC483" t="str">
        <f>VLOOKUP($A483,Events!$B:$I,5,FALSE)</f>
        <v>Grasp of Thorns</v>
      </c>
      <c r="AD483" t="str">
        <f>VLOOKUP($A483,Events!$B:$I,6,FALSE)</f>
        <v>Paths of the Fey</v>
      </c>
      <c r="AE483" t="str">
        <f>VLOOKUP($A483,Events!$B:$I,7,FALSE)</f>
        <v>Creeping Corruption</v>
      </c>
      <c r="AF483" t="str">
        <f>VLOOKUP($A483,Events!$B:$I,8,FALSE)</f>
        <v>Linked Ley Lines</v>
      </c>
    </row>
    <row r="484" spans="1:32" ht="15" customHeight="1" x14ac:dyDescent="0.3">
      <c r="A484" t="s">
        <v>24830</v>
      </c>
      <c r="B484" t="s">
        <v>24615</v>
      </c>
      <c r="C484" t="s">
        <v>24190</v>
      </c>
      <c r="D484" t="s">
        <v>24846</v>
      </c>
      <c r="E484" t="s">
        <v>22</v>
      </c>
      <c r="F484" t="s">
        <v>24198</v>
      </c>
      <c r="G484" s="2" t="s">
        <v>24847</v>
      </c>
      <c r="H484" t="s">
        <v>25</v>
      </c>
      <c r="I484" s="1">
        <v>1</v>
      </c>
      <c r="J484" s="1">
        <v>1</v>
      </c>
      <c r="K484" s="1">
        <v>0</v>
      </c>
      <c r="L484" s="1">
        <v>1</v>
      </c>
      <c r="M484" s="1">
        <v>0</v>
      </c>
      <c r="O484" s="1">
        <f t="shared" si="63"/>
        <v>5</v>
      </c>
      <c r="P484" s="1">
        <f t="shared" si="64"/>
        <v>3</v>
      </c>
      <c r="Q484" s="1">
        <f t="shared" si="65"/>
        <v>0</v>
      </c>
      <c r="R484" s="1">
        <f t="shared" si="66"/>
        <v>2</v>
      </c>
      <c r="S484" s="1">
        <f t="shared" si="67"/>
        <v>0</v>
      </c>
      <c r="T484" s="1">
        <f t="shared" si="68"/>
        <v>0</v>
      </c>
      <c r="U484" s="1">
        <f t="shared" si="69"/>
        <v>0</v>
      </c>
      <c r="V484" s="1">
        <f t="shared" si="70"/>
        <v>3</v>
      </c>
      <c r="W484" s="19">
        <f>VLOOKUP(E484,'Win Rate'!B:I,8,FALSE)</f>
        <v>0.5028490028490028</v>
      </c>
      <c r="X484" s="20">
        <f>VLOOKUP(E484,'Win Rate'!B:J,9,FALSE)</f>
        <v>1.9797113714570256</v>
      </c>
      <c r="Y484" s="18" cm="1">
        <f t="array" ref="Y484">IFERROR(INDEX($Z$2:$Z483,SUMPRODUCT(MAX(ROW($D$2:$D483)*($D484=$D$2:$D483))-1)),_xlfn.IFNA(IF(VLOOKUP(D484,'4.2 Elo (Values)'!A:C,3,FALSE)&gt;0,VLOOKUP(Results!D484,'4.2 Elo (Values)'!A:C,3,FALSE),400),400))</f>
        <v>400</v>
      </c>
      <c r="Z484" s="18">
        <f>Y484+(IFERROR(VLOOKUP(D484,'4.2 Elo (Values)'!A:J,10,FALSE),40)*(V484-(1/(10^(((AVERAGEIFS(Y:Y,A:A,A484)+AVERAGEIFS(X:X,A:A,A484))-(Y484+X484))/400)+1)*O484)))</f>
        <v>442.41187034233894</v>
      </c>
      <c r="AA484" s="18">
        <f t="shared" si="71"/>
        <v>42.411870342338943</v>
      </c>
      <c r="AB484" t="str">
        <f>VLOOKUP($A484,Events!$B:$I,4,FALSE)</f>
        <v>Life Cycle</v>
      </c>
      <c r="AC484" t="str">
        <f>VLOOKUP($A484,Events!$B:$I,5,FALSE)</f>
        <v>Grasp of Thorns</v>
      </c>
      <c r="AD484" t="str">
        <f>VLOOKUP($A484,Events!$B:$I,6,FALSE)</f>
        <v>Paths of the Fey</v>
      </c>
      <c r="AE484" t="str">
        <f>VLOOKUP($A484,Events!$B:$I,7,FALSE)</f>
        <v>Creeping Corruption</v>
      </c>
      <c r="AF484" t="str">
        <f>VLOOKUP($A484,Events!$B:$I,8,FALSE)</f>
        <v>Linked Ley Lines</v>
      </c>
    </row>
    <row r="485" spans="1:32" ht="15" customHeight="1" x14ac:dyDescent="0.3">
      <c r="A485" t="s">
        <v>24830</v>
      </c>
      <c r="B485" t="s">
        <v>24615</v>
      </c>
      <c r="C485" t="s">
        <v>24190</v>
      </c>
      <c r="D485" t="s">
        <v>3179</v>
      </c>
      <c r="E485" t="s">
        <v>98</v>
      </c>
      <c r="F485" t="s">
        <v>186</v>
      </c>
      <c r="G485" s="2" t="s">
        <v>24848</v>
      </c>
      <c r="H485" t="s">
        <v>25</v>
      </c>
      <c r="I485" s="1">
        <v>1</v>
      </c>
      <c r="J485" s="1">
        <v>0</v>
      </c>
      <c r="K485" s="1">
        <v>1</v>
      </c>
      <c r="L485" s="1">
        <v>0</v>
      </c>
      <c r="M485" s="1">
        <v>1</v>
      </c>
      <c r="O485" s="1">
        <f t="shared" si="63"/>
        <v>5</v>
      </c>
      <c r="P485" s="1">
        <f t="shared" si="64"/>
        <v>3</v>
      </c>
      <c r="Q485" s="1">
        <f t="shared" si="65"/>
        <v>0</v>
      </c>
      <c r="R485" s="1">
        <f t="shared" si="66"/>
        <v>2</v>
      </c>
      <c r="S485" s="1">
        <f t="shared" si="67"/>
        <v>0</v>
      </c>
      <c r="T485" s="1">
        <f t="shared" si="68"/>
        <v>0</v>
      </c>
      <c r="U485" s="1">
        <f t="shared" si="69"/>
        <v>0</v>
      </c>
      <c r="V485" s="1">
        <f t="shared" si="70"/>
        <v>3</v>
      </c>
      <c r="W485" s="19">
        <f>VLOOKUP(E485,'Win Rate'!B:I,8,FALSE)</f>
        <v>0.53611111111111109</v>
      </c>
      <c r="X485" s="20">
        <f>VLOOKUP(E485,'Win Rate'!B:J,9,FALSE)</f>
        <v>25.136335144076178</v>
      </c>
      <c r="Y485" s="18" cm="1">
        <f t="array" ref="Y485">IFERROR(INDEX($Z$2:$Z484,SUMPRODUCT(MAX(ROW($D$2:$D484)*($D485=$D$2:$D484))-1)),_xlfn.IFNA(IF(VLOOKUP(D485,'4.2 Elo (Values)'!A:C,3,FALSE)&gt;0,VLOOKUP(Results!D485,'4.2 Elo (Values)'!A:C,3,FALSE),400),400))</f>
        <v>436.02146155926772</v>
      </c>
      <c r="Z485" s="18">
        <f>Y485+(IFERROR(VLOOKUP(D485,'4.2 Elo (Values)'!A:J,10,FALSE),40)*(V485-(1/(10^(((AVERAGEIFS(Y:Y,A:A,A485)+AVERAGEIFS(X:X,A:A,A485))-(Y485+X485))/400)+1)*O485)))</f>
        <v>448.90128213512082</v>
      </c>
      <c r="AA485" s="18">
        <f t="shared" si="71"/>
        <v>12.879820575853103</v>
      </c>
      <c r="AB485" t="str">
        <f>VLOOKUP($A485,Events!$B:$I,4,FALSE)</f>
        <v>Life Cycle</v>
      </c>
      <c r="AC485" t="str">
        <f>VLOOKUP($A485,Events!$B:$I,5,FALSE)</f>
        <v>Grasp of Thorns</v>
      </c>
      <c r="AD485" t="str">
        <f>VLOOKUP($A485,Events!$B:$I,6,FALSE)</f>
        <v>Paths of the Fey</v>
      </c>
      <c r="AE485" t="str">
        <f>VLOOKUP($A485,Events!$B:$I,7,FALSE)</f>
        <v>Creeping Corruption</v>
      </c>
      <c r="AF485" t="str">
        <f>VLOOKUP($A485,Events!$B:$I,8,FALSE)</f>
        <v>Linked Ley Lines</v>
      </c>
    </row>
    <row r="486" spans="1:32" ht="15" customHeight="1" x14ac:dyDescent="0.3">
      <c r="A486" t="s">
        <v>24830</v>
      </c>
      <c r="B486" t="s">
        <v>24615</v>
      </c>
      <c r="C486" t="s">
        <v>24190</v>
      </c>
      <c r="D486" t="s">
        <v>697</v>
      </c>
      <c r="E486" t="s">
        <v>49</v>
      </c>
      <c r="F486" t="s">
        <v>62</v>
      </c>
      <c r="G486" s="2" t="s">
        <v>24849</v>
      </c>
      <c r="H486" t="s">
        <v>25</v>
      </c>
      <c r="I486" s="1">
        <v>1</v>
      </c>
      <c r="J486" s="1">
        <v>0</v>
      </c>
      <c r="K486" s="1">
        <v>0</v>
      </c>
      <c r="L486" s="1">
        <v>1</v>
      </c>
      <c r="M486" s="1">
        <v>1</v>
      </c>
      <c r="O486" s="1">
        <f t="shared" si="63"/>
        <v>5</v>
      </c>
      <c r="P486" s="1">
        <f t="shared" si="64"/>
        <v>3</v>
      </c>
      <c r="Q486" s="1">
        <f t="shared" si="65"/>
        <v>0</v>
      </c>
      <c r="R486" s="1">
        <f t="shared" si="66"/>
        <v>2</v>
      </c>
      <c r="S486" s="1">
        <f t="shared" si="67"/>
        <v>0</v>
      </c>
      <c r="T486" s="1">
        <f t="shared" si="68"/>
        <v>0</v>
      </c>
      <c r="U486" s="1">
        <f t="shared" si="69"/>
        <v>0</v>
      </c>
      <c r="V486" s="1">
        <f t="shared" si="70"/>
        <v>3</v>
      </c>
      <c r="W486" s="19">
        <f>VLOOKUP(E486,'Win Rate'!B:I,8,FALSE)</f>
        <v>0.45549738219895286</v>
      </c>
      <c r="X486" s="20">
        <f>VLOOKUP(E486,'Win Rate'!B:J,9,FALSE)</f>
        <v>-31.005634672064751</v>
      </c>
      <c r="Y486" s="18" cm="1">
        <f t="array" ref="Y486">IFERROR(INDEX($Z$2:$Z485,SUMPRODUCT(MAX(ROW($D$2:$D485)*($D486=$D$2:$D485))-1)),_xlfn.IFNA(IF(VLOOKUP(D486,'4.2 Elo (Values)'!A:C,3,FALSE)&gt;0,VLOOKUP(Results!D486,'4.2 Elo (Values)'!A:C,3,FALSE),400),400))</f>
        <v>596.74454854017438</v>
      </c>
      <c r="Z486" s="18">
        <f>Y486+(IFERROR(VLOOKUP(D486,'4.2 Elo (Values)'!A:J,10,FALSE),40)*(V486-(1/(10^(((AVERAGEIFS(Y:Y,A:A,A486)+AVERAGEIFS(X:X,A:A,A486))-(Y486+X486))/400)+1)*O486)))</f>
        <v>594.81174993505954</v>
      </c>
      <c r="AA486" s="18">
        <f t="shared" si="71"/>
        <v>-1.93279860511484</v>
      </c>
      <c r="AB486" t="str">
        <f>VLOOKUP($A486,Events!$B:$I,4,FALSE)</f>
        <v>Life Cycle</v>
      </c>
      <c r="AC486" t="str">
        <f>VLOOKUP($A486,Events!$B:$I,5,FALSE)</f>
        <v>Grasp of Thorns</v>
      </c>
      <c r="AD486" t="str">
        <f>VLOOKUP($A486,Events!$B:$I,6,FALSE)</f>
        <v>Paths of the Fey</v>
      </c>
      <c r="AE486" t="str">
        <f>VLOOKUP($A486,Events!$B:$I,7,FALSE)</f>
        <v>Creeping Corruption</v>
      </c>
      <c r="AF486" t="str">
        <f>VLOOKUP($A486,Events!$B:$I,8,FALSE)</f>
        <v>Linked Ley Lines</v>
      </c>
    </row>
    <row r="487" spans="1:32" ht="15" customHeight="1" x14ac:dyDescent="0.3">
      <c r="A487" t="s">
        <v>24830</v>
      </c>
      <c r="B487" t="s">
        <v>24615</v>
      </c>
      <c r="C487" t="s">
        <v>24190</v>
      </c>
      <c r="D487" t="s">
        <v>11238</v>
      </c>
      <c r="E487" t="s">
        <v>33</v>
      </c>
      <c r="F487" t="s">
        <v>129</v>
      </c>
      <c r="G487" s="2" t="s">
        <v>24850</v>
      </c>
      <c r="H487" t="s">
        <v>25</v>
      </c>
      <c r="I487" s="1">
        <v>1</v>
      </c>
      <c r="J487" s="1">
        <v>0</v>
      </c>
      <c r="K487" s="1">
        <v>1</v>
      </c>
      <c r="L487" s="1">
        <v>1</v>
      </c>
      <c r="M487" s="1">
        <v>0</v>
      </c>
      <c r="O487" s="1">
        <f t="shared" si="63"/>
        <v>5</v>
      </c>
      <c r="P487" s="1">
        <f t="shared" si="64"/>
        <v>3</v>
      </c>
      <c r="Q487" s="1">
        <f t="shared" si="65"/>
        <v>0</v>
      </c>
      <c r="R487" s="1">
        <f t="shared" si="66"/>
        <v>2</v>
      </c>
      <c r="S487" s="1">
        <f t="shared" si="67"/>
        <v>0</v>
      </c>
      <c r="T487" s="1">
        <f t="shared" si="68"/>
        <v>0</v>
      </c>
      <c r="U487" s="1">
        <f t="shared" si="69"/>
        <v>0</v>
      </c>
      <c r="V487" s="1">
        <f t="shared" si="70"/>
        <v>3</v>
      </c>
      <c r="W487" s="19">
        <f>VLOOKUP(E487,'Win Rate'!B:I,8,FALSE)</f>
        <v>0.5723140495867769</v>
      </c>
      <c r="X487" s="20">
        <f>VLOOKUP(E487,'Win Rate'!B:J,9,FALSE)</f>
        <v>50.603769443012347</v>
      </c>
      <c r="Y487" s="18" cm="1">
        <f t="array" ref="Y487">IFERROR(INDEX($Z$2:$Z486,SUMPRODUCT(MAX(ROW($D$2:$D486)*($D487=$D$2:$D486))-1)),_xlfn.IFNA(IF(VLOOKUP(D487,'4.2 Elo (Values)'!A:C,3,FALSE)&gt;0,VLOOKUP(Results!D487,'4.2 Elo (Values)'!A:C,3,FALSE),400),400))</f>
        <v>392.44805575215167</v>
      </c>
      <c r="Z487" s="18">
        <f>Y487+(IFERROR(VLOOKUP(D487,'4.2 Elo (Values)'!A:J,10,FALSE),40)*(V487-(1/(10^(((AVERAGEIFS(Y:Y,A:A,A487)+AVERAGEIFS(X:X,A:A,A487))-(Y487+X487))/400)+1)*O487)))</f>
        <v>423.38151448249994</v>
      </c>
      <c r="AA487" s="18">
        <f t="shared" si="71"/>
        <v>30.933458730348264</v>
      </c>
      <c r="AB487" t="str">
        <f>VLOOKUP($A487,Events!$B:$I,4,FALSE)</f>
        <v>Life Cycle</v>
      </c>
      <c r="AC487" t="str">
        <f>VLOOKUP($A487,Events!$B:$I,5,FALSE)</f>
        <v>Grasp of Thorns</v>
      </c>
      <c r="AD487" t="str">
        <f>VLOOKUP($A487,Events!$B:$I,6,FALSE)</f>
        <v>Paths of the Fey</v>
      </c>
      <c r="AE487" t="str">
        <f>VLOOKUP($A487,Events!$B:$I,7,FALSE)</f>
        <v>Creeping Corruption</v>
      </c>
      <c r="AF487" t="str">
        <f>VLOOKUP($A487,Events!$B:$I,8,FALSE)</f>
        <v>Linked Ley Lines</v>
      </c>
    </row>
    <row r="488" spans="1:32" ht="15" customHeight="1" x14ac:dyDescent="0.3">
      <c r="A488" t="s">
        <v>24830</v>
      </c>
      <c r="B488" t="s">
        <v>24615</v>
      </c>
      <c r="C488" t="s">
        <v>24190</v>
      </c>
      <c r="D488" t="s">
        <v>4483</v>
      </c>
      <c r="E488" t="s">
        <v>83</v>
      </c>
      <c r="F488" t="s">
        <v>24126</v>
      </c>
      <c r="G488" s="2" t="s">
        <v>24851</v>
      </c>
      <c r="H488" t="s">
        <v>25</v>
      </c>
      <c r="I488" s="1">
        <v>0</v>
      </c>
      <c r="J488" s="1">
        <v>1</v>
      </c>
      <c r="K488" s="1">
        <v>1</v>
      </c>
      <c r="L488" s="1">
        <v>0</v>
      </c>
      <c r="M488" s="1">
        <v>1</v>
      </c>
      <c r="O488" s="1">
        <f t="shared" si="63"/>
        <v>5</v>
      </c>
      <c r="P488" s="1">
        <f t="shared" si="64"/>
        <v>3</v>
      </c>
      <c r="Q488" s="1">
        <f t="shared" si="65"/>
        <v>0</v>
      </c>
      <c r="R488" s="1">
        <f t="shared" si="66"/>
        <v>2</v>
      </c>
      <c r="S488" s="1">
        <f t="shared" si="67"/>
        <v>0</v>
      </c>
      <c r="T488" s="1">
        <f t="shared" si="68"/>
        <v>0</v>
      </c>
      <c r="U488" s="1">
        <f t="shared" si="69"/>
        <v>0</v>
      </c>
      <c r="V488" s="1">
        <f t="shared" si="70"/>
        <v>3</v>
      </c>
      <c r="W488" s="19">
        <f>VLOOKUP(E488,'Win Rate'!B:I,8,FALSE)</f>
        <v>0.56644518272425248</v>
      </c>
      <c r="X488" s="20">
        <f>VLOOKUP(E488,'Win Rate'!B:J,9,FALSE)</f>
        <v>46.445548661686693</v>
      </c>
      <c r="Y488" s="18" cm="1">
        <f t="array" ref="Y488">IFERROR(INDEX($Z$2:$Z487,SUMPRODUCT(MAX(ROW($D$2:$D487)*($D488=$D$2:$D487))-1)),_xlfn.IFNA(IF(VLOOKUP(D488,'4.2 Elo (Values)'!A:C,3,FALSE)&gt;0,VLOOKUP(Results!D488,'4.2 Elo (Values)'!A:C,3,FALSE),400),400))</f>
        <v>425.10645200330657</v>
      </c>
      <c r="Z488" s="18">
        <f>Y488+(IFERROR(VLOOKUP(D488,'4.2 Elo (Values)'!A:J,10,FALSE),40)*(V488-(1/(10^(((AVERAGEIFS(Y:Y,A:A,A488)+AVERAGEIFS(X:X,A:A,A488))-(Y488+X488))/400)+1)*O488)))</f>
        <v>436.49326140684849</v>
      </c>
      <c r="AA488" s="18">
        <f t="shared" si="71"/>
        <v>11.386809403541918</v>
      </c>
      <c r="AB488" t="str">
        <f>VLOOKUP($A488,Events!$B:$I,4,FALSE)</f>
        <v>Life Cycle</v>
      </c>
      <c r="AC488" t="str">
        <f>VLOOKUP($A488,Events!$B:$I,5,FALSE)</f>
        <v>Grasp of Thorns</v>
      </c>
      <c r="AD488" t="str">
        <f>VLOOKUP($A488,Events!$B:$I,6,FALSE)</f>
        <v>Paths of the Fey</v>
      </c>
      <c r="AE488" t="str">
        <f>VLOOKUP($A488,Events!$B:$I,7,FALSE)</f>
        <v>Creeping Corruption</v>
      </c>
      <c r="AF488" t="str">
        <f>VLOOKUP($A488,Events!$B:$I,8,FALSE)</f>
        <v>Linked Ley Lines</v>
      </c>
    </row>
    <row r="489" spans="1:32" ht="15" customHeight="1" x14ac:dyDescent="0.3">
      <c r="A489" t="s">
        <v>24830</v>
      </c>
      <c r="B489" t="s">
        <v>24615</v>
      </c>
      <c r="C489" t="s">
        <v>24190</v>
      </c>
      <c r="D489" t="s">
        <v>1114</v>
      </c>
      <c r="E489" t="s">
        <v>45</v>
      </c>
      <c r="F489" t="s">
        <v>236</v>
      </c>
      <c r="G489" s="2" t="s">
        <v>24852</v>
      </c>
      <c r="H489" t="s">
        <v>25</v>
      </c>
      <c r="I489" s="1">
        <v>1</v>
      </c>
      <c r="J489" s="1">
        <v>0</v>
      </c>
      <c r="K489" s="1">
        <v>0</v>
      </c>
      <c r="L489" s="1">
        <v>1</v>
      </c>
      <c r="M489" s="1">
        <v>1</v>
      </c>
      <c r="O489" s="1">
        <f t="shared" si="63"/>
        <v>5</v>
      </c>
      <c r="P489" s="1">
        <f t="shared" si="64"/>
        <v>3</v>
      </c>
      <c r="Q489" s="1">
        <f t="shared" si="65"/>
        <v>0</v>
      </c>
      <c r="R489" s="1">
        <f t="shared" si="66"/>
        <v>2</v>
      </c>
      <c r="S489" s="1">
        <f t="shared" si="67"/>
        <v>0</v>
      </c>
      <c r="T489" s="1">
        <f t="shared" si="68"/>
        <v>0</v>
      </c>
      <c r="U489" s="1">
        <f t="shared" si="69"/>
        <v>0</v>
      </c>
      <c r="V489" s="1">
        <f t="shared" si="70"/>
        <v>3</v>
      </c>
      <c r="W489" s="19">
        <f>VLOOKUP(E489,'Win Rate'!B:I,8,FALSE)</f>
        <v>0.42152466367713004</v>
      </c>
      <c r="X489" s="20">
        <f>VLOOKUP(E489,'Win Rate'!B:J,9,FALSE)</f>
        <v>-54.98474267982013</v>
      </c>
      <c r="Y489" s="18" cm="1">
        <f t="array" ref="Y489">IFERROR(INDEX($Z$2:$Z488,SUMPRODUCT(MAX(ROW($D$2:$D488)*($D489=$D$2:$D488))-1)),_xlfn.IFNA(IF(VLOOKUP(D489,'4.2 Elo (Values)'!A:C,3,FALSE)&gt;0,VLOOKUP(Results!D489,'4.2 Elo (Values)'!A:C,3,FALSE),400),400))</f>
        <v>515.46539076502916</v>
      </c>
      <c r="Z489" s="18">
        <f>Y489+(IFERROR(VLOOKUP(D489,'4.2 Elo (Values)'!A:J,10,FALSE),40)*(V489-(1/(10^(((AVERAGEIFS(Y:Y,A:A,A489)+AVERAGEIFS(X:X,A:A,A489))-(Y489+X489))/400)+1)*O489)))</f>
        <v>528.44232656204304</v>
      </c>
      <c r="AA489" s="18">
        <f t="shared" si="71"/>
        <v>12.97693579701388</v>
      </c>
      <c r="AB489" t="str">
        <f>VLOOKUP($A489,Events!$B:$I,4,FALSE)</f>
        <v>Life Cycle</v>
      </c>
      <c r="AC489" t="str">
        <f>VLOOKUP($A489,Events!$B:$I,5,FALSE)</f>
        <v>Grasp of Thorns</v>
      </c>
      <c r="AD489" t="str">
        <f>VLOOKUP($A489,Events!$B:$I,6,FALSE)</f>
        <v>Paths of the Fey</v>
      </c>
      <c r="AE489" t="str">
        <f>VLOOKUP($A489,Events!$B:$I,7,FALSE)</f>
        <v>Creeping Corruption</v>
      </c>
      <c r="AF489" t="str">
        <f>VLOOKUP($A489,Events!$B:$I,8,FALSE)</f>
        <v>Linked Ley Lines</v>
      </c>
    </row>
    <row r="490" spans="1:32" ht="15" customHeight="1" x14ac:dyDescent="0.3">
      <c r="A490" t="s">
        <v>24830</v>
      </c>
      <c r="B490" t="s">
        <v>24615</v>
      </c>
      <c r="C490" t="s">
        <v>24190</v>
      </c>
      <c r="D490" t="s">
        <v>3975</v>
      </c>
      <c r="E490" t="s">
        <v>103</v>
      </c>
      <c r="F490" t="s">
        <v>24206</v>
      </c>
      <c r="G490" s="2" t="s">
        <v>24853</v>
      </c>
      <c r="H490" t="s">
        <v>25</v>
      </c>
      <c r="I490" s="1">
        <v>1</v>
      </c>
      <c r="J490" s="1">
        <v>1</v>
      </c>
      <c r="K490" s="1">
        <v>0</v>
      </c>
      <c r="L490" s="1">
        <v>0</v>
      </c>
      <c r="M490" s="1">
        <v>1</v>
      </c>
      <c r="O490" s="1">
        <f t="shared" si="63"/>
        <v>5</v>
      </c>
      <c r="P490" s="1">
        <f t="shared" si="64"/>
        <v>3</v>
      </c>
      <c r="Q490" s="1">
        <f t="shared" si="65"/>
        <v>0</v>
      </c>
      <c r="R490" s="1">
        <f t="shared" si="66"/>
        <v>2</v>
      </c>
      <c r="S490" s="1">
        <f t="shared" si="67"/>
        <v>0</v>
      </c>
      <c r="T490" s="1">
        <f t="shared" si="68"/>
        <v>0</v>
      </c>
      <c r="U490" s="1">
        <f t="shared" si="69"/>
        <v>0</v>
      </c>
      <c r="V490" s="1">
        <f t="shared" si="70"/>
        <v>3</v>
      </c>
      <c r="W490" s="19">
        <f>VLOOKUP(E490,'Win Rate'!B:I,8,FALSE)</f>
        <v>0.59113300492610843</v>
      </c>
      <c r="X490" s="20">
        <f>VLOOKUP(E490,'Win Rate'!B:J,9,FALSE)</f>
        <v>64.041261468620419</v>
      </c>
      <c r="Y490" s="18" cm="1">
        <f t="array" ref="Y490">IFERROR(INDEX($Z$2:$Z489,SUMPRODUCT(MAX(ROW($D$2:$D489)*($D490=$D$2:$D489))-1)),_xlfn.IFNA(IF(VLOOKUP(D490,'4.2 Elo (Values)'!A:C,3,FALSE)&gt;0,VLOOKUP(Results!D490,'4.2 Elo (Values)'!A:C,3,FALSE),400),400))</f>
        <v>429.92167888073766</v>
      </c>
      <c r="Z490" s="18">
        <f>Y490+(IFERROR(VLOOKUP(D490,'4.2 Elo (Values)'!A:J,10,FALSE),40)*(V490-(1/(10^(((AVERAGEIFS(Y:Y,A:A,A490)+AVERAGEIFS(X:X,A:A,A490))-(Y490+X490))/400)+1)*O490)))</f>
        <v>446.24727727825962</v>
      </c>
      <c r="AA490" s="18">
        <f t="shared" si="71"/>
        <v>16.325598397521958</v>
      </c>
      <c r="AB490" t="str">
        <f>VLOOKUP($A490,Events!$B:$I,4,FALSE)</f>
        <v>Life Cycle</v>
      </c>
      <c r="AC490" t="str">
        <f>VLOOKUP($A490,Events!$B:$I,5,FALSE)</f>
        <v>Grasp of Thorns</v>
      </c>
      <c r="AD490" t="str">
        <f>VLOOKUP($A490,Events!$B:$I,6,FALSE)</f>
        <v>Paths of the Fey</v>
      </c>
      <c r="AE490" t="str">
        <f>VLOOKUP($A490,Events!$B:$I,7,FALSE)</f>
        <v>Creeping Corruption</v>
      </c>
      <c r="AF490" t="str">
        <f>VLOOKUP($A490,Events!$B:$I,8,FALSE)</f>
        <v>Linked Ley Lines</v>
      </c>
    </row>
    <row r="491" spans="1:32" ht="15" customHeight="1" x14ac:dyDescent="0.3">
      <c r="A491" t="s">
        <v>24830</v>
      </c>
      <c r="B491" t="s">
        <v>24615</v>
      </c>
      <c r="C491" t="s">
        <v>24190</v>
      </c>
      <c r="D491" t="s">
        <v>1119</v>
      </c>
      <c r="E491" t="s">
        <v>83</v>
      </c>
      <c r="F491" t="s">
        <v>219</v>
      </c>
      <c r="G491" s="2" t="s">
        <v>24854</v>
      </c>
      <c r="H491" t="s">
        <v>25</v>
      </c>
      <c r="I491" s="1">
        <v>1</v>
      </c>
      <c r="J491" s="1">
        <v>0</v>
      </c>
      <c r="K491" s="1">
        <v>1</v>
      </c>
      <c r="L491" s="1">
        <v>0</v>
      </c>
      <c r="M491" s="1">
        <v>1</v>
      </c>
      <c r="O491" s="1">
        <f t="shared" si="63"/>
        <v>5</v>
      </c>
      <c r="P491" s="1">
        <f t="shared" si="64"/>
        <v>3</v>
      </c>
      <c r="Q491" s="1">
        <f t="shared" si="65"/>
        <v>0</v>
      </c>
      <c r="R491" s="1">
        <f t="shared" si="66"/>
        <v>2</v>
      </c>
      <c r="S491" s="1">
        <f t="shared" si="67"/>
        <v>0</v>
      </c>
      <c r="T491" s="1">
        <f t="shared" si="68"/>
        <v>0</v>
      </c>
      <c r="U491" s="1">
        <f t="shared" si="69"/>
        <v>0</v>
      </c>
      <c r="V491" s="1">
        <f t="shared" si="70"/>
        <v>3</v>
      </c>
      <c r="W491" s="19">
        <f>VLOOKUP(E491,'Win Rate'!B:I,8,FALSE)</f>
        <v>0.56644518272425248</v>
      </c>
      <c r="X491" s="20">
        <f>VLOOKUP(E491,'Win Rate'!B:J,9,FALSE)</f>
        <v>46.445548661686693</v>
      </c>
      <c r="Y491" s="18" cm="1">
        <f t="array" ref="Y491">IFERROR(INDEX($Z$2:$Z490,SUMPRODUCT(MAX(ROW($D$2:$D490)*($D491=$D$2:$D490))-1)),_xlfn.IFNA(IF(VLOOKUP(D491,'4.2 Elo (Values)'!A:C,3,FALSE)&gt;0,VLOOKUP(Results!D491,'4.2 Elo (Values)'!A:C,3,FALSE),400),400))</f>
        <v>542.65844738863859</v>
      </c>
      <c r="Z491" s="18">
        <f>Y491+(IFERROR(VLOOKUP(D491,'4.2 Elo (Values)'!A:J,10,FALSE),40)*(V491-(1/(10^(((AVERAGEIFS(Y:Y,A:A,A491)+AVERAGEIFS(X:X,A:A,A491))-(Y491+X491))/400)+1)*O491)))</f>
        <v>537.60937187385264</v>
      </c>
      <c r="AA491" s="18">
        <f t="shared" si="71"/>
        <v>-5.0490755147859545</v>
      </c>
      <c r="AB491" t="str">
        <f>VLOOKUP($A491,Events!$B:$I,4,FALSE)</f>
        <v>Life Cycle</v>
      </c>
      <c r="AC491" t="str">
        <f>VLOOKUP($A491,Events!$B:$I,5,FALSE)</f>
        <v>Grasp of Thorns</v>
      </c>
      <c r="AD491" t="str">
        <f>VLOOKUP($A491,Events!$B:$I,6,FALSE)</f>
        <v>Paths of the Fey</v>
      </c>
      <c r="AE491" t="str">
        <f>VLOOKUP($A491,Events!$B:$I,7,FALSE)</f>
        <v>Creeping Corruption</v>
      </c>
      <c r="AF491" t="str">
        <f>VLOOKUP($A491,Events!$B:$I,8,FALSE)</f>
        <v>Linked Ley Lines</v>
      </c>
    </row>
    <row r="492" spans="1:32" ht="15" customHeight="1" x14ac:dyDescent="0.3">
      <c r="A492" t="s">
        <v>24830</v>
      </c>
      <c r="B492" t="s">
        <v>24615</v>
      </c>
      <c r="C492" t="s">
        <v>24190</v>
      </c>
      <c r="D492" t="s">
        <v>657</v>
      </c>
      <c r="E492" t="s">
        <v>98</v>
      </c>
      <c r="F492" t="s">
        <v>186</v>
      </c>
      <c r="G492" s="2" t="s">
        <v>24855</v>
      </c>
      <c r="H492" t="s">
        <v>25</v>
      </c>
      <c r="I492" s="1">
        <v>1</v>
      </c>
      <c r="J492" s="1">
        <v>0</v>
      </c>
      <c r="K492" s="1">
        <v>1</v>
      </c>
      <c r="L492" s="1">
        <v>1</v>
      </c>
      <c r="M492" s="1">
        <v>0</v>
      </c>
      <c r="O492" s="1">
        <f t="shared" si="63"/>
        <v>5</v>
      </c>
      <c r="P492" s="1">
        <f t="shared" si="64"/>
        <v>3</v>
      </c>
      <c r="Q492" s="1">
        <f t="shared" si="65"/>
        <v>0</v>
      </c>
      <c r="R492" s="1">
        <f t="shared" si="66"/>
        <v>2</v>
      </c>
      <c r="S492" s="1">
        <f t="shared" si="67"/>
        <v>0</v>
      </c>
      <c r="T492" s="1">
        <f t="shared" si="68"/>
        <v>0</v>
      </c>
      <c r="U492" s="1">
        <f t="shared" si="69"/>
        <v>0</v>
      </c>
      <c r="V492" s="1">
        <f t="shared" si="70"/>
        <v>3</v>
      </c>
      <c r="W492" s="19">
        <f>VLOOKUP(E492,'Win Rate'!B:I,8,FALSE)</f>
        <v>0.53611111111111109</v>
      </c>
      <c r="X492" s="20">
        <f>VLOOKUP(E492,'Win Rate'!B:J,9,FALSE)</f>
        <v>25.136335144076178</v>
      </c>
      <c r="Y492" s="18" cm="1">
        <f t="array" ref="Y492">IFERROR(INDEX($Z$2:$Z491,SUMPRODUCT(MAX(ROW($D$2:$D491)*($D492=$D$2:$D491))-1)),_xlfn.IFNA(IF(VLOOKUP(D492,'4.2 Elo (Values)'!A:C,3,FALSE)&gt;0,VLOOKUP(Results!D492,'4.2 Elo (Values)'!A:C,3,FALSE),400),400))</f>
        <v>610.83961508573384</v>
      </c>
      <c r="Z492" s="18">
        <f>Y492+(IFERROR(VLOOKUP(D492,'4.2 Elo (Values)'!A:J,10,FALSE),40)*(V492-(1/(10^(((AVERAGEIFS(Y:Y,A:A,A492)+AVERAGEIFS(X:X,A:A,A492))-(Y492+X492))/400)+1)*O492)))</f>
        <v>599.92968242325298</v>
      </c>
      <c r="AA492" s="18">
        <f t="shared" si="71"/>
        <v>-10.909932662480855</v>
      </c>
      <c r="AB492" t="str">
        <f>VLOOKUP($A492,Events!$B:$I,4,FALSE)</f>
        <v>Life Cycle</v>
      </c>
      <c r="AC492" t="str">
        <f>VLOOKUP($A492,Events!$B:$I,5,FALSE)</f>
        <v>Grasp of Thorns</v>
      </c>
      <c r="AD492" t="str">
        <f>VLOOKUP($A492,Events!$B:$I,6,FALSE)</f>
        <v>Paths of the Fey</v>
      </c>
      <c r="AE492" t="str">
        <f>VLOOKUP($A492,Events!$B:$I,7,FALSE)</f>
        <v>Creeping Corruption</v>
      </c>
      <c r="AF492" t="str">
        <f>VLOOKUP($A492,Events!$B:$I,8,FALSE)</f>
        <v>Linked Ley Lines</v>
      </c>
    </row>
    <row r="493" spans="1:32" ht="15" customHeight="1" x14ac:dyDescent="0.3">
      <c r="A493" t="s">
        <v>24830</v>
      </c>
      <c r="B493" t="s">
        <v>24615</v>
      </c>
      <c r="C493" t="s">
        <v>24190</v>
      </c>
      <c r="D493" t="s">
        <v>577</v>
      </c>
      <c r="E493" t="s">
        <v>22</v>
      </c>
      <c r="F493" t="s">
        <v>54</v>
      </c>
      <c r="G493" s="2" t="s">
        <v>24856</v>
      </c>
      <c r="H493" t="s">
        <v>25</v>
      </c>
      <c r="I493" s="1">
        <v>0</v>
      </c>
      <c r="J493" s="1">
        <v>1</v>
      </c>
      <c r="K493" s="1">
        <v>0</v>
      </c>
      <c r="L493" s="1">
        <v>1</v>
      </c>
      <c r="M493" s="1">
        <v>1</v>
      </c>
      <c r="O493" s="1">
        <f t="shared" si="63"/>
        <v>5</v>
      </c>
      <c r="P493" s="1">
        <f t="shared" si="64"/>
        <v>3</v>
      </c>
      <c r="Q493" s="1">
        <f t="shared" si="65"/>
        <v>0</v>
      </c>
      <c r="R493" s="1">
        <f t="shared" si="66"/>
        <v>2</v>
      </c>
      <c r="S493" s="1">
        <f t="shared" si="67"/>
        <v>0</v>
      </c>
      <c r="T493" s="1">
        <f t="shared" si="68"/>
        <v>0</v>
      </c>
      <c r="U493" s="1">
        <f t="shared" si="69"/>
        <v>0</v>
      </c>
      <c r="V493" s="1">
        <f t="shared" si="70"/>
        <v>3</v>
      </c>
      <c r="W493" s="19">
        <f>VLOOKUP(E493,'Win Rate'!B:I,8,FALSE)</f>
        <v>0.5028490028490028</v>
      </c>
      <c r="X493" s="20">
        <f>VLOOKUP(E493,'Win Rate'!B:J,9,FALSE)</f>
        <v>1.9797113714570256</v>
      </c>
      <c r="Y493" s="18" cm="1">
        <f t="array" ref="Y493">IFERROR(INDEX($Z$2:$Z492,SUMPRODUCT(MAX(ROW($D$2:$D492)*($D493=$D$2:$D492))-1)),_xlfn.IFNA(IF(VLOOKUP(D493,'4.2 Elo (Values)'!A:C,3,FALSE)&gt;0,VLOOKUP(Results!D493,'4.2 Elo (Values)'!A:C,3,FALSE),400),400))</f>
        <v>665.77061230089976</v>
      </c>
      <c r="Z493" s="18">
        <f>Y493+(IFERROR(VLOOKUP(D493,'4.2 Elo (Values)'!A:J,10,FALSE),40)*(V493-(1/(10^(((AVERAGEIFS(Y:Y,A:A,A493)+AVERAGEIFS(X:X,A:A,A493))-(Y493+X493))/400)+1)*O493)))</f>
        <v>651.23641188291538</v>
      </c>
      <c r="AA493" s="18">
        <f t="shared" si="71"/>
        <v>-14.53420041798438</v>
      </c>
      <c r="AB493" t="str">
        <f>VLOOKUP($A493,Events!$B:$I,4,FALSE)</f>
        <v>Life Cycle</v>
      </c>
      <c r="AC493" t="str">
        <f>VLOOKUP($A493,Events!$B:$I,5,FALSE)</f>
        <v>Grasp of Thorns</v>
      </c>
      <c r="AD493" t="str">
        <f>VLOOKUP($A493,Events!$B:$I,6,FALSE)</f>
        <v>Paths of the Fey</v>
      </c>
      <c r="AE493" t="str">
        <f>VLOOKUP($A493,Events!$B:$I,7,FALSE)</f>
        <v>Creeping Corruption</v>
      </c>
      <c r="AF493" t="str">
        <f>VLOOKUP($A493,Events!$B:$I,8,FALSE)</f>
        <v>Linked Ley Lines</v>
      </c>
    </row>
    <row r="494" spans="1:32" ht="15" customHeight="1" x14ac:dyDescent="0.3">
      <c r="A494" t="s">
        <v>24830</v>
      </c>
      <c r="B494" t="s">
        <v>24615</v>
      </c>
      <c r="C494" t="s">
        <v>24190</v>
      </c>
      <c r="D494" t="s">
        <v>1915</v>
      </c>
      <c r="E494" t="s">
        <v>77</v>
      </c>
      <c r="F494" t="s">
        <v>473</v>
      </c>
      <c r="G494" s="2" t="s">
        <v>24857</v>
      </c>
      <c r="H494" t="s">
        <v>25</v>
      </c>
      <c r="I494" s="1">
        <v>0</v>
      </c>
      <c r="J494" s="1">
        <v>1</v>
      </c>
      <c r="K494" s="1">
        <v>1</v>
      </c>
      <c r="L494" s="1">
        <v>0</v>
      </c>
      <c r="M494" s="1">
        <v>1</v>
      </c>
      <c r="O494" s="1">
        <f t="shared" si="63"/>
        <v>5</v>
      </c>
      <c r="P494" s="1">
        <f t="shared" si="64"/>
        <v>3</v>
      </c>
      <c r="Q494" s="1">
        <f t="shared" si="65"/>
        <v>0</v>
      </c>
      <c r="R494" s="1">
        <f t="shared" si="66"/>
        <v>2</v>
      </c>
      <c r="S494" s="1">
        <f t="shared" si="67"/>
        <v>0</v>
      </c>
      <c r="T494" s="1">
        <f t="shared" si="68"/>
        <v>0</v>
      </c>
      <c r="U494" s="1">
        <f t="shared" si="69"/>
        <v>0</v>
      </c>
      <c r="V494" s="1">
        <f t="shared" si="70"/>
        <v>3</v>
      </c>
      <c r="W494" s="19">
        <f>VLOOKUP(E494,'Win Rate'!B:I,8,FALSE)</f>
        <v>0.56799999999999995</v>
      </c>
      <c r="X494" s="20">
        <f>VLOOKUP(E494,'Win Rate'!B:J,9,FALSE)</f>
        <v>47.545835558442661</v>
      </c>
      <c r="Y494" s="18" cm="1">
        <f t="array" ref="Y494">IFERROR(INDEX($Z$2:$Z493,SUMPRODUCT(MAX(ROW($D$2:$D493)*($D494=$D$2:$D493))-1)),_xlfn.IFNA(IF(VLOOKUP(D494,'4.2 Elo (Values)'!A:C,3,FALSE)&gt;0,VLOOKUP(Results!D494,'4.2 Elo (Values)'!A:C,3,FALSE),400),400))</f>
        <v>467.42517900578588</v>
      </c>
      <c r="Z494" s="18">
        <f>Y494+(IFERROR(VLOOKUP(D494,'4.2 Elo (Values)'!A:J,10,FALSE),40)*(V494-(1/(10^(((AVERAGEIFS(Y:Y,A:A,A494)+AVERAGEIFS(X:X,A:A,A494))-(Y494+X494))/400)+1)*O494)))</f>
        <v>472.57910621101894</v>
      </c>
      <c r="AA494" s="18">
        <f t="shared" si="71"/>
        <v>5.1539272052330602</v>
      </c>
      <c r="AB494" t="str">
        <f>VLOOKUP($A494,Events!$B:$I,4,FALSE)</f>
        <v>Life Cycle</v>
      </c>
      <c r="AC494" t="str">
        <f>VLOOKUP($A494,Events!$B:$I,5,FALSE)</f>
        <v>Grasp of Thorns</v>
      </c>
      <c r="AD494" t="str">
        <f>VLOOKUP($A494,Events!$B:$I,6,FALSE)</f>
        <v>Paths of the Fey</v>
      </c>
      <c r="AE494" t="str">
        <f>VLOOKUP($A494,Events!$B:$I,7,FALSE)</f>
        <v>Creeping Corruption</v>
      </c>
      <c r="AF494" t="str">
        <f>VLOOKUP($A494,Events!$B:$I,8,FALSE)</f>
        <v>Linked Ley Lines</v>
      </c>
    </row>
    <row r="495" spans="1:32" ht="15" customHeight="1" x14ac:dyDescent="0.3">
      <c r="A495" t="s">
        <v>24830</v>
      </c>
      <c r="B495" t="s">
        <v>24615</v>
      </c>
      <c r="C495" t="s">
        <v>24190</v>
      </c>
      <c r="D495" t="s">
        <v>2623</v>
      </c>
      <c r="E495" t="s">
        <v>95</v>
      </c>
      <c r="F495" t="s">
        <v>304</v>
      </c>
      <c r="G495" s="2" t="s">
        <v>24858</v>
      </c>
      <c r="H495" t="s">
        <v>25</v>
      </c>
      <c r="I495" s="1">
        <v>0</v>
      </c>
      <c r="J495" s="1">
        <v>1</v>
      </c>
      <c r="K495" s="1">
        <v>0</v>
      </c>
      <c r="L495" s="1">
        <v>1</v>
      </c>
      <c r="M495" s="1">
        <v>1</v>
      </c>
      <c r="O495" s="1">
        <f t="shared" si="63"/>
        <v>5</v>
      </c>
      <c r="P495" s="1">
        <f t="shared" si="64"/>
        <v>3</v>
      </c>
      <c r="Q495" s="1">
        <f t="shared" si="65"/>
        <v>0</v>
      </c>
      <c r="R495" s="1">
        <f t="shared" si="66"/>
        <v>2</v>
      </c>
      <c r="S495" s="1">
        <f t="shared" si="67"/>
        <v>0</v>
      </c>
      <c r="T495" s="1">
        <f t="shared" si="68"/>
        <v>0</v>
      </c>
      <c r="U495" s="1">
        <f t="shared" si="69"/>
        <v>0</v>
      </c>
      <c r="V495" s="1">
        <f t="shared" si="70"/>
        <v>3</v>
      </c>
      <c r="W495" s="19">
        <f>VLOOKUP(E495,'Win Rate'!B:I,8,FALSE)</f>
        <v>0.5084269662921348</v>
      </c>
      <c r="X495" s="20">
        <f>VLOOKUP(E495,'Win Rate'!B:J,9,FALSE)</f>
        <v>5.8562104731559854</v>
      </c>
      <c r="Y495" s="18" cm="1">
        <f t="array" ref="Y495">IFERROR(INDEX($Z$2:$Z494,SUMPRODUCT(MAX(ROW($D$2:$D494)*($D495=$D$2:$D494))-1)),_xlfn.IFNA(IF(VLOOKUP(D495,'4.2 Elo (Values)'!A:C,3,FALSE)&gt;0,VLOOKUP(Results!D495,'4.2 Elo (Values)'!A:C,3,FALSE),400),400))</f>
        <v>448.85693433296444</v>
      </c>
      <c r="Z495" s="18">
        <f>Y495+(IFERROR(VLOOKUP(D495,'4.2 Elo (Values)'!A:J,10,FALSE),40)*(V495-(1/(10^(((AVERAGEIFS(Y:Y,A:A,A495)+AVERAGEIFS(X:X,A:A,A495))-(Y495+X495))/400)+1)*O495)))</f>
        <v>462.66004585986212</v>
      </c>
      <c r="AA495" s="18">
        <f t="shared" si="71"/>
        <v>13.803111526897681</v>
      </c>
      <c r="AB495" t="str">
        <f>VLOOKUP($A495,Events!$B:$I,4,FALSE)</f>
        <v>Life Cycle</v>
      </c>
      <c r="AC495" t="str">
        <f>VLOOKUP($A495,Events!$B:$I,5,FALSE)</f>
        <v>Grasp of Thorns</v>
      </c>
      <c r="AD495" t="str">
        <f>VLOOKUP($A495,Events!$B:$I,6,FALSE)</f>
        <v>Paths of the Fey</v>
      </c>
      <c r="AE495" t="str">
        <f>VLOOKUP($A495,Events!$B:$I,7,FALSE)</f>
        <v>Creeping Corruption</v>
      </c>
      <c r="AF495" t="str">
        <f>VLOOKUP($A495,Events!$B:$I,8,FALSE)</f>
        <v>Linked Ley Lines</v>
      </c>
    </row>
    <row r="496" spans="1:32" ht="15" customHeight="1" x14ac:dyDescent="0.3">
      <c r="A496" t="s">
        <v>24830</v>
      </c>
      <c r="B496" t="s">
        <v>24615</v>
      </c>
      <c r="C496" t="s">
        <v>24190</v>
      </c>
      <c r="D496" t="s">
        <v>8349</v>
      </c>
      <c r="E496" t="s">
        <v>24208</v>
      </c>
      <c r="F496" t="s">
        <v>24317</v>
      </c>
      <c r="G496" s="2" t="s">
        <v>24859</v>
      </c>
      <c r="H496" t="s">
        <v>25</v>
      </c>
      <c r="I496" s="1">
        <v>1</v>
      </c>
      <c r="J496" s="1">
        <v>1</v>
      </c>
      <c r="K496" s="1">
        <v>0</v>
      </c>
      <c r="L496" s="1">
        <v>1</v>
      </c>
      <c r="O496" s="1">
        <f t="shared" si="63"/>
        <v>4</v>
      </c>
      <c r="P496" s="1">
        <f t="shared" si="64"/>
        <v>3</v>
      </c>
      <c r="Q496" s="1">
        <f t="shared" si="65"/>
        <v>0</v>
      </c>
      <c r="R496" s="1">
        <f t="shared" si="66"/>
        <v>1</v>
      </c>
      <c r="S496" s="1">
        <f t="shared" si="67"/>
        <v>0</v>
      </c>
      <c r="T496" s="1">
        <f t="shared" si="68"/>
        <v>0</v>
      </c>
      <c r="U496" s="1">
        <f t="shared" si="69"/>
        <v>0</v>
      </c>
      <c r="V496" s="1">
        <f t="shared" si="70"/>
        <v>3</v>
      </c>
      <c r="W496" s="19">
        <f>VLOOKUP(E496,'Win Rate'!B:I,8,FALSE)</f>
        <v>0.46802325581395349</v>
      </c>
      <c r="X496" s="20">
        <f>VLOOKUP(E496,'Win Rate'!B:J,9,FALSE)</f>
        <v>-22.250085479431931</v>
      </c>
      <c r="Y496" s="18" cm="1">
        <f t="array" ref="Y496">IFERROR(INDEX($Z$2:$Z495,SUMPRODUCT(MAX(ROW($D$2:$D495)*($D496=$D$2:$D495))-1)),_xlfn.IFNA(IF(VLOOKUP(D496,'4.2 Elo (Values)'!A:C,3,FALSE)&gt;0,VLOOKUP(Results!D496,'4.2 Elo (Values)'!A:C,3,FALSE),400),400))</f>
        <v>408.11415440839875</v>
      </c>
      <c r="Z496" s="18">
        <f>Y496+(IFERROR(VLOOKUP(D496,'4.2 Elo (Values)'!A:J,10,FALSE),40)*(V496-(1/(10^(((AVERAGEIFS(Y:Y,A:A,A496)+AVERAGEIFS(X:X,A:A,A496))-(Y496+X496))/400)+1)*O496)))</f>
        <v>469.52929088140115</v>
      </c>
      <c r="AA496" s="18">
        <f t="shared" si="71"/>
        <v>61.415136473002406</v>
      </c>
      <c r="AB496" t="str">
        <f>VLOOKUP($A496,Events!$B:$I,4,FALSE)</f>
        <v>Life Cycle</v>
      </c>
      <c r="AC496" t="str">
        <f>VLOOKUP($A496,Events!$B:$I,5,FALSE)</f>
        <v>Grasp of Thorns</v>
      </c>
      <c r="AD496" t="str">
        <f>VLOOKUP($A496,Events!$B:$I,6,FALSE)</f>
        <v>Paths of the Fey</v>
      </c>
      <c r="AE496" t="str">
        <f>VLOOKUP($A496,Events!$B:$I,7,FALSE)</f>
        <v>Creeping Corruption</v>
      </c>
      <c r="AF496" t="str">
        <f>VLOOKUP($A496,Events!$B:$I,8,FALSE)</f>
        <v>Linked Ley Lines</v>
      </c>
    </row>
    <row r="497" spans="1:32" ht="15" customHeight="1" x14ac:dyDescent="0.3">
      <c r="A497" t="s">
        <v>24830</v>
      </c>
      <c r="B497" t="s">
        <v>24615</v>
      </c>
      <c r="C497" t="s">
        <v>24190</v>
      </c>
      <c r="D497" t="s">
        <v>1594</v>
      </c>
      <c r="E497" t="s">
        <v>83</v>
      </c>
      <c r="F497" t="s">
        <v>24126</v>
      </c>
      <c r="G497" s="2" t="s">
        <v>24860</v>
      </c>
      <c r="H497" t="s">
        <v>25</v>
      </c>
      <c r="I497" s="1">
        <v>0</v>
      </c>
      <c r="J497" s="1">
        <v>1</v>
      </c>
      <c r="K497" s="1">
        <v>1</v>
      </c>
      <c r="L497" s="1">
        <v>0</v>
      </c>
      <c r="M497" s="1">
        <v>1</v>
      </c>
      <c r="O497" s="1">
        <f t="shared" si="63"/>
        <v>5</v>
      </c>
      <c r="P497" s="1">
        <f t="shared" si="64"/>
        <v>3</v>
      </c>
      <c r="Q497" s="1">
        <f t="shared" si="65"/>
        <v>0</v>
      </c>
      <c r="R497" s="1">
        <f t="shared" si="66"/>
        <v>2</v>
      </c>
      <c r="S497" s="1">
        <f t="shared" si="67"/>
        <v>0</v>
      </c>
      <c r="T497" s="1">
        <f t="shared" si="68"/>
        <v>0</v>
      </c>
      <c r="U497" s="1">
        <f t="shared" si="69"/>
        <v>0</v>
      </c>
      <c r="V497" s="1">
        <f t="shared" si="70"/>
        <v>3</v>
      </c>
      <c r="W497" s="19">
        <f>VLOOKUP(E497,'Win Rate'!B:I,8,FALSE)</f>
        <v>0.56644518272425248</v>
      </c>
      <c r="X497" s="20">
        <f>VLOOKUP(E497,'Win Rate'!B:J,9,FALSE)</f>
        <v>46.445548661686693</v>
      </c>
      <c r="Y497" s="18" cm="1">
        <f t="array" ref="Y497">IFERROR(INDEX($Z$2:$Z496,SUMPRODUCT(MAX(ROW($D$2:$D496)*($D497=$D$2:$D496))-1)),_xlfn.IFNA(IF(VLOOKUP(D497,'4.2 Elo (Values)'!A:C,3,FALSE)&gt;0,VLOOKUP(Results!D497,'4.2 Elo (Values)'!A:C,3,FALSE),400),400))</f>
        <v>484.3818899572355</v>
      </c>
      <c r="Z497" s="18">
        <f>Y497+(IFERROR(VLOOKUP(D497,'4.2 Elo (Values)'!A:J,10,FALSE),40)*(V497-(1/(10^(((AVERAGEIFS(Y:Y,A:A,A497)+AVERAGEIFS(X:X,A:A,A497))-(Y497+X497))/400)+1)*O497)))</f>
        <v>487.28683939543004</v>
      </c>
      <c r="AA497" s="18">
        <f t="shared" si="71"/>
        <v>2.9049494381945351</v>
      </c>
      <c r="AB497" t="str">
        <f>VLOOKUP($A497,Events!$B:$I,4,FALSE)</f>
        <v>Life Cycle</v>
      </c>
      <c r="AC497" t="str">
        <f>VLOOKUP($A497,Events!$B:$I,5,FALSE)</f>
        <v>Grasp of Thorns</v>
      </c>
      <c r="AD497" t="str">
        <f>VLOOKUP($A497,Events!$B:$I,6,FALSE)</f>
        <v>Paths of the Fey</v>
      </c>
      <c r="AE497" t="str">
        <f>VLOOKUP($A497,Events!$B:$I,7,FALSE)</f>
        <v>Creeping Corruption</v>
      </c>
      <c r="AF497" t="str">
        <f>VLOOKUP($A497,Events!$B:$I,8,FALSE)</f>
        <v>Linked Ley Lines</v>
      </c>
    </row>
    <row r="498" spans="1:32" ht="15" customHeight="1" x14ac:dyDescent="0.3">
      <c r="A498" t="s">
        <v>24830</v>
      </c>
      <c r="B498" t="s">
        <v>24615</v>
      </c>
      <c r="C498" t="s">
        <v>24190</v>
      </c>
      <c r="D498" t="s">
        <v>8722</v>
      </c>
      <c r="E498" t="s">
        <v>27</v>
      </c>
      <c r="F498" t="s">
        <v>125</v>
      </c>
      <c r="G498" s="2" t="s">
        <v>24861</v>
      </c>
      <c r="H498" t="s">
        <v>25</v>
      </c>
      <c r="I498" s="1">
        <v>0</v>
      </c>
      <c r="J498" s="1">
        <v>0</v>
      </c>
      <c r="K498" s="1">
        <v>1</v>
      </c>
      <c r="L498" s="1">
        <v>1</v>
      </c>
      <c r="M498" s="1">
        <v>1</v>
      </c>
      <c r="O498" s="1">
        <f t="shared" si="63"/>
        <v>5</v>
      </c>
      <c r="P498" s="1">
        <f t="shared" si="64"/>
        <v>3</v>
      </c>
      <c r="Q498" s="1">
        <f t="shared" si="65"/>
        <v>0</v>
      </c>
      <c r="R498" s="1">
        <f t="shared" si="66"/>
        <v>2</v>
      </c>
      <c r="S498" s="1">
        <f t="shared" si="67"/>
        <v>0</v>
      </c>
      <c r="T498" s="1">
        <f t="shared" si="68"/>
        <v>0</v>
      </c>
      <c r="U498" s="1">
        <f t="shared" si="69"/>
        <v>0</v>
      </c>
      <c r="V498" s="1">
        <f t="shared" si="70"/>
        <v>3</v>
      </c>
      <c r="W498" s="19">
        <f>VLOOKUP(E498,'Win Rate'!B:I,8,FALSE)</f>
        <v>0.43775100401606426</v>
      </c>
      <c r="X498" s="20">
        <f>VLOOKUP(E498,'Win Rate'!B:J,9,FALSE)</f>
        <v>-43.480615095045756</v>
      </c>
      <c r="Y498" s="18" cm="1">
        <f t="array" ref="Y498">IFERROR(INDEX($Z$2:$Z497,SUMPRODUCT(MAX(ROW($D$2:$D497)*($D498=$D$2:$D497))-1)),_xlfn.IFNA(IF(VLOOKUP(D498,'4.2 Elo (Values)'!A:C,3,FALSE)&gt;0,VLOOKUP(Results!D498,'4.2 Elo (Values)'!A:C,3,FALSE),400),400))</f>
        <v>406.0832142978814</v>
      </c>
      <c r="Z498" s="18">
        <f>Y498+(IFERROR(VLOOKUP(D498,'4.2 Elo (Values)'!A:J,10,FALSE),40)*(V498-(1/(10^(((AVERAGEIFS(Y:Y,A:A,A498)+AVERAGEIFS(X:X,A:A,A498))-(Y498+X498))/400)+1)*O498)))</f>
        <v>458.94918296103464</v>
      </c>
      <c r="AA498" s="18">
        <f t="shared" si="71"/>
        <v>52.86596866315324</v>
      </c>
      <c r="AB498" t="str">
        <f>VLOOKUP($A498,Events!$B:$I,4,FALSE)</f>
        <v>Life Cycle</v>
      </c>
      <c r="AC498" t="str">
        <f>VLOOKUP($A498,Events!$B:$I,5,FALSE)</f>
        <v>Grasp of Thorns</v>
      </c>
      <c r="AD498" t="str">
        <f>VLOOKUP($A498,Events!$B:$I,6,FALSE)</f>
        <v>Paths of the Fey</v>
      </c>
      <c r="AE498" t="str">
        <f>VLOOKUP($A498,Events!$B:$I,7,FALSE)</f>
        <v>Creeping Corruption</v>
      </c>
      <c r="AF498" t="str">
        <f>VLOOKUP($A498,Events!$B:$I,8,FALSE)</f>
        <v>Linked Ley Lines</v>
      </c>
    </row>
    <row r="499" spans="1:32" ht="15" customHeight="1" x14ac:dyDescent="0.3">
      <c r="A499" t="s">
        <v>24830</v>
      </c>
      <c r="B499" t="s">
        <v>24615</v>
      </c>
      <c r="C499" t="s">
        <v>24190</v>
      </c>
      <c r="D499" t="s">
        <v>1687</v>
      </c>
      <c r="E499" t="s">
        <v>73</v>
      </c>
      <c r="F499" t="s">
        <v>24862</v>
      </c>
      <c r="G499" s="2" t="s">
        <v>24863</v>
      </c>
      <c r="H499" t="s">
        <v>25</v>
      </c>
      <c r="I499" s="1">
        <v>1</v>
      </c>
      <c r="J499" s="1">
        <v>1</v>
      </c>
      <c r="K499" s="1">
        <v>0</v>
      </c>
      <c r="L499" s="1">
        <v>0</v>
      </c>
      <c r="M499" s="1">
        <v>0</v>
      </c>
      <c r="O499" s="1">
        <f t="shared" si="63"/>
        <v>5</v>
      </c>
      <c r="P499" s="1">
        <f t="shared" si="64"/>
        <v>2</v>
      </c>
      <c r="Q499" s="1">
        <f t="shared" si="65"/>
        <v>0</v>
      </c>
      <c r="R499" s="1">
        <f t="shared" si="66"/>
        <v>3</v>
      </c>
      <c r="S499" s="1">
        <f t="shared" si="67"/>
        <v>0</v>
      </c>
      <c r="T499" s="1">
        <f t="shared" si="68"/>
        <v>0</v>
      </c>
      <c r="U499" s="1">
        <f t="shared" si="69"/>
        <v>0</v>
      </c>
      <c r="V499" s="1">
        <f t="shared" si="70"/>
        <v>2</v>
      </c>
      <c r="W499" s="19">
        <f>VLOOKUP(E499,'Win Rate'!B:I,8,FALSE)</f>
        <v>0.63010204081632648</v>
      </c>
      <c r="X499" s="20">
        <f>VLOOKUP(E499,'Win Rate'!B:J,9,FALSE)</f>
        <v>92.531580409876298</v>
      </c>
      <c r="Y499" s="18" cm="1">
        <f t="array" ref="Y499">IFERROR(INDEX($Z$2:$Z498,SUMPRODUCT(MAX(ROW($D$2:$D498)*($D499=$D$2:$D498))-1)),_xlfn.IFNA(IF(VLOOKUP(D499,'4.2 Elo (Values)'!A:C,3,FALSE)&gt;0,VLOOKUP(Results!D499,'4.2 Elo (Values)'!A:C,3,FALSE),400),400))</f>
        <v>477.02699392737998</v>
      </c>
      <c r="Z499" s="18">
        <f>Y499+(IFERROR(VLOOKUP(D499,'4.2 Elo (Values)'!A:J,10,FALSE),40)*(V499-(1/(10^(((AVERAGEIFS(Y:Y,A:A,A499)+AVERAGEIFS(X:X,A:A,A499))-(Y499+X499))/400)+1)*O499)))</f>
        <v>432.12738212262559</v>
      </c>
      <c r="AA499" s="18">
        <f t="shared" si="71"/>
        <v>-44.899611804754386</v>
      </c>
      <c r="AB499" t="str">
        <f>VLOOKUP($A499,Events!$B:$I,4,FALSE)</f>
        <v>Life Cycle</v>
      </c>
      <c r="AC499" t="str">
        <f>VLOOKUP($A499,Events!$B:$I,5,FALSE)</f>
        <v>Grasp of Thorns</v>
      </c>
      <c r="AD499" t="str">
        <f>VLOOKUP($A499,Events!$B:$I,6,FALSE)</f>
        <v>Paths of the Fey</v>
      </c>
      <c r="AE499" t="str">
        <f>VLOOKUP($A499,Events!$B:$I,7,FALSE)</f>
        <v>Creeping Corruption</v>
      </c>
      <c r="AF499" t="str">
        <f>VLOOKUP($A499,Events!$B:$I,8,FALSE)</f>
        <v>Linked Ley Lines</v>
      </c>
    </row>
    <row r="500" spans="1:32" ht="15" customHeight="1" x14ac:dyDescent="0.3">
      <c r="A500" t="s">
        <v>24830</v>
      </c>
      <c r="B500" t="s">
        <v>24615</v>
      </c>
      <c r="C500" t="s">
        <v>24190</v>
      </c>
      <c r="D500" t="s">
        <v>17186</v>
      </c>
      <c r="E500" t="s">
        <v>39</v>
      </c>
      <c r="F500" t="s">
        <v>40</v>
      </c>
      <c r="G500" s="2" t="s">
        <v>24864</v>
      </c>
      <c r="H500" t="s">
        <v>25</v>
      </c>
      <c r="I500" s="1">
        <v>1</v>
      </c>
      <c r="J500" s="1">
        <v>0</v>
      </c>
      <c r="K500" s="1">
        <v>0</v>
      </c>
      <c r="L500" s="1">
        <v>1</v>
      </c>
      <c r="M500" s="1">
        <v>0</v>
      </c>
      <c r="O500" s="1">
        <f t="shared" si="63"/>
        <v>5</v>
      </c>
      <c r="P500" s="1">
        <f t="shared" si="64"/>
        <v>2</v>
      </c>
      <c r="Q500" s="1">
        <f t="shared" si="65"/>
        <v>0</v>
      </c>
      <c r="R500" s="1">
        <f t="shared" si="66"/>
        <v>3</v>
      </c>
      <c r="S500" s="1">
        <f t="shared" si="67"/>
        <v>0</v>
      </c>
      <c r="T500" s="1">
        <f t="shared" si="68"/>
        <v>0</v>
      </c>
      <c r="U500" s="1">
        <f t="shared" si="69"/>
        <v>0</v>
      </c>
      <c r="V500" s="1">
        <f t="shared" si="70"/>
        <v>2</v>
      </c>
      <c r="W500" s="19">
        <f>VLOOKUP(E500,'Win Rate'!B:I,8,FALSE)</f>
        <v>0.42931034482758623</v>
      </c>
      <c r="X500" s="20">
        <f>VLOOKUP(E500,'Win Rate'!B:J,9,FALSE)</f>
        <v>-49.451458671992945</v>
      </c>
      <c r="Y500" s="18" cm="1">
        <f t="array" ref="Y500">IFERROR(INDEX($Z$2:$Z499,SUMPRODUCT(MAX(ROW($D$2:$D499)*($D500=$D$2:$D499))-1)),_xlfn.IFNA(IF(VLOOKUP(D500,'4.2 Elo (Values)'!A:C,3,FALSE)&gt;0,VLOOKUP(Results!D500,'4.2 Elo (Values)'!A:C,3,FALSE),400),400))</f>
        <v>380.33331767089373</v>
      </c>
      <c r="Z500" s="18">
        <f>Y500+(IFERROR(VLOOKUP(D500,'4.2 Elo (Values)'!A:J,10,FALSE),40)*(V500-(1/(10^(((AVERAGEIFS(Y:Y,A:A,A500)+AVERAGEIFS(X:X,A:A,A500))-(Y500+X500))/400)+1)*O500)))</f>
        <v>401.0845497601436</v>
      </c>
      <c r="AA500" s="18">
        <f t="shared" si="71"/>
        <v>20.751232089249868</v>
      </c>
      <c r="AB500" t="str">
        <f>VLOOKUP($A500,Events!$B:$I,4,FALSE)</f>
        <v>Life Cycle</v>
      </c>
      <c r="AC500" t="str">
        <f>VLOOKUP($A500,Events!$B:$I,5,FALSE)</f>
        <v>Grasp of Thorns</v>
      </c>
      <c r="AD500" t="str">
        <f>VLOOKUP($A500,Events!$B:$I,6,FALSE)</f>
        <v>Paths of the Fey</v>
      </c>
      <c r="AE500" t="str">
        <f>VLOOKUP($A500,Events!$B:$I,7,FALSE)</f>
        <v>Creeping Corruption</v>
      </c>
      <c r="AF500" t="str">
        <f>VLOOKUP($A500,Events!$B:$I,8,FALSE)</f>
        <v>Linked Ley Lines</v>
      </c>
    </row>
    <row r="501" spans="1:32" ht="15" customHeight="1" x14ac:dyDescent="0.3">
      <c r="A501" t="s">
        <v>24830</v>
      </c>
      <c r="B501" t="s">
        <v>24615</v>
      </c>
      <c r="C501" t="s">
        <v>24190</v>
      </c>
      <c r="D501" t="s">
        <v>3080</v>
      </c>
      <c r="E501" t="s">
        <v>77</v>
      </c>
      <c r="F501" t="s">
        <v>24944</v>
      </c>
      <c r="G501" s="2" t="s">
        <v>24865</v>
      </c>
      <c r="H501" t="s">
        <v>25</v>
      </c>
      <c r="I501" s="1">
        <v>1</v>
      </c>
      <c r="J501" s="1">
        <v>0</v>
      </c>
      <c r="K501" s="1">
        <v>1</v>
      </c>
      <c r="L501" s="1">
        <v>0</v>
      </c>
      <c r="M501" s="1">
        <v>0</v>
      </c>
      <c r="O501" s="1">
        <f t="shared" si="63"/>
        <v>5</v>
      </c>
      <c r="P501" s="1">
        <f t="shared" si="64"/>
        <v>2</v>
      </c>
      <c r="Q501" s="1">
        <f t="shared" si="65"/>
        <v>0</v>
      </c>
      <c r="R501" s="1">
        <f t="shared" si="66"/>
        <v>3</v>
      </c>
      <c r="S501" s="1">
        <f t="shared" si="67"/>
        <v>0</v>
      </c>
      <c r="T501" s="1">
        <f t="shared" si="68"/>
        <v>0</v>
      </c>
      <c r="U501" s="1">
        <f t="shared" si="69"/>
        <v>0</v>
      </c>
      <c r="V501" s="1">
        <f t="shared" si="70"/>
        <v>2</v>
      </c>
      <c r="W501" s="19">
        <f>VLOOKUP(E501,'Win Rate'!B:I,8,FALSE)</f>
        <v>0.56799999999999995</v>
      </c>
      <c r="X501" s="20">
        <f>VLOOKUP(E501,'Win Rate'!B:J,9,FALSE)</f>
        <v>47.545835558442661</v>
      </c>
      <c r="Y501" s="18" cm="1">
        <f t="array" ref="Y501">IFERROR(INDEX($Z$2:$Z500,SUMPRODUCT(MAX(ROW($D$2:$D500)*($D501=$D$2:$D500))-1)),_xlfn.IFNA(IF(VLOOKUP(D501,'4.2 Elo (Values)'!A:C,3,FALSE)&gt;0,VLOOKUP(Results!D501,'4.2 Elo (Values)'!A:C,3,FALSE),400),400))</f>
        <v>440.97767257663315</v>
      </c>
      <c r="Z501" s="18">
        <f>Y501+(IFERROR(VLOOKUP(D501,'4.2 Elo (Values)'!A:J,10,FALSE),40)*(V501-(1/(10^(((AVERAGEIFS(Y:Y,A:A,A501)+AVERAGEIFS(X:X,A:A,A501))-(Y501+X501))/400)+1)*O501)))</f>
        <v>429.92259815064551</v>
      </c>
      <c r="AA501" s="18">
        <f t="shared" si="71"/>
        <v>-11.055074425987641</v>
      </c>
      <c r="AB501" t="str">
        <f>VLOOKUP($A501,Events!$B:$I,4,FALSE)</f>
        <v>Life Cycle</v>
      </c>
      <c r="AC501" t="str">
        <f>VLOOKUP($A501,Events!$B:$I,5,FALSE)</f>
        <v>Grasp of Thorns</v>
      </c>
      <c r="AD501" t="str">
        <f>VLOOKUP($A501,Events!$B:$I,6,FALSE)</f>
        <v>Paths of the Fey</v>
      </c>
      <c r="AE501" t="str">
        <f>VLOOKUP($A501,Events!$B:$I,7,FALSE)</f>
        <v>Creeping Corruption</v>
      </c>
      <c r="AF501" t="str">
        <f>VLOOKUP($A501,Events!$B:$I,8,FALSE)</f>
        <v>Linked Ley Lines</v>
      </c>
    </row>
    <row r="502" spans="1:32" ht="15" customHeight="1" x14ac:dyDescent="0.3">
      <c r="A502" t="s">
        <v>24830</v>
      </c>
      <c r="B502" t="s">
        <v>24615</v>
      </c>
      <c r="C502" t="s">
        <v>24190</v>
      </c>
      <c r="D502" t="s">
        <v>9108</v>
      </c>
      <c r="E502" t="s">
        <v>87</v>
      </c>
      <c r="F502" t="s">
        <v>88</v>
      </c>
      <c r="G502" s="2" t="s">
        <v>24866</v>
      </c>
      <c r="H502" t="s">
        <v>25</v>
      </c>
      <c r="I502" s="1">
        <v>0</v>
      </c>
      <c r="J502" s="1">
        <v>1</v>
      </c>
      <c r="K502" s="1">
        <v>1</v>
      </c>
      <c r="L502" s="1">
        <v>0</v>
      </c>
      <c r="M502" s="1">
        <v>0</v>
      </c>
      <c r="O502" s="1">
        <f t="shared" si="63"/>
        <v>5</v>
      </c>
      <c r="P502" s="1">
        <f t="shared" si="64"/>
        <v>2</v>
      </c>
      <c r="Q502" s="1">
        <f t="shared" si="65"/>
        <v>0</v>
      </c>
      <c r="R502" s="1">
        <f t="shared" si="66"/>
        <v>3</v>
      </c>
      <c r="S502" s="1">
        <f t="shared" si="67"/>
        <v>0</v>
      </c>
      <c r="T502" s="1">
        <f t="shared" si="68"/>
        <v>0</v>
      </c>
      <c r="U502" s="1">
        <f t="shared" si="69"/>
        <v>0</v>
      </c>
      <c r="V502" s="1">
        <f t="shared" si="70"/>
        <v>2</v>
      </c>
      <c r="W502" s="19">
        <f>VLOOKUP(E502,'Win Rate'!B:I,8,FALSE)</f>
        <v>0.51546391752577314</v>
      </c>
      <c r="X502" s="20">
        <f>VLOOKUP(E502,'Win Rate'!B:J,9,FALSE)</f>
        <v>10.748858560120498</v>
      </c>
      <c r="Y502" s="18" cm="1">
        <f t="array" ref="Y502">IFERROR(INDEX($Z$2:$Z501,SUMPRODUCT(MAX(ROW($D$2:$D501)*($D502=$D$2:$D501))-1)),_xlfn.IFNA(IF(VLOOKUP(D502,'4.2 Elo (Values)'!A:C,3,FALSE)&gt;0,VLOOKUP(Results!D502,'4.2 Elo (Values)'!A:C,3,FALSE),400),400))</f>
        <v>401.65700295586544</v>
      </c>
      <c r="Z502" s="18">
        <f>Y502+(IFERROR(VLOOKUP(D502,'4.2 Elo (Values)'!A:J,10,FALSE),40)*(V502-(1/(10^(((AVERAGEIFS(Y:Y,A:A,A502)+AVERAGEIFS(X:X,A:A,A502))-(Y502+X502))/400)+1)*O502)))</f>
        <v>401.20028641579256</v>
      </c>
      <c r="AA502" s="18">
        <f t="shared" si="71"/>
        <v>-0.45671654007287543</v>
      </c>
      <c r="AB502" t="str">
        <f>VLOOKUP($A502,Events!$B:$I,4,FALSE)</f>
        <v>Life Cycle</v>
      </c>
      <c r="AC502" t="str">
        <f>VLOOKUP($A502,Events!$B:$I,5,FALSE)</f>
        <v>Grasp of Thorns</v>
      </c>
      <c r="AD502" t="str">
        <f>VLOOKUP($A502,Events!$B:$I,6,FALSE)</f>
        <v>Paths of the Fey</v>
      </c>
      <c r="AE502" t="str">
        <f>VLOOKUP($A502,Events!$B:$I,7,FALSE)</f>
        <v>Creeping Corruption</v>
      </c>
      <c r="AF502" t="str">
        <f>VLOOKUP($A502,Events!$B:$I,8,FALSE)</f>
        <v>Linked Ley Lines</v>
      </c>
    </row>
    <row r="503" spans="1:32" ht="15" customHeight="1" x14ac:dyDescent="0.3">
      <c r="A503" t="s">
        <v>24830</v>
      </c>
      <c r="B503" t="s">
        <v>24615</v>
      </c>
      <c r="C503" t="s">
        <v>24190</v>
      </c>
      <c r="D503" t="s">
        <v>702</v>
      </c>
      <c r="E503" t="s">
        <v>25651</v>
      </c>
      <c r="F503" t="s">
        <v>24210</v>
      </c>
      <c r="G503" s="2" t="s">
        <v>24867</v>
      </c>
      <c r="H503" t="s">
        <v>25</v>
      </c>
      <c r="I503" s="1">
        <v>1</v>
      </c>
      <c r="J503" s="1">
        <v>0</v>
      </c>
      <c r="K503" s="1">
        <v>1</v>
      </c>
      <c r="L503" s="1">
        <v>0</v>
      </c>
      <c r="M503" s="1">
        <v>0</v>
      </c>
      <c r="O503" s="1">
        <f t="shared" si="63"/>
        <v>5</v>
      </c>
      <c r="P503" s="1">
        <f t="shared" si="64"/>
        <v>2</v>
      </c>
      <c r="Q503" s="1">
        <f t="shared" si="65"/>
        <v>0</v>
      </c>
      <c r="R503" s="1">
        <f t="shared" si="66"/>
        <v>3</v>
      </c>
      <c r="S503" s="1">
        <f t="shared" si="67"/>
        <v>0</v>
      </c>
      <c r="T503" s="1">
        <f t="shared" si="68"/>
        <v>0</v>
      </c>
      <c r="U503" s="1">
        <f t="shared" si="69"/>
        <v>0</v>
      </c>
      <c r="V503" s="1">
        <f t="shared" si="70"/>
        <v>2</v>
      </c>
      <c r="W503" s="19">
        <f>VLOOKUP(E503,'Win Rate'!B:I,8,FALSE)</f>
        <v>0.47572815533980584</v>
      </c>
      <c r="X503" s="20">
        <f>VLOOKUP(E503,'Win Rate'!B:J,9,FALSE)</f>
        <v>-16.879071917781932</v>
      </c>
      <c r="Y503" s="18" cm="1">
        <f t="array" ref="Y503">IFERROR(INDEX($Z$2:$Z502,SUMPRODUCT(MAX(ROW($D$2:$D502)*($D503=$D$2:$D502))-1)),_xlfn.IFNA(IF(VLOOKUP(D503,'4.2 Elo (Values)'!A:C,3,FALSE)&gt;0,VLOOKUP(Results!D503,'4.2 Elo (Values)'!A:C,3,FALSE),400),400))</f>
        <v>595.51518105527475</v>
      </c>
      <c r="Z503" s="18">
        <f>Y503+(IFERROR(VLOOKUP(D503,'4.2 Elo (Values)'!A:J,10,FALSE),40)*(V503-(1/(10^(((AVERAGEIFS(Y:Y,A:A,A503)+AVERAGEIFS(X:X,A:A,A503))-(Y503+X503))/400)+1)*O503)))</f>
        <v>571.84820149719849</v>
      </c>
      <c r="AA503" s="18">
        <f t="shared" si="71"/>
        <v>-23.666979558076264</v>
      </c>
      <c r="AB503" t="str">
        <f>VLOOKUP($A503,Events!$B:$I,4,FALSE)</f>
        <v>Life Cycle</v>
      </c>
      <c r="AC503" t="str">
        <f>VLOOKUP($A503,Events!$B:$I,5,FALSE)</f>
        <v>Grasp of Thorns</v>
      </c>
      <c r="AD503" t="str">
        <f>VLOOKUP($A503,Events!$B:$I,6,FALSE)</f>
        <v>Paths of the Fey</v>
      </c>
      <c r="AE503" t="str">
        <f>VLOOKUP($A503,Events!$B:$I,7,FALSE)</f>
        <v>Creeping Corruption</v>
      </c>
      <c r="AF503" t="str">
        <f>VLOOKUP($A503,Events!$B:$I,8,FALSE)</f>
        <v>Linked Ley Lines</v>
      </c>
    </row>
    <row r="504" spans="1:32" ht="15" customHeight="1" x14ac:dyDescent="0.3">
      <c r="A504" t="s">
        <v>24830</v>
      </c>
      <c r="B504" t="s">
        <v>24615</v>
      </c>
      <c r="C504" t="s">
        <v>24190</v>
      </c>
      <c r="D504" t="s">
        <v>3350</v>
      </c>
      <c r="E504" t="s">
        <v>20</v>
      </c>
      <c r="F504" t="s">
        <v>24211</v>
      </c>
      <c r="G504" s="2" t="s">
        <v>24868</v>
      </c>
      <c r="H504" t="s">
        <v>25</v>
      </c>
      <c r="I504" s="1">
        <v>0</v>
      </c>
      <c r="J504" s="1">
        <v>0</v>
      </c>
      <c r="K504" s="1">
        <v>1</v>
      </c>
      <c r="L504" s="1">
        <v>1</v>
      </c>
      <c r="M504" s="1">
        <v>0</v>
      </c>
      <c r="O504" s="1">
        <f t="shared" si="63"/>
        <v>5</v>
      </c>
      <c r="P504" s="1">
        <f t="shared" si="64"/>
        <v>2</v>
      </c>
      <c r="Q504" s="1">
        <f t="shared" si="65"/>
        <v>0</v>
      </c>
      <c r="R504" s="1">
        <f t="shared" si="66"/>
        <v>3</v>
      </c>
      <c r="S504" s="1">
        <f t="shared" si="67"/>
        <v>0</v>
      </c>
      <c r="T504" s="1">
        <f t="shared" si="68"/>
        <v>0</v>
      </c>
      <c r="U504" s="1">
        <f t="shared" si="69"/>
        <v>0</v>
      </c>
      <c r="V504" s="1">
        <f t="shared" si="70"/>
        <v>2</v>
      </c>
      <c r="W504" s="19">
        <f>VLOOKUP(E504,'Win Rate'!B:I,8,FALSE)</f>
        <v>0.41608391608391609</v>
      </c>
      <c r="X504" s="20">
        <f>VLOOKUP(E504,'Win Rate'!B:J,9,FALSE)</f>
        <v>-58.867803902021024</v>
      </c>
      <c r="Y504" s="18" cm="1">
        <f t="array" ref="Y504">IFERROR(INDEX($Z$2:$Z503,SUMPRODUCT(MAX(ROW($D$2:$D503)*($D504=$D$2:$D503))-1)),_xlfn.IFNA(IF(VLOOKUP(D504,'4.2 Elo (Values)'!A:C,3,FALSE)&gt;0,VLOOKUP(Results!D504,'4.2 Elo (Values)'!A:C,3,FALSE),400),400))</f>
        <v>438.10942407607104</v>
      </c>
      <c r="Z504" s="18">
        <f>Y504+(IFERROR(VLOOKUP(D504,'4.2 Elo (Values)'!A:J,10,FALSE),40)*(V504-(1/(10^(((AVERAGEIFS(Y:Y,A:A,A504)+AVERAGEIFS(X:X,A:A,A504))-(Y504+X504))/400)+1)*O504)))</f>
        <v>442.3740408757119</v>
      </c>
      <c r="AA504" s="18">
        <f t="shared" si="71"/>
        <v>4.2646167996408622</v>
      </c>
      <c r="AB504" t="str">
        <f>VLOOKUP($A504,Events!$B:$I,4,FALSE)</f>
        <v>Life Cycle</v>
      </c>
      <c r="AC504" t="str">
        <f>VLOOKUP($A504,Events!$B:$I,5,FALSE)</f>
        <v>Grasp of Thorns</v>
      </c>
      <c r="AD504" t="str">
        <f>VLOOKUP($A504,Events!$B:$I,6,FALSE)</f>
        <v>Paths of the Fey</v>
      </c>
      <c r="AE504" t="str">
        <f>VLOOKUP($A504,Events!$B:$I,7,FALSE)</f>
        <v>Creeping Corruption</v>
      </c>
      <c r="AF504" t="str">
        <f>VLOOKUP($A504,Events!$B:$I,8,FALSE)</f>
        <v>Linked Ley Lines</v>
      </c>
    </row>
    <row r="505" spans="1:32" ht="15" customHeight="1" x14ac:dyDescent="0.3">
      <c r="A505" t="s">
        <v>24830</v>
      </c>
      <c r="B505" t="s">
        <v>24615</v>
      </c>
      <c r="C505" t="s">
        <v>24190</v>
      </c>
      <c r="D505" t="s">
        <v>22367</v>
      </c>
      <c r="E505" t="s">
        <v>95</v>
      </c>
      <c r="F505" t="s">
        <v>304</v>
      </c>
      <c r="G505" s="2" t="s">
        <v>24869</v>
      </c>
      <c r="H505" t="s">
        <v>25</v>
      </c>
      <c r="I505" s="1">
        <v>0</v>
      </c>
      <c r="J505" s="1">
        <v>0</v>
      </c>
      <c r="K505" s="1">
        <v>1</v>
      </c>
      <c r="L505" s="1">
        <v>0</v>
      </c>
      <c r="M505" s="1">
        <v>1</v>
      </c>
      <c r="O505" s="1">
        <f t="shared" si="63"/>
        <v>5</v>
      </c>
      <c r="P505" s="1">
        <f t="shared" si="64"/>
        <v>2</v>
      </c>
      <c r="Q505" s="1">
        <f t="shared" si="65"/>
        <v>0</v>
      </c>
      <c r="R505" s="1">
        <f t="shared" si="66"/>
        <v>3</v>
      </c>
      <c r="S505" s="1">
        <f t="shared" si="67"/>
        <v>0</v>
      </c>
      <c r="T505" s="1">
        <f t="shared" si="68"/>
        <v>0</v>
      </c>
      <c r="U505" s="1">
        <f t="shared" si="69"/>
        <v>0</v>
      </c>
      <c r="V505" s="1">
        <f t="shared" si="70"/>
        <v>2</v>
      </c>
      <c r="W505" s="19">
        <f>VLOOKUP(E505,'Win Rate'!B:I,8,FALSE)</f>
        <v>0.5084269662921348</v>
      </c>
      <c r="X505" s="20">
        <f>VLOOKUP(E505,'Win Rate'!B:J,9,FALSE)</f>
        <v>5.8562104731559854</v>
      </c>
      <c r="Y505" s="18" cm="1">
        <f t="array" ref="Y505">IFERROR(INDEX($Z$2:$Z504,SUMPRODUCT(MAX(ROW($D$2:$D504)*($D505=$D$2:$D504))-1)),_xlfn.IFNA(IF(VLOOKUP(D505,'4.2 Elo (Values)'!A:C,3,FALSE)&gt;0,VLOOKUP(Results!D505,'4.2 Elo (Values)'!A:C,3,FALSE),400),400))</f>
        <v>326.4918553052787</v>
      </c>
      <c r="Z505" s="18">
        <f>Y505+(IFERROR(VLOOKUP(D505,'4.2 Elo (Values)'!A:J,10,FALSE),40)*(V505-(1/(10^(((AVERAGEIFS(Y:Y,A:A,A505)+AVERAGEIFS(X:X,A:A,A505))-(Y505+X505))/400)+1)*O505)))</f>
        <v>346.89055633537498</v>
      </c>
      <c r="AA505" s="18">
        <f t="shared" si="71"/>
        <v>20.398701030096277</v>
      </c>
      <c r="AB505" t="str">
        <f>VLOOKUP($A505,Events!$B:$I,4,FALSE)</f>
        <v>Life Cycle</v>
      </c>
      <c r="AC505" t="str">
        <f>VLOOKUP($A505,Events!$B:$I,5,FALSE)</f>
        <v>Grasp of Thorns</v>
      </c>
      <c r="AD505" t="str">
        <f>VLOOKUP($A505,Events!$B:$I,6,FALSE)</f>
        <v>Paths of the Fey</v>
      </c>
      <c r="AE505" t="str">
        <f>VLOOKUP($A505,Events!$B:$I,7,FALSE)</f>
        <v>Creeping Corruption</v>
      </c>
      <c r="AF505" t="str">
        <f>VLOOKUP($A505,Events!$B:$I,8,FALSE)</f>
        <v>Linked Ley Lines</v>
      </c>
    </row>
    <row r="506" spans="1:32" ht="15" customHeight="1" x14ac:dyDescent="0.3">
      <c r="A506" t="s">
        <v>24830</v>
      </c>
      <c r="B506" t="s">
        <v>24615</v>
      </c>
      <c r="C506" t="s">
        <v>24190</v>
      </c>
      <c r="D506" t="s">
        <v>15230</v>
      </c>
      <c r="E506" t="s">
        <v>98</v>
      </c>
      <c r="F506" t="s">
        <v>24386</v>
      </c>
      <c r="G506" s="2" t="s">
        <v>24870</v>
      </c>
      <c r="H506" t="s">
        <v>25</v>
      </c>
      <c r="I506" s="1">
        <v>0</v>
      </c>
      <c r="J506" s="1">
        <v>1</v>
      </c>
      <c r="K506" s="1">
        <v>0</v>
      </c>
      <c r="L506" s="1">
        <v>0</v>
      </c>
      <c r="M506" s="1">
        <v>1</v>
      </c>
      <c r="O506" s="1">
        <f t="shared" si="63"/>
        <v>5</v>
      </c>
      <c r="P506" s="1">
        <f t="shared" si="64"/>
        <v>2</v>
      </c>
      <c r="Q506" s="1">
        <f t="shared" si="65"/>
        <v>0</v>
      </c>
      <c r="R506" s="1">
        <f t="shared" si="66"/>
        <v>3</v>
      </c>
      <c r="S506" s="1">
        <f t="shared" si="67"/>
        <v>0</v>
      </c>
      <c r="T506" s="1">
        <f t="shared" si="68"/>
        <v>0</v>
      </c>
      <c r="U506" s="1">
        <f t="shared" si="69"/>
        <v>0</v>
      </c>
      <c r="V506" s="1">
        <f t="shared" si="70"/>
        <v>2</v>
      </c>
      <c r="W506" s="19">
        <f>VLOOKUP(E506,'Win Rate'!B:I,8,FALSE)</f>
        <v>0.53611111111111109</v>
      </c>
      <c r="X506" s="20">
        <f>VLOOKUP(E506,'Win Rate'!B:J,9,FALSE)</f>
        <v>25.136335144076178</v>
      </c>
      <c r="Y506" s="18" cm="1">
        <f t="array" ref="Y506">IFERROR(INDEX($Z$2:$Z505,SUMPRODUCT(MAX(ROW($D$2:$D505)*($D506=$D$2:$D505))-1)),_xlfn.IFNA(IF(VLOOKUP(D506,'4.2 Elo (Values)'!A:C,3,FALSE)&gt;0,VLOOKUP(Results!D506,'4.2 Elo (Values)'!A:C,3,FALSE),400),400))</f>
        <v>388.86002477041916</v>
      </c>
      <c r="Z506" s="18">
        <f>Y506+(IFERROR(VLOOKUP(D506,'4.2 Elo (Values)'!A:J,10,FALSE),40)*(V506-(1/(10^(((AVERAGEIFS(Y:Y,A:A,A506)+AVERAGEIFS(X:X,A:A,A506))-(Y506+X506))/400)+1)*O506)))</f>
        <v>388.41132205376516</v>
      </c>
      <c r="AA506" s="18">
        <f t="shared" si="71"/>
        <v>-0.44870271665399741</v>
      </c>
      <c r="AB506" t="str">
        <f>VLOOKUP($A506,Events!$B:$I,4,FALSE)</f>
        <v>Life Cycle</v>
      </c>
      <c r="AC506" t="str">
        <f>VLOOKUP($A506,Events!$B:$I,5,FALSE)</f>
        <v>Grasp of Thorns</v>
      </c>
      <c r="AD506" t="str">
        <f>VLOOKUP($A506,Events!$B:$I,6,FALSE)</f>
        <v>Paths of the Fey</v>
      </c>
      <c r="AE506" t="str">
        <f>VLOOKUP($A506,Events!$B:$I,7,FALSE)</f>
        <v>Creeping Corruption</v>
      </c>
      <c r="AF506" t="str">
        <f>VLOOKUP($A506,Events!$B:$I,8,FALSE)</f>
        <v>Linked Ley Lines</v>
      </c>
    </row>
    <row r="507" spans="1:32" ht="15" customHeight="1" x14ac:dyDescent="0.3">
      <c r="A507" t="s">
        <v>24830</v>
      </c>
      <c r="B507" t="s">
        <v>24615</v>
      </c>
      <c r="C507" t="s">
        <v>24190</v>
      </c>
      <c r="D507" t="s">
        <v>20428</v>
      </c>
      <c r="E507" t="s">
        <v>17</v>
      </c>
      <c r="F507" t="s">
        <v>24195</v>
      </c>
      <c r="G507" s="2" t="s">
        <v>24871</v>
      </c>
      <c r="H507" t="s">
        <v>25</v>
      </c>
      <c r="I507" s="1">
        <v>0</v>
      </c>
      <c r="J507" s="1">
        <v>1</v>
      </c>
      <c r="K507" s="1">
        <v>0</v>
      </c>
      <c r="L507" s="1">
        <v>1</v>
      </c>
      <c r="M507" s="1">
        <v>0</v>
      </c>
      <c r="O507" s="1">
        <f t="shared" si="63"/>
        <v>5</v>
      </c>
      <c r="P507" s="1">
        <f t="shared" si="64"/>
        <v>2</v>
      </c>
      <c r="Q507" s="1">
        <f t="shared" si="65"/>
        <v>0</v>
      </c>
      <c r="R507" s="1">
        <f t="shared" si="66"/>
        <v>3</v>
      </c>
      <c r="S507" s="1">
        <f t="shared" si="67"/>
        <v>0</v>
      </c>
      <c r="T507" s="1">
        <f t="shared" si="68"/>
        <v>0</v>
      </c>
      <c r="U507" s="1">
        <f t="shared" si="69"/>
        <v>0</v>
      </c>
      <c r="V507" s="1">
        <f t="shared" si="70"/>
        <v>2</v>
      </c>
      <c r="W507" s="19">
        <f>VLOOKUP(E507,'Win Rate'!B:I,8,FALSE)</f>
        <v>0.48888888888888887</v>
      </c>
      <c r="X507" s="20">
        <f>VLOOKUP(E507,'Win Rate'!B:J,9,FALSE)</f>
        <v>-7.7220620781546527</v>
      </c>
      <c r="Y507" s="18" cm="1">
        <f t="array" ref="Y507">IFERROR(INDEX($Z$2:$Z506,SUMPRODUCT(MAX(ROW($D$2:$D506)*($D507=$D$2:$D506))-1)),_xlfn.IFNA(IF(VLOOKUP(D507,'4.2 Elo (Values)'!A:C,3,FALSE)&gt;0,VLOOKUP(Results!D507,'4.2 Elo (Values)'!A:C,3,FALSE),400),400))</f>
        <v>384.95966223033724</v>
      </c>
      <c r="Z507" s="18">
        <f>Y507+(IFERROR(VLOOKUP(D507,'4.2 Elo (Values)'!A:J,10,FALSE),40)*(V507-(1/(10^(((AVERAGEIFS(Y:Y,A:A,A507)+AVERAGEIFS(X:X,A:A,A507))-(Y507+X507))/400)+1)*O507)))</f>
        <v>389.48876901612249</v>
      </c>
      <c r="AA507" s="18">
        <f t="shared" si="71"/>
        <v>4.5291067857852454</v>
      </c>
      <c r="AB507" t="str">
        <f>VLOOKUP($A507,Events!$B:$I,4,FALSE)</f>
        <v>Life Cycle</v>
      </c>
      <c r="AC507" t="str">
        <f>VLOOKUP($A507,Events!$B:$I,5,FALSE)</f>
        <v>Grasp of Thorns</v>
      </c>
      <c r="AD507" t="str">
        <f>VLOOKUP($A507,Events!$B:$I,6,FALSE)</f>
        <v>Paths of the Fey</v>
      </c>
      <c r="AE507" t="str">
        <f>VLOOKUP($A507,Events!$B:$I,7,FALSE)</f>
        <v>Creeping Corruption</v>
      </c>
      <c r="AF507" t="str">
        <f>VLOOKUP($A507,Events!$B:$I,8,FALSE)</f>
        <v>Linked Ley Lines</v>
      </c>
    </row>
    <row r="508" spans="1:32" ht="15" customHeight="1" x14ac:dyDescent="0.3">
      <c r="A508" t="s">
        <v>24830</v>
      </c>
      <c r="B508" t="s">
        <v>24615</v>
      </c>
      <c r="C508" t="s">
        <v>24190</v>
      </c>
      <c r="D508" t="s">
        <v>24872</v>
      </c>
      <c r="E508" t="s">
        <v>49</v>
      </c>
      <c r="F508" t="s">
        <v>50</v>
      </c>
      <c r="G508" s="2" t="s">
        <v>24873</v>
      </c>
      <c r="H508" t="s">
        <v>25</v>
      </c>
      <c r="I508" s="1">
        <v>1</v>
      </c>
      <c r="J508" s="1">
        <v>0</v>
      </c>
      <c r="K508" s="1">
        <v>0</v>
      </c>
      <c r="L508" s="1">
        <v>1</v>
      </c>
      <c r="M508" s="1">
        <v>0</v>
      </c>
      <c r="O508" s="1">
        <f t="shared" si="63"/>
        <v>5</v>
      </c>
      <c r="P508" s="1">
        <f t="shared" si="64"/>
        <v>2</v>
      </c>
      <c r="Q508" s="1">
        <f t="shared" si="65"/>
        <v>0</v>
      </c>
      <c r="R508" s="1">
        <f t="shared" si="66"/>
        <v>3</v>
      </c>
      <c r="S508" s="1">
        <f t="shared" si="67"/>
        <v>0</v>
      </c>
      <c r="T508" s="1">
        <f t="shared" si="68"/>
        <v>0</v>
      </c>
      <c r="U508" s="1">
        <f t="shared" si="69"/>
        <v>0</v>
      </c>
      <c r="V508" s="1">
        <f t="shared" si="70"/>
        <v>2</v>
      </c>
      <c r="W508" s="19">
        <f>VLOOKUP(E508,'Win Rate'!B:I,8,FALSE)</f>
        <v>0.45549738219895286</v>
      </c>
      <c r="X508" s="20">
        <f>VLOOKUP(E508,'Win Rate'!B:J,9,FALSE)</f>
        <v>-31.005634672064751</v>
      </c>
      <c r="Y508" s="18" cm="1">
        <f t="array" ref="Y508">IFERROR(INDEX($Z$2:$Z507,SUMPRODUCT(MAX(ROW($D$2:$D507)*($D508=$D$2:$D507))-1)),_xlfn.IFNA(IF(VLOOKUP(D508,'4.2 Elo (Values)'!A:C,3,FALSE)&gt;0,VLOOKUP(Results!D508,'4.2 Elo (Values)'!A:C,3,FALSE),400),400))</f>
        <v>400</v>
      </c>
      <c r="Z508" s="18">
        <f>Y508+(IFERROR(VLOOKUP(D508,'4.2 Elo (Values)'!A:J,10,FALSE),40)*(V508-(1/(10^(((AVERAGEIFS(Y:Y,A:A,A508)+AVERAGEIFS(X:X,A:A,A508))-(Y508+X508))/400)+1)*O508)))</f>
        <v>411.21519459345762</v>
      </c>
      <c r="AA508" s="18">
        <f t="shared" si="71"/>
        <v>11.215194593457625</v>
      </c>
      <c r="AB508" t="str">
        <f>VLOOKUP($A508,Events!$B:$I,4,FALSE)</f>
        <v>Life Cycle</v>
      </c>
      <c r="AC508" t="str">
        <f>VLOOKUP($A508,Events!$B:$I,5,FALSE)</f>
        <v>Grasp of Thorns</v>
      </c>
      <c r="AD508" t="str">
        <f>VLOOKUP($A508,Events!$B:$I,6,FALSE)</f>
        <v>Paths of the Fey</v>
      </c>
      <c r="AE508" t="str">
        <f>VLOOKUP($A508,Events!$B:$I,7,FALSE)</f>
        <v>Creeping Corruption</v>
      </c>
      <c r="AF508" t="str">
        <f>VLOOKUP($A508,Events!$B:$I,8,FALSE)</f>
        <v>Linked Ley Lines</v>
      </c>
    </row>
    <row r="509" spans="1:32" ht="15" customHeight="1" x14ac:dyDescent="0.3">
      <c r="A509" t="s">
        <v>24830</v>
      </c>
      <c r="B509" t="s">
        <v>24615</v>
      </c>
      <c r="C509" t="s">
        <v>24190</v>
      </c>
      <c r="D509" t="s">
        <v>20871</v>
      </c>
      <c r="E509" t="s">
        <v>42</v>
      </c>
      <c r="F509" t="s">
        <v>24203</v>
      </c>
      <c r="G509" s="2" t="s">
        <v>24874</v>
      </c>
      <c r="H509" t="s">
        <v>25</v>
      </c>
      <c r="I509" s="1">
        <v>0</v>
      </c>
      <c r="J509" s="1">
        <v>0</v>
      </c>
      <c r="K509" s="1">
        <v>1</v>
      </c>
      <c r="L509" s="1">
        <v>0</v>
      </c>
      <c r="M509" s="1">
        <v>1</v>
      </c>
      <c r="O509" s="1">
        <f t="shared" si="63"/>
        <v>5</v>
      </c>
      <c r="P509" s="1">
        <f t="shared" si="64"/>
        <v>2</v>
      </c>
      <c r="Q509" s="1">
        <f t="shared" si="65"/>
        <v>0</v>
      </c>
      <c r="R509" s="1">
        <f t="shared" si="66"/>
        <v>3</v>
      </c>
      <c r="S509" s="1">
        <f t="shared" si="67"/>
        <v>0</v>
      </c>
      <c r="T509" s="1">
        <f t="shared" si="68"/>
        <v>0</v>
      </c>
      <c r="U509" s="1">
        <f t="shared" si="69"/>
        <v>0</v>
      </c>
      <c r="V509" s="1">
        <f t="shared" si="70"/>
        <v>2</v>
      </c>
      <c r="W509" s="19">
        <f>VLOOKUP(E509,'Win Rate'!B:I,8,FALSE)</f>
        <v>0.47570850202429149</v>
      </c>
      <c r="X509" s="20">
        <f>VLOOKUP(E509,'Win Rate'!B:J,9,FALSE)</f>
        <v>-16.89276072380623</v>
      </c>
      <c r="Y509" s="18" cm="1">
        <f t="array" ref="Y509">IFERROR(INDEX($Z$2:$Z508,SUMPRODUCT(MAX(ROW($D$2:$D508)*($D509=$D$2:$D508))-1)),_xlfn.IFNA(IF(VLOOKUP(D509,'4.2 Elo (Values)'!A:C,3,FALSE)&gt;0,VLOOKUP(Results!D509,'4.2 Elo (Values)'!A:C,3,FALSE),400),400))</f>
        <v>354.71738835222737</v>
      </c>
      <c r="Z509" s="18">
        <f>Y509+(IFERROR(VLOOKUP(D509,'4.2 Elo (Values)'!A:J,10,FALSE),40)*(V509-(1/(10^(((AVERAGEIFS(Y:Y,A:A,A509)+AVERAGEIFS(X:X,A:A,A509))-(Y509+X509))/400)+1)*O509)))</f>
        <v>364.25305579945393</v>
      </c>
      <c r="AA509" s="18">
        <f t="shared" si="71"/>
        <v>9.5356674472265581</v>
      </c>
      <c r="AB509" t="str">
        <f>VLOOKUP($A509,Events!$B:$I,4,FALSE)</f>
        <v>Life Cycle</v>
      </c>
      <c r="AC509" t="str">
        <f>VLOOKUP($A509,Events!$B:$I,5,FALSE)</f>
        <v>Grasp of Thorns</v>
      </c>
      <c r="AD509" t="str">
        <f>VLOOKUP($A509,Events!$B:$I,6,FALSE)</f>
        <v>Paths of the Fey</v>
      </c>
      <c r="AE509" t="str">
        <f>VLOOKUP($A509,Events!$B:$I,7,FALSE)</f>
        <v>Creeping Corruption</v>
      </c>
      <c r="AF509" t="str">
        <f>VLOOKUP($A509,Events!$B:$I,8,FALSE)</f>
        <v>Linked Ley Lines</v>
      </c>
    </row>
    <row r="510" spans="1:32" ht="15" customHeight="1" x14ac:dyDescent="0.3">
      <c r="A510" t="s">
        <v>24830</v>
      </c>
      <c r="B510" t="s">
        <v>24615</v>
      </c>
      <c r="C510" t="s">
        <v>24190</v>
      </c>
      <c r="D510" t="s">
        <v>5806</v>
      </c>
      <c r="E510" t="s">
        <v>33</v>
      </c>
      <c r="F510" t="s">
        <v>129</v>
      </c>
      <c r="G510" s="2" t="s">
        <v>24875</v>
      </c>
      <c r="H510" t="s">
        <v>25</v>
      </c>
      <c r="I510" s="1">
        <v>0</v>
      </c>
      <c r="J510" s="1">
        <v>1</v>
      </c>
      <c r="K510" s="1">
        <v>1</v>
      </c>
      <c r="L510" s="1">
        <v>0</v>
      </c>
      <c r="M510" s="1">
        <v>0</v>
      </c>
      <c r="O510" s="1">
        <f t="shared" si="63"/>
        <v>5</v>
      </c>
      <c r="P510" s="1">
        <f t="shared" si="64"/>
        <v>2</v>
      </c>
      <c r="Q510" s="1">
        <f t="shared" si="65"/>
        <v>0</v>
      </c>
      <c r="R510" s="1">
        <f t="shared" si="66"/>
        <v>3</v>
      </c>
      <c r="S510" s="1">
        <f t="shared" si="67"/>
        <v>0</v>
      </c>
      <c r="T510" s="1">
        <f t="shared" si="68"/>
        <v>0</v>
      </c>
      <c r="U510" s="1">
        <f t="shared" si="69"/>
        <v>0</v>
      </c>
      <c r="V510" s="1">
        <f t="shared" si="70"/>
        <v>2</v>
      </c>
      <c r="W510" s="19">
        <f>VLOOKUP(E510,'Win Rate'!B:I,8,FALSE)</f>
        <v>0.5723140495867769</v>
      </c>
      <c r="X510" s="20">
        <f>VLOOKUP(E510,'Win Rate'!B:J,9,FALSE)</f>
        <v>50.603769443012347</v>
      </c>
      <c r="Y510" s="18" cm="1">
        <f t="array" ref="Y510">IFERROR(INDEX($Z$2:$Z509,SUMPRODUCT(MAX(ROW($D$2:$D509)*($D510=$D$2:$D509))-1)),_xlfn.IFNA(IF(VLOOKUP(D510,'4.2 Elo (Values)'!A:C,3,FALSE)&gt;0,VLOOKUP(Results!D510,'4.2 Elo (Values)'!A:C,3,FALSE),400),400))</f>
        <v>413.04623087896948</v>
      </c>
      <c r="Z510" s="18">
        <f>Y510+(IFERROR(VLOOKUP(D510,'4.2 Elo (Values)'!A:J,10,FALSE),40)*(V510-(1/(10^(((AVERAGEIFS(Y:Y,A:A,A510)+AVERAGEIFS(X:X,A:A,A510))-(Y510+X510))/400)+1)*O510)))</f>
        <v>398.09065452364354</v>
      </c>
      <c r="AA510" s="18">
        <f t="shared" si="71"/>
        <v>-14.955576355325945</v>
      </c>
      <c r="AB510" t="str">
        <f>VLOOKUP($A510,Events!$B:$I,4,FALSE)</f>
        <v>Life Cycle</v>
      </c>
      <c r="AC510" t="str">
        <f>VLOOKUP($A510,Events!$B:$I,5,FALSE)</f>
        <v>Grasp of Thorns</v>
      </c>
      <c r="AD510" t="str">
        <f>VLOOKUP($A510,Events!$B:$I,6,FALSE)</f>
        <v>Paths of the Fey</v>
      </c>
      <c r="AE510" t="str">
        <f>VLOOKUP($A510,Events!$B:$I,7,FALSE)</f>
        <v>Creeping Corruption</v>
      </c>
      <c r="AF510" t="str">
        <f>VLOOKUP($A510,Events!$B:$I,8,FALSE)</f>
        <v>Linked Ley Lines</v>
      </c>
    </row>
    <row r="511" spans="1:32" ht="15" customHeight="1" x14ac:dyDescent="0.3">
      <c r="A511" t="s">
        <v>24830</v>
      </c>
      <c r="B511" t="s">
        <v>24615</v>
      </c>
      <c r="C511" t="s">
        <v>24190</v>
      </c>
      <c r="D511" t="s">
        <v>23019</v>
      </c>
      <c r="E511" t="s">
        <v>17</v>
      </c>
      <c r="F511" t="s">
        <v>241</v>
      </c>
      <c r="G511" s="2" t="s">
        <v>24876</v>
      </c>
      <c r="H511" t="s">
        <v>25</v>
      </c>
      <c r="I511" s="1">
        <v>1</v>
      </c>
      <c r="J511" s="1">
        <v>0</v>
      </c>
      <c r="K511" s="1">
        <v>0</v>
      </c>
      <c r="L511" s="1">
        <v>1</v>
      </c>
      <c r="M511" s="1">
        <v>0</v>
      </c>
      <c r="O511" s="1">
        <f t="shared" si="63"/>
        <v>5</v>
      </c>
      <c r="P511" s="1">
        <f t="shared" si="64"/>
        <v>2</v>
      </c>
      <c r="Q511" s="1">
        <f t="shared" si="65"/>
        <v>0</v>
      </c>
      <c r="R511" s="1">
        <f t="shared" si="66"/>
        <v>3</v>
      </c>
      <c r="S511" s="1">
        <f t="shared" si="67"/>
        <v>0</v>
      </c>
      <c r="T511" s="1">
        <f t="shared" si="68"/>
        <v>0</v>
      </c>
      <c r="U511" s="1">
        <f t="shared" si="69"/>
        <v>0</v>
      </c>
      <c r="V511" s="1">
        <f t="shared" si="70"/>
        <v>2</v>
      </c>
      <c r="W511" s="19">
        <f>VLOOKUP(E511,'Win Rate'!B:I,8,FALSE)</f>
        <v>0.48888888888888887</v>
      </c>
      <c r="X511" s="20">
        <f>VLOOKUP(E511,'Win Rate'!B:J,9,FALSE)</f>
        <v>-7.7220620781546527</v>
      </c>
      <c r="Y511" s="18" cm="1">
        <f t="array" ref="Y511">IFERROR(INDEX($Z$2:$Z510,SUMPRODUCT(MAX(ROW($D$2:$D510)*($D511=$D$2:$D510))-1)),_xlfn.IFNA(IF(VLOOKUP(D511,'4.2 Elo (Values)'!A:C,3,FALSE)&gt;0,VLOOKUP(Results!D511,'4.2 Elo (Values)'!A:C,3,FALSE),400),400))</f>
        <v>262.24519431492513</v>
      </c>
      <c r="Z511" s="18">
        <f>Y511+(IFERROR(VLOOKUP(D511,'4.2 Elo (Values)'!A:J,10,FALSE),40)*(V511-(1/(10^(((AVERAGEIFS(Y:Y,A:A,A511)+AVERAGEIFS(X:X,A:A,A511))-(Y511+X511))/400)+1)*O511)))</f>
        <v>262.24519431492513</v>
      </c>
      <c r="AA511" s="18">
        <f t="shared" si="71"/>
        <v>0</v>
      </c>
      <c r="AB511" t="str">
        <f>VLOOKUP($A511,Events!$B:$I,4,FALSE)</f>
        <v>Life Cycle</v>
      </c>
      <c r="AC511" t="str">
        <f>VLOOKUP($A511,Events!$B:$I,5,FALSE)</f>
        <v>Grasp of Thorns</v>
      </c>
      <c r="AD511" t="str">
        <f>VLOOKUP($A511,Events!$B:$I,6,FALSE)</f>
        <v>Paths of the Fey</v>
      </c>
      <c r="AE511" t="str">
        <f>VLOOKUP($A511,Events!$B:$I,7,FALSE)</f>
        <v>Creeping Corruption</v>
      </c>
      <c r="AF511" t="str">
        <f>VLOOKUP($A511,Events!$B:$I,8,FALSE)</f>
        <v>Linked Ley Lines</v>
      </c>
    </row>
    <row r="512" spans="1:32" ht="15" customHeight="1" x14ac:dyDescent="0.3">
      <c r="A512" t="s">
        <v>24830</v>
      </c>
      <c r="B512" t="s">
        <v>24615</v>
      </c>
      <c r="C512" t="s">
        <v>24190</v>
      </c>
      <c r="D512" t="s">
        <v>17015</v>
      </c>
      <c r="E512" t="s">
        <v>98</v>
      </c>
      <c r="F512" t="s">
        <v>186</v>
      </c>
      <c r="G512" s="2" t="s">
        <v>24877</v>
      </c>
      <c r="H512" t="s">
        <v>25</v>
      </c>
      <c r="I512" s="1">
        <v>0</v>
      </c>
      <c r="J512" s="1">
        <v>0</v>
      </c>
      <c r="K512" s="1">
        <v>0</v>
      </c>
      <c r="L512" s="1">
        <v>1</v>
      </c>
      <c r="M512" s="1">
        <v>1</v>
      </c>
      <c r="O512" s="1">
        <f t="shared" si="63"/>
        <v>5</v>
      </c>
      <c r="P512" s="1">
        <f t="shared" si="64"/>
        <v>2</v>
      </c>
      <c r="Q512" s="1">
        <f t="shared" si="65"/>
        <v>0</v>
      </c>
      <c r="R512" s="1">
        <f t="shared" si="66"/>
        <v>3</v>
      </c>
      <c r="S512" s="1">
        <f t="shared" si="67"/>
        <v>0</v>
      </c>
      <c r="T512" s="1">
        <f t="shared" si="68"/>
        <v>0</v>
      </c>
      <c r="U512" s="1">
        <f t="shared" si="69"/>
        <v>0</v>
      </c>
      <c r="V512" s="1">
        <f t="shared" si="70"/>
        <v>2</v>
      </c>
      <c r="W512" s="19">
        <f>VLOOKUP(E512,'Win Rate'!B:I,8,FALSE)</f>
        <v>0.53611111111111109</v>
      </c>
      <c r="X512" s="20">
        <f>VLOOKUP(E512,'Win Rate'!B:J,9,FALSE)</f>
        <v>25.136335144076178</v>
      </c>
      <c r="Y512" s="18" cm="1">
        <f t="array" ref="Y512">IFERROR(INDEX($Z$2:$Z511,SUMPRODUCT(MAX(ROW($D$2:$D511)*($D512=$D$2:$D511))-1)),_xlfn.IFNA(IF(VLOOKUP(D512,'4.2 Elo (Values)'!A:C,3,FALSE)&gt;0,VLOOKUP(Results!D512,'4.2 Elo (Values)'!A:C,3,FALSE),400),400))</f>
        <v>376.83532747085684</v>
      </c>
      <c r="Z512" s="18">
        <f>Y512+(IFERROR(VLOOKUP(D512,'4.2 Elo (Values)'!A:J,10,FALSE),40)*(V512-(1/(10^(((AVERAGEIFS(Y:Y,A:A,A512)+AVERAGEIFS(X:X,A:A,A512))-(Y512+X512))/400)+1)*O512)))</f>
        <v>379.24939805824982</v>
      </c>
      <c r="AA512" s="18">
        <f t="shared" si="71"/>
        <v>2.4140705873929846</v>
      </c>
      <c r="AB512" t="str">
        <f>VLOOKUP($A512,Events!$B:$I,4,FALSE)</f>
        <v>Life Cycle</v>
      </c>
      <c r="AC512" t="str">
        <f>VLOOKUP($A512,Events!$B:$I,5,FALSE)</f>
        <v>Grasp of Thorns</v>
      </c>
      <c r="AD512" t="str">
        <f>VLOOKUP($A512,Events!$B:$I,6,FALSE)</f>
        <v>Paths of the Fey</v>
      </c>
      <c r="AE512" t="str">
        <f>VLOOKUP($A512,Events!$B:$I,7,FALSE)</f>
        <v>Creeping Corruption</v>
      </c>
      <c r="AF512" t="str">
        <f>VLOOKUP($A512,Events!$B:$I,8,FALSE)</f>
        <v>Linked Ley Lines</v>
      </c>
    </row>
    <row r="513" spans="1:32" ht="15" customHeight="1" x14ac:dyDescent="0.3">
      <c r="A513" t="s">
        <v>24830</v>
      </c>
      <c r="B513" t="s">
        <v>24615</v>
      </c>
      <c r="C513" t="s">
        <v>24190</v>
      </c>
      <c r="D513" t="s">
        <v>206</v>
      </c>
      <c r="E513" t="s">
        <v>33</v>
      </c>
      <c r="F513" t="s">
        <v>160</v>
      </c>
      <c r="G513" s="2" t="s">
        <v>24878</v>
      </c>
      <c r="H513" t="s">
        <v>25</v>
      </c>
      <c r="I513" s="1">
        <v>0</v>
      </c>
      <c r="J513" s="1">
        <v>1</v>
      </c>
      <c r="K513" s="1">
        <v>0</v>
      </c>
      <c r="L513" s="1">
        <v>0</v>
      </c>
      <c r="M513" s="1">
        <v>1</v>
      </c>
      <c r="O513" s="1">
        <f t="shared" si="63"/>
        <v>5</v>
      </c>
      <c r="P513" s="1">
        <f t="shared" si="64"/>
        <v>2</v>
      </c>
      <c r="Q513" s="1">
        <f t="shared" si="65"/>
        <v>0</v>
      </c>
      <c r="R513" s="1">
        <f t="shared" si="66"/>
        <v>3</v>
      </c>
      <c r="S513" s="1">
        <f t="shared" si="67"/>
        <v>0</v>
      </c>
      <c r="T513" s="1">
        <f t="shared" si="68"/>
        <v>0</v>
      </c>
      <c r="U513" s="1">
        <f t="shared" si="69"/>
        <v>0</v>
      </c>
      <c r="V513" s="1">
        <f t="shared" si="70"/>
        <v>2</v>
      </c>
      <c r="W513" s="19">
        <f>VLOOKUP(E513,'Win Rate'!B:I,8,FALSE)</f>
        <v>0.5723140495867769</v>
      </c>
      <c r="X513" s="20">
        <f>VLOOKUP(E513,'Win Rate'!B:J,9,FALSE)</f>
        <v>50.603769443012347</v>
      </c>
      <c r="Y513" s="18" cm="1">
        <f t="array" ref="Y513">IFERROR(INDEX($Z$2:$Z512,SUMPRODUCT(MAX(ROW($D$2:$D512)*($D513=$D$2:$D512))-1)),_xlfn.IFNA(IF(VLOOKUP(D513,'4.2 Elo (Values)'!A:C,3,FALSE)&gt;0,VLOOKUP(Results!D513,'4.2 Elo (Values)'!A:C,3,FALSE),400),400))</f>
        <v>455.8003494221656</v>
      </c>
      <c r="Z513" s="18">
        <f>Y513+(IFERROR(VLOOKUP(D513,'4.2 Elo (Values)'!A:J,10,FALSE),40)*(V513-(1/(10^(((AVERAGEIFS(Y:Y,A:A,A513)+AVERAGEIFS(X:X,A:A,A513))-(Y513+X513))/400)+1)*O513)))</f>
        <v>442.17824772872399</v>
      </c>
      <c r="AA513" s="18">
        <f t="shared" si="71"/>
        <v>-13.622101693441607</v>
      </c>
      <c r="AB513" t="str">
        <f>VLOOKUP($A513,Events!$B:$I,4,FALSE)</f>
        <v>Life Cycle</v>
      </c>
      <c r="AC513" t="str">
        <f>VLOOKUP($A513,Events!$B:$I,5,FALSE)</f>
        <v>Grasp of Thorns</v>
      </c>
      <c r="AD513" t="str">
        <f>VLOOKUP($A513,Events!$B:$I,6,FALSE)</f>
        <v>Paths of the Fey</v>
      </c>
      <c r="AE513" t="str">
        <f>VLOOKUP($A513,Events!$B:$I,7,FALSE)</f>
        <v>Creeping Corruption</v>
      </c>
      <c r="AF513" t="str">
        <f>VLOOKUP($A513,Events!$B:$I,8,FALSE)</f>
        <v>Linked Ley Lines</v>
      </c>
    </row>
    <row r="514" spans="1:32" ht="15" customHeight="1" x14ac:dyDescent="0.3">
      <c r="A514" t="s">
        <v>24830</v>
      </c>
      <c r="B514" t="s">
        <v>24615</v>
      </c>
      <c r="C514" t="s">
        <v>24190</v>
      </c>
      <c r="D514" t="s">
        <v>8172</v>
      </c>
      <c r="E514" t="s">
        <v>83</v>
      </c>
      <c r="F514" t="s">
        <v>24126</v>
      </c>
      <c r="G514" s="2" t="s">
        <v>24879</v>
      </c>
      <c r="H514" t="s">
        <v>25</v>
      </c>
      <c r="I514" s="1">
        <v>0</v>
      </c>
      <c r="J514" s="1">
        <v>0.5</v>
      </c>
      <c r="K514" s="1">
        <v>0</v>
      </c>
      <c r="L514" s="1">
        <v>1</v>
      </c>
      <c r="M514" s="1">
        <v>0</v>
      </c>
      <c r="O514" s="1">
        <f t="shared" si="63"/>
        <v>5</v>
      </c>
      <c r="P514" s="1">
        <f t="shared" si="64"/>
        <v>1</v>
      </c>
      <c r="Q514" s="1">
        <f t="shared" si="65"/>
        <v>1</v>
      </c>
      <c r="R514" s="1">
        <f t="shared" si="66"/>
        <v>3</v>
      </c>
      <c r="S514" s="1">
        <f t="shared" si="67"/>
        <v>0</v>
      </c>
      <c r="T514" s="1">
        <f t="shared" si="68"/>
        <v>0</v>
      </c>
      <c r="U514" s="1">
        <f t="shared" si="69"/>
        <v>0</v>
      </c>
      <c r="V514" s="1">
        <f t="shared" si="70"/>
        <v>1.5</v>
      </c>
      <c r="W514" s="19">
        <f>VLOOKUP(E514,'Win Rate'!B:I,8,FALSE)</f>
        <v>0.56644518272425248</v>
      </c>
      <c r="X514" s="20">
        <f>VLOOKUP(E514,'Win Rate'!B:J,9,FALSE)</f>
        <v>46.445548661686693</v>
      </c>
      <c r="Y514" s="18" cm="1">
        <f t="array" ref="Y514">IFERROR(INDEX($Z$2:$Z513,SUMPRODUCT(MAX(ROW($D$2:$D513)*($D514=$D$2:$D513))-1)),_xlfn.IFNA(IF(VLOOKUP(D514,'4.2 Elo (Values)'!A:C,3,FALSE)&gt;0,VLOOKUP(Results!D514,'4.2 Elo (Values)'!A:C,3,FALSE),400),400))</f>
        <v>408.6746796392149</v>
      </c>
      <c r="Z514" s="18">
        <f>Y514+(IFERROR(VLOOKUP(D514,'4.2 Elo (Values)'!A:J,10,FALSE),40)*(V514-(1/(10^(((AVERAGEIFS(Y:Y,A:A,A514)+AVERAGEIFS(X:X,A:A,A514))-(Y514+X514))/400)+1)*O514)))</f>
        <v>376.16440218678605</v>
      </c>
      <c r="AA514" s="18">
        <f t="shared" si="71"/>
        <v>-32.510277452428852</v>
      </c>
      <c r="AB514" t="str">
        <f>VLOOKUP($A514,Events!$B:$I,4,FALSE)</f>
        <v>Life Cycle</v>
      </c>
      <c r="AC514" t="str">
        <f>VLOOKUP($A514,Events!$B:$I,5,FALSE)</f>
        <v>Grasp of Thorns</v>
      </c>
      <c r="AD514" t="str">
        <f>VLOOKUP($A514,Events!$B:$I,6,FALSE)</f>
        <v>Paths of the Fey</v>
      </c>
      <c r="AE514" t="str">
        <f>VLOOKUP($A514,Events!$B:$I,7,FALSE)</f>
        <v>Creeping Corruption</v>
      </c>
      <c r="AF514" t="str">
        <f>VLOOKUP($A514,Events!$B:$I,8,FALSE)</f>
        <v>Linked Ley Lines</v>
      </c>
    </row>
    <row r="515" spans="1:32" ht="15" customHeight="1" x14ac:dyDescent="0.3">
      <c r="A515" t="s">
        <v>24830</v>
      </c>
      <c r="B515" t="s">
        <v>24615</v>
      </c>
      <c r="C515" t="s">
        <v>24190</v>
      </c>
      <c r="D515" t="s">
        <v>22180</v>
      </c>
      <c r="E515" t="s">
        <v>39</v>
      </c>
      <c r="F515" t="s">
        <v>40</v>
      </c>
      <c r="G515" s="2" t="s">
        <v>24880</v>
      </c>
      <c r="H515" t="s">
        <v>25</v>
      </c>
      <c r="I515" s="1">
        <v>0</v>
      </c>
      <c r="J515" s="1">
        <v>0.5</v>
      </c>
      <c r="K515" s="1">
        <v>1</v>
      </c>
      <c r="L515" s="1">
        <v>0</v>
      </c>
      <c r="M515" s="1">
        <v>0</v>
      </c>
      <c r="O515" s="1">
        <f t="shared" si="63"/>
        <v>5</v>
      </c>
      <c r="P515" s="1">
        <f t="shared" si="64"/>
        <v>1</v>
      </c>
      <c r="Q515" s="1">
        <f t="shared" si="65"/>
        <v>1</v>
      </c>
      <c r="R515" s="1">
        <f t="shared" si="66"/>
        <v>3</v>
      </c>
      <c r="S515" s="1">
        <f t="shared" si="67"/>
        <v>0</v>
      </c>
      <c r="T515" s="1">
        <f t="shared" si="68"/>
        <v>0</v>
      </c>
      <c r="U515" s="1">
        <f t="shared" si="69"/>
        <v>0</v>
      </c>
      <c r="V515" s="1">
        <f t="shared" si="70"/>
        <v>1.5</v>
      </c>
      <c r="W515" s="19">
        <f>VLOOKUP(E515,'Win Rate'!B:I,8,FALSE)</f>
        <v>0.42931034482758623</v>
      </c>
      <c r="X515" s="20">
        <f>VLOOKUP(E515,'Win Rate'!B:J,9,FALSE)</f>
        <v>-49.451458671992945</v>
      </c>
      <c r="Y515" s="18" cm="1">
        <f t="array" ref="Y515">IFERROR(INDEX($Z$2:$Z514,SUMPRODUCT(MAX(ROW($D$2:$D514)*($D515=$D$2:$D514))-1)),_xlfn.IFNA(IF(VLOOKUP(D515,'4.2 Elo (Values)'!A:C,3,FALSE)&gt;0,VLOOKUP(Results!D515,'4.2 Elo (Values)'!A:C,3,FALSE),400),400))</f>
        <v>333.42611359314355</v>
      </c>
      <c r="Z515" s="18">
        <f>Y515+(IFERROR(VLOOKUP(D515,'4.2 Elo (Values)'!A:J,10,FALSE),40)*(V515-(1/(10^(((AVERAGEIFS(Y:Y,A:A,A515)+AVERAGEIFS(X:X,A:A,A515))-(Y515+X515))/400)+1)*O515)))</f>
        <v>344.78809178276623</v>
      </c>
      <c r="AA515" s="18">
        <f t="shared" si="71"/>
        <v>11.361978189622675</v>
      </c>
      <c r="AB515" t="str">
        <f>VLOOKUP($A515,Events!$B:$I,4,FALSE)</f>
        <v>Life Cycle</v>
      </c>
      <c r="AC515" t="str">
        <f>VLOOKUP($A515,Events!$B:$I,5,FALSE)</f>
        <v>Grasp of Thorns</v>
      </c>
      <c r="AD515" t="str">
        <f>VLOOKUP($A515,Events!$B:$I,6,FALSE)</f>
        <v>Paths of the Fey</v>
      </c>
      <c r="AE515" t="str">
        <f>VLOOKUP($A515,Events!$B:$I,7,FALSE)</f>
        <v>Creeping Corruption</v>
      </c>
      <c r="AF515" t="str">
        <f>VLOOKUP($A515,Events!$B:$I,8,FALSE)</f>
        <v>Linked Ley Lines</v>
      </c>
    </row>
    <row r="516" spans="1:32" ht="15" customHeight="1" x14ac:dyDescent="0.3">
      <c r="A516" t="s">
        <v>24830</v>
      </c>
      <c r="B516" t="s">
        <v>24615</v>
      </c>
      <c r="C516" t="s">
        <v>24190</v>
      </c>
      <c r="D516" t="s">
        <v>22389</v>
      </c>
      <c r="E516" t="s">
        <v>49</v>
      </c>
      <c r="F516" t="s">
        <v>62</v>
      </c>
      <c r="G516" s="2" t="s">
        <v>24881</v>
      </c>
      <c r="H516" t="s">
        <v>25</v>
      </c>
      <c r="I516" s="1">
        <v>1</v>
      </c>
      <c r="J516" s="1">
        <v>0</v>
      </c>
      <c r="K516" s="1">
        <v>0</v>
      </c>
      <c r="L516" s="1">
        <v>0</v>
      </c>
      <c r="O516" s="1">
        <f t="shared" ref="O516:O579" si="72">SUM(P516:R516)</f>
        <v>4</v>
      </c>
      <c r="P516" s="1">
        <f t="shared" ref="P516:P579" si="73">COUNTIFS($I516:$N516,1)</f>
        <v>1</v>
      </c>
      <c r="Q516" s="1">
        <f t="shared" ref="Q516:Q579" si="74">COUNTIFS($I516:$N516,0.5)</f>
        <v>0</v>
      </c>
      <c r="R516" s="1">
        <f t="shared" ref="R516:R579" si="75">COUNTIFS($I516:$N516,0)</f>
        <v>3</v>
      </c>
      <c r="S516" s="1">
        <f t="shared" ref="S516:S579" si="76">IF(SUM(I516:K516)=3,1,0)</f>
        <v>0</v>
      </c>
      <c r="T516" s="1">
        <f t="shared" ref="T516:T579" si="77">IF(SUM(I516:L516)=4,1,0)</f>
        <v>0</v>
      </c>
      <c r="U516" s="1">
        <f t="shared" ref="U516:U579" si="78">IF(SUM(I516:M516)=5,1,0)</f>
        <v>0</v>
      </c>
      <c r="V516" s="1">
        <f t="shared" ref="V516:V579" si="79">SUM(I516:N516)</f>
        <v>1</v>
      </c>
      <c r="W516" s="19">
        <f>VLOOKUP(E516,'Win Rate'!B:I,8,FALSE)</f>
        <v>0.45549738219895286</v>
      </c>
      <c r="X516" s="20">
        <f>VLOOKUP(E516,'Win Rate'!B:J,9,FALSE)</f>
        <v>-31.005634672064751</v>
      </c>
      <c r="Y516" s="18" cm="1">
        <f t="array" ref="Y516">IFERROR(INDEX($Z$2:$Z515,SUMPRODUCT(MAX(ROW($D$2:$D515)*($D516=$D$2:$D515))-1)),_xlfn.IFNA(IF(VLOOKUP(D516,'4.2 Elo (Values)'!A:C,3,FALSE)&gt;0,VLOOKUP(Results!D516,'4.2 Elo (Values)'!A:C,3,FALSE),400),400))</f>
        <v>393.83169869930106</v>
      </c>
      <c r="Z516" s="18">
        <f>Y516+(IFERROR(VLOOKUP(D516,'4.2 Elo (Values)'!A:J,10,FALSE),40)*(V516-(1/(10^(((AVERAGEIFS(Y:Y,A:A,A516)+AVERAGEIFS(X:X,A:A,A516))-(Y516+X516))/400)+1)*O516)))</f>
        <v>386.95513297183322</v>
      </c>
      <c r="AA516" s="18">
        <f t="shared" ref="AA516:AA579" si="80">Z516-Y516</f>
        <v>-6.8765657274678347</v>
      </c>
      <c r="AB516" t="str">
        <f>VLOOKUP($A516,Events!$B:$I,4,FALSE)</f>
        <v>Life Cycle</v>
      </c>
      <c r="AC516" t="str">
        <f>VLOOKUP($A516,Events!$B:$I,5,FALSE)</f>
        <v>Grasp of Thorns</v>
      </c>
      <c r="AD516" t="str">
        <f>VLOOKUP($A516,Events!$B:$I,6,FALSE)</f>
        <v>Paths of the Fey</v>
      </c>
      <c r="AE516" t="str">
        <f>VLOOKUP($A516,Events!$B:$I,7,FALSE)</f>
        <v>Creeping Corruption</v>
      </c>
      <c r="AF516" t="str">
        <f>VLOOKUP($A516,Events!$B:$I,8,FALSE)</f>
        <v>Linked Ley Lines</v>
      </c>
    </row>
    <row r="517" spans="1:32" ht="15" customHeight="1" x14ac:dyDescent="0.3">
      <c r="A517" t="s">
        <v>24830</v>
      </c>
      <c r="B517" t="s">
        <v>24615</v>
      </c>
      <c r="C517" t="s">
        <v>24190</v>
      </c>
      <c r="D517" t="s">
        <v>24882</v>
      </c>
      <c r="E517" t="s">
        <v>24208</v>
      </c>
      <c r="F517" t="s">
        <v>12</v>
      </c>
      <c r="G517" s="2" t="s">
        <v>24883</v>
      </c>
      <c r="H517" t="s">
        <v>25</v>
      </c>
      <c r="I517" s="1">
        <v>0</v>
      </c>
      <c r="J517" s="1">
        <v>1</v>
      </c>
      <c r="K517" s="1">
        <v>0</v>
      </c>
      <c r="L517" s="1">
        <v>0</v>
      </c>
      <c r="M517" s="1">
        <v>0</v>
      </c>
      <c r="O517" s="1">
        <f t="shared" si="72"/>
        <v>5</v>
      </c>
      <c r="P517" s="1">
        <f t="shared" si="73"/>
        <v>1</v>
      </c>
      <c r="Q517" s="1">
        <f t="shared" si="74"/>
        <v>0</v>
      </c>
      <c r="R517" s="1">
        <f t="shared" si="75"/>
        <v>4</v>
      </c>
      <c r="S517" s="1">
        <f t="shared" si="76"/>
        <v>0</v>
      </c>
      <c r="T517" s="1">
        <f t="shared" si="77"/>
        <v>0</v>
      </c>
      <c r="U517" s="1">
        <f t="shared" si="78"/>
        <v>0</v>
      </c>
      <c r="V517" s="1">
        <f t="shared" si="79"/>
        <v>1</v>
      </c>
      <c r="W517" s="19">
        <f>VLOOKUP(E517,'Win Rate'!B:I,8,FALSE)</f>
        <v>0.46802325581395349</v>
      </c>
      <c r="X517" s="20">
        <f>VLOOKUP(E517,'Win Rate'!B:J,9,FALSE)</f>
        <v>-22.250085479431931</v>
      </c>
      <c r="Y517" s="18" cm="1">
        <f t="array" ref="Y517">IFERROR(INDEX($Z$2:$Z516,SUMPRODUCT(MAX(ROW($D$2:$D516)*($D517=$D$2:$D516))-1)),_xlfn.IFNA(IF(VLOOKUP(D517,'4.2 Elo (Values)'!A:C,3,FALSE)&gt;0,VLOOKUP(Results!D517,'4.2 Elo (Values)'!A:C,3,FALSE),400),400))</f>
        <v>400</v>
      </c>
      <c r="Z517" s="18">
        <f>Y517+(IFERROR(VLOOKUP(D517,'4.2 Elo (Values)'!A:J,10,FALSE),40)*(V517-(1/(10^(((AVERAGEIFS(Y:Y,A:A,A517)+AVERAGEIFS(X:X,A:A,A517))-(Y517+X517))/400)+1)*O517)))</f>
        <v>368.92315074959987</v>
      </c>
      <c r="AA517" s="18">
        <f t="shared" si="80"/>
        <v>-31.07684925040013</v>
      </c>
      <c r="AB517" t="str">
        <f>VLOOKUP($A517,Events!$B:$I,4,FALSE)</f>
        <v>Life Cycle</v>
      </c>
      <c r="AC517" t="str">
        <f>VLOOKUP($A517,Events!$B:$I,5,FALSE)</f>
        <v>Grasp of Thorns</v>
      </c>
      <c r="AD517" t="str">
        <f>VLOOKUP($A517,Events!$B:$I,6,FALSE)</f>
        <v>Paths of the Fey</v>
      </c>
      <c r="AE517" t="str">
        <f>VLOOKUP($A517,Events!$B:$I,7,FALSE)</f>
        <v>Creeping Corruption</v>
      </c>
      <c r="AF517" t="str">
        <f>VLOOKUP($A517,Events!$B:$I,8,FALSE)</f>
        <v>Linked Ley Lines</v>
      </c>
    </row>
    <row r="518" spans="1:32" ht="15" customHeight="1" x14ac:dyDescent="0.3">
      <c r="A518" t="s">
        <v>24830</v>
      </c>
      <c r="B518" t="s">
        <v>24615</v>
      </c>
      <c r="C518" t="s">
        <v>24190</v>
      </c>
      <c r="D518" t="s">
        <v>840</v>
      </c>
      <c r="E518" t="s">
        <v>42</v>
      </c>
      <c r="F518" t="s">
        <v>43</v>
      </c>
      <c r="G518" s="2" t="s">
        <v>24884</v>
      </c>
      <c r="H518" t="s">
        <v>25</v>
      </c>
      <c r="I518" s="1">
        <v>0</v>
      </c>
      <c r="J518" s="1">
        <v>0</v>
      </c>
      <c r="K518" s="1">
        <v>1</v>
      </c>
      <c r="L518" s="1">
        <v>0</v>
      </c>
      <c r="O518" s="1">
        <f t="shared" si="72"/>
        <v>4</v>
      </c>
      <c r="P518" s="1">
        <f t="shared" si="73"/>
        <v>1</v>
      </c>
      <c r="Q518" s="1">
        <f t="shared" si="74"/>
        <v>0</v>
      </c>
      <c r="R518" s="1">
        <f t="shared" si="75"/>
        <v>3</v>
      </c>
      <c r="S518" s="1">
        <f t="shared" si="76"/>
        <v>0</v>
      </c>
      <c r="T518" s="1">
        <f t="shared" si="77"/>
        <v>0</v>
      </c>
      <c r="U518" s="1">
        <f t="shared" si="78"/>
        <v>0</v>
      </c>
      <c r="V518" s="1">
        <f t="shared" si="79"/>
        <v>1</v>
      </c>
      <c r="W518" s="19">
        <f>VLOOKUP(E518,'Win Rate'!B:I,8,FALSE)</f>
        <v>0.47570850202429149</v>
      </c>
      <c r="X518" s="20">
        <f>VLOOKUP(E518,'Win Rate'!B:J,9,FALSE)</f>
        <v>-16.89276072380623</v>
      </c>
      <c r="Y518" s="18" cm="1">
        <f t="array" ref="Y518">IFERROR(INDEX($Z$2:$Z517,SUMPRODUCT(MAX(ROW($D$2:$D517)*($D518=$D$2:$D517))-1)),_xlfn.IFNA(IF(VLOOKUP(D518,'4.2 Elo (Values)'!A:C,3,FALSE)&gt;0,VLOOKUP(Results!D518,'4.2 Elo (Values)'!A:C,3,FALSE),400),400))</f>
        <v>582.67921249686435</v>
      </c>
      <c r="Z518" s="18">
        <f>Y518+(IFERROR(VLOOKUP(D518,'4.2 Elo (Values)'!A:J,10,FALSE),40)*(V518-(1/(10^(((AVERAGEIFS(Y:Y,A:A,A518)+AVERAGEIFS(X:X,A:A,A518))-(Y518+X518))/400)+1)*O518)))</f>
        <v>553.12781250184639</v>
      </c>
      <c r="AA518" s="18">
        <f t="shared" si="80"/>
        <v>-29.55139999501796</v>
      </c>
      <c r="AB518" t="str">
        <f>VLOOKUP($A518,Events!$B:$I,4,FALSE)</f>
        <v>Life Cycle</v>
      </c>
      <c r="AC518" t="str">
        <f>VLOOKUP($A518,Events!$B:$I,5,FALSE)</f>
        <v>Grasp of Thorns</v>
      </c>
      <c r="AD518" t="str">
        <f>VLOOKUP($A518,Events!$B:$I,6,FALSE)</f>
        <v>Paths of the Fey</v>
      </c>
      <c r="AE518" t="str">
        <f>VLOOKUP($A518,Events!$B:$I,7,FALSE)</f>
        <v>Creeping Corruption</v>
      </c>
      <c r="AF518" t="str">
        <f>VLOOKUP($A518,Events!$B:$I,8,FALSE)</f>
        <v>Linked Ley Lines</v>
      </c>
    </row>
    <row r="519" spans="1:32" ht="15" customHeight="1" x14ac:dyDescent="0.3">
      <c r="A519" t="s">
        <v>24830</v>
      </c>
      <c r="B519" t="s">
        <v>24615</v>
      </c>
      <c r="C519" t="s">
        <v>24190</v>
      </c>
      <c r="D519" t="s">
        <v>19890</v>
      </c>
      <c r="E519" t="s">
        <v>27</v>
      </c>
      <c r="F519" t="s">
        <v>125</v>
      </c>
      <c r="G519" s="2" t="s">
        <v>24885</v>
      </c>
      <c r="H519" t="s">
        <v>25</v>
      </c>
      <c r="I519" s="1">
        <v>0</v>
      </c>
      <c r="J519" s="1">
        <v>1</v>
      </c>
      <c r="K519" s="1">
        <v>0</v>
      </c>
      <c r="L519" s="1">
        <v>0</v>
      </c>
      <c r="M519" s="1">
        <v>0</v>
      </c>
      <c r="O519" s="1">
        <f t="shared" si="72"/>
        <v>5</v>
      </c>
      <c r="P519" s="1">
        <f t="shared" si="73"/>
        <v>1</v>
      </c>
      <c r="Q519" s="1">
        <f t="shared" si="74"/>
        <v>0</v>
      </c>
      <c r="R519" s="1">
        <f t="shared" si="75"/>
        <v>4</v>
      </c>
      <c r="S519" s="1">
        <f t="shared" si="76"/>
        <v>0</v>
      </c>
      <c r="T519" s="1">
        <f t="shared" si="77"/>
        <v>0</v>
      </c>
      <c r="U519" s="1">
        <f t="shared" si="78"/>
        <v>0</v>
      </c>
      <c r="V519" s="1">
        <f t="shared" si="79"/>
        <v>1</v>
      </c>
      <c r="W519" s="19">
        <f>VLOOKUP(E519,'Win Rate'!B:I,8,FALSE)</f>
        <v>0.43775100401606426</v>
      </c>
      <c r="X519" s="20">
        <f>VLOOKUP(E519,'Win Rate'!B:J,9,FALSE)</f>
        <v>-43.480615095045756</v>
      </c>
      <c r="Y519" s="18" cm="1">
        <f t="array" ref="Y519">IFERROR(INDEX($Z$2:$Z518,SUMPRODUCT(MAX(ROW($D$2:$D518)*($D519=$D$2:$D518))-1)),_xlfn.IFNA(IF(VLOOKUP(D519,'4.2 Elo (Values)'!A:C,3,FALSE)&gt;0,VLOOKUP(Results!D519,'4.2 Elo (Values)'!A:C,3,FALSE),400),400))</f>
        <v>364.32763366384864</v>
      </c>
      <c r="Z519" s="18">
        <f>Y519+(IFERROR(VLOOKUP(D519,'4.2 Elo (Values)'!A:J,10,FALSE),40)*(V519-(1/(10^(((AVERAGEIFS(Y:Y,A:A,A519)+AVERAGEIFS(X:X,A:A,A519))-(Y519+X519))/400)+1)*O519)))</f>
        <v>347.45880879034308</v>
      </c>
      <c r="AA519" s="18">
        <f t="shared" si="80"/>
        <v>-16.868824873505559</v>
      </c>
      <c r="AB519" t="str">
        <f>VLOOKUP($A519,Events!$B:$I,4,FALSE)</f>
        <v>Life Cycle</v>
      </c>
      <c r="AC519" t="str">
        <f>VLOOKUP($A519,Events!$B:$I,5,FALSE)</f>
        <v>Grasp of Thorns</v>
      </c>
      <c r="AD519" t="str">
        <f>VLOOKUP($A519,Events!$B:$I,6,FALSE)</f>
        <v>Paths of the Fey</v>
      </c>
      <c r="AE519" t="str">
        <f>VLOOKUP($A519,Events!$B:$I,7,FALSE)</f>
        <v>Creeping Corruption</v>
      </c>
      <c r="AF519" t="str">
        <f>VLOOKUP($A519,Events!$B:$I,8,FALSE)</f>
        <v>Linked Ley Lines</v>
      </c>
    </row>
    <row r="520" spans="1:32" ht="15" customHeight="1" x14ac:dyDescent="0.3">
      <c r="A520" t="s">
        <v>24830</v>
      </c>
      <c r="B520" t="s">
        <v>24615</v>
      </c>
      <c r="C520" t="s">
        <v>24190</v>
      </c>
      <c r="D520" t="s">
        <v>23047</v>
      </c>
      <c r="E520" t="s">
        <v>138</v>
      </c>
      <c r="F520" t="s">
        <v>24517</v>
      </c>
      <c r="G520" s="2" t="s">
        <v>24886</v>
      </c>
      <c r="H520" t="s">
        <v>25</v>
      </c>
      <c r="I520" s="1">
        <v>0</v>
      </c>
      <c r="J520" s="1">
        <v>0</v>
      </c>
      <c r="K520" s="1">
        <v>0</v>
      </c>
      <c r="L520" s="1">
        <v>0</v>
      </c>
      <c r="M520" s="1">
        <v>1</v>
      </c>
      <c r="O520" s="1">
        <f t="shared" si="72"/>
        <v>5</v>
      </c>
      <c r="P520" s="1">
        <f t="shared" si="73"/>
        <v>1</v>
      </c>
      <c r="Q520" s="1">
        <f t="shared" si="74"/>
        <v>0</v>
      </c>
      <c r="R520" s="1">
        <f t="shared" si="75"/>
        <v>4</v>
      </c>
      <c r="S520" s="1">
        <f t="shared" si="76"/>
        <v>0</v>
      </c>
      <c r="T520" s="1">
        <f t="shared" si="77"/>
        <v>0</v>
      </c>
      <c r="U520" s="1">
        <f t="shared" si="78"/>
        <v>0</v>
      </c>
      <c r="V520" s="1">
        <f t="shared" si="79"/>
        <v>1</v>
      </c>
      <c r="W520" s="19">
        <f>VLOOKUP(E520,'Win Rate'!B:I,8,FALSE)</f>
        <v>0.48863636363636365</v>
      </c>
      <c r="X520" s="20">
        <f>VLOOKUP(E520,'Win Rate'!B:J,9,FALSE)</f>
        <v>-7.8976232783028522</v>
      </c>
      <c r="Y520" s="18" cm="1">
        <f t="array" ref="Y520">IFERROR(INDEX($Z$2:$Z519,SUMPRODUCT(MAX(ROW($D$2:$D519)*($D520=$D$2:$D519))-1)),_xlfn.IFNA(IF(VLOOKUP(D520,'4.2 Elo (Values)'!A:C,3,FALSE)&gt;0,VLOOKUP(Results!D520,'4.2 Elo (Values)'!A:C,3,FALSE),400),400))</f>
        <v>253.91916286511756</v>
      </c>
      <c r="Z520" s="18">
        <f>Y520+(IFERROR(VLOOKUP(D520,'4.2 Elo (Values)'!A:J,10,FALSE),40)*(V520-(1/(10^(((AVERAGEIFS(Y:Y,A:A,A520)+AVERAGEIFS(X:X,A:A,A520))-(Y520+X520))/400)+1)*O520)))</f>
        <v>253.91916286511756</v>
      </c>
      <c r="AA520" s="18">
        <f t="shared" si="80"/>
        <v>0</v>
      </c>
      <c r="AB520" t="str">
        <f>VLOOKUP($A520,Events!$B:$I,4,FALSE)</f>
        <v>Life Cycle</v>
      </c>
      <c r="AC520" t="str">
        <f>VLOOKUP($A520,Events!$B:$I,5,FALSE)</f>
        <v>Grasp of Thorns</v>
      </c>
      <c r="AD520" t="str">
        <f>VLOOKUP($A520,Events!$B:$I,6,FALSE)</f>
        <v>Paths of the Fey</v>
      </c>
      <c r="AE520" t="str">
        <f>VLOOKUP($A520,Events!$B:$I,7,FALSE)</f>
        <v>Creeping Corruption</v>
      </c>
      <c r="AF520" t="str">
        <f>VLOOKUP($A520,Events!$B:$I,8,FALSE)</f>
        <v>Linked Ley Lines</v>
      </c>
    </row>
    <row r="521" spans="1:32" ht="15" customHeight="1" x14ac:dyDescent="0.3">
      <c r="A521" t="s">
        <v>24830</v>
      </c>
      <c r="B521" t="s">
        <v>24615</v>
      </c>
      <c r="C521" t="s">
        <v>24190</v>
      </c>
      <c r="D521" t="s">
        <v>19589</v>
      </c>
      <c r="E521" t="s">
        <v>49</v>
      </c>
      <c r="F521" t="s">
        <v>62</v>
      </c>
      <c r="G521" s="2" t="s">
        <v>24887</v>
      </c>
      <c r="H521" t="s">
        <v>25</v>
      </c>
      <c r="I521" s="1">
        <v>0</v>
      </c>
      <c r="J521" s="1">
        <v>0</v>
      </c>
      <c r="K521" s="1">
        <v>0</v>
      </c>
      <c r="L521" s="1">
        <v>0</v>
      </c>
      <c r="M521" s="1">
        <v>1</v>
      </c>
      <c r="O521" s="1">
        <f t="shared" si="72"/>
        <v>5</v>
      </c>
      <c r="P521" s="1">
        <f t="shared" si="73"/>
        <v>1</v>
      </c>
      <c r="Q521" s="1">
        <f t="shared" si="74"/>
        <v>0</v>
      </c>
      <c r="R521" s="1">
        <f t="shared" si="75"/>
        <v>4</v>
      </c>
      <c r="S521" s="1">
        <f t="shared" si="76"/>
        <v>0</v>
      </c>
      <c r="T521" s="1">
        <f t="shared" si="77"/>
        <v>0</v>
      </c>
      <c r="U521" s="1">
        <f t="shared" si="78"/>
        <v>0</v>
      </c>
      <c r="V521" s="1">
        <f t="shared" si="79"/>
        <v>1</v>
      </c>
      <c r="W521" s="19">
        <f>VLOOKUP(E521,'Win Rate'!B:I,8,FALSE)</f>
        <v>0.45549738219895286</v>
      </c>
      <c r="X521" s="20">
        <f>VLOOKUP(E521,'Win Rate'!B:J,9,FALSE)</f>
        <v>-31.005634672064751</v>
      </c>
      <c r="Y521" s="18" cm="1">
        <f t="array" ref="Y521">IFERROR(INDEX($Z$2:$Z520,SUMPRODUCT(MAX(ROW($D$2:$D520)*($D521=$D$2:$D520))-1)),_xlfn.IFNA(IF(VLOOKUP(D521,'4.2 Elo (Values)'!A:C,3,FALSE)&gt;0,VLOOKUP(Results!D521,'4.2 Elo (Values)'!A:C,3,FALSE),400),400))</f>
        <v>341.91128330449328</v>
      </c>
      <c r="Z521" s="18">
        <f>Y521+(IFERROR(VLOOKUP(D521,'4.2 Elo (Values)'!A:J,10,FALSE),40)*(V521-(1/(10^(((AVERAGEIFS(Y:Y,A:A,A521)+AVERAGEIFS(X:X,A:A,A521))-(Y521+X521))/400)+1)*O521)))</f>
        <v>327.34250371966669</v>
      </c>
      <c r="AA521" s="18">
        <f t="shared" si="80"/>
        <v>-14.568779584826586</v>
      </c>
      <c r="AB521" t="str">
        <f>VLOOKUP($A521,Events!$B:$I,4,FALSE)</f>
        <v>Life Cycle</v>
      </c>
      <c r="AC521" t="str">
        <f>VLOOKUP($A521,Events!$B:$I,5,FALSE)</f>
        <v>Grasp of Thorns</v>
      </c>
      <c r="AD521" t="str">
        <f>VLOOKUP($A521,Events!$B:$I,6,FALSE)</f>
        <v>Paths of the Fey</v>
      </c>
      <c r="AE521" t="str">
        <f>VLOOKUP($A521,Events!$B:$I,7,FALSE)</f>
        <v>Creeping Corruption</v>
      </c>
      <c r="AF521" t="str">
        <f>VLOOKUP($A521,Events!$B:$I,8,FALSE)</f>
        <v>Linked Ley Lines</v>
      </c>
    </row>
    <row r="522" spans="1:32" ht="15" customHeight="1" x14ac:dyDescent="0.3">
      <c r="A522" t="s">
        <v>24830</v>
      </c>
      <c r="B522" t="s">
        <v>24615</v>
      </c>
      <c r="C522" t="s">
        <v>24190</v>
      </c>
      <c r="D522" t="s">
        <v>22931</v>
      </c>
      <c r="E522" t="s">
        <v>95</v>
      </c>
      <c r="F522" t="s">
        <v>304</v>
      </c>
      <c r="G522" s="2" t="s">
        <v>24888</v>
      </c>
      <c r="H522" t="s">
        <v>25</v>
      </c>
      <c r="I522" s="1">
        <v>0</v>
      </c>
      <c r="J522" s="1">
        <v>0</v>
      </c>
      <c r="K522" s="1">
        <v>1</v>
      </c>
      <c r="L522" s="1">
        <v>0</v>
      </c>
      <c r="M522" s="1">
        <v>0</v>
      </c>
      <c r="O522" s="1">
        <f t="shared" si="72"/>
        <v>5</v>
      </c>
      <c r="P522" s="1">
        <f t="shared" si="73"/>
        <v>1</v>
      </c>
      <c r="Q522" s="1">
        <f t="shared" si="74"/>
        <v>0</v>
      </c>
      <c r="R522" s="1">
        <f t="shared" si="75"/>
        <v>4</v>
      </c>
      <c r="S522" s="1">
        <f t="shared" si="76"/>
        <v>0</v>
      </c>
      <c r="T522" s="1">
        <f t="shared" si="77"/>
        <v>0</v>
      </c>
      <c r="U522" s="1">
        <f t="shared" si="78"/>
        <v>0</v>
      </c>
      <c r="V522" s="1">
        <f t="shared" si="79"/>
        <v>1</v>
      </c>
      <c r="W522" s="19">
        <f>VLOOKUP(E522,'Win Rate'!B:I,8,FALSE)</f>
        <v>0.5084269662921348</v>
      </c>
      <c r="X522" s="20">
        <f>VLOOKUP(E522,'Win Rate'!B:J,9,FALSE)</f>
        <v>5.8562104731559854</v>
      </c>
      <c r="Y522" s="18" cm="1">
        <f t="array" ref="Y522">IFERROR(INDEX($Z$2:$Z521,SUMPRODUCT(MAX(ROW($D$2:$D521)*($D522=$D$2:$D521))-1)),_xlfn.IFNA(IF(VLOOKUP(D522,'4.2 Elo (Values)'!A:C,3,FALSE)&gt;0,VLOOKUP(Results!D522,'4.2 Elo (Values)'!A:C,3,FALSE),400),400))</f>
        <v>286.63784934224338</v>
      </c>
      <c r="Z522" s="18">
        <f>Y522+(IFERROR(VLOOKUP(D522,'4.2 Elo (Values)'!A:J,10,FALSE),40)*(V522-(1/(10^(((AVERAGEIFS(Y:Y,A:A,A522)+AVERAGEIFS(X:X,A:A,A522))-(Y522+X522))/400)+1)*O522)))</f>
        <v>281.40490634658943</v>
      </c>
      <c r="AA522" s="18">
        <f t="shared" si="80"/>
        <v>-5.232942995653957</v>
      </c>
      <c r="AB522" t="str">
        <f>VLOOKUP($A522,Events!$B:$I,4,FALSE)</f>
        <v>Life Cycle</v>
      </c>
      <c r="AC522" t="str">
        <f>VLOOKUP($A522,Events!$B:$I,5,FALSE)</f>
        <v>Grasp of Thorns</v>
      </c>
      <c r="AD522" t="str">
        <f>VLOOKUP($A522,Events!$B:$I,6,FALSE)</f>
        <v>Paths of the Fey</v>
      </c>
      <c r="AE522" t="str">
        <f>VLOOKUP($A522,Events!$B:$I,7,FALSE)</f>
        <v>Creeping Corruption</v>
      </c>
      <c r="AF522" t="str">
        <f>VLOOKUP($A522,Events!$B:$I,8,FALSE)</f>
        <v>Linked Ley Lines</v>
      </c>
    </row>
    <row r="523" spans="1:32" ht="15" customHeight="1" x14ac:dyDescent="0.3">
      <c r="A523" t="s">
        <v>24830</v>
      </c>
      <c r="B523" t="s">
        <v>24615</v>
      </c>
      <c r="C523" t="s">
        <v>24190</v>
      </c>
      <c r="D523" t="s">
        <v>24889</v>
      </c>
      <c r="E523" t="s">
        <v>24208</v>
      </c>
      <c r="F523" t="s">
        <v>12</v>
      </c>
      <c r="G523" s="2" t="s">
        <v>24890</v>
      </c>
      <c r="H523" t="s">
        <v>25</v>
      </c>
      <c r="I523" s="1">
        <v>0</v>
      </c>
      <c r="J523" s="1">
        <v>0</v>
      </c>
      <c r="K523" s="1">
        <v>0</v>
      </c>
      <c r="L523" s="1">
        <v>1</v>
      </c>
      <c r="M523" s="1">
        <v>0</v>
      </c>
      <c r="O523" s="1">
        <f t="shared" si="72"/>
        <v>5</v>
      </c>
      <c r="P523" s="1">
        <f t="shared" si="73"/>
        <v>1</v>
      </c>
      <c r="Q523" s="1">
        <f t="shared" si="74"/>
        <v>0</v>
      </c>
      <c r="R523" s="1">
        <f t="shared" si="75"/>
        <v>4</v>
      </c>
      <c r="S523" s="1">
        <f t="shared" si="76"/>
        <v>0</v>
      </c>
      <c r="T523" s="1">
        <f t="shared" si="77"/>
        <v>0</v>
      </c>
      <c r="U523" s="1">
        <f t="shared" si="78"/>
        <v>0</v>
      </c>
      <c r="V523" s="1">
        <f t="shared" si="79"/>
        <v>1</v>
      </c>
      <c r="W523" s="19">
        <f>VLOOKUP(E523,'Win Rate'!B:I,8,FALSE)</f>
        <v>0.46802325581395349</v>
      </c>
      <c r="X523" s="20">
        <f>VLOOKUP(E523,'Win Rate'!B:J,9,FALSE)</f>
        <v>-22.250085479431931</v>
      </c>
      <c r="Y523" s="18" cm="1">
        <f t="array" ref="Y523">IFERROR(INDEX($Z$2:$Z522,SUMPRODUCT(MAX(ROW($D$2:$D522)*($D523=$D$2:$D522))-1)),_xlfn.IFNA(IF(VLOOKUP(D523,'4.2 Elo (Values)'!A:C,3,FALSE)&gt;0,VLOOKUP(Results!D523,'4.2 Elo (Values)'!A:C,3,FALSE),400),400))</f>
        <v>400</v>
      </c>
      <c r="Z523" s="18">
        <f>Y523+(IFERROR(VLOOKUP(D523,'4.2 Elo (Values)'!A:J,10,FALSE),40)*(V523-(1/(10^(((AVERAGEIFS(Y:Y,A:A,A523)+AVERAGEIFS(X:X,A:A,A523))-(Y523+X523))/400)+1)*O523)))</f>
        <v>368.92315074959987</v>
      </c>
      <c r="AA523" s="18">
        <f t="shared" si="80"/>
        <v>-31.07684925040013</v>
      </c>
      <c r="AB523" t="str">
        <f>VLOOKUP($A523,Events!$B:$I,4,FALSE)</f>
        <v>Life Cycle</v>
      </c>
      <c r="AC523" t="str">
        <f>VLOOKUP($A523,Events!$B:$I,5,FALSE)</f>
        <v>Grasp of Thorns</v>
      </c>
      <c r="AD523" t="str">
        <f>VLOOKUP($A523,Events!$B:$I,6,FALSE)</f>
        <v>Paths of the Fey</v>
      </c>
      <c r="AE523" t="str">
        <f>VLOOKUP($A523,Events!$B:$I,7,FALSE)</f>
        <v>Creeping Corruption</v>
      </c>
      <c r="AF523" t="str">
        <f>VLOOKUP($A523,Events!$B:$I,8,FALSE)</f>
        <v>Linked Ley Lines</v>
      </c>
    </row>
    <row r="524" spans="1:32" ht="15" customHeight="1" x14ac:dyDescent="0.3">
      <c r="A524" t="s">
        <v>24830</v>
      </c>
      <c r="B524" t="s">
        <v>24615</v>
      </c>
      <c r="C524" t="s">
        <v>24190</v>
      </c>
      <c r="D524" t="s">
        <v>562</v>
      </c>
      <c r="E524" t="s">
        <v>39</v>
      </c>
      <c r="F524" t="s">
        <v>71</v>
      </c>
      <c r="G524" s="2" t="s">
        <v>24891</v>
      </c>
      <c r="H524" t="s">
        <v>25</v>
      </c>
      <c r="I524" s="1">
        <v>0</v>
      </c>
      <c r="J524" s="1">
        <v>0</v>
      </c>
      <c r="K524" s="1">
        <v>0</v>
      </c>
      <c r="O524" s="1">
        <f t="shared" si="72"/>
        <v>3</v>
      </c>
      <c r="P524" s="1">
        <f t="shared" si="73"/>
        <v>0</v>
      </c>
      <c r="Q524" s="1">
        <f t="shared" si="74"/>
        <v>0</v>
      </c>
      <c r="R524" s="1">
        <f t="shared" si="75"/>
        <v>3</v>
      </c>
      <c r="S524" s="1">
        <f t="shared" si="76"/>
        <v>0</v>
      </c>
      <c r="T524" s="1">
        <f t="shared" si="77"/>
        <v>0</v>
      </c>
      <c r="U524" s="1">
        <f t="shared" si="78"/>
        <v>0</v>
      </c>
      <c r="V524" s="1">
        <f t="shared" si="79"/>
        <v>0</v>
      </c>
      <c r="W524" s="19">
        <f>VLOOKUP(E524,'Win Rate'!B:I,8,FALSE)</f>
        <v>0.42931034482758623</v>
      </c>
      <c r="X524" s="20">
        <f>VLOOKUP(E524,'Win Rate'!B:J,9,FALSE)</f>
        <v>-49.451458671992945</v>
      </c>
      <c r="Y524" s="18" cm="1">
        <f t="array" ref="Y524">IFERROR(INDEX($Z$2:$Z523,SUMPRODUCT(MAX(ROW($D$2:$D523)*($D524=$D$2:$D523))-1)),_xlfn.IFNA(IF(VLOOKUP(D524,'4.2 Elo (Values)'!A:C,3,FALSE)&gt;0,VLOOKUP(Results!D524,'4.2 Elo (Values)'!A:C,3,FALSE),400),400))</f>
        <v>688.85589759536117</v>
      </c>
      <c r="Z524" s="18">
        <f>Y524+(IFERROR(VLOOKUP(D524,'4.2 Elo (Values)'!A:J,10,FALSE),40)*(V524-(1/(10^(((AVERAGEIFS(Y:Y,A:A,A524)+AVERAGEIFS(X:X,A:A,A524))-(Y524+X524))/400)+1)*O524)))</f>
        <v>646.06668461894697</v>
      </c>
      <c r="AA524" s="18">
        <f t="shared" si="80"/>
        <v>-42.789212976414206</v>
      </c>
      <c r="AB524" t="str">
        <f>VLOOKUP($A524,Events!$B:$I,4,FALSE)</f>
        <v>Life Cycle</v>
      </c>
      <c r="AC524" t="str">
        <f>VLOOKUP($A524,Events!$B:$I,5,FALSE)</f>
        <v>Grasp of Thorns</v>
      </c>
      <c r="AD524" t="str">
        <f>VLOOKUP($A524,Events!$B:$I,6,FALSE)</f>
        <v>Paths of the Fey</v>
      </c>
      <c r="AE524" t="str">
        <f>VLOOKUP($A524,Events!$B:$I,7,FALSE)</f>
        <v>Creeping Corruption</v>
      </c>
      <c r="AF524" t="str">
        <f>VLOOKUP($A524,Events!$B:$I,8,FALSE)</f>
        <v>Linked Ley Lines</v>
      </c>
    </row>
    <row r="525" spans="1:32" ht="15" customHeight="1" x14ac:dyDescent="0.3">
      <c r="A525" t="s">
        <v>24830</v>
      </c>
      <c r="B525" t="s">
        <v>24615</v>
      </c>
      <c r="C525" t="s">
        <v>24190</v>
      </c>
      <c r="D525" t="s">
        <v>1020</v>
      </c>
      <c r="E525" t="s">
        <v>181</v>
      </c>
      <c r="F525" t="s">
        <v>188</v>
      </c>
      <c r="G525" s="2" t="s">
        <v>24892</v>
      </c>
      <c r="H525" t="s">
        <v>25</v>
      </c>
      <c r="I525" s="1">
        <v>0</v>
      </c>
      <c r="J525" s="1">
        <v>0</v>
      </c>
      <c r="K525" s="1">
        <v>0</v>
      </c>
      <c r="O525" s="1">
        <f t="shared" si="72"/>
        <v>3</v>
      </c>
      <c r="P525" s="1">
        <f t="shared" si="73"/>
        <v>0</v>
      </c>
      <c r="Q525" s="1">
        <f t="shared" si="74"/>
        <v>0</v>
      </c>
      <c r="R525" s="1">
        <f t="shared" si="75"/>
        <v>3</v>
      </c>
      <c r="S525" s="1">
        <f t="shared" si="76"/>
        <v>0</v>
      </c>
      <c r="T525" s="1">
        <f t="shared" si="77"/>
        <v>0</v>
      </c>
      <c r="U525" s="1">
        <f t="shared" si="78"/>
        <v>0</v>
      </c>
      <c r="V525" s="1">
        <f t="shared" si="79"/>
        <v>0</v>
      </c>
      <c r="W525" s="19">
        <f>VLOOKUP(E525,'Win Rate'!B:I,8,FALSE)</f>
        <v>0.46694214876033058</v>
      </c>
      <c r="X525" s="20">
        <f>VLOOKUP(E525,'Win Rate'!B:J,9,FALSE)</f>
        <v>-23.004506726331698</v>
      </c>
      <c r="Y525" s="18" cm="1">
        <f t="array" ref="Y525">IFERROR(INDEX($Z$2:$Z524,SUMPRODUCT(MAX(ROW($D$2:$D524)*($D525=$D$2:$D524))-1)),_xlfn.IFNA(IF(VLOOKUP(D525,'4.2 Elo (Values)'!A:C,3,FALSE)&gt;0,VLOOKUP(Results!D525,'4.2 Elo (Values)'!A:C,3,FALSE),400),400))</f>
        <v>534.94385857635268</v>
      </c>
      <c r="Z525" s="18">
        <f>Y525+(IFERROR(VLOOKUP(D525,'4.2 Elo (Values)'!A:J,10,FALSE),40)*(V525-(1/(10^(((AVERAGEIFS(Y:Y,A:A,A525)+AVERAGEIFS(X:X,A:A,A525))-(Y525+X525))/400)+1)*O525)))</f>
        <v>502.2957435507742</v>
      </c>
      <c r="AA525" s="18">
        <f t="shared" si="80"/>
        <v>-32.648115025578477</v>
      </c>
      <c r="AB525" t="str">
        <f>VLOOKUP($A525,Events!$B:$I,4,FALSE)</f>
        <v>Life Cycle</v>
      </c>
      <c r="AC525" t="str">
        <f>VLOOKUP($A525,Events!$B:$I,5,FALSE)</f>
        <v>Grasp of Thorns</v>
      </c>
      <c r="AD525" t="str">
        <f>VLOOKUP($A525,Events!$B:$I,6,FALSE)</f>
        <v>Paths of the Fey</v>
      </c>
      <c r="AE525" t="str">
        <f>VLOOKUP($A525,Events!$B:$I,7,FALSE)</f>
        <v>Creeping Corruption</v>
      </c>
      <c r="AF525" t="str">
        <f>VLOOKUP($A525,Events!$B:$I,8,FALSE)</f>
        <v>Linked Ley Lines</v>
      </c>
    </row>
    <row r="526" spans="1:32" ht="15" customHeight="1" x14ac:dyDescent="0.3">
      <c r="A526" t="s">
        <v>24830</v>
      </c>
      <c r="B526" t="s">
        <v>24615</v>
      </c>
      <c r="C526" t="s">
        <v>24190</v>
      </c>
      <c r="D526" t="s">
        <v>20338</v>
      </c>
      <c r="E526" t="s">
        <v>22</v>
      </c>
      <c r="F526" t="s">
        <v>54</v>
      </c>
      <c r="G526" s="2" t="s">
        <v>24893</v>
      </c>
      <c r="H526" t="s">
        <v>25</v>
      </c>
      <c r="I526" s="1">
        <v>0</v>
      </c>
      <c r="J526" s="1">
        <v>0</v>
      </c>
      <c r="K526" s="1">
        <v>0</v>
      </c>
      <c r="L526" s="1">
        <v>0</v>
      </c>
      <c r="M526" s="1">
        <v>0</v>
      </c>
      <c r="O526" s="1">
        <f t="shared" si="72"/>
        <v>5</v>
      </c>
      <c r="P526" s="1">
        <f t="shared" si="73"/>
        <v>0</v>
      </c>
      <c r="Q526" s="1">
        <f t="shared" si="74"/>
        <v>0</v>
      </c>
      <c r="R526" s="1">
        <f t="shared" si="75"/>
        <v>5</v>
      </c>
      <c r="S526" s="1">
        <f t="shared" si="76"/>
        <v>0</v>
      </c>
      <c r="T526" s="1">
        <f t="shared" si="77"/>
        <v>0</v>
      </c>
      <c r="U526" s="1">
        <f t="shared" si="78"/>
        <v>0</v>
      </c>
      <c r="V526" s="1">
        <f t="shared" si="79"/>
        <v>0</v>
      </c>
      <c r="W526" s="19">
        <f>VLOOKUP(E526,'Win Rate'!B:I,8,FALSE)</f>
        <v>0.5028490028490028</v>
      </c>
      <c r="X526" s="20">
        <f>VLOOKUP(E526,'Win Rate'!B:J,9,FALSE)</f>
        <v>1.9797113714570256</v>
      </c>
      <c r="Y526" s="18" cm="1">
        <f t="array" ref="Y526">IFERROR(INDEX($Z$2:$Z525,SUMPRODUCT(MAX(ROW($D$2:$D525)*($D526=$D$2:$D525))-1)),_xlfn.IFNA(IF(VLOOKUP(D526,'4.2 Elo (Values)'!A:C,3,FALSE)&gt;0,VLOOKUP(Results!D526,'4.2 Elo (Values)'!A:C,3,FALSE),400),400))</f>
        <v>361.3510940724392</v>
      </c>
      <c r="Z526" s="18">
        <f>Y526+(IFERROR(VLOOKUP(D526,'4.2 Elo (Values)'!A:J,10,FALSE),40)*(V526-(1/(10^(((AVERAGEIFS(Y:Y,A:A,A526)+AVERAGEIFS(X:X,A:A,A526))-(Y526+X526))/400)+1)*O526)))</f>
        <v>294.02997935231588</v>
      </c>
      <c r="AA526" s="18">
        <f t="shared" si="80"/>
        <v>-67.321114720123319</v>
      </c>
      <c r="AB526" t="str">
        <f>VLOOKUP($A526,Events!$B:$I,4,FALSE)</f>
        <v>Life Cycle</v>
      </c>
      <c r="AC526" t="str">
        <f>VLOOKUP($A526,Events!$B:$I,5,FALSE)</f>
        <v>Grasp of Thorns</v>
      </c>
      <c r="AD526" t="str">
        <f>VLOOKUP($A526,Events!$B:$I,6,FALSE)</f>
        <v>Paths of the Fey</v>
      </c>
      <c r="AE526" t="str">
        <f>VLOOKUP($A526,Events!$B:$I,7,FALSE)</f>
        <v>Creeping Corruption</v>
      </c>
      <c r="AF526" t="str">
        <f>VLOOKUP($A526,Events!$B:$I,8,FALSE)</f>
        <v>Linked Ley Lines</v>
      </c>
    </row>
    <row r="527" spans="1:32" ht="15" customHeight="1" x14ac:dyDescent="0.3">
      <c r="A527" t="s">
        <v>24894</v>
      </c>
      <c r="B527" t="s">
        <v>24615</v>
      </c>
      <c r="C527" t="s">
        <v>24214</v>
      </c>
      <c r="D527" t="s">
        <v>685</v>
      </c>
      <c r="E527" t="s">
        <v>49</v>
      </c>
      <c r="F527" t="s">
        <v>62</v>
      </c>
      <c r="G527" s="2" t="s">
        <v>24895</v>
      </c>
      <c r="H527" t="s">
        <v>25</v>
      </c>
      <c r="I527" s="1">
        <v>1</v>
      </c>
      <c r="J527" s="1">
        <v>1</v>
      </c>
      <c r="K527" s="1">
        <v>1</v>
      </c>
      <c r="L527" s="1">
        <v>1</v>
      </c>
      <c r="M527" s="1">
        <v>1</v>
      </c>
      <c r="O527" s="1">
        <f t="shared" si="72"/>
        <v>5</v>
      </c>
      <c r="P527" s="1">
        <f t="shared" si="73"/>
        <v>5</v>
      </c>
      <c r="Q527" s="1">
        <f t="shared" si="74"/>
        <v>0</v>
      </c>
      <c r="R527" s="1">
        <f t="shared" si="75"/>
        <v>0</v>
      </c>
      <c r="S527" s="1">
        <f t="shared" si="76"/>
        <v>1</v>
      </c>
      <c r="T527" s="1">
        <f t="shared" si="77"/>
        <v>1</v>
      </c>
      <c r="U527" s="1">
        <f t="shared" si="78"/>
        <v>1</v>
      </c>
      <c r="V527" s="1">
        <f t="shared" si="79"/>
        <v>5</v>
      </c>
      <c r="W527" s="19">
        <f>VLOOKUP(E527,'Win Rate'!B:I,8,FALSE)</f>
        <v>0.45549738219895286</v>
      </c>
      <c r="X527" s="20">
        <f>VLOOKUP(E527,'Win Rate'!B:J,9,FALSE)</f>
        <v>-31.005634672064751</v>
      </c>
      <c r="Y527" s="18" cm="1">
        <f t="array" ref="Y527">IFERROR(INDEX($Z$2:$Z526,SUMPRODUCT(MAX(ROW($D$2:$D526)*($D527=$D$2:$D526))-1)),_xlfn.IFNA(IF(VLOOKUP(D527,'4.2 Elo (Values)'!A:C,3,FALSE)&gt;0,VLOOKUP(Results!D527,'4.2 Elo (Values)'!A:C,3,FALSE),400),400))</f>
        <v>616.63128765813224</v>
      </c>
      <c r="Z527" s="18">
        <f>Y527+(IFERROR(VLOOKUP(D527,'4.2 Elo (Values)'!A:J,10,FALSE),40)*(V527-(1/(10^(((AVERAGEIFS(Y:Y,A:A,A527)+AVERAGEIFS(X:X,A:A,A527))-(Y527+X527))/400)+1)*O527)))</f>
        <v>649.80342895588751</v>
      </c>
      <c r="AA527" s="18">
        <f t="shared" si="80"/>
        <v>33.172141297755275</v>
      </c>
      <c r="AB527">
        <f>VLOOKUP($A527,Events!$B:$I,4,FALSE)</f>
        <v>0</v>
      </c>
      <c r="AC527">
        <f>VLOOKUP($A527,Events!$B:$I,5,FALSE)</f>
        <v>0</v>
      </c>
      <c r="AD527">
        <f>VLOOKUP($A527,Events!$B:$I,6,FALSE)</f>
        <v>0</v>
      </c>
      <c r="AE527">
        <f>VLOOKUP($A527,Events!$B:$I,7,FALSE)</f>
        <v>0</v>
      </c>
      <c r="AF527">
        <f>VLOOKUP($A527,Events!$B:$I,8,FALSE)</f>
        <v>0</v>
      </c>
    </row>
    <row r="528" spans="1:32" ht="15" customHeight="1" x14ac:dyDescent="0.3">
      <c r="A528" t="s">
        <v>24894</v>
      </c>
      <c r="B528" t="s">
        <v>24615</v>
      </c>
      <c r="C528" t="s">
        <v>24214</v>
      </c>
      <c r="D528" t="s">
        <v>954</v>
      </c>
      <c r="E528" t="s">
        <v>22</v>
      </c>
      <c r="F528" t="s">
        <v>24198</v>
      </c>
      <c r="G528" s="2" t="s">
        <v>24896</v>
      </c>
      <c r="H528" t="s">
        <v>25</v>
      </c>
      <c r="I528" s="1">
        <v>1</v>
      </c>
      <c r="J528" s="1">
        <v>1</v>
      </c>
      <c r="K528" s="1">
        <v>1</v>
      </c>
      <c r="L528" s="1">
        <v>1</v>
      </c>
      <c r="M528" s="1">
        <v>0</v>
      </c>
      <c r="O528" s="1">
        <f t="shared" si="72"/>
        <v>5</v>
      </c>
      <c r="P528" s="1">
        <f t="shared" si="73"/>
        <v>4</v>
      </c>
      <c r="Q528" s="1">
        <f t="shared" si="74"/>
        <v>0</v>
      </c>
      <c r="R528" s="1">
        <f t="shared" si="75"/>
        <v>1</v>
      </c>
      <c r="S528" s="1">
        <f t="shared" si="76"/>
        <v>1</v>
      </c>
      <c r="T528" s="1">
        <f t="shared" si="77"/>
        <v>1</v>
      </c>
      <c r="U528" s="1">
        <f t="shared" si="78"/>
        <v>0</v>
      </c>
      <c r="V528" s="1">
        <f t="shared" si="79"/>
        <v>4</v>
      </c>
      <c r="W528" s="19">
        <f>VLOOKUP(E528,'Win Rate'!B:I,8,FALSE)</f>
        <v>0.5028490028490028</v>
      </c>
      <c r="X528" s="20">
        <f>VLOOKUP(E528,'Win Rate'!B:J,9,FALSE)</f>
        <v>1.9797113714570256</v>
      </c>
      <c r="Y528" s="18" cm="1">
        <f t="array" ref="Y528">IFERROR(INDEX($Z$2:$Z527,SUMPRODUCT(MAX(ROW($D$2:$D527)*($D528=$D$2:$D527))-1)),_xlfn.IFNA(IF(VLOOKUP(D528,'4.2 Elo (Values)'!A:C,3,FALSE)&gt;0,VLOOKUP(Results!D528,'4.2 Elo (Values)'!A:C,3,FALSE),400),400))</f>
        <v>537.05427981621267</v>
      </c>
      <c r="Z528" s="18">
        <f>Y528+(IFERROR(VLOOKUP(D528,'4.2 Elo (Values)'!A:J,10,FALSE),40)*(V528-(1/(10^(((AVERAGEIFS(Y:Y,A:A,A528)+AVERAGEIFS(X:X,A:A,A528))-(Y528+X528))/400)+1)*O528)))</f>
        <v>556.41423685452253</v>
      </c>
      <c r="AA528" s="18">
        <f t="shared" si="80"/>
        <v>19.359957038309858</v>
      </c>
      <c r="AB528">
        <f>VLOOKUP($A528,Events!$B:$I,4,FALSE)</f>
        <v>0</v>
      </c>
      <c r="AC528">
        <f>VLOOKUP($A528,Events!$B:$I,5,FALSE)</f>
        <v>0</v>
      </c>
      <c r="AD528">
        <f>VLOOKUP($A528,Events!$B:$I,6,FALSE)</f>
        <v>0</v>
      </c>
      <c r="AE528">
        <f>VLOOKUP($A528,Events!$B:$I,7,FALSE)</f>
        <v>0</v>
      </c>
      <c r="AF528">
        <f>VLOOKUP($A528,Events!$B:$I,8,FALSE)</f>
        <v>0</v>
      </c>
    </row>
    <row r="529" spans="1:32" ht="15" customHeight="1" x14ac:dyDescent="0.3">
      <c r="A529" t="s">
        <v>24894</v>
      </c>
      <c r="B529" t="s">
        <v>24615</v>
      </c>
      <c r="C529" t="s">
        <v>24214</v>
      </c>
      <c r="D529" t="s">
        <v>1396</v>
      </c>
      <c r="E529" t="s">
        <v>103</v>
      </c>
      <c r="F529" t="s">
        <v>24206</v>
      </c>
      <c r="G529" s="2" t="s">
        <v>24897</v>
      </c>
      <c r="H529" t="s">
        <v>25</v>
      </c>
      <c r="I529" s="1">
        <v>0</v>
      </c>
      <c r="J529" s="1">
        <v>1</v>
      </c>
      <c r="K529" s="1">
        <v>1</v>
      </c>
      <c r="L529" s="1">
        <v>1</v>
      </c>
      <c r="M529" s="1">
        <v>1</v>
      </c>
      <c r="O529" s="1">
        <f t="shared" si="72"/>
        <v>5</v>
      </c>
      <c r="P529" s="1">
        <f t="shared" si="73"/>
        <v>4</v>
      </c>
      <c r="Q529" s="1">
        <f t="shared" si="74"/>
        <v>0</v>
      </c>
      <c r="R529" s="1">
        <f t="shared" si="75"/>
        <v>1</v>
      </c>
      <c r="S529" s="1">
        <f t="shared" si="76"/>
        <v>0</v>
      </c>
      <c r="T529" s="1">
        <f t="shared" si="77"/>
        <v>0</v>
      </c>
      <c r="U529" s="1">
        <f t="shared" si="78"/>
        <v>0</v>
      </c>
      <c r="V529" s="1">
        <f t="shared" si="79"/>
        <v>4</v>
      </c>
      <c r="W529" s="19">
        <f>VLOOKUP(E529,'Win Rate'!B:I,8,FALSE)</f>
        <v>0.59113300492610843</v>
      </c>
      <c r="X529" s="20">
        <f>VLOOKUP(E529,'Win Rate'!B:J,9,FALSE)</f>
        <v>64.041261468620419</v>
      </c>
      <c r="Y529" s="18" cm="1">
        <f t="array" ref="Y529">IFERROR(INDEX($Z$2:$Z528,SUMPRODUCT(MAX(ROW($D$2:$D528)*($D529=$D$2:$D528))-1)),_xlfn.IFNA(IF(VLOOKUP(D529,'4.2 Elo (Values)'!A:C,3,FALSE)&gt;0,VLOOKUP(Results!D529,'4.2 Elo (Values)'!A:C,3,FALSE),400),400))</f>
        <v>495.08960283871193</v>
      </c>
      <c r="Z529" s="18">
        <f>Y529+(IFERROR(VLOOKUP(D529,'4.2 Elo (Values)'!A:J,10,FALSE),40)*(V529-(1/(10^(((AVERAGEIFS(Y:Y,A:A,A529)+AVERAGEIFS(X:X,A:A,A529))-(Y529+X529))/400)+1)*O529)))</f>
        <v>511.72493295400551</v>
      </c>
      <c r="AA529" s="18">
        <f t="shared" si="80"/>
        <v>16.635330115293584</v>
      </c>
      <c r="AB529">
        <f>VLOOKUP($A529,Events!$B:$I,4,FALSE)</f>
        <v>0</v>
      </c>
      <c r="AC529">
        <f>VLOOKUP($A529,Events!$B:$I,5,FALSE)</f>
        <v>0</v>
      </c>
      <c r="AD529">
        <f>VLOOKUP($A529,Events!$B:$I,6,FALSE)</f>
        <v>0</v>
      </c>
      <c r="AE529">
        <f>VLOOKUP($A529,Events!$B:$I,7,FALSE)</f>
        <v>0</v>
      </c>
      <c r="AF529">
        <f>VLOOKUP($A529,Events!$B:$I,8,FALSE)</f>
        <v>0</v>
      </c>
    </row>
    <row r="530" spans="1:32" ht="15" customHeight="1" x14ac:dyDescent="0.3">
      <c r="A530" t="s">
        <v>24894</v>
      </c>
      <c r="B530" t="s">
        <v>24615</v>
      </c>
      <c r="C530" t="s">
        <v>24214</v>
      </c>
      <c r="D530" t="s">
        <v>1456</v>
      </c>
      <c r="E530" t="s">
        <v>39</v>
      </c>
      <c r="F530" t="s">
        <v>40</v>
      </c>
      <c r="G530" s="2" t="s">
        <v>24898</v>
      </c>
      <c r="H530" t="s">
        <v>25</v>
      </c>
      <c r="I530" s="1">
        <v>1</v>
      </c>
      <c r="J530" s="1">
        <v>0</v>
      </c>
      <c r="K530" s="1">
        <v>1</v>
      </c>
      <c r="L530" s="1">
        <v>1</v>
      </c>
      <c r="M530" s="1">
        <v>1</v>
      </c>
      <c r="O530" s="1">
        <f t="shared" si="72"/>
        <v>5</v>
      </c>
      <c r="P530" s="1">
        <f t="shared" si="73"/>
        <v>4</v>
      </c>
      <c r="Q530" s="1">
        <f t="shared" si="74"/>
        <v>0</v>
      </c>
      <c r="R530" s="1">
        <f t="shared" si="75"/>
        <v>1</v>
      </c>
      <c r="S530" s="1">
        <f t="shared" si="76"/>
        <v>0</v>
      </c>
      <c r="T530" s="1">
        <f t="shared" si="77"/>
        <v>0</v>
      </c>
      <c r="U530" s="1">
        <f t="shared" si="78"/>
        <v>0</v>
      </c>
      <c r="V530" s="1">
        <f t="shared" si="79"/>
        <v>4</v>
      </c>
      <c r="W530" s="19">
        <f>VLOOKUP(E530,'Win Rate'!B:I,8,FALSE)</f>
        <v>0.42931034482758623</v>
      </c>
      <c r="X530" s="20">
        <f>VLOOKUP(E530,'Win Rate'!B:J,9,FALSE)</f>
        <v>-49.451458671992945</v>
      </c>
      <c r="Y530" s="18" cm="1">
        <f t="array" ref="Y530">IFERROR(INDEX($Z$2:$Z529,SUMPRODUCT(MAX(ROW($D$2:$D529)*($D530=$D$2:$D529))-1)),_xlfn.IFNA(IF(VLOOKUP(D530,'4.2 Elo (Values)'!A:C,3,FALSE)&gt;0,VLOOKUP(Results!D530,'4.2 Elo (Values)'!A:C,3,FALSE),400),400))</f>
        <v>492.24502245126763</v>
      </c>
      <c r="Z530" s="18">
        <f>Y530+(IFERROR(VLOOKUP(D530,'4.2 Elo (Values)'!A:J,10,FALSE),40)*(V530-(1/(10^(((AVERAGEIFS(Y:Y,A:A,A530)+AVERAGEIFS(X:X,A:A,A530))-(Y530+X530))/400)+1)*O530)))</f>
        <v>525.28621288881425</v>
      </c>
      <c r="AA530" s="18">
        <f t="shared" si="80"/>
        <v>33.041190437546618</v>
      </c>
      <c r="AB530">
        <f>VLOOKUP($A530,Events!$B:$I,4,FALSE)</f>
        <v>0</v>
      </c>
      <c r="AC530">
        <f>VLOOKUP($A530,Events!$B:$I,5,FALSE)</f>
        <v>0</v>
      </c>
      <c r="AD530">
        <f>VLOOKUP($A530,Events!$B:$I,6,FALSE)</f>
        <v>0</v>
      </c>
      <c r="AE530">
        <f>VLOOKUP($A530,Events!$B:$I,7,FALSE)</f>
        <v>0</v>
      </c>
      <c r="AF530">
        <f>VLOOKUP($A530,Events!$B:$I,8,FALSE)</f>
        <v>0</v>
      </c>
    </row>
    <row r="531" spans="1:32" ht="15" customHeight="1" x14ac:dyDescent="0.3">
      <c r="A531" t="s">
        <v>24894</v>
      </c>
      <c r="B531" t="s">
        <v>24615</v>
      </c>
      <c r="C531" t="s">
        <v>24214</v>
      </c>
      <c r="D531" t="s">
        <v>2303</v>
      </c>
      <c r="E531" t="s">
        <v>56</v>
      </c>
      <c r="F531" t="s">
        <v>303</v>
      </c>
      <c r="G531" s="2" t="s">
        <v>24899</v>
      </c>
      <c r="H531" t="s">
        <v>25</v>
      </c>
      <c r="I531" s="1">
        <v>1</v>
      </c>
      <c r="J531" s="1">
        <v>0.5</v>
      </c>
      <c r="K531" s="1">
        <v>1</v>
      </c>
      <c r="L531" s="1">
        <v>0</v>
      </c>
      <c r="M531" s="1">
        <v>1</v>
      </c>
      <c r="O531" s="1">
        <f t="shared" si="72"/>
        <v>5</v>
      </c>
      <c r="P531" s="1">
        <f t="shared" si="73"/>
        <v>3</v>
      </c>
      <c r="Q531" s="1">
        <f t="shared" si="74"/>
        <v>1</v>
      </c>
      <c r="R531" s="1">
        <f t="shared" si="75"/>
        <v>1</v>
      </c>
      <c r="S531" s="1">
        <f t="shared" si="76"/>
        <v>0</v>
      </c>
      <c r="T531" s="1">
        <f t="shared" si="77"/>
        <v>0</v>
      </c>
      <c r="U531" s="1">
        <f t="shared" si="78"/>
        <v>0</v>
      </c>
      <c r="V531" s="1">
        <f t="shared" si="79"/>
        <v>3.5</v>
      </c>
      <c r="W531" s="19">
        <f>VLOOKUP(E531,'Win Rate'!B:I,8,FALSE)</f>
        <v>0.56206896551724139</v>
      </c>
      <c r="X531" s="20">
        <f>VLOOKUP(E531,'Win Rate'!B:J,9,FALSE)</f>
        <v>43.353553379200399</v>
      </c>
      <c r="Y531" s="18" cm="1">
        <f t="array" ref="Y531">IFERROR(INDEX($Z$2:$Z530,SUMPRODUCT(MAX(ROW($D$2:$D530)*($D531=$D$2:$D530))-1)),_xlfn.IFNA(IF(VLOOKUP(D531,'4.2 Elo (Values)'!A:C,3,FALSE)&gt;0,VLOOKUP(Results!D531,'4.2 Elo (Values)'!A:C,3,FALSE),400),400))</f>
        <v>483.58095633027148</v>
      </c>
      <c r="Z531" s="18">
        <f>Y531+(IFERROR(VLOOKUP(D531,'4.2 Elo (Values)'!A:J,10,FALSE),40)*(V531-(1/(10^(((AVERAGEIFS(Y:Y,A:A,A531)+AVERAGEIFS(X:X,A:A,A531))-(Y531+X531))/400)+1)*O531)))</f>
        <v>505.64913830205109</v>
      </c>
      <c r="AA531" s="18">
        <f t="shared" si="80"/>
        <v>22.068181971779609</v>
      </c>
      <c r="AB531">
        <f>VLOOKUP($A531,Events!$B:$I,4,FALSE)</f>
        <v>0</v>
      </c>
      <c r="AC531">
        <f>VLOOKUP($A531,Events!$B:$I,5,FALSE)</f>
        <v>0</v>
      </c>
      <c r="AD531">
        <f>VLOOKUP($A531,Events!$B:$I,6,FALSE)</f>
        <v>0</v>
      </c>
      <c r="AE531">
        <f>VLOOKUP($A531,Events!$B:$I,7,FALSE)</f>
        <v>0</v>
      </c>
      <c r="AF531">
        <f>VLOOKUP($A531,Events!$B:$I,8,FALSE)</f>
        <v>0</v>
      </c>
    </row>
    <row r="532" spans="1:32" ht="15" customHeight="1" x14ac:dyDescent="0.3">
      <c r="A532" t="s">
        <v>24894</v>
      </c>
      <c r="B532" t="s">
        <v>24615</v>
      </c>
      <c r="C532" t="s">
        <v>24214</v>
      </c>
      <c r="D532" t="s">
        <v>675</v>
      </c>
      <c r="E532" t="s">
        <v>87</v>
      </c>
      <c r="F532" t="s">
        <v>24363</v>
      </c>
      <c r="G532" s="2" t="s">
        <v>24900</v>
      </c>
      <c r="H532" t="s">
        <v>25</v>
      </c>
      <c r="I532" s="1">
        <v>1</v>
      </c>
      <c r="J532" s="1">
        <v>0</v>
      </c>
      <c r="K532" s="1">
        <v>1</v>
      </c>
      <c r="L532" s="1">
        <v>0</v>
      </c>
      <c r="M532" s="1">
        <v>1</v>
      </c>
      <c r="O532" s="1">
        <f t="shared" si="72"/>
        <v>5</v>
      </c>
      <c r="P532" s="1">
        <f t="shared" si="73"/>
        <v>3</v>
      </c>
      <c r="Q532" s="1">
        <f t="shared" si="74"/>
        <v>0</v>
      </c>
      <c r="R532" s="1">
        <f t="shared" si="75"/>
        <v>2</v>
      </c>
      <c r="S532" s="1">
        <f t="shared" si="76"/>
        <v>0</v>
      </c>
      <c r="T532" s="1">
        <f t="shared" si="77"/>
        <v>0</v>
      </c>
      <c r="U532" s="1">
        <f t="shared" si="78"/>
        <v>0</v>
      </c>
      <c r="V532" s="1">
        <f t="shared" si="79"/>
        <v>3</v>
      </c>
      <c r="W532" s="19">
        <f>VLOOKUP(E532,'Win Rate'!B:I,8,FALSE)</f>
        <v>0.51546391752577314</v>
      </c>
      <c r="X532" s="20">
        <f>VLOOKUP(E532,'Win Rate'!B:J,9,FALSE)</f>
        <v>10.748858560120498</v>
      </c>
      <c r="Y532" s="18" cm="1">
        <f t="array" ref="Y532">IFERROR(INDEX($Z$2:$Z531,SUMPRODUCT(MAX(ROW($D$2:$D531)*($D532=$D$2:$D531))-1)),_xlfn.IFNA(IF(VLOOKUP(D532,'4.2 Elo (Values)'!A:C,3,FALSE)&gt;0,VLOOKUP(Results!D532,'4.2 Elo (Values)'!A:C,3,FALSE),400),400))</f>
        <v>603.15755535805795</v>
      </c>
      <c r="Z532" s="18">
        <f>Y532+(IFERROR(VLOOKUP(D532,'4.2 Elo (Values)'!A:J,10,FALSE),40)*(V532-(1/(10^(((AVERAGEIFS(Y:Y,A:A,A532)+AVERAGEIFS(X:X,A:A,A532))-(Y532+X532))/400)+1)*O532)))</f>
        <v>592.8245346642484</v>
      </c>
      <c r="AA532" s="18">
        <f t="shared" si="80"/>
        <v>-10.333020693809544</v>
      </c>
      <c r="AB532">
        <f>VLOOKUP($A532,Events!$B:$I,4,FALSE)</f>
        <v>0</v>
      </c>
      <c r="AC532">
        <f>VLOOKUP($A532,Events!$B:$I,5,FALSE)</f>
        <v>0</v>
      </c>
      <c r="AD532">
        <f>VLOOKUP($A532,Events!$B:$I,6,FALSE)</f>
        <v>0</v>
      </c>
      <c r="AE532">
        <f>VLOOKUP($A532,Events!$B:$I,7,FALSE)</f>
        <v>0</v>
      </c>
      <c r="AF532">
        <f>VLOOKUP($A532,Events!$B:$I,8,FALSE)</f>
        <v>0</v>
      </c>
    </row>
    <row r="533" spans="1:32" ht="15" customHeight="1" x14ac:dyDescent="0.3">
      <c r="A533" t="s">
        <v>24894</v>
      </c>
      <c r="B533" t="s">
        <v>24615</v>
      </c>
      <c r="C533" t="s">
        <v>24214</v>
      </c>
      <c r="D533" t="s">
        <v>2689</v>
      </c>
      <c r="E533" t="s">
        <v>22</v>
      </c>
      <c r="F533" t="s">
        <v>54</v>
      </c>
      <c r="G533" s="2" t="s">
        <v>24901</v>
      </c>
      <c r="H533" t="s">
        <v>25</v>
      </c>
      <c r="I533" s="1">
        <v>1</v>
      </c>
      <c r="J533" s="1">
        <v>0</v>
      </c>
      <c r="K533" s="1">
        <v>0</v>
      </c>
      <c r="L533" s="1">
        <v>1</v>
      </c>
      <c r="M533" s="1">
        <v>1</v>
      </c>
      <c r="O533" s="1">
        <f t="shared" si="72"/>
        <v>5</v>
      </c>
      <c r="P533" s="1">
        <f t="shared" si="73"/>
        <v>3</v>
      </c>
      <c r="Q533" s="1">
        <f t="shared" si="74"/>
        <v>0</v>
      </c>
      <c r="R533" s="1">
        <f t="shared" si="75"/>
        <v>2</v>
      </c>
      <c r="S533" s="1">
        <f t="shared" si="76"/>
        <v>0</v>
      </c>
      <c r="T533" s="1">
        <f t="shared" si="77"/>
        <v>0</v>
      </c>
      <c r="U533" s="1">
        <f t="shared" si="78"/>
        <v>0</v>
      </c>
      <c r="V533" s="1">
        <f t="shared" si="79"/>
        <v>3</v>
      </c>
      <c r="W533" s="19">
        <f>VLOOKUP(E533,'Win Rate'!B:I,8,FALSE)</f>
        <v>0.5028490028490028</v>
      </c>
      <c r="X533" s="20">
        <f>VLOOKUP(E533,'Win Rate'!B:J,9,FALSE)</f>
        <v>1.9797113714570256</v>
      </c>
      <c r="Y533" s="18" cm="1">
        <f t="array" ref="Y533">IFERROR(INDEX($Z$2:$Z532,SUMPRODUCT(MAX(ROW($D$2:$D532)*($D533=$D$2:$D532))-1)),_xlfn.IFNA(IF(VLOOKUP(D533,'4.2 Elo (Values)'!A:C,3,FALSE)&gt;0,VLOOKUP(Results!D533,'4.2 Elo (Values)'!A:C,3,FALSE),400),400))</f>
        <v>444.90532703280047</v>
      </c>
      <c r="Z533" s="18">
        <f>Y533+(IFERROR(VLOOKUP(D533,'4.2 Elo (Values)'!A:J,10,FALSE),40)*(V533-(1/(10^(((AVERAGEIFS(Y:Y,A:A,A533)+AVERAGEIFS(X:X,A:A,A533))-(Y533+X533))/400)+1)*O533)))</f>
        <v>457.35949193063283</v>
      </c>
      <c r="AA533" s="18">
        <f t="shared" si="80"/>
        <v>12.454164897832356</v>
      </c>
      <c r="AB533">
        <f>VLOOKUP($A533,Events!$B:$I,4,FALSE)</f>
        <v>0</v>
      </c>
      <c r="AC533">
        <f>VLOOKUP($A533,Events!$B:$I,5,FALSE)</f>
        <v>0</v>
      </c>
      <c r="AD533">
        <f>VLOOKUP($A533,Events!$B:$I,6,FALSE)</f>
        <v>0</v>
      </c>
      <c r="AE533">
        <f>VLOOKUP($A533,Events!$B:$I,7,FALSE)</f>
        <v>0</v>
      </c>
      <c r="AF533">
        <f>VLOOKUP($A533,Events!$B:$I,8,FALSE)</f>
        <v>0</v>
      </c>
    </row>
    <row r="534" spans="1:32" ht="15" customHeight="1" x14ac:dyDescent="0.3">
      <c r="A534" t="s">
        <v>24894</v>
      </c>
      <c r="B534" t="s">
        <v>24615</v>
      </c>
      <c r="C534" t="s">
        <v>24214</v>
      </c>
      <c r="D534" t="s">
        <v>665</v>
      </c>
      <c r="E534" t="s">
        <v>98</v>
      </c>
      <c r="F534" t="s">
        <v>186</v>
      </c>
      <c r="G534" s="2" t="s">
        <v>24902</v>
      </c>
      <c r="H534" t="s">
        <v>25</v>
      </c>
      <c r="I534" s="1">
        <v>1</v>
      </c>
      <c r="J534" s="1">
        <v>1</v>
      </c>
      <c r="K534" s="1">
        <v>0</v>
      </c>
      <c r="L534" s="1">
        <v>1</v>
      </c>
      <c r="M534" s="1">
        <v>0</v>
      </c>
      <c r="O534" s="1">
        <f t="shared" si="72"/>
        <v>5</v>
      </c>
      <c r="P534" s="1">
        <f t="shared" si="73"/>
        <v>3</v>
      </c>
      <c r="Q534" s="1">
        <f t="shared" si="74"/>
        <v>0</v>
      </c>
      <c r="R534" s="1">
        <f t="shared" si="75"/>
        <v>2</v>
      </c>
      <c r="S534" s="1">
        <f t="shared" si="76"/>
        <v>0</v>
      </c>
      <c r="T534" s="1">
        <f t="shared" si="77"/>
        <v>0</v>
      </c>
      <c r="U534" s="1">
        <f t="shared" si="78"/>
        <v>0</v>
      </c>
      <c r="V534" s="1">
        <f t="shared" si="79"/>
        <v>3</v>
      </c>
      <c r="W534" s="19">
        <f>VLOOKUP(E534,'Win Rate'!B:I,8,FALSE)</f>
        <v>0.53611111111111109</v>
      </c>
      <c r="X534" s="20">
        <f>VLOOKUP(E534,'Win Rate'!B:J,9,FALSE)</f>
        <v>25.136335144076178</v>
      </c>
      <c r="Y534" s="18" cm="1">
        <f t="array" ref="Y534">IFERROR(INDEX($Z$2:$Z533,SUMPRODUCT(MAX(ROW($D$2:$D533)*($D534=$D$2:$D533))-1)),_xlfn.IFNA(IF(VLOOKUP(D534,'4.2 Elo (Values)'!A:C,3,FALSE)&gt;0,VLOOKUP(Results!D534,'4.2 Elo (Values)'!A:C,3,FALSE),400),400))</f>
        <v>607.93071535409331</v>
      </c>
      <c r="Z534" s="18">
        <f>Y534+(IFERROR(VLOOKUP(D534,'4.2 Elo (Values)'!A:J,10,FALSE),40)*(V534-(1/(10^(((AVERAGEIFS(Y:Y,A:A,A534)+AVERAGEIFS(X:X,A:A,A534))-(Y534+X534))/400)+1)*O534)))</f>
        <v>595.34897315673095</v>
      </c>
      <c r="AA534" s="18">
        <f t="shared" si="80"/>
        <v>-12.58174219736236</v>
      </c>
      <c r="AB534">
        <f>VLOOKUP($A534,Events!$B:$I,4,FALSE)</f>
        <v>0</v>
      </c>
      <c r="AC534">
        <f>VLOOKUP($A534,Events!$B:$I,5,FALSE)</f>
        <v>0</v>
      </c>
      <c r="AD534">
        <f>VLOOKUP($A534,Events!$B:$I,6,FALSE)</f>
        <v>0</v>
      </c>
      <c r="AE534">
        <f>VLOOKUP($A534,Events!$B:$I,7,FALSE)</f>
        <v>0</v>
      </c>
      <c r="AF534">
        <f>VLOOKUP($A534,Events!$B:$I,8,FALSE)</f>
        <v>0</v>
      </c>
    </row>
    <row r="535" spans="1:32" ht="15" customHeight="1" x14ac:dyDescent="0.3">
      <c r="A535" t="s">
        <v>24894</v>
      </c>
      <c r="B535" t="s">
        <v>24615</v>
      </c>
      <c r="C535" t="s">
        <v>24214</v>
      </c>
      <c r="D535" t="s">
        <v>24903</v>
      </c>
      <c r="E535" t="s">
        <v>49</v>
      </c>
      <c r="F535" t="s">
        <v>62</v>
      </c>
      <c r="G535" s="2" t="s">
        <v>24904</v>
      </c>
      <c r="H535" t="s">
        <v>25</v>
      </c>
      <c r="I535" s="1">
        <v>0</v>
      </c>
      <c r="J535" s="1">
        <v>1</v>
      </c>
      <c r="K535" s="1">
        <v>0</v>
      </c>
      <c r="L535" s="1">
        <v>1</v>
      </c>
      <c r="M535" s="1">
        <v>1</v>
      </c>
      <c r="O535" s="1">
        <f t="shared" si="72"/>
        <v>5</v>
      </c>
      <c r="P535" s="1">
        <f t="shared" si="73"/>
        <v>3</v>
      </c>
      <c r="Q535" s="1">
        <f t="shared" si="74"/>
        <v>0</v>
      </c>
      <c r="R535" s="1">
        <f t="shared" si="75"/>
        <v>2</v>
      </c>
      <c r="S535" s="1">
        <f t="shared" si="76"/>
        <v>0</v>
      </c>
      <c r="T535" s="1">
        <f t="shared" si="77"/>
        <v>0</v>
      </c>
      <c r="U535" s="1">
        <f t="shared" si="78"/>
        <v>0</v>
      </c>
      <c r="V535" s="1">
        <f t="shared" si="79"/>
        <v>3</v>
      </c>
      <c r="W535" s="19">
        <f>VLOOKUP(E535,'Win Rate'!B:I,8,FALSE)</f>
        <v>0.45549738219895286</v>
      </c>
      <c r="X535" s="20">
        <f>VLOOKUP(E535,'Win Rate'!B:J,9,FALSE)</f>
        <v>-31.005634672064751</v>
      </c>
      <c r="Y535" s="18" cm="1">
        <f t="array" ref="Y535">IFERROR(INDEX($Z$2:$Z534,SUMPRODUCT(MAX(ROW($D$2:$D534)*($D535=$D$2:$D534))-1)),_xlfn.IFNA(IF(VLOOKUP(D535,'4.2 Elo (Values)'!A:C,3,FALSE)&gt;0,VLOOKUP(Results!D535,'4.2 Elo (Values)'!A:C,3,FALSE),400),400))</f>
        <v>400</v>
      </c>
      <c r="Z535" s="18">
        <f>Y535+(IFERROR(VLOOKUP(D535,'4.2 Elo (Values)'!A:J,10,FALSE),40)*(V535-(1/(10^(((AVERAGEIFS(Y:Y,A:A,A535)+AVERAGEIFS(X:X,A:A,A535))-(Y535+X535))/400)+1)*O535)))</f>
        <v>446.6702239873494</v>
      </c>
      <c r="AA535" s="18">
        <f t="shared" si="80"/>
        <v>46.670223987349402</v>
      </c>
      <c r="AB535">
        <f>VLOOKUP($A535,Events!$B:$I,4,FALSE)</f>
        <v>0</v>
      </c>
      <c r="AC535">
        <f>VLOOKUP($A535,Events!$B:$I,5,FALSE)</f>
        <v>0</v>
      </c>
      <c r="AD535">
        <f>VLOOKUP($A535,Events!$B:$I,6,FALSE)</f>
        <v>0</v>
      </c>
      <c r="AE535">
        <f>VLOOKUP($A535,Events!$B:$I,7,FALSE)</f>
        <v>0</v>
      </c>
      <c r="AF535">
        <f>VLOOKUP($A535,Events!$B:$I,8,FALSE)</f>
        <v>0</v>
      </c>
    </row>
    <row r="536" spans="1:32" ht="15" customHeight="1" x14ac:dyDescent="0.3">
      <c r="A536" t="s">
        <v>24894</v>
      </c>
      <c r="B536" t="s">
        <v>24615</v>
      </c>
      <c r="C536" t="s">
        <v>24214</v>
      </c>
      <c r="D536" t="s">
        <v>1459</v>
      </c>
      <c r="E536" t="s">
        <v>42</v>
      </c>
      <c r="F536" t="s">
        <v>24197</v>
      </c>
      <c r="G536" s="2" t="s">
        <v>24905</v>
      </c>
      <c r="H536" t="s">
        <v>25</v>
      </c>
      <c r="I536" s="1">
        <v>0</v>
      </c>
      <c r="J536" s="1">
        <v>1</v>
      </c>
      <c r="K536" s="1">
        <v>1</v>
      </c>
      <c r="L536" s="1">
        <v>0</v>
      </c>
      <c r="M536" s="1">
        <v>1</v>
      </c>
      <c r="O536" s="1">
        <f t="shared" si="72"/>
        <v>5</v>
      </c>
      <c r="P536" s="1">
        <f t="shared" si="73"/>
        <v>3</v>
      </c>
      <c r="Q536" s="1">
        <f t="shared" si="74"/>
        <v>0</v>
      </c>
      <c r="R536" s="1">
        <f t="shared" si="75"/>
        <v>2</v>
      </c>
      <c r="S536" s="1">
        <f t="shared" si="76"/>
        <v>0</v>
      </c>
      <c r="T536" s="1">
        <f t="shared" si="77"/>
        <v>0</v>
      </c>
      <c r="U536" s="1">
        <f t="shared" si="78"/>
        <v>0</v>
      </c>
      <c r="V536" s="1">
        <f t="shared" si="79"/>
        <v>3</v>
      </c>
      <c r="W536" s="19">
        <f>VLOOKUP(E536,'Win Rate'!B:I,8,FALSE)</f>
        <v>0.47570850202429149</v>
      </c>
      <c r="X536" s="20">
        <f>VLOOKUP(E536,'Win Rate'!B:J,9,FALSE)</f>
        <v>-16.89276072380623</v>
      </c>
      <c r="Y536" s="18" cm="1">
        <f t="array" ref="Y536">IFERROR(INDEX($Z$2:$Z535,SUMPRODUCT(MAX(ROW($D$2:$D535)*($D536=$D$2:$D535))-1)),_xlfn.IFNA(IF(VLOOKUP(D536,'4.2 Elo (Values)'!A:C,3,FALSE)&gt;0,VLOOKUP(Results!D536,'4.2 Elo (Values)'!A:C,3,FALSE),400),400))</f>
        <v>489.65399471268239</v>
      </c>
      <c r="Z536" s="18">
        <f>Y536+(IFERROR(VLOOKUP(D536,'4.2 Elo (Values)'!A:J,10,FALSE),40)*(V536-(1/(10^(((AVERAGEIFS(Y:Y,A:A,A536)+AVERAGEIFS(X:X,A:A,A536))-(Y536+X536))/400)+1)*O536)))</f>
        <v>498.386521005166</v>
      </c>
      <c r="AA536" s="18">
        <f t="shared" si="80"/>
        <v>8.7325262924836125</v>
      </c>
      <c r="AB536">
        <f>VLOOKUP($A536,Events!$B:$I,4,FALSE)</f>
        <v>0</v>
      </c>
      <c r="AC536">
        <f>VLOOKUP($A536,Events!$B:$I,5,FALSE)</f>
        <v>0</v>
      </c>
      <c r="AD536">
        <f>VLOOKUP($A536,Events!$B:$I,6,FALSE)</f>
        <v>0</v>
      </c>
      <c r="AE536">
        <f>VLOOKUP($A536,Events!$B:$I,7,FALSE)</f>
        <v>0</v>
      </c>
      <c r="AF536">
        <f>VLOOKUP($A536,Events!$B:$I,8,FALSE)</f>
        <v>0</v>
      </c>
    </row>
    <row r="537" spans="1:32" ht="15" customHeight="1" x14ac:dyDescent="0.3">
      <c r="A537" t="s">
        <v>24894</v>
      </c>
      <c r="B537" t="s">
        <v>24615</v>
      </c>
      <c r="C537" t="s">
        <v>24214</v>
      </c>
      <c r="D537" t="s">
        <v>951</v>
      </c>
      <c r="E537" t="s">
        <v>45</v>
      </c>
      <c r="F537" t="s">
        <v>236</v>
      </c>
      <c r="G537" s="2" t="s">
        <v>24906</v>
      </c>
      <c r="H537" t="s">
        <v>25</v>
      </c>
      <c r="I537" s="1">
        <v>1</v>
      </c>
      <c r="J537" s="1">
        <v>1</v>
      </c>
      <c r="K537" s="1">
        <v>1</v>
      </c>
      <c r="L537" s="1">
        <v>0</v>
      </c>
      <c r="M537" s="1">
        <v>0</v>
      </c>
      <c r="O537" s="1">
        <f t="shared" si="72"/>
        <v>5</v>
      </c>
      <c r="P537" s="1">
        <f t="shared" si="73"/>
        <v>3</v>
      </c>
      <c r="Q537" s="1">
        <f t="shared" si="74"/>
        <v>0</v>
      </c>
      <c r="R537" s="1">
        <f t="shared" si="75"/>
        <v>2</v>
      </c>
      <c r="S537" s="1">
        <f t="shared" si="76"/>
        <v>1</v>
      </c>
      <c r="T537" s="1">
        <f t="shared" si="77"/>
        <v>0</v>
      </c>
      <c r="U537" s="1">
        <f t="shared" si="78"/>
        <v>0</v>
      </c>
      <c r="V537" s="1">
        <f t="shared" si="79"/>
        <v>3</v>
      </c>
      <c r="W537" s="19">
        <f>VLOOKUP(E537,'Win Rate'!B:I,8,FALSE)</f>
        <v>0.42152466367713004</v>
      </c>
      <c r="X537" s="20">
        <f>VLOOKUP(E537,'Win Rate'!B:J,9,FALSE)</f>
        <v>-54.98474267982013</v>
      </c>
      <c r="Y537" s="18" cm="1">
        <f t="array" ref="Y537">IFERROR(INDEX($Z$2:$Z536,SUMPRODUCT(MAX(ROW($D$2:$D536)*($D537=$D$2:$D536))-1)),_xlfn.IFNA(IF(VLOOKUP(D537,'4.2 Elo (Values)'!A:C,3,FALSE)&gt;0,VLOOKUP(Results!D537,'4.2 Elo (Values)'!A:C,3,FALSE),400),400))</f>
        <v>537.1848457908668</v>
      </c>
      <c r="Z537" s="18">
        <f>Y537+(IFERROR(VLOOKUP(D537,'4.2 Elo (Values)'!A:J,10,FALSE),40)*(V537-(1/(10^(((AVERAGEIFS(Y:Y,A:A,A537)+AVERAGEIFS(X:X,A:A,A537))-(Y537+X537))/400)+1)*O537)))</f>
        <v>544.56115014079592</v>
      </c>
      <c r="AA537" s="18">
        <f t="shared" si="80"/>
        <v>7.3763043499291143</v>
      </c>
      <c r="AB537">
        <f>VLOOKUP($A537,Events!$B:$I,4,FALSE)</f>
        <v>0</v>
      </c>
      <c r="AC537">
        <f>VLOOKUP($A537,Events!$B:$I,5,FALSE)</f>
        <v>0</v>
      </c>
      <c r="AD537">
        <f>VLOOKUP($A537,Events!$B:$I,6,FALSE)</f>
        <v>0</v>
      </c>
      <c r="AE537">
        <f>VLOOKUP($A537,Events!$B:$I,7,FALSE)</f>
        <v>0</v>
      </c>
      <c r="AF537">
        <f>VLOOKUP($A537,Events!$B:$I,8,FALSE)</f>
        <v>0</v>
      </c>
    </row>
    <row r="538" spans="1:32" ht="15" customHeight="1" x14ac:dyDescent="0.3">
      <c r="A538" t="s">
        <v>24894</v>
      </c>
      <c r="B538" t="s">
        <v>24615</v>
      </c>
      <c r="C538" t="s">
        <v>24214</v>
      </c>
      <c r="D538" t="s">
        <v>5388</v>
      </c>
      <c r="E538" t="s">
        <v>479</v>
      </c>
      <c r="F538" t="s">
        <v>34</v>
      </c>
      <c r="G538" s="2" t="s">
        <v>24907</v>
      </c>
      <c r="H538" t="s">
        <v>25</v>
      </c>
      <c r="I538" s="1">
        <v>0</v>
      </c>
      <c r="J538" s="1">
        <v>0.5</v>
      </c>
      <c r="K538" s="1">
        <v>1</v>
      </c>
      <c r="L538" s="1">
        <v>0</v>
      </c>
      <c r="M538" s="1">
        <v>1</v>
      </c>
      <c r="O538" s="1">
        <f t="shared" si="72"/>
        <v>5</v>
      </c>
      <c r="P538" s="1">
        <f t="shared" si="73"/>
        <v>2</v>
      </c>
      <c r="Q538" s="1">
        <f t="shared" si="74"/>
        <v>1</v>
      </c>
      <c r="R538" s="1">
        <f t="shared" si="75"/>
        <v>2</v>
      </c>
      <c r="S538" s="1">
        <f t="shared" si="76"/>
        <v>0</v>
      </c>
      <c r="T538" s="1">
        <f t="shared" si="77"/>
        <v>0</v>
      </c>
      <c r="U538" s="1">
        <f t="shared" si="78"/>
        <v>0</v>
      </c>
      <c r="V538" s="1">
        <f t="shared" si="79"/>
        <v>2.5</v>
      </c>
      <c r="W538" s="19">
        <f>VLOOKUP(E538,'Win Rate'!B:I,8,FALSE)</f>
        <v>0.5723140495867769</v>
      </c>
      <c r="X538" s="20">
        <f>VLOOKUP(E538,'Win Rate'!B:J,9,FALSE)</f>
        <v>50.603769443012347</v>
      </c>
      <c r="Y538" s="18" cm="1">
        <f t="array" ref="Y538">IFERROR(INDEX($Z$2:$Z537,SUMPRODUCT(MAX(ROW($D$2:$D537)*($D538=$D$2:$D537))-1)),_xlfn.IFNA(IF(VLOOKUP(D538,'4.2 Elo (Values)'!A:C,3,FALSE)&gt;0,VLOOKUP(Results!D538,'4.2 Elo (Values)'!A:C,3,FALSE),400),400))</f>
        <v>416.74861164308436</v>
      </c>
      <c r="Z538" s="18">
        <f>Y538+(IFERROR(VLOOKUP(D538,'4.2 Elo (Values)'!A:J,10,FALSE),40)*(V538-(1/(10^(((AVERAGEIFS(Y:Y,A:A,A538)+AVERAGEIFS(X:X,A:A,A538))-(Y538+X538))/400)+1)*O538)))</f>
        <v>415.76994529135379</v>
      </c>
      <c r="AA538" s="18">
        <f t="shared" si="80"/>
        <v>-0.97866635173056693</v>
      </c>
      <c r="AB538">
        <f>VLOOKUP($A538,Events!$B:$I,4,FALSE)</f>
        <v>0</v>
      </c>
      <c r="AC538">
        <f>VLOOKUP($A538,Events!$B:$I,5,FALSE)</f>
        <v>0</v>
      </c>
      <c r="AD538">
        <f>VLOOKUP($A538,Events!$B:$I,6,FALSE)</f>
        <v>0</v>
      </c>
      <c r="AE538">
        <f>VLOOKUP($A538,Events!$B:$I,7,FALSE)</f>
        <v>0</v>
      </c>
      <c r="AF538">
        <f>VLOOKUP($A538,Events!$B:$I,8,FALSE)</f>
        <v>0</v>
      </c>
    </row>
    <row r="539" spans="1:32" ht="15" customHeight="1" x14ac:dyDescent="0.3">
      <c r="A539" t="s">
        <v>24894</v>
      </c>
      <c r="B539" t="s">
        <v>24615</v>
      </c>
      <c r="C539" t="s">
        <v>24214</v>
      </c>
      <c r="D539" t="s">
        <v>24908</v>
      </c>
      <c r="E539" t="s">
        <v>103</v>
      </c>
      <c r="F539" t="s">
        <v>24206</v>
      </c>
      <c r="G539" s="2" t="s">
        <v>24909</v>
      </c>
      <c r="H539" t="s">
        <v>25</v>
      </c>
      <c r="I539" s="1">
        <v>0</v>
      </c>
      <c r="J539" s="1">
        <v>0.5</v>
      </c>
      <c r="K539" s="1">
        <v>1</v>
      </c>
      <c r="L539" s="1">
        <v>1</v>
      </c>
      <c r="M539" s="1">
        <v>0</v>
      </c>
      <c r="O539" s="1">
        <f t="shared" si="72"/>
        <v>5</v>
      </c>
      <c r="P539" s="1">
        <f t="shared" si="73"/>
        <v>2</v>
      </c>
      <c r="Q539" s="1">
        <f t="shared" si="74"/>
        <v>1</v>
      </c>
      <c r="R539" s="1">
        <f t="shared" si="75"/>
        <v>2</v>
      </c>
      <c r="S539" s="1">
        <f t="shared" si="76"/>
        <v>0</v>
      </c>
      <c r="T539" s="1">
        <f t="shared" si="77"/>
        <v>0</v>
      </c>
      <c r="U539" s="1">
        <f t="shared" si="78"/>
        <v>0</v>
      </c>
      <c r="V539" s="1">
        <f t="shared" si="79"/>
        <v>2.5</v>
      </c>
      <c r="W539" s="19">
        <f>VLOOKUP(E539,'Win Rate'!B:I,8,FALSE)</f>
        <v>0.59113300492610843</v>
      </c>
      <c r="X539" s="20">
        <f>VLOOKUP(E539,'Win Rate'!B:J,9,FALSE)</f>
        <v>64.041261468620419</v>
      </c>
      <c r="Y539" s="18" cm="1">
        <f t="array" ref="Y539">IFERROR(INDEX($Z$2:$Z538,SUMPRODUCT(MAX(ROW($D$2:$D538)*($D539=$D$2:$D538))-1)),_xlfn.IFNA(IF(VLOOKUP(D539,'4.2 Elo (Values)'!A:C,3,FALSE)&gt;0,VLOOKUP(Results!D539,'4.2 Elo (Values)'!A:C,3,FALSE),400),400))</f>
        <v>400</v>
      </c>
      <c r="Z539" s="18">
        <f>Y539+(IFERROR(VLOOKUP(D539,'4.2 Elo (Values)'!A:J,10,FALSE),40)*(V539-(1/(10^(((AVERAGEIFS(Y:Y,A:A,A539)+AVERAGEIFS(X:X,A:A,A539))-(Y539+X539))/400)+1)*O539)))</f>
        <v>399.97431923592109</v>
      </c>
      <c r="AA539" s="18">
        <f t="shared" si="80"/>
        <v>-2.5680764078913398E-2</v>
      </c>
      <c r="AB539">
        <f>VLOOKUP($A539,Events!$B:$I,4,FALSE)</f>
        <v>0</v>
      </c>
      <c r="AC539">
        <f>VLOOKUP($A539,Events!$B:$I,5,FALSE)</f>
        <v>0</v>
      </c>
      <c r="AD539">
        <f>VLOOKUP($A539,Events!$B:$I,6,FALSE)</f>
        <v>0</v>
      </c>
      <c r="AE539">
        <f>VLOOKUP($A539,Events!$B:$I,7,FALSE)</f>
        <v>0</v>
      </c>
      <c r="AF539">
        <f>VLOOKUP($A539,Events!$B:$I,8,FALSE)</f>
        <v>0</v>
      </c>
    </row>
    <row r="540" spans="1:32" ht="15" customHeight="1" x14ac:dyDescent="0.3">
      <c r="A540" t="s">
        <v>24894</v>
      </c>
      <c r="B540" t="s">
        <v>24615</v>
      </c>
      <c r="C540" t="s">
        <v>24214</v>
      </c>
      <c r="D540" t="s">
        <v>8989</v>
      </c>
      <c r="E540" t="s">
        <v>121</v>
      </c>
      <c r="F540" t="s">
        <v>24207</v>
      </c>
      <c r="G540" s="2" t="s">
        <v>24910</v>
      </c>
      <c r="H540" t="s">
        <v>25</v>
      </c>
      <c r="I540" s="1">
        <v>0</v>
      </c>
      <c r="J540" s="1">
        <v>0</v>
      </c>
      <c r="K540" s="1">
        <v>1</v>
      </c>
      <c r="L540" s="1">
        <v>1</v>
      </c>
      <c r="M540" s="1">
        <v>0</v>
      </c>
      <c r="O540" s="1">
        <f t="shared" si="72"/>
        <v>5</v>
      </c>
      <c r="P540" s="1">
        <f t="shared" si="73"/>
        <v>2</v>
      </c>
      <c r="Q540" s="1">
        <f t="shared" si="74"/>
        <v>0</v>
      </c>
      <c r="R540" s="1">
        <f t="shared" si="75"/>
        <v>3</v>
      </c>
      <c r="S540" s="1">
        <f t="shared" si="76"/>
        <v>0</v>
      </c>
      <c r="T540" s="1">
        <f t="shared" si="77"/>
        <v>0</v>
      </c>
      <c r="U540" s="1">
        <f t="shared" si="78"/>
        <v>0</v>
      </c>
      <c r="V540" s="1">
        <f t="shared" si="79"/>
        <v>2</v>
      </c>
      <c r="W540" s="19">
        <f>VLOOKUP(E540,'Win Rate'!B:I,8,FALSE)</f>
        <v>0.60373443983402486</v>
      </c>
      <c r="X540" s="20">
        <f>VLOOKUP(E540,'Win Rate'!B:J,9,FALSE)</f>
        <v>73.143848695271856</v>
      </c>
      <c r="Y540" s="18" cm="1">
        <f t="array" ref="Y540">IFERROR(INDEX($Z$2:$Z539,SUMPRODUCT(MAX(ROW($D$2:$D539)*($D540=$D$2:$D539))-1)),_xlfn.IFNA(IF(VLOOKUP(D540,'4.2 Elo (Values)'!A:C,3,FALSE)&gt;0,VLOOKUP(Results!D540,'4.2 Elo (Values)'!A:C,3,FALSE),400),400))</f>
        <v>403.2394741182701</v>
      </c>
      <c r="Z540" s="18">
        <f>Y540+(IFERROR(VLOOKUP(D540,'4.2 Elo (Values)'!A:J,10,FALSE),40)*(V540-(1/(10^(((AVERAGEIFS(Y:Y,A:A,A540)+AVERAGEIFS(X:X,A:A,A540))-(Y540+X540))/400)+1)*O540)))</f>
        <v>379.6629886401355</v>
      </c>
      <c r="AA540" s="18">
        <f t="shared" si="80"/>
        <v>-23.5764854781346</v>
      </c>
      <c r="AB540">
        <f>VLOOKUP($A540,Events!$B:$I,4,FALSE)</f>
        <v>0</v>
      </c>
      <c r="AC540">
        <f>VLOOKUP($A540,Events!$B:$I,5,FALSE)</f>
        <v>0</v>
      </c>
      <c r="AD540">
        <f>VLOOKUP($A540,Events!$B:$I,6,FALSE)</f>
        <v>0</v>
      </c>
      <c r="AE540">
        <f>VLOOKUP($A540,Events!$B:$I,7,FALSE)</f>
        <v>0</v>
      </c>
      <c r="AF540">
        <f>VLOOKUP($A540,Events!$B:$I,8,FALSE)</f>
        <v>0</v>
      </c>
    </row>
    <row r="541" spans="1:32" ht="15" customHeight="1" x14ac:dyDescent="0.3">
      <c r="A541" t="s">
        <v>24894</v>
      </c>
      <c r="B541" t="s">
        <v>24615</v>
      </c>
      <c r="C541" t="s">
        <v>24214</v>
      </c>
      <c r="D541" t="s">
        <v>941</v>
      </c>
      <c r="E541" t="s">
        <v>95</v>
      </c>
      <c r="F541" t="s">
        <v>304</v>
      </c>
      <c r="G541" s="2" t="s">
        <v>24911</v>
      </c>
      <c r="H541" t="s">
        <v>25</v>
      </c>
      <c r="I541" s="1">
        <v>0</v>
      </c>
      <c r="J541" s="1">
        <v>0</v>
      </c>
      <c r="K541" s="1">
        <v>0</v>
      </c>
      <c r="L541" s="1">
        <v>1</v>
      </c>
      <c r="M541" s="1">
        <v>1</v>
      </c>
      <c r="O541" s="1">
        <f t="shared" si="72"/>
        <v>5</v>
      </c>
      <c r="P541" s="1">
        <f t="shared" si="73"/>
        <v>2</v>
      </c>
      <c r="Q541" s="1">
        <f t="shared" si="74"/>
        <v>0</v>
      </c>
      <c r="R541" s="1">
        <f t="shared" si="75"/>
        <v>3</v>
      </c>
      <c r="S541" s="1">
        <f t="shared" si="76"/>
        <v>0</v>
      </c>
      <c r="T541" s="1">
        <f t="shared" si="77"/>
        <v>0</v>
      </c>
      <c r="U541" s="1">
        <f t="shared" si="78"/>
        <v>0</v>
      </c>
      <c r="V541" s="1">
        <f t="shared" si="79"/>
        <v>2</v>
      </c>
      <c r="W541" s="19">
        <f>VLOOKUP(E541,'Win Rate'!B:I,8,FALSE)</f>
        <v>0.5084269662921348</v>
      </c>
      <c r="X541" s="20">
        <f>VLOOKUP(E541,'Win Rate'!B:J,9,FALSE)</f>
        <v>5.8562104731559854</v>
      </c>
      <c r="Y541" s="18" cm="1">
        <f t="array" ref="Y541">IFERROR(INDEX($Z$2:$Z540,SUMPRODUCT(MAX(ROW($D$2:$D540)*($D541=$D$2:$D540))-1)),_xlfn.IFNA(IF(VLOOKUP(D541,'4.2 Elo (Values)'!A:C,3,FALSE)&gt;0,VLOOKUP(Results!D541,'4.2 Elo (Values)'!A:C,3,FALSE),400),400))</f>
        <v>537.71407381312599</v>
      </c>
      <c r="Z541" s="18">
        <f>Y541+(IFERROR(VLOOKUP(D541,'4.2 Elo (Values)'!A:J,10,FALSE),40)*(V541-(1/(10^(((AVERAGEIFS(Y:Y,A:A,A541)+AVERAGEIFS(X:X,A:A,A541))-(Y541+X541))/400)+1)*O541)))</f>
        <v>516.45253057500145</v>
      </c>
      <c r="AA541" s="18">
        <f t="shared" si="80"/>
        <v>-21.261543238124545</v>
      </c>
      <c r="AB541">
        <f>VLOOKUP($A541,Events!$B:$I,4,FALSE)</f>
        <v>0</v>
      </c>
      <c r="AC541">
        <f>VLOOKUP($A541,Events!$B:$I,5,FALSE)</f>
        <v>0</v>
      </c>
      <c r="AD541">
        <f>VLOOKUP($A541,Events!$B:$I,6,FALSE)</f>
        <v>0</v>
      </c>
      <c r="AE541">
        <f>VLOOKUP($A541,Events!$B:$I,7,FALSE)</f>
        <v>0</v>
      </c>
      <c r="AF541">
        <f>VLOOKUP($A541,Events!$B:$I,8,FALSE)</f>
        <v>0</v>
      </c>
    </row>
    <row r="542" spans="1:32" ht="15" customHeight="1" x14ac:dyDescent="0.3">
      <c r="A542" t="s">
        <v>24894</v>
      </c>
      <c r="B542" t="s">
        <v>24615</v>
      </c>
      <c r="C542" t="s">
        <v>24214</v>
      </c>
      <c r="D542" t="s">
        <v>16950</v>
      </c>
      <c r="E542" t="s">
        <v>27</v>
      </c>
      <c r="F542" t="s">
        <v>125</v>
      </c>
      <c r="G542" s="2" t="s">
        <v>24912</v>
      </c>
      <c r="H542" t="s">
        <v>25</v>
      </c>
      <c r="I542" s="1">
        <v>0</v>
      </c>
      <c r="J542" s="1">
        <v>0</v>
      </c>
      <c r="K542" s="1">
        <v>1</v>
      </c>
      <c r="L542" s="1">
        <v>0</v>
      </c>
      <c r="M542" s="1">
        <v>1</v>
      </c>
      <c r="O542" s="1">
        <f t="shared" si="72"/>
        <v>5</v>
      </c>
      <c r="P542" s="1">
        <f t="shared" si="73"/>
        <v>2</v>
      </c>
      <c r="Q542" s="1">
        <f t="shared" si="74"/>
        <v>0</v>
      </c>
      <c r="R542" s="1">
        <f t="shared" si="75"/>
        <v>3</v>
      </c>
      <c r="S542" s="1">
        <f t="shared" si="76"/>
        <v>0</v>
      </c>
      <c r="T542" s="1">
        <f t="shared" si="77"/>
        <v>0</v>
      </c>
      <c r="U542" s="1">
        <f t="shared" si="78"/>
        <v>0</v>
      </c>
      <c r="V542" s="1">
        <f t="shared" si="79"/>
        <v>2</v>
      </c>
      <c r="W542" s="19">
        <f>VLOOKUP(E542,'Win Rate'!B:I,8,FALSE)</f>
        <v>0.43775100401606426</v>
      </c>
      <c r="X542" s="20">
        <f>VLOOKUP(E542,'Win Rate'!B:J,9,FALSE)</f>
        <v>-43.480615095045756</v>
      </c>
      <c r="Y542" s="18" cm="1">
        <f t="array" ref="Y542">IFERROR(INDEX($Z$2:$Z541,SUMPRODUCT(MAX(ROW($D$2:$D541)*($D542=$D$2:$D541))-1)),_xlfn.IFNA(IF(VLOOKUP(D542,'4.2 Elo (Values)'!A:C,3,FALSE)&gt;0,VLOOKUP(Results!D542,'4.2 Elo (Values)'!A:C,3,FALSE),400),400))</f>
        <v>377.09402164895459</v>
      </c>
      <c r="Z542" s="18">
        <f>Y542+(IFERROR(VLOOKUP(D542,'4.2 Elo (Values)'!A:J,10,FALSE),40)*(V542-(1/(10^(((AVERAGEIFS(Y:Y,A:A,A542)+AVERAGEIFS(X:X,A:A,A542))-(Y542+X542))/400)+1)*O542)))</f>
        <v>392.94237567738844</v>
      </c>
      <c r="AA542" s="18">
        <f t="shared" si="80"/>
        <v>15.848354028433846</v>
      </c>
      <c r="AB542">
        <f>VLOOKUP($A542,Events!$B:$I,4,FALSE)</f>
        <v>0</v>
      </c>
      <c r="AC542">
        <f>VLOOKUP($A542,Events!$B:$I,5,FALSE)</f>
        <v>0</v>
      </c>
      <c r="AD542">
        <f>VLOOKUP($A542,Events!$B:$I,6,FALSE)</f>
        <v>0</v>
      </c>
      <c r="AE542">
        <f>VLOOKUP($A542,Events!$B:$I,7,FALSE)</f>
        <v>0</v>
      </c>
      <c r="AF542">
        <f>VLOOKUP($A542,Events!$B:$I,8,FALSE)</f>
        <v>0</v>
      </c>
    </row>
    <row r="543" spans="1:32" ht="15" customHeight="1" x14ac:dyDescent="0.3">
      <c r="A543" t="s">
        <v>24894</v>
      </c>
      <c r="B543" t="s">
        <v>24615</v>
      </c>
      <c r="C543" t="s">
        <v>24214</v>
      </c>
      <c r="D543" t="s">
        <v>8764</v>
      </c>
      <c r="E543" t="s">
        <v>27</v>
      </c>
      <c r="F543" t="s">
        <v>125</v>
      </c>
      <c r="G543" s="2" t="s">
        <v>24913</v>
      </c>
      <c r="H543" t="s">
        <v>25</v>
      </c>
      <c r="I543" s="1">
        <v>0</v>
      </c>
      <c r="J543" s="1">
        <v>1</v>
      </c>
      <c r="K543" s="1">
        <v>0</v>
      </c>
      <c r="L543" s="1">
        <v>0</v>
      </c>
      <c r="M543" s="1">
        <v>1</v>
      </c>
      <c r="O543" s="1">
        <f t="shared" si="72"/>
        <v>5</v>
      </c>
      <c r="P543" s="1">
        <f t="shared" si="73"/>
        <v>2</v>
      </c>
      <c r="Q543" s="1">
        <f t="shared" si="74"/>
        <v>0</v>
      </c>
      <c r="R543" s="1">
        <f t="shared" si="75"/>
        <v>3</v>
      </c>
      <c r="S543" s="1">
        <f t="shared" si="76"/>
        <v>0</v>
      </c>
      <c r="T543" s="1">
        <f t="shared" si="77"/>
        <v>0</v>
      </c>
      <c r="U543" s="1">
        <f t="shared" si="78"/>
        <v>0</v>
      </c>
      <c r="V543" s="1">
        <f t="shared" si="79"/>
        <v>2</v>
      </c>
      <c r="W543" s="19">
        <f>VLOOKUP(E543,'Win Rate'!B:I,8,FALSE)</f>
        <v>0.43775100401606426</v>
      </c>
      <c r="X543" s="20">
        <f>VLOOKUP(E543,'Win Rate'!B:J,9,FALSE)</f>
        <v>-43.480615095045756</v>
      </c>
      <c r="Y543" s="18" cm="1">
        <f t="array" ref="Y543">IFERROR(INDEX($Z$2:$Z542,SUMPRODUCT(MAX(ROW($D$2:$D542)*($D543=$D$2:$D542))-1)),_xlfn.IFNA(IF(VLOOKUP(D543,'4.2 Elo (Values)'!A:C,3,FALSE)&gt;0,VLOOKUP(Results!D543,'4.2 Elo (Values)'!A:C,3,FALSE),400),400))</f>
        <v>404.2607657469793</v>
      </c>
      <c r="Z543" s="18">
        <f>Y543+(IFERROR(VLOOKUP(D543,'4.2 Elo (Values)'!A:J,10,FALSE),40)*(V543-(1/(10^(((AVERAGEIFS(Y:Y,A:A,A543)+AVERAGEIFS(X:X,A:A,A543))-(Y543+X543))/400)+1)*O543)))</f>
        <v>413.11289759704903</v>
      </c>
      <c r="AA543" s="18">
        <f t="shared" si="80"/>
        <v>8.8521318500697248</v>
      </c>
      <c r="AB543">
        <f>VLOOKUP($A543,Events!$B:$I,4,FALSE)</f>
        <v>0</v>
      </c>
      <c r="AC543">
        <f>VLOOKUP($A543,Events!$B:$I,5,FALSE)</f>
        <v>0</v>
      </c>
      <c r="AD543">
        <f>VLOOKUP($A543,Events!$B:$I,6,FALSE)</f>
        <v>0</v>
      </c>
      <c r="AE543">
        <f>VLOOKUP($A543,Events!$B:$I,7,FALSE)</f>
        <v>0</v>
      </c>
      <c r="AF543">
        <f>VLOOKUP($A543,Events!$B:$I,8,FALSE)</f>
        <v>0</v>
      </c>
    </row>
    <row r="544" spans="1:32" ht="15" customHeight="1" x14ac:dyDescent="0.3">
      <c r="A544" t="s">
        <v>24894</v>
      </c>
      <c r="B544" t="s">
        <v>24615</v>
      </c>
      <c r="C544" t="s">
        <v>24214</v>
      </c>
      <c r="D544" t="s">
        <v>1938</v>
      </c>
      <c r="E544" t="s">
        <v>49</v>
      </c>
      <c r="F544" t="s">
        <v>62</v>
      </c>
      <c r="G544" s="2" t="s">
        <v>24914</v>
      </c>
      <c r="H544" t="s">
        <v>25</v>
      </c>
      <c r="I544" s="1">
        <v>1</v>
      </c>
      <c r="J544" s="1">
        <v>1</v>
      </c>
      <c r="K544" s="1">
        <v>0</v>
      </c>
      <c r="L544" s="1">
        <v>0</v>
      </c>
      <c r="M544" s="1">
        <v>0</v>
      </c>
      <c r="O544" s="1">
        <f t="shared" si="72"/>
        <v>5</v>
      </c>
      <c r="P544" s="1">
        <f t="shared" si="73"/>
        <v>2</v>
      </c>
      <c r="Q544" s="1">
        <f t="shared" si="74"/>
        <v>0</v>
      </c>
      <c r="R544" s="1">
        <f t="shared" si="75"/>
        <v>3</v>
      </c>
      <c r="S544" s="1">
        <f t="shared" si="76"/>
        <v>0</v>
      </c>
      <c r="T544" s="1">
        <f t="shared" si="77"/>
        <v>0</v>
      </c>
      <c r="U544" s="1">
        <f t="shared" si="78"/>
        <v>0</v>
      </c>
      <c r="V544" s="1">
        <f t="shared" si="79"/>
        <v>2</v>
      </c>
      <c r="W544" s="19">
        <f>VLOOKUP(E544,'Win Rate'!B:I,8,FALSE)</f>
        <v>0.45549738219895286</v>
      </c>
      <c r="X544" s="20">
        <f>VLOOKUP(E544,'Win Rate'!B:J,9,FALSE)</f>
        <v>-31.005634672064751</v>
      </c>
      <c r="Y544" s="18" cm="1">
        <f t="array" ref="Y544">IFERROR(INDEX($Z$2:$Z543,SUMPRODUCT(MAX(ROW($D$2:$D543)*($D544=$D$2:$D543))-1)),_xlfn.IFNA(IF(VLOOKUP(D544,'4.2 Elo (Values)'!A:C,3,FALSE)&gt;0,VLOOKUP(Results!D544,'4.2 Elo (Values)'!A:C,3,FALSE),400),400))</f>
        <v>498.35280116340363</v>
      </c>
      <c r="Z544" s="18">
        <f>Y544+(IFERROR(VLOOKUP(D544,'4.2 Elo (Values)'!A:J,10,FALSE),40)*(V544-(1/(10^(((AVERAGEIFS(Y:Y,A:A,A544)+AVERAGEIFS(X:X,A:A,A544))-(Y544+X544))/400)+1)*O544)))</f>
        <v>487.86421835628192</v>
      </c>
      <c r="AA544" s="18">
        <f t="shared" si="80"/>
        <v>-10.488582807121702</v>
      </c>
      <c r="AB544">
        <f>VLOOKUP($A544,Events!$B:$I,4,FALSE)</f>
        <v>0</v>
      </c>
      <c r="AC544">
        <f>VLOOKUP($A544,Events!$B:$I,5,FALSE)</f>
        <v>0</v>
      </c>
      <c r="AD544">
        <f>VLOOKUP($A544,Events!$B:$I,6,FALSE)</f>
        <v>0</v>
      </c>
      <c r="AE544">
        <f>VLOOKUP($A544,Events!$B:$I,7,FALSE)</f>
        <v>0</v>
      </c>
      <c r="AF544">
        <f>VLOOKUP($A544,Events!$B:$I,8,FALSE)</f>
        <v>0</v>
      </c>
    </row>
    <row r="545" spans="1:32" ht="15" customHeight="1" x14ac:dyDescent="0.3">
      <c r="A545" t="s">
        <v>24894</v>
      </c>
      <c r="B545" t="s">
        <v>24615</v>
      </c>
      <c r="C545" t="s">
        <v>24214</v>
      </c>
      <c r="D545" t="s">
        <v>22388</v>
      </c>
      <c r="E545" t="s">
        <v>17</v>
      </c>
      <c r="F545" t="s">
        <v>18</v>
      </c>
      <c r="G545" s="2" t="s">
        <v>24915</v>
      </c>
      <c r="H545" t="s">
        <v>25</v>
      </c>
      <c r="I545" s="1">
        <v>1</v>
      </c>
      <c r="J545" s="1">
        <v>0</v>
      </c>
      <c r="K545" s="1">
        <v>0</v>
      </c>
      <c r="L545" s="1">
        <v>1</v>
      </c>
      <c r="M545" s="1">
        <v>0</v>
      </c>
      <c r="O545" s="1">
        <f t="shared" si="72"/>
        <v>5</v>
      </c>
      <c r="P545" s="1">
        <f t="shared" si="73"/>
        <v>2</v>
      </c>
      <c r="Q545" s="1">
        <f t="shared" si="74"/>
        <v>0</v>
      </c>
      <c r="R545" s="1">
        <f t="shared" si="75"/>
        <v>3</v>
      </c>
      <c r="S545" s="1">
        <f t="shared" si="76"/>
        <v>0</v>
      </c>
      <c r="T545" s="1">
        <f t="shared" si="77"/>
        <v>0</v>
      </c>
      <c r="U545" s="1">
        <f t="shared" si="78"/>
        <v>0</v>
      </c>
      <c r="V545" s="1">
        <f t="shared" si="79"/>
        <v>2</v>
      </c>
      <c r="W545" s="19">
        <f>VLOOKUP(E545,'Win Rate'!B:I,8,FALSE)</f>
        <v>0.48888888888888887</v>
      </c>
      <c r="X545" s="20">
        <f>VLOOKUP(E545,'Win Rate'!B:J,9,FALSE)</f>
        <v>-7.7220620781546527</v>
      </c>
      <c r="Y545" s="18" cm="1">
        <f t="array" ref="Y545">IFERROR(INDEX($Z$2:$Z544,SUMPRODUCT(MAX(ROW($D$2:$D544)*($D545=$D$2:$D544))-1)),_xlfn.IFNA(IF(VLOOKUP(D545,'4.2 Elo (Values)'!A:C,3,FALSE)&gt;0,VLOOKUP(Results!D545,'4.2 Elo (Values)'!A:C,3,FALSE),400),400))</f>
        <v>325.52152079316812</v>
      </c>
      <c r="Z545" s="18">
        <f>Y545+(IFERROR(VLOOKUP(D545,'4.2 Elo (Values)'!A:J,10,FALSE),40)*(V545-(1/(10^(((AVERAGEIFS(Y:Y,A:A,A545)+AVERAGEIFS(X:X,A:A,A545))-(Y545+X545))/400)+1)*O545)))</f>
        <v>345.27022969419596</v>
      </c>
      <c r="AA545" s="18">
        <f t="shared" si="80"/>
        <v>19.74870890102784</v>
      </c>
      <c r="AB545">
        <f>VLOOKUP($A545,Events!$B:$I,4,FALSE)</f>
        <v>0</v>
      </c>
      <c r="AC545">
        <f>VLOOKUP($A545,Events!$B:$I,5,FALSE)</f>
        <v>0</v>
      </c>
      <c r="AD545">
        <f>VLOOKUP($A545,Events!$B:$I,6,FALSE)</f>
        <v>0</v>
      </c>
      <c r="AE545">
        <f>VLOOKUP($A545,Events!$B:$I,7,FALSE)</f>
        <v>0</v>
      </c>
      <c r="AF545">
        <f>VLOOKUP($A545,Events!$B:$I,8,FALSE)</f>
        <v>0</v>
      </c>
    </row>
    <row r="546" spans="1:32" ht="15" customHeight="1" x14ac:dyDescent="0.3">
      <c r="A546" t="s">
        <v>24894</v>
      </c>
      <c r="B546" t="s">
        <v>24615</v>
      </c>
      <c r="C546" t="s">
        <v>24214</v>
      </c>
      <c r="D546" t="s">
        <v>2545</v>
      </c>
      <c r="E546" t="s">
        <v>49</v>
      </c>
      <c r="F546" t="s">
        <v>62</v>
      </c>
      <c r="G546" s="2" t="s">
        <v>24916</v>
      </c>
      <c r="H546" t="s">
        <v>25</v>
      </c>
      <c r="I546" s="1">
        <v>1</v>
      </c>
      <c r="J546" s="1">
        <v>0.5</v>
      </c>
      <c r="K546" s="1">
        <v>0</v>
      </c>
      <c r="L546" s="1">
        <v>0</v>
      </c>
      <c r="M546" s="1">
        <v>0</v>
      </c>
      <c r="O546" s="1">
        <f t="shared" si="72"/>
        <v>5</v>
      </c>
      <c r="P546" s="1">
        <f t="shared" si="73"/>
        <v>1</v>
      </c>
      <c r="Q546" s="1">
        <f t="shared" si="74"/>
        <v>1</v>
      </c>
      <c r="R546" s="1">
        <f t="shared" si="75"/>
        <v>3</v>
      </c>
      <c r="S546" s="1">
        <f t="shared" si="76"/>
        <v>0</v>
      </c>
      <c r="T546" s="1">
        <f t="shared" si="77"/>
        <v>0</v>
      </c>
      <c r="U546" s="1">
        <f t="shared" si="78"/>
        <v>0</v>
      </c>
      <c r="V546" s="1">
        <f t="shared" si="79"/>
        <v>1.5</v>
      </c>
      <c r="W546" s="19">
        <f>VLOOKUP(E546,'Win Rate'!B:I,8,FALSE)</f>
        <v>0.45549738219895286</v>
      </c>
      <c r="X546" s="20">
        <f>VLOOKUP(E546,'Win Rate'!B:J,9,FALSE)</f>
        <v>-31.005634672064751</v>
      </c>
      <c r="Y546" s="18" cm="1">
        <f t="array" ref="Y546">IFERROR(INDEX($Z$2:$Z545,SUMPRODUCT(MAX(ROW($D$2:$D545)*($D546=$D$2:$D545))-1)),_xlfn.IFNA(IF(VLOOKUP(D546,'4.2 Elo (Values)'!A:C,3,FALSE)&gt;0,VLOOKUP(Results!D546,'4.2 Elo (Values)'!A:C,3,FALSE),400),400))</f>
        <v>459.92507512833845</v>
      </c>
      <c r="Z546" s="18">
        <f>Y546+(IFERROR(VLOOKUP(D546,'4.2 Elo (Values)'!A:J,10,FALSE),40)*(V546-(1/(10^(((AVERAGEIFS(Y:Y,A:A,A546)+AVERAGEIFS(X:X,A:A,A546))-(Y546+X546))/400)+1)*O546)))</f>
        <v>429.97423326172367</v>
      </c>
      <c r="AA546" s="18">
        <f t="shared" si="80"/>
        <v>-29.95084186661478</v>
      </c>
      <c r="AB546">
        <f>VLOOKUP($A546,Events!$B:$I,4,FALSE)</f>
        <v>0</v>
      </c>
      <c r="AC546">
        <f>VLOOKUP($A546,Events!$B:$I,5,FALSE)</f>
        <v>0</v>
      </c>
      <c r="AD546">
        <f>VLOOKUP($A546,Events!$B:$I,6,FALSE)</f>
        <v>0</v>
      </c>
      <c r="AE546">
        <f>VLOOKUP($A546,Events!$B:$I,7,FALSE)</f>
        <v>0</v>
      </c>
      <c r="AF546">
        <f>VLOOKUP($A546,Events!$B:$I,8,FALSE)</f>
        <v>0</v>
      </c>
    </row>
    <row r="547" spans="1:32" ht="15" customHeight="1" x14ac:dyDescent="0.3">
      <c r="A547" t="s">
        <v>24894</v>
      </c>
      <c r="B547" t="s">
        <v>24615</v>
      </c>
      <c r="C547" t="s">
        <v>24214</v>
      </c>
      <c r="D547" t="s">
        <v>2826</v>
      </c>
      <c r="E547" t="s">
        <v>95</v>
      </c>
      <c r="F547" t="s">
        <v>304</v>
      </c>
      <c r="G547" s="2" t="s">
        <v>24917</v>
      </c>
      <c r="H547" t="s">
        <v>25</v>
      </c>
      <c r="I547" s="1">
        <v>0</v>
      </c>
      <c r="J547" s="1">
        <v>1</v>
      </c>
      <c r="K547" s="1">
        <v>0</v>
      </c>
      <c r="L547" s="1">
        <v>0</v>
      </c>
      <c r="M547" s="1">
        <v>0</v>
      </c>
      <c r="O547" s="1">
        <f t="shared" si="72"/>
        <v>5</v>
      </c>
      <c r="P547" s="1">
        <f t="shared" si="73"/>
        <v>1</v>
      </c>
      <c r="Q547" s="1">
        <f t="shared" si="74"/>
        <v>0</v>
      </c>
      <c r="R547" s="1">
        <f t="shared" si="75"/>
        <v>4</v>
      </c>
      <c r="S547" s="1">
        <f t="shared" si="76"/>
        <v>0</v>
      </c>
      <c r="T547" s="1">
        <f t="shared" si="77"/>
        <v>0</v>
      </c>
      <c r="U547" s="1">
        <f t="shared" si="78"/>
        <v>0</v>
      </c>
      <c r="V547" s="1">
        <f t="shared" si="79"/>
        <v>1</v>
      </c>
      <c r="W547" s="19">
        <f>VLOOKUP(E547,'Win Rate'!B:I,8,FALSE)</f>
        <v>0.5084269662921348</v>
      </c>
      <c r="X547" s="20">
        <f>VLOOKUP(E547,'Win Rate'!B:J,9,FALSE)</f>
        <v>5.8562104731559854</v>
      </c>
      <c r="Y547" s="18" cm="1">
        <f t="array" ref="Y547">IFERROR(INDEX($Z$2:$Z546,SUMPRODUCT(MAX(ROW($D$2:$D546)*($D547=$D$2:$D546))-1)),_xlfn.IFNA(IF(VLOOKUP(D547,'4.2 Elo (Values)'!A:C,3,FALSE)&gt;0,VLOOKUP(Results!D547,'4.2 Elo (Values)'!A:C,3,FALSE),400),400))</f>
        <v>446.4952072230011</v>
      </c>
      <c r="Z547" s="18">
        <f>Y547+(IFERROR(VLOOKUP(D547,'4.2 Elo (Values)'!A:J,10,FALSE),40)*(V547-(1/(10^(((AVERAGEIFS(Y:Y,A:A,A547)+AVERAGEIFS(X:X,A:A,A547))-(Y547+X547))/400)+1)*O547)))</f>
        <v>418.16405047121737</v>
      </c>
      <c r="AA547" s="18">
        <f t="shared" si="80"/>
        <v>-28.331156751783737</v>
      </c>
      <c r="AB547">
        <f>VLOOKUP($A547,Events!$B:$I,4,FALSE)</f>
        <v>0</v>
      </c>
      <c r="AC547">
        <f>VLOOKUP($A547,Events!$B:$I,5,FALSE)</f>
        <v>0</v>
      </c>
      <c r="AD547">
        <f>VLOOKUP($A547,Events!$B:$I,6,FALSE)</f>
        <v>0</v>
      </c>
      <c r="AE547">
        <f>VLOOKUP($A547,Events!$B:$I,7,FALSE)</f>
        <v>0</v>
      </c>
      <c r="AF547">
        <f>VLOOKUP($A547,Events!$B:$I,8,FALSE)</f>
        <v>0</v>
      </c>
    </row>
    <row r="548" spans="1:32" ht="15" customHeight="1" x14ac:dyDescent="0.3">
      <c r="A548" t="s">
        <v>24894</v>
      </c>
      <c r="B548" t="s">
        <v>24615</v>
      </c>
      <c r="C548" t="s">
        <v>24214</v>
      </c>
      <c r="D548" t="s">
        <v>23166</v>
      </c>
      <c r="E548" t="s">
        <v>98</v>
      </c>
      <c r="F548" t="s">
        <v>186</v>
      </c>
      <c r="G548" s="2" t="s">
        <v>24918</v>
      </c>
      <c r="H548" t="s">
        <v>25</v>
      </c>
      <c r="I548" s="1">
        <v>1</v>
      </c>
      <c r="J548" s="1">
        <v>0</v>
      </c>
      <c r="K548" s="1">
        <v>0</v>
      </c>
      <c r="L548" s="1">
        <v>0</v>
      </c>
      <c r="M548" s="1">
        <v>0</v>
      </c>
      <c r="O548" s="1">
        <f t="shared" si="72"/>
        <v>5</v>
      </c>
      <c r="P548" s="1">
        <f t="shared" si="73"/>
        <v>1</v>
      </c>
      <c r="Q548" s="1">
        <f t="shared" si="74"/>
        <v>0</v>
      </c>
      <c r="R548" s="1">
        <f t="shared" si="75"/>
        <v>4</v>
      </c>
      <c r="S548" s="1">
        <f t="shared" si="76"/>
        <v>0</v>
      </c>
      <c r="T548" s="1">
        <f t="shared" si="77"/>
        <v>0</v>
      </c>
      <c r="U548" s="1">
        <f t="shared" si="78"/>
        <v>0</v>
      </c>
      <c r="V548" s="1">
        <f t="shared" si="79"/>
        <v>1</v>
      </c>
      <c r="W548" s="19">
        <f>VLOOKUP(E548,'Win Rate'!B:I,8,FALSE)</f>
        <v>0.53611111111111109</v>
      </c>
      <c r="X548" s="20">
        <f>VLOOKUP(E548,'Win Rate'!B:J,9,FALSE)</f>
        <v>25.136335144076178</v>
      </c>
      <c r="Y548" s="18" cm="1">
        <f t="array" ref="Y548">IFERROR(INDEX($Z$2:$Z547,SUMPRODUCT(MAX(ROW($D$2:$D547)*($D548=$D$2:$D547))-1)),_xlfn.IFNA(IF(VLOOKUP(D548,'4.2 Elo (Values)'!A:C,3,FALSE)&gt;0,VLOOKUP(Results!D548,'4.2 Elo (Values)'!A:C,3,FALSE),400),400))</f>
        <v>389.43514597005714</v>
      </c>
      <c r="Z548" s="18">
        <f>Y548+(IFERROR(VLOOKUP(D548,'4.2 Elo (Values)'!A:J,10,FALSE),40)*(V548-(1/(10^(((AVERAGEIFS(Y:Y,A:A,A548)+AVERAGEIFS(X:X,A:A,A548))-(Y548+X548))/400)+1)*O548)))</f>
        <v>343.55307697181564</v>
      </c>
      <c r="AA548" s="18">
        <f t="shared" si="80"/>
        <v>-45.882068998241493</v>
      </c>
      <c r="AB548">
        <f>VLOOKUP($A548,Events!$B:$I,4,FALSE)</f>
        <v>0</v>
      </c>
      <c r="AC548">
        <f>VLOOKUP($A548,Events!$B:$I,5,FALSE)</f>
        <v>0</v>
      </c>
      <c r="AD548">
        <f>VLOOKUP($A548,Events!$B:$I,6,FALSE)</f>
        <v>0</v>
      </c>
      <c r="AE548">
        <f>VLOOKUP($A548,Events!$B:$I,7,FALSE)</f>
        <v>0</v>
      </c>
      <c r="AF548">
        <f>VLOOKUP($A548,Events!$B:$I,8,FALSE)</f>
        <v>0</v>
      </c>
    </row>
    <row r="549" spans="1:32" ht="15" customHeight="1" x14ac:dyDescent="0.3">
      <c r="A549" t="s">
        <v>24894</v>
      </c>
      <c r="B549" t="s">
        <v>24615</v>
      </c>
      <c r="C549" t="s">
        <v>24214</v>
      </c>
      <c r="D549" t="s">
        <v>21100</v>
      </c>
      <c r="E549" t="s">
        <v>42</v>
      </c>
      <c r="F549" t="s">
        <v>43</v>
      </c>
      <c r="G549" s="2" t="s">
        <v>24919</v>
      </c>
      <c r="H549" t="s">
        <v>25</v>
      </c>
      <c r="I549" s="1">
        <v>0</v>
      </c>
      <c r="J549" s="1">
        <v>0</v>
      </c>
      <c r="K549" s="1">
        <v>0</v>
      </c>
      <c r="L549" s="1">
        <v>1</v>
      </c>
      <c r="M549" s="1">
        <v>0</v>
      </c>
      <c r="O549" s="1">
        <f t="shared" si="72"/>
        <v>5</v>
      </c>
      <c r="P549" s="1">
        <f t="shared" si="73"/>
        <v>1</v>
      </c>
      <c r="Q549" s="1">
        <f t="shared" si="74"/>
        <v>0</v>
      </c>
      <c r="R549" s="1">
        <f t="shared" si="75"/>
        <v>4</v>
      </c>
      <c r="S549" s="1">
        <f t="shared" si="76"/>
        <v>0</v>
      </c>
      <c r="T549" s="1">
        <f t="shared" si="77"/>
        <v>0</v>
      </c>
      <c r="U549" s="1">
        <f t="shared" si="78"/>
        <v>0</v>
      </c>
      <c r="V549" s="1">
        <f t="shared" si="79"/>
        <v>1</v>
      </c>
      <c r="W549" s="19">
        <f>VLOOKUP(E549,'Win Rate'!B:I,8,FALSE)</f>
        <v>0.47570850202429149</v>
      </c>
      <c r="X549" s="20">
        <f>VLOOKUP(E549,'Win Rate'!B:J,9,FALSE)</f>
        <v>-16.89276072380623</v>
      </c>
      <c r="Y549" s="18" cm="1">
        <f t="array" ref="Y549">IFERROR(INDEX($Z$2:$Z548,SUMPRODUCT(MAX(ROW($D$2:$D548)*($D549=$D$2:$D548))-1)),_xlfn.IFNA(IF(VLOOKUP(D549,'4.2 Elo (Values)'!A:C,3,FALSE)&gt;0,VLOOKUP(Results!D549,'4.2 Elo (Values)'!A:C,3,FALSE),400),400))</f>
        <v>352.19872749571607</v>
      </c>
      <c r="Z549" s="18">
        <f>Y549+(IFERROR(VLOOKUP(D549,'4.2 Elo (Values)'!A:J,10,FALSE),40)*(V549-(1/(10^(((AVERAGEIFS(Y:Y,A:A,A549)+AVERAGEIFS(X:X,A:A,A549))-(Y549+X549))/400)+1)*O549)))</f>
        <v>327.62178906687751</v>
      </c>
      <c r="AA549" s="18">
        <f t="shared" si="80"/>
        <v>-24.57693842883856</v>
      </c>
      <c r="AB549">
        <f>VLOOKUP($A549,Events!$B:$I,4,FALSE)</f>
        <v>0</v>
      </c>
      <c r="AC549">
        <f>VLOOKUP($A549,Events!$B:$I,5,FALSE)</f>
        <v>0</v>
      </c>
      <c r="AD549">
        <f>VLOOKUP($A549,Events!$B:$I,6,FALSE)</f>
        <v>0</v>
      </c>
      <c r="AE549">
        <f>VLOOKUP($A549,Events!$B:$I,7,FALSE)</f>
        <v>0</v>
      </c>
      <c r="AF549">
        <f>VLOOKUP($A549,Events!$B:$I,8,FALSE)</f>
        <v>0</v>
      </c>
    </row>
    <row r="550" spans="1:32" ht="15" customHeight="1" x14ac:dyDescent="0.3">
      <c r="A550" t="s">
        <v>24894</v>
      </c>
      <c r="B550" t="s">
        <v>24615</v>
      </c>
      <c r="C550" t="s">
        <v>24214</v>
      </c>
      <c r="D550" t="s">
        <v>10552</v>
      </c>
      <c r="E550" t="s">
        <v>95</v>
      </c>
      <c r="F550" t="s">
        <v>304</v>
      </c>
      <c r="G550" s="2" t="s">
        <v>24920</v>
      </c>
      <c r="H550" t="s">
        <v>25</v>
      </c>
      <c r="I550" s="1">
        <v>0</v>
      </c>
      <c r="J550" s="1">
        <v>0</v>
      </c>
      <c r="K550" s="1">
        <v>0</v>
      </c>
      <c r="L550" s="1">
        <v>0</v>
      </c>
      <c r="M550" s="1">
        <v>0</v>
      </c>
      <c r="O550" s="1">
        <f t="shared" si="72"/>
        <v>5</v>
      </c>
      <c r="P550" s="1">
        <f t="shared" si="73"/>
        <v>0</v>
      </c>
      <c r="Q550" s="1">
        <f t="shared" si="74"/>
        <v>0</v>
      </c>
      <c r="R550" s="1">
        <f t="shared" si="75"/>
        <v>5</v>
      </c>
      <c r="S550" s="1">
        <f t="shared" si="76"/>
        <v>0</v>
      </c>
      <c r="T550" s="1">
        <f t="shared" si="77"/>
        <v>0</v>
      </c>
      <c r="U550" s="1">
        <f t="shared" si="78"/>
        <v>0</v>
      </c>
      <c r="V550" s="1">
        <f t="shared" si="79"/>
        <v>0</v>
      </c>
      <c r="W550" s="19">
        <f>VLOOKUP(E550,'Win Rate'!B:I,8,FALSE)</f>
        <v>0.5084269662921348</v>
      </c>
      <c r="X550" s="20">
        <f>VLOOKUP(E550,'Win Rate'!B:J,9,FALSE)</f>
        <v>5.8562104731559854</v>
      </c>
      <c r="Y550" s="18" cm="1">
        <f t="array" ref="Y550">IFERROR(INDEX($Z$2:$Z549,SUMPRODUCT(MAX(ROW($D$2:$D549)*($D550=$D$2:$D549))-1)),_xlfn.IFNA(IF(VLOOKUP(D550,'4.2 Elo (Values)'!A:C,3,FALSE)&gt;0,VLOOKUP(Results!D550,'4.2 Elo (Values)'!A:C,3,FALSE),400),400))</f>
        <v>395.62416069011073</v>
      </c>
      <c r="Z550" s="18">
        <f>Y550+(IFERROR(VLOOKUP(D550,'4.2 Elo (Values)'!A:J,10,FALSE),40)*(V550-(1/(10^(((AVERAGEIFS(Y:Y,A:A,A550)+AVERAGEIFS(X:X,A:A,A550))-(Y550+X550))/400)+1)*O550)))</f>
        <v>313.41364695268771</v>
      </c>
      <c r="AA550" s="18">
        <f t="shared" si="80"/>
        <v>-82.210513737423014</v>
      </c>
      <c r="AB550">
        <f>VLOOKUP($A550,Events!$B:$I,4,FALSE)</f>
        <v>0</v>
      </c>
      <c r="AC550">
        <f>VLOOKUP($A550,Events!$B:$I,5,FALSE)</f>
        <v>0</v>
      </c>
      <c r="AD550">
        <f>VLOOKUP($A550,Events!$B:$I,6,FALSE)</f>
        <v>0</v>
      </c>
      <c r="AE550">
        <f>VLOOKUP($A550,Events!$B:$I,7,FALSE)</f>
        <v>0</v>
      </c>
      <c r="AF550">
        <f>VLOOKUP($A550,Events!$B:$I,8,FALSE)</f>
        <v>0</v>
      </c>
    </row>
    <row r="551" spans="1:32" ht="15" customHeight="1" x14ac:dyDescent="0.3">
      <c r="A551" t="s">
        <v>24921</v>
      </c>
      <c r="B551" t="s">
        <v>24615</v>
      </c>
      <c r="C551" t="s">
        <v>24214</v>
      </c>
      <c r="D551" t="s">
        <v>450</v>
      </c>
      <c r="E551" t="s">
        <v>33</v>
      </c>
      <c r="F551" t="s">
        <v>184</v>
      </c>
      <c r="G551" s="2" t="s">
        <v>24922</v>
      </c>
      <c r="H551" t="s">
        <v>25</v>
      </c>
      <c r="I551" s="1">
        <v>1</v>
      </c>
      <c r="J551" s="1">
        <v>1</v>
      </c>
      <c r="K551" s="1">
        <v>1</v>
      </c>
      <c r="L551" s="1">
        <v>1</v>
      </c>
      <c r="M551" s="1">
        <v>1</v>
      </c>
      <c r="O551" s="1">
        <f t="shared" si="72"/>
        <v>5</v>
      </c>
      <c r="P551" s="1">
        <f t="shared" si="73"/>
        <v>5</v>
      </c>
      <c r="Q551" s="1">
        <f t="shared" si="74"/>
        <v>0</v>
      </c>
      <c r="R551" s="1">
        <f t="shared" si="75"/>
        <v>0</v>
      </c>
      <c r="S551" s="1">
        <f t="shared" si="76"/>
        <v>1</v>
      </c>
      <c r="T551" s="1">
        <f t="shared" si="77"/>
        <v>1</v>
      </c>
      <c r="U551" s="1">
        <f t="shared" si="78"/>
        <v>1</v>
      </c>
      <c r="V551" s="1">
        <f t="shared" si="79"/>
        <v>5</v>
      </c>
      <c r="W551" s="19">
        <f>VLOOKUP(E551,'Win Rate'!B:I,8,FALSE)</f>
        <v>0.5723140495867769</v>
      </c>
      <c r="X551" s="20">
        <f>VLOOKUP(E551,'Win Rate'!B:J,9,FALSE)</f>
        <v>50.603769443012347</v>
      </c>
      <c r="Y551" s="18" cm="1">
        <f t="array" ref="Y551">IFERROR(INDEX($Z$2:$Z550,SUMPRODUCT(MAX(ROW($D$2:$D550)*($D551=$D$2:$D550))-1)),_xlfn.IFNA(IF(VLOOKUP(D551,'4.2 Elo (Values)'!A:C,3,FALSE)&gt;0,VLOOKUP(Results!D551,'4.2 Elo (Values)'!A:C,3,FALSE),400),400))</f>
        <v>529.22134384767151</v>
      </c>
      <c r="Z551" s="18">
        <f>Y551+(IFERROR(VLOOKUP(D551,'4.2 Elo (Values)'!A:J,10,FALSE),40)*(V551-(1/(10^(((AVERAGEIFS(Y:Y,A:A,A551)+AVERAGEIFS(X:X,A:A,A551))-(Y551+X551))/400)+1)*O551)))</f>
        <v>556.33176267687668</v>
      </c>
      <c r="AA551" s="18">
        <f t="shared" si="80"/>
        <v>27.110418829205173</v>
      </c>
      <c r="AB551">
        <f>VLOOKUP($A551,Events!$B:$I,4,FALSE)</f>
        <v>0</v>
      </c>
      <c r="AC551">
        <f>VLOOKUP($A551,Events!$B:$I,5,FALSE)</f>
        <v>0</v>
      </c>
      <c r="AD551">
        <f>VLOOKUP($A551,Events!$B:$I,6,FALSE)</f>
        <v>0</v>
      </c>
      <c r="AE551">
        <f>VLOOKUP($A551,Events!$B:$I,7,FALSE)</f>
        <v>0</v>
      </c>
      <c r="AF551">
        <f>VLOOKUP($A551,Events!$B:$I,8,FALSE)</f>
        <v>0</v>
      </c>
    </row>
    <row r="552" spans="1:32" ht="15" customHeight="1" x14ac:dyDescent="0.3">
      <c r="A552" t="s">
        <v>24921</v>
      </c>
      <c r="B552" t="s">
        <v>24615</v>
      </c>
      <c r="C552" t="s">
        <v>24214</v>
      </c>
      <c r="D552" t="s">
        <v>24923</v>
      </c>
      <c r="E552" t="s">
        <v>24208</v>
      </c>
      <c r="F552" t="s">
        <v>12</v>
      </c>
      <c r="G552" s="2" t="s">
        <v>24924</v>
      </c>
      <c r="H552" t="s">
        <v>25</v>
      </c>
      <c r="I552" s="1">
        <v>1</v>
      </c>
      <c r="J552" s="1">
        <v>1</v>
      </c>
      <c r="K552" s="1">
        <v>1</v>
      </c>
      <c r="L552" s="1">
        <v>0</v>
      </c>
      <c r="M552" s="1">
        <v>1</v>
      </c>
      <c r="O552" s="1">
        <f t="shared" si="72"/>
        <v>5</v>
      </c>
      <c r="P552" s="1">
        <f t="shared" si="73"/>
        <v>4</v>
      </c>
      <c r="Q552" s="1">
        <f t="shared" si="74"/>
        <v>0</v>
      </c>
      <c r="R552" s="1">
        <f t="shared" si="75"/>
        <v>1</v>
      </c>
      <c r="S552" s="1">
        <f t="shared" si="76"/>
        <v>1</v>
      </c>
      <c r="T552" s="1">
        <f t="shared" si="77"/>
        <v>0</v>
      </c>
      <c r="U552" s="1">
        <f t="shared" si="78"/>
        <v>0</v>
      </c>
      <c r="V552" s="1">
        <f t="shared" si="79"/>
        <v>4</v>
      </c>
      <c r="W552" s="19">
        <f>VLOOKUP(E552,'Win Rate'!B:I,8,FALSE)</f>
        <v>0.46802325581395349</v>
      </c>
      <c r="X552" s="20">
        <f>VLOOKUP(E552,'Win Rate'!B:J,9,FALSE)</f>
        <v>-22.250085479431931</v>
      </c>
      <c r="Y552" s="18" cm="1">
        <f t="array" ref="Y552">IFERROR(INDEX($Z$2:$Z551,SUMPRODUCT(MAX(ROW($D$2:$D551)*($D552=$D$2:$D551))-1)),_xlfn.IFNA(IF(VLOOKUP(D552,'4.2 Elo (Values)'!A:C,3,FALSE)&gt;0,VLOOKUP(Results!D552,'4.2 Elo (Values)'!A:C,3,FALSE),400),400))</f>
        <v>400</v>
      </c>
      <c r="Z552" s="18">
        <f>Y552+(IFERROR(VLOOKUP(D552,'4.2 Elo (Values)'!A:J,10,FALSE),40)*(V552-(1/(10^(((AVERAGEIFS(Y:Y,A:A,A552)+AVERAGEIFS(X:X,A:A,A552))-(Y552+X552))/400)+1)*O552)))</f>
        <v>468.68857440777185</v>
      </c>
      <c r="AA552" s="18">
        <f t="shared" si="80"/>
        <v>68.688574407771853</v>
      </c>
      <c r="AB552">
        <f>VLOOKUP($A552,Events!$B:$I,4,FALSE)</f>
        <v>0</v>
      </c>
      <c r="AC552">
        <f>VLOOKUP($A552,Events!$B:$I,5,FALSE)</f>
        <v>0</v>
      </c>
      <c r="AD552">
        <f>VLOOKUP($A552,Events!$B:$I,6,FALSE)</f>
        <v>0</v>
      </c>
      <c r="AE552">
        <f>VLOOKUP($A552,Events!$B:$I,7,FALSE)</f>
        <v>0</v>
      </c>
      <c r="AF552">
        <f>VLOOKUP($A552,Events!$B:$I,8,FALSE)</f>
        <v>0</v>
      </c>
    </row>
    <row r="553" spans="1:32" ht="15" customHeight="1" x14ac:dyDescent="0.3">
      <c r="A553" t="s">
        <v>24921</v>
      </c>
      <c r="B553" t="s">
        <v>24615</v>
      </c>
      <c r="C553" t="s">
        <v>24214</v>
      </c>
      <c r="D553" t="s">
        <v>464</v>
      </c>
      <c r="E553" t="s">
        <v>24208</v>
      </c>
      <c r="F553" t="s">
        <v>12</v>
      </c>
      <c r="G553" s="2" t="s">
        <v>24925</v>
      </c>
      <c r="H553" t="s">
        <v>25</v>
      </c>
      <c r="I553" s="1">
        <v>1</v>
      </c>
      <c r="J553" s="1">
        <v>0</v>
      </c>
      <c r="K553" s="1">
        <v>1</v>
      </c>
      <c r="L553" s="1">
        <v>1</v>
      </c>
      <c r="M553" s="1">
        <v>1</v>
      </c>
      <c r="O553" s="1">
        <f t="shared" si="72"/>
        <v>5</v>
      </c>
      <c r="P553" s="1">
        <f t="shared" si="73"/>
        <v>4</v>
      </c>
      <c r="Q553" s="1">
        <f t="shared" si="74"/>
        <v>0</v>
      </c>
      <c r="R553" s="1">
        <f t="shared" si="75"/>
        <v>1</v>
      </c>
      <c r="S553" s="1">
        <f t="shared" si="76"/>
        <v>0</v>
      </c>
      <c r="T553" s="1">
        <f t="shared" si="77"/>
        <v>0</v>
      </c>
      <c r="U553" s="1">
        <f t="shared" si="78"/>
        <v>0</v>
      </c>
      <c r="V553" s="1">
        <f t="shared" si="79"/>
        <v>4</v>
      </c>
      <c r="W553" s="19">
        <f>VLOOKUP(E553,'Win Rate'!B:I,8,FALSE)</f>
        <v>0.46802325581395349</v>
      </c>
      <c r="X553" s="20">
        <f>VLOOKUP(E553,'Win Rate'!B:J,9,FALSE)</f>
        <v>-22.250085479431931</v>
      </c>
      <c r="Y553" s="18" cm="1">
        <f t="array" ref="Y553">IFERROR(INDEX($Z$2:$Z552,SUMPRODUCT(MAX(ROW($D$2:$D552)*($D553=$D$2:$D552))-1)),_xlfn.IFNA(IF(VLOOKUP(D553,'4.2 Elo (Values)'!A:C,3,FALSE)&gt;0,VLOOKUP(Results!D553,'4.2 Elo (Values)'!A:C,3,FALSE),400),400))</f>
        <v>424.05081728586191</v>
      </c>
      <c r="Z553" s="18">
        <f>Y553+(IFERROR(VLOOKUP(D553,'4.2 Elo (Values)'!A:J,10,FALSE),40)*(V553-(1/(10^(((AVERAGEIFS(Y:Y,A:A,A553)+AVERAGEIFS(X:X,A:A,A553))-(Y553+X553))/400)+1)*O553)))</f>
        <v>454.94480002411319</v>
      </c>
      <c r="AA553" s="18">
        <f t="shared" si="80"/>
        <v>30.893982738251282</v>
      </c>
      <c r="AB553">
        <f>VLOOKUP($A553,Events!$B:$I,4,FALSE)</f>
        <v>0</v>
      </c>
      <c r="AC553">
        <f>VLOOKUP($A553,Events!$B:$I,5,FALSE)</f>
        <v>0</v>
      </c>
      <c r="AD553">
        <f>VLOOKUP($A553,Events!$B:$I,6,FALSE)</f>
        <v>0</v>
      </c>
      <c r="AE553">
        <f>VLOOKUP($A553,Events!$B:$I,7,FALSE)</f>
        <v>0</v>
      </c>
      <c r="AF553">
        <f>VLOOKUP($A553,Events!$B:$I,8,FALSE)</f>
        <v>0</v>
      </c>
    </row>
    <row r="554" spans="1:32" ht="15" customHeight="1" x14ac:dyDescent="0.3">
      <c r="A554" t="s">
        <v>24921</v>
      </c>
      <c r="B554" t="s">
        <v>24615</v>
      </c>
      <c r="C554" t="s">
        <v>24214</v>
      </c>
      <c r="D554" t="s">
        <v>453</v>
      </c>
      <c r="E554" t="s">
        <v>33</v>
      </c>
      <c r="F554" t="s">
        <v>160</v>
      </c>
      <c r="G554" s="2" t="s">
        <v>24926</v>
      </c>
      <c r="H554" t="s">
        <v>25</v>
      </c>
      <c r="I554" s="1">
        <v>1</v>
      </c>
      <c r="J554" s="1">
        <v>0.5</v>
      </c>
      <c r="K554" s="1">
        <v>1</v>
      </c>
      <c r="L554" s="1">
        <v>1</v>
      </c>
      <c r="M554" s="1">
        <v>0</v>
      </c>
      <c r="O554" s="1">
        <f t="shared" si="72"/>
        <v>5</v>
      </c>
      <c r="P554" s="1">
        <f t="shared" si="73"/>
        <v>3</v>
      </c>
      <c r="Q554" s="1">
        <f t="shared" si="74"/>
        <v>1</v>
      </c>
      <c r="R554" s="1">
        <f t="shared" si="75"/>
        <v>1</v>
      </c>
      <c r="S554" s="1">
        <f t="shared" si="76"/>
        <v>0</v>
      </c>
      <c r="T554" s="1">
        <f t="shared" si="77"/>
        <v>0</v>
      </c>
      <c r="U554" s="1">
        <f t="shared" si="78"/>
        <v>0</v>
      </c>
      <c r="V554" s="1">
        <f t="shared" si="79"/>
        <v>3.5</v>
      </c>
      <c r="W554" s="19">
        <f>VLOOKUP(E554,'Win Rate'!B:I,8,FALSE)</f>
        <v>0.5723140495867769</v>
      </c>
      <c r="X554" s="20">
        <f>VLOOKUP(E554,'Win Rate'!B:J,9,FALSE)</f>
        <v>50.603769443012347</v>
      </c>
      <c r="Y554" s="18" cm="1">
        <f t="array" ref="Y554">IFERROR(INDEX($Z$2:$Z553,SUMPRODUCT(MAX(ROW($D$2:$D553)*($D554=$D$2:$D553))-1)),_xlfn.IFNA(IF(VLOOKUP(D554,'4.2 Elo (Values)'!A:C,3,FALSE)&gt;0,VLOOKUP(Results!D554,'4.2 Elo (Values)'!A:C,3,FALSE),400),400))</f>
        <v>478.64072027943604</v>
      </c>
      <c r="Z554" s="18">
        <f>Y554+(IFERROR(VLOOKUP(D554,'4.2 Elo (Values)'!A:J,10,FALSE),40)*(V554-(1/(10^(((AVERAGEIFS(Y:Y,A:A,A554)+AVERAGEIFS(X:X,A:A,A554))-(Y554+X554))/400)+1)*O554)))</f>
        <v>485.09799891722196</v>
      </c>
      <c r="AA554" s="18">
        <f t="shared" si="80"/>
        <v>6.4572786377859188</v>
      </c>
      <c r="AB554">
        <f>VLOOKUP($A554,Events!$B:$I,4,FALSE)</f>
        <v>0</v>
      </c>
      <c r="AC554">
        <f>VLOOKUP($A554,Events!$B:$I,5,FALSE)</f>
        <v>0</v>
      </c>
      <c r="AD554">
        <f>VLOOKUP($A554,Events!$B:$I,6,FALSE)</f>
        <v>0</v>
      </c>
      <c r="AE554">
        <f>VLOOKUP($A554,Events!$B:$I,7,FALSE)</f>
        <v>0</v>
      </c>
      <c r="AF554">
        <f>VLOOKUP($A554,Events!$B:$I,8,FALSE)</f>
        <v>0</v>
      </c>
    </row>
    <row r="555" spans="1:32" ht="15" customHeight="1" x14ac:dyDescent="0.3">
      <c r="A555" t="s">
        <v>24921</v>
      </c>
      <c r="B555" t="s">
        <v>24615</v>
      </c>
      <c r="C555" t="s">
        <v>24214</v>
      </c>
      <c r="D555" t="s">
        <v>1483</v>
      </c>
      <c r="E555" t="s">
        <v>45</v>
      </c>
      <c r="F555" t="s">
        <v>236</v>
      </c>
      <c r="G555" s="2" t="s">
        <v>24927</v>
      </c>
      <c r="H555" t="s">
        <v>25</v>
      </c>
      <c r="I555" s="1">
        <v>1</v>
      </c>
      <c r="J555" s="1">
        <v>0</v>
      </c>
      <c r="K555" s="1">
        <v>0</v>
      </c>
      <c r="L555" s="1">
        <v>1</v>
      </c>
      <c r="M555" s="1">
        <v>1</v>
      </c>
      <c r="O555" s="1">
        <f t="shared" si="72"/>
        <v>5</v>
      </c>
      <c r="P555" s="1">
        <f t="shared" si="73"/>
        <v>3</v>
      </c>
      <c r="Q555" s="1">
        <f t="shared" si="74"/>
        <v>0</v>
      </c>
      <c r="R555" s="1">
        <f t="shared" si="75"/>
        <v>2</v>
      </c>
      <c r="S555" s="1">
        <f t="shared" si="76"/>
        <v>0</v>
      </c>
      <c r="T555" s="1">
        <f t="shared" si="77"/>
        <v>0</v>
      </c>
      <c r="U555" s="1">
        <f t="shared" si="78"/>
        <v>0</v>
      </c>
      <c r="V555" s="1">
        <f t="shared" si="79"/>
        <v>3</v>
      </c>
      <c r="W555" s="19">
        <f>VLOOKUP(E555,'Win Rate'!B:I,8,FALSE)</f>
        <v>0.42152466367713004</v>
      </c>
      <c r="X555" s="20">
        <f>VLOOKUP(E555,'Win Rate'!B:J,9,FALSE)</f>
        <v>-54.98474267982013</v>
      </c>
      <c r="Y555" s="18" cm="1">
        <f t="array" ref="Y555">IFERROR(INDEX($Z$2:$Z554,SUMPRODUCT(MAX(ROW($D$2:$D554)*($D555=$D$2:$D554))-1)),_xlfn.IFNA(IF(VLOOKUP(D555,'4.2 Elo (Values)'!A:C,3,FALSE)&gt;0,VLOOKUP(Results!D555,'4.2 Elo (Values)'!A:C,3,FALSE),400),400))</f>
        <v>492.20116823650642</v>
      </c>
      <c r="Z555" s="18">
        <f>Y555+(IFERROR(VLOOKUP(D555,'4.2 Elo (Values)'!A:J,10,FALSE),40)*(V555-(1/(10^(((AVERAGEIFS(Y:Y,A:A,A555)+AVERAGEIFS(X:X,A:A,A555))-(Y555+X555))/400)+1)*O555)))</f>
        <v>498.00838744714707</v>
      </c>
      <c r="AA555" s="18">
        <f t="shared" si="80"/>
        <v>5.8072192106406533</v>
      </c>
      <c r="AB555">
        <f>VLOOKUP($A555,Events!$B:$I,4,FALSE)</f>
        <v>0</v>
      </c>
      <c r="AC555">
        <f>VLOOKUP($A555,Events!$B:$I,5,FALSE)</f>
        <v>0</v>
      </c>
      <c r="AD555">
        <f>VLOOKUP($A555,Events!$B:$I,6,FALSE)</f>
        <v>0</v>
      </c>
      <c r="AE555">
        <f>VLOOKUP($A555,Events!$B:$I,7,FALSE)</f>
        <v>0</v>
      </c>
      <c r="AF555">
        <f>VLOOKUP($A555,Events!$B:$I,8,FALSE)</f>
        <v>0</v>
      </c>
    </row>
    <row r="556" spans="1:32" ht="15" customHeight="1" x14ac:dyDescent="0.3">
      <c r="A556" t="s">
        <v>24921</v>
      </c>
      <c r="B556" t="s">
        <v>24615</v>
      </c>
      <c r="C556" t="s">
        <v>24214</v>
      </c>
      <c r="D556" t="s">
        <v>5876</v>
      </c>
      <c r="E556" t="s">
        <v>49</v>
      </c>
      <c r="F556" t="s">
        <v>185</v>
      </c>
      <c r="G556" s="2" t="s">
        <v>24928</v>
      </c>
      <c r="H556" t="s">
        <v>25</v>
      </c>
      <c r="I556" s="1">
        <v>0</v>
      </c>
      <c r="J556" s="1">
        <v>1</v>
      </c>
      <c r="K556" s="1">
        <v>1</v>
      </c>
      <c r="L556" s="1">
        <v>1</v>
      </c>
      <c r="M556" s="1">
        <v>0</v>
      </c>
      <c r="O556" s="1">
        <f t="shared" si="72"/>
        <v>5</v>
      </c>
      <c r="P556" s="1">
        <f t="shared" si="73"/>
        <v>3</v>
      </c>
      <c r="Q556" s="1">
        <f t="shared" si="74"/>
        <v>0</v>
      </c>
      <c r="R556" s="1">
        <f t="shared" si="75"/>
        <v>2</v>
      </c>
      <c r="S556" s="1">
        <f t="shared" si="76"/>
        <v>0</v>
      </c>
      <c r="T556" s="1">
        <f t="shared" si="77"/>
        <v>0</v>
      </c>
      <c r="U556" s="1">
        <f t="shared" si="78"/>
        <v>0</v>
      </c>
      <c r="V556" s="1">
        <f t="shared" si="79"/>
        <v>3</v>
      </c>
      <c r="W556" s="19">
        <f>VLOOKUP(E556,'Win Rate'!B:I,8,FALSE)</f>
        <v>0.45549738219895286</v>
      </c>
      <c r="X556" s="20">
        <f>VLOOKUP(E556,'Win Rate'!B:J,9,FALSE)</f>
        <v>-31.005634672064751</v>
      </c>
      <c r="Y556" s="18" cm="1">
        <f t="array" ref="Y556">IFERROR(INDEX($Z$2:$Z555,SUMPRODUCT(MAX(ROW($D$2:$D555)*($D556=$D$2:$D555))-1)),_xlfn.IFNA(IF(VLOOKUP(D556,'4.2 Elo (Values)'!A:C,3,FALSE)&gt;0,VLOOKUP(Results!D556,'4.2 Elo (Values)'!A:C,3,FALSE),400),400))</f>
        <v>413.65065795561679</v>
      </c>
      <c r="Z556" s="18">
        <f>Y556+(IFERROR(VLOOKUP(D556,'4.2 Elo (Values)'!A:J,10,FALSE),40)*(V556-(1/(10^(((AVERAGEIFS(Y:Y,A:A,A556)+AVERAGEIFS(X:X,A:A,A556))-(Y556+X556))/400)+1)*O556)))</f>
        <v>440.93932189233362</v>
      </c>
      <c r="AA556" s="18">
        <f t="shared" si="80"/>
        <v>27.28866393671683</v>
      </c>
      <c r="AB556">
        <f>VLOOKUP($A556,Events!$B:$I,4,FALSE)</f>
        <v>0</v>
      </c>
      <c r="AC556">
        <f>VLOOKUP($A556,Events!$B:$I,5,FALSE)</f>
        <v>0</v>
      </c>
      <c r="AD556">
        <f>VLOOKUP($A556,Events!$B:$I,6,FALSE)</f>
        <v>0</v>
      </c>
      <c r="AE556">
        <f>VLOOKUP($A556,Events!$B:$I,7,FALSE)</f>
        <v>0</v>
      </c>
      <c r="AF556">
        <f>VLOOKUP($A556,Events!$B:$I,8,FALSE)</f>
        <v>0</v>
      </c>
    </row>
    <row r="557" spans="1:32" ht="15" customHeight="1" x14ac:dyDescent="0.3">
      <c r="A557" t="s">
        <v>24921</v>
      </c>
      <c r="B557" t="s">
        <v>24615</v>
      </c>
      <c r="C557" t="s">
        <v>24214</v>
      </c>
      <c r="D557" t="s">
        <v>24220</v>
      </c>
      <c r="E557" t="s">
        <v>33</v>
      </c>
      <c r="F557" t="s">
        <v>129</v>
      </c>
      <c r="G557" s="2" t="s">
        <v>24929</v>
      </c>
      <c r="H557" t="s">
        <v>25</v>
      </c>
      <c r="I557" s="1">
        <v>1</v>
      </c>
      <c r="J557" s="1">
        <v>1</v>
      </c>
      <c r="K557" s="1">
        <v>0</v>
      </c>
      <c r="L557" s="1">
        <v>0</v>
      </c>
      <c r="M557" s="1">
        <v>1</v>
      </c>
      <c r="O557" s="1">
        <f t="shared" si="72"/>
        <v>5</v>
      </c>
      <c r="P557" s="1">
        <f t="shared" si="73"/>
        <v>3</v>
      </c>
      <c r="Q557" s="1">
        <f t="shared" si="74"/>
        <v>0</v>
      </c>
      <c r="R557" s="1">
        <f t="shared" si="75"/>
        <v>2</v>
      </c>
      <c r="S557" s="1">
        <f t="shared" si="76"/>
        <v>0</v>
      </c>
      <c r="T557" s="1">
        <f t="shared" si="77"/>
        <v>0</v>
      </c>
      <c r="U557" s="1">
        <f t="shared" si="78"/>
        <v>0</v>
      </c>
      <c r="V557" s="1">
        <f t="shared" si="79"/>
        <v>3</v>
      </c>
      <c r="W557" s="19">
        <f>VLOOKUP(E557,'Win Rate'!B:I,8,FALSE)</f>
        <v>0.5723140495867769</v>
      </c>
      <c r="X557" s="20">
        <f>VLOOKUP(E557,'Win Rate'!B:J,9,FALSE)</f>
        <v>50.603769443012347</v>
      </c>
      <c r="Y557" s="18" cm="1">
        <f t="array" ref="Y557">IFERROR(INDEX($Z$2:$Z556,SUMPRODUCT(MAX(ROW($D$2:$D556)*($D557=$D$2:$D556))-1)),_xlfn.IFNA(IF(VLOOKUP(D557,'4.2 Elo (Values)'!A:C,3,FALSE)&gt;0,VLOOKUP(Results!D557,'4.2 Elo (Values)'!A:C,3,FALSE),400),400))</f>
        <v>433.69624438432282</v>
      </c>
      <c r="Z557" s="18">
        <f>Y557+(IFERROR(VLOOKUP(D557,'4.2 Elo (Values)'!A:J,10,FALSE),40)*(V557-(1/(10^(((AVERAGEIFS(Y:Y,A:A,A557)+AVERAGEIFS(X:X,A:A,A557))-(Y557+X557))/400)+1)*O557)))</f>
        <v>432.08538227700768</v>
      </c>
      <c r="AA557" s="18">
        <f t="shared" si="80"/>
        <v>-1.6108621073151426</v>
      </c>
      <c r="AB557">
        <f>VLOOKUP($A557,Events!$B:$I,4,FALSE)</f>
        <v>0</v>
      </c>
      <c r="AC557">
        <f>VLOOKUP($A557,Events!$B:$I,5,FALSE)</f>
        <v>0</v>
      </c>
      <c r="AD557">
        <f>VLOOKUP($A557,Events!$B:$I,6,FALSE)</f>
        <v>0</v>
      </c>
      <c r="AE557">
        <f>VLOOKUP($A557,Events!$B:$I,7,FALSE)</f>
        <v>0</v>
      </c>
      <c r="AF557">
        <f>VLOOKUP($A557,Events!$B:$I,8,FALSE)</f>
        <v>0</v>
      </c>
    </row>
    <row r="558" spans="1:32" ht="15" customHeight="1" x14ac:dyDescent="0.3">
      <c r="A558" t="s">
        <v>24921</v>
      </c>
      <c r="B558" t="s">
        <v>24615</v>
      </c>
      <c r="C558" t="s">
        <v>24214</v>
      </c>
      <c r="D558" t="s">
        <v>22107</v>
      </c>
      <c r="E558" t="s">
        <v>138</v>
      </c>
      <c r="F558" t="s">
        <v>23132</v>
      </c>
      <c r="G558" s="2" t="s">
        <v>24930</v>
      </c>
      <c r="H558" t="s">
        <v>25</v>
      </c>
      <c r="I558" s="1">
        <v>0</v>
      </c>
      <c r="J558" s="1">
        <v>0</v>
      </c>
      <c r="K558" s="1">
        <v>1</v>
      </c>
      <c r="L558" s="1">
        <v>1</v>
      </c>
      <c r="M558" s="1">
        <v>1</v>
      </c>
      <c r="O558" s="1">
        <f t="shared" si="72"/>
        <v>5</v>
      </c>
      <c r="P558" s="1">
        <f t="shared" si="73"/>
        <v>3</v>
      </c>
      <c r="Q558" s="1">
        <f t="shared" si="74"/>
        <v>0</v>
      </c>
      <c r="R558" s="1">
        <f t="shared" si="75"/>
        <v>2</v>
      </c>
      <c r="S558" s="1">
        <f t="shared" si="76"/>
        <v>0</v>
      </c>
      <c r="T558" s="1">
        <f t="shared" si="77"/>
        <v>0</v>
      </c>
      <c r="U558" s="1">
        <f t="shared" si="78"/>
        <v>0</v>
      </c>
      <c r="V558" s="1">
        <f t="shared" si="79"/>
        <v>3</v>
      </c>
      <c r="W558" s="19">
        <f>VLOOKUP(E558,'Win Rate'!B:I,8,FALSE)</f>
        <v>0.48863636363636365</v>
      </c>
      <c r="X558" s="20">
        <f>VLOOKUP(E558,'Win Rate'!B:J,9,FALSE)</f>
        <v>-7.8976232783028522</v>
      </c>
      <c r="Y558" s="18" cm="1">
        <f t="array" ref="Y558">IFERROR(INDEX($Z$2:$Z557,SUMPRODUCT(MAX(ROW($D$2:$D557)*($D558=$D$2:$D557))-1)),_xlfn.IFNA(IF(VLOOKUP(D558,'4.2 Elo (Values)'!A:C,3,FALSE)&gt;0,VLOOKUP(Results!D558,'4.2 Elo (Values)'!A:C,3,FALSE),400),400))</f>
        <v>309.91609996047038</v>
      </c>
      <c r="Z558" s="18">
        <f>Y558+(IFERROR(VLOOKUP(D558,'4.2 Elo (Values)'!A:J,10,FALSE),40)*(V558-(1/(10^(((AVERAGEIFS(Y:Y,A:A,A558)+AVERAGEIFS(X:X,A:A,A558))-(Y558+X558))/400)+1)*O558)))</f>
        <v>334.71373760309416</v>
      </c>
      <c r="AA558" s="18">
        <f t="shared" si="80"/>
        <v>24.797637642623783</v>
      </c>
      <c r="AB558">
        <f>VLOOKUP($A558,Events!$B:$I,4,FALSE)</f>
        <v>0</v>
      </c>
      <c r="AC558">
        <f>VLOOKUP($A558,Events!$B:$I,5,FALSE)</f>
        <v>0</v>
      </c>
      <c r="AD558">
        <f>VLOOKUP($A558,Events!$B:$I,6,FALSE)</f>
        <v>0</v>
      </c>
      <c r="AE558">
        <f>VLOOKUP($A558,Events!$B:$I,7,FALSE)</f>
        <v>0</v>
      </c>
      <c r="AF558">
        <f>VLOOKUP($A558,Events!$B:$I,8,FALSE)</f>
        <v>0</v>
      </c>
    </row>
    <row r="559" spans="1:32" ht="15" customHeight="1" x14ac:dyDescent="0.3">
      <c r="A559" t="s">
        <v>24921</v>
      </c>
      <c r="B559" t="s">
        <v>24615</v>
      </c>
      <c r="C559" t="s">
        <v>24214</v>
      </c>
      <c r="D559" t="s">
        <v>182</v>
      </c>
      <c r="E559" t="s">
        <v>87</v>
      </c>
      <c r="F559" t="s">
        <v>413</v>
      </c>
      <c r="G559" s="2" t="s">
        <v>24931</v>
      </c>
      <c r="H559" t="s">
        <v>25</v>
      </c>
      <c r="I559" s="1">
        <v>0</v>
      </c>
      <c r="J559" s="1">
        <v>1</v>
      </c>
      <c r="K559" s="1">
        <v>1</v>
      </c>
      <c r="L559" s="1">
        <v>1</v>
      </c>
      <c r="M559" s="1">
        <v>0</v>
      </c>
      <c r="O559" s="1">
        <f t="shared" si="72"/>
        <v>5</v>
      </c>
      <c r="P559" s="1">
        <f t="shared" si="73"/>
        <v>3</v>
      </c>
      <c r="Q559" s="1">
        <f t="shared" si="74"/>
        <v>0</v>
      </c>
      <c r="R559" s="1">
        <f t="shared" si="75"/>
        <v>2</v>
      </c>
      <c r="S559" s="1">
        <f t="shared" si="76"/>
        <v>0</v>
      </c>
      <c r="T559" s="1">
        <f t="shared" si="77"/>
        <v>0</v>
      </c>
      <c r="U559" s="1">
        <f t="shared" si="78"/>
        <v>0</v>
      </c>
      <c r="V559" s="1">
        <f t="shared" si="79"/>
        <v>3</v>
      </c>
      <c r="W559" s="19">
        <f>VLOOKUP(E559,'Win Rate'!B:I,8,FALSE)</f>
        <v>0.51546391752577314</v>
      </c>
      <c r="X559" s="20">
        <f>VLOOKUP(E559,'Win Rate'!B:J,9,FALSE)</f>
        <v>10.748858560120498</v>
      </c>
      <c r="Y559" s="18" cm="1">
        <f t="array" ref="Y559">IFERROR(INDEX($Z$2:$Z558,SUMPRODUCT(MAX(ROW($D$2:$D558)*($D559=$D$2:$D558))-1)),_xlfn.IFNA(IF(VLOOKUP(D559,'4.2 Elo (Values)'!A:C,3,FALSE)&gt;0,VLOOKUP(Results!D559,'4.2 Elo (Values)'!A:C,3,FALSE),400),400))</f>
        <v>432.25027456996418</v>
      </c>
      <c r="Z559" s="18">
        <f>Y559+(IFERROR(VLOOKUP(D559,'4.2 Elo (Values)'!A:J,10,FALSE),40)*(V559-(1/(10^(((AVERAGEIFS(Y:Y,A:A,A559)+AVERAGEIFS(X:X,A:A,A559))-(Y559+X559))/400)+1)*O559)))</f>
        <v>437.23237488949201</v>
      </c>
      <c r="AA559" s="18">
        <f t="shared" si="80"/>
        <v>4.9821003195278308</v>
      </c>
      <c r="AB559">
        <f>VLOOKUP($A559,Events!$B:$I,4,FALSE)</f>
        <v>0</v>
      </c>
      <c r="AC559">
        <f>VLOOKUP($A559,Events!$B:$I,5,FALSE)</f>
        <v>0</v>
      </c>
      <c r="AD559">
        <f>VLOOKUP($A559,Events!$B:$I,6,FALSE)</f>
        <v>0</v>
      </c>
      <c r="AE559">
        <f>VLOOKUP($A559,Events!$B:$I,7,FALSE)</f>
        <v>0</v>
      </c>
      <c r="AF559">
        <f>VLOOKUP($A559,Events!$B:$I,8,FALSE)</f>
        <v>0</v>
      </c>
    </row>
    <row r="560" spans="1:32" ht="15" customHeight="1" x14ac:dyDescent="0.3">
      <c r="A560" t="s">
        <v>24921</v>
      </c>
      <c r="B560" t="s">
        <v>24615</v>
      </c>
      <c r="C560" t="s">
        <v>24214</v>
      </c>
      <c r="D560" t="s">
        <v>19782</v>
      </c>
      <c r="E560" t="s">
        <v>42</v>
      </c>
      <c r="F560" t="s">
        <v>24197</v>
      </c>
      <c r="G560" s="2" t="s">
        <v>24932</v>
      </c>
      <c r="H560" t="s">
        <v>25</v>
      </c>
      <c r="I560" s="1">
        <v>0</v>
      </c>
      <c r="J560" s="1">
        <v>1</v>
      </c>
      <c r="K560" s="1">
        <v>0</v>
      </c>
      <c r="L560" s="1">
        <v>1</v>
      </c>
      <c r="M560" s="1">
        <v>1</v>
      </c>
      <c r="O560" s="1">
        <f t="shared" si="72"/>
        <v>5</v>
      </c>
      <c r="P560" s="1">
        <f t="shared" si="73"/>
        <v>3</v>
      </c>
      <c r="Q560" s="1">
        <f t="shared" si="74"/>
        <v>0</v>
      </c>
      <c r="R560" s="1">
        <f t="shared" si="75"/>
        <v>2</v>
      </c>
      <c r="S560" s="1">
        <f t="shared" si="76"/>
        <v>0</v>
      </c>
      <c r="T560" s="1">
        <f t="shared" si="77"/>
        <v>0</v>
      </c>
      <c r="U560" s="1">
        <f t="shared" si="78"/>
        <v>0</v>
      </c>
      <c r="V560" s="1">
        <f t="shared" si="79"/>
        <v>3</v>
      </c>
      <c r="W560" s="19">
        <f>VLOOKUP(E560,'Win Rate'!B:I,8,FALSE)</f>
        <v>0.47570850202429149</v>
      </c>
      <c r="X560" s="20">
        <f>VLOOKUP(E560,'Win Rate'!B:J,9,FALSE)</f>
        <v>-16.89276072380623</v>
      </c>
      <c r="Y560" s="18" cm="1">
        <f t="array" ref="Y560">IFERROR(INDEX($Z$2:$Z559,SUMPRODUCT(MAX(ROW($D$2:$D559)*($D560=$D$2:$D559))-1)),_xlfn.IFNA(IF(VLOOKUP(D560,'4.2 Elo (Values)'!A:C,3,FALSE)&gt;0,VLOOKUP(Results!D560,'4.2 Elo (Values)'!A:C,3,FALSE),400),400))</f>
        <v>367.5883038192361</v>
      </c>
      <c r="Z560" s="18">
        <f>Y560+(IFERROR(VLOOKUP(D560,'4.2 Elo (Values)'!A:J,10,FALSE),40)*(V560-(1/(10^(((AVERAGEIFS(Y:Y,A:A,A560)+AVERAGEIFS(X:X,A:A,A560))-(Y560+X560))/400)+1)*O560)))</f>
        <v>403.93766013495218</v>
      </c>
      <c r="AA560" s="18">
        <f t="shared" si="80"/>
        <v>36.349356315716079</v>
      </c>
      <c r="AB560">
        <f>VLOOKUP($A560,Events!$B:$I,4,FALSE)</f>
        <v>0</v>
      </c>
      <c r="AC560">
        <f>VLOOKUP($A560,Events!$B:$I,5,FALSE)</f>
        <v>0</v>
      </c>
      <c r="AD560">
        <f>VLOOKUP($A560,Events!$B:$I,6,FALSE)</f>
        <v>0</v>
      </c>
      <c r="AE560">
        <f>VLOOKUP($A560,Events!$B:$I,7,FALSE)</f>
        <v>0</v>
      </c>
      <c r="AF560">
        <f>VLOOKUP($A560,Events!$B:$I,8,FALSE)</f>
        <v>0</v>
      </c>
    </row>
    <row r="561" spans="1:32" ht="15" customHeight="1" x14ac:dyDescent="0.3">
      <c r="A561" t="s">
        <v>24921</v>
      </c>
      <c r="B561" t="s">
        <v>24615</v>
      </c>
      <c r="C561" t="s">
        <v>24214</v>
      </c>
      <c r="D561" t="s">
        <v>2631</v>
      </c>
      <c r="E561" t="s">
        <v>45</v>
      </c>
      <c r="F561" t="s">
        <v>236</v>
      </c>
      <c r="G561" s="2" t="s">
        <v>24933</v>
      </c>
      <c r="H561" t="s">
        <v>25</v>
      </c>
      <c r="I561" s="1">
        <v>0</v>
      </c>
      <c r="J561" s="1">
        <v>0</v>
      </c>
      <c r="K561" s="1">
        <v>1</v>
      </c>
      <c r="L561" s="1">
        <v>0</v>
      </c>
      <c r="M561" s="1">
        <v>1</v>
      </c>
      <c r="O561" s="1">
        <f t="shared" si="72"/>
        <v>5</v>
      </c>
      <c r="P561" s="1">
        <f t="shared" si="73"/>
        <v>2</v>
      </c>
      <c r="Q561" s="1">
        <f t="shared" si="74"/>
        <v>0</v>
      </c>
      <c r="R561" s="1">
        <f t="shared" si="75"/>
        <v>3</v>
      </c>
      <c r="S561" s="1">
        <f t="shared" si="76"/>
        <v>0</v>
      </c>
      <c r="T561" s="1">
        <f t="shared" si="77"/>
        <v>0</v>
      </c>
      <c r="U561" s="1">
        <f t="shared" si="78"/>
        <v>0</v>
      </c>
      <c r="V561" s="1">
        <f t="shared" si="79"/>
        <v>2</v>
      </c>
      <c r="W561" s="19">
        <f>VLOOKUP(E561,'Win Rate'!B:I,8,FALSE)</f>
        <v>0.42152466367713004</v>
      </c>
      <c r="X561" s="20">
        <f>VLOOKUP(E561,'Win Rate'!B:J,9,FALSE)</f>
        <v>-54.98474267982013</v>
      </c>
      <c r="Y561" s="18" cm="1">
        <f t="array" ref="Y561">IFERROR(INDEX($Z$2:$Z560,SUMPRODUCT(MAX(ROW($D$2:$D560)*($D561=$D$2:$D560))-1)),_xlfn.IFNA(IF(VLOOKUP(D561,'4.2 Elo (Values)'!A:C,3,FALSE)&gt;0,VLOOKUP(Results!D561,'4.2 Elo (Values)'!A:C,3,FALSE),400),400))</f>
        <v>446.0066850932937</v>
      </c>
      <c r="Z561" s="18">
        <f>Y561+(IFERROR(VLOOKUP(D561,'4.2 Elo (Values)'!A:J,10,FALSE),40)*(V561-(1/(10^(((AVERAGEIFS(Y:Y,A:A,A561)+AVERAGEIFS(X:X,A:A,A561))-(Y561+X561))/400)+1)*O561)))</f>
        <v>438.45000797948086</v>
      </c>
      <c r="AA561" s="18">
        <f t="shared" si="80"/>
        <v>-7.5566771138128388</v>
      </c>
      <c r="AB561">
        <f>VLOOKUP($A561,Events!$B:$I,4,FALSE)</f>
        <v>0</v>
      </c>
      <c r="AC561">
        <f>VLOOKUP($A561,Events!$B:$I,5,FALSE)</f>
        <v>0</v>
      </c>
      <c r="AD561">
        <f>VLOOKUP($A561,Events!$B:$I,6,FALSE)</f>
        <v>0</v>
      </c>
      <c r="AE561">
        <f>VLOOKUP($A561,Events!$B:$I,7,FALSE)</f>
        <v>0</v>
      </c>
      <c r="AF561">
        <f>VLOOKUP($A561,Events!$B:$I,8,FALSE)</f>
        <v>0</v>
      </c>
    </row>
    <row r="562" spans="1:32" ht="15" customHeight="1" x14ac:dyDescent="0.3">
      <c r="A562" t="s">
        <v>24921</v>
      </c>
      <c r="B562" t="s">
        <v>24615</v>
      </c>
      <c r="C562" t="s">
        <v>24214</v>
      </c>
      <c r="D562" t="s">
        <v>144</v>
      </c>
      <c r="E562" t="s">
        <v>27</v>
      </c>
      <c r="F562" t="s">
        <v>24217</v>
      </c>
      <c r="G562" s="2" t="s">
        <v>24934</v>
      </c>
      <c r="H562" t="s">
        <v>25</v>
      </c>
      <c r="I562" s="1">
        <v>0</v>
      </c>
      <c r="J562" s="1">
        <v>1</v>
      </c>
      <c r="K562" s="1">
        <v>0</v>
      </c>
      <c r="L562" s="1">
        <v>0</v>
      </c>
      <c r="M562" s="1">
        <v>1</v>
      </c>
      <c r="O562" s="1">
        <f t="shared" si="72"/>
        <v>5</v>
      </c>
      <c r="P562" s="1">
        <f t="shared" si="73"/>
        <v>2</v>
      </c>
      <c r="Q562" s="1">
        <f t="shared" si="74"/>
        <v>0</v>
      </c>
      <c r="R562" s="1">
        <f t="shared" si="75"/>
        <v>3</v>
      </c>
      <c r="S562" s="1">
        <f t="shared" si="76"/>
        <v>0</v>
      </c>
      <c r="T562" s="1">
        <f t="shared" si="77"/>
        <v>0</v>
      </c>
      <c r="U562" s="1">
        <f t="shared" si="78"/>
        <v>0</v>
      </c>
      <c r="V562" s="1">
        <f t="shared" si="79"/>
        <v>2</v>
      </c>
      <c r="W562" s="19">
        <f>VLOOKUP(E562,'Win Rate'!B:I,8,FALSE)</f>
        <v>0.43775100401606426</v>
      </c>
      <c r="X562" s="20">
        <f>VLOOKUP(E562,'Win Rate'!B:J,9,FALSE)</f>
        <v>-43.480615095045756</v>
      </c>
      <c r="Y562" s="18" cm="1">
        <f t="array" ref="Y562">IFERROR(INDEX($Z$2:$Z561,SUMPRODUCT(MAX(ROW($D$2:$D561)*($D562=$D$2:$D561))-1)),_xlfn.IFNA(IF(VLOOKUP(D562,'4.2 Elo (Values)'!A:C,3,FALSE)&gt;0,VLOOKUP(Results!D562,'4.2 Elo (Values)'!A:C,3,FALSE),400),400))</f>
        <v>485.82227776918984</v>
      </c>
      <c r="Z562" s="18">
        <f>Y562+(IFERROR(VLOOKUP(D562,'4.2 Elo (Values)'!A:J,10,FALSE),40)*(V562-(1/(10^(((AVERAGEIFS(Y:Y,A:A,A562)+AVERAGEIFS(X:X,A:A,A562))-(Y562+X562))/400)+1)*O562)))</f>
        <v>470.8980604101144</v>
      </c>
      <c r="AA562" s="18">
        <f t="shared" si="80"/>
        <v>-14.924217359075442</v>
      </c>
      <c r="AB562">
        <f>VLOOKUP($A562,Events!$B:$I,4,FALSE)</f>
        <v>0</v>
      </c>
      <c r="AC562">
        <f>VLOOKUP($A562,Events!$B:$I,5,FALSE)</f>
        <v>0</v>
      </c>
      <c r="AD562">
        <f>VLOOKUP($A562,Events!$B:$I,6,FALSE)</f>
        <v>0</v>
      </c>
      <c r="AE562">
        <f>VLOOKUP($A562,Events!$B:$I,7,FALSE)</f>
        <v>0</v>
      </c>
      <c r="AF562">
        <f>VLOOKUP($A562,Events!$B:$I,8,FALSE)</f>
        <v>0</v>
      </c>
    </row>
    <row r="563" spans="1:32" ht="15" customHeight="1" x14ac:dyDescent="0.3">
      <c r="A563" t="s">
        <v>24921</v>
      </c>
      <c r="B563" t="s">
        <v>24615</v>
      </c>
      <c r="C563" t="s">
        <v>24214</v>
      </c>
      <c r="D563" t="s">
        <v>17135</v>
      </c>
      <c r="E563" t="s">
        <v>39</v>
      </c>
      <c r="F563" t="s">
        <v>71</v>
      </c>
      <c r="G563" s="2" t="s">
        <v>24935</v>
      </c>
      <c r="H563" t="s">
        <v>25</v>
      </c>
      <c r="I563" s="1">
        <v>1</v>
      </c>
      <c r="J563" s="1">
        <v>1</v>
      </c>
      <c r="K563" s="1">
        <v>0</v>
      </c>
      <c r="L563" s="1">
        <v>0</v>
      </c>
      <c r="M563" s="1">
        <v>0</v>
      </c>
      <c r="O563" s="1">
        <f t="shared" si="72"/>
        <v>5</v>
      </c>
      <c r="P563" s="1">
        <f t="shared" si="73"/>
        <v>2</v>
      </c>
      <c r="Q563" s="1">
        <f t="shared" si="74"/>
        <v>0</v>
      </c>
      <c r="R563" s="1">
        <f t="shared" si="75"/>
        <v>3</v>
      </c>
      <c r="S563" s="1">
        <f t="shared" si="76"/>
        <v>0</v>
      </c>
      <c r="T563" s="1">
        <f t="shared" si="77"/>
        <v>0</v>
      </c>
      <c r="U563" s="1">
        <f t="shared" si="78"/>
        <v>0</v>
      </c>
      <c r="V563" s="1">
        <f t="shared" si="79"/>
        <v>2</v>
      </c>
      <c r="W563" s="19">
        <f>VLOOKUP(E563,'Win Rate'!B:I,8,FALSE)</f>
        <v>0.42931034482758623</v>
      </c>
      <c r="X563" s="20">
        <f>VLOOKUP(E563,'Win Rate'!B:J,9,FALSE)</f>
        <v>-49.451458671992945</v>
      </c>
      <c r="Y563" s="18" cm="1">
        <f t="array" ref="Y563">IFERROR(INDEX($Z$2:$Z562,SUMPRODUCT(MAX(ROW($D$2:$D562)*($D563=$D$2:$D562))-1)),_xlfn.IFNA(IF(VLOOKUP(D563,'4.2 Elo (Values)'!A:C,3,FALSE)&gt;0,VLOOKUP(Results!D563,'4.2 Elo (Values)'!A:C,3,FALSE),400),400))</f>
        <v>375.81786650481348</v>
      </c>
      <c r="Z563" s="18">
        <f>Y563+(IFERROR(VLOOKUP(D563,'4.2 Elo (Values)'!A:J,10,FALSE),40)*(V563-(1/(10^(((AVERAGEIFS(Y:Y,A:A,A563)+AVERAGEIFS(X:X,A:A,A563))-(Y563+X563))/400)+1)*O563)))</f>
        <v>377.35619470013944</v>
      </c>
      <c r="AA563" s="18">
        <f t="shared" si="80"/>
        <v>1.5383281953259598</v>
      </c>
      <c r="AB563">
        <f>VLOOKUP($A563,Events!$B:$I,4,FALSE)</f>
        <v>0</v>
      </c>
      <c r="AC563">
        <f>VLOOKUP($A563,Events!$B:$I,5,FALSE)</f>
        <v>0</v>
      </c>
      <c r="AD563">
        <f>VLOOKUP($A563,Events!$B:$I,6,FALSE)</f>
        <v>0</v>
      </c>
      <c r="AE563">
        <f>VLOOKUP($A563,Events!$B:$I,7,FALSE)</f>
        <v>0</v>
      </c>
      <c r="AF563">
        <f>VLOOKUP($A563,Events!$B:$I,8,FALSE)</f>
        <v>0</v>
      </c>
    </row>
    <row r="564" spans="1:32" ht="15" customHeight="1" x14ac:dyDescent="0.3">
      <c r="A564" t="s">
        <v>24921</v>
      </c>
      <c r="B564" t="s">
        <v>24615</v>
      </c>
      <c r="C564" t="s">
        <v>24214</v>
      </c>
      <c r="D564" t="s">
        <v>21473</v>
      </c>
      <c r="E564" t="s">
        <v>146</v>
      </c>
      <c r="F564" t="s">
        <v>187</v>
      </c>
      <c r="G564" s="2" t="s">
        <v>24936</v>
      </c>
      <c r="H564" t="s">
        <v>25</v>
      </c>
      <c r="I564" s="1">
        <v>0</v>
      </c>
      <c r="J564" s="1">
        <v>1</v>
      </c>
      <c r="K564" s="1">
        <v>0</v>
      </c>
      <c r="L564" s="1">
        <v>1</v>
      </c>
      <c r="M564" s="1">
        <v>0</v>
      </c>
      <c r="O564" s="1">
        <f t="shared" si="72"/>
        <v>5</v>
      </c>
      <c r="P564" s="1">
        <f t="shared" si="73"/>
        <v>2</v>
      </c>
      <c r="Q564" s="1">
        <f t="shared" si="74"/>
        <v>0</v>
      </c>
      <c r="R564" s="1">
        <f t="shared" si="75"/>
        <v>3</v>
      </c>
      <c r="S564" s="1">
        <f t="shared" si="76"/>
        <v>0</v>
      </c>
      <c r="T564" s="1">
        <f t="shared" si="77"/>
        <v>0</v>
      </c>
      <c r="U564" s="1">
        <f t="shared" si="78"/>
        <v>0</v>
      </c>
      <c r="V564" s="1">
        <f t="shared" si="79"/>
        <v>2</v>
      </c>
      <c r="W564" s="19">
        <f>VLOOKUP(E564,'Win Rate'!B:I,8,FALSE)</f>
        <v>0.48071216617210683</v>
      </c>
      <c r="X564" s="20">
        <f>VLOOKUP(E564,'Win Rate'!B:J,9,FALSE)</f>
        <v>-13.409213657465418</v>
      </c>
      <c r="Y564" s="18" cm="1">
        <f t="array" ref="Y564">IFERROR(INDEX($Z$2:$Z563,SUMPRODUCT(MAX(ROW($D$2:$D563)*($D564=$D$2:$D563))-1)),_xlfn.IFNA(IF(VLOOKUP(D564,'4.2 Elo (Values)'!A:C,3,FALSE)&gt;0,VLOOKUP(Results!D564,'4.2 Elo (Values)'!A:C,3,FALSE),400),400))</f>
        <v>351.16524514384395</v>
      </c>
      <c r="Z564" s="18">
        <f>Y564+(IFERROR(VLOOKUP(D564,'4.2 Elo (Values)'!A:J,10,FALSE),40)*(V564-(1/(10^(((AVERAGEIFS(Y:Y,A:A,A564)+AVERAGEIFS(X:X,A:A,A564))-(Y564+X564))/400)+1)*O564)))</f>
        <v>351.14049723346687</v>
      </c>
      <c r="AA564" s="18">
        <f t="shared" si="80"/>
        <v>-2.4747910377072913E-2</v>
      </c>
      <c r="AB564">
        <f>VLOOKUP($A564,Events!$B:$I,4,FALSE)</f>
        <v>0</v>
      </c>
      <c r="AC564">
        <f>VLOOKUP($A564,Events!$B:$I,5,FALSE)</f>
        <v>0</v>
      </c>
      <c r="AD564">
        <f>VLOOKUP($A564,Events!$B:$I,6,FALSE)</f>
        <v>0</v>
      </c>
      <c r="AE564">
        <f>VLOOKUP($A564,Events!$B:$I,7,FALSE)</f>
        <v>0</v>
      </c>
      <c r="AF564">
        <f>VLOOKUP($A564,Events!$B:$I,8,FALSE)</f>
        <v>0</v>
      </c>
    </row>
    <row r="565" spans="1:32" ht="15" customHeight="1" x14ac:dyDescent="0.3">
      <c r="A565" t="s">
        <v>24921</v>
      </c>
      <c r="B565" t="s">
        <v>24615</v>
      </c>
      <c r="C565" t="s">
        <v>24214</v>
      </c>
      <c r="D565" t="s">
        <v>176</v>
      </c>
      <c r="E565" t="s">
        <v>98</v>
      </c>
      <c r="F565" t="s">
        <v>186</v>
      </c>
      <c r="G565" s="2" t="s">
        <v>24937</v>
      </c>
      <c r="H565" t="s">
        <v>25</v>
      </c>
      <c r="I565" s="1">
        <v>1</v>
      </c>
      <c r="J565" s="1">
        <v>0</v>
      </c>
      <c r="K565" s="1">
        <v>1</v>
      </c>
      <c r="L565" s="1">
        <v>0</v>
      </c>
      <c r="M565" s="1">
        <v>0</v>
      </c>
      <c r="O565" s="1">
        <f t="shared" si="72"/>
        <v>5</v>
      </c>
      <c r="P565" s="1">
        <f t="shared" si="73"/>
        <v>2</v>
      </c>
      <c r="Q565" s="1">
        <f t="shared" si="74"/>
        <v>0</v>
      </c>
      <c r="R565" s="1">
        <f t="shared" si="75"/>
        <v>3</v>
      </c>
      <c r="S565" s="1">
        <f t="shared" si="76"/>
        <v>0</v>
      </c>
      <c r="T565" s="1">
        <f t="shared" si="77"/>
        <v>0</v>
      </c>
      <c r="U565" s="1">
        <f t="shared" si="78"/>
        <v>0</v>
      </c>
      <c r="V565" s="1">
        <f t="shared" si="79"/>
        <v>2</v>
      </c>
      <c r="W565" s="19">
        <f>VLOOKUP(E565,'Win Rate'!B:I,8,FALSE)</f>
        <v>0.53611111111111109</v>
      </c>
      <c r="X565" s="20">
        <f>VLOOKUP(E565,'Win Rate'!B:J,9,FALSE)</f>
        <v>25.136335144076178</v>
      </c>
      <c r="Y565" s="18" cm="1">
        <f t="array" ref="Y565">IFERROR(INDEX($Z$2:$Z564,SUMPRODUCT(MAX(ROW($D$2:$D564)*($D565=$D$2:$D564))-1)),_xlfn.IFNA(IF(VLOOKUP(D565,'4.2 Elo (Values)'!A:C,3,FALSE)&gt;0,VLOOKUP(Results!D565,'4.2 Elo (Values)'!A:C,3,FALSE),400),400))</f>
        <v>436.50555362737526</v>
      </c>
      <c r="Z565" s="18">
        <f>Y565+(IFERROR(VLOOKUP(D565,'4.2 Elo (Values)'!A:J,10,FALSE),40)*(V565-(1/(10^(((AVERAGEIFS(Y:Y,A:A,A565)+AVERAGEIFS(X:X,A:A,A565))-(Y565+X565))/400)+1)*O565)))</f>
        <v>401.19146937081166</v>
      </c>
      <c r="AA565" s="18">
        <f t="shared" si="80"/>
        <v>-35.314084256563604</v>
      </c>
      <c r="AB565">
        <f>VLOOKUP($A565,Events!$B:$I,4,FALSE)</f>
        <v>0</v>
      </c>
      <c r="AC565">
        <f>VLOOKUP($A565,Events!$B:$I,5,FALSE)</f>
        <v>0</v>
      </c>
      <c r="AD565">
        <f>VLOOKUP($A565,Events!$B:$I,6,FALSE)</f>
        <v>0</v>
      </c>
      <c r="AE565">
        <f>VLOOKUP($A565,Events!$B:$I,7,FALSE)</f>
        <v>0</v>
      </c>
      <c r="AF565">
        <f>VLOOKUP($A565,Events!$B:$I,8,FALSE)</f>
        <v>0</v>
      </c>
    </row>
    <row r="566" spans="1:32" ht="15" customHeight="1" x14ac:dyDescent="0.3">
      <c r="A566" t="s">
        <v>24921</v>
      </c>
      <c r="B566" t="s">
        <v>24615</v>
      </c>
      <c r="C566" t="s">
        <v>24214</v>
      </c>
      <c r="D566" t="s">
        <v>9701</v>
      </c>
      <c r="E566" t="s">
        <v>17</v>
      </c>
      <c r="F566" t="s">
        <v>24195</v>
      </c>
      <c r="G566" s="2" t="s">
        <v>24938</v>
      </c>
      <c r="H566" t="s">
        <v>25</v>
      </c>
      <c r="I566" s="1">
        <v>0</v>
      </c>
      <c r="J566" s="1">
        <v>0</v>
      </c>
      <c r="K566" s="1">
        <v>0</v>
      </c>
      <c r="L566" s="1">
        <v>1</v>
      </c>
      <c r="M566" s="1">
        <v>1</v>
      </c>
      <c r="O566" s="1">
        <f t="shared" si="72"/>
        <v>5</v>
      </c>
      <c r="P566" s="1">
        <f t="shared" si="73"/>
        <v>2</v>
      </c>
      <c r="Q566" s="1">
        <f t="shared" si="74"/>
        <v>0</v>
      </c>
      <c r="R566" s="1">
        <f t="shared" si="75"/>
        <v>3</v>
      </c>
      <c r="S566" s="1">
        <f t="shared" si="76"/>
        <v>0</v>
      </c>
      <c r="T566" s="1">
        <f t="shared" si="77"/>
        <v>0</v>
      </c>
      <c r="U566" s="1">
        <f t="shared" si="78"/>
        <v>0</v>
      </c>
      <c r="V566" s="1">
        <f t="shared" si="79"/>
        <v>2</v>
      </c>
      <c r="W566" s="19">
        <f>VLOOKUP(E566,'Win Rate'!B:I,8,FALSE)</f>
        <v>0.48888888888888887</v>
      </c>
      <c r="X566" s="20">
        <f>VLOOKUP(E566,'Win Rate'!B:J,9,FALSE)</f>
        <v>-7.7220620781546527</v>
      </c>
      <c r="Y566" s="18" cm="1">
        <f t="array" ref="Y566">IFERROR(INDEX($Z$2:$Z565,SUMPRODUCT(MAX(ROW($D$2:$D565)*($D566=$D$2:$D565))-1)),_xlfn.IFNA(IF(VLOOKUP(D566,'4.2 Elo (Values)'!A:C,3,FALSE)&gt;0,VLOOKUP(Results!D566,'4.2 Elo (Values)'!A:C,3,FALSE),400),400))</f>
        <v>399.97297921499319</v>
      </c>
      <c r="Z566" s="18">
        <f>Y566+(IFERROR(VLOOKUP(D566,'4.2 Elo (Values)'!A:J,10,FALSE),40)*(V566-(1/(10^(((AVERAGEIFS(Y:Y,A:A,A566)+AVERAGEIFS(X:X,A:A,A566))-(Y566+X566))/400)+1)*O566)))</f>
        <v>384.50668276862882</v>
      </c>
      <c r="AA566" s="18">
        <f t="shared" si="80"/>
        <v>-15.466296446364368</v>
      </c>
      <c r="AB566">
        <f>VLOOKUP($A566,Events!$B:$I,4,FALSE)</f>
        <v>0</v>
      </c>
      <c r="AC566">
        <f>VLOOKUP($A566,Events!$B:$I,5,FALSE)</f>
        <v>0</v>
      </c>
      <c r="AD566">
        <f>VLOOKUP($A566,Events!$B:$I,6,FALSE)</f>
        <v>0</v>
      </c>
      <c r="AE566">
        <f>VLOOKUP($A566,Events!$B:$I,7,FALSE)</f>
        <v>0</v>
      </c>
      <c r="AF566">
        <f>VLOOKUP($A566,Events!$B:$I,8,FALSE)</f>
        <v>0</v>
      </c>
    </row>
    <row r="567" spans="1:32" ht="15" customHeight="1" x14ac:dyDescent="0.3">
      <c r="A567" t="s">
        <v>24921</v>
      </c>
      <c r="B567" t="s">
        <v>24615</v>
      </c>
      <c r="C567" t="s">
        <v>24214</v>
      </c>
      <c r="D567" t="s">
        <v>4102</v>
      </c>
      <c r="E567" t="s">
        <v>42</v>
      </c>
      <c r="F567" t="s">
        <v>23129</v>
      </c>
      <c r="G567" s="7" t="s">
        <v>24939</v>
      </c>
      <c r="H567" t="s">
        <v>25</v>
      </c>
      <c r="I567" s="1">
        <v>1</v>
      </c>
      <c r="J567" s="1">
        <v>0.5</v>
      </c>
      <c r="K567" s="1">
        <v>0</v>
      </c>
      <c r="L567" s="1">
        <v>0</v>
      </c>
      <c r="M567" s="1">
        <v>0</v>
      </c>
      <c r="O567" s="1">
        <f t="shared" si="72"/>
        <v>5</v>
      </c>
      <c r="P567" s="1">
        <f t="shared" si="73"/>
        <v>1</v>
      </c>
      <c r="Q567" s="1">
        <f t="shared" si="74"/>
        <v>1</v>
      </c>
      <c r="R567" s="1">
        <f t="shared" si="75"/>
        <v>3</v>
      </c>
      <c r="S567" s="1">
        <f t="shared" si="76"/>
        <v>0</v>
      </c>
      <c r="T567" s="1">
        <f t="shared" si="77"/>
        <v>0</v>
      </c>
      <c r="U567" s="1">
        <f t="shared" si="78"/>
        <v>0</v>
      </c>
      <c r="V567" s="1">
        <f t="shared" si="79"/>
        <v>1.5</v>
      </c>
      <c r="W567" s="19">
        <f>VLOOKUP(E567,'Win Rate'!B:I,8,FALSE)</f>
        <v>0.47570850202429149</v>
      </c>
      <c r="X567" s="20">
        <f>VLOOKUP(E567,'Win Rate'!B:J,9,FALSE)</f>
        <v>-16.89276072380623</v>
      </c>
      <c r="Y567" s="18" cm="1">
        <f t="array" ref="Y567">IFERROR(INDEX($Z$2:$Z566,SUMPRODUCT(MAX(ROW($D$2:$D566)*($D567=$D$2:$D566))-1)),_xlfn.IFNA(IF(VLOOKUP(D567,'4.2 Elo (Values)'!A:C,3,FALSE)&gt;0,VLOOKUP(Results!D567,'4.2 Elo (Values)'!A:C,3,FALSE),400),400))</f>
        <v>463.114921038874</v>
      </c>
      <c r="Z567" s="18">
        <f>Y567+(IFERROR(VLOOKUP(D567,'4.2 Elo (Values)'!A:J,10,FALSE),40)*(V567-(1/(10^(((AVERAGEIFS(Y:Y,A:A,A567)+AVERAGEIFS(X:X,A:A,A567))-(Y567+X567))/400)+1)*O567)))</f>
        <v>437.63830225756715</v>
      </c>
      <c r="AA567" s="18">
        <f t="shared" si="80"/>
        <v>-25.476618781306854</v>
      </c>
      <c r="AB567">
        <f>VLOOKUP($A567,Events!$B:$I,4,FALSE)</f>
        <v>0</v>
      </c>
      <c r="AC567">
        <f>VLOOKUP($A567,Events!$B:$I,5,FALSE)</f>
        <v>0</v>
      </c>
      <c r="AD567">
        <f>VLOOKUP($A567,Events!$B:$I,6,FALSE)</f>
        <v>0</v>
      </c>
      <c r="AE567">
        <f>VLOOKUP($A567,Events!$B:$I,7,FALSE)</f>
        <v>0</v>
      </c>
      <c r="AF567">
        <f>VLOOKUP($A567,Events!$B:$I,8,FALSE)</f>
        <v>0</v>
      </c>
    </row>
    <row r="568" spans="1:32" ht="15" customHeight="1" x14ac:dyDescent="0.3">
      <c r="A568" t="s">
        <v>24921</v>
      </c>
      <c r="B568" t="s">
        <v>24615</v>
      </c>
      <c r="C568" t="s">
        <v>24214</v>
      </c>
      <c r="D568" t="s">
        <v>4397</v>
      </c>
      <c r="E568" t="s">
        <v>24208</v>
      </c>
      <c r="F568" t="s">
        <v>12</v>
      </c>
      <c r="G568" s="2" t="s">
        <v>24940</v>
      </c>
      <c r="H568" t="s">
        <v>25</v>
      </c>
      <c r="I568" s="1">
        <v>0</v>
      </c>
      <c r="J568" s="1">
        <v>0</v>
      </c>
      <c r="K568" s="1">
        <v>1</v>
      </c>
      <c r="L568" s="1">
        <v>0</v>
      </c>
      <c r="M568" s="1">
        <v>0</v>
      </c>
      <c r="O568" s="1">
        <f t="shared" si="72"/>
        <v>5</v>
      </c>
      <c r="P568" s="1">
        <f t="shared" si="73"/>
        <v>1</v>
      </c>
      <c r="Q568" s="1">
        <f t="shared" si="74"/>
        <v>0</v>
      </c>
      <c r="R568" s="1">
        <f t="shared" si="75"/>
        <v>4</v>
      </c>
      <c r="S568" s="1">
        <f t="shared" si="76"/>
        <v>0</v>
      </c>
      <c r="T568" s="1">
        <f t="shared" si="77"/>
        <v>0</v>
      </c>
      <c r="U568" s="1">
        <f t="shared" si="78"/>
        <v>0</v>
      </c>
      <c r="V568" s="1">
        <f t="shared" si="79"/>
        <v>1</v>
      </c>
      <c r="W568" s="19">
        <f>VLOOKUP(E568,'Win Rate'!B:I,8,FALSE)</f>
        <v>0.46802325581395349</v>
      </c>
      <c r="X568" s="20">
        <f>VLOOKUP(E568,'Win Rate'!B:J,9,FALSE)</f>
        <v>-22.250085479431931</v>
      </c>
      <c r="Y568" s="18" cm="1">
        <f t="array" ref="Y568">IFERROR(INDEX($Z$2:$Z567,SUMPRODUCT(MAX(ROW($D$2:$D567)*($D568=$D$2:$D567))-1)),_xlfn.IFNA(IF(VLOOKUP(D568,'4.2 Elo (Values)'!A:C,3,FALSE)&gt;0,VLOOKUP(Results!D568,'4.2 Elo (Values)'!A:C,3,FALSE),400),400))</f>
        <v>428.85901064236896</v>
      </c>
      <c r="Z568" s="18">
        <f>Y568+(IFERROR(VLOOKUP(D568,'4.2 Elo (Values)'!A:J,10,FALSE),40)*(V568-(1/(10^(((AVERAGEIFS(Y:Y,A:A,A568)+AVERAGEIFS(X:X,A:A,A568))-(Y568+X568))/400)+1)*O568)))</f>
        <v>399.06113291463134</v>
      </c>
      <c r="AA568" s="18">
        <f t="shared" si="80"/>
        <v>-29.797877727737614</v>
      </c>
      <c r="AB568">
        <f>VLOOKUP($A568,Events!$B:$I,4,FALSE)</f>
        <v>0</v>
      </c>
      <c r="AC568">
        <f>VLOOKUP($A568,Events!$B:$I,5,FALSE)</f>
        <v>0</v>
      </c>
      <c r="AD568">
        <f>VLOOKUP($A568,Events!$B:$I,6,FALSE)</f>
        <v>0</v>
      </c>
      <c r="AE568">
        <f>VLOOKUP($A568,Events!$B:$I,7,FALSE)</f>
        <v>0</v>
      </c>
      <c r="AF568">
        <f>VLOOKUP($A568,Events!$B:$I,8,FALSE)</f>
        <v>0</v>
      </c>
    </row>
    <row r="569" spans="1:32" ht="15" customHeight="1" x14ac:dyDescent="0.3">
      <c r="A569" t="s">
        <v>24921</v>
      </c>
      <c r="B569" t="s">
        <v>24615</v>
      </c>
      <c r="C569" t="s">
        <v>24214</v>
      </c>
      <c r="D569" t="s">
        <v>22432</v>
      </c>
      <c r="E569" t="s">
        <v>98</v>
      </c>
      <c r="F569" t="s">
        <v>24386</v>
      </c>
      <c r="G569" s="2" t="s">
        <v>24941</v>
      </c>
      <c r="H569" t="s">
        <v>25</v>
      </c>
      <c r="I569" s="1">
        <v>1</v>
      </c>
      <c r="J569" s="1">
        <v>0</v>
      </c>
      <c r="K569" s="1">
        <v>0</v>
      </c>
      <c r="L569" s="1">
        <v>0</v>
      </c>
      <c r="M569" s="1">
        <v>0</v>
      </c>
      <c r="O569" s="1">
        <f t="shared" si="72"/>
        <v>5</v>
      </c>
      <c r="P569" s="1">
        <f t="shared" si="73"/>
        <v>1</v>
      </c>
      <c r="Q569" s="1">
        <f t="shared" si="74"/>
        <v>0</v>
      </c>
      <c r="R569" s="1">
        <f t="shared" si="75"/>
        <v>4</v>
      </c>
      <c r="S569" s="1">
        <f t="shared" si="76"/>
        <v>0</v>
      </c>
      <c r="T569" s="1">
        <f t="shared" si="77"/>
        <v>0</v>
      </c>
      <c r="U569" s="1">
        <f t="shared" si="78"/>
        <v>0</v>
      </c>
      <c r="V569" s="1">
        <f t="shared" si="79"/>
        <v>1</v>
      </c>
      <c r="W569" s="19">
        <f>VLOOKUP(E569,'Win Rate'!B:I,8,FALSE)</f>
        <v>0.53611111111111109</v>
      </c>
      <c r="X569" s="20">
        <f>VLOOKUP(E569,'Win Rate'!B:J,9,FALSE)</f>
        <v>25.136335144076178</v>
      </c>
      <c r="Y569" s="18" cm="1">
        <f t="array" ref="Y569">IFERROR(INDEX($Z$2:$Z568,SUMPRODUCT(MAX(ROW($D$2:$D568)*($D569=$D$2:$D568))-1)),_xlfn.IFNA(IF(VLOOKUP(D569,'4.2 Elo (Values)'!A:C,3,FALSE)&gt;0,VLOOKUP(Results!D569,'4.2 Elo (Values)'!A:C,3,FALSE),400),400))</f>
        <v>324.9231294899206</v>
      </c>
      <c r="Z569" s="18">
        <f>Y569+(IFERROR(VLOOKUP(D569,'4.2 Elo (Values)'!A:J,10,FALSE),40)*(V569-(1/(10^(((AVERAGEIFS(Y:Y,A:A,A569)+AVERAGEIFS(X:X,A:A,A569))-(Y569+X569))/400)+1)*O569)))</f>
        <v>303.18687308600732</v>
      </c>
      <c r="AA569" s="18">
        <f t="shared" si="80"/>
        <v>-21.736256403913274</v>
      </c>
      <c r="AB569">
        <f>VLOOKUP($A569,Events!$B:$I,4,FALSE)</f>
        <v>0</v>
      </c>
      <c r="AC569">
        <f>VLOOKUP($A569,Events!$B:$I,5,FALSE)</f>
        <v>0</v>
      </c>
      <c r="AD569">
        <f>VLOOKUP($A569,Events!$B:$I,6,FALSE)</f>
        <v>0</v>
      </c>
      <c r="AE569">
        <f>VLOOKUP($A569,Events!$B:$I,7,FALSE)</f>
        <v>0</v>
      </c>
      <c r="AF569">
        <f>VLOOKUP($A569,Events!$B:$I,8,FALSE)</f>
        <v>0</v>
      </c>
    </row>
    <row r="570" spans="1:32" ht="15" customHeight="1" x14ac:dyDescent="0.3">
      <c r="A570" t="s">
        <v>24921</v>
      </c>
      <c r="B570" t="s">
        <v>24615</v>
      </c>
      <c r="C570" t="s">
        <v>24214</v>
      </c>
      <c r="D570" t="s">
        <v>173</v>
      </c>
      <c r="E570" t="s">
        <v>95</v>
      </c>
      <c r="F570" t="s">
        <v>24187</v>
      </c>
      <c r="G570" s="2" t="s">
        <v>24942</v>
      </c>
      <c r="H570" t="s">
        <v>25</v>
      </c>
      <c r="I570" s="1">
        <v>0</v>
      </c>
      <c r="J570" s="1">
        <v>0</v>
      </c>
      <c r="K570" s="1">
        <v>0</v>
      </c>
      <c r="L570" s="1">
        <v>0</v>
      </c>
      <c r="M570" s="1">
        <v>0</v>
      </c>
      <c r="O570" s="1">
        <f t="shared" si="72"/>
        <v>5</v>
      </c>
      <c r="P570" s="1">
        <f t="shared" si="73"/>
        <v>0</v>
      </c>
      <c r="Q570" s="1">
        <f t="shared" si="74"/>
        <v>0</v>
      </c>
      <c r="R570" s="1">
        <f t="shared" si="75"/>
        <v>5</v>
      </c>
      <c r="S570" s="1">
        <f t="shared" si="76"/>
        <v>0</v>
      </c>
      <c r="T570" s="1">
        <f t="shared" si="77"/>
        <v>0</v>
      </c>
      <c r="U570" s="1">
        <f t="shared" si="78"/>
        <v>0</v>
      </c>
      <c r="V570" s="1">
        <f t="shared" si="79"/>
        <v>0</v>
      </c>
      <c r="W570" s="19">
        <f>VLOOKUP(E570,'Win Rate'!B:I,8,FALSE)</f>
        <v>0.5084269662921348</v>
      </c>
      <c r="X570" s="20">
        <f>VLOOKUP(E570,'Win Rate'!B:J,9,FALSE)</f>
        <v>5.8562104731559854</v>
      </c>
      <c r="Y570" s="18" cm="1">
        <f t="array" ref="Y570">IFERROR(INDEX($Z$2:$Z569,SUMPRODUCT(MAX(ROW($D$2:$D569)*($D570=$D$2:$D569))-1)),_xlfn.IFNA(IF(VLOOKUP(D570,'4.2 Elo (Values)'!A:C,3,FALSE)&gt;0,VLOOKUP(Results!D570,'4.2 Elo (Values)'!A:C,3,FALSE),400),400))</f>
        <v>311.64796845734401</v>
      </c>
      <c r="Z570" s="18">
        <f>Y570+(IFERROR(VLOOKUP(D570,'4.2 Elo (Values)'!A:J,10,FALSE),40)*(V570-(1/(10^(((AVERAGEIFS(Y:Y,A:A,A570)+AVERAGEIFS(X:X,A:A,A570))-(Y570+X570))/400)+1)*O570)))</f>
        <v>274.38643137234408</v>
      </c>
      <c r="AA570" s="18">
        <f t="shared" si="80"/>
        <v>-37.261537084999929</v>
      </c>
      <c r="AB570">
        <f>VLOOKUP($A570,Events!$B:$I,4,FALSE)</f>
        <v>0</v>
      </c>
      <c r="AC570">
        <f>VLOOKUP($A570,Events!$B:$I,5,FALSE)</f>
        <v>0</v>
      </c>
      <c r="AD570">
        <f>VLOOKUP($A570,Events!$B:$I,6,FALSE)</f>
        <v>0</v>
      </c>
      <c r="AE570">
        <f>VLOOKUP($A570,Events!$B:$I,7,FALSE)</f>
        <v>0</v>
      </c>
      <c r="AF570">
        <f>VLOOKUP($A570,Events!$B:$I,8,FALSE)</f>
        <v>0</v>
      </c>
    </row>
    <row r="571" spans="1:32" ht="15" customHeight="1" x14ac:dyDescent="0.3">
      <c r="A571" t="s">
        <v>24951</v>
      </c>
      <c r="B571" t="s">
        <v>24952</v>
      </c>
      <c r="C571" t="s">
        <v>24214</v>
      </c>
      <c r="D571" t="s">
        <v>453</v>
      </c>
      <c r="E571" t="s">
        <v>33</v>
      </c>
      <c r="F571" t="s">
        <v>160</v>
      </c>
      <c r="G571" s="2" t="s">
        <v>24953</v>
      </c>
      <c r="H571" t="s">
        <v>25</v>
      </c>
      <c r="I571" s="1">
        <v>1</v>
      </c>
      <c r="J571" s="1">
        <v>1</v>
      </c>
      <c r="K571" s="1">
        <v>1</v>
      </c>
      <c r="L571" s="1">
        <v>1</v>
      </c>
      <c r="M571" s="1">
        <v>0</v>
      </c>
      <c r="O571" s="1">
        <f t="shared" si="72"/>
        <v>5</v>
      </c>
      <c r="P571" s="1">
        <f t="shared" si="73"/>
        <v>4</v>
      </c>
      <c r="Q571" s="1">
        <f t="shared" si="74"/>
        <v>0</v>
      </c>
      <c r="R571" s="1">
        <f t="shared" si="75"/>
        <v>1</v>
      </c>
      <c r="S571" s="1">
        <f t="shared" si="76"/>
        <v>1</v>
      </c>
      <c r="T571" s="1">
        <f t="shared" si="77"/>
        <v>1</v>
      </c>
      <c r="U571" s="1">
        <f t="shared" si="78"/>
        <v>0</v>
      </c>
      <c r="V571" s="1">
        <f t="shared" si="79"/>
        <v>4</v>
      </c>
      <c r="W571" s="19">
        <f>VLOOKUP(E571,'Win Rate'!B:I,8,FALSE)</f>
        <v>0.5723140495867769</v>
      </c>
      <c r="X571" s="20">
        <f>VLOOKUP(E571,'Win Rate'!B:J,9,FALSE)</f>
        <v>50.603769443012347</v>
      </c>
      <c r="Y571" s="18" cm="1">
        <f t="array" ref="Y571">IFERROR(INDEX($Z$2:$Z570,SUMPRODUCT(MAX(ROW($D$2:$D570)*($D571=$D$2:$D570))-1)),_xlfn.IFNA(IF(VLOOKUP(D571,'4.2 Elo (Values)'!A:C,3,FALSE)&gt;0,VLOOKUP(Results!D571,'4.2 Elo (Values)'!A:C,3,FALSE),400),400))</f>
        <v>485.09799891722196</v>
      </c>
      <c r="Z571" s="18">
        <f>Y571+(IFERROR(VLOOKUP(D571,'4.2 Elo (Values)'!A:J,10,FALSE),40)*(V571-(1/(10^(((AVERAGEIFS(Y:Y,A:A,A571)+AVERAGEIFS(X:X,A:A,A571))-(Y571+X571))/400)+1)*O571)))</f>
        <v>506.33935299220622</v>
      </c>
      <c r="AA571" s="18">
        <f t="shared" si="80"/>
        <v>21.241354074984258</v>
      </c>
      <c r="AB571">
        <f>VLOOKUP($A571,Events!$B:$I,4,FALSE)</f>
        <v>0</v>
      </c>
      <c r="AC571">
        <f>VLOOKUP($A571,Events!$B:$I,5,FALSE)</f>
        <v>0</v>
      </c>
      <c r="AD571">
        <f>VLOOKUP($A571,Events!$B:$I,6,FALSE)</f>
        <v>0</v>
      </c>
      <c r="AE571">
        <f>VLOOKUP($A571,Events!$B:$I,7,FALSE)</f>
        <v>0</v>
      </c>
      <c r="AF571">
        <f>VLOOKUP($A571,Events!$B:$I,8,FALSE)</f>
        <v>0</v>
      </c>
    </row>
    <row r="572" spans="1:32" ht="15" customHeight="1" x14ac:dyDescent="0.3">
      <c r="A572" t="s">
        <v>24951</v>
      </c>
      <c r="B572" t="s">
        <v>24952</v>
      </c>
      <c r="C572" t="s">
        <v>24214</v>
      </c>
      <c r="D572" t="s">
        <v>433</v>
      </c>
      <c r="E572" t="s">
        <v>17</v>
      </c>
      <c r="F572" t="s">
        <v>24195</v>
      </c>
      <c r="G572" s="2" t="s">
        <v>24954</v>
      </c>
      <c r="H572" t="s">
        <v>25</v>
      </c>
      <c r="I572" s="1">
        <v>0</v>
      </c>
      <c r="J572" s="1">
        <v>1</v>
      </c>
      <c r="K572" s="1">
        <v>1</v>
      </c>
      <c r="L572" s="1">
        <v>1</v>
      </c>
      <c r="M572" s="1">
        <v>1</v>
      </c>
      <c r="O572" s="1">
        <f t="shared" si="72"/>
        <v>5</v>
      </c>
      <c r="P572" s="1">
        <f t="shared" si="73"/>
        <v>4</v>
      </c>
      <c r="Q572" s="1">
        <f t="shared" si="74"/>
        <v>0</v>
      </c>
      <c r="R572" s="1">
        <f t="shared" si="75"/>
        <v>1</v>
      </c>
      <c r="S572" s="1">
        <f t="shared" si="76"/>
        <v>0</v>
      </c>
      <c r="T572" s="1">
        <f t="shared" si="77"/>
        <v>0</v>
      </c>
      <c r="U572" s="1">
        <f t="shared" si="78"/>
        <v>0</v>
      </c>
      <c r="V572" s="1">
        <f t="shared" si="79"/>
        <v>4</v>
      </c>
      <c r="W572" s="19">
        <f>VLOOKUP(E572,'Win Rate'!B:I,8,FALSE)</f>
        <v>0.48888888888888887</v>
      </c>
      <c r="X572" s="20">
        <f>VLOOKUP(E572,'Win Rate'!B:J,9,FALSE)</f>
        <v>-7.7220620781546527</v>
      </c>
      <c r="Y572" s="18" cm="1">
        <f t="array" ref="Y572">IFERROR(INDEX($Z$2:$Z571,SUMPRODUCT(MAX(ROW($D$2:$D571)*($D572=$D$2:$D571))-1)),_xlfn.IFNA(IF(VLOOKUP(D572,'4.2 Elo (Values)'!A:C,3,FALSE)&gt;0,VLOOKUP(Results!D572,'4.2 Elo (Values)'!A:C,3,FALSE),400),400))</f>
        <v>463.19117264042353</v>
      </c>
      <c r="Z572" s="18">
        <f>Y572+(IFERROR(VLOOKUP(D572,'4.2 Elo (Values)'!A:J,10,FALSE),40)*(V572-(1/(10^(((AVERAGEIFS(Y:Y,A:A,A572)+AVERAGEIFS(X:X,A:A,A572))-(Y572+X572))/400)+1)*O572)))</f>
        <v>484.3826096644305</v>
      </c>
      <c r="AA572" s="18">
        <f t="shared" si="80"/>
        <v>21.191437024006973</v>
      </c>
      <c r="AB572">
        <f>VLOOKUP($A572,Events!$B:$I,4,FALSE)</f>
        <v>0</v>
      </c>
      <c r="AC572">
        <f>VLOOKUP($A572,Events!$B:$I,5,FALSE)</f>
        <v>0</v>
      </c>
      <c r="AD572">
        <f>VLOOKUP($A572,Events!$B:$I,6,FALSE)</f>
        <v>0</v>
      </c>
      <c r="AE572">
        <f>VLOOKUP($A572,Events!$B:$I,7,FALSE)</f>
        <v>0</v>
      </c>
      <c r="AF572">
        <f>VLOOKUP($A572,Events!$B:$I,8,FALSE)</f>
        <v>0</v>
      </c>
    </row>
    <row r="573" spans="1:32" ht="15" customHeight="1" x14ac:dyDescent="0.3">
      <c r="A573" t="s">
        <v>24951</v>
      </c>
      <c r="B573" t="s">
        <v>24952</v>
      </c>
      <c r="C573" t="s">
        <v>24214</v>
      </c>
      <c r="D573" t="s">
        <v>5876</v>
      </c>
      <c r="E573" t="s">
        <v>49</v>
      </c>
      <c r="F573" t="s">
        <v>185</v>
      </c>
      <c r="G573" s="2" t="s">
        <v>24955</v>
      </c>
      <c r="H573" t="s">
        <v>25</v>
      </c>
      <c r="I573" s="1">
        <v>1</v>
      </c>
      <c r="J573" s="1">
        <v>0</v>
      </c>
      <c r="K573" s="1">
        <v>1</v>
      </c>
      <c r="L573" s="1">
        <v>1</v>
      </c>
      <c r="M573" s="1">
        <v>1</v>
      </c>
      <c r="O573" s="1">
        <f t="shared" si="72"/>
        <v>5</v>
      </c>
      <c r="P573" s="1">
        <f t="shared" si="73"/>
        <v>4</v>
      </c>
      <c r="Q573" s="1">
        <f t="shared" si="74"/>
        <v>0</v>
      </c>
      <c r="R573" s="1">
        <f t="shared" si="75"/>
        <v>1</v>
      </c>
      <c r="S573" s="1">
        <f t="shared" si="76"/>
        <v>0</v>
      </c>
      <c r="T573" s="1">
        <f t="shared" si="77"/>
        <v>0</v>
      </c>
      <c r="U573" s="1">
        <f t="shared" si="78"/>
        <v>0</v>
      </c>
      <c r="V573" s="1">
        <f t="shared" si="79"/>
        <v>4</v>
      </c>
      <c r="W573" s="19">
        <f>VLOOKUP(E573,'Win Rate'!B:I,8,FALSE)</f>
        <v>0.45549738219895286</v>
      </c>
      <c r="X573" s="20">
        <f>VLOOKUP(E573,'Win Rate'!B:J,9,FALSE)</f>
        <v>-31.005634672064751</v>
      </c>
      <c r="Y573" s="18" cm="1">
        <f t="array" ref="Y573">IFERROR(INDEX($Z$2:$Z572,SUMPRODUCT(MAX(ROW($D$2:$D572)*($D573=$D$2:$D572))-1)),_xlfn.IFNA(IF(VLOOKUP(D573,'4.2 Elo (Values)'!A:C,3,FALSE)&gt;0,VLOOKUP(Results!D573,'4.2 Elo (Values)'!A:C,3,FALSE),400),400))</f>
        <v>440.93932189233362</v>
      </c>
      <c r="Z573" s="18">
        <f>Y573+(IFERROR(VLOOKUP(D573,'4.2 Elo (Values)'!A:J,10,FALSE),40)*(V573-(1/(10^(((AVERAGEIFS(Y:Y,A:A,A573)+AVERAGEIFS(X:X,A:A,A573))-(Y573+X573))/400)+1)*O573)))</f>
        <v>496.2460668351419</v>
      </c>
      <c r="AA573" s="18">
        <f t="shared" si="80"/>
        <v>55.30674494280828</v>
      </c>
      <c r="AB573">
        <f>VLOOKUP($A573,Events!$B:$I,4,FALSE)</f>
        <v>0</v>
      </c>
      <c r="AC573">
        <f>VLOOKUP($A573,Events!$B:$I,5,FALSE)</f>
        <v>0</v>
      </c>
      <c r="AD573">
        <f>VLOOKUP($A573,Events!$B:$I,6,FALSE)</f>
        <v>0</v>
      </c>
      <c r="AE573">
        <f>VLOOKUP($A573,Events!$B:$I,7,FALSE)</f>
        <v>0</v>
      </c>
      <c r="AF573">
        <f>VLOOKUP($A573,Events!$B:$I,8,FALSE)</f>
        <v>0</v>
      </c>
    </row>
    <row r="574" spans="1:32" ht="15" customHeight="1" x14ac:dyDescent="0.3">
      <c r="A574" t="s">
        <v>24951</v>
      </c>
      <c r="B574" t="s">
        <v>24952</v>
      </c>
      <c r="C574" t="s">
        <v>24214</v>
      </c>
      <c r="D574" t="s">
        <v>440</v>
      </c>
      <c r="E574" t="s">
        <v>146</v>
      </c>
      <c r="F574" t="s">
        <v>187</v>
      </c>
      <c r="G574" s="2" t="s">
        <v>24956</v>
      </c>
      <c r="H574" t="s">
        <v>25</v>
      </c>
      <c r="I574" s="1">
        <v>1</v>
      </c>
      <c r="J574" s="1">
        <v>0</v>
      </c>
      <c r="K574" s="1">
        <v>1</v>
      </c>
      <c r="L574" s="1">
        <v>0</v>
      </c>
      <c r="M574" s="1">
        <v>1</v>
      </c>
      <c r="O574" s="1">
        <f t="shared" si="72"/>
        <v>5</v>
      </c>
      <c r="P574" s="1">
        <f t="shared" si="73"/>
        <v>3</v>
      </c>
      <c r="Q574" s="1">
        <f t="shared" si="74"/>
        <v>0</v>
      </c>
      <c r="R574" s="1">
        <f t="shared" si="75"/>
        <v>2</v>
      </c>
      <c r="S574" s="1">
        <f t="shared" si="76"/>
        <v>0</v>
      </c>
      <c r="T574" s="1">
        <f t="shared" si="77"/>
        <v>0</v>
      </c>
      <c r="U574" s="1">
        <f t="shared" si="78"/>
        <v>0</v>
      </c>
      <c r="V574" s="1">
        <f t="shared" si="79"/>
        <v>3</v>
      </c>
      <c r="W574" s="19">
        <f>VLOOKUP(E574,'Win Rate'!B:I,8,FALSE)</f>
        <v>0.48071216617210683</v>
      </c>
      <c r="X574" s="20">
        <f>VLOOKUP(E574,'Win Rate'!B:J,9,FALSE)</f>
        <v>-13.409213657465418</v>
      </c>
      <c r="Y574" s="18" cm="1">
        <f t="array" ref="Y574">IFERROR(INDEX($Z$2:$Z573,SUMPRODUCT(MAX(ROW($D$2:$D573)*($D574=$D$2:$D573))-1)),_xlfn.IFNA(IF(VLOOKUP(D574,'4.2 Elo (Values)'!A:C,3,FALSE)&gt;0,VLOOKUP(Results!D574,'4.2 Elo (Values)'!A:C,3,FALSE),400),400))</f>
        <v>379.67510707115321</v>
      </c>
      <c r="Z574" s="18">
        <f>Y574+(IFERROR(VLOOKUP(D574,'4.2 Elo (Values)'!A:J,10,FALSE),40)*(V574-(1/(10^(((AVERAGEIFS(Y:Y,A:A,A574)+AVERAGEIFS(X:X,A:A,A574))-(Y574+X574))/400)+1)*O574)))</f>
        <v>407.53078329037101</v>
      </c>
      <c r="AA574" s="18">
        <f t="shared" si="80"/>
        <v>27.855676219217798</v>
      </c>
      <c r="AB574">
        <f>VLOOKUP($A574,Events!$B:$I,4,FALSE)</f>
        <v>0</v>
      </c>
      <c r="AC574">
        <f>VLOOKUP($A574,Events!$B:$I,5,FALSE)</f>
        <v>0</v>
      </c>
      <c r="AD574">
        <f>VLOOKUP($A574,Events!$B:$I,6,FALSE)</f>
        <v>0</v>
      </c>
      <c r="AE574">
        <f>VLOOKUP($A574,Events!$B:$I,7,FALSE)</f>
        <v>0</v>
      </c>
      <c r="AF574">
        <f>VLOOKUP($A574,Events!$B:$I,8,FALSE)</f>
        <v>0</v>
      </c>
    </row>
    <row r="575" spans="1:32" ht="15" customHeight="1" x14ac:dyDescent="0.3">
      <c r="A575" t="s">
        <v>24951</v>
      </c>
      <c r="B575" t="s">
        <v>24952</v>
      </c>
      <c r="C575" t="s">
        <v>24214</v>
      </c>
      <c r="D575" t="s">
        <v>4970</v>
      </c>
      <c r="E575" t="s">
        <v>146</v>
      </c>
      <c r="F575" t="s">
        <v>163</v>
      </c>
      <c r="G575" s="2" t="s">
        <v>24957</v>
      </c>
      <c r="H575" t="s">
        <v>25</v>
      </c>
      <c r="I575" s="1">
        <v>1</v>
      </c>
      <c r="J575" s="1">
        <v>1</v>
      </c>
      <c r="K575" s="1">
        <v>0</v>
      </c>
      <c r="L575" s="1">
        <v>0</v>
      </c>
      <c r="M575" s="1">
        <v>1</v>
      </c>
      <c r="O575" s="1">
        <f t="shared" si="72"/>
        <v>5</v>
      </c>
      <c r="P575" s="1">
        <f t="shared" si="73"/>
        <v>3</v>
      </c>
      <c r="Q575" s="1">
        <f t="shared" si="74"/>
        <v>0</v>
      </c>
      <c r="R575" s="1">
        <f t="shared" si="75"/>
        <v>2</v>
      </c>
      <c r="S575" s="1">
        <f t="shared" si="76"/>
        <v>0</v>
      </c>
      <c r="T575" s="1">
        <f t="shared" si="77"/>
        <v>0</v>
      </c>
      <c r="U575" s="1">
        <f t="shared" si="78"/>
        <v>0</v>
      </c>
      <c r="V575" s="1">
        <f t="shared" si="79"/>
        <v>3</v>
      </c>
      <c r="W575" s="19">
        <f>VLOOKUP(E575,'Win Rate'!B:I,8,FALSE)</f>
        <v>0.48071216617210683</v>
      </c>
      <c r="X575" s="20">
        <f>VLOOKUP(E575,'Win Rate'!B:J,9,FALSE)</f>
        <v>-13.409213657465418</v>
      </c>
      <c r="Y575" s="18" cm="1">
        <f t="array" ref="Y575">IFERROR(INDEX($Z$2:$Z574,SUMPRODUCT(MAX(ROW($D$2:$D574)*($D575=$D$2:$D574))-1)),_xlfn.IFNA(IF(VLOOKUP(D575,'4.2 Elo (Values)'!A:C,3,FALSE)&gt;0,VLOOKUP(Results!D575,'4.2 Elo (Values)'!A:C,3,FALSE),400),400))</f>
        <v>427.53264790402483</v>
      </c>
      <c r="Z575" s="18">
        <f>Y575+(IFERROR(VLOOKUP(D575,'4.2 Elo (Values)'!A:J,10,FALSE),40)*(V575-(1/(10^(((AVERAGEIFS(Y:Y,A:A,A575)+AVERAGEIFS(X:X,A:A,A575))-(Y575+X575))/400)+1)*O575)))</f>
        <v>434.58476484609287</v>
      </c>
      <c r="AA575" s="18">
        <f t="shared" si="80"/>
        <v>7.0521169420680394</v>
      </c>
      <c r="AB575">
        <f>VLOOKUP($A575,Events!$B:$I,4,FALSE)</f>
        <v>0</v>
      </c>
      <c r="AC575">
        <f>VLOOKUP($A575,Events!$B:$I,5,FALSE)</f>
        <v>0</v>
      </c>
      <c r="AD575">
        <f>VLOOKUP($A575,Events!$B:$I,6,FALSE)</f>
        <v>0</v>
      </c>
      <c r="AE575">
        <f>VLOOKUP($A575,Events!$B:$I,7,FALSE)</f>
        <v>0</v>
      </c>
      <c r="AF575">
        <f>VLOOKUP($A575,Events!$B:$I,8,FALSE)</f>
        <v>0</v>
      </c>
    </row>
    <row r="576" spans="1:32" ht="15" customHeight="1" x14ac:dyDescent="0.3">
      <c r="A576" t="s">
        <v>24951</v>
      </c>
      <c r="B576" t="s">
        <v>24952</v>
      </c>
      <c r="C576" t="s">
        <v>24214</v>
      </c>
      <c r="D576" t="s">
        <v>422</v>
      </c>
      <c r="E576" t="s">
        <v>49</v>
      </c>
      <c r="F576" t="s">
        <v>62</v>
      </c>
      <c r="G576" s="2" t="s">
        <v>24958</v>
      </c>
      <c r="H576" t="s">
        <v>25</v>
      </c>
      <c r="I576" s="1">
        <v>0</v>
      </c>
      <c r="J576" s="1">
        <v>1</v>
      </c>
      <c r="K576" s="1">
        <v>0</v>
      </c>
      <c r="L576" s="1">
        <v>1</v>
      </c>
      <c r="M576" s="1">
        <v>0</v>
      </c>
      <c r="O576" s="1">
        <f t="shared" si="72"/>
        <v>5</v>
      </c>
      <c r="P576" s="1">
        <f t="shared" si="73"/>
        <v>2</v>
      </c>
      <c r="Q576" s="1">
        <f t="shared" si="74"/>
        <v>0</v>
      </c>
      <c r="R576" s="1">
        <f t="shared" si="75"/>
        <v>3</v>
      </c>
      <c r="S576" s="1">
        <f t="shared" si="76"/>
        <v>0</v>
      </c>
      <c r="T576" s="1">
        <f t="shared" si="77"/>
        <v>0</v>
      </c>
      <c r="U576" s="1">
        <f t="shared" si="78"/>
        <v>0</v>
      </c>
      <c r="V576" s="1">
        <f t="shared" si="79"/>
        <v>2</v>
      </c>
      <c r="W576" s="19">
        <f>VLOOKUP(E576,'Win Rate'!B:I,8,FALSE)</f>
        <v>0.45549738219895286</v>
      </c>
      <c r="X576" s="20">
        <f>VLOOKUP(E576,'Win Rate'!B:J,9,FALSE)</f>
        <v>-31.005634672064751</v>
      </c>
      <c r="Y576" s="18" cm="1">
        <f t="array" ref="Y576">IFERROR(INDEX($Z$2:$Z575,SUMPRODUCT(MAX(ROW($D$2:$D575)*($D576=$D$2:$D575))-1)),_xlfn.IFNA(IF(VLOOKUP(D576,'4.2 Elo (Values)'!A:C,3,FALSE)&gt;0,VLOOKUP(Results!D576,'4.2 Elo (Values)'!A:C,3,FALSE),400),400))</f>
        <v>397.14386533338023</v>
      </c>
      <c r="Z576" s="18">
        <f>Y576+(IFERROR(VLOOKUP(D576,'4.2 Elo (Values)'!A:J,10,FALSE),40)*(V576-(1/(10^(((AVERAGEIFS(Y:Y,A:A,A576)+AVERAGEIFS(X:X,A:A,A576))-(Y576+X576))/400)+1)*O576)))</f>
        <v>385.0360580356238</v>
      </c>
      <c r="AA576" s="18">
        <f t="shared" si="80"/>
        <v>-12.107807297756437</v>
      </c>
      <c r="AB576">
        <f>VLOOKUP($A576,Events!$B:$I,4,FALSE)</f>
        <v>0</v>
      </c>
      <c r="AC576">
        <f>VLOOKUP($A576,Events!$B:$I,5,FALSE)</f>
        <v>0</v>
      </c>
      <c r="AD576">
        <f>VLOOKUP($A576,Events!$B:$I,6,FALSE)</f>
        <v>0</v>
      </c>
      <c r="AE576">
        <f>VLOOKUP($A576,Events!$B:$I,7,FALSE)</f>
        <v>0</v>
      </c>
      <c r="AF576">
        <f>VLOOKUP($A576,Events!$B:$I,8,FALSE)</f>
        <v>0</v>
      </c>
    </row>
    <row r="577" spans="1:32" ht="15" customHeight="1" x14ac:dyDescent="0.3">
      <c r="A577" t="s">
        <v>24951</v>
      </c>
      <c r="B577" t="s">
        <v>24952</v>
      </c>
      <c r="C577" t="s">
        <v>24214</v>
      </c>
      <c r="D577" t="s">
        <v>168</v>
      </c>
      <c r="E577" t="s">
        <v>33</v>
      </c>
      <c r="F577" t="s">
        <v>184</v>
      </c>
      <c r="G577" s="2" t="s">
        <v>24959</v>
      </c>
      <c r="H577" t="s">
        <v>25</v>
      </c>
      <c r="I577" s="1">
        <v>0</v>
      </c>
      <c r="J577" s="1">
        <v>0</v>
      </c>
      <c r="K577" s="1">
        <v>1</v>
      </c>
      <c r="L577" s="1">
        <v>0</v>
      </c>
      <c r="M577" s="1">
        <v>1</v>
      </c>
      <c r="O577" s="1">
        <f t="shared" si="72"/>
        <v>5</v>
      </c>
      <c r="P577" s="1">
        <f t="shared" si="73"/>
        <v>2</v>
      </c>
      <c r="Q577" s="1">
        <f t="shared" si="74"/>
        <v>0</v>
      </c>
      <c r="R577" s="1">
        <f t="shared" si="75"/>
        <v>3</v>
      </c>
      <c r="S577" s="1">
        <f t="shared" si="76"/>
        <v>0</v>
      </c>
      <c r="T577" s="1">
        <f t="shared" si="77"/>
        <v>0</v>
      </c>
      <c r="U577" s="1">
        <f t="shared" si="78"/>
        <v>0</v>
      </c>
      <c r="V577" s="1">
        <f t="shared" si="79"/>
        <v>2</v>
      </c>
      <c r="W577" s="19">
        <f>VLOOKUP(E577,'Win Rate'!B:I,8,FALSE)</f>
        <v>0.5723140495867769</v>
      </c>
      <c r="X577" s="20">
        <f>VLOOKUP(E577,'Win Rate'!B:J,9,FALSE)</f>
        <v>50.603769443012347</v>
      </c>
      <c r="Y577" s="18" cm="1">
        <f t="array" ref="Y577">IFERROR(INDEX($Z$2:$Z576,SUMPRODUCT(MAX(ROW($D$2:$D576)*($D577=$D$2:$D576))-1)),_xlfn.IFNA(IF(VLOOKUP(D577,'4.2 Elo (Values)'!A:C,3,FALSE)&gt;0,VLOOKUP(Results!D577,'4.2 Elo (Values)'!A:C,3,FALSE),400),400))</f>
        <v>365.06481596328382</v>
      </c>
      <c r="Z577" s="18">
        <f>Y577+(IFERROR(VLOOKUP(D577,'4.2 Elo (Values)'!A:J,10,FALSE),40)*(V577-(1/(10^(((AVERAGEIFS(Y:Y,A:A,A577)+AVERAGEIFS(X:X,A:A,A577))-(Y577+X577))/400)+1)*O577)))</f>
        <v>351.89540026809647</v>
      </c>
      <c r="AA577" s="18">
        <f t="shared" si="80"/>
        <v>-13.169415695187354</v>
      </c>
      <c r="AB577">
        <f>VLOOKUP($A577,Events!$B:$I,4,FALSE)</f>
        <v>0</v>
      </c>
      <c r="AC577">
        <f>VLOOKUP($A577,Events!$B:$I,5,FALSE)</f>
        <v>0</v>
      </c>
      <c r="AD577">
        <f>VLOOKUP($A577,Events!$B:$I,6,FALSE)</f>
        <v>0</v>
      </c>
      <c r="AE577">
        <f>VLOOKUP($A577,Events!$B:$I,7,FALSE)</f>
        <v>0</v>
      </c>
      <c r="AF577">
        <f>VLOOKUP($A577,Events!$B:$I,8,FALSE)</f>
        <v>0</v>
      </c>
    </row>
    <row r="578" spans="1:32" ht="15" customHeight="1" x14ac:dyDescent="0.3">
      <c r="A578" t="s">
        <v>24951</v>
      </c>
      <c r="B578" t="s">
        <v>24952</v>
      </c>
      <c r="C578" t="s">
        <v>24214</v>
      </c>
      <c r="D578" t="s">
        <v>22523</v>
      </c>
      <c r="E578" t="s">
        <v>146</v>
      </c>
      <c r="F578" t="s">
        <v>187</v>
      </c>
      <c r="G578" s="2" t="s">
        <v>24960</v>
      </c>
      <c r="H578" t="s">
        <v>25</v>
      </c>
      <c r="I578" s="1">
        <v>0</v>
      </c>
      <c r="J578" s="1">
        <v>1</v>
      </c>
      <c r="K578" s="1">
        <v>0</v>
      </c>
      <c r="L578" s="1">
        <v>1</v>
      </c>
      <c r="M578" s="1">
        <v>0</v>
      </c>
      <c r="O578" s="1">
        <f t="shared" si="72"/>
        <v>5</v>
      </c>
      <c r="P578" s="1">
        <f t="shared" si="73"/>
        <v>2</v>
      </c>
      <c r="Q578" s="1">
        <f t="shared" si="74"/>
        <v>0</v>
      </c>
      <c r="R578" s="1">
        <f t="shared" si="75"/>
        <v>3</v>
      </c>
      <c r="S578" s="1">
        <f t="shared" si="76"/>
        <v>0</v>
      </c>
      <c r="T578" s="1">
        <f t="shared" si="77"/>
        <v>0</v>
      </c>
      <c r="U578" s="1">
        <f t="shared" si="78"/>
        <v>0</v>
      </c>
      <c r="V578" s="1">
        <f t="shared" si="79"/>
        <v>2</v>
      </c>
      <c r="W578" s="19">
        <f>VLOOKUP(E578,'Win Rate'!B:I,8,FALSE)</f>
        <v>0.48071216617210683</v>
      </c>
      <c r="X578" s="20">
        <f>VLOOKUP(E578,'Win Rate'!B:J,9,FALSE)</f>
        <v>-13.409213657465418</v>
      </c>
      <c r="Y578" s="18" cm="1">
        <f t="array" ref="Y578">IFERROR(INDEX($Z$2:$Z577,SUMPRODUCT(MAX(ROW($D$2:$D577)*($D578=$D$2:$D577))-1)),_xlfn.IFNA(IF(VLOOKUP(D578,'4.2 Elo (Values)'!A:C,3,FALSE)&gt;0,VLOOKUP(Results!D578,'4.2 Elo (Values)'!A:C,3,FALSE),400),400))</f>
        <v>319.38279161146454</v>
      </c>
      <c r="Z578" s="18">
        <f>Y578+(IFERROR(VLOOKUP(D578,'4.2 Elo (Values)'!A:J,10,FALSE),40)*(V578-(1/(10^(((AVERAGEIFS(Y:Y,A:A,A578)+AVERAGEIFS(X:X,A:A,A578))-(Y578+X578))/400)+1)*O578)))</f>
        <v>324.08643799019188</v>
      </c>
      <c r="AA578" s="18">
        <f t="shared" si="80"/>
        <v>4.7036463787273419</v>
      </c>
      <c r="AB578">
        <f>VLOOKUP($A578,Events!$B:$I,4,FALSE)</f>
        <v>0</v>
      </c>
      <c r="AC578">
        <f>VLOOKUP($A578,Events!$B:$I,5,FALSE)</f>
        <v>0</v>
      </c>
      <c r="AD578">
        <f>VLOOKUP($A578,Events!$B:$I,6,FALSE)</f>
        <v>0</v>
      </c>
      <c r="AE578">
        <f>VLOOKUP($A578,Events!$B:$I,7,FALSE)</f>
        <v>0</v>
      </c>
      <c r="AF578">
        <f>VLOOKUP($A578,Events!$B:$I,8,FALSE)</f>
        <v>0</v>
      </c>
    </row>
    <row r="579" spans="1:32" ht="15" customHeight="1" x14ac:dyDescent="0.3">
      <c r="A579" t="s">
        <v>24951</v>
      </c>
      <c r="B579" t="s">
        <v>24952</v>
      </c>
      <c r="C579" t="s">
        <v>24214</v>
      </c>
      <c r="D579" t="s">
        <v>445</v>
      </c>
      <c r="E579" t="s">
        <v>27</v>
      </c>
      <c r="F579" t="s">
        <v>110</v>
      </c>
      <c r="G579" s="2" t="s">
        <v>24961</v>
      </c>
      <c r="H579" t="s">
        <v>25</v>
      </c>
      <c r="I579" s="1">
        <v>1</v>
      </c>
      <c r="J579" s="1">
        <v>0</v>
      </c>
      <c r="K579" s="1">
        <v>0</v>
      </c>
      <c r="L579" s="1">
        <v>0</v>
      </c>
      <c r="M579" s="1">
        <v>0</v>
      </c>
      <c r="O579" s="1">
        <f t="shared" si="72"/>
        <v>5</v>
      </c>
      <c r="P579" s="1">
        <f t="shared" si="73"/>
        <v>1</v>
      </c>
      <c r="Q579" s="1">
        <f t="shared" si="74"/>
        <v>0</v>
      </c>
      <c r="R579" s="1">
        <f t="shared" si="75"/>
        <v>4</v>
      </c>
      <c r="S579" s="1">
        <f t="shared" si="76"/>
        <v>0</v>
      </c>
      <c r="T579" s="1">
        <f t="shared" si="77"/>
        <v>0</v>
      </c>
      <c r="U579" s="1">
        <f t="shared" si="78"/>
        <v>0</v>
      </c>
      <c r="V579" s="1">
        <f t="shared" si="79"/>
        <v>1</v>
      </c>
      <c r="W579" s="19">
        <f>VLOOKUP(E579,'Win Rate'!B:I,8,FALSE)</f>
        <v>0.43775100401606426</v>
      </c>
      <c r="X579" s="20">
        <f>VLOOKUP(E579,'Win Rate'!B:J,9,FALSE)</f>
        <v>-43.480615095045756</v>
      </c>
      <c r="Y579" s="18" cm="1">
        <f t="array" ref="Y579">IFERROR(INDEX($Z$2:$Z578,SUMPRODUCT(MAX(ROW($D$2:$D578)*($D579=$D$2:$D578))-1)),_xlfn.IFNA(IF(VLOOKUP(D579,'4.2 Elo (Values)'!A:C,3,FALSE)&gt;0,VLOOKUP(Results!D579,'4.2 Elo (Values)'!A:C,3,FALSE),400),400))</f>
        <v>454.20893807825382</v>
      </c>
      <c r="Z579" s="18">
        <f>Y579+(IFERROR(VLOOKUP(D579,'4.2 Elo (Values)'!A:J,10,FALSE),40)*(V579-(1/(10^(((AVERAGEIFS(Y:Y,A:A,A579)+AVERAGEIFS(X:X,A:A,A579))-(Y579+X579))/400)+1)*O579)))</f>
        <v>421.74821760732999</v>
      </c>
      <c r="AA579" s="18">
        <f t="shared" si="80"/>
        <v>-32.460720470923832</v>
      </c>
      <c r="AB579">
        <f>VLOOKUP($A579,Events!$B:$I,4,FALSE)</f>
        <v>0</v>
      </c>
      <c r="AC579">
        <f>VLOOKUP($A579,Events!$B:$I,5,FALSE)</f>
        <v>0</v>
      </c>
      <c r="AD579">
        <f>VLOOKUP($A579,Events!$B:$I,6,FALSE)</f>
        <v>0</v>
      </c>
      <c r="AE579">
        <f>VLOOKUP($A579,Events!$B:$I,7,FALSE)</f>
        <v>0</v>
      </c>
      <c r="AF579">
        <f>VLOOKUP($A579,Events!$B:$I,8,FALSE)</f>
        <v>0</v>
      </c>
    </row>
    <row r="580" spans="1:32" ht="15" customHeight="1" x14ac:dyDescent="0.3">
      <c r="A580" t="s">
        <v>24951</v>
      </c>
      <c r="B580" t="s">
        <v>24952</v>
      </c>
      <c r="C580" t="s">
        <v>24214</v>
      </c>
      <c r="D580" t="s">
        <v>22654</v>
      </c>
      <c r="E580" t="s">
        <v>45</v>
      </c>
      <c r="F580" t="s">
        <v>24962</v>
      </c>
      <c r="G580" s="2" t="s">
        <v>24963</v>
      </c>
      <c r="H580" t="s">
        <v>25</v>
      </c>
      <c r="I580" s="1">
        <v>0</v>
      </c>
      <c r="J580" s="1">
        <v>0</v>
      </c>
      <c r="K580" s="1">
        <v>0</v>
      </c>
      <c r="L580" s="1">
        <v>0</v>
      </c>
      <c r="M580" s="1">
        <v>0</v>
      </c>
      <c r="O580" s="1">
        <f t="shared" ref="O580:O643" si="81">SUM(P580:R580)</f>
        <v>5</v>
      </c>
      <c r="P580" s="1">
        <f t="shared" ref="P580:P643" si="82">COUNTIFS($I580:$N580,1)</f>
        <v>0</v>
      </c>
      <c r="Q580" s="1">
        <f t="shared" ref="Q580:Q643" si="83">COUNTIFS($I580:$N580,0.5)</f>
        <v>0</v>
      </c>
      <c r="R580" s="1">
        <f t="shared" ref="R580:R643" si="84">COUNTIFS($I580:$N580,0)</f>
        <v>5</v>
      </c>
      <c r="S580" s="1">
        <f t="shared" ref="S580:S643" si="85">IF(SUM(I580:K580)=3,1,0)</f>
        <v>0</v>
      </c>
      <c r="T580" s="1">
        <f t="shared" ref="T580:T643" si="86">IF(SUM(I580:L580)=4,1,0)</f>
        <v>0</v>
      </c>
      <c r="U580" s="1">
        <f t="shared" ref="U580:U643" si="87">IF(SUM(I580:M580)=5,1,0)</f>
        <v>0</v>
      </c>
      <c r="V580" s="1">
        <f t="shared" ref="V580:V643" si="88">SUM(I580:N580)</f>
        <v>0</v>
      </c>
      <c r="W580" s="19">
        <f>VLOOKUP(E580,'Win Rate'!B:I,8,FALSE)</f>
        <v>0.42152466367713004</v>
      </c>
      <c r="X580" s="20">
        <f>VLOOKUP(E580,'Win Rate'!B:J,9,FALSE)</f>
        <v>-54.98474267982013</v>
      </c>
      <c r="Y580" s="18" cm="1">
        <f t="array" ref="Y580">IFERROR(INDEX($Z$2:$Z579,SUMPRODUCT(MAX(ROW($D$2:$D579)*($D580=$D$2:$D579))-1)),_xlfn.IFNA(IF(VLOOKUP(D580,'4.2 Elo (Values)'!A:C,3,FALSE)&gt;0,VLOOKUP(Results!D580,'4.2 Elo (Values)'!A:C,3,FALSE),400),400))</f>
        <v>311.13874129260466</v>
      </c>
      <c r="Z580" s="18">
        <f>Y580+(IFERROR(VLOOKUP(D580,'4.2 Elo (Values)'!A:J,10,FALSE),40)*(V580-(1/(10^(((AVERAGEIFS(Y:Y,A:A,A580)+AVERAGEIFS(X:X,A:A,A580))-(Y580+X580))/400)+1)*O580)))</f>
        <v>248.76051762150479</v>
      </c>
      <c r="AA580" s="18">
        <f t="shared" ref="AA580:AA643" si="89">Z580-Y580</f>
        <v>-62.378223671099875</v>
      </c>
      <c r="AB580">
        <f>VLOOKUP($A580,Events!$B:$I,4,FALSE)</f>
        <v>0</v>
      </c>
      <c r="AC580">
        <f>VLOOKUP($A580,Events!$B:$I,5,FALSE)</f>
        <v>0</v>
      </c>
      <c r="AD580">
        <f>VLOOKUP($A580,Events!$B:$I,6,FALSE)</f>
        <v>0</v>
      </c>
      <c r="AE580">
        <f>VLOOKUP($A580,Events!$B:$I,7,FALSE)</f>
        <v>0</v>
      </c>
      <c r="AF580">
        <f>VLOOKUP($A580,Events!$B:$I,8,FALSE)</f>
        <v>0</v>
      </c>
    </row>
    <row r="581" spans="1:32" ht="15" customHeight="1" x14ac:dyDescent="0.3">
      <c r="A581" t="s">
        <v>24964</v>
      </c>
      <c r="B581" t="s">
        <v>24952</v>
      </c>
      <c r="C581" t="s">
        <v>24214</v>
      </c>
      <c r="D581" t="s">
        <v>731</v>
      </c>
      <c r="E581" t="s">
        <v>42</v>
      </c>
      <c r="F581" t="s">
        <v>43</v>
      </c>
      <c r="G581" s="2" t="s">
        <v>24965</v>
      </c>
      <c r="H581" t="s">
        <v>25</v>
      </c>
      <c r="I581" s="1">
        <v>1</v>
      </c>
      <c r="J581" s="1">
        <v>1</v>
      </c>
      <c r="K581" s="1">
        <v>1</v>
      </c>
      <c r="L581" s="1">
        <v>1</v>
      </c>
      <c r="M581" s="1">
        <v>1</v>
      </c>
      <c r="O581" s="1">
        <f t="shared" si="81"/>
        <v>5</v>
      </c>
      <c r="P581" s="1">
        <f t="shared" si="82"/>
        <v>5</v>
      </c>
      <c r="Q581" s="1">
        <f t="shared" si="83"/>
        <v>0</v>
      </c>
      <c r="R581" s="1">
        <f t="shared" si="84"/>
        <v>0</v>
      </c>
      <c r="S581" s="1">
        <f t="shared" si="85"/>
        <v>1</v>
      </c>
      <c r="T581" s="1">
        <f t="shared" si="86"/>
        <v>1</v>
      </c>
      <c r="U581" s="1">
        <f t="shared" si="87"/>
        <v>1</v>
      </c>
      <c r="V581" s="1">
        <f t="shared" si="88"/>
        <v>5</v>
      </c>
      <c r="W581" s="19">
        <f>VLOOKUP(E581,'Win Rate'!B:I,8,FALSE)</f>
        <v>0.47570850202429149</v>
      </c>
      <c r="X581" s="20">
        <f>VLOOKUP(E581,'Win Rate'!B:J,9,FALSE)</f>
        <v>-16.89276072380623</v>
      </c>
      <c r="Y581" s="18" cm="1">
        <f t="array" ref="Y581">IFERROR(INDEX($Z$2:$Z580,SUMPRODUCT(MAX(ROW($D$2:$D580)*($D581=$D$2:$D580))-1)),_xlfn.IFNA(IF(VLOOKUP(D581,'4.2 Elo (Values)'!A:C,3,FALSE)&gt;0,VLOOKUP(Results!D581,'4.2 Elo (Values)'!A:C,3,FALSE),400),400))</f>
        <v>579.13241555816649</v>
      </c>
      <c r="Z581" s="18">
        <f>Y581+(IFERROR(VLOOKUP(D581,'4.2 Elo (Values)'!A:J,10,FALSE),40)*(V581-(1/(10^(((AVERAGEIFS(Y:Y,A:A,A581)+AVERAGEIFS(X:X,A:A,A581))-(Y581+X581))/400)+1)*O581)))</f>
        <v>615.0265598649853</v>
      </c>
      <c r="AA581" s="18">
        <f t="shared" si="89"/>
        <v>35.894144306818816</v>
      </c>
      <c r="AB581">
        <f>VLOOKUP($A581,Events!$B:$I,4,FALSE)</f>
        <v>0</v>
      </c>
      <c r="AC581">
        <f>VLOOKUP($A581,Events!$B:$I,5,FALSE)</f>
        <v>0</v>
      </c>
      <c r="AD581">
        <f>VLOOKUP($A581,Events!$B:$I,6,FALSE)</f>
        <v>0</v>
      </c>
      <c r="AE581">
        <f>VLOOKUP($A581,Events!$B:$I,7,FALSE)</f>
        <v>0</v>
      </c>
      <c r="AF581">
        <f>VLOOKUP($A581,Events!$B:$I,8,FALSE)</f>
        <v>0</v>
      </c>
    </row>
    <row r="582" spans="1:32" ht="15" customHeight="1" x14ac:dyDescent="0.3">
      <c r="A582" t="s">
        <v>24964</v>
      </c>
      <c r="B582" t="s">
        <v>24952</v>
      </c>
      <c r="C582" t="s">
        <v>24214</v>
      </c>
      <c r="D582" t="s">
        <v>1179</v>
      </c>
      <c r="E582" t="s">
        <v>121</v>
      </c>
      <c r="F582" t="s">
        <v>24207</v>
      </c>
      <c r="G582" s="2" t="s">
        <v>24966</v>
      </c>
      <c r="H582" t="s">
        <v>25</v>
      </c>
      <c r="I582" s="1">
        <v>1</v>
      </c>
      <c r="J582" s="1">
        <v>1</v>
      </c>
      <c r="K582" s="1">
        <v>1</v>
      </c>
      <c r="L582" s="1">
        <v>0</v>
      </c>
      <c r="M582" s="1">
        <v>1</v>
      </c>
      <c r="O582" s="1">
        <f t="shared" si="81"/>
        <v>5</v>
      </c>
      <c r="P582" s="1">
        <f t="shared" si="82"/>
        <v>4</v>
      </c>
      <c r="Q582" s="1">
        <f t="shared" si="83"/>
        <v>0</v>
      </c>
      <c r="R582" s="1">
        <f t="shared" si="84"/>
        <v>1</v>
      </c>
      <c r="S582" s="1">
        <f t="shared" si="85"/>
        <v>1</v>
      </c>
      <c r="T582" s="1">
        <f t="shared" si="86"/>
        <v>0</v>
      </c>
      <c r="U582" s="1">
        <f t="shared" si="87"/>
        <v>0</v>
      </c>
      <c r="V582" s="1">
        <f t="shared" si="88"/>
        <v>4</v>
      </c>
      <c r="W582" s="19">
        <f>VLOOKUP(E582,'Win Rate'!B:I,8,FALSE)</f>
        <v>0.60373443983402486</v>
      </c>
      <c r="X582" s="20">
        <f>VLOOKUP(E582,'Win Rate'!B:J,9,FALSE)</f>
        <v>73.143848695271856</v>
      </c>
      <c r="Y582" s="18" cm="1">
        <f t="array" ref="Y582">IFERROR(INDEX($Z$2:$Z581,SUMPRODUCT(MAX(ROW($D$2:$D581)*($D582=$D$2:$D581))-1)),_xlfn.IFNA(IF(VLOOKUP(D582,'4.2 Elo (Values)'!A:C,3,FALSE)&gt;0,VLOOKUP(Results!D582,'4.2 Elo (Values)'!A:C,3,FALSE),400),400))</f>
        <v>508.76968452294682</v>
      </c>
      <c r="Z582" s="18">
        <f>Y582+(IFERROR(VLOOKUP(D582,'4.2 Elo (Values)'!A:J,10,FALSE),40)*(V582-(1/(10^(((AVERAGEIFS(Y:Y,A:A,A582)+AVERAGEIFS(X:X,A:A,A582))-(Y582+X582))/400)+1)*O582)))</f>
        <v>522.10154435206118</v>
      </c>
      <c r="AA582" s="18">
        <f t="shared" si="89"/>
        <v>13.331859829114364</v>
      </c>
      <c r="AB582">
        <f>VLOOKUP($A582,Events!$B:$I,4,FALSE)</f>
        <v>0</v>
      </c>
      <c r="AC582">
        <f>VLOOKUP($A582,Events!$B:$I,5,FALSE)</f>
        <v>0</v>
      </c>
      <c r="AD582">
        <f>VLOOKUP($A582,Events!$B:$I,6,FALSE)</f>
        <v>0</v>
      </c>
      <c r="AE582">
        <f>VLOOKUP($A582,Events!$B:$I,7,FALSE)</f>
        <v>0</v>
      </c>
      <c r="AF582">
        <f>VLOOKUP($A582,Events!$B:$I,8,FALSE)</f>
        <v>0</v>
      </c>
    </row>
    <row r="583" spans="1:32" ht="15" customHeight="1" x14ac:dyDescent="0.3">
      <c r="A583" t="s">
        <v>24964</v>
      </c>
      <c r="B583" t="s">
        <v>24952</v>
      </c>
      <c r="C583" t="s">
        <v>24214</v>
      </c>
      <c r="D583" t="s">
        <v>1333</v>
      </c>
      <c r="E583" t="s">
        <v>73</v>
      </c>
      <c r="F583" t="s">
        <v>25209</v>
      </c>
      <c r="G583" s="2" t="s">
        <v>24967</v>
      </c>
      <c r="H583" t="s">
        <v>25</v>
      </c>
      <c r="I583" s="1">
        <v>1</v>
      </c>
      <c r="J583" s="1">
        <v>1</v>
      </c>
      <c r="K583" s="1">
        <v>1</v>
      </c>
      <c r="L583" s="1">
        <v>1</v>
      </c>
      <c r="M583" s="1">
        <v>0</v>
      </c>
      <c r="O583" s="1">
        <f t="shared" si="81"/>
        <v>5</v>
      </c>
      <c r="P583" s="1">
        <f t="shared" si="82"/>
        <v>4</v>
      </c>
      <c r="Q583" s="1">
        <f t="shared" si="83"/>
        <v>0</v>
      </c>
      <c r="R583" s="1">
        <f t="shared" si="84"/>
        <v>1</v>
      </c>
      <c r="S583" s="1">
        <f t="shared" si="85"/>
        <v>1</v>
      </c>
      <c r="T583" s="1">
        <f t="shared" si="86"/>
        <v>1</v>
      </c>
      <c r="U583" s="1">
        <f t="shared" si="87"/>
        <v>0</v>
      </c>
      <c r="V583" s="1">
        <f t="shared" si="88"/>
        <v>4</v>
      </c>
      <c r="W583" s="19">
        <f>VLOOKUP(E583,'Win Rate'!B:I,8,FALSE)</f>
        <v>0.63010204081632648</v>
      </c>
      <c r="X583" s="20">
        <f>VLOOKUP(E583,'Win Rate'!B:J,9,FALSE)</f>
        <v>92.531580409876298</v>
      </c>
      <c r="Y583" s="18" cm="1">
        <f t="array" ref="Y583">IFERROR(INDEX($Z$2:$Z582,SUMPRODUCT(MAX(ROW($D$2:$D582)*($D583=$D$2:$D582))-1)),_xlfn.IFNA(IF(VLOOKUP(D583,'4.2 Elo (Values)'!A:C,3,FALSE)&gt;0,VLOOKUP(Results!D583,'4.2 Elo (Values)'!A:C,3,FALSE),400),400))</f>
        <v>497.79178468026856</v>
      </c>
      <c r="Z583" s="18">
        <f>Y583+(IFERROR(VLOOKUP(D583,'4.2 Elo (Values)'!A:J,10,FALSE),40)*(V583-(1/(10^(((AVERAGEIFS(Y:Y,A:A,A583)+AVERAGEIFS(X:X,A:A,A583))-(Y583+X583))/400)+1)*O583)))</f>
        <v>510.05668871429083</v>
      </c>
      <c r="AA583" s="18">
        <f t="shared" si="89"/>
        <v>12.264904034022265</v>
      </c>
      <c r="AB583">
        <f>VLOOKUP($A583,Events!$B:$I,4,FALSE)</f>
        <v>0</v>
      </c>
      <c r="AC583">
        <f>VLOOKUP($A583,Events!$B:$I,5,FALSE)</f>
        <v>0</v>
      </c>
      <c r="AD583">
        <f>VLOOKUP($A583,Events!$B:$I,6,FALSE)</f>
        <v>0</v>
      </c>
      <c r="AE583">
        <f>VLOOKUP($A583,Events!$B:$I,7,FALSE)</f>
        <v>0</v>
      </c>
      <c r="AF583">
        <f>VLOOKUP($A583,Events!$B:$I,8,FALSE)</f>
        <v>0</v>
      </c>
    </row>
    <row r="584" spans="1:32" ht="15" customHeight="1" x14ac:dyDescent="0.3">
      <c r="A584" t="s">
        <v>24964</v>
      </c>
      <c r="B584" t="s">
        <v>24952</v>
      </c>
      <c r="C584" t="s">
        <v>24214</v>
      </c>
      <c r="D584" t="s">
        <v>622</v>
      </c>
      <c r="E584" t="s">
        <v>121</v>
      </c>
      <c r="F584" t="s">
        <v>24207</v>
      </c>
      <c r="G584" s="2" t="s">
        <v>24968</v>
      </c>
      <c r="H584" t="s">
        <v>25</v>
      </c>
      <c r="I584" s="1">
        <v>0</v>
      </c>
      <c r="J584" s="1">
        <v>1</v>
      </c>
      <c r="K584" s="1">
        <v>1</v>
      </c>
      <c r="L584" s="1">
        <v>1</v>
      </c>
      <c r="M584" s="1">
        <v>1</v>
      </c>
      <c r="O584" s="1">
        <f t="shared" si="81"/>
        <v>5</v>
      </c>
      <c r="P584" s="1">
        <f t="shared" si="82"/>
        <v>4</v>
      </c>
      <c r="Q584" s="1">
        <f t="shared" si="83"/>
        <v>0</v>
      </c>
      <c r="R584" s="1">
        <f t="shared" si="84"/>
        <v>1</v>
      </c>
      <c r="S584" s="1">
        <f t="shared" si="85"/>
        <v>0</v>
      </c>
      <c r="T584" s="1">
        <f t="shared" si="86"/>
        <v>0</v>
      </c>
      <c r="U584" s="1">
        <f t="shared" si="87"/>
        <v>0</v>
      </c>
      <c r="V584" s="1">
        <f t="shared" si="88"/>
        <v>4</v>
      </c>
      <c r="W584" s="19">
        <f>VLOOKUP(E584,'Win Rate'!B:I,8,FALSE)</f>
        <v>0.60373443983402486</v>
      </c>
      <c r="X584" s="20">
        <f>VLOOKUP(E584,'Win Rate'!B:J,9,FALSE)</f>
        <v>73.143848695271856</v>
      </c>
      <c r="Y584" s="18" cm="1">
        <f t="array" ref="Y584">IFERROR(INDEX($Z$2:$Z583,SUMPRODUCT(MAX(ROW($D$2:$D583)*($D584=$D$2:$D583))-1)),_xlfn.IFNA(IF(VLOOKUP(D584,'4.2 Elo (Values)'!A:C,3,FALSE)&gt;0,VLOOKUP(Results!D584,'4.2 Elo (Values)'!A:C,3,FALSE),400),400))</f>
        <v>731.31134501020313</v>
      </c>
      <c r="Z584" s="18">
        <f>Y584+(IFERROR(VLOOKUP(D584,'4.2 Elo (Values)'!A:J,10,FALSE),40)*(V584-(1/(10^(((AVERAGEIFS(Y:Y,A:A,A584)+AVERAGEIFS(X:X,A:A,A584))-(Y584+X584))/400)+1)*O584)))</f>
        <v>723.50448358833182</v>
      </c>
      <c r="AA584" s="18">
        <f t="shared" si="89"/>
        <v>-7.8068614218713037</v>
      </c>
      <c r="AB584">
        <f>VLOOKUP($A584,Events!$B:$I,4,FALSE)</f>
        <v>0</v>
      </c>
      <c r="AC584">
        <f>VLOOKUP($A584,Events!$B:$I,5,FALSE)</f>
        <v>0</v>
      </c>
      <c r="AD584">
        <f>VLOOKUP($A584,Events!$B:$I,6,FALSE)</f>
        <v>0</v>
      </c>
      <c r="AE584">
        <f>VLOOKUP($A584,Events!$B:$I,7,FALSE)</f>
        <v>0</v>
      </c>
      <c r="AF584">
        <f>VLOOKUP($A584,Events!$B:$I,8,FALSE)</f>
        <v>0</v>
      </c>
    </row>
    <row r="585" spans="1:32" ht="15" customHeight="1" x14ac:dyDescent="0.3">
      <c r="A585" t="s">
        <v>24964</v>
      </c>
      <c r="B585" t="s">
        <v>24952</v>
      </c>
      <c r="C585" t="s">
        <v>24214</v>
      </c>
      <c r="D585" t="s">
        <v>1079</v>
      </c>
      <c r="E585" t="s">
        <v>83</v>
      </c>
      <c r="F585" t="s">
        <v>24126</v>
      </c>
      <c r="G585" s="2" t="s">
        <v>24969</v>
      </c>
      <c r="H585" t="s">
        <v>25</v>
      </c>
      <c r="I585" s="1">
        <v>1</v>
      </c>
      <c r="J585" s="1">
        <v>1</v>
      </c>
      <c r="K585" s="1">
        <v>0</v>
      </c>
      <c r="L585" s="1">
        <v>1</v>
      </c>
      <c r="M585" s="1">
        <v>1</v>
      </c>
      <c r="O585" s="1">
        <f t="shared" si="81"/>
        <v>5</v>
      </c>
      <c r="P585" s="1">
        <f t="shared" si="82"/>
        <v>4</v>
      </c>
      <c r="Q585" s="1">
        <f t="shared" si="83"/>
        <v>0</v>
      </c>
      <c r="R585" s="1">
        <f t="shared" si="84"/>
        <v>1</v>
      </c>
      <c r="S585" s="1">
        <f t="shared" si="85"/>
        <v>0</v>
      </c>
      <c r="T585" s="1">
        <f t="shared" si="86"/>
        <v>0</v>
      </c>
      <c r="U585" s="1">
        <f t="shared" si="87"/>
        <v>0</v>
      </c>
      <c r="V585" s="1">
        <f t="shared" si="88"/>
        <v>4</v>
      </c>
      <c r="W585" s="19">
        <f>VLOOKUP(E585,'Win Rate'!B:I,8,FALSE)</f>
        <v>0.56644518272425248</v>
      </c>
      <c r="X585" s="20">
        <f>VLOOKUP(E585,'Win Rate'!B:J,9,FALSE)</f>
        <v>46.445548661686693</v>
      </c>
      <c r="Y585" s="18" cm="1">
        <f t="array" ref="Y585">IFERROR(INDEX($Z$2:$Z584,SUMPRODUCT(MAX(ROW($D$2:$D584)*($D585=$D$2:$D584))-1)),_xlfn.IFNA(IF(VLOOKUP(D585,'4.2 Elo (Values)'!A:C,3,FALSE)&gt;0,VLOOKUP(Results!D585,'4.2 Elo (Values)'!A:C,3,FALSE),400),400))</f>
        <v>519.75035827718068</v>
      </c>
      <c r="Z585" s="18">
        <f>Y585+(IFERROR(VLOOKUP(D585,'4.2 Elo (Values)'!A:J,10,FALSE),40)*(V585-(1/(10^(((AVERAGEIFS(Y:Y,A:A,A585)+AVERAGEIFS(X:X,A:A,A585))-(Y585+X585))/400)+1)*O585)))</f>
        <v>535.12216734062906</v>
      </c>
      <c r="AA585" s="18">
        <f t="shared" si="89"/>
        <v>15.371809063448381</v>
      </c>
      <c r="AB585">
        <f>VLOOKUP($A585,Events!$B:$I,4,FALSE)</f>
        <v>0</v>
      </c>
      <c r="AC585">
        <f>VLOOKUP($A585,Events!$B:$I,5,FALSE)</f>
        <v>0</v>
      </c>
      <c r="AD585">
        <f>VLOOKUP($A585,Events!$B:$I,6,FALSE)</f>
        <v>0</v>
      </c>
      <c r="AE585">
        <f>VLOOKUP($A585,Events!$B:$I,7,FALSE)</f>
        <v>0</v>
      </c>
      <c r="AF585">
        <f>VLOOKUP($A585,Events!$B:$I,8,FALSE)</f>
        <v>0</v>
      </c>
    </row>
    <row r="586" spans="1:32" ht="15" customHeight="1" x14ac:dyDescent="0.3">
      <c r="A586" t="s">
        <v>24964</v>
      </c>
      <c r="B586" t="s">
        <v>24952</v>
      </c>
      <c r="C586" t="s">
        <v>24214</v>
      </c>
      <c r="D586" t="s">
        <v>2215</v>
      </c>
      <c r="E586" t="s">
        <v>49</v>
      </c>
      <c r="F586" t="s">
        <v>62</v>
      </c>
      <c r="G586" s="2" t="s">
        <v>24970</v>
      </c>
      <c r="H586" t="s">
        <v>25</v>
      </c>
      <c r="I586" s="1">
        <v>1</v>
      </c>
      <c r="J586" s="1">
        <v>1</v>
      </c>
      <c r="K586" s="1">
        <v>0</v>
      </c>
      <c r="L586" s="1">
        <v>1</v>
      </c>
      <c r="M586" s="1">
        <v>1</v>
      </c>
      <c r="O586" s="1">
        <f t="shared" si="81"/>
        <v>5</v>
      </c>
      <c r="P586" s="1">
        <f t="shared" si="82"/>
        <v>4</v>
      </c>
      <c r="Q586" s="1">
        <f t="shared" si="83"/>
        <v>0</v>
      </c>
      <c r="R586" s="1">
        <f t="shared" si="84"/>
        <v>1</v>
      </c>
      <c r="S586" s="1">
        <f t="shared" si="85"/>
        <v>0</v>
      </c>
      <c r="T586" s="1">
        <f t="shared" si="86"/>
        <v>0</v>
      </c>
      <c r="U586" s="1">
        <f t="shared" si="87"/>
        <v>0</v>
      </c>
      <c r="V586" s="1">
        <f t="shared" si="88"/>
        <v>4</v>
      </c>
      <c r="W586" s="19">
        <f>VLOOKUP(E586,'Win Rate'!B:I,8,FALSE)</f>
        <v>0.45549738219895286</v>
      </c>
      <c r="X586" s="20">
        <f>VLOOKUP(E586,'Win Rate'!B:J,9,FALSE)</f>
        <v>-31.005634672064751</v>
      </c>
      <c r="Y586" s="18" cm="1">
        <f t="array" ref="Y586">IFERROR(INDEX($Z$2:$Z585,SUMPRODUCT(MAX(ROW($D$2:$D585)*($D586=$D$2:$D585))-1)),_xlfn.IFNA(IF(VLOOKUP(D586,'4.2 Elo (Values)'!A:C,3,FALSE)&gt;0,VLOOKUP(Results!D586,'4.2 Elo (Values)'!A:C,3,FALSE),400),400))</f>
        <v>456.18108081388624</v>
      </c>
      <c r="Z586" s="18">
        <f>Y586+(IFERROR(VLOOKUP(D586,'4.2 Elo (Values)'!A:J,10,FALSE),40)*(V586-(1/(10^(((AVERAGEIFS(Y:Y,A:A,A586)+AVERAGEIFS(X:X,A:A,A586))-(Y586+X586))/400)+1)*O586)))</f>
        <v>491.38821900889332</v>
      </c>
      <c r="AA586" s="18">
        <f t="shared" si="89"/>
        <v>35.207138195007076</v>
      </c>
      <c r="AB586">
        <f>VLOOKUP($A586,Events!$B:$I,4,FALSE)</f>
        <v>0</v>
      </c>
      <c r="AC586">
        <f>VLOOKUP($A586,Events!$B:$I,5,FALSE)</f>
        <v>0</v>
      </c>
      <c r="AD586">
        <f>VLOOKUP($A586,Events!$B:$I,6,FALSE)</f>
        <v>0</v>
      </c>
      <c r="AE586">
        <f>VLOOKUP($A586,Events!$B:$I,7,FALSE)</f>
        <v>0</v>
      </c>
      <c r="AF586">
        <f>VLOOKUP($A586,Events!$B:$I,8,FALSE)</f>
        <v>0</v>
      </c>
    </row>
    <row r="587" spans="1:32" ht="15" customHeight="1" x14ac:dyDescent="0.3">
      <c r="A587" t="s">
        <v>24964</v>
      </c>
      <c r="B587" t="s">
        <v>24952</v>
      </c>
      <c r="C587" t="s">
        <v>24214</v>
      </c>
      <c r="D587" t="s">
        <v>393</v>
      </c>
      <c r="E587" t="s">
        <v>20</v>
      </c>
      <c r="F587" t="s">
        <v>24971</v>
      </c>
      <c r="G587" s="2" t="s">
        <v>24972</v>
      </c>
      <c r="H587" t="s">
        <v>25</v>
      </c>
      <c r="I587" s="1">
        <v>1</v>
      </c>
      <c r="J587" s="1">
        <v>1</v>
      </c>
      <c r="K587" s="1">
        <v>0</v>
      </c>
      <c r="L587" s="1">
        <v>1</v>
      </c>
      <c r="M587" s="1">
        <v>1</v>
      </c>
      <c r="O587" s="1">
        <f t="shared" si="81"/>
        <v>5</v>
      </c>
      <c r="P587" s="1">
        <f t="shared" si="82"/>
        <v>4</v>
      </c>
      <c r="Q587" s="1">
        <f t="shared" si="83"/>
        <v>0</v>
      </c>
      <c r="R587" s="1">
        <f t="shared" si="84"/>
        <v>1</v>
      </c>
      <c r="S587" s="1">
        <f t="shared" si="85"/>
        <v>0</v>
      </c>
      <c r="T587" s="1">
        <f t="shared" si="86"/>
        <v>0</v>
      </c>
      <c r="U587" s="1">
        <f t="shared" si="87"/>
        <v>0</v>
      </c>
      <c r="V587" s="1">
        <f t="shared" si="88"/>
        <v>4</v>
      </c>
      <c r="W587" s="19">
        <f>VLOOKUP(E587,'Win Rate'!B:I,8,FALSE)</f>
        <v>0.41608391608391609</v>
      </c>
      <c r="X587" s="20">
        <f>VLOOKUP(E587,'Win Rate'!B:J,9,FALSE)</f>
        <v>-58.867803902021024</v>
      </c>
      <c r="Y587" s="18" cm="1">
        <f t="array" ref="Y587">IFERROR(INDEX($Z$2:$Z586,SUMPRODUCT(MAX(ROW($D$2:$D586)*($D587=$D$2:$D586))-1)),_xlfn.IFNA(IF(VLOOKUP(D587,'4.2 Elo (Values)'!A:C,3,FALSE)&gt;0,VLOOKUP(Results!D587,'4.2 Elo (Values)'!A:C,3,FALSE),400),400))</f>
        <v>573.29511305272911</v>
      </c>
      <c r="Z587" s="18">
        <f>Y587+(IFERROR(VLOOKUP(D587,'4.2 Elo (Values)'!A:J,10,FALSE),40)*(V587-(1/(10^(((AVERAGEIFS(Y:Y,A:A,A587)+AVERAGEIFS(X:X,A:A,A587))-(Y587+X587))/400)+1)*O587)))</f>
        <v>595.73523551490155</v>
      </c>
      <c r="AA587" s="18">
        <f t="shared" si="89"/>
        <v>22.44012246217244</v>
      </c>
      <c r="AB587">
        <f>VLOOKUP($A587,Events!$B:$I,4,FALSE)</f>
        <v>0</v>
      </c>
      <c r="AC587">
        <f>VLOOKUP($A587,Events!$B:$I,5,FALSE)</f>
        <v>0</v>
      </c>
      <c r="AD587">
        <f>VLOOKUP($A587,Events!$B:$I,6,FALSE)</f>
        <v>0</v>
      </c>
      <c r="AE587">
        <f>VLOOKUP($A587,Events!$B:$I,7,FALSE)</f>
        <v>0</v>
      </c>
      <c r="AF587">
        <f>VLOOKUP($A587,Events!$B:$I,8,FALSE)</f>
        <v>0</v>
      </c>
    </row>
    <row r="588" spans="1:32" ht="15" customHeight="1" x14ac:dyDescent="0.3">
      <c r="A588" t="s">
        <v>24964</v>
      </c>
      <c r="B588" t="s">
        <v>24952</v>
      </c>
      <c r="C588" t="s">
        <v>24214</v>
      </c>
      <c r="D588" t="s">
        <v>639</v>
      </c>
      <c r="E588" t="s">
        <v>146</v>
      </c>
      <c r="F588" t="s">
        <v>163</v>
      </c>
      <c r="G588" s="2" t="s">
        <v>24973</v>
      </c>
      <c r="H588" t="s">
        <v>25</v>
      </c>
      <c r="I588" s="1">
        <v>1</v>
      </c>
      <c r="J588" s="1">
        <v>1</v>
      </c>
      <c r="K588" s="1">
        <v>1</v>
      </c>
      <c r="L588" s="1">
        <v>1</v>
      </c>
      <c r="M588" s="1">
        <v>0</v>
      </c>
      <c r="O588" s="1">
        <f t="shared" si="81"/>
        <v>5</v>
      </c>
      <c r="P588" s="1">
        <f t="shared" si="82"/>
        <v>4</v>
      </c>
      <c r="Q588" s="1">
        <f t="shared" si="83"/>
        <v>0</v>
      </c>
      <c r="R588" s="1">
        <f t="shared" si="84"/>
        <v>1</v>
      </c>
      <c r="S588" s="1">
        <f t="shared" si="85"/>
        <v>1</v>
      </c>
      <c r="T588" s="1">
        <f t="shared" si="86"/>
        <v>1</v>
      </c>
      <c r="U588" s="1">
        <f t="shared" si="87"/>
        <v>0</v>
      </c>
      <c r="V588" s="1">
        <f t="shared" si="88"/>
        <v>4</v>
      </c>
      <c r="W588" s="19">
        <f>VLOOKUP(E588,'Win Rate'!B:I,8,FALSE)</f>
        <v>0.48071216617210683</v>
      </c>
      <c r="X588" s="20">
        <f>VLOOKUP(E588,'Win Rate'!B:J,9,FALSE)</f>
        <v>-13.409213657465418</v>
      </c>
      <c r="Y588" s="18" cm="1">
        <f t="array" ref="Y588">IFERROR(INDEX($Z$2:$Z587,SUMPRODUCT(MAX(ROW($D$2:$D587)*($D588=$D$2:$D587))-1)),_xlfn.IFNA(IF(VLOOKUP(D588,'4.2 Elo (Values)'!A:C,3,FALSE)&gt;0,VLOOKUP(Results!D588,'4.2 Elo (Values)'!A:C,3,FALSE),400),400))</f>
        <v>640.22126859364653</v>
      </c>
      <c r="Z588" s="18">
        <f>Y588+(IFERROR(VLOOKUP(D588,'4.2 Elo (Values)'!A:J,10,FALSE),40)*(V588-(1/(10^(((AVERAGEIFS(Y:Y,A:A,A588)+AVERAGEIFS(X:X,A:A,A588))-(Y588+X588))/400)+1)*O588)))</f>
        <v>648.07617501235973</v>
      </c>
      <c r="AA588" s="18">
        <f t="shared" si="89"/>
        <v>7.8549064187131989</v>
      </c>
      <c r="AB588">
        <f>VLOOKUP($A588,Events!$B:$I,4,FALSE)</f>
        <v>0</v>
      </c>
      <c r="AC588">
        <f>VLOOKUP($A588,Events!$B:$I,5,FALSE)</f>
        <v>0</v>
      </c>
      <c r="AD588">
        <f>VLOOKUP($A588,Events!$B:$I,6,FALSE)</f>
        <v>0</v>
      </c>
      <c r="AE588">
        <f>VLOOKUP($A588,Events!$B:$I,7,FALSE)</f>
        <v>0</v>
      </c>
      <c r="AF588">
        <f>VLOOKUP($A588,Events!$B:$I,8,FALSE)</f>
        <v>0</v>
      </c>
    </row>
    <row r="589" spans="1:32" ht="15" customHeight="1" x14ac:dyDescent="0.3">
      <c r="A589" t="s">
        <v>24964</v>
      </c>
      <c r="B589" t="s">
        <v>24952</v>
      </c>
      <c r="C589" t="s">
        <v>24214</v>
      </c>
      <c r="D589" t="s">
        <v>24974</v>
      </c>
      <c r="E589" t="s">
        <v>121</v>
      </c>
      <c r="F589" t="s">
        <v>24207</v>
      </c>
      <c r="G589" s="2" t="s">
        <v>24975</v>
      </c>
      <c r="H589" t="s">
        <v>25</v>
      </c>
      <c r="I589" s="1">
        <v>0.5</v>
      </c>
      <c r="J589" s="1">
        <v>0</v>
      </c>
      <c r="K589" s="1">
        <v>1</v>
      </c>
      <c r="L589" s="1">
        <v>1</v>
      </c>
      <c r="M589" s="1">
        <v>1</v>
      </c>
      <c r="O589" s="1">
        <f t="shared" si="81"/>
        <v>5</v>
      </c>
      <c r="P589" s="1">
        <f t="shared" si="82"/>
        <v>3</v>
      </c>
      <c r="Q589" s="1">
        <f t="shared" si="83"/>
        <v>1</v>
      </c>
      <c r="R589" s="1">
        <f t="shared" si="84"/>
        <v>1</v>
      </c>
      <c r="S589" s="1">
        <f t="shared" si="85"/>
        <v>0</v>
      </c>
      <c r="T589" s="1">
        <f t="shared" si="86"/>
        <v>0</v>
      </c>
      <c r="U589" s="1">
        <f t="shared" si="87"/>
        <v>0</v>
      </c>
      <c r="V589" s="1">
        <f t="shared" si="88"/>
        <v>3.5</v>
      </c>
      <c r="W589" s="19">
        <f>VLOOKUP(E589,'Win Rate'!B:I,8,FALSE)</f>
        <v>0.60373443983402486</v>
      </c>
      <c r="X589" s="20">
        <f>VLOOKUP(E589,'Win Rate'!B:J,9,FALSE)</f>
        <v>73.143848695271856</v>
      </c>
      <c r="Y589" s="18" cm="1">
        <f t="array" ref="Y589">IFERROR(INDEX($Z$2:$Z588,SUMPRODUCT(MAX(ROW($D$2:$D588)*($D589=$D$2:$D588))-1)),_xlfn.IFNA(IF(VLOOKUP(D589,'4.2 Elo (Values)'!A:C,3,FALSE)&gt;0,VLOOKUP(Results!D589,'4.2 Elo (Values)'!A:C,3,FALSE),400),400))</f>
        <v>615.39892287459099</v>
      </c>
      <c r="Z589" s="18">
        <f>Y589+(IFERROR(VLOOKUP(D589,'4.2 Elo (Values)'!A:J,10,FALSE),40)*(V589-(1/(10^(((AVERAGEIFS(Y:Y,A:A,A589)+AVERAGEIFS(X:X,A:A,A589))-(Y589+X589))/400)+1)*O589)))</f>
        <v>606.69750402932959</v>
      </c>
      <c r="AA589" s="18">
        <f t="shared" si="89"/>
        <v>-8.7014188452614007</v>
      </c>
      <c r="AB589">
        <f>VLOOKUP($A589,Events!$B:$I,4,FALSE)</f>
        <v>0</v>
      </c>
      <c r="AC589">
        <f>VLOOKUP($A589,Events!$B:$I,5,FALSE)</f>
        <v>0</v>
      </c>
      <c r="AD589">
        <f>VLOOKUP($A589,Events!$B:$I,6,FALSE)</f>
        <v>0</v>
      </c>
      <c r="AE589">
        <f>VLOOKUP($A589,Events!$B:$I,7,FALSE)</f>
        <v>0</v>
      </c>
      <c r="AF589">
        <f>VLOOKUP($A589,Events!$B:$I,8,FALSE)</f>
        <v>0</v>
      </c>
    </row>
    <row r="590" spans="1:32" ht="15" customHeight="1" x14ac:dyDescent="0.3">
      <c r="A590" t="s">
        <v>24964</v>
      </c>
      <c r="B590" t="s">
        <v>24952</v>
      </c>
      <c r="C590" t="s">
        <v>24214</v>
      </c>
      <c r="D590" t="s">
        <v>376</v>
      </c>
      <c r="E590" t="s">
        <v>77</v>
      </c>
      <c r="F590" t="s">
        <v>24976</v>
      </c>
      <c r="G590" s="2" t="s">
        <v>24977</v>
      </c>
      <c r="H590" t="s">
        <v>25</v>
      </c>
      <c r="I590" s="1">
        <v>1</v>
      </c>
      <c r="J590" s="1">
        <v>0</v>
      </c>
      <c r="K590" s="1">
        <v>0.5</v>
      </c>
      <c r="L590" s="1">
        <v>1</v>
      </c>
      <c r="M590" s="1">
        <v>1</v>
      </c>
      <c r="O590" s="1">
        <f t="shared" si="81"/>
        <v>5</v>
      </c>
      <c r="P590" s="1">
        <f t="shared" si="82"/>
        <v>3</v>
      </c>
      <c r="Q590" s="1">
        <f t="shared" si="83"/>
        <v>1</v>
      </c>
      <c r="R590" s="1">
        <f t="shared" si="84"/>
        <v>1</v>
      </c>
      <c r="S590" s="1">
        <f t="shared" si="85"/>
        <v>0</v>
      </c>
      <c r="T590" s="1">
        <f t="shared" si="86"/>
        <v>0</v>
      </c>
      <c r="U590" s="1">
        <f t="shared" si="87"/>
        <v>0</v>
      </c>
      <c r="V590" s="1">
        <f t="shared" si="88"/>
        <v>3.5</v>
      </c>
      <c r="W590" s="19">
        <f>VLOOKUP(E590,'Win Rate'!B:I,8,FALSE)</f>
        <v>0.56799999999999995</v>
      </c>
      <c r="X590" s="20">
        <f>VLOOKUP(E590,'Win Rate'!B:J,9,FALSE)</f>
        <v>47.545835558442661</v>
      </c>
      <c r="Y590" s="18" cm="1">
        <f t="array" ref="Y590">IFERROR(INDEX($Z$2:$Z589,SUMPRODUCT(MAX(ROW($D$2:$D589)*($D590=$D$2:$D589))-1)),_xlfn.IFNA(IF(VLOOKUP(D590,'4.2 Elo (Values)'!A:C,3,FALSE)&gt;0,VLOOKUP(Results!D590,'4.2 Elo (Values)'!A:C,3,FALSE),400),400))</f>
        <v>400</v>
      </c>
      <c r="Z590" s="18">
        <f>Y590+(IFERROR(VLOOKUP(D590,'4.2 Elo (Values)'!A:J,10,FALSE),40)*(V590-(1/(10^(((AVERAGEIFS(Y:Y,A:A,A590)+AVERAGEIFS(X:X,A:A,A590))-(Y590+X590))/400)+1)*O590)))</f>
        <v>444.0113042015746</v>
      </c>
      <c r="AA590" s="18">
        <f t="shared" si="89"/>
        <v>44.011304201574603</v>
      </c>
      <c r="AB590">
        <f>VLOOKUP($A590,Events!$B:$I,4,FALSE)</f>
        <v>0</v>
      </c>
      <c r="AC590">
        <f>VLOOKUP($A590,Events!$B:$I,5,FALSE)</f>
        <v>0</v>
      </c>
      <c r="AD590">
        <f>VLOOKUP($A590,Events!$B:$I,6,FALSE)</f>
        <v>0</v>
      </c>
      <c r="AE590">
        <f>VLOOKUP($A590,Events!$B:$I,7,FALSE)</f>
        <v>0</v>
      </c>
      <c r="AF590">
        <f>VLOOKUP($A590,Events!$B:$I,8,FALSE)</f>
        <v>0</v>
      </c>
    </row>
    <row r="591" spans="1:32" ht="15" customHeight="1" x14ac:dyDescent="0.3">
      <c r="A591" t="s">
        <v>24964</v>
      </c>
      <c r="B591" t="s">
        <v>24952</v>
      </c>
      <c r="C591" t="s">
        <v>24214</v>
      </c>
      <c r="D591" t="s">
        <v>678</v>
      </c>
      <c r="E591" t="s">
        <v>121</v>
      </c>
      <c r="F591" t="s">
        <v>474</v>
      </c>
      <c r="G591" s="2" t="s">
        <v>24978</v>
      </c>
      <c r="H591" t="s">
        <v>25</v>
      </c>
      <c r="I591" s="1">
        <v>1</v>
      </c>
      <c r="J591" s="1">
        <v>1</v>
      </c>
      <c r="K591" s="1">
        <v>1</v>
      </c>
      <c r="L591" s="1">
        <v>0</v>
      </c>
      <c r="M591" s="1">
        <v>0</v>
      </c>
      <c r="O591" s="1">
        <f t="shared" si="81"/>
        <v>5</v>
      </c>
      <c r="P591" s="1">
        <f t="shared" si="82"/>
        <v>3</v>
      </c>
      <c r="Q591" s="1">
        <f t="shared" si="83"/>
        <v>0</v>
      </c>
      <c r="R591" s="1">
        <f t="shared" si="84"/>
        <v>2</v>
      </c>
      <c r="S591" s="1">
        <f t="shared" si="85"/>
        <v>1</v>
      </c>
      <c r="T591" s="1">
        <f t="shared" si="86"/>
        <v>0</v>
      </c>
      <c r="U591" s="1">
        <f t="shared" si="87"/>
        <v>0</v>
      </c>
      <c r="V591" s="1">
        <f t="shared" si="88"/>
        <v>3</v>
      </c>
      <c r="W591" s="19">
        <f>VLOOKUP(E591,'Win Rate'!B:I,8,FALSE)</f>
        <v>0.60373443983402486</v>
      </c>
      <c r="X591" s="20">
        <f>VLOOKUP(E591,'Win Rate'!B:J,9,FALSE)</f>
        <v>73.143848695271856</v>
      </c>
      <c r="Y591" s="18" cm="1">
        <f t="array" ref="Y591">IFERROR(INDEX($Z$2:$Z590,SUMPRODUCT(MAX(ROW($D$2:$D590)*($D591=$D$2:$D590))-1)),_xlfn.IFNA(IF(VLOOKUP(D591,'4.2 Elo (Values)'!A:C,3,FALSE)&gt;0,VLOOKUP(Results!D591,'4.2 Elo (Values)'!A:C,3,FALSE),400),400))</f>
        <v>639.30499925065385</v>
      </c>
      <c r="Z591" s="18">
        <f>Y591+(IFERROR(VLOOKUP(D591,'4.2 Elo (Values)'!A:J,10,FALSE),40)*(V591-(1/(10^(((AVERAGEIFS(Y:Y,A:A,A591)+AVERAGEIFS(X:X,A:A,A591))-(Y591+X591))/400)+1)*O591)))</f>
        <v>618.38785855077219</v>
      </c>
      <c r="AA591" s="18">
        <f t="shared" si="89"/>
        <v>-20.917140699881656</v>
      </c>
      <c r="AB591">
        <f>VLOOKUP($A591,Events!$B:$I,4,FALSE)</f>
        <v>0</v>
      </c>
      <c r="AC591">
        <f>VLOOKUP($A591,Events!$B:$I,5,FALSE)</f>
        <v>0</v>
      </c>
      <c r="AD591">
        <f>VLOOKUP($A591,Events!$B:$I,6,FALSE)</f>
        <v>0</v>
      </c>
      <c r="AE591">
        <f>VLOOKUP($A591,Events!$B:$I,7,FALSE)</f>
        <v>0</v>
      </c>
      <c r="AF591">
        <f>VLOOKUP($A591,Events!$B:$I,8,FALSE)</f>
        <v>0</v>
      </c>
    </row>
    <row r="592" spans="1:32" ht="15" customHeight="1" x14ac:dyDescent="0.3">
      <c r="A592" t="s">
        <v>24964</v>
      </c>
      <c r="B592" t="s">
        <v>24952</v>
      </c>
      <c r="C592" t="s">
        <v>24214</v>
      </c>
      <c r="D592" t="s">
        <v>3122</v>
      </c>
      <c r="E592" t="s">
        <v>83</v>
      </c>
      <c r="F592" t="s">
        <v>24126</v>
      </c>
      <c r="G592" s="2" t="s">
        <v>24979</v>
      </c>
      <c r="H592" t="s">
        <v>25</v>
      </c>
      <c r="I592" s="1">
        <v>0</v>
      </c>
      <c r="J592" s="1">
        <v>1</v>
      </c>
      <c r="K592" s="1">
        <v>1</v>
      </c>
      <c r="L592" s="1">
        <v>1</v>
      </c>
      <c r="M592" s="1">
        <v>0</v>
      </c>
      <c r="O592" s="1">
        <f t="shared" si="81"/>
        <v>5</v>
      </c>
      <c r="P592" s="1">
        <f t="shared" si="82"/>
        <v>3</v>
      </c>
      <c r="Q592" s="1">
        <f t="shared" si="83"/>
        <v>0</v>
      </c>
      <c r="R592" s="1">
        <f t="shared" si="84"/>
        <v>2</v>
      </c>
      <c r="S592" s="1">
        <f t="shared" si="85"/>
        <v>0</v>
      </c>
      <c r="T592" s="1">
        <f t="shared" si="86"/>
        <v>0</v>
      </c>
      <c r="U592" s="1">
        <f t="shared" si="87"/>
        <v>0</v>
      </c>
      <c r="V592" s="1">
        <f t="shared" si="88"/>
        <v>3</v>
      </c>
      <c r="W592" s="19">
        <f>VLOOKUP(E592,'Win Rate'!B:I,8,FALSE)</f>
        <v>0.56644518272425248</v>
      </c>
      <c r="X592" s="20">
        <f>VLOOKUP(E592,'Win Rate'!B:J,9,FALSE)</f>
        <v>46.445548661686693</v>
      </c>
      <c r="Y592" s="18" cm="1">
        <f t="array" ref="Y592">IFERROR(INDEX($Z$2:$Z591,SUMPRODUCT(MAX(ROW($D$2:$D591)*($D592=$D$2:$D591))-1)),_xlfn.IFNA(IF(VLOOKUP(D592,'4.2 Elo (Values)'!A:C,3,FALSE)&gt;0,VLOOKUP(Results!D592,'4.2 Elo (Values)'!A:C,3,FALSE),400),400))</f>
        <v>450.40215929564118</v>
      </c>
      <c r="Z592" s="18">
        <f>Y592+(IFERROR(VLOOKUP(D592,'4.2 Elo (Values)'!A:J,10,FALSE),40)*(V592-(1/(10^(((AVERAGEIFS(Y:Y,A:A,A592)+AVERAGEIFS(X:X,A:A,A592))-(Y592+X592))/400)+1)*O592)))</f>
        <v>455.33127211727191</v>
      </c>
      <c r="AA592" s="18">
        <f t="shared" si="89"/>
        <v>4.9291128216307243</v>
      </c>
      <c r="AB592">
        <f>VLOOKUP($A592,Events!$B:$I,4,FALSE)</f>
        <v>0</v>
      </c>
      <c r="AC592">
        <f>VLOOKUP($A592,Events!$B:$I,5,FALSE)</f>
        <v>0</v>
      </c>
      <c r="AD592">
        <f>VLOOKUP($A592,Events!$B:$I,6,FALSE)</f>
        <v>0</v>
      </c>
      <c r="AE592">
        <f>VLOOKUP($A592,Events!$B:$I,7,FALSE)</f>
        <v>0</v>
      </c>
      <c r="AF592">
        <f>VLOOKUP($A592,Events!$B:$I,8,FALSE)</f>
        <v>0</v>
      </c>
    </row>
    <row r="593" spans="1:32" ht="15" customHeight="1" x14ac:dyDescent="0.3">
      <c r="A593" t="s">
        <v>24964</v>
      </c>
      <c r="B593" t="s">
        <v>24952</v>
      </c>
      <c r="C593" t="s">
        <v>24214</v>
      </c>
      <c r="D593" t="s">
        <v>2719</v>
      </c>
      <c r="E593" t="s">
        <v>103</v>
      </c>
      <c r="F593" t="s">
        <v>24206</v>
      </c>
      <c r="G593" s="2" t="s">
        <v>24980</v>
      </c>
      <c r="H593" t="s">
        <v>25</v>
      </c>
      <c r="I593" s="1">
        <v>1</v>
      </c>
      <c r="J593" s="1">
        <v>0</v>
      </c>
      <c r="K593" s="1">
        <v>1</v>
      </c>
      <c r="L593" s="1">
        <v>0</v>
      </c>
      <c r="M593" s="1">
        <v>1</v>
      </c>
      <c r="O593" s="1">
        <f t="shared" si="81"/>
        <v>5</v>
      </c>
      <c r="P593" s="1">
        <f t="shared" si="82"/>
        <v>3</v>
      </c>
      <c r="Q593" s="1">
        <f t="shared" si="83"/>
        <v>0</v>
      </c>
      <c r="R593" s="1">
        <f t="shared" si="84"/>
        <v>2</v>
      </c>
      <c r="S593" s="1">
        <f t="shared" si="85"/>
        <v>0</v>
      </c>
      <c r="T593" s="1">
        <f t="shared" si="86"/>
        <v>0</v>
      </c>
      <c r="U593" s="1">
        <f t="shared" si="87"/>
        <v>0</v>
      </c>
      <c r="V593" s="1">
        <f t="shared" si="88"/>
        <v>3</v>
      </c>
      <c r="W593" s="19">
        <f>VLOOKUP(E593,'Win Rate'!B:I,8,FALSE)</f>
        <v>0.59113300492610843</v>
      </c>
      <c r="X593" s="20">
        <f>VLOOKUP(E593,'Win Rate'!B:J,9,FALSE)</f>
        <v>64.041261468620419</v>
      </c>
      <c r="Y593" s="18" cm="1">
        <f t="array" ref="Y593">IFERROR(INDEX($Z$2:$Z592,SUMPRODUCT(MAX(ROW($D$2:$D592)*($D593=$D$2:$D592))-1)),_xlfn.IFNA(IF(VLOOKUP(D593,'4.2 Elo (Values)'!A:C,3,FALSE)&gt;0,VLOOKUP(Results!D593,'4.2 Elo (Values)'!A:C,3,FALSE),400),400))</f>
        <v>443.63209372184019</v>
      </c>
      <c r="Z593" s="18">
        <f>Y593+(IFERROR(VLOOKUP(D593,'4.2 Elo (Values)'!A:J,10,FALSE),40)*(V593-(1/(10^(((AVERAGEIFS(Y:Y,A:A,A593)+AVERAGEIFS(X:X,A:A,A593))-(Y593+X593))/400)+1)*O593)))</f>
        <v>447.02464774265292</v>
      </c>
      <c r="AA593" s="18">
        <f t="shared" si="89"/>
        <v>3.3925540208127245</v>
      </c>
      <c r="AB593">
        <f>VLOOKUP($A593,Events!$B:$I,4,FALSE)</f>
        <v>0</v>
      </c>
      <c r="AC593">
        <f>VLOOKUP($A593,Events!$B:$I,5,FALSE)</f>
        <v>0</v>
      </c>
      <c r="AD593">
        <f>VLOOKUP($A593,Events!$B:$I,6,FALSE)</f>
        <v>0</v>
      </c>
      <c r="AE593">
        <f>VLOOKUP($A593,Events!$B:$I,7,FALSE)</f>
        <v>0</v>
      </c>
      <c r="AF593">
        <f>VLOOKUP($A593,Events!$B:$I,8,FALSE)</f>
        <v>0</v>
      </c>
    </row>
    <row r="594" spans="1:32" ht="15" customHeight="1" x14ac:dyDescent="0.3">
      <c r="A594" t="s">
        <v>24964</v>
      </c>
      <c r="B594" t="s">
        <v>24952</v>
      </c>
      <c r="C594" t="s">
        <v>24214</v>
      </c>
      <c r="D594" t="s">
        <v>921</v>
      </c>
      <c r="E594" t="s">
        <v>83</v>
      </c>
      <c r="F594" t="s">
        <v>219</v>
      </c>
      <c r="G594" s="2" t="s">
        <v>24981</v>
      </c>
      <c r="H594" t="s">
        <v>25</v>
      </c>
      <c r="I594" s="1">
        <v>1</v>
      </c>
      <c r="J594" s="1">
        <v>1</v>
      </c>
      <c r="K594" s="1">
        <v>0</v>
      </c>
      <c r="L594" s="1">
        <v>1</v>
      </c>
      <c r="M594" s="1">
        <v>0</v>
      </c>
      <c r="O594" s="1">
        <f t="shared" si="81"/>
        <v>5</v>
      </c>
      <c r="P594" s="1">
        <f t="shared" si="82"/>
        <v>3</v>
      </c>
      <c r="Q594" s="1">
        <f t="shared" si="83"/>
        <v>0</v>
      </c>
      <c r="R594" s="1">
        <f t="shared" si="84"/>
        <v>2</v>
      </c>
      <c r="S594" s="1">
        <f t="shared" si="85"/>
        <v>0</v>
      </c>
      <c r="T594" s="1">
        <f t="shared" si="86"/>
        <v>0</v>
      </c>
      <c r="U594" s="1">
        <f t="shared" si="87"/>
        <v>0</v>
      </c>
      <c r="V594" s="1">
        <f t="shared" si="88"/>
        <v>3</v>
      </c>
      <c r="W594" s="19">
        <f>VLOOKUP(E594,'Win Rate'!B:I,8,FALSE)</f>
        <v>0.56644518272425248</v>
      </c>
      <c r="X594" s="20">
        <f>VLOOKUP(E594,'Win Rate'!B:J,9,FALSE)</f>
        <v>46.445548661686693</v>
      </c>
      <c r="Y594" s="18" cm="1">
        <f t="array" ref="Y594">IFERROR(INDEX($Z$2:$Z593,SUMPRODUCT(MAX(ROW($D$2:$D593)*($D594=$D$2:$D593))-1)),_xlfn.IFNA(IF(VLOOKUP(D594,'4.2 Elo (Values)'!A:C,3,FALSE)&gt;0,VLOOKUP(Results!D594,'4.2 Elo (Values)'!A:C,3,FALSE),400),400))</f>
        <v>542.31630176844908</v>
      </c>
      <c r="Z594" s="18">
        <f>Y594+(IFERROR(VLOOKUP(D594,'4.2 Elo (Values)'!A:J,10,FALSE),40)*(V594-(1/(10^(((AVERAGEIFS(Y:Y,A:A,A594)+AVERAGEIFS(X:X,A:A,A594))-(Y594+X594))/400)+1)*O594)))</f>
        <v>527.23962896791772</v>
      </c>
      <c r="AA594" s="18">
        <f t="shared" si="89"/>
        <v>-15.076672800531355</v>
      </c>
      <c r="AB594">
        <f>VLOOKUP($A594,Events!$B:$I,4,FALSE)</f>
        <v>0</v>
      </c>
      <c r="AC594">
        <f>VLOOKUP($A594,Events!$B:$I,5,FALSE)</f>
        <v>0</v>
      </c>
      <c r="AD594">
        <f>VLOOKUP($A594,Events!$B:$I,6,FALSE)</f>
        <v>0</v>
      </c>
      <c r="AE594">
        <f>VLOOKUP($A594,Events!$B:$I,7,FALSE)</f>
        <v>0</v>
      </c>
      <c r="AF594">
        <f>VLOOKUP($A594,Events!$B:$I,8,FALSE)</f>
        <v>0</v>
      </c>
    </row>
    <row r="595" spans="1:32" ht="15" customHeight="1" x14ac:dyDescent="0.3">
      <c r="A595" t="s">
        <v>24964</v>
      </c>
      <c r="B595" t="s">
        <v>24952</v>
      </c>
      <c r="C595" t="s">
        <v>24214</v>
      </c>
      <c r="D595" t="s">
        <v>382</v>
      </c>
      <c r="E595" t="s">
        <v>83</v>
      </c>
      <c r="F595" t="s">
        <v>24126</v>
      </c>
      <c r="G595" s="2" t="s">
        <v>24982</v>
      </c>
      <c r="H595" t="s">
        <v>25</v>
      </c>
      <c r="I595" s="1">
        <v>1</v>
      </c>
      <c r="J595" s="1">
        <v>0</v>
      </c>
      <c r="K595" s="1">
        <v>1</v>
      </c>
      <c r="L595" s="1">
        <v>1</v>
      </c>
      <c r="M595" s="1">
        <v>0</v>
      </c>
      <c r="O595" s="1">
        <f t="shared" si="81"/>
        <v>5</v>
      </c>
      <c r="P595" s="1">
        <f t="shared" si="82"/>
        <v>3</v>
      </c>
      <c r="Q595" s="1">
        <f t="shared" si="83"/>
        <v>0</v>
      </c>
      <c r="R595" s="1">
        <f t="shared" si="84"/>
        <v>2</v>
      </c>
      <c r="S595" s="1">
        <f t="shared" si="85"/>
        <v>0</v>
      </c>
      <c r="T595" s="1">
        <f t="shared" si="86"/>
        <v>0</v>
      </c>
      <c r="U595" s="1">
        <f t="shared" si="87"/>
        <v>0</v>
      </c>
      <c r="V595" s="1">
        <f t="shared" si="88"/>
        <v>3</v>
      </c>
      <c r="W595" s="19">
        <f>VLOOKUP(E595,'Win Rate'!B:I,8,FALSE)</f>
        <v>0.56644518272425248</v>
      </c>
      <c r="X595" s="20">
        <f>VLOOKUP(E595,'Win Rate'!B:J,9,FALSE)</f>
        <v>46.445548661686693</v>
      </c>
      <c r="Y595" s="18" cm="1">
        <f t="array" ref="Y595">IFERROR(INDEX($Z$2:$Z594,SUMPRODUCT(MAX(ROW($D$2:$D594)*($D595=$D$2:$D594))-1)),_xlfn.IFNA(IF(VLOOKUP(D595,'4.2 Elo (Values)'!A:C,3,FALSE)&gt;0,VLOOKUP(Results!D595,'4.2 Elo (Values)'!A:C,3,FALSE),400),400))</f>
        <v>523.18703949152746</v>
      </c>
      <c r="Z595" s="18">
        <f>Y595+(IFERROR(VLOOKUP(D595,'4.2 Elo (Values)'!A:J,10,FALSE),40)*(V595-(1/(10^(((AVERAGEIFS(Y:Y,A:A,A595)+AVERAGEIFS(X:X,A:A,A595))-(Y595+X595))/400)+1)*O595)))</f>
        <v>518.10792273982509</v>
      </c>
      <c r="AA595" s="18">
        <f t="shared" si="89"/>
        <v>-5.0791167517023723</v>
      </c>
      <c r="AB595">
        <f>VLOOKUP($A595,Events!$B:$I,4,FALSE)</f>
        <v>0</v>
      </c>
      <c r="AC595">
        <f>VLOOKUP($A595,Events!$B:$I,5,FALSE)</f>
        <v>0</v>
      </c>
      <c r="AD595">
        <f>VLOOKUP($A595,Events!$B:$I,6,FALSE)</f>
        <v>0</v>
      </c>
      <c r="AE595">
        <f>VLOOKUP($A595,Events!$B:$I,7,FALSE)</f>
        <v>0</v>
      </c>
      <c r="AF595">
        <f>VLOOKUP($A595,Events!$B:$I,8,FALSE)</f>
        <v>0</v>
      </c>
    </row>
    <row r="596" spans="1:32" ht="15" customHeight="1" x14ac:dyDescent="0.3">
      <c r="A596" t="s">
        <v>24964</v>
      </c>
      <c r="B596" t="s">
        <v>24952</v>
      </c>
      <c r="C596" t="s">
        <v>24214</v>
      </c>
      <c r="D596" t="s">
        <v>598</v>
      </c>
      <c r="E596" t="s">
        <v>20</v>
      </c>
      <c r="F596" t="s">
        <v>24971</v>
      </c>
      <c r="G596" s="2" t="s">
        <v>24983</v>
      </c>
      <c r="H596" t="s">
        <v>25</v>
      </c>
      <c r="I596" s="1">
        <v>1</v>
      </c>
      <c r="J596" s="1">
        <v>0</v>
      </c>
      <c r="K596" s="1">
        <v>1</v>
      </c>
      <c r="L596" s="1">
        <v>0</v>
      </c>
      <c r="M596" s="1">
        <v>1</v>
      </c>
      <c r="O596" s="1">
        <f t="shared" si="81"/>
        <v>5</v>
      </c>
      <c r="P596" s="1">
        <f t="shared" si="82"/>
        <v>3</v>
      </c>
      <c r="Q596" s="1">
        <f t="shared" si="83"/>
        <v>0</v>
      </c>
      <c r="R596" s="1">
        <f t="shared" si="84"/>
        <v>2</v>
      </c>
      <c r="S596" s="1">
        <f t="shared" si="85"/>
        <v>0</v>
      </c>
      <c r="T596" s="1">
        <f t="shared" si="86"/>
        <v>0</v>
      </c>
      <c r="U596" s="1">
        <f t="shared" si="87"/>
        <v>0</v>
      </c>
      <c r="V596" s="1">
        <f t="shared" si="88"/>
        <v>3</v>
      </c>
      <c r="W596" s="19">
        <f>VLOOKUP(E596,'Win Rate'!B:I,8,FALSE)</f>
        <v>0.41608391608391609</v>
      </c>
      <c r="X596" s="20">
        <f>VLOOKUP(E596,'Win Rate'!B:J,9,FALSE)</f>
        <v>-58.867803902021024</v>
      </c>
      <c r="Y596" s="18" cm="1">
        <f t="array" ref="Y596">IFERROR(INDEX($Z$2:$Z595,SUMPRODUCT(MAX(ROW($D$2:$D595)*($D596=$D$2:$D595))-1)),_xlfn.IFNA(IF(VLOOKUP(D596,'4.2 Elo (Values)'!A:C,3,FALSE)&gt;0,VLOOKUP(Results!D596,'4.2 Elo (Values)'!A:C,3,FALSE),400),400))</f>
        <v>646.8628251758854</v>
      </c>
      <c r="Z596" s="18">
        <f>Y596+(IFERROR(VLOOKUP(D596,'4.2 Elo (Values)'!A:J,10,FALSE),40)*(V596-(1/(10^(((AVERAGEIFS(Y:Y,A:A,A596)+AVERAGEIFS(X:X,A:A,A596))-(Y596+X596))/400)+1)*O596)))</f>
        <v>639.42134133317859</v>
      </c>
      <c r="AA596" s="18">
        <f t="shared" si="89"/>
        <v>-7.4414838427068162</v>
      </c>
      <c r="AB596">
        <f>VLOOKUP($A596,Events!$B:$I,4,FALSE)</f>
        <v>0</v>
      </c>
      <c r="AC596">
        <f>VLOOKUP($A596,Events!$B:$I,5,FALSE)</f>
        <v>0</v>
      </c>
      <c r="AD596">
        <f>VLOOKUP($A596,Events!$B:$I,6,FALSE)</f>
        <v>0</v>
      </c>
      <c r="AE596">
        <f>VLOOKUP($A596,Events!$B:$I,7,FALSE)</f>
        <v>0</v>
      </c>
      <c r="AF596">
        <f>VLOOKUP($A596,Events!$B:$I,8,FALSE)</f>
        <v>0</v>
      </c>
    </row>
    <row r="597" spans="1:32" ht="15" customHeight="1" x14ac:dyDescent="0.3">
      <c r="A597" t="s">
        <v>24964</v>
      </c>
      <c r="B597" t="s">
        <v>24952</v>
      </c>
      <c r="C597" t="s">
        <v>24214</v>
      </c>
      <c r="D597" t="s">
        <v>2355</v>
      </c>
      <c r="E597" t="s">
        <v>98</v>
      </c>
      <c r="F597" t="s">
        <v>24386</v>
      </c>
      <c r="G597" s="2" t="s">
        <v>24984</v>
      </c>
      <c r="H597" t="s">
        <v>25</v>
      </c>
      <c r="I597" s="1">
        <v>1</v>
      </c>
      <c r="J597" s="1">
        <v>1</v>
      </c>
      <c r="K597" s="1">
        <v>0</v>
      </c>
      <c r="L597" s="1">
        <v>0</v>
      </c>
      <c r="M597" s="1">
        <v>1</v>
      </c>
      <c r="O597" s="1">
        <f t="shared" si="81"/>
        <v>5</v>
      </c>
      <c r="P597" s="1">
        <f t="shared" si="82"/>
        <v>3</v>
      </c>
      <c r="Q597" s="1">
        <f t="shared" si="83"/>
        <v>0</v>
      </c>
      <c r="R597" s="1">
        <f t="shared" si="84"/>
        <v>2</v>
      </c>
      <c r="S597" s="1">
        <f t="shared" si="85"/>
        <v>0</v>
      </c>
      <c r="T597" s="1">
        <f t="shared" si="86"/>
        <v>0</v>
      </c>
      <c r="U597" s="1">
        <f t="shared" si="87"/>
        <v>0</v>
      </c>
      <c r="V597" s="1">
        <f t="shared" si="88"/>
        <v>3</v>
      </c>
      <c r="W597" s="19">
        <f>VLOOKUP(E597,'Win Rate'!B:I,8,FALSE)</f>
        <v>0.53611111111111109</v>
      </c>
      <c r="X597" s="20">
        <f>VLOOKUP(E597,'Win Rate'!B:J,9,FALSE)</f>
        <v>25.136335144076178</v>
      </c>
      <c r="Y597" s="18" cm="1">
        <f t="array" ref="Y597">IFERROR(INDEX($Z$2:$Z596,SUMPRODUCT(MAX(ROW($D$2:$D596)*($D597=$D$2:$D596))-1)),_xlfn.IFNA(IF(VLOOKUP(D597,'4.2 Elo (Values)'!A:C,3,FALSE)&gt;0,VLOOKUP(Results!D597,'4.2 Elo (Values)'!A:C,3,FALSE),400),400))</f>
        <v>446.28043456289583</v>
      </c>
      <c r="Z597" s="18">
        <f>Y597+(IFERROR(VLOOKUP(D597,'4.2 Elo (Values)'!A:J,10,FALSE),40)*(V597-(1/(10^(((AVERAGEIFS(Y:Y,A:A,A597)+AVERAGEIFS(X:X,A:A,A597))-(Y597+X597))/400)+1)*O597)))</f>
        <v>454.8522484713427</v>
      </c>
      <c r="AA597" s="18">
        <f t="shared" si="89"/>
        <v>8.5718139084468703</v>
      </c>
      <c r="AB597">
        <f>VLOOKUP($A597,Events!$B:$I,4,FALSE)</f>
        <v>0</v>
      </c>
      <c r="AC597">
        <f>VLOOKUP($A597,Events!$B:$I,5,FALSE)</f>
        <v>0</v>
      </c>
      <c r="AD597">
        <f>VLOOKUP($A597,Events!$B:$I,6,FALSE)</f>
        <v>0</v>
      </c>
      <c r="AE597">
        <f>VLOOKUP($A597,Events!$B:$I,7,FALSE)</f>
        <v>0</v>
      </c>
      <c r="AF597">
        <f>VLOOKUP($A597,Events!$B:$I,8,FALSE)</f>
        <v>0</v>
      </c>
    </row>
    <row r="598" spans="1:32" ht="15" customHeight="1" x14ac:dyDescent="0.3">
      <c r="A598" t="s">
        <v>24964</v>
      </c>
      <c r="B598" t="s">
        <v>24952</v>
      </c>
      <c r="C598" t="s">
        <v>24214</v>
      </c>
      <c r="D598" t="s">
        <v>1196</v>
      </c>
      <c r="E598" t="s">
        <v>42</v>
      </c>
      <c r="F598" t="s">
        <v>24203</v>
      </c>
      <c r="G598" s="2" t="s">
        <v>24985</v>
      </c>
      <c r="H598" t="s">
        <v>25</v>
      </c>
      <c r="I598" s="1">
        <v>0</v>
      </c>
      <c r="J598" s="1">
        <v>1</v>
      </c>
      <c r="K598" s="1">
        <v>1</v>
      </c>
      <c r="L598" s="1">
        <v>1</v>
      </c>
      <c r="M598" s="1">
        <v>0</v>
      </c>
      <c r="O598" s="1">
        <f t="shared" si="81"/>
        <v>5</v>
      </c>
      <c r="P598" s="1">
        <f t="shared" si="82"/>
        <v>3</v>
      </c>
      <c r="Q598" s="1">
        <f t="shared" si="83"/>
        <v>0</v>
      </c>
      <c r="R598" s="1">
        <f t="shared" si="84"/>
        <v>2</v>
      </c>
      <c r="S598" s="1">
        <f t="shared" si="85"/>
        <v>0</v>
      </c>
      <c r="T598" s="1">
        <f t="shared" si="86"/>
        <v>0</v>
      </c>
      <c r="U598" s="1">
        <f t="shared" si="87"/>
        <v>0</v>
      </c>
      <c r="V598" s="1">
        <f t="shared" si="88"/>
        <v>3</v>
      </c>
      <c r="W598" s="19">
        <f>VLOOKUP(E598,'Win Rate'!B:I,8,FALSE)</f>
        <v>0.47570850202429149</v>
      </c>
      <c r="X598" s="20">
        <f>VLOOKUP(E598,'Win Rate'!B:J,9,FALSE)</f>
        <v>-16.89276072380623</v>
      </c>
      <c r="Y598" s="18" cm="1">
        <f t="array" ref="Y598">IFERROR(INDEX($Z$2:$Z597,SUMPRODUCT(MAX(ROW($D$2:$D597)*($D598=$D$2:$D597))-1)),_xlfn.IFNA(IF(VLOOKUP(D598,'4.2 Elo (Values)'!A:C,3,FALSE)&gt;0,VLOOKUP(Results!D598,'4.2 Elo (Values)'!A:C,3,FALSE),400),400))</f>
        <v>507.2850277440939</v>
      </c>
      <c r="Z598" s="18">
        <f>Y598+(IFERROR(VLOOKUP(D598,'4.2 Elo (Values)'!A:J,10,FALSE),40)*(V598-(1/(10^(((AVERAGEIFS(Y:Y,A:A,A598)+AVERAGEIFS(X:X,A:A,A598))-(Y598+X598))/400)+1)*O598)))</f>
        <v>513.13522745531043</v>
      </c>
      <c r="AA598" s="18">
        <f t="shared" si="89"/>
        <v>5.8501997112165327</v>
      </c>
      <c r="AB598">
        <f>VLOOKUP($A598,Events!$B:$I,4,FALSE)</f>
        <v>0</v>
      </c>
      <c r="AC598">
        <f>VLOOKUP($A598,Events!$B:$I,5,FALSE)</f>
        <v>0</v>
      </c>
      <c r="AD598">
        <f>VLOOKUP($A598,Events!$B:$I,6,FALSE)</f>
        <v>0</v>
      </c>
      <c r="AE598">
        <f>VLOOKUP($A598,Events!$B:$I,7,FALSE)</f>
        <v>0</v>
      </c>
      <c r="AF598">
        <f>VLOOKUP($A598,Events!$B:$I,8,FALSE)</f>
        <v>0</v>
      </c>
    </row>
    <row r="599" spans="1:32" ht="15" customHeight="1" x14ac:dyDescent="0.3">
      <c r="A599" t="s">
        <v>24964</v>
      </c>
      <c r="B599" t="s">
        <v>24952</v>
      </c>
      <c r="C599" t="s">
        <v>24214</v>
      </c>
      <c r="D599" t="s">
        <v>166</v>
      </c>
      <c r="E599" t="s">
        <v>479</v>
      </c>
      <c r="F599" t="s">
        <v>160</v>
      </c>
      <c r="G599" s="2" t="s">
        <v>24986</v>
      </c>
      <c r="H599" t="s">
        <v>25</v>
      </c>
      <c r="I599" s="1">
        <v>1</v>
      </c>
      <c r="J599" s="1">
        <v>0</v>
      </c>
      <c r="K599" s="1">
        <v>0</v>
      </c>
      <c r="L599" s="1">
        <v>1</v>
      </c>
      <c r="M599" s="1">
        <v>1</v>
      </c>
      <c r="O599" s="1">
        <f t="shared" si="81"/>
        <v>5</v>
      </c>
      <c r="P599" s="1">
        <f t="shared" si="82"/>
        <v>3</v>
      </c>
      <c r="Q599" s="1">
        <f t="shared" si="83"/>
        <v>0</v>
      </c>
      <c r="R599" s="1">
        <f t="shared" si="84"/>
        <v>2</v>
      </c>
      <c r="S599" s="1">
        <f t="shared" si="85"/>
        <v>0</v>
      </c>
      <c r="T599" s="1">
        <f t="shared" si="86"/>
        <v>0</v>
      </c>
      <c r="U599" s="1">
        <f t="shared" si="87"/>
        <v>0</v>
      </c>
      <c r="V599" s="1">
        <f t="shared" si="88"/>
        <v>3</v>
      </c>
      <c r="W599" s="19">
        <f>VLOOKUP(E599,'Win Rate'!B:I,8,FALSE)</f>
        <v>0.5723140495867769</v>
      </c>
      <c r="X599" s="20">
        <f>VLOOKUP(E599,'Win Rate'!B:J,9,FALSE)</f>
        <v>50.603769443012347</v>
      </c>
      <c r="Y599" s="18" cm="1">
        <f t="array" ref="Y599">IFERROR(INDEX($Z$2:$Z598,SUMPRODUCT(MAX(ROW($D$2:$D598)*($D599=$D$2:$D598))-1)),_xlfn.IFNA(IF(VLOOKUP(D599,'4.2 Elo (Values)'!A:C,3,FALSE)&gt;0,VLOOKUP(Results!D599,'4.2 Elo (Values)'!A:C,3,FALSE),400),400))</f>
        <v>439.13264098966829</v>
      </c>
      <c r="Z599" s="18">
        <f>Y599+(IFERROR(VLOOKUP(D599,'4.2 Elo (Values)'!A:J,10,FALSE),40)*(V599-(1/(10^(((AVERAGEIFS(Y:Y,A:A,A599)+AVERAGEIFS(X:X,A:A,A599))-(Y599+X599))/400)+1)*O599)))</f>
        <v>451.02053994936784</v>
      </c>
      <c r="AA599" s="18">
        <f t="shared" si="89"/>
        <v>11.887898959699555</v>
      </c>
      <c r="AB599">
        <f>VLOOKUP($A599,Events!$B:$I,4,FALSE)</f>
        <v>0</v>
      </c>
      <c r="AC599">
        <f>VLOOKUP($A599,Events!$B:$I,5,FALSE)</f>
        <v>0</v>
      </c>
      <c r="AD599">
        <f>VLOOKUP($A599,Events!$B:$I,6,FALSE)</f>
        <v>0</v>
      </c>
      <c r="AE599">
        <f>VLOOKUP($A599,Events!$B:$I,7,FALSE)</f>
        <v>0</v>
      </c>
      <c r="AF599">
        <f>VLOOKUP($A599,Events!$B:$I,8,FALSE)</f>
        <v>0</v>
      </c>
    </row>
    <row r="600" spans="1:32" ht="15" customHeight="1" x14ac:dyDescent="0.3">
      <c r="A600" t="s">
        <v>24964</v>
      </c>
      <c r="B600" t="s">
        <v>24952</v>
      </c>
      <c r="C600" t="s">
        <v>24214</v>
      </c>
      <c r="D600" t="s">
        <v>846</v>
      </c>
      <c r="E600" t="s">
        <v>49</v>
      </c>
      <c r="F600" t="s">
        <v>62</v>
      </c>
      <c r="G600" s="2" t="s">
        <v>24987</v>
      </c>
      <c r="H600" t="s">
        <v>25</v>
      </c>
      <c r="I600" s="1">
        <v>0</v>
      </c>
      <c r="J600" s="1">
        <v>0</v>
      </c>
      <c r="K600" s="1">
        <v>1</v>
      </c>
      <c r="L600" s="1">
        <v>1</v>
      </c>
      <c r="M600" s="1">
        <v>1</v>
      </c>
      <c r="O600" s="1">
        <f t="shared" si="81"/>
        <v>5</v>
      </c>
      <c r="P600" s="1">
        <f t="shared" si="82"/>
        <v>3</v>
      </c>
      <c r="Q600" s="1">
        <f t="shared" si="83"/>
        <v>0</v>
      </c>
      <c r="R600" s="1">
        <f t="shared" si="84"/>
        <v>2</v>
      </c>
      <c r="S600" s="1">
        <f t="shared" si="85"/>
        <v>0</v>
      </c>
      <c r="T600" s="1">
        <f t="shared" si="86"/>
        <v>0</v>
      </c>
      <c r="U600" s="1">
        <f t="shared" si="87"/>
        <v>0</v>
      </c>
      <c r="V600" s="1">
        <f t="shared" si="88"/>
        <v>3</v>
      </c>
      <c r="W600" s="19">
        <f>VLOOKUP(E600,'Win Rate'!B:I,8,FALSE)</f>
        <v>0.45549738219895286</v>
      </c>
      <c r="X600" s="20">
        <f>VLOOKUP(E600,'Win Rate'!B:J,9,FALSE)</f>
        <v>-31.005634672064751</v>
      </c>
      <c r="Y600" s="18" cm="1">
        <f t="array" ref="Y600">IFERROR(INDEX($Z$2:$Z599,SUMPRODUCT(MAX(ROW($D$2:$D599)*($D600=$D$2:$D599))-1)),_xlfn.IFNA(IF(VLOOKUP(D600,'4.2 Elo (Values)'!A:C,3,FALSE)&gt;0,VLOOKUP(Results!D600,'4.2 Elo (Values)'!A:C,3,FALSE),400),400))</f>
        <v>554.69298805281267</v>
      </c>
      <c r="Z600" s="18">
        <f>Y600+(IFERROR(VLOOKUP(D600,'4.2 Elo (Values)'!A:J,10,FALSE),40)*(V600-(1/(10^(((AVERAGEIFS(Y:Y,A:A,A600)+AVERAGEIFS(X:X,A:A,A600))-(Y600+X600))/400)+1)*O600)))</f>
        <v>555.83647999512846</v>
      </c>
      <c r="AA600" s="18">
        <f t="shared" si="89"/>
        <v>1.1434919423157908</v>
      </c>
      <c r="AB600">
        <f>VLOOKUP($A600,Events!$B:$I,4,FALSE)</f>
        <v>0</v>
      </c>
      <c r="AC600">
        <f>VLOOKUP($A600,Events!$B:$I,5,FALSE)</f>
        <v>0</v>
      </c>
      <c r="AD600">
        <f>VLOOKUP($A600,Events!$B:$I,6,FALSE)</f>
        <v>0</v>
      </c>
      <c r="AE600">
        <f>VLOOKUP($A600,Events!$B:$I,7,FALSE)</f>
        <v>0</v>
      </c>
      <c r="AF600">
        <f>VLOOKUP($A600,Events!$B:$I,8,FALSE)</f>
        <v>0</v>
      </c>
    </row>
    <row r="601" spans="1:32" ht="15" customHeight="1" x14ac:dyDescent="0.3">
      <c r="A601" t="s">
        <v>24964</v>
      </c>
      <c r="B601" t="s">
        <v>24952</v>
      </c>
      <c r="C601" t="s">
        <v>24214</v>
      </c>
      <c r="D601" t="s">
        <v>1083</v>
      </c>
      <c r="E601" t="s">
        <v>25651</v>
      </c>
      <c r="F601" t="s">
        <v>24210</v>
      </c>
      <c r="G601" s="2" t="s">
        <v>24988</v>
      </c>
      <c r="H601" t="s">
        <v>25</v>
      </c>
      <c r="I601" s="1">
        <v>1</v>
      </c>
      <c r="J601" s="1">
        <v>0</v>
      </c>
      <c r="K601" s="1">
        <v>1</v>
      </c>
      <c r="L601" s="1">
        <v>0</v>
      </c>
      <c r="M601" s="1">
        <v>1</v>
      </c>
      <c r="O601" s="1">
        <f t="shared" si="81"/>
        <v>5</v>
      </c>
      <c r="P601" s="1">
        <f t="shared" si="82"/>
        <v>3</v>
      </c>
      <c r="Q601" s="1">
        <f t="shared" si="83"/>
        <v>0</v>
      </c>
      <c r="R601" s="1">
        <f t="shared" si="84"/>
        <v>2</v>
      </c>
      <c r="S601" s="1">
        <f t="shared" si="85"/>
        <v>0</v>
      </c>
      <c r="T601" s="1">
        <f t="shared" si="86"/>
        <v>0</v>
      </c>
      <c r="U601" s="1">
        <f t="shared" si="87"/>
        <v>0</v>
      </c>
      <c r="V601" s="1">
        <f t="shared" si="88"/>
        <v>3</v>
      </c>
      <c r="W601" s="19">
        <f>VLOOKUP(E601,'Win Rate'!B:I,8,FALSE)</f>
        <v>0.47572815533980584</v>
      </c>
      <c r="X601" s="20">
        <f>VLOOKUP(E601,'Win Rate'!B:J,9,FALSE)</f>
        <v>-16.879071917781932</v>
      </c>
      <c r="Y601" s="18" cm="1">
        <f t="array" ref="Y601">IFERROR(INDEX($Z$2:$Z600,SUMPRODUCT(MAX(ROW($D$2:$D600)*($D601=$D$2:$D600))-1)),_xlfn.IFNA(IF(VLOOKUP(D601,'4.2 Elo (Values)'!A:C,3,FALSE)&gt;0,VLOOKUP(Results!D601,'4.2 Elo (Values)'!A:C,3,FALSE),400),400))</f>
        <v>519.26531025313989</v>
      </c>
      <c r="Z601" s="18">
        <f>Y601+(IFERROR(VLOOKUP(D601,'4.2 Elo (Values)'!A:J,10,FALSE),40)*(V601-(1/(10^(((AVERAGEIFS(Y:Y,A:A,A601)+AVERAGEIFS(X:X,A:A,A601))-(Y601+X601))/400)+1)*O601)))</f>
        <v>523.40690258054019</v>
      </c>
      <c r="AA601" s="18">
        <f t="shared" si="89"/>
        <v>4.1415923274003035</v>
      </c>
      <c r="AB601">
        <f>VLOOKUP($A601,Events!$B:$I,4,FALSE)</f>
        <v>0</v>
      </c>
      <c r="AC601">
        <f>VLOOKUP($A601,Events!$B:$I,5,FALSE)</f>
        <v>0</v>
      </c>
      <c r="AD601">
        <f>VLOOKUP($A601,Events!$B:$I,6,FALSE)</f>
        <v>0</v>
      </c>
      <c r="AE601">
        <f>VLOOKUP($A601,Events!$B:$I,7,FALSE)</f>
        <v>0</v>
      </c>
      <c r="AF601">
        <f>VLOOKUP($A601,Events!$B:$I,8,FALSE)</f>
        <v>0</v>
      </c>
    </row>
    <row r="602" spans="1:32" ht="15" customHeight="1" x14ac:dyDescent="0.3">
      <c r="A602" t="s">
        <v>24964</v>
      </c>
      <c r="B602" t="s">
        <v>24952</v>
      </c>
      <c r="C602" t="s">
        <v>24214</v>
      </c>
      <c r="D602" t="s">
        <v>1257</v>
      </c>
      <c r="E602" t="s">
        <v>17</v>
      </c>
      <c r="F602" t="s">
        <v>24195</v>
      </c>
      <c r="G602" s="2" t="s">
        <v>24989</v>
      </c>
      <c r="H602" t="s">
        <v>25</v>
      </c>
      <c r="I602" s="1">
        <v>0</v>
      </c>
      <c r="J602" s="1">
        <v>0</v>
      </c>
      <c r="K602" s="1">
        <v>1</v>
      </c>
      <c r="L602" s="1">
        <v>1</v>
      </c>
      <c r="M602" s="1">
        <v>1</v>
      </c>
      <c r="O602" s="1">
        <f t="shared" si="81"/>
        <v>5</v>
      </c>
      <c r="P602" s="1">
        <f t="shared" si="82"/>
        <v>3</v>
      </c>
      <c r="Q602" s="1">
        <f t="shared" si="83"/>
        <v>0</v>
      </c>
      <c r="R602" s="1">
        <f t="shared" si="84"/>
        <v>2</v>
      </c>
      <c r="S602" s="1">
        <f t="shared" si="85"/>
        <v>0</v>
      </c>
      <c r="T602" s="1">
        <f t="shared" si="86"/>
        <v>0</v>
      </c>
      <c r="U602" s="1">
        <f t="shared" si="87"/>
        <v>0</v>
      </c>
      <c r="V602" s="1">
        <f t="shared" si="88"/>
        <v>3</v>
      </c>
      <c r="W602" s="19">
        <f>VLOOKUP(E602,'Win Rate'!B:I,8,FALSE)</f>
        <v>0.48888888888888887</v>
      </c>
      <c r="X602" s="20">
        <f>VLOOKUP(E602,'Win Rate'!B:J,9,FALSE)</f>
        <v>-7.7220620781546527</v>
      </c>
      <c r="Y602" s="18" cm="1">
        <f t="array" ref="Y602">IFERROR(INDEX($Z$2:$Z601,SUMPRODUCT(MAX(ROW($D$2:$D601)*($D602=$D$2:$D601))-1)),_xlfn.IFNA(IF(VLOOKUP(D602,'4.2 Elo (Values)'!A:C,3,FALSE)&gt;0,VLOOKUP(Results!D602,'4.2 Elo (Values)'!A:C,3,FALSE),400),400))</f>
        <v>524.2188286859456</v>
      </c>
      <c r="Z602" s="18">
        <f>Y602+(IFERROR(VLOOKUP(D602,'4.2 Elo (Values)'!A:J,10,FALSE),40)*(V602-(1/(10^(((AVERAGEIFS(Y:Y,A:A,A602)+AVERAGEIFS(X:X,A:A,A602))-(Y602+X602))/400)+1)*O602)))</f>
        <v>526.3682059080686</v>
      </c>
      <c r="AA602" s="18">
        <f t="shared" si="89"/>
        <v>2.1493772221230074</v>
      </c>
      <c r="AB602">
        <f>VLOOKUP($A602,Events!$B:$I,4,FALSE)</f>
        <v>0</v>
      </c>
      <c r="AC602">
        <f>VLOOKUP($A602,Events!$B:$I,5,FALSE)</f>
        <v>0</v>
      </c>
      <c r="AD602">
        <f>VLOOKUP($A602,Events!$B:$I,6,FALSE)</f>
        <v>0</v>
      </c>
      <c r="AE602">
        <f>VLOOKUP($A602,Events!$B:$I,7,FALSE)</f>
        <v>0</v>
      </c>
      <c r="AF602">
        <f>VLOOKUP($A602,Events!$B:$I,8,FALSE)</f>
        <v>0</v>
      </c>
    </row>
    <row r="603" spans="1:32" ht="15" customHeight="1" x14ac:dyDescent="0.3">
      <c r="A603" t="s">
        <v>24964</v>
      </c>
      <c r="B603" t="s">
        <v>24952</v>
      </c>
      <c r="C603" t="s">
        <v>24214</v>
      </c>
      <c r="D603" t="s">
        <v>16775</v>
      </c>
      <c r="E603" t="s">
        <v>39</v>
      </c>
      <c r="F603" t="s">
        <v>40</v>
      </c>
      <c r="G603" s="2" t="s">
        <v>24990</v>
      </c>
      <c r="H603" t="s">
        <v>25</v>
      </c>
      <c r="I603" s="1">
        <v>0</v>
      </c>
      <c r="J603" s="1">
        <v>1</v>
      </c>
      <c r="K603" s="1">
        <v>1</v>
      </c>
      <c r="L603" s="1">
        <v>0</v>
      </c>
      <c r="M603" s="1">
        <v>1</v>
      </c>
      <c r="O603" s="1">
        <f t="shared" si="81"/>
        <v>5</v>
      </c>
      <c r="P603" s="1">
        <f t="shared" si="82"/>
        <v>3</v>
      </c>
      <c r="Q603" s="1">
        <f t="shared" si="83"/>
        <v>0</v>
      </c>
      <c r="R603" s="1">
        <f t="shared" si="84"/>
        <v>2</v>
      </c>
      <c r="S603" s="1">
        <f t="shared" si="85"/>
        <v>0</v>
      </c>
      <c r="T603" s="1">
        <f t="shared" si="86"/>
        <v>0</v>
      </c>
      <c r="U603" s="1">
        <f t="shared" si="87"/>
        <v>0</v>
      </c>
      <c r="V603" s="1">
        <f t="shared" si="88"/>
        <v>3</v>
      </c>
      <c r="W603" s="19">
        <f>VLOOKUP(E603,'Win Rate'!B:I,8,FALSE)</f>
        <v>0.42931034482758623</v>
      </c>
      <c r="X603" s="20">
        <f>VLOOKUP(E603,'Win Rate'!B:J,9,FALSE)</f>
        <v>-49.451458671992945</v>
      </c>
      <c r="Y603" s="18" cm="1">
        <f t="array" ref="Y603">IFERROR(INDEX($Z$2:$Z602,SUMPRODUCT(MAX(ROW($D$2:$D602)*($D603=$D$2:$D602))-1)),_xlfn.IFNA(IF(VLOOKUP(D603,'4.2 Elo (Values)'!A:C,3,FALSE)&gt;0,VLOOKUP(Results!D603,'4.2 Elo (Values)'!A:C,3,FALSE),400),400))</f>
        <v>382.448955536212</v>
      </c>
      <c r="Z603" s="18">
        <f>Y603+(IFERROR(VLOOKUP(D603,'4.2 Elo (Values)'!A:J,10,FALSE),40)*(V603-(1/(10^(((AVERAGEIFS(Y:Y,A:A,A603)+AVERAGEIFS(X:X,A:A,A603))-(Y603+X603))/400)+1)*O603)))</f>
        <v>437.83336104087277</v>
      </c>
      <c r="AA603" s="18">
        <f t="shared" si="89"/>
        <v>55.384405504660776</v>
      </c>
      <c r="AB603">
        <f>VLOOKUP($A603,Events!$B:$I,4,FALSE)</f>
        <v>0</v>
      </c>
      <c r="AC603">
        <f>VLOOKUP($A603,Events!$B:$I,5,FALSE)</f>
        <v>0</v>
      </c>
      <c r="AD603">
        <f>VLOOKUP($A603,Events!$B:$I,6,FALSE)</f>
        <v>0</v>
      </c>
      <c r="AE603">
        <f>VLOOKUP($A603,Events!$B:$I,7,FALSE)</f>
        <v>0</v>
      </c>
      <c r="AF603">
        <f>VLOOKUP($A603,Events!$B:$I,8,FALSE)</f>
        <v>0</v>
      </c>
    </row>
    <row r="604" spans="1:32" ht="15" customHeight="1" x14ac:dyDescent="0.3">
      <c r="A604" t="s">
        <v>24964</v>
      </c>
      <c r="B604" t="s">
        <v>24952</v>
      </c>
      <c r="C604" t="s">
        <v>24214</v>
      </c>
      <c r="D604" t="s">
        <v>5414</v>
      </c>
      <c r="E604" t="s">
        <v>95</v>
      </c>
      <c r="F604" t="s">
        <v>304</v>
      </c>
      <c r="G604" s="2" t="s">
        <v>24991</v>
      </c>
      <c r="H604" t="s">
        <v>25</v>
      </c>
      <c r="I604" s="1">
        <v>1</v>
      </c>
      <c r="J604" s="1">
        <v>1</v>
      </c>
      <c r="K604" s="1">
        <v>1</v>
      </c>
      <c r="L604" s="1">
        <v>0</v>
      </c>
      <c r="M604" s="1">
        <v>0</v>
      </c>
      <c r="O604" s="1">
        <f t="shared" si="81"/>
        <v>5</v>
      </c>
      <c r="P604" s="1">
        <f t="shared" si="82"/>
        <v>3</v>
      </c>
      <c r="Q604" s="1">
        <f t="shared" si="83"/>
        <v>0</v>
      </c>
      <c r="R604" s="1">
        <f t="shared" si="84"/>
        <v>2</v>
      </c>
      <c r="S604" s="1">
        <f t="shared" si="85"/>
        <v>1</v>
      </c>
      <c r="T604" s="1">
        <f t="shared" si="86"/>
        <v>0</v>
      </c>
      <c r="U604" s="1">
        <f t="shared" si="87"/>
        <v>0</v>
      </c>
      <c r="V604" s="1">
        <f t="shared" si="88"/>
        <v>3</v>
      </c>
      <c r="W604" s="19">
        <f>VLOOKUP(E604,'Win Rate'!B:I,8,FALSE)</f>
        <v>0.5084269662921348</v>
      </c>
      <c r="X604" s="20">
        <f>VLOOKUP(E604,'Win Rate'!B:J,9,FALSE)</f>
        <v>5.8562104731559854</v>
      </c>
      <c r="Y604" s="18" cm="1">
        <f t="array" ref="Y604">IFERROR(INDEX($Z$2:$Z603,SUMPRODUCT(MAX(ROW($D$2:$D603)*($D604=$D$2:$D603))-1)),_xlfn.IFNA(IF(VLOOKUP(D604,'4.2 Elo (Values)'!A:C,3,FALSE)&gt;0,VLOOKUP(Results!D604,'4.2 Elo (Values)'!A:C,3,FALSE),400),400))</f>
        <v>416.71199920428148</v>
      </c>
      <c r="Z604" s="18">
        <f>Y604+(IFERROR(VLOOKUP(D604,'4.2 Elo (Values)'!A:J,10,FALSE),40)*(V604-(1/(10^(((AVERAGEIFS(Y:Y,A:A,A604)+AVERAGEIFS(X:X,A:A,A604))-(Y604+X604))/400)+1)*O604)))</f>
        <v>447.8679661356295</v>
      </c>
      <c r="AA604" s="18">
        <f t="shared" si="89"/>
        <v>31.155966931348019</v>
      </c>
      <c r="AB604">
        <f>VLOOKUP($A604,Events!$B:$I,4,FALSE)</f>
        <v>0</v>
      </c>
      <c r="AC604">
        <f>VLOOKUP($A604,Events!$B:$I,5,FALSE)</f>
        <v>0</v>
      </c>
      <c r="AD604">
        <f>VLOOKUP($A604,Events!$B:$I,6,FALSE)</f>
        <v>0</v>
      </c>
      <c r="AE604">
        <f>VLOOKUP($A604,Events!$B:$I,7,FALSE)</f>
        <v>0</v>
      </c>
      <c r="AF604">
        <f>VLOOKUP($A604,Events!$B:$I,8,FALSE)</f>
        <v>0</v>
      </c>
    </row>
    <row r="605" spans="1:32" ht="15" customHeight="1" x14ac:dyDescent="0.3">
      <c r="A605" t="s">
        <v>24964</v>
      </c>
      <c r="B605" t="s">
        <v>24952</v>
      </c>
      <c r="C605" t="s">
        <v>24214</v>
      </c>
      <c r="D605" t="s">
        <v>3241</v>
      </c>
      <c r="E605" t="s">
        <v>479</v>
      </c>
      <c r="F605" t="s">
        <v>184</v>
      </c>
      <c r="G605" s="2" t="s">
        <v>24992</v>
      </c>
      <c r="H605" t="s">
        <v>25</v>
      </c>
      <c r="I605" s="1">
        <v>0.5</v>
      </c>
      <c r="J605" s="1">
        <v>1</v>
      </c>
      <c r="K605" s="1">
        <v>0</v>
      </c>
      <c r="L605" s="1">
        <v>0</v>
      </c>
      <c r="M605" s="1">
        <v>1</v>
      </c>
      <c r="O605" s="1">
        <f t="shared" si="81"/>
        <v>5</v>
      </c>
      <c r="P605" s="1">
        <f t="shared" si="82"/>
        <v>2</v>
      </c>
      <c r="Q605" s="1">
        <f t="shared" si="83"/>
        <v>1</v>
      </c>
      <c r="R605" s="1">
        <f t="shared" si="84"/>
        <v>2</v>
      </c>
      <c r="S605" s="1">
        <f t="shared" si="85"/>
        <v>0</v>
      </c>
      <c r="T605" s="1">
        <f t="shared" si="86"/>
        <v>0</v>
      </c>
      <c r="U605" s="1">
        <f t="shared" si="87"/>
        <v>0</v>
      </c>
      <c r="V605" s="1">
        <f t="shared" si="88"/>
        <v>2.5</v>
      </c>
      <c r="W605" s="19">
        <f>VLOOKUP(E605,'Win Rate'!B:I,8,FALSE)</f>
        <v>0.5723140495867769</v>
      </c>
      <c r="X605" s="20">
        <f>VLOOKUP(E605,'Win Rate'!B:J,9,FALSE)</f>
        <v>50.603769443012347</v>
      </c>
      <c r="Y605" s="18" cm="1">
        <f t="array" ref="Y605">IFERROR(INDEX($Z$2:$Z604,SUMPRODUCT(MAX(ROW($D$2:$D604)*($D605=$D$2:$D604))-1)),_xlfn.IFNA(IF(VLOOKUP(D605,'4.2 Elo (Values)'!A:C,3,FALSE)&gt;0,VLOOKUP(Results!D605,'4.2 Elo (Values)'!A:C,3,FALSE),400),400))</f>
        <v>437.28478480264761</v>
      </c>
      <c r="Z605" s="18">
        <f>Y605+(IFERROR(VLOOKUP(D605,'4.2 Elo (Values)'!A:J,10,FALSE),40)*(V605-(1/(10^(((AVERAGEIFS(Y:Y,A:A,A605)+AVERAGEIFS(X:X,A:A,A605))-(Y605+X605))/400)+1)*O605)))</f>
        <v>433.49302372933579</v>
      </c>
      <c r="AA605" s="18">
        <f t="shared" si="89"/>
        <v>-3.7917610733118181</v>
      </c>
      <c r="AB605">
        <f>VLOOKUP($A605,Events!$B:$I,4,FALSE)</f>
        <v>0</v>
      </c>
      <c r="AC605">
        <f>VLOOKUP($A605,Events!$B:$I,5,FALSE)</f>
        <v>0</v>
      </c>
      <c r="AD605">
        <f>VLOOKUP($A605,Events!$B:$I,6,FALSE)</f>
        <v>0</v>
      </c>
      <c r="AE605">
        <f>VLOOKUP($A605,Events!$B:$I,7,FALSE)</f>
        <v>0</v>
      </c>
      <c r="AF605">
        <f>VLOOKUP($A605,Events!$B:$I,8,FALSE)</f>
        <v>0</v>
      </c>
    </row>
    <row r="606" spans="1:32" ht="15" customHeight="1" x14ac:dyDescent="0.3">
      <c r="A606" t="s">
        <v>24964</v>
      </c>
      <c r="B606" t="s">
        <v>24952</v>
      </c>
      <c r="C606" t="s">
        <v>24214</v>
      </c>
      <c r="D606" t="s">
        <v>1056</v>
      </c>
      <c r="E606" t="s">
        <v>45</v>
      </c>
      <c r="F606" t="s">
        <v>237</v>
      </c>
      <c r="G606" s="2" t="s">
        <v>24993</v>
      </c>
      <c r="H606" t="s">
        <v>25</v>
      </c>
      <c r="I606" s="1">
        <v>1</v>
      </c>
      <c r="J606" s="1">
        <v>1</v>
      </c>
      <c r="K606" s="1">
        <v>0</v>
      </c>
      <c r="L606" s="1">
        <v>0</v>
      </c>
      <c r="M606" s="1">
        <v>0</v>
      </c>
      <c r="O606" s="1">
        <f t="shared" si="81"/>
        <v>5</v>
      </c>
      <c r="P606" s="1">
        <f t="shared" si="82"/>
        <v>2</v>
      </c>
      <c r="Q606" s="1">
        <f t="shared" si="83"/>
        <v>0</v>
      </c>
      <c r="R606" s="1">
        <f t="shared" si="84"/>
        <v>3</v>
      </c>
      <c r="S606" s="1">
        <f t="shared" si="85"/>
        <v>0</v>
      </c>
      <c r="T606" s="1">
        <f t="shared" si="86"/>
        <v>0</v>
      </c>
      <c r="U606" s="1">
        <f t="shared" si="87"/>
        <v>0</v>
      </c>
      <c r="V606" s="1">
        <f t="shared" si="88"/>
        <v>2</v>
      </c>
      <c r="W606" s="19">
        <f>VLOOKUP(E606,'Win Rate'!B:I,8,FALSE)</f>
        <v>0.42152466367713004</v>
      </c>
      <c r="X606" s="20">
        <f>VLOOKUP(E606,'Win Rate'!B:J,9,FALSE)</f>
        <v>-54.98474267982013</v>
      </c>
      <c r="Y606" s="18" cm="1">
        <f t="array" ref="Y606">IFERROR(INDEX($Z$2:$Z605,SUMPRODUCT(MAX(ROW($D$2:$D605)*($D606=$D$2:$D605))-1)),_xlfn.IFNA(IF(VLOOKUP(D606,'4.2 Elo (Values)'!A:C,3,FALSE)&gt;0,VLOOKUP(Results!D606,'4.2 Elo (Values)'!A:C,3,FALSE),400),400))</f>
        <v>522.45060576683738</v>
      </c>
      <c r="Z606" s="18">
        <f>Y606+(IFERROR(VLOOKUP(D606,'4.2 Elo (Values)'!A:J,10,FALSE),40)*(V606-(1/(10^(((AVERAGEIFS(Y:Y,A:A,A606)+AVERAGEIFS(X:X,A:A,A606))-(Y606+X606))/400)+1)*O606)))</f>
        <v>511.59069703603956</v>
      </c>
      <c r="AA606" s="18">
        <f t="shared" si="89"/>
        <v>-10.859908730797827</v>
      </c>
      <c r="AB606">
        <f>VLOOKUP($A606,Events!$B:$I,4,FALSE)</f>
        <v>0</v>
      </c>
      <c r="AC606">
        <f>VLOOKUP($A606,Events!$B:$I,5,FALSE)</f>
        <v>0</v>
      </c>
      <c r="AD606">
        <f>VLOOKUP($A606,Events!$B:$I,6,FALSE)</f>
        <v>0</v>
      </c>
      <c r="AE606">
        <f>VLOOKUP($A606,Events!$B:$I,7,FALSE)</f>
        <v>0</v>
      </c>
      <c r="AF606">
        <f>VLOOKUP($A606,Events!$B:$I,8,FALSE)</f>
        <v>0</v>
      </c>
    </row>
    <row r="607" spans="1:32" ht="15" customHeight="1" x14ac:dyDescent="0.3">
      <c r="A607" t="s">
        <v>24964</v>
      </c>
      <c r="B607" t="s">
        <v>24952</v>
      </c>
      <c r="C607" t="s">
        <v>24214</v>
      </c>
      <c r="D607" t="s">
        <v>24994</v>
      </c>
      <c r="E607" t="s">
        <v>146</v>
      </c>
      <c r="F607" t="s">
        <v>163</v>
      </c>
      <c r="G607" s="2" t="s">
        <v>24995</v>
      </c>
      <c r="H607" t="s">
        <v>25</v>
      </c>
      <c r="I607" s="1">
        <v>0</v>
      </c>
      <c r="J607" s="1">
        <v>0</v>
      </c>
      <c r="K607" s="1">
        <v>1</v>
      </c>
      <c r="L607" s="1">
        <v>1</v>
      </c>
      <c r="M607" s="1">
        <v>0</v>
      </c>
      <c r="O607" s="1">
        <f t="shared" si="81"/>
        <v>5</v>
      </c>
      <c r="P607" s="1">
        <f t="shared" si="82"/>
        <v>2</v>
      </c>
      <c r="Q607" s="1">
        <f t="shared" si="83"/>
        <v>0</v>
      </c>
      <c r="R607" s="1">
        <f t="shared" si="84"/>
        <v>3</v>
      </c>
      <c r="S607" s="1">
        <f t="shared" si="85"/>
        <v>0</v>
      </c>
      <c r="T607" s="1">
        <f t="shared" si="86"/>
        <v>0</v>
      </c>
      <c r="U607" s="1">
        <f t="shared" si="87"/>
        <v>0</v>
      </c>
      <c r="V607" s="1">
        <f t="shared" si="88"/>
        <v>2</v>
      </c>
      <c r="W607" s="19">
        <f>VLOOKUP(E607,'Win Rate'!B:I,8,FALSE)</f>
        <v>0.48071216617210683</v>
      </c>
      <c r="X607" s="20">
        <f>VLOOKUP(E607,'Win Rate'!B:J,9,FALSE)</f>
        <v>-13.409213657465418</v>
      </c>
      <c r="Y607" s="18" cm="1">
        <f t="array" ref="Y607">IFERROR(INDEX($Z$2:$Z606,SUMPRODUCT(MAX(ROW($D$2:$D606)*($D607=$D$2:$D606))-1)),_xlfn.IFNA(IF(VLOOKUP(D607,'4.2 Elo (Values)'!A:C,3,FALSE)&gt;0,VLOOKUP(Results!D607,'4.2 Elo (Values)'!A:C,3,FALSE),400),400))</f>
        <v>400</v>
      </c>
      <c r="Z607" s="18">
        <f>Y607+(IFERROR(VLOOKUP(D607,'4.2 Elo (Values)'!A:J,10,FALSE),40)*(V607-(1/(10^(((AVERAGEIFS(Y:Y,A:A,A607)+AVERAGEIFS(X:X,A:A,A607))-(Y607+X607))/400)+1)*O607)))</f>
        <v>401.22986966034</v>
      </c>
      <c r="AA607" s="18">
        <f t="shared" si="89"/>
        <v>1.2298696603400003</v>
      </c>
      <c r="AB607">
        <f>VLOOKUP($A607,Events!$B:$I,4,FALSE)</f>
        <v>0</v>
      </c>
      <c r="AC607">
        <f>VLOOKUP($A607,Events!$B:$I,5,FALSE)</f>
        <v>0</v>
      </c>
      <c r="AD607">
        <f>VLOOKUP($A607,Events!$B:$I,6,FALSE)</f>
        <v>0</v>
      </c>
      <c r="AE607">
        <f>VLOOKUP($A607,Events!$B:$I,7,FALSE)</f>
        <v>0</v>
      </c>
      <c r="AF607">
        <f>VLOOKUP($A607,Events!$B:$I,8,FALSE)</f>
        <v>0</v>
      </c>
    </row>
    <row r="608" spans="1:32" ht="15" customHeight="1" x14ac:dyDescent="0.3">
      <c r="A608" t="s">
        <v>24964</v>
      </c>
      <c r="B608" t="s">
        <v>24952</v>
      </c>
      <c r="C608" t="s">
        <v>24214</v>
      </c>
      <c r="D608" t="s">
        <v>1716</v>
      </c>
      <c r="E608" t="s">
        <v>42</v>
      </c>
      <c r="F608" t="s">
        <v>24197</v>
      </c>
      <c r="G608" s="2" t="s">
        <v>24996</v>
      </c>
      <c r="H608" t="s">
        <v>25</v>
      </c>
      <c r="I608" s="1">
        <v>0</v>
      </c>
      <c r="J608" s="1">
        <v>1</v>
      </c>
      <c r="K608" s="1">
        <v>1</v>
      </c>
      <c r="L608" s="1">
        <v>0</v>
      </c>
      <c r="M608" s="1">
        <v>0</v>
      </c>
      <c r="O608" s="1">
        <f t="shared" si="81"/>
        <v>5</v>
      </c>
      <c r="P608" s="1">
        <f t="shared" si="82"/>
        <v>2</v>
      </c>
      <c r="Q608" s="1">
        <f t="shared" si="83"/>
        <v>0</v>
      </c>
      <c r="R608" s="1">
        <f t="shared" si="84"/>
        <v>3</v>
      </c>
      <c r="S608" s="1">
        <f t="shared" si="85"/>
        <v>0</v>
      </c>
      <c r="T608" s="1">
        <f t="shared" si="86"/>
        <v>0</v>
      </c>
      <c r="U608" s="1">
        <f t="shared" si="87"/>
        <v>0</v>
      </c>
      <c r="V608" s="1">
        <f t="shared" si="88"/>
        <v>2</v>
      </c>
      <c r="W608" s="19">
        <f>VLOOKUP(E608,'Win Rate'!B:I,8,FALSE)</f>
        <v>0.47570850202429149</v>
      </c>
      <c r="X608" s="20">
        <f>VLOOKUP(E608,'Win Rate'!B:J,9,FALSE)</f>
        <v>-16.89276072380623</v>
      </c>
      <c r="Y608" s="18" cm="1">
        <f t="array" ref="Y608">IFERROR(INDEX($Z$2:$Z607,SUMPRODUCT(MAX(ROW($D$2:$D607)*($D608=$D$2:$D607))-1)),_xlfn.IFNA(IF(VLOOKUP(D608,'4.2 Elo (Values)'!A:C,3,FALSE)&gt;0,VLOOKUP(Results!D608,'4.2 Elo (Values)'!A:C,3,FALSE),400),400))</f>
        <v>475.40614600147802</v>
      </c>
      <c r="Z608" s="18">
        <f>Y608+(IFERROR(VLOOKUP(D608,'4.2 Elo (Values)'!A:J,10,FALSE),40)*(V608-(1/(10^(((AVERAGEIFS(Y:Y,A:A,A608)+AVERAGEIFS(X:X,A:A,A608))-(Y608+X608))/400)+1)*O608)))</f>
        <v>465.834507116341</v>
      </c>
      <c r="AA608" s="18">
        <f t="shared" si="89"/>
        <v>-9.5716388851370198</v>
      </c>
      <c r="AB608">
        <f>VLOOKUP($A608,Events!$B:$I,4,FALSE)</f>
        <v>0</v>
      </c>
      <c r="AC608">
        <f>VLOOKUP($A608,Events!$B:$I,5,FALSE)</f>
        <v>0</v>
      </c>
      <c r="AD608">
        <f>VLOOKUP($A608,Events!$B:$I,6,FALSE)</f>
        <v>0</v>
      </c>
      <c r="AE608">
        <f>VLOOKUP($A608,Events!$B:$I,7,FALSE)</f>
        <v>0</v>
      </c>
      <c r="AF608">
        <f>VLOOKUP($A608,Events!$B:$I,8,FALSE)</f>
        <v>0</v>
      </c>
    </row>
    <row r="609" spans="1:32" ht="15" customHeight="1" x14ac:dyDescent="0.3">
      <c r="A609" t="s">
        <v>24964</v>
      </c>
      <c r="B609" t="s">
        <v>24952</v>
      </c>
      <c r="C609" t="s">
        <v>24214</v>
      </c>
      <c r="D609" t="s">
        <v>24997</v>
      </c>
      <c r="E609" t="s">
        <v>22</v>
      </c>
      <c r="F609" t="s">
        <v>23</v>
      </c>
      <c r="G609" s="2" t="s">
        <v>24998</v>
      </c>
      <c r="H609" t="s">
        <v>25</v>
      </c>
      <c r="I609" s="1">
        <v>1</v>
      </c>
      <c r="J609" s="1">
        <v>0</v>
      </c>
      <c r="K609" s="1">
        <v>0</v>
      </c>
      <c r="L609" s="1">
        <v>0</v>
      </c>
      <c r="M609" s="1">
        <v>1</v>
      </c>
      <c r="O609" s="1">
        <f t="shared" si="81"/>
        <v>5</v>
      </c>
      <c r="P609" s="1">
        <f t="shared" si="82"/>
        <v>2</v>
      </c>
      <c r="Q609" s="1">
        <f t="shared" si="83"/>
        <v>0</v>
      </c>
      <c r="R609" s="1">
        <f t="shared" si="84"/>
        <v>3</v>
      </c>
      <c r="S609" s="1">
        <f t="shared" si="85"/>
        <v>0</v>
      </c>
      <c r="T609" s="1">
        <f t="shared" si="86"/>
        <v>0</v>
      </c>
      <c r="U609" s="1">
        <f t="shared" si="87"/>
        <v>0</v>
      </c>
      <c r="V609" s="1">
        <f t="shared" si="88"/>
        <v>2</v>
      </c>
      <c r="W609" s="19">
        <f>VLOOKUP(E609,'Win Rate'!B:I,8,FALSE)</f>
        <v>0.5028490028490028</v>
      </c>
      <c r="X609" s="20">
        <f>VLOOKUP(E609,'Win Rate'!B:J,9,FALSE)</f>
        <v>1.9797113714570256</v>
      </c>
      <c r="Y609" s="18" cm="1">
        <f t="array" ref="Y609">IFERROR(INDEX($Z$2:$Z608,SUMPRODUCT(MAX(ROW($D$2:$D608)*($D609=$D$2:$D608))-1)),_xlfn.IFNA(IF(VLOOKUP(D609,'4.2 Elo (Values)'!A:C,3,FALSE)&gt;0,VLOOKUP(Results!D609,'4.2 Elo (Values)'!A:C,3,FALSE),400),400))</f>
        <v>400</v>
      </c>
      <c r="Z609" s="18">
        <f>Y609+(IFERROR(VLOOKUP(D609,'4.2 Elo (Values)'!A:J,10,FALSE),40)*(V609-(1/(10^(((AVERAGEIFS(Y:Y,A:A,A609)+AVERAGEIFS(X:X,A:A,A609))-(Y609+X609))/400)+1)*O609)))</f>
        <v>396.96287844729034</v>
      </c>
      <c r="AA609" s="18">
        <f t="shared" si="89"/>
        <v>-3.0371215527096638</v>
      </c>
      <c r="AB609">
        <f>VLOOKUP($A609,Events!$B:$I,4,FALSE)</f>
        <v>0</v>
      </c>
      <c r="AC609">
        <f>VLOOKUP($A609,Events!$B:$I,5,FALSE)</f>
        <v>0</v>
      </c>
      <c r="AD609">
        <f>VLOOKUP($A609,Events!$B:$I,6,FALSE)</f>
        <v>0</v>
      </c>
      <c r="AE609">
        <f>VLOOKUP($A609,Events!$B:$I,7,FALSE)</f>
        <v>0</v>
      </c>
      <c r="AF609">
        <f>VLOOKUP($A609,Events!$B:$I,8,FALSE)</f>
        <v>0</v>
      </c>
    </row>
    <row r="610" spans="1:32" ht="15" customHeight="1" x14ac:dyDescent="0.3">
      <c r="A610" t="s">
        <v>24964</v>
      </c>
      <c r="B610" t="s">
        <v>24952</v>
      </c>
      <c r="C610" t="s">
        <v>24214</v>
      </c>
      <c r="D610" t="s">
        <v>3222</v>
      </c>
      <c r="E610" t="s">
        <v>30</v>
      </c>
      <c r="F610" t="s">
        <v>31</v>
      </c>
      <c r="G610" s="2" t="s">
        <v>24999</v>
      </c>
      <c r="H610" t="s">
        <v>25</v>
      </c>
      <c r="I610" s="1">
        <v>1</v>
      </c>
      <c r="J610" s="1">
        <v>0</v>
      </c>
      <c r="K610" s="1">
        <v>0</v>
      </c>
      <c r="L610" s="1">
        <v>1</v>
      </c>
      <c r="M610" s="1">
        <v>0</v>
      </c>
      <c r="O610" s="1">
        <f t="shared" si="81"/>
        <v>5</v>
      </c>
      <c r="P610" s="1">
        <f t="shared" si="82"/>
        <v>2</v>
      </c>
      <c r="Q610" s="1">
        <f t="shared" si="83"/>
        <v>0</v>
      </c>
      <c r="R610" s="1">
        <f t="shared" si="84"/>
        <v>3</v>
      </c>
      <c r="S610" s="1">
        <f t="shared" si="85"/>
        <v>0</v>
      </c>
      <c r="T610" s="1">
        <f t="shared" si="86"/>
        <v>0</v>
      </c>
      <c r="U610" s="1">
        <f t="shared" si="87"/>
        <v>0</v>
      </c>
      <c r="V610" s="1">
        <f t="shared" si="88"/>
        <v>2</v>
      </c>
      <c r="W610" s="19">
        <f>VLOOKUP(E610,'Win Rate'!B:I,8,FALSE)</f>
        <v>0.48230088495575218</v>
      </c>
      <c r="X610" s="20">
        <f>VLOOKUP(E610,'Win Rate'!B:J,9,FALSE)</f>
        <v>-12.30374552221522</v>
      </c>
      <c r="Y610" s="18" cm="1">
        <f t="array" ref="Y610">IFERROR(INDEX($Z$2:$Z609,SUMPRODUCT(MAX(ROW($D$2:$D609)*($D610=$D$2:$D609))-1)),_xlfn.IFNA(IF(VLOOKUP(D610,'4.2 Elo (Values)'!A:C,3,FALSE)&gt;0,VLOOKUP(Results!D610,'4.2 Elo (Values)'!A:C,3,FALSE),400),400))</f>
        <v>435.04910399146456</v>
      </c>
      <c r="Z610" s="18">
        <f>Y610+(IFERROR(VLOOKUP(D610,'4.2 Elo (Values)'!A:J,10,FALSE),40)*(V610-(1/(10^(((AVERAGEIFS(Y:Y,A:A,A610)+AVERAGEIFS(X:X,A:A,A610))-(Y610+X610))/400)+1)*O610)))</f>
        <v>426.15471511019456</v>
      </c>
      <c r="AA610" s="18">
        <f t="shared" si="89"/>
        <v>-8.8943888812700038</v>
      </c>
      <c r="AB610">
        <f>VLOOKUP($A610,Events!$B:$I,4,FALSE)</f>
        <v>0</v>
      </c>
      <c r="AC610">
        <f>VLOOKUP($A610,Events!$B:$I,5,FALSE)</f>
        <v>0</v>
      </c>
      <c r="AD610">
        <f>VLOOKUP($A610,Events!$B:$I,6,FALSE)</f>
        <v>0</v>
      </c>
      <c r="AE610">
        <f>VLOOKUP($A610,Events!$B:$I,7,FALSE)</f>
        <v>0</v>
      </c>
      <c r="AF610">
        <f>VLOOKUP($A610,Events!$B:$I,8,FALSE)</f>
        <v>0</v>
      </c>
    </row>
    <row r="611" spans="1:32" ht="15" customHeight="1" x14ac:dyDescent="0.3">
      <c r="A611" t="s">
        <v>24964</v>
      </c>
      <c r="B611" t="s">
        <v>24952</v>
      </c>
      <c r="C611" t="s">
        <v>24214</v>
      </c>
      <c r="D611" t="s">
        <v>15627</v>
      </c>
      <c r="E611" t="s">
        <v>479</v>
      </c>
      <c r="F611" t="s">
        <v>184</v>
      </c>
      <c r="G611" s="2" t="s">
        <v>25000</v>
      </c>
      <c r="H611" t="s">
        <v>25</v>
      </c>
      <c r="I611" s="1">
        <v>0</v>
      </c>
      <c r="J611" s="1">
        <v>1</v>
      </c>
      <c r="K611" s="1">
        <v>0</v>
      </c>
      <c r="L611" s="1">
        <v>0</v>
      </c>
      <c r="M611" s="1">
        <v>1</v>
      </c>
      <c r="O611" s="1">
        <f t="shared" si="81"/>
        <v>5</v>
      </c>
      <c r="P611" s="1">
        <f t="shared" si="82"/>
        <v>2</v>
      </c>
      <c r="Q611" s="1">
        <f t="shared" si="83"/>
        <v>0</v>
      </c>
      <c r="R611" s="1">
        <f t="shared" si="84"/>
        <v>3</v>
      </c>
      <c r="S611" s="1">
        <f t="shared" si="85"/>
        <v>0</v>
      </c>
      <c r="T611" s="1">
        <f t="shared" si="86"/>
        <v>0</v>
      </c>
      <c r="U611" s="1">
        <f t="shared" si="87"/>
        <v>0</v>
      </c>
      <c r="V611" s="1">
        <f t="shared" si="88"/>
        <v>2</v>
      </c>
      <c r="W611" s="19">
        <f>VLOOKUP(E611,'Win Rate'!B:I,8,FALSE)</f>
        <v>0.5723140495867769</v>
      </c>
      <c r="X611" s="20">
        <f>VLOOKUP(E611,'Win Rate'!B:J,9,FALSE)</f>
        <v>50.603769443012347</v>
      </c>
      <c r="Y611" s="18" cm="1">
        <f t="array" ref="Y611">IFERROR(INDEX($Z$2:$Z610,SUMPRODUCT(MAX(ROW($D$2:$D610)*($D611=$D$2:$D610))-1)),_xlfn.IFNA(IF(VLOOKUP(D611,'4.2 Elo (Values)'!A:C,3,FALSE)&gt;0,VLOOKUP(Results!D611,'4.2 Elo (Values)'!A:C,3,FALSE),400),400))</f>
        <v>381.6162981789542</v>
      </c>
      <c r="Z611" s="18">
        <f>Y611+(IFERROR(VLOOKUP(D611,'4.2 Elo (Values)'!A:J,10,FALSE),40)*(V611-(1/(10^(((AVERAGEIFS(Y:Y,A:A,A611)+AVERAGEIFS(X:X,A:A,A611))-(Y611+X611))/400)+1)*O611)))</f>
        <v>370.02099228784272</v>
      </c>
      <c r="AA611" s="18">
        <f t="shared" si="89"/>
        <v>-11.595305891111479</v>
      </c>
      <c r="AB611">
        <f>VLOOKUP($A611,Events!$B:$I,4,FALSE)</f>
        <v>0</v>
      </c>
      <c r="AC611">
        <f>VLOOKUP($A611,Events!$B:$I,5,FALSE)</f>
        <v>0</v>
      </c>
      <c r="AD611">
        <f>VLOOKUP($A611,Events!$B:$I,6,FALSE)</f>
        <v>0</v>
      </c>
      <c r="AE611">
        <f>VLOOKUP($A611,Events!$B:$I,7,FALSE)</f>
        <v>0</v>
      </c>
      <c r="AF611">
        <f>VLOOKUP($A611,Events!$B:$I,8,FALSE)</f>
        <v>0</v>
      </c>
    </row>
    <row r="612" spans="1:32" ht="15" customHeight="1" x14ac:dyDescent="0.3">
      <c r="A612" t="s">
        <v>24964</v>
      </c>
      <c r="B612" t="s">
        <v>24952</v>
      </c>
      <c r="C612" t="s">
        <v>24214</v>
      </c>
      <c r="D612" t="s">
        <v>1909</v>
      </c>
      <c r="E612" t="s">
        <v>22</v>
      </c>
      <c r="F612" t="s">
        <v>54</v>
      </c>
      <c r="G612" s="2" t="s">
        <v>25001</v>
      </c>
      <c r="H612" t="s">
        <v>25</v>
      </c>
      <c r="I612" s="1">
        <v>1</v>
      </c>
      <c r="J612" s="1">
        <v>0</v>
      </c>
      <c r="K612" s="1">
        <v>0</v>
      </c>
      <c r="L612" s="1">
        <v>1</v>
      </c>
      <c r="M612" s="1">
        <v>0</v>
      </c>
      <c r="O612" s="1">
        <f t="shared" si="81"/>
        <v>5</v>
      </c>
      <c r="P612" s="1">
        <f t="shared" si="82"/>
        <v>2</v>
      </c>
      <c r="Q612" s="1">
        <f t="shared" si="83"/>
        <v>0</v>
      </c>
      <c r="R612" s="1">
        <f t="shared" si="84"/>
        <v>3</v>
      </c>
      <c r="S612" s="1">
        <f t="shared" si="85"/>
        <v>0</v>
      </c>
      <c r="T612" s="1">
        <f t="shared" si="86"/>
        <v>0</v>
      </c>
      <c r="U612" s="1">
        <f t="shared" si="87"/>
        <v>0</v>
      </c>
      <c r="V612" s="1">
        <f t="shared" si="88"/>
        <v>2</v>
      </c>
      <c r="W612" s="19">
        <f>VLOOKUP(E612,'Win Rate'!B:I,8,FALSE)</f>
        <v>0.5028490028490028</v>
      </c>
      <c r="X612" s="20">
        <f>VLOOKUP(E612,'Win Rate'!B:J,9,FALSE)</f>
        <v>1.9797113714570256</v>
      </c>
      <c r="Y612" s="18" cm="1">
        <f t="array" ref="Y612">IFERROR(INDEX($Z$2:$Z611,SUMPRODUCT(MAX(ROW($D$2:$D611)*($D612=$D$2:$D611))-1)),_xlfn.IFNA(IF(VLOOKUP(D612,'4.2 Elo (Values)'!A:C,3,FALSE)&gt;0,VLOOKUP(Results!D612,'4.2 Elo (Values)'!A:C,3,FALSE),400),400))</f>
        <v>468.25161777052102</v>
      </c>
      <c r="Z612" s="18">
        <f>Y612+(IFERROR(VLOOKUP(D612,'4.2 Elo (Values)'!A:J,10,FALSE),40)*(V612-(1/(10^(((AVERAGEIFS(Y:Y,A:A,A612)+AVERAGEIFS(X:X,A:A,A612))-(Y612+X612))/400)+1)*O612)))</f>
        <v>456.99390705352721</v>
      </c>
      <c r="AA612" s="18">
        <f t="shared" si="89"/>
        <v>-11.257710716993813</v>
      </c>
      <c r="AB612">
        <f>VLOOKUP($A612,Events!$B:$I,4,FALSE)</f>
        <v>0</v>
      </c>
      <c r="AC612">
        <f>VLOOKUP($A612,Events!$B:$I,5,FALSE)</f>
        <v>0</v>
      </c>
      <c r="AD612">
        <f>VLOOKUP($A612,Events!$B:$I,6,FALSE)</f>
        <v>0</v>
      </c>
      <c r="AE612">
        <f>VLOOKUP($A612,Events!$B:$I,7,FALSE)</f>
        <v>0</v>
      </c>
      <c r="AF612">
        <f>VLOOKUP($A612,Events!$B:$I,8,FALSE)</f>
        <v>0</v>
      </c>
    </row>
    <row r="613" spans="1:32" ht="15" customHeight="1" x14ac:dyDescent="0.3">
      <c r="A613" t="s">
        <v>24964</v>
      </c>
      <c r="B613" t="s">
        <v>24952</v>
      </c>
      <c r="C613" t="s">
        <v>24214</v>
      </c>
      <c r="D613" t="s">
        <v>22702</v>
      </c>
      <c r="E613" t="s">
        <v>22</v>
      </c>
      <c r="F613" t="s">
        <v>24198</v>
      </c>
      <c r="G613" s="2" t="s">
        <v>25002</v>
      </c>
      <c r="H613" t="s">
        <v>25</v>
      </c>
      <c r="I613" s="1">
        <v>0</v>
      </c>
      <c r="J613" s="1">
        <v>0</v>
      </c>
      <c r="K613" s="1">
        <v>1</v>
      </c>
      <c r="L613" s="1">
        <v>0</v>
      </c>
      <c r="M613" s="1">
        <v>1</v>
      </c>
      <c r="O613" s="1">
        <f t="shared" si="81"/>
        <v>5</v>
      </c>
      <c r="P613" s="1">
        <f t="shared" si="82"/>
        <v>2</v>
      </c>
      <c r="Q613" s="1">
        <f t="shared" si="83"/>
        <v>0</v>
      </c>
      <c r="R613" s="1">
        <f t="shared" si="84"/>
        <v>3</v>
      </c>
      <c r="S613" s="1">
        <f t="shared" si="85"/>
        <v>0</v>
      </c>
      <c r="T613" s="1">
        <f t="shared" si="86"/>
        <v>0</v>
      </c>
      <c r="U613" s="1">
        <f t="shared" si="87"/>
        <v>0</v>
      </c>
      <c r="V613" s="1">
        <f t="shared" si="88"/>
        <v>2</v>
      </c>
      <c r="W613" s="19">
        <f>VLOOKUP(E613,'Win Rate'!B:I,8,FALSE)</f>
        <v>0.5028490028490028</v>
      </c>
      <c r="X613" s="20">
        <f>VLOOKUP(E613,'Win Rate'!B:J,9,FALSE)</f>
        <v>1.9797113714570256</v>
      </c>
      <c r="Y613" s="18" cm="1">
        <f t="array" ref="Y613">IFERROR(INDEX($Z$2:$Z612,SUMPRODUCT(MAX(ROW($D$2:$D612)*($D613=$D$2:$D612))-1)),_xlfn.IFNA(IF(VLOOKUP(D613,'4.2 Elo (Values)'!A:C,3,FALSE)&gt;0,VLOOKUP(Results!D613,'4.2 Elo (Values)'!A:C,3,FALSE),400),400))</f>
        <v>310.15803605842069</v>
      </c>
      <c r="Z613" s="18">
        <f>Y613+(IFERROR(VLOOKUP(D613,'4.2 Elo (Values)'!A:J,10,FALSE),40)*(V613-(1/(10^(((AVERAGEIFS(Y:Y,A:A,A613)+AVERAGEIFS(X:X,A:A,A613))-(Y613+X613))/400)+1)*O613)))</f>
        <v>320.41868510967902</v>
      </c>
      <c r="AA613" s="18">
        <f t="shared" si="89"/>
        <v>10.260649051258326</v>
      </c>
      <c r="AB613">
        <f>VLOOKUP($A613,Events!$B:$I,4,FALSE)</f>
        <v>0</v>
      </c>
      <c r="AC613">
        <f>VLOOKUP($A613,Events!$B:$I,5,FALSE)</f>
        <v>0</v>
      </c>
      <c r="AD613">
        <f>VLOOKUP($A613,Events!$B:$I,6,FALSE)</f>
        <v>0</v>
      </c>
      <c r="AE613">
        <f>VLOOKUP($A613,Events!$B:$I,7,FALSE)</f>
        <v>0</v>
      </c>
      <c r="AF613">
        <f>VLOOKUP($A613,Events!$B:$I,8,FALSE)</f>
        <v>0</v>
      </c>
    </row>
    <row r="614" spans="1:32" ht="15" customHeight="1" x14ac:dyDescent="0.3">
      <c r="A614" t="s">
        <v>24964</v>
      </c>
      <c r="B614" t="s">
        <v>24952</v>
      </c>
      <c r="C614" t="s">
        <v>24214</v>
      </c>
      <c r="D614" t="s">
        <v>8679</v>
      </c>
      <c r="E614" t="s">
        <v>98</v>
      </c>
      <c r="F614" t="s">
        <v>25003</v>
      </c>
      <c r="G614" s="2" t="s">
        <v>25004</v>
      </c>
      <c r="H614" t="s">
        <v>25</v>
      </c>
      <c r="I614" s="1">
        <v>1</v>
      </c>
      <c r="J614" s="1">
        <v>0</v>
      </c>
      <c r="K614" s="1">
        <v>1</v>
      </c>
      <c r="L614" s="1">
        <v>0</v>
      </c>
      <c r="M614" s="1">
        <v>0</v>
      </c>
      <c r="O614" s="1">
        <f t="shared" si="81"/>
        <v>5</v>
      </c>
      <c r="P614" s="1">
        <f t="shared" si="82"/>
        <v>2</v>
      </c>
      <c r="Q614" s="1">
        <f t="shared" si="83"/>
        <v>0</v>
      </c>
      <c r="R614" s="1">
        <f t="shared" si="84"/>
        <v>3</v>
      </c>
      <c r="S614" s="1">
        <f t="shared" si="85"/>
        <v>0</v>
      </c>
      <c r="T614" s="1">
        <f t="shared" si="86"/>
        <v>0</v>
      </c>
      <c r="U614" s="1">
        <f t="shared" si="87"/>
        <v>0</v>
      </c>
      <c r="V614" s="1">
        <f t="shared" si="88"/>
        <v>2</v>
      </c>
      <c r="W614" s="19">
        <f>VLOOKUP(E614,'Win Rate'!B:I,8,FALSE)</f>
        <v>0.53611111111111109</v>
      </c>
      <c r="X614" s="20">
        <f>VLOOKUP(E614,'Win Rate'!B:J,9,FALSE)</f>
        <v>25.136335144076178</v>
      </c>
      <c r="Y614" s="18" cm="1">
        <f t="array" ref="Y614">IFERROR(INDEX($Z$2:$Z613,SUMPRODUCT(MAX(ROW($D$2:$D613)*($D614=$D$2:$D613))-1)),_xlfn.IFNA(IF(VLOOKUP(D614,'4.2 Elo (Values)'!A:C,3,FALSE)&gt;0,VLOOKUP(Results!D614,'4.2 Elo (Values)'!A:C,3,FALSE),400),400))</f>
        <v>405.16017589345932</v>
      </c>
      <c r="Z614" s="18">
        <f>Y614+(IFERROR(VLOOKUP(D614,'4.2 Elo (Values)'!A:J,10,FALSE),40)*(V614-(1/(10^(((AVERAGEIFS(Y:Y,A:A,A614)+AVERAGEIFS(X:X,A:A,A614))-(Y614+X614))/400)+1)*O614)))</f>
        <v>399.63725890523261</v>
      </c>
      <c r="AA614" s="18">
        <f t="shared" si="89"/>
        <v>-5.5229169882267115</v>
      </c>
      <c r="AB614">
        <f>VLOOKUP($A614,Events!$B:$I,4,FALSE)</f>
        <v>0</v>
      </c>
      <c r="AC614">
        <f>VLOOKUP($A614,Events!$B:$I,5,FALSE)</f>
        <v>0</v>
      </c>
      <c r="AD614">
        <f>VLOOKUP($A614,Events!$B:$I,6,FALSE)</f>
        <v>0</v>
      </c>
      <c r="AE614">
        <f>VLOOKUP($A614,Events!$B:$I,7,FALSE)</f>
        <v>0</v>
      </c>
      <c r="AF614">
        <f>VLOOKUP($A614,Events!$B:$I,8,FALSE)</f>
        <v>0</v>
      </c>
    </row>
    <row r="615" spans="1:32" ht="15" customHeight="1" x14ac:dyDescent="0.3">
      <c r="A615" t="s">
        <v>24964</v>
      </c>
      <c r="B615" t="s">
        <v>24952</v>
      </c>
      <c r="C615" t="s">
        <v>24214</v>
      </c>
      <c r="D615" t="s">
        <v>21678</v>
      </c>
      <c r="E615" t="s">
        <v>22</v>
      </c>
      <c r="F615" t="s">
        <v>54</v>
      </c>
      <c r="G615" s="2" t="s">
        <v>25005</v>
      </c>
      <c r="H615" t="s">
        <v>25</v>
      </c>
      <c r="I615" s="1">
        <v>0</v>
      </c>
      <c r="J615" s="1">
        <v>1</v>
      </c>
      <c r="K615" s="1">
        <v>0</v>
      </c>
      <c r="L615" s="1">
        <v>1</v>
      </c>
      <c r="M615" s="1">
        <v>0</v>
      </c>
      <c r="O615" s="1">
        <f t="shared" si="81"/>
        <v>5</v>
      </c>
      <c r="P615" s="1">
        <f t="shared" si="82"/>
        <v>2</v>
      </c>
      <c r="Q615" s="1">
        <f t="shared" si="83"/>
        <v>0</v>
      </c>
      <c r="R615" s="1">
        <f t="shared" si="84"/>
        <v>3</v>
      </c>
      <c r="S615" s="1">
        <f t="shared" si="85"/>
        <v>0</v>
      </c>
      <c r="T615" s="1">
        <f t="shared" si="86"/>
        <v>0</v>
      </c>
      <c r="U615" s="1">
        <f t="shared" si="87"/>
        <v>0</v>
      </c>
      <c r="V615" s="1">
        <f t="shared" si="88"/>
        <v>2</v>
      </c>
      <c r="W615" s="19">
        <f>VLOOKUP(E615,'Win Rate'!B:I,8,FALSE)</f>
        <v>0.5028490028490028</v>
      </c>
      <c r="X615" s="20">
        <f>VLOOKUP(E615,'Win Rate'!B:J,9,FALSE)</f>
        <v>1.9797113714570256</v>
      </c>
      <c r="Y615" s="18" cm="1">
        <f t="array" ref="Y615">IFERROR(INDEX($Z$2:$Z614,SUMPRODUCT(MAX(ROW($D$2:$D614)*($D615=$D$2:$D614))-1)),_xlfn.IFNA(IF(VLOOKUP(D615,'4.2 Elo (Values)'!A:C,3,FALSE)&gt;0,VLOOKUP(Results!D615,'4.2 Elo (Values)'!A:C,3,FALSE),400),400))</f>
        <v>343.7844497503736</v>
      </c>
      <c r="Z615" s="18">
        <f>Y615+(IFERROR(VLOOKUP(D615,'4.2 Elo (Values)'!A:J,10,FALSE),40)*(V615-(1/(10^(((AVERAGEIFS(Y:Y,A:A,A615)+AVERAGEIFS(X:X,A:A,A615))-(Y615+X615))/400)+1)*O615)))</f>
        <v>349.84898780388232</v>
      </c>
      <c r="AA615" s="18">
        <f t="shared" si="89"/>
        <v>6.064538053508727</v>
      </c>
      <c r="AB615">
        <f>VLOOKUP($A615,Events!$B:$I,4,FALSE)</f>
        <v>0</v>
      </c>
      <c r="AC615">
        <f>VLOOKUP($A615,Events!$B:$I,5,FALSE)</f>
        <v>0</v>
      </c>
      <c r="AD615">
        <f>VLOOKUP($A615,Events!$B:$I,6,FALSE)</f>
        <v>0</v>
      </c>
      <c r="AE615">
        <f>VLOOKUP($A615,Events!$B:$I,7,FALSE)</f>
        <v>0</v>
      </c>
      <c r="AF615">
        <f>VLOOKUP($A615,Events!$B:$I,8,FALSE)</f>
        <v>0</v>
      </c>
    </row>
    <row r="616" spans="1:32" ht="15" customHeight="1" x14ac:dyDescent="0.3">
      <c r="A616" t="s">
        <v>24964</v>
      </c>
      <c r="B616" t="s">
        <v>24952</v>
      </c>
      <c r="C616" t="s">
        <v>24214</v>
      </c>
      <c r="D616" t="s">
        <v>172</v>
      </c>
      <c r="E616" t="s">
        <v>30</v>
      </c>
      <c r="F616" t="s">
        <v>31</v>
      </c>
      <c r="G616" s="2" t="s">
        <v>25006</v>
      </c>
      <c r="H616" t="s">
        <v>25</v>
      </c>
      <c r="I616" s="1">
        <v>0</v>
      </c>
      <c r="J616" s="1">
        <v>0</v>
      </c>
      <c r="K616" s="1">
        <v>1</v>
      </c>
      <c r="L616" s="1">
        <v>0</v>
      </c>
      <c r="M616" s="1">
        <v>1</v>
      </c>
      <c r="O616" s="1">
        <f t="shared" si="81"/>
        <v>5</v>
      </c>
      <c r="P616" s="1">
        <f t="shared" si="82"/>
        <v>2</v>
      </c>
      <c r="Q616" s="1">
        <f t="shared" si="83"/>
        <v>0</v>
      </c>
      <c r="R616" s="1">
        <f t="shared" si="84"/>
        <v>3</v>
      </c>
      <c r="S616" s="1">
        <f t="shared" si="85"/>
        <v>0</v>
      </c>
      <c r="T616" s="1">
        <f t="shared" si="86"/>
        <v>0</v>
      </c>
      <c r="U616" s="1">
        <f t="shared" si="87"/>
        <v>0</v>
      </c>
      <c r="V616" s="1">
        <f t="shared" si="88"/>
        <v>2</v>
      </c>
      <c r="W616" s="19">
        <f>VLOOKUP(E616,'Win Rate'!B:I,8,FALSE)</f>
        <v>0.48230088495575218</v>
      </c>
      <c r="X616" s="20">
        <f>VLOOKUP(E616,'Win Rate'!B:J,9,FALSE)</f>
        <v>-12.30374552221522</v>
      </c>
      <c r="Y616" s="18" cm="1">
        <f t="array" ref="Y616">IFERROR(INDEX($Z$2:$Z615,SUMPRODUCT(MAX(ROW($D$2:$D615)*($D616=$D$2:$D615))-1)),_xlfn.IFNA(IF(VLOOKUP(D616,'4.2 Elo (Values)'!A:C,3,FALSE)&gt;0,VLOOKUP(Results!D616,'4.2 Elo (Values)'!A:C,3,FALSE),400),400))</f>
        <v>384.68662841453931</v>
      </c>
      <c r="Z616" s="18">
        <f>Y616+(IFERROR(VLOOKUP(D616,'4.2 Elo (Values)'!A:J,10,FALSE),40)*(V616-(1/(10^(((AVERAGEIFS(Y:Y,A:A,A616)+AVERAGEIFS(X:X,A:A,A616))-(Y616+X616))/400)+1)*O616)))</f>
        <v>387.23621529034591</v>
      </c>
      <c r="AA616" s="18">
        <f t="shared" si="89"/>
        <v>2.5495868758065967</v>
      </c>
      <c r="AB616">
        <f>VLOOKUP($A616,Events!$B:$I,4,FALSE)</f>
        <v>0</v>
      </c>
      <c r="AC616">
        <f>VLOOKUP($A616,Events!$B:$I,5,FALSE)</f>
        <v>0</v>
      </c>
      <c r="AD616">
        <f>VLOOKUP($A616,Events!$B:$I,6,FALSE)</f>
        <v>0</v>
      </c>
      <c r="AE616">
        <f>VLOOKUP($A616,Events!$B:$I,7,FALSE)</f>
        <v>0</v>
      </c>
      <c r="AF616">
        <f>VLOOKUP($A616,Events!$B:$I,8,FALSE)</f>
        <v>0</v>
      </c>
    </row>
    <row r="617" spans="1:32" ht="15" customHeight="1" x14ac:dyDescent="0.3">
      <c r="A617" t="s">
        <v>24964</v>
      </c>
      <c r="B617" t="s">
        <v>24952</v>
      </c>
      <c r="C617" t="s">
        <v>24214</v>
      </c>
      <c r="D617" t="s">
        <v>4211</v>
      </c>
      <c r="E617" t="s">
        <v>49</v>
      </c>
      <c r="F617" t="s">
        <v>217</v>
      </c>
      <c r="G617" s="2" t="s">
        <v>25007</v>
      </c>
      <c r="H617" t="s">
        <v>25</v>
      </c>
      <c r="I617" s="1">
        <v>0</v>
      </c>
      <c r="J617" s="1">
        <v>1</v>
      </c>
      <c r="K617" s="1">
        <v>0</v>
      </c>
      <c r="L617" s="1">
        <v>1</v>
      </c>
      <c r="M617" s="1">
        <v>0</v>
      </c>
      <c r="O617" s="1">
        <f t="shared" si="81"/>
        <v>5</v>
      </c>
      <c r="P617" s="1">
        <f t="shared" si="82"/>
        <v>2</v>
      </c>
      <c r="Q617" s="1">
        <f t="shared" si="83"/>
        <v>0</v>
      </c>
      <c r="R617" s="1">
        <f t="shared" si="84"/>
        <v>3</v>
      </c>
      <c r="S617" s="1">
        <f t="shared" si="85"/>
        <v>0</v>
      </c>
      <c r="T617" s="1">
        <f t="shared" si="86"/>
        <v>0</v>
      </c>
      <c r="U617" s="1">
        <f t="shared" si="87"/>
        <v>0</v>
      </c>
      <c r="V617" s="1">
        <f t="shared" si="88"/>
        <v>2</v>
      </c>
      <c r="W617" s="19">
        <f>VLOOKUP(E617,'Win Rate'!B:I,8,FALSE)</f>
        <v>0.45549738219895286</v>
      </c>
      <c r="X617" s="20">
        <f>VLOOKUP(E617,'Win Rate'!B:J,9,FALSE)</f>
        <v>-31.005634672064751</v>
      </c>
      <c r="Y617" s="18" cm="1">
        <f t="array" ref="Y617">IFERROR(INDEX($Z$2:$Z616,SUMPRODUCT(MAX(ROW($D$2:$D616)*($D617=$D$2:$D616))-1)),_xlfn.IFNA(IF(VLOOKUP(D617,'4.2 Elo (Values)'!A:C,3,FALSE)&gt;0,VLOOKUP(Results!D617,'4.2 Elo (Values)'!A:C,3,FALSE),400),400))</f>
        <v>429.61225324081209</v>
      </c>
      <c r="Z617" s="18">
        <f>Y617+(IFERROR(VLOOKUP(D617,'4.2 Elo (Values)'!A:J,10,FALSE),40)*(V617-(1/(10^(((AVERAGEIFS(Y:Y,A:A,A617)+AVERAGEIFS(X:X,A:A,A617))-(Y617+X617))/400)+1)*O617)))</f>
        <v>427.51647073687076</v>
      </c>
      <c r="AA617" s="18">
        <f t="shared" si="89"/>
        <v>-2.0957825039413365</v>
      </c>
      <c r="AB617">
        <f>VLOOKUP($A617,Events!$B:$I,4,FALSE)</f>
        <v>0</v>
      </c>
      <c r="AC617">
        <f>VLOOKUP($A617,Events!$B:$I,5,FALSE)</f>
        <v>0</v>
      </c>
      <c r="AD617">
        <f>VLOOKUP($A617,Events!$B:$I,6,FALSE)</f>
        <v>0</v>
      </c>
      <c r="AE617">
        <f>VLOOKUP($A617,Events!$B:$I,7,FALSE)</f>
        <v>0</v>
      </c>
      <c r="AF617">
        <f>VLOOKUP($A617,Events!$B:$I,8,FALSE)</f>
        <v>0</v>
      </c>
    </row>
    <row r="618" spans="1:32" ht="15" customHeight="1" x14ac:dyDescent="0.3">
      <c r="A618" t="s">
        <v>24964</v>
      </c>
      <c r="B618" t="s">
        <v>24952</v>
      </c>
      <c r="C618" t="s">
        <v>24214</v>
      </c>
      <c r="D618" t="s">
        <v>1844</v>
      </c>
      <c r="E618" t="s">
        <v>95</v>
      </c>
      <c r="F618" t="s">
        <v>304</v>
      </c>
      <c r="G618" s="2" t="s">
        <v>25008</v>
      </c>
      <c r="H618" t="s">
        <v>25</v>
      </c>
      <c r="I618" s="1">
        <v>1</v>
      </c>
      <c r="J618" s="1">
        <v>0</v>
      </c>
      <c r="K618" s="1">
        <v>0.5</v>
      </c>
      <c r="L618" s="1">
        <v>0</v>
      </c>
      <c r="M618" s="1">
        <v>0</v>
      </c>
      <c r="O618" s="1">
        <f t="shared" si="81"/>
        <v>5</v>
      </c>
      <c r="P618" s="1">
        <f t="shared" si="82"/>
        <v>1</v>
      </c>
      <c r="Q618" s="1">
        <f t="shared" si="83"/>
        <v>1</v>
      </c>
      <c r="R618" s="1">
        <f t="shared" si="84"/>
        <v>3</v>
      </c>
      <c r="S618" s="1">
        <f t="shared" si="85"/>
        <v>0</v>
      </c>
      <c r="T618" s="1">
        <f t="shared" si="86"/>
        <v>0</v>
      </c>
      <c r="U618" s="1">
        <f t="shared" si="87"/>
        <v>0</v>
      </c>
      <c r="V618" s="1">
        <f t="shared" si="88"/>
        <v>1.5</v>
      </c>
      <c r="W618" s="19">
        <f>VLOOKUP(E618,'Win Rate'!B:I,8,FALSE)</f>
        <v>0.5084269662921348</v>
      </c>
      <c r="X618" s="20">
        <f>VLOOKUP(E618,'Win Rate'!B:J,9,FALSE)</f>
        <v>5.8562104731559854</v>
      </c>
      <c r="Y618" s="18" cm="1">
        <f t="array" ref="Y618">IFERROR(INDEX($Z$2:$Z617,SUMPRODUCT(MAX(ROW($D$2:$D617)*($D618=$D$2:$D617))-1)),_xlfn.IFNA(IF(VLOOKUP(D618,'4.2 Elo (Values)'!A:C,3,FALSE)&gt;0,VLOOKUP(Results!D618,'4.2 Elo (Values)'!A:C,3,FALSE),400),400))</f>
        <v>470.57527516329424</v>
      </c>
      <c r="Z618" s="18">
        <f>Y618+(IFERROR(VLOOKUP(D618,'4.2 Elo (Values)'!A:J,10,FALSE),40)*(V618-(1/(10^(((AVERAGEIFS(Y:Y,A:A,A618)+AVERAGEIFS(X:X,A:A,A618))-(Y618+X618))/400)+1)*O618)))</f>
        <v>448.42634943467976</v>
      </c>
      <c r="AA618" s="18">
        <f t="shared" si="89"/>
        <v>-22.148925728614472</v>
      </c>
      <c r="AB618">
        <f>VLOOKUP($A618,Events!$B:$I,4,FALSE)</f>
        <v>0</v>
      </c>
      <c r="AC618">
        <f>VLOOKUP($A618,Events!$B:$I,5,FALSE)</f>
        <v>0</v>
      </c>
      <c r="AD618">
        <f>VLOOKUP($A618,Events!$B:$I,6,FALSE)</f>
        <v>0</v>
      </c>
      <c r="AE618">
        <f>VLOOKUP($A618,Events!$B:$I,7,FALSE)</f>
        <v>0</v>
      </c>
      <c r="AF618">
        <f>VLOOKUP($A618,Events!$B:$I,8,FALSE)</f>
        <v>0</v>
      </c>
    </row>
    <row r="619" spans="1:32" ht="15" customHeight="1" x14ac:dyDescent="0.3">
      <c r="A619" t="s">
        <v>24964</v>
      </c>
      <c r="B619" t="s">
        <v>24952</v>
      </c>
      <c r="C619" t="s">
        <v>24214</v>
      </c>
      <c r="D619" t="s">
        <v>22104</v>
      </c>
      <c r="E619" t="s">
        <v>27</v>
      </c>
      <c r="F619" t="s">
        <v>125</v>
      </c>
      <c r="G619" s="2" t="s">
        <v>25009</v>
      </c>
      <c r="H619" t="s">
        <v>25</v>
      </c>
      <c r="I619" s="1">
        <v>0</v>
      </c>
      <c r="J619" s="1">
        <v>0</v>
      </c>
      <c r="K619" s="1">
        <v>0</v>
      </c>
      <c r="L619" s="1">
        <v>0</v>
      </c>
      <c r="M619" s="1">
        <v>1</v>
      </c>
      <c r="O619" s="1">
        <f t="shared" si="81"/>
        <v>5</v>
      </c>
      <c r="P619" s="1">
        <f t="shared" si="82"/>
        <v>1</v>
      </c>
      <c r="Q619" s="1">
        <f t="shared" si="83"/>
        <v>0</v>
      </c>
      <c r="R619" s="1">
        <f t="shared" si="84"/>
        <v>4</v>
      </c>
      <c r="S619" s="1">
        <f t="shared" si="85"/>
        <v>0</v>
      </c>
      <c r="T619" s="1">
        <f t="shared" si="86"/>
        <v>0</v>
      </c>
      <c r="U619" s="1">
        <f t="shared" si="87"/>
        <v>0</v>
      </c>
      <c r="V619" s="1">
        <f t="shared" si="88"/>
        <v>1</v>
      </c>
      <c r="W619" s="19">
        <f>VLOOKUP(E619,'Win Rate'!B:I,8,FALSE)</f>
        <v>0.43775100401606426</v>
      </c>
      <c r="X619" s="20">
        <f>VLOOKUP(E619,'Win Rate'!B:J,9,FALSE)</f>
        <v>-43.480615095045756</v>
      </c>
      <c r="Y619" s="18" cm="1">
        <f t="array" ref="Y619">IFERROR(INDEX($Z$2:$Z618,SUMPRODUCT(MAX(ROW($D$2:$D618)*($D619=$D$2:$D618))-1)),_xlfn.IFNA(IF(VLOOKUP(D619,'4.2 Elo (Values)'!A:C,3,FALSE)&gt;0,VLOOKUP(Results!D619,'4.2 Elo (Values)'!A:C,3,FALSE),400),400))</f>
        <v>334.4249533731782</v>
      </c>
      <c r="Z619" s="18">
        <f>Y619+(IFERROR(VLOOKUP(D619,'4.2 Elo (Values)'!A:J,10,FALSE),40)*(V619-(1/(10^(((AVERAGEIFS(Y:Y,A:A,A619)+AVERAGEIFS(X:X,A:A,A619))-(Y619+X619))/400)+1)*O619)))</f>
        <v>319.91561373055868</v>
      </c>
      <c r="AA619" s="18">
        <f t="shared" si="89"/>
        <v>-14.509339642619523</v>
      </c>
      <c r="AB619">
        <f>VLOOKUP($A619,Events!$B:$I,4,FALSE)</f>
        <v>0</v>
      </c>
      <c r="AC619">
        <f>VLOOKUP($A619,Events!$B:$I,5,FALSE)</f>
        <v>0</v>
      </c>
      <c r="AD619">
        <f>VLOOKUP($A619,Events!$B:$I,6,FALSE)</f>
        <v>0</v>
      </c>
      <c r="AE619">
        <f>VLOOKUP($A619,Events!$B:$I,7,FALSE)</f>
        <v>0</v>
      </c>
      <c r="AF619">
        <f>VLOOKUP($A619,Events!$B:$I,8,FALSE)</f>
        <v>0</v>
      </c>
    </row>
    <row r="620" spans="1:32" ht="15" customHeight="1" x14ac:dyDescent="0.3">
      <c r="A620" t="s">
        <v>24964</v>
      </c>
      <c r="B620" t="s">
        <v>24952</v>
      </c>
      <c r="C620" t="s">
        <v>24214</v>
      </c>
      <c r="D620" t="s">
        <v>13448</v>
      </c>
      <c r="E620" t="s">
        <v>25651</v>
      </c>
      <c r="F620" t="s">
        <v>59</v>
      </c>
      <c r="G620" s="2" t="s">
        <v>25010</v>
      </c>
      <c r="H620" t="s">
        <v>25</v>
      </c>
      <c r="I620" s="1">
        <v>0</v>
      </c>
      <c r="J620" s="1">
        <v>0</v>
      </c>
      <c r="K620" s="1">
        <v>1</v>
      </c>
      <c r="L620" s="1">
        <v>0</v>
      </c>
      <c r="M620" s="1">
        <v>0</v>
      </c>
      <c r="O620" s="1">
        <f t="shared" si="81"/>
        <v>5</v>
      </c>
      <c r="P620" s="1">
        <f t="shared" si="82"/>
        <v>1</v>
      </c>
      <c r="Q620" s="1">
        <f t="shared" si="83"/>
        <v>0</v>
      </c>
      <c r="R620" s="1">
        <f t="shared" si="84"/>
        <v>4</v>
      </c>
      <c r="S620" s="1">
        <f t="shared" si="85"/>
        <v>0</v>
      </c>
      <c r="T620" s="1">
        <f t="shared" si="86"/>
        <v>0</v>
      </c>
      <c r="U620" s="1">
        <f t="shared" si="87"/>
        <v>0</v>
      </c>
      <c r="V620" s="1">
        <f t="shared" si="88"/>
        <v>1</v>
      </c>
      <c r="W620" s="19">
        <f>VLOOKUP(E620,'Win Rate'!B:I,8,FALSE)</f>
        <v>0.47572815533980584</v>
      </c>
      <c r="X620" s="20">
        <f>VLOOKUP(E620,'Win Rate'!B:J,9,FALSE)</f>
        <v>-16.879071917781932</v>
      </c>
      <c r="Y620" s="18" cm="1">
        <f t="array" ref="Y620">IFERROR(INDEX($Z$2:$Z619,SUMPRODUCT(MAX(ROW($D$2:$D619)*($D620=$D$2:$D619))-1)),_xlfn.IFNA(IF(VLOOKUP(D620,'4.2 Elo (Values)'!A:C,3,FALSE)&gt;0,VLOOKUP(Results!D620,'4.2 Elo (Values)'!A:C,3,FALSE),400),400))</f>
        <v>393.39429110822152</v>
      </c>
      <c r="Z620" s="18">
        <f>Y620+(IFERROR(VLOOKUP(D620,'4.2 Elo (Values)'!A:J,10,FALSE),40)*(V620-(1/(10^(((AVERAGEIFS(Y:Y,A:A,A620)+AVERAGEIFS(X:X,A:A,A620))-(Y620+X620))/400)+1)*O620)))</f>
        <v>375.3850086353371</v>
      </c>
      <c r="AA620" s="18">
        <f t="shared" si="89"/>
        <v>-18.009282472884422</v>
      </c>
      <c r="AB620">
        <f>VLOOKUP($A620,Events!$B:$I,4,FALSE)</f>
        <v>0</v>
      </c>
      <c r="AC620">
        <f>VLOOKUP($A620,Events!$B:$I,5,FALSE)</f>
        <v>0</v>
      </c>
      <c r="AD620">
        <f>VLOOKUP($A620,Events!$B:$I,6,FALSE)</f>
        <v>0</v>
      </c>
      <c r="AE620">
        <f>VLOOKUP($A620,Events!$B:$I,7,FALSE)</f>
        <v>0</v>
      </c>
      <c r="AF620">
        <f>VLOOKUP($A620,Events!$B:$I,8,FALSE)</f>
        <v>0</v>
      </c>
    </row>
    <row r="621" spans="1:32" ht="15" customHeight="1" x14ac:dyDescent="0.3">
      <c r="A621" t="s">
        <v>24964</v>
      </c>
      <c r="B621" t="s">
        <v>24952</v>
      </c>
      <c r="C621" t="s">
        <v>24214</v>
      </c>
      <c r="D621" t="s">
        <v>22684</v>
      </c>
      <c r="E621" t="s">
        <v>22</v>
      </c>
      <c r="F621" t="s">
        <v>24554</v>
      </c>
      <c r="G621" s="2" t="s">
        <v>25011</v>
      </c>
      <c r="H621" t="s">
        <v>25</v>
      </c>
      <c r="I621" s="1">
        <v>0</v>
      </c>
      <c r="J621" s="1">
        <v>1</v>
      </c>
      <c r="K621" s="1">
        <v>0</v>
      </c>
      <c r="O621" s="1">
        <f t="shared" si="81"/>
        <v>3</v>
      </c>
      <c r="P621" s="1">
        <f t="shared" si="82"/>
        <v>1</v>
      </c>
      <c r="Q621" s="1">
        <f t="shared" si="83"/>
        <v>0</v>
      </c>
      <c r="R621" s="1">
        <f t="shared" si="84"/>
        <v>2</v>
      </c>
      <c r="S621" s="1">
        <f t="shared" si="85"/>
        <v>0</v>
      </c>
      <c r="T621" s="1">
        <f t="shared" si="86"/>
        <v>0</v>
      </c>
      <c r="U621" s="1">
        <f t="shared" si="87"/>
        <v>0</v>
      </c>
      <c r="V621" s="1">
        <f t="shared" si="88"/>
        <v>1</v>
      </c>
      <c r="W621" s="19">
        <f>VLOOKUP(E621,'Win Rate'!B:I,8,FALSE)</f>
        <v>0.5028490028490028</v>
      </c>
      <c r="X621" s="20">
        <f>VLOOKUP(E621,'Win Rate'!B:J,9,FALSE)</f>
        <v>1.9797113714570256</v>
      </c>
      <c r="Y621" s="18" cm="1">
        <f t="array" ref="Y621">IFERROR(INDEX($Z$2:$Z620,SUMPRODUCT(MAX(ROW($D$2:$D620)*($D621=$D$2:$D620))-1)),_xlfn.IFNA(IF(VLOOKUP(D621,'4.2 Elo (Values)'!A:C,3,FALSE)&gt;0,VLOOKUP(Results!D621,'4.2 Elo (Values)'!A:C,3,FALSE),400),400))</f>
        <v>311.02955061863759</v>
      </c>
      <c r="Z621" s="18">
        <f>Y621+(IFERROR(VLOOKUP(D621,'4.2 Elo (Values)'!A:J,10,FALSE),40)*(V621-(1/(10^(((AVERAGEIFS(Y:Y,A:A,A621)+AVERAGEIFS(X:X,A:A,A621))-(Y621+X621))/400)+1)*O621)))</f>
        <v>315.21640911253616</v>
      </c>
      <c r="AA621" s="18">
        <f t="shared" si="89"/>
        <v>4.1868584938985691</v>
      </c>
      <c r="AB621">
        <f>VLOOKUP($A621,Events!$B:$I,4,FALSE)</f>
        <v>0</v>
      </c>
      <c r="AC621">
        <f>VLOOKUP($A621,Events!$B:$I,5,FALSE)</f>
        <v>0</v>
      </c>
      <c r="AD621">
        <f>VLOOKUP($A621,Events!$B:$I,6,FALSE)</f>
        <v>0</v>
      </c>
      <c r="AE621">
        <f>VLOOKUP($A621,Events!$B:$I,7,FALSE)</f>
        <v>0</v>
      </c>
      <c r="AF621">
        <f>VLOOKUP($A621,Events!$B:$I,8,FALSE)</f>
        <v>0</v>
      </c>
    </row>
    <row r="622" spans="1:32" ht="15" customHeight="1" x14ac:dyDescent="0.3">
      <c r="A622" t="s">
        <v>24964</v>
      </c>
      <c r="B622" t="s">
        <v>24952</v>
      </c>
      <c r="C622" t="s">
        <v>24214</v>
      </c>
      <c r="D622" t="s">
        <v>21046</v>
      </c>
      <c r="E622" t="s">
        <v>146</v>
      </c>
      <c r="F622" t="s">
        <v>163</v>
      </c>
      <c r="G622" s="2" t="s">
        <v>25012</v>
      </c>
      <c r="H622" t="s">
        <v>25</v>
      </c>
      <c r="I622" s="1">
        <v>0</v>
      </c>
      <c r="J622" s="1">
        <v>1</v>
      </c>
      <c r="K622" s="1">
        <v>0</v>
      </c>
      <c r="L622" s="1">
        <v>0</v>
      </c>
      <c r="M622" s="1">
        <v>0</v>
      </c>
      <c r="O622" s="1">
        <f t="shared" si="81"/>
        <v>5</v>
      </c>
      <c r="P622" s="1">
        <f t="shared" si="82"/>
        <v>1</v>
      </c>
      <c r="Q622" s="1">
        <f t="shared" si="83"/>
        <v>0</v>
      </c>
      <c r="R622" s="1">
        <f t="shared" si="84"/>
        <v>4</v>
      </c>
      <c r="S622" s="1">
        <f t="shared" si="85"/>
        <v>0</v>
      </c>
      <c r="T622" s="1">
        <f t="shared" si="86"/>
        <v>0</v>
      </c>
      <c r="U622" s="1">
        <f t="shared" si="87"/>
        <v>0</v>
      </c>
      <c r="V622" s="1">
        <f t="shared" si="88"/>
        <v>1</v>
      </c>
      <c r="W622" s="19">
        <f>VLOOKUP(E622,'Win Rate'!B:I,8,FALSE)</f>
        <v>0.48071216617210683</v>
      </c>
      <c r="X622" s="20">
        <f>VLOOKUP(E622,'Win Rate'!B:J,9,FALSE)</f>
        <v>-13.409213657465418</v>
      </c>
      <c r="Y622" s="18" cm="1">
        <f t="array" ref="Y622">IFERROR(INDEX($Z$2:$Z621,SUMPRODUCT(MAX(ROW($D$2:$D621)*($D622=$D$2:$D621))-1)),_xlfn.IFNA(IF(VLOOKUP(D622,'4.2 Elo (Values)'!A:C,3,FALSE)&gt;0,VLOOKUP(Results!D622,'4.2 Elo (Values)'!A:C,3,FALSE),400),400))</f>
        <v>352.65682320453647</v>
      </c>
      <c r="Z622" s="18">
        <f>Y622+(IFERROR(VLOOKUP(D622,'4.2 Elo (Values)'!A:J,10,FALSE),40)*(V622-(1/(10^(((AVERAGEIFS(Y:Y,A:A,A622)+AVERAGEIFS(X:X,A:A,A622))-(Y622+X622))/400)+1)*O622)))</f>
        <v>326.4576280142827</v>
      </c>
      <c r="AA622" s="18">
        <f t="shared" si="89"/>
        <v>-26.199195190253761</v>
      </c>
      <c r="AB622">
        <f>VLOOKUP($A622,Events!$B:$I,4,FALSE)</f>
        <v>0</v>
      </c>
      <c r="AC622">
        <f>VLOOKUP($A622,Events!$B:$I,5,FALSE)</f>
        <v>0</v>
      </c>
      <c r="AD622">
        <f>VLOOKUP($A622,Events!$B:$I,6,FALSE)</f>
        <v>0</v>
      </c>
      <c r="AE622">
        <f>VLOOKUP($A622,Events!$B:$I,7,FALSE)</f>
        <v>0</v>
      </c>
      <c r="AF622">
        <f>VLOOKUP($A622,Events!$B:$I,8,FALSE)</f>
        <v>0</v>
      </c>
    </row>
    <row r="623" spans="1:32" ht="15" customHeight="1" x14ac:dyDescent="0.3">
      <c r="A623" t="s">
        <v>24964</v>
      </c>
      <c r="B623" t="s">
        <v>24952</v>
      </c>
      <c r="C623" t="s">
        <v>24214</v>
      </c>
      <c r="D623" t="s">
        <v>15072</v>
      </c>
      <c r="E623" t="s">
        <v>39</v>
      </c>
      <c r="F623" t="s">
        <v>66</v>
      </c>
      <c r="G623" s="2" t="s">
        <v>25013</v>
      </c>
      <c r="H623" t="s">
        <v>25</v>
      </c>
      <c r="I623" s="1">
        <v>0</v>
      </c>
      <c r="J623" s="1">
        <v>1</v>
      </c>
      <c r="K623" s="1">
        <v>0</v>
      </c>
      <c r="L623" s="1">
        <v>0</v>
      </c>
      <c r="M623" s="1">
        <v>0</v>
      </c>
      <c r="O623" s="1">
        <f t="shared" si="81"/>
        <v>5</v>
      </c>
      <c r="P623" s="1">
        <f t="shared" si="82"/>
        <v>1</v>
      </c>
      <c r="Q623" s="1">
        <f t="shared" si="83"/>
        <v>0</v>
      </c>
      <c r="R623" s="1">
        <f t="shared" si="84"/>
        <v>4</v>
      </c>
      <c r="S623" s="1">
        <f t="shared" si="85"/>
        <v>0</v>
      </c>
      <c r="T623" s="1">
        <f t="shared" si="86"/>
        <v>0</v>
      </c>
      <c r="U623" s="1">
        <f t="shared" si="87"/>
        <v>0</v>
      </c>
      <c r="V623" s="1">
        <f t="shared" si="88"/>
        <v>1</v>
      </c>
      <c r="W623" s="19">
        <f>VLOOKUP(E623,'Win Rate'!B:I,8,FALSE)</f>
        <v>0.42931034482758623</v>
      </c>
      <c r="X623" s="20">
        <f>VLOOKUP(E623,'Win Rate'!B:J,9,FALSE)</f>
        <v>-49.451458671992945</v>
      </c>
      <c r="Y623" s="18" cm="1">
        <f t="array" ref="Y623">IFERROR(INDEX($Z$2:$Z622,SUMPRODUCT(MAX(ROW($D$2:$D622)*($D623=$D$2:$D622))-1)),_xlfn.IFNA(IF(VLOOKUP(D623,'4.2 Elo (Values)'!A:C,3,FALSE)&gt;0,VLOOKUP(Results!D623,'4.2 Elo (Values)'!A:C,3,FALSE),400),400))</f>
        <v>385.13389213097713</v>
      </c>
      <c r="Z623" s="18">
        <f>Y623+(IFERROR(VLOOKUP(D623,'4.2 Elo (Values)'!A:J,10,FALSE),40)*(V623-(1/(10^(((AVERAGEIFS(Y:Y,A:A,A623)+AVERAGEIFS(X:X,A:A,A623))-(Y623+X623))/400)+1)*O623)))</f>
        <v>372.4871600181192</v>
      </c>
      <c r="AA623" s="18">
        <f t="shared" si="89"/>
        <v>-12.646732112857933</v>
      </c>
      <c r="AB623">
        <f>VLOOKUP($A623,Events!$B:$I,4,FALSE)</f>
        <v>0</v>
      </c>
      <c r="AC623">
        <f>VLOOKUP($A623,Events!$B:$I,5,FALSE)</f>
        <v>0</v>
      </c>
      <c r="AD623">
        <f>VLOOKUP($A623,Events!$B:$I,6,FALSE)</f>
        <v>0</v>
      </c>
      <c r="AE623">
        <f>VLOOKUP($A623,Events!$B:$I,7,FALSE)</f>
        <v>0</v>
      </c>
      <c r="AF623">
        <f>VLOOKUP($A623,Events!$B:$I,8,FALSE)</f>
        <v>0</v>
      </c>
    </row>
    <row r="624" spans="1:32" ht="15" customHeight="1" x14ac:dyDescent="0.3">
      <c r="A624" t="s">
        <v>24964</v>
      </c>
      <c r="B624" t="s">
        <v>24952</v>
      </c>
      <c r="C624" t="s">
        <v>24214</v>
      </c>
      <c r="D624" t="s">
        <v>19568</v>
      </c>
      <c r="E624" t="s">
        <v>17</v>
      </c>
      <c r="F624" t="s">
        <v>241</v>
      </c>
      <c r="G624" s="2" t="s">
        <v>25014</v>
      </c>
      <c r="H624" t="s">
        <v>25</v>
      </c>
      <c r="I624" s="1">
        <v>0</v>
      </c>
      <c r="J624" s="1">
        <v>0</v>
      </c>
      <c r="K624" s="1">
        <v>0</v>
      </c>
      <c r="L624" s="1">
        <v>1</v>
      </c>
      <c r="M624" s="1">
        <v>0</v>
      </c>
      <c r="O624" s="1">
        <f t="shared" si="81"/>
        <v>5</v>
      </c>
      <c r="P624" s="1">
        <f t="shared" si="82"/>
        <v>1</v>
      </c>
      <c r="Q624" s="1">
        <f t="shared" si="83"/>
        <v>0</v>
      </c>
      <c r="R624" s="1">
        <f t="shared" si="84"/>
        <v>4</v>
      </c>
      <c r="S624" s="1">
        <f t="shared" si="85"/>
        <v>0</v>
      </c>
      <c r="T624" s="1">
        <f t="shared" si="86"/>
        <v>0</v>
      </c>
      <c r="U624" s="1">
        <f t="shared" si="87"/>
        <v>0</v>
      </c>
      <c r="V624" s="1">
        <f t="shared" si="88"/>
        <v>1</v>
      </c>
      <c r="W624" s="19">
        <f>VLOOKUP(E624,'Win Rate'!B:I,8,FALSE)</f>
        <v>0.48888888888888887</v>
      </c>
      <c r="X624" s="20">
        <f>VLOOKUP(E624,'Win Rate'!B:J,9,FALSE)</f>
        <v>-7.7220620781546527</v>
      </c>
      <c r="Y624" s="18" cm="1">
        <f t="array" ref="Y624">IFERROR(INDEX($Z$2:$Z623,SUMPRODUCT(MAX(ROW($D$2:$D623)*($D624=$D$2:$D623))-1)),_xlfn.IFNA(IF(VLOOKUP(D624,'4.2 Elo (Values)'!A:C,3,FALSE)&gt;0,VLOOKUP(Results!D624,'4.2 Elo (Values)'!A:C,3,FALSE),400),400))</f>
        <v>368.81267056828165</v>
      </c>
      <c r="Z624" s="18">
        <f>Y624+(IFERROR(VLOOKUP(D624,'4.2 Elo (Values)'!A:J,10,FALSE),40)*(V624-(1/(10^(((AVERAGEIFS(Y:Y,A:A,A624)+AVERAGEIFS(X:X,A:A,A624))-(Y624+X624))/400)+1)*O624)))</f>
        <v>336.93157396520326</v>
      </c>
      <c r="AA624" s="18">
        <f t="shared" si="89"/>
        <v>-31.88109660307839</v>
      </c>
      <c r="AB624">
        <f>VLOOKUP($A624,Events!$B:$I,4,FALSE)</f>
        <v>0</v>
      </c>
      <c r="AC624">
        <f>VLOOKUP($A624,Events!$B:$I,5,FALSE)</f>
        <v>0</v>
      </c>
      <c r="AD624">
        <f>VLOOKUP($A624,Events!$B:$I,6,FALSE)</f>
        <v>0</v>
      </c>
      <c r="AE624">
        <f>VLOOKUP($A624,Events!$B:$I,7,FALSE)</f>
        <v>0</v>
      </c>
      <c r="AF624">
        <f>VLOOKUP($A624,Events!$B:$I,8,FALSE)</f>
        <v>0</v>
      </c>
    </row>
    <row r="625" spans="1:32" ht="15" customHeight="1" x14ac:dyDescent="0.3">
      <c r="A625" t="s">
        <v>24964</v>
      </c>
      <c r="B625" t="s">
        <v>24952</v>
      </c>
      <c r="C625" t="s">
        <v>24214</v>
      </c>
      <c r="D625" t="s">
        <v>5790</v>
      </c>
      <c r="E625" t="s">
        <v>181</v>
      </c>
      <c r="F625" t="s">
        <v>188</v>
      </c>
      <c r="G625" s="2" t="s">
        <v>25015</v>
      </c>
      <c r="H625" t="s">
        <v>25</v>
      </c>
      <c r="I625" s="1">
        <v>0</v>
      </c>
      <c r="J625" s="1">
        <v>0</v>
      </c>
      <c r="K625" s="1">
        <v>0</v>
      </c>
      <c r="L625" s="1">
        <v>0</v>
      </c>
      <c r="M625" s="1">
        <v>1</v>
      </c>
      <c r="O625" s="1">
        <f t="shared" si="81"/>
        <v>5</v>
      </c>
      <c r="P625" s="1">
        <f t="shared" si="82"/>
        <v>1</v>
      </c>
      <c r="Q625" s="1">
        <f t="shared" si="83"/>
        <v>0</v>
      </c>
      <c r="R625" s="1">
        <f t="shared" si="84"/>
        <v>4</v>
      </c>
      <c r="S625" s="1">
        <f t="shared" si="85"/>
        <v>0</v>
      </c>
      <c r="T625" s="1">
        <f t="shared" si="86"/>
        <v>0</v>
      </c>
      <c r="U625" s="1">
        <f t="shared" si="87"/>
        <v>0</v>
      </c>
      <c r="V625" s="1">
        <f t="shared" si="88"/>
        <v>1</v>
      </c>
      <c r="W625" s="19">
        <f>VLOOKUP(E625,'Win Rate'!B:I,8,FALSE)</f>
        <v>0.46694214876033058</v>
      </c>
      <c r="X625" s="20">
        <f>VLOOKUP(E625,'Win Rate'!B:J,9,FALSE)</f>
        <v>-23.004506726331698</v>
      </c>
      <c r="Y625" s="18" cm="1">
        <f t="array" ref="Y625">IFERROR(INDEX($Z$2:$Z624,SUMPRODUCT(MAX(ROW($D$2:$D624)*($D625=$D$2:$D624))-1)),_xlfn.IFNA(IF(VLOOKUP(D625,'4.2 Elo (Values)'!A:C,3,FALSE)&gt;0,VLOOKUP(Results!D625,'4.2 Elo (Values)'!A:C,3,FALSE),400),400))</f>
        <v>413.15138180632977</v>
      </c>
      <c r="Z625" s="18">
        <f>Y625+(IFERROR(VLOOKUP(D625,'4.2 Elo (Values)'!A:J,10,FALSE),40)*(V625-(1/(10^(((AVERAGEIFS(Y:Y,A:A,A625)+AVERAGEIFS(X:X,A:A,A625))-(Y625+X625))/400)+1)*O625)))</f>
        <v>373.40176370621543</v>
      </c>
      <c r="AA625" s="18">
        <f t="shared" si="89"/>
        <v>-39.749618100114333</v>
      </c>
      <c r="AB625">
        <f>VLOOKUP($A625,Events!$B:$I,4,FALSE)</f>
        <v>0</v>
      </c>
      <c r="AC625">
        <f>VLOOKUP($A625,Events!$B:$I,5,FALSE)</f>
        <v>0</v>
      </c>
      <c r="AD625">
        <f>VLOOKUP($A625,Events!$B:$I,6,FALSE)</f>
        <v>0</v>
      </c>
      <c r="AE625">
        <f>VLOOKUP($A625,Events!$B:$I,7,FALSE)</f>
        <v>0</v>
      </c>
      <c r="AF625">
        <f>VLOOKUP($A625,Events!$B:$I,8,FALSE)</f>
        <v>0</v>
      </c>
    </row>
    <row r="626" spans="1:32" ht="15" customHeight="1" x14ac:dyDescent="0.3">
      <c r="A626" t="s">
        <v>24964</v>
      </c>
      <c r="B626" t="s">
        <v>24952</v>
      </c>
      <c r="C626" t="s">
        <v>24214</v>
      </c>
      <c r="D626" t="s">
        <v>25016</v>
      </c>
      <c r="E626" t="s">
        <v>39</v>
      </c>
      <c r="F626" t="s">
        <v>40</v>
      </c>
      <c r="G626" s="2" t="s">
        <v>25017</v>
      </c>
      <c r="H626" t="s">
        <v>25</v>
      </c>
      <c r="I626" s="1">
        <v>0</v>
      </c>
      <c r="J626" s="1">
        <v>0</v>
      </c>
      <c r="K626" s="1">
        <v>0</v>
      </c>
      <c r="L626" s="1">
        <v>1</v>
      </c>
      <c r="M626" s="1">
        <v>0</v>
      </c>
      <c r="O626" s="1">
        <f t="shared" si="81"/>
        <v>5</v>
      </c>
      <c r="P626" s="1">
        <f t="shared" si="82"/>
        <v>1</v>
      </c>
      <c r="Q626" s="1">
        <f t="shared" si="83"/>
        <v>0</v>
      </c>
      <c r="R626" s="1">
        <f t="shared" si="84"/>
        <v>4</v>
      </c>
      <c r="S626" s="1">
        <f t="shared" si="85"/>
        <v>0</v>
      </c>
      <c r="T626" s="1">
        <f t="shared" si="86"/>
        <v>0</v>
      </c>
      <c r="U626" s="1">
        <f t="shared" si="87"/>
        <v>0</v>
      </c>
      <c r="V626" s="1">
        <f t="shared" si="88"/>
        <v>1</v>
      </c>
      <c r="W626" s="19">
        <f>VLOOKUP(E626,'Win Rate'!B:I,8,FALSE)</f>
        <v>0.42931034482758623</v>
      </c>
      <c r="X626" s="20">
        <f>VLOOKUP(E626,'Win Rate'!B:J,9,FALSE)</f>
        <v>-49.451458671992945</v>
      </c>
      <c r="Y626" s="18" cm="1">
        <f t="array" ref="Y626">IFERROR(INDEX($Z$2:$Z625,SUMPRODUCT(MAX(ROW($D$2:$D625)*($D626=$D$2:$D625))-1)),_xlfn.IFNA(IF(VLOOKUP(D626,'4.2 Elo (Values)'!A:C,3,FALSE)&gt;0,VLOOKUP(Results!D626,'4.2 Elo (Values)'!A:C,3,FALSE),400),400))</f>
        <v>400</v>
      </c>
      <c r="Z626" s="18">
        <f>Y626+(IFERROR(VLOOKUP(D626,'4.2 Elo (Values)'!A:J,10,FALSE),40)*(V626-(1/(10^(((AVERAGEIFS(Y:Y,A:A,A626)+AVERAGEIFS(X:X,A:A,A626))-(Y626+X626))/400)+1)*O626)))</f>
        <v>370.888761928272</v>
      </c>
      <c r="AA626" s="18">
        <f t="shared" si="89"/>
        <v>-29.111238071727996</v>
      </c>
      <c r="AB626">
        <f>VLOOKUP($A626,Events!$B:$I,4,FALSE)</f>
        <v>0</v>
      </c>
      <c r="AC626">
        <f>VLOOKUP($A626,Events!$B:$I,5,FALSE)</f>
        <v>0</v>
      </c>
      <c r="AD626">
        <f>VLOOKUP($A626,Events!$B:$I,6,FALSE)</f>
        <v>0</v>
      </c>
      <c r="AE626">
        <f>VLOOKUP($A626,Events!$B:$I,7,FALSE)</f>
        <v>0</v>
      </c>
      <c r="AF626">
        <f>VLOOKUP($A626,Events!$B:$I,8,FALSE)</f>
        <v>0</v>
      </c>
    </row>
    <row r="627" spans="1:32" ht="15" customHeight="1" x14ac:dyDescent="0.3">
      <c r="A627" t="s">
        <v>24964</v>
      </c>
      <c r="B627" t="s">
        <v>24952</v>
      </c>
      <c r="C627" t="s">
        <v>24214</v>
      </c>
      <c r="D627" t="s">
        <v>21499</v>
      </c>
      <c r="E627" t="s">
        <v>42</v>
      </c>
      <c r="F627" t="s">
        <v>24197</v>
      </c>
      <c r="G627" s="2" t="s">
        <v>25018</v>
      </c>
      <c r="H627" t="s">
        <v>25</v>
      </c>
      <c r="I627" s="1">
        <v>0</v>
      </c>
      <c r="J627" s="1">
        <v>0</v>
      </c>
      <c r="K627" s="1">
        <v>0</v>
      </c>
      <c r="O627" s="1">
        <f t="shared" si="81"/>
        <v>3</v>
      </c>
      <c r="P627" s="1">
        <f t="shared" si="82"/>
        <v>0</v>
      </c>
      <c r="Q627" s="1">
        <f t="shared" si="83"/>
        <v>0</v>
      </c>
      <c r="R627" s="1">
        <f t="shared" si="84"/>
        <v>3</v>
      </c>
      <c r="S627" s="1">
        <f t="shared" si="85"/>
        <v>0</v>
      </c>
      <c r="T627" s="1">
        <f t="shared" si="86"/>
        <v>0</v>
      </c>
      <c r="U627" s="1">
        <f t="shared" si="87"/>
        <v>0</v>
      </c>
      <c r="V627" s="1">
        <f t="shared" si="88"/>
        <v>0</v>
      </c>
      <c r="W627" s="19">
        <f>VLOOKUP(E627,'Win Rate'!B:I,8,FALSE)</f>
        <v>0.47570850202429149</v>
      </c>
      <c r="X627" s="20">
        <f>VLOOKUP(E627,'Win Rate'!B:J,9,FALSE)</f>
        <v>-16.89276072380623</v>
      </c>
      <c r="Y627" s="18" cm="1">
        <f t="array" ref="Y627">IFERROR(INDEX($Z$2:$Z626,SUMPRODUCT(MAX(ROW($D$2:$D626)*($D627=$D$2:$D626))-1)),_xlfn.IFNA(IF(VLOOKUP(D627,'4.2 Elo (Values)'!A:C,3,FALSE)&gt;0,VLOOKUP(Results!D627,'4.2 Elo (Values)'!A:C,3,FALSE),400),400))</f>
        <v>346.91669834339075</v>
      </c>
      <c r="Z627" s="18">
        <f>Y627+(IFERROR(VLOOKUP(D627,'4.2 Elo (Values)'!A:J,10,FALSE),40)*(V627-(1/(10^(((AVERAGEIFS(Y:Y,A:A,A627)+AVERAGEIFS(X:X,A:A,A627))-(Y627+X627))/400)+1)*O627)))</f>
        <v>327.75594661963993</v>
      </c>
      <c r="AA627" s="18">
        <f t="shared" si="89"/>
        <v>-19.16075172375082</v>
      </c>
      <c r="AB627">
        <f>VLOOKUP($A627,Events!$B:$I,4,FALSE)</f>
        <v>0</v>
      </c>
      <c r="AC627">
        <f>VLOOKUP($A627,Events!$B:$I,5,FALSE)</f>
        <v>0</v>
      </c>
      <c r="AD627">
        <f>VLOOKUP($A627,Events!$B:$I,6,FALSE)</f>
        <v>0</v>
      </c>
      <c r="AE627">
        <f>VLOOKUP($A627,Events!$B:$I,7,FALSE)</f>
        <v>0</v>
      </c>
      <c r="AF627">
        <f>VLOOKUP($A627,Events!$B:$I,8,FALSE)</f>
        <v>0</v>
      </c>
    </row>
    <row r="628" spans="1:32" ht="15" customHeight="1" x14ac:dyDescent="0.3">
      <c r="A628" t="s">
        <v>24964</v>
      </c>
      <c r="B628" t="s">
        <v>24952</v>
      </c>
      <c r="C628" t="s">
        <v>24214</v>
      </c>
      <c r="D628" t="s">
        <v>23086</v>
      </c>
      <c r="E628" t="s">
        <v>39</v>
      </c>
      <c r="F628" t="s">
        <v>71</v>
      </c>
      <c r="G628" s="2" t="s">
        <v>24564</v>
      </c>
      <c r="H628" t="s">
        <v>25</v>
      </c>
      <c r="I628" s="1">
        <v>0</v>
      </c>
      <c r="J628" s="1">
        <v>0</v>
      </c>
      <c r="K628" s="1">
        <v>0</v>
      </c>
      <c r="L628" s="1">
        <v>0</v>
      </c>
      <c r="M628" s="1">
        <v>0</v>
      </c>
      <c r="O628" s="1">
        <f t="shared" si="81"/>
        <v>5</v>
      </c>
      <c r="P628" s="1">
        <f t="shared" si="82"/>
        <v>0</v>
      </c>
      <c r="Q628" s="1">
        <f t="shared" si="83"/>
        <v>0</v>
      </c>
      <c r="R628" s="1">
        <f t="shared" si="84"/>
        <v>5</v>
      </c>
      <c r="S628" s="1">
        <f t="shared" si="85"/>
        <v>0</v>
      </c>
      <c r="T628" s="1">
        <f t="shared" si="86"/>
        <v>0</v>
      </c>
      <c r="U628" s="1">
        <f t="shared" si="87"/>
        <v>0</v>
      </c>
      <c r="V628" s="1">
        <f t="shared" si="88"/>
        <v>0</v>
      </c>
      <c r="W628" s="19">
        <f>VLOOKUP(E628,'Win Rate'!B:I,8,FALSE)</f>
        <v>0.42931034482758623</v>
      </c>
      <c r="X628" s="20">
        <f>VLOOKUP(E628,'Win Rate'!B:J,9,FALSE)</f>
        <v>-49.451458671992945</v>
      </c>
      <c r="Y628" s="18" cm="1">
        <f t="array" ref="Y628">IFERROR(INDEX($Z$2:$Z627,SUMPRODUCT(MAX(ROW($D$2:$D627)*($D628=$D$2:$D627))-1)),_xlfn.IFNA(IF(VLOOKUP(D628,'4.2 Elo (Values)'!A:C,3,FALSE)&gt;0,VLOOKUP(Results!D628,'4.2 Elo (Values)'!A:C,3,FALSE),400),400))</f>
        <v>229.83698531507665</v>
      </c>
      <c r="Z628" s="18">
        <f>Y628+(IFERROR(VLOOKUP(D628,'4.2 Elo (Values)'!A:J,10,FALSE),40)*(V628-(1/(10^(((AVERAGEIFS(Y:Y,A:A,A628)+AVERAGEIFS(X:X,A:A,A628))-(Y628+X628))/400)+1)*O628)))</f>
        <v>229.83698531507665</v>
      </c>
      <c r="AA628" s="18">
        <f t="shared" si="89"/>
        <v>0</v>
      </c>
      <c r="AB628">
        <f>VLOOKUP($A628,Events!$B:$I,4,FALSE)</f>
        <v>0</v>
      </c>
      <c r="AC628">
        <f>VLOOKUP($A628,Events!$B:$I,5,FALSE)</f>
        <v>0</v>
      </c>
      <c r="AD628">
        <f>VLOOKUP($A628,Events!$B:$I,6,FALSE)</f>
        <v>0</v>
      </c>
      <c r="AE628">
        <f>VLOOKUP($A628,Events!$B:$I,7,FALSE)</f>
        <v>0</v>
      </c>
      <c r="AF628">
        <f>VLOOKUP($A628,Events!$B:$I,8,FALSE)</f>
        <v>0</v>
      </c>
    </row>
    <row r="629" spans="1:32" ht="15" customHeight="1" x14ac:dyDescent="0.3">
      <c r="A629" t="s">
        <v>25019</v>
      </c>
      <c r="B629" t="s">
        <v>24952</v>
      </c>
      <c r="C629" t="s">
        <v>24214</v>
      </c>
      <c r="D629" t="s">
        <v>24793</v>
      </c>
      <c r="E629" t="s">
        <v>22</v>
      </c>
      <c r="F629" t="s">
        <v>64</v>
      </c>
      <c r="G629" s="2" t="s">
        <v>25020</v>
      </c>
      <c r="H629" t="s">
        <v>25</v>
      </c>
      <c r="I629" s="1">
        <v>1</v>
      </c>
      <c r="J629" s="1">
        <v>1</v>
      </c>
      <c r="K629" s="1">
        <v>1</v>
      </c>
      <c r="L629" s="1">
        <v>1</v>
      </c>
      <c r="M629" s="1">
        <v>1</v>
      </c>
      <c r="O629" s="1">
        <f t="shared" si="81"/>
        <v>5</v>
      </c>
      <c r="P629" s="1">
        <f t="shared" si="82"/>
        <v>5</v>
      </c>
      <c r="Q629" s="1">
        <f t="shared" si="83"/>
        <v>0</v>
      </c>
      <c r="R629" s="1">
        <f t="shared" si="84"/>
        <v>0</v>
      </c>
      <c r="S629" s="1">
        <f t="shared" si="85"/>
        <v>1</v>
      </c>
      <c r="T629" s="1">
        <f t="shared" si="86"/>
        <v>1</v>
      </c>
      <c r="U629" s="1">
        <f t="shared" si="87"/>
        <v>1</v>
      </c>
      <c r="V629" s="1">
        <f t="shared" si="88"/>
        <v>5</v>
      </c>
      <c r="W629" s="19">
        <f>VLOOKUP(E629,'Win Rate'!B:I,8,FALSE)</f>
        <v>0.5028490028490028</v>
      </c>
      <c r="X629" s="20">
        <f>VLOOKUP(E629,'Win Rate'!B:J,9,FALSE)</f>
        <v>1.9797113714570256</v>
      </c>
      <c r="Y629" s="18" cm="1">
        <f t="array" ref="Y629">IFERROR(INDEX($Z$2:$Z628,SUMPRODUCT(MAX(ROW($D$2:$D628)*($D629=$D$2:$D628))-1)),_xlfn.IFNA(IF(VLOOKUP(D629,'4.2 Elo (Values)'!A:C,3,FALSE)&gt;0,VLOOKUP(Results!D629,'4.2 Elo (Values)'!A:C,3,FALSE),400),400))</f>
        <v>539.29750427388262</v>
      </c>
      <c r="Z629" s="18">
        <f>Y629+(IFERROR(VLOOKUP(D629,'4.2 Elo (Values)'!A:J,10,FALSE),40)*(V629-(1/(10^(((AVERAGEIFS(Y:Y,A:A,A629)+AVERAGEIFS(X:X,A:A,A629))-(Y629+X629))/400)+1)*O629)))</f>
        <v>574.12572756288762</v>
      </c>
      <c r="AA629" s="18">
        <f t="shared" si="89"/>
        <v>34.828223289004995</v>
      </c>
      <c r="AB629">
        <f>VLOOKUP($A629,Events!$B:$I,4,FALSE)</f>
        <v>0</v>
      </c>
      <c r="AC629">
        <f>VLOOKUP($A629,Events!$B:$I,5,FALSE)</f>
        <v>0</v>
      </c>
      <c r="AD629">
        <f>VLOOKUP($A629,Events!$B:$I,6,FALSE)</f>
        <v>0</v>
      </c>
      <c r="AE629">
        <f>VLOOKUP($A629,Events!$B:$I,7,FALSE)</f>
        <v>0</v>
      </c>
      <c r="AF629">
        <f>VLOOKUP($A629,Events!$B:$I,8,FALSE)</f>
        <v>0</v>
      </c>
    </row>
    <row r="630" spans="1:32" ht="15" customHeight="1" x14ac:dyDescent="0.3">
      <c r="A630" t="s">
        <v>25019</v>
      </c>
      <c r="B630" t="s">
        <v>24952</v>
      </c>
      <c r="C630" t="s">
        <v>24214</v>
      </c>
      <c r="D630" t="s">
        <v>1599</v>
      </c>
      <c r="E630" t="s">
        <v>103</v>
      </c>
      <c r="F630" t="s">
        <v>24206</v>
      </c>
      <c r="G630" s="2" t="s">
        <v>25021</v>
      </c>
      <c r="H630" t="s">
        <v>25</v>
      </c>
      <c r="I630" s="1">
        <v>1</v>
      </c>
      <c r="J630" s="1">
        <v>1</v>
      </c>
      <c r="K630" s="1">
        <v>1</v>
      </c>
      <c r="L630" s="1">
        <v>1</v>
      </c>
      <c r="M630" s="1">
        <v>1</v>
      </c>
      <c r="O630" s="1">
        <f t="shared" si="81"/>
        <v>5</v>
      </c>
      <c r="P630" s="1">
        <f t="shared" si="82"/>
        <v>5</v>
      </c>
      <c r="Q630" s="1">
        <f t="shared" si="83"/>
        <v>0</v>
      </c>
      <c r="R630" s="1">
        <f t="shared" si="84"/>
        <v>0</v>
      </c>
      <c r="S630" s="1">
        <f t="shared" si="85"/>
        <v>1</v>
      </c>
      <c r="T630" s="1">
        <f t="shared" si="86"/>
        <v>1</v>
      </c>
      <c r="U630" s="1">
        <f t="shared" si="87"/>
        <v>1</v>
      </c>
      <c r="V630" s="1">
        <f t="shared" si="88"/>
        <v>5</v>
      </c>
      <c r="W630" s="19">
        <f>VLOOKUP(E630,'Win Rate'!B:I,8,FALSE)</f>
        <v>0.59113300492610843</v>
      </c>
      <c r="X630" s="20">
        <f>VLOOKUP(E630,'Win Rate'!B:J,9,FALSE)</f>
        <v>64.041261468620419</v>
      </c>
      <c r="Y630" s="18" cm="1">
        <f t="array" ref="Y630">IFERROR(INDEX($Z$2:$Z629,SUMPRODUCT(MAX(ROW($D$2:$D629)*($D630=$D$2:$D629))-1)),_xlfn.IFNA(IF(VLOOKUP(D630,'4.2 Elo (Values)'!A:C,3,FALSE)&gt;0,VLOOKUP(Results!D630,'4.2 Elo (Values)'!A:C,3,FALSE),400),400))</f>
        <v>481.7075437891433</v>
      </c>
      <c r="Z630" s="18">
        <f>Y630+(IFERROR(VLOOKUP(D630,'4.2 Elo (Values)'!A:J,10,FALSE),40)*(V630-(1/(10^(((AVERAGEIFS(Y:Y,A:A,A630)+AVERAGEIFS(X:X,A:A,A630))-(Y630+X630))/400)+1)*O630)))</f>
        <v>550.20007371505858</v>
      </c>
      <c r="AA630" s="18">
        <f t="shared" si="89"/>
        <v>68.492529925915278</v>
      </c>
      <c r="AB630">
        <f>VLOOKUP($A630,Events!$B:$I,4,FALSE)</f>
        <v>0</v>
      </c>
      <c r="AC630">
        <f>VLOOKUP($A630,Events!$B:$I,5,FALSE)</f>
        <v>0</v>
      </c>
      <c r="AD630">
        <f>VLOOKUP($A630,Events!$B:$I,6,FALSE)</f>
        <v>0</v>
      </c>
      <c r="AE630">
        <f>VLOOKUP($A630,Events!$B:$I,7,FALSE)</f>
        <v>0</v>
      </c>
      <c r="AF630">
        <f>VLOOKUP($A630,Events!$B:$I,8,FALSE)</f>
        <v>0</v>
      </c>
    </row>
    <row r="631" spans="1:32" ht="15" customHeight="1" x14ac:dyDescent="0.3">
      <c r="A631" t="s">
        <v>25019</v>
      </c>
      <c r="B631" t="s">
        <v>24952</v>
      </c>
      <c r="C631" t="s">
        <v>24214</v>
      </c>
      <c r="D631" t="s">
        <v>397</v>
      </c>
      <c r="E631" t="s">
        <v>24208</v>
      </c>
      <c r="F631" t="s">
        <v>24317</v>
      </c>
      <c r="G631" s="2" t="s">
        <v>25022</v>
      </c>
      <c r="H631" t="s">
        <v>25</v>
      </c>
      <c r="I631" s="1">
        <v>1</v>
      </c>
      <c r="J631" s="1">
        <v>1</v>
      </c>
      <c r="K631" s="1">
        <v>0</v>
      </c>
      <c r="L631" s="1">
        <v>1</v>
      </c>
      <c r="M631" s="1">
        <v>1</v>
      </c>
      <c r="O631" s="1">
        <f t="shared" si="81"/>
        <v>5</v>
      </c>
      <c r="P631" s="1">
        <f t="shared" si="82"/>
        <v>4</v>
      </c>
      <c r="Q631" s="1">
        <f t="shared" si="83"/>
        <v>0</v>
      </c>
      <c r="R631" s="1">
        <f t="shared" si="84"/>
        <v>1</v>
      </c>
      <c r="S631" s="1">
        <f t="shared" si="85"/>
        <v>0</v>
      </c>
      <c r="T631" s="1">
        <f t="shared" si="86"/>
        <v>0</v>
      </c>
      <c r="U631" s="1">
        <f t="shared" si="87"/>
        <v>0</v>
      </c>
      <c r="V631" s="1">
        <f t="shared" si="88"/>
        <v>4</v>
      </c>
      <c r="W631" s="19">
        <f>VLOOKUP(E631,'Win Rate'!B:I,8,FALSE)</f>
        <v>0.46802325581395349</v>
      </c>
      <c r="X631" s="20">
        <f>VLOOKUP(E631,'Win Rate'!B:J,9,FALSE)</f>
        <v>-22.250085479431931</v>
      </c>
      <c r="Y631" s="18" cm="1">
        <f t="array" ref="Y631">IFERROR(INDEX($Z$2:$Z630,SUMPRODUCT(MAX(ROW($D$2:$D630)*($D631=$D$2:$D630))-1)),_xlfn.IFNA(IF(VLOOKUP(D631,'4.2 Elo (Values)'!A:C,3,FALSE)&gt;0,VLOOKUP(Results!D631,'4.2 Elo (Values)'!A:C,3,FALSE),400),400))</f>
        <v>481.49889591534617</v>
      </c>
      <c r="Z631" s="18">
        <f>Y631+(IFERROR(VLOOKUP(D631,'4.2 Elo (Values)'!A:J,10,FALSE),40)*(V631-(1/(10^(((AVERAGEIFS(Y:Y,A:A,A631)+AVERAGEIFS(X:X,A:A,A631))-(Y631+X631))/400)+1)*O631)))</f>
        <v>533.79394892503387</v>
      </c>
      <c r="AA631" s="18">
        <f t="shared" si="89"/>
        <v>52.295053009687706</v>
      </c>
      <c r="AB631">
        <f>VLOOKUP($A631,Events!$B:$I,4,FALSE)</f>
        <v>0</v>
      </c>
      <c r="AC631">
        <f>VLOOKUP($A631,Events!$B:$I,5,FALSE)</f>
        <v>0</v>
      </c>
      <c r="AD631">
        <f>VLOOKUP($A631,Events!$B:$I,6,FALSE)</f>
        <v>0</v>
      </c>
      <c r="AE631">
        <f>VLOOKUP($A631,Events!$B:$I,7,FALSE)</f>
        <v>0</v>
      </c>
      <c r="AF631">
        <f>VLOOKUP($A631,Events!$B:$I,8,FALSE)</f>
        <v>0</v>
      </c>
    </row>
    <row r="632" spans="1:32" ht="15" customHeight="1" x14ac:dyDescent="0.3">
      <c r="A632" t="s">
        <v>25019</v>
      </c>
      <c r="B632" t="s">
        <v>24952</v>
      </c>
      <c r="C632" t="s">
        <v>24214</v>
      </c>
      <c r="D632" t="s">
        <v>546</v>
      </c>
      <c r="E632" t="s">
        <v>73</v>
      </c>
      <c r="F632" t="s">
        <v>24191</v>
      </c>
      <c r="G632" s="2" t="s">
        <v>25023</v>
      </c>
      <c r="H632" t="s">
        <v>25</v>
      </c>
      <c r="I632" s="1">
        <v>1</v>
      </c>
      <c r="J632" s="1">
        <v>1</v>
      </c>
      <c r="K632" s="1">
        <v>1</v>
      </c>
      <c r="L632" s="1">
        <v>1</v>
      </c>
      <c r="M632" s="1">
        <v>0</v>
      </c>
      <c r="O632" s="1">
        <f t="shared" si="81"/>
        <v>5</v>
      </c>
      <c r="P632" s="1">
        <f t="shared" si="82"/>
        <v>4</v>
      </c>
      <c r="Q632" s="1">
        <f t="shared" si="83"/>
        <v>0</v>
      </c>
      <c r="R632" s="1">
        <f t="shared" si="84"/>
        <v>1</v>
      </c>
      <c r="S632" s="1">
        <f t="shared" si="85"/>
        <v>1</v>
      </c>
      <c r="T632" s="1">
        <f t="shared" si="86"/>
        <v>1</v>
      </c>
      <c r="U632" s="1">
        <f t="shared" si="87"/>
        <v>0</v>
      </c>
      <c r="V632" s="1">
        <f t="shared" si="88"/>
        <v>4</v>
      </c>
      <c r="W632" s="19">
        <f>VLOOKUP(E632,'Win Rate'!B:I,8,FALSE)</f>
        <v>0.63010204081632648</v>
      </c>
      <c r="X632" s="20">
        <f>VLOOKUP(E632,'Win Rate'!B:J,9,FALSE)</f>
        <v>92.531580409876298</v>
      </c>
      <c r="Y632" s="18" cm="1">
        <f t="array" ref="Y632">IFERROR(INDEX($Z$2:$Z631,SUMPRODUCT(MAX(ROW($D$2:$D631)*($D632=$D$2:$D631))-1)),_xlfn.IFNA(IF(VLOOKUP(D632,'4.2 Elo (Values)'!A:C,3,FALSE)&gt;0,VLOOKUP(Results!D632,'4.2 Elo (Values)'!A:C,3,FALSE),400),400))</f>
        <v>712.80897722194936</v>
      </c>
      <c r="Z632" s="18">
        <f>Y632+(IFERROR(VLOOKUP(D632,'4.2 Elo (Values)'!A:J,10,FALSE),40)*(V632-(1/(10^(((AVERAGEIFS(Y:Y,A:A,A632)+AVERAGEIFS(X:X,A:A,A632))-(Y632+X632))/400)+1)*O632)))</f>
        <v>703.27326547936673</v>
      </c>
      <c r="AA632" s="18">
        <f t="shared" si="89"/>
        <v>-9.5357117425826345</v>
      </c>
      <c r="AB632">
        <f>VLOOKUP($A632,Events!$B:$I,4,FALSE)</f>
        <v>0</v>
      </c>
      <c r="AC632">
        <f>VLOOKUP($A632,Events!$B:$I,5,FALSE)</f>
        <v>0</v>
      </c>
      <c r="AD632">
        <f>VLOOKUP($A632,Events!$B:$I,6,FALSE)</f>
        <v>0</v>
      </c>
      <c r="AE632">
        <f>VLOOKUP($A632,Events!$B:$I,7,FALSE)</f>
        <v>0</v>
      </c>
      <c r="AF632">
        <f>VLOOKUP($A632,Events!$B:$I,8,FALSE)</f>
        <v>0</v>
      </c>
    </row>
    <row r="633" spans="1:32" ht="15" customHeight="1" x14ac:dyDescent="0.3">
      <c r="A633" t="s">
        <v>25019</v>
      </c>
      <c r="B633" t="s">
        <v>24952</v>
      </c>
      <c r="C633" t="s">
        <v>24214</v>
      </c>
      <c r="D633" t="s">
        <v>564</v>
      </c>
      <c r="E633" t="s">
        <v>49</v>
      </c>
      <c r="F633" t="s">
        <v>62</v>
      </c>
      <c r="G633" s="2" t="s">
        <v>25024</v>
      </c>
      <c r="H633" t="s">
        <v>25</v>
      </c>
      <c r="I633" s="1">
        <v>1</v>
      </c>
      <c r="J633" s="1">
        <v>1</v>
      </c>
      <c r="K633" s="1">
        <v>1</v>
      </c>
      <c r="L633" s="1">
        <v>0</v>
      </c>
      <c r="M633" s="1">
        <v>1</v>
      </c>
      <c r="O633" s="1">
        <f t="shared" si="81"/>
        <v>5</v>
      </c>
      <c r="P633" s="1">
        <f t="shared" si="82"/>
        <v>4</v>
      </c>
      <c r="Q633" s="1">
        <f t="shared" si="83"/>
        <v>0</v>
      </c>
      <c r="R633" s="1">
        <f t="shared" si="84"/>
        <v>1</v>
      </c>
      <c r="S633" s="1">
        <f t="shared" si="85"/>
        <v>1</v>
      </c>
      <c r="T633" s="1">
        <f t="shared" si="86"/>
        <v>0</v>
      </c>
      <c r="U633" s="1">
        <f t="shared" si="87"/>
        <v>0</v>
      </c>
      <c r="V633" s="1">
        <f t="shared" si="88"/>
        <v>4</v>
      </c>
      <c r="W633" s="19">
        <f>VLOOKUP(E633,'Win Rate'!B:I,8,FALSE)</f>
        <v>0.45549738219895286</v>
      </c>
      <c r="X633" s="20">
        <f>VLOOKUP(E633,'Win Rate'!B:J,9,FALSE)</f>
        <v>-31.005634672064751</v>
      </c>
      <c r="Y633" s="18" cm="1">
        <f t="array" ref="Y633">IFERROR(INDEX($Z$2:$Z632,SUMPRODUCT(MAX(ROW($D$2:$D632)*($D633=$D$2:$D632))-1)),_xlfn.IFNA(IF(VLOOKUP(D633,'4.2 Elo (Values)'!A:C,3,FALSE)&gt;0,VLOOKUP(Results!D633,'4.2 Elo (Values)'!A:C,3,FALSE),400),400))</f>
        <v>780.6496493911269</v>
      </c>
      <c r="Z633" s="18">
        <f>Y633+(IFERROR(VLOOKUP(D633,'4.2 Elo (Values)'!A:J,10,FALSE),40)*(V633-(1/(10^(((AVERAGEIFS(Y:Y,A:A,A633)+AVERAGEIFS(X:X,A:A,A633))-(Y633+X633))/400)+1)*O633)))</f>
        <v>774.52055021371268</v>
      </c>
      <c r="AA633" s="18">
        <f t="shared" si="89"/>
        <v>-6.1290991774142185</v>
      </c>
      <c r="AB633">
        <f>VLOOKUP($A633,Events!$B:$I,4,FALSE)</f>
        <v>0</v>
      </c>
      <c r="AC633">
        <f>VLOOKUP($A633,Events!$B:$I,5,FALSE)</f>
        <v>0</v>
      </c>
      <c r="AD633">
        <f>VLOOKUP($A633,Events!$B:$I,6,FALSE)</f>
        <v>0</v>
      </c>
      <c r="AE633">
        <f>VLOOKUP($A633,Events!$B:$I,7,FALSE)</f>
        <v>0</v>
      </c>
      <c r="AF633">
        <f>VLOOKUP($A633,Events!$B:$I,8,FALSE)</f>
        <v>0</v>
      </c>
    </row>
    <row r="634" spans="1:32" ht="15" customHeight="1" x14ac:dyDescent="0.3">
      <c r="A634" t="s">
        <v>25019</v>
      </c>
      <c r="B634" t="s">
        <v>24952</v>
      </c>
      <c r="C634" t="s">
        <v>24214</v>
      </c>
      <c r="D634" t="s">
        <v>900</v>
      </c>
      <c r="E634" t="s">
        <v>73</v>
      </c>
      <c r="F634" t="s">
        <v>24191</v>
      </c>
      <c r="G634" s="2" t="s">
        <v>25025</v>
      </c>
      <c r="H634" t="s">
        <v>25</v>
      </c>
      <c r="I634" s="1">
        <v>1</v>
      </c>
      <c r="J634" s="1">
        <v>0</v>
      </c>
      <c r="K634" s="1">
        <v>1</v>
      </c>
      <c r="L634" s="1">
        <v>1</v>
      </c>
      <c r="M634" s="1">
        <v>1</v>
      </c>
      <c r="O634" s="1">
        <f t="shared" si="81"/>
        <v>5</v>
      </c>
      <c r="P634" s="1">
        <f t="shared" si="82"/>
        <v>4</v>
      </c>
      <c r="Q634" s="1">
        <f t="shared" si="83"/>
        <v>0</v>
      </c>
      <c r="R634" s="1">
        <f t="shared" si="84"/>
        <v>1</v>
      </c>
      <c r="S634" s="1">
        <f t="shared" si="85"/>
        <v>0</v>
      </c>
      <c r="T634" s="1">
        <f t="shared" si="86"/>
        <v>0</v>
      </c>
      <c r="U634" s="1">
        <f t="shared" si="87"/>
        <v>0</v>
      </c>
      <c r="V634" s="1">
        <f t="shared" si="88"/>
        <v>4</v>
      </c>
      <c r="W634" s="19">
        <f>VLOOKUP(E634,'Win Rate'!B:I,8,FALSE)</f>
        <v>0.63010204081632648</v>
      </c>
      <c r="X634" s="20">
        <f>VLOOKUP(E634,'Win Rate'!B:J,9,FALSE)</f>
        <v>92.531580409876298</v>
      </c>
      <c r="Y634" s="18" cm="1">
        <f t="array" ref="Y634">IFERROR(INDEX($Z$2:$Z633,SUMPRODUCT(MAX(ROW($D$2:$D633)*($D634=$D$2:$D633))-1)),_xlfn.IFNA(IF(VLOOKUP(D634,'4.2 Elo (Values)'!A:C,3,FALSE)&gt;0,VLOOKUP(Results!D634,'4.2 Elo (Values)'!A:C,3,FALSE),400),400))</f>
        <v>549.77312799142544</v>
      </c>
      <c r="Z634" s="18">
        <f>Y634+(IFERROR(VLOOKUP(D634,'4.2 Elo (Values)'!A:J,10,FALSE),40)*(V634-(1/(10^(((AVERAGEIFS(Y:Y,A:A,A634)+AVERAGEIFS(X:X,A:A,A634))-(Y634+X634))/400)+1)*O634)))</f>
        <v>552.77581609653032</v>
      </c>
      <c r="AA634" s="18">
        <f t="shared" si="89"/>
        <v>3.0026881051048804</v>
      </c>
      <c r="AB634">
        <f>VLOOKUP($A634,Events!$B:$I,4,FALSE)</f>
        <v>0</v>
      </c>
      <c r="AC634">
        <f>VLOOKUP($A634,Events!$B:$I,5,FALSE)</f>
        <v>0</v>
      </c>
      <c r="AD634">
        <f>VLOOKUP($A634,Events!$B:$I,6,FALSE)</f>
        <v>0</v>
      </c>
      <c r="AE634">
        <f>VLOOKUP($A634,Events!$B:$I,7,FALSE)</f>
        <v>0</v>
      </c>
      <c r="AF634">
        <f>VLOOKUP($A634,Events!$B:$I,8,FALSE)</f>
        <v>0</v>
      </c>
    </row>
    <row r="635" spans="1:32" ht="15" customHeight="1" x14ac:dyDescent="0.3">
      <c r="A635" t="s">
        <v>25019</v>
      </c>
      <c r="B635" t="s">
        <v>24952</v>
      </c>
      <c r="C635" t="s">
        <v>24214</v>
      </c>
      <c r="D635" t="s">
        <v>4285</v>
      </c>
      <c r="E635" t="s">
        <v>138</v>
      </c>
      <c r="F635" t="s">
        <v>159</v>
      </c>
      <c r="G635" s="2" t="s">
        <v>25026</v>
      </c>
      <c r="H635" t="s">
        <v>25</v>
      </c>
      <c r="I635" s="1">
        <v>0</v>
      </c>
      <c r="J635" s="1">
        <v>1</v>
      </c>
      <c r="K635" s="1">
        <v>1</v>
      </c>
      <c r="L635" s="1">
        <v>1</v>
      </c>
      <c r="M635" s="1">
        <v>1</v>
      </c>
      <c r="O635" s="1">
        <f t="shared" si="81"/>
        <v>5</v>
      </c>
      <c r="P635" s="1">
        <f t="shared" si="82"/>
        <v>4</v>
      </c>
      <c r="Q635" s="1">
        <f t="shared" si="83"/>
        <v>0</v>
      </c>
      <c r="R635" s="1">
        <f t="shared" si="84"/>
        <v>1</v>
      </c>
      <c r="S635" s="1">
        <f t="shared" si="85"/>
        <v>0</v>
      </c>
      <c r="T635" s="1">
        <f t="shared" si="86"/>
        <v>0</v>
      </c>
      <c r="U635" s="1">
        <f t="shared" si="87"/>
        <v>0</v>
      </c>
      <c r="V635" s="1">
        <f t="shared" si="88"/>
        <v>4</v>
      </c>
      <c r="W635" s="19">
        <f>VLOOKUP(E635,'Win Rate'!B:I,8,FALSE)</f>
        <v>0.48863636363636365</v>
      </c>
      <c r="X635" s="20">
        <f>VLOOKUP(E635,'Win Rate'!B:J,9,FALSE)</f>
        <v>-7.8976232783028522</v>
      </c>
      <c r="Y635" s="18" cm="1">
        <f t="array" ref="Y635">IFERROR(INDEX($Z$2:$Z634,SUMPRODUCT(MAX(ROW($D$2:$D634)*($D635=$D$2:$D634))-1)),_xlfn.IFNA(IF(VLOOKUP(D635,'4.2 Elo (Values)'!A:C,3,FALSE)&gt;0,VLOOKUP(Results!D635,'4.2 Elo (Values)'!A:C,3,FALSE),400),400))</f>
        <v>431.14268006651059</v>
      </c>
      <c r="Z635" s="18">
        <f>Y635+(IFERROR(VLOOKUP(D635,'4.2 Elo (Values)'!A:J,10,FALSE),40)*(V635-(1/(10^(((AVERAGEIFS(Y:Y,A:A,A635)+AVERAGEIFS(X:X,A:A,A635))-(Y635+X635))/400)+1)*O635)))</f>
        <v>493.78452985149761</v>
      </c>
      <c r="AA635" s="18">
        <f t="shared" si="89"/>
        <v>62.641849784987016</v>
      </c>
      <c r="AB635">
        <f>VLOOKUP($A635,Events!$B:$I,4,FALSE)</f>
        <v>0</v>
      </c>
      <c r="AC635">
        <f>VLOOKUP($A635,Events!$B:$I,5,FALSE)</f>
        <v>0</v>
      </c>
      <c r="AD635">
        <f>VLOOKUP($A635,Events!$B:$I,6,FALSE)</f>
        <v>0</v>
      </c>
      <c r="AE635">
        <f>VLOOKUP($A635,Events!$B:$I,7,FALSE)</f>
        <v>0</v>
      </c>
      <c r="AF635">
        <f>VLOOKUP($A635,Events!$B:$I,8,FALSE)</f>
        <v>0</v>
      </c>
    </row>
    <row r="636" spans="1:32" ht="15" customHeight="1" x14ac:dyDescent="0.3">
      <c r="A636" t="s">
        <v>25019</v>
      </c>
      <c r="B636" t="s">
        <v>24952</v>
      </c>
      <c r="C636" t="s">
        <v>24214</v>
      </c>
      <c r="D636" t="s">
        <v>884</v>
      </c>
      <c r="E636" t="s">
        <v>56</v>
      </c>
      <c r="F636" t="s">
        <v>303</v>
      </c>
      <c r="G636" s="2" t="s">
        <v>25027</v>
      </c>
      <c r="H636" t="s">
        <v>25</v>
      </c>
      <c r="I636" s="1">
        <v>0</v>
      </c>
      <c r="J636" s="1">
        <v>1</v>
      </c>
      <c r="K636" s="1">
        <v>1</v>
      </c>
      <c r="L636" s="1">
        <v>1</v>
      </c>
      <c r="M636" s="1">
        <v>1</v>
      </c>
      <c r="O636" s="1">
        <f t="shared" si="81"/>
        <v>5</v>
      </c>
      <c r="P636" s="1">
        <f t="shared" si="82"/>
        <v>4</v>
      </c>
      <c r="Q636" s="1">
        <f t="shared" si="83"/>
        <v>0</v>
      </c>
      <c r="R636" s="1">
        <f t="shared" si="84"/>
        <v>1</v>
      </c>
      <c r="S636" s="1">
        <f t="shared" si="85"/>
        <v>0</v>
      </c>
      <c r="T636" s="1">
        <f t="shared" si="86"/>
        <v>0</v>
      </c>
      <c r="U636" s="1">
        <f t="shared" si="87"/>
        <v>0</v>
      </c>
      <c r="V636" s="1">
        <f t="shared" si="88"/>
        <v>4</v>
      </c>
      <c r="W636" s="19">
        <f>VLOOKUP(E636,'Win Rate'!B:I,8,FALSE)</f>
        <v>0.56206896551724139</v>
      </c>
      <c r="X636" s="20">
        <f>VLOOKUP(E636,'Win Rate'!B:J,9,FALSE)</f>
        <v>43.353553379200399</v>
      </c>
      <c r="Y636" s="18" cm="1">
        <f t="array" ref="Y636">IFERROR(INDEX($Z$2:$Z635,SUMPRODUCT(MAX(ROW($D$2:$D635)*($D636=$D$2:$D635))-1)),_xlfn.IFNA(IF(VLOOKUP(D636,'4.2 Elo (Values)'!A:C,3,FALSE)&gt;0,VLOOKUP(Results!D636,'4.2 Elo (Values)'!A:C,3,FALSE),400),400))</f>
        <v>548.16373865669118</v>
      </c>
      <c r="Z636" s="18">
        <f>Y636+(IFERROR(VLOOKUP(D636,'4.2 Elo (Values)'!A:J,10,FALSE),40)*(V636-(1/(10^(((AVERAGEIFS(Y:Y,A:A,A636)+AVERAGEIFS(X:X,A:A,A636))-(Y636+X636))/400)+1)*O636)))</f>
        <v>556.74511059059432</v>
      </c>
      <c r="AA636" s="18">
        <f t="shared" si="89"/>
        <v>8.5813719339031422</v>
      </c>
      <c r="AB636">
        <f>VLOOKUP($A636,Events!$B:$I,4,FALSE)</f>
        <v>0</v>
      </c>
      <c r="AC636">
        <f>VLOOKUP($A636,Events!$B:$I,5,FALSE)</f>
        <v>0</v>
      </c>
      <c r="AD636">
        <f>VLOOKUP($A636,Events!$B:$I,6,FALSE)</f>
        <v>0</v>
      </c>
      <c r="AE636">
        <f>VLOOKUP($A636,Events!$B:$I,7,FALSE)</f>
        <v>0</v>
      </c>
      <c r="AF636">
        <f>VLOOKUP($A636,Events!$B:$I,8,FALSE)</f>
        <v>0</v>
      </c>
    </row>
    <row r="637" spans="1:32" ht="15" customHeight="1" x14ac:dyDescent="0.3">
      <c r="A637" t="s">
        <v>25019</v>
      </c>
      <c r="B637" t="s">
        <v>24952</v>
      </c>
      <c r="C637" t="s">
        <v>24214</v>
      </c>
      <c r="D637" t="s">
        <v>2226</v>
      </c>
      <c r="E637" t="s">
        <v>121</v>
      </c>
      <c r="F637" t="s">
        <v>24207</v>
      </c>
      <c r="G637" s="2" t="s">
        <v>25028</v>
      </c>
      <c r="H637" t="s">
        <v>25</v>
      </c>
      <c r="I637" s="1">
        <v>1</v>
      </c>
      <c r="J637" s="1">
        <v>0</v>
      </c>
      <c r="K637" s="1">
        <v>1</v>
      </c>
      <c r="L637" s="1">
        <v>1</v>
      </c>
      <c r="M637" s="1">
        <v>1</v>
      </c>
      <c r="O637" s="1">
        <f t="shared" si="81"/>
        <v>5</v>
      </c>
      <c r="P637" s="1">
        <f t="shared" si="82"/>
        <v>4</v>
      </c>
      <c r="Q637" s="1">
        <f t="shared" si="83"/>
        <v>0</v>
      </c>
      <c r="R637" s="1">
        <f t="shared" si="84"/>
        <v>1</v>
      </c>
      <c r="S637" s="1">
        <f t="shared" si="85"/>
        <v>0</v>
      </c>
      <c r="T637" s="1">
        <f t="shared" si="86"/>
        <v>0</v>
      </c>
      <c r="U637" s="1">
        <f t="shared" si="87"/>
        <v>0</v>
      </c>
      <c r="V637" s="1">
        <f t="shared" si="88"/>
        <v>4</v>
      </c>
      <c r="W637" s="19">
        <f>VLOOKUP(E637,'Win Rate'!B:I,8,FALSE)</f>
        <v>0.60373443983402486</v>
      </c>
      <c r="X637" s="20">
        <f>VLOOKUP(E637,'Win Rate'!B:J,9,FALSE)</f>
        <v>73.143848695271856</v>
      </c>
      <c r="Y637" s="18" cm="1">
        <f t="array" ref="Y637">IFERROR(INDEX($Z$2:$Z636,SUMPRODUCT(MAX(ROW($D$2:$D636)*($D637=$D$2:$D636))-1)),_xlfn.IFNA(IF(VLOOKUP(D637,'4.2 Elo (Values)'!A:C,3,FALSE)&gt;0,VLOOKUP(Results!D637,'4.2 Elo (Values)'!A:C,3,FALSE),400),400))</f>
        <v>460.42526268990309</v>
      </c>
      <c r="Z637" s="18">
        <f>Y637+(IFERROR(VLOOKUP(D637,'4.2 Elo (Values)'!A:J,10,FALSE),40)*(V637-(1/(10^(((AVERAGEIFS(Y:Y,A:A,A637)+AVERAGEIFS(X:X,A:A,A637))-(Y637+X637))/400)+1)*O637)))</f>
        <v>476.26729454434201</v>
      </c>
      <c r="AA637" s="18">
        <f t="shared" si="89"/>
        <v>15.842031854438915</v>
      </c>
      <c r="AB637">
        <f>VLOOKUP($A637,Events!$B:$I,4,FALSE)</f>
        <v>0</v>
      </c>
      <c r="AC637">
        <f>VLOOKUP($A637,Events!$B:$I,5,FALSE)</f>
        <v>0</v>
      </c>
      <c r="AD637">
        <f>VLOOKUP($A637,Events!$B:$I,6,FALSE)</f>
        <v>0</v>
      </c>
      <c r="AE637">
        <f>VLOOKUP($A637,Events!$B:$I,7,FALSE)</f>
        <v>0</v>
      </c>
      <c r="AF637">
        <f>VLOOKUP($A637,Events!$B:$I,8,FALSE)</f>
        <v>0</v>
      </c>
    </row>
    <row r="638" spans="1:32" ht="15" customHeight="1" x14ac:dyDescent="0.3">
      <c r="A638" t="s">
        <v>25019</v>
      </c>
      <c r="B638" t="s">
        <v>24952</v>
      </c>
      <c r="C638" t="s">
        <v>24214</v>
      </c>
      <c r="D638" t="s">
        <v>13366</v>
      </c>
      <c r="E638" t="s">
        <v>73</v>
      </c>
      <c r="F638" t="s">
        <v>24191</v>
      </c>
      <c r="G638" s="2" t="s">
        <v>25029</v>
      </c>
      <c r="H638" t="s">
        <v>25</v>
      </c>
      <c r="I638" s="1">
        <v>1</v>
      </c>
      <c r="J638" s="1">
        <v>1</v>
      </c>
      <c r="K638" s="1">
        <v>0</v>
      </c>
      <c r="L638" s="1">
        <v>1</v>
      </c>
      <c r="M638" s="1">
        <v>1</v>
      </c>
      <c r="O638" s="1">
        <f t="shared" si="81"/>
        <v>5</v>
      </c>
      <c r="P638" s="1">
        <f t="shared" si="82"/>
        <v>4</v>
      </c>
      <c r="Q638" s="1">
        <f t="shared" si="83"/>
        <v>0</v>
      </c>
      <c r="R638" s="1">
        <f t="shared" si="84"/>
        <v>1</v>
      </c>
      <c r="S638" s="1">
        <f t="shared" si="85"/>
        <v>0</v>
      </c>
      <c r="T638" s="1">
        <f t="shared" si="86"/>
        <v>0</v>
      </c>
      <c r="U638" s="1">
        <f t="shared" si="87"/>
        <v>0</v>
      </c>
      <c r="V638" s="1">
        <f t="shared" si="88"/>
        <v>4</v>
      </c>
      <c r="W638" s="19">
        <f>VLOOKUP(E638,'Win Rate'!B:I,8,FALSE)</f>
        <v>0.63010204081632648</v>
      </c>
      <c r="X638" s="20">
        <f>VLOOKUP(E638,'Win Rate'!B:J,9,FALSE)</f>
        <v>92.531580409876298</v>
      </c>
      <c r="Y638" s="18" cm="1">
        <f t="array" ref="Y638">IFERROR(INDEX($Z$2:$Z637,SUMPRODUCT(MAX(ROW($D$2:$D637)*($D638=$D$2:$D637))-1)),_xlfn.IFNA(IF(VLOOKUP(D638,'4.2 Elo (Values)'!A:C,3,FALSE)&gt;0,VLOOKUP(Results!D638,'4.2 Elo (Values)'!A:C,3,FALSE),400),400))</f>
        <v>417.99914152233384</v>
      </c>
      <c r="Z638" s="18">
        <f>Y638+(IFERROR(VLOOKUP(D638,'4.2 Elo (Values)'!A:J,10,FALSE),40)*(V638-(1/(10^(((AVERAGEIFS(Y:Y,A:A,A638)+AVERAGEIFS(X:X,A:A,A638))-(Y638+X638))/400)+1)*O638)))</f>
        <v>455.889965074229</v>
      </c>
      <c r="AA638" s="18">
        <f t="shared" si="89"/>
        <v>37.890823551895153</v>
      </c>
      <c r="AB638">
        <f>VLOOKUP($A638,Events!$B:$I,4,FALSE)</f>
        <v>0</v>
      </c>
      <c r="AC638">
        <f>VLOOKUP($A638,Events!$B:$I,5,FALSE)</f>
        <v>0</v>
      </c>
      <c r="AD638">
        <f>VLOOKUP($A638,Events!$B:$I,6,FALSE)</f>
        <v>0</v>
      </c>
      <c r="AE638">
        <f>VLOOKUP($A638,Events!$B:$I,7,FALSE)</f>
        <v>0</v>
      </c>
      <c r="AF638">
        <f>VLOOKUP($A638,Events!$B:$I,8,FALSE)</f>
        <v>0</v>
      </c>
    </row>
    <row r="639" spans="1:32" ht="15" customHeight="1" x14ac:dyDescent="0.3">
      <c r="A639" t="s">
        <v>25019</v>
      </c>
      <c r="B639" t="s">
        <v>24952</v>
      </c>
      <c r="C639" t="s">
        <v>24214</v>
      </c>
      <c r="D639" t="s">
        <v>5461</v>
      </c>
      <c r="E639" t="s">
        <v>25651</v>
      </c>
      <c r="F639" t="s">
        <v>59</v>
      </c>
      <c r="G639" s="2" t="s">
        <v>25030</v>
      </c>
      <c r="H639" t="s">
        <v>25</v>
      </c>
      <c r="I639" s="1">
        <v>1</v>
      </c>
      <c r="J639" s="1">
        <v>1</v>
      </c>
      <c r="K639" s="1">
        <v>1</v>
      </c>
      <c r="L639" s="1">
        <v>1</v>
      </c>
      <c r="M639" s="1">
        <v>0</v>
      </c>
      <c r="O639" s="1">
        <f t="shared" si="81"/>
        <v>5</v>
      </c>
      <c r="P639" s="1">
        <f t="shared" si="82"/>
        <v>4</v>
      </c>
      <c r="Q639" s="1">
        <f t="shared" si="83"/>
        <v>0</v>
      </c>
      <c r="R639" s="1">
        <f t="shared" si="84"/>
        <v>1</v>
      </c>
      <c r="S639" s="1">
        <f t="shared" si="85"/>
        <v>1</v>
      </c>
      <c r="T639" s="1">
        <f t="shared" si="86"/>
        <v>1</v>
      </c>
      <c r="U639" s="1">
        <f t="shared" si="87"/>
        <v>0</v>
      </c>
      <c r="V639" s="1">
        <f t="shared" si="88"/>
        <v>4</v>
      </c>
      <c r="W639" s="19">
        <f>VLOOKUP(E639,'Win Rate'!B:I,8,FALSE)</f>
        <v>0.47572815533980584</v>
      </c>
      <c r="X639" s="20">
        <f>VLOOKUP(E639,'Win Rate'!B:J,9,FALSE)</f>
        <v>-16.879071917781932</v>
      </c>
      <c r="Y639" s="18" cm="1">
        <f t="array" ref="Y639">IFERROR(INDEX($Z$2:$Z638,SUMPRODUCT(MAX(ROW($D$2:$D638)*($D639=$D$2:$D638))-1)),_xlfn.IFNA(IF(VLOOKUP(D639,'4.2 Elo (Values)'!A:C,3,FALSE)&gt;0,VLOOKUP(Results!D639,'4.2 Elo (Values)'!A:C,3,FALSE),400),400))</f>
        <v>417.81156737133261</v>
      </c>
      <c r="Z639" s="18">
        <f>Y639+(IFERROR(VLOOKUP(D639,'4.2 Elo (Values)'!A:J,10,FALSE),40)*(V639-(1/(10^(((AVERAGEIFS(Y:Y,A:A,A639)+AVERAGEIFS(X:X,A:A,A639))-(Y639+X639))/400)+1)*O639)))</f>
        <v>486.85135824398094</v>
      </c>
      <c r="AA639" s="18">
        <f t="shared" si="89"/>
        <v>69.039790872648325</v>
      </c>
      <c r="AB639">
        <f>VLOOKUP($A639,Events!$B:$I,4,FALSE)</f>
        <v>0</v>
      </c>
      <c r="AC639">
        <f>VLOOKUP($A639,Events!$B:$I,5,FALSE)</f>
        <v>0</v>
      </c>
      <c r="AD639">
        <f>VLOOKUP($A639,Events!$B:$I,6,FALSE)</f>
        <v>0</v>
      </c>
      <c r="AE639">
        <f>VLOOKUP($A639,Events!$B:$I,7,FALSE)</f>
        <v>0</v>
      </c>
      <c r="AF639">
        <f>VLOOKUP($A639,Events!$B:$I,8,FALSE)</f>
        <v>0</v>
      </c>
    </row>
    <row r="640" spans="1:32" ht="15" customHeight="1" x14ac:dyDescent="0.3">
      <c r="A640" t="s">
        <v>25019</v>
      </c>
      <c r="B640" t="s">
        <v>24952</v>
      </c>
      <c r="C640" t="s">
        <v>24214</v>
      </c>
      <c r="D640" t="s">
        <v>25031</v>
      </c>
      <c r="E640" t="s">
        <v>146</v>
      </c>
      <c r="F640" t="s">
        <v>163</v>
      </c>
      <c r="G640" s="2" t="s">
        <v>25032</v>
      </c>
      <c r="H640" t="s">
        <v>25</v>
      </c>
      <c r="I640" s="1">
        <v>1</v>
      </c>
      <c r="J640" s="1">
        <v>0</v>
      </c>
      <c r="K640" s="1">
        <v>1</v>
      </c>
      <c r="L640" s="1">
        <v>1</v>
      </c>
      <c r="M640" s="1">
        <v>0</v>
      </c>
      <c r="O640" s="1">
        <f t="shared" si="81"/>
        <v>5</v>
      </c>
      <c r="P640" s="1">
        <f t="shared" si="82"/>
        <v>3</v>
      </c>
      <c r="Q640" s="1">
        <f t="shared" si="83"/>
        <v>0</v>
      </c>
      <c r="R640" s="1">
        <f t="shared" si="84"/>
        <v>2</v>
      </c>
      <c r="S640" s="1">
        <f t="shared" si="85"/>
        <v>0</v>
      </c>
      <c r="T640" s="1">
        <f t="shared" si="86"/>
        <v>0</v>
      </c>
      <c r="U640" s="1">
        <f t="shared" si="87"/>
        <v>0</v>
      </c>
      <c r="V640" s="1">
        <f t="shared" si="88"/>
        <v>3</v>
      </c>
      <c r="W640" s="19">
        <f>VLOOKUP(E640,'Win Rate'!B:I,8,FALSE)</f>
        <v>0.48071216617210683</v>
      </c>
      <c r="X640" s="20">
        <f>VLOOKUP(E640,'Win Rate'!B:J,9,FALSE)</f>
        <v>-13.409213657465418</v>
      </c>
      <c r="Y640" s="18" cm="1">
        <f t="array" ref="Y640">IFERROR(INDEX($Z$2:$Z639,SUMPRODUCT(MAX(ROW($D$2:$D639)*($D640=$D$2:$D639))-1)),_xlfn.IFNA(IF(VLOOKUP(D640,'4.2 Elo (Values)'!A:C,3,FALSE)&gt;0,VLOOKUP(Results!D640,'4.2 Elo (Values)'!A:C,3,FALSE),400),400))</f>
        <v>400</v>
      </c>
      <c r="Z640" s="18">
        <f>Y640+(IFERROR(VLOOKUP(D640,'4.2 Elo (Values)'!A:J,10,FALSE),40)*(V640-(1/(10^(((AVERAGEIFS(Y:Y,A:A,A640)+AVERAGEIFS(X:X,A:A,A640))-(Y640+X640))/400)+1)*O640)))</f>
        <v>433.11640735700598</v>
      </c>
      <c r="AA640" s="18">
        <f t="shared" si="89"/>
        <v>33.116407357005983</v>
      </c>
      <c r="AB640">
        <f>VLOOKUP($A640,Events!$B:$I,4,FALSE)</f>
        <v>0</v>
      </c>
      <c r="AC640">
        <f>VLOOKUP($A640,Events!$B:$I,5,FALSE)</f>
        <v>0</v>
      </c>
      <c r="AD640">
        <f>VLOOKUP($A640,Events!$B:$I,6,FALSE)</f>
        <v>0</v>
      </c>
      <c r="AE640">
        <f>VLOOKUP($A640,Events!$B:$I,7,FALSE)</f>
        <v>0</v>
      </c>
      <c r="AF640">
        <f>VLOOKUP($A640,Events!$B:$I,8,FALSE)</f>
        <v>0</v>
      </c>
    </row>
    <row r="641" spans="1:32" ht="15" customHeight="1" x14ac:dyDescent="0.3">
      <c r="A641" t="s">
        <v>25019</v>
      </c>
      <c r="B641" t="s">
        <v>24952</v>
      </c>
      <c r="C641" t="s">
        <v>24214</v>
      </c>
      <c r="D641" t="s">
        <v>2158</v>
      </c>
      <c r="E641" t="s">
        <v>49</v>
      </c>
      <c r="F641" t="s">
        <v>62</v>
      </c>
      <c r="G641" s="2" t="s">
        <v>25033</v>
      </c>
      <c r="H641" t="s">
        <v>25</v>
      </c>
      <c r="I641" s="1">
        <v>0</v>
      </c>
      <c r="J641" s="1">
        <v>0</v>
      </c>
      <c r="K641" s="1">
        <v>1</v>
      </c>
      <c r="L641" s="1">
        <v>1</v>
      </c>
      <c r="M641" s="1">
        <v>1</v>
      </c>
      <c r="O641" s="1">
        <f t="shared" si="81"/>
        <v>5</v>
      </c>
      <c r="P641" s="1">
        <f t="shared" si="82"/>
        <v>3</v>
      </c>
      <c r="Q641" s="1">
        <f t="shared" si="83"/>
        <v>0</v>
      </c>
      <c r="R641" s="1">
        <f t="shared" si="84"/>
        <v>2</v>
      </c>
      <c r="S641" s="1">
        <f t="shared" si="85"/>
        <v>0</v>
      </c>
      <c r="T641" s="1">
        <f t="shared" si="86"/>
        <v>0</v>
      </c>
      <c r="U641" s="1">
        <f t="shared" si="87"/>
        <v>0</v>
      </c>
      <c r="V641" s="1">
        <f t="shared" si="88"/>
        <v>3</v>
      </c>
      <c r="W641" s="19">
        <f>VLOOKUP(E641,'Win Rate'!B:I,8,FALSE)</f>
        <v>0.45549738219895286</v>
      </c>
      <c r="X641" s="20">
        <f>VLOOKUP(E641,'Win Rate'!B:J,9,FALSE)</f>
        <v>-31.005634672064751</v>
      </c>
      <c r="Y641" s="18" cm="1">
        <f t="array" ref="Y641">IFERROR(INDEX($Z$2:$Z640,SUMPRODUCT(MAX(ROW($D$2:$D640)*($D641=$D$2:$D640))-1)),_xlfn.IFNA(IF(VLOOKUP(D641,'4.2 Elo (Values)'!A:C,3,FALSE)&gt;0,VLOOKUP(Results!D641,'4.2 Elo (Values)'!A:C,3,FALSE),400),400))</f>
        <v>464.92385761613656</v>
      </c>
      <c r="Z641" s="18">
        <f>Y641+(IFERROR(VLOOKUP(D641,'4.2 Elo (Values)'!A:J,10,FALSE),40)*(V641-(1/(10^(((AVERAGEIFS(Y:Y,A:A,A641)+AVERAGEIFS(X:X,A:A,A641))-(Y641+X641))/400)+1)*O641)))</f>
        <v>484.49434075420595</v>
      </c>
      <c r="AA641" s="18">
        <f t="shared" si="89"/>
        <v>19.570483138069392</v>
      </c>
      <c r="AB641">
        <f>VLOOKUP($A641,Events!$B:$I,4,FALSE)</f>
        <v>0</v>
      </c>
      <c r="AC641">
        <f>VLOOKUP($A641,Events!$B:$I,5,FALSE)</f>
        <v>0</v>
      </c>
      <c r="AD641">
        <f>VLOOKUP($A641,Events!$B:$I,6,FALSE)</f>
        <v>0</v>
      </c>
      <c r="AE641">
        <f>VLOOKUP($A641,Events!$B:$I,7,FALSE)</f>
        <v>0</v>
      </c>
      <c r="AF641">
        <f>VLOOKUP($A641,Events!$B:$I,8,FALSE)</f>
        <v>0</v>
      </c>
    </row>
    <row r="642" spans="1:32" ht="15" customHeight="1" x14ac:dyDescent="0.3">
      <c r="A642" t="s">
        <v>25019</v>
      </c>
      <c r="B642" t="s">
        <v>24952</v>
      </c>
      <c r="C642" t="s">
        <v>24214</v>
      </c>
      <c r="D642" t="s">
        <v>956</v>
      </c>
      <c r="E642" t="s">
        <v>17</v>
      </c>
      <c r="F642" t="s">
        <v>24195</v>
      </c>
      <c r="G642" s="2" t="s">
        <v>25034</v>
      </c>
      <c r="H642" t="s">
        <v>25</v>
      </c>
      <c r="I642" s="1">
        <v>1</v>
      </c>
      <c r="J642" s="1">
        <v>0</v>
      </c>
      <c r="K642" s="1">
        <v>0</v>
      </c>
      <c r="L642" s="1">
        <v>1</v>
      </c>
      <c r="M642" s="1">
        <v>1</v>
      </c>
      <c r="O642" s="1">
        <f t="shared" si="81"/>
        <v>5</v>
      </c>
      <c r="P642" s="1">
        <f t="shared" si="82"/>
        <v>3</v>
      </c>
      <c r="Q642" s="1">
        <f t="shared" si="83"/>
        <v>0</v>
      </c>
      <c r="R642" s="1">
        <f t="shared" si="84"/>
        <v>2</v>
      </c>
      <c r="S642" s="1">
        <f t="shared" si="85"/>
        <v>0</v>
      </c>
      <c r="T642" s="1">
        <f t="shared" si="86"/>
        <v>0</v>
      </c>
      <c r="U642" s="1">
        <f t="shared" si="87"/>
        <v>0</v>
      </c>
      <c r="V642" s="1">
        <f t="shared" si="88"/>
        <v>3</v>
      </c>
      <c r="W642" s="19">
        <f>VLOOKUP(E642,'Win Rate'!B:I,8,FALSE)</f>
        <v>0.48888888888888887</v>
      </c>
      <c r="X642" s="20">
        <f>VLOOKUP(E642,'Win Rate'!B:J,9,FALSE)</f>
        <v>-7.7220620781546527</v>
      </c>
      <c r="Y642" s="18" cm="1">
        <f t="array" ref="Y642">IFERROR(INDEX($Z$2:$Z641,SUMPRODUCT(MAX(ROW($D$2:$D641)*($D642=$D$2:$D641))-1)),_xlfn.IFNA(IF(VLOOKUP(D642,'4.2 Elo (Values)'!A:C,3,FALSE)&gt;0,VLOOKUP(Results!D642,'4.2 Elo (Values)'!A:C,3,FALSE),400),400))</f>
        <v>545.63926276761913</v>
      </c>
      <c r="Z642" s="18">
        <f>Y642+(IFERROR(VLOOKUP(D642,'4.2 Elo (Values)'!A:J,10,FALSE),40)*(V642-(1/(10^(((AVERAGEIFS(Y:Y,A:A,A642)+AVERAGEIFS(X:X,A:A,A642))-(Y642+X642))/400)+1)*O642)))</f>
        <v>540.90778791501054</v>
      </c>
      <c r="AA642" s="18">
        <f t="shared" si="89"/>
        <v>-4.731474852608585</v>
      </c>
      <c r="AB642">
        <f>VLOOKUP($A642,Events!$B:$I,4,FALSE)</f>
        <v>0</v>
      </c>
      <c r="AC642">
        <f>VLOOKUP($A642,Events!$B:$I,5,FALSE)</f>
        <v>0</v>
      </c>
      <c r="AD642">
        <f>VLOOKUP($A642,Events!$B:$I,6,FALSE)</f>
        <v>0</v>
      </c>
      <c r="AE642">
        <f>VLOOKUP($A642,Events!$B:$I,7,FALSE)</f>
        <v>0</v>
      </c>
      <c r="AF642">
        <f>VLOOKUP($A642,Events!$B:$I,8,FALSE)</f>
        <v>0</v>
      </c>
    </row>
    <row r="643" spans="1:32" ht="15" customHeight="1" x14ac:dyDescent="0.3">
      <c r="A643" t="s">
        <v>25019</v>
      </c>
      <c r="B643" t="s">
        <v>24952</v>
      </c>
      <c r="C643" t="s">
        <v>24214</v>
      </c>
      <c r="D643" t="s">
        <v>25035</v>
      </c>
      <c r="E643" t="s">
        <v>45</v>
      </c>
      <c r="F643" t="s">
        <v>236</v>
      </c>
      <c r="G643" s="2" t="s">
        <v>25036</v>
      </c>
      <c r="H643" t="s">
        <v>25</v>
      </c>
      <c r="I643" s="1">
        <v>1</v>
      </c>
      <c r="J643" s="1">
        <v>1</v>
      </c>
      <c r="K643" s="1">
        <v>0</v>
      </c>
      <c r="L643" s="1">
        <v>0</v>
      </c>
      <c r="M643" s="1">
        <v>1</v>
      </c>
      <c r="O643" s="1">
        <f t="shared" si="81"/>
        <v>5</v>
      </c>
      <c r="P643" s="1">
        <f t="shared" si="82"/>
        <v>3</v>
      </c>
      <c r="Q643" s="1">
        <f t="shared" si="83"/>
        <v>0</v>
      </c>
      <c r="R643" s="1">
        <f t="shared" si="84"/>
        <v>2</v>
      </c>
      <c r="S643" s="1">
        <f t="shared" si="85"/>
        <v>0</v>
      </c>
      <c r="T643" s="1">
        <f t="shared" si="86"/>
        <v>0</v>
      </c>
      <c r="U643" s="1">
        <f t="shared" si="87"/>
        <v>0</v>
      </c>
      <c r="V643" s="1">
        <f t="shared" si="88"/>
        <v>3</v>
      </c>
      <c r="W643" s="19">
        <f>VLOOKUP(E643,'Win Rate'!B:I,8,FALSE)</f>
        <v>0.42152466367713004</v>
      </c>
      <c r="X643" s="20">
        <f>VLOOKUP(E643,'Win Rate'!B:J,9,FALSE)</f>
        <v>-54.98474267982013</v>
      </c>
      <c r="Y643" s="18" cm="1">
        <f t="array" ref="Y643">IFERROR(INDEX($Z$2:$Z642,SUMPRODUCT(MAX(ROW($D$2:$D642)*($D643=$D$2:$D642))-1)),_xlfn.IFNA(IF(VLOOKUP(D643,'4.2 Elo (Values)'!A:C,3,FALSE)&gt;0,VLOOKUP(Results!D643,'4.2 Elo (Values)'!A:C,3,FALSE),400),400))</f>
        <v>400</v>
      </c>
      <c r="Z643" s="18">
        <f>Y643+(IFERROR(VLOOKUP(D643,'4.2 Elo (Values)'!A:J,10,FALSE),40)*(V643-(1/(10^(((AVERAGEIFS(Y:Y,A:A,A643)+AVERAGEIFS(X:X,A:A,A643))-(Y643+X643))/400)+1)*O643)))</f>
        <v>444.64109269303913</v>
      </c>
      <c r="AA643" s="18">
        <f t="shared" si="89"/>
        <v>44.641092693039127</v>
      </c>
      <c r="AB643">
        <f>VLOOKUP($A643,Events!$B:$I,4,FALSE)</f>
        <v>0</v>
      </c>
      <c r="AC643">
        <f>VLOOKUP($A643,Events!$B:$I,5,FALSE)</f>
        <v>0</v>
      </c>
      <c r="AD643">
        <f>VLOOKUP($A643,Events!$B:$I,6,FALSE)</f>
        <v>0</v>
      </c>
      <c r="AE643">
        <f>VLOOKUP($A643,Events!$B:$I,7,FALSE)</f>
        <v>0</v>
      </c>
      <c r="AF643">
        <f>VLOOKUP($A643,Events!$B:$I,8,FALSE)</f>
        <v>0</v>
      </c>
    </row>
    <row r="644" spans="1:32" ht="15" customHeight="1" x14ac:dyDescent="0.3">
      <c r="A644" t="s">
        <v>25019</v>
      </c>
      <c r="B644" t="s">
        <v>24952</v>
      </c>
      <c r="C644" t="s">
        <v>24214</v>
      </c>
      <c r="D644" t="s">
        <v>5574</v>
      </c>
      <c r="E644" t="s">
        <v>98</v>
      </c>
      <c r="F644" t="s">
        <v>186</v>
      </c>
      <c r="G644" s="2" t="s">
        <v>25037</v>
      </c>
      <c r="H644" t="s">
        <v>25</v>
      </c>
      <c r="I644" s="1">
        <v>1</v>
      </c>
      <c r="J644" s="1">
        <v>1</v>
      </c>
      <c r="K644" s="1">
        <v>0</v>
      </c>
      <c r="L644" s="1">
        <v>0</v>
      </c>
      <c r="M644" s="1">
        <v>1</v>
      </c>
      <c r="O644" s="1">
        <f t="shared" ref="O644:O707" si="90">SUM(P644:R644)</f>
        <v>5</v>
      </c>
      <c r="P644" s="1">
        <f t="shared" ref="P644:P707" si="91">COUNTIFS($I644:$N644,1)</f>
        <v>3</v>
      </c>
      <c r="Q644" s="1">
        <f t="shared" ref="Q644:Q707" si="92">COUNTIFS($I644:$N644,0.5)</f>
        <v>0</v>
      </c>
      <c r="R644" s="1">
        <f t="shared" ref="R644:R707" si="93">COUNTIFS($I644:$N644,0)</f>
        <v>2</v>
      </c>
      <c r="S644" s="1">
        <f t="shared" ref="S644:S707" si="94">IF(SUM(I644:K644)=3,1,0)</f>
        <v>0</v>
      </c>
      <c r="T644" s="1">
        <f t="shared" ref="T644:T707" si="95">IF(SUM(I644:L644)=4,1,0)</f>
        <v>0</v>
      </c>
      <c r="U644" s="1">
        <f t="shared" ref="U644:U707" si="96">IF(SUM(I644:M644)=5,1,0)</f>
        <v>0</v>
      </c>
      <c r="V644" s="1">
        <f t="shared" ref="V644:V707" si="97">SUM(I644:N644)</f>
        <v>3</v>
      </c>
      <c r="W644" s="19">
        <f>VLOOKUP(E644,'Win Rate'!B:I,8,FALSE)</f>
        <v>0.53611111111111109</v>
      </c>
      <c r="X644" s="20">
        <f>VLOOKUP(E644,'Win Rate'!B:J,9,FALSE)</f>
        <v>25.136335144076178</v>
      </c>
      <c r="Y644" s="18" cm="1">
        <f t="array" ref="Y644">IFERROR(INDEX($Z$2:$Z643,SUMPRODUCT(MAX(ROW($D$2:$D643)*($D644=$D$2:$D643))-1)),_xlfn.IFNA(IF(VLOOKUP(D644,'4.2 Elo (Values)'!A:C,3,FALSE)&gt;0,VLOOKUP(Results!D644,'4.2 Elo (Values)'!A:C,3,FALSE),400),400))</f>
        <v>415.00911913266498</v>
      </c>
      <c r="Z644" s="18">
        <f>Y644+(IFERROR(VLOOKUP(D644,'4.2 Elo (Values)'!A:J,10,FALSE),40)*(V644-(1/(10^(((AVERAGEIFS(Y:Y,A:A,A644)+AVERAGEIFS(X:X,A:A,A644))-(Y644+X644))/400)+1)*O644)))</f>
        <v>423.89837152732389</v>
      </c>
      <c r="AA644" s="18">
        <f t="shared" ref="AA644:AA707" si="98">Z644-Y644</f>
        <v>8.8892523946589108</v>
      </c>
      <c r="AB644">
        <f>VLOOKUP($A644,Events!$B:$I,4,FALSE)</f>
        <v>0</v>
      </c>
      <c r="AC644">
        <f>VLOOKUP($A644,Events!$B:$I,5,FALSE)</f>
        <v>0</v>
      </c>
      <c r="AD644">
        <f>VLOOKUP($A644,Events!$B:$I,6,FALSE)</f>
        <v>0</v>
      </c>
      <c r="AE644">
        <f>VLOOKUP($A644,Events!$B:$I,7,FALSE)</f>
        <v>0</v>
      </c>
      <c r="AF644">
        <f>VLOOKUP($A644,Events!$B:$I,8,FALSE)</f>
        <v>0</v>
      </c>
    </row>
    <row r="645" spans="1:32" ht="15" customHeight="1" x14ac:dyDescent="0.3">
      <c r="A645" t="s">
        <v>25019</v>
      </c>
      <c r="B645" t="s">
        <v>24952</v>
      </c>
      <c r="C645" t="s">
        <v>24214</v>
      </c>
      <c r="D645" t="s">
        <v>425</v>
      </c>
      <c r="E645" t="s">
        <v>83</v>
      </c>
      <c r="F645" t="s">
        <v>24126</v>
      </c>
      <c r="G645" s="2" t="s">
        <v>25038</v>
      </c>
      <c r="H645" t="s">
        <v>25</v>
      </c>
      <c r="I645" s="1">
        <v>1</v>
      </c>
      <c r="J645" s="1">
        <v>1</v>
      </c>
      <c r="K645" s="1">
        <v>0</v>
      </c>
      <c r="L645" s="1">
        <v>1</v>
      </c>
      <c r="M645" s="1">
        <v>0</v>
      </c>
      <c r="O645" s="1">
        <f t="shared" si="90"/>
        <v>5</v>
      </c>
      <c r="P645" s="1">
        <f t="shared" si="91"/>
        <v>3</v>
      </c>
      <c r="Q645" s="1">
        <f t="shared" si="92"/>
        <v>0</v>
      </c>
      <c r="R645" s="1">
        <f t="shared" si="93"/>
        <v>2</v>
      </c>
      <c r="S645" s="1">
        <f t="shared" si="94"/>
        <v>0</v>
      </c>
      <c r="T645" s="1">
        <f t="shared" si="95"/>
        <v>0</v>
      </c>
      <c r="U645" s="1">
        <f t="shared" si="96"/>
        <v>0</v>
      </c>
      <c r="V645" s="1">
        <f t="shared" si="97"/>
        <v>3</v>
      </c>
      <c r="W645" s="19">
        <f>VLOOKUP(E645,'Win Rate'!B:I,8,FALSE)</f>
        <v>0.56644518272425248</v>
      </c>
      <c r="X645" s="20">
        <f>VLOOKUP(E645,'Win Rate'!B:J,9,FALSE)</f>
        <v>46.445548661686693</v>
      </c>
      <c r="Y645" s="18" cm="1">
        <f t="array" ref="Y645">IFERROR(INDEX($Z$2:$Z644,SUMPRODUCT(MAX(ROW($D$2:$D644)*($D645=$D$2:$D644))-1)),_xlfn.IFNA(IF(VLOOKUP(D645,'4.2 Elo (Values)'!A:C,3,FALSE)&gt;0,VLOOKUP(Results!D645,'4.2 Elo (Values)'!A:C,3,FALSE),400),400))</f>
        <v>639.13692746308095</v>
      </c>
      <c r="Z645" s="18">
        <f>Y645+(IFERROR(VLOOKUP(D645,'4.2 Elo (Values)'!A:J,10,FALSE),40)*(V645-(1/(10^(((AVERAGEIFS(Y:Y,A:A,A645)+AVERAGEIFS(X:X,A:A,A645))-(Y645+X645))/400)+1)*O645)))</f>
        <v>618.02520064737553</v>
      </c>
      <c r="AA645" s="18">
        <f t="shared" si="98"/>
        <v>-21.111726815705424</v>
      </c>
      <c r="AB645">
        <f>VLOOKUP($A645,Events!$B:$I,4,FALSE)</f>
        <v>0</v>
      </c>
      <c r="AC645">
        <f>VLOOKUP($A645,Events!$B:$I,5,FALSE)</f>
        <v>0</v>
      </c>
      <c r="AD645">
        <f>VLOOKUP($A645,Events!$B:$I,6,FALSE)</f>
        <v>0</v>
      </c>
      <c r="AE645">
        <f>VLOOKUP($A645,Events!$B:$I,7,FALSE)</f>
        <v>0</v>
      </c>
      <c r="AF645">
        <f>VLOOKUP($A645,Events!$B:$I,8,FALSE)</f>
        <v>0</v>
      </c>
    </row>
    <row r="646" spans="1:32" ht="15" customHeight="1" x14ac:dyDescent="0.3">
      <c r="A646" t="s">
        <v>25019</v>
      </c>
      <c r="B646" t="s">
        <v>24952</v>
      </c>
      <c r="C646" t="s">
        <v>24214</v>
      </c>
      <c r="D646" t="s">
        <v>19790</v>
      </c>
      <c r="E646" t="s">
        <v>83</v>
      </c>
      <c r="F646" t="s">
        <v>25039</v>
      </c>
      <c r="G646" s="2" t="s">
        <v>25040</v>
      </c>
      <c r="H646" t="s">
        <v>25</v>
      </c>
      <c r="I646" s="1">
        <v>1</v>
      </c>
      <c r="J646" s="1">
        <v>1</v>
      </c>
      <c r="K646" s="1">
        <v>1</v>
      </c>
      <c r="L646" s="1">
        <v>0</v>
      </c>
      <c r="M646" s="1">
        <v>0</v>
      </c>
      <c r="O646" s="1">
        <f t="shared" si="90"/>
        <v>5</v>
      </c>
      <c r="P646" s="1">
        <f t="shared" si="91"/>
        <v>3</v>
      </c>
      <c r="Q646" s="1">
        <f t="shared" si="92"/>
        <v>0</v>
      </c>
      <c r="R646" s="1">
        <f t="shared" si="93"/>
        <v>2</v>
      </c>
      <c r="S646" s="1">
        <f t="shared" si="94"/>
        <v>1</v>
      </c>
      <c r="T646" s="1">
        <f t="shared" si="95"/>
        <v>0</v>
      </c>
      <c r="U646" s="1">
        <f t="shared" si="96"/>
        <v>0</v>
      </c>
      <c r="V646" s="1">
        <f t="shared" si="97"/>
        <v>3</v>
      </c>
      <c r="W646" s="19">
        <f>VLOOKUP(E646,'Win Rate'!B:I,8,FALSE)</f>
        <v>0.56644518272425248</v>
      </c>
      <c r="X646" s="20">
        <f>VLOOKUP(E646,'Win Rate'!B:J,9,FALSE)</f>
        <v>46.445548661686693</v>
      </c>
      <c r="Y646" s="18" cm="1">
        <f t="array" ref="Y646">IFERROR(INDEX($Z$2:$Z645,SUMPRODUCT(MAX(ROW($D$2:$D645)*($D646=$D$2:$D645))-1)),_xlfn.IFNA(IF(VLOOKUP(D646,'4.2 Elo (Values)'!A:C,3,FALSE)&gt;0,VLOOKUP(Results!D646,'4.2 Elo (Values)'!A:C,3,FALSE),400),400))</f>
        <v>367.10273433185142</v>
      </c>
      <c r="Z646" s="18">
        <f>Y646+(IFERROR(VLOOKUP(D646,'4.2 Elo (Values)'!A:J,10,FALSE),40)*(V646-(1/(10^(((AVERAGEIFS(Y:Y,A:A,A646)+AVERAGEIFS(X:X,A:A,A646))-(Y646+X646))/400)+1)*O646)))</f>
        <v>392.53081428588422</v>
      </c>
      <c r="AA646" s="18">
        <f t="shared" si="98"/>
        <v>25.428079954032796</v>
      </c>
      <c r="AB646">
        <f>VLOOKUP($A646,Events!$B:$I,4,FALSE)</f>
        <v>0</v>
      </c>
      <c r="AC646">
        <f>VLOOKUP($A646,Events!$B:$I,5,FALSE)</f>
        <v>0</v>
      </c>
      <c r="AD646">
        <f>VLOOKUP($A646,Events!$B:$I,6,FALSE)</f>
        <v>0</v>
      </c>
      <c r="AE646">
        <f>VLOOKUP($A646,Events!$B:$I,7,FALSE)</f>
        <v>0</v>
      </c>
      <c r="AF646">
        <f>VLOOKUP($A646,Events!$B:$I,8,FALSE)</f>
        <v>0</v>
      </c>
    </row>
    <row r="647" spans="1:32" ht="15" customHeight="1" x14ac:dyDescent="0.3">
      <c r="A647" t="s">
        <v>25019</v>
      </c>
      <c r="B647" t="s">
        <v>24952</v>
      </c>
      <c r="C647" t="s">
        <v>24214</v>
      </c>
      <c r="D647" t="s">
        <v>5493</v>
      </c>
      <c r="E647" t="s">
        <v>49</v>
      </c>
      <c r="F647" t="s">
        <v>62</v>
      </c>
      <c r="G647" s="2" t="s">
        <v>25041</v>
      </c>
      <c r="H647" t="s">
        <v>25</v>
      </c>
      <c r="I647" s="1">
        <v>0</v>
      </c>
      <c r="J647" s="1">
        <v>1</v>
      </c>
      <c r="K647" s="1">
        <v>0</v>
      </c>
      <c r="L647" s="1">
        <v>1</v>
      </c>
      <c r="M647" s="1">
        <v>1</v>
      </c>
      <c r="O647" s="1">
        <f t="shared" si="90"/>
        <v>5</v>
      </c>
      <c r="P647" s="1">
        <f t="shared" si="91"/>
        <v>3</v>
      </c>
      <c r="Q647" s="1">
        <f t="shared" si="92"/>
        <v>0</v>
      </c>
      <c r="R647" s="1">
        <f t="shared" si="93"/>
        <v>2</v>
      </c>
      <c r="S647" s="1">
        <f t="shared" si="94"/>
        <v>0</v>
      </c>
      <c r="T647" s="1">
        <f t="shared" si="95"/>
        <v>0</v>
      </c>
      <c r="U647" s="1">
        <f t="shared" si="96"/>
        <v>0</v>
      </c>
      <c r="V647" s="1">
        <f t="shared" si="97"/>
        <v>3</v>
      </c>
      <c r="W647" s="19">
        <f>VLOOKUP(E647,'Win Rate'!B:I,8,FALSE)</f>
        <v>0.45549738219895286</v>
      </c>
      <c r="X647" s="20">
        <f>VLOOKUP(E647,'Win Rate'!B:J,9,FALSE)</f>
        <v>-31.005634672064751</v>
      </c>
      <c r="Y647" s="18" cm="1">
        <f t="array" ref="Y647">IFERROR(INDEX($Z$2:$Z646,SUMPRODUCT(MAX(ROW($D$2:$D646)*($D647=$D$2:$D646))-1)),_xlfn.IFNA(IF(VLOOKUP(D647,'4.2 Elo (Values)'!A:C,3,FALSE)&gt;0,VLOOKUP(Results!D647,'4.2 Elo (Values)'!A:C,3,FALSE),400),400))</f>
        <v>415.68647995492341</v>
      </c>
      <c r="Z647" s="18">
        <f>Y647+(IFERROR(VLOOKUP(D647,'4.2 Elo (Values)'!A:J,10,FALSE),40)*(V647-(1/(10^(((AVERAGEIFS(Y:Y,A:A,A647)+AVERAGEIFS(X:X,A:A,A647))-(Y647+X647))/400)+1)*O647)))</f>
        <v>432.51462015170472</v>
      </c>
      <c r="AA647" s="18">
        <f t="shared" si="98"/>
        <v>16.828140196781305</v>
      </c>
      <c r="AB647">
        <f>VLOOKUP($A647,Events!$B:$I,4,FALSE)</f>
        <v>0</v>
      </c>
      <c r="AC647">
        <f>VLOOKUP($A647,Events!$B:$I,5,FALSE)</f>
        <v>0</v>
      </c>
      <c r="AD647">
        <f>VLOOKUP($A647,Events!$B:$I,6,FALSE)</f>
        <v>0</v>
      </c>
      <c r="AE647">
        <f>VLOOKUP($A647,Events!$B:$I,7,FALSE)</f>
        <v>0</v>
      </c>
      <c r="AF647">
        <f>VLOOKUP($A647,Events!$B:$I,8,FALSE)</f>
        <v>0</v>
      </c>
    </row>
    <row r="648" spans="1:32" ht="15" customHeight="1" x14ac:dyDescent="0.3">
      <c r="A648" t="s">
        <v>25019</v>
      </c>
      <c r="B648" t="s">
        <v>24952</v>
      </c>
      <c r="C648" t="s">
        <v>24214</v>
      </c>
      <c r="D648" t="s">
        <v>25042</v>
      </c>
      <c r="E648" t="s">
        <v>121</v>
      </c>
      <c r="F648" t="s">
        <v>238</v>
      </c>
      <c r="G648" s="2" t="s">
        <v>25043</v>
      </c>
      <c r="H648" t="s">
        <v>25</v>
      </c>
      <c r="I648" s="1">
        <v>0</v>
      </c>
      <c r="J648" s="1">
        <v>1</v>
      </c>
      <c r="K648" s="1">
        <v>1</v>
      </c>
      <c r="L648" s="1">
        <v>0</v>
      </c>
      <c r="M648" s="1">
        <v>1</v>
      </c>
      <c r="O648" s="1">
        <f t="shared" si="90"/>
        <v>5</v>
      </c>
      <c r="P648" s="1">
        <f t="shared" si="91"/>
        <v>3</v>
      </c>
      <c r="Q648" s="1">
        <f t="shared" si="92"/>
        <v>0</v>
      </c>
      <c r="R648" s="1">
        <f t="shared" si="93"/>
        <v>2</v>
      </c>
      <c r="S648" s="1">
        <f t="shared" si="94"/>
        <v>0</v>
      </c>
      <c r="T648" s="1">
        <f t="shared" si="95"/>
        <v>0</v>
      </c>
      <c r="U648" s="1">
        <f t="shared" si="96"/>
        <v>0</v>
      </c>
      <c r="V648" s="1">
        <f t="shared" si="97"/>
        <v>3</v>
      </c>
      <c r="W648" s="19">
        <f>VLOOKUP(E648,'Win Rate'!B:I,8,FALSE)</f>
        <v>0.60373443983402486</v>
      </c>
      <c r="X648" s="20">
        <f>VLOOKUP(E648,'Win Rate'!B:J,9,FALSE)</f>
        <v>73.143848695271856</v>
      </c>
      <c r="Y648" s="18" cm="1">
        <f t="array" ref="Y648">IFERROR(INDEX($Z$2:$Z647,SUMPRODUCT(MAX(ROW($D$2:$D647)*($D648=$D$2:$D647))-1)),_xlfn.IFNA(IF(VLOOKUP(D648,'4.2 Elo (Values)'!A:C,3,FALSE)&gt;0,VLOOKUP(Results!D648,'4.2 Elo (Values)'!A:C,3,FALSE),400),400))</f>
        <v>400</v>
      </c>
      <c r="Z648" s="18">
        <f>Y648+(IFERROR(VLOOKUP(D648,'4.2 Elo (Values)'!A:J,10,FALSE),40)*(V648-(1/(10^(((AVERAGEIFS(Y:Y,A:A,A648)+AVERAGEIFS(X:X,A:A,A648))-(Y648+X648))/400)+1)*O648)))</f>
        <v>408.33380004242116</v>
      </c>
      <c r="AA648" s="18">
        <f t="shared" si="98"/>
        <v>8.33380004242116</v>
      </c>
      <c r="AB648">
        <f>VLOOKUP($A648,Events!$B:$I,4,FALSE)</f>
        <v>0</v>
      </c>
      <c r="AC648">
        <f>VLOOKUP($A648,Events!$B:$I,5,FALSE)</f>
        <v>0</v>
      </c>
      <c r="AD648">
        <f>VLOOKUP($A648,Events!$B:$I,6,FALSE)</f>
        <v>0</v>
      </c>
      <c r="AE648">
        <f>VLOOKUP($A648,Events!$B:$I,7,FALSE)</f>
        <v>0</v>
      </c>
      <c r="AF648">
        <f>VLOOKUP($A648,Events!$B:$I,8,FALSE)</f>
        <v>0</v>
      </c>
    </row>
    <row r="649" spans="1:32" ht="15" customHeight="1" x14ac:dyDescent="0.3">
      <c r="A649" t="s">
        <v>25019</v>
      </c>
      <c r="B649" t="s">
        <v>24952</v>
      </c>
      <c r="C649" t="s">
        <v>24214</v>
      </c>
      <c r="D649" t="s">
        <v>1938</v>
      </c>
      <c r="E649" t="s">
        <v>56</v>
      </c>
      <c r="F649" t="s">
        <v>303</v>
      </c>
      <c r="G649" s="2" t="s">
        <v>24525</v>
      </c>
      <c r="H649" t="s">
        <v>25</v>
      </c>
      <c r="I649" s="1">
        <v>1</v>
      </c>
      <c r="J649" s="1">
        <v>0</v>
      </c>
      <c r="K649" s="1">
        <v>1</v>
      </c>
      <c r="L649" s="1">
        <v>0</v>
      </c>
      <c r="M649" s="1">
        <v>1</v>
      </c>
      <c r="O649" s="1">
        <f t="shared" si="90"/>
        <v>5</v>
      </c>
      <c r="P649" s="1">
        <f t="shared" si="91"/>
        <v>3</v>
      </c>
      <c r="Q649" s="1">
        <f t="shared" si="92"/>
        <v>0</v>
      </c>
      <c r="R649" s="1">
        <f t="shared" si="93"/>
        <v>2</v>
      </c>
      <c r="S649" s="1">
        <f t="shared" si="94"/>
        <v>0</v>
      </c>
      <c r="T649" s="1">
        <f t="shared" si="95"/>
        <v>0</v>
      </c>
      <c r="U649" s="1">
        <f t="shared" si="96"/>
        <v>0</v>
      </c>
      <c r="V649" s="1">
        <f t="shared" si="97"/>
        <v>3</v>
      </c>
      <c r="W649" s="19">
        <f>VLOOKUP(E649,'Win Rate'!B:I,8,FALSE)</f>
        <v>0.56206896551724139</v>
      </c>
      <c r="X649" s="20">
        <f>VLOOKUP(E649,'Win Rate'!B:J,9,FALSE)</f>
        <v>43.353553379200399</v>
      </c>
      <c r="Y649" s="18" cm="1">
        <f t="array" ref="Y649">IFERROR(INDEX($Z$2:$Z648,SUMPRODUCT(MAX(ROW($D$2:$D648)*($D649=$D$2:$D648))-1)),_xlfn.IFNA(IF(VLOOKUP(D649,'4.2 Elo (Values)'!A:C,3,FALSE)&gt;0,VLOOKUP(Results!D649,'4.2 Elo (Values)'!A:C,3,FALSE),400),400))</f>
        <v>487.86421835628192</v>
      </c>
      <c r="Z649" s="18">
        <f>Y649+(IFERROR(VLOOKUP(D649,'4.2 Elo (Values)'!A:J,10,FALSE),40)*(V649-(1/(10^(((AVERAGEIFS(Y:Y,A:A,A649)+AVERAGEIFS(X:X,A:A,A649))-(Y649+X649))/400)+1)*O649)))</f>
        <v>484.01809658410474</v>
      </c>
      <c r="AA649" s="18">
        <f t="shared" si="98"/>
        <v>-3.8461217721771845</v>
      </c>
      <c r="AB649">
        <f>VLOOKUP($A649,Events!$B:$I,4,FALSE)</f>
        <v>0</v>
      </c>
      <c r="AC649">
        <f>VLOOKUP($A649,Events!$B:$I,5,FALSE)</f>
        <v>0</v>
      </c>
      <c r="AD649">
        <f>VLOOKUP($A649,Events!$B:$I,6,FALSE)</f>
        <v>0</v>
      </c>
      <c r="AE649">
        <f>VLOOKUP($A649,Events!$B:$I,7,FALSE)</f>
        <v>0</v>
      </c>
      <c r="AF649">
        <f>VLOOKUP($A649,Events!$B:$I,8,FALSE)</f>
        <v>0</v>
      </c>
    </row>
    <row r="650" spans="1:32" ht="15" customHeight="1" x14ac:dyDescent="0.3">
      <c r="A650" t="s">
        <v>25019</v>
      </c>
      <c r="B650" t="s">
        <v>24952</v>
      </c>
      <c r="C650" t="s">
        <v>24214</v>
      </c>
      <c r="D650" t="s">
        <v>11462</v>
      </c>
      <c r="E650" t="s">
        <v>17</v>
      </c>
      <c r="F650" t="s">
        <v>24195</v>
      </c>
      <c r="G650" s="2" t="s">
        <v>25044</v>
      </c>
      <c r="H650" t="s">
        <v>25</v>
      </c>
      <c r="I650" s="1">
        <v>1</v>
      </c>
      <c r="J650" s="1">
        <v>0</v>
      </c>
      <c r="K650" s="1">
        <v>1</v>
      </c>
      <c r="L650" s="1">
        <v>0</v>
      </c>
      <c r="M650" s="1">
        <v>1</v>
      </c>
      <c r="O650" s="1">
        <f t="shared" si="90"/>
        <v>5</v>
      </c>
      <c r="P650" s="1">
        <f t="shared" si="91"/>
        <v>3</v>
      </c>
      <c r="Q650" s="1">
        <f t="shared" si="92"/>
        <v>0</v>
      </c>
      <c r="R650" s="1">
        <f t="shared" si="93"/>
        <v>2</v>
      </c>
      <c r="S650" s="1">
        <f t="shared" si="94"/>
        <v>0</v>
      </c>
      <c r="T650" s="1">
        <f t="shared" si="95"/>
        <v>0</v>
      </c>
      <c r="U650" s="1">
        <f t="shared" si="96"/>
        <v>0</v>
      </c>
      <c r="V650" s="1">
        <f t="shared" si="97"/>
        <v>3</v>
      </c>
      <c r="W650" s="19">
        <f>VLOOKUP(E650,'Win Rate'!B:I,8,FALSE)</f>
        <v>0.48888888888888887</v>
      </c>
      <c r="X650" s="20">
        <f>VLOOKUP(E650,'Win Rate'!B:J,9,FALSE)</f>
        <v>-7.7220620781546527</v>
      </c>
      <c r="Y650" s="18" cm="1">
        <f t="array" ref="Y650">IFERROR(INDEX($Z$2:$Z649,SUMPRODUCT(MAX(ROW($D$2:$D649)*($D650=$D$2:$D649))-1)),_xlfn.IFNA(IF(VLOOKUP(D650,'4.2 Elo (Values)'!A:C,3,FALSE)&gt;0,VLOOKUP(Results!D650,'4.2 Elo (Values)'!A:C,3,FALSE),400),400))</f>
        <v>381.50562188672194</v>
      </c>
      <c r="Z650" s="18">
        <f>Y650+(IFERROR(VLOOKUP(D650,'4.2 Elo (Values)'!A:J,10,FALSE),40)*(V650-(1/(10^(((AVERAGEIFS(Y:Y,A:A,A650)+AVERAGEIFS(X:X,A:A,A650))-(Y650+X650))/400)+1)*O650)))</f>
        <v>418.22577145010558</v>
      </c>
      <c r="AA650" s="18">
        <f t="shared" si="98"/>
        <v>36.720149563383643</v>
      </c>
      <c r="AB650">
        <f>VLOOKUP($A650,Events!$B:$I,4,FALSE)</f>
        <v>0</v>
      </c>
      <c r="AC650">
        <f>VLOOKUP($A650,Events!$B:$I,5,FALSE)</f>
        <v>0</v>
      </c>
      <c r="AD650">
        <f>VLOOKUP($A650,Events!$B:$I,6,FALSE)</f>
        <v>0</v>
      </c>
      <c r="AE650">
        <f>VLOOKUP($A650,Events!$B:$I,7,FALSE)</f>
        <v>0</v>
      </c>
      <c r="AF650">
        <f>VLOOKUP($A650,Events!$B:$I,8,FALSE)</f>
        <v>0</v>
      </c>
    </row>
    <row r="651" spans="1:32" ht="15" customHeight="1" x14ac:dyDescent="0.3">
      <c r="A651" t="s">
        <v>25019</v>
      </c>
      <c r="B651" t="s">
        <v>24952</v>
      </c>
      <c r="C651" t="s">
        <v>24214</v>
      </c>
      <c r="D651" t="s">
        <v>25045</v>
      </c>
      <c r="E651" t="s">
        <v>49</v>
      </c>
      <c r="F651" t="s">
        <v>62</v>
      </c>
      <c r="G651" s="2" t="s">
        <v>25046</v>
      </c>
      <c r="H651" t="s">
        <v>25</v>
      </c>
      <c r="I651" s="1">
        <v>0</v>
      </c>
      <c r="J651" s="1">
        <v>1</v>
      </c>
      <c r="K651" s="1">
        <v>1</v>
      </c>
      <c r="L651" s="1">
        <v>0</v>
      </c>
      <c r="M651" s="1">
        <v>1</v>
      </c>
      <c r="O651" s="1">
        <f t="shared" si="90"/>
        <v>5</v>
      </c>
      <c r="P651" s="1">
        <f t="shared" si="91"/>
        <v>3</v>
      </c>
      <c r="Q651" s="1">
        <f t="shared" si="92"/>
        <v>0</v>
      </c>
      <c r="R651" s="1">
        <f t="shared" si="93"/>
        <v>2</v>
      </c>
      <c r="S651" s="1">
        <f t="shared" si="94"/>
        <v>0</v>
      </c>
      <c r="T651" s="1">
        <f t="shared" si="95"/>
        <v>0</v>
      </c>
      <c r="U651" s="1">
        <f t="shared" si="96"/>
        <v>0</v>
      </c>
      <c r="V651" s="1">
        <f t="shared" si="97"/>
        <v>3</v>
      </c>
      <c r="W651" s="19">
        <f>VLOOKUP(E651,'Win Rate'!B:I,8,FALSE)</f>
        <v>0.45549738219895286</v>
      </c>
      <c r="X651" s="20">
        <f>VLOOKUP(E651,'Win Rate'!B:J,9,FALSE)</f>
        <v>-31.005634672064751</v>
      </c>
      <c r="Y651" s="18" cm="1">
        <f t="array" ref="Y651">IFERROR(INDEX($Z$2:$Z650,SUMPRODUCT(MAX(ROW($D$2:$D650)*($D651=$D$2:$D650))-1)),_xlfn.IFNA(IF(VLOOKUP(D651,'4.2 Elo (Values)'!A:C,3,FALSE)&gt;0,VLOOKUP(Results!D651,'4.2 Elo (Values)'!A:C,3,FALSE),400),400))</f>
        <v>334.73312876636948</v>
      </c>
      <c r="Z651" s="18">
        <f>Y651+(IFERROR(VLOOKUP(D651,'4.2 Elo (Values)'!A:J,10,FALSE),40)*(V651-(1/(10^(((AVERAGEIFS(Y:Y,A:A,A651)+AVERAGEIFS(X:X,A:A,A651))-(Y651+X651))/400)+1)*O651)))</f>
        <v>390.16936768498704</v>
      </c>
      <c r="AA651" s="18">
        <f t="shared" si="98"/>
        <v>55.436238918617562</v>
      </c>
      <c r="AB651">
        <f>VLOOKUP($A651,Events!$B:$I,4,FALSE)</f>
        <v>0</v>
      </c>
      <c r="AC651">
        <f>VLOOKUP($A651,Events!$B:$I,5,FALSE)</f>
        <v>0</v>
      </c>
      <c r="AD651">
        <f>VLOOKUP($A651,Events!$B:$I,6,FALSE)</f>
        <v>0</v>
      </c>
      <c r="AE651">
        <f>VLOOKUP($A651,Events!$B:$I,7,FALSE)</f>
        <v>0</v>
      </c>
      <c r="AF651">
        <f>VLOOKUP($A651,Events!$B:$I,8,FALSE)</f>
        <v>0</v>
      </c>
    </row>
    <row r="652" spans="1:32" ht="15" customHeight="1" x14ac:dyDescent="0.3">
      <c r="A652" t="s">
        <v>25019</v>
      </c>
      <c r="B652" t="s">
        <v>24952</v>
      </c>
      <c r="C652" t="s">
        <v>24214</v>
      </c>
      <c r="D652" t="s">
        <v>25047</v>
      </c>
      <c r="E652" t="s">
        <v>87</v>
      </c>
      <c r="F652" t="s">
        <v>25048</v>
      </c>
      <c r="G652" s="2" t="s">
        <v>25049</v>
      </c>
      <c r="H652" t="s">
        <v>25</v>
      </c>
      <c r="I652" s="1">
        <v>0</v>
      </c>
      <c r="J652" s="1">
        <v>1</v>
      </c>
      <c r="K652" s="1">
        <v>1</v>
      </c>
      <c r="L652" s="1">
        <v>1</v>
      </c>
      <c r="M652" s="1">
        <v>0</v>
      </c>
      <c r="O652" s="1">
        <f t="shared" si="90"/>
        <v>5</v>
      </c>
      <c r="P652" s="1">
        <f t="shared" si="91"/>
        <v>3</v>
      </c>
      <c r="Q652" s="1">
        <f t="shared" si="92"/>
        <v>0</v>
      </c>
      <c r="R652" s="1">
        <f t="shared" si="93"/>
        <v>2</v>
      </c>
      <c r="S652" s="1">
        <f t="shared" si="94"/>
        <v>0</v>
      </c>
      <c r="T652" s="1">
        <f t="shared" si="95"/>
        <v>0</v>
      </c>
      <c r="U652" s="1">
        <f t="shared" si="96"/>
        <v>0</v>
      </c>
      <c r="V652" s="1">
        <f t="shared" si="97"/>
        <v>3</v>
      </c>
      <c r="W652" s="19">
        <f>VLOOKUP(E652,'Win Rate'!B:I,8,FALSE)</f>
        <v>0.51546391752577314</v>
      </c>
      <c r="X652" s="20">
        <f>VLOOKUP(E652,'Win Rate'!B:J,9,FALSE)</f>
        <v>10.748858560120498</v>
      </c>
      <c r="Y652" s="18" cm="1">
        <f t="array" ref="Y652">IFERROR(INDEX($Z$2:$Z651,SUMPRODUCT(MAX(ROW($D$2:$D651)*($D652=$D$2:$D651))-1)),_xlfn.IFNA(IF(VLOOKUP(D652,'4.2 Elo (Values)'!A:C,3,FALSE)&gt;0,VLOOKUP(Results!D652,'4.2 Elo (Values)'!A:C,3,FALSE),400),400))</f>
        <v>400</v>
      </c>
      <c r="Z652" s="18">
        <f>Y652+(IFERROR(VLOOKUP(D652,'4.2 Elo (Values)'!A:J,10,FALSE),40)*(V652-(1/(10^(((AVERAGEIFS(Y:Y,A:A,A652)+AVERAGEIFS(X:X,A:A,A652))-(Y652+X652))/400)+1)*O652)))</f>
        <v>426.23107646421289</v>
      </c>
      <c r="AA652" s="18">
        <f t="shared" si="98"/>
        <v>26.23107646421289</v>
      </c>
      <c r="AB652">
        <f>VLOOKUP($A652,Events!$B:$I,4,FALSE)</f>
        <v>0</v>
      </c>
      <c r="AC652">
        <f>VLOOKUP($A652,Events!$B:$I,5,FALSE)</f>
        <v>0</v>
      </c>
      <c r="AD652">
        <f>VLOOKUP($A652,Events!$B:$I,6,FALSE)</f>
        <v>0</v>
      </c>
      <c r="AE652">
        <f>VLOOKUP($A652,Events!$B:$I,7,FALSE)</f>
        <v>0</v>
      </c>
      <c r="AF652">
        <f>VLOOKUP($A652,Events!$B:$I,8,FALSE)</f>
        <v>0</v>
      </c>
    </row>
    <row r="653" spans="1:32" ht="15" customHeight="1" x14ac:dyDescent="0.3">
      <c r="A653" t="s">
        <v>25019</v>
      </c>
      <c r="B653" t="s">
        <v>24952</v>
      </c>
      <c r="C653" t="s">
        <v>24214</v>
      </c>
      <c r="D653" t="s">
        <v>25050</v>
      </c>
      <c r="E653" t="s">
        <v>95</v>
      </c>
      <c r="F653" t="s">
        <v>304</v>
      </c>
      <c r="G653" s="2" t="s">
        <v>25051</v>
      </c>
      <c r="H653" t="s">
        <v>25</v>
      </c>
      <c r="I653" s="1">
        <v>1</v>
      </c>
      <c r="J653" s="1">
        <v>1</v>
      </c>
      <c r="K653" s="1">
        <v>1</v>
      </c>
      <c r="L653" s="1">
        <v>0</v>
      </c>
      <c r="M653" s="1">
        <v>0</v>
      </c>
      <c r="O653" s="1">
        <f t="shared" si="90"/>
        <v>5</v>
      </c>
      <c r="P653" s="1">
        <f t="shared" si="91"/>
        <v>3</v>
      </c>
      <c r="Q653" s="1">
        <f t="shared" si="92"/>
        <v>0</v>
      </c>
      <c r="R653" s="1">
        <f t="shared" si="93"/>
        <v>2</v>
      </c>
      <c r="S653" s="1">
        <f t="shared" si="94"/>
        <v>1</v>
      </c>
      <c r="T653" s="1">
        <f t="shared" si="95"/>
        <v>0</v>
      </c>
      <c r="U653" s="1">
        <f t="shared" si="96"/>
        <v>0</v>
      </c>
      <c r="V653" s="1">
        <f t="shared" si="97"/>
        <v>3</v>
      </c>
      <c r="W653" s="19">
        <f>VLOOKUP(E653,'Win Rate'!B:I,8,FALSE)</f>
        <v>0.5084269662921348</v>
      </c>
      <c r="X653" s="20">
        <f>VLOOKUP(E653,'Win Rate'!B:J,9,FALSE)</f>
        <v>5.8562104731559854</v>
      </c>
      <c r="Y653" s="18" cm="1">
        <f t="array" ref="Y653">IFERROR(INDEX($Z$2:$Z652,SUMPRODUCT(MAX(ROW($D$2:$D652)*($D653=$D$2:$D652))-1)),_xlfn.IFNA(IF(VLOOKUP(D653,'4.2 Elo (Values)'!A:C,3,FALSE)&gt;0,VLOOKUP(Results!D653,'4.2 Elo (Values)'!A:C,3,FALSE),400),400))</f>
        <v>400</v>
      </c>
      <c r="Z653" s="18">
        <f>Y653+(IFERROR(VLOOKUP(D653,'4.2 Elo (Values)'!A:J,10,FALSE),40)*(V653-(1/(10^(((AVERAGEIFS(Y:Y,A:A,A653)+AVERAGEIFS(X:X,A:A,A653))-(Y653+X653))/400)+1)*O653)))</f>
        <v>427.63250384570244</v>
      </c>
      <c r="AA653" s="18">
        <f t="shared" si="98"/>
        <v>27.632503845702445</v>
      </c>
      <c r="AB653">
        <f>VLOOKUP($A653,Events!$B:$I,4,FALSE)</f>
        <v>0</v>
      </c>
      <c r="AC653">
        <f>VLOOKUP($A653,Events!$B:$I,5,FALSE)</f>
        <v>0</v>
      </c>
      <c r="AD653">
        <f>VLOOKUP($A653,Events!$B:$I,6,FALSE)</f>
        <v>0</v>
      </c>
      <c r="AE653">
        <f>VLOOKUP($A653,Events!$B:$I,7,FALSE)</f>
        <v>0</v>
      </c>
      <c r="AF653">
        <f>VLOOKUP($A653,Events!$B:$I,8,FALSE)</f>
        <v>0</v>
      </c>
    </row>
    <row r="654" spans="1:32" ht="15" customHeight="1" x14ac:dyDescent="0.3">
      <c r="A654" t="s">
        <v>25019</v>
      </c>
      <c r="B654" t="s">
        <v>24952</v>
      </c>
      <c r="C654" t="s">
        <v>24214</v>
      </c>
      <c r="D654" t="s">
        <v>8675</v>
      </c>
      <c r="E654" t="s">
        <v>45</v>
      </c>
      <c r="F654" t="s">
        <v>24199</v>
      </c>
      <c r="G654" s="2" t="s">
        <v>25052</v>
      </c>
      <c r="H654" t="s">
        <v>25</v>
      </c>
      <c r="I654" s="1">
        <v>1</v>
      </c>
      <c r="J654" s="1">
        <v>1</v>
      </c>
      <c r="K654" s="1">
        <v>0</v>
      </c>
      <c r="L654" s="1">
        <v>1</v>
      </c>
      <c r="M654" s="1">
        <v>0</v>
      </c>
      <c r="O654" s="1">
        <f t="shared" si="90"/>
        <v>5</v>
      </c>
      <c r="P654" s="1">
        <f t="shared" si="91"/>
        <v>3</v>
      </c>
      <c r="Q654" s="1">
        <f t="shared" si="92"/>
        <v>0</v>
      </c>
      <c r="R654" s="1">
        <f t="shared" si="93"/>
        <v>2</v>
      </c>
      <c r="S654" s="1">
        <f t="shared" si="94"/>
        <v>0</v>
      </c>
      <c r="T654" s="1">
        <f t="shared" si="95"/>
        <v>0</v>
      </c>
      <c r="U654" s="1">
        <f t="shared" si="96"/>
        <v>0</v>
      </c>
      <c r="V654" s="1">
        <f t="shared" si="97"/>
        <v>3</v>
      </c>
      <c r="W654" s="19">
        <f>VLOOKUP(E654,'Win Rate'!B:I,8,FALSE)</f>
        <v>0.42152466367713004</v>
      </c>
      <c r="X654" s="20">
        <f>VLOOKUP(E654,'Win Rate'!B:J,9,FALSE)</f>
        <v>-54.98474267982013</v>
      </c>
      <c r="Y654" s="18" cm="1">
        <f t="array" ref="Y654">IFERROR(INDEX($Z$2:$Z653,SUMPRODUCT(MAX(ROW($D$2:$D653)*($D654=$D$2:$D653))-1)),_xlfn.IFNA(IF(VLOOKUP(D654,'4.2 Elo (Values)'!A:C,3,FALSE)&gt;0,VLOOKUP(Results!D654,'4.2 Elo (Values)'!A:C,3,FALSE),400),400))</f>
        <v>405.18488288517233</v>
      </c>
      <c r="Z654" s="18">
        <f>Y654+(IFERROR(VLOOKUP(D654,'4.2 Elo (Values)'!A:J,10,FALSE),40)*(V654-(1/(10^(((AVERAGEIFS(Y:Y,A:A,A654)+AVERAGEIFS(X:X,A:A,A654))-(Y654+X654))/400)+1)*O654)))</f>
        <v>448.41918939479518</v>
      </c>
      <c r="AA654" s="18">
        <f t="shared" si="98"/>
        <v>43.234306509622854</v>
      </c>
      <c r="AB654">
        <f>VLOOKUP($A654,Events!$B:$I,4,FALSE)</f>
        <v>0</v>
      </c>
      <c r="AC654">
        <f>VLOOKUP($A654,Events!$B:$I,5,FALSE)</f>
        <v>0</v>
      </c>
      <c r="AD654">
        <f>VLOOKUP($A654,Events!$B:$I,6,FALSE)</f>
        <v>0</v>
      </c>
      <c r="AE654">
        <f>VLOOKUP($A654,Events!$B:$I,7,FALSE)</f>
        <v>0</v>
      </c>
      <c r="AF654">
        <f>VLOOKUP($A654,Events!$B:$I,8,FALSE)</f>
        <v>0</v>
      </c>
    </row>
    <row r="655" spans="1:32" ht="15" customHeight="1" x14ac:dyDescent="0.3">
      <c r="A655" t="s">
        <v>25019</v>
      </c>
      <c r="B655" t="s">
        <v>24952</v>
      </c>
      <c r="C655" t="s">
        <v>24214</v>
      </c>
      <c r="D655" t="s">
        <v>5943</v>
      </c>
      <c r="E655" t="s">
        <v>17</v>
      </c>
      <c r="F655" t="s">
        <v>18</v>
      </c>
      <c r="G655" s="2" t="s">
        <v>25053</v>
      </c>
      <c r="H655" t="s">
        <v>25</v>
      </c>
      <c r="I655" s="1">
        <v>0</v>
      </c>
      <c r="J655" s="1">
        <v>1</v>
      </c>
      <c r="K655" s="1">
        <v>0</v>
      </c>
      <c r="L655" s="1">
        <v>1</v>
      </c>
      <c r="M655" s="1">
        <v>1</v>
      </c>
      <c r="O655" s="1">
        <f t="shared" si="90"/>
        <v>5</v>
      </c>
      <c r="P655" s="1">
        <f t="shared" si="91"/>
        <v>3</v>
      </c>
      <c r="Q655" s="1">
        <f t="shared" si="92"/>
        <v>0</v>
      </c>
      <c r="R655" s="1">
        <f t="shared" si="93"/>
        <v>2</v>
      </c>
      <c r="S655" s="1">
        <f t="shared" si="94"/>
        <v>0</v>
      </c>
      <c r="T655" s="1">
        <f t="shared" si="95"/>
        <v>0</v>
      </c>
      <c r="U655" s="1">
        <f t="shared" si="96"/>
        <v>0</v>
      </c>
      <c r="V655" s="1">
        <f t="shared" si="97"/>
        <v>3</v>
      </c>
      <c r="W655" s="19">
        <f>VLOOKUP(E655,'Win Rate'!B:I,8,FALSE)</f>
        <v>0.48888888888888887</v>
      </c>
      <c r="X655" s="20">
        <f>VLOOKUP(E655,'Win Rate'!B:J,9,FALSE)</f>
        <v>-7.7220620781546527</v>
      </c>
      <c r="Y655" s="18" cm="1">
        <f t="array" ref="Y655">IFERROR(INDEX($Z$2:$Z654,SUMPRODUCT(MAX(ROW($D$2:$D654)*($D655=$D$2:$D654))-1)),_xlfn.IFNA(IF(VLOOKUP(D655,'4.2 Elo (Values)'!A:C,3,FALSE)&gt;0,VLOOKUP(Results!D655,'4.2 Elo (Values)'!A:C,3,FALSE),400),400))</f>
        <v>412.33537322614364</v>
      </c>
      <c r="Z655" s="18">
        <f>Y655+(IFERROR(VLOOKUP(D655,'4.2 Elo (Values)'!A:J,10,FALSE),40)*(V655-(1/(10^(((AVERAGEIFS(Y:Y,A:A,A655)+AVERAGEIFS(X:X,A:A,A655))-(Y655+X655))/400)+1)*O655)))</f>
        <v>440.32342966636747</v>
      </c>
      <c r="AA655" s="18">
        <f t="shared" si="98"/>
        <v>27.988056440223829</v>
      </c>
      <c r="AB655">
        <f>VLOOKUP($A655,Events!$B:$I,4,FALSE)</f>
        <v>0</v>
      </c>
      <c r="AC655">
        <f>VLOOKUP($A655,Events!$B:$I,5,FALSE)</f>
        <v>0</v>
      </c>
      <c r="AD655">
        <f>VLOOKUP($A655,Events!$B:$I,6,FALSE)</f>
        <v>0</v>
      </c>
      <c r="AE655">
        <f>VLOOKUP($A655,Events!$B:$I,7,FALSE)</f>
        <v>0</v>
      </c>
      <c r="AF655">
        <f>VLOOKUP($A655,Events!$B:$I,8,FALSE)</f>
        <v>0</v>
      </c>
    </row>
    <row r="656" spans="1:32" ht="15" customHeight="1" x14ac:dyDescent="0.3">
      <c r="A656" t="s">
        <v>25019</v>
      </c>
      <c r="B656" t="s">
        <v>24952</v>
      </c>
      <c r="C656" t="s">
        <v>24214</v>
      </c>
      <c r="D656" t="s">
        <v>21319</v>
      </c>
      <c r="E656" t="s">
        <v>83</v>
      </c>
      <c r="F656" t="s">
        <v>24126</v>
      </c>
      <c r="G656" s="2" t="s">
        <v>25054</v>
      </c>
      <c r="H656" t="s">
        <v>25</v>
      </c>
      <c r="I656" s="1">
        <v>1</v>
      </c>
      <c r="J656" s="1">
        <v>0</v>
      </c>
      <c r="K656" s="1">
        <v>0.5</v>
      </c>
      <c r="L656" s="1">
        <v>0</v>
      </c>
      <c r="M656" s="1">
        <v>1</v>
      </c>
      <c r="O656" s="1">
        <f t="shared" si="90"/>
        <v>5</v>
      </c>
      <c r="P656" s="1">
        <f t="shared" si="91"/>
        <v>2</v>
      </c>
      <c r="Q656" s="1">
        <f t="shared" si="92"/>
        <v>1</v>
      </c>
      <c r="R656" s="1">
        <f t="shared" si="93"/>
        <v>2</v>
      </c>
      <c r="S656" s="1">
        <f t="shared" si="94"/>
        <v>0</v>
      </c>
      <c r="T656" s="1">
        <f t="shared" si="95"/>
        <v>0</v>
      </c>
      <c r="U656" s="1">
        <f t="shared" si="96"/>
        <v>0</v>
      </c>
      <c r="V656" s="1">
        <f t="shared" si="97"/>
        <v>2.5</v>
      </c>
      <c r="W656" s="19">
        <f>VLOOKUP(E656,'Win Rate'!B:I,8,FALSE)</f>
        <v>0.56644518272425248</v>
      </c>
      <c r="X656" s="20">
        <f>VLOOKUP(E656,'Win Rate'!B:J,9,FALSE)</f>
        <v>46.445548661686693</v>
      </c>
      <c r="Y656" s="18" cm="1">
        <f t="array" ref="Y656">IFERROR(INDEX($Z$2:$Z655,SUMPRODUCT(MAX(ROW($D$2:$D655)*($D656=$D$2:$D655))-1)),_xlfn.IFNA(IF(VLOOKUP(D656,'4.2 Elo (Values)'!A:C,3,FALSE)&gt;0,VLOOKUP(Results!D656,'4.2 Elo (Values)'!A:C,3,FALSE),400),400))</f>
        <v>327.13355973353958</v>
      </c>
      <c r="Z656" s="18">
        <f>Y656+(IFERROR(VLOOKUP(D656,'4.2 Elo (Values)'!A:J,10,FALSE),40)*(V656-(1/(10^(((AVERAGEIFS(Y:Y,A:A,A656)+AVERAGEIFS(X:X,A:A,A656))-(Y656+X656))/400)+1)*O656)))</f>
        <v>343.91090439538885</v>
      </c>
      <c r="AA656" s="18">
        <f t="shared" si="98"/>
        <v>16.77734466184927</v>
      </c>
      <c r="AB656">
        <f>VLOOKUP($A656,Events!$B:$I,4,FALSE)</f>
        <v>0</v>
      </c>
      <c r="AC656">
        <f>VLOOKUP($A656,Events!$B:$I,5,FALSE)</f>
        <v>0</v>
      </c>
      <c r="AD656">
        <f>VLOOKUP($A656,Events!$B:$I,6,FALSE)</f>
        <v>0</v>
      </c>
      <c r="AE656">
        <f>VLOOKUP($A656,Events!$B:$I,7,FALSE)</f>
        <v>0</v>
      </c>
      <c r="AF656">
        <f>VLOOKUP($A656,Events!$B:$I,8,FALSE)</f>
        <v>0</v>
      </c>
    </row>
    <row r="657" spans="1:32" ht="15" customHeight="1" x14ac:dyDescent="0.3">
      <c r="A657" t="s">
        <v>25019</v>
      </c>
      <c r="B657" t="s">
        <v>24952</v>
      </c>
      <c r="C657" t="s">
        <v>24214</v>
      </c>
      <c r="D657" t="s">
        <v>5660</v>
      </c>
      <c r="E657" t="s">
        <v>17</v>
      </c>
      <c r="F657" t="s">
        <v>25055</v>
      </c>
      <c r="G657" s="2" t="s">
        <v>25056</v>
      </c>
      <c r="H657" t="s">
        <v>25</v>
      </c>
      <c r="I657" s="1">
        <v>0.5</v>
      </c>
      <c r="J657" s="1">
        <v>0</v>
      </c>
      <c r="K657" s="1">
        <v>1</v>
      </c>
      <c r="L657" s="1">
        <v>1</v>
      </c>
      <c r="M657" s="1">
        <v>0</v>
      </c>
      <c r="O657" s="1">
        <f t="shared" si="90"/>
        <v>5</v>
      </c>
      <c r="P657" s="1">
        <f t="shared" si="91"/>
        <v>2</v>
      </c>
      <c r="Q657" s="1">
        <f t="shared" si="92"/>
        <v>1</v>
      </c>
      <c r="R657" s="1">
        <f t="shared" si="93"/>
        <v>2</v>
      </c>
      <c r="S657" s="1">
        <f t="shared" si="94"/>
        <v>0</v>
      </c>
      <c r="T657" s="1">
        <f t="shared" si="95"/>
        <v>0</v>
      </c>
      <c r="U657" s="1">
        <f t="shared" si="96"/>
        <v>0</v>
      </c>
      <c r="V657" s="1">
        <f t="shared" si="97"/>
        <v>2.5</v>
      </c>
      <c r="W657" s="19">
        <f>VLOOKUP(E657,'Win Rate'!B:I,8,FALSE)</f>
        <v>0.48888888888888887</v>
      </c>
      <c r="X657" s="20">
        <f>VLOOKUP(E657,'Win Rate'!B:J,9,FALSE)</f>
        <v>-7.7220620781546527</v>
      </c>
      <c r="Y657" s="18" cm="1">
        <f t="array" ref="Y657">IFERROR(INDEX($Z$2:$Z656,SUMPRODUCT(MAX(ROW($D$2:$D656)*($D657=$D$2:$D656))-1)),_xlfn.IFNA(IF(VLOOKUP(D657,'4.2 Elo (Values)'!A:C,3,FALSE)&gt;0,VLOOKUP(Results!D657,'4.2 Elo (Values)'!A:C,3,FALSE),400),400))</f>
        <v>414.20976226564244</v>
      </c>
      <c r="Z657" s="18">
        <f>Y657+(IFERROR(VLOOKUP(D657,'4.2 Elo (Values)'!A:J,10,FALSE),40)*(V657-(1/(10^(((AVERAGEIFS(Y:Y,A:A,A657)+AVERAGEIFS(X:X,A:A,A657))-(Y657+X657))/400)+1)*O657)))</f>
        <v>421.66154271846477</v>
      </c>
      <c r="AA657" s="18">
        <f t="shared" si="98"/>
        <v>7.4517804528223337</v>
      </c>
      <c r="AB657">
        <f>VLOOKUP($A657,Events!$B:$I,4,FALSE)</f>
        <v>0</v>
      </c>
      <c r="AC657">
        <f>VLOOKUP($A657,Events!$B:$I,5,FALSE)</f>
        <v>0</v>
      </c>
      <c r="AD657">
        <f>VLOOKUP($A657,Events!$B:$I,6,FALSE)</f>
        <v>0</v>
      </c>
      <c r="AE657">
        <f>VLOOKUP($A657,Events!$B:$I,7,FALSE)</f>
        <v>0</v>
      </c>
      <c r="AF657">
        <f>VLOOKUP($A657,Events!$B:$I,8,FALSE)</f>
        <v>0</v>
      </c>
    </row>
    <row r="658" spans="1:32" ht="15" customHeight="1" x14ac:dyDescent="0.3">
      <c r="A658" t="s">
        <v>25019</v>
      </c>
      <c r="B658" t="s">
        <v>24952</v>
      </c>
      <c r="C658" t="s">
        <v>24214</v>
      </c>
      <c r="D658" t="s">
        <v>14863</v>
      </c>
      <c r="E658" t="s">
        <v>17</v>
      </c>
      <c r="F658" t="s">
        <v>18</v>
      </c>
      <c r="G658" s="2" t="s">
        <v>25057</v>
      </c>
      <c r="H658" t="s">
        <v>25</v>
      </c>
      <c r="I658" s="1">
        <v>0</v>
      </c>
      <c r="J658" s="1">
        <v>0</v>
      </c>
      <c r="K658" s="1">
        <v>1</v>
      </c>
      <c r="L658" s="1">
        <v>1</v>
      </c>
      <c r="M658" s="1">
        <v>0</v>
      </c>
      <c r="O658" s="1">
        <f t="shared" si="90"/>
        <v>5</v>
      </c>
      <c r="P658" s="1">
        <f t="shared" si="91"/>
        <v>2</v>
      </c>
      <c r="Q658" s="1">
        <f t="shared" si="92"/>
        <v>0</v>
      </c>
      <c r="R658" s="1">
        <f t="shared" si="93"/>
        <v>3</v>
      </c>
      <c r="S658" s="1">
        <f t="shared" si="94"/>
        <v>0</v>
      </c>
      <c r="T658" s="1">
        <f t="shared" si="95"/>
        <v>0</v>
      </c>
      <c r="U658" s="1">
        <f t="shared" si="96"/>
        <v>0</v>
      </c>
      <c r="V658" s="1">
        <f t="shared" si="97"/>
        <v>2</v>
      </c>
      <c r="W658" s="19">
        <f>VLOOKUP(E658,'Win Rate'!B:I,8,FALSE)</f>
        <v>0.48888888888888887</v>
      </c>
      <c r="X658" s="20">
        <f>VLOOKUP(E658,'Win Rate'!B:J,9,FALSE)</f>
        <v>-7.7220620781546527</v>
      </c>
      <c r="Y658" s="18" cm="1">
        <f t="array" ref="Y658">IFERROR(INDEX($Z$2:$Z657,SUMPRODUCT(MAX(ROW($D$2:$D657)*($D658=$D$2:$D657))-1)),_xlfn.IFNA(IF(VLOOKUP(D658,'4.2 Elo (Values)'!A:C,3,FALSE)&gt;0,VLOOKUP(Results!D658,'4.2 Elo (Values)'!A:C,3,FALSE),400),400))</f>
        <v>386.71468664603992</v>
      </c>
      <c r="Z658" s="18">
        <f>Y658+(IFERROR(VLOOKUP(D658,'4.2 Elo (Values)'!A:J,10,FALSE),40)*(V658-(1/(10^(((AVERAGEIFS(Y:Y,A:A,A658)+AVERAGEIFS(X:X,A:A,A658))-(Y658+X658))/400)+1)*O658)))</f>
        <v>381.97390865571037</v>
      </c>
      <c r="AA658" s="18">
        <f t="shared" si="98"/>
        <v>-4.7407779903295477</v>
      </c>
      <c r="AB658">
        <f>VLOOKUP($A658,Events!$B:$I,4,FALSE)</f>
        <v>0</v>
      </c>
      <c r="AC658">
        <f>VLOOKUP($A658,Events!$B:$I,5,FALSE)</f>
        <v>0</v>
      </c>
      <c r="AD658">
        <f>VLOOKUP($A658,Events!$B:$I,6,FALSE)</f>
        <v>0</v>
      </c>
      <c r="AE658">
        <f>VLOOKUP($A658,Events!$B:$I,7,FALSE)</f>
        <v>0</v>
      </c>
      <c r="AF658">
        <f>VLOOKUP($A658,Events!$B:$I,8,FALSE)</f>
        <v>0</v>
      </c>
    </row>
    <row r="659" spans="1:32" ht="15" customHeight="1" x14ac:dyDescent="0.3">
      <c r="A659" t="s">
        <v>25019</v>
      </c>
      <c r="B659" t="s">
        <v>24952</v>
      </c>
      <c r="C659" t="s">
        <v>24214</v>
      </c>
      <c r="D659" t="s">
        <v>429</v>
      </c>
      <c r="E659" t="s">
        <v>146</v>
      </c>
      <c r="F659" t="s">
        <v>187</v>
      </c>
      <c r="G659" s="2" t="s">
        <v>25058</v>
      </c>
      <c r="H659" t="s">
        <v>25</v>
      </c>
      <c r="I659" s="1">
        <v>0</v>
      </c>
      <c r="J659" s="1">
        <v>1</v>
      </c>
      <c r="K659" s="1">
        <v>0</v>
      </c>
      <c r="L659" s="1">
        <v>0</v>
      </c>
      <c r="M659" s="1">
        <v>1</v>
      </c>
      <c r="O659" s="1">
        <f t="shared" si="90"/>
        <v>5</v>
      </c>
      <c r="P659" s="1">
        <f t="shared" si="91"/>
        <v>2</v>
      </c>
      <c r="Q659" s="1">
        <f t="shared" si="92"/>
        <v>0</v>
      </c>
      <c r="R659" s="1">
        <f t="shared" si="93"/>
        <v>3</v>
      </c>
      <c r="S659" s="1">
        <f t="shared" si="94"/>
        <v>0</v>
      </c>
      <c r="T659" s="1">
        <f t="shared" si="95"/>
        <v>0</v>
      </c>
      <c r="U659" s="1">
        <f t="shared" si="96"/>
        <v>0</v>
      </c>
      <c r="V659" s="1">
        <f t="shared" si="97"/>
        <v>2</v>
      </c>
      <c r="W659" s="19">
        <f>VLOOKUP(E659,'Win Rate'!B:I,8,FALSE)</f>
        <v>0.48071216617210683</v>
      </c>
      <c r="X659" s="20">
        <f>VLOOKUP(E659,'Win Rate'!B:J,9,FALSE)</f>
        <v>-13.409213657465418</v>
      </c>
      <c r="Y659" s="18" cm="1">
        <f t="array" ref="Y659">IFERROR(INDEX($Z$2:$Z658,SUMPRODUCT(MAX(ROW($D$2:$D658)*($D659=$D$2:$D658))-1)),_xlfn.IFNA(IF(VLOOKUP(D659,'4.2 Elo (Values)'!A:C,3,FALSE)&gt;0,VLOOKUP(Results!D659,'4.2 Elo (Values)'!A:C,3,FALSE),400),400))</f>
        <v>397.7825189803811</v>
      </c>
      <c r="Z659" s="18">
        <f>Y659+(IFERROR(VLOOKUP(D659,'4.2 Elo (Values)'!A:J,10,FALSE),40)*(V659-(1/(10^(((AVERAGEIFS(Y:Y,A:A,A659)+AVERAGEIFS(X:X,A:A,A659))-(Y659+X659))/400)+1)*O659)))</f>
        <v>391.52565517686133</v>
      </c>
      <c r="AA659" s="18">
        <f t="shared" si="98"/>
        <v>-6.2568638035197637</v>
      </c>
      <c r="AB659">
        <f>VLOOKUP($A659,Events!$B:$I,4,FALSE)</f>
        <v>0</v>
      </c>
      <c r="AC659">
        <f>VLOOKUP($A659,Events!$B:$I,5,FALSE)</f>
        <v>0</v>
      </c>
      <c r="AD659">
        <f>VLOOKUP($A659,Events!$B:$I,6,FALSE)</f>
        <v>0</v>
      </c>
      <c r="AE659">
        <f>VLOOKUP($A659,Events!$B:$I,7,FALSE)</f>
        <v>0</v>
      </c>
      <c r="AF659">
        <f>VLOOKUP($A659,Events!$B:$I,8,FALSE)</f>
        <v>0</v>
      </c>
    </row>
    <row r="660" spans="1:32" ht="15" customHeight="1" x14ac:dyDescent="0.3">
      <c r="A660" t="s">
        <v>25019</v>
      </c>
      <c r="B660" t="s">
        <v>24952</v>
      </c>
      <c r="C660" t="s">
        <v>24214</v>
      </c>
      <c r="D660" t="s">
        <v>4646</v>
      </c>
      <c r="E660" t="s">
        <v>49</v>
      </c>
      <c r="F660" t="s">
        <v>62</v>
      </c>
      <c r="G660" s="2" t="s">
        <v>25059</v>
      </c>
      <c r="H660" t="s">
        <v>25</v>
      </c>
      <c r="I660" s="1">
        <v>0</v>
      </c>
      <c r="J660" s="1">
        <v>1</v>
      </c>
      <c r="K660" s="1">
        <v>1</v>
      </c>
      <c r="L660" s="1">
        <v>0</v>
      </c>
      <c r="M660" s="1">
        <v>0</v>
      </c>
      <c r="O660" s="1">
        <f t="shared" si="90"/>
        <v>5</v>
      </c>
      <c r="P660" s="1">
        <f t="shared" si="91"/>
        <v>2</v>
      </c>
      <c r="Q660" s="1">
        <f t="shared" si="92"/>
        <v>0</v>
      </c>
      <c r="R660" s="1">
        <f t="shared" si="93"/>
        <v>3</v>
      </c>
      <c r="S660" s="1">
        <f t="shared" si="94"/>
        <v>0</v>
      </c>
      <c r="T660" s="1">
        <f t="shared" si="95"/>
        <v>0</v>
      </c>
      <c r="U660" s="1">
        <f t="shared" si="96"/>
        <v>0</v>
      </c>
      <c r="V660" s="1">
        <f t="shared" si="97"/>
        <v>2</v>
      </c>
      <c r="W660" s="19">
        <f>VLOOKUP(E660,'Win Rate'!B:I,8,FALSE)</f>
        <v>0.45549738219895286</v>
      </c>
      <c r="X660" s="20">
        <f>VLOOKUP(E660,'Win Rate'!B:J,9,FALSE)</f>
        <v>-31.005634672064751</v>
      </c>
      <c r="Y660" s="18" cm="1">
        <f t="array" ref="Y660">IFERROR(INDEX($Z$2:$Z659,SUMPRODUCT(MAX(ROW($D$2:$D659)*($D660=$D$2:$D659))-1)),_xlfn.IFNA(IF(VLOOKUP(D660,'4.2 Elo (Values)'!A:C,3,FALSE)&gt;0,VLOOKUP(Results!D660,'4.2 Elo (Values)'!A:C,3,FALSE),400),400))</f>
        <v>421.94789594682652</v>
      </c>
      <c r="Z660" s="18">
        <f>Y660+(IFERROR(VLOOKUP(D660,'4.2 Elo (Values)'!A:J,10,FALSE),40)*(V660-(1/(10^(((AVERAGEIFS(Y:Y,A:A,A660)+AVERAGEIFS(X:X,A:A,A660))-(Y660+X660))/400)+1)*O660)))</f>
        <v>413.83143453872998</v>
      </c>
      <c r="AA660" s="18">
        <f t="shared" si="98"/>
        <v>-8.1164614080965407</v>
      </c>
      <c r="AB660">
        <f>VLOOKUP($A660,Events!$B:$I,4,FALSE)</f>
        <v>0</v>
      </c>
      <c r="AC660">
        <f>VLOOKUP($A660,Events!$B:$I,5,FALSE)</f>
        <v>0</v>
      </c>
      <c r="AD660">
        <f>VLOOKUP($A660,Events!$B:$I,6,FALSE)</f>
        <v>0</v>
      </c>
      <c r="AE660">
        <f>VLOOKUP($A660,Events!$B:$I,7,FALSE)</f>
        <v>0</v>
      </c>
      <c r="AF660">
        <f>VLOOKUP($A660,Events!$B:$I,8,FALSE)</f>
        <v>0</v>
      </c>
    </row>
    <row r="661" spans="1:32" ht="15" customHeight="1" x14ac:dyDescent="0.3">
      <c r="A661" t="s">
        <v>25019</v>
      </c>
      <c r="B661" t="s">
        <v>24952</v>
      </c>
      <c r="C661" t="s">
        <v>24214</v>
      </c>
      <c r="D661" t="s">
        <v>8514</v>
      </c>
      <c r="E661" t="s">
        <v>146</v>
      </c>
      <c r="F661" s="2" t="s">
        <v>187</v>
      </c>
      <c r="G661" s="2" t="s">
        <v>25060</v>
      </c>
      <c r="H661" t="s">
        <v>25</v>
      </c>
      <c r="I661" s="1">
        <v>1</v>
      </c>
      <c r="J661" s="1">
        <v>1</v>
      </c>
      <c r="K661" s="1">
        <v>0</v>
      </c>
      <c r="L661" s="1">
        <v>0</v>
      </c>
      <c r="M661" s="1">
        <v>0</v>
      </c>
      <c r="O661" s="1">
        <f t="shared" si="90"/>
        <v>5</v>
      </c>
      <c r="P661" s="1">
        <f t="shared" si="91"/>
        <v>2</v>
      </c>
      <c r="Q661" s="1">
        <f t="shared" si="92"/>
        <v>0</v>
      </c>
      <c r="R661" s="1">
        <f t="shared" si="93"/>
        <v>3</v>
      </c>
      <c r="S661" s="1">
        <f t="shared" si="94"/>
        <v>0</v>
      </c>
      <c r="T661" s="1">
        <f t="shared" si="95"/>
        <v>0</v>
      </c>
      <c r="U661" s="1">
        <f t="shared" si="96"/>
        <v>0</v>
      </c>
      <c r="V661" s="1">
        <f t="shared" si="97"/>
        <v>2</v>
      </c>
      <c r="W661" s="19">
        <f>VLOOKUP(E661,'Win Rate'!B:I,8,FALSE)</f>
        <v>0.48071216617210683</v>
      </c>
      <c r="X661" s="20">
        <f>VLOOKUP(E661,'Win Rate'!B:J,9,FALSE)</f>
        <v>-13.409213657465418</v>
      </c>
      <c r="Y661" s="18" cm="1">
        <f t="array" ref="Y661">IFERROR(INDEX($Z$2:$Z660,SUMPRODUCT(MAX(ROW($D$2:$D660)*($D661=$D$2:$D660))-1)),_xlfn.IFNA(IF(VLOOKUP(D661,'4.2 Elo (Values)'!A:C,3,FALSE)&gt;0,VLOOKUP(Results!D661,'4.2 Elo (Values)'!A:C,3,FALSE),400),400))</f>
        <v>406.73671778317294</v>
      </c>
      <c r="Z661" s="18">
        <f>Y661+(IFERROR(VLOOKUP(D661,'4.2 Elo (Values)'!A:J,10,FALSE),40)*(V661-(1/(10^(((AVERAGEIFS(Y:Y,A:A,A661)+AVERAGEIFS(X:X,A:A,A661))-(Y661+X661))/400)+1)*O661)))</f>
        <v>397.94288135545412</v>
      </c>
      <c r="AA661" s="18">
        <f t="shared" si="98"/>
        <v>-8.7938364277188157</v>
      </c>
      <c r="AB661">
        <f>VLOOKUP($A661,Events!$B:$I,4,FALSE)</f>
        <v>0</v>
      </c>
      <c r="AC661">
        <f>VLOOKUP($A661,Events!$B:$I,5,FALSE)</f>
        <v>0</v>
      </c>
      <c r="AD661">
        <f>VLOOKUP($A661,Events!$B:$I,6,FALSE)</f>
        <v>0</v>
      </c>
      <c r="AE661">
        <f>VLOOKUP($A661,Events!$B:$I,7,FALSE)</f>
        <v>0</v>
      </c>
      <c r="AF661">
        <f>VLOOKUP($A661,Events!$B:$I,8,FALSE)</f>
        <v>0</v>
      </c>
    </row>
    <row r="662" spans="1:32" ht="15" customHeight="1" x14ac:dyDescent="0.3">
      <c r="A662" t="s">
        <v>25019</v>
      </c>
      <c r="B662" t="s">
        <v>24952</v>
      </c>
      <c r="C662" t="s">
        <v>24214</v>
      </c>
      <c r="D662" t="s">
        <v>25061</v>
      </c>
      <c r="E662" t="s">
        <v>20</v>
      </c>
      <c r="F662" t="s">
        <v>108</v>
      </c>
      <c r="G662" s="2" t="s">
        <v>25062</v>
      </c>
      <c r="H662" t="s">
        <v>25</v>
      </c>
      <c r="I662" s="1">
        <v>0</v>
      </c>
      <c r="J662" s="1">
        <v>1</v>
      </c>
      <c r="K662" s="1">
        <v>0</v>
      </c>
      <c r="L662" s="1">
        <v>1</v>
      </c>
      <c r="M662" s="1">
        <v>0</v>
      </c>
      <c r="O662" s="1">
        <f t="shared" si="90"/>
        <v>5</v>
      </c>
      <c r="P662" s="1">
        <f t="shared" si="91"/>
        <v>2</v>
      </c>
      <c r="Q662" s="1">
        <f t="shared" si="92"/>
        <v>0</v>
      </c>
      <c r="R662" s="1">
        <f t="shared" si="93"/>
        <v>3</v>
      </c>
      <c r="S662" s="1">
        <f t="shared" si="94"/>
        <v>0</v>
      </c>
      <c r="T662" s="1">
        <f t="shared" si="95"/>
        <v>0</v>
      </c>
      <c r="U662" s="1">
        <f t="shared" si="96"/>
        <v>0</v>
      </c>
      <c r="V662" s="1">
        <f t="shared" si="97"/>
        <v>2</v>
      </c>
      <c r="W662" s="19">
        <f>VLOOKUP(E662,'Win Rate'!B:I,8,FALSE)</f>
        <v>0.41608391608391609</v>
      </c>
      <c r="X662" s="20">
        <f>VLOOKUP(E662,'Win Rate'!B:J,9,FALSE)</f>
        <v>-58.867803902021024</v>
      </c>
      <c r="Y662" s="18" cm="1">
        <f t="array" ref="Y662">IFERROR(INDEX($Z$2:$Z661,SUMPRODUCT(MAX(ROW($D$2:$D661)*($D662=$D$2:$D661))-1)),_xlfn.IFNA(IF(VLOOKUP(D662,'4.2 Elo (Values)'!A:C,3,FALSE)&gt;0,VLOOKUP(Results!D662,'4.2 Elo (Values)'!A:C,3,FALSE),400),400))</f>
        <v>400</v>
      </c>
      <c r="Z662" s="18">
        <f>Y662+(IFERROR(VLOOKUP(D662,'4.2 Elo (Values)'!A:J,10,FALSE),40)*(V662-(1/(10^(((AVERAGEIFS(Y:Y,A:A,A662)+AVERAGEIFS(X:X,A:A,A662))-(Y662+X662))/400)+1)*O662)))</f>
        <v>405.68794003681688</v>
      </c>
      <c r="AA662" s="18">
        <f t="shared" si="98"/>
        <v>5.6879400368168831</v>
      </c>
      <c r="AB662">
        <f>VLOOKUP($A662,Events!$B:$I,4,FALSE)</f>
        <v>0</v>
      </c>
      <c r="AC662">
        <f>VLOOKUP($A662,Events!$B:$I,5,FALSE)</f>
        <v>0</v>
      </c>
      <c r="AD662">
        <f>VLOOKUP($A662,Events!$B:$I,6,FALSE)</f>
        <v>0</v>
      </c>
      <c r="AE662">
        <f>VLOOKUP($A662,Events!$B:$I,7,FALSE)</f>
        <v>0</v>
      </c>
      <c r="AF662">
        <f>VLOOKUP($A662,Events!$B:$I,8,FALSE)</f>
        <v>0</v>
      </c>
    </row>
    <row r="663" spans="1:32" ht="15" customHeight="1" x14ac:dyDescent="0.3">
      <c r="A663" t="s">
        <v>25019</v>
      </c>
      <c r="B663" t="s">
        <v>24952</v>
      </c>
      <c r="C663" t="s">
        <v>24214</v>
      </c>
      <c r="D663" t="s">
        <v>25063</v>
      </c>
      <c r="E663" t="s">
        <v>49</v>
      </c>
      <c r="F663" t="s">
        <v>62</v>
      </c>
      <c r="G663" s="2" t="s">
        <v>25064</v>
      </c>
      <c r="H663" t="s">
        <v>25</v>
      </c>
      <c r="I663" s="1">
        <v>1</v>
      </c>
      <c r="J663" s="1">
        <v>0</v>
      </c>
      <c r="K663" s="1">
        <v>1</v>
      </c>
      <c r="L663" s="1">
        <v>0</v>
      </c>
      <c r="M663" s="1">
        <v>0</v>
      </c>
      <c r="O663" s="1">
        <f t="shared" si="90"/>
        <v>5</v>
      </c>
      <c r="P663" s="1">
        <f t="shared" si="91"/>
        <v>2</v>
      </c>
      <c r="Q663" s="1">
        <f t="shared" si="92"/>
        <v>0</v>
      </c>
      <c r="R663" s="1">
        <f t="shared" si="93"/>
        <v>3</v>
      </c>
      <c r="S663" s="1">
        <f t="shared" si="94"/>
        <v>0</v>
      </c>
      <c r="T663" s="1">
        <f t="shared" si="95"/>
        <v>0</v>
      </c>
      <c r="U663" s="1">
        <f t="shared" si="96"/>
        <v>0</v>
      </c>
      <c r="V663" s="1">
        <f t="shared" si="97"/>
        <v>2</v>
      </c>
      <c r="W663" s="19">
        <f>VLOOKUP(E663,'Win Rate'!B:I,8,FALSE)</f>
        <v>0.45549738219895286</v>
      </c>
      <c r="X663" s="20">
        <f>VLOOKUP(E663,'Win Rate'!B:J,9,FALSE)</f>
        <v>-31.005634672064751</v>
      </c>
      <c r="Y663" s="18" cm="1">
        <f t="array" ref="Y663">IFERROR(INDEX($Z$2:$Z662,SUMPRODUCT(MAX(ROW($D$2:$D662)*($D663=$D$2:$D662))-1)),_xlfn.IFNA(IF(VLOOKUP(D663,'4.2 Elo (Values)'!A:C,3,FALSE)&gt;0,VLOOKUP(Results!D663,'4.2 Elo (Values)'!A:C,3,FALSE),400),400))</f>
        <v>400</v>
      </c>
      <c r="Z663" s="18">
        <f>Y663+(IFERROR(VLOOKUP(D663,'4.2 Elo (Values)'!A:J,10,FALSE),40)*(V663-(1/(10^(((AVERAGEIFS(Y:Y,A:A,A663)+AVERAGEIFS(X:X,A:A,A663))-(Y663+X663))/400)+1)*O663)))</f>
        <v>398.0568888305441</v>
      </c>
      <c r="AA663" s="18">
        <f t="shared" si="98"/>
        <v>-1.9431111694559036</v>
      </c>
      <c r="AB663">
        <f>VLOOKUP($A663,Events!$B:$I,4,FALSE)</f>
        <v>0</v>
      </c>
      <c r="AC663">
        <f>VLOOKUP($A663,Events!$B:$I,5,FALSE)</f>
        <v>0</v>
      </c>
      <c r="AD663">
        <f>VLOOKUP($A663,Events!$B:$I,6,FALSE)</f>
        <v>0</v>
      </c>
      <c r="AE663">
        <f>VLOOKUP($A663,Events!$B:$I,7,FALSE)</f>
        <v>0</v>
      </c>
      <c r="AF663">
        <f>VLOOKUP($A663,Events!$B:$I,8,FALSE)</f>
        <v>0</v>
      </c>
    </row>
    <row r="664" spans="1:32" ht="15" customHeight="1" x14ac:dyDescent="0.3">
      <c r="A664" t="s">
        <v>25019</v>
      </c>
      <c r="B664" t="s">
        <v>24952</v>
      </c>
      <c r="C664" t="s">
        <v>24214</v>
      </c>
      <c r="D664" t="s">
        <v>22021</v>
      </c>
      <c r="E664" t="s">
        <v>27</v>
      </c>
      <c r="F664" t="s">
        <v>125</v>
      </c>
      <c r="G664" s="2" t="s">
        <v>25065</v>
      </c>
      <c r="H664" t="s">
        <v>25</v>
      </c>
      <c r="I664" s="1">
        <v>0</v>
      </c>
      <c r="J664" s="1">
        <v>0</v>
      </c>
      <c r="K664" s="1">
        <v>0</v>
      </c>
      <c r="L664" s="1">
        <v>1</v>
      </c>
      <c r="M664" s="1">
        <v>1</v>
      </c>
      <c r="O664" s="1">
        <f t="shared" si="90"/>
        <v>5</v>
      </c>
      <c r="P664" s="1">
        <f t="shared" si="91"/>
        <v>2</v>
      </c>
      <c r="Q664" s="1">
        <f t="shared" si="92"/>
        <v>0</v>
      </c>
      <c r="R664" s="1">
        <f t="shared" si="93"/>
        <v>3</v>
      </c>
      <c r="S664" s="1">
        <f t="shared" si="94"/>
        <v>0</v>
      </c>
      <c r="T664" s="1">
        <f t="shared" si="95"/>
        <v>0</v>
      </c>
      <c r="U664" s="1">
        <f t="shared" si="96"/>
        <v>0</v>
      </c>
      <c r="V664" s="1">
        <f t="shared" si="97"/>
        <v>2</v>
      </c>
      <c r="W664" s="19">
        <f>VLOOKUP(E664,'Win Rate'!B:I,8,FALSE)</f>
        <v>0.43775100401606426</v>
      </c>
      <c r="X664" s="20">
        <f>VLOOKUP(E664,'Win Rate'!B:J,9,FALSE)</f>
        <v>-43.480615095045756</v>
      </c>
      <c r="Y664" s="18" cm="1">
        <f t="array" ref="Y664">IFERROR(INDEX($Z$2:$Z663,SUMPRODUCT(MAX(ROW($D$2:$D663)*($D664=$D$2:$D663))-1)),_xlfn.IFNA(IF(VLOOKUP(D664,'4.2 Elo (Values)'!A:C,3,FALSE)&gt;0,VLOOKUP(Results!D664,'4.2 Elo (Values)'!A:C,3,FALSE),400),400))</f>
        <v>336.53808502773575</v>
      </c>
      <c r="Z664" s="18">
        <f>Y664+(IFERROR(VLOOKUP(D664,'4.2 Elo (Values)'!A:J,10,FALSE),40)*(V664-(1/(10^(((AVERAGEIFS(Y:Y,A:A,A664)+AVERAGEIFS(X:X,A:A,A664))-(Y664+X664))/400)+1)*O664)))</f>
        <v>354.63002379399489</v>
      </c>
      <c r="AA664" s="18">
        <f t="shared" si="98"/>
        <v>18.091938766259148</v>
      </c>
      <c r="AB664">
        <f>VLOOKUP($A664,Events!$B:$I,4,FALSE)</f>
        <v>0</v>
      </c>
      <c r="AC664">
        <f>VLOOKUP($A664,Events!$B:$I,5,FALSE)</f>
        <v>0</v>
      </c>
      <c r="AD664">
        <f>VLOOKUP($A664,Events!$B:$I,6,FALSE)</f>
        <v>0</v>
      </c>
      <c r="AE664">
        <f>VLOOKUP($A664,Events!$B:$I,7,FALSE)</f>
        <v>0</v>
      </c>
      <c r="AF664">
        <f>VLOOKUP($A664,Events!$B:$I,8,FALSE)</f>
        <v>0</v>
      </c>
    </row>
    <row r="665" spans="1:32" ht="15" customHeight="1" x14ac:dyDescent="0.3">
      <c r="A665" t="s">
        <v>25019</v>
      </c>
      <c r="B665" t="s">
        <v>24952</v>
      </c>
      <c r="C665" t="s">
        <v>24214</v>
      </c>
      <c r="D665" t="s">
        <v>19481</v>
      </c>
      <c r="E665" t="s">
        <v>27</v>
      </c>
      <c r="F665" t="s">
        <v>110</v>
      </c>
      <c r="G665" s="2" t="s">
        <v>25066</v>
      </c>
      <c r="H665" t="s">
        <v>25</v>
      </c>
      <c r="I665" s="1">
        <v>1</v>
      </c>
      <c r="J665" s="1">
        <v>0</v>
      </c>
      <c r="K665" s="1">
        <v>0</v>
      </c>
      <c r="L665" s="1">
        <v>1</v>
      </c>
      <c r="M665" s="1">
        <v>0</v>
      </c>
      <c r="O665" s="1">
        <f t="shared" si="90"/>
        <v>5</v>
      </c>
      <c r="P665" s="1">
        <f t="shared" si="91"/>
        <v>2</v>
      </c>
      <c r="Q665" s="1">
        <f t="shared" si="92"/>
        <v>0</v>
      </c>
      <c r="R665" s="1">
        <f t="shared" si="93"/>
        <v>3</v>
      </c>
      <c r="S665" s="1">
        <f t="shared" si="94"/>
        <v>0</v>
      </c>
      <c r="T665" s="1">
        <f t="shared" si="95"/>
        <v>0</v>
      </c>
      <c r="U665" s="1">
        <f t="shared" si="96"/>
        <v>0</v>
      </c>
      <c r="V665" s="1">
        <f t="shared" si="97"/>
        <v>2</v>
      </c>
      <c r="W665" s="19">
        <f>VLOOKUP(E665,'Win Rate'!B:I,8,FALSE)</f>
        <v>0.43775100401606426</v>
      </c>
      <c r="X665" s="20">
        <f>VLOOKUP(E665,'Win Rate'!B:J,9,FALSE)</f>
        <v>-43.480615095045756</v>
      </c>
      <c r="Y665" s="18" cm="1">
        <f t="array" ref="Y665">IFERROR(INDEX($Z$2:$Z664,SUMPRODUCT(MAX(ROW($D$2:$D664)*($D665=$D$2:$D664))-1)),_xlfn.IFNA(IF(VLOOKUP(D665,'4.2 Elo (Values)'!A:C,3,FALSE)&gt;0,VLOOKUP(Results!D665,'4.2 Elo (Values)'!A:C,3,FALSE),400),400))</f>
        <v>367.7791207312676</v>
      </c>
      <c r="Z665" s="18">
        <f>Y665+(IFERROR(VLOOKUP(D665,'4.2 Elo (Values)'!A:J,10,FALSE),40)*(V665-(1/(10^(((AVERAGEIFS(Y:Y,A:A,A665)+AVERAGEIFS(X:X,A:A,A665))-(Y665+X665))/400)+1)*O665)))</f>
        <v>377.93338804958182</v>
      </c>
      <c r="AA665" s="18">
        <f t="shared" si="98"/>
        <v>10.154267318314226</v>
      </c>
      <c r="AB665">
        <f>VLOOKUP($A665,Events!$B:$I,4,FALSE)</f>
        <v>0</v>
      </c>
      <c r="AC665">
        <f>VLOOKUP($A665,Events!$B:$I,5,FALSE)</f>
        <v>0</v>
      </c>
      <c r="AD665">
        <f>VLOOKUP($A665,Events!$B:$I,6,FALSE)</f>
        <v>0</v>
      </c>
      <c r="AE665">
        <f>VLOOKUP($A665,Events!$B:$I,7,FALSE)</f>
        <v>0</v>
      </c>
      <c r="AF665">
        <f>VLOOKUP($A665,Events!$B:$I,8,FALSE)</f>
        <v>0</v>
      </c>
    </row>
    <row r="666" spans="1:32" ht="15" customHeight="1" x14ac:dyDescent="0.3">
      <c r="A666" t="s">
        <v>25019</v>
      </c>
      <c r="B666" t="s">
        <v>24952</v>
      </c>
      <c r="C666" t="s">
        <v>24214</v>
      </c>
      <c r="D666" t="s">
        <v>17384</v>
      </c>
      <c r="E666" t="s">
        <v>17</v>
      </c>
      <c r="F666" t="s">
        <v>25067</v>
      </c>
      <c r="G666" s="2" t="s">
        <v>25068</v>
      </c>
      <c r="H666" t="s">
        <v>25</v>
      </c>
      <c r="I666" s="1">
        <v>0</v>
      </c>
      <c r="J666" s="1">
        <v>1</v>
      </c>
      <c r="K666" s="1">
        <v>0</v>
      </c>
      <c r="L666" s="1">
        <v>1</v>
      </c>
      <c r="M666" s="1">
        <v>0</v>
      </c>
      <c r="O666" s="1">
        <f t="shared" si="90"/>
        <v>5</v>
      </c>
      <c r="P666" s="1">
        <f t="shared" si="91"/>
        <v>2</v>
      </c>
      <c r="Q666" s="1">
        <f t="shared" si="92"/>
        <v>0</v>
      </c>
      <c r="R666" s="1">
        <f t="shared" si="93"/>
        <v>3</v>
      </c>
      <c r="S666" s="1">
        <f t="shared" si="94"/>
        <v>0</v>
      </c>
      <c r="T666" s="1">
        <f t="shared" si="95"/>
        <v>0</v>
      </c>
      <c r="U666" s="1">
        <f t="shared" si="96"/>
        <v>0</v>
      </c>
      <c r="V666" s="1">
        <f t="shared" si="97"/>
        <v>2</v>
      </c>
      <c r="W666" s="19">
        <f>VLOOKUP(E666,'Win Rate'!B:I,8,FALSE)</f>
        <v>0.48888888888888887</v>
      </c>
      <c r="X666" s="20">
        <f>VLOOKUP(E666,'Win Rate'!B:J,9,FALSE)</f>
        <v>-7.7220620781546527</v>
      </c>
      <c r="Y666" s="18" cm="1">
        <f t="array" ref="Y666">IFERROR(INDEX($Z$2:$Z665,SUMPRODUCT(MAX(ROW($D$2:$D665)*($D666=$D$2:$D665))-1)),_xlfn.IFNA(IF(VLOOKUP(D666,'4.2 Elo (Values)'!A:C,3,FALSE)&gt;0,VLOOKUP(Results!D666,'4.2 Elo (Values)'!A:C,3,FALSE),400),400))</f>
        <v>373.64172986220467</v>
      </c>
      <c r="Z666" s="18">
        <f>Y666+(IFERROR(VLOOKUP(D666,'4.2 Elo (Values)'!A:J,10,FALSE),40)*(V666-(1/(10^(((AVERAGEIFS(Y:Y,A:A,A666)+AVERAGEIFS(X:X,A:A,A666))-(Y666+X666))/400)+1)*O666)))</f>
        <v>372.55334510972261</v>
      </c>
      <c r="AA666" s="18">
        <f t="shared" si="98"/>
        <v>-1.0883847524820567</v>
      </c>
      <c r="AB666">
        <f>VLOOKUP($A666,Events!$B:$I,4,FALSE)</f>
        <v>0</v>
      </c>
      <c r="AC666">
        <f>VLOOKUP($A666,Events!$B:$I,5,FALSE)</f>
        <v>0</v>
      </c>
      <c r="AD666">
        <f>VLOOKUP($A666,Events!$B:$I,6,FALSE)</f>
        <v>0</v>
      </c>
      <c r="AE666">
        <f>VLOOKUP($A666,Events!$B:$I,7,FALSE)</f>
        <v>0</v>
      </c>
      <c r="AF666">
        <f>VLOOKUP($A666,Events!$B:$I,8,FALSE)</f>
        <v>0</v>
      </c>
    </row>
    <row r="667" spans="1:32" ht="15" customHeight="1" x14ac:dyDescent="0.3">
      <c r="A667" t="s">
        <v>25019</v>
      </c>
      <c r="B667" t="s">
        <v>24952</v>
      </c>
      <c r="C667" t="s">
        <v>24214</v>
      </c>
      <c r="D667" t="s">
        <v>403</v>
      </c>
      <c r="E667" t="s">
        <v>27</v>
      </c>
      <c r="F667" t="s">
        <v>125</v>
      </c>
      <c r="G667" s="2" t="s">
        <v>25069</v>
      </c>
      <c r="H667" t="s">
        <v>25</v>
      </c>
      <c r="I667" s="1">
        <v>1</v>
      </c>
      <c r="J667" s="1">
        <v>0</v>
      </c>
      <c r="K667" s="1">
        <v>1</v>
      </c>
      <c r="L667" s="1">
        <v>0</v>
      </c>
      <c r="M667" s="1">
        <v>0</v>
      </c>
      <c r="O667" s="1">
        <f t="shared" si="90"/>
        <v>5</v>
      </c>
      <c r="P667" s="1">
        <f t="shared" si="91"/>
        <v>2</v>
      </c>
      <c r="Q667" s="1">
        <f t="shared" si="92"/>
        <v>0</v>
      </c>
      <c r="R667" s="1">
        <f t="shared" si="93"/>
        <v>3</v>
      </c>
      <c r="S667" s="1">
        <f t="shared" si="94"/>
        <v>0</v>
      </c>
      <c r="T667" s="1">
        <f t="shared" si="95"/>
        <v>0</v>
      </c>
      <c r="U667" s="1">
        <f t="shared" si="96"/>
        <v>0</v>
      </c>
      <c r="V667" s="1">
        <f t="shared" si="97"/>
        <v>2</v>
      </c>
      <c r="W667" s="19">
        <f>VLOOKUP(E667,'Win Rate'!B:I,8,FALSE)</f>
        <v>0.43775100401606426</v>
      </c>
      <c r="X667" s="20">
        <f>VLOOKUP(E667,'Win Rate'!B:J,9,FALSE)</f>
        <v>-43.480615095045756</v>
      </c>
      <c r="Y667" s="18" cm="1">
        <f t="array" ref="Y667">IFERROR(INDEX($Z$2:$Z666,SUMPRODUCT(MAX(ROW($D$2:$D666)*($D667=$D$2:$D666))-1)),_xlfn.IFNA(IF(VLOOKUP(D667,'4.2 Elo (Values)'!A:C,3,FALSE)&gt;0,VLOOKUP(Results!D667,'4.2 Elo (Values)'!A:C,3,FALSE),400),400))</f>
        <v>356.96785387101806</v>
      </c>
      <c r="Z667" s="18">
        <f>Y667+(IFERROR(VLOOKUP(D667,'4.2 Elo (Values)'!A:J,10,FALSE),40)*(V667-(1/(10^(((AVERAGEIFS(Y:Y,A:A,A667)+AVERAGEIFS(X:X,A:A,A667))-(Y667+X667))/400)+1)*O667)))</f>
        <v>369.92371820051568</v>
      </c>
      <c r="AA667" s="18">
        <f t="shared" si="98"/>
        <v>12.955864329497615</v>
      </c>
      <c r="AB667">
        <f>VLOOKUP($A667,Events!$B:$I,4,FALSE)</f>
        <v>0</v>
      </c>
      <c r="AC667">
        <f>VLOOKUP($A667,Events!$B:$I,5,FALSE)</f>
        <v>0</v>
      </c>
      <c r="AD667">
        <f>VLOOKUP($A667,Events!$B:$I,6,FALSE)</f>
        <v>0</v>
      </c>
      <c r="AE667">
        <f>VLOOKUP($A667,Events!$B:$I,7,FALSE)</f>
        <v>0</v>
      </c>
      <c r="AF667">
        <f>VLOOKUP($A667,Events!$B:$I,8,FALSE)</f>
        <v>0</v>
      </c>
    </row>
    <row r="668" spans="1:32" ht="15" customHeight="1" x14ac:dyDescent="0.3">
      <c r="A668" t="s">
        <v>25019</v>
      </c>
      <c r="B668" t="s">
        <v>24952</v>
      </c>
      <c r="C668" t="s">
        <v>24214</v>
      </c>
      <c r="D668" t="s">
        <v>17926</v>
      </c>
      <c r="E668" t="s">
        <v>20</v>
      </c>
      <c r="F668" t="s">
        <v>218</v>
      </c>
      <c r="G668" s="2" t="s">
        <v>25070</v>
      </c>
      <c r="H668" t="s">
        <v>25</v>
      </c>
      <c r="I668" s="1">
        <v>0</v>
      </c>
      <c r="J668" s="1">
        <v>0</v>
      </c>
      <c r="K668" s="1">
        <v>0</v>
      </c>
      <c r="L668" s="1">
        <v>1</v>
      </c>
      <c r="M668" s="1">
        <v>1</v>
      </c>
      <c r="O668" s="1">
        <f t="shared" si="90"/>
        <v>5</v>
      </c>
      <c r="P668" s="1">
        <f t="shared" si="91"/>
        <v>2</v>
      </c>
      <c r="Q668" s="1">
        <f t="shared" si="92"/>
        <v>0</v>
      </c>
      <c r="R668" s="1">
        <f t="shared" si="93"/>
        <v>3</v>
      </c>
      <c r="S668" s="1">
        <f t="shared" si="94"/>
        <v>0</v>
      </c>
      <c r="T668" s="1">
        <f t="shared" si="95"/>
        <v>0</v>
      </c>
      <c r="U668" s="1">
        <f t="shared" si="96"/>
        <v>0</v>
      </c>
      <c r="V668" s="1">
        <f t="shared" si="97"/>
        <v>2</v>
      </c>
      <c r="W668" s="19">
        <f>VLOOKUP(E668,'Win Rate'!B:I,8,FALSE)</f>
        <v>0.41608391608391609</v>
      </c>
      <c r="X668" s="20">
        <f>VLOOKUP(E668,'Win Rate'!B:J,9,FALSE)</f>
        <v>-58.867803902021024</v>
      </c>
      <c r="Y668" s="18" cm="1">
        <f t="array" ref="Y668">IFERROR(INDEX($Z$2:$Z667,SUMPRODUCT(MAX(ROW($D$2:$D667)*($D668=$D$2:$D667))-1)),_xlfn.IFNA(IF(VLOOKUP(D668,'4.2 Elo (Values)'!A:C,3,FALSE)&gt;0,VLOOKUP(Results!D668,'4.2 Elo (Values)'!A:C,3,FALSE),400),400))</f>
        <v>371.30343758619671</v>
      </c>
      <c r="Z668" s="18">
        <f>Y668+(IFERROR(VLOOKUP(D668,'4.2 Elo (Values)'!A:J,10,FALSE),40)*(V668-(1/(10^(((AVERAGEIFS(Y:Y,A:A,A668)+AVERAGEIFS(X:X,A:A,A668))-(Y668+X668))/400)+1)*O668)))</f>
        <v>384.5288351731117</v>
      </c>
      <c r="AA668" s="18">
        <f t="shared" si="98"/>
        <v>13.225397586914994</v>
      </c>
      <c r="AB668">
        <f>VLOOKUP($A668,Events!$B:$I,4,FALSE)</f>
        <v>0</v>
      </c>
      <c r="AC668">
        <f>VLOOKUP($A668,Events!$B:$I,5,FALSE)</f>
        <v>0</v>
      </c>
      <c r="AD668">
        <f>VLOOKUP($A668,Events!$B:$I,6,FALSE)</f>
        <v>0</v>
      </c>
      <c r="AE668">
        <f>VLOOKUP($A668,Events!$B:$I,7,FALSE)</f>
        <v>0</v>
      </c>
      <c r="AF668">
        <f>VLOOKUP($A668,Events!$B:$I,8,FALSE)</f>
        <v>0</v>
      </c>
    </row>
    <row r="669" spans="1:32" ht="15" customHeight="1" x14ac:dyDescent="0.3">
      <c r="A669" t="s">
        <v>25019</v>
      </c>
      <c r="B669" t="s">
        <v>24952</v>
      </c>
      <c r="C669" t="s">
        <v>24214</v>
      </c>
      <c r="D669" t="s">
        <v>5624</v>
      </c>
      <c r="E669" t="s">
        <v>24208</v>
      </c>
      <c r="F669" t="s">
        <v>12</v>
      </c>
      <c r="G669" s="2" t="s">
        <v>25071</v>
      </c>
      <c r="H669" t="s">
        <v>25</v>
      </c>
      <c r="I669" s="1">
        <v>0</v>
      </c>
      <c r="J669" s="1">
        <v>1</v>
      </c>
      <c r="K669" s="1">
        <v>0</v>
      </c>
      <c r="L669" s="1">
        <v>0</v>
      </c>
      <c r="M669" s="1">
        <v>1</v>
      </c>
      <c r="O669" s="1">
        <f t="shared" si="90"/>
        <v>5</v>
      </c>
      <c r="P669" s="1">
        <f t="shared" si="91"/>
        <v>2</v>
      </c>
      <c r="Q669" s="1">
        <f t="shared" si="92"/>
        <v>0</v>
      </c>
      <c r="R669" s="1">
        <f t="shared" si="93"/>
        <v>3</v>
      </c>
      <c r="S669" s="1">
        <f t="shared" si="94"/>
        <v>0</v>
      </c>
      <c r="T669" s="1">
        <f t="shared" si="95"/>
        <v>0</v>
      </c>
      <c r="U669" s="1">
        <f t="shared" si="96"/>
        <v>0</v>
      </c>
      <c r="V669" s="1">
        <f t="shared" si="97"/>
        <v>2</v>
      </c>
      <c r="W669" s="19">
        <f>VLOOKUP(E669,'Win Rate'!B:I,8,FALSE)</f>
        <v>0.46802325581395349</v>
      </c>
      <c r="X669" s="20">
        <f>VLOOKUP(E669,'Win Rate'!B:J,9,FALSE)</f>
        <v>-22.250085479431931</v>
      </c>
      <c r="Y669" s="18" cm="1">
        <f t="array" ref="Y669">IFERROR(INDEX($Z$2:$Z668,SUMPRODUCT(MAX(ROW($D$2:$D668)*($D669=$D$2:$D668))-1)),_xlfn.IFNA(IF(VLOOKUP(D669,'4.2 Elo (Values)'!A:C,3,FALSE)&gt;0,VLOOKUP(Results!D669,'4.2 Elo (Values)'!A:C,3,FALSE),400),400))</f>
        <v>415.11009425873351</v>
      </c>
      <c r="Z669" s="18">
        <f>Y669+(IFERROR(VLOOKUP(D669,'4.2 Elo (Values)'!A:J,10,FALSE),40)*(V669-(1/(10^(((AVERAGEIFS(Y:Y,A:A,A669)+AVERAGEIFS(X:X,A:A,A669))-(Y669+X669))/400)+1)*O669)))</f>
        <v>406.44910396809212</v>
      </c>
      <c r="AA669" s="18">
        <f t="shared" si="98"/>
        <v>-8.6609902906413936</v>
      </c>
      <c r="AB669">
        <f>VLOOKUP($A669,Events!$B:$I,4,FALSE)</f>
        <v>0</v>
      </c>
      <c r="AC669">
        <f>VLOOKUP($A669,Events!$B:$I,5,FALSE)</f>
        <v>0</v>
      </c>
      <c r="AD669">
        <f>VLOOKUP($A669,Events!$B:$I,6,FALSE)</f>
        <v>0</v>
      </c>
      <c r="AE669">
        <f>VLOOKUP($A669,Events!$B:$I,7,FALSE)</f>
        <v>0</v>
      </c>
      <c r="AF669">
        <f>VLOOKUP($A669,Events!$B:$I,8,FALSE)</f>
        <v>0</v>
      </c>
    </row>
    <row r="670" spans="1:32" ht="15" customHeight="1" x14ac:dyDescent="0.3">
      <c r="A670" t="s">
        <v>25019</v>
      </c>
      <c r="B670" t="s">
        <v>24952</v>
      </c>
      <c r="C670" t="s">
        <v>24214</v>
      </c>
      <c r="D670" t="s">
        <v>394</v>
      </c>
      <c r="E670" t="s">
        <v>56</v>
      </c>
      <c r="F670" t="s">
        <v>303</v>
      </c>
      <c r="G670" s="2" t="s">
        <v>25072</v>
      </c>
      <c r="H670" t="s">
        <v>25</v>
      </c>
      <c r="I670" s="1">
        <v>0.5</v>
      </c>
      <c r="J670" s="1">
        <v>1</v>
      </c>
      <c r="K670" s="1">
        <v>0.5</v>
      </c>
      <c r="L670" s="1">
        <v>0</v>
      </c>
      <c r="M670" s="1">
        <v>0</v>
      </c>
      <c r="O670" s="1">
        <f t="shared" si="90"/>
        <v>5</v>
      </c>
      <c r="P670" s="1">
        <f t="shared" si="91"/>
        <v>1</v>
      </c>
      <c r="Q670" s="1">
        <f t="shared" si="92"/>
        <v>2</v>
      </c>
      <c r="R670" s="1">
        <f t="shared" si="93"/>
        <v>2</v>
      </c>
      <c r="S670" s="1">
        <f t="shared" si="94"/>
        <v>0</v>
      </c>
      <c r="T670" s="1">
        <f t="shared" si="95"/>
        <v>0</v>
      </c>
      <c r="U670" s="1">
        <f t="shared" si="96"/>
        <v>0</v>
      </c>
      <c r="V670" s="1">
        <f t="shared" si="97"/>
        <v>2</v>
      </c>
      <c r="W670" s="19">
        <f>VLOOKUP(E670,'Win Rate'!B:I,8,FALSE)</f>
        <v>0.56206896551724139</v>
      </c>
      <c r="X670" s="20">
        <f>VLOOKUP(E670,'Win Rate'!B:J,9,FALSE)</f>
        <v>43.353553379200399</v>
      </c>
      <c r="Y670" s="18" cm="1">
        <f t="array" ref="Y670">IFERROR(INDEX($Z$2:$Z669,SUMPRODUCT(MAX(ROW($D$2:$D669)*($D670=$D$2:$D669))-1)),_xlfn.IFNA(IF(VLOOKUP(D670,'4.2 Elo (Values)'!A:C,3,FALSE)&gt;0,VLOOKUP(Results!D670,'4.2 Elo (Values)'!A:C,3,FALSE),400),400))</f>
        <v>719.08447332043318</v>
      </c>
      <c r="Z670" s="18">
        <f>Y670+(IFERROR(VLOOKUP(D670,'4.2 Elo (Values)'!A:J,10,FALSE),40)*(V670-(1/(10^(((AVERAGEIFS(Y:Y,A:A,A670)+AVERAGEIFS(X:X,A:A,A670))-(Y670+X670))/400)+1)*O670)))</f>
        <v>672.09868940297201</v>
      </c>
      <c r="AA670" s="18">
        <f t="shared" si="98"/>
        <v>-46.985783917461163</v>
      </c>
      <c r="AB670">
        <f>VLOOKUP($A670,Events!$B:$I,4,FALSE)</f>
        <v>0</v>
      </c>
      <c r="AC670">
        <f>VLOOKUP($A670,Events!$B:$I,5,FALSE)</f>
        <v>0</v>
      </c>
      <c r="AD670">
        <f>VLOOKUP($A670,Events!$B:$I,6,FALSE)</f>
        <v>0</v>
      </c>
      <c r="AE670">
        <f>VLOOKUP($A670,Events!$B:$I,7,FALSE)</f>
        <v>0</v>
      </c>
      <c r="AF670">
        <f>VLOOKUP($A670,Events!$B:$I,8,FALSE)</f>
        <v>0</v>
      </c>
    </row>
    <row r="671" spans="1:32" ht="15" customHeight="1" x14ac:dyDescent="0.3">
      <c r="A671" t="s">
        <v>25019</v>
      </c>
      <c r="B671" t="s">
        <v>24952</v>
      </c>
      <c r="C671" t="s">
        <v>24214</v>
      </c>
      <c r="D671" t="s">
        <v>6059</v>
      </c>
      <c r="E671" t="s">
        <v>56</v>
      </c>
      <c r="F671" t="s">
        <v>303</v>
      </c>
      <c r="G671" s="2" t="s">
        <v>25073</v>
      </c>
      <c r="H671" t="s">
        <v>25</v>
      </c>
      <c r="I671" s="1">
        <v>0</v>
      </c>
      <c r="J671" s="1">
        <v>0</v>
      </c>
      <c r="K671" s="1">
        <v>1</v>
      </c>
      <c r="L671" s="1">
        <v>1</v>
      </c>
      <c r="M671" s="1">
        <v>0</v>
      </c>
      <c r="O671" s="1">
        <f t="shared" si="90"/>
        <v>5</v>
      </c>
      <c r="P671" s="1">
        <f t="shared" si="91"/>
        <v>2</v>
      </c>
      <c r="Q671" s="1">
        <f t="shared" si="92"/>
        <v>0</v>
      </c>
      <c r="R671" s="1">
        <f t="shared" si="93"/>
        <v>3</v>
      </c>
      <c r="S671" s="1">
        <f t="shared" si="94"/>
        <v>0</v>
      </c>
      <c r="T671" s="1">
        <f t="shared" si="95"/>
        <v>0</v>
      </c>
      <c r="U671" s="1">
        <f t="shared" si="96"/>
        <v>0</v>
      </c>
      <c r="V671" s="1">
        <f t="shared" si="97"/>
        <v>2</v>
      </c>
      <c r="W671" s="19">
        <f>VLOOKUP(E671,'Win Rate'!B:I,8,FALSE)</f>
        <v>0.56206896551724139</v>
      </c>
      <c r="X671" s="20">
        <f>VLOOKUP(E671,'Win Rate'!B:J,9,FALSE)</f>
        <v>43.353553379200399</v>
      </c>
      <c r="Y671" s="18" cm="1">
        <f t="array" ref="Y671">IFERROR(INDEX($Z$2:$Z670,SUMPRODUCT(MAX(ROW($D$2:$D670)*($D671=$D$2:$D670))-1)),_xlfn.IFNA(IF(VLOOKUP(D671,'4.2 Elo (Values)'!A:C,3,FALSE)&gt;0,VLOOKUP(Results!D671,'4.2 Elo (Values)'!A:C,3,FALSE),400),400))</f>
        <v>411.75422527510347</v>
      </c>
      <c r="Z671" s="18">
        <f>Y671+(IFERROR(VLOOKUP(D671,'4.2 Elo (Values)'!A:J,10,FALSE),40)*(V671-(1/(10^(((AVERAGEIFS(Y:Y,A:A,A671)+AVERAGEIFS(X:X,A:A,A671))-(Y671+X671))/400)+1)*O671)))</f>
        <v>385.2351201276262</v>
      </c>
      <c r="AA671" s="18">
        <f t="shared" si="98"/>
        <v>-26.519105147477262</v>
      </c>
      <c r="AB671">
        <f>VLOOKUP($A671,Events!$B:$I,4,FALSE)</f>
        <v>0</v>
      </c>
      <c r="AC671">
        <f>VLOOKUP($A671,Events!$B:$I,5,FALSE)</f>
        <v>0</v>
      </c>
      <c r="AD671">
        <f>VLOOKUP($A671,Events!$B:$I,6,FALSE)</f>
        <v>0</v>
      </c>
      <c r="AE671">
        <f>VLOOKUP($A671,Events!$B:$I,7,FALSE)</f>
        <v>0</v>
      </c>
      <c r="AF671">
        <f>VLOOKUP($A671,Events!$B:$I,8,FALSE)</f>
        <v>0</v>
      </c>
    </row>
    <row r="672" spans="1:32" ht="15" customHeight="1" x14ac:dyDescent="0.3">
      <c r="A672" t="s">
        <v>25019</v>
      </c>
      <c r="B672" t="s">
        <v>24952</v>
      </c>
      <c r="C672" t="s">
        <v>24214</v>
      </c>
      <c r="D672" t="s">
        <v>13957</v>
      </c>
      <c r="E672" t="s">
        <v>49</v>
      </c>
      <c r="F672" t="s">
        <v>185</v>
      </c>
      <c r="G672" s="2" t="s">
        <v>25074</v>
      </c>
      <c r="H672" t="s">
        <v>25</v>
      </c>
      <c r="I672" s="1">
        <v>0</v>
      </c>
      <c r="J672" s="1">
        <v>0</v>
      </c>
      <c r="K672" s="1">
        <v>1</v>
      </c>
      <c r="L672" s="1">
        <v>0</v>
      </c>
      <c r="M672" s="1">
        <v>1</v>
      </c>
      <c r="O672" s="1">
        <f t="shared" si="90"/>
        <v>5</v>
      </c>
      <c r="P672" s="1">
        <f t="shared" si="91"/>
        <v>2</v>
      </c>
      <c r="Q672" s="1">
        <f t="shared" si="92"/>
        <v>0</v>
      </c>
      <c r="R672" s="1">
        <f t="shared" si="93"/>
        <v>3</v>
      </c>
      <c r="S672" s="1">
        <f t="shared" si="94"/>
        <v>0</v>
      </c>
      <c r="T672" s="1">
        <f t="shared" si="95"/>
        <v>0</v>
      </c>
      <c r="U672" s="1">
        <f t="shared" si="96"/>
        <v>0</v>
      </c>
      <c r="V672" s="1">
        <f t="shared" si="97"/>
        <v>2</v>
      </c>
      <c r="W672" s="19">
        <f>VLOOKUP(E672,'Win Rate'!B:I,8,FALSE)</f>
        <v>0.45549738219895286</v>
      </c>
      <c r="X672" s="20">
        <f>VLOOKUP(E672,'Win Rate'!B:J,9,FALSE)</f>
        <v>-31.005634672064751</v>
      </c>
      <c r="Y672" s="18" cm="1">
        <f t="array" ref="Y672">IFERROR(INDEX($Z$2:$Z671,SUMPRODUCT(MAX(ROW($D$2:$D671)*($D672=$D$2:$D671))-1)),_xlfn.IFNA(IF(VLOOKUP(D672,'4.2 Elo (Values)'!A:C,3,FALSE)&gt;0,VLOOKUP(Results!D672,'4.2 Elo (Values)'!A:C,3,FALSE),400),400))</f>
        <v>389.37867844917508</v>
      </c>
      <c r="Z672" s="18">
        <f>Y672+(IFERROR(VLOOKUP(D672,'4.2 Elo (Values)'!A:J,10,FALSE),40)*(V672-(1/(10^(((AVERAGEIFS(Y:Y,A:A,A672)+AVERAGEIFS(X:X,A:A,A672))-(Y672+X672))/400)+1)*O672)))</f>
        <v>390.37580716070158</v>
      </c>
      <c r="AA672" s="18">
        <f t="shared" si="98"/>
        <v>0.99712871152649996</v>
      </c>
      <c r="AB672">
        <f>VLOOKUP($A672,Events!$B:$I,4,FALSE)</f>
        <v>0</v>
      </c>
      <c r="AC672">
        <f>VLOOKUP($A672,Events!$B:$I,5,FALSE)</f>
        <v>0</v>
      </c>
      <c r="AD672">
        <f>VLOOKUP($A672,Events!$B:$I,6,FALSE)</f>
        <v>0</v>
      </c>
      <c r="AE672">
        <f>VLOOKUP($A672,Events!$B:$I,7,FALSE)</f>
        <v>0</v>
      </c>
      <c r="AF672">
        <f>VLOOKUP($A672,Events!$B:$I,8,FALSE)</f>
        <v>0</v>
      </c>
    </row>
    <row r="673" spans="1:32" ht="15" customHeight="1" x14ac:dyDescent="0.3">
      <c r="A673" t="s">
        <v>25019</v>
      </c>
      <c r="B673" t="s">
        <v>24952</v>
      </c>
      <c r="C673" t="s">
        <v>24214</v>
      </c>
      <c r="D673" t="s">
        <v>15139</v>
      </c>
      <c r="E673" t="s">
        <v>146</v>
      </c>
      <c r="F673" s="2" t="s">
        <v>25075</v>
      </c>
      <c r="G673" s="2" t="s">
        <v>25076</v>
      </c>
      <c r="H673" t="s">
        <v>25</v>
      </c>
      <c r="I673" s="1">
        <v>0</v>
      </c>
      <c r="J673" s="1">
        <v>0</v>
      </c>
      <c r="K673" s="1">
        <v>1</v>
      </c>
      <c r="L673" s="1">
        <v>0</v>
      </c>
      <c r="M673" s="1">
        <v>1</v>
      </c>
      <c r="O673" s="1">
        <f t="shared" si="90"/>
        <v>5</v>
      </c>
      <c r="P673" s="1">
        <f t="shared" si="91"/>
        <v>2</v>
      </c>
      <c r="Q673" s="1">
        <f t="shared" si="92"/>
        <v>0</v>
      </c>
      <c r="R673" s="1">
        <f t="shared" si="93"/>
        <v>3</v>
      </c>
      <c r="S673" s="1">
        <f t="shared" si="94"/>
        <v>0</v>
      </c>
      <c r="T673" s="1">
        <f t="shared" si="95"/>
        <v>0</v>
      </c>
      <c r="U673" s="1">
        <f t="shared" si="96"/>
        <v>0</v>
      </c>
      <c r="V673" s="1">
        <f t="shared" si="97"/>
        <v>2</v>
      </c>
      <c r="W673" s="19">
        <f>VLOOKUP(E673,'Win Rate'!B:I,8,FALSE)</f>
        <v>0.48071216617210683</v>
      </c>
      <c r="X673" s="20">
        <f>VLOOKUP(E673,'Win Rate'!B:J,9,FALSE)</f>
        <v>-13.409213657465418</v>
      </c>
      <c r="Y673" s="18" cm="1">
        <f t="array" ref="Y673">IFERROR(INDEX($Z$2:$Z672,SUMPRODUCT(MAX(ROW($D$2:$D672)*($D673=$D$2:$D672))-1)),_xlfn.IFNA(IF(VLOOKUP(D673,'4.2 Elo (Values)'!A:C,3,FALSE)&gt;0,VLOOKUP(Results!D673,'4.2 Elo (Values)'!A:C,3,FALSE),400),400))</f>
        <v>384.42400096227857</v>
      </c>
      <c r="Z673" s="18">
        <f>Y673+(IFERROR(VLOOKUP(D673,'4.2 Elo (Values)'!A:J,10,FALSE),40)*(V673-(1/(10^(((AVERAGEIFS(Y:Y,A:A,A673)+AVERAGEIFS(X:X,A:A,A673))-(Y673+X673))/400)+1)*O673)))</f>
        <v>381.91774128304769</v>
      </c>
      <c r="AA673" s="18">
        <f t="shared" si="98"/>
        <v>-2.5062596792308796</v>
      </c>
      <c r="AB673">
        <f>VLOOKUP($A673,Events!$B:$I,4,FALSE)</f>
        <v>0</v>
      </c>
      <c r="AC673">
        <f>VLOOKUP($A673,Events!$B:$I,5,FALSE)</f>
        <v>0</v>
      </c>
      <c r="AD673">
        <f>VLOOKUP($A673,Events!$B:$I,6,FALSE)</f>
        <v>0</v>
      </c>
      <c r="AE673">
        <f>VLOOKUP($A673,Events!$B:$I,7,FALSE)</f>
        <v>0</v>
      </c>
      <c r="AF673">
        <f>VLOOKUP($A673,Events!$B:$I,8,FALSE)</f>
        <v>0</v>
      </c>
    </row>
    <row r="674" spans="1:32" ht="15" customHeight="1" x14ac:dyDescent="0.3">
      <c r="A674" t="s">
        <v>25019</v>
      </c>
      <c r="B674" t="s">
        <v>24952</v>
      </c>
      <c r="C674" t="s">
        <v>24214</v>
      </c>
      <c r="D674" t="s">
        <v>25077</v>
      </c>
      <c r="E674" t="s">
        <v>87</v>
      </c>
      <c r="F674" t="s">
        <v>161</v>
      </c>
      <c r="G674" s="2" t="s">
        <v>25078</v>
      </c>
      <c r="H674" t="s">
        <v>25</v>
      </c>
      <c r="I674" s="1">
        <v>1</v>
      </c>
      <c r="J674" s="1">
        <v>0</v>
      </c>
      <c r="K674" s="1">
        <v>0</v>
      </c>
      <c r="L674" s="1">
        <v>0</v>
      </c>
      <c r="M674" s="1">
        <v>1</v>
      </c>
      <c r="O674" s="1">
        <f t="shared" si="90"/>
        <v>5</v>
      </c>
      <c r="P674" s="1">
        <f t="shared" si="91"/>
        <v>2</v>
      </c>
      <c r="Q674" s="1">
        <f t="shared" si="92"/>
        <v>0</v>
      </c>
      <c r="R674" s="1">
        <f t="shared" si="93"/>
        <v>3</v>
      </c>
      <c r="S674" s="1">
        <f t="shared" si="94"/>
        <v>0</v>
      </c>
      <c r="T674" s="1">
        <f t="shared" si="95"/>
        <v>0</v>
      </c>
      <c r="U674" s="1">
        <f t="shared" si="96"/>
        <v>0</v>
      </c>
      <c r="V674" s="1">
        <f t="shared" si="97"/>
        <v>2</v>
      </c>
      <c r="W674" s="19">
        <f>VLOOKUP(E674,'Win Rate'!B:I,8,FALSE)</f>
        <v>0.51546391752577314</v>
      </c>
      <c r="X674" s="20">
        <f>VLOOKUP(E674,'Win Rate'!B:J,9,FALSE)</f>
        <v>10.748858560120498</v>
      </c>
      <c r="Y674" s="18" cm="1">
        <f t="array" ref="Y674">IFERROR(INDEX($Z$2:$Z673,SUMPRODUCT(MAX(ROW($D$2:$D673)*($D674=$D$2:$D673))-1)),_xlfn.IFNA(IF(VLOOKUP(D674,'4.2 Elo (Values)'!A:C,3,FALSE)&gt;0,VLOOKUP(Results!D674,'4.2 Elo (Values)'!A:C,3,FALSE),400),400))</f>
        <v>400</v>
      </c>
      <c r="Z674" s="18">
        <f>Y674+(IFERROR(VLOOKUP(D674,'4.2 Elo (Values)'!A:J,10,FALSE),40)*(V674-(1/(10^(((AVERAGEIFS(Y:Y,A:A,A674)+AVERAGEIFS(X:X,A:A,A674))-(Y674+X674))/400)+1)*O674)))</f>
        <v>386.23107646421289</v>
      </c>
      <c r="AA674" s="18">
        <f t="shared" si="98"/>
        <v>-13.76892353578711</v>
      </c>
      <c r="AB674">
        <f>VLOOKUP($A674,Events!$B:$I,4,FALSE)</f>
        <v>0</v>
      </c>
      <c r="AC674">
        <f>VLOOKUP($A674,Events!$B:$I,5,FALSE)</f>
        <v>0</v>
      </c>
      <c r="AD674">
        <f>VLOOKUP($A674,Events!$B:$I,6,FALSE)</f>
        <v>0</v>
      </c>
      <c r="AE674">
        <f>VLOOKUP($A674,Events!$B:$I,7,FALSE)</f>
        <v>0</v>
      </c>
      <c r="AF674">
        <f>VLOOKUP($A674,Events!$B:$I,8,FALSE)</f>
        <v>0</v>
      </c>
    </row>
    <row r="675" spans="1:32" ht="15" customHeight="1" x14ac:dyDescent="0.3">
      <c r="A675" t="s">
        <v>25019</v>
      </c>
      <c r="B675" t="s">
        <v>24952</v>
      </c>
      <c r="C675" t="s">
        <v>24214</v>
      </c>
      <c r="D675" t="s">
        <v>17104</v>
      </c>
      <c r="E675" t="s">
        <v>49</v>
      </c>
      <c r="F675" t="s">
        <v>185</v>
      </c>
      <c r="G675" s="2" t="s">
        <v>25079</v>
      </c>
      <c r="H675" t="s">
        <v>25</v>
      </c>
      <c r="I675" s="1">
        <v>1</v>
      </c>
      <c r="J675" s="1">
        <v>0</v>
      </c>
      <c r="K675" s="1">
        <v>0</v>
      </c>
      <c r="L675" s="1">
        <v>1</v>
      </c>
      <c r="M675" s="1">
        <v>0</v>
      </c>
      <c r="O675" s="1">
        <f t="shared" si="90"/>
        <v>5</v>
      </c>
      <c r="P675" s="1">
        <f t="shared" si="91"/>
        <v>2</v>
      </c>
      <c r="Q675" s="1">
        <f t="shared" si="92"/>
        <v>0</v>
      </c>
      <c r="R675" s="1">
        <f t="shared" si="93"/>
        <v>3</v>
      </c>
      <c r="S675" s="1">
        <f t="shared" si="94"/>
        <v>0</v>
      </c>
      <c r="T675" s="1">
        <f t="shared" si="95"/>
        <v>0</v>
      </c>
      <c r="U675" s="1">
        <f t="shared" si="96"/>
        <v>0</v>
      </c>
      <c r="V675" s="1">
        <f t="shared" si="97"/>
        <v>2</v>
      </c>
      <c r="W675" s="19">
        <f>VLOOKUP(E675,'Win Rate'!B:I,8,FALSE)</f>
        <v>0.45549738219895286</v>
      </c>
      <c r="X675" s="20">
        <f>VLOOKUP(E675,'Win Rate'!B:J,9,FALSE)</f>
        <v>-31.005634672064751</v>
      </c>
      <c r="Y675" s="18" cm="1">
        <f t="array" ref="Y675">IFERROR(INDEX($Z$2:$Z674,SUMPRODUCT(MAX(ROW($D$2:$D674)*($D675=$D$2:$D674))-1)),_xlfn.IFNA(IF(VLOOKUP(D675,'4.2 Elo (Values)'!A:C,3,FALSE)&gt;0,VLOOKUP(Results!D675,'4.2 Elo (Values)'!A:C,3,FALSE),400),400))</f>
        <v>395.27062314379447</v>
      </c>
      <c r="Z675" s="18">
        <f>Y675+(IFERROR(VLOOKUP(D675,'4.2 Elo (Values)'!A:J,10,FALSE),40)*(V675-(1/(10^(((AVERAGEIFS(Y:Y,A:A,A675)+AVERAGEIFS(X:X,A:A,A675))-(Y675+X675))/400)+1)*O675)))</f>
        <v>394.95583330027006</v>
      </c>
      <c r="AA675" s="18">
        <f t="shared" si="98"/>
        <v>-0.31478984352440875</v>
      </c>
      <c r="AB675">
        <f>VLOOKUP($A675,Events!$B:$I,4,FALSE)</f>
        <v>0</v>
      </c>
      <c r="AC675">
        <f>VLOOKUP($A675,Events!$B:$I,5,FALSE)</f>
        <v>0</v>
      </c>
      <c r="AD675">
        <f>VLOOKUP($A675,Events!$B:$I,6,FALSE)</f>
        <v>0</v>
      </c>
      <c r="AE675">
        <f>VLOOKUP($A675,Events!$B:$I,7,FALSE)</f>
        <v>0</v>
      </c>
      <c r="AF675">
        <f>VLOOKUP($A675,Events!$B:$I,8,FALSE)</f>
        <v>0</v>
      </c>
    </row>
    <row r="676" spans="1:32" ht="15" customHeight="1" x14ac:dyDescent="0.3">
      <c r="A676" t="s">
        <v>25019</v>
      </c>
      <c r="B676" t="s">
        <v>24952</v>
      </c>
      <c r="C676" t="s">
        <v>24214</v>
      </c>
      <c r="D676" t="s">
        <v>21436</v>
      </c>
      <c r="E676" t="s">
        <v>121</v>
      </c>
      <c r="F676" t="s">
        <v>24423</v>
      </c>
      <c r="G676" s="2" t="s">
        <v>25080</v>
      </c>
      <c r="H676" t="s">
        <v>25</v>
      </c>
      <c r="I676" s="1">
        <v>0</v>
      </c>
      <c r="J676" s="1">
        <v>1</v>
      </c>
      <c r="K676" s="1">
        <v>0</v>
      </c>
      <c r="L676" s="1">
        <v>0</v>
      </c>
      <c r="M676" s="1">
        <v>0</v>
      </c>
      <c r="O676" s="1">
        <f t="shared" si="90"/>
        <v>5</v>
      </c>
      <c r="P676" s="1">
        <f t="shared" si="91"/>
        <v>1</v>
      </c>
      <c r="Q676" s="1">
        <f t="shared" si="92"/>
        <v>0</v>
      </c>
      <c r="R676" s="1">
        <f t="shared" si="93"/>
        <v>4</v>
      </c>
      <c r="S676" s="1">
        <f t="shared" si="94"/>
        <v>0</v>
      </c>
      <c r="T676" s="1">
        <f t="shared" si="95"/>
        <v>0</v>
      </c>
      <c r="U676" s="1">
        <f t="shared" si="96"/>
        <v>0</v>
      </c>
      <c r="V676" s="1">
        <f t="shared" si="97"/>
        <v>1</v>
      </c>
      <c r="W676" s="19">
        <f>VLOOKUP(E676,'Win Rate'!B:I,8,FALSE)</f>
        <v>0.60373443983402486</v>
      </c>
      <c r="X676" s="20">
        <f>VLOOKUP(E676,'Win Rate'!B:J,9,FALSE)</f>
        <v>73.143848695271856</v>
      </c>
      <c r="Y676" s="18" cm="1">
        <f t="array" ref="Y676">IFERROR(INDEX($Z$2:$Z675,SUMPRODUCT(MAX(ROW($D$2:$D675)*($D676=$D$2:$D675))-1)),_xlfn.IFNA(IF(VLOOKUP(D676,'4.2 Elo (Values)'!A:C,3,FALSE)&gt;0,VLOOKUP(Results!D676,'4.2 Elo (Values)'!A:C,3,FALSE),400),400))</f>
        <v>328.24074403367143</v>
      </c>
      <c r="Z676" s="18">
        <f>Y676+(IFERROR(VLOOKUP(D676,'4.2 Elo (Values)'!A:J,10,FALSE),40)*(V676-(1/(10^(((AVERAGEIFS(Y:Y,A:A,A676)+AVERAGEIFS(X:X,A:A,A676))-(Y676+X676))/400)+1)*O676)))</f>
        <v>277.15145908559862</v>
      </c>
      <c r="AA676" s="18">
        <f t="shared" si="98"/>
        <v>-51.089284948072816</v>
      </c>
      <c r="AB676">
        <f>VLOOKUP($A676,Events!$B:$I,4,FALSE)</f>
        <v>0</v>
      </c>
      <c r="AC676">
        <f>VLOOKUP($A676,Events!$B:$I,5,FALSE)</f>
        <v>0</v>
      </c>
      <c r="AD676">
        <f>VLOOKUP($A676,Events!$B:$I,6,FALSE)</f>
        <v>0</v>
      </c>
      <c r="AE676">
        <f>VLOOKUP($A676,Events!$B:$I,7,FALSE)</f>
        <v>0</v>
      </c>
      <c r="AF676">
        <f>VLOOKUP($A676,Events!$B:$I,8,FALSE)</f>
        <v>0</v>
      </c>
    </row>
    <row r="677" spans="1:32" ht="15" customHeight="1" x14ac:dyDescent="0.3">
      <c r="A677" t="s">
        <v>25019</v>
      </c>
      <c r="B677" t="s">
        <v>24952</v>
      </c>
      <c r="C677" t="s">
        <v>24214</v>
      </c>
      <c r="D677" t="s">
        <v>25081</v>
      </c>
      <c r="E677" t="s">
        <v>45</v>
      </c>
      <c r="F677" t="s">
        <v>236</v>
      </c>
      <c r="G677" s="2" t="s">
        <v>25082</v>
      </c>
      <c r="H677" t="s">
        <v>25</v>
      </c>
      <c r="I677" s="1">
        <v>0</v>
      </c>
      <c r="J677" s="1">
        <v>0</v>
      </c>
      <c r="K677" s="1">
        <v>0</v>
      </c>
      <c r="L677" s="1">
        <v>1</v>
      </c>
      <c r="M677" s="1">
        <v>0</v>
      </c>
      <c r="O677" s="1">
        <f t="shared" si="90"/>
        <v>5</v>
      </c>
      <c r="P677" s="1">
        <f t="shared" si="91"/>
        <v>1</v>
      </c>
      <c r="Q677" s="1">
        <f t="shared" si="92"/>
        <v>0</v>
      </c>
      <c r="R677" s="1">
        <f t="shared" si="93"/>
        <v>4</v>
      </c>
      <c r="S677" s="1">
        <f t="shared" si="94"/>
        <v>0</v>
      </c>
      <c r="T677" s="1">
        <f t="shared" si="95"/>
        <v>0</v>
      </c>
      <c r="U677" s="1">
        <f t="shared" si="96"/>
        <v>0</v>
      </c>
      <c r="V677" s="1">
        <f t="shared" si="97"/>
        <v>1</v>
      </c>
      <c r="W677" s="19">
        <f>VLOOKUP(E677,'Win Rate'!B:I,8,FALSE)</f>
        <v>0.42152466367713004</v>
      </c>
      <c r="X677" s="20">
        <f>VLOOKUP(E677,'Win Rate'!B:J,9,FALSE)</f>
        <v>-54.98474267982013</v>
      </c>
      <c r="Y677" s="18" cm="1">
        <f t="array" ref="Y677">IFERROR(INDEX($Z$2:$Z676,SUMPRODUCT(MAX(ROW($D$2:$D676)*($D677=$D$2:$D676))-1)),_xlfn.IFNA(IF(VLOOKUP(D677,'4.2 Elo (Values)'!A:C,3,FALSE)&gt;0,VLOOKUP(Results!D677,'4.2 Elo (Values)'!A:C,3,FALSE),400),400))</f>
        <v>400</v>
      </c>
      <c r="Z677" s="18">
        <f>Y677+(IFERROR(VLOOKUP(D677,'4.2 Elo (Values)'!A:J,10,FALSE),40)*(V677-(1/(10^(((AVERAGEIFS(Y:Y,A:A,A677)+AVERAGEIFS(X:X,A:A,A677))-(Y677+X677))/400)+1)*O677)))</f>
        <v>364.64109269303913</v>
      </c>
      <c r="AA677" s="18">
        <f t="shared" si="98"/>
        <v>-35.358907306960873</v>
      </c>
      <c r="AB677">
        <f>VLOOKUP($A677,Events!$B:$I,4,FALSE)</f>
        <v>0</v>
      </c>
      <c r="AC677">
        <f>VLOOKUP($A677,Events!$B:$I,5,FALSE)</f>
        <v>0</v>
      </c>
      <c r="AD677">
        <f>VLOOKUP($A677,Events!$B:$I,6,FALSE)</f>
        <v>0</v>
      </c>
      <c r="AE677">
        <f>VLOOKUP($A677,Events!$B:$I,7,FALSE)</f>
        <v>0</v>
      </c>
      <c r="AF677">
        <f>VLOOKUP($A677,Events!$B:$I,8,FALSE)</f>
        <v>0</v>
      </c>
    </row>
    <row r="678" spans="1:32" ht="15" customHeight="1" x14ac:dyDescent="0.3">
      <c r="A678" t="s">
        <v>25019</v>
      </c>
      <c r="B678" t="s">
        <v>24952</v>
      </c>
      <c r="C678" t="s">
        <v>24214</v>
      </c>
      <c r="D678" t="s">
        <v>13953</v>
      </c>
      <c r="E678" t="s">
        <v>39</v>
      </c>
      <c r="F678" t="s">
        <v>40</v>
      </c>
      <c r="G678" s="2" t="s">
        <v>25083</v>
      </c>
      <c r="H678" t="s">
        <v>25</v>
      </c>
      <c r="I678" s="1">
        <v>0</v>
      </c>
      <c r="J678" s="1">
        <v>0</v>
      </c>
      <c r="K678" s="1">
        <v>1</v>
      </c>
      <c r="L678" s="1">
        <v>0</v>
      </c>
      <c r="M678" s="1">
        <v>0</v>
      </c>
      <c r="O678" s="1">
        <f t="shared" si="90"/>
        <v>5</v>
      </c>
      <c r="P678" s="1">
        <f t="shared" si="91"/>
        <v>1</v>
      </c>
      <c r="Q678" s="1">
        <f t="shared" si="92"/>
        <v>0</v>
      </c>
      <c r="R678" s="1">
        <f t="shared" si="93"/>
        <v>4</v>
      </c>
      <c r="S678" s="1">
        <f t="shared" si="94"/>
        <v>0</v>
      </c>
      <c r="T678" s="1">
        <f t="shared" si="95"/>
        <v>0</v>
      </c>
      <c r="U678" s="1">
        <f t="shared" si="96"/>
        <v>0</v>
      </c>
      <c r="V678" s="1">
        <f t="shared" si="97"/>
        <v>1</v>
      </c>
      <c r="W678" s="19">
        <f>VLOOKUP(E678,'Win Rate'!B:I,8,FALSE)</f>
        <v>0.42931034482758623</v>
      </c>
      <c r="X678" s="20">
        <f>VLOOKUP(E678,'Win Rate'!B:J,9,FALSE)</f>
        <v>-49.451458671992945</v>
      </c>
      <c r="Y678" s="18" cm="1">
        <f t="array" ref="Y678">IFERROR(INDEX($Z$2:$Z677,SUMPRODUCT(MAX(ROW($D$2:$D677)*($D678=$D$2:$D677))-1)),_xlfn.IFNA(IF(VLOOKUP(D678,'4.2 Elo (Values)'!A:C,3,FALSE)&gt;0,VLOOKUP(Results!D678,'4.2 Elo (Values)'!A:C,3,FALSE),400),400))</f>
        <v>389.3820284487627</v>
      </c>
      <c r="Z678" s="18">
        <f>Y678+(IFERROR(VLOOKUP(D678,'4.2 Elo (Values)'!A:J,10,FALSE),40)*(V678-(1/(10^(((AVERAGEIFS(Y:Y,A:A,A678)+AVERAGEIFS(X:X,A:A,A678))-(Y678+X678))/400)+1)*O678)))</f>
        <v>355.39271431814348</v>
      </c>
      <c r="AA678" s="18">
        <f t="shared" si="98"/>
        <v>-33.989314130619221</v>
      </c>
      <c r="AB678">
        <f>VLOOKUP($A678,Events!$B:$I,4,FALSE)</f>
        <v>0</v>
      </c>
      <c r="AC678">
        <f>VLOOKUP($A678,Events!$B:$I,5,FALSE)</f>
        <v>0</v>
      </c>
      <c r="AD678">
        <f>VLOOKUP($A678,Events!$B:$I,6,FALSE)</f>
        <v>0</v>
      </c>
      <c r="AE678">
        <f>VLOOKUP($A678,Events!$B:$I,7,FALSE)</f>
        <v>0</v>
      </c>
      <c r="AF678">
        <f>VLOOKUP($A678,Events!$B:$I,8,FALSE)</f>
        <v>0</v>
      </c>
    </row>
    <row r="679" spans="1:32" ht="15" customHeight="1" x14ac:dyDescent="0.3">
      <c r="A679" t="s">
        <v>25019</v>
      </c>
      <c r="B679" t="s">
        <v>24952</v>
      </c>
      <c r="C679" t="s">
        <v>24214</v>
      </c>
      <c r="D679" t="s">
        <v>25084</v>
      </c>
      <c r="E679" t="s">
        <v>45</v>
      </c>
      <c r="F679" t="s">
        <v>24962</v>
      </c>
      <c r="G679" s="2" t="s">
        <v>25085</v>
      </c>
      <c r="H679" t="s">
        <v>25</v>
      </c>
      <c r="I679" s="1">
        <v>0</v>
      </c>
      <c r="J679" s="1">
        <v>0</v>
      </c>
      <c r="K679" s="1">
        <v>0</v>
      </c>
      <c r="L679" s="1">
        <v>0</v>
      </c>
      <c r="M679" s="1">
        <v>1</v>
      </c>
      <c r="O679" s="1">
        <f t="shared" si="90"/>
        <v>5</v>
      </c>
      <c r="P679" s="1">
        <f t="shared" si="91"/>
        <v>1</v>
      </c>
      <c r="Q679" s="1">
        <f t="shared" si="92"/>
        <v>0</v>
      </c>
      <c r="R679" s="1">
        <f t="shared" si="93"/>
        <v>4</v>
      </c>
      <c r="S679" s="1">
        <f t="shared" si="94"/>
        <v>0</v>
      </c>
      <c r="T679" s="1">
        <f t="shared" si="95"/>
        <v>0</v>
      </c>
      <c r="U679" s="1">
        <f t="shared" si="96"/>
        <v>0</v>
      </c>
      <c r="V679" s="1">
        <f t="shared" si="97"/>
        <v>1</v>
      </c>
      <c r="W679" s="19">
        <f>VLOOKUP(E679,'Win Rate'!B:I,8,FALSE)</f>
        <v>0.42152466367713004</v>
      </c>
      <c r="X679" s="20">
        <f>VLOOKUP(E679,'Win Rate'!B:J,9,FALSE)</f>
        <v>-54.98474267982013</v>
      </c>
      <c r="Y679" s="18" cm="1">
        <f t="array" ref="Y679">IFERROR(INDEX($Z$2:$Z678,SUMPRODUCT(MAX(ROW($D$2:$D678)*($D679=$D$2:$D678))-1)),_xlfn.IFNA(IF(VLOOKUP(D679,'4.2 Elo (Values)'!A:C,3,FALSE)&gt;0,VLOOKUP(Results!D679,'4.2 Elo (Values)'!A:C,3,FALSE),400),400))</f>
        <v>400</v>
      </c>
      <c r="Z679" s="18">
        <f>Y679+(IFERROR(VLOOKUP(D679,'4.2 Elo (Values)'!A:J,10,FALSE),40)*(V679-(1/(10^(((AVERAGEIFS(Y:Y,A:A,A679)+AVERAGEIFS(X:X,A:A,A679))-(Y679+X679))/400)+1)*O679)))</f>
        <v>364.64109269303913</v>
      </c>
      <c r="AA679" s="18">
        <f t="shared" si="98"/>
        <v>-35.358907306960873</v>
      </c>
      <c r="AB679">
        <f>VLOOKUP($A679,Events!$B:$I,4,FALSE)</f>
        <v>0</v>
      </c>
      <c r="AC679">
        <f>VLOOKUP($A679,Events!$B:$I,5,FALSE)</f>
        <v>0</v>
      </c>
      <c r="AD679">
        <f>VLOOKUP($A679,Events!$B:$I,6,FALSE)</f>
        <v>0</v>
      </c>
      <c r="AE679">
        <f>VLOOKUP($A679,Events!$B:$I,7,FALSE)</f>
        <v>0</v>
      </c>
      <c r="AF679">
        <f>VLOOKUP($A679,Events!$B:$I,8,FALSE)</f>
        <v>0</v>
      </c>
    </row>
    <row r="680" spans="1:32" ht="15" customHeight="1" x14ac:dyDescent="0.3">
      <c r="A680" t="s">
        <v>25019</v>
      </c>
      <c r="B680" t="s">
        <v>24952</v>
      </c>
      <c r="C680" t="s">
        <v>24214</v>
      </c>
      <c r="D680" t="s">
        <v>25086</v>
      </c>
      <c r="E680" t="s">
        <v>103</v>
      </c>
      <c r="F680" t="s">
        <v>162</v>
      </c>
      <c r="G680" s="2" t="s">
        <v>25087</v>
      </c>
      <c r="H680" t="s">
        <v>25</v>
      </c>
      <c r="I680" s="1">
        <v>1</v>
      </c>
      <c r="J680" s="1">
        <v>0</v>
      </c>
      <c r="K680" s="1">
        <v>0</v>
      </c>
      <c r="L680" s="1">
        <v>0</v>
      </c>
      <c r="M680" s="1">
        <v>0</v>
      </c>
      <c r="O680" s="1">
        <f t="shared" si="90"/>
        <v>5</v>
      </c>
      <c r="P680" s="1">
        <f t="shared" si="91"/>
        <v>1</v>
      </c>
      <c r="Q680" s="1">
        <f t="shared" si="92"/>
        <v>0</v>
      </c>
      <c r="R680" s="1">
        <f t="shared" si="93"/>
        <v>4</v>
      </c>
      <c r="S680" s="1">
        <f t="shared" si="94"/>
        <v>0</v>
      </c>
      <c r="T680" s="1">
        <f t="shared" si="95"/>
        <v>0</v>
      </c>
      <c r="U680" s="1">
        <f t="shared" si="96"/>
        <v>0</v>
      </c>
      <c r="V680" s="1">
        <f t="shared" si="97"/>
        <v>1</v>
      </c>
      <c r="W680" s="19">
        <f>VLOOKUP(E680,'Win Rate'!B:I,8,FALSE)</f>
        <v>0.59113300492610843</v>
      </c>
      <c r="X680" s="20">
        <f>VLOOKUP(E680,'Win Rate'!B:J,9,FALSE)</f>
        <v>64.041261468620419</v>
      </c>
      <c r="Y680" s="18" cm="1">
        <f t="array" ref="Y680">IFERROR(INDEX($Z$2:$Z679,SUMPRODUCT(MAX(ROW($D$2:$D679)*($D680=$D$2:$D679))-1)),_xlfn.IFNA(IF(VLOOKUP(D680,'4.2 Elo (Values)'!A:C,3,FALSE)&gt;0,VLOOKUP(Results!D680,'4.2 Elo (Values)'!A:C,3,FALSE),400),400))</f>
        <v>400</v>
      </c>
      <c r="Z680" s="18">
        <f>Y680+(IFERROR(VLOOKUP(D680,'4.2 Elo (Values)'!A:J,10,FALSE),40)*(V680-(1/(10^(((AVERAGEIFS(Y:Y,A:A,A680)+AVERAGEIFS(X:X,A:A,A680))-(Y680+X680))/400)+1)*O680)))</f>
        <v>330.92540609870093</v>
      </c>
      <c r="AA680" s="18">
        <f t="shared" si="98"/>
        <v>-69.074593901299068</v>
      </c>
      <c r="AB680">
        <f>VLOOKUP($A680,Events!$B:$I,4,FALSE)</f>
        <v>0</v>
      </c>
      <c r="AC680">
        <f>VLOOKUP($A680,Events!$B:$I,5,FALSE)</f>
        <v>0</v>
      </c>
      <c r="AD680">
        <f>VLOOKUP($A680,Events!$B:$I,6,FALSE)</f>
        <v>0</v>
      </c>
      <c r="AE680">
        <f>VLOOKUP($A680,Events!$B:$I,7,FALSE)</f>
        <v>0</v>
      </c>
      <c r="AF680">
        <f>VLOOKUP($A680,Events!$B:$I,8,FALSE)</f>
        <v>0</v>
      </c>
    </row>
    <row r="681" spans="1:32" ht="15" customHeight="1" x14ac:dyDescent="0.3">
      <c r="A681" t="s">
        <v>25019</v>
      </c>
      <c r="B681" t="s">
        <v>24952</v>
      </c>
      <c r="C681" t="s">
        <v>24214</v>
      </c>
      <c r="D681" t="s">
        <v>10344</v>
      </c>
      <c r="E681" t="s">
        <v>77</v>
      </c>
      <c r="F681" t="s">
        <v>24976</v>
      </c>
      <c r="G681" s="2" t="s">
        <v>25088</v>
      </c>
      <c r="H681" t="s">
        <v>25</v>
      </c>
      <c r="I681" s="1">
        <v>0</v>
      </c>
      <c r="J681" s="1">
        <v>0</v>
      </c>
      <c r="K681" s="1">
        <v>1</v>
      </c>
      <c r="L681" s="1">
        <v>0</v>
      </c>
      <c r="M681" s="1">
        <v>0</v>
      </c>
      <c r="O681" s="1">
        <f t="shared" si="90"/>
        <v>5</v>
      </c>
      <c r="P681" s="1">
        <f t="shared" si="91"/>
        <v>1</v>
      </c>
      <c r="Q681" s="1">
        <f t="shared" si="92"/>
        <v>0</v>
      </c>
      <c r="R681" s="1">
        <f t="shared" si="93"/>
        <v>4</v>
      </c>
      <c r="S681" s="1">
        <f t="shared" si="94"/>
        <v>0</v>
      </c>
      <c r="T681" s="1">
        <f t="shared" si="95"/>
        <v>0</v>
      </c>
      <c r="U681" s="1">
        <f t="shared" si="96"/>
        <v>0</v>
      </c>
      <c r="V681" s="1">
        <f t="shared" si="97"/>
        <v>1</v>
      </c>
      <c r="W681" s="19">
        <f>VLOOKUP(E681,'Win Rate'!B:I,8,FALSE)</f>
        <v>0.56799999999999995</v>
      </c>
      <c r="X681" s="20">
        <f>VLOOKUP(E681,'Win Rate'!B:J,9,FALSE)</f>
        <v>47.545835558442661</v>
      </c>
      <c r="Y681" s="18" cm="1">
        <f t="array" ref="Y681">IFERROR(INDEX($Z$2:$Z680,SUMPRODUCT(MAX(ROW($D$2:$D680)*($D681=$D$2:$D680))-1)),_xlfn.IFNA(IF(VLOOKUP(D681,'4.2 Elo (Values)'!A:C,3,FALSE)&gt;0,VLOOKUP(Results!D681,'4.2 Elo (Values)'!A:C,3,FALSE),400),400))</f>
        <v>397.37487720763738</v>
      </c>
      <c r="Z681" s="18">
        <f>Y681+(IFERROR(VLOOKUP(D681,'4.2 Elo (Values)'!A:J,10,FALSE),40)*(V681-(1/(10^(((AVERAGEIFS(Y:Y,A:A,A681)+AVERAGEIFS(X:X,A:A,A681))-(Y681+X681))/400)+1)*O681)))</f>
        <v>333.78013616908345</v>
      </c>
      <c r="AA681" s="18">
        <f t="shared" si="98"/>
        <v>-63.594741038553934</v>
      </c>
      <c r="AB681">
        <f>VLOOKUP($A681,Events!$B:$I,4,FALSE)</f>
        <v>0</v>
      </c>
      <c r="AC681">
        <f>VLOOKUP($A681,Events!$B:$I,5,FALSE)</f>
        <v>0</v>
      </c>
      <c r="AD681">
        <f>VLOOKUP($A681,Events!$B:$I,6,FALSE)</f>
        <v>0</v>
      </c>
      <c r="AE681">
        <f>VLOOKUP($A681,Events!$B:$I,7,FALSE)</f>
        <v>0</v>
      </c>
      <c r="AF681">
        <f>VLOOKUP($A681,Events!$B:$I,8,FALSE)</f>
        <v>0</v>
      </c>
    </row>
    <row r="682" spans="1:32" ht="15" customHeight="1" x14ac:dyDescent="0.3">
      <c r="A682" t="s">
        <v>25019</v>
      </c>
      <c r="B682" t="s">
        <v>24952</v>
      </c>
      <c r="C682" t="s">
        <v>24214</v>
      </c>
      <c r="D682" t="s">
        <v>4143</v>
      </c>
      <c r="E682" t="s">
        <v>146</v>
      </c>
      <c r="F682" t="s">
        <v>220</v>
      </c>
      <c r="G682" s="2" t="s">
        <v>25089</v>
      </c>
      <c r="H682" t="s">
        <v>25</v>
      </c>
      <c r="I682" s="1">
        <v>1</v>
      </c>
      <c r="J682" s="1">
        <v>0</v>
      </c>
      <c r="K682" s="1">
        <v>0</v>
      </c>
      <c r="L682" s="1">
        <v>0</v>
      </c>
      <c r="O682" s="1">
        <f t="shared" si="90"/>
        <v>4</v>
      </c>
      <c r="P682" s="1">
        <f t="shared" si="91"/>
        <v>1</v>
      </c>
      <c r="Q682" s="1">
        <f t="shared" si="92"/>
        <v>0</v>
      </c>
      <c r="R682" s="1">
        <f t="shared" si="93"/>
        <v>3</v>
      </c>
      <c r="S682" s="1">
        <f t="shared" si="94"/>
        <v>0</v>
      </c>
      <c r="T682" s="1">
        <f t="shared" si="95"/>
        <v>0</v>
      </c>
      <c r="U682" s="1">
        <f t="shared" si="96"/>
        <v>0</v>
      </c>
      <c r="V682" s="1">
        <f t="shared" si="97"/>
        <v>1</v>
      </c>
      <c r="W682" s="19">
        <f>VLOOKUP(E682,'Win Rate'!B:I,8,FALSE)</f>
        <v>0.48071216617210683</v>
      </c>
      <c r="X682" s="20">
        <f>VLOOKUP(E682,'Win Rate'!B:J,9,FALSE)</f>
        <v>-13.409213657465418</v>
      </c>
      <c r="Y682" s="18" cm="1">
        <f t="array" ref="Y682">IFERROR(INDEX($Z$2:$Z681,SUMPRODUCT(MAX(ROW($D$2:$D681)*($D682=$D$2:$D681))-1)),_xlfn.IFNA(IF(VLOOKUP(D682,'4.2 Elo (Values)'!A:C,3,FALSE)&gt;0,VLOOKUP(Results!D682,'4.2 Elo (Values)'!A:C,3,FALSE),400),400))</f>
        <v>428.0967133825929</v>
      </c>
      <c r="Z682" s="18">
        <f>Y682+(IFERROR(VLOOKUP(D682,'4.2 Elo (Values)'!A:J,10,FALSE),40)*(V682-(1/(10^(((AVERAGEIFS(Y:Y,A:A,A682)+AVERAGEIFS(X:X,A:A,A682))-(Y682+X682))/400)+1)*O682)))</f>
        <v>392.17759026323245</v>
      </c>
      <c r="AA682" s="18">
        <f t="shared" si="98"/>
        <v>-35.919123119360449</v>
      </c>
      <c r="AB682">
        <f>VLOOKUP($A682,Events!$B:$I,4,FALSE)</f>
        <v>0</v>
      </c>
      <c r="AC682">
        <f>VLOOKUP($A682,Events!$B:$I,5,FALSE)</f>
        <v>0</v>
      </c>
      <c r="AD682">
        <f>VLOOKUP($A682,Events!$B:$I,6,FALSE)</f>
        <v>0</v>
      </c>
      <c r="AE682">
        <f>VLOOKUP($A682,Events!$B:$I,7,FALSE)</f>
        <v>0</v>
      </c>
      <c r="AF682">
        <f>VLOOKUP($A682,Events!$B:$I,8,FALSE)</f>
        <v>0</v>
      </c>
    </row>
    <row r="683" spans="1:32" ht="15" customHeight="1" x14ac:dyDescent="0.3">
      <c r="A683" t="s">
        <v>25019</v>
      </c>
      <c r="B683" t="s">
        <v>24952</v>
      </c>
      <c r="C683" t="s">
        <v>24214</v>
      </c>
      <c r="D683" t="s">
        <v>25090</v>
      </c>
      <c r="E683" t="s">
        <v>146</v>
      </c>
      <c r="F683" t="s">
        <v>187</v>
      </c>
      <c r="G683" s="2" t="s">
        <v>25091</v>
      </c>
      <c r="H683" t="s">
        <v>25</v>
      </c>
      <c r="I683" s="1">
        <v>0</v>
      </c>
      <c r="J683" s="1">
        <v>1</v>
      </c>
      <c r="K683" s="1">
        <v>0</v>
      </c>
      <c r="L683" s="1">
        <v>0</v>
      </c>
      <c r="M683" s="1">
        <v>0</v>
      </c>
      <c r="O683" s="1">
        <f t="shared" si="90"/>
        <v>5</v>
      </c>
      <c r="P683" s="1">
        <f t="shared" si="91"/>
        <v>1</v>
      </c>
      <c r="Q683" s="1">
        <f t="shared" si="92"/>
        <v>0</v>
      </c>
      <c r="R683" s="1">
        <f t="shared" si="93"/>
        <v>4</v>
      </c>
      <c r="S683" s="1">
        <f t="shared" si="94"/>
        <v>0</v>
      </c>
      <c r="T683" s="1">
        <f t="shared" si="95"/>
        <v>0</v>
      </c>
      <c r="U683" s="1">
        <f t="shared" si="96"/>
        <v>0</v>
      </c>
      <c r="V683" s="1">
        <f t="shared" si="97"/>
        <v>1</v>
      </c>
      <c r="W683" s="19">
        <f>VLOOKUP(E683,'Win Rate'!B:I,8,FALSE)</f>
        <v>0.48071216617210683</v>
      </c>
      <c r="X683" s="20">
        <f>VLOOKUP(E683,'Win Rate'!B:J,9,FALSE)</f>
        <v>-13.409213657465418</v>
      </c>
      <c r="Y683" s="18" cm="1">
        <f t="array" ref="Y683">IFERROR(INDEX($Z$2:$Z682,SUMPRODUCT(MAX(ROW($D$2:$D682)*($D683=$D$2:$D682))-1)),_xlfn.IFNA(IF(VLOOKUP(D683,'4.2 Elo (Values)'!A:C,3,FALSE)&gt;0,VLOOKUP(Results!D683,'4.2 Elo (Values)'!A:C,3,FALSE),400),400))</f>
        <v>400</v>
      </c>
      <c r="Z683" s="18">
        <f>Y683+(IFERROR(VLOOKUP(D683,'4.2 Elo (Values)'!A:J,10,FALSE),40)*(V683-(1/(10^(((AVERAGEIFS(Y:Y,A:A,A683)+AVERAGEIFS(X:X,A:A,A683))-(Y683+X683))/400)+1)*O683)))</f>
        <v>353.11640735700598</v>
      </c>
      <c r="AA683" s="18">
        <f t="shared" si="98"/>
        <v>-46.883592642994017</v>
      </c>
      <c r="AB683">
        <f>VLOOKUP($A683,Events!$B:$I,4,FALSE)</f>
        <v>0</v>
      </c>
      <c r="AC683">
        <f>VLOOKUP($A683,Events!$B:$I,5,FALSE)</f>
        <v>0</v>
      </c>
      <c r="AD683">
        <f>VLOOKUP($A683,Events!$B:$I,6,FALSE)</f>
        <v>0</v>
      </c>
      <c r="AE683">
        <f>VLOOKUP($A683,Events!$B:$I,7,FALSE)</f>
        <v>0</v>
      </c>
      <c r="AF683">
        <f>VLOOKUP($A683,Events!$B:$I,8,FALSE)</f>
        <v>0</v>
      </c>
    </row>
    <row r="684" spans="1:32" ht="15" customHeight="1" x14ac:dyDescent="0.3">
      <c r="A684" t="s">
        <v>25019</v>
      </c>
      <c r="B684" t="s">
        <v>24952</v>
      </c>
      <c r="C684" t="s">
        <v>24214</v>
      </c>
      <c r="D684" t="s">
        <v>25092</v>
      </c>
      <c r="E684" t="s">
        <v>49</v>
      </c>
      <c r="F684" t="s">
        <v>217</v>
      </c>
      <c r="G684" s="2" t="s">
        <v>25093</v>
      </c>
      <c r="H684" t="s">
        <v>25</v>
      </c>
      <c r="I684" s="1">
        <v>0</v>
      </c>
      <c r="J684" s="1">
        <v>0</v>
      </c>
      <c r="K684" s="1">
        <v>0</v>
      </c>
      <c r="L684" s="1">
        <v>0</v>
      </c>
      <c r="M684" s="1">
        <v>0</v>
      </c>
      <c r="O684" s="1">
        <f t="shared" si="90"/>
        <v>5</v>
      </c>
      <c r="P684" s="1">
        <f t="shared" si="91"/>
        <v>0</v>
      </c>
      <c r="Q684" s="1">
        <f t="shared" si="92"/>
        <v>0</v>
      </c>
      <c r="R684" s="1">
        <f t="shared" si="93"/>
        <v>5</v>
      </c>
      <c r="S684" s="1">
        <f t="shared" si="94"/>
        <v>0</v>
      </c>
      <c r="T684" s="1">
        <f t="shared" si="95"/>
        <v>0</v>
      </c>
      <c r="U684" s="1">
        <f t="shared" si="96"/>
        <v>0</v>
      </c>
      <c r="V684" s="1">
        <f t="shared" si="97"/>
        <v>0</v>
      </c>
      <c r="W684" s="19">
        <f>VLOOKUP(E684,'Win Rate'!B:I,8,FALSE)</f>
        <v>0.45549738219895286</v>
      </c>
      <c r="X684" s="20">
        <f>VLOOKUP(E684,'Win Rate'!B:J,9,FALSE)</f>
        <v>-31.005634672064751</v>
      </c>
      <c r="Y684" s="18" cm="1">
        <f t="array" ref="Y684">IFERROR(INDEX($Z$2:$Z683,SUMPRODUCT(MAX(ROW($D$2:$D683)*($D684=$D$2:$D683))-1)),_xlfn.IFNA(IF(VLOOKUP(D684,'4.2 Elo (Values)'!A:C,3,FALSE)&gt;0,VLOOKUP(Results!D684,'4.2 Elo (Values)'!A:C,3,FALSE),400),400))</f>
        <v>400</v>
      </c>
      <c r="Z684" s="18">
        <f>Y684+(IFERROR(VLOOKUP(D684,'4.2 Elo (Values)'!A:J,10,FALSE),40)*(V684-(1/(10^(((AVERAGEIFS(Y:Y,A:A,A684)+AVERAGEIFS(X:X,A:A,A684))-(Y684+X684))/400)+1)*O684)))</f>
        <v>318.05688883054415</v>
      </c>
      <c r="AA684" s="18">
        <f t="shared" si="98"/>
        <v>-81.943111169455847</v>
      </c>
      <c r="AB684">
        <f>VLOOKUP($A684,Events!$B:$I,4,FALSE)</f>
        <v>0</v>
      </c>
      <c r="AC684">
        <f>VLOOKUP($A684,Events!$B:$I,5,FALSE)</f>
        <v>0</v>
      </c>
      <c r="AD684">
        <f>VLOOKUP($A684,Events!$B:$I,6,FALSE)</f>
        <v>0</v>
      </c>
      <c r="AE684">
        <f>VLOOKUP($A684,Events!$B:$I,7,FALSE)</f>
        <v>0</v>
      </c>
      <c r="AF684">
        <f>VLOOKUP($A684,Events!$B:$I,8,FALSE)</f>
        <v>0</v>
      </c>
    </row>
    <row r="685" spans="1:32" ht="15" customHeight="1" x14ac:dyDescent="0.3">
      <c r="A685" t="s">
        <v>25019</v>
      </c>
      <c r="B685" t="s">
        <v>24952</v>
      </c>
      <c r="C685" t="s">
        <v>24214</v>
      </c>
      <c r="D685" t="s">
        <v>25094</v>
      </c>
      <c r="E685" t="s">
        <v>20</v>
      </c>
      <c r="F685" t="s">
        <v>108</v>
      </c>
      <c r="G685" s="2" t="s">
        <v>25095</v>
      </c>
      <c r="H685" t="s">
        <v>25</v>
      </c>
      <c r="I685" s="1">
        <v>0</v>
      </c>
      <c r="J685" s="1">
        <v>0</v>
      </c>
      <c r="K685" s="1">
        <v>0</v>
      </c>
      <c r="L685" s="1">
        <v>0</v>
      </c>
      <c r="M685" s="1">
        <v>0</v>
      </c>
      <c r="O685" s="1">
        <f t="shared" si="90"/>
        <v>5</v>
      </c>
      <c r="P685" s="1">
        <f t="shared" si="91"/>
        <v>0</v>
      </c>
      <c r="Q685" s="1">
        <f t="shared" si="92"/>
        <v>0</v>
      </c>
      <c r="R685" s="1">
        <f t="shared" si="93"/>
        <v>5</v>
      </c>
      <c r="S685" s="1">
        <f t="shared" si="94"/>
        <v>0</v>
      </c>
      <c r="T685" s="1">
        <f t="shared" si="95"/>
        <v>0</v>
      </c>
      <c r="U685" s="1">
        <f t="shared" si="96"/>
        <v>0</v>
      </c>
      <c r="V685" s="1">
        <f t="shared" si="97"/>
        <v>0</v>
      </c>
      <c r="W685" s="19">
        <f>VLOOKUP(E685,'Win Rate'!B:I,8,FALSE)</f>
        <v>0.41608391608391609</v>
      </c>
      <c r="X685" s="20">
        <f>VLOOKUP(E685,'Win Rate'!B:J,9,FALSE)</f>
        <v>-58.867803902021024</v>
      </c>
      <c r="Y685" s="18" cm="1">
        <f t="array" ref="Y685">IFERROR(INDEX($Z$2:$Z684,SUMPRODUCT(MAX(ROW($D$2:$D684)*($D685=$D$2:$D684))-1)),_xlfn.IFNA(IF(VLOOKUP(D685,'4.2 Elo (Values)'!A:C,3,FALSE)&gt;0,VLOOKUP(Results!D685,'4.2 Elo (Values)'!A:C,3,FALSE),400),400))</f>
        <v>400</v>
      </c>
      <c r="Z685" s="18">
        <f>Y685+(IFERROR(VLOOKUP(D685,'4.2 Elo (Values)'!A:J,10,FALSE),40)*(V685-(1/(10^(((AVERAGEIFS(Y:Y,A:A,A685)+AVERAGEIFS(X:X,A:A,A685))-(Y685+X685))/400)+1)*O685)))</f>
        <v>325.68794003681688</v>
      </c>
      <c r="AA685" s="18">
        <f t="shared" si="98"/>
        <v>-74.312059963183117</v>
      </c>
      <c r="AB685">
        <f>VLOOKUP($A685,Events!$B:$I,4,FALSE)</f>
        <v>0</v>
      </c>
      <c r="AC685">
        <f>VLOOKUP($A685,Events!$B:$I,5,FALSE)</f>
        <v>0</v>
      </c>
      <c r="AD685">
        <f>VLOOKUP($A685,Events!$B:$I,6,FALSE)</f>
        <v>0</v>
      </c>
      <c r="AE685">
        <f>VLOOKUP($A685,Events!$B:$I,7,FALSE)</f>
        <v>0</v>
      </c>
      <c r="AF685">
        <f>VLOOKUP($A685,Events!$B:$I,8,FALSE)</f>
        <v>0</v>
      </c>
    </row>
    <row r="686" spans="1:32" ht="15" customHeight="1" x14ac:dyDescent="0.3">
      <c r="A686" t="s">
        <v>25019</v>
      </c>
      <c r="B686" t="s">
        <v>24952</v>
      </c>
      <c r="C686" t="s">
        <v>24214</v>
      </c>
      <c r="D686" t="s">
        <v>25096</v>
      </c>
      <c r="E686" t="s">
        <v>42</v>
      </c>
      <c r="F686" t="s">
        <v>24203</v>
      </c>
      <c r="G686" s="2" t="s">
        <v>25097</v>
      </c>
      <c r="H686" t="s">
        <v>25</v>
      </c>
      <c r="I686" s="1">
        <v>0</v>
      </c>
      <c r="J686" s="1">
        <v>0</v>
      </c>
      <c r="K686" s="1">
        <v>0</v>
      </c>
      <c r="O686" s="1">
        <f t="shared" si="90"/>
        <v>3</v>
      </c>
      <c r="P686" s="1">
        <f t="shared" si="91"/>
        <v>0</v>
      </c>
      <c r="Q686" s="1">
        <f t="shared" si="92"/>
        <v>0</v>
      </c>
      <c r="R686" s="1">
        <f t="shared" si="93"/>
        <v>3</v>
      </c>
      <c r="S686" s="1">
        <f t="shared" si="94"/>
        <v>0</v>
      </c>
      <c r="T686" s="1">
        <f t="shared" si="95"/>
        <v>0</v>
      </c>
      <c r="U686" s="1">
        <f t="shared" si="96"/>
        <v>0</v>
      </c>
      <c r="V686" s="1">
        <f t="shared" si="97"/>
        <v>0</v>
      </c>
      <c r="W686" s="19">
        <f>VLOOKUP(E686,'Win Rate'!B:I,8,FALSE)</f>
        <v>0.47570850202429149</v>
      </c>
      <c r="X686" s="20">
        <f>VLOOKUP(E686,'Win Rate'!B:J,9,FALSE)</f>
        <v>-16.89276072380623</v>
      </c>
      <c r="Y686" s="18" cm="1">
        <f t="array" ref="Y686">IFERROR(INDEX($Z$2:$Z685,SUMPRODUCT(MAX(ROW($D$2:$D685)*($D686=$D$2:$D685))-1)),_xlfn.IFNA(IF(VLOOKUP(D686,'4.2 Elo (Values)'!A:C,3,FALSE)&gt;0,VLOOKUP(Results!D686,'4.2 Elo (Values)'!A:C,3,FALSE),400),400))</f>
        <v>400</v>
      </c>
      <c r="Z686" s="18">
        <f>Y686+(IFERROR(VLOOKUP(D686,'4.2 Elo (Values)'!A:J,10,FALSE),40)*(V686-(1/(10^(((AVERAGEIFS(Y:Y,A:A,A686)+AVERAGEIFS(X:X,A:A,A686))-(Y686+X686))/400)+1)*O686)))</f>
        <v>348.46028568318002</v>
      </c>
      <c r="AA686" s="18">
        <f t="shared" si="98"/>
        <v>-51.539714316819982</v>
      </c>
      <c r="AB686">
        <f>VLOOKUP($A686,Events!$B:$I,4,FALSE)</f>
        <v>0</v>
      </c>
      <c r="AC686">
        <f>VLOOKUP($A686,Events!$B:$I,5,FALSE)</f>
        <v>0</v>
      </c>
      <c r="AD686">
        <f>VLOOKUP($A686,Events!$B:$I,6,FALSE)</f>
        <v>0</v>
      </c>
      <c r="AE686">
        <f>VLOOKUP($A686,Events!$B:$I,7,FALSE)</f>
        <v>0</v>
      </c>
      <c r="AF686">
        <f>VLOOKUP($A686,Events!$B:$I,8,FALSE)</f>
        <v>0</v>
      </c>
    </row>
    <row r="687" spans="1:32" ht="15" customHeight="1" x14ac:dyDescent="0.3">
      <c r="A687" t="s">
        <v>25098</v>
      </c>
      <c r="B687" t="s">
        <v>24952</v>
      </c>
      <c r="C687" t="s">
        <v>24378</v>
      </c>
      <c r="D687" t="s">
        <v>762</v>
      </c>
      <c r="E687" t="s">
        <v>77</v>
      </c>
      <c r="F687" t="s">
        <v>473</v>
      </c>
      <c r="G687" s="2" t="s">
        <v>25099</v>
      </c>
      <c r="H687" t="s">
        <v>25</v>
      </c>
      <c r="I687" s="1">
        <v>1</v>
      </c>
      <c r="J687" s="1">
        <v>1</v>
      </c>
      <c r="K687" s="1">
        <v>1</v>
      </c>
      <c r="L687" s="1">
        <v>1</v>
      </c>
      <c r="M687" s="1">
        <v>1</v>
      </c>
      <c r="O687" s="1">
        <f t="shared" si="90"/>
        <v>5</v>
      </c>
      <c r="P687" s="1">
        <f t="shared" si="91"/>
        <v>5</v>
      </c>
      <c r="Q687" s="1">
        <f t="shared" si="92"/>
        <v>0</v>
      </c>
      <c r="R687" s="1">
        <f t="shared" si="93"/>
        <v>0</v>
      </c>
      <c r="S687" s="1">
        <f t="shared" si="94"/>
        <v>1</v>
      </c>
      <c r="T687" s="1">
        <f t="shared" si="95"/>
        <v>1</v>
      </c>
      <c r="U687" s="1">
        <f t="shared" si="96"/>
        <v>1</v>
      </c>
      <c r="V687" s="1">
        <f t="shared" si="97"/>
        <v>5</v>
      </c>
      <c r="W687" s="19">
        <f>VLOOKUP(E687,'Win Rate'!B:I,8,FALSE)</f>
        <v>0.56799999999999995</v>
      </c>
      <c r="X687" s="20">
        <f>VLOOKUP(E687,'Win Rate'!B:J,9,FALSE)</f>
        <v>47.545835558442661</v>
      </c>
      <c r="Y687" s="18" cm="1">
        <f t="array" ref="Y687">IFERROR(INDEX($Z$2:$Z686,SUMPRODUCT(MAX(ROW($D$2:$D686)*($D687=$D$2:$D686))-1)),_xlfn.IFNA(IF(VLOOKUP(D687,'4.2 Elo (Values)'!A:C,3,FALSE)&gt;0,VLOOKUP(Results!D687,'4.2 Elo (Values)'!A:C,3,FALSE),400),400))</f>
        <v>586.42568715992968</v>
      </c>
      <c r="Z687" s="18">
        <f>Y687+(IFERROR(VLOOKUP(D687,'4.2 Elo (Values)'!A:J,10,FALSE),40)*(V687-(1/(10^(((AVERAGEIFS(Y:Y,A:A,A687)+AVERAGEIFS(X:X,A:A,A687))-(Y687+X687))/400)+1)*O687)))</f>
        <v>608.52489246532798</v>
      </c>
      <c r="AA687" s="18">
        <f t="shared" si="98"/>
        <v>22.0992053053983</v>
      </c>
      <c r="AB687">
        <f>VLOOKUP($A687,Events!$B:$I,4,FALSE)</f>
        <v>0</v>
      </c>
      <c r="AC687">
        <f>VLOOKUP($A687,Events!$B:$I,5,FALSE)</f>
        <v>0</v>
      </c>
      <c r="AD687">
        <f>VLOOKUP($A687,Events!$B:$I,6,FALSE)</f>
        <v>0</v>
      </c>
      <c r="AE687">
        <f>VLOOKUP($A687,Events!$B:$I,7,FALSE)</f>
        <v>0</v>
      </c>
      <c r="AF687">
        <f>VLOOKUP($A687,Events!$B:$I,8,FALSE)</f>
        <v>0</v>
      </c>
    </row>
    <row r="688" spans="1:32" ht="15" customHeight="1" x14ac:dyDescent="0.3">
      <c r="A688" s="9" t="s">
        <v>25098</v>
      </c>
      <c r="B688" t="s">
        <v>24952</v>
      </c>
      <c r="C688" t="s">
        <v>24378</v>
      </c>
      <c r="D688" t="s">
        <v>1092</v>
      </c>
      <c r="E688" t="s">
        <v>95</v>
      </c>
      <c r="F688" t="s">
        <v>304</v>
      </c>
      <c r="G688" s="2" t="s">
        <v>25100</v>
      </c>
      <c r="H688" t="s">
        <v>25</v>
      </c>
      <c r="I688" s="1">
        <v>0</v>
      </c>
      <c r="J688" s="1">
        <v>1</v>
      </c>
      <c r="K688" s="1">
        <v>1</v>
      </c>
      <c r="L688" s="1">
        <v>1</v>
      </c>
      <c r="M688" s="1">
        <v>1</v>
      </c>
      <c r="O688" s="1">
        <f t="shared" si="90"/>
        <v>5</v>
      </c>
      <c r="P688" s="1">
        <f t="shared" si="91"/>
        <v>4</v>
      </c>
      <c r="Q688" s="1">
        <f t="shared" si="92"/>
        <v>0</v>
      </c>
      <c r="R688" s="1">
        <f t="shared" si="93"/>
        <v>1</v>
      </c>
      <c r="S688" s="1">
        <f t="shared" si="94"/>
        <v>0</v>
      </c>
      <c r="T688" s="1">
        <f t="shared" si="95"/>
        <v>0</v>
      </c>
      <c r="U688" s="1">
        <f t="shared" si="96"/>
        <v>0</v>
      </c>
      <c r="V688" s="1">
        <f t="shared" si="97"/>
        <v>4</v>
      </c>
      <c r="W688" s="19">
        <f>VLOOKUP(E688,'Win Rate'!B:I,8,FALSE)</f>
        <v>0.5084269662921348</v>
      </c>
      <c r="X688" s="20">
        <f>VLOOKUP(E688,'Win Rate'!B:J,9,FALSE)</f>
        <v>5.8562104731559854</v>
      </c>
      <c r="Y688" s="18" cm="1">
        <f t="array" ref="Y688">IFERROR(INDEX($Z$2:$Z687,SUMPRODUCT(MAX(ROW($D$2:$D687)*($D688=$D$2:$D687))-1)),_xlfn.IFNA(IF(VLOOKUP(D688,'4.2 Elo (Values)'!A:C,3,FALSE)&gt;0,VLOOKUP(Results!D688,'4.2 Elo (Values)'!A:C,3,FALSE),400),400))</f>
        <v>526.86316454325549</v>
      </c>
      <c r="Z688" s="18">
        <f>Y688+(IFERROR(VLOOKUP(D688,'4.2 Elo (Values)'!A:J,10,FALSE),40)*(V688-(1/(10^(((AVERAGEIFS(Y:Y,A:A,A688)+AVERAGEIFS(X:X,A:A,A688))-(Y688+X688))/400)+1)*O688)))</f>
        <v>540.55538442966065</v>
      </c>
      <c r="AA688" s="18">
        <f t="shared" si="98"/>
        <v>13.692219886405155</v>
      </c>
      <c r="AB688">
        <f>VLOOKUP($A688,Events!$B:$I,4,FALSE)</f>
        <v>0</v>
      </c>
      <c r="AC688">
        <f>VLOOKUP($A688,Events!$B:$I,5,FALSE)</f>
        <v>0</v>
      </c>
      <c r="AD688">
        <f>VLOOKUP($A688,Events!$B:$I,6,FALSE)</f>
        <v>0</v>
      </c>
      <c r="AE688">
        <f>VLOOKUP($A688,Events!$B:$I,7,FALSE)</f>
        <v>0</v>
      </c>
      <c r="AF688">
        <f>VLOOKUP($A688,Events!$B:$I,8,FALSE)</f>
        <v>0</v>
      </c>
    </row>
    <row r="689" spans="1:32" ht="15" customHeight="1" x14ac:dyDescent="0.3">
      <c r="A689" s="9" t="s">
        <v>25098</v>
      </c>
      <c r="B689" t="s">
        <v>24952</v>
      </c>
      <c r="C689" t="s">
        <v>24378</v>
      </c>
      <c r="D689" t="s">
        <v>25101</v>
      </c>
      <c r="E689" t="s">
        <v>42</v>
      </c>
      <c r="F689" t="s">
        <v>412</v>
      </c>
      <c r="G689" s="2" t="s">
        <v>25102</v>
      </c>
      <c r="H689" t="s">
        <v>25</v>
      </c>
      <c r="I689" s="1">
        <v>1</v>
      </c>
      <c r="J689" s="1">
        <v>1</v>
      </c>
      <c r="K689" s="1">
        <v>1</v>
      </c>
      <c r="L689" s="1">
        <v>1</v>
      </c>
      <c r="M689" s="1">
        <v>0</v>
      </c>
      <c r="O689" s="1">
        <f t="shared" si="90"/>
        <v>5</v>
      </c>
      <c r="P689" s="1">
        <f t="shared" si="91"/>
        <v>4</v>
      </c>
      <c r="Q689" s="1">
        <f t="shared" si="92"/>
        <v>0</v>
      </c>
      <c r="R689" s="1">
        <f t="shared" si="93"/>
        <v>1</v>
      </c>
      <c r="S689" s="1">
        <f t="shared" si="94"/>
        <v>1</v>
      </c>
      <c r="T689" s="1">
        <f t="shared" si="95"/>
        <v>1</v>
      </c>
      <c r="U689" s="1">
        <f t="shared" si="96"/>
        <v>0</v>
      </c>
      <c r="V689" s="1">
        <f t="shared" si="97"/>
        <v>4</v>
      </c>
      <c r="W689" s="19">
        <f>VLOOKUP(E689,'Win Rate'!B:I,8,FALSE)</f>
        <v>0.47570850202429149</v>
      </c>
      <c r="X689" s="20">
        <f>VLOOKUP(E689,'Win Rate'!B:J,9,FALSE)</f>
        <v>-16.89276072380623</v>
      </c>
      <c r="Y689" s="18" cm="1">
        <f t="array" ref="Y689">IFERROR(INDEX($Z$2:$Z688,SUMPRODUCT(MAX(ROW($D$2:$D688)*($D689=$D$2:$D688))-1)),_xlfn.IFNA(IF(VLOOKUP(D689,'4.2 Elo (Values)'!A:C,3,FALSE)&gt;0,VLOOKUP(Results!D689,'4.2 Elo (Values)'!A:C,3,FALSE),400),400))</f>
        <v>400</v>
      </c>
      <c r="Z689" s="18">
        <f>Y689+(IFERROR(VLOOKUP(D689,'4.2 Elo (Values)'!A:J,10,FALSE),40)*(V689-(1/(10^(((AVERAGEIFS(Y:Y,A:A,A689)+AVERAGEIFS(X:X,A:A,A689))-(Y689+X689))/400)+1)*O689)))</f>
        <v>469.18386823107971</v>
      </c>
      <c r="AA689" s="18">
        <f t="shared" si="98"/>
        <v>69.183868231079714</v>
      </c>
      <c r="AB689">
        <f>VLOOKUP($A689,Events!$B:$I,4,FALSE)</f>
        <v>0</v>
      </c>
      <c r="AC689">
        <f>VLOOKUP($A689,Events!$B:$I,5,FALSE)</f>
        <v>0</v>
      </c>
      <c r="AD689">
        <f>VLOOKUP($A689,Events!$B:$I,6,FALSE)</f>
        <v>0</v>
      </c>
      <c r="AE689">
        <f>VLOOKUP($A689,Events!$B:$I,7,FALSE)</f>
        <v>0</v>
      </c>
      <c r="AF689">
        <f>VLOOKUP($A689,Events!$B:$I,8,FALSE)</f>
        <v>0</v>
      </c>
    </row>
    <row r="690" spans="1:32" ht="15" customHeight="1" x14ac:dyDescent="0.3">
      <c r="A690" s="9" t="s">
        <v>25098</v>
      </c>
      <c r="B690" t="s">
        <v>24952</v>
      </c>
      <c r="C690" t="s">
        <v>24378</v>
      </c>
      <c r="D690" t="s">
        <v>574</v>
      </c>
      <c r="E690" t="s">
        <v>103</v>
      </c>
      <c r="F690" t="s">
        <v>24206</v>
      </c>
      <c r="G690" s="2" t="s">
        <v>25103</v>
      </c>
      <c r="H690" t="s">
        <v>25</v>
      </c>
      <c r="I690" s="1">
        <v>1</v>
      </c>
      <c r="J690" s="1">
        <v>1</v>
      </c>
      <c r="K690" s="1">
        <v>1</v>
      </c>
      <c r="L690" s="1">
        <v>0</v>
      </c>
      <c r="M690" s="1">
        <v>1</v>
      </c>
      <c r="O690" s="1">
        <f t="shared" si="90"/>
        <v>5</v>
      </c>
      <c r="P690" s="1">
        <f t="shared" si="91"/>
        <v>4</v>
      </c>
      <c r="Q690" s="1">
        <f t="shared" si="92"/>
        <v>0</v>
      </c>
      <c r="R690" s="1">
        <f t="shared" si="93"/>
        <v>1</v>
      </c>
      <c r="S690" s="1">
        <f t="shared" si="94"/>
        <v>1</v>
      </c>
      <c r="T690" s="1">
        <f t="shared" si="95"/>
        <v>0</v>
      </c>
      <c r="U690" s="1">
        <f t="shared" si="96"/>
        <v>0</v>
      </c>
      <c r="V690" s="1">
        <f t="shared" si="97"/>
        <v>4</v>
      </c>
      <c r="W690" s="19">
        <f>VLOOKUP(E690,'Win Rate'!B:I,8,FALSE)</f>
        <v>0.59113300492610843</v>
      </c>
      <c r="X690" s="20">
        <f>VLOOKUP(E690,'Win Rate'!B:J,9,FALSE)</f>
        <v>64.041261468620419</v>
      </c>
      <c r="Y690" s="18" cm="1">
        <f t="array" ref="Y690">IFERROR(INDEX($Z$2:$Z689,SUMPRODUCT(MAX(ROW($D$2:$D689)*($D690=$D$2:$D689))-1)),_xlfn.IFNA(IF(VLOOKUP(D690,'4.2 Elo (Values)'!A:C,3,FALSE)&gt;0,VLOOKUP(Results!D690,'4.2 Elo (Values)'!A:C,3,FALSE),400),400))</f>
        <v>702.45732303999864</v>
      </c>
      <c r="Z690" s="18">
        <f>Y690+(IFERROR(VLOOKUP(D690,'4.2 Elo (Values)'!A:J,10,FALSE),40)*(V690-(1/(10^(((AVERAGEIFS(Y:Y,A:A,A690)+AVERAGEIFS(X:X,A:A,A690))-(Y690+X690))/400)+1)*O690)))</f>
        <v>694.14049043255295</v>
      </c>
      <c r="AA690" s="18">
        <f t="shared" si="98"/>
        <v>-8.31683260744569</v>
      </c>
      <c r="AB690">
        <f>VLOOKUP($A690,Events!$B:$I,4,FALSE)</f>
        <v>0</v>
      </c>
      <c r="AC690">
        <f>VLOOKUP($A690,Events!$B:$I,5,FALSE)</f>
        <v>0</v>
      </c>
      <c r="AD690">
        <f>VLOOKUP($A690,Events!$B:$I,6,FALSE)</f>
        <v>0</v>
      </c>
      <c r="AE690">
        <f>VLOOKUP($A690,Events!$B:$I,7,FALSE)</f>
        <v>0</v>
      </c>
      <c r="AF690">
        <f>VLOOKUP($A690,Events!$B:$I,8,FALSE)</f>
        <v>0</v>
      </c>
    </row>
    <row r="691" spans="1:32" ht="15" customHeight="1" x14ac:dyDescent="0.3">
      <c r="A691" s="9" t="s">
        <v>25098</v>
      </c>
      <c r="B691" t="s">
        <v>24952</v>
      </c>
      <c r="C691" t="s">
        <v>24378</v>
      </c>
      <c r="D691" t="s">
        <v>804</v>
      </c>
      <c r="E691" t="s">
        <v>146</v>
      </c>
      <c r="F691" t="s">
        <v>163</v>
      </c>
      <c r="G691" s="2" t="s">
        <v>25104</v>
      </c>
      <c r="H691" t="s">
        <v>25</v>
      </c>
      <c r="I691" s="1">
        <v>1</v>
      </c>
      <c r="J691" s="1">
        <v>1</v>
      </c>
      <c r="K691" s="1">
        <v>0</v>
      </c>
      <c r="L691" s="1">
        <v>1</v>
      </c>
      <c r="M691" s="1">
        <v>1</v>
      </c>
      <c r="O691" s="1">
        <f t="shared" si="90"/>
        <v>5</v>
      </c>
      <c r="P691" s="1">
        <f t="shared" si="91"/>
        <v>4</v>
      </c>
      <c r="Q691" s="1">
        <f t="shared" si="92"/>
        <v>0</v>
      </c>
      <c r="R691" s="1">
        <f t="shared" si="93"/>
        <v>1</v>
      </c>
      <c r="S691" s="1">
        <f t="shared" si="94"/>
        <v>0</v>
      </c>
      <c r="T691" s="1">
        <f t="shared" si="95"/>
        <v>0</v>
      </c>
      <c r="U691" s="1">
        <f t="shared" si="96"/>
        <v>0</v>
      </c>
      <c r="V691" s="1">
        <f t="shared" si="97"/>
        <v>4</v>
      </c>
      <c r="W691" s="19">
        <f>VLOOKUP(E691,'Win Rate'!B:I,8,FALSE)</f>
        <v>0.48071216617210683</v>
      </c>
      <c r="X691" s="20">
        <f>VLOOKUP(E691,'Win Rate'!B:J,9,FALSE)</f>
        <v>-13.409213657465418</v>
      </c>
      <c r="Y691" s="18" cm="1">
        <f t="array" ref="Y691">IFERROR(INDEX($Z$2:$Z690,SUMPRODUCT(MAX(ROW($D$2:$D690)*($D691=$D$2:$D690))-1)),_xlfn.IFNA(IF(VLOOKUP(D691,'4.2 Elo (Values)'!A:C,3,FALSE)&gt;0,VLOOKUP(Results!D691,'4.2 Elo (Values)'!A:C,3,FALSE),400),400))</f>
        <v>561.71211876750226</v>
      </c>
      <c r="Z691" s="18">
        <f>Y691+(IFERROR(VLOOKUP(D691,'4.2 Elo (Values)'!A:J,10,FALSE),40)*(V691-(1/(10^(((AVERAGEIFS(Y:Y,A:A,A691)+AVERAGEIFS(X:X,A:A,A691))-(Y691+X691))/400)+1)*O691)))</f>
        <v>573.43045543133053</v>
      </c>
      <c r="AA691" s="18">
        <f t="shared" si="98"/>
        <v>11.718336663828268</v>
      </c>
      <c r="AB691">
        <f>VLOOKUP($A691,Events!$B:$I,4,FALSE)</f>
        <v>0</v>
      </c>
      <c r="AC691">
        <f>VLOOKUP($A691,Events!$B:$I,5,FALSE)</f>
        <v>0</v>
      </c>
      <c r="AD691">
        <f>VLOOKUP($A691,Events!$B:$I,6,FALSE)</f>
        <v>0</v>
      </c>
      <c r="AE691">
        <f>VLOOKUP($A691,Events!$B:$I,7,FALSE)</f>
        <v>0</v>
      </c>
      <c r="AF691">
        <f>VLOOKUP($A691,Events!$B:$I,8,FALSE)</f>
        <v>0</v>
      </c>
    </row>
    <row r="692" spans="1:32" ht="15" customHeight="1" x14ac:dyDescent="0.3">
      <c r="A692" s="9" t="s">
        <v>25098</v>
      </c>
      <c r="B692" t="s">
        <v>24952</v>
      </c>
      <c r="C692" t="s">
        <v>24378</v>
      </c>
      <c r="D692" t="s">
        <v>25105</v>
      </c>
      <c r="E692" t="s">
        <v>479</v>
      </c>
      <c r="F692" t="s">
        <v>184</v>
      </c>
      <c r="G692" s="2" t="s">
        <v>25106</v>
      </c>
      <c r="H692" t="s">
        <v>25</v>
      </c>
      <c r="I692" s="1">
        <v>1</v>
      </c>
      <c r="J692" s="1">
        <v>1</v>
      </c>
      <c r="K692" s="1">
        <v>1</v>
      </c>
      <c r="L692" s="1">
        <v>0</v>
      </c>
      <c r="M692" s="1">
        <v>1</v>
      </c>
      <c r="O692" s="1">
        <f t="shared" si="90"/>
        <v>5</v>
      </c>
      <c r="P692" s="1">
        <f t="shared" si="91"/>
        <v>4</v>
      </c>
      <c r="Q692" s="1">
        <f t="shared" si="92"/>
        <v>0</v>
      </c>
      <c r="R692" s="1">
        <f t="shared" si="93"/>
        <v>1</v>
      </c>
      <c r="S692" s="1">
        <f t="shared" si="94"/>
        <v>1</v>
      </c>
      <c r="T692" s="1">
        <f t="shared" si="95"/>
        <v>0</v>
      </c>
      <c r="U692" s="1">
        <f t="shared" si="96"/>
        <v>0</v>
      </c>
      <c r="V692" s="1">
        <f t="shared" si="97"/>
        <v>4</v>
      </c>
      <c r="W692" s="19">
        <f>VLOOKUP(E692,'Win Rate'!B:I,8,FALSE)</f>
        <v>0.5723140495867769</v>
      </c>
      <c r="X692" s="20">
        <f>VLOOKUP(E692,'Win Rate'!B:J,9,FALSE)</f>
        <v>50.603769443012347</v>
      </c>
      <c r="Y692" s="18" cm="1">
        <f t="array" ref="Y692">IFERROR(INDEX($Z$2:$Z691,SUMPRODUCT(MAX(ROW($D$2:$D691)*($D692=$D$2:$D691))-1)),_xlfn.IFNA(IF(VLOOKUP(D692,'4.2 Elo (Values)'!A:C,3,FALSE)&gt;0,VLOOKUP(Results!D692,'4.2 Elo (Values)'!A:C,3,FALSE),400),400))</f>
        <v>400</v>
      </c>
      <c r="Z692" s="18">
        <f>Y692+(IFERROR(VLOOKUP(D692,'4.2 Elo (Values)'!A:J,10,FALSE),40)*(V692-(1/(10^(((AVERAGEIFS(Y:Y,A:A,A692)+AVERAGEIFS(X:X,A:A,A692))-(Y692+X692))/400)+1)*O692)))</f>
        <v>449.81816209975034</v>
      </c>
      <c r="AA692" s="18">
        <f t="shared" si="98"/>
        <v>49.818162099750339</v>
      </c>
      <c r="AB692">
        <f>VLOOKUP($A692,Events!$B:$I,4,FALSE)</f>
        <v>0</v>
      </c>
      <c r="AC692">
        <f>VLOOKUP($A692,Events!$B:$I,5,FALSE)</f>
        <v>0</v>
      </c>
      <c r="AD692">
        <f>VLOOKUP($A692,Events!$B:$I,6,FALSE)</f>
        <v>0</v>
      </c>
      <c r="AE692">
        <f>VLOOKUP($A692,Events!$B:$I,7,FALSE)</f>
        <v>0</v>
      </c>
      <c r="AF692">
        <f>VLOOKUP($A692,Events!$B:$I,8,FALSE)</f>
        <v>0</v>
      </c>
    </row>
    <row r="693" spans="1:32" ht="15" customHeight="1" x14ac:dyDescent="0.3">
      <c r="A693" s="9" t="s">
        <v>25098</v>
      </c>
      <c r="B693" t="s">
        <v>24952</v>
      </c>
      <c r="C693" t="s">
        <v>24378</v>
      </c>
      <c r="D693" t="s">
        <v>4461</v>
      </c>
      <c r="E693" t="s">
        <v>121</v>
      </c>
      <c r="F693" t="s">
        <v>24207</v>
      </c>
      <c r="G693" s="2" t="s">
        <v>25107</v>
      </c>
      <c r="H693" t="s">
        <v>25</v>
      </c>
      <c r="I693" s="1">
        <v>0</v>
      </c>
      <c r="J693" s="1">
        <v>1</v>
      </c>
      <c r="K693" s="1">
        <v>1</v>
      </c>
      <c r="L693" s="1">
        <v>0</v>
      </c>
      <c r="M693" s="1">
        <v>1</v>
      </c>
      <c r="O693" s="1">
        <f t="shared" si="90"/>
        <v>5</v>
      </c>
      <c r="P693" s="1">
        <f t="shared" si="91"/>
        <v>3</v>
      </c>
      <c r="Q693" s="1">
        <f t="shared" si="92"/>
        <v>0</v>
      </c>
      <c r="R693" s="1">
        <f t="shared" si="93"/>
        <v>2</v>
      </c>
      <c r="S693" s="1">
        <f t="shared" si="94"/>
        <v>0</v>
      </c>
      <c r="T693" s="1">
        <f t="shared" si="95"/>
        <v>0</v>
      </c>
      <c r="U693" s="1">
        <f t="shared" si="96"/>
        <v>0</v>
      </c>
      <c r="V693" s="1">
        <f t="shared" si="97"/>
        <v>3</v>
      </c>
      <c r="W693" s="19">
        <f>VLOOKUP(E693,'Win Rate'!B:I,8,FALSE)</f>
        <v>0.60373443983402486</v>
      </c>
      <c r="X693" s="20">
        <f>VLOOKUP(E693,'Win Rate'!B:J,9,FALSE)</f>
        <v>73.143848695271856</v>
      </c>
      <c r="Y693" s="18" cm="1">
        <f t="array" ref="Y693">IFERROR(INDEX($Z$2:$Z692,SUMPRODUCT(MAX(ROW($D$2:$D692)*($D693=$D$2:$D692))-1)),_xlfn.IFNA(IF(VLOOKUP(D693,'4.2 Elo (Values)'!A:C,3,FALSE)&gt;0,VLOOKUP(Results!D693,'4.2 Elo (Values)'!A:C,3,FALSE),400),400))</f>
        <v>424.77385009720194</v>
      </c>
      <c r="Z693" s="18">
        <f>Y693+(IFERROR(VLOOKUP(D693,'4.2 Elo (Values)'!A:J,10,FALSE),40)*(V693-(1/(10^(((AVERAGEIFS(Y:Y,A:A,A693)+AVERAGEIFS(X:X,A:A,A693))-(Y693+X693))/400)+1)*O693)))</f>
        <v>421.37991375435348</v>
      </c>
      <c r="AA693" s="18">
        <f t="shared" si="98"/>
        <v>-3.3939363428484626</v>
      </c>
      <c r="AB693">
        <f>VLOOKUP($A693,Events!$B:$I,4,FALSE)</f>
        <v>0</v>
      </c>
      <c r="AC693">
        <f>VLOOKUP($A693,Events!$B:$I,5,FALSE)</f>
        <v>0</v>
      </c>
      <c r="AD693">
        <f>VLOOKUP($A693,Events!$B:$I,6,FALSE)</f>
        <v>0</v>
      </c>
      <c r="AE693">
        <f>VLOOKUP($A693,Events!$B:$I,7,FALSE)</f>
        <v>0</v>
      </c>
      <c r="AF693">
        <f>VLOOKUP($A693,Events!$B:$I,8,FALSE)</f>
        <v>0</v>
      </c>
    </row>
    <row r="694" spans="1:32" ht="15" customHeight="1" x14ac:dyDescent="0.3">
      <c r="A694" s="9" t="s">
        <v>25098</v>
      </c>
      <c r="B694" t="s">
        <v>24952</v>
      </c>
      <c r="C694" t="s">
        <v>24378</v>
      </c>
      <c r="D694" t="s">
        <v>7814</v>
      </c>
      <c r="E694" t="s">
        <v>45</v>
      </c>
      <c r="F694" t="s">
        <v>24199</v>
      </c>
      <c r="G694" s="2" t="s">
        <v>25108</v>
      </c>
      <c r="H694" t="s">
        <v>25</v>
      </c>
      <c r="I694" s="1">
        <v>0</v>
      </c>
      <c r="J694" s="1">
        <v>1</v>
      </c>
      <c r="K694" s="1">
        <v>1</v>
      </c>
      <c r="L694" s="1">
        <v>1</v>
      </c>
      <c r="M694" s="1">
        <v>0</v>
      </c>
      <c r="O694" s="1">
        <f t="shared" si="90"/>
        <v>5</v>
      </c>
      <c r="P694" s="1">
        <f t="shared" si="91"/>
        <v>3</v>
      </c>
      <c r="Q694" s="1">
        <f t="shared" si="92"/>
        <v>0</v>
      </c>
      <c r="R694" s="1">
        <f t="shared" si="93"/>
        <v>2</v>
      </c>
      <c r="S694" s="1">
        <f t="shared" si="94"/>
        <v>0</v>
      </c>
      <c r="T694" s="1">
        <f t="shared" si="95"/>
        <v>0</v>
      </c>
      <c r="U694" s="1">
        <f t="shared" si="96"/>
        <v>0</v>
      </c>
      <c r="V694" s="1">
        <f t="shared" si="97"/>
        <v>3</v>
      </c>
      <c r="W694" s="19">
        <f>VLOOKUP(E694,'Win Rate'!B:I,8,FALSE)</f>
        <v>0.42152466367713004</v>
      </c>
      <c r="X694" s="20">
        <f>VLOOKUP(E694,'Win Rate'!B:J,9,FALSE)</f>
        <v>-54.98474267982013</v>
      </c>
      <c r="Y694" s="18" cm="1">
        <f t="array" ref="Y694">IFERROR(INDEX($Z$2:$Z693,SUMPRODUCT(MAX(ROW($D$2:$D693)*($D694=$D$2:$D693))-1)),_xlfn.IFNA(IF(VLOOKUP(D694,'4.2 Elo (Values)'!A:C,3,FALSE)&gt;0,VLOOKUP(Results!D694,'4.2 Elo (Values)'!A:C,3,FALSE),400),400))</f>
        <v>401.01665279804229</v>
      </c>
      <c r="Z694" s="18">
        <f>Y694+(IFERROR(VLOOKUP(D694,'4.2 Elo (Values)'!A:J,10,FALSE),40)*(V694-(1/(10^(((AVERAGEIFS(Y:Y,A:A,A694)+AVERAGEIFS(X:X,A:A,A694))-(Y694+X694))/400)+1)*O694)))</f>
        <v>440.63975272491462</v>
      </c>
      <c r="AA694" s="18">
        <f t="shared" si="98"/>
        <v>39.623099926872328</v>
      </c>
      <c r="AB694">
        <f>VLOOKUP($A694,Events!$B:$I,4,FALSE)</f>
        <v>0</v>
      </c>
      <c r="AC694">
        <f>VLOOKUP($A694,Events!$B:$I,5,FALSE)</f>
        <v>0</v>
      </c>
      <c r="AD694">
        <f>VLOOKUP($A694,Events!$B:$I,6,FALSE)</f>
        <v>0</v>
      </c>
      <c r="AE694">
        <f>VLOOKUP($A694,Events!$B:$I,7,FALSE)</f>
        <v>0</v>
      </c>
      <c r="AF694">
        <f>VLOOKUP($A694,Events!$B:$I,8,FALSE)</f>
        <v>0</v>
      </c>
    </row>
    <row r="695" spans="1:32" ht="15" customHeight="1" x14ac:dyDescent="0.3">
      <c r="A695" s="9" t="s">
        <v>25098</v>
      </c>
      <c r="B695" t="s">
        <v>24952</v>
      </c>
      <c r="C695" t="s">
        <v>24378</v>
      </c>
      <c r="D695" t="s">
        <v>926</v>
      </c>
      <c r="E695" t="s">
        <v>39</v>
      </c>
      <c r="F695" t="s">
        <v>40</v>
      </c>
      <c r="G695" s="2" t="s">
        <v>25109</v>
      </c>
      <c r="H695" t="s">
        <v>25</v>
      </c>
      <c r="I695" s="1">
        <v>1</v>
      </c>
      <c r="J695" s="1">
        <v>1</v>
      </c>
      <c r="K695" s="1">
        <v>0</v>
      </c>
      <c r="L695" s="1">
        <v>0</v>
      </c>
      <c r="M695" s="1">
        <v>1</v>
      </c>
      <c r="O695" s="1">
        <f t="shared" si="90"/>
        <v>5</v>
      </c>
      <c r="P695" s="1">
        <f t="shared" si="91"/>
        <v>3</v>
      </c>
      <c r="Q695" s="1">
        <f t="shared" si="92"/>
        <v>0</v>
      </c>
      <c r="R695" s="1">
        <f t="shared" si="93"/>
        <v>2</v>
      </c>
      <c r="S695" s="1">
        <f t="shared" si="94"/>
        <v>0</v>
      </c>
      <c r="T695" s="1">
        <f t="shared" si="95"/>
        <v>0</v>
      </c>
      <c r="U695" s="1">
        <f t="shared" si="96"/>
        <v>0</v>
      </c>
      <c r="V695" s="1">
        <f t="shared" si="97"/>
        <v>3</v>
      </c>
      <c r="W695" s="19">
        <f>VLOOKUP(E695,'Win Rate'!B:I,8,FALSE)</f>
        <v>0.42931034482758623</v>
      </c>
      <c r="X695" s="20">
        <f>VLOOKUP(E695,'Win Rate'!B:J,9,FALSE)</f>
        <v>-49.451458671992945</v>
      </c>
      <c r="Y695" s="18" cm="1">
        <f t="array" ref="Y695">IFERROR(INDEX($Z$2:$Z694,SUMPRODUCT(MAX(ROW($D$2:$D694)*($D695=$D$2:$D694))-1)),_xlfn.IFNA(IF(VLOOKUP(D695,'4.2 Elo (Values)'!A:C,3,FALSE)&gt;0,VLOOKUP(Results!D695,'4.2 Elo (Values)'!A:C,3,FALSE),400),400))</f>
        <v>549.2667872782929</v>
      </c>
      <c r="Z695" s="18">
        <f>Y695+(IFERROR(VLOOKUP(D695,'4.2 Elo (Values)'!A:J,10,FALSE),40)*(V695-(1/(10^(((AVERAGEIFS(Y:Y,A:A,A695)+AVERAGEIFS(X:X,A:A,A695))-(Y695+X695))/400)+1)*O695)))</f>
        <v>547.31200582038809</v>
      </c>
      <c r="AA695" s="18">
        <f t="shared" si="98"/>
        <v>-1.9547814579048008</v>
      </c>
      <c r="AB695">
        <f>VLOOKUP($A695,Events!$B:$I,4,FALSE)</f>
        <v>0</v>
      </c>
      <c r="AC695">
        <f>VLOOKUP($A695,Events!$B:$I,5,FALSE)</f>
        <v>0</v>
      </c>
      <c r="AD695">
        <f>VLOOKUP($A695,Events!$B:$I,6,FALSE)</f>
        <v>0</v>
      </c>
      <c r="AE695">
        <f>VLOOKUP($A695,Events!$B:$I,7,FALSE)</f>
        <v>0</v>
      </c>
      <c r="AF695">
        <f>VLOOKUP($A695,Events!$B:$I,8,FALSE)</f>
        <v>0</v>
      </c>
    </row>
    <row r="696" spans="1:32" ht="15" customHeight="1" x14ac:dyDescent="0.3">
      <c r="A696" s="9" t="s">
        <v>25098</v>
      </c>
      <c r="B696" t="s">
        <v>24952</v>
      </c>
      <c r="C696" t="s">
        <v>24378</v>
      </c>
      <c r="D696" t="s">
        <v>25110</v>
      </c>
      <c r="E696" t="s">
        <v>22</v>
      </c>
      <c r="F696" t="s">
        <v>24554</v>
      </c>
      <c r="G696" s="2" t="s">
        <v>25111</v>
      </c>
      <c r="H696" t="s">
        <v>25</v>
      </c>
      <c r="I696" s="1">
        <v>1</v>
      </c>
      <c r="J696" s="1">
        <v>0</v>
      </c>
      <c r="K696" s="1">
        <v>0</v>
      </c>
      <c r="L696" s="1">
        <v>1</v>
      </c>
      <c r="M696" s="1">
        <v>1</v>
      </c>
      <c r="O696" s="1">
        <f t="shared" si="90"/>
        <v>5</v>
      </c>
      <c r="P696" s="1">
        <f t="shared" si="91"/>
        <v>3</v>
      </c>
      <c r="Q696" s="1">
        <f t="shared" si="92"/>
        <v>0</v>
      </c>
      <c r="R696" s="1">
        <f t="shared" si="93"/>
        <v>2</v>
      </c>
      <c r="S696" s="1">
        <f t="shared" si="94"/>
        <v>0</v>
      </c>
      <c r="T696" s="1">
        <f t="shared" si="95"/>
        <v>0</v>
      </c>
      <c r="U696" s="1">
        <f t="shared" si="96"/>
        <v>0</v>
      </c>
      <c r="V696" s="1">
        <f t="shared" si="97"/>
        <v>3</v>
      </c>
      <c r="W696" s="19">
        <f>VLOOKUP(E696,'Win Rate'!B:I,8,FALSE)</f>
        <v>0.5028490028490028</v>
      </c>
      <c r="X696" s="20">
        <f>VLOOKUP(E696,'Win Rate'!B:J,9,FALSE)</f>
        <v>1.9797113714570256</v>
      </c>
      <c r="Y696" s="18" cm="1">
        <f t="array" ref="Y696">IFERROR(INDEX($Z$2:$Z695,SUMPRODUCT(MAX(ROW($D$2:$D695)*($D696=$D$2:$D695))-1)),_xlfn.IFNA(IF(VLOOKUP(D696,'4.2 Elo (Values)'!A:C,3,FALSE)&gt;0,VLOOKUP(Results!D696,'4.2 Elo (Values)'!A:C,3,FALSE),400),400))</f>
        <v>373.79073282014406</v>
      </c>
      <c r="Z696" s="18">
        <f>Y696+(IFERROR(VLOOKUP(D696,'4.2 Elo (Values)'!A:J,10,FALSE),40)*(V696-(1/(10^(((AVERAGEIFS(Y:Y,A:A,A696)+AVERAGEIFS(X:X,A:A,A696))-(Y696+X696))/400)+1)*O696)))</f>
        <v>389.42742976418049</v>
      </c>
      <c r="AA696" s="18">
        <f t="shared" si="98"/>
        <v>15.63669694403643</v>
      </c>
      <c r="AB696">
        <f>VLOOKUP($A696,Events!$B:$I,4,FALSE)</f>
        <v>0</v>
      </c>
      <c r="AC696">
        <f>VLOOKUP($A696,Events!$B:$I,5,FALSE)</f>
        <v>0</v>
      </c>
      <c r="AD696">
        <f>VLOOKUP($A696,Events!$B:$I,6,FALSE)</f>
        <v>0</v>
      </c>
      <c r="AE696">
        <f>VLOOKUP($A696,Events!$B:$I,7,FALSE)</f>
        <v>0</v>
      </c>
      <c r="AF696">
        <f>VLOOKUP($A696,Events!$B:$I,8,FALSE)</f>
        <v>0</v>
      </c>
    </row>
    <row r="697" spans="1:32" ht="15" customHeight="1" x14ac:dyDescent="0.3">
      <c r="A697" s="9" t="s">
        <v>25098</v>
      </c>
      <c r="B697" t="s">
        <v>24952</v>
      </c>
      <c r="C697" t="s">
        <v>24378</v>
      </c>
      <c r="D697" t="s">
        <v>2650</v>
      </c>
      <c r="E697" t="s">
        <v>49</v>
      </c>
      <c r="F697" t="s">
        <v>62</v>
      </c>
      <c r="G697" s="2" t="s">
        <v>25112</v>
      </c>
      <c r="H697" t="s">
        <v>25</v>
      </c>
      <c r="I697" s="1">
        <v>0</v>
      </c>
      <c r="J697" s="1">
        <v>0</v>
      </c>
      <c r="K697" s="1">
        <v>1</v>
      </c>
      <c r="L697" s="1">
        <v>1</v>
      </c>
      <c r="M697" s="1">
        <v>1</v>
      </c>
      <c r="O697" s="1">
        <f t="shared" si="90"/>
        <v>5</v>
      </c>
      <c r="P697" s="1">
        <f t="shared" si="91"/>
        <v>3</v>
      </c>
      <c r="Q697" s="1">
        <f t="shared" si="92"/>
        <v>0</v>
      </c>
      <c r="R697" s="1">
        <f t="shared" si="93"/>
        <v>2</v>
      </c>
      <c r="S697" s="1">
        <f t="shared" si="94"/>
        <v>0</v>
      </c>
      <c r="T697" s="1">
        <f t="shared" si="95"/>
        <v>0</v>
      </c>
      <c r="U697" s="1">
        <f t="shared" si="96"/>
        <v>0</v>
      </c>
      <c r="V697" s="1">
        <f t="shared" si="97"/>
        <v>3</v>
      </c>
      <c r="W697" s="19">
        <f>VLOOKUP(E697,'Win Rate'!B:I,8,FALSE)</f>
        <v>0.45549738219895286</v>
      </c>
      <c r="X697" s="20">
        <f>VLOOKUP(E697,'Win Rate'!B:J,9,FALSE)</f>
        <v>-31.005634672064751</v>
      </c>
      <c r="Y697" s="18" cm="1">
        <f t="array" ref="Y697">IFERROR(INDEX($Z$2:$Z696,SUMPRODUCT(MAX(ROW($D$2:$D696)*($D697=$D$2:$D696))-1)),_xlfn.IFNA(IF(VLOOKUP(D697,'4.2 Elo (Values)'!A:C,3,FALSE)&gt;0,VLOOKUP(Results!D697,'4.2 Elo (Values)'!A:C,3,FALSE),400),400))</f>
        <v>441.88017413635026</v>
      </c>
      <c r="Z697" s="18">
        <f>Y697+(IFERROR(VLOOKUP(D697,'4.2 Elo (Values)'!A:J,10,FALSE),40)*(V697-(1/(10^(((AVERAGEIFS(Y:Y,A:A,A697)+AVERAGEIFS(X:X,A:A,A697))-(Y697+X697))/400)+1)*O697)))</f>
        <v>452.48901815081086</v>
      </c>
      <c r="AA697" s="18">
        <f t="shared" si="98"/>
        <v>10.608844014460601</v>
      </c>
      <c r="AB697">
        <f>VLOOKUP($A697,Events!$B:$I,4,FALSE)</f>
        <v>0</v>
      </c>
      <c r="AC697">
        <f>VLOOKUP($A697,Events!$B:$I,5,FALSE)</f>
        <v>0</v>
      </c>
      <c r="AD697">
        <f>VLOOKUP($A697,Events!$B:$I,6,FALSE)</f>
        <v>0</v>
      </c>
      <c r="AE697">
        <f>VLOOKUP($A697,Events!$B:$I,7,FALSE)</f>
        <v>0</v>
      </c>
      <c r="AF697">
        <f>VLOOKUP($A697,Events!$B:$I,8,FALSE)</f>
        <v>0</v>
      </c>
    </row>
    <row r="698" spans="1:32" ht="15" customHeight="1" x14ac:dyDescent="0.3">
      <c r="A698" s="9" t="s">
        <v>25098</v>
      </c>
      <c r="B698" t="s">
        <v>24952</v>
      </c>
      <c r="C698" t="s">
        <v>24378</v>
      </c>
      <c r="D698" t="s">
        <v>818</v>
      </c>
      <c r="E698" t="s">
        <v>95</v>
      </c>
      <c r="F698" t="s">
        <v>304</v>
      </c>
      <c r="G698" s="2" t="s">
        <v>25113</v>
      </c>
      <c r="H698" t="s">
        <v>25</v>
      </c>
      <c r="I698" s="1">
        <v>1</v>
      </c>
      <c r="J698" s="1">
        <v>0</v>
      </c>
      <c r="K698" s="1">
        <v>1</v>
      </c>
      <c r="L698" s="1">
        <v>1</v>
      </c>
      <c r="M698" s="1">
        <v>0</v>
      </c>
      <c r="O698" s="1">
        <f t="shared" si="90"/>
        <v>5</v>
      </c>
      <c r="P698" s="1">
        <f t="shared" si="91"/>
        <v>3</v>
      </c>
      <c r="Q698" s="1">
        <f t="shared" si="92"/>
        <v>0</v>
      </c>
      <c r="R698" s="1">
        <f t="shared" si="93"/>
        <v>2</v>
      </c>
      <c r="S698" s="1">
        <f t="shared" si="94"/>
        <v>0</v>
      </c>
      <c r="T698" s="1">
        <f t="shared" si="95"/>
        <v>0</v>
      </c>
      <c r="U698" s="1">
        <f t="shared" si="96"/>
        <v>0</v>
      </c>
      <c r="V698" s="1">
        <f t="shared" si="97"/>
        <v>3</v>
      </c>
      <c r="W698" s="19">
        <f>VLOOKUP(E698,'Win Rate'!B:I,8,FALSE)</f>
        <v>0.5084269662921348</v>
      </c>
      <c r="X698" s="20">
        <f>VLOOKUP(E698,'Win Rate'!B:J,9,FALSE)</f>
        <v>5.8562104731559854</v>
      </c>
      <c r="Y698" s="18" cm="1">
        <f t="array" ref="Y698">IFERROR(INDEX($Z$2:$Z697,SUMPRODUCT(MAX(ROW($D$2:$D697)*($D698=$D$2:$D697))-1)),_xlfn.IFNA(IF(VLOOKUP(D698,'4.2 Elo (Values)'!A:C,3,FALSE)&gt;0,VLOOKUP(Results!D698,'4.2 Elo (Values)'!A:C,3,FALSE),400),400))</f>
        <v>572.88481211191311</v>
      </c>
      <c r="Z698" s="18">
        <f>Y698+(IFERROR(VLOOKUP(D698,'4.2 Elo (Values)'!A:J,10,FALSE),40)*(V698-(1/(10^(((AVERAGEIFS(Y:Y,A:A,A698)+AVERAGEIFS(X:X,A:A,A698))-(Y698+X698))/400)+1)*O698)))</f>
        <v>560.93522809715921</v>
      </c>
      <c r="AA698" s="18">
        <f t="shared" si="98"/>
        <v>-11.949584014753896</v>
      </c>
      <c r="AB698">
        <f>VLOOKUP($A698,Events!$B:$I,4,FALSE)</f>
        <v>0</v>
      </c>
      <c r="AC698">
        <f>VLOOKUP($A698,Events!$B:$I,5,FALSE)</f>
        <v>0</v>
      </c>
      <c r="AD698">
        <f>VLOOKUP($A698,Events!$B:$I,6,FALSE)</f>
        <v>0</v>
      </c>
      <c r="AE698">
        <f>VLOOKUP($A698,Events!$B:$I,7,FALSE)</f>
        <v>0</v>
      </c>
      <c r="AF698">
        <f>VLOOKUP($A698,Events!$B:$I,8,FALSE)</f>
        <v>0</v>
      </c>
    </row>
    <row r="699" spans="1:32" ht="15" customHeight="1" x14ac:dyDescent="0.3">
      <c r="A699" s="9" t="s">
        <v>25098</v>
      </c>
      <c r="B699" t="s">
        <v>24952</v>
      </c>
      <c r="C699" t="s">
        <v>24378</v>
      </c>
      <c r="D699" t="s">
        <v>6331</v>
      </c>
      <c r="E699" t="s">
        <v>39</v>
      </c>
      <c r="F699" t="s">
        <v>164</v>
      </c>
      <c r="G699" s="2" t="s">
        <v>25114</v>
      </c>
      <c r="H699" t="s">
        <v>25</v>
      </c>
      <c r="I699" s="1">
        <v>0</v>
      </c>
      <c r="J699" s="1">
        <v>1</v>
      </c>
      <c r="K699" s="1">
        <v>1</v>
      </c>
      <c r="L699" s="1">
        <v>1</v>
      </c>
      <c r="M699" s="1">
        <v>0</v>
      </c>
      <c r="O699" s="1">
        <f t="shared" si="90"/>
        <v>5</v>
      </c>
      <c r="P699" s="1">
        <f t="shared" si="91"/>
        <v>3</v>
      </c>
      <c r="Q699" s="1">
        <f t="shared" si="92"/>
        <v>0</v>
      </c>
      <c r="R699" s="1">
        <f t="shared" si="93"/>
        <v>2</v>
      </c>
      <c r="S699" s="1">
        <f t="shared" si="94"/>
        <v>0</v>
      </c>
      <c r="T699" s="1">
        <f t="shared" si="95"/>
        <v>0</v>
      </c>
      <c r="U699" s="1">
        <f t="shared" si="96"/>
        <v>0</v>
      </c>
      <c r="V699" s="1">
        <f t="shared" si="97"/>
        <v>3</v>
      </c>
      <c r="W699" s="19">
        <f>VLOOKUP(E699,'Win Rate'!B:I,8,FALSE)</f>
        <v>0.42931034482758623</v>
      </c>
      <c r="X699" s="20">
        <f>VLOOKUP(E699,'Win Rate'!B:J,9,FALSE)</f>
        <v>-49.451458671992945</v>
      </c>
      <c r="Y699" s="18" cm="1">
        <f t="array" ref="Y699">IFERROR(INDEX($Z$2:$Z698,SUMPRODUCT(MAX(ROW($D$2:$D698)*($D699=$D$2:$D698))-1)),_xlfn.IFNA(IF(VLOOKUP(D699,'4.2 Elo (Values)'!A:C,3,FALSE)&gt;0,VLOOKUP(Results!D699,'4.2 Elo (Values)'!A:C,3,FALSE),400),400))</f>
        <v>442.35259639717867</v>
      </c>
      <c r="Z699" s="18">
        <f>Y699+(IFERROR(VLOOKUP(D699,'4.2 Elo (Values)'!A:J,10,FALSE),40)*(V699-(1/(10^(((AVERAGEIFS(Y:Y,A:A,A699)+AVERAGEIFS(X:X,A:A,A699))-(Y699+X699))/400)+1)*O699)))</f>
        <v>455.54370755984564</v>
      </c>
      <c r="AA699" s="18">
        <f t="shared" si="98"/>
        <v>13.191111162666971</v>
      </c>
      <c r="AB699">
        <f>VLOOKUP($A699,Events!$B:$I,4,FALSE)</f>
        <v>0</v>
      </c>
      <c r="AC699">
        <f>VLOOKUP($A699,Events!$B:$I,5,FALSE)</f>
        <v>0</v>
      </c>
      <c r="AD699">
        <f>VLOOKUP($A699,Events!$B:$I,6,FALSE)</f>
        <v>0</v>
      </c>
      <c r="AE699">
        <f>VLOOKUP($A699,Events!$B:$I,7,FALSE)</f>
        <v>0</v>
      </c>
      <c r="AF699">
        <f>VLOOKUP($A699,Events!$B:$I,8,FALSE)</f>
        <v>0</v>
      </c>
    </row>
    <row r="700" spans="1:32" ht="15" customHeight="1" x14ac:dyDescent="0.3">
      <c r="A700" s="9" t="s">
        <v>25098</v>
      </c>
      <c r="B700" t="s">
        <v>24952</v>
      </c>
      <c r="C700" t="s">
        <v>24378</v>
      </c>
      <c r="D700" t="s">
        <v>7612</v>
      </c>
      <c r="E700" t="s">
        <v>87</v>
      </c>
      <c r="F700" t="s">
        <v>88</v>
      </c>
      <c r="G700" s="2" t="s">
        <v>25115</v>
      </c>
      <c r="H700" t="s">
        <v>25</v>
      </c>
      <c r="I700" s="1">
        <v>1</v>
      </c>
      <c r="J700" s="1">
        <v>1</v>
      </c>
      <c r="K700" s="1">
        <v>0</v>
      </c>
      <c r="L700" s="1">
        <v>0</v>
      </c>
      <c r="M700" s="1">
        <v>1</v>
      </c>
      <c r="O700" s="1">
        <f t="shared" si="90"/>
        <v>5</v>
      </c>
      <c r="P700" s="1">
        <f t="shared" si="91"/>
        <v>3</v>
      </c>
      <c r="Q700" s="1">
        <f t="shared" si="92"/>
        <v>0</v>
      </c>
      <c r="R700" s="1">
        <f t="shared" si="93"/>
        <v>2</v>
      </c>
      <c r="S700" s="1">
        <f t="shared" si="94"/>
        <v>0</v>
      </c>
      <c r="T700" s="1">
        <f t="shared" si="95"/>
        <v>0</v>
      </c>
      <c r="U700" s="1">
        <f t="shared" si="96"/>
        <v>0</v>
      </c>
      <c r="V700" s="1">
        <f t="shared" si="97"/>
        <v>3</v>
      </c>
      <c r="W700" s="19">
        <f>VLOOKUP(E700,'Win Rate'!B:I,8,FALSE)</f>
        <v>0.51546391752577314</v>
      </c>
      <c r="X700" s="20">
        <f>VLOOKUP(E700,'Win Rate'!B:J,9,FALSE)</f>
        <v>10.748858560120498</v>
      </c>
      <c r="Y700" s="18" cm="1">
        <f t="array" ref="Y700">IFERROR(INDEX($Z$2:$Z699,SUMPRODUCT(MAX(ROW($D$2:$D699)*($D700=$D$2:$D699))-1)),_xlfn.IFNA(IF(VLOOKUP(D700,'4.2 Elo (Values)'!A:C,3,FALSE)&gt;0,VLOOKUP(Results!D700,'4.2 Elo (Values)'!A:C,3,FALSE),400),400))</f>
        <v>402.8891640301249</v>
      </c>
      <c r="Z700" s="18">
        <f>Y700+(IFERROR(VLOOKUP(D700,'4.2 Elo (Values)'!A:J,10,FALSE),40)*(V700-(1/(10^(((AVERAGEIFS(Y:Y,A:A,A700)+AVERAGEIFS(X:X,A:A,A700))-(Y700+X700))/400)+1)*O700)))</f>
        <v>413.10033969333585</v>
      </c>
      <c r="AA700" s="18">
        <f t="shared" si="98"/>
        <v>10.211175663210952</v>
      </c>
      <c r="AB700">
        <f>VLOOKUP($A700,Events!$B:$I,4,FALSE)</f>
        <v>0</v>
      </c>
      <c r="AC700">
        <f>VLOOKUP($A700,Events!$B:$I,5,FALSE)</f>
        <v>0</v>
      </c>
      <c r="AD700">
        <f>VLOOKUP($A700,Events!$B:$I,6,FALSE)</f>
        <v>0</v>
      </c>
      <c r="AE700">
        <f>VLOOKUP($A700,Events!$B:$I,7,FALSE)</f>
        <v>0</v>
      </c>
      <c r="AF700">
        <f>VLOOKUP($A700,Events!$B:$I,8,FALSE)</f>
        <v>0</v>
      </c>
    </row>
    <row r="701" spans="1:32" ht="15" customHeight="1" x14ac:dyDescent="0.3">
      <c r="A701" s="9" t="s">
        <v>25098</v>
      </c>
      <c r="B701" t="s">
        <v>24952</v>
      </c>
      <c r="C701" t="s">
        <v>24378</v>
      </c>
      <c r="D701" t="s">
        <v>2290</v>
      </c>
      <c r="E701" t="s">
        <v>98</v>
      </c>
      <c r="F701" t="s">
        <v>25116</v>
      </c>
      <c r="G701" s="2" t="s">
        <v>25117</v>
      </c>
      <c r="H701" t="s">
        <v>25</v>
      </c>
      <c r="I701" s="1">
        <v>0</v>
      </c>
      <c r="J701" s="1">
        <v>1</v>
      </c>
      <c r="K701" s="1">
        <v>1</v>
      </c>
      <c r="L701" s="1">
        <v>1</v>
      </c>
      <c r="M701" s="1">
        <v>0</v>
      </c>
      <c r="O701" s="1">
        <f t="shared" si="90"/>
        <v>5</v>
      </c>
      <c r="P701" s="1">
        <f t="shared" si="91"/>
        <v>3</v>
      </c>
      <c r="Q701" s="1">
        <f t="shared" si="92"/>
        <v>0</v>
      </c>
      <c r="R701" s="1">
        <f t="shared" si="93"/>
        <v>2</v>
      </c>
      <c r="S701" s="1">
        <f t="shared" si="94"/>
        <v>0</v>
      </c>
      <c r="T701" s="1">
        <f t="shared" si="95"/>
        <v>0</v>
      </c>
      <c r="U701" s="1">
        <f t="shared" si="96"/>
        <v>0</v>
      </c>
      <c r="V701" s="1">
        <f t="shared" si="97"/>
        <v>3</v>
      </c>
      <c r="W701" s="19">
        <f>VLOOKUP(E701,'Win Rate'!B:I,8,FALSE)</f>
        <v>0.53611111111111109</v>
      </c>
      <c r="X701" s="20">
        <f>VLOOKUP(E701,'Win Rate'!B:J,9,FALSE)</f>
        <v>25.136335144076178</v>
      </c>
      <c r="Y701" s="18" cm="1">
        <f t="array" ref="Y701">IFERROR(INDEX($Z$2:$Z700,SUMPRODUCT(MAX(ROW($D$2:$D700)*($D701=$D$2:$D700))-1)),_xlfn.IFNA(IF(VLOOKUP(D701,'4.2 Elo (Values)'!A:C,3,FALSE)&gt;0,VLOOKUP(Results!D701,'4.2 Elo (Values)'!A:C,3,FALSE),400),400))</f>
        <v>455.25992686102325</v>
      </c>
      <c r="Z701" s="18">
        <f>Y701+(IFERROR(VLOOKUP(D701,'4.2 Elo (Values)'!A:J,10,FALSE),40)*(V701-(1/(10^(((AVERAGEIFS(Y:Y,A:A,A701)+AVERAGEIFS(X:X,A:A,A701))-(Y701+X701))/400)+1)*O701)))</f>
        <v>455.97288740577568</v>
      </c>
      <c r="AA701" s="18">
        <f t="shared" si="98"/>
        <v>0.71296054475243409</v>
      </c>
      <c r="AB701">
        <f>VLOOKUP($A701,Events!$B:$I,4,FALSE)</f>
        <v>0</v>
      </c>
      <c r="AC701">
        <f>VLOOKUP($A701,Events!$B:$I,5,FALSE)</f>
        <v>0</v>
      </c>
      <c r="AD701">
        <f>VLOOKUP($A701,Events!$B:$I,6,FALSE)</f>
        <v>0</v>
      </c>
      <c r="AE701">
        <f>VLOOKUP($A701,Events!$B:$I,7,FALSE)</f>
        <v>0</v>
      </c>
      <c r="AF701">
        <f>VLOOKUP($A701,Events!$B:$I,8,FALSE)</f>
        <v>0</v>
      </c>
    </row>
    <row r="702" spans="1:32" ht="15" customHeight="1" x14ac:dyDescent="0.3">
      <c r="A702" s="9" t="s">
        <v>25098</v>
      </c>
      <c r="B702" t="s">
        <v>24952</v>
      </c>
      <c r="C702" t="s">
        <v>24378</v>
      </c>
      <c r="D702" t="s">
        <v>19664</v>
      </c>
      <c r="E702" t="s">
        <v>138</v>
      </c>
      <c r="F702" t="s">
        <v>25118</v>
      </c>
      <c r="G702" s="2" t="s">
        <v>25119</v>
      </c>
      <c r="H702" t="s">
        <v>25</v>
      </c>
      <c r="I702" s="1">
        <v>1</v>
      </c>
      <c r="J702" s="1">
        <v>1</v>
      </c>
      <c r="K702" s="1">
        <v>0</v>
      </c>
      <c r="L702" s="1">
        <v>0</v>
      </c>
      <c r="M702" s="1">
        <v>1</v>
      </c>
      <c r="O702" s="1">
        <f t="shared" si="90"/>
        <v>5</v>
      </c>
      <c r="P702" s="1">
        <f t="shared" si="91"/>
        <v>3</v>
      </c>
      <c r="Q702" s="1">
        <f t="shared" si="92"/>
        <v>0</v>
      </c>
      <c r="R702" s="1">
        <f t="shared" si="93"/>
        <v>2</v>
      </c>
      <c r="S702" s="1">
        <f t="shared" si="94"/>
        <v>0</v>
      </c>
      <c r="T702" s="1">
        <f t="shared" si="95"/>
        <v>0</v>
      </c>
      <c r="U702" s="1">
        <f t="shared" si="96"/>
        <v>0</v>
      </c>
      <c r="V702" s="1">
        <f t="shared" si="97"/>
        <v>3</v>
      </c>
      <c r="W702" s="19">
        <f>VLOOKUP(E702,'Win Rate'!B:I,8,FALSE)</f>
        <v>0.48863636363636365</v>
      </c>
      <c r="X702" s="20">
        <f>VLOOKUP(E702,'Win Rate'!B:J,9,FALSE)</f>
        <v>-7.8976232783028522</v>
      </c>
      <c r="Y702" s="18" cm="1">
        <f t="array" ref="Y702">IFERROR(INDEX($Z$2:$Z701,SUMPRODUCT(MAX(ROW($D$2:$D701)*($D702=$D$2:$D701))-1)),_xlfn.IFNA(IF(VLOOKUP(D702,'4.2 Elo (Values)'!A:C,3,FALSE)&gt;0,VLOOKUP(Results!D702,'4.2 Elo (Values)'!A:C,3,FALSE),400),400))</f>
        <v>368.15749779877569</v>
      </c>
      <c r="Z702" s="18">
        <f>Y702+(IFERROR(VLOOKUP(D702,'4.2 Elo (Values)'!A:J,10,FALSE),40)*(V702-(1/(10^(((AVERAGEIFS(Y:Y,A:A,A702)+AVERAGEIFS(X:X,A:A,A702))-(Y702+X702))/400)+1)*O702)))</f>
        <v>385.98549299733116</v>
      </c>
      <c r="AA702" s="18">
        <f t="shared" si="98"/>
        <v>17.82799519855547</v>
      </c>
      <c r="AB702">
        <f>VLOOKUP($A702,Events!$B:$I,4,FALSE)</f>
        <v>0</v>
      </c>
      <c r="AC702">
        <f>VLOOKUP($A702,Events!$B:$I,5,FALSE)</f>
        <v>0</v>
      </c>
      <c r="AD702">
        <f>VLOOKUP($A702,Events!$B:$I,6,FALSE)</f>
        <v>0</v>
      </c>
      <c r="AE702">
        <f>VLOOKUP($A702,Events!$B:$I,7,FALSE)</f>
        <v>0</v>
      </c>
      <c r="AF702">
        <f>VLOOKUP($A702,Events!$B:$I,8,FALSE)</f>
        <v>0</v>
      </c>
    </row>
    <row r="703" spans="1:32" ht="15" customHeight="1" x14ac:dyDescent="0.3">
      <c r="A703" s="9" t="s">
        <v>25098</v>
      </c>
      <c r="B703" t="s">
        <v>24952</v>
      </c>
      <c r="C703" t="s">
        <v>24378</v>
      </c>
      <c r="D703" t="s">
        <v>733</v>
      </c>
      <c r="E703" t="s">
        <v>83</v>
      </c>
      <c r="F703" t="s">
        <v>219</v>
      </c>
      <c r="G703" s="2" t="s">
        <v>25120</v>
      </c>
      <c r="H703" t="s">
        <v>25</v>
      </c>
      <c r="I703" s="1">
        <v>1</v>
      </c>
      <c r="J703" s="1">
        <v>0</v>
      </c>
      <c r="K703" s="1">
        <v>0</v>
      </c>
      <c r="L703" s="1">
        <v>1</v>
      </c>
      <c r="M703" s="1">
        <v>0</v>
      </c>
      <c r="O703" s="1">
        <f t="shared" si="90"/>
        <v>5</v>
      </c>
      <c r="P703" s="1">
        <f t="shared" si="91"/>
        <v>2</v>
      </c>
      <c r="Q703" s="1">
        <f t="shared" si="92"/>
        <v>0</v>
      </c>
      <c r="R703" s="1">
        <f t="shared" si="93"/>
        <v>3</v>
      </c>
      <c r="S703" s="1">
        <f t="shared" si="94"/>
        <v>0</v>
      </c>
      <c r="T703" s="1">
        <f t="shared" si="95"/>
        <v>0</v>
      </c>
      <c r="U703" s="1">
        <f t="shared" si="96"/>
        <v>0</v>
      </c>
      <c r="V703" s="1">
        <f t="shared" si="97"/>
        <v>2</v>
      </c>
      <c r="W703" s="19">
        <f>VLOOKUP(E703,'Win Rate'!B:I,8,FALSE)</f>
        <v>0.56644518272425248</v>
      </c>
      <c r="X703" s="20">
        <f>VLOOKUP(E703,'Win Rate'!B:J,9,FALSE)</f>
        <v>46.445548661686693</v>
      </c>
      <c r="Y703" s="18" cm="1">
        <f t="array" ref="Y703">IFERROR(INDEX($Z$2:$Z702,SUMPRODUCT(MAX(ROW($D$2:$D702)*($D703=$D$2:$D702))-1)),_xlfn.IFNA(IF(VLOOKUP(D703,'4.2 Elo (Values)'!A:C,3,FALSE)&gt;0,VLOOKUP(Results!D703,'4.2 Elo (Values)'!A:C,3,FALSE),400),400))</f>
        <v>580.37404328825653</v>
      </c>
      <c r="Z703" s="18">
        <f>Y703+(IFERROR(VLOOKUP(D703,'4.2 Elo (Values)'!A:J,10,FALSE),40)*(V703-(1/(10^(((AVERAGEIFS(Y:Y,A:A,A703)+AVERAGEIFS(X:X,A:A,A703))-(Y703+X703))/400)+1)*O703)))</f>
        <v>543.19013935111695</v>
      </c>
      <c r="AA703" s="18">
        <f t="shared" si="98"/>
        <v>-37.183903937139576</v>
      </c>
      <c r="AB703">
        <f>VLOOKUP($A703,Events!$B:$I,4,FALSE)</f>
        <v>0</v>
      </c>
      <c r="AC703">
        <f>VLOOKUP($A703,Events!$B:$I,5,FALSE)</f>
        <v>0</v>
      </c>
      <c r="AD703">
        <f>VLOOKUP($A703,Events!$B:$I,6,FALSE)</f>
        <v>0</v>
      </c>
      <c r="AE703">
        <f>VLOOKUP($A703,Events!$B:$I,7,FALSE)</f>
        <v>0</v>
      </c>
      <c r="AF703">
        <f>VLOOKUP($A703,Events!$B:$I,8,FALSE)</f>
        <v>0</v>
      </c>
    </row>
    <row r="704" spans="1:32" ht="15" customHeight="1" x14ac:dyDescent="0.3">
      <c r="A704" s="9" t="s">
        <v>25098</v>
      </c>
      <c r="B704" t="s">
        <v>24952</v>
      </c>
      <c r="C704" t="s">
        <v>24378</v>
      </c>
      <c r="D704" t="s">
        <v>4166</v>
      </c>
      <c r="E704" t="s">
        <v>103</v>
      </c>
      <c r="F704" t="s">
        <v>162</v>
      </c>
      <c r="G704" s="2" t="s">
        <v>25121</v>
      </c>
      <c r="H704" t="s">
        <v>25</v>
      </c>
      <c r="I704" s="1">
        <v>1</v>
      </c>
      <c r="J704" s="1">
        <v>0</v>
      </c>
      <c r="K704" s="1">
        <v>0</v>
      </c>
      <c r="L704" s="1">
        <v>0</v>
      </c>
      <c r="M704" s="1">
        <v>1</v>
      </c>
      <c r="O704" s="1">
        <f t="shared" si="90"/>
        <v>5</v>
      </c>
      <c r="P704" s="1">
        <f t="shared" si="91"/>
        <v>2</v>
      </c>
      <c r="Q704" s="1">
        <f t="shared" si="92"/>
        <v>0</v>
      </c>
      <c r="R704" s="1">
        <f t="shared" si="93"/>
        <v>3</v>
      </c>
      <c r="S704" s="1">
        <f t="shared" si="94"/>
        <v>0</v>
      </c>
      <c r="T704" s="1">
        <f t="shared" si="95"/>
        <v>0</v>
      </c>
      <c r="U704" s="1">
        <f t="shared" si="96"/>
        <v>0</v>
      </c>
      <c r="V704" s="1">
        <f t="shared" si="97"/>
        <v>2</v>
      </c>
      <c r="W704" s="19">
        <f>VLOOKUP(E704,'Win Rate'!B:I,8,FALSE)</f>
        <v>0.59113300492610843</v>
      </c>
      <c r="X704" s="20">
        <f>VLOOKUP(E704,'Win Rate'!B:J,9,FALSE)</f>
        <v>64.041261468620419</v>
      </c>
      <c r="Y704" s="18" cm="1">
        <f t="array" ref="Y704">IFERROR(INDEX($Z$2:$Z703,SUMPRODUCT(MAX(ROW($D$2:$D703)*($D704=$D$2:$D703))-1)),_xlfn.IFNA(IF(VLOOKUP(D704,'4.2 Elo (Values)'!A:C,3,FALSE)&gt;0,VLOOKUP(Results!D704,'4.2 Elo (Values)'!A:C,3,FALSE),400),400))</f>
        <v>427.91722369676341</v>
      </c>
      <c r="Z704" s="18">
        <f>Y704+(IFERROR(VLOOKUP(D704,'4.2 Elo (Values)'!A:J,10,FALSE),40)*(V704-(1/(10^(((AVERAGEIFS(Y:Y,A:A,A704)+AVERAGEIFS(X:X,A:A,A704))-(Y704+X704))/400)+1)*O704)))</f>
        <v>407.03410669665158</v>
      </c>
      <c r="AA704" s="18">
        <f t="shared" si="98"/>
        <v>-20.883117000111838</v>
      </c>
      <c r="AB704">
        <f>VLOOKUP($A704,Events!$B:$I,4,FALSE)</f>
        <v>0</v>
      </c>
      <c r="AC704">
        <f>VLOOKUP($A704,Events!$B:$I,5,FALSE)</f>
        <v>0</v>
      </c>
      <c r="AD704">
        <f>VLOOKUP($A704,Events!$B:$I,6,FALSE)</f>
        <v>0</v>
      </c>
      <c r="AE704">
        <f>VLOOKUP($A704,Events!$B:$I,7,FALSE)</f>
        <v>0</v>
      </c>
      <c r="AF704">
        <f>VLOOKUP($A704,Events!$B:$I,8,FALSE)</f>
        <v>0</v>
      </c>
    </row>
    <row r="705" spans="1:32" ht="15" customHeight="1" x14ac:dyDescent="0.3">
      <c r="A705" s="9" t="s">
        <v>25098</v>
      </c>
      <c r="B705" t="s">
        <v>24952</v>
      </c>
      <c r="C705" t="s">
        <v>24378</v>
      </c>
      <c r="D705" t="s">
        <v>23071</v>
      </c>
      <c r="E705" t="s">
        <v>27</v>
      </c>
      <c r="F705" t="s">
        <v>125</v>
      </c>
      <c r="G705" s="2" t="s">
        <v>25122</v>
      </c>
      <c r="H705" t="s">
        <v>25</v>
      </c>
      <c r="I705" s="1">
        <v>1</v>
      </c>
      <c r="J705" s="1">
        <v>0</v>
      </c>
      <c r="K705" s="1">
        <v>1</v>
      </c>
      <c r="L705" s="1">
        <v>0</v>
      </c>
      <c r="M705" s="1">
        <v>0</v>
      </c>
      <c r="O705" s="1">
        <f t="shared" si="90"/>
        <v>5</v>
      </c>
      <c r="P705" s="1">
        <f t="shared" si="91"/>
        <v>2</v>
      </c>
      <c r="Q705" s="1">
        <f t="shared" si="92"/>
        <v>0</v>
      </c>
      <c r="R705" s="1">
        <f t="shared" si="93"/>
        <v>3</v>
      </c>
      <c r="S705" s="1">
        <f t="shared" si="94"/>
        <v>0</v>
      </c>
      <c r="T705" s="1">
        <f t="shared" si="95"/>
        <v>0</v>
      </c>
      <c r="U705" s="1">
        <f t="shared" si="96"/>
        <v>0</v>
      </c>
      <c r="V705" s="1">
        <f t="shared" si="97"/>
        <v>2</v>
      </c>
      <c r="W705" s="19">
        <f>VLOOKUP(E705,'Win Rate'!B:I,8,FALSE)</f>
        <v>0.43775100401606426</v>
      </c>
      <c r="X705" s="20">
        <f>VLOOKUP(E705,'Win Rate'!B:J,9,FALSE)</f>
        <v>-43.480615095045756</v>
      </c>
      <c r="Y705" s="18" cm="1">
        <f t="array" ref="Y705">IFERROR(INDEX($Z$2:$Z704,SUMPRODUCT(MAX(ROW($D$2:$D704)*($D705=$D$2:$D704))-1)),_xlfn.IFNA(IF(VLOOKUP(D705,'4.2 Elo (Values)'!A:C,3,FALSE)&gt;0,VLOOKUP(Results!D705,'4.2 Elo (Values)'!A:C,3,FALSE),400),400))</f>
        <v>237.2261802565009</v>
      </c>
      <c r="Z705" s="18">
        <f>Y705+(IFERROR(VLOOKUP(D705,'4.2 Elo (Values)'!A:J,10,FALSE),40)*(V705-(1/(10^(((AVERAGEIFS(Y:Y,A:A,A705)+AVERAGEIFS(X:X,A:A,A705))-(Y705+X705))/400)+1)*O705)))</f>
        <v>237.2261802565009</v>
      </c>
      <c r="AA705" s="18">
        <f t="shared" si="98"/>
        <v>0</v>
      </c>
      <c r="AB705">
        <f>VLOOKUP($A705,Events!$B:$I,4,FALSE)</f>
        <v>0</v>
      </c>
      <c r="AC705">
        <f>VLOOKUP($A705,Events!$B:$I,5,FALSE)</f>
        <v>0</v>
      </c>
      <c r="AD705">
        <f>VLOOKUP($A705,Events!$B:$I,6,FALSE)</f>
        <v>0</v>
      </c>
      <c r="AE705">
        <f>VLOOKUP($A705,Events!$B:$I,7,FALSE)</f>
        <v>0</v>
      </c>
      <c r="AF705">
        <f>VLOOKUP($A705,Events!$B:$I,8,FALSE)</f>
        <v>0</v>
      </c>
    </row>
    <row r="706" spans="1:32" ht="15" customHeight="1" x14ac:dyDescent="0.3">
      <c r="A706" s="9" t="s">
        <v>25098</v>
      </c>
      <c r="B706" t="s">
        <v>24952</v>
      </c>
      <c r="C706" t="s">
        <v>24378</v>
      </c>
      <c r="D706" t="s">
        <v>2663</v>
      </c>
      <c r="E706" t="s">
        <v>95</v>
      </c>
      <c r="F706" t="s">
        <v>304</v>
      </c>
      <c r="G706" s="2" t="s">
        <v>25123</v>
      </c>
      <c r="H706" t="s">
        <v>25</v>
      </c>
      <c r="I706" s="1">
        <v>1</v>
      </c>
      <c r="J706" s="1">
        <v>0</v>
      </c>
      <c r="K706" s="1">
        <v>0</v>
      </c>
      <c r="L706" s="1">
        <v>1</v>
      </c>
      <c r="M706" s="1">
        <v>0</v>
      </c>
      <c r="O706" s="1">
        <f t="shared" si="90"/>
        <v>5</v>
      </c>
      <c r="P706" s="1">
        <f t="shared" si="91"/>
        <v>2</v>
      </c>
      <c r="Q706" s="1">
        <f t="shared" si="92"/>
        <v>0</v>
      </c>
      <c r="R706" s="1">
        <f t="shared" si="93"/>
        <v>3</v>
      </c>
      <c r="S706" s="1">
        <f t="shared" si="94"/>
        <v>0</v>
      </c>
      <c r="T706" s="1">
        <f t="shared" si="95"/>
        <v>0</v>
      </c>
      <c r="U706" s="1">
        <f t="shared" si="96"/>
        <v>0</v>
      </c>
      <c r="V706" s="1">
        <f t="shared" si="97"/>
        <v>2</v>
      </c>
      <c r="W706" s="19">
        <f>VLOOKUP(E706,'Win Rate'!B:I,8,FALSE)</f>
        <v>0.5084269662921348</v>
      </c>
      <c r="X706" s="20">
        <f>VLOOKUP(E706,'Win Rate'!B:J,9,FALSE)</f>
        <v>5.8562104731559854</v>
      </c>
      <c r="Y706" s="18" cm="1">
        <f t="array" ref="Y706">IFERROR(INDEX($Z$2:$Z705,SUMPRODUCT(MAX(ROW($D$2:$D705)*($D706=$D$2:$D705))-1)),_xlfn.IFNA(IF(VLOOKUP(D706,'4.2 Elo (Values)'!A:C,3,FALSE)&gt;0,VLOOKUP(Results!D706,'4.2 Elo (Values)'!A:C,3,FALSE),400),400))</f>
        <v>452.36165793269123</v>
      </c>
      <c r="Z706" s="18">
        <f>Y706+(IFERROR(VLOOKUP(D706,'4.2 Elo (Values)'!A:J,10,FALSE),40)*(V706-(1/(10^(((AVERAGEIFS(Y:Y,A:A,A706)+AVERAGEIFS(X:X,A:A,A706))-(Y706+X706))/400)+1)*O706)))</f>
        <v>436.18892884685255</v>
      </c>
      <c r="AA706" s="18">
        <f t="shared" si="98"/>
        <v>-16.172729085838682</v>
      </c>
      <c r="AB706">
        <f>VLOOKUP($A706,Events!$B:$I,4,FALSE)</f>
        <v>0</v>
      </c>
      <c r="AC706">
        <f>VLOOKUP($A706,Events!$B:$I,5,FALSE)</f>
        <v>0</v>
      </c>
      <c r="AD706">
        <f>VLOOKUP($A706,Events!$B:$I,6,FALSE)</f>
        <v>0</v>
      </c>
      <c r="AE706">
        <f>VLOOKUP($A706,Events!$B:$I,7,FALSE)</f>
        <v>0</v>
      </c>
      <c r="AF706">
        <f>VLOOKUP($A706,Events!$B:$I,8,FALSE)</f>
        <v>0</v>
      </c>
    </row>
    <row r="707" spans="1:32" ht="15" customHeight="1" x14ac:dyDescent="0.3">
      <c r="A707" s="9" t="s">
        <v>25098</v>
      </c>
      <c r="B707" t="s">
        <v>24952</v>
      </c>
      <c r="C707" t="s">
        <v>24378</v>
      </c>
      <c r="D707" t="s">
        <v>14288</v>
      </c>
      <c r="E707" t="s">
        <v>87</v>
      </c>
      <c r="F707" t="s">
        <v>25048</v>
      </c>
      <c r="G707" s="2" t="s">
        <v>25124</v>
      </c>
      <c r="H707" t="s">
        <v>25</v>
      </c>
      <c r="I707" s="1">
        <v>0</v>
      </c>
      <c r="J707" s="1">
        <v>1</v>
      </c>
      <c r="K707" s="1">
        <v>0</v>
      </c>
      <c r="L707" s="1">
        <v>0</v>
      </c>
      <c r="M707" s="1">
        <v>1</v>
      </c>
      <c r="O707" s="1">
        <f t="shared" si="90"/>
        <v>5</v>
      </c>
      <c r="P707" s="1">
        <f t="shared" si="91"/>
        <v>2</v>
      </c>
      <c r="Q707" s="1">
        <f t="shared" si="92"/>
        <v>0</v>
      </c>
      <c r="R707" s="1">
        <f t="shared" si="93"/>
        <v>3</v>
      </c>
      <c r="S707" s="1">
        <f t="shared" si="94"/>
        <v>0</v>
      </c>
      <c r="T707" s="1">
        <f t="shared" si="95"/>
        <v>0</v>
      </c>
      <c r="U707" s="1">
        <f t="shared" si="96"/>
        <v>0</v>
      </c>
      <c r="V707" s="1">
        <f t="shared" si="97"/>
        <v>2</v>
      </c>
      <c r="W707" s="19">
        <f>VLOOKUP(E707,'Win Rate'!B:I,8,FALSE)</f>
        <v>0.51546391752577314</v>
      </c>
      <c r="X707" s="20">
        <f>VLOOKUP(E707,'Win Rate'!B:J,9,FALSE)</f>
        <v>10.748858560120498</v>
      </c>
      <c r="Y707" s="18" cm="1">
        <f t="array" ref="Y707">IFERROR(INDEX($Z$2:$Z706,SUMPRODUCT(MAX(ROW($D$2:$D706)*($D707=$D$2:$D706))-1)),_xlfn.IFNA(IF(VLOOKUP(D707,'4.2 Elo (Values)'!A:C,3,FALSE)&gt;0,VLOOKUP(Results!D707,'4.2 Elo (Values)'!A:C,3,FALSE),400),400))</f>
        <v>388.91755688380107</v>
      </c>
      <c r="Z707" s="18">
        <f>Y707+(IFERROR(VLOOKUP(D707,'4.2 Elo (Values)'!A:J,10,FALSE),40)*(V707-(1/(10^(((AVERAGEIFS(Y:Y,A:A,A707)+AVERAGEIFS(X:X,A:A,A707))-(Y707+X707))/400)+1)*O707)))</f>
        <v>373.35833989850454</v>
      </c>
      <c r="AA707" s="18">
        <f t="shared" si="98"/>
        <v>-15.55921698529653</v>
      </c>
      <c r="AB707">
        <f>VLOOKUP($A707,Events!$B:$I,4,FALSE)</f>
        <v>0</v>
      </c>
      <c r="AC707">
        <f>VLOOKUP($A707,Events!$B:$I,5,FALSE)</f>
        <v>0</v>
      </c>
      <c r="AD707">
        <f>VLOOKUP($A707,Events!$B:$I,6,FALSE)</f>
        <v>0</v>
      </c>
      <c r="AE707">
        <f>VLOOKUP($A707,Events!$B:$I,7,FALSE)</f>
        <v>0</v>
      </c>
      <c r="AF707">
        <f>VLOOKUP($A707,Events!$B:$I,8,FALSE)</f>
        <v>0</v>
      </c>
    </row>
    <row r="708" spans="1:32" ht="15" customHeight="1" x14ac:dyDescent="0.3">
      <c r="A708" s="9" t="s">
        <v>25098</v>
      </c>
      <c r="B708" t="s">
        <v>24952</v>
      </c>
      <c r="C708" t="s">
        <v>24378</v>
      </c>
      <c r="D708" t="s">
        <v>20713</v>
      </c>
      <c r="E708" t="s">
        <v>103</v>
      </c>
      <c r="F708" t="s">
        <v>24206</v>
      </c>
      <c r="G708" s="2" t="s">
        <v>25125</v>
      </c>
      <c r="H708" t="s">
        <v>25</v>
      </c>
      <c r="I708" s="1">
        <v>1</v>
      </c>
      <c r="J708" s="1">
        <v>0</v>
      </c>
      <c r="K708" s="1">
        <v>1</v>
      </c>
      <c r="L708" s="1">
        <v>0</v>
      </c>
      <c r="M708" s="1">
        <v>0</v>
      </c>
      <c r="O708" s="1">
        <f t="shared" ref="O708:O771" si="99">SUM(P708:R708)</f>
        <v>5</v>
      </c>
      <c r="P708" s="1">
        <f t="shared" ref="P708:P771" si="100">COUNTIFS($I708:$N708,1)</f>
        <v>2</v>
      </c>
      <c r="Q708" s="1">
        <f t="shared" ref="Q708:Q771" si="101">COUNTIFS($I708:$N708,0.5)</f>
        <v>0</v>
      </c>
      <c r="R708" s="1">
        <f t="shared" ref="R708:R771" si="102">COUNTIFS($I708:$N708,0)</f>
        <v>3</v>
      </c>
      <c r="S708" s="1">
        <f t="shared" ref="S708:S771" si="103">IF(SUM(I708:K708)=3,1,0)</f>
        <v>0</v>
      </c>
      <c r="T708" s="1">
        <f t="shared" ref="T708:T771" si="104">IF(SUM(I708:L708)=4,1,0)</f>
        <v>0</v>
      </c>
      <c r="U708" s="1">
        <f t="shared" ref="U708:U771" si="105">IF(SUM(I708:M708)=5,1,0)</f>
        <v>0</v>
      </c>
      <c r="V708" s="1">
        <f t="shared" ref="V708:V771" si="106">SUM(I708:N708)</f>
        <v>2</v>
      </c>
      <c r="W708" s="19">
        <f>VLOOKUP(E708,'Win Rate'!B:I,8,FALSE)</f>
        <v>0.59113300492610843</v>
      </c>
      <c r="X708" s="20">
        <f>VLOOKUP(E708,'Win Rate'!B:J,9,FALSE)</f>
        <v>64.041261468620419</v>
      </c>
      <c r="Y708" s="18" cm="1">
        <f t="array" ref="Y708">IFERROR(INDEX($Z$2:$Z707,SUMPRODUCT(MAX(ROW($D$2:$D707)*($D708=$D$2:$D707))-1)),_xlfn.IFNA(IF(VLOOKUP(D708,'4.2 Elo (Values)'!A:C,3,FALSE)&gt;0,VLOOKUP(Results!D708,'4.2 Elo (Values)'!A:C,3,FALSE),400),400))</f>
        <v>359.31611354985802</v>
      </c>
      <c r="Z708" s="18">
        <f>Y708+(IFERROR(VLOOKUP(D708,'4.2 Elo (Values)'!A:J,10,FALSE),40)*(V708-(1/(10^(((AVERAGEIFS(Y:Y,A:A,A708)+AVERAGEIFS(X:X,A:A,A708))-(Y708+X708))/400)+1)*O708)))</f>
        <v>336.94145939127759</v>
      </c>
      <c r="AA708" s="18">
        <f t="shared" ref="AA708:AA771" si="107">Z708-Y708</f>
        <v>-22.374654158580427</v>
      </c>
      <c r="AB708">
        <f>VLOOKUP($A708,Events!$B:$I,4,FALSE)</f>
        <v>0</v>
      </c>
      <c r="AC708">
        <f>VLOOKUP($A708,Events!$B:$I,5,FALSE)</f>
        <v>0</v>
      </c>
      <c r="AD708">
        <f>VLOOKUP($A708,Events!$B:$I,6,FALSE)</f>
        <v>0</v>
      </c>
      <c r="AE708">
        <f>VLOOKUP($A708,Events!$B:$I,7,FALSE)</f>
        <v>0</v>
      </c>
      <c r="AF708">
        <f>VLOOKUP($A708,Events!$B:$I,8,FALSE)</f>
        <v>0</v>
      </c>
    </row>
    <row r="709" spans="1:32" ht="15" customHeight="1" x14ac:dyDescent="0.3">
      <c r="A709" s="9" t="s">
        <v>25098</v>
      </c>
      <c r="B709" t="s">
        <v>24952</v>
      </c>
      <c r="C709" t="s">
        <v>24378</v>
      </c>
      <c r="D709" t="s">
        <v>25126</v>
      </c>
      <c r="E709" t="s">
        <v>22</v>
      </c>
      <c r="F709" s="2" t="s">
        <v>54</v>
      </c>
      <c r="G709" s="2" t="s">
        <v>25127</v>
      </c>
      <c r="H709" t="s">
        <v>25</v>
      </c>
      <c r="I709" s="1">
        <v>0</v>
      </c>
      <c r="J709" s="1">
        <v>1</v>
      </c>
      <c r="K709" s="1">
        <v>0</v>
      </c>
      <c r="L709" s="1">
        <v>0</v>
      </c>
      <c r="M709" s="1">
        <v>1</v>
      </c>
      <c r="O709" s="1">
        <f t="shared" si="99"/>
        <v>5</v>
      </c>
      <c r="P709" s="1">
        <f t="shared" si="100"/>
        <v>2</v>
      </c>
      <c r="Q709" s="1">
        <f t="shared" si="101"/>
        <v>0</v>
      </c>
      <c r="R709" s="1">
        <f t="shared" si="102"/>
        <v>3</v>
      </c>
      <c r="S709" s="1">
        <f t="shared" si="103"/>
        <v>0</v>
      </c>
      <c r="T709" s="1">
        <f t="shared" si="104"/>
        <v>0</v>
      </c>
      <c r="U709" s="1">
        <f t="shared" si="105"/>
        <v>0</v>
      </c>
      <c r="V709" s="1">
        <f t="shared" si="106"/>
        <v>2</v>
      </c>
      <c r="W709" s="19">
        <f>VLOOKUP(E709,'Win Rate'!B:I,8,FALSE)</f>
        <v>0.5028490028490028</v>
      </c>
      <c r="X709" s="20">
        <f>VLOOKUP(E709,'Win Rate'!B:J,9,FALSE)</f>
        <v>1.9797113714570256</v>
      </c>
      <c r="Y709" s="18" cm="1">
        <f t="array" ref="Y709">IFERROR(INDEX($Z$2:$Z708,SUMPRODUCT(MAX(ROW($D$2:$D708)*($D709=$D$2:$D708))-1)),_xlfn.IFNA(IF(VLOOKUP(D709,'4.2 Elo (Values)'!A:C,3,FALSE)&gt;0,VLOOKUP(Results!D709,'4.2 Elo (Values)'!A:C,3,FALSE),400),400))</f>
        <v>400</v>
      </c>
      <c r="Z709" s="18">
        <f>Y709+(IFERROR(VLOOKUP(D709,'4.2 Elo (Values)'!A:J,10,FALSE),40)*(V709-(1/(10^(((AVERAGEIFS(Y:Y,A:A,A709)+AVERAGEIFS(X:X,A:A,A709))-(Y709+X709))/400)+1)*O709)))</f>
        <v>383.77608924711797</v>
      </c>
      <c r="AA709" s="18">
        <f t="shared" si="107"/>
        <v>-16.223910752882034</v>
      </c>
      <c r="AB709">
        <f>VLOOKUP($A709,Events!$B:$I,4,FALSE)</f>
        <v>0</v>
      </c>
      <c r="AC709">
        <f>VLOOKUP($A709,Events!$B:$I,5,FALSE)</f>
        <v>0</v>
      </c>
      <c r="AD709">
        <f>VLOOKUP($A709,Events!$B:$I,6,FALSE)</f>
        <v>0</v>
      </c>
      <c r="AE709">
        <f>VLOOKUP($A709,Events!$B:$I,7,FALSE)</f>
        <v>0</v>
      </c>
      <c r="AF709">
        <f>VLOOKUP($A709,Events!$B:$I,8,FALSE)</f>
        <v>0</v>
      </c>
    </row>
    <row r="710" spans="1:32" ht="15" customHeight="1" x14ac:dyDescent="0.3">
      <c r="A710" s="9" t="s">
        <v>25098</v>
      </c>
      <c r="B710" t="s">
        <v>24952</v>
      </c>
      <c r="C710" t="s">
        <v>24378</v>
      </c>
      <c r="D710" t="s">
        <v>23105</v>
      </c>
      <c r="E710" t="s">
        <v>45</v>
      </c>
      <c r="F710" t="s">
        <v>237</v>
      </c>
      <c r="G710" s="2" t="s">
        <v>25128</v>
      </c>
      <c r="H710" t="s">
        <v>25</v>
      </c>
      <c r="I710" s="1">
        <v>0</v>
      </c>
      <c r="J710" s="1">
        <v>0</v>
      </c>
      <c r="K710" s="1">
        <v>0</v>
      </c>
      <c r="L710" s="1">
        <v>1</v>
      </c>
      <c r="M710" s="1">
        <v>1</v>
      </c>
      <c r="O710" s="1">
        <f t="shared" si="99"/>
        <v>5</v>
      </c>
      <c r="P710" s="1">
        <f t="shared" si="100"/>
        <v>2</v>
      </c>
      <c r="Q710" s="1">
        <f t="shared" si="101"/>
        <v>0</v>
      </c>
      <c r="R710" s="1">
        <f t="shared" si="102"/>
        <v>3</v>
      </c>
      <c r="S710" s="1">
        <f t="shared" si="103"/>
        <v>0</v>
      </c>
      <c r="T710" s="1">
        <f t="shared" si="104"/>
        <v>0</v>
      </c>
      <c r="U710" s="1">
        <f t="shared" si="105"/>
        <v>0</v>
      </c>
      <c r="V710" s="1">
        <f t="shared" si="106"/>
        <v>2</v>
      </c>
      <c r="W710" s="19">
        <f>VLOOKUP(E710,'Win Rate'!B:I,8,FALSE)</f>
        <v>0.42152466367713004</v>
      </c>
      <c r="X710" s="20">
        <f>VLOOKUP(E710,'Win Rate'!B:J,9,FALSE)</f>
        <v>-54.98474267982013</v>
      </c>
      <c r="Y710" s="18" cm="1">
        <f t="array" ref="Y710">IFERROR(INDEX($Z$2:$Z709,SUMPRODUCT(MAX(ROW($D$2:$D709)*($D710=$D$2:$D709))-1)),_xlfn.IFNA(IF(VLOOKUP(D710,'4.2 Elo (Values)'!A:C,3,FALSE)&gt;0,VLOOKUP(Results!D710,'4.2 Elo (Values)'!A:C,3,FALSE),400),400))</f>
        <v>191.02357735893918</v>
      </c>
      <c r="Z710" s="18">
        <f>Y710+(IFERROR(VLOOKUP(D710,'4.2 Elo (Values)'!A:J,10,FALSE),40)*(V710-(1/(10^(((AVERAGEIFS(Y:Y,A:A,A710)+AVERAGEIFS(X:X,A:A,A710))-(Y710+X710))/400)+1)*O710)))</f>
        <v>191.02357735893918</v>
      </c>
      <c r="AA710" s="18">
        <f t="shared" si="107"/>
        <v>0</v>
      </c>
      <c r="AB710">
        <f>VLOOKUP($A710,Events!$B:$I,4,FALSE)</f>
        <v>0</v>
      </c>
      <c r="AC710">
        <f>VLOOKUP($A710,Events!$B:$I,5,FALSE)</f>
        <v>0</v>
      </c>
      <c r="AD710">
        <f>VLOOKUP($A710,Events!$B:$I,6,FALSE)</f>
        <v>0</v>
      </c>
      <c r="AE710">
        <f>VLOOKUP($A710,Events!$B:$I,7,FALSE)</f>
        <v>0</v>
      </c>
      <c r="AF710">
        <f>VLOOKUP($A710,Events!$B:$I,8,FALSE)</f>
        <v>0</v>
      </c>
    </row>
    <row r="711" spans="1:32" ht="15" customHeight="1" x14ac:dyDescent="0.3">
      <c r="A711" s="9" t="s">
        <v>25098</v>
      </c>
      <c r="B711" t="s">
        <v>24952</v>
      </c>
      <c r="C711" t="s">
        <v>24378</v>
      </c>
      <c r="D711" t="s">
        <v>20075</v>
      </c>
      <c r="E711" t="s">
        <v>20</v>
      </c>
      <c r="F711" t="s">
        <v>108</v>
      </c>
      <c r="G711" s="2" t="s">
        <v>25129</v>
      </c>
      <c r="H711" t="s">
        <v>25</v>
      </c>
      <c r="I711" s="1">
        <v>1</v>
      </c>
      <c r="J711" s="1">
        <v>0</v>
      </c>
      <c r="K711" s="1">
        <v>0</v>
      </c>
      <c r="L711" s="1">
        <v>1</v>
      </c>
      <c r="M711" s="1">
        <v>0</v>
      </c>
      <c r="O711" s="1">
        <f t="shared" si="99"/>
        <v>5</v>
      </c>
      <c r="P711" s="1">
        <f t="shared" si="100"/>
        <v>2</v>
      </c>
      <c r="Q711" s="1">
        <f t="shared" si="101"/>
        <v>0</v>
      </c>
      <c r="R711" s="1">
        <f t="shared" si="102"/>
        <v>3</v>
      </c>
      <c r="S711" s="1">
        <f t="shared" si="103"/>
        <v>0</v>
      </c>
      <c r="T711" s="1">
        <f t="shared" si="104"/>
        <v>0</v>
      </c>
      <c r="U711" s="1">
        <f t="shared" si="105"/>
        <v>0</v>
      </c>
      <c r="V711" s="1">
        <f t="shared" si="106"/>
        <v>2</v>
      </c>
      <c r="W711" s="19">
        <f>VLOOKUP(E711,'Win Rate'!B:I,8,FALSE)</f>
        <v>0.41608391608391609</v>
      </c>
      <c r="X711" s="20">
        <f>VLOOKUP(E711,'Win Rate'!B:J,9,FALSE)</f>
        <v>-58.867803902021024</v>
      </c>
      <c r="Y711" s="18" cm="1">
        <f t="array" ref="Y711">IFERROR(INDEX($Z$2:$Z710,SUMPRODUCT(MAX(ROW($D$2:$D710)*($D711=$D$2:$D710))-1)),_xlfn.IFNA(IF(VLOOKUP(D711,'4.2 Elo (Values)'!A:C,3,FALSE)&gt;0,VLOOKUP(Results!D711,'4.2 Elo (Values)'!A:C,3,FALSE),400),400))</f>
        <v>363.81572689590661</v>
      </c>
      <c r="Z711" s="18">
        <f>Y711+(IFERROR(VLOOKUP(D711,'4.2 Elo (Values)'!A:J,10,FALSE),40)*(V711-(1/(10^(((AVERAGEIFS(Y:Y,A:A,A711)+AVERAGEIFS(X:X,A:A,A711))-(Y711+X711))/400)+1)*O711)))</f>
        <v>374.50023185451766</v>
      </c>
      <c r="AA711" s="18">
        <f t="shared" si="107"/>
        <v>10.684504958611058</v>
      </c>
      <c r="AB711">
        <f>VLOOKUP($A711,Events!$B:$I,4,FALSE)</f>
        <v>0</v>
      </c>
      <c r="AC711">
        <f>VLOOKUP($A711,Events!$B:$I,5,FALSE)</f>
        <v>0</v>
      </c>
      <c r="AD711">
        <f>VLOOKUP($A711,Events!$B:$I,6,FALSE)</f>
        <v>0</v>
      </c>
      <c r="AE711">
        <f>VLOOKUP($A711,Events!$B:$I,7,FALSE)</f>
        <v>0</v>
      </c>
      <c r="AF711">
        <f>VLOOKUP($A711,Events!$B:$I,8,FALSE)</f>
        <v>0</v>
      </c>
    </row>
    <row r="712" spans="1:32" ht="15" customHeight="1" x14ac:dyDescent="0.3">
      <c r="A712" s="9" t="s">
        <v>25098</v>
      </c>
      <c r="B712" t="s">
        <v>24952</v>
      </c>
      <c r="C712" t="s">
        <v>24378</v>
      </c>
      <c r="D712" t="s">
        <v>21330</v>
      </c>
      <c r="E712" t="s">
        <v>121</v>
      </c>
      <c r="F712" t="s">
        <v>24207</v>
      </c>
      <c r="G712" s="2" t="s">
        <v>25130</v>
      </c>
      <c r="H712" t="s">
        <v>25</v>
      </c>
      <c r="I712" s="1">
        <v>0</v>
      </c>
      <c r="J712" s="1">
        <v>0</v>
      </c>
      <c r="K712" s="1">
        <v>1</v>
      </c>
      <c r="L712" s="1">
        <v>0</v>
      </c>
      <c r="M712" s="1">
        <v>0</v>
      </c>
      <c r="O712" s="1">
        <f t="shared" si="99"/>
        <v>5</v>
      </c>
      <c r="P712" s="1">
        <f t="shared" si="100"/>
        <v>1</v>
      </c>
      <c r="Q712" s="1">
        <f t="shared" si="101"/>
        <v>0</v>
      </c>
      <c r="R712" s="1">
        <f t="shared" si="102"/>
        <v>4</v>
      </c>
      <c r="S712" s="1">
        <f t="shared" si="103"/>
        <v>0</v>
      </c>
      <c r="T712" s="1">
        <f t="shared" si="104"/>
        <v>0</v>
      </c>
      <c r="U712" s="1">
        <f t="shared" si="105"/>
        <v>0</v>
      </c>
      <c r="V712" s="1">
        <f t="shared" si="106"/>
        <v>1</v>
      </c>
      <c r="W712" s="19">
        <f>VLOOKUP(E712,'Win Rate'!B:I,8,FALSE)</f>
        <v>0.60373443983402486</v>
      </c>
      <c r="X712" s="20">
        <f>VLOOKUP(E712,'Win Rate'!B:J,9,FALSE)</f>
        <v>73.143848695271856</v>
      </c>
      <c r="Y712" s="18" cm="1">
        <f t="array" ref="Y712">IFERROR(INDEX($Z$2:$Z711,SUMPRODUCT(MAX(ROW($D$2:$D711)*($D712=$D$2:$D711))-1)),_xlfn.IFNA(IF(VLOOKUP(D712,'4.2 Elo (Values)'!A:C,3,FALSE)&gt;0,VLOOKUP(Results!D712,'4.2 Elo (Values)'!A:C,3,FALSE),400),400))</f>
        <v>381.55264971688183</v>
      </c>
      <c r="Z712" s="18">
        <f>Y712+(IFERROR(VLOOKUP(D712,'4.2 Elo (Values)'!A:J,10,FALSE),40)*(V712-(1/(10^(((AVERAGEIFS(Y:Y,A:A,A712)+AVERAGEIFS(X:X,A:A,A712))-(Y712+X712))/400)+1)*O712)))</f>
        <v>345.87957095306245</v>
      </c>
      <c r="AA712" s="18">
        <f t="shared" si="107"/>
        <v>-35.673078763819376</v>
      </c>
      <c r="AB712">
        <f>VLOOKUP($A712,Events!$B:$I,4,FALSE)</f>
        <v>0</v>
      </c>
      <c r="AC712">
        <f>VLOOKUP($A712,Events!$B:$I,5,FALSE)</f>
        <v>0</v>
      </c>
      <c r="AD712">
        <f>VLOOKUP($A712,Events!$B:$I,6,FALSE)</f>
        <v>0</v>
      </c>
      <c r="AE712">
        <f>VLOOKUP($A712,Events!$B:$I,7,FALSE)</f>
        <v>0</v>
      </c>
      <c r="AF712">
        <f>VLOOKUP($A712,Events!$B:$I,8,FALSE)</f>
        <v>0</v>
      </c>
    </row>
    <row r="713" spans="1:32" ht="15" customHeight="1" x14ac:dyDescent="0.3">
      <c r="A713" s="9" t="s">
        <v>25098</v>
      </c>
      <c r="B713" t="s">
        <v>24952</v>
      </c>
      <c r="C713" t="s">
        <v>24378</v>
      </c>
      <c r="D713" t="s">
        <v>17600</v>
      </c>
      <c r="E713" t="s">
        <v>27</v>
      </c>
      <c r="F713" t="s">
        <v>125</v>
      </c>
      <c r="G713" s="2" t="s">
        <v>25131</v>
      </c>
      <c r="H713" t="s">
        <v>25</v>
      </c>
      <c r="I713" s="1">
        <v>0</v>
      </c>
      <c r="J713" s="1">
        <v>0</v>
      </c>
      <c r="K713" s="1">
        <v>0</v>
      </c>
      <c r="L713" s="1">
        <v>1</v>
      </c>
      <c r="M713" s="1">
        <v>0</v>
      </c>
      <c r="O713" s="1">
        <f t="shared" si="99"/>
        <v>5</v>
      </c>
      <c r="P713" s="1">
        <f t="shared" si="100"/>
        <v>1</v>
      </c>
      <c r="Q713" s="1">
        <f t="shared" si="101"/>
        <v>0</v>
      </c>
      <c r="R713" s="1">
        <f t="shared" si="102"/>
        <v>4</v>
      </c>
      <c r="S713" s="1">
        <f t="shared" si="103"/>
        <v>0</v>
      </c>
      <c r="T713" s="1">
        <f t="shared" si="104"/>
        <v>0</v>
      </c>
      <c r="U713" s="1">
        <f t="shared" si="105"/>
        <v>0</v>
      </c>
      <c r="V713" s="1">
        <f t="shared" si="106"/>
        <v>1</v>
      </c>
      <c r="W713" s="19">
        <f>VLOOKUP(E713,'Win Rate'!B:I,8,FALSE)</f>
        <v>0.43775100401606426</v>
      </c>
      <c r="X713" s="20">
        <f>VLOOKUP(E713,'Win Rate'!B:J,9,FALSE)</f>
        <v>-43.480615095045756</v>
      </c>
      <c r="Y713" s="18" cm="1">
        <f t="array" ref="Y713">IFERROR(INDEX($Z$2:$Z712,SUMPRODUCT(MAX(ROW($D$2:$D712)*($D713=$D$2:$D712))-1)),_xlfn.IFNA(IF(VLOOKUP(D713,'4.2 Elo (Values)'!A:C,3,FALSE)&gt;0,VLOOKUP(Results!D713,'4.2 Elo (Values)'!A:C,3,FALSE),400),400))</f>
        <v>379.94280219690955</v>
      </c>
      <c r="Z713" s="18">
        <f>Y713+(IFERROR(VLOOKUP(D713,'4.2 Elo (Values)'!A:J,10,FALSE),40)*(V713-(1/(10^(((AVERAGEIFS(Y:Y,A:A,A713)+AVERAGEIFS(X:X,A:A,A713))-(Y713+X713))/400)+1)*O713)))</f>
        <v>361.07106519915254</v>
      </c>
      <c r="AA713" s="18">
        <f t="shared" si="107"/>
        <v>-18.871736997757012</v>
      </c>
      <c r="AB713">
        <f>VLOOKUP($A713,Events!$B:$I,4,FALSE)</f>
        <v>0</v>
      </c>
      <c r="AC713">
        <f>VLOOKUP($A713,Events!$B:$I,5,FALSE)</f>
        <v>0</v>
      </c>
      <c r="AD713">
        <f>VLOOKUP($A713,Events!$B:$I,6,FALSE)</f>
        <v>0</v>
      </c>
      <c r="AE713">
        <f>VLOOKUP($A713,Events!$B:$I,7,FALSE)</f>
        <v>0</v>
      </c>
      <c r="AF713">
        <f>VLOOKUP($A713,Events!$B:$I,8,FALSE)</f>
        <v>0</v>
      </c>
    </row>
    <row r="714" spans="1:32" ht="15" customHeight="1" x14ac:dyDescent="0.3">
      <c r="A714" s="9" t="s">
        <v>25098</v>
      </c>
      <c r="B714" t="s">
        <v>24952</v>
      </c>
      <c r="C714" t="s">
        <v>24378</v>
      </c>
      <c r="D714" t="s">
        <v>22956</v>
      </c>
      <c r="E714" t="s">
        <v>17</v>
      </c>
      <c r="F714" t="s">
        <v>18</v>
      </c>
      <c r="G714" s="2" t="s">
        <v>25132</v>
      </c>
      <c r="H714" t="s">
        <v>25</v>
      </c>
      <c r="I714" s="1">
        <v>0</v>
      </c>
      <c r="J714" s="1">
        <v>0</v>
      </c>
      <c r="K714" s="1">
        <v>1</v>
      </c>
      <c r="L714" s="1">
        <v>0</v>
      </c>
      <c r="M714" s="1">
        <v>0</v>
      </c>
      <c r="O714" s="1">
        <f t="shared" si="99"/>
        <v>5</v>
      </c>
      <c r="P714" s="1">
        <f t="shared" si="100"/>
        <v>1</v>
      </c>
      <c r="Q714" s="1">
        <f t="shared" si="101"/>
        <v>0</v>
      </c>
      <c r="R714" s="1">
        <f t="shared" si="102"/>
        <v>4</v>
      </c>
      <c r="S714" s="1">
        <f t="shared" si="103"/>
        <v>0</v>
      </c>
      <c r="T714" s="1">
        <f t="shared" si="104"/>
        <v>0</v>
      </c>
      <c r="U714" s="1">
        <f t="shared" si="105"/>
        <v>0</v>
      </c>
      <c r="V714" s="1">
        <f t="shared" si="106"/>
        <v>1</v>
      </c>
      <c r="W714" s="19">
        <f>VLOOKUP(E714,'Win Rate'!B:I,8,FALSE)</f>
        <v>0.48888888888888887</v>
      </c>
      <c r="X714" s="20">
        <f>VLOOKUP(E714,'Win Rate'!B:J,9,FALSE)</f>
        <v>-7.7220620781546527</v>
      </c>
      <c r="Y714" s="18" cm="1">
        <f t="array" ref="Y714">IFERROR(INDEX($Z$2:$Z713,SUMPRODUCT(MAX(ROW($D$2:$D713)*($D714=$D$2:$D713))-1)),_xlfn.IFNA(IF(VLOOKUP(D714,'4.2 Elo (Values)'!A:C,3,FALSE)&gt;0,VLOOKUP(Results!D714,'4.2 Elo (Values)'!A:C,3,FALSE),400),400))</f>
        <v>279.71430907380517</v>
      </c>
      <c r="Z714" s="18">
        <f>Y714+(IFERROR(VLOOKUP(D714,'4.2 Elo (Values)'!A:J,10,FALSE),40)*(V714-(1/(10^(((AVERAGEIFS(Y:Y,A:A,A714)+AVERAGEIFS(X:X,A:A,A714))-(Y714+X714))/400)+1)*O714)))</f>
        <v>258.72387450052776</v>
      </c>
      <c r="AA714" s="18">
        <f t="shared" si="107"/>
        <v>-20.990434573277412</v>
      </c>
      <c r="AB714">
        <f>VLOOKUP($A714,Events!$B:$I,4,FALSE)</f>
        <v>0</v>
      </c>
      <c r="AC714">
        <f>VLOOKUP($A714,Events!$B:$I,5,FALSE)</f>
        <v>0</v>
      </c>
      <c r="AD714">
        <f>VLOOKUP($A714,Events!$B:$I,6,FALSE)</f>
        <v>0</v>
      </c>
      <c r="AE714">
        <f>VLOOKUP($A714,Events!$B:$I,7,FALSE)</f>
        <v>0</v>
      </c>
      <c r="AF714">
        <f>VLOOKUP($A714,Events!$B:$I,8,FALSE)</f>
        <v>0</v>
      </c>
    </row>
    <row r="715" spans="1:32" ht="15" customHeight="1" x14ac:dyDescent="0.3">
      <c r="A715" s="9" t="s">
        <v>25098</v>
      </c>
      <c r="B715" t="s">
        <v>24952</v>
      </c>
      <c r="C715" t="s">
        <v>24378</v>
      </c>
      <c r="D715" t="s">
        <v>22749</v>
      </c>
      <c r="E715" t="s">
        <v>121</v>
      </c>
      <c r="F715" t="s">
        <v>238</v>
      </c>
      <c r="G715" s="2" t="s">
        <v>25133</v>
      </c>
      <c r="H715" t="s">
        <v>25</v>
      </c>
      <c r="I715" s="1">
        <v>0</v>
      </c>
      <c r="J715" s="1">
        <v>1</v>
      </c>
      <c r="K715" s="1">
        <v>0</v>
      </c>
      <c r="O715" s="1">
        <f t="shared" si="99"/>
        <v>3</v>
      </c>
      <c r="P715" s="1">
        <f t="shared" si="100"/>
        <v>1</v>
      </c>
      <c r="Q715" s="1">
        <f t="shared" si="101"/>
        <v>0</v>
      </c>
      <c r="R715" s="1">
        <f t="shared" si="102"/>
        <v>2</v>
      </c>
      <c r="S715" s="1">
        <f t="shared" si="103"/>
        <v>0</v>
      </c>
      <c r="T715" s="1">
        <f t="shared" si="104"/>
        <v>0</v>
      </c>
      <c r="U715" s="1">
        <f t="shared" si="105"/>
        <v>0</v>
      </c>
      <c r="V715" s="1">
        <f t="shared" si="106"/>
        <v>1</v>
      </c>
      <c r="W715" s="19">
        <f>VLOOKUP(E715,'Win Rate'!B:I,8,FALSE)</f>
        <v>0.60373443983402486</v>
      </c>
      <c r="X715" s="20">
        <f>VLOOKUP(E715,'Win Rate'!B:J,9,FALSE)</f>
        <v>73.143848695271856</v>
      </c>
      <c r="Y715" s="18" cm="1">
        <f t="array" ref="Y715">IFERROR(INDEX($Z$2:$Z714,SUMPRODUCT(MAX(ROW($D$2:$D714)*($D715=$D$2:$D714))-1)),_xlfn.IFNA(IF(VLOOKUP(D715,'4.2 Elo (Values)'!A:C,3,FALSE)&gt;0,VLOOKUP(Results!D715,'4.2 Elo (Values)'!A:C,3,FALSE),400),400))</f>
        <v>306.55231458718856</v>
      </c>
      <c r="Z715" s="18">
        <f>Y715+(IFERROR(VLOOKUP(D715,'4.2 Elo (Values)'!A:J,10,FALSE),40)*(V715-(1/(10^(((AVERAGEIFS(Y:Y,A:A,A715)+AVERAGEIFS(X:X,A:A,A715))-(Y715+X715))/400)+1)*O715)))</f>
        <v>299.59925435587741</v>
      </c>
      <c r="AA715" s="18">
        <f t="shared" si="107"/>
        <v>-6.9530602313111558</v>
      </c>
      <c r="AB715">
        <f>VLOOKUP($A715,Events!$B:$I,4,FALSE)</f>
        <v>0</v>
      </c>
      <c r="AC715">
        <f>VLOOKUP($A715,Events!$B:$I,5,FALSE)</f>
        <v>0</v>
      </c>
      <c r="AD715">
        <f>VLOOKUP($A715,Events!$B:$I,6,FALSE)</f>
        <v>0</v>
      </c>
      <c r="AE715">
        <f>VLOOKUP($A715,Events!$B:$I,7,FALSE)</f>
        <v>0</v>
      </c>
      <c r="AF715">
        <f>VLOOKUP($A715,Events!$B:$I,8,FALSE)</f>
        <v>0</v>
      </c>
    </row>
    <row r="716" spans="1:32" ht="15" customHeight="1" x14ac:dyDescent="0.3">
      <c r="A716" s="9" t="s">
        <v>25098</v>
      </c>
      <c r="B716" t="s">
        <v>24952</v>
      </c>
      <c r="C716" t="s">
        <v>24378</v>
      </c>
      <c r="D716" t="s">
        <v>20709</v>
      </c>
      <c r="E716" t="s">
        <v>20</v>
      </c>
      <c r="F716" t="s">
        <v>218</v>
      </c>
      <c r="G716" s="2" t="s">
        <v>25134</v>
      </c>
      <c r="H716" t="s">
        <v>25</v>
      </c>
      <c r="I716" s="1">
        <v>0</v>
      </c>
      <c r="J716" s="1">
        <v>0</v>
      </c>
      <c r="K716" s="1">
        <v>0</v>
      </c>
      <c r="L716" s="1">
        <v>0</v>
      </c>
      <c r="M716" s="1">
        <v>0</v>
      </c>
      <c r="O716" s="1">
        <f t="shared" si="99"/>
        <v>5</v>
      </c>
      <c r="P716" s="1">
        <f t="shared" si="100"/>
        <v>0</v>
      </c>
      <c r="Q716" s="1">
        <f t="shared" si="101"/>
        <v>0</v>
      </c>
      <c r="R716" s="1">
        <f t="shared" si="102"/>
        <v>5</v>
      </c>
      <c r="S716" s="1">
        <f t="shared" si="103"/>
        <v>0</v>
      </c>
      <c r="T716" s="1">
        <f t="shared" si="104"/>
        <v>0</v>
      </c>
      <c r="U716" s="1">
        <f t="shared" si="105"/>
        <v>0</v>
      </c>
      <c r="V716" s="1">
        <f t="shared" si="106"/>
        <v>0</v>
      </c>
      <c r="W716" s="19">
        <f>VLOOKUP(E716,'Win Rate'!B:I,8,FALSE)</f>
        <v>0.41608391608391609</v>
      </c>
      <c r="X716" s="20">
        <f>VLOOKUP(E716,'Win Rate'!B:J,9,FALSE)</f>
        <v>-58.867803902021024</v>
      </c>
      <c r="Y716" s="18" cm="1">
        <f t="array" ref="Y716">IFERROR(INDEX($Z$2:$Z715,SUMPRODUCT(MAX(ROW($D$2:$D715)*($D716=$D$2:$D715))-1)),_xlfn.IFNA(IF(VLOOKUP(D716,'4.2 Elo (Values)'!A:C,3,FALSE)&gt;0,VLOOKUP(Results!D716,'4.2 Elo (Values)'!A:C,3,FALSE),400),400))</f>
        <v>356.90953459431319</v>
      </c>
      <c r="Z716" s="18">
        <f>Y716+(IFERROR(VLOOKUP(D716,'4.2 Elo (Values)'!A:J,10,FALSE),40)*(V716-(1/(10^(((AVERAGEIFS(Y:Y,A:A,A716)+AVERAGEIFS(X:X,A:A,A716))-(Y716+X716))/400)+1)*O716)))</f>
        <v>289.38349578102395</v>
      </c>
      <c r="AA716" s="18">
        <f t="shared" si="107"/>
        <v>-67.526038813289233</v>
      </c>
      <c r="AB716">
        <f>VLOOKUP($A716,Events!$B:$I,4,FALSE)</f>
        <v>0</v>
      </c>
      <c r="AC716">
        <f>VLOOKUP($A716,Events!$B:$I,5,FALSE)</f>
        <v>0</v>
      </c>
      <c r="AD716">
        <f>VLOOKUP($A716,Events!$B:$I,6,FALSE)</f>
        <v>0</v>
      </c>
      <c r="AE716">
        <f>VLOOKUP($A716,Events!$B:$I,7,FALSE)</f>
        <v>0</v>
      </c>
      <c r="AF716">
        <f>VLOOKUP($A716,Events!$B:$I,8,FALSE)</f>
        <v>0</v>
      </c>
    </row>
    <row r="717" spans="1:32" ht="15" customHeight="1" x14ac:dyDescent="0.3">
      <c r="A717" s="9" t="s">
        <v>25098</v>
      </c>
      <c r="B717" t="s">
        <v>24952</v>
      </c>
      <c r="C717" t="s">
        <v>24378</v>
      </c>
      <c r="D717" t="s">
        <v>21507</v>
      </c>
      <c r="E717" t="s">
        <v>45</v>
      </c>
      <c r="F717" t="s">
        <v>24962</v>
      </c>
      <c r="G717" s="2" t="s">
        <v>25135</v>
      </c>
      <c r="H717" t="s">
        <v>25</v>
      </c>
      <c r="I717" s="1">
        <v>0</v>
      </c>
      <c r="J717" s="1">
        <v>0</v>
      </c>
      <c r="K717" s="1">
        <v>0</v>
      </c>
      <c r="L717" s="1">
        <v>0</v>
      </c>
      <c r="M717" s="1">
        <v>0</v>
      </c>
      <c r="O717" s="1">
        <f t="shared" si="99"/>
        <v>5</v>
      </c>
      <c r="P717" s="1">
        <f t="shared" si="100"/>
        <v>0</v>
      </c>
      <c r="Q717" s="1">
        <f t="shared" si="101"/>
        <v>0</v>
      </c>
      <c r="R717" s="1">
        <f t="shared" si="102"/>
        <v>5</v>
      </c>
      <c r="S717" s="1">
        <f t="shared" si="103"/>
        <v>0</v>
      </c>
      <c r="T717" s="1">
        <f t="shared" si="104"/>
        <v>0</v>
      </c>
      <c r="U717" s="1">
        <f t="shared" si="105"/>
        <v>0</v>
      </c>
      <c r="V717" s="1">
        <f t="shared" si="106"/>
        <v>0</v>
      </c>
      <c r="W717" s="19">
        <f>VLOOKUP(E717,'Win Rate'!B:I,8,FALSE)</f>
        <v>0.42152466367713004</v>
      </c>
      <c r="X717" s="20">
        <f>VLOOKUP(E717,'Win Rate'!B:J,9,FALSE)</f>
        <v>-54.98474267982013</v>
      </c>
      <c r="Y717" s="18" cm="1">
        <f t="array" ref="Y717">IFERROR(INDEX($Z$2:$Z716,SUMPRODUCT(MAX(ROW($D$2:$D716)*($D717=$D$2:$D716))-1)),_xlfn.IFNA(IF(VLOOKUP(D717,'4.2 Elo (Values)'!A:C,3,FALSE)&gt;0,VLOOKUP(Results!D717,'4.2 Elo (Values)'!A:C,3,FALSE),400),400))</f>
        <v>346.74132629460871</v>
      </c>
      <c r="Z717" s="18">
        <f>Y717+(IFERROR(VLOOKUP(D717,'4.2 Elo (Values)'!A:J,10,FALSE),40)*(V717-(1/(10^(((AVERAGEIFS(Y:Y,A:A,A717)+AVERAGEIFS(X:X,A:A,A717))-(Y717+X717))/400)+1)*O717)))</f>
        <v>313.78261421080089</v>
      </c>
      <c r="AA717" s="18">
        <f t="shared" si="107"/>
        <v>-32.958712083807825</v>
      </c>
      <c r="AB717">
        <f>VLOOKUP($A717,Events!$B:$I,4,FALSE)</f>
        <v>0</v>
      </c>
      <c r="AC717">
        <f>VLOOKUP($A717,Events!$B:$I,5,FALSE)</f>
        <v>0</v>
      </c>
      <c r="AD717">
        <f>VLOOKUP($A717,Events!$B:$I,6,FALSE)</f>
        <v>0</v>
      </c>
      <c r="AE717">
        <f>VLOOKUP($A717,Events!$B:$I,7,FALSE)</f>
        <v>0</v>
      </c>
      <c r="AF717">
        <f>VLOOKUP($A717,Events!$B:$I,8,FALSE)</f>
        <v>0</v>
      </c>
    </row>
    <row r="718" spans="1:32" ht="15" customHeight="1" x14ac:dyDescent="0.3">
      <c r="A718" s="9" t="s">
        <v>25098</v>
      </c>
      <c r="B718" t="s">
        <v>24952</v>
      </c>
      <c r="C718" t="s">
        <v>24378</v>
      </c>
      <c r="D718" t="s">
        <v>23111</v>
      </c>
      <c r="E718" t="s">
        <v>49</v>
      </c>
      <c r="F718" t="s">
        <v>302</v>
      </c>
      <c r="G718" s="2" t="s">
        <v>25136</v>
      </c>
      <c r="H718" t="s">
        <v>25</v>
      </c>
      <c r="I718" s="1">
        <v>0</v>
      </c>
      <c r="J718" s="1">
        <v>0</v>
      </c>
      <c r="K718" s="1">
        <v>1</v>
      </c>
      <c r="O718" s="1">
        <f t="shared" si="99"/>
        <v>3</v>
      </c>
      <c r="P718" s="1">
        <f t="shared" si="100"/>
        <v>1</v>
      </c>
      <c r="Q718" s="1">
        <f t="shared" si="101"/>
        <v>0</v>
      </c>
      <c r="R718" s="1">
        <f t="shared" si="102"/>
        <v>2</v>
      </c>
      <c r="S718" s="1">
        <f t="shared" si="103"/>
        <v>0</v>
      </c>
      <c r="T718" s="1">
        <f t="shared" si="104"/>
        <v>0</v>
      </c>
      <c r="U718" s="1">
        <f t="shared" si="105"/>
        <v>0</v>
      </c>
      <c r="V718" s="1">
        <f t="shared" si="106"/>
        <v>1</v>
      </c>
      <c r="W718" s="19">
        <f>VLOOKUP(E718,'Win Rate'!B:I,8,FALSE)</f>
        <v>0.45549738219895286</v>
      </c>
      <c r="X718" s="20">
        <f>VLOOKUP(E718,'Win Rate'!B:J,9,FALSE)</f>
        <v>-31.005634672064751</v>
      </c>
      <c r="Y718" s="18" cm="1">
        <f t="array" ref="Y718">IFERROR(INDEX($Z$2:$Z717,SUMPRODUCT(MAX(ROW($D$2:$D717)*($D718=$D$2:$D717))-1)),_xlfn.IFNA(IF(VLOOKUP(D718,'4.2 Elo (Values)'!A:C,3,FALSE)&gt;0,VLOOKUP(Results!D718,'4.2 Elo (Values)'!A:C,3,FALSE),400),400))</f>
        <v>173.45258153384589</v>
      </c>
      <c r="Z718" s="18">
        <f>Y718+(IFERROR(VLOOKUP(D718,'4.2 Elo (Values)'!A:J,10,FALSE),40)*(V718-(1/(10^(((AVERAGEIFS(Y:Y,A:A,A718)+AVERAGEIFS(X:X,A:A,A718))-(Y718+X718))/400)+1)*O718)))</f>
        <v>173.45258153384589</v>
      </c>
      <c r="AA718" s="18">
        <f t="shared" si="107"/>
        <v>0</v>
      </c>
      <c r="AB718">
        <f>VLOOKUP($A718,Events!$B:$I,4,FALSE)</f>
        <v>0</v>
      </c>
      <c r="AC718">
        <f>VLOOKUP($A718,Events!$B:$I,5,FALSE)</f>
        <v>0</v>
      </c>
      <c r="AD718">
        <f>VLOOKUP($A718,Events!$B:$I,6,FALSE)</f>
        <v>0</v>
      </c>
      <c r="AE718">
        <f>VLOOKUP($A718,Events!$B:$I,7,FALSE)</f>
        <v>0</v>
      </c>
      <c r="AF718">
        <f>VLOOKUP($A718,Events!$B:$I,8,FALSE)</f>
        <v>0</v>
      </c>
    </row>
    <row r="719" spans="1:32" ht="15" customHeight="1" x14ac:dyDescent="0.3">
      <c r="A719" s="9" t="s">
        <v>25137</v>
      </c>
      <c r="B719" t="s">
        <v>24952</v>
      </c>
      <c r="C719" t="s">
        <v>24378</v>
      </c>
      <c r="D719" t="s">
        <v>911</v>
      </c>
      <c r="E719" t="s">
        <v>73</v>
      </c>
      <c r="F719" t="s">
        <v>24353</v>
      </c>
      <c r="G719" s="2" t="s">
        <v>25138</v>
      </c>
      <c r="H719" t="s">
        <v>25</v>
      </c>
      <c r="I719" s="1">
        <v>1</v>
      </c>
      <c r="J719" s="1">
        <v>1</v>
      </c>
      <c r="K719" s="1">
        <v>1</v>
      </c>
      <c r="L719" s="1">
        <v>1</v>
      </c>
      <c r="M719" s="1">
        <v>1</v>
      </c>
      <c r="O719" s="1">
        <f t="shared" si="99"/>
        <v>5</v>
      </c>
      <c r="P719" s="1">
        <f t="shared" si="100"/>
        <v>5</v>
      </c>
      <c r="Q719" s="1">
        <f t="shared" si="101"/>
        <v>0</v>
      </c>
      <c r="R719" s="1">
        <f t="shared" si="102"/>
        <v>0</v>
      </c>
      <c r="S719" s="1">
        <f t="shared" si="103"/>
        <v>1</v>
      </c>
      <c r="T719" s="1">
        <f t="shared" si="104"/>
        <v>1</v>
      </c>
      <c r="U719" s="1">
        <f t="shared" si="105"/>
        <v>1</v>
      </c>
      <c r="V719" s="1">
        <f t="shared" si="106"/>
        <v>5</v>
      </c>
      <c r="W719" s="19">
        <f>VLOOKUP(E719,'Win Rate'!B:I,8,FALSE)</f>
        <v>0.63010204081632648</v>
      </c>
      <c r="X719" s="20">
        <f>VLOOKUP(E719,'Win Rate'!B:J,9,FALSE)</f>
        <v>92.531580409876298</v>
      </c>
      <c r="Y719" s="18" cm="1">
        <f t="array" ref="Y719">IFERROR(INDEX($Z$2:$Z718,SUMPRODUCT(MAX(ROW($D$2:$D718)*($D719=$D$2:$D718))-1)),_xlfn.IFNA(IF(VLOOKUP(D719,'4.2 Elo (Values)'!A:C,3,FALSE)&gt;0,VLOOKUP(Results!D719,'4.2 Elo (Values)'!A:C,3,FALSE),400),400))</f>
        <v>559.5554996127496</v>
      </c>
      <c r="Z719" s="18" t="e">
        <f>Y719+(IFERROR(VLOOKUP(D719,'4.2 Elo (Values)'!A:J,10,FALSE),40)*(V719-(1/(10^(((AVERAGEIFS(Y:Y,A:A,A719)+AVERAGEIFS(X:X,A:A,A719))-(Y719+X719))/400)+1)*O719)))</f>
        <v>#N/A</v>
      </c>
      <c r="AA719" s="18" t="e">
        <f t="shared" si="107"/>
        <v>#N/A</v>
      </c>
      <c r="AB719">
        <f>VLOOKUP($A719,Events!$B:$I,4,FALSE)</f>
        <v>0</v>
      </c>
      <c r="AC719">
        <f>VLOOKUP($A719,Events!$B:$I,5,FALSE)</f>
        <v>0</v>
      </c>
      <c r="AD719">
        <f>VLOOKUP($A719,Events!$B:$I,6,FALSE)</f>
        <v>0</v>
      </c>
      <c r="AE719">
        <f>VLOOKUP($A719,Events!$B:$I,7,FALSE)</f>
        <v>0</v>
      </c>
      <c r="AF719">
        <f>VLOOKUP($A719,Events!$B:$I,8,FALSE)</f>
        <v>0</v>
      </c>
    </row>
    <row r="720" spans="1:32" ht="15" customHeight="1" x14ac:dyDescent="0.3">
      <c r="A720" s="9" t="s">
        <v>25137</v>
      </c>
      <c r="B720" t="s">
        <v>24952</v>
      </c>
      <c r="C720" t="s">
        <v>24378</v>
      </c>
      <c r="D720" t="s">
        <v>5359</v>
      </c>
      <c r="E720" t="s">
        <v>73</v>
      </c>
      <c r="F720" t="s">
        <v>25139</v>
      </c>
      <c r="G720" s="2" t="s">
        <v>25140</v>
      </c>
      <c r="H720" t="s">
        <v>25</v>
      </c>
      <c r="I720" s="1">
        <v>1</v>
      </c>
      <c r="J720" s="1">
        <v>1</v>
      </c>
      <c r="K720" s="1">
        <v>0</v>
      </c>
      <c r="L720" s="1">
        <v>1</v>
      </c>
      <c r="M720" s="1">
        <v>1</v>
      </c>
      <c r="O720" s="1">
        <f t="shared" si="99"/>
        <v>5</v>
      </c>
      <c r="P720" s="1">
        <f t="shared" si="100"/>
        <v>4</v>
      </c>
      <c r="Q720" s="1">
        <f t="shared" si="101"/>
        <v>0</v>
      </c>
      <c r="R720" s="1">
        <f t="shared" si="102"/>
        <v>1</v>
      </c>
      <c r="S720" s="1">
        <f t="shared" si="103"/>
        <v>0</v>
      </c>
      <c r="T720" s="1">
        <f t="shared" si="104"/>
        <v>0</v>
      </c>
      <c r="U720" s="1">
        <f t="shared" si="105"/>
        <v>0</v>
      </c>
      <c r="V720" s="1">
        <f t="shared" si="106"/>
        <v>4</v>
      </c>
      <c r="W720" s="19">
        <f>VLOOKUP(E720,'Win Rate'!B:I,8,FALSE)</f>
        <v>0.63010204081632648</v>
      </c>
      <c r="X720" s="20">
        <f>VLOOKUP(E720,'Win Rate'!B:J,9,FALSE)</f>
        <v>92.531580409876298</v>
      </c>
      <c r="Y720" s="18" cm="1">
        <f t="array" ref="Y720">IFERROR(INDEX($Z$2:$Z719,SUMPRODUCT(MAX(ROW($D$2:$D719)*($D720=$D$2:$D719))-1)),_xlfn.IFNA(IF(VLOOKUP(D720,'4.2 Elo (Values)'!A:C,3,FALSE)&gt;0,VLOOKUP(Results!D720,'4.2 Elo (Values)'!A:C,3,FALSE),400),400))</f>
        <v>433.58064519745818</v>
      </c>
      <c r="Z720" s="18" t="e">
        <f>Y720+(IFERROR(VLOOKUP(D720,'4.2 Elo (Values)'!A:J,10,FALSE),40)*(V720-(1/(10^(((AVERAGEIFS(Y:Y,A:A,A720)+AVERAGEIFS(X:X,A:A,A720))-(Y720+X720))/400)+1)*O720)))</f>
        <v>#N/A</v>
      </c>
      <c r="AA720" s="18" t="e">
        <f t="shared" si="107"/>
        <v>#N/A</v>
      </c>
      <c r="AB720">
        <f>VLOOKUP($A720,Events!$B:$I,4,FALSE)</f>
        <v>0</v>
      </c>
      <c r="AC720">
        <f>VLOOKUP($A720,Events!$B:$I,5,FALSE)</f>
        <v>0</v>
      </c>
      <c r="AD720">
        <f>VLOOKUP($A720,Events!$B:$I,6,FALSE)</f>
        <v>0</v>
      </c>
      <c r="AE720">
        <f>VLOOKUP($A720,Events!$B:$I,7,FALSE)</f>
        <v>0</v>
      </c>
      <c r="AF720">
        <f>VLOOKUP($A720,Events!$B:$I,8,FALSE)</f>
        <v>0</v>
      </c>
    </row>
    <row r="721" spans="1:32" ht="15" customHeight="1" x14ac:dyDescent="0.3">
      <c r="A721" s="9" t="s">
        <v>25137</v>
      </c>
      <c r="B721" t="s">
        <v>24952</v>
      </c>
      <c r="C721" t="s">
        <v>24378</v>
      </c>
      <c r="D721" t="s">
        <v>2233</v>
      </c>
      <c r="E721" t="s">
        <v>83</v>
      </c>
      <c r="F721" t="s">
        <v>84</v>
      </c>
      <c r="G721" s="2" t="s">
        <v>25141</v>
      </c>
      <c r="H721" t="s">
        <v>25</v>
      </c>
      <c r="I721" s="1">
        <v>1</v>
      </c>
      <c r="J721" s="1">
        <v>0</v>
      </c>
      <c r="K721" s="1">
        <v>1</v>
      </c>
      <c r="L721" s="1">
        <v>1</v>
      </c>
      <c r="M721" s="1">
        <v>1</v>
      </c>
      <c r="O721" s="1">
        <f t="shared" si="99"/>
        <v>5</v>
      </c>
      <c r="P721" s="1">
        <f t="shared" si="100"/>
        <v>4</v>
      </c>
      <c r="Q721" s="1">
        <f t="shared" si="101"/>
        <v>0</v>
      </c>
      <c r="R721" s="1">
        <f t="shared" si="102"/>
        <v>1</v>
      </c>
      <c r="S721" s="1">
        <f t="shared" si="103"/>
        <v>0</v>
      </c>
      <c r="T721" s="1">
        <f t="shared" si="104"/>
        <v>0</v>
      </c>
      <c r="U721" s="1">
        <f t="shared" si="105"/>
        <v>0</v>
      </c>
      <c r="V721" s="1">
        <f t="shared" si="106"/>
        <v>4</v>
      </c>
      <c r="W721" s="19">
        <f>VLOOKUP(E721,'Win Rate'!B:I,8,FALSE)</f>
        <v>0.56644518272425248</v>
      </c>
      <c r="X721" s="20">
        <f>VLOOKUP(E721,'Win Rate'!B:J,9,FALSE)</f>
        <v>46.445548661686693</v>
      </c>
      <c r="Y721" s="18" cm="1">
        <f t="array" ref="Y721">IFERROR(INDEX($Z$2:$Z720,SUMPRODUCT(MAX(ROW($D$2:$D720)*($D721=$D$2:$D720))-1)),_xlfn.IFNA(IF(VLOOKUP(D721,'4.2 Elo (Values)'!A:C,3,FALSE)&gt;0,VLOOKUP(Results!D721,'4.2 Elo (Values)'!A:C,3,FALSE),400),400))</f>
        <v>459.3669433172654</v>
      </c>
      <c r="Z721" s="18" t="e">
        <f>Y721+(IFERROR(VLOOKUP(D721,'4.2 Elo (Values)'!A:J,10,FALSE),40)*(V721-(1/(10^(((AVERAGEIFS(Y:Y,A:A,A721)+AVERAGEIFS(X:X,A:A,A721))-(Y721+X721))/400)+1)*O721)))</f>
        <v>#N/A</v>
      </c>
      <c r="AA721" s="18" t="e">
        <f t="shared" si="107"/>
        <v>#N/A</v>
      </c>
      <c r="AB721">
        <f>VLOOKUP($A721,Events!$B:$I,4,FALSE)</f>
        <v>0</v>
      </c>
      <c r="AC721">
        <f>VLOOKUP($A721,Events!$B:$I,5,FALSE)</f>
        <v>0</v>
      </c>
      <c r="AD721">
        <f>VLOOKUP($A721,Events!$B:$I,6,FALSE)</f>
        <v>0</v>
      </c>
      <c r="AE721">
        <f>VLOOKUP($A721,Events!$B:$I,7,FALSE)</f>
        <v>0</v>
      </c>
      <c r="AF721">
        <f>VLOOKUP($A721,Events!$B:$I,8,FALSE)</f>
        <v>0</v>
      </c>
    </row>
    <row r="722" spans="1:32" ht="15" customHeight="1" x14ac:dyDescent="0.3">
      <c r="A722" s="9" t="s">
        <v>25137</v>
      </c>
      <c r="B722" t="s">
        <v>24952</v>
      </c>
      <c r="C722" t="s">
        <v>24378</v>
      </c>
      <c r="D722" t="s">
        <v>10417</v>
      </c>
      <c r="E722" t="s">
        <v>27</v>
      </c>
      <c r="F722" t="s">
        <v>110</v>
      </c>
      <c r="G722" s="2" t="s">
        <v>25142</v>
      </c>
      <c r="H722" t="s">
        <v>25</v>
      </c>
      <c r="I722" s="1">
        <v>1</v>
      </c>
      <c r="J722" s="1">
        <v>1</v>
      </c>
      <c r="K722" s="1">
        <v>1</v>
      </c>
      <c r="L722" s="1">
        <v>1</v>
      </c>
      <c r="M722" s="1">
        <v>0</v>
      </c>
      <c r="O722" s="1">
        <f t="shared" si="99"/>
        <v>5</v>
      </c>
      <c r="P722" s="1">
        <f t="shared" si="100"/>
        <v>4</v>
      </c>
      <c r="Q722" s="1">
        <f t="shared" si="101"/>
        <v>0</v>
      </c>
      <c r="R722" s="1">
        <f t="shared" si="102"/>
        <v>1</v>
      </c>
      <c r="S722" s="1">
        <f t="shared" si="103"/>
        <v>1</v>
      </c>
      <c r="T722" s="1">
        <f t="shared" si="104"/>
        <v>1</v>
      </c>
      <c r="U722" s="1">
        <f t="shared" si="105"/>
        <v>0</v>
      </c>
      <c r="V722" s="1">
        <f t="shared" si="106"/>
        <v>4</v>
      </c>
      <c r="W722" s="19">
        <f>VLOOKUP(E722,'Win Rate'!B:I,8,FALSE)</f>
        <v>0.43775100401606426</v>
      </c>
      <c r="X722" s="20">
        <f>VLOOKUP(E722,'Win Rate'!B:J,9,FALSE)</f>
        <v>-43.480615095045756</v>
      </c>
      <c r="Y722" s="18" cm="1">
        <f t="array" ref="Y722">IFERROR(INDEX($Z$2:$Z721,SUMPRODUCT(MAX(ROW($D$2:$D721)*($D722=$D$2:$D721))-1)),_xlfn.IFNA(IF(VLOOKUP(D722,'4.2 Elo (Values)'!A:C,3,FALSE)&gt;0,VLOOKUP(Results!D722,'4.2 Elo (Values)'!A:C,3,FALSE),400),400))</f>
        <v>451.23684267941883</v>
      </c>
      <c r="Z722" s="18" t="e">
        <f>Y722+(IFERROR(VLOOKUP(D722,'4.2 Elo (Values)'!A:J,10,FALSE),40)*(V722-(1/(10^(((AVERAGEIFS(Y:Y,A:A,A722)+AVERAGEIFS(X:X,A:A,A722))-(Y722+X722))/400)+1)*O722)))</f>
        <v>#N/A</v>
      </c>
      <c r="AA722" s="18" t="e">
        <f t="shared" si="107"/>
        <v>#N/A</v>
      </c>
      <c r="AB722">
        <f>VLOOKUP($A722,Events!$B:$I,4,FALSE)</f>
        <v>0</v>
      </c>
      <c r="AC722">
        <f>VLOOKUP($A722,Events!$B:$I,5,FALSE)</f>
        <v>0</v>
      </c>
      <c r="AD722">
        <f>VLOOKUP($A722,Events!$B:$I,6,FALSE)</f>
        <v>0</v>
      </c>
      <c r="AE722">
        <f>VLOOKUP($A722,Events!$B:$I,7,FALSE)</f>
        <v>0</v>
      </c>
      <c r="AF722">
        <f>VLOOKUP($A722,Events!$B:$I,8,FALSE)</f>
        <v>0</v>
      </c>
    </row>
    <row r="723" spans="1:32" ht="15" customHeight="1" x14ac:dyDescent="0.3">
      <c r="A723" s="9" t="s">
        <v>25137</v>
      </c>
      <c r="B723" t="s">
        <v>24952</v>
      </c>
      <c r="C723" t="s">
        <v>24378</v>
      </c>
      <c r="D723" t="s">
        <v>3175</v>
      </c>
      <c r="E723" t="s">
        <v>146</v>
      </c>
      <c r="F723" t="s">
        <v>187</v>
      </c>
      <c r="G723" s="2" t="s">
        <v>25143</v>
      </c>
      <c r="H723" t="s">
        <v>25</v>
      </c>
      <c r="I723" s="1">
        <v>1</v>
      </c>
      <c r="J723" s="1">
        <v>1</v>
      </c>
      <c r="K723" s="1">
        <v>0</v>
      </c>
      <c r="L723" s="1">
        <v>1</v>
      </c>
      <c r="M723" s="1">
        <v>1</v>
      </c>
      <c r="O723" s="1">
        <f t="shared" si="99"/>
        <v>5</v>
      </c>
      <c r="P723" s="1">
        <f t="shared" si="100"/>
        <v>4</v>
      </c>
      <c r="Q723" s="1">
        <f t="shared" si="101"/>
        <v>0</v>
      </c>
      <c r="R723" s="1">
        <f t="shared" si="102"/>
        <v>1</v>
      </c>
      <c r="S723" s="1">
        <f t="shared" si="103"/>
        <v>0</v>
      </c>
      <c r="T723" s="1">
        <f t="shared" si="104"/>
        <v>0</v>
      </c>
      <c r="U723" s="1">
        <f t="shared" si="105"/>
        <v>0</v>
      </c>
      <c r="V723" s="1">
        <f t="shared" si="106"/>
        <v>4</v>
      </c>
      <c r="W723" s="19">
        <f>VLOOKUP(E723,'Win Rate'!B:I,8,FALSE)</f>
        <v>0.48071216617210683</v>
      </c>
      <c r="X723" s="20">
        <f>VLOOKUP(E723,'Win Rate'!B:J,9,FALSE)</f>
        <v>-13.409213657465418</v>
      </c>
      <c r="Y723" s="18" cm="1">
        <f t="array" ref="Y723">IFERROR(INDEX($Z$2:$Z722,SUMPRODUCT(MAX(ROW($D$2:$D722)*($D723=$D$2:$D722))-1)),_xlfn.IFNA(IF(VLOOKUP(D723,'4.2 Elo (Values)'!A:C,3,FALSE)&gt;0,VLOOKUP(Results!D723,'4.2 Elo (Values)'!A:C,3,FALSE),400),400))</f>
        <v>478.64296152626986</v>
      </c>
      <c r="Z723" s="18" t="e">
        <f>Y723+(IFERROR(VLOOKUP(D723,'4.2 Elo (Values)'!A:J,10,FALSE),40)*(V723-(1/(10^(((AVERAGEIFS(Y:Y,A:A,A723)+AVERAGEIFS(X:X,A:A,A723))-(Y723+X723))/400)+1)*O723)))</f>
        <v>#N/A</v>
      </c>
      <c r="AA723" s="18" t="e">
        <f t="shared" si="107"/>
        <v>#N/A</v>
      </c>
      <c r="AB723">
        <f>VLOOKUP($A723,Events!$B:$I,4,FALSE)</f>
        <v>0</v>
      </c>
      <c r="AC723">
        <f>VLOOKUP($A723,Events!$B:$I,5,FALSE)</f>
        <v>0</v>
      </c>
      <c r="AD723">
        <f>VLOOKUP($A723,Events!$B:$I,6,FALSE)</f>
        <v>0</v>
      </c>
      <c r="AE723">
        <f>VLOOKUP($A723,Events!$B:$I,7,FALSE)</f>
        <v>0</v>
      </c>
      <c r="AF723">
        <f>VLOOKUP($A723,Events!$B:$I,8,FALSE)</f>
        <v>0</v>
      </c>
    </row>
    <row r="724" spans="1:32" ht="15" customHeight="1" x14ac:dyDescent="0.3">
      <c r="A724" s="9" t="s">
        <v>25137</v>
      </c>
      <c r="B724" t="s">
        <v>24952</v>
      </c>
      <c r="C724" t="s">
        <v>24378</v>
      </c>
      <c r="D724" t="s">
        <v>14642</v>
      </c>
      <c r="E724" t="s">
        <v>17</v>
      </c>
      <c r="F724" t="s">
        <v>24195</v>
      </c>
      <c r="G724" s="2" t="s">
        <v>25144</v>
      </c>
      <c r="H724" t="s">
        <v>25</v>
      </c>
      <c r="I724" s="1">
        <v>1</v>
      </c>
      <c r="J724" s="1">
        <v>0</v>
      </c>
      <c r="K724" s="1">
        <v>1</v>
      </c>
      <c r="L724" s="1">
        <v>0</v>
      </c>
      <c r="M724" s="1">
        <v>1</v>
      </c>
      <c r="O724" s="1">
        <f t="shared" si="99"/>
        <v>5</v>
      </c>
      <c r="P724" s="1">
        <f t="shared" si="100"/>
        <v>3</v>
      </c>
      <c r="Q724" s="1">
        <f t="shared" si="101"/>
        <v>0</v>
      </c>
      <c r="R724" s="1">
        <f t="shared" si="102"/>
        <v>2</v>
      </c>
      <c r="S724" s="1">
        <f t="shared" si="103"/>
        <v>0</v>
      </c>
      <c r="T724" s="1">
        <f t="shared" si="104"/>
        <v>0</v>
      </c>
      <c r="U724" s="1">
        <f t="shared" si="105"/>
        <v>0</v>
      </c>
      <c r="V724" s="1">
        <f t="shared" si="106"/>
        <v>3</v>
      </c>
      <c r="W724" s="19">
        <f>VLOOKUP(E724,'Win Rate'!B:I,8,FALSE)</f>
        <v>0.48888888888888887</v>
      </c>
      <c r="X724" s="20">
        <f>VLOOKUP(E724,'Win Rate'!B:J,9,FALSE)</f>
        <v>-7.7220620781546527</v>
      </c>
      <c r="Y724" s="18" cm="1">
        <f t="array" ref="Y724">IFERROR(INDEX($Z$2:$Z723,SUMPRODUCT(MAX(ROW($D$2:$D723)*($D724=$D$2:$D723))-1)),_xlfn.IFNA(IF(VLOOKUP(D724,'4.2 Elo (Values)'!A:C,3,FALSE)&gt;0,VLOOKUP(Results!D724,'4.2 Elo (Values)'!A:C,3,FALSE),400),400))</f>
        <v>395.61911175296001</v>
      </c>
      <c r="Z724" s="18" t="e">
        <f>Y724+(IFERROR(VLOOKUP(D724,'4.2 Elo (Values)'!A:J,10,FALSE),40)*(V724-(1/(10^(((AVERAGEIFS(Y:Y,A:A,A724)+AVERAGEIFS(X:X,A:A,A724))-(Y724+X724))/400)+1)*O724)))</f>
        <v>#N/A</v>
      </c>
      <c r="AA724" s="18" t="e">
        <f t="shared" si="107"/>
        <v>#N/A</v>
      </c>
      <c r="AB724">
        <f>VLOOKUP($A724,Events!$B:$I,4,FALSE)</f>
        <v>0</v>
      </c>
      <c r="AC724">
        <f>VLOOKUP($A724,Events!$B:$I,5,FALSE)</f>
        <v>0</v>
      </c>
      <c r="AD724">
        <f>VLOOKUP($A724,Events!$B:$I,6,FALSE)</f>
        <v>0</v>
      </c>
      <c r="AE724">
        <f>VLOOKUP($A724,Events!$B:$I,7,FALSE)</f>
        <v>0</v>
      </c>
      <c r="AF724">
        <f>VLOOKUP($A724,Events!$B:$I,8,FALSE)</f>
        <v>0</v>
      </c>
    </row>
    <row r="725" spans="1:32" ht="15" customHeight="1" x14ac:dyDescent="0.3">
      <c r="A725" s="9" t="s">
        <v>25137</v>
      </c>
      <c r="B725" t="s">
        <v>24952</v>
      </c>
      <c r="C725" t="s">
        <v>24378</v>
      </c>
      <c r="D725" t="s">
        <v>9478</v>
      </c>
      <c r="E725" t="s">
        <v>42</v>
      </c>
      <c r="F725" t="s">
        <v>43</v>
      </c>
      <c r="G725" s="2" t="s">
        <v>25145</v>
      </c>
      <c r="H725" t="s">
        <v>25</v>
      </c>
      <c r="I725" s="1">
        <v>1</v>
      </c>
      <c r="J725" s="1">
        <v>1</v>
      </c>
      <c r="K725" s="1">
        <v>1</v>
      </c>
      <c r="L725" s="1">
        <v>0</v>
      </c>
      <c r="M725" s="1">
        <v>0</v>
      </c>
      <c r="O725" s="1">
        <f t="shared" si="99"/>
        <v>5</v>
      </c>
      <c r="P725" s="1">
        <f t="shared" si="100"/>
        <v>3</v>
      </c>
      <c r="Q725" s="1">
        <f t="shared" si="101"/>
        <v>0</v>
      </c>
      <c r="R725" s="1">
        <f t="shared" si="102"/>
        <v>2</v>
      </c>
      <c r="S725" s="1">
        <f t="shared" si="103"/>
        <v>1</v>
      </c>
      <c r="T725" s="1">
        <f t="shared" si="104"/>
        <v>0</v>
      </c>
      <c r="U725" s="1">
        <f t="shared" si="105"/>
        <v>0</v>
      </c>
      <c r="V725" s="1">
        <f t="shared" si="106"/>
        <v>3</v>
      </c>
      <c r="W725" s="19">
        <f>VLOOKUP(E725,'Win Rate'!B:I,8,FALSE)</f>
        <v>0.47570850202429149</v>
      </c>
      <c r="X725" s="20">
        <f>VLOOKUP(E725,'Win Rate'!B:J,9,FALSE)</f>
        <v>-16.89276072380623</v>
      </c>
      <c r="Y725" s="18" cm="1">
        <f t="array" ref="Y725">IFERROR(INDEX($Z$2:$Z724,SUMPRODUCT(MAX(ROW($D$2:$D724)*($D725=$D$2:$D724))-1)),_xlfn.IFNA(IF(VLOOKUP(D725,'4.2 Elo (Values)'!A:C,3,FALSE)&gt;0,VLOOKUP(Results!D725,'4.2 Elo (Values)'!A:C,3,FALSE),400),400))</f>
        <v>400.20186642280311</v>
      </c>
      <c r="Z725" s="18" t="e">
        <f>Y725+(IFERROR(VLOOKUP(D725,'4.2 Elo (Values)'!A:J,10,FALSE),40)*(V725-(1/(10^(((AVERAGEIFS(Y:Y,A:A,A725)+AVERAGEIFS(X:X,A:A,A725))-(Y725+X725))/400)+1)*O725)))</f>
        <v>#N/A</v>
      </c>
      <c r="AA725" s="18" t="e">
        <f t="shared" si="107"/>
        <v>#N/A</v>
      </c>
      <c r="AB725">
        <f>VLOOKUP($A725,Events!$B:$I,4,FALSE)</f>
        <v>0</v>
      </c>
      <c r="AC725">
        <f>VLOOKUP($A725,Events!$B:$I,5,FALSE)</f>
        <v>0</v>
      </c>
      <c r="AD725">
        <f>VLOOKUP($A725,Events!$B:$I,6,FALSE)</f>
        <v>0</v>
      </c>
      <c r="AE725">
        <f>VLOOKUP($A725,Events!$B:$I,7,FALSE)</f>
        <v>0</v>
      </c>
      <c r="AF725">
        <f>VLOOKUP($A725,Events!$B:$I,8,FALSE)</f>
        <v>0</v>
      </c>
    </row>
    <row r="726" spans="1:32" ht="15" customHeight="1" x14ac:dyDescent="0.3">
      <c r="A726" s="9" t="s">
        <v>25137</v>
      </c>
      <c r="B726" t="s">
        <v>24952</v>
      </c>
      <c r="C726" t="s">
        <v>24378</v>
      </c>
      <c r="D726" t="s">
        <v>1662</v>
      </c>
      <c r="E726" t="s">
        <v>364</v>
      </c>
      <c r="F726" t="s">
        <v>364</v>
      </c>
      <c r="G726" s="2" t="s">
        <v>25146</v>
      </c>
      <c r="H726" t="s">
        <v>25</v>
      </c>
      <c r="I726" s="1">
        <v>1</v>
      </c>
      <c r="J726" s="1">
        <v>0</v>
      </c>
      <c r="K726" s="1">
        <v>1</v>
      </c>
      <c r="L726" s="1">
        <v>0</v>
      </c>
      <c r="M726" s="1">
        <v>1</v>
      </c>
      <c r="O726" s="1">
        <f t="shared" si="99"/>
        <v>5</v>
      </c>
      <c r="P726" s="1">
        <f t="shared" si="100"/>
        <v>3</v>
      </c>
      <c r="Q726" s="1">
        <f t="shared" si="101"/>
        <v>0</v>
      </c>
      <c r="R726" s="1">
        <f t="shared" si="102"/>
        <v>2</v>
      </c>
      <c r="S726" s="1">
        <f t="shared" si="103"/>
        <v>0</v>
      </c>
      <c r="T726" s="1">
        <f t="shared" si="104"/>
        <v>0</v>
      </c>
      <c r="U726" s="1">
        <f t="shared" si="105"/>
        <v>0</v>
      </c>
      <c r="V726" s="1">
        <f t="shared" si="106"/>
        <v>3</v>
      </c>
      <c r="W726" s="19" t="e">
        <f>VLOOKUP(E726,'Win Rate'!B:I,8,FALSE)</f>
        <v>#N/A</v>
      </c>
      <c r="X726" s="20" t="e">
        <f>VLOOKUP(E726,'Win Rate'!B:J,9,FALSE)</f>
        <v>#N/A</v>
      </c>
      <c r="Y726" s="18" cm="1">
        <f t="array" ref="Y726">IFERROR(INDEX($Z$2:$Z725,SUMPRODUCT(MAX(ROW($D$2:$D725)*($D726=$D$2:$D725))-1)),_xlfn.IFNA(IF(VLOOKUP(D726,'4.2 Elo (Values)'!A:C,3,FALSE)&gt;0,VLOOKUP(Results!D726,'4.2 Elo (Values)'!A:C,3,FALSE),400),400))</f>
        <v>488.25205817705455</v>
      </c>
      <c r="Z726" s="18" t="e">
        <f>Y726+(IFERROR(VLOOKUP(D726,'4.2 Elo (Values)'!A:J,10,FALSE),40)*(V726-(1/(10^(((AVERAGEIFS(Y:Y,A:A,A726)+AVERAGEIFS(X:X,A:A,A726))-(Y726+X726))/400)+1)*O726)))</f>
        <v>#N/A</v>
      </c>
      <c r="AA726" s="18" t="e">
        <f t="shared" si="107"/>
        <v>#N/A</v>
      </c>
      <c r="AB726">
        <f>VLOOKUP($A726,Events!$B:$I,4,FALSE)</f>
        <v>0</v>
      </c>
      <c r="AC726">
        <f>VLOOKUP($A726,Events!$B:$I,5,FALSE)</f>
        <v>0</v>
      </c>
      <c r="AD726">
        <f>VLOOKUP($A726,Events!$B:$I,6,FALSE)</f>
        <v>0</v>
      </c>
      <c r="AE726">
        <f>VLOOKUP($A726,Events!$B:$I,7,FALSE)</f>
        <v>0</v>
      </c>
      <c r="AF726">
        <f>VLOOKUP($A726,Events!$B:$I,8,FALSE)</f>
        <v>0</v>
      </c>
    </row>
    <row r="727" spans="1:32" ht="15" customHeight="1" x14ac:dyDescent="0.3">
      <c r="A727" s="9" t="s">
        <v>25137</v>
      </c>
      <c r="B727" t="s">
        <v>24952</v>
      </c>
      <c r="C727" t="s">
        <v>24378</v>
      </c>
      <c r="D727" t="s">
        <v>22005</v>
      </c>
      <c r="E727" t="s">
        <v>95</v>
      </c>
      <c r="F727" t="s">
        <v>304</v>
      </c>
      <c r="G727" s="2" t="s">
        <v>25147</v>
      </c>
      <c r="H727" t="s">
        <v>25</v>
      </c>
      <c r="I727" s="1">
        <v>1</v>
      </c>
      <c r="J727" s="1">
        <v>1</v>
      </c>
      <c r="K727" s="1">
        <v>0</v>
      </c>
      <c r="L727" s="1">
        <v>1</v>
      </c>
      <c r="M727" s="1">
        <v>0</v>
      </c>
      <c r="O727" s="1">
        <f t="shared" si="99"/>
        <v>5</v>
      </c>
      <c r="P727" s="1">
        <f t="shared" si="100"/>
        <v>3</v>
      </c>
      <c r="Q727" s="1">
        <f t="shared" si="101"/>
        <v>0</v>
      </c>
      <c r="R727" s="1">
        <f t="shared" si="102"/>
        <v>2</v>
      </c>
      <c r="S727" s="1">
        <f t="shared" si="103"/>
        <v>0</v>
      </c>
      <c r="T727" s="1">
        <f t="shared" si="104"/>
        <v>0</v>
      </c>
      <c r="U727" s="1">
        <f t="shared" si="105"/>
        <v>0</v>
      </c>
      <c r="V727" s="1">
        <f t="shared" si="106"/>
        <v>3</v>
      </c>
      <c r="W727" s="19">
        <f>VLOOKUP(E727,'Win Rate'!B:I,8,FALSE)</f>
        <v>0.5084269662921348</v>
      </c>
      <c r="X727" s="20">
        <f>VLOOKUP(E727,'Win Rate'!B:J,9,FALSE)</f>
        <v>5.8562104731559854</v>
      </c>
      <c r="Y727" s="18" cm="1">
        <f t="array" ref="Y727">IFERROR(INDEX($Z$2:$Z726,SUMPRODUCT(MAX(ROW($D$2:$D726)*($D727=$D$2:$D726))-1)),_xlfn.IFNA(IF(VLOOKUP(D727,'4.2 Elo (Values)'!A:C,3,FALSE)&gt;0,VLOOKUP(Results!D727,'4.2 Elo (Values)'!A:C,3,FALSE),400),400))</f>
        <v>340.4057153004286</v>
      </c>
      <c r="Z727" s="18" t="e">
        <f>Y727+(IFERROR(VLOOKUP(D727,'4.2 Elo (Values)'!A:J,10,FALSE),40)*(V727-(1/(10^(((AVERAGEIFS(Y:Y,A:A,A727)+AVERAGEIFS(X:X,A:A,A727))-(Y727+X727))/400)+1)*O727)))</f>
        <v>#N/A</v>
      </c>
      <c r="AA727" s="18" t="e">
        <f t="shared" si="107"/>
        <v>#N/A</v>
      </c>
      <c r="AB727">
        <f>VLOOKUP($A727,Events!$B:$I,4,FALSE)</f>
        <v>0</v>
      </c>
      <c r="AC727">
        <f>VLOOKUP($A727,Events!$B:$I,5,FALSE)</f>
        <v>0</v>
      </c>
      <c r="AD727">
        <f>VLOOKUP($A727,Events!$B:$I,6,FALSE)</f>
        <v>0</v>
      </c>
      <c r="AE727">
        <f>VLOOKUP($A727,Events!$B:$I,7,FALSE)</f>
        <v>0</v>
      </c>
      <c r="AF727">
        <f>VLOOKUP($A727,Events!$B:$I,8,FALSE)</f>
        <v>0</v>
      </c>
    </row>
    <row r="728" spans="1:32" ht="15" customHeight="1" x14ac:dyDescent="0.3">
      <c r="A728" s="9" t="s">
        <v>25137</v>
      </c>
      <c r="B728" t="s">
        <v>24952</v>
      </c>
      <c r="C728" t="s">
        <v>24378</v>
      </c>
      <c r="D728" t="s">
        <v>25148</v>
      </c>
      <c r="E728" t="s">
        <v>17</v>
      </c>
      <c r="F728" t="s">
        <v>18</v>
      </c>
      <c r="G728" s="2" t="s">
        <v>25149</v>
      </c>
      <c r="H728" t="s">
        <v>25</v>
      </c>
      <c r="I728" s="1">
        <v>0</v>
      </c>
      <c r="J728" s="1">
        <v>1</v>
      </c>
      <c r="K728" s="1">
        <v>1</v>
      </c>
      <c r="L728" s="1">
        <v>0</v>
      </c>
      <c r="M728" s="1">
        <v>1</v>
      </c>
      <c r="O728" s="1">
        <f t="shared" si="99"/>
        <v>5</v>
      </c>
      <c r="P728" s="1">
        <f t="shared" si="100"/>
        <v>3</v>
      </c>
      <c r="Q728" s="1">
        <f t="shared" si="101"/>
        <v>0</v>
      </c>
      <c r="R728" s="1">
        <f t="shared" si="102"/>
        <v>2</v>
      </c>
      <c r="S728" s="1">
        <f t="shared" si="103"/>
        <v>0</v>
      </c>
      <c r="T728" s="1">
        <f t="shared" si="104"/>
        <v>0</v>
      </c>
      <c r="U728" s="1">
        <f t="shared" si="105"/>
        <v>0</v>
      </c>
      <c r="V728" s="1">
        <f t="shared" si="106"/>
        <v>3</v>
      </c>
      <c r="W728" s="19">
        <f>VLOOKUP(E728,'Win Rate'!B:I,8,FALSE)</f>
        <v>0.48888888888888887</v>
      </c>
      <c r="X728" s="20">
        <f>VLOOKUP(E728,'Win Rate'!B:J,9,FALSE)</f>
        <v>-7.7220620781546527</v>
      </c>
      <c r="Y728" s="18" cm="1">
        <f t="array" ref="Y728">IFERROR(INDEX($Z$2:$Z727,SUMPRODUCT(MAX(ROW($D$2:$D727)*($D728=$D$2:$D727))-1)),_xlfn.IFNA(IF(VLOOKUP(D728,'4.2 Elo (Values)'!A:C,3,FALSE)&gt;0,VLOOKUP(Results!D728,'4.2 Elo (Values)'!A:C,3,FALSE),400),400))</f>
        <v>400</v>
      </c>
      <c r="Z728" s="18" t="e">
        <f>Y728+(IFERROR(VLOOKUP(D728,'4.2 Elo (Values)'!A:J,10,FALSE),40)*(V728-(1/(10^(((AVERAGEIFS(Y:Y,A:A,A728)+AVERAGEIFS(X:X,A:A,A728))-(Y728+X728))/400)+1)*O728)))</f>
        <v>#N/A</v>
      </c>
      <c r="AA728" s="18" t="e">
        <f t="shared" si="107"/>
        <v>#N/A</v>
      </c>
      <c r="AB728">
        <f>VLOOKUP($A728,Events!$B:$I,4,FALSE)</f>
        <v>0</v>
      </c>
      <c r="AC728">
        <f>VLOOKUP($A728,Events!$B:$I,5,FALSE)</f>
        <v>0</v>
      </c>
      <c r="AD728">
        <f>VLOOKUP($A728,Events!$B:$I,6,FALSE)</f>
        <v>0</v>
      </c>
      <c r="AE728">
        <f>VLOOKUP($A728,Events!$B:$I,7,FALSE)</f>
        <v>0</v>
      </c>
      <c r="AF728">
        <f>VLOOKUP($A728,Events!$B:$I,8,FALSE)</f>
        <v>0</v>
      </c>
    </row>
    <row r="729" spans="1:32" ht="15" customHeight="1" x14ac:dyDescent="0.3">
      <c r="A729" s="9" t="s">
        <v>25137</v>
      </c>
      <c r="B729" t="s">
        <v>24952</v>
      </c>
      <c r="C729" t="s">
        <v>24378</v>
      </c>
      <c r="D729" t="s">
        <v>2152</v>
      </c>
      <c r="E729" t="s">
        <v>39</v>
      </c>
      <c r="F729" t="s">
        <v>40</v>
      </c>
      <c r="G729" s="2" t="s">
        <v>25150</v>
      </c>
      <c r="H729" t="s">
        <v>25</v>
      </c>
      <c r="I729" s="1">
        <v>0</v>
      </c>
      <c r="J729" s="1">
        <v>1</v>
      </c>
      <c r="K729" s="1">
        <v>1</v>
      </c>
      <c r="L729" s="1">
        <v>0</v>
      </c>
      <c r="M729" s="1">
        <v>1</v>
      </c>
      <c r="O729" s="1">
        <f t="shared" si="99"/>
        <v>5</v>
      </c>
      <c r="P729" s="1">
        <f t="shared" si="100"/>
        <v>3</v>
      </c>
      <c r="Q729" s="1">
        <f t="shared" si="101"/>
        <v>0</v>
      </c>
      <c r="R729" s="1">
        <f t="shared" si="102"/>
        <v>2</v>
      </c>
      <c r="S729" s="1">
        <f t="shared" si="103"/>
        <v>0</v>
      </c>
      <c r="T729" s="1">
        <f t="shared" si="104"/>
        <v>0</v>
      </c>
      <c r="U729" s="1">
        <f t="shared" si="105"/>
        <v>0</v>
      </c>
      <c r="V729" s="1">
        <f t="shared" si="106"/>
        <v>3</v>
      </c>
      <c r="W729" s="19">
        <f>VLOOKUP(E729,'Win Rate'!B:I,8,FALSE)</f>
        <v>0.42931034482758623</v>
      </c>
      <c r="X729" s="20">
        <f>VLOOKUP(E729,'Win Rate'!B:J,9,FALSE)</f>
        <v>-49.451458671992945</v>
      </c>
      <c r="Y729" s="18" cm="1">
        <f t="array" ref="Y729">IFERROR(INDEX($Z$2:$Z728,SUMPRODUCT(MAX(ROW($D$2:$D728)*($D729=$D$2:$D728))-1)),_xlfn.IFNA(IF(VLOOKUP(D729,'4.2 Elo (Values)'!A:C,3,FALSE)&gt;0,VLOOKUP(Results!D729,'4.2 Elo (Values)'!A:C,3,FALSE),400),400))</f>
        <v>471.56852117628091</v>
      </c>
      <c r="Z729" s="18" t="e">
        <f>Y729+(IFERROR(VLOOKUP(D729,'4.2 Elo (Values)'!A:J,10,FALSE),40)*(V729-(1/(10^(((AVERAGEIFS(Y:Y,A:A,A729)+AVERAGEIFS(X:X,A:A,A729))-(Y729+X729))/400)+1)*O729)))</f>
        <v>#N/A</v>
      </c>
      <c r="AA729" s="18" t="e">
        <f t="shared" si="107"/>
        <v>#N/A</v>
      </c>
      <c r="AB729">
        <f>VLOOKUP($A729,Events!$B:$I,4,FALSE)</f>
        <v>0</v>
      </c>
      <c r="AC729">
        <f>VLOOKUP($A729,Events!$B:$I,5,FALSE)</f>
        <v>0</v>
      </c>
      <c r="AD729">
        <f>VLOOKUP($A729,Events!$B:$I,6,FALSE)</f>
        <v>0</v>
      </c>
      <c r="AE729">
        <f>VLOOKUP($A729,Events!$B:$I,7,FALSE)</f>
        <v>0</v>
      </c>
      <c r="AF729">
        <f>VLOOKUP($A729,Events!$B:$I,8,FALSE)</f>
        <v>0</v>
      </c>
    </row>
    <row r="730" spans="1:32" ht="15" customHeight="1" x14ac:dyDescent="0.3">
      <c r="A730" s="9" t="s">
        <v>25137</v>
      </c>
      <c r="B730" t="s">
        <v>24952</v>
      </c>
      <c r="C730" t="s">
        <v>24378</v>
      </c>
      <c r="D730" s="2" t="s">
        <v>19499</v>
      </c>
      <c r="E730" t="s">
        <v>42</v>
      </c>
      <c r="F730" t="s">
        <v>24197</v>
      </c>
      <c r="G730" s="2" t="s">
        <v>25151</v>
      </c>
      <c r="H730" t="s">
        <v>25</v>
      </c>
      <c r="I730" s="1">
        <v>0</v>
      </c>
      <c r="J730" s="1">
        <v>0</v>
      </c>
      <c r="K730" s="1">
        <v>0.5</v>
      </c>
      <c r="L730" s="1">
        <v>1</v>
      </c>
      <c r="M730" s="1">
        <v>1</v>
      </c>
      <c r="O730" s="1">
        <f t="shared" si="99"/>
        <v>5</v>
      </c>
      <c r="P730" s="1">
        <f t="shared" si="100"/>
        <v>2</v>
      </c>
      <c r="Q730" s="1">
        <f t="shared" si="101"/>
        <v>1</v>
      </c>
      <c r="R730" s="1">
        <f t="shared" si="102"/>
        <v>2</v>
      </c>
      <c r="S730" s="1">
        <f t="shared" si="103"/>
        <v>0</v>
      </c>
      <c r="T730" s="1">
        <f t="shared" si="104"/>
        <v>0</v>
      </c>
      <c r="U730" s="1">
        <f t="shared" si="105"/>
        <v>0</v>
      </c>
      <c r="V730" s="1">
        <f t="shared" si="106"/>
        <v>2.5</v>
      </c>
      <c r="W730" s="19">
        <f>VLOOKUP(E730,'Win Rate'!B:I,8,FALSE)</f>
        <v>0.47570850202429149</v>
      </c>
      <c r="X730" s="20">
        <f>VLOOKUP(E730,'Win Rate'!B:J,9,FALSE)</f>
        <v>-16.89276072380623</v>
      </c>
      <c r="Y730" s="18" cm="1">
        <f t="array" ref="Y730">IFERROR(INDEX($Z$2:$Z729,SUMPRODUCT(MAX(ROW($D$2:$D729)*($D730=$D$2:$D729))-1)),_xlfn.IFNA(IF(VLOOKUP(D730,'4.2 Elo (Values)'!A:C,3,FALSE)&gt;0,VLOOKUP(Results!D730,'4.2 Elo (Values)'!A:C,3,FALSE),400),400))</f>
        <v>367.70376873457411</v>
      </c>
      <c r="Z730" s="18" t="e">
        <f>Y730+(IFERROR(VLOOKUP(D730,'4.2 Elo (Values)'!A:J,10,FALSE),40)*(V730-(1/(10^(((AVERAGEIFS(Y:Y,A:A,A730)+AVERAGEIFS(X:X,A:A,A730))-(Y730+X730))/400)+1)*O730)))</f>
        <v>#N/A</v>
      </c>
      <c r="AA730" s="18" t="e">
        <f t="shared" si="107"/>
        <v>#N/A</v>
      </c>
      <c r="AB730">
        <f>VLOOKUP($A730,Events!$B:$I,4,FALSE)</f>
        <v>0</v>
      </c>
      <c r="AC730">
        <f>VLOOKUP($A730,Events!$B:$I,5,FALSE)</f>
        <v>0</v>
      </c>
      <c r="AD730">
        <f>VLOOKUP($A730,Events!$B:$I,6,FALSE)</f>
        <v>0</v>
      </c>
      <c r="AE730">
        <f>VLOOKUP($A730,Events!$B:$I,7,FALSE)</f>
        <v>0</v>
      </c>
      <c r="AF730">
        <f>VLOOKUP($A730,Events!$B:$I,8,FALSE)</f>
        <v>0</v>
      </c>
    </row>
    <row r="731" spans="1:32" ht="15" customHeight="1" x14ac:dyDescent="0.3">
      <c r="A731" s="9" t="s">
        <v>25137</v>
      </c>
      <c r="B731" t="s">
        <v>24952</v>
      </c>
      <c r="C731" t="s">
        <v>24378</v>
      </c>
      <c r="D731" t="s">
        <v>25152</v>
      </c>
      <c r="E731" t="s">
        <v>25651</v>
      </c>
      <c r="F731" t="s">
        <v>472</v>
      </c>
      <c r="G731" s="2" t="s">
        <v>25153</v>
      </c>
      <c r="H731" t="s">
        <v>25</v>
      </c>
      <c r="I731" s="1">
        <v>0</v>
      </c>
      <c r="J731" s="1">
        <v>1</v>
      </c>
      <c r="K731" s="1">
        <v>1</v>
      </c>
      <c r="L731" s="1">
        <v>0</v>
      </c>
      <c r="M731" s="1">
        <v>0</v>
      </c>
      <c r="O731" s="1">
        <f t="shared" si="99"/>
        <v>5</v>
      </c>
      <c r="P731" s="1">
        <f t="shared" si="100"/>
        <v>2</v>
      </c>
      <c r="Q731" s="1">
        <f t="shared" si="101"/>
        <v>0</v>
      </c>
      <c r="R731" s="1">
        <f t="shared" si="102"/>
        <v>3</v>
      </c>
      <c r="S731" s="1">
        <f t="shared" si="103"/>
        <v>0</v>
      </c>
      <c r="T731" s="1">
        <f t="shared" si="104"/>
        <v>0</v>
      </c>
      <c r="U731" s="1">
        <f t="shared" si="105"/>
        <v>0</v>
      </c>
      <c r="V731" s="1">
        <f t="shared" si="106"/>
        <v>2</v>
      </c>
      <c r="W731" s="19">
        <f>VLOOKUP(E731,'Win Rate'!B:I,8,FALSE)</f>
        <v>0.47572815533980584</v>
      </c>
      <c r="X731" s="20">
        <f>VLOOKUP(E731,'Win Rate'!B:J,9,FALSE)</f>
        <v>-16.879071917781932</v>
      </c>
      <c r="Y731" s="18" cm="1">
        <f t="array" ref="Y731">IFERROR(INDEX($Z$2:$Z730,SUMPRODUCT(MAX(ROW($D$2:$D730)*($D731=$D$2:$D730))-1)),_xlfn.IFNA(IF(VLOOKUP(D731,'4.2 Elo (Values)'!A:C,3,FALSE)&gt;0,VLOOKUP(Results!D731,'4.2 Elo (Values)'!A:C,3,FALSE),400),400))</f>
        <v>400.24054191586356</v>
      </c>
      <c r="Z731" s="18" t="e">
        <f>Y731+(IFERROR(VLOOKUP(D731,'4.2 Elo (Values)'!A:J,10,FALSE),40)*(V731-(1/(10^(((AVERAGEIFS(Y:Y,A:A,A731)+AVERAGEIFS(X:X,A:A,A731))-(Y731+X731))/400)+1)*O731)))</f>
        <v>#N/A</v>
      </c>
      <c r="AA731" s="18" t="e">
        <f t="shared" si="107"/>
        <v>#N/A</v>
      </c>
      <c r="AB731">
        <f>VLOOKUP($A731,Events!$B:$I,4,FALSE)</f>
        <v>0</v>
      </c>
      <c r="AC731">
        <f>VLOOKUP($A731,Events!$B:$I,5,FALSE)</f>
        <v>0</v>
      </c>
      <c r="AD731">
        <f>VLOOKUP($A731,Events!$B:$I,6,FALSE)</f>
        <v>0</v>
      </c>
      <c r="AE731">
        <f>VLOOKUP($A731,Events!$B:$I,7,FALSE)</f>
        <v>0</v>
      </c>
      <c r="AF731">
        <f>VLOOKUP($A731,Events!$B:$I,8,FALSE)</f>
        <v>0</v>
      </c>
    </row>
    <row r="732" spans="1:32" ht="15" customHeight="1" x14ac:dyDescent="0.3">
      <c r="A732" s="9" t="s">
        <v>25137</v>
      </c>
      <c r="B732" t="s">
        <v>24952</v>
      </c>
      <c r="C732" t="s">
        <v>24378</v>
      </c>
      <c r="D732" t="s">
        <v>22093</v>
      </c>
      <c r="E732" t="s">
        <v>73</v>
      </c>
      <c r="F732" t="s">
        <v>24353</v>
      </c>
      <c r="G732" s="2" t="s">
        <v>25154</v>
      </c>
      <c r="H732" t="s">
        <v>25</v>
      </c>
      <c r="I732" s="1">
        <v>1</v>
      </c>
      <c r="J732" s="1">
        <v>0</v>
      </c>
      <c r="K732" s="1">
        <v>0</v>
      </c>
      <c r="L732" s="1">
        <v>1</v>
      </c>
      <c r="M732" s="1">
        <v>0</v>
      </c>
      <c r="O732" s="1">
        <f t="shared" si="99"/>
        <v>5</v>
      </c>
      <c r="P732" s="1">
        <f t="shared" si="100"/>
        <v>2</v>
      </c>
      <c r="Q732" s="1">
        <f t="shared" si="101"/>
        <v>0</v>
      </c>
      <c r="R732" s="1">
        <f t="shared" si="102"/>
        <v>3</v>
      </c>
      <c r="S732" s="1">
        <f t="shared" si="103"/>
        <v>0</v>
      </c>
      <c r="T732" s="1">
        <f t="shared" si="104"/>
        <v>0</v>
      </c>
      <c r="U732" s="1">
        <f t="shared" si="105"/>
        <v>0</v>
      </c>
      <c r="V732" s="1">
        <f t="shared" si="106"/>
        <v>2</v>
      </c>
      <c r="W732" s="19">
        <f>VLOOKUP(E732,'Win Rate'!B:I,8,FALSE)</f>
        <v>0.63010204081632648</v>
      </c>
      <c r="X732" s="20">
        <f>VLOOKUP(E732,'Win Rate'!B:J,9,FALSE)</f>
        <v>92.531580409876298</v>
      </c>
      <c r="Y732" s="18" cm="1">
        <f t="array" ref="Y732">IFERROR(INDEX($Z$2:$Z731,SUMPRODUCT(MAX(ROW($D$2:$D731)*($D732=$D$2:$D731))-1)),_xlfn.IFNA(IF(VLOOKUP(D732,'4.2 Elo (Values)'!A:C,3,FALSE)&gt;0,VLOOKUP(Results!D732,'4.2 Elo (Values)'!A:C,3,FALSE),400),400))</f>
        <v>318.18701543063946</v>
      </c>
      <c r="Z732" s="18" t="e">
        <f>Y732+(IFERROR(VLOOKUP(D732,'4.2 Elo (Values)'!A:J,10,FALSE),40)*(V732-(1/(10^(((AVERAGEIFS(Y:Y,A:A,A732)+AVERAGEIFS(X:X,A:A,A732))-(Y732+X732))/400)+1)*O732)))</f>
        <v>#N/A</v>
      </c>
      <c r="AA732" s="18" t="e">
        <f t="shared" si="107"/>
        <v>#N/A</v>
      </c>
      <c r="AB732">
        <f>VLOOKUP($A732,Events!$B:$I,4,FALSE)</f>
        <v>0</v>
      </c>
      <c r="AC732">
        <f>VLOOKUP($A732,Events!$B:$I,5,FALSE)</f>
        <v>0</v>
      </c>
      <c r="AD732">
        <f>VLOOKUP($A732,Events!$B:$I,6,FALSE)</f>
        <v>0</v>
      </c>
      <c r="AE732">
        <f>VLOOKUP($A732,Events!$B:$I,7,FALSE)</f>
        <v>0</v>
      </c>
      <c r="AF732">
        <f>VLOOKUP($A732,Events!$B:$I,8,FALSE)</f>
        <v>0</v>
      </c>
    </row>
    <row r="733" spans="1:32" ht="15" customHeight="1" x14ac:dyDescent="0.3">
      <c r="A733" s="9" t="s">
        <v>25137</v>
      </c>
      <c r="B733" t="s">
        <v>24952</v>
      </c>
      <c r="C733" t="s">
        <v>24378</v>
      </c>
      <c r="D733" t="s">
        <v>10618</v>
      </c>
      <c r="E733" t="s">
        <v>87</v>
      </c>
      <c r="F733" t="s">
        <v>25048</v>
      </c>
      <c r="G733" s="2" t="s">
        <v>25155</v>
      </c>
      <c r="H733" t="s">
        <v>25</v>
      </c>
      <c r="I733" s="1">
        <v>0</v>
      </c>
      <c r="J733" s="1">
        <v>0</v>
      </c>
      <c r="K733" s="1">
        <v>1</v>
      </c>
      <c r="L733" s="1">
        <v>1</v>
      </c>
      <c r="M733" s="1">
        <v>0</v>
      </c>
      <c r="O733" s="1">
        <f t="shared" si="99"/>
        <v>5</v>
      </c>
      <c r="P733" s="1">
        <f t="shared" si="100"/>
        <v>2</v>
      </c>
      <c r="Q733" s="1">
        <f t="shared" si="101"/>
        <v>0</v>
      </c>
      <c r="R733" s="1">
        <f t="shared" si="102"/>
        <v>3</v>
      </c>
      <c r="S733" s="1">
        <f t="shared" si="103"/>
        <v>0</v>
      </c>
      <c r="T733" s="1">
        <f t="shared" si="104"/>
        <v>0</v>
      </c>
      <c r="U733" s="1">
        <f t="shared" si="105"/>
        <v>0</v>
      </c>
      <c r="V733" s="1">
        <f t="shared" si="106"/>
        <v>2</v>
      </c>
      <c r="W733" s="19">
        <f>VLOOKUP(E733,'Win Rate'!B:I,8,FALSE)</f>
        <v>0.51546391752577314</v>
      </c>
      <c r="X733" s="20">
        <f>VLOOKUP(E733,'Win Rate'!B:J,9,FALSE)</f>
        <v>10.748858560120498</v>
      </c>
      <c r="Y733" s="18" cm="1">
        <f t="array" ref="Y733">IFERROR(INDEX($Z$2:$Z732,SUMPRODUCT(MAX(ROW($D$2:$D732)*($D733=$D$2:$D732))-1)),_xlfn.IFNA(IF(VLOOKUP(D733,'4.2 Elo (Values)'!A:C,3,FALSE)&gt;0,VLOOKUP(Results!D733,'4.2 Elo (Values)'!A:C,3,FALSE),400),400))</f>
        <v>395.1246577526104</v>
      </c>
      <c r="Z733" s="18" t="e">
        <f>Y733+(IFERROR(VLOOKUP(D733,'4.2 Elo (Values)'!A:J,10,FALSE),40)*(V733-(1/(10^(((AVERAGEIFS(Y:Y,A:A,A733)+AVERAGEIFS(X:X,A:A,A733))-(Y733+X733))/400)+1)*O733)))</f>
        <v>#N/A</v>
      </c>
      <c r="AA733" s="18" t="e">
        <f t="shared" si="107"/>
        <v>#N/A</v>
      </c>
      <c r="AB733">
        <f>VLOOKUP($A733,Events!$B:$I,4,FALSE)</f>
        <v>0</v>
      </c>
      <c r="AC733">
        <f>VLOOKUP($A733,Events!$B:$I,5,FALSE)</f>
        <v>0</v>
      </c>
      <c r="AD733">
        <f>VLOOKUP($A733,Events!$B:$I,6,FALSE)</f>
        <v>0</v>
      </c>
      <c r="AE733">
        <f>VLOOKUP($A733,Events!$B:$I,7,FALSE)</f>
        <v>0</v>
      </c>
      <c r="AF733">
        <f>VLOOKUP($A733,Events!$B:$I,8,FALSE)</f>
        <v>0</v>
      </c>
    </row>
    <row r="734" spans="1:32" ht="15" customHeight="1" x14ac:dyDescent="0.3">
      <c r="A734" s="9" t="s">
        <v>25137</v>
      </c>
      <c r="B734" t="s">
        <v>24952</v>
      </c>
      <c r="C734" t="s">
        <v>24378</v>
      </c>
      <c r="D734" t="s">
        <v>22357</v>
      </c>
      <c r="E734" t="s">
        <v>138</v>
      </c>
      <c r="F734" t="s">
        <v>23132</v>
      </c>
      <c r="G734" s="2" t="s">
        <v>25156</v>
      </c>
      <c r="H734" t="s">
        <v>25</v>
      </c>
      <c r="I734" s="1">
        <v>1</v>
      </c>
      <c r="J734" s="1">
        <v>0</v>
      </c>
      <c r="K734" s="1">
        <v>0</v>
      </c>
      <c r="L734" s="1">
        <v>1</v>
      </c>
      <c r="M734" s="1">
        <v>0</v>
      </c>
      <c r="O734" s="1">
        <f t="shared" si="99"/>
        <v>5</v>
      </c>
      <c r="P734" s="1">
        <f t="shared" si="100"/>
        <v>2</v>
      </c>
      <c r="Q734" s="1">
        <f t="shared" si="101"/>
        <v>0</v>
      </c>
      <c r="R734" s="1">
        <f t="shared" si="102"/>
        <v>3</v>
      </c>
      <c r="S734" s="1">
        <f t="shared" si="103"/>
        <v>0</v>
      </c>
      <c r="T734" s="1">
        <f t="shared" si="104"/>
        <v>0</v>
      </c>
      <c r="U734" s="1">
        <f t="shared" si="105"/>
        <v>0</v>
      </c>
      <c r="V734" s="1">
        <f t="shared" si="106"/>
        <v>2</v>
      </c>
      <c r="W734" s="19">
        <f>VLOOKUP(E734,'Win Rate'!B:I,8,FALSE)</f>
        <v>0.48863636363636365</v>
      </c>
      <c r="X734" s="20">
        <f>VLOOKUP(E734,'Win Rate'!B:J,9,FALSE)</f>
        <v>-7.8976232783028522</v>
      </c>
      <c r="Y734" s="18" cm="1">
        <f t="array" ref="Y734">IFERROR(INDEX($Z$2:$Z733,SUMPRODUCT(MAX(ROW($D$2:$D733)*($D734=$D$2:$D733))-1)),_xlfn.IFNA(IF(VLOOKUP(D734,'4.2 Elo (Values)'!A:C,3,FALSE)&gt;0,VLOOKUP(Results!D734,'4.2 Elo (Values)'!A:C,3,FALSE),400),400))</f>
        <v>326.75806838573885</v>
      </c>
      <c r="Z734" s="18" t="e">
        <f>Y734+(IFERROR(VLOOKUP(D734,'4.2 Elo (Values)'!A:J,10,FALSE),40)*(V734-(1/(10^(((AVERAGEIFS(Y:Y,A:A,A734)+AVERAGEIFS(X:X,A:A,A734))-(Y734+X734))/400)+1)*O734)))</f>
        <v>#N/A</v>
      </c>
      <c r="AA734" s="18" t="e">
        <f t="shared" si="107"/>
        <v>#N/A</v>
      </c>
      <c r="AB734">
        <f>VLOOKUP($A734,Events!$B:$I,4,FALSE)</f>
        <v>0</v>
      </c>
      <c r="AC734">
        <f>VLOOKUP($A734,Events!$B:$I,5,FALSE)</f>
        <v>0</v>
      </c>
      <c r="AD734">
        <f>VLOOKUP($A734,Events!$B:$I,6,FALSE)</f>
        <v>0</v>
      </c>
      <c r="AE734">
        <f>VLOOKUP($A734,Events!$B:$I,7,FALSE)</f>
        <v>0</v>
      </c>
      <c r="AF734">
        <f>VLOOKUP($A734,Events!$B:$I,8,FALSE)</f>
        <v>0</v>
      </c>
    </row>
    <row r="735" spans="1:32" ht="15" customHeight="1" x14ac:dyDescent="0.3">
      <c r="A735" s="9" t="s">
        <v>25137</v>
      </c>
      <c r="B735" t="s">
        <v>24952</v>
      </c>
      <c r="C735" t="s">
        <v>24378</v>
      </c>
      <c r="D735" t="s">
        <v>21444</v>
      </c>
      <c r="E735" t="s">
        <v>146</v>
      </c>
      <c r="F735" t="s">
        <v>187</v>
      </c>
      <c r="G735" s="2" t="s">
        <v>25157</v>
      </c>
      <c r="H735" t="s">
        <v>25</v>
      </c>
      <c r="I735" s="1">
        <v>0</v>
      </c>
      <c r="J735" s="1">
        <v>1</v>
      </c>
      <c r="K735" s="1">
        <v>0</v>
      </c>
      <c r="L735" s="1">
        <v>1</v>
      </c>
      <c r="M735" s="1">
        <v>0</v>
      </c>
      <c r="O735" s="1">
        <f t="shared" si="99"/>
        <v>5</v>
      </c>
      <c r="P735" s="1">
        <f t="shared" si="100"/>
        <v>2</v>
      </c>
      <c r="Q735" s="1">
        <f t="shared" si="101"/>
        <v>0</v>
      </c>
      <c r="R735" s="1">
        <f t="shared" si="102"/>
        <v>3</v>
      </c>
      <c r="S735" s="1">
        <f t="shared" si="103"/>
        <v>0</v>
      </c>
      <c r="T735" s="1">
        <f t="shared" si="104"/>
        <v>0</v>
      </c>
      <c r="U735" s="1">
        <f t="shared" si="105"/>
        <v>0</v>
      </c>
      <c r="V735" s="1">
        <f t="shared" si="106"/>
        <v>2</v>
      </c>
      <c r="W735" s="19">
        <f>VLOOKUP(E735,'Win Rate'!B:I,8,FALSE)</f>
        <v>0.48071216617210683</v>
      </c>
      <c r="X735" s="20">
        <f>VLOOKUP(E735,'Win Rate'!B:J,9,FALSE)</f>
        <v>-13.409213657465418</v>
      </c>
      <c r="Y735" s="18" cm="1">
        <f t="array" ref="Y735">IFERROR(INDEX($Z$2:$Z734,SUMPRODUCT(MAX(ROW($D$2:$D734)*($D735=$D$2:$D734))-1)),_xlfn.IFNA(IF(VLOOKUP(D735,'4.2 Elo (Values)'!A:C,3,FALSE)&gt;0,VLOOKUP(Results!D735,'4.2 Elo (Values)'!A:C,3,FALSE),400),400))</f>
        <v>348.50985067376286</v>
      </c>
      <c r="Z735" s="18" t="e">
        <f>Y735+(IFERROR(VLOOKUP(D735,'4.2 Elo (Values)'!A:J,10,FALSE),40)*(V735-(1/(10^(((AVERAGEIFS(Y:Y,A:A,A735)+AVERAGEIFS(X:X,A:A,A735))-(Y735+X735))/400)+1)*O735)))</f>
        <v>#N/A</v>
      </c>
      <c r="AA735" s="18" t="e">
        <f t="shared" si="107"/>
        <v>#N/A</v>
      </c>
      <c r="AB735">
        <f>VLOOKUP($A735,Events!$B:$I,4,FALSE)</f>
        <v>0</v>
      </c>
      <c r="AC735">
        <f>VLOOKUP($A735,Events!$B:$I,5,FALSE)</f>
        <v>0</v>
      </c>
      <c r="AD735">
        <f>VLOOKUP($A735,Events!$B:$I,6,FALSE)</f>
        <v>0</v>
      </c>
      <c r="AE735">
        <f>VLOOKUP($A735,Events!$B:$I,7,FALSE)</f>
        <v>0</v>
      </c>
      <c r="AF735">
        <f>VLOOKUP($A735,Events!$B:$I,8,FALSE)</f>
        <v>0</v>
      </c>
    </row>
    <row r="736" spans="1:32" ht="15" customHeight="1" x14ac:dyDescent="0.3">
      <c r="A736" s="9" t="s">
        <v>25137</v>
      </c>
      <c r="B736" t="s">
        <v>24952</v>
      </c>
      <c r="C736" t="s">
        <v>24378</v>
      </c>
      <c r="D736" t="s">
        <v>16811</v>
      </c>
      <c r="E736" t="s">
        <v>24208</v>
      </c>
      <c r="F736" t="s">
        <v>12</v>
      </c>
      <c r="G736" s="2" t="s">
        <v>25158</v>
      </c>
      <c r="H736" t="s">
        <v>25</v>
      </c>
      <c r="I736" s="1">
        <v>0</v>
      </c>
      <c r="J736" s="1">
        <v>1</v>
      </c>
      <c r="K736" s="1">
        <v>0</v>
      </c>
      <c r="L736" s="1">
        <v>0</v>
      </c>
      <c r="M736" s="1">
        <v>1</v>
      </c>
      <c r="O736" s="1">
        <f t="shared" si="99"/>
        <v>5</v>
      </c>
      <c r="P736" s="1">
        <f t="shared" si="100"/>
        <v>2</v>
      </c>
      <c r="Q736" s="1">
        <f t="shared" si="101"/>
        <v>0</v>
      </c>
      <c r="R736" s="1">
        <f t="shared" si="102"/>
        <v>3</v>
      </c>
      <c r="S736" s="1">
        <f t="shared" si="103"/>
        <v>0</v>
      </c>
      <c r="T736" s="1">
        <f t="shared" si="104"/>
        <v>0</v>
      </c>
      <c r="U736" s="1">
        <f t="shared" si="105"/>
        <v>0</v>
      </c>
      <c r="V736" s="1">
        <f t="shared" si="106"/>
        <v>2</v>
      </c>
      <c r="W736" s="19">
        <f>VLOOKUP(E736,'Win Rate'!B:I,8,FALSE)</f>
        <v>0.46802325581395349</v>
      </c>
      <c r="X736" s="20">
        <f>VLOOKUP(E736,'Win Rate'!B:J,9,FALSE)</f>
        <v>-22.250085479431931</v>
      </c>
      <c r="Y736" s="18" cm="1">
        <f t="array" ref="Y736">IFERROR(INDEX($Z$2:$Z735,SUMPRODUCT(MAX(ROW($D$2:$D735)*($D736=$D$2:$D735))-1)),_xlfn.IFNA(IF(VLOOKUP(D736,'4.2 Elo (Values)'!A:C,3,FALSE)&gt;0,VLOOKUP(Results!D736,'4.2 Elo (Values)'!A:C,3,FALSE),400),400))</f>
        <v>379.31531880070838</v>
      </c>
      <c r="Z736" s="18" t="e">
        <f>Y736+(IFERROR(VLOOKUP(D736,'4.2 Elo (Values)'!A:J,10,FALSE),40)*(V736-(1/(10^(((AVERAGEIFS(Y:Y,A:A,A736)+AVERAGEIFS(X:X,A:A,A736))-(Y736+X736))/400)+1)*O736)))</f>
        <v>#N/A</v>
      </c>
      <c r="AA736" s="18" t="e">
        <f t="shared" si="107"/>
        <v>#N/A</v>
      </c>
      <c r="AB736">
        <f>VLOOKUP($A736,Events!$B:$I,4,FALSE)</f>
        <v>0</v>
      </c>
      <c r="AC736">
        <f>VLOOKUP($A736,Events!$B:$I,5,FALSE)</f>
        <v>0</v>
      </c>
      <c r="AD736">
        <f>VLOOKUP($A736,Events!$B:$I,6,FALSE)</f>
        <v>0</v>
      </c>
      <c r="AE736">
        <f>VLOOKUP($A736,Events!$B:$I,7,FALSE)</f>
        <v>0</v>
      </c>
      <c r="AF736">
        <f>VLOOKUP($A736,Events!$B:$I,8,FALSE)</f>
        <v>0</v>
      </c>
    </row>
    <row r="737" spans="1:32" ht="15" customHeight="1" x14ac:dyDescent="0.3">
      <c r="A737" s="9" t="s">
        <v>25137</v>
      </c>
      <c r="B737" t="s">
        <v>24952</v>
      </c>
      <c r="C737" t="s">
        <v>24378</v>
      </c>
      <c r="D737" t="s">
        <v>25159</v>
      </c>
      <c r="E737" t="s">
        <v>83</v>
      </c>
      <c r="F737" t="s">
        <v>24126</v>
      </c>
      <c r="G737" s="2" t="s">
        <v>25160</v>
      </c>
      <c r="H737" t="s">
        <v>25</v>
      </c>
      <c r="I737" s="1">
        <v>0</v>
      </c>
      <c r="J737" s="1">
        <v>0</v>
      </c>
      <c r="K737" s="1">
        <v>0</v>
      </c>
      <c r="L737" s="1">
        <v>1</v>
      </c>
      <c r="M737" s="1">
        <v>1</v>
      </c>
      <c r="O737" s="1">
        <f t="shared" si="99"/>
        <v>5</v>
      </c>
      <c r="P737" s="1">
        <f t="shared" si="100"/>
        <v>2</v>
      </c>
      <c r="Q737" s="1">
        <f t="shared" si="101"/>
        <v>0</v>
      </c>
      <c r="R737" s="1">
        <f t="shared" si="102"/>
        <v>3</v>
      </c>
      <c r="S737" s="1">
        <f t="shared" si="103"/>
        <v>0</v>
      </c>
      <c r="T737" s="1">
        <f t="shared" si="104"/>
        <v>0</v>
      </c>
      <c r="U737" s="1">
        <f t="shared" si="105"/>
        <v>0</v>
      </c>
      <c r="V737" s="1">
        <f t="shared" si="106"/>
        <v>2</v>
      </c>
      <c r="W737" s="19">
        <f>VLOOKUP(E737,'Win Rate'!B:I,8,FALSE)</f>
        <v>0.56644518272425248</v>
      </c>
      <c r="X737" s="20">
        <f>VLOOKUP(E737,'Win Rate'!B:J,9,FALSE)</f>
        <v>46.445548661686693</v>
      </c>
      <c r="Y737" s="18" cm="1">
        <f t="array" ref="Y737">IFERROR(INDEX($Z$2:$Z736,SUMPRODUCT(MAX(ROW($D$2:$D736)*($D737=$D$2:$D736))-1)),_xlfn.IFNA(IF(VLOOKUP(D737,'4.2 Elo (Values)'!A:C,3,FALSE)&gt;0,VLOOKUP(Results!D737,'4.2 Elo (Values)'!A:C,3,FALSE),400),400))</f>
        <v>400</v>
      </c>
      <c r="Z737" s="18" t="e">
        <f>Y737+(IFERROR(VLOOKUP(D737,'4.2 Elo (Values)'!A:J,10,FALSE),40)*(V737-(1/(10^(((AVERAGEIFS(Y:Y,A:A,A737)+AVERAGEIFS(X:X,A:A,A737))-(Y737+X737))/400)+1)*O737)))</f>
        <v>#N/A</v>
      </c>
      <c r="AA737" s="18" t="e">
        <f t="shared" si="107"/>
        <v>#N/A</v>
      </c>
      <c r="AB737">
        <f>VLOOKUP($A737,Events!$B:$I,4,FALSE)</f>
        <v>0</v>
      </c>
      <c r="AC737">
        <f>VLOOKUP($A737,Events!$B:$I,5,FALSE)</f>
        <v>0</v>
      </c>
      <c r="AD737">
        <f>VLOOKUP($A737,Events!$B:$I,6,FALSE)</f>
        <v>0</v>
      </c>
      <c r="AE737">
        <f>VLOOKUP($A737,Events!$B:$I,7,FALSE)</f>
        <v>0</v>
      </c>
      <c r="AF737">
        <f>VLOOKUP($A737,Events!$B:$I,8,FALSE)</f>
        <v>0</v>
      </c>
    </row>
    <row r="738" spans="1:32" ht="15" customHeight="1" x14ac:dyDescent="0.3">
      <c r="A738" s="9" t="s">
        <v>25137</v>
      </c>
      <c r="B738" t="s">
        <v>24952</v>
      </c>
      <c r="C738" t="s">
        <v>24378</v>
      </c>
      <c r="D738" t="s">
        <v>14085</v>
      </c>
      <c r="E738" t="s">
        <v>479</v>
      </c>
      <c r="F738" t="s">
        <v>129</v>
      </c>
      <c r="G738" s="2" t="s">
        <v>25161</v>
      </c>
      <c r="H738" t="s">
        <v>25</v>
      </c>
      <c r="I738" s="1">
        <v>0</v>
      </c>
      <c r="J738" s="1">
        <v>0</v>
      </c>
      <c r="K738" s="1">
        <v>0.5</v>
      </c>
      <c r="L738" s="1">
        <v>0</v>
      </c>
      <c r="M738" s="1">
        <v>1</v>
      </c>
      <c r="O738" s="1">
        <f t="shared" si="99"/>
        <v>5</v>
      </c>
      <c r="P738" s="1">
        <f t="shared" si="100"/>
        <v>1</v>
      </c>
      <c r="Q738" s="1">
        <f t="shared" si="101"/>
        <v>1</v>
      </c>
      <c r="R738" s="1">
        <f t="shared" si="102"/>
        <v>3</v>
      </c>
      <c r="S738" s="1">
        <f t="shared" si="103"/>
        <v>0</v>
      </c>
      <c r="T738" s="1">
        <f t="shared" si="104"/>
        <v>0</v>
      </c>
      <c r="U738" s="1">
        <f t="shared" si="105"/>
        <v>0</v>
      </c>
      <c r="V738" s="1">
        <f t="shared" si="106"/>
        <v>1.5</v>
      </c>
      <c r="W738" s="19">
        <f>VLOOKUP(E738,'Win Rate'!B:I,8,FALSE)</f>
        <v>0.5723140495867769</v>
      </c>
      <c r="X738" s="20">
        <f>VLOOKUP(E738,'Win Rate'!B:J,9,FALSE)</f>
        <v>50.603769443012347</v>
      </c>
      <c r="Y738" s="18" cm="1">
        <f t="array" ref="Y738">IFERROR(INDEX($Z$2:$Z737,SUMPRODUCT(MAX(ROW($D$2:$D737)*($D738=$D$2:$D737))-1)),_xlfn.IFNA(IF(VLOOKUP(D738,'4.2 Elo (Values)'!A:C,3,FALSE)&gt;0,VLOOKUP(Results!D738,'4.2 Elo (Values)'!A:C,3,FALSE),400),400))</f>
        <v>389.2016973405797</v>
      </c>
      <c r="Z738" s="18" t="e">
        <f>Y738+(IFERROR(VLOOKUP(D738,'4.2 Elo (Values)'!A:J,10,FALSE),40)*(V738-(1/(10^(((AVERAGEIFS(Y:Y,A:A,A738)+AVERAGEIFS(X:X,A:A,A738))-(Y738+X738))/400)+1)*O738)))</f>
        <v>#N/A</v>
      </c>
      <c r="AA738" s="18" t="e">
        <f t="shared" si="107"/>
        <v>#N/A</v>
      </c>
      <c r="AB738">
        <f>VLOOKUP($A738,Events!$B:$I,4,FALSE)</f>
        <v>0</v>
      </c>
      <c r="AC738">
        <f>VLOOKUP($A738,Events!$B:$I,5,FALSE)</f>
        <v>0</v>
      </c>
      <c r="AD738">
        <f>VLOOKUP($A738,Events!$B:$I,6,FALSE)</f>
        <v>0</v>
      </c>
      <c r="AE738">
        <f>VLOOKUP($A738,Events!$B:$I,7,FALSE)</f>
        <v>0</v>
      </c>
      <c r="AF738">
        <f>VLOOKUP($A738,Events!$B:$I,8,FALSE)</f>
        <v>0</v>
      </c>
    </row>
    <row r="739" spans="1:32" ht="15" customHeight="1" x14ac:dyDescent="0.3">
      <c r="A739" s="9" t="s">
        <v>25137</v>
      </c>
      <c r="B739" t="s">
        <v>24952</v>
      </c>
      <c r="C739" t="s">
        <v>24378</v>
      </c>
      <c r="D739" t="s">
        <v>1385</v>
      </c>
      <c r="E739" t="s">
        <v>20</v>
      </c>
      <c r="F739" t="s">
        <v>108</v>
      </c>
      <c r="G739" s="2" t="s">
        <v>25162</v>
      </c>
      <c r="H739" t="s">
        <v>25</v>
      </c>
      <c r="I739" s="1">
        <v>0</v>
      </c>
      <c r="J739" s="1">
        <v>0</v>
      </c>
      <c r="K739" s="1">
        <v>1</v>
      </c>
      <c r="L739" s="1">
        <v>0</v>
      </c>
      <c r="M739" s="1">
        <v>0</v>
      </c>
      <c r="O739" s="1">
        <f t="shared" si="99"/>
        <v>5</v>
      </c>
      <c r="P739" s="1">
        <f t="shared" si="100"/>
        <v>1</v>
      </c>
      <c r="Q739" s="1">
        <f t="shared" si="101"/>
        <v>0</v>
      </c>
      <c r="R739" s="1">
        <f t="shared" si="102"/>
        <v>4</v>
      </c>
      <c r="S739" s="1">
        <f t="shared" si="103"/>
        <v>0</v>
      </c>
      <c r="T739" s="1">
        <f t="shared" si="104"/>
        <v>0</v>
      </c>
      <c r="U739" s="1">
        <f t="shared" si="105"/>
        <v>0</v>
      </c>
      <c r="V739" s="1">
        <f t="shared" si="106"/>
        <v>1</v>
      </c>
      <c r="W739" s="19">
        <f>VLOOKUP(E739,'Win Rate'!B:I,8,FALSE)</f>
        <v>0.41608391608391609</v>
      </c>
      <c r="X739" s="20">
        <f>VLOOKUP(E739,'Win Rate'!B:J,9,FALSE)</f>
        <v>-58.867803902021024</v>
      </c>
      <c r="Y739" s="18" cm="1">
        <f t="array" ref="Y739">IFERROR(INDEX($Z$2:$Z738,SUMPRODUCT(MAX(ROW($D$2:$D738)*($D739=$D$2:$D738))-1)),_xlfn.IFNA(IF(VLOOKUP(D739,'4.2 Elo (Values)'!A:C,3,FALSE)&gt;0,VLOOKUP(Results!D739,'4.2 Elo (Values)'!A:C,3,FALSE),400),400))</f>
        <v>547.54506482770842</v>
      </c>
      <c r="Z739" s="18" t="e">
        <f>Y739+(IFERROR(VLOOKUP(D739,'4.2 Elo (Values)'!A:J,10,FALSE),40)*(V739-(1/(10^(((AVERAGEIFS(Y:Y,A:A,A739)+AVERAGEIFS(X:X,A:A,A739))-(Y739+X739))/400)+1)*O739)))</f>
        <v>#N/A</v>
      </c>
      <c r="AA739" s="18" t="e">
        <f t="shared" si="107"/>
        <v>#N/A</v>
      </c>
      <c r="AB739">
        <f>VLOOKUP($A739,Events!$B:$I,4,FALSE)</f>
        <v>0</v>
      </c>
      <c r="AC739">
        <f>VLOOKUP($A739,Events!$B:$I,5,FALSE)</f>
        <v>0</v>
      </c>
      <c r="AD739">
        <f>VLOOKUP($A739,Events!$B:$I,6,FALSE)</f>
        <v>0</v>
      </c>
      <c r="AE739">
        <f>VLOOKUP($A739,Events!$B:$I,7,FALSE)</f>
        <v>0</v>
      </c>
      <c r="AF739">
        <f>VLOOKUP($A739,Events!$B:$I,8,FALSE)</f>
        <v>0</v>
      </c>
    </row>
    <row r="740" spans="1:32" ht="15" customHeight="1" x14ac:dyDescent="0.3">
      <c r="A740" s="9" t="s">
        <v>25137</v>
      </c>
      <c r="B740" t="s">
        <v>24952</v>
      </c>
      <c r="C740" t="s">
        <v>24378</v>
      </c>
      <c r="D740" t="s">
        <v>25163</v>
      </c>
      <c r="E740" t="s">
        <v>49</v>
      </c>
      <c r="F740" t="s">
        <v>62</v>
      </c>
      <c r="G740" s="2" t="s">
        <v>25164</v>
      </c>
      <c r="H740" t="s">
        <v>25</v>
      </c>
      <c r="I740" s="1">
        <v>0</v>
      </c>
      <c r="J740" s="1">
        <v>1</v>
      </c>
      <c r="K740" s="1">
        <v>0</v>
      </c>
      <c r="L740" s="1">
        <v>0</v>
      </c>
      <c r="M740" s="1">
        <v>0</v>
      </c>
      <c r="O740" s="1">
        <f t="shared" si="99"/>
        <v>5</v>
      </c>
      <c r="P740" s="1">
        <f t="shared" si="100"/>
        <v>1</v>
      </c>
      <c r="Q740" s="1">
        <f t="shared" si="101"/>
        <v>0</v>
      </c>
      <c r="R740" s="1">
        <f t="shared" si="102"/>
        <v>4</v>
      </c>
      <c r="S740" s="1">
        <f t="shared" si="103"/>
        <v>0</v>
      </c>
      <c r="T740" s="1">
        <f t="shared" si="104"/>
        <v>0</v>
      </c>
      <c r="U740" s="1">
        <f t="shared" si="105"/>
        <v>0</v>
      </c>
      <c r="V740" s="1">
        <f t="shared" si="106"/>
        <v>1</v>
      </c>
      <c r="W740" s="19">
        <f>VLOOKUP(E740,'Win Rate'!B:I,8,FALSE)</f>
        <v>0.45549738219895286</v>
      </c>
      <c r="X740" s="20">
        <f>VLOOKUP(E740,'Win Rate'!B:J,9,FALSE)</f>
        <v>-31.005634672064751</v>
      </c>
      <c r="Y740" s="18" cm="1">
        <f t="array" ref="Y740">IFERROR(INDEX($Z$2:$Z739,SUMPRODUCT(MAX(ROW($D$2:$D739)*($D740=$D$2:$D739))-1)),_xlfn.IFNA(IF(VLOOKUP(D740,'4.2 Elo (Values)'!A:C,3,FALSE)&gt;0,VLOOKUP(Results!D740,'4.2 Elo (Values)'!A:C,3,FALSE),400),400))</f>
        <v>400</v>
      </c>
      <c r="Z740" s="18" t="e">
        <f>Y740+(IFERROR(VLOOKUP(D740,'4.2 Elo (Values)'!A:J,10,FALSE),40)*(V740-(1/(10^(((AVERAGEIFS(Y:Y,A:A,A740)+AVERAGEIFS(X:X,A:A,A740))-(Y740+X740))/400)+1)*O740)))</f>
        <v>#N/A</v>
      </c>
      <c r="AA740" s="18" t="e">
        <f t="shared" si="107"/>
        <v>#N/A</v>
      </c>
      <c r="AB740">
        <f>VLOOKUP($A740,Events!$B:$I,4,FALSE)</f>
        <v>0</v>
      </c>
      <c r="AC740">
        <f>VLOOKUP($A740,Events!$B:$I,5,FALSE)</f>
        <v>0</v>
      </c>
      <c r="AD740">
        <f>VLOOKUP($A740,Events!$B:$I,6,FALSE)</f>
        <v>0</v>
      </c>
      <c r="AE740">
        <f>VLOOKUP($A740,Events!$B:$I,7,FALSE)</f>
        <v>0</v>
      </c>
      <c r="AF740">
        <f>VLOOKUP($A740,Events!$B:$I,8,FALSE)</f>
        <v>0</v>
      </c>
    </row>
    <row r="741" spans="1:32" ht="15" customHeight="1" x14ac:dyDescent="0.3">
      <c r="A741" s="9" t="s">
        <v>25137</v>
      </c>
      <c r="B741" t="s">
        <v>24952</v>
      </c>
      <c r="C741" t="s">
        <v>24378</v>
      </c>
      <c r="D741" t="s">
        <v>22025</v>
      </c>
      <c r="E741" t="s">
        <v>27</v>
      </c>
      <c r="F741" t="s">
        <v>28</v>
      </c>
      <c r="G741" s="2" t="s">
        <v>25165</v>
      </c>
      <c r="H741" t="s">
        <v>25</v>
      </c>
      <c r="I741" s="1">
        <v>1</v>
      </c>
      <c r="J741" s="1">
        <v>0</v>
      </c>
      <c r="K741" s="1">
        <v>0</v>
      </c>
      <c r="L741" s="1">
        <v>0</v>
      </c>
      <c r="M741" s="1">
        <v>0</v>
      </c>
      <c r="O741" s="1">
        <f t="shared" si="99"/>
        <v>5</v>
      </c>
      <c r="P741" s="1">
        <f t="shared" si="100"/>
        <v>1</v>
      </c>
      <c r="Q741" s="1">
        <f t="shared" si="101"/>
        <v>0</v>
      </c>
      <c r="R741" s="1">
        <f t="shared" si="102"/>
        <v>4</v>
      </c>
      <c r="S741" s="1">
        <f t="shared" si="103"/>
        <v>0</v>
      </c>
      <c r="T741" s="1">
        <f t="shared" si="104"/>
        <v>0</v>
      </c>
      <c r="U741" s="1">
        <f t="shared" si="105"/>
        <v>0</v>
      </c>
      <c r="V741" s="1">
        <f t="shared" si="106"/>
        <v>1</v>
      </c>
      <c r="W741" s="19">
        <f>VLOOKUP(E741,'Win Rate'!B:I,8,FALSE)</f>
        <v>0.43775100401606426</v>
      </c>
      <c r="X741" s="20">
        <f>VLOOKUP(E741,'Win Rate'!B:J,9,FALSE)</f>
        <v>-43.480615095045756</v>
      </c>
      <c r="Y741" s="18" cm="1">
        <f t="array" ref="Y741">IFERROR(INDEX($Z$2:$Z740,SUMPRODUCT(MAX(ROW($D$2:$D740)*($D741=$D$2:$D740))-1)),_xlfn.IFNA(IF(VLOOKUP(D741,'4.2 Elo (Values)'!A:C,3,FALSE)&gt;0,VLOOKUP(Results!D741,'4.2 Elo (Values)'!A:C,3,FALSE),400),400))</f>
        <v>337.78104633099662</v>
      </c>
      <c r="Z741" s="18" t="e">
        <f>Y741+(IFERROR(VLOOKUP(D741,'4.2 Elo (Values)'!A:J,10,FALSE),40)*(V741-(1/(10^(((AVERAGEIFS(Y:Y,A:A,A741)+AVERAGEIFS(X:X,A:A,A741))-(Y741+X741))/400)+1)*O741)))</f>
        <v>#N/A</v>
      </c>
      <c r="AA741" s="18" t="e">
        <f t="shared" si="107"/>
        <v>#N/A</v>
      </c>
      <c r="AB741">
        <f>VLOOKUP($A741,Events!$B:$I,4,FALSE)</f>
        <v>0</v>
      </c>
      <c r="AC741">
        <f>VLOOKUP($A741,Events!$B:$I,5,FALSE)</f>
        <v>0</v>
      </c>
      <c r="AD741">
        <f>VLOOKUP($A741,Events!$B:$I,6,FALSE)</f>
        <v>0</v>
      </c>
      <c r="AE741">
        <f>VLOOKUP($A741,Events!$B:$I,7,FALSE)</f>
        <v>0</v>
      </c>
      <c r="AF741">
        <f>VLOOKUP($A741,Events!$B:$I,8,FALSE)</f>
        <v>0</v>
      </c>
    </row>
    <row r="742" spans="1:32" ht="15" customHeight="1" x14ac:dyDescent="0.3">
      <c r="A742" s="9" t="s">
        <v>25137</v>
      </c>
      <c r="B742" t="s">
        <v>24952</v>
      </c>
      <c r="C742" t="s">
        <v>24378</v>
      </c>
      <c r="D742" t="s">
        <v>11457</v>
      </c>
      <c r="E742" t="s">
        <v>56</v>
      </c>
      <c r="F742" t="s">
        <v>25166</v>
      </c>
      <c r="G742" s="2" t="s">
        <v>25167</v>
      </c>
      <c r="H742" t="s">
        <v>25</v>
      </c>
      <c r="I742" s="1">
        <v>0</v>
      </c>
      <c r="J742" s="1">
        <v>0</v>
      </c>
      <c r="K742" s="1">
        <v>0</v>
      </c>
      <c r="L742" s="1">
        <v>0</v>
      </c>
      <c r="M742" s="1">
        <v>0</v>
      </c>
      <c r="O742" s="1">
        <f t="shared" si="99"/>
        <v>5</v>
      </c>
      <c r="P742" s="1">
        <f t="shared" si="100"/>
        <v>0</v>
      </c>
      <c r="Q742" s="1">
        <f t="shared" si="101"/>
        <v>0</v>
      </c>
      <c r="R742" s="1">
        <f t="shared" si="102"/>
        <v>5</v>
      </c>
      <c r="S742" s="1">
        <f t="shared" si="103"/>
        <v>0</v>
      </c>
      <c r="T742" s="1">
        <f t="shared" si="104"/>
        <v>0</v>
      </c>
      <c r="U742" s="1">
        <f t="shared" si="105"/>
        <v>0</v>
      </c>
      <c r="V742" s="1">
        <f t="shared" si="106"/>
        <v>0</v>
      </c>
      <c r="W742" s="19">
        <f>VLOOKUP(E742,'Win Rate'!B:I,8,FALSE)</f>
        <v>0.56206896551724139</v>
      </c>
      <c r="X742" s="20">
        <f>VLOOKUP(E742,'Win Rate'!B:J,9,FALSE)</f>
        <v>43.353553379200399</v>
      </c>
      <c r="Y742" s="18" cm="1">
        <f t="array" ref="Y742">IFERROR(INDEX($Z$2:$Z741,SUMPRODUCT(MAX(ROW($D$2:$D741)*($D742=$D$2:$D741))-1)),_xlfn.IFNA(IF(VLOOKUP(D742,'4.2 Elo (Values)'!A:C,3,FALSE)&gt;0,VLOOKUP(Results!D742,'4.2 Elo (Values)'!A:C,3,FALSE),400),400))</f>
        <v>404.72708364742766</v>
      </c>
      <c r="Z742" s="18" t="e">
        <f>Y742+(IFERROR(VLOOKUP(D742,'4.2 Elo (Values)'!A:J,10,FALSE),40)*(V742-(1/(10^(((AVERAGEIFS(Y:Y,A:A,A742)+AVERAGEIFS(X:X,A:A,A742))-(Y742+X742))/400)+1)*O742)))</f>
        <v>#N/A</v>
      </c>
      <c r="AA742" s="18" t="e">
        <f t="shared" si="107"/>
        <v>#N/A</v>
      </c>
      <c r="AB742">
        <f>VLOOKUP($A742,Events!$B:$I,4,FALSE)</f>
        <v>0</v>
      </c>
      <c r="AC742">
        <f>VLOOKUP($A742,Events!$B:$I,5,FALSE)</f>
        <v>0</v>
      </c>
      <c r="AD742">
        <f>VLOOKUP($A742,Events!$B:$I,6,FALSE)</f>
        <v>0</v>
      </c>
      <c r="AE742">
        <f>VLOOKUP($A742,Events!$B:$I,7,FALSE)</f>
        <v>0</v>
      </c>
      <c r="AF742">
        <f>VLOOKUP($A742,Events!$B:$I,8,FALSE)</f>
        <v>0</v>
      </c>
    </row>
    <row r="743" spans="1:32" ht="15" customHeight="1" x14ac:dyDescent="0.3">
      <c r="A743" s="9" t="s">
        <v>25168</v>
      </c>
      <c r="B743" t="s">
        <v>24952</v>
      </c>
      <c r="C743" t="s">
        <v>24190</v>
      </c>
      <c r="D743" t="s">
        <v>935</v>
      </c>
      <c r="E743" t="s">
        <v>24208</v>
      </c>
      <c r="F743" t="s">
        <v>12</v>
      </c>
      <c r="G743" s="2" t="s">
        <v>25169</v>
      </c>
      <c r="H743" t="s">
        <v>25</v>
      </c>
      <c r="I743" s="1">
        <v>1</v>
      </c>
      <c r="J743" s="1">
        <v>1</v>
      </c>
      <c r="K743" s="1">
        <v>1</v>
      </c>
      <c r="L743" s="1">
        <v>1</v>
      </c>
      <c r="M743" s="1">
        <v>1</v>
      </c>
      <c r="O743" s="1">
        <f t="shared" si="99"/>
        <v>5</v>
      </c>
      <c r="P743" s="1">
        <f t="shared" si="100"/>
        <v>5</v>
      </c>
      <c r="Q743" s="1">
        <f t="shared" si="101"/>
        <v>0</v>
      </c>
      <c r="R743" s="1">
        <f t="shared" si="102"/>
        <v>0</v>
      </c>
      <c r="S743" s="1">
        <f t="shared" si="103"/>
        <v>1</v>
      </c>
      <c r="T743" s="1">
        <f t="shared" si="104"/>
        <v>1</v>
      </c>
      <c r="U743" s="1">
        <f t="shared" si="105"/>
        <v>1</v>
      </c>
      <c r="V743" s="1">
        <f t="shared" si="106"/>
        <v>5</v>
      </c>
      <c r="W743" s="19">
        <f>VLOOKUP(E743,'Win Rate'!B:I,8,FALSE)</f>
        <v>0.46802325581395349</v>
      </c>
      <c r="X743" s="20">
        <f>VLOOKUP(E743,'Win Rate'!B:J,9,FALSE)</f>
        <v>-22.250085479431931</v>
      </c>
      <c r="Y743" s="18" cm="1">
        <f t="array" ref="Y743">IFERROR(INDEX($Z$2:$Z742,SUMPRODUCT(MAX(ROW($D$2:$D742)*($D743=$D$2:$D742))-1)),_xlfn.IFNA(IF(VLOOKUP(D743,'4.2 Elo (Values)'!A:C,3,FALSE)&gt;0,VLOOKUP(Results!D743,'4.2 Elo (Values)'!A:C,3,FALSE),400),400))</f>
        <v>542.27984155100444</v>
      </c>
      <c r="Z743" s="18">
        <f>Y743+(IFERROR(VLOOKUP(D743,'4.2 Elo (Values)'!A:J,10,FALSE),40)*(V743-(1/(10^(((AVERAGEIFS(Y:Y,A:A,A743)+AVERAGEIFS(X:X,A:A,A743))-(Y743+X743))/400)+1)*O743)))</f>
        <v>578.91141582673572</v>
      </c>
      <c r="AA743" s="18">
        <f t="shared" si="107"/>
        <v>36.631574275731282</v>
      </c>
      <c r="AB743">
        <f>VLOOKUP($A743,Events!$B:$I,4,FALSE)</f>
        <v>0</v>
      </c>
      <c r="AC743">
        <f>VLOOKUP($A743,Events!$B:$I,5,FALSE)</f>
        <v>0</v>
      </c>
      <c r="AD743">
        <f>VLOOKUP($A743,Events!$B:$I,6,FALSE)</f>
        <v>0</v>
      </c>
      <c r="AE743">
        <f>VLOOKUP($A743,Events!$B:$I,7,FALSE)</f>
        <v>0</v>
      </c>
      <c r="AF743">
        <f>VLOOKUP($A743,Events!$B:$I,8,FALSE)</f>
        <v>0</v>
      </c>
    </row>
    <row r="744" spans="1:32" ht="15" customHeight="1" x14ac:dyDescent="0.3">
      <c r="A744" s="9" t="s">
        <v>25168</v>
      </c>
      <c r="B744" t="s">
        <v>24952</v>
      </c>
      <c r="C744" t="s">
        <v>24190</v>
      </c>
      <c r="D744" t="s">
        <v>1152</v>
      </c>
      <c r="E744" t="s">
        <v>22</v>
      </c>
      <c r="F744" t="s">
        <v>24198</v>
      </c>
      <c r="G744" s="2" t="s">
        <v>25170</v>
      </c>
      <c r="H744" t="s">
        <v>25</v>
      </c>
      <c r="I744" s="1">
        <v>1</v>
      </c>
      <c r="J744" s="1">
        <v>1</v>
      </c>
      <c r="K744" s="1">
        <v>0</v>
      </c>
      <c r="L744" s="1">
        <v>1</v>
      </c>
      <c r="M744" s="1">
        <v>1</v>
      </c>
      <c r="O744" s="1">
        <f t="shared" si="99"/>
        <v>5</v>
      </c>
      <c r="P744" s="1">
        <f t="shared" si="100"/>
        <v>4</v>
      </c>
      <c r="Q744" s="1">
        <f t="shared" si="101"/>
        <v>0</v>
      </c>
      <c r="R744" s="1">
        <f t="shared" si="102"/>
        <v>1</v>
      </c>
      <c r="S744" s="1">
        <f t="shared" si="103"/>
        <v>0</v>
      </c>
      <c r="T744" s="1">
        <f t="shared" si="104"/>
        <v>0</v>
      </c>
      <c r="U744" s="1">
        <f t="shared" si="105"/>
        <v>0</v>
      </c>
      <c r="V744" s="1">
        <f t="shared" si="106"/>
        <v>4</v>
      </c>
      <c r="W744" s="19">
        <f>VLOOKUP(E744,'Win Rate'!B:I,8,FALSE)</f>
        <v>0.5028490028490028</v>
      </c>
      <c r="X744" s="20">
        <f>VLOOKUP(E744,'Win Rate'!B:J,9,FALSE)</f>
        <v>1.9797113714570256</v>
      </c>
      <c r="Y744" s="18" cm="1">
        <f t="array" ref="Y744">IFERROR(INDEX($Z$2:$Z743,SUMPRODUCT(MAX(ROW($D$2:$D743)*($D744=$D$2:$D743))-1)),_xlfn.IFNA(IF(VLOOKUP(D744,'4.2 Elo (Values)'!A:C,3,FALSE)&gt;0,VLOOKUP(Results!D744,'4.2 Elo (Values)'!A:C,3,FALSE),400),400))</f>
        <v>523.6599554212022</v>
      </c>
      <c r="Z744" s="18">
        <f>Y744+(IFERROR(VLOOKUP(D744,'4.2 Elo (Values)'!A:J,10,FALSE),40)*(V744-(1/(10^(((AVERAGEIFS(Y:Y,A:A,A744)+AVERAGEIFS(X:X,A:A,A744))-(Y744+X744))/400)+1)*O744)))</f>
        <v>539.54519829611911</v>
      </c>
      <c r="AA744" s="18">
        <f t="shared" si="107"/>
        <v>15.885242874916912</v>
      </c>
      <c r="AB744">
        <f>VLOOKUP($A744,Events!$B:$I,4,FALSE)</f>
        <v>0</v>
      </c>
      <c r="AC744">
        <f>VLOOKUP($A744,Events!$B:$I,5,FALSE)</f>
        <v>0</v>
      </c>
      <c r="AD744">
        <f>VLOOKUP($A744,Events!$B:$I,6,FALSE)</f>
        <v>0</v>
      </c>
      <c r="AE744">
        <f>VLOOKUP($A744,Events!$B:$I,7,FALSE)</f>
        <v>0</v>
      </c>
      <c r="AF744">
        <f>VLOOKUP($A744,Events!$B:$I,8,FALSE)</f>
        <v>0</v>
      </c>
    </row>
    <row r="745" spans="1:32" ht="15" customHeight="1" x14ac:dyDescent="0.3">
      <c r="A745" s="9" t="s">
        <v>25168</v>
      </c>
      <c r="B745" t="s">
        <v>24952</v>
      </c>
      <c r="C745" t="s">
        <v>24190</v>
      </c>
      <c r="D745" t="s">
        <v>1885</v>
      </c>
      <c r="E745" t="s">
        <v>479</v>
      </c>
      <c r="F745" t="s">
        <v>184</v>
      </c>
      <c r="G745" s="2" t="s">
        <v>25171</v>
      </c>
      <c r="H745" t="s">
        <v>25</v>
      </c>
      <c r="I745" s="1">
        <v>1</v>
      </c>
      <c r="J745" s="1">
        <v>0</v>
      </c>
      <c r="K745" s="1">
        <v>1</v>
      </c>
      <c r="L745" s="1">
        <v>1</v>
      </c>
      <c r="M745" s="1">
        <v>1</v>
      </c>
      <c r="O745" s="1">
        <f t="shared" si="99"/>
        <v>5</v>
      </c>
      <c r="P745" s="1">
        <f t="shared" si="100"/>
        <v>4</v>
      </c>
      <c r="Q745" s="1">
        <f t="shared" si="101"/>
        <v>0</v>
      </c>
      <c r="R745" s="1">
        <f t="shared" si="102"/>
        <v>1</v>
      </c>
      <c r="S745" s="1">
        <f t="shared" si="103"/>
        <v>0</v>
      </c>
      <c r="T745" s="1">
        <f t="shared" si="104"/>
        <v>0</v>
      </c>
      <c r="U745" s="1">
        <f t="shared" si="105"/>
        <v>0</v>
      </c>
      <c r="V745" s="1">
        <f t="shared" si="106"/>
        <v>4</v>
      </c>
      <c r="W745" s="19">
        <f>VLOOKUP(E745,'Win Rate'!B:I,8,FALSE)</f>
        <v>0.5723140495867769</v>
      </c>
      <c r="X745" s="20">
        <f>VLOOKUP(E745,'Win Rate'!B:J,9,FALSE)</f>
        <v>50.603769443012347</v>
      </c>
      <c r="Y745" s="18" cm="1">
        <f t="array" ref="Y745">IFERROR(INDEX($Z$2:$Z744,SUMPRODUCT(MAX(ROW($D$2:$D744)*($D745=$D$2:$D744))-1)),_xlfn.IFNA(IF(VLOOKUP(D745,'4.2 Elo (Values)'!A:C,3,FALSE)&gt;0,VLOOKUP(Results!D745,'4.2 Elo (Values)'!A:C,3,FALSE),400),400))</f>
        <v>467.58249765805363</v>
      </c>
      <c r="Z745" s="18">
        <f>Y745+(IFERROR(VLOOKUP(D745,'4.2 Elo (Values)'!A:J,10,FALSE),40)*(V745-(1/(10^(((AVERAGEIFS(Y:Y,A:A,A745)+AVERAGEIFS(X:X,A:A,A745))-(Y745+X745))/400)+1)*O745)))</f>
        <v>484.46075379237215</v>
      </c>
      <c r="AA745" s="18">
        <f t="shared" si="107"/>
        <v>16.878256134318519</v>
      </c>
      <c r="AB745">
        <f>VLOOKUP($A745,Events!$B:$I,4,FALSE)</f>
        <v>0</v>
      </c>
      <c r="AC745">
        <f>VLOOKUP($A745,Events!$B:$I,5,FALSE)</f>
        <v>0</v>
      </c>
      <c r="AD745">
        <f>VLOOKUP($A745,Events!$B:$I,6,FALSE)</f>
        <v>0</v>
      </c>
      <c r="AE745">
        <f>VLOOKUP($A745,Events!$B:$I,7,FALSE)</f>
        <v>0</v>
      </c>
      <c r="AF745">
        <f>VLOOKUP($A745,Events!$B:$I,8,FALSE)</f>
        <v>0</v>
      </c>
    </row>
    <row r="746" spans="1:32" ht="15" customHeight="1" x14ac:dyDescent="0.3">
      <c r="A746" s="9" t="s">
        <v>25168</v>
      </c>
      <c r="B746" t="s">
        <v>24952</v>
      </c>
      <c r="C746" t="s">
        <v>24190</v>
      </c>
      <c r="D746" t="s">
        <v>1343</v>
      </c>
      <c r="E746" t="s">
        <v>95</v>
      </c>
      <c r="F746" t="s">
        <v>304</v>
      </c>
      <c r="G746" s="2" t="s">
        <v>25172</v>
      </c>
      <c r="H746" t="s">
        <v>25</v>
      </c>
      <c r="I746" s="1">
        <v>1</v>
      </c>
      <c r="J746" s="1">
        <v>1</v>
      </c>
      <c r="K746" s="1">
        <v>1</v>
      </c>
      <c r="L746" s="1">
        <v>1</v>
      </c>
      <c r="M746" s="1">
        <v>0</v>
      </c>
      <c r="O746" s="1">
        <f t="shared" si="99"/>
        <v>5</v>
      </c>
      <c r="P746" s="1">
        <f t="shared" si="100"/>
        <v>4</v>
      </c>
      <c r="Q746" s="1">
        <f t="shared" si="101"/>
        <v>0</v>
      </c>
      <c r="R746" s="1">
        <f t="shared" si="102"/>
        <v>1</v>
      </c>
      <c r="S746" s="1">
        <f t="shared" si="103"/>
        <v>1</v>
      </c>
      <c r="T746" s="1">
        <f t="shared" si="104"/>
        <v>1</v>
      </c>
      <c r="U746" s="1">
        <f t="shared" si="105"/>
        <v>0</v>
      </c>
      <c r="V746" s="1">
        <f t="shared" si="106"/>
        <v>4</v>
      </c>
      <c r="W746" s="19">
        <f>VLOOKUP(E746,'Win Rate'!B:I,8,FALSE)</f>
        <v>0.5084269662921348</v>
      </c>
      <c r="X746" s="20">
        <f>VLOOKUP(E746,'Win Rate'!B:J,9,FALSE)</f>
        <v>5.8562104731559854</v>
      </c>
      <c r="Y746" s="18" cm="1">
        <f t="array" ref="Y746">IFERROR(INDEX($Z$2:$Z745,SUMPRODUCT(MAX(ROW($D$2:$D745)*($D746=$D$2:$D745))-1)),_xlfn.IFNA(IF(VLOOKUP(D746,'4.2 Elo (Values)'!A:C,3,FALSE)&gt;0,VLOOKUP(Results!D746,'4.2 Elo (Values)'!A:C,3,FALSE),400),400))</f>
        <v>498.4412288412417</v>
      </c>
      <c r="Z746" s="18">
        <f>Y746+(IFERROR(VLOOKUP(D746,'4.2 Elo (Values)'!A:J,10,FALSE),40)*(V746-(1/(10^(((AVERAGEIFS(Y:Y,A:A,A746)+AVERAGEIFS(X:X,A:A,A746))-(Y746+X746))/400)+1)*O746)))</f>
        <v>517.19930885276278</v>
      </c>
      <c r="AA746" s="18">
        <f t="shared" si="107"/>
        <v>18.758080011521088</v>
      </c>
      <c r="AB746">
        <f>VLOOKUP($A746,Events!$B:$I,4,FALSE)</f>
        <v>0</v>
      </c>
      <c r="AC746">
        <f>VLOOKUP($A746,Events!$B:$I,5,FALSE)</f>
        <v>0</v>
      </c>
      <c r="AD746">
        <f>VLOOKUP($A746,Events!$B:$I,6,FALSE)</f>
        <v>0</v>
      </c>
      <c r="AE746">
        <f>VLOOKUP($A746,Events!$B:$I,7,FALSE)</f>
        <v>0</v>
      </c>
      <c r="AF746">
        <f>VLOOKUP($A746,Events!$B:$I,8,FALSE)</f>
        <v>0</v>
      </c>
    </row>
    <row r="747" spans="1:32" ht="15" customHeight="1" x14ac:dyDescent="0.3">
      <c r="A747" s="9" t="s">
        <v>25168</v>
      </c>
      <c r="B747" t="s">
        <v>24952</v>
      </c>
      <c r="C747" t="s">
        <v>24190</v>
      </c>
      <c r="D747" t="s">
        <v>21220</v>
      </c>
      <c r="E747" t="s">
        <v>87</v>
      </c>
      <c r="F747" t="s">
        <v>161</v>
      </c>
      <c r="G747" s="2" t="s">
        <v>24640</v>
      </c>
      <c r="H747" t="s">
        <v>25</v>
      </c>
      <c r="I747" s="1">
        <v>1</v>
      </c>
      <c r="J747" s="1">
        <v>0</v>
      </c>
      <c r="K747" s="1">
        <v>0</v>
      </c>
      <c r="L747" s="1">
        <v>1</v>
      </c>
      <c r="M747" s="1">
        <v>1</v>
      </c>
      <c r="O747" s="1">
        <f t="shared" si="99"/>
        <v>5</v>
      </c>
      <c r="P747" s="1">
        <f t="shared" si="100"/>
        <v>3</v>
      </c>
      <c r="Q747" s="1">
        <f t="shared" si="101"/>
        <v>0</v>
      </c>
      <c r="R747" s="1">
        <f t="shared" si="102"/>
        <v>2</v>
      </c>
      <c r="S747" s="1">
        <f t="shared" si="103"/>
        <v>0</v>
      </c>
      <c r="T747" s="1">
        <f t="shared" si="104"/>
        <v>0</v>
      </c>
      <c r="U747" s="1">
        <f t="shared" si="105"/>
        <v>0</v>
      </c>
      <c r="V747" s="1">
        <f t="shared" si="106"/>
        <v>3</v>
      </c>
      <c r="W747" s="19">
        <f>VLOOKUP(E747,'Win Rate'!B:I,8,FALSE)</f>
        <v>0.51546391752577314</v>
      </c>
      <c r="X747" s="20">
        <f>VLOOKUP(E747,'Win Rate'!B:J,9,FALSE)</f>
        <v>10.748858560120498</v>
      </c>
      <c r="Y747" s="18" cm="1">
        <f t="array" ref="Y747">IFERROR(INDEX($Z$2:$Z746,SUMPRODUCT(MAX(ROW($D$2:$D746)*($D747=$D$2:$D746))-1)),_xlfn.IFNA(IF(VLOOKUP(D747,'4.2 Elo (Values)'!A:C,3,FALSE)&gt;0,VLOOKUP(Results!D747,'4.2 Elo (Values)'!A:C,3,FALSE),400),400))</f>
        <v>351.03169440958641</v>
      </c>
      <c r="Z747" s="18">
        <f>Y747+(IFERROR(VLOOKUP(D747,'4.2 Elo (Values)'!A:J,10,FALSE),40)*(V747-(1/(10^(((AVERAGEIFS(Y:Y,A:A,A747)+AVERAGEIFS(X:X,A:A,A747))-(Y747+X747))/400)+1)*O747)))</f>
        <v>388.98016942619904</v>
      </c>
      <c r="AA747" s="18">
        <f t="shared" si="107"/>
        <v>37.948475016612633</v>
      </c>
      <c r="AB747">
        <f>VLOOKUP($A747,Events!$B:$I,4,FALSE)</f>
        <v>0</v>
      </c>
      <c r="AC747">
        <f>VLOOKUP($A747,Events!$B:$I,5,FALSE)</f>
        <v>0</v>
      </c>
      <c r="AD747">
        <f>VLOOKUP($A747,Events!$B:$I,6,FALSE)</f>
        <v>0</v>
      </c>
      <c r="AE747">
        <f>VLOOKUP($A747,Events!$B:$I,7,FALSE)</f>
        <v>0</v>
      </c>
      <c r="AF747">
        <f>VLOOKUP($A747,Events!$B:$I,8,FALSE)</f>
        <v>0</v>
      </c>
    </row>
    <row r="748" spans="1:32" ht="15" customHeight="1" x14ac:dyDescent="0.3">
      <c r="A748" s="9" t="s">
        <v>25168</v>
      </c>
      <c r="B748" t="s">
        <v>24952</v>
      </c>
      <c r="C748" t="s">
        <v>24190</v>
      </c>
      <c r="D748" t="s">
        <v>19809</v>
      </c>
      <c r="E748" t="s">
        <v>95</v>
      </c>
      <c r="F748" t="s">
        <v>304</v>
      </c>
      <c r="G748" s="2" t="s">
        <v>25173</v>
      </c>
      <c r="H748" t="s">
        <v>25</v>
      </c>
      <c r="I748" s="1">
        <v>1</v>
      </c>
      <c r="J748" s="1">
        <v>1</v>
      </c>
      <c r="K748" s="1">
        <v>1</v>
      </c>
      <c r="L748" s="1">
        <v>0</v>
      </c>
      <c r="M748" s="1">
        <v>0</v>
      </c>
      <c r="O748" s="1">
        <f t="shared" si="99"/>
        <v>5</v>
      </c>
      <c r="P748" s="1">
        <f t="shared" si="100"/>
        <v>3</v>
      </c>
      <c r="Q748" s="1">
        <f t="shared" si="101"/>
        <v>0</v>
      </c>
      <c r="R748" s="1">
        <f t="shared" si="102"/>
        <v>2</v>
      </c>
      <c r="S748" s="1">
        <f t="shared" si="103"/>
        <v>1</v>
      </c>
      <c r="T748" s="1">
        <f t="shared" si="104"/>
        <v>0</v>
      </c>
      <c r="U748" s="1">
        <f t="shared" si="105"/>
        <v>0</v>
      </c>
      <c r="V748" s="1">
        <f t="shared" si="106"/>
        <v>3</v>
      </c>
      <c r="W748" s="19">
        <f>VLOOKUP(E748,'Win Rate'!B:I,8,FALSE)</f>
        <v>0.5084269662921348</v>
      </c>
      <c r="X748" s="20">
        <f>VLOOKUP(E748,'Win Rate'!B:J,9,FALSE)</f>
        <v>5.8562104731559854</v>
      </c>
      <c r="Y748" s="18" cm="1">
        <f t="array" ref="Y748">IFERROR(INDEX($Z$2:$Z747,SUMPRODUCT(MAX(ROW($D$2:$D747)*($D748=$D$2:$D747))-1)),_xlfn.IFNA(IF(VLOOKUP(D748,'4.2 Elo (Values)'!A:C,3,FALSE)&gt;0,VLOOKUP(Results!D748,'4.2 Elo (Values)'!A:C,3,FALSE),400),400))</f>
        <v>364.82785451232525</v>
      </c>
      <c r="Z748" s="18">
        <f>Y748+(IFERROR(VLOOKUP(D748,'4.2 Elo (Values)'!A:J,10,FALSE),40)*(V748-(1/(10^(((AVERAGEIFS(Y:Y,A:A,A748)+AVERAGEIFS(X:X,A:A,A748))-(Y748+X748))/400)+1)*O748)))</f>
        <v>400.2853353724131</v>
      </c>
      <c r="AA748" s="18">
        <f t="shared" si="107"/>
        <v>35.457480860087855</v>
      </c>
      <c r="AB748">
        <f>VLOOKUP($A748,Events!$B:$I,4,FALSE)</f>
        <v>0</v>
      </c>
      <c r="AC748">
        <f>VLOOKUP($A748,Events!$B:$I,5,FALSE)</f>
        <v>0</v>
      </c>
      <c r="AD748">
        <f>VLOOKUP($A748,Events!$B:$I,6,FALSE)</f>
        <v>0</v>
      </c>
      <c r="AE748">
        <f>VLOOKUP($A748,Events!$B:$I,7,FALSE)</f>
        <v>0</v>
      </c>
      <c r="AF748">
        <f>VLOOKUP($A748,Events!$B:$I,8,FALSE)</f>
        <v>0</v>
      </c>
    </row>
    <row r="749" spans="1:32" ht="15" customHeight="1" x14ac:dyDescent="0.3">
      <c r="A749" s="9" t="s">
        <v>25168</v>
      </c>
      <c r="B749" t="s">
        <v>24952</v>
      </c>
      <c r="C749" t="s">
        <v>24190</v>
      </c>
      <c r="D749" t="s">
        <v>3237</v>
      </c>
      <c r="E749" t="s">
        <v>146</v>
      </c>
      <c r="F749" t="s">
        <v>187</v>
      </c>
      <c r="G749" s="2" t="s">
        <v>25174</v>
      </c>
      <c r="H749" t="s">
        <v>25</v>
      </c>
      <c r="I749" s="1">
        <v>1</v>
      </c>
      <c r="J749" s="1">
        <v>1</v>
      </c>
      <c r="K749" s="1">
        <v>0</v>
      </c>
      <c r="L749" s="1">
        <v>1</v>
      </c>
      <c r="M749" s="1">
        <v>0</v>
      </c>
      <c r="O749" s="1">
        <f t="shared" si="99"/>
        <v>5</v>
      </c>
      <c r="P749" s="1">
        <f t="shared" si="100"/>
        <v>3</v>
      </c>
      <c r="Q749" s="1">
        <f t="shared" si="101"/>
        <v>0</v>
      </c>
      <c r="R749" s="1">
        <f t="shared" si="102"/>
        <v>2</v>
      </c>
      <c r="S749" s="1">
        <f t="shared" si="103"/>
        <v>0</v>
      </c>
      <c r="T749" s="1">
        <f t="shared" si="104"/>
        <v>0</v>
      </c>
      <c r="U749" s="1">
        <f t="shared" si="105"/>
        <v>0</v>
      </c>
      <c r="V749" s="1">
        <f t="shared" si="106"/>
        <v>3</v>
      </c>
      <c r="W749" s="19">
        <f>VLOOKUP(E749,'Win Rate'!B:I,8,FALSE)</f>
        <v>0.48071216617210683</v>
      </c>
      <c r="X749" s="20">
        <f>VLOOKUP(E749,'Win Rate'!B:J,9,FALSE)</f>
        <v>-13.409213657465418</v>
      </c>
      <c r="Y749" s="18" cm="1">
        <f t="array" ref="Y749">IFERROR(INDEX($Z$2:$Z748,SUMPRODUCT(MAX(ROW($D$2:$D748)*($D749=$D$2:$D748))-1)),_xlfn.IFNA(IF(VLOOKUP(D749,'4.2 Elo (Values)'!A:C,3,FALSE)&gt;0,VLOOKUP(Results!D749,'4.2 Elo (Values)'!A:C,3,FALSE),400),400))</f>
        <v>435.03749115748172</v>
      </c>
      <c r="Z749" s="18">
        <f>Y749+(IFERROR(VLOOKUP(D749,'4.2 Elo (Values)'!A:J,10,FALSE),40)*(V749-(1/(10^(((AVERAGEIFS(Y:Y,A:A,A749)+AVERAGEIFS(X:X,A:A,A749))-(Y749+X749))/400)+1)*O749)))</f>
        <v>455.95692911904632</v>
      </c>
      <c r="AA749" s="18">
        <f t="shared" si="107"/>
        <v>20.919437961564597</v>
      </c>
      <c r="AB749">
        <f>VLOOKUP($A749,Events!$B:$I,4,FALSE)</f>
        <v>0</v>
      </c>
      <c r="AC749">
        <f>VLOOKUP($A749,Events!$B:$I,5,FALSE)</f>
        <v>0</v>
      </c>
      <c r="AD749">
        <f>VLOOKUP($A749,Events!$B:$I,6,FALSE)</f>
        <v>0</v>
      </c>
      <c r="AE749">
        <f>VLOOKUP($A749,Events!$B:$I,7,FALSE)</f>
        <v>0</v>
      </c>
      <c r="AF749">
        <f>VLOOKUP($A749,Events!$B:$I,8,FALSE)</f>
        <v>0</v>
      </c>
    </row>
    <row r="750" spans="1:32" ht="15" customHeight="1" x14ac:dyDescent="0.3">
      <c r="A750" s="9" t="s">
        <v>25168</v>
      </c>
      <c r="B750" t="s">
        <v>24952</v>
      </c>
      <c r="C750" t="s">
        <v>24190</v>
      </c>
      <c r="D750" t="s">
        <v>5776</v>
      </c>
      <c r="E750" t="s">
        <v>146</v>
      </c>
      <c r="F750" t="s">
        <v>163</v>
      </c>
      <c r="G750" s="2" t="s">
        <v>25175</v>
      </c>
      <c r="H750" t="s">
        <v>25</v>
      </c>
      <c r="I750" s="1">
        <v>0</v>
      </c>
      <c r="J750" s="1">
        <v>1</v>
      </c>
      <c r="K750" s="1">
        <v>1</v>
      </c>
      <c r="L750" s="1">
        <v>0</v>
      </c>
      <c r="M750" s="1">
        <v>1</v>
      </c>
      <c r="O750" s="1">
        <f t="shared" si="99"/>
        <v>5</v>
      </c>
      <c r="P750" s="1">
        <f t="shared" si="100"/>
        <v>3</v>
      </c>
      <c r="Q750" s="1">
        <f t="shared" si="101"/>
        <v>0</v>
      </c>
      <c r="R750" s="1">
        <f t="shared" si="102"/>
        <v>2</v>
      </c>
      <c r="S750" s="1">
        <f t="shared" si="103"/>
        <v>0</v>
      </c>
      <c r="T750" s="1">
        <f t="shared" si="104"/>
        <v>0</v>
      </c>
      <c r="U750" s="1">
        <f t="shared" si="105"/>
        <v>0</v>
      </c>
      <c r="V750" s="1">
        <f t="shared" si="106"/>
        <v>3</v>
      </c>
      <c r="W750" s="19">
        <f>VLOOKUP(E750,'Win Rate'!B:I,8,FALSE)</f>
        <v>0.48071216617210683</v>
      </c>
      <c r="X750" s="20">
        <f>VLOOKUP(E750,'Win Rate'!B:J,9,FALSE)</f>
        <v>-13.409213657465418</v>
      </c>
      <c r="Y750" s="18" cm="1">
        <f t="array" ref="Y750">IFERROR(INDEX($Z$2:$Z749,SUMPRODUCT(MAX(ROW($D$2:$D749)*($D750=$D$2:$D749))-1)),_xlfn.IFNA(IF(VLOOKUP(D750,'4.2 Elo (Values)'!A:C,3,FALSE)&gt;0,VLOOKUP(Results!D750,'4.2 Elo (Values)'!A:C,3,FALSE),400),400))</f>
        <v>413.35173913539728</v>
      </c>
      <c r="Z750" s="18">
        <f>Y750+(IFERROR(VLOOKUP(D750,'4.2 Elo (Values)'!A:J,10,FALSE),40)*(V750-(1/(10^(((AVERAGEIFS(Y:Y,A:A,A750)+AVERAGEIFS(X:X,A:A,A750))-(Y750+X750))/400)+1)*O750)))</f>
        <v>426.92619360449459</v>
      </c>
      <c r="AA750" s="18">
        <f t="shared" si="107"/>
        <v>13.574454469097304</v>
      </c>
      <c r="AB750">
        <f>VLOOKUP($A750,Events!$B:$I,4,FALSE)</f>
        <v>0</v>
      </c>
      <c r="AC750">
        <f>VLOOKUP($A750,Events!$B:$I,5,FALSE)</f>
        <v>0</v>
      </c>
      <c r="AD750">
        <f>VLOOKUP($A750,Events!$B:$I,6,FALSE)</f>
        <v>0</v>
      </c>
      <c r="AE750">
        <f>VLOOKUP($A750,Events!$B:$I,7,FALSE)</f>
        <v>0</v>
      </c>
      <c r="AF750">
        <f>VLOOKUP($A750,Events!$B:$I,8,FALSE)</f>
        <v>0</v>
      </c>
    </row>
    <row r="751" spans="1:32" ht="15" customHeight="1" x14ac:dyDescent="0.3">
      <c r="A751" s="9" t="s">
        <v>25168</v>
      </c>
      <c r="B751" t="s">
        <v>24952</v>
      </c>
      <c r="C751" t="s">
        <v>24190</v>
      </c>
      <c r="D751" t="s">
        <v>1174</v>
      </c>
      <c r="E751" t="s">
        <v>138</v>
      </c>
      <c r="F751" t="s">
        <v>25118</v>
      </c>
      <c r="G751" s="2" t="s">
        <v>25176</v>
      </c>
      <c r="H751" t="s">
        <v>25</v>
      </c>
      <c r="I751" s="1">
        <v>0</v>
      </c>
      <c r="J751" s="1">
        <v>1</v>
      </c>
      <c r="K751" s="1">
        <v>1</v>
      </c>
      <c r="L751" s="1">
        <v>0</v>
      </c>
      <c r="M751" s="1">
        <v>1</v>
      </c>
      <c r="O751" s="1">
        <f t="shared" si="99"/>
        <v>5</v>
      </c>
      <c r="P751" s="1">
        <f t="shared" si="100"/>
        <v>3</v>
      </c>
      <c r="Q751" s="1">
        <f t="shared" si="101"/>
        <v>0</v>
      </c>
      <c r="R751" s="1">
        <f t="shared" si="102"/>
        <v>2</v>
      </c>
      <c r="S751" s="1">
        <f t="shared" si="103"/>
        <v>0</v>
      </c>
      <c r="T751" s="1">
        <f t="shared" si="104"/>
        <v>0</v>
      </c>
      <c r="U751" s="1">
        <f t="shared" si="105"/>
        <v>0</v>
      </c>
      <c r="V751" s="1">
        <f t="shared" si="106"/>
        <v>3</v>
      </c>
      <c r="W751" s="19">
        <f>VLOOKUP(E751,'Win Rate'!B:I,8,FALSE)</f>
        <v>0.48863636363636365</v>
      </c>
      <c r="X751" s="20">
        <f>VLOOKUP(E751,'Win Rate'!B:J,9,FALSE)</f>
        <v>-7.8976232783028522</v>
      </c>
      <c r="Y751" s="18" cm="1">
        <f t="array" ref="Y751">IFERROR(INDEX($Z$2:$Z750,SUMPRODUCT(MAX(ROW($D$2:$D750)*($D751=$D$2:$D750))-1)),_xlfn.IFNA(IF(VLOOKUP(D751,'4.2 Elo (Values)'!A:C,3,FALSE)&gt;0,VLOOKUP(Results!D751,'4.2 Elo (Values)'!A:C,3,FALSE),400),400))</f>
        <v>533.42600820428208</v>
      </c>
      <c r="Z751" s="18">
        <f>Y751+(IFERROR(VLOOKUP(D751,'4.2 Elo (Values)'!A:J,10,FALSE),40)*(V751-(1/(10^(((AVERAGEIFS(Y:Y,A:A,A751)+AVERAGEIFS(X:X,A:A,A751))-(Y751+X751))/400)+1)*O751)))</f>
        <v>529.32599093536498</v>
      </c>
      <c r="AA751" s="18">
        <f t="shared" si="107"/>
        <v>-4.1000172689170995</v>
      </c>
      <c r="AB751">
        <f>VLOOKUP($A751,Events!$B:$I,4,FALSE)</f>
        <v>0</v>
      </c>
      <c r="AC751">
        <f>VLOOKUP($A751,Events!$B:$I,5,FALSE)</f>
        <v>0</v>
      </c>
      <c r="AD751">
        <f>VLOOKUP($A751,Events!$B:$I,6,FALSE)</f>
        <v>0</v>
      </c>
      <c r="AE751">
        <f>VLOOKUP($A751,Events!$B:$I,7,FALSE)</f>
        <v>0</v>
      </c>
      <c r="AF751">
        <f>VLOOKUP($A751,Events!$B:$I,8,FALSE)</f>
        <v>0</v>
      </c>
    </row>
    <row r="752" spans="1:32" ht="15" customHeight="1" x14ac:dyDescent="0.3">
      <c r="A752" s="9" t="s">
        <v>25168</v>
      </c>
      <c r="B752" t="s">
        <v>24952</v>
      </c>
      <c r="C752" t="s">
        <v>24190</v>
      </c>
      <c r="D752" t="s">
        <v>2143</v>
      </c>
      <c r="E752" t="s">
        <v>73</v>
      </c>
      <c r="F752" t="s">
        <v>24191</v>
      </c>
      <c r="G752" s="2" t="s">
        <v>25177</v>
      </c>
      <c r="H752" t="s">
        <v>25</v>
      </c>
      <c r="I752" s="1">
        <v>1</v>
      </c>
      <c r="J752" s="1">
        <v>1</v>
      </c>
      <c r="K752" s="1">
        <v>0</v>
      </c>
      <c r="L752" s="1">
        <v>0</v>
      </c>
      <c r="M752" s="1">
        <v>1</v>
      </c>
      <c r="O752" s="1">
        <f t="shared" si="99"/>
        <v>5</v>
      </c>
      <c r="P752" s="1">
        <f t="shared" si="100"/>
        <v>3</v>
      </c>
      <c r="Q752" s="1">
        <f t="shared" si="101"/>
        <v>0</v>
      </c>
      <c r="R752" s="1">
        <f t="shared" si="102"/>
        <v>2</v>
      </c>
      <c r="S752" s="1">
        <f t="shared" si="103"/>
        <v>0</v>
      </c>
      <c r="T752" s="1">
        <f t="shared" si="104"/>
        <v>0</v>
      </c>
      <c r="U752" s="1">
        <f t="shared" si="105"/>
        <v>0</v>
      </c>
      <c r="V752" s="1">
        <f t="shared" si="106"/>
        <v>3</v>
      </c>
      <c r="W752" s="19">
        <f>VLOOKUP(E752,'Win Rate'!B:I,8,FALSE)</f>
        <v>0.63010204081632648</v>
      </c>
      <c r="X752" s="20">
        <f>VLOOKUP(E752,'Win Rate'!B:J,9,FALSE)</f>
        <v>92.531580409876298</v>
      </c>
      <c r="Y752" s="18" cm="1">
        <f t="array" ref="Y752">IFERROR(INDEX($Z$2:$Z751,SUMPRODUCT(MAX(ROW($D$2:$D751)*($D752=$D$2:$D751))-1)),_xlfn.IFNA(IF(VLOOKUP(D752,'4.2 Elo (Values)'!A:C,3,FALSE)&gt;0,VLOOKUP(Results!D752,'4.2 Elo (Values)'!A:C,3,FALSE),400),400))</f>
        <v>452.61192250972124</v>
      </c>
      <c r="Z752" s="18">
        <f>Y752+(IFERROR(VLOOKUP(D752,'4.2 Elo (Values)'!A:J,10,FALSE),40)*(V752-(1/(10^(((AVERAGEIFS(Y:Y,A:A,A752)+AVERAGEIFS(X:X,A:A,A752))-(Y752+X752))/400)+1)*O752)))</f>
        <v>445.95693833229342</v>
      </c>
      <c r="AA752" s="18">
        <f t="shared" si="107"/>
        <v>-6.6549841774278207</v>
      </c>
      <c r="AB752">
        <f>VLOOKUP($A752,Events!$B:$I,4,FALSE)</f>
        <v>0</v>
      </c>
      <c r="AC752">
        <f>VLOOKUP($A752,Events!$B:$I,5,FALSE)</f>
        <v>0</v>
      </c>
      <c r="AD752">
        <f>VLOOKUP($A752,Events!$B:$I,6,FALSE)</f>
        <v>0</v>
      </c>
      <c r="AE752">
        <f>VLOOKUP($A752,Events!$B:$I,7,FALSE)</f>
        <v>0</v>
      </c>
      <c r="AF752">
        <f>VLOOKUP($A752,Events!$B:$I,8,FALSE)</f>
        <v>0</v>
      </c>
    </row>
    <row r="753" spans="1:32" ht="15" customHeight="1" x14ac:dyDescent="0.3">
      <c r="A753" s="9" t="s">
        <v>25168</v>
      </c>
      <c r="B753" t="s">
        <v>24952</v>
      </c>
      <c r="C753" t="s">
        <v>24190</v>
      </c>
      <c r="D753" t="s">
        <v>17465</v>
      </c>
      <c r="E753" t="s">
        <v>479</v>
      </c>
      <c r="F753" t="s">
        <v>160</v>
      </c>
      <c r="G753" s="2" t="s">
        <v>25178</v>
      </c>
      <c r="H753" t="s">
        <v>25</v>
      </c>
      <c r="I753" s="1">
        <v>0.5</v>
      </c>
      <c r="J753" s="1">
        <v>0</v>
      </c>
      <c r="K753" s="1">
        <v>1</v>
      </c>
      <c r="L753" s="1">
        <v>1</v>
      </c>
      <c r="M753" s="1">
        <v>0</v>
      </c>
      <c r="O753" s="1">
        <f t="shared" si="99"/>
        <v>5</v>
      </c>
      <c r="P753" s="1">
        <f t="shared" si="100"/>
        <v>2</v>
      </c>
      <c r="Q753" s="1">
        <f t="shared" si="101"/>
        <v>1</v>
      </c>
      <c r="R753" s="1">
        <f t="shared" si="102"/>
        <v>2</v>
      </c>
      <c r="S753" s="1">
        <f t="shared" si="103"/>
        <v>0</v>
      </c>
      <c r="T753" s="1">
        <f t="shared" si="104"/>
        <v>0</v>
      </c>
      <c r="U753" s="1">
        <f t="shared" si="105"/>
        <v>0</v>
      </c>
      <c r="V753" s="1">
        <f t="shared" si="106"/>
        <v>2.5</v>
      </c>
      <c r="W753" s="19">
        <f>VLOOKUP(E753,'Win Rate'!B:I,8,FALSE)</f>
        <v>0.5723140495867769</v>
      </c>
      <c r="X753" s="20">
        <f>VLOOKUP(E753,'Win Rate'!B:J,9,FALSE)</f>
        <v>50.603769443012347</v>
      </c>
      <c r="Y753" s="18" cm="1">
        <f t="array" ref="Y753">IFERROR(INDEX($Z$2:$Z752,SUMPRODUCT(MAX(ROW($D$2:$D752)*($D753=$D$2:$D752))-1)),_xlfn.IFNA(IF(VLOOKUP(D753,'4.2 Elo (Values)'!A:C,3,FALSE)&gt;0,VLOOKUP(Results!D753,'4.2 Elo (Values)'!A:C,3,FALSE),400),400))</f>
        <v>373.10214632175672</v>
      </c>
      <c r="Z753" s="18">
        <f>Y753+(IFERROR(VLOOKUP(D753,'4.2 Elo (Values)'!A:J,10,FALSE),40)*(V753-(1/(10^(((AVERAGEIFS(Y:Y,A:A,A753)+AVERAGEIFS(X:X,A:A,A753))-(Y753+X753))/400)+1)*O753)))</f>
        <v>373.4236167238289</v>
      </c>
      <c r="AA753" s="18">
        <f t="shared" si="107"/>
        <v>0.3214704020721797</v>
      </c>
      <c r="AB753">
        <f>VLOOKUP($A753,Events!$B:$I,4,FALSE)</f>
        <v>0</v>
      </c>
      <c r="AC753">
        <f>VLOOKUP($A753,Events!$B:$I,5,FALSE)</f>
        <v>0</v>
      </c>
      <c r="AD753">
        <f>VLOOKUP($A753,Events!$B:$I,6,FALSE)</f>
        <v>0</v>
      </c>
      <c r="AE753">
        <f>VLOOKUP($A753,Events!$B:$I,7,FALSE)</f>
        <v>0</v>
      </c>
      <c r="AF753">
        <f>VLOOKUP($A753,Events!$B:$I,8,FALSE)</f>
        <v>0</v>
      </c>
    </row>
    <row r="754" spans="1:32" ht="15" customHeight="1" x14ac:dyDescent="0.3">
      <c r="A754" s="9" t="s">
        <v>25168</v>
      </c>
      <c r="B754" t="s">
        <v>24952</v>
      </c>
      <c r="C754" t="s">
        <v>24190</v>
      </c>
      <c r="D754" t="s">
        <v>20593</v>
      </c>
      <c r="E754" t="s">
        <v>39</v>
      </c>
      <c r="F754" t="s">
        <v>40</v>
      </c>
      <c r="G754" s="2" t="s">
        <v>25179</v>
      </c>
      <c r="H754" t="s">
        <v>25</v>
      </c>
      <c r="I754" s="1">
        <v>0</v>
      </c>
      <c r="J754" s="1">
        <v>0</v>
      </c>
      <c r="K754" s="1">
        <v>1</v>
      </c>
      <c r="L754" s="1">
        <v>0</v>
      </c>
      <c r="M754" s="1">
        <v>1</v>
      </c>
      <c r="O754" s="1">
        <f t="shared" si="99"/>
        <v>5</v>
      </c>
      <c r="P754" s="1">
        <f t="shared" si="100"/>
        <v>2</v>
      </c>
      <c r="Q754" s="1">
        <f t="shared" si="101"/>
        <v>0</v>
      </c>
      <c r="R754" s="1">
        <f t="shared" si="102"/>
        <v>3</v>
      </c>
      <c r="S754" s="1">
        <f t="shared" si="103"/>
        <v>0</v>
      </c>
      <c r="T754" s="1">
        <f t="shared" si="104"/>
        <v>0</v>
      </c>
      <c r="U754" s="1">
        <f t="shared" si="105"/>
        <v>0</v>
      </c>
      <c r="V754" s="1">
        <f t="shared" si="106"/>
        <v>2</v>
      </c>
      <c r="W754" s="19">
        <f>VLOOKUP(E754,'Win Rate'!B:I,8,FALSE)</f>
        <v>0.42931034482758623</v>
      </c>
      <c r="X754" s="20">
        <f>VLOOKUP(E754,'Win Rate'!B:J,9,FALSE)</f>
        <v>-49.451458671992945</v>
      </c>
      <c r="Y754" s="18" cm="1">
        <f t="array" ref="Y754">IFERROR(INDEX($Z$2:$Z753,SUMPRODUCT(MAX(ROW($D$2:$D753)*($D754=$D$2:$D753))-1)),_xlfn.IFNA(IF(VLOOKUP(D754,'4.2 Elo (Values)'!A:C,3,FALSE)&gt;0,VLOOKUP(Results!D754,'4.2 Elo (Values)'!A:C,3,FALSE),400),400))</f>
        <v>358.3222638444883</v>
      </c>
      <c r="Z754" s="18">
        <f>Y754+(IFERROR(VLOOKUP(D754,'4.2 Elo (Values)'!A:J,10,FALSE),40)*(V754-(1/(10^(((AVERAGEIFS(Y:Y,A:A,A754)+AVERAGEIFS(X:X,A:A,A754))-(Y754+X754))/400)+1)*O754)))</f>
        <v>370.50970285315839</v>
      </c>
      <c r="AA754" s="18">
        <f t="shared" si="107"/>
        <v>12.187439008670083</v>
      </c>
      <c r="AB754">
        <f>VLOOKUP($A754,Events!$B:$I,4,FALSE)</f>
        <v>0</v>
      </c>
      <c r="AC754">
        <f>VLOOKUP($A754,Events!$B:$I,5,FALSE)</f>
        <v>0</v>
      </c>
      <c r="AD754">
        <f>VLOOKUP($A754,Events!$B:$I,6,FALSE)</f>
        <v>0</v>
      </c>
      <c r="AE754">
        <f>VLOOKUP($A754,Events!$B:$I,7,FALSE)</f>
        <v>0</v>
      </c>
      <c r="AF754">
        <f>VLOOKUP($A754,Events!$B:$I,8,FALSE)</f>
        <v>0</v>
      </c>
    </row>
    <row r="755" spans="1:32" ht="15" customHeight="1" x14ac:dyDescent="0.3">
      <c r="A755" s="9" t="s">
        <v>25168</v>
      </c>
      <c r="B755" t="s">
        <v>24952</v>
      </c>
      <c r="C755" t="s">
        <v>24190</v>
      </c>
      <c r="D755" t="s">
        <v>2409</v>
      </c>
      <c r="E755" t="s">
        <v>479</v>
      </c>
      <c r="F755" t="s">
        <v>184</v>
      </c>
      <c r="G755" s="2" t="s">
        <v>25180</v>
      </c>
      <c r="H755" t="s">
        <v>25</v>
      </c>
      <c r="I755" s="1">
        <v>0</v>
      </c>
      <c r="J755" s="1">
        <v>0</v>
      </c>
      <c r="K755" s="1">
        <v>1</v>
      </c>
      <c r="L755" s="1">
        <v>1</v>
      </c>
      <c r="M755" s="1">
        <v>0</v>
      </c>
      <c r="O755" s="1">
        <f t="shared" si="99"/>
        <v>5</v>
      </c>
      <c r="P755" s="1">
        <f t="shared" si="100"/>
        <v>2</v>
      </c>
      <c r="Q755" s="1">
        <f t="shared" si="101"/>
        <v>0</v>
      </c>
      <c r="R755" s="1">
        <f t="shared" si="102"/>
        <v>3</v>
      </c>
      <c r="S755" s="1">
        <f t="shared" si="103"/>
        <v>0</v>
      </c>
      <c r="T755" s="1">
        <f t="shared" si="104"/>
        <v>0</v>
      </c>
      <c r="U755" s="1">
        <f t="shared" si="105"/>
        <v>0</v>
      </c>
      <c r="V755" s="1">
        <f t="shared" si="106"/>
        <v>2</v>
      </c>
      <c r="W755" s="19">
        <f>VLOOKUP(E755,'Win Rate'!B:I,8,FALSE)</f>
        <v>0.5723140495867769</v>
      </c>
      <c r="X755" s="20">
        <f>VLOOKUP(E755,'Win Rate'!B:J,9,FALSE)</f>
        <v>50.603769443012347</v>
      </c>
      <c r="Y755" s="18" cm="1">
        <f t="array" ref="Y755">IFERROR(INDEX($Z$2:$Z754,SUMPRODUCT(MAX(ROW($D$2:$D754)*($D755=$D$2:$D754))-1)),_xlfn.IFNA(IF(VLOOKUP(D755,'4.2 Elo (Values)'!A:C,3,FALSE)&gt;0,VLOOKUP(Results!D755,'4.2 Elo (Values)'!A:C,3,FALSE),400),400))</f>
        <v>450.86696199004592</v>
      </c>
      <c r="Z755" s="18">
        <f>Y755+(IFERROR(VLOOKUP(D755,'4.2 Elo (Values)'!A:J,10,FALSE),40)*(V755-(1/(10^(((AVERAGEIFS(Y:Y,A:A,A755)+AVERAGEIFS(X:X,A:A,A755))-(Y755+X755))/400)+1)*O755)))</f>
        <v>409.15698351832737</v>
      </c>
      <c r="AA755" s="18">
        <f t="shared" si="107"/>
        <v>-41.709978471718557</v>
      </c>
      <c r="AB755">
        <f>VLOOKUP($A755,Events!$B:$I,4,FALSE)</f>
        <v>0</v>
      </c>
      <c r="AC755">
        <f>VLOOKUP($A755,Events!$B:$I,5,FALSE)</f>
        <v>0</v>
      </c>
      <c r="AD755">
        <f>VLOOKUP($A755,Events!$B:$I,6,FALSE)</f>
        <v>0</v>
      </c>
      <c r="AE755">
        <f>VLOOKUP($A755,Events!$B:$I,7,FALSE)</f>
        <v>0</v>
      </c>
      <c r="AF755">
        <f>VLOOKUP($A755,Events!$B:$I,8,FALSE)</f>
        <v>0</v>
      </c>
    </row>
    <row r="756" spans="1:32" ht="15" customHeight="1" x14ac:dyDescent="0.3">
      <c r="A756" s="9" t="s">
        <v>25168</v>
      </c>
      <c r="B756" t="s">
        <v>24952</v>
      </c>
      <c r="C756" t="s">
        <v>24190</v>
      </c>
      <c r="D756" t="s">
        <v>22803</v>
      </c>
      <c r="E756" t="s">
        <v>30</v>
      </c>
      <c r="F756" t="s">
        <v>25181</v>
      </c>
      <c r="G756" s="2" t="s">
        <v>25182</v>
      </c>
      <c r="H756" t="s">
        <v>25</v>
      </c>
      <c r="I756" s="1">
        <v>0</v>
      </c>
      <c r="J756" s="1">
        <v>1</v>
      </c>
      <c r="K756" s="1">
        <v>0</v>
      </c>
      <c r="L756" s="1">
        <v>1</v>
      </c>
      <c r="M756" s="1">
        <v>0</v>
      </c>
      <c r="O756" s="1">
        <f t="shared" si="99"/>
        <v>5</v>
      </c>
      <c r="P756" s="1">
        <f t="shared" si="100"/>
        <v>2</v>
      </c>
      <c r="Q756" s="1">
        <f t="shared" si="101"/>
        <v>0</v>
      </c>
      <c r="R756" s="1">
        <f t="shared" si="102"/>
        <v>3</v>
      </c>
      <c r="S756" s="1">
        <f t="shared" si="103"/>
        <v>0</v>
      </c>
      <c r="T756" s="1">
        <f t="shared" si="104"/>
        <v>0</v>
      </c>
      <c r="U756" s="1">
        <f t="shared" si="105"/>
        <v>0</v>
      </c>
      <c r="V756" s="1">
        <f t="shared" si="106"/>
        <v>2</v>
      </c>
      <c r="W756" s="19">
        <f>VLOOKUP(E756,'Win Rate'!B:I,8,FALSE)</f>
        <v>0.48230088495575218</v>
      </c>
      <c r="X756" s="20">
        <f>VLOOKUP(E756,'Win Rate'!B:J,9,FALSE)</f>
        <v>-12.30374552221522</v>
      </c>
      <c r="Y756" s="18" cm="1">
        <f t="array" ref="Y756">IFERROR(INDEX($Z$2:$Z755,SUMPRODUCT(MAX(ROW($D$2:$D755)*($D756=$D$2:$D755))-1)),_xlfn.IFNA(IF(VLOOKUP(D756,'4.2 Elo (Values)'!A:C,3,FALSE)&gt;0,VLOOKUP(Results!D756,'4.2 Elo (Values)'!A:C,3,FALSE),400),400))</f>
        <v>301.77261818019474</v>
      </c>
      <c r="Z756" s="18">
        <f>Y756+(IFERROR(VLOOKUP(D756,'4.2 Elo (Values)'!A:J,10,FALSE),40)*(V756-(1/(10^(((AVERAGEIFS(Y:Y,A:A,A756)+AVERAGEIFS(X:X,A:A,A756))-(Y756+X756))/400)+1)*O756)))</f>
        <v>310.32252209803301</v>
      </c>
      <c r="AA756" s="18">
        <f t="shared" si="107"/>
        <v>8.5499039178382645</v>
      </c>
      <c r="AB756">
        <f>VLOOKUP($A756,Events!$B:$I,4,FALSE)</f>
        <v>0</v>
      </c>
      <c r="AC756">
        <f>VLOOKUP($A756,Events!$B:$I,5,FALSE)</f>
        <v>0</v>
      </c>
      <c r="AD756">
        <f>VLOOKUP($A756,Events!$B:$I,6,FALSE)</f>
        <v>0</v>
      </c>
      <c r="AE756">
        <f>VLOOKUP($A756,Events!$B:$I,7,FALSE)</f>
        <v>0</v>
      </c>
      <c r="AF756">
        <f>VLOOKUP($A756,Events!$B:$I,8,FALSE)</f>
        <v>0</v>
      </c>
    </row>
    <row r="757" spans="1:32" ht="15" customHeight="1" x14ac:dyDescent="0.3">
      <c r="A757" s="9" t="s">
        <v>25168</v>
      </c>
      <c r="B757" t="s">
        <v>24952</v>
      </c>
      <c r="C757" t="s">
        <v>24190</v>
      </c>
      <c r="D757" t="s">
        <v>1139</v>
      </c>
      <c r="E757" t="s">
        <v>25651</v>
      </c>
      <c r="F757" t="s">
        <v>24210</v>
      </c>
      <c r="G757" s="2" t="s">
        <v>25183</v>
      </c>
      <c r="H757" t="s">
        <v>25</v>
      </c>
      <c r="I757" s="1">
        <v>0</v>
      </c>
      <c r="J757" s="1">
        <v>1</v>
      </c>
      <c r="K757" s="1">
        <v>1</v>
      </c>
      <c r="L757" s="1">
        <v>0</v>
      </c>
      <c r="M757" s="1">
        <v>0</v>
      </c>
      <c r="O757" s="1">
        <f t="shared" si="99"/>
        <v>5</v>
      </c>
      <c r="P757" s="1">
        <f t="shared" si="100"/>
        <v>2</v>
      </c>
      <c r="Q757" s="1">
        <f t="shared" si="101"/>
        <v>0</v>
      </c>
      <c r="R757" s="1">
        <f t="shared" si="102"/>
        <v>3</v>
      </c>
      <c r="S757" s="1">
        <f t="shared" si="103"/>
        <v>0</v>
      </c>
      <c r="T757" s="1">
        <f t="shared" si="104"/>
        <v>0</v>
      </c>
      <c r="U757" s="1">
        <f t="shared" si="105"/>
        <v>0</v>
      </c>
      <c r="V757" s="1">
        <f t="shared" si="106"/>
        <v>2</v>
      </c>
      <c r="W757" s="19">
        <f>VLOOKUP(E757,'Win Rate'!B:I,8,FALSE)</f>
        <v>0.47572815533980584</v>
      </c>
      <c r="X757" s="20">
        <f>VLOOKUP(E757,'Win Rate'!B:J,9,FALSE)</f>
        <v>-16.879071917781932</v>
      </c>
      <c r="Y757" s="18" cm="1">
        <f t="array" ref="Y757">IFERROR(INDEX($Z$2:$Z756,SUMPRODUCT(MAX(ROW($D$2:$D756)*($D757=$D$2:$D756))-1)),_xlfn.IFNA(IF(VLOOKUP(D757,'4.2 Elo (Values)'!A:C,3,FALSE)&gt;0,VLOOKUP(Results!D757,'4.2 Elo (Values)'!A:C,3,FALSE),400),400))</f>
        <v>512.60759590451801</v>
      </c>
      <c r="Z757" s="18">
        <f>Y757+(IFERROR(VLOOKUP(D757,'4.2 Elo (Values)'!A:J,10,FALSE),40)*(V757-(1/(10^(((AVERAGEIFS(Y:Y,A:A,A757)+AVERAGEIFS(X:X,A:A,A757))-(Y757+X757))/400)+1)*O757)))</f>
        <v>492.54279132323984</v>
      </c>
      <c r="AA757" s="18">
        <f t="shared" si="107"/>
        <v>-20.064804581278167</v>
      </c>
      <c r="AB757">
        <f>VLOOKUP($A757,Events!$B:$I,4,FALSE)</f>
        <v>0</v>
      </c>
      <c r="AC757">
        <f>VLOOKUP($A757,Events!$B:$I,5,FALSE)</f>
        <v>0</v>
      </c>
      <c r="AD757">
        <f>VLOOKUP($A757,Events!$B:$I,6,FALSE)</f>
        <v>0</v>
      </c>
      <c r="AE757">
        <f>VLOOKUP($A757,Events!$B:$I,7,FALSE)</f>
        <v>0</v>
      </c>
      <c r="AF757">
        <f>VLOOKUP($A757,Events!$B:$I,8,FALSE)</f>
        <v>0</v>
      </c>
    </row>
    <row r="758" spans="1:32" ht="15" customHeight="1" x14ac:dyDescent="0.3">
      <c r="A758" s="9" t="s">
        <v>25168</v>
      </c>
      <c r="B758" t="s">
        <v>24952</v>
      </c>
      <c r="C758" t="s">
        <v>24190</v>
      </c>
      <c r="D758" t="s">
        <v>4026</v>
      </c>
      <c r="E758" t="s">
        <v>39</v>
      </c>
      <c r="F758" t="s">
        <v>40</v>
      </c>
      <c r="G758" s="2" t="s">
        <v>25184</v>
      </c>
      <c r="H758" t="s">
        <v>25</v>
      </c>
      <c r="I758" s="1">
        <v>1</v>
      </c>
      <c r="J758" s="1">
        <v>0</v>
      </c>
      <c r="K758" s="1">
        <v>0</v>
      </c>
      <c r="L758" s="1">
        <v>0</v>
      </c>
      <c r="M758" s="1">
        <v>1</v>
      </c>
      <c r="O758" s="1">
        <f t="shared" si="99"/>
        <v>5</v>
      </c>
      <c r="P758" s="1">
        <f t="shared" si="100"/>
        <v>2</v>
      </c>
      <c r="Q758" s="1">
        <f t="shared" si="101"/>
        <v>0</v>
      </c>
      <c r="R758" s="1">
        <f t="shared" si="102"/>
        <v>3</v>
      </c>
      <c r="S758" s="1">
        <f t="shared" si="103"/>
        <v>0</v>
      </c>
      <c r="T758" s="1">
        <f t="shared" si="104"/>
        <v>0</v>
      </c>
      <c r="U758" s="1">
        <f t="shared" si="105"/>
        <v>0</v>
      </c>
      <c r="V758" s="1">
        <f t="shared" si="106"/>
        <v>2</v>
      </c>
      <c r="W758" s="19">
        <f>VLOOKUP(E758,'Win Rate'!B:I,8,FALSE)</f>
        <v>0.42931034482758623</v>
      </c>
      <c r="X758" s="20">
        <f>VLOOKUP(E758,'Win Rate'!B:J,9,FALSE)</f>
        <v>-49.451458671992945</v>
      </c>
      <c r="Y758" s="18" cm="1">
        <f t="array" ref="Y758">IFERROR(INDEX($Z$2:$Z757,SUMPRODUCT(MAX(ROW($D$2:$D757)*($D758=$D$2:$D757))-1)),_xlfn.IFNA(IF(VLOOKUP(D758,'4.2 Elo (Values)'!A:C,3,FALSE)&gt;0,VLOOKUP(Results!D758,'4.2 Elo (Values)'!A:C,3,FALSE),400),400))</f>
        <v>434.74119196095683</v>
      </c>
      <c r="Z758" s="18">
        <f>Y758+(IFERROR(VLOOKUP(D758,'4.2 Elo (Values)'!A:J,10,FALSE),40)*(V758-(1/(10^(((AVERAGEIFS(Y:Y,A:A,A758)+AVERAGEIFS(X:X,A:A,A758))-(Y758+X758))/400)+1)*O758)))</f>
        <v>430.40603407864825</v>
      </c>
      <c r="AA758" s="18">
        <f t="shared" si="107"/>
        <v>-4.3351578823085788</v>
      </c>
      <c r="AB758">
        <f>VLOOKUP($A758,Events!$B:$I,4,FALSE)</f>
        <v>0</v>
      </c>
      <c r="AC758">
        <f>VLOOKUP($A758,Events!$B:$I,5,FALSE)</f>
        <v>0</v>
      </c>
      <c r="AD758">
        <f>VLOOKUP($A758,Events!$B:$I,6,FALSE)</f>
        <v>0</v>
      </c>
      <c r="AE758">
        <f>VLOOKUP($A758,Events!$B:$I,7,FALSE)</f>
        <v>0</v>
      </c>
      <c r="AF758">
        <f>VLOOKUP($A758,Events!$B:$I,8,FALSE)</f>
        <v>0</v>
      </c>
    </row>
    <row r="759" spans="1:32" ht="15" customHeight="1" x14ac:dyDescent="0.3">
      <c r="A759" s="9" t="s">
        <v>25168</v>
      </c>
      <c r="B759" t="s">
        <v>24952</v>
      </c>
      <c r="C759" t="s">
        <v>24190</v>
      </c>
      <c r="D759" t="s">
        <v>2296</v>
      </c>
      <c r="E759" t="s">
        <v>22</v>
      </c>
      <c r="F759" t="s">
        <v>24198</v>
      </c>
      <c r="G759" s="2" t="s">
        <v>25185</v>
      </c>
      <c r="H759" t="s">
        <v>25</v>
      </c>
      <c r="I759" s="1">
        <v>0</v>
      </c>
      <c r="J759" s="1">
        <v>1</v>
      </c>
      <c r="K759" s="1">
        <v>0</v>
      </c>
      <c r="O759" s="1">
        <f t="shared" si="99"/>
        <v>3</v>
      </c>
      <c r="P759" s="1">
        <f t="shared" si="100"/>
        <v>1</v>
      </c>
      <c r="Q759" s="1">
        <f t="shared" si="101"/>
        <v>0</v>
      </c>
      <c r="R759" s="1">
        <f t="shared" si="102"/>
        <v>2</v>
      </c>
      <c r="S759" s="1">
        <f t="shared" si="103"/>
        <v>0</v>
      </c>
      <c r="T759" s="1">
        <f t="shared" si="104"/>
        <v>0</v>
      </c>
      <c r="U759" s="1">
        <f t="shared" si="105"/>
        <v>0</v>
      </c>
      <c r="V759" s="1">
        <f t="shared" si="106"/>
        <v>1</v>
      </c>
      <c r="W759" s="19">
        <f>VLOOKUP(E759,'Win Rate'!B:I,8,FALSE)</f>
        <v>0.5028490028490028</v>
      </c>
      <c r="X759" s="20">
        <f>VLOOKUP(E759,'Win Rate'!B:J,9,FALSE)</f>
        <v>1.9797113714570256</v>
      </c>
      <c r="Y759" s="18" cm="1">
        <f t="array" ref="Y759">IFERROR(INDEX($Z$2:$Z758,SUMPRODUCT(MAX(ROW($D$2:$D758)*($D759=$D$2:$D758))-1)),_xlfn.IFNA(IF(VLOOKUP(D759,'4.2 Elo (Values)'!A:C,3,FALSE)&gt;0,VLOOKUP(Results!D759,'4.2 Elo (Values)'!A:C,3,FALSE),400),400))</f>
        <v>453.97145973319795</v>
      </c>
      <c r="Z759" s="18">
        <f>Y759+(IFERROR(VLOOKUP(D759,'4.2 Elo (Values)'!A:J,10,FALSE),40)*(V759-(1/(10^(((AVERAGEIFS(Y:Y,A:A,A759)+AVERAGEIFS(X:X,A:A,A759))-(Y759+X759))/400)+1)*O759)))</f>
        <v>428.61012214081393</v>
      </c>
      <c r="AA759" s="18">
        <f t="shared" si="107"/>
        <v>-25.361337592384018</v>
      </c>
      <c r="AB759">
        <f>VLOOKUP($A759,Events!$B:$I,4,FALSE)</f>
        <v>0</v>
      </c>
      <c r="AC759">
        <f>VLOOKUP($A759,Events!$B:$I,5,FALSE)</f>
        <v>0</v>
      </c>
      <c r="AD759">
        <f>VLOOKUP($A759,Events!$B:$I,6,FALSE)</f>
        <v>0</v>
      </c>
      <c r="AE759">
        <f>VLOOKUP($A759,Events!$B:$I,7,FALSE)</f>
        <v>0</v>
      </c>
      <c r="AF759">
        <f>VLOOKUP($A759,Events!$B:$I,8,FALSE)</f>
        <v>0</v>
      </c>
    </row>
    <row r="760" spans="1:32" ht="15" customHeight="1" x14ac:dyDescent="0.3">
      <c r="A760" s="9" t="s">
        <v>25168</v>
      </c>
      <c r="B760" t="s">
        <v>24952</v>
      </c>
      <c r="C760" t="s">
        <v>24190</v>
      </c>
      <c r="D760" t="s">
        <v>25186</v>
      </c>
      <c r="E760" t="s">
        <v>42</v>
      </c>
      <c r="F760" t="s">
        <v>43</v>
      </c>
      <c r="G760" s="2" t="s">
        <v>25187</v>
      </c>
      <c r="H760" t="s">
        <v>25</v>
      </c>
      <c r="I760" s="1">
        <v>1</v>
      </c>
      <c r="J760" s="1">
        <v>0</v>
      </c>
      <c r="O760" s="1">
        <f t="shared" si="99"/>
        <v>2</v>
      </c>
      <c r="P760" s="1">
        <f t="shared" si="100"/>
        <v>1</v>
      </c>
      <c r="Q760" s="1">
        <f t="shared" si="101"/>
        <v>0</v>
      </c>
      <c r="R760" s="1">
        <f t="shared" si="102"/>
        <v>1</v>
      </c>
      <c r="S760" s="1">
        <f t="shared" si="103"/>
        <v>0</v>
      </c>
      <c r="T760" s="1">
        <f t="shared" si="104"/>
        <v>0</v>
      </c>
      <c r="U760" s="1">
        <f t="shared" si="105"/>
        <v>0</v>
      </c>
      <c r="V760" s="1">
        <f t="shared" si="106"/>
        <v>1</v>
      </c>
      <c r="W760" s="19">
        <f>VLOOKUP(E760,'Win Rate'!B:I,8,FALSE)</f>
        <v>0.47570850202429149</v>
      </c>
      <c r="X760" s="20">
        <f>VLOOKUP(E760,'Win Rate'!B:J,9,FALSE)</f>
        <v>-16.89276072380623</v>
      </c>
      <c r="Y760" s="18" cm="1">
        <f t="array" ref="Y760">IFERROR(INDEX($Z$2:$Z759,SUMPRODUCT(MAX(ROW($D$2:$D759)*($D760=$D$2:$D759))-1)),_xlfn.IFNA(IF(VLOOKUP(D760,'4.2 Elo (Values)'!A:C,3,FALSE)&gt;0,VLOOKUP(Results!D760,'4.2 Elo (Values)'!A:C,3,FALSE),400),400))</f>
        <v>400</v>
      </c>
      <c r="Z760" s="18">
        <f>Y760+(IFERROR(VLOOKUP(D760,'4.2 Elo (Values)'!A:J,10,FALSE),40)*(V760-(1/(10^(((AVERAGEIFS(Y:Y,A:A,A760)+AVERAGEIFS(X:X,A:A,A760))-(Y760+X760))/400)+1)*O760)))</f>
        <v>404.7797376067453</v>
      </c>
      <c r="AA760" s="18">
        <f t="shared" si="107"/>
        <v>4.7797376067453001</v>
      </c>
      <c r="AB760">
        <f>VLOOKUP($A760,Events!$B:$I,4,FALSE)</f>
        <v>0</v>
      </c>
      <c r="AC760">
        <f>VLOOKUP($A760,Events!$B:$I,5,FALSE)</f>
        <v>0</v>
      </c>
      <c r="AD760">
        <f>VLOOKUP($A760,Events!$B:$I,6,FALSE)</f>
        <v>0</v>
      </c>
      <c r="AE760">
        <f>VLOOKUP($A760,Events!$B:$I,7,FALSE)</f>
        <v>0</v>
      </c>
      <c r="AF760">
        <f>VLOOKUP($A760,Events!$B:$I,8,FALSE)</f>
        <v>0</v>
      </c>
    </row>
    <row r="761" spans="1:32" ht="15" customHeight="1" x14ac:dyDescent="0.3">
      <c r="A761" s="9" t="s">
        <v>25168</v>
      </c>
      <c r="B761" t="s">
        <v>24952</v>
      </c>
      <c r="C761" t="s">
        <v>24190</v>
      </c>
      <c r="D761" t="s">
        <v>2285</v>
      </c>
      <c r="E761" t="s">
        <v>138</v>
      </c>
      <c r="F761" t="s">
        <v>159</v>
      </c>
      <c r="G761" s="2" t="s">
        <v>25188</v>
      </c>
      <c r="H761" t="s">
        <v>25</v>
      </c>
      <c r="I761" s="1">
        <v>1</v>
      </c>
      <c r="J761" s="1">
        <v>0</v>
      </c>
      <c r="K761" s="1">
        <v>0</v>
      </c>
      <c r="L761" s="1">
        <v>0</v>
      </c>
      <c r="O761" s="1">
        <f t="shared" si="99"/>
        <v>4</v>
      </c>
      <c r="P761" s="1">
        <f t="shared" si="100"/>
        <v>1</v>
      </c>
      <c r="Q761" s="1">
        <f t="shared" si="101"/>
        <v>0</v>
      </c>
      <c r="R761" s="1">
        <f t="shared" si="102"/>
        <v>3</v>
      </c>
      <c r="S761" s="1">
        <f t="shared" si="103"/>
        <v>0</v>
      </c>
      <c r="T761" s="1">
        <f t="shared" si="104"/>
        <v>0</v>
      </c>
      <c r="U761" s="1">
        <f t="shared" si="105"/>
        <v>0</v>
      </c>
      <c r="V761" s="1">
        <f t="shared" si="106"/>
        <v>1</v>
      </c>
      <c r="W761" s="19">
        <f>VLOOKUP(E761,'Win Rate'!B:I,8,FALSE)</f>
        <v>0.48863636363636365</v>
      </c>
      <c r="X761" s="20">
        <f>VLOOKUP(E761,'Win Rate'!B:J,9,FALSE)</f>
        <v>-7.8976232783028522</v>
      </c>
      <c r="Y761" s="18" cm="1">
        <f t="array" ref="Y761">IFERROR(INDEX($Z$2:$Z760,SUMPRODUCT(MAX(ROW($D$2:$D760)*($D761=$D$2:$D760))-1)),_xlfn.IFNA(IF(VLOOKUP(D761,'4.2 Elo (Values)'!A:C,3,FALSE)&gt;0,VLOOKUP(Results!D761,'4.2 Elo (Values)'!A:C,3,FALSE),400),400))</f>
        <v>454.17042925553972</v>
      </c>
      <c r="Z761" s="18">
        <f>Y761+(IFERROR(VLOOKUP(D761,'4.2 Elo (Values)'!A:J,10,FALSE),40)*(V761-(1/(10^(((AVERAGEIFS(Y:Y,A:A,A761)+AVERAGEIFS(X:X,A:A,A761))-(Y761+X761))/400)+1)*O761)))</f>
        <v>409.2376535986632</v>
      </c>
      <c r="AA761" s="18">
        <f t="shared" si="107"/>
        <v>-44.932775656876515</v>
      </c>
      <c r="AB761">
        <f>VLOOKUP($A761,Events!$B:$I,4,FALSE)</f>
        <v>0</v>
      </c>
      <c r="AC761">
        <f>VLOOKUP($A761,Events!$B:$I,5,FALSE)</f>
        <v>0</v>
      </c>
      <c r="AD761">
        <f>VLOOKUP($A761,Events!$B:$I,6,FALSE)</f>
        <v>0</v>
      </c>
      <c r="AE761">
        <f>VLOOKUP($A761,Events!$B:$I,7,FALSE)</f>
        <v>0</v>
      </c>
      <c r="AF761">
        <f>VLOOKUP($A761,Events!$B:$I,8,FALSE)</f>
        <v>0</v>
      </c>
    </row>
    <row r="762" spans="1:32" ht="15" customHeight="1" x14ac:dyDescent="0.3">
      <c r="A762" s="9" t="s">
        <v>25168</v>
      </c>
      <c r="B762" t="s">
        <v>24952</v>
      </c>
      <c r="C762" t="s">
        <v>24190</v>
      </c>
      <c r="D762" t="s">
        <v>25189</v>
      </c>
      <c r="E762" t="s">
        <v>49</v>
      </c>
      <c r="F762" t="s">
        <v>62</v>
      </c>
      <c r="G762" s="2" t="s">
        <v>25190</v>
      </c>
      <c r="H762" t="s">
        <v>25</v>
      </c>
      <c r="I762" s="1">
        <v>0.5</v>
      </c>
      <c r="O762" s="1">
        <f t="shared" si="99"/>
        <v>1</v>
      </c>
      <c r="P762" s="1">
        <f t="shared" si="100"/>
        <v>0</v>
      </c>
      <c r="Q762" s="1">
        <f t="shared" si="101"/>
        <v>1</v>
      </c>
      <c r="R762" s="1">
        <f t="shared" si="102"/>
        <v>0</v>
      </c>
      <c r="S762" s="1">
        <f t="shared" si="103"/>
        <v>0</v>
      </c>
      <c r="T762" s="1">
        <f t="shared" si="104"/>
        <v>0</v>
      </c>
      <c r="U762" s="1">
        <f t="shared" si="105"/>
        <v>0</v>
      </c>
      <c r="V762" s="1">
        <f t="shared" si="106"/>
        <v>0.5</v>
      </c>
      <c r="W762" s="19">
        <f>VLOOKUP(E762,'Win Rate'!B:I,8,FALSE)</f>
        <v>0.45549738219895286</v>
      </c>
      <c r="X762" s="20">
        <f>VLOOKUP(E762,'Win Rate'!B:J,9,FALSE)</f>
        <v>-31.005634672064751</v>
      </c>
      <c r="Y762" s="18" cm="1">
        <f t="array" ref="Y762">IFERROR(INDEX($Z$2:$Z761,SUMPRODUCT(MAX(ROW($D$2:$D761)*($D762=$D$2:$D761))-1)),_xlfn.IFNA(IF(VLOOKUP(D762,'4.2 Elo (Values)'!A:C,3,FALSE)&gt;0,VLOOKUP(Results!D762,'4.2 Elo (Values)'!A:C,3,FALSE),400),400))</f>
        <v>400</v>
      </c>
      <c r="Z762" s="18">
        <f>Y762+(IFERROR(VLOOKUP(D762,'4.2 Elo (Values)'!A:J,10,FALSE),40)*(V762-(1/(10^(((AVERAGEIFS(Y:Y,A:A,A762)+AVERAGEIFS(X:X,A:A,A762))-(Y762+X762))/400)+1)*O762)))</f>
        <v>403.18636700098835</v>
      </c>
      <c r="AA762" s="18">
        <f t="shared" si="107"/>
        <v>3.1863670009883549</v>
      </c>
      <c r="AB762">
        <f>VLOOKUP($A762,Events!$B:$I,4,FALSE)</f>
        <v>0</v>
      </c>
      <c r="AC762">
        <f>VLOOKUP($A762,Events!$B:$I,5,FALSE)</f>
        <v>0</v>
      </c>
      <c r="AD762">
        <f>VLOOKUP($A762,Events!$B:$I,6,FALSE)</f>
        <v>0</v>
      </c>
      <c r="AE762">
        <f>VLOOKUP($A762,Events!$B:$I,7,FALSE)</f>
        <v>0</v>
      </c>
      <c r="AF762">
        <f>VLOOKUP($A762,Events!$B:$I,8,FALSE)</f>
        <v>0</v>
      </c>
    </row>
    <row r="763" spans="1:32" ht="15" customHeight="1" x14ac:dyDescent="0.3">
      <c r="A763" s="9" t="s">
        <v>25168</v>
      </c>
      <c r="B763" t="s">
        <v>24952</v>
      </c>
      <c r="C763" t="s">
        <v>24190</v>
      </c>
      <c r="D763" t="s">
        <v>14548</v>
      </c>
      <c r="E763" t="s">
        <v>56</v>
      </c>
      <c r="F763" t="s">
        <v>303</v>
      </c>
      <c r="G763" s="2" t="s">
        <v>25191</v>
      </c>
      <c r="H763" t="s">
        <v>25</v>
      </c>
      <c r="I763" s="1">
        <v>0</v>
      </c>
      <c r="J763" s="1">
        <v>0</v>
      </c>
      <c r="K763" s="1">
        <v>0</v>
      </c>
      <c r="L763" s="1">
        <v>0</v>
      </c>
      <c r="M763" s="1">
        <v>0</v>
      </c>
      <c r="O763" s="1">
        <f t="shared" si="99"/>
        <v>5</v>
      </c>
      <c r="P763" s="1">
        <f t="shared" si="100"/>
        <v>0</v>
      </c>
      <c r="Q763" s="1">
        <f t="shared" si="101"/>
        <v>0</v>
      </c>
      <c r="R763" s="1">
        <f t="shared" si="102"/>
        <v>5</v>
      </c>
      <c r="S763" s="1">
        <f t="shared" si="103"/>
        <v>0</v>
      </c>
      <c r="T763" s="1">
        <f t="shared" si="104"/>
        <v>0</v>
      </c>
      <c r="U763" s="1">
        <f t="shared" si="105"/>
        <v>0</v>
      </c>
      <c r="V763" s="1">
        <f t="shared" si="106"/>
        <v>0</v>
      </c>
      <c r="W763" s="19">
        <f>VLOOKUP(E763,'Win Rate'!B:I,8,FALSE)</f>
        <v>0.56206896551724139</v>
      </c>
      <c r="X763" s="20">
        <f>VLOOKUP(E763,'Win Rate'!B:J,9,FALSE)</f>
        <v>43.353553379200399</v>
      </c>
      <c r="Y763" s="18" cm="1">
        <f t="array" ref="Y763">IFERROR(INDEX($Z$2:$Z762,SUMPRODUCT(MAX(ROW($D$2:$D762)*($D763=$D$2:$D762))-1)),_xlfn.IFNA(IF(VLOOKUP(D763,'4.2 Elo (Values)'!A:C,3,FALSE)&gt;0,VLOOKUP(Results!D763,'4.2 Elo (Values)'!A:C,3,FALSE),400),400))</f>
        <v>388.25047680542338</v>
      </c>
      <c r="Z763" s="18">
        <f>Y763+(IFERROR(VLOOKUP(D763,'4.2 Elo (Values)'!A:J,10,FALSE),40)*(V763-(1/(10^(((AVERAGEIFS(Y:Y,A:A,A763)+AVERAGEIFS(X:X,A:A,A763))-(Y763+X763))/400)+1)*O763)))</f>
        <v>286.29893605461763</v>
      </c>
      <c r="AA763" s="18">
        <f t="shared" si="107"/>
        <v>-101.95154075080575</v>
      </c>
      <c r="AB763">
        <f>VLOOKUP($A763,Events!$B:$I,4,FALSE)</f>
        <v>0</v>
      </c>
      <c r="AC763">
        <f>VLOOKUP($A763,Events!$B:$I,5,FALSE)</f>
        <v>0</v>
      </c>
      <c r="AD763">
        <f>VLOOKUP($A763,Events!$B:$I,6,FALSE)</f>
        <v>0</v>
      </c>
      <c r="AE763">
        <f>VLOOKUP($A763,Events!$B:$I,7,FALSE)</f>
        <v>0</v>
      </c>
      <c r="AF763">
        <f>VLOOKUP($A763,Events!$B:$I,8,FALSE)</f>
        <v>0</v>
      </c>
    </row>
    <row r="764" spans="1:32" ht="15" customHeight="1" x14ac:dyDescent="0.3">
      <c r="A764" s="9" t="s">
        <v>25168</v>
      </c>
      <c r="B764" t="s">
        <v>24952</v>
      </c>
      <c r="C764" t="s">
        <v>24190</v>
      </c>
      <c r="D764" t="s">
        <v>20502</v>
      </c>
      <c r="E764" t="s">
        <v>45</v>
      </c>
      <c r="F764" t="s">
        <v>24199</v>
      </c>
      <c r="G764" s="2" t="s">
        <v>25192</v>
      </c>
      <c r="H764" t="s">
        <v>25</v>
      </c>
      <c r="I764" s="1">
        <v>0</v>
      </c>
      <c r="J764" s="1">
        <v>0</v>
      </c>
      <c r="K764" s="1">
        <v>0</v>
      </c>
      <c r="O764" s="1">
        <f t="shared" si="99"/>
        <v>3</v>
      </c>
      <c r="P764" s="1">
        <f t="shared" si="100"/>
        <v>0</v>
      </c>
      <c r="Q764" s="1">
        <f t="shared" si="101"/>
        <v>0</v>
      </c>
      <c r="R764" s="1">
        <f t="shared" si="102"/>
        <v>3</v>
      </c>
      <c r="S764" s="1">
        <f t="shared" si="103"/>
        <v>0</v>
      </c>
      <c r="T764" s="1">
        <f t="shared" si="104"/>
        <v>0</v>
      </c>
      <c r="U764" s="1">
        <f t="shared" si="105"/>
        <v>0</v>
      </c>
      <c r="V764" s="1">
        <f t="shared" si="106"/>
        <v>0</v>
      </c>
      <c r="W764" s="19">
        <f>VLOOKUP(E764,'Win Rate'!B:I,8,FALSE)</f>
        <v>0.42152466367713004</v>
      </c>
      <c r="X764" s="20">
        <f>VLOOKUP(E764,'Win Rate'!B:J,9,FALSE)</f>
        <v>-54.98474267982013</v>
      </c>
      <c r="Y764" s="18" cm="1">
        <f t="array" ref="Y764">IFERROR(INDEX($Z$2:$Z763,SUMPRODUCT(MAX(ROW($D$2:$D763)*($D764=$D$2:$D763))-1)),_xlfn.IFNA(IF(VLOOKUP(D764,'4.2 Elo (Values)'!A:C,3,FALSE)&gt;0,VLOOKUP(Results!D764,'4.2 Elo (Values)'!A:C,3,FALSE),400),400))</f>
        <v>359.47105594257431</v>
      </c>
      <c r="Z764" s="18">
        <f>Y764+(IFERROR(VLOOKUP(D764,'4.2 Elo (Values)'!A:J,10,FALSE),40)*(V764-(1/(10^(((AVERAGEIFS(Y:Y,A:A,A764)+AVERAGEIFS(X:X,A:A,A764))-(Y764+X764))/400)+1)*O764)))</f>
        <v>319.45946706113637</v>
      </c>
      <c r="AA764" s="18">
        <f t="shared" si="107"/>
        <v>-40.011588881437945</v>
      </c>
      <c r="AB764">
        <f>VLOOKUP($A764,Events!$B:$I,4,FALSE)</f>
        <v>0</v>
      </c>
      <c r="AC764">
        <f>VLOOKUP($A764,Events!$B:$I,5,FALSE)</f>
        <v>0</v>
      </c>
      <c r="AD764">
        <f>VLOOKUP($A764,Events!$B:$I,6,FALSE)</f>
        <v>0</v>
      </c>
      <c r="AE764">
        <f>VLOOKUP($A764,Events!$B:$I,7,FALSE)</f>
        <v>0</v>
      </c>
      <c r="AF764">
        <f>VLOOKUP($A764,Events!$B:$I,8,FALSE)</f>
        <v>0</v>
      </c>
    </row>
    <row r="765" spans="1:32" ht="15" customHeight="1" x14ac:dyDescent="0.3">
      <c r="A765" s="9" t="s">
        <v>25168</v>
      </c>
      <c r="B765" t="s">
        <v>24952</v>
      </c>
      <c r="C765" t="s">
        <v>24190</v>
      </c>
      <c r="D765" t="s">
        <v>25193</v>
      </c>
      <c r="E765" t="s">
        <v>87</v>
      </c>
      <c r="F765" t="s">
        <v>25194</v>
      </c>
      <c r="G765" s="2" t="s">
        <v>25195</v>
      </c>
      <c r="H765" t="s">
        <v>25</v>
      </c>
      <c r="I765" s="1">
        <v>0</v>
      </c>
      <c r="J765" s="1">
        <v>0</v>
      </c>
      <c r="O765" s="1">
        <f t="shared" si="99"/>
        <v>2</v>
      </c>
      <c r="P765" s="1">
        <f t="shared" si="100"/>
        <v>0</v>
      </c>
      <c r="Q765" s="1">
        <f t="shared" si="101"/>
        <v>0</v>
      </c>
      <c r="R765" s="1">
        <f t="shared" si="102"/>
        <v>2</v>
      </c>
      <c r="S765" s="1">
        <f t="shared" si="103"/>
        <v>0</v>
      </c>
      <c r="T765" s="1">
        <f t="shared" si="104"/>
        <v>0</v>
      </c>
      <c r="U765" s="1">
        <f t="shared" si="105"/>
        <v>0</v>
      </c>
      <c r="V765" s="1">
        <f t="shared" si="106"/>
        <v>0</v>
      </c>
      <c r="W765" s="19">
        <f>VLOOKUP(E765,'Win Rate'!B:I,8,FALSE)</f>
        <v>0.51546391752577314</v>
      </c>
      <c r="X765" s="20">
        <f>VLOOKUP(E765,'Win Rate'!B:J,9,FALSE)</f>
        <v>10.748858560120498</v>
      </c>
      <c r="Y765" s="18" cm="1">
        <f t="array" ref="Y765">IFERROR(INDEX($Z$2:$Z764,SUMPRODUCT(MAX(ROW($D$2:$D764)*($D765=$D$2:$D764))-1)),_xlfn.IFNA(IF(VLOOKUP(D765,'4.2 Elo (Values)'!A:C,3,FALSE)&gt;0,VLOOKUP(Results!D765,'4.2 Elo (Values)'!A:C,3,FALSE),400),400))</f>
        <v>400</v>
      </c>
      <c r="Z765" s="18">
        <f>Y765+(IFERROR(VLOOKUP(D765,'4.2 Elo (Values)'!A:J,10,FALSE),40)*(V765-(1/(10^(((AVERAGEIFS(Y:Y,A:A,A765)+AVERAGEIFS(X:X,A:A,A765))-(Y765+X765))/400)+1)*O765)))</f>
        <v>361.61943925544784</v>
      </c>
      <c r="AA765" s="18">
        <f t="shared" si="107"/>
        <v>-38.380560744552156</v>
      </c>
      <c r="AB765">
        <f>VLOOKUP($A765,Events!$B:$I,4,FALSE)</f>
        <v>0</v>
      </c>
      <c r="AC765">
        <f>VLOOKUP($A765,Events!$B:$I,5,FALSE)</f>
        <v>0</v>
      </c>
      <c r="AD765">
        <f>VLOOKUP($A765,Events!$B:$I,6,FALSE)</f>
        <v>0</v>
      </c>
      <c r="AE765">
        <f>VLOOKUP($A765,Events!$B:$I,7,FALSE)</f>
        <v>0</v>
      </c>
      <c r="AF765">
        <f>VLOOKUP($A765,Events!$B:$I,8,FALSE)</f>
        <v>0</v>
      </c>
    </row>
    <row r="766" spans="1:32" ht="15" customHeight="1" x14ac:dyDescent="0.3">
      <c r="A766" s="9" t="s">
        <v>25168</v>
      </c>
      <c r="B766" t="s">
        <v>24952</v>
      </c>
      <c r="C766" t="s">
        <v>24190</v>
      </c>
      <c r="D766" t="s">
        <v>25196</v>
      </c>
      <c r="E766" t="s">
        <v>45</v>
      </c>
      <c r="F766" t="s">
        <v>236</v>
      </c>
      <c r="G766" s="2" t="s">
        <v>25197</v>
      </c>
      <c r="H766" t="s">
        <v>25</v>
      </c>
      <c r="I766" s="1">
        <v>0</v>
      </c>
      <c r="O766" s="1">
        <f t="shared" si="99"/>
        <v>1</v>
      </c>
      <c r="P766" s="1">
        <f t="shared" si="100"/>
        <v>0</v>
      </c>
      <c r="Q766" s="1">
        <f t="shared" si="101"/>
        <v>0</v>
      </c>
      <c r="R766" s="1">
        <f t="shared" si="102"/>
        <v>1</v>
      </c>
      <c r="S766" s="1">
        <f t="shared" si="103"/>
        <v>0</v>
      </c>
      <c r="T766" s="1">
        <f t="shared" si="104"/>
        <v>0</v>
      </c>
      <c r="U766" s="1">
        <f t="shared" si="105"/>
        <v>0</v>
      </c>
      <c r="V766" s="1">
        <f t="shared" si="106"/>
        <v>0</v>
      </c>
      <c r="W766" s="19">
        <f>VLOOKUP(E766,'Win Rate'!B:I,8,FALSE)</f>
        <v>0.42152466367713004</v>
      </c>
      <c r="X766" s="20">
        <f>VLOOKUP(E766,'Win Rate'!B:J,9,FALSE)</f>
        <v>-54.98474267982013</v>
      </c>
      <c r="Y766" s="18" cm="1">
        <f t="array" ref="Y766">IFERROR(INDEX($Z$2:$Z765,SUMPRODUCT(MAX(ROW($D$2:$D765)*($D766=$D$2:$D765))-1)),_xlfn.IFNA(IF(VLOOKUP(D766,'4.2 Elo (Values)'!A:C,3,FALSE)&gt;0,VLOOKUP(Results!D766,'4.2 Elo (Values)'!A:C,3,FALSE),400),400))</f>
        <v>400</v>
      </c>
      <c r="Z766" s="18">
        <f>Y766+(IFERROR(VLOOKUP(D766,'4.2 Elo (Values)'!A:J,10,FALSE),40)*(V766-(1/(10^(((AVERAGEIFS(Y:Y,A:A,A766)+AVERAGEIFS(X:X,A:A,A766))-(Y766+X766))/400)+1)*O766)))</f>
        <v>384.51496119616218</v>
      </c>
      <c r="AA766" s="18">
        <f t="shared" si="107"/>
        <v>-15.485038803837824</v>
      </c>
      <c r="AB766">
        <f>VLOOKUP($A766,Events!$B:$I,4,FALSE)</f>
        <v>0</v>
      </c>
      <c r="AC766">
        <f>VLOOKUP($A766,Events!$B:$I,5,FALSE)</f>
        <v>0</v>
      </c>
      <c r="AD766">
        <f>VLOOKUP($A766,Events!$B:$I,6,FALSE)</f>
        <v>0</v>
      </c>
      <c r="AE766">
        <f>VLOOKUP($A766,Events!$B:$I,7,FALSE)</f>
        <v>0</v>
      </c>
      <c r="AF766">
        <f>VLOOKUP($A766,Events!$B:$I,8,FALSE)</f>
        <v>0</v>
      </c>
    </row>
    <row r="767" spans="1:32" ht="15" customHeight="1" x14ac:dyDescent="0.3">
      <c r="A767" s="9" t="s">
        <v>25168</v>
      </c>
      <c r="B767" t="s">
        <v>24952</v>
      </c>
      <c r="C767" t="s">
        <v>24190</v>
      </c>
      <c r="D767" t="s">
        <v>25198</v>
      </c>
      <c r="E767" t="s">
        <v>181</v>
      </c>
      <c r="F767" t="s">
        <v>302</v>
      </c>
      <c r="G767" s="2" t="s">
        <v>25136</v>
      </c>
      <c r="H767" t="s">
        <v>25</v>
      </c>
      <c r="I767" s="1">
        <v>0</v>
      </c>
      <c r="J767" s="1">
        <v>0</v>
      </c>
      <c r="K767" s="1">
        <v>0</v>
      </c>
      <c r="L767" s="1">
        <v>0</v>
      </c>
      <c r="M767" s="1">
        <v>0</v>
      </c>
      <c r="O767" s="1">
        <f t="shared" si="99"/>
        <v>5</v>
      </c>
      <c r="P767" s="1">
        <f t="shared" si="100"/>
        <v>0</v>
      </c>
      <c r="Q767" s="1">
        <f t="shared" si="101"/>
        <v>0</v>
      </c>
      <c r="R767" s="1">
        <f t="shared" si="102"/>
        <v>5</v>
      </c>
      <c r="S767" s="1">
        <f t="shared" si="103"/>
        <v>0</v>
      </c>
      <c r="T767" s="1">
        <f t="shared" si="104"/>
        <v>0</v>
      </c>
      <c r="U767" s="1">
        <f t="shared" si="105"/>
        <v>0</v>
      </c>
      <c r="V767" s="1">
        <f t="shared" si="106"/>
        <v>0</v>
      </c>
      <c r="W767" s="19">
        <f>VLOOKUP(E767,'Win Rate'!B:I,8,FALSE)</f>
        <v>0.46694214876033058</v>
      </c>
      <c r="X767" s="20">
        <f>VLOOKUP(E767,'Win Rate'!B:J,9,FALSE)</f>
        <v>-23.004506726331698</v>
      </c>
      <c r="Y767" s="18" cm="1">
        <f t="array" ref="Y767">IFERROR(INDEX($Z$2:$Z766,SUMPRODUCT(MAX(ROW($D$2:$D766)*($D767=$D$2:$D766))-1)),_xlfn.IFNA(IF(VLOOKUP(D767,'4.2 Elo (Values)'!A:C,3,FALSE)&gt;0,VLOOKUP(Results!D767,'4.2 Elo (Values)'!A:C,3,FALSE),400),400))</f>
        <v>400</v>
      </c>
      <c r="Z767" s="18">
        <f>Y767+(IFERROR(VLOOKUP(D767,'4.2 Elo (Values)'!A:J,10,FALSE),40)*(V767-(1/(10^(((AVERAGEIFS(Y:Y,A:A,A767)+AVERAGEIFS(X:X,A:A,A767))-(Y767+X767))/400)+1)*O767)))</f>
        <v>313.67951296984074</v>
      </c>
      <c r="AA767" s="18">
        <f t="shared" si="107"/>
        <v>-86.320487030159256</v>
      </c>
      <c r="AB767">
        <f>VLOOKUP($A767,Events!$B:$I,4,FALSE)</f>
        <v>0</v>
      </c>
      <c r="AC767">
        <f>VLOOKUP($A767,Events!$B:$I,5,FALSE)</f>
        <v>0</v>
      </c>
      <c r="AD767">
        <f>VLOOKUP($A767,Events!$B:$I,6,FALSE)</f>
        <v>0</v>
      </c>
      <c r="AE767">
        <f>VLOOKUP($A767,Events!$B:$I,7,FALSE)</f>
        <v>0</v>
      </c>
      <c r="AF767">
        <f>VLOOKUP($A767,Events!$B:$I,8,FALSE)</f>
        <v>0</v>
      </c>
    </row>
    <row r="768" spans="1:32" ht="15" customHeight="1" x14ac:dyDescent="0.3">
      <c r="A768" s="9" t="s">
        <v>25199</v>
      </c>
      <c r="B768" t="s">
        <v>24952</v>
      </c>
      <c r="C768" t="s">
        <v>24378</v>
      </c>
      <c r="D768" t="s">
        <v>968</v>
      </c>
      <c r="E768" t="s">
        <v>39</v>
      </c>
      <c r="F768" t="s">
        <v>71</v>
      </c>
      <c r="G768" s="2" t="s">
        <v>25200</v>
      </c>
      <c r="H768" t="s">
        <v>25</v>
      </c>
      <c r="I768" s="1">
        <v>1</v>
      </c>
      <c r="J768" s="1">
        <v>1</v>
      </c>
      <c r="K768" s="1">
        <v>1</v>
      </c>
      <c r="L768" s="1">
        <v>1</v>
      </c>
      <c r="M768" s="1">
        <v>1</v>
      </c>
      <c r="O768" s="1">
        <f t="shared" si="99"/>
        <v>5</v>
      </c>
      <c r="P768" s="1">
        <f t="shared" si="100"/>
        <v>5</v>
      </c>
      <c r="Q768" s="1">
        <f t="shared" si="101"/>
        <v>0</v>
      </c>
      <c r="R768" s="1">
        <f t="shared" si="102"/>
        <v>0</v>
      </c>
      <c r="S768" s="1">
        <f t="shared" si="103"/>
        <v>1</v>
      </c>
      <c r="T768" s="1">
        <f t="shared" si="104"/>
        <v>1</v>
      </c>
      <c r="U768" s="1">
        <f t="shared" si="105"/>
        <v>1</v>
      </c>
      <c r="V768" s="1">
        <f t="shared" si="106"/>
        <v>5</v>
      </c>
      <c r="W768" s="19">
        <f>VLOOKUP(E768,'Win Rate'!B:I,8,FALSE)</f>
        <v>0.42931034482758623</v>
      </c>
      <c r="X768" s="20">
        <f>VLOOKUP(E768,'Win Rate'!B:J,9,FALSE)</f>
        <v>-49.451458671992945</v>
      </c>
      <c r="Y768" s="18" cm="1">
        <f t="array" ref="Y768">IFERROR(INDEX($Z$2:$Z767,SUMPRODUCT(MAX(ROW($D$2:$D767)*($D768=$D$2:$D767))-1)),_xlfn.IFNA(IF(VLOOKUP(D768,'4.2 Elo (Values)'!A:C,3,FALSE)&gt;0,VLOOKUP(Results!D768,'4.2 Elo (Values)'!A:C,3,FALSE),400),400))</f>
        <v>534.97997711393191</v>
      </c>
      <c r="Z768" s="18">
        <f>Y768+(IFERROR(VLOOKUP(D768,'4.2 Elo (Values)'!A:J,10,FALSE),40)*(V768-(1/(10^(((AVERAGEIFS(Y:Y,A:A,A768)+AVERAGEIFS(X:X,A:A,A768))-(Y768+X768))/400)+1)*O768)))</f>
        <v>580.3454764308234</v>
      </c>
      <c r="AA768" s="18">
        <f t="shared" si="107"/>
        <v>45.365499316891487</v>
      </c>
      <c r="AB768" t="e">
        <f>VLOOKUP($A768,Events!$B:$I,4,FALSE)</f>
        <v>#N/A</v>
      </c>
      <c r="AC768" t="e">
        <f>VLOOKUP($A768,Events!$B:$I,5,FALSE)</f>
        <v>#N/A</v>
      </c>
      <c r="AD768" t="e">
        <f>VLOOKUP($A768,Events!$B:$I,6,FALSE)</f>
        <v>#N/A</v>
      </c>
      <c r="AE768" t="e">
        <f>VLOOKUP($A768,Events!$B:$I,7,FALSE)</f>
        <v>#N/A</v>
      </c>
      <c r="AF768" t="e">
        <f>VLOOKUP($A768,Events!$B:$I,8,FALSE)</f>
        <v>#N/A</v>
      </c>
    </row>
    <row r="769" spans="1:32" ht="15" customHeight="1" x14ac:dyDescent="0.3">
      <c r="A769" s="9" t="s">
        <v>25199</v>
      </c>
      <c r="B769" t="s">
        <v>24952</v>
      </c>
      <c r="C769" t="s">
        <v>24378</v>
      </c>
      <c r="D769" t="s">
        <v>15752</v>
      </c>
      <c r="E769" t="s">
        <v>56</v>
      </c>
      <c r="F769" t="s">
        <v>303</v>
      </c>
      <c r="G769" s="2" t="s">
        <v>25201</v>
      </c>
      <c r="H769" t="s">
        <v>25</v>
      </c>
      <c r="I769" s="1">
        <v>1</v>
      </c>
      <c r="J769" s="1">
        <v>1</v>
      </c>
      <c r="K769" s="1">
        <v>0</v>
      </c>
      <c r="L769" s="1">
        <v>1</v>
      </c>
      <c r="M769" s="1">
        <v>1</v>
      </c>
      <c r="O769" s="1">
        <f t="shared" si="99"/>
        <v>5</v>
      </c>
      <c r="P769" s="1">
        <f t="shared" si="100"/>
        <v>4</v>
      </c>
      <c r="Q769" s="1">
        <f t="shared" si="101"/>
        <v>0</v>
      </c>
      <c r="R769" s="1">
        <f t="shared" si="102"/>
        <v>1</v>
      </c>
      <c r="S769" s="1">
        <f t="shared" si="103"/>
        <v>0</v>
      </c>
      <c r="T769" s="1">
        <f t="shared" si="104"/>
        <v>0</v>
      </c>
      <c r="U769" s="1">
        <f t="shared" si="105"/>
        <v>0</v>
      </c>
      <c r="V769" s="1">
        <f t="shared" si="106"/>
        <v>4</v>
      </c>
      <c r="W769" s="19">
        <f>VLOOKUP(E769,'Win Rate'!B:I,8,FALSE)</f>
        <v>0.56206896551724139</v>
      </c>
      <c r="X769" s="20">
        <f>VLOOKUP(E769,'Win Rate'!B:J,9,FALSE)</f>
        <v>43.353553379200399</v>
      </c>
      <c r="Y769" s="18" cm="1">
        <f t="array" ref="Y769">IFERROR(INDEX($Z$2:$Z768,SUMPRODUCT(MAX(ROW($D$2:$D768)*($D769=$D$2:$D768))-1)),_xlfn.IFNA(IF(VLOOKUP(D769,'4.2 Elo (Values)'!A:C,3,FALSE)&gt;0,VLOOKUP(Results!D769,'4.2 Elo (Values)'!A:C,3,FALSE),400),400))</f>
        <v>384.08809291614602</v>
      </c>
      <c r="Z769" s="18">
        <f>Y769+(IFERROR(VLOOKUP(D769,'4.2 Elo (Values)'!A:J,10,FALSE),40)*(V769-(1/(10^(((AVERAGEIFS(Y:Y,A:A,A769)+AVERAGEIFS(X:X,A:A,A769))-(Y769+X769))/400)+1)*O769)))</f>
        <v>417.79282183726821</v>
      </c>
      <c r="AA769" s="18">
        <f t="shared" si="107"/>
        <v>33.704728921122182</v>
      </c>
      <c r="AB769" t="e">
        <f>VLOOKUP($A769,Events!$B:$I,4,FALSE)</f>
        <v>#N/A</v>
      </c>
      <c r="AC769" t="e">
        <f>VLOOKUP($A769,Events!$B:$I,5,FALSE)</f>
        <v>#N/A</v>
      </c>
      <c r="AD769" t="e">
        <f>VLOOKUP($A769,Events!$B:$I,6,FALSE)</f>
        <v>#N/A</v>
      </c>
      <c r="AE769" t="e">
        <f>VLOOKUP($A769,Events!$B:$I,7,FALSE)</f>
        <v>#N/A</v>
      </c>
      <c r="AF769" t="e">
        <f>VLOOKUP($A769,Events!$B:$I,8,FALSE)</f>
        <v>#N/A</v>
      </c>
    </row>
    <row r="770" spans="1:32" ht="15" customHeight="1" x14ac:dyDescent="0.3">
      <c r="A770" s="9" t="s">
        <v>25199</v>
      </c>
      <c r="B770" t="s">
        <v>24952</v>
      </c>
      <c r="C770" t="s">
        <v>24378</v>
      </c>
      <c r="D770" t="s">
        <v>616</v>
      </c>
      <c r="E770" t="s">
        <v>17</v>
      </c>
      <c r="F770" t="s">
        <v>25067</v>
      </c>
      <c r="G770" s="2" t="s">
        <v>25202</v>
      </c>
      <c r="H770" t="s">
        <v>25</v>
      </c>
      <c r="I770" s="1">
        <v>1</v>
      </c>
      <c r="J770" s="1">
        <v>0</v>
      </c>
      <c r="K770" s="1">
        <v>1</v>
      </c>
      <c r="L770" s="1">
        <v>1</v>
      </c>
      <c r="M770" s="1">
        <v>1</v>
      </c>
      <c r="O770" s="1">
        <f t="shared" si="99"/>
        <v>5</v>
      </c>
      <c r="P770" s="1">
        <f t="shared" si="100"/>
        <v>4</v>
      </c>
      <c r="Q770" s="1">
        <f t="shared" si="101"/>
        <v>0</v>
      </c>
      <c r="R770" s="1">
        <f t="shared" si="102"/>
        <v>1</v>
      </c>
      <c r="S770" s="1">
        <f t="shared" si="103"/>
        <v>0</v>
      </c>
      <c r="T770" s="1">
        <f t="shared" si="104"/>
        <v>0</v>
      </c>
      <c r="U770" s="1">
        <f t="shared" si="105"/>
        <v>0</v>
      </c>
      <c r="V770" s="1">
        <f t="shared" si="106"/>
        <v>4</v>
      </c>
      <c r="W770" s="19">
        <f>VLOOKUP(E770,'Win Rate'!B:I,8,FALSE)</f>
        <v>0.48888888888888887</v>
      </c>
      <c r="X770" s="20">
        <f>VLOOKUP(E770,'Win Rate'!B:J,9,FALSE)</f>
        <v>-7.7220620781546527</v>
      </c>
      <c r="Y770" s="18" cm="1">
        <f t="array" ref="Y770">IFERROR(INDEX($Z$2:$Z769,SUMPRODUCT(MAX(ROW($D$2:$D769)*($D770=$D$2:$D769))-1)),_xlfn.IFNA(IF(VLOOKUP(D770,'4.2 Elo (Values)'!A:C,3,FALSE)&gt;0,VLOOKUP(Results!D770,'4.2 Elo (Values)'!A:C,3,FALSE),400),400))</f>
        <v>631.72719119480712</v>
      </c>
      <c r="Z770" s="18">
        <f>Y770+(IFERROR(VLOOKUP(D770,'4.2 Elo (Values)'!A:J,10,FALSE),40)*(V770-(1/(10^(((AVERAGEIFS(Y:Y,A:A,A770)+AVERAGEIFS(X:X,A:A,A770))-(Y770+X770))/400)+1)*O770)))</f>
        <v>638.95591020351208</v>
      </c>
      <c r="AA770" s="18">
        <f t="shared" si="107"/>
        <v>7.2287190087049567</v>
      </c>
      <c r="AB770" t="e">
        <f>VLOOKUP($A770,Events!$B:$I,4,FALSE)</f>
        <v>#N/A</v>
      </c>
      <c r="AC770" t="e">
        <f>VLOOKUP($A770,Events!$B:$I,5,FALSE)</f>
        <v>#N/A</v>
      </c>
      <c r="AD770" t="e">
        <f>VLOOKUP($A770,Events!$B:$I,6,FALSE)</f>
        <v>#N/A</v>
      </c>
      <c r="AE770" t="e">
        <f>VLOOKUP($A770,Events!$B:$I,7,FALSE)</f>
        <v>#N/A</v>
      </c>
      <c r="AF770" t="e">
        <f>VLOOKUP($A770,Events!$B:$I,8,FALSE)</f>
        <v>#N/A</v>
      </c>
    </row>
    <row r="771" spans="1:32" ht="15" customHeight="1" x14ac:dyDescent="0.3">
      <c r="A771" s="9" t="s">
        <v>25199</v>
      </c>
      <c r="B771" t="s">
        <v>24952</v>
      </c>
      <c r="C771" t="s">
        <v>24378</v>
      </c>
      <c r="D771" t="s">
        <v>1657</v>
      </c>
      <c r="E771" t="s">
        <v>30</v>
      </c>
      <c r="F771" t="s">
        <v>31</v>
      </c>
      <c r="G771" s="2" t="s">
        <v>25203</v>
      </c>
      <c r="H771" t="s">
        <v>25</v>
      </c>
      <c r="I771" s="1">
        <v>0</v>
      </c>
      <c r="J771" s="1">
        <v>1</v>
      </c>
      <c r="K771" s="1">
        <v>1</v>
      </c>
      <c r="L771" s="1">
        <v>1</v>
      </c>
      <c r="M771" s="1">
        <v>1</v>
      </c>
      <c r="O771" s="1">
        <f t="shared" si="99"/>
        <v>5</v>
      </c>
      <c r="P771" s="1">
        <f t="shared" si="100"/>
        <v>4</v>
      </c>
      <c r="Q771" s="1">
        <f t="shared" si="101"/>
        <v>0</v>
      </c>
      <c r="R771" s="1">
        <f t="shared" si="102"/>
        <v>1</v>
      </c>
      <c r="S771" s="1">
        <f t="shared" si="103"/>
        <v>0</v>
      </c>
      <c r="T771" s="1">
        <f t="shared" si="104"/>
        <v>0</v>
      </c>
      <c r="U771" s="1">
        <f t="shared" si="105"/>
        <v>0</v>
      </c>
      <c r="V771" s="1">
        <f t="shared" si="106"/>
        <v>4</v>
      </c>
      <c r="W771" s="19">
        <f>VLOOKUP(E771,'Win Rate'!B:I,8,FALSE)</f>
        <v>0.48230088495575218</v>
      </c>
      <c r="X771" s="20">
        <f>VLOOKUP(E771,'Win Rate'!B:J,9,FALSE)</f>
        <v>-12.30374552221522</v>
      </c>
      <c r="Y771" s="18" cm="1">
        <f t="array" ref="Y771">IFERROR(INDEX($Z$2:$Z770,SUMPRODUCT(MAX(ROW($D$2:$D770)*($D771=$D$2:$D770))-1)),_xlfn.IFNA(IF(VLOOKUP(D771,'4.2 Elo (Values)'!A:C,3,FALSE)&gt;0,VLOOKUP(Results!D771,'4.2 Elo (Values)'!A:C,3,FALSE),400),400))</f>
        <v>478.25950679678704</v>
      </c>
      <c r="Z771" s="18">
        <f>Y771+(IFERROR(VLOOKUP(D771,'4.2 Elo (Values)'!A:J,10,FALSE),40)*(V771-(1/(10^(((AVERAGEIFS(Y:Y,A:A,A771)+AVERAGEIFS(X:X,A:A,A771))-(Y771+X771))/400)+1)*O771)))</f>
        <v>506.42922927259752</v>
      </c>
      <c r="AA771" s="18">
        <f t="shared" si="107"/>
        <v>28.169722475810488</v>
      </c>
      <c r="AB771" t="e">
        <f>VLOOKUP($A771,Events!$B:$I,4,FALSE)</f>
        <v>#N/A</v>
      </c>
      <c r="AC771" t="e">
        <f>VLOOKUP($A771,Events!$B:$I,5,FALSE)</f>
        <v>#N/A</v>
      </c>
      <c r="AD771" t="e">
        <f>VLOOKUP($A771,Events!$B:$I,6,FALSE)</f>
        <v>#N/A</v>
      </c>
      <c r="AE771" t="e">
        <f>VLOOKUP($A771,Events!$B:$I,7,FALSE)</f>
        <v>#N/A</v>
      </c>
      <c r="AF771" t="e">
        <f>VLOOKUP($A771,Events!$B:$I,8,FALSE)</f>
        <v>#N/A</v>
      </c>
    </row>
    <row r="772" spans="1:32" ht="15" customHeight="1" x14ac:dyDescent="0.3">
      <c r="A772" s="9" t="s">
        <v>25199</v>
      </c>
      <c r="B772" t="s">
        <v>24952</v>
      </c>
      <c r="C772" t="s">
        <v>24378</v>
      </c>
      <c r="D772" t="s">
        <v>3800</v>
      </c>
      <c r="E772" t="s">
        <v>83</v>
      </c>
      <c r="F772" t="s">
        <v>219</v>
      </c>
      <c r="G772" s="2" t="s">
        <v>25204</v>
      </c>
      <c r="H772" t="s">
        <v>25</v>
      </c>
      <c r="I772" s="1">
        <v>1</v>
      </c>
      <c r="J772" s="1">
        <v>1</v>
      </c>
      <c r="K772" s="1">
        <v>1</v>
      </c>
      <c r="L772" s="1">
        <v>1</v>
      </c>
      <c r="M772" s="1">
        <v>0</v>
      </c>
      <c r="O772" s="1">
        <f t="shared" ref="O772:O835" si="108">SUM(P772:R772)</f>
        <v>5</v>
      </c>
      <c r="P772" s="1">
        <f t="shared" ref="P772:P835" si="109">COUNTIFS($I772:$N772,1)</f>
        <v>4</v>
      </c>
      <c r="Q772" s="1">
        <f t="shared" ref="Q772:Q835" si="110">COUNTIFS($I772:$N772,0.5)</f>
        <v>0</v>
      </c>
      <c r="R772" s="1">
        <f t="shared" ref="R772:R835" si="111">COUNTIFS($I772:$N772,0)</f>
        <v>1</v>
      </c>
      <c r="S772" s="1">
        <f t="shared" ref="S772:S835" si="112">IF(SUM(I772:K772)=3,1,0)</f>
        <v>1</v>
      </c>
      <c r="T772" s="1">
        <f t="shared" ref="T772:T835" si="113">IF(SUM(I772:L772)=4,1,0)</f>
        <v>1</v>
      </c>
      <c r="U772" s="1">
        <f t="shared" ref="U772:U835" si="114">IF(SUM(I772:M772)=5,1,0)</f>
        <v>0</v>
      </c>
      <c r="V772" s="1">
        <f t="shared" ref="V772:V835" si="115">SUM(I772:N772)</f>
        <v>4</v>
      </c>
      <c r="W772" s="19">
        <f>VLOOKUP(E772,'Win Rate'!B:I,8,FALSE)</f>
        <v>0.56644518272425248</v>
      </c>
      <c r="X772" s="20">
        <f>VLOOKUP(E772,'Win Rate'!B:J,9,FALSE)</f>
        <v>46.445548661686693</v>
      </c>
      <c r="Y772" s="18" cm="1">
        <f t="array" ref="Y772">IFERROR(INDEX($Z$2:$Z771,SUMPRODUCT(MAX(ROW($D$2:$D771)*($D772=$D$2:$D771))-1)),_xlfn.IFNA(IF(VLOOKUP(D772,'4.2 Elo (Values)'!A:C,3,FALSE)&gt;0,VLOOKUP(Results!D772,'4.2 Elo (Values)'!A:C,3,FALSE),400),400))</f>
        <v>442.07665296042939</v>
      </c>
      <c r="Z772" s="18">
        <f>Y772+(IFERROR(VLOOKUP(D772,'4.2 Elo (Values)'!A:J,10,FALSE),40)*(V772-(1/(10^(((AVERAGEIFS(Y:Y,A:A,A772)+AVERAGEIFS(X:X,A:A,A772))-(Y772+X772))/400)+1)*O772)))</f>
        <v>467.01537945803756</v>
      </c>
      <c r="AA772" s="18">
        <f t="shared" ref="AA772:AA835" si="116">Z772-Y772</f>
        <v>24.938726497608172</v>
      </c>
      <c r="AB772" t="e">
        <f>VLOOKUP($A772,Events!$B:$I,4,FALSE)</f>
        <v>#N/A</v>
      </c>
      <c r="AC772" t="e">
        <f>VLOOKUP($A772,Events!$B:$I,5,FALSE)</f>
        <v>#N/A</v>
      </c>
      <c r="AD772" t="e">
        <f>VLOOKUP($A772,Events!$B:$I,6,FALSE)</f>
        <v>#N/A</v>
      </c>
      <c r="AE772" t="e">
        <f>VLOOKUP($A772,Events!$B:$I,7,FALSE)</f>
        <v>#N/A</v>
      </c>
      <c r="AF772" t="e">
        <f>VLOOKUP($A772,Events!$B:$I,8,FALSE)</f>
        <v>#N/A</v>
      </c>
    </row>
    <row r="773" spans="1:32" ht="15" customHeight="1" x14ac:dyDescent="0.3">
      <c r="A773" s="9" t="s">
        <v>25199</v>
      </c>
      <c r="B773" t="s">
        <v>24952</v>
      </c>
      <c r="C773" t="s">
        <v>24378</v>
      </c>
      <c r="D773" t="s">
        <v>5448</v>
      </c>
      <c r="E773" t="s">
        <v>103</v>
      </c>
      <c r="F773" t="s">
        <v>24206</v>
      </c>
      <c r="G773" s="2" t="s">
        <v>25205</v>
      </c>
      <c r="H773" t="s">
        <v>25</v>
      </c>
      <c r="I773" s="1">
        <v>1</v>
      </c>
      <c r="J773" s="1">
        <v>1</v>
      </c>
      <c r="K773" s="1">
        <v>1</v>
      </c>
      <c r="L773" s="1">
        <v>1</v>
      </c>
      <c r="M773" s="1">
        <v>0</v>
      </c>
      <c r="O773" s="1">
        <f t="shared" si="108"/>
        <v>5</v>
      </c>
      <c r="P773" s="1">
        <f t="shared" si="109"/>
        <v>4</v>
      </c>
      <c r="Q773" s="1">
        <f t="shared" si="110"/>
        <v>0</v>
      </c>
      <c r="R773" s="1">
        <f t="shared" si="111"/>
        <v>1</v>
      </c>
      <c r="S773" s="1">
        <f t="shared" si="112"/>
        <v>1</v>
      </c>
      <c r="T773" s="1">
        <f t="shared" si="113"/>
        <v>1</v>
      </c>
      <c r="U773" s="1">
        <f t="shared" si="114"/>
        <v>0</v>
      </c>
      <c r="V773" s="1">
        <f t="shared" si="115"/>
        <v>4</v>
      </c>
      <c r="W773" s="19">
        <f>VLOOKUP(E773,'Win Rate'!B:I,8,FALSE)</f>
        <v>0.59113300492610843</v>
      </c>
      <c r="X773" s="20">
        <f>VLOOKUP(E773,'Win Rate'!B:J,9,FALSE)</f>
        <v>64.041261468620419</v>
      </c>
      <c r="Y773" s="18" cm="1">
        <f t="array" ref="Y773">IFERROR(INDEX($Z$2:$Z772,SUMPRODUCT(MAX(ROW($D$2:$D772)*($D773=$D$2:$D772))-1)),_xlfn.IFNA(IF(VLOOKUP(D773,'4.2 Elo (Values)'!A:C,3,FALSE)&gt;0,VLOOKUP(Results!D773,'4.2 Elo (Values)'!A:C,3,FALSE),400),400))</f>
        <v>385.95809270960802</v>
      </c>
      <c r="Z773" s="18">
        <f>Y773+(IFERROR(VLOOKUP(D773,'4.2 Elo (Values)'!A:J,10,FALSE),40)*(V773-(1/(10^(((AVERAGEIFS(Y:Y,A:A,A773)+AVERAGEIFS(X:X,A:A,A773))-(Y773+X773))/400)+1)*O773)))</f>
        <v>446.88849763001548</v>
      </c>
      <c r="AA773" s="18">
        <f t="shared" si="116"/>
        <v>60.930404920407454</v>
      </c>
      <c r="AB773" t="e">
        <f>VLOOKUP($A773,Events!$B:$I,4,FALSE)</f>
        <v>#N/A</v>
      </c>
      <c r="AC773" t="e">
        <f>VLOOKUP($A773,Events!$B:$I,5,FALSE)</f>
        <v>#N/A</v>
      </c>
      <c r="AD773" t="e">
        <f>VLOOKUP($A773,Events!$B:$I,6,FALSE)</f>
        <v>#N/A</v>
      </c>
      <c r="AE773" t="e">
        <f>VLOOKUP($A773,Events!$B:$I,7,FALSE)</f>
        <v>#N/A</v>
      </c>
      <c r="AF773" t="e">
        <f>VLOOKUP($A773,Events!$B:$I,8,FALSE)</f>
        <v>#N/A</v>
      </c>
    </row>
    <row r="774" spans="1:32" ht="15" customHeight="1" x14ac:dyDescent="0.3">
      <c r="A774" s="9" t="s">
        <v>25199</v>
      </c>
      <c r="B774" t="s">
        <v>24952</v>
      </c>
      <c r="C774" t="s">
        <v>24378</v>
      </c>
      <c r="D774" t="s">
        <v>14680</v>
      </c>
      <c r="E774" t="s">
        <v>45</v>
      </c>
      <c r="F774" t="s">
        <v>24199</v>
      </c>
      <c r="G774" s="2" t="s">
        <v>25206</v>
      </c>
      <c r="H774" t="s">
        <v>25</v>
      </c>
      <c r="I774" s="1">
        <v>0</v>
      </c>
      <c r="J774" s="1">
        <v>1</v>
      </c>
      <c r="K774" s="1">
        <v>0</v>
      </c>
      <c r="L774" s="1">
        <v>1</v>
      </c>
      <c r="M774" s="1">
        <v>1</v>
      </c>
      <c r="O774" s="1">
        <f t="shared" si="108"/>
        <v>5</v>
      </c>
      <c r="P774" s="1">
        <f t="shared" si="109"/>
        <v>3</v>
      </c>
      <c r="Q774" s="1">
        <f t="shared" si="110"/>
        <v>0</v>
      </c>
      <c r="R774" s="1">
        <f t="shared" si="111"/>
        <v>2</v>
      </c>
      <c r="S774" s="1">
        <f t="shared" si="112"/>
        <v>0</v>
      </c>
      <c r="T774" s="1">
        <f t="shared" si="113"/>
        <v>0</v>
      </c>
      <c r="U774" s="1">
        <f t="shared" si="114"/>
        <v>0</v>
      </c>
      <c r="V774" s="1">
        <f t="shared" si="115"/>
        <v>3</v>
      </c>
      <c r="W774" s="19">
        <f>VLOOKUP(E774,'Win Rate'!B:I,8,FALSE)</f>
        <v>0.42152466367713004</v>
      </c>
      <c r="X774" s="20">
        <f>VLOOKUP(E774,'Win Rate'!B:J,9,FALSE)</f>
        <v>-54.98474267982013</v>
      </c>
      <c r="Y774" s="18" cm="1">
        <f t="array" ref="Y774">IFERROR(INDEX($Z$2:$Z773,SUMPRODUCT(MAX(ROW($D$2:$D773)*($D774=$D$2:$D773))-1)),_xlfn.IFNA(IF(VLOOKUP(D774,'4.2 Elo (Values)'!A:C,3,FALSE)&gt;0,VLOOKUP(Results!D774,'4.2 Elo (Values)'!A:C,3,FALSE),400),400))</f>
        <v>431.00337066674643</v>
      </c>
      <c r="Z774" s="18">
        <f>Y774+(IFERROR(VLOOKUP(D774,'4.2 Elo (Values)'!A:J,10,FALSE),40)*(V774-(1/(10^(((AVERAGEIFS(Y:Y,A:A,A774)+AVERAGEIFS(X:X,A:A,A774))-(Y774+X774))/400)+1)*O774)))</f>
        <v>451.93587432823205</v>
      </c>
      <c r="AA774" s="18">
        <f t="shared" si="116"/>
        <v>20.932503661485612</v>
      </c>
      <c r="AB774" t="e">
        <f>VLOOKUP($A774,Events!$B:$I,4,FALSE)</f>
        <v>#N/A</v>
      </c>
      <c r="AC774" t="e">
        <f>VLOOKUP($A774,Events!$B:$I,5,FALSE)</f>
        <v>#N/A</v>
      </c>
      <c r="AD774" t="e">
        <f>VLOOKUP($A774,Events!$B:$I,6,FALSE)</f>
        <v>#N/A</v>
      </c>
      <c r="AE774" t="e">
        <f>VLOOKUP($A774,Events!$B:$I,7,FALSE)</f>
        <v>#N/A</v>
      </c>
      <c r="AF774" t="e">
        <f>VLOOKUP($A774,Events!$B:$I,8,FALSE)</f>
        <v>#N/A</v>
      </c>
    </row>
    <row r="775" spans="1:32" ht="15" customHeight="1" x14ac:dyDescent="0.3">
      <c r="A775" s="9" t="s">
        <v>25199</v>
      </c>
      <c r="B775" t="s">
        <v>24952</v>
      </c>
      <c r="C775" t="s">
        <v>24378</v>
      </c>
      <c r="D775" t="s">
        <v>2282</v>
      </c>
      <c r="E775" t="s">
        <v>87</v>
      </c>
      <c r="F775" t="s">
        <v>24363</v>
      </c>
      <c r="G775" s="2" t="s">
        <v>25207</v>
      </c>
      <c r="H775" t="s">
        <v>25</v>
      </c>
      <c r="I775" s="1">
        <v>1</v>
      </c>
      <c r="J775" s="1">
        <v>1</v>
      </c>
      <c r="K775" s="1">
        <v>0</v>
      </c>
      <c r="L775" s="1">
        <v>1</v>
      </c>
      <c r="M775" s="1">
        <v>0</v>
      </c>
      <c r="O775" s="1">
        <f t="shared" si="108"/>
        <v>5</v>
      </c>
      <c r="P775" s="1">
        <f t="shared" si="109"/>
        <v>3</v>
      </c>
      <c r="Q775" s="1">
        <f t="shared" si="110"/>
        <v>0</v>
      </c>
      <c r="R775" s="1">
        <f t="shared" si="111"/>
        <v>2</v>
      </c>
      <c r="S775" s="1">
        <f t="shared" si="112"/>
        <v>0</v>
      </c>
      <c r="T775" s="1">
        <f t="shared" si="113"/>
        <v>0</v>
      </c>
      <c r="U775" s="1">
        <f t="shared" si="114"/>
        <v>0</v>
      </c>
      <c r="V775" s="1">
        <f t="shared" si="115"/>
        <v>3</v>
      </c>
      <c r="W775" s="19">
        <f>VLOOKUP(E775,'Win Rate'!B:I,8,FALSE)</f>
        <v>0.51546391752577314</v>
      </c>
      <c r="X775" s="20">
        <f>VLOOKUP(E775,'Win Rate'!B:J,9,FALSE)</f>
        <v>10.748858560120498</v>
      </c>
      <c r="Y775" s="18" cm="1">
        <f t="array" ref="Y775">IFERROR(INDEX($Z$2:$Z774,SUMPRODUCT(MAX(ROW($D$2:$D774)*($D775=$D$2:$D774))-1)),_xlfn.IFNA(IF(VLOOKUP(D775,'4.2 Elo (Values)'!A:C,3,FALSE)&gt;0,VLOOKUP(Results!D775,'4.2 Elo (Values)'!A:C,3,FALSE),400),400))</f>
        <v>515.12339518696672</v>
      </c>
      <c r="Z775" s="18">
        <f>Y775+(IFERROR(VLOOKUP(D775,'4.2 Elo (Values)'!A:J,10,FALSE),40)*(V775-(1/(10^(((AVERAGEIFS(Y:Y,A:A,A775)+AVERAGEIFS(X:X,A:A,A775))-(Y775+X775))/400)+1)*O775)))</f>
        <v>514.81932639260481</v>
      </c>
      <c r="AA775" s="18">
        <f t="shared" si="116"/>
        <v>-0.30406879436191048</v>
      </c>
      <c r="AB775" t="e">
        <f>VLOOKUP($A775,Events!$B:$I,4,FALSE)</f>
        <v>#N/A</v>
      </c>
      <c r="AC775" t="e">
        <f>VLOOKUP($A775,Events!$B:$I,5,FALSE)</f>
        <v>#N/A</v>
      </c>
      <c r="AD775" t="e">
        <f>VLOOKUP($A775,Events!$B:$I,6,FALSE)</f>
        <v>#N/A</v>
      </c>
      <c r="AE775" t="e">
        <f>VLOOKUP($A775,Events!$B:$I,7,FALSE)</f>
        <v>#N/A</v>
      </c>
      <c r="AF775" t="e">
        <f>VLOOKUP($A775,Events!$B:$I,8,FALSE)</f>
        <v>#N/A</v>
      </c>
    </row>
    <row r="776" spans="1:32" ht="15" customHeight="1" x14ac:dyDescent="0.3">
      <c r="A776" s="9" t="s">
        <v>25199</v>
      </c>
      <c r="B776" t="s">
        <v>24952</v>
      </c>
      <c r="C776" t="s">
        <v>24378</v>
      </c>
      <c r="D776" t="s">
        <v>814</v>
      </c>
      <c r="E776" t="s">
        <v>39</v>
      </c>
      <c r="F776" t="s">
        <v>66</v>
      </c>
      <c r="G776" s="2" t="s">
        <v>25208</v>
      </c>
      <c r="H776" t="s">
        <v>25</v>
      </c>
      <c r="I776" s="1">
        <v>1</v>
      </c>
      <c r="J776" s="1">
        <v>1</v>
      </c>
      <c r="K776" s="1">
        <v>0</v>
      </c>
      <c r="L776" s="1">
        <v>0</v>
      </c>
      <c r="M776" s="1">
        <v>1</v>
      </c>
      <c r="O776" s="1">
        <f t="shared" si="108"/>
        <v>5</v>
      </c>
      <c r="P776" s="1">
        <f t="shared" si="109"/>
        <v>3</v>
      </c>
      <c r="Q776" s="1">
        <f t="shared" si="110"/>
        <v>0</v>
      </c>
      <c r="R776" s="1">
        <f t="shared" si="111"/>
        <v>2</v>
      </c>
      <c r="S776" s="1">
        <f t="shared" si="112"/>
        <v>0</v>
      </c>
      <c r="T776" s="1">
        <f t="shared" si="113"/>
        <v>0</v>
      </c>
      <c r="U776" s="1">
        <f t="shared" si="114"/>
        <v>0</v>
      </c>
      <c r="V776" s="1">
        <f t="shared" si="115"/>
        <v>3</v>
      </c>
      <c r="W776" s="19">
        <f>VLOOKUP(E776,'Win Rate'!B:I,8,FALSE)</f>
        <v>0.42931034482758623</v>
      </c>
      <c r="X776" s="20">
        <f>VLOOKUP(E776,'Win Rate'!B:J,9,FALSE)</f>
        <v>-49.451458671992945</v>
      </c>
      <c r="Y776" s="18" cm="1">
        <f t="array" ref="Y776">IFERROR(INDEX($Z$2:$Z775,SUMPRODUCT(MAX(ROW($D$2:$D775)*($D776=$D$2:$D775))-1)),_xlfn.IFNA(IF(VLOOKUP(D776,'4.2 Elo (Values)'!A:C,3,FALSE)&gt;0,VLOOKUP(Results!D776,'4.2 Elo (Values)'!A:C,3,FALSE),400),400))</f>
        <v>541.03112832699901</v>
      </c>
      <c r="Z776" s="18">
        <f>Y776+(IFERROR(VLOOKUP(D776,'4.2 Elo (Values)'!A:J,10,FALSE),40)*(V776-(1/(10^(((AVERAGEIFS(Y:Y,A:A,A776)+AVERAGEIFS(X:X,A:A,A776))-(Y776+X776))/400)+1)*O776)))</f>
        <v>545.5347571725373</v>
      </c>
      <c r="AA776" s="18">
        <f t="shared" si="116"/>
        <v>4.5036288455382874</v>
      </c>
      <c r="AB776" t="e">
        <f>VLOOKUP($A776,Events!$B:$I,4,FALSE)</f>
        <v>#N/A</v>
      </c>
      <c r="AC776" t="e">
        <f>VLOOKUP($A776,Events!$B:$I,5,FALSE)</f>
        <v>#N/A</v>
      </c>
      <c r="AD776" t="e">
        <f>VLOOKUP($A776,Events!$B:$I,6,FALSE)</f>
        <v>#N/A</v>
      </c>
      <c r="AE776" t="e">
        <f>VLOOKUP($A776,Events!$B:$I,7,FALSE)</f>
        <v>#N/A</v>
      </c>
      <c r="AF776" t="e">
        <f>VLOOKUP($A776,Events!$B:$I,8,FALSE)</f>
        <v>#N/A</v>
      </c>
    </row>
    <row r="777" spans="1:32" ht="15" customHeight="1" x14ac:dyDescent="0.3">
      <c r="A777" s="9" t="s">
        <v>25199</v>
      </c>
      <c r="B777" t="s">
        <v>24952</v>
      </c>
      <c r="C777" t="s">
        <v>24378</v>
      </c>
      <c r="D777" t="s">
        <v>597</v>
      </c>
      <c r="E777" t="s">
        <v>73</v>
      </c>
      <c r="F777" t="s">
        <v>25209</v>
      </c>
      <c r="G777" s="2" t="s">
        <v>25210</v>
      </c>
      <c r="H777" t="s">
        <v>25</v>
      </c>
      <c r="I777" s="1">
        <v>0</v>
      </c>
      <c r="J777" s="1">
        <v>1</v>
      </c>
      <c r="K777" s="1">
        <v>1</v>
      </c>
      <c r="L777" s="1">
        <v>0</v>
      </c>
      <c r="M777" s="1">
        <v>1</v>
      </c>
      <c r="O777" s="1">
        <f t="shared" si="108"/>
        <v>5</v>
      </c>
      <c r="P777" s="1">
        <f t="shared" si="109"/>
        <v>3</v>
      </c>
      <c r="Q777" s="1">
        <f t="shared" si="110"/>
        <v>0</v>
      </c>
      <c r="R777" s="1">
        <f t="shared" si="111"/>
        <v>2</v>
      </c>
      <c r="S777" s="1">
        <f t="shared" si="112"/>
        <v>0</v>
      </c>
      <c r="T777" s="1">
        <f t="shared" si="113"/>
        <v>0</v>
      </c>
      <c r="U777" s="1">
        <f t="shared" si="114"/>
        <v>0</v>
      </c>
      <c r="V777" s="1">
        <f t="shared" si="115"/>
        <v>3</v>
      </c>
      <c r="W777" s="19">
        <f>VLOOKUP(E777,'Win Rate'!B:I,8,FALSE)</f>
        <v>0.63010204081632648</v>
      </c>
      <c r="X777" s="20">
        <f>VLOOKUP(E777,'Win Rate'!B:J,9,FALSE)</f>
        <v>92.531580409876298</v>
      </c>
      <c r="Y777" s="18" cm="1">
        <f t="array" ref="Y777">IFERROR(INDEX($Z$2:$Z776,SUMPRODUCT(MAX(ROW($D$2:$D776)*($D777=$D$2:$D776))-1)),_xlfn.IFNA(IF(VLOOKUP(D777,'4.2 Elo (Values)'!A:C,3,FALSE)&gt;0,VLOOKUP(Results!D777,'4.2 Elo (Values)'!A:C,3,FALSE),400),400))</f>
        <v>631.58406848196068</v>
      </c>
      <c r="Z777" s="18">
        <f>Y777+(IFERROR(VLOOKUP(D777,'4.2 Elo (Values)'!A:J,10,FALSE),40)*(V777-(1/(10^(((AVERAGEIFS(Y:Y,A:A,A777)+AVERAGEIFS(X:X,A:A,A777))-(Y777+X777))/400)+1)*O777)))</f>
        <v>608.95832638793627</v>
      </c>
      <c r="AA777" s="18">
        <f t="shared" si="116"/>
        <v>-22.625742094024417</v>
      </c>
      <c r="AB777" t="e">
        <f>VLOOKUP($A777,Events!$B:$I,4,FALSE)</f>
        <v>#N/A</v>
      </c>
      <c r="AC777" t="e">
        <f>VLOOKUP($A777,Events!$B:$I,5,FALSE)</f>
        <v>#N/A</v>
      </c>
      <c r="AD777" t="e">
        <f>VLOOKUP($A777,Events!$B:$I,6,FALSE)</f>
        <v>#N/A</v>
      </c>
      <c r="AE777" t="e">
        <f>VLOOKUP($A777,Events!$B:$I,7,FALSE)</f>
        <v>#N/A</v>
      </c>
      <c r="AF777" t="e">
        <f>VLOOKUP($A777,Events!$B:$I,8,FALSE)</f>
        <v>#N/A</v>
      </c>
    </row>
    <row r="778" spans="1:32" ht="15" customHeight="1" x14ac:dyDescent="0.3">
      <c r="A778" s="9" t="s">
        <v>25199</v>
      </c>
      <c r="B778" t="s">
        <v>24952</v>
      </c>
      <c r="C778" t="s">
        <v>24378</v>
      </c>
      <c r="D778" t="s">
        <v>22503</v>
      </c>
      <c r="E778" t="s">
        <v>98</v>
      </c>
      <c r="F778" t="s">
        <v>186</v>
      </c>
      <c r="G778" s="2" t="s">
        <v>25211</v>
      </c>
      <c r="H778" t="s">
        <v>25</v>
      </c>
      <c r="I778" s="1">
        <v>1</v>
      </c>
      <c r="J778" s="1">
        <v>0</v>
      </c>
      <c r="K778" s="1">
        <v>1</v>
      </c>
      <c r="L778" s="1">
        <v>0</v>
      </c>
      <c r="M778" s="1">
        <v>1</v>
      </c>
      <c r="O778" s="1">
        <f t="shared" si="108"/>
        <v>5</v>
      </c>
      <c r="P778" s="1">
        <f t="shared" si="109"/>
        <v>3</v>
      </c>
      <c r="Q778" s="1">
        <f t="shared" si="110"/>
        <v>0</v>
      </c>
      <c r="R778" s="1">
        <f t="shared" si="111"/>
        <v>2</v>
      </c>
      <c r="S778" s="1">
        <f t="shared" si="112"/>
        <v>0</v>
      </c>
      <c r="T778" s="1">
        <f t="shared" si="113"/>
        <v>0</v>
      </c>
      <c r="U778" s="1">
        <f t="shared" si="114"/>
        <v>0</v>
      </c>
      <c r="V778" s="1">
        <f t="shared" si="115"/>
        <v>3</v>
      </c>
      <c r="W778" s="19">
        <f>VLOOKUP(E778,'Win Rate'!B:I,8,FALSE)</f>
        <v>0.53611111111111109</v>
      </c>
      <c r="X778" s="20">
        <f>VLOOKUP(E778,'Win Rate'!B:J,9,FALSE)</f>
        <v>25.136335144076178</v>
      </c>
      <c r="Y778" s="18" cm="1">
        <f t="array" ref="Y778">IFERROR(INDEX($Z$2:$Z777,SUMPRODUCT(MAX(ROW($D$2:$D777)*($D778=$D$2:$D777))-1)),_xlfn.IFNA(IF(VLOOKUP(D778,'4.2 Elo (Values)'!A:C,3,FALSE)&gt;0,VLOOKUP(Results!D778,'4.2 Elo (Values)'!A:C,3,FALSE),400),400))</f>
        <v>351.04841815529039</v>
      </c>
      <c r="Z778" s="18">
        <f>Y778+(IFERROR(VLOOKUP(D778,'4.2 Elo (Values)'!A:J,10,FALSE),40)*(V778-(1/(10^(((AVERAGEIFS(Y:Y,A:A,A778)+AVERAGEIFS(X:X,A:A,A778))-(Y778+X778))/400)+1)*O778)))</f>
        <v>371.95815504337997</v>
      </c>
      <c r="AA778" s="18">
        <f t="shared" si="116"/>
        <v>20.909736888089583</v>
      </c>
      <c r="AB778" t="e">
        <f>VLOOKUP($A778,Events!$B:$I,4,FALSE)</f>
        <v>#N/A</v>
      </c>
      <c r="AC778" t="e">
        <f>VLOOKUP($A778,Events!$B:$I,5,FALSE)</f>
        <v>#N/A</v>
      </c>
      <c r="AD778" t="e">
        <f>VLOOKUP($A778,Events!$B:$I,6,FALSE)</f>
        <v>#N/A</v>
      </c>
      <c r="AE778" t="e">
        <f>VLOOKUP($A778,Events!$B:$I,7,FALSE)</f>
        <v>#N/A</v>
      </c>
      <c r="AF778" t="e">
        <f>VLOOKUP($A778,Events!$B:$I,8,FALSE)</f>
        <v>#N/A</v>
      </c>
    </row>
    <row r="779" spans="1:32" ht="15" customHeight="1" x14ac:dyDescent="0.3">
      <c r="A779" s="9" t="s">
        <v>25199</v>
      </c>
      <c r="B779" t="s">
        <v>24952</v>
      </c>
      <c r="C779" t="s">
        <v>24378</v>
      </c>
      <c r="D779" t="s">
        <v>1434</v>
      </c>
      <c r="E779" t="s">
        <v>103</v>
      </c>
      <c r="F779" t="s">
        <v>24206</v>
      </c>
      <c r="G779" s="2" t="s">
        <v>25212</v>
      </c>
      <c r="H779" t="s">
        <v>25</v>
      </c>
      <c r="I779" s="1">
        <v>1</v>
      </c>
      <c r="J779" s="1">
        <v>1</v>
      </c>
      <c r="K779" s="1">
        <v>1</v>
      </c>
      <c r="L779" s="1">
        <v>0</v>
      </c>
      <c r="M779" s="1">
        <v>0</v>
      </c>
      <c r="O779" s="1">
        <f t="shared" si="108"/>
        <v>5</v>
      </c>
      <c r="P779" s="1">
        <f t="shared" si="109"/>
        <v>3</v>
      </c>
      <c r="Q779" s="1">
        <f t="shared" si="110"/>
        <v>0</v>
      </c>
      <c r="R779" s="1">
        <f t="shared" si="111"/>
        <v>2</v>
      </c>
      <c r="S779" s="1">
        <f t="shared" si="112"/>
        <v>1</v>
      </c>
      <c r="T779" s="1">
        <f t="shared" si="113"/>
        <v>0</v>
      </c>
      <c r="U779" s="1">
        <f t="shared" si="114"/>
        <v>0</v>
      </c>
      <c r="V779" s="1">
        <f t="shared" si="115"/>
        <v>3</v>
      </c>
      <c r="W779" s="19">
        <f>VLOOKUP(E779,'Win Rate'!B:I,8,FALSE)</f>
        <v>0.59113300492610843</v>
      </c>
      <c r="X779" s="20">
        <f>VLOOKUP(E779,'Win Rate'!B:J,9,FALSE)</f>
        <v>64.041261468620419</v>
      </c>
      <c r="Y779" s="18" cm="1">
        <f t="array" ref="Y779">IFERROR(INDEX($Z$2:$Z778,SUMPRODUCT(MAX(ROW($D$2:$D778)*($D779=$D$2:$D778))-1)),_xlfn.IFNA(IF(VLOOKUP(D779,'4.2 Elo (Values)'!A:C,3,FALSE)&gt;0,VLOOKUP(Results!D779,'4.2 Elo (Values)'!A:C,3,FALSE),400),400))</f>
        <v>496.97798250099697</v>
      </c>
      <c r="Z779" s="18">
        <f>Y779+(IFERROR(VLOOKUP(D779,'4.2 Elo (Values)'!A:J,10,FALSE),40)*(V779-(1/(10^(((AVERAGEIFS(Y:Y,A:A,A779)+AVERAGEIFS(X:X,A:A,A779))-(Y779+X779))/400)+1)*O779)))</f>
        <v>491.94536569566554</v>
      </c>
      <c r="AA779" s="18">
        <f t="shared" si="116"/>
        <v>-5.0326168053314291</v>
      </c>
      <c r="AB779" t="e">
        <f>VLOOKUP($A779,Events!$B:$I,4,FALSE)</f>
        <v>#N/A</v>
      </c>
      <c r="AC779" t="e">
        <f>VLOOKUP($A779,Events!$B:$I,5,FALSE)</f>
        <v>#N/A</v>
      </c>
      <c r="AD779" t="e">
        <f>VLOOKUP($A779,Events!$B:$I,6,FALSE)</f>
        <v>#N/A</v>
      </c>
      <c r="AE779" t="e">
        <f>VLOOKUP($A779,Events!$B:$I,7,FALSE)</f>
        <v>#N/A</v>
      </c>
      <c r="AF779" t="e">
        <f>VLOOKUP($A779,Events!$B:$I,8,FALSE)</f>
        <v>#N/A</v>
      </c>
    </row>
    <row r="780" spans="1:32" ht="15" customHeight="1" x14ac:dyDescent="0.3">
      <c r="A780" s="9" t="s">
        <v>25199</v>
      </c>
      <c r="B780" t="s">
        <v>24952</v>
      </c>
      <c r="C780" t="s">
        <v>24378</v>
      </c>
      <c r="D780" t="s">
        <v>22955</v>
      </c>
      <c r="E780" t="s">
        <v>83</v>
      </c>
      <c r="F780" t="s">
        <v>219</v>
      </c>
      <c r="G780" s="2" t="s">
        <v>25213</v>
      </c>
      <c r="H780" t="s">
        <v>25</v>
      </c>
      <c r="I780" s="1">
        <v>0</v>
      </c>
      <c r="J780" s="1">
        <v>1</v>
      </c>
      <c r="K780" s="1">
        <v>0</v>
      </c>
      <c r="L780" s="1">
        <v>1</v>
      </c>
      <c r="M780" s="1">
        <v>1</v>
      </c>
      <c r="O780" s="1">
        <f t="shared" si="108"/>
        <v>5</v>
      </c>
      <c r="P780" s="1">
        <f t="shared" si="109"/>
        <v>3</v>
      </c>
      <c r="Q780" s="1">
        <f t="shared" si="110"/>
        <v>0</v>
      </c>
      <c r="R780" s="1">
        <f t="shared" si="111"/>
        <v>2</v>
      </c>
      <c r="S780" s="1">
        <f t="shared" si="112"/>
        <v>0</v>
      </c>
      <c r="T780" s="1">
        <f t="shared" si="113"/>
        <v>0</v>
      </c>
      <c r="U780" s="1">
        <f t="shared" si="114"/>
        <v>0</v>
      </c>
      <c r="V780" s="1">
        <f t="shared" si="115"/>
        <v>3</v>
      </c>
      <c r="W780" s="19">
        <f>VLOOKUP(E780,'Win Rate'!B:I,8,FALSE)</f>
        <v>0.56644518272425248</v>
      </c>
      <c r="X780" s="20">
        <f>VLOOKUP(E780,'Win Rate'!B:J,9,FALSE)</f>
        <v>46.445548661686693</v>
      </c>
      <c r="Y780" s="18" cm="1">
        <f t="array" ref="Y780">IFERROR(INDEX($Z$2:$Z779,SUMPRODUCT(MAX(ROW($D$2:$D779)*($D780=$D$2:$D779))-1)),_xlfn.IFNA(IF(VLOOKUP(D780,'4.2 Elo (Values)'!A:C,3,FALSE)&gt;0,VLOOKUP(Results!D780,'4.2 Elo (Values)'!A:C,3,FALSE),400),400))</f>
        <v>326.34607860137788</v>
      </c>
      <c r="Z780" s="18">
        <f>Y780+(IFERROR(VLOOKUP(D780,'4.2 Elo (Values)'!A:J,10,FALSE),40)*(V780-(1/(10^(((AVERAGEIFS(Y:Y,A:A,A780)+AVERAGEIFS(X:X,A:A,A780))-(Y780+X780))/400)+1)*O780)))</f>
        <v>347.71987401963793</v>
      </c>
      <c r="AA780" s="18">
        <f t="shared" si="116"/>
        <v>21.373795418260045</v>
      </c>
      <c r="AB780" t="e">
        <f>VLOOKUP($A780,Events!$B:$I,4,FALSE)</f>
        <v>#N/A</v>
      </c>
      <c r="AC780" t="e">
        <f>VLOOKUP($A780,Events!$B:$I,5,FALSE)</f>
        <v>#N/A</v>
      </c>
      <c r="AD780" t="e">
        <f>VLOOKUP($A780,Events!$B:$I,6,FALSE)</f>
        <v>#N/A</v>
      </c>
      <c r="AE780" t="e">
        <f>VLOOKUP($A780,Events!$B:$I,7,FALSE)</f>
        <v>#N/A</v>
      </c>
      <c r="AF780" t="e">
        <f>VLOOKUP($A780,Events!$B:$I,8,FALSE)</f>
        <v>#N/A</v>
      </c>
    </row>
    <row r="781" spans="1:32" ht="15" customHeight="1" x14ac:dyDescent="0.3">
      <c r="A781" s="9" t="s">
        <v>25199</v>
      </c>
      <c r="B781" t="s">
        <v>24952</v>
      </c>
      <c r="C781" t="s">
        <v>24378</v>
      </c>
      <c r="D781" t="s">
        <v>25214</v>
      </c>
      <c r="E781" t="s">
        <v>25651</v>
      </c>
      <c r="F781" t="s">
        <v>59</v>
      </c>
      <c r="G781" s="2" t="s">
        <v>25215</v>
      </c>
      <c r="H781" t="s">
        <v>25</v>
      </c>
      <c r="I781" s="1">
        <v>0</v>
      </c>
      <c r="J781" s="1">
        <v>1</v>
      </c>
      <c r="K781" s="1">
        <v>1</v>
      </c>
      <c r="L781" s="1">
        <v>1</v>
      </c>
      <c r="M781" s="1">
        <v>0</v>
      </c>
      <c r="O781" s="1">
        <f t="shared" si="108"/>
        <v>5</v>
      </c>
      <c r="P781" s="1">
        <f t="shared" si="109"/>
        <v>3</v>
      </c>
      <c r="Q781" s="1">
        <f t="shared" si="110"/>
        <v>0</v>
      </c>
      <c r="R781" s="1">
        <f t="shared" si="111"/>
        <v>2</v>
      </c>
      <c r="S781" s="1">
        <f t="shared" si="112"/>
        <v>0</v>
      </c>
      <c r="T781" s="1">
        <f t="shared" si="113"/>
        <v>0</v>
      </c>
      <c r="U781" s="1">
        <f t="shared" si="114"/>
        <v>0</v>
      </c>
      <c r="V781" s="1">
        <f t="shared" si="115"/>
        <v>3</v>
      </c>
      <c r="W781" s="19">
        <f>VLOOKUP(E781,'Win Rate'!B:I,8,FALSE)</f>
        <v>0.47572815533980584</v>
      </c>
      <c r="X781" s="20">
        <f>VLOOKUP(E781,'Win Rate'!B:J,9,FALSE)</f>
        <v>-16.879071917781932</v>
      </c>
      <c r="Y781" s="18" cm="1">
        <f t="array" ref="Y781">IFERROR(INDEX($Z$2:$Z780,SUMPRODUCT(MAX(ROW($D$2:$D780)*($D781=$D$2:$D780))-1)),_xlfn.IFNA(IF(VLOOKUP(D781,'4.2 Elo (Values)'!A:C,3,FALSE)&gt;0,VLOOKUP(Results!D781,'4.2 Elo (Values)'!A:C,3,FALSE),400),400))</f>
        <v>400</v>
      </c>
      <c r="Z781" s="18">
        <f>Y781+(IFERROR(VLOOKUP(D781,'4.2 Elo (Values)'!A:J,10,FALSE),40)*(V781-(1/(10^(((AVERAGEIFS(Y:Y,A:A,A781)+AVERAGEIFS(X:X,A:A,A781))-(Y781+X781))/400)+1)*O781)))</f>
        <v>439.91006452402689</v>
      </c>
      <c r="AA781" s="18">
        <f t="shared" si="116"/>
        <v>39.910064524026893</v>
      </c>
      <c r="AB781" t="e">
        <f>VLOOKUP($A781,Events!$B:$I,4,FALSE)</f>
        <v>#N/A</v>
      </c>
      <c r="AC781" t="e">
        <f>VLOOKUP($A781,Events!$B:$I,5,FALSE)</f>
        <v>#N/A</v>
      </c>
      <c r="AD781" t="e">
        <f>VLOOKUP($A781,Events!$B:$I,6,FALSE)</f>
        <v>#N/A</v>
      </c>
      <c r="AE781" t="e">
        <f>VLOOKUP($A781,Events!$B:$I,7,FALSE)</f>
        <v>#N/A</v>
      </c>
      <c r="AF781" t="e">
        <f>VLOOKUP($A781,Events!$B:$I,8,FALSE)</f>
        <v>#N/A</v>
      </c>
    </row>
    <row r="782" spans="1:32" ht="15" customHeight="1" x14ac:dyDescent="0.3">
      <c r="A782" s="9" t="s">
        <v>25199</v>
      </c>
      <c r="B782" t="s">
        <v>24952</v>
      </c>
      <c r="C782" t="s">
        <v>24378</v>
      </c>
      <c r="D782" t="s">
        <v>1223</v>
      </c>
      <c r="E782" t="s">
        <v>49</v>
      </c>
      <c r="F782" t="s">
        <v>62</v>
      </c>
      <c r="G782" s="2" t="s">
        <v>25216</v>
      </c>
      <c r="H782" t="s">
        <v>25</v>
      </c>
      <c r="I782" s="1">
        <v>1</v>
      </c>
      <c r="J782" s="1">
        <v>0</v>
      </c>
      <c r="K782" s="1">
        <v>1</v>
      </c>
      <c r="L782" s="1">
        <v>0</v>
      </c>
      <c r="M782" s="1">
        <v>1</v>
      </c>
      <c r="O782" s="1">
        <f t="shared" si="108"/>
        <v>5</v>
      </c>
      <c r="P782" s="1">
        <f t="shared" si="109"/>
        <v>3</v>
      </c>
      <c r="Q782" s="1">
        <f t="shared" si="110"/>
        <v>0</v>
      </c>
      <c r="R782" s="1">
        <f t="shared" si="111"/>
        <v>2</v>
      </c>
      <c r="S782" s="1">
        <f t="shared" si="112"/>
        <v>0</v>
      </c>
      <c r="T782" s="1">
        <f t="shared" si="113"/>
        <v>0</v>
      </c>
      <c r="U782" s="1">
        <f t="shared" si="114"/>
        <v>0</v>
      </c>
      <c r="V782" s="1">
        <f t="shared" si="115"/>
        <v>3</v>
      </c>
      <c r="W782" s="19">
        <f>VLOOKUP(E782,'Win Rate'!B:I,8,FALSE)</f>
        <v>0.45549738219895286</v>
      </c>
      <c r="X782" s="20">
        <f>VLOOKUP(E782,'Win Rate'!B:J,9,FALSE)</f>
        <v>-31.005634672064751</v>
      </c>
      <c r="Y782" s="18" cm="1">
        <f t="array" ref="Y782">IFERROR(INDEX($Z$2:$Z781,SUMPRODUCT(MAX(ROW($D$2:$D781)*($D782=$D$2:$D781))-1)),_xlfn.IFNA(IF(VLOOKUP(D782,'4.2 Elo (Values)'!A:C,3,FALSE)&gt;0,VLOOKUP(Results!D782,'4.2 Elo (Values)'!A:C,3,FALSE),400),400))</f>
        <v>537.4733547713065</v>
      </c>
      <c r="Z782" s="18">
        <f>Y782+(IFERROR(VLOOKUP(D782,'4.2 Elo (Values)'!A:J,10,FALSE),40)*(V782-(1/(10^(((AVERAGEIFS(Y:Y,A:A,A782)+AVERAGEIFS(X:X,A:A,A782))-(Y782+X782))/400)+1)*O782)))</f>
        <v>539.87151814039555</v>
      </c>
      <c r="AA782" s="18">
        <f t="shared" si="116"/>
        <v>2.3981633690890476</v>
      </c>
      <c r="AB782" t="e">
        <f>VLOOKUP($A782,Events!$B:$I,4,FALSE)</f>
        <v>#N/A</v>
      </c>
      <c r="AC782" t="e">
        <f>VLOOKUP($A782,Events!$B:$I,5,FALSE)</f>
        <v>#N/A</v>
      </c>
      <c r="AD782" t="e">
        <f>VLOOKUP($A782,Events!$B:$I,6,FALSE)</f>
        <v>#N/A</v>
      </c>
      <c r="AE782" t="e">
        <f>VLOOKUP($A782,Events!$B:$I,7,FALSE)</f>
        <v>#N/A</v>
      </c>
      <c r="AF782" t="e">
        <f>VLOOKUP($A782,Events!$B:$I,8,FALSE)</f>
        <v>#N/A</v>
      </c>
    </row>
    <row r="783" spans="1:32" ht="15" customHeight="1" x14ac:dyDescent="0.3">
      <c r="A783" s="9" t="s">
        <v>25199</v>
      </c>
      <c r="B783" t="s">
        <v>24952</v>
      </c>
      <c r="C783" t="s">
        <v>24378</v>
      </c>
      <c r="D783" t="s">
        <v>11150</v>
      </c>
      <c r="E783" t="s">
        <v>87</v>
      </c>
      <c r="F783" t="s">
        <v>161</v>
      </c>
      <c r="G783" s="2" t="s">
        <v>25217</v>
      </c>
      <c r="H783" t="s">
        <v>25</v>
      </c>
      <c r="I783" s="1">
        <v>1</v>
      </c>
      <c r="J783" s="1">
        <v>0</v>
      </c>
      <c r="K783" s="1">
        <v>0</v>
      </c>
      <c r="L783" s="1">
        <v>1</v>
      </c>
      <c r="M783" s="1">
        <v>1</v>
      </c>
      <c r="O783" s="1">
        <f t="shared" si="108"/>
        <v>5</v>
      </c>
      <c r="P783" s="1">
        <f t="shared" si="109"/>
        <v>3</v>
      </c>
      <c r="Q783" s="1">
        <f t="shared" si="110"/>
        <v>0</v>
      </c>
      <c r="R783" s="1">
        <f t="shared" si="111"/>
        <v>2</v>
      </c>
      <c r="S783" s="1">
        <f t="shared" si="112"/>
        <v>0</v>
      </c>
      <c r="T783" s="1">
        <f t="shared" si="113"/>
        <v>0</v>
      </c>
      <c r="U783" s="1">
        <f t="shared" si="114"/>
        <v>0</v>
      </c>
      <c r="V783" s="1">
        <f t="shared" si="115"/>
        <v>3</v>
      </c>
      <c r="W783" s="19">
        <f>VLOOKUP(E783,'Win Rate'!B:I,8,FALSE)</f>
        <v>0.51546391752577314</v>
      </c>
      <c r="X783" s="20">
        <f>VLOOKUP(E783,'Win Rate'!B:J,9,FALSE)</f>
        <v>10.748858560120498</v>
      </c>
      <c r="Y783" s="18" cm="1">
        <f t="array" ref="Y783">IFERROR(INDEX($Z$2:$Z782,SUMPRODUCT(MAX(ROW($D$2:$D782)*($D783=$D$2:$D782))-1)),_xlfn.IFNA(IF(VLOOKUP(D783,'4.2 Elo (Values)'!A:C,3,FALSE)&gt;0,VLOOKUP(Results!D783,'4.2 Elo (Values)'!A:C,3,FALSE),400),400))</f>
        <v>392.46655299188467</v>
      </c>
      <c r="Z783" s="18">
        <f>Y783+(IFERROR(VLOOKUP(D783,'4.2 Elo (Values)'!A:J,10,FALSE),40)*(V783-(1/(10^(((AVERAGEIFS(Y:Y,A:A,A783)+AVERAGEIFS(X:X,A:A,A783))-(Y783+X783))/400)+1)*O783)))</f>
        <v>426.76385492480699</v>
      </c>
      <c r="AA783" s="18">
        <f t="shared" si="116"/>
        <v>34.297301932922323</v>
      </c>
      <c r="AB783" t="e">
        <f>VLOOKUP($A783,Events!$B:$I,4,FALSE)</f>
        <v>#N/A</v>
      </c>
      <c r="AC783" t="e">
        <f>VLOOKUP($A783,Events!$B:$I,5,FALSE)</f>
        <v>#N/A</v>
      </c>
      <c r="AD783" t="e">
        <f>VLOOKUP($A783,Events!$B:$I,6,FALSE)</f>
        <v>#N/A</v>
      </c>
      <c r="AE783" t="e">
        <f>VLOOKUP($A783,Events!$B:$I,7,FALSE)</f>
        <v>#N/A</v>
      </c>
      <c r="AF783" t="e">
        <f>VLOOKUP($A783,Events!$B:$I,8,FALSE)</f>
        <v>#N/A</v>
      </c>
    </row>
    <row r="784" spans="1:32" ht="15" customHeight="1" x14ac:dyDescent="0.3">
      <c r="A784" s="9" t="s">
        <v>25199</v>
      </c>
      <c r="B784" t="s">
        <v>24952</v>
      </c>
      <c r="C784" t="s">
        <v>24378</v>
      </c>
      <c r="D784" t="s">
        <v>5884</v>
      </c>
      <c r="E784" t="s">
        <v>39</v>
      </c>
      <c r="F784" t="s">
        <v>40</v>
      </c>
      <c r="G784" s="2" t="s">
        <v>25218</v>
      </c>
      <c r="H784" t="s">
        <v>25</v>
      </c>
      <c r="I784" s="1">
        <v>1</v>
      </c>
      <c r="J784" s="1">
        <v>1</v>
      </c>
      <c r="K784" s="1">
        <v>0</v>
      </c>
      <c r="L784" s="1">
        <v>0</v>
      </c>
      <c r="M784" s="1">
        <v>1</v>
      </c>
      <c r="O784" s="1">
        <f t="shared" si="108"/>
        <v>5</v>
      </c>
      <c r="P784" s="1">
        <f t="shared" si="109"/>
        <v>3</v>
      </c>
      <c r="Q784" s="1">
        <f t="shared" si="110"/>
        <v>0</v>
      </c>
      <c r="R784" s="1">
        <f t="shared" si="111"/>
        <v>2</v>
      </c>
      <c r="S784" s="1">
        <f t="shared" si="112"/>
        <v>0</v>
      </c>
      <c r="T784" s="1">
        <f t="shared" si="113"/>
        <v>0</v>
      </c>
      <c r="U784" s="1">
        <f t="shared" si="114"/>
        <v>0</v>
      </c>
      <c r="V784" s="1">
        <f t="shared" si="115"/>
        <v>3</v>
      </c>
      <c r="W784" s="19">
        <f>VLOOKUP(E784,'Win Rate'!B:I,8,FALSE)</f>
        <v>0.42931034482758623</v>
      </c>
      <c r="X784" s="20">
        <f>VLOOKUP(E784,'Win Rate'!B:J,9,FALSE)</f>
        <v>-49.451458671992945</v>
      </c>
      <c r="Y784" s="18" cm="1">
        <f t="array" ref="Y784">IFERROR(INDEX($Z$2:$Z783,SUMPRODUCT(MAX(ROW($D$2:$D783)*($D784=$D$2:$D783))-1)),_xlfn.IFNA(IF(VLOOKUP(D784,'4.2 Elo (Values)'!A:C,3,FALSE)&gt;0,VLOOKUP(Results!D784,'4.2 Elo (Values)'!A:C,3,FALSE),400),400))</f>
        <v>413.38865033970103</v>
      </c>
      <c r="Z784" s="18">
        <f>Y784+(IFERROR(VLOOKUP(D784,'4.2 Elo (Values)'!A:J,10,FALSE),40)*(V784-(1/(10^(((AVERAGEIFS(Y:Y,A:A,A784)+AVERAGEIFS(X:X,A:A,A784))-(Y784+X784))/400)+1)*O784)))</f>
        <v>435.96354166592738</v>
      </c>
      <c r="AA784" s="18">
        <f t="shared" si="116"/>
        <v>22.57489132622635</v>
      </c>
      <c r="AB784" t="e">
        <f>VLOOKUP($A784,Events!$B:$I,4,FALSE)</f>
        <v>#N/A</v>
      </c>
      <c r="AC784" t="e">
        <f>VLOOKUP($A784,Events!$B:$I,5,FALSE)</f>
        <v>#N/A</v>
      </c>
      <c r="AD784" t="e">
        <f>VLOOKUP($A784,Events!$B:$I,6,FALSE)</f>
        <v>#N/A</v>
      </c>
      <c r="AE784" t="e">
        <f>VLOOKUP($A784,Events!$B:$I,7,FALSE)</f>
        <v>#N/A</v>
      </c>
      <c r="AF784" t="e">
        <f>VLOOKUP($A784,Events!$B:$I,8,FALSE)</f>
        <v>#N/A</v>
      </c>
    </row>
    <row r="785" spans="1:32" ht="15" customHeight="1" x14ac:dyDescent="0.3">
      <c r="A785" s="9" t="s">
        <v>25199</v>
      </c>
      <c r="B785" t="s">
        <v>24952</v>
      </c>
      <c r="C785" t="s">
        <v>24378</v>
      </c>
      <c r="D785" t="s">
        <v>865</v>
      </c>
      <c r="E785" t="s">
        <v>42</v>
      </c>
      <c r="F785" t="s">
        <v>24197</v>
      </c>
      <c r="G785" s="2" t="s">
        <v>25219</v>
      </c>
      <c r="H785" t="s">
        <v>25</v>
      </c>
      <c r="I785" s="1">
        <v>1</v>
      </c>
      <c r="J785" s="1">
        <v>1</v>
      </c>
      <c r="K785" s="1">
        <v>1</v>
      </c>
      <c r="L785" s="1">
        <v>0</v>
      </c>
      <c r="M785" s="1">
        <v>0</v>
      </c>
      <c r="O785" s="1">
        <f t="shared" si="108"/>
        <v>5</v>
      </c>
      <c r="P785" s="1">
        <f t="shared" si="109"/>
        <v>3</v>
      </c>
      <c r="Q785" s="1">
        <f t="shared" si="110"/>
        <v>0</v>
      </c>
      <c r="R785" s="1">
        <f t="shared" si="111"/>
        <v>2</v>
      </c>
      <c r="S785" s="1">
        <f t="shared" si="112"/>
        <v>1</v>
      </c>
      <c r="T785" s="1">
        <f t="shared" si="113"/>
        <v>0</v>
      </c>
      <c r="U785" s="1">
        <f t="shared" si="114"/>
        <v>0</v>
      </c>
      <c r="V785" s="1">
        <f t="shared" si="115"/>
        <v>3</v>
      </c>
      <c r="W785" s="19">
        <f>VLOOKUP(E785,'Win Rate'!B:I,8,FALSE)</f>
        <v>0.47570850202429149</v>
      </c>
      <c r="X785" s="20">
        <f>VLOOKUP(E785,'Win Rate'!B:J,9,FALSE)</f>
        <v>-16.89276072380623</v>
      </c>
      <c r="Y785" s="18" cm="1">
        <f t="array" ref="Y785">IFERROR(INDEX($Z$2:$Z784,SUMPRODUCT(MAX(ROW($D$2:$D784)*($D785=$D$2:$D784))-1)),_xlfn.IFNA(IF(VLOOKUP(D785,'4.2 Elo (Values)'!A:C,3,FALSE)&gt;0,VLOOKUP(Results!D785,'4.2 Elo (Values)'!A:C,3,FALSE),400),400))</f>
        <v>609.20397471863623</v>
      </c>
      <c r="Z785" s="18">
        <f>Y785+(IFERROR(VLOOKUP(D785,'4.2 Elo (Values)'!A:J,10,FALSE),40)*(V785-(1/(10^(((AVERAGEIFS(Y:Y,A:A,A785)+AVERAGEIFS(X:X,A:A,A785))-(Y785+X785))/400)+1)*O785)))</f>
        <v>600.19360191100384</v>
      </c>
      <c r="AA785" s="18">
        <f t="shared" si="116"/>
        <v>-9.0103728076323932</v>
      </c>
      <c r="AB785" t="e">
        <f>VLOOKUP($A785,Events!$B:$I,4,FALSE)</f>
        <v>#N/A</v>
      </c>
      <c r="AC785" t="e">
        <f>VLOOKUP($A785,Events!$B:$I,5,FALSE)</f>
        <v>#N/A</v>
      </c>
      <c r="AD785" t="e">
        <f>VLOOKUP($A785,Events!$B:$I,6,FALSE)</f>
        <v>#N/A</v>
      </c>
      <c r="AE785" t="e">
        <f>VLOOKUP($A785,Events!$B:$I,7,FALSE)</f>
        <v>#N/A</v>
      </c>
      <c r="AF785" t="e">
        <f>VLOOKUP($A785,Events!$B:$I,8,FALSE)</f>
        <v>#N/A</v>
      </c>
    </row>
    <row r="786" spans="1:32" ht="15" customHeight="1" x14ac:dyDescent="0.3">
      <c r="A786" s="9" t="s">
        <v>25199</v>
      </c>
      <c r="B786" t="s">
        <v>24952</v>
      </c>
      <c r="C786" t="s">
        <v>24378</v>
      </c>
      <c r="D786" t="s">
        <v>1552</v>
      </c>
      <c r="E786" t="s">
        <v>17</v>
      </c>
      <c r="F786" t="s">
        <v>24195</v>
      </c>
      <c r="G786" s="2" t="s">
        <v>25220</v>
      </c>
      <c r="H786" t="s">
        <v>25</v>
      </c>
      <c r="I786" s="1">
        <v>1</v>
      </c>
      <c r="J786" s="1">
        <v>0</v>
      </c>
      <c r="K786" s="1">
        <v>1</v>
      </c>
      <c r="L786" s="1">
        <v>0</v>
      </c>
      <c r="M786" s="1">
        <v>0</v>
      </c>
      <c r="O786" s="1">
        <f t="shared" si="108"/>
        <v>5</v>
      </c>
      <c r="P786" s="1">
        <f t="shared" si="109"/>
        <v>2</v>
      </c>
      <c r="Q786" s="1">
        <f t="shared" si="110"/>
        <v>0</v>
      </c>
      <c r="R786" s="1">
        <f t="shared" si="111"/>
        <v>3</v>
      </c>
      <c r="S786" s="1">
        <f t="shared" si="112"/>
        <v>0</v>
      </c>
      <c r="T786" s="1">
        <f t="shared" si="113"/>
        <v>0</v>
      </c>
      <c r="U786" s="1">
        <f t="shared" si="114"/>
        <v>0</v>
      </c>
      <c r="V786" s="1">
        <f t="shared" si="115"/>
        <v>2</v>
      </c>
      <c r="W786" s="19">
        <f>VLOOKUP(E786,'Win Rate'!B:I,8,FALSE)</f>
        <v>0.48888888888888887</v>
      </c>
      <c r="X786" s="20">
        <f>VLOOKUP(E786,'Win Rate'!B:J,9,FALSE)</f>
        <v>-7.7220620781546527</v>
      </c>
      <c r="Y786" s="18" cm="1">
        <f t="array" ref="Y786">IFERROR(INDEX($Z$2:$Z785,SUMPRODUCT(MAX(ROW($D$2:$D785)*($D786=$D$2:$D785))-1)),_xlfn.IFNA(IF(VLOOKUP(D786,'4.2 Elo (Values)'!A:C,3,FALSE)&gt;0,VLOOKUP(Results!D786,'4.2 Elo (Values)'!A:C,3,FALSE),400),400))</f>
        <v>486.27767668462729</v>
      </c>
      <c r="Z786" s="18">
        <f>Y786+(IFERROR(VLOOKUP(D786,'4.2 Elo (Values)'!A:J,10,FALSE),40)*(V786-(1/(10^(((AVERAGEIFS(Y:Y,A:A,A786)+AVERAGEIFS(X:X,A:A,A786))-(Y786+X786))/400)+1)*O786)))</f>
        <v>472.63975627035455</v>
      </c>
      <c r="AA786" s="18">
        <f t="shared" si="116"/>
        <v>-13.637920414272742</v>
      </c>
      <c r="AB786" t="e">
        <f>VLOOKUP($A786,Events!$B:$I,4,FALSE)</f>
        <v>#N/A</v>
      </c>
      <c r="AC786" t="e">
        <f>VLOOKUP($A786,Events!$B:$I,5,FALSE)</f>
        <v>#N/A</v>
      </c>
      <c r="AD786" t="e">
        <f>VLOOKUP($A786,Events!$B:$I,6,FALSE)</f>
        <v>#N/A</v>
      </c>
      <c r="AE786" t="e">
        <f>VLOOKUP($A786,Events!$B:$I,7,FALSE)</f>
        <v>#N/A</v>
      </c>
      <c r="AF786" t="e">
        <f>VLOOKUP($A786,Events!$B:$I,8,FALSE)</f>
        <v>#N/A</v>
      </c>
    </row>
    <row r="787" spans="1:32" ht="15" customHeight="1" x14ac:dyDescent="0.3">
      <c r="A787" s="9" t="s">
        <v>25199</v>
      </c>
      <c r="B787" t="s">
        <v>24952</v>
      </c>
      <c r="C787" t="s">
        <v>24378</v>
      </c>
      <c r="D787" t="s">
        <v>1264</v>
      </c>
      <c r="E787" t="s">
        <v>22</v>
      </c>
      <c r="F787" t="s">
        <v>54</v>
      </c>
      <c r="G787" s="2" t="s">
        <v>25221</v>
      </c>
      <c r="H787" t="s">
        <v>25</v>
      </c>
      <c r="I787" s="1">
        <v>0</v>
      </c>
      <c r="J787" s="1">
        <v>0</v>
      </c>
      <c r="K787" s="1">
        <v>0</v>
      </c>
      <c r="L787" s="1">
        <v>1</v>
      </c>
      <c r="M787" s="1">
        <v>1</v>
      </c>
      <c r="O787" s="1">
        <f t="shared" si="108"/>
        <v>5</v>
      </c>
      <c r="P787" s="1">
        <f t="shared" si="109"/>
        <v>2</v>
      </c>
      <c r="Q787" s="1">
        <f t="shared" si="110"/>
        <v>0</v>
      </c>
      <c r="R787" s="1">
        <f t="shared" si="111"/>
        <v>3</v>
      </c>
      <c r="S787" s="1">
        <f t="shared" si="112"/>
        <v>0</v>
      </c>
      <c r="T787" s="1">
        <f t="shared" si="113"/>
        <v>0</v>
      </c>
      <c r="U787" s="1">
        <f t="shared" si="114"/>
        <v>0</v>
      </c>
      <c r="V787" s="1">
        <f t="shared" si="115"/>
        <v>2</v>
      </c>
      <c r="W787" s="19">
        <f>VLOOKUP(E787,'Win Rate'!B:I,8,FALSE)</f>
        <v>0.5028490028490028</v>
      </c>
      <c r="X787" s="20">
        <f>VLOOKUP(E787,'Win Rate'!B:J,9,FALSE)</f>
        <v>1.9797113714570256</v>
      </c>
      <c r="Y787" s="18" cm="1">
        <f t="array" ref="Y787">IFERROR(INDEX($Z$2:$Z786,SUMPRODUCT(MAX(ROW($D$2:$D786)*($D787=$D$2:$D786))-1)),_xlfn.IFNA(IF(VLOOKUP(D787,'4.2 Elo (Values)'!A:C,3,FALSE)&gt;0,VLOOKUP(Results!D787,'4.2 Elo (Values)'!A:C,3,FALSE),400),400))</f>
        <v>524.095003099819</v>
      </c>
      <c r="Z787" s="18">
        <f>Y787+(IFERROR(VLOOKUP(D787,'4.2 Elo (Values)'!A:J,10,FALSE),40)*(V787-(1/(10^(((AVERAGEIFS(Y:Y,A:A,A787)+AVERAGEIFS(X:X,A:A,A787))-(Y787+X787))/400)+1)*O787)))</f>
        <v>503.76303862928296</v>
      </c>
      <c r="AA787" s="18">
        <f t="shared" si="116"/>
        <v>-20.331964470536036</v>
      </c>
      <c r="AB787" t="e">
        <f>VLOOKUP($A787,Events!$B:$I,4,FALSE)</f>
        <v>#N/A</v>
      </c>
      <c r="AC787" t="e">
        <f>VLOOKUP($A787,Events!$B:$I,5,FALSE)</f>
        <v>#N/A</v>
      </c>
      <c r="AD787" t="e">
        <f>VLOOKUP($A787,Events!$B:$I,6,FALSE)</f>
        <v>#N/A</v>
      </c>
      <c r="AE787" t="e">
        <f>VLOOKUP($A787,Events!$B:$I,7,FALSE)</f>
        <v>#N/A</v>
      </c>
      <c r="AF787" t="e">
        <f>VLOOKUP($A787,Events!$B:$I,8,FALSE)</f>
        <v>#N/A</v>
      </c>
    </row>
    <row r="788" spans="1:32" ht="15" customHeight="1" x14ac:dyDescent="0.3">
      <c r="A788" s="9" t="s">
        <v>25199</v>
      </c>
      <c r="B788" t="s">
        <v>24952</v>
      </c>
      <c r="C788" t="s">
        <v>24378</v>
      </c>
      <c r="D788" t="s">
        <v>1979</v>
      </c>
      <c r="E788" t="s">
        <v>30</v>
      </c>
      <c r="F788" t="s">
        <v>25222</v>
      </c>
      <c r="G788" s="2" t="s">
        <v>25223</v>
      </c>
      <c r="H788" t="s">
        <v>25</v>
      </c>
      <c r="I788" s="1">
        <v>0</v>
      </c>
      <c r="J788" s="1">
        <v>1</v>
      </c>
      <c r="K788" s="1">
        <v>1</v>
      </c>
      <c r="L788" s="1">
        <v>0</v>
      </c>
      <c r="M788" s="1">
        <v>0</v>
      </c>
      <c r="O788" s="1">
        <f t="shared" si="108"/>
        <v>5</v>
      </c>
      <c r="P788" s="1">
        <f t="shared" si="109"/>
        <v>2</v>
      </c>
      <c r="Q788" s="1">
        <f t="shared" si="110"/>
        <v>0</v>
      </c>
      <c r="R788" s="1">
        <f t="shared" si="111"/>
        <v>3</v>
      </c>
      <c r="S788" s="1">
        <f t="shared" si="112"/>
        <v>0</v>
      </c>
      <c r="T788" s="1">
        <f t="shared" si="113"/>
        <v>0</v>
      </c>
      <c r="U788" s="1">
        <f t="shared" si="114"/>
        <v>0</v>
      </c>
      <c r="V788" s="1">
        <f t="shared" si="115"/>
        <v>2</v>
      </c>
      <c r="W788" s="19">
        <f>VLOOKUP(E788,'Win Rate'!B:I,8,FALSE)</f>
        <v>0.48230088495575218</v>
      </c>
      <c r="X788" s="20">
        <f>VLOOKUP(E788,'Win Rate'!B:J,9,FALSE)</f>
        <v>-12.30374552221522</v>
      </c>
      <c r="Y788" s="18" cm="1">
        <f t="array" ref="Y788">IFERROR(INDEX($Z$2:$Z787,SUMPRODUCT(MAX(ROW($D$2:$D787)*($D788=$D$2:$D787))-1)),_xlfn.IFNA(IF(VLOOKUP(D788,'4.2 Elo (Values)'!A:C,3,FALSE)&gt;0,VLOOKUP(Results!D788,'4.2 Elo (Values)'!A:C,3,FALSE),400),400))</f>
        <v>512.18964422311592</v>
      </c>
      <c r="Z788" s="18">
        <f>Y788+(IFERROR(VLOOKUP(D788,'4.2 Elo (Values)'!A:J,10,FALSE),40)*(V788-(1/(10^(((AVERAGEIFS(Y:Y,A:A,A788)+AVERAGEIFS(X:X,A:A,A788))-(Y788+X788))/400)+1)*O788)))</f>
        <v>495.51567457390996</v>
      </c>
      <c r="AA788" s="18">
        <f t="shared" si="116"/>
        <v>-16.673969649205958</v>
      </c>
      <c r="AB788" t="e">
        <f>VLOOKUP($A788,Events!$B:$I,4,FALSE)</f>
        <v>#N/A</v>
      </c>
      <c r="AC788" t="e">
        <f>VLOOKUP($A788,Events!$B:$I,5,FALSE)</f>
        <v>#N/A</v>
      </c>
      <c r="AD788" t="e">
        <f>VLOOKUP($A788,Events!$B:$I,6,FALSE)</f>
        <v>#N/A</v>
      </c>
      <c r="AE788" t="e">
        <f>VLOOKUP($A788,Events!$B:$I,7,FALSE)</f>
        <v>#N/A</v>
      </c>
      <c r="AF788" t="e">
        <f>VLOOKUP($A788,Events!$B:$I,8,FALSE)</f>
        <v>#N/A</v>
      </c>
    </row>
    <row r="789" spans="1:32" ht="15" customHeight="1" x14ac:dyDescent="0.3">
      <c r="A789" s="9" t="s">
        <v>25199</v>
      </c>
      <c r="B789" t="s">
        <v>24952</v>
      </c>
      <c r="C789" t="s">
        <v>24378</v>
      </c>
      <c r="D789" t="s">
        <v>22890</v>
      </c>
      <c r="E789" t="s">
        <v>49</v>
      </c>
      <c r="F789" t="s">
        <v>50</v>
      </c>
      <c r="G789" s="2" t="s">
        <v>25224</v>
      </c>
      <c r="H789" t="s">
        <v>25</v>
      </c>
      <c r="I789" s="1">
        <v>0</v>
      </c>
      <c r="J789" s="1">
        <v>0</v>
      </c>
      <c r="K789" s="1">
        <v>0</v>
      </c>
      <c r="L789" s="1">
        <v>1</v>
      </c>
      <c r="M789" s="1">
        <v>1</v>
      </c>
      <c r="O789" s="1">
        <f t="shared" si="108"/>
        <v>5</v>
      </c>
      <c r="P789" s="1">
        <f t="shared" si="109"/>
        <v>2</v>
      </c>
      <c r="Q789" s="1">
        <f t="shared" si="110"/>
        <v>0</v>
      </c>
      <c r="R789" s="1">
        <f t="shared" si="111"/>
        <v>3</v>
      </c>
      <c r="S789" s="1">
        <f t="shared" si="112"/>
        <v>0</v>
      </c>
      <c r="T789" s="1">
        <f t="shared" si="113"/>
        <v>0</v>
      </c>
      <c r="U789" s="1">
        <f t="shared" si="114"/>
        <v>0</v>
      </c>
      <c r="V789" s="1">
        <f t="shared" si="115"/>
        <v>2</v>
      </c>
      <c r="W789" s="19">
        <f>VLOOKUP(E789,'Win Rate'!B:I,8,FALSE)</f>
        <v>0.45549738219895286</v>
      </c>
      <c r="X789" s="20">
        <f>VLOOKUP(E789,'Win Rate'!B:J,9,FALSE)</f>
        <v>-31.005634672064751</v>
      </c>
      <c r="Y789" s="18" cm="1">
        <f t="array" ref="Y789">IFERROR(INDEX($Z$2:$Z788,SUMPRODUCT(MAX(ROW($D$2:$D788)*($D789=$D$2:$D788))-1)),_xlfn.IFNA(IF(VLOOKUP(D789,'4.2 Elo (Values)'!A:C,3,FALSE)&gt;0,VLOOKUP(Results!D789,'4.2 Elo (Values)'!A:C,3,FALSE),400),400))</f>
        <v>333.58111091660976</v>
      </c>
      <c r="Z789" s="18">
        <f>Y789+(IFERROR(VLOOKUP(D789,'4.2 Elo (Values)'!A:J,10,FALSE),40)*(V789-(1/(10^(((AVERAGEIFS(Y:Y,A:A,A789)+AVERAGEIFS(X:X,A:A,A789))-(Y789+X789))/400)+1)*O789)))</f>
        <v>343.99839954216515</v>
      </c>
      <c r="AA789" s="18">
        <f t="shared" si="116"/>
        <v>10.417288625555386</v>
      </c>
      <c r="AB789" t="e">
        <f>VLOOKUP($A789,Events!$B:$I,4,FALSE)</f>
        <v>#N/A</v>
      </c>
      <c r="AC789" t="e">
        <f>VLOOKUP($A789,Events!$B:$I,5,FALSE)</f>
        <v>#N/A</v>
      </c>
      <c r="AD789" t="e">
        <f>VLOOKUP($A789,Events!$B:$I,6,FALSE)</f>
        <v>#N/A</v>
      </c>
      <c r="AE789" t="e">
        <f>VLOOKUP($A789,Events!$B:$I,7,FALSE)</f>
        <v>#N/A</v>
      </c>
      <c r="AF789" t="e">
        <f>VLOOKUP($A789,Events!$B:$I,8,FALSE)</f>
        <v>#N/A</v>
      </c>
    </row>
    <row r="790" spans="1:32" ht="15" customHeight="1" x14ac:dyDescent="0.3">
      <c r="A790" s="9" t="s">
        <v>25199</v>
      </c>
      <c r="B790" t="s">
        <v>24952</v>
      </c>
      <c r="C790" t="s">
        <v>24378</v>
      </c>
      <c r="D790" t="s">
        <v>14964</v>
      </c>
      <c r="E790" t="s">
        <v>98</v>
      </c>
      <c r="F790" t="s">
        <v>186</v>
      </c>
      <c r="G790" s="2" t="s">
        <v>25225</v>
      </c>
      <c r="H790" t="s">
        <v>25</v>
      </c>
      <c r="I790" s="1">
        <v>0</v>
      </c>
      <c r="J790" s="1">
        <v>0</v>
      </c>
      <c r="K790" s="1">
        <v>1</v>
      </c>
      <c r="L790" s="1">
        <v>0</v>
      </c>
      <c r="M790" s="1">
        <v>1</v>
      </c>
      <c r="O790" s="1">
        <f t="shared" si="108"/>
        <v>5</v>
      </c>
      <c r="P790" s="1">
        <f t="shared" si="109"/>
        <v>2</v>
      </c>
      <c r="Q790" s="1">
        <f t="shared" si="110"/>
        <v>0</v>
      </c>
      <c r="R790" s="1">
        <f t="shared" si="111"/>
        <v>3</v>
      </c>
      <c r="S790" s="1">
        <f t="shared" si="112"/>
        <v>0</v>
      </c>
      <c r="T790" s="1">
        <f t="shared" si="113"/>
        <v>0</v>
      </c>
      <c r="U790" s="1">
        <f t="shared" si="114"/>
        <v>0</v>
      </c>
      <c r="V790" s="1">
        <f t="shared" si="115"/>
        <v>2</v>
      </c>
      <c r="W790" s="19">
        <f>VLOOKUP(E790,'Win Rate'!B:I,8,FALSE)</f>
        <v>0.53611111111111109</v>
      </c>
      <c r="X790" s="20">
        <f>VLOOKUP(E790,'Win Rate'!B:J,9,FALSE)</f>
        <v>25.136335144076178</v>
      </c>
      <c r="Y790" s="18" cm="1">
        <f t="array" ref="Y790">IFERROR(INDEX($Z$2:$Z789,SUMPRODUCT(MAX(ROW($D$2:$D789)*($D790=$D$2:$D789))-1)),_xlfn.IFNA(IF(VLOOKUP(D790,'4.2 Elo (Values)'!A:C,3,FALSE)&gt;0,VLOOKUP(Results!D790,'4.2 Elo (Values)'!A:C,3,FALSE),400),400))</f>
        <v>385.96307341413592</v>
      </c>
      <c r="Z790" s="18">
        <f>Y790+(IFERROR(VLOOKUP(D790,'4.2 Elo (Values)'!A:J,10,FALSE),40)*(V790-(1/(10^(((AVERAGEIFS(Y:Y,A:A,A790)+AVERAGEIFS(X:X,A:A,A790))-(Y790+X790))/400)+1)*O790)))</f>
        <v>378.03071280411217</v>
      </c>
      <c r="AA790" s="18">
        <f t="shared" si="116"/>
        <v>-7.9323606100237498</v>
      </c>
      <c r="AB790" t="e">
        <f>VLOOKUP($A790,Events!$B:$I,4,FALSE)</f>
        <v>#N/A</v>
      </c>
      <c r="AC790" t="e">
        <f>VLOOKUP($A790,Events!$B:$I,5,FALSE)</f>
        <v>#N/A</v>
      </c>
      <c r="AD790" t="e">
        <f>VLOOKUP($A790,Events!$B:$I,6,FALSE)</f>
        <v>#N/A</v>
      </c>
      <c r="AE790" t="e">
        <f>VLOOKUP($A790,Events!$B:$I,7,FALSE)</f>
        <v>#N/A</v>
      </c>
      <c r="AF790" t="e">
        <f>VLOOKUP($A790,Events!$B:$I,8,FALSE)</f>
        <v>#N/A</v>
      </c>
    </row>
    <row r="791" spans="1:32" ht="15" customHeight="1" x14ac:dyDescent="0.3">
      <c r="A791" s="9" t="s">
        <v>25199</v>
      </c>
      <c r="B791" t="s">
        <v>24952</v>
      </c>
      <c r="C791" t="s">
        <v>24378</v>
      </c>
      <c r="D791" t="s">
        <v>20406</v>
      </c>
      <c r="E791" t="s">
        <v>39</v>
      </c>
      <c r="F791" t="s">
        <v>71</v>
      </c>
      <c r="G791" s="2" t="s">
        <v>25226</v>
      </c>
      <c r="H791" t="s">
        <v>25</v>
      </c>
      <c r="I791" s="1">
        <v>1</v>
      </c>
      <c r="J791" s="1">
        <v>0</v>
      </c>
      <c r="K791" s="1">
        <v>0</v>
      </c>
      <c r="L791" s="1">
        <v>1</v>
      </c>
      <c r="M791" s="1">
        <v>0</v>
      </c>
      <c r="O791" s="1">
        <f t="shared" si="108"/>
        <v>5</v>
      </c>
      <c r="P791" s="1">
        <f t="shared" si="109"/>
        <v>2</v>
      </c>
      <c r="Q791" s="1">
        <f t="shared" si="110"/>
        <v>0</v>
      </c>
      <c r="R791" s="1">
        <f t="shared" si="111"/>
        <v>3</v>
      </c>
      <c r="S791" s="1">
        <f t="shared" si="112"/>
        <v>0</v>
      </c>
      <c r="T791" s="1">
        <f t="shared" si="113"/>
        <v>0</v>
      </c>
      <c r="U791" s="1">
        <f t="shared" si="114"/>
        <v>0</v>
      </c>
      <c r="V791" s="1">
        <f t="shared" si="115"/>
        <v>2</v>
      </c>
      <c r="W791" s="19">
        <f>VLOOKUP(E791,'Win Rate'!B:I,8,FALSE)</f>
        <v>0.42931034482758623</v>
      </c>
      <c r="X791" s="20">
        <f>VLOOKUP(E791,'Win Rate'!B:J,9,FALSE)</f>
        <v>-49.451458671992945</v>
      </c>
      <c r="Y791" s="18" cm="1">
        <f t="array" ref="Y791">IFERROR(INDEX($Z$2:$Z790,SUMPRODUCT(MAX(ROW($D$2:$D790)*($D791=$D$2:$D790))-1)),_xlfn.IFNA(IF(VLOOKUP(D791,'4.2 Elo (Values)'!A:C,3,FALSE)&gt;0,VLOOKUP(Results!D791,'4.2 Elo (Values)'!A:C,3,FALSE),400),400))</f>
        <v>360.26804396701021</v>
      </c>
      <c r="Z791" s="18">
        <f>Y791+(IFERROR(VLOOKUP(D791,'4.2 Elo (Values)'!A:J,10,FALSE),40)*(V791-(1/(10^(((AVERAGEIFS(Y:Y,A:A,A791)+AVERAGEIFS(X:X,A:A,A791))-(Y791+X791))/400)+1)*O791)))</f>
        <v>379.10720532747683</v>
      </c>
      <c r="AA791" s="18">
        <f t="shared" si="116"/>
        <v>18.839161360466619</v>
      </c>
      <c r="AB791" t="e">
        <f>VLOOKUP($A791,Events!$B:$I,4,FALSE)</f>
        <v>#N/A</v>
      </c>
      <c r="AC791" t="e">
        <f>VLOOKUP($A791,Events!$B:$I,5,FALSE)</f>
        <v>#N/A</v>
      </c>
      <c r="AD791" t="e">
        <f>VLOOKUP($A791,Events!$B:$I,6,FALSE)</f>
        <v>#N/A</v>
      </c>
      <c r="AE791" t="e">
        <f>VLOOKUP($A791,Events!$B:$I,7,FALSE)</f>
        <v>#N/A</v>
      </c>
      <c r="AF791" t="e">
        <f>VLOOKUP($A791,Events!$B:$I,8,FALSE)</f>
        <v>#N/A</v>
      </c>
    </row>
    <row r="792" spans="1:32" ht="15" customHeight="1" x14ac:dyDescent="0.3">
      <c r="A792" s="9" t="s">
        <v>25199</v>
      </c>
      <c r="B792" t="s">
        <v>24952</v>
      </c>
      <c r="C792" t="s">
        <v>24378</v>
      </c>
      <c r="D792" t="s">
        <v>19841</v>
      </c>
      <c r="E792" t="s">
        <v>49</v>
      </c>
      <c r="F792" t="s">
        <v>23149</v>
      </c>
      <c r="G792" s="2" t="s">
        <v>25227</v>
      </c>
      <c r="H792" t="s">
        <v>25</v>
      </c>
      <c r="I792" s="1">
        <v>0</v>
      </c>
      <c r="J792" s="1">
        <v>1</v>
      </c>
      <c r="K792" s="1">
        <v>0</v>
      </c>
      <c r="L792" s="1">
        <v>0</v>
      </c>
      <c r="M792" s="1">
        <v>1</v>
      </c>
      <c r="O792" s="1">
        <f t="shared" si="108"/>
        <v>5</v>
      </c>
      <c r="P792" s="1">
        <f t="shared" si="109"/>
        <v>2</v>
      </c>
      <c r="Q792" s="1">
        <f t="shared" si="110"/>
        <v>0</v>
      </c>
      <c r="R792" s="1">
        <f t="shared" si="111"/>
        <v>3</v>
      </c>
      <c r="S792" s="1">
        <f t="shared" si="112"/>
        <v>0</v>
      </c>
      <c r="T792" s="1">
        <f t="shared" si="113"/>
        <v>0</v>
      </c>
      <c r="U792" s="1">
        <f t="shared" si="114"/>
        <v>0</v>
      </c>
      <c r="V792" s="1">
        <f t="shared" si="115"/>
        <v>2</v>
      </c>
      <c r="W792" s="19">
        <f>VLOOKUP(E792,'Win Rate'!B:I,8,FALSE)</f>
        <v>0.45549738219895286</v>
      </c>
      <c r="X792" s="20">
        <f>VLOOKUP(E792,'Win Rate'!B:J,9,FALSE)</f>
        <v>-31.005634672064751</v>
      </c>
      <c r="Y792" s="18" cm="1">
        <f t="array" ref="Y792">IFERROR(INDEX($Z$2:$Z791,SUMPRODUCT(MAX(ROW($D$2:$D791)*($D792=$D$2:$D791))-1)),_xlfn.IFNA(IF(VLOOKUP(D792,'4.2 Elo (Values)'!A:C,3,FALSE)&gt;0,VLOOKUP(Results!D792,'4.2 Elo (Values)'!A:C,3,FALSE),400),400))</f>
        <v>374.82060645917369</v>
      </c>
      <c r="Z792" s="18">
        <f>Y792+(IFERROR(VLOOKUP(D792,'4.2 Elo (Values)'!A:J,10,FALSE),40)*(V792-(1/(10^(((AVERAGEIFS(Y:Y,A:A,A792)+AVERAGEIFS(X:X,A:A,A792))-(Y792+X792))/400)+1)*O792)))</f>
        <v>385.31192650902585</v>
      </c>
      <c r="AA792" s="18">
        <f t="shared" si="116"/>
        <v>10.491320049852163</v>
      </c>
      <c r="AB792" t="e">
        <f>VLOOKUP($A792,Events!$B:$I,4,FALSE)</f>
        <v>#N/A</v>
      </c>
      <c r="AC792" t="e">
        <f>VLOOKUP($A792,Events!$B:$I,5,FALSE)</f>
        <v>#N/A</v>
      </c>
      <c r="AD792" t="e">
        <f>VLOOKUP($A792,Events!$B:$I,6,FALSE)</f>
        <v>#N/A</v>
      </c>
      <c r="AE792" t="e">
        <f>VLOOKUP($A792,Events!$B:$I,7,FALSE)</f>
        <v>#N/A</v>
      </c>
      <c r="AF792" t="e">
        <f>VLOOKUP($A792,Events!$B:$I,8,FALSE)</f>
        <v>#N/A</v>
      </c>
    </row>
    <row r="793" spans="1:32" ht="15" customHeight="1" x14ac:dyDescent="0.3">
      <c r="A793" s="9" t="s">
        <v>25199</v>
      </c>
      <c r="B793" t="s">
        <v>24952</v>
      </c>
      <c r="C793" t="s">
        <v>24378</v>
      </c>
      <c r="D793" t="s">
        <v>1188</v>
      </c>
      <c r="E793" t="s">
        <v>95</v>
      </c>
      <c r="F793" t="s">
        <v>304</v>
      </c>
      <c r="G793" s="2" t="s">
        <v>25228</v>
      </c>
      <c r="H793" t="s">
        <v>25</v>
      </c>
      <c r="I793" s="1">
        <v>0</v>
      </c>
      <c r="J793" s="1">
        <v>0</v>
      </c>
      <c r="K793" s="1">
        <v>1</v>
      </c>
      <c r="L793" s="1">
        <v>1</v>
      </c>
      <c r="M793" s="1">
        <v>0</v>
      </c>
      <c r="O793" s="1">
        <f t="shared" si="108"/>
        <v>5</v>
      </c>
      <c r="P793" s="1">
        <f t="shared" si="109"/>
        <v>2</v>
      </c>
      <c r="Q793" s="1">
        <f t="shared" si="110"/>
        <v>0</v>
      </c>
      <c r="R793" s="1">
        <f t="shared" si="111"/>
        <v>3</v>
      </c>
      <c r="S793" s="1">
        <f t="shared" si="112"/>
        <v>0</v>
      </c>
      <c r="T793" s="1">
        <f t="shared" si="113"/>
        <v>0</v>
      </c>
      <c r="U793" s="1">
        <f t="shared" si="114"/>
        <v>0</v>
      </c>
      <c r="V793" s="1">
        <f t="shared" si="115"/>
        <v>2</v>
      </c>
      <c r="W793" s="19">
        <f>VLOOKUP(E793,'Win Rate'!B:I,8,FALSE)</f>
        <v>0.5084269662921348</v>
      </c>
      <c r="X793" s="20">
        <f>VLOOKUP(E793,'Win Rate'!B:J,9,FALSE)</f>
        <v>5.8562104731559854</v>
      </c>
      <c r="Y793" s="18" cm="1">
        <f t="array" ref="Y793">IFERROR(INDEX($Z$2:$Z792,SUMPRODUCT(MAX(ROW($D$2:$D792)*($D793=$D$2:$D792))-1)),_xlfn.IFNA(IF(VLOOKUP(D793,'4.2 Elo (Values)'!A:C,3,FALSE)&gt;0,VLOOKUP(Results!D793,'4.2 Elo (Values)'!A:C,3,FALSE),400),400))</f>
        <v>518.35657093196835</v>
      </c>
      <c r="Z793" s="18">
        <f>Y793+(IFERROR(VLOOKUP(D793,'4.2 Elo (Values)'!A:J,10,FALSE),40)*(V793-(1/(10^(((AVERAGEIFS(Y:Y,A:A,A793)+AVERAGEIFS(X:X,A:A,A793))-(Y793+X793))/400)+1)*O793)))</f>
        <v>498.28140051461838</v>
      </c>
      <c r="AA793" s="18">
        <f t="shared" si="116"/>
        <v>-20.075170417349966</v>
      </c>
      <c r="AB793" t="e">
        <f>VLOOKUP($A793,Events!$B:$I,4,FALSE)</f>
        <v>#N/A</v>
      </c>
      <c r="AC793" t="e">
        <f>VLOOKUP($A793,Events!$B:$I,5,FALSE)</f>
        <v>#N/A</v>
      </c>
      <c r="AD793" t="e">
        <f>VLOOKUP($A793,Events!$B:$I,6,FALSE)</f>
        <v>#N/A</v>
      </c>
      <c r="AE793" t="e">
        <f>VLOOKUP($A793,Events!$B:$I,7,FALSE)</f>
        <v>#N/A</v>
      </c>
      <c r="AF793" t="e">
        <f>VLOOKUP($A793,Events!$B:$I,8,FALSE)</f>
        <v>#N/A</v>
      </c>
    </row>
    <row r="794" spans="1:32" ht="15" customHeight="1" x14ac:dyDescent="0.3">
      <c r="A794" s="9" t="s">
        <v>25199</v>
      </c>
      <c r="B794" t="s">
        <v>24952</v>
      </c>
      <c r="C794" t="s">
        <v>24378</v>
      </c>
      <c r="D794" t="s">
        <v>10454</v>
      </c>
      <c r="E794" t="s">
        <v>121</v>
      </c>
      <c r="F794" t="s">
        <v>474</v>
      </c>
      <c r="G794" s="2" t="s">
        <v>25229</v>
      </c>
      <c r="H794" t="s">
        <v>25</v>
      </c>
      <c r="I794" s="1">
        <v>0</v>
      </c>
      <c r="J794" s="1">
        <v>1</v>
      </c>
      <c r="K794" s="1">
        <v>0</v>
      </c>
      <c r="L794" s="1">
        <v>1</v>
      </c>
      <c r="M794" s="1">
        <v>0</v>
      </c>
      <c r="O794" s="1">
        <f t="shared" si="108"/>
        <v>5</v>
      </c>
      <c r="P794" s="1">
        <f t="shared" si="109"/>
        <v>2</v>
      </c>
      <c r="Q794" s="1">
        <f t="shared" si="110"/>
        <v>0</v>
      </c>
      <c r="R794" s="1">
        <f t="shared" si="111"/>
        <v>3</v>
      </c>
      <c r="S794" s="1">
        <f t="shared" si="112"/>
        <v>0</v>
      </c>
      <c r="T794" s="1">
        <f t="shared" si="113"/>
        <v>0</v>
      </c>
      <c r="U794" s="1">
        <f t="shared" si="114"/>
        <v>0</v>
      </c>
      <c r="V794" s="1">
        <f t="shared" si="115"/>
        <v>2</v>
      </c>
      <c r="W794" s="19">
        <f>VLOOKUP(E794,'Win Rate'!B:I,8,FALSE)</f>
        <v>0.60373443983402486</v>
      </c>
      <c r="X794" s="20">
        <f>VLOOKUP(E794,'Win Rate'!B:J,9,FALSE)</f>
        <v>73.143848695271856</v>
      </c>
      <c r="Y794" s="18" cm="1">
        <f t="array" ref="Y794">IFERROR(INDEX($Z$2:$Z793,SUMPRODUCT(MAX(ROW($D$2:$D793)*($D794=$D$2:$D793))-1)),_xlfn.IFNA(IF(VLOOKUP(D794,'4.2 Elo (Values)'!A:C,3,FALSE)&gt;0,VLOOKUP(Results!D794,'4.2 Elo (Values)'!A:C,3,FALSE),400),400))</f>
        <v>427.46389831884125</v>
      </c>
      <c r="Z794" s="18">
        <f>Y794+(IFERROR(VLOOKUP(D794,'4.2 Elo (Values)'!A:J,10,FALSE),40)*(V794-(1/(10^(((AVERAGEIFS(Y:Y,A:A,A794)+AVERAGEIFS(X:X,A:A,A794))-(Y794+X794))/400)+1)*O794)))</f>
        <v>410.68792562655949</v>
      </c>
      <c r="AA794" s="18">
        <f t="shared" si="116"/>
        <v>-16.775972692281755</v>
      </c>
      <c r="AB794" t="e">
        <f>VLOOKUP($A794,Events!$B:$I,4,FALSE)</f>
        <v>#N/A</v>
      </c>
      <c r="AC794" t="e">
        <f>VLOOKUP($A794,Events!$B:$I,5,FALSE)</f>
        <v>#N/A</v>
      </c>
      <c r="AD794" t="e">
        <f>VLOOKUP($A794,Events!$B:$I,6,FALSE)</f>
        <v>#N/A</v>
      </c>
      <c r="AE794" t="e">
        <f>VLOOKUP($A794,Events!$B:$I,7,FALSE)</f>
        <v>#N/A</v>
      </c>
      <c r="AF794" t="e">
        <f>VLOOKUP($A794,Events!$B:$I,8,FALSE)</f>
        <v>#N/A</v>
      </c>
    </row>
    <row r="795" spans="1:32" ht="15" customHeight="1" x14ac:dyDescent="0.3">
      <c r="A795" s="9" t="s">
        <v>25199</v>
      </c>
      <c r="B795" t="s">
        <v>24952</v>
      </c>
      <c r="C795" t="s">
        <v>24378</v>
      </c>
      <c r="D795" t="s">
        <v>4417</v>
      </c>
      <c r="E795" t="s">
        <v>95</v>
      </c>
      <c r="F795" t="s">
        <v>304</v>
      </c>
      <c r="G795" s="2" t="s">
        <v>25230</v>
      </c>
      <c r="H795" t="s">
        <v>25</v>
      </c>
      <c r="I795" s="1">
        <v>1</v>
      </c>
      <c r="J795" s="1">
        <v>0</v>
      </c>
      <c r="K795" s="1">
        <v>0</v>
      </c>
      <c r="L795" s="1">
        <v>0</v>
      </c>
      <c r="M795" s="1">
        <v>0</v>
      </c>
      <c r="O795" s="1">
        <f t="shared" si="108"/>
        <v>5</v>
      </c>
      <c r="P795" s="1">
        <f t="shared" si="109"/>
        <v>1</v>
      </c>
      <c r="Q795" s="1">
        <f t="shared" si="110"/>
        <v>0</v>
      </c>
      <c r="R795" s="1">
        <f t="shared" si="111"/>
        <v>4</v>
      </c>
      <c r="S795" s="1">
        <f t="shared" si="112"/>
        <v>0</v>
      </c>
      <c r="T795" s="1">
        <f t="shared" si="113"/>
        <v>0</v>
      </c>
      <c r="U795" s="1">
        <f t="shared" si="114"/>
        <v>0</v>
      </c>
      <c r="V795" s="1">
        <f t="shared" si="115"/>
        <v>1</v>
      </c>
      <c r="W795" s="19">
        <f>VLOOKUP(E795,'Win Rate'!B:I,8,FALSE)</f>
        <v>0.5084269662921348</v>
      </c>
      <c r="X795" s="20">
        <f>VLOOKUP(E795,'Win Rate'!B:J,9,FALSE)</f>
        <v>5.8562104731559854</v>
      </c>
      <c r="Y795" s="18" cm="1">
        <f t="array" ref="Y795">IFERROR(INDEX($Z$2:$Z794,SUMPRODUCT(MAX(ROW($D$2:$D794)*($D795=$D$2:$D794))-1)),_xlfn.IFNA(IF(VLOOKUP(D795,'4.2 Elo (Values)'!A:C,3,FALSE)&gt;0,VLOOKUP(Results!D795,'4.2 Elo (Values)'!A:C,3,FALSE),400),400))</f>
        <v>424.58277685661233</v>
      </c>
      <c r="Z795" s="18">
        <f>Y795+(IFERROR(VLOOKUP(D795,'4.2 Elo (Values)'!A:J,10,FALSE),40)*(V795-(1/(10^(((AVERAGEIFS(Y:Y,A:A,A795)+AVERAGEIFS(X:X,A:A,A795))-(Y795+X795))/400)+1)*O795)))</f>
        <v>371.13373938515025</v>
      </c>
      <c r="AA795" s="18">
        <f t="shared" si="116"/>
        <v>-53.449037471462077</v>
      </c>
      <c r="AB795" t="e">
        <f>VLOOKUP($A795,Events!$B:$I,4,FALSE)</f>
        <v>#N/A</v>
      </c>
      <c r="AC795" t="e">
        <f>VLOOKUP($A795,Events!$B:$I,5,FALSE)</f>
        <v>#N/A</v>
      </c>
      <c r="AD795" t="e">
        <f>VLOOKUP($A795,Events!$B:$I,6,FALSE)</f>
        <v>#N/A</v>
      </c>
      <c r="AE795" t="e">
        <f>VLOOKUP($A795,Events!$B:$I,7,FALSE)</f>
        <v>#N/A</v>
      </c>
      <c r="AF795" t="e">
        <f>VLOOKUP($A795,Events!$B:$I,8,FALSE)</f>
        <v>#N/A</v>
      </c>
    </row>
    <row r="796" spans="1:32" ht="15" customHeight="1" x14ac:dyDescent="0.3">
      <c r="A796" s="9" t="s">
        <v>25199</v>
      </c>
      <c r="B796" t="s">
        <v>24952</v>
      </c>
      <c r="C796" t="s">
        <v>24378</v>
      </c>
      <c r="D796" t="s">
        <v>16723</v>
      </c>
      <c r="E796" t="s">
        <v>73</v>
      </c>
      <c r="F796" t="s">
        <v>24191</v>
      </c>
      <c r="G796" s="2" t="s">
        <v>25231</v>
      </c>
      <c r="H796" t="s">
        <v>25</v>
      </c>
      <c r="I796" s="1">
        <v>1</v>
      </c>
      <c r="J796" s="1">
        <v>0</v>
      </c>
      <c r="K796" s="1">
        <v>0</v>
      </c>
      <c r="L796" s="1">
        <v>0</v>
      </c>
      <c r="M796" s="1">
        <v>0</v>
      </c>
      <c r="O796" s="1">
        <f t="shared" si="108"/>
        <v>5</v>
      </c>
      <c r="P796" s="1">
        <f t="shared" si="109"/>
        <v>1</v>
      </c>
      <c r="Q796" s="1">
        <f t="shared" si="110"/>
        <v>0</v>
      </c>
      <c r="R796" s="1">
        <f t="shared" si="111"/>
        <v>4</v>
      </c>
      <c r="S796" s="1">
        <f t="shared" si="112"/>
        <v>0</v>
      </c>
      <c r="T796" s="1">
        <f t="shared" si="113"/>
        <v>0</v>
      </c>
      <c r="U796" s="1">
        <f t="shared" si="114"/>
        <v>0</v>
      </c>
      <c r="V796" s="1">
        <f t="shared" si="115"/>
        <v>1</v>
      </c>
      <c r="W796" s="19">
        <f>VLOOKUP(E796,'Win Rate'!B:I,8,FALSE)</f>
        <v>0.63010204081632648</v>
      </c>
      <c r="X796" s="20">
        <f>VLOOKUP(E796,'Win Rate'!B:J,9,FALSE)</f>
        <v>92.531580409876298</v>
      </c>
      <c r="Y796" s="18" cm="1">
        <f t="array" ref="Y796">IFERROR(INDEX($Z$2:$Z795,SUMPRODUCT(MAX(ROW($D$2:$D795)*($D796=$D$2:$D795))-1)),_xlfn.IFNA(IF(VLOOKUP(D796,'4.2 Elo (Values)'!A:C,3,FALSE)&gt;0,VLOOKUP(Results!D796,'4.2 Elo (Values)'!A:C,3,FALSE),400),400))</f>
        <v>399.3432636636644</v>
      </c>
      <c r="Z796" s="18">
        <f>Y796+(IFERROR(VLOOKUP(D796,'4.2 Elo (Values)'!A:J,10,FALSE),40)*(V796-(1/(10^(((AVERAGEIFS(Y:Y,A:A,A796)+AVERAGEIFS(X:X,A:A,A796))-(Y796+X796))/400)+1)*O796)))</f>
        <v>363.80493074273005</v>
      </c>
      <c r="AA796" s="18">
        <f t="shared" si="116"/>
        <v>-35.538332920934351</v>
      </c>
      <c r="AB796" t="e">
        <f>VLOOKUP($A796,Events!$B:$I,4,FALSE)</f>
        <v>#N/A</v>
      </c>
      <c r="AC796" t="e">
        <f>VLOOKUP($A796,Events!$B:$I,5,FALSE)</f>
        <v>#N/A</v>
      </c>
      <c r="AD796" t="e">
        <f>VLOOKUP($A796,Events!$B:$I,6,FALSE)</f>
        <v>#N/A</v>
      </c>
      <c r="AE796" t="e">
        <f>VLOOKUP($A796,Events!$B:$I,7,FALSE)</f>
        <v>#N/A</v>
      </c>
      <c r="AF796" t="e">
        <f>VLOOKUP($A796,Events!$B:$I,8,FALSE)</f>
        <v>#N/A</v>
      </c>
    </row>
    <row r="797" spans="1:32" ht="15" customHeight="1" x14ac:dyDescent="0.3">
      <c r="A797" s="9" t="s">
        <v>25199</v>
      </c>
      <c r="B797" t="s">
        <v>24952</v>
      </c>
      <c r="C797" t="s">
        <v>24378</v>
      </c>
      <c r="D797" t="s">
        <v>1202</v>
      </c>
      <c r="E797" t="s">
        <v>181</v>
      </c>
      <c r="F797" t="s">
        <v>24826</v>
      </c>
      <c r="G797" s="2" t="s">
        <v>25232</v>
      </c>
      <c r="H797" t="s">
        <v>25</v>
      </c>
      <c r="I797" s="1">
        <v>0</v>
      </c>
      <c r="J797" s="1">
        <v>0</v>
      </c>
      <c r="K797" s="1">
        <v>0</v>
      </c>
      <c r="L797" s="1">
        <v>1</v>
      </c>
      <c r="M797" s="1">
        <v>0</v>
      </c>
      <c r="O797" s="1">
        <f t="shared" si="108"/>
        <v>5</v>
      </c>
      <c r="P797" s="1">
        <f t="shared" si="109"/>
        <v>1</v>
      </c>
      <c r="Q797" s="1">
        <f t="shared" si="110"/>
        <v>0</v>
      </c>
      <c r="R797" s="1">
        <f t="shared" si="111"/>
        <v>4</v>
      </c>
      <c r="S797" s="1">
        <f t="shared" si="112"/>
        <v>0</v>
      </c>
      <c r="T797" s="1">
        <f t="shared" si="113"/>
        <v>0</v>
      </c>
      <c r="U797" s="1">
        <f t="shared" si="114"/>
        <v>0</v>
      </c>
      <c r="V797" s="1">
        <f t="shared" si="115"/>
        <v>1</v>
      </c>
      <c r="W797" s="19">
        <f>VLOOKUP(E797,'Win Rate'!B:I,8,FALSE)</f>
        <v>0.46694214876033058</v>
      </c>
      <c r="X797" s="20">
        <f>VLOOKUP(E797,'Win Rate'!B:J,9,FALSE)</f>
        <v>-23.004506726331698</v>
      </c>
      <c r="Y797" s="18" cm="1">
        <f t="array" ref="Y797">IFERROR(INDEX($Z$2:$Z796,SUMPRODUCT(MAX(ROW($D$2:$D796)*($D797=$D$2:$D796))-1)),_xlfn.IFNA(IF(VLOOKUP(D797,'4.2 Elo (Values)'!A:C,3,FALSE)&gt;0,VLOOKUP(Results!D797,'4.2 Elo (Values)'!A:C,3,FALSE),400),400))</f>
        <v>525.9067234284164</v>
      </c>
      <c r="Z797" s="18">
        <f>Y797+(IFERROR(VLOOKUP(D797,'4.2 Elo (Values)'!A:J,10,FALSE),40)*(V797-(1/(10^(((AVERAGEIFS(Y:Y,A:A,A797)+AVERAGEIFS(X:X,A:A,A797))-(Y797+X797))/400)+1)*O797)))</f>
        <v>488.8069088512699</v>
      </c>
      <c r="AA797" s="18">
        <f t="shared" si="116"/>
        <v>-37.099814577146503</v>
      </c>
      <c r="AB797" t="e">
        <f>VLOOKUP($A797,Events!$B:$I,4,FALSE)</f>
        <v>#N/A</v>
      </c>
      <c r="AC797" t="e">
        <f>VLOOKUP($A797,Events!$B:$I,5,FALSE)</f>
        <v>#N/A</v>
      </c>
      <c r="AD797" t="e">
        <f>VLOOKUP($A797,Events!$B:$I,6,FALSE)</f>
        <v>#N/A</v>
      </c>
      <c r="AE797" t="e">
        <f>VLOOKUP($A797,Events!$B:$I,7,FALSE)</f>
        <v>#N/A</v>
      </c>
      <c r="AF797" t="e">
        <f>VLOOKUP($A797,Events!$B:$I,8,FALSE)</f>
        <v>#N/A</v>
      </c>
    </row>
    <row r="798" spans="1:32" ht="15" customHeight="1" x14ac:dyDescent="0.3">
      <c r="A798" s="9" t="s">
        <v>25199</v>
      </c>
      <c r="B798" t="s">
        <v>24952</v>
      </c>
      <c r="C798" t="s">
        <v>24378</v>
      </c>
      <c r="D798" t="s">
        <v>23000</v>
      </c>
      <c r="E798" t="s">
        <v>77</v>
      </c>
      <c r="F798" t="s">
        <v>24976</v>
      </c>
      <c r="G798" s="2" t="s">
        <v>25233</v>
      </c>
      <c r="H798" t="s">
        <v>25</v>
      </c>
      <c r="I798" s="1">
        <v>0</v>
      </c>
      <c r="J798" s="1">
        <v>0</v>
      </c>
      <c r="K798" s="1">
        <v>1</v>
      </c>
      <c r="L798" s="1">
        <v>0</v>
      </c>
      <c r="M798" s="1">
        <v>0</v>
      </c>
      <c r="O798" s="1">
        <f t="shared" si="108"/>
        <v>5</v>
      </c>
      <c r="P798" s="1">
        <f t="shared" si="109"/>
        <v>1</v>
      </c>
      <c r="Q798" s="1">
        <f t="shared" si="110"/>
        <v>0</v>
      </c>
      <c r="R798" s="1">
        <f t="shared" si="111"/>
        <v>4</v>
      </c>
      <c r="S798" s="1">
        <f t="shared" si="112"/>
        <v>0</v>
      </c>
      <c r="T798" s="1">
        <f t="shared" si="113"/>
        <v>0</v>
      </c>
      <c r="U798" s="1">
        <f t="shared" si="114"/>
        <v>0</v>
      </c>
      <c r="V798" s="1">
        <f t="shared" si="115"/>
        <v>1</v>
      </c>
      <c r="W798" s="19">
        <f>VLOOKUP(E798,'Win Rate'!B:I,8,FALSE)</f>
        <v>0.56799999999999995</v>
      </c>
      <c r="X798" s="20">
        <f>VLOOKUP(E798,'Win Rate'!B:J,9,FALSE)</f>
        <v>47.545835558442661</v>
      </c>
      <c r="Y798" s="18" cm="1">
        <f t="array" ref="Y798">IFERROR(INDEX($Z$2:$Z797,SUMPRODUCT(MAX(ROW($D$2:$D797)*($D798=$D$2:$D797))-1)),_xlfn.IFNA(IF(VLOOKUP(D798,'4.2 Elo (Values)'!A:C,3,FALSE)&gt;0,VLOOKUP(Results!D798,'4.2 Elo (Values)'!A:C,3,FALSE),400),400))</f>
        <v>271.6866940064736</v>
      </c>
      <c r="Z798" s="18">
        <f>Y798+(IFERROR(VLOOKUP(D798,'4.2 Elo (Values)'!A:J,10,FALSE),40)*(V798-(1/(10^(((AVERAGEIFS(Y:Y,A:A,A798)+AVERAGEIFS(X:X,A:A,A798))-(Y798+X798))/400)+1)*O798)))</f>
        <v>271.6866940064736</v>
      </c>
      <c r="AA798" s="18">
        <f t="shared" si="116"/>
        <v>0</v>
      </c>
      <c r="AB798" t="e">
        <f>VLOOKUP($A798,Events!$B:$I,4,FALSE)</f>
        <v>#N/A</v>
      </c>
      <c r="AC798" t="e">
        <f>VLOOKUP($A798,Events!$B:$I,5,FALSE)</f>
        <v>#N/A</v>
      </c>
      <c r="AD798" t="e">
        <f>VLOOKUP($A798,Events!$B:$I,6,FALSE)</f>
        <v>#N/A</v>
      </c>
      <c r="AE798" t="e">
        <f>VLOOKUP($A798,Events!$B:$I,7,FALSE)</f>
        <v>#N/A</v>
      </c>
      <c r="AF798" t="e">
        <f>VLOOKUP($A798,Events!$B:$I,8,FALSE)</f>
        <v>#N/A</v>
      </c>
    </row>
    <row r="799" spans="1:32" ht="15" customHeight="1" x14ac:dyDescent="0.3">
      <c r="A799" s="9" t="s">
        <v>25199</v>
      </c>
      <c r="B799" t="s">
        <v>24952</v>
      </c>
      <c r="C799" t="s">
        <v>24378</v>
      </c>
      <c r="D799" t="s">
        <v>22092</v>
      </c>
      <c r="E799" t="s">
        <v>20</v>
      </c>
      <c r="F799" t="s">
        <v>108</v>
      </c>
      <c r="G799" s="2" t="s">
        <v>25234</v>
      </c>
      <c r="H799" t="s">
        <v>25</v>
      </c>
      <c r="I799" s="1">
        <v>0</v>
      </c>
      <c r="J799" s="1">
        <v>0</v>
      </c>
      <c r="K799" s="1">
        <v>0</v>
      </c>
      <c r="L799" s="1">
        <v>0</v>
      </c>
      <c r="M799" s="1">
        <v>1</v>
      </c>
      <c r="O799" s="1">
        <f t="shared" si="108"/>
        <v>5</v>
      </c>
      <c r="P799" s="1">
        <f t="shared" si="109"/>
        <v>1</v>
      </c>
      <c r="Q799" s="1">
        <f t="shared" si="110"/>
        <v>0</v>
      </c>
      <c r="R799" s="1">
        <f t="shared" si="111"/>
        <v>4</v>
      </c>
      <c r="S799" s="1">
        <f t="shared" si="112"/>
        <v>0</v>
      </c>
      <c r="T799" s="1">
        <f t="shared" si="113"/>
        <v>0</v>
      </c>
      <c r="U799" s="1">
        <f t="shared" si="114"/>
        <v>0</v>
      </c>
      <c r="V799" s="1">
        <f t="shared" si="115"/>
        <v>1</v>
      </c>
      <c r="W799" s="19">
        <f>VLOOKUP(E799,'Win Rate'!B:I,8,FALSE)</f>
        <v>0.41608391608391609</v>
      </c>
      <c r="X799" s="20">
        <f>VLOOKUP(E799,'Win Rate'!B:J,9,FALSE)</f>
        <v>-58.867803902021024</v>
      </c>
      <c r="Y799" s="18" cm="1">
        <f t="array" ref="Y799">IFERROR(INDEX($Z$2:$Z798,SUMPRODUCT(MAX(ROW($D$2:$D798)*($D799=$D$2:$D798))-1)),_xlfn.IFNA(IF(VLOOKUP(D799,'4.2 Elo (Values)'!A:C,3,FALSE)&gt;0,VLOOKUP(Results!D799,'4.2 Elo (Values)'!A:C,3,FALSE),400),400))</f>
        <v>334.74427849547862</v>
      </c>
      <c r="Z799" s="18">
        <f>Y799+(IFERROR(VLOOKUP(D799,'4.2 Elo (Values)'!A:J,10,FALSE),40)*(V799-(1/(10^(((AVERAGEIFS(Y:Y,A:A,A799)+AVERAGEIFS(X:X,A:A,A799))-(Y799+X799))/400)+1)*O799)))</f>
        <v>321.77542999094987</v>
      </c>
      <c r="AA799" s="18">
        <f t="shared" si="116"/>
        <v>-12.968848504528751</v>
      </c>
      <c r="AB799" t="e">
        <f>VLOOKUP($A799,Events!$B:$I,4,FALSE)</f>
        <v>#N/A</v>
      </c>
      <c r="AC799" t="e">
        <f>VLOOKUP($A799,Events!$B:$I,5,FALSE)</f>
        <v>#N/A</v>
      </c>
      <c r="AD799" t="e">
        <f>VLOOKUP($A799,Events!$B:$I,6,FALSE)</f>
        <v>#N/A</v>
      </c>
      <c r="AE799" t="e">
        <f>VLOOKUP($A799,Events!$B:$I,7,FALSE)</f>
        <v>#N/A</v>
      </c>
      <c r="AF799" t="e">
        <f>VLOOKUP($A799,Events!$B:$I,8,FALSE)</f>
        <v>#N/A</v>
      </c>
    </row>
    <row r="800" spans="1:32" ht="15" customHeight="1" x14ac:dyDescent="0.3">
      <c r="A800" s="9" t="s">
        <v>25199</v>
      </c>
      <c r="B800" t="s">
        <v>24952</v>
      </c>
      <c r="C800" t="s">
        <v>24378</v>
      </c>
      <c r="D800" t="s">
        <v>25235</v>
      </c>
      <c r="E800" t="s">
        <v>73</v>
      </c>
      <c r="F800" t="s">
        <v>25139</v>
      </c>
      <c r="G800" s="2" t="s">
        <v>25236</v>
      </c>
      <c r="H800" t="s">
        <v>25</v>
      </c>
      <c r="I800" s="1">
        <v>0</v>
      </c>
      <c r="J800" s="1">
        <v>0</v>
      </c>
      <c r="K800" s="1">
        <v>1</v>
      </c>
      <c r="L800" s="1">
        <v>0</v>
      </c>
      <c r="M800" s="1">
        <v>0</v>
      </c>
      <c r="O800" s="1">
        <f t="shared" si="108"/>
        <v>5</v>
      </c>
      <c r="P800" s="1">
        <f t="shared" si="109"/>
        <v>1</v>
      </c>
      <c r="Q800" s="1">
        <f t="shared" si="110"/>
        <v>0</v>
      </c>
      <c r="R800" s="1">
        <f t="shared" si="111"/>
        <v>4</v>
      </c>
      <c r="S800" s="1">
        <f t="shared" si="112"/>
        <v>0</v>
      </c>
      <c r="T800" s="1">
        <f t="shared" si="113"/>
        <v>0</v>
      </c>
      <c r="U800" s="1">
        <f t="shared" si="114"/>
        <v>0</v>
      </c>
      <c r="V800" s="1">
        <f t="shared" si="115"/>
        <v>1</v>
      </c>
      <c r="W800" s="19">
        <f>VLOOKUP(E800,'Win Rate'!B:I,8,FALSE)</f>
        <v>0.63010204081632648</v>
      </c>
      <c r="X800" s="20">
        <f>VLOOKUP(E800,'Win Rate'!B:J,9,FALSE)</f>
        <v>92.531580409876298</v>
      </c>
      <c r="Y800" s="18" cm="1">
        <f t="array" ref="Y800">IFERROR(INDEX($Z$2:$Z799,SUMPRODUCT(MAX(ROW($D$2:$D799)*($D800=$D$2:$D799))-1)),_xlfn.IFNA(IF(VLOOKUP(D800,'4.2 Elo (Values)'!A:C,3,FALSE)&gt;0,VLOOKUP(Results!D800,'4.2 Elo (Values)'!A:C,3,FALSE),400),400))</f>
        <v>400</v>
      </c>
      <c r="Z800" s="18">
        <f>Y800+(IFERROR(VLOOKUP(D800,'4.2 Elo (Values)'!A:J,10,FALSE),40)*(V800-(1/(10^(((AVERAGEIFS(Y:Y,A:A,A800)+AVERAGEIFS(X:X,A:A,A800))-(Y800+X800))/400)+1)*O800)))</f>
        <v>328.73666873348219</v>
      </c>
      <c r="AA800" s="18">
        <f t="shared" si="116"/>
        <v>-71.26333126651781</v>
      </c>
      <c r="AB800" t="e">
        <f>VLOOKUP($A800,Events!$B:$I,4,FALSE)</f>
        <v>#N/A</v>
      </c>
      <c r="AC800" t="e">
        <f>VLOOKUP($A800,Events!$B:$I,5,FALSE)</f>
        <v>#N/A</v>
      </c>
      <c r="AD800" t="e">
        <f>VLOOKUP($A800,Events!$B:$I,6,FALSE)</f>
        <v>#N/A</v>
      </c>
      <c r="AE800" t="e">
        <f>VLOOKUP($A800,Events!$B:$I,7,FALSE)</f>
        <v>#N/A</v>
      </c>
      <c r="AF800" t="e">
        <f>VLOOKUP($A800,Events!$B:$I,8,FALSE)</f>
        <v>#N/A</v>
      </c>
    </row>
    <row r="801" spans="1:32" ht="15" customHeight="1" x14ac:dyDescent="0.3">
      <c r="A801" s="9" t="s">
        <v>25199</v>
      </c>
      <c r="B801" t="s">
        <v>24952</v>
      </c>
      <c r="C801" t="s">
        <v>24378</v>
      </c>
      <c r="D801" t="s">
        <v>16945</v>
      </c>
      <c r="E801" t="s">
        <v>22</v>
      </c>
      <c r="F801" t="s">
        <v>23</v>
      </c>
      <c r="G801" s="2" t="s">
        <v>25237</v>
      </c>
      <c r="H801" t="s">
        <v>25</v>
      </c>
      <c r="I801" s="1">
        <v>0</v>
      </c>
      <c r="J801" s="1">
        <v>0</v>
      </c>
      <c r="K801" s="1">
        <v>0</v>
      </c>
      <c r="L801" s="1">
        <v>0</v>
      </c>
      <c r="M801" s="1">
        <v>0</v>
      </c>
      <c r="O801" s="1">
        <f t="shared" si="108"/>
        <v>5</v>
      </c>
      <c r="P801" s="1">
        <f t="shared" si="109"/>
        <v>0</v>
      </c>
      <c r="Q801" s="1">
        <f t="shared" si="110"/>
        <v>0</v>
      </c>
      <c r="R801" s="1">
        <f t="shared" si="111"/>
        <v>5</v>
      </c>
      <c r="S801" s="1">
        <f t="shared" si="112"/>
        <v>0</v>
      </c>
      <c r="T801" s="1">
        <f t="shared" si="113"/>
        <v>0</v>
      </c>
      <c r="U801" s="1">
        <f t="shared" si="114"/>
        <v>0</v>
      </c>
      <c r="V801" s="1">
        <f t="shared" si="115"/>
        <v>0</v>
      </c>
      <c r="W801" s="19">
        <f>VLOOKUP(E801,'Win Rate'!B:I,8,FALSE)</f>
        <v>0.5028490028490028</v>
      </c>
      <c r="X801" s="20">
        <f>VLOOKUP(E801,'Win Rate'!B:J,9,FALSE)</f>
        <v>1.9797113714570256</v>
      </c>
      <c r="Y801" s="18" cm="1">
        <f t="array" ref="Y801">IFERROR(INDEX($Z$2:$Z800,SUMPRODUCT(MAX(ROW($D$2:$D800)*($D801=$D$2:$D800))-1)),_xlfn.IFNA(IF(VLOOKUP(D801,'4.2 Elo (Values)'!A:C,3,FALSE)&gt;0,VLOOKUP(Results!D801,'4.2 Elo (Values)'!A:C,3,FALSE),400),400))</f>
        <v>379.3217349567351</v>
      </c>
      <c r="Z801" s="18">
        <f>Y801+(IFERROR(VLOOKUP(D801,'4.2 Elo (Values)'!A:J,10,FALSE),40)*(V801-(1/(10^(((AVERAGEIFS(Y:Y,A:A,A801)+AVERAGEIFS(X:X,A:A,A801))-(Y801+X801))/400)+1)*O801)))</f>
        <v>299.73420040751591</v>
      </c>
      <c r="AA801" s="18">
        <f t="shared" si="116"/>
        <v>-79.587534549219185</v>
      </c>
      <c r="AB801" t="e">
        <f>VLOOKUP($A801,Events!$B:$I,4,FALSE)</f>
        <v>#N/A</v>
      </c>
      <c r="AC801" t="e">
        <f>VLOOKUP($A801,Events!$B:$I,5,FALSE)</f>
        <v>#N/A</v>
      </c>
      <c r="AD801" t="e">
        <f>VLOOKUP($A801,Events!$B:$I,6,FALSE)</f>
        <v>#N/A</v>
      </c>
      <c r="AE801" t="e">
        <f>VLOOKUP($A801,Events!$B:$I,7,FALSE)</f>
        <v>#N/A</v>
      </c>
      <c r="AF801" t="e">
        <f>VLOOKUP($A801,Events!$B:$I,8,FALSE)</f>
        <v>#N/A</v>
      </c>
    </row>
    <row r="802" spans="1:32" ht="15" customHeight="1" x14ac:dyDescent="0.3">
      <c r="A802" s="9" t="s">
        <v>25238</v>
      </c>
      <c r="B802" t="s">
        <v>24952</v>
      </c>
      <c r="C802" t="s">
        <v>24190</v>
      </c>
      <c r="D802" t="s">
        <v>251</v>
      </c>
      <c r="E802" t="s">
        <v>24208</v>
      </c>
      <c r="F802" t="s">
        <v>12</v>
      </c>
      <c r="G802" s="2" t="s">
        <v>25239</v>
      </c>
      <c r="H802" t="s">
        <v>25</v>
      </c>
      <c r="I802" s="1">
        <v>1</v>
      </c>
      <c r="J802" s="1">
        <v>1</v>
      </c>
      <c r="K802" s="1">
        <v>1</v>
      </c>
      <c r="L802" s="1">
        <v>1</v>
      </c>
      <c r="M802" s="1">
        <v>1</v>
      </c>
      <c r="O802" s="1">
        <f t="shared" si="108"/>
        <v>5</v>
      </c>
      <c r="P802" s="1">
        <f t="shared" si="109"/>
        <v>5</v>
      </c>
      <c r="Q802" s="1">
        <f t="shared" si="110"/>
        <v>0</v>
      </c>
      <c r="R802" s="1">
        <f t="shared" si="111"/>
        <v>0</v>
      </c>
      <c r="S802" s="1">
        <f t="shared" si="112"/>
        <v>1</v>
      </c>
      <c r="T802" s="1">
        <f t="shared" si="113"/>
        <v>1</v>
      </c>
      <c r="U802" s="1">
        <f t="shared" si="114"/>
        <v>1</v>
      </c>
      <c r="V802" s="1">
        <f t="shared" si="115"/>
        <v>5</v>
      </c>
      <c r="W802" s="19">
        <f>VLOOKUP(E802,'Win Rate'!B:I,8,FALSE)</f>
        <v>0.46802325581395349</v>
      </c>
      <c r="X802" s="20">
        <f>VLOOKUP(E802,'Win Rate'!B:J,9,FALSE)</f>
        <v>-22.250085479431931</v>
      </c>
      <c r="Y802" s="18" cm="1">
        <f t="array" ref="Y802">IFERROR(INDEX($Z$2:$Z801,SUMPRODUCT(MAX(ROW($D$2:$D801)*($D802=$D$2:$D801))-1)),_xlfn.IFNA(IF(VLOOKUP(D802,'4.2 Elo (Values)'!A:C,3,FALSE)&gt;0,VLOOKUP(Results!D802,'4.2 Elo (Values)'!A:C,3,FALSE),400),400))</f>
        <v>420.28417599987438</v>
      </c>
      <c r="Z802" s="18">
        <f>Y802+(IFERROR(VLOOKUP(D802,'4.2 Elo (Values)'!A:J,10,FALSE),40)*(V802-(1/(10^(((AVERAGEIFS(Y:Y,A:A,A802)+AVERAGEIFS(X:X,A:A,A802))-(Y802+X802))/400)+1)*O802)))</f>
        <v>476.06750972206532</v>
      </c>
      <c r="AA802" s="18">
        <f t="shared" si="116"/>
        <v>55.783333722190946</v>
      </c>
      <c r="AB802" t="e">
        <f>VLOOKUP($A802,Events!$B:$I,4,FALSE)</f>
        <v>#N/A</v>
      </c>
      <c r="AC802" t="e">
        <f>VLOOKUP($A802,Events!$B:$I,5,FALSE)</f>
        <v>#N/A</v>
      </c>
      <c r="AD802" t="e">
        <f>VLOOKUP($A802,Events!$B:$I,6,FALSE)</f>
        <v>#N/A</v>
      </c>
      <c r="AE802" t="e">
        <f>VLOOKUP($A802,Events!$B:$I,7,FALSE)</f>
        <v>#N/A</v>
      </c>
      <c r="AF802" t="e">
        <f>VLOOKUP($A802,Events!$B:$I,8,FALSE)</f>
        <v>#N/A</v>
      </c>
    </row>
    <row r="803" spans="1:32" ht="15" customHeight="1" x14ac:dyDescent="0.3">
      <c r="A803" s="9" t="s">
        <v>25238</v>
      </c>
      <c r="B803" t="s">
        <v>24952</v>
      </c>
      <c r="C803" t="s">
        <v>24190</v>
      </c>
      <c r="D803" t="s">
        <v>991</v>
      </c>
      <c r="E803" t="s">
        <v>121</v>
      </c>
      <c r="F803" t="s">
        <v>122</v>
      </c>
      <c r="G803" s="2" t="s">
        <v>25240</v>
      </c>
      <c r="H803" t="s">
        <v>25</v>
      </c>
      <c r="I803" s="1">
        <v>1</v>
      </c>
      <c r="J803" s="1">
        <v>1</v>
      </c>
      <c r="K803" s="1">
        <v>1</v>
      </c>
      <c r="L803" s="1">
        <v>1</v>
      </c>
      <c r="M803" s="1">
        <v>0</v>
      </c>
      <c r="O803" s="1">
        <f t="shared" si="108"/>
        <v>5</v>
      </c>
      <c r="P803" s="1">
        <f t="shared" si="109"/>
        <v>4</v>
      </c>
      <c r="Q803" s="1">
        <f t="shared" si="110"/>
        <v>0</v>
      </c>
      <c r="R803" s="1">
        <f t="shared" si="111"/>
        <v>1</v>
      </c>
      <c r="S803" s="1">
        <f t="shared" si="112"/>
        <v>1</v>
      </c>
      <c r="T803" s="1">
        <f t="shared" si="113"/>
        <v>1</v>
      </c>
      <c r="U803" s="1">
        <f t="shared" si="114"/>
        <v>0</v>
      </c>
      <c r="V803" s="1">
        <f t="shared" si="115"/>
        <v>4</v>
      </c>
      <c r="W803" s="19">
        <f>VLOOKUP(E803,'Win Rate'!B:I,8,FALSE)</f>
        <v>0.60373443983402486</v>
      </c>
      <c r="X803" s="20">
        <f>VLOOKUP(E803,'Win Rate'!B:J,9,FALSE)</f>
        <v>73.143848695271856</v>
      </c>
      <c r="Y803" s="18" cm="1">
        <f t="array" ref="Y803">IFERROR(INDEX($Z$2:$Z802,SUMPRODUCT(MAX(ROW($D$2:$D802)*($D803=$D$2:$D802))-1)),_xlfn.IFNA(IF(VLOOKUP(D803,'4.2 Elo (Values)'!A:C,3,FALSE)&gt;0,VLOOKUP(Results!D803,'4.2 Elo (Values)'!A:C,3,FALSE),400),400))</f>
        <v>531.26108885413669</v>
      </c>
      <c r="Z803" s="18">
        <f>Y803+(IFERROR(VLOOKUP(D803,'4.2 Elo (Values)'!A:J,10,FALSE),40)*(V803-(1/(10^(((AVERAGEIFS(Y:Y,A:A,A803)+AVERAGEIFS(X:X,A:A,A803))-(Y803+X803))/400)+1)*O803)))</f>
        <v>546.81338314867537</v>
      </c>
      <c r="AA803" s="18">
        <f t="shared" si="116"/>
        <v>15.552294294538683</v>
      </c>
      <c r="AB803" t="e">
        <f>VLOOKUP($A803,Events!$B:$I,4,FALSE)</f>
        <v>#N/A</v>
      </c>
      <c r="AC803" t="e">
        <f>VLOOKUP($A803,Events!$B:$I,5,FALSE)</f>
        <v>#N/A</v>
      </c>
      <c r="AD803" t="e">
        <f>VLOOKUP($A803,Events!$B:$I,6,FALSE)</f>
        <v>#N/A</v>
      </c>
      <c r="AE803" t="e">
        <f>VLOOKUP($A803,Events!$B:$I,7,FALSE)</f>
        <v>#N/A</v>
      </c>
      <c r="AF803" t="e">
        <f>VLOOKUP($A803,Events!$B:$I,8,FALSE)</f>
        <v>#N/A</v>
      </c>
    </row>
    <row r="804" spans="1:32" ht="15" customHeight="1" x14ac:dyDescent="0.3">
      <c r="A804" s="9" t="s">
        <v>25238</v>
      </c>
      <c r="B804" t="s">
        <v>24952</v>
      </c>
      <c r="C804" t="s">
        <v>24190</v>
      </c>
      <c r="D804" t="s">
        <v>243</v>
      </c>
      <c r="E804" t="s">
        <v>20</v>
      </c>
      <c r="F804" t="s">
        <v>24971</v>
      </c>
      <c r="G804" s="2" t="s">
        <v>25241</v>
      </c>
      <c r="H804" t="s">
        <v>25</v>
      </c>
      <c r="I804" s="1">
        <v>1</v>
      </c>
      <c r="J804" s="1">
        <v>1</v>
      </c>
      <c r="K804" s="1">
        <v>1</v>
      </c>
      <c r="L804" s="1">
        <v>0</v>
      </c>
      <c r="M804" s="1">
        <v>1</v>
      </c>
      <c r="O804" s="1">
        <f t="shared" si="108"/>
        <v>5</v>
      </c>
      <c r="P804" s="1">
        <f t="shared" si="109"/>
        <v>4</v>
      </c>
      <c r="Q804" s="1">
        <f t="shared" si="110"/>
        <v>0</v>
      </c>
      <c r="R804" s="1">
        <f t="shared" si="111"/>
        <v>1</v>
      </c>
      <c r="S804" s="1">
        <f t="shared" si="112"/>
        <v>1</v>
      </c>
      <c r="T804" s="1">
        <f t="shared" si="113"/>
        <v>0</v>
      </c>
      <c r="U804" s="1">
        <f t="shared" si="114"/>
        <v>0</v>
      </c>
      <c r="V804" s="1">
        <f t="shared" si="115"/>
        <v>4</v>
      </c>
      <c r="W804" s="19">
        <f>VLOOKUP(E804,'Win Rate'!B:I,8,FALSE)</f>
        <v>0.41608391608391609</v>
      </c>
      <c r="X804" s="20">
        <f>VLOOKUP(E804,'Win Rate'!B:J,9,FALSE)</f>
        <v>-58.867803902021024</v>
      </c>
      <c r="Y804" s="18" cm="1">
        <f t="array" ref="Y804">IFERROR(INDEX($Z$2:$Z803,SUMPRODUCT(MAX(ROW($D$2:$D803)*($D804=$D$2:$D803))-1)),_xlfn.IFNA(IF(VLOOKUP(D804,'4.2 Elo (Values)'!A:C,3,FALSE)&gt;0,VLOOKUP(Results!D804,'4.2 Elo (Values)'!A:C,3,FALSE),400),400))</f>
        <v>775.0152860794982</v>
      </c>
      <c r="Z804" s="18">
        <f>Y804+(IFERROR(VLOOKUP(D804,'4.2 Elo (Values)'!A:J,10,FALSE),40)*(V804-(1/(10^(((AVERAGEIFS(Y:Y,A:A,A804)+AVERAGEIFS(X:X,A:A,A804))-(Y804+X804))/400)+1)*O804)))</f>
        <v>771.82974304726179</v>
      </c>
      <c r="AA804" s="18">
        <f t="shared" si="116"/>
        <v>-3.18554303223641</v>
      </c>
      <c r="AB804" t="e">
        <f>VLOOKUP($A804,Events!$B:$I,4,FALSE)</f>
        <v>#N/A</v>
      </c>
      <c r="AC804" t="e">
        <f>VLOOKUP($A804,Events!$B:$I,5,FALSE)</f>
        <v>#N/A</v>
      </c>
      <c r="AD804" t="e">
        <f>VLOOKUP($A804,Events!$B:$I,6,FALSE)</f>
        <v>#N/A</v>
      </c>
      <c r="AE804" t="e">
        <f>VLOOKUP($A804,Events!$B:$I,7,FALSE)</f>
        <v>#N/A</v>
      </c>
      <c r="AF804" t="e">
        <f>VLOOKUP($A804,Events!$B:$I,8,FALSE)</f>
        <v>#N/A</v>
      </c>
    </row>
    <row r="805" spans="1:32" ht="15" customHeight="1" x14ac:dyDescent="0.3">
      <c r="A805" s="9" t="s">
        <v>25238</v>
      </c>
      <c r="B805" t="s">
        <v>24952</v>
      </c>
      <c r="C805" t="s">
        <v>24190</v>
      </c>
      <c r="D805" t="s">
        <v>605</v>
      </c>
      <c r="E805" t="s">
        <v>146</v>
      </c>
      <c r="F805" t="s">
        <v>220</v>
      </c>
      <c r="G805" s="2" t="s">
        <v>25242</v>
      </c>
      <c r="H805" t="s">
        <v>25</v>
      </c>
      <c r="I805" s="1">
        <v>1</v>
      </c>
      <c r="J805" s="1">
        <v>1</v>
      </c>
      <c r="K805" s="1">
        <v>1</v>
      </c>
      <c r="L805" s="1">
        <v>0</v>
      </c>
      <c r="M805" s="1">
        <v>1</v>
      </c>
      <c r="O805" s="1">
        <f t="shared" si="108"/>
        <v>5</v>
      </c>
      <c r="P805" s="1">
        <f t="shared" si="109"/>
        <v>4</v>
      </c>
      <c r="Q805" s="1">
        <f t="shared" si="110"/>
        <v>0</v>
      </c>
      <c r="R805" s="1">
        <f t="shared" si="111"/>
        <v>1</v>
      </c>
      <c r="S805" s="1">
        <f t="shared" si="112"/>
        <v>1</v>
      </c>
      <c r="T805" s="1">
        <f t="shared" si="113"/>
        <v>0</v>
      </c>
      <c r="U805" s="1">
        <f t="shared" si="114"/>
        <v>0</v>
      </c>
      <c r="V805" s="1">
        <f t="shared" si="115"/>
        <v>4</v>
      </c>
      <c r="W805" s="19">
        <f>VLOOKUP(E805,'Win Rate'!B:I,8,FALSE)</f>
        <v>0.48071216617210683</v>
      </c>
      <c r="X805" s="20">
        <f>VLOOKUP(E805,'Win Rate'!B:J,9,FALSE)</f>
        <v>-13.409213657465418</v>
      </c>
      <c r="Y805" s="18" cm="1">
        <f t="array" ref="Y805">IFERROR(INDEX($Z$2:$Z804,SUMPRODUCT(MAX(ROW($D$2:$D804)*($D805=$D$2:$D804))-1)),_xlfn.IFNA(IF(VLOOKUP(D805,'4.2 Elo (Values)'!A:C,3,FALSE)&gt;0,VLOOKUP(Results!D805,'4.2 Elo (Values)'!A:C,3,FALSE),400),400))</f>
        <v>638.86269818460346</v>
      </c>
      <c r="Z805" s="18">
        <f>Y805+(IFERROR(VLOOKUP(D805,'4.2 Elo (Values)'!A:J,10,FALSE),40)*(V805-(1/(10^(((AVERAGEIFS(Y:Y,A:A,A805)+AVERAGEIFS(X:X,A:A,A805))-(Y805+X805))/400)+1)*O805)))</f>
        <v>644.2747025356108</v>
      </c>
      <c r="AA805" s="18">
        <f t="shared" si="116"/>
        <v>5.4120043510073401</v>
      </c>
      <c r="AB805" t="e">
        <f>VLOOKUP($A805,Events!$B:$I,4,FALSE)</f>
        <v>#N/A</v>
      </c>
      <c r="AC805" t="e">
        <f>VLOOKUP($A805,Events!$B:$I,5,FALSE)</f>
        <v>#N/A</v>
      </c>
      <c r="AD805" t="e">
        <f>VLOOKUP($A805,Events!$B:$I,6,FALSE)</f>
        <v>#N/A</v>
      </c>
      <c r="AE805" t="e">
        <f>VLOOKUP($A805,Events!$B:$I,7,FALSE)</f>
        <v>#N/A</v>
      </c>
      <c r="AF805" t="e">
        <f>VLOOKUP($A805,Events!$B:$I,8,FALSE)</f>
        <v>#N/A</v>
      </c>
    </row>
    <row r="806" spans="1:32" ht="15" customHeight="1" x14ac:dyDescent="0.3">
      <c r="A806" s="9" t="s">
        <v>25238</v>
      </c>
      <c r="B806" t="s">
        <v>24952</v>
      </c>
      <c r="C806" t="s">
        <v>24190</v>
      </c>
      <c r="D806" t="s">
        <v>575</v>
      </c>
      <c r="E806" t="s">
        <v>479</v>
      </c>
      <c r="F806" t="s">
        <v>160</v>
      </c>
      <c r="G806" s="2" t="s">
        <v>25243</v>
      </c>
      <c r="H806" t="s">
        <v>25</v>
      </c>
      <c r="I806" s="1">
        <v>1</v>
      </c>
      <c r="J806" s="1">
        <v>1</v>
      </c>
      <c r="K806" s="1">
        <v>0</v>
      </c>
      <c r="L806" s="1">
        <v>1</v>
      </c>
      <c r="M806" s="1">
        <v>1</v>
      </c>
      <c r="O806" s="1">
        <f t="shared" si="108"/>
        <v>5</v>
      </c>
      <c r="P806" s="1">
        <f t="shared" si="109"/>
        <v>4</v>
      </c>
      <c r="Q806" s="1">
        <f t="shared" si="110"/>
        <v>0</v>
      </c>
      <c r="R806" s="1">
        <f t="shared" si="111"/>
        <v>1</v>
      </c>
      <c r="S806" s="1">
        <f t="shared" si="112"/>
        <v>0</v>
      </c>
      <c r="T806" s="1">
        <f t="shared" si="113"/>
        <v>0</v>
      </c>
      <c r="U806" s="1">
        <f t="shared" si="114"/>
        <v>0</v>
      </c>
      <c r="V806" s="1">
        <f t="shared" si="115"/>
        <v>4</v>
      </c>
      <c r="W806" s="19">
        <f>VLOOKUP(E806,'Win Rate'!B:I,8,FALSE)</f>
        <v>0.5723140495867769</v>
      </c>
      <c r="X806" s="20">
        <f>VLOOKUP(E806,'Win Rate'!B:J,9,FALSE)</f>
        <v>50.603769443012347</v>
      </c>
      <c r="Y806" s="18" cm="1">
        <f t="array" ref="Y806">IFERROR(INDEX($Z$2:$Z805,SUMPRODUCT(MAX(ROW($D$2:$D805)*($D806=$D$2:$D805))-1)),_xlfn.IFNA(IF(VLOOKUP(D806,'4.2 Elo (Values)'!A:C,3,FALSE)&gt;0,VLOOKUP(Results!D806,'4.2 Elo (Values)'!A:C,3,FALSE),400),400))</f>
        <v>689.9648147481264</v>
      </c>
      <c r="Z806" s="18">
        <f>Y806+(IFERROR(VLOOKUP(D806,'4.2 Elo (Values)'!A:J,10,FALSE),40)*(V806-(1/(10^(((AVERAGEIFS(Y:Y,A:A,A806)+AVERAGEIFS(X:X,A:A,A806))-(Y806+X806))/400)+1)*O806)))</f>
        <v>684.90355702806914</v>
      </c>
      <c r="AA806" s="18">
        <f t="shared" si="116"/>
        <v>-5.0612577200572559</v>
      </c>
      <c r="AB806" t="e">
        <f>VLOOKUP($A806,Events!$B:$I,4,FALSE)</f>
        <v>#N/A</v>
      </c>
      <c r="AC806" t="e">
        <f>VLOOKUP($A806,Events!$B:$I,5,FALSE)</f>
        <v>#N/A</v>
      </c>
      <c r="AD806" t="e">
        <f>VLOOKUP($A806,Events!$B:$I,6,FALSE)</f>
        <v>#N/A</v>
      </c>
      <c r="AE806" t="e">
        <f>VLOOKUP($A806,Events!$B:$I,7,FALSE)</f>
        <v>#N/A</v>
      </c>
      <c r="AF806" t="e">
        <f>VLOOKUP($A806,Events!$B:$I,8,FALSE)</f>
        <v>#N/A</v>
      </c>
    </row>
    <row r="807" spans="1:32" ht="15" customHeight="1" x14ac:dyDescent="0.3">
      <c r="A807" s="9" t="s">
        <v>25238</v>
      </c>
      <c r="B807" t="s">
        <v>24952</v>
      </c>
      <c r="C807" t="s">
        <v>24190</v>
      </c>
      <c r="D807" t="s">
        <v>246</v>
      </c>
      <c r="E807" t="s">
        <v>181</v>
      </c>
      <c r="F807" t="s">
        <v>188</v>
      </c>
      <c r="G807" s="2" t="s">
        <v>25244</v>
      </c>
      <c r="H807" t="s">
        <v>25</v>
      </c>
      <c r="I807" s="1">
        <v>0</v>
      </c>
      <c r="J807" s="1">
        <v>1</v>
      </c>
      <c r="K807" s="1">
        <v>1</v>
      </c>
      <c r="L807" s="1">
        <v>1</v>
      </c>
      <c r="M807" s="1">
        <v>1</v>
      </c>
      <c r="O807" s="1">
        <f t="shared" si="108"/>
        <v>5</v>
      </c>
      <c r="P807" s="1">
        <f t="shared" si="109"/>
        <v>4</v>
      </c>
      <c r="Q807" s="1">
        <f t="shared" si="110"/>
        <v>0</v>
      </c>
      <c r="R807" s="1">
        <f t="shared" si="111"/>
        <v>1</v>
      </c>
      <c r="S807" s="1">
        <f t="shared" si="112"/>
        <v>0</v>
      </c>
      <c r="T807" s="1">
        <f t="shared" si="113"/>
        <v>0</v>
      </c>
      <c r="U807" s="1">
        <f t="shared" si="114"/>
        <v>0</v>
      </c>
      <c r="V807" s="1">
        <f t="shared" si="115"/>
        <v>4</v>
      </c>
      <c r="W807" s="19">
        <f>VLOOKUP(E807,'Win Rate'!B:I,8,FALSE)</f>
        <v>0.46694214876033058</v>
      </c>
      <c r="X807" s="20">
        <f>VLOOKUP(E807,'Win Rate'!B:J,9,FALSE)</f>
        <v>-23.004506726331698</v>
      </c>
      <c r="Y807" s="18" cm="1">
        <f t="array" ref="Y807">IFERROR(INDEX($Z$2:$Z806,SUMPRODUCT(MAX(ROW($D$2:$D806)*($D807=$D$2:$D806))-1)),_xlfn.IFNA(IF(VLOOKUP(D807,'4.2 Elo (Values)'!A:C,3,FALSE)&gt;0,VLOOKUP(Results!D807,'4.2 Elo (Values)'!A:C,3,FALSE),400),400))</f>
        <v>619.49982417406159</v>
      </c>
      <c r="Z807" s="18">
        <f>Y807+(IFERROR(VLOOKUP(D807,'4.2 Elo (Values)'!A:J,10,FALSE),40)*(V807-(1/(10^(((AVERAGEIFS(Y:Y,A:A,A807)+AVERAGEIFS(X:X,A:A,A807))-(Y807+X807))/400)+1)*O807)))</f>
        <v>628.19855365424178</v>
      </c>
      <c r="AA807" s="18">
        <f t="shared" si="116"/>
        <v>8.6987294801801909</v>
      </c>
      <c r="AB807" t="e">
        <f>VLOOKUP($A807,Events!$B:$I,4,FALSE)</f>
        <v>#N/A</v>
      </c>
      <c r="AC807" t="e">
        <f>VLOOKUP($A807,Events!$B:$I,5,FALSE)</f>
        <v>#N/A</v>
      </c>
      <c r="AD807" t="e">
        <f>VLOOKUP($A807,Events!$B:$I,6,FALSE)</f>
        <v>#N/A</v>
      </c>
      <c r="AE807" t="e">
        <f>VLOOKUP($A807,Events!$B:$I,7,FALSE)</f>
        <v>#N/A</v>
      </c>
      <c r="AF807" t="e">
        <f>VLOOKUP($A807,Events!$B:$I,8,FALSE)</f>
        <v>#N/A</v>
      </c>
    </row>
    <row r="808" spans="1:32" ht="15" customHeight="1" x14ac:dyDescent="0.3">
      <c r="A808" s="9" t="s">
        <v>25238</v>
      </c>
      <c r="B808" t="s">
        <v>24952</v>
      </c>
      <c r="C808" t="s">
        <v>24190</v>
      </c>
      <c r="D808" t="s">
        <v>4313</v>
      </c>
      <c r="E808" t="s">
        <v>83</v>
      </c>
      <c r="F808" t="s">
        <v>84</v>
      </c>
      <c r="G808" s="2" t="s">
        <v>25245</v>
      </c>
      <c r="H808" t="s">
        <v>25</v>
      </c>
      <c r="I808" s="1">
        <v>1</v>
      </c>
      <c r="J808" s="1">
        <v>1</v>
      </c>
      <c r="K808" s="1">
        <v>0</v>
      </c>
      <c r="L808" s="1">
        <v>1</v>
      </c>
      <c r="M808" s="1">
        <v>0</v>
      </c>
      <c r="O808" s="1">
        <f t="shared" si="108"/>
        <v>5</v>
      </c>
      <c r="P808" s="1">
        <f t="shared" si="109"/>
        <v>3</v>
      </c>
      <c r="Q808" s="1">
        <f t="shared" si="110"/>
        <v>0</v>
      </c>
      <c r="R808" s="1">
        <f t="shared" si="111"/>
        <v>2</v>
      </c>
      <c r="S808" s="1">
        <f t="shared" si="112"/>
        <v>0</v>
      </c>
      <c r="T808" s="1">
        <f t="shared" si="113"/>
        <v>0</v>
      </c>
      <c r="U808" s="1">
        <f t="shared" si="114"/>
        <v>0</v>
      </c>
      <c r="V808" s="1">
        <f t="shared" si="115"/>
        <v>3</v>
      </c>
      <c r="W808" s="19">
        <f>VLOOKUP(E808,'Win Rate'!B:I,8,FALSE)</f>
        <v>0.56644518272425248</v>
      </c>
      <c r="X808" s="20">
        <f>VLOOKUP(E808,'Win Rate'!B:J,9,FALSE)</f>
        <v>46.445548661686693</v>
      </c>
      <c r="Y808" s="18" cm="1">
        <f t="array" ref="Y808">IFERROR(INDEX($Z$2:$Z807,SUMPRODUCT(MAX(ROW($D$2:$D807)*($D808=$D$2:$D807))-1)),_xlfn.IFNA(IF(VLOOKUP(D808,'4.2 Elo (Values)'!A:C,3,FALSE)&gt;0,VLOOKUP(Results!D808,'4.2 Elo (Values)'!A:C,3,FALSE),400),400))</f>
        <v>437.91518422393517</v>
      </c>
      <c r="Z808" s="18">
        <f>Y808+(IFERROR(VLOOKUP(D808,'4.2 Elo (Values)'!A:J,10,FALSE),40)*(V808-(1/(10^(((AVERAGEIFS(Y:Y,A:A,A808)+AVERAGEIFS(X:X,A:A,A808))-(Y808+X808))/400)+1)*O808)))</f>
        <v>441.33942613119274</v>
      </c>
      <c r="AA808" s="18">
        <f t="shared" si="116"/>
        <v>3.4242419072575672</v>
      </c>
      <c r="AB808" t="e">
        <f>VLOOKUP($A808,Events!$B:$I,4,FALSE)</f>
        <v>#N/A</v>
      </c>
      <c r="AC808" t="e">
        <f>VLOOKUP($A808,Events!$B:$I,5,FALSE)</f>
        <v>#N/A</v>
      </c>
      <c r="AD808" t="e">
        <f>VLOOKUP($A808,Events!$B:$I,6,FALSE)</f>
        <v>#N/A</v>
      </c>
      <c r="AE808" t="e">
        <f>VLOOKUP($A808,Events!$B:$I,7,FALSE)</f>
        <v>#N/A</v>
      </c>
      <c r="AF808" t="e">
        <f>VLOOKUP($A808,Events!$B:$I,8,FALSE)</f>
        <v>#N/A</v>
      </c>
    </row>
    <row r="809" spans="1:32" ht="15" customHeight="1" x14ac:dyDescent="0.3">
      <c r="A809" s="9" t="s">
        <v>25238</v>
      </c>
      <c r="B809" t="s">
        <v>24952</v>
      </c>
      <c r="C809" t="s">
        <v>24190</v>
      </c>
      <c r="D809" t="s">
        <v>1029</v>
      </c>
      <c r="E809" t="s">
        <v>146</v>
      </c>
      <c r="F809" t="s">
        <v>187</v>
      </c>
      <c r="G809" s="2" t="s">
        <v>25246</v>
      </c>
      <c r="H809" t="s">
        <v>25</v>
      </c>
      <c r="I809" s="1">
        <v>1</v>
      </c>
      <c r="J809" s="1">
        <v>1</v>
      </c>
      <c r="K809" s="1">
        <v>0</v>
      </c>
      <c r="L809" s="1">
        <v>0</v>
      </c>
      <c r="M809" s="1">
        <v>1</v>
      </c>
      <c r="O809" s="1">
        <f t="shared" si="108"/>
        <v>5</v>
      </c>
      <c r="P809" s="1">
        <f t="shared" si="109"/>
        <v>3</v>
      </c>
      <c r="Q809" s="1">
        <f t="shared" si="110"/>
        <v>0</v>
      </c>
      <c r="R809" s="1">
        <f t="shared" si="111"/>
        <v>2</v>
      </c>
      <c r="S809" s="1">
        <f t="shared" si="112"/>
        <v>0</v>
      </c>
      <c r="T809" s="1">
        <f t="shared" si="113"/>
        <v>0</v>
      </c>
      <c r="U809" s="1">
        <f t="shared" si="114"/>
        <v>0</v>
      </c>
      <c r="V809" s="1">
        <f t="shared" si="115"/>
        <v>3</v>
      </c>
      <c r="W809" s="19">
        <f>VLOOKUP(E809,'Win Rate'!B:I,8,FALSE)</f>
        <v>0.48071216617210683</v>
      </c>
      <c r="X809" s="20">
        <f>VLOOKUP(E809,'Win Rate'!B:J,9,FALSE)</f>
        <v>-13.409213657465418</v>
      </c>
      <c r="Y809" s="18" cm="1">
        <f t="array" ref="Y809">IFERROR(INDEX($Z$2:$Z808,SUMPRODUCT(MAX(ROW($D$2:$D808)*($D809=$D$2:$D808))-1)),_xlfn.IFNA(IF(VLOOKUP(D809,'4.2 Elo (Values)'!A:C,3,FALSE)&gt;0,VLOOKUP(Results!D809,'4.2 Elo (Values)'!A:C,3,FALSE),400),400))</f>
        <v>526.74168023055199</v>
      </c>
      <c r="Z809" s="18">
        <f>Y809+(IFERROR(VLOOKUP(D809,'4.2 Elo (Values)'!A:J,10,FALSE),40)*(V809-(1/(10^(((AVERAGEIFS(Y:Y,A:A,A809)+AVERAGEIFS(X:X,A:A,A809))-(Y809+X809))/400)+1)*O809)))</f>
        <v>526.12238103316326</v>
      </c>
      <c r="AA809" s="18">
        <f t="shared" si="116"/>
        <v>-0.61929919738872741</v>
      </c>
      <c r="AB809" t="e">
        <f>VLOOKUP($A809,Events!$B:$I,4,FALSE)</f>
        <v>#N/A</v>
      </c>
      <c r="AC809" t="e">
        <f>VLOOKUP($A809,Events!$B:$I,5,FALSE)</f>
        <v>#N/A</v>
      </c>
      <c r="AD809" t="e">
        <f>VLOOKUP($A809,Events!$B:$I,6,FALSE)</f>
        <v>#N/A</v>
      </c>
      <c r="AE809" t="e">
        <f>VLOOKUP($A809,Events!$B:$I,7,FALSE)</f>
        <v>#N/A</v>
      </c>
      <c r="AF809" t="e">
        <f>VLOOKUP($A809,Events!$B:$I,8,FALSE)</f>
        <v>#N/A</v>
      </c>
    </row>
    <row r="810" spans="1:32" ht="15" customHeight="1" x14ac:dyDescent="0.3">
      <c r="A810" s="9" t="s">
        <v>25238</v>
      </c>
      <c r="B810" t="s">
        <v>24952</v>
      </c>
      <c r="C810" t="s">
        <v>24190</v>
      </c>
      <c r="D810" t="s">
        <v>1273</v>
      </c>
      <c r="E810" t="s">
        <v>45</v>
      </c>
      <c r="F810" t="s">
        <v>236</v>
      </c>
      <c r="G810" s="2" t="s">
        <v>25247</v>
      </c>
      <c r="H810" t="s">
        <v>25</v>
      </c>
      <c r="I810" s="1">
        <v>1</v>
      </c>
      <c r="J810" s="1">
        <v>0</v>
      </c>
      <c r="K810" s="1">
        <v>1</v>
      </c>
      <c r="L810" s="1">
        <v>0</v>
      </c>
      <c r="M810" s="1">
        <v>1</v>
      </c>
      <c r="O810" s="1">
        <f t="shared" si="108"/>
        <v>5</v>
      </c>
      <c r="P810" s="1">
        <f t="shared" si="109"/>
        <v>3</v>
      </c>
      <c r="Q810" s="1">
        <f t="shared" si="110"/>
        <v>0</v>
      </c>
      <c r="R810" s="1">
        <f t="shared" si="111"/>
        <v>2</v>
      </c>
      <c r="S810" s="1">
        <f t="shared" si="112"/>
        <v>0</v>
      </c>
      <c r="T810" s="1">
        <f t="shared" si="113"/>
        <v>0</v>
      </c>
      <c r="U810" s="1">
        <f t="shared" si="114"/>
        <v>0</v>
      </c>
      <c r="V810" s="1">
        <f t="shared" si="115"/>
        <v>3</v>
      </c>
      <c r="W810" s="19">
        <f>VLOOKUP(E810,'Win Rate'!B:I,8,FALSE)</f>
        <v>0.42152466367713004</v>
      </c>
      <c r="X810" s="20">
        <f>VLOOKUP(E810,'Win Rate'!B:J,9,FALSE)</f>
        <v>-54.98474267982013</v>
      </c>
      <c r="Y810" s="18" cm="1">
        <f t="array" ref="Y810">IFERROR(INDEX($Z$2:$Z809,SUMPRODUCT(MAX(ROW($D$2:$D809)*($D810=$D$2:$D809))-1)),_xlfn.IFNA(IF(VLOOKUP(D810,'4.2 Elo (Values)'!A:C,3,FALSE)&gt;0,VLOOKUP(Results!D810,'4.2 Elo (Values)'!A:C,3,FALSE),400),400))</f>
        <v>501.51839415942123</v>
      </c>
      <c r="Z810" s="18">
        <f>Y810+(IFERROR(VLOOKUP(D810,'4.2 Elo (Values)'!A:J,10,FALSE),40)*(V810-(1/(10^(((AVERAGEIFS(Y:Y,A:A,A810)+AVERAGEIFS(X:X,A:A,A810))-(Y810+X810))/400)+1)*O810)))</f>
        <v>510.3482940237601</v>
      </c>
      <c r="AA810" s="18">
        <f t="shared" si="116"/>
        <v>8.82989986433887</v>
      </c>
      <c r="AB810" t="e">
        <f>VLOOKUP($A810,Events!$B:$I,4,FALSE)</f>
        <v>#N/A</v>
      </c>
      <c r="AC810" t="e">
        <f>VLOOKUP($A810,Events!$B:$I,5,FALSE)</f>
        <v>#N/A</v>
      </c>
      <c r="AD810" t="e">
        <f>VLOOKUP($A810,Events!$B:$I,6,FALSE)</f>
        <v>#N/A</v>
      </c>
      <c r="AE810" t="e">
        <f>VLOOKUP($A810,Events!$B:$I,7,FALSE)</f>
        <v>#N/A</v>
      </c>
      <c r="AF810" t="e">
        <f>VLOOKUP($A810,Events!$B:$I,8,FALSE)</f>
        <v>#N/A</v>
      </c>
    </row>
    <row r="811" spans="1:32" ht="15" customHeight="1" x14ac:dyDescent="0.3">
      <c r="A811" s="9" t="s">
        <v>25238</v>
      </c>
      <c r="B811" t="s">
        <v>24952</v>
      </c>
      <c r="C811" t="s">
        <v>24190</v>
      </c>
      <c r="D811" t="s">
        <v>257</v>
      </c>
      <c r="E811" t="s">
        <v>39</v>
      </c>
      <c r="F811" t="s">
        <v>40</v>
      </c>
      <c r="G811" s="2" t="s">
        <v>25248</v>
      </c>
      <c r="H811" t="s">
        <v>25</v>
      </c>
      <c r="I811" s="1">
        <v>1</v>
      </c>
      <c r="J811" s="1">
        <v>0</v>
      </c>
      <c r="K811" s="1">
        <v>0</v>
      </c>
      <c r="L811" s="1">
        <v>1</v>
      </c>
      <c r="M811" s="1">
        <v>1</v>
      </c>
      <c r="O811" s="1">
        <f t="shared" si="108"/>
        <v>5</v>
      </c>
      <c r="P811" s="1">
        <f t="shared" si="109"/>
        <v>3</v>
      </c>
      <c r="Q811" s="1">
        <f t="shared" si="110"/>
        <v>0</v>
      </c>
      <c r="R811" s="1">
        <f t="shared" si="111"/>
        <v>2</v>
      </c>
      <c r="S811" s="1">
        <f t="shared" si="112"/>
        <v>0</v>
      </c>
      <c r="T811" s="1">
        <f t="shared" si="113"/>
        <v>0</v>
      </c>
      <c r="U811" s="1">
        <f t="shared" si="114"/>
        <v>0</v>
      </c>
      <c r="V811" s="1">
        <f t="shared" si="115"/>
        <v>3</v>
      </c>
      <c r="W811" s="19">
        <f>VLOOKUP(E811,'Win Rate'!B:I,8,FALSE)</f>
        <v>0.42931034482758623</v>
      </c>
      <c r="X811" s="20">
        <f>VLOOKUP(E811,'Win Rate'!B:J,9,FALSE)</f>
        <v>-49.451458671992945</v>
      </c>
      <c r="Y811" s="18" cm="1">
        <f t="array" ref="Y811">IFERROR(INDEX($Z$2:$Z810,SUMPRODUCT(MAX(ROW($D$2:$D810)*($D811=$D$2:$D810))-1)),_xlfn.IFNA(IF(VLOOKUP(D811,'4.2 Elo (Values)'!A:C,3,FALSE)&gt;0,VLOOKUP(Results!D811,'4.2 Elo (Values)'!A:C,3,FALSE),400),400))</f>
        <v>516.00744526208598</v>
      </c>
      <c r="Z811" s="18">
        <f>Y811+(IFERROR(VLOOKUP(D811,'4.2 Elo (Values)'!A:J,10,FALSE),40)*(V811-(1/(10^(((AVERAGEIFS(Y:Y,A:A,A811)+AVERAGEIFS(X:X,A:A,A811))-(Y811+X811))/400)+1)*O811)))</f>
        <v>521.96453147074851</v>
      </c>
      <c r="AA811" s="18">
        <f t="shared" si="116"/>
        <v>5.9570862086625311</v>
      </c>
      <c r="AB811" t="e">
        <f>VLOOKUP($A811,Events!$B:$I,4,FALSE)</f>
        <v>#N/A</v>
      </c>
      <c r="AC811" t="e">
        <f>VLOOKUP($A811,Events!$B:$I,5,FALSE)</f>
        <v>#N/A</v>
      </c>
      <c r="AD811" t="e">
        <f>VLOOKUP($A811,Events!$B:$I,6,FALSE)</f>
        <v>#N/A</v>
      </c>
      <c r="AE811" t="e">
        <f>VLOOKUP($A811,Events!$B:$I,7,FALSE)</f>
        <v>#N/A</v>
      </c>
      <c r="AF811" t="e">
        <f>VLOOKUP($A811,Events!$B:$I,8,FALSE)</f>
        <v>#N/A</v>
      </c>
    </row>
    <row r="812" spans="1:32" ht="15" customHeight="1" x14ac:dyDescent="0.3">
      <c r="A812" s="9" t="s">
        <v>25238</v>
      </c>
      <c r="B812" t="s">
        <v>24952</v>
      </c>
      <c r="C812" t="s">
        <v>24190</v>
      </c>
      <c r="D812" t="s">
        <v>264</v>
      </c>
      <c r="E812" t="s">
        <v>17</v>
      </c>
      <c r="F812" t="s">
        <v>24195</v>
      </c>
      <c r="G812" s="2" t="s">
        <v>25249</v>
      </c>
      <c r="H812" t="s">
        <v>25</v>
      </c>
      <c r="I812" s="1">
        <v>0</v>
      </c>
      <c r="J812" s="1">
        <v>1</v>
      </c>
      <c r="K812" s="1">
        <v>1</v>
      </c>
      <c r="L812" s="1">
        <v>1</v>
      </c>
      <c r="M812" s="1">
        <v>0</v>
      </c>
      <c r="O812" s="1">
        <f t="shared" si="108"/>
        <v>5</v>
      </c>
      <c r="P812" s="1">
        <f t="shared" si="109"/>
        <v>3</v>
      </c>
      <c r="Q812" s="1">
        <f t="shared" si="110"/>
        <v>0</v>
      </c>
      <c r="R812" s="1">
        <f t="shared" si="111"/>
        <v>2</v>
      </c>
      <c r="S812" s="1">
        <f t="shared" si="112"/>
        <v>0</v>
      </c>
      <c r="T812" s="1">
        <f t="shared" si="113"/>
        <v>0</v>
      </c>
      <c r="U812" s="1">
        <f t="shared" si="114"/>
        <v>0</v>
      </c>
      <c r="V812" s="1">
        <f t="shared" si="115"/>
        <v>3</v>
      </c>
      <c r="W812" s="19">
        <f>VLOOKUP(E812,'Win Rate'!B:I,8,FALSE)</f>
        <v>0.48888888888888887</v>
      </c>
      <c r="X812" s="20">
        <f>VLOOKUP(E812,'Win Rate'!B:J,9,FALSE)</f>
        <v>-7.7220620781546527</v>
      </c>
      <c r="Y812" s="18" cm="1">
        <f t="array" ref="Y812">IFERROR(INDEX($Z$2:$Z811,SUMPRODUCT(MAX(ROW($D$2:$D811)*($D812=$D$2:$D811))-1)),_xlfn.IFNA(IF(VLOOKUP(D812,'4.2 Elo (Values)'!A:C,3,FALSE)&gt;0,VLOOKUP(Results!D812,'4.2 Elo (Values)'!A:C,3,FALSE),400),400))</f>
        <v>445.99620917811978</v>
      </c>
      <c r="Z812" s="18">
        <f>Y812+(IFERROR(VLOOKUP(D812,'4.2 Elo (Values)'!A:J,10,FALSE),40)*(V812-(1/(10^(((AVERAGEIFS(Y:Y,A:A,A812)+AVERAGEIFS(X:X,A:A,A812))-(Y812+X812))/400)+1)*O812)))</f>
        <v>456.01453359694176</v>
      </c>
      <c r="AA812" s="18">
        <f t="shared" si="116"/>
        <v>10.018324418821976</v>
      </c>
      <c r="AB812" t="e">
        <f>VLOOKUP($A812,Events!$B:$I,4,FALSE)</f>
        <v>#N/A</v>
      </c>
      <c r="AC812" t="e">
        <f>VLOOKUP($A812,Events!$B:$I,5,FALSE)</f>
        <v>#N/A</v>
      </c>
      <c r="AD812" t="e">
        <f>VLOOKUP($A812,Events!$B:$I,6,FALSE)</f>
        <v>#N/A</v>
      </c>
      <c r="AE812" t="e">
        <f>VLOOKUP($A812,Events!$B:$I,7,FALSE)</f>
        <v>#N/A</v>
      </c>
      <c r="AF812" t="e">
        <f>VLOOKUP($A812,Events!$B:$I,8,FALSE)</f>
        <v>#N/A</v>
      </c>
    </row>
    <row r="813" spans="1:32" ht="15" customHeight="1" x14ac:dyDescent="0.3">
      <c r="A813" s="9" t="s">
        <v>25238</v>
      </c>
      <c r="B813" t="s">
        <v>24952</v>
      </c>
      <c r="C813" t="s">
        <v>24190</v>
      </c>
      <c r="D813" t="s">
        <v>259</v>
      </c>
      <c r="E813" t="s">
        <v>479</v>
      </c>
      <c r="F813" t="s">
        <v>184</v>
      </c>
      <c r="G813" s="2" t="s">
        <v>25250</v>
      </c>
      <c r="H813" t="s">
        <v>25</v>
      </c>
      <c r="I813" s="1">
        <v>0</v>
      </c>
      <c r="J813" s="1">
        <v>1</v>
      </c>
      <c r="K813" s="1">
        <v>1</v>
      </c>
      <c r="L813" s="1">
        <v>1</v>
      </c>
      <c r="M813" s="1">
        <v>0</v>
      </c>
      <c r="O813" s="1">
        <f t="shared" si="108"/>
        <v>5</v>
      </c>
      <c r="P813" s="1">
        <f t="shared" si="109"/>
        <v>3</v>
      </c>
      <c r="Q813" s="1">
        <f t="shared" si="110"/>
        <v>0</v>
      </c>
      <c r="R813" s="1">
        <f t="shared" si="111"/>
        <v>2</v>
      </c>
      <c r="S813" s="1">
        <f t="shared" si="112"/>
        <v>0</v>
      </c>
      <c r="T813" s="1">
        <f t="shared" si="113"/>
        <v>0</v>
      </c>
      <c r="U813" s="1">
        <f t="shared" si="114"/>
        <v>0</v>
      </c>
      <c r="V813" s="1">
        <f t="shared" si="115"/>
        <v>3</v>
      </c>
      <c r="W813" s="19">
        <f>VLOOKUP(E813,'Win Rate'!B:I,8,FALSE)</f>
        <v>0.5723140495867769</v>
      </c>
      <c r="X813" s="20">
        <f>VLOOKUP(E813,'Win Rate'!B:J,9,FALSE)</f>
        <v>50.603769443012347</v>
      </c>
      <c r="Y813" s="18" cm="1">
        <f t="array" ref="Y813">IFERROR(INDEX($Z$2:$Z812,SUMPRODUCT(MAX(ROW($D$2:$D812)*($D813=$D$2:$D812))-1)),_xlfn.IFNA(IF(VLOOKUP(D813,'4.2 Elo (Values)'!A:C,3,FALSE)&gt;0,VLOOKUP(Results!D813,'4.2 Elo (Values)'!A:C,3,FALSE),400),400))</f>
        <v>434.13732931245124</v>
      </c>
      <c r="Z813" s="18">
        <f>Y813+(IFERROR(VLOOKUP(D813,'4.2 Elo (Values)'!A:J,10,FALSE),40)*(V813-(1/(10^(((AVERAGEIFS(Y:Y,A:A,A813)+AVERAGEIFS(X:X,A:A,A813))-(Y813+X813))/400)+1)*O813)))</f>
        <v>440.87824411924873</v>
      </c>
      <c r="AA813" s="18">
        <f t="shared" si="116"/>
        <v>6.7409148067974911</v>
      </c>
      <c r="AB813" t="e">
        <f>VLOOKUP($A813,Events!$B:$I,4,FALSE)</f>
        <v>#N/A</v>
      </c>
      <c r="AC813" t="e">
        <f>VLOOKUP($A813,Events!$B:$I,5,FALSE)</f>
        <v>#N/A</v>
      </c>
      <c r="AD813" t="e">
        <f>VLOOKUP($A813,Events!$B:$I,6,FALSE)</f>
        <v>#N/A</v>
      </c>
      <c r="AE813" t="e">
        <f>VLOOKUP($A813,Events!$B:$I,7,FALSE)</f>
        <v>#N/A</v>
      </c>
      <c r="AF813" t="e">
        <f>VLOOKUP($A813,Events!$B:$I,8,FALSE)</f>
        <v>#N/A</v>
      </c>
    </row>
    <row r="814" spans="1:32" ht="15" customHeight="1" x14ac:dyDescent="0.3">
      <c r="A814" s="9" t="s">
        <v>25238</v>
      </c>
      <c r="B814" t="s">
        <v>24952</v>
      </c>
      <c r="C814" t="s">
        <v>24190</v>
      </c>
      <c r="D814" t="s">
        <v>3268</v>
      </c>
      <c r="E814" t="s">
        <v>146</v>
      </c>
      <c r="F814" t="s">
        <v>220</v>
      </c>
      <c r="G814" s="2" t="s">
        <v>25251</v>
      </c>
      <c r="H814" t="s">
        <v>25</v>
      </c>
      <c r="I814" s="1">
        <v>0</v>
      </c>
      <c r="J814" s="1">
        <v>0</v>
      </c>
      <c r="K814" s="1">
        <v>1</v>
      </c>
      <c r="L814" s="1">
        <v>1</v>
      </c>
      <c r="M814" s="1">
        <v>1</v>
      </c>
      <c r="O814" s="1">
        <f t="shared" si="108"/>
        <v>5</v>
      </c>
      <c r="P814" s="1">
        <f t="shared" si="109"/>
        <v>3</v>
      </c>
      <c r="Q814" s="1">
        <f t="shared" si="110"/>
        <v>0</v>
      </c>
      <c r="R814" s="1">
        <f t="shared" si="111"/>
        <v>2</v>
      </c>
      <c r="S814" s="1">
        <f t="shared" si="112"/>
        <v>0</v>
      </c>
      <c r="T814" s="1">
        <f t="shared" si="113"/>
        <v>0</v>
      </c>
      <c r="U814" s="1">
        <f t="shared" si="114"/>
        <v>0</v>
      </c>
      <c r="V814" s="1">
        <f t="shared" si="115"/>
        <v>3</v>
      </c>
      <c r="W814" s="19">
        <f>VLOOKUP(E814,'Win Rate'!B:I,8,FALSE)</f>
        <v>0.48071216617210683</v>
      </c>
      <c r="X814" s="20">
        <f>VLOOKUP(E814,'Win Rate'!B:J,9,FALSE)</f>
        <v>-13.409213657465418</v>
      </c>
      <c r="Y814" s="18" cm="1">
        <f t="array" ref="Y814">IFERROR(INDEX($Z$2:$Z813,SUMPRODUCT(MAX(ROW($D$2:$D813)*($D814=$D$2:$D813))-1)),_xlfn.IFNA(IF(VLOOKUP(D814,'4.2 Elo (Values)'!A:C,3,FALSE)&gt;0,VLOOKUP(Results!D814,'4.2 Elo (Values)'!A:C,3,FALSE),400),400))</f>
        <v>434.27997521612417</v>
      </c>
      <c r="Z814" s="18">
        <f>Y814+(IFERROR(VLOOKUP(D814,'4.2 Elo (Values)'!A:J,10,FALSE),40)*(V814-(1/(10^(((AVERAGEIFS(Y:Y,A:A,A814)+AVERAGEIFS(X:X,A:A,A814))-(Y814+X814))/400)+1)*O814)))</f>
        <v>446.80070928069239</v>
      </c>
      <c r="AA814" s="18">
        <f t="shared" si="116"/>
        <v>12.520734064568217</v>
      </c>
      <c r="AB814" t="e">
        <f>VLOOKUP($A814,Events!$B:$I,4,FALSE)</f>
        <v>#N/A</v>
      </c>
      <c r="AC814" t="e">
        <f>VLOOKUP($A814,Events!$B:$I,5,FALSE)</f>
        <v>#N/A</v>
      </c>
      <c r="AD814" t="e">
        <f>VLOOKUP($A814,Events!$B:$I,6,FALSE)</f>
        <v>#N/A</v>
      </c>
      <c r="AE814" t="e">
        <f>VLOOKUP($A814,Events!$B:$I,7,FALSE)</f>
        <v>#N/A</v>
      </c>
      <c r="AF814" t="e">
        <f>VLOOKUP($A814,Events!$B:$I,8,FALSE)</f>
        <v>#N/A</v>
      </c>
    </row>
    <row r="815" spans="1:32" ht="15" customHeight="1" x14ac:dyDescent="0.3">
      <c r="A815" s="9" t="s">
        <v>25238</v>
      </c>
      <c r="B815" t="s">
        <v>24952</v>
      </c>
      <c r="C815" t="s">
        <v>24190</v>
      </c>
      <c r="D815" t="s">
        <v>21517</v>
      </c>
      <c r="E815" t="s">
        <v>45</v>
      </c>
      <c r="F815" t="s">
        <v>24199</v>
      </c>
      <c r="G815" s="2" t="s">
        <v>25252</v>
      </c>
      <c r="H815" t="s">
        <v>25</v>
      </c>
      <c r="I815" s="1">
        <v>1</v>
      </c>
      <c r="J815" s="1">
        <v>0</v>
      </c>
      <c r="K815" s="1">
        <v>1</v>
      </c>
      <c r="L815" s="1">
        <v>0</v>
      </c>
      <c r="M815" s="1">
        <v>0</v>
      </c>
      <c r="O815" s="1">
        <f t="shared" si="108"/>
        <v>5</v>
      </c>
      <c r="P815" s="1">
        <f t="shared" si="109"/>
        <v>2</v>
      </c>
      <c r="Q815" s="1">
        <f t="shared" si="110"/>
        <v>0</v>
      </c>
      <c r="R815" s="1">
        <f t="shared" si="111"/>
        <v>3</v>
      </c>
      <c r="S815" s="1">
        <f t="shared" si="112"/>
        <v>0</v>
      </c>
      <c r="T815" s="1">
        <f t="shared" si="113"/>
        <v>0</v>
      </c>
      <c r="U815" s="1">
        <f t="shared" si="114"/>
        <v>0</v>
      </c>
      <c r="V815" s="1">
        <f t="shared" si="115"/>
        <v>2</v>
      </c>
      <c r="W815" s="19">
        <f>VLOOKUP(E815,'Win Rate'!B:I,8,FALSE)</f>
        <v>0.42152466367713004</v>
      </c>
      <c r="X815" s="20">
        <f>VLOOKUP(E815,'Win Rate'!B:J,9,FALSE)</f>
        <v>-54.98474267982013</v>
      </c>
      <c r="Y815" s="18" cm="1">
        <f t="array" ref="Y815">IFERROR(INDEX($Z$2:$Z814,SUMPRODUCT(MAX(ROW($D$2:$D814)*($D815=$D$2:$D814))-1)),_xlfn.IFNA(IF(VLOOKUP(D815,'4.2 Elo (Values)'!A:C,3,FALSE)&gt;0,VLOOKUP(Results!D815,'4.2 Elo (Values)'!A:C,3,FALSE),400),400))</f>
        <v>346.53508659484862</v>
      </c>
      <c r="Z815" s="18">
        <f>Y815+(IFERROR(VLOOKUP(D815,'4.2 Elo (Values)'!A:J,10,FALSE),40)*(V815-(1/(10^(((AVERAGEIFS(Y:Y,A:A,A815)+AVERAGEIFS(X:X,A:A,A815))-(Y815+X815))/400)+1)*O815)))</f>
        <v>356.49402020220657</v>
      </c>
      <c r="AA815" s="18">
        <f t="shared" si="116"/>
        <v>9.9589336073579489</v>
      </c>
      <c r="AB815" t="e">
        <f>VLOOKUP($A815,Events!$B:$I,4,FALSE)</f>
        <v>#N/A</v>
      </c>
      <c r="AC815" t="e">
        <f>VLOOKUP($A815,Events!$B:$I,5,FALSE)</f>
        <v>#N/A</v>
      </c>
      <c r="AD815" t="e">
        <f>VLOOKUP($A815,Events!$B:$I,6,FALSE)</f>
        <v>#N/A</v>
      </c>
      <c r="AE815" t="e">
        <f>VLOOKUP($A815,Events!$B:$I,7,FALSE)</f>
        <v>#N/A</v>
      </c>
      <c r="AF815" t="e">
        <f>VLOOKUP($A815,Events!$B:$I,8,FALSE)</f>
        <v>#N/A</v>
      </c>
    </row>
    <row r="816" spans="1:32" ht="15" customHeight="1" x14ac:dyDescent="0.3">
      <c r="A816" s="9" t="s">
        <v>25238</v>
      </c>
      <c r="B816" t="s">
        <v>24952</v>
      </c>
      <c r="C816" t="s">
        <v>24190</v>
      </c>
      <c r="D816" t="s">
        <v>4276</v>
      </c>
      <c r="E816" t="s">
        <v>20</v>
      </c>
      <c r="F816" t="s">
        <v>218</v>
      </c>
      <c r="G816" s="2" t="s">
        <v>25253</v>
      </c>
      <c r="H816" t="s">
        <v>25</v>
      </c>
      <c r="I816" s="1">
        <v>1</v>
      </c>
      <c r="J816" s="1">
        <v>0</v>
      </c>
      <c r="K816" s="1">
        <v>1</v>
      </c>
      <c r="L816" s="1">
        <v>0</v>
      </c>
      <c r="M816" s="1">
        <v>0</v>
      </c>
      <c r="O816" s="1">
        <f t="shared" si="108"/>
        <v>5</v>
      </c>
      <c r="P816" s="1">
        <f t="shared" si="109"/>
        <v>2</v>
      </c>
      <c r="Q816" s="1">
        <f t="shared" si="110"/>
        <v>0</v>
      </c>
      <c r="R816" s="1">
        <f t="shared" si="111"/>
        <v>3</v>
      </c>
      <c r="S816" s="1">
        <f t="shared" si="112"/>
        <v>0</v>
      </c>
      <c r="T816" s="1">
        <f t="shared" si="113"/>
        <v>0</v>
      </c>
      <c r="U816" s="1">
        <f t="shared" si="114"/>
        <v>0</v>
      </c>
      <c r="V816" s="1">
        <f t="shared" si="115"/>
        <v>2</v>
      </c>
      <c r="W816" s="19">
        <f>VLOOKUP(E816,'Win Rate'!B:I,8,FALSE)</f>
        <v>0.41608391608391609</v>
      </c>
      <c r="X816" s="20">
        <f>VLOOKUP(E816,'Win Rate'!B:J,9,FALSE)</f>
        <v>-58.867803902021024</v>
      </c>
      <c r="Y816" s="18" cm="1">
        <f t="array" ref="Y816">IFERROR(INDEX($Z$2:$Z815,SUMPRODUCT(MAX(ROW($D$2:$D815)*($D816=$D$2:$D815))-1)),_xlfn.IFNA(IF(VLOOKUP(D816,'4.2 Elo (Values)'!A:C,3,FALSE)&gt;0,VLOOKUP(Results!D816,'4.2 Elo (Values)'!A:C,3,FALSE),400),400))</f>
        <v>426.55110943606763</v>
      </c>
      <c r="Z816" s="18">
        <f>Y816+(IFERROR(VLOOKUP(D816,'4.2 Elo (Values)'!A:J,10,FALSE),40)*(V816-(1/(10^(((AVERAGEIFS(Y:Y,A:A,A816)+AVERAGEIFS(X:X,A:A,A816))-(Y816+X816))/400)+1)*O816)))</f>
        <v>426.59001713673734</v>
      </c>
      <c r="AA816" s="18">
        <f t="shared" si="116"/>
        <v>3.8907700669710721E-2</v>
      </c>
      <c r="AB816" t="e">
        <f>VLOOKUP($A816,Events!$B:$I,4,FALSE)</f>
        <v>#N/A</v>
      </c>
      <c r="AC816" t="e">
        <f>VLOOKUP($A816,Events!$B:$I,5,FALSE)</f>
        <v>#N/A</v>
      </c>
      <c r="AD816" t="e">
        <f>VLOOKUP($A816,Events!$B:$I,6,FALSE)</f>
        <v>#N/A</v>
      </c>
      <c r="AE816" t="e">
        <f>VLOOKUP($A816,Events!$B:$I,7,FALSE)</f>
        <v>#N/A</v>
      </c>
      <c r="AF816" t="e">
        <f>VLOOKUP($A816,Events!$B:$I,8,FALSE)</f>
        <v>#N/A</v>
      </c>
    </row>
    <row r="817" spans="1:32" ht="15" customHeight="1" x14ac:dyDescent="0.3">
      <c r="A817" s="9" t="s">
        <v>25238</v>
      </c>
      <c r="B817" t="s">
        <v>24952</v>
      </c>
      <c r="C817" t="s">
        <v>24190</v>
      </c>
      <c r="D817" t="s">
        <v>17427</v>
      </c>
      <c r="E817" t="s">
        <v>138</v>
      </c>
      <c r="F817" t="s">
        <v>159</v>
      </c>
      <c r="G817" s="2" t="s">
        <v>25254</v>
      </c>
      <c r="H817" t="s">
        <v>25</v>
      </c>
      <c r="I817" s="1">
        <v>1</v>
      </c>
      <c r="J817" s="1">
        <v>0</v>
      </c>
      <c r="K817" s="1">
        <v>0</v>
      </c>
      <c r="L817" s="1">
        <v>1</v>
      </c>
      <c r="M817" s="1">
        <v>0</v>
      </c>
      <c r="O817" s="1">
        <f t="shared" si="108"/>
        <v>5</v>
      </c>
      <c r="P817" s="1">
        <f t="shared" si="109"/>
        <v>2</v>
      </c>
      <c r="Q817" s="1">
        <f t="shared" si="110"/>
        <v>0</v>
      </c>
      <c r="R817" s="1">
        <f t="shared" si="111"/>
        <v>3</v>
      </c>
      <c r="S817" s="1">
        <f t="shared" si="112"/>
        <v>0</v>
      </c>
      <c r="T817" s="1">
        <f t="shared" si="113"/>
        <v>0</v>
      </c>
      <c r="U817" s="1">
        <f t="shared" si="114"/>
        <v>0</v>
      </c>
      <c r="V817" s="1">
        <f t="shared" si="115"/>
        <v>2</v>
      </c>
      <c r="W817" s="19">
        <f>VLOOKUP(E817,'Win Rate'!B:I,8,FALSE)</f>
        <v>0.48863636363636365</v>
      </c>
      <c r="X817" s="20">
        <f>VLOOKUP(E817,'Win Rate'!B:J,9,FALSE)</f>
        <v>-7.8976232783028522</v>
      </c>
      <c r="Y817" s="18" cm="1">
        <f t="array" ref="Y817">IFERROR(INDEX($Z$2:$Z816,SUMPRODUCT(MAX(ROW($D$2:$D816)*($D817=$D$2:$D816))-1)),_xlfn.IFNA(IF(VLOOKUP(D817,'4.2 Elo (Values)'!A:C,3,FALSE)&gt;0,VLOOKUP(Results!D817,'4.2 Elo (Values)'!A:C,3,FALSE),400),400))</f>
        <v>373.37695543176312</v>
      </c>
      <c r="Z817" s="18">
        <f>Y817+(IFERROR(VLOOKUP(D817,'4.2 Elo (Values)'!A:J,10,FALSE),40)*(V817-(1/(10^(((AVERAGEIFS(Y:Y,A:A,A817)+AVERAGEIFS(X:X,A:A,A817))-(Y817+X817))/400)+1)*O817)))</f>
        <v>374.0627708172226</v>
      </c>
      <c r="AA817" s="18">
        <f t="shared" si="116"/>
        <v>0.68581538545947751</v>
      </c>
      <c r="AB817" t="e">
        <f>VLOOKUP($A817,Events!$B:$I,4,FALSE)</f>
        <v>#N/A</v>
      </c>
      <c r="AC817" t="e">
        <f>VLOOKUP($A817,Events!$B:$I,5,FALSE)</f>
        <v>#N/A</v>
      </c>
      <c r="AD817" t="e">
        <f>VLOOKUP($A817,Events!$B:$I,6,FALSE)</f>
        <v>#N/A</v>
      </c>
      <c r="AE817" t="e">
        <f>VLOOKUP($A817,Events!$B:$I,7,FALSE)</f>
        <v>#N/A</v>
      </c>
      <c r="AF817" t="e">
        <f>VLOOKUP($A817,Events!$B:$I,8,FALSE)</f>
        <v>#N/A</v>
      </c>
    </row>
    <row r="818" spans="1:32" ht="15" customHeight="1" x14ac:dyDescent="0.3">
      <c r="A818" s="9" t="s">
        <v>25238</v>
      </c>
      <c r="B818" t="s">
        <v>24952</v>
      </c>
      <c r="C818" t="s">
        <v>24190</v>
      </c>
      <c r="D818" t="s">
        <v>19094</v>
      </c>
      <c r="E818" t="s">
        <v>121</v>
      </c>
      <c r="F818" t="s">
        <v>24207</v>
      </c>
      <c r="G818" s="2" t="s">
        <v>25255</v>
      </c>
      <c r="H818" t="s">
        <v>25</v>
      </c>
      <c r="I818" s="1">
        <v>1</v>
      </c>
      <c r="J818" s="1">
        <v>0</v>
      </c>
      <c r="K818" s="1">
        <v>0</v>
      </c>
      <c r="L818" s="1">
        <v>0</v>
      </c>
      <c r="M818" s="1">
        <v>1</v>
      </c>
      <c r="O818" s="1">
        <f t="shared" si="108"/>
        <v>5</v>
      </c>
      <c r="P818" s="1">
        <f t="shared" si="109"/>
        <v>2</v>
      </c>
      <c r="Q818" s="1">
        <f t="shared" si="110"/>
        <v>0</v>
      </c>
      <c r="R818" s="1">
        <f t="shared" si="111"/>
        <v>3</v>
      </c>
      <c r="S818" s="1">
        <f t="shared" si="112"/>
        <v>0</v>
      </c>
      <c r="T818" s="1">
        <f t="shared" si="113"/>
        <v>0</v>
      </c>
      <c r="U818" s="1">
        <f t="shared" si="114"/>
        <v>0</v>
      </c>
      <c r="V818" s="1">
        <f t="shared" si="115"/>
        <v>2</v>
      </c>
      <c r="W818" s="19">
        <f>VLOOKUP(E818,'Win Rate'!B:I,8,FALSE)</f>
        <v>0.60373443983402486</v>
      </c>
      <c r="X818" s="20">
        <f>VLOOKUP(E818,'Win Rate'!B:J,9,FALSE)</f>
        <v>73.143848695271856</v>
      </c>
      <c r="Y818" s="18" cm="1">
        <f t="array" ref="Y818">IFERROR(INDEX($Z$2:$Z817,SUMPRODUCT(MAX(ROW($D$2:$D817)*($D818=$D$2:$D817))-1)),_xlfn.IFNA(IF(VLOOKUP(D818,'4.2 Elo (Values)'!A:C,3,FALSE)&gt;0,VLOOKUP(Results!D818,'4.2 Elo (Values)'!A:C,3,FALSE),400),400))</f>
        <v>369.73315784454229</v>
      </c>
      <c r="Z818" s="18">
        <f>Y818+(IFERROR(VLOOKUP(D818,'4.2 Elo (Values)'!A:J,10,FALSE),40)*(V818-(1/(10^(((AVERAGEIFS(Y:Y,A:A,A818)+AVERAGEIFS(X:X,A:A,A818))-(Y818+X818))/400)+1)*O818)))</f>
        <v>348.44506848832231</v>
      </c>
      <c r="AA818" s="18">
        <f t="shared" si="116"/>
        <v>-21.288089356219984</v>
      </c>
      <c r="AB818" t="e">
        <f>VLOOKUP($A818,Events!$B:$I,4,FALSE)</f>
        <v>#N/A</v>
      </c>
      <c r="AC818" t="e">
        <f>VLOOKUP($A818,Events!$B:$I,5,FALSE)</f>
        <v>#N/A</v>
      </c>
      <c r="AD818" t="e">
        <f>VLOOKUP($A818,Events!$B:$I,6,FALSE)</f>
        <v>#N/A</v>
      </c>
      <c r="AE818" t="e">
        <f>VLOOKUP($A818,Events!$B:$I,7,FALSE)</f>
        <v>#N/A</v>
      </c>
      <c r="AF818" t="e">
        <f>VLOOKUP($A818,Events!$B:$I,8,FALSE)</f>
        <v>#N/A</v>
      </c>
    </row>
    <row r="819" spans="1:32" ht="15" customHeight="1" x14ac:dyDescent="0.3">
      <c r="A819" s="9" t="s">
        <v>25238</v>
      </c>
      <c r="B819" t="s">
        <v>24952</v>
      </c>
      <c r="C819" t="s">
        <v>24190</v>
      </c>
      <c r="D819" t="s">
        <v>5851</v>
      </c>
      <c r="E819" t="s">
        <v>83</v>
      </c>
      <c r="F819" t="s">
        <v>219</v>
      </c>
      <c r="G819" s="2" t="s">
        <v>25256</v>
      </c>
      <c r="H819" t="s">
        <v>25</v>
      </c>
      <c r="I819" s="1">
        <v>0</v>
      </c>
      <c r="J819" s="1">
        <v>1</v>
      </c>
      <c r="K819" s="1">
        <v>1</v>
      </c>
      <c r="L819" s="1">
        <v>0</v>
      </c>
      <c r="M819" s="1">
        <v>0</v>
      </c>
      <c r="O819" s="1">
        <f t="shared" si="108"/>
        <v>5</v>
      </c>
      <c r="P819" s="1">
        <f t="shared" si="109"/>
        <v>2</v>
      </c>
      <c r="Q819" s="1">
        <f t="shared" si="110"/>
        <v>0</v>
      </c>
      <c r="R819" s="1">
        <f t="shared" si="111"/>
        <v>3</v>
      </c>
      <c r="S819" s="1">
        <f t="shared" si="112"/>
        <v>0</v>
      </c>
      <c r="T819" s="1">
        <f t="shared" si="113"/>
        <v>0</v>
      </c>
      <c r="U819" s="1">
        <f t="shared" si="114"/>
        <v>0</v>
      </c>
      <c r="V819" s="1">
        <f t="shared" si="115"/>
        <v>2</v>
      </c>
      <c r="W819" s="19">
        <f>VLOOKUP(E819,'Win Rate'!B:I,8,FALSE)</f>
        <v>0.56644518272425248</v>
      </c>
      <c r="X819" s="20">
        <f>VLOOKUP(E819,'Win Rate'!B:J,9,FALSE)</f>
        <v>46.445548661686693</v>
      </c>
      <c r="Y819" s="18" cm="1">
        <f t="array" ref="Y819">IFERROR(INDEX($Z$2:$Z818,SUMPRODUCT(MAX(ROW($D$2:$D818)*($D819=$D$2:$D818))-1)),_xlfn.IFNA(IF(VLOOKUP(D819,'4.2 Elo (Values)'!A:C,3,FALSE)&gt;0,VLOOKUP(Results!D819,'4.2 Elo (Values)'!A:C,3,FALSE),400),400))</f>
        <v>412.95383313411821</v>
      </c>
      <c r="Z819" s="18">
        <f>Y819+(IFERROR(VLOOKUP(D819,'4.2 Elo (Values)'!A:J,10,FALSE),40)*(V819-(1/(10^(((AVERAGEIFS(Y:Y,A:A,A819)+AVERAGEIFS(X:X,A:A,A819))-(Y819+X819))/400)+1)*O819)))</f>
        <v>399.93566573246773</v>
      </c>
      <c r="AA819" s="18">
        <f t="shared" si="116"/>
        <v>-13.018167401650487</v>
      </c>
      <c r="AB819" t="e">
        <f>VLOOKUP($A819,Events!$B:$I,4,FALSE)</f>
        <v>#N/A</v>
      </c>
      <c r="AC819" t="e">
        <f>VLOOKUP($A819,Events!$B:$I,5,FALSE)</f>
        <v>#N/A</v>
      </c>
      <c r="AD819" t="e">
        <f>VLOOKUP($A819,Events!$B:$I,6,FALSE)</f>
        <v>#N/A</v>
      </c>
      <c r="AE819" t="e">
        <f>VLOOKUP($A819,Events!$B:$I,7,FALSE)</f>
        <v>#N/A</v>
      </c>
      <c r="AF819" t="e">
        <f>VLOOKUP($A819,Events!$B:$I,8,FALSE)</f>
        <v>#N/A</v>
      </c>
    </row>
    <row r="820" spans="1:32" ht="15" customHeight="1" x14ac:dyDescent="0.3">
      <c r="A820" s="9" t="s">
        <v>25238</v>
      </c>
      <c r="B820" t="s">
        <v>24952</v>
      </c>
      <c r="C820" t="s">
        <v>24190</v>
      </c>
      <c r="D820" t="s">
        <v>22975</v>
      </c>
      <c r="E820" t="s">
        <v>17</v>
      </c>
      <c r="F820" t="s">
        <v>241</v>
      </c>
      <c r="G820" s="2" t="s">
        <v>25257</v>
      </c>
      <c r="H820" t="s">
        <v>25</v>
      </c>
      <c r="I820" s="1">
        <v>0</v>
      </c>
      <c r="J820" s="1">
        <v>0</v>
      </c>
      <c r="K820" s="1">
        <v>1</v>
      </c>
      <c r="L820" s="1">
        <v>1</v>
      </c>
      <c r="M820" s="1">
        <v>0</v>
      </c>
      <c r="O820" s="1">
        <f t="shared" si="108"/>
        <v>5</v>
      </c>
      <c r="P820" s="1">
        <f t="shared" si="109"/>
        <v>2</v>
      </c>
      <c r="Q820" s="1">
        <f t="shared" si="110"/>
        <v>0</v>
      </c>
      <c r="R820" s="1">
        <f t="shared" si="111"/>
        <v>3</v>
      </c>
      <c r="S820" s="1">
        <f t="shared" si="112"/>
        <v>0</v>
      </c>
      <c r="T820" s="1">
        <f t="shared" si="113"/>
        <v>0</v>
      </c>
      <c r="U820" s="1">
        <f t="shared" si="114"/>
        <v>0</v>
      </c>
      <c r="V820" s="1">
        <f t="shared" si="115"/>
        <v>2</v>
      </c>
      <c r="W820" s="19">
        <f>VLOOKUP(E820,'Win Rate'!B:I,8,FALSE)</f>
        <v>0.48888888888888887</v>
      </c>
      <c r="X820" s="20">
        <f>VLOOKUP(E820,'Win Rate'!B:J,9,FALSE)</f>
        <v>-7.7220620781546527</v>
      </c>
      <c r="Y820" s="18" cm="1">
        <f t="array" ref="Y820">IFERROR(INDEX($Z$2:$Z819,SUMPRODUCT(MAX(ROW($D$2:$D819)*($D820=$D$2:$D819))-1)),_xlfn.IFNA(IF(VLOOKUP(D820,'4.2 Elo (Values)'!A:C,3,FALSE)&gt;0,VLOOKUP(Results!D820,'4.2 Elo (Values)'!A:C,3,FALSE),400),400))</f>
        <v>276.31362930409472</v>
      </c>
      <c r="Z820" s="18">
        <f>Y820+(IFERROR(VLOOKUP(D820,'4.2 Elo (Values)'!A:J,10,FALSE),40)*(V820-(1/(10^(((AVERAGEIFS(Y:Y,A:A,A820)+AVERAGEIFS(X:X,A:A,A820))-(Y820+X820))/400)+1)*O820)))</f>
        <v>288.97490520402778</v>
      </c>
      <c r="AA820" s="18">
        <f t="shared" si="116"/>
        <v>12.661275899933059</v>
      </c>
      <c r="AB820" t="e">
        <f>VLOOKUP($A820,Events!$B:$I,4,FALSE)</f>
        <v>#N/A</v>
      </c>
      <c r="AC820" t="e">
        <f>VLOOKUP($A820,Events!$B:$I,5,FALSE)</f>
        <v>#N/A</v>
      </c>
      <c r="AD820" t="e">
        <f>VLOOKUP($A820,Events!$B:$I,6,FALSE)</f>
        <v>#N/A</v>
      </c>
      <c r="AE820" t="e">
        <f>VLOOKUP($A820,Events!$B:$I,7,FALSE)</f>
        <v>#N/A</v>
      </c>
      <c r="AF820" t="e">
        <f>VLOOKUP($A820,Events!$B:$I,8,FALSE)</f>
        <v>#N/A</v>
      </c>
    </row>
    <row r="821" spans="1:32" ht="15" customHeight="1" x14ac:dyDescent="0.3">
      <c r="A821" s="9" t="s">
        <v>25238</v>
      </c>
      <c r="B821" t="s">
        <v>24952</v>
      </c>
      <c r="C821" t="s">
        <v>24190</v>
      </c>
      <c r="D821" t="s">
        <v>22693</v>
      </c>
      <c r="E821" t="s">
        <v>87</v>
      </c>
      <c r="F821" t="s">
        <v>161</v>
      </c>
      <c r="G821" s="2" t="s">
        <v>25258</v>
      </c>
      <c r="H821" t="s">
        <v>25</v>
      </c>
      <c r="I821" s="1">
        <v>1</v>
      </c>
      <c r="J821" s="1">
        <v>0</v>
      </c>
      <c r="K821" s="1">
        <v>1</v>
      </c>
      <c r="O821" s="1">
        <f t="shared" si="108"/>
        <v>3</v>
      </c>
      <c r="P821" s="1">
        <f t="shared" si="109"/>
        <v>2</v>
      </c>
      <c r="Q821" s="1">
        <f t="shared" si="110"/>
        <v>0</v>
      </c>
      <c r="R821" s="1">
        <f t="shared" si="111"/>
        <v>1</v>
      </c>
      <c r="S821" s="1">
        <f t="shared" si="112"/>
        <v>0</v>
      </c>
      <c r="T821" s="1">
        <f t="shared" si="113"/>
        <v>0</v>
      </c>
      <c r="U821" s="1">
        <f t="shared" si="114"/>
        <v>0</v>
      </c>
      <c r="V821" s="1">
        <f t="shared" si="115"/>
        <v>2</v>
      </c>
      <c r="W821" s="19">
        <f>VLOOKUP(E821,'Win Rate'!B:I,8,FALSE)</f>
        <v>0.51546391752577314</v>
      </c>
      <c r="X821" s="20">
        <f>VLOOKUP(E821,'Win Rate'!B:J,9,FALSE)</f>
        <v>10.748858560120498</v>
      </c>
      <c r="Y821" s="18" cm="1">
        <f t="array" ref="Y821">IFERROR(INDEX($Z$2:$Z820,SUMPRODUCT(MAX(ROW($D$2:$D820)*($D821=$D$2:$D820))-1)),_xlfn.IFNA(IF(VLOOKUP(D821,'4.2 Elo (Values)'!A:C,3,FALSE)&gt;0,VLOOKUP(Results!D821,'4.2 Elo (Values)'!A:C,3,FALSE),400),400))</f>
        <v>310.26442470249145</v>
      </c>
      <c r="Z821" s="18">
        <f>Y821+(IFERROR(VLOOKUP(D821,'4.2 Elo (Values)'!A:J,10,FALSE),40)*(V821-(1/(10^(((AVERAGEIFS(Y:Y,A:A,A821)+AVERAGEIFS(X:X,A:A,A821))-(Y821+X821))/400)+1)*O821)))</f>
        <v>330.03166985990799</v>
      </c>
      <c r="AA821" s="18">
        <f t="shared" si="116"/>
        <v>19.767245157416539</v>
      </c>
      <c r="AB821" t="e">
        <f>VLOOKUP($A821,Events!$B:$I,4,FALSE)</f>
        <v>#N/A</v>
      </c>
      <c r="AC821" t="e">
        <f>VLOOKUP($A821,Events!$B:$I,5,FALSE)</f>
        <v>#N/A</v>
      </c>
      <c r="AD821" t="e">
        <f>VLOOKUP($A821,Events!$B:$I,6,FALSE)</f>
        <v>#N/A</v>
      </c>
      <c r="AE821" t="e">
        <f>VLOOKUP($A821,Events!$B:$I,7,FALSE)</f>
        <v>#N/A</v>
      </c>
      <c r="AF821" t="e">
        <f>VLOOKUP($A821,Events!$B:$I,8,FALSE)</f>
        <v>#N/A</v>
      </c>
    </row>
    <row r="822" spans="1:32" ht="15" customHeight="1" x14ac:dyDescent="0.3">
      <c r="A822" s="9" t="s">
        <v>25238</v>
      </c>
      <c r="B822" t="s">
        <v>24952</v>
      </c>
      <c r="C822" t="s">
        <v>24190</v>
      </c>
      <c r="D822" t="s">
        <v>5898</v>
      </c>
      <c r="E822" t="s">
        <v>25651</v>
      </c>
      <c r="F822" t="s">
        <v>59</v>
      </c>
      <c r="G822" s="2" t="s">
        <v>25259</v>
      </c>
      <c r="H822" t="s">
        <v>25</v>
      </c>
      <c r="I822" s="1">
        <v>0</v>
      </c>
      <c r="J822" s="1">
        <v>0</v>
      </c>
      <c r="K822" s="1">
        <v>0</v>
      </c>
      <c r="L822" s="1">
        <v>1</v>
      </c>
      <c r="M822" s="1">
        <v>1</v>
      </c>
      <c r="O822" s="1">
        <f t="shared" si="108"/>
        <v>5</v>
      </c>
      <c r="P822" s="1">
        <f t="shared" si="109"/>
        <v>2</v>
      </c>
      <c r="Q822" s="1">
        <f t="shared" si="110"/>
        <v>0</v>
      </c>
      <c r="R822" s="1">
        <f t="shared" si="111"/>
        <v>3</v>
      </c>
      <c r="S822" s="1">
        <f t="shared" si="112"/>
        <v>0</v>
      </c>
      <c r="T822" s="1">
        <f t="shared" si="113"/>
        <v>0</v>
      </c>
      <c r="U822" s="1">
        <f t="shared" si="114"/>
        <v>0</v>
      </c>
      <c r="V822" s="1">
        <f t="shared" si="115"/>
        <v>2</v>
      </c>
      <c r="W822" s="19">
        <f>VLOOKUP(E822,'Win Rate'!B:I,8,FALSE)</f>
        <v>0.47572815533980584</v>
      </c>
      <c r="X822" s="20">
        <f>VLOOKUP(E822,'Win Rate'!B:J,9,FALSE)</f>
        <v>-16.879071917781932</v>
      </c>
      <c r="Y822" s="18" cm="1">
        <f t="array" ref="Y822">IFERROR(INDEX($Z$2:$Z821,SUMPRODUCT(MAX(ROW($D$2:$D821)*($D822=$D$2:$D821))-1)),_xlfn.IFNA(IF(VLOOKUP(D822,'4.2 Elo (Values)'!A:C,3,FALSE)&gt;0,VLOOKUP(Results!D822,'4.2 Elo (Values)'!A:C,3,FALSE),400),400))</f>
        <v>412.71025812912978</v>
      </c>
      <c r="Z822" s="18">
        <f>Y822+(IFERROR(VLOOKUP(D822,'4.2 Elo (Values)'!A:J,10,FALSE),40)*(V822-(1/(10^(((AVERAGEIFS(Y:Y,A:A,A822)+AVERAGEIFS(X:X,A:A,A822))-(Y822+X822))/400)+1)*O822)))</f>
        <v>408.8061404734238</v>
      </c>
      <c r="AA822" s="18">
        <f t="shared" si="116"/>
        <v>-3.9041176557059885</v>
      </c>
      <c r="AB822" t="e">
        <f>VLOOKUP($A822,Events!$B:$I,4,FALSE)</f>
        <v>#N/A</v>
      </c>
      <c r="AC822" t="e">
        <f>VLOOKUP($A822,Events!$B:$I,5,FALSE)</f>
        <v>#N/A</v>
      </c>
      <c r="AD822" t="e">
        <f>VLOOKUP($A822,Events!$B:$I,6,FALSE)</f>
        <v>#N/A</v>
      </c>
      <c r="AE822" t="e">
        <f>VLOOKUP($A822,Events!$B:$I,7,FALSE)</f>
        <v>#N/A</v>
      </c>
      <c r="AF822" t="e">
        <f>VLOOKUP($A822,Events!$B:$I,8,FALSE)</f>
        <v>#N/A</v>
      </c>
    </row>
    <row r="823" spans="1:32" ht="15" customHeight="1" x14ac:dyDescent="0.3">
      <c r="A823" s="9" t="s">
        <v>25238</v>
      </c>
      <c r="B823" t="s">
        <v>24952</v>
      </c>
      <c r="C823" t="s">
        <v>24190</v>
      </c>
      <c r="D823" t="s">
        <v>23157</v>
      </c>
      <c r="E823" t="s">
        <v>49</v>
      </c>
      <c r="F823" t="s">
        <v>217</v>
      </c>
      <c r="G823" s="2" t="s">
        <v>25260</v>
      </c>
      <c r="H823" t="s">
        <v>25</v>
      </c>
      <c r="I823" s="1">
        <v>0</v>
      </c>
      <c r="J823" s="1">
        <v>1</v>
      </c>
      <c r="K823" s="1">
        <v>0</v>
      </c>
      <c r="L823" s="1">
        <v>0</v>
      </c>
      <c r="M823" s="1">
        <v>0</v>
      </c>
      <c r="O823" s="1">
        <f t="shared" si="108"/>
        <v>5</v>
      </c>
      <c r="P823" s="1">
        <f t="shared" si="109"/>
        <v>1</v>
      </c>
      <c r="Q823" s="1">
        <f t="shared" si="110"/>
        <v>0</v>
      </c>
      <c r="R823" s="1">
        <f t="shared" si="111"/>
        <v>4</v>
      </c>
      <c r="S823" s="1">
        <f t="shared" si="112"/>
        <v>0</v>
      </c>
      <c r="T823" s="1">
        <f t="shared" si="113"/>
        <v>0</v>
      </c>
      <c r="U823" s="1">
        <f t="shared" si="114"/>
        <v>0</v>
      </c>
      <c r="V823" s="1">
        <f t="shared" si="115"/>
        <v>1</v>
      </c>
      <c r="W823" s="19">
        <f>VLOOKUP(E823,'Win Rate'!B:I,8,FALSE)</f>
        <v>0.45549738219895286</v>
      </c>
      <c r="X823" s="20">
        <f>VLOOKUP(E823,'Win Rate'!B:J,9,FALSE)</f>
        <v>-31.005634672064751</v>
      </c>
      <c r="Y823" s="18" cm="1">
        <f t="array" ref="Y823">IFERROR(INDEX($Z$2:$Z822,SUMPRODUCT(MAX(ROW($D$2:$D822)*($D823=$D$2:$D822))-1)),_xlfn.IFNA(IF(VLOOKUP(D823,'4.2 Elo (Values)'!A:C,3,FALSE)&gt;0,VLOOKUP(Results!D823,'4.2 Elo (Values)'!A:C,3,FALSE),400),400))</f>
        <v>400</v>
      </c>
      <c r="Z823" s="18">
        <f>Y823+(IFERROR(VLOOKUP(D823,'4.2 Elo (Values)'!A:J,10,FALSE),40)*(V823-(1/(10^(((AVERAGEIFS(Y:Y,A:A,A823)+AVERAGEIFS(X:X,A:A,A823))-(Y823+X823))/400)+1)*O823)))</f>
        <v>359.71540101640704</v>
      </c>
      <c r="AA823" s="18">
        <f t="shared" si="116"/>
        <v>-40.284598983592957</v>
      </c>
      <c r="AB823" t="e">
        <f>VLOOKUP($A823,Events!$B:$I,4,FALSE)</f>
        <v>#N/A</v>
      </c>
      <c r="AC823" t="e">
        <f>VLOOKUP($A823,Events!$B:$I,5,FALSE)</f>
        <v>#N/A</v>
      </c>
      <c r="AD823" t="e">
        <f>VLOOKUP($A823,Events!$B:$I,6,FALSE)</f>
        <v>#N/A</v>
      </c>
      <c r="AE823" t="e">
        <f>VLOOKUP($A823,Events!$B:$I,7,FALSE)</f>
        <v>#N/A</v>
      </c>
      <c r="AF823" t="e">
        <f>VLOOKUP($A823,Events!$B:$I,8,FALSE)</f>
        <v>#N/A</v>
      </c>
    </row>
    <row r="824" spans="1:32" ht="15" customHeight="1" x14ac:dyDescent="0.3">
      <c r="A824" s="9" t="s">
        <v>25238</v>
      </c>
      <c r="B824" t="s">
        <v>24952</v>
      </c>
      <c r="C824" t="s">
        <v>24190</v>
      </c>
      <c r="D824" t="s">
        <v>5452</v>
      </c>
      <c r="E824" t="s">
        <v>56</v>
      </c>
      <c r="F824" t="s">
        <v>131</v>
      </c>
      <c r="G824" s="2" t="s">
        <v>25261</v>
      </c>
      <c r="H824" t="s">
        <v>25</v>
      </c>
      <c r="I824" s="1">
        <v>0</v>
      </c>
      <c r="J824" s="1">
        <v>1</v>
      </c>
      <c r="K824" s="1">
        <v>0</v>
      </c>
      <c r="L824" s="1">
        <v>0</v>
      </c>
      <c r="M824" s="1">
        <v>0</v>
      </c>
      <c r="O824" s="1">
        <f t="shared" si="108"/>
        <v>5</v>
      </c>
      <c r="P824" s="1">
        <f t="shared" si="109"/>
        <v>1</v>
      </c>
      <c r="Q824" s="1">
        <f t="shared" si="110"/>
        <v>0</v>
      </c>
      <c r="R824" s="1">
        <f t="shared" si="111"/>
        <v>4</v>
      </c>
      <c r="S824" s="1">
        <f t="shared" si="112"/>
        <v>0</v>
      </c>
      <c r="T824" s="1">
        <f t="shared" si="113"/>
        <v>0</v>
      </c>
      <c r="U824" s="1">
        <f t="shared" si="114"/>
        <v>0</v>
      </c>
      <c r="V824" s="1">
        <f t="shared" si="115"/>
        <v>1</v>
      </c>
      <c r="W824" s="19">
        <f>VLOOKUP(E824,'Win Rate'!B:I,8,FALSE)</f>
        <v>0.56206896551724139</v>
      </c>
      <c r="X824" s="20">
        <f>VLOOKUP(E824,'Win Rate'!B:J,9,FALSE)</f>
        <v>43.353553379200399</v>
      </c>
      <c r="Y824" s="18" cm="1">
        <f t="array" ref="Y824">IFERROR(INDEX($Z$2:$Z823,SUMPRODUCT(MAX(ROW($D$2:$D823)*($D824=$D$2:$D823))-1)),_xlfn.IFNA(IF(VLOOKUP(D824,'4.2 Elo (Values)'!A:C,3,FALSE)&gt;0,VLOOKUP(Results!D824,'4.2 Elo (Values)'!A:C,3,FALSE),400),400))</f>
        <v>415.52967928784631</v>
      </c>
      <c r="Z824" s="18">
        <f>Y824+(IFERROR(VLOOKUP(D824,'4.2 Elo (Values)'!A:J,10,FALSE),40)*(V824-(1/(10^(((AVERAGEIFS(Y:Y,A:A,A824)+AVERAGEIFS(X:X,A:A,A824))-(Y824+X824))/400)+1)*O824)))</f>
        <v>349.64137599980478</v>
      </c>
      <c r="AA824" s="18">
        <f t="shared" si="116"/>
        <v>-65.888303288041527</v>
      </c>
      <c r="AB824" t="e">
        <f>VLOOKUP($A824,Events!$B:$I,4,FALSE)</f>
        <v>#N/A</v>
      </c>
      <c r="AC824" t="e">
        <f>VLOOKUP($A824,Events!$B:$I,5,FALSE)</f>
        <v>#N/A</v>
      </c>
      <c r="AD824" t="e">
        <f>VLOOKUP($A824,Events!$B:$I,6,FALSE)</f>
        <v>#N/A</v>
      </c>
      <c r="AE824" t="e">
        <f>VLOOKUP($A824,Events!$B:$I,7,FALSE)</f>
        <v>#N/A</v>
      </c>
      <c r="AF824" t="e">
        <f>VLOOKUP($A824,Events!$B:$I,8,FALSE)</f>
        <v>#N/A</v>
      </c>
    </row>
    <row r="825" spans="1:32" ht="15" customHeight="1" x14ac:dyDescent="0.3">
      <c r="A825" s="9" t="s">
        <v>25238</v>
      </c>
      <c r="B825" t="s">
        <v>24952</v>
      </c>
      <c r="C825" t="s">
        <v>24190</v>
      </c>
      <c r="D825" t="s">
        <v>22400</v>
      </c>
      <c r="E825" t="s">
        <v>27</v>
      </c>
      <c r="F825" t="s">
        <v>125</v>
      </c>
      <c r="G825" s="2" t="s">
        <v>25262</v>
      </c>
      <c r="H825" t="s">
        <v>25</v>
      </c>
      <c r="I825" s="1">
        <v>0</v>
      </c>
      <c r="J825" s="1">
        <v>1</v>
      </c>
      <c r="K825" s="1">
        <v>0</v>
      </c>
      <c r="O825" s="1">
        <f t="shared" si="108"/>
        <v>3</v>
      </c>
      <c r="P825" s="1">
        <f t="shared" si="109"/>
        <v>1</v>
      </c>
      <c r="Q825" s="1">
        <f t="shared" si="110"/>
        <v>0</v>
      </c>
      <c r="R825" s="1">
        <f t="shared" si="111"/>
        <v>2</v>
      </c>
      <c r="S825" s="1">
        <f t="shared" si="112"/>
        <v>0</v>
      </c>
      <c r="T825" s="1">
        <f t="shared" si="113"/>
        <v>0</v>
      </c>
      <c r="U825" s="1">
        <f t="shared" si="114"/>
        <v>0</v>
      </c>
      <c r="V825" s="1">
        <f t="shared" si="115"/>
        <v>1</v>
      </c>
      <c r="W825" s="19">
        <f>VLOOKUP(E825,'Win Rate'!B:I,8,FALSE)</f>
        <v>0.43775100401606426</v>
      </c>
      <c r="X825" s="20">
        <f>VLOOKUP(E825,'Win Rate'!B:J,9,FALSE)</f>
        <v>-43.480615095045756</v>
      </c>
      <c r="Y825" s="18" cm="1">
        <f t="array" ref="Y825">IFERROR(INDEX($Z$2:$Z824,SUMPRODUCT(MAX(ROW($D$2:$D824)*($D825=$D$2:$D824))-1)),_xlfn.IFNA(IF(VLOOKUP(D825,'4.2 Elo (Values)'!A:C,3,FALSE)&gt;0,VLOOKUP(Results!D825,'4.2 Elo (Values)'!A:C,3,FALSE),400),400))</f>
        <v>324.91586561144641</v>
      </c>
      <c r="Z825" s="18">
        <f>Y825+(IFERROR(VLOOKUP(D825,'4.2 Elo (Values)'!A:J,10,FALSE),40)*(V825-(1/(10^(((AVERAGEIFS(Y:Y,A:A,A825)+AVERAGEIFS(X:X,A:A,A825))-(Y825+X825))/400)+1)*O825)))</f>
        <v>330.31778182420942</v>
      </c>
      <c r="AA825" s="18">
        <f t="shared" si="116"/>
        <v>5.4019162127630125</v>
      </c>
      <c r="AB825" t="e">
        <f>VLOOKUP($A825,Events!$B:$I,4,FALSE)</f>
        <v>#N/A</v>
      </c>
      <c r="AC825" t="e">
        <f>VLOOKUP($A825,Events!$B:$I,5,FALSE)</f>
        <v>#N/A</v>
      </c>
      <c r="AD825" t="e">
        <f>VLOOKUP($A825,Events!$B:$I,6,FALSE)</f>
        <v>#N/A</v>
      </c>
      <c r="AE825" t="e">
        <f>VLOOKUP($A825,Events!$B:$I,7,FALSE)</f>
        <v>#N/A</v>
      </c>
      <c r="AF825" t="e">
        <f>VLOOKUP($A825,Events!$B:$I,8,FALSE)</f>
        <v>#N/A</v>
      </c>
    </row>
    <row r="826" spans="1:32" ht="15" customHeight="1" x14ac:dyDescent="0.3">
      <c r="A826" s="9" t="s">
        <v>25238</v>
      </c>
      <c r="B826" t="s">
        <v>24952</v>
      </c>
      <c r="C826" t="s">
        <v>24190</v>
      </c>
      <c r="D826" t="s">
        <v>23154</v>
      </c>
      <c r="E826" t="s">
        <v>39</v>
      </c>
      <c r="F826" t="s">
        <v>40</v>
      </c>
      <c r="G826" s="2" t="s">
        <v>25263</v>
      </c>
      <c r="H826" t="s">
        <v>25</v>
      </c>
      <c r="I826" s="1">
        <v>0</v>
      </c>
      <c r="J826" s="1">
        <v>0</v>
      </c>
      <c r="K826" s="1">
        <v>0</v>
      </c>
      <c r="L826" s="1">
        <v>0</v>
      </c>
      <c r="M826" s="1">
        <v>1</v>
      </c>
      <c r="O826" s="1">
        <f t="shared" si="108"/>
        <v>5</v>
      </c>
      <c r="P826" s="1">
        <f t="shared" si="109"/>
        <v>1</v>
      </c>
      <c r="Q826" s="1">
        <f t="shared" si="110"/>
        <v>0</v>
      </c>
      <c r="R826" s="1">
        <f t="shared" si="111"/>
        <v>4</v>
      </c>
      <c r="S826" s="1">
        <f t="shared" si="112"/>
        <v>0</v>
      </c>
      <c r="T826" s="1">
        <f t="shared" si="113"/>
        <v>0</v>
      </c>
      <c r="U826" s="1">
        <f t="shared" si="114"/>
        <v>0</v>
      </c>
      <c r="V826" s="1">
        <f t="shared" si="115"/>
        <v>1</v>
      </c>
      <c r="W826" s="19">
        <f>VLOOKUP(E826,'Win Rate'!B:I,8,FALSE)</f>
        <v>0.42931034482758623</v>
      </c>
      <c r="X826" s="20">
        <f>VLOOKUP(E826,'Win Rate'!B:J,9,FALSE)</f>
        <v>-49.451458671992945</v>
      </c>
      <c r="Y826" s="18" cm="1">
        <f t="array" ref="Y826">IFERROR(INDEX($Z$2:$Z825,SUMPRODUCT(MAX(ROW($D$2:$D825)*($D826=$D$2:$D825))-1)),_xlfn.IFNA(IF(VLOOKUP(D826,'4.2 Elo (Values)'!A:C,3,FALSE)&gt;0,VLOOKUP(Results!D826,'4.2 Elo (Values)'!A:C,3,FALSE),400),400))</f>
        <v>400</v>
      </c>
      <c r="Z826" s="18">
        <f>Y826+(IFERROR(VLOOKUP(D826,'4.2 Elo (Values)'!A:J,10,FALSE),40)*(V826-(1/(10^(((AVERAGEIFS(Y:Y,A:A,A826)+AVERAGEIFS(X:X,A:A,A826))-(Y826+X826))/400)+1)*O826)))</f>
        <v>364.76062281274318</v>
      </c>
      <c r="AA826" s="18">
        <f t="shared" si="116"/>
        <v>-35.239377187256821</v>
      </c>
      <c r="AB826" t="e">
        <f>VLOOKUP($A826,Events!$B:$I,4,FALSE)</f>
        <v>#N/A</v>
      </c>
      <c r="AC826" t="e">
        <f>VLOOKUP($A826,Events!$B:$I,5,FALSE)</f>
        <v>#N/A</v>
      </c>
      <c r="AD826" t="e">
        <f>VLOOKUP($A826,Events!$B:$I,6,FALSE)</f>
        <v>#N/A</v>
      </c>
      <c r="AE826" t="e">
        <f>VLOOKUP($A826,Events!$B:$I,7,FALSE)</f>
        <v>#N/A</v>
      </c>
      <c r="AF826" t="e">
        <f>VLOOKUP($A826,Events!$B:$I,8,FALSE)</f>
        <v>#N/A</v>
      </c>
    </row>
    <row r="827" spans="1:32" ht="15" customHeight="1" x14ac:dyDescent="0.3">
      <c r="A827" s="9" t="s">
        <v>25238</v>
      </c>
      <c r="B827" t="s">
        <v>24952</v>
      </c>
      <c r="C827" t="s">
        <v>24190</v>
      </c>
      <c r="D827" t="s">
        <v>22247</v>
      </c>
      <c r="E827" t="s">
        <v>27</v>
      </c>
      <c r="F827" t="s">
        <v>110</v>
      </c>
      <c r="G827" s="2" t="s">
        <v>25264</v>
      </c>
      <c r="H827" t="s">
        <v>25</v>
      </c>
      <c r="I827" s="1">
        <v>0</v>
      </c>
      <c r="J827" s="1">
        <v>0</v>
      </c>
      <c r="K827" s="1">
        <v>1</v>
      </c>
      <c r="O827" s="1">
        <f t="shared" si="108"/>
        <v>3</v>
      </c>
      <c r="P827" s="1">
        <f t="shared" si="109"/>
        <v>1</v>
      </c>
      <c r="Q827" s="1">
        <f t="shared" si="110"/>
        <v>0</v>
      </c>
      <c r="R827" s="1">
        <f t="shared" si="111"/>
        <v>2</v>
      </c>
      <c r="S827" s="1">
        <f t="shared" si="112"/>
        <v>0</v>
      </c>
      <c r="T827" s="1">
        <f t="shared" si="113"/>
        <v>0</v>
      </c>
      <c r="U827" s="1">
        <f t="shared" si="114"/>
        <v>0</v>
      </c>
      <c r="V827" s="1">
        <f t="shared" si="115"/>
        <v>1</v>
      </c>
      <c r="W827" s="19">
        <f>VLOOKUP(E827,'Win Rate'!B:I,8,FALSE)</f>
        <v>0.43775100401606426</v>
      </c>
      <c r="X827" s="20">
        <f>VLOOKUP(E827,'Win Rate'!B:J,9,FALSE)</f>
        <v>-43.480615095045756</v>
      </c>
      <c r="Y827" s="18" cm="1">
        <f t="array" ref="Y827">IFERROR(INDEX($Z$2:$Z826,SUMPRODUCT(MAX(ROW($D$2:$D826)*($D827=$D$2:$D826))-1)),_xlfn.IFNA(IF(VLOOKUP(D827,'4.2 Elo (Values)'!A:C,3,FALSE)&gt;0,VLOOKUP(Results!D827,'4.2 Elo (Values)'!A:C,3,FALSE),400),400))</f>
        <v>331.0332795467628</v>
      </c>
      <c r="Z827" s="18">
        <f>Y827+(IFERROR(VLOOKUP(D827,'4.2 Elo (Values)'!A:J,10,FALSE),40)*(V827-(1/(10^(((AVERAGEIFS(Y:Y,A:A,A827)+AVERAGEIFS(X:X,A:A,A827))-(Y827+X827))/400)+1)*O827)))</f>
        <v>333.29748427386454</v>
      </c>
      <c r="AA827" s="18">
        <f t="shared" si="116"/>
        <v>2.2642047271017418</v>
      </c>
      <c r="AB827" t="e">
        <f>VLOOKUP($A827,Events!$B:$I,4,FALSE)</f>
        <v>#N/A</v>
      </c>
      <c r="AC827" t="e">
        <f>VLOOKUP($A827,Events!$B:$I,5,FALSE)</f>
        <v>#N/A</v>
      </c>
      <c r="AD827" t="e">
        <f>VLOOKUP($A827,Events!$B:$I,6,FALSE)</f>
        <v>#N/A</v>
      </c>
      <c r="AE827" t="e">
        <f>VLOOKUP($A827,Events!$B:$I,7,FALSE)</f>
        <v>#N/A</v>
      </c>
      <c r="AF827" t="e">
        <f>VLOOKUP($A827,Events!$B:$I,8,FALSE)</f>
        <v>#N/A</v>
      </c>
    </row>
    <row r="828" spans="1:32" ht="15" customHeight="1" x14ac:dyDescent="0.3">
      <c r="A828" s="9" t="s">
        <v>25238</v>
      </c>
      <c r="B828" t="s">
        <v>24952</v>
      </c>
      <c r="C828" t="s">
        <v>24190</v>
      </c>
      <c r="D828" t="s">
        <v>22282</v>
      </c>
      <c r="E828" t="s">
        <v>22</v>
      </c>
      <c r="F828" t="s">
        <v>54</v>
      </c>
      <c r="G828" s="2" t="s">
        <v>25265</v>
      </c>
      <c r="H828" t="s">
        <v>25</v>
      </c>
      <c r="I828" s="1">
        <v>0</v>
      </c>
      <c r="J828" s="1">
        <v>0</v>
      </c>
      <c r="K828" s="1">
        <v>0</v>
      </c>
      <c r="L828" s="1">
        <v>0</v>
      </c>
      <c r="M828" s="1">
        <v>1</v>
      </c>
      <c r="O828" s="1">
        <f t="shared" si="108"/>
        <v>5</v>
      </c>
      <c r="P828" s="1">
        <f t="shared" si="109"/>
        <v>1</v>
      </c>
      <c r="Q828" s="1">
        <f t="shared" si="110"/>
        <v>0</v>
      </c>
      <c r="R828" s="1">
        <f t="shared" si="111"/>
        <v>4</v>
      </c>
      <c r="S828" s="1">
        <f t="shared" si="112"/>
        <v>0</v>
      </c>
      <c r="T828" s="1">
        <f t="shared" si="113"/>
        <v>0</v>
      </c>
      <c r="U828" s="1">
        <f t="shared" si="114"/>
        <v>0</v>
      </c>
      <c r="V828" s="1">
        <f t="shared" si="115"/>
        <v>1</v>
      </c>
      <c r="W828" s="19">
        <f>VLOOKUP(E828,'Win Rate'!B:I,8,FALSE)</f>
        <v>0.5028490028490028</v>
      </c>
      <c r="X828" s="20">
        <f>VLOOKUP(E828,'Win Rate'!B:J,9,FALSE)</f>
        <v>1.9797113714570256</v>
      </c>
      <c r="Y828" s="18" cm="1">
        <f t="array" ref="Y828">IFERROR(INDEX($Z$2:$Z827,SUMPRODUCT(MAX(ROW($D$2:$D827)*($D828=$D$2:$D827))-1)),_xlfn.IFNA(IF(VLOOKUP(D828,'4.2 Elo (Values)'!A:C,3,FALSE)&gt;0,VLOOKUP(Results!D828,'4.2 Elo (Values)'!A:C,3,FALSE),400),400))</f>
        <v>329.34042118938316</v>
      </c>
      <c r="Z828" s="18">
        <f>Y828+(IFERROR(VLOOKUP(D828,'4.2 Elo (Values)'!A:J,10,FALSE),40)*(V828-(1/(10^(((AVERAGEIFS(Y:Y,A:A,A828)+AVERAGEIFS(X:X,A:A,A828))-(Y828+X828))/400)+1)*O828)))</f>
        <v>299.22073485821073</v>
      </c>
      <c r="AA828" s="18">
        <f t="shared" si="116"/>
        <v>-30.119686331172431</v>
      </c>
      <c r="AB828" t="e">
        <f>VLOOKUP($A828,Events!$B:$I,4,FALSE)</f>
        <v>#N/A</v>
      </c>
      <c r="AC828" t="e">
        <f>VLOOKUP($A828,Events!$B:$I,5,FALSE)</f>
        <v>#N/A</v>
      </c>
      <c r="AD828" t="e">
        <f>VLOOKUP($A828,Events!$B:$I,6,FALSE)</f>
        <v>#N/A</v>
      </c>
      <c r="AE828" t="e">
        <f>VLOOKUP($A828,Events!$B:$I,7,FALSE)</f>
        <v>#N/A</v>
      </c>
      <c r="AF828" t="e">
        <f>VLOOKUP($A828,Events!$B:$I,8,FALSE)</f>
        <v>#N/A</v>
      </c>
    </row>
    <row r="829" spans="1:32" ht="15" customHeight="1" x14ac:dyDescent="0.3">
      <c r="A829" s="9" t="s">
        <v>25238</v>
      </c>
      <c r="B829" t="s">
        <v>24952</v>
      </c>
      <c r="C829" t="s">
        <v>24190</v>
      </c>
      <c r="D829" t="s">
        <v>8385</v>
      </c>
      <c r="E829" t="s">
        <v>22</v>
      </c>
      <c r="F829" t="s">
        <v>24333</v>
      </c>
      <c r="G829" s="2" t="s">
        <v>25266</v>
      </c>
      <c r="H829" t="s">
        <v>25</v>
      </c>
      <c r="I829" s="1">
        <v>0</v>
      </c>
      <c r="O829" s="1">
        <f t="shared" si="108"/>
        <v>1</v>
      </c>
      <c r="P829" s="1">
        <f t="shared" si="109"/>
        <v>0</v>
      </c>
      <c r="Q829" s="1">
        <f t="shared" si="110"/>
        <v>0</v>
      </c>
      <c r="R829" s="1">
        <f t="shared" si="111"/>
        <v>1</v>
      </c>
      <c r="S829" s="1">
        <f t="shared" si="112"/>
        <v>0</v>
      </c>
      <c r="T829" s="1">
        <f t="shared" si="113"/>
        <v>0</v>
      </c>
      <c r="U829" s="1">
        <f t="shared" si="114"/>
        <v>0</v>
      </c>
      <c r="V829" s="1">
        <f t="shared" si="115"/>
        <v>0</v>
      </c>
      <c r="W829" s="19">
        <f>VLOOKUP(E829,'Win Rate'!B:I,8,FALSE)</f>
        <v>0.5028490028490028</v>
      </c>
      <c r="X829" s="20">
        <f>VLOOKUP(E829,'Win Rate'!B:J,9,FALSE)</f>
        <v>1.9797113714570256</v>
      </c>
      <c r="Y829" s="18" cm="1">
        <f t="array" ref="Y829">IFERROR(INDEX($Z$2:$Z828,SUMPRODUCT(MAX(ROW($D$2:$D828)*($D829=$D$2:$D828))-1)),_xlfn.IFNA(IF(VLOOKUP(D829,'4.2 Elo (Values)'!A:C,3,FALSE)&gt;0,VLOOKUP(Results!D829,'4.2 Elo (Values)'!A:C,3,FALSE),400),400))</f>
        <v>407.73532857936772</v>
      </c>
      <c r="Z829" s="18">
        <f>Y829+(IFERROR(VLOOKUP(D829,'4.2 Elo (Values)'!A:J,10,FALSE),40)*(V829-(1/(10^(((AVERAGEIFS(Y:Y,A:A,A829)+AVERAGEIFS(X:X,A:A,A829))-(Y829+X829))/400)+1)*O829)))</f>
        <v>389.38291045422818</v>
      </c>
      <c r="AA829" s="18">
        <f t="shared" si="116"/>
        <v>-18.352418125139536</v>
      </c>
      <c r="AB829" t="e">
        <f>VLOOKUP($A829,Events!$B:$I,4,FALSE)</f>
        <v>#N/A</v>
      </c>
      <c r="AC829" t="e">
        <f>VLOOKUP($A829,Events!$B:$I,5,FALSE)</f>
        <v>#N/A</v>
      </c>
      <c r="AD829" t="e">
        <f>VLOOKUP($A829,Events!$B:$I,6,FALSE)</f>
        <v>#N/A</v>
      </c>
      <c r="AE829" t="e">
        <f>VLOOKUP($A829,Events!$B:$I,7,FALSE)</f>
        <v>#N/A</v>
      </c>
      <c r="AF829" t="e">
        <f>VLOOKUP($A829,Events!$B:$I,8,FALSE)</f>
        <v>#N/A</v>
      </c>
    </row>
    <row r="830" spans="1:32" ht="15" customHeight="1" x14ac:dyDescent="0.3">
      <c r="A830" s="9" t="s">
        <v>25238</v>
      </c>
      <c r="B830" t="s">
        <v>24952</v>
      </c>
      <c r="C830" t="s">
        <v>24190</v>
      </c>
      <c r="D830" t="s">
        <v>25267</v>
      </c>
      <c r="E830" t="s">
        <v>181</v>
      </c>
      <c r="F830" t="s">
        <v>188</v>
      </c>
      <c r="G830" s="2" t="s">
        <v>25268</v>
      </c>
      <c r="H830" t="s">
        <v>25</v>
      </c>
      <c r="I830" s="1">
        <v>0</v>
      </c>
      <c r="J830" s="1">
        <v>0</v>
      </c>
      <c r="K830" s="1">
        <v>0</v>
      </c>
      <c r="L830" s="1">
        <v>0</v>
      </c>
      <c r="M830" s="1">
        <v>0</v>
      </c>
      <c r="O830" s="1">
        <f t="shared" si="108"/>
        <v>5</v>
      </c>
      <c r="P830" s="1">
        <f t="shared" si="109"/>
        <v>0</v>
      </c>
      <c r="Q830" s="1">
        <f t="shared" si="110"/>
        <v>0</v>
      </c>
      <c r="R830" s="1">
        <f t="shared" si="111"/>
        <v>5</v>
      </c>
      <c r="S830" s="1">
        <f t="shared" si="112"/>
        <v>0</v>
      </c>
      <c r="T830" s="1">
        <f t="shared" si="113"/>
        <v>0</v>
      </c>
      <c r="U830" s="1">
        <f t="shared" si="114"/>
        <v>0</v>
      </c>
      <c r="V830" s="1">
        <f t="shared" si="115"/>
        <v>0</v>
      </c>
      <c r="W830" s="19">
        <f>VLOOKUP(E830,'Win Rate'!B:I,8,FALSE)</f>
        <v>0.46694214876033058</v>
      </c>
      <c r="X830" s="20">
        <f>VLOOKUP(E830,'Win Rate'!B:J,9,FALSE)</f>
        <v>-23.004506726331698</v>
      </c>
      <c r="Y830" s="18" cm="1">
        <f t="array" ref="Y830">IFERROR(INDEX($Z$2:$Z829,SUMPRODUCT(MAX(ROW($D$2:$D829)*($D830=$D$2:$D829))-1)),_xlfn.IFNA(IF(VLOOKUP(D830,'4.2 Elo (Values)'!A:C,3,FALSE)&gt;0,VLOOKUP(Results!D830,'4.2 Elo (Values)'!A:C,3,FALSE),400),400))</f>
        <v>400</v>
      </c>
      <c r="Z830" s="18">
        <f>Y830+(IFERROR(VLOOKUP(D830,'4.2 Elo (Values)'!A:J,10,FALSE),40)*(V830-(1/(10^(((AVERAGEIFS(Y:Y,A:A,A830)+AVERAGEIFS(X:X,A:A,A830))-(Y830+X830))/400)+1)*O830)))</f>
        <v>317.49230419897913</v>
      </c>
      <c r="AA830" s="18">
        <f t="shared" si="116"/>
        <v>-82.507695801020873</v>
      </c>
      <c r="AB830" t="e">
        <f>VLOOKUP($A830,Events!$B:$I,4,FALSE)</f>
        <v>#N/A</v>
      </c>
      <c r="AC830" t="e">
        <f>VLOOKUP($A830,Events!$B:$I,5,FALSE)</f>
        <v>#N/A</v>
      </c>
      <c r="AD830" t="e">
        <f>VLOOKUP($A830,Events!$B:$I,6,FALSE)</f>
        <v>#N/A</v>
      </c>
      <c r="AE830" t="e">
        <f>VLOOKUP($A830,Events!$B:$I,7,FALSE)</f>
        <v>#N/A</v>
      </c>
      <c r="AF830" t="e">
        <f>VLOOKUP($A830,Events!$B:$I,8,FALSE)</f>
        <v>#N/A</v>
      </c>
    </row>
    <row r="831" spans="1:32" ht="15" customHeight="1" x14ac:dyDescent="0.3">
      <c r="A831" s="64" t="s">
        <v>25269</v>
      </c>
      <c r="B831" t="s">
        <v>24952</v>
      </c>
      <c r="C831" t="s">
        <v>24190</v>
      </c>
      <c r="D831" t="s">
        <v>617</v>
      </c>
      <c r="E831" t="s">
        <v>95</v>
      </c>
      <c r="F831" t="s">
        <v>304</v>
      </c>
      <c r="G831" s="2" t="s">
        <v>25270</v>
      </c>
      <c r="H831" t="s">
        <v>25</v>
      </c>
      <c r="I831" s="1">
        <v>1</v>
      </c>
      <c r="J831" s="1">
        <v>1</v>
      </c>
      <c r="K831" s="1">
        <v>1</v>
      </c>
      <c r="L831" s="1">
        <v>1</v>
      </c>
      <c r="M831" s="1">
        <v>1</v>
      </c>
      <c r="O831" s="1">
        <f t="shared" si="108"/>
        <v>5</v>
      </c>
      <c r="P831" s="1">
        <f t="shared" si="109"/>
        <v>5</v>
      </c>
      <c r="Q831" s="1">
        <f t="shared" si="110"/>
        <v>0</v>
      </c>
      <c r="R831" s="1">
        <f t="shared" si="111"/>
        <v>0</v>
      </c>
      <c r="S831" s="1">
        <f t="shared" si="112"/>
        <v>1</v>
      </c>
      <c r="T831" s="1">
        <f t="shared" si="113"/>
        <v>1</v>
      </c>
      <c r="U831" s="1">
        <f t="shared" si="114"/>
        <v>1</v>
      </c>
      <c r="V831" s="1">
        <f t="shared" si="115"/>
        <v>5</v>
      </c>
      <c r="W831" s="19">
        <f>VLOOKUP(E831,'Win Rate'!B:I,8,FALSE)</f>
        <v>0.5084269662921348</v>
      </c>
      <c r="X831" s="20">
        <f>VLOOKUP(E831,'Win Rate'!B:J,9,FALSE)</f>
        <v>5.8562104731559854</v>
      </c>
      <c r="Y831" s="18" cm="1">
        <f t="array" ref="Y831">IFERROR(INDEX($Z$2:$Z830,SUMPRODUCT(MAX(ROW($D$2:$D830)*($D831=$D$2:$D830))-1)),_xlfn.IFNA(IF(VLOOKUP(D831,'4.2 Elo (Values)'!A:C,3,FALSE)&gt;0,VLOOKUP(Results!D831,'4.2 Elo (Values)'!A:C,3,FALSE),400),400))</f>
        <v>715.66718936921234</v>
      </c>
      <c r="Z831" s="18">
        <f>Y831+(IFERROR(VLOOKUP(D831,'4.2 Elo (Values)'!A:J,10,FALSE),40)*(V831-(1/(10^(((AVERAGEIFS(Y:Y,A:A,A831)+AVERAGEIFS(X:X,A:A,A831))-(Y831+X831))/400)+1)*O831)))</f>
        <v>734.20565588676777</v>
      </c>
      <c r="AA831" s="18">
        <f t="shared" si="116"/>
        <v>18.538466517555435</v>
      </c>
      <c r="AB831" t="e">
        <f>VLOOKUP($A831,Events!$B:$I,4,FALSE)</f>
        <v>#N/A</v>
      </c>
      <c r="AC831" t="e">
        <f>VLOOKUP($A831,Events!$B:$I,5,FALSE)</f>
        <v>#N/A</v>
      </c>
      <c r="AD831" t="e">
        <f>VLOOKUP($A831,Events!$B:$I,6,FALSE)</f>
        <v>#N/A</v>
      </c>
      <c r="AE831" t="e">
        <f>VLOOKUP($A831,Events!$B:$I,7,FALSE)</f>
        <v>#N/A</v>
      </c>
      <c r="AF831" t="e">
        <f>VLOOKUP($A831,Events!$B:$I,8,FALSE)</f>
        <v>#N/A</v>
      </c>
    </row>
    <row r="832" spans="1:32" ht="15" customHeight="1" x14ac:dyDescent="0.3">
      <c r="A832" s="64" t="s">
        <v>25269</v>
      </c>
      <c r="B832" t="s">
        <v>24952</v>
      </c>
      <c r="C832" t="s">
        <v>24190</v>
      </c>
      <c r="D832" t="s">
        <v>525</v>
      </c>
      <c r="E832" t="s">
        <v>73</v>
      </c>
      <c r="F832" t="s">
        <v>24191</v>
      </c>
      <c r="G832" s="2" t="s">
        <v>25271</v>
      </c>
      <c r="H832" t="s">
        <v>25</v>
      </c>
      <c r="I832" s="1">
        <v>1</v>
      </c>
      <c r="J832" s="1">
        <v>1</v>
      </c>
      <c r="K832" s="1">
        <v>1</v>
      </c>
      <c r="L832" s="1">
        <v>1</v>
      </c>
      <c r="M832" s="1">
        <v>1</v>
      </c>
      <c r="O832" s="1">
        <f t="shared" si="108"/>
        <v>5</v>
      </c>
      <c r="P832" s="1">
        <f t="shared" si="109"/>
        <v>5</v>
      </c>
      <c r="Q832" s="1">
        <f t="shared" si="110"/>
        <v>0</v>
      </c>
      <c r="R832" s="1">
        <f t="shared" si="111"/>
        <v>0</v>
      </c>
      <c r="S832" s="1">
        <f t="shared" si="112"/>
        <v>1</v>
      </c>
      <c r="T832" s="1">
        <f t="shared" si="113"/>
        <v>1</v>
      </c>
      <c r="U832" s="1">
        <f t="shared" si="114"/>
        <v>1</v>
      </c>
      <c r="V832" s="1">
        <f t="shared" si="115"/>
        <v>5</v>
      </c>
      <c r="W832" s="19">
        <f>VLOOKUP(E832,'Win Rate'!B:I,8,FALSE)</f>
        <v>0.63010204081632648</v>
      </c>
      <c r="X832" s="20">
        <f>VLOOKUP(E832,'Win Rate'!B:J,9,FALSE)</f>
        <v>92.531580409876298</v>
      </c>
      <c r="Y832" s="18" cm="1">
        <f t="array" ref="Y832">IFERROR(INDEX($Z$2:$Z831,SUMPRODUCT(MAX(ROW($D$2:$D831)*($D832=$D$2:$D831))-1)),_xlfn.IFNA(IF(VLOOKUP(D832,'4.2 Elo (Values)'!A:C,3,FALSE)&gt;0,VLOOKUP(Results!D832,'4.2 Elo (Values)'!A:C,3,FALSE),400),400))</f>
        <v>788.85250194580146</v>
      </c>
      <c r="Z832" s="18">
        <f>Y832+(IFERROR(VLOOKUP(D832,'4.2 Elo (Values)'!A:J,10,FALSE),40)*(V832-(1/(10^(((AVERAGEIFS(Y:Y,A:A,A832)+AVERAGEIFS(X:X,A:A,A832))-(Y832+X832))/400)+1)*O832)))</f>
        <v>797.16584421047514</v>
      </c>
      <c r="AA832" s="18">
        <f t="shared" si="116"/>
        <v>8.313342264673679</v>
      </c>
      <c r="AB832" t="e">
        <f>VLOOKUP($A832,Events!$B:$I,4,FALSE)</f>
        <v>#N/A</v>
      </c>
      <c r="AC832" t="e">
        <f>VLOOKUP($A832,Events!$B:$I,5,FALSE)</f>
        <v>#N/A</v>
      </c>
      <c r="AD832" t="e">
        <f>VLOOKUP($A832,Events!$B:$I,6,FALSE)</f>
        <v>#N/A</v>
      </c>
      <c r="AE832" t="e">
        <f>VLOOKUP($A832,Events!$B:$I,7,FALSE)</f>
        <v>#N/A</v>
      </c>
      <c r="AF832" t="e">
        <f>VLOOKUP($A832,Events!$B:$I,8,FALSE)</f>
        <v>#N/A</v>
      </c>
    </row>
    <row r="833" spans="1:32" ht="15" customHeight="1" x14ac:dyDescent="0.3">
      <c r="A833" s="64" t="s">
        <v>25269</v>
      </c>
      <c r="B833" t="s">
        <v>24952</v>
      </c>
      <c r="C833" t="s">
        <v>24190</v>
      </c>
      <c r="D833" t="s">
        <v>556</v>
      </c>
      <c r="E833" t="s">
        <v>98</v>
      </c>
      <c r="F833" t="s">
        <v>24386</v>
      </c>
      <c r="G833" s="2" t="s">
        <v>25272</v>
      </c>
      <c r="H833" t="s">
        <v>25</v>
      </c>
      <c r="I833" s="1">
        <v>1</v>
      </c>
      <c r="J833" s="1">
        <v>1</v>
      </c>
      <c r="K833" s="1">
        <v>1</v>
      </c>
      <c r="L833" s="1">
        <v>1</v>
      </c>
      <c r="M833" s="1">
        <v>1</v>
      </c>
      <c r="O833" s="1">
        <f t="shared" si="108"/>
        <v>5</v>
      </c>
      <c r="P833" s="1">
        <f t="shared" si="109"/>
        <v>5</v>
      </c>
      <c r="Q833" s="1">
        <f t="shared" si="110"/>
        <v>0</v>
      </c>
      <c r="R833" s="1">
        <f t="shared" si="111"/>
        <v>0</v>
      </c>
      <c r="S833" s="1">
        <f t="shared" si="112"/>
        <v>1</v>
      </c>
      <c r="T833" s="1">
        <f t="shared" si="113"/>
        <v>1</v>
      </c>
      <c r="U833" s="1">
        <f t="shared" si="114"/>
        <v>1</v>
      </c>
      <c r="V833" s="1">
        <f t="shared" si="115"/>
        <v>5</v>
      </c>
      <c r="W833" s="19">
        <f>VLOOKUP(E833,'Win Rate'!B:I,8,FALSE)</f>
        <v>0.53611111111111109</v>
      </c>
      <c r="X833" s="20">
        <f>VLOOKUP(E833,'Win Rate'!B:J,9,FALSE)</f>
        <v>25.136335144076178</v>
      </c>
      <c r="Y833" s="18" cm="1">
        <f t="array" ref="Y833">IFERROR(INDEX($Z$2:$Z832,SUMPRODUCT(MAX(ROW($D$2:$D832)*($D833=$D$2:$D832))-1)),_xlfn.IFNA(IF(VLOOKUP(D833,'4.2 Elo (Values)'!A:C,3,FALSE)&gt;0,VLOOKUP(Results!D833,'4.2 Elo (Values)'!A:C,3,FALSE),400),400))</f>
        <v>751.85764255685922</v>
      </c>
      <c r="Z833" s="18">
        <f>Y833+(IFERROR(VLOOKUP(D833,'4.2 Elo (Values)'!A:J,10,FALSE),40)*(V833-(1/(10^(((AVERAGEIFS(Y:Y,A:A,A833)+AVERAGEIFS(X:X,A:A,A833))-(Y833+X833))/400)+1)*O833)))</f>
        <v>766.04765061824685</v>
      </c>
      <c r="AA833" s="18">
        <f t="shared" si="116"/>
        <v>14.19000806138763</v>
      </c>
      <c r="AB833" t="e">
        <f>VLOOKUP($A833,Events!$B:$I,4,FALSE)</f>
        <v>#N/A</v>
      </c>
      <c r="AC833" t="e">
        <f>VLOOKUP($A833,Events!$B:$I,5,FALSE)</f>
        <v>#N/A</v>
      </c>
      <c r="AD833" t="e">
        <f>VLOOKUP($A833,Events!$B:$I,6,FALSE)</f>
        <v>#N/A</v>
      </c>
      <c r="AE833" t="e">
        <f>VLOOKUP($A833,Events!$B:$I,7,FALSE)</f>
        <v>#N/A</v>
      </c>
      <c r="AF833" t="e">
        <f>VLOOKUP($A833,Events!$B:$I,8,FALSE)</f>
        <v>#N/A</v>
      </c>
    </row>
    <row r="834" spans="1:32" ht="15" customHeight="1" x14ac:dyDescent="0.3">
      <c r="A834" s="64" t="s">
        <v>25269</v>
      </c>
      <c r="B834" t="s">
        <v>24952</v>
      </c>
      <c r="C834" t="s">
        <v>24190</v>
      </c>
      <c r="D834" t="s">
        <v>537</v>
      </c>
      <c r="E834" t="s">
        <v>121</v>
      </c>
      <c r="F834" t="s">
        <v>24423</v>
      </c>
      <c r="G834" s="2" t="s">
        <v>24831</v>
      </c>
      <c r="H834" t="s">
        <v>25</v>
      </c>
      <c r="I834" s="1">
        <v>1</v>
      </c>
      <c r="J834" s="1">
        <v>1</v>
      </c>
      <c r="K834" s="1">
        <v>1</v>
      </c>
      <c r="L834" s="1">
        <v>0</v>
      </c>
      <c r="M834" s="1">
        <v>1</v>
      </c>
      <c r="O834" s="1">
        <f t="shared" si="108"/>
        <v>5</v>
      </c>
      <c r="P834" s="1">
        <f t="shared" si="109"/>
        <v>4</v>
      </c>
      <c r="Q834" s="1">
        <f t="shared" si="110"/>
        <v>0</v>
      </c>
      <c r="R834" s="1">
        <f t="shared" si="111"/>
        <v>1</v>
      </c>
      <c r="S834" s="1">
        <f t="shared" si="112"/>
        <v>1</v>
      </c>
      <c r="T834" s="1">
        <f t="shared" si="113"/>
        <v>0</v>
      </c>
      <c r="U834" s="1">
        <f t="shared" si="114"/>
        <v>0</v>
      </c>
      <c r="V834" s="1">
        <f t="shared" si="115"/>
        <v>4</v>
      </c>
      <c r="W834" s="19">
        <f>VLOOKUP(E834,'Win Rate'!B:I,8,FALSE)</f>
        <v>0.60373443983402486</v>
      </c>
      <c r="X834" s="20">
        <f>VLOOKUP(E834,'Win Rate'!B:J,9,FALSE)</f>
        <v>73.143848695271856</v>
      </c>
      <c r="Y834" s="18" cm="1">
        <f t="array" ref="Y834">IFERROR(INDEX($Z$2:$Z833,SUMPRODUCT(MAX(ROW($D$2:$D833)*($D834=$D$2:$D833))-1)),_xlfn.IFNA(IF(VLOOKUP(D834,'4.2 Elo (Values)'!A:C,3,FALSE)&gt;0,VLOOKUP(Results!D834,'4.2 Elo (Values)'!A:C,3,FALSE),400),400))</f>
        <v>776.13422704818902</v>
      </c>
      <c r="Z834" s="18">
        <f>Y834+(IFERROR(VLOOKUP(D834,'4.2 Elo (Values)'!A:J,10,FALSE),40)*(V834-(1/(10^(((AVERAGEIFS(Y:Y,A:A,A834)+AVERAGEIFS(X:X,A:A,A834))-(Y834+X834))/400)+1)*O834)))</f>
        <v>765.96918945073617</v>
      </c>
      <c r="AA834" s="18">
        <f t="shared" si="116"/>
        <v>-10.165037597452852</v>
      </c>
      <c r="AB834" t="e">
        <f>VLOOKUP($A834,Events!$B:$I,4,FALSE)</f>
        <v>#N/A</v>
      </c>
      <c r="AC834" t="e">
        <f>VLOOKUP($A834,Events!$B:$I,5,FALSE)</f>
        <v>#N/A</v>
      </c>
      <c r="AD834" t="e">
        <f>VLOOKUP($A834,Events!$B:$I,6,FALSE)</f>
        <v>#N/A</v>
      </c>
      <c r="AE834" t="e">
        <f>VLOOKUP($A834,Events!$B:$I,7,FALSE)</f>
        <v>#N/A</v>
      </c>
      <c r="AF834" t="e">
        <f>VLOOKUP($A834,Events!$B:$I,8,FALSE)</f>
        <v>#N/A</v>
      </c>
    </row>
    <row r="835" spans="1:32" ht="15" customHeight="1" x14ac:dyDescent="0.3">
      <c r="A835" s="64" t="s">
        <v>25269</v>
      </c>
      <c r="B835" t="s">
        <v>24952</v>
      </c>
      <c r="C835" t="s">
        <v>24190</v>
      </c>
      <c r="D835" t="s">
        <v>869</v>
      </c>
      <c r="E835" t="s">
        <v>95</v>
      </c>
      <c r="F835" t="s">
        <v>304</v>
      </c>
      <c r="G835" s="2" t="s">
        <v>25273</v>
      </c>
      <c r="H835" t="s">
        <v>25</v>
      </c>
      <c r="I835" s="1">
        <v>1</v>
      </c>
      <c r="J835" s="1">
        <v>1</v>
      </c>
      <c r="K835" s="1">
        <v>1</v>
      </c>
      <c r="L835" s="1">
        <v>0</v>
      </c>
      <c r="M835" s="1">
        <v>1</v>
      </c>
      <c r="O835" s="1">
        <f t="shared" si="108"/>
        <v>5</v>
      </c>
      <c r="P835" s="1">
        <f t="shared" si="109"/>
        <v>4</v>
      </c>
      <c r="Q835" s="1">
        <f t="shared" si="110"/>
        <v>0</v>
      </c>
      <c r="R835" s="1">
        <f t="shared" si="111"/>
        <v>1</v>
      </c>
      <c r="S835" s="1">
        <f t="shared" si="112"/>
        <v>1</v>
      </c>
      <c r="T835" s="1">
        <f t="shared" si="113"/>
        <v>0</v>
      </c>
      <c r="U835" s="1">
        <f t="shared" si="114"/>
        <v>0</v>
      </c>
      <c r="V835" s="1">
        <f t="shared" si="115"/>
        <v>4</v>
      </c>
      <c r="W835" s="19">
        <f>VLOOKUP(E835,'Win Rate'!B:I,8,FALSE)</f>
        <v>0.5084269662921348</v>
      </c>
      <c r="X835" s="20">
        <f>VLOOKUP(E835,'Win Rate'!B:J,9,FALSE)</f>
        <v>5.8562104731559854</v>
      </c>
      <c r="Y835" s="18" cm="1">
        <f t="array" ref="Y835">IFERROR(INDEX($Z$2:$Z834,SUMPRODUCT(MAX(ROW($D$2:$D834)*($D835=$D$2:$D834))-1)),_xlfn.IFNA(IF(VLOOKUP(D835,'4.2 Elo (Values)'!A:C,3,FALSE)&gt;0,VLOOKUP(Results!D835,'4.2 Elo (Values)'!A:C,3,FALSE),400),400))</f>
        <v>573.80347310677405</v>
      </c>
      <c r="Z835" s="18">
        <f>Y835+(IFERROR(VLOOKUP(D835,'4.2 Elo (Values)'!A:J,10,FALSE),40)*(V835-(1/(10^(((AVERAGEIFS(Y:Y,A:A,A835)+AVERAGEIFS(X:X,A:A,A835))-(Y835+X835))/400)+1)*O835)))</f>
        <v>587.79549234327226</v>
      </c>
      <c r="AA835" s="18">
        <f t="shared" si="116"/>
        <v>13.992019236498209</v>
      </c>
      <c r="AB835" t="e">
        <f>VLOOKUP($A835,Events!$B:$I,4,FALSE)</f>
        <v>#N/A</v>
      </c>
      <c r="AC835" t="e">
        <f>VLOOKUP($A835,Events!$B:$I,5,FALSE)</f>
        <v>#N/A</v>
      </c>
      <c r="AD835" t="e">
        <f>VLOOKUP($A835,Events!$B:$I,6,FALSE)</f>
        <v>#N/A</v>
      </c>
      <c r="AE835" t="e">
        <f>VLOOKUP($A835,Events!$B:$I,7,FALSE)</f>
        <v>#N/A</v>
      </c>
      <c r="AF835" t="e">
        <f>VLOOKUP($A835,Events!$B:$I,8,FALSE)</f>
        <v>#N/A</v>
      </c>
    </row>
    <row r="836" spans="1:32" ht="15" customHeight="1" x14ac:dyDescent="0.3">
      <c r="A836" s="64" t="s">
        <v>25269</v>
      </c>
      <c r="B836" t="s">
        <v>24952</v>
      </c>
      <c r="C836" t="s">
        <v>24190</v>
      </c>
      <c r="D836" t="s">
        <v>10539</v>
      </c>
      <c r="E836" t="s">
        <v>95</v>
      </c>
      <c r="F836" t="s">
        <v>304</v>
      </c>
      <c r="G836" s="2" t="s">
        <v>25274</v>
      </c>
      <c r="H836" t="s">
        <v>25</v>
      </c>
      <c r="I836" s="1">
        <v>1</v>
      </c>
      <c r="J836" s="1">
        <v>0</v>
      </c>
      <c r="K836" s="1">
        <v>1</v>
      </c>
      <c r="L836" s="1">
        <v>1</v>
      </c>
      <c r="M836" s="1">
        <v>1</v>
      </c>
      <c r="O836" s="1">
        <f t="shared" ref="O836:O899" si="117">SUM(P836:R836)</f>
        <v>5</v>
      </c>
      <c r="P836" s="1">
        <f t="shared" ref="P836:P899" si="118">COUNTIFS($I836:$N836,1)</f>
        <v>4</v>
      </c>
      <c r="Q836" s="1">
        <f t="shared" ref="Q836:Q899" si="119">COUNTIFS($I836:$N836,0.5)</f>
        <v>0</v>
      </c>
      <c r="R836" s="1">
        <f t="shared" ref="R836:R899" si="120">COUNTIFS($I836:$N836,0)</f>
        <v>1</v>
      </c>
      <c r="S836" s="1">
        <f t="shared" ref="S836:S899" si="121">IF(SUM(I836:K836)=3,1,0)</f>
        <v>0</v>
      </c>
      <c r="T836" s="1">
        <f t="shared" ref="T836:T899" si="122">IF(SUM(I836:L836)=4,1,0)</f>
        <v>0</v>
      </c>
      <c r="U836" s="1">
        <f t="shared" ref="U836:U899" si="123">IF(SUM(I836:M836)=5,1,0)</f>
        <v>0</v>
      </c>
      <c r="V836" s="1">
        <f t="shared" ref="V836:V899" si="124">SUM(I836:N836)</f>
        <v>4</v>
      </c>
      <c r="W836" s="19">
        <f>VLOOKUP(E836,'Win Rate'!B:I,8,FALSE)</f>
        <v>0.5084269662921348</v>
      </c>
      <c r="X836" s="20">
        <f>VLOOKUP(E836,'Win Rate'!B:J,9,FALSE)</f>
        <v>5.8562104731559854</v>
      </c>
      <c r="Y836" s="18" cm="1">
        <f t="array" ref="Y836">IFERROR(INDEX($Z$2:$Z835,SUMPRODUCT(MAX(ROW($D$2:$D835)*($D836=$D$2:$D835))-1)),_xlfn.IFNA(IF(VLOOKUP(D836,'4.2 Elo (Values)'!A:C,3,FALSE)&gt;0,VLOOKUP(Results!D836,'4.2 Elo (Values)'!A:C,3,FALSE),400),400))</f>
        <v>421.38320536182806</v>
      </c>
      <c r="Z836" s="18">
        <f>Y836+(IFERROR(VLOOKUP(D836,'4.2 Elo (Values)'!A:J,10,FALSE),40)*(V836-(1/(10^(((AVERAGEIFS(Y:Y,A:A,A836)+AVERAGEIFS(X:X,A:A,A836))-(Y836+X836))/400)+1)*O836)))</f>
        <v>456.70674410642175</v>
      </c>
      <c r="AA836" s="18">
        <f t="shared" ref="AA836:AA899" si="125">Z836-Y836</f>
        <v>35.323538744593691</v>
      </c>
      <c r="AB836" t="e">
        <f>VLOOKUP($A836,Events!$B:$I,4,FALSE)</f>
        <v>#N/A</v>
      </c>
      <c r="AC836" t="e">
        <f>VLOOKUP($A836,Events!$B:$I,5,FALSE)</f>
        <v>#N/A</v>
      </c>
      <c r="AD836" t="e">
        <f>VLOOKUP($A836,Events!$B:$I,6,FALSE)</f>
        <v>#N/A</v>
      </c>
      <c r="AE836" t="e">
        <f>VLOOKUP($A836,Events!$B:$I,7,FALSE)</f>
        <v>#N/A</v>
      </c>
      <c r="AF836" t="e">
        <f>VLOOKUP($A836,Events!$B:$I,8,FALSE)</f>
        <v>#N/A</v>
      </c>
    </row>
    <row r="837" spans="1:32" ht="15" customHeight="1" x14ac:dyDescent="0.3">
      <c r="A837" s="64" t="s">
        <v>25269</v>
      </c>
      <c r="B837" t="s">
        <v>24952</v>
      </c>
      <c r="C837" t="s">
        <v>24190</v>
      </c>
      <c r="D837" t="s">
        <v>306</v>
      </c>
      <c r="E837" t="s">
        <v>181</v>
      </c>
      <c r="F837" t="s">
        <v>188</v>
      </c>
      <c r="G837" s="2" t="s">
        <v>25275</v>
      </c>
      <c r="H837" t="s">
        <v>25</v>
      </c>
      <c r="I837" s="1">
        <v>1</v>
      </c>
      <c r="J837" s="1">
        <v>1</v>
      </c>
      <c r="K837" s="1">
        <v>0</v>
      </c>
      <c r="L837" s="1">
        <v>1</v>
      </c>
      <c r="M837" s="1">
        <v>1</v>
      </c>
      <c r="O837" s="1">
        <f t="shared" si="117"/>
        <v>5</v>
      </c>
      <c r="P837" s="1">
        <f t="shared" si="118"/>
        <v>4</v>
      </c>
      <c r="Q837" s="1">
        <f t="shared" si="119"/>
        <v>0</v>
      </c>
      <c r="R837" s="1">
        <f t="shared" si="120"/>
        <v>1</v>
      </c>
      <c r="S837" s="1">
        <f t="shared" si="121"/>
        <v>0</v>
      </c>
      <c r="T837" s="1">
        <f t="shared" si="122"/>
        <v>0</v>
      </c>
      <c r="U837" s="1">
        <f t="shared" si="123"/>
        <v>0</v>
      </c>
      <c r="V837" s="1">
        <f t="shared" si="124"/>
        <v>4</v>
      </c>
      <c r="W837" s="19">
        <f>VLOOKUP(E837,'Win Rate'!B:I,8,FALSE)</f>
        <v>0.46694214876033058</v>
      </c>
      <c r="X837" s="20">
        <f>VLOOKUP(E837,'Win Rate'!B:J,9,FALSE)</f>
        <v>-23.004506726331698</v>
      </c>
      <c r="Y837" s="18" cm="1">
        <f t="array" ref="Y837">IFERROR(INDEX($Z$2:$Z836,SUMPRODUCT(MAX(ROW($D$2:$D836)*($D837=$D$2:$D836))-1)),_xlfn.IFNA(IF(VLOOKUP(D837,'4.2 Elo (Values)'!A:C,3,FALSE)&gt;0,VLOOKUP(Results!D837,'4.2 Elo (Values)'!A:C,3,FALSE),400),400))</f>
        <v>840.86613765457741</v>
      </c>
      <c r="Z837" s="18">
        <f>Y837+(IFERROR(VLOOKUP(D837,'4.2 Elo (Values)'!A:J,10,FALSE),40)*(V837-(1/(10^(((AVERAGEIFS(Y:Y,A:A,A837)+AVERAGEIFS(X:X,A:A,A837))-(Y837+X837))/400)+1)*O837)))</f>
        <v>832.42535018359865</v>
      </c>
      <c r="AA837" s="18">
        <f t="shared" si="125"/>
        <v>-8.440787470978762</v>
      </c>
      <c r="AB837" t="e">
        <f>VLOOKUP($A837,Events!$B:$I,4,FALSE)</f>
        <v>#N/A</v>
      </c>
      <c r="AC837" t="e">
        <f>VLOOKUP($A837,Events!$B:$I,5,FALSE)</f>
        <v>#N/A</v>
      </c>
      <c r="AD837" t="e">
        <f>VLOOKUP($A837,Events!$B:$I,6,FALSE)</f>
        <v>#N/A</v>
      </c>
      <c r="AE837" t="e">
        <f>VLOOKUP($A837,Events!$B:$I,7,FALSE)</f>
        <v>#N/A</v>
      </c>
      <c r="AF837" t="e">
        <f>VLOOKUP($A837,Events!$B:$I,8,FALSE)</f>
        <v>#N/A</v>
      </c>
    </row>
    <row r="838" spans="1:32" ht="15" customHeight="1" x14ac:dyDescent="0.3">
      <c r="A838" s="64" t="s">
        <v>25269</v>
      </c>
      <c r="B838" t="s">
        <v>24952</v>
      </c>
      <c r="C838" t="s">
        <v>24190</v>
      </c>
      <c r="D838" t="s">
        <v>587</v>
      </c>
      <c r="E838" t="s">
        <v>83</v>
      </c>
      <c r="F838" t="s">
        <v>24126</v>
      </c>
      <c r="G838" s="2" t="s">
        <v>25276</v>
      </c>
      <c r="H838" t="s">
        <v>25</v>
      </c>
      <c r="I838" s="1">
        <v>1</v>
      </c>
      <c r="J838" s="1">
        <v>1</v>
      </c>
      <c r="K838" s="1">
        <v>1</v>
      </c>
      <c r="L838" s="1">
        <v>1</v>
      </c>
      <c r="M838" s="1">
        <v>0</v>
      </c>
      <c r="O838" s="1">
        <f t="shared" si="117"/>
        <v>5</v>
      </c>
      <c r="P838" s="1">
        <f t="shared" si="118"/>
        <v>4</v>
      </c>
      <c r="Q838" s="1">
        <f t="shared" si="119"/>
        <v>0</v>
      </c>
      <c r="R838" s="1">
        <f t="shared" si="120"/>
        <v>1</v>
      </c>
      <c r="S838" s="1">
        <f t="shared" si="121"/>
        <v>1</v>
      </c>
      <c r="T838" s="1">
        <f t="shared" si="122"/>
        <v>1</v>
      </c>
      <c r="U838" s="1">
        <f t="shared" si="123"/>
        <v>0</v>
      </c>
      <c r="V838" s="1">
        <f t="shared" si="124"/>
        <v>4</v>
      </c>
      <c r="W838" s="19">
        <f>VLOOKUP(E838,'Win Rate'!B:I,8,FALSE)</f>
        <v>0.56644518272425248</v>
      </c>
      <c r="X838" s="20">
        <f>VLOOKUP(E838,'Win Rate'!B:J,9,FALSE)</f>
        <v>46.445548661686693</v>
      </c>
      <c r="Y838" s="18" cm="1">
        <f t="array" ref="Y838">IFERROR(INDEX($Z$2:$Z837,SUMPRODUCT(MAX(ROW($D$2:$D837)*($D838=$D$2:$D837))-1)),_xlfn.IFNA(IF(VLOOKUP(D838,'4.2 Elo (Values)'!A:C,3,FALSE)&gt;0,VLOOKUP(Results!D838,'4.2 Elo (Values)'!A:C,3,FALSE),400),400))</f>
        <v>658.3917620933762</v>
      </c>
      <c r="Z838" s="18">
        <f>Y838+(IFERROR(VLOOKUP(D838,'4.2 Elo (Values)'!A:J,10,FALSE),40)*(V838-(1/(10^(((AVERAGEIFS(Y:Y,A:A,A838)+AVERAGEIFS(X:X,A:A,A838))-(Y838+X838))/400)+1)*O838)))</f>
        <v>658.42480860443777</v>
      </c>
      <c r="AA838" s="18">
        <f t="shared" si="125"/>
        <v>3.3046511061570527E-2</v>
      </c>
      <c r="AB838" t="e">
        <f>VLOOKUP($A838,Events!$B:$I,4,FALSE)</f>
        <v>#N/A</v>
      </c>
      <c r="AC838" t="e">
        <f>VLOOKUP($A838,Events!$B:$I,5,FALSE)</f>
        <v>#N/A</v>
      </c>
      <c r="AD838" t="e">
        <f>VLOOKUP($A838,Events!$B:$I,6,FALSE)</f>
        <v>#N/A</v>
      </c>
      <c r="AE838" t="e">
        <f>VLOOKUP($A838,Events!$B:$I,7,FALSE)</f>
        <v>#N/A</v>
      </c>
      <c r="AF838" t="e">
        <f>VLOOKUP($A838,Events!$B:$I,8,FALSE)</f>
        <v>#N/A</v>
      </c>
    </row>
    <row r="839" spans="1:32" ht="15" customHeight="1" x14ac:dyDescent="0.3">
      <c r="A839" s="64" t="s">
        <v>25269</v>
      </c>
      <c r="B839" t="s">
        <v>24952</v>
      </c>
      <c r="C839" t="s">
        <v>24190</v>
      </c>
      <c r="D839" t="s">
        <v>545</v>
      </c>
      <c r="E839" t="s">
        <v>22</v>
      </c>
      <c r="F839" t="s">
        <v>24198</v>
      </c>
      <c r="G839" s="2" t="s">
        <v>25277</v>
      </c>
      <c r="H839" t="s">
        <v>25</v>
      </c>
      <c r="I839" s="1">
        <v>1</v>
      </c>
      <c r="J839" s="1">
        <v>1</v>
      </c>
      <c r="K839" s="1">
        <v>0</v>
      </c>
      <c r="L839" s="1">
        <v>1</v>
      </c>
      <c r="M839" s="1">
        <v>1</v>
      </c>
      <c r="O839" s="1">
        <f t="shared" si="117"/>
        <v>5</v>
      </c>
      <c r="P839" s="1">
        <f t="shared" si="118"/>
        <v>4</v>
      </c>
      <c r="Q839" s="1">
        <f t="shared" si="119"/>
        <v>0</v>
      </c>
      <c r="R839" s="1">
        <f t="shared" si="120"/>
        <v>1</v>
      </c>
      <c r="S839" s="1">
        <f t="shared" si="121"/>
        <v>0</v>
      </c>
      <c r="T839" s="1">
        <f t="shared" si="122"/>
        <v>0</v>
      </c>
      <c r="U839" s="1">
        <f t="shared" si="123"/>
        <v>0</v>
      </c>
      <c r="V839" s="1">
        <f t="shared" si="124"/>
        <v>4</v>
      </c>
      <c r="W839" s="19">
        <f>VLOOKUP(E839,'Win Rate'!B:I,8,FALSE)</f>
        <v>0.5028490028490028</v>
      </c>
      <c r="X839" s="20">
        <f>VLOOKUP(E839,'Win Rate'!B:J,9,FALSE)</f>
        <v>1.9797113714570256</v>
      </c>
      <c r="Y839" s="18" cm="1">
        <f t="array" ref="Y839">IFERROR(INDEX($Z$2:$Z838,SUMPRODUCT(MAX(ROW($D$2:$D838)*($D839=$D$2:$D838))-1)),_xlfn.IFNA(IF(VLOOKUP(D839,'4.2 Elo (Values)'!A:C,3,FALSE)&gt;0,VLOOKUP(Results!D839,'4.2 Elo (Values)'!A:C,3,FALSE),400),400))</f>
        <v>772.20150423311929</v>
      </c>
      <c r="Z839" s="18">
        <f>Y839+(IFERROR(VLOOKUP(D839,'4.2 Elo (Values)'!A:J,10,FALSE),40)*(V839-(1/(10^(((AVERAGEIFS(Y:Y,A:A,A839)+AVERAGEIFS(X:X,A:A,A839))-(Y839+X839))/400)+1)*O839)))</f>
        <v>766.5898133892581</v>
      </c>
      <c r="AA839" s="18">
        <f t="shared" si="125"/>
        <v>-5.6116908438611972</v>
      </c>
      <c r="AB839" t="e">
        <f>VLOOKUP($A839,Events!$B:$I,4,FALSE)</f>
        <v>#N/A</v>
      </c>
      <c r="AC839" t="e">
        <f>VLOOKUP($A839,Events!$B:$I,5,FALSE)</f>
        <v>#N/A</v>
      </c>
      <c r="AD839" t="e">
        <f>VLOOKUP($A839,Events!$B:$I,6,FALSE)</f>
        <v>#N/A</v>
      </c>
      <c r="AE839" t="e">
        <f>VLOOKUP($A839,Events!$B:$I,7,FALSE)</f>
        <v>#N/A</v>
      </c>
      <c r="AF839" t="e">
        <f>VLOOKUP($A839,Events!$B:$I,8,FALSE)</f>
        <v>#N/A</v>
      </c>
    </row>
    <row r="840" spans="1:32" ht="15" customHeight="1" x14ac:dyDescent="0.3">
      <c r="A840" s="64" t="s">
        <v>25269</v>
      </c>
      <c r="B840" t="s">
        <v>24952</v>
      </c>
      <c r="C840" t="s">
        <v>24190</v>
      </c>
      <c r="D840" t="s">
        <v>1074</v>
      </c>
      <c r="E840" t="s">
        <v>181</v>
      </c>
      <c r="F840" t="s">
        <v>188</v>
      </c>
      <c r="G840" s="2" t="s">
        <v>25278</v>
      </c>
      <c r="H840" t="s">
        <v>25</v>
      </c>
      <c r="I840" s="1">
        <v>1</v>
      </c>
      <c r="J840" s="1">
        <v>1</v>
      </c>
      <c r="K840" s="1">
        <v>1</v>
      </c>
      <c r="L840" s="1">
        <v>1</v>
      </c>
      <c r="M840" s="1">
        <v>0</v>
      </c>
      <c r="O840" s="1">
        <f t="shared" si="117"/>
        <v>5</v>
      </c>
      <c r="P840" s="1">
        <f t="shared" si="118"/>
        <v>4</v>
      </c>
      <c r="Q840" s="1">
        <f t="shared" si="119"/>
        <v>0</v>
      </c>
      <c r="R840" s="1">
        <f t="shared" si="120"/>
        <v>1</v>
      </c>
      <c r="S840" s="1">
        <f t="shared" si="121"/>
        <v>1</v>
      </c>
      <c r="T840" s="1">
        <f t="shared" si="122"/>
        <v>1</v>
      </c>
      <c r="U840" s="1">
        <f t="shared" si="123"/>
        <v>0</v>
      </c>
      <c r="V840" s="1">
        <f t="shared" si="124"/>
        <v>4</v>
      </c>
      <c r="W840" s="19">
        <f>VLOOKUP(E840,'Win Rate'!B:I,8,FALSE)</f>
        <v>0.46694214876033058</v>
      </c>
      <c r="X840" s="20">
        <f>VLOOKUP(E840,'Win Rate'!B:J,9,FALSE)</f>
        <v>-23.004506726331698</v>
      </c>
      <c r="Y840" s="18" cm="1">
        <f t="array" ref="Y840">IFERROR(INDEX($Z$2:$Z839,SUMPRODUCT(MAX(ROW($D$2:$D839)*($D840=$D$2:$D839))-1)),_xlfn.IFNA(IF(VLOOKUP(D840,'4.2 Elo (Values)'!A:C,3,FALSE)&gt;0,VLOOKUP(Results!D840,'4.2 Elo (Values)'!A:C,3,FALSE),400),400))</f>
        <v>538.04432570495362</v>
      </c>
      <c r="Z840" s="18">
        <f>Y840+(IFERROR(VLOOKUP(D840,'4.2 Elo (Values)'!A:J,10,FALSE),40)*(V840-(1/(10^(((AVERAGEIFS(Y:Y,A:A,A840)+AVERAGEIFS(X:X,A:A,A840))-(Y840+X840))/400)+1)*O840)))</f>
        <v>560.8038808387555</v>
      </c>
      <c r="AA840" s="18">
        <f t="shared" si="125"/>
        <v>22.759555133801882</v>
      </c>
      <c r="AB840" t="e">
        <f>VLOOKUP($A840,Events!$B:$I,4,FALSE)</f>
        <v>#N/A</v>
      </c>
      <c r="AC840" t="e">
        <f>VLOOKUP($A840,Events!$B:$I,5,FALSE)</f>
        <v>#N/A</v>
      </c>
      <c r="AD840" t="e">
        <f>VLOOKUP($A840,Events!$B:$I,6,FALSE)</f>
        <v>#N/A</v>
      </c>
      <c r="AE840" t="e">
        <f>VLOOKUP($A840,Events!$B:$I,7,FALSE)</f>
        <v>#N/A</v>
      </c>
      <c r="AF840" t="e">
        <f>VLOOKUP($A840,Events!$B:$I,8,FALSE)</f>
        <v>#N/A</v>
      </c>
    </row>
    <row r="841" spans="1:32" ht="15" customHeight="1" x14ac:dyDescent="0.3">
      <c r="A841" s="64" t="s">
        <v>25269</v>
      </c>
      <c r="B841" t="s">
        <v>24952</v>
      </c>
      <c r="C841" t="s">
        <v>24190</v>
      </c>
      <c r="D841" t="s">
        <v>725</v>
      </c>
      <c r="E841" t="s">
        <v>138</v>
      </c>
      <c r="F841" t="s">
        <v>24517</v>
      </c>
      <c r="G841" s="2" t="s">
        <v>25279</v>
      </c>
      <c r="H841" t="s">
        <v>25</v>
      </c>
      <c r="I841" s="1">
        <v>0</v>
      </c>
      <c r="J841" s="1">
        <v>1</v>
      </c>
      <c r="K841" s="1">
        <v>1</v>
      </c>
      <c r="L841" s="1">
        <v>1</v>
      </c>
      <c r="M841" s="1">
        <v>1</v>
      </c>
      <c r="O841" s="1">
        <f t="shared" si="117"/>
        <v>5</v>
      </c>
      <c r="P841" s="1">
        <f t="shared" si="118"/>
        <v>4</v>
      </c>
      <c r="Q841" s="1">
        <f t="shared" si="119"/>
        <v>0</v>
      </c>
      <c r="R841" s="1">
        <f t="shared" si="120"/>
        <v>1</v>
      </c>
      <c r="S841" s="1">
        <f t="shared" si="121"/>
        <v>0</v>
      </c>
      <c r="T841" s="1">
        <f t="shared" si="122"/>
        <v>0</v>
      </c>
      <c r="U841" s="1">
        <f t="shared" si="123"/>
        <v>0</v>
      </c>
      <c r="V841" s="1">
        <f t="shared" si="124"/>
        <v>4</v>
      </c>
      <c r="W841" s="19">
        <f>VLOOKUP(E841,'Win Rate'!B:I,8,FALSE)</f>
        <v>0.48863636363636365</v>
      </c>
      <c r="X841" s="20">
        <f>VLOOKUP(E841,'Win Rate'!B:J,9,FALSE)</f>
        <v>-7.8976232783028522</v>
      </c>
      <c r="Y841" s="18" cm="1">
        <f t="array" ref="Y841">IFERROR(INDEX($Z$2:$Z840,SUMPRODUCT(MAX(ROW($D$2:$D840)*($D841=$D$2:$D840))-1)),_xlfn.IFNA(IF(VLOOKUP(D841,'4.2 Elo (Values)'!A:C,3,FALSE)&gt;0,VLOOKUP(Results!D841,'4.2 Elo (Values)'!A:C,3,FALSE),400),400))</f>
        <v>620.97577906048241</v>
      </c>
      <c r="Z841" s="18">
        <f>Y841+(IFERROR(VLOOKUP(D841,'4.2 Elo (Values)'!A:J,10,FALSE),40)*(V841-(1/(10^(((AVERAGEIFS(Y:Y,A:A,A841)+AVERAGEIFS(X:X,A:A,A841))-(Y841+X841))/400)+1)*O841)))</f>
        <v>630.7928907943176</v>
      </c>
      <c r="AA841" s="18">
        <f t="shared" si="125"/>
        <v>9.8171117338351905</v>
      </c>
      <c r="AB841" t="e">
        <f>VLOOKUP($A841,Events!$B:$I,4,FALSE)</f>
        <v>#N/A</v>
      </c>
      <c r="AC841" t="e">
        <f>VLOOKUP($A841,Events!$B:$I,5,FALSE)</f>
        <v>#N/A</v>
      </c>
      <c r="AD841" t="e">
        <f>VLOOKUP($A841,Events!$B:$I,6,FALSE)</f>
        <v>#N/A</v>
      </c>
      <c r="AE841" t="e">
        <f>VLOOKUP($A841,Events!$B:$I,7,FALSE)</f>
        <v>#N/A</v>
      </c>
      <c r="AF841" t="e">
        <f>VLOOKUP($A841,Events!$B:$I,8,FALSE)</f>
        <v>#N/A</v>
      </c>
    </row>
    <row r="842" spans="1:32" ht="15" customHeight="1" x14ac:dyDescent="0.3">
      <c r="A842" s="64" t="s">
        <v>25269</v>
      </c>
      <c r="B842" t="s">
        <v>24952</v>
      </c>
      <c r="C842" t="s">
        <v>24190</v>
      </c>
      <c r="D842" t="s">
        <v>493</v>
      </c>
      <c r="E842" t="s">
        <v>17</v>
      </c>
      <c r="F842" t="s">
        <v>25067</v>
      </c>
      <c r="G842" s="2" t="s">
        <v>25280</v>
      </c>
      <c r="H842" t="s">
        <v>25</v>
      </c>
      <c r="I842" s="1">
        <v>1</v>
      </c>
      <c r="J842" s="1">
        <v>1</v>
      </c>
      <c r="K842" s="1">
        <v>0</v>
      </c>
      <c r="L842" s="1">
        <v>1</v>
      </c>
      <c r="M842" s="1">
        <v>1</v>
      </c>
      <c r="O842" s="1">
        <f t="shared" si="117"/>
        <v>5</v>
      </c>
      <c r="P842" s="1">
        <f t="shared" si="118"/>
        <v>4</v>
      </c>
      <c r="Q842" s="1">
        <f t="shared" si="119"/>
        <v>0</v>
      </c>
      <c r="R842" s="1">
        <f t="shared" si="120"/>
        <v>1</v>
      </c>
      <c r="S842" s="1">
        <f t="shared" si="121"/>
        <v>0</v>
      </c>
      <c r="T842" s="1">
        <f t="shared" si="122"/>
        <v>0</v>
      </c>
      <c r="U842" s="1">
        <f t="shared" si="123"/>
        <v>0</v>
      </c>
      <c r="V842" s="1">
        <f t="shared" si="124"/>
        <v>4</v>
      </c>
      <c r="W842" s="19">
        <f>VLOOKUP(E842,'Win Rate'!B:I,8,FALSE)</f>
        <v>0.48888888888888887</v>
      </c>
      <c r="X842" s="20">
        <f>VLOOKUP(E842,'Win Rate'!B:J,9,FALSE)</f>
        <v>-7.7220620781546527</v>
      </c>
      <c r="Y842" s="18" cm="1">
        <f t="array" ref="Y842">IFERROR(INDEX($Z$2:$Z841,SUMPRODUCT(MAX(ROW($D$2:$D841)*($D842=$D$2:$D841))-1)),_xlfn.IFNA(IF(VLOOKUP(D842,'4.2 Elo (Values)'!A:C,3,FALSE)&gt;0,VLOOKUP(Results!D842,'4.2 Elo (Values)'!A:C,3,FALSE),400),400))</f>
        <v>763.13367317436348</v>
      </c>
      <c r="Z842" s="18">
        <f>Y842+(IFERROR(VLOOKUP(D842,'4.2 Elo (Values)'!A:J,10,FALSE),40)*(V842-(1/(10^(((AVERAGEIFS(Y:Y,A:A,A842)+AVERAGEIFS(X:X,A:A,A842))-(Y842+X842))/400)+1)*O842)))</f>
        <v>758.90476831201181</v>
      </c>
      <c r="AA842" s="18">
        <f t="shared" si="125"/>
        <v>-4.2289048623516692</v>
      </c>
      <c r="AB842" t="e">
        <f>VLOOKUP($A842,Events!$B:$I,4,FALSE)</f>
        <v>#N/A</v>
      </c>
      <c r="AC842" t="e">
        <f>VLOOKUP($A842,Events!$B:$I,5,FALSE)</f>
        <v>#N/A</v>
      </c>
      <c r="AD842" t="e">
        <f>VLOOKUP($A842,Events!$B:$I,6,FALSE)</f>
        <v>#N/A</v>
      </c>
      <c r="AE842" t="e">
        <f>VLOOKUP($A842,Events!$B:$I,7,FALSE)</f>
        <v>#N/A</v>
      </c>
      <c r="AF842" t="e">
        <f>VLOOKUP($A842,Events!$B:$I,8,FALSE)</f>
        <v>#N/A</v>
      </c>
    </row>
    <row r="843" spans="1:32" ht="15" customHeight="1" x14ac:dyDescent="0.3">
      <c r="A843" s="64" t="s">
        <v>25269</v>
      </c>
      <c r="B843" t="s">
        <v>24952</v>
      </c>
      <c r="C843" t="s">
        <v>24190</v>
      </c>
      <c r="D843" t="s">
        <v>3276</v>
      </c>
      <c r="E843" t="s">
        <v>24208</v>
      </c>
      <c r="F843" t="s">
        <v>12</v>
      </c>
      <c r="G843" s="2" t="s">
        <v>25281</v>
      </c>
      <c r="H843" t="s">
        <v>25</v>
      </c>
      <c r="I843" s="1">
        <v>0</v>
      </c>
      <c r="J843" s="1">
        <v>1</v>
      </c>
      <c r="K843" s="1">
        <v>1</v>
      </c>
      <c r="L843" s="1">
        <v>1</v>
      </c>
      <c r="M843" s="1">
        <v>1</v>
      </c>
      <c r="O843" s="1">
        <f t="shared" si="117"/>
        <v>5</v>
      </c>
      <c r="P843" s="1">
        <f t="shared" si="118"/>
        <v>4</v>
      </c>
      <c r="Q843" s="1">
        <f t="shared" si="119"/>
        <v>0</v>
      </c>
      <c r="R843" s="1">
        <f t="shared" si="120"/>
        <v>1</v>
      </c>
      <c r="S843" s="1">
        <f t="shared" si="121"/>
        <v>0</v>
      </c>
      <c r="T843" s="1">
        <f t="shared" si="122"/>
        <v>0</v>
      </c>
      <c r="U843" s="1">
        <f t="shared" si="123"/>
        <v>0</v>
      </c>
      <c r="V843" s="1">
        <f t="shared" si="124"/>
        <v>4</v>
      </c>
      <c r="W843" s="19">
        <f>VLOOKUP(E843,'Win Rate'!B:I,8,FALSE)</f>
        <v>0.46802325581395349</v>
      </c>
      <c r="X843" s="20">
        <f>VLOOKUP(E843,'Win Rate'!B:J,9,FALSE)</f>
        <v>-22.250085479431931</v>
      </c>
      <c r="Y843" s="18" cm="1">
        <f t="array" ref="Y843">IFERROR(INDEX($Z$2:$Z842,SUMPRODUCT(MAX(ROW($D$2:$D842)*($D843=$D$2:$D842))-1)),_xlfn.IFNA(IF(VLOOKUP(D843,'4.2 Elo (Values)'!A:C,3,FALSE)&gt;0,VLOOKUP(Results!D843,'4.2 Elo (Values)'!A:C,3,FALSE),400),400))</f>
        <v>434.21313005905847</v>
      </c>
      <c r="Z843" s="18">
        <f>Y843+(IFERROR(VLOOKUP(D843,'4.2 Elo (Values)'!A:J,10,FALSE),40)*(V843-(1/(10^(((AVERAGEIFS(Y:Y,A:A,A843)+AVERAGEIFS(X:X,A:A,A843))-(Y843+X843))/400)+1)*O843)))</f>
        <v>471.69867938423317</v>
      </c>
      <c r="AA843" s="18">
        <f t="shared" si="125"/>
        <v>37.485549325174702</v>
      </c>
      <c r="AB843" t="e">
        <f>VLOOKUP($A843,Events!$B:$I,4,FALSE)</f>
        <v>#N/A</v>
      </c>
      <c r="AC843" t="e">
        <f>VLOOKUP($A843,Events!$B:$I,5,FALSE)</f>
        <v>#N/A</v>
      </c>
      <c r="AD843" t="e">
        <f>VLOOKUP($A843,Events!$B:$I,6,FALSE)</f>
        <v>#N/A</v>
      </c>
      <c r="AE843" t="e">
        <f>VLOOKUP($A843,Events!$B:$I,7,FALSE)</f>
        <v>#N/A</v>
      </c>
      <c r="AF843" t="e">
        <f>VLOOKUP($A843,Events!$B:$I,8,FALSE)</f>
        <v>#N/A</v>
      </c>
    </row>
    <row r="844" spans="1:32" ht="15" customHeight="1" x14ac:dyDescent="0.3">
      <c r="A844" s="64" t="s">
        <v>25269</v>
      </c>
      <c r="B844" t="s">
        <v>24952</v>
      </c>
      <c r="C844" t="s">
        <v>24190</v>
      </c>
      <c r="D844" t="s">
        <v>4546</v>
      </c>
      <c r="E844" t="s">
        <v>30</v>
      </c>
      <c r="F844" t="s">
        <v>25222</v>
      </c>
      <c r="G844" s="2" t="s">
        <v>25282</v>
      </c>
      <c r="H844" t="s">
        <v>25</v>
      </c>
      <c r="I844" s="1">
        <v>0</v>
      </c>
      <c r="J844" s="1">
        <v>1</v>
      </c>
      <c r="K844" s="1">
        <v>1</v>
      </c>
      <c r="L844" s="1">
        <v>1</v>
      </c>
      <c r="M844" s="1">
        <v>1</v>
      </c>
      <c r="O844" s="1">
        <f t="shared" si="117"/>
        <v>5</v>
      </c>
      <c r="P844" s="1">
        <f t="shared" si="118"/>
        <v>4</v>
      </c>
      <c r="Q844" s="1">
        <f t="shared" si="119"/>
        <v>0</v>
      </c>
      <c r="R844" s="1">
        <f t="shared" si="120"/>
        <v>1</v>
      </c>
      <c r="S844" s="1">
        <f t="shared" si="121"/>
        <v>0</v>
      </c>
      <c r="T844" s="1">
        <f t="shared" si="122"/>
        <v>0</v>
      </c>
      <c r="U844" s="1">
        <f t="shared" si="123"/>
        <v>0</v>
      </c>
      <c r="V844" s="1">
        <f t="shared" si="124"/>
        <v>4</v>
      </c>
      <c r="W844" s="19">
        <f>VLOOKUP(E844,'Win Rate'!B:I,8,FALSE)</f>
        <v>0.48230088495575218</v>
      </c>
      <c r="X844" s="20">
        <f>VLOOKUP(E844,'Win Rate'!B:J,9,FALSE)</f>
        <v>-12.30374552221522</v>
      </c>
      <c r="Y844" s="18" cm="1">
        <f t="array" ref="Y844">IFERROR(INDEX($Z$2:$Z843,SUMPRODUCT(MAX(ROW($D$2:$D843)*($D844=$D$2:$D843))-1)),_xlfn.IFNA(IF(VLOOKUP(D844,'4.2 Elo (Values)'!A:C,3,FALSE)&gt;0,VLOOKUP(Results!D844,'4.2 Elo (Values)'!A:C,3,FALSE),400),400))</f>
        <v>423.13965755292713</v>
      </c>
      <c r="Z844" s="18">
        <f>Y844+(IFERROR(VLOOKUP(D844,'4.2 Elo (Values)'!A:J,10,FALSE),40)*(V844-(1/(10^(((AVERAGEIFS(Y:Y,A:A,A844)+AVERAGEIFS(X:X,A:A,A844))-(Y844+X844))/400)+1)*O844)))</f>
        <v>498.42774472779718</v>
      </c>
      <c r="AA844" s="18">
        <f t="shared" si="125"/>
        <v>75.288087174870043</v>
      </c>
      <c r="AB844" t="e">
        <f>VLOOKUP($A844,Events!$B:$I,4,FALSE)</f>
        <v>#N/A</v>
      </c>
      <c r="AC844" t="e">
        <f>VLOOKUP($A844,Events!$B:$I,5,FALSE)</f>
        <v>#N/A</v>
      </c>
      <c r="AD844" t="e">
        <f>VLOOKUP($A844,Events!$B:$I,6,FALSE)</f>
        <v>#N/A</v>
      </c>
      <c r="AE844" t="e">
        <f>VLOOKUP($A844,Events!$B:$I,7,FALSE)</f>
        <v>#N/A</v>
      </c>
      <c r="AF844" t="e">
        <f>VLOOKUP($A844,Events!$B:$I,8,FALSE)</f>
        <v>#N/A</v>
      </c>
    </row>
    <row r="845" spans="1:32" ht="15" customHeight="1" x14ac:dyDescent="0.3">
      <c r="A845" s="64" t="s">
        <v>25269</v>
      </c>
      <c r="B845" t="s">
        <v>24952</v>
      </c>
      <c r="C845" t="s">
        <v>24190</v>
      </c>
      <c r="D845" t="s">
        <v>963</v>
      </c>
      <c r="E845" t="s">
        <v>121</v>
      </c>
      <c r="F845" t="s">
        <v>24207</v>
      </c>
      <c r="G845" s="2" t="s">
        <v>25283</v>
      </c>
      <c r="H845" t="s">
        <v>25</v>
      </c>
      <c r="I845" s="1">
        <v>1</v>
      </c>
      <c r="J845" s="1">
        <v>1</v>
      </c>
      <c r="K845" s="1">
        <v>1</v>
      </c>
      <c r="L845" s="1">
        <v>0</v>
      </c>
      <c r="M845" s="1">
        <v>1</v>
      </c>
      <c r="O845" s="1">
        <f t="shared" si="117"/>
        <v>5</v>
      </c>
      <c r="P845" s="1">
        <f t="shared" si="118"/>
        <v>4</v>
      </c>
      <c r="Q845" s="1">
        <f t="shared" si="119"/>
        <v>0</v>
      </c>
      <c r="R845" s="1">
        <f t="shared" si="120"/>
        <v>1</v>
      </c>
      <c r="S845" s="1">
        <f t="shared" si="121"/>
        <v>1</v>
      </c>
      <c r="T845" s="1">
        <f t="shared" si="122"/>
        <v>0</v>
      </c>
      <c r="U845" s="1">
        <f t="shared" si="123"/>
        <v>0</v>
      </c>
      <c r="V845" s="1">
        <f t="shared" si="124"/>
        <v>4</v>
      </c>
      <c r="W845" s="19">
        <f>VLOOKUP(E845,'Win Rate'!B:I,8,FALSE)</f>
        <v>0.60373443983402486</v>
      </c>
      <c r="X845" s="20">
        <f>VLOOKUP(E845,'Win Rate'!B:J,9,FALSE)</f>
        <v>73.143848695271856</v>
      </c>
      <c r="Y845" s="18" cm="1">
        <f t="array" ref="Y845">IFERROR(INDEX($Z$2:$Z844,SUMPRODUCT(MAX(ROW($D$2:$D844)*($D845=$D$2:$D844))-1)),_xlfn.IFNA(IF(VLOOKUP(D845,'4.2 Elo (Values)'!A:C,3,FALSE)&gt;0,VLOOKUP(Results!D845,'4.2 Elo (Values)'!A:C,3,FALSE),400),400))</f>
        <v>552.30427493426578</v>
      </c>
      <c r="Z845" s="18">
        <f>Y845+(IFERROR(VLOOKUP(D845,'4.2 Elo (Values)'!A:J,10,FALSE),40)*(V845-(1/(10^(((AVERAGEIFS(Y:Y,A:A,A845)+AVERAGEIFS(X:X,A:A,A845))-(Y845+X845))/400)+1)*O845)))</f>
        <v>560.65299095544867</v>
      </c>
      <c r="AA845" s="18">
        <f t="shared" si="125"/>
        <v>8.348716021182895</v>
      </c>
      <c r="AB845" t="e">
        <f>VLOOKUP($A845,Events!$B:$I,4,FALSE)</f>
        <v>#N/A</v>
      </c>
      <c r="AC845" t="e">
        <f>VLOOKUP($A845,Events!$B:$I,5,FALSE)</f>
        <v>#N/A</v>
      </c>
      <c r="AD845" t="e">
        <f>VLOOKUP($A845,Events!$B:$I,6,FALSE)</f>
        <v>#N/A</v>
      </c>
      <c r="AE845" t="e">
        <f>VLOOKUP($A845,Events!$B:$I,7,FALSE)</f>
        <v>#N/A</v>
      </c>
      <c r="AF845" t="e">
        <f>VLOOKUP($A845,Events!$B:$I,8,FALSE)</f>
        <v>#N/A</v>
      </c>
    </row>
    <row r="846" spans="1:32" ht="15" customHeight="1" x14ac:dyDescent="0.3">
      <c r="A846" s="64" t="s">
        <v>25269</v>
      </c>
      <c r="B846" t="s">
        <v>24952</v>
      </c>
      <c r="C846" t="s">
        <v>24190</v>
      </c>
      <c r="D846" t="s">
        <v>25284</v>
      </c>
      <c r="E846" t="s">
        <v>95</v>
      </c>
      <c r="F846" t="s">
        <v>304</v>
      </c>
      <c r="G846" s="2" t="s">
        <v>25285</v>
      </c>
      <c r="H846" t="s">
        <v>25</v>
      </c>
      <c r="I846" s="1">
        <v>1</v>
      </c>
      <c r="J846" s="1">
        <v>0</v>
      </c>
      <c r="K846" s="1">
        <v>1</v>
      </c>
      <c r="L846" s="1">
        <v>1</v>
      </c>
      <c r="M846" s="1">
        <v>1</v>
      </c>
      <c r="O846" s="1">
        <f t="shared" si="117"/>
        <v>5</v>
      </c>
      <c r="P846" s="1">
        <f t="shared" si="118"/>
        <v>4</v>
      </c>
      <c r="Q846" s="1">
        <f t="shared" si="119"/>
        <v>0</v>
      </c>
      <c r="R846" s="1">
        <f t="shared" si="120"/>
        <v>1</v>
      </c>
      <c r="S846" s="1">
        <f t="shared" si="121"/>
        <v>0</v>
      </c>
      <c r="T846" s="1">
        <f t="shared" si="122"/>
        <v>0</v>
      </c>
      <c r="U846" s="1">
        <f t="shared" si="123"/>
        <v>0</v>
      </c>
      <c r="V846" s="1">
        <f t="shared" si="124"/>
        <v>4</v>
      </c>
      <c r="W846" s="19">
        <f>VLOOKUP(E846,'Win Rate'!B:I,8,FALSE)</f>
        <v>0.5084269662921348</v>
      </c>
      <c r="X846" s="20">
        <f>VLOOKUP(E846,'Win Rate'!B:J,9,FALSE)</f>
        <v>5.8562104731559854</v>
      </c>
      <c r="Y846" s="18" cm="1">
        <f t="array" ref="Y846">IFERROR(INDEX($Z$2:$Z845,SUMPRODUCT(MAX(ROW($D$2:$D845)*($D846=$D$2:$D845))-1)),_xlfn.IFNA(IF(VLOOKUP(D846,'4.2 Elo (Values)'!A:C,3,FALSE)&gt;0,VLOOKUP(Results!D846,'4.2 Elo (Values)'!A:C,3,FALSE),400),400))</f>
        <v>400</v>
      </c>
      <c r="Z846" s="18">
        <f>Y846+(IFERROR(VLOOKUP(D846,'4.2 Elo (Values)'!A:J,10,FALSE),40)*(V846-(1/(10^(((AVERAGEIFS(Y:Y,A:A,A846)+AVERAGEIFS(X:X,A:A,A846))-(Y846+X846))/400)+1)*O846)))</f>
        <v>476.68470532465551</v>
      </c>
      <c r="AA846" s="18">
        <f t="shared" si="125"/>
        <v>76.684705324655511</v>
      </c>
      <c r="AB846" t="e">
        <f>VLOOKUP($A846,Events!$B:$I,4,FALSE)</f>
        <v>#N/A</v>
      </c>
      <c r="AC846" t="e">
        <f>VLOOKUP($A846,Events!$B:$I,5,FALSE)</f>
        <v>#N/A</v>
      </c>
      <c r="AD846" t="e">
        <f>VLOOKUP($A846,Events!$B:$I,6,FALSE)</f>
        <v>#N/A</v>
      </c>
      <c r="AE846" t="e">
        <f>VLOOKUP($A846,Events!$B:$I,7,FALSE)</f>
        <v>#N/A</v>
      </c>
      <c r="AF846" t="e">
        <f>VLOOKUP($A846,Events!$B:$I,8,FALSE)</f>
        <v>#N/A</v>
      </c>
    </row>
    <row r="847" spans="1:32" ht="15" customHeight="1" x14ac:dyDescent="0.3">
      <c r="A847" s="64" t="s">
        <v>25269</v>
      </c>
      <c r="B847" t="s">
        <v>24952</v>
      </c>
      <c r="C847" t="s">
        <v>24190</v>
      </c>
      <c r="D847" t="s">
        <v>730</v>
      </c>
      <c r="E847" t="s">
        <v>17</v>
      </c>
      <c r="F847" t="s">
        <v>25286</v>
      </c>
      <c r="G847" s="2" t="s">
        <v>25287</v>
      </c>
      <c r="H847" t="s">
        <v>25</v>
      </c>
      <c r="I847" s="1">
        <v>1</v>
      </c>
      <c r="J847" s="1">
        <v>0</v>
      </c>
      <c r="K847" s="1">
        <v>1</v>
      </c>
      <c r="L847" s="1">
        <v>1</v>
      </c>
      <c r="M847" s="1">
        <v>1</v>
      </c>
      <c r="O847" s="1">
        <f t="shared" si="117"/>
        <v>5</v>
      </c>
      <c r="P847" s="1">
        <f t="shared" si="118"/>
        <v>4</v>
      </c>
      <c r="Q847" s="1">
        <f t="shared" si="119"/>
        <v>0</v>
      </c>
      <c r="R847" s="1">
        <f t="shared" si="120"/>
        <v>1</v>
      </c>
      <c r="S847" s="1">
        <f t="shared" si="121"/>
        <v>0</v>
      </c>
      <c r="T847" s="1">
        <f t="shared" si="122"/>
        <v>0</v>
      </c>
      <c r="U847" s="1">
        <f t="shared" si="123"/>
        <v>0</v>
      </c>
      <c r="V847" s="1">
        <f t="shared" si="124"/>
        <v>4</v>
      </c>
      <c r="W847" s="19">
        <f>VLOOKUP(E847,'Win Rate'!B:I,8,FALSE)</f>
        <v>0.48888888888888887</v>
      </c>
      <c r="X847" s="20">
        <f>VLOOKUP(E847,'Win Rate'!B:J,9,FALSE)</f>
        <v>-7.7220620781546527</v>
      </c>
      <c r="Y847" s="18" cm="1">
        <f t="array" ref="Y847">IFERROR(INDEX($Z$2:$Z846,SUMPRODUCT(MAX(ROW($D$2:$D846)*($D847=$D$2:$D846))-1)),_xlfn.IFNA(IF(VLOOKUP(D847,'4.2 Elo (Values)'!A:C,3,FALSE)&gt;0,VLOOKUP(Results!D847,'4.2 Elo (Values)'!A:C,3,FALSE),400),400))</f>
        <v>635.81129578104765</v>
      </c>
      <c r="Z847" s="18">
        <f>Y847+(IFERROR(VLOOKUP(D847,'4.2 Elo (Values)'!A:J,10,FALSE),40)*(V847-(1/(10^(((AVERAGEIFS(Y:Y,A:A,A847)+AVERAGEIFS(X:X,A:A,A847))-(Y847+X847))/400)+1)*O847)))</f>
        <v>643.8522150775766</v>
      </c>
      <c r="AA847" s="18">
        <f t="shared" si="125"/>
        <v>8.0409192965289549</v>
      </c>
      <c r="AB847" t="e">
        <f>VLOOKUP($A847,Events!$B:$I,4,FALSE)</f>
        <v>#N/A</v>
      </c>
      <c r="AC847" t="e">
        <f>VLOOKUP($A847,Events!$B:$I,5,FALSE)</f>
        <v>#N/A</v>
      </c>
      <c r="AD847" t="e">
        <f>VLOOKUP($A847,Events!$B:$I,6,FALSE)</f>
        <v>#N/A</v>
      </c>
      <c r="AE847" t="e">
        <f>VLOOKUP($A847,Events!$B:$I,7,FALSE)</f>
        <v>#N/A</v>
      </c>
      <c r="AF847" t="e">
        <f>VLOOKUP($A847,Events!$B:$I,8,FALSE)</f>
        <v>#N/A</v>
      </c>
    </row>
    <row r="848" spans="1:32" ht="15" customHeight="1" x14ac:dyDescent="0.3">
      <c r="A848" s="64" t="s">
        <v>25269</v>
      </c>
      <c r="B848" t="s">
        <v>24952</v>
      </c>
      <c r="C848" t="s">
        <v>24190</v>
      </c>
      <c r="D848" t="s">
        <v>591</v>
      </c>
      <c r="E848" t="s">
        <v>121</v>
      </c>
      <c r="F848" t="s">
        <v>24207</v>
      </c>
      <c r="G848" s="2" t="s">
        <v>25288</v>
      </c>
      <c r="H848" t="s">
        <v>25</v>
      </c>
      <c r="I848" s="1">
        <v>1</v>
      </c>
      <c r="J848" s="1">
        <v>1</v>
      </c>
      <c r="K848" s="1">
        <v>1</v>
      </c>
      <c r="L848" s="1">
        <v>1</v>
      </c>
      <c r="M848" s="1">
        <v>0</v>
      </c>
      <c r="O848" s="1">
        <f t="shared" si="117"/>
        <v>5</v>
      </c>
      <c r="P848" s="1">
        <f t="shared" si="118"/>
        <v>4</v>
      </c>
      <c r="Q848" s="1">
        <f t="shared" si="119"/>
        <v>0</v>
      </c>
      <c r="R848" s="1">
        <f t="shared" si="120"/>
        <v>1</v>
      </c>
      <c r="S848" s="1">
        <f t="shared" si="121"/>
        <v>1</v>
      </c>
      <c r="T848" s="1">
        <f t="shared" si="122"/>
        <v>1</v>
      </c>
      <c r="U848" s="1">
        <f t="shared" si="123"/>
        <v>0</v>
      </c>
      <c r="V848" s="1">
        <f t="shared" si="124"/>
        <v>4</v>
      </c>
      <c r="W848" s="19">
        <f>VLOOKUP(E848,'Win Rate'!B:I,8,FALSE)</f>
        <v>0.60373443983402486</v>
      </c>
      <c r="X848" s="20">
        <f>VLOOKUP(E848,'Win Rate'!B:J,9,FALSE)</f>
        <v>73.143848695271856</v>
      </c>
      <c r="Y848" s="18" cm="1">
        <f t="array" ref="Y848">IFERROR(INDEX($Z$2:$Z847,SUMPRODUCT(MAX(ROW($D$2:$D847)*($D848=$D$2:$D847))-1)),_xlfn.IFNA(IF(VLOOKUP(D848,'4.2 Elo (Values)'!A:C,3,FALSE)&gt;0,VLOOKUP(Results!D848,'4.2 Elo (Values)'!A:C,3,FALSE),400),400))</f>
        <v>658.42169074195726</v>
      </c>
      <c r="Z848" s="18">
        <f>Y848+(IFERROR(VLOOKUP(D848,'4.2 Elo (Values)'!A:J,10,FALSE),40)*(V848-(1/(10^(((AVERAGEIFS(Y:Y,A:A,A848)+AVERAGEIFS(X:X,A:A,A848))-(Y848+X848))/400)+1)*O848)))</f>
        <v>656.10299701098893</v>
      </c>
      <c r="AA848" s="18">
        <f t="shared" si="125"/>
        <v>-2.3186937309683344</v>
      </c>
      <c r="AB848" t="e">
        <f>VLOOKUP($A848,Events!$B:$I,4,FALSE)</f>
        <v>#N/A</v>
      </c>
      <c r="AC848" t="e">
        <f>VLOOKUP($A848,Events!$B:$I,5,FALSE)</f>
        <v>#N/A</v>
      </c>
      <c r="AD848" t="e">
        <f>VLOOKUP($A848,Events!$B:$I,6,FALSE)</f>
        <v>#N/A</v>
      </c>
      <c r="AE848" t="e">
        <f>VLOOKUP($A848,Events!$B:$I,7,FALSE)</f>
        <v>#N/A</v>
      </c>
      <c r="AF848" t="e">
        <f>VLOOKUP($A848,Events!$B:$I,8,FALSE)</f>
        <v>#N/A</v>
      </c>
    </row>
    <row r="849" spans="1:32" ht="15" customHeight="1" x14ac:dyDescent="0.3">
      <c r="A849" s="64" t="s">
        <v>25269</v>
      </c>
      <c r="B849" t="s">
        <v>24952</v>
      </c>
      <c r="C849" t="s">
        <v>24190</v>
      </c>
      <c r="D849" t="s">
        <v>632</v>
      </c>
      <c r="E849" t="s">
        <v>121</v>
      </c>
      <c r="F849" t="s">
        <v>24207</v>
      </c>
      <c r="G849" s="2" t="s">
        <v>25289</v>
      </c>
      <c r="H849" t="s">
        <v>25</v>
      </c>
      <c r="I849" s="1">
        <v>1</v>
      </c>
      <c r="J849" s="1">
        <v>0</v>
      </c>
      <c r="K849" s="1">
        <v>1</v>
      </c>
      <c r="L849" s="1">
        <v>1</v>
      </c>
      <c r="M849" s="1">
        <v>0</v>
      </c>
      <c r="O849" s="1">
        <f t="shared" si="117"/>
        <v>5</v>
      </c>
      <c r="P849" s="1">
        <f t="shared" si="118"/>
        <v>3</v>
      </c>
      <c r="Q849" s="1">
        <f t="shared" si="119"/>
        <v>0</v>
      </c>
      <c r="R849" s="1">
        <f t="shared" si="120"/>
        <v>2</v>
      </c>
      <c r="S849" s="1">
        <f t="shared" si="121"/>
        <v>0</v>
      </c>
      <c r="T849" s="1">
        <f t="shared" si="122"/>
        <v>0</v>
      </c>
      <c r="U849" s="1">
        <f t="shared" si="123"/>
        <v>0</v>
      </c>
      <c r="V849" s="1">
        <f t="shared" si="124"/>
        <v>3</v>
      </c>
      <c r="W849" s="19">
        <f>VLOOKUP(E849,'Win Rate'!B:I,8,FALSE)</f>
        <v>0.60373443983402486</v>
      </c>
      <c r="X849" s="20">
        <f>VLOOKUP(E849,'Win Rate'!B:J,9,FALSE)</f>
        <v>73.143848695271856</v>
      </c>
      <c r="Y849" s="18" cm="1">
        <f t="array" ref="Y849">IFERROR(INDEX($Z$2:$Z848,SUMPRODUCT(MAX(ROW($D$2:$D848)*($D849=$D$2:$D848))-1)),_xlfn.IFNA(IF(VLOOKUP(D849,'4.2 Elo (Values)'!A:C,3,FALSE)&gt;0,VLOOKUP(Results!D849,'4.2 Elo (Values)'!A:C,3,FALSE),400),400))</f>
        <v>642.48510549936304</v>
      </c>
      <c r="Z849" s="18">
        <f>Y849+(IFERROR(VLOOKUP(D849,'4.2 Elo (Values)'!A:J,10,FALSE),40)*(V849-(1/(10^(((AVERAGEIFS(Y:Y,A:A,A849)+AVERAGEIFS(X:X,A:A,A849))-(Y849+X849))/400)+1)*O849)))</f>
        <v>621.54146982128736</v>
      </c>
      <c r="AA849" s="18">
        <f t="shared" si="125"/>
        <v>-20.94363567807568</v>
      </c>
      <c r="AB849" t="e">
        <f>VLOOKUP($A849,Events!$B:$I,4,FALSE)</f>
        <v>#N/A</v>
      </c>
      <c r="AC849" t="e">
        <f>VLOOKUP($A849,Events!$B:$I,5,FALSE)</f>
        <v>#N/A</v>
      </c>
      <c r="AD849" t="e">
        <f>VLOOKUP($A849,Events!$B:$I,6,FALSE)</f>
        <v>#N/A</v>
      </c>
      <c r="AE849" t="e">
        <f>VLOOKUP($A849,Events!$B:$I,7,FALSE)</f>
        <v>#N/A</v>
      </c>
      <c r="AF849" t="e">
        <f>VLOOKUP($A849,Events!$B:$I,8,FALSE)</f>
        <v>#N/A</v>
      </c>
    </row>
    <row r="850" spans="1:32" ht="15" customHeight="1" x14ac:dyDescent="0.3">
      <c r="A850" s="64" t="s">
        <v>25269</v>
      </c>
      <c r="B850" t="s">
        <v>24952</v>
      </c>
      <c r="C850" t="s">
        <v>24190</v>
      </c>
      <c r="D850" t="s">
        <v>1277</v>
      </c>
      <c r="E850" t="s">
        <v>27</v>
      </c>
      <c r="F850" t="s">
        <v>125</v>
      </c>
      <c r="G850" s="2" t="s">
        <v>25290</v>
      </c>
      <c r="H850" t="s">
        <v>25</v>
      </c>
      <c r="I850" s="1">
        <v>1</v>
      </c>
      <c r="J850" s="1">
        <v>0</v>
      </c>
      <c r="K850" s="1">
        <v>1</v>
      </c>
      <c r="L850" s="1">
        <v>0</v>
      </c>
      <c r="M850" s="1">
        <v>1</v>
      </c>
      <c r="O850" s="1">
        <f t="shared" si="117"/>
        <v>5</v>
      </c>
      <c r="P850" s="1">
        <f t="shared" si="118"/>
        <v>3</v>
      </c>
      <c r="Q850" s="1">
        <f t="shared" si="119"/>
        <v>0</v>
      </c>
      <c r="R850" s="1">
        <f t="shared" si="120"/>
        <v>2</v>
      </c>
      <c r="S850" s="1">
        <f t="shared" si="121"/>
        <v>0</v>
      </c>
      <c r="T850" s="1">
        <f t="shared" si="122"/>
        <v>0</v>
      </c>
      <c r="U850" s="1">
        <f t="shared" si="123"/>
        <v>0</v>
      </c>
      <c r="V850" s="1">
        <f t="shared" si="124"/>
        <v>3</v>
      </c>
      <c r="W850" s="19">
        <f>VLOOKUP(E850,'Win Rate'!B:I,8,FALSE)</f>
        <v>0.43775100401606426</v>
      </c>
      <c r="X850" s="20">
        <f>VLOOKUP(E850,'Win Rate'!B:J,9,FALSE)</f>
        <v>-43.480615095045756</v>
      </c>
      <c r="Y850" s="18" cm="1">
        <f t="array" ref="Y850">IFERROR(INDEX($Z$2:$Z849,SUMPRODUCT(MAX(ROW($D$2:$D849)*($D850=$D$2:$D849))-1)),_xlfn.IFNA(IF(VLOOKUP(D850,'4.2 Elo (Values)'!A:C,3,FALSE)&gt;0,VLOOKUP(Results!D850,'4.2 Elo (Values)'!A:C,3,FALSE),400),400))</f>
        <v>565.19931481176479</v>
      </c>
      <c r="Z850" s="18">
        <f>Y850+(IFERROR(VLOOKUP(D850,'4.2 Elo (Values)'!A:J,10,FALSE),40)*(V850-(1/(10^(((AVERAGEIFS(Y:Y,A:A,A850)+AVERAGEIFS(X:X,A:A,A850))-(Y850+X850))/400)+1)*O850)))</f>
        <v>567.02058456551345</v>
      </c>
      <c r="AA850" s="18">
        <f t="shared" si="125"/>
        <v>1.821269753748652</v>
      </c>
      <c r="AB850" t="e">
        <f>VLOOKUP($A850,Events!$B:$I,4,FALSE)</f>
        <v>#N/A</v>
      </c>
      <c r="AC850" t="e">
        <f>VLOOKUP($A850,Events!$B:$I,5,FALSE)</f>
        <v>#N/A</v>
      </c>
      <c r="AD850" t="e">
        <f>VLOOKUP($A850,Events!$B:$I,6,FALSE)</f>
        <v>#N/A</v>
      </c>
      <c r="AE850" t="e">
        <f>VLOOKUP($A850,Events!$B:$I,7,FALSE)</f>
        <v>#N/A</v>
      </c>
      <c r="AF850" t="e">
        <f>VLOOKUP($A850,Events!$B:$I,8,FALSE)</f>
        <v>#N/A</v>
      </c>
    </row>
    <row r="851" spans="1:32" ht="15" customHeight="1" x14ac:dyDescent="0.3">
      <c r="A851" s="64" t="s">
        <v>25269</v>
      </c>
      <c r="B851" t="s">
        <v>24952</v>
      </c>
      <c r="C851" t="s">
        <v>24190</v>
      </c>
      <c r="D851" t="s">
        <v>557</v>
      </c>
      <c r="E851" t="s">
        <v>181</v>
      </c>
      <c r="F851" t="s">
        <v>188</v>
      </c>
      <c r="G851" s="2" t="s">
        <v>25291</v>
      </c>
      <c r="H851" t="s">
        <v>25</v>
      </c>
      <c r="I851" s="1">
        <v>0</v>
      </c>
      <c r="J851" s="1">
        <v>1</v>
      </c>
      <c r="K851" s="1">
        <v>1</v>
      </c>
      <c r="L851" s="1">
        <v>0</v>
      </c>
      <c r="M851" s="1">
        <v>1</v>
      </c>
      <c r="O851" s="1">
        <f t="shared" si="117"/>
        <v>5</v>
      </c>
      <c r="P851" s="1">
        <f t="shared" si="118"/>
        <v>3</v>
      </c>
      <c r="Q851" s="1">
        <f t="shared" si="119"/>
        <v>0</v>
      </c>
      <c r="R851" s="1">
        <f t="shared" si="120"/>
        <v>2</v>
      </c>
      <c r="S851" s="1">
        <f t="shared" si="121"/>
        <v>0</v>
      </c>
      <c r="T851" s="1">
        <f t="shared" si="122"/>
        <v>0</v>
      </c>
      <c r="U851" s="1">
        <f t="shared" si="123"/>
        <v>0</v>
      </c>
      <c r="V851" s="1">
        <f t="shared" si="124"/>
        <v>3</v>
      </c>
      <c r="W851" s="19">
        <f>VLOOKUP(E851,'Win Rate'!B:I,8,FALSE)</f>
        <v>0.46694214876033058</v>
      </c>
      <c r="X851" s="20">
        <f>VLOOKUP(E851,'Win Rate'!B:J,9,FALSE)</f>
        <v>-23.004506726331698</v>
      </c>
      <c r="Y851" s="18" cm="1">
        <f t="array" ref="Y851">IFERROR(INDEX($Z$2:$Z850,SUMPRODUCT(MAX(ROW($D$2:$D850)*($D851=$D$2:$D850))-1)),_xlfn.IFNA(IF(VLOOKUP(D851,'4.2 Elo (Values)'!A:C,3,FALSE)&gt;0,VLOOKUP(Results!D851,'4.2 Elo (Values)'!A:C,3,FALSE),400),400))</f>
        <v>694.57934975561875</v>
      </c>
      <c r="Z851" s="18">
        <f>Y851+(IFERROR(VLOOKUP(D851,'4.2 Elo (Values)'!A:J,10,FALSE),40)*(V851-(1/(10^(((AVERAGEIFS(Y:Y,A:A,A851)+AVERAGEIFS(X:X,A:A,A851))-(Y851+X851))/400)+1)*O851)))</f>
        <v>677.85598736463237</v>
      </c>
      <c r="AA851" s="18">
        <f t="shared" si="125"/>
        <v>-16.723362390986381</v>
      </c>
      <c r="AB851" t="e">
        <f>VLOOKUP($A851,Events!$B:$I,4,FALSE)</f>
        <v>#N/A</v>
      </c>
      <c r="AC851" t="e">
        <f>VLOOKUP($A851,Events!$B:$I,5,FALSE)</f>
        <v>#N/A</v>
      </c>
      <c r="AD851" t="e">
        <f>VLOOKUP($A851,Events!$B:$I,6,FALSE)</f>
        <v>#N/A</v>
      </c>
      <c r="AE851" t="e">
        <f>VLOOKUP($A851,Events!$B:$I,7,FALSE)</f>
        <v>#N/A</v>
      </c>
      <c r="AF851" t="e">
        <f>VLOOKUP($A851,Events!$B:$I,8,FALSE)</f>
        <v>#N/A</v>
      </c>
    </row>
    <row r="852" spans="1:32" ht="15" customHeight="1" x14ac:dyDescent="0.3">
      <c r="A852" s="64" t="s">
        <v>25269</v>
      </c>
      <c r="B852" t="s">
        <v>24952</v>
      </c>
      <c r="C852" t="s">
        <v>24190</v>
      </c>
      <c r="D852" t="s">
        <v>25292</v>
      </c>
      <c r="E852" t="s">
        <v>17</v>
      </c>
      <c r="F852" t="s">
        <v>24195</v>
      </c>
      <c r="G852" s="2" t="s">
        <v>25293</v>
      </c>
      <c r="H852" t="s">
        <v>25</v>
      </c>
      <c r="I852" s="1">
        <v>1</v>
      </c>
      <c r="J852" s="1">
        <v>0</v>
      </c>
      <c r="K852" s="1">
        <v>1</v>
      </c>
      <c r="L852" s="1">
        <v>1</v>
      </c>
      <c r="M852" s="1">
        <v>0</v>
      </c>
      <c r="O852" s="1">
        <f t="shared" si="117"/>
        <v>5</v>
      </c>
      <c r="P852" s="1">
        <f t="shared" si="118"/>
        <v>3</v>
      </c>
      <c r="Q852" s="1">
        <f t="shared" si="119"/>
        <v>0</v>
      </c>
      <c r="R852" s="1">
        <f t="shared" si="120"/>
        <v>2</v>
      </c>
      <c r="S852" s="1">
        <f t="shared" si="121"/>
        <v>0</v>
      </c>
      <c r="T852" s="1">
        <f t="shared" si="122"/>
        <v>0</v>
      </c>
      <c r="U852" s="1">
        <f t="shared" si="123"/>
        <v>0</v>
      </c>
      <c r="V852" s="1">
        <f t="shared" si="124"/>
        <v>3</v>
      </c>
      <c r="W852" s="19">
        <f>VLOOKUP(E852,'Win Rate'!B:I,8,FALSE)</f>
        <v>0.48888888888888887</v>
      </c>
      <c r="X852" s="20">
        <f>VLOOKUP(E852,'Win Rate'!B:J,9,FALSE)</f>
        <v>-7.7220620781546527</v>
      </c>
      <c r="Y852" s="18" cm="1">
        <f t="array" ref="Y852">IFERROR(INDEX($Z$2:$Z851,SUMPRODUCT(MAX(ROW($D$2:$D851)*($D852=$D$2:$D851))-1)),_xlfn.IFNA(IF(VLOOKUP(D852,'4.2 Elo (Values)'!A:C,3,FALSE)&gt;0,VLOOKUP(Results!D852,'4.2 Elo (Values)'!A:C,3,FALSE),400),400))</f>
        <v>400</v>
      </c>
      <c r="Z852" s="18">
        <f>Y852+(IFERROR(VLOOKUP(D852,'4.2 Elo (Values)'!A:J,10,FALSE),40)*(V852-(1/(10^(((AVERAGEIFS(Y:Y,A:A,A852)+AVERAGEIFS(X:X,A:A,A852))-(Y852+X852))/400)+1)*O852)))</f>
        <v>440.45752995977051</v>
      </c>
      <c r="AA852" s="18">
        <f t="shared" si="125"/>
        <v>40.457529959770511</v>
      </c>
      <c r="AB852" t="e">
        <f>VLOOKUP($A852,Events!$B:$I,4,FALSE)</f>
        <v>#N/A</v>
      </c>
      <c r="AC852" t="e">
        <f>VLOOKUP($A852,Events!$B:$I,5,FALSE)</f>
        <v>#N/A</v>
      </c>
      <c r="AD852" t="e">
        <f>VLOOKUP($A852,Events!$B:$I,6,FALSE)</f>
        <v>#N/A</v>
      </c>
      <c r="AE852" t="e">
        <f>VLOOKUP($A852,Events!$B:$I,7,FALSE)</f>
        <v>#N/A</v>
      </c>
      <c r="AF852" t="e">
        <f>VLOOKUP($A852,Events!$B:$I,8,FALSE)</f>
        <v>#N/A</v>
      </c>
    </row>
    <row r="853" spans="1:32" ht="15" customHeight="1" x14ac:dyDescent="0.3">
      <c r="A853" s="64" t="s">
        <v>25269</v>
      </c>
      <c r="B853" t="s">
        <v>24952</v>
      </c>
      <c r="C853" t="s">
        <v>24190</v>
      </c>
      <c r="D853" t="s">
        <v>25294</v>
      </c>
      <c r="E853" t="s">
        <v>146</v>
      </c>
      <c r="F853" t="s">
        <v>187</v>
      </c>
      <c r="G853" s="2" t="s">
        <v>25295</v>
      </c>
      <c r="H853" t="s">
        <v>25</v>
      </c>
      <c r="I853" s="1">
        <v>1</v>
      </c>
      <c r="J853" s="1">
        <v>1</v>
      </c>
      <c r="K853" s="1">
        <v>1</v>
      </c>
      <c r="L853" s="1">
        <v>0</v>
      </c>
      <c r="M853" s="1">
        <v>0</v>
      </c>
      <c r="O853" s="1">
        <f t="shared" si="117"/>
        <v>5</v>
      </c>
      <c r="P853" s="1">
        <f t="shared" si="118"/>
        <v>3</v>
      </c>
      <c r="Q853" s="1">
        <f t="shared" si="119"/>
        <v>0</v>
      </c>
      <c r="R853" s="1">
        <f t="shared" si="120"/>
        <v>2</v>
      </c>
      <c r="S853" s="1">
        <f t="shared" si="121"/>
        <v>1</v>
      </c>
      <c r="T853" s="1">
        <f t="shared" si="122"/>
        <v>0</v>
      </c>
      <c r="U853" s="1">
        <f t="shared" si="123"/>
        <v>0</v>
      </c>
      <c r="V853" s="1">
        <f t="shared" si="124"/>
        <v>3</v>
      </c>
      <c r="W853" s="19">
        <f>VLOOKUP(E853,'Win Rate'!B:I,8,FALSE)</f>
        <v>0.48071216617210683</v>
      </c>
      <c r="X853" s="20">
        <f>VLOOKUP(E853,'Win Rate'!B:J,9,FALSE)</f>
        <v>-13.409213657465418</v>
      </c>
      <c r="Y853" s="18" cm="1">
        <f t="array" ref="Y853">IFERROR(INDEX($Z$2:$Z852,SUMPRODUCT(MAX(ROW($D$2:$D852)*($D853=$D$2:$D852))-1)),_xlfn.IFNA(IF(VLOOKUP(D853,'4.2 Elo (Values)'!A:C,3,FALSE)&gt;0,VLOOKUP(Results!D853,'4.2 Elo (Values)'!A:C,3,FALSE),400),400))</f>
        <v>400</v>
      </c>
      <c r="Z853" s="18">
        <f>Y853+(IFERROR(VLOOKUP(D853,'4.2 Elo (Values)'!A:J,10,FALSE),40)*(V853-(1/(10^(((AVERAGEIFS(Y:Y,A:A,A853)+AVERAGEIFS(X:X,A:A,A853))-(Y853+X853))/400)+1)*O853)))</f>
        <v>442.02054440352538</v>
      </c>
      <c r="AA853" s="18">
        <f t="shared" si="125"/>
        <v>42.020544403525378</v>
      </c>
      <c r="AB853" t="e">
        <f>VLOOKUP($A853,Events!$B:$I,4,FALSE)</f>
        <v>#N/A</v>
      </c>
      <c r="AC853" t="e">
        <f>VLOOKUP($A853,Events!$B:$I,5,FALSE)</f>
        <v>#N/A</v>
      </c>
      <c r="AD853" t="e">
        <f>VLOOKUP($A853,Events!$B:$I,6,FALSE)</f>
        <v>#N/A</v>
      </c>
      <c r="AE853" t="e">
        <f>VLOOKUP($A853,Events!$B:$I,7,FALSE)</f>
        <v>#N/A</v>
      </c>
      <c r="AF853" t="e">
        <f>VLOOKUP($A853,Events!$B:$I,8,FALSE)</f>
        <v>#N/A</v>
      </c>
    </row>
    <row r="854" spans="1:32" ht="15" customHeight="1" x14ac:dyDescent="0.3">
      <c r="A854" s="64" t="s">
        <v>25269</v>
      </c>
      <c r="B854" t="s">
        <v>24952</v>
      </c>
      <c r="C854" t="s">
        <v>24190</v>
      </c>
      <c r="D854" t="s">
        <v>25296</v>
      </c>
      <c r="E854" t="s">
        <v>83</v>
      </c>
      <c r="F854" t="s">
        <v>84</v>
      </c>
      <c r="G854" s="2" t="s">
        <v>25297</v>
      </c>
      <c r="H854" t="s">
        <v>25</v>
      </c>
      <c r="I854" s="1">
        <v>1</v>
      </c>
      <c r="J854" s="1">
        <v>1</v>
      </c>
      <c r="K854" s="1">
        <v>0</v>
      </c>
      <c r="L854" s="1">
        <v>1</v>
      </c>
      <c r="M854" s="1">
        <v>0</v>
      </c>
      <c r="O854" s="1">
        <f t="shared" si="117"/>
        <v>5</v>
      </c>
      <c r="P854" s="1">
        <f t="shared" si="118"/>
        <v>3</v>
      </c>
      <c r="Q854" s="1">
        <f t="shared" si="119"/>
        <v>0</v>
      </c>
      <c r="R854" s="1">
        <f t="shared" si="120"/>
        <v>2</v>
      </c>
      <c r="S854" s="1">
        <f t="shared" si="121"/>
        <v>0</v>
      </c>
      <c r="T854" s="1">
        <f t="shared" si="122"/>
        <v>0</v>
      </c>
      <c r="U854" s="1">
        <f t="shared" si="123"/>
        <v>0</v>
      </c>
      <c r="V854" s="1">
        <f t="shared" si="124"/>
        <v>3</v>
      </c>
      <c r="W854" s="19">
        <f>VLOOKUP(E854,'Win Rate'!B:I,8,FALSE)</f>
        <v>0.56644518272425248</v>
      </c>
      <c r="X854" s="20">
        <f>VLOOKUP(E854,'Win Rate'!B:J,9,FALSE)</f>
        <v>46.445548661686693</v>
      </c>
      <c r="Y854" s="18" cm="1">
        <f t="array" ref="Y854">IFERROR(INDEX($Z$2:$Z853,SUMPRODUCT(MAX(ROW($D$2:$D853)*($D854=$D$2:$D853))-1)),_xlfn.IFNA(IF(VLOOKUP(D854,'4.2 Elo (Values)'!A:C,3,FALSE)&gt;0,VLOOKUP(Results!D854,'4.2 Elo (Values)'!A:C,3,FALSE),400),400))</f>
        <v>400</v>
      </c>
      <c r="Z854" s="18">
        <f>Y854+(IFERROR(VLOOKUP(D854,'4.2 Elo (Values)'!A:J,10,FALSE),40)*(V854-(1/(10^(((AVERAGEIFS(Y:Y,A:A,A854)+AVERAGEIFS(X:X,A:A,A854))-(Y854+X854))/400)+1)*O854)))</f>
        <v>425.15504211228119</v>
      </c>
      <c r="AA854" s="18">
        <f t="shared" si="125"/>
        <v>25.155042112281194</v>
      </c>
      <c r="AB854" t="e">
        <f>VLOOKUP($A854,Events!$B:$I,4,FALSE)</f>
        <v>#N/A</v>
      </c>
      <c r="AC854" t="e">
        <f>VLOOKUP($A854,Events!$B:$I,5,FALSE)</f>
        <v>#N/A</v>
      </c>
      <c r="AD854" t="e">
        <f>VLOOKUP($A854,Events!$B:$I,6,FALSE)</f>
        <v>#N/A</v>
      </c>
      <c r="AE854" t="e">
        <f>VLOOKUP($A854,Events!$B:$I,7,FALSE)</f>
        <v>#N/A</v>
      </c>
      <c r="AF854" t="e">
        <f>VLOOKUP($A854,Events!$B:$I,8,FALSE)</f>
        <v>#N/A</v>
      </c>
    </row>
    <row r="855" spans="1:32" ht="15" customHeight="1" x14ac:dyDescent="0.3">
      <c r="A855" s="64" t="s">
        <v>25269</v>
      </c>
      <c r="B855" t="s">
        <v>24952</v>
      </c>
      <c r="C855" t="s">
        <v>24190</v>
      </c>
      <c r="D855" t="s">
        <v>3492</v>
      </c>
      <c r="E855" t="s">
        <v>49</v>
      </c>
      <c r="F855" t="s">
        <v>62</v>
      </c>
      <c r="G855" s="2" t="s">
        <v>25298</v>
      </c>
      <c r="H855" t="s">
        <v>25</v>
      </c>
      <c r="I855" s="1">
        <v>1</v>
      </c>
      <c r="J855" s="1">
        <v>0</v>
      </c>
      <c r="K855" s="1">
        <v>1</v>
      </c>
      <c r="L855" s="1">
        <v>1</v>
      </c>
      <c r="M855" s="1">
        <v>0</v>
      </c>
      <c r="O855" s="1">
        <f t="shared" si="117"/>
        <v>5</v>
      </c>
      <c r="P855" s="1">
        <f t="shared" si="118"/>
        <v>3</v>
      </c>
      <c r="Q855" s="1">
        <f t="shared" si="119"/>
        <v>0</v>
      </c>
      <c r="R855" s="1">
        <f t="shared" si="120"/>
        <v>2</v>
      </c>
      <c r="S855" s="1">
        <f t="shared" si="121"/>
        <v>0</v>
      </c>
      <c r="T855" s="1">
        <f t="shared" si="122"/>
        <v>0</v>
      </c>
      <c r="U855" s="1">
        <f t="shared" si="123"/>
        <v>0</v>
      </c>
      <c r="V855" s="1">
        <f t="shared" si="124"/>
        <v>3</v>
      </c>
      <c r="W855" s="19">
        <f>VLOOKUP(E855,'Win Rate'!B:I,8,FALSE)</f>
        <v>0.45549738219895286</v>
      </c>
      <c r="X855" s="20">
        <f>VLOOKUP(E855,'Win Rate'!B:J,9,FALSE)</f>
        <v>-31.005634672064751</v>
      </c>
      <c r="Y855" s="18" cm="1">
        <f t="array" ref="Y855">IFERROR(INDEX($Z$2:$Z854,SUMPRODUCT(MAX(ROW($D$2:$D854)*($D855=$D$2:$D854))-1)),_xlfn.IFNA(IF(VLOOKUP(D855,'4.2 Elo (Values)'!A:C,3,FALSE)&gt;0,VLOOKUP(Results!D855,'4.2 Elo (Values)'!A:C,3,FALSE),400),400))</f>
        <v>471.59872404891024</v>
      </c>
      <c r="Z855" s="18">
        <f>Y855+(IFERROR(VLOOKUP(D855,'4.2 Elo (Values)'!A:J,10,FALSE),40)*(V855-(1/(10^(((AVERAGEIFS(Y:Y,A:A,A855)+AVERAGEIFS(X:X,A:A,A855))-(Y855+X855))/400)+1)*O855)))</f>
        <v>485.01543541705763</v>
      </c>
      <c r="AA855" s="18">
        <f t="shared" si="125"/>
        <v>13.416711368147389</v>
      </c>
      <c r="AB855" t="e">
        <f>VLOOKUP($A855,Events!$B:$I,4,FALSE)</f>
        <v>#N/A</v>
      </c>
      <c r="AC855" t="e">
        <f>VLOOKUP($A855,Events!$B:$I,5,FALSE)</f>
        <v>#N/A</v>
      </c>
      <c r="AD855" t="e">
        <f>VLOOKUP($A855,Events!$B:$I,6,FALSE)</f>
        <v>#N/A</v>
      </c>
      <c r="AE855" t="e">
        <f>VLOOKUP($A855,Events!$B:$I,7,FALSE)</f>
        <v>#N/A</v>
      </c>
      <c r="AF855" t="e">
        <f>VLOOKUP($A855,Events!$B:$I,8,FALSE)</f>
        <v>#N/A</v>
      </c>
    </row>
    <row r="856" spans="1:32" ht="15" customHeight="1" x14ac:dyDescent="0.3">
      <c r="A856" s="64" t="s">
        <v>25269</v>
      </c>
      <c r="B856" t="s">
        <v>24952</v>
      </c>
      <c r="C856" t="s">
        <v>24190</v>
      </c>
      <c r="D856" t="s">
        <v>2681</v>
      </c>
      <c r="E856" t="s">
        <v>42</v>
      </c>
      <c r="F856" t="s">
        <v>24203</v>
      </c>
      <c r="G856" s="2" t="s">
        <v>25299</v>
      </c>
      <c r="H856" t="s">
        <v>25</v>
      </c>
      <c r="I856" s="1">
        <v>0</v>
      </c>
      <c r="J856" s="1">
        <v>1</v>
      </c>
      <c r="K856" s="1">
        <v>1</v>
      </c>
      <c r="L856" s="1">
        <v>1</v>
      </c>
      <c r="M856" s="1">
        <v>0</v>
      </c>
      <c r="O856" s="1">
        <f t="shared" si="117"/>
        <v>5</v>
      </c>
      <c r="P856" s="1">
        <f t="shared" si="118"/>
        <v>3</v>
      </c>
      <c r="Q856" s="1">
        <f t="shared" si="119"/>
        <v>0</v>
      </c>
      <c r="R856" s="1">
        <f t="shared" si="120"/>
        <v>2</v>
      </c>
      <c r="S856" s="1">
        <f t="shared" si="121"/>
        <v>0</v>
      </c>
      <c r="T856" s="1">
        <f t="shared" si="122"/>
        <v>0</v>
      </c>
      <c r="U856" s="1">
        <f t="shared" si="123"/>
        <v>0</v>
      </c>
      <c r="V856" s="1">
        <f t="shared" si="124"/>
        <v>3</v>
      </c>
      <c r="W856" s="19">
        <f>VLOOKUP(E856,'Win Rate'!B:I,8,FALSE)</f>
        <v>0.47570850202429149</v>
      </c>
      <c r="X856" s="20">
        <f>VLOOKUP(E856,'Win Rate'!B:J,9,FALSE)</f>
        <v>-16.89276072380623</v>
      </c>
      <c r="Y856" s="18" cm="1">
        <f t="array" ref="Y856">IFERROR(INDEX($Z$2:$Z855,SUMPRODUCT(MAX(ROW($D$2:$D855)*($D856=$D$2:$D855))-1)),_xlfn.IFNA(IF(VLOOKUP(D856,'4.2 Elo (Values)'!A:C,3,FALSE)&gt;0,VLOOKUP(Results!D856,'4.2 Elo (Values)'!A:C,3,FALSE),400),400))</f>
        <v>444.93105795502504</v>
      </c>
      <c r="Z856" s="18">
        <f>Y856+(IFERROR(VLOOKUP(D856,'4.2 Elo (Values)'!A:J,10,FALSE),40)*(V856-(1/(10^(((AVERAGEIFS(Y:Y,A:A,A856)+AVERAGEIFS(X:X,A:A,A856))-(Y856+X856))/400)+1)*O856)))</f>
        <v>475.35075019499999</v>
      </c>
      <c r="AA856" s="18">
        <f t="shared" si="125"/>
        <v>30.41969223997495</v>
      </c>
      <c r="AB856" t="e">
        <f>VLOOKUP($A856,Events!$B:$I,4,FALSE)</f>
        <v>#N/A</v>
      </c>
      <c r="AC856" t="e">
        <f>VLOOKUP($A856,Events!$B:$I,5,FALSE)</f>
        <v>#N/A</v>
      </c>
      <c r="AD856" t="e">
        <f>VLOOKUP($A856,Events!$B:$I,6,FALSE)</f>
        <v>#N/A</v>
      </c>
      <c r="AE856" t="e">
        <f>VLOOKUP($A856,Events!$B:$I,7,FALSE)</f>
        <v>#N/A</v>
      </c>
      <c r="AF856" t="e">
        <f>VLOOKUP($A856,Events!$B:$I,8,FALSE)</f>
        <v>#N/A</v>
      </c>
    </row>
    <row r="857" spans="1:32" ht="15" customHeight="1" x14ac:dyDescent="0.3">
      <c r="A857" s="64" t="s">
        <v>25269</v>
      </c>
      <c r="B857" t="s">
        <v>24952</v>
      </c>
      <c r="C857" t="s">
        <v>24190</v>
      </c>
      <c r="D857" t="s">
        <v>309</v>
      </c>
      <c r="E857" t="s">
        <v>39</v>
      </c>
      <c r="F857" t="s">
        <v>40</v>
      </c>
      <c r="G857" s="2" t="s">
        <v>25300</v>
      </c>
      <c r="H857" t="s">
        <v>25</v>
      </c>
      <c r="I857" s="1">
        <v>1</v>
      </c>
      <c r="J857" s="1">
        <v>1</v>
      </c>
      <c r="K857" s="1">
        <v>1</v>
      </c>
      <c r="L857" s="1">
        <v>0</v>
      </c>
      <c r="M857" s="1">
        <v>0</v>
      </c>
      <c r="O857" s="1">
        <f t="shared" si="117"/>
        <v>5</v>
      </c>
      <c r="P857" s="1">
        <f t="shared" si="118"/>
        <v>3</v>
      </c>
      <c r="Q857" s="1">
        <f t="shared" si="119"/>
        <v>0</v>
      </c>
      <c r="R857" s="1">
        <f t="shared" si="120"/>
        <v>2</v>
      </c>
      <c r="S857" s="1">
        <f t="shared" si="121"/>
        <v>1</v>
      </c>
      <c r="T857" s="1">
        <f t="shared" si="122"/>
        <v>0</v>
      </c>
      <c r="U857" s="1">
        <f t="shared" si="123"/>
        <v>0</v>
      </c>
      <c r="V857" s="1">
        <f t="shared" si="124"/>
        <v>3</v>
      </c>
      <c r="W857" s="19">
        <f>VLOOKUP(E857,'Win Rate'!B:I,8,FALSE)</f>
        <v>0.42931034482758623</v>
      </c>
      <c r="X857" s="20">
        <f>VLOOKUP(E857,'Win Rate'!B:J,9,FALSE)</f>
        <v>-49.451458671992945</v>
      </c>
      <c r="Y857" s="18" cm="1">
        <f t="array" ref="Y857">IFERROR(INDEX($Z$2:$Z856,SUMPRODUCT(MAX(ROW($D$2:$D856)*($D857=$D$2:$D856))-1)),_xlfn.IFNA(IF(VLOOKUP(D857,'4.2 Elo (Values)'!A:C,3,FALSE)&gt;0,VLOOKUP(Results!D857,'4.2 Elo (Values)'!A:C,3,FALSE),400),400))</f>
        <v>571.72062784127002</v>
      </c>
      <c r="Z857" s="18">
        <f>Y857+(IFERROR(VLOOKUP(D857,'4.2 Elo (Values)'!A:J,10,FALSE),40)*(V857-(1/(10^(((AVERAGEIFS(Y:Y,A:A,A857)+AVERAGEIFS(X:X,A:A,A857))-(Y857+X857))/400)+1)*O857)))</f>
        <v>573.46481834654605</v>
      </c>
      <c r="AA857" s="18">
        <f t="shared" si="125"/>
        <v>1.7441905052760376</v>
      </c>
      <c r="AB857" t="e">
        <f>VLOOKUP($A857,Events!$B:$I,4,FALSE)</f>
        <v>#N/A</v>
      </c>
      <c r="AC857" t="e">
        <f>VLOOKUP($A857,Events!$B:$I,5,FALSE)</f>
        <v>#N/A</v>
      </c>
      <c r="AD857" t="e">
        <f>VLOOKUP($A857,Events!$B:$I,6,FALSE)</f>
        <v>#N/A</v>
      </c>
      <c r="AE857" t="e">
        <f>VLOOKUP($A857,Events!$B:$I,7,FALSE)</f>
        <v>#N/A</v>
      </c>
      <c r="AF857" t="e">
        <f>VLOOKUP($A857,Events!$B:$I,8,FALSE)</f>
        <v>#N/A</v>
      </c>
    </row>
    <row r="858" spans="1:32" ht="15" customHeight="1" x14ac:dyDescent="0.3">
      <c r="A858" s="2" t="s">
        <v>25269</v>
      </c>
      <c r="B858" t="s">
        <v>24952</v>
      </c>
      <c r="C858" t="s">
        <v>24190</v>
      </c>
      <c r="D858" t="s">
        <v>482</v>
      </c>
      <c r="E858" t="s">
        <v>479</v>
      </c>
      <c r="F858" t="s">
        <v>184</v>
      </c>
      <c r="G858" s="2" t="s">
        <v>25301</v>
      </c>
      <c r="H858" t="s">
        <v>25</v>
      </c>
      <c r="I858" s="1">
        <v>1</v>
      </c>
      <c r="J858" s="1">
        <v>1</v>
      </c>
      <c r="K858" s="1">
        <v>0</v>
      </c>
      <c r="L858" s="1">
        <v>0</v>
      </c>
      <c r="M858" s="1">
        <v>1</v>
      </c>
      <c r="O858" s="1">
        <f t="shared" si="117"/>
        <v>5</v>
      </c>
      <c r="P858" s="1">
        <f t="shared" si="118"/>
        <v>3</v>
      </c>
      <c r="Q858" s="1">
        <f t="shared" si="119"/>
        <v>0</v>
      </c>
      <c r="R858" s="1">
        <f t="shared" si="120"/>
        <v>2</v>
      </c>
      <c r="S858" s="1">
        <f t="shared" si="121"/>
        <v>0</v>
      </c>
      <c r="T858" s="1">
        <f t="shared" si="122"/>
        <v>0</v>
      </c>
      <c r="U858" s="1">
        <f t="shared" si="123"/>
        <v>0</v>
      </c>
      <c r="V858" s="1">
        <f t="shared" si="124"/>
        <v>3</v>
      </c>
      <c r="W858" s="19">
        <f>VLOOKUP(E858,'Win Rate'!B:I,8,FALSE)</f>
        <v>0.5723140495867769</v>
      </c>
      <c r="X858" s="20">
        <f>VLOOKUP(E858,'Win Rate'!B:J,9,FALSE)</f>
        <v>50.603769443012347</v>
      </c>
      <c r="Y858" s="18" cm="1">
        <f t="array" ref="Y858">IFERROR(INDEX($Z$2:$Z857,SUMPRODUCT(MAX(ROW($D$2:$D857)*($D858=$D$2:$D857))-1)),_xlfn.IFNA(IF(VLOOKUP(D858,'4.2 Elo (Values)'!A:C,3,FALSE)&gt;0,VLOOKUP(Results!D858,'4.2 Elo (Values)'!A:C,3,FALSE),400),400))</f>
        <v>661.98975664099657</v>
      </c>
      <c r="Z858" s="18">
        <f>Y858+(IFERROR(VLOOKUP(D858,'4.2 Elo (Values)'!A:J,10,FALSE),40)*(V858-(1/(10^(((AVERAGEIFS(Y:Y,A:A,A858)+AVERAGEIFS(X:X,A:A,A858))-(Y858+X858))/400)+1)*O858)))</f>
        <v>641.31710383695849</v>
      </c>
      <c r="AA858" s="18">
        <f t="shared" si="125"/>
        <v>-20.67265280403808</v>
      </c>
      <c r="AB858" t="e">
        <f>VLOOKUP($A858,Events!$B:$I,4,FALSE)</f>
        <v>#N/A</v>
      </c>
      <c r="AC858" t="e">
        <f>VLOOKUP($A858,Events!$B:$I,5,FALSE)</f>
        <v>#N/A</v>
      </c>
      <c r="AD858" t="e">
        <f>VLOOKUP($A858,Events!$B:$I,6,FALSE)</f>
        <v>#N/A</v>
      </c>
      <c r="AE858" t="e">
        <f>VLOOKUP($A858,Events!$B:$I,7,FALSE)</f>
        <v>#N/A</v>
      </c>
      <c r="AF858" t="e">
        <f>VLOOKUP($A858,Events!$B:$I,8,FALSE)</f>
        <v>#N/A</v>
      </c>
    </row>
    <row r="859" spans="1:32" ht="15" customHeight="1" x14ac:dyDescent="0.3">
      <c r="A859" s="2" t="s">
        <v>25269</v>
      </c>
      <c r="B859" t="s">
        <v>24952</v>
      </c>
      <c r="C859" t="s">
        <v>24190</v>
      </c>
      <c r="D859" t="s">
        <v>1904</v>
      </c>
      <c r="E859" t="s">
        <v>181</v>
      </c>
      <c r="F859" t="s">
        <v>24826</v>
      </c>
      <c r="G859" s="2" t="s">
        <v>25302</v>
      </c>
      <c r="H859" t="s">
        <v>25</v>
      </c>
      <c r="I859" s="1">
        <v>1</v>
      </c>
      <c r="J859" s="1">
        <v>0</v>
      </c>
      <c r="K859" s="1">
        <v>0</v>
      </c>
      <c r="L859" s="1">
        <v>1</v>
      </c>
      <c r="M859" s="1">
        <v>1</v>
      </c>
      <c r="O859" s="1">
        <f t="shared" si="117"/>
        <v>5</v>
      </c>
      <c r="P859" s="1">
        <f t="shared" si="118"/>
        <v>3</v>
      </c>
      <c r="Q859" s="1">
        <f t="shared" si="119"/>
        <v>0</v>
      </c>
      <c r="R859" s="1">
        <f t="shared" si="120"/>
        <v>2</v>
      </c>
      <c r="S859" s="1">
        <f t="shared" si="121"/>
        <v>0</v>
      </c>
      <c r="T859" s="1">
        <f t="shared" si="122"/>
        <v>0</v>
      </c>
      <c r="U859" s="1">
        <f t="shared" si="123"/>
        <v>0</v>
      </c>
      <c r="V859" s="1">
        <f t="shared" si="124"/>
        <v>3</v>
      </c>
      <c r="W859" s="19">
        <f>VLOOKUP(E859,'Win Rate'!B:I,8,FALSE)</f>
        <v>0.46694214876033058</v>
      </c>
      <c r="X859" s="20">
        <f>VLOOKUP(E859,'Win Rate'!B:J,9,FALSE)</f>
        <v>-23.004506726331698</v>
      </c>
      <c r="Y859" s="18" cm="1">
        <f t="array" ref="Y859">IFERROR(INDEX($Z$2:$Z858,SUMPRODUCT(MAX(ROW($D$2:$D858)*($D859=$D$2:$D858))-1)),_xlfn.IFNA(IF(VLOOKUP(D859,'4.2 Elo (Values)'!A:C,3,FALSE)&gt;0,VLOOKUP(Results!D859,'4.2 Elo (Values)'!A:C,3,FALSE),400),400))</f>
        <v>483.92495820673184</v>
      </c>
      <c r="Z859" s="18">
        <f>Y859+(IFERROR(VLOOKUP(D859,'4.2 Elo (Values)'!A:J,10,FALSE),40)*(V859-(1/(10^(((AVERAGEIFS(Y:Y,A:A,A859)+AVERAGEIFS(X:X,A:A,A859))-(Y859+X859))/400)+1)*O859)))</f>
        <v>494.42164381370691</v>
      </c>
      <c r="AA859" s="18">
        <f t="shared" si="125"/>
        <v>10.496685606975063</v>
      </c>
      <c r="AB859" t="e">
        <f>VLOOKUP($A859,Events!$B:$I,4,FALSE)</f>
        <v>#N/A</v>
      </c>
      <c r="AC859" t="e">
        <f>VLOOKUP($A859,Events!$B:$I,5,FALSE)</f>
        <v>#N/A</v>
      </c>
      <c r="AD859" t="e">
        <f>VLOOKUP($A859,Events!$B:$I,6,FALSE)</f>
        <v>#N/A</v>
      </c>
      <c r="AE859" t="e">
        <f>VLOOKUP($A859,Events!$B:$I,7,FALSE)</f>
        <v>#N/A</v>
      </c>
      <c r="AF859" t="e">
        <f>VLOOKUP($A859,Events!$B:$I,8,FALSE)</f>
        <v>#N/A</v>
      </c>
    </row>
    <row r="860" spans="1:32" ht="15" customHeight="1" x14ac:dyDescent="0.3">
      <c r="A860" s="2" t="s">
        <v>25269</v>
      </c>
      <c r="B860" t="s">
        <v>24952</v>
      </c>
      <c r="C860" t="s">
        <v>24190</v>
      </c>
      <c r="D860" t="s">
        <v>488</v>
      </c>
      <c r="E860" t="s">
        <v>121</v>
      </c>
      <c r="F860" t="s">
        <v>24207</v>
      </c>
      <c r="G860" s="2" t="s">
        <v>25303</v>
      </c>
      <c r="H860" t="s">
        <v>25</v>
      </c>
      <c r="I860" s="1">
        <v>1</v>
      </c>
      <c r="J860" s="1">
        <v>1</v>
      </c>
      <c r="K860" s="1">
        <v>0</v>
      </c>
      <c r="L860" s="1">
        <v>1</v>
      </c>
      <c r="M860" s="1">
        <v>0</v>
      </c>
      <c r="O860" s="1">
        <f t="shared" si="117"/>
        <v>5</v>
      </c>
      <c r="P860" s="1">
        <f t="shared" si="118"/>
        <v>3</v>
      </c>
      <c r="Q860" s="1">
        <f t="shared" si="119"/>
        <v>0</v>
      </c>
      <c r="R860" s="1">
        <f t="shared" si="120"/>
        <v>2</v>
      </c>
      <c r="S860" s="1">
        <f t="shared" si="121"/>
        <v>0</v>
      </c>
      <c r="T860" s="1">
        <f t="shared" si="122"/>
        <v>0</v>
      </c>
      <c r="U860" s="1">
        <f t="shared" si="123"/>
        <v>0</v>
      </c>
      <c r="V860" s="1">
        <f t="shared" si="124"/>
        <v>3</v>
      </c>
      <c r="W860" s="19">
        <f>VLOOKUP(E860,'Win Rate'!B:I,8,FALSE)</f>
        <v>0.60373443983402486</v>
      </c>
      <c r="X860" s="20">
        <f>VLOOKUP(E860,'Win Rate'!B:J,9,FALSE)</f>
        <v>73.143848695271856</v>
      </c>
      <c r="Y860" s="18" cm="1">
        <f t="array" ref="Y860">IFERROR(INDEX($Z$2:$Z859,SUMPRODUCT(MAX(ROW($D$2:$D859)*($D860=$D$2:$D859))-1)),_xlfn.IFNA(IF(VLOOKUP(D860,'4.2 Elo (Values)'!A:C,3,FALSE)&gt;0,VLOOKUP(Results!D860,'4.2 Elo (Values)'!A:C,3,FALSE),400),400))</f>
        <v>624.49708170423946</v>
      </c>
      <c r="Z860" s="18">
        <f>Y860+(IFERROR(VLOOKUP(D860,'4.2 Elo (Values)'!A:J,10,FALSE),40)*(V860-(1/(10^(((AVERAGEIFS(Y:Y,A:A,A860)+AVERAGEIFS(X:X,A:A,A860))-(Y860+X860))/400)+1)*O860)))</f>
        <v>605.20200488198032</v>
      </c>
      <c r="AA860" s="18">
        <f t="shared" si="125"/>
        <v>-19.295076822259148</v>
      </c>
      <c r="AB860" t="e">
        <f>VLOOKUP($A860,Events!$B:$I,4,FALSE)</f>
        <v>#N/A</v>
      </c>
      <c r="AC860" t="e">
        <f>VLOOKUP($A860,Events!$B:$I,5,FALSE)</f>
        <v>#N/A</v>
      </c>
      <c r="AD860" t="e">
        <f>VLOOKUP($A860,Events!$B:$I,6,FALSE)</f>
        <v>#N/A</v>
      </c>
      <c r="AE860" t="e">
        <f>VLOOKUP($A860,Events!$B:$I,7,FALSE)</f>
        <v>#N/A</v>
      </c>
      <c r="AF860" t="e">
        <f>VLOOKUP($A860,Events!$B:$I,8,FALSE)</f>
        <v>#N/A</v>
      </c>
    </row>
    <row r="861" spans="1:32" ht="15" customHeight="1" x14ac:dyDescent="0.3">
      <c r="A861" s="2" t="s">
        <v>25269</v>
      </c>
      <c r="B861" t="s">
        <v>24952</v>
      </c>
      <c r="C861" t="s">
        <v>24190</v>
      </c>
      <c r="D861" t="s">
        <v>16941</v>
      </c>
      <c r="E861" t="s">
        <v>95</v>
      </c>
      <c r="F861" t="s">
        <v>304</v>
      </c>
      <c r="G861" s="2" t="s">
        <v>25304</v>
      </c>
      <c r="H861" t="s">
        <v>25</v>
      </c>
      <c r="I861" s="1">
        <v>1</v>
      </c>
      <c r="J861" s="1">
        <v>0</v>
      </c>
      <c r="K861" s="1">
        <v>1</v>
      </c>
      <c r="L861" s="1">
        <v>0</v>
      </c>
      <c r="M861" s="1">
        <v>1</v>
      </c>
      <c r="O861" s="1">
        <f t="shared" si="117"/>
        <v>5</v>
      </c>
      <c r="P861" s="1">
        <f t="shared" si="118"/>
        <v>3</v>
      </c>
      <c r="Q861" s="1">
        <f t="shared" si="119"/>
        <v>0</v>
      </c>
      <c r="R861" s="1">
        <f t="shared" si="120"/>
        <v>2</v>
      </c>
      <c r="S861" s="1">
        <f t="shared" si="121"/>
        <v>0</v>
      </c>
      <c r="T861" s="1">
        <f t="shared" si="122"/>
        <v>0</v>
      </c>
      <c r="U861" s="1">
        <f t="shared" si="123"/>
        <v>0</v>
      </c>
      <c r="V861" s="1">
        <f t="shared" si="124"/>
        <v>3</v>
      </c>
      <c r="W861" s="19">
        <f>VLOOKUP(E861,'Win Rate'!B:I,8,FALSE)</f>
        <v>0.5084269662921348</v>
      </c>
      <c r="X861" s="20">
        <f>VLOOKUP(E861,'Win Rate'!B:J,9,FALSE)</f>
        <v>5.8562104731559854</v>
      </c>
      <c r="Y861" s="18" cm="1">
        <f t="array" ref="Y861">IFERROR(INDEX($Z$2:$Z860,SUMPRODUCT(MAX(ROW($D$2:$D860)*($D861=$D$2:$D860))-1)),_xlfn.IFNA(IF(VLOOKUP(D861,'4.2 Elo (Values)'!A:C,3,FALSE)&gt;0,VLOOKUP(Results!D861,'4.2 Elo (Values)'!A:C,3,FALSE),400),400))</f>
        <v>383.77156245840996</v>
      </c>
      <c r="Z861" s="18">
        <f>Y861+(IFERROR(VLOOKUP(D861,'4.2 Elo (Values)'!A:J,10,FALSE),40)*(V861-(1/(10^(((AVERAGEIFS(Y:Y,A:A,A861)+AVERAGEIFS(X:X,A:A,A861))-(Y861+X861))/400)+1)*O861)))</f>
        <v>404.36517887922741</v>
      </c>
      <c r="AA861" s="18">
        <f t="shared" si="125"/>
        <v>20.593616420817455</v>
      </c>
      <c r="AB861" t="e">
        <f>VLOOKUP($A861,Events!$B:$I,4,FALSE)</f>
        <v>#N/A</v>
      </c>
      <c r="AC861" t="e">
        <f>VLOOKUP($A861,Events!$B:$I,5,FALSE)</f>
        <v>#N/A</v>
      </c>
      <c r="AD861" t="e">
        <f>VLOOKUP($A861,Events!$B:$I,6,FALSE)</f>
        <v>#N/A</v>
      </c>
      <c r="AE861" t="e">
        <f>VLOOKUP($A861,Events!$B:$I,7,FALSE)</f>
        <v>#N/A</v>
      </c>
      <c r="AF861" t="e">
        <f>VLOOKUP($A861,Events!$B:$I,8,FALSE)</f>
        <v>#N/A</v>
      </c>
    </row>
    <row r="862" spans="1:32" ht="15" customHeight="1" x14ac:dyDescent="0.3">
      <c r="A862" s="2" t="s">
        <v>25269</v>
      </c>
      <c r="B862" t="s">
        <v>24952</v>
      </c>
      <c r="C862" t="s">
        <v>24190</v>
      </c>
      <c r="D862" t="s">
        <v>1955</v>
      </c>
      <c r="E862" t="s">
        <v>22</v>
      </c>
      <c r="F862" t="s">
        <v>24198</v>
      </c>
      <c r="G862" s="2" t="s">
        <v>25305</v>
      </c>
      <c r="H862" t="s">
        <v>25</v>
      </c>
      <c r="I862" s="1">
        <v>0</v>
      </c>
      <c r="J862" s="1">
        <v>1</v>
      </c>
      <c r="K862" s="1">
        <v>1</v>
      </c>
      <c r="L862" s="1">
        <v>1</v>
      </c>
      <c r="M862" s="1">
        <v>0</v>
      </c>
      <c r="O862" s="1">
        <f t="shared" si="117"/>
        <v>5</v>
      </c>
      <c r="P862" s="1">
        <f t="shared" si="118"/>
        <v>3</v>
      </c>
      <c r="Q862" s="1">
        <f t="shared" si="119"/>
        <v>0</v>
      </c>
      <c r="R862" s="1">
        <f t="shared" si="120"/>
        <v>2</v>
      </c>
      <c r="S862" s="1">
        <f t="shared" si="121"/>
        <v>0</v>
      </c>
      <c r="T862" s="1">
        <f t="shared" si="122"/>
        <v>0</v>
      </c>
      <c r="U862" s="1">
        <f t="shared" si="123"/>
        <v>0</v>
      </c>
      <c r="V862" s="1">
        <f t="shared" si="124"/>
        <v>3</v>
      </c>
      <c r="W862" s="19">
        <f>VLOOKUP(E862,'Win Rate'!B:I,8,FALSE)</f>
        <v>0.5028490028490028</v>
      </c>
      <c r="X862" s="20">
        <f>VLOOKUP(E862,'Win Rate'!B:J,9,FALSE)</f>
        <v>1.9797113714570256</v>
      </c>
      <c r="Y862" s="18" cm="1">
        <f t="array" ref="Y862">IFERROR(INDEX($Z$2:$Z861,SUMPRODUCT(MAX(ROW($D$2:$D861)*($D862=$D$2:$D861))-1)),_xlfn.IFNA(IF(VLOOKUP(D862,'4.2 Elo (Values)'!A:C,3,FALSE)&gt;0,VLOOKUP(Results!D862,'4.2 Elo (Values)'!A:C,3,FALSE),400),400))</f>
        <v>520.901925051886</v>
      </c>
      <c r="Z862" s="18">
        <f>Y862+(IFERROR(VLOOKUP(D862,'4.2 Elo (Values)'!A:J,10,FALSE),40)*(V862-(1/(10^(((AVERAGEIFS(Y:Y,A:A,A862)+AVERAGEIFS(X:X,A:A,A862))-(Y862+X862))/400)+1)*O862)))</f>
        <v>522.5604024942528</v>
      </c>
      <c r="AA862" s="18">
        <f t="shared" si="125"/>
        <v>1.6584774423668023</v>
      </c>
      <c r="AB862" t="e">
        <f>VLOOKUP($A862,Events!$B:$I,4,FALSE)</f>
        <v>#N/A</v>
      </c>
      <c r="AC862" t="e">
        <f>VLOOKUP($A862,Events!$B:$I,5,FALSE)</f>
        <v>#N/A</v>
      </c>
      <c r="AD862" t="e">
        <f>VLOOKUP($A862,Events!$B:$I,6,FALSE)</f>
        <v>#N/A</v>
      </c>
      <c r="AE862" t="e">
        <f>VLOOKUP($A862,Events!$B:$I,7,FALSE)</f>
        <v>#N/A</v>
      </c>
      <c r="AF862" t="e">
        <f>VLOOKUP($A862,Events!$B:$I,8,FALSE)</f>
        <v>#N/A</v>
      </c>
    </row>
    <row r="863" spans="1:32" ht="15" customHeight="1" x14ac:dyDescent="0.3">
      <c r="A863" s="2" t="s">
        <v>25269</v>
      </c>
      <c r="B863" t="s">
        <v>24952</v>
      </c>
      <c r="C863" t="s">
        <v>24190</v>
      </c>
      <c r="D863" t="s">
        <v>19926</v>
      </c>
      <c r="E863" t="s">
        <v>27</v>
      </c>
      <c r="F863" t="s">
        <v>110</v>
      </c>
      <c r="G863" s="2" t="s">
        <v>25306</v>
      </c>
      <c r="H863" t="s">
        <v>25</v>
      </c>
      <c r="I863" s="1">
        <v>1</v>
      </c>
      <c r="J863" s="1">
        <v>1</v>
      </c>
      <c r="K863" s="1">
        <v>0</v>
      </c>
      <c r="L863" s="1">
        <v>0</v>
      </c>
      <c r="M863" s="1">
        <v>1</v>
      </c>
      <c r="O863" s="1">
        <f t="shared" si="117"/>
        <v>5</v>
      </c>
      <c r="P863" s="1">
        <f t="shared" si="118"/>
        <v>3</v>
      </c>
      <c r="Q863" s="1">
        <f t="shared" si="119"/>
        <v>0</v>
      </c>
      <c r="R863" s="1">
        <f t="shared" si="120"/>
        <v>2</v>
      </c>
      <c r="S863" s="1">
        <f t="shared" si="121"/>
        <v>0</v>
      </c>
      <c r="T863" s="1">
        <f t="shared" si="122"/>
        <v>0</v>
      </c>
      <c r="U863" s="1">
        <f t="shared" si="123"/>
        <v>0</v>
      </c>
      <c r="V863" s="1">
        <f t="shared" si="124"/>
        <v>3</v>
      </c>
      <c r="W863" s="19">
        <f>VLOOKUP(E863,'Win Rate'!B:I,8,FALSE)</f>
        <v>0.43775100401606426</v>
      </c>
      <c r="X863" s="20">
        <f>VLOOKUP(E863,'Win Rate'!B:J,9,FALSE)</f>
        <v>-43.480615095045756</v>
      </c>
      <c r="Y863" s="18" cm="1">
        <f t="array" ref="Y863">IFERROR(INDEX($Z$2:$Z862,SUMPRODUCT(MAX(ROW($D$2:$D862)*($D863=$D$2:$D862))-1)),_xlfn.IFNA(IF(VLOOKUP(D863,'4.2 Elo (Values)'!A:C,3,FALSE)&gt;0,VLOOKUP(Results!D863,'4.2 Elo (Values)'!A:C,3,FALSE),400),400))</f>
        <v>368.21592305458273</v>
      </c>
      <c r="Z863" s="18">
        <f>Y863+(IFERROR(VLOOKUP(D863,'4.2 Elo (Values)'!A:J,10,FALSE),40)*(V863-(1/(10^(((AVERAGEIFS(Y:Y,A:A,A863)+AVERAGEIFS(X:X,A:A,A863))-(Y863+X863))/400)+1)*O863)))</f>
        <v>426.3738191910561</v>
      </c>
      <c r="AA863" s="18">
        <f t="shared" si="125"/>
        <v>58.157896136473369</v>
      </c>
      <c r="AB863" t="e">
        <f>VLOOKUP($A863,Events!$B:$I,4,FALSE)</f>
        <v>#N/A</v>
      </c>
      <c r="AC863" t="e">
        <f>VLOOKUP($A863,Events!$B:$I,5,FALSE)</f>
        <v>#N/A</v>
      </c>
      <c r="AD863" t="e">
        <f>VLOOKUP($A863,Events!$B:$I,6,FALSE)</f>
        <v>#N/A</v>
      </c>
      <c r="AE863" t="e">
        <f>VLOOKUP($A863,Events!$B:$I,7,FALSE)</f>
        <v>#N/A</v>
      </c>
      <c r="AF863" t="e">
        <f>VLOOKUP($A863,Events!$B:$I,8,FALSE)</f>
        <v>#N/A</v>
      </c>
    </row>
    <row r="864" spans="1:32" ht="15" customHeight="1" x14ac:dyDescent="0.3">
      <c r="A864" s="2" t="s">
        <v>25269</v>
      </c>
      <c r="B864" t="s">
        <v>24952</v>
      </c>
      <c r="C864" t="s">
        <v>24190</v>
      </c>
      <c r="D864" t="s">
        <v>1664</v>
      </c>
      <c r="E864" t="s">
        <v>146</v>
      </c>
      <c r="F864" t="s">
        <v>220</v>
      </c>
      <c r="G864" s="2" t="s">
        <v>25307</v>
      </c>
      <c r="H864" t="s">
        <v>25</v>
      </c>
      <c r="I864" s="1">
        <v>1</v>
      </c>
      <c r="J864" s="1">
        <v>0</v>
      </c>
      <c r="K864" s="1">
        <v>0</v>
      </c>
      <c r="L864" s="1">
        <v>1</v>
      </c>
      <c r="M864" s="1">
        <v>1</v>
      </c>
      <c r="O864" s="1">
        <f t="shared" si="117"/>
        <v>5</v>
      </c>
      <c r="P864" s="1">
        <f t="shared" si="118"/>
        <v>3</v>
      </c>
      <c r="Q864" s="1">
        <f t="shared" si="119"/>
        <v>0</v>
      </c>
      <c r="R864" s="1">
        <f t="shared" si="120"/>
        <v>2</v>
      </c>
      <c r="S864" s="1">
        <f t="shared" si="121"/>
        <v>0</v>
      </c>
      <c r="T864" s="1">
        <f t="shared" si="122"/>
        <v>0</v>
      </c>
      <c r="U864" s="1">
        <f t="shared" si="123"/>
        <v>0</v>
      </c>
      <c r="V864" s="1">
        <f t="shared" si="124"/>
        <v>3</v>
      </c>
      <c r="W864" s="19">
        <f>VLOOKUP(E864,'Win Rate'!B:I,8,FALSE)</f>
        <v>0.48071216617210683</v>
      </c>
      <c r="X864" s="20">
        <f>VLOOKUP(E864,'Win Rate'!B:J,9,FALSE)</f>
        <v>-13.409213657465418</v>
      </c>
      <c r="Y864" s="18" cm="1">
        <f t="array" ref="Y864">IFERROR(INDEX($Z$2:$Z863,SUMPRODUCT(MAX(ROW($D$2:$D863)*($D864=$D$2:$D863))-1)),_xlfn.IFNA(IF(VLOOKUP(D864,'4.2 Elo (Values)'!A:C,3,FALSE)&gt;0,VLOOKUP(Results!D864,'4.2 Elo (Values)'!A:C,3,FALSE),400),400))</f>
        <v>500.64458830447177</v>
      </c>
      <c r="Z864" s="18">
        <f>Y864+(IFERROR(VLOOKUP(D864,'4.2 Elo (Values)'!A:J,10,FALSE),40)*(V864-(1/(10^(((AVERAGEIFS(Y:Y,A:A,A864)+AVERAGEIFS(X:X,A:A,A864))-(Y864+X864))/400)+1)*O864)))</f>
        <v>507.35900973129014</v>
      </c>
      <c r="AA864" s="18">
        <f t="shared" si="125"/>
        <v>6.7144214268183759</v>
      </c>
      <c r="AB864" t="e">
        <f>VLOOKUP($A864,Events!$B:$I,4,FALSE)</f>
        <v>#N/A</v>
      </c>
      <c r="AC864" t="e">
        <f>VLOOKUP($A864,Events!$B:$I,5,FALSE)</f>
        <v>#N/A</v>
      </c>
      <c r="AD864" t="e">
        <f>VLOOKUP($A864,Events!$B:$I,6,FALSE)</f>
        <v>#N/A</v>
      </c>
      <c r="AE864" t="e">
        <f>VLOOKUP($A864,Events!$B:$I,7,FALSE)</f>
        <v>#N/A</v>
      </c>
      <c r="AF864" t="e">
        <f>VLOOKUP($A864,Events!$B:$I,8,FALSE)</f>
        <v>#N/A</v>
      </c>
    </row>
    <row r="865" spans="1:32" ht="15" customHeight="1" x14ac:dyDescent="0.3">
      <c r="A865" s="2" t="s">
        <v>25269</v>
      </c>
      <c r="B865" t="s">
        <v>24952</v>
      </c>
      <c r="C865" t="s">
        <v>24190</v>
      </c>
      <c r="D865" t="s">
        <v>25308</v>
      </c>
      <c r="E865" t="s">
        <v>42</v>
      </c>
      <c r="F865" t="s">
        <v>24203</v>
      </c>
      <c r="G865" s="2" t="s">
        <v>25309</v>
      </c>
      <c r="H865" t="s">
        <v>25</v>
      </c>
      <c r="I865" s="1">
        <v>0</v>
      </c>
      <c r="J865" s="1">
        <v>1</v>
      </c>
      <c r="K865" s="1">
        <v>1</v>
      </c>
      <c r="L865" s="1">
        <v>0</v>
      </c>
      <c r="M865" s="1">
        <v>1</v>
      </c>
      <c r="O865" s="1">
        <f t="shared" si="117"/>
        <v>5</v>
      </c>
      <c r="P865" s="1">
        <f t="shared" si="118"/>
        <v>3</v>
      </c>
      <c r="Q865" s="1">
        <f t="shared" si="119"/>
        <v>0</v>
      </c>
      <c r="R865" s="1">
        <f t="shared" si="120"/>
        <v>2</v>
      </c>
      <c r="S865" s="1">
        <f t="shared" si="121"/>
        <v>0</v>
      </c>
      <c r="T865" s="1">
        <f t="shared" si="122"/>
        <v>0</v>
      </c>
      <c r="U865" s="1">
        <f t="shared" si="123"/>
        <v>0</v>
      </c>
      <c r="V865" s="1">
        <f t="shared" si="124"/>
        <v>3</v>
      </c>
      <c r="W865" s="19">
        <f>VLOOKUP(E865,'Win Rate'!B:I,8,FALSE)</f>
        <v>0.47570850202429149</v>
      </c>
      <c r="X865" s="20">
        <f>VLOOKUP(E865,'Win Rate'!B:J,9,FALSE)</f>
        <v>-16.89276072380623</v>
      </c>
      <c r="Y865" s="18" cm="1">
        <f t="array" ref="Y865">IFERROR(INDEX($Z$2:$Z864,SUMPRODUCT(MAX(ROW($D$2:$D864)*($D865=$D$2:$D864))-1)),_xlfn.IFNA(IF(VLOOKUP(D865,'4.2 Elo (Values)'!A:C,3,FALSE)&gt;0,VLOOKUP(Results!D865,'4.2 Elo (Values)'!A:C,3,FALSE),400),400))</f>
        <v>400</v>
      </c>
      <c r="Z865" s="18">
        <f>Y865+(IFERROR(VLOOKUP(D865,'4.2 Elo (Values)'!A:J,10,FALSE),40)*(V865-(1/(10^(((AVERAGEIFS(Y:Y,A:A,A865)+AVERAGEIFS(X:X,A:A,A865))-(Y865+X865))/400)+1)*O865)))</f>
        <v>442.9724375670616</v>
      </c>
      <c r="AA865" s="18">
        <f t="shared" si="125"/>
        <v>42.972437567061604</v>
      </c>
      <c r="AB865" t="e">
        <f>VLOOKUP($A865,Events!$B:$I,4,FALSE)</f>
        <v>#N/A</v>
      </c>
      <c r="AC865" t="e">
        <f>VLOOKUP($A865,Events!$B:$I,5,FALSE)</f>
        <v>#N/A</v>
      </c>
      <c r="AD865" t="e">
        <f>VLOOKUP($A865,Events!$B:$I,6,FALSE)</f>
        <v>#N/A</v>
      </c>
      <c r="AE865" t="e">
        <f>VLOOKUP($A865,Events!$B:$I,7,FALSE)</f>
        <v>#N/A</v>
      </c>
      <c r="AF865" t="e">
        <f>VLOOKUP($A865,Events!$B:$I,8,FALSE)</f>
        <v>#N/A</v>
      </c>
    </row>
    <row r="866" spans="1:32" ht="15" customHeight="1" x14ac:dyDescent="0.3">
      <c r="A866" s="2" t="s">
        <v>25269</v>
      </c>
      <c r="B866" t="s">
        <v>24952</v>
      </c>
      <c r="C866" t="s">
        <v>24190</v>
      </c>
      <c r="D866" t="s">
        <v>21830</v>
      </c>
      <c r="E866" t="s">
        <v>103</v>
      </c>
      <c r="F866" t="s">
        <v>104</v>
      </c>
      <c r="G866" s="2" t="s">
        <v>25310</v>
      </c>
      <c r="H866" t="s">
        <v>25</v>
      </c>
      <c r="I866" s="1">
        <v>0</v>
      </c>
      <c r="J866" s="1">
        <v>1</v>
      </c>
      <c r="K866" s="1">
        <v>1</v>
      </c>
      <c r="L866" s="1">
        <v>1</v>
      </c>
      <c r="M866" s="1">
        <v>0</v>
      </c>
      <c r="O866" s="1">
        <f t="shared" si="117"/>
        <v>5</v>
      </c>
      <c r="P866" s="1">
        <f t="shared" si="118"/>
        <v>3</v>
      </c>
      <c r="Q866" s="1">
        <f t="shared" si="119"/>
        <v>0</v>
      </c>
      <c r="R866" s="1">
        <f t="shared" si="120"/>
        <v>2</v>
      </c>
      <c r="S866" s="1">
        <f t="shared" si="121"/>
        <v>0</v>
      </c>
      <c r="T866" s="1">
        <f t="shared" si="122"/>
        <v>0</v>
      </c>
      <c r="U866" s="1">
        <f t="shared" si="123"/>
        <v>0</v>
      </c>
      <c r="V866" s="1">
        <f t="shared" si="124"/>
        <v>3</v>
      </c>
      <c r="W866" s="19">
        <f>VLOOKUP(E866,'Win Rate'!B:I,8,FALSE)</f>
        <v>0.59113300492610843</v>
      </c>
      <c r="X866" s="20">
        <f>VLOOKUP(E866,'Win Rate'!B:J,9,FALSE)</f>
        <v>64.041261468620419</v>
      </c>
      <c r="Y866" s="18" cm="1">
        <f t="array" ref="Y866">IFERROR(INDEX($Z$2:$Z865,SUMPRODUCT(MAX(ROW($D$2:$D865)*($D866=$D$2:$D865))-1)),_xlfn.IFNA(IF(VLOOKUP(D866,'4.2 Elo (Values)'!A:C,3,FALSE)&gt;0,VLOOKUP(Results!D866,'4.2 Elo (Values)'!A:C,3,FALSE),400),400))</f>
        <v>389.63661108580993</v>
      </c>
      <c r="Z866" s="18">
        <f>Y866+(IFERROR(VLOOKUP(D866,'4.2 Elo (Values)'!A:J,10,FALSE),40)*(V866-(1/(10^(((AVERAGEIFS(Y:Y,A:A,A866)+AVERAGEIFS(X:X,A:A,A866))-(Y866+X866))/400)+1)*O866)))</f>
        <v>401.17511809341852</v>
      </c>
      <c r="AA866" s="18">
        <f t="shared" si="125"/>
        <v>11.538507007608587</v>
      </c>
      <c r="AB866" t="e">
        <f>VLOOKUP($A866,Events!$B:$I,4,FALSE)</f>
        <v>#N/A</v>
      </c>
      <c r="AC866" t="e">
        <f>VLOOKUP($A866,Events!$B:$I,5,FALSE)</f>
        <v>#N/A</v>
      </c>
      <c r="AD866" t="e">
        <f>VLOOKUP($A866,Events!$B:$I,6,FALSE)</f>
        <v>#N/A</v>
      </c>
      <c r="AE866" t="e">
        <f>VLOOKUP($A866,Events!$B:$I,7,FALSE)</f>
        <v>#N/A</v>
      </c>
      <c r="AF866" t="e">
        <f>VLOOKUP($A866,Events!$B:$I,8,FALSE)</f>
        <v>#N/A</v>
      </c>
    </row>
    <row r="867" spans="1:32" ht="15" customHeight="1" x14ac:dyDescent="0.3">
      <c r="A867" s="2" t="s">
        <v>25269</v>
      </c>
      <c r="B867" t="s">
        <v>24952</v>
      </c>
      <c r="C867" t="s">
        <v>24190</v>
      </c>
      <c r="D867" t="s">
        <v>1314</v>
      </c>
      <c r="E867" t="s">
        <v>103</v>
      </c>
      <c r="F867" t="s">
        <v>25311</v>
      </c>
      <c r="G867" s="2" t="s">
        <v>25312</v>
      </c>
      <c r="H867" t="s">
        <v>25</v>
      </c>
      <c r="I867" s="1">
        <v>0</v>
      </c>
      <c r="J867" s="1">
        <v>1</v>
      </c>
      <c r="K867" s="1">
        <v>1</v>
      </c>
      <c r="L867" s="1">
        <v>0</v>
      </c>
      <c r="M867" s="1">
        <v>1</v>
      </c>
      <c r="O867" s="1">
        <f t="shared" si="117"/>
        <v>5</v>
      </c>
      <c r="P867" s="1">
        <f t="shared" si="118"/>
        <v>3</v>
      </c>
      <c r="Q867" s="1">
        <f t="shared" si="119"/>
        <v>0</v>
      </c>
      <c r="R867" s="1">
        <f t="shared" si="120"/>
        <v>2</v>
      </c>
      <c r="S867" s="1">
        <f t="shared" si="121"/>
        <v>0</v>
      </c>
      <c r="T867" s="1">
        <f t="shared" si="122"/>
        <v>0</v>
      </c>
      <c r="U867" s="1">
        <f t="shared" si="123"/>
        <v>0</v>
      </c>
      <c r="V867" s="1">
        <f t="shared" si="124"/>
        <v>3</v>
      </c>
      <c r="W867" s="19">
        <f>VLOOKUP(E867,'Win Rate'!B:I,8,FALSE)</f>
        <v>0.59113300492610843</v>
      </c>
      <c r="X867" s="20">
        <f>VLOOKUP(E867,'Win Rate'!B:J,9,FALSE)</f>
        <v>64.041261468620419</v>
      </c>
      <c r="Y867" s="18" cm="1">
        <f t="array" ref="Y867">IFERROR(INDEX($Z$2:$Z866,SUMPRODUCT(MAX(ROW($D$2:$D866)*($D867=$D$2:$D866))-1)),_xlfn.IFNA(IF(VLOOKUP(D867,'4.2 Elo (Values)'!A:C,3,FALSE)&gt;0,VLOOKUP(Results!D867,'4.2 Elo (Values)'!A:C,3,FALSE),400),400))</f>
        <v>501.39835759030905</v>
      </c>
      <c r="Z867" s="18">
        <f>Y867+(IFERROR(VLOOKUP(D867,'4.2 Elo (Values)'!A:J,10,FALSE),40)*(V867-(1/(10^(((AVERAGEIFS(Y:Y,A:A,A867)+AVERAGEIFS(X:X,A:A,A867))-(Y867+X867))/400)+1)*O867)))</f>
        <v>497.25037932304861</v>
      </c>
      <c r="AA867" s="18">
        <f t="shared" si="125"/>
        <v>-4.1479782672604415</v>
      </c>
      <c r="AB867" t="e">
        <f>VLOOKUP($A867,Events!$B:$I,4,FALSE)</f>
        <v>#N/A</v>
      </c>
      <c r="AC867" t="e">
        <f>VLOOKUP($A867,Events!$B:$I,5,FALSE)</f>
        <v>#N/A</v>
      </c>
      <c r="AD867" t="e">
        <f>VLOOKUP($A867,Events!$B:$I,6,FALSE)</f>
        <v>#N/A</v>
      </c>
      <c r="AE867" t="e">
        <f>VLOOKUP($A867,Events!$B:$I,7,FALSE)</f>
        <v>#N/A</v>
      </c>
      <c r="AF867" t="e">
        <f>VLOOKUP($A867,Events!$B:$I,8,FALSE)</f>
        <v>#N/A</v>
      </c>
    </row>
    <row r="868" spans="1:32" ht="15" customHeight="1" x14ac:dyDescent="0.3">
      <c r="A868" s="2" t="s">
        <v>25269</v>
      </c>
      <c r="B868" t="s">
        <v>24952</v>
      </c>
      <c r="C868" t="s">
        <v>24190</v>
      </c>
      <c r="D868" t="s">
        <v>22067</v>
      </c>
      <c r="E868" t="s">
        <v>22</v>
      </c>
      <c r="F868" t="s">
        <v>54</v>
      </c>
      <c r="G868" s="2" t="s">
        <v>25313</v>
      </c>
      <c r="H868" t="s">
        <v>25</v>
      </c>
      <c r="I868" s="1">
        <v>0</v>
      </c>
      <c r="J868" s="1">
        <v>0</v>
      </c>
      <c r="K868" s="1">
        <v>1</v>
      </c>
      <c r="L868" s="1">
        <v>1</v>
      </c>
      <c r="M868" s="1">
        <v>1</v>
      </c>
      <c r="O868" s="1">
        <f t="shared" si="117"/>
        <v>5</v>
      </c>
      <c r="P868" s="1">
        <f t="shared" si="118"/>
        <v>3</v>
      </c>
      <c r="Q868" s="1">
        <f t="shared" si="119"/>
        <v>0</v>
      </c>
      <c r="R868" s="1">
        <f t="shared" si="120"/>
        <v>2</v>
      </c>
      <c r="S868" s="1">
        <f t="shared" si="121"/>
        <v>0</v>
      </c>
      <c r="T868" s="1">
        <f t="shared" si="122"/>
        <v>0</v>
      </c>
      <c r="U868" s="1">
        <f t="shared" si="123"/>
        <v>0</v>
      </c>
      <c r="V868" s="1">
        <f t="shared" si="124"/>
        <v>3</v>
      </c>
      <c r="W868" s="19">
        <f>VLOOKUP(E868,'Win Rate'!B:I,8,FALSE)</f>
        <v>0.5028490028490028</v>
      </c>
      <c r="X868" s="20">
        <f>VLOOKUP(E868,'Win Rate'!B:J,9,FALSE)</f>
        <v>1.9797113714570256</v>
      </c>
      <c r="Y868" s="18" cm="1">
        <f t="array" ref="Y868">IFERROR(INDEX($Z$2:$Z867,SUMPRODUCT(MAX(ROW($D$2:$D867)*($D868=$D$2:$D867))-1)),_xlfn.IFNA(IF(VLOOKUP(D868,'4.2 Elo (Values)'!A:C,3,FALSE)&gt;0,VLOOKUP(Results!D868,'4.2 Elo (Values)'!A:C,3,FALSE),400),400))</f>
        <v>336.57108829991336</v>
      </c>
      <c r="Z868" s="18">
        <f>Y868+(IFERROR(VLOOKUP(D868,'4.2 Elo (Values)'!A:J,10,FALSE),40)*(V868-(1/(10^(((AVERAGEIFS(Y:Y,A:A,A868)+AVERAGEIFS(X:X,A:A,A868))-(Y868+X868))/400)+1)*O868)))</f>
        <v>391.28104359946974</v>
      </c>
      <c r="AA868" s="18">
        <f t="shared" si="125"/>
        <v>54.709955299556384</v>
      </c>
      <c r="AB868" t="e">
        <f>VLOOKUP($A868,Events!$B:$I,4,FALSE)</f>
        <v>#N/A</v>
      </c>
      <c r="AC868" t="e">
        <f>VLOOKUP($A868,Events!$B:$I,5,FALSE)</f>
        <v>#N/A</v>
      </c>
      <c r="AD868" t="e">
        <f>VLOOKUP($A868,Events!$B:$I,6,FALSE)</f>
        <v>#N/A</v>
      </c>
      <c r="AE868" t="e">
        <f>VLOOKUP($A868,Events!$B:$I,7,FALSE)</f>
        <v>#N/A</v>
      </c>
      <c r="AF868" t="e">
        <f>VLOOKUP($A868,Events!$B:$I,8,FALSE)</f>
        <v>#N/A</v>
      </c>
    </row>
    <row r="869" spans="1:32" ht="15" customHeight="1" x14ac:dyDescent="0.3">
      <c r="A869" s="2" t="s">
        <v>25269</v>
      </c>
      <c r="B869" t="s">
        <v>24952</v>
      </c>
      <c r="C869" t="s">
        <v>24190</v>
      </c>
      <c r="D869" t="s">
        <v>11854</v>
      </c>
      <c r="E869" t="s">
        <v>138</v>
      </c>
      <c r="F869" t="s">
        <v>159</v>
      </c>
      <c r="G869" s="2" t="s">
        <v>25314</v>
      </c>
      <c r="H869" t="s">
        <v>25</v>
      </c>
      <c r="I869" s="1">
        <v>0</v>
      </c>
      <c r="J869" s="1">
        <v>0</v>
      </c>
      <c r="K869" s="1">
        <v>1</v>
      </c>
      <c r="L869" s="1">
        <v>1</v>
      </c>
      <c r="M869" s="1">
        <v>1</v>
      </c>
      <c r="O869" s="1">
        <f t="shared" si="117"/>
        <v>5</v>
      </c>
      <c r="P869" s="1">
        <f t="shared" si="118"/>
        <v>3</v>
      </c>
      <c r="Q869" s="1">
        <f t="shared" si="119"/>
        <v>0</v>
      </c>
      <c r="R869" s="1">
        <f t="shared" si="120"/>
        <v>2</v>
      </c>
      <c r="S869" s="1">
        <f t="shared" si="121"/>
        <v>0</v>
      </c>
      <c r="T869" s="1">
        <f t="shared" si="122"/>
        <v>0</v>
      </c>
      <c r="U869" s="1">
        <f t="shared" si="123"/>
        <v>0</v>
      </c>
      <c r="V869" s="1">
        <f t="shared" si="124"/>
        <v>3</v>
      </c>
      <c r="W869" s="19">
        <f>VLOOKUP(E869,'Win Rate'!B:I,8,FALSE)</f>
        <v>0.48863636363636365</v>
      </c>
      <c r="X869" s="20">
        <f>VLOOKUP(E869,'Win Rate'!B:J,9,FALSE)</f>
        <v>-7.8976232783028522</v>
      </c>
      <c r="Y869" s="18" cm="1">
        <f t="array" ref="Y869">IFERROR(INDEX($Z$2:$Z868,SUMPRODUCT(MAX(ROW($D$2:$D868)*($D869=$D$2:$D868))-1)),_xlfn.IFNA(IF(VLOOKUP(D869,'4.2 Elo (Values)'!A:C,3,FALSE)&gt;0,VLOOKUP(Results!D869,'4.2 Elo (Values)'!A:C,3,FALSE),400),400))</f>
        <v>392.10064586419634</v>
      </c>
      <c r="Z869" s="18">
        <f>Y869+(IFERROR(VLOOKUP(D869,'4.2 Elo (Values)'!A:J,10,FALSE),40)*(V869-(1/(10^(((AVERAGEIFS(Y:Y,A:A,A869)+AVERAGEIFS(X:X,A:A,A869))-(Y869+X869))/400)+1)*O869)))</f>
        <v>413.43738307556953</v>
      </c>
      <c r="AA869" s="18">
        <f t="shared" si="125"/>
        <v>21.33673721137319</v>
      </c>
      <c r="AB869" t="e">
        <f>VLOOKUP($A869,Events!$B:$I,4,FALSE)</f>
        <v>#N/A</v>
      </c>
      <c r="AC869" t="e">
        <f>VLOOKUP($A869,Events!$B:$I,5,FALSE)</f>
        <v>#N/A</v>
      </c>
      <c r="AD869" t="e">
        <f>VLOOKUP($A869,Events!$B:$I,6,FALSE)</f>
        <v>#N/A</v>
      </c>
      <c r="AE869" t="e">
        <f>VLOOKUP($A869,Events!$B:$I,7,FALSE)</f>
        <v>#N/A</v>
      </c>
      <c r="AF869" t="e">
        <f>VLOOKUP($A869,Events!$B:$I,8,FALSE)</f>
        <v>#N/A</v>
      </c>
    </row>
    <row r="870" spans="1:32" ht="15" customHeight="1" x14ac:dyDescent="0.3">
      <c r="A870" s="2" t="s">
        <v>25269</v>
      </c>
      <c r="B870" t="s">
        <v>24952</v>
      </c>
      <c r="C870" t="s">
        <v>24190</v>
      </c>
      <c r="D870" t="s">
        <v>25315</v>
      </c>
      <c r="E870" t="s">
        <v>95</v>
      </c>
      <c r="F870" t="s">
        <v>304</v>
      </c>
      <c r="G870" s="2" t="s">
        <v>25316</v>
      </c>
      <c r="H870" t="s">
        <v>25</v>
      </c>
      <c r="I870" s="1">
        <v>0</v>
      </c>
      <c r="J870" s="1">
        <v>1</v>
      </c>
      <c r="K870" s="1">
        <v>0</v>
      </c>
      <c r="L870" s="1">
        <v>1</v>
      </c>
      <c r="M870" s="1">
        <v>1</v>
      </c>
      <c r="O870" s="1">
        <f t="shared" si="117"/>
        <v>5</v>
      </c>
      <c r="P870" s="1">
        <f t="shared" si="118"/>
        <v>3</v>
      </c>
      <c r="Q870" s="1">
        <f t="shared" si="119"/>
        <v>0</v>
      </c>
      <c r="R870" s="1">
        <f t="shared" si="120"/>
        <v>2</v>
      </c>
      <c r="S870" s="1">
        <f t="shared" si="121"/>
        <v>0</v>
      </c>
      <c r="T870" s="1">
        <f t="shared" si="122"/>
        <v>0</v>
      </c>
      <c r="U870" s="1">
        <f t="shared" si="123"/>
        <v>0</v>
      </c>
      <c r="V870" s="1">
        <f t="shared" si="124"/>
        <v>3</v>
      </c>
      <c r="W870" s="19">
        <f>VLOOKUP(E870,'Win Rate'!B:I,8,FALSE)</f>
        <v>0.5084269662921348</v>
      </c>
      <c r="X870" s="20">
        <f>VLOOKUP(E870,'Win Rate'!B:J,9,FALSE)</f>
        <v>5.8562104731559854</v>
      </c>
      <c r="Y870" s="18" cm="1">
        <f t="array" ref="Y870">IFERROR(INDEX($Z$2:$Z869,SUMPRODUCT(MAX(ROW($D$2:$D869)*($D870=$D$2:$D869))-1)),_xlfn.IFNA(IF(VLOOKUP(D870,'4.2 Elo (Values)'!A:C,3,FALSE)&gt;0,VLOOKUP(Results!D870,'4.2 Elo (Values)'!A:C,3,FALSE),400),400))</f>
        <v>400</v>
      </c>
      <c r="Z870" s="18">
        <f>Y870+(IFERROR(VLOOKUP(D870,'4.2 Elo (Values)'!A:J,10,FALSE),40)*(V870-(1/(10^(((AVERAGEIFS(Y:Y,A:A,A870)+AVERAGEIFS(X:X,A:A,A870))-(Y870+X870))/400)+1)*O870)))</f>
        <v>436.68470532465551</v>
      </c>
      <c r="AA870" s="18">
        <f t="shared" si="125"/>
        <v>36.684705324655511</v>
      </c>
      <c r="AB870" t="e">
        <f>VLOOKUP($A870,Events!$B:$I,4,FALSE)</f>
        <v>#N/A</v>
      </c>
      <c r="AC870" t="e">
        <f>VLOOKUP($A870,Events!$B:$I,5,FALSE)</f>
        <v>#N/A</v>
      </c>
      <c r="AD870" t="e">
        <f>VLOOKUP($A870,Events!$B:$I,6,FALSE)</f>
        <v>#N/A</v>
      </c>
      <c r="AE870" t="e">
        <f>VLOOKUP($A870,Events!$B:$I,7,FALSE)</f>
        <v>#N/A</v>
      </c>
      <c r="AF870" t="e">
        <f>VLOOKUP($A870,Events!$B:$I,8,FALSE)</f>
        <v>#N/A</v>
      </c>
    </row>
    <row r="871" spans="1:32" ht="15" customHeight="1" x14ac:dyDescent="0.3">
      <c r="A871" s="2" t="s">
        <v>25269</v>
      </c>
      <c r="B871" t="s">
        <v>24952</v>
      </c>
      <c r="C871" t="s">
        <v>24190</v>
      </c>
      <c r="D871" t="s">
        <v>8871</v>
      </c>
      <c r="E871" t="s">
        <v>20</v>
      </c>
      <c r="F871" t="s">
        <v>25317</v>
      </c>
      <c r="G871" s="2" t="s">
        <v>25318</v>
      </c>
      <c r="H871" t="s">
        <v>25</v>
      </c>
      <c r="I871" s="1">
        <v>0</v>
      </c>
      <c r="J871" s="1">
        <v>0</v>
      </c>
      <c r="K871" s="1">
        <v>1</v>
      </c>
      <c r="L871" s="1">
        <v>1</v>
      </c>
      <c r="M871" s="1">
        <v>1</v>
      </c>
      <c r="O871" s="1">
        <f t="shared" si="117"/>
        <v>5</v>
      </c>
      <c r="P871" s="1">
        <f t="shared" si="118"/>
        <v>3</v>
      </c>
      <c r="Q871" s="1">
        <f t="shared" si="119"/>
        <v>0</v>
      </c>
      <c r="R871" s="1">
        <f t="shared" si="120"/>
        <v>2</v>
      </c>
      <c r="S871" s="1">
        <f t="shared" si="121"/>
        <v>0</v>
      </c>
      <c r="T871" s="1">
        <f t="shared" si="122"/>
        <v>0</v>
      </c>
      <c r="U871" s="1">
        <f t="shared" si="123"/>
        <v>0</v>
      </c>
      <c r="V871" s="1">
        <f t="shared" si="124"/>
        <v>3</v>
      </c>
      <c r="W871" s="19">
        <f>VLOOKUP(E871,'Win Rate'!B:I,8,FALSE)</f>
        <v>0.41608391608391609</v>
      </c>
      <c r="X871" s="20">
        <f>VLOOKUP(E871,'Win Rate'!B:J,9,FALSE)</f>
        <v>-58.867803902021024</v>
      </c>
      <c r="Y871" s="18" cm="1">
        <f t="array" ref="Y871">IFERROR(INDEX($Z$2:$Z870,SUMPRODUCT(MAX(ROW($D$2:$D870)*($D871=$D$2:$D870))-1)),_xlfn.IFNA(IF(VLOOKUP(D871,'4.2 Elo (Values)'!A:C,3,FALSE)&gt;0,VLOOKUP(Results!D871,'4.2 Elo (Values)'!A:C,3,FALSE),400),400))</f>
        <v>407.6443029002524</v>
      </c>
      <c r="Z871" s="18">
        <f>Y871+(IFERROR(VLOOKUP(D871,'4.2 Elo (Values)'!A:J,10,FALSE),40)*(V871-(1/(10^(((AVERAGEIFS(Y:Y,A:A,A871)+AVERAGEIFS(X:X,A:A,A871))-(Y871+X871))/400)+1)*O871)))</f>
        <v>459.73970070668514</v>
      </c>
      <c r="AA871" s="18">
        <f t="shared" si="125"/>
        <v>52.095397806432743</v>
      </c>
      <c r="AB871" t="e">
        <f>VLOOKUP($A871,Events!$B:$I,4,FALSE)</f>
        <v>#N/A</v>
      </c>
      <c r="AC871" t="e">
        <f>VLOOKUP($A871,Events!$B:$I,5,FALSE)</f>
        <v>#N/A</v>
      </c>
      <c r="AD871" t="e">
        <f>VLOOKUP($A871,Events!$B:$I,6,FALSE)</f>
        <v>#N/A</v>
      </c>
      <c r="AE871" t="e">
        <f>VLOOKUP($A871,Events!$B:$I,7,FALSE)</f>
        <v>#N/A</v>
      </c>
      <c r="AF871" t="e">
        <f>VLOOKUP($A871,Events!$B:$I,8,FALSE)</f>
        <v>#N/A</v>
      </c>
    </row>
    <row r="872" spans="1:32" ht="15" customHeight="1" x14ac:dyDescent="0.3">
      <c r="A872" s="2" t="s">
        <v>25269</v>
      </c>
      <c r="B872" t="s">
        <v>24952</v>
      </c>
      <c r="C872" t="s">
        <v>24190</v>
      </c>
      <c r="D872" t="s">
        <v>21323</v>
      </c>
      <c r="E872" t="s">
        <v>121</v>
      </c>
      <c r="F872" t="s">
        <v>24423</v>
      </c>
      <c r="G872" s="2" t="s">
        <v>25319</v>
      </c>
      <c r="H872" t="s">
        <v>25</v>
      </c>
      <c r="I872" s="1">
        <v>0</v>
      </c>
      <c r="J872" s="1">
        <v>0</v>
      </c>
      <c r="K872" s="1">
        <v>1</v>
      </c>
      <c r="L872" s="1">
        <v>1</v>
      </c>
      <c r="M872" s="1">
        <v>1</v>
      </c>
      <c r="O872" s="1">
        <f t="shared" si="117"/>
        <v>5</v>
      </c>
      <c r="P872" s="1">
        <f t="shared" si="118"/>
        <v>3</v>
      </c>
      <c r="Q872" s="1">
        <f t="shared" si="119"/>
        <v>0</v>
      </c>
      <c r="R872" s="1">
        <f t="shared" si="120"/>
        <v>2</v>
      </c>
      <c r="S872" s="1">
        <f t="shared" si="121"/>
        <v>0</v>
      </c>
      <c r="T872" s="1">
        <f t="shared" si="122"/>
        <v>0</v>
      </c>
      <c r="U872" s="1">
        <f t="shared" si="123"/>
        <v>0</v>
      </c>
      <c r="V872" s="1">
        <f t="shared" si="124"/>
        <v>3</v>
      </c>
      <c r="W872" s="19">
        <f>VLOOKUP(E872,'Win Rate'!B:I,8,FALSE)</f>
        <v>0.60373443983402486</v>
      </c>
      <c r="X872" s="20">
        <f>VLOOKUP(E872,'Win Rate'!B:J,9,FALSE)</f>
        <v>73.143848695271856</v>
      </c>
      <c r="Y872" s="18" cm="1">
        <f t="array" ref="Y872">IFERROR(INDEX($Z$2:$Z871,SUMPRODUCT(MAX(ROW($D$2:$D871)*($D872=$D$2:$D871))-1)),_xlfn.IFNA(IF(VLOOKUP(D872,'4.2 Elo (Values)'!A:C,3,FALSE)&gt;0,VLOOKUP(Results!D872,'4.2 Elo (Values)'!A:C,3,FALSE),400),400))</f>
        <v>396.85544940446033</v>
      </c>
      <c r="Z872" s="18">
        <f>Y872+(IFERROR(VLOOKUP(D872,'4.2 Elo (Values)'!A:J,10,FALSE),40)*(V872-(1/(10^(((AVERAGEIFS(Y:Y,A:A,A872)+AVERAGEIFS(X:X,A:A,A872))-(Y872+X872))/400)+1)*O872)))</f>
        <v>406.04567110614602</v>
      </c>
      <c r="AA872" s="18">
        <f t="shared" si="125"/>
        <v>9.1902217016856866</v>
      </c>
      <c r="AB872" t="e">
        <f>VLOOKUP($A872,Events!$B:$I,4,FALSE)</f>
        <v>#N/A</v>
      </c>
      <c r="AC872" t="e">
        <f>VLOOKUP($A872,Events!$B:$I,5,FALSE)</f>
        <v>#N/A</v>
      </c>
      <c r="AD872" t="e">
        <f>VLOOKUP($A872,Events!$B:$I,6,FALSE)</f>
        <v>#N/A</v>
      </c>
      <c r="AE872" t="e">
        <f>VLOOKUP($A872,Events!$B:$I,7,FALSE)</f>
        <v>#N/A</v>
      </c>
      <c r="AF872" t="e">
        <f>VLOOKUP($A872,Events!$B:$I,8,FALSE)</f>
        <v>#N/A</v>
      </c>
    </row>
    <row r="873" spans="1:32" ht="15" customHeight="1" x14ac:dyDescent="0.3">
      <c r="A873" s="2" t="s">
        <v>25269</v>
      </c>
      <c r="B873" t="s">
        <v>24952</v>
      </c>
      <c r="C873" t="s">
        <v>24190</v>
      </c>
      <c r="D873" t="s">
        <v>312</v>
      </c>
      <c r="E873" t="s">
        <v>181</v>
      </c>
      <c r="F873" t="s">
        <v>188</v>
      </c>
      <c r="G873" s="2" t="s">
        <v>25320</v>
      </c>
      <c r="H873" t="s">
        <v>25</v>
      </c>
      <c r="I873" s="1">
        <v>1</v>
      </c>
      <c r="J873" s="1">
        <v>1</v>
      </c>
      <c r="K873" s="1">
        <v>1</v>
      </c>
      <c r="L873" s="1">
        <v>0</v>
      </c>
      <c r="M873" s="1">
        <v>0</v>
      </c>
      <c r="O873" s="1">
        <f t="shared" si="117"/>
        <v>5</v>
      </c>
      <c r="P873" s="1">
        <f t="shared" si="118"/>
        <v>3</v>
      </c>
      <c r="Q873" s="1">
        <f t="shared" si="119"/>
        <v>0</v>
      </c>
      <c r="R873" s="1">
        <f t="shared" si="120"/>
        <v>2</v>
      </c>
      <c r="S873" s="1">
        <f t="shared" si="121"/>
        <v>1</v>
      </c>
      <c r="T873" s="1">
        <f t="shared" si="122"/>
        <v>0</v>
      </c>
      <c r="U873" s="1">
        <f t="shared" si="123"/>
        <v>0</v>
      </c>
      <c r="V873" s="1">
        <f t="shared" si="124"/>
        <v>3</v>
      </c>
      <c r="W873" s="19">
        <f>VLOOKUP(E873,'Win Rate'!B:I,8,FALSE)</f>
        <v>0.46694214876033058</v>
      </c>
      <c r="X873" s="20">
        <f>VLOOKUP(E873,'Win Rate'!B:J,9,FALSE)</f>
        <v>-23.004506726331698</v>
      </c>
      <c r="Y873" s="18" cm="1">
        <f t="array" ref="Y873">IFERROR(INDEX($Z$2:$Z872,SUMPRODUCT(MAX(ROW($D$2:$D872)*($D873=$D$2:$D872))-1)),_xlfn.IFNA(IF(VLOOKUP(D873,'4.2 Elo (Values)'!A:C,3,FALSE)&gt;0,VLOOKUP(Results!D873,'4.2 Elo (Values)'!A:C,3,FALSE),400),400))</f>
        <v>536.60872343555127</v>
      </c>
      <c r="Z873" s="18">
        <f>Y873+(IFERROR(VLOOKUP(D873,'4.2 Elo (Values)'!A:J,10,FALSE),40)*(V873-(1/(10^(((AVERAGEIFS(Y:Y,A:A,A873)+AVERAGEIFS(X:X,A:A,A873))-(Y873+X873))/400)+1)*O873)))</f>
        <v>539.57066597196592</v>
      </c>
      <c r="AA873" s="18">
        <f t="shared" si="125"/>
        <v>2.9619425364146537</v>
      </c>
      <c r="AB873" t="e">
        <f>VLOOKUP($A873,Events!$B:$I,4,FALSE)</f>
        <v>#N/A</v>
      </c>
      <c r="AC873" t="e">
        <f>VLOOKUP($A873,Events!$B:$I,5,FALSE)</f>
        <v>#N/A</v>
      </c>
      <c r="AD873" t="e">
        <f>VLOOKUP($A873,Events!$B:$I,6,FALSE)</f>
        <v>#N/A</v>
      </c>
      <c r="AE873" t="e">
        <f>VLOOKUP($A873,Events!$B:$I,7,FALSE)</f>
        <v>#N/A</v>
      </c>
      <c r="AF873" t="e">
        <f>VLOOKUP($A873,Events!$B:$I,8,FALSE)</f>
        <v>#N/A</v>
      </c>
    </row>
    <row r="874" spans="1:32" ht="15" customHeight="1" x14ac:dyDescent="0.3">
      <c r="A874" s="2" t="s">
        <v>25269</v>
      </c>
      <c r="B874" t="s">
        <v>24952</v>
      </c>
      <c r="C874" t="s">
        <v>24190</v>
      </c>
      <c r="D874" t="s">
        <v>329</v>
      </c>
      <c r="E874" t="s">
        <v>17</v>
      </c>
      <c r="F874" t="s">
        <v>24195</v>
      </c>
      <c r="G874" s="2" t="s">
        <v>25321</v>
      </c>
      <c r="H874" t="s">
        <v>25</v>
      </c>
      <c r="I874" s="1">
        <v>1</v>
      </c>
      <c r="J874" s="1">
        <v>0</v>
      </c>
      <c r="K874" s="1">
        <v>1</v>
      </c>
      <c r="L874" s="1">
        <v>1</v>
      </c>
      <c r="M874" s="1">
        <v>0</v>
      </c>
      <c r="O874" s="1">
        <f t="shared" si="117"/>
        <v>5</v>
      </c>
      <c r="P874" s="1">
        <f t="shared" si="118"/>
        <v>3</v>
      </c>
      <c r="Q874" s="1">
        <f t="shared" si="119"/>
        <v>0</v>
      </c>
      <c r="R874" s="1">
        <f t="shared" si="120"/>
        <v>2</v>
      </c>
      <c r="S874" s="1">
        <f t="shared" si="121"/>
        <v>0</v>
      </c>
      <c r="T874" s="1">
        <f t="shared" si="122"/>
        <v>0</v>
      </c>
      <c r="U874" s="1">
        <f t="shared" si="123"/>
        <v>0</v>
      </c>
      <c r="V874" s="1">
        <f t="shared" si="124"/>
        <v>3</v>
      </c>
      <c r="W874" s="19">
        <f>VLOOKUP(E874,'Win Rate'!B:I,8,FALSE)</f>
        <v>0.48888888888888887</v>
      </c>
      <c r="X874" s="20">
        <f>VLOOKUP(E874,'Win Rate'!B:J,9,FALSE)</f>
        <v>-7.7220620781546527</v>
      </c>
      <c r="Y874" s="18" cm="1">
        <f t="array" ref="Y874">IFERROR(INDEX($Z$2:$Z873,SUMPRODUCT(MAX(ROW($D$2:$D873)*($D874=$D$2:$D873))-1)),_xlfn.IFNA(IF(VLOOKUP(D874,'4.2 Elo (Values)'!A:C,3,FALSE)&gt;0,VLOOKUP(Results!D874,'4.2 Elo (Values)'!A:C,3,FALSE),400),400))</f>
        <v>361.29382242229167</v>
      </c>
      <c r="Z874" s="18">
        <f>Y874+(IFERROR(VLOOKUP(D874,'4.2 Elo (Values)'!A:J,10,FALSE),40)*(V874-(1/(10^(((AVERAGEIFS(Y:Y,A:A,A874)+AVERAGEIFS(X:X,A:A,A874))-(Y874+X874))/400)+1)*O874)))</f>
        <v>412.14577895701217</v>
      </c>
      <c r="AA874" s="18">
        <f t="shared" si="125"/>
        <v>50.8519565347205</v>
      </c>
      <c r="AB874" t="e">
        <f>VLOOKUP($A874,Events!$B:$I,4,FALSE)</f>
        <v>#N/A</v>
      </c>
      <c r="AC874" t="e">
        <f>VLOOKUP($A874,Events!$B:$I,5,FALSE)</f>
        <v>#N/A</v>
      </c>
      <c r="AD874" t="e">
        <f>VLOOKUP($A874,Events!$B:$I,6,FALSE)</f>
        <v>#N/A</v>
      </c>
      <c r="AE874" t="e">
        <f>VLOOKUP($A874,Events!$B:$I,7,FALSE)</f>
        <v>#N/A</v>
      </c>
      <c r="AF874" t="e">
        <f>VLOOKUP($A874,Events!$B:$I,8,FALSE)</f>
        <v>#N/A</v>
      </c>
    </row>
    <row r="875" spans="1:32" ht="15" customHeight="1" x14ac:dyDescent="0.3">
      <c r="A875" s="2" t="s">
        <v>25269</v>
      </c>
      <c r="B875" t="s">
        <v>24952</v>
      </c>
      <c r="C875" t="s">
        <v>24190</v>
      </c>
      <c r="D875" t="s">
        <v>655</v>
      </c>
      <c r="E875" t="s">
        <v>103</v>
      </c>
      <c r="F875" t="s">
        <v>24206</v>
      </c>
      <c r="G875" s="2" t="s">
        <v>25322</v>
      </c>
      <c r="H875" t="s">
        <v>25</v>
      </c>
      <c r="I875" s="1">
        <v>1</v>
      </c>
      <c r="J875" s="1">
        <v>1</v>
      </c>
      <c r="K875" s="1">
        <v>0</v>
      </c>
      <c r="L875" s="1">
        <v>0</v>
      </c>
      <c r="M875" s="1">
        <v>1</v>
      </c>
      <c r="O875" s="1">
        <f t="shared" si="117"/>
        <v>5</v>
      </c>
      <c r="P875" s="1">
        <f t="shared" si="118"/>
        <v>3</v>
      </c>
      <c r="Q875" s="1">
        <f t="shared" si="119"/>
        <v>0</v>
      </c>
      <c r="R875" s="1">
        <f t="shared" si="120"/>
        <v>2</v>
      </c>
      <c r="S875" s="1">
        <f t="shared" si="121"/>
        <v>0</v>
      </c>
      <c r="T875" s="1">
        <f t="shared" si="122"/>
        <v>0</v>
      </c>
      <c r="U875" s="1">
        <f t="shared" si="123"/>
        <v>0</v>
      </c>
      <c r="V875" s="1">
        <f t="shared" si="124"/>
        <v>3</v>
      </c>
      <c r="W875" s="19">
        <f>VLOOKUP(E875,'Win Rate'!B:I,8,FALSE)</f>
        <v>0.59113300492610843</v>
      </c>
      <c r="X875" s="20">
        <f>VLOOKUP(E875,'Win Rate'!B:J,9,FALSE)</f>
        <v>64.041261468620419</v>
      </c>
      <c r="Y875" s="18" cm="1">
        <f t="array" ref="Y875">IFERROR(INDEX($Z$2:$Z874,SUMPRODUCT(MAX(ROW($D$2:$D874)*($D875=$D$2:$D874))-1)),_xlfn.IFNA(IF(VLOOKUP(D875,'4.2 Elo (Values)'!A:C,3,FALSE)&gt;0,VLOOKUP(Results!D875,'4.2 Elo (Values)'!A:C,3,FALSE),400),400))</f>
        <v>622.02846693676145</v>
      </c>
      <c r="Z875" s="18">
        <f>Y875+(IFERROR(VLOOKUP(D875,'4.2 Elo (Values)'!A:J,10,FALSE),40)*(V875-(1/(10^(((AVERAGEIFS(Y:Y,A:A,A875)+AVERAGEIFS(X:X,A:A,A875))-(Y875+X875))/400)+1)*O875)))</f>
        <v>603.84832254923958</v>
      </c>
      <c r="AA875" s="18">
        <f t="shared" si="125"/>
        <v>-18.180144387521864</v>
      </c>
      <c r="AB875" t="e">
        <f>VLOOKUP($A875,Events!$B:$I,4,FALSE)</f>
        <v>#N/A</v>
      </c>
      <c r="AC875" t="e">
        <f>VLOOKUP($A875,Events!$B:$I,5,FALSE)</f>
        <v>#N/A</v>
      </c>
      <c r="AD875" t="e">
        <f>VLOOKUP($A875,Events!$B:$I,6,FALSE)</f>
        <v>#N/A</v>
      </c>
      <c r="AE875" t="e">
        <f>VLOOKUP($A875,Events!$B:$I,7,FALSE)</f>
        <v>#N/A</v>
      </c>
      <c r="AF875" t="e">
        <f>VLOOKUP($A875,Events!$B:$I,8,FALSE)</f>
        <v>#N/A</v>
      </c>
    </row>
    <row r="876" spans="1:32" ht="15" customHeight="1" x14ac:dyDescent="0.3">
      <c r="A876" s="2" t="s">
        <v>25269</v>
      </c>
      <c r="B876" t="s">
        <v>24952</v>
      </c>
      <c r="C876" t="s">
        <v>24190</v>
      </c>
      <c r="D876" t="s">
        <v>23074</v>
      </c>
      <c r="E876" t="s">
        <v>87</v>
      </c>
      <c r="F876" t="s">
        <v>161</v>
      </c>
      <c r="G876" s="2" t="s">
        <v>25323</v>
      </c>
      <c r="H876" t="s">
        <v>25</v>
      </c>
      <c r="I876" s="1">
        <v>0</v>
      </c>
      <c r="J876" s="1">
        <v>1</v>
      </c>
      <c r="K876" s="1">
        <v>0</v>
      </c>
      <c r="L876" s="1">
        <v>1</v>
      </c>
      <c r="M876" s="1">
        <v>1</v>
      </c>
      <c r="O876" s="1">
        <f t="shared" si="117"/>
        <v>5</v>
      </c>
      <c r="P876" s="1">
        <f t="shared" si="118"/>
        <v>3</v>
      </c>
      <c r="Q876" s="1">
        <f t="shared" si="119"/>
        <v>0</v>
      </c>
      <c r="R876" s="1">
        <f t="shared" si="120"/>
        <v>2</v>
      </c>
      <c r="S876" s="1">
        <f t="shared" si="121"/>
        <v>0</v>
      </c>
      <c r="T876" s="1">
        <f t="shared" si="122"/>
        <v>0</v>
      </c>
      <c r="U876" s="1">
        <f t="shared" si="123"/>
        <v>0</v>
      </c>
      <c r="V876" s="1">
        <f t="shared" si="124"/>
        <v>3</v>
      </c>
      <c r="W876" s="19">
        <f>VLOOKUP(E876,'Win Rate'!B:I,8,FALSE)</f>
        <v>0.51546391752577314</v>
      </c>
      <c r="X876" s="20">
        <f>VLOOKUP(E876,'Win Rate'!B:J,9,FALSE)</f>
        <v>10.748858560120498</v>
      </c>
      <c r="Y876" s="18" cm="1">
        <f t="array" ref="Y876">IFERROR(INDEX($Z$2:$Z875,SUMPRODUCT(MAX(ROW($D$2:$D875)*($D876=$D$2:$D875))-1)),_xlfn.IFNA(IF(VLOOKUP(D876,'4.2 Elo (Values)'!A:C,3,FALSE)&gt;0,VLOOKUP(Results!D876,'4.2 Elo (Values)'!A:C,3,FALSE),400),400))</f>
        <v>236.07833707295759</v>
      </c>
      <c r="Z876" s="18">
        <f>Y876+(IFERROR(VLOOKUP(D876,'4.2 Elo (Values)'!A:J,10,FALSE),40)*(V876-(1/(10^(((AVERAGEIFS(Y:Y,A:A,A876)+AVERAGEIFS(X:X,A:A,A876))-(Y876+X876))/400)+1)*O876)))</f>
        <v>236.07833707295759</v>
      </c>
      <c r="AA876" s="18">
        <f t="shared" si="125"/>
        <v>0</v>
      </c>
      <c r="AB876" t="e">
        <f>VLOOKUP($A876,Events!$B:$I,4,FALSE)</f>
        <v>#N/A</v>
      </c>
      <c r="AC876" t="e">
        <f>VLOOKUP($A876,Events!$B:$I,5,FALSE)</f>
        <v>#N/A</v>
      </c>
      <c r="AD876" t="e">
        <f>VLOOKUP($A876,Events!$B:$I,6,FALSE)</f>
        <v>#N/A</v>
      </c>
      <c r="AE876" t="e">
        <f>VLOOKUP($A876,Events!$B:$I,7,FALSE)</f>
        <v>#N/A</v>
      </c>
      <c r="AF876" t="e">
        <f>VLOOKUP($A876,Events!$B:$I,8,FALSE)</f>
        <v>#N/A</v>
      </c>
    </row>
    <row r="877" spans="1:32" ht="15" customHeight="1" x14ac:dyDescent="0.3">
      <c r="A877" s="2" t="s">
        <v>25269</v>
      </c>
      <c r="B877" t="s">
        <v>24952</v>
      </c>
      <c r="C877" t="s">
        <v>24190</v>
      </c>
      <c r="D877" t="s">
        <v>497</v>
      </c>
      <c r="E877" t="s">
        <v>39</v>
      </c>
      <c r="F877" t="s">
        <v>40</v>
      </c>
      <c r="G877" s="2" t="s">
        <v>25324</v>
      </c>
      <c r="H877" t="s">
        <v>25</v>
      </c>
      <c r="I877" s="1">
        <v>0</v>
      </c>
      <c r="J877" s="1">
        <v>1</v>
      </c>
      <c r="K877" s="1">
        <v>0</v>
      </c>
      <c r="L877" s="1">
        <v>1</v>
      </c>
      <c r="M877" s="1">
        <v>1</v>
      </c>
      <c r="O877" s="1">
        <f t="shared" si="117"/>
        <v>5</v>
      </c>
      <c r="P877" s="1">
        <f t="shared" si="118"/>
        <v>3</v>
      </c>
      <c r="Q877" s="1">
        <f t="shared" si="119"/>
        <v>0</v>
      </c>
      <c r="R877" s="1">
        <f t="shared" si="120"/>
        <v>2</v>
      </c>
      <c r="S877" s="1">
        <f t="shared" si="121"/>
        <v>0</v>
      </c>
      <c r="T877" s="1">
        <f t="shared" si="122"/>
        <v>0</v>
      </c>
      <c r="U877" s="1">
        <f t="shared" si="123"/>
        <v>0</v>
      </c>
      <c r="V877" s="1">
        <f t="shared" si="124"/>
        <v>3</v>
      </c>
      <c r="W877" s="19">
        <f>VLOOKUP(E877,'Win Rate'!B:I,8,FALSE)</f>
        <v>0.42931034482758623</v>
      </c>
      <c r="X877" s="20">
        <f>VLOOKUP(E877,'Win Rate'!B:J,9,FALSE)</f>
        <v>-49.451458671992945</v>
      </c>
      <c r="Y877" s="18" cm="1">
        <f t="array" ref="Y877">IFERROR(INDEX($Z$2:$Z876,SUMPRODUCT(MAX(ROW($D$2:$D876)*($D877=$D$2:$D876))-1)),_xlfn.IFNA(IF(VLOOKUP(D877,'4.2 Elo (Values)'!A:C,3,FALSE)&gt;0,VLOOKUP(Results!D877,'4.2 Elo (Values)'!A:C,3,FALSE),400),400))</f>
        <v>419.80642764862523</v>
      </c>
      <c r="Z877" s="18">
        <f>Y877+(IFERROR(VLOOKUP(D877,'4.2 Elo (Values)'!A:J,10,FALSE),40)*(V877-(1/(10^(((AVERAGEIFS(Y:Y,A:A,A877)+AVERAGEIFS(X:X,A:A,A877))-(Y877+X877))/400)+1)*O877)))</f>
        <v>443.01569407554763</v>
      </c>
      <c r="AA877" s="18">
        <f t="shared" si="125"/>
        <v>23.209266426922397</v>
      </c>
      <c r="AB877" t="e">
        <f>VLOOKUP($A877,Events!$B:$I,4,FALSE)</f>
        <v>#N/A</v>
      </c>
      <c r="AC877" t="e">
        <f>VLOOKUP($A877,Events!$B:$I,5,FALSE)</f>
        <v>#N/A</v>
      </c>
      <c r="AD877" t="e">
        <f>VLOOKUP($A877,Events!$B:$I,6,FALSE)</f>
        <v>#N/A</v>
      </c>
      <c r="AE877" t="e">
        <f>VLOOKUP($A877,Events!$B:$I,7,FALSE)</f>
        <v>#N/A</v>
      </c>
      <c r="AF877" t="e">
        <f>VLOOKUP($A877,Events!$B:$I,8,FALSE)</f>
        <v>#N/A</v>
      </c>
    </row>
    <row r="878" spans="1:32" ht="15" customHeight="1" x14ac:dyDescent="0.3">
      <c r="A878" s="2" t="s">
        <v>25269</v>
      </c>
      <c r="B878" t="s">
        <v>24952</v>
      </c>
      <c r="C878" t="s">
        <v>24190</v>
      </c>
      <c r="D878" t="s">
        <v>4384</v>
      </c>
      <c r="E878" t="s">
        <v>42</v>
      </c>
      <c r="F878" t="s">
        <v>24203</v>
      </c>
      <c r="G878" s="2" t="s">
        <v>25325</v>
      </c>
      <c r="H878" t="s">
        <v>25</v>
      </c>
      <c r="I878" s="1">
        <v>1</v>
      </c>
      <c r="J878" s="1">
        <v>0</v>
      </c>
      <c r="K878" s="1">
        <v>0</v>
      </c>
      <c r="L878" s="1">
        <v>0</v>
      </c>
      <c r="M878" s="1">
        <v>1</v>
      </c>
      <c r="O878" s="1">
        <f t="shared" si="117"/>
        <v>5</v>
      </c>
      <c r="P878" s="1">
        <f t="shared" si="118"/>
        <v>2</v>
      </c>
      <c r="Q878" s="1">
        <f t="shared" si="119"/>
        <v>0</v>
      </c>
      <c r="R878" s="1">
        <f t="shared" si="120"/>
        <v>3</v>
      </c>
      <c r="S878" s="1">
        <f t="shared" si="121"/>
        <v>0</v>
      </c>
      <c r="T878" s="1">
        <f t="shared" si="122"/>
        <v>0</v>
      </c>
      <c r="U878" s="1">
        <f t="shared" si="123"/>
        <v>0</v>
      </c>
      <c r="V878" s="1">
        <f t="shared" si="124"/>
        <v>2</v>
      </c>
      <c r="W878" s="19">
        <f>VLOOKUP(E878,'Win Rate'!B:I,8,FALSE)</f>
        <v>0.47570850202429149</v>
      </c>
      <c r="X878" s="20">
        <f>VLOOKUP(E878,'Win Rate'!B:J,9,FALSE)</f>
        <v>-16.89276072380623</v>
      </c>
      <c r="Y878" s="18" cm="1">
        <f t="array" ref="Y878">IFERROR(INDEX($Z$2:$Z877,SUMPRODUCT(MAX(ROW($D$2:$D877)*($D878=$D$2:$D877))-1)),_xlfn.IFNA(IF(VLOOKUP(D878,'4.2 Elo (Values)'!A:C,3,FALSE)&gt;0,VLOOKUP(Results!D878,'4.2 Elo (Values)'!A:C,3,FALSE),400),400))</f>
        <v>430.12005370138252</v>
      </c>
      <c r="Z878" s="18">
        <f>Y878+(IFERROR(VLOOKUP(D878,'4.2 Elo (Values)'!A:J,10,FALSE),40)*(V878-(1/(10^(((AVERAGEIFS(Y:Y,A:A,A878)+AVERAGEIFS(X:X,A:A,A878))-(Y878+X878))/400)+1)*O878)))</f>
        <v>424.73523587040927</v>
      </c>
      <c r="AA878" s="18">
        <f t="shared" si="125"/>
        <v>-5.3848178309732475</v>
      </c>
      <c r="AB878" t="e">
        <f>VLOOKUP($A878,Events!$B:$I,4,FALSE)</f>
        <v>#N/A</v>
      </c>
      <c r="AC878" t="e">
        <f>VLOOKUP($A878,Events!$B:$I,5,FALSE)</f>
        <v>#N/A</v>
      </c>
      <c r="AD878" t="e">
        <f>VLOOKUP($A878,Events!$B:$I,6,FALSE)</f>
        <v>#N/A</v>
      </c>
      <c r="AE878" t="e">
        <f>VLOOKUP($A878,Events!$B:$I,7,FALSE)</f>
        <v>#N/A</v>
      </c>
      <c r="AF878" t="e">
        <f>VLOOKUP($A878,Events!$B:$I,8,FALSE)</f>
        <v>#N/A</v>
      </c>
    </row>
    <row r="879" spans="1:32" ht="15" customHeight="1" x14ac:dyDescent="0.3">
      <c r="A879" s="2" t="s">
        <v>25269</v>
      </c>
      <c r="B879" t="s">
        <v>24952</v>
      </c>
      <c r="C879" t="s">
        <v>24190</v>
      </c>
      <c r="D879" t="s">
        <v>315</v>
      </c>
      <c r="E879" t="s">
        <v>49</v>
      </c>
      <c r="F879" t="s">
        <v>62</v>
      </c>
      <c r="G879" s="2" t="s">
        <v>25326</v>
      </c>
      <c r="H879" t="s">
        <v>25</v>
      </c>
      <c r="I879" s="1">
        <v>1</v>
      </c>
      <c r="J879" s="1">
        <v>0</v>
      </c>
      <c r="K879" s="1">
        <v>1</v>
      </c>
      <c r="L879" s="1">
        <v>0</v>
      </c>
      <c r="M879" s="1">
        <v>0</v>
      </c>
      <c r="O879" s="1">
        <f t="shared" si="117"/>
        <v>5</v>
      </c>
      <c r="P879" s="1">
        <f t="shared" si="118"/>
        <v>2</v>
      </c>
      <c r="Q879" s="1">
        <f t="shared" si="119"/>
        <v>0</v>
      </c>
      <c r="R879" s="1">
        <f t="shared" si="120"/>
        <v>3</v>
      </c>
      <c r="S879" s="1">
        <f t="shared" si="121"/>
        <v>0</v>
      </c>
      <c r="T879" s="1">
        <f t="shared" si="122"/>
        <v>0</v>
      </c>
      <c r="U879" s="1">
        <f t="shared" si="123"/>
        <v>0</v>
      </c>
      <c r="V879" s="1">
        <f t="shared" si="124"/>
        <v>2</v>
      </c>
      <c r="W879" s="19">
        <f>VLOOKUP(E879,'Win Rate'!B:I,8,FALSE)</f>
        <v>0.45549738219895286</v>
      </c>
      <c r="X879" s="20">
        <f>VLOOKUP(E879,'Win Rate'!B:J,9,FALSE)</f>
        <v>-31.005634672064751</v>
      </c>
      <c r="Y879" s="18" cm="1">
        <f t="array" ref="Y879">IFERROR(INDEX($Z$2:$Z878,SUMPRODUCT(MAX(ROW($D$2:$D878)*($D879=$D$2:$D878))-1)),_xlfn.IFNA(IF(VLOOKUP(D879,'4.2 Elo (Values)'!A:C,3,FALSE)&gt;0,VLOOKUP(Results!D879,'4.2 Elo (Values)'!A:C,3,FALSE),400),400))</f>
        <v>491.79135786201829</v>
      </c>
      <c r="Z879" s="18">
        <f>Y879+(IFERROR(VLOOKUP(D879,'4.2 Elo (Values)'!A:J,10,FALSE),40)*(V879-(1/(10^(((AVERAGEIFS(Y:Y,A:A,A879)+AVERAGEIFS(X:X,A:A,A879))-(Y879+X879))/400)+1)*O879)))</f>
        <v>482.3074304396394</v>
      </c>
      <c r="AA879" s="18">
        <f t="shared" si="125"/>
        <v>-9.4839274223788834</v>
      </c>
      <c r="AB879" t="e">
        <f>VLOOKUP($A879,Events!$B:$I,4,FALSE)</f>
        <v>#N/A</v>
      </c>
      <c r="AC879" t="e">
        <f>VLOOKUP($A879,Events!$B:$I,5,FALSE)</f>
        <v>#N/A</v>
      </c>
      <c r="AD879" t="e">
        <f>VLOOKUP($A879,Events!$B:$I,6,FALSE)</f>
        <v>#N/A</v>
      </c>
      <c r="AE879" t="e">
        <f>VLOOKUP($A879,Events!$B:$I,7,FALSE)</f>
        <v>#N/A</v>
      </c>
      <c r="AF879" t="e">
        <f>VLOOKUP($A879,Events!$B:$I,8,FALSE)</f>
        <v>#N/A</v>
      </c>
    </row>
    <row r="880" spans="1:32" ht="15" customHeight="1" x14ac:dyDescent="0.3">
      <c r="A880" s="2" t="s">
        <v>25269</v>
      </c>
      <c r="B880" t="s">
        <v>24952</v>
      </c>
      <c r="C880" t="s">
        <v>24190</v>
      </c>
      <c r="D880" t="s">
        <v>11157</v>
      </c>
      <c r="E880" t="s">
        <v>146</v>
      </c>
      <c r="F880" t="s">
        <v>163</v>
      </c>
      <c r="G880" s="2" t="s">
        <v>25327</v>
      </c>
      <c r="H880" t="s">
        <v>25</v>
      </c>
      <c r="I880" s="1">
        <v>1</v>
      </c>
      <c r="J880" s="1">
        <v>1</v>
      </c>
      <c r="K880" s="1">
        <v>0</v>
      </c>
      <c r="O880" s="1">
        <f t="shared" si="117"/>
        <v>3</v>
      </c>
      <c r="P880" s="1">
        <f t="shared" si="118"/>
        <v>2</v>
      </c>
      <c r="Q880" s="1">
        <f t="shared" si="119"/>
        <v>0</v>
      </c>
      <c r="R880" s="1">
        <f t="shared" si="120"/>
        <v>1</v>
      </c>
      <c r="S880" s="1">
        <f t="shared" si="121"/>
        <v>0</v>
      </c>
      <c r="T880" s="1">
        <f t="shared" si="122"/>
        <v>0</v>
      </c>
      <c r="U880" s="1">
        <f t="shared" si="123"/>
        <v>0</v>
      </c>
      <c r="V880" s="1">
        <f t="shared" si="124"/>
        <v>2</v>
      </c>
      <c r="W880" s="19">
        <f>VLOOKUP(E880,'Win Rate'!B:I,8,FALSE)</f>
        <v>0.48071216617210683</v>
      </c>
      <c r="X880" s="20">
        <f>VLOOKUP(E880,'Win Rate'!B:J,9,FALSE)</f>
        <v>-13.409213657465418</v>
      </c>
      <c r="Y880" s="18" cm="1">
        <f t="array" ref="Y880">IFERROR(INDEX($Z$2:$Z879,SUMPRODUCT(MAX(ROW($D$2:$D879)*($D880=$D$2:$D879))-1)),_xlfn.IFNA(IF(VLOOKUP(D880,'4.2 Elo (Values)'!A:C,3,FALSE)&gt;0,VLOOKUP(Results!D880,'4.2 Elo (Values)'!A:C,3,FALSE),400),400))</f>
        <v>390.9301215454808</v>
      </c>
      <c r="Z880" s="18">
        <f>Y880+(IFERROR(VLOOKUP(D880,'4.2 Elo (Values)'!A:J,10,FALSE),40)*(V880-(1/(10^(((AVERAGEIFS(Y:Y,A:A,A880)+AVERAGEIFS(X:X,A:A,A880))-(Y880+X880))/400)+1)*O880)))</f>
        <v>425.6239565382125</v>
      </c>
      <c r="AA880" s="18">
        <f t="shared" si="125"/>
        <v>34.693834992731695</v>
      </c>
      <c r="AB880" t="e">
        <f>VLOOKUP($A880,Events!$B:$I,4,FALSE)</f>
        <v>#N/A</v>
      </c>
      <c r="AC880" t="e">
        <f>VLOOKUP($A880,Events!$B:$I,5,FALSE)</f>
        <v>#N/A</v>
      </c>
      <c r="AD880" t="e">
        <f>VLOOKUP($A880,Events!$B:$I,6,FALSE)</f>
        <v>#N/A</v>
      </c>
      <c r="AE880" t="e">
        <f>VLOOKUP($A880,Events!$B:$I,7,FALSE)</f>
        <v>#N/A</v>
      </c>
      <c r="AF880" t="e">
        <f>VLOOKUP($A880,Events!$B:$I,8,FALSE)</f>
        <v>#N/A</v>
      </c>
    </row>
    <row r="881" spans="1:32" ht="15" customHeight="1" x14ac:dyDescent="0.3">
      <c r="A881" s="2" t="s">
        <v>25269</v>
      </c>
      <c r="B881" t="s">
        <v>24952</v>
      </c>
      <c r="C881" t="s">
        <v>24190</v>
      </c>
      <c r="D881" t="s">
        <v>22411</v>
      </c>
      <c r="E881" t="s">
        <v>17</v>
      </c>
      <c r="F881" t="s">
        <v>24195</v>
      </c>
      <c r="G881" s="2" t="s">
        <v>25328</v>
      </c>
      <c r="H881" t="s">
        <v>25</v>
      </c>
      <c r="I881" s="1">
        <v>0</v>
      </c>
      <c r="J881" s="1">
        <v>0</v>
      </c>
      <c r="K881" s="1">
        <v>1</v>
      </c>
      <c r="L881" s="1">
        <v>1</v>
      </c>
      <c r="M881" s="1">
        <v>0</v>
      </c>
      <c r="O881" s="1">
        <f t="shared" si="117"/>
        <v>5</v>
      </c>
      <c r="P881" s="1">
        <f t="shared" si="118"/>
        <v>2</v>
      </c>
      <c r="Q881" s="1">
        <f t="shared" si="119"/>
        <v>0</v>
      </c>
      <c r="R881" s="1">
        <f t="shared" si="120"/>
        <v>3</v>
      </c>
      <c r="S881" s="1">
        <f t="shared" si="121"/>
        <v>0</v>
      </c>
      <c r="T881" s="1">
        <f t="shared" si="122"/>
        <v>0</v>
      </c>
      <c r="U881" s="1">
        <f t="shared" si="123"/>
        <v>0</v>
      </c>
      <c r="V881" s="1">
        <f t="shared" si="124"/>
        <v>2</v>
      </c>
      <c r="W881" s="19">
        <f>VLOOKUP(E881,'Win Rate'!B:I,8,FALSE)</f>
        <v>0.48888888888888887</v>
      </c>
      <c r="X881" s="20">
        <f>VLOOKUP(E881,'Win Rate'!B:J,9,FALSE)</f>
        <v>-7.7220620781546527</v>
      </c>
      <c r="Y881" s="18" cm="1">
        <f t="array" ref="Y881">IFERROR(INDEX($Z$2:$Z880,SUMPRODUCT(MAX(ROW($D$2:$D880)*($D881=$D$2:$D880))-1)),_xlfn.IFNA(IF(VLOOKUP(D881,'4.2 Elo (Values)'!A:C,3,FALSE)&gt;0,VLOOKUP(Results!D881,'4.2 Elo (Values)'!A:C,3,FALSE),400),400))</f>
        <v>329.57520660293858</v>
      </c>
      <c r="Z881" s="18">
        <f>Y881+(IFERROR(VLOOKUP(D881,'4.2 Elo (Values)'!A:J,10,FALSE),40)*(V881-(1/(10^(((AVERAGEIFS(Y:Y,A:A,A881)+AVERAGEIFS(X:X,A:A,A881))-(Y881+X881))/400)+1)*O881)))</f>
        <v>348.43961840728338</v>
      </c>
      <c r="AA881" s="18">
        <f t="shared" si="125"/>
        <v>18.864411804344797</v>
      </c>
      <c r="AB881" t="e">
        <f>VLOOKUP($A881,Events!$B:$I,4,FALSE)</f>
        <v>#N/A</v>
      </c>
      <c r="AC881" t="e">
        <f>VLOOKUP($A881,Events!$B:$I,5,FALSE)</f>
        <v>#N/A</v>
      </c>
      <c r="AD881" t="e">
        <f>VLOOKUP($A881,Events!$B:$I,6,FALSE)</f>
        <v>#N/A</v>
      </c>
      <c r="AE881" t="e">
        <f>VLOOKUP($A881,Events!$B:$I,7,FALSE)</f>
        <v>#N/A</v>
      </c>
      <c r="AF881" t="e">
        <f>VLOOKUP($A881,Events!$B:$I,8,FALSE)</f>
        <v>#N/A</v>
      </c>
    </row>
    <row r="882" spans="1:32" ht="15" customHeight="1" x14ac:dyDescent="0.3">
      <c r="A882" s="2" t="s">
        <v>25269</v>
      </c>
      <c r="B882" t="s">
        <v>24952</v>
      </c>
      <c r="C882" t="s">
        <v>24190</v>
      </c>
      <c r="D882" t="s">
        <v>5921</v>
      </c>
      <c r="E882" t="s">
        <v>22</v>
      </c>
      <c r="F882" t="s">
        <v>239</v>
      </c>
      <c r="G882" s="2" t="s">
        <v>25329</v>
      </c>
      <c r="H882" t="s">
        <v>25</v>
      </c>
      <c r="I882" s="1">
        <v>0</v>
      </c>
      <c r="J882" s="1">
        <v>0</v>
      </c>
      <c r="K882" s="1">
        <v>0</v>
      </c>
      <c r="L882" s="1">
        <v>1</v>
      </c>
      <c r="M882" s="1">
        <v>1</v>
      </c>
      <c r="O882" s="1">
        <f t="shared" si="117"/>
        <v>5</v>
      </c>
      <c r="P882" s="1">
        <f t="shared" si="118"/>
        <v>2</v>
      </c>
      <c r="Q882" s="1">
        <f t="shared" si="119"/>
        <v>0</v>
      </c>
      <c r="R882" s="1">
        <f t="shared" si="120"/>
        <v>3</v>
      </c>
      <c r="S882" s="1">
        <f t="shared" si="121"/>
        <v>0</v>
      </c>
      <c r="T882" s="1">
        <f t="shared" si="122"/>
        <v>0</v>
      </c>
      <c r="U882" s="1">
        <f t="shared" si="123"/>
        <v>0</v>
      </c>
      <c r="V882" s="1">
        <f t="shared" si="124"/>
        <v>2</v>
      </c>
      <c r="W882" s="19">
        <f>VLOOKUP(E882,'Win Rate'!B:I,8,FALSE)</f>
        <v>0.5028490028490028</v>
      </c>
      <c r="X882" s="20">
        <f>VLOOKUP(E882,'Win Rate'!B:J,9,FALSE)</f>
        <v>1.9797113714570256</v>
      </c>
      <c r="Y882" s="18" cm="1">
        <f t="array" ref="Y882">IFERROR(INDEX($Z$2:$Z881,SUMPRODUCT(MAX(ROW($D$2:$D881)*($D882=$D$2:$D881))-1)),_xlfn.IFNA(IF(VLOOKUP(D882,'4.2 Elo (Values)'!A:C,3,FALSE)&gt;0,VLOOKUP(Results!D882,'4.2 Elo (Values)'!A:C,3,FALSE),400),400))</f>
        <v>412.42341388462347</v>
      </c>
      <c r="Z882" s="18">
        <f>Y882+(IFERROR(VLOOKUP(D882,'4.2 Elo (Values)'!A:J,10,FALSE),40)*(V882-(1/(10^(((AVERAGEIFS(Y:Y,A:A,A882)+AVERAGEIFS(X:X,A:A,A882))-(Y882+X882))/400)+1)*O882)))</f>
        <v>406.70723070490033</v>
      </c>
      <c r="AA882" s="18">
        <f t="shared" si="125"/>
        <v>-5.7161831797231457</v>
      </c>
      <c r="AB882" t="e">
        <f>VLOOKUP($A882,Events!$B:$I,4,FALSE)</f>
        <v>#N/A</v>
      </c>
      <c r="AC882" t="e">
        <f>VLOOKUP($A882,Events!$B:$I,5,FALSE)</f>
        <v>#N/A</v>
      </c>
      <c r="AD882" t="e">
        <f>VLOOKUP($A882,Events!$B:$I,6,FALSE)</f>
        <v>#N/A</v>
      </c>
      <c r="AE882" t="e">
        <f>VLOOKUP($A882,Events!$B:$I,7,FALSE)</f>
        <v>#N/A</v>
      </c>
      <c r="AF882" t="e">
        <f>VLOOKUP($A882,Events!$B:$I,8,FALSE)</f>
        <v>#N/A</v>
      </c>
    </row>
    <row r="883" spans="1:32" ht="15" customHeight="1" x14ac:dyDescent="0.3">
      <c r="A883" s="2" t="s">
        <v>25269</v>
      </c>
      <c r="B883" t="s">
        <v>24952</v>
      </c>
      <c r="C883" t="s">
        <v>24190</v>
      </c>
      <c r="D883" t="s">
        <v>5001</v>
      </c>
      <c r="E883" t="s">
        <v>30</v>
      </c>
      <c r="F883" t="s">
        <v>24361</v>
      </c>
      <c r="G883" s="2" t="s">
        <v>25330</v>
      </c>
      <c r="H883" t="s">
        <v>25</v>
      </c>
      <c r="I883" s="1">
        <v>0</v>
      </c>
      <c r="J883" s="1">
        <v>1</v>
      </c>
      <c r="K883" s="1">
        <v>0</v>
      </c>
      <c r="L883" s="1">
        <v>0</v>
      </c>
      <c r="M883" s="1">
        <v>1</v>
      </c>
      <c r="O883" s="1">
        <f t="shared" si="117"/>
        <v>5</v>
      </c>
      <c r="P883" s="1">
        <f t="shared" si="118"/>
        <v>2</v>
      </c>
      <c r="Q883" s="1">
        <f t="shared" si="119"/>
        <v>0</v>
      </c>
      <c r="R883" s="1">
        <f t="shared" si="120"/>
        <v>3</v>
      </c>
      <c r="S883" s="1">
        <f t="shared" si="121"/>
        <v>0</v>
      </c>
      <c r="T883" s="1">
        <f t="shared" si="122"/>
        <v>0</v>
      </c>
      <c r="U883" s="1">
        <f t="shared" si="123"/>
        <v>0</v>
      </c>
      <c r="V883" s="1">
        <f t="shared" si="124"/>
        <v>2</v>
      </c>
      <c r="W883" s="19">
        <f>VLOOKUP(E883,'Win Rate'!B:I,8,FALSE)</f>
        <v>0.48230088495575218</v>
      </c>
      <c r="X883" s="20">
        <f>VLOOKUP(E883,'Win Rate'!B:J,9,FALSE)</f>
        <v>-12.30374552221522</v>
      </c>
      <c r="Y883" s="18" cm="1">
        <f t="array" ref="Y883">IFERROR(INDEX($Z$2:$Z882,SUMPRODUCT(MAX(ROW($D$2:$D882)*($D883=$D$2:$D882))-1)),_xlfn.IFNA(IF(VLOOKUP(D883,'4.2 Elo (Values)'!A:C,3,FALSE)&gt;0,VLOOKUP(Results!D883,'4.2 Elo (Values)'!A:C,3,FALSE),400),400))</f>
        <v>422.21611751697594</v>
      </c>
      <c r="Z883" s="18">
        <f>Y883+(IFERROR(VLOOKUP(D883,'4.2 Elo (Values)'!A:J,10,FALSE),40)*(V883-(1/(10^(((AVERAGEIFS(Y:Y,A:A,A883)+AVERAGEIFS(X:X,A:A,A883))-(Y883+X883))/400)+1)*O883)))</f>
        <v>419.98990976370635</v>
      </c>
      <c r="AA883" s="18">
        <f t="shared" si="125"/>
        <v>-2.2262077532695912</v>
      </c>
      <c r="AB883" t="e">
        <f>VLOOKUP($A883,Events!$B:$I,4,FALSE)</f>
        <v>#N/A</v>
      </c>
      <c r="AC883" t="e">
        <f>VLOOKUP($A883,Events!$B:$I,5,FALSE)</f>
        <v>#N/A</v>
      </c>
      <c r="AD883" t="e">
        <f>VLOOKUP($A883,Events!$B:$I,6,FALSE)</f>
        <v>#N/A</v>
      </c>
      <c r="AE883" t="e">
        <f>VLOOKUP($A883,Events!$B:$I,7,FALSE)</f>
        <v>#N/A</v>
      </c>
      <c r="AF883" t="e">
        <f>VLOOKUP($A883,Events!$B:$I,8,FALSE)</f>
        <v>#N/A</v>
      </c>
    </row>
    <row r="884" spans="1:32" ht="15" customHeight="1" x14ac:dyDescent="0.3">
      <c r="A884" s="2" t="s">
        <v>25269</v>
      </c>
      <c r="B884" t="s">
        <v>24952</v>
      </c>
      <c r="C884" t="s">
        <v>24190</v>
      </c>
      <c r="D884" t="s">
        <v>25331</v>
      </c>
      <c r="E884" t="s">
        <v>25651</v>
      </c>
      <c r="F884" t="s">
        <v>59</v>
      </c>
      <c r="G884" s="2" t="s">
        <v>25332</v>
      </c>
      <c r="H884" t="s">
        <v>25</v>
      </c>
      <c r="I884" s="1">
        <v>0</v>
      </c>
      <c r="J884" s="1">
        <v>0</v>
      </c>
      <c r="K884" s="1">
        <v>0</v>
      </c>
      <c r="L884" s="1">
        <v>1</v>
      </c>
      <c r="M884" s="1">
        <v>1</v>
      </c>
      <c r="O884" s="1">
        <f t="shared" si="117"/>
        <v>5</v>
      </c>
      <c r="P884" s="1">
        <f t="shared" si="118"/>
        <v>2</v>
      </c>
      <c r="Q884" s="1">
        <f t="shared" si="119"/>
        <v>0</v>
      </c>
      <c r="R884" s="1">
        <f t="shared" si="120"/>
        <v>3</v>
      </c>
      <c r="S884" s="1">
        <f t="shared" si="121"/>
        <v>0</v>
      </c>
      <c r="T884" s="1">
        <f t="shared" si="122"/>
        <v>0</v>
      </c>
      <c r="U884" s="1">
        <f t="shared" si="123"/>
        <v>0</v>
      </c>
      <c r="V884" s="1">
        <f t="shared" si="124"/>
        <v>2</v>
      </c>
      <c r="W884" s="19">
        <f>VLOOKUP(E884,'Win Rate'!B:I,8,FALSE)</f>
        <v>0.47572815533980584</v>
      </c>
      <c r="X884" s="20">
        <f>VLOOKUP(E884,'Win Rate'!B:J,9,FALSE)</f>
        <v>-16.879071917781932</v>
      </c>
      <c r="Y884" s="18" cm="1">
        <f t="array" ref="Y884">IFERROR(INDEX($Z$2:$Z883,SUMPRODUCT(MAX(ROW($D$2:$D883)*($D884=$D$2:$D883))-1)),_xlfn.IFNA(IF(VLOOKUP(D884,'4.2 Elo (Values)'!A:C,3,FALSE)&gt;0,VLOOKUP(Results!D884,'4.2 Elo (Values)'!A:C,3,FALSE),400),400))</f>
        <v>400</v>
      </c>
      <c r="Z884" s="18">
        <f>Y884+(IFERROR(VLOOKUP(D884,'4.2 Elo (Values)'!A:J,10,FALSE),40)*(V884-(1/(10^(((AVERAGEIFS(Y:Y,A:A,A884)+AVERAGEIFS(X:X,A:A,A884))-(Y884+X884))/400)+1)*O884)))</f>
        <v>402.96870550258546</v>
      </c>
      <c r="AA884" s="18">
        <f t="shared" si="125"/>
        <v>2.9687055025854647</v>
      </c>
      <c r="AB884" t="e">
        <f>VLOOKUP($A884,Events!$B:$I,4,FALSE)</f>
        <v>#N/A</v>
      </c>
      <c r="AC884" t="e">
        <f>VLOOKUP($A884,Events!$B:$I,5,FALSE)</f>
        <v>#N/A</v>
      </c>
      <c r="AD884" t="e">
        <f>VLOOKUP($A884,Events!$B:$I,6,FALSE)</f>
        <v>#N/A</v>
      </c>
      <c r="AE884" t="e">
        <f>VLOOKUP($A884,Events!$B:$I,7,FALSE)</f>
        <v>#N/A</v>
      </c>
      <c r="AF884" t="e">
        <f>VLOOKUP($A884,Events!$B:$I,8,FALSE)</f>
        <v>#N/A</v>
      </c>
    </row>
    <row r="885" spans="1:32" ht="15" customHeight="1" x14ac:dyDescent="0.3">
      <c r="A885" s="2" t="s">
        <v>25269</v>
      </c>
      <c r="B885" t="s">
        <v>24952</v>
      </c>
      <c r="C885" t="s">
        <v>24190</v>
      </c>
      <c r="D885" s="60" t="s">
        <v>3017</v>
      </c>
      <c r="E885" t="s">
        <v>49</v>
      </c>
      <c r="F885" t="s">
        <v>62</v>
      </c>
      <c r="G885" s="2" t="s">
        <v>25333</v>
      </c>
      <c r="H885" t="s">
        <v>25</v>
      </c>
      <c r="I885" s="1">
        <v>1</v>
      </c>
      <c r="J885" s="1">
        <v>1</v>
      </c>
      <c r="K885" s="1">
        <v>0</v>
      </c>
      <c r="L885" s="1">
        <v>0</v>
      </c>
      <c r="M885" s="1">
        <v>0</v>
      </c>
      <c r="O885" s="1">
        <f t="shared" si="117"/>
        <v>5</v>
      </c>
      <c r="P885" s="1">
        <f t="shared" si="118"/>
        <v>2</v>
      </c>
      <c r="Q885" s="1">
        <f t="shared" si="119"/>
        <v>0</v>
      </c>
      <c r="R885" s="1">
        <f t="shared" si="120"/>
        <v>3</v>
      </c>
      <c r="S885" s="1">
        <f t="shared" si="121"/>
        <v>0</v>
      </c>
      <c r="T885" s="1">
        <f t="shared" si="122"/>
        <v>0</v>
      </c>
      <c r="U885" s="1">
        <f t="shared" si="123"/>
        <v>0</v>
      </c>
      <c r="V885" s="1">
        <f t="shared" si="124"/>
        <v>2</v>
      </c>
      <c r="W885" s="19">
        <f>VLOOKUP(E885,'Win Rate'!B:I,8,FALSE)</f>
        <v>0.45549738219895286</v>
      </c>
      <c r="X885" s="20">
        <f>VLOOKUP(E885,'Win Rate'!B:J,9,FALSE)</f>
        <v>-31.005634672064751</v>
      </c>
      <c r="Y885" s="18" cm="1">
        <f t="array" ref="Y885">IFERROR(INDEX($Z$2:$Z884,SUMPRODUCT(MAX(ROW($D$2:$D884)*($D885=$D$2:$D884))-1)),_xlfn.IFNA(IF(VLOOKUP(D885,'4.2 Elo (Values)'!A:C,3,FALSE)&gt;0,VLOOKUP(Results!D885,'4.2 Elo (Values)'!A:C,3,FALSE),400),400))</f>
        <v>416.11978051195922</v>
      </c>
      <c r="Z885" s="18">
        <f>Y885+(IFERROR(VLOOKUP(D885,'4.2 Elo (Values)'!A:J,10,FALSE),40)*(V885-(1/(10^(((AVERAGEIFS(Y:Y,A:A,A885)+AVERAGEIFS(X:X,A:A,A885))-(Y885+X885))/400)+1)*O885)))</f>
        <v>417.33206359438429</v>
      </c>
      <c r="AA885" s="18">
        <f t="shared" si="125"/>
        <v>1.2122830824250741</v>
      </c>
      <c r="AB885" t="e">
        <f>VLOOKUP($A885,Events!$B:$I,4,FALSE)</f>
        <v>#N/A</v>
      </c>
      <c r="AC885" t="e">
        <f>VLOOKUP($A885,Events!$B:$I,5,FALSE)</f>
        <v>#N/A</v>
      </c>
      <c r="AD885" t="e">
        <f>VLOOKUP($A885,Events!$B:$I,6,FALSE)</f>
        <v>#N/A</v>
      </c>
      <c r="AE885" t="e">
        <f>VLOOKUP($A885,Events!$B:$I,7,FALSE)</f>
        <v>#N/A</v>
      </c>
      <c r="AF885" t="e">
        <f>VLOOKUP($A885,Events!$B:$I,8,FALSE)</f>
        <v>#N/A</v>
      </c>
    </row>
    <row r="886" spans="1:32" ht="15" customHeight="1" x14ac:dyDescent="0.3">
      <c r="A886" s="2" t="s">
        <v>25269</v>
      </c>
      <c r="B886" t="s">
        <v>24952</v>
      </c>
      <c r="C886" t="s">
        <v>24190</v>
      </c>
      <c r="D886" s="60" t="s">
        <v>1430</v>
      </c>
      <c r="E886" t="s">
        <v>146</v>
      </c>
      <c r="F886" t="s">
        <v>220</v>
      </c>
      <c r="G886" s="2" t="s">
        <v>25334</v>
      </c>
      <c r="H886" t="s">
        <v>25</v>
      </c>
      <c r="I886" s="1">
        <v>1</v>
      </c>
      <c r="J886" s="1">
        <v>1</v>
      </c>
      <c r="K886" s="1">
        <v>0</v>
      </c>
      <c r="L886" s="1">
        <v>0</v>
      </c>
      <c r="M886" s="1">
        <v>0</v>
      </c>
      <c r="O886" s="1">
        <f t="shared" si="117"/>
        <v>5</v>
      </c>
      <c r="P886" s="1">
        <f t="shared" si="118"/>
        <v>2</v>
      </c>
      <c r="Q886" s="1">
        <f t="shared" si="119"/>
        <v>0</v>
      </c>
      <c r="R886" s="1">
        <f t="shared" si="120"/>
        <v>3</v>
      </c>
      <c r="S886" s="1">
        <f t="shared" si="121"/>
        <v>0</v>
      </c>
      <c r="T886" s="1">
        <f t="shared" si="122"/>
        <v>0</v>
      </c>
      <c r="U886" s="1">
        <f t="shared" si="123"/>
        <v>0</v>
      </c>
      <c r="V886" s="1">
        <f t="shared" si="124"/>
        <v>2</v>
      </c>
      <c r="W886" s="19">
        <f>VLOOKUP(E886,'Win Rate'!B:I,8,FALSE)</f>
        <v>0.48071216617210683</v>
      </c>
      <c r="X886" s="20">
        <f>VLOOKUP(E886,'Win Rate'!B:J,9,FALSE)</f>
        <v>-13.409213657465418</v>
      </c>
      <c r="Y886" s="18" cm="1">
        <f t="array" ref="Y886">IFERROR(INDEX($Z$2:$Z885,SUMPRODUCT(MAX(ROW($D$2:$D885)*($D886=$D$2:$D885))-1)),_xlfn.IFNA(IF(VLOOKUP(D886,'4.2 Elo (Values)'!A:C,3,FALSE)&gt;0,VLOOKUP(Results!D886,'4.2 Elo (Values)'!A:C,3,FALSE),400),400))</f>
        <v>494.80193535471062</v>
      </c>
      <c r="Z886" s="18">
        <f>Y886+(IFERROR(VLOOKUP(D886,'4.2 Elo (Values)'!A:J,10,FALSE),40)*(V886-(1/(10^(((AVERAGEIFS(Y:Y,A:A,A886)+AVERAGEIFS(X:X,A:A,A886))-(Y886+X886))/400)+1)*O886)))</f>
        <v>482.3543985102317</v>
      </c>
      <c r="AA886" s="18">
        <f t="shared" si="125"/>
        <v>-12.447536844478918</v>
      </c>
      <c r="AB886" t="e">
        <f>VLOOKUP($A886,Events!$B:$I,4,FALSE)</f>
        <v>#N/A</v>
      </c>
      <c r="AC886" t="e">
        <f>VLOOKUP($A886,Events!$B:$I,5,FALSE)</f>
        <v>#N/A</v>
      </c>
      <c r="AD886" t="e">
        <f>VLOOKUP($A886,Events!$B:$I,6,FALSE)</f>
        <v>#N/A</v>
      </c>
      <c r="AE886" t="e">
        <f>VLOOKUP($A886,Events!$B:$I,7,FALSE)</f>
        <v>#N/A</v>
      </c>
      <c r="AF886" t="e">
        <f>VLOOKUP($A886,Events!$B:$I,8,FALSE)</f>
        <v>#N/A</v>
      </c>
    </row>
    <row r="887" spans="1:32" ht="15" customHeight="1" x14ac:dyDescent="0.3">
      <c r="A887" s="2" t="s">
        <v>25269</v>
      </c>
      <c r="B887" t="s">
        <v>24952</v>
      </c>
      <c r="C887" t="s">
        <v>24190</v>
      </c>
      <c r="D887" s="60" t="s">
        <v>318</v>
      </c>
      <c r="E887" t="s">
        <v>24208</v>
      </c>
      <c r="F887" t="s">
        <v>235</v>
      </c>
      <c r="G887" s="2" t="s">
        <v>25335</v>
      </c>
      <c r="H887" t="s">
        <v>25</v>
      </c>
      <c r="I887" s="1">
        <v>0</v>
      </c>
      <c r="J887" s="1">
        <v>1</v>
      </c>
      <c r="K887" s="1">
        <v>1</v>
      </c>
      <c r="L887" s="1">
        <v>0</v>
      </c>
      <c r="M887" s="1">
        <v>0</v>
      </c>
      <c r="O887" s="1">
        <f t="shared" si="117"/>
        <v>5</v>
      </c>
      <c r="P887" s="1">
        <f t="shared" si="118"/>
        <v>2</v>
      </c>
      <c r="Q887" s="1">
        <f t="shared" si="119"/>
        <v>0</v>
      </c>
      <c r="R887" s="1">
        <f t="shared" si="120"/>
        <v>3</v>
      </c>
      <c r="S887" s="1">
        <f t="shared" si="121"/>
        <v>0</v>
      </c>
      <c r="T887" s="1">
        <f t="shared" si="122"/>
        <v>0</v>
      </c>
      <c r="U887" s="1">
        <f t="shared" si="123"/>
        <v>0</v>
      </c>
      <c r="V887" s="1">
        <f t="shared" si="124"/>
        <v>2</v>
      </c>
      <c r="W887" s="19">
        <f>VLOOKUP(E887,'Win Rate'!B:I,8,FALSE)</f>
        <v>0.46802325581395349</v>
      </c>
      <c r="X887" s="20">
        <f>VLOOKUP(E887,'Win Rate'!B:J,9,FALSE)</f>
        <v>-22.250085479431931</v>
      </c>
      <c r="Y887" s="18" cm="1">
        <f t="array" ref="Y887">IFERROR(INDEX($Z$2:$Z886,SUMPRODUCT(MAX(ROW($D$2:$D886)*($D887=$D$2:$D886))-1)),_xlfn.IFNA(IF(VLOOKUP(D887,'4.2 Elo (Values)'!A:C,3,FALSE)&gt;0,VLOOKUP(Results!D887,'4.2 Elo (Values)'!A:C,3,FALSE),400),400))</f>
        <v>475.9355230647397</v>
      </c>
      <c r="Z887" s="18">
        <f>Y887+(IFERROR(VLOOKUP(D887,'4.2 Elo (Values)'!A:J,10,FALSE),40)*(V887-(1/(10^(((AVERAGEIFS(Y:Y,A:A,A887)+AVERAGEIFS(X:X,A:A,A887))-(Y887+X887))/400)+1)*O887)))</f>
        <v>467.47294240694032</v>
      </c>
      <c r="AA887" s="18">
        <f t="shared" si="125"/>
        <v>-8.4625806577993785</v>
      </c>
      <c r="AB887" t="e">
        <f>VLOOKUP($A887,Events!$B:$I,4,FALSE)</f>
        <v>#N/A</v>
      </c>
      <c r="AC887" t="e">
        <f>VLOOKUP($A887,Events!$B:$I,5,FALSE)</f>
        <v>#N/A</v>
      </c>
      <c r="AD887" t="e">
        <f>VLOOKUP($A887,Events!$B:$I,6,FALSE)</f>
        <v>#N/A</v>
      </c>
      <c r="AE887" t="e">
        <f>VLOOKUP($A887,Events!$B:$I,7,FALSE)</f>
        <v>#N/A</v>
      </c>
      <c r="AF887" t="e">
        <f>VLOOKUP($A887,Events!$B:$I,8,FALSE)</f>
        <v>#N/A</v>
      </c>
    </row>
    <row r="888" spans="1:32" ht="15" customHeight="1" x14ac:dyDescent="0.3">
      <c r="A888" s="2" t="s">
        <v>25269</v>
      </c>
      <c r="B888" t="s">
        <v>24952</v>
      </c>
      <c r="C888" t="s">
        <v>24190</v>
      </c>
      <c r="D888" s="60" t="s">
        <v>9054</v>
      </c>
      <c r="E888" t="s">
        <v>479</v>
      </c>
      <c r="F888" t="s">
        <v>184</v>
      </c>
      <c r="G888" s="2" t="s">
        <v>25336</v>
      </c>
      <c r="H888" t="s">
        <v>25</v>
      </c>
      <c r="I888" s="1">
        <v>1</v>
      </c>
      <c r="J888" s="1">
        <v>0</v>
      </c>
      <c r="K888" s="1">
        <v>1</v>
      </c>
      <c r="O888" s="1">
        <f t="shared" si="117"/>
        <v>3</v>
      </c>
      <c r="P888" s="1">
        <f t="shared" si="118"/>
        <v>2</v>
      </c>
      <c r="Q888" s="1">
        <f t="shared" si="119"/>
        <v>0</v>
      </c>
      <c r="R888" s="1">
        <f t="shared" si="120"/>
        <v>1</v>
      </c>
      <c r="S888" s="1">
        <f t="shared" si="121"/>
        <v>0</v>
      </c>
      <c r="T888" s="1">
        <f t="shared" si="122"/>
        <v>0</v>
      </c>
      <c r="U888" s="1">
        <f t="shared" si="123"/>
        <v>0</v>
      </c>
      <c r="V888" s="1">
        <f t="shared" si="124"/>
        <v>2</v>
      </c>
      <c r="W888" s="19">
        <f>VLOOKUP(E888,'Win Rate'!B:I,8,FALSE)</f>
        <v>0.5723140495867769</v>
      </c>
      <c r="X888" s="20">
        <f>VLOOKUP(E888,'Win Rate'!B:J,9,FALSE)</f>
        <v>50.603769443012347</v>
      </c>
      <c r="Y888" s="18" cm="1">
        <f t="array" ref="Y888">IFERROR(INDEX($Z$2:$Z887,SUMPRODUCT(MAX(ROW($D$2:$D887)*($D888=$D$2:$D887))-1)),_xlfn.IFNA(IF(VLOOKUP(D888,'4.2 Elo (Values)'!A:C,3,FALSE)&gt;0,VLOOKUP(Results!D888,'4.2 Elo (Values)'!A:C,3,FALSE),400),400))</f>
        <v>402.07502617188339</v>
      </c>
      <c r="Z888" s="18">
        <f>Y888+(IFERROR(VLOOKUP(D888,'4.2 Elo (Values)'!A:J,10,FALSE),40)*(V888-(1/(10^(((AVERAGEIFS(Y:Y,A:A,A888)+AVERAGEIFS(X:X,A:A,A888))-(Y888+X888))/400)+1)*O888)))</f>
        <v>424.09358997480331</v>
      </c>
      <c r="AA888" s="18">
        <f t="shared" si="125"/>
        <v>22.018563802919914</v>
      </c>
      <c r="AB888" t="e">
        <f>VLOOKUP($A888,Events!$B:$I,4,FALSE)</f>
        <v>#N/A</v>
      </c>
      <c r="AC888" t="e">
        <f>VLOOKUP($A888,Events!$B:$I,5,FALSE)</f>
        <v>#N/A</v>
      </c>
      <c r="AD888" t="e">
        <f>VLOOKUP($A888,Events!$B:$I,6,FALSE)</f>
        <v>#N/A</v>
      </c>
      <c r="AE888" t="e">
        <f>VLOOKUP($A888,Events!$B:$I,7,FALSE)</f>
        <v>#N/A</v>
      </c>
      <c r="AF888" t="e">
        <f>VLOOKUP($A888,Events!$B:$I,8,FALSE)</f>
        <v>#N/A</v>
      </c>
    </row>
    <row r="889" spans="1:32" ht="15" customHeight="1" x14ac:dyDescent="0.3">
      <c r="A889" s="2" t="s">
        <v>25269</v>
      </c>
      <c r="B889" t="s">
        <v>24952</v>
      </c>
      <c r="C889" t="s">
        <v>24190</v>
      </c>
      <c r="D889" s="60" t="s">
        <v>10653</v>
      </c>
      <c r="E889" t="s">
        <v>95</v>
      </c>
      <c r="F889" t="s">
        <v>304</v>
      </c>
      <c r="G889" s="2" t="s">
        <v>25337</v>
      </c>
      <c r="H889" t="s">
        <v>25</v>
      </c>
      <c r="I889" s="1">
        <v>0</v>
      </c>
      <c r="J889" s="1">
        <v>1</v>
      </c>
      <c r="K889" s="1">
        <v>1</v>
      </c>
      <c r="L889" s="1">
        <v>0</v>
      </c>
      <c r="M889" s="1">
        <v>0</v>
      </c>
      <c r="O889" s="1">
        <f t="shared" si="117"/>
        <v>5</v>
      </c>
      <c r="P889" s="1">
        <f t="shared" si="118"/>
        <v>2</v>
      </c>
      <c r="Q889" s="1">
        <f t="shared" si="119"/>
        <v>0</v>
      </c>
      <c r="R889" s="1">
        <f t="shared" si="120"/>
        <v>3</v>
      </c>
      <c r="S889" s="1">
        <f t="shared" si="121"/>
        <v>0</v>
      </c>
      <c r="T889" s="1">
        <f t="shared" si="122"/>
        <v>0</v>
      </c>
      <c r="U889" s="1">
        <f t="shared" si="123"/>
        <v>0</v>
      </c>
      <c r="V889" s="1">
        <f t="shared" si="124"/>
        <v>2</v>
      </c>
      <c r="W889" s="19">
        <f>VLOOKUP(E889,'Win Rate'!B:I,8,FALSE)</f>
        <v>0.5084269662921348</v>
      </c>
      <c r="X889" s="20">
        <f>VLOOKUP(E889,'Win Rate'!B:J,9,FALSE)</f>
        <v>5.8562104731559854</v>
      </c>
      <c r="Y889" s="18" cm="1">
        <f t="array" ref="Y889">IFERROR(INDEX($Z$2:$Z888,SUMPRODUCT(MAX(ROW($D$2:$D888)*($D889=$D$2:$D888))-1)),_xlfn.IFNA(IF(VLOOKUP(D889,'4.2 Elo (Values)'!A:C,3,FALSE)&gt;0,VLOOKUP(Results!D889,'4.2 Elo (Values)'!A:C,3,FALSE),400),400))</f>
        <v>394.64929348713861</v>
      </c>
      <c r="Z889" s="18">
        <f>Y889+(IFERROR(VLOOKUP(D889,'4.2 Elo (Values)'!A:J,10,FALSE),40)*(V889-(1/(10^(((AVERAGEIFS(Y:Y,A:A,A889)+AVERAGEIFS(X:X,A:A,A889))-(Y889+X889))/400)+1)*O889)))</f>
        <v>392.82722896049728</v>
      </c>
      <c r="AA889" s="18">
        <f t="shared" si="125"/>
        <v>-1.8220645266413271</v>
      </c>
      <c r="AB889" t="e">
        <f>VLOOKUP($A889,Events!$B:$I,4,FALSE)</f>
        <v>#N/A</v>
      </c>
      <c r="AC889" t="e">
        <f>VLOOKUP($A889,Events!$B:$I,5,FALSE)</f>
        <v>#N/A</v>
      </c>
      <c r="AD889" t="e">
        <f>VLOOKUP($A889,Events!$B:$I,6,FALSE)</f>
        <v>#N/A</v>
      </c>
      <c r="AE889" t="e">
        <f>VLOOKUP($A889,Events!$B:$I,7,FALSE)</f>
        <v>#N/A</v>
      </c>
      <c r="AF889" t="e">
        <f>VLOOKUP($A889,Events!$B:$I,8,FALSE)</f>
        <v>#N/A</v>
      </c>
    </row>
    <row r="890" spans="1:32" ht="15" customHeight="1" x14ac:dyDescent="0.3">
      <c r="A890" s="2" t="s">
        <v>25269</v>
      </c>
      <c r="B890" t="s">
        <v>24952</v>
      </c>
      <c r="C890" t="s">
        <v>24190</v>
      </c>
      <c r="D890" s="60" t="s">
        <v>2976</v>
      </c>
      <c r="E890" t="s">
        <v>42</v>
      </c>
      <c r="F890" t="s">
        <v>43</v>
      </c>
      <c r="G890" s="2" t="s">
        <v>25338</v>
      </c>
      <c r="H890" t="s">
        <v>25</v>
      </c>
      <c r="I890" s="1">
        <v>1</v>
      </c>
      <c r="J890" s="1">
        <v>0</v>
      </c>
      <c r="K890" s="1">
        <v>0</v>
      </c>
      <c r="L890" s="1">
        <v>0</v>
      </c>
      <c r="M890" s="1">
        <v>1</v>
      </c>
      <c r="O890" s="1">
        <f t="shared" si="117"/>
        <v>5</v>
      </c>
      <c r="P890" s="1">
        <f t="shared" si="118"/>
        <v>2</v>
      </c>
      <c r="Q890" s="1">
        <f t="shared" si="119"/>
        <v>0</v>
      </c>
      <c r="R890" s="1">
        <f t="shared" si="120"/>
        <v>3</v>
      </c>
      <c r="S890" s="1">
        <f t="shared" si="121"/>
        <v>0</v>
      </c>
      <c r="T890" s="1">
        <f t="shared" si="122"/>
        <v>0</v>
      </c>
      <c r="U890" s="1">
        <f t="shared" si="123"/>
        <v>0</v>
      </c>
      <c r="V890" s="1">
        <f t="shared" si="124"/>
        <v>2</v>
      </c>
      <c r="W890" s="19">
        <f>VLOOKUP(E890,'Win Rate'!B:I,8,FALSE)</f>
        <v>0.47570850202429149</v>
      </c>
      <c r="X890" s="20">
        <f>VLOOKUP(E890,'Win Rate'!B:J,9,FALSE)</f>
        <v>-16.89276072380623</v>
      </c>
      <c r="Y890" s="18" cm="1">
        <f t="array" ref="Y890">IFERROR(INDEX($Z$2:$Z889,SUMPRODUCT(MAX(ROW($D$2:$D889)*($D890=$D$2:$D889))-1)),_xlfn.IFNA(IF(VLOOKUP(D890,'4.2 Elo (Values)'!A:C,3,FALSE)&gt;0,VLOOKUP(Results!D890,'4.2 Elo (Values)'!A:C,3,FALSE),400),400))</f>
        <v>441.01281657107228</v>
      </c>
      <c r="Z890" s="18">
        <f>Y890+(IFERROR(VLOOKUP(D890,'4.2 Elo (Values)'!A:J,10,FALSE),40)*(V890-(1/(10^(((AVERAGEIFS(Y:Y,A:A,A890)+AVERAGEIFS(X:X,A:A,A890))-(Y890+X890))/400)+1)*O890)))</f>
        <v>432.54666876737821</v>
      </c>
      <c r="AA890" s="18">
        <f t="shared" si="125"/>
        <v>-8.4661478036940707</v>
      </c>
      <c r="AB890" t="e">
        <f>VLOOKUP($A890,Events!$B:$I,4,FALSE)</f>
        <v>#N/A</v>
      </c>
      <c r="AC890" t="e">
        <f>VLOOKUP($A890,Events!$B:$I,5,FALSE)</f>
        <v>#N/A</v>
      </c>
      <c r="AD890" t="e">
        <f>VLOOKUP($A890,Events!$B:$I,6,FALSE)</f>
        <v>#N/A</v>
      </c>
      <c r="AE890" t="e">
        <f>VLOOKUP($A890,Events!$B:$I,7,FALSE)</f>
        <v>#N/A</v>
      </c>
      <c r="AF890" t="e">
        <f>VLOOKUP($A890,Events!$B:$I,8,FALSE)</f>
        <v>#N/A</v>
      </c>
    </row>
    <row r="891" spans="1:32" ht="15" customHeight="1" x14ac:dyDescent="0.3">
      <c r="A891" s="2" t="s">
        <v>25269</v>
      </c>
      <c r="B891" t="s">
        <v>24952</v>
      </c>
      <c r="C891" t="s">
        <v>24190</v>
      </c>
      <c r="D891" s="60" t="s">
        <v>327</v>
      </c>
      <c r="E891" t="s">
        <v>42</v>
      </c>
      <c r="F891" t="s">
        <v>24197</v>
      </c>
      <c r="G891" s="2" t="s">
        <v>25339</v>
      </c>
      <c r="H891" t="s">
        <v>25</v>
      </c>
      <c r="I891" s="1">
        <v>1</v>
      </c>
      <c r="J891" s="1">
        <v>1</v>
      </c>
      <c r="K891" s="1">
        <v>0</v>
      </c>
      <c r="L891" s="1">
        <v>0</v>
      </c>
      <c r="M891" s="1">
        <v>0</v>
      </c>
      <c r="O891" s="1">
        <f t="shared" si="117"/>
        <v>5</v>
      </c>
      <c r="P891" s="1">
        <f t="shared" si="118"/>
        <v>2</v>
      </c>
      <c r="Q891" s="1">
        <f t="shared" si="119"/>
        <v>0</v>
      </c>
      <c r="R891" s="1">
        <f t="shared" si="120"/>
        <v>3</v>
      </c>
      <c r="S891" s="1">
        <f t="shared" si="121"/>
        <v>0</v>
      </c>
      <c r="T891" s="1">
        <f t="shared" si="122"/>
        <v>0</v>
      </c>
      <c r="U891" s="1">
        <f t="shared" si="123"/>
        <v>0</v>
      </c>
      <c r="V891" s="1">
        <f t="shared" si="124"/>
        <v>2</v>
      </c>
      <c r="W891" s="19">
        <f>VLOOKUP(E891,'Win Rate'!B:I,8,FALSE)</f>
        <v>0.47570850202429149</v>
      </c>
      <c r="X891" s="20">
        <f>VLOOKUP(E891,'Win Rate'!B:J,9,FALSE)</f>
        <v>-16.89276072380623</v>
      </c>
      <c r="Y891" s="18" cm="1">
        <f t="array" ref="Y891">IFERROR(INDEX($Z$2:$Z890,SUMPRODUCT(MAX(ROW($D$2:$D890)*($D891=$D$2:$D890))-1)),_xlfn.IFNA(IF(VLOOKUP(D891,'4.2 Elo (Values)'!A:C,3,FALSE)&gt;0,VLOOKUP(Results!D891,'4.2 Elo (Values)'!A:C,3,FALSE),400),400))</f>
        <v>641.45764550167416</v>
      </c>
      <c r="Z891" s="18">
        <f>Y891+(IFERROR(VLOOKUP(D891,'4.2 Elo (Values)'!A:J,10,FALSE),40)*(V891-(1/(10^(((AVERAGEIFS(Y:Y,A:A,A891)+AVERAGEIFS(X:X,A:A,A891))-(Y891+X891))/400)+1)*O891)))</f>
        <v>609.90974916732489</v>
      </c>
      <c r="AA891" s="18">
        <f t="shared" si="125"/>
        <v>-31.547896334349275</v>
      </c>
      <c r="AB891" t="e">
        <f>VLOOKUP($A891,Events!$B:$I,4,FALSE)</f>
        <v>#N/A</v>
      </c>
      <c r="AC891" t="e">
        <f>VLOOKUP($A891,Events!$B:$I,5,FALSE)</f>
        <v>#N/A</v>
      </c>
      <c r="AD891" t="e">
        <f>VLOOKUP($A891,Events!$B:$I,6,FALSE)</f>
        <v>#N/A</v>
      </c>
      <c r="AE891" t="e">
        <f>VLOOKUP($A891,Events!$B:$I,7,FALSE)</f>
        <v>#N/A</v>
      </c>
      <c r="AF891" t="e">
        <f>VLOOKUP($A891,Events!$B:$I,8,FALSE)</f>
        <v>#N/A</v>
      </c>
    </row>
    <row r="892" spans="1:32" ht="15" customHeight="1" x14ac:dyDescent="0.3">
      <c r="A892" s="2" t="s">
        <v>25269</v>
      </c>
      <c r="B892" t="s">
        <v>24952</v>
      </c>
      <c r="C892" t="s">
        <v>24190</v>
      </c>
      <c r="D892" s="60" t="s">
        <v>15104</v>
      </c>
      <c r="E892" t="s">
        <v>39</v>
      </c>
      <c r="F892" t="s">
        <v>71</v>
      </c>
      <c r="G892" s="2" t="s">
        <v>25340</v>
      </c>
      <c r="H892" t="s">
        <v>25</v>
      </c>
      <c r="I892" s="1">
        <v>0</v>
      </c>
      <c r="J892" s="1">
        <v>1</v>
      </c>
      <c r="K892" s="1">
        <v>0</v>
      </c>
      <c r="L892" s="1">
        <v>1</v>
      </c>
      <c r="M892" s="1">
        <v>0</v>
      </c>
      <c r="O892" s="1">
        <f t="shared" si="117"/>
        <v>5</v>
      </c>
      <c r="P892" s="1">
        <f t="shared" si="118"/>
        <v>2</v>
      </c>
      <c r="Q892" s="1">
        <f t="shared" si="119"/>
        <v>0</v>
      </c>
      <c r="R892" s="1">
        <f t="shared" si="120"/>
        <v>3</v>
      </c>
      <c r="S892" s="1">
        <f t="shared" si="121"/>
        <v>0</v>
      </c>
      <c r="T892" s="1">
        <f t="shared" si="122"/>
        <v>0</v>
      </c>
      <c r="U892" s="1">
        <f t="shared" si="123"/>
        <v>0</v>
      </c>
      <c r="V892" s="1">
        <f t="shared" si="124"/>
        <v>2</v>
      </c>
      <c r="W892" s="19">
        <f>VLOOKUP(E892,'Win Rate'!B:I,8,FALSE)</f>
        <v>0.42931034482758623</v>
      </c>
      <c r="X892" s="20">
        <f>VLOOKUP(E892,'Win Rate'!B:J,9,FALSE)</f>
        <v>-49.451458671992945</v>
      </c>
      <c r="Y892" s="18" cm="1">
        <f t="array" ref="Y892">IFERROR(INDEX($Z$2:$Z891,SUMPRODUCT(MAX(ROW($D$2:$D891)*($D892=$D$2:$D891))-1)),_xlfn.IFNA(IF(VLOOKUP(D892,'4.2 Elo (Values)'!A:C,3,FALSE)&gt;0,VLOOKUP(Results!D892,'4.2 Elo (Values)'!A:C,3,FALSE),400),400))</f>
        <v>387.1150363988188</v>
      </c>
      <c r="Z892" s="18">
        <f>Y892+(IFERROR(VLOOKUP(D892,'4.2 Elo (Values)'!A:J,10,FALSE),40)*(V892-(1/(10^(((AVERAGEIFS(Y:Y,A:A,A892)+AVERAGEIFS(X:X,A:A,A892))-(Y892+X892))/400)+1)*O892)))</f>
        <v>402.04938966599531</v>
      </c>
      <c r="AA892" s="18">
        <f t="shared" si="125"/>
        <v>14.934353267176505</v>
      </c>
      <c r="AB892" t="e">
        <f>VLOOKUP($A892,Events!$B:$I,4,FALSE)</f>
        <v>#N/A</v>
      </c>
      <c r="AC892" t="e">
        <f>VLOOKUP($A892,Events!$B:$I,5,FALSE)</f>
        <v>#N/A</v>
      </c>
      <c r="AD892" t="e">
        <f>VLOOKUP($A892,Events!$B:$I,6,FALSE)</f>
        <v>#N/A</v>
      </c>
      <c r="AE892" t="e">
        <f>VLOOKUP($A892,Events!$B:$I,7,FALSE)</f>
        <v>#N/A</v>
      </c>
      <c r="AF892" t="e">
        <f>VLOOKUP($A892,Events!$B:$I,8,FALSE)</f>
        <v>#N/A</v>
      </c>
    </row>
    <row r="893" spans="1:32" ht="15" customHeight="1" x14ac:dyDescent="0.3">
      <c r="A893" s="2" t="s">
        <v>25269</v>
      </c>
      <c r="B893" t="s">
        <v>24952</v>
      </c>
      <c r="C893" t="s">
        <v>24190</v>
      </c>
      <c r="D893" s="60" t="s">
        <v>25341</v>
      </c>
      <c r="E893" t="s">
        <v>39</v>
      </c>
      <c r="F893" t="s">
        <v>40</v>
      </c>
      <c r="G893" s="2" t="s">
        <v>25342</v>
      </c>
      <c r="H893" t="s">
        <v>25</v>
      </c>
      <c r="I893" s="1">
        <v>0</v>
      </c>
      <c r="J893" s="1">
        <v>0</v>
      </c>
      <c r="K893" s="1">
        <v>1</v>
      </c>
      <c r="L893" s="1">
        <v>0</v>
      </c>
      <c r="M893" s="1">
        <v>1</v>
      </c>
      <c r="O893" s="1">
        <f t="shared" si="117"/>
        <v>5</v>
      </c>
      <c r="P893" s="1">
        <f t="shared" si="118"/>
        <v>2</v>
      </c>
      <c r="Q893" s="1">
        <f t="shared" si="119"/>
        <v>0</v>
      </c>
      <c r="R893" s="1">
        <f t="shared" si="120"/>
        <v>3</v>
      </c>
      <c r="S893" s="1">
        <f t="shared" si="121"/>
        <v>0</v>
      </c>
      <c r="T893" s="1">
        <f t="shared" si="122"/>
        <v>0</v>
      </c>
      <c r="U893" s="1">
        <f t="shared" si="123"/>
        <v>0</v>
      </c>
      <c r="V893" s="1">
        <f t="shared" si="124"/>
        <v>2</v>
      </c>
      <c r="W893" s="19">
        <f>VLOOKUP(E893,'Win Rate'!B:I,8,FALSE)</f>
        <v>0.42931034482758623</v>
      </c>
      <c r="X893" s="20">
        <f>VLOOKUP(E893,'Win Rate'!B:J,9,FALSE)</f>
        <v>-49.451458671992945</v>
      </c>
      <c r="Y893" s="18" cm="1">
        <f t="array" ref="Y893">IFERROR(INDEX($Z$2:$Z892,SUMPRODUCT(MAX(ROW($D$2:$D892)*($D893=$D$2:$D892))-1)),_xlfn.IFNA(IF(VLOOKUP(D893,'4.2 Elo (Values)'!A:C,3,FALSE)&gt;0,VLOOKUP(Results!D893,'4.2 Elo (Values)'!A:C,3,FALSE),400),400))</f>
        <v>400</v>
      </c>
      <c r="Z893" s="18">
        <f>Y893+(IFERROR(VLOOKUP(D893,'4.2 Elo (Values)'!A:J,10,FALSE),40)*(V893-(1/(10^(((AVERAGEIFS(Y:Y,A:A,A893)+AVERAGEIFS(X:X,A:A,A893))-(Y893+X893))/400)+1)*O893)))</f>
        <v>411.63715629303294</v>
      </c>
      <c r="AA893" s="18">
        <f t="shared" si="125"/>
        <v>11.637156293032945</v>
      </c>
      <c r="AB893" t="e">
        <f>VLOOKUP($A893,Events!$B:$I,4,FALSE)</f>
        <v>#N/A</v>
      </c>
      <c r="AC893" t="e">
        <f>VLOOKUP($A893,Events!$B:$I,5,FALSE)</f>
        <v>#N/A</v>
      </c>
      <c r="AD893" t="e">
        <f>VLOOKUP($A893,Events!$B:$I,6,FALSE)</f>
        <v>#N/A</v>
      </c>
      <c r="AE893" t="e">
        <f>VLOOKUP($A893,Events!$B:$I,7,FALSE)</f>
        <v>#N/A</v>
      </c>
      <c r="AF893" t="e">
        <f>VLOOKUP($A893,Events!$B:$I,8,FALSE)</f>
        <v>#N/A</v>
      </c>
    </row>
    <row r="894" spans="1:32" ht="15" customHeight="1" x14ac:dyDescent="0.3">
      <c r="A894" s="2" t="s">
        <v>25269</v>
      </c>
      <c r="B894" t="s">
        <v>24952</v>
      </c>
      <c r="C894" t="s">
        <v>24190</v>
      </c>
      <c r="D894" s="60" t="s">
        <v>3147</v>
      </c>
      <c r="E894" t="s">
        <v>49</v>
      </c>
      <c r="F894" t="s">
        <v>62</v>
      </c>
      <c r="G894" s="2" t="s">
        <v>25343</v>
      </c>
      <c r="H894" t="s">
        <v>25</v>
      </c>
      <c r="I894" s="1">
        <v>0</v>
      </c>
      <c r="J894" s="1">
        <v>1</v>
      </c>
      <c r="K894" s="1">
        <v>1</v>
      </c>
      <c r="L894" s="1">
        <v>0</v>
      </c>
      <c r="M894" s="1">
        <v>0</v>
      </c>
      <c r="O894" s="1">
        <f t="shared" si="117"/>
        <v>5</v>
      </c>
      <c r="P894" s="1">
        <f t="shared" si="118"/>
        <v>2</v>
      </c>
      <c r="Q894" s="1">
        <f t="shared" si="119"/>
        <v>0</v>
      </c>
      <c r="R894" s="1">
        <f t="shared" si="120"/>
        <v>3</v>
      </c>
      <c r="S894" s="1">
        <f t="shared" si="121"/>
        <v>0</v>
      </c>
      <c r="T894" s="1">
        <f t="shared" si="122"/>
        <v>0</v>
      </c>
      <c r="U894" s="1">
        <f t="shared" si="123"/>
        <v>0</v>
      </c>
      <c r="V894" s="1">
        <f t="shared" si="124"/>
        <v>2</v>
      </c>
      <c r="W894" s="19">
        <f>VLOOKUP(E894,'Win Rate'!B:I,8,FALSE)</f>
        <v>0.45549738219895286</v>
      </c>
      <c r="X894" s="20">
        <f>VLOOKUP(E894,'Win Rate'!B:J,9,FALSE)</f>
        <v>-31.005634672064751</v>
      </c>
      <c r="Y894" s="18" cm="1">
        <f t="array" ref="Y894">IFERROR(INDEX($Z$2:$Z893,SUMPRODUCT(MAX(ROW($D$2:$D893)*($D894=$D$2:$D893))-1)),_xlfn.IFNA(IF(VLOOKUP(D894,'4.2 Elo (Values)'!A:C,3,FALSE)&gt;0,VLOOKUP(Results!D894,'4.2 Elo (Values)'!A:C,3,FALSE),400),400))</f>
        <v>455.856427728722</v>
      </c>
      <c r="Z894" s="18">
        <f>Y894+(IFERROR(VLOOKUP(D894,'4.2 Elo (Values)'!A:J,10,FALSE),40)*(V894-(1/(10^(((AVERAGEIFS(Y:Y,A:A,A894)+AVERAGEIFS(X:X,A:A,A894))-(Y894+X894))/400)+1)*O894)))</f>
        <v>451.51956622619451</v>
      </c>
      <c r="AA894" s="18">
        <f t="shared" si="125"/>
        <v>-4.3368615025274835</v>
      </c>
      <c r="AB894" t="e">
        <f>VLOOKUP($A894,Events!$B:$I,4,FALSE)</f>
        <v>#N/A</v>
      </c>
      <c r="AC894" t="e">
        <f>VLOOKUP($A894,Events!$B:$I,5,FALSE)</f>
        <v>#N/A</v>
      </c>
      <c r="AD894" t="e">
        <f>VLOOKUP($A894,Events!$B:$I,6,FALSE)</f>
        <v>#N/A</v>
      </c>
      <c r="AE894" t="e">
        <f>VLOOKUP($A894,Events!$B:$I,7,FALSE)</f>
        <v>#N/A</v>
      </c>
      <c r="AF894" t="e">
        <f>VLOOKUP($A894,Events!$B:$I,8,FALSE)</f>
        <v>#N/A</v>
      </c>
    </row>
    <row r="895" spans="1:32" ht="15" customHeight="1" x14ac:dyDescent="0.3">
      <c r="A895" s="2" t="s">
        <v>25269</v>
      </c>
      <c r="B895" t="s">
        <v>24952</v>
      </c>
      <c r="C895" t="s">
        <v>24190</v>
      </c>
      <c r="D895" s="60" t="s">
        <v>22579</v>
      </c>
      <c r="E895" t="s">
        <v>22</v>
      </c>
      <c r="F895" t="s">
        <v>24198</v>
      </c>
      <c r="G895" s="2" t="s">
        <v>25344</v>
      </c>
      <c r="H895" t="s">
        <v>25</v>
      </c>
      <c r="I895" s="1">
        <v>0</v>
      </c>
      <c r="J895" s="1">
        <v>0</v>
      </c>
      <c r="K895" s="1">
        <v>1</v>
      </c>
      <c r="L895" s="1">
        <v>0</v>
      </c>
      <c r="M895" s="1">
        <v>1</v>
      </c>
      <c r="O895" s="1">
        <f t="shared" si="117"/>
        <v>5</v>
      </c>
      <c r="P895" s="1">
        <f t="shared" si="118"/>
        <v>2</v>
      </c>
      <c r="Q895" s="1">
        <f t="shared" si="119"/>
        <v>0</v>
      </c>
      <c r="R895" s="1">
        <f t="shared" si="120"/>
        <v>3</v>
      </c>
      <c r="S895" s="1">
        <f t="shared" si="121"/>
        <v>0</v>
      </c>
      <c r="T895" s="1">
        <f t="shared" si="122"/>
        <v>0</v>
      </c>
      <c r="U895" s="1">
        <f t="shared" si="123"/>
        <v>0</v>
      </c>
      <c r="V895" s="1">
        <f t="shared" si="124"/>
        <v>2</v>
      </c>
      <c r="W895" s="19">
        <f>VLOOKUP(E895,'Win Rate'!B:I,8,FALSE)</f>
        <v>0.5028490028490028</v>
      </c>
      <c r="X895" s="20">
        <f>VLOOKUP(E895,'Win Rate'!B:J,9,FALSE)</f>
        <v>1.9797113714570256</v>
      </c>
      <c r="Y895" s="18" cm="1">
        <f t="array" ref="Y895">IFERROR(INDEX($Z$2:$Z894,SUMPRODUCT(MAX(ROW($D$2:$D894)*($D895=$D$2:$D894))-1)),_xlfn.IFNA(IF(VLOOKUP(D895,'4.2 Elo (Values)'!A:C,3,FALSE)&gt;0,VLOOKUP(Results!D895,'4.2 Elo (Values)'!A:C,3,FALSE),400),400))</f>
        <v>320.56343111911991</v>
      </c>
      <c r="Z895" s="18">
        <f>Y895+(IFERROR(VLOOKUP(D895,'4.2 Elo (Values)'!A:J,10,FALSE),40)*(V895-(1/(10^(((AVERAGEIFS(Y:Y,A:A,A895)+AVERAGEIFS(X:X,A:A,A895))-(Y895+X895))/400)+1)*O895)))</f>
        <v>329.91127182274658</v>
      </c>
      <c r="AA895" s="18">
        <f t="shared" si="125"/>
        <v>9.3478407036266731</v>
      </c>
      <c r="AB895" t="e">
        <f>VLOOKUP($A895,Events!$B:$I,4,FALSE)</f>
        <v>#N/A</v>
      </c>
      <c r="AC895" t="e">
        <f>VLOOKUP($A895,Events!$B:$I,5,FALSE)</f>
        <v>#N/A</v>
      </c>
      <c r="AD895" t="e">
        <f>VLOOKUP($A895,Events!$B:$I,6,FALSE)</f>
        <v>#N/A</v>
      </c>
      <c r="AE895" t="e">
        <f>VLOOKUP($A895,Events!$B:$I,7,FALSE)</f>
        <v>#N/A</v>
      </c>
      <c r="AF895" t="e">
        <f>VLOOKUP($A895,Events!$B:$I,8,FALSE)</f>
        <v>#N/A</v>
      </c>
    </row>
    <row r="896" spans="1:32" ht="15" customHeight="1" x14ac:dyDescent="0.3">
      <c r="A896" s="2" t="s">
        <v>25269</v>
      </c>
      <c r="B896" t="s">
        <v>24952</v>
      </c>
      <c r="C896" t="s">
        <v>24190</v>
      </c>
      <c r="D896" s="60" t="s">
        <v>335</v>
      </c>
      <c r="E896" t="s">
        <v>30</v>
      </c>
      <c r="F896" t="s">
        <v>24361</v>
      </c>
      <c r="G896" s="2" t="s">
        <v>25345</v>
      </c>
      <c r="H896" t="s">
        <v>25</v>
      </c>
      <c r="I896" s="1">
        <v>1</v>
      </c>
      <c r="J896" s="1">
        <v>0</v>
      </c>
      <c r="K896" s="1">
        <v>0</v>
      </c>
      <c r="L896" s="1">
        <v>0</v>
      </c>
      <c r="M896" s="1">
        <v>1</v>
      </c>
      <c r="O896" s="1">
        <f t="shared" si="117"/>
        <v>5</v>
      </c>
      <c r="P896" s="1">
        <f t="shared" si="118"/>
        <v>2</v>
      </c>
      <c r="Q896" s="1">
        <f t="shared" si="119"/>
        <v>0</v>
      </c>
      <c r="R896" s="1">
        <f t="shared" si="120"/>
        <v>3</v>
      </c>
      <c r="S896" s="1">
        <f t="shared" si="121"/>
        <v>0</v>
      </c>
      <c r="T896" s="1">
        <f t="shared" si="122"/>
        <v>0</v>
      </c>
      <c r="U896" s="1">
        <f t="shared" si="123"/>
        <v>0</v>
      </c>
      <c r="V896" s="1">
        <f t="shared" si="124"/>
        <v>2</v>
      </c>
      <c r="W896" s="19">
        <f>VLOOKUP(E896,'Win Rate'!B:I,8,FALSE)</f>
        <v>0.48230088495575218</v>
      </c>
      <c r="X896" s="20">
        <f>VLOOKUP(E896,'Win Rate'!B:J,9,FALSE)</f>
        <v>-12.30374552221522</v>
      </c>
      <c r="Y896" s="18" cm="1">
        <f t="array" ref="Y896">IFERROR(INDEX($Z$2:$Z895,SUMPRODUCT(MAX(ROW($D$2:$D895)*($D896=$D$2:$D895))-1)),_xlfn.IFNA(IF(VLOOKUP(D896,'4.2 Elo (Values)'!A:C,3,FALSE)&gt;0,VLOOKUP(Results!D896,'4.2 Elo (Values)'!A:C,3,FALSE),400),400))</f>
        <v>321.15459976179437</v>
      </c>
      <c r="Z896" s="18">
        <f>Y896+(IFERROR(VLOOKUP(D896,'4.2 Elo (Values)'!A:J,10,FALSE),40)*(V896-(1/(10^(((AVERAGEIFS(Y:Y,A:A,A896)+AVERAGEIFS(X:X,A:A,A896))-(Y896+X896))/400)+1)*O896)))</f>
        <v>343.14912266966923</v>
      </c>
      <c r="AA896" s="18">
        <f t="shared" si="125"/>
        <v>21.994522907874853</v>
      </c>
      <c r="AB896" t="e">
        <f>VLOOKUP($A896,Events!$B:$I,4,FALSE)</f>
        <v>#N/A</v>
      </c>
      <c r="AC896" t="e">
        <f>VLOOKUP($A896,Events!$B:$I,5,FALSE)</f>
        <v>#N/A</v>
      </c>
      <c r="AD896" t="e">
        <f>VLOOKUP($A896,Events!$B:$I,6,FALSE)</f>
        <v>#N/A</v>
      </c>
      <c r="AE896" t="e">
        <f>VLOOKUP($A896,Events!$B:$I,7,FALSE)</f>
        <v>#N/A</v>
      </c>
      <c r="AF896" t="e">
        <f>VLOOKUP($A896,Events!$B:$I,8,FALSE)</f>
        <v>#N/A</v>
      </c>
    </row>
    <row r="897" spans="1:32" ht="15" customHeight="1" x14ac:dyDescent="0.3">
      <c r="A897" s="2" t="s">
        <v>25269</v>
      </c>
      <c r="B897" t="s">
        <v>24952</v>
      </c>
      <c r="C897" t="s">
        <v>24190</v>
      </c>
      <c r="D897" s="60" t="s">
        <v>2875</v>
      </c>
      <c r="E897" t="s">
        <v>17</v>
      </c>
      <c r="F897" t="s">
        <v>302</v>
      </c>
      <c r="G897" s="2" t="s">
        <v>25346</v>
      </c>
      <c r="H897" t="s">
        <v>25</v>
      </c>
      <c r="I897" s="1">
        <v>1</v>
      </c>
      <c r="J897" s="1">
        <v>0</v>
      </c>
      <c r="K897" s="1">
        <v>0</v>
      </c>
      <c r="L897" s="1">
        <v>1</v>
      </c>
      <c r="M897" s="1">
        <v>0</v>
      </c>
      <c r="O897" s="1">
        <f t="shared" si="117"/>
        <v>5</v>
      </c>
      <c r="P897" s="1">
        <f t="shared" si="118"/>
        <v>2</v>
      </c>
      <c r="Q897" s="1">
        <f t="shared" si="119"/>
        <v>0</v>
      </c>
      <c r="R897" s="1">
        <f t="shared" si="120"/>
        <v>3</v>
      </c>
      <c r="S897" s="1">
        <f t="shared" si="121"/>
        <v>0</v>
      </c>
      <c r="T897" s="1">
        <f t="shared" si="122"/>
        <v>0</v>
      </c>
      <c r="U897" s="1">
        <f t="shared" si="123"/>
        <v>0</v>
      </c>
      <c r="V897" s="1">
        <f t="shared" si="124"/>
        <v>2</v>
      </c>
      <c r="W897" s="19">
        <f>VLOOKUP(E897,'Win Rate'!B:I,8,FALSE)</f>
        <v>0.48888888888888887</v>
      </c>
      <c r="X897" s="20">
        <f>VLOOKUP(E897,'Win Rate'!B:J,9,FALSE)</f>
        <v>-7.7220620781546527</v>
      </c>
      <c r="Y897" s="18" cm="1">
        <f t="array" ref="Y897">IFERROR(INDEX($Z$2:$Z896,SUMPRODUCT(MAX(ROW($D$2:$D896)*($D897=$D$2:$D896))-1)),_xlfn.IFNA(IF(VLOOKUP(D897,'4.2 Elo (Values)'!A:C,3,FALSE)&gt;0,VLOOKUP(Results!D897,'4.2 Elo (Values)'!A:C,3,FALSE),400),400))</f>
        <v>440.18904538739889</v>
      </c>
      <c r="Z897" s="18">
        <f>Y897+(IFERROR(VLOOKUP(D897,'4.2 Elo (Values)'!A:J,10,FALSE),40)*(V897-(1/(10^(((AVERAGEIFS(Y:Y,A:A,A897)+AVERAGEIFS(X:X,A:A,A897))-(Y897+X897))/400)+1)*O897)))</f>
        <v>429.34629011169602</v>
      </c>
      <c r="AA897" s="18">
        <f t="shared" si="125"/>
        <v>-10.842755275702871</v>
      </c>
      <c r="AB897" t="e">
        <f>VLOOKUP($A897,Events!$B:$I,4,FALSE)</f>
        <v>#N/A</v>
      </c>
      <c r="AC897" t="e">
        <f>VLOOKUP($A897,Events!$B:$I,5,FALSE)</f>
        <v>#N/A</v>
      </c>
      <c r="AD897" t="e">
        <f>VLOOKUP($A897,Events!$B:$I,6,FALSE)</f>
        <v>#N/A</v>
      </c>
      <c r="AE897" t="e">
        <f>VLOOKUP($A897,Events!$B:$I,7,FALSE)</f>
        <v>#N/A</v>
      </c>
      <c r="AF897" t="e">
        <f>VLOOKUP($A897,Events!$B:$I,8,FALSE)</f>
        <v>#N/A</v>
      </c>
    </row>
    <row r="898" spans="1:32" ht="15" customHeight="1" x14ac:dyDescent="0.3">
      <c r="A898" s="2" t="s">
        <v>25269</v>
      </c>
      <c r="B898" t="s">
        <v>24952</v>
      </c>
      <c r="C898" t="s">
        <v>24190</v>
      </c>
      <c r="D898" s="60" t="s">
        <v>19695</v>
      </c>
      <c r="E898" t="s">
        <v>30</v>
      </c>
      <c r="F898" t="s">
        <v>24361</v>
      </c>
      <c r="G898" s="2" t="s">
        <v>25347</v>
      </c>
      <c r="H898" t="s">
        <v>25</v>
      </c>
      <c r="I898" s="1">
        <v>1</v>
      </c>
      <c r="J898" s="1">
        <v>0</v>
      </c>
      <c r="K898" s="1">
        <v>0</v>
      </c>
      <c r="L898" s="1">
        <v>1</v>
      </c>
      <c r="M898" s="1">
        <v>0</v>
      </c>
      <c r="O898" s="1">
        <f t="shared" si="117"/>
        <v>5</v>
      </c>
      <c r="P898" s="1">
        <f t="shared" si="118"/>
        <v>2</v>
      </c>
      <c r="Q898" s="1">
        <f t="shared" si="119"/>
        <v>0</v>
      </c>
      <c r="R898" s="1">
        <f t="shared" si="120"/>
        <v>3</v>
      </c>
      <c r="S898" s="1">
        <f t="shared" si="121"/>
        <v>0</v>
      </c>
      <c r="T898" s="1">
        <f t="shared" si="122"/>
        <v>0</v>
      </c>
      <c r="U898" s="1">
        <f t="shared" si="123"/>
        <v>0</v>
      </c>
      <c r="V898" s="1">
        <f t="shared" si="124"/>
        <v>2</v>
      </c>
      <c r="W898" s="19">
        <f>VLOOKUP(E898,'Win Rate'!B:I,8,FALSE)</f>
        <v>0.48230088495575218</v>
      </c>
      <c r="X898" s="20">
        <f>VLOOKUP(E898,'Win Rate'!B:J,9,FALSE)</f>
        <v>-12.30374552221522</v>
      </c>
      <c r="Y898" s="18" cm="1">
        <f t="array" ref="Y898">IFERROR(INDEX($Z$2:$Z897,SUMPRODUCT(MAX(ROW($D$2:$D897)*($D898=$D$2:$D897))-1)),_xlfn.IFNA(IF(VLOOKUP(D898,'4.2 Elo (Values)'!A:C,3,FALSE)&gt;0,VLOOKUP(Results!D898,'4.2 Elo (Values)'!A:C,3,FALSE),400),400))</f>
        <v>367.88580836825753</v>
      </c>
      <c r="Z898" s="18">
        <f>Y898+(IFERROR(VLOOKUP(D898,'4.2 Elo (Values)'!A:J,10,FALSE),40)*(V898-(1/(10^(((AVERAGEIFS(Y:Y,A:A,A898)+AVERAGEIFS(X:X,A:A,A898))-(Y898+X898))/400)+1)*O898)))</f>
        <v>373.04955303031397</v>
      </c>
      <c r="AA898" s="18">
        <f t="shared" si="125"/>
        <v>5.1637446620564447</v>
      </c>
      <c r="AB898" t="e">
        <f>VLOOKUP($A898,Events!$B:$I,4,FALSE)</f>
        <v>#N/A</v>
      </c>
      <c r="AC898" t="e">
        <f>VLOOKUP($A898,Events!$B:$I,5,FALSE)</f>
        <v>#N/A</v>
      </c>
      <c r="AD898" t="e">
        <f>VLOOKUP($A898,Events!$B:$I,6,FALSE)</f>
        <v>#N/A</v>
      </c>
      <c r="AE898" t="e">
        <f>VLOOKUP($A898,Events!$B:$I,7,FALSE)</f>
        <v>#N/A</v>
      </c>
      <c r="AF898" t="e">
        <f>VLOOKUP($A898,Events!$B:$I,8,FALSE)</f>
        <v>#N/A</v>
      </c>
    </row>
    <row r="899" spans="1:32" ht="15" customHeight="1" x14ac:dyDescent="0.3">
      <c r="A899" s="2" t="s">
        <v>25269</v>
      </c>
      <c r="B899" t="s">
        <v>24952</v>
      </c>
      <c r="C899" t="s">
        <v>24190</v>
      </c>
      <c r="D899" s="60" t="s">
        <v>25348</v>
      </c>
      <c r="E899" t="s">
        <v>39</v>
      </c>
      <c r="F899" t="s">
        <v>40</v>
      </c>
      <c r="G899" s="7" t="s">
        <v>25349</v>
      </c>
      <c r="H899" t="s">
        <v>25</v>
      </c>
      <c r="I899" s="1">
        <v>0</v>
      </c>
      <c r="J899" s="1">
        <v>1</v>
      </c>
      <c r="K899" s="1">
        <v>1</v>
      </c>
      <c r="O899" s="1">
        <f t="shared" si="117"/>
        <v>3</v>
      </c>
      <c r="P899" s="1">
        <f t="shared" si="118"/>
        <v>2</v>
      </c>
      <c r="Q899" s="1">
        <f t="shared" si="119"/>
        <v>0</v>
      </c>
      <c r="R899" s="1">
        <f t="shared" si="120"/>
        <v>1</v>
      </c>
      <c r="S899" s="1">
        <f t="shared" si="121"/>
        <v>0</v>
      </c>
      <c r="T899" s="1">
        <f t="shared" si="122"/>
        <v>0</v>
      </c>
      <c r="U899" s="1">
        <f t="shared" si="123"/>
        <v>0</v>
      </c>
      <c r="V899" s="1">
        <f t="shared" si="124"/>
        <v>2</v>
      </c>
      <c r="W899" s="19">
        <f>VLOOKUP(E899,'Win Rate'!B:I,8,FALSE)</f>
        <v>0.42931034482758623</v>
      </c>
      <c r="X899" s="20">
        <f>VLOOKUP(E899,'Win Rate'!B:J,9,FALSE)</f>
        <v>-49.451458671992945</v>
      </c>
      <c r="Y899" s="18" cm="1">
        <f t="array" ref="Y899">IFERROR(INDEX($Z$2:$Z898,SUMPRODUCT(MAX(ROW($D$2:$D898)*($D899=$D$2:$D898))-1)),_xlfn.IFNA(IF(VLOOKUP(D899,'4.2 Elo (Values)'!A:C,3,FALSE)&gt;0,VLOOKUP(Results!D899,'4.2 Elo (Values)'!A:C,3,FALSE),400),400))</f>
        <v>400</v>
      </c>
      <c r="Z899" s="18">
        <f>Y899+(IFERROR(VLOOKUP(D899,'4.2 Elo (Values)'!A:J,10,FALSE),40)*(V899-(1/(10^(((AVERAGEIFS(Y:Y,A:A,A899)+AVERAGEIFS(X:X,A:A,A899))-(Y899+X899))/400)+1)*O899)))</f>
        <v>438.98229377581976</v>
      </c>
      <c r="AA899" s="18">
        <f t="shared" si="125"/>
        <v>38.982293775819755</v>
      </c>
      <c r="AB899" t="e">
        <f>VLOOKUP($A899,Events!$B:$I,4,FALSE)</f>
        <v>#N/A</v>
      </c>
      <c r="AC899" t="e">
        <f>VLOOKUP($A899,Events!$B:$I,5,FALSE)</f>
        <v>#N/A</v>
      </c>
      <c r="AD899" t="e">
        <f>VLOOKUP($A899,Events!$B:$I,6,FALSE)</f>
        <v>#N/A</v>
      </c>
      <c r="AE899" t="e">
        <f>VLOOKUP($A899,Events!$B:$I,7,FALSE)</f>
        <v>#N/A</v>
      </c>
      <c r="AF899" t="e">
        <f>VLOOKUP($A899,Events!$B:$I,8,FALSE)</f>
        <v>#N/A</v>
      </c>
    </row>
    <row r="900" spans="1:32" ht="15" customHeight="1" x14ac:dyDescent="0.3">
      <c r="A900" s="2" t="s">
        <v>25269</v>
      </c>
      <c r="B900" t="s">
        <v>24952</v>
      </c>
      <c r="C900" t="s">
        <v>24190</v>
      </c>
      <c r="D900" s="60" t="s">
        <v>322</v>
      </c>
      <c r="E900" t="s">
        <v>17</v>
      </c>
      <c r="F900" t="s">
        <v>24195</v>
      </c>
      <c r="G900" s="2" t="s">
        <v>25350</v>
      </c>
      <c r="H900" t="s">
        <v>25</v>
      </c>
      <c r="I900" s="1">
        <v>1</v>
      </c>
      <c r="J900" s="1">
        <v>0</v>
      </c>
      <c r="K900" s="1">
        <v>0</v>
      </c>
      <c r="L900" s="1">
        <v>1</v>
      </c>
      <c r="M900" s="1">
        <v>0</v>
      </c>
      <c r="O900" s="1">
        <f t="shared" ref="O900:O963" si="126">SUM(P900:R900)</f>
        <v>5</v>
      </c>
      <c r="P900" s="1">
        <f t="shared" ref="P900:P963" si="127">COUNTIFS($I900:$N900,1)</f>
        <v>2</v>
      </c>
      <c r="Q900" s="1">
        <f t="shared" ref="Q900:Q963" si="128">COUNTIFS($I900:$N900,0.5)</f>
        <v>0</v>
      </c>
      <c r="R900" s="1">
        <f t="shared" ref="R900:R963" si="129">COUNTIFS($I900:$N900,0)</f>
        <v>3</v>
      </c>
      <c r="S900" s="1">
        <f t="shared" ref="S900:S963" si="130">IF(SUM(I900:K900)=3,1,0)</f>
        <v>0</v>
      </c>
      <c r="T900" s="1">
        <f t="shared" ref="T900:T963" si="131">IF(SUM(I900:L900)=4,1,0)</f>
        <v>0</v>
      </c>
      <c r="U900" s="1">
        <f t="shared" ref="U900:U963" si="132">IF(SUM(I900:M900)=5,1,0)</f>
        <v>0</v>
      </c>
      <c r="V900" s="1">
        <f t="shared" ref="V900:V963" si="133">SUM(I900:N900)</f>
        <v>2</v>
      </c>
      <c r="W900" s="19">
        <f>VLOOKUP(E900,'Win Rate'!B:I,8,FALSE)</f>
        <v>0.48888888888888887</v>
      </c>
      <c r="X900" s="20">
        <f>VLOOKUP(E900,'Win Rate'!B:J,9,FALSE)</f>
        <v>-7.7220620781546527</v>
      </c>
      <c r="Y900" s="18" cm="1">
        <f t="array" ref="Y900">IFERROR(INDEX($Z$2:$Z899,SUMPRODUCT(MAX(ROW($D$2:$D899)*($D900=$D$2:$D899))-1)),_xlfn.IFNA(IF(VLOOKUP(D900,'4.2 Elo (Values)'!A:C,3,FALSE)&gt;0,VLOOKUP(Results!D900,'4.2 Elo (Values)'!A:C,3,FALSE),400),400))</f>
        <v>334.29989929600418</v>
      </c>
      <c r="Z900" s="18">
        <f>Y900+(IFERROR(VLOOKUP(D900,'4.2 Elo (Values)'!A:J,10,FALSE),40)*(V900-(1/(10^(((AVERAGEIFS(Y:Y,A:A,A900)+AVERAGEIFS(X:X,A:A,A900))-(Y900+X900))/400)+1)*O900)))</f>
        <v>343.15183698470531</v>
      </c>
      <c r="AA900" s="18">
        <f t="shared" ref="AA900:AA963" si="134">Z900-Y900</f>
        <v>8.8519376887011276</v>
      </c>
      <c r="AB900" t="e">
        <f>VLOOKUP($A900,Events!$B:$I,4,FALSE)</f>
        <v>#N/A</v>
      </c>
      <c r="AC900" t="e">
        <f>VLOOKUP($A900,Events!$B:$I,5,FALSE)</f>
        <v>#N/A</v>
      </c>
      <c r="AD900" t="e">
        <f>VLOOKUP($A900,Events!$B:$I,6,FALSE)</f>
        <v>#N/A</v>
      </c>
      <c r="AE900" t="e">
        <f>VLOOKUP($A900,Events!$B:$I,7,FALSE)</f>
        <v>#N/A</v>
      </c>
      <c r="AF900" t="e">
        <f>VLOOKUP($A900,Events!$B:$I,8,FALSE)</f>
        <v>#N/A</v>
      </c>
    </row>
    <row r="901" spans="1:32" ht="15" customHeight="1" x14ac:dyDescent="0.3">
      <c r="A901" s="2" t="s">
        <v>25269</v>
      </c>
      <c r="B901" t="s">
        <v>24952</v>
      </c>
      <c r="C901" t="s">
        <v>24190</v>
      </c>
      <c r="D901" s="60" t="s">
        <v>20395</v>
      </c>
      <c r="E901" t="s">
        <v>146</v>
      </c>
      <c r="F901" t="s">
        <v>187</v>
      </c>
      <c r="G901" s="2" t="s">
        <v>25351</v>
      </c>
      <c r="H901" t="s">
        <v>25</v>
      </c>
      <c r="I901" s="1">
        <v>0</v>
      </c>
      <c r="J901" s="1">
        <v>1</v>
      </c>
      <c r="K901" s="1">
        <v>0</v>
      </c>
      <c r="L901" s="1">
        <v>0</v>
      </c>
      <c r="M901" s="1">
        <v>1</v>
      </c>
      <c r="O901" s="1">
        <f t="shared" si="126"/>
        <v>5</v>
      </c>
      <c r="P901" s="1">
        <f t="shared" si="127"/>
        <v>2</v>
      </c>
      <c r="Q901" s="1">
        <f t="shared" si="128"/>
        <v>0</v>
      </c>
      <c r="R901" s="1">
        <f t="shared" si="129"/>
        <v>3</v>
      </c>
      <c r="S901" s="1">
        <f t="shared" si="130"/>
        <v>0</v>
      </c>
      <c r="T901" s="1">
        <f t="shared" si="131"/>
        <v>0</v>
      </c>
      <c r="U901" s="1">
        <f t="shared" si="132"/>
        <v>0</v>
      </c>
      <c r="V901" s="1">
        <f t="shared" si="133"/>
        <v>2</v>
      </c>
      <c r="W901" s="19">
        <f>VLOOKUP(E901,'Win Rate'!B:I,8,FALSE)</f>
        <v>0.48071216617210683</v>
      </c>
      <c r="X901" s="20">
        <f>VLOOKUP(E901,'Win Rate'!B:J,9,FALSE)</f>
        <v>-13.409213657465418</v>
      </c>
      <c r="Y901" s="18" cm="1">
        <f t="array" ref="Y901">IFERROR(INDEX($Z$2:$Z900,SUMPRODUCT(MAX(ROW($D$2:$D900)*($D901=$D$2:$D900))-1)),_xlfn.IFNA(IF(VLOOKUP(D901,'4.2 Elo (Values)'!A:C,3,FALSE)&gt;0,VLOOKUP(Results!D901,'4.2 Elo (Values)'!A:C,3,FALSE),400),400))</f>
        <v>365.39383009606735</v>
      </c>
      <c r="Z901" s="18">
        <f>Y901+(IFERROR(VLOOKUP(D901,'4.2 Elo (Values)'!A:J,10,FALSE),40)*(V901-(1/(10^(((AVERAGEIFS(Y:Y,A:A,A901)+AVERAGEIFS(X:X,A:A,A901))-(Y901+X901))/400)+1)*O901)))</f>
        <v>376.65853698778403</v>
      </c>
      <c r="AA901" s="18">
        <f t="shared" si="134"/>
        <v>11.264706891716685</v>
      </c>
      <c r="AB901" t="e">
        <f>VLOOKUP($A901,Events!$B:$I,4,FALSE)</f>
        <v>#N/A</v>
      </c>
      <c r="AC901" t="e">
        <f>VLOOKUP($A901,Events!$B:$I,5,FALSE)</f>
        <v>#N/A</v>
      </c>
      <c r="AD901" t="e">
        <f>VLOOKUP($A901,Events!$B:$I,6,FALSE)</f>
        <v>#N/A</v>
      </c>
      <c r="AE901" t="e">
        <f>VLOOKUP($A901,Events!$B:$I,7,FALSE)</f>
        <v>#N/A</v>
      </c>
      <c r="AF901" t="e">
        <f>VLOOKUP($A901,Events!$B:$I,8,FALSE)</f>
        <v>#N/A</v>
      </c>
    </row>
    <row r="902" spans="1:32" ht="15" customHeight="1" x14ac:dyDescent="0.3">
      <c r="A902" s="2" t="s">
        <v>25269</v>
      </c>
      <c r="B902" t="s">
        <v>24952</v>
      </c>
      <c r="C902" t="s">
        <v>24190</v>
      </c>
      <c r="D902" s="60" t="s">
        <v>25352</v>
      </c>
      <c r="E902" t="s">
        <v>22</v>
      </c>
      <c r="F902" t="s">
        <v>54</v>
      </c>
      <c r="G902" s="2" t="s">
        <v>25353</v>
      </c>
      <c r="H902" t="s">
        <v>25</v>
      </c>
      <c r="I902" s="1">
        <v>0</v>
      </c>
      <c r="J902" s="1">
        <v>1</v>
      </c>
      <c r="K902" s="1">
        <v>0</v>
      </c>
      <c r="L902" s="1">
        <v>1</v>
      </c>
      <c r="M902" s="1">
        <v>0</v>
      </c>
      <c r="O902" s="1">
        <f t="shared" si="126"/>
        <v>5</v>
      </c>
      <c r="P902" s="1">
        <f t="shared" si="127"/>
        <v>2</v>
      </c>
      <c r="Q902" s="1">
        <f t="shared" si="128"/>
        <v>0</v>
      </c>
      <c r="R902" s="1">
        <f t="shared" si="129"/>
        <v>3</v>
      </c>
      <c r="S902" s="1">
        <f t="shared" si="130"/>
        <v>0</v>
      </c>
      <c r="T902" s="1">
        <f t="shared" si="131"/>
        <v>0</v>
      </c>
      <c r="U902" s="1">
        <f t="shared" si="132"/>
        <v>0</v>
      </c>
      <c r="V902" s="1">
        <f t="shared" si="133"/>
        <v>2</v>
      </c>
      <c r="W902" s="19">
        <f>VLOOKUP(E902,'Win Rate'!B:I,8,FALSE)</f>
        <v>0.5028490028490028</v>
      </c>
      <c r="X902" s="20">
        <f>VLOOKUP(E902,'Win Rate'!B:J,9,FALSE)</f>
        <v>1.9797113714570256</v>
      </c>
      <c r="Y902" s="18" cm="1">
        <f t="array" ref="Y902">IFERROR(INDEX($Z$2:$Z901,SUMPRODUCT(MAX(ROW($D$2:$D901)*($D902=$D$2:$D901))-1)),_xlfn.IFNA(IF(VLOOKUP(D902,'4.2 Elo (Values)'!A:C,3,FALSE)&gt;0,VLOOKUP(Results!D902,'4.2 Elo (Values)'!A:C,3,FALSE),400),400))</f>
        <v>400</v>
      </c>
      <c r="Z902" s="18">
        <f>Y902+(IFERROR(VLOOKUP(D902,'4.2 Elo (Values)'!A:J,10,FALSE),40)*(V902-(1/(10^(((AVERAGEIFS(Y:Y,A:A,A902)+AVERAGEIFS(X:X,A:A,A902))-(Y902+X902))/400)+1)*O902)))</f>
        <v>397.76733105297092</v>
      </c>
      <c r="AA902" s="18">
        <f t="shared" si="134"/>
        <v>-2.232668947029083</v>
      </c>
      <c r="AB902" t="e">
        <f>VLOOKUP($A902,Events!$B:$I,4,FALSE)</f>
        <v>#N/A</v>
      </c>
      <c r="AC902" t="e">
        <f>VLOOKUP($A902,Events!$B:$I,5,FALSE)</f>
        <v>#N/A</v>
      </c>
      <c r="AD902" t="e">
        <f>VLOOKUP($A902,Events!$B:$I,6,FALSE)</f>
        <v>#N/A</v>
      </c>
      <c r="AE902" t="e">
        <f>VLOOKUP($A902,Events!$B:$I,7,FALSE)</f>
        <v>#N/A</v>
      </c>
      <c r="AF902" t="e">
        <f>VLOOKUP($A902,Events!$B:$I,8,FALSE)</f>
        <v>#N/A</v>
      </c>
    </row>
    <row r="903" spans="1:32" ht="15" customHeight="1" x14ac:dyDescent="0.3">
      <c r="A903" s="2" t="s">
        <v>25269</v>
      </c>
      <c r="B903" t="s">
        <v>24952</v>
      </c>
      <c r="C903" t="s">
        <v>24190</v>
      </c>
      <c r="D903" s="60" t="s">
        <v>17261</v>
      </c>
      <c r="E903" t="s">
        <v>121</v>
      </c>
      <c r="F903" t="s">
        <v>474</v>
      </c>
      <c r="G903" s="2" t="s">
        <v>25354</v>
      </c>
      <c r="H903" t="s">
        <v>25</v>
      </c>
      <c r="I903" s="1">
        <v>1</v>
      </c>
      <c r="J903" s="1">
        <v>0</v>
      </c>
      <c r="K903" s="1">
        <v>1</v>
      </c>
      <c r="L903" s="1">
        <v>0</v>
      </c>
      <c r="M903" s="1">
        <v>0</v>
      </c>
      <c r="O903" s="1">
        <f t="shared" si="126"/>
        <v>5</v>
      </c>
      <c r="P903" s="1">
        <f t="shared" si="127"/>
        <v>2</v>
      </c>
      <c r="Q903" s="1">
        <f t="shared" si="128"/>
        <v>0</v>
      </c>
      <c r="R903" s="1">
        <f t="shared" si="129"/>
        <v>3</v>
      </c>
      <c r="S903" s="1">
        <f t="shared" si="130"/>
        <v>0</v>
      </c>
      <c r="T903" s="1">
        <f t="shared" si="131"/>
        <v>0</v>
      </c>
      <c r="U903" s="1">
        <f t="shared" si="132"/>
        <v>0</v>
      </c>
      <c r="V903" s="1">
        <f t="shared" si="133"/>
        <v>2</v>
      </c>
      <c r="W903" s="19">
        <f>VLOOKUP(E903,'Win Rate'!B:I,8,FALSE)</f>
        <v>0.60373443983402486</v>
      </c>
      <c r="X903" s="20">
        <f>VLOOKUP(E903,'Win Rate'!B:J,9,FALSE)</f>
        <v>73.143848695271856</v>
      </c>
      <c r="Y903" s="18" cm="1">
        <f t="array" ref="Y903">IFERROR(INDEX($Z$2:$Z902,SUMPRODUCT(MAX(ROW($D$2:$D902)*($D903=$D$2:$D902))-1)),_xlfn.IFNA(IF(VLOOKUP(D903,'4.2 Elo (Values)'!A:C,3,FALSE)&gt;0,VLOOKUP(Results!D903,'4.2 Elo (Values)'!A:C,3,FALSE),400),400))</f>
        <v>374.50675837183155</v>
      </c>
      <c r="Z903" s="18">
        <f>Y903+(IFERROR(VLOOKUP(D903,'4.2 Elo (Values)'!A:J,10,FALSE),40)*(V903-(1/(10^(((AVERAGEIFS(Y:Y,A:A,A903)+AVERAGEIFS(X:X,A:A,A903))-(Y903+X903))/400)+1)*O903)))</f>
        <v>359.31581803834558</v>
      </c>
      <c r="AA903" s="18">
        <f t="shared" si="134"/>
        <v>-15.190940333485969</v>
      </c>
      <c r="AB903" t="e">
        <f>VLOOKUP($A903,Events!$B:$I,4,FALSE)</f>
        <v>#N/A</v>
      </c>
      <c r="AC903" t="e">
        <f>VLOOKUP($A903,Events!$B:$I,5,FALSE)</f>
        <v>#N/A</v>
      </c>
      <c r="AD903" t="e">
        <f>VLOOKUP($A903,Events!$B:$I,6,FALSE)</f>
        <v>#N/A</v>
      </c>
      <c r="AE903" t="e">
        <f>VLOOKUP($A903,Events!$B:$I,7,FALSE)</f>
        <v>#N/A</v>
      </c>
      <c r="AF903" t="e">
        <f>VLOOKUP($A903,Events!$B:$I,8,FALSE)</f>
        <v>#N/A</v>
      </c>
    </row>
    <row r="904" spans="1:32" ht="15" customHeight="1" x14ac:dyDescent="0.3">
      <c r="A904" s="2" t="s">
        <v>25269</v>
      </c>
      <c r="B904" t="s">
        <v>24952</v>
      </c>
      <c r="C904" t="s">
        <v>24190</v>
      </c>
      <c r="D904" s="60" t="s">
        <v>25355</v>
      </c>
      <c r="E904" t="s">
        <v>27</v>
      </c>
      <c r="F904" t="s">
        <v>125</v>
      </c>
      <c r="G904" s="2" t="s">
        <v>25356</v>
      </c>
      <c r="H904" t="s">
        <v>25</v>
      </c>
      <c r="I904" s="1">
        <v>0</v>
      </c>
      <c r="J904" s="1">
        <v>1</v>
      </c>
      <c r="K904" s="1">
        <v>0</v>
      </c>
      <c r="L904" s="1">
        <v>1</v>
      </c>
      <c r="M904" s="1">
        <v>0</v>
      </c>
      <c r="O904" s="1">
        <f t="shared" si="126"/>
        <v>5</v>
      </c>
      <c r="P904" s="1">
        <f t="shared" si="127"/>
        <v>2</v>
      </c>
      <c r="Q904" s="1">
        <f t="shared" si="128"/>
        <v>0</v>
      </c>
      <c r="R904" s="1">
        <f t="shared" si="129"/>
        <v>3</v>
      </c>
      <c r="S904" s="1">
        <f t="shared" si="130"/>
        <v>0</v>
      </c>
      <c r="T904" s="1">
        <f t="shared" si="131"/>
        <v>0</v>
      </c>
      <c r="U904" s="1">
        <f t="shared" si="132"/>
        <v>0</v>
      </c>
      <c r="V904" s="1">
        <f t="shared" si="133"/>
        <v>2</v>
      </c>
      <c r="W904" s="19">
        <f>VLOOKUP(E904,'Win Rate'!B:I,8,FALSE)</f>
        <v>0.43775100401606426</v>
      </c>
      <c r="X904" s="20">
        <f>VLOOKUP(E904,'Win Rate'!B:J,9,FALSE)</f>
        <v>-43.480615095045756</v>
      </c>
      <c r="Y904" s="18" cm="1">
        <f t="array" ref="Y904">IFERROR(INDEX($Z$2:$Z903,SUMPRODUCT(MAX(ROW($D$2:$D903)*($D904=$D$2:$D903))-1)),_xlfn.IFNA(IF(VLOOKUP(D904,'4.2 Elo (Values)'!A:C,3,FALSE)&gt;0,VLOOKUP(Results!D904,'4.2 Elo (Values)'!A:C,3,FALSE),400),400))</f>
        <v>400</v>
      </c>
      <c r="Z904" s="18">
        <f>Y904+(IFERROR(VLOOKUP(D904,'4.2 Elo (Values)'!A:J,10,FALSE),40)*(V904-(1/(10^(((AVERAGEIFS(Y:Y,A:A,A904)+AVERAGEIFS(X:X,A:A,A904))-(Y904+X904))/400)+1)*O904)))</f>
        <v>410.08231981753858</v>
      </c>
      <c r="AA904" s="18">
        <f t="shared" si="134"/>
        <v>10.082319817538576</v>
      </c>
      <c r="AB904" t="e">
        <f>VLOOKUP($A904,Events!$B:$I,4,FALSE)</f>
        <v>#N/A</v>
      </c>
      <c r="AC904" t="e">
        <f>VLOOKUP($A904,Events!$B:$I,5,FALSE)</f>
        <v>#N/A</v>
      </c>
      <c r="AD904" t="e">
        <f>VLOOKUP($A904,Events!$B:$I,6,FALSE)</f>
        <v>#N/A</v>
      </c>
      <c r="AE904" t="e">
        <f>VLOOKUP($A904,Events!$B:$I,7,FALSE)</f>
        <v>#N/A</v>
      </c>
      <c r="AF904" t="e">
        <f>VLOOKUP($A904,Events!$B:$I,8,FALSE)</f>
        <v>#N/A</v>
      </c>
    </row>
    <row r="905" spans="1:32" ht="15" customHeight="1" x14ac:dyDescent="0.3">
      <c r="A905" s="2" t="s">
        <v>25269</v>
      </c>
      <c r="B905" t="s">
        <v>24952</v>
      </c>
      <c r="C905" t="s">
        <v>24190</v>
      </c>
      <c r="D905" s="60" t="s">
        <v>310</v>
      </c>
      <c r="E905" t="s">
        <v>479</v>
      </c>
      <c r="F905" t="s">
        <v>184</v>
      </c>
      <c r="G905" s="2" t="s">
        <v>25357</v>
      </c>
      <c r="H905" t="s">
        <v>25</v>
      </c>
      <c r="I905" s="1">
        <v>0</v>
      </c>
      <c r="J905" s="1">
        <v>0</v>
      </c>
      <c r="K905" s="1">
        <v>1</v>
      </c>
      <c r="L905" s="1">
        <v>0</v>
      </c>
      <c r="M905" s="1">
        <v>1</v>
      </c>
      <c r="O905" s="1">
        <f t="shared" si="126"/>
        <v>5</v>
      </c>
      <c r="P905" s="1">
        <f t="shared" si="127"/>
        <v>2</v>
      </c>
      <c r="Q905" s="1">
        <f t="shared" si="128"/>
        <v>0</v>
      </c>
      <c r="R905" s="1">
        <f t="shared" si="129"/>
        <v>3</v>
      </c>
      <c r="S905" s="1">
        <f t="shared" si="130"/>
        <v>0</v>
      </c>
      <c r="T905" s="1">
        <f t="shared" si="131"/>
        <v>0</v>
      </c>
      <c r="U905" s="1">
        <f t="shared" si="132"/>
        <v>0</v>
      </c>
      <c r="V905" s="1">
        <f t="shared" si="133"/>
        <v>2</v>
      </c>
      <c r="W905" s="19">
        <f>VLOOKUP(E905,'Win Rate'!B:I,8,FALSE)</f>
        <v>0.5723140495867769</v>
      </c>
      <c r="X905" s="20">
        <f>VLOOKUP(E905,'Win Rate'!B:J,9,FALSE)</f>
        <v>50.603769443012347</v>
      </c>
      <c r="Y905" s="18" cm="1">
        <f t="array" ref="Y905">IFERROR(INDEX($Z$2:$Z904,SUMPRODUCT(MAX(ROW($D$2:$D904)*($D905=$D$2:$D904))-1)),_xlfn.IFNA(IF(VLOOKUP(D905,'4.2 Elo (Values)'!A:C,3,FALSE)&gt;0,VLOOKUP(Results!D905,'4.2 Elo (Values)'!A:C,3,FALSE),400),400))</f>
        <v>600.1115755309952</v>
      </c>
      <c r="Z905" s="18">
        <f>Y905+(IFERROR(VLOOKUP(D905,'4.2 Elo (Values)'!A:J,10,FALSE),40)*(V905-(1/(10^(((AVERAGEIFS(Y:Y,A:A,A905)+AVERAGEIFS(X:X,A:A,A905))-(Y905+X905))/400)+1)*O905)))</f>
        <v>565.60096725562664</v>
      </c>
      <c r="AA905" s="18">
        <f t="shared" si="134"/>
        <v>-34.510608275368554</v>
      </c>
      <c r="AB905" t="e">
        <f>VLOOKUP($A905,Events!$B:$I,4,FALSE)</f>
        <v>#N/A</v>
      </c>
      <c r="AC905" t="e">
        <f>VLOOKUP($A905,Events!$B:$I,5,FALSE)</f>
        <v>#N/A</v>
      </c>
      <c r="AD905" t="e">
        <f>VLOOKUP($A905,Events!$B:$I,6,FALSE)</f>
        <v>#N/A</v>
      </c>
      <c r="AE905" t="e">
        <f>VLOOKUP($A905,Events!$B:$I,7,FALSE)</f>
        <v>#N/A</v>
      </c>
      <c r="AF905" t="e">
        <f>VLOOKUP($A905,Events!$B:$I,8,FALSE)</f>
        <v>#N/A</v>
      </c>
    </row>
    <row r="906" spans="1:32" ht="15" customHeight="1" x14ac:dyDescent="0.3">
      <c r="A906" s="2" t="s">
        <v>25269</v>
      </c>
      <c r="B906" t="s">
        <v>24952</v>
      </c>
      <c r="C906" t="s">
        <v>24190</v>
      </c>
      <c r="D906" s="60" t="s">
        <v>25358</v>
      </c>
      <c r="E906" t="s">
        <v>45</v>
      </c>
      <c r="F906" t="s">
        <v>24209</v>
      </c>
      <c r="G906" s="2" t="s">
        <v>25359</v>
      </c>
      <c r="H906" t="s">
        <v>25</v>
      </c>
      <c r="I906" s="1">
        <v>0</v>
      </c>
      <c r="J906" s="1">
        <v>0</v>
      </c>
      <c r="K906" s="1">
        <v>1</v>
      </c>
      <c r="L906" s="1">
        <v>1</v>
      </c>
      <c r="M906" s="1">
        <v>0</v>
      </c>
      <c r="O906" s="1">
        <f t="shared" si="126"/>
        <v>5</v>
      </c>
      <c r="P906" s="1">
        <f t="shared" si="127"/>
        <v>2</v>
      </c>
      <c r="Q906" s="1">
        <f t="shared" si="128"/>
        <v>0</v>
      </c>
      <c r="R906" s="1">
        <f t="shared" si="129"/>
        <v>3</v>
      </c>
      <c r="S906" s="1">
        <f t="shared" si="130"/>
        <v>0</v>
      </c>
      <c r="T906" s="1">
        <f t="shared" si="131"/>
        <v>0</v>
      </c>
      <c r="U906" s="1">
        <f t="shared" si="132"/>
        <v>0</v>
      </c>
      <c r="V906" s="1">
        <f t="shared" si="133"/>
        <v>2</v>
      </c>
      <c r="W906" s="19">
        <f>VLOOKUP(E906,'Win Rate'!B:I,8,FALSE)</f>
        <v>0.42152466367713004</v>
      </c>
      <c r="X906" s="20">
        <f>VLOOKUP(E906,'Win Rate'!B:J,9,FALSE)</f>
        <v>-54.98474267982013</v>
      </c>
      <c r="Y906" s="18" cm="1">
        <f t="array" ref="Y906">IFERROR(INDEX($Z$2:$Z905,SUMPRODUCT(MAX(ROW($D$2:$D905)*($D906=$D$2:$D905))-1)),_xlfn.IFNA(IF(VLOOKUP(D906,'4.2 Elo (Values)'!A:C,3,FALSE)&gt;0,VLOOKUP(Results!D906,'4.2 Elo (Values)'!A:C,3,FALSE),400),400))</f>
        <v>400</v>
      </c>
      <c r="Z906" s="18">
        <f>Y906+(IFERROR(VLOOKUP(D906,'4.2 Elo (Values)'!A:J,10,FALSE),40)*(V906-(1/(10^(((AVERAGEIFS(Y:Y,A:A,A906)+AVERAGEIFS(X:X,A:A,A906))-(Y906+X906))/400)+1)*O906)))</f>
        <v>413.06305285073717</v>
      </c>
      <c r="AA906" s="18">
        <f t="shared" si="134"/>
        <v>13.063052850737165</v>
      </c>
      <c r="AB906" t="e">
        <f>VLOOKUP($A906,Events!$B:$I,4,FALSE)</f>
        <v>#N/A</v>
      </c>
      <c r="AC906" t="e">
        <f>VLOOKUP($A906,Events!$B:$I,5,FALSE)</f>
        <v>#N/A</v>
      </c>
      <c r="AD906" t="e">
        <f>VLOOKUP($A906,Events!$B:$I,6,FALSE)</f>
        <v>#N/A</v>
      </c>
      <c r="AE906" t="e">
        <f>VLOOKUP($A906,Events!$B:$I,7,FALSE)</f>
        <v>#N/A</v>
      </c>
      <c r="AF906" t="e">
        <f>VLOOKUP($A906,Events!$B:$I,8,FALSE)</f>
        <v>#N/A</v>
      </c>
    </row>
    <row r="907" spans="1:32" ht="15" customHeight="1" x14ac:dyDescent="0.3">
      <c r="A907" s="2" t="s">
        <v>25269</v>
      </c>
      <c r="B907" t="s">
        <v>24952</v>
      </c>
      <c r="C907" t="s">
        <v>24190</v>
      </c>
      <c r="D907" s="60" t="s">
        <v>25360</v>
      </c>
      <c r="E907" t="s">
        <v>103</v>
      </c>
      <c r="F907" t="s">
        <v>24206</v>
      </c>
      <c r="G907" s="2" t="s">
        <v>25361</v>
      </c>
      <c r="H907" t="s">
        <v>25</v>
      </c>
      <c r="I907" s="1">
        <v>0</v>
      </c>
      <c r="J907" s="1">
        <v>0</v>
      </c>
      <c r="K907" s="1">
        <v>0</v>
      </c>
      <c r="L907" s="1">
        <v>0.5</v>
      </c>
      <c r="M907" s="1">
        <v>1</v>
      </c>
      <c r="O907" s="1">
        <f t="shared" si="126"/>
        <v>5</v>
      </c>
      <c r="P907" s="1">
        <f t="shared" si="127"/>
        <v>1</v>
      </c>
      <c r="Q907" s="1">
        <f t="shared" si="128"/>
        <v>1</v>
      </c>
      <c r="R907" s="1">
        <f t="shared" si="129"/>
        <v>3</v>
      </c>
      <c r="S907" s="1">
        <f t="shared" si="130"/>
        <v>0</v>
      </c>
      <c r="T907" s="1">
        <f t="shared" si="131"/>
        <v>0</v>
      </c>
      <c r="U907" s="1">
        <f t="shared" si="132"/>
        <v>0</v>
      </c>
      <c r="V907" s="1">
        <f t="shared" si="133"/>
        <v>1.5</v>
      </c>
      <c r="W907" s="19">
        <f>VLOOKUP(E907,'Win Rate'!B:I,8,FALSE)</f>
        <v>0.59113300492610843</v>
      </c>
      <c r="X907" s="20">
        <f>VLOOKUP(E907,'Win Rate'!B:J,9,FALSE)</f>
        <v>64.041261468620419</v>
      </c>
      <c r="Y907" s="18" cm="1">
        <f t="array" ref="Y907">IFERROR(INDEX($Z$2:$Z906,SUMPRODUCT(MAX(ROW($D$2:$D906)*($D907=$D$2:$D906))-1)),_xlfn.IFNA(IF(VLOOKUP(D907,'4.2 Elo (Values)'!A:C,3,FALSE)&gt;0,VLOOKUP(Results!D907,'4.2 Elo (Values)'!A:C,3,FALSE),400),400))</f>
        <v>400</v>
      </c>
      <c r="Z907" s="18">
        <f>Y907+(IFERROR(VLOOKUP(D907,'4.2 Elo (Values)'!A:J,10,FALSE),40)*(V907-(1/(10^(((AVERAGEIFS(Y:Y,A:A,A907)+AVERAGEIFS(X:X,A:A,A907))-(Y907+X907))/400)+1)*O907)))</f>
        <v>360.09516254237997</v>
      </c>
      <c r="AA907" s="18">
        <f t="shared" si="134"/>
        <v>-39.904837457620033</v>
      </c>
      <c r="AB907" t="e">
        <f>VLOOKUP($A907,Events!$B:$I,4,FALSE)</f>
        <v>#N/A</v>
      </c>
      <c r="AC907" t="e">
        <f>VLOOKUP($A907,Events!$B:$I,5,FALSE)</f>
        <v>#N/A</v>
      </c>
      <c r="AD907" t="e">
        <f>VLOOKUP($A907,Events!$B:$I,6,FALSE)</f>
        <v>#N/A</v>
      </c>
      <c r="AE907" t="e">
        <f>VLOOKUP($A907,Events!$B:$I,7,FALSE)</f>
        <v>#N/A</v>
      </c>
      <c r="AF907" t="e">
        <f>VLOOKUP($A907,Events!$B:$I,8,FALSE)</f>
        <v>#N/A</v>
      </c>
    </row>
    <row r="908" spans="1:32" ht="15" customHeight="1" x14ac:dyDescent="0.3">
      <c r="A908" s="2" t="s">
        <v>25269</v>
      </c>
      <c r="B908" t="s">
        <v>24952</v>
      </c>
      <c r="C908" t="s">
        <v>24190</v>
      </c>
      <c r="D908" s="60" t="s">
        <v>22571</v>
      </c>
      <c r="E908" t="s">
        <v>22</v>
      </c>
      <c r="F908" t="s">
        <v>23</v>
      </c>
      <c r="G908" s="2" t="s">
        <v>25362</v>
      </c>
      <c r="H908" t="s">
        <v>25</v>
      </c>
      <c r="I908" s="1">
        <v>0.5</v>
      </c>
      <c r="J908" s="1">
        <v>0</v>
      </c>
      <c r="K908" s="1">
        <v>0</v>
      </c>
      <c r="L908" s="1">
        <v>0</v>
      </c>
      <c r="M908" s="1">
        <v>1</v>
      </c>
      <c r="O908" s="1">
        <f t="shared" si="126"/>
        <v>5</v>
      </c>
      <c r="P908" s="1">
        <f t="shared" si="127"/>
        <v>1</v>
      </c>
      <c r="Q908" s="1">
        <f t="shared" si="128"/>
        <v>1</v>
      </c>
      <c r="R908" s="1">
        <f t="shared" si="129"/>
        <v>3</v>
      </c>
      <c r="S908" s="1">
        <f t="shared" si="130"/>
        <v>0</v>
      </c>
      <c r="T908" s="1">
        <f t="shared" si="131"/>
        <v>0</v>
      </c>
      <c r="U908" s="1">
        <f t="shared" si="132"/>
        <v>0</v>
      </c>
      <c r="V908" s="1">
        <f t="shared" si="133"/>
        <v>1.5</v>
      </c>
      <c r="W908" s="19">
        <f>VLOOKUP(E908,'Win Rate'!B:I,8,FALSE)</f>
        <v>0.5028490028490028</v>
      </c>
      <c r="X908" s="20">
        <f>VLOOKUP(E908,'Win Rate'!B:J,9,FALSE)</f>
        <v>1.9797113714570256</v>
      </c>
      <c r="Y908" s="18" cm="1">
        <f t="array" ref="Y908">IFERROR(INDEX($Z$2:$Z907,SUMPRODUCT(MAX(ROW($D$2:$D907)*($D908=$D$2:$D907))-1)),_xlfn.IFNA(IF(VLOOKUP(D908,'4.2 Elo (Values)'!A:C,3,FALSE)&gt;0,VLOOKUP(Results!D908,'4.2 Elo (Values)'!A:C,3,FALSE),400),400))</f>
        <v>317.18206197716984</v>
      </c>
      <c r="Z908" s="18">
        <f>Y908+(IFERROR(VLOOKUP(D908,'4.2 Elo (Values)'!A:J,10,FALSE),40)*(V908-(1/(10^(((AVERAGEIFS(Y:Y,A:A,A908)+AVERAGEIFS(X:X,A:A,A908))-(Y908+X908))/400)+1)*O908)))</f>
        <v>316.70212092607949</v>
      </c>
      <c r="AA908" s="18">
        <f t="shared" si="134"/>
        <v>-0.4799410510903499</v>
      </c>
      <c r="AB908" t="e">
        <f>VLOOKUP($A908,Events!$B:$I,4,FALSE)</f>
        <v>#N/A</v>
      </c>
      <c r="AC908" t="e">
        <f>VLOOKUP($A908,Events!$B:$I,5,FALSE)</f>
        <v>#N/A</v>
      </c>
      <c r="AD908" t="e">
        <f>VLOOKUP($A908,Events!$B:$I,6,FALSE)</f>
        <v>#N/A</v>
      </c>
      <c r="AE908" t="e">
        <f>VLOOKUP($A908,Events!$B:$I,7,FALSE)</f>
        <v>#N/A</v>
      </c>
      <c r="AF908" t="e">
        <f>VLOOKUP($A908,Events!$B:$I,8,FALSE)</f>
        <v>#N/A</v>
      </c>
    </row>
    <row r="909" spans="1:32" ht="15" customHeight="1" x14ac:dyDescent="0.3">
      <c r="A909" s="2" t="s">
        <v>25269</v>
      </c>
      <c r="B909" t="s">
        <v>24952</v>
      </c>
      <c r="C909" t="s">
        <v>24190</v>
      </c>
      <c r="D909" s="60" t="s">
        <v>2380</v>
      </c>
      <c r="E909" t="s">
        <v>87</v>
      </c>
      <c r="F909" t="s">
        <v>161</v>
      </c>
      <c r="G909" s="2" t="s">
        <v>25363</v>
      </c>
      <c r="H909" t="s">
        <v>25</v>
      </c>
      <c r="I909" s="1">
        <v>0</v>
      </c>
      <c r="J909" s="1">
        <v>1</v>
      </c>
      <c r="K909" s="1">
        <v>0</v>
      </c>
      <c r="L909" s="1">
        <v>0</v>
      </c>
      <c r="M909" s="1">
        <v>0</v>
      </c>
      <c r="O909" s="1">
        <f t="shared" si="126"/>
        <v>5</v>
      </c>
      <c r="P909" s="1">
        <f t="shared" si="127"/>
        <v>1</v>
      </c>
      <c r="Q909" s="1">
        <f t="shared" si="128"/>
        <v>0</v>
      </c>
      <c r="R909" s="1">
        <f t="shared" si="129"/>
        <v>4</v>
      </c>
      <c r="S909" s="1">
        <f t="shared" si="130"/>
        <v>0</v>
      </c>
      <c r="T909" s="1">
        <f t="shared" si="131"/>
        <v>0</v>
      </c>
      <c r="U909" s="1">
        <f t="shared" si="132"/>
        <v>0</v>
      </c>
      <c r="V909" s="1">
        <f t="shared" si="133"/>
        <v>1</v>
      </c>
      <c r="W909" s="19">
        <f>VLOOKUP(E909,'Win Rate'!B:I,8,FALSE)</f>
        <v>0.51546391752577314</v>
      </c>
      <c r="X909" s="20">
        <f>VLOOKUP(E909,'Win Rate'!B:J,9,FALSE)</f>
        <v>10.748858560120498</v>
      </c>
      <c r="Y909" s="18" cm="1">
        <f t="array" ref="Y909">IFERROR(INDEX($Z$2:$Z908,SUMPRODUCT(MAX(ROW($D$2:$D908)*($D909=$D$2:$D908))-1)),_xlfn.IFNA(IF(VLOOKUP(D909,'4.2 Elo (Values)'!A:C,3,FALSE)&gt;0,VLOOKUP(Results!D909,'4.2 Elo (Values)'!A:C,3,FALSE),400),400))</f>
        <v>495.20590142493575</v>
      </c>
      <c r="Z909" s="18">
        <f>Y909+(IFERROR(VLOOKUP(D909,'4.2 Elo (Values)'!A:J,10,FALSE),40)*(V909-(1/(10^(((AVERAGEIFS(Y:Y,A:A,A909)+AVERAGEIFS(X:X,A:A,A909))-(Y909+X909))/400)+1)*O909)))</f>
        <v>423.29421158994683</v>
      </c>
      <c r="AA909" s="18">
        <f t="shared" si="134"/>
        <v>-71.91168983498892</v>
      </c>
      <c r="AB909" t="e">
        <f>VLOOKUP($A909,Events!$B:$I,4,FALSE)</f>
        <v>#N/A</v>
      </c>
      <c r="AC909" t="e">
        <f>VLOOKUP($A909,Events!$B:$I,5,FALSE)</f>
        <v>#N/A</v>
      </c>
      <c r="AD909" t="e">
        <f>VLOOKUP($A909,Events!$B:$I,6,FALSE)</f>
        <v>#N/A</v>
      </c>
      <c r="AE909" t="e">
        <f>VLOOKUP($A909,Events!$B:$I,7,FALSE)</f>
        <v>#N/A</v>
      </c>
      <c r="AF909" t="e">
        <f>VLOOKUP($A909,Events!$B:$I,8,FALSE)</f>
        <v>#N/A</v>
      </c>
    </row>
    <row r="910" spans="1:32" ht="15" customHeight="1" x14ac:dyDescent="0.3">
      <c r="A910" s="2" t="s">
        <v>25269</v>
      </c>
      <c r="B910" t="s">
        <v>24952</v>
      </c>
      <c r="C910" t="s">
        <v>24190</v>
      </c>
      <c r="D910" s="60" t="s">
        <v>21662</v>
      </c>
      <c r="E910" s="60" t="s">
        <v>121</v>
      </c>
      <c r="F910" s="60" t="s">
        <v>24207</v>
      </c>
      <c r="G910" s="2" t="s">
        <v>25364</v>
      </c>
      <c r="H910" t="s">
        <v>25</v>
      </c>
      <c r="I910" s="1">
        <v>0</v>
      </c>
      <c r="J910" s="1">
        <v>0</v>
      </c>
      <c r="K910" s="1">
        <v>0</v>
      </c>
      <c r="L910" s="1">
        <v>1</v>
      </c>
      <c r="M910" s="1">
        <v>0</v>
      </c>
      <c r="O910" s="1">
        <f t="shared" si="126"/>
        <v>5</v>
      </c>
      <c r="P910" s="1">
        <f t="shared" si="127"/>
        <v>1</v>
      </c>
      <c r="Q910" s="1">
        <f t="shared" si="128"/>
        <v>0</v>
      </c>
      <c r="R910" s="1">
        <f t="shared" si="129"/>
        <v>4</v>
      </c>
      <c r="S910" s="1">
        <f t="shared" si="130"/>
        <v>0</v>
      </c>
      <c r="T910" s="1">
        <f t="shared" si="131"/>
        <v>0</v>
      </c>
      <c r="U910" s="1">
        <f t="shared" si="132"/>
        <v>0</v>
      </c>
      <c r="V910" s="1">
        <f t="shared" si="133"/>
        <v>1</v>
      </c>
      <c r="W910" s="19">
        <f>VLOOKUP(E910,'Win Rate'!B:I,8,FALSE)</f>
        <v>0.60373443983402486</v>
      </c>
      <c r="X910" s="20">
        <f>VLOOKUP(E910,'Win Rate'!B:J,9,FALSE)</f>
        <v>73.143848695271856</v>
      </c>
      <c r="Y910" s="18" cm="1">
        <f t="array" ref="Y910">IFERROR(INDEX($Z$2:$Z909,SUMPRODUCT(MAX(ROW($D$2:$D909)*($D910=$D$2:$D909))-1)),_xlfn.IFNA(IF(VLOOKUP(D910,'4.2 Elo (Values)'!A:C,3,FALSE)&gt;0,VLOOKUP(Results!D910,'4.2 Elo (Values)'!A:C,3,FALSE),400),400))</f>
        <v>347.57298444427539</v>
      </c>
      <c r="Z910" s="18">
        <f>Y910+(IFERROR(VLOOKUP(D910,'4.2 Elo (Values)'!A:J,10,FALSE),40)*(V910-(1/(10^(((AVERAGEIFS(Y:Y,A:A,A910)+AVERAGEIFS(X:X,A:A,A910))-(Y910+X910))/400)+1)*O910)))</f>
        <v>323.82259759002659</v>
      </c>
      <c r="AA910" s="18">
        <f t="shared" si="134"/>
        <v>-23.750386854248802</v>
      </c>
      <c r="AB910" t="e">
        <f>VLOOKUP($A910,Events!$B:$I,4,FALSE)</f>
        <v>#N/A</v>
      </c>
      <c r="AC910" t="e">
        <f>VLOOKUP($A910,Events!$B:$I,5,FALSE)</f>
        <v>#N/A</v>
      </c>
      <c r="AD910" t="e">
        <f>VLOOKUP($A910,Events!$B:$I,6,FALSE)</f>
        <v>#N/A</v>
      </c>
      <c r="AE910" t="e">
        <f>VLOOKUP($A910,Events!$B:$I,7,FALSE)</f>
        <v>#N/A</v>
      </c>
      <c r="AF910" t="e">
        <f>VLOOKUP($A910,Events!$B:$I,8,FALSE)</f>
        <v>#N/A</v>
      </c>
    </row>
    <row r="911" spans="1:32" ht="15" customHeight="1" x14ac:dyDescent="0.3">
      <c r="A911" s="2" t="s">
        <v>25269</v>
      </c>
      <c r="B911" t="s">
        <v>24952</v>
      </c>
      <c r="C911" t="s">
        <v>24190</v>
      </c>
      <c r="D911" s="60" t="s">
        <v>2505</v>
      </c>
      <c r="E911" s="60" t="s">
        <v>49</v>
      </c>
      <c r="F911" s="60" t="s">
        <v>185</v>
      </c>
      <c r="G911" s="2" t="s">
        <v>25365</v>
      </c>
      <c r="H911" t="s">
        <v>25</v>
      </c>
      <c r="I911" s="1">
        <v>0</v>
      </c>
      <c r="J911" s="1">
        <v>0</v>
      </c>
      <c r="K911" s="1">
        <v>1</v>
      </c>
      <c r="L911" s="1">
        <v>0</v>
      </c>
      <c r="M911" s="1">
        <v>0</v>
      </c>
      <c r="O911" s="1">
        <f t="shared" si="126"/>
        <v>5</v>
      </c>
      <c r="P911" s="1">
        <f t="shared" si="127"/>
        <v>1</v>
      </c>
      <c r="Q911" s="1">
        <f t="shared" si="128"/>
        <v>0</v>
      </c>
      <c r="R911" s="1">
        <f t="shared" si="129"/>
        <v>4</v>
      </c>
      <c r="S911" s="1">
        <f t="shared" si="130"/>
        <v>0</v>
      </c>
      <c r="T911" s="1">
        <f t="shared" si="131"/>
        <v>0</v>
      </c>
      <c r="U911" s="1">
        <f t="shared" si="132"/>
        <v>0</v>
      </c>
      <c r="V911" s="1">
        <f t="shared" si="133"/>
        <v>1</v>
      </c>
      <c r="W911" s="19">
        <f>VLOOKUP(E911,'Win Rate'!B:I,8,FALSE)</f>
        <v>0.45549738219895286</v>
      </c>
      <c r="X911" s="20">
        <f>VLOOKUP(E911,'Win Rate'!B:J,9,FALSE)</f>
        <v>-31.005634672064751</v>
      </c>
      <c r="Y911" s="18" cm="1">
        <f t="array" ref="Y911">IFERROR(INDEX($Z$2:$Z910,SUMPRODUCT(MAX(ROW($D$2:$D910)*($D911=$D$2:$D910))-1)),_xlfn.IFNA(IF(VLOOKUP(D911,'4.2 Elo (Values)'!A:C,3,FALSE)&gt;0,VLOOKUP(Results!D911,'4.2 Elo (Values)'!A:C,3,FALSE),400),400))</f>
        <v>450.820842303777</v>
      </c>
      <c r="Z911" s="18">
        <f>Y911+(IFERROR(VLOOKUP(D911,'4.2 Elo (Values)'!A:J,10,FALSE),40)*(V911-(1/(10^(((AVERAGEIFS(Y:Y,A:A,A911)+AVERAGEIFS(X:X,A:A,A911))-(Y911+X911))/400)+1)*O911)))</f>
        <v>427.19814092635738</v>
      </c>
      <c r="AA911" s="18">
        <f t="shared" si="134"/>
        <v>-23.622701377419617</v>
      </c>
      <c r="AB911" t="e">
        <f>VLOOKUP($A911,Events!$B:$I,4,FALSE)</f>
        <v>#N/A</v>
      </c>
      <c r="AC911" t="e">
        <f>VLOOKUP($A911,Events!$B:$I,5,FALSE)</f>
        <v>#N/A</v>
      </c>
      <c r="AD911" t="e">
        <f>VLOOKUP($A911,Events!$B:$I,6,FALSE)</f>
        <v>#N/A</v>
      </c>
      <c r="AE911" t="e">
        <f>VLOOKUP($A911,Events!$B:$I,7,FALSE)</f>
        <v>#N/A</v>
      </c>
      <c r="AF911" t="e">
        <f>VLOOKUP($A911,Events!$B:$I,8,FALSE)</f>
        <v>#N/A</v>
      </c>
    </row>
    <row r="912" spans="1:32" ht="15" customHeight="1" x14ac:dyDescent="0.3">
      <c r="A912" s="2" t="s">
        <v>25269</v>
      </c>
      <c r="B912" t="s">
        <v>24952</v>
      </c>
      <c r="C912" t="s">
        <v>24190</v>
      </c>
      <c r="D912" s="60" t="s">
        <v>22512</v>
      </c>
      <c r="E912" s="60" t="s">
        <v>42</v>
      </c>
      <c r="F912" s="60" t="s">
        <v>43</v>
      </c>
      <c r="G912" s="2" t="s">
        <v>25366</v>
      </c>
      <c r="H912" t="s">
        <v>25</v>
      </c>
      <c r="I912" s="1">
        <v>0</v>
      </c>
      <c r="J912" s="1">
        <v>0</v>
      </c>
      <c r="K912" s="1">
        <v>1</v>
      </c>
      <c r="L912" s="1">
        <v>0</v>
      </c>
      <c r="M912" s="1">
        <v>0</v>
      </c>
      <c r="O912" s="1">
        <f t="shared" si="126"/>
        <v>5</v>
      </c>
      <c r="P912" s="1">
        <f t="shared" si="127"/>
        <v>1</v>
      </c>
      <c r="Q912" s="1">
        <f t="shared" si="128"/>
        <v>0</v>
      </c>
      <c r="R912" s="1">
        <f t="shared" si="129"/>
        <v>4</v>
      </c>
      <c r="S912" s="1">
        <f t="shared" si="130"/>
        <v>0</v>
      </c>
      <c r="T912" s="1">
        <f t="shared" si="131"/>
        <v>0</v>
      </c>
      <c r="U912" s="1">
        <f t="shared" si="132"/>
        <v>0</v>
      </c>
      <c r="V912" s="1">
        <f t="shared" si="133"/>
        <v>1</v>
      </c>
      <c r="W912" s="19">
        <f>VLOOKUP(E912,'Win Rate'!B:I,8,FALSE)</f>
        <v>0.47570850202429149</v>
      </c>
      <c r="X912" s="20">
        <f>VLOOKUP(E912,'Win Rate'!B:J,9,FALSE)</f>
        <v>-16.89276072380623</v>
      </c>
      <c r="Y912" s="18" cm="1">
        <f t="array" ref="Y912">IFERROR(INDEX($Z$2:$Z911,SUMPRODUCT(MAX(ROW($D$2:$D911)*($D912=$D$2:$D911))-1)),_xlfn.IFNA(IF(VLOOKUP(D912,'4.2 Elo (Values)'!A:C,3,FALSE)&gt;0,VLOOKUP(Results!D912,'4.2 Elo (Values)'!A:C,3,FALSE),400),400))</f>
        <v>320.53783827385092</v>
      </c>
      <c r="Z912" s="18">
        <f>Y912+(IFERROR(VLOOKUP(D912,'4.2 Elo (Values)'!A:J,10,FALSE),40)*(V912-(1/(10^(((AVERAGEIFS(Y:Y,A:A,A912)+AVERAGEIFS(X:X,A:A,A912))-(Y912+X912))/400)+1)*O912)))</f>
        <v>303.75865749310981</v>
      </c>
      <c r="AA912" s="18">
        <f t="shared" si="134"/>
        <v>-16.779180780741115</v>
      </c>
      <c r="AB912" t="e">
        <f>VLOOKUP($A912,Events!$B:$I,4,FALSE)</f>
        <v>#N/A</v>
      </c>
      <c r="AC912" t="e">
        <f>VLOOKUP($A912,Events!$B:$I,5,FALSE)</f>
        <v>#N/A</v>
      </c>
      <c r="AD912" t="e">
        <f>VLOOKUP($A912,Events!$B:$I,6,FALSE)</f>
        <v>#N/A</v>
      </c>
      <c r="AE912" t="e">
        <f>VLOOKUP($A912,Events!$B:$I,7,FALSE)</f>
        <v>#N/A</v>
      </c>
      <c r="AF912" t="e">
        <f>VLOOKUP($A912,Events!$B:$I,8,FALSE)</f>
        <v>#N/A</v>
      </c>
    </row>
    <row r="913" spans="1:32" ht="15" customHeight="1" x14ac:dyDescent="0.3">
      <c r="A913" s="2" t="s">
        <v>25269</v>
      </c>
      <c r="B913" t="s">
        <v>24952</v>
      </c>
      <c r="C913" t="s">
        <v>24190</v>
      </c>
      <c r="D913" s="60" t="s">
        <v>25367</v>
      </c>
      <c r="E913" s="60" t="s">
        <v>45</v>
      </c>
      <c r="F913" s="60" t="s">
        <v>24209</v>
      </c>
      <c r="G913" s="2" t="s">
        <v>25368</v>
      </c>
      <c r="H913" t="s">
        <v>25</v>
      </c>
      <c r="I913" s="1">
        <v>0</v>
      </c>
      <c r="J913" s="1">
        <v>0</v>
      </c>
      <c r="K913" s="1">
        <v>0</v>
      </c>
      <c r="L913" s="1">
        <v>0</v>
      </c>
      <c r="M913" s="1">
        <v>1</v>
      </c>
      <c r="O913" s="1">
        <f t="shared" si="126"/>
        <v>5</v>
      </c>
      <c r="P913" s="1">
        <f t="shared" si="127"/>
        <v>1</v>
      </c>
      <c r="Q913" s="1">
        <f t="shared" si="128"/>
        <v>0</v>
      </c>
      <c r="R913" s="1">
        <f t="shared" si="129"/>
        <v>4</v>
      </c>
      <c r="S913" s="1">
        <f t="shared" si="130"/>
        <v>0</v>
      </c>
      <c r="T913" s="1">
        <f t="shared" si="131"/>
        <v>0</v>
      </c>
      <c r="U913" s="1">
        <f t="shared" si="132"/>
        <v>0</v>
      </c>
      <c r="V913" s="1">
        <f t="shared" si="133"/>
        <v>1</v>
      </c>
      <c r="W913" s="19">
        <f>VLOOKUP(E913,'Win Rate'!B:I,8,FALSE)</f>
        <v>0.42152466367713004</v>
      </c>
      <c r="X913" s="20">
        <f>VLOOKUP(E913,'Win Rate'!B:J,9,FALSE)</f>
        <v>-54.98474267982013</v>
      </c>
      <c r="Y913" s="18" cm="1">
        <f t="array" ref="Y913">IFERROR(INDEX($Z$2:$Z912,SUMPRODUCT(MAX(ROW($D$2:$D912)*($D913=$D$2:$D912))-1)),_xlfn.IFNA(IF(VLOOKUP(D913,'4.2 Elo (Values)'!A:C,3,FALSE)&gt;0,VLOOKUP(Results!D913,'4.2 Elo (Values)'!A:C,3,FALSE),400),400))</f>
        <v>400</v>
      </c>
      <c r="Z913" s="18">
        <f>Y913+(IFERROR(VLOOKUP(D913,'4.2 Elo (Values)'!A:J,10,FALSE),40)*(V913-(1/(10^(((AVERAGEIFS(Y:Y,A:A,A913)+AVERAGEIFS(X:X,A:A,A913))-(Y913+X913))/400)+1)*O913)))</f>
        <v>373.06305285073717</v>
      </c>
      <c r="AA913" s="18">
        <f t="shared" si="134"/>
        <v>-26.936947149262835</v>
      </c>
      <c r="AB913" t="e">
        <f>VLOOKUP($A913,Events!$B:$I,4,FALSE)</f>
        <v>#N/A</v>
      </c>
      <c r="AC913" t="e">
        <f>VLOOKUP($A913,Events!$B:$I,5,FALSE)</f>
        <v>#N/A</v>
      </c>
      <c r="AD913" t="e">
        <f>VLOOKUP($A913,Events!$B:$I,6,FALSE)</f>
        <v>#N/A</v>
      </c>
      <c r="AE913" t="e">
        <f>VLOOKUP($A913,Events!$B:$I,7,FALSE)</f>
        <v>#N/A</v>
      </c>
      <c r="AF913" t="e">
        <f>VLOOKUP($A913,Events!$B:$I,8,FALSE)</f>
        <v>#N/A</v>
      </c>
    </row>
    <row r="914" spans="1:32" ht="15" customHeight="1" x14ac:dyDescent="0.3">
      <c r="A914" s="2" t="s">
        <v>25269</v>
      </c>
      <c r="B914" t="s">
        <v>24952</v>
      </c>
      <c r="C914" t="s">
        <v>24190</v>
      </c>
      <c r="D914" s="60" t="s">
        <v>22554</v>
      </c>
      <c r="E914" s="60" t="s">
        <v>138</v>
      </c>
      <c r="F914" s="60" t="s">
        <v>159</v>
      </c>
      <c r="G914" s="2" t="s">
        <v>25369</v>
      </c>
      <c r="H914" t="s">
        <v>25</v>
      </c>
      <c r="I914" s="1">
        <v>0</v>
      </c>
      <c r="J914" s="1">
        <v>0</v>
      </c>
      <c r="K914" s="1">
        <v>0</v>
      </c>
      <c r="L914" s="1">
        <v>1</v>
      </c>
      <c r="M914" s="1">
        <v>0</v>
      </c>
      <c r="O914" s="1">
        <f t="shared" si="126"/>
        <v>5</v>
      </c>
      <c r="P914" s="1">
        <f t="shared" si="127"/>
        <v>1</v>
      </c>
      <c r="Q914" s="1">
        <f t="shared" si="128"/>
        <v>0</v>
      </c>
      <c r="R914" s="1">
        <f t="shared" si="129"/>
        <v>4</v>
      </c>
      <c r="S914" s="1">
        <f t="shared" si="130"/>
        <v>0</v>
      </c>
      <c r="T914" s="1">
        <f t="shared" si="131"/>
        <v>0</v>
      </c>
      <c r="U914" s="1">
        <f t="shared" si="132"/>
        <v>0</v>
      </c>
      <c r="V914" s="1">
        <f t="shared" si="133"/>
        <v>1</v>
      </c>
      <c r="W914" s="19">
        <f>VLOOKUP(E914,'Win Rate'!B:I,8,FALSE)</f>
        <v>0.48863636363636365</v>
      </c>
      <c r="X914" s="20">
        <f>VLOOKUP(E914,'Win Rate'!B:J,9,FALSE)</f>
        <v>-7.8976232783028522</v>
      </c>
      <c r="Y914" s="18" cm="1">
        <f t="array" ref="Y914">IFERROR(INDEX($Z$2:$Z913,SUMPRODUCT(MAX(ROW($D$2:$D913)*($D914=$D$2:$D913))-1)),_xlfn.IFNA(IF(VLOOKUP(D914,'4.2 Elo (Values)'!A:C,3,FALSE)&gt;0,VLOOKUP(Results!D914,'4.2 Elo (Values)'!A:C,3,FALSE),400),400))</f>
        <v>318.09830731813105</v>
      </c>
      <c r="Z914" s="18">
        <f>Y914+(IFERROR(VLOOKUP(D914,'4.2 Elo (Values)'!A:J,10,FALSE),40)*(V914-(1/(10^(((AVERAGEIFS(Y:Y,A:A,A914)+AVERAGEIFS(X:X,A:A,A914))-(Y914+X914))/400)+1)*O914)))</f>
        <v>299.77231234135672</v>
      </c>
      <c r="AA914" s="18">
        <f t="shared" si="134"/>
        <v>-18.325994976774325</v>
      </c>
      <c r="AB914" t="e">
        <f>VLOOKUP($A914,Events!$B:$I,4,FALSE)</f>
        <v>#N/A</v>
      </c>
      <c r="AC914" t="e">
        <f>VLOOKUP($A914,Events!$B:$I,5,FALSE)</f>
        <v>#N/A</v>
      </c>
      <c r="AD914" t="e">
        <f>VLOOKUP($A914,Events!$B:$I,6,FALSE)</f>
        <v>#N/A</v>
      </c>
      <c r="AE914" t="e">
        <f>VLOOKUP($A914,Events!$B:$I,7,FALSE)</f>
        <v>#N/A</v>
      </c>
      <c r="AF914" t="e">
        <f>VLOOKUP($A914,Events!$B:$I,8,FALSE)</f>
        <v>#N/A</v>
      </c>
    </row>
    <row r="915" spans="1:32" ht="15" customHeight="1" x14ac:dyDescent="0.3">
      <c r="A915" s="2" t="s">
        <v>25269</v>
      </c>
      <c r="B915" t="s">
        <v>24952</v>
      </c>
      <c r="C915" t="s">
        <v>24190</v>
      </c>
      <c r="D915" s="60" t="s">
        <v>14249</v>
      </c>
      <c r="E915" s="60" t="s">
        <v>45</v>
      </c>
      <c r="F915" s="60" t="s">
        <v>24209</v>
      </c>
      <c r="G915" s="2" t="s">
        <v>25368</v>
      </c>
      <c r="H915" t="s">
        <v>25</v>
      </c>
      <c r="I915" s="1">
        <v>1</v>
      </c>
      <c r="J915" s="1">
        <v>0</v>
      </c>
      <c r="K915" s="1">
        <v>0</v>
      </c>
      <c r="L915" s="1">
        <v>0</v>
      </c>
      <c r="M915" s="1">
        <v>0</v>
      </c>
      <c r="O915" s="1">
        <f t="shared" si="126"/>
        <v>5</v>
      </c>
      <c r="P915" s="1">
        <f t="shared" si="127"/>
        <v>1</v>
      </c>
      <c r="Q915" s="1">
        <f t="shared" si="128"/>
        <v>0</v>
      </c>
      <c r="R915" s="1">
        <f t="shared" si="129"/>
        <v>4</v>
      </c>
      <c r="S915" s="1">
        <f t="shared" si="130"/>
        <v>0</v>
      </c>
      <c r="T915" s="1">
        <f t="shared" si="131"/>
        <v>0</v>
      </c>
      <c r="U915" s="1">
        <f t="shared" si="132"/>
        <v>0</v>
      </c>
      <c r="V915" s="1">
        <f t="shared" si="133"/>
        <v>1</v>
      </c>
      <c r="W915" s="19">
        <f>VLOOKUP(E915,'Win Rate'!B:I,8,FALSE)</f>
        <v>0.42152466367713004</v>
      </c>
      <c r="X915" s="20">
        <f>VLOOKUP(E915,'Win Rate'!B:J,9,FALSE)</f>
        <v>-54.98474267982013</v>
      </c>
      <c r="Y915" s="18" cm="1">
        <f t="array" ref="Y915">IFERROR(INDEX($Z$2:$Z914,SUMPRODUCT(MAX(ROW($D$2:$D914)*($D915=$D$2:$D914))-1)),_xlfn.IFNA(IF(VLOOKUP(D915,'4.2 Elo (Values)'!A:C,3,FALSE)&gt;0,VLOOKUP(Results!D915,'4.2 Elo (Values)'!A:C,3,FALSE),400),400))</f>
        <v>391.26095667909289</v>
      </c>
      <c r="Z915" s="18">
        <f>Y915+(IFERROR(VLOOKUP(D915,'4.2 Elo (Values)'!A:J,10,FALSE),40)*(V915-(1/(10^(((AVERAGEIFS(Y:Y,A:A,A915)+AVERAGEIFS(X:X,A:A,A915))-(Y915+X915))/400)+1)*O915)))</f>
        <v>366.54540228268672</v>
      </c>
      <c r="AA915" s="18">
        <f t="shared" si="134"/>
        <v>-24.715554396406162</v>
      </c>
      <c r="AB915" t="e">
        <f>VLOOKUP($A915,Events!$B:$I,4,FALSE)</f>
        <v>#N/A</v>
      </c>
      <c r="AC915" t="e">
        <f>VLOOKUP($A915,Events!$B:$I,5,FALSE)</f>
        <v>#N/A</v>
      </c>
      <c r="AD915" t="e">
        <f>VLOOKUP($A915,Events!$B:$I,6,FALSE)</f>
        <v>#N/A</v>
      </c>
      <c r="AE915" t="e">
        <f>VLOOKUP($A915,Events!$B:$I,7,FALSE)</f>
        <v>#N/A</v>
      </c>
      <c r="AF915" t="e">
        <f>VLOOKUP($A915,Events!$B:$I,8,FALSE)</f>
        <v>#N/A</v>
      </c>
    </row>
    <row r="916" spans="1:32" ht="15" customHeight="1" x14ac:dyDescent="0.3">
      <c r="A916" s="2" t="s">
        <v>25269</v>
      </c>
      <c r="B916" t="s">
        <v>24952</v>
      </c>
      <c r="C916" t="s">
        <v>24190</v>
      </c>
      <c r="D916" s="60" t="s">
        <v>20821</v>
      </c>
      <c r="E916" s="60" t="s">
        <v>49</v>
      </c>
      <c r="F916" s="60" t="s">
        <v>62</v>
      </c>
      <c r="G916" s="2" t="s">
        <v>25370</v>
      </c>
      <c r="H916" t="s">
        <v>25</v>
      </c>
      <c r="I916" s="1">
        <v>0</v>
      </c>
      <c r="J916" s="1">
        <v>1</v>
      </c>
      <c r="K916" s="1">
        <v>0</v>
      </c>
      <c r="O916" s="1">
        <f t="shared" si="126"/>
        <v>3</v>
      </c>
      <c r="P916" s="1">
        <f t="shared" si="127"/>
        <v>1</v>
      </c>
      <c r="Q916" s="1">
        <f t="shared" si="128"/>
        <v>0</v>
      </c>
      <c r="R916" s="1">
        <f t="shared" si="129"/>
        <v>2</v>
      </c>
      <c r="S916" s="1">
        <f t="shared" si="130"/>
        <v>0</v>
      </c>
      <c r="T916" s="1">
        <f t="shared" si="131"/>
        <v>0</v>
      </c>
      <c r="U916" s="1">
        <f t="shared" si="132"/>
        <v>0</v>
      </c>
      <c r="V916" s="1">
        <f t="shared" si="133"/>
        <v>1</v>
      </c>
      <c r="W916" s="19">
        <f>VLOOKUP(E916,'Win Rate'!B:I,8,FALSE)</f>
        <v>0.45549738219895286</v>
      </c>
      <c r="X916" s="20">
        <f>VLOOKUP(E916,'Win Rate'!B:J,9,FALSE)</f>
        <v>-31.005634672064751</v>
      </c>
      <c r="Y916" s="18" cm="1">
        <f t="array" ref="Y916">IFERROR(INDEX($Z$2:$Z915,SUMPRODUCT(MAX(ROW($D$2:$D915)*($D916=$D$2:$D915))-1)),_xlfn.IFNA(IF(VLOOKUP(D916,'4.2 Elo (Values)'!A:C,3,FALSE)&gt;0,VLOOKUP(Results!D916,'4.2 Elo (Values)'!A:C,3,FALSE),400),400))</f>
        <v>357.07385069737757</v>
      </c>
      <c r="Z916" s="18">
        <f>Y916+(IFERROR(VLOOKUP(D916,'4.2 Elo (Values)'!A:J,10,FALSE),40)*(V916-(1/(10^(((AVERAGEIFS(Y:Y,A:A,A916)+AVERAGEIFS(X:X,A:A,A916))-(Y916+X916))/400)+1)*O916)))</f>
        <v>359.77163147511288</v>
      </c>
      <c r="AA916" s="18">
        <f t="shared" si="134"/>
        <v>2.6977807777353178</v>
      </c>
      <c r="AB916" t="e">
        <f>VLOOKUP($A916,Events!$B:$I,4,FALSE)</f>
        <v>#N/A</v>
      </c>
      <c r="AC916" t="e">
        <f>VLOOKUP($A916,Events!$B:$I,5,FALSE)</f>
        <v>#N/A</v>
      </c>
      <c r="AD916" t="e">
        <f>VLOOKUP($A916,Events!$B:$I,6,FALSE)</f>
        <v>#N/A</v>
      </c>
      <c r="AE916" t="e">
        <f>VLOOKUP($A916,Events!$B:$I,7,FALSE)</f>
        <v>#N/A</v>
      </c>
      <c r="AF916" t="e">
        <f>VLOOKUP($A916,Events!$B:$I,8,FALSE)</f>
        <v>#N/A</v>
      </c>
    </row>
    <row r="917" spans="1:32" ht="15" customHeight="1" x14ac:dyDescent="0.3">
      <c r="A917" s="2" t="s">
        <v>25269</v>
      </c>
      <c r="B917" t="s">
        <v>24952</v>
      </c>
      <c r="C917" t="s">
        <v>24190</v>
      </c>
      <c r="D917" s="60" t="s">
        <v>24673</v>
      </c>
      <c r="E917" s="60" t="s">
        <v>39</v>
      </c>
      <c r="F917" s="60" t="s">
        <v>164</v>
      </c>
      <c r="G917" s="2" t="s">
        <v>25371</v>
      </c>
      <c r="H917" t="s">
        <v>25</v>
      </c>
      <c r="I917" s="1">
        <v>0</v>
      </c>
      <c r="J917" s="1">
        <v>1</v>
      </c>
      <c r="K917" s="1">
        <v>0</v>
      </c>
      <c r="L917" s="1">
        <v>0</v>
      </c>
      <c r="M917" s="1">
        <v>0</v>
      </c>
      <c r="O917" s="1">
        <f t="shared" si="126"/>
        <v>5</v>
      </c>
      <c r="P917" s="1">
        <f t="shared" si="127"/>
        <v>1</v>
      </c>
      <c r="Q917" s="1">
        <f t="shared" si="128"/>
        <v>0</v>
      </c>
      <c r="R917" s="1">
        <f t="shared" si="129"/>
        <v>4</v>
      </c>
      <c r="S917" s="1">
        <f t="shared" si="130"/>
        <v>0</v>
      </c>
      <c r="T917" s="1">
        <f t="shared" si="131"/>
        <v>0</v>
      </c>
      <c r="U917" s="1">
        <f t="shared" si="132"/>
        <v>0</v>
      </c>
      <c r="V917" s="1">
        <f t="shared" si="133"/>
        <v>1</v>
      </c>
      <c r="W917" s="19">
        <f>VLOOKUP(E917,'Win Rate'!B:I,8,FALSE)</f>
        <v>0.42931034482758623</v>
      </c>
      <c r="X917" s="20">
        <f>VLOOKUP(E917,'Win Rate'!B:J,9,FALSE)</f>
        <v>-49.451458671992945</v>
      </c>
      <c r="Y917" s="18" cm="1">
        <f t="array" ref="Y917">IFERROR(INDEX($Z$2:$Z916,SUMPRODUCT(MAX(ROW($D$2:$D916)*($D917=$D$2:$D916))-1)),_xlfn.IFNA(IF(VLOOKUP(D917,'4.2 Elo (Values)'!A:C,3,FALSE)&gt;0,VLOOKUP(Results!D917,'4.2 Elo (Values)'!A:C,3,FALSE),400),400))</f>
        <v>360.74198446847186</v>
      </c>
      <c r="Z917" s="18">
        <f>Y917+(IFERROR(VLOOKUP(D917,'4.2 Elo (Values)'!A:J,10,FALSE),40)*(V917-(1/(10^(((AVERAGEIFS(Y:Y,A:A,A917)+AVERAGEIFS(X:X,A:A,A917))-(Y917+X917))/400)+1)*O917)))</f>
        <v>342.15644719481378</v>
      </c>
      <c r="AA917" s="18">
        <f t="shared" si="134"/>
        <v>-18.585537273658076</v>
      </c>
      <c r="AB917" t="e">
        <f>VLOOKUP($A917,Events!$B:$I,4,FALSE)</f>
        <v>#N/A</v>
      </c>
      <c r="AC917" t="e">
        <f>VLOOKUP($A917,Events!$B:$I,5,FALSE)</f>
        <v>#N/A</v>
      </c>
      <c r="AD917" t="e">
        <f>VLOOKUP($A917,Events!$B:$I,6,FALSE)</f>
        <v>#N/A</v>
      </c>
      <c r="AE917" t="e">
        <f>VLOOKUP($A917,Events!$B:$I,7,FALSE)</f>
        <v>#N/A</v>
      </c>
      <c r="AF917" t="e">
        <f>VLOOKUP($A917,Events!$B:$I,8,FALSE)</f>
        <v>#N/A</v>
      </c>
    </row>
    <row r="918" spans="1:32" ht="15" customHeight="1" x14ac:dyDescent="0.3">
      <c r="A918" s="2" t="s">
        <v>25269</v>
      </c>
      <c r="B918" t="s">
        <v>24952</v>
      </c>
      <c r="C918" t="s">
        <v>24190</v>
      </c>
      <c r="D918" s="60" t="s">
        <v>316</v>
      </c>
      <c r="E918" s="60" t="s">
        <v>24208</v>
      </c>
      <c r="F918" s="60" t="s">
        <v>25372</v>
      </c>
      <c r="G918" s="2" t="s">
        <v>25373</v>
      </c>
      <c r="H918" t="s">
        <v>25</v>
      </c>
      <c r="I918" s="1">
        <v>1</v>
      </c>
      <c r="J918" s="1">
        <v>0</v>
      </c>
      <c r="K918" s="1">
        <v>0</v>
      </c>
      <c r="L918" s="1">
        <v>0</v>
      </c>
      <c r="M918" s="1">
        <v>0</v>
      </c>
      <c r="O918" s="1">
        <f t="shared" si="126"/>
        <v>5</v>
      </c>
      <c r="P918" s="1">
        <f t="shared" si="127"/>
        <v>1</v>
      </c>
      <c r="Q918" s="1">
        <f t="shared" si="128"/>
        <v>0</v>
      </c>
      <c r="R918" s="1">
        <f t="shared" si="129"/>
        <v>4</v>
      </c>
      <c r="S918" s="1">
        <f t="shared" si="130"/>
        <v>0</v>
      </c>
      <c r="T918" s="1">
        <f t="shared" si="131"/>
        <v>0</v>
      </c>
      <c r="U918" s="1">
        <f t="shared" si="132"/>
        <v>0</v>
      </c>
      <c r="V918" s="1">
        <f t="shared" si="133"/>
        <v>1</v>
      </c>
      <c r="W918" s="19">
        <f>VLOOKUP(E918,'Win Rate'!B:I,8,FALSE)</f>
        <v>0.46802325581395349</v>
      </c>
      <c r="X918" s="20">
        <f>VLOOKUP(E918,'Win Rate'!B:J,9,FALSE)</f>
        <v>-22.250085479431931</v>
      </c>
      <c r="Y918" s="18" cm="1">
        <f t="array" ref="Y918">IFERROR(INDEX($Z$2:$Z917,SUMPRODUCT(MAX(ROW($D$2:$D917)*($D918=$D$2:$D917))-1)),_xlfn.IFNA(IF(VLOOKUP(D918,'4.2 Elo (Values)'!A:C,3,FALSE)&gt;0,VLOOKUP(Results!D918,'4.2 Elo (Values)'!A:C,3,FALSE),400),400))</f>
        <v>379.57942248886008</v>
      </c>
      <c r="Z918" s="18">
        <f>Y918+(IFERROR(VLOOKUP(D918,'4.2 Elo (Values)'!A:J,10,FALSE),40)*(V918-(1/(10^(((AVERAGEIFS(Y:Y,A:A,A918)+AVERAGEIFS(X:X,A:A,A918))-(Y918+X918))/400)+1)*O918)))</f>
        <v>364.51449489820709</v>
      </c>
      <c r="AA918" s="18">
        <f t="shared" si="134"/>
        <v>-15.064927590652985</v>
      </c>
      <c r="AB918" t="e">
        <f>VLOOKUP($A918,Events!$B:$I,4,FALSE)</f>
        <v>#N/A</v>
      </c>
      <c r="AC918" t="e">
        <f>VLOOKUP($A918,Events!$B:$I,5,FALSE)</f>
        <v>#N/A</v>
      </c>
      <c r="AD918" t="e">
        <f>VLOOKUP($A918,Events!$B:$I,6,FALSE)</f>
        <v>#N/A</v>
      </c>
      <c r="AE918" t="e">
        <f>VLOOKUP($A918,Events!$B:$I,7,FALSE)</f>
        <v>#N/A</v>
      </c>
      <c r="AF918" t="e">
        <f>VLOOKUP($A918,Events!$B:$I,8,FALSE)</f>
        <v>#N/A</v>
      </c>
    </row>
    <row r="919" spans="1:32" ht="15" customHeight="1" x14ac:dyDescent="0.3">
      <c r="A919" s="2" t="s">
        <v>25269</v>
      </c>
      <c r="B919" t="s">
        <v>24952</v>
      </c>
      <c r="C919" t="s">
        <v>24190</v>
      </c>
      <c r="D919" s="60" t="s">
        <v>25374</v>
      </c>
      <c r="E919" s="60" t="s">
        <v>146</v>
      </c>
      <c r="F919" s="60" t="s">
        <v>25075</v>
      </c>
      <c r="G919" s="2" t="s">
        <v>25375</v>
      </c>
      <c r="H919" t="s">
        <v>25</v>
      </c>
      <c r="I919" s="1">
        <v>0</v>
      </c>
      <c r="J919" s="1">
        <v>0</v>
      </c>
      <c r="K919" s="1">
        <v>1</v>
      </c>
      <c r="L919" s="1">
        <v>0</v>
      </c>
      <c r="M919" s="1">
        <v>0</v>
      </c>
      <c r="O919" s="1">
        <f t="shared" si="126"/>
        <v>5</v>
      </c>
      <c r="P919" s="1">
        <f t="shared" si="127"/>
        <v>1</v>
      </c>
      <c r="Q919" s="1">
        <f t="shared" si="128"/>
        <v>0</v>
      </c>
      <c r="R919" s="1">
        <f t="shared" si="129"/>
        <v>4</v>
      </c>
      <c r="S919" s="1">
        <f t="shared" si="130"/>
        <v>0</v>
      </c>
      <c r="T919" s="1">
        <f t="shared" si="131"/>
        <v>0</v>
      </c>
      <c r="U919" s="1">
        <f t="shared" si="132"/>
        <v>0</v>
      </c>
      <c r="V919" s="1">
        <f t="shared" si="133"/>
        <v>1</v>
      </c>
      <c r="W919" s="19">
        <f>VLOOKUP(E919,'Win Rate'!B:I,8,FALSE)</f>
        <v>0.48071216617210683</v>
      </c>
      <c r="X919" s="20">
        <f>VLOOKUP(E919,'Win Rate'!B:J,9,FALSE)</f>
        <v>-13.409213657465418</v>
      </c>
      <c r="Y919" s="18" cm="1">
        <f t="array" ref="Y919">IFERROR(INDEX($Z$2:$Z918,SUMPRODUCT(MAX(ROW($D$2:$D918)*($D919=$D$2:$D918))-1)),_xlfn.IFNA(IF(VLOOKUP(D919,'4.2 Elo (Values)'!A:C,3,FALSE)&gt;0,VLOOKUP(Results!D919,'4.2 Elo (Values)'!A:C,3,FALSE),400),400))</f>
        <v>400</v>
      </c>
      <c r="Z919" s="18">
        <f>Y919+(IFERROR(VLOOKUP(D919,'4.2 Elo (Values)'!A:J,10,FALSE),40)*(V919-(1/(10^(((AVERAGEIFS(Y:Y,A:A,A919)+AVERAGEIFS(X:X,A:A,A919))-(Y919+X919))/400)+1)*O919)))</f>
        <v>362.02054440352538</v>
      </c>
      <c r="AA919" s="18">
        <f t="shared" si="134"/>
        <v>-37.979455596474622</v>
      </c>
      <c r="AB919" t="e">
        <f>VLOOKUP($A919,Events!$B:$I,4,FALSE)</f>
        <v>#N/A</v>
      </c>
      <c r="AC919" t="e">
        <f>VLOOKUP($A919,Events!$B:$I,5,FALSE)</f>
        <v>#N/A</v>
      </c>
      <c r="AD919" t="e">
        <f>VLOOKUP($A919,Events!$B:$I,6,FALSE)</f>
        <v>#N/A</v>
      </c>
      <c r="AE919" t="e">
        <f>VLOOKUP($A919,Events!$B:$I,7,FALSE)</f>
        <v>#N/A</v>
      </c>
      <c r="AF919" t="e">
        <f>VLOOKUP($A919,Events!$B:$I,8,FALSE)</f>
        <v>#N/A</v>
      </c>
    </row>
    <row r="920" spans="1:32" ht="15" customHeight="1" x14ac:dyDescent="0.3">
      <c r="A920" s="2" t="s">
        <v>25269</v>
      </c>
      <c r="B920" t="s">
        <v>24952</v>
      </c>
      <c r="C920" t="s">
        <v>24190</v>
      </c>
      <c r="D920" s="60" t="s">
        <v>484</v>
      </c>
      <c r="E920" s="60" t="s">
        <v>95</v>
      </c>
      <c r="F920" s="60" t="s">
        <v>304</v>
      </c>
      <c r="G920" s="2" t="s">
        <v>25376</v>
      </c>
      <c r="H920" t="s">
        <v>25</v>
      </c>
      <c r="I920" s="1">
        <v>1</v>
      </c>
      <c r="J920" s="1">
        <v>0</v>
      </c>
      <c r="K920" s="1">
        <v>0</v>
      </c>
      <c r="L920" s="1">
        <v>0</v>
      </c>
      <c r="M920" s="1">
        <v>0</v>
      </c>
      <c r="O920" s="1">
        <f t="shared" si="126"/>
        <v>5</v>
      </c>
      <c r="P920" s="1">
        <f t="shared" si="127"/>
        <v>1</v>
      </c>
      <c r="Q920" s="1">
        <f t="shared" si="128"/>
        <v>0</v>
      </c>
      <c r="R920" s="1">
        <f t="shared" si="129"/>
        <v>4</v>
      </c>
      <c r="S920" s="1">
        <f t="shared" si="130"/>
        <v>0</v>
      </c>
      <c r="T920" s="1">
        <f t="shared" si="131"/>
        <v>0</v>
      </c>
      <c r="U920" s="1">
        <f t="shared" si="132"/>
        <v>0</v>
      </c>
      <c r="V920" s="1">
        <f t="shared" si="133"/>
        <v>1</v>
      </c>
      <c r="W920" s="19">
        <f>VLOOKUP(E920,'Win Rate'!B:I,8,FALSE)</f>
        <v>0.5084269662921348</v>
      </c>
      <c r="X920" s="20">
        <f>VLOOKUP(E920,'Win Rate'!B:J,9,FALSE)</f>
        <v>5.8562104731559854</v>
      </c>
      <c r="Y920" s="18" cm="1">
        <f t="array" ref="Y920">IFERROR(INDEX($Z$2:$Z919,SUMPRODUCT(MAX(ROW($D$2:$D919)*($D920=$D$2:$D919))-1)),_xlfn.IFNA(IF(VLOOKUP(D920,'4.2 Elo (Values)'!A:C,3,FALSE)&gt;0,VLOOKUP(Results!D920,'4.2 Elo (Values)'!A:C,3,FALSE),400),400))</f>
        <v>635.85531438059434</v>
      </c>
      <c r="Z920" s="18">
        <f>Y920+(IFERROR(VLOOKUP(D920,'4.2 Elo (Values)'!A:J,10,FALSE),40)*(V920-(1/(10^(((AVERAGEIFS(Y:Y,A:A,A920)+AVERAGEIFS(X:X,A:A,A920))-(Y920+X920))/400)+1)*O920)))</f>
        <v>582.34152027323353</v>
      </c>
      <c r="AA920" s="18">
        <f t="shared" si="134"/>
        <v>-53.513794107360809</v>
      </c>
      <c r="AB920" t="e">
        <f>VLOOKUP($A920,Events!$B:$I,4,FALSE)</f>
        <v>#N/A</v>
      </c>
      <c r="AC920" t="e">
        <f>VLOOKUP($A920,Events!$B:$I,5,FALSE)</f>
        <v>#N/A</v>
      </c>
      <c r="AD920" t="e">
        <f>VLOOKUP($A920,Events!$B:$I,6,FALSE)</f>
        <v>#N/A</v>
      </c>
      <c r="AE920" t="e">
        <f>VLOOKUP($A920,Events!$B:$I,7,FALSE)</f>
        <v>#N/A</v>
      </c>
      <c r="AF920" t="e">
        <f>VLOOKUP($A920,Events!$B:$I,8,FALSE)</f>
        <v>#N/A</v>
      </c>
    </row>
    <row r="921" spans="1:32" ht="15" customHeight="1" x14ac:dyDescent="0.3">
      <c r="A921" s="2" t="s">
        <v>25269</v>
      </c>
      <c r="B921" t="s">
        <v>24952</v>
      </c>
      <c r="C921" t="s">
        <v>24190</v>
      </c>
      <c r="D921" s="60" t="s">
        <v>25377</v>
      </c>
      <c r="E921" s="60" t="s">
        <v>479</v>
      </c>
      <c r="F921" s="60" t="s">
        <v>129</v>
      </c>
      <c r="G921" s="2" t="s">
        <v>25378</v>
      </c>
      <c r="H921" t="s">
        <v>25</v>
      </c>
      <c r="I921" s="1">
        <v>1</v>
      </c>
      <c r="J921" s="1">
        <v>0</v>
      </c>
      <c r="K921" s="1">
        <v>0</v>
      </c>
      <c r="O921" s="1">
        <f t="shared" si="126"/>
        <v>3</v>
      </c>
      <c r="P921" s="1">
        <f t="shared" si="127"/>
        <v>1</v>
      </c>
      <c r="Q921" s="1">
        <f t="shared" si="128"/>
        <v>0</v>
      </c>
      <c r="R921" s="1">
        <f t="shared" si="129"/>
        <v>2</v>
      </c>
      <c r="S921" s="1">
        <f t="shared" si="130"/>
        <v>0</v>
      </c>
      <c r="T921" s="1">
        <f t="shared" si="131"/>
        <v>0</v>
      </c>
      <c r="U921" s="1">
        <f t="shared" si="132"/>
        <v>0</v>
      </c>
      <c r="V921" s="1">
        <f t="shared" si="133"/>
        <v>1</v>
      </c>
      <c r="W921" s="19">
        <f>VLOOKUP(E921,'Win Rate'!B:I,8,FALSE)</f>
        <v>0.5723140495867769</v>
      </c>
      <c r="X921" s="20">
        <f>VLOOKUP(E921,'Win Rate'!B:J,9,FALSE)</f>
        <v>50.603769443012347</v>
      </c>
      <c r="Y921" s="18" cm="1">
        <f t="array" ref="Y921">IFERROR(INDEX($Z$2:$Z920,SUMPRODUCT(MAX(ROW($D$2:$D920)*($D921=$D$2:$D920))-1)),_xlfn.IFNA(IF(VLOOKUP(D921,'4.2 Elo (Values)'!A:C,3,FALSE)&gt;0,VLOOKUP(Results!D921,'4.2 Elo (Values)'!A:C,3,FALSE),400),400))</f>
        <v>400</v>
      </c>
      <c r="Z921" s="18">
        <f>Y921+(IFERROR(VLOOKUP(D921,'4.2 Elo (Values)'!A:J,10,FALSE),40)*(V921-(1/(10^(((AVERAGEIFS(Y:Y,A:A,A921)+AVERAGEIFS(X:X,A:A,A921))-(Y921+X921))/400)+1)*O921)))</f>
        <v>382.37642638215493</v>
      </c>
      <c r="AA921" s="18">
        <f t="shared" si="134"/>
        <v>-17.623573617845068</v>
      </c>
      <c r="AB921" t="e">
        <f>VLOOKUP($A921,Events!$B:$I,4,FALSE)</f>
        <v>#N/A</v>
      </c>
      <c r="AC921" t="e">
        <f>VLOOKUP($A921,Events!$B:$I,5,FALSE)</f>
        <v>#N/A</v>
      </c>
      <c r="AD921" t="e">
        <f>VLOOKUP($A921,Events!$B:$I,6,FALSE)</f>
        <v>#N/A</v>
      </c>
      <c r="AE921" t="e">
        <f>VLOOKUP($A921,Events!$B:$I,7,FALSE)</f>
        <v>#N/A</v>
      </c>
      <c r="AF921" t="e">
        <f>VLOOKUP($A921,Events!$B:$I,8,FALSE)</f>
        <v>#N/A</v>
      </c>
    </row>
    <row r="922" spans="1:32" ht="15" customHeight="1" x14ac:dyDescent="0.3">
      <c r="A922" s="2" t="s">
        <v>25269</v>
      </c>
      <c r="B922" t="s">
        <v>24952</v>
      </c>
      <c r="C922" t="s">
        <v>24190</v>
      </c>
      <c r="D922" s="60" t="s">
        <v>25379</v>
      </c>
      <c r="E922" s="60" t="s">
        <v>49</v>
      </c>
      <c r="F922" s="60" t="s">
        <v>217</v>
      </c>
      <c r="G922" s="2" t="s">
        <v>25380</v>
      </c>
      <c r="H922" t="s">
        <v>25</v>
      </c>
      <c r="I922" s="1">
        <v>0</v>
      </c>
      <c r="J922" s="1">
        <v>1</v>
      </c>
      <c r="K922" s="1">
        <v>0</v>
      </c>
      <c r="L922" s="1">
        <v>0</v>
      </c>
      <c r="M922" s="1">
        <v>0</v>
      </c>
      <c r="O922" s="1">
        <f t="shared" si="126"/>
        <v>5</v>
      </c>
      <c r="P922" s="1">
        <f t="shared" si="127"/>
        <v>1</v>
      </c>
      <c r="Q922" s="1">
        <f t="shared" si="128"/>
        <v>0</v>
      </c>
      <c r="R922" s="1">
        <f t="shared" si="129"/>
        <v>4</v>
      </c>
      <c r="S922" s="1">
        <f t="shared" si="130"/>
        <v>0</v>
      </c>
      <c r="T922" s="1">
        <f t="shared" si="131"/>
        <v>0</v>
      </c>
      <c r="U922" s="1">
        <f t="shared" si="132"/>
        <v>0</v>
      </c>
      <c r="V922" s="1">
        <f t="shared" si="133"/>
        <v>1</v>
      </c>
      <c r="W922" s="19">
        <f>VLOOKUP(E922,'Win Rate'!B:I,8,FALSE)</f>
        <v>0.45549738219895286</v>
      </c>
      <c r="X922" s="20">
        <f>VLOOKUP(E922,'Win Rate'!B:J,9,FALSE)</f>
        <v>-31.005634672064751</v>
      </c>
      <c r="Y922" s="18" cm="1">
        <f t="array" ref="Y922">IFERROR(INDEX($Z$2:$Z921,SUMPRODUCT(MAX(ROW($D$2:$D921)*($D922=$D$2:$D921))-1)),_xlfn.IFNA(IF(VLOOKUP(D922,'4.2 Elo (Values)'!A:C,3,FALSE)&gt;0,VLOOKUP(Results!D922,'4.2 Elo (Values)'!A:C,3,FALSE),400),400))</f>
        <v>400</v>
      </c>
      <c r="Z922" s="18">
        <f>Y922+(IFERROR(VLOOKUP(D922,'4.2 Elo (Values)'!A:J,10,FALSE),40)*(V922-(1/(10^(((AVERAGEIFS(Y:Y,A:A,A922)+AVERAGEIFS(X:X,A:A,A922))-(Y922+X922))/400)+1)*O922)))</f>
        <v>366.78243550690195</v>
      </c>
      <c r="AA922" s="18">
        <f t="shared" si="134"/>
        <v>-33.217564493098052</v>
      </c>
      <c r="AB922" t="e">
        <f>VLOOKUP($A922,Events!$B:$I,4,FALSE)</f>
        <v>#N/A</v>
      </c>
      <c r="AC922" t="e">
        <f>VLOOKUP($A922,Events!$B:$I,5,FALSE)</f>
        <v>#N/A</v>
      </c>
      <c r="AD922" t="e">
        <f>VLOOKUP($A922,Events!$B:$I,6,FALSE)</f>
        <v>#N/A</v>
      </c>
      <c r="AE922" t="e">
        <f>VLOOKUP($A922,Events!$B:$I,7,FALSE)</f>
        <v>#N/A</v>
      </c>
      <c r="AF922" t="e">
        <f>VLOOKUP($A922,Events!$B:$I,8,FALSE)</f>
        <v>#N/A</v>
      </c>
    </row>
    <row r="923" spans="1:32" ht="15" customHeight="1" x14ac:dyDescent="0.3">
      <c r="A923" s="2" t="s">
        <v>25269</v>
      </c>
      <c r="B923" t="s">
        <v>24952</v>
      </c>
      <c r="C923" t="s">
        <v>24190</v>
      </c>
      <c r="D923" s="60" t="s">
        <v>337</v>
      </c>
      <c r="E923" s="60" t="s">
        <v>24208</v>
      </c>
      <c r="F923" s="60" t="s">
        <v>12</v>
      </c>
      <c r="G923" s="2" t="s">
        <v>25381</v>
      </c>
      <c r="H923" t="s">
        <v>25</v>
      </c>
      <c r="I923" s="1">
        <v>0</v>
      </c>
      <c r="J923" s="1">
        <v>0</v>
      </c>
      <c r="K923" s="1">
        <v>0</v>
      </c>
      <c r="L923" s="1">
        <v>0</v>
      </c>
      <c r="M923" s="1">
        <v>1</v>
      </c>
      <c r="O923" s="1">
        <f t="shared" si="126"/>
        <v>5</v>
      </c>
      <c r="P923" s="1">
        <f t="shared" si="127"/>
        <v>1</v>
      </c>
      <c r="Q923" s="1">
        <f t="shared" si="128"/>
        <v>0</v>
      </c>
      <c r="R923" s="1">
        <f t="shared" si="129"/>
        <v>4</v>
      </c>
      <c r="S923" s="1">
        <f t="shared" si="130"/>
        <v>0</v>
      </c>
      <c r="T923" s="1">
        <f t="shared" si="131"/>
        <v>0</v>
      </c>
      <c r="U923" s="1">
        <f t="shared" si="132"/>
        <v>0</v>
      </c>
      <c r="V923" s="1">
        <f t="shared" si="133"/>
        <v>1</v>
      </c>
      <c r="W923" s="19">
        <f>VLOOKUP(E923,'Win Rate'!B:I,8,FALSE)</f>
        <v>0.46802325581395349</v>
      </c>
      <c r="X923" s="20">
        <f>VLOOKUP(E923,'Win Rate'!B:J,9,FALSE)</f>
        <v>-22.250085479431931</v>
      </c>
      <c r="Y923" s="18" cm="1">
        <f t="array" ref="Y923">IFERROR(INDEX($Z$2:$Z922,SUMPRODUCT(MAX(ROW($D$2:$D922)*($D923=$D$2:$D922))-1)),_xlfn.IFNA(IF(VLOOKUP(D923,'4.2 Elo (Values)'!A:C,3,FALSE)&gt;0,VLOOKUP(Results!D923,'4.2 Elo (Values)'!A:C,3,FALSE),400),400))</f>
        <v>315.30567241781876</v>
      </c>
      <c r="Z923" s="18">
        <f>Y923+(IFERROR(VLOOKUP(D923,'4.2 Elo (Values)'!A:J,10,FALSE),40)*(V923-(1/(10^(((AVERAGEIFS(Y:Y,A:A,A923)+AVERAGEIFS(X:X,A:A,A923))-(Y923+X923))/400)+1)*O923)))</f>
        <v>308.13886567032466</v>
      </c>
      <c r="AA923" s="18">
        <f t="shared" si="134"/>
        <v>-7.1668067474940926</v>
      </c>
      <c r="AB923" t="e">
        <f>VLOOKUP($A923,Events!$B:$I,4,FALSE)</f>
        <v>#N/A</v>
      </c>
      <c r="AC923" t="e">
        <f>VLOOKUP($A923,Events!$B:$I,5,FALSE)</f>
        <v>#N/A</v>
      </c>
      <c r="AD923" t="e">
        <f>VLOOKUP($A923,Events!$B:$I,6,FALSE)</f>
        <v>#N/A</v>
      </c>
      <c r="AE923" t="e">
        <f>VLOOKUP($A923,Events!$B:$I,7,FALSE)</f>
        <v>#N/A</v>
      </c>
      <c r="AF923" t="e">
        <f>VLOOKUP($A923,Events!$B:$I,8,FALSE)</f>
        <v>#N/A</v>
      </c>
    </row>
    <row r="924" spans="1:32" ht="15" customHeight="1" x14ac:dyDescent="0.3">
      <c r="A924" s="2" t="s">
        <v>25269</v>
      </c>
      <c r="B924" t="s">
        <v>24952</v>
      </c>
      <c r="C924" t="s">
        <v>24190</v>
      </c>
      <c r="D924" s="60" t="s">
        <v>18217</v>
      </c>
      <c r="E924" s="60" t="s">
        <v>181</v>
      </c>
      <c r="F924" s="60" t="s">
        <v>24826</v>
      </c>
      <c r="G924" s="2" t="s">
        <v>25382</v>
      </c>
      <c r="H924" t="s">
        <v>25</v>
      </c>
      <c r="I924" s="1">
        <v>0.5</v>
      </c>
      <c r="J924" s="1">
        <v>0</v>
      </c>
      <c r="K924" s="1">
        <v>0</v>
      </c>
      <c r="L924" s="1">
        <v>0</v>
      </c>
      <c r="M924" s="1">
        <v>0</v>
      </c>
      <c r="O924" s="1">
        <f t="shared" si="126"/>
        <v>5</v>
      </c>
      <c r="P924" s="1">
        <f t="shared" si="127"/>
        <v>0</v>
      </c>
      <c r="Q924" s="1">
        <f t="shared" si="128"/>
        <v>1</v>
      </c>
      <c r="R924" s="1">
        <f t="shared" si="129"/>
        <v>4</v>
      </c>
      <c r="S924" s="1">
        <f t="shared" si="130"/>
        <v>0</v>
      </c>
      <c r="T924" s="1">
        <f t="shared" si="131"/>
        <v>0</v>
      </c>
      <c r="U924" s="1">
        <f t="shared" si="132"/>
        <v>0</v>
      </c>
      <c r="V924" s="1">
        <f t="shared" si="133"/>
        <v>0.5</v>
      </c>
      <c r="W924" s="19">
        <f>VLOOKUP(E924,'Win Rate'!B:I,8,FALSE)</f>
        <v>0.46694214876033058</v>
      </c>
      <c r="X924" s="20">
        <f>VLOOKUP(E924,'Win Rate'!B:J,9,FALSE)</f>
        <v>-23.004506726331698</v>
      </c>
      <c r="Y924" s="18" cm="1">
        <f t="array" ref="Y924">IFERROR(INDEX($Z$2:$Z923,SUMPRODUCT(MAX(ROW($D$2:$D923)*($D924=$D$2:$D923))-1)),_xlfn.IFNA(IF(VLOOKUP(D924,'4.2 Elo (Values)'!A:C,3,FALSE)&gt;0,VLOOKUP(Results!D924,'4.2 Elo (Values)'!A:C,3,FALSE),400),400))</f>
        <v>370.65319782530662</v>
      </c>
      <c r="Z924" s="18">
        <f>Y924+(IFERROR(VLOOKUP(D924,'4.2 Elo (Values)'!A:J,10,FALSE),40)*(V924-(1/(10^(((AVERAGEIFS(Y:Y,A:A,A924)+AVERAGEIFS(X:X,A:A,A924))-(Y924+X924))/400)+1)*O924)))</f>
        <v>323.03946231178418</v>
      </c>
      <c r="AA924" s="18">
        <f t="shared" si="134"/>
        <v>-47.613735513522442</v>
      </c>
      <c r="AB924" t="e">
        <f>VLOOKUP($A924,Events!$B:$I,4,FALSE)</f>
        <v>#N/A</v>
      </c>
      <c r="AC924" t="e">
        <f>VLOOKUP($A924,Events!$B:$I,5,FALSE)</f>
        <v>#N/A</v>
      </c>
      <c r="AD924" t="e">
        <f>VLOOKUP($A924,Events!$B:$I,6,FALSE)</f>
        <v>#N/A</v>
      </c>
      <c r="AE924" t="e">
        <f>VLOOKUP($A924,Events!$B:$I,7,FALSE)</f>
        <v>#N/A</v>
      </c>
      <c r="AF924" t="e">
        <f>VLOOKUP($A924,Events!$B:$I,8,FALSE)</f>
        <v>#N/A</v>
      </c>
    </row>
    <row r="925" spans="1:32" ht="15" customHeight="1" x14ac:dyDescent="0.3">
      <c r="A925" s="2" t="s">
        <v>25269</v>
      </c>
      <c r="B925" t="s">
        <v>24952</v>
      </c>
      <c r="C925" t="s">
        <v>24190</v>
      </c>
      <c r="D925" s="60" t="s">
        <v>25383</v>
      </c>
      <c r="E925" s="60" t="s">
        <v>42</v>
      </c>
      <c r="F925" s="60" t="s">
        <v>24203</v>
      </c>
      <c r="G925" s="2" t="s">
        <v>25384</v>
      </c>
      <c r="H925" t="s">
        <v>25</v>
      </c>
      <c r="I925" s="1">
        <v>0</v>
      </c>
      <c r="J925" s="1">
        <v>0</v>
      </c>
      <c r="K925" s="1">
        <v>0</v>
      </c>
      <c r="L925" s="1">
        <v>0.5</v>
      </c>
      <c r="M925" s="1">
        <v>0</v>
      </c>
      <c r="O925" s="1">
        <f t="shared" si="126"/>
        <v>5</v>
      </c>
      <c r="P925" s="1">
        <f t="shared" si="127"/>
        <v>0</v>
      </c>
      <c r="Q925" s="1">
        <f t="shared" si="128"/>
        <v>1</v>
      </c>
      <c r="R925" s="1">
        <f t="shared" si="129"/>
        <v>4</v>
      </c>
      <c r="S925" s="1">
        <f t="shared" si="130"/>
        <v>0</v>
      </c>
      <c r="T925" s="1">
        <f t="shared" si="131"/>
        <v>0</v>
      </c>
      <c r="U925" s="1">
        <f t="shared" si="132"/>
        <v>0</v>
      </c>
      <c r="V925" s="1">
        <f t="shared" si="133"/>
        <v>0.5</v>
      </c>
      <c r="W925" s="19">
        <f>VLOOKUP(E925,'Win Rate'!B:I,8,FALSE)</f>
        <v>0.47570850202429149</v>
      </c>
      <c r="X925" s="20">
        <f>VLOOKUP(E925,'Win Rate'!B:J,9,FALSE)</f>
        <v>-16.89276072380623</v>
      </c>
      <c r="Y925" s="18" cm="1">
        <f t="array" ref="Y925">IFERROR(INDEX($Z$2:$Z924,SUMPRODUCT(MAX(ROW($D$2:$D924)*($D925=$D$2:$D924))-1)),_xlfn.IFNA(IF(VLOOKUP(D925,'4.2 Elo (Values)'!A:C,3,FALSE)&gt;0,VLOOKUP(Results!D925,'4.2 Elo (Values)'!A:C,3,FALSE),400),400))</f>
        <v>400</v>
      </c>
      <c r="Z925" s="18">
        <f>Y925+(IFERROR(VLOOKUP(D925,'4.2 Elo (Values)'!A:J,10,FALSE),40)*(V925-(1/(10^(((AVERAGEIFS(Y:Y,A:A,A925)+AVERAGEIFS(X:X,A:A,A925))-(Y925+X925))/400)+1)*O925)))</f>
        <v>342.9724375670616</v>
      </c>
      <c r="AA925" s="18">
        <f t="shared" si="134"/>
        <v>-57.027562432938396</v>
      </c>
      <c r="AB925" t="e">
        <f>VLOOKUP($A925,Events!$B:$I,4,FALSE)</f>
        <v>#N/A</v>
      </c>
      <c r="AC925" t="e">
        <f>VLOOKUP($A925,Events!$B:$I,5,FALSE)</f>
        <v>#N/A</v>
      </c>
      <c r="AD925" t="e">
        <f>VLOOKUP($A925,Events!$B:$I,6,FALSE)</f>
        <v>#N/A</v>
      </c>
      <c r="AE925" t="e">
        <f>VLOOKUP($A925,Events!$B:$I,7,FALSE)</f>
        <v>#N/A</v>
      </c>
      <c r="AF925" t="e">
        <f>VLOOKUP($A925,Events!$B:$I,8,FALSE)</f>
        <v>#N/A</v>
      </c>
    </row>
    <row r="926" spans="1:32" ht="15" customHeight="1" x14ac:dyDescent="0.3">
      <c r="A926" s="2" t="s">
        <v>25269</v>
      </c>
      <c r="B926" t="s">
        <v>24952</v>
      </c>
      <c r="C926" t="s">
        <v>24190</v>
      </c>
      <c r="D926" s="60" t="s">
        <v>336</v>
      </c>
      <c r="E926" s="60" t="s">
        <v>121</v>
      </c>
      <c r="F926" s="60" t="s">
        <v>24423</v>
      </c>
      <c r="G926" s="2" t="s">
        <v>25385</v>
      </c>
      <c r="H926" t="s">
        <v>25</v>
      </c>
      <c r="I926" s="1">
        <v>0</v>
      </c>
      <c r="J926" s="1">
        <v>0</v>
      </c>
      <c r="K926" s="1">
        <v>0</v>
      </c>
      <c r="O926" s="1">
        <f t="shared" si="126"/>
        <v>3</v>
      </c>
      <c r="P926" s="1">
        <f t="shared" si="127"/>
        <v>0</v>
      </c>
      <c r="Q926" s="1">
        <f t="shared" si="128"/>
        <v>0</v>
      </c>
      <c r="R926" s="1">
        <f t="shared" si="129"/>
        <v>3</v>
      </c>
      <c r="S926" s="1">
        <f t="shared" si="130"/>
        <v>0</v>
      </c>
      <c r="T926" s="1">
        <f t="shared" si="131"/>
        <v>0</v>
      </c>
      <c r="U926" s="1">
        <f t="shared" si="132"/>
        <v>0</v>
      </c>
      <c r="V926" s="1">
        <f t="shared" si="133"/>
        <v>0</v>
      </c>
      <c r="W926" s="19">
        <f>VLOOKUP(E926,'Win Rate'!B:I,8,FALSE)</f>
        <v>0.60373443983402486</v>
      </c>
      <c r="X926" s="20">
        <f>VLOOKUP(E926,'Win Rate'!B:J,9,FALSE)</f>
        <v>73.143848695271856</v>
      </c>
      <c r="Y926" s="18" cm="1">
        <f t="array" ref="Y926">IFERROR(INDEX($Z$2:$Z925,SUMPRODUCT(MAX(ROW($D$2:$D925)*($D926=$D$2:$D925))-1)),_xlfn.IFNA(IF(VLOOKUP(D926,'4.2 Elo (Values)'!A:C,3,FALSE)&gt;0,VLOOKUP(Results!D926,'4.2 Elo (Values)'!A:C,3,FALSE),400),400))</f>
        <v>400</v>
      </c>
      <c r="Z926" s="18">
        <f>Y926+(IFERROR(VLOOKUP(D926,'4.2 Elo (Values)'!A:J,10,FALSE),40)*(V926-(1/(10^(((AVERAGEIFS(Y:Y,A:A,A926)+AVERAGEIFS(X:X,A:A,A926))-(Y926+X926))/400)+1)*O926)))</f>
        <v>338.48545821852423</v>
      </c>
      <c r="AA926" s="18">
        <f t="shared" si="134"/>
        <v>-61.514541781475771</v>
      </c>
      <c r="AB926" t="e">
        <f>VLOOKUP($A926,Events!$B:$I,4,FALSE)</f>
        <v>#N/A</v>
      </c>
      <c r="AC926" t="e">
        <f>VLOOKUP($A926,Events!$B:$I,5,FALSE)</f>
        <v>#N/A</v>
      </c>
      <c r="AD926" t="e">
        <f>VLOOKUP($A926,Events!$B:$I,6,FALSE)</f>
        <v>#N/A</v>
      </c>
      <c r="AE926" t="e">
        <f>VLOOKUP($A926,Events!$B:$I,7,FALSE)</f>
        <v>#N/A</v>
      </c>
      <c r="AF926" t="e">
        <f>VLOOKUP($A926,Events!$B:$I,8,FALSE)</f>
        <v>#N/A</v>
      </c>
    </row>
    <row r="927" spans="1:32" ht="15" customHeight="1" x14ac:dyDescent="0.3">
      <c r="A927" s="2" t="s">
        <v>25269</v>
      </c>
      <c r="B927" t="s">
        <v>24952</v>
      </c>
      <c r="C927" t="s">
        <v>24190</v>
      </c>
      <c r="D927" s="60" t="s">
        <v>325</v>
      </c>
      <c r="E927" s="60" t="s">
        <v>17</v>
      </c>
      <c r="F927" s="60" t="s">
        <v>24195</v>
      </c>
      <c r="G927" s="2" t="s">
        <v>25386</v>
      </c>
      <c r="H927" t="s">
        <v>25</v>
      </c>
      <c r="I927" s="1">
        <v>0</v>
      </c>
      <c r="J927" s="1">
        <v>0</v>
      </c>
      <c r="K927" s="1">
        <v>0</v>
      </c>
      <c r="O927" s="1">
        <f t="shared" si="126"/>
        <v>3</v>
      </c>
      <c r="P927" s="1">
        <f t="shared" si="127"/>
        <v>0</v>
      </c>
      <c r="Q927" s="1">
        <f t="shared" si="128"/>
        <v>0</v>
      </c>
      <c r="R927" s="1">
        <f t="shared" si="129"/>
        <v>3</v>
      </c>
      <c r="S927" s="1">
        <f t="shared" si="130"/>
        <v>0</v>
      </c>
      <c r="T927" s="1">
        <f t="shared" si="131"/>
        <v>0</v>
      </c>
      <c r="U927" s="1">
        <f t="shared" si="132"/>
        <v>0</v>
      </c>
      <c r="V927" s="1">
        <f t="shared" si="133"/>
        <v>0</v>
      </c>
      <c r="W927" s="19">
        <f>VLOOKUP(E927,'Win Rate'!B:I,8,FALSE)</f>
        <v>0.48888888888888887</v>
      </c>
      <c r="X927" s="20">
        <f>VLOOKUP(E927,'Win Rate'!B:J,9,FALSE)</f>
        <v>-7.7220620781546527</v>
      </c>
      <c r="Y927" s="18" cm="1">
        <f t="array" ref="Y927">IFERROR(INDEX($Z$2:$Z926,SUMPRODUCT(MAX(ROW($D$2:$D926)*($D927=$D$2:$D926))-1)),_xlfn.IFNA(IF(VLOOKUP(D927,'4.2 Elo (Values)'!A:C,3,FALSE)&gt;0,VLOOKUP(Results!D927,'4.2 Elo (Values)'!A:C,3,FALSE),400),400))</f>
        <v>400</v>
      </c>
      <c r="Z927" s="18">
        <f>Y927+(IFERROR(VLOOKUP(D927,'4.2 Elo (Values)'!A:J,10,FALSE),40)*(V927-(1/(10^(((AVERAGEIFS(Y:Y,A:A,A927)+AVERAGEIFS(X:X,A:A,A927))-(Y927+X927))/400)+1)*O927)))</f>
        <v>352.2745179758623</v>
      </c>
      <c r="AA927" s="18">
        <f t="shared" si="134"/>
        <v>-47.725482024137705</v>
      </c>
      <c r="AB927" t="e">
        <f>VLOOKUP($A927,Events!$B:$I,4,FALSE)</f>
        <v>#N/A</v>
      </c>
      <c r="AC927" t="e">
        <f>VLOOKUP($A927,Events!$B:$I,5,FALSE)</f>
        <v>#N/A</v>
      </c>
      <c r="AD927" t="e">
        <f>VLOOKUP($A927,Events!$B:$I,6,FALSE)</f>
        <v>#N/A</v>
      </c>
      <c r="AE927" t="e">
        <f>VLOOKUP($A927,Events!$B:$I,7,FALSE)</f>
        <v>#N/A</v>
      </c>
      <c r="AF927" t="e">
        <f>VLOOKUP($A927,Events!$B:$I,8,FALSE)</f>
        <v>#N/A</v>
      </c>
    </row>
    <row r="928" spans="1:32" ht="15" customHeight="1" x14ac:dyDescent="0.3">
      <c r="A928" s="2" t="s">
        <v>25269</v>
      </c>
      <c r="B928" t="s">
        <v>24952</v>
      </c>
      <c r="C928" t="s">
        <v>24190</v>
      </c>
      <c r="D928" s="60" t="s">
        <v>22719</v>
      </c>
      <c r="E928" s="60" t="s">
        <v>95</v>
      </c>
      <c r="F928" s="60" t="s">
        <v>304</v>
      </c>
      <c r="G928" s="2" t="s">
        <v>25387</v>
      </c>
      <c r="H928" t="s">
        <v>25</v>
      </c>
      <c r="I928" s="1">
        <v>0</v>
      </c>
      <c r="J928" s="1">
        <v>0</v>
      </c>
      <c r="K928" s="1">
        <v>0</v>
      </c>
      <c r="L928" s="1">
        <v>0</v>
      </c>
      <c r="M928" s="1">
        <v>0</v>
      </c>
      <c r="O928" s="1">
        <f t="shared" si="126"/>
        <v>5</v>
      </c>
      <c r="P928" s="1">
        <f t="shared" si="127"/>
        <v>0</v>
      </c>
      <c r="Q928" s="1">
        <f t="shared" si="128"/>
        <v>0</v>
      </c>
      <c r="R928" s="1">
        <f t="shared" si="129"/>
        <v>5</v>
      </c>
      <c r="S928" s="1">
        <f t="shared" si="130"/>
        <v>0</v>
      </c>
      <c r="T928" s="1">
        <f t="shared" si="131"/>
        <v>0</v>
      </c>
      <c r="U928" s="1">
        <f t="shared" si="132"/>
        <v>0</v>
      </c>
      <c r="V928" s="1">
        <f t="shared" si="133"/>
        <v>0</v>
      </c>
      <c r="W928" s="19">
        <f>VLOOKUP(E928,'Win Rate'!B:I,8,FALSE)</f>
        <v>0.5084269662921348</v>
      </c>
      <c r="X928" s="20">
        <f>VLOOKUP(E928,'Win Rate'!B:J,9,FALSE)</f>
        <v>5.8562104731559854</v>
      </c>
      <c r="Y928" s="18" cm="1">
        <f t="array" ref="Y928">IFERROR(INDEX($Z$2:$Z927,SUMPRODUCT(MAX(ROW($D$2:$D927)*($D928=$D$2:$D927))-1)),_xlfn.IFNA(IF(VLOOKUP(D928,'4.2 Elo (Values)'!A:C,3,FALSE)&gt;0,VLOOKUP(Results!D928,'4.2 Elo (Values)'!A:C,3,FALSE),400),400))</f>
        <v>308.50062931300266</v>
      </c>
      <c r="Z928" s="18">
        <f>Y928+(IFERROR(VLOOKUP(D928,'4.2 Elo (Values)'!A:J,10,FALSE),40)*(V928-(1/(10^(((AVERAGEIFS(Y:Y,A:A,A928)+AVERAGEIFS(X:X,A:A,A928))-(Y928+X928))/400)+1)*O928)))</f>
        <v>249.18124502102933</v>
      </c>
      <c r="AA928" s="18">
        <f t="shared" si="134"/>
        <v>-59.319384291973336</v>
      </c>
      <c r="AB928" t="e">
        <f>VLOOKUP($A928,Events!$B:$I,4,FALSE)</f>
        <v>#N/A</v>
      </c>
      <c r="AC928" t="e">
        <f>VLOOKUP($A928,Events!$B:$I,5,FALSE)</f>
        <v>#N/A</v>
      </c>
      <c r="AD928" t="e">
        <f>VLOOKUP($A928,Events!$B:$I,6,FALSE)</f>
        <v>#N/A</v>
      </c>
      <c r="AE928" t="e">
        <f>VLOOKUP($A928,Events!$B:$I,7,FALSE)</f>
        <v>#N/A</v>
      </c>
      <c r="AF928" t="e">
        <f>VLOOKUP($A928,Events!$B:$I,8,FALSE)</f>
        <v>#N/A</v>
      </c>
    </row>
    <row r="929" spans="1:32" ht="15" customHeight="1" x14ac:dyDescent="0.3">
      <c r="A929" t="s">
        <v>25388</v>
      </c>
      <c r="B929" t="s">
        <v>24952</v>
      </c>
      <c r="C929" t="s">
        <v>25389</v>
      </c>
      <c r="D929" s="60" t="s">
        <v>23135</v>
      </c>
      <c r="E929" s="60" t="s">
        <v>42</v>
      </c>
      <c r="F929" s="60" t="s">
        <v>24203</v>
      </c>
      <c r="G929" s="2" t="s">
        <v>25390</v>
      </c>
      <c r="H929" t="s">
        <v>368</v>
      </c>
      <c r="I929" s="1">
        <v>1</v>
      </c>
      <c r="J929" s="1">
        <v>1</v>
      </c>
      <c r="K929" s="1">
        <v>1</v>
      </c>
      <c r="L929" s="1">
        <v>1</v>
      </c>
      <c r="M929" s="1">
        <v>1</v>
      </c>
      <c r="O929" s="1">
        <f t="shared" si="126"/>
        <v>5</v>
      </c>
      <c r="P929" s="1">
        <f t="shared" si="127"/>
        <v>5</v>
      </c>
      <c r="Q929" s="1">
        <f t="shared" si="128"/>
        <v>0</v>
      </c>
      <c r="R929" s="1">
        <f t="shared" si="129"/>
        <v>0</v>
      </c>
      <c r="S929" s="1">
        <f t="shared" si="130"/>
        <v>1</v>
      </c>
      <c r="T929" s="1">
        <f t="shared" si="131"/>
        <v>1</v>
      </c>
      <c r="U929" s="1">
        <f t="shared" si="132"/>
        <v>1</v>
      </c>
      <c r="V929" s="1">
        <f t="shared" si="133"/>
        <v>5</v>
      </c>
      <c r="W929" s="19">
        <f>VLOOKUP(E929,'Win Rate'!B:I,8,FALSE)</f>
        <v>0.47570850202429149</v>
      </c>
      <c r="X929" s="20">
        <f>VLOOKUP(E929,'Win Rate'!B:J,9,FALSE)</f>
        <v>-16.89276072380623</v>
      </c>
      <c r="Y929" s="18" cm="1">
        <f t="array" ref="Y929">IFERROR(INDEX($Z$2:$Z928,SUMPRODUCT(MAX(ROW($D$2:$D928)*($D929=$D$2:$D928))-1)),_xlfn.IFNA(IF(VLOOKUP(D929,'4.2 Elo (Values)'!A:C,3,FALSE)&gt;0,VLOOKUP(Results!D929,'4.2 Elo (Values)'!A:C,3,FALSE),400),400))</f>
        <v>556.88949868852308</v>
      </c>
      <c r="Z929" s="18">
        <f>Y929+(IFERROR(VLOOKUP(D929,'4.2 Elo (Values)'!A:J,10,FALSE),40)*(V929-(1/(10^(((AVERAGEIFS(Y:Y,A:A,A929)+AVERAGEIFS(X:X,A:A,A929))-(Y929+X929))/400)+1)*O929)))</f>
        <v>593.08684942647881</v>
      </c>
      <c r="AA929" s="18">
        <f t="shared" si="134"/>
        <v>36.19735073795573</v>
      </c>
      <c r="AB929" t="str">
        <f>VLOOKUP($A929,Events!$B:$I,4,FALSE)</f>
        <v>Grasp of Thorns</v>
      </c>
      <c r="AC929" t="str">
        <f>VLOOKUP($A929,Events!$B:$I,5,FALSE)</f>
        <v>Passing Seasons</v>
      </c>
      <c r="AD929" t="str">
        <f>VLOOKUP($A929,Events!$B:$I,6,FALSE)</f>
        <v>Surge of Slaughter</v>
      </c>
      <c r="AE929" t="str">
        <f>VLOOKUP($A929,Events!$B:$I,7,FALSE)</f>
        <v>Bountiful Equinox</v>
      </c>
      <c r="AF929" t="str">
        <f>VLOOKUP($A929,Events!$B:$I,8,FALSE)</f>
        <v>Roiling Roots</v>
      </c>
    </row>
    <row r="930" spans="1:32" ht="15" customHeight="1" x14ac:dyDescent="0.3">
      <c r="A930" t="s">
        <v>25388</v>
      </c>
      <c r="B930" t="s">
        <v>24952</v>
      </c>
      <c r="C930" t="s">
        <v>25389</v>
      </c>
      <c r="D930" s="60" t="s">
        <v>24128</v>
      </c>
      <c r="E930" s="60" t="s">
        <v>479</v>
      </c>
      <c r="F930" s="60" t="s">
        <v>184</v>
      </c>
      <c r="G930" s="2" t="s">
        <v>25391</v>
      </c>
      <c r="H930" t="s">
        <v>368</v>
      </c>
      <c r="I930" s="1">
        <v>0</v>
      </c>
      <c r="J930" s="1">
        <v>1</v>
      </c>
      <c r="K930" s="1">
        <v>1</v>
      </c>
      <c r="L930" s="1">
        <v>1</v>
      </c>
      <c r="M930" s="1">
        <v>1</v>
      </c>
      <c r="O930" s="1">
        <f t="shared" si="126"/>
        <v>5</v>
      </c>
      <c r="P930" s="1">
        <f t="shared" si="127"/>
        <v>4</v>
      </c>
      <c r="Q930" s="1">
        <f t="shared" si="128"/>
        <v>0</v>
      </c>
      <c r="R930" s="1">
        <f t="shared" si="129"/>
        <v>1</v>
      </c>
      <c r="S930" s="1">
        <f t="shared" si="130"/>
        <v>0</v>
      </c>
      <c r="T930" s="1">
        <f t="shared" si="131"/>
        <v>0</v>
      </c>
      <c r="U930" s="1">
        <f t="shared" si="132"/>
        <v>0</v>
      </c>
      <c r="V930" s="1">
        <f t="shared" si="133"/>
        <v>4</v>
      </c>
      <c r="W930" s="19">
        <f>VLOOKUP(E930,'Win Rate'!B:I,8,FALSE)</f>
        <v>0.5723140495867769</v>
      </c>
      <c r="X930" s="20">
        <f>VLOOKUP(E930,'Win Rate'!B:J,9,FALSE)</f>
        <v>50.603769443012347</v>
      </c>
      <c r="Y930" s="18" cm="1">
        <f t="array" ref="Y930">IFERROR(INDEX($Z$2:$Z929,SUMPRODUCT(MAX(ROW($D$2:$D929)*($D930=$D$2:$D929))-1)),_xlfn.IFNA(IF(VLOOKUP(D930,'4.2 Elo (Values)'!A:C,3,FALSE)&gt;0,VLOOKUP(Results!D930,'4.2 Elo (Values)'!A:C,3,FALSE),400),400))</f>
        <v>400</v>
      </c>
      <c r="Z930" s="18">
        <f>Y930+(IFERROR(VLOOKUP(D930,'4.2 Elo (Values)'!A:J,10,FALSE),40)*(V930-(1/(10^(((AVERAGEIFS(Y:Y,A:A,A930)+AVERAGEIFS(X:X,A:A,A930))-(Y930+X930))/400)+1)*O930)))</f>
        <v>457.38951872261549</v>
      </c>
      <c r="AA930" s="18">
        <f t="shared" si="134"/>
        <v>57.389518722615492</v>
      </c>
      <c r="AB930" t="str">
        <f>VLOOKUP($A930,Events!$B:$I,4,FALSE)</f>
        <v>Grasp of Thorns</v>
      </c>
      <c r="AC930" t="str">
        <f>VLOOKUP($A930,Events!$B:$I,5,FALSE)</f>
        <v>Passing Seasons</v>
      </c>
      <c r="AD930" t="str">
        <f>VLOOKUP($A930,Events!$B:$I,6,FALSE)</f>
        <v>Surge of Slaughter</v>
      </c>
      <c r="AE930" t="str">
        <f>VLOOKUP($A930,Events!$B:$I,7,FALSE)</f>
        <v>Bountiful Equinox</v>
      </c>
      <c r="AF930" t="str">
        <f>VLOOKUP($A930,Events!$B:$I,8,FALSE)</f>
        <v>Roiling Roots</v>
      </c>
    </row>
    <row r="931" spans="1:32" ht="15" customHeight="1" x14ac:dyDescent="0.3">
      <c r="A931" t="s">
        <v>25388</v>
      </c>
      <c r="B931" t="s">
        <v>24952</v>
      </c>
      <c r="C931" t="s">
        <v>25389</v>
      </c>
      <c r="D931" s="60" t="s">
        <v>1505</v>
      </c>
      <c r="E931" s="60" t="s">
        <v>22</v>
      </c>
      <c r="F931" s="60" t="s">
        <v>54</v>
      </c>
      <c r="G931" s="2" t="s">
        <v>25392</v>
      </c>
      <c r="H931" t="s">
        <v>368</v>
      </c>
      <c r="I931" s="1">
        <v>1</v>
      </c>
      <c r="J931" s="1">
        <v>0</v>
      </c>
      <c r="K931" s="1">
        <v>0</v>
      </c>
      <c r="L931" s="1">
        <v>1</v>
      </c>
      <c r="M931" s="1">
        <v>0</v>
      </c>
      <c r="O931" s="1">
        <f t="shared" si="126"/>
        <v>5</v>
      </c>
      <c r="P931" s="1">
        <f t="shared" si="127"/>
        <v>2</v>
      </c>
      <c r="Q931" s="1">
        <f t="shared" si="128"/>
        <v>0</v>
      </c>
      <c r="R931" s="1">
        <f t="shared" si="129"/>
        <v>3</v>
      </c>
      <c r="S931" s="1">
        <f t="shared" si="130"/>
        <v>0</v>
      </c>
      <c r="T931" s="1">
        <f t="shared" si="131"/>
        <v>0</v>
      </c>
      <c r="U931" s="1">
        <f t="shared" si="132"/>
        <v>0</v>
      </c>
      <c r="V931" s="1">
        <f t="shared" si="133"/>
        <v>2</v>
      </c>
      <c r="W931" s="19">
        <f>VLOOKUP(E931,'Win Rate'!B:I,8,FALSE)</f>
        <v>0.5028490028490028</v>
      </c>
      <c r="X931" s="20">
        <f>VLOOKUP(E931,'Win Rate'!B:J,9,FALSE)</f>
        <v>1.9797113714570256</v>
      </c>
      <c r="Y931" s="18" cm="1">
        <f t="array" ref="Y931">IFERROR(INDEX($Z$2:$Z930,SUMPRODUCT(MAX(ROW($D$2:$D930)*($D931=$D$2:$D930))-1)),_xlfn.IFNA(IF(VLOOKUP(D931,'4.2 Elo (Values)'!A:C,3,FALSE)&gt;0,VLOOKUP(Results!D931,'4.2 Elo (Values)'!A:C,3,FALSE),400),400))</f>
        <v>491.19974094961492</v>
      </c>
      <c r="Z931" s="18">
        <f>Y931+(IFERROR(VLOOKUP(D931,'4.2 Elo (Values)'!A:J,10,FALSE),40)*(V931-(1/(10^(((AVERAGEIFS(Y:Y,A:A,A931)+AVERAGEIFS(X:X,A:A,A931))-(Y931+X931))/400)+1)*O931)))</f>
        <v>473.82133941010591</v>
      </c>
      <c r="AA931" s="18">
        <f t="shared" si="134"/>
        <v>-17.378401539509014</v>
      </c>
      <c r="AB931" t="str">
        <f>VLOOKUP($A931,Events!$B:$I,4,FALSE)</f>
        <v>Grasp of Thorns</v>
      </c>
      <c r="AC931" t="str">
        <f>VLOOKUP($A931,Events!$B:$I,5,FALSE)</f>
        <v>Passing Seasons</v>
      </c>
      <c r="AD931" t="str">
        <f>VLOOKUP($A931,Events!$B:$I,6,FALSE)</f>
        <v>Surge of Slaughter</v>
      </c>
      <c r="AE931" t="str">
        <f>VLOOKUP($A931,Events!$B:$I,7,FALSE)</f>
        <v>Bountiful Equinox</v>
      </c>
      <c r="AF931" t="str">
        <f>VLOOKUP($A931,Events!$B:$I,8,FALSE)</f>
        <v>Roiling Roots</v>
      </c>
    </row>
    <row r="932" spans="1:32" ht="15" customHeight="1" x14ac:dyDescent="0.3">
      <c r="A932" t="s">
        <v>25388</v>
      </c>
      <c r="B932" t="s">
        <v>24952</v>
      </c>
      <c r="C932" t="s">
        <v>25389</v>
      </c>
      <c r="D932" s="60" t="s">
        <v>17300</v>
      </c>
      <c r="E932" s="60" t="s">
        <v>146</v>
      </c>
      <c r="F932" s="60" t="s">
        <v>187</v>
      </c>
      <c r="G932" s="2" t="s">
        <v>25393</v>
      </c>
      <c r="H932" t="s">
        <v>368</v>
      </c>
      <c r="I932" s="1">
        <v>1</v>
      </c>
      <c r="J932" s="1">
        <v>0</v>
      </c>
      <c r="K932" s="1">
        <v>0</v>
      </c>
      <c r="L932" s="1">
        <v>0</v>
      </c>
      <c r="M932" s="1">
        <v>1</v>
      </c>
      <c r="O932" s="1">
        <f t="shared" si="126"/>
        <v>5</v>
      </c>
      <c r="P932" s="1">
        <f t="shared" si="127"/>
        <v>2</v>
      </c>
      <c r="Q932" s="1">
        <f t="shared" si="128"/>
        <v>0</v>
      </c>
      <c r="R932" s="1">
        <f t="shared" si="129"/>
        <v>3</v>
      </c>
      <c r="S932" s="1">
        <f t="shared" si="130"/>
        <v>0</v>
      </c>
      <c r="T932" s="1">
        <f t="shared" si="131"/>
        <v>0</v>
      </c>
      <c r="U932" s="1">
        <f t="shared" si="132"/>
        <v>0</v>
      </c>
      <c r="V932" s="1">
        <f t="shared" si="133"/>
        <v>2</v>
      </c>
      <c r="W932" s="19">
        <f>VLOOKUP(E932,'Win Rate'!B:I,8,FALSE)</f>
        <v>0.48071216617210683</v>
      </c>
      <c r="X932" s="20">
        <f>VLOOKUP(E932,'Win Rate'!B:J,9,FALSE)</f>
        <v>-13.409213657465418</v>
      </c>
      <c r="Y932" s="18" cm="1">
        <f t="array" ref="Y932">IFERROR(INDEX($Z$2:$Z931,SUMPRODUCT(MAX(ROW($D$2:$D931)*($D932=$D$2:$D931))-1)),_xlfn.IFNA(IF(VLOOKUP(D932,'4.2 Elo (Values)'!A:C,3,FALSE)&gt;0,VLOOKUP(Results!D932,'4.2 Elo (Values)'!A:C,3,FALSE),400),400))</f>
        <v>374.21110919880743</v>
      </c>
      <c r="Z932" s="18">
        <f>Y932+(IFERROR(VLOOKUP(D932,'4.2 Elo (Values)'!A:J,10,FALSE),40)*(V932-(1/(10^(((AVERAGEIFS(Y:Y,A:A,A932)+AVERAGEIFS(X:X,A:A,A932))-(Y932+X932))/400)+1)*O932)))</f>
        <v>375.62443014367517</v>
      </c>
      <c r="AA932" s="18">
        <f t="shared" si="134"/>
        <v>1.4133209448677349</v>
      </c>
      <c r="AB932" t="str">
        <f>VLOOKUP($A932,Events!$B:$I,4,FALSE)</f>
        <v>Grasp of Thorns</v>
      </c>
      <c r="AC932" t="str">
        <f>VLOOKUP($A932,Events!$B:$I,5,FALSE)</f>
        <v>Passing Seasons</v>
      </c>
      <c r="AD932" t="str">
        <f>VLOOKUP($A932,Events!$B:$I,6,FALSE)</f>
        <v>Surge of Slaughter</v>
      </c>
      <c r="AE932" t="str">
        <f>VLOOKUP($A932,Events!$B:$I,7,FALSE)</f>
        <v>Bountiful Equinox</v>
      </c>
      <c r="AF932" t="str">
        <f>VLOOKUP($A932,Events!$B:$I,8,FALSE)</f>
        <v>Roiling Roots</v>
      </c>
    </row>
    <row r="933" spans="1:32" ht="15" customHeight="1" x14ac:dyDescent="0.3">
      <c r="A933" t="s">
        <v>25388</v>
      </c>
      <c r="B933" t="s">
        <v>24952</v>
      </c>
      <c r="C933" t="s">
        <v>25389</v>
      </c>
      <c r="D933" s="60" t="s">
        <v>2662</v>
      </c>
      <c r="E933" s="60" t="s">
        <v>22</v>
      </c>
      <c r="F933" s="60" t="s">
        <v>54</v>
      </c>
      <c r="G933" s="2" t="s">
        <v>25394</v>
      </c>
      <c r="H933" t="s">
        <v>368</v>
      </c>
      <c r="I933" s="1">
        <v>1</v>
      </c>
      <c r="J933" s="1">
        <v>1</v>
      </c>
      <c r="K933" s="1">
        <v>0</v>
      </c>
      <c r="L933" s="1">
        <v>0</v>
      </c>
      <c r="M933" s="1">
        <v>1</v>
      </c>
      <c r="O933" s="1">
        <f t="shared" si="126"/>
        <v>5</v>
      </c>
      <c r="P933" s="1">
        <f t="shared" si="127"/>
        <v>3</v>
      </c>
      <c r="Q933" s="1">
        <f t="shared" si="128"/>
        <v>0</v>
      </c>
      <c r="R933" s="1">
        <f t="shared" si="129"/>
        <v>2</v>
      </c>
      <c r="S933" s="1">
        <f t="shared" si="130"/>
        <v>0</v>
      </c>
      <c r="T933" s="1">
        <f t="shared" si="131"/>
        <v>0</v>
      </c>
      <c r="U933" s="1">
        <f t="shared" si="132"/>
        <v>0</v>
      </c>
      <c r="V933" s="1">
        <f t="shared" si="133"/>
        <v>3</v>
      </c>
      <c r="W933" s="19">
        <f>VLOOKUP(E933,'Win Rate'!B:I,8,FALSE)</f>
        <v>0.5028490028490028</v>
      </c>
      <c r="X933" s="20">
        <f>VLOOKUP(E933,'Win Rate'!B:J,9,FALSE)</f>
        <v>1.9797113714570256</v>
      </c>
      <c r="Y933" s="18" cm="1">
        <f t="array" ref="Y933">IFERROR(INDEX($Z$2:$Z932,SUMPRODUCT(MAX(ROW($D$2:$D932)*($D933=$D$2:$D932))-1)),_xlfn.IFNA(IF(VLOOKUP(D933,'4.2 Elo (Values)'!A:C,3,FALSE)&gt;0,VLOOKUP(Results!D933,'4.2 Elo (Values)'!A:C,3,FALSE),400),400))</f>
        <v>450.60864639544872</v>
      </c>
      <c r="Z933" s="18">
        <f>Y933+(IFERROR(VLOOKUP(D933,'4.2 Elo (Values)'!A:J,10,FALSE),40)*(V933-(1/(10^(((AVERAGEIFS(Y:Y,A:A,A933)+AVERAGEIFS(X:X,A:A,A933))-(Y933+X933))/400)+1)*O933)))</f>
        <v>459.01804082287498</v>
      </c>
      <c r="AA933" s="18">
        <f t="shared" si="134"/>
        <v>8.409394427426264</v>
      </c>
      <c r="AB933" t="str">
        <f>VLOOKUP($A933,Events!$B:$I,4,FALSE)</f>
        <v>Grasp of Thorns</v>
      </c>
      <c r="AC933" t="str">
        <f>VLOOKUP($A933,Events!$B:$I,5,FALSE)</f>
        <v>Passing Seasons</v>
      </c>
      <c r="AD933" t="str">
        <f>VLOOKUP($A933,Events!$B:$I,6,FALSE)</f>
        <v>Surge of Slaughter</v>
      </c>
      <c r="AE933" t="str">
        <f>VLOOKUP($A933,Events!$B:$I,7,FALSE)</f>
        <v>Bountiful Equinox</v>
      </c>
      <c r="AF933" t="str">
        <f>VLOOKUP($A933,Events!$B:$I,8,FALSE)</f>
        <v>Roiling Roots</v>
      </c>
    </row>
    <row r="934" spans="1:32" ht="15" customHeight="1" x14ac:dyDescent="0.3">
      <c r="A934" t="s">
        <v>25388</v>
      </c>
      <c r="B934" t="s">
        <v>24952</v>
      </c>
      <c r="C934" t="s">
        <v>25389</v>
      </c>
      <c r="D934" s="60" t="s">
        <v>10755</v>
      </c>
      <c r="E934" s="60" t="s">
        <v>146</v>
      </c>
      <c r="F934" s="60" t="s">
        <v>187</v>
      </c>
      <c r="G934" s="2" t="s">
        <v>25395</v>
      </c>
      <c r="H934" t="s">
        <v>368</v>
      </c>
      <c r="I934" s="1">
        <v>1</v>
      </c>
      <c r="J934" s="1">
        <v>1</v>
      </c>
      <c r="K934" s="1">
        <v>0</v>
      </c>
      <c r="L934" s="1">
        <v>0</v>
      </c>
      <c r="M934" s="1">
        <v>0</v>
      </c>
      <c r="O934" s="1">
        <f t="shared" si="126"/>
        <v>5</v>
      </c>
      <c r="P934" s="1">
        <f t="shared" si="127"/>
        <v>2</v>
      </c>
      <c r="Q934" s="1">
        <f t="shared" si="128"/>
        <v>0</v>
      </c>
      <c r="R934" s="1">
        <f t="shared" si="129"/>
        <v>3</v>
      </c>
      <c r="S934" s="1">
        <f t="shared" si="130"/>
        <v>0</v>
      </c>
      <c r="T934" s="1">
        <f t="shared" si="131"/>
        <v>0</v>
      </c>
      <c r="U934" s="1">
        <f t="shared" si="132"/>
        <v>0</v>
      </c>
      <c r="V934" s="1">
        <f t="shared" si="133"/>
        <v>2</v>
      </c>
      <c r="W934" s="19">
        <f>VLOOKUP(E934,'Win Rate'!B:I,8,FALSE)</f>
        <v>0.48071216617210683</v>
      </c>
      <c r="X934" s="20">
        <f>VLOOKUP(E934,'Win Rate'!B:J,9,FALSE)</f>
        <v>-13.409213657465418</v>
      </c>
      <c r="Y934" s="18" cm="1">
        <f t="array" ref="Y934">IFERROR(INDEX($Z$2:$Z933,SUMPRODUCT(MAX(ROW($D$2:$D933)*($D934=$D$2:$D933))-1)),_xlfn.IFNA(IF(VLOOKUP(D934,'4.2 Elo (Values)'!A:C,3,FALSE)&gt;0,VLOOKUP(Results!D934,'4.2 Elo (Values)'!A:C,3,FALSE),400),400))</f>
        <v>393.8448573765902</v>
      </c>
      <c r="Z934" s="18">
        <f>Y934+(IFERROR(VLOOKUP(D934,'4.2 Elo (Values)'!A:J,10,FALSE),40)*(V934-(1/(10^(((AVERAGEIFS(Y:Y,A:A,A934)+AVERAGEIFS(X:X,A:A,A934))-(Y934+X934))/400)+1)*O934)))</f>
        <v>391.25074760503344</v>
      </c>
      <c r="AA934" s="18">
        <f t="shared" si="134"/>
        <v>-2.5941097715567594</v>
      </c>
      <c r="AB934" t="str">
        <f>VLOOKUP($A934,Events!$B:$I,4,FALSE)</f>
        <v>Grasp of Thorns</v>
      </c>
      <c r="AC934" t="str">
        <f>VLOOKUP($A934,Events!$B:$I,5,FALSE)</f>
        <v>Passing Seasons</v>
      </c>
      <c r="AD934" t="str">
        <f>VLOOKUP($A934,Events!$B:$I,6,FALSE)</f>
        <v>Surge of Slaughter</v>
      </c>
      <c r="AE934" t="str">
        <f>VLOOKUP($A934,Events!$B:$I,7,FALSE)</f>
        <v>Bountiful Equinox</v>
      </c>
      <c r="AF934" t="str">
        <f>VLOOKUP($A934,Events!$B:$I,8,FALSE)</f>
        <v>Roiling Roots</v>
      </c>
    </row>
    <row r="935" spans="1:32" ht="15" customHeight="1" x14ac:dyDescent="0.3">
      <c r="A935" t="s">
        <v>25388</v>
      </c>
      <c r="B935" t="s">
        <v>24952</v>
      </c>
      <c r="C935" t="s">
        <v>25389</v>
      </c>
      <c r="D935" s="60" t="s">
        <v>25396</v>
      </c>
      <c r="E935" s="60" t="s">
        <v>39</v>
      </c>
      <c r="F935" s="60" t="s">
        <v>164</v>
      </c>
      <c r="G935" s="2" t="s">
        <v>25397</v>
      </c>
      <c r="H935" t="s">
        <v>368</v>
      </c>
      <c r="I935" s="1">
        <v>0</v>
      </c>
      <c r="J935" s="1">
        <v>0</v>
      </c>
      <c r="K935" s="1">
        <v>1</v>
      </c>
      <c r="L935" s="1">
        <v>1</v>
      </c>
      <c r="M935" s="1">
        <v>0</v>
      </c>
      <c r="O935" s="1">
        <f t="shared" si="126"/>
        <v>5</v>
      </c>
      <c r="P935" s="1">
        <f t="shared" si="127"/>
        <v>2</v>
      </c>
      <c r="Q935" s="1">
        <f t="shared" si="128"/>
        <v>0</v>
      </c>
      <c r="R935" s="1">
        <f t="shared" si="129"/>
        <v>3</v>
      </c>
      <c r="S935" s="1">
        <f t="shared" si="130"/>
        <v>0</v>
      </c>
      <c r="T935" s="1">
        <f t="shared" si="131"/>
        <v>0</v>
      </c>
      <c r="U935" s="1">
        <f t="shared" si="132"/>
        <v>0</v>
      </c>
      <c r="V935" s="1">
        <f t="shared" si="133"/>
        <v>2</v>
      </c>
      <c r="W935" s="19">
        <f>VLOOKUP(E935,'Win Rate'!B:I,8,FALSE)</f>
        <v>0.42931034482758623</v>
      </c>
      <c r="X935" s="20">
        <f>VLOOKUP(E935,'Win Rate'!B:J,9,FALSE)</f>
        <v>-49.451458671992945</v>
      </c>
      <c r="Y935" s="18" cm="1">
        <f t="array" ref="Y935">IFERROR(INDEX($Z$2:$Z934,SUMPRODUCT(MAX(ROW($D$2:$D934)*($D935=$D$2:$D934))-1)),_xlfn.IFNA(IF(VLOOKUP(D935,'4.2 Elo (Values)'!A:C,3,FALSE)&gt;0,VLOOKUP(Results!D935,'4.2 Elo (Values)'!A:C,3,FALSE),400),400))</f>
        <v>400</v>
      </c>
      <c r="Z935" s="18">
        <f>Y935+(IFERROR(VLOOKUP(D935,'4.2 Elo (Values)'!A:J,10,FALSE),40)*(V935-(1/(10^(((AVERAGEIFS(Y:Y,A:A,A935)+AVERAGEIFS(X:X,A:A,A935))-(Y935+X935))/400)+1)*O935)))</f>
        <v>405.60450357629298</v>
      </c>
      <c r="AA935" s="18">
        <f t="shared" si="134"/>
        <v>5.6045035762929842</v>
      </c>
      <c r="AB935" t="str">
        <f>VLOOKUP($A935,Events!$B:$I,4,FALSE)</f>
        <v>Grasp of Thorns</v>
      </c>
      <c r="AC935" t="str">
        <f>VLOOKUP($A935,Events!$B:$I,5,FALSE)</f>
        <v>Passing Seasons</v>
      </c>
      <c r="AD935" t="str">
        <f>VLOOKUP($A935,Events!$B:$I,6,FALSE)</f>
        <v>Surge of Slaughter</v>
      </c>
      <c r="AE935" t="str">
        <f>VLOOKUP($A935,Events!$B:$I,7,FALSE)</f>
        <v>Bountiful Equinox</v>
      </c>
      <c r="AF935" t="str">
        <f>VLOOKUP($A935,Events!$B:$I,8,FALSE)</f>
        <v>Roiling Roots</v>
      </c>
    </row>
    <row r="936" spans="1:32" ht="15" customHeight="1" x14ac:dyDescent="0.3">
      <c r="A936" t="s">
        <v>25388</v>
      </c>
      <c r="B936" t="s">
        <v>24952</v>
      </c>
      <c r="C936" t="s">
        <v>25389</v>
      </c>
      <c r="D936" s="60" t="s">
        <v>23139</v>
      </c>
      <c r="E936" s="60" t="s">
        <v>27</v>
      </c>
      <c r="F936" s="60" t="s">
        <v>24217</v>
      </c>
      <c r="G936" s="2" t="s">
        <v>25398</v>
      </c>
      <c r="H936" t="s">
        <v>368</v>
      </c>
      <c r="I936" s="1">
        <v>0</v>
      </c>
      <c r="J936" s="1">
        <v>0</v>
      </c>
      <c r="K936" s="1">
        <v>0</v>
      </c>
      <c r="L936" s="1">
        <v>0</v>
      </c>
      <c r="M936" s="1">
        <v>0</v>
      </c>
      <c r="O936" s="1">
        <f t="shared" si="126"/>
        <v>5</v>
      </c>
      <c r="P936" s="1">
        <f t="shared" si="127"/>
        <v>0</v>
      </c>
      <c r="Q936" s="1">
        <f t="shared" si="128"/>
        <v>0</v>
      </c>
      <c r="R936" s="1">
        <f t="shared" si="129"/>
        <v>5</v>
      </c>
      <c r="S936" s="1">
        <f t="shared" si="130"/>
        <v>0</v>
      </c>
      <c r="T936" s="1">
        <f t="shared" si="131"/>
        <v>0</v>
      </c>
      <c r="U936" s="1">
        <f t="shared" si="132"/>
        <v>0</v>
      </c>
      <c r="V936" s="1">
        <f t="shared" si="133"/>
        <v>0</v>
      </c>
      <c r="W936" s="19">
        <f>VLOOKUP(E936,'Win Rate'!B:I,8,FALSE)</f>
        <v>0.43775100401606426</v>
      </c>
      <c r="X936" s="20">
        <f>VLOOKUP(E936,'Win Rate'!B:J,9,FALSE)</f>
        <v>-43.480615095045756</v>
      </c>
      <c r="Y936" s="18" cm="1">
        <f t="array" ref="Y936">IFERROR(INDEX($Z$2:$Z935,SUMPRODUCT(MAX(ROW($D$2:$D935)*($D936=$D$2:$D935))-1)),_xlfn.IFNA(IF(VLOOKUP(D936,'4.2 Elo (Values)'!A:C,3,FALSE)&gt;0,VLOOKUP(Results!D936,'4.2 Elo (Values)'!A:C,3,FALSE),400),400))</f>
        <v>400</v>
      </c>
      <c r="Z936" s="18">
        <f>Y936+(IFERROR(VLOOKUP(D936,'4.2 Elo (Values)'!A:J,10,FALSE),40)*(V936-(1/(10^(((AVERAGEIFS(Y:Y,A:A,A936)+AVERAGEIFS(X:X,A:A,A936))-(Y936+X936))/400)+1)*O936)))</f>
        <v>323.99168493318814</v>
      </c>
      <c r="AA936" s="18">
        <f t="shared" si="134"/>
        <v>-76.008315066811861</v>
      </c>
      <c r="AB936" t="str">
        <f>VLOOKUP($A936,Events!$B:$I,4,FALSE)</f>
        <v>Grasp of Thorns</v>
      </c>
      <c r="AC936" t="str">
        <f>VLOOKUP($A936,Events!$B:$I,5,FALSE)</f>
        <v>Passing Seasons</v>
      </c>
      <c r="AD936" t="str">
        <f>VLOOKUP($A936,Events!$B:$I,6,FALSE)</f>
        <v>Surge of Slaughter</v>
      </c>
      <c r="AE936" t="str">
        <f>VLOOKUP($A936,Events!$B:$I,7,FALSE)</f>
        <v>Bountiful Equinox</v>
      </c>
      <c r="AF936" t="str">
        <f>VLOOKUP($A936,Events!$B:$I,8,FALSE)</f>
        <v>Roiling Roots</v>
      </c>
    </row>
    <row r="937" spans="1:32" ht="15" customHeight="1" x14ac:dyDescent="0.3">
      <c r="A937" t="s">
        <v>25388</v>
      </c>
      <c r="B937" t="s">
        <v>24952</v>
      </c>
      <c r="C937" t="s">
        <v>25389</v>
      </c>
      <c r="D937" s="60" t="s">
        <v>25399</v>
      </c>
      <c r="E937" s="60" t="s">
        <v>56</v>
      </c>
      <c r="F937" s="60" t="s">
        <v>303</v>
      </c>
      <c r="G937" s="2" t="s">
        <v>25400</v>
      </c>
      <c r="H937" t="s">
        <v>368</v>
      </c>
      <c r="I937" s="1">
        <v>0</v>
      </c>
      <c r="J937" s="1">
        <v>1</v>
      </c>
      <c r="K937" s="1">
        <v>0</v>
      </c>
      <c r="L937" s="1">
        <v>1</v>
      </c>
      <c r="M937" s="1">
        <v>0</v>
      </c>
      <c r="O937" s="1">
        <f t="shared" si="126"/>
        <v>5</v>
      </c>
      <c r="P937" s="1">
        <f t="shared" si="127"/>
        <v>2</v>
      </c>
      <c r="Q937" s="1">
        <f t="shared" si="128"/>
        <v>0</v>
      </c>
      <c r="R937" s="1">
        <f t="shared" si="129"/>
        <v>3</v>
      </c>
      <c r="S937" s="1">
        <f t="shared" si="130"/>
        <v>0</v>
      </c>
      <c r="T937" s="1">
        <f t="shared" si="131"/>
        <v>0</v>
      </c>
      <c r="U937" s="1">
        <f t="shared" si="132"/>
        <v>0</v>
      </c>
      <c r="V937" s="1">
        <f t="shared" si="133"/>
        <v>2</v>
      </c>
      <c r="W937" s="19">
        <f>VLOOKUP(E937,'Win Rate'!B:I,8,FALSE)</f>
        <v>0.56206896551724139</v>
      </c>
      <c r="X937" s="20">
        <f>VLOOKUP(E937,'Win Rate'!B:J,9,FALSE)</f>
        <v>43.353553379200399</v>
      </c>
      <c r="Y937" s="18" cm="1">
        <f t="array" ref="Y937">IFERROR(INDEX($Z$2:$Z936,SUMPRODUCT(MAX(ROW($D$2:$D936)*($D937=$D$2:$D936))-1)),_xlfn.IFNA(IF(VLOOKUP(D937,'4.2 Elo (Values)'!A:C,3,FALSE)&gt;0,VLOOKUP(Results!D937,'4.2 Elo (Values)'!A:C,3,FALSE),400),400))</f>
        <v>400</v>
      </c>
      <c r="Z937" s="18">
        <f>Y937+(IFERROR(VLOOKUP(D937,'4.2 Elo (Values)'!A:J,10,FALSE),40)*(V937-(1/(10^(((AVERAGEIFS(Y:Y,A:A,A937)+AVERAGEIFS(X:X,A:A,A937))-(Y937+X937))/400)+1)*O937)))</f>
        <v>379.47571023208735</v>
      </c>
      <c r="AA937" s="18">
        <f t="shared" si="134"/>
        <v>-20.524289767912649</v>
      </c>
      <c r="AB937" t="str">
        <f>VLOOKUP($A937,Events!$B:$I,4,FALSE)</f>
        <v>Grasp of Thorns</v>
      </c>
      <c r="AC937" t="str">
        <f>VLOOKUP($A937,Events!$B:$I,5,FALSE)</f>
        <v>Passing Seasons</v>
      </c>
      <c r="AD937" t="str">
        <f>VLOOKUP($A937,Events!$B:$I,6,FALSE)</f>
        <v>Surge of Slaughter</v>
      </c>
      <c r="AE937" t="str">
        <f>VLOOKUP($A937,Events!$B:$I,7,FALSE)</f>
        <v>Bountiful Equinox</v>
      </c>
      <c r="AF937" t="str">
        <f>VLOOKUP($A937,Events!$B:$I,8,FALSE)</f>
        <v>Roiling Roots</v>
      </c>
    </row>
    <row r="938" spans="1:32" ht="15" customHeight="1" x14ac:dyDescent="0.3">
      <c r="A938" t="s">
        <v>25388</v>
      </c>
      <c r="B938" t="s">
        <v>24952</v>
      </c>
      <c r="C938" t="s">
        <v>25389</v>
      </c>
      <c r="D938" s="60" t="s">
        <v>21092</v>
      </c>
      <c r="E938" s="60" t="s">
        <v>17</v>
      </c>
      <c r="F938" s="60" t="s">
        <v>24195</v>
      </c>
      <c r="G938" s="2" t="s">
        <v>25401</v>
      </c>
      <c r="H938" t="s">
        <v>368</v>
      </c>
      <c r="I938" s="1">
        <v>0</v>
      </c>
      <c r="J938" s="1">
        <v>0</v>
      </c>
      <c r="K938" s="1">
        <v>0</v>
      </c>
      <c r="L938" s="1">
        <v>0</v>
      </c>
      <c r="M938" s="1">
        <v>1</v>
      </c>
      <c r="O938" s="1">
        <f t="shared" si="126"/>
        <v>5</v>
      </c>
      <c r="P938" s="1">
        <f t="shared" si="127"/>
        <v>1</v>
      </c>
      <c r="Q938" s="1">
        <f t="shared" si="128"/>
        <v>0</v>
      </c>
      <c r="R938" s="1">
        <f t="shared" si="129"/>
        <v>4</v>
      </c>
      <c r="S938" s="1">
        <f t="shared" si="130"/>
        <v>0</v>
      </c>
      <c r="T938" s="1">
        <f t="shared" si="131"/>
        <v>0</v>
      </c>
      <c r="U938" s="1">
        <f t="shared" si="132"/>
        <v>0</v>
      </c>
      <c r="V938" s="1">
        <f t="shared" si="133"/>
        <v>1</v>
      </c>
      <c r="W938" s="19">
        <f>VLOOKUP(E938,'Win Rate'!B:I,8,FALSE)</f>
        <v>0.48888888888888887</v>
      </c>
      <c r="X938" s="20">
        <f>VLOOKUP(E938,'Win Rate'!B:J,9,FALSE)</f>
        <v>-7.7220620781546527</v>
      </c>
      <c r="Y938" s="18" cm="1">
        <f t="array" ref="Y938">IFERROR(INDEX($Z$2:$Z937,SUMPRODUCT(MAX(ROW($D$2:$D937)*($D938=$D$2:$D937))-1)),_xlfn.IFNA(IF(VLOOKUP(D938,'4.2 Elo (Values)'!A:C,3,FALSE)&gt;0,VLOOKUP(Results!D938,'4.2 Elo (Values)'!A:C,3,FALSE),400),400))</f>
        <v>349.13605461576168</v>
      </c>
      <c r="Z938" s="18">
        <f>Y938+(IFERROR(VLOOKUP(D938,'4.2 Elo (Values)'!A:J,10,FALSE),40)*(V938-(1/(10^(((AVERAGEIFS(Y:Y,A:A,A938)+AVERAGEIFS(X:X,A:A,A938))-(Y938+X938))/400)+1)*O938)))</f>
        <v>317.18034289603685</v>
      </c>
      <c r="AA938" s="18">
        <f t="shared" si="134"/>
        <v>-31.955711719724832</v>
      </c>
      <c r="AB938" t="str">
        <f>VLOOKUP($A938,Events!$B:$I,4,FALSE)</f>
        <v>Grasp of Thorns</v>
      </c>
      <c r="AC938" t="str">
        <f>VLOOKUP($A938,Events!$B:$I,5,FALSE)</f>
        <v>Passing Seasons</v>
      </c>
      <c r="AD938" t="str">
        <f>VLOOKUP($A938,Events!$B:$I,6,FALSE)</f>
        <v>Surge of Slaughter</v>
      </c>
      <c r="AE938" t="str">
        <f>VLOOKUP($A938,Events!$B:$I,7,FALSE)</f>
        <v>Bountiful Equinox</v>
      </c>
      <c r="AF938" t="str">
        <f>VLOOKUP($A938,Events!$B:$I,8,FALSE)</f>
        <v>Roiling Roots</v>
      </c>
    </row>
    <row r="939" spans="1:32" ht="15" customHeight="1" x14ac:dyDescent="0.3">
      <c r="A939" t="s">
        <v>25388</v>
      </c>
      <c r="B939" t="s">
        <v>24952</v>
      </c>
      <c r="C939" t="s">
        <v>25389</v>
      </c>
      <c r="D939" s="60" t="s">
        <v>21243</v>
      </c>
      <c r="E939" s="60" t="s">
        <v>49</v>
      </c>
      <c r="F939" s="60" t="s">
        <v>185</v>
      </c>
      <c r="G939" s="2" t="s">
        <v>25402</v>
      </c>
      <c r="H939" t="s">
        <v>368</v>
      </c>
      <c r="I939" s="1">
        <v>0</v>
      </c>
      <c r="J939" s="1">
        <v>0</v>
      </c>
      <c r="K939" s="1">
        <v>1</v>
      </c>
      <c r="L939" s="1">
        <v>0</v>
      </c>
      <c r="M939" s="1">
        <v>1</v>
      </c>
      <c r="O939" s="1">
        <f t="shared" si="126"/>
        <v>5</v>
      </c>
      <c r="P939" s="1">
        <f t="shared" si="127"/>
        <v>2</v>
      </c>
      <c r="Q939" s="1">
        <f t="shared" si="128"/>
        <v>0</v>
      </c>
      <c r="R939" s="1">
        <f t="shared" si="129"/>
        <v>3</v>
      </c>
      <c r="S939" s="1">
        <f t="shared" si="130"/>
        <v>0</v>
      </c>
      <c r="T939" s="1">
        <f t="shared" si="131"/>
        <v>0</v>
      </c>
      <c r="U939" s="1">
        <f t="shared" si="132"/>
        <v>0</v>
      </c>
      <c r="V939" s="1">
        <f t="shared" si="133"/>
        <v>2</v>
      </c>
      <c r="W939" s="19">
        <f>VLOOKUP(E939,'Win Rate'!B:I,8,FALSE)</f>
        <v>0.45549738219895286</v>
      </c>
      <c r="X939" s="20">
        <f>VLOOKUP(E939,'Win Rate'!B:J,9,FALSE)</f>
        <v>-31.005634672064751</v>
      </c>
      <c r="Y939" s="18" cm="1">
        <f t="array" ref="Y939">IFERROR(INDEX($Z$2:$Z938,SUMPRODUCT(MAX(ROW($D$2:$D938)*($D939=$D$2:$D938))-1)),_xlfn.IFNA(IF(VLOOKUP(D939,'4.2 Elo (Values)'!A:C,3,FALSE)&gt;0,VLOOKUP(Results!D939,'4.2 Elo (Values)'!A:C,3,FALSE),400),400))</f>
        <v>351.71849243352131</v>
      </c>
      <c r="Z939" s="18">
        <f>Y939+(IFERROR(VLOOKUP(D939,'4.2 Elo (Values)'!A:J,10,FALSE),40)*(V939-(1/(10^(((AVERAGEIFS(Y:Y,A:A,A939)+AVERAGEIFS(X:X,A:A,A939))-(Y939+X939))/400)+1)*O939)))</f>
        <v>365.15594157790429</v>
      </c>
      <c r="AA939" s="18">
        <f t="shared" si="134"/>
        <v>13.437449144382981</v>
      </c>
      <c r="AB939" t="str">
        <f>VLOOKUP($A939,Events!$B:$I,4,FALSE)</f>
        <v>Grasp of Thorns</v>
      </c>
      <c r="AC939" t="str">
        <f>VLOOKUP($A939,Events!$B:$I,5,FALSE)</f>
        <v>Passing Seasons</v>
      </c>
      <c r="AD939" t="str">
        <f>VLOOKUP($A939,Events!$B:$I,6,FALSE)</f>
        <v>Surge of Slaughter</v>
      </c>
      <c r="AE939" t="str">
        <f>VLOOKUP($A939,Events!$B:$I,7,FALSE)</f>
        <v>Bountiful Equinox</v>
      </c>
      <c r="AF939" t="str">
        <f>VLOOKUP($A939,Events!$B:$I,8,FALSE)</f>
        <v>Roiling Roots</v>
      </c>
    </row>
    <row r="940" spans="1:32" ht="15" customHeight="1" x14ac:dyDescent="0.3">
      <c r="A940" t="s">
        <v>25388</v>
      </c>
      <c r="B940" t="s">
        <v>24952</v>
      </c>
      <c r="C940" t="s">
        <v>25389</v>
      </c>
      <c r="D940" s="60" t="s">
        <v>25403</v>
      </c>
      <c r="E940" s="60" t="s">
        <v>138</v>
      </c>
      <c r="F940" s="60" t="s">
        <v>24517</v>
      </c>
      <c r="G940" s="2" t="s">
        <v>25404</v>
      </c>
      <c r="H940" t="s">
        <v>368</v>
      </c>
      <c r="I940" s="1">
        <v>0</v>
      </c>
      <c r="J940" s="1">
        <v>1</v>
      </c>
      <c r="K940" s="1">
        <v>1</v>
      </c>
      <c r="L940" s="1">
        <v>0</v>
      </c>
      <c r="M940" s="1">
        <v>0</v>
      </c>
      <c r="O940" s="1">
        <f t="shared" si="126"/>
        <v>5</v>
      </c>
      <c r="P940" s="1">
        <f t="shared" si="127"/>
        <v>2</v>
      </c>
      <c r="Q940" s="1">
        <f t="shared" si="128"/>
        <v>0</v>
      </c>
      <c r="R940" s="1">
        <f t="shared" si="129"/>
        <v>3</v>
      </c>
      <c r="S940" s="1">
        <f t="shared" si="130"/>
        <v>0</v>
      </c>
      <c r="T940" s="1">
        <f t="shared" si="131"/>
        <v>0</v>
      </c>
      <c r="U940" s="1">
        <f t="shared" si="132"/>
        <v>0</v>
      </c>
      <c r="V940" s="1">
        <f t="shared" si="133"/>
        <v>2</v>
      </c>
      <c r="W940" s="19">
        <f>VLOOKUP(E940,'Win Rate'!B:I,8,FALSE)</f>
        <v>0.48863636363636365</v>
      </c>
      <c r="X940" s="20">
        <f>VLOOKUP(E940,'Win Rate'!B:J,9,FALSE)</f>
        <v>-7.8976232783028522</v>
      </c>
      <c r="Y940" s="18" cm="1">
        <f t="array" ref="Y940">IFERROR(INDEX($Z$2:$Z939,SUMPRODUCT(MAX(ROW($D$2:$D939)*($D940=$D$2:$D939))-1)),_xlfn.IFNA(IF(VLOOKUP(D940,'4.2 Elo (Values)'!A:C,3,FALSE)&gt;0,VLOOKUP(Results!D940,'4.2 Elo (Values)'!A:C,3,FALSE),400),400))</f>
        <v>400</v>
      </c>
      <c r="Z940" s="18">
        <f>Y940+(IFERROR(VLOOKUP(D940,'4.2 Elo (Values)'!A:J,10,FALSE),40)*(V940-(1/(10^(((AVERAGEIFS(Y:Y,A:A,A940)+AVERAGEIFS(X:X,A:A,A940))-(Y940+X940))/400)+1)*O940)))</f>
        <v>394.13176269043458</v>
      </c>
      <c r="AA940" s="18">
        <f t="shared" si="134"/>
        <v>-5.8682373095654157</v>
      </c>
      <c r="AB940" t="str">
        <f>VLOOKUP($A940,Events!$B:$I,4,FALSE)</f>
        <v>Grasp of Thorns</v>
      </c>
      <c r="AC940" t="str">
        <f>VLOOKUP($A940,Events!$B:$I,5,FALSE)</f>
        <v>Passing Seasons</v>
      </c>
      <c r="AD940" t="str">
        <f>VLOOKUP($A940,Events!$B:$I,6,FALSE)</f>
        <v>Surge of Slaughter</v>
      </c>
      <c r="AE940" t="str">
        <f>VLOOKUP($A940,Events!$B:$I,7,FALSE)</f>
        <v>Bountiful Equinox</v>
      </c>
      <c r="AF940" t="str">
        <f>VLOOKUP($A940,Events!$B:$I,8,FALSE)</f>
        <v>Roiling Roots</v>
      </c>
    </row>
    <row r="941" spans="1:32" ht="15" customHeight="1" x14ac:dyDescent="0.3">
      <c r="A941" t="s">
        <v>25388</v>
      </c>
      <c r="B941" t="s">
        <v>24952</v>
      </c>
      <c r="C941" t="s">
        <v>25389</v>
      </c>
      <c r="D941" s="60" t="s">
        <v>25405</v>
      </c>
      <c r="E941" s="60" t="s">
        <v>42</v>
      </c>
      <c r="F941" s="60" t="s">
        <v>43</v>
      </c>
      <c r="G941" s="2" t="s">
        <v>25406</v>
      </c>
      <c r="H941" t="s">
        <v>368</v>
      </c>
      <c r="I941" s="1">
        <v>0</v>
      </c>
      <c r="J941" s="1">
        <v>0</v>
      </c>
      <c r="K941" s="1">
        <v>0</v>
      </c>
      <c r="L941" s="1">
        <v>1</v>
      </c>
      <c r="M941" s="1">
        <v>0</v>
      </c>
      <c r="O941" s="1">
        <f t="shared" si="126"/>
        <v>5</v>
      </c>
      <c r="P941" s="1">
        <f t="shared" si="127"/>
        <v>1</v>
      </c>
      <c r="Q941" s="1">
        <f t="shared" si="128"/>
        <v>0</v>
      </c>
      <c r="R941" s="1">
        <f t="shared" si="129"/>
        <v>4</v>
      </c>
      <c r="S941" s="1">
        <f t="shared" si="130"/>
        <v>0</v>
      </c>
      <c r="T941" s="1">
        <f t="shared" si="131"/>
        <v>0</v>
      </c>
      <c r="U941" s="1">
        <f t="shared" si="132"/>
        <v>0</v>
      </c>
      <c r="V941" s="1">
        <f t="shared" si="133"/>
        <v>1</v>
      </c>
      <c r="W941" s="19">
        <f>VLOOKUP(E941,'Win Rate'!B:I,8,FALSE)</f>
        <v>0.47570850202429149</v>
      </c>
      <c r="X941" s="20">
        <f>VLOOKUP(E941,'Win Rate'!B:J,9,FALSE)</f>
        <v>-16.89276072380623</v>
      </c>
      <c r="Y941" s="18" cm="1">
        <f t="array" ref="Y941">IFERROR(INDEX($Z$2:$Z940,SUMPRODUCT(MAX(ROW($D$2:$D940)*($D941=$D$2:$D940))-1)),_xlfn.IFNA(IF(VLOOKUP(D941,'4.2 Elo (Values)'!A:C,3,FALSE)&gt;0,VLOOKUP(Results!D941,'4.2 Elo (Values)'!A:C,3,FALSE),400),400))</f>
        <v>400</v>
      </c>
      <c r="Z941" s="18">
        <f>Y941+(IFERROR(VLOOKUP(D941,'4.2 Elo (Values)'!A:J,10,FALSE),40)*(V941-(1/(10^(((AVERAGEIFS(Y:Y,A:A,A941)+AVERAGEIFS(X:X,A:A,A941))-(Y941+X941))/400)+1)*O941)))</f>
        <v>356.65925502329804</v>
      </c>
      <c r="AA941" s="18">
        <f t="shared" si="134"/>
        <v>-43.340744976701956</v>
      </c>
      <c r="AB941" t="str">
        <f>VLOOKUP($A941,Events!$B:$I,4,FALSE)</f>
        <v>Grasp of Thorns</v>
      </c>
      <c r="AC941" t="str">
        <f>VLOOKUP($A941,Events!$B:$I,5,FALSE)</f>
        <v>Passing Seasons</v>
      </c>
      <c r="AD941" t="str">
        <f>VLOOKUP($A941,Events!$B:$I,6,FALSE)</f>
        <v>Surge of Slaughter</v>
      </c>
      <c r="AE941" t="str">
        <f>VLOOKUP($A941,Events!$B:$I,7,FALSE)</f>
        <v>Bountiful Equinox</v>
      </c>
      <c r="AF941" t="str">
        <f>VLOOKUP($A941,Events!$B:$I,8,FALSE)</f>
        <v>Roiling Roots</v>
      </c>
    </row>
    <row r="942" spans="1:32" ht="15" customHeight="1" x14ac:dyDescent="0.3">
      <c r="A942" t="s">
        <v>25388</v>
      </c>
      <c r="B942" t="s">
        <v>24952</v>
      </c>
      <c r="C942" t="s">
        <v>25389</v>
      </c>
      <c r="D942" s="60" t="s">
        <v>571</v>
      </c>
      <c r="E942" t="s">
        <v>25651</v>
      </c>
      <c r="F942" s="60" t="s">
        <v>25407</v>
      </c>
      <c r="G942" s="2" t="s">
        <v>25408</v>
      </c>
      <c r="H942" t="s">
        <v>368</v>
      </c>
      <c r="I942" s="1">
        <v>1</v>
      </c>
      <c r="J942" s="1">
        <v>1</v>
      </c>
      <c r="K942" s="1">
        <v>1</v>
      </c>
      <c r="L942" s="1">
        <v>1</v>
      </c>
      <c r="M942" s="1">
        <v>0</v>
      </c>
      <c r="O942" s="1">
        <f t="shared" si="126"/>
        <v>5</v>
      </c>
      <c r="P942" s="1">
        <f t="shared" si="127"/>
        <v>4</v>
      </c>
      <c r="Q942" s="1">
        <f t="shared" si="128"/>
        <v>0</v>
      </c>
      <c r="R942" s="1">
        <f t="shared" si="129"/>
        <v>1</v>
      </c>
      <c r="S942" s="1">
        <f t="shared" si="130"/>
        <v>1</v>
      </c>
      <c r="T942" s="1">
        <f t="shared" si="131"/>
        <v>1</v>
      </c>
      <c r="U942" s="1">
        <f t="shared" si="132"/>
        <v>0</v>
      </c>
      <c r="V942" s="1">
        <f t="shared" si="133"/>
        <v>4</v>
      </c>
      <c r="W942" s="19">
        <f>VLOOKUP(E942,'Win Rate'!B:I,8,FALSE)</f>
        <v>0.47572815533980584</v>
      </c>
      <c r="X942" s="20">
        <f>VLOOKUP(E942,'Win Rate'!B:J,9,FALSE)</f>
        <v>-16.879071917781932</v>
      </c>
      <c r="Y942" s="18" cm="1">
        <f t="array" ref="Y942">IFERROR(INDEX($Z$2:$Z941,SUMPRODUCT(MAX(ROW($D$2:$D941)*($D942=$D$2:$D941))-1)),_xlfn.IFNA(IF(VLOOKUP(D942,'4.2 Elo (Values)'!A:C,3,FALSE)&gt;0,VLOOKUP(Results!D942,'4.2 Elo (Values)'!A:C,3,FALSE),400),400))</f>
        <v>703.28339864038662</v>
      </c>
      <c r="Z942" s="18">
        <f>Y942+(IFERROR(VLOOKUP(D942,'4.2 Elo (Values)'!A:J,10,FALSE),40)*(V942-(1/(10^(((AVERAGEIFS(Y:Y,A:A,A942)+AVERAGEIFS(X:X,A:A,A942))-(Y942+X942))/400)+1)*O942)))</f>
        <v>702.91313601832439</v>
      </c>
      <c r="AA942" s="18">
        <f t="shared" si="134"/>
        <v>-0.37026262206222782</v>
      </c>
      <c r="AB942" t="str">
        <f>VLOOKUP($A942,Events!$B:$I,4,FALSE)</f>
        <v>Grasp of Thorns</v>
      </c>
      <c r="AC942" t="str">
        <f>VLOOKUP($A942,Events!$B:$I,5,FALSE)</f>
        <v>Passing Seasons</v>
      </c>
      <c r="AD942" t="str">
        <f>VLOOKUP($A942,Events!$B:$I,6,FALSE)</f>
        <v>Surge of Slaughter</v>
      </c>
      <c r="AE942" t="str">
        <f>VLOOKUP($A942,Events!$B:$I,7,FALSE)</f>
        <v>Bountiful Equinox</v>
      </c>
      <c r="AF942" t="str">
        <f>VLOOKUP($A942,Events!$B:$I,8,FALSE)</f>
        <v>Roiling Roots</v>
      </c>
    </row>
    <row r="943" spans="1:32" ht="15" customHeight="1" x14ac:dyDescent="0.3">
      <c r="A943" t="s">
        <v>25388</v>
      </c>
      <c r="B943" t="s">
        <v>24952</v>
      </c>
      <c r="C943" t="s">
        <v>25389</v>
      </c>
      <c r="D943" s="60" t="s">
        <v>1414</v>
      </c>
      <c r="E943" s="60" t="s">
        <v>24208</v>
      </c>
      <c r="F943" s="60" t="s">
        <v>12</v>
      </c>
      <c r="G943" s="2" t="s">
        <v>25409</v>
      </c>
      <c r="H943" t="s">
        <v>368</v>
      </c>
      <c r="I943" s="1">
        <v>1</v>
      </c>
      <c r="J943" s="1">
        <v>0</v>
      </c>
      <c r="K943" s="1">
        <v>1</v>
      </c>
      <c r="L943" s="1">
        <v>1</v>
      </c>
      <c r="M943" s="1">
        <v>1</v>
      </c>
      <c r="O943" s="1">
        <f t="shared" si="126"/>
        <v>5</v>
      </c>
      <c r="P943" s="1">
        <f t="shared" si="127"/>
        <v>4</v>
      </c>
      <c r="Q943" s="1">
        <f t="shared" si="128"/>
        <v>0</v>
      </c>
      <c r="R943" s="1">
        <f t="shared" si="129"/>
        <v>1</v>
      </c>
      <c r="S943" s="1">
        <f t="shared" si="130"/>
        <v>0</v>
      </c>
      <c r="T943" s="1">
        <f t="shared" si="131"/>
        <v>0</v>
      </c>
      <c r="U943" s="1">
        <f t="shared" si="132"/>
        <v>0</v>
      </c>
      <c r="V943" s="1">
        <f t="shared" si="133"/>
        <v>4</v>
      </c>
      <c r="W943" s="19">
        <f>VLOOKUP(E943,'Win Rate'!B:I,8,FALSE)</f>
        <v>0.46802325581395349</v>
      </c>
      <c r="X943" s="20">
        <f>VLOOKUP(E943,'Win Rate'!B:J,9,FALSE)</f>
        <v>-22.250085479431931</v>
      </c>
      <c r="Y943" s="18" cm="1">
        <f t="array" ref="Y943">IFERROR(INDEX($Z$2:$Z942,SUMPRODUCT(MAX(ROW($D$2:$D942)*($D943=$D$2:$D942))-1)),_xlfn.IFNA(IF(VLOOKUP(D943,'4.2 Elo (Values)'!A:C,3,FALSE)&gt;0,VLOOKUP(Results!D943,'4.2 Elo (Values)'!A:C,3,FALSE),400),400))</f>
        <v>512.17237895962785</v>
      </c>
      <c r="Z943" s="18">
        <f>Y943+(IFERROR(VLOOKUP(D943,'4.2 Elo (Values)'!A:J,10,FALSE),40)*(V943-(1/(10^(((AVERAGEIFS(Y:Y,A:A,A943)+AVERAGEIFS(X:X,A:A,A943))-(Y943+X943))/400)+1)*O943)))</f>
        <v>535.25313452133366</v>
      </c>
      <c r="AA943" s="18">
        <f t="shared" si="134"/>
        <v>23.080755561705814</v>
      </c>
      <c r="AB943" t="str">
        <f>VLOOKUP($A943,Events!$B:$I,4,FALSE)</f>
        <v>Grasp of Thorns</v>
      </c>
      <c r="AC943" t="str">
        <f>VLOOKUP($A943,Events!$B:$I,5,FALSE)</f>
        <v>Passing Seasons</v>
      </c>
      <c r="AD943" t="str">
        <f>VLOOKUP($A943,Events!$B:$I,6,FALSE)</f>
        <v>Surge of Slaughter</v>
      </c>
      <c r="AE943" t="str">
        <f>VLOOKUP($A943,Events!$B:$I,7,FALSE)</f>
        <v>Bountiful Equinox</v>
      </c>
      <c r="AF943" t="str">
        <f>VLOOKUP($A943,Events!$B:$I,8,FALSE)</f>
        <v>Roiling Roots</v>
      </c>
    </row>
    <row r="944" spans="1:32" ht="15" customHeight="1" x14ac:dyDescent="0.3">
      <c r="A944" t="s">
        <v>25388</v>
      </c>
      <c r="B944" t="s">
        <v>24952</v>
      </c>
      <c r="C944" t="s">
        <v>25389</v>
      </c>
      <c r="D944" s="60" t="s">
        <v>4432</v>
      </c>
      <c r="E944" s="60" t="s">
        <v>73</v>
      </c>
      <c r="F944" s="60" t="s">
        <v>24353</v>
      </c>
      <c r="G944" s="2" t="s">
        <v>25410</v>
      </c>
      <c r="H944" t="s">
        <v>368</v>
      </c>
      <c r="I944" s="1">
        <v>1</v>
      </c>
      <c r="J944" s="1">
        <v>0</v>
      </c>
      <c r="K944" s="1">
        <v>1</v>
      </c>
      <c r="L944" s="1">
        <v>0</v>
      </c>
      <c r="M944" s="1">
        <v>1</v>
      </c>
      <c r="O944" s="1">
        <f t="shared" si="126"/>
        <v>5</v>
      </c>
      <c r="P944" s="1">
        <f t="shared" si="127"/>
        <v>3</v>
      </c>
      <c r="Q944" s="1">
        <f t="shared" si="128"/>
        <v>0</v>
      </c>
      <c r="R944" s="1">
        <f t="shared" si="129"/>
        <v>2</v>
      </c>
      <c r="S944" s="1">
        <f t="shared" si="130"/>
        <v>0</v>
      </c>
      <c r="T944" s="1">
        <f t="shared" si="131"/>
        <v>0</v>
      </c>
      <c r="U944" s="1">
        <f t="shared" si="132"/>
        <v>0</v>
      </c>
      <c r="V944" s="1">
        <f t="shared" si="133"/>
        <v>3</v>
      </c>
      <c r="W944" s="19">
        <f>VLOOKUP(E944,'Win Rate'!B:I,8,FALSE)</f>
        <v>0.63010204081632648</v>
      </c>
      <c r="X944" s="20">
        <f>VLOOKUP(E944,'Win Rate'!B:J,9,FALSE)</f>
        <v>92.531580409876298</v>
      </c>
      <c r="Y944" s="18" cm="1">
        <f t="array" ref="Y944">IFERROR(INDEX($Z$2:$Z943,SUMPRODUCT(MAX(ROW($D$2:$D943)*($D944=$D$2:$D943))-1)),_xlfn.IFNA(IF(VLOOKUP(D944,'4.2 Elo (Values)'!A:C,3,FALSE)&gt;0,VLOOKUP(Results!D944,'4.2 Elo (Values)'!A:C,3,FALSE),400),400))</f>
        <v>424.44199846256527</v>
      </c>
      <c r="Z944" s="18">
        <f>Y944+(IFERROR(VLOOKUP(D944,'4.2 Elo (Values)'!A:J,10,FALSE),40)*(V944-(1/(10^(((AVERAGEIFS(Y:Y,A:A,A944)+AVERAGEIFS(X:X,A:A,A944))-(Y944+X944))/400)+1)*O944)))</f>
        <v>423.06310428936445</v>
      </c>
      <c r="AA944" s="18">
        <f t="shared" si="134"/>
        <v>-1.3788941732008198</v>
      </c>
      <c r="AB944" t="str">
        <f>VLOOKUP($A944,Events!$B:$I,4,FALSE)</f>
        <v>Grasp of Thorns</v>
      </c>
      <c r="AC944" t="str">
        <f>VLOOKUP($A944,Events!$B:$I,5,FALSE)</f>
        <v>Passing Seasons</v>
      </c>
      <c r="AD944" t="str">
        <f>VLOOKUP($A944,Events!$B:$I,6,FALSE)</f>
        <v>Surge of Slaughter</v>
      </c>
      <c r="AE944" t="str">
        <f>VLOOKUP($A944,Events!$B:$I,7,FALSE)</f>
        <v>Bountiful Equinox</v>
      </c>
      <c r="AF944" t="str">
        <f>VLOOKUP($A944,Events!$B:$I,8,FALSE)</f>
        <v>Roiling Roots</v>
      </c>
    </row>
    <row r="945" spans="1:32" ht="15" customHeight="1" x14ac:dyDescent="0.3">
      <c r="A945" t="s">
        <v>25388</v>
      </c>
      <c r="B945" t="s">
        <v>24952</v>
      </c>
      <c r="C945" t="s">
        <v>25389</v>
      </c>
      <c r="D945" s="60" t="s">
        <v>823</v>
      </c>
      <c r="E945" s="60" t="s">
        <v>103</v>
      </c>
      <c r="F945" s="60" t="s">
        <v>25411</v>
      </c>
      <c r="G945" s="2" t="s">
        <v>25412</v>
      </c>
      <c r="H945" t="s">
        <v>368</v>
      </c>
      <c r="I945" s="1">
        <v>1</v>
      </c>
      <c r="J945" s="1">
        <v>1</v>
      </c>
      <c r="K945" s="1">
        <v>1</v>
      </c>
      <c r="L945" s="1">
        <v>0</v>
      </c>
      <c r="M945" s="1">
        <v>0</v>
      </c>
      <c r="O945" s="1">
        <f t="shared" si="126"/>
        <v>5</v>
      </c>
      <c r="P945" s="1">
        <f t="shared" si="127"/>
        <v>3</v>
      </c>
      <c r="Q945" s="1">
        <f t="shared" si="128"/>
        <v>0</v>
      </c>
      <c r="R945" s="1">
        <f t="shared" si="129"/>
        <v>2</v>
      </c>
      <c r="S945" s="1">
        <f t="shared" si="130"/>
        <v>1</v>
      </c>
      <c r="T945" s="1">
        <f t="shared" si="131"/>
        <v>0</v>
      </c>
      <c r="U945" s="1">
        <f t="shared" si="132"/>
        <v>0</v>
      </c>
      <c r="V945" s="1">
        <f t="shared" si="133"/>
        <v>3</v>
      </c>
      <c r="W945" s="19">
        <f>VLOOKUP(E945,'Win Rate'!B:I,8,FALSE)</f>
        <v>0.59113300492610843</v>
      </c>
      <c r="X945" s="20">
        <f>VLOOKUP(E945,'Win Rate'!B:J,9,FALSE)</f>
        <v>64.041261468620419</v>
      </c>
      <c r="Y945" s="18" cm="1">
        <f t="array" ref="Y945">IFERROR(INDEX($Z$2:$Z944,SUMPRODUCT(MAX(ROW($D$2:$D944)*($D945=$D$2:$D944))-1)),_xlfn.IFNA(IF(VLOOKUP(D945,'4.2 Elo (Values)'!A:C,3,FALSE)&gt;0,VLOOKUP(Results!D945,'4.2 Elo (Values)'!A:C,3,FALSE),400),400))</f>
        <v>568.9044053000008</v>
      </c>
      <c r="Z945" s="18">
        <f>Y945+(IFERROR(VLOOKUP(D945,'4.2 Elo (Values)'!A:J,10,FALSE),40)*(V945-(1/(10^(((AVERAGEIFS(Y:Y,A:A,A945)+AVERAGEIFS(X:X,A:A,A945))-(Y945+X945))/400)+1)*O945)))</f>
        <v>553.84345109793151</v>
      </c>
      <c r="AA945" s="18">
        <f t="shared" si="134"/>
        <v>-15.060954202069297</v>
      </c>
      <c r="AB945" t="str">
        <f>VLOOKUP($A945,Events!$B:$I,4,FALSE)</f>
        <v>Grasp of Thorns</v>
      </c>
      <c r="AC945" t="str">
        <f>VLOOKUP($A945,Events!$B:$I,5,FALSE)</f>
        <v>Passing Seasons</v>
      </c>
      <c r="AD945" t="str">
        <f>VLOOKUP($A945,Events!$B:$I,6,FALSE)</f>
        <v>Surge of Slaughter</v>
      </c>
      <c r="AE945" t="str">
        <f>VLOOKUP($A945,Events!$B:$I,7,FALSE)</f>
        <v>Bountiful Equinox</v>
      </c>
      <c r="AF945" t="str">
        <f>VLOOKUP($A945,Events!$B:$I,8,FALSE)</f>
        <v>Roiling Roots</v>
      </c>
    </row>
    <row r="946" spans="1:32" ht="15" customHeight="1" x14ac:dyDescent="0.3">
      <c r="A946" t="s">
        <v>25388</v>
      </c>
      <c r="B946" t="s">
        <v>24952</v>
      </c>
      <c r="C946" t="s">
        <v>25389</v>
      </c>
      <c r="D946" s="60" t="s">
        <v>25413</v>
      </c>
      <c r="E946" s="60" t="s">
        <v>27</v>
      </c>
      <c r="F946" s="60" t="s">
        <v>110</v>
      </c>
      <c r="G946" s="2" t="s">
        <v>25414</v>
      </c>
      <c r="H946" t="s">
        <v>368</v>
      </c>
      <c r="I946" s="1">
        <v>1</v>
      </c>
      <c r="J946" s="1">
        <v>0</v>
      </c>
      <c r="K946" s="1">
        <v>0</v>
      </c>
      <c r="L946" s="1">
        <v>1</v>
      </c>
      <c r="M946" s="1">
        <v>1</v>
      </c>
      <c r="O946" s="1">
        <f t="shared" si="126"/>
        <v>5</v>
      </c>
      <c r="P946" s="1">
        <f t="shared" si="127"/>
        <v>3</v>
      </c>
      <c r="Q946" s="1">
        <f t="shared" si="128"/>
        <v>0</v>
      </c>
      <c r="R946" s="1">
        <f t="shared" si="129"/>
        <v>2</v>
      </c>
      <c r="S946" s="1">
        <f t="shared" si="130"/>
        <v>0</v>
      </c>
      <c r="T946" s="1">
        <f t="shared" si="131"/>
        <v>0</v>
      </c>
      <c r="U946" s="1">
        <f t="shared" si="132"/>
        <v>0</v>
      </c>
      <c r="V946" s="1">
        <f t="shared" si="133"/>
        <v>3</v>
      </c>
      <c r="W946" s="19">
        <f>VLOOKUP(E946,'Win Rate'!B:I,8,FALSE)</f>
        <v>0.43775100401606426</v>
      </c>
      <c r="X946" s="20">
        <f>VLOOKUP(E946,'Win Rate'!B:J,9,FALSE)</f>
        <v>-43.480615095045756</v>
      </c>
      <c r="Y946" s="18" cm="1">
        <f t="array" ref="Y946">IFERROR(INDEX($Z$2:$Z945,SUMPRODUCT(MAX(ROW($D$2:$D945)*($D946=$D$2:$D945))-1)),_xlfn.IFNA(IF(VLOOKUP(D946,'4.2 Elo (Values)'!A:C,3,FALSE)&gt;0,VLOOKUP(Results!D946,'4.2 Elo (Values)'!A:C,3,FALSE),400),400))</f>
        <v>400</v>
      </c>
      <c r="Z946" s="18">
        <f>Y946+(IFERROR(VLOOKUP(D946,'4.2 Elo (Values)'!A:J,10,FALSE),40)*(V946-(1/(10^(((AVERAGEIFS(Y:Y,A:A,A946)+AVERAGEIFS(X:X,A:A,A946))-(Y946+X946))/400)+1)*O946)))</f>
        <v>443.99168493318814</v>
      </c>
      <c r="AA946" s="18">
        <f t="shared" si="134"/>
        <v>43.991684933188139</v>
      </c>
      <c r="AB946" t="str">
        <f>VLOOKUP($A946,Events!$B:$I,4,FALSE)</f>
        <v>Grasp of Thorns</v>
      </c>
      <c r="AC946" t="str">
        <f>VLOOKUP($A946,Events!$B:$I,5,FALSE)</f>
        <v>Passing Seasons</v>
      </c>
      <c r="AD946" t="str">
        <f>VLOOKUP($A946,Events!$B:$I,6,FALSE)</f>
        <v>Surge of Slaughter</v>
      </c>
      <c r="AE946" t="str">
        <f>VLOOKUP($A946,Events!$B:$I,7,FALSE)</f>
        <v>Bountiful Equinox</v>
      </c>
      <c r="AF946" t="str">
        <f>VLOOKUP($A946,Events!$B:$I,8,FALSE)</f>
        <v>Roiling Roots</v>
      </c>
    </row>
    <row r="947" spans="1:32" ht="15" customHeight="1" x14ac:dyDescent="0.3">
      <c r="A947" t="s">
        <v>25388</v>
      </c>
      <c r="B947" t="s">
        <v>24952</v>
      </c>
      <c r="C947" t="s">
        <v>25389</v>
      </c>
      <c r="D947" s="60" t="s">
        <v>25415</v>
      </c>
      <c r="E947" s="60" t="s">
        <v>22</v>
      </c>
      <c r="F947" s="60" t="s">
        <v>23</v>
      </c>
      <c r="G947" s="2" t="s">
        <v>25416</v>
      </c>
      <c r="H947" t="s">
        <v>368</v>
      </c>
      <c r="I947" s="1">
        <v>0</v>
      </c>
      <c r="J947" s="1">
        <v>1</v>
      </c>
      <c r="K947" s="1">
        <v>0</v>
      </c>
      <c r="L947" s="1">
        <v>0</v>
      </c>
      <c r="M947" s="1">
        <v>1</v>
      </c>
      <c r="O947" s="1">
        <f t="shared" si="126"/>
        <v>5</v>
      </c>
      <c r="P947" s="1">
        <f t="shared" si="127"/>
        <v>2</v>
      </c>
      <c r="Q947" s="1">
        <f t="shared" si="128"/>
        <v>0</v>
      </c>
      <c r="R947" s="1">
        <f t="shared" si="129"/>
        <v>3</v>
      </c>
      <c r="S947" s="1">
        <f t="shared" si="130"/>
        <v>0</v>
      </c>
      <c r="T947" s="1">
        <f t="shared" si="131"/>
        <v>0</v>
      </c>
      <c r="U947" s="1">
        <f t="shared" si="132"/>
        <v>0</v>
      </c>
      <c r="V947" s="1">
        <f t="shared" si="133"/>
        <v>2</v>
      </c>
      <c r="W947" s="19">
        <f>VLOOKUP(E947,'Win Rate'!B:I,8,FALSE)</f>
        <v>0.5028490028490028</v>
      </c>
      <c r="X947" s="20">
        <f>VLOOKUP(E947,'Win Rate'!B:J,9,FALSE)</f>
        <v>1.9797113714570256</v>
      </c>
      <c r="Y947" s="18" cm="1">
        <f t="array" ref="Y947">IFERROR(INDEX($Z$2:$Z946,SUMPRODUCT(MAX(ROW($D$2:$D946)*($D947=$D$2:$D946))-1)),_xlfn.IFNA(IF(VLOOKUP(D947,'4.2 Elo (Values)'!A:C,3,FALSE)&gt;0,VLOOKUP(Results!D947,'4.2 Elo (Values)'!A:C,3,FALSE),400),400))</f>
        <v>400</v>
      </c>
      <c r="Z947" s="18">
        <f>Y947+(IFERROR(VLOOKUP(D947,'4.2 Elo (Values)'!A:J,10,FALSE),40)*(V947-(1/(10^(((AVERAGEIFS(Y:Y,A:A,A947)+AVERAGEIFS(X:X,A:A,A947))-(Y947+X947))/400)+1)*O947)))</f>
        <v>391.33513014941349</v>
      </c>
      <c r="AA947" s="18">
        <f t="shared" si="134"/>
        <v>-8.6648698505865127</v>
      </c>
      <c r="AB947" t="str">
        <f>VLOOKUP($A947,Events!$B:$I,4,FALSE)</f>
        <v>Grasp of Thorns</v>
      </c>
      <c r="AC947" t="str">
        <f>VLOOKUP($A947,Events!$B:$I,5,FALSE)</f>
        <v>Passing Seasons</v>
      </c>
      <c r="AD947" t="str">
        <f>VLOOKUP($A947,Events!$B:$I,6,FALSE)</f>
        <v>Surge of Slaughter</v>
      </c>
      <c r="AE947" t="str">
        <f>VLOOKUP($A947,Events!$B:$I,7,FALSE)</f>
        <v>Bountiful Equinox</v>
      </c>
      <c r="AF947" t="str">
        <f>VLOOKUP($A947,Events!$B:$I,8,FALSE)</f>
        <v>Roiling Roots</v>
      </c>
    </row>
    <row r="948" spans="1:32" ht="15" customHeight="1" x14ac:dyDescent="0.3">
      <c r="A948" t="s">
        <v>25388</v>
      </c>
      <c r="B948" t="s">
        <v>24952</v>
      </c>
      <c r="C948" t="s">
        <v>25389</v>
      </c>
      <c r="D948" s="60" t="s">
        <v>2820</v>
      </c>
      <c r="E948" s="60" t="s">
        <v>83</v>
      </c>
      <c r="F948" s="60" t="s">
        <v>219</v>
      </c>
      <c r="G948" s="2" t="s">
        <v>25417</v>
      </c>
      <c r="H948" t="s">
        <v>368</v>
      </c>
      <c r="I948" s="1">
        <v>0</v>
      </c>
      <c r="J948" s="1">
        <v>1</v>
      </c>
      <c r="K948" s="1">
        <v>1</v>
      </c>
      <c r="L948" s="1">
        <v>1</v>
      </c>
      <c r="M948" s="1">
        <v>0</v>
      </c>
      <c r="O948" s="1">
        <f t="shared" si="126"/>
        <v>5</v>
      </c>
      <c r="P948" s="1">
        <f t="shared" si="127"/>
        <v>3</v>
      </c>
      <c r="Q948" s="1">
        <f t="shared" si="128"/>
        <v>0</v>
      </c>
      <c r="R948" s="1">
        <f t="shared" si="129"/>
        <v>2</v>
      </c>
      <c r="S948" s="1">
        <f t="shared" si="130"/>
        <v>0</v>
      </c>
      <c r="T948" s="1">
        <f t="shared" si="131"/>
        <v>0</v>
      </c>
      <c r="U948" s="1">
        <f t="shared" si="132"/>
        <v>0</v>
      </c>
      <c r="V948" s="1">
        <f t="shared" si="133"/>
        <v>3</v>
      </c>
      <c r="W948" s="19">
        <f>VLOOKUP(E948,'Win Rate'!B:I,8,FALSE)</f>
        <v>0.56644518272425248</v>
      </c>
      <c r="X948" s="20">
        <f>VLOOKUP(E948,'Win Rate'!B:J,9,FALSE)</f>
        <v>46.445548661686693</v>
      </c>
      <c r="Y948" s="18" cm="1">
        <f t="array" ref="Y948">IFERROR(INDEX($Z$2:$Z947,SUMPRODUCT(MAX(ROW($D$2:$D947)*($D948=$D$2:$D947))-1)),_xlfn.IFNA(IF(VLOOKUP(D948,'4.2 Elo (Values)'!A:C,3,FALSE)&gt;0,VLOOKUP(Results!D948,'4.2 Elo (Values)'!A:C,3,FALSE),400),400))</f>
        <v>434.08503582326063</v>
      </c>
      <c r="Z948" s="18">
        <f>Y948+(IFERROR(VLOOKUP(D948,'4.2 Elo (Values)'!A:J,10,FALSE),40)*(V948-(1/(10^(((AVERAGEIFS(Y:Y,A:A,A948)+AVERAGEIFS(X:X,A:A,A948))-(Y948+X948))/400)+1)*O948)))</f>
        <v>438.49613625140194</v>
      </c>
      <c r="AA948" s="18">
        <f t="shared" si="134"/>
        <v>4.4111004281413102</v>
      </c>
      <c r="AB948" t="str">
        <f>VLOOKUP($A948,Events!$B:$I,4,FALSE)</f>
        <v>Grasp of Thorns</v>
      </c>
      <c r="AC948" t="str">
        <f>VLOOKUP($A948,Events!$B:$I,5,FALSE)</f>
        <v>Passing Seasons</v>
      </c>
      <c r="AD948" t="str">
        <f>VLOOKUP($A948,Events!$B:$I,6,FALSE)</f>
        <v>Surge of Slaughter</v>
      </c>
      <c r="AE948" t="str">
        <f>VLOOKUP($A948,Events!$B:$I,7,FALSE)</f>
        <v>Bountiful Equinox</v>
      </c>
      <c r="AF948" t="str">
        <f>VLOOKUP($A948,Events!$B:$I,8,FALSE)</f>
        <v>Roiling Roots</v>
      </c>
    </row>
    <row r="949" spans="1:32" ht="15" customHeight="1" x14ac:dyDescent="0.3">
      <c r="A949" t="s">
        <v>25418</v>
      </c>
      <c r="B949" t="s">
        <v>24952</v>
      </c>
      <c r="C949" t="s">
        <v>25419</v>
      </c>
      <c r="D949" s="60" t="s">
        <v>1856</v>
      </c>
      <c r="E949" s="60" t="s">
        <v>479</v>
      </c>
      <c r="F949" s="60" t="s">
        <v>129</v>
      </c>
      <c r="G949" s="2" t="s">
        <v>25420</v>
      </c>
      <c r="H949" t="s">
        <v>347</v>
      </c>
      <c r="I949" s="1">
        <v>1</v>
      </c>
      <c r="J949" s="1">
        <v>1</v>
      </c>
      <c r="K949" s="1">
        <v>1</v>
      </c>
      <c r="L949" s="1">
        <v>1</v>
      </c>
      <c r="M949" s="1">
        <v>1</v>
      </c>
      <c r="O949" s="1">
        <f t="shared" si="126"/>
        <v>5</v>
      </c>
      <c r="P949" s="1">
        <f t="shared" si="127"/>
        <v>5</v>
      </c>
      <c r="Q949" s="1">
        <f t="shared" si="128"/>
        <v>0</v>
      </c>
      <c r="R949" s="1">
        <f t="shared" si="129"/>
        <v>0</v>
      </c>
      <c r="S949" s="1">
        <f t="shared" si="130"/>
        <v>1</v>
      </c>
      <c r="T949" s="1">
        <f t="shared" si="131"/>
        <v>1</v>
      </c>
      <c r="U949" s="1">
        <f t="shared" si="132"/>
        <v>1</v>
      </c>
      <c r="V949" s="1">
        <f t="shared" si="133"/>
        <v>5</v>
      </c>
      <c r="W949" s="19">
        <f>VLOOKUP(E949,'Win Rate'!B:I,8,FALSE)</f>
        <v>0.5723140495867769</v>
      </c>
      <c r="X949" s="20">
        <f>VLOOKUP(E949,'Win Rate'!B:J,9,FALSE)</f>
        <v>50.603769443012347</v>
      </c>
      <c r="Y949" s="18" cm="1">
        <f t="array" ref="Y949">IFERROR(INDEX($Z$2:$Z948,SUMPRODUCT(MAX(ROW($D$2:$D948)*($D949=$D$2:$D948))-1)),_xlfn.IFNA(IF(VLOOKUP(D949,'4.2 Elo (Values)'!A:C,3,FALSE)&gt;0,VLOOKUP(Results!D949,'4.2 Elo (Values)'!A:C,3,FALSE),400),400))</f>
        <v>469.0109729599705</v>
      </c>
      <c r="Z949" s="18">
        <f>Y949+(IFERROR(VLOOKUP(D949,'4.2 Elo (Values)'!A:J,10,FALSE),40)*(V949-(1/(10^(((AVERAGEIFS(Y:Y,A:A,A949)+AVERAGEIFS(X:X,A:A,A949))-(Y949+X949))/400)+1)*O949)))</f>
        <v>506.55858765904293</v>
      </c>
      <c r="AA949" s="18">
        <f t="shared" si="134"/>
        <v>37.547614699072426</v>
      </c>
      <c r="AB949" t="str">
        <f>VLOOKUP($A949,Events!$B:$I,4,FALSE)</f>
        <v>Surge of Slaughter</v>
      </c>
      <c r="AC949" t="str">
        <f>VLOOKUP($A949,Events!$B:$I,5,FALSE)</f>
        <v>Creeping Corruption</v>
      </c>
      <c r="AD949" t="str">
        <f>VLOOKUP($A949,Events!$B:$I,6,FALSE)</f>
        <v>Linked Ley Lines</v>
      </c>
      <c r="AE949" t="str">
        <f>VLOOKUP($A949,Events!$B:$I,7,FALSE)</f>
        <v>Bountiful Equinox</v>
      </c>
      <c r="AF949" t="str">
        <f>VLOOKUP($A949,Events!$B:$I,8,FALSE)</f>
        <v>Roiling Roots</v>
      </c>
    </row>
    <row r="950" spans="1:32" ht="15" customHeight="1" x14ac:dyDescent="0.3">
      <c r="A950" t="s">
        <v>25418</v>
      </c>
      <c r="B950" t="s">
        <v>24952</v>
      </c>
      <c r="C950" t="s">
        <v>25419</v>
      </c>
      <c r="D950" s="60" t="s">
        <v>768</v>
      </c>
      <c r="E950" s="60" t="s">
        <v>83</v>
      </c>
      <c r="F950" s="60" t="s">
        <v>219</v>
      </c>
      <c r="G950" s="2" t="s">
        <v>25421</v>
      </c>
      <c r="H950" t="s">
        <v>347</v>
      </c>
      <c r="I950" s="1">
        <v>1</v>
      </c>
      <c r="J950" s="1">
        <v>0</v>
      </c>
      <c r="K950" s="1">
        <v>1</v>
      </c>
      <c r="L950" s="1">
        <v>1</v>
      </c>
      <c r="M950" s="1">
        <v>0.5</v>
      </c>
      <c r="O950" s="1">
        <f t="shared" si="126"/>
        <v>5</v>
      </c>
      <c r="P950" s="1">
        <f t="shared" si="127"/>
        <v>3</v>
      </c>
      <c r="Q950" s="1">
        <f t="shared" si="128"/>
        <v>1</v>
      </c>
      <c r="R950" s="1">
        <f t="shared" si="129"/>
        <v>1</v>
      </c>
      <c r="S950" s="1">
        <f t="shared" si="130"/>
        <v>0</v>
      </c>
      <c r="T950" s="1">
        <f t="shared" si="131"/>
        <v>0</v>
      </c>
      <c r="U950" s="1">
        <f t="shared" si="132"/>
        <v>0</v>
      </c>
      <c r="V950" s="1">
        <f t="shared" si="133"/>
        <v>3.5</v>
      </c>
      <c r="W950" s="19">
        <f>VLOOKUP(E950,'Win Rate'!B:I,8,FALSE)</f>
        <v>0.56644518272425248</v>
      </c>
      <c r="X950" s="20">
        <f>VLOOKUP(E950,'Win Rate'!B:J,9,FALSE)</f>
        <v>46.445548661686693</v>
      </c>
      <c r="Y950" s="18" cm="1">
        <f t="array" ref="Y950">IFERROR(INDEX($Z$2:$Z949,SUMPRODUCT(MAX(ROW($D$2:$D949)*($D950=$D$2:$D949))-1)),_xlfn.IFNA(IF(VLOOKUP(D950,'4.2 Elo (Values)'!A:C,3,FALSE)&gt;0,VLOOKUP(Results!D950,'4.2 Elo (Values)'!A:C,3,FALSE),400),400))</f>
        <v>570.28100321590114</v>
      </c>
      <c r="Z950" s="18">
        <f>Y950+(IFERROR(VLOOKUP(D950,'4.2 Elo (Values)'!A:J,10,FALSE),40)*(V950-(1/(10^(((AVERAGEIFS(Y:Y,A:A,A950)+AVERAGEIFS(X:X,A:A,A950))-(Y950+X950))/400)+1)*O950)))</f>
        <v>565.86288477188793</v>
      </c>
      <c r="AA950" s="18">
        <f t="shared" si="134"/>
        <v>-4.4181184440132029</v>
      </c>
      <c r="AB950" t="str">
        <f>VLOOKUP($A950,Events!$B:$I,4,FALSE)</f>
        <v>Surge of Slaughter</v>
      </c>
      <c r="AC950" t="str">
        <f>VLOOKUP($A950,Events!$B:$I,5,FALSE)</f>
        <v>Creeping Corruption</v>
      </c>
      <c r="AD950" t="str">
        <f>VLOOKUP($A950,Events!$B:$I,6,FALSE)</f>
        <v>Linked Ley Lines</v>
      </c>
      <c r="AE950" t="str">
        <f>VLOOKUP($A950,Events!$B:$I,7,FALSE)</f>
        <v>Bountiful Equinox</v>
      </c>
      <c r="AF950" t="str">
        <f>VLOOKUP($A950,Events!$B:$I,8,FALSE)</f>
        <v>Roiling Roots</v>
      </c>
    </row>
    <row r="951" spans="1:32" ht="15" customHeight="1" x14ac:dyDescent="0.3">
      <c r="A951" t="s">
        <v>25418</v>
      </c>
      <c r="B951" t="s">
        <v>24952</v>
      </c>
      <c r="C951" t="s">
        <v>25419</v>
      </c>
      <c r="D951" s="60" t="s">
        <v>16345</v>
      </c>
      <c r="E951" s="60" t="s">
        <v>77</v>
      </c>
      <c r="F951" s="60" t="s">
        <v>24976</v>
      </c>
      <c r="G951" s="2" t="s">
        <v>25422</v>
      </c>
      <c r="H951" t="s">
        <v>347</v>
      </c>
      <c r="I951" s="1">
        <v>1</v>
      </c>
      <c r="J951" s="1">
        <v>1</v>
      </c>
      <c r="K951" s="1">
        <v>1</v>
      </c>
      <c r="L951" s="1">
        <v>0</v>
      </c>
      <c r="M951" s="1">
        <v>0.5</v>
      </c>
      <c r="O951" s="1">
        <f t="shared" si="126"/>
        <v>5</v>
      </c>
      <c r="P951" s="1">
        <f t="shared" si="127"/>
        <v>3</v>
      </c>
      <c r="Q951" s="1">
        <f t="shared" si="128"/>
        <v>1</v>
      </c>
      <c r="R951" s="1">
        <f t="shared" si="129"/>
        <v>1</v>
      </c>
      <c r="S951" s="1">
        <f t="shared" si="130"/>
        <v>1</v>
      </c>
      <c r="T951" s="1">
        <f t="shared" si="131"/>
        <v>0</v>
      </c>
      <c r="U951" s="1">
        <f t="shared" si="132"/>
        <v>0</v>
      </c>
      <c r="V951" s="1">
        <f t="shared" si="133"/>
        <v>3.5</v>
      </c>
      <c r="W951" s="19">
        <f>VLOOKUP(E951,'Win Rate'!B:I,8,FALSE)</f>
        <v>0.56799999999999995</v>
      </c>
      <c r="X951" s="20">
        <f>VLOOKUP(E951,'Win Rate'!B:J,9,FALSE)</f>
        <v>47.545835558442661</v>
      </c>
      <c r="Y951" s="18" cm="1">
        <f t="array" ref="Y951">IFERROR(INDEX($Z$2:$Z950,SUMPRODUCT(MAX(ROW($D$2:$D950)*($D951=$D$2:$D950))-1)),_xlfn.IFNA(IF(VLOOKUP(D951,'4.2 Elo (Values)'!A:C,3,FALSE)&gt;0,VLOOKUP(Results!D951,'4.2 Elo (Values)'!A:C,3,FALSE),400),400))</f>
        <v>379.9560032304218</v>
      </c>
      <c r="Z951" s="18">
        <f>Y951+(IFERROR(VLOOKUP(D951,'4.2 Elo (Values)'!A:J,10,FALSE),40)*(V951-(1/(10^(((AVERAGEIFS(Y:Y,A:A,A951)+AVERAGEIFS(X:X,A:A,A951))-(Y951+X951))/400)+1)*O951)))</f>
        <v>421.02845803551412</v>
      </c>
      <c r="AA951" s="18">
        <f t="shared" si="134"/>
        <v>41.07245480509232</v>
      </c>
      <c r="AB951" t="str">
        <f>VLOOKUP($A951,Events!$B:$I,4,FALSE)</f>
        <v>Surge of Slaughter</v>
      </c>
      <c r="AC951" t="str">
        <f>VLOOKUP($A951,Events!$B:$I,5,FALSE)</f>
        <v>Creeping Corruption</v>
      </c>
      <c r="AD951" t="str">
        <f>VLOOKUP($A951,Events!$B:$I,6,FALSE)</f>
        <v>Linked Ley Lines</v>
      </c>
      <c r="AE951" t="str">
        <f>VLOOKUP($A951,Events!$B:$I,7,FALSE)</f>
        <v>Bountiful Equinox</v>
      </c>
      <c r="AF951" t="str">
        <f>VLOOKUP($A951,Events!$B:$I,8,FALSE)</f>
        <v>Roiling Roots</v>
      </c>
    </row>
    <row r="952" spans="1:32" ht="15" customHeight="1" x14ac:dyDescent="0.3">
      <c r="A952" t="s">
        <v>25418</v>
      </c>
      <c r="B952" t="s">
        <v>24952</v>
      </c>
      <c r="C952" t="s">
        <v>25419</v>
      </c>
      <c r="D952" s="60" t="s">
        <v>1965</v>
      </c>
      <c r="E952" s="60" t="s">
        <v>181</v>
      </c>
      <c r="F952" s="60" t="s">
        <v>188</v>
      </c>
      <c r="G952" s="2" t="s">
        <v>25423</v>
      </c>
      <c r="H952" t="s">
        <v>347</v>
      </c>
      <c r="I952" s="1">
        <v>1</v>
      </c>
      <c r="J952" s="1">
        <v>1</v>
      </c>
      <c r="K952" s="1">
        <v>0</v>
      </c>
      <c r="L952" s="1">
        <v>0</v>
      </c>
      <c r="M952" s="1">
        <v>1</v>
      </c>
      <c r="O952" s="1">
        <f t="shared" si="126"/>
        <v>5</v>
      </c>
      <c r="P952" s="1">
        <f t="shared" si="127"/>
        <v>3</v>
      </c>
      <c r="Q952" s="1">
        <f t="shared" si="128"/>
        <v>0</v>
      </c>
      <c r="R952" s="1">
        <f t="shared" si="129"/>
        <v>2</v>
      </c>
      <c r="S952" s="1">
        <f t="shared" si="130"/>
        <v>0</v>
      </c>
      <c r="T952" s="1">
        <f t="shared" si="131"/>
        <v>0</v>
      </c>
      <c r="U952" s="1">
        <f t="shared" si="132"/>
        <v>0</v>
      </c>
      <c r="V952" s="1">
        <f t="shared" si="133"/>
        <v>3</v>
      </c>
      <c r="W952" s="19">
        <f>VLOOKUP(E952,'Win Rate'!B:I,8,FALSE)</f>
        <v>0.46694214876033058</v>
      </c>
      <c r="X952" s="20">
        <f>VLOOKUP(E952,'Win Rate'!B:J,9,FALSE)</f>
        <v>-23.004506726331698</v>
      </c>
      <c r="Y952" s="18" cm="1">
        <f t="array" ref="Y952">IFERROR(INDEX($Z$2:$Z951,SUMPRODUCT(MAX(ROW($D$2:$D951)*($D952=$D$2:$D951))-1)),_xlfn.IFNA(IF(VLOOKUP(D952,'4.2 Elo (Values)'!A:C,3,FALSE)&gt;0,VLOOKUP(Results!D952,'4.2 Elo (Values)'!A:C,3,FALSE),400),400))</f>
        <v>464.35062536753594</v>
      </c>
      <c r="Z952" s="18">
        <f>Y952+(IFERROR(VLOOKUP(D952,'4.2 Elo (Values)'!A:J,10,FALSE),40)*(V952-(1/(10^(((AVERAGEIFS(Y:Y,A:A,A952)+AVERAGEIFS(X:X,A:A,A952))-(Y952+X952))/400)+1)*O952)))</f>
        <v>472.89493280292606</v>
      </c>
      <c r="AA952" s="18">
        <f t="shared" si="134"/>
        <v>8.5443074353901238</v>
      </c>
      <c r="AB952" t="str">
        <f>VLOOKUP($A952,Events!$B:$I,4,FALSE)</f>
        <v>Surge of Slaughter</v>
      </c>
      <c r="AC952" t="str">
        <f>VLOOKUP($A952,Events!$B:$I,5,FALSE)</f>
        <v>Creeping Corruption</v>
      </c>
      <c r="AD952" t="str">
        <f>VLOOKUP($A952,Events!$B:$I,6,FALSE)</f>
        <v>Linked Ley Lines</v>
      </c>
      <c r="AE952" t="str">
        <f>VLOOKUP($A952,Events!$B:$I,7,FALSE)</f>
        <v>Bountiful Equinox</v>
      </c>
      <c r="AF952" t="str">
        <f>VLOOKUP($A952,Events!$B:$I,8,FALSE)</f>
        <v>Roiling Roots</v>
      </c>
    </row>
    <row r="953" spans="1:32" ht="15" customHeight="1" x14ac:dyDescent="0.3">
      <c r="A953" t="s">
        <v>25418</v>
      </c>
      <c r="B953" t="s">
        <v>24952</v>
      </c>
      <c r="C953" t="s">
        <v>25419</v>
      </c>
      <c r="D953" s="60" t="s">
        <v>8153</v>
      </c>
      <c r="E953" t="s">
        <v>25651</v>
      </c>
      <c r="F953" s="60" t="s">
        <v>59</v>
      </c>
      <c r="G953" s="2" t="s">
        <v>25424</v>
      </c>
      <c r="H953" t="s">
        <v>347</v>
      </c>
      <c r="I953" s="1">
        <v>1</v>
      </c>
      <c r="J953" s="1">
        <v>0</v>
      </c>
      <c r="K953" s="1">
        <v>1</v>
      </c>
      <c r="L953" s="1">
        <v>1</v>
      </c>
      <c r="M953" s="1">
        <v>0</v>
      </c>
      <c r="O953" s="1">
        <f t="shared" si="126"/>
        <v>5</v>
      </c>
      <c r="P953" s="1">
        <f t="shared" si="127"/>
        <v>3</v>
      </c>
      <c r="Q953" s="1">
        <f t="shared" si="128"/>
        <v>0</v>
      </c>
      <c r="R953" s="1">
        <f t="shared" si="129"/>
        <v>2</v>
      </c>
      <c r="S953" s="1">
        <f t="shared" si="130"/>
        <v>0</v>
      </c>
      <c r="T953" s="1">
        <f t="shared" si="131"/>
        <v>0</v>
      </c>
      <c r="U953" s="1">
        <f t="shared" si="132"/>
        <v>0</v>
      </c>
      <c r="V953" s="1">
        <f t="shared" si="133"/>
        <v>3</v>
      </c>
      <c r="W953" s="19">
        <f>VLOOKUP(E953,'Win Rate'!B:I,8,FALSE)</f>
        <v>0.47572815533980584</v>
      </c>
      <c r="X953" s="20">
        <f>VLOOKUP(E953,'Win Rate'!B:J,9,FALSE)</f>
        <v>-16.879071917781932</v>
      </c>
      <c r="Y953" s="18" cm="1">
        <f t="array" ref="Y953">IFERROR(INDEX($Z$2:$Z952,SUMPRODUCT(MAX(ROW($D$2:$D952)*($D953=$D$2:$D952))-1)),_xlfn.IFNA(IF(VLOOKUP(D953,'4.2 Elo (Values)'!A:C,3,FALSE)&gt;0,VLOOKUP(Results!D953,'4.2 Elo (Values)'!A:C,3,FALSE),400),400))</f>
        <v>408.66265776520254</v>
      </c>
      <c r="Z953" s="18">
        <f>Y953+(IFERROR(VLOOKUP(D953,'4.2 Elo (Values)'!A:J,10,FALSE),40)*(V953-(1/(10^(((AVERAGEIFS(Y:Y,A:A,A953)+AVERAGEIFS(X:X,A:A,A953))-(Y953+X953))/400)+1)*O953)))</f>
        <v>439.967166497422</v>
      </c>
      <c r="AA953" s="18">
        <f t="shared" si="134"/>
        <v>31.30450873221946</v>
      </c>
      <c r="AB953" t="str">
        <f>VLOOKUP($A953,Events!$B:$I,4,FALSE)</f>
        <v>Surge of Slaughter</v>
      </c>
      <c r="AC953" t="str">
        <f>VLOOKUP($A953,Events!$B:$I,5,FALSE)</f>
        <v>Creeping Corruption</v>
      </c>
      <c r="AD953" t="str">
        <f>VLOOKUP($A953,Events!$B:$I,6,FALSE)</f>
        <v>Linked Ley Lines</v>
      </c>
      <c r="AE953" t="str">
        <f>VLOOKUP($A953,Events!$B:$I,7,FALSE)</f>
        <v>Bountiful Equinox</v>
      </c>
      <c r="AF953" t="str">
        <f>VLOOKUP($A953,Events!$B:$I,8,FALSE)</f>
        <v>Roiling Roots</v>
      </c>
    </row>
    <row r="954" spans="1:32" ht="15" customHeight="1" x14ac:dyDescent="0.3">
      <c r="A954" t="s">
        <v>25418</v>
      </c>
      <c r="B954" t="s">
        <v>24952</v>
      </c>
      <c r="C954" t="s">
        <v>25419</v>
      </c>
      <c r="D954" s="60" t="s">
        <v>6766</v>
      </c>
      <c r="E954" s="60" t="s">
        <v>22</v>
      </c>
      <c r="F954" s="60" t="s">
        <v>24333</v>
      </c>
      <c r="G954" s="2" t="s">
        <v>25425</v>
      </c>
      <c r="H954" t="s">
        <v>347</v>
      </c>
      <c r="I954" s="1">
        <v>1</v>
      </c>
      <c r="J954" s="1">
        <v>1</v>
      </c>
      <c r="K954" s="1">
        <v>0</v>
      </c>
      <c r="L954" s="1">
        <v>0</v>
      </c>
      <c r="M954" s="1">
        <v>1</v>
      </c>
      <c r="O954" s="1">
        <f t="shared" si="126"/>
        <v>5</v>
      </c>
      <c r="P954" s="1">
        <f t="shared" si="127"/>
        <v>3</v>
      </c>
      <c r="Q954" s="1">
        <f t="shared" si="128"/>
        <v>0</v>
      </c>
      <c r="R954" s="1">
        <f t="shared" si="129"/>
        <v>2</v>
      </c>
      <c r="S954" s="1">
        <f t="shared" si="130"/>
        <v>0</v>
      </c>
      <c r="T954" s="1">
        <f t="shared" si="131"/>
        <v>0</v>
      </c>
      <c r="U954" s="1">
        <f t="shared" si="132"/>
        <v>0</v>
      </c>
      <c r="V954" s="1">
        <f t="shared" si="133"/>
        <v>3</v>
      </c>
      <c r="W954" s="19">
        <f>VLOOKUP(E954,'Win Rate'!B:I,8,FALSE)</f>
        <v>0.5028490028490028</v>
      </c>
      <c r="X954" s="20">
        <f>VLOOKUP(E954,'Win Rate'!B:J,9,FALSE)</f>
        <v>1.9797113714570256</v>
      </c>
      <c r="Y954" s="18" cm="1">
        <f t="array" ref="Y954">IFERROR(INDEX($Z$2:$Z953,SUMPRODUCT(MAX(ROW($D$2:$D953)*($D954=$D$2:$D953))-1)),_xlfn.IFNA(IF(VLOOKUP(D954,'4.2 Elo (Values)'!A:C,3,FALSE)&gt;0,VLOOKUP(Results!D954,'4.2 Elo (Values)'!A:C,3,FALSE),400),400))</f>
        <v>410.05830202062128</v>
      </c>
      <c r="Z954" s="18">
        <f>Y954+(IFERROR(VLOOKUP(D954,'4.2 Elo (Values)'!A:J,10,FALSE),40)*(V954-(1/(10^(((AVERAGEIFS(Y:Y,A:A,A954)+AVERAGEIFS(X:X,A:A,A954))-(Y954+X954))/400)+1)*O954)))</f>
        <v>435.57603477557541</v>
      </c>
      <c r="AA954" s="18">
        <f t="shared" si="134"/>
        <v>25.517732754954125</v>
      </c>
      <c r="AB954" t="str">
        <f>VLOOKUP($A954,Events!$B:$I,4,FALSE)</f>
        <v>Surge of Slaughter</v>
      </c>
      <c r="AC954" t="str">
        <f>VLOOKUP($A954,Events!$B:$I,5,FALSE)</f>
        <v>Creeping Corruption</v>
      </c>
      <c r="AD954" t="str">
        <f>VLOOKUP($A954,Events!$B:$I,6,FALSE)</f>
        <v>Linked Ley Lines</v>
      </c>
      <c r="AE954" t="str">
        <f>VLOOKUP($A954,Events!$B:$I,7,FALSE)</f>
        <v>Bountiful Equinox</v>
      </c>
      <c r="AF954" t="str">
        <f>VLOOKUP($A954,Events!$B:$I,8,FALSE)</f>
        <v>Roiling Roots</v>
      </c>
    </row>
    <row r="955" spans="1:32" ht="15" customHeight="1" x14ac:dyDescent="0.3">
      <c r="A955" t="s">
        <v>25418</v>
      </c>
      <c r="B955" t="s">
        <v>24952</v>
      </c>
      <c r="C955" t="s">
        <v>25419</v>
      </c>
      <c r="D955" s="60" t="s">
        <v>25426</v>
      </c>
      <c r="E955" s="60" t="s">
        <v>479</v>
      </c>
      <c r="F955" s="60" t="s">
        <v>184</v>
      </c>
      <c r="G955" s="2" t="s">
        <v>25427</v>
      </c>
      <c r="H955" t="s">
        <v>347</v>
      </c>
      <c r="I955" s="1">
        <v>0</v>
      </c>
      <c r="J955" s="1">
        <v>1</v>
      </c>
      <c r="K955" s="1">
        <v>1</v>
      </c>
      <c r="L955" s="1">
        <v>1</v>
      </c>
      <c r="M955" s="1">
        <v>0</v>
      </c>
      <c r="O955" s="1">
        <f t="shared" si="126"/>
        <v>5</v>
      </c>
      <c r="P955" s="1">
        <f t="shared" si="127"/>
        <v>3</v>
      </c>
      <c r="Q955" s="1">
        <f t="shared" si="128"/>
        <v>0</v>
      </c>
      <c r="R955" s="1">
        <f t="shared" si="129"/>
        <v>2</v>
      </c>
      <c r="S955" s="1">
        <f t="shared" si="130"/>
        <v>0</v>
      </c>
      <c r="T955" s="1">
        <f t="shared" si="131"/>
        <v>0</v>
      </c>
      <c r="U955" s="1">
        <f t="shared" si="132"/>
        <v>0</v>
      </c>
      <c r="V955" s="1">
        <f t="shared" si="133"/>
        <v>3</v>
      </c>
      <c r="W955" s="19">
        <f>VLOOKUP(E955,'Win Rate'!B:I,8,FALSE)</f>
        <v>0.5723140495867769</v>
      </c>
      <c r="X955" s="20">
        <f>VLOOKUP(E955,'Win Rate'!B:J,9,FALSE)</f>
        <v>50.603769443012347</v>
      </c>
      <c r="Y955" s="18" cm="1">
        <f t="array" ref="Y955">IFERROR(INDEX($Z$2:$Z954,SUMPRODUCT(MAX(ROW($D$2:$D954)*($D955=$D$2:$D954))-1)),_xlfn.IFNA(IF(VLOOKUP(D955,'4.2 Elo (Values)'!A:C,3,FALSE)&gt;0,VLOOKUP(Results!D955,'4.2 Elo (Values)'!A:C,3,FALSE),400),400))</f>
        <v>400</v>
      </c>
      <c r="Z955" s="18">
        <f>Y955+(IFERROR(VLOOKUP(D955,'4.2 Elo (Values)'!A:J,10,FALSE),40)*(V955-(1/(10^(((AVERAGEIFS(Y:Y,A:A,A955)+AVERAGEIFS(X:X,A:A,A955))-(Y955+X955))/400)+1)*O955)))</f>
        <v>414.42899993069267</v>
      </c>
      <c r="AA955" s="18">
        <f t="shared" si="134"/>
        <v>14.428999930692669</v>
      </c>
      <c r="AB955" t="str">
        <f>VLOOKUP($A955,Events!$B:$I,4,FALSE)</f>
        <v>Surge of Slaughter</v>
      </c>
      <c r="AC955" t="str">
        <f>VLOOKUP($A955,Events!$B:$I,5,FALSE)</f>
        <v>Creeping Corruption</v>
      </c>
      <c r="AD955" t="str">
        <f>VLOOKUP($A955,Events!$B:$I,6,FALSE)</f>
        <v>Linked Ley Lines</v>
      </c>
      <c r="AE955" t="str">
        <f>VLOOKUP($A955,Events!$B:$I,7,FALSE)</f>
        <v>Bountiful Equinox</v>
      </c>
      <c r="AF955" t="str">
        <f>VLOOKUP($A955,Events!$B:$I,8,FALSE)</f>
        <v>Roiling Roots</v>
      </c>
    </row>
    <row r="956" spans="1:32" ht="15" customHeight="1" x14ac:dyDescent="0.3">
      <c r="A956" t="s">
        <v>25418</v>
      </c>
      <c r="B956" t="s">
        <v>24952</v>
      </c>
      <c r="C956" t="s">
        <v>25419</v>
      </c>
      <c r="D956" s="60" t="s">
        <v>25428</v>
      </c>
      <c r="E956" s="60" t="s">
        <v>95</v>
      </c>
      <c r="F956" s="60" t="s">
        <v>304</v>
      </c>
      <c r="G956" s="2" t="s">
        <v>25429</v>
      </c>
      <c r="H956" t="s">
        <v>347</v>
      </c>
      <c r="I956" s="1">
        <v>0</v>
      </c>
      <c r="J956" s="1">
        <v>1</v>
      </c>
      <c r="K956" s="1">
        <v>0</v>
      </c>
      <c r="L956" s="1">
        <v>1</v>
      </c>
      <c r="M956" s="1">
        <v>1</v>
      </c>
      <c r="O956" s="1">
        <f t="shared" si="126"/>
        <v>5</v>
      </c>
      <c r="P956" s="1">
        <f t="shared" si="127"/>
        <v>3</v>
      </c>
      <c r="Q956" s="1">
        <f t="shared" si="128"/>
        <v>0</v>
      </c>
      <c r="R956" s="1">
        <f t="shared" si="129"/>
        <v>2</v>
      </c>
      <c r="S956" s="1">
        <f t="shared" si="130"/>
        <v>0</v>
      </c>
      <c r="T956" s="1">
        <f t="shared" si="131"/>
        <v>0</v>
      </c>
      <c r="U956" s="1">
        <f t="shared" si="132"/>
        <v>0</v>
      </c>
      <c r="V956" s="1">
        <f t="shared" si="133"/>
        <v>3</v>
      </c>
      <c r="W956" s="19">
        <f>VLOOKUP(E956,'Win Rate'!B:I,8,FALSE)</f>
        <v>0.5084269662921348</v>
      </c>
      <c r="X956" s="20">
        <f>VLOOKUP(E956,'Win Rate'!B:J,9,FALSE)</f>
        <v>5.8562104731559854</v>
      </c>
      <c r="Y956" s="18" cm="1">
        <f t="array" ref="Y956">IFERROR(INDEX($Z$2:$Z955,SUMPRODUCT(MAX(ROW($D$2:$D955)*($D956=$D$2:$D955))-1)),_xlfn.IFNA(IF(VLOOKUP(D956,'4.2 Elo (Values)'!A:C,3,FALSE)&gt;0,VLOOKUP(Results!D956,'4.2 Elo (Values)'!A:C,3,FALSE),400),400))</f>
        <v>400</v>
      </c>
      <c r="Z956" s="18">
        <f>Y956+(IFERROR(VLOOKUP(D956,'4.2 Elo (Values)'!A:J,10,FALSE),40)*(V956-(1/(10^(((AVERAGEIFS(Y:Y,A:A,A956)+AVERAGEIFS(X:X,A:A,A956))-(Y956+X956))/400)+1)*O956)))</f>
        <v>427.28965505183714</v>
      </c>
      <c r="AA956" s="18">
        <f t="shared" si="134"/>
        <v>27.289655051837144</v>
      </c>
      <c r="AB956" t="str">
        <f>VLOOKUP($A956,Events!$B:$I,4,FALSE)</f>
        <v>Surge of Slaughter</v>
      </c>
      <c r="AC956" t="str">
        <f>VLOOKUP($A956,Events!$B:$I,5,FALSE)</f>
        <v>Creeping Corruption</v>
      </c>
      <c r="AD956" t="str">
        <f>VLOOKUP($A956,Events!$B:$I,6,FALSE)</f>
        <v>Linked Ley Lines</v>
      </c>
      <c r="AE956" t="str">
        <f>VLOOKUP($A956,Events!$B:$I,7,FALSE)</f>
        <v>Bountiful Equinox</v>
      </c>
      <c r="AF956" t="str">
        <f>VLOOKUP($A956,Events!$B:$I,8,FALSE)</f>
        <v>Roiling Roots</v>
      </c>
    </row>
    <row r="957" spans="1:32" ht="15" customHeight="1" x14ac:dyDescent="0.3">
      <c r="A957" t="s">
        <v>25418</v>
      </c>
      <c r="B957" t="s">
        <v>24952</v>
      </c>
      <c r="C957" t="s">
        <v>25419</v>
      </c>
      <c r="D957" s="60" t="s">
        <v>19266</v>
      </c>
      <c r="E957" s="60" t="s">
        <v>138</v>
      </c>
      <c r="F957" s="60" t="s">
        <v>24517</v>
      </c>
      <c r="G957" s="2" t="s">
        <v>25430</v>
      </c>
      <c r="H957" t="s">
        <v>347</v>
      </c>
      <c r="I957" s="1">
        <v>0</v>
      </c>
      <c r="J957" s="1">
        <v>0</v>
      </c>
      <c r="K957" s="1">
        <v>1</v>
      </c>
      <c r="L957" s="1">
        <v>1</v>
      </c>
      <c r="M957" s="1">
        <v>1</v>
      </c>
      <c r="O957" s="1">
        <f t="shared" si="126"/>
        <v>5</v>
      </c>
      <c r="P957" s="1">
        <f t="shared" si="127"/>
        <v>3</v>
      </c>
      <c r="Q957" s="1">
        <f t="shared" si="128"/>
        <v>0</v>
      </c>
      <c r="R957" s="1">
        <f t="shared" si="129"/>
        <v>2</v>
      </c>
      <c r="S957" s="1">
        <f t="shared" si="130"/>
        <v>0</v>
      </c>
      <c r="T957" s="1">
        <f t="shared" si="131"/>
        <v>0</v>
      </c>
      <c r="U957" s="1">
        <f t="shared" si="132"/>
        <v>0</v>
      </c>
      <c r="V957" s="1">
        <f t="shared" si="133"/>
        <v>3</v>
      </c>
      <c r="W957" s="19">
        <f>VLOOKUP(E957,'Win Rate'!B:I,8,FALSE)</f>
        <v>0.48863636363636365</v>
      </c>
      <c r="X957" s="20">
        <f>VLOOKUP(E957,'Win Rate'!B:J,9,FALSE)</f>
        <v>-7.8976232783028522</v>
      </c>
      <c r="Y957" s="18" cm="1">
        <f t="array" ref="Y957">IFERROR(INDEX($Z$2:$Z956,SUMPRODUCT(MAX(ROW($D$2:$D956)*($D957=$D$2:$D956))-1)),_xlfn.IFNA(IF(VLOOKUP(D957,'4.2 Elo (Values)'!A:C,3,FALSE)&gt;0,VLOOKUP(Results!D957,'4.2 Elo (Values)'!A:C,3,FALSE),400),400))</f>
        <v>368.86129397451066</v>
      </c>
      <c r="Z957" s="18">
        <f>Y957+(IFERROR(VLOOKUP(D957,'4.2 Elo (Values)'!A:J,10,FALSE),40)*(V957-(1/(10^(((AVERAGEIFS(Y:Y,A:A,A957)+AVERAGEIFS(X:X,A:A,A957))-(Y957+X957))/400)+1)*O957)))</f>
        <v>388.83751470766191</v>
      </c>
      <c r="AA957" s="18">
        <f t="shared" si="134"/>
        <v>19.976220733151251</v>
      </c>
      <c r="AB957" t="str">
        <f>VLOOKUP($A957,Events!$B:$I,4,FALSE)</f>
        <v>Surge of Slaughter</v>
      </c>
      <c r="AC957" t="str">
        <f>VLOOKUP($A957,Events!$B:$I,5,FALSE)</f>
        <v>Creeping Corruption</v>
      </c>
      <c r="AD957" t="str">
        <f>VLOOKUP($A957,Events!$B:$I,6,FALSE)</f>
        <v>Linked Ley Lines</v>
      </c>
      <c r="AE957" t="str">
        <f>VLOOKUP($A957,Events!$B:$I,7,FALSE)</f>
        <v>Bountiful Equinox</v>
      </c>
      <c r="AF957" t="str">
        <f>VLOOKUP($A957,Events!$B:$I,8,FALSE)</f>
        <v>Roiling Roots</v>
      </c>
    </row>
    <row r="958" spans="1:32" ht="15" customHeight="1" x14ac:dyDescent="0.3">
      <c r="A958" t="s">
        <v>25418</v>
      </c>
      <c r="B958" t="s">
        <v>24952</v>
      </c>
      <c r="C958" t="s">
        <v>25419</v>
      </c>
      <c r="D958" s="60" t="s">
        <v>11930</v>
      </c>
      <c r="E958" s="60" t="s">
        <v>17</v>
      </c>
      <c r="F958" s="60" t="s">
        <v>18</v>
      </c>
      <c r="G958" s="2" t="s">
        <v>25431</v>
      </c>
      <c r="H958" t="s">
        <v>347</v>
      </c>
      <c r="I958" s="1">
        <v>0</v>
      </c>
      <c r="J958" s="1">
        <v>0</v>
      </c>
      <c r="K958" s="1">
        <v>1</v>
      </c>
      <c r="L958" s="1">
        <v>1</v>
      </c>
      <c r="M958" s="1">
        <v>0</v>
      </c>
      <c r="O958" s="1">
        <f t="shared" si="126"/>
        <v>5</v>
      </c>
      <c r="P958" s="1">
        <f t="shared" si="127"/>
        <v>2</v>
      </c>
      <c r="Q958" s="1">
        <f t="shared" si="128"/>
        <v>0</v>
      </c>
      <c r="R958" s="1">
        <f t="shared" si="129"/>
        <v>3</v>
      </c>
      <c r="S958" s="1">
        <f t="shared" si="130"/>
        <v>0</v>
      </c>
      <c r="T958" s="1">
        <f t="shared" si="131"/>
        <v>0</v>
      </c>
      <c r="U958" s="1">
        <f t="shared" si="132"/>
        <v>0</v>
      </c>
      <c r="V958" s="1">
        <f t="shared" si="133"/>
        <v>2</v>
      </c>
      <c r="W958" s="19">
        <f>VLOOKUP(E958,'Win Rate'!B:I,8,FALSE)</f>
        <v>0.48888888888888887</v>
      </c>
      <c r="X958" s="20">
        <f>VLOOKUP(E958,'Win Rate'!B:J,9,FALSE)</f>
        <v>-7.7220620781546527</v>
      </c>
      <c r="Y958" s="18" cm="1">
        <f t="array" ref="Y958">IFERROR(INDEX($Z$2:$Z957,SUMPRODUCT(MAX(ROW($D$2:$D957)*($D958=$D$2:$D957))-1)),_xlfn.IFNA(IF(VLOOKUP(D958,'4.2 Elo (Values)'!A:C,3,FALSE)&gt;0,VLOOKUP(Results!D958,'4.2 Elo (Values)'!A:C,3,FALSE),400),400))</f>
        <v>390.73301251299904</v>
      </c>
      <c r="Z958" s="18">
        <f>Y958+(IFERROR(VLOOKUP(D958,'4.2 Elo (Values)'!A:J,10,FALSE),40)*(V958-(1/(10^(((AVERAGEIFS(Y:Y,A:A,A958)+AVERAGEIFS(X:X,A:A,A958))-(Y958+X958))/400)+1)*O958)))</f>
        <v>384.52260025861688</v>
      </c>
      <c r="AA958" s="18">
        <f t="shared" si="134"/>
        <v>-6.2104122543821632</v>
      </c>
      <c r="AB958" t="str">
        <f>VLOOKUP($A958,Events!$B:$I,4,FALSE)</f>
        <v>Surge of Slaughter</v>
      </c>
      <c r="AC958" t="str">
        <f>VLOOKUP($A958,Events!$B:$I,5,FALSE)</f>
        <v>Creeping Corruption</v>
      </c>
      <c r="AD958" t="str">
        <f>VLOOKUP($A958,Events!$B:$I,6,FALSE)</f>
        <v>Linked Ley Lines</v>
      </c>
      <c r="AE958" t="str">
        <f>VLOOKUP($A958,Events!$B:$I,7,FALSE)</f>
        <v>Bountiful Equinox</v>
      </c>
      <c r="AF958" t="str">
        <f>VLOOKUP($A958,Events!$B:$I,8,FALSE)</f>
        <v>Roiling Roots</v>
      </c>
    </row>
    <row r="959" spans="1:32" ht="15" customHeight="1" x14ac:dyDescent="0.3">
      <c r="A959" t="s">
        <v>25418</v>
      </c>
      <c r="B959" t="s">
        <v>24952</v>
      </c>
      <c r="C959" t="s">
        <v>25419</v>
      </c>
      <c r="D959" s="60" t="s">
        <v>1060</v>
      </c>
      <c r="E959" s="60" t="s">
        <v>73</v>
      </c>
      <c r="F959" s="60" t="s">
        <v>24191</v>
      </c>
      <c r="G959" s="2" t="s">
        <v>25432</v>
      </c>
      <c r="H959" t="s">
        <v>347</v>
      </c>
      <c r="I959" s="1">
        <v>0</v>
      </c>
      <c r="J959" s="1">
        <v>1</v>
      </c>
      <c r="K959" s="1">
        <v>0</v>
      </c>
      <c r="L959" s="1">
        <v>0</v>
      </c>
      <c r="M959" s="1">
        <v>1</v>
      </c>
      <c r="O959" s="1">
        <f t="shared" si="126"/>
        <v>5</v>
      </c>
      <c r="P959" s="1">
        <f t="shared" si="127"/>
        <v>2</v>
      </c>
      <c r="Q959" s="1">
        <f t="shared" si="128"/>
        <v>0</v>
      </c>
      <c r="R959" s="1">
        <f t="shared" si="129"/>
        <v>3</v>
      </c>
      <c r="S959" s="1">
        <f t="shared" si="130"/>
        <v>0</v>
      </c>
      <c r="T959" s="1">
        <f t="shared" si="131"/>
        <v>0</v>
      </c>
      <c r="U959" s="1">
        <f t="shared" si="132"/>
        <v>0</v>
      </c>
      <c r="V959" s="1">
        <f t="shared" si="133"/>
        <v>2</v>
      </c>
      <c r="W959" s="19">
        <f>VLOOKUP(E959,'Win Rate'!B:I,8,FALSE)</f>
        <v>0.63010204081632648</v>
      </c>
      <c r="X959" s="20">
        <f>VLOOKUP(E959,'Win Rate'!B:J,9,FALSE)</f>
        <v>92.531580409876298</v>
      </c>
      <c r="Y959" s="18" cm="1">
        <f t="array" ref="Y959">IFERROR(INDEX($Z$2:$Z958,SUMPRODUCT(MAX(ROW($D$2:$D958)*($D959=$D$2:$D958))-1)),_xlfn.IFNA(IF(VLOOKUP(D959,'4.2 Elo (Values)'!A:C,3,FALSE)&gt;0,VLOOKUP(Results!D959,'4.2 Elo (Values)'!A:C,3,FALSE),400),400))</f>
        <v>521.72530690095948</v>
      </c>
      <c r="Z959" s="18">
        <f>Y959+(IFERROR(VLOOKUP(D959,'4.2 Elo (Values)'!A:J,10,FALSE),40)*(V959-(1/(10^(((AVERAGEIFS(Y:Y,A:A,A959)+AVERAGEIFS(X:X,A:A,A959))-(Y959+X959))/400)+1)*O959)))</f>
        <v>487.57877467924271</v>
      </c>
      <c r="AA959" s="18">
        <f t="shared" si="134"/>
        <v>-34.146532221716768</v>
      </c>
      <c r="AB959" t="str">
        <f>VLOOKUP($A959,Events!$B:$I,4,FALSE)</f>
        <v>Surge of Slaughter</v>
      </c>
      <c r="AC959" t="str">
        <f>VLOOKUP($A959,Events!$B:$I,5,FALSE)</f>
        <v>Creeping Corruption</v>
      </c>
      <c r="AD959" t="str">
        <f>VLOOKUP($A959,Events!$B:$I,6,FALSE)</f>
        <v>Linked Ley Lines</v>
      </c>
      <c r="AE959" t="str">
        <f>VLOOKUP($A959,Events!$B:$I,7,FALSE)</f>
        <v>Bountiful Equinox</v>
      </c>
      <c r="AF959" t="str">
        <f>VLOOKUP($A959,Events!$B:$I,8,FALSE)</f>
        <v>Roiling Roots</v>
      </c>
    </row>
    <row r="960" spans="1:32" ht="15" customHeight="1" x14ac:dyDescent="0.3">
      <c r="A960" t="s">
        <v>25418</v>
      </c>
      <c r="B960" t="s">
        <v>24952</v>
      </c>
      <c r="C960" t="s">
        <v>25419</v>
      </c>
      <c r="D960" s="60" t="s">
        <v>10209</v>
      </c>
      <c r="E960" s="60" t="s">
        <v>146</v>
      </c>
      <c r="F960" s="60" t="s">
        <v>163</v>
      </c>
      <c r="G960" s="2" t="s">
        <v>25433</v>
      </c>
      <c r="H960" t="s">
        <v>347</v>
      </c>
      <c r="I960" s="1">
        <v>1</v>
      </c>
      <c r="J960" s="1">
        <v>0</v>
      </c>
      <c r="K960" s="1">
        <v>1</v>
      </c>
      <c r="L960" s="1">
        <v>0</v>
      </c>
      <c r="M960" s="1">
        <v>0</v>
      </c>
      <c r="O960" s="1">
        <f t="shared" si="126"/>
        <v>5</v>
      </c>
      <c r="P960" s="1">
        <f t="shared" si="127"/>
        <v>2</v>
      </c>
      <c r="Q960" s="1">
        <f t="shared" si="128"/>
        <v>0</v>
      </c>
      <c r="R960" s="1">
        <f t="shared" si="129"/>
        <v>3</v>
      </c>
      <c r="S960" s="1">
        <f t="shared" si="130"/>
        <v>0</v>
      </c>
      <c r="T960" s="1">
        <f t="shared" si="131"/>
        <v>0</v>
      </c>
      <c r="U960" s="1">
        <f t="shared" si="132"/>
        <v>0</v>
      </c>
      <c r="V960" s="1">
        <f t="shared" si="133"/>
        <v>2</v>
      </c>
      <c r="W960" s="19">
        <f>VLOOKUP(E960,'Win Rate'!B:I,8,FALSE)</f>
        <v>0.48071216617210683</v>
      </c>
      <c r="X960" s="20">
        <f>VLOOKUP(E960,'Win Rate'!B:J,9,FALSE)</f>
        <v>-13.409213657465418</v>
      </c>
      <c r="Y960" s="18" cm="1">
        <f t="array" ref="Y960">IFERROR(INDEX($Z$2:$Z959,SUMPRODUCT(MAX(ROW($D$2:$D959)*($D960=$D$2:$D959))-1)),_xlfn.IFNA(IF(VLOOKUP(D960,'4.2 Elo (Values)'!A:C,3,FALSE)&gt;0,VLOOKUP(Results!D960,'4.2 Elo (Values)'!A:C,3,FALSE),400),400))</f>
        <v>398.34925709319685</v>
      </c>
      <c r="Z960" s="18">
        <f>Y960+(IFERROR(VLOOKUP(D960,'4.2 Elo (Values)'!A:J,10,FALSE),40)*(V960-(1/(10^(((AVERAGEIFS(Y:Y,A:A,A960)+AVERAGEIFS(X:X,A:A,A960))-(Y960+X960))/400)+1)*O960)))</f>
        <v>391.59375348742833</v>
      </c>
      <c r="AA960" s="18">
        <f t="shared" si="134"/>
        <v>-6.7555036057685243</v>
      </c>
      <c r="AB960" t="str">
        <f>VLOOKUP($A960,Events!$B:$I,4,FALSE)</f>
        <v>Surge of Slaughter</v>
      </c>
      <c r="AC960" t="str">
        <f>VLOOKUP($A960,Events!$B:$I,5,FALSE)</f>
        <v>Creeping Corruption</v>
      </c>
      <c r="AD960" t="str">
        <f>VLOOKUP($A960,Events!$B:$I,6,FALSE)</f>
        <v>Linked Ley Lines</v>
      </c>
      <c r="AE960" t="str">
        <f>VLOOKUP($A960,Events!$B:$I,7,FALSE)</f>
        <v>Bountiful Equinox</v>
      </c>
      <c r="AF960" t="str">
        <f>VLOOKUP($A960,Events!$B:$I,8,FALSE)</f>
        <v>Roiling Roots</v>
      </c>
    </row>
    <row r="961" spans="1:32" ht="15" customHeight="1" x14ac:dyDescent="0.3">
      <c r="A961" s="9" t="s">
        <v>25418</v>
      </c>
      <c r="B961" t="s">
        <v>24952</v>
      </c>
      <c r="C961" t="s">
        <v>25419</v>
      </c>
      <c r="D961" s="60" t="s">
        <v>20559</v>
      </c>
      <c r="E961" s="60" t="s">
        <v>27</v>
      </c>
      <c r="F961" s="60" t="s">
        <v>125</v>
      </c>
      <c r="G961" s="2" t="s">
        <v>25434</v>
      </c>
      <c r="H961" t="s">
        <v>347</v>
      </c>
      <c r="I961" s="1">
        <v>0</v>
      </c>
      <c r="J961" s="1">
        <v>1</v>
      </c>
      <c r="K961" s="1">
        <v>0</v>
      </c>
      <c r="L961" s="1">
        <v>0</v>
      </c>
      <c r="M961" s="1">
        <v>1</v>
      </c>
      <c r="O961" s="1">
        <f t="shared" si="126"/>
        <v>5</v>
      </c>
      <c r="P961" s="1">
        <f t="shared" si="127"/>
        <v>2</v>
      </c>
      <c r="Q961" s="1">
        <f t="shared" si="128"/>
        <v>0</v>
      </c>
      <c r="R961" s="1">
        <f t="shared" si="129"/>
        <v>3</v>
      </c>
      <c r="S961" s="1">
        <f t="shared" si="130"/>
        <v>0</v>
      </c>
      <c r="T961" s="1">
        <f t="shared" si="131"/>
        <v>0</v>
      </c>
      <c r="U961" s="1">
        <f t="shared" si="132"/>
        <v>0</v>
      </c>
      <c r="V961" s="1">
        <f t="shared" si="133"/>
        <v>2</v>
      </c>
      <c r="W961" s="19">
        <f>VLOOKUP(E961,'Win Rate'!B:I,8,FALSE)</f>
        <v>0.43775100401606426</v>
      </c>
      <c r="X961" s="20">
        <f>VLOOKUP(E961,'Win Rate'!B:J,9,FALSE)</f>
        <v>-43.480615095045756</v>
      </c>
      <c r="Y961" s="18" cm="1">
        <f t="array" ref="Y961">IFERROR(INDEX($Z$2:$Z960,SUMPRODUCT(MAX(ROW($D$2:$D960)*($D961=$D$2:$D960))-1)),_xlfn.IFNA(IF(VLOOKUP(D961,'4.2 Elo (Values)'!A:C,3,FALSE)&gt;0,VLOOKUP(Results!D961,'4.2 Elo (Values)'!A:C,3,FALSE),400),400))</f>
        <v>358.75050746559219</v>
      </c>
      <c r="Z961" s="18">
        <f>Y961+(IFERROR(VLOOKUP(D961,'4.2 Elo (Values)'!A:J,10,FALSE),40)*(V961-(1/(10^(((AVERAGEIFS(Y:Y,A:A,A961)+AVERAGEIFS(X:X,A:A,A961))-(Y961+X961))/400)+1)*O961)))</f>
        <v>370.93953625841635</v>
      </c>
      <c r="AA961" s="18">
        <f t="shared" si="134"/>
        <v>12.189028792824161</v>
      </c>
      <c r="AB961" t="str">
        <f>VLOOKUP($A961,Events!$B:$I,4,FALSE)</f>
        <v>Surge of Slaughter</v>
      </c>
      <c r="AC961" t="str">
        <f>VLOOKUP($A961,Events!$B:$I,5,FALSE)</f>
        <v>Creeping Corruption</v>
      </c>
      <c r="AD961" t="str">
        <f>VLOOKUP($A961,Events!$B:$I,6,FALSE)</f>
        <v>Linked Ley Lines</v>
      </c>
      <c r="AE961" t="str">
        <f>VLOOKUP($A961,Events!$B:$I,7,FALSE)</f>
        <v>Bountiful Equinox</v>
      </c>
      <c r="AF961" t="str">
        <f>VLOOKUP($A961,Events!$B:$I,8,FALSE)</f>
        <v>Roiling Roots</v>
      </c>
    </row>
    <row r="962" spans="1:32" ht="15" customHeight="1" x14ac:dyDescent="0.3">
      <c r="A962" s="9" t="s">
        <v>25418</v>
      </c>
      <c r="B962" t="s">
        <v>24952</v>
      </c>
      <c r="C962" t="s">
        <v>25419</v>
      </c>
      <c r="D962" s="60" t="s">
        <v>23160</v>
      </c>
      <c r="E962" s="60" t="s">
        <v>22</v>
      </c>
      <c r="F962" s="60" t="s">
        <v>239</v>
      </c>
      <c r="G962" s="2" t="s">
        <v>25435</v>
      </c>
      <c r="H962" t="s">
        <v>347</v>
      </c>
      <c r="I962" s="1">
        <v>1</v>
      </c>
      <c r="J962" s="1">
        <v>0</v>
      </c>
      <c r="K962" s="1">
        <v>0</v>
      </c>
      <c r="L962" s="1">
        <v>0</v>
      </c>
      <c r="M962" s="1">
        <v>0</v>
      </c>
      <c r="O962" s="1">
        <f t="shared" si="126"/>
        <v>5</v>
      </c>
      <c r="P962" s="1">
        <f t="shared" si="127"/>
        <v>1</v>
      </c>
      <c r="Q962" s="1">
        <f t="shared" si="128"/>
        <v>0</v>
      </c>
      <c r="R962" s="1">
        <f t="shared" si="129"/>
        <v>4</v>
      </c>
      <c r="S962" s="1">
        <f t="shared" si="130"/>
        <v>0</v>
      </c>
      <c r="T962" s="1">
        <f t="shared" si="131"/>
        <v>0</v>
      </c>
      <c r="U962" s="1">
        <f t="shared" si="132"/>
        <v>0</v>
      </c>
      <c r="V962" s="1">
        <f t="shared" si="133"/>
        <v>1</v>
      </c>
      <c r="W962" s="19">
        <f>VLOOKUP(E962,'Win Rate'!B:I,8,FALSE)</f>
        <v>0.5028490028490028</v>
      </c>
      <c r="X962" s="20">
        <f>VLOOKUP(E962,'Win Rate'!B:J,9,FALSE)</f>
        <v>1.9797113714570256</v>
      </c>
      <c r="Y962" s="18" cm="1">
        <f t="array" ref="Y962">IFERROR(INDEX($Z$2:$Z961,SUMPRODUCT(MAX(ROW($D$2:$D961)*($D962=$D$2:$D961))-1)),_xlfn.IFNA(IF(VLOOKUP(D962,'4.2 Elo (Values)'!A:C,3,FALSE)&gt;0,VLOOKUP(Results!D962,'4.2 Elo (Values)'!A:C,3,FALSE),400),400))</f>
        <v>429.24471557592136</v>
      </c>
      <c r="Z962" s="18">
        <f>Y962+(IFERROR(VLOOKUP(D962,'4.2 Elo (Values)'!A:J,10,FALSE),40)*(V962-(1/(10^(((AVERAGEIFS(Y:Y,A:A,A962)+AVERAGEIFS(X:X,A:A,A962))-(Y962+X962))/400)+1)*O962)))</f>
        <v>399.24524003804572</v>
      </c>
      <c r="AA962" s="18">
        <f t="shared" si="134"/>
        <v>-29.999475537875639</v>
      </c>
      <c r="AB962" t="str">
        <f>VLOOKUP($A962,Events!$B:$I,4,FALSE)</f>
        <v>Surge of Slaughter</v>
      </c>
      <c r="AC962" t="str">
        <f>VLOOKUP($A962,Events!$B:$I,5,FALSE)</f>
        <v>Creeping Corruption</v>
      </c>
      <c r="AD962" t="str">
        <f>VLOOKUP($A962,Events!$B:$I,6,FALSE)</f>
        <v>Linked Ley Lines</v>
      </c>
      <c r="AE962" t="str">
        <f>VLOOKUP($A962,Events!$B:$I,7,FALSE)</f>
        <v>Bountiful Equinox</v>
      </c>
      <c r="AF962" t="str">
        <f>VLOOKUP($A962,Events!$B:$I,8,FALSE)</f>
        <v>Roiling Roots</v>
      </c>
    </row>
    <row r="963" spans="1:32" ht="15" customHeight="1" x14ac:dyDescent="0.3">
      <c r="A963" s="9" t="s">
        <v>25418</v>
      </c>
      <c r="B963" t="s">
        <v>24952</v>
      </c>
      <c r="C963" t="s">
        <v>25419</v>
      </c>
      <c r="D963" s="60" t="s">
        <v>17287</v>
      </c>
      <c r="E963" t="s">
        <v>24208</v>
      </c>
      <c r="F963" s="60" t="s">
        <v>12</v>
      </c>
      <c r="G963" s="2" t="s">
        <v>25436</v>
      </c>
      <c r="H963" t="s">
        <v>347</v>
      </c>
      <c r="I963" s="1">
        <v>0</v>
      </c>
      <c r="J963" s="1">
        <v>0</v>
      </c>
      <c r="K963" s="1">
        <v>0</v>
      </c>
      <c r="L963" s="1">
        <v>1</v>
      </c>
      <c r="M963" s="1">
        <v>0</v>
      </c>
      <c r="O963" s="1">
        <f t="shared" si="126"/>
        <v>5</v>
      </c>
      <c r="P963" s="1">
        <f t="shared" si="127"/>
        <v>1</v>
      </c>
      <c r="Q963" s="1">
        <f t="shared" si="128"/>
        <v>0</v>
      </c>
      <c r="R963" s="1">
        <f t="shared" si="129"/>
        <v>4</v>
      </c>
      <c r="S963" s="1">
        <f t="shared" si="130"/>
        <v>0</v>
      </c>
      <c r="T963" s="1">
        <f t="shared" si="131"/>
        <v>0</v>
      </c>
      <c r="U963" s="1">
        <f t="shared" si="132"/>
        <v>0</v>
      </c>
      <c r="V963" s="1">
        <f t="shared" si="133"/>
        <v>1</v>
      </c>
      <c r="W963" s="19">
        <f>VLOOKUP(E963,'Win Rate'!B:I,8,FALSE)</f>
        <v>0.46802325581395349</v>
      </c>
      <c r="X963" s="20">
        <f>VLOOKUP(E963,'Win Rate'!B:J,9,FALSE)</f>
        <v>-22.250085479431931</v>
      </c>
      <c r="Y963" s="18" cm="1">
        <f t="array" ref="Y963">IFERROR(INDEX($Z$2:$Z962,SUMPRODUCT(MAX(ROW($D$2:$D962)*($D963=$D$2:$D962))-1)),_xlfn.IFNA(IF(VLOOKUP(D963,'4.2 Elo (Values)'!A:C,3,FALSE)&gt;0,VLOOKUP(Results!D963,'4.2 Elo (Values)'!A:C,3,FALSE),400),400))</f>
        <v>374.30883638175112</v>
      </c>
      <c r="Z963" s="18">
        <f>Y963+(IFERROR(VLOOKUP(D963,'4.2 Elo (Values)'!A:J,10,FALSE),40)*(V963-(1/(10^(((AVERAGEIFS(Y:Y,A:A,A963)+AVERAGEIFS(X:X,A:A,A963))-(Y963+X963))/400)+1)*O963)))</f>
        <v>336.70923053181122</v>
      </c>
      <c r="AA963" s="18">
        <f t="shared" si="134"/>
        <v>-37.599605849939906</v>
      </c>
      <c r="AB963" t="str">
        <f>VLOOKUP($A963,Events!$B:$I,4,FALSE)</f>
        <v>Surge of Slaughter</v>
      </c>
      <c r="AC963" t="str">
        <f>VLOOKUP($A963,Events!$B:$I,5,FALSE)</f>
        <v>Creeping Corruption</v>
      </c>
      <c r="AD963" t="str">
        <f>VLOOKUP($A963,Events!$B:$I,6,FALSE)</f>
        <v>Linked Ley Lines</v>
      </c>
      <c r="AE963" t="str">
        <f>VLOOKUP($A963,Events!$B:$I,7,FALSE)</f>
        <v>Bountiful Equinox</v>
      </c>
      <c r="AF963" t="str">
        <f>VLOOKUP($A963,Events!$B:$I,8,FALSE)</f>
        <v>Roiling Roots</v>
      </c>
    </row>
    <row r="964" spans="1:32" ht="15" customHeight="1" x14ac:dyDescent="0.3">
      <c r="A964" s="9" t="s">
        <v>25418</v>
      </c>
      <c r="B964" t="s">
        <v>24952</v>
      </c>
      <c r="C964" t="s">
        <v>25419</v>
      </c>
      <c r="D964" s="60" t="s">
        <v>8710</v>
      </c>
      <c r="E964" s="60" t="s">
        <v>30</v>
      </c>
      <c r="F964" s="60" t="s">
        <v>24361</v>
      </c>
      <c r="G964" s="2" t="s">
        <v>25437</v>
      </c>
      <c r="H964" t="s">
        <v>347</v>
      </c>
      <c r="I964" s="1">
        <v>0</v>
      </c>
      <c r="J964" s="1">
        <v>0</v>
      </c>
      <c r="K964" s="1">
        <v>0</v>
      </c>
      <c r="L964" s="1">
        <v>0</v>
      </c>
      <c r="M964" s="1">
        <v>0</v>
      </c>
      <c r="O964" s="1">
        <f t="shared" ref="O964:O1027" si="135">SUM(P964:R964)</f>
        <v>5</v>
      </c>
      <c r="P964" s="1">
        <f t="shared" ref="P964:P1027" si="136">COUNTIFS($I964:$N964,1)</f>
        <v>0</v>
      </c>
      <c r="Q964" s="1">
        <f t="shared" ref="Q964:Q1027" si="137">COUNTIFS($I964:$N964,0.5)</f>
        <v>0</v>
      </c>
      <c r="R964" s="1">
        <f t="shared" ref="R964:R1027" si="138">COUNTIFS($I964:$N964,0)</f>
        <v>5</v>
      </c>
      <c r="S964" s="1">
        <f t="shared" ref="S964:S1027" si="139">IF(SUM(I964:K964)=3,1,0)</f>
        <v>0</v>
      </c>
      <c r="T964" s="1">
        <f t="shared" ref="T964:T1027" si="140">IF(SUM(I964:L964)=4,1,0)</f>
        <v>0</v>
      </c>
      <c r="U964" s="1">
        <f t="shared" ref="U964:U1027" si="141">IF(SUM(I964:M964)=5,1,0)</f>
        <v>0</v>
      </c>
      <c r="V964" s="1">
        <f t="shared" ref="V964:V1027" si="142">SUM(I964:N964)</f>
        <v>0</v>
      </c>
      <c r="W964" s="19">
        <f>VLOOKUP(E964,'Win Rate'!B:I,8,FALSE)</f>
        <v>0.48230088495575218</v>
      </c>
      <c r="X964" s="20">
        <f>VLOOKUP(E964,'Win Rate'!B:J,9,FALSE)</f>
        <v>-12.30374552221522</v>
      </c>
      <c r="Y964" s="18" cm="1">
        <f t="array" ref="Y964">IFERROR(INDEX($Z$2:$Z963,SUMPRODUCT(MAX(ROW($D$2:$D963)*($D964=$D$2:$D963))-1)),_xlfn.IFNA(IF(VLOOKUP(D964,'4.2 Elo (Values)'!A:C,3,FALSE)&gt;0,VLOOKUP(Results!D964,'4.2 Elo (Values)'!A:C,3,FALSE),400),400))</f>
        <v>404.7574330937872</v>
      </c>
      <c r="Z964" s="18">
        <f>Y964+(IFERROR(VLOOKUP(D964,'4.2 Elo (Values)'!A:J,10,FALSE),40)*(V964-(1/(10^(((AVERAGEIFS(Y:Y,A:A,A964)+AVERAGEIFS(X:X,A:A,A964))-(Y964+X964))/400)+1)*O964)))</f>
        <v>315.87149449132687</v>
      </c>
      <c r="AA964" s="18">
        <f t="shared" ref="AA964:AA1027" si="143">Z964-Y964</f>
        <v>-88.885938602460328</v>
      </c>
      <c r="AB964" t="str">
        <f>VLOOKUP($A964,Events!$B:$I,4,FALSE)</f>
        <v>Surge of Slaughter</v>
      </c>
      <c r="AC964" t="str">
        <f>VLOOKUP($A964,Events!$B:$I,5,FALSE)</f>
        <v>Creeping Corruption</v>
      </c>
      <c r="AD964" t="str">
        <f>VLOOKUP($A964,Events!$B:$I,6,FALSE)</f>
        <v>Linked Ley Lines</v>
      </c>
      <c r="AE964" t="str">
        <f>VLOOKUP($A964,Events!$B:$I,7,FALSE)</f>
        <v>Bountiful Equinox</v>
      </c>
      <c r="AF964" t="str">
        <f>VLOOKUP($A964,Events!$B:$I,8,FALSE)</f>
        <v>Roiling Roots</v>
      </c>
    </row>
    <row r="965" spans="1:32" ht="15" customHeight="1" x14ac:dyDescent="0.3">
      <c r="A965" s="9" t="s">
        <v>25449</v>
      </c>
      <c r="B965" t="s">
        <v>25450</v>
      </c>
      <c r="C965" t="s">
        <v>24190</v>
      </c>
      <c r="D965" s="60" t="s">
        <v>8623</v>
      </c>
      <c r="E965" t="s">
        <v>121</v>
      </c>
      <c r="F965" s="60" t="s">
        <v>24207</v>
      </c>
      <c r="G965" s="2" t="s">
        <v>25451</v>
      </c>
      <c r="H965" t="s">
        <v>25</v>
      </c>
      <c r="I965" s="1">
        <v>1</v>
      </c>
      <c r="J965" s="1">
        <v>1</v>
      </c>
      <c r="K965" s="1">
        <v>1</v>
      </c>
      <c r="L965" s="1">
        <v>1</v>
      </c>
      <c r="M965" s="1">
        <v>1</v>
      </c>
      <c r="O965" s="1">
        <f t="shared" si="135"/>
        <v>5</v>
      </c>
      <c r="P965" s="1">
        <f>COUNTIFS($I965:$N965,1)</f>
        <v>5</v>
      </c>
      <c r="Q965" s="1">
        <f>COUNTIFS($I965:$N965,0.5)</f>
        <v>0</v>
      </c>
      <c r="R965" s="1">
        <f>COUNTIFS($I965:$N965,0)</f>
        <v>0</v>
      </c>
      <c r="S965" s="1">
        <f>IF(SUM(I965:K965)=3,1,0)</f>
        <v>1</v>
      </c>
      <c r="T965" s="1">
        <f>IF(SUM(I965:L965)=4,1,0)</f>
        <v>1</v>
      </c>
      <c r="U965" s="1">
        <f>IF(SUM(I965:M965)=5,1,0)</f>
        <v>1</v>
      </c>
      <c r="V965" s="1">
        <f>SUM(I965:N965)</f>
        <v>5</v>
      </c>
      <c r="W965" s="19">
        <f>VLOOKUP(E965,'Win Rate'!B:I,8,FALSE)</f>
        <v>0.60373443983402486</v>
      </c>
      <c r="X965" s="20">
        <f>VLOOKUP(E965,'Win Rate'!B:J,9,FALSE)</f>
        <v>73.143848695271856</v>
      </c>
      <c r="Y965" s="18" cm="1">
        <f t="array" ref="Y965">IFERROR(INDEX($Z$2:$Z964,SUMPRODUCT(MAX(ROW($D$2:$D964)*($D965=$D$2:$D964))-1)),_xlfn.IFNA(IF(VLOOKUP(D965,'4.2 Elo (Values)'!A:C,3,FALSE)&gt;0,VLOOKUP(Results!D965,'4.2 Elo (Values)'!A:C,3,FALSE),400),400))</f>
        <v>418.50199274711889</v>
      </c>
      <c r="Z965" s="18">
        <f>Y965+(IFERROR(VLOOKUP(D965,'4.2 Elo (Values)'!A:J,10,FALSE),40)*(V965-(1/(10^(((AVERAGEIFS(Y:Y,A:A,A965)+AVERAGEIFS(X:X,A:A,A965))-(Y965+X965))/400)+1)*O965)))</f>
        <v>506.81146163639698</v>
      </c>
      <c r="AA965" s="18">
        <f t="shared" si="143"/>
        <v>88.309468889278094</v>
      </c>
      <c r="AB965">
        <f>VLOOKUP($A965,Events!$B:$I,4,FALSE)</f>
        <v>0</v>
      </c>
      <c r="AC965">
        <f>VLOOKUP($A965,Events!$B:$I,5,FALSE)</f>
        <v>0</v>
      </c>
      <c r="AD965">
        <f>VLOOKUP($A965,Events!$B:$I,6,FALSE)</f>
        <v>0</v>
      </c>
      <c r="AE965">
        <f>VLOOKUP($A965,Events!$B:$I,7,FALSE)</f>
        <v>0</v>
      </c>
      <c r="AF965">
        <f>VLOOKUP($A965,Events!$B:$I,8,FALSE)</f>
        <v>0</v>
      </c>
    </row>
    <row r="966" spans="1:32" ht="15" customHeight="1" x14ac:dyDescent="0.3">
      <c r="A966" s="9" t="s">
        <v>25449</v>
      </c>
      <c r="B966" t="s">
        <v>25450</v>
      </c>
      <c r="C966" t="s">
        <v>24190</v>
      </c>
      <c r="D966" s="60" t="s">
        <v>1152</v>
      </c>
      <c r="E966" s="60" t="s">
        <v>22</v>
      </c>
      <c r="F966" s="60" t="s">
        <v>24198</v>
      </c>
      <c r="G966" s="2" t="s">
        <v>25452</v>
      </c>
      <c r="H966" t="s">
        <v>25</v>
      </c>
      <c r="I966" s="1">
        <v>1</v>
      </c>
      <c r="J966" s="1">
        <v>1</v>
      </c>
      <c r="K966" s="1">
        <v>1</v>
      </c>
      <c r="L966" s="1">
        <v>0</v>
      </c>
      <c r="M966" s="1">
        <v>1</v>
      </c>
      <c r="O966" s="1">
        <f t="shared" si="135"/>
        <v>5</v>
      </c>
      <c r="P966" s="1">
        <f t="shared" si="136"/>
        <v>4</v>
      </c>
      <c r="Q966" s="1">
        <f t="shared" si="137"/>
        <v>0</v>
      </c>
      <c r="R966" s="1">
        <f t="shared" si="138"/>
        <v>1</v>
      </c>
      <c r="S966" s="1">
        <f t="shared" si="139"/>
        <v>1</v>
      </c>
      <c r="T966" s="1">
        <f t="shared" si="140"/>
        <v>0</v>
      </c>
      <c r="U966" s="1">
        <f t="shared" si="141"/>
        <v>0</v>
      </c>
      <c r="V966" s="1">
        <f t="shared" si="142"/>
        <v>4</v>
      </c>
      <c r="W966" s="19">
        <f>VLOOKUP(E966,'Win Rate'!B:I,8,FALSE)</f>
        <v>0.5028490028490028</v>
      </c>
      <c r="X966" s="20">
        <f>VLOOKUP(E966,'Win Rate'!B:J,9,FALSE)</f>
        <v>1.9797113714570256</v>
      </c>
      <c r="Y966" s="18" cm="1">
        <f t="array" ref="Y966">IFERROR(INDEX($Z$2:$Z965,SUMPRODUCT(MAX(ROW($D$2:$D965)*($D966=$D$2:$D965))-1)),_xlfn.IFNA(IF(VLOOKUP(D966,'4.2 Elo (Values)'!A:C,3,FALSE)&gt;0,VLOOKUP(Results!D966,'4.2 Elo (Values)'!A:C,3,FALSE),400),400))</f>
        <v>539.54519829611911</v>
      </c>
      <c r="Z966" s="18">
        <f>Y966+(IFERROR(VLOOKUP(D966,'4.2 Elo (Values)'!A:J,10,FALSE),40)*(V966-(1/(10^(((AVERAGEIFS(Y:Y,A:A,A966)+AVERAGEIFS(X:X,A:A,A966))-(Y966+X966))/400)+1)*O966)))</f>
        <v>556.7833959634678</v>
      </c>
      <c r="AA966" s="18">
        <f t="shared" si="143"/>
        <v>17.238197667348686</v>
      </c>
      <c r="AB966">
        <f>VLOOKUP($A966,Events!$B:$I,4,FALSE)</f>
        <v>0</v>
      </c>
      <c r="AC966">
        <f>VLOOKUP($A966,Events!$B:$I,5,FALSE)</f>
        <v>0</v>
      </c>
      <c r="AD966">
        <f>VLOOKUP($A966,Events!$B:$I,6,FALSE)</f>
        <v>0</v>
      </c>
      <c r="AE966">
        <f>VLOOKUP($A966,Events!$B:$I,7,FALSE)</f>
        <v>0</v>
      </c>
      <c r="AF966">
        <f>VLOOKUP($A966,Events!$B:$I,8,FALSE)</f>
        <v>0</v>
      </c>
    </row>
    <row r="967" spans="1:32" ht="15" customHeight="1" x14ac:dyDescent="0.3">
      <c r="A967" s="9" t="s">
        <v>25449</v>
      </c>
      <c r="B967" t="s">
        <v>25450</v>
      </c>
      <c r="C967" t="s">
        <v>24190</v>
      </c>
      <c r="D967" s="60" t="s">
        <v>1373</v>
      </c>
      <c r="E967" s="60" t="s">
        <v>479</v>
      </c>
      <c r="F967" s="60" t="s">
        <v>184</v>
      </c>
      <c r="G967" s="2" t="s">
        <v>25453</v>
      </c>
      <c r="H967" t="s">
        <v>25</v>
      </c>
      <c r="I967" s="1">
        <v>1</v>
      </c>
      <c r="J967" s="1">
        <v>1</v>
      </c>
      <c r="K967" s="1">
        <v>1</v>
      </c>
      <c r="L967" s="1">
        <v>1</v>
      </c>
      <c r="M967" s="1">
        <v>0</v>
      </c>
      <c r="O967" s="1">
        <f t="shared" si="135"/>
        <v>5</v>
      </c>
      <c r="P967" s="1">
        <f t="shared" si="136"/>
        <v>4</v>
      </c>
      <c r="Q967" s="1">
        <f t="shared" si="137"/>
        <v>0</v>
      </c>
      <c r="R967" s="1">
        <f t="shared" si="138"/>
        <v>1</v>
      </c>
      <c r="S967" s="1">
        <f t="shared" si="139"/>
        <v>1</v>
      </c>
      <c r="T967" s="1">
        <f t="shared" si="140"/>
        <v>1</v>
      </c>
      <c r="U967" s="1">
        <f t="shared" si="141"/>
        <v>0</v>
      </c>
      <c r="V967" s="1">
        <f t="shared" si="142"/>
        <v>4</v>
      </c>
      <c r="W967" s="19">
        <f>VLOOKUP(E967,'Win Rate'!B:I,8,FALSE)</f>
        <v>0.5723140495867769</v>
      </c>
      <c r="X967" s="20">
        <f>VLOOKUP(E967,'Win Rate'!B:J,9,FALSE)</f>
        <v>50.603769443012347</v>
      </c>
      <c r="Y967" s="18" cm="1">
        <f t="array" ref="Y967">IFERROR(INDEX($Z$2:$Z966,SUMPRODUCT(MAX(ROW($D$2:$D966)*($D967=$D$2:$D966))-1)),_xlfn.IFNA(IF(VLOOKUP(D967,'4.2 Elo (Values)'!A:C,3,FALSE)&gt;0,VLOOKUP(Results!D967,'4.2 Elo (Values)'!A:C,3,FALSE),400),400))</f>
        <v>602.29102169569035</v>
      </c>
      <c r="Z967" s="18">
        <f>Y967+(IFERROR(VLOOKUP(D967,'4.2 Elo (Values)'!A:J,10,FALSE),40)*(V967-(1/(10^(((AVERAGEIFS(Y:Y,A:A,A967)+AVERAGEIFS(X:X,A:A,A967))-(Y967+X967))/400)+1)*O967)))</f>
        <v>606.10131913313899</v>
      </c>
      <c r="AA967" s="18">
        <f t="shared" si="143"/>
        <v>3.8102974374486394</v>
      </c>
      <c r="AB967">
        <f>VLOOKUP($A967,Events!$B:$I,4,FALSE)</f>
        <v>0</v>
      </c>
      <c r="AC967">
        <f>VLOOKUP($A967,Events!$B:$I,5,FALSE)</f>
        <v>0</v>
      </c>
      <c r="AD967">
        <f>VLOOKUP($A967,Events!$B:$I,6,FALSE)</f>
        <v>0</v>
      </c>
      <c r="AE967">
        <f>VLOOKUP($A967,Events!$B:$I,7,FALSE)</f>
        <v>0</v>
      </c>
      <c r="AF967">
        <f>VLOOKUP($A967,Events!$B:$I,8,FALSE)</f>
        <v>0</v>
      </c>
    </row>
    <row r="968" spans="1:32" ht="15" customHeight="1" x14ac:dyDescent="0.3">
      <c r="A968" s="9" t="s">
        <v>25449</v>
      </c>
      <c r="B968" t="s">
        <v>25450</v>
      </c>
      <c r="C968" t="s">
        <v>24190</v>
      </c>
      <c r="D968" s="60" t="s">
        <v>1137</v>
      </c>
      <c r="E968" s="60" t="s">
        <v>22</v>
      </c>
      <c r="F968" s="60" t="s">
        <v>24198</v>
      </c>
      <c r="G968" s="2" t="s">
        <v>25454</v>
      </c>
      <c r="H968" t="s">
        <v>25</v>
      </c>
      <c r="I968" s="1">
        <v>1</v>
      </c>
      <c r="J968" s="1">
        <v>1</v>
      </c>
      <c r="K968" s="1">
        <v>0</v>
      </c>
      <c r="L968" s="1">
        <v>1</v>
      </c>
      <c r="M968" s="1">
        <v>1</v>
      </c>
      <c r="O968" s="1">
        <f t="shared" si="135"/>
        <v>5</v>
      </c>
      <c r="P968" s="1">
        <f t="shared" si="136"/>
        <v>4</v>
      </c>
      <c r="Q968" s="1">
        <f t="shared" si="137"/>
        <v>0</v>
      </c>
      <c r="R968" s="1">
        <f t="shared" si="138"/>
        <v>1</v>
      </c>
      <c r="S968" s="1">
        <f t="shared" si="139"/>
        <v>0</v>
      </c>
      <c r="T968" s="1">
        <f t="shared" si="140"/>
        <v>0</v>
      </c>
      <c r="U968" s="1">
        <f t="shared" si="141"/>
        <v>0</v>
      </c>
      <c r="V968" s="1">
        <f t="shared" si="142"/>
        <v>4</v>
      </c>
      <c r="W968" s="19">
        <f>VLOOKUP(E968,'Win Rate'!B:I,8,FALSE)</f>
        <v>0.5028490028490028</v>
      </c>
      <c r="X968" s="20">
        <f>VLOOKUP(E968,'Win Rate'!B:J,9,FALSE)</f>
        <v>1.9797113714570256</v>
      </c>
      <c r="Y968" s="18" cm="1">
        <f t="array" ref="Y968">IFERROR(INDEX($Z$2:$Z967,SUMPRODUCT(MAX(ROW($D$2:$D967)*($D968=$D$2:$D967))-1)),_xlfn.IFNA(IF(VLOOKUP(D968,'4.2 Elo (Values)'!A:C,3,FALSE)&gt;0,VLOOKUP(Results!D968,'4.2 Elo (Values)'!A:C,3,FALSE),400),400))</f>
        <v>513.25029349346983</v>
      </c>
      <c r="Z968" s="18">
        <f>Y968+(IFERROR(VLOOKUP(D968,'4.2 Elo (Values)'!A:J,10,FALSE),40)*(V968-(1/(10^(((AVERAGEIFS(Y:Y,A:A,A968)+AVERAGEIFS(X:X,A:A,A968))-(Y968+X968))/400)+1)*O968)))</f>
        <v>534.08878808834231</v>
      </c>
      <c r="AA968" s="18">
        <f t="shared" si="143"/>
        <v>20.838494594872486</v>
      </c>
      <c r="AB968">
        <f>VLOOKUP($A968,Events!$B:$I,4,FALSE)</f>
        <v>0</v>
      </c>
      <c r="AC968">
        <f>VLOOKUP($A968,Events!$B:$I,5,FALSE)</f>
        <v>0</v>
      </c>
      <c r="AD968">
        <f>VLOOKUP($A968,Events!$B:$I,6,FALSE)</f>
        <v>0</v>
      </c>
      <c r="AE968">
        <f>VLOOKUP($A968,Events!$B:$I,7,FALSE)</f>
        <v>0</v>
      </c>
      <c r="AF968">
        <f>VLOOKUP($A968,Events!$B:$I,8,FALSE)</f>
        <v>0</v>
      </c>
    </row>
    <row r="969" spans="1:32" ht="15" customHeight="1" x14ac:dyDescent="0.3">
      <c r="A969" s="9" t="s">
        <v>25449</v>
      </c>
      <c r="B969" t="s">
        <v>25450</v>
      </c>
      <c r="C969" t="s">
        <v>24190</v>
      </c>
      <c r="D969" s="60" t="s">
        <v>1800</v>
      </c>
      <c r="E969" s="60" t="s">
        <v>83</v>
      </c>
      <c r="F969" s="60" t="s">
        <v>24126</v>
      </c>
      <c r="G969" s="2" t="s">
        <v>25455</v>
      </c>
      <c r="H969" t="s">
        <v>25</v>
      </c>
      <c r="I969" s="1">
        <v>1</v>
      </c>
      <c r="J969" s="1">
        <v>0</v>
      </c>
      <c r="K969" s="1">
        <v>1</v>
      </c>
      <c r="L969" s="1">
        <v>1</v>
      </c>
      <c r="M969" s="1">
        <v>1</v>
      </c>
      <c r="O969" s="1">
        <f t="shared" si="135"/>
        <v>5</v>
      </c>
      <c r="P969" s="1">
        <f t="shared" si="136"/>
        <v>4</v>
      </c>
      <c r="Q969" s="1">
        <f t="shared" si="137"/>
        <v>0</v>
      </c>
      <c r="R969" s="1">
        <f t="shared" si="138"/>
        <v>1</v>
      </c>
      <c r="S969" s="1">
        <f t="shared" si="139"/>
        <v>0</v>
      </c>
      <c r="T969" s="1">
        <f t="shared" si="140"/>
        <v>0</v>
      </c>
      <c r="U969" s="1">
        <f t="shared" si="141"/>
        <v>0</v>
      </c>
      <c r="V969" s="1">
        <f t="shared" si="142"/>
        <v>4</v>
      </c>
      <c r="W969" s="19">
        <f>VLOOKUP(E969,'Win Rate'!B:I,8,FALSE)</f>
        <v>0.56644518272425248</v>
      </c>
      <c r="X969" s="20">
        <f>VLOOKUP(E969,'Win Rate'!B:J,9,FALSE)</f>
        <v>46.445548661686693</v>
      </c>
      <c r="Y969" s="18" cm="1">
        <f t="array" ref="Y969">IFERROR(INDEX($Z$2:$Z968,SUMPRODUCT(MAX(ROW($D$2:$D968)*($D969=$D$2:$D968))-1)),_xlfn.IFNA(IF(VLOOKUP(D969,'4.2 Elo (Values)'!A:C,3,FALSE)&gt;0,VLOOKUP(Results!D969,'4.2 Elo (Values)'!A:C,3,FALSE),400),400))</f>
        <v>473.3734425370875</v>
      </c>
      <c r="Z969" s="18">
        <f>Y969+(IFERROR(VLOOKUP(D969,'4.2 Elo (Values)'!A:J,10,FALSE),40)*(V969-(1/(10^(((AVERAGEIFS(Y:Y,A:A,A969)+AVERAGEIFS(X:X,A:A,A969))-(Y969+X969))/400)+1)*O969)))</f>
        <v>493.57527879737961</v>
      </c>
      <c r="AA969" s="18">
        <f t="shared" si="143"/>
        <v>20.201836260292112</v>
      </c>
      <c r="AB969">
        <f>VLOOKUP($A969,Events!$B:$I,4,FALSE)</f>
        <v>0</v>
      </c>
      <c r="AC969">
        <f>VLOOKUP($A969,Events!$B:$I,5,FALSE)</f>
        <v>0</v>
      </c>
      <c r="AD969">
        <f>VLOOKUP($A969,Events!$B:$I,6,FALSE)</f>
        <v>0</v>
      </c>
      <c r="AE969">
        <f>VLOOKUP($A969,Events!$B:$I,7,FALSE)</f>
        <v>0</v>
      </c>
      <c r="AF969">
        <f>VLOOKUP($A969,Events!$B:$I,8,FALSE)</f>
        <v>0</v>
      </c>
    </row>
    <row r="970" spans="1:32" ht="15" customHeight="1" x14ac:dyDescent="0.3">
      <c r="A970" s="9" t="s">
        <v>25449</v>
      </c>
      <c r="B970" t="s">
        <v>25450</v>
      </c>
      <c r="C970" t="s">
        <v>24190</v>
      </c>
      <c r="D970" s="60" t="s">
        <v>1418</v>
      </c>
      <c r="E970" s="60" t="s">
        <v>42</v>
      </c>
      <c r="F970" s="60" t="s">
        <v>24197</v>
      </c>
      <c r="G970" s="2" t="s">
        <v>25456</v>
      </c>
      <c r="H970" t="s">
        <v>25</v>
      </c>
      <c r="I970" s="1">
        <v>1</v>
      </c>
      <c r="J970" s="1">
        <v>1</v>
      </c>
      <c r="K970" s="1">
        <v>0</v>
      </c>
      <c r="L970" s="1">
        <v>0</v>
      </c>
      <c r="M970" s="1">
        <v>1</v>
      </c>
      <c r="O970" s="1">
        <f t="shared" si="135"/>
        <v>5</v>
      </c>
      <c r="P970" s="1">
        <f t="shared" si="136"/>
        <v>3</v>
      </c>
      <c r="Q970" s="1">
        <f t="shared" si="137"/>
        <v>0</v>
      </c>
      <c r="R970" s="1">
        <f t="shared" si="138"/>
        <v>2</v>
      </c>
      <c r="S970" s="1">
        <f t="shared" si="139"/>
        <v>0</v>
      </c>
      <c r="T970" s="1">
        <f t="shared" si="140"/>
        <v>0</v>
      </c>
      <c r="U970" s="1">
        <f t="shared" si="141"/>
        <v>0</v>
      </c>
      <c r="V970" s="1">
        <f t="shared" si="142"/>
        <v>3</v>
      </c>
      <c r="W970" s="19">
        <f>VLOOKUP(E970,'Win Rate'!B:I,8,FALSE)</f>
        <v>0.47570850202429149</v>
      </c>
      <c r="X970" s="20">
        <f>VLOOKUP(E970,'Win Rate'!B:J,9,FALSE)</f>
        <v>-16.89276072380623</v>
      </c>
      <c r="Y970" s="18" cm="1">
        <f t="array" ref="Y970">IFERROR(INDEX($Z$2:$Z969,SUMPRODUCT(MAX(ROW($D$2:$D969)*($D970=$D$2:$D969))-1)),_xlfn.IFNA(IF(VLOOKUP(D970,'4.2 Elo (Values)'!A:C,3,FALSE)&gt;0,VLOOKUP(Results!D970,'4.2 Elo (Values)'!A:C,3,FALSE),400),400))</f>
        <v>513.94370107624161</v>
      </c>
      <c r="Z970" s="18">
        <f>Y970+(IFERROR(VLOOKUP(D970,'4.2 Elo (Values)'!A:J,10,FALSE),40)*(V970-(1/(10^(((AVERAGEIFS(Y:Y,A:A,A970)+AVERAGEIFS(X:X,A:A,A970))-(Y970+X970))/400)+1)*O970)))</f>
        <v>517.33266459908702</v>
      </c>
      <c r="AA970" s="18">
        <f t="shared" si="143"/>
        <v>3.3889635228454154</v>
      </c>
      <c r="AB970">
        <f>VLOOKUP($A970,Events!$B:$I,4,FALSE)</f>
        <v>0</v>
      </c>
      <c r="AC970">
        <f>VLOOKUP($A970,Events!$B:$I,5,FALSE)</f>
        <v>0</v>
      </c>
      <c r="AD970">
        <f>VLOOKUP($A970,Events!$B:$I,6,FALSE)</f>
        <v>0</v>
      </c>
      <c r="AE970">
        <f>VLOOKUP($A970,Events!$B:$I,7,FALSE)</f>
        <v>0</v>
      </c>
      <c r="AF970">
        <f>VLOOKUP($A970,Events!$B:$I,8,FALSE)</f>
        <v>0</v>
      </c>
    </row>
    <row r="971" spans="1:32" ht="15" customHeight="1" x14ac:dyDescent="0.3">
      <c r="A971" s="9" t="s">
        <v>25449</v>
      </c>
      <c r="B971" t="s">
        <v>25450</v>
      </c>
      <c r="C971" t="s">
        <v>24190</v>
      </c>
      <c r="D971" s="60" t="s">
        <v>9847</v>
      </c>
      <c r="E971" s="60" t="s">
        <v>121</v>
      </c>
      <c r="F971" s="60" t="s">
        <v>24207</v>
      </c>
      <c r="G971" s="2" t="s">
        <v>25457</v>
      </c>
      <c r="H971" t="s">
        <v>25</v>
      </c>
      <c r="I971" s="1">
        <v>1</v>
      </c>
      <c r="J971" s="1">
        <v>1</v>
      </c>
      <c r="K971" s="1">
        <v>0</v>
      </c>
      <c r="L971" s="1">
        <v>1</v>
      </c>
      <c r="M971" s="1">
        <v>0</v>
      </c>
      <c r="O971" s="1">
        <f t="shared" si="135"/>
        <v>5</v>
      </c>
      <c r="P971" s="1">
        <f t="shared" si="136"/>
        <v>3</v>
      </c>
      <c r="Q971" s="1">
        <f t="shared" si="137"/>
        <v>0</v>
      </c>
      <c r="R971" s="1">
        <f t="shared" si="138"/>
        <v>2</v>
      </c>
      <c r="S971" s="1">
        <f t="shared" si="139"/>
        <v>0</v>
      </c>
      <c r="T971" s="1">
        <f t="shared" si="140"/>
        <v>0</v>
      </c>
      <c r="U971" s="1">
        <f t="shared" si="141"/>
        <v>0</v>
      </c>
      <c r="V971" s="1">
        <f t="shared" si="142"/>
        <v>3</v>
      </c>
      <c r="W971" s="19">
        <f>VLOOKUP(E971,'Win Rate'!B:I,8,FALSE)</f>
        <v>0.60373443983402486</v>
      </c>
      <c r="X971" s="20">
        <f>VLOOKUP(E971,'Win Rate'!B:J,9,FALSE)</f>
        <v>73.143848695271856</v>
      </c>
      <c r="Y971" s="18" cm="1">
        <f t="array" ref="Y971">IFERROR(INDEX($Z$2:$Z970,SUMPRODUCT(MAX(ROW($D$2:$D970)*($D971=$D$2:$D970))-1)),_xlfn.IFNA(IF(VLOOKUP(D971,'4.2 Elo (Values)'!A:C,3,FALSE)&gt;0,VLOOKUP(Results!D971,'4.2 Elo (Values)'!A:C,3,FALSE),400),400))</f>
        <v>402.36984258370154</v>
      </c>
      <c r="Z971" s="18">
        <f>Y971+(IFERROR(VLOOKUP(D971,'4.2 Elo (Values)'!A:J,10,FALSE),40)*(V971-(1/(10^(((AVERAGEIFS(Y:Y,A:A,A971)+AVERAGEIFS(X:X,A:A,A971))-(Y971+X971))/400)+1)*O971)))</f>
        <v>408.82528650387428</v>
      </c>
      <c r="AA971" s="18">
        <f t="shared" si="143"/>
        <v>6.4554439201727405</v>
      </c>
      <c r="AB971">
        <f>VLOOKUP($A971,Events!$B:$I,4,FALSE)</f>
        <v>0</v>
      </c>
      <c r="AC971">
        <f>VLOOKUP($A971,Events!$B:$I,5,FALSE)</f>
        <v>0</v>
      </c>
      <c r="AD971">
        <f>VLOOKUP($A971,Events!$B:$I,6,FALSE)</f>
        <v>0</v>
      </c>
      <c r="AE971">
        <f>VLOOKUP($A971,Events!$B:$I,7,FALSE)</f>
        <v>0</v>
      </c>
      <c r="AF971">
        <f>VLOOKUP($A971,Events!$B:$I,8,FALSE)</f>
        <v>0</v>
      </c>
    </row>
    <row r="972" spans="1:32" ht="15" customHeight="1" x14ac:dyDescent="0.3">
      <c r="A972" s="9" t="s">
        <v>25449</v>
      </c>
      <c r="B972" t="s">
        <v>25450</v>
      </c>
      <c r="C972" t="s">
        <v>24190</v>
      </c>
      <c r="D972" s="60" t="s">
        <v>17447</v>
      </c>
      <c r="E972" s="60" t="s">
        <v>73</v>
      </c>
      <c r="F972" s="60" t="s">
        <v>24353</v>
      </c>
      <c r="G972" s="2" t="s">
        <v>25458</v>
      </c>
      <c r="H972" t="s">
        <v>25</v>
      </c>
      <c r="I972" s="1">
        <v>1</v>
      </c>
      <c r="J972" s="1">
        <v>0</v>
      </c>
      <c r="K972" s="1">
        <v>0</v>
      </c>
      <c r="L972" s="1">
        <v>1</v>
      </c>
      <c r="M972" s="1">
        <v>1</v>
      </c>
      <c r="O972" s="1">
        <f t="shared" si="135"/>
        <v>5</v>
      </c>
      <c r="P972" s="1">
        <f t="shared" si="136"/>
        <v>3</v>
      </c>
      <c r="Q972" s="1">
        <f t="shared" si="137"/>
        <v>0</v>
      </c>
      <c r="R972" s="1">
        <f t="shared" si="138"/>
        <v>2</v>
      </c>
      <c r="S972" s="1">
        <f t="shared" si="139"/>
        <v>0</v>
      </c>
      <c r="T972" s="1">
        <f t="shared" si="140"/>
        <v>0</v>
      </c>
      <c r="U972" s="1">
        <f t="shared" si="141"/>
        <v>0</v>
      </c>
      <c r="V972" s="1">
        <f t="shared" si="142"/>
        <v>3</v>
      </c>
      <c r="W972" s="19">
        <f>VLOOKUP(E972,'Win Rate'!B:I,8,FALSE)</f>
        <v>0.63010204081632648</v>
      </c>
      <c r="X972" s="20">
        <f>VLOOKUP(E972,'Win Rate'!B:J,9,FALSE)</f>
        <v>92.531580409876298</v>
      </c>
      <c r="Y972" s="18" cm="1">
        <f t="array" ref="Y972">IFERROR(INDEX($Z$2:$Z971,SUMPRODUCT(MAX(ROW($D$2:$D971)*($D972=$D$2:$D971))-1)),_xlfn.IFNA(IF(VLOOKUP(D972,'4.2 Elo (Values)'!A:C,3,FALSE)&gt;0,VLOOKUP(Results!D972,'4.2 Elo (Values)'!A:C,3,FALSE),400),400))</f>
        <v>377.08476976900954</v>
      </c>
      <c r="Z972" s="18">
        <f>Y972+(IFERROR(VLOOKUP(D972,'4.2 Elo (Values)'!A:J,10,FALSE),40)*(V972-(1/(10^(((AVERAGEIFS(Y:Y,A:A,A972)+AVERAGEIFS(X:X,A:A,A972))-(Y972+X972))/400)+1)*O972)))</f>
        <v>384.38558017616333</v>
      </c>
      <c r="AA972" s="18">
        <f t="shared" si="143"/>
        <v>7.30081040715379</v>
      </c>
      <c r="AB972">
        <f>VLOOKUP($A972,Events!$B:$I,4,FALSE)</f>
        <v>0</v>
      </c>
      <c r="AC972">
        <f>VLOOKUP($A972,Events!$B:$I,5,FALSE)</f>
        <v>0</v>
      </c>
      <c r="AD972">
        <f>VLOOKUP($A972,Events!$B:$I,6,FALSE)</f>
        <v>0</v>
      </c>
      <c r="AE972">
        <f>VLOOKUP($A972,Events!$B:$I,7,FALSE)</f>
        <v>0</v>
      </c>
      <c r="AF972">
        <f>VLOOKUP($A972,Events!$B:$I,8,FALSE)</f>
        <v>0</v>
      </c>
    </row>
    <row r="973" spans="1:32" ht="15" customHeight="1" x14ac:dyDescent="0.3">
      <c r="A973" s="9" t="s">
        <v>25449</v>
      </c>
      <c r="B973" t="s">
        <v>25450</v>
      </c>
      <c r="C973" t="s">
        <v>24190</v>
      </c>
      <c r="D973" s="60" t="s">
        <v>2762</v>
      </c>
      <c r="E973" s="60" t="s">
        <v>479</v>
      </c>
      <c r="F973" s="60" t="s">
        <v>184</v>
      </c>
      <c r="G973" s="2" t="s">
        <v>25459</v>
      </c>
      <c r="H973" t="s">
        <v>25</v>
      </c>
      <c r="I973" s="1">
        <v>0</v>
      </c>
      <c r="J973" s="1">
        <v>1</v>
      </c>
      <c r="K973" s="1">
        <v>1</v>
      </c>
      <c r="L973" s="1">
        <v>1</v>
      </c>
      <c r="M973" s="1">
        <v>0</v>
      </c>
      <c r="O973" s="1">
        <f t="shared" si="135"/>
        <v>5</v>
      </c>
      <c r="P973" s="1">
        <f t="shared" si="136"/>
        <v>3</v>
      </c>
      <c r="Q973" s="1">
        <f t="shared" si="137"/>
        <v>0</v>
      </c>
      <c r="R973" s="1">
        <f t="shared" si="138"/>
        <v>2</v>
      </c>
      <c r="S973" s="1">
        <f t="shared" si="139"/>
        <v>0</v>
      </c>
      <c r="T973" s="1">
        <f t="shared" si="140"/>
        <v>0</v>
      </c>
      <c r="U973" s="1">
        <f t="shared" si="141"/>
        <v>0</v>
      </c>
      <c r="V973" s="1">
        <f t="shared" si="142"/>
        <v>3</v>
      </c>
      <c r="W973" s="19">
        <f>VLOOKUP(E973,'Win Rate'!B:I,8,FALSE)</f>
        <v>0.5723140495867769</v>
      </c>
      <c r="X973" s="20">
        <f>VLOOKUP(E973,'Win Rate'!B:J,9,FALSE)</f>
        <v>50.603769443012347</v>
      </c>
      <c r="Y973" s="18" cm="1">
        <f t="array" ref="Y973">IFERROR(INDEX($Z$2:$Z972,SUMPRODUCT(MAX(ROW($D$2:$D972)*($D973=$D$2:$D972))-1)),_xlfn.IFNA(IF(VLOOKUP(D973,'4.2 Elo (Values)'!A:C,3,FALSE)&gt;0,VLOOKUP(Results!D973,'4.2 Elo (Values)'!A:C,3,FALSE),400),400))</f>
        <v>445.79755412026554</v>
      </c>
      <c r="Z973" s="18">
        <f>Y973+(IFERROR(VLOOKUP(D973,'4.2 Elo (Values)'!A:J,10,FALSE),40)*(V973-(1/(10^(((AVERAGEIFS(Y:Y,A:A,A973)+AVERAGEIFS(X:X,A:A,A973))-(Y973+X973))/400)+1)*O973)))</f>
        <v>449.27839324414617</v>
      </c>
      <c r="AA973" s="18">
        <f t="shared" si="143"/>
        <v>3.480839123880628</v>
      </c>
      <c r="AB973">
        <f>VLOOKUP($A973,Events!$B:$I,4,FALSE)</f>
        <v>0</v>
      </c>
      <c r="AC973">
        <f>VLOOKUP($A973,Events!$B:$I,5,FALSE)</f>
        <v>0</v>
      </c>
      <c r="AD973">
        <f>VLOOKUP($A973,Events!$B:$I,6,FALSE)</f>
        <v>0</v>
      </c>
      <c r="AE973">
        <f>VLOOKUP($A973,Events!$B:$I,7,FALSE)</f>
        <v>0</v>
      </c>
      <c r="AF973">
        <f>VLOOKUP($A973,Events!$B:$I,8,FALSE)</f>
        <v>0</v>
      </c>
    </row>
    <row r="974" spans="1:32" ht="15" customHeight="1" x14ac:dyDescent="0.3">
      <c r="A974" s="9" t="s">
        <v>25449</v>
      </c>
      <c r="B974" t="s">
        <v>25450</v>
      </c>
      <c r="C974" t="s">
        <v>24190</v>
      </c>
      <c r="D974" s="60" t="s">
        <v>1998</v>
      </c>
      <c r="E974" s="60" t="s">
        <v>56</v>
      </c>
      <c r="F974" s="60" t="s">
        <v>303</v>
      </c>
      <c r="G974" s="2" t="s">
        <v>25460</v>
      </c>
      <c r="H974" t="s">
        <v>25</v>
      </c>
      <c r="I974" s="1">
        <v>1</v>
      </c>
      <c r="J974" s="1">
        <v>0</v>
      </c>
      <c r="K974" s="1">
        <v>1</v>
      </c>
      <c r="L974" s="1">
        <v>1</v>
      </c>
      <c r="M974" s="1">
        <v>0</v>
      </c>
      <c r="O974" s="1">
        <f t="shared" si="135"/>
        <v>5</v>
      </c>
      <c r="P974" s="1">
        <f t="shared" si="136"/>
        <v>3</v>
      </c>
      <c r="Q974" s="1">
        <f t="shared" si="137"/>
        <v>0</v>
      </c>
      <c r="R974" s="1">
        <f t="shared" si="138"/>
        <v>2</v>
      </c>
      <c r="S974" s="1">
        <f t="shared" si="139"/>
        <v>0</v>
      </c>
      <c r="T974" s="1">
        <f t="shared" si="140"/>
        <v>0</v>
      </c>
      <c r="U974" s="1">
        <f t="shared" si="141"/>
        <v>0</v>
      </c>
      <c r="V974" s="1">
        <f t="shared" si="142"/>
        <v>3</v>
      </c>
      <c r="W974" s="19">
        <f>VLOOKUP(E974,'Win Rate'!B:I,8,FALSE)</f>
        <v>0.56206896551724139</v>
      </c>
      <c r="X974" s="20">
        <f>VLOOKUP(E974,'Win Rate'!B:J,9,FALSE)</f>
        <v>43.353553379200399</v>
      </c>
      <c r="Y974" s="18" cm="1">
        <f t="array" ref="Y974">IFERROR(INDEX($Z$2:$Z973,SUMPRODUCT(MAX(ROW($D$2:$D973)*($D974=$D$2:$D973))-1)),_xlfn.IFNA(IF(VLOOKUP(D974,'4.2 Elo (Values)'!A:C,3,FALSE)&gt;0,VLOOKUP(Results!D974,'4.2 Elo (Values)'!A:C,3,FALSE),400),400))</f>
        <v>463.02732819120291</v>
      </c>
      <c r="Z974" s="18">
        <f>Y974+(IFERROR(VLOOKUP(D974,'4.2 Elo (Values)'!A:J,10,FALSE),40)*(V974-(1/(10^(((AVERAGEIFS(Y:Y,A:A,A974)+AVERAGEIFS(X:X,A:A,A974))-(Y974+X974))/400)+1)*O974)))</f>
        <v>467.1767932966967</v>
      </c>
      <c r="AA974" s="18">
        <f t="shared" si="143"/>
        <v>4.149465105493789</v>
      </c>
      <c r="AB974">
        <f>VLOOKUP($A974,Events!$B:$I,4,FALSE)</f>
        <v>0</v>
      </c>
      <c r="AC974">
        <f>VLOOKUP($A974,Events!$B:$I,5,FALSE)</f>
        <v>0</v>
      </c>
      <c r="AD974">
        <f>VLOOKUP($A974,Events!$B:$I,6,FALSE)</f>
        <v>0</v>
      </c>
      <c r="AE974">
        <f>VLOOKUP($A974,Events!$B:$I,7,FALSE)</f>
        <v>0</v>
      </c>
      <c r="AF974">
        <f>VLOOKUP($A974,Events!$B:$I,8,FALSE)</f>
        <v>0</v>
      </c>
    </row>
    <row r="975" spans="1:32" ht="15" customHeight="1" x14ac:dyDescent="0.3">
      <c r="A975" s="9" t="s">
        <v>25449</v>
      </c>
      <c r="B975" t="s">
        <v>25450</v>
      </c>
      <c r="C975" t="s">
        <v>24190</v>
      </c>
      <c r="D975" s="60" t="s">
        <v>10958</v>
      </c>
      <c r="E975" s="60" t="s">
        <v>95</v>
      </c>
      <c r="F975" s="60" t="s">
        <v>304</v>
      </c>
      <c r="G975" s="2" t="s">
        <v>25461</v>
      </c>
      <c r="H975" t="s">
        <v>25</v>
      </c>
      <c r="I975" s="1">
        <v>0</v>
      </c>
      <c r="J975" s="1">
        <v>1</v>
      </c>
      <c r="K975" s="1">
        <v>1</v>
      </c>
      <c r="L975" s="1">
        <v>0</v>
      </c>
      <c r="M975" s="1">
        <v>1</v>
      </c>
      <c r="O975" s="1">
        <f t="shared" si="135"/>
        <v>5</v>
      </c>
      <c r="P975" s="1">
        <f t="shared" si="136"/>
        <v>3</v>
      </c>
      <c r="Q975" s="1">
        <f t="shared" si="137"/>
        <v>0</v>
      </c>
      <c r="R975" s="1">
        <f t="shared" si="138"/>
        <v>2</v>
      </c>
      <c r="S975" s="1">
        <f t="shared" si="139"/>
        <v>0</v>
      </c>
      <c r="T975" s="1">
        <f t="shared" si="140"/>
        <v>0</v>
      </c>
      <c r="U975" s="1">
        <f t="shared" si="141"/>
        <v>0</v>
      </c>
      <c r="V975" s="1">
        <f t="shared" si="142"/>
        <v>3</v>
      </c>
      <c r="W975" s="19">
        <f>VLOOKUP(E975,'Win Rate'!B:I,8,FALSE)</f>
        <v>0.5084269662921348</v>
      </c>
      <c r="X975" s="20">
        <f>VLOOKUP(E975,'Win Rate'!B:J,9,FALSE)</f>
        <v>5.8562104731559854</v>
      </c>
      <c r="Y975" s="18" cm="1">
        <f t="array" ref="Y975">IFERROR(INDEX($Z$2:$Z974,SUMPRODUCT(MAX(ROW($D$2:$D974)*($D975=$D$2:$D974))-1)),_xlfn.IFNA(IF(VLOOKUP(D975,'4.2 Elo (Values)'!A:C,3,FALSE)&gt;0,VLOOKUP(Results!D975,'4.2 Elo (Values)'!A:C,3,FALSE),400),400))</f>
        <v>398.24264983624067</v>
      </c>
      <c r="Z975" s="18">
        <f>Y975+(IFERROR(VLOOKUP(D975,'4.2 Elo (Values)'!A:J,10,FALSE),40)*(V975-(1/(10^(((AVERAGEIFS(Y:Y,A:A,A975)+AVERAGEIFS(X:X,A:A,A975))-(Y975+X975))/400)+1)*O975)))</f>
        <v>414.92926320509162</v>
      </c>
      <c r="AA975" s="18">
        <f t="shared" si="143"/>
        <v>16.686613368850942</v>
      </c>
      <c r="AB975">
        <f>VLOOKUP($A975,Events!$B:$I,4,FALSE)</f>
        <v>0</v>
      </c>
      <c r="AC975">
        <f>VLOOKUP($A975,Events!$B:$I,5,FALSE)</f>
        <v>0</v>
      </c>
      <c r="AD975">
        <f>VLOOKUP($A975,Events!$B:$I,6,FALSE)</f>
        <v>0</v>
      </c>
      <c r="AE975">
        <f>VLOOKUP($A975,Events!$B:$I,7,FALSE)</f>
        <v>0</v>
      </c>
      <c r="AF975">
        <f>VLOOKUP($A975,Events!$B:$I,8,FALSE)</f>
        <v>0</v>
      </c>
    </row>
    <row r="976" spans="1:32" ht="15" customHeight="1" x14ac:dyDescent="0.3">
      <c r="A976" s="9" t="s">
        <v>25449</v>
      </c>
      <c r="B976" t="s">
        <v>25450</v>
      </c>
      <c r="C976" t="s">
        <v>24190</v>
      </c>
      <c r="D976" s="60" t="s">
        <v>20971</v>
      </c>
      <c r="E976" s="60" t="s">
        <v>83</v>
      </c>
      <c r="F976" s="60" t="s">
        <v>84</v>
      </c>
      <c r="G976" s="2" t="s">
        <v>25462</v>
      </c>
      <c r="H976" t="s">
        <v>25</v>
      </c>
      <c r="I976" s="1">
        <v>0</v>
      </c>
      <c r="J976" s="1">
        <v>1</v>
      </c>
      <c r="K976" s="1">
        <v>0</v>
      </c>
      <c r="L976" s="1">
        <v>1</v>
      </c>
      <c r="M976" s="1">
        <v>1</v>
      </c>
      <c r="O976" s="1">
        <f t="shared" si="135"/>
        <v>5</v>
      </c>
      <c r="P976" s="1">
        <f t="shared" si="136"/>
        <v>3</v>
      </c>
      <c r="Q976" s="1">
        <f t="shared" si="137"/>
        <v>0</v>
      </c>
      <c r="R976" s="1">
        <f t="shared" si="138"/>
        <v>2</v>
      </c>
      <c r="S976" s="1">
        <f t="shared" si="139"/>
        <v>0</v>
      </c>
      <c r="T976" s="1">
        <f t="shared" si="140"/>
        <v>0</v>
      </c>
      <c r="U976" s="1">
        <f t="shared" si="141"/>
        <v>0</v>
      </c>
      <c r="V976" s="1">
        <f t="shared" si="142"/>
        <v>3</v>
      </c>
      <c r="W976" s="19">
        <f>VLOOKUP(E976,'Win Rate'!B:I,8,FALSE)</f>
        <v>0.56644518272425248</v>
      </c>
      <c r="X976" s="20">
        <f>VLOOKUP(E976,'Win Rate'!B:J,9,FALSE)</f>
        <v>46.445548661686693</v>
      </c>
      <c r="Y976" s="18" cm="1">
        <f t="array" ref="Y976">IFERROR(INDEX($Z$2:$Z975,SUMPRODUCT(MAX(ROW($D$2:$D975)*($D976=$D$2:$D975))-1)),_xlfn.IFNA(IF(VLOOKUP(D976,'4.2 Elo (Values)'!A:C,3,FALSE)&gt;0,VLOOKUP(Results!D976,'4.2 Elo (Values)'!A:C,3,FALSE),400),400))</f>
        <v>351.44264642966857</v>
      </c>
      <c r="Z976" s="18">
        <f>Y976+(IFERROR(VLOOKUP(D976,'4.2 Elo (Values)'!A:J,10,FALSE),40)*(V976-(1/(10^(((AVERAGEIFS(Y:Y,A:A,A976)+AVERAGEIFS(X:X,A:A,A976))-(Y976+X976))/400)+1)*O976)))</f>
        <v>386.56710382989024</v>
      </c>
      <c r="AA976" s="18">
        <f t="shared" si="143"/>
        <v>35.124457400221672</v>
      </c>
      <c r="AB976">
        <f>VLOOKUP($A976,Events!$B:$I,4,FALSE)</f>
        <v>0</v>
      </c>
      <c r="AC976">
        <f>VLOOKUP($A976,Events!$B:$I,5,FALSE)</f>
        <v>0</v>
      </c>
      <c r="AD976">
        <f>VLOOKUP($A976,Events!$B:$I,6,FALSE)</f>
        <v>0</v>
      </c>
      <c r="AE976">
        <f>VLOOKUP($A976,Events!$B:$I,7,FALSE)</f>
        <v>0</v>
      </c>
      <c r="AF976">
        <f>VLOOKUP($A976,Events!$B:$I,8,FALSE)</f>
        <v>0</v>
      </c>
    </row>
    <row r="977" spans="1:32" ht="15" customHeight="1" x14ac:dyDescent="0.3">
      <c r="A977" s="9" t="s">
        <v>25449</v>
      </c>
      <c r="B977" t="s">
        <v>25450</v>
      </c>
      <c r="C977" t="s">
        <v>24190</v>
      </c>
      <c r="D977" s="60" t="s">
        <v>1667</v>
      </c>
      <c r="E977" s="60" t="s">
        <v>103</v>
      </c>
      <c r="F977" s="60" t="s">
        <v>162</v>
      </c>
      <c r="G977" s="2" t="s">
        <v>25463</v>
      </c>
      <c r="H977" t="s">
        <v>25</v>
      </c>
      <c r="I977" s="1">
        <v>0</v>
      </c>
      <c r="J977" s="1">
        <v>1</v>
      </c>
      <c r="K977" s="1">
        <v>1</v>
      </c>
      <c r="L977" s="1">
        <v>0</v>
      </c>
      <c r="M977" s="1">
        <v>1</v>
      </c>
      <c r="O977" s="1">
        <f t="shared" si="135"/>
        <v>5</v>
      </c>
      <c r="P977" s="1">
        <f t="shared" si="136"/>
        <v>3</v>
      </c>
      <c r="Q977" s="1">
        <f t="shared" si="137"/>
        <v>0</v>
      </c>
      <c r="R977" s="1">
        <f t="shared" si="138"/>
        <v>2</v>
      </c>
      <c r="S977" s="1">
        <f t="shared" si="139"/>
        <v>0</v>
      </c>
      <c r="T977" s="1">
        <f t="shared" si="140"/>
        <v>0</v>
      </c>
      <c r="U977" s="1">
        <f t="shared" si="141"/>
        <v>0</v>
      </c>
      <c r="V977" s="1">
        <f t="shared" si="142"/>
        <v>3</v>
      </c>
      <c r="W977" s="19">
        <f>VLOOKUP(E977,'Win Rate'!B:I,8,FALSE)</f>
        <v>0.59113300492610843</v>
      </c>
      <c r="X977" s="20">
        <f>VLOOKUP(E977,'Win Rate'!B:J,9,FALSE)</f>
        <v>64.041261468620419</v>
      </c>
      <c r="Y977" s="18" cm="1">
        <f t="array" ref="Y977">IFERROR(INDEX($Z$2:$Z976,SUMPRODUCT(MAX(ROW($D$2:$D976)*($D977=$D$2:$D976))-1)),_xlfn.IFNA(IF(VLOOKUP(D977,'4.2 Elo (Values)'!A:C,3,FALSE)&gt;0,VLOOKUP(Results!D977,'4.2 Elo (Values)'!A:C,3,FALSE),400),400))</f>
        <v>479.83347862414274</v>
      </c>
      <c r="Z977" s="18">
        <f>Y977+(IFERROR(VLOOKUP(D977,'4.2 Elo (Values)'!A:J,10,FALSE),40)*(V977-(1/(10^(((AVERAGEIFS(Y:Y,A:A,A977)+AVERAGEIFS(X:X,A:A,A977))-(Y977+X977))/400)+1)*O977)))</f>
        <v>476.75608819510279</v>
      </c>
      <c r="AA977" s="18">
        <f t="shared" si="143"/>
        <v>-3.0773904290399514</v>
      </c>
      <c r="AB977">
        <f>VLOOKUP($A977,Events!$B:$I,4,FALSE)</f>
        <v>0</v>
      </c>
      <c r="AC977">
        <f>VLOOKUP($A977,Events!$B:$I,5,FALSE)</f>
        <v>0</v>
      </c>
      <c r="AD977">
        <f>VLOOKUP($A977,Events!$B:$I,6,FALSE)</f>
        <v>0</v>
      </c>
      <c r="AE977">
        <f>VLOOKUP($A977,Events!$B:$I,7,FALSE)</f>
        <v>0</v>
      </c>
      <c r="AF977">
        <f>VLOOKUP($A977,Events!$B:$I,8,FALSE)</f>
        <v>0</v>
      </c>
    </row>
    <row r="978" spans="1:32" ht="15" customHeight="1" x14ac:dyDescent="0.3">
      <c r="A978" s="9" t="s">
        <v>25449</v>
      </c>
      <c r="B978" t="s">
        <v>25450</v>
      </c>
      <c r="C978" t="s">
        <v>24190</v>
      </c>
      <c r="D978" s="60" t="s">
        <v>8099</v>
      </c>
      <c r="E978" s="60" t="s">
        <v>17</v>
      </c>
      <c r="F978" s="60" t="s">
        <v>24195</v>
      </c>
      <c r="G978" s="2" t="s">
        <v>25464</v>
      </c>
      <c r="H978" t="s">
        <v>25</v>
      </c>
      <c r="I978" s="1">
        <v>1</v>
      </c>
      <c r="J978" s="1">
        <v>0</v>
      </c>
      <c r="K978" s="1">
        <v>1</v>
      </c>
      <c r="L978" s="1">
        <v>1</v>
      </c>
      <c r="M978" s="1">
        <v>0</v>
      </c>
      <c r="O978" s="1">
        <f t="shared" si="135"/>
        <v>5</v>
      </c>
      <c r="P978" s="1">
        <f t="shared" si="136"/>
        <v>3</v>
      </c>
      <c r="Q978" s="1">
        <f t="shared" si="137"/>
        <v>0</v>
      </c>
      <c r="R978" s="1">
        <f t="shared" si="138"/>
        <v>2</v>
      </c>
      <c r="S978" s="1">
        <f t="shared" si="139"/>
        <v>0</v>
      </c>
      <c r="T978" s="1">
        <f t="shared" si="140"/>
        <v>0</v>
      </c>
      <c r="U978" s="1">
        <f t="shared" si="141"/>
        <v>0</v>
      </c>
      <c r="V978" s="1">
        <f t="shared" si="142"/>
        <v>3</v>
      </c>
      <c r="W978" s="19">
        <f>VLOOKUP(E978,'Win Rate'!B:I,8,FALSE)</f>
        <v>0.48888888888888887</v>
      </c>
      <c r="X978" s="20">
        <f>VLOOKUP(E978,'Win Rate'!B:J,9,FALSE)</f>
        <v>-7.7220620781546527</v>
      </c>
      <c r="Y978" s="18" cm="1">
        <f t="array" ref="Y978">IFERROR(INDEX($Z$2:$Z977,SUMPRODUCT(MAX(ROW($D$2:$D977)*($D978=$D$2:$D977))-1)),_xlfn.IFNA(IF(VLOOKUP(D978,'4.2 Elo (Values)'!A:C,3,FALSE)&gt;0,VLOOKUP(Results!D978,'4.2 Elo (Values)'!A:C,3,FALSE),400),400))</f>
        <v>409.06116491306125</v>
      </c>
      <c r="Z978" s="18">
        <f>Y978+(IFERROR(VLOOKUP(D978,'4.2 Elo (Values)'!A:J,10,FALSE),40)*(V978-(1/(10^(((AVERAGEIFS(Y:Y,A:A,A978)+AVERAGEIFS(X:X,A:A,A978))-(Y978+X978))/400)+1)*O978)))</f>
        <v>443.21366361164723</v>
      </c>
      <c r="AA978" s="18">
        <f t="shared" si="143"/>
        <v>34.152498698585987</v>
      </c>
      <c r="AB978">
        <f>VLOOKUP($A978,Events!$B:$I,4,FALSE)</f>
        <v>0</v>
      </c>
      <c r="AC978">
        <f>VLOOKUP($A978,Events!$B:$I,5,FALSE)</f>
        <v>0</v>
      </c>
      <c r="AD978">
        <f>VLOOKUP($A978,Events!$B:$I,6,FALSE)</f>
        <v>0</v>
      </c>
      <c r="AE978">
        <f>VLOOKUP($A978,Events!$B:$I,7,FALSE)</f>
        <v>0</v>
      </c>
      <c r="AF978">
        <f>VLOOKUP($A978,Events!$B:$I,8,FALSE)</f>
        <v>0</v>
      </c>
    </row>
    <row r="979" spans="1:32" ht="15" customHeight="1" x14ac:dyDescent="0.3">
      <c r="A979" s="9" t="s">
        <v>25449</v>
      </c>
      <c r="B979" t="s">
        <v>25450</v>
      </c>
      <c r="C979" t="s">
        <v>24190</v>
      </c>
      <c r="D979" s="60" t="s">
        <v>14593</v>
      </c>
      <c r="E979" s="60" t="s">
        <v>39</v>
      </c>
      <c r="F979" s="60" t="s">
        <v>40</v>
      </c>
      <c r="G979" s="2" t="s">
        <v>25465</v>
      </c>
      <c r="H979" t="s">
        <v>25</v>
      </c>
      <c r="I979" s="1">
        <v>0</v>
      </c>
      <c r="J979" s="1">
        <v>1</v>
      </c>
      <c r="K979" s="1">
        <v>0</v>
      </c>
      <c r="L979" s="1">
        <v>1</v>
      </c>
      <c r="M979" s="1">
        <v>1</v>
      </c>
      <c r="O979" s="1">
        <f t="shared" si="135"/>
        <v>5</v>
      </c>
      <c r="P979" s="1">
        <f t="shared" si="136"/>
        <v>3</v>
      </c>
      <c r="Q979" s="1">
        <f t="shared" si="137"/>
        <v>0</v>
      </c>
      <c r="R979" s="1">
        <f t="shared" si="138"/>
        <v>2</v>
      </c>
      <c r="S979" s="1">
        <f t="shared" si="139"/>
        <v>0</v>
      </c>
      <c r="T979" s="1">
        <f t="shared" si="140"/>
        <v>0</v>
      </c>
      <c r="U979" s="1">
        <f t="shared" si="141"/>
        <v>0</v>
      </c>
      <c r="V979" s="1">
        <f t="shared" si="142"/>
        <v>3</v>
      </c>
      <c r="W979" s="19">
        <f>VLOOKUP(E979,'Win Rate'!B:I,8,FALSE)</f>
        <v>0.42931034482758623</v>
      </c>
      <c r="X979" s="20">
        <f>VLOOKUP(E979,'Win Rate'!B:J,9,FALSE)</f>
        <v>-49.451458671992945</v>
      </c>
      <c r="Y979" s="18" cm="1">
        <f t="array" ref="Y979">IFERROR(INDEX($Z$2:$Z978,SUMPRODUCT(MAX(ROW($D$2:$D978)*($D979=$D$2:$D978))-1)),_xlfn.IFNA(IF(VLOOKUP(D979,'4.2 Elo (Values)'!A:C,3,FALSE)&gt;0,VLOOKUP(Results!D979,'4.2 Elo (Values)'!A:C,3,FALSE),400),400))</f>
        <v>388.06441490829184</v>
      </c>
      <c r="Z979" s="18">
        <f>Y979+(IFERROR(VLOOKUP(D979,'4.2 Elo (Values)'!A:J,10,FALSE),40)*(V979-(1/(10^(((AVERAGEIFS(Y:Y,A:A,A979)+AVERAGEIFS(X:X,A:A,A979))-(Y979+X979))/400)+1)*O979)))</f>
        <v>439.28807946133821</v>
      </c>
      <c r="AA979" s="18">
        <f t="shared" si="143"/>
        <v>51.223664553046376</v>
      </c>
      <c r="AB979">
        <f>VLOOKUP($A979,Events!$B:$I,4,FALSE)</f>
        <v>0</v>
      </c>
      <c r="AC979">
        <f>VLOOKUP($A979,Events!$B:$I,5,FALSE)</f>
        <v>0</v>
      </c>
      <c r="AD979">
        <f>VLOOKUP($A979,Events!$B:$I,6,FALSE)</f>
        <v>0</v>
      </c>
      <c r="AE979">
        <f>VLOOKUP($A979,Events!$B:$I,7,FALSE)</f>
        <v>0</v>
      </c>
      <c r="AF979">
        <f>VLOOKUP($A979,Events!$B:$I,8,FALSE)</f>
        <v>0</v>
      </c>
    </row>
    <row r="980" spans="1:32" ht="15" customHeight="1" x14ac:dyDescent="0.3">
      <c r="A980" s="9" t="s">
        <v>25449</v>
      </c>
      <c r="B980" t="s">
        <v>25450</v>
      </c>
      <c r="C980" t="s">
        <v>24190</v>
      </c>
      <c r="D980" s="60" t="s">
        <v>896</v>
      </c>
      <c r="E980" s="60" t="s">
        <v>17</v>
      </c>
      <c r="F980" s="60" t="s">
        <v>24195</v>
      </c>
      <c r="G980" s="2" t="s">
        <v>25466</v>
      </c>
      <c r="H980" t="s">
        <v>25</v>
      </c>
      <c r="I980" s="1">
        <v>1</v>
      </c>
      <c r="J980" s="1">
        <v>1</v>
      </c>
      <c r="K980" s="1">
        <v>0</v>
      </c>
      <c r="L980" s="1">
        <v>0</v>
      </c>
      <c r="M980" s="1">
        <v>0</v>
      </c>
      <c r="O980" s="1">
        <f t="shared" si="135"/>
        <v>5</v>
      </c>
      <c r="P980" s="1">
        <f t="shared" si="136"/>
        <v>2</v>
      </c>
      <c r="Q980" s="1">
        <f t="shared" si="137"/>
        <v>0</v>
      </c>
      <c r="R980" s="1">
        <f t="shared" si="138"/>
        <v>3</v>
      </c>
      <c r="S980" s="1">
        <f t="shared" si="139"/>
        <v>0</v>
      </c>
      <c r="T980" s="1">
        <f t="shared" si="140"/>
        <v>0</v>
      </c>
      <c r="U980" s="1">
        <f t="shared" si="141"/>
        <v>0</v>
      </c>
      <c r="V980" s="1">
        <f t="shared" si="142"/>
        <v>2</v>
      </c>
      <c r="W980" s="19">
        <f>VLOOKUP(E980,'Win Rate'!B:I,8,FALSE)</f>
        <v>0.48888888888888887</v>
      </c>
      <c r="X980" s="20">
        <f>VLOOKUP(E980,'Win Rate'!B:J,9,FALSE)</f>
        <v>-7.7220620781546527</v>
      </c>
      <c r="Y980" s="18" cm="1">
        <f t="array" ref="Y980">IFERROR(INDEX($Z$2:$Z979,SUMPRODUCT(MAX(ROW($D$2:$D979)*($D980=$D$2:$D979))-1)),_xlfn.IFNA(IF(VLOOKUP(D980,'4.2 Elo (Values)'!A:C,3,FALSE)&gt;0,VLOOKUP(Results!D980,'4.2 Elo (Values)'!A:C,3,FALSE),400),400))</f>
        <v>589.56991170225911</v>
      </c>
      <c r="Z980" s="18">
        <f>Y980+(IFERROR(VLOOKUP(D980,'4.2 Elo (Values)'!A:J,10,FALSE),40)*(V980-(1/(10^(((AVERAGEIFS(Y:Y,A:A,A980)+AVERAGEIFS(X:X,A:A,A980))-(Y980+X980))/400)+1)*O980)))</f>
        <v>561.56213755928479</v>
      </c>
      <c r="AA980" s="18">
        <f t="shared" si="143"/>
        <v>-28.007774142974313</v>
      </c>
      <c r="AB980">
        <f>VLOOKUP($A980,Events!$B:$I,4,FALSE)</f>
        <v>0</v>
      </c>
      <c r="AC980">
        <f>VLOOKUP($A980,Events!$B:$I,5,FALSE)</f>
        <v>0</v>
      </c>
      <c r="AD980">
        <f>VLOOKUP($A980,Events!$B:$I,6,FALSE)</f>
        <v>0</v>
      </c>
      <c r="AE980">
        <f>VLOOKUP($A980,Events!$B:$I,7,FALSE)</f>
        <v>0</v>
      </c>
      <c r="AF980">
        <f>VLOOKUP($A980,Events!$B:$I,8,FALSE)</f>
        <v>0</v>
      </c>
    </row>
    <row r="981" spans="1:32" ht="15" customHeight="1" x14ac:dyDescent="0.3">
      <c r="A981" s="9" t="s">
        <v>25449</v>
      </c>
      <c r="B981" t="s">
        <v>25450</v>
      </c>
      <c r="C981" t="s">
        <v>24190</v>
      </c>
      <c r="D981" s="60" t="s">
        <v>959</v>
      </c>
      <c r="E981" s="60" t="s">
        <v>95</v>
      </c>
      <c r="F981" s="60" t="s">
        <v>304</v>
      </c>
      <c r="G981" s="2" t="s">
        <v>25467</v>
      </c>
      <c r="H981" t="s">
        <v>25</v>
      </c>
      <c r="I981" s="1">
        <v>1</v>
      </c>
      <c r="J981" s="1">
        <v>0</v>
      </c>
      <c r="K981" s="1">
        <v>1</v>
      </c>
      <c r="L981" s="1">
        <v>0</v>
      </c>
      <c r="O981" s="1">
        <f t="shared" si="135"/>
        <v>4</v>
      </c>
      <c r="P981" s="1">
        <f t="shared" si="136"/>
        <v>2</v>
      </c>
      <c r="Q981" s="1">
        <f t="shared" si="137"/>
        <v>0</v>
      </c>
      <c r="R981" s="1">
        <f t="shared" si="138"/>
        <v>2</v>
      </c>
      <c r="S981" s="1">
        <f t="shared" si="139"/>
        <v>0</v>
      </c>
      <c r="T981" s="1">
        <f t="shared" si="140"/>
        <v>0</v>
      </c>
      <c r="U981" s="1">
        <f t="shared" si="141"/>
        <v>0</v>
      </c>
      <c r="V981" s="1">
        <f t="shared" si="142"/>
        <v>2</v>
      </c>
      <c r="W981" s="19">
        <f>VLOOKUP(E981,'Win Rate'!B:I,8,FALSE)</f>
        <v>0.5084269662921348</v>
      </c>
      <c r="X981" s="20">
        <f>VLOOKUP(E981,'Win Rate'!B:J,9,FALSE)</f>
        <v>5.8562104731559854</v>
      </c>
      <c r="Y981" s="18" cm="1">
        <f t="array" ref="Y981">IFERROR(INDEX($Z$2:$Z980,SUMPRODUCT(MAX(ROW($D$2:$D980)*($D981=$D$2:$D980))-1)),_xlfn.IFNA(IF(VLOOKUP(D981,'4.2 Elo (Values)'!A:C,3,FALSE)&gt;0,VLOOKUP(Results!D981,'4.2 Elo (Values)'!A:C,3,FALSE),400),400))</f>
        <v>539.81046227996035</v>
      </c>
      <c r="Z981" s="18">
        <f>Y981+(IFERROR(VLOOKUP(D981,'4.2 Elo (Values)'!A:J,10,FALSE),40)*(V981-(1/(10^(((AVERAGEIFS(Y:Y,A:A,A981)+AVERAGEIFS(X:X,A:A,A981))-(Y981+X981))/400)+1)*O981)))</f>
        <v>529.15661935510434</v>
      </c>
      <c r="AA981" s="18">
        <f t="shared" si="143"/>
        <v>-10.653842924856008</v>
      </c>
      <c r="AB981">
        <f>VLOOKUP($A981,Events!$B:$I,4,FALSE)</f>
        <v>0</v>
      </c>
      <c r="AC981">
        <f>VLOOKUP($A981,Events!$B:$I,5,FALSE)</f>
        <v>0</v>
      </c>
      <c r="AD981">
        <f>VLOOKUP($A981,Events!$B:$I,6,FALSE)</f>
        <v>0</v>
      </c>
      <c r="AE981">
        <f>VLOOKUP($A981,Events!$B:$I,7,FALSE)</f>
        <v>0</v>
      </c>
      <c r="AF981">
        <f>VLOOKUP($A981,Events!$B:$I,8,FALSE)</f>
        <v>0</v>
      </c>
    </row>
    <row r="982" spans="1:32" ht="15" customHeight="1" x14ac:dyDescent="0.3">
      <c r="A982" s="9" t="s">
        <v>25449</v>
      </c>
      <c r="B982" t="s">
        <v>25450</v>
      </c>
      <c r="C982" t="s">
        <v>24190</v>
      </c>
      <c r="D982" s="60" t="s">
        <v>19183</v>
      </c>
      <c r="E982" s="60" t="s">
        <v>42</v>
      </c>
      <c r="F982" s="60" t="s">
        <v>24197</v>
      </c>
      <c r="G982" s="2" t="s">
        <v>25468</v>
      </c>
      <c r="H982" t="s">
        <v>25</v>
      </c>
      <c r="I982" s="1">
        <v>1</v>
      </c>
      <c r="J982" s="1">
        <v>0</v>
      </c>
      <c r="K982" s="1">
        <v>0</v>
      </c>
      <c r="L982" s="1">
        <v>0</v>
      </c>
      <c r="M982" s="1">
        <v>1</v>
      </c>
      <c r="O982" s="1">
        <f t="shared" si="135"/>
        <v>5</v>
      </c>
      <c r="P982" s="1">
        <f t="shared" si="136"/>
        <v>2</v>
      </c>
      <c r="Q982" s="1">
        <f t="shared" si="137"/>
        <v>0</v>
      </c>
      <c r="R982" s="1">
        <f t="shared" si="138"/>
        <v>3</v>
      </c>
      <c r="S982" s="1">
        <f t="shared" si="139"/>
        <v>0</v>
      </c>
      <c r="T982" s="1">
        <f t="shared" si="140"/>
        <v>0</v>
      </c>
      <c r="U982" s="1">
        <f t="shared" si="141"/>
        <v>0</v>
      </c>
      <c r="V982" s="1">
        <f t="shared" si="142"/>
        <v>2</v>
      </c>
      <c r="W982" s="19">
        <f>VLOOKUP(E982,'Win Rate'!B:I,8,FALSE)</f>
        <v>0.47570850202429149</v>
      </c>
      <c r="X982" s="20">
        <f>VLOOKUP(E982,'Win Rate'!B:J,9,FALSE)</f>
        <v>-16.89276072380623</v>
      </c>
      <c r="Y982" s="18" cm="1">
        <f t="array" ref="Y982">IFERROR(INDEX($Z$2:$Z981,SUMPRODUCT(MAX(ROW($D$2:$D981)*($D982=$D$2:$D981))-1)),_xlfn.IFNA(IF(VLOOKUP(D982,'4.2 Elo (Values)'!A:C,3,FALSE)&gt;0,VLOOKUP(Results!D982,'4.2 Elo (Values)'!A:C,3,FALSE),400),400))</f>
        <v>372.59691591496272</v>
      </c>
      <c r="Z982" s="18">
        <f>Y982+(IFERROR(VLOOKUP(D982,'4.2 Elo (Values)'!A:J,10,FALSE),40)*(V982-(1/(10^(((AVERAGEIFS(Y:Y,A:A,A982)+AVERAGEIFS(X:X,A:A,A982))-(Y982+X982))/400)+1)*O982)))</f>
        <v>375.95613701066912</v>
      </c>
      <c r="AA982" s="18">
        <f t="shared" si="143"/>
        <v>3.3592210957064026</v>
      </c>
      <c r="AB982">
        <f>VLOOKUP($A982,Events!$B:$I,4,FALSE)</f>
        <v>0</v>
      </c>
      <c r="AC982">
        <f>VLOOKUP($A982,Events!$B:$I,5,FALSE)</f>
        <v>0</v>
      </c>
      <c r="AD982">
        <f>VLOOKUP($A982,Events!$B:$I,6,FALSE)</f>
        <v>0</v>
      </c>
      <c r="AE982">
        <f>VLOOKUP($A982,Events!$B:$I,7,FALSE)</f>
        <v>0</v>
      </c>
      <c r="AF982">
        <f>VLOOKUP($A982,Events!$B:$I,8,FALSE)</f>
        <v>0</v>
      </c>
    </row>
    <row r="983" spans="1:32" ht="15" customHeight="1" x14ac:dyDescent="0.3">
      <c r="A983" s="9" t="s">
        <v>25449</v>
      </c>
      <c r="B983" t="s">
        <v>25450</v>
      </c>
      <c r="C983" t="s">
        <v>24190</v>
      </c>
      <c r="D983" s="60" t="s">
        <v>23078</v>
      </c>
      <c r="E983" s="60" t="s">
        <v>39</v>
      </c>
      <c r="F983" s="60" t="s">
        <v>71</v>
      </c>
      <c r="G983" s="2" t="s">
        <v>25469</v>
      </c>
      <c r="H983" t="s">
        <v>25</v>
      </c>
      <c r="I983" s="1">
        <v>1</v>
      </c>
      <c r="J983" s="1">
        <v>0</v>
      </c>
      <c r="K983" s="1">
        <v>0</v>
      </c>
      <c r="L983" s="1">
        <v>1</v>
      </c>
      <c r="M983" s="1">
        <v>0</v>
      </c>
      <c r="O983" s="1">
        <f t="shared" si="135"/>
        <v>5</v>
      </c>
      <c r="P983" s="1">
        <f t="shared" si="136"/>
        <v>2</v>
      </c>
      <c r="Q983" s="1">
        <f t="shared" si="137"/>
        <v>0</v>
      </c>
      <c r="R983" s="1">
        <f t="shared" si="138"/>
        <v>3</v>
      </c>
      <c r="S983" s="1">
        <f t="shared" si="139"/>
        <v>0</v>
      </c>
      <c r="T983" s="1">
        <f t="shared" si="140"/>
        <v>0</v>
      </c>
      <c r="U983" s="1">
        <f t="shared" si="141"/>
        <v>0</v>
      </c>
      <c r="V983" s="1">
        <f t="shared" si="142"/>
        <v>2</v>
      </c>
      <c r="W983" s="19">
        <f>VLOOKUP(E983,'Win Rate'!B:I,8,FALSE)</f>
        <v>0.42931034482758623</v>
      </c>
      <c r="X983" s="20">
        <f>VLOOKUP(E983,'Win Rate'!B:J,9,FALSE)</f>
        <v>-49.451458671992945</v>
      </c>
      <c r="Y983" s="18" cm="1">
        <f t="array" ref="Y983">IFERROR(INDEX($Z$2:$Z982,SUMPRODUCT(MAX(ROW($D$2:$D982)*($D983=$D$2:$D982))-1)),_xlfn.IFNA(IF(VLOOKUP(D983,'4.2 Elo (Values)'!A:C,3,FALSE)&gt;0,VLOOKUP(Results!D983,'4.2 Elo (Values)'!A:C,3,FALSE),400),400))</f>
        <v>271.94888296998016</v>
      </c>
      <c r="Z983" s="18">
        <f>Y983+(IFERROR(VLOOKUP(D983,'4.2 Elo (Values)'!A:J,10,FALSE),40)*(V983-(1/(10^(((AVERAGEIFS(Y:Y,A:A,A983)+AVERAGEIFS(X:X,A:A,A983))-(Y983+X983))/400)+1)*O983)))</f>
        <v>271.94888296998016</v>
      </c>
      <c r="AA983" s="18">
        <f t="shared" si="143"/>
        <v>0</v>
      </c>
      <c r="AB983">
        <f>VLOOKUP($A983,Events!$B:$I,4,FALSE)</f>
        <v>0</v>
      </c>
      <c r="AC983">
        <f>VLOOKUP($A983,Events!$B:$I,5,FALSE)</f>
        <v>0</v>
      </c>
      <c r="AD983">
        <f>VLOOKUP($A983,Events!$B:$I,6,FALSE)</f>
        <v>0</v>
      </c>
      <c r="AE983">
        <f>VLOOKUP($A983,Events!$B:$I,7,FALSE)</f>
        <v>0</v>
      </c>
      <c r="AF983">
        <f>VLOOKUP($A983,Events!$B:$I,8,FALSE)</f>
        <v>0</v>
      </c>
    </row>
    <row r="984" spans="1:32" ht="15" customHeight="1" x14ac:dyDescent="0.3">
      <c r="A984" s="9" t="s">
        <v>25449</v>
      </c>
      <c r="B984" t="s">
        <v>25450</v>
      </c>
      <c r="C984" t="s">
        <v>24190</v>
      </c>
      <c r="D984" s="60" t="s">
        <v>14903</v>
      </c>
      <c r="E984" s="60" t="s">
        <v>73</v>
      </c>
      <c r="F984" s="60" t="s">
        <v>24191</v>
      </c>
      <c r="G984" s="2" t="s">
        <v>25470</v>
      </c>
      <c r="H984" t="s">
        <v>25</v>
      </c>
      <c r="I984" s="1">
        <v>0</v>
      </c>
      <c r="J984" s="1">
        <v>0</v>
      </c>
      <c r="K984" s="1">
        <v>1</v>
      </c>
      <c r="L984" s="1">
        <v>0</v>
      </c>
      <c r="M984" s="1">
        <v>1</v>
      </c>
      <c r="O984" s="1">
        <f t="shared" si="135"/>
        <v>5</v>
      </c>
      <c r="P984" s="1">
        <f t="shared" si="136"/>
        <v>2</v>
      </c>
      <c r="Q984" s="1">
        <f t="shared" si="137"/>
        <v>0</v>
      </c>
      <c r="R984" s="1">
        <f t="shared" si="138"/>
        <v>3</v>
      </c>
      <c r="S984" s="1">
        <f t="shared" si="139"/>
        <v>0</v>
      </c>
      <c r="T984" s="1">
        <f t="shared" si="140"/>
        <v>0</v>
      </c>
      <c r="U984" s="1">
        <f t="shared" si="141"/>
        <v>0</v>
      </c>
      <c r="V984" s="1">
        <f t="shared" si="142"/>
        <v>2</v>
      </c>
      <c r="W984" s="19">
        <f>VLOOKUP(E984,'Win Rate'!B:I,8,FALSE)</f>
        <v>0.63010204081632648</v>
      </c>
      <c r="X984" s="20">
        <f>VLOOKUP(E984,'Win Rate'!B:J,9,FALSE)</f>
        <v>92.531580409876298</v>
      </c>
      <c r="Y984" s="18" cm="1">
        <f t="array" ref="Y984">IFERROR(INDEX($Z$2:$Z983,SUMPRODUCT(MAX(ROW($D$2:$D983)*($D984=$D$2:$D983))-1)),_xlfn.IFNA(IF(VLOOKUP(D984,'4.2 Elo (Values)'!A:C,3,FALSE)&gt;0,VLOOKUP(Results!D984,'4.2 Elo (Values)'!A:C,3,FALSE),400),400))</f>
        <v>407.05730981159633</v>
      </c>
      <c r="Z984" s="18">
        <f>Y984+(IFERROR(VLOOKUP(D984,'4.2 Elo (Values)'!A:J,10,FALSE),40)*(V984-(1/(10^(((AVERAGEIFS(Y:Y,A:A,A984)+AVERAGEIFS(X:X,A:A,A984))-(Y984+X984))/400)+1)*O984)))</f>
        <v>373.118231933674</v>
      </c>
      <c r="AA984" s="18">
        <f t="shared" si="143"/>
        <v>-33.93907787792233</v>
      </c>
      <c r="AB984">
        <f>VLOOKUP($A984,Events!$B:$I,4,FALSE)</f>
        <v>0</v>
      </c>
      <c r="AC984">
        <f>VLOOKUP($A984,Events!$B:$I,5,FALSE)</f>
        <v>0</v>
      </c>
      <c r="AD984">
        <f>VLOOKUP($A984,Events!$B:$I,6,FALSE)</f>
        <v>0</v>
      </c>
      <c r="AE984">
        <f>VLOOKUP($A984,Events!$B:$I,7,FALSE)</f>
        <v>0</v>
      </c>
      <c r="AF984">
        <f>VLOOKUP($A984,Events!$B:$I,8,FALSE)</f>
        <v>0</v>
      </c>
    </row>
    <row r="985" spans="1:32" ht="15" customHeight="1" x14ac:dyDescent="0.3">
      <c r="A985" s="9" t="s">
        <v>25449</v>
      </c>
      <c r="B985" t="s">
        <v>25450</v>
      </c>
      <c r="C985" t="s">
        <v>24190</v>
      </c>
      <c r="D985" s="60" t="s">
        <v>1947</v>
      </c>
      <c r="E985" s="60" t="s">
        <v>83</v>
      </c>
      <c r="F985" s="60" t="s">
        <v>219</v>
      </c>
      <c r="G985" s="2" t="s">
        <v>25471</v>
      </c>
      <c r="H985" t="s">
        <v>25</v>
      </c>
      <c r="I985" s="1">
        <v>0</v>
      </c>
      <c r="J985" s="1">
        <v>0</v>
      </c>
      <c r="K985" s="1">
        <v>1</v>
      </c>
      <c r="L985" s="1">
        <v>1</v>
      </c>
      <c r="M985" s="1">
        <v>0</v>
      </c>
      <c r="O985" s="1">
        <f t="shared" si="135"/>
        <v>5</v>
      </c>
      <c r="P985" s="1">
        <f t="shared" si="136"/>
        <v>2</v>
      </c>
      <c r="Q985" s="1">
        <f t="shared" si="137"/>
        <v>0</v>
      </c>
      <c r="R985" s="1">
        <f t="shared" si="138"/>
        <v>3</v>
      </c>
      <c r="S985" s="1">
        <f t="shared" si="139"/>
        <v>0</v>
      </c>
      <c r="T985" s="1">
        <f t="shared" si="140"/>
        <v>0</v>
      </c>
      <c r="U985" s="1">
        <f t="shared" si="141"/>
        <v>0</v>
      </c>
      <c r="V985" s="1">
        <f t="shared" si="142"/>
        <v>2</v>
      </c>
      <c r="W985" s="19">
        <f>VLOOKUP(E985,'Win Rate'!B:I,8,FALSE)</f>
        <v>0.56644518272425248</v>
      </c>
      <c r="X985" s="20">
        <f>VLOOKUP(E985,'Win Rate'!B:J,9,FALSE)</f>
        <v>46.445548661686693</v>
      </c>
      <c r="Y985" s="18" cm="1">
        <f t="array" ref="Y985">IFERROR(INDEX($Z$2:$Z984,SUMPRODUCT(MAX(ROW($D$2:$D984)*($D985=$D$2:$D984))-1)),_xlfn.IFNA(IF(VLOOKUP(D985,'4.2 Elo (Values)'!A:C,3,FALSE)&gt;0,VLOOKUP(Results!D985,'4.2 Elo (Values)'!A:C,3,FALSE),400),400))</f>
        <v>464.89515490965636</v>
      </c>
      <c r="Z985" s="18">
        <f>Y985+(IFERROR(VLOOKUP(D985,'4.2 Elo (Values)'!A:J,10,FALSE),40)*(V985-(1/(10^(((AVERAGEIFS(Y:Y,A:A,A985)+AVERAGEIFS(X:X,A:A,A985))-(Y985+X985))/400)+1)*O985)))</f>
        <v>446.27566257555418</v>
      </c>
      <c r="AA985" s="18">
        <f t="shared" si="143"/>
        <v>-18.619492334102176</v>
      </c>
      <c r="AB985">
        <f>VLOOKUP($A985,Events!$B:$I,4,FALSE)</f>
        <v>0</v>
      </c>
      <c r="AC985">
        <f>VLOOKUP($A985,Events!$B:$I,5,FALSE)</f>
        <v>0</v>
      </c>
      <c r="AD985">
        <f>VLOOKUP($A985,Events!$B:$I,6,FALSE)</f>
        <v>0</v>
      </c>
      <c r="AE985">
        <f>VLOOKUP($A985,Events!$B:$I,7,FALSE)</f>
        <v>0</v>
      </c>
      <c r="AF985">
        <f>VLOOKUP($A985,Events!$B:$I,8,FALSE)</f>
        <v>0</v>
      </c>
    </row>
    <row r="986" spans="1:32" ht="15" customHeight="1" x14ac:dyDescent="0.3">
      <c r="A986" s="9" t="s">
        <v>25449</v>
      </c>
      <c r="B986" t="s">
        <v>25450</v>
      </c>
      <c r="C986" t="s">
        <v>24190</v>
      </c>
      <c r="D986" s="60" t="s">
        <v>25472</v>
      </c>
      <c r="E986" s="60" t="s">
        <v>83</v>
      </c>
      <c r="F986" s="2" t="s">
        <v>219</v>
      </c>
      <c r="G986" s="2" t="s">
        <v>25471</v>
      </c>
      <c r="H986" t="s">
        <v>25</v>
      </c>
      <c r="I986" s="1">
        <v>0</v>
      </c>
      <c r="J986" s="1">
        <v>0.5</v>
      </c>
      <c r="K986" s="1">
        <v>1</v>
      </c>
      <c r="L986" s="1">
        <v>0</v>
      </c>
      <c r="M986" s="1">
        <v>0</v>
      </c>
      <c r="O986" s="1">
        <f t="shared" si="135"/>
        <v>5</v>
      </c>
      <c r="P986" s="1">
        <f t="shared" si="136"/>
        <v>1</v>
      </c>
      <c r="Q986" s="1">
        <f t="shared" si="137"/>
        <v>1</v>
      </c>
      <c r="R986" s="1">
        <f t="shared" si="138"/>
        <v>3</v>
      </c>
      <c r="S986" s="1">
        <f t="shared" si="139"/>
        <v>0</v>
      </c>
      <c r="T986" s="1">
        <f t="shared" si="140"/>
        <v>0</v>
      </c>
      <c r="U986" s="1">
        <f t="shared" si="141"/>
        <v>0</v>
      </c>
      <c r="V986" s="1">
        <f t="shared" si="142"/>
        <v>1.5</v>
      </c>
      <c r="W986" s="19">
        <f>VLOOKUP(E986,'Win Rate'!B:I,8,FALSE)</f>
        <v>0.56644518272425248</v>
      </c>
      <c r="X986" s="20">
        <f>VLOOKUP(E986,'Win Rate'!B:J,9,FALSE)</f>
        <v>46.445548661686693</v>
      </c>
      <c r="Y986" s="18" cm="1">
        <f t="array" ref="Y986">IFERROR(INDEX($Z$2:$Z985,SUMPRODUCT(MAX(ROW($D$2:$D985)*($D986=$D$2:$D985))-1)),_xlfn.IFNA(IF(VLOOKUP(D986,'4.2 Elo (Values)'!A:C,3,FALSE)&gt;0,VLOOKUP(Results!D986,'4.2 Elo (Values)'!A:C,3,FALSE),400),400))</f>
        <v>400</v>
      </c>
      <c r="Z986" s="18">
        <f>Y986+(IFERROR(VLOOKUP(D986,'4.2 Elo (Values)'!A:J,10,FALSE),40)*(V986-(1/(10^(((AVERAGEIFS(Y:Y,A:A,A986)+AVERAGEIFS(X:X,A:A,A986))-(Y986+X986))/400)+1)*O986)))</f>
        <v>361.2653927757882</v>
      </c>
      <c r="AA986" s="18">
        <f t="shared" si="143"/>
        <v>-38.7346072242118</v>
      </c>
      <c r="AB986">
        <f>VLOOKUP($A986,Events!$B:$I,4,FALSE)</f>
        <v>0</v>
      </c>
      <c r="AC986">
        <f>VLOOKUP($A986,Events!$B:$I,5,FALSE)</f>
        <v>0</v>
      </c>
      <c r="AD986">
        <f>VLOOKUP($A986,Events!$B:$I,6,FALSE)</f>
        <v>0</v>
      </c>
      <c r="AE986">
        <f>VLOOKUP($A986,Events!$B:$I,7,FALSE)</f>
        <v>0</v>
      </c>
      <c r="AF986">
        <f>VLOOKUP($A986,Events!$B:$I,8,FALSE)</f>
        <v>0</v>
      </c>
    </row>
    <row r="987" spans="1:32" ht="15" customHeight="1" x14ac:dyDescent="0.3">
      <c r="A987" s="9" t="s">
        <v>25449</v>
      </c>
      <c r="B987" t="s">
        <v>25450</v>
      </c>
      <c r="C987" t="s">
        <v>24190</v>
      </c>
      <c r="D987" s="60" t="s">
        <v>737</v>
      </c>
      <c r="E987" s="60" t="s">
        <v>27</v>
      </c>
      <c r="F987" s="60" t="s">
        <v>25473</v>
      </c>
      <c r="G987" s="2" t="s">
        <v>25474</v>
      </c>
      <c r="H987" t="s">
        <v>25</v>
      </c>
      <c r="I987" s="1">
        <v>0</v>
      </c>
      <c r="J987" s="1">
        <v>0</v>
      </c>
      <c r="K987" s="1">
        <v>0</v>
      </c>
      <c r="L987" s="1">
        <v>0</v>
      </c>
      <c r="M987" s="1">
        <v>1</v>
      </c>
      <c r="O987" s="1">
        <f t="shared" si="135"/>
        <v>5</v>
      </c>
      <c r="P987" s="1">
        <f t="shared" si="136"/>
        <v>1</v>
      </c>
      <c r="Q987" s="1">
        <f t="shared" si="137"/>
        <v>0</v>
      </c>
      <c r="R987" s="1">
        <f t="shared" si="138"/>
        <v>4</v>
      </c>
      <c r="S987" s="1">
        <f t="shared" si="139"/>
        <v>0</v>
      </c>
      <c r="T987" s="1">
        <f t="shared" si="140"/>
        <v>0</v>
      </c>
      <c r="U987" s="1">
        <f t="shared" si="141"/>
        <v>0</v>
      </c>
      <c r="V987" s="1">
        <f t="shared" si="142"/>
        <v>1</v>
      </c>
      <c r="W987" s="19">
        <f>VLOOKUP(E987,'Win Rate'!B:I,8,FALSE)</f>
        <v>0.43775100401606426</v>
      </c>
      <c r="X987" s="20">
        <f>VLOOKUP(E987,'Win Rate'!B:J,9,FALSE)</f>
        <v>-43.480615095045756</v>
      </c>
      <c r="Y987" s="18" cm="1">
        <f t="array" ref="Y987">IFERROR(INDEX($Z$2:$Z986,SUMPRODUCT(MAX(ROW($D$2:$D986)*($D987=$D$2:$D986))-1)),_xlfn.IFNA(IF(VLOOKUP(D987,'4.2 Elo (Values)'!A:C,3,FALSE)&gt;0,VLOOKUP(Results!D987,'4.2 Elo (Values)'!A:C,3,FALSE),400),400))</f>
        <v>578.27271977453711</v>
      </c>
      <c r="Z987" s="18">
        <f>Y987+(IFERROR(VLOOKUP(D987,'4.2 Elo (Values)'!A:J,10,FALSE),40)*(V987-(1/(10^(((AVERAGEIFS(Y:Y,A:A,A987)+AVERAGEIFS(X:X,A:A,A987))-(Y987+X987))/400)+1)*O987)))</f>
        <v>536.42111268574365</v>
      </c>
      <c r="AA987" s="18">
        <f t="shared" si="143"/>
        <v>-41.851607088793457</v>
      </c>
      <c r="AB987">
        <f>VLOOKUP($A987,Events!$B:$I,4,FALSE)</f>
        <v>0</v>
      </c>
      <c r="AC987">
        <f>VLOOKUP($A987,Events!$B:$I,5,FALSE)</f>
        <v>0</v>
      </c>
      <c r="AD987">
        <f>VLOOKUP($A987,Events!$B:$I,6,FALSE)</f>
        <v>0</v>
      </c>
      <c r="AE987">
        <f>VLOOKUP($A987,Events!$B:$I,7,FALSE)</f>
        <v>0</v>
      </c>
      <c r="AF987">
        <f>VLOOKUP($A987,Events!$B:$I,8,FALSE)</f>
        <v>0</v>
      </c>
    </row>
    <row r="988" spans="1:32" ht="15" customHeight="1" x14ac:dyDescent="0.3">
      <c r="A988" s="9" t="s">
        <v>25449</v>
      </c>
      <c r="B988" t="s">
        <v>25450</v>
      </c>
      <c r="C988" t="s">
        <v>24190</v>
      </c>
      <c r="D988" s="60" t="s">
        <v>25475</v>
      </c>
      <c r="E988" s="60" t="s">
        <v>87</v>
      </c>
      <c r="F988" s="60" t="s">
        <v>25194</v>
      </c>
      <c r="G988" s="2" t="s">
        <v>25476</v>
      </c>
      <c r="H988" t="s">
        <v>25</v>
      </c>
      <c r="I988" s="1">
        <v>0</v>
      </c>
      <c r="J988" s="1">
        <v>1</v>
      </c>
      <c r="K988" s="1">
        <v>0</v>
      </c>
      <c r="L988" s="1">
        <v>0</v>
      </c>
      <c r="M988" s="1">
        <v>0</v>
      </c>
      <c r="O988" s="1">
        <f t="shared" si="135"/>
        <v>5</v>
      </c>
      <c r="P988" s="1">
        <f t="shared" si="136"/>
        <v>1</v>
      </c>
      <c r="Q988" s="1">
        <f t="shared" si="137"/>
        <v>0</v>
      </c>
      <c r="R988" s="1">
        <f t="shared" si="138"/>
        <v>4</v>
      </c>
      <c r="S988" s="1">
        <f t="shared" si="139"/>
        <v>0</v>
      </c>
      <c r="T988" s="1">
        <f t="shared" si="140"/>
        <v>0</v>
      </c>
      <c r="U988" s="1">
        <f t="shared" si="141"/>
        <v>0</v>
      </c>
      <c r="V988" s="1">
        <f t="shared" si="142"/>
        <v>1</v>
      </c>
      <c r="W988" s="19">
        <f>VLOOKUP(E988,'Win Rate'!B:I,8,FALSE)</f>
        <v>0.51546391752577314</v>
      </c>
      <c r="X988" s="20">
        <f>VLOOKUP(E988,'Win Rate'!B:J,9,FALSE)</f>
        <v>10.748858560120498</v>
      </c>
      <c r="Y988" s="18" cm="1">
        <f t="array" ref="Y988">IFERROR(INDEX($Z$2:$Z987,SUMPRODUCT(MAX(ROW($D$2:$D987)*($D988=$D$2:$D987))-1)),_xlfn.IFNA(IF(VLOOKUP(D988,'4.2 Elo (Values)'!A:C,3,FALSE)&gt;0,VLOOKUP(Results!D988,'4.2 Elo (Values)'!A:C,3,FALSE),400),400))</f>
        <v>400</v>
      </c>
      <c r="Z988" s="18">
        <f>Y988+(IFERROR(VLOOKUP(D988,'4.2 Elo (Values)'!A:J,10,FALSE),40)*(V988-(1/(10^(((AVERAGEIFS(Y:Y,A:A,A988)+AVERAGEIFS(X:X,A:A,A988))-(Y988+X988))/400)+1)*O988)))</f>
        <v>351.48884109646889</v>
      </c>
      <c r="AA988" s="18">
        <f t="shared" si="143"/>
        <v>-48.511158903531111</v>
      </c>
      <c r="AB988">
        <f>VLOOKUP($A988,Events!$B:$I,4,FALSE)</f>
        <v>0</v>
      </c>
      <c r="AC988">
        <f>VLOOKUP($A988,Events!$B:$I,5,FALSE)</f>
        <v>0</v>
      </c>
      <c r="AD988">
        <f>VLOOKUP($A988,Events!$B:$I,6,FALSE)</f>
        <v>0</v>
      </c>
      <c r="AE988">
        <f>VLOOKUP($A988,Events!$B:$I,7,FALSE)</f>
        <v>0</v>
      </c>
      <c r="AF988">
        <f>VLOOKUP($A988,Events!$B:$I,8,FALSE)</f>
        <v>0</v>
      </c>
    </row>
    <row r="989" spans="1:32" ht="15" customHeight="1" x14ac:dyDescent="0.3">
      <c r="A989" s="9" t="s">
        <v>25449</v>
      </c>
      <c r="B989" t="s">
        <v>25450</v>
      </c>
      <c r="C989" t="s">
        <v>24190</v>
      </c>
      <c r="D989" s="60" t="s">
        <v>22973</v>
      </c>
      <c r="E989" s="60" t="s">
        <v>39</v>
      </c>
      <c r="F989" s="60" t="s">
        <v>40</v>
      </c>
      <c r="G989" s="2" t="s">
        <v>25477</v>
      </c>
      <c r="H989" t="s">
        <v>25</v>
      </c>
      <c r="I989" s="1">
        <v>0</v>
      </c>
      <c r="J989" s="1">
        <v>0</v>
      </c>
      <c r="K989" s="1">
        <v>1</v>
      </c>
      <c r="L989" s="1">
        <v>0</v>
      </c>
      <c r="M989" s="1">
        <v>0</v>
      </c>
      <c r="O989" s="1">
        <f t="shared" si="135"/>
        <v>5</v>
      </c>
      <c r="P989" s="1">
        <f t="shared" si="136"/>
        <v>1</v>
      </c>
      <c r="Q989" s="1">
        <f t="shared" si="137"/>
        <v>0</v>
      </c>
      <c r="R989" s="1">
        <f t="shared" si="138"/>
        <v>4</v>
      </c>
      <c r="S989" s="1">
        <f t="shared" si="139"/>
        <v>0</v>
      </c>
      <c r="T989" s="1">
        <f t="shared" si="140"/>
        <v>0</v>
      </c>
      <c r="U989" s="1">
        <f t="shared" si="141"/>
        <v>0</v>
      </c>
      <c r="V989" s="1">
        <f t="shared" si="142"/>
        <v>1</v>
      </c>
      <c r="W989" s="19">
        <f>VLOOKUP(E989,'Win Rate'!B:I,8,FALSE)</f>
        <v>0.42931034482758623</v>
      </c>
      <c r="X989" s="20">
        <f>VLOOKUP(E989,'Win Rate'!B:J,9,FALSE)</f>
        <v>-49.451458671992945</v>
      </c>
      <c r="Y989" s="18" cm="1">
        <f t="array" ref="Y989">IFERROR(INDEX($Z$2:$Z988,SUMPRODUCT(MAX(ROW($D$2:$D988)*($D989=$D$2:$D988))-1)),_xlfn.IFNA(IF(VLOOKUP(D989,'4.2 Elo (Values)'!A:C,3,FALSE)&gt;0,VLOOKUP(Results!D989,'4.2 Elo (Values)'!A:C,3,FALSE),400),400))</f>
        <v>279.90506180060186</v>
      </c>
      <c r="Z989" s="18">
        <f>Y989+(IFERROR(VLOOKUP(D989,'4.2 Elo (Values)'!A:J,10,FALSE),40)*(V989-(1/(10^(((AVERAGEIFS(Y:Y,A:A,A989)+AVERAGEIFS(X:X,A:A,A989))-(Y989+X989))/400)+1)*O989)))</f>
        <v>277.95636866760049</v>
      </c>
      <c r="AA989" s="18">
        <f t="shared" si="143"/>
        <v>-1.9486931330013704</v>
      </c>
      <c r="AB989">
        <f>VLOOKUP($A989,Events!$B:$I,4,FALSE)</f>
        <v>0</v>
      </c>
      <c r="AC989">
        <f>VLOOKUP($A989,Events!$B:$I,5,FALSE)</f>
        <v>0</v>
      </c>
      <c r="AD989">
        <f>VLOOKUP($A989,Events!$B:$I,6,FALSE)</f>
        <v>0</v>
      </c>
      <c r="AE989">
        <f>VLOOKUP($A989,Events!$B:$I,7,FALSE)</f>
        <v>0</v>
      </c>
      <c r="AF989">
        <f>VLOOKUP($A989,Events!$B:$I,8,FALSE)</f>
        <v>0</v>
      </c>
    </row>
    <row r="990" spans="1:32" ht="15" customHeight="1" x14ac:dyDescent="0.3">
      <c r="A990" s="9" t="s">
        <v>25449</v>
      </c>
      <c r="B990" t="s">
        <v>25450</v>
      </c>
      <c r="C990" t="s">
        <v>24190</v>
      </c>
      <c r="D990" s="60" t="s">
        <v>19165</v>
      </c>
      <c r="E990" s="60" t="s">
        <v>22</v>
      </c>
      <c r="F990" s="60" t="s">
        <v>54</v>
      </c>
      <c r="G990" s="2" t="s">
        <v>25478</v>
      </c>
      <c r="H990" t="s">
        <v>25</v>
      </c>
      <c r="I990" s="1">
        <v>0</v>
      </c>
      <c r="J990" s="1">
        <v>0</v>
      </c>
      <c r="K990" s="1">
        <v>0</v>
      </c>
      <c r="L990" s="1">
        <v>1</v>
      </c>
      <c r="M990" s="1">
        <v>0</v>
      </c>
      <c r="O990" s="1">
        <f t="shared" si="135"/>
        <v>5</v>
      </c>
      <c r="P990" s="1">
        <f t="shared" si="136"/>
        <v>1</v>
      </c>
      <c r="Q990" s="1">
        <f t="shared" si="137"/>
        <v>0</v>
      </c>
      <c r="R990" s="1">
        <f t="shared" si="138"/>
        <v>4</v>
      </c>
      <c r="S990" s="1">
        <f t="shared" si="139"/>
        <v>0</v>
      </c>
      <c r="T990" s="1">
        <f t="shared" si="140"/>
        <v>0</v>
      </c>
      <c r="U990" s="1">
        <f t="shared" si="141"/>
        <v>0</v>
      </c>
      <c r="V990" s="1">
        <f t="shared" si="142"/>
        <v>1</v>
      </c>
      <c r="W990" s="19">
        <f>VLOOKUP(E990,'Win Rate'!B:I,8,FALSE)</f>
        <v>0.5028490028490028</v>
      </c>
      <c r="X990" s="20">
        <f>VLOOKUP(E990,'Win Rate'!B:J,9,FALSE)</f>
        <v>1.9797113714570256</v>
      </c>
      <c r="Y990" s="18" cm="1">
        <f t="array" ref="Y990">IFERROR(INDEX($Z$2:$Z989,SUMPRODUCT(MAX(ROW($D$2:$D989)*($D990=$D$2:$D989))-1)),_xlfn.IFNA(IF(VLOOKUP(D990,'4.2 Elo (Values)'!A:C,3,FALSE)&gt;0,VLOOKUP(Results!D990,'4.2 Elo (Values)'!A:C,3,FALSE),400),400))</f>
        <v>369.08145713470782</v>
      </c>
      <c r="Z990" s="18">
        <f>Y990+(IFERROR(VLOOKUP(D990,'4.2 Elo (Values)'!A:J,10,FALSE),40)*(V990-(1/(10^(((AVERAGEIFS(Y:Y,A:A,A990)+AVERAGEIFS(X:X,A:A,A990))-(Y990+X990))/400)+1)*O990)))</f>
        <v>331.64901748945539</v>
      </c>
      <c r="AA990" s="18">
        <f t="shared" si="143"/>
        <v>-37.43243964525243</v>
      </c>
      <c r="AB990">
        <f>VLOOKUP($A990,Events!$B:$I,4,FALSE)</f>
        <v>0</v>
      </c>
      <c r="AC990">
        <f>VLOOKUP($A990,Events!$B:$I,5,FALSE)</f>
        <v>0</v>
      </c>
      <c r="AD990">
        <f>VLOOKUP($A990,Events!$B:$I,6,FALSE)</f>
        <v>0</v>
      </c>
      <c r="AE990">
        <f>VLOOKUP($A990,Events!$B:$I,7,FALSE)</f>
        <v>0</v>
      </c>
      <c r="AF990">
        <f>VLOOKUP($A990,Events!$B:$I,8,FALSE)</f>
        <v>0</v>
      </c>
    </row>
    <row r="991" spans="1:32" ht="15" customHeight="1" x14ac:dyDescent="0.3">
      <c r="A991" s="9" t="s">
        <v>25449</v>
      </c>
      <c r="B991" t="s">
        <v>25450</v>
      </c>
      <c r="C991" t="s">
        <v>24190</v>
      </c>
      <c r="D991" s="60" t="s">
        <v>19301</v>
      </c>
      <c r="E991" s="60" t="s">
        <v>24208</v>
      </c>
      <c r="F991" s="60" t="s">
        <v>12</v>
      </c>
      <c r="G991" s="2" t="s">
        <v>25479</v>
      </c>
      <c r="H991" t="s">
        <v>25</v>
      </c>
      <c r="I991" s="1">
        <v>0</v>
      </c>
      <c r="J991" s="1">
        <v>0.5</v>
      </c>
      <c r="K991" s="1">
        <v>0</v>
      </c>
      <c r="O991" s="1">
        <f t="shared" si="135"/>
        <v>3</v>
      </c>
      <c r="P991" s="1">
        <f t="shared" si="136"/>
        <v>0</v>
      </c>
      <c r="Q991" s="1">
        <f t="shared" si="137"/>
        <v>1</v>
      </c>
      <c r="R991" s="1">
        <f t="shared" si="138"/>
        <v>2</v>
      </c>
      <c r="S991" s="1">
        <f t="shared" si="139"/>
        <v>0</v>
      </c>
      <c r="T991" s="1">
        <f t="shared" si="140"/>
        <v>0</v>
      </c>
      <c r="U991" s="1">
        <f t="shared" si="141"/>
        <v>0</v>
      </c>
      <c r="V991" s="1">
        <f t="shared" si="142"/>
        <v>0.5</v>
      </c>
      <c r="W991" s="19">
        <f>VLOOKUP(E991,'Win Rate'!B:I,8,FALSE)</f>
        <v>0.46802325581395349</v>
      </c>
      <c r="X991" s="20">
        <f>VLOOKUP(E991,'Win Rate'!B:J,9,FALSE)</f>
        <v>-22.250085479431931</v>
      </c>
      <c r="Y991" s="18" cm="1">
        <f t="array" ref="Y991">IFERROR(INDEX($Z$2:$Z990,SUMPRODUCT(MAX(ROW($D$2:$D990)*($D991=$D$2:$D990))-1)),_xlfn.IFNA(IF(VLOOKUP(D991,'4.2 Elo (Values)'!A:C,3,FALSE)&gt;0,VLOOKUP(Results!D991,'4.2 Elo (Values)'!A:C,3,FALSE),400),400))</f>
        <v>369.79799207008858</v>
      </c>
      <c r="Z991" s="18">
        <f>Y991+(IFERROR(VLOOKUP(D991,'4.2 Elo (Values)'!A:J,10,FALSE),40)*(V991-(1/(10^(((AVERAGEIFS(Y:Y,A:A,A991)+AVERAGEIFS(X:X,A:A,A991))-(Y991+X991))/400)+1)*O991)))</f>
        <v>347.12864969000134</v>
      </c>
      <c r="AA991" s="18">
        <f t="shared" si="143"/>
        <v>-22.669342380087244</v>
      </c>
      <c r="AB991">
        <f>VLOOKUP($A991,Events!$B:$I,4,FALSE)</f>
        <v>0</v>
      </c>
      <c r="AC991">
        <f>VLOOKUP($A991,Events!$B:$I,5,FALSE)</f>
        <v>0</v>
      </c>
      <c r="AD991">
        <f>VLOOKUP($A991,Events!$B:$I,6,FALSE)</f>
        <v>0</v>
      </c>
      <c r="AE991">
        <f>VLOOKUP($A991,Events!$B:$I,7,FALSE)</f>
        <v>0</v>
      </c>
      <c r="AF991">
        <f>VLOOKUP($A991,Events!$B:$I,8,FALSE)</f>
        <v>0</v>
      </c>
    </row>
    <row r="992" spans="1:32" ht="15" customHeight="1" x14ac:dyDescent="0.3">
      <c r="A992" s="9" t="s">
        <v>25449</v>
      </c>
      <c r="B992" t="s">
        <v>25450</v>
      </c>
      <c r="C992" t="s">
        <v>24190</v>
      </c>
      <c r="D992" s="60" t="s">
        <v>22251</v>
      </c>
      <c r="E992" s="60" t="s">
        <v>42</v>
      </c>
      <c r="F992" s="60" t="s">
        <v>24203</v>
      </c>
      <c r="G992" s="2" t="s">
        <v>25480</v>
      </c>
      <c r="H992" t="s">
        <v>25</v>
      </c>
      <c r="I992" s="1">
        <v>0</v>
      </c>
      <c r="J992" s="1">
        <v>0</v>
      </c>
      <c r="K992" s="1">
        <v>0</v>
      </c>
      <c r="L992" s="1">
        <v>0</v>
      </c>
      <c r="M992" s="1">
        <v>0</v>
      </c>
      <c r="O992" s="1">
        <f t="shared" si="135"/>
        <v>5</v>
      </c>
      <c r="P992" s="1">
        <f t="shared" si="136"/>
        <v>0</v>
      </c>
      <c r="Q992" s="1">
        <f t="shared" si="137"/>
        <v>0</v>
      </c>
      <c r="R992" s="1">
        <f t="shared" si="138"/>
        <v>5</v>
      </c>
      <c r="S992" s="1">
        <f t="shared" si="139"/>
        <v>0</v>
      </c>
      <c r="T992" s="1">
        <f t="shared" si="140"/>
        <v>0</v>
      </c>
      <c r="U992" s="1">
        <f t="shared" si="141"/>
        <v>0</v>
      </c>
      <c r="V992" s="1">
        <f t="shared" si="142"/>
        <v>0</v>
      </c>
      <c r="W992" s="19">
        <f>VLOOKUP(E992,'Win Rate'!B:I,8,FALSE)</f>
        <v>0.47570850202429149</v>
      </c>
      <c r="X992" s="20">
        <f>VLOOKUP(E992,'Win Rate'!B:J,9,FALSE)</f>
        <v>-16.89276072380623</v>
      </c>
      <c r="Y992" s="18" cm="1">
        <f t="array" ref="Y992">IFERROR(INDEX($Z$2:$Z991,SUMPRODUCT(MAX(ROW($D$2:$D991)*($D992=$D$2:$D991))-1)),_xlfn.IFNA(IF(VLOOKUP(D992,'4.2 Elo (Values)'!A:C,3,FALSE)&gt;0,VLOOKUP(Results!D992,'4.2 Elo (Values)'!A:C,3,FALSE),400),400))</f>
        <v>330.8881229966895</v>
      </c>
      <c r="Z992" s="18">
        <f>Y992+(IFERROR(VLOOKUP(D992,'4.2 Elo (Values)'!A:J,10,FALSE),40)*(V992-(1/(10^(((AVERAGEIFS(Y:Y,A:A,A992)+AVERAGEIFS(X:X,A:A,A992))-(Y992+X992))/400)+1)*O992)))</f>
        <v>268.35788653683511</v>
      </c>
      <c r="AA992" s="18">
        <f t="shared" si="143"/>
        <v>-62.530236459854393</v>
      </c>
      <c r="AB992">
        <f>VLOOKUP($A992,Events!$B:$I,4,FALSE)</f>
        <v>0</v>
      </c>
      <c r="AC992">
        <f>VLOOKUP($A992,Events!$B:$I,5,FALSE)</f>
        <v>0</v>
      </c>
      <c r="AD992">
        <f>VLOOKUP($A992,Events!$B:$I,6,FALSE)</f>
        <v>0</v>
      </c>
      <c r="AE992">
        <f>VLOOKUP($A992,Events!$B:$I,7,FALSE)</f>
        <v>0</v>
      </c>
      <c r="AF992">
        <f>VLOOKUP($A992,Events!$B:$I,8,FALSE)</f>
        <v>0</v>
      </c>
    </row>
    <row r="993" spans="1:32" ht="15" customHeight="1" x14ac:dyDescent="0.3">
      <c r="A993" s="9" t="s">
        <v>25481</v>
      </c>
      <c r="B993" t="s">
        <v>25450</v>
      </c>
      <c r="C993" t="s">
        <v>24214</v>
      </c>
      <c r="D993" s="60" t="s">
        <v>1358</v>
      </c>
      <c r="E993" t="s">
        <v>25651</v>
      </c>
      <c r="F993" s="60" t="s">
        <v>24210</v>
      </c>
      <c r="G993" s="2" t="s">
        <v>25482</v>
      </c>
      <c r="H993" t="s">
        <v>368</v>
      </c>
      <c r="I993" s="1">
        <v>1</v>
      </c>
      <c r="J993" s="1">
        <v>1</v>
      </c>
      <c r="K993" s="1">
        <v>1</v>
      </c>
      <c r="L993" s="1">
        <v>1</v>
      </c>
      <c r="M993" s="1">
        <v>1</v>
      </c>
      <c r="O993" s="1">
        <f t="shared" si="135"/>
        <v>5</v>
      </c>
      <c r="P993" s="1">
        <f t="shared" si="136"/>
        <v>5</v>
      </c>
      <c r="Q993" s="1">
        <f t="shared" si="137"/>
        <v>0</v>
      </c>
      <c r="R993" s="1">
        <f t="shared" si="138"/>
        <v>0</v>
      </c>
      <c r="S993" s="1">
        <f t="shared" si="139"/>
        <v>1</v>
      </c>
      <c r="T993" s="1">
        <f t="shared" si="140"/>
        <v>1</v>
      </c>
      <c r="U993" s="1">
        <f t="shared" si="141"/>
        <v>1</v>
      </c>
      <c r="V993" s="1">
        <f t="shared" si="142"/>
        <v>5</v>
      </c>
      <c r="W993" s="19">
        <f>VLOOKUP(E993,'Win Rate'!B:I,8,FALSE)</f>
        <v>0.47572815533980584</v>
      </c>
      <c r="X993" s="20">
        <f>VLOOKUP(E993,'Win Rate'!B:J,9,FALSE)</f>
        <v>-16.879071917781932</v>
      </c>
      <c r="Y993" s="18" cm="1">
        <f t="array" ref="Y993">IFERROR(INDEX($Z$2:$Z992,SUMPRODUCT(MAX(ROW($D$2:$D992)*($D993=$D$2:$D992))-1)),_xlfn.IFNA(IF(VLOOKUP(D993,'4.2 Elo (Values)'!A:C,3,FALSE)&gt;0,VLOOKUP(Results!D993,'4.2 Elo (Values)'!A:C,3,FALSE),400),400))</f>
        <v>552.99831207086731</v>
      </c>
      <c r="Z993" s="18">
        <f>Y993+(IFERROR(VLOOKUP(D993,'4.2 Elo (Values)'!A:J,10,FALSE),40)*(V993-(1/(10^(((AVERAGEIFS(Y:Y,A:A,A993)+AVERAGEIFS(X:X,A:A,A993))-(Y993+X993))/400)+1)*O993)))</f>
        <v>587.20130717678683</v>
      </c>
      <c r="AA993" s="18">
        <f t="shared" si="143"/>
        <v>34.202995105919513</v>
      </c>
      <c r="AB993" t="str">
        <f>VLOOKUP($A993,Events!$B:$I,4,FALSE)</f>
        <v>Creeping Corruption</v>
      </c>
      <c r="AC993" t="str">
        <f>VLOOKUP($A993,Events!$B:$I,5,FALSE)</f>
        <v>Linked Ley Lines</v>
      </c>
      <c r="AD993" t="str">
        <f>VLOOKUP($A993,Events!$B:$I,6,FALSE)</f>
        <v>Roiling Roots</v>
      </c>
      <c r="AE993" t="str">
        <f>VLOOKUP($A993,Events!$B:$I,7,FALSE)</f>
        <v>Bountiful Equinox</v>
      </c>
      <c r="AF993" t="str">
        <f>VLOOKUP($A993,Events!$B:$I,8,FALSE)</f>
        <v>Surge of Slaughter</v>
      </c>
    </row>
    <row r="994" spans="1:32" ht="15" customHeight="1" x14ac:dyDescent="0.3">
      <c r="A994" s="9" t="s">
        <v>25481</v>
      </c>
      <c r="B994" t="s">
        <v>25450</v>
      </c>
      <c r="C994" t="s">
        <v>24214</v>
      </c>
      <c r="D994" s="60" t="s">
        <v>5784</v>
      </c>
      <c r="E994" s="60" t="s">
        <v>87</v>
      </c>
      <c r="F994" s="60" t="s">
        <v>161</v>
      </c>
      <c r="G994" s="2" t="s">
        <v>25483</v>
      </c>
      <c r="H994" t="s">
        <v>368</v>
      </c>
      <c r="I994" s="1">
        <v>1</v>
      </c>
      <c r="J994" s="1">
        <v>1</v>
      </c>
      <c r="K994" s="1">
        <v>1</v>
      </c>
      <c r="L994" s="1">
        <v>0</v>
      </c>
      <c r="M994" s="1">
        <v>1</v>
      </c>
      <c r="O994" s="1">
        <f t="shared" si="135"/>
        <v>5</v>
      </c>
      <c r="P994" s="1">
        <f t="shared" si="136"/>
        <v>4</v>
      </c>
      <c r="Q994" s="1">
        <f t="shared" si="137"/>
        <v>0</v>
      </c>
      <c r="R994" s="1">
        <f t="shared" si="138"/>
        <v>1</v>
      </c>
      <c r="S994" s="1">
        <f t="shared" si="139"/>
        <v>1</v>
      </c>
      <c r="T994" s="1">
        <f t="shared" si="140"/>
        <v>0</v>
      </c>
      <c r="U994" s="1">
        <f t="shared" si="141"/>
        <v>0</v>
      </c>
      <c r="V994" s="1">
        <f t="shared" si="142"/>
        <v>4</v>
      </c>
      <c r="W994" s="19">
        <f>VLOOKUP(E994,'Win Rate'!B:I,8,FALSE)</f>
        <v>0.51546391752577314</v>
      </c>
      <c r="X994" s="20">
        <f>VLOOKUP(E994,'Win Rate'!B:J,9,FALSE)</f>
        <v>10.748858560120498</v>
      </c>
      <c r="Y994" s="18" cm="1">
        <f t="array" ref="Y994">IFERROR(INDEX($Z$2:$Z993,SUMPRODUCT(MAX(ROW($D$2:$D993)*($D994=$D$2:$D993))-1)),_xlfn.IFNA(IF(VLOOKUP(D994,'4.2 Elo (Values)'!A:C,3,FALSE)&gt;0,VLOOKUP(Results!D994,'4.2 Elo (Values)'!A:C,3,FALSE),400),400))</f>
        <v>413.18865250512755</v>
      </c>
      <c r="Z994" s="18">
        <f>Y994+(IFERROR(VLOOKUP(D994,'4.2 Elo (Values)'!A:J,10,FALSE),40)*(V994-(1/(10^(((AVERAGEIFS(Y:Y,A:A,A994)+AVERAGEIFS(X:X,A:A,A994))-(Y994+X994))/400)+1)*O994)))</f>
        <v>472.76409706709308</v>
      </c>
      <c r="AA994" s="18">
        <f t="shared" si="143"/>
        <v>59.575444561965526</v>
      </c>
      <c r="AB994" t="str">
        <f>VLOOKUP($A994,Events!$B:$I,4,FALSE)</f>
        <v>Creeping Corruption</v>
      </c>
      <c r="AC994" t="str">
        <f>VLOOKUP($A994,Events!$B:$I,5,FALSE)</f>
        <v>Linked Ley Lines</v>
      </c>
      <c r="AD994" t="str">
        <f>VLOOKUP($A994,Events!$B:$I,6,FALSE)</f>
        <v>Roiling Roots</v>
      </c>
      <c r="AE994" t="str">
        <f>VLOOKUP($A994,Events!$B:$I,7,FALSE)</f>
        <v>Bountiful Equinox</v>
      </c>
      <c r="AF994" t="str">
        <f>VLOOKUP($A994,Events!$B:$I,8,FALSE)</f>
        <v>Surge of Slaughter</v>
      </c>
    </row>
    <row r="995" spans="1:32" ht="15" customHeight="1" x14ac:dyDescent="0.3">
      <c r="A995" s="9" t="s">
        <v>25481</v>
      </c>
      <c r="B995" t="s">
        <v>25450</v>
      </c>
      <c r="C995" t="s">
        <v>24214</v>
      </c>
      <c r="D995" s="60" t="s">
        <v>677</v>
      </c>
      <c r="E995" s="60" t="s">
        <v>479</v>
      </c>
      <c r="F995" s="60" t="s">
        <v>184</v>
      </c>
      <c r="G995" s="2"/>
      <c r="H995" t="s">
        <v>368</v>
      </c>
      <c r="I995" s="1">
        <v>1</v>
      </c>
      <c r="J995" s="1">
        <v>0</v>
      </c>
      <c r="K995" s="1">
        <v>1</v>
      </c>
      <c r="L995" s="1">
        <v>0.5</v>
      </c>
      <c r="M995" s="1">
        <v>1</v>
      </c>
      <c r="O995" s="1">
        <f t="shared" si="135"/>
        <v>5</v>
      </c>
      <c r="P995" s="1">
        <f t="shared" si="136"/>
        <v>3</v>
      </c>
      <c r="Q995" s="1">
        <f t="shared" si="137"/>
        <v>1</v>
      </c>
      <c r="R995" s="1">
        <f t="shared" si="138"/>
        <v>1</v>
      </c>
      <c r="S995" s="1">
        <f t="shared" si="139"/>
        <v>0</v>
      </c>
      <c r="T995" s="1">
        <f t="shared" si="140"/>
        <v>0</v>
      </c>
      <c r="U995" s="1">
        <f t="shared" si="141"/>
        <v>0</v>
      </c>
      <c r="V995" s="1">
        <f t="shared" si="142"/>
        <v>3.5</v>
      </c>
      <c r="W995" s="19">
        <f>VLOOKUP(E995,'Win Rate'!B:I,8,FALSE)</f>
        <v>0.5723140495867769</v>
      </c>
      <c r="X995" s="20">
        <f>VLOOKUP(E995,'Win Rate'!B:J,9,FALSE)</f>
        <v>50.603769443012347</v>
      </c>
      <c r="Y995" s="18" cm="1">
        <f t="array" ref="Y995">IFERROR(INDEX($Z$2:$Z994,SUMPRODUCT(MAX(ROW($D$2:$D994)*($D995=$D$2:$D994))-1)),_xlfn.IFNA(IF(VLOOKUP(D995,'4.2 Elo (Values)'!A:C,3,FALSE)&gt;0,VLOOKUP(Results!D995,'4.2 Elo (Values)'!A:C,3,FALSE),400),400))</f>
        <v>601.78038562605605</v>
      </c>
      <c r="Z995" s="18">
        <f>Y995+(IFERROR(VLOOKUP(D995,'4.2 Elo (Values)'!A:J,10,FALSE),40)*(V995-(1/(10^(((AVERAGEIFS(Y:Y,A:A,A995)+AVERAGEIFS(X:X,A:A,A995))-(Y995+X995))/400)+1)*O995)))</f>
        <v>592.80344941625674</v>
      </c>
      <c r="AA995" s="18">
        <f t="shared" si="143"/>
        <v>-8.9769362097993053</v>
      </c>
      <c r="AB995" t="str">
        <f>VLOOKUP($A995,Events!$B:$I,4,FALSE)</f>
        <v>Creeping Corruption</v>
      </c>
      <c r="AC995" t="str">
        <f>VLOOKUP($A995,Events!$B:$I,5,FALSE)</f>
        <v>Linked Ley Lines</v>
      </c>
      <c r="AD995" t="str">
        <f>VLOOKUP($A995,Events!$B:$I,6,FALSE)</f>
        <v>Roiling Roots</v>
      </c>
      <c r="AE995" t="str">
        <f>VLOOKUP($A995,Events!$B:$I,7,FALSE)</f>
        <v>Bountiful Equinox</v>
      </c>
      <c r="AF995" t="str">
        <f>VLOOKUP($A995,Events!$B:$I,8,FALSE)</f>
        <v>Surge of Slaughter</v>
      </c>
    </row>
    <row r="996" spans="1:32" ht="15" customHeight="1" x14ac:dyDescent="0.3">
      <c r="A996" s="9" t="s">
        <v>25481</v>
      </c>
      <c r="B996" t="s">
        <v>25450</v>
      </c>
      <c r="C996" t="s">
        <v>24214</v>
      </c>
      <c r="D996" s="60" t="s">
        <v>17217</v>
      </c>
      <c r="E996" t="s">
        <v>98</v>
      </c>
      <c r="F996" s="60" t="s">
        <v>186</v>
      </c>
      <c r="G996" s="2" t="s">
        <v>25484</v>
      </c>
      <c r="H996" t="s">
        <v>368</v>
      </c>
      <c r="I996" s="1">
        <v>0</v>
      </c>
      <c r="J996" s="1">
        <v>1</v>
      </c>
      <c r="K996" s="1">
        <v>1</v>
      </c>
      <c r="L996" s="1">
        <v>0</v>
      </c>
      <c r="M996" s="1">
        <v>1</v>
      </c>
      <c r="O996" s="1">
        <f t="shared" si="135"/>
        <v>5</v>
      </c>
      <c r="P996" s="1">
        <f t="shared" si="136"/>
        <v>3</v>
      </c>
      <c r="Q996" s="1">
        <f t="shared" si="137"/>
        <v>0</v>
      </c>
      <c r="R996" s="1">
        <f t="shared" si="138"/>
        <v>2</v>
      </c>
      <c r="S996" s="1">
        <f t="shared" si="139"/>
        <v>0</v>
      </c>
      <c r="T996" s="1">
        <f t="shared" si="140"/>
        <v>0</v>
      </c>
      <c r="U996" s="1">
        <f t="shared" si="141"/>
        <v>0</v>
      </c>
      <c r="V996" s="1">
        <f t="shared" si="142"/>
        <v>3</v>
      </c>
      <c r="W996" s="19">
        <f>VLOOKUP(E996,'Win Rate'!B:I,8,FALSE)</f>
        <v>0.53611111111111109</v>
      </c>
      <c r="X996" s="20">
        <f>VLOOKUP(E996,'Win Rate'!B:J,9,FALSE)</f>
        <v>25.136335144076178</v>
      </c>
      <c r="Y996" s="18" cm="1">
        <f t="array" ref="Y996">IFERROR(INDEX($Z$2:$Z995,SUMPRODUCT(MAX(ROW($D$2:$D995)*($D996=$D$2:$D995))-1)),_xlfn.IFNA(IF(VLOOKUP(D996,'4.2 Elo (Values)'!A:C,3,FALSE)&gt;0,VLOOKUP(Results!D996,'4.2 Elo (Values)'!A:C,3,FALSE),400),400))</f>
        <v>374.89087171169882</v>
      </c>
      <c r="Z996" s="18">
        <f>Y996+(IFERROR(VLOOKUP(D996,'4.2 Elo (Values)'!A:J,10,FALSE),40)*(V996-(1/(10^(((AVERAGEIFS(Y:Y,A:A,A996)+AVERAGEIFS(X:X,A:A,A996))-(Y996+X996))/400)+1)*O996)))</f>
        <v>401.33929214427087</v>
      </c>
      <c r="AA996" s="18">
        <f t="shared" si="143"/>
        <v>26.44842043257205</v>
      </c>
      <c r="AB996" t="str">
        <f>VLOOKUP($A996,Events!$B:$I,4,FALSE)</f>
        <v>Creeping Corruption</v>
      </c>
      <c r="AC996" t="str">
        <f>VLOOKUP($A996,Events!$B:$I,5,FALSE)</f>
        <v>Linked Ley Lines</v>
      </c>
      <c r="AD996" t="str">
        <f>VLOOKUP($A996,Events!$B:$I,6,FALSE)</f>
        <v>Roiling Roots</v>
      </c>
      <c r="AE996" t="str">
        <f>VLOOKUP($A996,Events!$B:$I,7,FALSE)</f>
        <v>Bountiful Equinox</v>
      </c>
      <c r="AF996" t="str">
        <f>VLOOKUP($A996,Events!$B:$I,8,FALSE)</f>
        <v>Surge of Slaughter</v>
      </c>
    </row>
    <row r="997" spans="1:32" ht="15" customHeight="1" x14ac:dyDescent="0.3">
      <c r="A997" s="9" t="s">
        <v>25481</v>
      </c>
      <c r="B997" t="s">
        <v>25450</v>
      </c>
      <c r="C997" t="s">
        <v>24214</v>
      </c>
      <c r="D997" s="60" t="s">
        <v>22104</v>
      </c>
      <c r="E997" s="60" t="s">
        <v>27</v>
      </c>
      <c r="F997" s="60" t="s">
        <v>125</v>
      </c>
      <c r="G997" s="2" t="s">
        <v>25485</v>
      </c>
      <c r="H997" t="s">
        <v>368</v>
      </c>
      <c r="I997" s="1">
        <v>0</v>
      </c>
      <c r="J997" s="1">
        <v>1</v>
      </c>
      <c r="K997" s="1">
        <v>1</v>
      </c>
      <c r="L997" s="1">
        <v>1</v>
      </c>
      <c r="M997" s="1">
        <v>0</v>
      </c>
      <c r="O997" s="1">
        <f t="shared" si="135"/>
        <v>5</v>
      </c>
      <c r="P997" s="1">
        <f t="shared" si="136"/>
        <v>3</v>
      </c>
      <c r="Q997" s="1">
        <f t="shared" si="137"/>
        <v>0</v>
      </c>
      <c r="R997" s="1">
        <f t="shared" si="138"/>
        <v>2</v>
      </c>
      <c r="S997" s="1">
        <f t="shared" si="139"/>
        <v>0</v>
      </c>
      <c r="T997" s="1">
        <f t="shared" si="140"/>
        <v>0</v>
      </c>
      <c r="U997" s="1">
        <f t="shared" si="141"/>
        <v>0</v>
      </c>
      <c r="V997" s="1">
        <f t="shared" si="142"/>
        <v>3</v>
      </c>
      <c r="W997" s="19">
        <f>VLOOKUP(E997,'Win Rate'!B:I,8,FALSE)</f>
        <v>0.43775100401606426</v>
      </c>
      <c r="X997" s="20">
        <f>VLOOKUP(E997,'Win Rate'!B:J,9,FALSE)</f>
        <v>-43.480615095045756</v>
      </c>
      <c r="Y997" s="18" cm="1">
        <f t="array" ref="Y997">IFERROR(INDEX($Z$2:$Z996,SUMPRODUCT(MAX(ROW($D$2:$D996)*($D997=$D$2:$D996))-1)),_xlfn.IFNA(IF(VLOOKUP(D997,'4.2 Elo (Values)'!A:C,3,FALSE)&gt;0,VLOOKUP(Results!D997,'4.2 Elo (Values)'!A:C,3,FALSE),400),400))</f>
        <v>319.91561373055868</v>
      </c>
      <c r="Z997" s="18">
        <f>Y997+(IFERROR(VLOOKUP(D997,'4.2 Elo (Values)'!A:J,10,FALSE),40)*(V997-(1/(10^(((AVERAGEIFS(Y:Y,A:A,A997)+AVERAGEIFS(X:X,A:A,A997))-(Y997+X997))/400)+1)*O997)))</f>
        <v>379.63399283359468</v>
      </c>
      <c r="AA997" s="18">
        <f t="shared" si="143"/>
        <v>59.718379103036</v>
      </c>
      <c r="AB997" t="str">
        <f>VLOOKUP($A997,Events!$B:$I,4,FALSE)</f>
        <v>Creeping Corruption</v>
      </c>
      <c r="AC997" t="str">
        <f>VLOOKUP($A997,Events!$B:$I,5,FALSE)</f>
        <v>Linked Ley Lines</v>
      </c>
      <c r="AD997" t="str">
        <f>VLOOKUP($A997,Events!$B:$I,6,FALSE)</f>
        <v>Roiling Roots</v>
      </c>
      <c r="AE997" t="str">
        <f>VLOOKUP($A997,Events!$B:$I,7,FALSE)</f>
        <v>Bountiful Equinox</v>
      </c>
      <c r="AF997" t="str">
        <f>VLOOKUP($A997,Events!$B:$I,8,FALSE)</f>
        <v>Surge of Slaughter</v>
      </c>
    </row>
    <row r="998" spans="1:32" ht="15" customHeight="1" x14ac:dyDescent="0.3">
      <c r="A998" s="9" t="s">
        <v>25481</v>
      </c>
      <c r="B998" t="s">
        <v>25450</v>
      </c>
      <c r="C998" t="s">
        <v>24214</v>
      </c>
      <c r="D998" s="60" t="s">
        <v>1517</v>
      </c>
      <c r="E998" s="60" t="s">
        <v>22</v>
      </c>
      <c r="F998" s="60" t="s">
        <v>239</v>
      </c>
      <c r="G998" s="2" t="s">
        <v>25486</v>
      </c>
      <c r="H998" t="s">
        <v>368</v>
      </c>
      <c r="I998" s="1">
        <v>1</v>
      </c>
      <c r="J998" s="1">
        <v>1</v>
      </c>
      <c r="K998" s="1">
        <v>0</v>
      </c>
      <c r="L998" s="1">
        <v>1</v>
      </c>
      <c r="M998" s="1">
        <v>0</v>
      </c>
      <c r="O998" s="1">
        <f t="shared" si="135"/>
        <v>5</v>
      </c>
      <c r="P998" s="1">
        <f t="shared" si="136"/>
        <v>3</v>
      </c>
      <c r="Q998" s="1">
        <f t="shared" si="137"/>
        <v>0</v>
      </c>
      <c r="R998" s="1">
        <f t="shared" si="138"/>
        <v>2</v>
      </c>
      <c r="S998" s="1">
        <f t="shared" si="139"/>
        <v>0</v>
      </c>
      <c r="T998" s="1">
        <f t="shared" si="140"/>
        <v>0</v>
      </c>
      <c r="U998" s="1">
        <f t="shared" si="141"/>
        <v>0</v>
      </c>
      <c r="V998" s="1">
        <f t="shared" si="142"/>
        <v>3</v>
      </c>
      <c r="W998" s="19">
        <f>VLOOKUP(E998,'Win Rate'!B:I,8,FALSE)</f>
        <v>0.5028490028490028</v>
      </c>
      <c r="X998" s="20">
        <f>VLOOKUP(E998,'Win Rate'!B:J,9,FALSE)</f>
        <v>1.9797113714570256</v>
      </c>
      <c r="Y998" s="18" cm="1">
        <f t="array" ref="Y998">IFERROR(INDEX($Z$2:$Z997,SUMPRODUCT(MAX(ROW($D$2:$D997)*($D998=$D$2:$D997))-1)),_xlfn.IFNA(IF(VLOOKUP(D998,'4.2 Elo (Values)'!A:C,3,FALSE)&gt;0,VLOOKUP(Results!D998,'4.2 Elo (Values)'!A:C,3,FALSE),400),400))</f>
        <v>486.46011546902577</v>
      </c>
      <c r="Z998" s="18">
        <f>Y998+(IFERROR(VLOOKUP(D998,'4.2 Elo (Values)'!A:J,10,FALSE),40)*(V998-(1/(10^(((AVERAGEIFS(Y:Y,A:A,A998)+AVERAGEIFS(X:X,A:A,A998))-(Y998+X998))/400)+1)*O998)))</f>
        <v>487.07771738073296</v>
      </c>
      <c r="AA998" s="18">
        <f t="shared" si="143"/>
        <v>0.61760191170719736</v>
      </c>
      <c r="AB998" t="str">
        <f>VLOOKUP($A998,Events!$B:$I,4,FALSE)</f>
        <v>Creeping Corruption</v>
      </c>
      <c r="AC998" t="str">
        <f>VLOOKUP($A998,Events!$B:$I,5,FALSE)</f>
        <v>Linked Ley Lines</v>
      </c>
      <c r="AD998" t="str">
        <f>VLOOKUP($A998,Events!$B:$I,6,FALSE)</f>
        <v>Roiling Roots</v>
      </c>
      <c r="AE998" t="str">
        <f>VLOOKUP($A998,Events!$B:$I,7,FALSE)</f>
        <v>Bountiful Equinox</v>
      </c>
      <c r="AF998" t="str">
        <f>VLOOKUP($A998,Events!$B:$I,8,FALSE)</f>
        <v>Surge of Slaughter</v>
      </c>
    </row>
    <row r="999" spans="1:32" ht="15" customHeight="1" x14ac:dyDescent="0.3">
      <c r="A999" s="9" t="s">
        <v>25481</v>
      </c>
      <c r="B999" t="s">
        <v>25450</v>
      </c>
      <c r="C999" t="s">
        <v>24214</v>
      </c>
      <c r="D999" s="60" t="s">
        <v>24452</v>
      </c>
      <c r="E999" s="60" t="s">
        <v>103</v>
      </c>
      <c r="F999" s="60" t="s">
        <v>104</v>
      </c>
      <c r="G999" s="2" t="s">
        <v>25487</v>
      </c>
      <c r="H999" t="s">
        <v>368</v>
      </c>
      <c r="I999" s="1">
        <v>1</v>
      </c>
      <c r="J999" s="1">
        <v>0</v>
      </c>
      <c r="K999" s="1">
        <v>1</v>
      </c>
      <c r="L999" s="1">
        <v>0.5</v>
      </c>
      <c r="M999" s="1">
        <v>1</v>
      </c>
      <c r="O999" s="1">
        <f t="shared" si="135"/>
        <v>5</v>
      </c>
      <c r="P999" s="1">
        <f t="shared" si="136"/>
        <v>3</v>
      </c>
      <c r="Q999" s="1">
        <f t="shared" si="137"/>
        <v>1</v>
      </c>
      <c r="R999" s="1">
        <f t="shared" si="138"/>
        <v>1</v>
      </c>
      <c r="S999" s="1">
        <f t="shared" si="139"/>
        <v>0</v>
      </c>
      <c r="T999" s="1">
        <f t="shared" si="140"/>
        <v>0</v>
      </c>
      <c r="U999" s="1">
        <f t="shared" si="141"/>
        <v>0</v>
      </c>
      <c r="V999" s="1">
        <f t="shared" si="142"/>
        <v>3.5</v>
      </c>
      <c r="W999" s="19">
        <f>VLOOKUP(E999,'Win Rate'!B:I,8,FALSE)</f>
        <v>0.59113300492610843</v>
      </c>
      <c r="X999" s="20">
        <f>VLOOKUP(E999,'Win Rate'!B:J,9,FALSE)</f>
        <v>64.041261468620419</v>
      </c>
      <c r="Y999" s="18" cm="1">
        <f t="array" ref="Y999">IFERROR(INDEX($Z$2:$Z998,SUMPRODUCT(MAX(ROW($D$2:$D998)*($D999=$D$2:$D998))-1)),_xlfn.IFNA(IF(VLOOKUP(D999,'4.2 Elo (Values)'!A:C,3,FALSE)&gt;0,VLOOKUP(Results!D999,'4.2 Elo (Values)'!A:C,3,FALSE),400),400))</f>
        <v>405.22529556308035</v>
      </c>
      <c r="Z999" s="18">
        <f>Y999+(IFERROR(VLOOKUP(D999,'4.2 Elo (Values)'!A:J,10,FALSE),40)*(V999-(1/(10^(((AVERAGEIFS(Y:Y,A:A,A999)+AVERAGEIFS(X:X,A:A,A999))-(Y999+X999))/400)+1)*O999)))</f>
        <v>431.83489281891411</v>
      </c>
      <c r="AA999" s="18">
        <f t="shared" si="143"/>
        <v>26.609597255833762</v>
      </c>
      <c r="AB999" t="str">
        <f>VLOOKUP($A999,Events!$B:$I,4,FALSE)</f>
        <v>Creeping Corruption</v>
      </c>
      <c r="AC999" t="str">
        <f>VLOOKUP($A999,Events!$B:$I,5,FALSE)</f>
        <v>Linked Ley Lines</v>
      </c>
      <c r="AD999" t="str">
        <f>VLOOKUP($A999,Events!$B:$I,6,FALSE)</f>
        <v>Roiling Roots</v>
      </c>
      <c r="AE999" t="str">
        <f>VLOOKUP($A999,Events!$B:$I,7,FALSE)</f>
        <v>Bountiful Equinox</v>
      </c>
      <c r="AF999" t="str">
        <f>VLOOKUP($A999,Events!$B:$I,8,FALSE)</f>
        <v>Surge of Slaughter</v>
      </c>
    </row>
    <row r="1000" spans="1:32" ht="15" customHeight="1" x14ac:dyDescent="0.3">
      <c r="A1000" s="9" t="s">
        <v>25481</v>
      </c>
      <c r="B1000" t="s">
        <v>25450</v>
      </c>
      <c r="C1000" t="s">
        <v>24214</v>
      </c>
      <c r="D1000" s="60" t="s">
        <v>25488</v>
      </c>
      <c r="E1000" s="60" t="s">
        <v>121</v>
      </c>
      <c r="F1000" s="60" t="s">
        <v>24207</v>
      </c>
      <c r="G1000" s="2" t="s">
        <v>25489</v>
      </c>
      <c r="H1000" t="s">
        <v>368</v>
      </c>
      <c r="I1000" s="1">
        <v>1</v>
      </c>
      <c r="J1000" s="1">
        <v>0</v>
      </c>
      <c r="K1000" s="1">
        <v>0</v>
      </c>
      <c r="L1000" s="1">
        <v>1</v>
      </c>
      <c r="M1000" s="1">
        <v>1</v>
      </c>
      <c r="O1000" s="1">
        <f t="shared" si="135"/>
        <v>5</v>
      </c>
      <c r="P1000" s="1">
        <f t="shared" si="136"/>
        <v>3</v>
      </c>
      <c r="Q1000" s="1">
        <f t="shared" si="137"/>
        <v>0</v>
      </c>
      <c r="R1000" s="1">
        <f t="shared" si="138"/>
        <v>2</v>
      </c>
      <c r="S1000" s="1">
        <f t="shared" si="139"/>
        <v>0</v>
      </c>
      <c r="T1000" s="1">
        <f t="shared" si="140"/>
        <v>0</v>
      </c>
      <c r="U1000" s="1">
        <f t="shared" si="141"/>
        <v>0</v>
      </c>
      <c r="V1000" s="1">
        <f t="shared" si="142"/>
        <v>3</v>
      </c>
      <c r="W1000" s="19">
        <f>VLOOKUP(E1000,'Win Rate'!B:I,8,FALSE)</f>
        <v>0.60373443983402486</v>
      </c>
      <c r="X1000" s="20">
        <f>VLOOKUP(E1000,'Win Rate'!B:J,9,FALSE)</f>
        <v>73.143848695271856</v>
      </c>
      <c r="Y1000" s="18" cm="1">
        <f t="array" ref="Y1000">IFERROR(INDEX($Z$2:$Z999,SUMPRODUCT(MAX(ROW($D$2:$D999)*($D1000=$D$2:$D999))-1)),_xlfn.IFNA(IF(VLOOKUP(D1000,'4.2 Elo (Values)'!A:C,3,FALSE)&gt;0,VLOOKUP(Results!D1000,'4.2 Elo (Values)'!A:C,3,FALSE),400),400))</f>
        <v>400</v>
      </c>
      <c r="Z1000" s="18">
        <f>Y1000+(IFERROR(VLOOKUP(D1000,'4.2 Elo (Values)'!A:J,10,FALSE),40)*(V1000-(1/(10^(((AVERAGEIFS(Y:Y,A:A,A1000)+AVERAGEIFS(X:X,A:A,A1000))-(Y1000+X1000))/400)+1)*O1000)))</f>
        <v>405.51531340093607</v>
      </c>
      <c r="AA1000" s="18">
        <f t="shared" si="143"/>
        <v>5.5153134009360656</v>
      </c>
      <c r="AB1000" t="str">
        <f>VLOOKUP($A1000,Events!$B:$I,4,FALSE)</f>
        <v>Creeping Corruption</v>
      </c>
      <c r="AC1000" t="str">
        <f>VLOOKUP($A1000,Events!$B:$I,5,FALSE)</f>
        <v>Linked Ley Lines</v>
      </c>
      <c r="AD1000" t="str">
        <f>VLOOKUP($A1000,Events!$B:$I,6,FALSE)</f>
        <v>Roiling Roots</v>
      </c>
      <c r="AE1000" t="str">
        <f>VLOOKUP($A1000,Events!$B:$I,7,FALSE)</f>
        <v>Bountiful Equinox</v>
      </c>
      <c r="AF1000" t="str">
        <f>VLOOKUP($A1000,Events!$B:$I,8,FALSE)</f>
        <v>Surge of Slaughter</v>
      </c>
    </row>
    <row r="1001" spans="1:32" ht="15" customHeight="1" x14ac:dyDescent="0.3">
      <c r="A1001" s="9" t="s">
        <v>25481</v>
      </c>
      <c r="B1001" t="s">
        <v>25450</v>
      </c>
      <c r="C1001" t="s">
        <v>24214</v>
      </c>
      <c r="D1001" s="60" t="s">
        <v>10299</v>
      </c>
      <c r="E1001" s="60" t="s">
        <v>20</v>
      </c>
      <c r="F1001" s="60" t="s">
        <v>24211</v>
      </c>
      <c r="G1001" s="2" t="s">
        <v>25490</v>
      </c>
      <c r="H1001" t="s">
        <v>368</v>
      </c>
      <c r="I1001" s="1">
        <v>0</v>
      </c>
      <c r="J1001" s="1">
        <v>1</v>
      </c>
      <c r="K1001" s="1">
        <v>0</v>
      </c>
      <c r="L1001" s="1">
        <v>0</v>
      </c>
      <c r="M1001" s="1">
        <v>1</v>
      </c>
      <c r="O1001" s="1">
        <f t="shared" si="135"/>
        <v>5</v>
      </c>
      <c r="P1001" s="1">
        <f t="shared" si="136"/>
        <v>2</v>
      </c>
      <c r="Q1001" s="1">
        <f t="shared" si="137"/>
        <v>0</v>
      </c>
      <c r="R1001" s="1">
        <f t="shared" si="138"/>
        <v>3</v>
      </c>
      <c r="S1001" s="1">
        <f t="shared" si="139"/>
        <v>0</v>
      </c>
      <c r="T1001" s="1">
        <f t="shared" si="140"/>
        <v>0</v>
      </c>
      <c r="U1001" s="1">
        <f t="shared" si="141"/>
        <v>0</v>
      </c>
      <c r="V1001" s="1">
        <f t="shared" si="142"/>
        <v>2</v>
      </c>
      <c r="W1001" s="19">
        <f>VLOOKUP(E1001,'Win Rate'!B:I,8,FALSE)</f>
        <v>0.41608391608391609</v>
      </c>
      <c r="X1001" s="20">
        <f>VLOOKUP(E1001,'Win Rate'!B:J,9,FALSE)</f>
        <v>-58.867803902021024</v>
      </c>
      <c r="Y1001" s="18" cm="1">
        <f t="array" ref="Y1001">IFERROR(INDEX($Z$2:$Z1000,SUMPRODUCT(MAX(ROW($D$2:$D1000)*($D1001=$D$2:$D1000))-1)),_xlfn.IFNA(IF(VLOOKUP(D1001,'4.2 Elo (Values)'!A:C,3,FALSE)&gt;0,VLOOKUP(Results!D1001,'4.2 Elo (Values)'!A:C,3,FALSE),400),400))</f>
        <v>358.52209946246825</v>
      </c>
      <c r="Z1001" s="18">
        <f>Y1001+(IFERROR(VLOOKUP(D1001,'4.2 Elo (Values)'!A:J,10,FALSE),40)*(V1001-(1/(10^(((AVERAGEIFS(Y:Y,A:A,A1001)+AVERAGEIFS(X:X,A:A,A1001))-(Y1001+X1001))/400)+1)*O1001)))</f>
        <v>372.46705517715912</v>
      </c>
      <c r="AA1001" s="18">
        <f t="shared" si="143"/>
        <v>13.944955714690877</v>
      </c>
      <c r="AB1001" t="str">
        <f>VLOOKUP($A1001,Events!$B:$I,4,FALSE)</f>
        <v>Creeping Corruption</v>
      </c>
      <c r="AC1001" t="str">
        <f>VLOOKUP($A1001,Events!$B:$I,5,FALSE)</f>
        <v>Linked Ley Lines</v>
      </c>
      <c r="AD1001" t="str">
        <f>VLOOKUP($A1001,Events!$B:$I,6,FALSE)</f>
        <v>Roiling Roots</v>
      </c>
      <c r="AE1001" t="str">
        <f>VLOOKUP($A1001,Events!$B:$I,7,FALSE)</f>
        <v>Bountiful Equinox</v>
      </c>
      <c r="AF1001" t="str">
        <f>VLOOKUP($A1001,Events!$B:$I,8,FALSE)</f>
        <v>Surge of Slaughter</v>
      </c>
    </row>
    <row r="1002" spans="1:32" ht="15" customHeight="1" x14ac:dyDescent="0.3">
      <c r="A1002" s="9" t="s">
        <v>25481</v>
      </c>
      <c r="B1002" t="s">
        <v>25450</v>
      </c>
      <c r="C1002" t="s">
        <v>24214</v>
      </c>
      <c r="D1002" s="60" t="s">
        <v>25491</v>
      </c>
      <c r="E1002" s="60" t="s">
        <v>39</v>
      </c>
      <c r="F1002" s="60" t="s">
        <v>71</v>
      </c>
      <c r="G1002" s="2" t="s">
        <v>25492</v>
      </c>
      <c r="H1002" t="s">
        <v>368</v>
      </c>
      <c r="I1002" s="1">
        <v>0</v>
      </c>
      <c r="J1002" s="1">
        <v>0</v>
      </c>
      <c r="K1002" s="1">
        <v>1</v>
      </c>
      <c r="L1002" s="1">
        <v>1</v>
      </c>
      <c r="M1002" s="1">
        <v>0</v>
      </c>
      <c r="O1002" s="1">
        <f t="shared" si="135"/>
        <v>5</v>
      </c>
      <c r="P1002" s="1">
        <f t="shared" si="136"/>
        <v>2</v>
      </c>
      <c r="Q1002" s="1">
        <f t="shared" si="137"/>
        <v>0</v>
      </c>
      <c r="R1002" s="1">
        <f t="shared" si="138"/>
        <v>3</v>
      </c>
      <c r="S1002" s="1">
        <f t="shared" si="139"/>
        <v>0</v>
      </c>
      <c r="T1002" s="1">
        <f t="shared" si="140"/>
        <v>0</v>
      </c>
      <c r="U1002" s="1">
        <f t="shared" si="141"/>
        <v>0</v>
      </c>
      <c r="V1002" s="1">
        <f t="shared" si="142"/>
        <v>2</v>
      </c>
      <c r="W1002" s="19">
        <f>VLOOKUP(E1002,'Win Rate'!B:I,8,FALSE)</f>
        <v>0.42931034482758623</v>
      </c>
      <c r="X1002" s="20">
        <f>VLOOKUP(E1002,'Win Rate'!B:J,9,FALSE)</f>
        <v>-49.451458671992945</v>
      </c>
      <c r="Y1002" s="18" cm="1">
        <f t="array" ref="Y1002">IFERROR(INDEX($Z$2:$Z1001,SUMPRODUCT(MAX(ROW($D$2:$D1001)*($D1002=$D$2:$D1001))-1)),_xlfn.IFNA(IF(VLOOKUP(D1002,'4.2 Elo (Values)'!A:C,3,FALSE)&gt;0,VLOOKUP(Results!D1002,'4.2 Elo (Values)'!A:C,3,FALSE),400),400))</f>
        <v>400</v>
      </c>
      <c r="Z1002" s="18">
        <f>Y1002+(IFERROR(VLOOKUP(D1002,'4.2 Elo (Values)'!A:J,10,FALSE),40)*(V1002-(1/(10^(((AVERAGEIFS(Y:Y,A:A,A1002)+AVERAGEIFS(X:X,A:A,A1002))-(Y1002+X1002))/400)+1)*O1002)))</f>
        <v>400.40787152946831</v>
      </c>
      <c r="AA1002" s="18">
        <f t="shared" si="143"/>
        <v>0.40787152946830929</v>
      </c>
      <c r="AB1002" t="str">
        <f>VLOOKUP($A1002,Events!$B:$I,4,FALSE)</f>
        <v>Creeping Corruption</v>
      </c>
      <c r="AC1002" t="str">
        <f>VLOOKUP($A1002,Events!$B:$I,5,FALSE)</f>
        <v>Linked Ley Lines</v>
      </c>
      <c r="AD1002" t="str">
        <f>VLOOKUP($A1002,Events!$B:$I,6,FALSE)</f>
        <v>Roiling Roots</v>
      </c>
      <c r="AE1002" t="str">
        <f>VLOOKUP($A1002,Events!$B:$I,7,FALSE)</f>
        <v>Bountiful Equinox</v>
      </c>
      <c r="AF1002" t="str">
        <f>VLOOKUP($A1002,Events!$B:$I,8,FALSE)</f>
        <v>Surge of Slaughter</v>
      </c>
    </row>
    <row r="1003" spans="1:32" ht="15" customHeight="1" x14ac:dyDescent="0.3">
      <c r="A1003" s="9" t="s">
        <v>25481</v>
      </c>
      <c r="B1003" t="s">
        <v>25450</v>
      </c>
      <c r="C1003" t="s">
        <v>24214</v>
      </c>
      <c r="D1003" t="s">
        <v>16142</v>
      </c>
      <c r="E1003" t="s">
        <v>138</v>
      </c>
      <c r="F1003" t="s">
        <v>159</v>
      </c>
      <c r="G1003" s="2" t="s">
        <v>25493</v>
      </c>
      <c r="H1003" t="s">
        <v>368</v>
      </c>
      <c r="I1003" s="1">
        <v>0</v>
      </c>
      <c r="J1003" s="1">
        <v>1</v>
      </c>
      <c r="K1003" s="1">
        <v>0</v>
      </c>
      <c r="L1003" s="1">
        <v>0</v>
      </c>
      <c r="M1003" s="1">
        <v>1</v>
      </c>
      <c r="O1003" s="1">
        <f t="shared" si="135"/>
        <v>5</v>
      </c>
      <c r="P1003" s="1">
        <f t="shared" si="136"/>
        <v>2</v>
      </c>
      <c r="Q1003" s="1">
        <f t="shared" si="137"/>
        <v>0</v>
      </c>
      <c r="R1003" s="1">
        <f t="shared" si="138"/>
        <v>3</v>
      </c>
      <c r="S1003" s="1">
        <f t="shared" si="139"/>
        <v>0</v>
      </c>
      <c r="T1003" s="1">
        <f t="shared" si="140"/>
        <v>0</v>
      </c>
      <c r="U1003" s="1">
        <f t="shared" si="141"/>
        <v>0</v>
      </c>
      <c r="V1003" s="1">
        <f t="shared" si="142"/>
        <v>2</v>
      </c>
      <c r="W1003" s="19">
        <f>VLOOKUP(E1003,'Win Rate'!B:I,8,FALSE)</f>
        <v>0.48863636363636365</v>
      </c>
      <c r="X1003" s="20">
        <f>VLOOKUP(E1003,'Win Rate'!B:J,9,FALSE)</f>
        <v>-7.8976232783028522</v>
      </c>
      <c r="Y1003" s="18" cm="1">
        <f t="array" ref="Y1003">IFERROR(INDEX($Z$2:$Z1002,SUMPRODUCT(MAX(ROW($D$2:$D1002)*($D1003=$D$2:$D1002))-1)),_xlfn.IFNA(IF(VLOOKUP(D1003,'4.2 Elo (Values)'!A:C,3,FALSE)&gt;0,VLOOKUP(Results!D1003,'4.2 Elo (Values)'!A:C,3,FALSE),400),400))</f>
        <v>380.17376690397521</v>
      </c>
      <c r="Z1003" s="18">
        <f>Y1003+(IFERROR(VLOOKUP(D1003,'4.2 Elo (Values)'!A:J,10,FALSE),40)*(V1003-(1/(10^(((AVERAGEIFS(Y:Y,A:A,A1003)+AVERAGEIFS(X:X,A:A,A1003))-(Y1003+X1003))/400)+1)*O1003)))</f>
        <v>374.51891296865386</v>
      </c>
      <c r="AA1003" s="18">
        <f t="shared" si="143"/>
        <v>-5.6548539353213414</v>
      </c>
      <c r="AB1003" t="str">
        <f>VLOOKUP($A1003,Events!$B:$I,4,FALSE)</f>
        <v>Creeping Corruption</v>
      </c>
      <c r="AC1003" t="str">
        <f>VLOOKUP($A1003,Events!$B:$I,5,FALSE)</f>
        <v>Linked Ley Lines</v>
      </c>
      <c r="AD1003" t="str">
        <f>VLOOKUP($A1003,Events!$B:$I,6,FALSE)</f>
        <v>Roiling Roots</v>
      </c>
      <c r="AE1003" t="str">
        <f>VLOOKUP($A1003,Events!$B:$I,7,FALSE)</f>
        <v>Bountiful Equinox</v>
      </c>
      <c r="AF1003" t="str">
        <f>VLOOKUP($A1003,Events!$B:$I,8,FALSE)</f>
        <v>Surge of Slaughter</v>
      </c>
    </row>
    <row r="1004" spans="1:32" ht="15" customHeight="1" x14ac:dyDescent="0.3">
      <c r="A1004" t="s">
        <v>25481</v>
      </c>
      <c r="B1004" t="s">
        <v>25450</v>
      </c>
      <c r="C1004" t="s">
        <v>24214</v>
      </c>
      <c r="D1004" t="s">
        <v>18980</v>
      </c>
      <c r="E1004" t="s">
        <v>98</v>
      </c>
      <c r="F1004" t="s">
        <v>25494</v>
      </c>
      <c r="G1004" s="2" t="s">
        <v>25495</v>
      </c>
      <c r="H1004" t="s">
        <v>368</v>
      </c>
      <c r="I1004" s="1">
        <v>0</v>
      </c>
      <c r="J1004" s="1">
        <v>0</v>
      </c>
      <c r="K1004" s="1">
        <v>1</v>
      </c>
      <c r="L1004" s="1">
        <v>1</v>
      </c>
      <c r="M1004" s="1">
        <v>0</v>
      </c>
      <c r="O1004" s="1">
        <f t="shared" si="135"/>
        <v>5</v>
      </c>
      <c r="P1004" s="1">
        <f t="shared" si="136"/>
        <v>2</v>
      </c>
      <c r="Q1004" s="1">
        <f t="shared" si="137"/>
        <v>0</v>
      </c>
      <c r="R1004" s="1">
        <f t="shared" si="138"/>
        <v>3</v>
      </c>
      <c r="S1004" s="1">
        <f t="shared" si="139"/>
        <v>0</v>
      </c>
      <c r="T1004" s="1">
        <f t="shared" si="140"/>
        <v>0</v>
      </c>
      <c r="U1004" s="1">
        <f t="shared" si="141"/>
        <v>0</v>
      </c>
      <c r="V1004" s="1">
        <f t="shared" si="142"/>
        <v>2</v>
      </c>
      <c r="W1004" s="19">
        <f>VLOOKUP(E1004,'Win Rate'!B:I,8,FALSE)</f>
        <v>0.53611111111111109</v>
      </c>
      <c r="X1004" s="20">
        <f>VLOOKUP(E1004,'Win Rate'!B:J,9,FALSE)</f>
        <v>25.136335144076178</v>
      </c>
      <c r="Y1004" s="18" cm="1">
        <f t="array" ref="Y1004">IFERROR(INDEX($Z$2:$Z1003,SUMPRODUCT(MAX(ROW($D$2:$D1003)*($D1004=$D$2:$D1003))-1)),_xlfn.IFNA(IF(VLOOKUP(D1004,'4.2 Elo (Values)'!A:C,3,FALSE)&gt;0,VLOOKUP(Results!D1004,'4.2 Elo (Values)'!A:C,3,FALSE),400),400))</f>
        <v>369.53653112981402</v>
      </c>
      <c r="Z1004" s="18">
        <f>Y1004+(IFERROR(VLOOKUP(D1004,'4.2 Elo (Values)'!A:J,10,FALSE),40)*(V1004-(1/(10^(((AVERAGEIFS(Y:Y,A:A,A1004)+AVERAGEIFS(X:X,A:A,A1004))-(Y1004+X1004))/400)+1)*O1004)))</f>
        <v>357.51800156825192</v>
      </c>
      <c r="AA1004" s="18">
        <f t="shared" si="143"/>
        <v>-12.018529561562104</v>
      </c>
      <c r="AB1004" t="str">
        <f>VLOOKUP($A1004,Events!$B:$I,4,FALSE)</f>
        <v>Creeping Corruption</v>
      </c>
      <c r="AC1004" t="str">
        <f>VLOOKUP($A1004,Events!$B:$I,5,FALSE)</f>
        <v>Linked Ley Lines</v>
      </c>
      <c r="AD1004" t="str">
        <f>VLOOKUP($A1004,Events!$B:$I,6,FALSE)</f>
        <v>Roiling Roots</v>
      </c>
      <c r="AE1004" t="str">
        <f>VLOOKUP($A1004,Events!$B:$I,7,FALSE)</f>
        <v>Bountiful Equinox</v>
      </c>
      <c r="AF1004" t="str">
        <f>VLOOKUP($A1004,Events!$B:$I,8,FALSE)</f>
        <v>Surge of Slaughter</v>
      </c>
    </row>
    <row r="1005" spans="1:32" ht="15" customHeight="1" x14ac:dyDescent="0.3">
      <c r="A1005" t="s">
        <v>25481</v>
      </c>
      <c r="B1005" t="s">
        <v>25450</v>
      </c>
      <c r="C1005" t="s">
        <v>24214</v>
      </c>
      <c r="D1005" t="s">
        <v>20557</v>
      </c>
      <c r="E1005" t="s">
        <v>24208</v>
      </c>
      <c r="F1005" t="s">
        <v>235</v>
      </c>
      <c r="G1005" s="2" t="s">
        <v>25496</v>
      </c>
      <c r="H1005" t="s">
        <v>368</v>
      </c>
      <c r="I1005" s="1">
        <v>0</v>
      </c>
      <c r="J1005" s="1">
        <v>0</v>
      </c>
      <c r="K1005" s="1">
        <v>0</v>
      </c>
      <c r="L1005" s="1">
        <v>1</v>
      </c>
      <c r="M1005" s="1">
        <v>0</v>
      </c>
      <c r="O1005" s="1">
        <f t="shared" si="135"/>
        <v>5</v>
      </c>
      <c r="P1005" s="1">
        <f t="shared" si="136"/>
        <v>1</v>
      </c>
      <c r="Q1005" s="1">
        <f t="shared" si="137"/>
        <v>0</v>
      </c>
      <c r="R1005" s="1">
        <f t="shared" si="138"/>
        <v>4</v>
      </c>
      <c r="S1005" s="1">
        <f t="shared" si="139"/>
        <v>0</v>
      </c>
      <c r="T1005" s="1">
        <f t="shared" si="140"/>
        <v>0</v>
      </c>
      <c r="U1005" s="1">
        <f t="shared" si="141"/>
        <v>0</v>
      </c>
      <c r="V1005" s="1">
        <f t="shared" si="142"/>
        <v>1</v>
      </c>
      <c r="W1005" s="19">
        <f>VLOOKUP(E1005,'Win Rate'!B:I,8,FALSE)</f>
        <v>0.46802325581395349</v>
      </c>
      <c r="X1005" s="20">
        <f>VLOOKUP(E1005,'Win Rate'!B:J,9,FALSE)</f>
        <v>-22.250085479431931</v>
      </c>
      <c r="Y1005" s="18" cm="1">
        <f t="array" ref="Y1005">IFERROR(INDEX($Z$2:$Z1004,SUMPRODUCT(MAX(ROW($D$2:$D1004)*($D1005=$D$2:$D1004))-1)),_xlfn.IFNA(IF(VLOOKUP(D1005,'4.2 Elo (Values)'!A:C,3,FALSE)&gt;0,VLOOKUP(Results!D1005,'4.2 Elo (Values)'!A:C,3,FALSE),400),400))</f>
        <v>358.76765159105042</v>
      </c>
      <c r="Z1005" s="18">
        <f>Y1005+(IFERROR(VLOOKUP(D1005,'4.2 Elo (Values)'!A:J,10,FALSE),40)*(V1005-(1/(10^(((AVERAGEIFS(Y:Y,A:A,A1005)+AVERAGEIFS(X:X,A:A,A1005))-(Y1005+X1005))/400)+1)*O1005)))</f>
        <v>323.01206434152471</v>
      </c>
      <c r="AA1005" s="18">
        <f t="shared" si="143"/>
        <v>-35.755587249525718</v>
      </c>
      <c r="AB1005" t="str">
        <f>VLOOKUP($A1005,Events!$B:$I,4,FALSE)</f>
        <v>Creeping Corruption</v>
      </c>
      <c r="AC1005" t="str">
        <f>VLOOKUP($A1005,Events!$B:$I,5,FALSE)</f>
        <v>Linked Ley Lines</v>
      </c>
      <c r="AD1005" t="str">
        <f>VLOOKUP($A1005,Events!$B:$I,6,FALSE)</f>
        <v>Roiling Roots</v>
      </c>
      <c r="AE1005" t="str">
        <f>VLOOKUP($A1005,Events!$B:$I,7,FALSE)</f>
        <v>Bountiful Equinox</v>
      </c>
      <c r="AF1005" t="str">
        <f>VLOOKUP($A1005,Events!$B:$I,8,FALSE)</f>
        <v>Surge of Slaughter</v>
      </c>
    </row>
    <row r="1006" spans="1:32" ht="15" customHeight="1" x14ac:dyDescent="0.3">
      <c r="A1006" t="s">
        <v>25481</v>
      </c>
      <c r="B1006" t="s">
        <v>25450</v>
      </c>
      <c r="C1006" t="s">
        <v>24214</v>
      </c>
      <c r="D1006" t="s">
        <v>10471</v>
      </c>
      <c r="E1006" t="s">
        <v>95</v>
      </c>
      <c r="F1006" t="s">
        <v>24216</v>
      </c>
      <c r="G1006" s="2" t="s">
        <v>25497</v>
      </c>
      <c r="H1006" t="s">
        <v>368</v>
      </c>
      <c r="I1006" s="1">
        <v>1</v>
      </c>
      <c r="J1006" s="1">
        <v>1</v>
      </c>
      <c r="K1006" s="1">
        <v>0</v>
      </c>
      <c r="L1006" s="1">
        <v>0</v>
      </c>
      <c r="M1006" s="1">
        <v>0</v>
      </c>
      <c r="O1006" s="1">
        <f t="shared" si="135"/>
        <v>5</v>
      </c>
      <c r="P1006" s="1">
        <f t="shared" si="136"/>
        <v>2</v>
      </c>
      <c r="Q1006" s="1">
        <f t="shared" si="137"/>
        <v>0</v>
      </c>
      <c r="R1006" s="1">
        <f t="shared" si="138"/>
        <v>3</v>
      </c>
      <c r="S1006" s="1">
        <f t="shared" si="139"/>
        <v>0</v>
      </c>
      <c r="T1006" s="1">
        <f t="shared" si="140"/>
        <v>0</v>
      </c>
      <c r="U1006" s="1">
        <f t="shared" si="141"/>
        <v>0</v>
      </c>
      <c r="V1006" s="1">
        <f t="shared" si="142"/>
        <v>2</v>
      </c>
      <c r="W1006" s="19">
        <f>VLOOKUP(E1006,'Win Rate'!B:I,8,FALSE)</f>
        <v>0.5084269662921348</v>
      </c>
      <c r="X1006" s="20">
        <f>VLOOKUP(E1006,'Win Rate'!B:J,9,FALSE)</f>
        <v>5.8562104731559854</v>
      </c>
      <c r="Y1006" s="18" cm="1">
        <f t="array" ref="Y1006">IFERROR(INDEX($Z$2:$Z1005,SUMPRODUCT(MAX(ROW($D$2:$D1005)*($D1006=$D$2:$D1005))-1)),_xlfn.IFNA(IF(VLOOKUP(D1006,'4.2 Elo (Values)'!A:C,3,FALSE)&gt;0,VLOOKUP(Results!D1006,'4.2 Elo (Values)'!A:C,3,FALSE),400),400))</f>
        <v>407.81840437948932</v>
      </c>
      <c r="Z1006" s="18">
        <f>Y1006+(IFERROR(VLOOKUP(D1006,'4.2 Elo (Values)'!A:J,10,FALSE),40)*(V1006-(1/(10^(((AVERAGEIFS(Y:Y,A:A,A1006)+AVERAGEIFS(X:X,A:A,A1006))-(Y1006+X1006))/400)+1)*O1006)))</f>
        <v>399.08280524966096</v>
      </c>
      <c r="AA1006" s="18">
        <f t="shared" si="143"/>
        <v>-8.7355991298283584</v>
      </c>
      <c r="AB1006" t="str">
        <f>VLOOKUP($A1006,Events!$B:$I,4,FALSE)</f>
        <v>Creeping Corruption</v>
      </c>
      <c r="AC1006" t="str">
        <f>VLOOKUP($A1006,Events!$B:$I,5,FALSE)</f>
        <v>Linked Ley Lines</v>
      </c>
      <c r="AD1006" t="str">
        <f>VLOOKUP($A1006,Events!$B:$I,6,FALSE)</f>
        <v>Roiling Roots</v>
      </c>
      <c r="AE1006" t="str">
        <f>VLOOKUP($A1006,Events!$B:$I,7,FALSE)</f>
        <v>Bountiful Equinox</v>
      </c>
      <c r="AF1006" t="str">
        <f>VLOOKUP($A1006,Events!$B:$I,8,FALSE)</f>
        <v>Surge of Slaughter</v>
      </c>
    </row>
    <row r="1007" spans="1:32" ht="15" customHeight="1" x14ac:dyDescent="0.3">
      <c r="A1007" t="s">
        <v>25481</v>
      </c>
      <c r="B1007" t="s">
        <v>25450</v>
      </c>
      <c r="C1007" t="s">
        <v>24214</v>
      </c>
      <c r="D1007" t="s">
        <v>22535</v>
      </c>
      <c r="E1007" t="s">
        <v>73</v>
      </c>
      <c r="F1007" t="s">
        <v>24191</v>
      </c>
      <c r="G1007" s="2" t="s">
        <v>25498</v>
      </c>
      <c r="H1007" t="s">
        <v>368</v>
      </c>
      <c r="I1007" s="1">
        <v>1</v>
      </c>
      <c r="J1007" s="1">
        <v>0</v>
      </c>
      <c r="K1007" s="1">
        <v>0</v>
      </c>
      <c r="L1007" s="1">
        <v>0</v>
      </c>
      <c r="M1007" s="1">
        <v>0</v>
      </c>
      <c r="O1007" s="1">
        <f t="shared" si="135"/>
        <v>5</v>
      </c>
      <c r="P1007" s="1">
        <f t="shared" si="136"/>
        <v>1</v>
      </c>
      <c r="Q1007" s="1">
        <f t="shared" si="137"/>
        <v>0</v>
      </c>
      <c r="R1007" s="1">
        <f t="shared" si="138"/>
        <v>4</v>
      </c>
      <c r="S1007" s="1">
        <f t="shared" si="139"/>
        <v>0</v>
      </c>
      <c r="T1007" s="1">
        <f t="shared" si="140"/>
        <v>0</v>
      </c>
      <c r="U1007" s="1">
        <f t="shared" si="141"/>
        <v>0</v>
      </c>
      <c r="V1007" s="1">
        <f t="shared" si="142"/>
        <v>1</v>
      </c>
      <c r="W1007" s="19">
        <f>VLOOKUP(E1007,'Win Rate'!B:I,8,FALSE)</f>
        <v>0.63010204081632648</v>
      </c>
      <c r="X1007" s="20">
        <f>VLOOKUP(E1007,'Win Rate'!B:J,9,FALSE)</f>
        <v>92.531580409876298</v>
      </c>
      <c r="Y1007" s="18" cm="1">
        <f t="array" ref="Y1007">IFERROR(INDEX($Z$2:$Z1006,SUMPRODUCT(MAX(ROW($D$2:$D1006)*($D1007=$D$2:$D1006))-1)),_xlfn.IFNA(IF(VLOOKUP(D1007,'4.2 Elo (Values)'!A:C,3,FALSE)&gt;0,VLOOKUP(Results!D1007,'4.2 Elo (Values)'!A:C,3,FALSE),400),400))</f>
        <v>319.17292536218679</v>
      </c>
      <c r="Z1007" s="18">
        <f>Y1007+(IFERROR(VLOOKUP(D1007,'4.2 Elo (Values)'!A:J,10,FALSE),40)*(V1007-(1/(10^(((AVERAGEIFS(Y:Y,A:A,A1007)+AVERAGEIFS(X:X,A:A,A1007))-(Y1007+X1007))/400)+1)*O1007)))</f>
        <v>262.26832014409581</v>
      </c>
      <c r="AA1007" s="18">
        <f t="shared" si="143"/>
        <v>-56.904605218090978</v>
      </c>
      <c r="AB1007" t="str">
        <f>VLOOKUP($A1007,Events!$B:$I,4,FALSE)</f>
        <v>Creeping Corruption</v>
      </c>
      <c r="AC1007" t="str">
        <f>VLOOKUP($A1007,Events!$B:$I,5,FALSE)</f>
        <v>Linked Ley Lines</v>
      </c>
      <c r="AD1007" t="str">
        <f>VLOOKUP($A1007,Events!$B:$I,6,FALSE)</f>
        <v>Roiling Roots</v>
      </c>
      <c r="AE1007" t="str">
        <f>VLOOKUP($A1007,Events!$B:$I,7,FALSE)</f>
        <v>Bountiful Equinox</v>
      </c>
      <c r="AF1007" t="str">
        <f>VLOOKUP($A1007,Events!$B:$I,8,FALSE)</f>
        <v>Surge of Slaughter</v>
      </c>
    </row>
    <row r="1008" spans="1:32" ht="15" customHeight="1" x14ac:dyDescent="0.3">
      <c r="A1008" t="s">
        <v>25481</v>
      </c>
      <c r="B1008" t="s">
        <v>25450</v>
      </c>
      <c r="C1008" t="s">
        <v>24214</v>
      </c>
      <c r="D1008" t="s">
        <v>7256</v>
      </c>
      <c r="E1008" t="s">
        <v>479</v>
      </c>
      <c r="F1008" t="s">
        <v>129</v>
      </c>
      <c r="G1008" s="2"/>
      <c r="H1008" t="s">
        <v>368</v>
      </c>
      <c r="I1008" s="1">
        <v>0</v>
      </c>
      <c r="J1008" s="1">
        <v>0</v>
      </c>
      <c r="K1008" s="1">
        <v>0</v>
      </c>
      <c r="L1008" s="1">
        <v>0</v>
      </c>
      <c r="M1008" s="1">
        <v>0</v>
      </c>
      <c r="O1008" s="1">
        <f t="shared" si="135"/>
        <v>5</v>
      </c>
      <c r="P1008" s="1">
        <f t="shared" si="136"/>
        <v>0</v>
      </c>
      <c r="Q1008" s="1">
        <f t="shared" si="137"/>
        <v>0</v>
      </c>
      <c r="R1008" s="1">
        <f t="shared" si="138"/>
        <v>5</v>
      </c>
      <c r="S1008" s="1">
        <f t="shared" si="139"/>
        <v>0</v>
      </c>
      <c r="T1008" s="1">
        <f t="shared" si="140"/>
        <v>0</v>
      </c>
      <c r="U1008" s="1">
        <f t="shared" si="141"/>
        <v>0</v>
      </c>
      <c r="V1008" s="1">
        <f t="shared" si="142"/>
        <v>0</v>
      </c>
      <c r="W1008" s="19">
        <f>VLOOKUP(E1008,'Win Rate'!B:I,8,FALSE)</f>
        <v>0.5723140495867769</v>
      </c>
      <c r="X1008" s="20">
        <f>VLOOKUP(E1008,'Win Rate'!B:J,9,FALSE)</f>
        <v>50.603769443012347</v>
      </c>
      <c r="Y1008" s="18" cm="1">
        <f t="array" ref="Y1008">IFERROR(INDEX($Z$2:$Z1007,SUMPRODUCT(MAX(ROW($D$2:$D1007)*($D1008=$D$2:$D1007))-1)),_xlfn.IFNA(IF(VLOOKUP(D1008,'4.2 Elo (Values)'!A:C,3,FALSE)&gt;0,VLOOKUP(Results!D1008,'4.2 Elo (Values)'!A:C,3,FALSE),400),400))</f>
        <v>409.99348117687668</v>
      </c>
      <c r="Z1008" s="18">
        <f>Y1008+(IFERROR(VLOOKUP(D1008,'4.2 Elo (Values)'!A:J,10,FALSE),40)*(V1008-(1/(10^(((AVERAGEIFS(Y:Y,A:A,A1008)+AVERAGEIFS(X:X,A:A,A1008))-(Y1008+X1008))/400)+1)*O1008)))</f>
        <v>299.0612684364574</v>
      </c>
      <c r="AA1008" s="18">
        <f t="shared" si="143"/>
        <v>-110.93221274041929</v>
      </c>
      <c r="AB1008" t="str">
        <f>VLOOKUP($A1008,Events!$B:$I,4,FALSE)</f>
        <v>Creeping Corruption</v>
      </c>
      <c r="AC1008" t="str">
        <f>VLOOKUP($A1008,Events!$B:$I,5,FALSE)</f>
        <v>Linked Ley Lines</v>
      </c>
      <c r="AD1008" t="str">
        <f>VLOOKUP($A1008,Events!$B:$I,6,FALSE)</f>
        <v>Roiling Roots</v>
      </c>
      <c r="AE1008" t="str">
        <f>VLOOKUP($A1008,Events!$B:$I,7,FALSE)</f>
        <v>Bountiful Equinox</v>
      </c>
      <c r="AF1008" t="str">
        <f>VLOOKUP($A1008,Events!$B:$I,8,FALSE)</f>
        <v>Surge of Slaughter</v>
      </c>
    </row>
    <row r="1009" spans="1:32" ht="15" customHeight="1" x14ac:dyDescent="0.3">
      <c r="A1009" t="s">
        <v>25499</v>
      </c>
      <c r="B1009" t="s">
        <v>25450</v>
      </c>
      <c r="C1009" t="s">
        <v>25500</v>
      </c>
      <c r="D1009" t="s">
        <v>25501</v>
      </c>
      <c r="E1009" t="s">
        <v>73</v>
      </c>
      <c r="F1009" t="s">
        <v>24191</v>
      </c>
      <c r="G1009" s="2" t="s">
        <v>25502</v>
      </c>
      <c r="H1009" t="s">
        <v>25</v>
      </c>
      <c r="I1009" s="1">
        <v>1</v>
      </c>
      <c r="J1009" s="1">
        <v>1</v>
      </c>
      <c r="K1009" s="1">
        <v>1</v>
      </c>
      <c r="L1009" s="1">
        <v>1</v>
      </c>
      <c r="M1009" s="1">
        <v>1</v>
      </c>
      <c r="O1009" s="1">
        <f t="shared" si="135"/>
        <v>5</v>
      </c>
      <c r="P1009" s="1">
        <f t="shared" si="136"/>
        <v>5</v>
      </c>
      <c r="Q1009" s="1">
        <f t="shared" si="137"/>
        <v>0</v>
      </c>
      <c r="R1009" s="1">
        <f t="shared" si="138"/>
        <v>0</v>
      </c>
      <c r="S1009" s="1">
        <f t="shared" si="139"/>
        <v>1</v>
      </c>
      <c r="T1009" s="1">
        <f t="shared" si="140"/>
        <v>1</v>
      </c>
      <c r="U1009" s="1">
        <f t="shared" si="141"/>
        <v>1</v>
      </c>
      <c r="V1009" s="1">
        <f t="shared" si="142"/>
        <v>5</v>
      </c>
      <c r="W1009" s="19">
        <f>VLOOKUP(E1009,'Win Rate'!B:I,8,FALSE)</f>
        <v>0.63010204081632648</v>
      </c>
      <c r="X1009" s="20">
        <f>VLOOKUP(E1009,'Win Rate'!B:J,9,FALSE)</f>
        <v>92.531580409876298</v>
      </c>
      <c r="Y1009" s="18" cm="1">
        <f t="array" ref="Y1009">IFERROR(INDEX($Z$2:$Z1008,SUMPRODUCT(MAX(ROW($D$2:$D1008)*($D1009=$D$2:$D1008))-1)),_xlfn.IFNA(IF(VLOOKUP(D1009,'4.2 Elo (Values)'!A:C,3,FALSE)&gt;0,VLOOKUP(Results!D1009,'4.2 Elo (Values)'!A:C,3,FALSE),400),400))</f>
        <v>400</v>
      </c>
      <c r="Z1009" s="18">
        <f>Y1009+(IFERROR(VLOOKUP(D1009,'4.2 Elo (Values)'!A:J,10,FALSE),40)*(V1009-(1/(10^(((AVERAGEIFS(Y:Y,A:A,A1009)+AVERAGEIFS(X:X,A:A,A1009))-(Y1009+X1009))/400)+1)*O1009)))</f>
        <v>482.17631738155728</v>
      </c>
      <c r="AA1009" s="18">
        <f t="shared" si="143"/>
        <v>82.176317381557283</v>
      </c>
      <c r="AB1009" t="str">
        <f>VLOOKUP($A1009,Events!$B:$I,4,FALSE)</f>
        <v>Noxious Nexus</v>
      </c>
      <c r="AC1009" t="str">
        <f>VLOOKUP($A1009,Events!$B:$I,5,FALSE)</f>
        <v>The Liferoots</v>
      </c>
      <c r="AD1009" t="str">
        <f>VLOOKUP($A1009,Events!$B:$I,6,FALSE)</f>
        <v>Cycling Shifts</v>
      </c>
      <c r="AE1009" t="str">
        <f>VLOOKUP($A1009,Events!$B:$I,7,FALSE)</f>
        <v>Surge of Slaughter</v>
      </c>
      <c r="AF1009" t="str">
        <f>VLOOKUP($A1009,Events!$B:$I,8,FALSE)</f>
        <v>Creeping Corruption</v>
      </c>
    </row>
    <row r="1010" spans="1:32" ht="15" customHeight="1" x14ac:dyDescent="0.3">
      <c r="A1010" t="s">
        <v>25499</v>
      </c>
      <c r="B1010" t="s">
        <v>25450</v>
      </c>
      <c r="C1010" t="s">
        <v>25500</v>
      </c>
      <c r="D1010" t="s">
        <v>3461</v>
      </c>
      <c r="E1010" t="s">
        <v>95</v>
      </c>
      <c r="F1010" t="s">
        <v>304</v>
      </c>
      <c r="G1010" s="2" t="s">
        <v>25503</v>
      </c>
      <c r="H1010" t="s">
        <v>25</v>
      </c>
      <c r="I1010" s="1">
        <v>1</v>
      </c>
      <c r="J1010" s="1">
        <v>1</v>
      </c>
      <c r="K1010" s="1">
        <v>1</v>
      </c>
      <c r="L1010" s="1">
        <v>0</v>
      </c>
      <c r="M1010" s="1">
        <v>1</v>
      </c>
      <c r="O1010" s="1">
        <f t="shared" si="135"/>
        <v>5</v>
      </c>
      <c r="P1010" s="1">
        <f t="shared" si="136"/>
        <v>4</v>
      </c>
      <c r="Q1010" s="1">
        <f t="shared" si="137"/>
        <v>0</v>
      </c>
      <c r="R1010" s="1">
        <f t="shared" si="138"/>
        <v>1</v>
      </c>
      <c r="S1010" s="1">
        <f t="shared" si="139"/>
        <v>1</v>
      </c>
      <c r="T1010" s="1">
        <f t="shared" si="140"/>
        <v>0</v>
      </c>
      <c r="U1010" s="1">
        <f t="shared" si="141"/>
        <v>0</v>
      </c>
      <c r="V1010" s="1">
        <f t="shared" si="142"/>
        <v>4</v>
      </c>
      <c r="W1010" s="19">
        <f>VLOOKUP(E1010,'Win Rate'!B:I,8,FALSE)</f>
        <v>0.5084269662921348</v>
      </c>
      <c r="X1010" s="20">
        <f>VLOOKUP(E1010,'Win Rate'!B:J,9,FALSE)</f>
        <v>5.8562104731559854</v>
      </c>
      <c r="Y1010" s="18" cm="1">
        <f t="array" ref="Y1010">IFERROR(INDEX($Z$2:$Z1009,SUMPRODUCT(MAX(ROW($D$2:$D1009)*($D1010=$D$2:$D1009))-1)),_xlfn.IFNA(IF(VLOOKUP(D1010,'4.2 Elo (Values)'!A:C,3,FALSE)&gt;0,VLOOKUP(Results!D1010,'4.2 Elo (Values)'!A:C,3,FALSE),400),400))</f>
        <v>431.54395474010295</v>
      </c>
      <c r="Z1010" s="18">
        <f>Y1010+(IFERROR(VLOOKUP(D1010,'4.2 Elo (Values)'!A:J,10,FALSE),40)*(V1010-(1/(10^(((AVERAGEIFS(Y:Y,A:A,A1010)+AVERAGEIFS(X:X,A:A,A1010))-(Y1010+X1010))/400)+1)*O1010)))</f>
        <v>489.39627483390757</v>
      </c>
      <c r="AA1010" s="18">
        <f t="shared" si="143"/>
        <v>57.852320093804622</v>
      </c>
      <c r="AB1010" t="str">
        <f>VLOOKUP($A1010,Events!$B:$I,4,FALSE)</f>
        <v>Noxious Nexus</v>
      </c>
      <c r="AC1010" t="str">
        <f>VLOOKUP($A1010,Events!$B:$I,5,FALSE)</f>
        <v>The Liferoots</v>
      </c>
      <c r="AD1010" t="str">
        <f>VLOOKUP($A1010,Events!$B:$I,6,FALSE)</f>
        <v>Cycling Shifts</v>
      </c>
      <c r="AE1010" t="str">
        <f>VLOOKUP($A1010,Events!$B:$I,7,FALSE)</f>
        <v>Surge of Slaughter</v>
      </c>
      <c r="AF1010" t="str">
        <f>VLOOKUP($A1010,Events!$B:$I,8,FALSE)</f>
        <v>Creeping Corruption</v>
      </c>
    </row>
    <row r="1011" spans="1:32" ht="15" customHeight="1" x14ac:dyDescent="0.3">
      <c r="A1011" t="s">
        <v>25499</v>
      </c>
      <c r="B1011" t="s">
        <v>25450</v>
      </c>
      <c r="C1011" t="s">
        <v>25500</v>
      </c>
      <c r="D1011" t="s">
        <v>587</v>
      </c>
      <c r="E1011" t="s">
        <v>83</v>
      </c>
      <c r="F1011" t="s">
        <v>219</v>
      </c>
      <c r="G1011" s="2" t="s">
        <v>25504</v>
      </c>
      <c r="H1011" t="s">
        <v>25</v>
      </c>
      <c r="I1011" s="1">
        <v>1</v>
      </c>
      <c r="J1011" s="1">
        <v>0</v>
      </c>
      <c r="K1011" s="1">
        <v>1</v>
      </c>
      <c r="L1011" s="1">
        <v>1</v>
      </c>
      <c r="M1011" s="1">
        <v>1</v>
      </c>
      <c r="O1011" s="1">
        <f t="shared" si="135"/>
        <v>5</v>
      </c>
      <c r="P1011" s="1">
        <f t="shared" si="136"/>
        <v>4</v>
      </c>
      <c r="Q1011" s="1">
        <f t="shared" si="137"/>
        <v>0</v>
      </c>
      <c r="R1011" s="1">
        <f t="shared" si="138"/>
        <v>1</v>
      </c>
      <c r="S1011" s="1">
        <f t="shared" si="139"/>
        <v>0</v>
      </c>
      <c r="T1011" s="1">
        <f t="shared" si="140"/>
        <v>0</v>
      </c>
      <c r="U1011" s="1">
        <f t="shared" si="141"/>
        <v>0</v>
      </c>
      <c r="V1011" s="1">
        <f t="shared" si="142"/>
        <v>4</v>
      </c>
      <c r="W1011" s="19">
        <f>VLOOKUP(E1011,'Win Rate'!B:I,8,FALSE)</f>
        <v>0.56644518272425248</v>
      </c>
      <c r="X1011" s="20">
        <f>VLOOKUP(E1011,'Win Rate'!B:J,9,FALSE)</f>
        <v>46.445548661686693</v>
      </c>
      <c r="Y1011" s="18" cm="1">
        <f t="array" ref="Y1011">IFERROR(INDEX($Z$2:$Z1010,SUMPRODUCT(MAX(ROW($D$2:$D1010)*($D1011=$D$2:$D1010))-1)),_xlfn.IFNA(IF(VLOOKUP(D1011,'4.2 Elo (Values)'!A:C,3,FALSE)&gt;0,VLOOKUP(Results!D1011,'4.2 Elo (Values)'!A:C,3,FALSE),400),400))</f>
        <v>658.42480860443777</v>
      </c>
      <c r="Z1011" s="18">
        <f>Y1011+(IFERROR(VLOOKUP(D1011,'4.2 Elo (Values)'!A:J,10,FALSE),40)*(V1011-(1/(10^(((AVERAGEIFS(Y:Y,A:A,A1011)+AVERAGEIFS(X:X,A:A,A1011))-(Y1011+X1011))/400)+1)*O1011)))</f>
        <v>655.46696657275936</v>
      </c>
      <c r="AA1011" s="18">
        <f t="shared" si="143"/>
        <v>-2.9578420316784104</v>
      </c>
      <c r="AB1011" t="str">
        <f>VLOOKUP($A1011,Events!$B:$I,4,FALSE)</f>
        <v>Noxious Nexus</v>
      </c>
      <c r="AC1011" t="str">
        <f>VLOOKUP($A1011,Events!$B:$I,5,FALSE)</f>
        <v>The Liferoots</v>
      </c>
      <c r="AD1011" t="str">
        <f>VLOOKUP($A1011,Events!$B:$I,6,FALSE)</f>
        <v>Cycling Shifts</v>
      </c>
      <c r="AE1011" t="str">
        <f>VLOOKUP($A1011,Events!$B:$I,7,FALSE)</f>
        <v>Surge of Slaughter</v>
      </c>
      <c r="AF1011" t="str">
        <f>VLOOKUP($A1011,Events!$B:$I,8,FALSE)</f>
        <v>Creeping Corruption</v>
      </c>
    </row>
    <row r="1012" spans="1:32" ht="15" customHeight="1" x14ac:dyDescent="0.3">
      <c r="A1012" t="s">
        <v>25499</v>
      </c>
      <c r="B1012" t="s">
        <v>25450</v>
      </c>
      <c r="C1012" t="s">
        <v>25500</v>
      </c>
      <c r="D1012" t="s">
        <v>2668</v>
      </c>
      <c r="E1012" t="s">
        <v>98</v>
      </c>
      <c r="F1012" t="s">
        <v>186</v>
      </c>
      <c r="G1012" s="2" t="s">
        <v>25505</v>
      </c>
      <c r="H1012" t="s">
        <v>25</v>
      </c>
      <c r="I1012" s="1">
        <v>1</v>
      </c>
      <c r="J1012" s="1">
        <v>1</v>
      </c>
      <c r="K1012" s="1">
        <v>1</v>
      </c>
      <c r="L1012" s="1">
        <v>1</v>
      </c>
      <c r="M1012" s="1">
        <v>0</v>
      </c>
      <c r="O1012" s="1">
        <f t="shared" si="135"/>
        <v>5</v>
      </c>
      <c r="P1012" s="1">
        <f t="shared" si="136"/>
        <v>4</v>
      </c>
      <c r="Q1012" s="1">
        <f t="shared" si="137"/>
        <v>0</v>
      </c>
      <c r="R1012" s="1">
        <f t="shared" si="138"/>
        <v>1</v>
      </c>
      <c r="S1012" s="1">
        <f t="shared" si="139"/>
        <v>1</v>
      </c>
      <c r="T1012" s="1">
        <f t="shared" si="140"/>
        <v>1</v>
      </c>
      <c r="U1012" s="1">
        <f t="shared" si="141"/>
        <v>0</v>
      </c>
      <c r="V1012" s="1">
        <f t="shared" si="142"/>
        <v>4</v>
      </c>
      <c r="W1012" s="19">
        <f>VLOOKUP(E1012,'Win Rate'!B:I,8,FALSE)</f>
        <v>0.53611111111111109</v>
      </c>
      <c r="X1012" s="20">
        <f>VLOOKUP(E1012,'Win Rate'!B:J,9,FALSE)</f>
        <v>25.136335144076178</v>
      </c>
      <c r="Y1012" s="18" cm="1">
        <f t="array" ref="Y1012">IFERROR(INDEX($Z$2:$Z1011,SUMPRODUCT(MAX(ROW($D$2:$D1011)*($D1012=$D$2:$D1011))-1)),_xlfn.IFNA(IF(VLOOKUP(D1012,'4.2 Elo (Values)'!A:C,3,FALSE)&gt;0,VLOOKUP(Results!D1012,'4.2 Elo (Values)'!A:C,3,FALSE),400),400))</f>
        <v>445.15903084381631</v>
      </c>
      <c r="Z1012" s="18">
        <f>Y1012+(IFERROR(VLOOKUP(D1012,'4.2 Elo (Values)'!A:J,10,FALSE),40)*(V1012-(1/(10^(((AVERAGEIFS(Y:Y,A:A,A1012)+AVERAGEIFS(X:X,A:A,A1012))-(Y1012+X1012))/400)+1)*O1012)))</f>
        <v>493.59498591539864</v>
      </c>
      <c r="AA1012" s="18">
        <f t="shared" si="143"/>
        <v>48.435955071582327</v>
      </c>
      <c r="AB1012" t="str">
        <f>VLOOKUP($A1012,Events!$B:$I,4,FALSE)</f>
        <v>Noxious Nexus</v>
      </c>
      <c r="AC1012" t="str">
        <f>VLOOKUP($A1012,Events!$B:$I,5,FALSE)</f>
        <v>The Liferoots</v>
      </c>
      <c r="AD1012" t="str">
        <f>VLOOKUP($A1012,Events!$B:$I,6,FALSE)</f>
        <v>Cycling Shifts</v>
      </c>
      <c r="AE1012" t="str">
        <f>VLOOKUP($A1012,Events!$B:$I,7,FALSE)</f>
        <v>Surge of Slaughter</v>
      </c>
      <c r="AF1012" t="str">
        <f>VLOOKUP($A1012,Events!$B:$I,8,FALSE)</f>
        <v>Creeping Corruption</v>
      </c>
    </row>
    <row r="1013" spans="1:32" ht="15" customHeight="1" x14ac:dyDescent="0.3">
      <c r="A1013" t="s">
        <v>25499</v>
      </c>
      <c r="B1013" t="s">
        <v>25450</v>
      </c>
      <c r="C1013" t="s">
        <v>25500</v>
      </c>
      <c r="D1013" t="s">
        <v>25506</v>
      </c>
      <c r="E1013" t="s">
        <v>49</v>
      </c>
      <c r="F1013" t="s">
        <v>62</v>
      </c>
      <c r="G1013" s="2" t="s">
        <v>25507</v>
      </c>
      <c r="H1013" t="s">
        <v>25</v>
      </c>
      <c r="I1013" s="1">
        <v>0</v>
      </c>
      <c r="J1013" s="1">
        <v>1</v>
      </c>
      <c r="K1013" s="1">
        <v>1</v>
      </c>
      <c r="L1013" s="1">
        <v>1</v>
      </c>
      <c r="M1013" s="1">
        <v>1</v>
      </c>
      <c r="O1013" s="1">
        <f t="shared" si="135"/>
        <v>5</v>
      </c>
      <c r="P1013" s="1">
        <f t="shared" si="136"/>
        <v>4</v>
      </c>
      <c r="Q1013" s="1">
        <f t="shared" si="137"/>
        <v>0</v>
      </c>
      <c r="R1013" s="1">
        <f t="shared" si="138"/>
        <v>1</v>
      </c>
      <c r="S1013" s="1">
        <f t="shared" si="139"/>
        <v>0</v>
      </c>
      <c r="T1013" s="1">
        <f t="shared" si="140"/>
        <v>0</v>
      </c>
      <c r="U1013" s="1">
        <f t="shared" si="141"/>
        <v>0</v>
      </c>
      <c r="V1013" s="1">
        <f t="shared" si="142"/>
        <v>4</v>
      </c>
      <c r="W1013" s="19">
        <f>VLOOKUP(E1013,'Win Rate'!B:I,8,FALSE)</f>
        <v>0.45549738219895286</v>
      </c>
      <c r="X1013" s="20">
        <f>VLOOKUP(E1013,'Win Rate'!B:J,9,FALSE)</f>
        <v>-31.005634672064751</v>
      </c>
      <c r="Y1013" s="18" cm="1">
        <f t="array" ref="Y1013">IFERROR(INDEX($Z$2:$Z1012,SUMPRODUCT(MAX(ROW($D$2:$D1012)*($D1013=$D$2:$D1012))-1)),_xlfn.IFNA(IF(VLOOKUP(D1013,'4.2 Elo (Values)'!A:C,3,FALSE)&gt;0,VLOOKUP(Results!D1013,'4.2 Elo (Values)'!A:C,3,FALSE),400),400))</f>
        <v>400</v>
      </c>
      <c r="Z1013" s="18">
        <f>Y1013+(IFERROR(VLOOKUP(D1013,'4.2 Elo (Values)'!A:J,10,FALSE),40)*(V1013-(1/(10^(((AVERAGEIFS(Y:Y,A:A,A1013)+AVERAGEIFS(X:X,A:A,A1013))-(Y1013+X1013))/400)+1)*O1013)))</f>
        <v>477.36305139518225</v>
      </c>
      <c r="AA1013" s="18">
        <f t="shared" si="143"/>
        <v>77.363051395182254</v>
      </c>
      <c r="AB1013" t="str">
        <f>VLOOKUP($A1013,Events!$B:$I,4,FALSE)</f>
        <v>Noxious Nexus</v>
      </c>
      <c r="AC1013" t="str">
        <f>VLOOKUP($A1013,Events!$B:$I,5,FALSE)</f>
        <v>The Liferoots</v>
      </c>
      <c r="AD1013" t="str">
        <f>VLOOKUP($A1013,Events!$B:$I,6,FALSE)</f>
        <v>Cycling Shifts</v>
      </c>
      <c r="AE1013" t="str">
        <f>VLOOKUP($A1013,Events!$B:$I,7,FALSE)</f>
        <v>Surge of Slaughter</v>
      </c>
      <c r="AF1013" t="str">
        <f>VLOOKUP($A1013,Events!$B:$I,8,FALSE)</f>
        <v>Creeping Corruption</v>
      </c>
    </row>
    <row r="1014" spans="1:32" ht="15" customHeight="1" x14ac:dyDescent="0.3">
      <c r="A1014" t="s">
        <v>25499</v>
      </c>
      <c r="B1014" t="s">
        <v>25450</v>
      </c>
      <c r="C1014" t="s">
        <v>25500</v>
      </c>
      <c r="D1014" t="s">
        <v>25508</v>
      </c>
      <c r="E1014" t="s">
        <v>24208</v>
      </c>
      <c r="F1014" t="s">
        <v>24317</v>
      </c>
      <c r="G1014" s="2" t="s">
        <v>25509</v>
      </c>
      <c r="H1014" t="s">
        <v>25</v>
      </c>
      <c r="I1014" s="1">
        <v>1</v>
      </c>
      <c r="J1014" s="1">
        <v>0</v>
      </c>
      <c r="K1014" s="1">
        <v>1</v>
      </c>
      <c r="L1014" s="1">
        <v>1</v>
      </c>
      <c r="M1014" s="1">
        <v>0</v>
      </c>
      <c r="O1014" s="1">
        <f t="shared" si="135"/>
        <v>5</v>
      </c>
      <c r="P1014" s="1">
        <f t="shared" si="136"/>
        <v>3</v>
      </c>
      <c r="Q1014" s="1">
        <f t="shared" si="137"/>
        <v>0</v>
      </c>
      <c r="R1014" s="1">
        <f t="shared" si="138"/>
        <v>2</v>
      </c>
      <c r="S1014" s="1">
        <f t="shared" si="139"/>
        <v>0</v>
      </c>
      <c r="T1014" s="1">
        <f t="shared" si="140"/>
        <v>0</v>
      </c>
      <c r="U1014" s="1">
        <f t="shared" si="141"/>
        <v>0</v>
      </c>
      <c r="V1014" s="1">
        <f t="shared" si="142"/>
        <v>3</v>
      </c>
      <c r="W1014" s="19">
        <f>VLOOKUP(E1014,'Win Rate'!B:I,8,FALSE)</f>
        <v>0.46802325581395349</v>
      </c>
      <c r="X1014" s="20">
        <f>VLOOKUP(E1014,'Win Rate'!B:J,9,FALSE)</f>
        <v>-22.250085479431931</v>
      </c>
      <c r="Y1014" s="18" cm="1">
        <f t="array" ref="Y1014">IFERROR(INDEX($Z$2:$Z1013,SUMPRODUCT(MAX(ROW($D$2:$D1013)*($D1014=$D$2:$D1013))-1)),_xlfn.IFNA(IF(VLOOKUP(D1014,'4.2 Elo (Values)'!A:C,3,FALSE)&gt;0,VLOOKUP(Results!D1014,'4.2 Elo (Values)'!A:C,3,FALSE),400),400))</f>
        <v>400</v>
      </c>
      <c r="Z1014" s="18">
        <f>Y1014+(IFERROR(VLOOKUP(D1014,'4.2 Elo (Values)'!A:J,10,FALSE),40)*(V1014-(1/(10^(((AVERAGEIFS(Y:Y,A:A,A1014)+AVERAGEIFS(X:X,A:A,A1014))-(Y1014+X1014))/400)+1)*O1014)))</f>
        <v>434.90875566795478</v>
      </c>
      <c r="AA1014" s="18">
        <f t="shared" si="143"/>
        <v>34.908755667954779</v>
      </c>
      <c r="AB1014" t="str">
        <f>VLOOKUP($A1014,Events!$B:$I,4,FALSE)</f>
        <v>Noxious Nexus</v>
      </c>
      <c r="AC1014" t="str">
        <f>VLOOKUP($A1014,Events!$B:$I,5,FALSE)</f>
        <v>The Liferoots</v>
      </c>
      <c r="AD1014" t="str">
        <f>VLOOKUP($A1014,Events!$B:$I,6,FALSE)</f>
        <v>Cycling Shifts</v>
      </c>
      <c r="AE1014" t="str">
        <f>VLOOKUP($A1014,Events!$B:$I,7,FALSE)</f>
        <v>Surge of Slaughter</v>
      </c>
      <c r="AF1014" t="str">
        <f>VLOOKUP($A1014,Events!$B:$I,8,FALSE)</f>
        <v>Creeping Corruption</v>
      </c>
    </row>
    <row r="1015" spans="1:32" ht="15" customHeight="1" x14ac:dyDescent="0.3">
      <c r="A1015" t="s">
        <v>25499</v>
      </c>
      <c r="B1015" t="s">
        <v>25450</v>
      </c>
      <c r="C1015" t="s">
        <v>25500</v>
      </c>
      <c r="D1015" t="s">
        <v>25510</v>
      </c>
      <c r="E1015" t="s">
        <v>181</v>
      </c>
      <c r="F1015" t="s">
        <v>25511</v>
      </c>
      <c r="G1015" s="2" t="s">
        <v>25512</v>
      </c>
      <c r="H1015" t="s">
        <v>25</v>
      </c>
      <c r="I1015" s="1">
        <v>1</v>
      </c>
      <c r="J1015" s="1">
        <v>1</v>
      </c>
      <c r="K1015" s="1">
        <v>0</v>
      </c>
      <c r="L1015" s="1">
        <v>0</v>
      </c>
      <c r="M1015" s="1">
        <v>1</v>
      </c>
      <c r="O1015" s="1">
        <f t="shared" si="135"/>
        <v>5</v>
      </c>
      <c r="P1015" s="1">
        <f t="shared" si="136"/>
        <v>3</v>
      </c>
      <c r="Q1015" s="1">
        <f t="shared" si="137"/>
        <v>0</v>
      </c>
      <c r="R1015" s="1">
        <f t="shared" si="138"/>
        <v>2</v>
      </c>
      <c r="S1015" s="1">
        <f t="shared" si="139"/>
        <v>0</v>
      </c>
      <c r="T1015" s="1">
        <f t="shared" si="140"/>
        <v>0</v>
      </c>
      <c r="U1015" s="1">
        <f t="shared" si="141"/>
        <v>0</v>
      </c>
      <c r="V1015" s="1">
        <f t="shared" si="142"/>
        <v>3</v>
      </c>
      <c r="W1015" s="19">
        <f>VLOOKUP(E1015,'Win Rate'!B:I,8,FALSE)</f>
        <v>0.46694214876033058</v>
      </c>
      <c r="X1015" s="20">
        <f>VLOOKUP(E1015,'Win Rate'!B:J,9,FALSE)</f>
        <v>-23.004506726331698</v>
      </c>
      <c r="Y1015" s="18" cm="1">
        <f t="array" ref="Y1015">IFERROR(INDEX($Z$2:$Z1014,SUMPRODUCT(MAX(ROW($D$2:$D1014)*($D1015=$D$2:$D1014))-1)),_xlfn.IFNA(IF(VLOOKUP(D1015,'4.2 Elo (Values)'!A:C,3,FALSE)&gt;0,VLOOKUP(Results!D1015,'4.2 Elo (Values)'!A:C,3,FALSE),400),400))</f>
        <v>400</v>
      </c>
      <c r="Z1015" s="18">
        <f>Y1015+(IFERROR(VLOOKUP(D1015,'4.2 Elo (Values)'!A:J,10,FALSE),40)*(V1015-(1/(10^(((AVERAGEIFS(Y:Y,A:A,A1015)+AVERAGEIFS(X:X,A:A,A1015))-(Y1015+X1015))/400)+1)*O1015)))</f>
        <v>435.12100012446217</v>
      </c>
      <c r="AA1015" s="18">
        <f t="shared" si="143"/>
        <v>35.121000124462171</v>
      </c>
      <c r="AB1015" t="str">
        <f>VLOOKUP($A1015,Events!$B:$I,4,FALSE)</f>
        <v>Noxious Nexus</v>
      </c>
      <c r="AC1015" t="str">
        <f>VLOOKUP($A1015,Events!$B:$I,5,FALSE)</f>
        <v>The Liferoots</v>
      </c>
      <c r="AD1015" t="str">
        <f>VLOOKUP($A1015,Events!$B:$I,6,FALSE)</f>
        <v>Cycling Shifts</v>
      </c>
      <c r="AE1015" t="str">
        <f>VLOOKUP($A1015,Events!$B:$I,7,FALSE)</f>
        <v>Surge of Slaughter</v>
      </c>
      <c r="AF1015" t="str">
        <f>VLOOKUP($A1015,Events!$B:$I,8,FALSE)</f>
        <v>Creeping Corruption</v>
      </c>
    </row>
    <row r="1016" spans="1:32" ht="15" customHeight="1" x14ac:dyDescent="0.3">
      <c r="A1016" t="s">
        <v>25499</v>
      </c>
      <c r="B1016" t="s">
        <v>25450</v>
      </c>
      <c r="C1016" t="s">
        <v>25500</v>
      </c>
      <c r="D1016" t="s">
        <v>1086</v>
      </c>
      <c r="E1016" t="s">
        <v>25651</v>
      </c>
      <c r="F1016" t="s">
        <v>24210</v>
      </c>
      <c r="G1016" s="2" t="s">
        <v>25513</v>
      </c>
      <c r="H1016" t="s">
        <v>25</v>
      </c>
      <c r="I1016" s="1">
        <v>1</v>
      </c>
      <c r="J1016" s="1">
        <v>0</v>
      </c>
      <c r="K1016" s="1">
        <v>0</v>
      </c>
      <c r="L1016" s="1">
        <v>1</v>
      </c>
      <c r="M1016" s="1">
        <v>1</v>
      </c>
      <c r="O1016" s="1">
        <f t="shared" si="135"/>
        <v>5</v>
      </c>
      <c r="P1016" s="1">
        <f t="shared" si="136"/>
        <v>3</v>
      </c>
      <c r="Q1016" s="1">
        <f t="shared" si="137"/>
        <v>0</v>
      </c>
      <c r="R1016" s="1">
        <f t="shared" si="138"/>
        <v>2</v>
      </c>
      <c r="S1016" s="1">
        <f t="shared" si="139"/>
        <v>0</v>
      </c>
      <c r="T1016" s="1">
        <f t="shared" si="140"/>
        <v>0</v>
      </c>
      <c r="U1016" s="1">
        <f t="shared" si="141"/>
        <v>0</v>
      </c>
      <c r="V1016" s="1">
        <f t="shared" si="142"/>
        <v>3</v>
      </c>
      <c r="W1016" s="19">
        <f>VLOOKUP(E1016,'Win Rate'!B:I,8,FALSE)</f>
        <v>0.47572815533980584</v>
      </c>
      <c r="X1016" s="20">
        <f>VLOOKUP(E1016,'Win Rate'!B:J,9,FALSE)</f>
        <v>-16.879071917781932</v>
      </c>
      <c r="Y1016" s="18" cm="1">
        <f t="array" ref="Y1016">IFERROR(INDEX($Z$2:$Z1015,SUMPRODUCT(MAX(ROW($D$2:$D1015)*($D1016=$D$2:$D1015))-1)),_xlfn.IFNA(IF(VLOOKUP(D1016,'4.2 Elo (Values)'!A:C,3,FALSE)&gt;0,VLOOKUP(Results!D1016,'4.2 Elo (Values)'!A:C,3,FALSE),400),400))</f>
        <v>520.42627663176597</v>
      </c>
      <c r="Z1016" s="18">
        <f>Y1016+(IFERROR(VLOOKUP(D1016,'4.2 Elo (Values)'!A:J,10,FALSE),40)*(V1016-(1/(10^(((AVERAGEIFS(Y:Y,A:A,A1016)+AVERAGEIFS(X:X,A:A,A1016))-(Y1016+X1016))/400)+1)*O1016)))</f>
        <v>519.98865472250213</v>
      </c>
      <c r="AA1016" s="18">
        <f t="shared" si="143"/>
        <v>-0.43762190926383937</v>
      </c>
      <c r="AB1016" t="str">
        <f>VLOOKUP($A1016,Events!$B:$I,4,FALSE)</f>
        <v>Noxious Nexus</v>
      </c>
      <c r="AC1016" t="str">
        <f>VLOOKUP($A1016,Events!$B:$I,5,FALSE)</f>
        <v>The Liferoots</v>
      </c>
      <c r="AD1016" t="str">
        <f>VLOOKUP($A1016,Events!$B:$I,6,FALSE)</f>
        <v>Cycling Shifts</v>
      </c>
      <c r="AE1016" t="str">
        <f>VLOOKUP($A1016,Events!$B:$I,7,FALSE)</f>
        <v>Surge of Slaughter</v>
      </c>
      <c r="AF1016" t="str">
        <f>VLOOKUP($A1016,Events!$B:$I,8,FALSE)</f>
        <v>Creeping Corruption</v>
      </c>
    </row>
    <row r="1017" spans="1:32" ht="15" customHeight="1" x14ac:dyDescent="0.3">
      <c r="A1017" t="s">
        <v>25499</v>
      </c>
      <c r="B1017" t="s">
        <v>25450</v>
      </c>
      <c r="C1017" t="s">
        <v>25500</v>
      </c>
      <c r="D1017" t="s">
        <v>2913</v>
      </c>
      <c r="E1017" t="s">
        <v>87</v>
      </c>
      <c r="F1017" t="s">
        <v>25048</v>
      </c>
      <c r="G1017" s="2" t="s">
        <v>25514</v>
      </c>
      <c r="H1017" t="s">
        <v>25</v>
      </c>
      <c r="I1017" s="1">
        <v>1</v>
      </c>
      <c r="J1017" s="1">
        <v>0</v>
      </c>
      <c r="K1017" s="1">
        <v>1</v>
      </c>
      <c r="L1017" s="1">
        <v>0</v>
      </c>
      <c r="M1017" s="1">
        <v>1</v>
      </c>
      <c r="O1017" s="1">
        <f t="shared" si="135"/>
        <v>5</v>
      </c>
      <c r="P1017" s="1">
        <f t="shared" si="136"/>
        <v>3</v>
      </c>
      <c r="Q1017" s="1">
        <f t="shared" si="137"/>
        <v>0</v>
      </c>
      <c r="R1017" s="1">
        <f t="shared" si="138"/>
        <v>2</v>
      </c>
      <c r="S1017" s="1">
        <f t="shared" si="139"/>
        <v>0</v>
      </c>
      <c r="T1017" s="1">
        <f t="shared" si="140"/>
        <v>0</v>
      </c>
      <c r="U1017" s="1">
        <f t="shared" si="141"/>
        <v>0</v>
      </c>
      <c r="V1017" s="1">
        <f t="shared" si="142"/>
        <v>3</v>
      </c>
      <c r="W1017" s="19">
        <f>VLOOKUP(E1017,'Win Rate'!B:I,8,FALSE)</f>
        <v>0.51546391752577314</v>
      </c>
      <c r="X1017" s="20">
        <f>VLOOKUP(E1017,'Win Rate'!B:J,9,FALSE)</f>
        <v>10.748858560120498</v>
      </c>
      <c r="Y1017" s="18" cm="1">
        <f t="array" ref="Y1017">IFERROR(INDEX($Z$2:$Z1016,SUMPRODUCT(MAX(ROW($D$2:$D1016)*($D1017=$D$2:$D1016))-1)),_xlfn.IFNA(IF(VLOOKUP(D1017,'4.2 Elo (Values)'!A:C,3,FALSE)&gt;0,VLOOKUP(Results!D1017,'4.2 Elo (Values)'!A:C,3,FALSE),400),400))</f>
        <v>437.24139582689344</v>
      </c>
      <c r="Z1017" s="18">
        <f>Y1017+(IFERROR(VLOOKUP(D1017,'4.2 Elo (Values)'!A:J,10,FALSE),40)*(V1017-(1/(10^(((AVERAGEIFS(Y:Y,A:A,A1017)+AVERAGEIFS(X:X,A:A,A1017))-(Y1017+X1017))/400)+1)*O1017)))</f>
        <v>452.04998424293308</v>
      </c>
      <c r="AA1017" s="18">
        <f t="shared" si="143"/>
        <v>14.80858841603964</v>
      </c>
      <c r="AB1017" t="str">
        <f>VLOOKUP($A1017,Events!$B:$I,4,FALSE)</f>
        <v>Noxious Nexus</v>
      </c>
      <c r="AC1017" t="str">
        <f>VLOOKUP($A1017,Events!$B:$I,5,FALSE)</f>
        <v>The Liferoots</v>
      </c>
      <c r="AD1017" t="str">
        <f>VLOOKUP($A1017,Events!$B:$I,6,FALSE)</f>
        <v>Cycling Shifts</v>
      </c>
      <c r="AE1017" t="str">
        <f>VLOOKUP($A1017,Events!$B:$I,7,FALSE)</f>
        <v>Surge of Slaughter</v>
      </c>
      <c r="AF1017" t="str">
        <f>VLOOKUP($A1017,Events!$B:$I,8,FALSE)</f>
        <v>Creeping Corruption</v>
      </c>
    </row>
    <row r="1018" spans="1:32" ht="15" customHeight="1" x14ac:dyDescent="0.3">
      <c r="A1018" t="s">
        <v>25499</v>
      </c>
      <c r="B1018" t="s">
        <v>25450</v>
      </c>
      <c r="C1018" t="s">
        <v>25500</v>
      </c>
      <c r="D1018" t="s">
        <v>22490</v>
      </c>
      <c r="E1018" t="s">
        <v>27</v>
      </c>
      <c r="F1018" t="s">
        <v>125</v>
      </c>
      <c r="G1018" s="2" t="s">
        <v>25515</v>
      </c>
      <c r="H1018" t="s">
        <v>25</v>
      </c>
      <c r="I1018" s="1">
        <v>0</v>
      </c>
      <c r="J1018" s="1">
        <v>0</v>
      </c>
      <c r="K1018" s="1">
        <v>1</v>
      </c>
      <c r="L1018" s="1">
        <v>1</v>
      </c>
      <c r="M1018" s="1">
        <v>1</v>
      </c>
      <c r="O1018" s="1">
        <f t="shared" si="135"/>
        <v>5</v>
      </c>
      <c r="P1018" s="1">
        <f t="shared" si="136"/>
        <v>3</v>
      </c>
      <c r="Q1018" s="1">
        <f t="shared" si="137"/>
        <v>0</v>
      </c>
      <c r="R1018" s="1">
        <f t="shared" si="138"/>
        <v>2</v>
      </c>
      <c r="S1018" s="1">
        <f t="shared" si="139"/>
        <v>0</v>
      </c>
      <c r="T1018" s="1">
        <f t="shared" si="140"/>
        <v>0</v>
      </c>
      <c r="U1018" s="1">
        <f t="shared" si="141"/>
        <v>0</v>
      </c>
      <c r="V1018" s="1">
        <f t="shared" si="142"/>
        <v>3</v>
      </c>
      <c r="W1018" s="19">
        <f>VLOOKUP(E1018,'Win Rate'!B:I,8,FALSE)</f>
        <v>0.43775100401606426</v>
      </c>
      <c r="X1018" s="20">
        <f>VLOOKUP(E1018,'Win Rate'!B:J,9,FALSE)</f>
        <v>-43.480615095045756</v>
      </c>
      <c r="Y1018" s="18" cm="1">
        <f t="array" ref="Y1018">IFERROR(INDEX($Z$2:$Z1017,SUMPRODUCT(MAX(ROW($D$2:$D1017)*($D1018=$D$2:$D1017))-1)),_xlfn.IFNA(IF(VLOOKUP(D1018,'4.2 Elo (Values)'!A:C,3,FALSE)&gt;0,VLOOKUP(Results!D1018,'4.2 Elo (Values)'!A:C,3,FALSE),400),400))</f>
        <v>319.24552405406206</v>
      </c>
      <c r="Z1018" s="18">
        <f>Y1018+(IFERROR(VLOOKUP(D1018,'4.2 Elo (Values)'!A:J,10,FALSE),40)*(V1018-(1/(10^(((AVERAGEIFS(Y:Y,A:A,A1018)+AVERAGEIFS(X:X,A:A,A1018))-(Y1018+X1018))/400)+1)*O1018)))</f>
        <v>350.0826571797981</v>
      </c>
      <c r="AA1018" s="18">
        <f t="shared" si="143"/>
        <v>30.837133125736045</v>
      </c>
      <c r="AB1018" t="str">
        <f>VLOOKUP($A1018,Events!$B:$I,4,FALSE)</f>
        <v>Noxious Nexus</v>
      </c>
      <c r="AC1018" t="str">
        <f>VLOOKUP($A1018,Events!$B:$I,5,FALSE)</f>
        <v>The Liferoots</v>
      </c>
      <c r="AD1018" t="str">
        <f>VLOOKUP($A1018,Events!$B:$I,6,FALSE)</f>
        <v>Cycling Shifts</v>
      </c>
      <c r="AE1018" t="str">
        <f>VLOOKUP($A1018,Events!$B:$I,7,FALSE)</f>
        <v>Surge of Slaughter</v>
      </c>
      <c r="AF1018" t="str">
        <f>VLOOKUP($A1018,Events!$B:$I,8,FALSE)</f>
        <v>Creeping Corruption</v>
      </c>
    </row>
    <row r="1019" spans="1:32" ht="15" customHeight="1" x14ac:dyDescent="0.3">
      <c r="A1019" t="s">
        <v>25499</v>
      </c>
      <c r="B1019" t="s">
        <v>25450</v>
      </c>
      <c r="C1019" t="s">
        <v>25500</v>
      </c>
      <c r="D1019" t="s">
        <v>18166</v>
      </c>
      <c r="E1019" t="s">
        <v>103</v>
      </c>
      <c r="F1019" t="s">
        <v>24206</v>
      </c>
      <c r="G1019" s="2" t="s">
        <v>25516</v>
      </c>
      <c r="H1019" t="s">
        <v>25</v>
      </c>
      <c r="I1019" s="1">
        <v>0</v>
      </c>
      <c r="J1019" s="1">
        <v>1</v>
      </c>
      <c r="K1019" s="1">
        <v>1</v>
      </c>
      <c r="L1019" s="1">
        <v>1</v>
      </c>
      <c r="M1019" s="1">
        <v>0</v>
      </c>
      <c r="O1019" s="1">
        <f t="shared" si="135"/>
        <v>5</v>
      </c>
      <c r="P1019" s="1">
        <f t="shared" si="136"/>
        <v>3</v>
      </c>
      <c r="Q1019" s="1">
        <f t="shared" si="137"/>
        <v>0</v>
      </c>
      <c r="R1019" s="1">
        <f t="shared" si="138"/>
        <v>2</v>
      </c>
      <c r="S1019" s="1">
        <f t="shared" si="139"/>
        <v>0</v>
      </c>
      <c r="T1019" s="1">
        <f t="shared" si="140"/>
        <v>0</v>
      </c>
      <c r="U1019" s="1">
        <f t="shared" si="141"/>
        <v>0</v>
      </c>
      <c r="V1019" s="1">
        <f t="shared" si="142"/>
        <v>3</v>
      </c>
      <c r="W1019" s="19">
        <f>VLOOKUP(E1019,'Win Rate'!B:I,8,FALSE)</f>
        <v>0.59113300492610843</v>
      </c>
      <c r="X1019" s="20">
        <f>VLOOKUP(E1019,'Win Rate'!B:J,9,FALSE)</f>
        <v>64.041261468620419</v>
      </c>
      <c r="Y1019" s="18" cm="1">
        <f t="array" ref="Y1019">IFERROR(INDEX($Z$2:$Z1018,SUMPRODUCT(MAX(ROW($D$2:$D1018)*($D1019=$D$2:$D1018))-1)),_xlfn.IFNA(IF(VLOOKUP(D1019,'4.2 Elo (Values)'!A:C,3,FALSE)&gt;0,VLOOKUP(Results!D1019,'4.2 Elo (Values)'!A:C,3,FALSE),400),400))</f>
        <v>377.0272276545827</v>
      </c>
      <c r="Z1019" s="18">
        <f>Y1019+(IFERROR(VLOOKUP(D1019,'4.2 Elo (Values)'!A:J,10,FALSE),40)*(V1019-(1/(10^(((AVERAGEIFS(Y:Y,A:A,A1019)+AVERAGEIFS(X:X,A:A,A1019))-(Y1019+X1019))/400)+1)*O1019)))</f>
        <v>393.82448470751422</v>
      </c>
      <c r="AA1019" s="18">
        <f t="shared" si="143"/>
        <v>16.797257052931513</v>
      </c>
      <c r="AB1019" t="str">
        <f>VLOOKUP($A1019,Events!$B:$I,4,FALSE)</f>
        <v>Noxious Nexus</v>
      </c>
      <c r="AC1019" t="str">
        <f>VLOOKUP($A1019,Events!$B:$I,5,FALSE)</f>
        <v>The Liferoots</v>
      </c>
      <c r="AD1019" t="str">
        <f>VLOOKUP($A1019,Events!$B:$I,6,FALSE)</f>
        <v>Cycling Shifts</v>
      </c>
      <c r="AE1019" t="str">
        <f>VLOOKUP($A1019,Events!$B:$I,7,FALSE)</f>
        <v>Surge of Slaughter</v>
      </c>
      <c r="AF1019" t="str">
        <f>VLOOKUP($A1019,Events!$B:$I,8,FALSE)</f>
        <v>Creeping Corruption</v>
      </c>
    </row>
    <row r="1020" spans="1:32" ht="15" customHeight="1" x14ac:dyDescent="0.3">
      <c r="A1020" t="s">
        <v>25499</v>
      </c>
      <c r="B1020" t="s">
        <v>25450</v>
      </c>
      <c r="C1020" t="s">
        <v>25500</v>
      </c>
      <c r="D1020" t="s">
        <v>25517</v>
      </c>
      <c r="E1020" t="s">
        <v>479</v>
      </c>
      <c r="F1020" t="s">
        <v>184</v>
      </c>
      <c r="G1020" s="2" t="s">
        <v>25518</v>
      </c>
      <c r="H1020" t="s">
        <v>25</v>
      </c>
      <c r="I1020" s="1">
        <v>0</v>
      </c>
      <c r="J1020" s="1">
        <v>1</v>
      </c>
      <c r="K1020" s="1">
        <v>1</v>
      </c>
      <c r="L1020" s="1">
        <v>0</v>
      </c>
      <c r="M1020" s="1">
        <v>1</v>
      </c>
      <c r="O1020" s="1">
        <f t="shared" si="135"/>
        <v>5</v>
      </c>
      <c r="P1020" s="1">
        <f t="shared" si="136"/>
        <v>3</v>
      </c>
      <c r="Q1020" s="1">
        <f t="shared" si="137"/>
        <v>0</v>
      </c>
      <c r="R1020" s="1">
        <f t="shared" si="138"/>
        <v>2</v>
      </c>
      <c r="S1020" s="1">
        <f t="shared" si="139"/>
        <v>0</v>
      </c>
      <c r="T1020" s="1">
        <f t="shared" si="140"/>
        <v>0</v>
      </c>
      <c r="U1020" s="1">
        <f t="shared" si="141"/>
        <v>0</v>
      </c>
      <c r="V1020" s="1">
        <f t="shared" si="142"/>
        <v>3</v>
      </c>
      <c r="W1020" s="19">
        <f>VLOOKUP(E1020,'Win Rate'!B:I,8,FALSE)</f>
        <v>0.5723140495867769</v>
      </c>
      <c r="X1020" s="20">
        <f>VLOOKUP(E1020,'Win Rate'!B:J,9,FALSE)</f>
        <v>50.603769443012347</v>
      </c>
      <c r="Y1020" s="18" cm="1">
        <f t="array" ref="Y1020">IFERROR(INDEX($Z$2:$Z1019,SUMPRODUCT(MAX(ROW($D$2:$D1019)*($D1020=$D$2:$D1019))-1)),_xlfn.IFNA(IF(VLOOKUP(D1020,'4.2 Elo (Values)'!A:C,3,FALSE)&gt;0,VLOOKUP(Results!D1020,'4.2 Elo (Values)'!A:C,3,FALSE),400),400))</f>
        <v>400</v>
      </c>
      <c r="Z1020" s="18">
        <f>Y1020+(IFERROR(VLOOKUP(D1020,'4.2 Elo (Values)'!A:J,10,FALSE),40)*(V1020-(1/(10^(((AVERAGEIFS(Y:Y,A:A,A1020)+AVERAGEIFS(X:X,A:A,A1020))-(Y1020+X1020))/400)+1)*O1020)))</f>
        <v>414.05869262061105</v>
      </c>
      <c r="AA1020" s="18">
        <f t="shared" si="143"/>
        <v>14.058692620611055</v>
      </c>
      <c r="AB1020" t="str">
        <f>VLOOKUP($A1020,Events!$B:$I,4,FALSE)</f>
        <v>Noxious Nexus</v>
      </c>
      <c r="AC1020" t="str">
        <f>VLOOKUP($A1020,Events!$B:$I,5,FALSE)</f>
        <v>The Liferoots</v>
      </c>
      <c r="AD1020" t="str">
        <f>VLOOKUP($A1020,Events!$B:$I,6,FALSE)</f>
        <v>Cycling Shifts</v>
      </c>
      <c r="AE1020" t="str">
        <f>VLOOKUP($A1020,Events!$B:$I,7,FALSE)</f>
        <v>Surge of Slaughter</v>
      </c>
      <c r="AF1020" t="str">
        <f>VLOOKUP($A1020,Events!$B:$I,8,FALSE)</f>
        <v>Creeping Corruption</v>
      </c>
    </row>
    <row r="1021" spans="1:32" ht="15" customHeight="1" x14ac:dyDescent="0.3">
      <c r="A1021" t="s">
        <v>25499</v>
      </c>
      <c r="B1021" t="s">
        <v>25450</v>
      </c>
      <c r="C1021" t="s">
        <v>25500</v>
      </c>
      <c r="D1021" t="s">
        <v>714</v>
      </c>
      <c r="E1021" t="s">
        <v>95</v>
      </c>
      <c r="F1021" t="s">
        <v>304</v>
      </c>
      <c r="G1021" s="2" t="s">
        <v>25519</v>
      </c>
      <c r="H1021" t="s">
        <v>25</v>
      </c>
      <c r="I1021" s="1">
        <v>1</v>
      </c>
      <c r="J1021" s="1">
        <v>1</v>
      </c>
      <c r="K1021" s="1">
        <v>0</v>
      </c>
      <c r="L1021" s="1">
        <v>1</v>
      </c>
      <c r="M1021" s="1">
        <v>0</v>
      </c>
      <c r="O1021" s="1">
        <f t="shared" si="135"/>
        <v>5</v>
      </c>
      <c r="P1021" s="1">
        <f t="shared" si="136"/>
        <v>3</v>
      </c>
      <c r="Q1021" s="1">
        <f t="shared" si="137"/>
        <v>0</v>
      </c>
      <c r="R1021" s="1">
        <f t="shared" si="138"/>
        <v>2</v>
      </c>
      <c r="S1021" s="1">
        <f t="shared" si="139"/>
        <v>0</v>
      </c>
      <c r="T1021" s="1">
        <f t="shared" si="140"/>
        <v>0</v>
      </c>
      <c r="U1021" s="1">
        <f t="shared" si="141"/>
        <v>0</v>
      </c>
      <c r="V1021" s="1">
        <f t="shared" si="142"/>
        <v>3</v>
      </c>
      <c r="W1021" s="19">
        <f>VLOOKUP(E1021,'Win Rate'!B:I,8,FALSE)</f>
        <v>0.5084269662921348</v>
      </c>
      <c r="X1021" s="20">
        <f>VLOOKUP(E1021,'Win Rate'!B:J,9,FALSE)</f>
        <v>5.8562104731559854</v>
      </c>
      <c r="Y1021" s="18" cm="1">
        <f t="array" ref="Y1021">IFERROR(INDEX($Z$2:$Z1020,SUMPRODUCT(MAX(ROW($D$2:$D1020)*($D1021=$D$2:$D1020))-1)),_xlfn.IFNA(IF(VLOOKUP(D1021,'4.2 Elo (Values)'!A:C,3,FALSE)&gt;0,VLOOKUP(Results!D1021,'4.2 Elo (Values)'!A:C,3,FALSE),400),400))</f>
        <v>586.16559262819192</v>
      </c>
      <c r="Z1021" s="18">
        <f>Y1021+(IFERROR(VLOOKUP(D1021,'4.2 Elo (Values)'!A:J,10,FALSE),40)*(V1021-(1/(10^(((AVERAGEIFS(Y:Y,A:A,A1021)+AVERAGEIFS(X:X,A:A,A1021))-(Y1021+X1021))/400)+1)*O1021)))</f>
        <v>574.39655337742045</v>
      </c>
      <c r="AA1021" s="18">
        <f t="shared" si="143"/>
        <v>-11.769039250771471</v>
      </c>
      <c r="AB1021" t="str">
        <f>VLOOKUP($A1021,Events!$B:$I,4,FALSE)</f>
        <v>Noxious Nexus</v>
      </c>
      <c r="AC1021" t="str">
        <f>VLOOKUP($A1021,Events!$B:$I,5,FALSE)</f>
        <v>The Liferoots</v>
      </c>
      <c r="AD1021" t="str">
        <f>VLOOKUP($A1021,Events!$B:$I,6,FALSE)</f>
        <v>Cycling Shifts</v>
      </c>
      <c r="AE1021" t="str">
        <f>VLOOKUP($A1021,Events!$B:$I,7,FALSE)</f>
        <v>Surge of Slaughter</v>
      </c>
      <c r="AF1021" t="str">
        <f>VLOOKUP($A1021,Events!$B:$I,8,FALSE)</f>
        <v>Creeping Corruption</v>
      </c>
    </row>
    <row r="1022" spans="1:32" ht="15" customHeight="1" x14ac:dyDescent="0.3">
      <c r="A1022" t="s">
        <v>25499</v>
      </c>
      <c r="B1022" t="s">
        <v>25450</v>
      </c>
      <c r="C1022" t="s">
        <v>25500</v>
      </c>
      <c r="D1022" t="s">
        <v>22613</v>
      </c>
      <c r="E1022" t="s">
        <v>30</v>
      </c>
      <c r="F1022" t="s">
        <v>24361</v>
      </c>
      <c r="G1022" s="2" t="s">
        <v>25520</v>
      </c>
      <c r="H1022" t="s">
        <v>25</v>
      </c>
      <c r="I1022" s="1">
        <v>0</v>
      </c>
      <c r="J1022" s="1">
        <v>0</v>
      </c>
      <c r="K1022" s="1">
        <v>1</v>
      </c>
      <c r="L1022" s="1">
        <v>1</v>
      </c>
      <c r="M1022" s="1">
        <v>0</v>
      </c>
      <c r="O1022" s="1">
        <f t="shared" si="135"/>
        <v>5</v>
      </c>
      <c r="P1022" s="1">
        <f t="shared" si="136"/>
        <v>2</v>
      </c>
      <c r="Q1022" s="1">
        <f t="shared" si="137"/>
        <v>0</v>
      </c>
      <c r="R1022" s="1">
        <f t="shared" si="138"/>
        <v>3</v>
      </c>
      <c r="S1022" s="1">
        <f t="shared" si="139"/>
        <v>0</v>
      </c>
      <c r="T1022" s="1">
        <f t="shared" si="140"/>
        <v>0</v>
      </c>
      <c r="U1022" s="1">
        <f t="shared" si="141"/>
        <v>0</v>
      </c>
      <c r="V1022" s="1">
        <f t="shared" si="142"/>
        <v>2</v>
      </c>
      <c r="W1022" s="19">
        <f>VLOOKUP(E1022,'Win Rate'!B:I,8,FALSE)</f>
        <v>0.48230088495575218</v>
      </c>
      <c r="X1022" s="20">
        <f>VLOOKUP(E1022,'Win Rate'!B:J,9,FALSE)</f>
        <v>-12.30374552221522</v>
      </c>
      <c r="Y1022" s="18" cm="1">
        <f t="array" ref="Y1022">IFERROR(INDEX($Z$2:$Z1021,SUMPRODUCT(MAX(ROW($D$2:$D1021)*($D1022=$D$2:$D1021))-1)),_xlfn.IFNA(IF(VLOOKUP(D1022,'4.2 Elo (Values)'!A:C,3,FALSE)&gt;0,VLOOKUP(Results!D1022,'4.2 Elo (Values)'!A:C,3,FALSE),400),400))</f>
        <v>314.92327829685365</v>
      </c>
      <c r="Z1022" s="18">
        <f>Y1022+(IFERROR(VLOOKUP(D1022,'4.2 Elo (Values)'!A:J,10,FALSE),40)*(V1022-(1/(10^(((AVERAGEIFS(Y:Y,A:A,A1022)+AVERAGEIFS(X:X,A:A,A1022))-(Y1022+X1022))/400)+1)*O1022)))</f>
        <v>330.01152260159603</v>
      </c>
      <c r="AA1022" s="18">
        <f t="shared" si="143"/>
        <v>15.088244304742375</v>
      </c>
      <c r="AB1022" t="str">
        <f>VLOOKUP($A1022,Events!$B:$I,4,FALSE)</f>
        <v>Noxious Nexus</v>
      </c>
      <c r="AC1022" t="str">
        <f>VLOOKUP($A1022,Events!$B:$I,5,FALSE)</f>
        <v>The Liferoots</v>
      </c>
      <c r="AD1022" t="str">
        <f>VLOOKUP($A1022,Events!$B:$I,6,FALSE)</f>
        <v>Cycling Shifts</v>
      </c>
      <c r="AE1022" t="str">
        <f>VLOOKUP($A1022,Events!$B:$I,7,FALSE)</f>
        <v>Surge of Slaughter</v>
      </c>
      <c r="AF1022" t="str">
        <f>VLOOKUP($A1022,Events!$B:$I,8,FALSE)</f>
        <v>Creeping Corruption</v>
      </c>
    </row>
    <row r="1023" spans="1:32" ht="15" customHeight="1" x14ac:dyDescent="0.3">
      <c r="A1023" t="s">
        <v>25499</v>
      </c>
      <c r="B1023" t="s">
        <v>25450</v>
      </c>
      <c r="C1023" t="s">
        <v>25500</v>
      </c>
      <c r="D1023" t="s">
        <v>886</v>
      </c>
      <c r="E1023" t="s">
        <v>95</v>
      </c>
      <c r="F1023" t="s">
        <v>304</v>
      </c>
      <c r="G1023" s="2" t="s">
        <v>25521</v>
      </c>
      <c r="H1023" t="s">
        <v>25</v>
      </c>
      <c r="I1023" s="1">
        <v>0</v>
      </c>
      <c r="J1023" s="1">
        <v>1</v>
      </c>
      <c r="K1023" s="1">
        <v>1</v>
      </c>
      <c r="L1023" s="1">
        <v>0</v>
      </c>
      <c r="M1023" s="1">
        <v>0</v>
      </c>
      <c r="O1023" s="1">
        <f t="shared" si="135"/>
        <v>5</v>
      </c>
      <c r="P1023" s="1">
        <f t="shared" si="136"/>
        <v>2</v>
      </c>
      <c r="Q1023" s="1">
        <f t="shared" si="137"/>
        <v>0</v>
      </c>
      <c r="R1023" s="1">
        <f t="shared" si="138"/>
        <v>3</v>
      </c>
      <c r="S1023" s="1">
        <f t="shared" si="139"/>
        <v>0</v>
      </c>
      <c r="T1023" s="1">
        <f t="shared" si="140"/>
        <v>0</v>
      </c>
      <c r="U1023" s="1">
        <f t="shared" si="141"/>
        <v>0</v>
      </c>
      <c r="V1023" s="1">
        <f t="shared" si="142"/>
        <v>2</v>
      </c>
      <c r="W1023" s="19">
        <f>VLOOKUP(E1023,'Win Rate'!B:I,8,FALSE)</f>
        <v>0.5084269662921348</v>
      </c>
      <c r="X1023" s="20">
        <f>VLOOKUP(E1023,'Win Rate'!B:J,9,FALSE)</f>
        <v>5.8562104731559854</v>
      </c>
      <c r="Y1023" s="18" cm="1">
        <f t="array" ref="Y1023">IFERROR(INDEX($Z$2:$Z1022,SUMPRODUCT(MAX(ROW($D$2:$D1022)*($D1023=$D$2:$D1022))-1)),_xlfn.IFNA(IF(VLOOKUP(D1023,'4.2 Elo (Values)'!A:C,3,FALSE)&gt;0,VLOOKUP(Results!D1023,'4.2 Elo (Values)'!A:C,3,FALSE),400),400))</f>
        <v>544.92984149431334</v>
      </c>
      <c r="Z1023" s="18">
        <f>Y1023+(IFERROR(VLOOKUP(D1023,'4.2 Elo (Values)'!A:J,10,FALSE),40)*(V1023-(1/(10^(((AVERAGEIFS(Y:Y,A:A,A1023)+AVERAGEIFS(X:X,A:A,A1023))-(Y1023+X1023))/400)+1)*O1023)))</f>
        <v>518.20731704448247</v>
      </c>
      <c r="AA1023" s="18">
        <f t="shared" si="143"/>
        <v>-26.722524449830871</v>
      </c>
      <c r="AB1023" t="str">
        <f>VLOOKUP($A1023,Events!$B:$I,4,FALSE)</f>
        <v>Noxious Nexus</v>
      </c>
      <c r="AC1023" t="str">
        <f>VLOOKUP($A1023,Events!$B:$I,5,FALSE)</f>
        <v>The Liferoots</v>
      </c>
      <c r="AD1023" t="str">
        <f>VLOOKUP($A1023,Events!$B:$I,6,FALSE)</f>
        <v>Cycling Shifts</v>
      </c>
      <c r="AE1023" t="str">
        <f>VLOOKUP($A1023,Events!$B:$I,7,FALSE)</f>
        <v>Surge of Slaughter</v>
      </c>
      <c r="AF1023" t="str">
        <f>VLOOKUP($A1023,Events!$B:$I,8,FALSE)</f>
        <v>Creeping Corruption</v>
      </c>
    </row>
    <row r="1024" spans="1:32" ht="15" customHeight="1" x14ac:dyDescent="0.3">
      <c r="A1024" t="s">
        <v>25499</v>
      </c>
      <c r="B1024" t="s">
        <v>25450</v>
      </c>
      <c r="C1024" t="s">
        <v>25500</v>
      </c>
      <c r="D1024" t="s">
        <v>1087</v>
      </c>
      <c r="E1024" t="s">
        <v>95</v>
      </c>
      <c r="F1024" t="s">
        <v>304</v>
      </c>
      <c r="G1024" s="2" t="s">
        <v>25522</v>
      </c>
      <c r="H1024" t="s">
        <v>25</v>
      </c>
      <c r="I1024" s="1">
        <v>1</v>
      </c>
      <c r="J1024" s="1">
        <v>1</v>
      </c>
      <c r="K1024" s="1">
        <v>0</v>
      </c>
      <c r="L1024" s="1">
        <v>0</v>
      </c>
      <c r="M1024" s="1">
        <v>0</v>
      </c>
      <c r="O1024" s="1">
        <f t="shared" si="135"/>
        <v>5</v>
      </c>
      <c r="P1024" s="1">
        <f t="shared" si="136"/>
        <v>2</v>
      </c>
      <c r="Q1024" s="1">
        <f t="shared" si="137"/>
        <v>0</v>
      </c>
      <c r="R1024" s="1">
        <f t="shared" si="138"/>
        <v>3</v>
      </c>
      <c r="S1024" s="1">
        <f t="shared" si="139"/>
        <v>0</v>
      </c>
      <c r="T1024" s="1">
        <f t="shared" si="140"/>
        <v>0</v>
      </c>
      <c r="U1024" s="1">
        <f t="shared" si="141"/>
        <v>0</v>
      </c>
      <c r="V1024" s="1">
        <f t="shared" si="142"/>
        <v>2</v>
      </c>
      <c r="W1024" s="19">
        <f>VLOOKUP(E1024,'Win Rate'!B:I,8,FALSE)</f>
        <v>0.5084269662921348</v>
      </c>
      <c r="X1024" s="20">
        <f>VLOOKUP(E1024,'Win Rate'!B:J,9,FALSE)</f>
        <v>5.8562104731559854</v>
      </c>
      <c r="Y1024" s="18" cm="1">
        <f t="array" ref="Y1024">IFERROR(INDEX($Z$2:$Z1023,SUMPRODUCT(MAX(ROW($D$2:$D1023)*($D1024=$D$2:$D1023))-1)),_xlfn.IFNA(IF(VLOOKUP(D1024,'4.2 Elo (Values)'!A:C,3,FALSE)&gt;0,VLOOKUP(Results!D1024,'4.2 Elo (Values)'!A:C,3,FALSE),400),400))</f>
        <v>518.56357353624981</v>
      </c>
      <c r="Z1024" s="18">
        <f>Y1024+(IFERROR(VLOOKUP(D1024,'4.2 Elo (Values)'!A:J,10,FALSE),40)*(V1024-(1/(10^(((AVERAGEIFS(Y:Y,A:A,A1024)+AVERAGEIFS(X:X,A:A,A1024))-(Y1024+X1024))/400)+1)*O1024)))</f>
        <v>495.29199391235778</v>
      </c>
      <c r="AA1024" s="18">
        <f t="shared" si="143"/>
        <v>-23.271579623892023</v>
      </c>
      <c r="AB1024" t="str">
        <f>VLOOKUP($A1024,Events!$B:$I,4,FALSE)</f>
        <v>Noxious Nexus</v>
      </c>
      <c r="AC1024" t="str">
        <f>VLOOKUP($A1024,Events!$B:$I,5,FALSE)</f>
        <v>The Liferoots</v>
      </c>
      <c r="AD1024" t="str">
        <f>VLOOKUP($A1024,Events!$B:$I,6,FALSE)</f>
        <v>Cycling Shifts</v>
      </c>
      <c r="AE1024" t="str">
        <f>VLOOKUP($A1024,Events!$B:$I,7,FALSE)</f>
        <v>Surge of Slaughter</v>
      </c>
      <c r="AF1024" t="str">
        <f>VLOOKUP($A1024,Events!$B:$I,8,FALSE)</f>
        <v>Creeping Corruption</v>
      </c>
    </row>
    <row r="1025" spans="1:32" ht="15" customHeight="1" x14ac:dyDescent="0.3">
      <c r="A1025" t="s">
        <v>25499</v>
      </c>
      <c r="B1025" t="s">
        <v>25450</v>
      </c>
      <c r="C1025" t="s">
        <v>25500</v>
      </c>
      <c r="D1025" t="s">
        <v>20446</v>
      </c>
      <c r="E1025" t="s">
        <v>146</v>
      </c>
      <c r="F1025" t="s">
        <v>163</v>
      </c>
      <c r="G1025" s="2" t="s">
        <v>25523</v>
      </c>
      <c r="H1025" t="s">
        <v>25</v>
      </c>
      <c r="I1025" s="1">
        <v>0</v>
      </c>
      <c r="J1025" s="1">
        <v>1</v>
      </c>
      <c r="K1025" s="1">
        <v>0</v>
      </c>
      <c r="L1025" s="1">
        <v>1</v>
      </c>
      <c r="M1025" s="1">
        <v>0</v>
      </c>
      <c r="O1025" s="1">
        <f t="shared" si="135"/>
        <v>5</v>
      </c>
      <c r="P1025" s="1">
        <f t="shared" si="136"/>
        <v>2</v>
      </c>
      <c r="Q1025" s="1">
        <f t="shared" si="137"/>
        <v>0</v>
      </c>
      <c r="R1025" s="1">
        <f t="shared" si="138"/>
        <v>3</v>
      </c>
      <c r="S1025" s="1">
        <f t="shared" si="139"/>
        <v>0</v>
      </c>
      <c r="T1025" s="1">
        <f t="shared" si="140"/>
        <v>0</v>
      </c>
      <c r="U1025" s="1">
        <f t="shared" si="141"/>
        <v>0</v>
      </c>
      <c r="V1025" s="1">
        <f t="shared" si="142"/>
        <v>2</v>
      </c>
      <c r="W1025" s="19">
        <f>VLOOKUP(E1025,'Win Rate'!B:I,8,FALSE)</f>
        <v>0.48071216617210683</v>
      </c>
      <c r="X1025" s="20">
        <f>VLOOKUP(E1025,'Win Rate'!B:J,9,FALSE)</f>
        <v>-13.409213657465418</v>
      </c>
      <c r="Y1025" s="18" cm="1">
        <f t="array" ref="Y1025">IFERROR(INDEX($Z$2:$Z1024,SUMPRODUCT(MAX(ROW($D$2:$D1024)*($D1025=$D$2:$D1024))-1)),_xlfn.IFNA(IF(VLOOKUP(D1025,'4.2 Elo (Values)'!A:C,3,FALSE)&gt;0,VLOOKUP(Results!D1025,'4.2 Elo (Values)'!A:C,3,FALSE),400),400))</f>
        <v>358.12784542794122</v>
      </c>
      <c r="Z1025" s="18">
        <f>Y1025+(IFERROR(VLOOKUP(D1025,'4.2 Elo (Values)'!A:J,10,FALSE),40)*(V1025-(1/(10^(((AVERAGEIFS(Y:Y,A:A,A1025)+AVERAGEIFS(X:X,A:A,A1025))-(Y1025+X1025))/400)+1)*O1025)))</f>
        <v>362.17540088723808</v>
      </c>
      <c r="AA1025" s="18">
        <f t="shared" si="143"/>
        <v>4.0475554592968592</v>
      </c>
      <c r="AB1025" t="str">
        <f>VLOOKUP($A1025,Events!$B:$I,4,FALSE)</f>
        <v>Noxious Nexus</v>
      </c>
      <c r="AC1025" t="str">
        <f>VLOOKUP($A1025,Events!$B:$I,5,FALSE)</f>
        <v>The Liferoots</v>
      </c>
      <c r="AD1025" t="str">
        <f>VLOOKUP($A1025,Events!$B:$I,6,FALSE)</f>
        <v>Cycling Shifts</v>
      </c>
      <c r="AE1025" t="str">
        <f>VLOOKUP($A1025,Events!$B:$I,7,FALSE)</f>
        <v>Surge of Slaughter</v>
      </c>
      <c r="AF1025" t="str">
        <f>VLOOKUP($A1025,Events!$B:$I,8,FALSE)</f>
        <v>Creeping Corruption</v>
      </c>
    </row>
    <row r="1026" spans="1:32" ht="15" customHeight="1" x14ac:dyDescent="0.3">
      <c r="A1026" t="s">
        <v>25499</v>
      </c>
      <c r="B1026" t="s">
        <v>25450</v>
      </c>
      <c r="C1026" t="s">
        <v>25500</v>
      </c>
      <c r="D1026" t="s">
        <v>25524</v>
      </c>
      <c r="E1026" t="s">
        <v>181</v>
      </c>
      <c r="F1026" t="s">
        <v>25511</v>
      </c>
      <c r="G1026" s="2" t="s">
        <v>25525</v>
      </c>
      <c r="H1026" t="s">
        <v>25</v>
      </c>
      <c r="I1026" s="1">
        <v>0</v>
      </c>
      <c r="J1026" s="1">
        <v>0</v>
      </c>
      <c r="K1026" s="1">
        <v>1</v>
      </c>
      <c r="L1026" s="1">
        <v>0</v>
      </c>
      <c r="M1026" s="1">
        <v>1</v>
      </c>
      <c r="O1026" s="1">
        <f t="shared" si="135"/>
        <v>5</v>
      </c>
      <c r="P1026" s="1">
        <f t="shared" si="136"/>
        <v>2</v>
      </c>
      <c r="Q1026" s="1">
        <f t="shared" si="137"/>
        <v>0</v>
      </c>
      <c r="R1026" s="1">
        <f t="shared" si="138"/>
        <v>3</v>
      </c>
      <c r="S1026" s="1">
        <f t="shared" si="139"/>
        <v>0</v>
      </c>
      <c r="T1026" s="1">
        <f t="shared" si="140"/>
        <v>0</v>
      </c>
      <c r="U1026" s="1">
        <f t="shared" si="141"/>
        <v>0</v>
      </c>
      <c r="V1026" s="1">
        <f t="shared" si="142"/>
        <v>2</v>
      </c>
      <c r="W1026" s="19">
        <f>VLOOKUP(E1026,'Win Rate'!B:I,8,FALSE)</f>
        <v>0.46694214876033058</v>
      </c>
      <c r="X1026" s="20">
        <f>VLOOKUP(E1026,'Win Rate'!B:J,9,FALSE)</f>
        <v>-23.004506726331698</v>
      </c>
      <c r="Y1026" s="18" cm="1">
        <f t="array" ref="Y1026">IFERROR(INDEX($Z$2:$Z1025,SUMPRODUCT(MAX(ROW($D$2:$D1025)*($D1026=$D$2:$D1025))-1)),_xlfn.IFNA(IF(VLOOKUP(D1026,'4.2 Elo (Values)'!A:C,3,FALSE)&gt;0,VLOOKUP(Results!D1026,'4.2 Elo (Values)'!A:C,3,FALSE),400),400))</f>
        <v>400</v>
      </c>
      <c r="Z1026" s="18">
        <f>Y1026+(IFERROR(VLOOKUP(D1026,'4.2 Elo (Values)'!A:J,10,FALSE),40)*(V1026-(1/(10^(((AVERAGEIFS(Y:Y,A:A,A1026)+AVERAGEIFS(X:X,A:A,A1026))-(Y1026+X1026))/400)+1)*O1026)))</f>
        <v>395.12100012446217</v>
      </c>
      <c r="AA1026" s="18">
        <f t="shared" si="143"/>
        <v>-4.8789998755378292</v>
      </c>
      <c r="AB1026" t="str">
        <f>VLOOKUP($A1026,Events!$B:$I,4,FALSE)</f>
        <v>Noxious Nexus</v>
      </c>
      <c r="AC1026" t="str">
        <f>VLOOKUP($A1026,Events!$B:$I,5,FALSE)</f>
        <v>The Liferoots</v>
      </c>
      <c r="AD1026" t="str">
        <f>VLOOKUP($A1026,Events!$B:$I,6,FALSE)</f>
        <v>Cycling Shifts</v>
      </c>
      <c r="AE1026" t="str">
        <f>VLOOKUP($A1026,Events!$B:$I,7,FALSE)</f>
        <v>Surge of Slaughter</v>
      </c>
      <c r="AF1026" t="str">
        <f>VLOOKUP($A1026,Events!$B:$I,8,FALSE)</f>
        <v>Creeping Corruption</v>
      </c>
    </row>
    <row r="1027" spans="1:32" ht="15" customHeight="1" x14ac:dyDescent="0.3">
      <c r="A1027" t="s">
        <v>25499</v>
      </c>
      <c r="B1027" t="s">
        <v>25450</v>
      </c>
      <c r="C1027" t="s">
        <v>25500</v>
      </c>
      <c r="D1027" t="s">
        <v>25526</v>
      </c>
      <c r="E1027" t="s">
        <v>146</v>
      </c>
      <c r="F1027" t="s">
        <v>163</v>
      </c>
      <c r="G1027" s="2" t="s">
        <v>25527</v>
      </c>
      <c r="H1027" t="s">
        <v>25</v>
      </c>
      <c r="I1027" s="1">
        <v>1</v>
      </c>
      <c r="J1027" s="1">
        <v>1</v>
      </c>
      <c r="K1027" s="1">
        <v>0</v>
      </c>
      <c r="L1027" s="1">
        <v>0</v>
      </c>
      <c r="M1027" s="1">
        <v>0</v>
      </c>
      <c r="O1027" s="1">
        <f t="shared" si="135"/>
        <v>5</v>
      </c>
      <c r="P1027" s="1">
        <f t="shared" si="136"/>
        <v>2</v>
      </c>
      <c r="Q1027" s="1">
        <f t="shared" si="137"/>
        <v>0</v>
      </c>
      <c r="R1027" s="1">
        <f t="shared" si="138"/>
        <v>3</v>
      </c>
      <c r="S1027" s="1">
        <f t="shared" si="139"/>
        <v>0</v>
      </c>
      <c r="T1027" s="1">
        <f t="shared" si="140"/>
        <v>0</v>
      </c>
      <c r="U1027" s="1">
        <f t="shared" si="141"/>
        <v>0</v>
      </c>
      <c r="V1027" s="1">
        <f t="shared" si="142"/>
        <v>2</v>
      </c>
      <c r="W1027" s="19">
        <f>VLOOKUP(E1027,'Win Rate'!B:I,8,FALSE)</f>
        <v>0.48071216617210683</v>
      </c>
      <c r="X1027" s="20">
        <f>VLOOKUP(E1027,'Win Rate'!B:J,9,FALSE)</f>
        <v>-13.409213657465418</v>
      </c>
      <c r="Y1027" s="18" cm="1">
        <f t="array" ref="Y1027">IFERROR(INDEX($Z$2:$Z1026,SUMPRODUCT(MAX(ROW($D$2:$D1026)*($D1027=$D$2:$D1026))-1)),_xlfn.IFNA(IF(VLOOKUP(D1027,'4.2 Elo (Values)'!A:C,3,FALSE)&gt;0,VLOOKUP(Results!D1027,'4.2 Elo (Values)'!A:C,3,FALSE),400),400))</f>
        <v>400</v>
      </c>
      <c r="Z1027" s="18">
        <f>Y1027+(IFERROR(VLOOKUP(D1027,'4.2 Elo (Values)'!A:J,10,FALSE),40)*(V1027-(1/(10^(((AVERAGEIFS(Y:Y,A:A,A1027)+AVERAGEIFS(X:X,A:A,A1027))-(Y1027+X1027))/400)+1)*O1027)))</f>
        <v>392.41177358024947</v>
      </c>
      <c r="AA1027" s="18">
        <f t="shared" si="143"/>
        <v>-7.5882264197505265</v>
      </c>
      <c r="AB1027" t="str">
        <f>VLOOKUP($A1027,Events!$B:$I,4,FALSE)</f>
        <v>Noxious Nexus</v>
      </c>
      <c r="AC1027" t="str">
        <f>VLOOKUP($A1027,Events!$B:$I,5,FALSE)</f>
        <v>The Liferoots</v>
      </c>
      <c r="AD1027" t="str">
        <f>VLOOKUP($A1027,Events!$B:$I,6,FALSE)</f>
        <v>Cycling Shifts</v>
      </c>
      <c r="AE1027" t="str">
        <f>VLOOKUP($A1027,Events!$B:$I,7,FALSE)</f>
        <v>Surge of Slaughter</v>
      </c>
      <c r="AF1027" t="str">
        <f>VLOOKUP($A1027,Events!$B:$I,8,FALSE)</f>
        <v>Creeping Corruption</v>
      </c>
    </row>
    <row r="1028" spans="1:32" ht="15" customHeight="1" x14ac:dyDescent="0.3">
      <c r="A1028" t="s">
        <v>25499</v>
      </c>
      <c r="B1028" t="s">
        <v>25450</v>
      </c>
      <c r="C1028" t="s">
        <v>25500</v>
      </c>
      <c r="D1028" t="s">
        <v>25528</v>
      </c>
      <c r="E1028" t="s">
        <v>17</v>
      </c>
      <c r="F1028" t="s">
        <v>18</v>
      </c>
      <c r="G1028" s="2" t="s">
        <v>25529</v>
      </c>
      <c r="H1028" t="s">
        <v>25</v>
      </c>
      <c r="I1028" s="1">
        <v>1</v>
      </c>
      <c r="J1028" s="1">
        <v>0</v>
      </c>
      <c r="K1028" s="1">
        <v>0</v>
      </c>
      <c r="L1028" s="1">
        <v>0</v>
      </c>
      <c r="M1028" s="1">
        <v>1</v>
      </c>
      <c r="O1028" s="1">
        <f t="shared" ref="O1028:O1035" si="144">SUM(P1028:R1028)</f>
        <v>5</v>
      </c>
      <c r="P1028" s="1">
        <f t="shared" ref="P1028:P1091" si="145">COUNTIFS($I1028:$N1028,1)</f>
        <v>2</v>
      </c>
      <c r="Q1028" s="1">
        <f t="shared" ref="Q1028:Q1091" si="146">COUNTIFS($I1028:$N1028,0.5)</f>
        <v>0</v>
      </c>
      <c r="R1028" s="1">
        <f t="shared" ref="R1028:R1091" si="147">COUNTIFS($I1028:$N1028,0)</f>
        <v>3</v>
      </c>
      <c r="S1028" s="1">
        <f t="shared" ref="S1028:S1035" si="148">IF(SUM(I1028:K1028)=3,1,0)</f>
        <v>0</v>
      </c>
      <c r="T1028" s="1">
        <f t="shared" ref="T1028:T1035" si="149">IF(SUM(I1028:L1028)=4,1,0)</f>
        <v>0</v>
      </c>
      <c r="U1028" s="1">
        <f t="shared" ref="U1028:U1035" si="150">IF(SUM(I1028:M1028)=5,1,0)</f>
        <v>0</v>
      </c>
      <c r="V1028" s="1">
        <f t="shared" ref="V1028:V1035" si="151">SUM(I1028:N1028)</f>
        <v>2</v>
      </c>
      <c r="W1028" s="19">
        <f>VLOOKUP(E1028,'Win Rate'!B:I,8,FALSE)</f>
        <v>0.48888888888888887</v>
      </c>
      <c r="X1028" s="20">
        <f>VLOOKUP(E1028,'Win Rate'!B:J,9,FALSE)</f>
        <v>-7.7220620781546527</v>
      </c>
      <c r="Y1028" s="18" cm="1">
        <f t="array" ref="Y1028">IFERROR(INDEX($Z$2:$Z1027,SUMPRODUCT(MAX(ROW($D$2:$D1027)*($D1028=$D$2:$D1027))-1)),_xlfn.IFNA(IF(VLOOKUP(D1028,'4.2 Elo (Values)'!A:C,3,FALSE)&gt;0,VLOOKUP(Results!D1028,'4.2 Elo (Values)'!A:C,3,FALSE),400),400))</f>
        <v>400</v>
      </c>
      <c r="Z1028" s="18">
        <f>Y1028+(IFERROR(VLOOKUP(D1028,'4.2 Elo (Values)'!A:J,10,FALSE),40)*(V1028-(1/(10^(((AVERAGEIFS(Y:Y,A:A,A1028)+AVERAGEIFS(X:X,A:A,A1028))-(Y1028+X1028))/400)+1)*O1028)))</f>
        <v>390.79695991645315</v>
      </c>
      <c r="AA1028" s="18">
        <f t="shared" ref="AA1028" si="152">Z1028-Y1028</f>
        <v>-9.2030400835468527</v>
      </c>
      <c r="AB1028" t="str">
        <f>VLOOKUP($A1028,Events!$B:$I,4,FALSE)</f>
        <v>Noxious Nexus</v>
      </c>
      <c r="AC1028" t="str">
        <f>VLOOKUP($A1028,Events!$B:$I,5,FALSE)</f>
        <v>The Liferoots</v>
      </c>
      <c r="AD1028" t="str">
        <f>VLOOKUP($A1028,Events!$B:$I,6,FALSE)</f>
        <v>Cycling Shifts</v>
      </c>
      <c r="AE1028" t="str">
        <f>VLOOKUP($A1028,Events!$B:$I,7,FALSE)</f>
        <v>Surge of Slaughter</v>
      </c>
      <c r="AF1028" t="str">
        <f>VLOOKUP($A1028,Events!$B:$I,8,FALSE)</f>
        <v>Creeping Corruption</v>
      </c>
    </row>
    <row r="1029" spans="1:32" ht="15" customHeight="1" x14ac:dyDescent="0.3">
      <c r="A1029" t="s">
        <v>25499</v>
      </c>
      <c r="B1029" t="s">
        <v>25450</v>
      </c>
      <c r="C1029" t="s">
        <v>25500</v>
      </c>
      <c r="D1029" t="s">
        <v>21418</v>
      </c>
      <c r="E1029" t="s">
        <v>49</v>
      </c>
      <c r="F1029" t="s">
        <v>62</v>
      </c>
      <c r="G1029" s="2" t="s">
        <v>25530</v>
      </c>
      <c r="H1029" t="s">
        <v>25</v>
      </c>
      <c r="I1029" s="1">
        <v>0</v>
      </c>
      <c r="J1029" s="1">
        <v>0</v>
      </c>
      <c r="K1029" s="1">
        <v>0</v>
      </c>
      <c r="L1029" s="1">
        <v>1</v>
      </c>
      <c r="M1029" s="1">
        <v>1</v>
      </c>
      <c r="O1029" s="1">
        <f t="shared" si="144"/>
        <v>5</v>
      </c>
      <c r="P1029" s="1">
        <f t="shared" si="145"/>
        <v>2</v>
      </c>
      <c r="Q1029" s="1">
        <f t="shared" si="146"/>
        <v>0</v>
      </c>
      <c r="R1029" s="1">
        <f t="shared" si="147"/>
        <v>3</v>
      </c>
      <c r="S1029" s="1">
        <f t="shared" si="148"/>
        <v>0</v>
      </c>
      <c r="T1029" s="1">
        <f t="shared" si="149"/>
        <v>0</v>
      </c>
      <c r="U1029" s="1">
        <f t="shared" si="150"/>
        <v>0</v>
      </c>
      <c r="V1029" s="1">
        <f t="shared" si="151"/>
        <v>2</v>
      </c>
      <c r="W1029" s="19">
        <f>VLOOKUP(E1029,'Win Rate'!B:I,8,FALSE)</f>
        <v>0.45549738219895286</v>
      </c>
      <c r="X1029" s="20">
        <f>VLOOKUP(E1029,'Win Rate'!B:J,9,FALSE)</f>
        <v>-31.005634672064751</v>
      </c>
      <c r="Y1029" s="18" cm="1">
        <f t="array" ref="Y1029">IFERROR(INDEX($Z$2:$Z1028,SUMPRODUCT(MAX(ROW($D$2:$D1028)*($D1029=$D$2:$D1028))-1)),_xlfn.IFNA(IF(VLOOKUP(D1029,'4.2 Elo (Values)'!A:C,3,FALSE)&gt;0,VLOOKUP(Results!D1029,'4.2 Elo (Values)'!A:C,3,FALSE),400),400))</f>
        <v>346.58047581378588</v>
      </c>
      <c r="Z1029" s="18">
        <f>Y1029+(IFERROR(VLOOKUP(D1029,'4.2 Elo (Values)'!A:J,10,FALSE),40)*(V1029-(1/(10^(((AVERAGEIFS(Y:Y,A:A,A1029)+AVERAGEIFS(X:X,A:A,A1029))-(Y1029+X1029))/400)+1)*O1029)))</f>
        <v>358.35717846937473</v>
      </c>
      <c r="AA1029" s="18">
        <f>Z1029-Y1029</f>
        <v>11.776702655588849</v>
      </c>
      <c r="AB1029" t="str">
        <f>VLOOKUP($A1029,Events!$B:$I,4,FALSE)</f>
        <v>Noxious Nexus</v>
      </c>
      <c r="AC1029" t="str">
        <f>VLOOKUP($A1029,Events!$B:$I,5,FALSE)</f>
        <v>The Liferoots</v>
      </c>
      <c r="AD1029" t="str">
        <f>VLOOKUP($A1029,Events!$B:$I,6,FALSE)</f>
        <v>Cycling Shifts</v>
      </c>
      <c r="AE1029" t="str">
        <f>VLOOKUP($A1029,Events!$B:$I,7,FALSE)</f>
        <v>Surge of Slaughter</v>
      </c>
      <c r="AF1029" t="str">
        <f>VLOOKUP($A1029,Events!$B:$I,8,FALSE)</f>
        <v>Creeping Corruption</v>
      </c>
    </row>
    <row r="1030" spans="1:32" ht="15" customHeight="1" x14ac:dyDescent="0.3">
      <c r="A1030" t="s">
        <v>25499</v>
      </c>
      <c r="B1030" t="s">
        <v>25450</v>
      </c>
      <c r="C1030" t="s">
        <v>25500</v>
      </c>
      <c r="D1030" t="s">
        <v>5625</v>
      </c>
      <c r="E1030" t="s">
        <v>146</v>
      </c>
      <c r="F1030" t="s">
        <v>220</v>
      </c>
      <c r="G1030" s="2" t="s">
        <v>25531</v>
      </c>
      <c r="H1030" t="s">
        <v>25</v>
      </c>
      <c r="I1030" s="1">
        <v>1</v>
      </c>
      <c r="J1030" s="1">
        <v>0</v>
      </c>
      <c r="K1030" s="1">
        <v>0</v>
      </c>
      <c r="L1030" s="1">
        <v>0</v>
      </c>
      <c r="M1030" s="1">
        <v>0</v>
      </c>
      <c r="O1030" s="1">
        <f t="shared" si="144"/>
        <v>5</v>
      </c>
      <c r="P1030" s="1">
        <f t="shared" si="145"/>
        <v>1</v>
      </c>
      <c r="Q1030" s="1">
        <f t="shared" si="146"/>
        <v>0</v>
      </c>
      <c r="R1030" s="1">
        <f t="shared" si="147"/>
        <v>4</v>
      </c>
      <c r="S1030" s="1">
        <f t="shared" si="148"/>
        <v>0</v>
      </c>
      <c r="T1030" s="1">
        <f t="shared" si="149"/>
        <v>0</v>
      </c>
      <c r="U1030" s="1">
        <f t="shared" si="150"/>
        <v>0</v>
      </c>
      <c r="V1030" s="1">
        <f t="shared" si="151"/>
        <v>1</v>
      </c>
      <c r="W1030" s="19">
        <f>VLOOKUP(E1030,'Win Rate'!B:I,8,FALSE)</f>
        <v>0.48071216617210683</v>
      </c>
      <c r="X1030" s="20">
        <f>VLOOKUP(E1030,'Win Rate'!B:J,9,FALSE)</f>
        <v>-13.409213657465418</v>
      </c>
      <c r="Y1030" s="18" cm="1">
        <f t="array" ref="Y1030">IFERROR(INDEX($Z$2:$Z1029,SUMPRODUCT(MAX(ROW($D$2:$D1029)*($D1030=$D$2:$D1029))-1)),_xlfn.IFNA(IF(VLOOKUP(D1030,'4.2 Elo (Values)'!A:C,3,FALSE)&gt;0,VLOOKUP(Results!D1030,'4.2 Elo (Values)'!A:C,3,FALSE),400),400))</f>
        <v>413.42971099600379</v>
      </c>
      <c r="Z1030" s="18">
        <f>Y1030+(IFERROR(VLOOKUP(D1030,'4.2 Elo (Values)'!A:J,10,FALSE),40)*(V1030-(1/(10^(((AVERAGEIFS(Y:Y,A:A,A1030)+AVERAGEIFS(X:X,A:A,A1030))-(Y1030+X1030))/400)+1)*O1030)))</f>
        <v>387.72446334686157</v>
      </c>
      <c r="AA1030" s="18">
        <f t="shared" ref="AA1030:AA1034" si="153">Z1030-Y1030</f>
        <v>-25.705247649142223</v>
      </c>
      <c r="AB1030" t="str">
        <f>VLOOKUP($A1030,Events!$B:$I,4,FALSE)</f>
        <v>Noxious Nexus</v>
      </c>
      <c r="AC1030" t="str">
        <f>VLOOKUP($A1030,Events!$B:$I,5,FALSE)</f>
        <v>The Liferoots</v>
      </c>
      <c r="AD1030" t="str">
        <f>VLOOKUP($A1030,Events!$B:$I,6,FALSE)</f>
        <v>Cycling Shifts</v>
      </c>
      <c r="AE1030" t="str">
        <f>VLOOKUP($A1030,Events!$B:$I,7,FALSE)</f>
        <v>Surge of Slaughter</v>
      </c>
      <c r="AF1030" t="str">
        <f>VLOOKUP($A1030,Events!$B:$I,8,FALSE)</f>
        <v>Creeping Corruption</v>
      </c>
    </row>
    <row r="1031" spans="1:32" ht="15" customHeight="1" x14ac:dyDescent="0.3">
      <c r="A1031" t="s">
        <v>25499</v>
      </c>
      <c r="B1031" t="s">
        <v>25450</v>
      </c>
      <c r="C1031" t="s">
        <v>25500</v>
      </c>
      <c r="D1031" t="s">
        <v>25532</v>
      </c>
      <c r="E1031" t="s">
        <v>98</v>
      </c>
      <c r="F1031" t="s">
        <v>186</v>
      </c>
      <c r="G1031" s="2" t="s">
        <v>25533</v>
      </c>
      <c r="H1031" t="s">
        <v>25</v>
      </c>
      <c r="I1031" s="1">
        <v>0</v>
      </c>
      <c r="J1031" s="1">
        <v>0</v>
      </c>
      <c r="K1031" s="1">
        <v>0</v>
      </c>
      <c r="L1031" s="1">
        <v>0</v>
      </c>
      <c r="M1031" s="1">
        <v>1</v>
      </c>
      <c r="O1031" s="1">
        <f t="shared" si="144"/>
        <v>5</v>
      </c>
      <c r="P1031" s="1">
        <f t="shared" si="145"/>
        <v>1</v>
      </c>
      <c r="Q1031" s="1">
        <f t="shared" si="146"/>
        <v>0</v>
      </c>
      <c r="R1031" s="1">
        <f t="shared" si="147"/>
        <v>4</v>
      </c>
      <c r="S1031" s="1">
        <f t="shared" si="148"/>
        <v>0</v>
      </c>
      <c r="T1031" s="1">
        <f t="shared" si="149"/>
        <v>0</v>
      </c>
      <c r="U1031" s="1">
        <f t="shared" si="150"/>
        <v>0</v>
      </c>
      <c r="V1031" s="1">
        <f t="shared" si="151"/>
        <v>1</v>
      </c>
      <c r="W1031" s="19">
        <f>VLOOKUP(E1031,'Win Rate'!B:I,8,FALSE)</f>
        <v>0.53611111111111109</v>
      </c>
      <c r="X1031" s="20">
        <f>VLOOKUP(E1031,'Win Rate'!B:J,9,FALSE)</f>
        <v>25.136335144076178</v>
      </c>
      <c r="Y1031" s="18" cm="1">
        <f t="array" ref="Y1031">IFERROR(INDEX($Z$2:$Z1030,SUMPRODUCT(MAX(ROW($D$2:$D1030)*($D1031=$D$2:$D1030))-1)),_xlfn.IFNA(IF(VLOOKUP(D1031,'4.2 Elo (Values)'!A:C,3,FALSE)&gt;0,VLOOKUP(Results!D1031,'4.2 Elo (Values)'!A:C,3,FALSE),400),400))</f>
        <v>400</v>
      </c>
      <c r="Z1031" s="18">
        <f>Y1031+(IFERROR(VLOOKUP(D1031,'4.2 Elo (Values)'!A:J,10,FALSE),40)*(V1031-(1/(10^(((AVERAGEIFS(Y:Y,A:A,A1031)+AVERAGEIFS(X:X,A:A,A1031))-(Y1031+X1031))/400)+1)*O1031)))</f>
        <v>341.38171589241313</v>
      </c>
      <c r="AA1031" s="18">
        <f t="shared" si="153"/>
        <v>-58.618284107586874</v>
      </c>
      <c r="AB1031" t="str">
        <f>VLOOKUP($A1031,Events!$B:$I,4,FALSE)</f>
        <v>Noxious Nexus</v>
      </c>
      <c r="AC1031" t="str">
        <f>VLOOKUP($A1031,Events!$B:$I,5,FALSE)</f>
        <v>The Liferoots</v>
      </c>
      <c r="AD1031" t="str">
        <f>VLOOKUP($A1031,Events!$B:$I,6,FALSE)</f>
        <v>Cycling Shifts</v>
      </c>
      <c r="AE1031" t="str">
        <f>VLOOKUP($A1031,Events!$B:$I,7,FALSE)</f>
        <v>Surge of Slaughter</v>
      </c>
      <c r="AF1031" t="str">
        <f>VLOOKUP($A1031,Events!$B:$I,8,FALSE)</f>
        <v>Creeping Corruption</v>
      </c>
    </row>
    <row r="1032" spans="1:32" ht="15" customHeight="1" x14ac:dyDescent="0.3">
      <c r="A1032" t="s">
        <v>25499</v>
      </c>
      <c r="B1032" t="s">
        <v>25450</v>
      </c>
      <c r="C1032" t="s">
        <v>25500</v>
      </c>
      <c r="D1032" t="s">
        <v>25534</v>
      </c>
      <c r="E1032" t="s">
        <v>98</v>
      </c>
      <c r="F1032" t="s">
        <v>25494</v>
      </c>
      <c r="G1032" s="2" t="s">
        <v>25535</v>
      </c>
      <c r="H1032" t="s">
        <v>25</v>
      </c>
      <c r="I1032" s="1">
        <v>0</v>
      </c>
      <c r="J1032" s="1">
        <v>1</v>
      </c>
      <c r="K1032" s="1">
        <v>0</v>
      </c>
      <c r="L1032" s="1">
        <v>0</v>
      </c>
      <c r="M1032" s="1">
        <v>0</v>
      </c>
      <c r="O1032" s="1">
        <f t="shared" si="144"/>
        <v>5</v>
      </c>
      <c r="P1032" s="1">
        <f t="shared" si="145"/>
        <v>1</v>
      </c>
      <c r="Q1032" s="1">
        <f t="shared" si="146"/>
        <v>0</v>
      </c>
      <c r="R1032" s="1">
        <f t="shared" si="147"/>
        <v>4</v>
      </c>
      <c r="S1032" s="1">
        <f t="shared" si="148"/>
        <v>0</v>
      </c>
      <c r="T1032" s="1">
        <f t="shared" si="149"/>
        <v>0</v>
      </c>
      <c r="U1032" s="1">
        <f t="shared" si="150"/>
        <v>0</v>
      </c>
      <c r="V1032" s="1">
        <f t="shared" si="151"/>
        <v>1</v>
      </c>
      <c r="W1032" s="19">
        <f>VLOOKUP(E1032,'Win Rate'!B:I,8,FALSE)</f>
        <v>0.53611111111111109</v>
      </c>
      <c r="X1032" s="20">
        <f>VLOOKUP(E1032,'Win Rate'!B:J,9,FALSE)</f>
        <v>25.136335144076178</v>
      </c>
      <c r="Y1032" s="18" cm="1">
        <f t="array" ref="Y1032">IFERROR(INDEX($Z$2:$Z1031,SUMPRODUCT(MAX(ROW($D$2:$D1031)*($D1032=$D$2:$D1031))-1)),_xlfn.IFNA(IF(VLOOKUP(D1032,'4.2 Elo (Values)'!A:C,3,FALSE)&gt;0,VLOOKUP(Results!D1032,'4.2 Elo (Values)'!A:C,3,FALSE),400),400))</f>
        <v>400</v>
      </c>
      <c r="Z1032" s="18">
        <f>Y1032+(IFERROR(VLOOKUP(D1032,'4.2 Elo (Values)'!A:J,10,FALSE),40)*(V1032-(1/(10^(((AVERAGEIFS(Y:Y,A:A,A1032)+AVERAGEIFS(X:X,A:A,A1032))-(Y1032+X1032))/400)+1)*O1032)))</f>
        <v>341.38171589241313</v>
      </c>
      <c r="AA1032" s="18">
        <f t="shared" si="153"/>
        <v>-58.618284107586874</v>
      </c>
      <c r="AB1032" t="str">
        <f>VLOOKUP($A1032,Events!$B:$I,4,FALSE)</f>
        <v>Noxious Nexus</v>
      </c>
      <c r="AC1032" t="str">
        <f>VLOOKUP($A1032,Events!$B:$I,5,FALSE)</f>
        <v>The Liferoots</v>
      </c>
      <c r="AD1032" t="str">
        <f>VLOOKUP($A1032,Events!$B:$I,6,FALSE)</f>
        <v>Cycling Shifts</v>
      </c>
      <c r="AE1032" t="str">
        <f>VLOOKUP($A1032,Events!$B:$I,7,FALSE)</f>
        <v>Surge of Slaughter</v>
      </c>
      <c r="AF1032" t="str">
        <f>VLOOKUP($A1032,Events!$B:$I,8,FALSE)</f>
        <v>Creeping Corruption</v>
      </c>
    </row>
    <row r="1033" spans="1:32" ht="15" customHeight="1" x14ac:dyDescent="0.3">
      <c r="A1033" t="s">
        <v>25499</v>
      </c>
      <c r="B1033" t="s">
        <v>25450</v>
      </c>
      <c r="C1033" t="s">
        <v>25500</v>
      </c>
      <c r="D1033" t="s">
        <v>25536</v>
      </c>
      <c r="E1033" t="s">
        <v>22</v>
      </c>
      <c r="F1033" t="s">
        <v>23</v>
      </c>
      <c r="G1033" s="2" t="s">
        <v>25537</v>
      </c>
      <c r="H1033" t="s">
        <v>25</v>
      </c>
      <c r="I1033" s="1">
        <v>0</v>
      </c>
      <c r="J1033" s="1">
        <v>0</v>
      </c>
      <c r="K1033" s="1">
        <v>0</v>
      </c>
      <c r="L1033" s="1">
        <v>1</v>
      </c>
      <c r="M1033" s="1">
        <v>0</v>
      </c>
      <c r="O1033" s="1">
        <f t="shared" si="144"/>
        <v>5</v>
      </c>
      <c r="P1033" s="1">
        <f t="shared" si="145"/>
        <v>1</v>
      </c>
      <c r="Q1033" s="1">
        <f t="shared" si="146"/>
        <v>0</v>
      </c>
      <c r="R1033" s="1">
        <f t="shared" si="147"/>
        <v>4</v>
      </c>
      <c r="S1033" s="1">
        <f t="shared" si="148"/>
        <v>0</v>
      </c>
      <c r="T1033" s="1">
        <f t="shared" si="149"/>
        <v>0</v>
      </c>
      <c r="U1033" s="1">
        <f t="shared" si="150"/>
        <v>0</v>
      </c>
      <c r="V1033" s="1">
        <f t="shared" si="151"/>
        <v>1</v>
      </c>
      <c r="W1033" s="19">
        <f>VLOOKUP(E1033,'Win Rate'!B:I,8,FALSE)</f>
        <v>0.5028490028490028</v>
      </c>
      <c r="X1033" s="20">
        <f>VLOOKUP(E1033,'Win Rate'!B:J,9,FALSE)</f>
        <v>1.9797113714570256</v>
      </c>
      <c r="Y1033" s="18" cm="1">
        <f t="array" ref="Y1033">IFERROR(INDEX($Z$2:$Z1032,SUMPRODUCT(MAX(ROW($D$2:$D1032)*($D1033=$D$2:$D1032))-1)),_xlfn.IFNA(IF(VLOOKUP(D1033,'4.2 Elo (Values)'!A:C,3,FALSE)&gt;0,VLOOKUP(Results!D1033,'4.2 Elo (Values)'!A:C,3,FALSE),400),400))</f>
        <v>400</v>
      </c>
      <c r="Z1033" s="18">
        <f>Y1033+(IFERROR(VLOOKUP(D1033,'4.2 Elo (Values)'!A:J,10,FALSE),40)*(V1033-(1/(10^(((AVERAGEIFS(Y:Y,A:A,A1033)+AVERAGEIFS(X:X,A:A,A1033))-(Y1033+X1033))/400)+1)*O1033)))</f>
        <v>348.02949274108585</v>
      </c>
      <c r="AA1033" s="18">
        <f t="shared" si="153"/>
        <v>-51.970507258914154</v>
      </c>
      <c r="AB1033" t="str">
        <f>VLOOKUP($A1033,Events!$B:$I,4,FALSE)</f>
        <v>Noxious Nexus</v>
      </c>
      <c r="AC1033" t="str">
        <f>VLOOKUP($A1033,Events!$B:$I,5,FALSE)</f>
        <v>The Liferoots</v>
      </c>
      <c r="AD1033" t="str">
        <f>VLOOKUP($A1033,Events!$B:$I,6,FALSE)</f>
        <v>Cycling Shifts</v>
      </c>
      <c r="AE1033" t="str">
        <f>VLOOKUP($A1033,Events!$B:$I,7,FALSE)</f>
        <v>Surge of Slaughter</v>
      </c>
      <c r="AF1033" t="str">
        <f>VLOOKUP($A1033,Events!$B:$I,8,FALSE)</f>
        <v>Creeping Corruption</v>
      </c>
    </row>
    <row r="1034" spans="1:32" ht="15" customHeight="1" x14ac:dyDescent="0.3">
      <c r="A1034" t="s">
        <v>25499</v>
      </c>
      <c r="B1034" t="s">
        <v>25450</v>
      </c>
      <c r="C1034" t="s">
        <v>25500</v>
      </c>
      <c r="D1034" t="s">
        <v>25538</v>
      </c>
      <c r="E1034" t="s">
        <v>17</v>
      </c>
      <c r="F1034" t="s">
        <v>25067</v>
      </c>
      <c r="G1034" s="2" t="s">
        <v>25539</v>
      </c>
      <c r="H1034" t="s">
        <v>25</v>
      </c>
      <c r="I1034" s="1">
        <v>0</v>
      </c>
      <c r="J1034" s="1">
        <v>0</v>
      </c>
      <c r="K1034" s="1">
        <v>0</v>
      </c>
      <c r="L1034" s="1">
        <v>0</v>
      </c>
      <c r="M1034" s="1">
        <v>0</v>
      </c>
      <c r="O1034" s="1">
        <f t="shared" si="144"/>
        <v>5</v>
      </c>
      <c r="P1034" s="1">
        <f t="shared" si="145"/>
        <v>0</v>
      </c>
      <c r="Q1034" s="1">
        <f t="shared" si="146"/>
        <v>0</v>
      </c>
      <c r="R1034" s="1">
        <f t="shared" si="147"/>
        <v>5</v>
      </c>
      <c r="S1034" s="1">
        <f t="shared" si="148"/>
        <v>0</v>
      </c>
      <c r="T1034" s="1">
        <f t="shared" si="149"/>
        <v>0</v>
      </c>
      <c r="U1034" s="1">
        <f t="shared" si="150"/>
        <v>0</v>
      </c>
      <c r="V1034" s="1">
        <f t="shared" si="151"/>
        <v>0</v>
      </c>
      <c r="W1034" s="19">
        <f>VLOOKUP(E1034,'Win Rate'!B:I,8,FALSE)</f>
        <v>0.48888888888888887</v>
      </c>
      <c r="X1034" s="20">
        <f>VLOOKUP(E1034,'Win Rate'!B:J,9,FALSE)</f>
        <v>-7.7220620781546527</v>
      </c>
      <c r="Y1034" s="18" cm="1">
        <f t="array" ref="Y1034">IFERROR(INDEX($Z$2:$Z1033,SUMPRODUCT(MAX(ROW($D$2:$D1033)*($D1034=$D$2:$D1033))-1)),_xlfn.IFNA(IF(VLOOKUP(D1034,'4.2 Elo (Values)'!A:C,3,FALSE)&gt;0,VLOOKUP(Results!D1034,'4.2 Elo (Values)'!A:C,3,FALSE),400),400))</f>
        <v>400</v>
      </c>
      <c r="Z1034" s="18">
        <f>Y1034+(IFERROR(VLOOKUP(D1034,'4.2 Elo (Values)'!A:J,10,FALSE),40)*(V1034-(1/(10^(((AVERAGEIFS(Y:Y,A:A,A1034)+AVERAGEIFS(X:X,A:A,A1034))-(Y1034+X1034))/400)+1)*O1034)))</f>
        <v>310.79695991645315</v>
      </c>
      <c r="AA1034" s="18">
        <f t="shared" si="153"/>
        <v>-89.203040083546853</v>
      </c>
      <c r="AB1034" t="str">
        <f>VLOOKUP($A1034,Events!$B:$I,4,FALSE)</f>
        <v>Noxious Nexus</v>
      </c>
      <c r="AC1034" t="str">
        <f>VLOOKUP($A1034,Events!$B:$I,5,FALSE)</f>
        <v>The Liferoots</v>
      </c>
      <c r="AD1034" t="str">
        <f>VLOOKUP($A1034,Events!$B:$I,6,FALSE)</f>
        <v>Cycling Shifts</v>
      </c>
      <c r="AE1034" t="str">
        <f>VLOOKUP($A1034,Events!$B:$I,7,FALSE)</f>
        <v>Surge of Slaughter</v>
      </c>
      <c r="AF1034" t="str">
        <f>VLOOKUP($A1034,Events!$B:$I,8,FALSE)</f>
        <v>Creeping Corruption</v>
      </c>
    </row>
    <row r="1035" spans="1:32" ht="15" customHeight="1" x14ac:dyDescent="0.3">
      <c r="A1035" t="s">
        <v>25540</v>
      </c>
      <c r="B1035" t="s">
        <v>25450</v>
      </c>
      <c r="C1035" t="s">
        <v>24190</v>
      </c>
      <c r="D1035" t="s">
        <v>869</v>
      </c>
      <c r="E1035" t="s">
        <v>95</v>
      </c>
      <c r="F1035" t="s">
        <v>304</v>
      </c>
      <c r="G1035" s="2" t="s">
        <v>25541</v>
      </c>
      <c r="H1035" t="s">
        <v>25</v>
      </c>
      <c r="I1035" s="1">
        <v>1</v>
      </c>
      <c r="J1035" s="1">
        <v>1</v>
      </c>
      <c r="K1035" s="1">
        <v>1</v>
      </c>
      <c r="L1035" s="1">
        <v>1</v>
      </c>
      <c r="M1035" s="1">
        <v>1</v>
      </c>
      <c r="O1035" s="1">
        <f t="shared" si="144"/>
        <v>5</v>
      </c>
      <c r="P1035" s="1">
        <f t="shared" si="145"/>
        <v>5</v>
      </c>
      <c r="Q1035" s="1">
        <f t="shared" si="146"/>
        <v>0</v>
      </c>
      <c r="R1035" s="1">
        <f t="shared" si="147"/>
        <v>0</v>
      </c>
      <c r="S1035" s="1">
        <f t="shared" si="148"/>
        <v>1</v>
      </c>
      <c r="T1035" s="1">
        <f t="shared" si="149"/>
        <v>1</v>
      </c>
      <c r="U1035" s="1">
        <f t="shared" si="150"/>
        <v>1</v>
      </c>
      <c r="V1035" s="1">
        <f t="shared" si="151"/>
        <v>5</v>
      </c>
      <c r="W1035" s="19">
        <f>VLOOKUP(E1035,'Win Rate'!B:I,8,FALSE)</f>
        <v>0.5084269662921348</v>
      </c>
      <c r="X1035" s="20">
        <f>VLOOKUP(E1035,'Win Rate'!B:J,9,FALSE)</f>
        <v>5.8562104731559854</v>
      </c>
      <c r="Y1035" s="18" cm="1">
        <f t="array" ref="Y1035">IFERROR(INDEX($Z$2:$Z1034,SUMPRODUCT(MAX(ROW($D$2:$D1034)*($D1035=$D$2:$D1034))-1)),_xlfn.IFNA(IF(VLOOKUP(D1035,'4.2 Elo (Values)'!A:C,3,FALSE)&gt;0,VLOOKUP(Results!D1035,'4.2 Elo (Values)'!A:C,3,FALSE),400),400))</f>
        <v>587.79549234327226</v>
      </c>
      <c r="Z1035" s="18">
        <f>Y1035+(IFERROR(VLOOKUP(D1035,'4.2 Elo (Values)'!A:J,10,FALSE),40)*(V1035-(1/(10^(((AVERAGEIFS(Y:Y,A:A,A1035)+AVERAGEIFS(X:X,A:A,A1035))-(Y1035+X1035))/400)+1)*O1035)))</f>
        <v>613.29394412905776</v>
      </c>
      <c r="AA1035" s="18">
        <f t="shared" ref="AA1035:AA1042" si="154">Z1035-Y1035</f>
        <v>25.498451785785505</v>
      </c>
      <c r="AB1035" t="str">
        <f>VLOOKUP($A1035,Events!$B:$I,4,FALSE)</f>
        <v>Roiling Roots</v>
      </c>
      <c r="AC1035" t="str">
        <f>VLOOKUP($A1035,Events!$B:$I,5,FALSE)</f>
        <v>Lifecycle</v>
      </c>
      <c r="AD1035" t="str">
        <f>VLOOKUP($A1035,Events!$B:$I,6,FALSE)</f>
        <v>Grasping Thorns</v>
      </c>
      <c r="AE1035" t="str">
        <f>VLOOKUP($A1035,Events!$B:$I,7,FALSE)</f>
        <v>Surge of Slaughter</v>
      </c>
      <c r="AF1035" t="str">
        <f>VLOOKUP($A1035,Events!$B:$I,8,FALSE)</f>
        <v>Linked Leylines</v>
      </c>
    </row>
    <row r="1036" spans="1:32" ht="15" customHeight="1" x14ac:dyDescent="0.3">
      <c r="A1036" t="s">
        <v>25540</v>
      </c>
      <c r="B1036" t="s">
        <v>25450</v>
      </c>
      <c r="C1036" t="s">
        <v>24190</v>
      </c>
      <c r="D1036" t="s">
        <v>25542</v>
      </c>
      <c r="E1036" t="s">
        <v>17</v>
      </c>
      <c r="F1036" t="s">
        <v>241</v>
      </c>
      <c r="G1036" s="2" t="s">
        <v>25543</v>
      </c>
      <c r="H1036" t="s">
        <v>25</v>
      </c>
      <c r="I1036" s="1">
        <v>1</v>
      </c>
      <c r="J1036" s="1">
        <v>1</v>
      </c>
      <c r="K1036" s="1">
        <v>1</v>
      </c>
      <c r="L1036" s="1">
        <v>1</v>
      </c>
      <c r="M1036" s="1">
        <v>0</v>
      </c>
      <c r="O1036" s="1">
        <f t="shared" ref="O1036:O1067" si="155">SUM(P1036:R1036)</f>
        <v>5</v>
      </c>
      <c r="P1036" s="1">
        <f t="shared" si="145"/>
        <v>4</v>
      </c>
      <c r="Q1036" s="1">
        <f t="shared" si="146"/>
        <v>0</v>
      </c>
      <c r="R1036" s="1">
        <f t="shared" si="147"/>
        <v>1</v>
      </c>
      <c r="S1036" s="1">
        <f t="shared" ref="S1036:S1067" si="156">IF(SUM(I1036:K1036)=3,1,0)</f>
        <v>1</v>
      </c>
      <c r="T1036" s="1">
        <f t="shared" ref="T1036:T1067" si="157">IF(SUM(I1036:L1036)=4,1,0)</f>
        <v>1</v>
      </c>
      <c r="U1036" s="1">
        <f t="shared" ref="U1036:U1067" si="158">IF(SUM(I1036:M1036)=5,1,0)</f>
        <v>0</v>
      </c>
      <c r="V1036" s="1">
        <f t="shared" ref="V1036:V1067" si="159">SUM(I1036:N1036)</f>
        <v>4</v>
      </c>
      <c r="W1036" s="19">
        <f>VLOOKUP(E1036,'Win Rate'!B:I,8,FALSE)</f>
        <v>0.48888888888888887</v>
      </c>
      <c r="X1036" s="20">
        <f>VLOOKUP(E1036,'Win Rate'!B:J,9,FALSE)</f>
        <v>-7.7220620781546527</v>
      </c>
      <c r="Y1036" s="18" cm="1">
        <f t="array" ref="Y1036">IFERROR(INDEX($Z$2:$Z1035,SUMPRODUCT(MAX(ROW($D$2:$D1035)*($D1036=$D$2:$D1035))-1)),_xlfn.IFNA(IF(VLOOKUP(D1036,'4.2 Elo (Values)'!A:C,3,FALSE)&gt;0,VLOOKUP(Results!D1036,'4.2 Elo (Values)'!A:C,3,FALSE),400),400))</f>
        <v>400</v>
      </c>
      <c r="Z1036" s="18">
        <f>Y1036+(IFERROR(VLOOKUP(D1036,'4.2 Elo (Values)'!A:J,10,FALSE),40)*(V1036-(1/(10^(((AVERAGEIFS(Y:Y,A:A,A1036)+AVERAGEIFS(X:X,A:A,A1036))-(Y1036+X1036))/400)+1)*O1036)))</f>
        <v>464.34717858291162</v>
      </c>
      <c r="AA1036" s="18">
        <f t="shared" si="154"/>
        <v>64.347178582911624</v>
      </c>
      <c r="AB1036" t="str">
        <f>VLOOKUP($A1036,Events!$B:$I,4,FALSE)</f>
        <v>Roiling Roots</v>
      </c>
      <c r="AC1036" t="str">
        <f>VLOOKUP($A1036,Events!$B:$I,5,FALSE)</f>
        <v>Lifecycle</v>
      </c>
      <c r="AD1036" t="str">
        <f>VLOOKUP($A1036,Events!$B:$I,6,FALSE)</f>
        <v>Grasping Thorns</v>
      </c>
      <c r="AE1036" t="str">
        <f>VLOOKUP($A1036,Events!$B:$I,7,FALSE)</f>
        <v>Surge of Slaughter</v>
      </c>
      <c r="AF1036" t="str">
        <f>VLOOKUP($A1036,Events!$B:$I,8,FALSE)</f>
        <v>Linked Leylines</v>
      </c>
    </row>
    <row r="1037" spans="1:32" ht="15" customHeight="1" x14ac:dyDescent="0.3">
      <c r="A1037" t="s">
        <v>25540</v>
      </c>
      <c r="B1037" t="s">
        <v>25450</v>
      </c>
      <c r="C1037" t="s">
        <v>24190</v>
      </c>
      <c r="D1037" t="s">
        <v>586</v>
      </c>
      <c r="E1037" t="s">
        <v>20</v>
      </c>
      <c r="F1037" t="s">
        <v>24971</v>
      </c>
      <c r="G1037" s="2" t="s">
        <v>25544</v>
      </c>
      <c r="H1037" t="s">
        <v>25</v>
      </c>
      <c r="I1037" s="1">
        <v>1</v>
      </c>
      <c r="J1037" s="1">
        <v>0</v>
      </c>
      <c r="K1037" s="1">
        <v>1</v>
      </c>
      <c r="L1037" s="1">
        <v>1</v>
      </c>
      <c r="M1037" s="1">
        <v>1</v>
      </c>
      <c r="O1037" s="1">
        <f t="shared" si="155"/>
        <v>5</v>
      </c>
      <c r="P1037" s="1">
        <f t="shared" si="145"/>
        <v>4</v>
      </c>
      <c r="Q1037" s="1">
        <f t="shared" si="146"/>
        <v>0</v>
      </c>
      <c r="R1037" s="1">
        <f t="shared" si="147"/>
        <v>1</v>
      </c>
      <c r="S1037" s="1">
        <f t="shared" si="156"/>
        <v>0</v>
      </c>
      <c r="T1037" s="1">
        <f t="shared" si="157"/>
        <v>0</v>
      </c>
      <c r="U1037" s="1">
        <f t="shared" si="158"/>
        <v>0</v>
      </c>
      <c r="V1037" s="1">
        <f t="shared" si="159"/>
        <v>4</v>
      </c>
      <c r="W1037" s="19">
        <f>VLOOKUP(E1037,'Win Rate'!B:I,8,FALSE)</f>
        <v>0.41608391608391609</v>
      </c>
      <c r="X1037" s="20">
        <f>VLOOKUP(E1037,'Win Rate'!B:J,9,FALSE)</f>
        <v>-58.867803902021024</v>
      </c>
      <c r="Y1037" s="18" cm="1">
        <f t="array" ref="Y1037">IFERROR(INDEX($Z$2:$Z1036,SUMPRODUCT(MAX(ROW($D$2:$D1036)*($D1037=$D$2:$D1036))-1)),_xlfn.IFNA(IF(VLOOKUP(D1037,'4.2 Elo (Values)'!A:C,3,FALSE)&gt;0,VLOOKUP(Results!D1037,'4.2 Elo (Values)'!A:C,3,FALSE),400),400))</f>
        <v>663.46506066457312</v>
      </c>
      <c r="Z1037" s="18">
        <f>Y1037+(IFERROR(VLOOKUP(D1037,'4.2 Elo (Values)'!A:J,10,FALSE),40)*(V1037-(1/(10^(((AVERAGEIFS(Y:Y,A:A,A1037)+AVERAGEIFS(X:X,A:A,A1037))-(Y1037+X1037))/400)+1)*O1037)))</f>
        <v>667.78515312848333</v>
      </c>
      <c r="AA1037" s="18">
        <f t="shared" si="154"/>
        <v>4.3200924639102141</v>
      </c>
      <c r="AB1037" t="str">
        <f>VLOOKUP($A1037,Events!$B:$I,4,FALSE)</f>
        <v>Roiling Roots</v>
      </c>
      <c r="AC1037" t="str">
        <f>VLOOKUP($A1037,Events!$B:$I,5,FALSE)</f>
        <v>Lifecycle</v>
      </c>
      <c r="AD1037" t="str">
        <f>VLOOKUP($A1037,Events!$B:$I,6,FALSE)</f>
        <v>Grasping Thorns</v>
      </c>
      <c r="AE1037" t="str">
        <f>VLOOKUP($A1037,Events!$B:$I,7,FALSE)</f>
        <v>Surge of Slaughter</v>
      </c>
      <c r="AF1037" t="str">
        <f>VLOOKUP($A1037,Events!$B:$I,8,FALSE)</f>
        <v>Linked Leylines</v>
      </c>
    </row>
    <row r="1038" spans="1:32" ht="15" customHeight="1" x14ac:dyDescent="0.3">
      <c r="A1038" t="s">
        <v>25540</v>
      </c>
      <c r="B1038" t="s">
        <v>25450</v>
      </c>
      <c r="C1038" t="s">
        <v>24190</v>
      </c>
      <c r="D1038" t="s">
        <v>2453</v>
      </c>
      <c r="E1038" t="s">
        <v>49</v>
      </c>
      <c r="F1038" t="s">
        <v>217</v>
      </c>
      <c r="G1038" s="2" t="s">
        <v>25545</v>
      </c>
      <c r="H1038" t="s">
        <v>25</v>
      </c>
      <c r="I1038" s="1">
        <v>0</v>
      </c>
      <c r="J1038" s="1">
        <v>1</v>
      </c>
      <c r="K1038" s="1">
        <v>1</v>
      </c>
      <c r="L1038" s="1">
        <v>1</v>
      </c>
      <c r="M1038" s="1">
        <v>1</v>
      </c>
      <c r="O1038" s="1">
        <f t="shared" si="155"/>
        <v>5</v>
      </c>
      <c r="P1038" s="1">
        <f t="shared" si="145"/>
        <v>4</v>
      </c>
      <c r="Q1038" s="1">
        <f t="shared" si="146"/>
        <v>0</v>
      </c>
      <c r="R1038" s="1">
        <f t="shared" si="147"/>
        <v>1</v>
      </c>
      <c r="S1038" s="1">
        <f t="shared" si="156"/>
        <v>0</v>
      </c>
      <c r="T1038" s="1">
        <f t="shared" si="157"/>
        <v>0</v>
      </c>
      <c r="U1038" s="1">
        <f t="shared" si="158"/>
        <v>0</v>
      </c>
      <c r="V1038" s="1">
        <f t="shared" si="159"/>
        <v>4</v>
      </c>
      <c r="W1038" s="19">
        <f>VLOOKUP(E1038,'Win Rate'!B:I,8,FALSE)</f>
        <v>0.45549738219895286</v>
      </c>
      <c r="X1038" s="20">
        <f>VLOOKUP(E1038,'Win Rate'!B:J,9,FALSE)</f>
        <v>-31.005634672064751</v>
      </c>
      <c r="Y1038" s="18" cm="1">
        <f t="array" ref="Y1038">IFERROR(INDEX($Z$2:$Z1037,SUMPRODUCT(MAX(ROW($D$2:$D1037)*($D1038=$D$2:$D1037))-1)),_xlfn.IFNA(IF(VLOOKUP(D1038,'4.2 Elo (Values)'!A:C,3,FALSE)&gt;0,VLOOKUP(Results!D1038,'4.2 Elo (Values)'!A:C,3,FALSE),400),400))</f>
        <v>453.29427822146033</v>
      </c>
      <c r="Z1038" s="18">
        <f>Y1038+(IFERROR(VLOOKUP(D1038,'4.2 Elo (Values)'!A:J,10,FALSE),40)*(V1038-(1/(10^(((AVERAGEIFS(Y:Y,A:A,A1038)+AVERAGEIFS(X:X,A:A,A1038))-(Y1038+X1038))/400)+1)*O1038)))</f>
        <v>481.15166352309245</v>
      </c>
      <c r="AA1038" s="18">
        <f t="shared" si="154"/>
        <v>27.857385301632121</v>
      </c>
      <c r="AB1038" t="str">
        <f>VLOOKUP($A1038,Events!$B:$I,4,FALSE)</f>
        <v>Roiling Roots</v>
      </c>
      <c r="AC1038" t="str">
        <f>VLOOKUP($A1038,Events!$B:$I,5,FALSE)</f>
        <v>Lifecycle</v>
      </c>
      <c r="AD1038" t="str">
        <f>VLOOKUP($A1038,Events!$B:$I,6,FALSE)</f>
        <v>Grasping Thorns</v>
      </c>
      <c r="AE1038" t="str">
        <f>VLOOKUP($A1038,Events!$B:$I,7,FALSE)</f>
        <v>Surge of Slaughter</v>
      </c>
      <c r="AF1038" t="str">
        <f>VLOOKUP($A1038,Events!$B:$I,8,FALSE)</f>
        <v>Linked Leylines</v>
      </c>
    </row>
    <row r="1039" spans="1:32" ht="15" customHeight="1" x14ac:dyDescent="0.3">
      <c r="A1039" t="s">
        <v>25540</v>
      </c>
      <c r="B1039" t="s">
        <v>25450</v>
      </c>
      <c r="C1039" t="s">
        <v>24190</v>
      </c>
      <c r="D1039" t="s">
        <v>655</v>
      </c>
      <c r="E1039" t="s">
        <v>103</v>
      </c>
      <c r="F1039" t="s">
        <v>24206</v>
      </c>
      <c r="G1039" s="2" t="s">
        <v>25546</v>
      </c>
      <c r="H1039" t="s">
        <v>25</v>
      </c>
      <c r="I1039" s="1">
        <v>1</v>
      </c>
      <c r="J1039" s="1">
        <v>1</v>
      </c>
      <c r="K1039" s="1">
        <v>1</v>
      </c>
      <c r="L1039" s="1">
        <v>0</v>
      </c>
      <c r="M1039" s="1">
        <v>1</v>
      </c>
      <c r="O1039" s="1">
        <f t="shared" si="155"/>
        <v>5</v>
      </c>
      <c r="P1039" s="1">
        <f t="shared" si="145"/>
        <v>4</v>
      </c>
      <c r="Q1039" s="1">
        <f t="shared" si="146"/>
        <v>0</v>
      </c>
      <c r="R1039" s="1">
        <f t="shared" si="147"/>
        <v>1</v>
      </c>
      <c r="S1039" s="1">
        <f t="shared" si="156"/>
        <v>1</v>
      </c>
      <c r="T1039" s="1">
        <f t="shared" si="157"/>
        <v>0</v>
      </c>
      <c r="U1039" s="1">
        <f t="shared" si="158"/>
        <v>0</v>
      </c>
      <c r="V1039" s="1">
        <f t="shared" si="159"/>
        <v>4</v>
      </c>
      <c r="W1039" s="19">
        <f>VLOOKUP(E1039,'Win Rate'!B:I,8,FALSE)</f>
        <v>0.59113300492610843</v>
      </c>
      <c r="X1039" s="20">
        <f>VLOOKUP(E1039,'Win Rate'!B:J,9,FALSE)</f>
        <v>64.041261468620419</v>
      </c>
      <c r="Y1039" s="18" cm="1">
        <f t="array" ref="Y1039">IFERROR(INDEX($Z$2:$Z1038,SUMPRODUCT(MAX(ROW($D$2:$D1038)*($D1039=$D$2:$D1038))-1)),_xlfn.IFNA(IF(VLOOKUP(D1039,'4.2 Elo (Values)'!A:C,3,FALSE)&gt;0,VLOOKUP(Results!D1039,'4.2 Elo (Values)'!A:C,3,FALSE),400),400))</f>
        <v>603.84832254923958</v>
      </c>
      <c r="Z1039" s="18">
        <f>Y1039+(IFERROR(VLOOKUP(D1039,'4.2 Elo (Values)'!A:J,10,FALSE),40)*(V1039-(1/(10^(((AVERAGEIFS(Y:Y,A:A,A1039)+AVERAGEIFS(X:X,A:A,A1039))-(Y1039+X1039))/400)+1)*O1039)))</f>
        <v>602.09759095541892</v>
      </c>
      <c r="AA1039" s="18">
        <f t="shared" si="154"/>
        <v>-1.7507315938206602</v>
      </c>
      <c r="AB1039" t="str">
        <f>VLOOKUP($A1039,Events!$B:$I,4,FALSE)</f>
        <v>Roiling Roots</v>
      </c>
      <c r="AC1039" t="str">
        <f>VLOOKUP($A1039,Events!$B:$I,5,FALSE)</f>
        <v>Lifecycle</v>
      </c>
      <c r="AD1039" t="str">
        <f>VLOOKUP($A1039,Events!$B:$I,6,FALSE)</f>
        <v>Grasping Thorns</v>
      </c>
      <c r="AE1039" t="str">
        <f>VLOOKUP($A1039,Events!$B:$I,7,FALSE)</f>
        <v>Surge of Slaughter</v>
      </c>
      <c r="AF1039" t="str">
        <f>VLOOKUP($A1039,Events!$B:$I,8,FALSE)</f>
        <v>Linked Leylines</v>
      </c>
    </row>
    <row r="1040" spans="1:32" ht="15" customHeight="1" x14ac:dyDescent="0.3">
      <c r="A1040" t="s">
        <v>25540</v>
      </c>
      <c r="B1040" t="s">
        <v>25450</v>
      </c>
      <c r="C1040" t="s">
        <v>24190</v>
      </c>
      <c r="D1040" t="s">
        <v>633</v>
      </c>
      <c r="E1040" t="s">
        <v>77</v>
      </c>
      <c r="F1040" t="s">
        <v>24976</v>
      </c>
      <c r="G1040" s="2" t="s">
        <v>25547</v>
      </c>
      <c r="H1040" t="s">
        <v>25</v>
      </c>
      <c r="I1040" s="1">
        <v>1</v>
      </c>
      <c r="J1040" s="1">
        <v>1</v>
      </c>
      <c r="K1040" s="1">
        <v>0</v>
      </c>
      <c r="L1040" s="1">
        <v>1</v>
      </c>
      <c r="M1040" s="1">
        <v>0</v>
      </c>
      <c r="O1040" s="1">
        <f t="shared" si="155"/>
        <v>5</v>
      </c>
      <c r="P1040" s="1">
        <f t="shared" si="145"/>
        <v>3</v>
      </c>
      <c r="Q1040" s="1">
        <f t="shared" si="146"/>
        <v>0</v>
      </c>
      <c r="R1040" s="1">
        <f t="shared" si="147"/>
        <v>2</v>
      </c>
      <c r="S1040" s="1">
        <f t="shared" si="156"/>
        <v>0</v>
      </c>
      <c r="T1040" s="1">
        <f t="shared" si="157"/>
        <v>0</v>
      </c>
      <c r="U1040" s="1">
        <f t="shared" si="158"/>
        <v>0</v>
      </c>
      <c r="V1040" s="1">
        <f t="shared" si="159"/>
        <v>3</v>
      </c>
      <c r="W1040" s="19">
        <f>VLOOKUP(E1040,'Win Rate'!B:I,8,FALSE)</f>
        <v>0.56799999999999995</v>
      </c>
      <c r="X1040" s="20">
        <f>VLOOKUP(E1040,'Win Rate'!B:J,9,FALSE)</f>
        <v>47.545835558442661</v>
      </c>
      <c r="Y1040" s="18" cm="1">
        <f t="array" ref="Y1040">IFERROR(INDEX($Z$2:$Z1039,SUMPRODUCT(MAX(ROW($D$2:$D1039)*($D1040=$D$2:$D1039))-1)),_xlfn.IFNA(IF(VLOOKUP(D1040,'4.2 Elo (Values)'!A:C,3,FALSE)&gt;0,VLOOKUP(Results!D1040,'4.2 Elo (Values)'!A:C,3,FALSE),400),400))</f>
        <v>604.77943047429198</v>
      </c>
      <c r="Z1040" s="18">
        <f>Y1040+(IFERROR(VLOOKUP(D1040,'4.2 Elo (Values)'!A:J,10,FALSE),40)*(V1040-(1/(10^(((AVERAGEIFS(Y:Y,A:A,A1040)+AVERAGEIFS(X:X,A:A,A1040))-(Y1040+X1040))/400)+1)*O1040)))</f>
        <v>584.40355613225006</v>
      </c>
      <c r="AA1040" s="18">
        <f t="shared" si="154"/>
        <v>-20.375874342041925</v>
      </c>
      <c r="AB1040" t="str">
        <f>VLOOKUP($A1040,Events!$B:$I,4,FALSE)</f>
        <v>Roiling Roots</v>
      </c>
      <c r="AC1040" t="str">
        <f>VLOOKUP($A1040,Events!$B:$I,5,FALSE)</f>
        <v>Lifecycle</v>
      </c>
      <c r="AD1040" t="str">
        <f>VLOOKUP($A1040,Events!$B:$I,6,FALSE)</f>
        <v>Grasping Thorns</v>
      </c>
      <c r="AE1040" t="str">
        <f>VLOOKUP($A1040,Events!$B:$I,7,FALSE)</f>
        <v>Surge of Slaughter</v>
      </c>
      <c r="AF1040" t="str">
        <f>VLOOKUP($A1040,Events!$B:$I,8,FALSE)</f>
        <v>Linked Leylines</v>
      </c>
    </row>
    <row r="1041" spans="1:32" ht="15" customHeight="1" x14ac:dyDescent="0.3">
      <c r="A1041" t="s">
        <v>25540</v>
      </c>
      <c r="B1041" t="s">
        <v>25450</v>
      </c>
      <c r="C1041" t="s">
        <v>24190</v>
      </c>
      <c r="D1041" t="s">
        <v>21249</v>
      </c>
      <c r="E1041" t="s">
        <v>146</v>
      </c>
      <c r="F1041" t="s">
        <v>187</v>
      </c>
      <c r="G1041" s="2" t="s">
        <v>25548</v>
      </c>
      <c r="H1041" t="s">
        <v>25</v>
      </c>
      <c r="I1041" s="1">
        <v>1</v>
      </c>
      <c r="J1041" s="1">
        <v>0</v>
      </c>
      <c r="K1041" s="1">
        <v>1</v>
      </c>
      <c r="L1041" s="1">
        <v>0</v>
      </c>
      <c r="M1041" s="1">
        <v>1</v>
      </c>
      <c r="O1041" s="1">
        <f t="shared" si="155"/>
        <v>5</v>
      </c>
      <c r="P1041" s="1">
        <f t="shared" si="145"/>
        <v>3</v>
      </c>
      <c r="Q1041" s="1">
        <f t="shared" si="146"/>
        <v>0</v>
      </c>
      <c r="R1041" s="1">
        <f t="shared" si="147"/>
        <v>2</v>
      </c>
      <c r="S1041" s="1">
        <f t="shared" si="156"/>
        <v>0</v>
      </c>
      <c r="T1041" s="1">
        <f t="shared" si="157"/>
        <v>0</v>
      </c>
      <c r="U1041" s="1">
        <f t="shared" si="158"/>
        <v>0</v>
      </c>
      <c r="V1041" s="1">
        <f t="shared" si="159"/>
        <v>3</v>
      </c>
      <c r="W1041" s="19">
        <f>VLOOKUP(E1041,'Win Rate'!B:I,8,FALSE)</f>
        <v>0.48071216617210683</v>
      </c>
      <c r="X1041" s="20">
        <f>VLOOKUP(E1041,'Win Rate'!B:J,9,FALSE)</f>
        <v>-13.409213657465418</v>
      </c>
      <c r="Y1041" s="18" cm="1">
        <f t="array" ref="Y1041">IFERROR(INDEX($Z$2:$Z1040,SUMPRODUCT(MAX(ROW($D$2:$D1040)*($D1041=$D$2:$D1040))-1)),_xlfn.IFNA(IF(VLOOKUP(D1041,'4.2 Elo (Values)'!A:C,3,FALSE)&gt;0,VLOOKUP(Results!D1041,'4.2 Elo (Values)'!A:C,3,FALSE),400),400))</f>
        <v>350.64141677337574</v>
      </c>
      <c r="Z1041" s="18">
        <f>Y1041+(IFERROR(VLOOKUP(D1041,'4.2 Elo (Values)'!A:J,10,FALSE),40)*(V1041-(1/(10^(((AVERAGEIFS(Y:Y,A:A,A1041)+AVERAGEIFS(X:X,A:A,A1041))-(Y1041+X1041))/400)+1)*O1041)))</f>
        <v>390.56470126364792</v>
      </c>
      <c r="AA1041" s="18">
        <f t="shared" si="154"/>
        <v>39.923284490272181</v>
      </c>
      <c r="AB1041" t="str">
        <f>VLOOKUP($A1041,Events!$B:$I,4,FALSE)</f>
        <v>Roiling Roots</v>
      </c>
      <c r="AC1041" t="str">
        <f>VLOOKUP($A1041,Events!$B:$I,5,FALSE)</f>
        <v>Lifecycle</v>
      </c>
      <c r="AD1041" t="str">
        <f>VLOOKUP($A1041,Events!$B:$I,6,FALSE)</f>
        <v>Grasping Thorns</v>
      </c>
      <c r="AE1041" t="str">
        <f>VLOOKUP($A1041,Events!$B:$I,7,FALSE)</f>
        <v>Surge of Slaughter</v>
      </c>
      <c r="AF1041" t="str">
        <f>VLOOKUP($A1041,Events!$B:$I,8,FALSE)</f>
        <v>Linked Leylines</v>
      </c>
    </row>
    <row r="1042" spans="1:32" ht="15" customHeight="1" x14ac:dyDescent="0.3">
      <c r="A1042" t="s">
        <v>25540</v>
      </c>
      <c r="B1042" t="s">
        <v>25450</v>
      </c>
      <c r="C1042" t="s">
        <v>24190</v>
      </c>
      <c r="D1042" t="s">
        <v>22463</v>
      </c>
      <c r="E1042" t="s">
        <v>83</v>
      </c>
      <c r="F1042" t="s">
        <v>24126</v>
      </c>
      <c r="G1042" s="2" t="s">
        <v>25549</v>
      </c>
      <c r="H1042" t="s">
        <v>25</v>
      </c>
      <c r="I1042" s="1">
        <v>0</v>
      </c>
      <c r="J1042" s="1">
        <v>1</v>
      </c>
      <c r="K1042" s="1">
        <v>1</v>
      </c>
      <c r="L1042" s="1">
        <v>1</v>
      </c>
      <c r="M1042" s="1">
        <v>0</v>
      </c>
      <c r="O1042" s="1">
        <f t="shared" si="155"/>
        <v>5</v>
      </c>
      <c r="P1042" s="1">
        <f t="shared" si="145"/>
        <v>3</v>
      </c>
      <c r="Q1042" s="1">
        <f t="shared" si="146"/>
        <v>0</v>
      </c>
      <c r="R1042" s="1">
        <f t="shared" si="147"/>
        <v>2</v>
      </c>
      <c r="S1042" s="1">
        <f t="shared" si="156"/>
        <v>0</v>
      </c>
      <c r="T1042" s="1">
        <f t="shared" si="157"/>
        <v>0</v>
      </c>
      <c r="U1042" s="1">
        <f t="shared" si="158"/>
        <v>0</v>
      </c>
      <c r="V1042" s="1">
        <f t="shared" si="159"/>
        <v>3</v>
      </c>
      <c r="W1042" s="19">
        <f>VLOOKUP(E1042,'Win Rate'!B:I,8,FALSE)</f>
        <v>0.56644518272425248</v>
      </c>
      <c r="X1042" s="20">
        <f>VLOOKUP(E1042,'Win Rate'!B:J,9,FALSE)</f>
        <v>46.445548661686693</v>
      </c>
      <c r="Y1042" s="18" cm="1">
        <f t="array" ref="Y1042">IFERROR(INDEX($Z$2:$Z1041,SUMPRODUCT(MAX(ROW($D$2:$D1041)*($D1042=$D$2:$D1041))-1)),_xlfn.IFNA(IF(VLOOKUP(D1042,'4.2 Elo (Values)'!A:C,3,FALSE)&gt;0,VLOOKUP(Results!D1042,'4.2 Elo (Values)'!A:C,3,FALSE),400),400))</f>
        <v>324.64806315058593</v>
      </c>
      <c r="Z1042" s="18">
        <f>Y1042+(IFERROR(VLOOKUP(D1042,'4.2 Elo (Values)'!A:J,10,FALSE),40)*(V1042-(1/(10^(((AVERAGEIFS(Y:Y,A:A,A1042)+AVERAGEIFS(X:X,A:A,A1042))-(Y1042+X1042))/400)+1)*O1042)))</f>
        <v>355.05747871832597</v>
      </c>
      <c r="AA1042" s="18">
        <f t="shared" si="154"/>
        <v>30.409415567740041</v>
      </c>
      <c r="AB1042" t="str">
        <f>VLOOKUP($A1042,Events!$B:$I,4,FALSE)</f>
        <v>Roiling Roots</v>
      </c>
      <c r="AC1042" t="str">
        <f>VLOOKUP($A1042,Events!$B:$I,5,FALSE)</f>
        <v>Lifecycle</v>
      </c>
      <c r="AD1042" t="str">
        <f>VLOOKUP($A1042,Events!$B:$I,6,FALSE)</f>
        <v>Grasping Thorns</v>
      </c>
      <c r="AE1042" t="str">
        <f>VLOOKUP($A1042,Events!$B:$I,7,FALSE)</f>
        <v>Surge of Slaughter</v>
      </c>
      <c r="AF1042" t="str">
        <f>VLOOKUP($A1042,Events!$B:$I,8,FALSE)</f>
        <v>Linked Leylines</v>
      </c>
    </row>
    <row r="1043" spans="1:32" ht="15" customHeight="1" x14ac:dyDescent="0.3">
      <c r="A1043" t="s">
        <v>25540</v>
      </c>
      <c r="B1043" t="s">
        <v>25450</v>
      </c>
      <c r="C1043" t="s">
        <v>24190</v>
      </c>
      <c r="D1043" t="s">
        <v>2830</v>
      </c>
      <c r="E1043" t="s">
        <v>42</v>
      </c>
      <c r="F1043" t="s">
        <v>24197</v>
      </c>
      <c r="G1043" s="2" t="s">
        <v>25550</v>
      </c>
      <c r="H1043" t="s">
        <v>25</v>
      </c>
      <c r="I1043" s="1">
        <v>1</v>
      </c>
      <c r="J1043" s="1">
        <v>1</v>
      </c>
      <c r="K1043" s="1">
        <v>0</v>
      </c>
      <c r="L1043" s="1">
        <v>0</v>
      </c>
      <c r="M1043" s="1">
        <v>1</v>
      </c>
      <c r="O1043" s="1">
        <f t="shared" si="155"/>
        <v>5</v>
      </c>
      <c r="P1043" s="1">
        <f t="shared" si="145"/>
        <v>3</v>
      </c>
      <c r="Q1043" s="1">
        <f t="shared" si="146"/>
        <v>0</v>
      </c>
      <c r="R1043" s="1">
        <f t="shared" si="147"/>
        <v>2</v>
      </c>
      <c r="S1043" s="1">
        <f t="shared" si="156"/>
        <v>0</v>
      </c>
      <c r="T1043" s="1">
        <f t="shared" si="157"/>
        <v>0</v>
      </c>
      <c r="U1043" s="1">
        <f t="shared" si="158"/>
        <v>0</v>
      </c>
      <c r="V1043" s="1">
        <f t="shared" si="159"/>
        <v>3</v>
      </c>
      <c r="W1043" s="19">
        <f>VLOOKUP(E1043,'Win Rate'!B:I,8,FALSE)</f>
        <v>0.47570850202429149</v>
      </c>
      <c r="X1043" s="20">
        <f>VLOOKUP(E1043,'Win Rate'!B:J,9,FALSE)</f>
        <v>-16.89276072380623</v>
      </c>
      <c r="Y1043" s="18" cm="1">
        <f t="array" ref="Y1043">IFERROR(INDEX($Z$2:$Z1042,SUMPRODUCT(MAX(ROW($D$2:$D1042)*($D1043=$D$2:$D1042))-1)),_xlfn.IFNA(IF(VLOOKUP(D1043,'4.2 Elo (Values)'!A:C,3,FALSE)&gt;0,VLOOKUP(Results!D1043,'4.2 Elo (Values)'!A:C,3,FALSE),400),400))</f>
        <v>432.24969346389702</v>
      </c>
      <c r="Z1043" s="18">
        <f>Y1043+(IFERROR(VLOOKUP(D1043,'4.2 Elo (Values)'!A:J,10,FALSE),40)*(V1043-(1/(10^(((AVERAGEIFS(Y:Y,A:A,A1043)+AVERAGEIFS(X:X,A:A,A1043))-(Y1043+X1043))/400)+1)*O1043)))</f>
        <v>441.10352001331916</v>
      </c>
      <c r="AA1043" s="18">
        <f t="shared" ref="AA1043:AA1098" si="160">Z1043-Y1043</f>
        <v>8.8538265494221378</v>
      </c>
      <c r="AB1043" t="str">
        <f>VLOOKUP($A1043,Events!$B:$I,4,FALSE)</f>
        <v>Roiling Roots</v>
      </c>
      <c r="AC1043" t="str">
        <f>VLOOKUP($A1043,Events!$B:$I,5,FALSE)</f>
        <v>Lifecycle</v>
      </c>
      <c r="AD1043" t="str">
        <f>VLOOKUP($A1043,Events!$B:$I,6,FALSE)</f>
        <v>Grasping Thorns</v>
      </c>
      <c r="AE1043" t="str">
        <f>VLOOKUP($A1043,Events!$B:$I,7,FALSE)</f>
        <v>Surge of Slaughter</v>
      </c>
      <c r="AF1043" t="str">
        <f>VLOOKUP($A1043,Events!$B:$I,8,FALSE)</f>
        <v>Linked Leylines</v>
      </c>
    </row>
    <row r="1044" spans="1:32" ht="15" customHeight="1" x14ac:dyDescent="0.3">
      <c r="A1044" t="s">
        <v>25540</v>
      </c>
      <c r="B1044" t="s">
        <v>25450</v>
      </c>
      <c r="C1044" t="s">
        <v>24190</v>
      </c>
      <c r="D1044" t="s">
        <v>22863</v>
      </c>
      <c r="E1044" t="s">
        <v>56</v>
      </c>
      <c r="F1044" t="s">
        <v>303</v>
      </c>
      <c r="G1044" s="2" t="s">
        <v>25551</v>
      </c>
      <c r="H1044" t="s">
        <v>25</v>
      </c>
      <c r="I1044" s="1">
        <v>0</v>
      </c>
      <c r="J1044" s="1">
        <v>0</v>
      </c>
      <c r="K1044" s="1">
        <v>1</v>
      </c>
      <c r="L1044" s="1">
        <v>1</v>
      </c>
      <c r="M1044" s="1">
        <v>1</v>
      </c>
      <c r="O1044" s="1">
        <f t="shared" si="155"/>
        <v>5</v>
      </c>
      <c r="P1044" s="1">
        <f t="shared" si="145"/>
        <v>3</v>
      </c>
      <c r="Q1044" s="1">
        <f t="shared" si="146"/>
        <v>0</v>
      </c>
      <c r="R1044" s="1">
        <f t="shared" si="147"/>
        <v>2</v>
      </c>
      <c r="S1044" s="1">
        <f t="shared" si="156"/>
        <v>0</v>
      </c>
      <c r="T1044" s="1">
        <f t="shared" si="157"/>
        <v>0</v>
      </c>
      <c r="U1044" s="1">
        <f t="shared" si="158"/>
        <v>0</v>
      </c>
      <c r="V1044" s="1">
        <f t="shared" si="159"/>
        <v>3</v>
      </c>
      <c r="W1044" s="19">
        <f>VLOOKUP(E1044,'Win Rate'!B:I,8,FALSE)</f>
        <v>0.56206896551724139</v>
      </c>
      <c r="X1044" s="20">
        <f>VLOOKUP(E1044,'Win Rate'!B:J,9,FALSE)</f>
        <v>43.353553379200399</v>
      </c>
      <c r="Y1044" s="18" cm="1">
        <f t="array" ref="Y1044">IFERROR(INDEX($Z$2:$Z1043,SUMPRODUCT(MAX(ROW($D$2:$D1043)*($D1044=$D$2:$D1043))-1)),_xlfn.IFNA(IF(VLOOKUP(D1044,'4.2 Elo (Values)'!A:C,3,FALSE)&gt;0,VLOOKUP(Results!D1044,'4.2 Elo (Values)'!A:C,3,FALSE),400),400))</f>
        <v>295.88494846414756</v>
      </c>
      <c r="Z1044" s="18">
        <f>Y1044+(IFERROR(VLOOKUP(D1044,'4.2 Elo (Values)'!A:J,10,FALSE),40)*(V1044-(1/(10^(((AVERAGEIFS(Y:Y,A:A,A1044)+AVERAGEIFS(X:X,A:A,A1044))-(Y1044+X1044))/400)+1)*O1044)))</f>
        <v>335.25306272291095</v>
      </c>
      <c r="AA1044" s="18">
        <f t="shared" si="160"/>
        <v>39.368114258763399</v>
      </c>
      <c r="AB1044" t="str">
        <f>VLOOKUP($A1044,Events!$B:$I,4,FALSE)</f>
        <v>Roiling Roots</v>
      </c>
      <c r="AC1044" t="str">
        <f>VLOOKUP($A1044,Events!$B:$I,5,FALSE)</f>
        <v>Lifecycle</v>
      </c>
      <c r="AD1044" t="str">
        <f>VLOOKUP($A1044,Events!$B:$I,6,FALSE)</f>
        <v>Grasping Thorns</v>
      </c>
      <c r="AE1044" t="str">
        <f>VLOOKUP($A1044,Events!$B:$I,7,FALSE)</f>
        <v>Surge of Slaughter</v>
      </c>
      <c r="AF1044" t="str">
        <f>VLOOKUP($A1044,Events!$B:$I,8,FALSE)</f>
        <v>Linked Leylines</v>
      </c>
    </row>
    <row r="1045" spans="1:32" ht="15" customHeight="1" x14ac:dyDescent="0.3">
      <c r="A1045" t="s">
        <v>25540</v>
      </c>
      <c r="B1045" t="s">
        <v>25450</v>
      </c>
      <c r="C1045" t="s">
        <v>24190</v>
      </c>
      <c r="D1045" t="s">
        <v>9968</v>
      </c>
      <c r="E1045" t="s">
        <v>103</v>
      </c>
      <c r="F1045" t="s">
        <v>24206</v>
      </c>
      <c r="G1045" s="2" t="s">
        <v>25552</v>
      </c>
      <c r="H1045" t="s">
        <v>25</v>
      </c>
      <c r="I1045" s="1">
        <v>1</v>
      </c>
      <c r="J1045" s="1">
        <v>0</v>
      </c>
      <c r="K1045" s="1">
        <v>1</v>
      </c>
      <c r="L1045" s="1">
        <v>0</v>
      </c>
      <c r="M1045" s="1">
        <v>1</v>
      </c>
      <c r="O1045" s="1">
        <f t="shared" si="155"/>
        <v>5</v>
      </c>
      <c r="P1045" s="1">
        <f t="shared" si="145"/>
        <v>3</v>
      </c>
      <c r="Q1045" s="1">
        <f t="shared" si="146"/>
        <v>0</v>
      </c>
      <c r="R1045" s="1">
        <f t="shared" si="147"/>
        <v>2</v>
      </c>
      <c r="S1045" s="1">
        <f t="shared" si="156"/>
        <v>0</v>
      </c>
      <c r="T1045" s="1">
        <f t="shared" si="157"/>
        <v>0</v>
      </c>
      <c r="U1045" s="1">
        <f t="shared" si="158"/>
        <v>0</v>
      </c>
      <c r="V1045" s="1">
        <f t="shared" si="159"/>
        <v>3</v>
      </c>
      <c r="W1045" s="19">
        <f>VLOOKUP(E1045,'Win Rate'!B:I,8,FALSE)</f>
        <v>0.59113300492610843</v>
      </c>
      <c r="X1045" s="20">
        <f>VLOOKUP(E1045,'Win Rate'!B:J,9,FALSE)</f>
        <v>64.041261468620419</v>
      </c>
      <c r="Y1045" s="18" cm="1">
        <f t="array" ref="Y1045">IFERROR(INDEX($Z$2:$Z1044,SUMPRODUCT(MAX(ROW($D$2:$D1044)*($D1045=$D$2:$D1044))-1)),_xlfn.IFNA(IF(VLOOKUP(D1045,'4.2 Elo (Values)'!A:C,3,FALSE)&gt;0,VLOOKUP(Results!D1045,'4.2 Elo (Values)'!A:C,3,FALSE),400),400))</f>
        <v>399.38572860226435</v>
      </c>
      <c r="Z1045" s="18">
        <f>Y1045+(IFERROR(VLOOKUP(D1045,'4.2 Elo (Values)'!A:J,10,FALSE),40)*(V1045-(1/(10^(((AVERAGEIFS(Y:Y,A:A,A1045)+AVERAGEIFS(X:X,A:A,A1045))-(Y1045+X1045))/400)+1)*O1045)))</f>
        <v>403.3957128337708</v>
      </c>
      <c r="AA1045" s="18">
        <f t="shared" si="160"/>
        <v>4.0099842315064507</v>
      </c>
      <c r="AB1045" t="str">
        <f>VLOOKUP($A1045,Events!$B:$I,4,FALSE)</f>
        <v>Roiling Roots</v>
      </c>
      <c r="AC1045" t="str">
        <f>VLOOKUP($A1045,Events!$B:$I,5,FALSE)</f>
        <v>Lifecycle</v>
      </c>
      <c r="AD1045" t="str">
        <f>VLOOKUP($A1045,Events!$B:$I,6,FALSE)</f>
        <v>Grasping Thorns</v>
      </c>
      <c r="AE1045" t="str">
        <f>VLOOKUP($A1045,Events!$B:$I,7,FALSE)</f>
        <v>Surge of Slaughter</v>
      </c>
      <c r="AF1045" t="str">
        <f>VLOOKUP($A1045,Events!$B:$I,8,FALSE)</f>
        <v>Linked Leylines</v>
      </c>
    </row>
    <row r="1046" spans="1:32" ht="15" customHeight="1" x14ac:dyDescent="0.3">
      <c r="A1046" t="s">
        <v>25540</v>
      </c>
      <c r="B1046" t="s">
        <v>25450</v>
      </c>
      <c r="C1046" t="s">
        <v>24190</v>
      </c>
      <c r="D1046" t="s">
        <v>1091</v>
      </c>
      <c r="E1046" t="s">
        <v>138</v>
      </c>
      <c r="F1046" t="s">
        <v>25553</v>
      </c>
      <c r="G1046" s="2" t="s">
        <v>25554</v>
      </c>
      <c r="H1046" t="s">
        <v>25</v>
      </c>
      <c r="I1046" s="1">
        <v>1</v>
      </c>
      <c r="J1046" s="1">
        <v>1</v>
      </c>
      <c r="K1046" s="1">
        <v>0</v>
      </c>
      <c r="L1046" s="1">
        <v>0</v>
      </c>
      <c r="M1046" s="1">
        <v>0</v>
      </c>
      <c r="O1046" s="1">
        <f t="shared" si="155"/>
        <v>5</v>
      </c>
      <c r="P1046" s="1">
        <f t="shared" si="145"/>
        <v>2</v>
      </c>
      <c r="Q1046" s="1">
        <f t="shared" si="146"/>
        <v>0</v>
      </c>
      <c r="R1046" s="1">
        <f t="shared" si="147"/>
        <v>3</v>
      </c>
      <c r="S1046" s="1">
        <f t="shared" si="156"/>
        <v>0</v>
      </c>
      <c r="T1046" s="1">
        <f t="shared" si="157"/>
        <v>0</v>
      </c>
      <c r="U1046" s="1">
        <f t="shared" si="158"/>
        <v>0</v>
      </c>
      <c r="V1046" s="1">
        <f t="shared" si="159"/>
        <v>2</v>
      </c>
      <c r="W1046" s="19">
        <f>VLOOKUP(E1046,'Win Rate'!B:I,8,FALSE)</f>
        <v>0.48863636363636365</v>
      </c>
      <c r="X1046" s="20">
        <f>VLOOKUP(E1046,'Win Rate'!B:J,9,FALSE)</f>
        <v>-7.8976232783028522</v>
      </c>
      <c r="Y1046" s="18" cm="1">
        <f t="array" ref="Y1046">IFERROR(INDEX($Z$2:$Z1045,SUMPRODUCT(MAX(ROW($D$2:$D1045)*($D1046=$D$2:$D1045))-1)),_xlfn.IFNA(IF(VLOOKUP(D1046,'4.2 Elo (Values)'!A:C,3,FALSE)&gt;0,VLOOKUP(Results!D1046,'4.2 Elo (Values)'!A:C,3,FALSE),400),400))</f>
        <v>520.964670452061</v>
      </c>
      <c r="Z1046" s="18">
        <f>Y1046+(IFERROR(VLOOKUP(D1046,'4.2 Elo (Values)'!A:J,10,FALSE),40)*(V1046-(1/(10^(((AVERAGEIFS(Y:Y,A:A,A1046)+AVERAGEIFS(X:X,A:A,A1046))-(Y1046+X1046))/400)+1)*O1046)))</f>
        <v>496.20893188228473</v>
      </c>
      <c r="AA1046" s="18">
        <f t="shared" si="160"/>
        <v>-24.75573856977627</v>
      </c>
      <c r="AB1046" t="str">
        <f>VLOOKUP($A1046,Events!$B:$I,4,FALSE)</f>
        <v>Roiling Roots</v>
      </c>
      <c r="AC1046" t="str">
        <f>VLOOKUP($A1046,Events!$B:$I,5,FALSE)</f>
        <v>Lifecycle</v>
      </c>
      <c r="AD1046" t="str">
        <f>VLOOKUP($A1046,Events!$B:$I,6,FALSE)</f>
        <v>Grasping Thorns</v>
      </c>
      <c r="AE1046" t="str">
        <f>VLOOKUP($A1046,Events!$B:$I,7,FALSE)</f>
        <v>Surge of Slaughter</v>
      </c>
      <c r="AF1046" t="str">
        <f>VLOOKUP($A1046,Events!$B:$I,8,FALSE)</f>
        <v>Linked Leylines</v>
      </c>
    </row>
    <row r="1047" spans="1:32" ht="15" customHeight="1" x14ac:dyDescent="0.3">
      <c r="A1047" t="s">
        <v>25540</v>
      </c>
      <c r="B1047" t="s">
        <v>25450</v>
      </c>
      <c r="C1047" t="s">
        <v>24190</v>
      </c>
      <c r="D1047" t="s">
        <v>21884</v>
      </c>
      <c r="E1047" t="s">
        <v>27</v>
      </c>
      <c r="F1047" t="s">
        <v>110</v>
      </c>
      <c r="G1047" s="2" t="s">
        <v>25555</v>
      </c>
      <c r="H1047" t="s">
        <v>25</v>
      </c>
      <c r="I1047" s="1">
        <v>0</v>
      </c>
      <c r="J1047" s="1">
        <v>0</v>
      </c>
      <c r="K1047" s="1">
        <v>0</v>
      </c>
      <c r="L1047" s="1">
        <v>1</v>
      </c>
      <c r="M1047" s="1">
        <v>1</v>
      </c>
      <c r="O1047" s="1">
        <f t="shared" si="155"/>
        <v>5</v>
      </c>
      <c r="P1047" s="1">
        <f t="shared" si="145"/>
        <v>2</v>
      </c>
      <c r="Q1047" s="1">
        <f t="shared" si="146"/>
        <v>0</v>
      </c>
      <c r="R1047" s="1">
        <f t="shared" si="147"/>
        <v>3</v>
      </c>
      <c r="S1047" s="1">
        <f t="shared" si="156"/>
        <v>0</v>
      </c>
      <c r="T1047" s="1">
        <f t="shared" si="157"/>
        <v>0</v>
      </c>
      <c r="U1047" s="1">
        <f t="shared" si="158"/>
        <v>0</v>
      </c>
      <c r="V1047" s="1">
        <f t="shared" si="159"/>
        <v>2</v>
      </c>
      <c r="W1047" s="19">
        <f>VLOOKUP(E1047,'Win Rate'!B:I,8,FALSE)</f>
        <v>0.43775100401606426</v>
      </c>
      <c r="X1047" s="20">
        <f>VLOOKUP(E1047,'Win Rate'!B:J,9,FALSE)</f>
        <v>-43.480615095045756</v>
      </c>
      <c r="Y1047" s="18" cm="1">
        <f t="array" ref="Y1047">IFERROR(INDEX($Z$2:$Z1046,SUMPRODUCT(MAX(ROW($D$2:$D1046)*($D1047=$D$2:$D1046))-1)),_xlfn.IFNA(IF(VLOOKUP(D1047,'4.2 Elo (Values)'!A:C,3,FALSE)&gt;0,VLOOKUP(Results!D1047,'4.2 Elo (Values)'!A:C,3,FALSE),400),400))</f>
        <v>342.40983837069257</v>
      </c>
      <c r="Z1047" s="18">
        <f>Y1047+(IFERROR(VLOOKUP(D1047,'4.2 Elo (Values)'!A:J,10,FALSE),40)*(V1047-(1/(10^(((AVERAGEIFS(Y:Y,A:A,A1047)+AVERAGEIFS(X:X,A:A,A1047))-(Y1047+X1047))/400)+1)*O1047)))</f>
        <v>347.53071686296846</v>
      </c>
      <c r="AA1047" s="18">
        <f t="shared" si="160"/>
        <v>5.1208784922758923</v>
      </c>
      <c r="AB1047" t="str">
        <f>VLOOKUP($A1047,Events!$B:$I,4,FALSE)</f>
        <v>Roiling Roots</v>
      </c>
      <c r="AC1047" t="str">
        <f>VLOOKUP($A1047,Events!$B:$I,5,FALSE)</f>
        <v>Lifecycle</v>
      </c>
      <c r="AD1047" t="str">
        <f>VLOOKUP($A1047,Events!$B:$I,6,FALSE)</f>
        <v>Grasping Thorns</v>
      </c>
      <c r="AE1047" t="str">
        <f>VLOOKUP($A1047,Events!$B:$I,7,FALSE)</f>
        <v>Surge of Slaughter</v>
      </c>
      <c r="AF1047" t="str">
        <f>VLOOKUP($A1047,Events!$B:$I,8,FALSE)</f>
        <v>Linked Leylines</v>
      </c>
    </row>
    <row r="1048" spans="1:32" ht="15" customHeight="1" x14ac:dyDescent="0.3">
      <c r="A1048" t="s">
        <v>25540</v>
      </c>
      <c r="B1048" t="s">
        <v>25450</v>
      </c>
      <c r="C1048" t="s">
        <v>24190</v>
      </c>
      <c r="D1048" t="s">
        <v>17285</v>
      </c>
      <c r="E1048" t="s">
        <v>77</v>
      </c>
      <c r="F1048" t="s">
        <v>473</v>
      </c>
      <c r="G1048" s="2" t="s">
        <v>25556</v>
      </c>
      <c r="H1048" t="s">
        <v>25</v>
      </c>
      <c r="I1048" s="1">
        <v>1</v>
      </c>
      <c r="J1048" s="1">
        <v>0</v>
      </c>
      <c r="K1048" s="1">
        <v>0</v>
      </c>
      <c r="L1048" s="1">
        <v>1</v>
      </c>
      <c r="M1048" s="1">
        <v>0</v>
      </c>
      <c r="O1048" s="1">
        <f t="shared" si="155"/>
        <v>5</v>
      </c>
      <c r="P1048" s="1">
        <f t="shared" si="145"/>
        <v>2</v>
      </c>
      <c r="Q1048" s="1">
        <f t="shared" si="146"/>
        <v>0</v>
      </c>
      <c r="R1048" s="1">
        <f t="shared" si="147"/>
        <v>3</v>
      </c>
      <c r="S1048" s="1">
        <f t="shared" si="156"/>
        <v>0</v>
      </c>
      <c r="T1048" s="1">
        <f t="shared" si="157"/>
        <v>0</v>
      </c>
      <c r="U1048" s="1">
        <f t="shared" si="158"/>
        <v>0</v>
      </c>
      <c r="V1048" s="1">
        <f t="shared" si="159"/>
        <v>2</v>
      </c>
      <c r="W1048" s="19">
        <f>VLOOKUP(E1048,'Win Rate'!B:I,8,FALSE)</f>
        <v>0.56799999999999995</v>
      </c>
      <c r="X1048" s="20">
        <f>VLOOKUP(E1048,'Win Rate'!B:J,9,FALSE)</f>
        <v>47.545835558442661</v>
      </c>
      <c r="Y1048" s="18" cm="1">
        <f t="array" ref="Y1048">IFERROR(INDEX($Z$2:$Z1047,SUMPRODUCT(MAX(ROW($D$2:$D1047)*($D1048=$D$2:$D1047))-1)),_xlfn.IFNA(IF(VLOOKUP(D1048,'4.2 Elo (Values)'!A:C,3,FALSE)&gt;0,VLOOKUP(Results!D1048,'4.2 Elo (Values)'!A:C,3,FALSE),400),400))</f>
        <v>375.0612155126928</v>
      </c>
      <c r="Z1048" s="18">
        <f>Y1048+(IFERROR(VLOOKUP(D1048,'4.2 Elo (Values)'!A:J,10,FALSE),40)*(V1048-(1/(10^(((AVERAGEIFS(Y:Y,A:A,A1048)+AVERAGEIFS(X:X,A:A,A1048))-(Y1048+X1048))/400)+1)*O1048)))</f>
        <v>350.68451297182651</v>
      </c>
      <c r="AA1048" s="18">
        <f t="shared" si="160"/>
        <v>-24.37670254086629</v>
      </c>
      <c r="AB1048" t="str">
        <f>VLOOKUP($A1048,Events!$B:$I,4,FALSE)</f>
        <v>Roiling Roots</v>
      </c>
      <c r="AC1048" t="str">
        <f>VLOOKUP($A1048,Events!$B:$I,5,FALSE)</f>
        <v>Lifecycle</v>
      </c>
      <c r="AD1048" t="str">
        <f>VLOOKUP($A1048,Events!$B:$I,6,FALSE)</f>
        <v>Grasping Thorns</v>
      </c>
      <c r="AE1048" t="str">
        <f>VLOOKUP($A1048,Events!$B:$I,7,FALSE)</f>
        <v>Surge of Slaughter</v>
      </c>
      <c r="AF1048" t="str">
        <f>VLOOKUP($A1048,Events!$B:$I,8,FALSE)</f>
        <v>Linked Leylines</v>
      </c>
    </row>
    <row r="1049" spans="1:32" ht="15" customHeight="1" x14ac:dyDescent="0.3">
      <c r="A1049" t="s">
        <v>25540</v>
      </c>
      <c r="B1049" t="s">
        <v>25450</v>
      </c>
      <c r="C1049" t="s">
        <v>24190</v>
      </c>
      <c r="D1049" t="s">
        <v>21940</v>
      </c>
      <c r="E1049" t="s">
        <v>87</v>
      </c>
      <c r="F1049" t="s">
        <v>88</v>
      </c>
      <c r="G1049" s="2" t="s">
        <v>25557</v>
      </c>
      <c r="H1049" t="s">
        <v>25</v>
      </c>
      <c r="I1049" s="1">
        <v>0</v>
      </c>
      <c r="J1049" s="1">
        <v>1</v>
      </c>
      <c r="K1049" s="1">
        <v>0</v>
      </c>
      <c r="L1049" s="1">
        <v>1</v>
      </c>
      <c r="M1049" s="1">
        <v>0</v>
      </c>
      <c r="O1049" s="1">
        <f t="shared" si="155"/>
        <v>5</v>
      </c>
      <c r="P1049" s="1">
        <f t="shared" si="145"/>
        <v>2</v>
      </c>
      <c r="Q1049" s="1">
        <f t="shared" si="146"/>
        <v>0</v>
      </c>
      <c r="R1049" s="1">
        <f t="shared" si="147"/>
        <v>3</v>
      </c>
      <c r="S1049" s="1">
        <f t="shared" si="156"/>
        <v>0</v>
      </c>
      <c r="T1049" s="1">
        <f t="shared" si="157"/>
        <v>0</v>
      </c>
      <c r="U1049" s="1">
        <f t="shared" si="158"/>
        <v>0</v>
      </c>
      <c r="V1049" s="1">
        <f t="shared" si="159"/>
        <v>2</v>
      </c>
      <c r="W1049" s="19">
        <f>VLOOKUP(E1049,'Win Rate'!B:I,8,FALSE)</f>
        <v>0.51546391752577314</v>
      </c>
      <c r="X1049" s="20">
        <f>VLOOKUP(E1049,'Win Rate'!B:J,9,FALSE)</f>
        <v>10.748858560120498</v>
      </c>
      <c r="Y1049" s="18" cm="1">
        <f t="array" ref="Y1049">IFERROR(INDEX($Z$2:$Z1048,SUMPRODUCT(MAX(ROW($D$2:$D1048)*($D1049=$D$2:$D1048))-1)),_xlfn.IFNA(IF(VLOOKUP(D1049,'4.2 Elo (Values)'!A:C,3,FALSE)&gt;0,VLOOKUP(Results!D1049,'4.2 Elo (Values)'!A:C,3,FALSE),400),400))</f>
        <v>341.99331719749921</v>
      </c>
      <c r="Z1049" s="18">
        <f>Y1049+(IFERROR(VLOOKUP(D1049,'4.2 Elo (Values)'!A:J,10,FALSE),40)*(V1049-(1/(10^(((AVERAGEIFS(Y:Y,A:A,A1049)+AVERAGEIFS(X:X,A:A,A1049))-(Y1049+X1049))/400)+1)*O1049)))</f>
        <v>339.79370720035718</v>
      </c>
      <c r="AA1049" s="18">
        <f t="shared" si="160"/>
        <v>-2.1996099971420335</v>
      </c>
      <c r="AB1049" t="str">
        <f>VLOOKUP($A1049,Events!$B:$I,4,FALSE)</f>
        <v>Roiling Roots</v>
      </c>
      <c r="AC1049" t="str">
        <f>VLOOKUP($A1049,Events!$B:$I,5,FALSE)</f>
        <v>Lifecycle</v>
      </c>
      <c r="AD1049" t="str">
        <f>VLOOKUP($A1049,Events!$B:$I,6,FALSE)</f>
        <v>Grasping Thorns</v>
      </c>
      <c r="AE1049" t="str">
        <f>VLOOKUP($A1049,Events!$B:$I,7,FALSE)</f>
        <v>Surge of Slaughter</v>
      </c>
      <c r="AF1049" t="str">
        <f>VLOOKUP($A1049,Events!$B:$I,8,FALSE)</f>
        <v>Linked Leylines</v>
      </c>
    </row>
    <row r="1050" spans="1:32" ht="15" customHeight="1" x14ac:dyDescent="0.3">
      <c r="A1050" t="s">
        <v>25540</v>
      </c>
      <c r="B1050" t="s">
        <v>25450</v>
      </c>
      <c r="C1050" t="s">
        <v>24190</v>
      </c>
      <c r="D1050" t="s">
        <v>25558</v>
      </c>
      <c r="E1050" t="s">
        <v>17</v>
      </c>
      <c r="F1050" t="s">
        <v>18</v>
      </c>
      <c r="G1050" s="2" t="s">
        <v>25559</v>
      </c>
      <c r="H1050" t="s">
        <v>25</v>
      </c>
      <c r="I1050" s="1">
        <v>0</v>
      </c>
      <c r="J1050" s="1">
        <v>1</v>
      </c>
      <c r="K1050" s="1">
        <v>1</v>
      </c>
      <c r="L1050" s="1">
        <v>0</v>
      </c>
      <c r="M1050" s="1">
        <v>0</v>
      </c>
      <c r="O1050" s="1">
        <f t="shared" si="155"/>
        <v>5</v>
      </c>
      <c r="P1050" s="1">
        <f t="shared" si="145"/>
        <v>2</v>
      </c>
      <c r="Q1050" s="1">
        <f t="shared" si="146"/>
        <v>0</v>
      </c>
      <c r="R1050" s="1">
        <f t="shared" si="147"/>
        <v>3</v>
      </c>
      <c r="S1050" s="1">
        <f t="shared" si="156"/>
        <v>0</v>
      </c>
      <c r="T1050" s="1">
        <f t="shared" si="157"/>
        <v>0</v>
      </c>
      <c r="U1050" s="1">
        <f t="shared" si="158"/>
        <v>0</v>
      </c>
      <c r="V1050" s="1">
        <f t="shared" si="159"/>
        <v>2</v>
      </c>
      <c r="W1050" s="19">
        <f>VLOOKUP(E1050,'Win Rate'!B:I,8,FALSE)</f>
        <v>0.48888888888888887</v>
      </c>
      <c r="X1050" s="20">
        <f>VLOOKUP(E1050,'Win Rate'!B:J,9,FALSE)</f>
        <v>-7.7220620781546527</v>
      </c>
      <c r="Y1050" s="18" cm="1">
        <f t="array" ref="Y1050">IFERROR(INDEX($Z$2:$Z1049,SUMPRODUCT(MAX(ROW($D$2:$D1049)*($D1050=$D$2:$D1049))-1)),_xlfn.IFNA(IF(VLOOKUP(D1050,'4.2 Elo (Values)'!A:C,3,FALSE)&gt;0,VLOOKUP(Results!D1050,'4.2 Elo (Values)'!A:C,3,FALSE),400),400))</f>
        <v>400</v>
      </c>
      <c r="Z1050" s="18">
        <f>Y1050+(IFERROR(VLOOKUP(D1050,'4.2 Elo (Values)'!A:J,10,FALSE),40)*(V1050-(1/(10^(((AVERAGEIFS(Y:Y,A:A,A1050)+AVERAGEIFS(X:X,A:A,A1050))-(Y1050+X1050))/400)+1)*O1050)))</f>
        <v>384.34717858291162</v>
      </c>
      <c r="AA1050" s="18">
        <f t="shared" si="160"/>
        <v>-15.652821417088376</v>
      </c>
      <c r="AB1050" t="str">
        <f>VLOOKUP($A1050,Events!$B:$I,4,FALSE)</f>
        <v>Roiling Roots</v>
      </c>
      <c r="AC1050" t="str">
        <f>VLOOKUP($A1050,Events!$B:$I,5,FALSE)</f>
        <v>Lifecycle</v>
      </c>
      <c r="AD1050" t="str">
        <f>VLOOKUP($A1050,Events!$B:$I,6,FALSE)</f>
        <v>Grasping Thorns</v>
      </c>
      <c r="AE1050" t="str">
        <f>VLOOKUP($A1050,Events!$B:$I,7,FALSE)</f>
        <v>Surge of Slaughter</v>
      </c>
      <c r="AF1050" t="str">
        <f>VLOOKUP($A1050,Events!$B:$I,8,FALSE)</f>
        <v>Linked Leylines</v>
      </c>
    </row>
    <row r="1051" spans="1:32" ht="15" customHeight="1" x14ac:dyDescent="0.3">
      <c r="A1051" t="s">
        <v>25540</v>
      </c>
      <c r="B1051" t="s">
        <v>25450</v>
      </c>
      <c r="C1051" t="s">
        <v>24190</v>
      </c>
      <c r="D1051" t="s">
        <v>19724</v>
      </c>
      <c r="E1051" t="s">
        <v>45</v>
      </c>
      <c r="F1051" t="s">
        <v>237</v>
      </c>
      <c r="G1051" s="2" t="s">
        <v>25560</v>
      </c>
      <c r="H1051" t="s">
        <v>25</v>
      </c>
      <c r="I1051" s="1">
        <v>1</v>
      </c>
      <c r="J1051" s="1">
        <v>0</v>
      </c>
      <c r="K1051" s="1">
        <v>0</v>
      </c>
      <c r="L1051" s="1">
        <v>0</v>
      </c>
      <c r="M1051" s="1">
        <v>1</v>
      </c>
      <c r="O1051" s="1">
        <f t="shared" si="155"/>
        <v>5</v>
      </c>
      <c r="P1051" s="1">
        <f t="shared" si="145"/>
        <v>2</v>
      </c>
      <c r="Q1051" s="1">
        <f t="shared" si="146"/>
        <v>0</v>
      </c>
      <c r="R1051" s="1">
        <f t="shared" si="147"/>
        <v>3</v>
      </c>
      <c r="S1051" s="1">
        <f t="shared" si="156"/>
        <v>0</v>
      </c>
      <c r="T1051" s="1">
        <f t="shared" si="157"/>
        <v>0</v>
      </c>
      <c r="U1051" s="1">
        <f t="shared" si="158"/>
        <v>0</v>
      </c>
      <c r="V1051" s="1">
        <f t="shared" si="159"/>
        <v>2</v>
      </c>
      <c r="W1051" s="19">
        <f>VLOOKUP(E1051,'Win Rate'!B:I,8,FALSE)</f>
        <v>0.42152466367713004</v>
      </c>
      <c r="X1051" s="20">
        <f>VLOOKUP(E1051,'Win Rate'!B:J,9,FALSE)</f>
        <v>-54.98474267982013</v>
      </c>
      <c r="Y1051" s="18" cm="1">
        <f t="array" ref="Y1051">IFERROR(INDEX($Z$2:$Z1050,SUMPRODUCT(MAX(ROW($D$2:$D1050)*($D1051=$D$2:$D1050))-1)),_xlfn.IFNA(IF(VLOOKUP(D1051,'4.2 Elo (Values)'!A:C,3,FALSE)&gt;0,VLOOKUP(Results!D1051,'4.2 Elo (Values)'!A:C,3,FALSE),400),400))</f>
        <v>367.41671100105265</v>
      </c>
      <c r="Z1051" s="18">
        <f>Y1051+(IFERROR(VLOOKUP(D1051,'4.2 Elo (Values)'!A:J,10,FALSE),40)*(V1051-(1/(10^(((AVERAGEIFS(Y:Y,A:A,A1051)+AVERAGEIFS(X:X,A:A,A1051))-(Y1051+X1051))/400)+1)*O1051)))</f>
        <v>370.75201923108079</v>
      </c>
      <c r="AA1051" s="18">
        <f t="shared" si="160"/>
        <v>3.3353082300281471</v>
      </c>
      <c r="AB1051" t="str">
        <f>VLOOKUP($A1051,Events!$B:$I,4,FALSE)</f>
        <v>Roiling Roots</v>
      </c>
      <c r="AC1051" t="str">
        <f>VLOOKUP($A1051,Events!$B:$I,5,FALSE)</f>
        <v>Lifecycle</v>
      </c>
      <c r="AD1051" t="str">
        <f>VLOOKUP($A1051,Events!$B:$I,6,FALSE)</f>
        <v>Grasping Thorns</v>
      </c>
      <c r="AE1051" t="str">
        <f>VLOOKUP($A1051,Events!$B:$I,7,FALSE)</f>
        <v>Surge of Slaughter</v>
      </c>
      <c r="AF1051" t="str">
        <f>VLOOKUP($A1051,Events!$B:$I,8,FALSE)</f>
        <v>Linked Leylines</v>
      </c>
    </row>
    <row r="1052" spans="1:32" ht="15" customHeight="1" x14ac:dyDescent="0.3">
      <c r="A1052" t="s">
        <v>25540</v>
      </c>
      <c r="B1052" t="s">
        <v>25450</v>
      </c>
      <c r="C1052" t="s">
        <v>24190</v>
      </c>
      <c r="D1052" t="s">
        <v>22877</v>
      </c>
      <c r="E1052" t="s">
        <v>181</v>
      </c>
      <c r="F1052" t="s">
        <v>188</v>
      </c>
      <c r="G1052" s="2" t="s">
        <v>25561</v>
      </c>
      <c r="H1052" t="s">
        <v>25</v>
      </c>
      <c r="I1052" s="1">
        <v>1</v>
      </c>
      <c r="J1052" s="1">
        <v>0</v>
      </c>
      <c r="K1052" s="1">
        <v>0</v>
      </c>
      <c r="O1052" s="1">
        <f t="shared" si="155"/>
        <v>3</v>
      </c>
      <c r="P1052" s="1">
        <f t="shared" si="145"/>
        <v>1</v>
      </c>
      <c r="Q1052" s="1">
        <f t="shared" si="146"/>
        <v>0</v>
      </c>
      <c r="R1052" s="1">
        <f t="shared" si="147"/>
        <v>2</v>
      </c>
      <c r="S1052" s="1">
        <f t="shared" si="156"/>
        <v>0</v>
      </c>
      <c r="T1052" s="1">
        <f t="shared" si="157"/>
        <v>0</v>
      </c>
      <c r="U1052" s="1">
        <f t="shared" si="158"/>
        <v>0</v>
      </c>
      <c r="V1052" s="1">
        <f t="shared" si="159"/>
        <v>1</v>
      </c>
      <c r="W1052" s="19">
        <f>VLOOKUP(E1052,'Win Rate'!B:I,8,FALSE)</f>
        <v>0.46694214876033058</v>
      </c>
      <c r="X1052" s="20">
        <f>VLOOKUP(E1052,'Win Rate'!B:J,9,FALSE)</f>
        <v>-23.004506726331698</v>
      </c>
      <c r="Y1052" s="18" cm="1">
        <f t="array" ref="Y1052">IFERROR(INDEX($Z$2:$Z1051,SUMPRODUCT(MAX(ROW($D$2:$D1051)*($D1052=$D$2:$D1051))-1)),_xlfn.IFNA(IF(VLOOKUP(D1052,'4.2 Elo (Values)'!A:C,3,FALSE)&gt;0,VLOOKUP(Results!D1052,'4.2 Elo (Values)'!A:C,3,FALSE),400),400))</f>
        <v>292.62313964358748</v>
      </c>
      <c r="Z1052" s="18">
        <f>Y1052+(IFERROR(VLOOKUP(D1052,'4.2 Elo (Values)'!A:J,10,FALSE),40)*(V1052-(1/(10^(((AVERAGEIFS(Y:Y,A:A,A1052)+AVERAGEIFS(X:X,A:A,A1052))-(Y1052+X1052))/400)+1)*O1052)))</f>
        <v>295.24226822542812</v>
      </c>
      <c r="AA1052" s="18">
        <f t="shared" si="160"/>
        <v>2.6191285818406413</v>
      </c>
      <c r="AB1052" t="str">
        <f>VLOOKUP($A1052,Events!$B:$I,4,FALSE)</f>
        <v>Roiling Roots</v>
      </c>
      <c r="AC1052" t="str">
        <f>VLOOKUP($A1052,Events!$B:$I,5,FALSE)</f>
        <v>Lifecycle</v>
      </c>
      <c r="AD1052" t="str">
        <f>VLOOKUP($A1052,Events!$B:$I,6,FALSE)</f>
        <v>Grasping Thorns</v>
      </c>
      <c r="AE1052" t="str">
        <f>VLOOKUP($A1052,Events!$B:$I,7,FALSE)</f>
        <v>Surge of Slaughter</v>
      </c>
      <c r="AF1052" t="str">
        <f>VLOOKUP($A1052,Events!$B:$I,8,FALSE)</f>
        <v>Linked Leylines</v>
      </c>
    </row>
    <row r="1053" spans="1:32" ht="15" customHeight="1" x14ac:dyDescent="0.3">
      <c r="A1053" t="s">
        <v>25540</v>
      </c>
      <c r="B1053" t="s">
        <v>25450</v>
      </c>
      <c r="C1053" t="s">
        <v>24190</v>
      </c>
      <c r="D1053" t="s">
        <v>20108</v>
      </c>
      <c r="E1053" t="s">
        <v>146</v>
      </c>
      <c r="F1053" t="s">
        <v>187</v>
      </c>
      <c r="G1053" s="2" t="s">
        <v>25562</v>
      </c>
      <c r="H1053" t="s">
        <v>25</v>
      </c>
      <c r="I1053" s="1">
        <v>0</v>
      </c>
      <c r="J1053" s="1">
        <v>1</v>
      </c>
      <c r="K1053" s="1">
        <v>0</v>
      </c>
      <c r="L1053" s="1">
        <v>0</v>
      </c>
      <c r="M1053" s="1">
        <v>0</v>
      </c>
      <c r="O1053" s="1">
        <f t="shared" si="155"/>
        <v>5</v>
      </c>
      <c r="P1053" s="1">
        <f t="shared" si="145"/>
        <v>1</v>
      </c>
      <c r="Q1053" s="1">
        <f t="shared" si="146"/>
        <v>0</v>
      </c>
      <c r="R1053" s="1">
        <f t="shared" si="147"/>
        <v>4</v>
      </c>
      <c r="S1053" s="1">
        <f t="shared" si="156"/>
        <v>0</v>
      </c>
      <c r="T1053" s="1">
        <f t="shared" si="157"/>
        <v>0</v>
      </c>
      <c r="U1053" s="1">
        <f t="shared" si="158"/>
        <v>0</v>
      </c>
      <c r="V1053" s="1">
        <f t="shared" si="159"/>
        <v>1</v>
      </c>
      <c r="W1053" s="19">
        <f>VLOOKUP(E1053,'Win Rate'!B:I,8,FALSE)</f>
        <v>0.48071216617210683</v>
      </c>
      <c r="X1053" s="20">
        <f>VLOOKUP(E1053,'Win Rate'!B:J,9,FALSE)</f>
        <v>-13.409213657465418</v>
      </c>
      <c r="Y1053" s="18" cm="1">
        <f t="array" ref="Y1053">IFERROR(INDEX($Z$2:$Z1052,SUMPRODUCT(MAX(ROW($D$2:$D1052)*($D1053=$D$2:$D1052))-1)),_xlfn.IFNA(IF(VLOOKUP(D1053,'4.2 Elo (Values)'!A:C,3,FALSE)&gt;0,VLOOKUP(Results!D1053,'4.2 Elo (Values)'!A:C,3,FALSE),400),400))</f>
        <v>362.19864034496442</v>
      </c>
      <c r="Z1053" s="18">
        <f>Y1053+(IFERROR(VLOOKUP(D1053,'4.2 Elo (Values)'!A:J,10,FALSE),40)*(V1053-(1/(10^(((AVERAGEIFS(Y:Y,A:A,A1053)+AVERAGEIFS(X:X,A:A,A1053))-(Y1053+X1053))/400)+1)*O1053)))</f>
        <v>318.90740896892686</v>
      </c>
      <c r="AA1053" s="18">
        <f t="shared" si="160"/>
        <v>-43.291231376037558</v>
      </c>
      <c r="AB1053" t="str">
        <f>VLOOKUP($A1053,Events!$B:$I,4,FALSE)</f>
        <v>Roiling Roots</v>
      </c>
      <c r="AC1053" t="str">
        <f>VLOOKUP($A1053,Events!$B:$I,5,FALSE)</f>
        <v>Lifecycle</v>
      </c>
      <c r="AD1053" t="str">
        <f>VLOOKUP($A1053,Events!$B:$I,6,FALSE)</f>
        <v>Grasping Thorns</v>
      </c>
      <c r="AE1053" t="str">
        <f>VLOOKUP($A1053,Events!$B:$I,7,FALSE)</f>
        <v>Surge of Slaughter</v>
      </c>
      <c r="AF1053" t="str">
        <f>VLOOKUP($A1053,Events!$B:$I,8,FALSE)</f>
        <v>Linked Leylines</v>
      </c>
    </row>
    <row r="1054" spans="1:32" ht="15" customHeight="1" x14ac:dyDescent="0.3">
      <c r="A1054" t="s">
        <v>25540</v>
      </c>
      <c r="B1054" t="s">
        <v>25450</v>
      </c>
      <c r="C1054" t="s">
        <v>24190</v>
      </c>
      <c r="D1054" t="s">
        <v>22960</v>
      </c>
      <c r="E1054" t="s">
        <v>27</v>
      </c>
      <c r="F1054" t="s">
        <v>110</v>
      </c>
      <c r="G1054" s="2" t="s">
        <v>25563</v>
      </c>
      <c r="H1054" t="s">
        <v>25</v>
      </c>
      <c r="I1054" s="1">
        <v>0</v>
      </c>
      <c r="J1054" s="1">
        <v>1</v>
      </c>
      <c r="K1054" s="1">
        <v>0</v>
      </c>
      <c r="L1054" s="1">
        <v>0</v>
      </c>
      <c r="M1054" s="1">
        <v>0</v>
      </c>
      <c r="O1054" s="1">
        <f t="shared" si="155"/>
        <v>5</v>
      </c>
      <c r="P1054" s="1">
        <f t="shared" si="145"/>
        <v>1</v>
      </c>
      <c r="Q1054" s="1">
        <f t="shared" si="146"/>
        <v>0</v>
      </c>
      <c r="R1054" s="1">
        <f t="shared" si="147"/>
        <v>4</v>
      </c>
      <c r="S1054" s="1">
        <f t="shared" si="156"/>
        <v>0</v>
      </c>
      <c r="T1054" s="1">
        <f t="shared" si="157"/>
        <v>0</v>
      </c>
      <c r="U1054" s="1">
        <f t="shared" si="158"/>
        <v>0</v>
      </c>
      <c r="V1054" s="1">
        <f t="shared" si="159"/>
        <v>1</v>
      </c>
      <c r="W1054" s="19">
        <f>VLOOKUP(E1054,'Win Rate'!B:I,8,FALSE)</f>
        <v>0.43775100401606426</v>
      </c>
      <c r="X1054" s="20">
        <f>VLOOKUP(E1054,'Win Rate'!B:J,9,FALSE)</f>
        <v>-43.480615095045756</v>
      </c>
      <c r="Y1054" s="18" cm="1">
        <f t="array" ref="Y1054">IFERROR(INDEX($Z$2:$Z1053,SUMPRODUCT(MAX(ROW($D$2:$D1053)*($D1054=$D$2:$D1053))-1)),_xlfn.IFNA(IF(VLOOKUP(D1054,'4.2 Elo (Values)'!A:C,3,FALSE)&gt;0,VLOOKUP(Results!D1054,'4.2 Elo (Values)'!A:C,3,FALSE),400),400))</f>
        <v>280.58811750334849</v>
      </c>
      <c r="Z1054" s="18">
        <f>Y1054+(IFERROR(VLOOKUP(D1054,'4.2 Elo (Values)'!A:J,10,FALSE),40)*(V1054-(1/(10^(((AVERAGEIFS(Y:Y,A:A,A1054)+AVERAGEIFS(X:X,A:A,A1054))-(Y1054+X1054))/400)+1)*O1054)))</f>
        <v>273.30352703693882</v>
      </c>
      <c r="AA1054" s="18">
        <f t="shared" si="160"/>
        <v>-7.2845904664096679</v>
      </c>
      <c r="AB1054" t="str">
        <f>VLOOKUP($A1054,Events!$B:$I,4,FALSE)</f>
        <v>Roiling Roots</v>
      </c>
      <c r="AC1054" t="str">
        <f>VLOOKUP($A1054,Events!$B:$I,5,FALSE)</f>
        <v>Lifecycle</v>
      </c>
      <c r="AD1054" t="str">
        <f>VLOOKUP($A1054,Events!$B:$I,6,FALSE)</f>
        <v>Grasping Thorns</v>
      </c>
      <c r="AE1054" t="str">
        <f>VLOOKUP($A1054,Events!$B:$I,7,FALSE)</f>
        <v>Surge of Slaughter</v>
      </c>
      <c r="AF1054" t="str">
        <f>VLOOKUP($A1054,Events!$B:$I,8,FALSE)</f>
        <v>Linked Leylines</v>
      </c>
    </row>
    <row r="1055" spans="1:32" ht="15" customHeight="1" x14ac:dyDescent="0.3">
      <c r="A1055" t="s">
        <v>25540</v>
      </c>
      <c r="B1055" t="s">
        <v>25450</v>
      </c>
      <c r="C1055" t="s">
        <v>24190</v>
      </c>
      <c r="D1055" t="s">
        <v>14978</v>
      </c>
      <c r="E1055" t="s">
        <v>27</v>
      </c>
      <c r="F1055" t="s">
        <v>110</v>
      </c>
      <c r="G1055" s="2" t="s">
        <v>25564</v>
      </c>
      <c r="H1055" t="s">
        <v>25</v>
      </c>
      <c r="I1055" s="1">
        <v>0</v>
      </c>
      <c r="J1055" s="1">
        <v>0</v>
      </c>
      <c r="K1055" s="1">
        <v>1</v>
      </c>
      <c r="O1055" s="1">
        <f t="shared" si="155"/>
        <v>3</v>
      </c>
      <c r="P1055" s="1">
        <f t="shared" si="145"/>
        <v>1</v>
      </c>
      <c r="Q1055" s="1">
        <f t="shared" si="146"/>
        <v>0</v>
      </c>
      <c r="R1055" s="1">
        <f t="shared" si="147"/>
        <v>2</v>
      </c>
      <c r="S1055" s="1">
        <f t="shared" si="156"/>
        <v>0</v>
      </c>
      <c r="T1055" s="1">
        <f t="shared" si="157"/>
        <v>0</v>
      </c>
      <c r="U1055" s="1">
        <f t="shared" si="158"/>
        <v>0</v>
      </c>
      <c r="V1055" s="1">
        <f t="shared" si="159"/>
        <v>1</v>
      </c>
      <c r="W1055" s="19">
        <f>VLOOKUP(E1055,'Win Rate'!B:I,8,FALSE)</f>
        <v>0.43775100401606426</v>
      </c>
      <c r="X1055" s="20">
        <f>VLOOKUP(E1055,'Win Rate'!B:J,9,FALSE)</f>
        <v>-43.480615095045756</v>
      </c>
      <c r="Y1055" s="18" cm="1">
        <f t="array" ref="Y1055">IFERROR(INDEX($Z$2:$Z1054,SUMPRODUCT(MAX(ROW($D$2:$D1054)*($D1055=$D$2:$D1054))-1)),_xlfn.IFNA(IF(VLOOKUP(D1055,'4.2 Elo (Values)'!A:C,3,FALSE)&gt;0,VLOOKUP(Results!D1055,'4.2 Elo (Values)'!A:C,3,FALSE),400),400))</f>
        <v>388.00288836654209</v>
      </c>
      <c r="Z1055" s="18">
        <f>Y1055+(IFERROR(VLOOKUP(D1055,'4.2 Elo (Values)'!A:J,10,FALSE),40)*(V1055-(1/(10^(((AVERAGEIFS(Y:Y,A:A,A1055)+AVERAGEIFS(X:X,A:A,A1055))-(Y1055+X1055))/400)+1)*O1055)))</f>
        <v>378.74298463368251</v>
      </c>
      <c r="AA1055" s="18">
        <f t="shared" si="160"/>
        <v>-9.2599037328595841</v>
      </c>
      <c r="AB1055" t="str">
        <f>VLOOKUP($A1055,Events!$B:$I,4,FALSE)</f>
        <v>Roiling Roots</v>
      </c>
      <c r="AC1055" t="str">
        <f>VLOOKUP($A1055,Events!$B:$I,5,FALSE)</f>
        <v>Lifecycle</v>
      </c>
      <c r="AD1055" t="str">
        <f>VLOOKUP($A1055,Events!$B:$I,6,FALSE)</f>
        <v>Grasping Thorns</v>
      </c>
      <c r="AE1055" t="str">
        <f>VLOOKUP($A1055,Events!$B:$I,7,FALSE)</f>
        <v>Surge of Slaughter</v>
      </c>
      <c r="AF1055" t="str">
        <f>VLOOKUP($A1055,Events!$B:$I,8,FALSE)</f>
        <v>Linked Leylines</v>
      </c>
    </row>
    <row r="1056" spans="1:32" ht="15" customHeight="1" x14ac:dyDescent="0.3">
      <c r="A1056" t="s">
        <v>25540</v>
      </c>
      <c r="B1056" t="s">
        <v>25450</v>
      </c>
      <c r="C1056" t="s">
        <v>24190</v>
      </c>
      <c r="D1056" t="s">
        <v>21604</v>
      </c>
      <c r="E1056" t="s">
        <v>95</v>
      </c>
      <c r="F1056" t="s">
        <v>304</v>
      </c>
      <c r="G1056" s="2" t="s">
        <v>25565</v>
      </c>
      <c r="H1056" t="s">
        <v>25</v>
      </c>
      <c r="I1056" s="1">
        <v>0</v>
      </c>
      <c r="J1056" s="1">
        <v>0</v>
      </c>
      <c r="K1056" s="1">
        <v>1</v>
      </c>
      <c r="O1056" s="1">
        <f t="shared" si="155"/>
        <v>3</v>
      </c>
      <c r="P1056" s="1">
        <f t="shared" si="145"/>
        <v>1</v>
      </c>
      <c r="Q1056" s="1">
        <f t="shared" si="146"/>
        <v>0</v>
      </c>
      <c r="R1056" s="1">
        <f t="shared" si="147"/>
        <v>2</v>
      </c>
      <c r="S1056" s="1">
        <f t="shared" si="156"/>
        <v>0</v>
      </c>
      <c r="T1056" s="1">
        <f t="shared" si="157"/>
        <v>0</v>
      </c>
      <c r="U1056" s="1">
        <f t="shared" si="158"/>
        <v>0</v>
      </c>
      <c r="V1056" s="1">
        <f t="shared" si="159"/>
        <v>1</v>
      </c>
      <c r="W1056" s="19">
        <f>VLOOKUP(E1056,'Win Rate'!B:I,8,FALSE)</f>
        <v>0.5084269662921348</v>
      </c>
      <c r="X1056" s="20">
        <f>VLOOKUP(E1056,'Win Rate'!B:J,9,FALSE)</f>
        <v>5.8562104731559854</v>
      </c>
      <c r="Y1056" s="18" cm="1">
        <f t="array" ref="Y1056">IFERROR(INDEX($Z$2:$Z1055,SUMPRODUCT(MAX(ROW($D$2:$D1055)*($D1056=$D$2:$D1055))-1)),_xlfn.IFNA(IF(VLOOKUP(D1056,'4.2 Elo (Values)'!A:C,3,FALSE)&gt;0,VLOOKUP(Results!D1056,'4.2 Elo (Values)'!A:C,3,FALSE),400),400))</f>
        <v>344.99278619772286</v>
      </c>
      <c r="Z1056" s="18">
        <f>Y1056+(IFERROR(VLOOKUP(D1056,'4.2 Elo (Values)'!A:J,10,FALSE),40)*(V1056-(1/(10^(((AVERAGEIFS(Y:Y,A:A,A1056)+AVERAGEIFS(X:X,A:A,A1056))-(Y1056+X1056))/400)+1)*O1056)))</f>
        <v>334.67196334351854</v>
      </c>
      <c r="AA1056" s="18">
        <f t="shared" si="160"/>
        <v>-10.320822854204323</v>
      </c>
      <c r="AB1056" t="str">
        <f>VLOOKUP($A1056,Events!$B:$I,4,FALSE)</f>
        <v>Roiling Roots</v>
      </c>
      <c r="AC1056" t="str">
        <f>VLOOKUP($A1056,Events!$B:$I,5,FALSE)</f>
        <v>Lifecycle</v>
      </c>
      <c r="AD1056" t="str">
        <f>VLOOKUP($A1056,Events!$B:$I,6,FALSE)</f>
        <v>Grasping Thorns</v>
      </c>
      <c r="AE1056" t="str">
        <f>VLOOKUP($A1056,Events!$B:$I,7,FALSE)</f>
        <v>Surge of Slaughter</v>
      </c>
      <c r="AF1056" t="str">
        <f>VLOOKUP($A1056,Events!$B:$I,8,FALSE)</f>
        <v>Linked Leylines</v>
      </c>
    </row>
    <row r="1057" spans="1:32" ht="15" customHeight="1" x14ac:dyDescent="0.3">
      <c r="A1057" t="s">
        <v>25540</v>
      </c>
      <c r="B1057" t="s">
        <v>25450</v>
      </c>
      <c r="C1057" t="s">
        <v>24190</v>
      </c>
      <c r="D1057" t="s">
        <v>22292</v>
      </c>
      <c r="E1057" t="s">
        <v>181</v>
      </c>
      <c r="F1057" t="s">
        <v>25511</v>
      </c>
      <c r="G1057" s="2" t="s">
        <v>25566</v>
      </c>
      <c r="H1057" t="s">
        <v>25</v>
      </c>
      <c r="I1057" s="1">
        <v>0</v>
      </c>
      <c r="J1057" s="1">
        <v>0</v>
      </c>
      <c r="K1057" s="1">
        <v>0</v>
      </c>
      <c r="L1057" s="1">
        <v>0</v>
      </c>
      <c r="M1057" s="1">
        <v>0</v>
      </c>
      <c r="O1057" s="1">
        <f t="shared" si="155"/>
        <v>5</v>
      </c>
      <c r="P1057" s="1">
        <f t="shared" si="145"/>
        <v>0</v>
      </c>
      <c r="Q1057" s="1">
        <f t="shared" si="146"/>
        <v>0</v>
      </c>
      <c r="R1057" s="1">
        <f t="shared" si="147"/>
        <v>5</v>
      </c>
      <c r="S1057" s="1">
        <f t="shared" si="156"/>
        <v>0</v>
      </c>
      <c r="T1057" s="1">
        <f t="shared" si="157"/>
        <v>0</v>
      </c>
      <c r="U1057" s="1">
        <f t="shared" si="158"/>
        <v>0</v>
      </c>
      <c r="V1057" s="1">
        <f t="shared" si="159"/>
        <v>0</v>
      </c>
      <c r="W1057" s="19">
        <f>VLOOKUP(E1057,'Win Rate'!B:I,8,FALSE)</f>
        <v>0.46694214876033058</v>
      </c>
      <c r="X1057" s="20">
        <f>VLOOKUP(E1057,'Win Rate'!B:J,9,FALSE)</f>
        <v>-23.004506726331698</v>
      </c>
      <c r="Y1057" s="18" cm="1">
        <f t="array" ref="Y1057">IFERROR(INDEX($Z$2:$Z1056,SUMPRODUCT(MAX(ROW($D$2:$D1056)*($D1057=$D$2:$D1056))-1)),_xlfn.IFNA(IF(VLOOKUP(D1057,'4.2 Elo (Values)'!A:C,3,FALSE)&gt;0,VLOOKUP(Results!D1057,'4.2 Elo (Values)'!A:C,3,FALSE),400),400))</f>
        <v>329.0758758316635</v>
      </c>
      <c r="Z1057" s="18">
        <f>Y1057+(IFERROR(VLOOKUP(D1057,'4.2 Elo (Values)'!A:J,10,FALSE),40)*(V1057-(1/(10^(((AVERAGEIFS(Y:Y,A:A,A1057)+AVERAGEIFS(X:X,A:A,A1057))-(Y1057+X1057))/400)+1)*O1057)))</f>
        <v>257.43854550944036</v>
      </c>
      <c r="AA1057" s="18">
        <f t="shared" si="160"/>
        <v>-71.637330322223136</v>
      </c>
      <c r="AB1057" t="str">
        <f>VLOOKUP($A1057,Events!$B:$I,4,FALSE)</f>
        <v>Roiling Roots</v>
      </c>
      <c r="AC1057" t="str">
        <f>VLOOKUP($A1057,Events!$B:$I,5,FALSE)</f>
        <v>Lifecycle</v>
      </c>
      <c r="AD1057" t="str">
        <f>VLOOKUP($A1057,Events!$B:$I,6,FALSE)</f>
        <v>Grasping Thorns</v>
      </c>
      <c r="AE1057" t="str">
        <f>VLOOKUP($A1057,Events!$B:$I,7,FALSE)</f>
        <v>Surge of Slaughter</v>
      </c>
      <c r="AF1057" t="str">
        <f>VLOOKUP($A1057,Events!$B:$I,8,FALSE)</f>
        <v>Linked Leylines</v>
      </c>
    </row>
    <row r="1058" spans="1:32" ht="15" customHeight="1" x14ac:dyDescent="0.3">
      <c r="A1058" t="s">
        <v>25540</v>
      </c>
      <c r="B1058" t="s">
        <v>25450</v>
      </c>
      <c r="C1058" t="s">
        <v>24190</v>
      </c>
      <c r="D1058" t="s">
        <v>25567</v>
      </c>
      <c r="E1058" t="s">
        <v>49</v>
      </c>
      <c r="F1058" t="s">
        <v>50</v>
      </c>
      <c r="G1058" s="2" t="s">
        <v>25568</v>
      </c>
      <c r="H1058" t="s">
        <v>25</v>
      </c>
      <c r="I1058" s="1">
        <v>0</v>
      </c>
      <c r="J1058" s="1">
        <v>0</v>
      </c>
      <c r="K1058" s="1">
        <v>0</v>
      </c>
      <c r="O1058" s="1">
        <f t="shared" si="155"/>
        <v>3</v>
      </c>
      <c r="P1058" s="1">
        <f t="shared" si="145"/>
        <v>0</v>
      </c>
      <c r="Q1058" s="1">
        <f t="shared" si="146"/>
        <v>0</v>
      </c>
      <c r="R1058" s="1">
        <f t="shared" si="147"/>
        <v>3</v>
      </c>
      <c r="S1058" s="1">
        <f t="shared" si="156"/>
        <v>0</v>
      </c>
      <c r="T1058" s="1">
        <f t="shared" si="157"/>
        <v>0</v>
      </c>
      <c r="U1058" s="1">
        <f t="shared" si="158"/>
        <v>0</v>
      </c>
      <c r="V1058" s="1">
        <f t="shared" si="159"/>
        <v>0</v>
      </c>
      <c r="W1058" s="19">
        <f>VLOOKUP(E1058,'Win Rate'!B:I,8,FALSE)</f>
        <v>0.45549738219895286</v>
      </c>
      <c r="X1058" s="20">
        <f>VLOOKUP(E1058,'Win Rate'!B:J,9,FALSE)</f>
        <v>-31.005634672064751</v>
      </c>
      <c r="Y1058" s="18" cm="1">
        <f t="array" ref="Y1058">IFERROR(INDEX($Z$2:$Z1057,SUMPRODUCT(MAX(ROW($D$2:$D1057)*($D1058=$D$2:$D1057))-1)),_xlfn.IFNA(IF(VLOOKUP(D1058,'4.2 Elo (Values)'!A:C,3,FALSE)&gt;0,VLOOKUP(Results!D1058,'4.2 Elo (Values)'!A:C,3,FALSE),400),400))</f>
        <v>400</v>
      </c>
      <c r="Z1058" s="18">
        <f>Y1058+(IFERROR(VLOOKUP(D1058,'4.2 Elo (Values)'!A:J,10,FALSE),40)*(V1058-(1/(10^(((AVERAGEIFS(Y:Y,A:A,A1058)+AVERAGEIFS(X:X,A:A,A1058))-(Y1058+X1058))/400)+1)*O1058)))</f>
        <v>346.60401841296562</v>
      </c>
      <c r="AA1058" s="18">
        <f t="shared" si="160"/>
        <v>-53.395981587034385</v>
      </c>
      <c r="AB1058" t="str">
        <f>VLOOKUP($A1058,Events!$B:$I,4,FALSE)</f>
        <v>Roiling Roots</v>
      </c>
      <c r="AC1058" t="str">
        <f>VLOOKUP($A1058,Events!$B:$I,5,FALSE)</f>
        <v>Lifecycle</v>
      </c>
      <c r="AD1058" t="str">
        <f>VLOOKUP($A1058,Events!$B:$I,6,FALSE)</f>
        <v>Grasping Thorns</v>
      </c>
      <c r="AE1058" t="str">
        <f>VLOOKUP($A1058,Events!$B:$I,7,FALSE)</f>
        <v>Surge of Slaughter</v>
      </c>
      <c r="AF1058" t="str">
        <f>VLOOKUP($A1058,Events!$B:$I,8,FALSE)</f>
        <v>Linked Leylines</v>
      </c>
    </row>
    <row r="1059" spans="1:32" ht="15" customHeight="1" x14ac:dyDescent="0.3">
      <c r="A1059" t="s">
        <v>25569</v>
      </c>
      <c r="B1059" t="s">
        <v>25450</v>
      </c>
      <c r="C1059" t="s">
        <v>24190</v>
      </c>
      <c r="D1059" t="s">
        <v>1442</v>
      </c>
      <c r="E1059" t="s">
        <v>146</v>
      </c>
      <c r="F1059" t="s">
        <v>187</v>
      </c>
      <c r="G1059" s="2" t="s">
        <v>25570</v>
      </c>
      <c r="H1059" t="s">
        <v>25</v>
      </c>
      <c r="I1059" s="1">
        <v>1</v>
      </c>
      <c r="J1059" s="1">
        <v>1</v>
      </c>
      <c r="K1059" s="1">
        <v>1</v>
      </c>
      <c r="L1059" s="1">
        <v>1</v>
      </c>
      <c r="M1059" s="1">
        <v>0</v>
      </c>
      <c r="O1059" s="1">
        <f t="shared" si="155"/>
        <v>5</v>
      </c>
      <c r="P1059" s="1">
        <f t="shared" si="145"/>
        <v>4</v>
      </c>
      <c r="Q1059" s="1">
        <f t="shared" si="146"/>
        <v>0</v>
      </c>
      <c r="R1059" s="1">
        <f t="shared" si="147"/>
        <v>1</v>
      </c>
      <c r="S1059" s="1">
        <f t="shared" si="156"/>
        <v>1</v>
      </c>
      <c r="T1059" s="1">
        <f t="shared" si="157"/>
        <v>1</v>
      </c>
      <c r="U1059" s="1">
        <f t="shared" si="158"/>
        <v>0</v>
      </c>
      <c r="V1059" s="1">
        <f t="shared" si="159"/>
        <v>4</v>
      </c>
      <c r="W1059" s="19">
        <f>VLOOKUP(E1059,'Win Rate'!B:I,8,FALSE)</f>
        <v>0.48071216617210683</v>
      </c>
      <c r="X1059" s="20">
        <f>VLOOKUP(E1059,'Win Rate'!B:J,9,FALSE)</f>
        <v>-13.409213657465418</v>
      </c>
      <c r="Y1059" s="18" cm="1">
        <f t="array" ref="Y1059">IFERROR(INDEX($Z$2:$Z1058,SUMPRODUCT(MAX(ROW($D$2:$D1058)*($D1059=$D$2:$D1058))-1)),_xlfn.IFNA(IF(VLOOKUP(D1059,'4.2 Elo (Values)'!A:C,3,FALSE)&gt;0,VLOOKUP(Results!D1059,'4.2 Elo (Values)'!A:C,3,FALSE),400),400))</f>
        <v>490.59019980326684</v>
      </c>
      <c r="Z1059" s="18">
        <f>Y1059+(IFERROR(VLOOKUP(D1059,'4.2 Elo (Values)'!A:J,10,FALSE),40)*(V1059-(1/(10^(((AVERAGEIFS(Y:Y,A:A,A1059)+AVERAGEIFS(X:X,A:A,A1059))-(Y1059+X1059))/400)+1)*O1059)))</f>
        <v>517.59901870496253</v>
      </c>
      <c r="AA1059" s="18">
        <f t="shared" si="160"/>
        <v>27.00881890169569</v>
      </c>
      <c r="AB1059" t="str">
        <f>VLOOKUP($A1059,Events!$B:$I,4,FALSE)</f>
        <v>Roiling Roots</v>
      </c>
      <c r="AC1059" t="str">
        <f>VLOOKUP($A1059,Events!$B:$I,5,FALSE)</f>
        <v>Creeping Corruption</v>
      </c>
      <c r="AD1059" t="str">
        <f>VLOOKUP($A1059,Events!$B:$I,6,FALSE)</f>
        <v>Bountiful Equinox</v>
      </c>
      <c r="AE1059" t="str">
        <f>VLOOKUP($A1059,Events!$B:$I,7,FALSE)</f>
        <v>Surge of Slaughter</v>
      </c>
      <c r="AF1059" t="str">
        <f>VLOOKUP($A1059,Events!$B:$I,8,FALSE)</f>
        <v>Passing Seasons</v>
      </c>
    </row>
    <row r="1060" spans="1:32" ht="15" customHeight="1" x14ac:dyDescent="0.3">
      <c r="A1060" t="s">
        <v>25569</v>
      </c>
      <c r="B1060" t="s">
        <v>25450</v>
      </c>
      <c r="C1060" t="s">
        <v>24190</v>
      </c>
      <c r="D1060" t="s">
        <v>244</v>
      </c>
      <c r="E1060" t="s">
        <v>39</v>
      </c>
      <c r="F1060" t="s">
        <v>71</v>
      </c>
      <c r="G1060" s="2" t="s">
        <v>25571</v>
      </c>
      <c r="H1060" t="s">
        <v>25</v>
      </c>
      <c r="I1060" s="1">
        <v>1</v>
      </c>
      <c r="J1060" s="1">
        <v>1</v>
      </c>
      <c r="K1060" s="1">
        <v>1</v>
      </c>
      <c r="L1060" s="1">
        <v>0</v>
      </c>
      <c r="M1060" s="1">
        <v>1</v>
      </c>
      <c r="O1060" s="1">
        <f t="shared" si="155"/>
        <v>5</v>
      </c>
      <c r="P1060" s="1">
        <f t="shared" si="145"/>
        <v>4</v>
      </c>
      <c r="Q1060" s="1">
        <f t="shared" si="146"/>
        <v>0</v>
      </c>
      <c r="R1060" s="1">
        <f t="shared" si="147"/>
        <v>1</v>
      </c>
      <c r="S1060" s="1">
        <f t="shared" si="156"/>
        <v>1</v>
      </c>
      <c r="T1060" s="1">
        <f t="shared" si="157"/>
        <v>0</v>
      </c>
      <c r="U1060" s="1">
        <f t="shared" si="158"/>
        <v>0</v>
      </c>
      <c r="V1060" s="1">
        <f t="shared" si="159"/>
        <v>4</v>
      </c>
      <c r="W1060" s="19">
        <f>VLOOKUP(E1060,'Win Rate'!B:I,8,FALSE)</f>
        <v>0.42931034482758623</v>
      </c>
      <c r="X1060" s="20">
        <f>VLOOKUP(E1060,'Win Rate'!B:J,9,FALSE)</f>
        <v>-49.451458671992945</v>
      </c>
      <c r="Y1060" s="18" cm="1">
        <f t="array" ref="Y1060">IFERROR(INDEX($Z$2:$Z1059,SUMPRODUCT(MAX(ROW($D$2:$D1059)*($D1060=$D$2:$D1059))-1)),_xlfn.IFNA(IF(VLOOKUP(D1060,'4.2 Elo (Values)'!A:C,3,FALSE)&gt;0,VLOOKUP(Results!D1060,'4.2 Elo (Values)'!A:C,3,FALSE),400),400))</f>
        <v>635.20272422428309</v>
      </c>
      <c r="Z1060" s="18">
        <f>Y1060+(IFERROR(VLOOKUP(D1060,'4.2 Elo (Values)'!A:J,10,FALSE),40)*(V1060-(1/(10^(((AVERAGEIFS(Y:Y,A:A,A1060)+AVERAGEIFS(X:X,A:A,A1060))-(Y1060+X1060))/400)+1)*O1060)))</f>
        <v>647.39889704846769</v>
      </c>
      <c r="AA1060" s="18">
        <f t="shared" si="160"/>
        <v>12.1961728241846</v>
      </c>
      <c r="AB1060" t="str">
        <f>VLOOKUP($A1060,Events!$B:$I,4,FALSE)</f>
        <v>Roiling Roots</v>
      </c>
      <c r="AC1060" t="str">
        <f>VLOOKUP($A1060,Events!$B:$I,5,FALSE)</f>
        <v>Creeping Corruption</v>
      </c>
      <c r="AD1060" t="str">
        <f>VLOOKUP($A1060,Events!$B:$I,6,FALSE)</f>
        <v>Bountiful Equinox</v>
      </c>
      <c r="AE1060" t="str">
        <f>VLOOKUP($A1060,Events!$B:$I,7,FALSE)</f>
        <v>Surge of Slaughter</v>
      </c>
      <c r="AF1060" t="str">
        <f>VLOOKUP($A1060,Events!$B:$I,8,FALSE)</f>
        <v>Passing Seasons</v>
      </c>
    </row>
    <row r="1061" spans="1:32" ht="15" customHeight="1" x14ac:dyDescent="0.3">
      <c r="A1061" t="s">
        <v>25569</v>
      </c>
      <c r="B1061" t="s">
        <v>25450</v>
      </c>
      <c r="C1061" t="s">
        <v>24190</v>
      </c>
      <c r="D1061" t="s">
        <v>5303</v>
      </c>
      <c r="E1061" t="s">
        <v>95</v>
      </c>
      <c r="F1061" t="s">
        <v>304</v>
      </c>
      <c r="G1061" s="2" t="s">
        <v>25572</v>
      </c>
      <c r="H1061" t="s">
        <v>25</v>
      </c>
      <c r="I1061" s="1">
        <v>1</v>
      </c>
      <c r="J1061" s="1">
        <v>1</v>
      </c>
      <c r="K1061" s="1">
        <v>0</v>
      </c>
      <c r="L1061" s="1">
        <v>1</v>
      </c>
      <c r="M1061" s="1">
        <v>1</v>
      </c>
      <c r="O1061" s="1">
        <f t="shared" si="155"/>
        <v>5</v>
      </c>
      <c r="P1061" s="1">
        <f t="shared" si="145"/>
        <v>4</v>
      </c>
      <c r="Q1061" s="1">
        <f t="shared" si="146"/>
        <v>0</v>
      </c>
      <c r="R1061" s="1">
        <f t="shared" si="147"/>
        <v>1</v>
      </c>
      <c r="S1061" s="1">
        <f t="shared" si="156"/>
        <v>0</v>
      </c>
      <c r="T1061" s="1">
        <f t="shared" si="157"/>
        <v>0</v>
      </c>
      <c r="U1061" s="1">
        <f t="shared" si="158"/>
        <v>0</v>
      </c>
      <c r="V1061" s="1">
        <f t="shared" si="159"/>
        <v>4</v>
      </c>
      <c r="W1061" s="19">
        <f>VLOOKUP(E1061,'Win Rate'!B:I,8,FALSE)</f>
        <v>0.5084269662921348</v>
      </c>
      <c r="X1061" s="20">
        <f>VLOOKUP(E1061,'Win Rate'!B:J,9,FALSE)</f>
        <v>5.8562104731559854</v>
      </c>
      <c r="Y1061" s="18" cm="1">
        <f t="array" ref="Y1061">IFERROR(INDEX($Z$2:$Z1060,SUMPRODUCT(MAX(ROW($D$2:$D1060)*($D1061=$D$2:$D1060))-1)),_xlfn.IFNA(IF(VLOOKUP(D1061,'4.2 Elo (Values)'!A:C,3,FALSE)&gt;0,VLOOKUP(Results!D1061,'4.2 Elo (Values)'!A:C,3,FALSE),400),400))</f>
        <v>418.31097287690073</v>
      </c>
      <c r="Z1061" s="18">
        <f>Y1061+(IFERROR(VLOOKUP(D1061,'4.2 Elo (Values)'!A:J,10,FALSE),40)*(V1061-(1/(10^(((AVERAGEIFS(Y:Y,A:A,A1061)+AVERAGEIFS(X:X,A:A,A1061))-(Y1061+X1061))/400)+1)*O1061)))</f>
        <v>452.9322880083476</v>
      </c>
      <c r="AA1061" s="18">
        <f t="shared" si="160"/>
        <v>34.621315131446863</v>
      </c>
      <c r="AB1061" t="str">
        <f>VLOOKUP($A1061,Events!$B:$I,4,FALSE)</f>
        <v>Roiling Roots</v>
      </c>
      <c r="AC1061" t="str">
        <f>VLOOKUP($A1061,Events!$B:$I,5,FALSE)</f>
        <v>Creeping Corruption</v>
      </c>
      <c r="AD1061" t="str">
        <f>VLOOKUP($A1061,Events!$B:$I,6,FALSE)</f>
        <v>Bountiful Equinox</v>
      </c>
      <c r="AE1061" t="str">
        <f>VLOOKUP($A1061,Events!$B:$I,7,FALSE)</f>
        <v>Surge of Slaughter</v>
      </c>
      <c r="AF1061" t="str">
        <f>VLOOKUP($A1061,Events!$B:$I,8,FALSE)</f>
        <v>Passing Seasons</v>
      </c>
    </row>
    <row r="1062" spans="1:32" ht="15" customHeight="1" x14ac:dyDescent="0.3">
      <c r="A1062" t="s">
        <v>25569</v>
      </c>
      <c r="B1062" t="s">
        <v>25450</v>
      </c>
      <c r="C1062" t="s">
        <v>24190</v>
      </c>
      <c r="D1062" t="s">
        <v>6042</v>
      </c>
      <c r="E1062" t="s">
        <v>479</v>
      </c>
      <c r="F1062" t="s">
        <v>184</v>
      </c>
      <c r="G1062" s="2" t="s">
        <v>25573</v>
      </c>
      <c r="H1062" t="s">
        <v>25</v>
      </c>
      <c r="I1062" s="1">
        <v>0</v>
      </c>
      <c r="J1062" s="1">
        <v>1</v>
      </c>
      <c r="K1062" s="1">
        <v>1</v>
      </c>
      <c r="L1062" s="1">
        <v>1</v>
      </c>
      <c r="M1062" s="1">
        <v>1</v>
      </c>
      <c r="O1062" s="1">
        <f t="shared" si="155"/>
        <v>5</v>
      </c>
      <c r="P1062" s="1">
        <f t="shared" si="145"/>
        <v>4</v>
      </c>
      <c r="Q1062" s="1">
        <f t="shared" si="146"/>
        <v>0</v>
      </c>
      <c r="R1062" s="1">
        <f t="shared" si="147"/>
        <v>1</v>
      </c>
      <c r="S1062" s="1">
        <f t="shared" si="156"/>
        <v>0</v>
      </c>
      <c r="T1062" s="1">
        <f t="shared" si="157"/>
        <v>0</v>
      </c>
      <c r="U1062" s="1">
        <f t="shared" si="158"/>
        <v>0</v>
      </c>
      <c r="V1062" s="1">
        <f t="shared" si="159"/>
        <v>4</v>
      </c>
      <c r="W1062" s="19">
        <f>VLOOKUP(E1062,'Win Rate'!B:I,8,FALSE)</f>
        <v>0.5723140495867769</v>
      </c>
      <c r="X1062" s="20">
        <f>VLOOKUP(E1062,'Win Rate'!B:J,9,FALSE)</f>
        <v>50.603769443012347</v>
      </c>
      <c r="Y1062" s="18" cm="1">
        <f t="array" ref="Y1062">IFERROR(INDEX($Z$2:$Z1061,SUMPRODUCT(MAX(ROW($D$2:$D1061)*($D1062=$D$2:$D1061))-1)),_xlfn.IFNA(IF(VLOOKUP(D1062,'4.2 Elo (Values)'!A:C,3,FALSE)&gt;0,VLOOKUP(Results!D1062,'4.2 Elo (Values)'!A:C,3,FALSE),400),400))</f>
        <v>411.81390559728072</v>
      </c>
      <c r="Z1062" s="18">
        <f>Y1062+(IFERROR(VLOOKUP(D1062,'4.2 Elo (Values)'!A:J,10,FALSE),40)*(V1062-(1/(10^(((AVERAGEIFS(Y:Y,A:A,A1062)+AVERAGEIFS(X:X,A:A,A1062))-(Y1062+X1062))/400)+1)*O1062)))</f>
        <v>470.07378952346181</v>
      </c>
      <c r="AA1062" s="18">
        <f t="shared" si="160"/>
        <v>58.259883926181089</v>
      </c>
      <c r="AB1062" t="str">
        <f>VLOOKUP($A1062,Events!$B:$I,4,FALSE)</f>
        <v>Roiling Roots</v>
      </c>
      <c r="AC1062" t="str">
        <f>VLOOKUP($A1062,Events!$B:$I,5,FALSE)</f>
        <v>Creeping Corruption</v>
      </c>
      <c r="AD1062" t="str">
        <f>VLOOKUP($A1062,Events!$B:$I,6,FALSE)</f>
        <v>Bountiful Equinox</v>
      </c>
      <c r="AE1062" t="str">
        <f>VLOOKUP($A1062,Events!$B:$I,7,FALSE)</f>
        <v>Surge of Slaughter</v>
      </c>
      <c r="AF1062" t="str">
        <f>VLOOKUP($A1062,Events!$B:$I,8,FALSE)</f>
        <v>Passing Seasons</v>
      </c>
    </row>
    <row r="1063" spans="1:32" ht="15" customHeight="1" x14ac:dyDescent="0.3">
      <c r="A1063" t="s">
        <v>25569</v>
      </c>
      <c r="B1063" t="s">
        <v>25450</v>
      </c>
      <c r="C1063" t="s">
        <v>24190</v>
      </c>
      <c r="D1063" t="s">
        <v>805</v>
      </c>
      <c r="E1063" t="s">
        <v>181</v>
      </c>
      <c r="F1063" t="s">
        <v>188</v>
      </c>
      <c r="G1063" s="2" t="s">
        <v>25574</v>
      </c>
      <c r="H1063" t="s">
        <v>25</v>
      </c>
      <c r="I1063" s="1">
        <v>0</v>
      </c>
      <c r="J1063" s="1">
        <v>1</v>
      </c>
      <c r="K1063" s="1">
        <v>1</v>
      </c>
      <c r="L1063" s="1">
        <v>1</v>
      </c>
      <c r="M1063" s="1">
        <v>1</v>
      </c>
      <c r="O1063" s="1">
        <f t="shared" si="155"/>
        <v>5</v>
      </c>
      <c r="P1063" s="1">
        <f t="shared" si="145"/>
        <v>4</v>
      </c>
      <c r="Q1063" s="1">
        <f t="shared" si="146"/>
        <v>0</v>
      </c>
      <c r="R1063" s="1">
        <f t="shared" si="147"/>
        <v>1</v>
      </c>
      <c r="S1063" s="1">
        <f t="shared" si="156"/>
        <v>0</v>
      </c>
      <c r="T1063" s="1">
        <f t="shared" si="157"/>
        <v>0</v>
      </c>
      <c r="U1063" s="1">
        <f t="shared" si="158"/>
        <v>0</v>
      </c>
      <c r="V1063" s="1">
        <f t="shared" si="159"/>
        <v>4</v>
      </c>
      <c r="W1063" s="19">
        <f>VLOOKUP(E1063,'Win Rate'!B:I,8,FALSE)</f>
        <v>0.46694214876033058</v>
      </c>
      <c r="X1063" s="20">
        <f>VLOOKUP(E1063,'Win Rate'!B:J,9,FALSE)</f>
        <v>-23.004506726331698</v>
      </c>
      <c r="Y1063" s="18" cm="1">
        <f t="array" ref="Y1063">IFERROR(INDEX($Z$2:$Z1062,SUMPRODUCT(MAX(ROW($D$2:$D1062)*($D1063=$D$2:$D1062))-1)),_xlfn.IFNA(IF(VLOOKUP(D1063,'4.2 Elo (Values)'!A:C,3,FALSE)&gt;0,VLOOKUP(Results!D1063,'4.2 Elo (Values)'!A:C,3,FALSE),400),400))</f>
        <v>553.05624882859763</v>
      </c>
      <c r="Z1063" s="18">
        <f>Y1063+(IFERROR(VLOOKUP(D1063,'4.2 Elo (Values)'!A:J,10,FALSE),40)*(V1063-(1/(10^(((AVERAGEIFS(Y:Y,A:A,A1063)+AVERAGEIFS(X:X,A:A,A1063))-(Y1063+X1063))/400)+1)*O1063)))</f>
        <v>572.60892802410478</v>
      </c>
      <c r="AA1063" s="18">
        <f t="shared" si="160"/>
        <v>19.552679195507153</v>
      </c>
      <c r="AB1063" t="str">
        <f>VLOOKUP($A1063,Events!$B:$I,4,FALSE)</f>
        <v>Roiling Roots</v>
      </c>
      <c r="AC1063" t="str">
        <f>VLOOKUP($A1063,Events!$B:$I,5,FALSE)</f>
        <v>Creeping Corruption</v>
      </c>
      <c r="AD1063" t="str">
        <f>VLOOKUP($A1063,Events!$B:$I,6,FALSE)</f>
        <v>Bountiful Equinox</v>
      </c>
      <c r="AE1063" t="str">
        <f>VLOOKUP($A1063,Events!$B:$I,7,FALSE)</f>
        <v>Surge of Slaughter</v>
      </c>
      <c r="AF1063" t="str">
        <f>VLOOKUP($A1063,Events!$B:$I,8,FALSE)</f>
        <v>Passing Seasons</v>
      </c>
    </row>
    <row r="1064" spans="1:32" ht="15" customHeight="1" x14ac:dyDescent="0.3">
      <c r="A1064" t="s">
        <v>25569</v>
      </c>
      <c r="B1064" t="s">
        <v>25450</v>
      </c>
      <c r="C1064" t="s">
        <v>24190</v>
      </c>
      <c r="D1064" t="s">
        <v>4416</v>
      </c>
      <c r="E1064" t="s">
        <v>103</v>
      </c>
      <c r="F1064" t="s">
        <v>24206</v>
      </c>
      <c r="G1064" s="2" t="s">
        <v>25575</v>
      </c>
      <c r="H1064" t="s">
        <v>25</v>
      </c>
      <c r="I1064" s="1">
        <v>1</v>
      </c>
      <c r="J1064" s="1">
        <v>1</v>
      </c>
      <c r="K1064" s="1">
        <v>1</v>
      </c>
      <c r="L1064" s="1">
        <v>0</v>
      </c>
      <c r="M1064" s="1">
        <v>0</v>
      </c>
      <c r="O1064" s="1">
        <f t="shared" si="155"/>
        <v>5</v>
      </c>
      <c r="P1064" s="1">
        <f t="shared" si="145"/>
        <v>3</v>
      </c>
      <c r="Q1064" s="1">
        <f t="shared" si="146"/>
        <v>0</v>
      </c>
      <c r="R1064" s="1">
        <f t="shared" si="147"/>
        <v>2</v>
      </c>
      <c r="S1064" s="1">
        <f t="shared" si="156"/>
        <v>1</v>
      </c>
      <c r="T1064" s="1">
        <f t="shared" si="157"/>
        <v>0</v>
      </c>
      <c r="U1064" s="1">
        <f t="shared" si="158"/>
        <v>0</v>
      </c>
      <c r="V1064" s="1">
        <f t="shared" si="159"/>
        <v>3</v>
      </c>
      <c r="W1064" s="19">
        <f>VLOOKUP(E1064,'Win Rate'!B:I,8,FALSE)</f>
        <v>0.59113300492610843</v>
      </c>
      <c r="X1064" s="20">
        <f>VLOOKUP(E1064,'Win Rate'!B:J,9,FALSE)</f>
        <v>64.041261468620419</v>
      </c>
      <c r="Y1064" s="18" cm="1">
        <f t="array" ref="Y1064">IFERROR(INDEX($Z$2:$Z1063,SUMPRODUCT(MAX(ROW($D$2:$D1063)*($D1064=$D$2:$D1063))-1)),_xlfn.IFNA(IF(VLOOKUP(D1064,'4.2 Elo (Values)'!A:C,3,FALSE)&gt;0,VLOOKUP(Results!D1064,'4.2 Elo (Values)'!A:C,3,FALSE),400),400))</f>
        <v>424.6181162595658</v>
      </c>
      <c r="Z1064" s="18">
        <f>Y1064+(IFERROR(VLOOKUP(D1064,'4.2 Elo (Values)'!A:J,10,FALSE),40)*(V1064-(1/(10^(((AVERAGEIFS(Y:Y,A:A,A1064)+AVERAGEIFS(X:X,A:A,A1064))-(Y1064+X1064))/400)+1)*O1064)))</f>
        <v>429.98481657724045</v>
      </c>
      <c r="AA1064" s="18">
        <f t="shared" si="160"/>
        <v>5.3667003176746562</v>
      </c>
      <c r="AB1064" t="str">
        <f>VLOOKUP($A1064,Events!$B:$I,4,FALSE)</f>
        <v>Roiling Roots</v>
      </c>
      <c r="AC1064" t="str">
        <f>VLOOKUP($A1064,Events!$B:$I,5,FALSE)</f>
        <v>Creeping Corruption</v>
      </c>
      <c r="AD1064" t="str">
        <f>VLOOKUP($A1064,Events!$B:$I,6,FALSE)</f>
        <v>Bountiful Equinox</v>
      </c>
      <c r="AE1064" t="str">
        <f>VLOOKUP($A1064,Events!$B:$I,7,FALSE)</f>
        <v>Surge of Slaughter</v>
      </c>
      <c r="AF1064" t="str">
        <f>VLOOKUP($A1064,Events!$B:$I,8,FALSE)</f>
        <v>Passing Seasons</v>
      </c>
    </row>
    <row r="1065" spans="1:32" ht="15" customHeight="1" x14ac:dyDescent="0.3">
      <c r="A1065" t="s">
        <v>25569</v>
      </c>
      <c r="B1065" t="s">
        <v>25450</v>
      </c>
      <c r="C1065" t="s">
        <v>24190</v>
      </c>
      <c r="D1065" t="s">
        <v>2133</v>
      </c>
      <c r="E1065" t="s">
        <v>77</v>
      </c>
      <c r="F1065" t="s">
        <v>24976</v>
      </c>
      <c r="G1065" s="2" t="s">
        <v>25576</v>
      </c>
      <c r="H1065" t="s">
        <v>25</v>
      </c>
      <c r="I1065" s="1">
        <v>1</v>
      </c>
      <c r="J1065" s="1">
        <v>0</v>
      </c>
      <c r="K1065" s="1">
        <v>1</v>
      </c>
      <c r="L1065" s="1">
        <v>1</v>
      </c>
      <c r="M1065" s="1">
        <v>0</v>
      </c>
      <c r="O1065" s="1">
        <f t="shared" si="155"/>
        <v>5</v>
      </c>
      <c r="P1065" s="1">
        <f t="shared" si="145"/>
        <v>3</v>
      </c>
      <c r="Q1065" s="1">
        <f t="shared" si="146"/>
        <v>0</v>
      </c>
      <c r="R1065" s="1">
        <f t="shared" si="147"/>
        <v>2</v>
      </c>
      <c r="S1065" s="1">
        <f t="shared" si="156"/>
        <v>0</v>
      </c>
      <c r="T1065" s="1">
        <f t="shared" si="157"/>
        <v>0</v>
      </c>
      <c r="U1065" s="1">
        <f t="shared" si="158"/>
        <v>0</v>
      </c>
      <c r="V1065" s="1">
        <f t="shared" si="159"/>
        <v>3</v>
      </c>
      <c r="W1065" s="19">
        <f>VLOOKUP(E1065,'Win Rate'!B:I,8,FALSE)</f>
        <v>0.56799999999999995</v>
      </c>
      <c r="X1065" s="20">
        <f>VLOOKUP(E1065,'Win Rate'!B:J,9,FALSE)</f>
        <v>47.545835558442661</v>
      </c>
      <c r="Y1065" s="18" cm="1">
        <f t="array" ref="Y1065">IFERROR(INDEX($Z$2:$Z1064,SUMPRODUCT(MAX(ROW($D$2:$D1064)*($D1065=$D$2:$D1064))-1)),_xlfn.IFNA(IF(VLOOKUP(D1065,'4.2 Elo (Values)'!A:C,3,FALSE)&gt;0,VLOOKUP(Results!D1065,'4.2 Elo (Values)'!A:C,3,FALSE),400),400))</f>
        <v>458.59123344801361</v>
      </c>
      <c r="Z1065" s="18">
        <f>Y1065+(IFERROR(VLOOKUP(D1065,'4.2 Elo (Values)'!A:J,10,FALSE),40)*(V1065-(1/(10^(((AVERAGEIFS(Y:Y,A:A,A1065)+AVERAGEIFS(X:X,A:A,A1065))-(Y1065+X1065))/400)+1)*O1065)))</f>
        <v>464.36465122034303</v>
      </c>
      <c r="AA1065" s="18">
        <f t="shared" si="160"/>
        <v>5.7734177723294238</v>
      </c>
      <c r="AB1065" t="str">
        <f>VLOOKUP($A1065,Events!$B:$I,4,FALSE)</f>
        <v>Roiling Roots</v>
      </c>
      <c r="AC1065" t="str">
        <f>VLOOKUP($A1065,Events!$B:$I,5,FALSE)</f>
        <v>Creeping Corruption</v>
      </c>
      <c r="AD1065" t="str">
        <f>VLOOKUP($A1065,Events!$B:$I,6,FALSE)</f>
        <v>Bountiful Equinox</v>
      </c>
      <c r="AE1065" t="str">
        <f>VLOOKUP($A1065,Events!$B:$I,7,FALSE)</f>
        <v>Surge of Slaughter</v>
      </c>
      <c r="AF1065" t="str">
        <f>VLOOKUP($A1065,Events!$B:$I,8,FALSE)</f>
        <v>Passing Seasons</v>
      </c>
    </row>
    <row r="1066" spans="1:32" ht="15" customHeight="1" x14ac:dyDescent="0.3">
      <c r="A1066" t="s">
        <v>25569</v>
      </c>
      <c r="B1066" t="s">
        <v>25450</v>
      </c>
      <c r="C1066" t="s">
        <v>24190</v>
      </c>
      <c r="D1066" t="s">
        <v>256</v>
      </c>
      <c r="E1066" t="s">
        <v>25651</v>
      </c>
      <c r="F1066" t="s">
        <v>59</v>
      </c>
      <c r="G1066" s="2" t="s">
        <v>25577</v>
      </c>
      <c r="H1066" t="s">
        <v>25</v>
      </c>
      <c r="I1066" s="1">
        <v>1</v>
      </c>
      <c r="J1066" s="1">
        <v>0</v>
      </c>
      <c r="K1066" s="1">
        <v>1</v>
      </c>
      <c r="L1066" s="1">
        <v>0</v>
      </c>
      <c r="M1066" s="1">
        <v>1</v>
      </c>
      <c r="O1066" s="1">
        <f t="shared" si="155"/>
        <v>5</v>
      </c>
      <c r="P1066" s="1">
        <f t="shared" si="145"/>
        <v>3</v>
      </c>
      <c r="Q1066" s="1">
        <f t="shared" si="146"/>
        <v>0</v>
      </c>
      <c r="R1066" s="1">
        <f t="shared" si="147"/>
        <v>2</v>
      </c>
      <c r="S1066" s="1">
        <f t="shared" si="156"/>
        <v>0</v>
      </c>
      <c r="T1066" s="1">
        <f t="shared" si="157"/>
        <v>0</v>
      </c>
      <c r="U1066" s="1">
        <f t="shared" si="158"/>
        <v>0</v>
      </c>
      <c r="V1066" s="1">
        <f t="shared" si="159"/>
        <v>3</v>
      </c>
      <c r="W1066" s="19">
        <f>VLOOKUP(E1066,'Win Rate'!B:I,8,FALSE)</f>
        <v>0.47572815533980584</v>
      </c>
      <c r="X1066" s="20">
        <f>VLOOKUP(E1066,'Win Rate'!B:J,9,FALSE)</f>
        <v>-16.879071917781932</v>
      </c>
      <c r="Y1066" s="18" cm="1">
        <f t="array" ref="Y1066">IFERROR(INDEX($Z$2:$Z1065,SUMPRODUCT(MAX(ROW($D$2:$D1065)*($D1066=$D$2:$D1065))-1)),_xlfn.IFNA(IF(VLOOKUP(D1066,'4.2 Elo (Values)'!A:C,3,FALSE)&gt;0,VLOOKUP(Results!D1066,'4.2 Elo (Values)'!A:C,3,FALSE),400),400))</f>
        <v>583.33700518956778</v>
      </c>
      <c r="Z1066" s="18">
        <f>Y1066+(IFERROR(VLOOKUP(D1066,'4.2 Elo (Values)'!A:J,10,FALSE),40)*(V1066-(1/(10^(((AVERAGEIFS(Y:Y,A:A,A1066)+AVERAGEIFS(X:X,A:A,A1066))-(Y1066+X1066))/400)+1)*O1066)))</f>
        <v>578.00399021123894</v>
      </c>
      <c r="AA1066" s="18">
        <f t="shared" si="160"/>
        <v>-5.3330149783288334</v>
      </c>
      <c r="AB1066" t="str">
        <f>VLOOKUP($A1066,Events!$B:$I,4,FALSE)</f>
        <v>Roiling Roots</v>
      </c>
      <c r="AC1066" t="str">
        <f>VLOOKUP($A1066,Events!$B:$I,5,FALSE)</f>
        <v>Creeping Corruption</v>
      </c>
      <c r="AD1066" t="str">
        <f>VLOOKUP($A1066,Events!$B:$I,6,FALSE)</f>
        <v>Bountiful Equinox</v>
      </c>
      <c r="AE1066" t="str">
        <f>VLOOKUP($A1066,Events!$B:$I,7,FALSE)</f>
        <v>Surge of Slaughter</v>
      </c>
      <c r="AF1066" t="str">
        <f>VLOOKUP($A1066,Events!$B:$I,8,FALSE)</f>
        <v>Passing Seasons</v>
      </c>
    </row>
    <row r="1067" spans="1:32" ht="15" customHeight="1" x14ac:dyDescent="0.3">
      <c r="A1067" t="s">
        <v>25569</v>
      </c>
      <c r="B1067" t="s">
        <v>25450</v>
      </c>
      <c r="C1067" t="s">
        <v>24190</v>
      </c>
      <c r="D1067" t="s">
        <v>4265</v>
      </c>
      <c r="E1067" t="s">
        <v>22</v>
      </c>
      <c r="F1067" t="s">
        <v>54</v>
      </c>
      <c r="G1067" s="2" t="s">
        <v>25578</v>
      </c>
      <c r="H1067" t="s">
        <v>25</v>
      </c>
      <c r="I1067" s="1">
        <v>0</v>
      </c>
      <c r="J1067" s="1">
        <v>1</v>
      </c>
      <c r="K1067" s="1">
        <v>1</v>
      </c>
      <c r="L1067" s="1">
        <v>0</v>
      </c>
      <c r="M1067" s="1">
        <v>1</v>
      </c>
      <c r="O1067" s="1">
        <f t="shared" si="155"/>
        <v>5</v>
      </c>
      <c r="P1067" s="1">
        <f t="shared" si="145"/>
        <v>3</v>
      </c>
      <c r="Q1067" s="1">
        <f t="shared" si="146"/>
        <v>0</v>
      </c>
      <c r="R1067" s="1">
        <f t="shared" si="147"/>
        <v>2</v>
      </c>
      <c r="S1067" s="1">
        <f t="shared" si="156"/>
        <v>0</v>
      </c>
      <c r="T1067" s="1">
        <f t="shared" si="157"/>
        <v>0</v>
      </c>
      <c r="U1067" s="1">
        <f t="shared" si="158"/>
        <v>0</v>
      </c>
      <c r="V1067" s="1">
        <f t="shared" si="159"/>
        <v>3</v>
      </c>
      <c r="W1067" s="19">
        <f>VLOOKUP(E1067,'Win Rate'!B:I,8,FALSE)</f>
        <v>0.5028490028490028</v>
      </c>
      <c r="X1067" s="20">
        <f>VLOOKUP(E1067,'Win Rate'!B:J,9,FALSE)</f>
        <v>1.9797113714570256</v>
      </c>
      <c r="Y1067" s="18" cm="1">
        <f t="array" ref="Y1067">IFERROR(INDEX($Z$2:$Z1066,SUMPRODUCT(MAX(ROW($D$2:$D1066)*($D1067=$D$2:$D1066))-1)),_xlfn.IFNA(IF(VLOOKUP(D1067,'4.2 Elo (Values)'!A:C,3,FALSE)&gt;0,VLOOKUP(Results!D1067,'4.2 Elo (Values)'!A:C,3,FALSE),400),400))</f>
        <v>427.29513638167549</v>
      </c>
      <c r="Z1067" s="18">
        <f>Y1067+(IFERROR(VLOOKUP(D1067,'4.2 Elo (Values)'!A:J,10,FALSE),40)*(V1067-(1/(10^(((AVERAGEIFS(Y:Y,A:A,A1067)+AVERAGEIFS(X:X,A:A,A1067))-(Y1067+X1067))/400)+1)*O1067)))</f>
        <v>441.18673985215457</v>
      </c>
      <c r="AA1067" s="18">
        <f t="shared" si="160"/>
        <v>13.891603470479083</v>
      </c>
      <c r="AB1067" t="str">
        <f>VLOOKUP($A1067,Events!$B:$I,4,FALSE)</f>
        <v>Roiling Roots</v>
      </c>
      <c r="AC1067" t="str">
        <f>VLOOKUP($A1067,Events!$B:$I,5,FALSE)</f>
        <v>Creeping Corruption</v>
      </c>
      <c r="AD1067" t="str">
        <f>VLOOKUP($A1067,Events!$B:$I,6,FALSE)</f>
        <v>Bountiful Equinox</v>
      </c>
      <c r="AE1067" t="str">
        <f>VLOOKUP($A1067,Events!$B:$I,7,FALSE)</f>
        <v>Surge of Slaughter</v>
      </c>
      <c r="AF1067" t="str">
        <f>VLOOKUP($A1067,Events!$B:$I,8,FALSE)</f>
        <v>Passing Seasons</v>
      </c>
    </row>
    <row r="1068" spans="1:32" ht="15" customHeight="1" x14ac:dyDescent="0.3">
      <c r="A1068" t="s">
        <v>25569</v>
      </c>
      <c r="B1068" t="s">
        <v>25450</v>
      </c>
      <c r="C1068" t="s">
        <v>24190</v>
      </c>
      <c r="D1068" t="s">
        <v>3048</v>
      </c>
      <c r="E1068" t="s">
        <v>98</v>
      </c>
      <c r="F1068" t="s">
        <v>24193</v>
      </c>
      <c r="G1068" s="2" t="s">
        <v>25579</v>
      </c>
      <c r="H1068" t="s">
        <v>25</v>
      </c>
      <c r="I1068" s="1">
        <v>1</v>
      </c>
      <c r="J1068" s="1">
        <v>1</v>
      </c>
      <c r="K1068" s="1">
        <v>0</v>
      </c>
      <c r="L1068" s="1">
        <v>0</v>
      </c>
      <c r="M1068" s="1">
        <v>0</v>
      </c>
      <c r="O1068" s="1">
        <f t="shared" ref="O1068:O1192" si="161">SUM(P1068:R1068)</f>
        <v>5</v>
      </c>
      <c r="P1068" s="1">
        <f t="shared" si="145"/>
        <v>2</v>
      </c>
      <c r="Q1068" s="1">
        <f t="shared" si="146"/>
        <v>0</v>
      </c>
      <c r="R1068" s="1">
        <f t="shared" si="147"/>
        <v>3</v>
      </c>
      <c r="S1068" s="1">
        <f t="shared" ref="S1068:S1192" si="162">IF(SUM(I1068:K1068)=3,1,0)</f>
        <v>0</v>
      </c>
      <c r="T1068" s="1">
        <f t="shared" ref="T1068:T1192" si="163">IF(SUM(I1068:L1068)=4,1,0)</f>
        <v>0</v>
      </c>
      <c r="U1068" s="1">
        <f t="shared" ref="U1068:U1192" si="164">IF(SUM(I1068:M1068)=5,1,0)</f>
        <v>0</v>
      </c>
      <c r="V1068" s="1">
        <f t="shared" ref="V1068:V1192" si="165">SUM(I1068:N1068)</f>
        <v>2</v>
      </c>
      <c r="W1068" s="19">
        <f>VLOOKUP(E1068,'Win Rate'!B:I,8,FALSE)</f>
        <v>0.53611111111111109</v>
      </c>
      <c r="X1068" s="20">
        <f>VLOOKUP(E1068,'Win Rate'!B:J,9,FALSE)</f>
        <v>25.136335144076178</v>
      </c>
      <c r="Y1068" s="18" cm="1">
        <f t="array" ref="Y1068">IFERROR(INDEX($Z$2:$Z1067,SUMPRODUCT(MAX(ROW($D$2:$D1067)*($D1068=$D$2:$D1067))-1)),_xlfn.IFNA(IF(VLOOKUP(D1068,'4.2 Elo (Values)'!A:C,3,FALSE)&gt;0,VLOOKUP(Results!D1068,'4.2 Elo (Values)'!A:C,3,FALSE),400),400))</f>
        <v>438.2408555309666</v>
      </c>
      <c r="Z1068" s="18">
        <f>Y1068+(IFERROR(VLOOKUP(D1068,'4.2 Elo (Values)'!A:J,10,FALSE),40)*(V1068-(1/(10^(((AVERAGEIFS(Y:Y,A:A,A1068)+AVERAGEIFS(X:X,A:A,A1068))-(Y1068+X1068))/400)+1)*O1068)))</f>
        <v>427.23276089110487</v>
      </c>
      <c r="AA1068" s="18">
        <f t="shared" si="160"/>
        <v>-11.008094639861724</v>
      </c>
      <c r="AB1068" t="str">
        <f>VLOOKUP($A1068,Events!$B:$I,4,FALSE)</f>
        <v>Roiling Roots</v>
      </c>
      <c r="AC1068" t="str">
        <f>VLOOKUP($A1068,Events!$B:$I,5,FALSE)</f>
        <v>Creeping Corruption</v>
      </c>
      <c r="AD1068" t="str">
        <f>VLOOKUP($A1068,Events!$B:$I,6,FALSE)</f>
        <v>Bountiful Equinox</v>
      </c>
      <c r="AE1068" t="str">
        <f>VLOOKUP($A1068,Events!$B:$I,7,FALSE)</f>
        <v>Surge of Slaughter</v>
      </c>
      <c r="AF1068" t="str">
        <f>VLOOKUP($A1068,Events!$B:$I,8,FALSE)</f>
        <v>Passing Seasons</v>
      </c>
    </row>
    <row r="1069" spans="1:32" ht="15" customHeight="1" x14ac:dyDescent="0.3">
      <c r="A1069" t="s">
        <v>25569</v>
      </c>
      <c r="B1069" t="s">
        <v>25450</v>
      </c>
      <c r="C1069" t="s">
        <v>24190</v>
      </c>
      <c r="D1069" t="s">
        <v>8887</v>
      </c>
      <c r="E1069" t="s">
        <v>138</v>
      </c>
      <c r="F1069" t="s">
        <v>24517</v>
      </c>
      <c r="G1069" s="2" t="s">
        <v>25580</v>
      </c>
      <c r="H1069" t="s">
        <v>25</v>
      </c>
      <c r="I1069" s="1">
        <v>1</v>
      </c>
      <c r="J1069" s="1">
        <v>0</v>
      </c>
      <c r="K1069" s="1">
        <v>0</v>
      </c>
      <c r="L1069" s="1">
        <v>0</v>
      </c>
      <c r="M1069" s="1">
        <v>1</v>
      </c>
      <c r="O1069" s="1">
        <f t="shared" si="161"/>
        <v>5</v>
      </c>
      <c r="P1069" s="1">
        <f t="shared" si="145"/>
        <v>2</v>
      </c>
      <c r="Q1069" s="1">
        <f t="shared" si="146"/>
        <v>0</v>
      </c>
      <c r="R1069" s="1">
        <f t="shared" si="147"/>
        <v>3</v>
      </c>
      <c r="S1069" s="1">
        <f t="shared" si="162"/>
        <v>0</v>
      </c>
      <c r="T1069" s="1">
        <f t="shared" si="163"/>
        <v>0</v>
      </c>
      <c r="U1069" s="1">
        <f t="shared" si="164"/>
        <v>0</v>
      </c>
      <c r="V1069" s="1">
        <f t="shared" si="165"/>
        <v>2</v>
      </c>
      <c r="W1069" s="19">
        <f>VLOOKUP(E1069,'Win Rate'!B:I,8,FALSE)</f>
        <v>0.48863636363636365</v>
      </c>
      <c r="X1069" s="20">
        <f>VLOOKUP(E1069,'Win Rate'!B:J,9,FALSE)</f>
        <v>-7.8976232783028522</v>
      </c>
      <c r="Y1069" s="18" cm="1">
        <f t="array" ref="Y1069">IFERROR(INDEX($Z$2:$Z1068,SUMPRODUCT(MAX(ROW($D$2:$D1068)*($D1069=$D$2:$D1068))-1)),_xlfn.IFNA(IF(VLOOKUP(D1069,'4.2 Elo (Values)'!A:C,3,FALSE)&gt;0,VLOOKUP(Results!D1069,'4.2 Elo (Values)'!A:C,3,FALSE),400),400))</f>
        <v>403.30321065172029</v>
      </c>
      <c r="Z1069" s="18">
        <f>Y1069+(IFERROR(VLOOKUP(D1069,'4.2 Elo (Values)'!A:J,10,FALSE),40)*(V1069-(1/(10^(((AVERAGEIFS(Y:Y,A:A,A1069)+AVERAGEIFS(X:X,A:A,A1069))-(Y1069+X1069))/400)+1)*O1069)))</f>
        <v>401.98792511088823</v>
      </c>
      <c r="AA1069" s="18">
        <f t="shared" si="160"/>
        <v>-1.3152855408320647</v>
      </c>
      <c r="AB1069" t="str">
        <f>VLOOKUP($A1069,Events!$B:$I,4,FALSE)</f>
        <v>Roiling Roots</v>
      </c>
      <c r="AC1069" t="str">
        <f>VLOOKUP($A1069,Events!$B:$I,5,FALSE)</f>
        <v>Creeping Corruption</v>
      </c>
      <c r="AD1069" t="str">
        <f>VLOOKUP($A1069,Events!$B:$I,6,FALSE)</f>
        <v>Bountiful Equinox</v>
      </c>
      <c r="AE1069" t="str">
        <f>VLOOKUP($A1069,Events!$B:$I,7,FALSE)</f>
        <v>Surge of Slaughter</v>
      </c>
      <c r="AF1069" t="str">
        <f>VLOOKUP($A1069,Events!$B:$I,8,FALSE)</f>
        <v>Passing Seasons</v>
      </c>
    </row>
    <row r="1070" spans="1:32" ht="15" customHeight="1" x14ac:dyDescent="0.3">
      <c r="A1070" t="s">
        <v>25569</v>
      </c>
      <c r="B1070" t="s">
        <v>25450</v>
      </c>
      <c r="C1070" t="s">
        <v>24190</v>
      </c>
      <c r="D1070" t="s">
        <v>272</v>
      </c>
      <c r="E1070" t="s">
        <v>22</v>
      </c>
      <c r="F1070" t="s">
        <v>64</v>
      </c>
      <c r="G1070" s="2" t="s">
        <v>25581</v>
      </c>
      <c r="H1070" t="s">
        <v>25</v>
      </c>
      <c r="I1070" s="1">
        <v>0</v>
      </c>
      <c r="J1070" s="1">
        <v>1</v>
      </c>
      <c r="K1070" s="1">
        <v>0</v>
      </c>
      <c r="L1070" s="1">
        <v>1</v>
      </c>
      <c r="M1070" s="1">
        <v>0</v>
      </c>
      <c r="O1070" s="1">
        <f t="shared" si="161"/>
        <v>5</v>
      </c>
      <c r="P1070" s="1">
        <f t="shared" si="145"/>
        <v>2</v>
      </c>
      <c r="Q1070" s="1">
        <f t="shared" si="146"/>
        <v>0</v>
      </c>
      <c r="R1070" s="1">
        <f t="shared" si="147"/>
        <v>3</v>
      </c>
      <c r="S1070" s="1">
        <f t="shared" si="162"/>
        <v>0</v>
      </c>
      <c r="T1070" s="1">
        <f t="shared" si="163"/>
        <v>0</v>
      </c>
      <c r="U1070" s="1">
        <f t="shared" si="164"/>
        <v>0</v>
      </c>
      <c r="V1070" s="1">
        <f t="shared" si="165"/>
        <v>2</v>
      </c>
      <c r="W1070" s="19">
        <f>VLOOKUP(E1070,'Win Rate'!B:I,8,FALSE)</f>
        <v>0.5028490028490028</v>
      </c>
      <c r="X1070" s="20">
        <f>VLOOKUP(E1070,'Win Rate'!B:J,9,FALSE)</f>
        <v>1.9797113714570256</v>
      </c>
      <c r="Y1070" s="18" cm="1">
        <f t="array" ref="Y1070">IFERROR(INDEX($Z$2:$Z1069,SUMPRODUCT(MAX(ROW($D$2:$D1069)*($D1070=$D$2:$D1069))-1)),_xlfn.IFNA(IF(VLOOKUP(D1070,'4.2 Elo (Values)'!A:C,3,FALSE)&gt;0,VLOOKUP(Results!D1070,'4.2 Elo (Values)'!A:C,3,FALSE),400),400))</f>
        <v>477.64701121495784</v>
      </c>
      <c r="Z1070" s="18">
        <f>Y1070+(IFERROR(VLOOKUP(D1070,'4.2 Elo (Values)'!A:J,10,FALSE),40)*(V1070-(1/(10^(((AVERAGEIFS(Y:Y,A:A,A1070)+AVERAGEIFS(X:X,A:A,A1070))-(Y1070+X1070))/400)+1)*O1070)))</f>
        <v>450.96353562484126</v>
      </c>
      <c r="AA1070" s="18">
        <f t="shared" si="160"/>
        <v>-26.683475590116586</v>
      </c>
      <c r="AB1070" t="str">
        <f>VLOOKUP($A1070,Events!$B:$I,4,FALSE)</f>
        <v>Roiling Roots</v>
      </c>
      <c r="AC1070" t="str">
        <f>VLOOKUP($A1070,Events!$B:$I,5,FALSE)</f>
        <v>Creeping Corruption</v>
      </c>
      <c r="AD1070" t="str">
        <f>VLOOKUP($A1070,Events!$B:$I,6,FALSE)</f>
        <v>Bountiful Equinox</v>
      </c>
      <c r="AE1070" t="str">
        <f>VLOOKUP($A1070,Events!$B:$I,7,FALSE)</f>
        <v>Surge of Slaughter</v>
      </c>
      <c r="AF1070" t="str">
        <f>VLOOKUP($A1070,Events!$B:$I,8,FALSE)</f>
        <v>Passing Seasons</v>
      </c>
    </row>
    <row r="1071" spans="1:32" ht="15" customHeight="1" x14ac:dyDescent="0.3">
      <c r="A1071" t="s">
        <v>25569</v>
      </c>
      <c r="B1071" t="s">
        <v>25450</v>
      </c>
      <c r="C1071" t="s">
        <v>24190</v>
      </c>
      <c r="D1071" t="s">
        <v>6561</v>
      </c>
      <c r="E1071" t="s">
        <v>146</v>
      </c>
      <c r="F1071" t="s">
        <v>187</v>
      </c>
      <c r="G1071" s="2" t="s">
        <v>25582</v>
      </c>
      <c r="H1071" t="s">
        <v>25</v>
      </c>
      <c r="I1071" s="1">
        <v>0</v>
      </c>
      <c r="J1071" s="1">
        <v>1</v>
      </c>
      <c r="K1071" s="1">
        <v>0</v>
      </c>
      <c r="L1071" s="1">
        <v>1</v>
      </c>
      <c r="M1071" s="1">
        <v>0</v>
      </c>
      <c r="O1071" s="1">
        <f t="shared" si="161"/>
        <v>5</v>
      </c>
      <c r="P1071" s="1">
        <f t="shared" si="145"/>
        <v>2</v>
      </c>
      <c r="Q1071" s="1">
        <f t="shared" si="146"/>
        <v>0</v>
      </c>
      <c r="R1071" s="1">
        <f t="shared" si="147"/>
        <v>3</v>
      </c>
      <c r="S1071" s="1">
        <f t="shared" si="162"/>
        <v>0</v>
      </c>
      <c r="T1071" s="1">
        <f t="shared" si="163"/>
        <v>0</v>
      </c>
      <c r="U1071" s="1">
        <f t="shared" si="164"/>
        <v>0</v>
      </c>
      <c r="V1071" s="1">
        <f t="shared" si="165"/>
        <v>2</v>
      </c>
      <c r="W1071" s="19">
        <f>VLOOKUP(E1071,'Win Rate'!B:I,8,FALSE)</f>
        <v>0.48071216617210683</v>
      </c>
      <c r="X1071" s="20">
        <f>VLOOKUP(E1071,'Win Rate'!B:J,9,FALSE)</f>
        <v>-13.409213657465418</v>
      </c>
      <c r="Y1071" s="18" cm="1">
        <f t="array" ref="Y1071">IFERROR(INDEX($Z$2:$Z1070,SUMPRODUCT(MAX(ROW($D$2:$D1070)*($D1071=$D$2:$D1070))-1)),_xlfn.IFNA(IF(VLOOKUP(D1071,'4.2 Elo (Values)'!A:C,3,FALSE)&gt;0,VLOOKUP(Results!D1071,'4.2 Elo (Values)'!A:C,3,FALSE),400),400))</f>
        <v>425.12904833877093</v>
      </c>
      <c r="Z1071" s="18">
        <f>Y1071+(IFERROR(VLOOKUP(D1071,'4.2 Elo (Values)'!A:J,10,FALSE),40)*(V1071-(1/(10^(((AVERAGEIFS(Y:Y,A:A,A1071)+AVERAGEIFS(X:X,A:A,A1071))-(Y1071+X1071))/400)+1)*O1071)))</f>
        <v>421.51976242683287</v>
      </c>
      <c r="AA1071" s="18">
        <f t="shared" si="160"/>
        <v>-3.6092859119380591</v>
      </c>
      <c r="AB1071" t="str">
        <f>VLOOKUP($A1071,Events!$B:$I,4,FALSE)</f>
        <v>Roiling Roots</v>
      </c>
      <c r="AC1071" t="str">
        <f>VLOOKUP($A1071,Events!$B:$I,5,FALSE)</f>
        <v>Creeping Corruption</v>
      </c>
      <c r="AD1071" t="str">
        <f>VLOOKUP($A1071,Events!$B:$I,6,FALSE)</f>
        <v>Bountiful Equinox</v>
      </c>
      <c r="AE1071" t="str">
        <f>VLOOKUP($A1071,Events!$B:$I,7,FALSE)</f>
        <v>Surge of Slaughter</v>
      </c>
      <c r="AF1071" t="str">
        <f>VLOOKUP($A1071,Events!$B:$I,8,FALSE)</f>
        <v>Passing Seasons</v>
      </c>
    </row>
    <row r="1072" spans="1:32" ht="15" customHeight="1" x14ac:dyDescent="0.3">
      <c r="A1072" t="s">
        <v>25569</v>
      </c>
      <c r="B1072" t="s">
        <v>25450</v>
      </c>
      <c r="C1072" t="s">
        <v>24190</v>
      </c>
      <c r="D1072" t="s">
        <v>3034</v>
      </c>
      <c r="E1072" t="s">
        <v>45</v>
      </c>
      <c r="F1072" t="s">
        <v>24199</v>
      </c>
      <c r="G1072" s="2" t="s">
        <v>25583</v>
      </c>
      <c r="H1072" t="s">
        <v>25</v>
      </c>
      <c r="I1072" s="1">
        <v>0</v>
      </c>
      <c r="J1072" s="1">
        <v>0</v>
      </c>
      <c r="K1072" s="1">
        <v>1</v>
      </c>
      <c r="L1072" s="1">
        <v>1</v>
      </c>
      <c r="M1072" s="1">
        <v>0</v>
      </c>
      <c r="O1072" s="1">
        <f t="shared" si="161"/>
        <v>5</v>
      </c>
      <c r="P1072" s="1">
        <f t="shared" si="145"/>
        <v>2</v>
      </c>
      <c r="Q1072" s="1">
        <f t="shared" si="146"/>
        <v>0</v>
      </c>
      <c r="R1072" s="1">
        <f t="shared" si="147"/>
        <v>3</v>
      </c>
      <c r="S1072" s="1">
        <f t="shared" si="162"/>
        <v>0</v>
      </c>
      <c r="T1072" s="1">
        <f t="shared" si="163"/>
        <v>0</v>
      </c>
      <c r="U1072" s="1">
        <f t="shared" si="164"/>
        <v>0</v>
      </c>
      <c r="V1072" s="1">
        <f t="shared" si="165"/>
        <v>2</v>
      </c>
      <c r="W1072" s="19">
        <f>VLOOKUP(E1072,'Win Rate'!B:I,8,FALSE)</f>
        <v>0.42152466367713004</v>
      </c>
      <c r="X1072" s="20">
        <f>VLOOKUP(E1072,'Win Rate'!B:J,9,FALSE)</f>
        <v>-54.98474267982013</v>
      </c>
      <c r="Y1072" s="18" cm="1">
        <f t="array" ref="Y1072">IFERROR(INDEX($Z$2:$Z1071,SUMPRODUCT(MAX(ROW($D$2:$D1071)*($D1072=$D$2:$D1071))-1)),_xlfn.IFNA(IF(VLOOKUP(D1072,'4.2 Elo (Values)'!A:C,3,FALSE)&gt;0,VLOOKUP(Results!D1072,'4.2 Elo (Values)'!A:C,3,FALSE),400),400))</f>
        <v>429.80758781216366</v>
      </c>
      <c r="Z1072" s="18">
        <f>Y1072+(IFERROR(VLOOKUP(D1072,'4.2 Elo (Values)'!A:J,10,FALSE),40)*(V1072-(1/(10^(((AVERAGEIFS(Y:Y,A:A,A1072)+AVERAGEIFS(X:X,A:A,A1072))-(Y1072+X1072))/400)+1)*O1072)))</f>
        <v>431.3324841899456</v>
      </c>
      <c r="AA1072" s="18">
        <f t="shared" si="160"/>
        <v>1.5248963777819426</v>
      </c>
      <c r="AB1072" t="str">
        <f>VLOOKUP($A1072,Events!$B:$I,4,FALSE)</f>
        <v>Roiling Roots</v>
      </c>
      <c r="AC1072" t="str">
        <f>VLOOKUP($A1072,Events!$B:$I,5,FALSE)</f>
        <v>Creeping Corruption</v>
      </c>
      <c r="AD1072" t="str">
        <f>VLOOKUP($A1072,Events!$B:$I,6,FALSE)</f>
        <v>Bountiful Equinox</v>
      </c>
      <c r="AE1072" t="str">
        <f>VLOOKUP($A1072,Events!$B:$I,7,FALSE)</f>
        <v>Surge of Slaughter</v>
      </c>
      <c r="AF1072" t="str">
        <f>VLOOKUP($A1072,Events!$B:$I,8,FALSE)</f>
        <v>Passing Seasons</v>
      </c>
    </row>
    <row r="1073" spans="1:32" ht="15" customHeight="1" x14ac:dyDescent="0.3">
      <c r="A1073" t="s">
        <v>25569</v>
      </c>
      <c r="B1073" t="s">
        <v>25450</v>
      </c>
      <c r="C1073" t="s">
        <v>24190</v>
      </c>
      <c r="D1073" t="s">
        <v>3586</v>
      </c>
      <c r="E1073" t="s">
        <v>83</v>
      </c>
      <c r="F1073" t="s">
        <v>84</v>
      </c>
      <c r="G1073" s="2" t="s">
        <v>25584</v>
      </c>
      <c r="H1073" t="s">
        <v>25</v>
      </c>
      <c r="I1073" s="1">
        <v>1</v>
      </c>
      <c r="J1073" s="1">
        <v>0</v>
      </c>
      <c r="K1073" s="1">
        <v>0</v>
      </c>
      <c r="O1073" s="1">
        <f t="shared" si="161"/>
        <v>3</v>
      </c>
      <c r="P1073" s="1">
        <f t="shared" si="145"/>
        <v>1</v>
      </c>
      <c r="Q1073" s="1">
        <f t="shared" si="146"/>
        <v>0</v>
      </c>
      <c r="R1073" s="1">
        <f t="shared" si="147"/>
        <v>2</v>
      </c>
      <c r="S1073" s="1">
        <f t="shared" si="162"/>
        <v>0</v>
      </c>
      <c r="T1073" s="1">
        <f t="shared" si="163"/>
        <v>0</v>
      </c>
      <c r="U1073" s="1">
        <f t="shared" si="164"/>
        <v>0</v>
      </c>
      <c r="V1073" s="1">
        <f t="shared" si="165"/>
        <v>1</v>
      </c>
      <c r="W1073" s="19">
        <f>VLOOKUP(E1073,'Win Rate'!B:I,8,FALSE)</f>
        <v>0.56644518272425248</v>
      </c>
      <c r="X1073" s="20">
        <f>VLOOKUP(E1073,'Win Rate'!B:J,9,FALSE)</f>
        <v>46.445548661686693</v>
      </c>
      <c r="Y1073" s="18" cm="1">
        <f t="array" ref="Y1073">IFERROR(INDEX($Z$2:$Z1072,SUMPRODUCT(MAX(ROW($D$2:$D1072)*($D1073=$D$2:$D1072))-1)),_xlfn.IFNA(IF(VLOOKUP(D1073,'4.2 Elo (Values)'!A:C,3,FALSE)&gt;0,VLOOKUP(Results!D1073,'4.2 Elo (Values)'!A:C,3,FALSE),400),400))</f>
        <v>430.45246931510746</v>
      </c>
      <c r="Z1073" s="18">
        <f>Y1073+(IFERROR(VLOOKUP(D1073,'4.2 Elo (Values)'!A:J,10,FALSE),40)*(V1073-(1/(10^(((AVERAGEIFS(Y:Y,A:A,A1073)+AVERAGEIFS(X:X,A:A,A1073))-(Y1073+X1073))/400)+1)*O1073)))</f>
        <v>406.91174634252923</v>
      </c>
      <c r="AA1073" s="18">
        <f t="shared" si="160"/>
        <v>-23.540722972578237</v>
      </c>
      <c r="AB1073" t="str">
        <f>VLOOKUP($A1073,Events!$B:$I,4,FALSE)</f>
        <v>Roiling Roots</v>
      </c>
      <c r="AC1073" t="str">
        <f>VLOOKUP($A1073,Events!$B:$I,5,FALSE)</f>
        <v>Creeping Corruption</v>
      </c>
      <c r="AD1073" t="str">
        <f>VLOOKUP($A1073,Events!$B:$I,6,FALSE)</f>
        <v>Bountiful Equinox</v>
      </c>
      <c r="AE1073" t="str">
        <f>VLOOKUP($A1073,Events!$B:$I,7,FALSE)</f>
        <v>Surge of Slaughter</v>
      </c>
      <c r="AF1073" t="str">
        <f>VLOOKUP($A1073,Events!$B:$I,8,FALSE)</f>
        <v>Passing Seasons</v>
      </c>
    </row>
    <row r="1074" spans="1:32" ht="15" customHeight="1" x14ac:dyDescent="0.3">
      <c r="A1074" t="s">
        <v>25569</v>
      </c>
      <c r="B1074" t="s">
        <v>25450</v>
      </c>
      <c r="C1074" t="s">
        <v>24190</v>
      </c>
      <c r="D1074" t="s">
        <v>771</v>
      </c>
      <c r="E1074" t="s">
        <v>87</v>
      </c>
      <c r="F1074" t="s">
        <v>24363</v>
      </c>
      <c r="G1074" s="2" t="s">
        <v>25585</v>
      </c>
      <c r="H1074" t="s">
        <v>25</v>
      </c>
      <c r="I1074" s="1">
        <v>1</v>
      </c>
      <c r="J1074" s="1">
        <v>0</v>
      </c>
      <c r="O1074" s="1">
        <f t="shared" si="161"/>
        <v>2</v>
      </c>
      <c r="P1074" s="1">
        <f t="shared" si="145"/>
        <v>1</v>
      </c>
      <c r="Q1074" s="1">
        <f t="shared" si="146"/>
        <v>0</v>
      </c>
      <c r="R1074" s="1">
        <f t="shared" si="147"/>
        <v>1</v>
      </c>
      <c r="S1074" s="1">
        <f t="shared" si="162"/>
        <v>0</v>
      </c>
      <c r="T1074" s="1">
        <f t="shared" si="163"/>
        <v>0</v>
      </c>
      <c r="U1074" s="1">
        <f t="shared" si="164"/>
        <v>0</v>
      </c>
      <c r="V1074" s="1">
        <f t="shared" si="165"/>
        <v>1</v>
      </c>
      <c r="W1074" s="19">
        <f>VLOOKUP(E1074,'Win Rate'!B:I,8,FALSE)</f>
        <v>0.51546391752577314</v>
      </c>
      <c r="X1074" s="20">
        <f>VLOOKUP(E1074,'Win Rate'!B:J,9,FALSE)</f>
        <v>10.748858560120498</v>
      </c>
      <c r="Y1074" s="18" cm="1">
        <f t="array" ref="Y1074">IFERROR(INDEX($Z$2:$Z1073,SUMPRODUCT(MAX(ROW($D$2:$D1073)*($D1074=$D$2:$D1073))-1)),_xlfn.IFNA(IF(VLOOKUP(D1074,'4.2 Elo (Values)'!A:C,3,FALSE)&gt;0,VLOOKUP(Results!D1074,'4.2 Elo (Values)'!A:C,3,FALSE),400),400))</f>
        <v>600.07626984664364</v>
      </c>
      <c r="Z1074" s="18">
        <f>Y1074+(IFERROR(VLOOKUP(D1074,'4.2 Elo (Values)'!A:J,10,FALSE),40)*(V1074-(1/(10^(((AVERAGEIFS(Y:Y,A:A,A1074)+AVERAGEIFS(X:X,A:A,A1074))-(Y1074+X1074))/400)+1)*O1074)))</f>
        <v>591.72802898945156</v>
      </c>
      <c r="AA1074" s="18">
        <f t="shared" si="160"/>
        <v>-8.3482408571920814</v>
      </c>
      <c r="AB1074" t="str">
        <f>VLOOKUP($A1074,Events!$B:$I,4,FALSE)</f>
        <v>Roiling Roots</v>
      </c>
      <c r="AC1074" t="str">
        <f>VLOOKUP($A1074,Events!$B:$I,5,FALSE)</f>
        <v>Creeping Corruption</v>
      </c>
      <c r="AD1074" t="str">
        <f>VLOOKUP($A1074,Events!$B:$I,6,FALSE)</f>
        <v>Bountiful Equinox</v>
      </c>
      <c r="AE1074" t="str">
        <f>VLOOKUP($A1074,Events!$B:$I,7,FALSE)</f>
        <v>Surge of Slaughter</v>
      </c>
      <c r="AF1074" t="str">
        <f>VLOOKUP($A1074,Events!$B:$I,8,FALSE)</f>
        <v>Passing Seasons</v>
      </c>
    </row>
    <row r="1075" spans="1:32" ht="15" customHeight="1" x14ac:dyDescent="0.3">
      <c r="A1075" t="s">
        <v>25569</v>
      </c>
      <c r="B1075" t="s">
        <v>25450</v>
      </c>
      <c r="C1075" t="s">
        <v>24190</v>
      </c>
      <c r="D1075" t="s">
        <v>6072</v>
      </c>
      <c r="E1075" t="s">
        <v>56</v>
      </c>
      <c r="F1075" t="s">
        <v>303</v>
      </c>
      <c r="G1075" s="2" t="s">
        <v>25586</v>
      </c>
      <c r="H1075" t="s">
        <v>25</v>
      </c>
      <c r="I1075" s="1">
        <v>0</v>
      </c>
      <c r="J1075" s="1">
        <v>0</v>
      </c>
      <c r="K1075" s="1">
        <v>0</v>
      </c>
      <c r="L1075" s="1">
        <v>0</v>
      </c>
      <c r="M1075" s="1">
        <v>1</v>
      </c>
      <c r="O1075" s="1">
        <f t="shared" si="161"/>
        <v>5</v>
      </c>
      <c r="P1075" s="1">
        <f t="shared" si="145"/>
        <v>1</v>
      </c>
      <c r="Q1075" s="1">
        <f t="shared" si="146"/>
        <v>0</v>
      </c>
      <c r="R1075" s="1">
        <f t="shared" si="147"/>
        <v>4</v>
      </c>
      <c r="S1075" s="1">
        <f t="shared" si="162"/>
        <v>0</v>
      </c>
      <c r="T1075" s="1">
        <f t="shared" si="163"/>
        <v>0</v>
      </c>
      <c r="U1075" s="1">
        <f t="shared" si="164"/>
        <v>0</v>
      </c>
      <c r="V1075" s="1">
        <f t="shared" si="165"/>
        <v>1</v>
      </c>
      <c r="W1075" s="19">
        <f>VLOOKUP(E1075,'Win Rate'!B:I,8,FALSE)</f>
        <v>0.56206896551724139</v>
      </c>
      <c r="X1075" s="20">
        <f>VLOOKUP(E1075,'Win Rate'!B:J,9,FALSE)</f>
        <v>43.353553379200399</v>
      </c>
      <c r="Y1075" s="18" cm="1">
        <f t="array" ref="Y1075">IFERROR(INDEX($Z$2:$Z1074,SUMPRODUCT(MAX(ROW($D$2:$D1074)*($D1075=$D$2:$D1074))-1)),_xlfn.IFNA(IF(VLOOKUP(D1075,'4.2 Elo (Values)'!A:C,3,FALSE)&gt;0,VLOOKUP(Results!D1075,'4.2 Elo (Values)'!A:C,3,FALSE),400),400))</f>
        <v>411.69156800416863</v>
      </c>
      <c r="Z1075" s="18">
        <f>Y1075+(IFERROR(VLOOKUP(D1075,'4.2 Elo (Values)'!A:J,10,FALSE),40)*(V1075-(1/(10^(((AVERAGEIFS(Y:Y,A:A,A1075)+AVERAGEIFS(X:X,A:A,A1075))-(Y1075+X1075))/400)+1)*O1075)))</f>
        <v>352.07326592724428</v>
      </c>
      <c r="AA1075" s="18">
        <f t="shared" si="160"/>
        <v>-59.618302076924351</v>
      </c>
      <c r="AB1075" t="str">
        <f>VLOOKUP($A1075,Events!$B:$I,4,FALSE)</f>
        <v>Roiling Roots</v>
      </c>
      <c r="AC1075" t="str">
        <f>VLOOKUP($A1075,Events!$B:$I,5,FALSE)</f>
        <v>Creeping Corruption</v>
      </c>
      <c r="AD1075" t="str">
        <f>VLOOKUP($A1075,Events!$B:$I,6,FALSE)</f>
        <v>Bountiful Equinox</v>
      </c>
      <c r="AE1075" t="str">
        <f>VLOOKUP($A1075,Events!$B:$I,7,FALSE)</f>
        <v>Surge of Slaughter</v>
      </c>
      <c r="AF1075" t="str">
        <f>VLOOKUP($A1075,Events!$B:$I,8,FALSE)</f>
        <v>Passing Seasons</v>
      </c>
    </row>
    <row r="1076" spans="1:32" ht="15" customHeight="1" x14ac:dyDescent="0.3">
      <c r="A1076" t="s">
        <v>25569</v>
      </c>
      <c r="B1076" t="s">
        <v>25450</v>
      </c>
      <c r="C1076" t="s">
        <v>24190</v>
      </c>
      <c r="D1076" t="s">
        <v>9127</v>
      </c>
      <c r="E1076" t="s">
        <v>39</v>
      </c>
      <c r="F1076" t="s">
        <v>40</v>
      </c>
      <c r="G1076" s="2" t="s">
        <v>25587</v>
      </c>
      <c r="H1076" t="s">
        <v>25</v>
      </c>
      <c r="I1076" s="1">
        <v>0</v>
      </c>
      <c r="J1076" s="1">
        <v>0</v>
      </c>
      <c r="K1076" s="1">
        <v>0</v>
      </c>
      <c r="O1076" s="1">
        <f t="shared" si="161"/>
        <v>3</v>
      </c>
      <c r="P1076" s="1">
        <f t="shared" si="145"/>
        <v>0</v>
      </c>
      <c r="Q1076" s="1">
        <f t="shared" si="146"/>
        <v>0</v>
      </c>
      <c r="R1076" s="1">
        <f t="shared" si="147"/>
        <v>3</v>
      </c>
      <c r="S1076" s="1">
        <f t="shared" si="162"/>
        <v>0</v>
      </c>
      <c r="T1076" s="1">
        <f t="shared" si="163"/>
        <v>0</v>
      </c>
      <c r="U1076" s="1">
        <f t="shared" si="164"/>
        <v>0</v>
      </c>
      <c r="V1076" s="1">
        <f t="shared" si="165"/>
        <v>0</v>
      </c>
      <c r="W1076" s="19">
        <f>VLOOKUP(E1076,'Win Rate'!B:I,8,FALSE)</f>
        <v>0.42931034482758623</v>
      </c>
      <c r="X1076" s="20">
        <f>VLOOKUP(E1076,'Win Rate'!B:J,9,FALSE)</f>
        <v>-49.451458671992945</v>
      </c>
      <c r="Y1076" s="18" cm="1">
        <f t="array" ref="Y1076">IFERROR(INDEX($Z$2:$Z1075,SUMPRODUCT(MAX(ROW($D$2:$D1075)*($D1076=$D$2:$D1075))-1)),_xlfn.IFNA(IF(VLOOKUP(D1076,'4.2 Elo (Values)'!A:C,3,FALSE)&gt;0,VLOOKUP(Results!D1076,'4.2 Elo (Values)'!A:C,3,FALSE),400),400))</f>
        <v>401.54975493198134</v>
      </c>
      <c r="Z1076" s="18">
        <f>Y1076+(IFERROR(VLOOKUP(D1076,'4.2 Elo (Values)'!A:J,10,FALSE),40)*(V1076-(1/(10^(((AVERAGEIFS(Y:Y,A:A,A1076)+AVERAGEIFS(X:X,A:A,A1076))-(Y1076+X1076))/400)+1)*O1076)))</f>
        <v>359.03519810381073</v>
      </c>
      <c r="AA1076" s="18">
        <f t="shared" si="160"/>
        <v>-42.514556828170612</v>
      </c>
      <c r="AB1076" t="str">
        <f>VLOOKUP($A1076,Events!$B:$I,4,FALSE)</f>
        <v>Roiling Roots</v>
      </c>
      <c r="AC1076" t="str">
        <f>VLOOKUP($A1076,Events!$B:$I,5,FALSE)</f>
        <v>Creeping Corruption</v>
      </c>
      <c r="AD1076" t="str">
        <f>VLOOKUP($A1076,Events!$B:$I,6,FALSE)</f>
        <v>Bountiful Equinox</v>
      </c>
      <c r="AE1076" t="str">
        <f>VLOOKUP($A1076,Events!$B:$I,7,FALSE)</f>
        <v>Surge of Slaughter</v>
      </c>
      <c r="AF1076" t="str">
        <f>VLOOKUP($A1076,Events!$B:$I,8,FALSE)</f>
        <v>Passing Seasons</v>
      </c>
    </row>
    <row r="1077" spans="1:32" ht="15" customHeight="1" x14ac:dyDescent="0.3">
      <c r="A1077" t="s">
        <v>25569</v>
      </c>
      <c r="B1077" t="s">
        <v>25450</v>
      </c>
      <c r="C1077" t="s">
        <v>24190</v>
      </c>
      <c r="D1077" t="s">
        <v>290</v>
      </c>
      <c r="E1077" t="s">
        <v>24208</v>
      </c>
      <c r="F1077" t="s">
        <v>24393</v>
      </c>
      <c r="G1077" s="2" t="s">
        <v>25588</v>
      </c>
      <c r="H1077" t="s">
        <v>25</v>
      </c>
      <c r="I1077" s="1">
        <v>0</v>
      </c>
      <c r="J1077" s="1">
        <v>0</v>
      </c>
      <c r="K1077" s="1">
        <v>0</v>
      </c>
      <c r="L1077" s="1">
        <v>0</v>
      </c>
      <c r="M1077" s="1">
        <v>0</v>
      </c>
      <c r="O1077" s="1">
        <f t="shared" si="161"/>
        <v>5</v>
      </c>
      <c r="P1077" s="1">
        <f t="shared" si="145"/>
        <v>0</v>
      </c>
      <c r="Q1077" s="1">
        <f t="shared" si="146"/>
        <v>0</v>
      </c>
      <c r="R1077" s="1">
        <f t="shared" si="147"/>
        <v>5</v>
      </c>
      <c r="S1077" s="1">
        <f t="shared" si="162"/>
        <v>0</v>
      </c>
      <c r="T1077" s="1">
        <f t="shared" si="163"/>
        <v>0</v>
      </c>
      <c r="U1077" s="1">
        <f t="shared" si="164"/>
        <v>0</v>
      </c>
      <c r="V1077" s="1">
        <f t="shared" si="165"/>
        <v>0</v>
      </c>
      <c r="W1077" s="19">
        <f>VLOOKUP(E1077,'Win Rate'!B:I,8,FALSE)</f>
        <v>0.46802325581395349</v>
      </c>
      <c r="X1077" s="20">
        <f>VLOOKUP(E1077,'Win Rate'!B:J,9,FALSE)</f>
        <v>-22.250085479431931</v>
      </c>
      <c r="Y1077" s="18" cm="1">
        <f t="array" ref="Y1077">IFERROR(INDEX($Z$2:$Z1076,SUMPRODUCT(MAX(ROW($D$2:$D1076)*($D1077=$D$2:$D1076))-1)),_xlfn.IFNA(IF(VLOOKUP(D1077,'4.2 Elo (Values)'!A:C,3,FALSE)&gt;0,VLOOKUP(Results!D1077,'4.2 Elo (Values)'!A:C,3,FALSE),400),400))</f>
        <v>203.38762357163657</v>
      </c>
      <c r="Z1077" s="18">
        <f>Y1077+(IFERROR(VLOOKUP(D1077,'4.2 Elo (Values)'!A:J,10,FALSE),40)*(V1077-(1/(10^(((AVERAGEIFS(Y:Y,A:A,A1077)+AVERAGEIFS(X:X,A:A,A1077))-(Y1077+X1077))/400)+1)*O1077)))</f>
        <v>186.36991563146697</v>
      </c>
      <c r="AA1077" s="18">
        <f t="shared" si="160"/>
        <v>-17.017707940169601</v>
      </c>
      <c r="AB1077" t="str">
        <f>VLOOKUP($A1077,Events!$B:$I,4,FALSE)</f>
        <v>Roiling Roots</v>
      </c>
      <c r="AC1077" t="str">
        <f>VLOOKUP($A1077,Events!$B:$I,5,FALSE)</f>
        <v>Creeping Corruption</v>
      </c>
      <c r="AD1077" t="str">
        <f>VLOOKUP($A1077,Events!$B:$I,6,FALSE)</f>
        <v>Bountiful Equinox</v>
      </c>
      <c r="AE1077" t="str">
        <f>VLOOKUP($A1077,Events!$B:$I,7,FALSE)</f>
        <v>Surge of Slaughter</v>
      </c>
      <c r="AF1077" t="str">
        <f>VLOOKUP($A1077,Events!$B:$I,8,FALSE)</f>
        <v>Passing Seasons</v>
      </c>
    </row>
    <row r="1078" spans="1:32" ht="15" customHeight="1" x14ac:dyDescent="0.3">
      <c r="A1078" t="s">
        <v>25589</v>
      </c>
      <c r="B1078" t="s">
        <v>25450</v>
      </c>
      <c r="C1078" t="s">
        <v>24190</v>
      </c>
      <c r="D1078" t="s">
        <v>533</v>
      </c>
      <c r="E1078" t="s">
        <v>30</v>
      </c>
      <c r="F1078" t="s">
        <v>24361</v>
      </c>
      <c r="G1078" s="2" t="s">
        <v>25590</v>
      </c>
      <c r="H1078" t="s">
        <v>25</v>
      </c>
      <c r="I1078" s="1">
        <v>1</v>
      </c>
      <c r="J1078" s="1">
        <v>1</v>
      </c>
      <c r="K1078" s="1">
        <v>1</v>
      </c>
      <c r="L1078" s="1">
        <v>1</v>
      </c>
      <c r="M1078" s="1">
        <v>1</v>
      </c>
      <c r="O1078" s="1">
        <f t="shared" si="161"/>
        <v>5</v>
      </c>
      <c r="P1078" s="1">
        <f t="shared" si="145"/>
        <v>5</v>
      </c>
      <c r="Q1078" s="1">
        <f t="shared" si="146"/>
        <v>0</v>
      </c>
      <c r="R1078" s="1">
        <f t="shared" si="147"/>
        <v>0</v>
      </c>
      <c r="S1078" s="1">
        <f t="shared" si="162"/>
        <v>1</v>
      </c>
      <c r="T1078" s="1">
        <f t="shared" si="163"/>
        <v>1</v>
      </c>
      <c r="U1078" s="1">
        <f t="shared" si="164"/>
        <v>1</v>
      </c>
      <c r="V1078" s="1">
        <f t="shared" si="165"/>
        <v>5</v>
      </c>
      <c r="W1078" s="19">
        <f>VLOOKUP(E1078,'Win Rate'!B:I,8,FALSE)</f>
        <v>0.48230088495575218</v>
      </c>
      <c r="X1078" s="20">
        <f>VLOOKUP(E1078,'Win Rate'!B:J,9,FALSE)</f>
        <v>-12.30374552221522</v>
      </c>
      <c r="Y1078" s="18" cm="1">
        <f t="array" ref="Y1078">IFERROR(INDEX($Z$2:$Z1077,SUMPRODUCT(MAX(ROW($D$2:$D1077)*($D1078=$D$2:$D1077))-1)),_xlfn.IFNA(IF(VLOOKUP(D1078,'4.2 Elo (Values)'!A:C,3,FALSE)&gt;0,VLOOKUP(Results!D1078,'4.2 Elo (Values)'!A:C,3,FALSE),400),400))</f>
        <v>853.97816348289325</v>
      </c>
      <c r="Z1078" s="18">
        <f>Y1078+(IFERROR(VLOOKUP(D1078,'4.2 Elo (Values)'!A:J,10,FALSE),40)*(V1078-(1/(10^(((AVERAGEIFS(Y:Y,A:A,A1078)+AVERAGEIFS(X:X,A:A,A1078))-(Y1078+X1078))/400)+1)*O1078)))</f>
        <v>862.50475986974095</v>
      </c>
      <c r="AA1078" s="18">
        <f t="shared" si="160"/>
        <v>8.5265963868477002</v>
      </c>
      <c r="AB1078" t="str">
        <f>VLOOKUP($A1078,Events!$B:$I,4,FALSE)</f>
        <v>The Liferoots</v>
      </c>
      <c r="AC1078" t="str">
        <f>VLOOKUP($A1078,Events!$B:$I,5,FALSE)</f>
        <v>Cyclic Shifts</v>
      </c>
      <c r="AD1078" t="str">
        <f>VLOOKUP($A1078,Events!$B:$I,6,FALSE)</f>
        <v>Bountiful Equinox</v>
      </c>
      <c r="AE1078" t="str">
        <f>VLOOKUP($A1078,Events!$B:$I,7,FALSE)</f>
        <v>Grasp of Thorns</v>
      </c>
      <c r="AF1078" t="str">
        <f>VLOOKUP($A1078,Events!$B:$I,8,FALSE)</f>
        <v>Surge of Slaughter</v>
      </c>
    </row>
    <row r="1079" spans="1:32" ht="15" customHeight="1" x14ac:dyDescent="0.3">
      <c r="A1079" t="s">
        <v>25589</v>
      </c>
      <c r="B1079" t="s">
        <v>25450</v>
      </c>
      <c r="C1079" t="s">
        <v>24190</v>
      </c>
      <c r="D1079" t="s">
        <v>1059</v>
      </c>
      <c r="E1079" t="s">
        <v>103</v>
      </c>
      <c r="F1079" t="s">
        <v>24206</v>
      </c>
      <c r="G1079" s="2" t="s">
        <v>25591</v>
      </c>
      <c r="H1079" t="s">
        <v>25</v>
      </c>
      <c r="I1079" s="1">
        <v>1</v>
      </c>
      <c r="J1079" s="1">
        <v>1</v>
      </c>
      <c r="K1079" s="1">
        <v>0</v>
      </c>
      <c r="L1079" s="1">
        <v>1</v>
      </c>
      <c r="M1079" s="1">
        <v>1</v>
      </c>
      <c r="O1079" s="1">
        <f t="shared" si="161"/>
        <v>5</v>
      </c>
      <c r="P1079" s="1">
        <f t="shared" si="145"/>
        <v>4</v>
      </c>
      <c r="Q1079" s="1">
        <f t="shared" si="146"/>
        <v>0</v>
      </c>
      <c r="R1079" s="1">
        <f t="shared" si="147"/>
        <v>1</v>
      </c>
      <c r="S1079" s="1">
        <f t="shared" si="162"/>
        <v>0</v>
      </c>
      <c r="T1079" s="1">
        <f t="shared" si="163"/>
        <v>0</v>
      </c>
      <c r="U1079" s="1">
        <f t="shared" si="164"/>
        <v>0</v>
      </c>
      <c r="V1079" s="1">
        <f t="shared" si="165"/>
        <v>4</v>
      </c>
      <c r="W1079" s="19">
        <f>VLOOKUP(E1079,'Win Rate'!B:I,8,FALSE)</f>
        <v>0.59113300492610843</v>
      </c>
      <c r="X1079" s="20">
        <f>VLOOKUP(E1079,'Win Rate'!B:J,9,FALSE)</f>
        <v>64.041261468620419</v>
      </c>
      <c r="Y1079" s="18" cm="1">
        <f t="array" ref="Y1079">IFERROR(INDEX($Z$2:$Z1078,SUMPRODUCT(MAX(ROW($D$2:$D1078)*($D1079=$D$2:$D1078))-1)),_xlfn.IFNA(IF(VLOOKUP(D1079,'4.2 Elo (Values)'!A:C,3,FALSE)&gt;0,VLOOKUP(Results!D1079,'4.2 Elo (Values)'!A:C,3,FALSE),400),400))</f>
        <v>522.06698026200831</v>
      </c>
      <c r="Z1079" s="18">
        <f>Y1079+(IFERROR(VLOOKUP(D1079,'4.2 Elo (Values)'!A:J,10,FALSE),40)*(V1079-(1/(10^(((AVERAGEIFS(Y:Y,A:A,A1079)+AVERAGEIFS(X:X,A:A,A1079))-(Y1079+X1079))/400)+1)*O1079)))</f>
        <v>530.93709054005274</v>
      </c>
      <c r="AA1079" s="18">
        <f t="shared" si="160"/>
        <v>8.8701102780444216</v>
      </c>
      <c r="AB1079" t="str">
        <f>VLOOKUP($A1079,Events!$B:$I,4,FALSE)</f>
        <v>The Liferoots</v>
      </c>
      <c r="AC1079" t="str">
        <f>VLOOKUP($A1079,Events!$B:$I,5,FALSE)</f>
        <v>Cyclic Shifts</v>
      </c>
      <c r="AD1079" t="str">
        <f>VLOOKUP($A1079,Events!$B:$I,6,FALSE)</f>
        <v>Bountiful Equinox</v>
      </c>
      <c r="AE1079" t="str">
        <f>VLOOKUP($A1079,Events!$B:$I,7,FALSE)</f>
        <v>Grasp of Thorns</v>
      </c>
      <c r="AF1079" t="str">
        <f>VLOOKUP($A1079,Events!$B:$I,8,FALSE)</f>
        <v>Surge of Slaughter</v>
      </c>
    </row>
    <row r="1080" spans="1:32" ht="15" customHeight="1" x14ac:dyDescent="0.3">
      <c r="A1080" t="s">
        <v>25589</v>
      </c>
      <c r="B1080" t="s">
        <v>25450</v>
      </c>
      <c r="C1080" t="s">
        <v>24190</v>
      </c>
      <c r="D1080" t="s">
        <v>307</v>
      </c>
      <c r="E1080" t="s">
        <v>17</v>
      </c>
      <c r="F1080" t="s">
        <v>24195</v>
      </c>
      <c r="G1080" s="2" t="s">
        <v>25592</v>
      </c>
      <c r="H1080" t="s">
        <v>25</v>
      </c>
      <c r="I1080" s="1">
        <v>1</v>
      </c>
      <c r="J1080" s="1">
        <v>1</v>
      </c>
      <c r="K1080" s="1">
        <v>1</v>
      </c>
      <c r="L1080" s="1">
        <v>0</v>
      </c>
      <c r="M1080" s="1">
        <v>0</v>
      </c>
      <c r="O1080" s="1">
        <f t="shared" si="161"/>
        <v>5</v>
      </c>
      <c r="P1080" s="1">
        <f t="shared" si="145"/>
        <v>3</v>
      </c>
      <c r="Q1080" s="1">
        <f t="shared" si="146"/>
        <v>0</v>
      </c>
      <c r="R1080" s="1">
        <f t="shared" si="147"/>
        <v>2</v>
      </c>
      <c r="S1080" s="1">
        <f t="shared" si="162"/>
        <v>1</v>
      </c>
      <c r="T1080" s="1">
        <f t="shared" si="163"/>
        <v>0</v>
      </c>
      <c r="U1080" s="1">
        <f t="shared" si="164"/>
        <v>0</v>
      </c>
      <c r="V1080" s="1">
        <f t="shared" si="165"/>
        <v>3</v>
      </c>
      <c r="W1080" s="19">
        <f>VLOOKUP(E1080,'Win Rate'!B:I,8,FALSE)</f>
        <v>0.48888888888888887</v>
      </c>
      <c r="X1080" s="20">
        <f>VLOOKUP(E1080,'Win Rate'!B:J,9,FALSE)</f>
        <v>-7.7220620781546527</v>
      </c>
      <c r="Y1080" s="18" cm="1">
        <f t="array" ref="Y1080">IFERROR(INDEX($Z$2:$Z1079,SUMPRODUCT(MAX(ROW($D$2:$D1079)*($D1080=$D$2:$D1079))-1)),_xlfn.IFNA(IF(VLOOKUP(D1080,'4.2 Elo (Values)'!A:C,3,FALSE)&gt;0,VLOOKUP(Results!D1080,'4.2 Elo (Values)'!A:C,3,FALSE),400),400))</f>
        <v>482.5036532270484</v>
      </c>
      <c r="Z1080" s="18">
        <f>Y1080+(IFERROR(VLOOKUP(D1080,'4.2 Elo (Values)'!A:J,10,FALSE),40)*(V1080-(1/(10^(((AVERAGEIFS(Y:Y,A:A,A1080)+AVERAGEIFS(X:X,A:A,A1080))-(Y1080+X1080))/400)+1)*O1080)))</f>
        <v>486.01905387872733</v>
      </c>
      <c r="AA1080" s="18">
        <f t="shared" si="160"/>
        <v>3.5154006516789309</v>
      </c>
      <c r="AB1080" t="str">
        <f>VLOOKUP($A1080,Events!$B:$I,4,FALSE)</f>
        <v>The Liferoots</v>
      </c>
      <c r="AC1080" t="str">
        <f>VLOOKUP($A1080,Events!$B:$I,5,FALSE)</f>
        <v>Cyclic Shifts</v>
      </c>
      <c r="AD1080" t="str">
        <f>VLOOKUP($A1080,Events!$B:$I,6,FALSE)</f>
        <v>Bountiful Equinox</v>
      </c>
      <c r="AE1080" t="str">
        <f>VLOOKUP($A1080,Events!$B:$I,7,FALSE)</f>
        <v>Grasp of Thorns</v>
      </c>
      <c r="AF1080" t="str">
        <f>VLOOKUP($A1080,Events!$B:$I,8,FALSE)</f>
        <v>Surge of Slaughter</v>
      </c>
    </row>
    <row r="1081" spans="1:32" ht="15" customHeight="1" x14ac:dyDescent="0.3">
      <c r="A1081" t="s">
        <v>25589</v>
      </c>
      <c r="B1081" t="s">
        <v>25450</v>
      </c>
      <c r="C1081" t="s">
        <v>24190</v>
      </c>
      <c r="D1081" t="s">
        <v>21645</v>
      </c>
      <c r="E1081" t="s">
        <v>95</v>
      </c>
      <c r="F1081" t="s">
        <v>304</v>
      </c>
      <c r="G1081" s="2" t="s">
        <v>25593</v>
      </c>
      <c r="H1081" t="s">
        <v>25</v>
      </c>
      <c r="I1081" s="1">
        <v>1</v>
      </c>
      <c r="J1081" s="1">
        <v>1</v>
      </c>
      <c r="K1081" s="1">
        <v>0</v>
      </c>
      <c r="L1081" s="1">
        <v>0</v>
      </c>
      <c r="M1081" s="1">
        <v>1</v>
      </c>
      <c r="O1081" s="1">
        <f t="shared" si="161"/>
        <v>5</v>
      </c>
      <c r="P1081" s="1">
        <f t="shared" si="145"/>
        <v>3</v>
      </c>
      <c r="Q1081" s="1">
        <f t="shared" si="146"/>
        <v>0</v>
      </c>
      <c r="R1081" s="1">
        <f t="shared" si="147"/>
        <v>2</v>
      </c>
      <c r="S1081" s="1">
        <f t="shared" si="162"/>
        <v>0</v>
      </c>
      <c r="T1081" s="1">
        <f t="shared" si="163"/>
        <v>0</v>
      </c>
      <c r="U1081" s="1">
        <f t="shared" si="164"/>
        <v>0</v>
      </c>
      <c r="V1081" s="1">
        <f t="shared" si="165"/>
        <v>3</v>
      </c>
      <c r="W1081" s="19">
        <f>VLOOKUP(E1081,'Win Rate'!B:I,8,FALSE)</f>
        <v>0.5084269662921348</v>
      </c>
      <c r="X1081" s="20">
        <f>VLOOKUP(E1081,'Win Rate'!B:J,9,FALSE)</f>
        <v>5.8562104731559854</v>
      </c>
      <c r="Y1081" s="18" cm="1">
        <f t="array" ref="Y1081">IFERROR(INDEX($Z$2:$Z1080,SUMPRODUCT(MAX(ROW($D$2:$D1080)*($D1081=$D$2:$D1080))-1)),_xlfn.IFNA(IF(VLOOKUP(D1081,'4.2 Elo (Values)'!A:C,3,FALSE)&gt;0,VLOOKUP(Results!D1081,'4.2 Elo (Values)'!A:C,3,FALSE),400),400))</f>
        <v>344.21670890343995</v>
      </c>
      <c r="Z1081" s="18">
        <f>Y1081+(IFERROR(VLOOKUP(D1081,'4.2 Elo (Values)'!A:J,10,FALSE),40)*(V1081-(1/(10^(((AVERAGEIFS(Y:Y,A:A,A1081)+AVERAGEIFS(X:X,A:A,A1081))-(Y1081+X1081))/400)+1)*O1081)))</f>
        <v>386.67847497240069</v>
      </c>
      <c r="AA1081" s="18">
        <f t="shared" si="160"/>
        <v>42.461766068960742</v>
      </c>
      <c r="AB1081" t="str">
        <f>VLOOKUP($A1081,Events!$B:$I,4,FALSE)</f>
        <v>The Liferoots</v>
      </c>
      <c r="AC1081" t="str">
        <f>VLOOKUP($A1081,Events!$B:$I,5,FALSE)</f>
        <v>Cyclic Shifts</v>
      </c>
      <c r="AD1081" t="str">
        <f>VLOOKUP($A1081,Events!$B:$I,6,FALSE)</f>
        <v>Bountiful Equinox</v>
      </c>
      <c r="AE1081" t="str">
        <f>VLOOKUP($A1081,Events!$B:$I,7,FALSE)</f>
        <v>Grasp of Thorns</v>
      </c>
      <c r="AF1081" t="str">
        <f>VLOOKUP($A1081,Events!$B:$I,8,FALSE)</f>
        <v>Surge of Slaughter</v>
      </c>
    </row>
    <row r="1082" spans="1:32" ht="15" customHeight="1" x14ac:dyDescent="0.3">
      <c r="A1082" t="s">
        <v>25589</v>
      </c>
      <c r="B1082" t="s">
        <v>25450</v>
      </c>
      <c r="C1082" t="s">
        <v>24190</v>
      </c>
      <c r="D1082" t="s">
        <v>3542</v>
      </c>
      <c r="E1082" t="s">
        <v>77</v>
      </c>
      <c r="F1082" t="s">
        <v>24976</v>
      </c>
      <c r="G1082" s="2" t="s">
        <v>25594</v>
      </c>
      <c r="H1082" t="s">
        <v>25</v>
      </c>
      <c r="I1082" s="1">
        <v>1</v>
      </c>
      <c r="J1082" s="1">
        <v>0</v>
      </c>
      <c r="K1082" s="1">
        <v>1</v>
      </c>
      <c r="L1082" s="1">
        <v>1</v>
      </c>
      <c r="M1082" s="1">
        <v>0</v>
      </c>
      <c r="O1082" s="1">
        <f t="shared" si="161"/>
        <v>5</v>
      </c>
      <c r="P1082" s="1">
        <f t="shared" si="145"/>
        <v>3</v>
      </c>
      <c r="Q1082" s="1">
        <f t="shared" si="146"/>
        <v>0</v>
      </c>
      <c r="R1082" s="1">
        <f t="shared" si="147"/>
        <v>2</v>
      </c>
      <c r="S1082" s="1">
        <f t="shared" si="162"/>
        <v>0</v>
      </c>
      <c r="T1082" s="1">
        <f t="shared" si="163"/>
        <v>0</v>
      </c>
      <c r="U1082" s="1">
        <f t="shared" si="164"/>
        <v>0</v>
      </c>
      <c r="V1082" s="1">
        <f t="shared" si="165"/>
        <v>3</v>
      </c>
      <c r="W1082" s="19">
        <f>VLOOKUP(E1082,'Win Rate'!B:I,8,FALSE)</f>
        <v>0.56799999999999995</v>
      </c>
      <c r="X1082" s="20">
        <f>VLOOKUP(E1082,'Win Rate'!B:J,9,FALSE)</f>
        <v>47.545835558442661</v>
      </c>
      <c r="Y1082" s="18" cm="1">
        <f t="array" ref="Y1082">IFERROR(INDEX($Z$2:$Z1081,SUMPRODUCT(MAX(ROW($D$2:$D1081)*($D1082=$D$2:$D1081))-1)),_xlfn.IFNA(IF(VLOOKUP(D1082,'4.2 Elo (Values)'!A:C,3,FALSE)&gt;0,VLOOKUP(Results!D1082,'4.2 Elo (Values)'!A:C,3,FALSE),400),400))</f>
        <v>430.7977288184195</v>
      </c>
      <c r="Z1082" s="18">
        <f>Y1082+(IFERROR(VLOOKUP(D1082,'4.2 Elo (Values)'!A:J,10,FALSE),40)*(V1082-(1/(10^(((AVERAGEIFS(Y:Y,A:A,A1082)+AVERAGEIFS(X:X,A:A,A1082))-(Y1082+X1082))/400)+1)*O1082)))</f>
        <v>436.8219296673156</v>
      </c>
      <c r="AA1082" s="18">
        <f t="shared" si="160"/>
        <v>6.0242008488961005</v>
      </c>
      <c r="AB1082" t="str">
        <f>VLOOKUP($A1082,Events!$B:$I,4,FALSE)</f>
        <v>The Liferoots</v>
      </c>
      <c r="AC1082" t="str">
        <f>VLOOKUP($A1082,Events!$B:$I,5,FALSE)</f>
        <v>Cyclic Shifts</v>
      </c>
      <c r="AD1082" t="str">
        <f>VLOOKUP($A1082,Events!$B:$I,6,FALSE)</f>
        <v>Bountiful Equinox</v>
      </c>
      <c r="AE1082" t="str">
        <f>VLOOKUP($A1082,Events!$B:$I,7,FALSE)</f>
        <v>Grasp of Thorns</v>
      </c>
      <c r="AF1082" t="str">
        <f>VLOOKUP($A1082,Events!$B:$I,8,FALSE)</f>
        <v>Surge of Slaughter</v>
      </c>
    </row>
    <row r="1083" spans="1:32" ht="15" customHeight="1" x14ac:dyDescent="0.3">
      <c r="A1083" t="s">
        <v>25589</v>
      </c>
      <c r="B1083" t="s">
        <v>25450</v>
      </c>
      <c r="C1083" t="s">
        <v>24190</v>
      </c>
      <c r="D1083" t="s">
        <v>20880</v>
      </c>
      <c r="E1083" t="s">
        <v>27</v>
      </c>
      <c r="F1083" t="s">
        <v>125</v>
      </c>
      <c r="G1083" s="2" t="s">
        <v>25595</v>
      </c>
      <c r="H1083" t="s">
        <v>25</v>
      </c>
      <c r="I1083" s="1">
        <v>1</v>
      </c>
      <c r="J1083" s="1">
        <v>0</v>
      </c>
      <c r="K1083" s="1">
        <v>0</v>
      </c>
      <c r="L1083" s="1">
        <v>1</v>
      </c>
      <c r="M1083" s="1">
        <v>1</v>
      </c>
      <c r="O1083" s="1">
        <f t="shared" si="161"/>
        <v>5</v>
      </c>
      <c r="P1083" s="1">
        <f t="shared" si="145"/>
        <v>3</v>
      </c>
      <c r="Q1083" s="1">
        <f t="shared" si="146"/>
        <v>0</v>
      </c>
      <c r="R1083" s="1">
        <f t="shared" si="147"/>
        <v>2</v>
      </c>
      <c r="S1083" s="1">
        <f t="shared" si="162"/>
        <v>0</v>
      </c>
      <c r="T1083" s="1">
        <f t="shared" si="163"/>
        <v>0</v>
      </c>
      <c r="U1083" s="1">
        <f t="shared" si="164"/>
        <v>0</v>
      </c>
      <c r="V1083" s="1">
        <f t="shared" si="165"/>
        <v>3</v>
      </c>
      <c r="W1083" s="19">
        <f>VLOOKUP(E1083,'Win Rate'!B:I,8,FALSE)</f>
        <v>0.43775100401606426</v>
      </c>
      <c r="X1083" s="20">
        <f>VLOOKUP(E1083,'Win Rate'!B:J,9,FALSE)</f>
        <v>-43.480615095045756</v>
      </c>
      <c r="Y1083" s="18" cm="1">
        <f t="array" ref="Y1083">IFERROR(INDEX($Z$2:$Z1082,SUMPRODUCT(MAX(ROW($D$2:$D1082)*($D1083=$D$2:$D1082))-1)),_xlfn.IFNA(IF(VLOOKUP(D1083,'4.2 Elo (Values)'!A:C,3,FALSE)&gt;0,VLOOKUP(Results!D1083,'4.2 Elo (Values)'!A:C,3,FALSE),400),400))</f>
        <v>354.55394234755755</v>
      </c>
      <c r="Z1083" s="18">
        <f>Y1083+(IFERROR(VLOOKUP(D1083,'4.2 Elo (Values)'!A:J,10,FALSE),40)*(V1083-(1/(10^(((AVERAGEIFS(Y:Y,A:A,A1083)+AVERAGEIFS(X:X,A:A,A1083))-(Y1083+X1083))/400)+1)*O1083)))</f>
        <v>380.96189377605509</v>
      </c>
      <c r="AA1083" s="18">
        <f t="shared" si="160"/>
        <v>26.40795142849754</v>
      </c>
      <c r="AB1083" t="str">
        <f>VLOOKUP($A1083,Events!$B:$I,4,FALSE)</f>
        <v>The Liferoots</v>
      </c>
      <c r="AC1083" t="str">
        <f>VLOOKUP($A1083,Events!$B:$I,5,FALSE)</f>
        <v>Cyclic Shifts</v>
      </c>
      <c r="AD1083" t="str">
        <f>VLOOKUP($A1083,Events!$B:$I,6,FALSE)</f>
        <v>Bountiful Equinox</v>
      </c>
      <c r="AE1083" t="str">
        <f>VLOOKUP($A1083,Events!$B:$I,7,FALSE)</f>
        <v>Grasp of Thorns</v>
      </c>
      <c r="AF1083" t="str">
        <f>VLOOKUP($A1083,Events!$B:$I,8,FALSE)</f>
        <v>Surge of Slaughter</v>
      </c>
    </row>
    <row r="1084" spans="1:32" ht="15" customHeight="1" x14ac:dyDescent="0.3">
      <c r="A1084" t="s">
        <v>25589</v>
      </c>
      <c r="B1084" t="s">
        <v>25450</v>
      </c>
      <c r="C1084" t="s">
        <v>24190</v>
      </c>
      <c r="D1084" t="s">
        <v>6002</v>
      </c>
      <c r="E1084" t="s">
        <v>77</v>
      </c>
      <c r="F1084" t="s">
        <v>24976</v>
      </c>
      <c r="G1084" s="2" t="s">
        <v>25596</v>
      </c>
      <c r="H1084" t="s">
        <v>25</v>
      </c>
      <c r="I1084" s="1">
        <v>0</v>
      </c>
      <c r="J1084" s="1">
        <v>1</v>
      </c>
      <c r="K1084" s="1">
        <v>1</v>
      </c>
      <c r="L1084" s="1">
        <v>0</v>
      </c>
      <c r="M1084" s="1">
        <v>1</v>
      </c>
      <c r="O1084" s="1">
        <f t="shared" si="161"/>
        <v>5</v>
      </c>
      <c r="P1084" s="1">
        <f t="shared" si="145"/>
        <v>3</v>
      </c>
      <c r="Q1084" s="1">
        <f t="shared" si="146"/>
        <v>0</v>
      </c>
      <c r="R1084" s="1">
        <f t="shared" si="147"/>
        <v>2</v>
      </c>
      <c r="S1084" s="1">
        <f t="shared" si="162"/>
        <v>0</v>
      </c>
      <c r="T1084" s="1">
        <f t="shared" si="163"/>
        <v>0</v>
      </c>
      <c r="U1084" s="1">
        <f t="shared" si="164"/>
        <v>0</v>
      </c>
      <c r="V1084" s="1">
        <f t="shared" si="165"/>
        <v>3</v>
      </c>
      <c r="W1084" s="19">
        <f>VLOOKUP(E1084,'Win Rate'!B:I,8,FALSE)</f>
        <v>0.56799999999999995</v>
      </c>
      <c r="X1084" s="20">
        <f>VLOOKUP(E1084,'Win Rate'!B:J,9,FALSE)</f>
        <v>47.545835558442661</v>
      </c>
      <c r="Y1084" s="18" cm="1">
        <f t="array" ref="Y1084">IFERROR(INDEX($Z$2:$Z1083,SUMPRODUCT(MAX(ROW($D$2:$D1083)*($D1084=$D$2:$D1083))-1)),_xlfn.IFNA(IF(VLOOKUP(D1084,'4.2 Elo (Values)'!A:C,3,FALSE)&gt;0,VLOOKUP(Results!D1084,'4.2 Elo (Values)'!A:C,3,FALSE),400),400))</f>
        <v>414.42597050994749</v>
      </c>
      <c r="Z1084" s="18">
        <f>Y1084+(IFERROR(VLOOKUP(D1084,'4.2 Elo (Values)'!A:J,10,FALSE),40)*(V1084-(1/(10^(((AVERAGEIFS(Y:Y,A:A,A1084)+AVERAGEIFS(X:X,A:A,A1084))-(Y1084+X1084))/400)+1)*O1084)))</f>
        <v>425.09746888101955</v>
      </c>
      <c r="AA1084" s="18">
        <f t="shared" si="160"/>
        <v>10.671498371072062</v>
      </c>
      <c r="AB1084" t="str">
        <f>VLOOKUP($A1084,Events!$B:$I,4,FALSE)</f>
        <v>The Liferoots</v>
      </c>
      <c r="AC1084" t="str">
        <f>VLOOKUP($A1084,Events!$B:$I,5,FALSE)</f>
        <v>Cyclic Shifts</v>
      </c>
      <c r="AD1084" t="str">
        <f>VLOOKUP($A1084,Events!$B:$I,6,FALSE)</f>
        <v>Bountiful Equinox</v>
      </c>
      <c r="AE1084" t="str">
        <f>VLOOKUP($A1084,Events!$B:$I,7,FALSE)</f>
        <v>Grasp of Thorns</v>
      </c>
      <c r="AF1084" t="str">
        <f>VLOOKUP($A1084,Events!$B:$I,8,FALSE)</f>
        <v>Surge of Slaughter</v>
      </c>
    </row>
    <row r="1085" spans="1:32" ht="15" customHeight="1" x14ac:dyDescent="0.3">
      <c r="A1085" t="s">
        <v>25589</v>
      </c>
      <c r="B1085" t="s">
        <v>25450</v>
      </c>
      <c r="C1085" t="s">
        <v>24190</v>
      </c>
      <c r="D1085" t="s">
        <v>22864</v>
      </c>
      <c r="E1085" t="s">
        <v>27</v>
      </c>
      <c r="F1085" t="s">
        <v>28</v>
      </c>
      <c r="G1085" s="2" t="s">
        <v>25597</v>
      </c>
      <c r="H1085" t="s">
        <v>25</v>
      </c>
      <c r="I1085" s="1">
        <v>0</v>
      </c>
      <c r="J1085" s="1">
        <v>1</v>
      </c>
      <c r="K1085" s="1">
        <v>0</v>
      </c>
      <c r="L1085" s="1">
        <v>1</v>
      </c>
      <c r="M1085" s="1">
        <v>1</v>
      </c>
      <c r="O1085" s="1">
        <f t="shared" si="161"/>
        <v>5</v>
      </c>
      <c r="P1085" s="1">
        <f t="shared" si="145"/>
        <v>3</v>
      </c>
      <c r="Q1085" s="1">
        <f t="shared" si="146"/>
        <v>0</v>
      </c>
      <c r="R1085" s="1">
        <f t="shared" si="147"/>
        <v>2</v>
      </c>
      <c r="S1085" s="1">
        <f t="shared" si="162"/>
        <v>0</v>
      </c>
      <c r="T1085" s="1">
        <f t="shared" si="163"/>
        <v>0</v>
      </c>
      <c r="U1085" s="1">
        <f t="shared" si="164"/>
        <v>0</v>
      </c>
      <c r="V1085" s="1">
        <f t="shared" si="165"/>
        <v>3</v>
      </c>
      <c r="W1085" s="19">
        <f>VLOOKUP(E1085,'Win Rate'!B:I,8,FALSE)</f>
        <v>0.43775100401606426</v>
      </c>
      <c r="X1085" s="20">
        <f>VLOOKUP(E1085,'Win Rate'!B:J,9,FALSE)</f>
        <v>-43.480615095045756</v>
      </c>
      <c r="Y1085" s="18" cm="1">
        <f t="array" ref="Y1085">IFERROR(INDEX($Z$2:$Z1084,SUMPRODUCT(MAX(ROW($D$2:$D1084)*($D1085=$D$2:$D1084))-1)),_xlfn.IFNA(IF(VLOOKUP(D1085,'4.2 Elo (Values)'!A:C,3,FALSE)&gt;0,VLOOKUP(Results!D1085,'4.2 Elo (Values)'!A:C,3,FALSE),400),400))</f>
        <v>294.48746594847768</v>
      </c>
      <c r="Z1085" s="18">
        <f>Y1085+(IFERROR(VLOOKUP(D1085,'4.2 Elo (Values)'!A:J,10,FALSE),40)*(V1085-(1/(10^(((AVERAGEIFS(Y:Y,A:A,A1085)+AVERAGEIFS(X:X,A:A,A1085))-(Y1085+X1085))/400)+1)*O1085)))</f>
        <v>328.12663506109709</v>
      </c>
      <c r="AA1085" s="18">
        <f t="shared" si="160"/>
        <v>33.639169112619413</v>
      </c>
      <c r="AB1085" t="str">
        <f>VLOOKUP($A1085,Events!$B:$I,4,FALSE)</f>
        <v>The Liferoots</v>
      </c>
      <c r="AC1085" t="str">
        <f>VLOOKUP($A1085,Events!$B:$I,5,FALSE)</f>
        <v>Cyclic Shifts</v>
      </c>
      <c r="AD1085" t="str">
        <f>VLOOKUP($A1085,Events!$B:$I,6,FALSE)</f>
        <v>Bountiful Equinox</v>
      </c>
      <c r="AE1085" t="str">
        <f>VLOOKUP($A1085,Events!$B:$I,7,FALSE)</f>
        <v>Grasp of Thorns</v>
      </c>
      <c r="AF1085" t="str">
        <f>VLOOKUP($A1085,Events!$B:$I,8,FALSE)</f>
        <v>Surge of Slaughter</v>
      </c>
    </row>
    <row r="1086" spans="1:32" ht="15" customHeight="1" x14ac:dyDescent="0.3">
      <c r="A1086" t="s">
        <v>25589</v>
      </c>
      <c r="B1086" t="s">
        <v>25450</v>
      </c>
      <c r="C1086" t="s">
        <v>24190</v>
      </c>
      <c r="D1086" t="s">
        <v>25598</v>
      </c>
      <c r="E1086" t="s">
        <v>73</v>
      </c>
      <c r="F1086" t="s">
        <v>25209</v>
      </c>
      <c r="G1086" s="2" t="s">
        <v>25599</v>
      </c>
      <c r="H1086" t="s">
        <v>25</v>
      </c>
      <c r="I1086" s="1">
        <v>0</v>
      </c>
      <c r="J1086" s="1">
        <v>1</v>
      </c>
      <c r="K1086" s="1">
        <v>1</v>
      </c>
      <c r="L1086" s="1">
        <v>0</v>
      </c>
      <c r="M1086" s="1">
        <v>0</v>
      </c>
      <c r="O1086" s="1">
        <f t="shared" si="161"/>
        <v>5</v>
      </c>
      <c r="P1086" s="1">
        <f t="shared" si="145"/>
        <v>2</v>
      </c>
      <c r="Q1086" s="1">
        <f t="shared" si="146"/>
        <v>0</v>
      </c>
      <c r="R1086" s="1">
        <f t="shared" si="147"/>
        <v>3</v>
      </c>
      <c r="S1086" s="1">
        <f t="shared" si="162"/>
        <v>0</v>
      </c>
      <c r="T1086" s="1">
        <f t="shared" si="163"/>
        <v>0</v>
      </c>
      <c r="U1086" s="1">
        <f t="shared" si="164"/>
        <v>0</v>
      </c>
      <c r="V1086" s="1">
        <f t="shared" si="165"/>
        <v>2</v>
      </c>
      <c r="W1086" s="19">
        <f>VLOOKUP(E1086,'Win Rate'!B:I,8,FALSE)</f>
        <v>0.63010204081632648</v>
      </c>
      <c r="X1086" s="20">
        <f>VLOOKUP(E1086,'Win Rate'!B:J,9,FALSE)</f>
        <v>92.531580409876298</v>
      </c>
      <c r="Y1086" s="18" cm="1">
        <f t="array" ref="Y1086">IFERROR(INDEX($Z$2:$Z1085,SUMPRODUCT(MAX(ROW($D$2:$D1085)*($D1086=$D$2:$D1085))-1)),_xlfn.IFNA(IF(VLOOKUP(D1086,'4.2 Elo (Values)'!A:C,3,FALSE)&gt;0,VLOOKUP(Results!D1086,'4.2 Elo (Values)'!A:C,3,FALSE),400),400))</f>
        <v>373.07496558666253</v>
      </c>
      <c r="Z1086" s="18">
        <f>Y1086+(IFERROR(VLOOKUP(D1086,'4.2 Elo (Values)'!A:J,10,FALSE),40)*(V1086-(1/(10^(((AVERAGEIFS(Y:Y,A:A,A1086)+AVERAGEIFS(X:X,A:A,A1086))-(Y1086+X1086))/400)+1)*O1086)))</f>
        <v>342.71045436339892</v>
      </c>
      <c r="AA1086" s="18">
        <f t="shared" si="160"/>
        <v>-30.364511223263605</v>
      </c>
      <c r="AB1086" t="str">
        <f>VLOOKUP($A1086,Events!$B:$I,4,FALSE)</f>
        <v>The Liferoots</v>
      </c>
      <c r="AC1086" t="str">
        <f>VLOOKUP($A1086,Events!$B:$I,5,FALSE)</f>
        <v>Cyclic Shifts</v>
      </c>
      <c r="AD1086" t="str">
        <f>VLOOKUP($A1086,Events!$B:$I,6,FALSE)</f>
        <v>Bountiful Equinox</v>
      </c>
      <c r="AE1086" t="str">
        <f>VLOOKUP($A1086,Events!$B:$I,7,FALSE)</f>
        <v>Grasp of Thorns</v>
      </c>
      <c r="AF1086" t="str">
        <f>VLOOKUP($A1086,Events!$B:$I,8,FALSE)</f>
        <v>Surge of Slaughter</v>
      </c>
    </row>
    <row r="1087" spans="1:32" ht="15" customHeight="1" x14ac:dyDescent="0.3">
      <c r="A1087" t="s">
        <v>25589</v>
      </c>
      <c r="B1087" t="s">
        <v>25450</v>
      </c>
      <c r="C1087" t="s">
        <v>24190</v>
      </c>
      <c r="D1087" t="s">
        <v>8671</v>
      </c>
      <c r="E1087" t="s">
        <v>146</v>
      </c>
      <c r="F1087" t="s">
        <v>187</v>
      </c>
      <c r="G1087" s="2" t="s">
        <v>25600</v>
      </c>
      <c r="H1087" t="s">
        <v>25</v>
      </c>
      <c r="I1087" s="1">
        <v>0</v>
      </c>
      <c r="J1087" s="1">
        <v>0</v>
      </c>
      <c r="K1087" s="1">
        <v>1</v>
      </c>
      <c r="L1087" s="1">
        <v>1</v>
      </c>
      <c r="M1087" s="1">
        <v>0</v>
      </c>
      <c r="O1087" s="1">
        <f t="shared" si="161"/>
        <v>5</v>
      </c>
      <c r="P1087" s="1">
        <f t="shared" si="145"/>
        <v>2</v>
      </c>
      <c r="Q1087" s="1">
        <f t="shared" si="146"/>
        <v>0</v>
      </c>
      <c r="R1087" s="1">
        <f t="shared" si="147"/>
        <v>3</v>
      </c>
      <c r="S1087" s="1">
        <f t="shared" si="162"/>
        <v>0</v>
      </c>
      <c r="T1087" s="1">
        <f t="shared" si="163"/>
        <v>0</v>
      </c>
      <c r="U1087" s="1">
        <f t="shared" si="164"/>
        <v>0</v>
      </c>
      <c r="V1087" s="1">
        <f t="shared" si="165"/>
        <v>2</v>
      </c>
      <c r="W1087" s="19">
        <f>VLOOKUP(E1087,'Win Rate'!B:I,8,FALSE)</f>
        <v>0.48071216617210683</v>
      </c>
      <c r="X1087" s="20">
        <f>VLOOKUP(E1087,'Win Rate'!B:J,9,FALSE)</f>
        <v>-13.409213657465418</v>
      </c>
      <c r="Y1087" s="18" cm="1">
        <f t="array" ref="Y1087">IFERROR(INDEX($Z$2:$Z1086,SUMPRODUCT(MAX(ROW($D$2:$D1086)*($D1087=$D$2:$D1086))-1)),_xlfn.IFNA(IF(VLOOKUP(D1087,'4.2 Elo (Values)'!A:C,3,FALSE)&gt;0,VLOOKUP(Results!D1087,'4.2 Elo (Values)'!A:C,3,FALSE),400),400))</f>
        <v>405.25473224080031</v>
      </c>
      <c r="Z1087" s="18">
        <f>Y1087+(IFERROR(VLOOKUP(D1087,'4.2 Elo (Values)'!A:J,10,FALSE),40)*(V1087-(1/(10^(((AVERAGEIFS(Y:Y,A:A,A1087)+AVERAGEIFS(X:X,A:A,A1087))-(Y1087+X1087))/400)+1)*O1087)))</f>
        <v>396.04087390446307</v>
      </c>
      <c r="AA1087" s="18">
        <f t="shared" si="160"/>
        <v>-9.2138583363372391</v>
      </c>
      <c r="AB1087" t="str">
        <f>VLOOKUP($A1087,Events!$B:$I,4,FALSE)</f>
        <v>The Liferoots</v>
      </c>
      <c r="AC1087" t="str">
        <f>VLOOKUP($A1087,Events!$B:$I,5,FALSE)</f>
        <v>Cyclic Shifts</v>
      </c>
      <c r="AD1087" t="str">
        <f>VLOOKUP($A1087,Events!$B:$I,6,FALSE)</f>
        <v>Bountiful Equinox</v>
      </c>
      <c r="AE1087" t="str">
        <f>VLOOKUP($A1087,Events!$B:$I,7,FALSE)</f>
        <v>Grasp of Thorns</v>
      </c>
      <c r="AF1087" t="str">
        <f>VLOOKUP($A1087,Events!$B:$I,8,FALSE)</f>
        <v>Surge of Slaughter</v>
      </c>
    </row>
    <row r="1088" spans="1:32" ht="15" customHeight="1" x14ac:dyDescent="0.3">
      <c r="A1088" t="s">
        <v>25589</v>
      </c>
      <c r="B1088" t="s">
        <v>25450</v>
      </c>
      <c r="C1088" t="s">
        <v>24190</v>
      </c>
      <c r="D1088" t="s">
        <v>25601</v>
      </c>
      <c r="E1088" t="s">
        <v>27</v>
      </c>
      <c r="F1088" t="s">
        <v>110</v>
      </c>
      <c r="G1088" s="2" t="s">
        <v>25602</v>
      </c>
      <c r="H1088" t="s">
        <v>25</v>
      </c>
      <c r="I1088" s="1">
        <v>0</v>
      </c>
      <c r="J1088" s="1">
        <v>0</v>
      </c>
      <c r="K1088" s="1">
        <v>0</v>
      </c>
      <c r="L1088" s="1">
        <v>1</v>
      </c>
      <c r="M1088" s="1">
        <v>1</v>
      </c>
      <c r="O1088" s="1">
        <f t="shared" si="161"/>
        <v>5</v>
      </c>
      <c r="P1088" s="1">
        <f t="shared" si="145"/>
        <v>2</v>
      </c>
      <c r="Q1088" s="1">
        <f t="shared" si="146"/>
        <v>0</v>
      </c>
      <c r="R1088" s="1">
        <f t="shared" si="147"/>
        <v>3</v>
      </c>
      <c r="S1088" s="1">
        <f t="shared" si="162"/>
        <v>0</v>
      </c>
      <c r="T1088" s="1">
        <f t="shared" si="163"/>
        <v>0</v>
      </c>
      <c r="U1088" s="1">
        <f t="shared" si="164"/>
        <v>0</v>
      </c>
      <c r="V1088" s="1">
        <f t="shared" si="165"/>
        <v>2</v>
      </c>
      <c r="W1088" s="19">
        <f>VLOOKUP(E1088,'Win Rate'!B:I,8,FALSE)</f>
        <v>0.43775100401606426</v>
      </c>
      <c r="X1088" s="20">
        <f>VLOOKUP(E1088,'Win Rate'!B:J,9,FALSE)</f>
        <v>-43.480615095045756</v>
      </c>
      <c r="Y1088" s="18" cm="1">
        <f t="array" ref="Y1088">IFERROR(INDEX($Z$2:$Z1087,SUMPRODUCT(MAX(ROW($D$2:$D1087)*($D1088=$D$2:$D1087))-1)),_xlfn.IFNA(IF(VLOOKUP(D1088,'4.2 Elo (Values)'!A:C,3,FALSE)&gt;0,VLOOKUP(Results!D1088,'4.2 Elo (Values)'!A:C,3,FALSE),400),400))</f>
        <v>400</v>
      </c>
      <c r="Z1088" s="18">
        <f>Y1088+(IFERROR(VLOOKUP(D1088,'4.2 Elo (Values)'!A:J,10,FALSE),40)*(V1088-(1/(10^(((AVERAGEIFS(Y:Y,A:A,A1088)+AVERAGEIFS(X:X,A:A,A1088))-(Y1088+X1088))/400)+1)*O1088)))</f>
        <v>400.69276735525727</v>
      </c>
      <c r="AA1088" s="18">
        <f t="shared" si="160"/>
        <v>0.69276735525727418</v>
      </c>
      <c r="AB1088" t="str">
        <f>VLOOKUP($A1088,Events!$B:$I,4,FALSE)</f>
        <v>The Liferoots</v>
      </c>
      <c r="AC1088" t="str">
        <f>VLOOKUP($A1088,Events!$B:$I,5,FALSE)</f>
        <v>Cyclic Shifts</v>
      </c>
      <c r="AD1088" t="str">
        <f>VLOOKUP($A1088,Events!$B:$I,6,FALSE)</f>
        <v>Bountiful Equinox</v>
      </c>
      <c r="AE1088" t="str">
        <f>VLOOKUP($A1088,Events!$B:$I,7,FALSE)</f>
        <v>Grasp of Thorns</v>
      </c>
      <c r="AF1088" t="str">
        <f>VLOOKUP($A1088,Events!$B:$I,8,FALSE)</f>
        <v>Surge of Slaughter</v>
      </c>
    </row>
    <row r="1089" spans="1:32" ht="15" customHeight="1" x14ac:dyDescent="0.3">
      <c r="A1089" t="s">
        <v>25589</v>
      </c>
      <c r="B1089" t="s">
        <v>25450</v>
      </c>
      <c r="C1089" t="s">
        <v>24190</v>
      </c>
      <c r="D1089" t="s">
        <v>25603</v>
      </c>
      <c r="E1089" t="s">
        <v>39</v>
      </c>
      <c r="F1089" t="s">
        <v>40</v>
      </c>
      <c r="G1089" s="2" t="s">
        <v>25604</v>
      </c>
      <c r="H1089" t="s">
        <v>25</v>
      </c>
      <c r="I1089" s="1">
        <v>1</v>
      </c>
      <c r="J1089" s="1">
        <v>0</v>
      </c>
      <c r="K1089" s="1">
        <v>0</v>
      </c>
      <c r="L1089" s="1">
        <v>0</v>
      </c>
      <c r="M1089" s="1">
        <v>0</v>
      </c>
      <c r="O1089" s="1">
        <f t="shared" si="161"/>
        <v>5</v>
      </c>
      <c r="P1089" s="1">
        <f t="shared" si="145"/>
        <v>1</v>
      </c>
      <c r="Q1089" s="1">
        <f t="shared" si="146"/>
        <v>0</v>
      </c>
      <c r="R1089" s="1">
        <f t="shared" si="147"/>
        <v>4</v>
      </c>
      <c r="S1089" s="1">
        <f t="shared" si="162"/>
        <v>0</v>
      </c>
      <c r="T1089" s="1">
        <f t="shared" si="163"/>
        <v>0</v>
      </c>
      <c r="U1089" s="1">
        <f t="shared" si="164"/>
        <v>0</v>
      </c>
      <c r="V1089" s="1">
        <f t="shared" si="165"/>
        <v>1</v>
      </c>
      <c r="W1089" s="19">
        <f>VLOOKUP(E1089,'Win Rate'!B:I,8,FALSE)</f>
        <v>0.42931034482758623</v>
      </c>
      <c r="X1089" s="20">
        <f>VLOOKUP(E1089,'Win Rate'!B:J,9,FALSE)</f>
        <v>-49.451458671992945</v>
      </c>
      <c r="Y1089" s="18" cm="1">
        <f t="array" ref="Y1089">IFERROR(INDEX($Z$2:$Z1088,SUMPRODUCT(MAX(ROW($D$2:$D1088)*($D1089=$D$2:$D1088))-1)),_xlfn.IFNA(IF(VLOOKUP(D1089,'4.2 Elo (Values)'!A:C,3,FALSE)&gt;0,VLOOKUP(Results!D1089,'4.2 Elo (Values)'!A:C,3,FALSE),400),400))</f>
        <v>400</v>
      </c>
      <c r="Z1089" s="18">
        <f>Y1089+(IFERROR(VLOOKUP(D1089,'4.2 Elo (Values)'!A:J,10,FALSE),40)*(V1089-(1/(10^(((AVERAGEIFS(Y:Y,A:A,A1089)+AVERAGEIFS(X:X,A:A,A1089))-(Y1089+X1089))/400)+1)*O1089)))</f>
        <v>362.33173794221904</v>
      </c>
      <c r="AA1089" s="18">
        <f t="shared" si="160"/>
        <v>-37.668262057780964</v>
      </c>
      <c r="AB1089" t="str">
        <f>VLOOKUP($A1089,Events!$B:$I,4,FALSE)</f>
        <v>The Liferoots</v>
      </c>
      <c r="AC1089" t="str">
        <f>VLOOKUP($A1089,Events!$B:$I,5,FALSE)</f>
        <v>Cyclic Shifts</v>
      </c>
      <c r="AD1089" t="str">
        <f>VLOOKUP($A1089,Events!$B:$I,6,FALSE)</f>
        <v>Bountiful Equinox</v>
      </c>
      <c r="AE1089" t="str">
        <f>VLOOKUP($A1089,Events!$B:$I,7,FALSE)</f>
        <v>Grasp of Thorns</v>
      </c>
      <c r="AF1089" t="str">
        <f>VLOOKUP($A1089,Events!$B:$I,8,FALSE)</f>
        <v>Surge of Slaughter</v>
      </c>
    </row>
    <row r="1090" spans="1:32" ht="15" customHeight="1" x14ac:dyDescent="0.3">
      <c r="A1090" t="s">
        <v>25589</v>
      </c>
      <c r="B1090" t="s">
        <v>25450</v>
      </c>
      <c r="C1090" t="s">
        <v>24190</v>
      </c>
      <c r="D1090" t="s">
        <v>22991</v>
      </c>
      <c r="E1090" t="s">
        <v>17</v>
      </c>
      <c r="F1090" t="s">
        <v>24195</v>
      </c>
      <c r="G1090" s="2" t="s">
        <v>25605</v>
      </c>
      <c r="H1090" t="s">
        <v>25</v>
      </c>
      <c r="I1090" s="1">
        <v>0</v>
      </c>
      <c r="J1090" s="1">
        <v>0</v>
      </c>
      <c r="K1090" s="1">
        <v>1</v>
      </c>
      <c r="L1090" s="1">
        <v>0</v>
      </c>
      <c r="M1090" s="1">
        <v>0</v>
      </c>
      <c r="O1090" s="1">
        <f t="shared" si="161"/>
        <v>5</v>
      </c>
      <c r="P1090" s="1">
        <f t="shared" si="145"/>
        <v>1</v>
      </c>
      <c r="Q1090" s="1">
        <f t="shared" si="146"/>
        <v>0</v>
      </c>
      <c r="R1090" s="1">
        <f t="shared" si="147"/>
        <v>4</v>
      </c>
      <c r="S1090" s="1">
        <f t="shared" si="162"/>
        <v>0</v>
      </c>
      <c r="T1090" s="1">
        <f t="shared" si="163"/>
        <v>0</v>
      </c>
      <c r="U1090" s="1">
        <f t="shared" si="164"/>
        <v>0</v>
      </c>
      <c r="V1090" s="1">
        <f t="shared" si="165"/>
        <v>1</v>
      </c>
      <c r="W1090" s="19">
        <f>VLOOKUP(E1090,'Win Rate'!B:I,8,FALSE)</f>
        <v>0.48888888888888887</v>
      </c>
      <c r="X1090" s="20">
        <f>VLOOKUP(E1090,'Win Rate'!B:J,9,FALSE)</f>
        <v>-7.7220620781546527</v>
      </c>
      <c r="Y1090" s="18" cm="1">
        <f t="array" ref="Y1090">IFERROR(INDEX($Z$2:$Z1089,SUMPRODUCT(MAX(ROW($D$2:$D1089)*($D1090=$D$2:$D1089))-1)),_xlfn.IFNA(IF(VLOOKUP(D1090,'4.2 Elo (Values)'!A:C,3,FALSE)&gt;0,VLOOKUP(Results!D1090,'4.2 Elo (Values)'!A:C,3,FALSE),400),400))</f>
        <v>271.23729359561048</v>
      </c>
      <c r="Z1090" s="18">
        <f>Y1090+(IFERROR(VLOOKUP(D1090,'4.2 Elo (Values)'!A:J,10,FALSE),40)*(V1090-(1/(10^(((AVERAGEIFS(Y:Y,A:A,A1090)+AVERAGEIFS(X:X,A:A,A1090))-(Y1090+X1090))/400)+1)*O1090)))</f>
        <v>271.23729359561048</v>
      </c>
      <c r="AA1090" s="18">
        <f t="shared" si="160"/>
        <v>0</v>
      </c>
      <c r="AB1090" t="str">
        <f>VLOOKUP($A1090,Events!$B:$I,4,FALSE)</f>
        <v>The Liferoots</v>
      </c>
      <c r="AC1090" t="str">
        <f>VLOOKUP($A1090,Events!$B:$I,5,FALSE)</f>
        <v>Cyclic Shifts</v>
      </c>
      <c r="AD1090" t="str">
        <f>VLOOKUP($A1090,Events!$B:$I,6,FALSE)</f>
        <v>Bountiful Equinox</v>
      </c>
      <c r="AE1090" t="str">
        <f>VLOOKUP($A1090,Events!$B:$I,7,FALSE)</f>
        <v>Grasp of Thorns</v>
      </c>
      <c r="AF1090" t="str">
        <f>VLOOKUP($A1090,Events!$B:$I,8,FALSE)</f>
        <v>Surge of Slaughter</v>
      </c>
    </row>
    <row r="1091" spans="1:32" ht="15" customHeight="1" x14ac:dyDescent="0.3">
      <c r="A1091" t="s">
        <v>25606</v>
      </c>
      <c r="B1091" t="s">
        <v>25450</v>
      </c>
      <c r="C1091" t="s">
        <v>25389</v>
      </c>
      <c r="D1091" t="s">
        <v>600</v>
      </c>
      <c r="E1091" t="s">
        <v>121</v>
      </c>
      <c r="F1091" t="s">
        <v>24207</v>
      </c>
      <c r="G1091" s="2" t="s">
        <v>25607</v>
      </c>
      <c r="H1091" t="s">
        <v>25</v>
      </c>
      <c r="I1091" s="1">
        <v>1</v>
      </c>
      <c r="J1091" s="1">
        <v>1</v>
      </c>
      <c r="K1091" s="1">
        <v>1</v>
      </c>
      <c r="L1091" s="1">
        <v>1</v>
      </c>
      <c r="M1091" s="1">
        <v>1</v>
      </c>
      <c r="O1091" s="1">
        <f t="shared" si="161"/>
        <v>5</v>
      </c>
      <c r="P1091" s="1">
        <f t="shared" si="145"/>
        <v>5</v>
      </c>
      <c r="Q1091" s="1">
        <f t="shared" si="146"/>
        <v>0</v>
      </c>
      <c r="R1091" s="1">
        <f t="shared" si="147"/>
        <v>0</v>
      </c>
      <c r="S1091" s="1">
        <f t="shared" si="162"/>
        <v>1</v>
      </c>
      <c r="T1091" s="1">
        <f t="shared" si="163"/>
        <v>1</v>
      </c>
      <c r="U1091" s="1">
        <f t="shared" si="164"/>
        <v>1</v>
      </c>
      <c r="V1091" s="1">
        <f t="shared" si="165"/>
        <v>5</v>
      </c>
      <c r="W1091" s="19">
        <f>VLOOKUP(E1091,'Win Rate'!B:I,8,FALSE)</f>
        <v>0.60373443983402486</v>
      </c>
      <c r="X1091" s="20">
        <f>VLOOKUP(E1091,'Win Rate'!B:J,9,FALSE)</f>
        <v>73.143848695271856</v>
      </c>
      <c r="Y1091" s="18" cm="1">
        <f t="array" ref="Y1091">IFERROR(INDEX($Z$2:$Z1090,SUMPRODUCT(MAX(ROW($D$2:$D1090)*($D1091=$D$2:$D1090))-1)),_xlfn.IFNA(IF(VLOOKUP(D1091,'4.2 Elo (Values)'!A:C,3,FALSE)&gt;0,VLOOKUP(Results!D1091,'4.2 Elo (Values)'!A:C,3,FALSE),400),400))</f>
        <v>651.59787141605045</v>
      </c>
      <c r="Z1091" s="18">
        <f>Y1091+(IFERROR(VLOOKUP(D1091,'4.2 Elo (Values)'!A:J,10,FALSE),40)*(V1091-(1/(10^(((AVERAGEIFS(Y:Y,A:A,A1091)+AVERAGEIFS(X:X,A:A,A1091))-(Y1091+X1091))/400)+1)*O1091)))</f>
        <v>665.82549964256748</v>
      </c>
      <c r="AA1091" s="18">
        <f t="shared" si="160"/>
        <v>14.227628226517027</v>
      </c>
      <c r="AB1091" t="str">
        <f>VLOOKUP($A1091,Events!$B:$I,4,FALSE)</f>
        <v>Surge of Slaughter</v>
      </c>
      <c r="AC1091" t="str">
        <f>VLOOKUP($A1091,Events!$B:$I,5,FALSE)</f>
        <v>The Liferoots</v>
      </c>
      <c r="AD1091" t="str">
        <f>VLOOKUP($A1091,Events!$B:$I,6,FALSE)</f>
        <v>Lifecycle</v>
      </c>
      <c r="AE1091" t="str">
        <f>VLOOKUP($A1091,Events!$B:$I,7,FALSE)</f>
        <v>Bountiful Equinox</v>
      </c>
      <c r="AF1091" t="str">
        <f>VLOOKUP($A1091,Events!$B:$I,8,FALSE)</f>
        <v>Roiling Roots</v>
      </c>
    </row>
    <row r="1092" spans="1:32" ht="15" customHeight="1" x14ac:dyDescent="0.3">
      <c r="A1092" t="s">
        <v>25606</v>
      </c>
      <c r="B1092" t="s">
        <v>25450</v>
      </c>
      <c r="C1092" t="s">
        <v>25389</v>
      </c>
      <c r="D1092" t="s">
        <v>1231</v>
      </c>
      <c r="E1092" t="s">
        <v>24208</v>
      </c>
      <c r="F1092" t="s">
        <v>235</v>
      </c>
      <c r="G1092" s="2" t="s">
        <v>25608</v>
      </c>
      <c r="H1092" t="s">
        <v>25</v>
      </c>
      <c r="I1092" s="1">
        <v>1</v>
      </c>
      <c r="J1092" s="1">
        <v>1</v>
      </c>
      <c r="K1092" s="1">
        <v>0</v>
      </c>
      <c r="L1092" s="1">
        <v>1</v>
      </c>
      <c r="M1092" s="1">
        <v>1</v>
      </c>
      <c r="O1092" s="1">
        <f t="shared" si="161"/>
        <v>5</v>
      </c>
      <c r="P1092" s="1">
        <f t="shared" ref="P1092:P1193" si="166">COUNTIFS($I1092:$N1092,1)</f>
        <v>4</v>
      </c>
      <c r="Q1092" s="1">
        <f t="shared" ref="Q1092:Q1193" si="167">COUNTIFS($I1092:$N1092,0.5)</f>
        <v>0</v>
      </c>
      <c r="R1092" s="1">
        <f t="shared" ref="R1092:R1193" si="168">COUNTIFS($I1092:$N1092,0)</f>
        <v>1</v>
      </c>
      <c r="S1092" s="1">
        <f t="shared" si="162"/>
        <v>0</v>
      </c>
      <c r="T1092" s="1">
        <f t="shared" si="163"/>
        <v>0</v>
      </c>
      <c r="U1092" s="1">
        <f t="shared" si="164"/>
        <v>0</v>
      </c>
      <c r="V1092" s="1">
        <f t="shared" si="165"/>
        <v>4</v>
      </c>
      <c r="W1092" s="19">
        <f>VLOOKUP(E1092,'Win Rate'!B:I,8,FALSE)</f>
        <v>0.46802325581395349</v>
      </c>
      <c r="X1092" s="20">
        <f>VLOOKUP(E1092,'Win Rate'!B:J,9,FALSE)</f>
        <v>-22.250085479431931</v>
      </c>
      <c r="Y1092" s="18" cm="1">
        <f t="array" ref="Y1092">IFERROR(INDEX($Z$2:$Z1091,SUMPRODUCT(MAX(ROW($D$2:$D1091)*($D1092=$D$2:$D1091))-1)),_xlfn.IFNA(IF(VLOOKUP(D1092,'4.2 Elo (Values)'!A:C,3,FALSE)&gt;0,VLOOKUP(Results!D1092,'4.2 Elo (Values)'!A:C,3,FALSE),400),400))</f>
        <v>505.61368371373612</v>
      </c>
      <c r="Z1092" s="18">
        <f>Y1092+(IFERROR(VLOOKUP(D1092,'4.2 Elo (Values)'!A:J,10,FALSE),40)*(V1092-(1/(10^(((AVERAGEIFS(Y:Y,A:A,A1092)+AVERAGEIFS(X:X,A:A,A1092))-(Y1092+X1092))/400)+1)*O1092)))</f>
        <v>525.57620272365386</v>
      </c>
      <c r="AA1092" s="18">
        <f t="shared" si="160"/>
        <v>19.962519009917742</v>
      </c>
      <c r="AB1092" t="str">
        <f>VLOOKUP($A1092,Events!$B:$I,4,FALSE)</f>
        <v>Surge of Slaughter</v>
      </c>
      <c r="AC1092" t="str">
        <f>VLOOKUP($A1092,Events!$B:$I,5,FALSE)</f>
        <v>The Liferoots</v>
      </c>
      <c r="AD1092" t="str">
        <f>VLOOKUP($A1092,Events!$B:$I,6,FALSE)</f>
        <v>Lifecycle</v>
      </c>
      <c r="AE1092" t="str">
        <f>VLOOKUP($A1092,Events!$B:$I,7,FALSE)</f>
        <v>Bountiful Equinox</v>
      </c>
      <c r="AF1092" t="str">
        <f>VLOOKUP($A1092,Events!$B:$I,8,FALSE)</f>
        <v>Roiling Roots</v>
      </c>
    </row>
    <row r="1093" spans="1:32" ht="15" customHeight="1" x14ac:dyDescent="0.3">
      <c r="A1093" t="s">
        <v>25606</v>
      </c>
      <c r="B1093" t="s">
        <v>25450</v>
      </c>
      <c r="C1093" t="s">
        <v>25389</v>
      </c>
      <c r="D1093" t="s">
        <v>1058</v>
      </c>
      <c r="E1093" t="s">
        <v>27</v>
      </c>
      <c r="F1093" t="s">
        <v>110</v>
      </c>
      <c r="G1093" s="2" t="s">
        <v>25609</v>
      </c>
      <c r="H1093" t="s">
        <v>25</v>
      </c>
      <c r="I1093" s="1">
        <v>0</v>
      </c>
      <c r="J1093" s="1">
        <v>1</v>
      </c>
      <c r="K1093" s="1">
        <v>1</v>
      </c>
      <c r="L1093" s="1">
        <v>0</v>
      </c>
      <c r="M1093" s="1">
        <v>1</v>
      </c>
      <c r="O1093" s="1">
        <f t="shared" si="161"/>
        <v>5</v>
      </c>
      <c r="P1093" s="1">
        <f t="shared" si="166"/>
        <v>3</v>
      </c>
      <c r="Q1093" s="1">
        <f t="shared" si="167"/>
        <v>0</v>
      </c>
      <c r="R1093" s="1">
        <f t="shared" si="168"/>
        <v>2</v>
      </c>
      <c r="S1093" s="1">
        <f t="shared" si="162"/>
        <v>0</v>
      </c>
      <c r="T1093" s="1">
        <f t="shared" si="163"/>
        <v>0</v>
      </c>
      <c r="U1093" s="1">
        <f t="shared" si="164"/>
        <v>0</v>
      </c>
      <c r="V1093" s="1">
        <f t="shared" si="165"/>
        <v>3</v>
      </c>
      <c r="W1093" s="19">
        <f>VLOOKUP(E1093,'Win Rate'!B:I,8,FALSE)</f>
        <v>0.43775100401606426</v>
      </c>
      <c r="X1093" s="20">
        <f>VLOOKUP(E1093,'Win Rate'!B:J,9,FALSE)</f>
        <v>-43.480615095045756</v>
      </c>
      <c r="Y1093" s="18" cm="1">
        <f t="array" ref="Y1093">IFERROR(INDEX($Z$2:$Z1092,SUMPRODUCT(MAX(ROW($D$2:$D1092)*($D1093=$D$2:$D1092))-1)),_xlfn.IFNA(IF(VLOOKUP(D1093,'4.2 Elo (Values)'!A:C,3,FALSE)&gt;0,VLOOKUP(Results!D1093,'4.2 Elo (Values)'!A:C,3,FALSE),400),400))</f>
        <v>524.77399813789634</v>
      </c>
      <c r="Z1093" s="18">
        <f>Y1093+(IFERROR(VLOOKUP(D1093,'4.2 Elo (Values)'!A:J,10,FALSE),40)*(V1093-(1/(10^(((AVERAGEIFS(Y:Y,A:A,A1093)+AVERAGEIFS(X:X,A:A,A1093))-(Y1093+X1093))/400)+1)*O1093)))</f>
        <v>525.02277747625101</v>
      </c>
      <c r="AA1093" s="18">
        <f t="shared" si="160"/>
        <v>0.24877933835466592</v>
      </c>
      <c r="AB1093" t="str">
        <f>VLOOKUP($A1093,Events!$B:$I,4,FALSE)</f>
        <v>Surge of Slaughter</v>
      </c>
      <c r="AC1093" t="str">
        <f>VLOOKUP($A1093,Events!$B:$I,5,FALSE)</f>
        <v>The Liferoots</v>
      </c>
      <c r="AD1093" t="str">
        <f>VLOOKUP($A1093,Events!$B:$I,6,FALSE)</f>
        <v>Lifecycle</v>
      </c>
      <c r="AE1093" t="str">
        <f>VLOOKUP($A1093,Events!$B:$I,7,FALSE)</f>
        <v>Bountiful Equinox</v>
      </c>
      <c r="AF1093" t="str">
        <f>VLOOKUP($A1093,Events!$B:$I,8,FALSE)</f>
        <v>Roiling Roots</v>
      </c>
    </row>
    <row r="1094" spans="1:32" ht="15" customHeight="1" x14ac:dyDescent="0.3">
      <c r="A1094" t="s">
        <v>25606</v>
      </c>
      <c r="B1094" t="s">
        <v>25450</v>
      </c>
      <c r="C1094" t="s">
        <v>25389</v>
      </c>
      <c r="D1094" t="s">
        <v>2820</v>
      </c>
      <c r="E1094" t="s">
        <v>95</v>
      </c>
      <c r="F1094" t="s">
        <v>304</v>
      </c>
      <c r="G1094" s="2" t="s">
        <v>25610</v>
      </c>
      <c r="H1094" t="s">
        <v>25</v>
      </c>
      <c r="I1094" s="1">
        <v>1</v>
      </c>
      <c r="J1094" s="1">
        <v>1</v>
      </c>
      <c r="K1094" s="1">
        <v>0</v>
      </c>
      <c r="L1094" s="1">
        <v>0</v>
      </c>
      <c r="M1094" s="1">
        <v>1</v>
      </c>
      <c r="O1094" s="1">
        <f t="shared" si="161"/>
        <v>5</v>
      </c>
      <c r="P1094" s="1">
        <f t="shared" si="166"/>
        <v>3</v>
      </c>
      <c r="Q1094" s="1">
        <f t="shared" si="167"/>
        <v>0</v>
      </c>
      <c r="R1094" s="1">
        <f t="shared" si="168"/>
        <v>2</v>
      </c>
      <c r="S1094" s="1">
        <f t="shared" si="162"/>
        <v>0</v>
      </c>
      <c r="T1094" s="1">
        <f t="shared" si="163"/>
        <v>0</v>
      </c>
      <c r="U1094" s="1">
        <f t="shared" si="164"/>
        <v>0</v>
      </c>
      <c r="V1094" s="1">
        <f t="shared" si="165"/>
        <v>3</v>
      </c>
      <c r="W1094" s="19">
        <f>VLOOKUP(E1094,'Win Rate'!B:I,8,FALSE)</f>
        <v>0.5084269662921348</v>
      </c>
      <c r="X1094" s="20">
        <f>VLOOKUP(E1094,'Win Rate'!B:J,9,FALSE)</f>
        <v>5.8562104731559854</v>
      </c>
      <c r="Y1094" s="18" cm="1">
        <f t="array" ref="Y1094">IFERROR(INDEX($Z$2:$Z1093,SUMPRODUCT(MAX(ROW($D$2:$D1093)*($D1094=$D$2:$D1093))-1)),_xlfn.IFNA(IF(VLOOKUP(D1094,'4.2 Elo (Values)'!A:C,3,FALSE)&gt;0,VLOOKUP(Results!D1094,'4.2 Elo (Values)'!A:C,3,FALSE),400),400))</f>
        <v>438.49613625140194</v>
      </c>
      <c r="Z1094" s="18">
        <f>Y1094+(IFERROR(VLOOKUP(D1094,'4.2 Elo (Values)'!A:J,10,FALSE),40)*(V1094-(1/(10^(((AVERAGEIFS(Y:Y,A:A,A1094)+AVERAGEIFS(X:X,A:A,A1094))-(Y1094+X1094))/400)+1)*O1094)))</f>
        <v>443.94724318168733</v>
      </c>
      <c r="AA1094" s="18">
        <f t="shared" si="160"/>
        <v>5.4511069302853912</v>
      </c>
      <c r="AB1094" t="str">
        <f>VLOOKUP($A1094,Events!$B:$I,4,FALSE)</f>
        <v>Surge of Slaughter</v>
      </c>
      <c r="AC1094" t="str">
        <f>VLOOKUP($A1094,Events!$B:$I,5,FALSE)</f>
        <v>The Liferoots</v>
      </c>
      <c r="AD1094" t="str">
        <f>VLOOKUP($A1094,Events!$B:$I,6,FALSE)</f>
        <v>Lifecycle</v>
      </c>
      <c r="AE1094" t="str">
        <f>VLOOKUP($A1094,Events!$B:$I,7,FALSE)</f>
        <v>Bountiful Equinox</v>
      </c>
      <c r="AF1094" t="str">
        <f>VLOOKUP($A1094,Events!$B:$I,8,FALSE)</f>
        <v>Roiling Roots</v>
      </c>
    </row>
    <row r="1095" spans="1:32" ht="15" customHeight="1" x14ac:dyDescent="0.3">
      <c r="A1095" t="s">
        <v>25606</v>
      </c>
      <c r="B1095" t="s">
        <v>25450</v>
      </c>
      <c r="C1095" t="s">
        <v>25389</v>
      </c>
      <c r="D1095" t="s">
        <v>22716</v>
      </c>
      <c r="E1095" t="s">
        <v>22</v>
      </c>
      <c r="F1095" t="s">
        <v>54</v>
      </c>
      <c r="G1095" s="2" t="s">
        <v>25611</v>
      </c>
      <c r="H1095" t="s">
        <v>25</v>
      </c>
      <c r="I1095" s="1">
        <v>0</v>
      </c>
      <c r="J1095" s="1">
        <v>1</v>
      </c>
      <c r="K1095" s="1">
        <v>1</v>
      </c>
      <c r="L1095" s="1">
        <v>1</v>
      </c>
      <c r="M1095" s="1">
        <v>0</v>
      </c>
      <c r="O1095" s="1">
        <f t="shared" si="161"/>
        <v>5</v>
      </c>
      <c r="P1095" s="1">
        <f t="shared" si="166"/>
        <v>3</v>
      </c>
      <c r="Q1095" s="1">
        <f t="shared" si="167"/>
        <v>0</v>
      </c>
      <c r="R1095" s="1">
        <f t="shared" si="168"/>
        <v>2</v>
      </c>
      <c r="S1095" s="1">
        <f t="shared" si="162"/>
        <v>0</v>
      </c>
      <c r="T1095" s="1">
        <f t="shared" si="163"/>
        <v>0</v>
      </c>
      <c r="U1095" s="1">
        <f t="shared" si="164"/>
        <v>0</v>
      </c>
      <c r="V1095" s="1">
        <f t="shared" si="165"/>
        <v>3</v>
      </c>
      <c r="W1095" s="19">
        <f>VLOOKUP(E1095,'Win Rate'!B:I,8,FALSE)</f>
        <v>0.5028490028490028</v>
      </c>
      <c r="X1095" s="20">
        <f>VLOOKUP(E1095,'Win Rate'!B:J,9,FALSE)</f>
        <v>1.9797113714570256</v>
      </c>
      <c r="Y1095" s="18" cm="1">
        <f t="array" ref="Y1095">IFERROR(INDEX($Z$2:$Z1094,SUMPRODUCT(MAX(ROW($D$2:$D1094)*($D1095=$D$2:$D1094))-1)),_xlfn.IFNA(IF(VLOOKUP(D1095,'4.2 Elo (Values)'!A:C,3,FALSE)&gt;0,VLOOKUP(Results!D1095,'4.2 Elo (Values)'!A:C,3,FALSE),400),400))</f>
        <v>308.68512091251256</v>
      </c>
      <c r="Z1095" s="18">
        <f>Y1095+(IFERROR(VLOOKUP(D1095,'4.2 Elo (Values)'!A:J,10,FALSE),40)*(V1095-(1/(10^(((AVERAGEIFS(Y:Y,A:A,A1095)+AVERAGEIFS(X:X,A:A,A1095))-(Y1095+X1095))/400)+1)*O1095)))</f>
        <v>332.95522798088621</v>
      </c>
      <c r="AA1095" s="18">
        <f t="shared" si="160"/>
        <v>24.270107068373648</v>
      </c>
      <c r="AB1095" t="str">
        <f>VLOOKUP($A1095,Events!$B:$I,4,FALSE)</f>
        <v>Surge of Slaughter</v>
      </c>
      <c r="AC1095" t="str">
        <f>VLOOKUP($A1095,Events!$B:$I,5,FALSE)</f>
        <v>The Liferoots</v>
      </c>
      <c r="AD1095" t="str">
        <f>VLOOKUP($A1095,Events!$B:$I,6,FALSE)</f>
        <v>Lifecycle</v>
      </c>
      <c r="AE1095" t="str">
        <f>VLOOKUP($A1095,Events!$B:$I,7,FALSE)</f>
        <v>Bountiful Equinox</v>
      </c>
      <c r="AF1095" t="str">
        <f>VLOOKUP($A1095,Events!$B:$I,8,FALSE)</f>
        <v>Roiling Roots</v>
      </c>
    </row>
    <row r="1096" spans="1:32" ht="15" customHeight="1" x14ac:dyDescent="0.3">
      <c r="A1096" t="s">
        <v>25606</v>
      </c>
      <c r="B1096" t="s">
        <v>25450</v>
      </c>
      <c r="C1096" t="s">
        <v>25389</v>
      </c>
      <c r="D1096" t="s">
        <v>10755</v>
      </c>
      <c r="E1096" t="s">
        <v>22</v>
      </c>
      <c r="F1096" t="s">
        <v>24198</v>
      </c>
      <c r="G1096" s="2" t="s">
        <v>25612</v>
      </c>
      <c r="H1096" t="s">
        <v>25</v>
      </c>
      <c r="I1096" s="1">
        <v>1</v>
      </c>
      <c r="J1096" s="1">
        <v>0</v>
      </c>
      <c r="K1096" s="1">
        <v>1</v>
      </c>
      <c r="L1096" s="1">
        <v>1</v>
      </c>
      <c r="M1096" s="1">
        <v>0</v>
      </c>
      <c r="O1096" s="1">
        <f t="shared" si="161"/>
        <v>5</v>
      </c>
      <c r="P1096" s="1">
        <f t="shared" si="166"/>
        <v>3</v>
      </c>
      <c r="Q1096" s="1">
        <f t="shared" si="167"/>
        <v>0</v>
      </c>
      <c r="R1096" s="1">
        <f t="shared" si="168"/>
        <v>2</v>
      </c>
      <c r="S1096" s="1">
        <f t="shared" si="162"/>
        <v>0</v>
      </c>
      <c r="T1096" s="1">
        <f t="shared" si="163"/>
        <v>0</v>
      </c>
      <c r="U1096" s="1">
        <f t="shared" si="164"/>
        <v>0</v>
      </c>
      <c r="V1096" s="1">
        <f t="shared" si="165"/>
        <v>3</v>
      </c>
      <c r="W1096" s="19">
        <f>VLOOKUP(E1096,'Win Rate'!B:I,8,FALSE)</f>
        <v>0.5028490028490028</v>
      </c>
      <c r="X1096" s="20">
        <f>VLOOKUP(E1096,'Win Rate'!B:J,9,FALSE)</f>
        <v>1.9797113714570256</v>
      </c>
      <c r="Y1096" s="18" cm="1">
        <f t="array" ref="Y1096">IFERROR(INDEX($Z$2:$Z1095,SUMPRODUCT(MAX(ROW($D$2:$D1095)*($D1096=$D$2:$D1095))-1)),_xlfn.IFNA(IF(VLOOKUP(D1096,'4.2 Elo (Values)'!A:C,3,FALSE)&gt;0,VLOOKUP(Results!D1096,'4.2 Elo (Values)'!A:C,3,FALSE),400),400))</f>
        <v>391.25074760503344</v>
      </c>
      <c r="Z1096" s="18">
        <f>Y1096+(IFERROR(VLOOKUP(D1096,'4.2 Elo (Values)'!A:J,10,FALSE),40)*(V1096-(1/(10^(((AVERAGEIFS(Y:Y,A:A,A1096)+AVERAGEIFS(X:X,A:A,A1096))-(Y1096+X1096))/400)+1)*O1096)))</f>
        <v>416.83597887774306</v>
      </c>
      <c r="AA1096" s="18">
        <f t="shared" si="160"/>
        <v>25.58523127270962</v>
      </c>
      <c r="AB1096" t="str">
        <f>VLOOKUP($A1096,Events!$B:$I,4,FALSE)</f>
        <v>Surge of Slaughter</v>
      </c>
      <c r="AC1096" t="str">
        <f>VLOOKUP($A1096,Events!$B:$I,5,FALSE)</f>
        <v>The Liferoots</v>
      </c>
      <c r="AD1096" t="str">
        <f>VLOOKUP($A1096,Events!$B:$I,6,FALSE)</f>
        <v>Lifecycle</v>
      </c>
      <c r="AE1096" t="str">
        <f>VLOOKUP($A1096,Events!$B:$I,7,FALSE)</f>
        <v>Bountiful Equinox</v>
      </c>
      <c r="AF1096" t="str">
        <f>VLOOKUP($A1096,Events!$B:$I,8,FALSE)</f>
        <v>Roiling Roots</v>
      </c>
    </row>
    <row r="1097" spans="1:32" ht="15" customHeight="1" x14ac:dyDescent="0.3">
      <c r="A1097" t="s">
        <v>25606</v>
      </c>
      <c r="B1097" t="s">
        <v>25450</v>
      </c>
      <c r="C1097" t="s">
        <v>25389</v>
      </c>
      <c r="D1097" t="s">
        <v>923</v>
      </c>
      <c r="E1097" t="s">
        <v>39</v>
      </c>
      <c r="F1097" t="s">
        <v>40</v>
      </c>
      <c r="G1097" s="2" t="s">
        <v>25613</v>
      </c>
      <c r="H1097" t="s">
        <v>25</v>
      </c>
      <c r="I1097" s="1">
        <v>1</v>
      </c>
      <c r="J1097" s="1">
        <v>0</v>
      </c>
      <c r="K1097" s="1">
        <v>1</v>
      </c>
      <c r="L1097" s="1">
        <v>0</v>
      </c>
      <c r="M1097" s="1">
        <v>0</v>
      </c>
      <c r="O1097" s="1">
        <f t="shared" si="161"/>
        <v>5</v>
      </c>
      <c r="P1097" s="1">
        <f t="shared" si="166"/>
        <v>2</v>
      </c>
      <c r="Q1097" s="1">
        <f t="shared" si="167"/>
        <v>0</v>
      </c>
      <c r="R1097" s="1">
        <f t="shared" si="168"/>
        <v>3</v>
      </c>
      <c r="S1097" s="1">
        <f t="shared" si="162"/>
        <v>0</v>
      </c>
      <c r="T1097" s="1">
        <f t="shared" si="163"/>
        <v>0</v>
      </c>
      <c r="U1097" s="1">
        <f t="shared" si="164"/>
        <v>0</v>
      </c>
      <c r="V1097" s="1">
        <f t="shared" si="165"/>
        <v>2</v>
      </c>
      <c r="W1097" s="19">
        <f>VLOOKUP(E1097,'Win Rate'!B:I,8,FALSE)</f>
        <v>0.42931034482758623</v>
      </c>
      <c r="X1097" s="20">
        <f>VLOOKUP(E1097,'Win Rate'!B:J,9,FALSE)</f>
        <v>-49.451458671992945</v>
      </c>
      <c r="Y1097" s="18" cm="1">
        <f t="array" ref="Y1097">IFERROR(INDEX($Z$2:$Z1096,SUMPRODUCT(MAX(ROW($D$2:$D1096)*($D1097=$D$2:$D1096))-1)),_xlfn.IFNA(IF(VLOOKUP(D1097,'4.2 Elo (Values)'!A:C,3,FALSE)&gt;0,VLOOKUP(Results!D1097,'4.2 Elo (Values)'!A:C,3,FALSE),400),400))</f>
        <v>534.30798782324575</v>
      </c>
      <c r="Z1097" s="18">
        <f>Y1097+(IFERROR(VLOOKUP(D1097,'4.2 Elo (Values)'!A:J,10,FALSE),40)*(V1097-(1/(10^(((AVERAGEIFS(Y:Y,A:A,A1097)+AVERAGEIFS(X:X,A:A,A1097))-(Y1097+X1097))/400)+1)*O1097)))</f>
        <v>514.06449432648901</v>
      </c>
      <c r="AA1097" s="18">
        <f t="shared" si="160"/>
        <v>-20.243493496756741</v>
      </c>
      <c r="AB1097" t="str">
        <f>VLOOKUP($A1097,Events!$B:$I,4,FALSE)</f>
        <v>Surge of Slaughter</v>
      </c>
      <c r="AC1097" t="str">
        <f>VLOOKUP($A1097,Events!$B:$I,5,FALSE)</f>
        <v>The Liferoots</v>
      </c>
      <c r="AD1097" t="str">
        <f>VLOOKUP($A1097,Events!$B:$I,6,FALSE)</f>
        <v>Lifecycle</v>
      </c>
      <c r="AE1097" t="str">
        <f>VLOOKUP($A1097,Events!$B:$I,7,FALSE)</f>
        <v>Bountiful Equinox</v>
      </c>
      <c r="AF1097" t="str">
        <f>VLOOKUP($A1097,Events!$B:$I,8,FALSE)</f>
        <v>Roiling Roots</v>
      </c>
    </row>
    <row r="1098" spans="1:32" ht="15" customHeight="1" x14ac:dyDescent="0.3">
      <c r="A1098" t="s">
        <v>25606</v>
      </c>
      <c r="B1098" t="s">
        <v>25450</v>
      </c>
      <c r="C1098" t="s">
        <v>25389</v>
      </c>
      <c r="D1098" t="s">
        <v>2075</v>
      </c>
      <c r="E1098" t="s">
        <v>146</v>
      </c>
      <c r="F1098" t="s">
        <v>163</v>
      </c>
      <c r="G1098" s="2" t="s">
        <v>25614</v>
      </c>
      <c r="H1098" t="s">
        <v>25</v>
      </c>
      <c r="I1098" s="1">
        <v>0</v>
      </c>
      <c r="J1098" s="1">
        <v>0</v>
      </c>
      <c r="K1098" s="1">
        <v>1</v>
      </c>
      <c r="L1098" s="1">
        <v>0</v>
      </c>
      <c r="M1098" s="1">
        <v>1</v>
      </c>
      <c r="O1098" s="1">
        <f t="shared" si="161"/>
        <v>5</v>
      </c>
      <c r="P1098" s="1">
        <f t="shared" si="166"/>
        <v>2</v>
      </c>
      <c r="Q1098" s="1">
        <f t="shared" si="167"/>
        <v>0</v>
      </c>
      <c r="R1098" s="1">
        <f t="shared" si="168"/>
        <v>3</v>
      </c>
      <c r="S1098" s="1">
        <f t="shared" si="162"/>
        <v>0</v>
      </c>
      <c r="T1098" s="1">
        <f t="shared" si="163"/>
        <v>0</v>
      </c>
      <c r="U1098" s="1">
        <f t="shared" si="164"/>
        <v>0</v>
      </c>
      <c r="V1098" s="1">
        <f t="shared" si="165"/>
        <v>2</v>
      </c>
      <c r="W1098" s="19">
        <f>VLOOKUP(E1098,'Win Rate'!B:I,8,FALSE)</f>
        <v>0.48071216617210683</v>
      </c>
      <c r="X1098" s="20">
        <f>VLOOKUP(E1098,'Win Rate'!B:J,9,FALSE)</f>
        <v>-13.409213657465418</v>
      </c>
      <c r="Y1098" s="18" cm="1">
        <f t="array" ref="Y1098">IFERROR(INDEX($Z$2:$Z1097,SUMPRODUCT(MAX(ROW($D$2:$D1097)*($D1098=$D$2:$D1097))-1)),_xlfn.IFNA(IF(VLOOKUP(D1098,'4.2 Elo (Values)'!A:C,3,FALSE)&gt;0,VLOOKUP(Results!D1098,'4.2 Elo (Values)'!A:C,3,FALSE),400),400))</f>
        <v>461.81747027267329</v>
      </c>
      <c r="Z1098" s="18">
        <f>Y1098+(IFERROR(VLOOKUP(D1098,'4.2 Elo (Values)'!A:J,10,FALSE),40)*(V1098-(1/(10^(((AVERAGEIFS(Y:Y,A:A,A1098)+AVERAGEIFS(X:X,A:A,A1098))-(Y1098+X1098))/400)+1)*O1098)))</f>
        <v>446.69035642675811</v>
      </c>
      <c r="AA1098" s="18">
        <f t="shared" si="160"/>
        <v>-15.127113845915176</v>
      </c>
      <c r="AB1098" t="str">
        <f>VLOOKUP($A1098,Events!$B:$I,4,FALSE)</f>
        <v>Surge of Slaughter</v>
      </c>
      <c r="AC1098" t="str">
        <f>VLOOKUP($A1098,Events!$B:$I,5,FALSE)</f>
        <v>The Liferoots</v>
      </c>
      <c r="AD1098" t="str">
        <f>VLOOKUP($A1098,Events!$B:$I,6,FALSE)</f>
        <v>Lifecycle</v>
      </c>
      <c r="AE1098" t="str">
        <f>VLOOKUP($A1098,Events!$B:$I,7,FALSE)</f>
        <v>Bountiful Equinox</v>
      </c>
      <c r="AF1098" t="str">
        <f>VLOOKUP($A1098,Events!$B:$I,8,FALSE)</f>
        <v>Roiling Roots</v>
      </c>
    </row>
    <row r="1099" spans="1:32" ht="15" customHeight="1" x14ac:dyDescent="0.3">
      <c r="A1099" t="s">
        <v>25606</v>
      </c>
      <c r="B1099" t="s">
        <v>25450</v>
      </c>
      <c r="C1099" t="s">
        <v>25389</v>
      </c>
      <c r="D1099" t="s">
        <v>21092</v>
      </c>
      <c r="E1099" t="s">
        <v>17</v>
      </c>
      <c r="F1099" t="s">
        <v>24195</v>
      </c>
      <c r="G1099" s="2" t="s">
        <v>25615</v>
      </c>
      <c r="H1099" t="s">
        <v>25</v>
      </c>
      <c r="I1099" s="1">
        <v>0</v>
      </c>
      <c r="J1099" s="1">
        <v>1</v>
      </c>
      <c r="K1099" s="1">
        <v>0</v>
      </c>
      <c r="L1099" s="1">
        <v>0</v>
      </c>
      <c r="M1099" s="1">
        <v>1</v>
      </c>
      <c r="O1099" s="1">
        <f t="shared" si="161"/>
        <v>5</v>
      </c>
      <c r="P1099" s="1">
        <f t="shared" si="166"/>
        <v>2</v>
      </c>
      <c r="Q1099" s="1">
        <f t="shared" si="167"/>
        <v>0</v>
      </c>
      <c r="R1099" s="1">
        <f t="shared" si="168"/>
        <v>3</v>
      </c>
      <c r="S1099" s="1">
        <f t="shared" si="162"/>
        <v>0</v>
      </c>
      <c r="T1099" s="1">
        <f t="shared" si="163"/>
        <v>0</v>
      </c>
      <c r="U1099" s="1">
        <f t="shared" si="164"/>
        <v>0</v>
      </c>
      <c r="V1099" s="1">
        <f t="shared" si="165"/>
        <v>2</v>
      </c>
      <c r="W1099" s="19">
        <f>VLOOKUP(E1099,'Win Rate'!B:I,8,FALSE)</f>
        <v>0.48888888888888887</v>
      </c>
      <c r="X1099" s="20">
        <f>VLOOKUP(E1099,'Win Rate'!B:J,9,FALSE)</f>
        <v>-7.7220620781546527</v>
      </c>
      <c r="Y1099" s="18" cm="1">
        <f t="array" ref="Y1099">IFERROR(INDEX($Z$2:$Z1098,SUMPRODUCT(MAX(ROW($D$2:$D1098)*($D1099=$D$2:$D1098))-1)),_xlfn.IFNA(IF(VLOOKUP(D1099,'4.2 Elo (Values)'!A:C,3,FALSE)&gt;0,VLOOKUP(Results!D1099,'4.2 Elo (Values)'!A:C,3,FALSE),400),400))</f>
        <v>317.18034289603685</v>
      </c>
      <c r="Z1099" s="18">
        <f>Y1099+(IFERROR(VLOOKUP(D1099,'4.2 Elo (Values)'!A:J,10,FALSE),40)*(V1099-(1/(10^(((AVERAGEIFS(Y:Y,A:A,A1099)+AVERAGEIFS(X:X,A:A,A1099))-(Y1099+X1099))/400)+1)*O1099)))</f>
        <v>326.03922639526564</v>
      </c>
      <c r="AA1099" s="18">
        <f t="shared" ref="AA1099:AA1124" si="169">Z1099-Y1099</f>
        <v>8.8588834992287957</v>
      </c>
      <c r="AB1099" t="str">
        <f>VLOOKUP($A1099,Events!$B:$I,4,FALSE)</f>
        <v>Surge of Slaughter</v>
      </c>
      <c r="AC1099" t="str">
        <f>VLOOKUP($A1099,Events!$B:$I,5,FALSE)</f>
        <v>The Liferoots</v>
      </c>
      <c r="AD1099" t="str">
        <f>VLOOKUP($A1099,Events!$B:$I,6,FALSE)</f>
        <v>Lifecycle</v>
      </c>
      <c r="AE1099" t="str">
        <f>VLOOKUP($A1099,Events!$B:$I,7,FALSE)</f>
        <v>Bountiful Equinox</v>
      </c>
      <c r="AF1099" t="str">
        <f>VLOOKUP($A1099,Events!$B:$I,8,FALSE)</f>
        <v>Roiling Roots</v>
      </c>
    </row>
    <row r="1100" spans="1:32" ht="15" customHeight="1" x14ac:dyDescent="0.3">
      <c r="A1100" t="s">
        <v>25606</v>
      </c>
      <c r="B1100" t="s">
        <v>25450</v>
      </c>
      <c r="C1100" t="s">
        <v>25389</v>
      </c>
      <c r="D1100" t="s">
        <v>22627</v>
      </c>
      <c r="E1100" t="s">
        <v>49</v>
      </c>
      <c r="F1100" t="s">
        <v>62</v>
      </c>
      <c r="G1100" s="2" t="s">
        <v>25616</v>
      </c>
      <c r="H1100" t="s">
        <v>25</v>
      </c>
      <c r="I1100" s="1">
        <v>0</v>
      </c>
      <c r="J1100" s="1">
        <v>0</v>
      </c>
      <c r="K1100" s="1">
        <v>0</v>
      </c>
      <c r="L1100" s="1">
        <v>1</v>
      </c>
      <c r="M1100" s="1">
        <v>0</v>
      </c>
      <c r="O1100" s="1">
        <f t="shared" si="161"/>
        <v>5</v>
      </c>
      <c r="P1100" s="1">
        <f t="shared" si="166"/>
        <v>1</v>
      </c>
      <c r="Q1100" s="1">
        <f t="shared" si="167"/>
        <v>0</v>
      </c>
      <c r="R1100" s="1">
        <f t="shared" si="168"/>
        <v>4</v>
      </c>
      <c r="S1100" s="1">
        <f t="shared" si="162"/>
        <v>0</v>
      </c>
      <c r="T1100" s="1">
        <f t="shared" si="163"/>
        <v>0</v>
      </c>
      <c r="U1100" s="1">
        <f t="shared" si="164"/>
        <v>0</v>
      </c>
      <c r="V1100" s="1">
        <f t="shared" si="165"/>
        <v>1</v>
      </c>
      <c r="W1100" s="19">
        <f>VLOOKUP(E1100,'Win Rate'!B:I,8,FALSE)</f>
        <v>0.45549738219895286</v>
      </c>
      <c r="X1100" s="20">
        <f>VLOOKUP(E1100,'Win Rate'!B:J,9,FALSE)</f>
        <v>-31.005634672064751</v>
      </c>
      <c r="Y1100" s="18" cm="1">
        <f t="array" ref="Y1100">IFERROR(INDEX($Z$2:$Z1099,SUMPRODUCT(MAX(ROW($D$2:$D1099)*($D1100=$D$2:$D1099))-1)),_xlfn.IFNA(IF(VLOOKUP(D1100,'4.2 Elo (Values)'!A:C,3,FALSE)&gt;0,VLOOKUP(Results!D1100,'4.2 Elo (Values)'!A:C,3,FALSE),400),400))</f>
        <v>313.86918333002808</v>
      </c>
      <c r="Z1100" s="18">
        <f>Y1100+(IFERROR(VLOOKUP(D1100,'4.2 Elo (Values)'!A:J,10,FALSE),40)*(V1100-(1/(10^(((AVERAGEIFS(Y:Y,A:A,A1100)+AVERAGEIFS(X:X,A:A,A1100))-(Y1100+X1100))/400)+1)*O1100)))</f>
        <v>301.72479068253631</v>
      </c>
      <c r="AA1100" s="18">
        <f t="shared" si="169"/>
        <v>-12.14439264749177</v>
      </c>
      <c r="AB1100" t="str">
        <f>VLOOKUP($A1100,Events!$B:$I,4,FALSE)</f>
        <v>Surge of Slaughter</v>
      </c>
      <c r="AC1100" t="str">
        <f>VLOOKUP($A1100,Events!$B:$I,5,FALSE)</f>
        <v>The Liferoots</v>
      </c>
      <c r="AD1100" t="str">
        <f>VLOOKUP($A1100,Events!$B:$I,6,FALSE)</f>
        <v>Lifecycle</v>
      </c>
      <c r="AE1100" t="str">
        <f>VLOOKUP($A1100,Events!$B:$I,7,FALSE)</f>
        <v>Bountiful Equinox</v>
      </c>
      <c r="AF1100" t="str">
        <f>VLOOKUP($A1100,Events!$B:$I,8,FALSE)</f>
        <v>Roiling Roots</v>
      </c>
    </row>
    <row r="1101" spans="1:32" ht="15" customHeight="1" x14ac:dyDescent="0.3">
      <c r="A1101" t="s">
        <v>25606</v>
      </c>
      <c r="B1101" t="s">
        <v>25450</v>
      </c>
      <c r="C1101" t="s">
        <v>25389</v>
      </c>
      <c r="D1101" t="s">
        <v>25617</v>
      </c>
      <c r="E1101" t="s">
        <v>27</v>
      </c>
      <c r="F1101" t="s">
        <v>110</v>
      </c>
      <c r="G1101" s="2" t="s">
        <v>25618</v>
      </c>
      <c r="H1101" t="s">
        <v>25</v>
      </c>
      <c r="I1101" s="1">
        <v>1</v>
      </c>
      <c r="J1101" s="1">
        <v>0</v>
      </c>
      <c r="K1101" s="1">
        <v>0</v>
      </c>
      <c r="L1101" s="1">
        <v>0</v>
      </c>
      <c r="M1101" s="1">
        <v>0</v>
      </c>
      <c r="O1101" s="1">
        <f t="shared" si="161"/>
        <v>5</v>
      </c>
      <c r="P1101" s="1">
        <f t="shared" si="166"/>
        <v>1</v>
      </c>
      <c r="Q1101" s="1">
        <f t="shared" si="167"/>
        <v>0</v>
      </c>
      <c r="R1101" s="1">
        <f t="shared" si="168"/>
        <v>4</v>
      </c>
      <c r="S1101" s="1">
        <f t="shared" si="162"/>
        <v>0</v>
      </c>
      <c r="T1101" s="1">
        <f t="shared" si="163"/>
        <v>0</v>
      </c>
      <c r="U1101" s="1">
        <f t="shared" si="164"/>
        <v>0</v>
      </c>
      <c r="V1101" s="1">
        <f t="shared" si="165"/>
        <v>1</v>
      </c>
      <c r="W1101" s="19">
        <f>VLOOKUP(E1101,'Win Rate'!B:I,8,FALSE)</f>
        <v>0.43775100401606426</v>
      </c>
      <c r="X1101" s="20">
        <f>VLOOKUP(E1101,'Win Rate'!B:J,9,FALSE)</f>
        <v>-43.480615095045756</v>
      </c>
      <c r="Y1101" s="18" cm="1">
        <f t="array" ref="Y1101">IFERROR(INDEX($Z$2:$Z1100,SUMPRODUCT(MAX(ROW($D$2:$D1100)*($D1101=$D$2:$D1100))-1)),_xlfn.IFNA(IF(VLOOKUP(D1101,'4.2 Elo (Values)'!A:C,3,FALSE)&gt;0,VLOOKUP(Results!D1101,'4.2 Elo (Values)'!A:C,3,FALSE),400),400))</f>
        <v>400</v>
      </c>
      <c r="Z1101" s="18">
        <f>Y1101+(IFERROR(VLOOKUP(D1101,'4.2 Elo (Values)'!A:J,10,FALSE),40)*(V1101-(1/(10^(((AVERAGEIFS(Y:Y,A:A,A1101)+AVERAGEIFS(X:X,A:A,A1101))-(Y1101+X1101))/400)+1)*O1101)))</f>
        <v>356.01819804813249</v>
      </c>
      <c r="AA1101" s="18">
        <f t="shared" si="169"/>
        <v>-43.98180195186751</v>
      </c>
      <c r="AB1101" t="str">
        <f>VLOOKUP($A1101,Events!$B:$I,4,FALSE)</f>
        <v>Surge of Slaughter</v>
      </c>
      <c r="AC1101" t="str">
        <f>VLOOKUP($A1101,Events!$B:$I,5,FALSE)</f>
        <v>The Liferoots</v>
      </c>
      <c r="AD1101" t="str">
        <f>VLOOKUP($A1101,Events!$B:$I,6,FALSE)</f>
        <v>Lifecycle</v>
      </c>
      <c r="AE1101" t="str">
        <f>VLOOKUP($A1101,Events!$B:$I,7,FALSE)</f>
        <v>Bountiful Equinox</v>
      </c>
      <c r="AF1101" t="str">
        <f>VLOOKUP($A1101,Events!$B:$I,8,FALSE)</f>
        <v>Roiling Roots</v>
      </c>
    </row>
    <row r="1102" spans="1:32" ht="15" customHeight="1" x14ac:dyDescent="0.3">
      <c r="A1102" t="s">
        <v>25606</v>
      </c>
      <c r="B1102" t="s">
        <v>25450</v>
      </c>
      <c r="C1102" t="s">
        <v>25389</v>
      </c>
      <c r="D1102" t="s">
        <v>25619</v>
      </c>
      <c r="E1102" t="s">
        <v>25651</v>
      </c>
      <c r="F1102" t="s">
        <v>24210</v>
      </c>
      <c r="G1102" s="2" t="s">
        <v>25620</v>
      </c>
      <c r="H1102" t="s">
        <v>25</v>
      </c>
      <c r="I1102" s="1">
        <v>0</v>
      </c>
      <c r="J1102" s="1">
        <v>0</v>
      </c>
      <c r="K1102" s="1">
        <v>0</v>
      </c>
      <c r="O1102" s="1">
        <f t="shared" si="161"/>
        <v>3</v>
      </c>
      <c r="P1102" s="1">
        <f t="shared" si="166"/>
        <v>0</v>
      </c>
      <c r="Q1102" s="1">
        <f t="shared" si="167"/>
        <v>0</v>
      </c>
      <c r="R1102" s="1">
        <f t="shared" si="168"/>
        <v>3</v>
      </c>
      <c r="S1102" s="1">
        <f t="shared" si="162"/>
        <v>0</v>
      </c>
      <c r="T1102" s="1">
        <f t="shared" si="163"/>
        <v>0</v>
      </c>
      <c r="U1102" s="1">
        <f t="shared" si="164"/>
        <v>0</v>
      </c>
      <c r="V1102" s="1">
        <f t="shared" si="165"/>
        <v>0</v>
      </c>
      <c r="W1102" s="19">
        <f>VLOOKUP(E1102,'Win Rate'!B:I,8,FALSE)</f>
        <v>0.47572815533980584</v>
      </c>
      <c r="X1102" s="20">
        <f>VLOOKUP(E1102,'Win Rate'!B:J,9,FALSE)</f>
        <v>-16.879071917781932</v>
      </c>
      <c r="Y1102" s="18" cm="1">
        <f t="array" ref="Y1102">IFERROR(INDEX($Z$2:$Z1101,SUMPRODUCT(MAX(ROW($D$2:$D1101)*($D1102=$D$2:$D1101))-1)),_xlfn.IFNA(IF(VLOOKUP(D1102,'4.2 Elo (Values)'!A:C,3,FALSE)&gt;0,VLOOKUP(Results!D1102,'4.2 Elo (Values)'!A:C,3,FALSE),400),400))</f>
        <v>400</v>
      </c>
      <c r="Z1102" s="18">
        <f>Y1102+(IFERROR(VLOOKUP(D1102,'4.2 Elo (Values)'!A:J,10,FALSE),40)*(V1102-(1/(10^(((AVERAGEIFS(Y:Y,A:A,A1102)+AVERAGEIFS(X:X,A:A,A1102))-(Y1102+X1102))/400)+1)*O1102)))</f>
        <v>345.08823345192849</v>
      </c>
      <c r="AA1102" s="18">
        <f t="shared" si="169"/>
        <v>-54.911766548071512</v>
      </c>
      <c r="AB1102" t="str">
        <f>VLOOKUP($A1102,Events!$B:$I,4,FALSE)</f>
        <v>Surge of Slaughter</v>
      </c>
      <c r="AC1102" t="str">
        <f>VLOOKUP($A1102,Events!$B:$I,5,FALSE)</f>
        <v>The Liferoots</v>
      </c>
      <c r="AD1102" t="str">
        <f>VLOOKUP($A1102,Events!$B:$I,6,FALSE)</f>
        <v>Lifecycle</v>
      </c>
      <c r="AE1102" t="str">
        <f>VLOOKUP($A1102,Events!$B:$I,7,FALSE)</f>
        <v>Bountiful Equinox</v>
      </c>
      <c r="AF1102" t="str">
        <f>VLOOKUP($A1102,Events!$B:$I,8,FALSE)</f>
        <v>Roiling Roots</v>
      </c>
    </row>
    <row r="1103" spans="1:32" ht="15" customHeight="1" x14ac:dyDescent="0.3">
      <c r="A1103" t="s">
        <v>25606</v>
      </c>
      <c r="B1103" t="s">
        <v>25450</v>
      </c>
      <c r="C1103" t="s">
        <v>25389</v>
      </c>
      <c r="D1103" t="s">
        <v>25621</v>
      </c>
      <c r="E1103" t="s">
        <v>45</v>
      </c>
      <c r="F1103" t="s">
        <v>24199</v>
      </c>
      <c r="G1103" s="2" t="s">
        <v>25622</v>
      </c>
      <c r="H1103" t="s">
        <v>25</v>
      </c>
      <c r="I1103" s="1">
        <v>0</v>
      </c>
      <c r="J1103" s="1">
        <v>0</v>
      </c>
      <c r="O1103" s="1">
        <f t="shared" si="161"/>
        <v>2</v>
      </c>
      <c r="P1103" s="1">
        <f t="shared" si="166"/>
        <v>0</v>
      </c>
      <c r="Q1103" s="1">
        <f t="shared" si="167"/>
        <v>0</v>
      </c>
      <c r="R1103" s="1">
        <f t="shared" si="168"/>
        <v>2</v>
      </c>
      <c r="S1103" s="1">
        <f t="shared" si="162"/>
        <v>0</v>
      </c>
      <c r="T1103" s="1">
        <f t="shared" si="163"/>
        <v>0</v>
      </c>
      <c r="U1103" s="1">
        <f t="shared" si="164"/>
        <v>0</v>
      </c>
      <c r="V1103" s="1">
        <f t="shared" si="165"/>
        <v>0</v>
      </c>
      <c r="W1103" s="19">
        <f>VLOOKUP(E1103,'Win Rate'!B:I,8,FALSE)</f>
        <v>0.42152466367713004</v>
      </c>
      <c r="X1103" s="20">
        <f>VLOOKUP(E1103,'Win Rate'!B:J,9,FALSE)</f>
        <v>-54.98474267982013</v>
      </c>
      <c r="Y1103" s="18" cm="1">
        <f t="array" ref="Y1103">IFERROR(INDEX($Z$2:$Z1102,SUMPRODUCT(MAX(ROW($D$2:$D1102)*($D1103=$D$2:$D1102))-1)),_xlfn.IFNA(IF(VLOOKUP(D1103,'4.2 Elo (Values)'!A:C,3,FALSE)&gt;0,VLOOKUP(Results!D1103,'4.2 Elo (Values)'!A:C,3,FALSE),400),400))</f>
        <v>316.63629955189549</v>
      </c>
      <c r="Z1103" s="18">
        <f>Y1103+(IFERROR(VLOOKUP(D1103,'4.2 Elo (Values)'!A:J,10,FALSE),40)*(V1103-(1/(10^(((AVERAGEIFS(Y:Y,A:A,A1103)+AVERAGEIFS(X:X,A:A,A1103))-(Y1103+X1103))/400)+1)*O1103)))</f>
        <v>293.00346944174146</v>
      </c>
      <c r="AA1103" s="18">
        <f t="shared" si="169"/>
        <v>-23.632830110154032</v>
      </c>
      <c r="AB1103" t="str">
        <f>VLOOKUP($A1103,Events!$B:$I,4,FALSE)</f>
        <v>Surge of Slaughter</v>
      </c>
      <c r="AC1103" t="str">
        <f>VLOOKUP($A1103,Events!$B:$I,5,FALSE)</f>
        <v>The Liferoots</v>
      </c>
      <c r="AD1103" t="str">
        <f>VLOOKUP($A1103,Events!$B:$I,6,FALSE)</f>
        <v>Lifecycle</v>
      </c>
      <c r="AE1103" t="str">
        <f>VLOOKUP($A1103,Events!$B:$I,7,FALSE)</f>
        <v>Bountiful Equinox</v>
      </c>
      <c r="AF1103" t="str">
        <f>VLOOKUP($A1103,Events!$B:$I,8,FALSE)</f>
        <v>Roiling Roots</v>
      </c>
    </row>
    <row r="1104" spans="1:32" ht="15" customHeight="1" x14ac:dyDescent="0.3">
      <c r="A1104" s="2" t="s">
        <v>25623</v>
      </c>
      <c r="B1104" t="s">
        <v>25450</v>
      </c>
      <c r="C1104" t="s">
        <v>24190</v>
      </c>
      <c r="D1104" t="s">
        <v>1466</v>
      </c>
      <c r="E1104" t="s">
        <v>17</v>
      </c>
      <c r="F1104" t="s">
        <v>24195</v>
      </c>
      <c r="G1104" s="2" t="s">
        <v>25624</v>
      </c>
      <c r="H1104" t="s">
        <v>25</v>
      </c>
      <c r="I1104" s="1">
        <v>1</v>
      </c>
      <c r="J1104" s="1">
        <v>1</v>
      </c>
      <c r="K1104" s="1">
        <v>1</v>
      </c>
      <c r="L1104" s="1">
        <v>1</v>
      </c>
      <c r="M1104" s="1">
        <v>1</v>
      </c>
      <c r="O1104" s="1">
        <f t="shared" si="161"/>
        <v>5</v>
      </c>
      <c r="P1104" s="1">
        <f t="shared" si="166"/>
        <v>5</v>
      </c>
      <c r="Q1104" s="1">
        <f t="shared" si="167"/>
        <v>0</v>
      </c>
      <c r="R1104" s="1">
        <f t="shared" si="168"/>
        <v>0</v>
      </c>
      <c r="S1104" s="1">
        <f t="shared" si="162"/>
        <v>1</v>
      </c>
      <c r="T1104" s="1">
        <f t="shared" si="163"/>
        <v>1</v>
      </c>
      <c r="U1104" s="1">
        <f t="shared" si="164"/>
        <v>1</v>
      </c>
      <c r="V1104" s="1">
        <f t="shared" si="165"/>
        <v>5</v>
      </c>
      <c r="W1104" s="19">
        <f>VLOOKUP(E1104,'Win Rate'!B:I,8,FALSE)</f>
        <v>0.48888888888888887</v>
      </c>
      <c r="X1104" s="20">
        <f>VLOOKUP(E1104,'Win Rate'!B:J,9,FALSE)</f>
        <v>-7.7220620781546527</v>
      </c>
      <c r="Y1104" s="18" cm="1">
        <f t="array" ref="Y1104">IFERROR(INDEX($Z$2:$Z1103,SUMPRODUCT(MAX(ROW($D$2:$D1103)*($D1104=$D$2:$D1103))-1)),_xlfn.IFNA(IF(VLOOKUP(D1104,'4.2 Elo (Values)'!A:C,3,FALSE)&gt;0,VLOOKUP(Results!D1104,'4.2 Elo (Values)'!A:C,3,FALSE),400),400))</f>
        <v>489.51202476141361</v>
      </c>
      <c r="Z1104" s="18">
        <f>Y1104+(IFERROR(VLOOKUP(D1104,'4.2 Elo (Values)'!A:J,10,FALSE),40)*(V1104-(1/(10^(((AVERAGEIFS(Y:Y,A:A,A1104)+AVERAGEIFS(X:X,A:A,A1104))-(Y1104+X1104))/400)+1)*O1104)))</f>
        <v>530.24196465700254</v>
      </c>
      <c r="AA1104" s="18">
        <f t="shared" si="169"/>
        <v>40.729939895588927</v>
      </c>
      <c r="AB1104" t="e">
        <f>VLOOKUP($A1104,Events!$B:$I,4,FALSE)</f>
        <v>#N/A</v>
      </c>
      <c r="AC1104" t="e">
        <f>VLOOKUP($A1104,Events!$B:$I,5,FALSE)</f>
        <v>#N/A</v>
      </c>
      <c r="AD1104" t="e">
        <f>VLOOKUP($A1104,Events!$B:$I,6,FALSE)</f>
        <v>#N/A</v>
      </c>
      <c r="AE1104" t="e">
        <f>VLOOKUP($A1104,Events!$B:$I,7,FALSE)</f>
        <v>#N/A</v>
      </c>
      <c r="AF1104" t="e">
        <f>VLOOKUP($A1104,Events!$B:$I,8,FALSE)</f>
        <v>#N/A</v>
      </c>
    </row>
    <row r="1105" spans="1:32" ht="15" customHeight="1" x14ac:dyDescent="0.3">
      <c r="A1105" s="2" t="s">
        <v>25623</v>
      </c>
      <c r="B1105" t="s">
        <v>25450</v>
      </c>
      <c r="C1105" t="s">
        <v>24190</v>
      </c>
      <c r="D1105" t="s">
        <v>190</v>
      </c>
      <c r="E1105" t="s">
        <v>73</v>
      </c>
      <c r="F1105" t="s">
        <v>24191</v>
      </c>
      <c r="G1105" s="2" t="s">
        <v>25625</v>
      </c>
      <c r="H1105" t="s">
        <v>25</v>
      </c>
      <c r="I1105" s="1">
        <v>1</v>
      </c>
      <c r="J1105" s="1">
        <v>1</v>
      </c>
      <c r="K1105" s="1">
        <v>0</v>
      </c>
      <c r="L1105" s="1">
        <v>1</v>
      </c>
      <c r="M1105" s="1">
        <v>1</v>
      </c>
      <c r="O1105" s="1">
        <f t="shared" si="161"/>
        <v>5</v>
      </c>
      <c r="P1105" s="1">
        <f t="shared" si="166"/>
        <v>4</v>
      </c>
      <c r="Q1105" s="1">
        <f t="shared" si="167"/>
        <v>0</v>
      </c>
      <c r="R1105" s="1">
        <f t="shared" si="168"/>
        <v>1</v>
      </c>
      <c r="S1105" s="1">
        <f t="shared" si="162"/>
        <v>0</v>
      </c>
      <c r="T1105" s="1">
        <f t="shared" si="163"/>
        <v>0</v>
      </c>
      <c r="U1105" s="1">
        <f t="shared" si="164"/>
        <v>0</v>
      </c>
      <c r="V1105" s="1">
        <f t="shared" si="165"/>
        <v>4</v>
      </c>
      <c r="W1105" s="19">
        <f>VLOOKUP(E1105,'Win Rate'!B:I,8,FALSE)</f>
        <v>0.63010204081632648</v>
      </c>
      <c r="X1105" s="20">
        <f>VLOOKUP(E1105,'Win Rate'!B:J,9,FALSE)</f>
        <v>92.531580409876298</v>
      </c>
      <c r="Y1105" s="18" cm="1">
        <f t="array" ref="Y1105">IFERROR(INDEX($Z$2:$Z1104,SUMPRODUCT(MAX(ROW($D$2:$D1104)*($D1105=$D$2:$D1104))-1)),_xlfn.IFNA(IF(VLOOKUP(D1105,'4.2 Elo (Values)'!A:C,3,FALSE)&gt;0,VLOOKUP(Results!D1105,'4.2 Elo (Values)'!A:C,3,FALSE),400),400))</f>
        <v>392.98194911254342</v>
      </c>
      <c r="Z1105" s="18">
        <f>Y1105+(IFERROR(VLOOKUP(D1105,'4.2 Elo (Values)'!A:J,10,FALSE),40)*(V1105-(1/(10^(((AVERAGEIFS(Y:Y,A:A,A1105)+AVERAGEIFS(X:X,A:A,A1105))-(Y1105+X1105))/400)+1)*O1105)))</f>
        <v>433.40903110517826</v>
      </c>
      <c r="AA1105" s="18">
        <f t="shared" si="169"/>
        <v>40.427081992634839</v>
      </c>
      <c r="AB1105" t="e">
        <f>VLOOKUP($A1105,Events!$B:$I,4,FALSE)</f>
        <v>#N/A</v>
      </c>
      <c r="AC1105" t="e">
        <f>VLOOKUP($A1105,Events!$B:$I,5,FALSE)</f>
        <v>#N/A</v>
      </c>
      <c r="AD1105" t="e">
        <f>VLOOKUP($A1105,Events!$B:$I,6,FALSE)</f>
        <v>#N/A</v>
      </c>
      <c r="AE1105" t="e">
        <f>VLOOKUP($A1105,Events!$B:$I,7,FALSE)</f>
        <v>#N/A</v>
      </c>
      <c r="AF1105" t="e">
        <f>VLOOKUP($A1105,Events!$B:$I,8,FALSE)</f>
        <v>#N/A</v>
      </c>
    </row>
    <row r="1106" spans="1:32" ht="15" customHeight="1" x14ac:dyDescent="0.3">
      <c r="A1106" s="2" t="s">
        <v>25623</v>
      </c>
      <c r="B1106" t="s">
        <v>25450</v>
      </c>
      <c r="C1106" t="s">
        <v>24190</v>
      </c>
      <c r="D1106" t="s">
        <v>18132</v>
      </c>
      <c r="E1106" t="s">
        <v>83</v>
      </c>
      <c r="F1106" t="s">
        <v>24126</v>
      </c>
      <c r="G1106" s="2" t="s">
        <v>25626</v>
      </c>
      <c r="H1106" t="s">
        <v>25</v>
      </c>
      <c r="I1106" s="1">
        <v>1</v>
      </c>
      <c r="J1106" s="1">
        <v>1</v>
      </c>
      <c r="K1106" s="1">
        <v>0</v>
      </c>
      <c r="L1106" s="1">
        <v>0</v>
      </c>
      <c r="M1106" s="1">
        <v>1</v>
      </c>
      <c r="O1106" s="1">
        <f t="shared" si="161"/>
        <v>5</v>
      </c>
      <c r="P1106" s="1">
        <f t="shared" si="166"/>
        <v>3</v>
      </c>
      <c r="Q1106" s="1">
        <f t="shared" si="167"/>
        <v>0</v>
      </c>
      <c r="R1106" s="1">
        <f t="shared" si="168"/>
        <v>2</v>
      </c>
      <c r="S1106" s="1">
        <f t="shared" si="162"/>
        <v>0</v>
      </c>
      <c r="T1106" s="1">
        <f t="shared" si="163"/>
        <v>0</v>
      </c>
      <c r="U1106" s="1">
        <f t="shared" si="164"/>
        <v>0</v>
      </c>
      <c r="V1106" s="1">
        <f t="shared" si="165"/>
        <v>3</v>
      </c>
      <c r="W1106" s="19">
        <f>VLOOKUP(E1106,'Win Rate'!B:I,8,FALSE)</f>
        <v>0.56644518272425248</v>
      </c>
      <c r="X1106" s="20">
        <f>VLOOKUP(E1106,'Win Rate'!B:J,9,FALSE)</f>
        <v>46.445548661686693</v>
      </c>
      <c r="Y1106" s="18" cm="1">
        <f t="array" ref="Y1106">IFERROR(INDEX($Z$2:$Z1105,SUMPRODUCT(MAX(ROW($D$2:$D1105)*($D1106=$D$2:$D1105))-1)),_xlfn.IFNA(IF(VLOOKUP(D1106,'4.2 Elo (Values)'!A:C,3,FALSE)&gt;0,VLOOKUP(Results!D1106,'4.2 Elo (Values)'!A:C,3,FALSE),400),400))</f>
        <v>370.82955913497619</v>
      </c>
      <c r="Z1106" s="18">
        <f>Y1106+(IFERROR(VLOOKUP(D1106,'4.2 Elo (Values)'!A:J,10,FALSE),40)*(V1106-(1/(10^(((AVERAGEIFS(Y:Y,A:A,A1106)+AVERAGEIFS(X:X,A:A,A1106))-(Y1106+X1106))/400)+1)*O1106)))</f>
        <v>390.64138505453707</v>
      </c>
      <c r="AA1106" s="18">
        <f t="shared" si="169"/>
        <v>19.811825919560874</v>
      </c>
      <c r="AB1106" t="e">
        <f>VLOOKUP($A1106,Events!$B:$I,4,FALSE)</f>
        <v>#N/A</v>
      </c>
      <c r="AC1106" t="e">
        <f>VLOOKUP($A1106,Events!$B:$I,5,FALSE)</f>
        <v>#N/A</v>
      </c>
      <c r="AD1106" t="e">
        <f>VLOOKUP($A1106,Events!$B:$I,6,FALSE)</f>
        <v>#N/A</v>
      </c>
      <c r="AE1106" t="e">
        <f>VLOOKUP($A1106,Events!$B:$I,7,FALSE)</f>
        <v>#N/A</v>
      </c>
      <c r="AF1106" t="e">
        <f>VLOOKUP($A1106,Events!$B:$I,8,FALSE)</f>
        <v>#N/A</v>
      </c>
    </row>
    <row r="1107" spans="1:32" ht="15" customHeight="1" x14ac:dyDescent="0.3">
      <c r="A1107" s="2" t="s">
        <v>25623</v>
      </c>
      <c r="B1107" t="s">
        <v>25450</v>
      </c>
      <c r="C1107" t="s">
        <v>24190</v>
      </c>
      <c r="D1107" t="s">
        <v>13969</v>
      </c>
      <c r="E1107" t="s">
        <v>30</v>
      </c>
      <c r="F1107" t="s">
        <v>25181</v>
      </c>
      <c r="G1107" s="2" t="s">
        <v>25627</v>
      </c>
      <c r="H1107" t="s">
        <v>25</v>
      </c>
      <c r="I1107" s="1">
        <v>1</v>
      </c>
      <c r="J1107" s="1">
        <v>0</v>
      </c>
      <c r="K1107" s="1">
        <v>1</v>
      </c>
      <c r="L1107" s="1">
        <v>0</v>
      </c>
      <c r="M1107" s="1">
        <v>1</v>
      </c>
      <c r="O1107" s="1">
        <f t="shared" si="161"/>
        <v>5</v>
      </c>
      <c r="P1107" s="1">
        <f t="shared" si="166"/>
        <v>3</v>
      </c>
      <c r="Q1107" s="1">
        <f t="shared" si="167"/>
        <v>0</v>
      </c>
      <c r="R1107" s="1">
        <f t="shared" si="168"/>
        <v>2</v>
      </c>
      <c r="S1107" s="1">
        <f t="shared" si="162"/>
        <v>0</v>
      </c>
      <c r="T1107" s="1">
        <f t="shared" si="163"/>
        <v>0</v>
      </c>
      <c r="U1107" s="1">
        <f t="shared" si="164"/>
        <v>0</v>
      </c>
      <c r="V1107" s="1">
        <f t="shared" si="165"/>
        <v>3</v>
      </c>
      <c r="W1107" s="19">
        <f>VLOOKUP(E1107,'Win Rate'!B:I,8,FALSE)</f>
        <v>0.48230088495575218</v>
      </c>
      <c r="X1107" s="20">
        <f>VLOOKUP(E1107,'Win Rate'!B:J,9,FALSE)</f>
        <v>-12.30374552221522</v>
      </c>
      <c r="Y1107" s="18" cm="1">
        <f t="array" ref="Y1107">IFERROR(INDEX($Z$2:$Z1106,SUMPRODUCT(MAX(ROW($D$2:$D1106)*($D1107=$D$2:$D1106))-1)),_xlfn.IFNA(IF(VLOOKUP(D1107,'4.2 Elo (Values)'!A:C,3,FALSE)&gt;0,VLOOKUP(Results!D1107,'4.2 Elo (Values)'!A:C,3,FALSE),400),400))</f>
        <v>389.35799764430647</v>
      </c>
      <c r="Z1107" s="18">
        <f>Y1107+(IFERROR(VLOOKUP(D1107,'4.2 Elo (Values)'!A:J,10,FALSE),40)*(V1107-(1/(10^(((AVERAGEIFS(Y:Y,A:A,A1107)+AVERAGEIFS(X:X,A:A,A1107))-(Y1107+X1107))/400)+1)*O1107)))</f>
        <v>420.69733711210569</v>
      </c>
      <c r="AA1107" s="18">
        <f t="shared" si="169"/>
        <v>31.339339467799221</v>
      </c>
      <c r="AB1107" t="e">
        <f>VLOOKUP($A1107,Events!$B:$I,4,FALSE)</f>
        <v>#N/A</v>
      </c>
      <c r="AC1107" t="e">
        <f>VLOOKUP($A1107,Events!$B:$I,5,FALSE)</f>
        <v>#N/A</v>
      </c>
      <c r="AD1107" t="e">
        <f>VLOOKUP($A1107,Events!$B:$I,6,FALSE)</f>
        <v>#N/A</v>
      </c>
      <c r="AE1107" t="e">
        <f>VLOOKUP($A1107,Events!$B:$I,7,FALSE)</f>
        <v>#N/A</v>
      </c>
      <c r="AF1107" t="e">
        <f>VLOOKUP($A1107,Events!$B:$I,8,FALSE)</f>
        <v>#N/A</v>
      </c>
    </row>
    <row r="1108" spans="1:32" ht="15" customHeight="1" x14ac:dyDescent="0.3">
      <c r="A1108" s="2" t="s">
        <v>25623</v>
      </c>
      <c r="B1108" t="s">
        <v>25450</v>
      </c>
      <c r="C1108" t="s">
        <v>24190</v>
      </c>
      <c r="D1108" t="s">
        <v>25628</v>
      </c>
      <c r="E1108" t="s">
        <v>95</v>
      </c>
      <c r="F1108" t="s">
        <v>96</v>
      </c>
      <c r="G1108" s="2" t="s">
        <v>25629</v>
      </c>
      <c r="H1108" t="s">
        <v>25</v>
      </c>
      <c r="I1108" s="1">
        <v>0</v>
      </c>
      <c r="J1108" s="1">
        <v>1</v>
      </c>
      <c r="K1108" s="1">
        <v>1</v>
      </c>
      <c r="L1108" s="1">
        <v>1</v>
      </c>
      <c r="M1108" s="1">
        <v>0</v>
      </c>
      <c r="O1108" s="1">
        <f t="shared" si="161"/>
        <v>5</v>
      </c>
      <c r="P1108" s="1">
        <f t="shared" si="166"/>
        <v>3</v>
      </c>
      <c r="Q1108" s="1">
        <f t="shared" si="167"/>
        <v>0</v>
      </c>
      <c r="R1108" s="1">
        <f t="shared" si="168"/>
        <v>2</v>
      </c>
      <c r="S1108" s="1">
        <f t="shared" si="162"/>
        <v>0</v>
      </c>
      <c r="T1108" s="1">
        <f t="shared" si="163"/>
        <v>0</v>
      </c>
      <c r="U1108" s="1">
        <f t="shared" si="164"/>
        <v>0</v>
      </c>
      <c r="V1108" s="1">
        <f t="shared" si="165"/>
        <v>3</v>
      </c>
      <c r="W1108" s="19">
        <f>VLOOKUP(E1108,'Win Rate'!B:I,8,FALSE)</f>
        <v>0.5084269662921348</v>
      </c>
      <c r="X1108" s="20">
        <f>VLOOKUP(E1108,'Win Rate'!B:J,9,FALSE)</f>
        <v>5.8562104731559854</v>
      </c>
      <c r="Y1108" s="18" cm="1">
        <f t="array" ref="Y1108">IFERROR(INDEX($Z$2:$Z1107,SUMPRODUCT(MAX(ROW($D$2:$D1107)*($D1108=$D$2:$D1107))-1)),_xlfn.IFNA(IF(VLOOKUP(D1108,'4.2 Elo (Values)'!A:C,3,FALSE)&gt;0,VLOOKUP(Results!D1108,'4.2 Elo (Values)'!A:C,3,FALSE),400),400))</f>
        <v>400</v>
      </c>
      <c r="Z1108" s="18">
        <f>Y1108+(IFERROR(VLOOKUP(D1108,'4.2 Elo (Values)'!A:J,10,FALSE),40)*(V1108-(1/(10^(((AVERAGEIFS(Y:Y,A:A,A1108)+AVERAGEIFS(X:X,A:A,A1108))-(Y1108+X1108))/400)+1)*O1108)))</f>
        <v>423.0974573793892</v>
      </c>
      <c r="AA1108" s="18">
        <f t="shared" si="169"/>
        <v>23.097457379389198</v>
      </c>
      <c r="AB1108" t="e">
        <f>VLOOKUP($A1108,Events!$B:$I,4,FALSE)</f>
        <v>#N/A</v>
      </c>
      <c r="AC1108" t="e">
        <f>VLOOKUP($A1108,Events!$B:$I,5,FALSE)</f>
        <v>#N/A</v>
      </c>
      <c r="AD1108" t="e">
        <f>VLOOKUP($A1108,Events!$B:$I,6,FALSE)</f>
        <v>#N/A</v>
      </c>
      <c r="AE1108" t="e">
        <f>VLOOKUP($A1108,Events!$B:$I,7,FALSE)</f>
        <v>#N/A</v>
      </c>
      <c r="AF1108" t="e">
        <f>VLOOKUP($A1108,Events!$B:$I,8,FALSE)</f>
        <v>#N/A</v>
      </c>
    </row>
    <row r="1109" spans="1:32" ht="15" customHeight="1" x14ac:dyDescent="0.3">
      <c r="A1109" s="2" t="s">
        <v>25623</v>
      </c>
      <c r="B1109" t="s">
        <v>25450</v>
      </c>
      <c r="C1109" t="s">
        <v>24190</v>
      </c>
      <c r="D1109" t="s">
        <v>25630</v>
      </c>
      <c r="E1109" t="s">
        <v>146</v>
      </c>
      <c r="F1109" t="s">
        <v>163</v>
      </c>
      <c r="G1109" s="2" t="s">
        <v>25631</v>
      </c>
      <c r="H1109" t="s">
        <v>25</v>
      </c>
      <c r="I1109" s="1">
        <v>1</v>
      </c>
      <c r="J1109" s="1">
        <v>0</v>
      </c>
      <c r="K1109" s="1">
        <v>0</v>
      </c>
      <c r="L1109" s="1">
        <v>0</v>
      </c>
      <c r="M1109" s="1">
        <v>1</v>
      </c>
      <c r="O1109" s="1">
        <f t="shared" si="161"/>
        <v>5</v>
      </c>
      <c r="P1109" s="1">
        <f t="shared" si="166"/>
        <v>2</v>
      </c>
      <c r="Q1109" s="1">
        <f t="shared" si="167"/>
        <v>0</v>
      </c>
      <c r="R1109" s="1">
        <f t="shared" si="168"/>
        <v>3</v>
      </c>
      <c r="S1109" s="1">
        <f t="shared" si="162"/>
        <v>0</v>
      </c>
      <c r="T1109" s="1">
        <f t="shared" si="163"/>
        <v>0</v>
      </c>
      <c r="U1109" s="1">
        <f t="shared" si="164"/>
        <v>0</v>
      </c>
      <c r="V1109" s="1">
        <f t="shared" si="165"/>
        <v>2</v>
      </c>
      <c r="W1109" s="19">
        <f>VLOOKUP(E1109,'Win Rate'!B:I,8,FALSE)</f>
        <v>0.48071216617210683</v>
      </c>
      <c r="X1109" s="20">
        <f>VLOOKUP(E1109,'Win Rate'!B:J,9,FALSE)</f>
        <v>-13.409213657465418</v>
      </c>
      <c r="Y1109" s="18" cm="1">
        <f t="array" ref="Y1109">IFERROR(INDEX($Z$2:$Z1108,SUMPRODUCT(MAX(ROW($D$2:$D1108)*($D1109=$D$2:$D1108))-1)),_xlfn.IFNA(IF(VLOOKUP(D1109,'4.2 Elo (Values)'!A:C,3,FALSE)&gt;0,VLOOKUP(Results!D1109,'4.2 Elo (Values)'!A:C,3,FALSE),400),400))</f>
        <v>400</v>
      </c>
      <c r="Z1109" s="18">
        <f>Y1109+(IFERROR(VLOOKUP(D1109,'4.2 Elo (Values)'!A:J,10,FALSE),40)*(V1109-(1/(10^(((AVERAGEIFS(Y:Y,A:A,A1109)+AVERAGEIFS(X:X,A:A,A1109))-(Y1109+X1109))/400)+1)*O1109)))</f>
        <v>388.6220223767686</v>
      </c>
      <c r="AA1109" s="18">
        <f t="shared" si="169"/>
        <v>-11.377977623231402</v>
      </c>
      <c r="AB1109" t="e">
        <f>VLOOKUP($A1109,Events!$B:$I,4,FALSE)</f>
        <v>#N/A</v>
      </c>
      <c r="AC1109" t="e">
        <f>VLOOKUP($A1109,Events!$B:$I,5,FALSE)</f>
        <v>#N/A</v>
      </c>
      <c r="AD1109" t="e">
        <f>VLOOKUP($A1109,Events!$B:$I,6,FALSE)</f>
        <v>#N/A</v>
      </c>
      <c r="AE1109" t="e">
        <f>VLOOKUP($A1109,Events!$B:$I,7,FALSE)</f>
        <v>#N/A</v>
      </c>
      <c r="AF1109" t="e">
        <f>VLOOKUP($A1109,Events!$B:$I,8,FALSE)</f>
        <v>#N/A</v>
      </c>
    </row>
    <row r="1110" spans="1:32" ht="15" customHeight="1" x14ac:dyDescent="0.3">
      <c r="A1110" s="2" t="s">
        <v>25623</v>
      </c>
      <c r="B1110" t="s">
        <v>25450</v>
      </c>
      <c r="C1110" t="s">
        <v>24190</v>
      </c>
      <c r="D1110" t="s">
        <v>213</v>
      </c>
      <c r="E1110" t="s">
        <v>22</v>
      </c>
      <c r="F1110" t="s">
        <v>25632</v>
      </c>
      <c r="G1110" s="2" t="s">
        <v>25633</v>
      </c>
      <c r="H1110" t="s">
        <v>25</v>
      </c>
      <c r="I1110" s="1">
        <v>0</v>
      </c>
      <c r="J1110" s="1">
        <v>1</v>
      </c>
      <c r="K1110" s="1">
        <v>0</v>
      </c>
      <c r="L1110" s="1">
        <v>1</v>
      </c>
      <c r="M1110" s="1">
        <v>0</v>
      </c>
      <c r="O1110" s="1">
        <f t="shared" si="161"/>
        <v>5</v>
      </c>
      <c r="P1110" s="1">
        <f t="shared" si="166"/>
        <v>2</v>
      </c>
      <c r="Q1110" s="1">
        <f t="shared" si="167"/>
        <v>0</v>
      </c>
      <c r="R1110" s="1">
        <f t="shared" si="168"/>
        <v>3</v>
      </c>
      <c r="S1110" s="1">
        <f t="shared" si="162"/>
        <v>0</v>
      </c>
      <c r="T1110" s="1">
        <f t="shared" si="163"/>
        <v>0</v>
      </c>
      <c r="U1110" s="1">
        <f t="shared" si="164"/>
        <v>0</v>
      </c>
      <c r="V1110" s="1">
        <f t="shared" si="165"/>
        <v>2</v>
      </c>
      <c r="W1110" s="19">
        <f>VLOOKUP(E1110,'Win Rate'!B:I,8,FALSE)</f>
        <v>0.5028490028490028</v>
      </c>
      <c r="X1110" s="20">
        <f>VLOOKUP(E1110,'Win Rate'!B:J,9,FALSE)</f>
        <v>1.9797113714570256</v>
      </c>
      <c r="Y1110" s="18" cm="1">
        <f t="array" ref="Y1110">IFERROR(INDEX($Z$2:$Z1109,SUMPRODUCT(MAX(ROW($D$2:$D1109)*($D1110=$D$2:$D1109))-1)),_xlfn.IFNA(IF(VLOOKUP(D1110,'4.2 Elo (Values)'!A:C,3,FALSE)&gt;0,VLOOKUP(Results!D1110,'4.2 Elo (Values)'!A:C,3,FALSE),400),400))</f>
        <v>400</v>
      </c>
      <c r="Z1110" s="18">
        <f>Y1110+(IFERROR(VLOOKUP(D1110,'4.2 Elo (Values)'!A:J,10,FALSE),40)*(V1110-(1/(10^(((AVERAGEIFS(Y:Y,A:A,A1110)+AVERAGEIFS(X:X,A:A,A1110))-(Y1110+X1110))/400)+1)*O1110)))</f>
        <v>384.21170171926963</v>
      </c>
      <c r="AA1110" s="18">
        <f t="shared" si="169"/>
        <v>-15.788298280730373</v>
      </c>
      <c r="AB1110" t="e">
        <f>VLOOKUP($A1110,Events!$B:$I,4,FALSE)</f>
        <v>#N/A</v>
      </c>
      <c r="AC1110" t="e">
        <f>VLOOKUP($A1110,Events!$B:$I,5,FALSE)</f>
        <v>#N/A</v>
      </c>
      <c r="AD1110" t="e">
        <f>VLOOKUP($A1110,Events!$B:$I,6,FALSE)</f>
        <v>#N/A</v>
      </c>
      <c r="AE1110" t="e">
        <f>VLOOKUP($A1110,Events!$B:$I,7,FALSE)</f>
        <v>#N/A</v>
      </c>
      <c r="AF1110" t="e">
        <f>VLOOKUP($A1110,Events!$B:$I,8,FALSE)</f>
        <v>#N/A</v>
      </c>
    </row>
    <row r="1111" spans="1:32" ht="15" customHeight="1" x14ac:dyDescent="0.3">
      <c r="A1111" s="2" t="s">
        <v>25623</v>
      </c>
      <c r="B1111" t="s">
        <v>25450</v>
      </c>
      <c r="C1111" t="s">
        <v>24190</v>
      </c>
      <c r="D1111" t="s">
        <v>9993</v>
      </c>
      <c r="E1111" t="s">
        <v>138</v>
      </c>
      <c r="F1111" t="s">
        <v>159</v>
      </c>
      <c r="G1111" s="2" t="s">
        <v>25634</v>
      </c>
      <c r="H1111" t="s">
        <v>25</v>
      </c>
      <c r="I1111" s="1">
        <v>0</v>
      </c>
      <c r="J1111" s="1">
        <v>0</v>
      </c>
      <c r="K1111" s="1">
        <v>1</v>
      </c>
      <c r="L1111" s="1">
        <v>1</v>
      </c>
      <c r="M1111" s="1">
        <v>0</v>
      </c>
      <c r="O1111" s="1">
        <f t="shared" si="161"/>
        <v>5</v>
      </c>
      <c r="P1111" s="1">
        <f t="shared" si="166"/>
        <v>2</v>
      </c>
      <c r="Q1111" s="1">
        <f t="shared" si="167"/>
        <v>0</v>
      </c>
      <c r="R1111" s="1">
        <f t="shared" si="168"/>
        <v>3</v>
      </c>
      <c r="S1111" s="1">
        <f t="shared" si="162"/>
        <v>0</v>
      </c>
      <c r="T1111" s="1">
        <f t="shared" si="163"/>
        <v>0</v>
      </c>
      <c r="U1111" s="1">
        <f t="shared" si="164"/>
        <v>0</v>
      </c>
      <c r="V1111" s="1">
        <f t="shared" si="165"/>
        <v>2</v>
      </c>
      <c r="W1111" s="19">
        <f>VLOOKUP(E1111,'Win Rate'!B:I,8,FALSE)</f>
        <v>0.48863636363636365</v>
      </c>
      <c r="X1111" s="20">
        <f>VLOOKUP(E1111,'Win Rate'!B:J,9,FALSE)</f>
        <v>-7.8976232783028522</v>
      </c>
      <c r="Y1111" s="18" cm="1">
        <f t="array" ref="Y1111">IFERROR(INDEX($Z$2:$Z1110,SUMPRODUCT(MAX(ROW($D$2:$D1110)*($D1111=$D$2:$D1110))-1)),_xlfn.IFNA(IF(VLOOKUP(D1111,'4.2 Elo (Values)'!A:C,3,FALSE)&gt;0,VLOOKUP(Results!D1111,'4.2 Elo (Values)'!A:C,3,FALSE),400),400))</f>
        <v>399.45026135659253</v>
      </c>
      <c r="Z1111" s="18">
        <f>Y1111+(IFERROR(VLOOKUP(D1111,'4.2 Elo (Values)'!A:J,10,FALSE),40)*(V1111-(1/(10^(((AVERAGEIFS(Y:Y,A:A,A1111)+AVERAGEIFS(X:X,A:A,A1111))-(Y1111+X1111))/400)+1)*O1111)))</f>
        <v>386.65311365858025</v>
      </c>
      <c r="AA1111" s="18">
        <f t="shared" si="169"/>
        <v>-12.797147698012282</v>
      </c>
      <c r="AB1111" t="e">
        <f>VLOOKUP($A1111,Events!$B:$I,4,FALSE)</f>
        <v>#N/A</v>
      </c>
      <c r="AC1111" t="e">
        <f>VLOOKUP($A1111,Events!$B:$I,5,FALSE)</f>
        <v>#N/A</v>
      </c>
      <c r="AD1111" t="e">
        <f>VLOOKUP($A1111,Events!$B:$I,6,FALSE)</f>
        <v>#N/A</v>
      </c>
      <c r="AE1111" t="e">
        <f>VLOOKUP($A1111,Events!$B:$I,7,FALSE)</f>
        <v>#N/A</v>
      </c>
      <c r="AF1111" t="e">
        <f>VLOOKUP($A1111,Events!$B:$I,8,FALSE)</f>
        <v>#N/A</v>
      </c>
    </row>
    <row r="1112" spans="1:32" ht="15" customHeight="1" x14ac:dyDescent="0.3">
      <c r="A1112" s="2" t="s">
        <v>25623</v>
      </c>
      <c r="B1112" t="s">
        <v>25450</v>
      </c>
      <c r="C1112" t="s">
        <v>24190</v>
      </c>
      <c r="D1112" t="s">
        <v>25635</v>
      </c>
      <c r="E1112" t="s">
        <v>22</v>
      </c>
      <c r="F1112" t="s">
        <v>23</v>
      </c>
      <c r="G1112" s="2" t="s">
        <v>25636</v>
      </c>
      <c r="H1112" t="s">
        <v>25</v>
      </c>
      <c r="I1112" s="1">
        <v>0</v>
      </c>
      <c r="J1112" s="1">
        <v>0</v>
      </c>
      <c r="K1112" s="1">
        <v>1</v>
      </c>
      <c r="L1112" s="1">
        <v>0</v>
      </c>
      <c r="M1112" s="1">
        <v>0</v>
      </c>
      <c r="O1112" s="1">
        <f t="shared" si="161"/>
        <v>5</v>
      </c>
      <c r="P1112" s="1">
        <f t="shared" si="166"/>
        <v>1</v>
      </c>
      <c r="Q1112" s="1">
        <f t="shared" si="167"/>
        <v>0</v>
      </c>
      <c r="R1112" s="1">
        <f t="shared" si="168"/>
        <v>4</v>
      </c>
      <c r="S1112" s="1">
        <f t="shared" si="162"/>
        <v>0</v>
      </c>
      <c r="T1112" s="1">
        <f t="shared" si="163"/>
        <v>0</v>
      </c>
      <c r="U1112" s="1">
        <f t="shared" si="164"/>
        <v>0</v>
      </c>
      <c r="V1112" s="1">
        <f t="shared" si="165"/>
        <v>1</v>
      </c>
      <c r="W1112" s="19">
        <f>VLOOKUP(E1112,'Win Rate'!B:I,8,FALSE)</f>
        <v>0.5028490028490028</v>
      </c>
      <c r="X1112" s="20">
        <f>VLOOKUP(E1112,'Win Rate'!B:J,9,FALSE)</f>
        <v>1.9797113714570256</v>
      </c>
      <c r="Y1112" s="18" cm="1">
        <f t="array" ref="Y1112">IFERROR(INDEX($Z$2:$Z1111,SUMPRODUCT(MAX(ROW($D$2:$D1111)*($D1112=$D$2:$D1111))-1)),_xlfn.IFNA(IF(VLOOKUP(D1112,'4.2 Elo (Values)'!A:C,3,FALSE)&gt;0,VLOOKUP(Results!D1112,'4.2 Elo (Values)'!A:C,3,FALSE),400),400))</f>
        <v>400</v>
      </c>
      <c r="Z1112" s="18">
        <f>Y1112+(IFERROR(VLOOKUP(D1112,'4.2 Elo (Values)'!A:J,10,FALSE),40)*(V1112-(1/(10^(((AVERAGEIFS(Y:Y,A:A,A1112)+AVERAGEIFS(X:X,A:A,A1112))-(Y1112+X1112))/400)+1)*O1112)))</f>
        <v>344.21170171926963</v>
      </c>
      <c r="AA1112" s="18">
        <f t="shared" si="169"/>
        <v>-55.788298280730373</v>
      </c>
      <c r="AB1112" t="e">
        <f>VLOOKUP($A1112,Events!$B:$I,4,FALSE)</f>
        <v>#N/A</v>
      </c>
      <c r="AC1112" t="e">
        <f>VLOOKUP($A1112,Events!$B:$I,5,FALSE)</f>
        <v>#N/A</v>
      </c>
      <c r="AD1112" t="e">
        <f>VLOOKUP($A1112,Events!$B:$I,6,FALSE)</f>
        <v>#N/A</v>
      </c>
      <c r="AE1112" t="e">
        <f>VLOOKUP($A1112,Events!$B:$I,7,FALSE)</f>
        <v>#N/A</v>
      </c>
      <c r="AF1112" t="e">
        <f>VLOOKUP($A1112,Events!$B:$I,8,FALSE)</f>
        <v>#N/A</v>
      </c>
    </row>
    <row r="1113" spans="1:32" ht="15" customHeight="1" x14ac:dyDescent="0.3">
      <c r="A1113" s="2" t="s">
        <v>25637</v>
      </c>
      <c r="B1113" t="s">
        <v>25450</v>
      </c>
      <c r="C1113" t="s">
        <v>24214</v>
      </c>
      <c r="D1113" t="s">
        <v>2303</v>
      </c>
      <c r="E1113" t="s">
        <v>56</v>
      </c>
      <c r="F1113" t="s">
        <v>303</v>
      </c>
      <c r="G1113" s="2" t="s">
        <v>25638</v>
      </c>
      <c r="H1113" t="s">
        <v>25</v>
      </c>
      <c r="I1113" s="1">
        <v>1</v>
      </c>
      <c r="J1113" s="1">
        <v>1</v>
      </c>
      <c r="K1113" s="1">
        <v>0.5</v>
      </c>
      <c r="L1113" s="1">
        <v>1</v>
      </c>
      <c r="M1113" s="1">
        <v>1</v>
      </c>
      <c r="O1113" s="1">
        <f t="shared" si="161"/>
        <v>5</v>
      </c>
      <c r="P1113" s="1">
        <f t="shared" si="166"/>
        <v>4</v>
      </c>
      <c r="Q1113" s="1">
        <f t="shared" si="167"/>
        <v>1</v>
      </c>
      <c r="R1113" s="1">
        <f t="shared" si="168"/>
        <v>0</v>
      </c>
      <c r="S1113" s="1">
        <f t="shared" si="162"/>
        <v>0</v>
      </c>
      <c r="T1113" s="1">
        <f t="shared" si="163"/>
        <v>0</v>
      </c>
      <c r="U1113" s="1">
        <f t="shared" si="164"/>
        <v>0</v>
      </c>
      <c r="V1113" s="1">
        <f t="shared" si="165"/>
        <v>4.5</v>
      </c>
      <c r="W1113" s="19">
        <f>VLOOKUP(E1113,'Win Rate'!B:I,8,FALSE)</f>
        <v>0.56206896551724139</v>
      </c>
      <c r="X1113" s="20">
        <f>VLOOKUP(E1113,'Win Rate'!B:J,9,FALSE)</f>
        <v>43.353553379200399</v>
      </c>
      <c r="Y1113" s="18" cm="1">
        <f t="array" ref="Y1113">IFERROR(INDEX($Z$2:$Z1112,SUMPRODUCT(MAX(ROW($D$2:$D1112)*($D1113=$D$2:$D1112))-1)),_xlfn.IFNA(IF(VLOOKUP(D1113,'4.2 Elo (Values)'!A:C,3,FALSE)&gt;0,VLOOKUP(Results!D1113,'4.2 Elo (Values)'!A:C,3,FALSE),400),400))</f>
        <v>505.64913830205109</v>
      </c>
      <c r="Z1113" s="18">
        <f>Y1113+(IFERROR(VLOOKUP(D1113,'4.2 Elo (Values)'!A:J,10,FALSE),40)*(V1113-(1/(10^(((AVERAGEIFS(Y:Y,A:A,A1113)+AVERAGEIFS(X:X,A:A,A1113))-(Y1113+X1113))/400)+1)*O1113)))</f>
        <v>553.26765276252479</v>
      </c>
      <c r="AA1113" s="18">
        <f t="shared" si="169"/>
        <v>47.618514460473705</v>
      </c>
      <c r="AB1113">
        <f>VLOOKUP($A1113,Events!$B:$I,4,FALSE)</f>
        <v>0</v>
      </c>
      <c r="AC1113">
        <f>VLOOKUP($A1113,Events!$B:$I,5,FALSE)</f>
        <v>0</v>
      </c>
      <c r="AD1113">
        <f>VLOOKUP($A1113,Events!$B:$I,6,FALSE)</f>
        <v>0</v>
      </c>
      <c r="AE1113">
        <f>VLOOKUP($A1113,Events!$B:$I,7,FALSE)</f>
        <v>0</v>
      </c>
      <c r="AF1113">
        <f>VLOOKUP($A1113,Events!$B:$I,8,FALSE)</f>
        <v>0</v>
      </c>
    </row>
    <row r="1114" spans="1:32" ht="15" customHeight="1" x14ac:dyDescent="0.3">
      <c r="A1114" s="2" t="s">
        <v>25637</v>
      </c>
      <c r="B1114" t="s">
        <v>25450</v>
      </c>
      <c r="C1114" t="s">
        <v>24214</v>
      </c>
      <c r="D1114" t="s">
        <v>1456</v>
      </c>
      <c r="E1114" t="s">
        <v>39</v>
      </c>
      <c r="F1114" t="s">
        <v>71</v>
      </c>
      <c r="G1114" s="2" t="s">
        <v>25639</v>
      </c>
      <c r="H1114" t="s">
        <v>25</v>
      </c>
      <c r="I1114" s="1">
        <v>0</v>
      </c>
      <c r="J1114" s="1">
        <v>1</v>
      </c>
      <c r="K1114" s="1">
        <v>1</v>
      </c>
      <c r="L1114" s="1">
        <v>1</v>
      </c>
      <c r="M1114" s="1">
        <v>1</v>
      </c>
      <c r="O1114" s="1">
        <f t="shared" si="161"/>
        <v>5</v>
      </c>
      <c r="P1114" s="1">
        <f t="shared" si="166"/>
        <v>4</v>
      </c>
      <c r="Q1114" s="1">
        <f t="shared" si="167"/>
        <v>0</v>
      </c>
      <c r="R1114" s="1">
        <f t="shared" si="168"/>
        <v>1</v>
      </c>
      <c r="S1114" s="1">
        <f t="shared" si="162"/>
        <v>0</v>
      </c>
      <c r="T1114" s="1">
        <f t="shared" si="163"/>
        <v>0</v>
      </c>
      <c r="U1114" s="1">
        <f t="shared" si="164"/>
        <v>0</v>
      </c>
      <c r="V1114" s="1">
        <f t="shared" si="165"/>
        <v>4</v>
      </c>
      <c r="W1114" s="19">
        <f>VLOOKUP(E1114,'Win Rate'!B:I,8,FALSE)</f>
        <v>0.42931034482758623</v>
      </c>
      <c r="X1114" s="20">
        <f>VLOOKUP(E1114,'Win Rate'!B:J,9,FALSE)</f>
        <v>-49.451458671992945</v>
      </c>
      <c r="Y1114" s="18" cm="1">
        <f t="array" ref="Y1114">IFERROR(INDEX($Z$2:$Z1113,SUMPRODUCT(MAX(ROW($D$2:$D1113)*($D1114=$D$2:$D1113))-1)),_xlfn.IFNA(IF(VLOOKUP(D1114,'4.2 Elo (Values)'!A:C,3,FALSE)&gt;0,VLOOKUP(Results!D1114,'4.2 Elo (Values)'!A:C,3,FALSE),400),400))</f>
        <v>525.28621288881425</v>
      </c>
      <c r="Z1114" s="18">
        <f>Y1114+(IFERROR(VLOOKUP(D1114,'4.2 Elo (Values)'!A:J,10,FALSE),40)*(V1114-(1/(10^(((AVERAGEIFS(Y:Y,A:A,A1114)+AVERAGEIFS(X:X,A:A,A1114))-(Y1114+X1114))/400)+1)*O1114)))</f>
        <v>549.05336551323853</v>
      </c>
      <c r="AA1114" s="18">
        <f t="shared" si="169"/>
        <v>23.767152624424284</v>
      </c>
      <c r="AB1114">
        <f>VLOOKUP($A1114,Events!$B:$I,4,FALSE)</f>
        <v>0</v>
      </c>
      <c r="AC1114">
        <f>VLOOKUP($A1114,Events!$B:$I,5,FALSE)</f>
        <v>0</v>
      </c>
      <c r="AD1114">
        <f>VLOOKUP($A1114,Events!$B:$I,6,FALSE)</f>
        <v>0</v>
      </c>
      <c r="AE1114">
        <f>VLOOKUP($A1114,Events!$B:$I,7,FALSE)</f>
        <v>0</v>
      </c>
      <c r="AF1114">
        <f>VLOOKUP($A1114,Events!$B:$I,8,FALSE)</f>
        <v>0</v>
      </c>
    </row>
    <row r="1115" spans="1:32" ht="15" customHeight="1" x14ac:dyDescent="0.3">
      <c r="A1115" s="2" t="s">
        <v>25637</v>
      </c>
      <c r="B1115" t="s">
        <v>25450</v>
      </c>
      <c r="C1115" t="s">
        <v>24214</v>
      </c>
      <c r="D1115" t="s">
        <v>1938</v>
      </c>
      <c r="E1115" t="s">
        <v>56</v>
      </c>
      <c r="F1115" t="s">
        <v>303</v>
      </c>
      <c r="G1115" s="2" t="s">
        <v>25640</v>
      </c>
      <c r="H1115" t="s">
        <v>25</v>
      </c>
      <c r="I1115" s="1">
        <v>1</v>
      </c>
      <c r="J1115" s="1">
        <v>1</v>
      </c>
      <c r="K1115" s="1">
        <v>0.5</v>
      </c>
      <c r="L1115" s="1">
        <v>0</v>
      </c>
      <c r="M1115" s="1">
        <v>1</v>
      </c>
      <c r="O1115" s="1">
        <f t="shared" si="161"/>
        <v>5</v>
      </c>
      <c r="P1115" s="1">
        <f t="shared" si="166"/>
        <v>3</v>
      </c>
      <c r="Q1115" s="1">
        <f t="shared" si="167"/>
        <v>1</v>
      </c>
      <c r="R1115" s="1">
        <f t="shared" si="168"/>
        <v>1</v>
      </c>
      <c r="S1115" s="1">
        <f t="shared" si="162"/>
        <v>0</v>
      </c>
      <c r="T1115" s="1">
        <f t="shared" si="163"/>
        <v>0</v>
      </c>
      <c r="U1115" s="1">
        <f t="shared" si="164"/>
        <v>0</v>
      </c>
      <c r="V1115" s="1">
        <f t="shared" si="165"/>
        <v>3.5</v>
      </c>
      <c r="W1115" s="19">
        <f>VLOOKUP(E1115,'Win Rate'!B:I,8,FALSE)</f>
        <v>0.56206896551724139</v>
      </c>
      <c r="X1115" s="20">
        <f>VLOOKUP(E1115,'Win Rate'!B:J,9,FALSE)</f>
        <v>43.353553379200399</v>
      </c>
      <c r="Y1115" s="18" cm="1">
        <f t="array" ref="Y1115">IFERROR(INDEX($Z$2:$Z1114,SUMPRODUCT(MAX(ROW($D$2:$D1114)*($D1115=$D$2:$D1114))-1)),_xlfn.IFNA(IF(VLOOKUP(D1115,'4.2 Elo (Values)'!A:C,3,FALSE)&gt;0,VLOOKUP(Results!D1115,'4.2 Elo (Values)'!A:C,3,FALSE),400),400))</f>
        <v>484.01809658410474</v>
      </c>
      <c r="Z1115" s="18">
        <f>Y1115+(IFERROR(VLOOKUP(D1115,'4.2 Elo (Values)'!A:J,10,FALSE),40)*(V1115-(1/(10^(((AVERAGEIFS(Y:Y,A:A,A1115)+AVERAGEIFS(X:X,A:A,A1115))-(Y1115+X1115))/400)+1)*O1115)))</f>
        <v>490.66748817929869</v>
      </c>
      <c r="AA1115" s="18">
        <f t="shared" si="169"/>
        <v>6.6493915951939471</v>
      </c>
      <c r="AB1115">
        <f>VLOOKUP($A1115,Events!$B:$I,4,FALSE)</f>
        <v>0</v>
      </c>
      <c r="AC1115">
        <f>VLOOKUP($A1115,Events!$B:$I,5,FALSE)</f>
        <v>0</v>
      </c>
      <c r="AD1115">
        <f>VLOOKUP($A1115,Events!$B:$I,6,FALSE)</f>
        <v>0</v>
      </c>
      <c r="AE1115">
        <f>VLOOKUP($A1115,Events!$B:$I,7,FALSE)</f>
        <v>0</v>
      </c>
      <c r="AF1115">
        <f>VLOOKUP($A1115,Events!$B:$I,8,FALSE)</f>
        <v>0</v>
      </c>
    </row>
    <row r="1116" spans="1:32" ht="15" customHeight="1" x14ac:dyDescent="0.3">
      <c r="A1116" s="2" t="s">
        <v>25637</v>
      </c>
      <c r="B1116" t="s">
        <v>25450</v>
      </c>
      <c r="C1116" t="s">
        <v>24214</v>
      </c>
      <c r="D1116" t="s">
        <v>723</v>
      </c>
      <c r="E1116" t="s">
        <v>49</v>
      </c>
      <c r="F1116" t="s">
        <v>62</v>
      </c>
      <c r="G1116" s="2" t="s">
        <v>25641</v>
      </c>
      <c r="H1116" t="s">
        <v>25</v>
      </c>
      <c r="I1116" s="1">
        <v>1</v>
      </c>
      <c r="J1116" s="1">
        <v>0</v>
      </c>
      <c r="K1116" s="1">
        <v>1</v>
      </c>
      <c r="L1116" s="1">
        <v>1</v>
      </c>
      <c r="M1116" s="1">
        <v>0</v>
      </c>
      <c r="O1116" s="1">
        <f t="shared" si="161"/>
        <v>5</v>
      </c>
      <c r="P1116" s="1">
        <f t="shared" si="166"/>
        <v>3</v>
      </c>
      <c r="Q1116" s="1">
        <f t="shared" si="167"/>
        <v>0</v>
      </c>
      <c r="R1116" s="1">
        <f t="shared" si="168"/>
        <v>2</v>
      </c>
      <c r="S1116" s="1">
        <f t="shared" si="162"/>
        <v>0</v>
      </c>
      <c r="T1116" s="1">
        <f t="shared" si="163"/>
        <v>0</v>
      </c>
      <c r="U1116" s="1">
        <f t="shared" si="164"/>
        <v>0</v>
      </c>
      <c r="V1116" s="1">
        <f t="shared" si="165"/>
        <v>3</v>
      </c>
      <c r="W1116" s="19">
        <f>VLOOKUP(E1116,'Win Rate'!B:I,8,FALSE)</f>
        <v>0.45549738219895286</v>
      </c>
      <c r="X1116" s="20">
        <f>VLOOKUP(E1116,'Win Rate'!B:J,9,FALSE)</f>
        <v>-31.005634672064751</v>
      </c>
      <c r="Y1116" s="18" cm="1">
        <f t="array" ref="Y1116">IFERROR(INDEX($Z$2:$Z1115,SUMPRODUCT(MAX(ROW($D$2:$D1115)*($D1116=$D$2:$D1115))-1)),_xlfn.IFNA(IF(VLOOKUP(D1116,'4.2 Elo (Values)'!A:C,3,FALSE)&gt;0,VLOOKUP(Results!D1116,'4.2 Elo (Values)'!A:C,3,FALSE),400),400))</f>
        <v>590.74845079581894</v>
      </c>
      <c r="Z1116" s="18">
        <f>Y1116+(IFERROR(VLOOKUP(D1116,'4.2 Elo (Values)'!A:J,10,FALSE),40)*(V1116-(1/(10^(((AVERAGEIFS(Y:Y,A:A,A1116)+AVERAGEIFS(X:X,A:A,A1116))-(Y1116+X1116))/400)+1)*O1116)))</f>
        <v>583.18829230246865</v>
      </c>
      <c r="AA1116" s="18">
        <f t="shared" si="169"/>
        <v>-7.5601584933502863</v>
      </c>
      <c r="AB1116">
        <f>VLOOKUP($A1116,Events!$B:$I,4,FALSE)</f>
        <v>0</v>
      </c>
      <c r="AC1116">
        <f>VLOOKUP($A1116,Events!$B:$I,5,FALSE)</f>
        <v>0</v>
      </c>
      <c r="AD1116">
        <f>VLOOKUP($A1116,Events!$B:$I,6,FALSE)</f>
        <v>0</v>
      </c>
      <c r="AE1116">
        <f>VLOOKUP($A1116,Events!$B:$I,7,FALSE)</f>
        <v>0</v>
      </c>
      <c r="AF1116">
        <f>VLOOKUP($A1116,Events!$B:$I,8,FALSE)</f>
        <v>0</v>
      </c>
    </row>
    <row r="1117" spans="1:32" ht="15" customHeight="1" x14ac:dyDescent="0.3">
      <c r="A1117" s="2" t="s">
        <v>25637</v>
      </c>
      <c r="B1117" t="s">
        <v>25450</v>
      </c>
      <c r="C1117" t="s">
        <v>24214</v>
      </c>
      <c r="D1117" t="s">
        <v>22346</v>
      </c>
      <c r="E1117" t="s">
        <v>20</v>
      </c>
      <c r="F1117" t="s">
        <v>108</v>
      </c>
      <c r="G1117" s="2" t="s">
        <v>25642</v>
      </c>
      <c r="H1117" t="s">
        <v>25</v>
      </c>
      <c r="I1117" s="1">
        <v>0</v>
      </c>
      <c r="J1117" s="1">
        <v>1</v>
      </c>
      <c r="K1117" s="1">
        <v>0</v>
      </c>
      <c r="L1117" s="1">
        <v>1</v>
      </c>
      <c r="M1117" s="1">
        <v>0</v>
      </c>
      <c r="O1117" s="1">
        <f t="shared" si="161"/>
        <v>5</v>
      </c>
      <c r="P1117" s="1">
        <f t="shared" si="166"/>
        <v>2</v>
      </c>
      <c r="Q1117" s="1">
        <f t="shared" si="167"/>
        <v>0</v>
      </c>
      <c r="R1117" s="1">
        <f t="shared" si="168"/>
        <v>3</v>
      </c>
      <c r="S1117" s="1">
        <f t="shared" si="162"/>
        <v>0</v>
      </c>
      <c r="T1117" s="1">
        <f t="shared" si="163"/>
        <v>0</v>
      </c>
      <c r="U1117" s="1">
        <f t="shared" si="164"/>
        <v>0</v>
      </c>
      <c r="V1117" s="1">
        <f t="shared" si="165"/>
        <v>2</v>
      </c>
      <c r="W1117" s="19">
        <f>VLOOKUP(E1117,'Win Rate'!B:I,8,FALSE)</f>
        <v>0.41608391608391609</v>
      </c>
      <c r="X1117" s="20">
        <f>VLOOKUP(E1117,'Win Rate'!B:J,9,FALSE)</f>
        <v>-58.867803902021024</v>
      </c>
      <c r="Y1117" s="18" cm="1">
        <f t="array" ref="Y1117">IFERROR(INDEX($Z$2:$Z1116,SUMPRODUCT(MAX(ROW($D$2:$D1116)*($D1117=$D$2:$D1116))-1)),_xlfn.IFNA(IF(VLOOKUP(D1117,'4.2 Elo (Values)'!A:C,3,FALSE)&gt;0,VLOOKUP(Results!D1117,'4.2 Elo (Values)'!A:C,3,FALSE),400),400))</f>
        <v>327.12685803820602</v>
      </c>
      <c r="Z1117" s="18">
        <f>Y1117+(IFERROR(VLOOKUP(D1117,'4.2 Elo (Values)'!A:J,10,FALSE),40)*(V1117-(1/(10^(((AVERAGEIFS(Y:Y,A:A,A1117)+AVERAGEIFS(X:X,A:A,A1117))-(Y1117+X1117))/400)+1)*O1117)))</f>
        <v>339.12328372758441</v>
      </c>
      <c r="AA1117" s="18">
        <f t="shared" si="169"/>
        <v>11.996425689378384</v>
      </c>
      <c r="AB1117">
        <f>VLOOKUP($A1117,Events!$B:$I,4,FALSE)</f>
        <v>0</v>
      </c>
      <c r="AC1117">
        <f>VLOOKUP($A1117,Events!$B:$I,5,FALSE)</f>
        <v>0</v>
      </c>
      <c r="AD1117">
        <f>VLOOKUP($A1117,Events!$B:$I,6,FALSE)</f>
        <v>0</v>
      </c>
      <c r="AE1117">
        <f>VLOOKUP($A1117,Events!$B:$I,7,FALSE)</f>
        <v>0</v>
      </c>
      <c r="AF1117">
        <f>VLOOKUP($A1117,Events!$B:$I,8,FALSE)</f>
        <v>0</v>
      </c>
    </row>
    <row r="1118" spans="1:32" ht="15" customHeight="1" x14ac:dyDescent="0.3">
      <c r="A1118" s="2" t="s">
        <v>25637</v>
      </c>
      <c r="B1118" t="s">
        <v>25450</v>
      </c>
      <c r="C1118" t="s">
        <v>24214</v>
      </c>
      <c r="D1118" t="s">
        <v>10344</v>
      </c>
      <c r="E1118" t="s">
        <v>17</v>
      </c>
      <c r="F1118" t="s">
        <v>18</v>
      </c>
      <c r="G1118" s="2" t="s">
        <v>25643</v>
      </c>
      <c r="H1118" t="s">
        <v>25</v>
      </c>
      <c r="I1118" s="1">
        <v>1</v>
      </c>
      <c r="J1118" s="1">
        <v>0</v>
      </c>
      <c r="K1118" s="1">
        <v>0</v>
      </c>
      <c r="L1118" s="1">
        <v>0</v>
      </c>
      <c r="M1118" s="1">
        <v>0</v>
      </c>
      <c r="O1118" s="1">
        <f t="shared" si="161"/>
        <v>5</v>
      </c>
      <c r="P1118" s="1">
        <f t="shared" si="166"/>
        <v>1</v>
      </c>
      <c r="Q1118" s="1">
        <f t="shared" si="167"/>
        <v>0</v>
      </c>
      <c r="R1118" s="1">
        <f t="shared" si="168"/>
        <v>4</v>
      </c>
      <c r="S1118" s="1">
        <f t="shared" si="162"/>
        <v>0</v>
      </c>
      <c r="T1118" s="1">
        <f t="shared" si="163"/>
        <v>0</v>
      </c>
      <c r="U1118" s="1">
        <f t="shared" si="164"/>
        <v>0</v>
      </c>
      <c r="V1118" s="1">
        <f t="shared" si="165"/>
        <v>1</v>
      </c>
      <c r="W1118" s="19">
        <f>VLOOKUP(E1118,'Win Rate'!B:I,8,FALSE)</f>
        <v>0.48888888888888887</v>
      </c>
      <c r="X1118" s="20">
        <f>VLOOKUP(E1118,'Win Rate'!B:J,9,FALSE)</f>
        <v>-7.7220620781546527</v>
      </c>
      <c r="Y1118" s="18" cm="1">
        <f t="array" ref="Y1118">IFERROR(INDEX($Z$2:$Z1117,SUMPRODUCT(MAX(ROW($D$2:$D1117)*($D1118=$D$2:$D1117))-1)),_xlfn.IFNA(IF(VLOOKUP(D1118,'4.2 Elo (Values)'!A:C,3,FALSE)&gt;0,VLOOKUP(Results!D1118,'4.2 Elo (Values)'!A:C,3,FALSE),400),400))</f>
        <v>333.78013616908345</v>
      </c>
      <c r="Z1118" s="18">
        <f>Y1118+(IFERROR(VLOOKUP(D1118,'4.2 Elo (Values)'!A:J,10,FALSE),40)*(V1118-(1/(10^(((AVERAGEIFS(Y:Y,A:A,A1118)+AVERAGEIFS(X:X,A:A,A1118))-(Y1118+X1118))/400)+1)*O1118)))</f>
        <v>303.43974406736243</v>
      </c>
      <c r="AA1118" s="18">
        <f t="shared" si="169"/>
        <v>-30.340392101721022</v>
      </c>
      <c r="AB1118">
        <f>VLOOKUP($A1118,Events!$B:$I,4,FALSE)</f>
        <v>0</v>
      </c>
      <c r="AC1118">
        <f>VLOOKUP($A1118,Events!$B:$I,5,FALSE)</f>
        <v>0</v>
      </c>
      <c r="AD1118">
        <f>VLOOKUP($A1118,Events!$B:$I,6,FALSE)</f>
        <v>0</v>
      </c>
      <c r="AE1118">
        <f>VLOOKUP($A1118,Events!$B:$I,7,FALSE)</f>
        <v>0</v>
      </c>
      <c r="AF1118">
        <f>VLOOKUP($A1118,Events!$B:$I,8,FALSE)</f>
        <v>0</v>
      </c>
    </row>
    <row r="1119" spans="1:32" ht="15" customHeight="1" x14ac:dyDescent="0.3">
      <c r="A1119" s="2" t="s">
        <v>25637</v>
      </c>
      <c r="B1119" t="s">
        <v>25450</v>
      </c>
      <c r="C1119" t="s">
        <v>24214</v>
      </c>
      <c r="D1119" t="s">
        <v>25644</v>
      </c>
      <c r="E1119" t="s">
        <v>25651</v>
      </c>
      <c r="F1119" t="s">
        <v>59</v>
      </c>
      <c r="G1119" s="2" t="s">
        <v>25645</v>
      </c>
      <c r="H1119" t="s">
        <v>25</v>
      </c>
      <c r="I1119" s="1">
        <v>0</v>
      </c>
      <c r="J1119" s="1">
        <v>0</v>
      </c>
      <c r="K1119" s="1">
        <v>1</v>
      </c>
      <c r="L1119" s="1">
        <v>0</v>
      </c>
      <c r="M1119" s="1">
        <v>0</v>
      </c>
      <c r="O1119" s="1">
        <f t="shared" si="161"/>
        <v>5</v>
      </c>
      <c r="P1119" s="1">
        <f t="shared" si="166"/>
        <v>1</v>
      </c>
      <c r="Q1119" s="1">
        <f t="shared" si="167"/>
        <v>0</v>
      </c>
      <c r="R1119" s="1">
        <f t="shared" si="168"/>
        <v>4</v>
      </c>
      <c r="S1119" s="1">
        <f t="shared" si="162"/>
        <v>0</v>
      </c>
      <c r="T1119" s="1">
        <f t="shared" si="163"/>
        <v>0</v>
      </c>
      <c r="U1119" s="1">
        <f t="shared" si="164"/>
        <v>0</v>
      </c>
      <c r="V1119" s="1">
        <f t="shared" si="165"/>
        <v>1</v>
      </c>
      <c r="W1119" s="19">
        <f>VLOOKUP(E1119,'Win Rate'!B:I,8,FALSE)</f>
        <v>0.47572815533980584</v>
      </c>
      <c r="X1119" s="20">
        <f>VLOOKUP(E1119,'Win Rate'!B:J,9,FALSE)</f>
        <v>-16.879071917781932</v>
      </c>
      <c r="Y1119" s="18" cm="1">
        <f t="array" ref="Y1119">IFERROR(INDEX($Z$2:$Z1118,SUMPRODUCT(MAX(ROW($D$2:$D1118)*($D1119=$D$2:$D1118))-1)),_xlfn.IFNA(IF(VLOOKUP(D1119,'4.2 Elo (Values)'!A:C,3,FALSE)&gt;0,VLOOKUP(Results!D1119,'4.2 Elo (Values)'!A:C,3,FALSE),400),400))</f>
        <v>400</v>
      </c>
      <c r="Z1119" s="18">
        <f>Y1119+(IFERROR(VLOOKUP(D1119,'4.2 Elo (Values)'!A:J,10,FALSE),40)*(V1119-(1/(10^(((AVERAGEIFS(Y:Y,A:A,A1119)+AVERAGEIFS(X:X,A:A,A1119))-(Y1119+X1119))/400)+1)*O1119)))</f>
        <v>354.06053787555084</v>
      </c>
      <c r="AA1119" s="18">
        <f t="shared" si="169"/>
        <v>-45.939462124449165</v>
      </c>
      <c r="AB1119">
        <f>VLOOKUP($A1119,Events!$B:$I,4,FALSE)</f>
        <v>0</v>
      </c>
      <c r="AC1119">
        <f>VLOOKUP($A1119,Events!$B:$I,5,FALSE)</f>
        <v>0</v>
      </c>
      <c r="AD1119">
        <f>VLOOKUP($A1119,Events!$B:$I,6,FALSE)</f>
        <v>0</v>
      </c>
      <c r="AE1119">
        <f>VLOOKUP($A1119,Events!$B:$I,7,FALSE)</f>
        <v>0</v>
      </c>
      <c r="AF1119">
        <f>VLOOKUP($A1119,Events!$B:$I,8,FALSE)</f>
        <v>0</v>
      </c>
    </row>
    <row r="1120" spans="1:32" ht="15" customHeight="1" x14ac:dyDescent="0.3">
      <c r="A1120" s="2" t="s">
        <v>25637</v>
      </c>
      <c r="B1120" t="s">
        <v>25450</v>
      </c>
      <c r="C1120" t="s">
        <v>24214</v>
      </c>
      <c r="D1120" t="s">
        <v>25646</v>
      </c>
      <c r="E1120" t="s">
        <v>49</v>
      </c>
      <c r="F1120" t="s">
        <v>62</v>
      </c>
      <c r="G1120" s="2" t="s">
        <v>25647</v>
      </c>
      <c r="H1120" t="s">
        <v>25</v>
      </c>
      <c r="I1120" s="1">
        <v>0</v>
      </c>
      <c r="J1120" s="1">
        <v>0</v>
      </c>
      <c r="K1120" s="1">
        <v>0</v>
      </c>
      <c r="L1120" s="1">
        <v>0</v>
      </c>
      <c r="M1120" s="1">
        <v>1</v>
      </c>
      <c r="O1120" s="1">
        <f t="shared" si="161"/>
        <v>5</v>
      </c>
      <c r="P1120" s="1">
        <f t="shared" si="166"/>
        <v>1</v>
      </c>
      <c r="Q1120" s="1">
        <f t="shared" si="167"/>
        <v>0</v>
      </c>
      <c r="R1120" s="1">
        <f t="shared" si="168"/>
        <v>4</v>
      </c>
      <c r="S1120" s="1">
        <f t="shared" si="162"/>
        <v>0</v>
      </c>
      <c r="T1120" s="1">
        <f t="shared" si="163"/>
        <v>0</v>
      </c>
      <c r="U1120" s="1">
        <f t="shared" si="164"/>
        <v>0</v>
      </c>
      <c r="V1120" s="1">
        <f t="shared" si="165"/>
        <v>1</v>
      </c>
      <c r="W1120" s="19">
        <f>VLOOKUP(E1120,'Win Rate'!B:I,8,FALSE)</f>
        <v>0.45549738219895286</v>
      </c>
      <c r="X1120" s="20">
        <f>VLOOKUP(E1120,'Win Rate'!B:J,9,FALSE)</f>
        <v>-31.005634672064751</v>
      </c>
      <c r="Y1120" s="18" cm="1">
        <f t="array" ref="Y1120">IFERROR(INDEX($Z$2:$Z1119,SUMPRODUCT(MAX(ROW($D$2:$D1119)*($D1120=$D$2:$D1119))-1)),_xlfn.IFNA(IF(VLOOKUP(D1120,'4.2 Elo (Values)'!A:C,3,FALSE)&gt;0,VLOOKUP(Results!D1120,'4.2 Elo (Values)'!A:C,3,FALSE),400),400))</f>
        <v>400</v>
      </c>
      <c r="Z1120" s="18">
        <f>Y1120+(IFERROR(VLOOKUP(D1120,'4.2 Elo (Values)'!A:J,10,FALSE),40)*(V1120-(1/(10^(((AVERAGEIFS(Y:Y,A:A,A1120)+AVERAGEIFS(X:X,A:A,A1120))-(Y1120+X1120))/400)+1)*O1120)))</f>
        <v>358.02128039095805</v>
      </c>
      <c r="AA1120" s="18">
        <f t="shared" si="169"/>
        <v>-41.978719609041946</v>
      </c>
      <c r="AB1120">
        <f>VLOOKUP($A1120,Events!$B:$I,4,FALSE)</f>
        <v>0</v>
      </c>
      <c r="AC1120">
        <f>VLOOKUP($A1120,Events!$B:$I,5,FALSE)</f>
        <v>0</v>
      </c>
      <c r="AD1120">
        <f>VLOOKUP($A1120,Events!$B:$I,6,FALSE)</f>
        <v>0</v>
      </c>
      <c r="AE1120">
        <f>VLOOKUP($A1120,Events!$B:$I,7,FALSE)</f>
        <v>0</v>
      </c>
      <c r="AF1120">
        <f>VLOOKUP($A1120,Events!$B:$I,8,FALSE)</f>
        <v>0</v>
      </c>
    </row>
    <row r="1121" spans="7:32" ht="15" customHeight="1" x14ac:dyDescent="0.3">
      <c r="G1121" s="2"/>
      <c r="O1121" s="1">
        <f t="shared" si="161"/>
        <v>0</v>
      </c>
      <c r="P1121" s="1">
        <f t="shared" si="166"/>
        <v>0</v>
      </c>
      <c r="Q1121" s="1">
        <f t="shared" si="167"/>
        <v>0</v>
      </c>
      <c r="R1121" s="1">
        <f t="shared" si="168"/>
        <v>0</v>
      </c>
      <c r="S1121" s="1">
        <f t="shared" si="162"/>
        <v>0</v>
      </c>
      <c r="T1121" s="1">
        <f t="shared" si="163"/>
        <v>0</v>
      </c>
      <c r="U1121" s="1">
        <f t="shared" si="164"/>
        <v>0</v>
      </c>
      <c r="V1121" s="1">
        <f t="shared" si="165"/>
        <v>0</v>
      </c>
      <c r="W1121" s="19" t="e">
        <f>VLOOKUP(E1121,'Win Rate'!B:I,8,FALSE)</f>
        <v>#N/A</v>
      </c>
      <c r="X1121" s="20" t="e">
        <f>VLOOKUP(E1121,'Win Rate'!B:J,9,FALSE)</f>
        <v>#N/A</v>
      </c>
      <c r="Y1121" s="18" cm="1">
        <f t="array" ref="Y1121">IFERROR(INDEX($Z$2:$Z1120,SUMPRODUCT(MAX(ROW($D$2:$D1120)*($D1121=$D$2:$D1120))-1)),_xlfn.IFNA(IF(VLOOKUP(D1121,'4.2 Elo (Values)'!A:C,3,FALSE)&gt;0,VLOOKUP(Results!D1121,'4.2 Elo (Values)'!A:C,3,FALSE),400),400))</f>
        <v>400</v>
      </c>
      <c r="Z1121" s="18" t="e">
        <f>Y1121+(IFERROR(VLOOKUP(D1121,'4.2 Elo (Values)'!A:J,10,FALSE),40)*(V1121-(1/(10^(((AVERAGEIFS(Y:Y,A:A,A1121)+AVERAGEIFS(X:X,A:A,A1121))-(Y1121+X1121))/400)+1)*O1121)))</f>
        <v>#DIV/0!</v>
      </c>
      <c r="AA1121" s="18" t="e">
        <f t="shared" si="169"/>
        <v>#DIV/0!</v>
      </c>
      <c r="AB1121" t="e">
        <f>VLOOKUP($A1121,Events!$B:$I,4,FALSE)</f>
        <v>#N/A</v>
      </c>
      <c r="AC1121" t="e">
        <f>VLOOKUP($A1121,Events!$B:$I,5,FALSE)</f>
        <v>#N/A</v>
      </c>
      <c r="AD1121" t="e">
        <f>VLOOKUP($A1121,Events!$B:$I,6,FALSE)</f>
        <v>#N/A</v>
      </c>
      <c r="AE1121" t="e">
        <f>VLOOKUP($A1121,Events!$B:$I,7,FALSE)</f>
        <v>#N/A</v>
      </c>
      <c r="AF1121" t="e">
        <f>VLOOKUP($A1121,Events!$B:$I,8,FALSE)</f>
        <v>#N/A</v>
      </c>
    </row>
    <row r="1122" spans="7:32" ht="15" customHeight="1" x14ac:dyDescent="0.3">
      <c r="G1122" s="2"/>
      <c r="O1122" s="1">
        <f t="shared" si="161"/>
        <v>0</v>
      </c>
      <c r="P1122" s="1">
        <f t="shared" si="166"/>
        <v>0</v>
      </c>
      <c r="Q1122" s="1">
        <f t="shared" si="167"/>
        <v>0</v>
      </c>
      <c r="R1122" s="1">
        <f t="shared" si="168"/>
        <v>0</v>
      </c>
      <c r="S1122" s="1">
        <f t="shared" si="162"/>
        <v>0</v>
      </c>
      <c r="T1122" s="1">
        <f t="shared" si="163"/>
        <v>0</v>
      </c>
      <c r="U1122" s="1">
        <f t="shared" si="164"/>
        <v>0</v>
      </c>
      <c r="V1122" s="1">
        <f t="shared" si="165"/>
        <v>0</v>
      </c>
      <c r="W1122" s="19" t="e">
        <f>VLOOKUP(E1122,'Win Rate'!B:I,8,FALSE)</f>
        <v>#N/A</v>
      </c>
      <c r="X1122" s="20" t="e">
        <f>VLOOKUP(E1122,'Win Rate'!B:J,9,FALSE)</f>
        <v>#N/A</v>
      </c>
      <c r="Y1122" s="18" cm="1">
        <f t="array" ref="Y1122">IFERROR(INDEX($Z$2:$Z1121,SUMPRODUCT(MAX(ROW($D$2:$D1121)*($D1122=$D$2:$D1121))-1)),_xlfn.IFNA(IF(VLOOKUP(D1122,'4.2 Elo (Values)'!A:C,3,FALSE)&gt;0,VLOOKUP(Results!D1122,'4.2 Elo (Values)'!A:C,3,FALSE),400),400))</f>
        <v>400</v>
      </c>
      <c r="Z1122" s="18" t="e">
        <f>Y1122+(IFERROR(VLOOKUP(D1122,'4.2 Elo (Values)'!A:J,10,FALSE),40)*(V1122-(1/(10^(((AVERAGEIFS(Y:Y,A:A,A1122)+AVERAGEIFS(X:X,A:A,A1122))-(Y1122+X1122))/400)+1)*O1122)))</f>
        <v>#DIV/0!</v>
      </c>
      <c r="AA1122" s="18" t="e">
        <f t="shared" si="169"/>
        <v>#DIV/0!</v>
      </c>
      <c r="AB1122" t="e">
        <f>VLOOKUP($A1122,Events!$B:$I,4,FALSE)</f>
        <v>#N/A</v>
      </c>
      <c r="AC1122" t="e">
        <f>VLOOKUP($A1122,Events!$B:$I,5,FALSE)</f>
        <v>#N/A</v>
      </c>
      <c r="AD1122" t="e">
        <f>VLOOKUP($A1122,Events!$B:$I,6,FALSE)</f>
        <v>#N/A</v>
      </c>
      <c r="AE1122" t="e">
        <f>VLOOKUP($A1122,Events!$B:$I,7,FALSE)</f>
        <v>#N/A</v>
      </c>
      <c r="AF1122" t="e">
        <f>VLOOKUP($A1122,Events!$B:$I,8,FALSE)</f>
        <v>#N/A</v>
      </c>
    </row>
    <row r="1123" spans="7:32" ht="15" customHeight="1" x14ac:dyDescent="0.3">
      <c r="G1123" s="2"/>
      <c r="O1123" s="1">
        <f t="shared" si="161"/>
        <v>0</v>
      </c>
      <c r="P1123" s="1">
        <f t="shared" si="166"/>
        <v>0</v>
      </c>
      <c r="Q1123" s="1">
        <f t="shared" si="167"/>
        <v>0</v>
      </c>
      <c r="R1123" s="1">
        <f t="shared" si="168"/>
        <v>0</v>
      </c>
      <c r="S1123" s="1">
        <f t="shared" si="162"/>
        <v>0</v>
      </c>
      <c r="T1123" s="1">
        <f t="shared" si="163"/>
        <v>0</v>
      </c>
      <c r="U1123" s="1">
        <f t="shared" si="164"/>
        <v>0</v>
      </c>
      <c r="V1123" s="1">
        <f t="shared" si="165"/>
        <v>0</v>
      </c>
      <c r="W1123" s="19" t="e">
        <f>VLOOKUP(E1123,'Win Rate'!B:I,8,FALSE)</f>
        <v>#N/A</v>
      </c>
      <c r="X1123" s="20" t="e">
        <f>VLOOKUP(E1123,'Win Rate'!B:J,9,FALSE)</f>
        <v>#N/A</v>
      </c>
      <c r="Y1123" s="18" cm="1">
        <f t="array" ref="Y1123">IFERROR(INDEX($Z$2:$Z1122,SUMPRODUCT(MAX(ROW($D$2:$D1122)*($D1123=$D$2:$D1122))-1)),_xlfn.IFNA(IF(VLOOKUP(D1123,'4.2 Elo (Values)'!A:C,3,FALSE)&gt;0,VLOOKUP(Results!D1123,'4.2 Elo (Values)'!A:C,3,FALSE),400),400))</f>
        <v>400</v>
      </c>
      <c r="Z1123" s="18" t="e">
        <f>Y1123+(IFERROR(VLOOKUP(D1123,'4.2 Elo (Values)'!A:J,10,FALSE),40)*(V1123-(1/(10^(((AVERAGEIFS(Y:Y,A:A,A1123)+AVERAGEIFS(X:X,A:A,A1123))-(Y1123+X1123))/400)+1)*O1123)))</f>
        <v>#DIV/0!</v>
      </c>
      <c r="AA1123" s="18" t="e">
        <f t="shared" si="169"/>
        <v>#DIV/0!</v>
      </c>
      <c r="AB1123" t="e">
        <f>VLOOKUP($A1123,Events!$B:$I,4,FALSE)</f>
        <v>#N/A</v>
      </c>
      <c r="AC1123" t="e">
        <f>VLOOKUP($A1123,Events!$B:$I,5,FALSE)</f>
        <v>#N/A</v>
      </c>
      <c r="AD1123" t="e">
        <f>VLOOKUP($A1123,Events!$B:$I,6,FALSE)</f>
        <v>#N/A</v>
      </c>
      <c r="AE1123" t="e">
        <f>VLOOKUP($A1123,Events!$B:$I,7,FALSE)</f>
        <v>#N/A</v>
      </c>
      <c r="AF1123" t="e">
        <f>VLOOKUP($A1123,Events!$B:$I,8,FALSE)</f>
        <v>#N/A</v>
      </c>
    </row>
    <row r="1124" spans="7:32" ht="15" customHeight="1" x14ac:dyDescent="0.3">
      <c r="G1124" s="2"/>
      <c r="O1124" s="1">
        <f t="shared" si="161"/>
        <v>0</v>
      </c>
      <c r="P1124" s="1">
        <f t="shared" si="166"/>
        <v>0</v>
      </c>
      <c r="Q1124" s="1">
        <f t="shared" si="167"/>
        <v>0</v>
      </c>
      <c r="R1124" s="1">
        <f t="shared" si="168"/>
        <v>0</v>
      </c>
      <c r="S1124" s="1">
        <f t="shared" si="162"/>
        <v>0</v>
      </c>
      <c r="T1124" s="1">
        <f t="shared" si="163"/>
        <v>0</v>
      </c>
      <c r="U1124" s="1">
        <f t="shared" si="164"/>
        <v>0</v>
      </c>
      <c r="V1124" s="1">
        <f t="shared" si="165"/>
        <v>0</v>
      </c>
      <c r="W1124" s="19" t="e">
        <f>VLOOKUP(E1124,'Win Rate'!B:I,8,FALSE)</f>
        <v>#N/A</v>
      </c>
      <c r="X1124" s="20" t="e">
        <f>VLOOKUP(E1124,'Win Rate'!B:J,9,FALSE)</f>
        <v>#N/A</v>
      </c>
      <c r="Y1124" s="18" cm="1">
        <f t="array" ref="Y1124">IFERROR(INDEX($Z$2:$Z1123,SUMPRODUCT(MAX(ROW($D$2:$D1123)*($D1124=$D$2:$D1123))-1)),_xlfn.IFNA(IF(VLOOKUP(D1124,'4.2 Elo (Values)'!A:C,3,FALSE)&gt;0,VLOOKUP(Results!D1124,'4.2 Elo (Values)'!A:C,3,FALSE),400),400))</f>
        <v>400</v>
      </c>
      <c r="Z1124" s="18" t="e">
        <f>Y1124+(IFERROR(VLOOKUP(D1124,'4.2 Elo (Values)'!A:J,10,FALSE),40)*(V1124-(1/(10^(((AVERAGEIFS(Y:Y,A:A,A1124)+AVERAGEIFS(X:X,A:A,A1124))-(Y1124+X1124))/400)+1)*O1124)))</f>
        <v>#DIV/0!</v>
      </c>
      <c r="AA1124" s="18" t="e">
        <f t="shared" si="169"/>
        <v>#DIV/0!</v>
      </c>
      <c r="AB1124" t="e">
        <f>VLOOKUP($A1124,Events!$B:$I,4,FALSE)</f>
        <v>#N/A</v>
      </c>
      <c r="AC1124" t="e">
        <f>VLOOKUP($A1124,Events!$B:$I,5,FALSE)</f>
        <v>#N/A</v>
      </c>
      <c r="AD1124" t="e">
        <f>VLOOKUP($A1124,Events!$B:$I,6,FALSE)</f>
        <v>#N/A</v>
      </c>
      <c r="AE1124" t="e">
        <f>VLOOKUP($A1124,Events!$B:$I,7,FALSE)</f>
        <v>#N/A</v>
      </c>
      <c r="AF1124" t="e">
        <f>VLOOKUP($A1124,Events!$B:$I,8,FALSE)</f>
        <v>#N/A</v>
      </c>
    </row>
    <row r="1125" spans="7:32" ht="15" customHeight="1" x14ac:dyDescent="0.3">
      <c r="G1125" s="2"/>
      <c r="O1125" s="1">
        <f t="shared" si="161"/>
        <v>0</v>
      </c>
      <c r="P1125" s="1">
        <f t="shared" si="166"/>
        <v>0</v>
      </c>
      <c r="Q1125" s="1">
        <f t="shared" si="167"/>
        <v>0</v>
      </c>
      <c r="R1125" s="1">
        <f t="shared" si="168"/>
        <v>0</v>
      </c>
      <c r="S1125" s="1">
        <f t="shared" si="162"/>
        <v>0</v>
      </c>
      <c r="T1125" s="1">
        <f t="shared" si="163"/>
        <v>0</v>
      </c>
      <c r="U1125" s="1">
        <f t="shared" si="164"/>
        <v>0</v>
      </c>
      <c r="V1125" s="1">
        <f t="shared" si="165"/>
        <v>0</v>
      </c>
      <c r="W1125" s="19" t="e">
        <f>VLOOKUP(E1125,'Win Rate'!B:I,8,FALSE)</f>
        <v>#N/A</v>
      </c>
      <c r="X1125" s="20" t="e">
        <f>VLOOKUP(E1125,'Win Rate'!B:J,9,FALSE)</f>
        <v>#N/A</v>
      </c>
      <c r="Y1125" s="18" cm="1">
        <f t="array" ref="Y1125">IFERROR(INDEX($Z$2:$Z1124,SUMPRODUCT(MAX(ROW($D$2:$D1124)*($D1125=$D$2:$D1124))-1)),_xlfn.IFNA(IF(VLOOKUP(D1125,'4.2 Elo (Values)'!A:C,3,FALSE)&gt;0,VLOOKUP(Results!D1125,'4.2 Elo (Values)'!A:C,3,FALSE),400),400))</f>
        <v>400</v>
      </c>
      <c r="Z1125" s="18" t="e">
        <f>Y1125+(IFERROR(VLOOKUP(D1125,'4.2 Elo (Values)'!A:J,10,FALSE),40)*(V1125-(1/(10^(((AVERAGEIFS(Y:Y,A:A,A1125)+AVERAGEIFS(X:X,A:A,A1125))-(Y1125+X1125))/400)+1)*O1125)))</f>
        <v>#DIV/0!</v>
      </c>
      <c r="AA1125" s="18" t="e">
        <f t="shared" ref="AA1125:AA1134" si="170">Z1125-Y1125</f>
        <v>#DIV/0!</v>
      </c>
      <c r="AB1125" t="e">
        <f>VLOOKUP($A1125,Events!$B:$I,4,FALSE)</f>
        <v>#N/A</v>
      </c>
      <c r="AC1125" t="e">
        <f>VLOOKUP($A1125,Events!$B:$I,5,FALSE)</f>
        <v>#N/A</v>
      </c>
      <c r="AD1125" t="e">
        <f>VLOOKUP($A1125,Events!$B:$I,6,FALSE)</f>
        <v>#N/A</v>
      </c>
      <c r="AE1125" t="e">
        <f>VLOOKUP($A1125,Events!$B:$I,7,FALSE)</f>
        <v>#N/A</v>
      </c>
      <c r="AF1125" t="e">
        <f>VLOOKUP($A1125,Events!$B:$I,8,FALSE)</f>
        <v>#N/A</v>
      </c>
    </row>
    <row r="1126" spans="7:32" ht="15" customHeight="1" x14ac:dyDescent="0.3">
      <c r="G1126" s="2"/>
      <c r="O1126" s="1">
        <f t="shared" si="161"/>
        <v>0</v>
      </c>
      <c r="P1126" s="1">
        <f t="shared" si="166"/>
        <v>0</v>
      </c>
      <c r="Q1126" s="1">
        <f t="shared" si="167"/>
        <v>0</v>
      </c>
      <c r="R1126" s="1">
        <f t="shared" si="168"/>
        <v>0</v>
      </c>
      <c r="S1126" s="1">
        <f t="shared" si="162"/>
        <v>0</v>
      </c>
      <c r="T1126" s="1">
        <f t="shared" si="163"/>
        <v>0</v>
      </c>
      <c r="U1126" s="1">
        <f t="shared" si="164"/>
        <v>0</v>
      </c>
      <c r="V1126" s="1">
        <f t="shared" si="165"/>
        <v>0</v>
      </c>
      <c r="W1126" s="19" t="e">
        <f>VLOOKUP(E1126,'Win Rate'!B:I,8,FALSE)</f>
        <v>#N/A</v>
      </c>
      <c r="X1126" s="20" t="e">
        <f>VLOOKUP(E1126,'Win Rate'!B:J,9,FALSE)</f>
        <v>#N/A</v>
      </c>
      <c r="Y1126" s="18" cm="1">
        <f t="array" ref="Y1126">IFERROR(INDEX($Z$2:$Z1125,SUMPRODUCT(MAX(ROW($D$2:$D1125)*($D1126=$D$2:$D1125))-1)),_xlfn.IFNA(IF(VLOOKUP(D1126,'4.2 Elo (Values)'!A:C,3,FALSE)&gt;0,VLOOKUP(Results!D1126,'4.2 Elo (Values)'!A:C,3,FALSE),400),400))</f>
        <v>400</v>
      </c>
      <c r="Z1126" s="18" t="e">
        <f>Y1126+(IFERROR(VLOOKUP(D1126,'4.2 Elo (Values)'!A:J,10,FALSE),40)*(V1126-(1/(10^(((AVERAGEIFS(Y:Y,A:A,A1126)+AVERAGEIFS(X:X,A:A,A1126))-(Y1126+X1126))/400)+1)*O1126)))</f>
        <v>#DIV/0!</v>
      </c>
      <c r="AA1126" s="18" t="e">
        <f t="shared" si="170"/>
        <v>#DIV/0!</v>
      </c>
      <c r="AB1126" t="e">
        <f>VLOOKUP($A1126,Events!$B:$I,4,FALSE)</f>
        <v>#N/A</v>
      </c>
      <c r="AC1126" t="e">
        <f>VLOOKUP($A1126,Events!$B:$I,5,FALSE)</f>
        <v>#N/A</v>
      </c>
      <c r="AD1126" t="e">
        <f>VLOOKUP($A1126,Events!$B:$I,6,FALSE)</f>
        <v>#N/A</v>
      </c>
      <c r="AE1126" t="e">
        <f>VLOOKUP($A1126,Events!$B:$I,7,FALSE)</f>
        <v>#N/A</v>
      </c>
      <c r="AF1126" t="e">
        <f>VLOOKUP($A1126,Events!$B:$I,8,FALSE)</f>
        <v>#N/A</v>
      </c>
    </row>
    <row r="1127" spans="7:32" ht="15" customHeight="1" x14ac:dyDescent="0.3">
      <c r="G1127" s="2"/>
      <c r="O1127" s="1">
        <f t="shared" si="161"/>
        <v>0</v>
      </c>
      <c r="P1127" s="1">
        <f t="shared" si="166"/>
        <v>0</v>
      </c>
      <c r="Q1127" s="1">
        <f t="shared" si="167"/>
        <v>0</v>
      </c>
      <c r="R1127" s="1">
        <f t="shared" si="168"/>
        <v>0</v>
      </c>
      <c r="S1127" s="1">
        <f t="shared" si="162"/>
        <v>0</v>
      </c>
      <c r="T1127" s="1">
        <f t="shared" si="163"/>
        <v>0</v>
      </c>
      <c r="U1127" s="1">
        <f t="shared" si="164"/>
        <v>0</v>
      </c>
      <c r="V1127" s="1">
        <f t="shared" si="165"/>
        <v>0</v>
      </c>
      <c r="W1127" s="19" t="e">
        <f>VLOOKUP(E1127,'Win Rate'!B:I,8,FALSE)</f>
        <v>#N/A</v>
      </c>
      <c r="X1127" s="20" t="e">
        <f>VLOOKUP(E1127,'Win Rate'!B:J,9,FALSE)</f>
        <v>#N/A</v>
      </c>
      <c r="Y1127" s="18" cm="1">
        <f t="array" ref="Y1127">IFERROR(INDEX($Z$2:$Z1126,SUMPRODUCT(MAX(ROW($D$2:$D1126)*($D1127=$D$2:$D1126))-1)),_xlfn.IFNA(IF(VLOOKUP(D1127,'4.2 Elo (Values)'!A:C,3,FALSE)&gt;0,VLOOKUP(Results!D1127,'4.2 Elo (Values)'!A:C,3,FALSE),400),400))</f>
        <v>400</v>
      </c>
      <c r="Z1127" s="18" t="e">
        <f>Y1127+(IFERROR(VLOOKUP(D1127,'4.2 Elo (Values)'!A:J,10,FALSE),40)*(V1127-(1/(10^(((AVERAGEIFS(Y:Y,A:A,A1127)+AVERAGEIFS(X:X,A:A,A1127))-(Y1127+X1127))/400)+1)*O1127)))</f>
        <v>#DIV/0!</v>
      </c>
      <c r="AA1127" s="18" t="e">
        <f t="shared" si="170"/>
        <v>#DIV/0!</v>
      </c>
      <c r="AB1127" t="e">
        <f>VLOOKUP($A1127,Events!$B:$I,4,FALSE)</f>
        <v>#N/A</v>
      </c>
      <c r="AC1127" t="e">
        <f>VLOOKUP($A1127,Events!$B:$I,5,FALSE)</f>
        <v>#N/A</v>
      </c>
      <c r="AD1127" t="e">
        <f>VLOOKUP($A1127,Events!$B:$I,6,FALSE)</f>
        <v>#N/A</v>
      </c>
      <c r="AE1127" t="e">
        <f>VLOOKUP($A1127,Events!$B:$I,7,FALSE)</f>
        <v>#N/A</v>
      </c>
      <c r="AF1127" t="e">
        <f>VLOOKUP($A1127,Events!$B:$I,8,FALSE)</f>
        <v>#N/A</v>
      </c>
    </row>
    <row r="1128" spans="7:32" ht="15" customHeight="1" x14ac:dyDescent="0.3">
      <c r="G1128" s="2"/>
      <c r="O1128" s="1">
        <f t="shared" si="161"/>
        <v>0</v>
      </c>
      <c r="P1128" s="1">
        <f t="shared" si="166"/>
        <v>0</v>
      </c>
      <c r="Q1128" s="1">
        <f t="shared" si="167"/>
        <v>0</v>
      </c>
      <c r="R1128" s="1">
        <f t="shared" si="168"/>
        <v>0</v>
      </c>
      <c r="S1128" s="1">
        <f t="shared" si="162"/>
        <v>0</v>
      </c>
      <c r="T1128" s="1">
        <f t="shared" si="163"/>
        <v>0</v>
      </c>
      <c r="U1128" s="1">
        <f t="shared" si="164"/>
        <v>0</v>
      </c>
      <c r="V1128" s="1">
        <f t="shared" si="165"/>
        <v>0</v>
      </c>
      <c r="W1128" s="19" t="e">
        <f>VLOOKUP(E1128,'Win Rate'!B:I,8,FALSE)</f>
        <v>#N/A</v>
      </c>
      <c r="X1128" s="20" t="e">
        <f>VLOOKUP(E1128,'Win Rate'!B:J,9,FALSE)</f>
        <v>#N/A</v>
      </c>
      <c r="Y1128" s="18" cm="1">
        <f t="array" ref="Y1128">IFERROR(INDEX($Z$2:$Z1127,SUMPRODUCT(MAX(ROW($D$2:$D1127)*($D1128=$D$2:$D1127))-1)),_xlfn.IFNA(IF(VLOOKUP(D1128,'4.2 Elo (Values)'!A:C,3,FALSE)&gt;0,VLOOKUP(Results!D1128,'4.2 Elo (Values)'!A:C,3,FALSE),400),400))</f>
        <v>400</v>
      </c>
      <c r="Z1128" s="18" t="e">
        <f>Y1128+(IFERROR(VLOOKUP(D1128,'4.2 Elo (Values)'!A:J,10,FALSE),40)*(V1128-(1/(10^(((AVERAGEIFS(Y:Y,A:A,A1128)+AVERAGEIFS(X:X,A:A,A1128))-(Y1128+X1128))/400)+1)*O1128)))</f>
        <v>#DIV/0!</v>
      </c>
      <c r="AA1128" s="18" t="e">
        <f t="shared" si="170"/>
        <v>#DIV/0!</v>
      </c>
      <c r="AB1128" t="e">
        <f>VLOOKUP($A1128,Events!$B:$I,4,FALSE)</f>
        <v>#N/A</v>
      </c>
      <c r="AC1128" t="e">
        <f>VLOOKUP($A1128,Events!$B:$I,5,FALSE)</f>
        <v>#N/A</v>
      </c>
      <c r="AD1128" t="e">
        <f>VLOOKUP($A1128,Events!$B:$I,6,FALSE)</f>
        <v>#N/A</v>
      </c>
      <c r="AE1128" t="e">
        <f>VLOOKUP($A1128,Events!$B:$I,7,FALSE)</f>
        <v>#N/A</v>
      </c>
      <c r="AF1128" t="e">
        <f>VLOOKUP($A1128,Events!$B:$I,8,FALSE)</f>
        <v>#N/A</v>
      </c>
    </row>
    <row r="1129" spans="7:32" ht="15" customHeight="1" x14ac:dyDescent="0.3">
      <c r="G1129" s="2"/>
      <c r="O1129" s="1">
        <f t="shared" si="161"/>
        <v>0</v>
      </c>
      <c r="P1129" s="1">
        <f t="shared" si="166"/>
        <v>0</v>
      </c>
      <c r="Q1129" s="1">
        <f t="shared" si="167"/>
        <v>0</v>
      </c>
      <c r="R1129" s="1">
        <f t="shared" si="168"/>
        <v>0</v>
      </c>
      <c r="S1129" s="1">
        <f t="shared" si="162"/>
        <v>0</v>
      </c>
      <c r="T1129" s="1">
        <f t="shared" si="163"/>
        <v>0</v>
      </c>
      <c r="U1129" s="1">
        <f t="shared" si="164"/>
        <v>0</v>
      </c>
      <c r="V1129" s="1">
        <f t="shared" si="165"/>
        <v>0</v>
      </c>
      <c r="W1129" s="19" t="e">
        <f>VLOOKUP(E1129,'Win Rate'!B:I,8,FALSE)</f>
        <v>#N/A</v>
      </c>
      <c r="X1129" s="20" t="e">
        <f>VLOOKUP(E1129,'Win Rate'!B:J,9,FALSE)</f>
        <v>#N/A</v>
      </c>
      <c r="Y1129" s="18" cm="1">
        <f t="array" ref="Y1129">IFERROR(INDEX($Z$2:$Z1128,SUMPRODUCT(MAX(ROW($D$2:$D1128)*($D1129=$D$2:$D1128))-1)),_xlfn.IFNA(IF(VLOOKUP(D1129,'4.2 Elo (Values)'!A:C,3,FALSE)&gt;0,VLOOKUP(Results!D1129,'4.2 Elo (Values)'!A:C,3,FALSE),400),400))</f>
        <v>400</v>
      </c>
      <c r="Z1129" s="18" t="e">
        <f>Y1129+(IFERROR(VLOOKUP(D1129,'4.2 Elo (Values)'!A:J,10,FALSE),40)*(V1129-(1/(10^(((AVERAGEIFS(Y:Y,A:A,A1129)+AVERAGEIFS(X:X,A:A,A1129))-(Y1129+X1129))/400)+1)*O1129)))</f>
        <v>#DIV/0!</v>
      </c>
      <c r="AA1129" s="18" t="e">
        <f t="shared" si="170"/>
        <v>#DIV/0!</v>
      </c>
      <c r="AB1129" t="e">
        <f>VLOOKUP($A1129,Events!$B:$I,4,FALSE)</f>
        <v>#N/A</v>
      </c>
      <c r="AC1129" t="e">
        <f>VLOOKUP($A1129,Events!$B:$I,5,FALSE)</f>
        <v>#N/A</v>
      </c>
      <c r="AD1129" t="e">
        <f>VLOOKUP($A1129,Events!$B:$I,6,FALSE)</f>
        <v>#N/A</v>
      </c>
      <c r="AE1129" t="e">
        <f>VLOOKUP($A1129,Events!$B:$I,7,FALSE)</f>
        <v>#N/A</v>
      </c>
      <c r="AF1129" t="e">
        <f>VLOOKUP($A1129,Events!$B:$I,8,FALSE)</f>
        <v>#N/A</v>
      </c>
    </row>
    <row r="1130" spans="7:32" ht="15" customHeight="1" x14ac:dyDescent="0.3">
      <c r="G1130" s="2"/>
      <c r="O1130" s="1">
        <f t="shared" si="161"/>
        <v>0</v>
      </c>
      <c r="P1130" s="1">
        <f t="shared" si="166"/>
        <v>0</v>
      </c>
      <c r="Q1130" s="1">
        <f t="shared" si="167"/>
        <v>0</v>
      </c>
      <c r="R1130" s="1">
        <f t="shared" si="168"/>
        <v>0</v>
      </c>
      <c r="S1130" s="1">
        <f t="shared" si="162"/>
        <v>0</v>
      </c>
      <c r="T1130" s="1">
        <f t="shared" si="163"/>
        <v>0</v>
      </c>
      <c r="U1130" s="1">
        <f t="shared" si="164"/>
        <v>0</v>
      </c>
      <c r="V1130" s="1">
        <f t="shared" si="165"/>
        <v>0</v>
      </c>
      <c r="W1130" s="19" t="e">
        <f>VLOOKUP(E1130,'Win Rate'!B:I,8,FALSE)</f>
        <v>#N/A</v>
      </c>
      <c r="X1130" s="20" t="e">
        <f>VLOOKUP(E1130,'Win Rate'!B:J,9,FALSE)</f>
        <v>#N/A</v>
      </c>
      <c r="Y1130" s="18" cm="1">
        <f t="array" ref="Y1130">IFERROR(INDEX($Z$2:$Z1129,SUMPRODUCT(MAX(ROW($D$2:$D1129)*($D1130=$D$2:$D1129))-1)),_xlfn.IFNA(IF(VLOOKUP(D1130,'4.2 Elo (Values)'!A:C,3,FALSE)&gt;0,VLOOKUP(Results!D1130,'4.2 Elo (Values)'!A:C,3,FALSE),400),400))</f>
        <v>400</v>
      </c>
      <c r="Z1130" s="18" t="e">
        <f>Y1130+(IFERROR(VLOOKUP(D1130,'4.2 Elo (Values)'!A:J,10,FALSE),40)*(V1130-(1/(10^(((AVERAGEIFS(Y:Y,A:A,A1130)+AVERAGEIFS(X:X,A:A,A1130))-(Y1130+X1130))/400)+1)*O1130)))</f>
        <v>#DIV/0!</v>
      </c>
      <c r="AA1130" s="18" t="e">
        <f t="shared" si="170"/>
        <v>#DIV/0!</v>
      </c>
      <c r="AB1130" t="e">
        <f>VLOOKUP($A1130,Events!$B:$I,4,FALSE)</f>
        <v>#N/A</v>
      </c>
      <c r="AC1130" t="e">
        <f>VLOOKUP($A1130,Events!$B:$I,5,FALSE)</f>
        <v>#N/A</v>
      </c>
      <c r="AD1130" t="e">
        <f>VLOOKUP($A1130,Events!$B:$I,6,FALSE)</f>
        <v>#N/A</v>
      </c>
      <c r="AE1130" t="e">
        <f>VLOOKUP($A1130,Events!$B:$I,7,FALSE)</f>
        <v>#N/A</v>
      </c>
      <c r="AF1130" t="e">
        <f>VLOOKUP($A1130,Events!$B:$I,8,FALSE)</f>
        <v>#N/A</v>
      </c>
    </row>
    <row r="1131" spans="7:32" ht="15" customHeight="1" x14ac:dyDescent="0.3">
      <c r="G1131" s="2"/>
      <c r="O1131" s="1">
        <f t="shared" si="161"/>
        <v>0</v>
      </c>
      <c r="P1131" s="1">
        <f t="shared" si="166"/>
        <v>0</v>
      </c>
      <c r="Q1131" s="1">
        <f t="shared" si="167"/>
        <v>0</v>
      </c>
      <c r="R1131" s="1">
        <f t="shared" si="168"/>
        <v>0</v>
      </c>
      <c r="S1131" s="1">
        <f t="shared" si="162"/>
        <v>0</v>
      </c>
      <c r="T1131" s="1">
        <f t="shared" si="163"/>
        <v>0</v>
      </c>
      <c r="U1131" s="1">
        <f t="shared" si="164"/>
        <v>0</v>
      </c>
      <c r="V1131" s="1">
        <f t="shared" si="165"/>
        <v>0</v>
      </c>
      <c r="W1131" s="19" t="e">
        <f>VLOOKUP(E1131,'Win Rate'!B:I,8,FALSE)</f>
        <v>#N/A</v>
      </c>
      <c r="X1131" s="20" t="e">
        <f>VLOOKUP(E1131,'Win Rate'!B:J,9,FALSE)</f>
        <v>#N/A</v>
      </c>
      <c r="Y1131" s="18" cm="1">
        <f t="array" ref="Y1131">IFERROR(INDEX($Z$2:$Z1130,SUMPRODUCT(MAX(ROW($D$2:$D1130)*($D1131=$D$2:$D1130))-1)),_xlfn.IFNA(IF(VLOOKUP(D1131,'4.2 Elo (Values)'!A:C,3,FALSE)&gt;0,VLOOKUP(Results!D1131,'4.2 Elo (Values)'!A:C,3,FALSE),400),400))</f>
        <v>400</v>
      </c>
      <c r="Z1131" s="18" t="e">
        <f>Y1131+(IFERROR(VLOOKUP(D1131,'4.2 Elo (Values)'!A:J,10,FALSE),40)*(V1131-(1/(10^(((AVERAGEIFS(Y:Y,A:A,A1131)+AVERAGEIFS(X:X,A:A,A1131))-(Y1131+X1131))/400)+1)*O1131)))</f>
        <v>#DIV/0!</v>
      </c>
      <c r="AA1131" s="18" t="e">
        <f t="shared" si="170"/>
        <v>#DIV/0!</v>
      </c>
      <c r="AB1131" t="e">
        <f>VLOOKUP($A1131,Events!$B:$I,4,FALSE)</f>
        <v>#N/A</v>
      </c>
      <c r="AC1131" t="e">
        <f>VLOOKUP($A1131,Events!$B:$I,5,FALSE)</f>
        <v>#N/A</v>
      </c>
      <c r="AD1131" t="e">
        <f>VLOOKUP($A1131,Events!$B:$I,6,FALSE)</f>
        <v>#N/A</v>
      </c>
      <c r="AE1131" t="e">
        <f>VLOOKUP($A1131,Events!$B:$I,7,FALSE)</f>
        <v>#N/A</v>
      </c>
      <c r="AF1131" t="e">
        <f>VLOOKUP($A1131,Events!$B:$I,8,FALSE)</f>
        <v>#N/A</v>
      </c>
    </row>
    <row r="1132" spans="7:32" ht="15" customHeight="1" x14ac:dyDescent="0.3">
      <c r="G1132" s="2"/>
      <c r="O1132" s="1">
        <f t="shared" si="161"/>
        <v>0</v>
      </c>
      <c r="P1132" s="1">
        <f t="shared" si="166"/>
        <v>0</v>
      </c>
      <c r="Q1132" s="1">
        <f t="shared" si="167"/>
        <v>0</v>
      </c>
      <c r="R1132" s="1">
        <f t="shared" si="168"/>
        <v>0</v>
      </c>
      <c r="S1132" s="1">
        <f t="shared" si="162"/>
        <v>0</v>
      </c>
      <c r="T1132" s="1">
        <f t="shared" si="163"/>
        <v>0</v>
      </c>
      <c r="U1132" s="1">
        <f t="shared" si="164"/>
        <v>0</v>
      </c>
      <c r="V1132" s="1">
        <f t="shared" si="165"/>
        <v>0</v>
      </c>
      <c r="W1132" s="19" t="e">
        <f>VLOOKUP(E1132,'Win Rate'!B:I,8,FALSE)</f>
        <v>#N/A</v>
      </c>
      <c r="X1132" s="20" t="e">
        <f>VLOOKUP(E1132,'Win Rate'!B:J,9,FALSE)</f>
        <v>#N/A</v>
      </c>
      <c r="Y1132" s="18" cm="1">
        <f t="array" ref="Y1132">IFERROR(INDEX($Z$2:$Z1131,SUMPRODUCT(MAX(ROW($D$2:$D1131)*($D1132=$D$2:$D1131))-1)),_xlfn.IFNA(IF(VLOOKUP(D1132,'4.2 Elo (Values)'!A:C,3,FALSE)&gt;0,VLOOKUP(Results!D1132,'4.2 Elo (Values)'!A:C,3,FALSE),400),400))</f>
        <v>400</v>
      </c>
      <c r="Z1132" s="18" t="e">
        <f>Y1132+(IFERROR(VLOOKUP(D1132,'4.2 Elo (Values)'!A:J,10,FALSE),40)*(V1132-(1/(10^(((AVERAGEIFS(Y:Y,A:A,A1132)+AVERAGEIFS(X:X,A:A,A1132))-(Y1132+X1132))/400)+1)*O1132)))</f>
        <v>#DIV/0!</v>
      </c>
      <c r="AA1132" s="18" t="e">
        <f t="shared" si="170"/>
        <v>#DIV/0!</v>
      </c>
      <c r="AB1132" t="e">
        <f>VLOOKUP($A1132,Events!$B:$I,4,FALSE)</f>
        <v>#N/A</v>
      </c>
      <c r="AC1132" t="e">
        <f>VLOOKUP($A1132,Events!$B:$I,5,FALSE)</f>
        <v>#N/A</v>
      </c>
      <c r="AD1132" t="e">
        <f>VLOOKUP($A1132,Events!$B:$I,6,FALSE)</f>
        <v>#N/A</v>
      </c>
      <c r="AE1132" t="e">
        <f>VLOOKUP($A1132,Events!$B:$I,7,FALSE)</f>
        <v>#N/A</v>
      </c>
      <c r="AF1132" t="e">
        <f>VLOOKUP($A1132,Events!$B:$I,8,FALSE)</f>
        <v>#N/A</v>
      </c>
    </row>
    <row r="1133" spans="7:32" ht="15" customHeight="1" x14ac:dyDescent="0.3">
      <c r="G1133" s="2"/>
      <c r="O1133" s="1">
        <f t="shared" si="161"/>
        <v>0</v>
      </c>
      <c r="P1133" s="1">
        <f t="shared" si="166"/>
        <v>0</v>
      </c>
      <c r="Q1133" s="1">
        <f t="shared" si="167"/>
        <v>0</v>
      </c>
      <c r="R1133" s="1">
        <f t="shared" si="168"/>
        <v>0</v>
      </c>
      <c r="S1133" s="1">
        <f t="shared" si="162"/>
        <v>0</v>
      </c>
      <c r="T1133" s="1">
        <f t="shared" si="163"/>
        <v>0</v>
      </c>
      <c r="U1133" s="1">
        <f t="shared" si="164"/>
        <v>0</v>
      </c>
      <c r="V1133" s="1">
        <f t="shared" si="165"/>
        <v>0</v>
      </c>
      <c r="W1133" s="19" t="e">
        <f>VLOOKUP(E1133,'Win Rate'!B:I,8,FALSE)</f>
        <v>#N/A</v>
      </c>
      <c r="X1133" s="20" t="e">
        <f>VLOOKUP(E1133,'Win Rate'!B:J,9,FALSE)</f>
        <v>#N/A</v>
      </c>
      <c r="Y1133" s="18" cm="1">
        <f t="array" ref="Y1133">IFERROR(INDEX($Z$2:$Z1132,SUMPRODUCT(MAX(ROW($D$2:$D1132)*($D1133=$D$2:$D1132))-1)),_xlfn.IFNA(IF(VLOOKUP(D1133,'4.2 Elo (Values)'!A:C,3,FALSE)&gt;0,VLOOKUP(Results!D1133,'4.2 Elo (Values)'!A:C,3,FALSE),400),400))</f>
        <v>400</v>
      </c>
      <c r="Z1133" s="18" t="e">
        <f>Y1133+(IFERROR(VLOOKUP(D1133,'4.2 Elo (Values)'!A:J,10,FALSE),40)*(V1133-(1/(10^(((AVERAGEIFS(Y:Y,A:A,A1133)+AVERAGEIFS(X:X,A:A,A1133))-(Y1133+X1133))/400)+1)*O1133)))</f>
        <v>#DIV/0!</v>
      </c>
      <c r="AA1133" s="18" t="e">
        <f t="shared" si="170"/>
        <v>#DIV/0!</v>
      </c>
      <c r="AB1133" t="e">
        <f>VLOOKUP($A1133,Events!$B:$I,4,FALSE)</f>
        <v>#N/A</v>
      </c>
      <c r="AC1133" t="e">
        <f>VLOOKUP($A1133,Events!$B:$I,5,FALSE)</f>
        <v>#N/A</v>
      </c>
      <c r="AD1133" t="e">
        <f>VLOOKUP($A1133,Events!$B:$I,6,FALSE)</f>
        <v>#N/A</v>
      </c>
      <c r="AE1133" t="e">
        <f>VLOOKUP($A1133,Events!$B:$I,7,FALSE)</f>
        <v>#N/A</v>
      </c>
      <c r="AF1133" t="e">
        <f>VLOOKUP($A1133,Events!$B:$I,8,FALSE)</f>
        <v>#N/A</v>
      </c>
    </row>
    <row r="1134" spans="7:32" ht="15" customHeight="1" x14ac:dyDescent="0.3">
      <c r="G1134" s="2"/>
      <c r="O1134" s="1">
        <f t="shared" si="161"/>
        <v>0</v>
      </c>
      <c r="P1134" s="1">
        <f t="shared" si="166"/>
        <v>0</v>
      </c>
      <c r="Q1134" s="1">
        <f t="shared" si="167"/>
        <v>0</v>
      </c>
      <c r="R1134" s="1">
        <f t="shared" si="168"/>
        <v>0</v>
      </c>
      <c r="S1134" s="1">
        <f t="shared" si="162"/>
        <v>0</v>
      </c>
      <c r="T1134" s="1">
        <f t="shared" si="163"/>
        <v>0</v>
      </c>
      <c r="U1134" s="1">
        <f t="shared" si="164"/>
        <v>0</v>
      </c>
      <c r="V1134" s="1">
        <f t="shared" si="165"/>
        <v>0</v>
      </c>
      <c r="W1134" s="19" t="e">
        <f>VLOOKUP(E1134,'Win Rate'!B:I,8,FALSE)</f>
        <v>#N/A</v>
      </c>
      <c r="X1134" s="20" t="e">
        <f>VLOOKUP(E1134,'Win Rate'!B:J,9,FALSE)</f>
        <v>#N/A</v>
      </c>
      <c r="Y1134" s="18" cm="1">
        <f t="array" ref="Y1134">IFERROR(INDEX($Z$2:$Z1133,SUMPRODUCT(MAX(ROW($D$2:$D1133)*($D1134=$D$2:$D1133))-1)),_xlfn.IFNA(IF(VLOOKUP(D1134,'4.2 Elo (Values)'!A:C,3,FALSE)&gt;0,VLOOKUP(Results!D1134,'4.2 Elo (Values)'!A:C,3,FALSE),400),400))</f>
        <v>400</v>
      </c>
      <c r="Z1134" s="18" t="e">
        <f>Y1134+(IFERROR(VLOOKUP(D1134,'4.2 Elo (Values)'!A:J,10,FALSE),40)*(V1134-(1/(10^(((AVERAGEIFS(Y:Y,A:A,A1134)+AVERAGEIFS(X:X,A:A,A1134))-(Y1134+X1134))/400)+1)*O1134)))</f>
        <v>#DIV/0!</v>
      </c>
      <c r="AA1134" s="18" t="e">
        <f t="shared" si="170"/>
        <v>#DIV/0!</v>
      </c>
      <c r="AB1134" t="e">
        <f>VLOOKUP($A1134,Events!$B:$I,4,FALSE)</f>
        <v>#N/A</v>
      </c>
      <c r="AC1134" t="e">
        <f>VLOOKUP($A1134,Events!$B:$I,5,FALSE)</f>
        <v>#N/A</v>
      </c>
      <c r="AD1134" t="e">
        <f>VLOOKUP($A1134,Events!$B:$I,6,FALSE)</f>
        <v>#N/A</v>
      </c>
      <c r="AE1134" t="e">
        <f>VLOOKUP($A1134,Events!$B:$I,7,FALSE)</f>
        <v>#N/A</v>
      </c>
      <c r="AF1134" t="e">
        <f>VLOOKUP($A1134,Events!$B:$I,8,FALSE)</f>
        <v>#N/A</v>
      </c>
    </row>
    <row r="1135" spans="7:32" ht="15" customHeight="1" x14ac:dyDescent="0.3">
      <c r="G1135" s="2"/>
      <c r="O1135" s="1">
        <f t="shared" si="161"/>
        <v>0</v>
      </c>
      <c r="P1135" s="1">
        <f t="shared" si="166"/>
        <v>0</v>
      </c>
      <c r="Q1135" s="1">
        <f t="shared" si="167"/>
        <v>0</v>
      </c>
      <c r="R1135" s="1">
        <f t="shared" si="168"/>
        <v>0</v>
      </c>
      <c r="S1135" s="1">
        <f t="shared" si="162"/>
        <v>0</v>
      </c>
      <c r="T1135" s="1">
        <f t="shared" si="163"/>
        <v>0</v>
      </c>
      <c r="U1135" s="1">
        <f t="shared" si="164"/>
        <v>0</v>
      </c>
      <c r="V1135" s="1">
        <f t="shared" si="165"/>
        <v>0</v>
      </c>
      <c r="W1135" s="19" t="e">
        <f>VLOOKUP(E1135,'Win Rate'!B:I,8,FALSE)</f>
        <v>#N/A</v>
      </c>
      <c r="X1135" s="20" t="e">
        <f>VLOOKUP(E1135,'Win Rate'!B:J,9,FALSE)</f>
        <v>#N/A</v>
      </c>
      <c r="Y1135" s="18" cm="1">
        <f t="array" ref="Y1135">IFERROR(INDEX($Z$2:$Z1134,SUMPRODUCT(MAX(ROW($D$2:$D1134)*($D1135=$D$2:$D1134))-1)),_xlfn.IFNA(IF(VLOOKUP(D1135,'4.2 Elo (Values)'!A:C,3,FALSE)&gt;0,VLOOKUP(Results!D1135,'4.2 Elo (Values)'!A:C,3,FALSE),400),400))</f>
        <v>400</v>
      </c>
      <c r="Z1135" s="18" t="e">
        <f>Y1135+(IFERROR(VLOOKUP(D1135,'4.2 Elo (Values)'!A:J,10,FALSE),40)*(V1135-(1/(10^(((AVERAGEIFS(Y:Y,A:A,A1135)+AVERAGEIFS(X:X,A:A,A1135))-(Y1135+X1135))/400)+1)*O1135)))</f>
        <v>#DIV/0!</v>
      </c>
      <c r="AA1135" s="18" t="e">
        <f t="shared" ref="AA1135:AA1158" si="171">Z1135-Y1135</f>
        <v>#DIV/0!</v>
      </c>
      <c r="AB1135" t="e">
        <f>VLOOKUP($A1135,Events!$B:$I,4,FALSE)</f>
        <v>#N/A</v>
      </c>
      <c r="AC1135" t="e">
        <f>VLOOKUP($A1135,Events!$B:$I,5,FALSE)</f>
        <v>#N/A</v>
      </c>
      <c r="AD1135" t="e">
        <f>VLOOKUP($A1135,Events!$B:$I,6,FALSE)</f>
        <v>#N/A</v>
      </c>
      <c r="AE1135" t="e">
        <f>VLOOKUP($A1135,Events!$B:$I,7,FALSE)</f>
        <v>#N/A</v>
      </c>
      <c r="AF1135" t="e">
        <f>VLOOKUP($A1135,Events!$B:$I,8,FALSE)</f>
        <v>#N/A</v>
      </c>
    </row>
    <row r="1136" spans="7:32" ht="15" customHeight="1" x14ac:dyDescent="0.3">
      <c r="G1136" s="2"/>
      <c r="O1136" s="1">
        <f t="shared" si="161"/>
        <v>0</v>
      </c>
      <c r="P1136" s="1">
        <f t="shared" si="166"/>
        <v>0</v>
      </c>
      <c r="Q1136" s="1">
        <f t="shared" si="167"/>
        <v>0</v>
      </c>
      <c r="R1136" s="1">
        <f t="shared" si="168"/>
        <v>0</v>
      </c>
      <c r="S1136" s="1">
        <f t="shared" si="162"/>
        <v>0</v>
      </c>
      <c r="T1136" s="1">
        <f t="shared" si="163"/>
        <v>0</v>
      </c>
      <c r="U1136" s="1">
        <f t="shared" si="164"/>
        <v>0</v>
      </c>
      <c r="V1136" s="1">
        <f t="shared" si="165"/>
        <v>0</v>
      </c>
      <c r="W1136" s="19" t="e">
        <f>VLOOKUP(E1136,'Win Rate'!B:I,8,FALSE)</f>
        <v>#N/A</v>
      </c>
      <c r="X1136" s="20" t="e">
        <f>VLOOKUP(E1136,'Win Rate'!B:J,9,FALSE)</f>
        <v>#N/A</v>
      </c>
      <c r="Y1136" s="18" cm="1">
        <f t="array" ref="Y1136">IFERROR(INDEX($Z$2:$Z1135,SUMPRODUCT(MAX(ROW($D$2:$D1135)*($D1136=$D$2:$D1135))-1)),_xlfn.IFNA(IF(VLOOKUP(D1136,'4.2 Elo (Values)'!A:C,3,FALSE)&gt;0,VLOOKUP(Results!D1136,'4.2 Elo (Values)'!A:C,3,FALSE),400),400))</f>
        <v>400</v>
      </c>
      <c r="Z1136" s="18" t="e">
        <f>Y1136+(IFERROR(VLOOKUP(D1136,'4.2 Elo (Values)'!A:J,10,FALSE),40)*(V1136-(1/(10^(((AVERAGEIFS(Y:Y,A:A,A1136)+AVERAGEIFS(X:X,A:A,A1136))-(Y1136+X1136))/400)+1)*O1136)))</f>
        <v>#DIV/0!</v>
      </c>
      <c r="AA1136" s="18" t="e">
        <f t="shared" si="171"/>
        <v>#DIV/0!</v>
      </c>
      <c r="AB1136" t="e">
        <f>VLOOKUP($A1136,Events!$B:$I,4,FALSE)</f>
        <v>#N/A</v>
      </c>
      <c r="AC1136" t="e">
        <f>VLOOKUP($A1136,Events!$B:$I,5,FALSE)</f>
        <v>#N/A</v>
      </c>
      <c r="AD1136" t="e">
        <f>VLOOKUP($A1136,Events!$B:$I,6,FALSE)</f>
        <v>#N/A</v>
      </c>
      <c r="AE1136" t="e">
        <f>VLOOKUP($A1136,Events!$B:$I,7,FALSE)</f>
        <v>#N/A</v>
      </c>
      <c r="AF1136" t="e">
        <f>VLOOKUP($A1136,Events!$B:$I,8,FALSE)</f>
        <v>#N/A</v>
      </c>
    </row>
    <row r="1137" spans="7:32" ht="15" customHeight="1" x14ac:dyDescent="0.3">
      <c r="G1137" s="2"/>
      <c r="O1137" s="1">
        <f t="shared" si="161"/>
        <v>0</v>
      </c>
      <c r="P1137" s="1">
        <f t="shared" si="166"/>
        <v>0</v>
      </c>
      <c r="Q1137" s="1">
        <f t="shared" si="167"/>
        <v>0</v>
      </c>
      <c r="R1137" s="1">
        <f t="shared" si="168"/>
        <v>0</v>
      </c>
      <c r="S1137" s="1">
        <f t="shared" si="162"/>
        <v>0</v>
      </c>
      <c r="T1137" s="1">
        <f t="shared" si="163"/>
        <v>0</v>
      </c>
      <c r="U1137" s="1">
        <f t="shared" si="164"/>
        <v>0</v>
      </c>
      <c r="V1137" s="1">
        <f t="shared" si="165"/>
        <v>0</v>
      </c>
      <c r="W1137" s="19" t="e">
        <f>VLOOKUP(E1137,'Win Rate'!B:I,8,FALSE)</f>
        <v>#N/A</v>
      </c>
      <c r="X1137" s="20" t="e">
        <f>VLOOKUP(E1137,'Win Rate'!B:J,9,FALSE)</f>
        <v>#N/A</v>
      </c>
      <c r="Y1137" s="18" cm="1">
        <f t="array" ref="Y1137">IFERROR(INDEX($Z$2:$Z1136,SUMPRODUCT(MAX(ROW($D$2:$D1136)*($D1137=$D$2:$D1136))-1)),_xlfn.IFNA(IF(VLOOKUP(D1137,'4.2 Elo (Values)'!A:C,3,FALSE)&gt;0,VLOOKUP(Results!D1137,'4.2 Elo (Values)'!A:C,3,FALSE),400),400))</f>
        <v>400</v>
      </c>
      <c r="Z1137" s="18" t="e">
        <f>Y1137+(IFERROR(VLOOKUP(D1137,'4.2 Elo (Values)'!A:J,10,FALSE),40)*(V1137-(1/(10^(((AVERAGEIFS(Y:Y,A:A,A1137)+AVERAGEIFS(X:X,A:A,A1137))-(Y1137+X1137))/400)+1)*O1137)))</f>
        <v>#DIV/0!</v>
      </c>
      <c r="AA1137" s="18" t="e">
        <f t="shared" si="171"/>
        <v>#DIV/0!</v>
      </c>
      <c r="AB1137" t="e">
        <f>VLOOKUP($A1137,Events!$B:$I,4,FALSE)</f>
        <v>#N/A</v>
      </c>
      <c r="AC1137" t="e">
        <f>VLOOKUP($A1137,Events!$B:$I,5,FALSE)</f>
        <v>#N/A</v>
      </c>
      <c r="AD1137" t="e">
        <f>VLOOKUP($A1137,Events!$B:$I,6,FALSE)</f>
        <v>#N/A</v>
      </c>
      <c r="AE1137" t="e">
        <f>VLOOKUP($A1137,Events!$B:$I,7,FALSE)</f>
        <v>#N/A</v>
      </c>
      <c r="AF1137" t="e">
        <f>VLOOKUP($A1137,Events!$B:$I,8,FALSE)</f>
        <v>#N/A</v>
      </c>
    </row>
    <row r="1138" spans="7:32" ht="15" customHeight="1" x14ac:dyDescent="0.3">
      <c r="G1138" s="2"/>
      <c r="O1138" s="1">
        <f t="shared" si="161"/>
        <v>0</v>
      </c>
      <c r="P1138" s="1">
        <f t="shared" si="166"/>
        <v>0</v>
      </c>
      <c r="Q1138" s="1">
        <f t="shared" si="167"/>
        <v>0</v>
      </c>
      <c r="R1138" s="1">
        <f t="shared" si="168"/>
        <v>0</v>
      </c>
      <c r="S1138" s="1">
        <f t="shared" si="162"/>
        <v>0</v>
      </c>
      <c r="T1138" s="1">
        <f t="shared" si="163"/>
        <v>0</v>
      </c>
      <c r="U1138" s="1">
        <f t="shared" si="164"/>
        <v>0</v>
      </c>
      <c r="V1138" s="1">
        <f t="shared" si="165"/>
        <v>0</v>
      </c>
      <c r="W1138" s="19" t="e">
        <f>VLOOKUP(E1138,'Win Rate'!B:I,8,FALSE)</f>
        <v>#N/A</v>
      </c>
      <c r="X1138" s="20" t="e">
        <f>VLOOKUP(E1138,'Win Rate'!B:J,9,FALSE)</f>
        <v>#N/A</v>
      </c>
      <c r="Y1138" s="18" cm="1">
        <f t="array" ref="Y1138">IFERROR(INDEX($Z$2:$Z1137,SUMPRODUCT(MAX(ROW($D$2:$D1137)*($D1138=$D$2:$D1137))-1)),_xlfn.IFNA(IF(VLOOKUP(D1138,'4.2 Elo (Values)'!A:C,3,FALSE)&gt;0,VLOOKUP(Results!D1138,'4.2 Elo (Values)'!A:C,3,FALSE),400),400))</f>
        <v>400</v>
      </c>
      <c r="Z1138" s="18" t="e">
        <f>Y1138+(IFERROR(VLOOKUP(D1138,'4.2 Elo (Values)'!A:J,10,FALSE),40)*(V1138-(1/(10^(((AVERAGEIFS(Y:Y,A:A,A1138)+AVERAGEIFS(X:X,A:A,A1138))-(Y1138+X1138))/400)+1)*O1138)))</f>
        <v>#DIV/0!</v>
      </c>
      <c r="AA1138" s="18" t="e">
        <f t="shared" si="171"/>
        <v>#DIV/0!</v>
      </c>
      <c r="AB1138" t="e">
        <f>VLOOKUP($A1138,Events!$B:$I,4,FALSE)</f>
        <v>#N/A</v>
      </c>
      <c r="AC1138" t="e">
        <f>VLOOKUP($A1138,Events!$B:$I,5,FALSE)</f>
        <v>#N/A</v>
      </c>
      <c r="AD1138" t="e">
        <f>VLOOKUP($A1138,Events!$B:$I,6,FALSE)</f>
        <v>#N/A</v>
      </c>
      <c r="AE1138" t="e">
        <f>VLOOKUP($A1138,Events!$B:$I,7,FALSE)</f>
        <v>#N/A</v>
      </c>
      <c r="AF1138" t="e">
        <f>VLOOKUP($A1138,Events!$B:$I,8,FALSE)</f>
        <v>#N/A</v>
      </c>
    </row>
    <row r="1139" spans="7:32" ht="15" customHeight="1" x14ac:dyDescent="0.3">
      <c r="G1139" s="2"/>
      <c r="O1139" s="1">
        <f t="shared" si="161"/>
        <v>0</v>
      </c>
      <c r="P1139" s="1">
        <f t="shared" si="166"/>
        <v>0</v>
      </c>
      <c r="Q1139" s="1">
        <f t="shared" si="167"/>
        <v>0</v>
      </c>
      <c r="R1139" s="1">
        <f t="shared" si="168"/>
        <v>0</v>
      </c>
      <c r="S1139" s="1">
        <f t="shared" si="162"/>
        <v>0</v>
      </c>
      <c r="T1139" s="1">
        <f t="shared" si="163"/>
        <v>0</v>
      </c>
      <c r="U1139" s="1">
        <f t="shared" si="164"/>
        <v>0</v>
      </c>
      <c r="V1139" s="1">
        <f t="shared" si="165"/>
        <v>0</v>
      </c>
      <c r="W1139" s="19" t="e">
        <f>VLOOKUP(E1139,'Win Rate'!B:I,8,FALSE)</f>
        <v>#N/A</v>
      </c>
      <c r="X1139" s="20" t="e">
        <f>VLOOKUP(E1139,'Win Rate'!B:J,9,FALSE)</f>
        <v>#N/A</v>
      </c>
      <c r="Y1139" s="18" cm="1">
        <f t="array" ref="Y1139">IFERROR(INDEX($Z$2:$Z1138,SUMPRODUCT(MAX(ROW($D$2:$D1138)*($D1139=$D$2:$D1138))-1)),_xlfn.IFNA(IF(VLOOKUP(D1139,'4.2 Elo (Values)'!A:C,3,FALSE)&gt;0,VLOOKUP(Results!D1139,'4.2 Elo (Values)'!A:C,3,FALSE),400),400))</f>
        <v>400</v>
      </c>
      <c r="Z1139" s="18" t="e">
        <f>Y1139+(IFERROR(VLOOKUP(D1139,'4.2 Elo (Values)'!A:J,10,FALSE),40)*(V1139-(1/(10^(((AVERAGEIFS(Y:Y,A:A,A1139)+AVERAGEIFS(X:X,A:A,A1139))-(Y1139+X1139))/400)+1)*O1139)))</f>
        <v>#DIV/0!</v>
      </c>
      <c r="AA1139" s="18" t="e">
        <f t="shared" si="171"/>
        <v>#DIV/0!</v>
      </c>
      <c r="AB1139" t="e">
        <f>VLOOKUP($A1139,Events!$B:$I,4,FALSE)</f>
        <v>#N/A</v>
      </c>
      <c r="AC1139" t="e">
        <f>VLOOKUP($A1139,Events!$B:$I,5,FALSE)</f>
        <v>#N/A</v>
      </c>
      <c r="AD1139" t="e">
        <f>VLOOKUP($A1139,Events!$B:$I,6,FALSE)</f>
        <v>#N/A</v>
      </c>
      <c r="AE1139" t="e">
        <f>VLOOKUP($A1139,Events!$B:$I,7,FALSE)</f>
        <v>#N/A</v>
      </c>
      <c r="AF1139" t="e">
        <f>VLOOKUP($A1139,Events!$B:$I,8,FALSE)</f>
        <v>#N/A</v>
      </c>
    </row>
    <row r="1140" spans="7:32" ht="15" customHeight="1" x14ac:dyDescent="0.3">
      <c r="G1140" s="2"/>
      <c r="O1140" s="1">
        <f t="shared" si="161"/>
        <v>0</v>
      </c>
      <c r="P1140" s="1">
        <f t="shared" si="166"/>
        <v>0</v>
      </c>
      <c r="Q1140" s="1">
        <f t="shared" si="167"/>
        <v>0</v>
      </c>
      <c r="R1140" s="1">
        <f t="shared" si="168"/>
        <v>0</v>
      </c>
      <c r="S1140" s="1">
        <f t="shared" si="162"/>
        <v>0</v>
      </c>
      <c r="T1140" s="1">
        <f t="shared" si="163"/>
        <v>0</v>
      </c>
      <c r="U1140" s="1">
        <f t="shared" si="164"/>
        <v>0</v>
      </c>
      <c r="V1140" s="1">
        <f t="shared" si="165"/>
        <v>0</v>
      </c>
      <c r="W1140" s="19" t="e">
        <f>VLOOKUP(E1140,'Win Rate'!B:I,8,FALSE)</f>
        <v>#N/A</v>
      </c>
      <c r="X1140" s="20" t="e">
        <f>VLOOKUP(E1140,'Win Rate'!B:J,9,FALSE)</f>
        <v>#N/A</v>
      </c>
      <c r="Y1140" s="18" cm="1">
        <f t="array" ref="Y1140">IFERROR(INDEX($Z$2:$Z1139,SUMPRODUCT(MAX(ROW($D$2:$D1139)*($D1140=$D$2:$D1139))-1)),_xlfn.IFNA(IF(VLOOKUP(D1140,'4.2 Elo (Values)'!A:C,3,FALSE)&gt;0,VLOOKUP(Results!D1140,'4.2 Elo (Values)'!A:C,3,FALSE),400),400))</f>
        <v>400</v>
      </c>
      <c r="Z1140" s="18" t="e">
        <f>Y1140+(IFERROR(VLOOKUP(D1140,'4.2 Elo (Values)'!A:J,10,FALSE),40)*(V1140-(1/(10^(((AVERAGEIFS(Y:Y,A:A,A1140)+AVERAGEIFS(X:X,A:A,A1140))-(Y1140+X1140))/400)+1)*O1140)))</f>
        <v>#DIV/0!</v>
      </c>
      <c r="AA1140" s="18" t="e">
        <f t="shared" si="171"/>
        <v>#DIV/0!</v>
      </c>
      <c r="AB1140" t="e">
        <f>VLOOKUP($A1140,Events!$B:$I,4,FALSE)</f>
        <v>#N/A</v>
      </c>
      <c r="AC1140" t="e">
        <f>VLOOKUP($A1140,Events!$B:$I,5,FALSE)</f>
        <v>#N/A</v>
      </c>
      <c r="AD1140" t="e">
        <f>VLOOKUP($A1140,Events!$B:$I,6,FALSE)</f>
        <v>#N/A</v>
      </c>
      <c r="AE1140" t="e">
        <f>VLOOKUP($A1140,Events!$B:$I,7,FALSE)</f>
        <v>#N/A</v>
      </c>
      <c r="AF1140" t="e">
        <f>VLOOKUP($A1140,Events!$B:$I,8,FALSE)</f>
        <v>#N/A</v>
      </c>
    </row>
    <row r="1141" spans="7:32" ht="15" customHeight="1" x14ac:dyDescent="0.3">
      <c r="G1141" s="2"/>
      <c r="O1141" s="1">
        <f t="shared" si="161"/>
        <v>0</v>
      </c>
      <c r="P1141" s="1">
        <f t="shared" si="166"/>
        <v>0</v>
      </c>
      <c r="Q1141" s="1">
        <f t="shared" si="167"/>
        <v>0</v>
      </c>
      <c r="R1141" s="1">
        <f t="shared" si="168"/>
        <v>0</v>
      </c>
      <c r="S1141" s="1">
        <f t="shared" si="162"/>
        <v>0</v>
      </c>
      <c r="T1141" s="1">
        <f t="shared" si="163"/>
        <v>0</v>
      </c>
      <c r="U1141" s="1">
        <f t="shared" si="164"/>
        <v>0</v>
      </c>
      <c r="V1141" s="1">
        <f t="shared" si="165"/>
        <v>0</v>
      </c>
      <c r="W1141" s="19" t="e">
        <f>VLOOKUP(E1141,'Win Rate'!B:I,8,FALSE)</f>
        <v>#N/A</v>
      </c>
      <c r="X1141" s="20" t="e">
        <f>VLOOKUP(E1141,'Win Rate'!B:J,9,FALSE)</f>
        <v>#N/A</v>
      </c>
      <c r="Y1141" s="18" cm="1">
        <f t="array" ref="Y1141">IFERROR(INDEX($Z$2:$Z1140,SUMPRODUCT(MAX(ROW($D$2:$D1140)*($D1141=$D$2:$D1140))-1)),_xlfn.IFNA(IF(VLOOKUP(D1141,'4.2 Elo (Values)'!A:C,3,FALSE)&gt;0,VLOOKUP(Results!D1141,'4.2 Elo (Values)'!A:C,3,FALSE),400),400))</f>
        <v>400</v>
      </c>
      <c r="Z1141" s="18" t="e">
        <f>Y1141+(IFERROR(VLOOKUP(D1141,'4.2 Elo (Values)'!A:J,10,FALSE),40)*(V1141-(1/(10^(((AVERAGEIFS(Y:Y,A:A,A1141)+AVERAGEIFS(X:X,A:A,A1141))-(Y1141+X1141))/400)+1)*O1141)))</f>
        <v>#DIV/0!</v>
      </c>
      <c r="AA1141" s="18" t="e">
        <f t="shared" si="171"/>
        <v>#DIV/0!</v>
      </c>
      <c r="AB1141" t="e">
        <f>VLOOKUP($A1141,Events!$B:$I,4,FALSE)</f>
        <v>#N/A</v>
      </c>
      <c r="AC1141" t="e">
        <f>VLOOKUP($A1141,Events!$B:$I,5,FALSE)</f>
        <v>#N/A</v>
      </c>
      <c r="AD1141" t="e">
        <f>VLOOKUP($A1141,Events!$B:$I,6,FALSE)</f>
        <v>#N/A</v>
      </c>
      <c r="AE1141" t="e">
        <f>VLOOKUP($A1141,Events!$B:$I,7,FALSE)</f>
        <v>#N/A</v>
      </c>
      <c r="AF1141" t="e">
        <f>VLOOKUP($A1141,Events!$B:$I,8,FALSE)</f>
        <v>#N/A</v>
      </c>
    </row>
    <row r="1142" spans="7:32" ht="15" customHeight="1" x14ac:dyDescent="0.3">
      <c r="G1142" s="2"/>
      <c r="O1142" s="1">
        <f t="shared" si="161"/>
        <v>0</v>
      </c>
      <c r="P1142" s="1">
        <f t="shared" si="166"/>
        <v>0</v>
      </c>
      <c r="Q1142" s="1">
        <f t="shared" si="167"/>
        <v>0</v>
      </c>
      <c r="R1142" s="1">
        <f t="shared" si="168"/>
        <v>0</v>
      </c>
      <c r="S1142" s="1">
        <f t="shared" si="162"/>
        <v>0</v>
      </c>
      <c r="T1142" s="1">
        <f t="shared" si="163"/>
        <v>0</v>
      </c>
      <c r="U1142" s="1">
        <f t="shared" si="164"/>
        <v>0</v>
      </c>
      <c r="V1142" s="1">
        <f t="shared" si="165"/>
        <v>0</v>
      </c>
      <c r="W1142" s="19" t="e">
        <f>VLOOKUP(E1142,'Win Rate'!B:I,8,FALSE)</f>
        <v>#N/A</v>
      </c>
      <c r="X1142" s="20" t="e">
        <f>VLOOKUP(E1142,'Win Rate'!B:J,9,FALSE)</f>
        <v>#N/A</v>
      </c>
      <c r="Y1142" s="18" cm="1">
        <f t="array" ref="Y1142">IFERROR(INDEX($Z$2:$Z1141,SUMPRODUCT(MAX(ROW($D$2:$D1141)*($D1142=$D$2:$D1141))-1)),_xlfn.IFNA(IF(VLOOKUP(D1142,'4.2 Elo (Values)'!A:C,3,FALSE)&gt;0,VLOOKUP(Results!D1142,'4.2 Elo (Values)'!A:C,3,FALSE),400),400))</f>
        <v>400</v>
      </c>
      <c r="Z1142" s="18" t="e">
        <f>Y1142+(IFERROR(VLOOKUP(D1142,'4.2 Elo (Values)'!A:J,10,FALSE),40)*(V1142-(1/(10^(((AVERAGEIFS(Y:Y,A:A,A1142)+AVERAGEIFS(X:X,A:A,A1142))-(Y1142+X1142))/400)+1)*O1142)))</f>
        <v>#DIV/0!</v>
      </c>
      <c r="AA1142" s="18" t="e">
        <f t="shared" si="171"/>
        <v>#DIV/0!</v>
      </c>
      <c r="AB1142" t="e">
        <f>VLOOKUP($A1142,Events!$B:$I,4,FALSE)</f>
        <v>#N/A</v>
      </c>
      <c r="AC1142" t="e">
        <f>VLOOKUP($A1142,Events!$B:$I,5,FALSE)</f>
        <v>#N/A</v>
      </c>
      <c r="AD1142" t="e">
        <f>VLOOKUP($A1142,Events!$B:$I,6,FALSE)</f>
        <v>#N/A</v>
      </c>
      <c r="AE1142" t="e">
        <f>VLOOKUP($A1142,Events!$B:$I,7,FALSE)</f>
        <v>#N/A</v>
      </c>
      <c r="AF1142" t="e">
        <f>VLOOKUP($A1142,Events!$B:$I,8,FALSE)</f>
        <v>#N/A</v>
      </c>
    </row>
    <row r="1143" spans="7:32" ht="15" customHeight="1" x14ac:dyDescent="0.3">
      <c r="G1143" s="2"/>
      <c r="O1143" s="1">
        <f t="shared" si="161"/>
        <v>0</v>
      </c>
      <c r="P1143" s="1">
        <f t="shared" si="166"/>
        <v>0</v>
      </c>
      <c r="Q1143" s="1">
        <f t="shared" si="167"/>
        <v>0</v>
      </c>
      <c r="R1143" s="1">
        <f t="shared" si="168"/>
        <v>0</v>
      </c>
      <c r="S1143" s="1">
        <f t="shared" si="162"/>
        <v>0</v>
      </c>
      <c r="T1143" s="1">
        <f t="shared" si="163"/>
        <v>0</v>
      </c>
      <c r="U1143" s="1">
        <f t="shared" si="164"/>
        <v>0</v>
      </c>
      <c r="V1143" s="1">
        <f t="shared" si="165"/>
        <v>0</v>
      </c>
      <c r="W1143" s="19" t="e">
        <f>VLOOKUP(E1143,'Win Rate'!B:I,8,FALSE)</f>
        <v>#N/A</v>
      </c>
      <c r="X1143" s="20" t="e">
        <f>VLOOKUP(E1143,'Win Rate'!B:J,9,FALSE)</f>
        <v>#N/A</v>
      </c>
      <c r="Y1143" s="18" cm="1">
        <f t="array" ref="Y1143">IFERROR(INDEX($Z$2:$Z1142,SUMPRODUCT(MAX(ROW($D$2:$D1142)*($D1143=$D$2:$D1142))-1)),_xlfn.IFNA(IF(VLOOKUP(D1143,'4.2 Elo (Values)'!A:C,3,FALSE)&gt;0,VLOOKUP(Results!D1143,'4.2 Elo (Values)'!A:C,3,FALSE),400),400))</f>
        <v>400</v>
      </c>
      <c r="Z1143" s="18" t="e">
        <f>Y1143+(IFERROR(VLOOKUP(D1143,'4.2 Elo (Values)'!A:J,10,FALSE),40)*(V1143-(1/(10^(((AVERAGEIFS(Y:Y,A:A,A1143)+AVERAGEIFS(X:X,A:A,A1143))-(Y1143+X1143))/400)+1)*O1143)))</f>
        <v>#DIV/0!</v>
      </c>
      <c r="AA1143" s="18" t="e">
        <f t="shared" si="171"/>
        <v>#DIV/0!</v>
      </c>
      <c r="AB1143" t="e">
        <f>VLOOKUP($A1143,Events!$B:$I,4,FALSE)</f>
        <v>#N/A</v>
      </c>
      <c r="AC1143" t="e">
        <f>VLOOKUP($A1143,Events!$B:$I,5,FALSE)</f>
        <v>#N/A</v>
      </c>
      <c r="AD1143" t="e">
        <f>VLOOKUP($A1143,Events!$B:$I,6,FALSE)</f>
        <v>#N/A</v>
      </c>
      <c r="AE1143" t="e">
        <f>VLOOKUP($A1143,Events!$B:$I,7,FALSE)</f>
        <v>#N/A</v>
      </c>
      <c r="AF1143" t="e">
        <f>VLOOKUP($A1143,Events!$B:$I,8,FALSE)</f>
        <v>#N/A</v>
      </c>
    </row>
    <row r="1144" spans="7:32" ht="15" customHeight="1" x14ac:dyDescent="0.3">
      <c r="G1144" s="2"/>
      <c r="O1144" s="1">
        <f t="shared" si="161"/>
        <v>0</v>
      </c>
      <c r="P1144" s="1">
        <f t="shared" si="166"/>
        <v>0</v>
      </c>
      <c r="Q1144" s="1">
        <f t="shared" si="167"/>
        <v>0</v>
      </c>
      <c r="R1144" s="1">
        <f t="shared" si="168"/>
        <v>0</v>
      </c>
      <c r="S1144" s="1">
        <f t="shared" si="162"/>
        <v>0</v>
      </c>
      <c r="T1144" s="1">
        <f t="shared" si="163"/>
        <v>0</v>
      </c>
      <c r="U1144" s="1">
        <f t="shared" si="164"/>
        <v>0</v>
      </c>
      <c r="V1144" s="1">
        <f t="shared" si="165"/>
        <v>0</v>
      </c>
      <c r="W1144" s="19" t="e">
        <f>VLOOKUP(E1144,'Win Rate'!B:I,8,FALSE)</f>
        <v>#N/A</v>
      </c>
      <c r="X1144" s="20" t="e">
        <f>VLOOKUP(E1144,'Win Rate'!B:J,9,FALSE)</f>
        <v>#N/A</v>
      </c>
      <c r="Y1144" s="18" cm="1">
        <f t="array" ref="Y1144">IFERROR(INDEX($Z$2:$Z1143,SUMPRODUCT(MAX(ROW($D$2:$D1143)*($D1144=$D$2:$D1143))-1)),_xlfn.IFNA(IF(VLOOKUP(D1144,'4.2 Elo (Values)'!A:C,3,FALSE)&gt;0,VLOOKUP(Results!D1144,'4.2 Elo (Values)'!A:C,3,FALSE),400),400))</f>
        <v>400</v>
      </c>
      <c r="Z1144" s="18" t="e">
        <f>Y1144+(IFERROR(VLOOKUP(D1144,'4.2 Elo (Values)'!A:J,10,FALSE),40)*(V1144-(1/(10^(((AVERAGEIFS(Y:Y,A:A,A1144)+AVERAGEIFS(X:X,A:A,A1144))-(Y1144+X1144))/400)+1)*O1144)))</f>
        <v>#DIV/0!</v>
      </c>
      <c r="AA1144" s="18" t="e">
        <f t="shared" si="171"/>
        <v>#DIV/0!</v>
      </c>
      <c r="AB1144" t="e">
        <f>VLOOKUP($A1144,Events!$B:$I,4,FALSE)</f>
        <v>#N/A</v>
      </c>
      <c r="AC1144" t="e">
        <f>VLOOKUP($A1144,Events!$B:$I,5,FALSE)</f>
        <v>#N/A</v>
      </c>
      <c r="AD1144" t="e">
        <f>VLOOKUP($A1144,Events!$B:$I,6,FALSE)</f>
        <v>#N/A</v>
      </c>
      <c r="AE1144" t="e">
        <f>VLOOKUP($A1144,Events!$B:$I,7,FALSE)</f>
        <v>#N/A</v>
      </c>
      <c r="AF1144" t="e">
        <f>VLOOKUP($A1144,Events!$B:$I,8,FALSE)</f>
        <v>#N/A</v>
      </c>
    </row>
    <row r="1145" spans="7:32" ht="15" customHeight="1" x14ac:dyDescent="0.3">
      <c r="G1145" s="2"/>
      <c r="O1145" s="1">
        <f t="shared" si="161"/>
        <v>0</v>
      </c>
      <c r="P1145" s="1">
        <f t="shared" si="166"/>
        <v>0</v>
      </c>
      <c r="Q1145" s="1">
        <f t="shared" si="167"/>
        <v>0</v>
      </c>
      <c r="R1145" s="1">
        <f t="shared" si="168"/>
        <v>0</v>
      </c>
      <c r="S1145" s="1">
        <f t="shared" si="162"/>
        <v>0</v>
      </c>
      <c r="T1145" s="1">
        <f t="shared" si="163"/>
        <v>0</v>
      </c>
      <c r="U1145" s="1">
        <f t="shared" si="164"/>
        <v>0</v>
      </c>
      <c r="V1145" s="1">
        <f t="shared" si="165"/>
        <v>0</v>
      </c>
      <c r="W1145" s="19" t="e">
        <f>VLOOKUP(E1145,'Win Rate'!B:I,8,FALSE)</f>
        <v>#N/A</v>
      </c>
      <c r="X1145" s="20" t="e">
        <f>VLOOKUP(E1145,'Win Rate'!B:J,9,FALSE)</f>
        <v>#N/A</v>
      </c>
      <c r="Y1145" s="18" cm="1">
        <f t="array" ref="Y1145">IFERROR(INDEX($Z$2:$Z1144,SUMPRODUCT(MAX(ROW($D$2:$D1144)*($D1145=$D$2:$D1144))-1)),_xlfn.IFNA(IF(VLOOKUP(D1145,'4.2 Elo (Values)'!A:C,3,FALSE)&gt;0,VLOOKUP(Results!D1145,'4.2 Elo (Values)'!A:C,3,FALSE),400),400))</f>
        <v>400</v>
      </c>
      <c r="Z1145" s="18" t="e">
        <f>Y1145+(IFERROR(VLOOKUP(D1145,'4.2 Elo (Values)'!A:J,10,FALSE),40)*(V1145-(1/(10^(((AVERAGEIFS(Y:Y,A:A,A1145)+AVERAGEIFS(X:X,A:A,A1145))-(Y1145+X1145))/400)+1)*O1145)))</f>
        <v>#DIV/0!</v>
      </c>
      <c r="AA1145" s="18" t="e">
        <f t="shared" si="171"/>
        <v>#DIV/0!</v>
      </c>
      <c r="AB1145" t="e">
        <f>VLOOKUP($A1145,Events!$B:$I,4,FALSE)</f>
        <v>#N/A</v>
      </c>
      <c r="AC1145" t="e">
        <f>VLOOKUP($A1145,Events!$B:$I,5,FALSE)</f>
        <v>#N/A</v>
      </c>
      <c r="AD1145" t="e">
        <f>VLOOKUP($A1145,Events!$B:$I,6,FALSE)</f>
        <v>#N/A</v>
      </c>
      <c r="AE1145" t="e">
        <f>VLOOKUP($A1145,Events!$B:$I,7,FALSE)</f>
        <v>#N/A</v>
      </c>
      <c r="AF1145" t="e">
        <f>VLOOKUP($A1145,Events!$B:$I,8,FALSE)</f>
        <v>#N/A</v>
      </c>
    </row>
    <row r="1146" spans="7:32" ht="15" customHeight="1" x14ac:dyDescent="0.3">
      <c r="G1146" s="2"/>
      <c r="O1146" s="1">
        <f t="shared" si="161"/>
        <v>0</v>
      </c>
      <c r="P1146" s="1">
        <f t="shared" si="166"/>
        <v>0</v>
      </c>
      <c r="Q1146" s="1">
        <f t="shared" si="167"/>
        <v>0</v>
      </c>
      <c r="R1146" s="1">
        <f t="shared" si="168"/>
        <v>0</v>
      </c>
      <c r="S1146" s="1">
        <f t="shared" si="162"/>
        <v>0</v>
      </c>
      <c r="T1146" s="1">
        <f t="shared" si="163"/>
        <v>0</v>
      </c>
      <c r="U1146" s="1">
        <f t="shared" si="164"/>
        <v>0</v>
      </c>
      <c r="V1146" s="1">
        <f t="shared" si="165"/>
        <v>0</v>
      </c>
      <c r="W1146" s="19" t="e">
        <f>VLOOKUP(E1146,'Win Rate'!B:I,8,FALSE)</f>
        <v>#N/A</v>
      </c>
      <c r="X1146" s="20" t="e">
        <f>VLOOKUP(E1146,'Win Rate'!B:J,9,FALSE)</f>
        <v>#N/A</v>
      </c>
      <c r="Y1146" s="18" cm="1">
        <f t="array" ref="Y1146">IFERROR(INDEX($Z$2:$Z1145,SUMPRODUCT(MAX(ROW($D$2:$D1145)*($D1146=$D$2:$D1145))-1)),_xlfn.IFNA(IF(VLOOKUP(D1146,'4.2 Elo (Values)'!A:C,3,FALSE)&gt;0,VLOOKUP(Results!D1146,'4.2 Elo (Values)'!A:C,3,FALSE),400),400))</f>
        <v>400</v>
      </c>
      <c r="Z1146" s="18" t="e">
        <f>Y1146+(IFERROR(VLOOKUP(D1146,'4.2 Elo (Values)'!A:J,10,FALSE),40)*(V1146-(1/(10^(((AVERAGEIFS(Y:Y,A:A,A1146)+AVERAGEIFS(X:X,A:A,A1146))-(Y1146+X1146))/400)+1)*O1146)))</f>
        <v>#DIV/0!</v>
      </c>
      <c r="AA1146" s="18" t="e">
        <f t="shared" si="171"/>
        <v>#DIV/0!</v>
      </c>
      <c r="AB1146" t="e">
        <f>VLOOKUP($A1146,Events!$B:$I,4,FALSE)</f>
        <v>#N/A</v>
      </c>
      <c r="AC1146" t="e">
        <f>VLOOKUP($A1146,Events!$B:$I,5,FALSE)</f>
        <v>#N/A</v>
      </c>
      <c r="AD1146" t="e">
        <f>VLOOKUP($A1146,Events!$B:$I,6,FALSE)</f>
        <v>#N/A</v>
      </c>
      <c r="AE1146" t="e">
        <f>VLOOKUP($A1146,Events!$B:$I,7,FALSE)</f>
        <v>#N/A</v>
      </c>
      <c r="AF1146" t="e">
        <f>VLOOKUP($A1146,Events!$B:$I,8,FALSE)</f>
        <v>#N/A</v>
      </c>
    </row>
    <row r="1147" spans="7:32" ht="15" customHeight="1" x14ac:dyDescent="0.3">
      <c r="G1147" s="2"/>
      <c r="O1147" s="1">
        <f t="shared" si="161"/>
        <v>0</v>
      </c>
      <c r="P1147" s="1">
        <f t="shared" si="166"/>
        <v>0</v>
      </c>
      <c r="Q1147" s="1">
        <f t="shared" si="167"/>
        <v>0</v>
      </c>
      <c r="R1147" s="1">
        <f t="shared" si="168"/>
        <v>0</v>
      </c>
      <c r="S1147" s="1">
        <f t="shared" si="162"/>
        <v>0</v>
      </c>
      <c r="T1147" s="1">
        <f t="shared" si="163"/>
        <v>0</v>
      </c>
      <c r="U1147" s="1">
        <f t="shared" si="164"/>
        <v>0</v>
      </c>
      <c r="V1147" s="1">
        <f t="shared" si="165"/>
        <v>0</v>
      </c>
      <c r="W1147" s="19" t="e">
        <f>VLOOKUP(E1147,'Win Rate'!B:I,8,FALSE)</f>
        <v>#N/A</v>
      </c>
      <c r="X1147" s="20" t="e">
        <f>VLOOKUP(E1147,'Win Rate'!B:J,9,FALSE)</f>
        <v>#N/A</v>
      </c>
      <c r="Y1147" s="18" cm="1">
        <f t="array" ref="Y1147">IFERROR(INDEX($Z$2:$Z1146,SUMPRODUCT(MAX(ROW($D$2:$D1146)*($D1147=$D$2:$D1146))-1)),_xlfn.IFNA(IF(VLOOKUP(D1147,'4.2 Elo (Values)'!A:C,3,FALSE)&gt;0,VLOOKUP(Results!D1147,'4.2 Elo (Values)'!A:C,3,FALSE),400),400))</f>
        <v>400</v>
      </c>
      <c r="Z1147" s="18" t="e">
        <f>Y1147+(IFERROR(VLOOKUP(D1147,'4.2 Elo (Values)'!A:J,10,FALSE),40)*(V1147-(1/(10^(((AVERAGEIFS(Y:Y,A:A,A1147)+AVERAGEIFS(X:X,A:A,A1147))-(Y1147+X1147))/400)+1)*O1147)))</f>
        <v>#DIV/0!</v>
      </c>
      <c r="AA1147" s="18" t="e">
        <f t="shared" si="171"/>
        <v>#DIV/0!</v>
      </c>
      <c r="AB1147" t="e">
        <f>VLOOKUP($A1147,Events!$B:$I,4,FALSE)</f>
        <v>#N/A</v>
      </c>
      <c r="AC1147" t="e">
        <f>VLOOKUP($A1147,Events!$B:$I,5,FALSE)</f>
        <v>#N/A</v>
      </c>
      <c r="AD1147" t="e">
        <f>VLOOKUP($A1147,Events!$B:$I,6,FALSE)</f>
        <v>#N/A</v>
      </c>
      <c r="AE1147" t="e">
        <f>VLOOKUP($A1147,Events!$B:$I,7,FALSE)</f>
        <v>#N/A</v>
      </c>
      <c r="AF1147" t="e">
        <f>VLOOKUP($A1147,Events!$B:$I,8,FALSE)</f>
        <v>#N/A</v>
      </c>
    </row>
    <row r="1148" spans="7:32" ht="15" customHeight="1" x14ac:dyDescent="0.3">
      <c r="G1148" s="2"/>
      <c r="O1148" s="1">
        <f t="shared" si="161"/>
        <v>0</v>
      </c>
      <c r="P1148" s="1">
        <f t="shared" si="166"/>
        <v>0</v>
      </c>
      <c r="Q1148" s="1">
        <f t="shared" si="167"/>
        <v>0</v>
      </c>
      <c r="R1148" s="1">
        <f t="shared" si="168"/>
        <v>0</v>
      </c>
      <c r="S1148" s="1">
        <f t="shared" si="162"/>
        <v>0</v>
      </c>
      <c r="T1148" s="1">
        <f t="shared" si="163"/>
        <v>0</v>
      </c>
      <c r="U1148" s="1">
        <f t="shared" si="164"/>
        <v>0</v>
      </c>
      <c r="V1148" s="1">
        <f t="shared" si="165"/>
        <v>0</v>
      </c>
      <c r="W1148" s="19" t="e">
        <f>VLOOKUP(E1148,'Win Rate'!B:I,8,FALSE)</f>
        <v>#N/A</v>
      </c>
      <c r="X1148" s="20" t="e">
        <f>VLOOKUP(E1148,'Win Rate'!B:J,9,FALSE)</f>
        <v>#N/A</v>
      </c>
      <c r="Y1148" s="18" cm="1">
        <f t="array" ref="Y1148">IFERROR(INDEX($Z$2:$Z1147,SUMPRODUCT(MAX(ROW($D$2:$D1147)*($D1148=$D$2:$D1147))-1)),_xlfn.IFNA(IF(VLOOKUP(D1148,'4.2 Elo (Values)'!A:C,3,FALSE)&gt;0,VLOOKUP(Results!D1148,'4.2 Elo (Values)'!A:C,3,FALSE),400),400))</f>
        <v>400</v>
      </c>
      <c r="Z1148" s="18" t="e">
        <f>Y1148+(IFERROR(VLOOKUP(D1148,'4.2 Elo (Values)'!A:J,10,FALSE),40)*(V1148-(1/(10^(((AVERAGEIFS(Y:Y,A:A,A1148)+AVERAGEIFS(X:X,A:A,A1148))-(Y1148+X1148))/400)+1)*O1148)))</f>
        <v>#DIV/0!</v>
      </c>
      <c r="AA1148" s="18" t="e">
        <f t="shared" si="171"/>
        <v>#DIV/0!</v>
      </c>
      <c r="AB1148" t="e">
        <f>VLOOKUP($A1148,Events!$B:$I,4,FALSE)</f>
        <v>#N/A</v>
      </c>
      <c r="AC1148" t="e">
        <f>VLOOKUP($A1148,Events!$B:$I,5,FALSE)</f>
        <v>#N/A</v>
      </c>
      <c r="AD1148" t="e">
        <f>VLOOKUP($A1148,Events!$B:$I,6,FALSE)</f>
        <v>#N/A</v>
      </c>
      <c r="AE1148" t="e">
        <f>VLOOKUP($A1148,Events!$B:$I,7,FALSE)</f>
        <v>#N/A</v>
      </c>
      <c r="AF1148" t="e">
        <f>VLOOKUP($A1148,Events!$B:$I,8,FALSE)</f>
        <v>#N/A</v>
      </c>
    </row>
    <row r="1149" spans="7:32" ht="15" customHeight="1" x14ac:dyDescent="0.3">
      <c r="G1149" s="2"/>
      <c r="O1149" s="1">
        <f t="shared" si="161"/>
        <v>0</v>
      </c>
      <c r="P1149" s="1">
        <f t="shared" si="166"/>
        <v>0</v>
      </c>
      <c r="Q1149" s="1">
        <f t="shared" si="167"/>
        <v>0</v>
      </c>
      <c r="R1149" s="1">
        <f t="shared" si="168"/>
        <v>0</v>
      </c>
      <c r="S1149" s="1">
        <f t="shared" si="162"/>
        <v>0</v>
      </c>
      <c r="T1149" s="1">
        <f t="shared" si="163"/>
        <v>0</v>
      </c>
      <c r="U1149" s="1">
        <f t="shared" si="164"/>
        <v>0</v>
      </c>
      <c r="V1149" s="1">
        <f t="shared" si="165"/>
        <v>0</v>
      </c>
      <c r="W1149" s="19" t="e">
        <f>VLOOKUP(E1149,'Win Rate'!B:I,8,FALSE)</f>
        <v>#N/A</v>
      </c>
      <c r="X1149" s="20" t="e">
        <f>VLOOKUP(E1149,'Win Rate'!B:J,9,FALSE)</f>
        <v>#N/A</v>
      </c>
      <c r="Y1149" s="18" cm="1">
        <f t="array" ref="Y1149">IFERROR(INDEX($Z$2:$Z1148,SUMPRODUCT(MAX(ROW($D$2:$D1148)*($D1149=$D$2:$D1148))-1)),_xlfn.IFNA(IF(VLOOKUP(D1149,'4.2 Elo (Values)'!A:C,3,FALSE)&gt;0,VLOOKUP(Results!D1149,'4.2 Elo (Values)'!A:C,3,FALSE),400),400))</f>
        <v>400</v>
      </c>
      <c r="Z1149" s="18" t="e">
        <f>Y1149+(IFERROR(VLOOKUP(D1149,'4.2 Elo (Values)'!A:J,10,FALSE),40)*(V1149-(1/(10^(((AVERAGEIFS(Y:Y,A:A,A1149)+AVERAGEIFS(X:X,A:A,A1149))-(Y1149+X1149))/400)+1)*O1149)))</f>
        <v>#DIV/0!</v>
      </c>
      <c r="AA1149" s="18" t="e">
        <f t="shared" si="171"/>
        <v>#DIV/0!</v>
      </c>
      <c r="AB1149" t="e">
        <f>VLOOKUP($A1149,Events!$B:$I,4,FALSE)</f>
        <v>#N/A</v>
      </c>
      <c r="AC1149" t="e">
        <f>VLOOKUP($A1149,Events!$B:$I,5,FALSE)</f>
        <v>#N/A</v>
      </c>
      <c r="AD1149" t="e">
        <f>VLOOKUP($A1149,Events!$B:$I,6,FALSE)</f>
        <v>#N/A</v>
      </c>
      <c r="AE1149" t="e">
        <f>VLOOKUP($A1149,Events!$B:$I,7,FALSE)</f>
        <v>#N/A</v>
      </c>
      <c r="AF1149" t="e">
        <f>VLOOKUP($A1149,Events!$B:$I,8,FALSE)</f>
        <v>#N/A</v>
      </c>
    </row>
    <row r="1150" spans="7:32" ht="15" customHeight="1" x14ac:dyDescent="0.3">
      <c r="G1150" s="2"/>
      <c r="O1150" s="1">
        <f t="shared" si="161"/>
        <v>0</v>
      </c>
      <c r="P1150" s="1">
        <f t="shared" si="166"/>
        <v>0</v>
      </c>
      <c r="Q1150" s="1">
        <f t="shared" si="167"/>
        <v>0</v>
      </c>
      <c r="R1150" s="1">
        <f t="shared" si="168"/>
        <v>0</v>
      </c>
      <c r="S1150" s="1">
        <f t="shared" si="162"/>
        <v>0</v>
      </c>
      <c r="T1150" s="1">
        <f t="shared" si="163"/>
        <v>0</v>
      </c>
      <c r="U1150" s="1">
        <f t="shared" si="164"/>
        <v>0</v>
      </c>
      <c r="V1150" s="1">
        <f t="shared" si="165"/>
        <v>0</v>
      </c>
      <c r="W1150" s="19" t="e">
        <f>VLOOKUP(E1150,'Win Rate'!B:I,8,FALSE)</f>
        <v>#N/A</v>
      </c>
      <c r="X1150" s="20" t="e">
        <f>VLOOKUP(E1150,'Win Rate'!B:J,9,FALSE)</f>
        <v>#N/A</v>
      </c>
      <c r="Y1150" s="18" cm="1">
        <f t="array" ref="Y1150">IFERROR(INDEX($Z$2:$Z1149,SUMPRODUCT(MAX(ROW($D$2:$D1149)*($D1150=$D$2:$D1149))-1)),_xlfn.IFNA(IF(VLOOKUP(D1150,'4.2 Elo (Values)'!A:C,3,FALSE)&gt;0,VLOOKUP(Results!D1150,'4.2 Elo (Values)'!A:C,3,FALSE),400),400))</f>
        <v>400</v>
      </c>
      <c r="Z1150" s="18" t="e">
        <f>Y1150+(IFERROR(VLOOKUP(D1150,'4.2 Elo (Values)'!A:J,10,FALSE),40)*(V1150-(1/(10^(((AVERAGEIFS(Y:Y,A:A,A1150)+AVERAGEIFS(X:X,A:A,A1150))-(Y1150+X1150))/400)+1)*O1150)))</f>
        <v>#DIV/0!</v>
      </c>
      <c r="AA1150" s="18" t="e">
        <f t="shared" si="171"/>
        <v>#DIV/0!</v>
      </c>
      <c r="AB1150" t="e">
        <f>VLOOKUP($A1150,Events!$B:$I,4,FALSE)</f>
        <v>#N/A</v>
      </c>
      <c r="AC1150" t="e">
        <f>VLOOKUP($A1150,Events!$B:$I,5,FALSE)</f>
        <v>#N/A</v>
      </c>
      <c r="AD1150" t="e">
        <f>VLOOKUP($A1150,Events!$B:$I,6,FALSE)</f>
        <v>#N/A</v>
      </c>
      <c r="AE1150" t="e">
        <f>VLOOKUP($A1150,Events!$B:$I,7,FALSE)</f>
        <v>#N/A</v>
      </c>
      <c r="AF1150" t="e">
        <f>VLOOKUP($A1150,Events!$B:$I,8,FALSE)</f>
        <v>#N/A</v>
      </c>
    </row>
    <row r="1151" spans="7:32" ht="15" customHeight="1" x14ac:dyDescent="0.3">
      <c r="G1151" s="2"/>
      <c r="O1151" s="1">
        <f t="shared" si="161"/>
        <v>0</v>
      </c>
      <c r="P1151" s="1">
        <f t="shared" si="166"/>
        <v>0</v>
      </c>
      <c r="Q1151" s="1">
        <f t="shared" si="167"/>
        <v>0</v>
      </c>
      <c r="R1151" s="1">
        <f t="shared" si="168"/>
        <v>0</v>
      </c>
      <c r="S1151" s="1">
        <f t="shared" si="162"/>
        <v>0</v>
      </c>
      <c r="T1151" s="1">
        <f t="shared" si="163"/>
        <v>0</v>
      </c>
      <c r="U1151" s="1">
        <f t="shared" si="164"/>
        <v>0</v>
      </c>
      <c r="V1151" s="1">
        <f t="shared" si="165"/>
        <v>0</v>
      </c>
      <c r="W1151" s="19" t="e">
        <f>VLOOKUP(E1151,'Win Rate'!B:I,8,FALSE)</f>
        <v>#N/A</v>
      </c>
      <c r="X1151" s="20" t="e">
        <f>VLOOKUP(E1151,'Win Rate'!B:J,9,FALSE)</f>
        <v>#N/A</v>
      </c>
      <c r="Y1151" s="18" cm="1">
        <f t="array" ref="Y1151">IFERROR(INDEX($Z$2:$Z1150,SUMPRODUCT(MAX(ROW($D$2:$D1150)*($D1151=$D$2:$D1150))-1)),_xlfn.IFNA(IF(VLOOKUP(D1151,'4.2 Elo (Values)'!A:C,3,FALSE)&gt;0,VLOOKUP(Results!D1151,'4.2 Elo (Values)'!A:C,3,FALSE),400),400))</f>
        <v>400</v>
      </c>
      <c r="Z1151" s="18" t="e">
        <f>Y1151+(IFERROR(VLOOKUP(D1151,'4.2 Elo (Values)'!A:J,10,FALSE),40)*(V1151-(1/(10^(((AVERAGEIFS(Y:Y,A:A,A1151)+AVERAGEIFS(X:X,A:A,A1151))-(Y1151+X1151))/400)+1)*O1151)))</f>
        <v>#DIV/0!</v>
      </c>
      <c r="AA1151" s="18" t="e">
        <f t="shared" si="171"/>
        <v>#DIV/0!</v>
      </c>
      <c r="AB1151" t="e">
        <f>VLOOKUP($A1151,Events!$B:$I,4,FALSE)</f>
        <v>#N/A</v>
      </c>
      <c r="AC1151" t="e">
        <f>VLOOKUP($A1151,Events!$B:$I,5,FALSE)</f>
        <v>#N/A</v>
      </c>
      <c r="AD1151" t="e">
        <f>VLOOKUP($A1151,Events!$B:$I,6,FALSE)</f>
        <v>#N/A</v>
      </c>
      <c r="AE1151" t="e">
        <f>VLOOKUP($A1151,Events!$B:$I,7,FALSE)</f>
        <v>#N/A</v>
      </c>
      <c r="AF1151" t="e">
        <f>VLOOKUP($A1151,Events!$B:$I,8,FALSE)</f>
        <v>#N/A</v>
      </c>
    </row>
    <row r="1152" spans="7:32" ht="15" customHeight="1" x14ac:dyDescent="0.3">
      <c r="G1152" s="2"/>
      <c r="O1152" s="1">
        <f t="shared" si="161"/>
        <v>0</v>
      </c>
      <c r="P1152" s="1">
        <f t="shared" si="166"/>
        <v>0</v>
      </c>
      <c r="Q1152" s="1">
        <f t="shared" si="167"/>
        <v>0</v>
      </c>
      <c r="R1152" s="1">
        <f t="shared" si="168"/>
        <v>0</v>
      </c>
      <c r="S1152" s="1">
        <f t="shared" si="162"/>
        <v>0</v>
      </c>
      <c r="T1152" s="1">
        <f t="shared" si="163"/>
        <v>0</v>
      </c>
      <c r="U1152" s="1">
        <f t="shared" si="164"/>
        <v>0</v>
      </c>
      <c r="V1152" s="1">
        <f t="shared" si="165"/>
        <v>0</v>
      </c>
      <c r="W1152" s="19" t="e">
        <f>VLOOKUP(E1152,'Win Rate'!B:I,8,FALSE)</f>
        <v>#N/A</v>
      </c>
      <c r="X1152" s="20" t="e">
        <f>VLOOKUP(E1152,'Win Rate'!B:J,9,FALSE)</f>
        <v>#N/A</v>
      </c>
      <c r="Y1152" s="18" cm="1">
        <f t="array" ref="Y1152">IFERROR(INDEX($Z$2:$Z1151,SUMPRODUCT(MAX(ROW($D$2:$D1151)*($D1152=$D$2:$D1151))-1)),_xlfn.IFNA(IF(VLOOKUP(D1152,'4.2 Elo (Values)'!A:C,3,FALSE)&gt;0,VLOOKUP(Results!D1152,'4.2 Elo (Values)'!A:C,3,FALSE),400),400))</f>
        <v>400</v>
      </c>
      <c r="Z1152" s="18" t="e">
        <f>Y1152+(IFERROR(VLOOKUP(D1152,'4.2 Elo (Values)'!A:J,10,FALSE),40)*(V1152-(1/(10^(((AVERAGEIFS(Y:Y,A:A,A1152)+AVERAGEIFS(X:X,A:A,A1152))-(Y1152+X1152))/400)+1)*O1152)))</f>
        <v>#DIV/0!</v>
      </c>
      <c r="AA1152" s="18" t="e">
        <f t="shared" si="171"/>
        <v>#DIV/0!</v>
      </c>
      <c r="AB1152" t="e">
        <f>VLOOKUP($A1152,Events!$B:$I,4,FALSE)</f>
        <v>#N/A</v>
      </c>
      <c r="AC1152" t="e">
        <f>VLOOKUP($A1152,Events!$B:$I,5,FALSE)</f>
        <v>#N/A</v>
      </c>
      <c r="AD1152" t="e">
        <f>VLOOKUP($A1152,Events!$B:$I,6,FALSE)</f>
        <v>#N/A</v>
      </c>
      <c r="AE1152" t="e">
        <f>VLOOKUP($A1152,Events!$B:$I,7,FALSE)</f>
        <v>#N/A</v>
      </c>
      <c r="AF1152" t="e">
        <f>VLOOKUP($A1152,Events!$B:$I,8,FALSE)</f>
        <v>#N/A</v>
      </c>
    </row>
    <row r="1153" spans="7:32" ht="15" customHeight="1" x14ac:dyDescent="0.3">
      <c r="G1153" s="2"/>
      <c r="O1153" s="1">
        <f t="shared" si="161"/>
        <v>0</v>
      </c>
      <c r="P1153" s="1">
        <f t="shared" si="166"/>
        <v>0</v>
      </c>
      <c r="Q1153" s="1">
        <f t="shared" si="167"/>
        <v>0</v>
      </c>
      <c r="R1153" s="1">
        <f t="shared" si="168"/>
        <v>0</v>
      </c>
      <c r="S1153" s="1">
        <f t="shared" si="162"/>
        <v>0</v>
      </c>
      <c r="T1153" s="1">
        <f t="shared" si="163"/>
        <v>0</v>
      </c>
      <c r="U1153" s="1">
        <f t="shared" si="164"/>
        <v>0</v>
      </c>
      <c r="V1153" s="1">
        <f t="shared" si="165"/>
        <v>0</v>
      </c>
      <c r="W1153" s="19" t="e">
        <f>VLOOKUP(E1153,'Win Rate'!B:I,8,FALSE)</f>
        <v>#N/A</v>
      </c>
      <c r="X1153" s="20" t="e">
        <f>VLOOKUP(E1153,'Win Rate'!B:J,9,FALSE)</f>
        <v>#N/A</v>
      </c>
      <c r="Y1153" s="18" cm="1">
        <f t="array" ref="Y1153">IFERROR(INDEX($Z$2:$Z1152,SUMPRODUCT(MAX(ROW($D$2:$D1152)*($D1153=$D$2:$D1152))-1)),_xlfn.IFNA(IF(VLOOKUP(D1153,'4.2 Elo (Values)'!A:C,3,FALSE)&gt;0,VLOOKUP(Results!D1153,'4.2 Elo (Values)'!A:C,3,FALSE),400),400))</f>
        <v>400</v>
      </c>
      <c r="Z1153" s="18" t="e">
        <f>Y1153+(IFERROR(VLOOKUP(D1153,'4.2 Elo (Values)'!A:J,10,FALSE),40)*(V1153-(1/(10^(((AVERAGEIFS(Y:Y,A:A,A1153)+AVERAGEIFS(X:X,A:A,A1153))-(Y1153+X1153))/400)+1)*O1153)))</f>
        <v>#DIV/0!</v>
      </c>
      <c r="AA1153" s="18" t="e">
        <f t="shared" si="171"/>
        <v>#DIV/0!</v>
      </c>
      <c r="AB1153" t="e">
        <f>VLOOKUP($A1153,Events!$B:$I,4,FALSE)</f>
        <v>#N/A</v>
      </c>
      <c r="AC1153" t="e">
        <f>VLOOKUP($A1153,Events!$B:$I,5,FALSE)</f>
        <v>#N/A</v>
      </c>
      <c r="AD1153" t="e">
        <f>VLOOKUP($A1153,Events!$B:$I,6,FALSE)</f>
        <v>#N/A</v>
      </c>
      <c r="AE1153" t="e">
        <f>VLOOKUP($A1153,Events!$B:$I,7,FALSE)</f>
        <v>#N/A</v>
      </c>
      <c r="AF1153" t="e">
        <f>VLOOKUP($A1153,Events!$B:$I,8,FALSE)</f>
        <v>#N/A</v>
      </c>
    </row>
    <row r="1154" spans="7:32" ht="15" customHeight="1" x14ac:dyDescent="0.3">
      <c r="G1154" s="2"/>
      <c r="O1154" s="1">
        <f t="shared" si="161"/>
        <v>0</v>
      </c>
      <c r="P1154" s="1">
        <f t="shared" si="166"/>
        <v>0</v>
      </c>
      <c r="Q1154" s="1">
        <f t="shared" si="167"/>
        <v>0</v>
      </c>
      <c r="R1154" s="1">
        <f t="shared" si="168"/>
        <v>0</v>
      </c>
      <c r="S1154" s="1">
        <f t="shared" si="162"/>
        <v>0</v>
      </c>
      <c r="T1154" s="1">
        <f t="shared" si="163"/>
        <v>0</v>
      </c>
      <c r="U1154" s="1">
        <f t="shared" si="164"/>
        <v>0</v>
      </c>
      <c r="V1154" s="1">
        <f t="shared" si="165"/>
        <v>0</v>
      </c>
      <c r="W1154" s="19" t="e">
        <f>VLOOKUP(E1154,'Win Rate'!B:I,8,FALSE)</f>
        <v>#N/A</v>
      </c>
      <c r="X1154" s="20" t="e">
        <f>VLOOKUP(E1154,'Win Rate'!B:J,9,FALSE)</f>
        <v>#N/A</v>
      </c>
      <c r="Y1154" s="18" cm="1">
        <f t="array" ref="Y1154">IFERROR(INDEX($Z$2:$Z1153,SUMPRODUCT(MAX(ROW($D$2:$D1153)*($D1154=$D$2:$D1153))-1)),_xlfn.IFNA(IF(VLOOKUP(D1154,'4.2 Elo (Values)'!A:C,3,FALSE)&gt;0,VLOOKUP(Results!D1154,'4.2 Elo (Values)'!A:C,3,FALSE),400),400))</f>
        <v>400</v>
      </c>
      <c r="Z1154" s="18" t="e">
        <f>Y1154+(IFERROR(VLOOKUP(D1154,'4.2 Elo (Values)'!A:J,10,FALSE),40)*(V1154-(1/(10^(((AVERAGEIFS(Y:Y,A:A,A1154)+AVERAGEIFS(X:X,A:A,A1154))-(Y1154+X1154))/400)+1)*O1154)))</f>
        <v>#DIV/0!</v>
      </c>
      <c r="AA1154" s="18" t="e">
        <f t="shared" si="171"/>
        <v>#DIV/0!</v>
      </c>
      <c r="AB1154" t="e">
        <f>VLOOKUP($A1154,Events!$B:$I,4,FALSE)</f>
        <v>#N/A</v>
      </c>
      <c r="AC1154" t="e">
        <f>VLOOKUP($A1154,Events!$B:$I,5,FALSE)</f>
        <v>#N/A</v>
      </c>
      <c r="AD1154" t="e">
        <f>VLOOKUP($A1154,Events!$B:$I,6,FALSE)</f>
        <v>#N/A</v>
      </c>
      <c r="AE1154" t="e">
        <f>VLOOKUP($A1154,Events!$B:$I,7,FALSE)</f>
        <v>#N/A</v>
      </c>
      <c r="AF1154" t="e">
        <f>VLOOKUP($A1154,Events!$B:$I,8,FALSE)</f>
        <v>#N/A</v>
      </c>
    </row>
    <row r="1155" spans="7:32" ht="15" customHeight="1" x14ac:dyDescent="0.3">
      <c r="G1155" s="2"/>
      <c r="O1155" s="1">
        <f t="shared" si="161"/>
        <v>0</v>
      </c>
      <c r="P1155" s="1">
        <f t="shared" si="166"/>
        <v>0</v>
      </c>
      <c r="Q1155" s="1">
        <f t="shared" si="167"/>
        <v>0</v>
      </c>
      <c r="R1155" s="1">
        <f t="shared" si="168"/>
        <v>0</v>
      </c>
      <c r="S1155" s="1">
        <f t="shared" si="162"/>
        <v>0</v>
      </c>
      <c r="T1155" s="1">
        <f t="shared" si="163"/>
        <v>0</v>
      </c>
      <c r="U1155" s="1">
        <f t="shared" si="164"/>
        <v>0</v>
      </c>
      <c r="V1155" s="1">
        <f t="shared" si="165"/>
        <v>0</v>
      </c>
      <c r="W1155" s="19" t="e">
        <f>VLOOKUP(E1155,'Win Rate'!B:I,8,FALSE)</f>
        <v>#N/A</v>
      </c>
      <c r="X1155" s="20" t="e">
        <f>VLOOKUP(E1155,'Win Rate'!B:J,9,FALSE)</f>
        <v>#N/A</v>
      </c>
      <c r="Y1155" s="18" cm="1">
        <f t="array" ref="Y1155">IFERROR(INDEX($Z$2:$Z1154,SUMPRODUCT(MAX(ROW($D$2:$D1154)*($D1155=$D$2:$D1154))-1)),_xlfn.IFNA(IF(VLOOKUP(D1155,'4.2 Elo (Values)'!A:C,3,FALSE)&gt;0,VLOOKUP(Results!D1155,'4.2 Elo (Values)'!A:C,3,FALSE),400),400))</f>
        <v>400</v>
      </c>
      <c r="Z1155" s="18" t="e">
        <f>Y1155+(IFERROR(VLOOKUP(D1155,'4.2 Elo (Values)'!A:J,10,FALSE),40)*(V1155-(1/(10^(((AVERAGEIFS(Y:Y,A:A,A1155)+AVERAGEIFS(X:X,A:A,A1155))-(Y1155+X1155))/400)+1)*O1155)))</f>
        <v>#DIV/0!</v>
      </c>
      <c r="AA1155" s="18" t="e">
        <f t="shared" si="171"/>
        <v>#DIV/0!</v>
      </c>
      <c r="AB1155" t="e">
        <f>VLOOKUP($A1155,Events!$B:$I,4,FALSE)</f>
        <v>#N/A</v>
      </c>
      <c r="AC1155" t="e">
        <f>VLOOKUP($A1155,Events!$B:$I,5,FALSE)</f>
        <v>#N/A</v>
      </c>
      <c r="AD1155" t="e">
        <f>VLOOKUP($A1155,Events!$B:$I,6,FALSE)</f>
        <v>#N/A</v>
      </c>
      <c r="AE1155" t="e">
        <f>VLOOKUP($A1155,Events!$B:$I,7,FALSE)</f>
        <v>#N/A</v>
      </c>
      <c r="AF1155" t="e">
        <f>VLOOKUP($A1155,Events!$B:$I,8,FALSE)</f>
        <v>#N/A</v>
      </c>
    </row>
    <row r="1156" spans="7:32" ht="15" customHeight="1" x14ac:dyDescent="0.3">
      <c r="G1156" s="2"/>
      <c r="O1156" s="1">
        <f t="shared" si="161"/>
        <v>0</v>
      </c>
      <c r="P1156" s="1">
        <f t="shared" si="166"/>
        <v>0</v>
      </c>
      <c r="Q1156" s="1">
        <f t="shared" si="167"/>
        <v>0</v>
      </c>
      <c r="R1156" s="1">
        <f t="shared" si="168"/>
        <v>0</v>
      </c>
      <c r="S1156" s="1">
        <f t="shared" si="162"/>
        <v>0</v>
      </c>
      <c r="T1156" s="1">
        <f t="shared" si="163"/>
        <v>0</v>
      </c>
      <c r="U1156" s="1">
        <f t="shared" si="164"/>
        <v>0</v>
      </c>
      <c r="V1156" s="1">
        <f t="shared" si="165"/>
        <v>0</v>
      </c>
      <c r="W1156" s="19" t="e">
        <f>VLOOKUP(E1156,'Win Rate'!B:I,8,FALSE)</f>
        <v>#N/A</v>
      </c>
      <c r="X1156" s="20" t="e">
        <f>VLOOKUP(E1156,'Win Rate'!B:J,9,FALSE)</f>
        <v>#N/A</v>
      </c>
      <c r="Y1156" s="18" cm="1">
        <f t="array" ref="Y1156">IFERROR(INDEX($Z$2:$Z1155,SUMPRODUCT(MAX(ROW($D$2:$D1155)*($D1156=$D$2:$D1155))-1)),_xlfn.IFNA(IF(VLOOKUP(D1156,'4.2 Elo (Values)'!A:C,3,FALSE)&gt;0,VLOOKUP(Results!D1156,'4.2 Elo (Values)'!A:C,3,FALSE),400),400))</f>
        <v>400</v>
      </c>
      <c r="Z1156" s="18" t="e">
        <f>Y1156+(IFERROR(VLOOKUP(D1156,'4.2 Elo (Values)'!A:J,10,FALSE),40)*(V1156-(1/(10^(((AVERAGEIFS(Y:Y,A:A,A1156)+AVERAGEIFS(X:X,A:A,A1156))-(Y1156+X1156))/400)+1)*O1156)))</f>
        <v>#DIV/0!</v>
      </c>
      <c r="AA1156" s="18" t="e">
        <f t="shared" si="171"/>
        <v>#DIV/0!</v>
      </c>
      <c r="AB1156" t="e">
        <f>VLOOKUP($A1156,Events!$B:$I,4,FALSE)</f>
        <v>#N/A</v>
      </c>
      <c r="AC1156" t="e">
        <f>VLOOKUP($A1156,Events!$B:$I,5,FALSE)</f>
        <v>#N/A</v>
      </c>
      <c r="AD1156" t="e">
        <f>VLOOKUP($A1156,Events!$B:$I,6,FALSE)</f>
        <v>#N/A</v>
      </c>
      <c r="AE1156" t="e">
        <f>VLOOKUP($A1156,Events!$B:$I,7,FALSE)</f>
        <v>#N/A</v>
      </c>
      <c r="AF1156" t="e">
        <f>VLOOKUP($A1156,Events!$B:$I,8,FALSE)</f>
        <v>#N/A</v>
      </c>
    </row>
    <row r="1157" spans="7:32" ht="15" customHeight="1" x14ac:dyDescent="0.3">
      <c r="G1157" s="2"/>
      <c r="O1157" s="1">
        <f t="shared" si="161"/>
        <v>0</v>
      </c>
      <c r="P1157" s="1">
        <f t="shared" si="166"/>
        <v>0</v>
      </c>
      <c r="Q1157" s="1">
        <f t="shared" si="167"/>
        <v>0</v>
      </c>
      <c r="R1157" s="1">
        <f t="shared" si="168"/>
        <v>0</v>
      </c>
      <c r="S1157" s="1">
        <f t="shared" si="162"/>
        <v>0</v>
      </c>
      <c r="T1157" s="1">
        <f t="shared" si="163"/>
        <v>0</v>
      </c>
      <c r="U1157" s="1">
        <f t="shared" si="164"/>
        <v>0</v>
      </c>
      <c r="V1157" s="1">
        <f t="shared" si="165"/>
        <v>0</v>
      </c>
      <c r="W1157" s="19" t="e">
        <f>VLOOKUP(E1157,'Win Rate'!B:I,8,FALSE)</f>
        <v>#N/A</v>
      </c>
      <c r="X1157" s="20" t="e">
        <f>VLOOKUP(E1157,'Win Rate'!B:J,9,FALSE)</f>
        <v>#N/A</v>
      </c>
      <c r="Y1157" s="18" cm="1">
        <f t="array" ref="Y1157">IFERROR(INDEX($Z$2:$Z1156,SUMPRODUCT(MAX(ROW($D$2:$D1156)*($D1157=$D$2:$D1156))-1)),_xlfn.IFNA(IF(VLOOKUP(D1157,'4.2 Elo (Values)'!A:C,3,FALSE)&gt;0,VLOOKUP(Results!D1157,'4.2 Elo (Values)'!A:C,3,FALSE),400),400))</f>
        <v>400</v>
      </c>
      <c r="Z1157" s="18" t="e">
        <f>Y1157+(IFERROR(VLOOKUP(D1157,'4.2 Elo (Values)'!A:J,10,FALSE),40)*(V1157-(1/(10^(((AVERAGEIFS(Y:Y,A:A,A1157)+AVERAGEIFS(X:X,A:A,A1157))-(Y1157+X1157))/400)+1)*O1157)))</f>
        <v>#DIV/0!</v>
      </c>
      <c r="AA1157" s="18" t="e">
        <f t="shared" si="171"/>
        <v>#DIV/0!</v>
      </c>
      <c r="AB1157" t="e">
        <f>VLOOKUP($A1157,Events!$B:$I,4,FALSE)</f>
        <v>#N/A</v>
      </c>
      <c r="AC1157" t="e">
        <f>VLOOKUP($A1157,Events!$B:$I,5,FALSE)</f>
        <v>#N/A</v>
      </c>
      <c r="AD1157" t="e">
        <f>VLOOKUP($A1157,Events!$B:$I,6,FALSE)</f>
        <v>#N/A</v>
      </c>
      <c r="AE1157" t="e">
        <f>VLOOKUP($A1157,Events!$B:$I,7,FALSE)</f>
        <v>#N/A</v>
      </c>
      <c r="AF1157" t="e">
        <f>VLOOKUP($A1157,Events!$B:$I,8,FALSE)</f>
        <v>#N/A</v>
      </c>
    </row>
    <row r="1158" spans="7:32" ht="15" customHeight="1" x14ac:dyDescent="0.3">
      <c r="G1158" s="2"/>
      <c r="O1158" s="1">
        <f t="shared" si="161"/>
        <v>0</v>
      </c>
      <c r="P1158" s="1">
        <f t="shared" si="166"/>
        <v>0</v>
      </c>
      <c r="Q1158" s="1">
        <f t="shared" si="167"/>
        <v>0</v>
      </c>
      <c r="R1158" s="1">
        <f t="shared" si="168"/>
        <v>0</v>
      </c>
      <c r="S1158" s="1">
        <f t="shared" si="162"/>
        <v>0</v>
      </c>
      <c r="T1158" s="1">
        <f t="shared" si="163"/>
        <v>0</v>
      </c>
      <c r="U1158" s="1">
        <f t="shared" si="164"/>
        <v>0</v>
      </c>
      <c r="V1158" s="1">
        <f t="shared" si="165"/>
        <v>0</v>
      </c>
      <c r="W1158" s="19" t="e">
        <f>VLOOKUP(E1158,'Win Rate'!B:I,8,FALSE)</f>
        <v>#N/A</v>
      </c>
      <c r="X1158" s="20" t="e">
        <f>VLOOKUP(E1158,'Win Rate'!B:J,9,FALSE)</f>
        <v>#N/A</v>
      </c>
      <c r="Y1158" s="18" cm="1">
        <f t="array" ref="Y1158">IFERROR(INDEX($Z$2:$Z1157,SUMPRODUCT(MAX(ROW($D$2:$D1157)*($D1158=$D$2:$D1157))-1)),_xlfn.IFNA(IF(VLOOKUP(D1158,'4.2 Elo (Values)'!A:C,3,FALSE)&gt;0,VLOOKUP(Results!D1158,'4.2 Elo (Values)'!A:C,3,FALSE),400),400))</f>
        <v>400</v>
      </c>
      <c r="Z1158" s="18" t="e">
        <f>Y1158+(IFERROR(VLOOKUP(D1158,'4.2 Elo (Values)'!A:J,10,FALSE),40)*(V1158-(1/(10^(((AVERAGEIFS(Y:Y,A:A,A1158)+AVERAGEIFS(X:X,A:A,A1158))-(Y1158+X1158))/400)+1)*O1158)))</f>
        <v>#DIV/0!</v>
      </c>
      <c r="AA1158" s="18" t="e">
        <f t="shared" si="171"/>
        <v>#DIV/0!</v>
      </c>
      <c r="AB1158" t="e">
        <f>VLOOKUP($A1158,Events!$B:$I,4,FALSE)</f>
        <v>#N/A</v>
      </c>
      <c r="AC1158" t="e">
        <f>VLOOKUP($A1158,Events!$B:$I,5,FALSE)</f>
        <v>#N/A</v>
      </c>
      <c r="AD1158" t="e">
        <f>VLOOKUP($A1158,Events!$B:$I,6,FALSE)</f>
        <v>#N/A</v>
      </c>
      <c r="AE1158" t="e">
        <f>VLOOKUP($A1158,Events!$B:$I,7,FALSE)</f>
        <v>#N/A</v>
      </c>
      <c r="AF1158" t="e">
        <f>VLOOKUP($A1158,Events!$B:$I,8,FALSE)</f>
        <v>#N/A</v>
      </c>
    </row>
    <row r="1159" spans="7:32" ht="15" customHeight="1" x14ac:dyDescent="0.3">
      <c r="G1159" s="2"/>
      <c r="O1159" s="1">
        <f t="shared" si="161"/>
        <v>0</v>
      </c>
      <c r="P1159" s="1">
        <f t="shared" si="166"/>
        <v>0</v>
      </c>
      <c r="Q1159" s="1">
        <f t="shared" si="167"/>
        <v>0</v>
      </c>
      <c r="R1159" s="1">
        <f t="shared" si="168"/>
        <v>0</v>
      </c>
      <c r="S1159" s="1">
        <f t="shared" si="162"/>
        <v>0</v>
      </c>
      <c r="T1159" s="1">
        <f t="shared" si="163"/>
        <v>0</v>
      </c>
      <c r="U1159" s="1">
        <f t="shared" si="164"/>
        <v>0</v>
      </c>
      <c r="V1159" s="1">
        <f t="shared" si="165"/>
        <v>0</v>
      </c>
      <c r="W1159" s="19" t="e">
        <f>VLOOKUP(E1159,'Win Rate'!B:I,8,FALSE)</f>
        <v>#N/A</v>
      </c>
      <c r="X1159" s="20" t="e">
        <f>VLOOKUP(E1159,'Win Rate'!B:J,9,FALSE)</f>
        <v>#N/A</v>
      </c>
      <c r="Y1159" s="18" cm="1">
        <f t="array" ref="Y1159">IFERROR(INDEX($Z$2:$Z1158,SUMPRODUCT(MAX(ROW($D$2:$D1158)*($D1159=$D$2:$D1158))-1)),_xlfn.IFNA(IF(VLOOKUP(D1159,'4.2 Elo (Values)'!A:C,3,FALSE)&gt;0,VLOOKUP(Results!D1159,'4.2 Elo (Values)'!A:C,3,FALSE),400),400))</f>
        <v>400</v>
      </c>
      <c r="Z1159" s="18" t="e">
        <f>Y1159+(IFERROR(VLOOKUP(D1159,'4.2 Elo (Values)'!A:J,10,FALSE),40)*(V1159-(1/(10^(((AVERAGEIFS(Y:Y,A:A,A1159)+AVERAGEIFS(X:X,A:A,A1159))-(Y1159+X1159))/400)+1)*O1159)))</f>
        <v>#DIV/0!</v>
      </c>
      <c r="AA1159" s="18" t="e">
        <f t="shared" ref="AA1159:AA1222" si="172">Z1159-Y1159</f>
        <v>#DIV/0!</v>
      </c>
      <c r="AB1159" t="e">
        <f>VLOOKUP($A1159,Events!$B:$I,4,FALSE)</f>
        <v>#N/A</v>
      </c>
      <c r="AC1159" t="e">
        <f>VLOOKUP($A1159,Events!$B:$I,5,FALSE)</f>
        <v>#N/A</v>
      </c>
      <c r="AD1159" t="e">
        <f>VLOOKUP($A1159,Events!$B:$I,6,FALSE)</f>
        <v>#N/A</v>
      </c>
      <c r="AE1159" t="e">
        <f>VLOOKUP($A1159,Events!$B:$I,7,FALSE)</f>
        <v>#N/A</v>
      </c>
      <c r="AF1159" t="e">
        <f>VLOOKUP($A1159,Events!$B:$I,8,FALSE)</f>
        <v>#N/A</v>
      </c>
    </row>
    <row r="1160" spans="7:32" ht="15" customHeight="1" x14ac:dyDescent="0.3">
      <c r="G1160" s="2"/>
      <c r="O1160" s="1">
        <f t="shared" si="161"/>
        <v>0</v>
      </c>
      <c r="P1160" s="1">
        <f t="shared" si="166"/>
        <v>0</v>
      </c>
      <c r="Q1160" s="1">
        <f t="shared" si="167"/>
        <v>0</v>
      </c>
      <c r="R1160" s="1">
        <f t="shared" si="168"/>
        <v>0</v>
      </c>
      <c r="S1160" s="1">
        <f t="shared" si="162"/>
        <v>0</v>
      </c>
      <c r="T1160" s="1">
        <f t="shared" si="163"/>
        <v>0</v>
      </c>
      <c r="U1160" s="1">
        <f t="shared" si="164"/>
        <v>0</v>
      </c>
      <c r="V1160" s="1">
        <f t="shared" si="165"/>
        <v>0</v>
      </c>
      <c r="W1160" s="19" t="e">
        <f>VLOOKUP(E1160,'Win Rate'!B:I,8,FALSE)</f>
        <v>#N/A</v>
      </c>
      <c r="X1160" s="20" t="e">
        <f>VLOOKUP(E1160,'Win Rate'!B:J,9,FALSE)</f>
        <v>#N/A</v>
      </c>
      <c r="Y1160" s="18" cm="1">
        <f t="array" ref="Y1160">IFERROR(INDEX($Z$2:$Z1159,SUMPRODUCT(MAX(ROW($D$2:$D1159)*($D1160=$D$2:$D1159))-1)),_xlfn.IFNA(IF(VLOOKUP(D1160,'4.2 Elo (Values)'!A:C,3,FALSE)&gt;0,VLOOKUP(Results!D1160,'4.2 Elo (Values)'!A:C,3,FALSE),400),400))</f>
        <v>400</v>
      </c>
      <c r="Z1160" s="18" t="e">
        <f>Y1160+(IFERROR(VLOOKUP(D1160,'4.2 Elo (Values)'!A:J,10,FALSE),40)*(V1160-(1/(10^(((AVERAGEIFS(Y:Y,A:A,A1160)+AVERAGEIFS(X:X,A:A,A1160))-(Y1160+X1160))/400)+1)*O1160)))</f>
        <v>#DIV/0!</v>
      </c>
      <c r="AA1160" s="18" t="e">
        <f t="shared" si="172"/>
        <v>#DIV/0!</v>
      </c>
      <c r="AB1160" t="e">
        <f>VLOOKUP($A1160,Events!$B:$I,4,FALSE)</f>
        <v>#N/A</v>
      </c>
      <c r="AC1160" t="e">
        <f>VLOOKUP($A1160,Events!$B:$I,5,FALSE)</f>
        <v>#N/A</v>
      </c>
      <c r="AD1160" t="e">
        <f>VLOOKUP($A1160,Events!$B:$I,6,FALSE)</f>
        <v>#N/A</v>
      </c>
      <c r="AE1160" t="e">
        <f>VLOOKUP($A1160,Events!$B:$I,7,FALSE)</f>
        <v>#N/A</v>
      </c>
      <c r="AF1160" t="e">
        <f>VLOOKUP($A1160,Events!$B:$I,8,FALSE)</f>
        <v>#N/A</v>
      </c>
    </row>
    <row r="1161" spans="7:32" ht="15" customHeight="1" x14ac:dyDescent="0.3">
      <c r="G1161" s="2"/>
      <c r="O1161" s="1">
        <f t="shared" si="161"/>
        <v>0</v>
      </c>
      <c r="P1161" s="1">
        <f t="shared" si="166"/>
        <v>0</v>
      </c>
      <c r="Q1161" s="1">
        <f t="shared" si="167"/>
        <v>0</v>
      </c>
      <c r="R1161" s="1">
        <f t="shared" si="168"/>
        <v>0</v>
      </c>
      <c r="S1161" s="1">
        <f t="shared" si="162"/>
        <v>0</v>
      </c>
      <c r="T1161" s="1">
        <f t="shared" si="163"/>
        <v>0</v>
      </c>
      <c r="U1161" s="1">
        <f t="shared" si="164"/>
        <v>0</v>
      </c>
      <c r="V1161" s="1">
        <f t="shared" si="165"/>
        <v>0</v>
      </c>
      <c r="W1161" s="19" t="e">
        <f>VLOOKUP(E1161,'Win Rate'!B:I,8,FALSE)</f>
        <v>#N/A</v>
      </c>
      <c r="X1161" s="20" t="e">
        <f>VLOOKUP(E1161,'Win Rate'!B:J,9,FALSE)</f>
        <v>#N/A</v>
      </c>
      <c r="Y1161" s="18" cm="1">
        <f t="array" ref="Y1161">IFERROR(INDEX($Z$2:$Z1160,SUMPRODUCT(MAX(ROW($D$2:$D1160)*($D1161=$D$2:$D1160))-1)),_xlfn.IFNA(IF(VLOOKUP(D1161,'4.2 Elo (Values)'!A:C,3,FALSE)&gt;0,VLOOKUP(Results!D1161,'4.2 Elo (Values)'!A:C,3,FALSE),400),400))</f>
        <v>400</v>
      </c>
      <c r="Z1161" s="18" t="e">
        <f>Y1161+(IFERROR(VLOOKUP(D1161,'4.2 Elo (Values)'!A:J,10,FALSE),40)*(V1161-(1/(10^(((AVERAGEIFS(Y:Y,A:A,A1161)+AVERAGEIFS(X:X,A:A,A1161))-(Y1161+X1161))/400)+1)*O1161)))</f>
        <v>#DIV/0!</v>
      </c>
      <c r="AA1161" s="18" t="e">
        <f t="shared" si="172"/>
        <v>#DIV/0!</v>
      </c>
      <c r="AB1161" t="e">
        <f>VLOOKUP($A1161,Events!$B:$I,4,FALSE)</f>
        <v>#N/A</v>
      </c>
      <c r="AC1161" t="e">
        <f>VLOOKUP($A1161,Events!$B:$I,5,FALSE)</f>
        <v>#N/A</v>
      </c>
      <c r="AD1161" t="e">
        <f>VLOOKUP($A1161,Events!$B:$I,6,FALSE)</f>
        <v>#N/A</v>
      </c>
      <c r="AE1161" t="e">
        <f>VLOOKUP($A1161,Events!$B:$I,7,FALSE)</f>
        <v>#N/A</v>
      </c>
      <c r="AF1161" t="e">
        <f>VLOOKUP($A1161,Events!$B:$I,8,FALSE)</f>
        <v>#N/A</v>
      </c>
    </row>
    <row r="1162" spans="7:32" ht="15" customHeight="1" x14ac:dyDescent="0.3">
      <c r="G1162" s="2"/>
      <c r="O1162" s="1">
        <f t="shared" si="161"/>
        <v>0</v>
      </c>
      <c r="P1162" s="1">
        <f t="shared" si="166"/>
        <v>0</v>
      </c>
      <c r="Q1162" s="1">
        <f t="shared" si="167"/>
        <v>0</v>
      </c>
      <c r="R1162" s="1">
        <f t="shared" si="168"/>
        <v>0</v>
      </c>
      <c r="S1162" s="1">
        <f t="shared" si="162"/>
        <v>0</v>
      </c>
      <c r="T1162" s="1">
        <f t="shared" si="163"/>
        <v>0</v>
      </c>
      <c r="U1162" s="1">
        <f t="shared" si="164"/>
        <v>0</v>
      </c>
      <c r="V1162" s="1">
        <f t="shared" si="165"/>
        <v>0</v>
      </c>
      <c r="W1162" s="19" t="e">
        <f>VLOOKUP(E1162,'Win Rate'!B:I,8,FALSE)</f>
        <v>#N/A</v>
      </c>
      <c r="X1162" s="20" t="e">
        <f>VLOOKUP(E1162,'Win Rate'!B:J,9,FALSE)</f>
        <v>#N/A</v>
      </c>
      <c r="Y1162" s="18" cm="1">
        <f t="array" ref="Y1162">IFERROR(INDEX($Z$2:$Z1161,SUMPRODUCT(MAX(ROW($D$2:$D1161)*($D1162=$D$2:$D1161))-1)),_xlfn.IFNA(IF(VLOOKUP(D1162,'4.2 Elo (Values)'!A:C,3,FALSE)&gt;0,VLOOKUP(Results!D1162,'4.2 Elo (Values)'!A:C,3,FALSE),400),400))</f>
        <v>400</v>
      </c>
      <c r="Z1162" s="18" t="e">
        <f>Y1162+(IFERROR(VLOOKUP(D1162,'4.2 Elo (Values)'!A:J,10,FALSE),40)*(V1162-(1/(10^(((AVERAGEIFS(Y:Y,A:A,A1162)+AVERAGEIFS(X:X,A:A,A1162))-(Y1162+X1162))/400)+1)*O1162)))</f>
        <v>#DIV/0!</v>
      </c>
      <c r="AA1162" s="18" t="e">
        <f t="shared" si="172"/>
        <v>#DIV/0!</v>
      </c>
      <c r="AB1162" t="e">
        <f>VLOOKUP($A1162,Events!$B:$I,4,FALSE)</f>
        <v>#N/A</v>
      </c>
      <c r="AC1162" t="e">
        <f>VLOOKUP($A1162,Events!$B:$I,5,FALSE)</f>
        <v>#N/A</v>
      </c>
      <c r="AD1162" t="e">
        <f>VLOOKUP($A1162,Events!$B:$I,6,FALSE)</f>
        <v>#N/A</v>
      </c>
      <c r="AE1162" t="e">
        <f>VLOOKUP($A1162,Events!$B:$I,7,FALSE)</f>
        <v>#N/A</v>
      </c>
      <c r="AF1162" t="e">
        <f>VLOOKUP($A1162,Events!$B:$I,8,FALSE)</f>
        <v>#N/A</v>
      </c>
    </row>
    <row r="1163" spans="7:32" ht="15" customHeight="1" x14ac:dyDescent="0.3">
      <c r="G1163" s="2"/>
      <c r="O1163" s="1">
        <f t="shared" si="161"/>
        <v>0</v>
      </c>
      <c r="P1163" s="1">
        <f t="shared" si="166"/>
        <v>0</v>
      </c>
      <c r="Q1163" s="1">
        <f t="shared" si="167"/>
        <v>0</v>
      </c>
      <c r="R1163" s="1">
        <f t="shared" si="168"/>
        <v>0</v>
      </c>
      <c r="S1163" s="1">
        <f t="shared" si="162"/>
        <v>0</v>
      </c>
      <c r="T1163" s="1">
        <f t="shared" si="163"/>
        <v>0</v>
      </c>
      <c r="U1163" s="1">
        <f t="shared" si="164"/>
        <v>0</v>
      </c>
      <c r="V1163" s="1">
        <f t="shared" si="165"/>
        <v>0</v>
      </c>
      <c r="W1163" s="19" t="e">
        <f>VLOOKUP(E1163,'Win Rate'!B:I,8,FALSE)</f>
        <v>#N/A</v>
      </c>
      <c r="X1163" s="20" t="e">
        <f>VLOOKUP(E1163,'Win Rate'!B:J,9,FALSE)</f>
        <v>#N/A</v>
      </c>
      <c r="Y1163" s="18" cm="1">
        <f t="array" ref="Y1163">IFERROR(INDEX($Z$2:$Z1162,SUMPRODUCT(MAX(ROW($D$2:$D1162)*($D1163=$D$2:$D1162))-1)),_xlfn.IFNA(IF(VLOOKUP(D1163,'4.2 Elo (Values)'!A:C,3,FALSE)&gt;0,VLOOKUP(Results!D1163,'4.2 Elo (Values)'!A:C,3,FALSE),400),400))</f>
        <v>400</v>
      </c>
      <c r="Z1163" s="18" t="e">
        <f>Y1163+(IFERROR(VLOOKUP(D1163,'4.2 Elo (Values)'!A:J,10,FALSE),40)*(V1163-(1/(10^(((AVERAGEIFS(Y:Y,A:A,A1163)+AVERAGEIFS(X:X,A:A,A1163))-(Y1163+X1163))/400)+1)*O1163)))</f>
        <v>#DIV/0!</v>
      </c>
      <c r="AA1163" s="18" t="e">
        <f t="shared" si="172"/>
        <v>#DIV/0!</v>
      </c>
      <c r="AB1163" t="e">
        <f>VLOOKUP($A1163,Events!$B:$I,4,FALSE)</f>
        <v>#N/A</v>
      </c>
      <c r="AC1163" t="e">
        <f>VLOOKUP($A1163,Events!$B:$I,5,FALSE)</f>
        <v>#N/A</v>
      </c>
      <c r="AD1163" t="e">
        <f>VLOOKUP($A1163,Events!$B:$I,6,FALSE)</f>
        <v>#N/A</v>
      </c>
      <c r="AE1163" t="e">
        <f>VLOOKUP($A1163,Events!$B:$I,7,FALSE)</f>
        <v>#N/A</v>
      </c>
      <c r="AF1163" t="e">
        <f>VLOOKUP($A1163,Events!$B:$I,8,FALSE)</f>
        <v>#N/A</v>
      </c>
    </row>
    <row r="1164" spans="7:32" ht="15" customHeight="1" x14ac:dyDescent="0.3">
      <c r="G1164" s="2"/>
      <c r="O1164" s="1">
        <f t="shared" si="161"/>
        <v>0</v>
      </c>
      <c r="P1164" s="1">
        <f t="shared" si="166"/>
        <v>0</v>
      </c>
      <c r="Q1164" s="1">
        <f t="shared" si="167"/>
        <v>0</v>
      </c>
      <c r="R1164" s="1">
        <f t="shared" si="168"/>
        <v>0</v>
      </c>
      <c r="S1164" s="1">
        <f t="shared" si="162"/>
        <v>0</v>
      </c>
      <c r="T1164" s="1">
        <f t="shared" si="163"/>
        <v>0</v>
      </c>
      <c r="U1164" s="1">
        <f t="shared" si="164"/>
        <v>0</v>
      </c>
      <c r="V1164" s="1">
        <f t="shared" si="165"/>
        <v>0</v>
      </c>
      <c r="W1164" s="19" t="e">
        <f>VLOOKUP(E1164,'Win Rate'!B:I,8,FALSE)</f>
        <v>#N/A</v>
      </c>
      <c r="X1164" s="20" t="e">
        <f>VLOOKUP(E1164,'Win Rate'!B:J,9,FALSE)</f>
        <v>#N/A</v>
      </c>
      <c r="Y1164" s="18" cm="1">
        <f t="array" ref="Y1164">IFERROR(INDEX($Z$2:$Z1163,SUMPRODUCT(MAX(ROW($D$2:$D1163)*($D1164=$D$2:$D1163))-1)),_xlfn.IFNA(IF(VLOOKUP(D1164,'4.2 Elo (Values)'!A:C,3,FALSE)&gt;0,VLOOKUP(Results!D1164,'4.2 Elo (Values)'!A:C,3,FALSE),400),400))</f>
        <v>400</v>
      </c>
      <c r="Z1164" s="18" t="e">
        <f>Y1164+(IFERROR(VLOOKUP(D1164,'4.2 Elo (Values)'!A:J,10,FALSE),40)*(V1164-(1/(10^(((AVERAGEIFS(Y:Y,A:A,A1164)+AVERAGEIFS(X:X,A:A,A1164))-(Y1164+X1164))/400)+1)*O1164)))</f>
        <v>#DIV/0!</v>
      </c>
      <c r="AA1164" s="18" t="e">
        <f t="shared" si="172"/>
        <v>#DIV/0!</v>
      </c>
      <c r="AB1164" t="e">
        <f>VLOOKUP($A1164,Events!$B:$I,4,FALSE)</f>
        <v>#N/A</v>
      </c>
      <c r="AC1164" t="e">
        <f>VLOOKUP($A1164,Events!$B:$I,5,FALSE)</f>
        <v>#N/A</v>
      </c>
      <c r="AD1164" t="e">
        <f>VLOOKUP($A1164,Events!$B:$I,6,FALSE)</f>
        <v>#N/A</v>
      </c>
      <c r="AE1164" t="e">
        <f>VLOOKUP($A1164,Events!$B:$I,7,FALSE)</f>
        <v>#N/A</v>
      </c>
      <c r="AF1164" t="e">
        <f>VLOOKUP($A1164,Events!$B:$I,8,FALSE)</f>
        <v>#N/A</v>
      </c>
    </row>
    <row r="1165" spans="7:32" ht="15" customHeight="1" x14ac:dyDescent="0.3">
      <c r="G1165" s="2"/>
      <c r="O1165" s="1">
        <f t="shared" si="161"/>
        <v>0</v>
      </c>
      <c r="P1165" s="1">
        <f t="shared" si="166"/>
        <v>0</v>
      </c>
      <c r="Q1165" s="1">
        <f t="shared" si="167"/>
        <v>0</v>
      </c>
      <c r="R1165" s="1">
        <f t="shared" si="168"/>
        <v>0</v>
      </c>
      <c r="S1165" s="1">
        <f t="shared" si="162"/>
        <v>0</v>
      </c>
      <c r="T1165" s="1">
        <f t="shared" si="163"/>
        <v>0</v>
      </c>
      <c r="U1165" s="1">
        <f t="shared" si="164"/>
        <v>0</v>
      </c>
      <c r="V1165" s="1">
        <f t="shared" si="165"/>
        <v>0</v>
      </c>
      <c r="W1165" s="19" t="e">
        <f>VLOOKUP(E1165,'Win Rate'!B:I,8,FALSE)</f>
        <v>#N/A</v>
      </c>
      <c r="X1165" s="20" t="e">
        <f>VLOOKUP(E1165,'Win Rate'!B:J,9,FALSE)</f>
        <v>#N/A</v>
      </c>
      <c r="Y1165" s="18" cm="1">
        <f t="array" ref="Y1165">IFERROR(INDEX($Z$2:$Z1164,SUMPRODUCT(MAX(ROW($D$2:$D1164)*($D1165=$D$2:$D1164))-1)),_xlfn.IFNA(IF(VLOOKUP(D1165,'4.2 Elo (Values)'!A:C,3,FALSE)&gt;0,VLOOKUP(Results!D1165,'4.2 Elo (Values)'!A:C,3,FALSE),400),400))</f>
        <v>400</v>
      </c>
      <c r="Z1165" s="18" t="e">
        <f>Y1165+(IFERROR(VLOOKUP(D1165,'4.2 Elo (Values)'!A:J,10,FALSE),40)*(V1165-(1/(10^(((AVERAGEIFS(Y:Y,A:A,A1165)+AVERAGEIFS(X:X,A:A,A1165))-(Y1165+X1165))/400)+1)*O1165)))</f>
        <v>#DIV/0!</v>
      </c>
      <c r="AA1165" s="18" t="e">
        <f t="shared" si="172"/>
        <v>#DIV/0!</v>
      </c>
      <c r="AB1165" t="e">
        <f>VLOOKUP($A1165,Events!$B:$I,4,FALSE)</f>
        <v>#N/A</v>
      </c>
      <c r="AC1165" t="e">
        <f>VLOOKUP($A1165,Events!$B:$I,5,FALSE)</f>
        <v>#N/A</v>
      </c>
      <c r="AD1165" t="e">
        <f>VLOOKUP($A1165,Events!$B:$I,6,FALSE)</f>
        <v>#N/A</v>
      </c>
      <c r="AE1165" t="e">
        <f>VLOOKUP($A1165,Events!$B:$I,7,FALSE)</f>
        <v>#N/A</v>
      </c>
      <c r="AF1165" t="e">
        <f>VLOOKUP($A1165,Events!$B:$I,8,FALSE)</f>
        <v>#N/A</v>
      </c>
    </row>
    <row r="1166" spans="7:32" ht="15" customHeight="1" x14ac:dyDescent="0.3">
      <c r="G1166" s="2"/>
      <c r="O1166" s="1">
        <f t="shared" si="161"/>
        <v>0</v>
      </c>
      <c r="P1166" s="1">
        <f t="shared" si="166"/>
        <v>0</v>
      </c>
      <c r="Q1166" s="1">
        <f t="shared" si="167"/>
        <v>0</v>
      </c>
      <c r="R1166" s="1">
        <f t="shared" si="168"/>
        <v>0</v>
      </c>
      <c r="S1166" s="1">
        <f t="shared" si="162"/>
        <v>0</v>
      </c>
      <c r="T1166" s="1">
        <f t="shared" si="163"/>
        <v>0</v>
      </c>
      <c r="U1166" s="1">
        <f t="shared" si="164"/>
        <v>0</v>
      </c>
      <c r="V1166" s="1">
        <f t="shared" si="165"/>
        <v>0</v>
      </c>
      <c r="W1166" s="19" t="e">
        <f>VLOOKUP(E1166,'Win Rate'!B:I,8,FALSE)</f>
        <v>#N/A</v>
      </c>
      <c r="X1166" s="20" t="e">
        <f>VLOOKUP(E1166,'Win Rate'!B:J,9,FALSE)</f>
        <v>#N/A</v>
      </c>
      <c r="Y1166" s="18" cm="1">
        <f t="array" ref="Y1166">IFERROR(INDEX($Z$2:$Z1165,SUMPRODUCT(MAX(ROW($D$2:$D1165)*($D1166=$D$2:$D1165))-1)),_xlfn.IFNA(IF(VLOOKUP(D1166,'4.2 Elo (Values)'!A:C,3,FALSE)&gt;0,VLOOKUP(Results!D1166,'4.2 Elo (Values)'!A:C,3,FALSE),400),400))</f>
        <v>400</v>
      </c>
      <c r="Z1166" s="18" t="e">
        <f>Y1166+(IFERROR(VLOOKUP(D1166,'4.2 Elo (Values)'!A:J,10,FALSE),40)*(V1166-(1/(10^(((AVERAGEIFS(Y:Y,A:A,A1166)+AVERAGEIFS(X:X,A:A,A1166))-(Y1166+X1166))/400)+1)*O1166)))</f>
        <v>#DIV/0!</v>
      </c>
      <c r="AA1166" s="18" t="e">
        <f t="shared" si="172"/>
        <v>#DIV/0!</v>
      </c>
      <c r="AB1166" t="e">
        <f>VLOOKUP($A1166,Events!$B:$I,4,FALSE)</f>
        <v>#N/A</v>
      </c>
      <c r="AC1166" t="e">
        <f>VLOOKUP($A1166,Events!$B:$I,5,FALSE)</f>
        <v>#N/A</v>
      </c>
      <c r="AD1166" t="e">
        <f>VLOOKUP($A1166,Events!$B:$I,6,FALSE)</f>
        <v>#N/A</v>
      </c>
      <c r="AE1166" t="e">
        <f>VLOOKUP($A1166,Events!$B:$I,7,FALSE)</f>
        <v>#N/A</v>
      </c>
      <c r="AF1166" t="e">
        <f>VLOOKUP($A1166,Events!$B:$I,8,FALSE)</f>
        <v>#N/A</v>
      </c>
    </row>
    <row r="1167" spans="7:32" ht="15" customHeight="1" x14ac:dyDescent="0.3">
      <c r="G1167" s="2"/>
      <c r="O1167" s="1">
        <f t="shared" si="161"/>
        <v>0</v>
      </c>
      <c r="P1167" s="1">
        <f t="shared" si="166"/>
        <v>0</v>
      </c>
      <c r="Q1167" s="1">
        <f t="shared" si="167"/>
        <v>0</v>
      </c>
      <c r="R1167" s="1">
        <f t="shared" si="168"/>
        <v>0</v>
      </c>
      <c r="S1167" s="1">
        <f t="shared" si="162"/>
        <v>0</v>
      </c>
      <c r="T1167" s="1">
        <f t="shared" si="163"/>
        <v>0</v>
      </c>
      <c r="U1167" s="1">
        <f t="shared" si="164"/>
        <v>0</v>
      </c>
      <c r="V1167" s="1">
        <f t="shared" si="165"/>
        <v>0</v>
      </c>
      <c r="W1167" s="19" t="e">
        <f>VLOOKUP(E1167,'Win Rate'!B:I,8,FALSE)</f>
        <v>#N/A</v>
      </c>
      <c r="X1167" s="20" t="e">
        <f>VLOOKUP(E1167,'Win Rate'!B:J,9,FALSE)</f>
        <v>#N/A</v>
      </c>
      <c r="Y1167" s="18" cm="1">
        <f t="array" ref="Y1167">IFERROR(INDEX($Z$2:$Z1166,SUMPRODUCT(MAX(ROW($D$2:$D1166)*($D1167=$D$2:$D1166))-1)),_xlfn.IFNA(IF(VLOOKUP(D1167,'4.2 Elo (Values)'!A:C,3,FALSE)&gt;0,VLOOKUP(Results!D1167,'4.2 Elo (Values)'!A:C,3,FALSE),400),400))</f>
        <v>400</v>
      </c>
      <c r="Z1167" s="18" t="e">
        <f>Y1167+(IFERROR(VLOOKUP(D1167,'4.2 Elo (Values)'!A:J,10,FALSE),40)*(V1167-(1/(10^(((AVERAGEIFS(Y:Y,A:A,A1167)+AVERAGEIFS(X:X,A:A,A1167))-(Y1167+X1167))/400)+1)*O1167)))</f>
        <v>#DIV/0!</v>
      </c>
      <c r="AA1167" s="18" t="e">
        <f t="shared" si="172"/>
        <v>#DIV/0!</v>
      </c>
      <c r="AB1167" t="e">
        <f>VLOOKUP($A1167,Events!$B:$I,4,FALSE)</f>
        <v>#N/A</v>
      </c>
      <c r="AC1167" t="e">
        <f>VLOOKUP($A1167,Events!$B:$I,5,FALSE)</f>
        <v>#N/A</v>
      </c>
      <c r="AD1167" t="e">
        <f>VLOOKUP($A1167,Events!$B:$I,6,FALSE)</f>
        <v>#N/A</v>
      </c>
      <c r="AE1167" t="e">
        <f>VLOOKUP($A1167,Events!$B:$I,7,FALSE)</f>
        <v>#N/A</v>
      </c>
      <c r="AF1167" t="e">
        <f>VLOOKUP($A1167,Events!$B:$I,8,FALSE)</f>
        <v>#N/A</v>
      </c>
    </row>
    <row r="1168" spans="7:32" ht="15" customHeight="1" x14ac:dyDescent="0.3">
      <c r="G1168" s="2"/>
      <c r="O1168" s="1">
        <f t="shared" si="161"/>
        <v>0</v>
      </c>
      <c r="P1168" s="1">
        <f t="shared" si="166"/>
        <v>0</v>
      </c>
      <c r="Q1168" s="1">
        <f t="shared" si="167"/>
        <v>0</v>
      </c>
      <c r="R1168" s="1">
        <f t="shared" si="168"/>
        <v>0</v>
      </c>
      <c r="S1168" s="1">
        <f t="shared" si="162"/>
        <v>0</v>
      </c>
      <c r="T1168" s="1">
        <f t="shared" si="163"/>
        <v>0</v>
      </c>
      <c r="U1168" s="1">
        <f t="shared" si="164"/>
        <v>0</v>
      </c>
      <c r="V1168" s="1">
        <f t="shared" si="165"/>
        <v>0</v>
      </c>
      <c r="W1168" s="19" t="e">
        <f>VLOOKUP(E1168,'Win Rate'!B:I,8,FALSE)</f>
        <v>#N/A</v>
      </c>
      <c r="X1168" s="20" t="e">
        <f>VLOOKUP(E1168,'Win Rate'!B:J,9,FALSE)</f>
        <v>#N/A</v>
      </c>
      <c r="Y1168" s="18" cm="1">
        <f t="array" ref="Y1168">IFERROR(INDEX($Z$2:$Z1167,SUMPRODUCT(MAX(ROW($D$2:$D1167)*($D1168=$D$2:$D1167))-1)),_xlfn.IFNA(IF(VLOOKUP(D1168,'4.2 Elo (Values)'!A:C,3,FALSE)&gt;0,VLOOKUP(Results!D1168,'4.2 Elo (Values)'!A:C,3,FALSE),400),400))</f>
        <v>400</v>
      </c>
      <c r="Z1168" s="18" t="e">
        <f>Y1168+(IFERROR(VLOOKUP(D1168,'4.2 Elo (Values)'!A:J,10,FALSE),40)*(V1168-(1/(10^(((AVERAGEIFS(Y:Y,A:A,A1168)+AVERAGEIFS(X:X,A:A,A1168))-(Y1168+X1168))/400)+1)*O1168)))</f>
        <v>#DIV/0!</v>
      </c>
      <c r="AA1168" s="18" t="e">
        <f t="shared" si="172"/>
        <v>#DIV/0!</v>
      </c>
      <c r="AB1168" t="e">
        <f>VLOOKUP($A1168,Events!$B:$I,4,FALSE)</f>
        <v>#N/A</v>
      </c>
      <c r="AC1168" t="e">
        <f>VLOOKUP($A1168,Events!$B:$I,5,FALSE)</f>
        <v>#N/A</v>
      </c>
      <c r="AD1168" t="e">
        <f>VLOOKUP($A1168,Events!$B:$I,6,FALSE)</f>
        <v>#N/A</v>
      </c>
      <c r="AE1168" t="e">
        <f>VLOOKUP($A1168,Events!$B:$I,7,FALSE)</f>
        <v>#N/A</v>
      </c>
      <c r="AF1168" t="e">
        <f>VLOOKUP($A1168,Events!$B:$I,8,FALSE)</f>
        <v>#N/A</v>
      </c>
    </row>
    <row r="1169" spans="7:32" ht="15" customHeight="1" x14ac:dyDescent="0.3">
      <c r="G1169" s="2"/>
      <c r="O1169" s="1">
        <f t="shared" si="161"/>
        <v>0</v>
      </c>
      <c r="P1169" s="1">
        <f t="shared" si="166"/>
        <v>0</v>
      </c>
      <c r="Q1169" s="1">
        <f t="shared" si="167"/>
        <v>0</v>
      </c>
      <c r="R1169" s="1">
        <f t="shared" si="168"/>
        <v>0</v>
      </c>
      <c r="S1169" s="1">
        <f t="shared" si="162"/>
        <v>0</v>
      </c>
      <c r="T1169" s="1">
        <f t="shared" si="163"/>
        <v>0</v>
      </c>
      <c r="U1169" s="1">
        <f t="shared" si="164"/>
        <v>0</v>
      </c>
      <c r="V1169" s="1">
        <f t="shared" si="165"/>
        <v>0</v>
      </c>
      <c r="W1169" s="19" t="e">
        <f>VLOOKUP(E1169,'Win Rate'!B:I,8,FALSE)</f>
        <v>#N/A</v>
      </c>
      <c r="X1169" s="20" t="e">
        <f>VLOOKUP(E1169,'Win Rate'!B:J,9,FALSE)</f>
        <v>#N/A</v>
      </c>
      <c r="Y1169" s="18" cm="1">
        <f t="array" ref="Y1169">IFERROR(INDEX($Z$2:$Z1168,SUMPRODUCT(MAX(ROW($D$2:$D1168)*($D1169=$D$2:$D1168))-1)),_xlfn.IFNA(IF(VLOOKUP(D1169,'4.2 Elo (Values)'!A:C,3,FALSE)&gt;0,VLOOKUP(Results!D1169,'4.2 Elo (Values)'!A:C,3,FALSE),400),400))</f>
        <v>400</v>
      </c>
      <c r="Z1169" s="18" t="e">
        <f>Y1169+(IFERROR(VLOOKUP(D1169,'4.2 Elo (Values)'!A:J,10,FALSE),40)*(V1169-(1/(10^(((AVERAGEIFS(Y:Y,A:A,A1169)+AVERAGEIFS(X:X,A:A,A1169))-(Y1169+X1169))/400)+1)*O1169)))</f>
        <v>#DIV/0!</v>
      </c>
      <c r="AA1169" s="18" t="e">
        <f t="shared" si="172"/>
        <v>#DIV/0!</v>
      </c>
      <c r="AB1169" t="e">
        <f>VLOOKUP($A1169,Events!$B:$I,4,FALSE)</f>
        <v>#N/A</v>
      </c>
      <c r="AC1169" t="e">
        <f>VLOOKUP($A1169,Events!$B:$I,5,FALSE)</f>
        <v>#N/A</v>
      </c>
      <c r="AD1169" t="e">
        <f>VLOOKUP($A1169,Events!$B:$I,6,FALSE)</f>
        <v>#N/A</v>
      </c>
      <c r="AE1169" t="e">
        <f>VLOOKUP($A1169,Events!$B:$I,7,FALSE)</f>
        <v>#N/A</v>
      </c>
      <c r="AF1169" t="e">
        <f>VLOOKUP($A1169,Events!$B:$I,8,FALSE)</f>
        <v>#N/A</v>
      </c>
    </row>
    <row r="1170" spans="7:32" ht="15" customHeight="1" x14ac:dyDescent="0.3">
      <c r="G1170" s="2"/>
      <c r="O1170" s="1">
        <f t="shared" si="161"/>
        <v>0</v>
      </c>
      <c r="P1170" s="1">
        <f t="shared" si="166"/>
        <v>0</v>
      </c>
      <c r="Q1170" s="1">
        <f t="shared" si="167"/>
        <v>0</v>
      </c>
      <c r="R1170" s="1">
        <f t="shared" si="168"/>
        <v>0</v>
      </c>
      <c r="S1170" s="1">
        <f t="shared" si="162"/>
        <v>0</v>
      </c>
      <c r="T1170" s="1">
        <f t="shared" si="163"/>
        <v>0</v>
      </c>
      <c r="U1170" s="1">
        <f t="shared" si="164"/>
        <v>0</v>
      </c>
      <c r="V1170" s="1">
        <f t="shared" si="165"/>
        <v>0</v>
      </c>
      <c r="W1170" s="19" t="e">
        <f>VLOOKUP(E1170,'Win Rate'!B:I,8,FALSE)</f>
        <v>#N/A</v>
      </c>
      <c r="X1170" s="20" t="e">
        <f>VLOOKUP(E1170,'Win Rate'!B:J,9,FALSE)</f>
        <v>#N/A</v>
      </c>
      <c r="Y1170" s="18" cm="1">
        <f t="array" ref="Y1170">IFERROR(INDEX($Z$2:$Z1169,SUMPRODUCT(MAX(ROW($D$2:$D1169)*($D1170=$D$2:$D1169))-1)),_xlfn.IFNA(IF(VLOOKUP(D1170,'4.2 Elo (Values)'!A:C,3,FALSE)&gt;0,VLOOKUP(Results!D1170,'4.2 Elo (Values)'!A:C,3,FALSE),400),400))</f>
        <v>400</v>
      </c>
      <c r="Z1170" s="18" t="e">
        <f>Y1170+(IFERROR(VLOOKUP(D1170,'4.2 Elo (Values)'!A:J,10,FALSE),40)*(V1170-(1/(10^(((AVERAGEIFS(Y:Y,A:A,A1170)+AVERAGEIFS(X:X,A:A,A1170))-(Y1170+X1170))/400)+1)*O1170)))</f>
        <v>#DIV/0!</v>
      </c>
      <c r="AA1170" s="18" t="e">
        <f t="shared" si="172"/>
        <v>#DIV/0!</v>
      </c>
      <c r="AB1170" t="e">
        <f>VLOOKUP($A1170,Events!$B:$I,4,FALSE)</f>
        <v>#N/A</v>
      </c>
      <c r="AC1170" t="e">
        <f>VLOOKUP($A1170,Events!$B:$I,5,FALSE)</f>
        <v>#N/A</v>
      </c>
      <c r="AD1170" t="e">
        <f>VLOOKUP($A1170,Events!$B:$I,6,FALSE)</f>
        <v>#N/A</v>
      </c>
      <c r="AE1170" t="e">
        <f>VLOOKUP($A1170,Events!$B:$I,7,FALSE)</f>
        <v>#N/A</v>
      </c>
      <c r="AF1170" t="e">
        <f>VLOOKUP($A1170,Events!$B:$I,8,FALSE)</f>
        <v>#N/A</v>
      </c>
    </row>
    <row r="1171" spans="7:32" ht="15" customHeight="1" x14ac:dyDescent="0.3">
      <c r="G1171" s="2"/>
      <c r="O1171" s="1">
        <f t="shared" si="161"/>
        <v>0</v>
      </c>
      <c r="P1171" s="1">
        <f t="shared" si="166"/>
        <v>0</v>
      </c>
      <c r="Q1171" s="1">
        <f t="shared" si="167"/>
        <v>0</v>
      </c>
      <c r="R1171" s="1">
        <f t="shared" si="168"/>
        <v>0</v>
      </c>
      <c r="S1171" s="1">
        <f t="shared" si="162"/>
        <v>0</v>
      </c>
      <c r="T1171" s="1">
        <f t="shared" si="163"/>
        <v>0</v>
      </c>
      <c r="U1171" s="1">
        <f t="shared" si="164"/>
        <v>0</v>
      </c>
      <c r="V1171" s="1">
        <f t="shared" si="165"/>
        <v>0</v>
      </c>
      <c r="W1171" s="19" t="e">
        <f>VLOOKUP(E1171,'Win Rate'!B:I,8,FALSE)</f>
        <v>#N/A</v>
      </c>
      <c r="X1171" s="20" t="e">
        <f>VLOOKUP(E1171,'Win Rate'!B:J,9,FALSE)</f>
        <v>#N/A</v>
      </c>
      <c r="Y1171" s="18" cm="1">
        <f t="array" ref="Y1171">IFERROR(INDEX($Z$2:$Z1170,SUMPRODUCT(MAX(ROW($D$2:$D1170)*($D1171=$D$2:$D1170))-1)),_xlfn.IFNA(IF(VLOOKUP(D1171,'4.2 Elo (Values)'!A:C,3,FALSE)&gt;0,VLOOKUP(Results!D1171,'4.2 Elo (Values)'!A:C,3,FALSE),400),400))</f>
        <v>400</v>
      </c>
      <c r="Z1171" s="18" t="e">
        <f>Y1171+(IFERROR(VLOOKUP(D1171,'4.2 Elo (Values)'!A:J,10,FALSE),40)*(V1171-(1/(10^(((AVERAGEIFS(Y:Y,A:A,A1171)+AVERAGEIFS(X:X,A:A,A1171))-(Y1171+X1171))/400)+1)*O1171)))</f>
        <v>#DIV/0!</v>
      </c>
      <c r="AA1171" s="18" t="e">
        <f t="shared" si="172"/>
        <v>#DIV/0!</v>
      </c>
      <c r="AB1171" t="e">
        <f>VLOOKUP($A1171,Events!$B:$I,4,FALSE)</f>
        <v>#N/A</v>
      </c>
      <c r="AC1171" t="e">
        <f>VLOOKUP($A1171,Events!$B:$I,5,FALSE)</f>
        <v>#N/A</v>
      </c>
      <c r="AD1171" t="e">
        <f>VLOOKUP($A1171,Events!$B:$I,6,FALSE)</f>
        <v>#N/A</v>
      </c>
      <c r="AE1171" t="e">
        <f>VLOOKUP($A1171,Events!$B:$I,7,FALSE)</f>
        <v>#N/A</v>
      </c>
      <c r="AF1171" t="e">
        <f>VLOOKUP($A1171,Events!$B:$I,8,FALSE)</f>
        <v>#N/A</v>
      </c>
    </row>
    <row r="1172" spans="7:32" ht="15" customHeight="1" x14ac:dyDescent="0.3">
      <c r="G1172" s="2"/>
      <c r="O1172" s="1">
        <f t="shared" si="161"/>
        <v>0</v>
      </c>
      <c r="P1172" s="1">
        <f t="shared" si="166"/>
        <v>0</v>
      </c>
      <c r="Q1172" s="1">
        <f t="shared" si="167"/>
        <v>0</v>
      </c>
      <c r="R1172" s="1">
        <f t="shared" si="168"/>
        <v>0</v>
      </c>
      <c r="S1172" s="1">
        <f t="shared" si="162"/>
        <v>0</v>
      </c>
      <c r="T1172" s="1">
        <f t="shared" si="163"/>
        <v>0</v>
      </c>
      <c r="U1172" s="1">
        <f t="shared" si="164"/>
        <v>0</v>
      </c>
      <c r="V1172" s="1">
        <f t="shared" si="165"/>
        <v>0</v>
      </c>
      <c r="W1172" s="19" t="e">
        <f>VLOOKUP(E1172,'Win Rate'!B:I,8,FALSE)</f>
        <v>#N/A</v>
      </c>
      <c r="X1172" s="20" t="e">
        <f>VLOOKUP(E1172,'Win Rate'!B:J,9,FALSE)</f>
        <v>#N/A</v>
      </c>
      <c r="Y1172" s="18" cm="1">
        <f t="array" ref="Y1172">IFERROR(INDEX($Z$2:$Z1171,SUMPRODUCT(MAX(ROW($D$2:$D1171)*($D1172=$D$2:$D1171))-1)),_xlfn.IFNA(IF(VLOOKUP(D1172,'4.2 Elo (Values)'!A:C,3,FALSE)&gt;0,VLOOKUP(Results!D1172,'4.2 Elo (Values)'!A:C,3,FALSE),400),400))</f>
        <v>400</v>
      </c>
      <c r="Z1172" s="18" t="e">
        <f>Y1172+(IFERROR(VLOOKUP(D1172,'4.2 Elo (Values)'!A:J,10,FALSE),40)*(V1172-(1/(10^(((AVERAGEIFS(Y:Y,A:A,A1172)+AVERAGEIFS(X:X,A:A,A1172))-(Y1172+X1172))/400)+1)*O1172)))</f>
        <v>#DIV/0!</v>
      </c>
      <c r="AA1172" s="18" t="e">
        <f t="shared" si="172"/>
        <v>#DIV/0!</v>
      </c>
      <c r="AB1172" t="e">
        <f>VLOOKUP($A1172,Events!$B:$I,4,FALSE)</f>
        <v>#N/A</v>
      </c>
      <c r="AC1172" t="e">
        <f>VLOOKUP($A1172,Events!$B:$I,5,FALSE)</f>
        <v>#N/A</v>
      </c>
      <c r="AD1172" t="e">
        <f>VLOOKUP($A1172,Events!$B:$I,6,FALSE)</f>
        <v>#N/A</v>
      </c>
      <c r="AE1172" t="e">
        <f>VLOOKUP($A1172,Events!$B:$I,7,FALSE)</f>
        <v>#N/A</v>
      </c>
      <c r="AF1172" t="e">
        <f>VLOOKUP($A1172,Events!$B:$I,8,FALSE)</f>
        <v>#N/A</v>
      </c>
    </row>
    <row r="1173" spans="7:32" ht="15" customHeight="1" x14ac:dyDescent="0.3">
      <c r="G1173" s="2"/>
      <c r="O1173" s="1">
        <f t="shared" si="161"/>
        <v>0</v>
      </c>
      <c r="P1173" s="1">
        <f t="shared" si="166"/>
        <v>0</v>
      </c>
      <c r="Q1173" s="1">
        <f t="shared" si="167"/>
        <v>0</v>
      </c>
      <c r="R1173" s="1">
        <f t="shared" si="168"/>
        <v>0</v>
      </c>
      <c r="S1173" s="1">
        <f t="shared" si="162"/>
        <v>0</v>
      </c>
      <c r="T1173" s="1">
        <f t="shared" si="163"/>
        <v>0</v>
      </c>
      <c r="U1173" s="1">
        <f t="shared" si="164"/>
        <v>0</v>
      </c>
      <c r="V1173" s="1">
        <f t="shared" si="165"/>
        <v>0</v>
      </c>
      <c r="W1173" s="19" t="e">
        <f>VLOOKUP(E1173,'Win Rate'!B:I,8,FALSE)</f>
        <v>#N/A</v>
      </c>
      <c r="X1173" s="20" t="e">
        <f>VLOOKUP(E1173,'Win Rate'!B:J,9,FALSE)</f>
        <v>#N/A</v>
      </c>
      <c r="Y1173" s="18" cm="1">
        <f t="array" ref="Y1173">IFERROR(INDEX($Z$2:$Z1172,SUMPRODUCT(MAX(ROW($D$2:$D1172)*($D1173=$D$2:$D1172))-1)),_xlfn.IFNA(IF(VLOOKUP(D1173,'4.2 Elo (Values)'!A:C,3,FALSE)&gt;0,VLOOKUP(Results!D1173,'4.2 Elo (Values)'!A:C,3,FALSE),400),400))</f>
        <v>400</v>
      </c>
      <c r="Z1173" s="18" t="e">
        <f>Y1173+(IFERROR(VLOOKUP(D1173,'4.2 Elo (Values)'!A:J,10,FALSE),40)*(V1173-(1/(10^(((AVERAGEIFS(Y:Y,A:A,A1173)+AVERAGEIFS(X:X,A:A,A1173))-(Y1173+X1173))/400)+1)*O1173)))</f>
        <v>#DIV/0!</v>
      </c>
      <c r="AA1173" s="18" t="e">
        <f t="shared" si="172"/>
        <v>#DIV/0!</v>
      </c>
      <c r="AB1173" t="e">
        <f>VLOOKUP($A1173,Events!$B:$I,4,FALSE)</f>
        <v>#N/A</v>
      </c>
      <c r="AC1173" t="e">
        <f>VLOOKUP($A1173,Events!$B:$I,5,FALSE)</f>
        <v>#N/A</v>
      </c>
      <c r="AD1173" t="e">
        <f>VLOOKUP($A1173,Events!$B:$I,6,FALSE)</f>
        <v>#N/A</v>
      </c>
      <c r="AE1173" t="e">
        <f>VLOOKUP($A1173,Events!$B:$I,7,FALSE)</f>
        <v>#N/A</v>
      </c>
      <c r="AF1173" t="e">
        <f>VLOOKUP($A1173,Events!$B:$I,8,FALSE)</f>
        <v>#N/A</v>
      </c>
    </row>
    <row r="1174" spans="7:32" ht="15" customHeight="1" x14ac:dyDescent="0.3">
      <c r="G1174" s="2"/>
      <c r="O1174" s="1">
        <f t="shared" si="161"/>
        <v>0</v>
      </c>
      <c r="P1174" s="1">
        <f t="shared" si="166"/>
        <v>0</v>
      </c>
      <c r="Q1174" s="1">
        <f t="shared" si="167"/>
        <v>0</v>
      </c>
      <c r="R1174" s="1">
        <f t="shared" si="168"/>
        <v>0</v>
      </c>
      <c r="S1174" s="1">
        <f t="shared" si="162"/>
        <v>0</v>
      </c>
      <c r="T1174" s="1">
        <f t="shared" si="163"/>
        <v>0</v>
      </c>
      <c r="U1174" s="1">
        <f t="shared" si="164"/>
        <v>0</v>
      </c>
      <c r="V1174" s="1">
        <f t="shared" si="165"/>
        <v>0</v>
      </c>
      <c r="W1174" s="19" t="e">
        <f>VLOOKUP(E1174,'Win Rate'!B:I,8,FALSE)</f>
        <v>#N/A</v>
      </c>
      <c r="X1174" s="20" t="e">
        <f>VLOOKUP(E1174,'Win Rate'!B:J,9,FALSE)</f>
        <v>#N/A</v>
      </c>
      <c r="Y1174" s="18" cm="1">
        <f t="array" ref="Y1174">IFERROR(INDEX($Z$2:$Z1173,SUMPRODUCT(MAX(ROW($D$2:$D1173)*($D1174=$D$2:$D1173))-1)),_xlfn.IFNA(IF(VLOOKUP(D1174,'4.2 Elo (Values)'!A:C,3,FALSE)&gt;0,VLOOKUP(Results!D1174,'4.2 Elo (Values)'!A:C,3,FALSE),400),400))</f>
        <v>400</v>
      </c>
      <c r="Z1174" s="18" t="e">
        <f>Y1174+(IFERROR(VLOOKUP(D1174,'4.2 Elo (Values)'!A:J,10,FALSE),40)*(V1174-(1/(10^(((AVERAGEIFS(Y:Y,A:A,A1174)+AVERAGEIFS(X:X,A:A,A1174))-(Y1174+X1174))/400)+1)*O1174)))</f>
        <v>#DIV/0!</v>
      </c>
      <c r="AA1174" s="18" t="e">
        <f t="shared" si="172"/>
        <v>#DIV/0!</v>
      </c>
      <c r="AB1174" t="e">
        <f>VLOOKUP($A1174,Events!$B:$I,4,FALSE)</f>
        <v>#N/A</v>
      </c>
      <c r="AC1174" t="e">
        <f>VLOOKUP($A1174,Events!$B:$I,5,FALSE)</f>
        <v>#N/A</v>
      </c>
      <c r="AD1174" t="e">
        <f>VLOOKUP($A1174,Events!$B:$I,6,FALSE)</f>
        <v>#N/A</v>
      </c>
      <c r="AE1174" t="e">
        <f>VLOOKUP($A1174,Events!$B:$I,7,FALSE)</f>
        <v>#N/A</v>
      </c>
      <c r="AF1174" t="e">
        <f>VLOOKUP($A1174,Events!$B:$I,8,FALSE)</f>
        <v>#N/A</v>
      </c>
    </row>
    <row r="1175" spans="7:32" ht="15" customHeight="1" x14ac:dyDescent="0.3">
      <c r="G1175" s="2"/>
      <c r="O1175" s="1">
        <f t="shared" si="161"/>
        <v>0</v>
      </c>
      <c r="P1175" s="1">
        <f t="shared" si="166"/>
        <v>0</v>
      </c>
      <c r="Q1175" s="1">
        <f t="shared" si="167"/>
        <v>0</v>
      </c>
      <c r="R1175" s="1">
        <f t="shared" si="168"/>
        <v>0</v>
      </c>
      <c r="S1175" s="1">
        <f t="shared" si="162"/>
        <v>0</v>
      </c>
      <c r="T1175" s="1">
        <f t="shared" si="163"/>
        <v>0</v>
      </c>
      <c r="U1175" s="1">
        <f t="shared" si="164"/>
        <v>0</v>
      </c>
      <c r="V1175" s="1">
        <f t="shared" si="165"/>
        <v>0</v>
      </c>
      <c r="W1175" s="19" t="e">
        <f>VLOOKUP(E1175,'Win Rate'!B:I,8,FALSE)</f>
        <v>#N/A</v>
      </c>
      <c r="X1175" s="20" t="e">
        <f>VLOOKUP(E1175,'Win Rate'!B:J,9,FALSE)</f>
        <v>#N/A</v>
      </c>
      <c r="Y1175" s="18" cm="1">
        <f t="array" ref="Y1175">IFERROR(INDEX($Z$2:$Z1174,SUMPRODUCT(MAX(ROW($D$2:$D1174)*($D1175=$D$2:$D1174))-1)),_xlfn.IFNA(IF(VLOOKUP(D1175,'4.2 Elo (Values)'!A:C,3,FALSE)&gt;0,VLOOKUP(Results!D1175,'4.2 Elo (Values)'!A:C,3,FALSE),400),400))</f>
        <v>400</v>
      </c>
      <c r="Z1175" s="18" t="e">
        <f>Y1175+(IFERROR(VLOOKUP(D1175,'4.2 Elo (Values)'!A:J,10,FALSE),40)*(V1175-(1/(10^(((AVERAGEIFS(Y:Y,A:A,A1175)+AVERAGEIFS(X:X,A:A,A1175))-(Y1175+X1175))/400)+1)*O1175)))</f>
        <v>#DIV/0!</v>
      </c>
      <c r="AA1175" s="18" t="e">
        <f t="shared" si="172"/>
        <v>#DIV/0!</v>
      </c>
      <c r="AB1175" t="e">
        <f>VLOOKUP($A1175,Events!$B:$I,4,FALSE)</f>
        <v>#N/A</v>
      </c>
      <c r="AC1175" t="e">
        <f>VLOOKUP($A1175,Events!$B:$I,5,FALSE)</f>
        <v>#N/A</v>
      </c>
      <c r="AD1175" t="e">
        <f>VLOOKUP($A1175,Events!$B:$I,6,FALSE)</f>
        <v>#N/A</v>
      </c>
      <c r="AE1175" t="e">
        <f>VLOOKUP($A1175,Events!$B:$I,7,FALSE)</f>
        <v>#N/A</v>
      </c>
      <c r="AF1175" t="e">
        <f>VLOOKUP($A1175,Events!$B:$I,8,FALSE)</f>
        <v>#N/A</v>
      </c>
    </row>
    <row r="1176" spans="7:32" ht="15" customHeight="1" x14ac:dyDescent="0.3">
      <c r="G1176" s="2"/>
      <c r="O1176" s="1">
        <f t="shared" si="161"/>
        <v>0</v>
      </c>
      <c r="P1176" s="1">
        <f t="shared" si="166"/>
        <v>0</v>
      </c>
      <c r="Q1176" s="1">
        <f t="shared" si="167"/>
        <v>0</v>
      </c>
      <c r="R1176" s="1">
        <f t="shared" si="168"/>
        <v>0</v>
      </c>
      <c r="S1176" s="1">
        <f t="shared" si="162"/>
        <v>0</v>
      </c>
      <c r="T1176" s="1">
        <f t="shared" si="163"/>
        <v>0</v>
      </c>
      <c r="U1176" s="1">
        <f t="shared" si="164"/>
        <v>0</v>
      </c>
      <c r="V1176" s="1">
        <f t="shared" si="165"/>
        <v>0</v>
      </c>
      <c r="W1176" s="19" t="e">
        <f>VLOOKUP(E1176,'Win Rate'!B:I,8,FALSE)</f>
        <v>#N/A</v>
      </c>
      <c r="X1176" s="20" t="e">
        <f>VLOOKUP(E1176,'Win Rate'!B:J,9,FALSE)</f>
        <v>#N/A</v>
      </c>
      <c r="Y1176" s="18" cm="1">
        <f t="array" ref="Y1176">IFERROR(INDEX($Z$2:$Z1175,SUMPRODUCT(MAX(ROW($D$2:$D1175)*($D1176=$D$2:$D1175))-1)),_xlfn.IFNA(IF(VLOOKUP(D1176,'4.2 Elo (Values)'!A:C,3,FALSE)&gt;0,VLOOKUP(Results!D1176,'4.2 Elo (Values)'!A:C,3,FALSE),400),400))</f>
        <v>400</v>
      </c>
      <c r="Z1176" s="18" t="e">
        <f>Y1176+(IFERROR(VLOOKUP(D1176,'4.2 Elo (Values)'!A:J,10,FALSE),40)*(V1176-(1/(10^(((AVERAGEIFS(Y:Y,A:A,A1176)+AVERAGEIFS(X:X,A:A,A1176))-(Y1176+X1176))/400)+1)*O1176)))</f>
        <v>#DIV/0!</v>
      </c>
      <c r="AA1176" s="18" t="e">
        <f t="shared" si="172"/>
        <v>#DIV/0!</v>
      </c>
      <c r="AB1176" t="e">
        <f>VLOOKUP($A1176,Events!$B:$I,4,FALSE)</f>
        <v>#N/A</v>
      </c>
      <c r="AC1176" t="e">
        <f>VLOOKUP($A1176,Events!$B:$I,5,FALSE)</f>
        <v>#N/A</v>
      </c>
      <c r="AD1176" t="e">
        <f>VLOOKUP($A1176,Events!$B:$I,6,FALSE)</f>
        <v>#N/A</v>
      </c>
      <c r="AE1176" t="e">
        <f>VLOOKUP($A1176,Events!$B:$I,7,FALSE)</f>
        <v>#N/A</v>
      </c>
      <c r="AF1176" t="e">
        <f>VLOOKUP($A1176,Events!$B:$I,8,FALSE)</f>
        <v>#N/A</v>
      </c>
    </row>
    <row r="1177" spans="7:32" ht="15" customHeight="1" x14ac:dyDescent="0.3">
      <c r="G1177" s="2"/>
      <c r="O1177" s="1">
        <f t="shared" si="161"/>
        <v>0</v>
      </c>
      <c r="P1177" s="1">
        <f t="shared" si="166"/>
        <v>0</v>
      </c>
      <c r="Q1177" s="1">
        <f t="shared" si="167"/>
        <v>0</v>
      </c>
      <c r="R1177" s="1">
        <f t="shared" si="168"/>
        <v>0</v>
      </c>
      <c r="S1177" s="1">
        <f t="shared" si="162"/>
        <v>0</v>
      </c>
      <c r="T1177" s="1">
        <f t="shared" si="163"/>
        <v>0</v>
      </c>
      <c r="U1177" s="1">
        <f t="shared" si="164"/>
        <v>0</v>
      </c>
      <c r="V1177" s="1">
        <f t="shared" si="165"/>
        <v>0</v>
      </c>
      <c r="W1177" s="19" t="e">
        <f>VLOOKUP(E1177,'Win Rate'!B:I,8,FALSE)</f>
        <v>#N/A</v>
      </c>
      <c r="X1177" s="20" t="e">
        <f>VLOOKUP(E1177,'Win Rate'!B:J,9,FALSE)</f>
        <v>#N/A</v>
      </c>
      <c r="Y1177" s="18" cm="1">
        <f t="array" ref="Y1177">IFERROR(INDEX($Z$2:$Z1176,SUMPRODUCT(MAX(ROW($D$2:$D1176)*($D1177=$D$2:$D1176))-1)),_xlfn.IFNA(IF(VLOOKUP(D1177,'4.2 Elo (Values)'!A:C,3,FALSE)&gt;0,VLOOKUP(Results!D1177,'4.2 Elo (Values)'!A:C,3,FALSE),400),400))</f>
        <v>400</v>
      </c>
      <c r="Z1177" s="18" t="e">
        <f>Y1177+(IFERROR(VLOOKUP(D1177,'4.2 Elo (Values)'!A:J,10,FALSE),40)*(V1177-(1/(10^(((AVERAGEIFS(Y:Y,A:A,A1177)+AVERAGEIFS(X:X,A:A,A1177))-(Y1177+X1177))/400)+1)*O1177)))</f>
        <v>#DIV/0!</v>
      </c>
      <c r="AA1177" s="18" t="e">
        <f t="shared" si="172"/>
        <v>#DIV/0!</v>
      </c>
      <c r="AB1177" t="e">
        <f>VLOOKUP($A1177,Events!$B:$I,4,FALSE)</f>
        <v>#N/A</v>
      </c>
      <c r="AC1177" t="e">
        <f>VLOOKUP($A1177,Events!$B:$I,5,FALSE)</f>
        <v>#N/A</v>
      </c>
      <c r="AD1177" t="e">
        <f>VLOOKUP($A1177,Events!$B:$I,6,FALSE)</f>
        <v>#N/A</v>
      </c>
      <c r="AE1177" t="e">
        <f>VLOOKUP($A1177,Events!$B:$I,7,FALSE)</f>
        <v>#N/A</v>
      </c>
      <c r="AF1177" t="e">
        <f>VLOOKUP($A1177,Events!$B:$I,8,FALSE)</f>
        <v>#N/A</v>
      </c>
    </row>
    <row r="1178" spans="7:32" ht="15" customHeight="1" x14ac:dyDescent="0.3">
      <c r="G1178" s="2"/>
      <c r="O1178" s="1">
        <f t="shared" si="161"/>
        <v>0</v>
      </c>
      <c r="P1178" s="1">
        <f t="shared" si="166"/>
        <v>0</v>
      </c>
      <c r="Q1178" s="1">
        <f t="shared" si="167"/>
        <v>0</v>
      </c>
      <c r="R1178" s="1">
        <f t="shared" si="168"/>
        <v>0</v>
      </c>
      <c r="S1178" s="1">
        <f t="shared" si="162"/>
        <v>0</v>
      </c>
      <c r="T1178" s="1">
        <f t="shared" si="163"/>
        <v>0</v>
      </c>
      <c r="U1178" s="1">
        <f t="shared" si="164"/>
        <v>0</v>
      </c>
      <c r="V1178" s="1">
        <f t="shared" si="165"/>
        <v>0</v>
      </c>
      <c r="W1178" s="19" t="e">
        <f>VLOOKUP(E1178,'Win Rate'!B:I,8,FALSE)</f>
        <v>#N/A</v>
      </c>
      <c r="X1178" s="20" t="e">
        <f>VLOOKUP(E1178,'Win Rate'!B:J,9,FALSE)</f>
        <v>#N/A</v>
      </c>
      <c r="Y1178" s="18" cm="1">
        <f t="array" ref="Y1178">IFERROR(INDEX($Z$2:$Z1177,SUMPRODUCT(MAX(ROW($D$2:$D1177)*($D1178=$D$2:$D1177))-1)),_xlfn.IFNA(IF(VLOOKUP(D1178,'4.2 Elo (Values)'!A:C,3,FALSE)&gt;0,VLOOKUP(Results!D1178,'4.2 Elo (Values)'!A:C,3,FALSE),400),400))</f>
        <v>400</v>
      </c>
      <c r="Z1178" s="18" t="e">
        <f>Y1178+(IFERROR(VLOOKUP(D1178,'4.2 Elo (Values)'!A:J,10,FALSE),40)*(V1178-(1/(10^(((AVERAGEIFS(Y:Y,A:A,A1178)+AVERAGEIFS(X:X,A:A,A1178))-(Y1178+X1178))/400)+1)*O1178)))</f>
        <v>#DIV/0!</v>
      </c>
      <c r="AA1178" s="18" t="e">
        <f t="shared" si="172"/>
        <v>#DIV/0!</v>
      </c>
      <c r="AB1178" t="e">
        <f>VLOOKUP($A1178,Events!$B:$I,4,FALSE)</f>
        <v>#N/A</v>
      </c>
      <c r="AC1178" t="e">
        <f>VLOOKUP($A1178,Events!$B:$I,5,FALSE)</f>
        <v>#N/A</v>
      </c>
      <c r="AD1178" t="e">
        <f>VLOOKUP($A1178,Events!$B:$I,6,FALSE)</f>
        <v>#N/A</v>
      </c>
      <c r="AE1178" t="e">
        <f>VLOOKUP($A1178,Events!$B:$I,7,FALSE)</f>
        <v>#N/A</v>
      </c>
      <c r="AF1178" t="e">
        <f>VLOOKUP($A1178,Events!$B:$I,8,FALSE)</f>
        <v>#N/A</v>
      </c>
    </row>
    <row r="1179" spans="7:32" ht="15" customHeight="1" x14ac:dyDescent="0.3">
      <c r="G1179" s="2"/>
      <c r="O1179" s="1">
        <f t="shared" si="161"/>
        <v>0</v>
      </c>
      <c r="P1179" s="1">
        <f t="shared" si="166"/>
        <v>0</v>
      </c>
      <c r="Q1179" s="1">
        <f t="shared" si="167"/>
        <v>0</v>
      </c>
      <c r="R1179" s="1">
        <f t="shared" si="168"/>
        <v>0</v>
      </c>
      <c r="S1179" s="1">
        <f t="shared" si="162"/>
        <v>0</v>
      </c>
      <c r="T1179" s="1">
        <f t="shared" si="163"/>
        <v>0</v>
      </c>
      <c r="U1179" s="1">
        <f t="shared" si="164"/>
        <v>0</v>
      </c>
      <c r="V1179" s="1">
        <f t="shared" si="165"/>
        <v>0</v>
      </c>
      <c r="W1179" s="19" t="e">
        <f>VLOOKUP(E1179,'Win Rate'!B:I,8,FALSE)</f>
        <v>#N/A</v>
      </c>
      <c r="X1179" s="20" t="e">
        <f>VLOOKUP(E1179,'Win Rate'!B:J,9,FALSE)</f>
        <v>#N/A</v>
      </c>
      <c r="Y1179" s="18" cm="1">
        <f t="array" ref="Y1179">IFERROR(INDEX($Z$2:$Z1178,SUMPRODUCT(MAX(ROW($D$2:$D1178)*($D1179=$D$2:$D1178))-1)),_xlfn.IFNA(IF(VLOOKUP(D1179,'4.2 Elo (Values)'!A:C,3,FALSE)&gt;0,VLOOKUP(Results!D1179,'4.2 Elo (Values)'!A:C,3,FALSE),400),400))</f>
        <v>400</v>
      </c>
      <c r="Z1179" s="18" t="e">
        <f>Y1179+(IFERROR(VLOOKUP(D1179,'4.2 Elo (Values)'!A:J,10,FALSE),40)*(V1179-(1/(10^(((AVERAGEIFS(Y:Y,A:A,A1179)+AVERAGEIFS(X:X,A:A,A1179))-(Y1179+X1179))/400)+1)*O1179)))</f>
        <v>#DIV/0!</v>
      </c>
      <c r="AA1179" s="18" t="e">
        <f t="shared" si="172"/>
        <v>#DIV/0!</v>
      </c>
      <c r="AB1179" t="e">
        <f>VLOOKUP($A1179,Events!$B:$I,4,FALSE)</f>
        <v>#N/A</v>
      </c>
      <c r="AC1179" t="e">
        <f>VLOOKUP($A1179,Events!$B:$I,5,FALSE)</f>
        <v>#N/A</v>
      </c>
      <c r="AD1179" t="e">
        <f>VLOOKUP($A1179,Events!$B:$I,6,FALSE)</f>
        <v>#N/A</v>
      </c>
      <c r="AE1179" t="e">
        <f>VLOOKUP($A1179,Events!$B:$I,7,FALSE)</f>
        <v>#N/A</v>
      </c>
      <c r="AF1179" t="e">
        <f>VLOOKUP($A1179,Events!$B:$I,8,FALSE)</f>
        <v>#N/A</v>
      </c>
    </row>
    <row r="1180" spans="7:32" ht="15" customHeight="1" x14ac:dyDescent="0.3">
      <c r="G1180" s="2"/>
      <c r="O1180" s="1">
        <f t="shared" si="161"/>
        <v>0</v>
      </c>
      <c r="P1180" s="1">
        <f t="shared" si="166"/>
        <v>0</v>
      </c>
      <c r="Q1180" s="1">
        <f t="shared" si="167"/>
        <v>0</v>
      </c>
      <c r="R1180" s="1">
        <f t="shared" si="168"/>
        <v>0</v>
      </c>
      <c r="S1180" s="1">
        <f t="shared" si="162"/>
        <v>0</v>
      </c>
      <c r="T1180" s="1">
        <f t="shared" si="163"/>
        <v>0</v>
      </c>
      <c r="U1180" s="1">
        <f t="shared" si="164"/>
        <v>0</v>
      </c>
      <c r="V1180" s="1">
        <f t="shared" si="165"/>
        <v>0</v>
      </c>
      <c r="W1180" s="19" t="e">
        <f>VLOOKUP(E1180,'Win Rate'!B:I,8,FALSE)</f>
        <v>#N/A</v>
      </c>
      <c r="X1180" s="20" t="e">
        <f>VLOOKUP(E1180,'Win Rate'!B:J,9,FALSE)</f>
        <v>#N/A</v>
      </c>
      <c r="Y1180" s="18" cm="1">
        <f t="array" ref="Y1180">IFERROR(INDEX($Z$2:$Z1179,SUMPRODUCT(MAX(ROW($D$2:$D1179)*($D1180=$D$2:$D1179))-1)),_xlfn.IFNA(IF(VLOOKUP(D1180,'4.2 Elo (Values)'!A:C,3,FALSE)&gt;0,VLOOKUP(Results!D1180,'4.2 Elo (Values)'!A:C,3,FALSE),400),400))</f>
        <v>400</v>
      </c>
      <c r="Z1180" s="18" t="e">
        <f>Y1180+(IFERROR(VLOOKUP(D1180,'4.2 Elo (Values)'!A:J,10,FALSE),40)*(V1180-(1/(10^(((AVERAGEIFS(Y:Y,A:A,A1180)+AVERAGEIFS(X:X,A:A,A1180))-(Y1180+X1180))/400)+1)*O1180)))</f>
        <v>#DIV/0!</v>
      </c>
      <c r="AA1180" s="18" t="e">
        <f t="shared" si="172"/>
        <v>#DIV/0!</v>
      </c>
      <c r="AB1180" t="e">
        <f>VLOOKUP($A1180,Events!$B:$I,4,FALSE)</f>
        <v>#N/A</v>
      </c>
      <c r="AC1180" t="e">
        <f>VLOOKUP($A1180,Events!$B:$I,5,FALSE)</f>
        <v>#N/A</v>
      </c>
      <c r="AD1180" t="e">
        <f>VLOOKUP($A1180,Events!$B:$I,6,FALSE)</f>
        <v>#N/A</v>
      </c>
      <c r="AE1180" t="e">
        <f>VLOOKUP($A1180,Events!$B:$I,7,FALSE)</f>
        <v>#N/A</v>
      </c>
      <c r="AF1180" t="e">
        <f>VLOOKUP($A1180,Events!$B:$I,8,FALSE)</f>
        <v>#N/A</v>
      </c>
    </row>
    <row r="1181" spans="7:32" ht="15" customHeight="1" x14ac:dyDescent="0.3">
      <c r="G1181" s="2"/>
      <c r="O1181" s="1">
        <f t="shared" si="161"/>
        <v>0</v>
      </c>
      <c r="P1181" s="1">
        <f t="shared" si="166"/>
        <v>0</v>
      </c>
      <c r="Q1181" s="1">
        <f t="shared" si="167"/>
        <v>0</v>
      </c>
      <c r="R1181" s="1">
        <f t="shared" si="168"/>
        <v>0</v>
      </c>
      <c r="S1181" s="1">
        <f t="shared" si="162"/>
        <v>0</v>
      </c>
      <c r="T1181" s="1">
        <f t="shared" si="163"/>
        <v>0</v>
      </c>
      <c r="U1181" s="1">
        <f t="shared" si="164"/>
        <v>0</v>
      </c>
      <c r="V1181" s="1">
        <f t="shared" si="165"/>
        <v>0</v>
      </c>
      <c r="W1181" s="19" t="e">
        <f>VLOOKUP(E1181,'Win Rate'!B:I,8,FALSE)</f>
        <v>#N/A</v>
      </c>
      <c r="X1181" s="20" t="e">
        <f>VLOOKUP(E1181,'Win Rate'!B:J,9,FALSE)</f>
        <v>#N/A</v>
      </c>
      <c r="Y1181" s="18" cm="1">
        <f t="array" ref="Y1181">IFERROR(INDEX($Z$2:$Z1180,SUMPRODUCT(MAX(ROW($D$2:$D1180)*($D1181=$D$2:$D1180))-1)),_xlfn.IFNA(IF(VLOOKUP(D1181,'4.2 Elo (Values)'!A:C,3,FALSE)&gt;0,VLOOKUP(Results!D1181,'4.2 Elo (Values)'!A:C,3,FALSE),400),400))</f>
        <v>400</v>
      </c>
      <c r="Z1181" s="18" t="e">
        <f>Y1181+(IFERROR(VLOOKUP(D1181,'4.2 Elo (Values)'!A:J,10,FALSE),40)*(V1181-(1/(10^(((AVERAGEIFS(Y:Y,A:A,A1181)+AVERAGEIFS(X:X,A:A,A1181))-(Y1181+X1181))/400)+1)*O1181)))</f>
        <v>#DIV/0!</v>
      </c>
      <c r="AA1181" s="18" t="e">
        <f t="shared" si="172"/>
        <v>#DIV/0!</v>
      </c>
      <c r="AB1181" t="e">
        <f>VLOOKUP($A1181,Events!$B:$I,4,FALSE)</f>
        <v>#N/A</v>
      </c>
      <c r="AC1181" t="e">
        <f>VLOOKUP($A1181,Events!$B:$I,5,FALSE)</f>
        <v>#N/A</v>
      </c>
      <c r="AD1181" t="e">
        <f>VLOOKUP($A1181,Events!$B:$I,6,FALSE)</f>
        <v>#N/A</v>
      </c>
      <c r="AE1181" t="e">
        <f>VLOOKUP($A1181,Events!$B:$I,7,FALSE)</f>
        <v>#N/A</v>
      </c>
      <c r="AF1181" t="e">
        <f>VLOOKUP($A1181,Events!$B:$I,8,FALSE)</f>
        <v>#N/A</v>
      </c>
    </row>
    <row r="1182" spans="7:32" ht="15" customHeight="1" x14ac:dyDescent="0.3">
      <c r="G1182" s="2"/>
      <c r="O1182" s="1">
        <f t="shared" si="161"/>
        <v>0</v>
      </c>
      <c r="P1182" s="1">
        <f t="shared" si="166"/>
        <v>0</v>
      </c>
      <c r="Q1182" s="1">
        <f t="shared" si="167"/>
        <v>0</v>
      </c>
      <c r="R1182" s="1">
        <f t="shared" si="168"/>
        <v>0</v>
      </c>
      <c r="S1182" s="1">
        <f t="shared" si="162"/>
        <v>0</v>
      </c>
      <c r="T1182" s="1">
        <f t="shared" si="163"/>
        <v>0</v>
      </c>
      <c r="U1182" s="1">
        <f t="shared" si="164"/>
        <v>0</v>
      </c>
      <c r="V1182" s="1">
        <f t="shared" si="165"/>
        <v>0</v>
      </c>
      <c r="W1182" s="19" t="e">
        <f>VLOOKUP(E1182,'Win Rate'!B:I,8,FALSE)</f>
        <v>#N/A</v>
      </c>
      <c r="X1182" s="20" t="e">
        <f>VLOOKUP(E1182,'Win Rate'!B:J,9,FALSE)</f>
        <v>#N/A</v>
      </c>
      <c r="Y1182" s="18" cm="1">
        <f t="array" ref="Y1182">IFERROR(INDEX($Z$2:$Z1181,SUMPRODUCT(MAX(ROW($D$2:$D1181)*($D1182=$D$2:$D1181))-1)),_xlfn.IFNA(IF(VLOOKUP(D1182,'4.2 Elo (Values)'!A:C,3,FALSE)&gt;0,VLOOKUP(Results!D1182,'4.2 Elo (Values)'!A:C,3,FALSE),400),400))</f>
        <v>400</v>
      </c>
      <c r="Z1182" s="18" t="e">
        <f>Y1182+(IFERROR(VLOOKUP(D1182,'4.2 Elo (Values)'!A:J,10,FALSE),40)*(V1182-(1/(10^(((AVERAGEIFS(Y:Y,A:A,A1182)+AVERAGEIFS(X:X,A:A,A1182))-(Y1182+X1182))/400)+1)*O1182)))</f>
        <v>#DIV/0!</v>
      </c>
      <c r="AA1182" s="18" t="e">
        <f t="shared" si="172"/>
        <v>#DIV/0!</v>
      </c>
      <c r="AB1182" t="e">
        <f>VLOOKUP($A1182,Events!$B:$I,4,FALSE)</f>
        <v>#N/A</v>
      </c>
      <c r="AC1182" t="e">
        <f>VLOOKUP($A1182,Events!$B:$I,5,FALSE)</f>
        <v>#N/A</v>
      </c>
      <c r="AD1182" t="e">
        <f>VLOOKUP($A1182,Events!$B:$I,6,FALSE)</f>
        <v>#N/A</v>
      </c>
      <c r="AE1182" t="e">
        <f>VLOOKUP($A1182,Events!$B:$I,7,FALSE)</f>
        <v>#N/A</v>
      </c>
      <c r="AF1182" t="e">
        <f>VLOOKUP($A1182,Events!$B:$I,8,FALSE)</f>
        <v>#N/A</v>
      </c>
    </row>
    <row r="1183" spans="7:32" ht="15" customHeight="1" x14ac:dyDescent="0.3">
      <c r="G1183" s="2"/>
      <c r="O1183" s="1">
        <f t="shared" si="161"/>
        <v>0</v>
      </c>
      <c r="P1183" s="1">
        <f t="shared" si="166"/>
        <v>0</v>
      </c>
      <c r="Q1183" s="1">
        <f t="shared" si="167"/>
        <v>0</v>
      </c>
      <c r="R1183" s="1">
        <f t="shared" si="168"/>
        <v>0</v>
      </c>
      <c r="S1183" s="1">
        <f t="shared" si="162"/>
        <v>0</v>
      </c>
      <c r="T1183" s="1">
        <f t="shared" si="163"/>
        <v>0</v>
      </c>
      <c r="U1183" s="1">
        <f t="shared" si="164"/>
        <v>0</v>
      </c>
      <c r="V1183" s="1">
        <f t="shared" si="165"/>
        <v>0</v>
      </c>
      <c r="W1183" s="19" t="e">
        <f>VLOOKUP(E1183,'Win Rate'!B:I,8,FALSE)</f>
        <v>#N/A</v>
      </c>
      <c r="X1183" s="20" t="e">
        <f>VLOOKUP(E1183,'Win Rate'!B:J,9,FALSE)</f>
        <v>#N/A</v>
      </c>
      <c r="Y1183" s="18" cm="1">
        <f t="array" ref="Y1183">IFERROR(INDEX($Z$2:$Z1182,SUMPRODUCT(MAX(ROW($D$2:$D1182)*($D1183=$D$2:$D1182))-1)),_xlfn.IFNA(IF(VLOOKUP(D1183,'4.2 Elo (Values)'!A:C,3,FALSE)&gt;0,VLOOKUP(Results!D1183,'4.2 Elo (Values)'!A:C,3,FALSE),400),400))</f>
        <v>400</v>
      </c>
      <c r="Z1183" s="18" t="e">
        <f>Y1183+(IFERROR(VLOOKUP(D1183,'4.2 Elo (Values)'!A:J,10,FALSE),40)*(V1183-(1/(10^(((AVERAGEIFS(Y:Y,A:A,A1183)+AVERAGEIFS(X:X,A:A,A1183))-(Y1183+X1183))/400)+1)*O1183)))</f>
        <v>#DIV/0!</v>
      </c>
      <c r="AA1183" s="18" t="e">
        <f t="shared" si="172"/>
        <v>#DIV/0!</v>
      </c>
      <c r="AB1183" t="e">
        <f>VLOOKUP($A1183,Events!$B:$I,4,FALSE)</f>
        <v>#N/A</v>
      </c>
      <c r="AC1183" t="e">
        <f>VLOOKUP($A1183,Events!$B:$I,5,FALSE)</f>
        <v>#N/A</v>
      </c>
      <c r="AD1183" t="e">
        <f>VLOOKUP($A1183,Events!$B:$I,6,FALSE)</f>
        <v>#N/A</v>
      </c>
      <c r="AE1183" t="e">
        <f>VLOOKUP($A1183,Events!$B:$I,7,FALSE)</f>
        <v>#N/A</v>
      </c>
      <c r="AF1183" t="e">
        <f>VLOOKUP($A1183,Events!$B:$I,8,FALSE)</f>
        <v>#N/A</v>
      </c>
    </row>
    <row r="1184" spans="7:32" ht="15" customHeight="1" x14ac:dyDescent="0.3">
      <c r="G1184" s="2"/>
      <c r="O1184" s="1">
        <f t="shared" si="161"/>
        <v>0</v>
      </c>
      <c r="P1184" s="1">
        <f t="shared" si="166"/>
        <v>0</v>
      </c>
      <c r="Q1184" s="1">
        <f t="shared" si="167"/>
        <v>0</v>
      </c>
      <c r="R1184" s="1">
        <f t="shared" si="168"/>
        <v>0</v>
      </c>
      <c r="S1184" s="1">
        <f t="shared" si="162"/>
        <v>0</v>
      </c>
      <c r="T1184" s="1">
        <f t="shared" si="163"/>
        <v>0</v>
      </c>
      <c r="U1184" s="1">
        <f t="shared" si="164"/>
        <v>0</v>
      </c>
      <c r="V1184" s="1">
        <f t="shared" si="165"/>
        <v>0</v>
      </c>
      <c r="W1184" s="19" t="e">
        <f>VLOOKUP(E1184,'Win Rate'!B:I,8,FALSE)</f>
        <v>#N/A</v>
      </c>
      <c r="X1184" s="20" t="e">
        <f>VLOOKUP(E1184,'Win Rate'!B:J,9,FALSE)</f>
        <v>#N/A</v>
      </c>
      <c r="Y1184" s="18" cm="1">
        <f t="array" ref="Y1184">IFERROR(INDEX($Z$2:$Z1183,SUMPRODUCT(MAX(ROW($D$2:$D1183)*($D1184=$D$2:$D1183))-1)),_xlfn.IFNA(IF(VLOOKUP(D1184,'4.2 Elo (Values)'!A:C,3,FALSE)&gt;0,VLOOKUP(Results!D1184,'4.2 Elo (Values)'!A:C,3,FALSE),400),400))</f>
        <v>400</v>
      </c>
      <c r="Z1184" s="18" t="e">
        <f>Y1184+(IFERROR(VLOOKUP(D1184,'4.2 Elo (Values)'!A:J,10,FALSE),40)*(V1184-(1/(10^(((AVERAGEIFS(Y:Y,A:A,A1184)+AVERAGEIFS(X:X,A:A,A1184))-(Y1184+X1184))/400)+1)*O1184)))</f>
        <v>#DIV/0!</v>
      </c>
      <c r="AA1184" s="18" t="e">
        <f t="shared" si="172"/>
        <v>#DIV/0!</v>
      </c>
      <c r="AB1184" t="e">
        <f>VLOOKUP($A1184,Events!$B:$I,4,FALSE)</f>
        <v>#N/A</v>
      </c>
      <c r="AC1184" t="e">
        <f>VLOOKUP($A1184,Events!$B:$I,5,FALSE)</f>
        <v>#N/A</v>
      </c>
      <c r="AD1184" t="e">
        <f>VLOOKUP($A1184,Events!$B:$I,6,FALSE)</f>
        <v>#N/A</v>
      </c>
      <c r="AE1184" t="e">
        <f>VLOOKUP($A1184,Events!$B:$I,7,FALSE)</f>
        <v>#N/A</v>
      </c>
      <c r="AF1184" t="e">
        <f>VLOOKUP($A1184,Events!$B:$I,8,FALSE)</f>
        <v>#N/A</v>
      </c>
    </row>
    <row r="1185" spans="7:32" ht="15" customHeight="1" x14ac:dyDescent="0.3">
      <c r="G1185" s="2"/>
      <c r="O1185" s="1">
        <f t="shared" si="161"/>
        <v>0</v>
      </c>
      <c r="P1185" s="1">
        <f t="shared" si="166"/>
        <v>0</v>
      </c>
      <c r="Q1185" s="1">
        <f t="shared" si="167"/>
        <v>0</v>
      </c>
      <c r="R1185" s="1">
        <f t="shared" si="168"/>
        <v>0</v>
      </c>
      <c r="S1185" s="1">
        <f t="shared" si="162"/>
        <v>0</v>
      </c>
      <c r="T1185" s="1">
        <f t="shared" si="163"/>
        <v>0</v>
      </c>
      <c r="U1185" s="1">
        <f t="shared" si="164"/>
        <v>0</v>
      </c>
      <c r="V1185" s="1">
        <f t="shared" si="165"/>
        <v>0</v>
      </c>
      <c r="W1185" s="19" t="e">
        <f>VLOOKUP(E1185,'Win Rate'!B:I,8,FALSE)</f>
        <v>#N/A</v>
      </c>
      <c r="X1185" s="20" t="e">
        <f>VLOOKUP(E1185,'Win Rate'!B:J,9,FALSE)</f>
        <v>#N/A</v>
      </c>
      <c r="Y1185" s="18" cm="1">
        <f t="array" ref="Y1185">IFERROR(INDEX($Z$2:$Z1184,SUMPRODUCT(MAX(ROW($D$2:$D1184)*($D1185=$D$2:$D1184))-1)),_xlfn.IFNA(IF(VLOOKUP(D1185,'4.2 Elo (Values)'!A:C,3,FALSE)&gt;0,VLOOKUP(Results!D1185,'4.2 Elo (Values)'!A:C,3,FALSE),400),400))</f>
        <v>400</v>
      </c>
      <c r="Z1185" s="18" t="e">
        <f>Y1185+(IFERROR(VLOOKUP(D1185,'4.2 Elo (Values)'!A:J,10,FALSE),40)*(V1185-(1/(10^(((AVERAGEIFS(Y:Y,A:A,A1185)+AVERAGEIFS(X:X,A:A,A1185))-(Y1185+X1185))/400)+1)*O1185)))</f>
        <v>#DIV/0!</v>
      </c>
      <c r="AA1185" s="18" t="e">
        <f t="shared" si="172"/>
        <v>#DIV/0!</v>
      </c>
      <c r="AB1185" t="e">
        <f>VLOOKUP($A1185,Events!$B:$I,4,FALSE)</f>
        <v>#N/A</v>
      </c>
      <c r="AC1185" t="e">
        <f>VLOOKUP($A1185,Events!$B:$I,5,FALSE)</f>
        <v>#N/A</v>
      </c>
      <c r="AD1185" t="e">
        <f>VLOOKUP($A1185,Events!$B:$I,6,FALSE)</f>
        <v>#N/A</v>
      </c>
      <c r="AE1185" t="e">
        <f>VLOOKUP($A1185,Events!$B:$I,7,FALSE)</f>
        <v>#N/A</v>
      </c>
      <c r="AF1185" t="e">
        <f>VLOOKUP($A1185,Events!$B:$I,8,FALSE)</f>
        <v>#N/A</v>
      </c>
    </row>
    <row r="1186" spans="7:32" ht="15" customHeight="1" x14ac:dyDescent="0.3">
      <c r="G1186" s="2"/>
      <c r="O1186" s="1">
        <f t="shared" si="161"/>
        <v>0</v>
      </c>
      <c r="P1186" s="1">
        <f t="shared" si="166"/>
        <v>0</v>
      </c>
      <c r="Q1186" s="1">
        <f t="shared" si="167"/>
        <v>0</v>
      </c>
      <c r="R1186" s="1">
        <f t="shared" si="168"/>
        <v>0</v>
      </c>
      <c r="S1186" s="1">
        <f t="shared" si="162"/>
        <v>0</v>
      </c>
      <c r="T1186" s="1">
        <f t="shared" si="163"/>
        <v>0</v>
      </c>
      <c r="U1186" s="1">
        <f t="shared" si="164"/>
        <v>0</v>
      </c>
      <c r="V1186" s="1">
        <f t="shared" si="165"/>
        <v>0</v>
      </c>
      <c r="W1186" s="19" t="e">
        <f>VLOOKUP(E1186,'Win Rate'!B:I,8,FALSE)</f>
        <v>#N/A</v>
      </c>
      <c r="X1186" s="20" t="e">
        <f>VLOOKUP(E1186,'Win Rate'!B:J,9,FALSE)</f>
        <v>#N/A</v>
      </c>
      <c r="Y1186" s="18" cm="1">
        <f t="array" ref="Y1186">IFERROR(INDEX($Z$2:$Z1185,SUMPRODUCT(MAX(ROW($D$2:$D1185)*($D1186=$D$2:$D1185))-1)),_xlfn.IFNA(IF(VLOOKUP(D1186,'4.2 Elo (Values)'!A:C,3,FALSE)&gt;0,VLOOKUP(Results!D1186,'4.2 Elo (Values)'!A:C,3,FALSE),400),400))</f>
        <v>400</v>
      </c>
      <c r="Z1186" s="18" t="e">
        <f>Y1186+(IFERROR(VLOOKUP(D1186,'4.2 Elo (Values)'!A:J,10,FALSE),40)*(V1186-(1/(10^(((AVERAGEIFS(Y:Y,A:A,A1186)+AVERAGEIFS(X:X,A:A,A1186))-(Y1186+X1186))/400)+1)*O1186)))</f>
        <v>#DIV/0!</v>
      </c>
      <c r="AA1186" s="18" t="e">
        <f t="shared" si="172"/>
        <v>#DIV/0!</v>
      </c>
      <c r="AB1186" t="e">
        <f>VLOOKUP($A1186,Events!$B:$I,4,FALSE)</f>
        <v>#N/A</v>
      </c>
      <c r="AC1186" t="e">
        <f>VLOOKUP($A1186,Events!$B:$I,5,FALSE)</f>
        <v>#N/A</v>
      </c>
      <c r="AD1186" t="e">
        <f>VLOOKUP($A1186,Events!$B:$I,6,FALSE)</f>
        <v>#N/A</v>
      </c>
      <c r="AE1186" t="e">
        <f>VLOOKUP($A1186,Events!$B:$I,7,FALSE)</f>
        <v>#N/A</v>
      </c>
      <c r="AF1186" t="e">
        <f>VLOOKUP($A1186,Events!$B:$I,8,FALSE)</f>
        <v>#N/A</v>
      </c>
    </row>
    <row r="1187" spans="7:32" ht="15" customHeight="1" x14ac:dyDescent="0.3">
      <c r="G1187" s="2"/>
      <c r="O1187" s="1">
        <f t="shared" si="161"/>
        <v>0</v>
      </c>
      <c r="P1187" s="1">
        <f t="shared" si="166"/>
        <v>0</v>
      </c>
      <c r="Q1187" s="1">
        <f t="shared" si="167"/>
        <v>0</v>
      </c>
      <c r="R1187" s="1">
        <f t="shared" si="168"/>
        <v>0</v>
      </c>
      <c r="S1187" s="1">
        <f t="shared" si="162"/>
        <v>0</v>
      </c>
      <c r="T1187" s="1">
        <f t="shared" si="163"/>
        <v>0</v>
      </c>
      <c r="U1187" s="1">
        <f t="shared" si="164"/>
        <v>0</v>
      </c>
      <c r="V1187" s="1">
        <f t="shared" si="165"/>
        <v>0</v>
      </c>
      <c r="W1187" s="19" t="e">
        <f>VLOOKUP(E1187,'Win Rate'!B:I,8,FALSE)</f>
        <v>#N/A</v>
      </c>
      <c r="X1187" s="20" t="e">
        <f>VLOOKUP(E1187,'Win Rate'!B:J,9,FALSE)</f>
        <v>#N/A</v>
      </c>
      <c r="Y1187" s="18" cm="1">
        <f t="array" ref="Y1187">IFERROR(INDEX($Z$2:$Z1186,SUMPRODUCT(MAX(ROW($D$2:$D1186)*($D1187=$D$2:$D1186))-1)),_xlfn.IFNA(IF(VLOOKUP(D1187,'4.2 Elo (Values)'!A:C,3,FALSE)&gt;0,VLOOKUP(Results!D1187,'4.2 Elo (Values)'!A:C,3,FALSE),400),400))</f>
        <v>400</v>
      </c>
      <c r="Z1187" s="18" t="e">
        <f>Y1187+(IFERROR(VLOOKUP(D1187,'4.2 Elo (Values)'!A:J,10,FALSE),40)*(V1187-(1/(10^(((AVERAGEIFS(Y:Y,A:A,A1187)+AVERAGEIFS(X:X,A:A,A1187))-(Y1187+X1187))/400)+1)*O1187)))</f>
        <v>#DIV/0!</v>
      </c>
      <c r="AA1187" s="18" t="e">
        <f t="shared" si="172"/>
        <v>#DIV/0!</v>
      </c>
      <c r="AB1187" t="e">
        <f>VLOOKUP($A1187,Events!$B:$I,4,FALSE)</f>
        <v>#N/A</v>
      </c>
      <c r="AC1187" t="e">
        <f>VLOOKUP($A1187,Events!$B:$I,5,FALSE)</f>
        <v>#N/A</v>
      </c>
      <c r="AD1187" t="e">
        <f>VLOOKUP($A1187,Events!$B:$I,6,FALSE)</f>
        <v>#N/A</v>
      </c>
      <c r="AE1187" t="e">
        <f>VLOOKUP($A1187,Events!$B:$I,7,FALSE)</f>
        <v>#N/A</v>
      </c>
      <c r="AF1187" t="e">
        <f>VLOOKUP($A1187,Events!$B:$I,8,FALSE)</f>
        <v>#N/A</v>
      </c>
    </row>
    <row r="1188" spans="7:32" ht="15" customHeight="1" x14ac:dyDescent="0.3">
      <c r="G1188" s="2"/>
      <c r="O1188" s="1">
        <f t="shared" si="161"/>
        <v>0</v>
      </c>
      <c r="P1188" s="1">
        <f t="shared" si="166"/>
        <v>0</v>
      </c>
      <c r="Q1188" s="1">
        <f t="shared" si="167"/>
        <v>0</v>
      </c>
      <c r="R1188" s="1">
        <f t="shared" si="168"/>
        <v>0</v>
      </c>
      <c r="S1188" s="1">
        <f t="shared" si="162"/>
        <v>0</v>
      </c>
      <c r="T1188" s="1">
        <f t="shared" si="163"/>
        <v>0</v>
      </c>
      <c r="U1188" s="1">
        <f t="shared" si="164"/>
        <v>0</v>
      </c>
      <c r="V1188" s="1">
        <f t="shared" si="165"/>
        <v>0</v>
      </c>
      <c r="W1188" s="19" t="e">
        <f>VLOOKUP(E1188,'Win Rate'!B:I,8,FALSE)</f>
        <v>#N/A</v>
      </c>
      <c r="X1188" s="20" t="e">
        <f>VLOOKUP(E1188,'Win Rate'!B:J,9,FALSE)</f>
        <v>#N/A</v>
      </c>
      <c r="Y1188" s="18" cm="1">
        <f t="array" ref="Y1188">IFERROR(INDEX($Z$2:$Z1187,SUMPRODUCT(MAX(ROW($D$2:$D1187)*($D1188=$D$2:$D1187))-1)),_xlfn.IFNA(IF(VLOOKUP(D1188,'4.2 Elo (Values)'!A:C,3,FALSE)&gt;0,VLOOKUP(Results!D1188,'4.2 Elo (Values)'!A:C,3,FALSE),400),400))</f>
        <v>400</v>
      </c>
      <c r="Z1188" s="18" t="e">
        <f>Y1188+(IFERROR(VLOOKUP(D1188,'4.2 Elo (Values)'!A:J,10,FALSE),40)*(V1188-(1/(10^(((AVERAGEIFS(Y:Y,A:A,A1188)+AVERAGEIFS(X:X,A:A,A1188))-(Y1188+X1188))/400)+1)*O1188)))</f>
        <v>#DIV/0!</v>
      </c>
      <c r="AA1188" s="18" t="e">
        <f t="shared" si="172"/>
        <v>#DIV/0!</v>
      </c>
      <c r="AB1188" t="e">
        <f>VLOOKUP($A1188,Events!$B:$I,4,FALSE)</f>
        <v>#N/A</v>
      </c>
      <c r="AC1188" t="e">
        <f>VLOOKUP($A1188,Events!$B:$I,5,FALSE)</f>
        <v>#N/A</v>
      </c>
      <c r="AD1188" t="e">
        <f>VLOOKUP($A1188,Events!$B:$I,6,FALSE)</f>
        <v>#N/A</v>
      </c>
      <c r="AE1188" t="e">
        <f>VLOOKUP($A1188,Events!$B:$I,7,FALSE)</f>
        <v>#N/A</v>
      </c>
      <c r="AF1188" t="e">
        <f>VLOOKUP($A1188,Events!$B:$I,8,FALSE)</f>
        <v>#N/A</v>
      </c>
    </row>
    <row r="1189" spans="7:32" ht="15" customHeight="1" x14ac:dyDescent="0.3">
      <c r="O1189" s="1">
        <f t="shared" si="161"/>
        <v>0</v>
      </c>
      <c r="P1189" s="1">
        <f t="shared" si="166"/>
        <v>0</v>
      </c>
      <c r="Q1189" s="1">
        <f t="shared" si="167"/>
        <v>0</v>
      </c>
      <c r="R1189" s="1">
        <f t="shared" si="168"/>
        <v>0</v>
      </c>
      <c r="S1189" s="1">
        <f t="shared" si="162"/>
        <v>0</v>
      </c>
      <c r="T1189" s="1">
        <f t="shared" si="163"/>
        <v>0</v>
      </c>
      <c r="U1189" s="1">
        <f t="shared" si="164"/>
        <v>0</v>
      </c>
      <c r="V1189" s="1">
        <f t="shared" si="165"/>
        <v>0</v>
      </c>
      <c r="W1189" s="19" t="e">
        <f>VLOOKUP(E1189,'Win Rate'!B:I,8,FALSE)</f>
        <v>#N/A</v>
      </c>
      <c r="X1189" s="20" t="e">
        <f>VLOOKUP(E1189,'Win Rate'!B:J,9,FALSE)</f>
        <v>#N/A</v>
      </c>
      <c r="Y1189" s="18" cm="1">
        <f t="array" ref="Y1189">IFERROR(INDEX($Z$2:$Z1188,SUMPRODUCT(MAX(ROW($D$2:$D1188)*($D1189=$D$2:$D1188))-1)),_xlfn.IFNA(IF(VLOOKUP(D1189,'4.2 Elo (Values)'!A:C,3,FALSE)&gt;0,VLOOKUP(Results!D1189,'4.2 Elo (Values)'!A:C,3,FALSE),400),400))</f>
        <v>400</v>
      </c>
      <c r="Z1189" s="18" t="e">
        <f>Y1189+(IFERROR(VLOOKUP(D1189,'4.2 Elo (Values)'!A:J,10,FALSE),40)*(V1189-(1/(10^(((AVERAGEIFS(Y:Y,A:A,A1189)+AVERAGEIFS(X:X,A:A,A1189))-(Y1189+X1189))/400)+1)*O1189)))</f>
        <v>#DIV/0!</v>
      </c>
      <c r="AA1189" s="18" t="e">
        <f t="shared" si="172"/>
        <v>#DIV/0!</v>
      </c>
      <c r="AB1189" t="e">
        <f>VLOOKUP($A1189,Events!$B:$I,4,FALSE)</f>
        <v>#N/A</v>
      </c>
      <c r="AC1189" t="e">
        <f>VLOOKUP($A1189,Events!$B:$I,5,FALSE)</f>
        <v>#N/A</v>
      </c>
      <c r="AD1189" t="e">
        <f>VLOOKUP($A1189,Events!$B:$I,6,FALSE)</f>
        <v>#N/A</v>
      </c>
      <c r="AE1189" t="e">
        <f>VLOOKUP($A1189,Events!$B:$I,7,FALSE)</f>
        <v>#N/A</v>
      </c>
      <c r="AF1189" t="e">
        <f>VLOOKUP($A1189,Events!$B:$I,8,FALSE)</f>
        <v>#N/A</v>
      </c>
    </row>
    <row r="1190" spans="7:32" ht="15" customHeight="1" x14ac:dyDescent="0.3">
      <c r="G1190" s="2"/>
      <c r="O1190" s="1">
        <f t="shared" si="161"/>
        <v>0</v>
      </c>
      <c r="P1190" s="1">
        <f t="shared" si="166"/>
        <v>0</v>
      </c>
      <c r="Q1190" s="1">
        <f t="shared" si="167"/>
        <v>0</v>
      </c>
      <c r="R1190" s="1">
        <f t="shared" si="168"/>
        <v>0</v>
      </c>
      <c r="S1190" s="1">
        <f t="shared" si="162"/>
        <v>0</v>
      </c>
      <c r="T1190" s="1">
        <f t="shared" si="163"/>
        <v>0</v>
      </c>
      <c r="U1190" s="1">
        <f t="shared" si="164"/>
        <v>0</v>
      </c>
      <c r="V1190" s="1">
        <f t="shared" si="165"/>
        <v>0</v>
      </c>
      <c r="W1190" s="19" t="e">
        <f>VLOOKUP(E1190,'Win Rate'!B:I,8,FALSE)</f>
        <v>#N/A</v>
      </c>
      <c r="X1190" s="20" t="e">
        <f>VLOOKUP(E1190,'Win Rate'!B:J,9,FALSE)</f>
        <v>#N/A</v>
      </c>
      <c r="Y1190" s="18" cm="1">
        <f t="array" ref="Y1190">IFERROR(INDEX($Z$2:$Z1189,SUMPRODUCT(MAX(ROW($D$2:$D1189)*($D1190=$D$2:$D1189))-1)),_xlfn.IFNA(IF(VLOOKUP(D1190,'4.2 Elo (Values)'!A:C,3,FALSE)&gt;0,VLOOKUP(Results!D1190,'4.2 Elo (Values)'!A:C,3,FALSE),400),400))</f>
        <v>400</v>
      </c>
      <c r="Z1190" s="18" t="e">
        <f>Y1190+(IFERROR(VLOOKUP(D1190,'4.2 Elo (Values)'!A:J,10,FALSE),40)*(V1190-(1/(10^(((AVERAGEIFS(Y:Y,A:A,A1190)+AVERAGEIFS(X:X,A:A,A1190))-(Y1190+X1190))/400)+1)*O1190)))</f>
        <v>#DIV/0!</v>
      </c>
      <c r="AA1190" s="18" t="e">
        <f t="shared" si="172"/>
        <v>#DIV/0!</v>
      </c>
      <c r="AB1190" t="e">
        <f>VLOOKUP($A1190,Events!$B:$I,4,FALSE)</f>
        <v>#N/A</v>
      </c>
      <c r="AC1190" t="e">
        <f>VLOOKUP($A1190,Events!$B:$I,5,FALSE)</f>
        <v>#N/A</v>
      </c>
      <c r="AD1190" t="e">
        <f>VLOOKUP($A1190,Events!$B:$I,6,FALSE)</f>
        <v>#N/A</v>
      </c>
      <c r="AE1190" t="e">
        <f>VLOOKUP($A1190,Events!$B:$I,7,FALSE)</f>
        <v>#N/A</v>
      </c>
      <c r="AF1190" t="e">
        <f>VLOOKUP($A1190,Events!$B:$I,8,FALSE)</f>
        <v>#N/A</v>
      </c>
    </row>
    <row r="1191" spans="7:32" ht="15" customHeight="1" x14ac:dyDescent="0.3">
      <c r="G1191" s="2"/>
      <c r="O1191" s="1">
        <f t="shared" si="161"/>
        <v>0</v>
      </c>
      <c r="P1191" s="1">
        <f t="shared" si="166"/>
        <v>0</v>
      </c>
      <c r="Q1191" s="1">
        <f t="shared" si="167"/>
        <v>0</v>
      </c>
      <c r="R1191" s="1">
        <f t="shared" si="168"/>
        <v>0</v>
      </c>
      <c r="S1191" s="1">
        <f t="shared" si="162"/>
        <v>0</v>
      </c>
      <c r="T1191" s="1">
        <f t="shared" si="163"/>
        <v>0</v>
      </c>
      <c r="U1191" s="1">
        <f t="shared" si="164"/>
        <v>0</v>
      </c>
      <c r="V1191" s="1">
        <f t="shared" si="165"/>
        <v>0</v>
      </c>
      <c r="W1191" s="19" t="e">
        <f>VLOOKUP(E1191,'Win Rate'!B:I,8,FALSE)</f>
        <v>#N/A</v>
      </c>
      <c r="X1191" s="20" t="e">
        <f>VLOOKUP(E1191,'Win Rate'!B:J,9,FALSE)</f>
        <v>#N/A</v>
      </c>
      <c r="Y1191" s="18" cm="1">
        <f t="array" ref="Y1191">IFERROR(INDEX($Z$2:$Z1190,SUMPRODUCT(MAX(ROW($D$2:$D1190)*($D1191=$D$2:$D1190))-1)),_xlfn.IFNA(IF(VLOOKUP(D1191,'4.2 Elo (Values)'!A:C,3,FALSE)&gt;0,VLOOKUP(Results!D1191,'4.2 Elo (Values)'!A:C,3,FALSE),400),400))</f>
        <v>400</v>
      </c>
      <c r="Z1191" s="18" t="e">
        <f>Y1191+(IFERROR(VLOOKUP(D1191,'4.2 Elo (Values)'!A:J,10,FALSE),40)*(V1191-(1/(10^(((AVERAGEIFS(Y:Y,A:A,A1191)+AVERAGEIFS(X:X,A:A,A1191))-(Y1191+X1191))/400)+1)*O1191)))</f>
        <v>#DIV/0!</v>
      </c>
      <c r="AA1191" s="18" t="e">
        <f t="shared" si="172"/>
        <v>#DIV/0!</v>
      </c>
      <c r="AB1191" t="e">
        <f>VLOOKUP($A1191,Events!$B:$I,4,FALSE)</f>
        <v>#N/A</v>
      </c>
      <c r="AC1191" t="e">
        <f>VLOOKUP($A1191,Events!$B:$I,5,FALSE)</f>
        <v>#N/A</v>
      </c>
      <c r="AD1191" t="e">
        <f>VLOOKUP($A1191,Events!$B:$I,6,FALSE)</f>
        <v>#N/A</v>
      </c>
      <c r="AE1191" t="e">
        <f>VLOOKUP($A1191,Events!$B:$I,7,FALSE)</f>
        <v>#N/A</v>
      </c>
      <c r="AF1191" t="e">
        <f>VLOOKUP($A1191,Events!$B:$I,8,FALSE)</f>
        <v>#N/A</v>
      </c>
    </row>
    <row r="1192" spans="7:32" ht="15" customHeight="1" x14ac:dyDescent="0.3">
      <c r="G1192" s="2"/>
      <c r="O1192" s="1">
        <f t="shared" si="161"/>
        <v>0</v>
      </c>
      <c r="P1192" s="1">
        <f t="shared" si="166"/>
        <v>0</v>
      </c>
      <c r="Q1192" s="1">
        <f t="shared" si="167"/>
        <v>0</v>
      </c>
      <c r="R1192" s="1">
        <f t="shared" si="168"/>
        <v>0</v>
      </c>
      <c r="S1192" s="1">
        <f t="shared" si="162"/>
        <v>0</v>
      </c>
      <c r="T1192" s="1">
        <f t="shared" si="163"/>
        <v>0</v>
      </c>
      <c r="U1192" s="1">
        <f t="shared" si="164"/>
        <v>0</v>
      </c>
      <c r="V1192" s="1">
        <f t="shared" si="165"/>
        <v>0</v>
      </c>
      <c r="W1192" s="19" t="e">
        <f>VLOOKUP(E1192,'Win Rate'!B:I,8,FALSE)</f>
        <v>#N/A</v>
      </c>
      <c r="X1192" s="20" t="e">
        <f>VLOOKUP(E1192,'Win Rate'!B:J,9,FALSE)</f>
        <v>#N/A</v>
      </c>
      <c r="Y1192" s="18" cm="1">
        <f t="array" ref="Y1192">IFERROR(INDEX($Z$2:$Z1191,SUMPRODUCT(MAX(ROW($D$2:$D1191)*($D1192=$D$2:$D1191))-1)),_xlfn.IFNA(IF(VLOOKUP(D1192,'4.2 Elo (Values)'!A:C,3,FALSE)&gt;0,VLOOKUP(Results!D1192,'4.2 Elo (Values)'!A:C,3,FALSE),400),400))</f>
        <v>400</v>
      </c>
      <c r="Z1192" s="18" t="e">
        <f>Y1192+(IFERROR(VLOOKUP(D1192,'4.2 Elo (Values)'!A:J,10,FALSE),40)*(V1192-(1/(10^(((AVERAGEIFS(Y:Y,A:A,A1192)+AVERAGEIFS(X:X,A:A,A1192))-(Y1192+X1192))/400)+1)*O1192)))</f>
        <v>#DIV/0!</v>
      </c>
      <c r="AA1192" s="18" t="e">
        <f t="shared" si="172"/>
        <v>#DIV/0!</v>
      </c>
      <c r="AB1192" t="e">
        <f>VLOOKUP($A1192,Events!$B:$I,4,FALSE)</f>
        <v>#N/A</v>
      </c>
      <c r="AC1192" t="e">
        <f>VLOOKUP($A1192,Events!$B:$I,5,FALSE)</f>
        <v>#N/A</v>
      </c>
      <c r="AD1192" t="e">
        <f>VLOOKUP($A1192,Events!$B:$I,6,FALSE)</f>
        <v>#N/A</v>
      </c>
      <c r="AE1192" t="e">
        <f>VLOOKUP($A1192,Events!$B:$I,7,FALSE)</f>
        <v>#N/A</v>
      </c>
      <c r="AF1192" t="e">
        <f>VLOOKUP($A1192,Events!$B:$I,8,FALSE)</f>
        <v>#N/A</v>
      </c>
    </row>
    <row r="1193" spans="7:32" ht="15" customHeight="1" x14ac:dyDescent="0.3">
      <c r="G1193" s="2"/>
      <c r="O1193" s="1">
        <f t="shared" ref="O1193:O1224" si="173">SUM(P1193:R1193)</f>
        <v>0</v>
      </c>
      <c r="P1193" s="1">
        <f t="shared" si="166"/>
        <v>0</v>
      </c>
      <c r="Q1193" s="1">
        <f t="shared" si="167"/>
        <v>0</v>
      </c>
      <c r="R1193" s="1">
        <f t="shared" si="168"/>
        <v>0</v>
      </c>
      <c r="S1193" s="1">
        <f t="shared" ref="S1193:S1224" si="174">IF(SUM(I1193:K1193)=3,1,0)</f>
        <v>0</v>
      </c>
      <c r="T1193" s="1">
        <f t="shared" ref="T1193:T1224" si="175">IF(SUM(I1193:L1193)=4,1,0)</f>
        <v>0</v>
      </c>
      <c r="U1193" s="1">
        <f t="shared" ref="U1193:U1224" si="176">IF(SUM(I1193:M1193)=5,1,0)</f>
        <v>0</v>
      </c>
      <c r="V1193" s="1">
        <f t="shared" ref="V1193:V1224" si="177">SUM(I1193:N1193)</f>
        <v>0</v>
      </c>
      <c r="W1193" s="19" t="e">
        <f>VLOOKUP(E1193,'Win Rate'!B:I,8,FALSE)</f>
        <v>#N/A</v>
      </c>
      <c r="X1193" s="20" t="e">
        <f>VLOOKUP(E1193,'Win Rate'!B:J,9,FALSE)</f>
        <v>#N/A</v>
      </c>
      <c r="Y1193" s="18" cm="1">
        <f t="array" ref="Y1193">IFERROR(INDEX($Z$2:$Z1192,SUMPRODUCT(MAX(ROW($D$2:$D1192)*($D1193=$D$2:$D1192))-1)),_xlfn.IFNA(IF(VLOOKUP(D1193,'4.2 Elo (Values)'!A:C,3,FALSE)&gt;0,VLOOKUP(Results!D1193,'4.2 Elo (Values)'!A:C,3,FALSE),400),400))</f>
        <v>400</v>
      </c>
      <c r="Z1193" s="18" t="e">
        <f>Y1193+(IFERROR(VLOOKUP(D1193,'4.2 Elo (Values)'!A:J,10,FALSE),40)*(V1193-(1/(10^(((AVERAGEIFS(Y:Y,A:A,A1193)+AVERAGEIFS(X:X,A:A,A1193))-(Y1193+X1193))/400)+1)*O1193)))</f>
        <v>#DIV/0!</v>
      </c>
      <c r="AA1193" s="18" t="e">
        <f t="shared" si="172"/>
        <v>#DIV/0!</v>
      </c>
      <c r="AB1193" t="e">
        <f>VLOOKUP($A1193,Events!$B:$I,4,FALSE)</f>
        <v>#N/A</v>
      </c>
      <c r="AC1193" t="e">
        <f>VLOOKUP($A1193,Events!$B:$I,5,FALSE)</f>
        <v>#N/A</v>
      </c>
      <c r="AD1193" t="e">
        <f>VLOOKUP($A1193,Events!$B:$I,6,FALSE)</f>
        <v>#N/A</v>
      </c>
      <c r="AE1193" t="e">
        <f>VLOOKUP($A1193,Events!$B:$I,7,FALSE)</f>
        <v>#N/A</v>
      </c>
      <c r="AF1193" t="e">
        <f>VLOOKUP($A1193,Events!$B:$I,8,FALSE)</f>
        <v>#N/A</v>
      </c>
    </row>
    <row r="1194" spans="7:32" ht="15" customHeight="1" x14ac:dyDescent="0.3">
      <c r="G1194" s="2"/>
      <c r="O1194" s="1">
        <f t="shared" si="173"/>
        <v>0</v>
      </c>
      <c r="P1194" s="1">
        <f t="shared" ref="P1194:P1269" si="178">COUNTIFS($I1194:$N1194,1)</f>
        <v>0</v>
      </c>
      <c r="Q1194" s="1">
        <f t="shared" ref="Q1194:Q1269" si="179">COUNTIFS($I1194:$N1194,0.5)</f>
        <v>0</v>
      </c>
      <c r="R1194" s="1">
        <f t="shared" ref="R1194:R1269" si="180">COUNTIFS($I1194:$N1194,0)</f>
        <v>0</v>
      </c>
      <c r="S1194" s="1">
        <f t="shared" si="174"/>
        <v>0</v>
      </c>
      <c r="T1194" s="1">
        <f t="shared" si="175"/>
        <v>0</v>
      </c>
      <c r="U1194" s="1">
        <f t="shared" si="176"/>
        <v>0</v>
      </c>
      <c r="V1194" s="1">
        <f t="shared" si="177"/>
        <v>0</v>
      </c>
      <c r="W1194" s="19" t="e">
        <f>VLOOKUP(E1194,'Win Rate'!B:I,8,FALSE)</f>
        <v>#N/A</v>
      </c>
      <c r="X1194" s="20" t="e">
        <f>VLOOKUP(E1194,'Win Rate'!B:J,9,FALSE)</f>
        <v>#N/A</v>
      </c>
      <c r="Y1194" s="18" cm="1">
        <f t="array" ref="Y1194">IFERROR(INDEX($Z$2:$Z1193,SUMPRODUCT(MAX(ROW($D$2:$D1193)*($D1194=$D$2:$D1193))-1)),_xlfn.IFNA(IF(VLOOKUP(D1194,'4.2 Elo (Values)'!A:C,3,FALSE)&gt;0,VLOOKUP(Results!D1194,'4.2 Elo (Values)'!A:C,3,FALSE),400),400))</f>
        <v>400</v>
      </c>
      <c r="Z1194" s="18" t="e">
        <f>Y1194+(IFERROR(VLOOKUP(D1194,'4.2 Elo (Values)'!A:J,10,FALSE),40)*(V1194-(1/(10^(((AVERAGEIFS(Y:Y,A:A,A1194)+AVERAGEIFS(X:X,A:A,A1194))-(Y1194+X1194))/400)+1)*O1194)))</f>
        <v>#DIV/0!</v>
      </c>
      <c r="AA1194" s="18" t="e">
        <f t="shared" si="172"/>
        <v>#DIV/0!</v>
      </c>
      <c r="AB1194" t="e">
        <f>VLOOKUP($A1194,Events!$B:$I,4,FALSE)</f>
        <v>#N/A</v>
      </c>
      <c r="AC1194" t="e">
        <f>VLOOKUP($A1194,Events!$B:$I,5,FALSE)</f>
        <v>#N/A</v>
      </c>
      <c r="AD1194" t="e">
        <f>VLOOKUP($A1194,Events!$B:$I,6,FALSE)</f>
        <v>#N/A</v>
      </c>
      <c r="AE1194" t="e">
        <f>VLOOKUP($A1194,Events!$B:$I,7,FALSE)</f>
        <v>#N/A</v>
      </c>
      <c r="AF1194" t="e">
        <f>VLOOKUP($A1194,Events!$B:$I,8,FALSE)</f>
        <v>#N/A</v>
      </c>
    </row>
    <row r="1195" spans="7:32" ht="15" customHeight="1" x14ac:dyDescent="0.3">
      <c r="G1195" s="2"/>
      <c r="O1195" s="1">
        <f t="shared" si="173"/>
        <v>0</v>
      </c>
      <c r="P1195" s="1">
        <f t="shared" si="178"/>
        <v>0</v>
      </c>
      <c r="Q1195" s="1">
        <f t="shared" si="179"/>
        <v>0</v>
      </c>
      <c r="R1195" s="1">
        <f t="shared" si="180"/>
        <v>0</v>
      </c>
      <c r="S1195" s="1">
        <f t="shared" si="174"/>
        <v>0</v>
      </c>
      <c r="T1195" s="1">
        <f t="shared" si="175"/>
        <v>0</v>
      </c>
      <c r="U1195" s="1">
        <f t="shared" si="176"/>
        <v>0</v>
      </c>
      <c r="V1195" s="1">
        <f t="shared" si="177"/>
        <v>0</v>
      </c>
      <c r="W1195" s="19" t="e">
        <f>VLOOKUP(E1195,'Win Rate'!B:I,8,FALSE)</f>
        <v>#N/A</v>
      </c>
      <c r="X1195" s="20" t="e">
        <f>VLOOKUP(E1195,'Win Rate'!B:J,9,FALSE)</f>
        <v>#N/A</v>
      </c>
      <c r="Y1195" s="18" cm="1">
        <f t="array" ref="Y1195">IFERROR(INDEX($Z$2:$Z1194,SUMPRODUCT(MAX(ROW($D$2:$D1194)*($D1195=$D$2:$D1194))-1)),_xlfn.IFNA(IF(VLOOKUP(D1195,'4.2 Elo (Values)'!A:C,3,FALSE)&gt;0,VLOOKUP(Results!D1195,'4.2 Elo (Values)'!A:C,3,FALSE),400),400))</f>
        <v>400</v>
      </c>
      <c r="Z1195" s="18" t="e">
        <f>Y1195+(IFERROR(VLOOKUP(D1195,'4.2 Elo (Values)'!A:J,10,FALSE),40)*(V1195-(1/(10^(((AVERAGEIFS(Y:Y,A:A,A1195)+AVERAGEIFS(X:X,A:A,A1195))-(Y1195+X1195))/400)+1)*O1195)))</f>
        <v>#DIV/0!</v>
      </c>
      <c r="AA1195" s="18" t="e">
        <f t="shared" si="172"/>
        <v>#DIV/0!</v>
      </c>
      <c r="AB1195" t="e">
        <f>VLOOKUP($A1195,Events!$B:$I,4,FALSE)</f>
        <v>#N/A</v>
      </c>
      <c r="AC1195" t="e">
        <f>VLOOKUP($A1195,Events!$B:$I,5,FALSE)</f>
        <v>#N/A</v>
      </c>
      <c r="AD1195" t="e">
        <f>VLOOKUP($A1195,Events!$B:$I,6,FALSE)</f>
        <v>#N/A</v>
      </c>
      <c r="AE1195" t="e">
        <f>VLOOKUP($A1195,Events!$B:$I,7,FALSE)</f>
        <v>#N/A</v>
      </c>
      <c r="AF1195" t="e">
        <f>VLOOKUP($A1195,Events!$B:$I,8,FALSE)</f>
        <v>#N/A</v>
      </c>
    </row>
    <row r="1196" spans="7:32" ht="15" customHeight="1" x14ac:dyDescent="0.3">
      <c r="G1196" s="2"/>
      <c r="O1196" s="1">
        <f t="shared" si="173"/>
        <v>0</v>
      </c>
      <c r="P1196" s="1">
        <f t="shared" si="178"/>
        <v>0</v>
      </c>
      <c r="Q1196" s="1">
        <f t="shared" si="179"/>
        <v>0</v>
      </c>
      <c r="R1196" s="1">
        <f t="shared" si="180"/>
        <v>0</v>
      </c>
      <c r="S1196" s="1">
        <f t="shared" si="174"/>
        <v>0</v>
      </c>
      <c r="T1196" s="1">
        <f t="shared" si="175"/>
        <v>0</v>
      </c>
      <c r="U1196" s="1">
        <f t="shared" si="176"/>
        <v>0</v>
      </c>
      <c r="V1196" s="1">
        <f t="shared" si="177"/>
        <v>0</v>
      </c>
      <c r="W1196" s="19" t="e">
        <f>VLOOKUP(E1196,'Win Rate'!B:I,8,FALSE)</f>
        <v>#N/A</v>
      </c>
      <c r="X1196" s="20" t="e">
        <f>VLOOKUP(E1196,'Win Rate'!B:J,9,FALSE)</f>
        <v>#N/A</v>
      </c>
      <c r="Y1196" s="18" cm="1">
        <f t="array" ref="Y1196">IFERROR(INDEX($Z$2:$Z1195,SUMPRODUCT(MAX(ROW($D$2:$D1195)*($D1196=$D$2:$D1195))-1)),_xlfn.IFNA(IF(VLOOKUP(D1196,'4.2 Elo (Values)'!A:C,3,FALSE)&gt;0,VLOOKUP(Results!D1196,'4.2 Elo (Values)'!A:C,3,FALSE),400),400))</f>
        <v>400</v>
      </c>
      <c r="Z1196" s="18" t="e">
        <f>Y1196+(IFERROR(VLOOKUP(D1196,'4.2 Elo (Values)'!A:J,10,FALSE),40)*(V1196-(1/(10^(((AVERAGEIFS(Y:Y,A:A,A1196)+AVERAGEIFS(X:X,A:A,A1196))-(Y1196+X1196))/400)+1)*O1196)))</f>
        <v>#DIV/0!</v>
      </c>
      <c r="AA1196" s="18" t="e">
        <f t="shared" si="172"/>
        <v>#DIV/0!</v>
      </c>
      <c r="AB1196" t="e">
        <f>VLOOKUP($A1196,Events!$B:$I,4,FALSE)</f>
        <v>#N/A</v>
      </c>
      <c r="AC1196" t="e">
        <f>VLOOKUP($A1196,Events!$B:$I,5,FALSE)</f>
        <v>#N/A</v>
      </c>
      <c r="AD1196" t="e">
        <f>VLOOKUP($A1196,Events!$B:$I,6,FALSE)</f>
        <v>#N/A</v>
      </c>
      <c r="AE1196" t="e">
        <f>VLOOKUP($A1196,Events!$B:$I,7,FALSE)</f>
        <v>#N/A</v>
      </c>
      <c r="AF1196" t="e">
        <f>VLOOKUP($A1196,Events!$B:$I,8,FALSE)</f>
        <v>#N/A</v>
      </c>
    </row>
    <row r="1197" spans="7:32" ht="15" customHeight="1" x14ac:dyDescent="0.3">
      <c r="G1197" s="2"/>
      <c r="O1197" s="1">
        <f t="shared" si="173"/>
        <v>0</v>
      </c>
      <c r="P1197" s="1">
        <f t="shared" si="178"/>
        <v>0</v>
      </c>
      <c r="Q1197" s="1">
        <f t="shared" si="179"/>
        <v>0</v>
      </c>
      <c r="R1197" s="1">
        <f t="shared" si="180"/>
        <v>0</v>
      </c>
      <c r="S1197" s="1">
        <f t="shared" si="174"/>
        <v>0</v>
      </c>
      <c r="T1197" s="1">
        <f t="shared" si="175"/>
        <v>0</v>
      </c>
      <c r="U1197" s="1">
        <f t="shared" si="176"/>
        <v>0</v>
      </c>
      <c r="V1197" s="1">
        <f t="shared" si="177"/>
        <v>0</v>
      </c>
      <c r="W1197" s="19" t="e">
        <f>VLOOKUP(E1197,'Win Rate'!B:I,8,FALSE)</f>
        <v>#N/A</v>
      </c>
      <c r="X1197" s="20" t="e">
        <f>VLOOKUP(E1197,'Win Rate'!B:J,9,FALSE)</f>
        <v>#N/A</v>
      </c>
      <c r="Y1197" s="18" cm="1">
        <f t="array" ref="Y1197">IFERROR(INDEX($Z$2:$Z1196,SUMPRODUCT(MAX(ROW($D$2:$D1196)*($D1197=$D$2:$D1196))-1)),_xlfn.IFNA(IF(VLOOKUP(D1197,'4.2 Elo (Values)'!A:C,3,FALSE)&gt;0,VLOOKUP(Results!D1197,'4.2 Elo (Values)'!A:C,3,FALSE),400),400))</f>
        <v>400</v>
      </c>
      <c r="Z1197" s="18" t="e">
        <f>Y1197+(IFERROR(VLOOKUP(D1197,'4.2 Elo (Values)'!A:J,10,FALSE),40)*(V1197-(1/(10^(((AVERAGEIFS(Y:Y,A:A,A1197)+AVERAGEIFS(X:X,A:A,A1197))-(Y1197+X1197))/400)+1)*O1197)))</f>
        <v>#DIV/0!</v>
      </c>
      <c r="AA1197" s="18" t="e">
        <f t="shared" si="172"/>
        <v>#DIV/0!</v>
      </c>
      <c r="AB1197" t="e">
        <f>VLOOKUP($A1197,Events!$B:$I,4,FALSE)</f>
        <v>#N/A</v>
      </c>
      <c r="AC1197" t="e">
        <f>VLOOKUP($A1197,Events!$B:$I,5,FALSE)</f>
        <v>#N/A</v>
      </c>
      <c r="AD1197" t="e">
        <f>VLOOKUP($A1197,Events!$B:$I,6,FALSE)</f>
        <v>#N/A</v>
      </c>
      <c r="AE1197" t="e">
        <f>VLOOKUP($A1197,Events!$B:$I,7,FALSE)</f>
        <v>#N/A</v>
      </c>
      <c r="AF1197" t="e">
        <f>VLOOKUP($A1197,Events!$B:$I,8,FALSE)</f>
        <v>#N/A</v>
      </c>
    </row>
    <row r="1198" spans="7:32" ht="15" customHeight="1" x14ac:dyDescent="0.3">
      <c r="G1198" s="2"/>
      <c r="O1198" s="1">
        <f t="shared" si="173"/>
        <v>0</v>
      </c>
      <c r="P1198" s="1">
        <f t="shared" si="178"/>
        <v>0</v>
      </c>
      <c r="Q1198" s="1">
        <f t="shared" si="179"/>
        <v>0</v>
      </c>
      <c r="R1198" s="1">
        <f t="shared" si="180"/>
        <v>0</v>
      </c>
      <c r="S1198" s="1">
        <f t="shared" si="174"/>
        <v>0</v>
      </c>
      <c r="T1198" s="1">
        <f t="shared" si="175"/>
        <v>0</v>
      </c>
      <c r="U1198" s="1">
        <f t="shared" si="176"/>
        <v>0</v>
      </c>
      <c r="V1198" s="1">
        <f t="shared" si="177"/>
        <v>0</v>
      </c>
      <c r="W1198" s="19" t="e">
        <f>VLOOKUP(E1198,'Win Rate'!B:I,8,FALSE)</f>
        <v>#N/A</v>
      </c>
      <c r="X1198" s="20" t="e">
        <f>VLOOKUP(E1198,'Win Rate'!B:J,9,FALSE)</f>
        <v>#N/A</v>
      </c>
      <c r="Y1198" s="18" cm="1">
        <f t="array" ref="Y1198">IFERROR(INDEX($Z$2:$Z1197,SUMPRODUCT(MAX(ROW($D$2:$D1197)*($D1198=$D$2:$D1197))-1)),_xlfn.IFNA(IF(VLOOKUP(D1198,'4.2 Elo (Values)'!A:C,3,FALSE)&gt;0,VLOOKUP(Results!D1198,'4.2 Elo (Values)'!A:C,3,FALSE),400),400))</f>
        <v>400</v>
      </c>
      <c r="Z1198" s="18" t="e">
        <f>Y1198+(IFERROR(VLOOKUP(D1198,'4.2 Elo (Values)'!A:J,10,FALSE),40)*(V1198-(1/(10^(((AVERAGEIFS(Y:Y,A:A,A1198)+AVERAGEIFS(X:X,A:A,A1198))-(Y1198+X1198))/400)+1)*O1198)))</f>
        <v>#DIV/0!</v>
      </c>
      <c r="AA1198" s="18" t="e">
        <f t="shared" si="172"/>
        <v>#DIV/0!</v>
      </c>
      <c r="AB1198" t="e">
        <f>VLOOKUP($A1198,Events!$B:$I,4,FALSE)</f>
        <v>#N/A</v>
      </c>
      <c r="AC1198" t="e">
        <f>VLOOKUP($A1198,Events!$B:$I,5,FALSE)</f>
        <v>#N/A</v>
      </c>
      <c r="AD1198" t="e">
        <f>VLOOKUP($A1198,Events!$B:$I,6,FALSE)</f>
        <v>#N/A</v>
      </c>
      <c r="AE1198" t="e">
        <f>VLOOKUP($A1198,Events!$B:$I,7,FALSE)</f>
        <v>#N/A</v>
      </c>
      <c r="AF1198" t="e">
        <f>VLOOKUP($A1198,Events!$B:$I,8,FALSE)</f>
        <v>#N/A</v>
      </c>
    </row>
    <row r="1199" spans="7:32" ht="15" customHeight="1" x14ac:dyDescent="0.3">
      <c r="G1199" s="2"/>
      <c r="O1199" s="1">
        <f t="shared" si="173"/>
        <v>0</v>
      </c>
      <c r="P1199" s="1">
        <f t="shared" si="178"/>
        <v>0</v>
      </c>
      <c r="Q1199" s="1">
        <f t="shared" si="179"/>
        <v>0</v>
      </c>
      <c r="R1199" s="1">
        <f t="shared" si="180"/>
        <v>0</v>
      </c>
      <c r="S1199" s="1">
        <f t="shared" si="174"/>
        <v>0</v>
      </c>
      <c r="T1199" s="1">
        <f t="shared" si="175"/>
        <v>0</v>
      </c>
      <c r="U1199" s="1">
        <f t="shared" si="176"/>
        <v>0</v>
      </c>
      <c r="V1199" s="1">
        <f t="shared" si="177"/>
        <v>0</v>
      </c>
      <c r="W1199" s="19" t="e">
        <f>VLOOKUP(E1199,'Win Rate'!B:I,8,FALSE)</f>
        <v>#N/A</v>
      </c>
      <c r="X1199" s="20" t="e">
        <f>VLOOKUP(E1199,'Win Rate'!B:J,9,FALSE)</f>
        <v>#N/A</v>
      </c>
      <c r="Y1199" s="18" cm="1">
        <f t="array" ref="Y1199">IFERROR(INDEX($Z$2:$Z1198,SUMPRODUCT(MAX(ROW($D$2:$D1198)*($D1199=$D$2:$D1198))-1)),_xlfn.IFNA(IF(VLOOKUP(D1199,'4.2 Elo (Values)'!A:C,3,FALSE)&gt;0,VLOOKUP(Results!D1199,'4.2 Elo (Values)'!A:C,3,FALSE),400),400))</f>
        <v>400</v>
      </c>
      <c r="Z1199" s="18" t="e">
        <f>Y1199+(IFERROR(VLOOKUP(D1199,'4.2 Elo (Values)'!A:J,10,FALSE),40)*(V1199-(1/(10^(((AVERAGEIFS(Y:Y,A:A,A1199)+AVERAGEIFS(X:X,A:A,A1199))-(Y1199+X1199))/400)+1)*O1199)))</f>
        <v>#DIV/0!</v>
      </c>
      <c r="AA1199" s="18" t="e">
        <f t="shared" si="172"/>
        <v>#DIV/0!</v>
      </c>
      <c r="AB1199" t="e">
        <f>VLOOKUP($A1199,Events!$B:$I,4,FALSE)</f>
        <v>#N/A</v>
      </c>
      <c r="AC1199" t="e">
        <f>VLOOKUP($A1199,Events!$B:$I,5,FALSE)</f>
        <v>#N/A</v>
      </c>
      <c r="AD1199" t="e">
        <f>VLOOKUP($A1199,Events!$B:$I,6,FALSE)</f>
        <v>#N/A</v>
      </c>
      <c r="AE1199" t="e">
        <f>VLOOKUP($A1199,Events!$B:$I,7,FALSE)</f>
        <v>#N/A</v>
      </c>
      <c r="AF1199" t="e">
        <f>VLOOKUP($A1199,Events!$B:$I,8,FALSE)</f>
        <v>#N/A</v>
      </c>
    </row>
    <row r="1200" spans="7:32" ht="15" customHeight="1" x14ac:dyDescent="0.3">
      <c r="G1200" s="2"/>
      <c r="O1200" s="1">
        <f t="shared" si="173"/>
        <v>0</v>
      </c>
      <c r="P1200" s="1">
        <f t="shared" si="178"/>
        <v>0</v>
      </c>
      <c r="Q1200" s="1">
        <f t="shared" si="179"/>
        <v>0</v>
      </c>
      <c r="R1200" s="1">
        <f t="shared" si="180"/>
        <v>0</v>
      </c>
      <c r="S1200" s="1">
        <f t="shared" si="174"/>
        <v>0</v>
      </c>
      <c r="T1200" s="1">
        <f t="shared" si="175"/>
        <v>0</v>
      </c>
      <c r="U1200" s="1">
        <f t="shared" si="176"/>
        <v>0</v>
      </c>
      <c r="V1200" s="1">
        <f t="shared" si="177"/>
        <v>0</v>
      </c>
      <c r="W1200" s="19" t="e">
        <f>VLOOKUP(E1200,'Win Rate'!B:I,8,FALSE)</f>
        <v>#N/A</v>
      </c>
      <c r="X1200" s="20" t="e">
        <f>VLOOKUP(E1200,'Win Rate'!B:J,9,FALSE)</f>
        <v>#N/A</v>
      </c>
      <c r="Y1200" s="18" cm="1">
        <f t="array" ref="Y1200">IFERROR(INDEX($Z$2:$Z1199,SUMPRODUCT(MAX(ROW($D$2:$D1199)*($D1200=$D$2:$D1199))-1)),_xlfn.IFNA(IF(VLOOKUP(D1200,'4.2 Elo (Values)'!A:C,3,FALSE)&gt;0,VLOOKUP(Results!D1200,'4.2 Elo (Values)'!A:C,3,FALSE),400),400))</f>
        <v>400</v>
      </c>
      <c r="Z1200" s="18" t="e">
        <f>Y1200+(IFERROR(VLOOKUP(D1200,'4.2 Elo (Values)'!A:J,10,FALSE),40)*(V1200-(1/(10^(((AVERAGEIFS(Y:Y,A:A,A1200)+AVERAGEIFS(X:X,A:A,A1200))-(Y1200+X1200))/400)+1)*O1200)))</f>
        <v>#DIV/0!</v>
      </c>
      <c r="AA1200" s="18" t="e">
        <f t="shared" si="172"/>
        <v>#DIV/0!</v>
      </c>
      <c r="AB1200" t="e">
        <f>VLOOKUP($A1200,Events!$B:$I,4,FALSE)</f>
        <v>#N/A</v>
      </c>
      <c r="AC1200" t="e">
        <f>VLOOKUP($A1200,Events!$B:$I,5,FALSE)</f>
        <v>#N/A</v>
      </c>
      <c r="AD1200" t="e">
        <f>VLOOKUP($A1200,Events!$B:$I,6,FALSE)</f>
        <v>#N/A</v>
      </c>
      <c r="AE1200" t="e">
        <f>VLOOKUP($A1200,Events!$B:$I,7,FALSE)</f>
        <v>#N/A</v>
      </c>
      <c r="AF1200" t="e">
        <f>VLOOKUP($A1200,Events!$B:$I,8,FALSE)</f>
        <v>#N/A</v>
      </c>
    </row>
    <row r="1201" spans="7:32" ht="15" customHeight="1" x14ac:dyDescent="0.3">
      <c r="G1201" s="2"/>
      <c r="O1201" s="1">
        <f t="shared" si="173"/>
        <v>0</v>
      </c>
      <c r="P1201" s="1">
        <f t="shared" si="178"/>
        <v>0</v>
      </c>
      <c r="Q1201" s="1">
        <f t="shared" si="179"/>
        <v>0</v>
      </c>
      <c r="R1201" s="1">
        <f t="shared" si="180"/>
        <v>0</v>
      </c>
      <c r="S1201" s="1">
        <f t="shared" si="174"/>
        <v>0</v>
      </c>
      <c r="T1201" s="1">
        <f t="shared" si="175"/>
        <v>0</v>
      </c>
      <c r="U1201" s="1">
        <f t="shared" si="176"/>
        <v>0</v>
      </c>
      <c r="V1201" s="1">
        <f t="shared" si="177"/>
        <v>0</v>
      </c>
      <c r="W1201" s="19" t="e">
        <f>VLOOKUP(E1201,'Win Rate'!B:I,8,FALSE)</f>
        <v>#N/A</v>
      </c>
      <c r="X1201" s="20" t="e">
        <f>VLOOKUP(E1201,'Win Rate'!B:J,9,FALSE)</f>
        <v>#N/A</v>
      </c>
      <c r="Y1201" s="18" cm="1">
        <f t="array" ref="Y1201">IFERROR(INDEX($Z$2:$Z1200,SUMPRODUCT(MAX(ROW($D$2:$D1200)*($D1201=$D$2:$D1200))-1)),_xlfn.IFNA(IF(VLOOKUP(D1201,'4.2 Elo (Values)'!A:C,3,FALSE)&gt;0,VLOOKUP(Results!D1201,'4.2 Elo (Values)'!A:C,3,FALSE),400),400))</f>
        <v>400</v>
      </c>
      <c r="Z1201" s="18" t="e">
        <f>Y1201+(IFERROR(VLOOKUP(D1201,'4.2 Elo (Values)'!A:J,10,FALSE),40)*(V1201-(1/(10^(((AVERAGEIFS(Y:Y,A:A,A1201)+AVERAGEIFS(X:X,A:A,A1201))-(Y1201+X1201))/400)+1)*O1201)))</f>
        <v>#DIV/0!</v>
      </c>
      <c r="AA1201" s="18" t="e">
        <f t="shared" si="172"/>
        <v>#DIV/0!</v>
      </c>
      <c r="AB1201" t="e">
        <f>VLOOKUP($A1201,Events!$B:$I,4,FALSE)</f>
        <v>#N/A</v>
      </c>
      <c r="AC1201" t="e">
        <f>VLOOKUP($A1201,Events!$B:$I,5,FALSE)</f>
        <v>#N/A</v>
      </c>
      <c r="AD1201" t="e">
        <f>VLOOKUP($A1201,Events!$B:$I,6,FALSE)</f>
        <v>#N/A</v>
      </c>
      <c r="AE1201" t="e">
        <f>VLOOKUP($A1201,Events!$B:$I,7,FALSE)</f>
        <v>#N/A</v>
      </c>
      <c r="AF1201" t="e">
        <f>VLOOKUP($A1201,Events!$B:$I,8,FALSE)</f>
        <v>#N/A</v>
      </c>
    </row>
    <row r="1202" spans="7:32" ht="15" customHeight="1" x14ac:dyDescent="0.3">
      <c r="G1202" s="2"/>
      <c r="O1202" s="1">
        <f t="shared" si="173"/>
        <v>0</v>
      </c>
      <c r="P1202" s="1">
        <f t="shared" si="178"/>
        <v>0</v>
      </c>
      <c r="Q1202" s="1">
        <f t="shared" si="179"/>
        <v>0</v>
      </c>
      <c r="R1202" s="1">
        <f t="shared" si="180"/>
        <v>0</v>
      </c>
      <c r="S1202" s="1">
        <f t="shared" si="174"/>
        <v>0</v>
      </c>
      <c r="T1202" s="1">
        <f t="shared" si="175"/>
        <v>0</v>
      </c>
      <c r="U1202" s="1">
        <f t="shared" si="176"/>
        <v>0</v>
      </c>
      <c r="V1202" s="1">
        <f t="shared" si="177"/>
        <v>0</v>
      </c>
      <c r="W1202" s="19" t="e">
        <f>VLOOKUP(E1202,'Win Rate'!B:I,8,FALSE)</f>
        <v>#N/A</v>
      </c>
      <c r="X1202" s="20" t="e">
        <f>VLOOKUP(E1202,'Win Rate'!B:J,9,FALSE)</f>
        <v>#N/A</v>
      </c>
      <c r="Y1202" s="18" cm="1">
        <f t="array" ref="Y1202">IFERROR(INDEX($Z$2:$Z1201,SUMPRODUCT(MAX(ROW($D$2:$D1201)*($D1202=$D$2:$D1201))-1)),_xlfn.IFNA(IF(VLOOKUP(D1202,'4.2 Elo (Values)'!A:C,3,FALSE)&gt;0,VLOOKUP(Results!D1202,'4.2 Elo (Values)'!A:C,3,FALSE),400),400))</f>
        <v>400</v>
      </c>
      <c r="Z1202" s="18" t="e">
        <f>Y1202+(IFERROR(VLOOKUP(D1202,'4.2 Elo (Values)'!A:J,10,FALSE),40)*(V1202-(1/(10^(((AVERAGEIFS(Y:Y,A:A,A1202)+AVERAGEIFS(X:X,A:A,A1202))-(Y1202+X1202))/400)+1)*O1202)))</f>
        <v>#DIV/0!</v>
      </c>
      <c r="AA1202" s="18" t="e">
        <f t="shared" si="172"/>
        <v>#DIV/0!</v>
      </c>
      <c r="AB1202" t="e">
        <f>VLOOKUP($A1202,Events!$B:$I,4,FALSE)</f>
        <v>#N/A</v>
      </c>
      <c r="AC1202" t="e">
        <f>VLOOKUP($A1202,Events!$B:$I,5,FALSE)</f>
        <v>#N/A</v>
      </c>
      <c r="AD1202" t="e">
        <f>VLOOKUP($A1202,Events!$B:$I,6,FALSE)</f>
        <v>#N/A</v>
      </c>
      <c r="AE1202" t="e">
        <f>VLOOKUP($A1202,Events!$B:$I,7,FALSE)</f>
        <v>#N/A</v>
      </c>
      <c r="AF1202" t="e">
        <f>VLOOKUP($A1202,Events!$B:$I,8,FALSE)</f>
        <v>#N/A</v>
      </c>
    </row>
    <row r="1203" spans="7:32" ht="15" customHeight="1" x14ac:dyDescent="0.3">
      <c r="G1203" s="2"/>
      <c r="O1203" s="1">
        <f t="shared" si="173"/>
        <v>0</v>
      </c>
      <c r="P1203" s="1">
        <f t="shared" si="178"/>
        <v>0</v>
      </c>
      <c r="Q1203" s="1">
        <f t="shared" si="179"/>
        <v>0</v>
      </c>
      <c r="R1203" s="1">
        <f t="shared" si="180"/>
        <v>0</v>
      </c>
      <c r="S1203" s="1">
        <f t="shared" si="174"/>
        <v>0</v>
      </c>
      <c r="T1203" s="1">
        <f t="shared" si="175"/>
        <v>0</v>
      </c>
      <c r="U1203" s="1">
        <f t="shared" si="176"/>
        <v>0</v>
      </c>
      <c r="V1203" s="1">
        <f t="shared" si="177"/>
        <v>0</v>
      </c>
      <c r="W1203" s="19" t="e">
        <f>VLOOKUP(E1203,'Win Rate'!B:I,8,FALSE)</f>
        <v>#N/A</v>
      </c>
      <c r="X1203" s="20" t="e">
        <f>VLOOKUP(E1203,'Win Rate'!B:J,9,FALSE)</f>
        <v>#N/A</v>
      </c>
      <c r="Y1203" s="18" cm="1">
        <f t="array" ref="Y1203">IFERROR(INDEX($Z$2:$Z1202,SUMPRODUCT(MAX(ROW($D$2:$D1202)*($D1203=$D$2:$D1202))-1)),_xlfn.IFNA(IF(VLOOKUP(D1203,'4.2 Elo (Values)'!A:C,3,FALSE)&gt;0,VLOOKUP(Results!D1203,'4.2 Elo (Values)'!A:C,3,FALSE),400),400))</f>
        <v>400</v>
      </c>
      <c r="Z1203" s="18" t="e">
        <f>Y1203+(IFERROR(VLOOKUP(D1203,'4.2 Elo (Values)'!A:J,10,FALSE),40)*(V1203-(1/(10^(((AVERAGEIFS(Y:Y,A:A,A1203)+AVERAGEIFS(X:X,A:A,A1203))-(Y1203+X1203))/400)+1)*O1203)))</f>
        <v>#DIV/0!</v>
      </c>
      <c r="AA1203" s="18" t="e">
        <f t="shared" si="172"/>
        <v>#DIV/0!</v>
      </c>
      <c r="AB1203" t="e">
        <f>VLOOKUP($A1203,Events!$B:$I,4,FALSE)</f>
        <v>#N/A</v>
      </c>
      <c r="AC1203" t="e">
        <f>VLOOKUP($A1203,Events!$B:$I,5,FALSE)</f>
        <v>#N/A</v>
      </c>
      <c r="AD1203" t="e">
        <f>VLOOKUP($A1203,Events!$B:$I,6,FALSE)</f>
        <v>#N/A</v>
      </c>
      <c r="AE1203" t="e">
        <f>VLOOKUP($A1203,Events!$B:$I,7,FALSE)</f>
        <v>#N/A</v>
      </c>
      <c r="AF1203" t="e">
        <f>VLOOKUP($A1203,Events!$B:$I,8,FALSE)</f>
        <v>#N/A</v>
      </c>
    </row>
    <row r="1204" spans="7:32" ht="15" customHeight="1" x14ac:dyDescent="0.3">
      <c r="G1204" s="7"/>
      <c r="O1204" s="1">
        <f t="shared" si="173"/>
        <v>0</v>
      </c>
      <c r="P1204" s="1">
        <f t="shared" si="178"/>
        <v>0</v>
      </c>
      <c r="Q1204" s="1">
        <f t="shared" si="179"/>
        <v>0</v>
      </c>
      <c r="R1204" s="1">
        <f t="shared" si="180"/>
        <v>0</v>
      </c>
      <c r="S1204" s="1">
        <f t="shared" si="174"/>
        <v>0</v>
      </c>
      <c r="T1204" s="1">
        <f t="shared" si="175"/>
        <v>0</v>
      </c>
      <c r="U1204" s="1">
        <f t="shared" si="176"/>
        <v>0</v>
      </c>
      <c r="V1204" s="1">
        <f t="shared" si="177"/>
        <v>0</v>
      </c>
      <c r="W1204" s="19" t="e">
        <f>VLOOKUP(E1204,'Win Rate'!B:I,8,FALSE)</f>
        <v>#N/A</v>
      </c>
      <c r="X1204" s="20" t="e">
        <f>VLOOKUP(E1204,'Win Rate'!B:J,9,FALSE)</f>
        <v>#N/A</v>
      </c>
      <c r="Y1204" s="18" cm="1">
        <f t="array" ref="Y1204">IFERROR(INDEX($Z$2:$Z1203,SUMPRODUCT(MAX(ROW($D$2:$D1203)*($D1204=$D$2:$D1203))-1)),_xlfn.IFNA(IF(VLOOKUP(D1204,'4.2 Elo (Values)'!A:C,3,FALSE)&gt;0,VLOOKUP(Results!D1204,'4.2 Elo (Values)'!A:C,3,FALSE),400),400))</f>
        <v>400</v>
      </c>
      <c r="Z1204" s="18" t="e">
        <f>Y1204+(IFERROR(VLOOKUP(D1204,'4.2 Elo (Values)'!A:J,10,FALSE),40)*(V1204-(1/(10^(((AVERAGEIFS(Y:Y,A:A,A1204)+AVERAGEIFS(X:X,A:A,A1204))-(Y1204+X1204))/400)+1)*O1204)))</f>
        <v>#DIV/0!</v>
      </c>
      <c r="AA1204" s="18" t="e">
        <f t="shared" si="172"/>
        <v>#DIV/0!</v>
      </c>
      <c r="AB1204" t="e">
        <f>VLOOKUP($A1204,Events!$B:$I,4,FALSE)</f>
        <v>#N/A</v>
      </c>
      <c r="AC1204" t="e">
        <f>VLOOKUP($A1204,Events!$B:$I,5,FALSE)</f>
        <v>#N/A</v>
      </c>
      <c r="AD1204" t="e">
        <f>VLOOKUP($A1204,Events!$B:$I,6,FALSE)</f>
        <v>#N/A</v>
      </c>
      <c r="AE1204" t="e">
        <f>VLOOKUP($A1204,Events!$B:$I,7,FALSE)</f>
        <v>#N/A</v>
      </c>
      <c r="AF1204" t="e">
        <f>VLOOKUP($A1204,Events!$B:$I,8,FALSE)</f>
        <v>#N/A</v>
      </c>
    </row>
    <row r="1205" spans="7:32" ht="15" customHeight="1" x14ac:dyDescent="0.3">
      <c r="G1205" s="2"/>
      <c r="O1205" s="1">
        <f t="shared" si="173"/>
        <v>0</v>
      </c>
      <c r="P1205" s="1">
        <f t="shared" si="178"/>
        <v>0</v>
      </c>
      <c r="Q1205" s="1">
        <f t="shared" si="179"/>
        <v>0</v>
      </c>
      <c r="R1205" s="1">
        <f t="shared" si="180"/>
        <v>0</v>
      </c>
      <c r="S1205" s="1">
        <f t="shared" si="174"/>
        <v>0</v>
      </c>
      <c r="T1205" s="1">
        <f t="shared" si="175"/>
        <v>0</v>
      </c>
      <c r="U1205" s="1">
        <f t="shared" si="176"/>
        <v>0</v>
      </c>
      <c r="V1205" s="1">
        <f t="shared" si="177"/>
        <v>0</v>
      </c>
      <c r="W1205" s="19" t="e">
        <f>VLOOKUP(E1205,'Win Rate'!B:I,8,FALSE)</f>
        <v>#N/A</v>
      </c>
      <c r="X1205" s="20" t="e">
        <f>VLOOKUP(E1205,'Win Rate'!B:J,9,FALSE)</f>
        <v>#N/A</v>
      </c>
      <c r="Y1205" s="18" cm="1">
        <f t="array" ref="Y1205">IFERROR(INDEX($Z$2:$Z1204,SUMPRODUCT(MAX(ROW($D$2:$D1204)*($D1205=$D$2:$D1204))-1)),_xlfn.IFNA(IF(VLOOKUP(D1205,'4.2 Elo (Values)'!A:C,3,FALSE)&gt;0,VLOOKUP(Results!D1205,'4.2 Elo (Values)'!A:C,3,FALSE),400),400))</f>
        <v>400</v>
      </c>
      <c r="Z1205" s="18" t="e">
        <f>Y1205+(IFERROR(VLOOKUP(D1205,'4.2 Elo (Values)'!A:J,10,FALSE),40)*(V1205-(1/(10^(((AVERAGEIFS(Y:Y,A:A,A1205)+AVERAGEIFS(X:X,A:A,A1205))-(Y1205+X1205))/400)+1)*O1205)))</f>
        <v>#DIV/0!</v>
      </c>
      <c r="AA1205" s="18" t="e">
        <f t="shared" si="172"/>
        <v>#DIV/0!</v>
      </c>
      <c r="AB1205" t="e">
        <f>VLOOKUP($A1205,Events!$B:$I,4,FALSE)</f>
        <v>#N/A</v>
      </c>
      <c r="AC1205" t="e">
        <f>VLOOKUP($A1205,Events!$B:$I,5,FALSE)</f>
        <v>#N/A</v>
      </c>
      <c r="AD1205" t="e">
        <f>VLOOKUP($A1205,Events!$B:$I,6,FALSE)</f>
        <v>#N/A</v>
      </c>
      <c r="AE1205" t="e">
        <f>VLOOKUP($A1205,Events!$B:$I,7,FALSE)</f>
        <v>#N/A</v>
      </c>
      <c r="AF1205" t="e">
        <f>VLOOKUP($A1205,Events!$B:$I,8,FALSE)</f>
        <v>#N/A</v>
      </c>
    </row>
    <row r="1206" spans="7:32" ht="15" customHeight="1" x14ac:dyDescent="0.3">
      <c r="G1206" s="2"/>
      <c r="O1206" s="1">
        <f t="shared" si="173"/>
        <v>0</v>
      </c>
      <c r="P1206" s="1">
        <f t="shared" si="178"/>
        <v>0</v>
      </c>
      <c r="Q1206" s="1">
        <f t="shared" si="179"/>
        <v>0</v>
      </c>
      <c r="R1206" s="1">
        <f t="shared" si="180"/>
        <v>0</v>
      </c>
      <c r="S1206" s="1">
        <f t="shared" si="174"/>
        <v>0</v>
      </c>
      <c r="T1206" s="1">
        <f t="shared" si="175"/>
        <v>0</v>
      </c>
      <c r="U1206" s="1">
        <f t="shared" si="176"/>
        <v>0</v>
      </c>
      <c r="V1206" s="1">
        <f t="shared" si="177"/>
        <v>0</v>
      </c>
      <c r="W1206" s="19" t="e">
        <f>VLOOKUP(E1206,'Win Rate'!B:I,8,FALSE)</f>
        <v>#N/A</v>
      </c>
      <c r="X1206" s="20" t="e">
        <f>VLOOKUP(E1206,'Win Rate'!B:J,9,FALSE)</f>
        <v>#N/A</v>
      </c>
      <c r="Y1206" s="18" cm="1">
        <f t="array" ref="Y1206">IFERROR(INDEX($Z$2:$Z1205,SUMPRODUCT(MAX(ROW($D$2:$D1205)*($D1206=$D$2:$D1205))-1)),_xlfn.IFNA(IF(VLOOKUP(D1206,'4.2 Elo (Values)'!A:C,3,FALSE)&gt;0,VLOOKUP(Results!D1206,'4.2 Elo (Values)'!A:C,3,FALSE),400),400))</f>
        <v>400</v>
      </c>
      <c r="Z1206" s="18" t="e">
        <f>Y1206+(IFERROR(VLOOKUP(D1206,'4.2 Elo (Values)'!A:J,10,FALSE),40)*(V1206-(1/(10^(((AVERAGEIFS(Y:Y,A:A,A1206)+AVERAGEIFS(X:X,A:A,A1206))-(Y1206+X1206))/400)+1)*O1206)))</f>
        <v>#DIV/0!</v>
      </c>
      <c r="AA1206" s="18" t="e">
        <f t="shared" si="172"/>
        <v>#DIV/0!</v>
      </c>
      <c r="AB1206" t="e">
        <f>VLOOKUP($A1206,Events!$B:$I,4,FALSE)</f>
        <v>#N/A</v>
      </c>
      <c r="AC1206" t="e">
        <f>VLOOKUP($A1206,Events!$B:$I,5,FALSE)</f>
        <v>#N/A</v>
      </c>
      <c r="AD1206" t="e">
        <f>VLOOKUP($A1206,Events!$B:$I,6,FALSE)</f>
        <v>#N/A</v>
      </c>
      <c r="AE1206" t="e">
        <f>VLOOKUP($A1206,Events!$B:$I,7,FALSE)</f>
        <v>#N/A</v>
      </c>
      <c r="AF1206" t="e">
        <f>VLOOKUP($A1206,Events!$B:$I,8,FALSE)</f>
        <v>#N/A</v>
      </c>
    </row>
    <row r="1207" spans="7:32" ht="15" customHeight="1" x14ac:dyDescent="0.3">
      <c r="G1207" s="2"/>
      <c r="O1207" s="1">
        <f t="shared" si="173"/>
        <v>0</v>
      </c>
      <c r="P1207" s="1">
        <f t="shared" si="178"/>
        <v>0</v>
      </c>
      <c r="Q1207" s="1">
        <f t="shared" si="179"/>
        <v>0</v>
      </c>
      <c r="R1207" s="1">
        <f t="shared" si="180"/>
        <v>0</v>
      </c>
      <c r="S1207" s="1">
        <f t="shared" si="174"/>
        <v>0</v>
      </c>
      <c r="T1207" s="1">
        <f t="shared" si="175"/>
        <v>0</v>
      </c>
      <c r="U1207" s="1">
        <f t="shared" si="176"/>
        <v>0</v>
      </c>
      <c r="V1207" s="1">
        <f t="shared" si="177"/>
        <v>0</v>
      </c>
      <c r="W1207" s="19" t="e">
        <f>VLOOKUP(E1207,'Win Rate'!B:I,8,FALSE)</f>
        <v>#N/A</v>
      </c>
      <c r="X1207" s="20" t="e">
        <f>VLOOKUP(E1207,'Win Rate'!B:J,9,FALSE)</f>
        <v>#N/A</v>
      </c>
      <c r="Y1207" s="18" cm="1">
        <f t="array" ref="Y1207">IFERROR(INDEX($Z$2:$Z1206,SUMPRODUCT(MAX(ROW($D$2:$D1206)*($D1207=$D$2:$D1206))-1)),_xlfn.IFNA(IF(VLOOKUP(D1207,'4.2 Elo (Values)'!A:C,3,FALSE)&gt;0,VLOOKUP(Results!D1207,'4.2 Elo (Values)'!A:C,3,FALSE),400),400))</f>
        <v>400</v>
      </c>
      <c r="Z1207" s="18" t="e">
        <f>Y1207+(IFERROR(VLOOKUP(D1207,'4.2 Elo (Values)'!A:J,10,FALSE),40)*(V1207-(1/(10^(((AVERAGEIFS(Y:Y,A:A,A1207)+AVERAGEIFS(X:X,A:A,A1207))-(Y1207+X1207))/400)+1)*O1207)))</f>
        <v>#DIV/0!</v>
      </c>
      <c r="AA1207" s="18" t="e">
        <f t="shared" si="172"/>
        <v>#DIV/0!</v>
      </c>
      <c r="AB1207" t="e">
        <f>VLOOKUP($A1207,Events!$B:$I,4,FALSE)</f>
        <v>#N/A</v>
      </c>
      <c r="AC1207" t="e">
        <f>VLOOKUP($A1207,Events!$B:$I,5,FALSE)</f>
        <v>#N/A</v>
      </c>
      <c r="AD1207" t="e">
        <f>VLOOKUP($A1207,Events!$B:$I,6,FALSE)</f>
        <v>#N/A</v>
      </c>
      <c r="AE1207" t="e">
        <f>VLOOKUP($A1207,Events!$B:$I,7,FALSE)</f>
        <v>#N/A</v>
      </c>
      <c r="AF1207" t="e">
        <f>VLOOKUP($A1207,Events!$B:$I,8,FALSE)</f>
        <v>#N/A</v>
      </c>
    </row>
    <row r="1208" spans="7:32" ht="15" customHeight="1" x14ac:dyDescent="0.3">
      <c r="G1208" s="2"/>
      <c r="O1208" s="1">
        <f t="shared" si="173"/>
        <v>0</v>
      </c>
      <c r="P1208" s="1">
        <f t="shared" si="178"/>
        <v>0</v>
      </c>
      <c r="Q1208" s="1">
        <f t="shared" si="179"/>
        <v>0</v>
      </c>
      <c r="R1208" s="1">
        <f t="shared" si="180"/>
        <v>0</v>
      </c>
      <c r="S1208" s="1">
        <f t="shared" si="174"/>
        <v>0</v>
      </c>
      <c r="T1208" s="1">
        <f t="shared" si="175"/>
        <v>0</v>
      </c>
      <c r="U1208" s="1">
        <f t="shared" si="176"/>
        <v>0</v>
      </c>
      <c r="V1208" s="1">
        <f t="shared" si="177"/>
        <v>0</v>
      </c>
      <c r="W1208" s="19" t="e">
        <f>VLOOKUP(E1208,'Win Rate'!B:I,8,FALSE)</f>
        <v>#N/A</v>
      </c>
      <c r="X1208" s="20" t="e">
        <f>VLOOKUP(E1208,'Win Rate'!B:J,9,FALSE)</f>
        <v>#N/A</v>
      </c>
      <c r="Y1208" s="18" cm="1">
        <f t="array" ref="Y1208">IFERROR(INDEX($Z$2:$Z1207,SUMPRODUCT(MAX(ROW($D$2:$D1207)*($D1208=$D$2:$D1207))-1)),_xlfn.IFNA(IF(VLOOKUP(D1208,'4.2 Elo (Values)'!A:C,3,FALSE)&gt;0,VLOOKUP(Results!D1208,'4.2 Elo (Values)'!A:C,3,FALSE),400),400))</f>
        <v>400</v>
      </c>
      <c r="Z1208" s="18" t="e">
        <f>Y1208+(IFERROR(VLOOKUP(D1208,'4.2 Elo (Values)'!A:J,10,FALSE),40)*(V1208-(1/(10^(((AVERAGEIFS(Y:Y,A:A,A1208)+AVERAGEIFS(X:X,A:A,A1208))-(Y1208+X1208))/400)+1)*O1208)))</f>
        <v>#DIV/0!</v>
      </c>
      <c r="AA1208" s="18" t="e">
        <f t="shared" si="172"/>
        <v>#DIV/0!</v>
      </c>
      <c r="AB1208" t="e">
        <f>VLOOKUP($A1208,Events!$B:$I,4,FALSE)</f>
        <v>#N/A</v>
      </c>
      <c r="AC1208" t="e">
        <f>VLOOKUP($A1208,Events!$B:$I,5,FALSE)</f>
        <v>#N/A</v>
      </c>
      <c r="AD1208" t="e">
        <f>VLOOKUP($A1208,Events!$B:$I,6,FALSE)</f>
        <v>#N/A</v>
      </c>
      <c r="AE1208" t="e">
        <f>VLOOKUP($A1208,Events!$B:$I,7,FALSE)</f>
        <v>#N/A</v>
      </c>
      <c r="AF1208" t="e">
        <f>VLOOKUP($A1208,Events!$B:$I,8,FALSE)</f>
        <v>#N/A</v>
      </c>
    </row>
    <row r="1209" spans="7:32" ht="15" customHeight="1" x14ac:dyDescent="0.3">
      <c r="G1209" s="2"/>
      <c r="O1209" s="1">
        <f t="shared" si="173"/>
        <v>0</v>
      </c>
      <c r="P1209" s="1">
        <f t="shared" si="178"/>
        <v>0</v>
      </c>
      <c r="Q1209" s="1">
        <f t="shared" si="179"/>
        <v>0</v>
      </c>
      <c r="R1209" s="1">
        <f t="shared" si="180"/>
        <v>0</v>
      </c>
      <c r="S1209" s="1">
        <f t="shared" si="174"/>
        <v>0</v>
      </c>
      <c r="T1209" s="1">
        <f t="shared" si="175"/>
        <v>0</v>
      </c>
      <c r="U1209" s="1">
        <f t="shared" si="176"/>
        <v>0</v>
      </c>
      <c r="V1209" s="1">
        <f t="shared" si="177"/>
        <v>0</v>
      </c>
      <c r="W1209" s="19" t="e">
        <f>VLOOKUP(E1209,'Win Rate'!B:I,8,FALSE)</f>
        <v>#N/A</v>
      </c>
      <c r="X1209" s="20" t="e">
        <f>VLOOKUP(E1209,'Win Rate'!B:J,9,FALSE)</f>
        <v>#N/A</v>
      </c>
      <c r="Y1209" s="18" cm="1">
        <f t="array" ref="Y1209">IFERROR(INDEX($Z$2:$Z1208,SUMPRODUCT(MAX(ROW($D$2:$D1208)*($D1209=$D$2:$D1208))-1)),_xlfn.IFNA(IF(VLOOKUP(D1209,'4.2 Elo (Values)'!A:C,3,FALSE)&gt;0,VLOOKUP(Results!D1209,'4.2 Elo (Values)'!A:C,3,FALSE),400),400))</f>
        <v>400</v>
      </c>
      <c r="Z1209" s="18" t="e">
        <f>Y1209+(IFERROR(VLOOKUP(D1209,'4.2 Elo (Values)'!A:J,10,FALSE),40)*(V1209-(1/(10^(((AVERAGEIFS(Y:Y,A:A,A1209)+AVERAGEIFS(X:X,A:A,A1209))-(Y1209+X1209))/400)+1)*O1209)))</f>
        <v>#DIV/0!</v>
      </c>
      <c r="AA1209" s="18" t="e">
        <f t="shared" si="172"/>
        <v>#DIV/0!</v>
      </c>
      <c r="AB1209" t="e">
        <f>VLOOKUP($A1209,Events!$B:$I,4,FALSE)</f>
        <v>#N/A</v>
      </c>
      <c r="AC1209" t="e">
        <f>VLOOKUP($A1209,Events!$B:$I,5,FALSE)</f>
        <v>#N/A</v>
      </c>
      <c r="AD1209" t="e">
        <f>VLOOKUP($A1209,Events!$B:$I,6,FALSE)</f>
        <v>#N/A</v>
      </c>
      <c r="AE1209" t="e">
        <f>VLOOKUP($A1209,Events!$B:$I,7,FALSE)</f>
        <v>#N/A</v>
      </c>
      <c r="AF1209" t="e">
        <f>VLOOKUP($A1209,Events!$B:$I,8,FALSE)</f>
        <v>#N/A</v>
      </c>
    </row>
    <row r="1210" spans="7:32" ht="15" customHeight="1" x14ac:dyDescent="0.3">
      <c r="G1210" s="2"/>
      <c r="O1210" s="1">
        <f t="shared" si="173"/>
        <v>0</v>
      </c>
      <c r="P1210" s="1">
        <f t="shared" si="178"/>
        <v>0</v>
      </c>
      <c r="Q1210" s="1">
        <f t="shared" si="179"/>
        <v>0</v>
      </c>
      <c r="R1210" s="1">
        <f t="shared" si="180"/>
        <v>0</v>
      </c>
      <c r="S1210" s="1">
        <f t="shared" si="174"/>
        <v>0</v>
      </c>
      <c r="T1210" s="1">
        <f t="shared" si="175"/>
        <v>0</v>
      </c>
      <c r="U1210" s="1">
        <f t="shared" si="176"/>
        <v>0</v>
      </c>
      <c r="V1210" s="1">
        <f t="shared" si="177"/>
        <v>0</v>
      </c>
      <c r="W1210" s="19" t="e">
        <f>VLOOKUP(E1210,'Win Rate'!B:I,8,FALSE)</f>
        <v>#N/A</v>
      </c>
      <c r="X1210" s="20" t="e">
        <f>VLOOKUP(E1210,'Win Rate'!B:J,9,FALSE)</f>
        <v>#N/A</v>
      </c>
      <c r="Y1210" s="18" cm="1">
        <f t="array" ref="Y1210">IFERROR(INDEX($Z$2:$Z1209,SUMPRODUCT(MAX(ROW($D$2:$D1209)*($D1210=$D$2:$D1209))-1)),_xlfn.IFNA(IF(VLOOKUP(D1210,'4.2 Elo (Values)'!A:C,3,FALSE)&gt;0,VLOOKUP(Results!D1210,'4.2 Elo (Values)'!A:C,3,FALSE),400),400))</f>
        <v>400</v>
      </c>
      <c r="Z1210" s="18" t="e">
        <f>Y1210+(IFERROR(VLOOKUP(D1210,'4.2 Elo (Values)'!A:J,10,FALSE),40)*(V1210-(1/(10^(((AVERAGEIFS(Y:Y,A:A,A1210)+AVERAGEIFS(X:X,A:A,A1210))-(Y1210+X1210))/400)+1)*O1210)))</f>
        <v>#DIV/0!</v>
      </c>
      <c r="AA1210" s="18" t="e">
        <f t="shared" si="172"/>
        <v>#DIV/0!</v>
      </c>
      <c r="AB1210" t="e">
        <f>VLOOKUP($A1210,Events!$B:$I,4,FALSE)</f>
        <v>#N/A</v>
      </c>
      <c r="AC1210" t="e">
        <f>VLOOKUP($A1210,Events!$B:$I,5,FALSE)</f>
        <v>#N/A</v>
      </c>
      <c r="AD1210" t="e">
        <f>VLOOKUP($A1210,Events!$B:$I,6,FALSE)</f>
        <v>#N/A</v>
      </c>
      <c r="AE1210" t="e">
        <f>VLOOKUP($A1210,Events!$B:$I,7,FALSE)</f>
        <v>#N/A</v>
      </c>
      <c r="AF1210" t="e">
        <f>VLOOKUP($A1210,Events!$B:$I,8,FALSE)</f>
        <v>#N/A</v>
      </c>
    </row>
    <row r="1211" spans="7:32" ht="15" customHeight="1" x14ac:dyDescent="0.3">
      <c r="G1211" s="2"/>
      <c r="O1211" s="1">
        <f t="shared" si="173"/>
        <v>0</v>
      </c>
      <c r="P1211" s="1">
        <f t="shared" si="178"/>
        <v>0</v>
      </c>
      <c r="Q1211" s="1">
        <f t="shared" si="179"/>
        <v>0</v>
      </c>
      <c r="R1211" s="1">
        <f t="shared" si="180"/>
        <v>0</v>
      </c>
      <c r="S1211" s="1">
        <f t="shared" si="174"/>
        <v>0</v>
      </c>
      <c r="T1211" s="1">
        <f t="shared" si="175"/>
        <v>0</v>
      </c>
      <c r="U1211" s="1">
        <f t="shared" si="176"/>
        <v>0</v>
      </c>
      <c r="V1211" s="1">
        <f t="shared" si="177"/>
        <v>0</v>
      </c>
      <c r="W1211" s="19" t="e">
        <f>VLOOKUP(E1211,'Win Rate'!B:I,8,FALSE)</f>
        <v>#N/A</v>
      </c>
      <c r="X1211" s="20" t="e">
        <f>VLOOKUP(E1211,'Win Rate'!B:J,9,FALSE)</f>
        <v>#N/A</v>
      </c>
      <c r="Y1211" s="18" cm="1">
        <f t="array" ref="Y1211">IFERROR(INDEX($Z$2:$Z1210,SUMPRODUCT(MAX(ROW($D$2:$D1210)*($D1211=$D$2:$D1210))-1)),_xlfn.IFNA(IF(VLOOKUP(D1211,'4.2 Elo (Values)'!A:C,3,FALSE)&gt;0,VLOOKUP(Results!D1211,'4.2 Elo (Values)'!A:C,3,FALSE),400),400))</f>
        <v>400</v>
      </c>
      <c r="Z1211" s="18" t="e">
        <f>Y1211+(IFERROR(VLOOKUP(D1211,'4.2 Elo (Values)'!A:J,10,FALSE),40)*(V1211-(1/(10^(((AVERAGEIFS(Y:Y,A:A,A1211)+AVERAGEIFS(X:X,A:A,A1211))-(Y1211+X1211))/400)+1)*O1211)))</f>
        <v>#DIV/0!</v>
      </c>
      <c r="AA1211" s="18" t="e">
        <f t="shared" si="172"/>
        <v>#DIV/0!</v>
      </c>
      <c r="AB1211" t="e">
        <f>VLOOKUP($A1211,Events!$B:$I,4,FALSE)</f>
        <v>#N/A</v>
      </c>
      <c r="AC1211" t="e">
        <f>VLOOKUP($A1211,Events!$B:$I,5,FALSE)</f>
        <v>#N/A</v>
      </c>
      <c r="AD1211" t="e">
        <f>VLOOKUP($A1211,Events!$B:$I,6,FALSE)</f>
        <v>#N/A</v>
      </c>
      <c r="AE1211" t="e">
        <f>VLOOKUP($A1211,Events!$B:$I,7,FALSE)</f>
        <v>#N/A</v>
      </c>
      <c r="AF1211" t="e">
        <f>VLOOKUP($A1211,Events!$B:$I,8,FALSE)</f>
        <v>#N/A</v>
      </c>
    </row>
    <row r="1212" spans="7:32" ht="15" customHeight="1" x14ac:dyDescent="0.3">
      <c r="G1212" s="2"/>
      <c r="O1212" s="1">
        <f t="shared" si="173"/>
        <v>0</v>
      </c>
      <c r="P1212" s="1">
        <f t="shared" si="178"/>
        <v>0</v>
      </c>
      <c r="Q1212" s="1">
        <f t="shared" si="179"/>
        <v>0</v>
      </c>
      <c r="R1212" s="1">
        <f t="shared" si="180"/>
        <v>0</v>
      </c>
      <c r="S1212" s="1">
        <f t="shared" si="174"/>
        <v>0</v>
      </c>
      <c r="T1212" s="1">
        <f t="shared" si="175"/>
        <v>0</v>
      </c>
      <c r="U1212" s="1">
        <f t="shared" si="176"/>
        <v>0</v>
      </c>
      <c r="V1212" s="1">
        <f t="shared" si="177"/>
        <v>0</v>
      </c>
      <c r="W1212" s="19" t="e">
        <f>VLOOKUP(E1212,'Win Rate'!B:I,8,FALSE)</f>
        <v>#N/A</v>
      </c>
      <c r="X1212" s="20" t="e">
        <f>VLOOKUP(E1212,'Win Rate'!B:J,9,FALSE)</f>
        <v>#N/A</v>
      </c>
      <c r="Y1212" s="18" cm="1">
        <f t="array" ref="Y1212">IFERROR(INDEX($Z$2:$Z1211,SUMPRODUCT(MAX(ROW($D$2:$D1211)*($D1212=$D$2:$D1211))-1)),_xlfn.IFNA(IF(VLOOKUP(D1212,'4.2 Elo (Values)'!A:C,3,FALSE)&gt;0,VLOOKUP(Results!D1212,'4.2 Elo (Values)'!A:C,3,FALSE),400),400))</f>
        <v>400</v>
      </c>
      <c r="Z1212" s="18" t="e">
        <f>Y1212+(IFERROR(VLOOKUP(D1212,'4.2 Elo (Values)'!A:J,10,FALSE),40)*(V1212-(1/(10^(((AVERAGEIFS(Y:Y,A:A,A1212)+AVERAGEIFS(X:X,A:A,A1212))-(Y1212+X1212))/400)+1)*O1212)))</f>
        <v>#DIV/0!</v>
      </c>
      <c r="AA1212" s="18" t="e">
        <f t="shared" si="172"/>
        <v>#DIV/0!</v>
      </c>
      <c r="AB1212" t="e">
        <f>VLOOKUP($A1212,Events!$B:$I,4,FALSE)</f>
        <v>#N/A</v>
      </c>
      <c r="AC1212" t="e">
        <f>VLOOKUP($A1212,Events!$B:$I,5,FALSE)</f>
        <v>#N/A</v>
      </c>
      <c r="AD1212" t="e">
        <f>VLOOKUP($A1212,Events!$B:$I,6,FALSE)</f>
        <v>#N/A</v>
      </c>
      <c r="AE1212" t="e">
        <f>VLOOKUP($A1212,Events!$B:$I,7,FALSE)</f>
        <v>#N/A</v>
      </c>
      <c r="AF1212" t="e">
        <f>VLOOKUP($A1212,Events!$B:$I,8,FALSE)</f>
        <v>#N/A</v>
      </c>
    </row>
    <row r="1213" spans="7:32" ht="15" customHeight="1" x14ac:dyDescent="0.3">
      <c r="G1213" s="2"/>
      <c r="O1213" s="1">
        <f t="shared" si="173"/>
        <v>0</v>
      </c>
      <c r="P1213" s="1">
        <f t="shared" si="178"/>
        <v>0</v>
      </c>
      <c r="Q1213" s="1">
        <f t="shared" si="179"/>
        <v>0</v>
      </c>
      <c r="R1213" s="1">
        <f t="shared" si="180"/>
        <v>0</v>
      </c>
      <c r="S1213" s="1">
        <f t="shared" si="174"/>
        <v>0</v>
      </c>
      <c r="T1213" s="1">
        <f t="shared" si="175"/>
        <v>0</v>
      </c>
      <c r="U1213" s="1">
        <f t="shared" si="176"/>
        <v>0</v>
      </c>
      <c r="V1213" s="1">
        <f t="shared" si="177"/>
        <v>0</v>
      </c>
      <c r="W1213" s="19" t="e">
        <f>VLOOKUP(E1213,'Win Rate'!B:I,8,FALSE)</f>
        <v>#N/A</v>
      </c>
      <c r="X1213" s="20" t="e">
        <f>VLOOKUP(E1213,'Win Rate'!B:J,9,FALSE)</f>
        <v>#N/A</v>
      </c>
      <c r="Y1213" s="18" cm="1">
        <f t="array" ref="Y1213">IFERROR(INDEX($Z$2:$Z1212,SUMPRODUCT(MAX(ROW($D$2:$D1212)*($D1213=$D$2:$D1212))-1)),_xlfn.IFNA(IF(VLOOKUP(D1213,'4.2 Elo (Values)'!A:C,3,FALSE)&gt;0,VLOOKUP(Results!D1213,'4.2 Elo (Values)'!A:C,3,FALSE),400),400))</f>
        <v>400</v>
      </c>
      <c r="Z1213" s="18" t="e">
        <f>Y1213+(IFERROR(VLOOKUP(D1213,'4.2 Elo (Values)'!A:J,10,FALSE),40)*(V1213-(1/(10^(((AVERAGEIFS(Y:Y,A:A,A1213)+AVERAGEIFS(X:X,A:A,A1213))-(Y1213+X1213))/400)+1)*O1213)))</f>
        <v>#DIV/0!</v>
      </c>
      <c r="AA1213" s="18" t="e">
        <f t="shared" si="172"/>
        <v>#DIV/0!</v>
      </c>
      <c r="AB1213" t="e">
        <f>VLOOKUP($A1213,Events!$B:$I,4,FALSE)</f>
        <v>#N/A</v>
      </c>
      <c r="AC1213" t="e">
        <f>VLOOKUP($A1213,Events!$B:$I,5,FALSE)</f>
        <v>#N/A</v>
      </c>
      <c r="AD1213" t="e">
        <f>VLOOKUP($A1213,Events!$B:$I,6,FALSE)</f>
        <v>#N/A</v>
      </c>
      <c r="AE1213" t="e">
        <f>VLOOKUP($A1213,Events!$B:$I,7,FALSE)</f>
        <v>#N/A</v>
      </c>
      <c r="AF1213" t="e">
        <f>VLOOKUP($A1213,Events!$B:$I,8,FALSE)</f>
        <v>#N/A</v>
      </c>
    </row>
    <row r="1214" spans="7:32" ht="15" customHeight="1" x14ac:dyDescent="0.3">
      <c r="G1214" s="2"/>
      <c r="O1214" s="1">
        <f t="shared" si="173"/>
        <v>0</v>
      </c>
      <c r="P1214" s="1">
        <f t="shared" si="178"/>
        <v>0</v>
      </c>
      <c r="Q1214" s="1">
        <f t="shared" si="179"/>
        <v>0</v>
      </c>
      <c r="R1214" s="1">
        <f t="shared" si="180"/>
        <v>0</v>
      </c>
      <c r="S1214" s="1">
        <f t="shared" si="174"/>
        <v>0</v>
      </c>
      <c r="T1214" s="1">
        <f t="shared" si="175"/>
        <v>0</v>
      </c>
      <c r="U1214" s="1">
        <f t="shared" si="176"/>
        <v>0</v>
      </c>
      <c r="V1214" s="1">
        <f t="shared" si="177"/>
        <v>0</v>
      </c>
      <c r="W1214" s="19" t="e">
        <f>VLOOKUP(E1214,'Win Rate'!B:I,8,FALSE)</f>
        <v>#N/A</v>
      </c>
      <c r="X1214" s="20" t="e">
        <f>VLOOKUP(E1214,'Win Rate'!B:J,9,FALSE)</f>
        <v>#N/A</v>
      </c>
      <c r="Y1214" s="18" cm="1">
        <f t="array" ref="Y1214">IFERROR(INDEX($Z$2:$Z1213,SUMPRODUCT(MAX(ROW($D$2:$D1213)*($D1214=$D$2:$D1213))-1)),_xlfn.IFNA(IF(VLOOKUP(D1214,'4.2 Elo (Values)'!A:C,3,FALSE)&gt;0,VLOOKUP(Results!D1214,'4.2 Elo (Values)'!A:C,3,FALSE),400),400))</f>
        <v>400</v>
      </c>
      <c r="Z1214" s="18" t="e">
        <f>Y1214+(IFERROR(VLOOKUP(D1214,'4.2 Elo (Values)'!A:J,10,FALSE),40)*(V1214-(1/(10^(((AVERAGEIFS(Y:Y,A:A,A1214)+AVERAGEIFS(X:X,A:A,A1214))-(Y1214+X1214))/400)+1)*O1214)))</f>
        <v>#DIV/0!</v>
      </c>
      <c r="AA1214" s="18" t="e">
        <f t="shared" si="172"/>
        <v>#DIV/0!</v>
      </c>
      <c r="AB1214" t="e">
        <f>VLOOKUP($A1214,Events!$B:$I,4,FALSE)</f>
        <v>#N/A</v>
      </c>
      <c r="AC1214" t="e">
        <f>VLOOKUP($A1214,Events!$B:$I,5,FALSE)</f>
        <v>#N/A</v>
      </c>
      <c r="AD1214" t="e">
        <f>VLOOKUP($A1214,Events!$B:$I,6,FALSE)</f>
        <v>#N/A</v>
      </c>
      <c r="AE1214" t="e">
        <f>VLOOKUP($A1214,Events!$B:$I,7,FALSE)</f>
        <v>#N/A</v>
      </c>
      <c r="AF1214" t="e">
        <f>VLOOKUP($A1214,Events!$B:$I,8,FALSE)</f>
        <v>#N/A</v>
      </c>
    </row>
    <row r="1215" spans="7:32" ht="15" customHeight="1" x14ac:dyDescent="0.3">
      <c r="G1215" s="2"/>
      <c r="O1215" s="1">
        <f t="shared" si="173"/>
        <v>0</v>
      </c>
      <c r="P1215" s="1">
        <f t="shared" si="178"/>
        <v>0</v>
      </c>
      <c r="Q1215" s="1">
        <f t="shared" si="179"/>
        <v>0</v>
      </c>
      <c r="R1215" s="1">
        <f t="shared" si="180"/>
        <v>0</v>
      </c>
      <c r="S1215" s="1">
        <f t="shared" si="174"/>
        <v>0</v>
      </c>
      <c r="T1215" s="1">
        <f t="shared" si="175"/>
        <v>0</v>
      </c>
      <c r="U1215" s="1">
        <f t="shared" si="176"/>
        <v>0</v>
      </c>
      <c r="V1215" s="1">
        <f t="shared" si="177"/>
        <v>0</v>
      </c>
      <c r="W1215" s="19" t="e">
        <f>VLOOKUP(E1215,'Win Rate'!B:I,8,FALSE)</f>
        <v>#N/A</v>
      </c>
      <c r="X1215" s="20" t="e">
        <f>VLOOKUP(E1215,'Win Rate'!B:J,9,FALSE)</f>
        <v>#N/A</v>
      </c>
      <c r="Y1215" s="18" cm="1">
        <f t="array" ref="Y1215">IFERROR(INDEX($Z$2:$Z1214,SUMPRODUCT(MAX(ROW($D$2:$D1214)*($D1215=$D$2:$D1214))-1)),_xlfn.IFNA(IF(VLOOKUP(D1215,'4.2 Elo (Values)'!A:C,3,FALSE)&gt;0,VLOOKUP(Results!D1215,'4.2 Elo (Values)'!A:C,3,FALSE),400),400))</f>
        <v>400</v>
      </c>
      <c r="Z1215" s="18" t="e">
        <f>Y1215+(IFERROR(VLOOKUP(D1215,'4.2 Elo (Values)'!A:J,10,FALSE),40)*(V1215-(1/(10^(((AVERAGEIFS(Y:Y,A:A,A1215)+AVERAGEIFS(X:X,A:A,A1215))-(Y1215+X1215))/400)+1)*O1215)))</f>
        <v>#DIV/0!</v>
      </c>
      <c r="AA1215" s="18" t="e">
        <f t="shared" si="172"/>
        <v>#DIV/0!</v>
      </c>
      <c r="AB1215" t="e">
        <f>VLOOKUP($A1215,Events!$B:$I,4,FALSE)</f>
        <v>#N/A</v>
      </c>
      <c r="AC1215" t="e">
        <f>VLOOKUP($A1215,Events!$B:$I,5,FALSE)</f>
        <v>#N/A</v>
      </c>
      <c r="AD1215" t="e">
        <f>VLOOKUP($A1215,Events!$B:$I,6,FALSE)</f>
        <v>#N/A</v>
      </c>
      <c r="AE1215" t="e">
        <f>VLOOKUP($A1215,Events!$B:$I,7,FALSE)</f>
        <v>#N/A</v>
      </c>
      <c r="AF1215" t="e">
        <f>VLOOKUP($A1215,Events!$B:$I,8,FALSE)</f>
        <v>#N/A</v>
      </c>
    </row>
    <row r="1216" spans="7:32" ht="15" customHeight="1" x14ac:dyDescent="0.3">
      <c r="G1216" s="2"/>
      <c r="O1216" s="1">
        <f t="shared" si="173"/>
        <v>0</v>
      </c>
      <c r="P1216" s="1">
        <f t="shared" si="178"/>
        <v>0</v>
      </c>
      <c r="Q1216" s="1">
        <f t="shared" si="179"/>
        <v>0</v>
      </c>
      <c r="R1216" s="1">
        <f t="shared" si="180"/>
        <v>0</v>
      </c>
      <c r="S1216" s="1">
        <f t="shared" si="174"/>
        <v>0</v>
      </c>
      <c r="T1216" s="1">
        <f t="shared" si="175"/>
        <v>0</v>
      </c>
      <c r="U1216" s="1">
        <f t="shared" si="176"/>
        <v>0</v>
      </c>
      <c r="V1216" s="1">
        <f t="shared" si="177"/>
        <v>0</v>
      </c>
      <c r="W1216" s="19" t="e">
        <f>VLOOKUP(E1216,'Win Rate'!B:I,8,FALSE)</f>
        <v>#N/A</v>
      </c>
      <c r="X1216" s="20" t="e">
        <f>VLOOKUP(E1216,'Win Rate'!B:J,9,FALSE)</f>
        <v>#N/A</v>
      </c>
      <c r="Y1216" s="18" cm="1">
        <f t="array" ref="Y1216">IFERROR(INDEX($Z$2:$Z1215,SUMPRODUCT(MAX(ROW($D$2:$D1215)*($D1216=$D$2:$D1215))-1)),_xlfn.IFNA(IF(VLOOKUP(D1216,'4.2 Elo (Values)'!A:C,3,FALSE)&gt;0,VLOOKUP(Results!D1216,'4.2 Elo (Values)'!A:C,3,FALSE),400),400))</f>
        <v>400</v>
      </c>
      <c r="Z1216" s="18" t="e">
        <f>Y1216+(IFERROR(VLOOKUP(D1216,'4.2 Elo (Values)'!A:J,10,FALSE),40)*(V1216-(1/(10^(((AVERAGEIFS(Y:Y,A:A,A1216)+AVERAGEIFS(X:X,A:A,A1216))-(Y1216+X1216))/400)+1)*O1216)))</f>
        <v>#DIV/0!</v>
      </c>
      <c r="AA1216" s="18" t="e">
        <f t="shared" si="172"/>
        <v>#DIV/0!</v>
      </c>
      <c r="AB1216" t="e">
        <f>VLOOKUP($A1216,Events!$B:$I,4,FALSE)</f>
        <v>#N/A</v>
      </c>
      <c r="AC1216" t="e">
        <f>VLOOKUP($A1216,Events!$B:$I,5,FALSE)</f>
        <v>#N/A</v>
      </c>
      <c r="AD1216" t="e">
        <f>VLOOKUP($A1216,Events!$B:$I,6,FALSE)</f>
        <v>#N/A</v>
      </c>
      <c r="AE1216" t="e">
        <f>VLOOKUP($A1216,Events!$B:$I,7,FALSE)</f>
        <v>#N/A</v>
      </c>
      <c r="AF1216" t="e">
        <f>VLOOKUP($A1216,Events!$B:$I,8,FALSE)</f>
        <v>#N/A</v>
      </c>
    </row>
    <row r="1217" spans="7:32" ht="15" customHeight="1" x14ac:dyDescent="0.3">
      <c r="G1217" s="2"/>
      <c r="O1217" s="1">
        <f t="shared" si="173"/>
        <v>0</v>
      </c>
      <c r="P1217" s="1">
        <f t="shared" si="178"/>
        <v>0</v>
      </c>
      <c r="Q1217" s="1">
        <f t="shared" si="179"/>
        <v>0</v>
      </c>
      <c r="R1217" s="1">
        <f t="shared" si="180"/>
        <v>0</v>
      </c>
      <c r="S1217" s="1">
        <f t="shared" si="174"/>
        <v>0</v>
      </c>
      <c r="T1217" s="1">
        <f t="shared" si="175"/>
        <v>0</v>
      </c>
      <c r="U1217" s="1">
        <f t="shared" si="176"/>
        <v>0</v>
      </c>
      <c r="V1217" s="1">
        <f t="shared" si="177"/>
        <v>0</v>
      </c>
      <c r="W1217" s="19" t="e">
        <f>VLOOKUP(E1217,'Win Rate'!B:I,8,FALSE)</f>
        <v>#N/A</v>
      </c>
      <c r="X1217" s="20" t="e">
        <f>VLOOKUP(E1217,'Win Rate'!B:J,9,FALSE)</f>
        <v>#N/A</v>
      </c>
      <c r="Y1217" s="18" cm="1">
        <f t="array" ref="Y1217">IFERROR(INDEX($Z$2:$Z1216,SUMPRODUCT(MAX(ROW($D$2:$D1216)*($D1217=$D$2:$D1216))-1)),_xlfn.IFNA(IF(VLOOKUP(D1217,'4.2 Elo (Values)'!A:C,3,FALSE)&gt;0,VLOOKUP(Results!D1217,'4.2 Elo (Values)'!A:C,3,FALSE),400),400))</f>
        <v>400</v>
      </c>
      <c r="Z1217" s="18" t="e">
        <f>Y1217+(IFERROR(VLOOKUP(D1217,'4.2 Elo (Values)'!A:J,10,FALSE),40)*(V1217-(1/(10^(((AVERAGEIFS(Y:Y,A:A,A1217)+AVERAGEIFS(X:X,A:A,A1217))-(Y1217+X1217))/400)+1)*O1217)))</f>
        <v>#DIV/0!</v>
      </c>
      <c r="AA1217" s="18" t="e">
        <f t="shared" si="172"/>
        <v>#DIV/0!</v>
      </c>
      <c r="AB1217" t="e">
        <f>VLOOKUP($A1217,Events!$B:$I,4,FALSE)</f>
        <v>#N/A</v>
      </c>
      <c r="AC1217" t="e">
        <f>VLOOKUP($A1217,Events!$B:$I,5,FALSE)</f>
        <v>#N/A</v>
      </c>
      <c r="AD1217" t="e">
        <f>VLOOKUP($A1217,Events!$B:$I,6,FALSE)</f>
        <v>#N/A</v>
      </c>
      <c r="AE1217" t="e">
        <f>VLOOKUP($A1217,Events!$B:$I,7,FALSE)</f>
        <v>#N/A</v>
      </c>
      <c r="AF1217" t="e">
        <f>VLOOKUP($A1217,Events!$B:$I,8,FALSE)</f>
        <v>#N/A</v>
      </c>
    </row>
    <row r="1218" spans="7:32" ht="15" customHeight="1" x14ac:dyDescent="0.3">
      <c r="G1218" s="2"/>
      <c r="O1218" s="1">
        <f t="shared" si="173"/>
        <v>0</v>
      </c>
      <c r="P1218" s="1">
        <f t="shared" si="178"/>
        <v>0</v>
      </c>
      <c r="Q1218" s="1">
        <f t="shared" si="179"/>
        <v>0</v>
      </c>
      <c r="R1218" s="1">
        <f t="shared" si="180"/>
        <v>0</v>
      </c>
      <c r="S1218" s="1">
        <f t="shared" si="174"/>
        <v>0</v>
      </c>
      <c r="T1218" s="1">
        <f t="shared" si="175"/>
        <v>0</v>
      </c>
      <c r="U1218" s="1">
        <f t="shared" si="176"/>
        <v>0</v>
      </c>
      <c r="V1218" s="1">
        <f t="shared" si="177"/>
        <v>0</v>
      </c>
      <c r="W1218" s="19" t="e">
        <f>VLOOKUP(E1218,'Win Rate'!B:I,8,FALSE)</f>
        <v>#N/A</v>
      </c>
      <c r="X1218" s="20" t="e">
        <f>VLOOKUP(E1218,'Win Rate'!B:J,9,FALSE)</f>
        <v>#N/A</v>
      </c>
      <c r="Y1218" s="18" cm="1">
        <f t="array" ref="Y1218">IFERROR(INDEX($Z$2:$Z1217,SUMPRODUCT(MAX(ROW($D$2:$D1217)*($D1218=$D$2:$D1217))-1)),_xlfn.IFNA(IF(VLOOKUP(D1218,'4.2 Elo (Values)'!A:C,3,FALSE)&gt;0,VLOOKUP(Results!D1218,'4.2 Elo (Values)'!A:C,3,FALSE),400),400))</f>
        <v>400</v>
      </c>
      <c r="Z1218" s="18" t="e">
        <f>Y1218+(IFERROR(VLOOKUP(D1218,'4.2 Elo (Values)'!A:J,10,FALSE),40)*(V1218-(1/(10^(((AVERAGEIFS(Y:Y,A:A,A1218)+AVERAGEIFS(X:X,A:A,A1218))-(Y1218+X1218))/400)+1)*O1218)))</f>
        <v>#DIV/0!</v>
      </c>
      <c r="AA1218" s="18" t="e">
        <f t="shared" si="172"/>
        <v>#DIV/0!</v>
      </c>
      <c r="AB1218" t="e">
        <f>VLOOKUP($A1218,Events!$B:$I,4,FALSE)</f>
        <v>#N/A</v>
      </c>
      <c r="AC1218" t="e">
        <f>VLOOKUP($A1218,Events!$B:$I,5,FALSE)</f>
        <v>#N/A</v>
      </c>
      <c r="AD1218" t="e">
        <f>VLOOKUP($A1218,Events!$B:$I,6,FALSE)</f>
        <v>#N/A</v>
      </c>
      <c r="AE1218" t="e">
        <f>VLOOKUP($A1218,Events!$B:$I,7,FALSE)</f>
        <v>#N/A</v>
      </c>
      <c r="AF1218" t="e">
        <f>VLOOKUP($A1218,Events!$B:$I,8,FALSE)</f>
        <v>#N/A</v>
      </c>
    </row>
    <row r="1219" spans="7:32" ht="15" customHeight="1" x14ac:dyDescent="0.3">
      <c r="G1219" s="2"/>
      <c r="O1219" s="1">
        <f t="shared" si="173"/>
        <v>0</v>
      </c>
      <c r="P1219" s="1">
        <f t="shared" si="178"/>
        <v>0</v>
      </c>
      <c r="Q1219" s="1">
        <f t="shared" si="179"/>
        <v>0</v>
      </c>
      <c r="R1219" s="1">
        <f t="shared" si="180"/>
        <v>0</v>
      </c>
      <c r="S1219" s="1">
        <f t="shared" si="174"/>
        <v>0</v>
      </c>
      <c r="T1219" s="1">
        <f t="shared" si="175"/>
        <v>0</v>
      </c>
      <c r="U1219" s="1">
        <f t="shared" si="176"/>
        <v>0</v>
      </c>
      <c r="V1219" s="1">
        <f t="shared" si="177"/>
        <v>0</v>
      </c>
      <c r="W1219" s="19" t="e">
        <f>VLOOKUP(E1219,'Win Rate'!B:I,8,FALSE)</f>
        <v>#N/A</v>
      </c>
      <c r="X1219" s="20" t="e">
        <f>VLOOKUP(E1219,'Win Rate'!B:J,9,FALSE)</f>
        <v>#N/A</v>
      </c>
      <c r="Y1219" s="18" cm="1">
        <f t="array" ref="Y1219">IFERROR(INDEX($Z$2:$Z1218,SUMPRODUCT(MAX(ROW($D$2:$D1218)*($D1219=$D$2:$D1218))-1)),_xlfn.IFNA(IF(VLOOKUP(D1219,'4.2 Elo (Values)'!A:C,3,FALSE)&gt;0,VLOOKUP(Results!D1219,'4.2 Elo (Values)'!A:C,3,FALSE),400),400))</f>
        <v>400</v>
      </c>
      <c r="Z1219" s="18" t="e">
        <f>Y1219+(IFERROR(VLOOKUP(D1219,'4.2 Elo (Values)'!A:J,10,FALSE),40)*(V1219-(1/(10^(((AVERAGEIFS(Y:Y,A:A,A1219)+AVERAGEIFS(X:X,A:A,A1219))-(Y1219+X1219))/400)+1)*O1219)))</f>
        <v>#DIV/0!</v>
      </c>
      <c r="AA1219" s="18" t="e">
        <f t="shared" si="172"/>
        <v>#DIV/0!</v>
      </c>
      <c r="AB1219" t="e">
        <f>VLOOKUP($A1219,Events!$B:$I,4,FALSE)</f>
        <v>#N/A</v>
      </c>
      <c r="AC1219" t="e">
        <f>VLOOKUP($A1219,Events!$B:$I,5,FALSE)</f>
        <v>#N/A</v>
      </c>
      <c r="AD1219" t="e">
        <f>VLOOKUP($A1219,Events!$B:$I,6,FALSE)</f>
        <v>#N/A</v>
      </c>
      <c r="AE1219" t="e">
        <f>VLOOKUP($A1219,Events!$B:$I,7,FALSE)</f>
        <v>#N/A</v>
      </c>
      <c r="AF1219" t="e">
        <f>VLOOKUP($A1219,Events!$B:$I,8,FALSE)</f>
        <v>#N/A</v>
      </c>
    </row>
    <row r="1220" spans="7:32" ht="15" customHeight="1" x14ac:dyDescent="0.3">
      <c r="G1220" s="2"/>
      <c r="O1220" s="1">
        <f t="shared" si="173"/>
        <v>0</v>
      </c>
      <c r="P1220" s="1">
        <f t="shared" si="178"/>
        <v>0</v>
      </c>
      <c r="Q1220" s="1">
        <f t="shared" si="179"/>
        <v>0</v>
      </c>
      <c r="R1220" s="1">
        <f t="shared" si="180"/>
        <v>0</v>
      </c>
      <c r="S1220" s="1">
        <f t="shared" si="174"/>
        <v>0</v>
      </c>
      <c r="T1220" s="1">
        <f t="shared" si="175"/>
        <v>0</v>
      </c>
      <c r="U1220" s="1">
        <f t="shared" si="176"/>
        <v>0</v>
      </c>
      <c r="V1220" s="1">
        <f t="shared" si="177"/>
        <v>0</v>
      </c>
      <c r="W1220" s="19" t="e">
        <f>VLOOKUP(E1220,'Win Rate'!B:I,8,FALSE)</f>
        <v>#N/A</v>
      </c>
      <c r="X1220" s="20" t="e">
        <f>VLOOKUP(E1220,'Win Rate'!B:J,9,FALSE)</f>
        <v>#N/A</v>
      </c>
      <c r="Y1220" s="18" cm="1">
        <f t="array" ref="Y1220">IFERROR(INDEX($Z$2:$Z1219,SUMPRODUCT(MAX(ROW($D$2:$D1219)*($D1220=$D$2:$D1219))-1)),_xlfn.IFNA(IF(VLOOKUP(D1220,'4.2 Elo (Values)'!A:C,3,FALSE)&gt;0,VLOOKUP(Results!D1220,'4.2 Elo (Values)'!A:C,3,FALSE),400),400))</f>
        <v>400</v>
      </c>
      <c r="Z1220" s="18" t="e">
        <f>Y1220+(IFERROR(VLOOKUP(D1220,'4.2 Elo (Values)'!A:J,10,FALSE),40)*(V1220-(1/(10^(((AVERAGEIFS(Y:Y,A:A,A1220)+AVERAGEIFS(X:X,A:A,A1220))-(Y1220+X1220))/400)+1)*O1220)))</f>
        <v>#DIV/0!</v>
      </c>
      <c r="AA1220" s="18" t="e">
        <f t="shared" si="172"/>
        <v>#DIV/0!</v>
      </c>
      <c r="AB1220" t="e">
        <f>VLOOKUP($A1220,Events!$B:$I,4,FALSE)</f>
        <v>#N/A</v>
      </c>
      <c r="AC1220" t="e">
        <f>VLOOKUP($A1220,Events!$B:$I,5,FALSE)</f>
        <v>#N/A</v>
      </c>
      <c r="AD1220" t="e">
        <f>VLOOKUP($A1220,Events!$B:$I,6,FALSE)</f>
        <v>#N/A</v>
      </c>
      <c r="AE1220" t="e">
        <f>VLOOKUP($A1220,Events!$B:$I,7,FALSE)</f>
        <v>#N/A</v>
      </c>
      <c r="AF1220" t="e">
        <f>VLOOKUP($A1220,Events!$B:$I,8,FALSE)</f>
        <v>#N/A</v>
      </c>
    </row>
    <row r="1221" spans="7:32" ht="15" customHeight="1" x14ac:dyDescent="0.3">
      <c r="G1221" s="2"/>
      <c r="O1221" s="1">
        <f t="shared" si="173"/>
        <v>0</v>
      </c>
      <c r="P1221" s="1">
        <f t="shared" si="178"/>
        <v>0</v>
      </c>
      <c r="Q1221" s="1">
        <f t="shared" si="179"/>
        <v>0</v>
      </c>
      <c r="R1221" s="1">
        <f t="shared" si="180"/>
        <v>0</v>
      </c>
      <c r="S1221" s="1">
        <f t="shared" si="174"/>
        <v>0</v>
      </c>
      <c r="T1221" s="1">
        <f t="shared" si="175"/>
        <v>0</v>
      </c>
      <c r="U1221" s="1">
        <f t="shared" si="176"/>
        <v>0</v>
      </c>
      <c r="V1221" s="1">
        <f t="shared" si="177"/>
        <v>0</v>
      </c>
      <c r="W1221" s="19" t="e">
        <f>VLOOKUP(E1221,'Win Rate'!B:I,8,FALSE)</f>
        <v>#N/A</v>
      </c>
      <c r="X1221" s="20" t="e">
        <f>VLOOKUP(E1221,'Win Rate'!B:J,9,FALSE)</f>
        <v>#N/A</v>
      </c>
      <c r="Y1221" s="18" cm="1">
        <f t="array" ref="Y1221">IFERROR(INDEX($Z$2:$Z1220,SUMPRODUCT(MAX(ROW($D$2:$D1220)*($D1221=$D$2:$D1220))-1)),_xlfn.IFNA(IF(VLOOKUP(D1221,'4.2 Elo (Values)'!A:C,3,FALSE)&gt;0,VLOOKUP(Results!D1221,'4.2 Elo (Values)'!A:C,3,FALSE),400),400))</f>
        <v>400</v>
      </c>
      <c r="Z1221" s="18" t="e">
        <f>Y1221+(IFERROR(VLOOKUP(D1221,'4.2 Elo (Values)'!A:J,10,FALSE),40)*(V1221-(1/(10^(((AVERAGEIFS(Y:Y,A:A,A1221)+AVERAGEIFS(X:X,A:A,A1221))-(Y1221+X1221))/400)+1)*O1221)))</f>
        <v>#DIV/0!</v>
      </c>
      <c r="AA1221" s="18" t="e">
        <f t="shared" si="172"/>
        <v>#DIV/0!</v>
      </c>
      <c r="AB1221" t="e">
        <f>VLOOKUP($A1221,Events!$B:$I,4,FALSE)</f>
        <v>#N/A</v>
      </c>
      <c r="AC1221" t="e">
        <f>VLOOKUP($A1221,Events!$B:$I,5,FALSE)</f>
        <v>#N/A</v>
      </c>
      <c r="AD1221" t="e">
        <f>VLOOKUP($A1221,Events!$B:$I,6,FALSE)</f>
        <v>#N/A</v>
      </c>
      <c r="AE1221" t="e">
        <f>VLOOKUP($A1221,Events!$B:$I,7,FALSE)</f>
        <v>#N/A</v>
      </c>
      <c r="AF1221" t="e">
        <f>VLOOKUP($A1221,Events!$B:$I,8,FALSE)</f>
        <v>#N/A</v>
      </c>
    </row>
    <row r="1222" spans="7:32" ht="15" customHeight="1" x14ac:dyDescent="0.3">
      <c r="G1222" s="2"/>
      <c r="O1222" s="1">
        <f t="shared" si="173"/>
        <v>0</v>
      </c>
      <c r="P1222" s="1">
        <f t="shared" si="178"/>
        <v>0</v>
      </c>
      <c r="Q1222" s="1">
        <f t="shared" si="179"/>
        <v>0</v>
      </c>
      <c r="R1222" s="1">
        <f t="shared" si="180"/>
        <v>0</v>
      </c>
      <c r="S1222" s="1">
        <f t="shared" si="174"/>
        <v>0</v>
      </c>
      <c r="T1222" s="1">
        <f t="shared" si="175"/>
        <v>0</v>
      </c>
      <c r="U1222" s="1">
        <f t="shared" si="176"/>
        <v>0</v>
      </c>
      <c r="V1222" s="1">
        <f t="shared" si="177"/>
        <v>0</v>
      </c>
      <c r="W1222" s="19" t="e">
        <f>VLOOKUP(E1222,'Win Rate'!B:I,8,FALSE)</f>
        <v>#N/A</v>
      </c>
      <c r="X1222" s="20" t="e">
        <f>VLOOKUP(E1222,'Win Rate'!B:J,9,FALSE)</f>
        <v>#N/A</v>
      </c>
      <c r="Y1222" s="18" cm="1">
        <f t="array" ref="Y1222">IFERROR(INDEX($Z$2:$Z1221,SUMPRODUCT(MAX(ROW($D$2:$D1221)*($D1222=$D$2:$D1221))-1)),_xlfn.IFNA(IF(VLOOKUP(D1222,'4.2 Elo (Values)'!A:C,3,FALSE)&gt;0,VLOOKUP(Results!D1222,'4.2 Elo (Values)'!A:C,3,FALSE),400),400))</f>
        <v>400</v>
      </c>
      <c r="Z1222" s="18" t="e">
        <f>Y1222+(IFERROR(VLOOKUP(D1222,'4.2 Elo (Values)'!A:J,10,FALSE),40)*(V1222-(1/(10^(((AVERAGEIFS(Y:Y,A:A,A1222)+AVERAGEIFS(X:X,A:A,A1222))-(Y1222+X1222))/400)+1)*O1222)))</f>
        <v>#DIV/0!</v>
      </c>
      <c r="AA1222" s="18" t="e">
        <f t="shared" si="172"/>
        <v>#DIV/0!</v>
      </c>
      <c r="AB1222" t="e">
        <f>VLOOKUP($A1222,Events!$B:$I,4,FALSE)</f>
        <v>#N/A</v>
      </c>
      <c r="AC1222" t="e">
        <f>VLOOKUP($A1222,Events!$B:$I,5,FALSE)</f>
        <v>#N/A</v>
      </c>
      <c r="AD1222" t="e">
        <f>VLOOKUP($A1222,Events!$B:$I,6,FALSE)</f>
        <v>#N/A</v>
      </c>
      <c r="AE1222" t="e">
        <f>VLOOKUP($A1222,Events!$B:$I,7,FALSE)</f>
        <v>#N/A</v>
      </c>
      <c r="AF1222" t="e">
        <f>VLOOKUP($A1222,Events!$B:$I,8,FALSE)</f>
        <v>#N/A</v>
      </c>
    </row>
    <row r="1223" spans="7:32" ht="15" customHeight="1" x14ac:dyDescent="0.3">
      <c r="G1223" s="2"/>
      <c r="O1223" s="1">
        <f t="shared" si="173"/>
        <v>0</v>
      </c>
      <c r="P1223" s="1">
        <f t="shared" si="178"/>
        <v>0</v>
      </c>
      <c r="Q1223" s="1">
        <f t="shared" si="179"/>
        <v>0</v>
      </c>
      <c r="R1223" s="1">
        <f t="shared" si="180"/>
        <v>0</v>
      </c>
      <c r="S1223" s="1">
        <f t="shared" si="174"/>
        <v>0</v>
      </c>
      <c r="T1223" s="1">
        <f t="shared" si="175"/>
        <v>0</v>
      </c>
      <c r="U1223" s="1">
        <f t="shared" si="176"/>
        <v>0</v>
      </c>
      <c r="V1223" s="1">
        <f t="shared" si="177"/>
        <v>0</v>
      </c>
      <c r="W1223" s="19" t="e">
        <f>VLOOKUP(E1223,'Win Rate'!B:I,8,FALSE)</f>
        <v>#N/A</v>
      </c>
      <c r="X1223" s="20" t="e">
        <f>VLOOKUP(E1223,'Win Rate'!B:J,9,FALSE)</f>
        <v>#N/A</v>
      </c>
      <c r="Y1223" s="18" cm="1">
        <f t="array" ref="Y1223">IFERROR(INDEX($Z$2:$Z1222,SUMPRODUCT(MAX(ROW($D$2:$D1222)*($D1223=$D$2:$D1222))-1)),_xlfn.IFNA(IF(VLOOKUP(D1223,'4.2 Elo (Values)'!A:C,3,FALSE)&gt;0,VLOOKUP(Results!D1223,'4.2 Elo (Values)'!A:C,3,FALSE),400),400))</f>
        <v>400</v>
      </c>
      <c r="Z1223" s="18" t="e">
        <f>Y1223+(IFERROR(VLOOKUP(D1223,'4.2 Elo (Values)'!A:J,10,FALSE),40)*(V1223-(1/(10^(((AVERAGEIFS(Y:Y,A:A,A1223)+AVERAGEIFS(X:X,A:A,A1223))-(Y1223+X1223))/400)+1)*O1223)))</f>
        <v>#DIV/0!</v>
      </c>
      <c r="AA1223" s="18" t="e">
        <f t="shared" ref="AA1223:AA1229" si="181">Z1223-Y1223</f>
        <v>#DIV/0!</v>
      </c>
      <c r="AB1223" t="e">
        <f>VLOOKUP($A1223,Events!$B:$I,4,FALSE)</f>
        <v>#N/A</v>
      </c>
      <c r="AC1223" t="e">
        <f>VLOOKUP($A1223,Events!$B:$I,5,FALSE)</f>
        <v>#N/A</v>
      </c>
      <c r="AD1223" t="e">
        <f>VLOOKUP($A1223,Events!$B:$I,6,FALSE)</f>
        <v>#N/A</v>
      </c>
      <c r="AE1223" t="e">
        <f>VLOOKUP($A1223,Events!$B:$I,7,FALSE)</f>
        <v>#N/A</v>
      </c>
      <c r="AF1223" t="e">
        <f>VLOOKUP($A1223,Events!$B:$I,8,FALSE)</f>
        <v>#N/A</v>
      </c>
    </row>
    <row r="1224" spans="7:32" ht="15" customHeight="1" x14ac:dyDescent="0.3">
      <c r="G1224" s="2"/>
      <c r="O1224" s="1">
        <f t="shared" si="173"/>
        <v>0</v>
      </c>
      <c r="P1224" s="1">
        <f t="shared" si="178"/>
        <v>0</v>
      </c>
      <c r="Q1224" s="1">
        <f t="shared" si="179"/>
        <v>0</v>
      </c>
      <c r="R1224" s="1">
        <f t="shared" si="180"/>
        <v>0</v>
      </c>
      <c r="S1224" s="1">
        <f t="shared" si="174"/>
        <v>0</v>
      </c>
      <c r="T1224" s="1">
        <f t="shared" si="175"/>
        <v>0</v>
      </c>
      <c r="U1224" s="1">
        <f t="shared" si="176"/>
        <v>0</v>
      </c>
      <c r="V1224" s="1">
        <f t="shared" si="177"/>
        <v>0</v>
      </c>
      <c r="W1224" s="19" t="e">
        <f>VLOOKUP(E1224,'Win Rate'!B:I,8,FALSE)</f>
        <v>#N/A</v>
      </c>
      <c r="X1224" s="20" t="e">
        <f>VLOOKUP(E1224,'Win Rate'!B:J,9,FALSE)</f>
        <v>#N/A</v>
      </c>
      <c r="Y1224" s="18" cm="1">
        <f t="array" ref="Y1224">IFERROR(INDEX($Z$2:$Z1223,SUMPRODUCT(MAX(ROW($D$2:$D1223)*($D1224=$D$2:$D1223))-1)),_xlfn.IFNA(IF(VLOOKUP(D1224,'4.2 Elo (Values)'!A:C,3,FALSE)&gt;0,VLOOKUP(Results!D1224,'4.2 Elo (Values)'!A:C,3,FALSE),400),400))</f>
        <v>400</v>
      </c>
      <c r="Z1224" s="18" t="e">
        <f>Y1224+(IFERROR(VLOOKUP(D1224,'4.2 Elo (Values)'!A:J,10,FALSE),40)*(V1224-(1/(10^(((AVERAGEIFS(Y:Y,A:A,A1224)+AVERAGEIFS(X:X,A:A,A1224))-(Y1224+X1224))/400)+1)*O1224)))</f>
        <v>#DIV/0!</v>
      </c>
      <c r="AA1224" s="18" t="e">
        <f t="shared" si="181"/>
        <v>#DIV/0!</v>
      </c>
      <c r="AB1224" t="e">
        <f>VLOOKUP($A1224,Events!$B:$I,4,FALSE)</f>
        <v>#N/A</v>
      </c>
      <c r="AC1224" t="e">
        <f>VLOOKUP($A1224,Events!$B:$I,5,FALSE)</f>
        <v>#N/A</v>
      </c>
      <c r="AD1224" t="e">
        <f>VLOOKUP($A1224,Events!$B:$I,6,FALSE)</f>
        <v>#N/A</v>
      </c>
      <c r="AE1224" t="e">
        <f>VLOOKUP($A1224,Events!$B:$I,7,FALSE)</f>
        <v>#N/A</v>
      </c>
      <c r="AF1224" t="e">
        <f>VLOOKUP($A1224,Events!$B:$I,8,FALSE)</f>
        <v>#N/A</v>
      </c>
    </row>
    <row r="1225" spans="7:32" ht="15" customHeight="1" x14ac:dyDescent="0.3">
      <c r="G1225" s="2"/>
      <c r="O1225" s="1">
        <f t="shared" ref="O1225:O1245" si="182">SUM(P1225:R1225)</f>
        <v>0</v>
      </c>
      <c r="P1225" s="1">
        <f t="shared" si="178"/>
        <v>0</v>
      </c>
      <c r="Q1225" s="1">
        <f t="shared" si="179"/>
        <v>0</v>
      </c>
      <c r="R1225" s="1">
        <f t="shared" si="180"/>
        <v>0</v>
      </c>
      <c r="S1225" s="1">
        <f t="shared" ref="S1225:S1245" si="183">IF(SUM(I1225:K1225)=3,1,0)</f>
        <v>0</v>
      </c>
      <c r="T1225" s="1">
        <f t="shared" ref="T1225:T1245" si="184">IF(SUM(I1225:L1225)=4,1,0)</f>
        <v>0</v>
      </c>
      <c r="U1225" s="1">
        <f t="shared" ref="U1225:U1245" si="185">IF(SUM(I1225:M1225)=5,1,0)</f>
        <v>0</v>
      </c>
      <c r="V1225" s="1">
        <f t="shared" ref="V1225:V1245" si="186">SUM(I1225:N1225)</f>
        <v>0</v>
      </c>
      <c r="W1225" s="19" t="e">
        <f>VLOOKUP(E1225,'Win Rate'!B:I,8,FALSE)</f>
        <v>#N/A</v>
      </c>
      <c r="X1225" s="20" t="e">
        <f>VLOOKUP(E1225,'Win Rate'!B:J,9,FALSE)</f>
        <v>#N/A</v>
      </c>
      <c r="Y1225" s="18" cm="1">
        <f t="array" ref="Y1225">IFERROR(INDEX($Z$2:$Z1224,SUMPRODUCT(MAX(ROW($D$2:$D1224)*($D1225=$D$2:$D1224))-1)),_xlfn.IFNA(IF(VLOOKUP(D1225,'4.2 Elo (Values)'!A:C,3,FALSE)&gt;0,VLOOKUP(Results!D1225,'4.2 Elo (Values)'!A:C,3,FALSE),400),400))</f>
        <v>400</v>
      </c>
      <c r="Z1225" s="18" t="e">
        <f>Y1225+(IFERROR(VLOOKUP(D1225,'4.2 Elo (Values)'!A:J,10,FALSE),40)*(V1225-(1/(10^(((AVERAGEIFS(Y:Y,A:A,A1225)+AVERAGEIFS(X:X,A:A,A1225))-(Y1225+X1225))/400)+1)*O1225)))</f>
        <v>#DIV/0!</v>
      </c>
      <c r="AA1225" s="18" t="e">
        <f t="shared" si="181"/>
        <v>#DIV/0!</v>
      </c>
      <c r="AB1225" t="e">
        <f>VLOOKUP($A1225,Events!$B:$I,4,FALSE)</f>
        <v>#N/A</v>
      </c>
      <c r="AC1225" t="e">
        <f>VLOOKUP($A1225,Events!$B:$I,5,FALSE)</f>
        <v>#N/A</v>
      </c>
      <c r="AD1225" t="e">
        <f>VLOOKUP($A1225,Events!$B:$I,6,FALSE)</f>
        <v>#N/A</v>
      </c>
      <c r="AE1225" t="e">
        <f>VLOOKUP($A1225,Events!$B:$I,7,FALSE)</f>
        <v>#N/A</v>
      </c>
      <c r="AF1225" t="e">
        <f>VLOOKUP($A1225,Events!$B:$I,8,FALSE)</f>
        <v>#N/A</v>
      </c>
    </row>
    <row r="1226" spans="7:32" ht="15" customHeight="1" x14ac:dyDescent="0.3">
      <c r="G1226" s="2"/>
      <c r="O1226" s="1">
        <f t="shared" si="182"/>
        <v>0</v>
      </c>
      <c r="P1226" s="1">
        <f t="shared" si="178"/>
        <v>0</v>
      </c>
      <c r="Q1226" s="1">
        <f t="shared" si="179"/>
        <v>0</v>
      </c>
      <c r="R1226" s="1">
        <f t="shared" si="180"/>
        <v>0</v>
      </c>
      <c r="S1226" s="1">
        <f t="shared" si="183"/>
        <v>0</v>
      </c>
      <c r="T1226" s="1">
        <f t="shared" si="184"/>
        <v>0</v>
      </c>
      <c r="U1226" s="1">
        <f t="shared" si="185"/>
        <v>0</v>
      </c>
      <c r="V1226" s="1">
        <f t="shared" si="186"/>
        <v>0</v>
      </c>
      <c r="W1226" s="19" t="e">
        <f>VLOOKUP(E1226,'Win Rate'!B:I,8,FALSE)</f>
        <v>#N/A</v>
      </c>
      <c r="X1226" s="20" t="e">
        <f>VLOOKUP(E1226,'Win Rate'!B:J,9,FALSE)</f>
        <v>#N/A</v>
      </c>
      <c r="Y1226" s="18" cm="1">
        <f t="array" ref="Y1226">IFERROR(INDEX($Z$2:$Z1225,SUMPRODUCT(MAX(ROW($D$2:$D1225)*($D1226=$D$2:$D1225))-1)),_xlfn.IFNA(IF(VLOOKUP(D1226,'4.2 Elo (Values)'!A:C,3,FALSE)&gt;0,VLOOKUP(Results!D1226,'4.2 Elo (Values)'!A:C,3,FALSE),400),400))</f>
        <v>400</v>
      </c>
      <c r="Z1226" s="18" t="e">
        <f>Y1226+(IFERROR(VLOOKUP(D1226,'4.2 Elo (Values)'!A:J,10,FALSE),40)*(V1226-(1/(10^(((AVERAGEIFS(Y:Y,A:A,A1226)+AVERAGEIFS(X:X,A:A,A1226))-(Y1226+X1226))/400)+1)*O1226)))</f>
        <v>#DIV/0!</v>
      </c>
      <c r="AA1226" s="18" t="e">
        <f t="shared" si="181"/>
        <v>#DIV/0!</v>
      </c>
      <c r="AB1226" t="e">
        <f>VLOOKUP($A1226,Events!$B:$I,4,FALSE)</f>
        <v>#N/A</v>
      </c>
      <c r="AC1226" t="e">
        <f>VLOOKUP($A1226,Events!$B:$I,5,FALSE)</f>
        <v>#N/A</v>
      </c>
      <c r="AD1226" t="e">
        <f>VLOOKUP($A1226,Events!$B:$I,6,FALSE)</f>
        <v>#N/A</v>
      </c>
      <c r="AE1226" t="e">
        <f>VLOOKUP($A1226,Events!$B:$I,7,FALSE)</f>
        <v>#N/A</v>
      </c>
      <c r="AF1226" t="e">
        <f>VLOOKUP($A1226,Events!$B:$I,8,FALSE)</f>
        <v>#N/A</v>
      </c>
    </row>
    <row r="1227" spans="7:32" ht="15" customHeight="1" x14ac:dyDescent="0.3">
      <c r="G1227" s="2"/>
      <c r="O1227" s="1">
        <f t="shared" si="182"/>
        <v>0</v>
      </c>
      <c r="P1227" s="1">
        <f t="shared" si="178"/>
        <v>0</v>
      </c>
      <c r="Q1227" s="1">
        <f t="shared" si="179"/>
        <v>0</v>
      </c>
      <c r="R1227" s="1">
        <f t="shared" si="180"/>
        <v>0</v>
      </c>
      <c r="S1227" s="1">
        <f t="shared" si="183"/>
        <v>0</v>
      </c>
      <c r="T1227" s="1">
        <f t="shared" si="184"/>
        <v>0</v>
      </c>
      <c r="U1227" s="1">
        <f t="shared" si="185"/>
        <v>0</v>
      </c>
      <c r="V1227" s="1">
        <f t="shared" si="186"/>
        <v>0</v>
      </c>
      <c r="W1227" s="19" t="e">
        <f>VLOOKUP(E1227,'Win Rate'!B:I,8,FALSE)</f>
        <v>#N/A</v>
      </c>
      <c r="X1227" s="20" t="e">
        <f>VLOOKUP(E1227,'Win Rate'!B:J,9,FALSE)</f>
        <v>#N/A</v>
      </c>
      <c r="Y1227" s="18" cm="1">
        <f t="array" ref="Y1227">IFERROR(INDEX($Z$2:$Z1226,SUMPRODUCT(MAX(ROW($D$2:$D1226)*($D1227=$D$2:$D1226))-1)),_xlfn.IFNA(IF(VLOOKUP(D1227,'4.2 Elo (Values)'!A:C,3,FALSE)&gt;0,VLOOKUP(Results!D1227,'4.2 Elo (Values)'!A:C,3,FALSE),400),400))</f>
        <v>400</v>
      </c>
      <c r="Z1227" s="18" t="e">
        <f>Y1227+(IFERROR(VLOOKUP(D1227,'4.2 Elo (Values)'!A:J,10,FALSE),40)*(V1227-(1/(10^(((AVERAGEIFS(Y:Y,A:A,A1227)+AVERAGEIFS(X:X,A:A,A1227))-(Y1227+X1227))/400)+1)*O1227)))</f>
        <v>#DIV/0!</v>
      </c>
      <c r="AA1227" s="18" t="e">
        <f t="shared" si="181"/>
        <v>#DIV/0!</v>
      </c>
      <c r="AB1227" t="e">
        <f>VLOOKUP($A1227,Events!$B:$I,4,FALSE)</f>
        <v>#N/A</v>
      </c>
      <c r="AC1227" t="e">
        <f>VLOOKUP($A1227,Events!$B:$I,5,FALSE)</f>
        <v>#N/A</v>
      </c>
      <c r="AD1227" t="e">
        <f>VLOOKUP($A1227,Events!$B:$I,6,FALSE)</f>
        <v>#N/A</v>
      </c>
      <c r="AE1227" t="e">
        <f>VLOOKUP($A1227,Events!$B:$I,7,FALSE)</f>
        <v>#N/A</v>
      </c>
      <c r="AF1227" t="e">
        <f>VLOOKUP($A1227,Events!$B:$I,8,FALSE)</f>
        <v>#N/A</v>
      </c>
    </row>
    <row r="1228" spans="7:32" ht="15" customHeight="1" x14ac:dyDescent="0.3">
      <c r="G1228" s="2"/>
      <c r="O1228" s="1">
        <f t="shared" si="182"/>
        <v>0</v>
      </c>
      <c r="P1228" s="1">
        <f t="shared" si="178"/>
        <v>0</v>
      </c>
      <c r="Q1228" s="1">
        <f t="shared" si="179"/>
        <v>0</v>
      </c>
      <c r="R1228" s="1">
        <f t="shared" si="180"/>
        <v>0</v>
      </c>
      <c r="S1228" s="1">
        <f t="shared" si="183"/>
        <v>0</v>
      </c>
      <c r="T1228" s="1">
        <f t="shared" si="184"/>
        <v>0</v>
      </c>
      <c r="U1228" s="1">
        <f t="shared" si="185"/>
        <v>0</v>
      </c>
      <c r="V1228" s="1">
        <f t="shared" si="186"/>
        <v>0</v>
      </c>
      <c r="W1228" s="19" t="e">
        <f>VLOOKUP(E1228,'Win Rate'!B:I,8,FALSE)</f>
        <v>#N/A</v>
      </c>
      <c r="X1228" s="20" t="e">
        <f>VLOOKUP(E1228,'Win Rate'!B:J,9,FALSE)</f>
        <v>#N/A</v>
      </c>
      <c r="Y1228" s="18" cm="1">
        <f t="array" ref="Y1228">IFERROR(INDEX($Z$2:$Z1227,SUMPRODUCT(MAX(ROW($D$2:$D1227)*($D1228=$D$2:$D1227))-1)),_xlfn.IFNA(IF(VLOOKUP(D1228,'4.2 Elo (Values)'!A:C,3,FALSE)&gt;0,VLOOKUP(Results!D1228,'4.2 Elo (Values)'!A:C,3,FALSE),400),400))</f>
        <v>400</v>
      </c>
      <c r="Z1228" s="18" t="e">
        <f>Y1228+(IFERROR(VLOOKUP(D1228,'4.2 Elo (Values)'!A:J,10,FALSE),40)*(V1228-(1/(10^(((AVERAGEIFS(Y:Y,A:A,A1228)+AVERAGEIFS(X:X,A:A,A1228))-(Y1228+X1228))/400)+1)*O1228)))</f>
        <v>#DIV/0!</v>
      </c>
      <c r="AA1228" s="18" t="e">
        <f t="shared" si="181"/>
        <v>#DIV/0!</v>
      </c>
      <c r="AB1228" t="e">
        <f>VLOOKUP($A1228,Events!$B:$I,4,FALSE)</f>
        <v>#N/A</v>
      </c>
      <c r="AC1228" t="e">
        <f>VLOOKUP($A1228,Events!$B:$I,5,FALSE)</f>
        <v>#N/A</v>
      </c>
      <c r="AD1228" t="e">
        <f>VLOOKUP($A1228,Events!$B:$I,6,FALSE)</f>
        <v>#N/A</v>
      </c>
      <c r="AE1228" t="e">
        <f>VLOOKUP($A1228,Events!$B:$I,7,FALSE)</f>
        <v>#N/A</v>
      </c>
      <c r="AF1228" t="e">
        <f>VLOOKUP($A1228,Events!$B:$I,8,FALSE)</f>
        <v>#N/A</v>
      </c>
    </row>
    <row r="1229" spans="7:32" ht="15" customHeight="1" x14ac:dyDescent="0.3">
      <c r="G1229" s="2"/>
      <c r="O1229" s="1">
        <f t="shared" si="182"/>
        <v>0</v>
      </c>
      <c r="P1229" s="1">
        <f t="shared" si="178"/>
        <v>0</v>
      </c>
      <c r="Q1229" s="1">
        <f t="shared" si="179"/>
        <v>0</v>
      </c>
      <c r="R1229" s="1">
        <f t="shared" si="180"/>
        <v>0</v>
      </c>
      <c r="S1229" s="1">
        <f t="shared" si="183"/>
        <v>0</v>
      </c>
      <c r="T1229" s="1">
        <f t="shared" si="184"/>
        <v>0</v>
      </c>
      <c r="U1229" s="1">
        <f t="shared" si="185"/>
        <v>0</v>
      </c>
      <c r="V1229" s="1">
        <f t="shared" si="186"/>
        <v>0</v>
      </c>
      <c r="W1229" s="19" t="e">
        <f>VLOOKUP(E1229,'Win Rate'!B:I,8,FALSE)</f>
        <v>#N/A</v>
      </c>
      <c r="X1229" s="20" t="e">
        <f>VLOOKUP(E1229,'Win Rate'!B:J,9,FALSE)</f>
        <v>#N/A</v>
      </c>
      <c r="Y1229" s="18" cm="1">
        <f t="array" ref="Y1229">IFERROR(INDEX($Z$2:$Z1228,SUMPRODUCT(MAX(ROW($D$2:$D1228)*($D1229=$D$2:$D1228))-1)),_xlfn.IFNA(IF(VLOOKUP(D1229,'4.2 Elo (Values)'!A:C,3,FALSE)&gt;0,VLOOKUP(Results!D1229,'4.2 Elo (Values)'!A:C,3,FALSE),400),400))</f>
        <v>400</v>
      </c>
      <c r="Z1229" s="18" t="e">
        <f>Y1229+(IFERROR(VLOOKUP(D1229,'4.2 Elo (Values)'!A:J,10,FALSE),40)*(V1229-(1/(10^(((AVERAGEIFS(Y:Y,A:A,A1229)+AVERAGEIFS(X:X,A:A,A1229))-(Y1229+X1229))/400)+1)*O1229)))</f>
        <v>#DIV/0!</v>
      </c>
      <c r="AA1229" s="18" t="e">
        <f t="shared" si="181"/>
        <v>#DIV/0!</v>
      </c>
      <c r="AB1229" t="e">
        <f>VLOOKUP($A1229,Events!$B:$I,4,FALSE)</f>
        <v>#N/A</v>
      </c>
      <c r="AC1229" t="e">
        <f>VLOOKUP($A1229,Events!$B:$I,5,FALSE)</f>
        <v>#N/A</v>
      </c>
      <c r="AD1229" t="e">
        <f>VLOOKUP($A1229,Events!$B:$I,6,FALSE)</f>
        <v>#N/A</v>
      </c>
      <c r="AE1229" t="e">
        <f>VLOOKUP($A1229,Events!$B:$I,7,FALSE)</f>
        <v>#N/A</v>
      </c>
      <c r="AF1229" t="e">
        <f>VLOOKUP($A1229,Events!$B:$I,8,FALSE)</f>
        <v>#N/A</v>
      </c>
    </row>
    <row r="1230" spans="7:32" ht="15" customHeight="1" x14ac:dyDescent="0.3">
      <c r="G1230" s="2"/>
      <c r="O1230" s="1">
        <f t="shared" si="182"/>
        <v>0</v>
      </c>
      <c r="P1230" s="1">
        <f t="shared" si="178"/>
        <v>0</v>
      </c>
      <c r="Q1230" s="1">
        <f t="shared" si="179"/>
        <v>0</v>
      </c>
      <c r="R1230" s="1">
        <f t="shared" si="180"/>
        <v>0</v>
      </c>
      <c r="S1230" s="1">
        <f t="shared" si="183"/>
        <v>0</v>
      </c>
      <c r="T1230" s="1">
        <f t="shared" si="184"/>
        <v>0</v>
      </c>
      <c r="U1230" s="1">
        <f t="shared" si="185"/>
        <v>0</v>
      </c>
      <c r="V1230" s="1">
        <f t="shared" si="186"/>
        <v>0</v>
      </c>
      <c r="W1230" s="19" t="e">
        <f>VLOOKUP(E1230,'Win Rate'!B:I,8,FALSE)</f>
        <v>#N/A</v>
      </c>
      <c r="X1230" s="20" t="e">
        <f>VLOOKUP(E1230,'Win Rate'!B:J,9,FALSE)</f>
        <v>#N/A</v>
      </c>
      <c r="Y1230" s="18" cm="1">
        <f t="array" ref="Y1230">IFERROR(INDEX($Z$2:$Z1229,SUMPRODUCT(MAX(ROW($D$2:$D1229)*($D1230=$D$2:$D1229))-1)),_xlfn.IFNA(IF(VLOOKUP(D1230,'4.2 Elo (Values)'!A:C,3,FALSE)&gt;0,VLOOKUP(Results!D1230,'4.2 Elo (Values)'!A:C,3,FALSE),400),400))</f>
        <v>400</v>
      </c>
      <c r="Z1230" s="18" t="e">
        <f>Y1230+(IFERROR(VLOOKUP(D1230,'4.2 Elo (Values)'!A:J,10,FALSE),40)*(V1230-(1/(10^(((AVERAGEIFS(Y:Y,A:A,A1230)+AVERAGEIFS(X:X,A:A,A1230))-(Y1230+X1230))/400)+1)*O1230)))</f>
        <v>#DIV/0!</v>
      </c>
      <c r="AA1230" s="18" t="e">
        <f t="shared" ref="AA1230:AA1249" si="187">Z1230-Y1230</f>
        <v>#DIV/0!</v>
      </c>
      <c r="AB1230" t="e">
        <f>VLOOKUP($A1230,Events!$B:$I,4,FALSE)</f>
        <v>#N/A</v>
      </c>
      <c r="AC1230" t="e">
        <f>VLOOKUP($A1230,Events!$B:$I,5,FALSE)</f>
        <v>#N/A</v>
      </c>
      <c r="AD1230" t="e">
        <f>VLOOKUP($A1230,Events!$B:$I,6,FALSE)</f>
        <v>#N/A</v>
      </c>
      <c r="AE1230" t="e">
        <f>VLOOKUP($A1230,Events!$B:$I,7,FALSE)</f>
        <v>#N/A</v>
      </c>
      <c r="AF1230" t="e">
        <f>VLOOKUP($A1230,Events!$B:$I,8,FALSE)</f>
        <v>#N/A</v>
      </c>
    </row>
    <row r="1231" spans="7:32" ht="15" customHeight="1" x14ac:dyDescent="0.3">
      <c r="G1231" s="2"/>
      <c r="O1231" s="1">
        <f t="shared" si="182"/>
        <v>0</v>
      </c>
      <c r="P1231" s="1">
        <f t="shared" si="178"/>
        <v>0</v>
      </c>
      <c r="Q1231" s="1">
        <f t="shared" si="179"/>
        <v>0</v>
      </c>
      <c r="R1231" s="1">
        <f t="shared" si="180"/>
        <v>0</v>
      </c>
      <c r="S1231" s="1">
        <f t="shared" si="183"/>
        <v>0</v>
      </c>
      <c r="T1231" s="1">
        <f t="shared" si="184"/>
        <v>0</v>
      </c>
      <c r="U1231" s="1">
        <f t="shared" si="185"/>
        <v>0</v>
      </c>
      <c r="V1231" s="1">
        <f t="shared" si="186"/>
        <v>0</v>
      </c>
      <c r="W1231" s="19" t="e">
        <f>VLOOKUP(E1231,'Win Rate'!B:I,8,FALSE)</f>
        <v>#N/A</v>
      </c>
      <c r="X1231" s="20" t="e">
        <f>VLOOKUP(E1231,'Win Rate'!B:J,9,FALSE)</f>
        <v>#N/A</v>
      </c>
      <c r="Y1231" s="18" cm="1">
        <f t="array" ref="Y1231">IFERROR(INDEX($Z$2:$Z1230,SUMPRODUCT(MAX(ROW($D$2:$D1230)*($D1231=$D$2:$D1230))-1)),_xlfn.IFNA(IF(VLOOKUP(D1231,'4.2 Elo (Values)'!A:C,3,FALSE)&gt;0,VLOOKUP(Results!D1231,'4.2 Elo (Values)'!A:C,3,FALSE),400),400))</f>
        <v>400</v>
      </c>
      <c r="Z1231" s="18" t="e">
        <f>Y1231+(IFERROR(VLOOKUP(D1231,'4.2 Elo (Values)'!A:J,10,FALSE),40)*(V1231-(1/(10^(((AVERAGEIFS(Y:Y,A:A,A1231)+AVERAGEIFS(X:X,A:A,A1231))-(Y1231+X1231))/400)+1)*O1231)))</f>
        <v>#DIV/0!</v>
      </c>
      <c r="AA1231" s="18" t="e">
        <f t="shared" si="187"/>
        <v>#DIV/0!</v>
      </c>
      <c r="AB1231" t="e">
        <f>VLOOKUP($A1231,Events!$B:$I,4,FALSE)</f>
        <v>#N/A</v>
      </c>
      <c r="AC1231" t="e">
        <f>VLOOKUP($A1231,Events!$B:$I,5,FALSE)</f>
        <v>#N/A</v>
      </c>
      <c r="AD1231" t="e">
        <f>VLOOKUP($A1231,Events!$B:$I,6,FALSE)</f>
        <v>#N/A</v>
      </c>
      <c r="AE1231" t="e">
        <f>VLOOKUP($A1231,Events!$B:$I,7,FALSE)</f>
        <v>#N/A</v>
      </c>
      <c r="AF1231" t="e">
        <f>VLOOKUP($A1231,Events!$B:$I,8,FALSE)</f>
        <v>#N/A</v>
      </c>
    </row>
    <row r="1232" spans="7:32" ht="15" customHeight="1" x14ac:dyDescent="0.3">
      <c r="G1232" s="2"/>
      <c r="O1232" s="1">
        <f t="shared" si="182"/>
        <v>0</v>
      </c>
      <c r="P1232" s="1">
        <f t="shared" si="178"/>
        <v>0</v>
      </c>
      <c r="Q1232" s="1">
        <f t="shared" si="179"/>
        <v>0</v>
      </c>
      <c r="R1232" s="1">
        <f t="shared" si="180"/>
        <v>0</v>
      </c>
      <c r="S1232" s="1">
        <f t="shared" si="183"/>
        <v>0</v>
      </c>
      <c r="T1232" s="1">
        <f t="shared" si="184"/>
        <v>0</v>
      </c>
      <c r="U1232" s="1">
        <f t="shared" si="185"/>
        <v>0</v>
      </c>
      <c r="V1232" s="1">
        <f t="shared" si="186"/>
        <v>0</v>
      </c>
      <c r="W1232" s="19" t="e">
        <f>VLOOKUP(E1232,'Win Rate'!B:I,8,FALSE)</f>
        <v>#N/A</v>
      </c>
      <c r="X1232" s="20" t="e">
        <f>VLOOKUP(E1232,'Win Rate'!B:J,9,FALSE)</f>
        <v>#N/A</v>
      </c>
      <c r="Y1232" s="18" cm="1">
        <f t="array" ref="Y1232">IFERROR(INDEX($Z$2:$Z1231,SUMPRODUCT(MAX(ROW($D$2:$D1231)*($D1232=$D$2:$D1231))-1)),_xlfn.IFNA(IF(VLOOKUP(D1232,'4.2 Elo (Values)'!A:C,3,FALSE)&gt;0,VLOOKUP(Results!D1232,'4.2 Elo (Values)'!A:C,3,FALSE),400),400))</f>
        <v>400</v>
      </c>
      <c r="Z1232" s="18" t="e">
        <f>Y1232+(IFERROR(VLOOKUP(D1232,'4.2 Elo (Values)'!A:J,10,FALSE),40)*(V1232-(1/(10^(((AVERAGEIFS(Y:Y,A:A,A1232)+AVERAGEIFS(X:X,A:A,A1232))-(Y1232+X1232))/400)+1)*O1232)))</f>
        <v>#DIV/0!</v>
      </c>
      <c r="AA1232" s="18" t="e">
        <f t="shared" si="187"/>
        <v>#DIV/0!</v>
      </c>
      <c r="AB1232" t="e">
        <f>VLOOKUP($A1232,Events!$B:$I,4,FALSE)</f>
        <v>#N/A</v>
      </c>
      <c r="AC1232" t="e">
        <f>VLOOKUP($A1232,Events!$B:$I,5,FALSE)</f>
        <v>#N/A</v>
      </c>
      <c r="AD1232" t="e">
        <f>VLOOKUP($A1232,Events!$B:$I,6,FALSE)</f>
        <v>#N/A</v>
      </c>
      <c r="AE1232" t="e">
        <f>VLOOKUP($A1232,Events!$B:$I,7,FALSE)</f>
        <v>#N/A</v>
      </c>
      <c r="AF1232" t="e">
        <f>VLOOKUP($A1232,Events!$B:$I,8,FALSE)</f>
        <v>#N/A</v>
      </c>
    </row>
    <row r="1233" spans="7:32" ht="15" customHeight="1" x14ac:dyDescent="0.3">
      <c r="G1233" s="2"/>
      <c r="O1233" s="1">
        <f t="shared" si="182"/>
        <v>0</v>
      </c>
      <c r="P1233" s="1">
        <f t="shared" si="178"/>
        <v>0</v>
      </c>
      <c r="Q1233" s="1">
        <f t="shared" si="179"/>
        <v>0</v>
      </c>
      <c r="R1233" s="1">
        <f t="shared" si="180"/>
        <v>0</v>
      </c>
      <c r="S1233" s="1">
        <f t="shared" si="183"/>
        <v>0</v>
      </c>
      <c r="T1233" s="1">
        <f t="shared" si="184"/>
        <v>0</v>
      </c>
      <c r="U1233" s="1">
        <f t="shared" si="185"/>
        <v>0</v>
      </c>
      <c r="V1233" s="1">
        <f t="shared" si="186"/>
        <v>0</v>
      </c>
      <c r="W1233" s="19" t="e">
        <f>VLOOKUP(E1233,'Win Rate'!B:I,8,FALSE)</f>
        <v>#N/A</v>
      </c>
      <c r="X1233" s="20" t="e">
        <f>VLOOKUP(E1233,'Win Rate'!B:J,9,FALSE)</f>
        <v>#N/A</v>
      </c>
      <c r="Y1233" s="18" cm="1">
        <f t="array" ref="Y1233">IFERROR(INDEX($Z$2:$Z1232,SUMPRODUCT(MAX(ROW($D$2:$D1232)*($D1233=$D$2:$D1232))-1)),_xlfn.IFNA(IF(VLOOKUP(D1233,'4.2 Elo (Values)'!A:C,3,FALSE)&gt;0,VLOOKUP(Results!D1233,'4.2 Elo (Values)'!A:C,3,FALSE),400),400))</f>
        <v>400</v>
      </c>
      <c r="Z1233" s="18" t="e">
        <f>Y1233+(IFERROR(VLOOKUP(D1233,'4.2 Elo (Values)'!A:J,10,FALSE),40)*(V1233-(1/(10^(((AVERAGEIFS(Y:Y,A:A,A1233)+AVERAGEIFS(X:X,A:A,A1233))-(Y1233+X1233))/400)+1)*O1233)))</f>
        <v>#DIV/0!</v>
      </c>
      <c r="AA1233" s="18" t="e">
        <f t="shared" si="187"/>
        <v>#DIV/0!</v>
      </c>
      <c r="AB1233" t="e">
        <f>VLOOKUP($A1233,Events!$B:$I,4,FALSE)</f>
        <v>#N/A</v>
      </c>
      <c r="AC1233" t="e">
        <f>VLOOKUP($A1233,Events!$B:$I,5,FALSE)</f>
        <v>#N/A</v>
      </c>
      <c r="AD1233" t="e">
        <f>VLOOKUP($A1233,Events!$B:$I,6,FALSE)</f>
        <v>#N/A</v>
      </c>
      <c r="AE1233" t="e">
        <f>VLOOKUP($A1233,Events!$B:$I,7,FALSE)</f>
        <v>#N/A</v>
      </c>
      <c r="AF1233" t="e">
        <f>VLOOKUP($A1233,Events!$B:$I,8,FALSE)</f>
        <v>#N/A</v>
      </c>
    </row>
    <row r="1234" spans="7:32" ht="15" customHeight="1" x14ac:dyDescent="0.3">
      <c r="G1234" s="2"/>
      <c r="O1234" s="1">
        <f t="shared" si="182"/>
        <v>0</v>
      </c>
      <c r="P1234" s="1">
        <f t="shared" si="178"/>
        <v>0</v>
      </c>
      <c r="Q1234" s="1">
        <f t="shared" si="179"/>
        <v>0</v>
      </c>
      <c r="R1234" s="1">
        <f t="shared" si="180"/>
        <v>0</v>
      </c>
      <c r="S1234" s="1">
        <f t="shared" si="183"/>
        <v>0</v>
      </c>
      <c r="T1234" s="1">
        <f t="shared" si="184"/>
        <v>0</v>
      </c>
      <c r="U1234" s="1">
        <f t="shared" si="185"/>
        <v>0</v>
      </c>
      <c r="V1234" s="1">
        <f t="shared" si="186"/>
        <v>0</v>
      </c>
      <c r="W1234" s="19" t="e">
        <f>VLOOKUP(E1234,'Win Rate'!B:I,8,FALSE)</f>
        <v>#N/A</v>
      </c>
      <c r="X1234" s="20" t="e">
        <f>VLOOKUP(E1234,'Win Rate'!B:J,9,FALSE)</f>
        <v>#N/A</v>
      </c>
      <c r="Y1234" s="18" cm="1">
        <f t="array" ref="Y1234">IFERROR(INDEX($Z$2:$Z1233,SUMPRODUCT(MAX(ROW($D$2:$D1233)*($D1234=$D$2:$D1233))-1)),_xlfn.IFNA(IF(VLOOKUP(D1234,'4.2 Elo (Values)'!A:C,3,FALSE)&gt;0,VLOOKUP(Results!D1234,'4.2 Elo (Values)'!A:C,3,FALSE),400),400))</f>
        <v>400</v>
      </c>
      <c r="Z1234" s="18" t="e">
        <f>Y1234+(IFERROR(VLOOKUP(D1234,'4.2 Elo (Values)'!A:J,10,FALSE),40)*(V1234-(1/(10^(((AVERAGEIFS(Y:Y,A:A,A1234)+AVERAGEIFS(X:X,A:A,A1234))-(Y1234+X1234))/400)+1)*O1234)))</f>
        <v>#DIV/0!</v>
      </c>
      <c r="AA1234" s="18" t="e">
        <f t="shared" si="187"/>
        <v>#DIV/0!</v>
      </c>
      <c r="AB1234" t="e">
        <f>VLOOKUP($A1234,Events!$B:$I,4,FALSE)</f>
        <v>#N/A</v>
      </c>
      <c r="AC1234" t="e">
        <f>VLOOKUP($A1234,Events!$B:$I,5,FALSE)</f>
        <v>#N/A</v>
      </c>
      <c r="AD1234" t="e">
        <f>VLOOKUP($A1234,Events!$B:$I,6,FALSE)</f>
        <v>#N/A</v>
      </c>
      <c r="AE1234" t="e">
        <f>VLOOKUP($A1234,Events!$B:$I,7,FALSE)</f>
        <v>#N/A</v>
      </c>
      <c r="AF1234" t="e">
        <f>VLOOKUP($A1234,Events!$B:$I,8,FALSE)</f>
        <v>#N/A</v>
      </c>
    </row>
    <row r="1235" spans="7:32" ht="15" customHeight="1" x14ac:dyDescent="0.3">
      <c r="G1235" s="2"/>
      <c r="O1235" s="1">
        <f t="shared" si="182"/>
        <v>0</v>
      </c>
      <c r="P1235" s="1">
        <f t="shared" si="178"/>
        <v>0</v>
      </c>
      <c r="Q1235" s="1">
        <f t="shared" si="179"/>
        <v>0</v>
      </c>
      <c r="R1235" s="1">
        <f t="shared" si="180"/>
        <v>0</v>
      </c>
      <c r="S1235" s="1">
        <f t="shared" si="183"/>
        <v>0</v>
      </c>
      <c r="T1235" s="1">
        <f t="shared" si="184"/>
        <v>0</v>
      </c>
      <c r="U1235" s="1">
        <f t="shared" si="185"/>
        <v>0</v>
      </c>
      <c r="V1235" s="1">
        <f t="shared" si="186"/>
        <v>0</v>
      </c>
      <c r="W1235" s="19" t="e">
        <f>VLOOKUP(E1235,'Win Rate'!B:I,8,FALSE)</f>
        <v>#N/A</v>
      </c>
      <c r="X1235" s="20" t="e">
        <f>VLOOKUP(E1235,'Win Rate'!B:J,9,FALSE)</f>
        <v>#N/A</v>
      </c>
      <c r="Y1235" s="18" cm="1">
        <f t="array" ref="Y1235">IFERROR(INDEX($Z$2:$Z1234,SUMPRODUCT(MAX(ROW($D$2:$D1234)*($D1235=$D$2:$D1234))-1)),_xlfn.IFNA(IF(VLOOKUP(D1235,'4.2 Elo (Values)'!A:C,3,FALSE)&gt;0,VLOOKUP(Results!D1235,'4.2 Elo (Values)'!A:C,3,FALSE),400),400))</f>
        <v>400</v>
      </c>
      <c r="Z1235" s="18" t="e">
        <f>Y1235+(IFERROR(VLOOKUP(D1235,'4.2 Elo (Values)'!A:J,10,FALSE),40)*(V1235-(1/(10^(((AVERAGEIFS(Y:Y,A:A,A1235)+AVERAGEIFS(X:X,A:A,A1235))-(Y1235+X1235))/400)+1)*O1235)))</f>
        <v>#DIV/0!</v>
      </c>
      <c r="AA1235" s="18" t="e">
        <f t="shared" si="187"/>
        <v>#DIV/0!</v>
      </c>
      <c r="AB1235" t="e">
        <f>VLOOKUP($A1235,Events!$B:$I,4,FALSE)</f>
        <v>#N/A</v>
      </c>
      <c r="AC1235" t="e">
        <f>VLOOKUP($A1235,Events!$B:$I,5,FALSE)</f>
        <v>#N/A</v>
      </c>
      <c r="AD1235" t="e">
        <f>VLOOKUP($A1235,Events!$B:$I,6,FALSE)</f>
        <v>#N/A</v>
      </c>
      <c r="AE1235" t="e">
        <f>VLOOKUP($A1235,Events!$B:$I,7,FALSE)</f>
        <v>#N/A</v>
      </c>
      <c r="AF1235" t="e">
        <f>VLOOKUP($A1235,Events!$B:$I,8,FALSE)</f>
        <v>#N/A</v>
      </c>
    </row>
    <row r="1236" spans="7:32" ht="15" customHeight="1" x14ac:dyDescent="0.3">
      <c r="G1236" s="2"/>
      <c r="O1236" s="1">
        <f t="shared" si="182"/>
        <v>0</v>
      </c>
      <c r="P1236" s="1">
        <f t="shared" si="178"/>
        <v>0</v>
      </c>
      <c r="Q1236" s="1">
        <f t="shared" si="179"/>
        <v>0</v>
      </c>
      <c r="R1236" s="1">
        <f t="shared" si="180"/>
        <v>0</v>
      </c>
      <c r="S1236" s="1">
        <f t="shared" si="183"/>
        <v>0</v>
      </c>
      <c r="T1236" s="1">
        <f t="shared" si="184"/>
        <v>0</v>
      </c>
      <c r="U1236" s="1">
        <f t="shared" si="185"/>
        <v>0</v>
      </c>
      <c r="V1236" s="1">
        <f t="shared" si="186"/>
        <v>0</v>
      </c>
      <c r="W1236" s="19" t="e">
        <f>VLOOKUP(E1236,'Win Rate'!B:I,8,FALSE)</f>
        <v>#N/A</v>
      </c>
      <c r="X1236" s="20" t="e">
        <f>VLOOKUP(E1236,'Win Rate'!B:J,9,FALSE)</f>
        <v>#N/A</v>
      </c>
      <c r="Y1236" s="18" cm="1">
        <f t="array" ref="Y1236">IFERROR(INDEX($Z$2:$Z1235,SUMPRODUCT(MAX(ROW($D$2:$D1235)*($D1236=$D$2:$D1235))-1)),_xlfn.IFNA(IF(VLOOKUP(D1236,'4.2 Elo (Values)'!A:C,3,FALSE)&gt;0,VLOOKUP(Results!D1236,'4.2 Elo (Values)'!A:C,3,FALSE),400),400))</f>
        <v>400</v>
      </c>
      <c r="Z1236" s="18" t="e">
        <f>Y1236+(IFERROR(VLOOKUP(D1236,'4.2 Elo (Values)'!A:J,10,FALSE),40)*(V1236-(1/(10^(((AVERAGEIFS(Y:Y,A:A,A1236)+AVERAGEIFS(X:X,A:A,A1236))-(Y1236+X1236))/400)+1)*O1236)))</f>
        <v>#DIV/0!</v>
      </c>
      <c r="AA1236" s="18" t="e">
        <f t="shared" si="187"/>
        <v>#DIV/0!</v>
      </c>
      <c r="AB1236" t="e">
        <f>VLOOKUP($A1236,Events!$B:$I,4,FALSE)</f>
        <v>#N/A</v>
      </c>
      <c r="AC1236" t="e">
        <f>VLOOKUP($A1236,Events!$B:$I,5,FALSE)</f>
        <v>#N/A</v>
      </c>
      <c r="AD1236" t="e">
        <f>VLOOKUP($A1236,Events!$B:$I,6,FALSE)</f>
        <v>#N/A</v>
      </c>
      <c r="AE1236" t="e">
        <f>VLOOKUP($A1236,Events!$B:$I,7,FALSE)</f>
        <v>#N/A</v>
      </c>
      <c r="AF1236" t="e">
        <f>VLOOKUP($A1236,Events!$B:$I,8,FALSE)</f>
        <v>#N/A</v>
      </c>
    </row>
    <row r="1237" spans="7:32" ht="15" customHeight="1" x14ac:dyDescent="0.3">
      <c r="G1237" s="2"/>
      <c r="O1237" s="1">
        <f t="shared" si="182"/>
        <v>0</v>
      </c>
      <c r="P1237" s="1">
        <f t="shared" si="178"/>
        <v>0</v>
      </c>
      <c r="Q1237" s="1">
        <f t="shared" si="179"/>
        <v>0</v>
      </c>
      <c r="R1237" s="1">
        <f t="shared" si="180"/>
        <v>0</v>
      </c>
      <c r="S1237" s="1">
        <f t="shared" si="183"/>
        <v>0</v>
      </c>
      <c r="T1237" s="1">
        <f t="shared" si="184"/>
        <v>0</v>
      </c>
      <c r="U1237" s="1">
        <f t="shared" si="185"/>
        <v>0</v>
      </c>
      <c r="V1237" s="1">
        <f t="shared" si="186"/>
        <v>0</v>
      </c>
      <c r="W1237" s="19" t="e">
        <f>VLOOKUP(E1237,'Win Rate'!B:I,8,FALSE)</f>
        <v>#N/A</v>
      </c>
      <c r="X1237" s="20" t="e">
        <f>VLOOKUP(E1237,'Win Rate'!B:J,9,FALSE)</f>
        <v>#N/A</v>
      </c>
      <c r="Y1237" s="18" cm="1">
        <f t="array" ref="Y1237">IFERROR(INDEX($Z$2:$Z1236,SUMPRODUCT(MAX(ROW($D$2:$D1236)*($D1237=$D$2:$D1236))-1)),_xlfn.IFNA(IF(VLOOKUP(D1237,'4.2 Elo (Values)'!A:C,3,FALSE)&gt;0,VLOOKUP(Results!D1237,'4.2 Elo (Values)'!A:C,3,FALSE),400),400))</f>
        <v>400</v>
      </c>
      <c r="Z1237" s="18" t="e">
        <f>Y1237+(IFERROR(VLOOKUP(D1237,'4.2 Elo (Values)'!A:J,10,FALSE),40)*(V1237-(1/(10^(((AVERAGEIFS(Y:Y,A:A,A1237)+AVERAGEIFS(X:X,A:A,A1237))-(Y1237+X1237))/400)+1)*O1237)))</f>
        <v>#DIV/0!</v>
      </c>
      <c r="AA1237" s="18" t="e">
        <f t="shared" si="187"/>
        <v>#DIV/0!</v>
      </c>
      <c r="AB1237" t="e">
        <f>VLOOKUP($A1237,Events!$B:$I,4,FALSE)</f>
        <v>#N/A</v>
      </c>
      <c r="AC1237" t="e">
        <f>VLOOKUP($A1237,Events!$B:$I,5,FALSE)</f>
        <v>#N/A</v>
      </c>
      <c r="AD1237" t="e">
        <f>VLOOKUP($A1237,Events!$B:$I,6,FALSE)</f>
        <v>#N/A</v>
      </c>
      <c r="AE1237" t="e">
        <f>VLOOKUP($A1237,Events!$B:$I,7,FALSE)</f>
        <v>#N/A</v>
      </c>
      <c r="AF1237" t="e">
        <f>VLOOKUP($A1237,Events!$B:$I,8,FALSE)</f>
        <v>#N/A</v>
      </c>
    </row>
    <row r="1238" spans="7:32" ht="15" customHeight="1" x14ac:dyDescent="0.3">
      <c r="G1238" s="2"/>
      <c r="O1238" s="1">
        <f t="shared" si="182"/>
        <v>0</v>
      </c>
      <c r="P1238" s="1">
        <f t="shared" si="178"/>
        <v>0</v>
      </c>
      <c r="Q1238" s="1">
        <f t="shared" si="179"/>
        <v>0</v>
      </c>
      <c r="R1238" s="1">
        <f t="shared" si="180"/>
        <v>0</v>
      </c>
      <c r="S1238" s="1">
        <f t="shared" si="183"/>
        <v>0</v>
      </c>
      <c r="T1238" s="1">
        <f t="shared" si="184"/>
        <v>0</v>
      </c>
      <c r="U1238" s="1">
        <f t="shared" si="185"/>
        <v>0</v>
      </c>
      <c r="V1238" s="1">
        <f t="shared" si="186"/>
        <v>0</v>
      </c>
      <c r="W1238" s="19" t="e">
        <f>VLOOKUP(E1238,'Win Rate'!B:I,8,FALSE)</f>
        <v>#N/A</v>
      </c>
      <c r="X1238" s="20" t="e">
        <f>VLOOKUP(E1238,'Win Rate'!B:J,9,FALSE)</f>
        <v>#N/A</v>
      </c>
      <c r="Y1238" s="18" cm="1">
        <f t="array" ref="Y1238">IFERROR(INDEX($Z$2:$Z1237,SUMPRODUCT(MAX(ROW($D$2:$D1237)*($D1238=$D$2:$D1237))-1)),_xlfn.IFNA(IF(VLOOKUP(D1238,'4.2 Elo (Values)'!A:C,3,FALSE)&gt;0,VLOOKUP(Results!D1238,'4.2 Elo (Values)'!A:C,3,FALSE),400),400))</f>
        <v>400</v>
      </c>
      <c r="Z1238" s="18" t="e">
        <f>Y1238+(IFERROR(VLOOKUP(D1238,'4.2 Elo (Values)'!A:J,10,FALSE),40)*(V1238-(1/(10^(((AVERAGEIFS(Y:Y,A:A,A1238)+AVERAGEIFS(X:X,A:A,A1238))-(Y1238+X1238))/400)+1)*O1238)))</f>
        <v>#DIV/0!</v>
      </c>
      <c r="AA1238" s="18" t="e">
        <f t="shared" si="187"/>
        <v>#DIV/0!</v>
      </c>
      <c r="AB1238" t="e">
        <f>VLOOKUP($A1238,Events!$B:$I,4,FALSE)</f>
        <v>#N/A</v>
      </c>
      <c r="AC1238" t="e">
        <f>VLOOKUP($A1238,Events!$B:$I,5,FALSE)</f>
        <v>#N/A</v>
      </c>
      <c r="AD1238" t="e">
        <f>VLOOKUP($A1238,Events!$B:$I,6,FALSE)</f>
        <v>#N/A</v>
      </c>
      <c r="AE1238" t="e">
        <f>VLOOKUP($A1238,Events!$B:$I,7,FALSE)</f>
        <v>#N/A</v>
      </c>
      <c r="AF1238" t="e">
        <f>VLOOKUP($A1238,Events!$B:$I,8,FALSE)</f>
        <v>#N/A</v>
      </c>
    </row>
    <row r="1239" spans="7:32" ht="15" customHeight="1" x14ac:dyDescent="0.3">
      <c r="G1239" s="2"/>
      <c r="O1239" s="1">
        <f t="shared" si="182"/>
        <v>0</v>
      </c>
      <c r="P1239" s="1">
        <f t="shared" si="178"/>
        <v>0</v>
      </c>
      <c r="Q1239" s="1">
        <f t="shared" si="179"/>
        <v>0</v>
      </c>
      <c r="R1239" s="1">
        <f t="shared" si="180"/>
        <v>0</v>
      </c>
      <c r="S1239" s="1">
        <f t="shared" si="183"/>
        <v>0</v>
      </c>
      <c r="T1239" s="1">
        <f t="shared" si="184"/>
        <v>0</v>
      </c>
      <c r="U1239" s="1">
        <f t="shared" si="185"/>
        <v>0</v>
      </c>
      <c r="V1239" s="1">
        <f t="shared" si="186"/>
        <v>0</v>
      </c>
      <c r="W1239" s="19" t="e">
        <f>VLOOKUP(E1239,'Win Rate'!B:I,8,FALSE)</f>
        <v>#N/A</v>
      </c>
      <c r="X1239" s="20" t="e">
        <f>VLOOKUP(E1239,'Win Rate'!B:J,9,FALSE)</f>
        <v>#N/A</v>
      </c>
      <c r="Y1239" s="18" cm="1">
        <f t="array" ref="Y1239">IFERROR(INDEX($Z$2:$Z1238,SUMPRODUCT(MAX(ROW($D$2:$D1238)*($D1239=$D$2:$D1238))-1)),_xlfn.IFNA(IF(VLOOKUP(D1239,'4.2 Elo (Values)'!A:C,3,FALSE)&gt;0,VLOOKUP(Results!D1239,'4.2 Elo (Values)'!A:C,3,FALSE),400),400))</f>
        <v>400</v>
      </c>
      <c r="Z1239" s="18" t="e">
        <f>Y1239+(IFERROR(VLOOKUP(D1239,'4.2 Elo (Values)'!A:J,10,FALSE),40)*(V1239-(1/(10^(((AVERAGEIFS(Y:Y,A:A,A1239)+AVERAGEIFS(X:X,A:A,A1239))-(Y1239+X1239))/400)+1)*O1239)))</f>
        <v>#DIV/0!</v>
      </c>
      <c r="AA1239" s="18" t="e">
        <f t="shared" si="187"/>
        <v>#DIV/0!</v>
      </c>
      <c r="AB1239" t="e">
        <f>VLOOKUP($A1239,Events!$B:$I,4,FALSE)</f>
        <v>#N/A</v>
      </c>
      <c r="AC1239" t="e">
        <f>VLOOKUP($A1239,Events!$B:$I,5,FALSE)</f>
        <v>#N/A</v>
      </c>
      <c r="AD1239" t="e">
        <f>VLOOKUP($A1239,Events!$B:$I,6,FALSE)</f>
        <v>#N/A</v>
      </c>
      <c r="AE1239" t="e">
        <f>VLOOKUP($A1239,Events!$B:$I,7,FALSE)</f>
        <v>#N/A</v>
      </c>
      <c r="AF1239" t="e">
        <f>VLOOKUP($A1239,Events!$B:$I,8,FALSE)</f>
        <v>#N/A</v>
      </c>
    </row>
    <row r="1240" spans="7:32" ht="15" customHeight="1" x14ac:dyDescent="0.3">
      <c r="G1240" s="2"/>
      <c r="O1240" s="1">
        <f t="shared" si="182"/>
        <v>0</v>
      </c>
      <c r="P1240" s="1">
        <f t="shared" si="178"/>
        <v>0</v>
      </c>
      <c r="Q1240" s="1">
        <f t="shared" si="179"/>
        <v>0</v>
      </c>
      <c r="R1240" s="1">
        <f t="shared" si="180"/>
        <v>0</v>
      </c>
      <c r="S1240" s="1">
        <f t="shared" si="183"/>
        <v>0</v>
      </c>
      <c r="T1240" s="1">
        <f t="shared" si="184"/>
        <v>0</v>
      </c>
      <c r="U1240" s="1">
        <f t="shared" si="185"/>
        <v>0</v>
      </c>
      <c r="V1240" s="1">
        <f t="shared" si="186"/>
        <v>0</v>
      </c>
      <c r="W1240" s="19" t="e">
        <f>VLOOKUP(E1240,'Win Rate'!B:I,8,FALSE)</f>
        <v>#N/A</v>
      </c>
      <c r="X1240" s="20" t="e">
        <f>VLOOKUP(E1240,'Win Rate'!B:J,9,FALSE)</f>
        <v>#N/A</v>
      </c>
      <c r="Y1240" s="18" cm="1">
        <f t="array" ref="Y1240">IFERROR(INDEX($Z$2:$Z1239,SUMPRODUCT(MAX(ROW($D$2:$D1239)*($D1240=$D$2:$D1239))-1)),_xlfn.IFNA(IF(VLOOKUP(D1240,'4.2 Elo (Values)'!A:C,3,FALSE)&gt;0,VLOOKUP(Results!D1240,'4.2 Elo (Values)'!A:C,3,FALSE),400),400))</f>
        <v>400</v>
      </c>
      <c r="Z1240" s="18" t="e">
        <f>Y1240+(IFERROR(VLOOKUP(D1240,'4.2 Elo (Values)'!A:J,10,FALSE),40)*(V1240-(1/(10^(((AVERAGEIFS(Y:Y,A:A,A1240)+AVERAGEIFS(X:X,A:A,A1240))-(Y1240+X1240))/400)+1)*O1240)))</f>
        <v>#DIV/0!</v>
      </c>
      <c r="AA1240" s="18" t="e">
        <f t="shared" si="187"/>
        <v>#DIV/0!</v>
      </c>
      <c r="AB1240" t="e">
        <f>VLOOKUP($A1240,Events!$B:$I,4,FALSE)</f>
        <v>#N/A</v>
      </c>
      <c r="AC1240" t="e">
        <f>VLOOKUP($A1240,Events!$B:$I,5,FALSE)</f>
        <v>#N/A</v>
      </c>
      <c r="AD1240" t="e">
        <f>VLOOKUP($A1240,Events!$B:$I,6,FALSE)</f>
        <v>#N/A</v>
      </c>
      <c r="AE1240" t="e">
        <f>VLOOKUP($A1240,Events!$B:$I,7,FALSE)</f>
        <v>#N/A</v>
      </c>
      <c r="AF1240" t="e">
        <f>VLOOKUP($A1240,Events!$B:$I,8,FALSE)</f>
        <v>#N/A</v>
      </c>
    </row>
    <row r="1241" spans="7:32" ht="15" customHeight="1" x14ac:dyDescent="0.3">
      <c r="G1241" s="2"/>
      <c r="O1241" s="1">
        <f t="shared" si="182"/>
        <v>0</v>
      </c>
      <c r="P1241" s="1">
        <f t="shared" si="178"/>
        <v>0</v>
      </c>
      <c r="Q1241" s="1">
        <f t="shared" si="179"/>
        <v>0</v>
      </c>
      <c r="R1241" s="1">
        <f t="shared" si="180"/>
        <v>0</v>
      </c>
      <c r="S1241" s="1">
        <f t="shared" si="183"/>
        <v>0</v>
      </c>
      <c r="T1241" s="1">
        <f t="shared" si="184"/>
        <v>0</v>
      </c>
      <c r="U1241" s="1">
        <f t="shared" si="185"/>
        <v>0</v>
      </c>
      <c r="V1241" s="1">
        <f t="shared" si="186"/>
        <v>0</v>
      </c>
      <c r="W1241" s="19" t="e">
        <f>VLOOKUP(E1241,'Win Rate'!B:I,8,FALSE)</f>
        <v>#N/A</v>
      </c>
      <c r="X1241" s="20" t="e">
        <f>VLOOKUP(E1241,'Win Rate'!B:J,9,FALSE)</f>
        <v>#N/A</v>
      </c>
      <c r="Y1241" s="18" cm="1">
        <f t="array" ref="Y1241">IFERROR(INDEX($Z$2:$Z1240,SUMPRODUCT(MAX(ROW($D$2:$D1240)*($D1241=$D$2:$D1240))-1)),_xlfn.IFNA(IF(VLOOKUP(D1241,'4.2 Elo (Values)'!A:C,3,FALSE)&gt;0,VLOOKUP(Results!D1241,'4.2 Elo (Values)'!A:C,3,FALSE),400),400))</f>
        <v>400</v>
      </c>
      <c r="Z1241" s="18" t="e">
        <f>Y1241+(IFERROR(VLOOKUP(D1241,'4.2 Elo (Values)'!A:J,10,FALSE),40)*(V1241-(1/(10^(((AVERAGEIFS(Y:Y,A:A,A1241)+AVERAGEIFS(X:X,A:A,A1241))-(Y1241+X1241))/400)+1)*O1241)))</f>
        <v>#DIV/0!</v>
      </c>
      <c r="AA1241" s="18" t="e">
        <f t="shared" si="187"/>
        <v>#DIV/0!</v>
      </c>
      <c r="AB1241" t="e">
        <f>VLOOKUP($A1241,Events!$B:$I,4,FALSE)</f>
        <v>#N/A</v>
      </c>
      <c r="AC1241" t="e">
        <f>VLOOKUP($A1241,Events!$B:$I,5,FALSE)</f>
        <v>#N/A</v>
      </c>
      <c r="AD1241" t="e">
        <f>VLOOKUP($A1241,Events!$B:$I,6,FALSE)</f>
        <v>#N/A</v>
      </c>
      <c r="AE1241" t="e">
        <f>VLOOKUP($A1241,Events!$B:$I,7,FALSE)</f>
        <v>#N/A</v>
      </c>
      <c r="AF1241" t="e">
        <f>VLOOKUP($A1241,Events!$B:$I,8,FALSE)</f>
        <v>#N/A</v>
      </c>
    </row>
    <row r="1242" spans="7:32" ht="15" customHeight="1" x14ac:dyDescent="0.3">
      <c r="G1242" s="2"/>
      <c r="O1242" s="1">
        <f t="shared" si="182"/>
        <v>0</v>
      </c>
      <c r="P1242" s="1">
        <f t="shared" si="178"/>
        <v>0</v>
      </c>
      <c r="Q1242" s="1">
        <f t="shared" si="179"/>
        <v>0</v>
      </c>
      <c r="R1242" s="1">
        <f t="shared" si="180"/>
        <v>0</v>
      </c>
      <c r="S1242" s="1">
        <f t="shared" si="183"/>
        <v>0</v>
      </c>
      <c r="T1242" s="1">
        <f t="shared" si="184"/>
        <v>0</v>
      </c>
      <c r="U1242" s="1">
        <f t="shared" si="185"/>
        <v>0</v>
      </c>
      <c r="V1242" s="1">
        <f t="shared" si="186"/>
        <v>0</v>
      </c>
      <c r="W1242" s="19" t="e">
        <f>VLOOKUP(E1242,'Win Rate'!B:I,8,FALSE)</f>
        <v>#N/A</v>
      </c>
      <c r="X1242" s="20" t="e">
        <f>VLOOKUP(E1242,'Win Rate'!B:J,9,FALSE)</f>
        <v>#N/A</v>
      </c>
      <c r="Y1242" s="18" cm="1">
        <f t="array" ref="Y1242">IFERROR(INDEX($Z$2:$Z1241,SUMPRODUCT(MAX(ROW($D$2:$D1241)*($D1242=$D$2:$D1241))-1)),_xlfn.IFNA(IF(VLOOKUP(D1242,'4.2 Elo (Values)'!A:C,3,FALSE)&gt;0,VLOOKUP(Results!D1242,'4.2 Elo (Values)'!A:C,3,FALSE),400),400))</f>
        <v>400</v>
      </c>
      <c r="Z1242" s="18" t="e">
        <f>Y1242+(IFERROR(VLOOKUP(D1242,'4.2 Elo (Values)'!A:J,10,FALSE),40)*(V1242-(1/(10^(((AVERAGEIFS(Y:Y,A:A,A1242)+AVERAGEIFS(X:X,A:A,A1242))-(Y1242+X1242))/400)+1)*O1242)))</f>
        <v>#DIV/0!</v>
      </c>
      <c r="AA1242" s="18" t="e">
        <f t="shared" si="187"/>
        <v>#DIV/0!</v>
      </c>
      <c r="AB1242" t="e">
        <f>VLOOKUP($A1242,Events!$B:$I,4,FALSE)</f>
        <v>#N/A</v>
      </c>
      <c r="AC1242" t="e">
        <f>VLOOKUP($A1242,Events!$B:$I,5,FALSE)</f>
        <v>#N/A</v>
      </c>
      <c r="AD1242" t="e">
        <f>VLOOKUP($A1242,Events!$B:$I,6,FALSE)</f>
        <v>#N/A</v>
      </c>
      <c r="AE1242" t="e">
        <f>VLOOKUP($A1242,Events!$B:$I,7,FALSE)</f>
        <v>#N/A</v>
      </c>
      <c r="AF1242" t="e">
        <f>VLOOKUP($A1242,Events!$B:$I,8,FALSE)</f>
        <v>#N/A</v>
      </c>
    </row>
    <row r="1243" spans="7:32" ht="15" customHeight="1" x14ac:dyDescent="0.3">
      <c r="G1243" s="2"/>
      <c r="O1243" s="1">
        <f t="shared" si="182"/>
        <v>0</v>
      </c>
      <c r="P1243" s="1">
        <f t="shared" si="178"/>
        <v>0</v>
      </c>
      <c r="Q1243" s="1">
        <f t="shared" si="179"/>
        <v>0</v>
      </c>
      <c r="R1243" s="1">
        <f t="shared" si="180"/>
        <v>0</v>
      </c>
      <c r="S1243" s="1">
        <f t="shared" si="183"/>
        <v>0</v>
      </c>
      <c r="T1243" s="1">
        <f t="shared" si="184"/>
        <v>0</v>
      </c>
      <c r="U1243" s="1">
        <f t="shared" si="185"/>
        <v>0</v>
      </c>
      <c r="V1243" s="1">
        <f t="shared" si="186"/>
        <v>0</v>
      </c>
      <c r="W1243" s="19" t="e">
        <f>VLOOKUP(E1243,'Win Rate'!B:I,8,FALSE)</f>
        <v>#N/A</v>
      </c>
      <c r="X1243" s="20" t="e">
        <f>VLOOKUP(E1243,'Win Rate'!B:J,9,FALSE)</f>
        <v>#N/A</v>
      </c>
      <c r="Y1243" s="18" cm="1">
        <f t="array" ref="Y1243">IFERROR(INDEX($Z$2:$Z1242,SUMPRODUCT(MAX(ROW($D$2:$D1242)*($D1243=$D$2:$D1242))-1)),_xlfn.IFNA(IF(VLOOKUP(D1243,'4.2 Elo (Values)'!A:C,3,FALSE)&gt;0,VLOOKUP(Results!D1243,'4.2 Elo (Values)'!A:C,3,FALSE),400),400))</f>
        <v>400</v>
      </c>
      <c r="Z1243" s="18" t="e">
        <f>Y1243+(IFERROR(VLOOKUP(D1243,'4.2 Elo (Values)'!A:J,10,FALSE),40)*(V1243-(1/(10^(((AVERAGEIFS(Y:Y,A:A,A1243)+AVERAGEIFS(X:X,A:A,A1243))-(Y1243+X1243))/400)+1)*O1243)))</f>
        <v>#DIV/0!</v>
      </c>
      <c r="AA1243" s="18" t="e">
        <f t="shared" si="187"/>
        <v>#DIV/0!</v>
      </c>
      <c r="AB1243" t="e">
        <f>VLOOKUP($A1243,Events!$B:$I,4,FALSE)</f>
        <v>#N/A</v>
      </c>
      <c r="AC1243" t="e">
        <f>VLOOKUP($A1243,Events!$B:$I,5,FALSE)</f>
        <v>#N/A</v>
      </c>
      <c r="AD1243" t="e">
        <f>VLOOKUP($A1243,Events!$B:$I,6,FALSE)</f>
        <v>#N/A</v>
      </c>
      <c r="AE1243" t="e">
        <f>VLOOKUP($A1243,Events!$B:$I,7,FALSE)</f>
        <v>#N/A</v>
      </c>
      <c r="AF1243" t="e">
        <f>VLOOKUP($A1243,Events!$B:$I,8,FALSE)</f>
        <v>#N/A</v>
      </c>
    </row>
    <row r="1244" spans="7:32" ht="15" customHeight="1" x14ac:dyDescent="0.3">
      <c r="G1244" s="2"/>
      <c r="O1244" s="1">
        <f t="shared" si="182"/>
        <v>0</v>
      </c>
      <c r="P1244" s="1">
        <f t="shared" si="178"/>
        <v>0</v>
      </c>
      <c r="Q1244" s="1">
        <f t="shared" si="179"/>
        <v>0</v>
      </c>
      <c r="R1244" s="1">
        <f t="shared" si="180"/>
        <v>0</v>
      </c>
      <c r="S1244" s="1">
        <f t="shared" si="183"/>
        <v>0</v>
      </c>
      <c r="T1244" s="1">
        <f t="shared" si="184"/>
        <v>0</v>
      </c>
      <c r="U1244" s="1">
        <f t="shared" si="185"/>
        <v>0</v>
      </c>
      <c r="V1244" s="1">
        <f t="shared" si="186"/>
        <v>0</v>
      </c>
      <c r="W1244" s="19" t="e">
        <f>VLOOKUP(E1244,'Win Rate'!B:I,8,FALSE)</f>
        <v>#N/A</v>
      </c>
      <c r="X1244" s="20" t="e">
        <f>VLOOKUP(E1244,'Win Rate'!B:J,9,FALSE)</f>
        <v>#N/A</v>
      </c>
      <c r="Y1244" s="18" cm="1">
        <f t="array" ref="Y1244">IFERROR(INDEX($Z$2:$Z1243,SUMPRODUCT(MAX(ROW($D$2:$D1243)*($D1244=$D$2:$D1243))-1)),_xlfn.IFNA(IF(VLOOKUP(D1244,'4.2 Elo (Values)'!A:C,3,FALSE)&gt;0,VLOOKUP(Results!D1244,'4.2 Elo (Values)'!A:C,3,FALSE),400),400))</f>
        <v>400</v>
      </c>
      <c r="Z1244" s="18" t="e">
        <f>Y1244+(IFERROR(VLOOKUP(D1244,'4.2 Elo (Values)'!A:J,10,FALSE),40)*(V1244-(1/(10^(((AVERAGEIFS(Y:Y,A:A,A1244)+AVERAGEIFS(X:X,A:A,A1244))-(Y1244+X1244))/400)+1)*O1244)))</f>
        <v>#DIV/0!</v>
      </c>
      <c r="AA1244" s="18" t="e">
        <f t="shared" si="187"/>
        <v>#DIV/0!</v>
      </c>
      <c r="AB1244" t="e">
        <f>VLOOKUP($A1244,Events!$B:$I,4,FALSE)</f>
        <v>#N/A</v>
      </c>
      <c r="AC1244" t="e">
        <f>VLOOKUP($A1244,Events!$B:$I,5,FALSE)</f>
        <v>#N/A</v>
      </c>
      <c r="AD1244" t="e">
        <f>VLOOKUP($A1244,Events!$B:$I,6,FALSE)</f>
        <v>#N/A</v>
      </c>
      <c r="AE1244" t="e">
        <f>VLOOKUP($A1244,Events!$B:$I,7,FALSE)</f>
        <v>#N/A</v>
      </c>
      <c r="AF1244" t="e">
        <f>VLOOKUP($A1244,Events!$B:$I,8,FALSE)</f>
        <v>#N/A</v>
      </c>
    </row>
    <row r="1245" spans="7:32" ht="15" customHeight="1" x14ac:dyDescent="0.3">
      <c r="G1245" s="2"/>
      <c r="O1245" s="1">
        <f t="shared" si="182"/>
        <v>0</v>
      </c>
      <c r="P1245" s="1">
        <f t="shared" si="178"/>
        <v>0</v>
      </c>
      <c r="Q1245" s="1">
        <f t="shared" si="179"/>
        <v>0</v>
      </c>
      <c r="R1245" s="1">
        <f t="shared" si="180"/>
        <v>0</v>
      </c>
      <c r="S1245" s="1">
        <f t="shared" si="183"/>
        <v>0</v>
      </c>
      <c r="T1245" s="1">
        <f t="shared" si="184"/>
        <v>0</v>
      </c>
      <c r="U1245" s="1">
        <f t="shared" si="185"/>
        <v>0</v>
      </c>
      <c r="V1245" s="1">
        <f t="shared" si="186"/>
        <v>0</v>
      </c>
      <c r="W1245" s="19" t="e">
        <f>VLOOKUP(E1245,'Win Rate'!B:I,8,FALSE)</f>
        <v>#N/A</v>
      </c>
      <c r="X1245" s="20" t="e">
        <f>VLOOKUP(E1245,'Win Rate'!B:J,9,FALSE)</f>
        <v>#N/A</v>
      </c>
      <c r="Y1245" s="18" cm="1">
        <f t="array" ref="Y1245">IFERROR(INDEX($Z$2:$Z1244,SUMPRODUCT(MAX(ROW($D$2:$D1244)*($D1245=$D$2:$D1244))-1)),_xlfn.IFNA(IF(VLOOKUP(D1245,'4.2 Elo (Values)'!A:C,3,FALSE)&gt;0,VLOOKUP(Results!D1245,'4.2 Elo (Values)'!A:C,3,FALSE),400),400))</f>
        <v>400</v>
      </c>
      <c r="Z1245" s="18" t="e">
        <f>Y1245+(IFERROR(VLOOKUP(D1245,'4.2 Elo (Values)'!A:J,10,FALSE),40)*(V1245-(1/(10^(((AVERAGEIFS(Y:Y,A:A,A1245)+AVERAGEIFS(X:X,A:A,A1245))-(Y1245+X1245))/400)+1)*O1245)))</f>
        <v>#DIV/0!</v>
      </c>
      <c r="AA1245" s="18" t="e">
        <f t="shared" si="187"/>
        <v>#DIV/0!</v>
      </c>
      <c r="AB1245" t="e">
        <f>VLOOKUP($A1245,Events!$B:$I,4,FALSE)</f>
        <v>#N/A</v>
      </c>
      <c r="AC1245" t="e">
        <f>VLOOKUP($A1245,Events!$B:$I,5,FALSE)</f>
        <v>#N/A</v>
      </c>
      <c r="AD1245" t="e">
        <f>VLOOKUP($A1245,Events!$B:$I,6,FALSE)</f>
        <v>#N/A</v>
      </c>
      <c r="AE1245" t="e">
        <f>VLOOKUP($A1245,Events!$B:$I,7,FALSE)</f>
        <v>#N/A</v>
      </c>
      <c r="AF1245" t="e">
        <f>VLOOKUP($A1245,Events!$B:$I,8,FALSE)</f>
        <v>#N/A</v>
      </c>
    </row>
    <row r="1246" spans="7:32" ht="15" customHeight="1" x14ac:dyDescent="0.3">
      <c r="G1246" s="2"/>
      <c r="O1246" s="1">
        <f t="shared" ref="O1246:O1268" si="188">SUM(P1246:R1246)</f>
        <v>0</v>
      </c>
      <c r="P1246" s="1">
        <f t="shared" si="178"/>
        <v>0</v>
      </c>
      <c r="Q1246" s="1">
        <f t="shared" si="179"/>
        <v>0</v>
      </c>
      <c r="R1246" s="1">
        <f t="shared" si="180"/>
        <v>0</v>
      </c>
      <c r="S1246" s="1">
        <f t="shared" ref="S1246:S1268" si="189">IF(SUM(I1246:K1246)=3,1,0)</f>
        <v>0</v>
      </c>
      <c r="T1246" s="1">
        <f t="shared" ref="T1246:T1268" si="190">IF(SUM(I1246:L1246)=4,1,0)</f>
        <v>0</v>
      </c>
      <c r="U1246" s="1">
        <f t="shared" ref="U1246:U1268" si="191">IF(SUM(I1246:M1246)=5,1,0)</f>
        <v>0</v>
      </c>
      <c r="V1246" s="1">
        <f t="shared" ref="V1246:V1268" si="192">SUM(I1246:N1246)</f>
        <v>0</v>
      </c>
      <c r="W1246" s="19" t="e">
        <f>VLOOKUP(E1246,'Win Rate'!B:I,8,FALSE)</f>
        <v>#N/A</v>
      </c>
      <c r="X1246" s="20" t="e">
        <f>VLOOKUP(E1246,'Win Rate'!B:J,9,FALSE)</f>
        <v>#N/A</v>
      </c>
      <c r="Y1246" s="18" cm="1">
        <f t="array" ref="Y1246">IFERROR(INDEX($Z$2:$Z1245,SUMPRODUCT(MAX(ROW($D$2:$D1245)*($D1246=$D$2:$D1245))-1)),_xlfn.IFNA(IF(VLOOKUP(D1246,'4.2 Elo (Values)'!A:C,3,FALSE)&gt;0,VLOOKUP(Results!D1246,'4.2 Elo (Values)'!A:C,3,FALSE),400),400))</f>
        <v>400</v>
      </c>
      <c r="Z1246" s="18" t="e">
        <f>Y1246+(IFERROR(VLOOKUP(D1246,'4.2 Elo (Values)'!A:J,10,FALSE),40)*(V1246-(1/(10^(((AVERAGEIFS(Y:Y,A:A,A1246)+AVERAGEIFS(X:X,A:A,A1246))-(Y1246+X1246))/400)+1)*O1246)))</f>
        <v>#DIV/0!</v>
      </c>
      <c r="AA1246" s="18" t="e">
        <f t="shared" si="187"/>
        <v>#DIV/0!</v>
      </c>
      <c r="AB1246" t="e">
        <f>VLOOKUP($A1246,Events!$B:$I,4,FALSE)</f>
        <v>#N/A</v>
      </c>
      <c r="AC1246" t="e">
        <f>VLOOKUP($A1246,Events!$B:$I,5,FALSE)</f>
        <v>#N/A</v>
      </c>
      <c r="AD1246" t="e">
        <f>VLOOKUP($A1246,Events!$B:$I,6,FALSE)</f>
        <v>#N/A</v>
      </c>
      <c r="AE1246" t="e">
        <f>VLOOKUP($A1246,Events!$B:$I,7,FALSE)</f>
        <v>#N/A</v>
      </c>
      <c r="AF1246" t="e">
        <f>VLOOKUP($A1246,Events!$B:$I,8,FALSE)</f>
        <v>#N/A</v>
      </c>
    </row>
    <row r="1247" spans="7:32" ht="15" customHeight="1" x14ac:dyDescent="0.3">
      <c r="G1247" s="2"/>
      <c r="O1247" s="1">
        <f t="shared" si="188"/>
        <v>0</v>
      </c>
      <c r="P1247" s="1">
        <f t="shared" si="178"/>
        <v>0</v>
      </c>
      <c r="Q1247" s="1">
        <f t="shared" si="179"/>
        <v>0</v>
      </c>
      <c r="R1247" s="1">
        <f t="shared" si="180"/>
        <v>0</v>
      </c>
      <c r="S1247" s="1">
        <f t="shared" si="189"/>
        <v>0</v>
      </c>
      <c r="T1247" s="1">
        <f t="shared" si="190"/>
        <v>0</v>
      </c>
      <c r="U1247" s="1">
        <f t="shared" si="191"/>
        <v>0</v>
      </c>
      <c r="V1247" s="1">
        <f t="shared" si="192"/>
        <v>0</v>
      </c>
      <c r="W1247" s="19" t="e">
        <f>VLOOKUP(E1247,'Win Rate'!B:I,8,FALSE)</f>
        <v>#N/A</v>
      </c>
      <c r="X1247" s="20" t="e">
        <f>VLOOKUP(E1247,'Win Rate'!B:J,9,FALSE)</f>
        <v>#N/A</v>
      </c>
      <c r="Y1247" s="18" cm="1">
        <f t="array" ref="Y1247">IFERROR(INDEX($Z$2:$Z1246,SUMPRODUCT(MAX(ROW($D$2:$D1246)*($D1247=$D$2:$D1246))-1)),_xlfn.IFNA(IF(VLOOKUP(D1247,'4.2 Elo (Values)'!A:C,3,FALSE)&gt;0,VLOOKUP(Results!D1247,'4.2 Elo (Values)'!A:C,3,FALSE),400),400))</f>
        <v>400</v>
      </c>
      <c r="Z1247" s="18" t="e">
        <f>Y1247+(IFERROR(VLOOKUP(D1247,'4.2 Elo (Values)'!A:J,10,FALSE),40)*(V1247-(1/(10^(((AVERAGEIFS(Y:Y,A:A,A1247)+AVERAGEIFS(X:X,A:A,A1247))-(Y1247+X1247))/400)+1)*O1247)))</f>
        <v>#DIV/0!</v>
      </c>
      <c r="AA1247" s="18" t="e">
        <f t="shared" si="187"/>
        <v>#DIV/0!</v>
      </c>
      <c r="AB1247" t="e">
        <f>VLOOKUP($A1247,Events!$B:$I,4,FALSE)</f>
        <v>#N/A</v>
      </c>
      <c r="AC1247" t="e">
        <f>VLOOKUP($A1247,Events!$B:$I,5,FALSE)</f>
        <v>#N/A</v>
      </c>
      <c r="AD1247" t="e">
        <f>VLOOKUP($A1247,Events!$B:$I,6,FALSE)</f>
        <v>#N/A</v>
      </c>
      <c r="AE1247" t="e">
        <f>VLOOKUP($A1247,Events!$B:$I,7,FALSE)</f>
        <v>#N/A</v>
      </c>
      <c r="AF1247" t="e">
        <f>VLOOKUP($A1247,Events!$B:$I,8,FALSE)</f>
        <v>#N/A</v>
      </c>
    </row>
    <row r="1248" spans="7:32" ht="15" customHeight="1" x14ac:dyDescent="0.3">
      <c r="G1248" s="2"/>
      <c r="O1248" s="1">
        <f t="shared" si="188"/>
        <v>0</v>
      </c>
      <c r="P1248" s="1">
        <f t="shared" si="178"/>
        <v>0</v>
      </c>
      <c r="Q1248" s="1">
        <f t="shared" si="179"/>
        <v>0</v>
      </c>
      <c r="R1248" s="1">
        <f t="shared" si="180"/>
        <v>0</v>
      </c>
      <c r="S1248" s="1">
        <f t="shared" si="189"/>
        <v>0</v>
      </c>
      <c r="T1248" s="1">
        <f t="shared" si="190"/>
        <v>0</v>
      </c>
      <c r="U1248" s="1">
        <f t="shared" si="191"/>
        <v>0</v>
      </c>
      <c r="V1248" s="1">
        <f t="shared" si="192"/>
        <v>0</v>
      </c>
      <c r="W1248" s="19" t="e">
        <f>VLOOKUP(E1248,'Win Rate'!B:I,8,FALSE)</f>
        <v>#N/A</v>
      </c>
      <c r="X1248" s="20" t="e">
        <f>VLOOKUP(E1248,'Win Rate'!B:J,9,FALSE)</f>
        <v>#N/A</v>
      </c>
      <c r="Y1248" s="18" cm="1">
        <f t="array" ref="Y1248">IFERROR(INDEX($Z$2:$Z1247,SUMPRODUCT(MAX(ROW($D$2:$D1247)*($D1248=$D$2:$D1247))-1)),_xlfn.IFNA(IF(VLOOKUP(D1248,'4.2 Elo (Values)'!A:C,3,FALSE)&gt;0,VLOOKUP(Results!D1248,'4.2 Elo (Values)'!A:C,3,FALSE),400),400))</f>
        <v>400</v>
      </c>
      <c r="Z1248" s="18" t="e">
        <f>Y1248+(IFERROR(VLOOKUP(D1248,'4.2 Elo (Values)'!A:J,10,FALSE),40)*(V1248-(1/(10^(((AVERAGEIFS(Y:Y,A:A,A1248)+AVERAGEIFS(X:X,A:A,A1248))-(Y1248+X1248))/400)+1)*O1248)))</f>
        <v>#DIV/0!</v>
      </c>
      <c r="AA1248" s="18" t="e">
        <f t="shared" si="187"/>
        <v>#DIV/0!</v>
      </c>
      <c r="AB1248" t="e">
        <f>VLOOKUP($A1248,Events!$B:$I,4,FALSE)</f>
        <v>#N/A</v>
      </c>
      <c r="AC1248" t="e">
        <f>VLOOKUP($A1248,Events!$B:$I,5,FALSE)</f>
        <v>#N/A</v>
      </c>
      <c r="AD1248" t="e">
        <f>VLOOKUP($A1248,Events!$B:$I,6,FALSE)</f>
        <v>#N/A</v>
      </c>
      <c r="AE1248" t="e">
        <f>VLOOKUP($A1248,Events!$B:$I,7,FALSE)</f>
        <v>#N/A</v>
      </c>
      <c r="AF1248" t="e">
        <f>VLOOKUP($A1248,Events!$B:$I,8,FALSE)</f>
        <v>#N/A</v>
      </c>
    </row>
    <row r="1249" spans="1:32" ht="15" customHeight="1" x14ac:dyDescent="0.3">
      <c r="G1249" s="2"/>
      <c r="O1249" s="1">
        <f t="shared" si="188"/>
        <v>0</v>
      </c>
      <c r="P1249" s="1">
        <f t="shared" si="178"/>
        <v>0</v>
      </c>
      <c r="Q1249" s="1">
        <f t="shared" si="179"/>
        <v>0</v>
      </c>
      <c r="R1249" s="1">
        <f t="shared" si="180"/>
        <v>0</v>
      </c>
      <c r="S1249" s="1">
        <f t="shared" si="189"/>
        <v>0</v>
      </c>
      <c r="T1249" s="1">
        <f t="shared" si="190"/>
        <v>0</v>
      </c>
      <c r="U1249" s="1">
        <f t="shared" si="191"/>
        <v>0</v>
      </c>
      <c r="V1249" s="1">
        <f t="shared" si="192"/>
        <v>0</v>
      </c>
      <c r="W1249" s="19" t="e">
        <f>VLOOKUP(E1249,'Win Rate'!B:I,8,FALSE)</f>
        <v>#N/A</v>
      </c>
      <c r="X1249" s="20" t="e">
        <f>VLOOKUP(E1249,'Win Rate'!B:J,9,FALSE)</f>
        <v>#N/A</v>
      </c>
      <c r="Y1249" s="18" cm="1">
        <f t="array" ref="Y1249">IFERROR(INDEX($Z$2:$Z1248,SUMPRODUCT(MAX(ROW($D$2:$D1248)*($D1249=$D$2:$D1248))-1)),_xlfn.IFNA(IF(VLOOKUP(D1249,'4.2 Elo (Values)'!A:C,3,FALSE)&gt;0,VLOOKUP(Results!D1249,'4.2 Elo (Values)'!A:C,3,FALSE),400),400))</f>
        <v>400</v>
      </c>
      <c r="Z1249" s="18" t="e">
        <f>Y1249+(IFERROR(VLOOKUP(D1249,'4.2 Elo (Values)'!A:J,10,FALSE),40)*(V1249-(1/(10^(((AVERAGEIFS(Y:Y,A:A,A1249)+AVERAGEIFS(X:X,A:A,A1249))-(Y1249+X1249))/400)+1)*O1249)))</f>
        <v>#DIV/0!</v>
      </c>
      <c r="AA1249" s="18" t="e">
        <f t="shared" si="187"/>
        <v>#DIV/0!</v>
      </c>
      <c r="AB1249" t="e">
        <f>VLOOKUP($A1249,Events!$B:$I,4,FALSE)</f>
        <v>#N/A</v>
      </c>
      <c r="AC1249" t="e">
        <f>VLOOKUP($A1249,Events!$B:$I,5,FALSE)</f>
        <v>#N/A</v>
      </c>
      <c r="AD1249" t="e">
        <f>VLOOKUP($A1249,Events!$B:$I,6,FALSE)</f>
        <v>#N/A</v>
      </c>
      <c r="AE1249" t="e">
        <f>VLOOKUP($A1249,Events!$B:$I,7,FALSE)</f>
        <v>#N/A</v>
      </c>
      <c r="AF1249" t="e">
        <f>VLOOKUP($A1249,Events!$B:$I,8,FALSE)</f>
        <v>#N/A</v>
      </c>
    </row>
    <row r="1250" spans="1:32" ht="15" customHeight="1" x14ac:dyDescent="0.3">
      <c r="A1250" s="9"/>
      <c r="G1250" s="2"/>
      <c r="O1250" s="1">
        <f t="shared" si="188"/>
        <v>0</v>
      </c>
      <c r="P1250" s="1">
        <f t="shared" si="178"/>
        <v>0</v>
      </c>
      <c r="Q1250" s="1">
        <f t="shared" si="179"/>
        <v>0</v>
      </c>
      <c r="R1250" s="1">
        <f t="shared" si="180"/>
        <v>0</v>
      </c>
      <c r="S1250" s="1">
        <f t="shared" si="189"/>
        <v>0</v>
      </c>
      <c r="T1250" s="1">
        <f t="shared" si="190"/>
        <v>0</v>
      </c>
      <c r="U1250" s="1">
        <f t="shared" si="191"/>
        <v>0</v>
      </c>
      <c r="V1250" s="1">
        <f t="shared" si="192"/>
        <v>0</v>
      </c>
      <c r="W1250" s="19" t="e">
        <f>VLOOKUP(E1250,'Win Rate'!B:I,8,FALSE)</f>
        <v>#N/A</v>
      </c>
      <c r="X1250" s="20" t="e">
        <f>VLOOKUP(E1250,'Win Rate'!B:J,9,FALSE)</f>
        <v>#N/A</v>
      </c>
      <c r="Y1250" s="18" cm="1">
        <f t="array" ref="Y1250">IFERROR(INDEX($Z$2:$Z1249,SUMPRODUCT(MAX(ROW($D$2:$D1249)*($D1250=$D$2:$D1249))-1)),_xlfn.IFNA(IF(VLOOKUP(D1250,'4.2 Elo (Values)'!A:C,3,FALSE)&gt;0,VLOOKUP(Results!D1250,'4.2 Elo (Values)'!A:C,3,FALSE),400),400))</f>
        <v>400</v>
      </c>
      <c r="Z1250" s="18" t="e">
        <f>Y1250+(IFERROR(VLOOKUP(D1250,'4.2 Elo (Values)'!A:J,10,FALSE),40)*(V1250-(1/(10^(((AVERAGEIFS(Y:Y,A:A,A1250)+AVERAGEIFS(X:X,A:A,A1250))-(Y1250+X1250))/400)+1)*O1250)))</f>
        <v>#DIV/0!</v>
      </c>
      <c r="AA1250" s="18" t="e">
        <f t="shared" ref="AA1250:AA1274" si="193">Z1250-Y1250</f>
        <v>#DIV/0!</v>
      </c>
      <c r="AB1250" t="e">
        <f>VLOOKUP($A1250,Events!$B:$I,4,FALSE)</f>
        <v>#N/A</v>
      </c>
      <c r="AC1250" t="e">
        <f>VLOOKUP($A1250,Events!$B:$I,5,FALSE)</f>
        <v>#N/A</v>
      </c>
      <c r="AD1250" t="e">
        <f>VLOOKUP($A1250,Events!$B:$I,6,FALSE)</f>
        <v>#N/A</v>
      </c>
      <c r="AE1250" t="e">
        <f>VLOOKUP($A1250,Events!$B:$I,7,FALSE)</f>
        <v>#N/A</v>
      </c>
      <c r="AF1250" t="e">
        <f>VLOOKUP($A1250,Events!$B:$I,8,FALSE)</f>
        <v>#N/A</v>
      </c>
    </row>
    <row r="1251" spans="1:32" ht="15" customHeight="1" x14ac:dyDescent="0.3">
      <c r="A1251" s="9"/>
      <c r="G1251" s="2"/>
      <c r="O1251" s="1">
        <f t="shared" si="188"/>
        <v>0</v>
      </c>
      <c r="P1251" s="1">
        <f t="shared" si="178"/>
        <v>0</v>
      </c>
      <c r="Q1251" s="1">
        <f t="shared" si="179"/>
        <v>0</v>
      </c>
      <c r="R1251" s="1">
        <f t="shared" si="180"/>
        <v>0</v>
      </c>
      <c r="S1251" s="1">
        <f t="shared" si="189"/>
        <v>0</v>
      </c>
      <c r="T1251" s="1">
        <f t="shared" si="190"/>
        <v>0</v>
      </c>
      <c r="U1251" s="1">
        <f t="shared" si="191"/>
        <v>0</v>
      </c>
      <c r="V1251" s="1">
        <f t="shared" si="192"/>
        <v>0</v>
      </c>
      <c r="W1251" s="19" t="e">
        <f>VLOOKUP(E1251,'Win Rate'!B:I,8,FALSE)</f>
        <v>#N/A</v>
      </c>
      <c r="X1251" s="20" t="e">
        <f>VLOOKUP(E1251,'Win Rate'!B:J,9,FALSE)</f>
        <v>#N/A</v>
      </c>
      <c r="Y1251" s="18" cm="1">
        <f t="array" ref="Y1251">IFERROR(INDEX($Z$2:$Z1250,SUMPRODUCT(MAX(ROW($D$2:$D1250)*($D1251=$D$2:$D1250))-1)),_xlfn.IFNA(IF(VLOOKUP(D1251,'4.2 Elo (Values)'!A:C,3,FALSE)&gt;0,VLOOKUP(Results!D1251,'4.2 Elo (Values)'!A:C,3,FALSE),400),400))</f>
        <v>400</v>
      </c>
      <c r="Z1251" s="18" t="e">
        <f>Y1251+(IFERROR(VLOOKUP(D1251,'4.2 Elo (Values)'!A:J,10,FALSE),40)*(V1251-(1/(10^(((AVERAGEIFS(Y:Y,A:A,A1251)+AVERAGEIFS(X:X,A:A,A1251))-(Y1251+X1251))/400)+1)*O1251)))</f>
        <v>#DIV/0!</v>
      </c>
      <c r="AA1251" s="18" t="e">
        <f t="shared" si="193"/>
        <v>#DIV/0!</v>
      </c>
      <c r="AB1251" t="e">
        <f>VLOOKUP($A1251,Events!$B:$I,4,FALSE)</f>
        <v>#N/A</v>
      </c>
      <c r="AC1251" t="e">
        <f>VLOOKUP($A1251,Events!$B:$I,5,FALSE)</f>
        <v>#N/A</v>
      </c>
      <c r="AD1251" t="e">
        <f>VLOOKUP($A1251,Events!$B:$I,6,FALSE)</f>
        <v>#N/A</v>
      </c>
      <c r="AE1251" t="e">
        <f>VLOOKUP($A1251,Events!$B:$I,7,FALSE)</f>
        <v>#N/A</v>
      </c>
      <c r="AF1251" t="e">
        <f>VLOOKUP($A1251,Events!$B:$I,8,FALSE)</f>
        <v>#N/A</v>
      </c>
    </row>
    <row r="1252" spans="1:32" ht="15" customHeight="1" x14ac:dyDescent="0.3">
      <c r="A1252" s="9"/>
      <c r="G1252" s="2"/>
      <c r="O1252" s="1">
        <f t="shared" si="188"/>
        <v>0</v>
      </c>
      <c r="P1252" s="1">
        <f t="shared" si="178"/>
        <v>0</v>
      </c>
      <c r="Q1252" s="1">
        <f t="shared" si="179"/>
        <v>0</v>
      </c>
      <c r="R1252" s="1">
        <f t="shared" si="180"/>
        <v>0</v>
      </c>
      <c r="S1252" s="1">
        <f t="shared" si="189"/>
        <v>0</v>
      </c>
      <c r="T1252" s="1">
        <f t="shared" si="190"/>
        <v>0</v>
      </c>
      <c r="U1252" s="1">
        <f t="shared" si="191"/>
        <v>0</v>
      </c>
      <c r="V1252" s="1">
        <f t="shared" si="192"/>
        <v>0</v>
      </c>
      <c r="W1252" s="19" t="e">
        <f>VLOOKUP(E1252,'Win Rate'!B:I,8,FALSE)</f>
        <v>#N/A</v>
      </c>
      <c r="X1252" s="20" t="e">
        <f>VLOOKUP(E1252,'Win Rate'!B:J,9,FALSE)</f>
        <v>#N/A</v>
      </c>
      <c r="Y1252" s="18" cm="1">
        <f t="array" ref="Y1252">IFERROR(INDEX($Z$2:$Z1251,SUMPRODUCT(MAX(ROW($D$2:$D1251)*($D1252=$D$2:$D1251))-1)),_xlfn.IFNA(IF(VLOOKUP(D1252,'4.2 Elo (Values)'!A:C,3,FALSE)&gt;0,VLOOKUP(Results!D1252,'4.2 Elo (Values)'!A:C,3,FALSE),400),400))</f>
        <v>400</v>
      </c>
      <c r="Z1252" s="18" t="e">
        <f>Y1252+(IFERROR(VLOOKUP(D1252,'4.2 Elo (Values)'!A:J,10,FALSE),40)*(V1252-(1/(10^(((AVERAGEIFS(Y:Y,A:A,A1252)+AVERAGEIFS(X:X,A:A,A1252))-(Y1252+X1252))/400)+1)*O1252)))</f>
        <v>#DIV/0!</v>
      </c>
      <c r="AA1252" s="18" t="e">
        <f t="shared" si="193"/>
        <v>#DIV/0!</v>
      </c>
      <c r="AB1252" t="e">
        <f>VLOOKUP($A1252,Events!$B:$I,4,FALSE)</f>
        <v>#N/A</v>
      </c>
      <c r="AC1252" t="e">
        <f>VLOOKUP($A1252,Events!$B:$I,5,FALSE)</f>
        <v>#N/A</v>
      </c>
      <c r="AD1252" t="e">
        <f>VLOOKUP($A1252,Events!$B:$I,6,FALSE)</f>
        <v>#N/A</v>
      </c>
      <c r="AE1252" t="e">
        <f>VLOOKUP($A1252,Events!$B:$I,7,FALSE)</f>
        <v>#N/A</v>
      </c>
      <c r="AF1252" t="e">
        <f>VLOOKUP($A1252,Events!$B:$I,8,FALSE)</f>
        <v>#N/A</v>
      </c>
    </row>
    <row r="1253" spans="1:32" ht="15" customHeight="1" x14ac:dyDescent="0.3">
      <c r="A1253" s="9"/>
      <c r="G1253" s="2"/>
      <c r="O1253" s="1">
        <f t="shared" si="188"/>
        <v>0</v>
      </c>
      <c r="P1253" s="1">
        <f t="shared" si="178"/>
        <v>0</v>
      </c>
      <c r="Q1253" s="1">
        <f t="shared" si="179"/>
        <v>0</v>
      </c>
      <c r="R1253" s="1">
        <f t="shared" si="180"/>
        <v>0</v>
      </c>
      <c r="S1253" s="1">
        <f t="shared" si="189"/>
        <v>0</v>
      </c>
      <c r="T1253" s="1">
        <f t="shared" si="190"/>
        <v>0</v>
      </c>
      <c r="U1253" s="1">
        <f t="shared" si="191"/>
        <v>0</v>
      </c>
      <c r="V1253" s="1">
        <f t="shared" si="192"/>
        <v>0</v>
      </c>
      <c r="W1253" s="19" t="e">
        <f>VLOOKUP(E1253,'Win Rate'!B:I,8,FALSE)</f>
        <v>#N/A</v>
      </c>
      <c r="X1253" s="20" t="e">
        <f>VLOOKUP(E1253,'Win Rate'!B:J,9,FALSE)</f>
        <v>#N/A</v>
      </c>
      <c r="Y1253" s="18" cm="1">
        <f t="array" ref="Y1253">IFERROR(INDEX($Z$2:$Z1252,SUMPRODUCT(MAX(ROW($D$2:$D1252)*($D1253=$D$2:$D1252))-1)),_xlfn.IFNA(IF(VLOOKUP(D1253,'4.2 Elo (Values)'!A:C,3,FALSE)&gt;0,VLOOKUP(Results!D1253,'4.2 Elo (Values)'!A:C,3,FALSE),400),400))</f>
        <v>400</v>
      </c>
      <c r="Z1253" s="18" t="e">
        <f>Y1253+(IFERROR(VLOOKUP(D1253,'4.2 Elo (Values)'!A:J,10,FALSE),40)*(V1253-(1/(10^(((AVERAGEIFS(Y:Y,A:A,A1253)+AVERAGEIFS(X:X,A:A,A1253))-(Y1253+X1253))/400)+1)*O1253)))</f>
        <v>#DIV/0!</v>
      </c>
      <c r="AA1253" s="18" t="e">
        <f t="shared" si="193"/>
        <v>#DIV/0!</v>
      </c>
      <c r="AB1253" t="e">
        <f>VLOOKUP($A1253,Events!$B:$I,4,FALSE)</f>
        <v>#N/A</v>
      </c>
      <c r="AC1253" t="e">
        <f>VLOOKUP($A1253,Events!$B:$I,5,FALSE)</f>
        <v>#N/A</v>
      </c>
      <c r="AD1253" t="e">
        <f>VLOOKUP($A1253,Events!$B:$I,6,FALSE)</f>
        <v>#N/A</v>
      </c>
      <c r="AE1253" t="e">
        <f>VLOOKUP($A1253,Events!$B:$I,7,FALSE)</f>
        <v>#N/A</v>
      </c>
      <c r="AF1253" t="e">
        <f>VLOOKUP($A1253,Events!$B:$I,8,FALSE)</f>
        <v>#N/A</v>
      </c>
    </row>
    <row r="1254" spans="1:32" ht="15" customHeight="1" x14ac:dyDescent="0.3">
      <c r="A1254" s="9"/>
      <c r="G1254" s="2"/>
      <c r="O1254" s="1">
        <f t="shared" si="188"/>
        <v>0</v>
      </c>
      <c r="P1254" s="1">
        <f t="shared" si="178"/>
        <v>0</v>
      </c>
      <c r="Q1254" s="1">
        <f t="shared" si="179"/>
        <v>0</v>
      </c>
      <c r="R1254" s="1">
        <f t="shared" si="180"/>
        <v>0</v>
      </c>
      <c r="S1254" s="1">
        <f t="shared" si="189"/>
        <v>0</v>
      </c>
      <c r="T1254" s="1">
        <f t="shared" si="190"/>
        <v>0</v>
      </c>
      <c r="U1254" s="1">
        <f t="shared" si="191"/>
        <v>0</v>
      </c>
      <c r="V1254" s="1">
        <f t="shared" si="192"/>
        <v>0</v>
      </c>
      <c r="W1254" s="19" t="e">
        <f>VLOOKUP(E1254,'Win Rate'!B:I,8,FALSE)</f>
        <v>#N/A</v>
      </c>
      <c r="X1254" s="20" t="e">
        <f>VLOOKUP(E1254,'Win Rate'!B:J,9,FALSE)</f>
        <v>#N/A</v>
      </c>
      <c r="Y1254" s="18" cm="1">
        <f t="array" ref="Y1254">IFERROR(INDEX($Z$2:$Z1253,SUMPRODUCT(MAX(ROW($D$2:$D1253)*($D1254=$D$2:$D1253))-1)),_xlfn.IFNA(IF(VLOOKUP(D1254,'4.2 Elo (Values)'!A:C,3,FALSE)&gt;0,VLOOKUP(Results!D1254,'4.2 Elo (Values)'!A:C,3,FALSE),400),400))</f>
        <v>400</v>
      </c>
      <c r="Z1254" s="18" t="e">
        <f>Y1254+(IFERROR(VLOOKUP(D1254,'4.2 Elo (Values)'!A:J,10,FALSE),40)*(V1254-(1/(10^(((AVERAGEIFS(Y:Y,A:A,A1254)+AVERAGEIFS(X:X,A:A,A1254))-(Y1254+X1254))/400)+1)*O1254)))</f>
        <v>#DIV/0!</v>
      </c>
      <c r="AA1254" s="18" t="e">
        <f t="shared" si="193"/>
        <v>#DIV/0!</v>
      </c>
      <c r="AB1254" t="e">
        <f>VLOOKUP($A1254,Events!$B:$I,4,FALSE)</f>
        <v>#N/A</v>
      </c>
      <c r="AC1254" t="e">
        <f>VLOOKUP($A1254,Events!$B:$I,5,FALSE)</f>
        <v>#N/A</v>
      </c>
      <c r="AD1254" t="e">
        <f>VLOOKUP($A1254,Events!$B:$I,6,FALSE)</f>
        <v>#N/A</v>
      </c>
      <c r="AE1254" t="e">
        <f>VLOOKUP($A1254,Events!$B:$I,7,FALSE)</f>
        <v>#N/A</v>
      </c>
      <c r="AF1254" t="e">
        <f>VLOOKUP($A1254,Events!$B:$I,8,FALSE)</f>
        <v>#N/A</v>
      </c>
    </row>
    <row r="1255" spans="1:32" ht="15" customHeight="1" x14ac:dyDescent="0.3">
      <c r="A1255" s="9"/>
      <c r="G1255" s="2"/>
      <c r="O1255" s="1">
        <f t="shared" si="188"/>
        <v>0</v>
      </c>
      <c r="P1255" s="1">
        <f t="shared" si="178"/>
        <v>0</v>
      </c>
      <c r="Q1255" s="1">
        <f t="shared" si="179"/>
        <v>0</v>
      </c>
      <c r="R1255" s="1">
        <f t="shared" si="180"/>
        <v>0</v>
      </c>
      <c r="S1255" s="1">
        <f t="shared" si="189"/>
        <v>0</v>
      </c>
      <c r="T1255" s="1">
        <f t="shared" si="190"/>
        <v>0</v>
      </c>
      <c r="U1255" s="1">
        <f t="shared" si="191"/>
        <v>0</v>
      </c>
      <c r="V1255" s="1">
        <f t="shared" si="192"/>
        <v>0</v>
      </c>
      <c r="W1255" s="19" t="e">
        <f>VLOOKUP(E1255,'Win Rate'!B:I,8,FALSE)</f>
        <v>#N/A</v>
      </c>
      <c r="X1255" s="20" t="e">
        <f>VLOOKUP(E1255,'Win Rate'!B:J,9,FALSE)</f>
        <v>#N/A</v>
      </c>
      <c r="Y1255" s="18" cm="1">
        <f t="array" ref="Y1255">IFERROR(INDEX($Z$2:$Z1254,SUMPRODUCT(MAX(ROW($D$2:$D1254)*($D1255=$D$2:$D1254))-1)),_xlfn.IFNA(IF(VLOOKUP(D1255,'4.2 Elo (Values)'!A:C,3,FALSE)&gt;0,VLOOKUP(Results!D1255,'4.2 Elo (Values)'!A:C,3,FALSE),400),400))</f>
        <v>400</v>
      </c>
      <c r="Z1255" s="18" t="e">
        <f>Y1255+(IFERROR(VLOOKUP(D1255,'4.2 Elo (Values)'!A:J,10,FALSE),40)*(V1255-(1/(10^(((AVERAGEIFS(Y:Y,A:A,A1255)+AVERAGEIFS(X:X,A:A,A1255))-(Y1255+X1255))/400)+1)*O1255)))</f>
        <v>#DIV/0!</v>
      </c>
      <c r="AA1255" s="18" t="e">
        <f t="shared" si="193"/>
        <v>#DIV/0!</v>
      </c>
      <c r="AB1255" t="e">
        <f>VLOOKUP($A1255,Events!$B:$I,4,FALSE)</f>
        <v>#N/A</v>
      </c>
      <c r="AC1255" t="e">
        <f>VLOOKUP($A1255,Events!$B:$I,5,FALSE)</f>
        <v>#N/A</v>
      </c>
      <c r="AD1255" t="e">
        <f>VLOOKUP($A1255,Events!$B:$I,6,FALSE)</f>
        <v>#N/A</v>
      </c>
      <c r="AE1255" t="e">
        <f>VLOOKUP($A1255,Events!$B:$I,7,FALSE)</f>
        <v>#N/A</v>
      </c>
      <c r="AF1255" t="e">
        <f>VLOOKUP($A1255,Events!$B:$I,8,FALSE)</f>
        <v>#N/A</v>
      </c>
    </row>
    <row r="1256" spans="1:32" ht="15" customHeight="1" x14ac:dyDescent="0.3">
      <c r="A1256" s="9"/>
      <c r="G1256" s="2"/>
      <c r="O1256" s="1">
        <f t="shared" si="188"/>
        <v>0</v>
      </c>
      <c r="P1256" s="1">
        <f t="shared" si="178"/>
        <v>0</v>
      </c>
      <c r="Q1256" s="1">
        <f t="shared" si="179"/>
        <v>0</v>
      </c>
      <c r="R1256" s="1">
        <f t="shared" si="180"/>
        <v>0</v>
      </c>
      <c r="S1256" s="1">
        <f t="shared" si="189"/>
        <v>0</v>
      </c>
      <c r="T1256" s="1">
        <f t="shared" si="190"/>
        <v>0</v>
      </c>
      <c r="U1256" s="1">
        <f t="shared" si="191"/>
        <v>0</v>
      </c>
      <c r="V1256" s="1">
        <f t="shared" si="192"/>
        <v>0</v>
      </c>
      <c r="W1256" s="19" t="e">
        <f>VLOOKUP(E1256,'Win Rate'!B:I,8,FALSE)</f>
        <v>#N/A</v>
      </c>
      <c r="X1256" s="20" t="e">
        <f>VLOOKUP(E1256,'Win Rate'!B:J,9,FALSE)</f>
        <v>#N/A</v>
      </c>
      <c r="Y1256" s="18" cm="1">
        <f t="array" ref="Y1256">IFERROR(INDEX($Z$2:$Z1255,SUMPRODUCT(MAX(ROW($D$2:$D1255)*($D1256=$D$2:$D1255))-1)),_xlfn.IFNA(IF(VLOOKUP(D1256,'4.2 Elo (Values)'!A:C,3,FALSE)&gt;0,VLOOKUP(Results!D1256,'4.2 Elo (Values)'!A:C,3,FALSE),400),400))</f>
        <v>400</v>
      </c>
      <c r="Z1256" s="18" t="e">
        <f>Y1256+(IFERROR(VLOOKUP(D1256,'4.2 Elo (Values)'!A:J,10,FALSE),40)*(V1256-(1/(10^(((AVERAGEIFS(Y:Y,A:A,A1256)+AVERAGEIFS(X:X,A:A,A1256))-(Y1256+X1256))/400)+1)*O1256)))</f>
        <v>#DIV/0!</v>
      </c>
      <c r="AA1256" s="18" t="e">
        <f t="shared" si="193"/>
        <v>#DIV/0!</v>
      </c>
      <c r="AB1256" t="e">
        <f>VLOOKUP($A1256,Events!$B:$I,4,FALSE)</f>
        <v>#N/A</v>
      </c>
      <c r="AC1256" t="e">
        <f>VLOOKUP($A1256,Events!$B:$I,5,FALSE)</f>
        <v>#N/A</v>
      </c>
      <c r="AD1256" t="e">
        <f>VLOOKUP($A1256,Events!$B:$I,6,FALSE)</f>
        <v>#N/A</v>
      </c>
      <c r="AE1256" t="e">
        <f>VLOOKUP($A1256,Events!$B:$I,7,FALSE)</f>
        <v>#N/A</v>
      </c>
      <c r="AF1256" t="e">
        <f>VLOOKUP($A1256,Events!$B:$I,8,FALSE)</f>
        <v>#N/A</v>
      </c>
    </row>
    <row r="1257" spans="1:32" ht="15" customHeight="1" x14ac:dyDescent="0.3">
      <c r="A1257" s="9"/>
      <c r="G1257" s="2"/>
      <c r="O1257" s="1">
        <f t="shared" si="188"/>
        <v>0</v>
      </c>
      <c r="P1257" s="1">
        <f t="shared" si="178"/>
        <v>0</v>
      </c>
      <c r="Q1257" s="1">
        <f t="shared" si="179"/>
        <v>0</v>
      </c>
      <c r="R1257" s="1">
        <f t="shared" si="180"/>
        <v>0</v>
      </c>
      <c r="S1257" s="1">
        <f t="shared" si="189"/>
        <v>0</v>
      </c>
      <c r="T1257" s="1">
        <f t="shared" si="190"/>
        <v>0</v>
      </c>
      <c r="U1257" s="1">
        <f t="shared" si="191"/>
        <v>0</v>
      </c>
      <c r="V1257" s="1">
        <f t="shared" si="192"/>
        <v>0</v>
      </c>
      <c r="W1257" s="19" t="e">
        <f>VLOOKUP(E1257,'Win Rate'!B:I,8,FALSE)</f>
        <v>#N/A</v>
      </c>
      <c r="X1257" s="20" t="e">
        <f>VLOOKUP(E1257,'Win Rate'!B:J,9,FALSE)</f>
        <v>#N/A</v>
      </c>
      <c r="Y1257" s="18" cm="1">
        <f t="array" ref="Y1257">IFERROR(INDEX($Z$2:$Z1256,SUMPRODUCT(MAX(ROW($D$2:$D1256)*($D1257=$D$2:$D1256))-1)),_xlfn.IFNA(IF(VLOOKUP(D1257,'4.2 Elo (Values)'!A:C,3,FALSE)&gt;0,VLOOKUP(Results!D1257,'4.2 Elo (Values)'!A:C,3,FALSE),400),400))</f>
        <v>400</v>
      </c>
      <c r="Z1257" s="18" t="e">
        <f>Y1257+(IFERROR(VLOOKUP(D1257,'4.2 Elo (Values)'!A:J,10,FALSE),40)*(V1257-(1/(10^(((AVERAGEIFS(Y:Y,A:A,A1257)+AVERAGEIFS(X:X,A:A,A1257))-(Y1257+X1257))/400)+1)*O1257)))</f>
        <v>#DIV/0!</v>
      </c>
      <c r="AA1257" s="18" t="e">
        <f t="shared" si="193"/>
        <v>#DIV/0!</v>
      </c>
      <c r="AB1257" t="e">
        <f>VLOOKUP($A1257,Events!$B:$I,4,FALSE)</f>
        <v>#N/A</v>
      </c>
      <c r="AC1257" t="e">
        <f>VLOOKUP($A1257,Events!$B:$I,5,FALSE)</f>
        <v>#N/A</v>
      </c>
      <c r="AD1257" t="e">
        <f>VLOOKUP($A1257,Events!$B:$I,6,FALSE)</f>
        <v>#N/A</v>
      </c>
      <c r="AE1257" t="e">
        <f>VLOOKUP($A1257,Events!$B:$I,7,FALSE)</f>
        <v>#N/A</v>
      </c>
      <c r="AF1257" t="e">
        <f>VLOOKUP($A1257,Events!$B:$I,8,FALSE)</f>
        <v>#N/A</v>
      </c>
    </row>
    <row r="1258" spans="1:32" ht="15" customHeight="1" x14ac:dyDescent="0.3">
      <c r="A1258" s="9"/>
      <c r="G1258" s="2"/>
      <c r="O1258" s="1">
        <f t="shared" si="188"/>
        <v>0</v>
      </c>
      <c r="P1258" s="1">
        <f t="shared" si="178"/>
        <v>0</v>
      </c>
      <c r="Q1258" s="1">
        <f t="shared" si="179"/>
        <v>0</v>
      </c>
      <c r="R1258" s="1">
        <f t="shared" si="180"/>
        <v>0</v>
      </c>
      <c r="S1258" s="1">
        <f t="shared" si="189"/>
        <v>0</v>
      </c>
      <c r="T1258" s="1">
        <f t="shared" si="190"/>
        <v>0</v>
      </c>
      <c r="U1258" s="1">
        <f t="shared" si="191"/>
        <v>0</v>
      </c>
      <c r="V1258" s="1">
        <f t="shared" si="192"/>
        <v>0</v>
      </c>
      <c r="W1258" s="19" t="e">
        <f>VLOOKUP(E1258,'Win Rate'!B:I,8,FALSE)</f>
        <v>#N/A</v>
      </c>
      <c r="X1258" s="20" t="e">
        <f>VLOOKUP(E1258,'Win Rate'!B:J,9,FALSE)</f>
        <v>#N/A</v>
      </c>
      <c r="Y1258" s="18" cm="1">
        <f t="array" ref="Y1258">IFERROR(INDEX($Z$2:$Z1257,SUMPRODUCT(MAX(ROW($D$2:$D1257)*($D1258=$D$2:$D1257))-1)),_xlfn.IFNA(IF(VLOOKUP(D1258,'4.2 Elo (Values)'!A:C,3,FALSE)&gt;0,VLOOKUP(Results!D1258,'4.2 Elo (Values)'!A:C,3,FALSE),400),400))</f>
        <v>400</v>
      </c>
      <c r="Z1258" s="18" t="e">
        <f>Y1258+(IFERROR(VLOOKUP(D1258,'4.2 Elo (Values)'!A:J,10,FALSE),40)*(V1258-(1/(10^(((AVERAGEIFS(Y:Y,A:A,A1258)+AVERAGEIFS(X:X,A:A,A1258))-(Y1258+X1258))/400)+1)*O1258)))</f>
        <v>#DIV/0!</v>
      </c>
      <c r="AA1258" s="18" t="e">
        <f t="shared" si="193"/>
        <v>#DIV/0!</v>
      </c>
      <c r="AB1258" t="e">
        <f>VLOOKUP($A1258,Events!$B:$I,4,FALSE)</f>
        <v>#N/A</v>
      </c>
      <c r="AC1258" t="e">
        <f>VLOOKUP($A1258,Events!$B:$I,5,FALSE)</f>
        <v>#N/A</v>
      </c>
      <c r="AD1258" t="e">
        <f>VLOOKUP($A1258,Events!$B:$I,6,FALSE)</f>
        <v>#N/A</v>
      </c>
      <c r="AE1258" t="e">
        <f>VLOOKUP($A1258,Events!$B:$I,7,FALSE)</f>
        <v>#N/A</v>
      </c>
      <c r="AF1258" t="e">
        <f>VLOOKUP($A1258,Events!$B:$I,8,FALSE)</f>
        <v>#N/A</v>
      </c>
    </row>
    <row r="1259" spans="1:32" ht="15" customHeight="1" x14ac:dyDescent="0.3">
      <c r="A1259" s="9"/>
      <c r="G1259" s="2"/>
      <c r="O1259" s="1">
        <f t="shared" si="188"/>
        <v>0</v>
      </c>
      <c r="P1259" s="1">
        <f t="shared" si="178"/>
        <v>0</v>
      </c>
      <c r="Q1259" s="1">
        <f t="shared" si="179"/>
        <v>0</v>
      </c>
      <c r="R1259" s="1">
        <f t="shared" si="180"/>
        <v>0</v>
      </c>
      <c r="S1259" s="1">
        <f t="shared" si="189"/>
        <v>0</v>
      </c>
      <c r="T1259" s="1">
        <f t="shared" si="190"/>
        <v>0</v>
      </c>
      <c r="U1259" s="1">
        <f t="shared" si="191"/>
        <v>0</v>
      </c>
      <c r="V1259" s="1">
        <f t="shared" si="192"/>
        <v>0</v>
      </c>
      <c r="W1259" s="19" t="e">
        <f>VLOOKUP(E1259,'Win Rate'!B:I,8,FALSE)</f>
        <v>#N/A</v>
      </c>
      <c r="X1259" s="20" t="e">
        <f>VLOOKUP(E1259,'Win Rate'!B:J,9,FALSE)</f>
        <v>#N/A</v>
      </c>
      <c r="Y1259" s="18" cm="1">
        <f t="array" ref="Y1259">IFERROR(INDEX($Z$2:$Z1258,SUMPRODUCT(MAX(ROW($D$2:$D1258)*($D1259=$D$2:$D1258))-1)),_xlfn.IFNA(IF(VLOOKUP(D1259,'4.2 Elo (Values)'!A:C,3,FALSE)&gt;0,VLOOKUP(Results!D1259,'4.2 Elo (Values)'!A:C,3,FALSE),400),400))</f>
        <v>400</v>
      </c>
      <c r="Z1259" s="18" t="e">
        <f>Y1259+(IFERROR(VLOOKUP(D1259,'4.2 Elo (Values)'!A:J,10,FALSE),40)*(V1259-(1/(10^(((AVERAGEIFS(Y:Y,A:A,A1259)+AVERAGEIFS(X:X,A:A,A1259))-(Y1259+X1259))/400)+1)*O1259)))</f>
        <v>#DIV/0!</v>
      </c>
      <c r="AA1259" s="18" t="e">
        <f t="shared" si="193"/>
        <v>#DIV/0!</v>
      </c>
      <c r="AB1259" t="e">
        <f>VLOOKUP($A1259,Events!$B:$I,4,FALSE)</f>
        <v>#N/A</v>
      </c>
      <c r="AC1259" t="e">
        <f>VLOOKUP($A1259,Events!$B:$I,5,FALSE)</f>
        <v>#N/A</v>
      </c>
      <c r="AD1259" t="e">
        <f>VLOOKUP($A1259,Events!$B:$I,6,FALSE)</f>
        <v>#N/A</v>
      </c>
      <c r="AE1259" t="e">
        <f>VLOOKUP($A1259,Events!$B:$I,7,FALSE)</f>
        <v>#N/A</v>
      </c>
      <c r="AF1259" t="e">
        <f>VLOOKUP($A1259,Events!$B:$I,8,FALSE)</f>
        <v>#N/A</v>
      </c>
    </row>
    <row r="1260" spans="1:32" ht="15" customHeight="1" x14ac:dyDescent="0.3">
      <c r="A1260" s="9"/>
      <c r="G1260" s="2"/>
      <c r="O1260" s="1">
        <f t="shared" si="188"/>
        <v>0</v>
      </c>
      <c r="P1260" s="1">
        <f t="shared" si="178"/>
        <v>0</v>
      </c>
      <c r="Q1260" s="1">
        <f t="shared" si="179"/>
        <v>0</v>
      </c>
      <c r="R1260" s="1">
        <f t="shared" si="180"/>
        <v>0</v>
      </c>
      <c r="S1260" s="1">
        <f t="shared" si="189"/>
        <v>0</v>
      </c>
      <c r="T1260" s="1">
        <f t="shared" si="190"/>
        <v>0</v>
      </c>
      <c r="U1260" s="1">
        <f t="shared" si="191"/>
        <v>0</v>
      </c>
      <c r="V1260" s="1">
        <f t="shared" si="192"/>
        <v>0</v>
      </c>
      <c r="W1260" s="19" t="e">
        <f>VLOOKUP(E1260,'Win Rate'!B:I,8,FALSE)</f>
        <v>#N/A</v>
      </c>
      <c r="X1260" s="20" t="e">
        <f>VLOOKUP(E1260,'Win Rate'!B:J,9,FALSE)</f>
        <v>#N/A</v>
      </c>
      <c r="Y1260" s="18" cm="1">
        <f t="array" ref="Y1260">IFERROR(INDEX($Z$2:$Z1259,SUMPRODUCT(MAX(ROW($D$2:$D1259)*($D1260=$D$2:$D1259))-1)),_xlfn.IFNA(IF(VLOOKUP(D1260,'4.2 Elo (Values)'!A:C,3,FALSE)&gt;0,VLOOKUP(Results!D1260,'4.2 Elo (Values)'!A:C,3,FALSE),400),400))</f>
        <v>400</v>
      </c>
      <c r="Z1260" s="18" t="e">
        <f>Y1260+(IFERROR(VLOOKUP(D1260,'4.2 Elo (Values)'!A:J,10,FALSE),40)*(V1260-(1/(10^(((AVERAGEIFS(Y:Y,A:A,A1260)+AVERAGEIFS(X:X,A:A,A1260))-(Y1260+X1260))/400)+1)*O1260)))</f>
        <v>#DIV/0!</v>
      </c>
      <c r="AA1260" s="18" t="e">
        <f t="shared" si="193"/>
        <v>#DIV/0!</v>
      </c>
      <c r="AB1260" t="e">
        <f>VLOOKUP($A1260,Events!$B:$I,4,FALSE)</f>
        <v>#N/A</v>
      </c>
      <c r="AC1260" t="e">
        <f>VLOOKUP($A1260,Events!$B:$I,5,FALSE)</f>
        <v>#N/A</v>
      </c>
      <c r="AD1260" t="e">
        <f>VLOOKUP($A1260,Events!$B:$I,6,FALSE)</f>
        <v>#N/A</v>
      </c>
      <c r="AE1260" t="e">
        <f>VLOOKUP($A1260,Events!$B:$I,7,FALSE)</f>
        <v>#N/A</v>
      </c>
      <c r="AF1260" t="e">
        <f>VLOOKUP($A1260,Events!$B:$I,8,FALSE)</f>
        <v>#N/A</v>
      </c>
    </row>
    <row r="1261" spans="1:32" ht="15" customHeight="1" x14ac:dyDescent="0.3">
      <c r="A1261" s="9"/>
      <c r="G1261" s="2"/>
      <c r="O1261" s="1">
        <f t="shared" si="188"/>
        <v>0</v>
      </c>
      <c r="P1261" s="1">
        <f t="shared" si="178"/>
        <v>0</v>
      </c>
      <c r="Q1261" s="1">
        <f t="shared" si="179"/>
        <v>0</v>
      </c>
      <c r="R1261" s="1">
        <f t="shared" si="180"/>
        <v>0</v>
      </c>
      <c r="S1261" s="1">
        <f t="shared" si="189"/>
        <v>0</v>
      </c>
      <c r="T1261" s="1">
        <f t="shared" si="190"/>
        <v>0</v>
      </c>
      <c r="U1261" s="1">
        <f t="shared" si="191"/>
        <v>0</v>
      </c>
      <c r="V1261" s="1">
        <f t="shared" si="192"/>
        <v>0</v>
      </c>
      <c r="W1261" s="19" t="e">
        <f>VLOOKUP(E1261,'Win Rate'!B:I,8,FALSE)</f>
        <v>#N/A</v>
      </c>
      <c r="X1261" s="20" t="e">
        <f>VLOOKUP(E1261,'Win Rate'!B:J,9,FALSE)</f>
        <v>#N/A</v>
      </c>
      <c r="Y1261" s="18" cm="1">
        <f t="array" ref="Y1261">IFERROR(INDEX($Z$2:$Z1260,SUMPRODUCT(MAX(ROW($D$2:$D1260)*($D1261=$D$2:$D1260))-1)),_xlfn.IFNA(IF(VLOOKUP(D1261,'4.2 Elo (Values)'!A:C,3,FALSE)&gt;0,VLOOKUP(Results!D1261,'4.2 Elo (Values)'!A:C,3,FALSE),400),400))</f>
        <v>400</v>
      </c>
      <c r="Z1261" s="18" t="e">
        <f>Y1261+(IFERROR(VLOOKUP(D1261,'4.2 Elo (Values)'!A:J,10,FALSE),40)*(V1261-(1/(10^(((AVERAGEIFS(Y:Y,A:A,A1261)+AVERAGEIFS(X:X,A:A,A1261))-(Y1261+X1261))/400)+1)*O1261)))</f>
        <v>#DIV/0!</v>
      </c>
      <c r="AA1261" s="18" t="e">
        <f t="shared" si="193"/>
        <v>#DIV/0!</v>
      </c>
      <c r="AB1261" t="e">
        <f>VLOOKUP($A1261,Events!$B:$I,4,FALSE)</f>
        <v>#N/A</v>
      </c>
      <c r="AC1261" t="e">
        <f>VLOOKUP($A1261,Events!$B:$I,5,FALSE)</f>
        <v>#N/A</v>
      </c>
      <c r="AD1261" t="e">
        <f>VLOOKUP($A1261,Events!$B:$I,6,FALSE)</f>
        <v>#N/A</v>
      </c>
      <c r="AE1261" t="e">
        <f>VLOOKUP($A1261,Events!$B:$I,7,FALSE)</f>
        <v>#N/A</v>
      </c>
      <c r="AF1261" t="e">
        <f>VLOOKUP($A1261,Events!$B:$I,8,FALSE)</f>
        <v>#N/A</v>
      </c>
    </row>
    <row r="1262" spans="1:32" ht="15" customHeight="1" x14ac:dyDescent="0.3">
      <c r="A1262" s="9"/>
      <c r="G1262" s="2"/>
      <c r="O1262" s="1">
        <f t="shared" si="188"/>
        <v>0</v>
      </c>
      <c r="P1262" s="1">
        <f t="shared" si="178"/>
        <v>0</v>
      </c>
      <c r="Q1262" s="1">
        <f t="shared" si="179"/>
        <v>0</v>
      </c>
      <c r="R1262" s="1">
        <f t="shared" si="180"/>
        <v>0</v>
      </c>
      <c r="S1262" s="1">
        <f t="shared" si="189"/>
        <v>0</v>
      </c>
      <c r="T1262" s="1">
        <f t="shared" si="190"/>
        <v>0</v>
      </c>
      <c r="U1262" s="1">
        <f t="shared" si="191"/>
        <v>0</v>
      </c>
      <c r="V1262" s="1">
        <f t="shared" si="192"/>
        <v>0</v>
      </c>
      <c r="W1262" s="19" t="e">
        <f>VLOOKUP(E1262,'Win Rate'!B:I,8,FALSE)</f>
        <v>#N/A</v>
      </c>
      <c r="X1262" s="20" t="e">
        <f>VLOOKUP(E1262,'Win Rate'!B:J,9,FALSE)</f>
        <v>#N/A</v>
      </c>
      <c r="Y1262" s="18" cm="1">
        <f t="array" ref="Y1262">IFERROR(INDEX($Z$2:$Z1261,SUMPRODUCT(MAX(ROW($D$2:$D1261)*($D1262=$D$2:$D1261))-1)),_xlfn.IFNA(IF(VLOOKUP(D1262,'4.2 Elo (Values)'!A:C,3,FALSE)&gt;0,VLOOKUP(Results!D1262,'4.2 Elo (Values)'!A:C,3,FALSE),400),400))</f>
        <v>400</v>
      </c>
      <c r="Z1262" s="18" t="e">
        <f>Y1262+(IFERROR(VLOOKUP(D1262,'4.2 Elo (Values)'!A:J,10,FALSE),40)*(V1262-(1/(10^(((AVERAGEIFS(Y:Y,A:A,A1262)+AVERAGEIFS(X:X,A:A,A1262))-(Y1262+X1262))/400)+1)*O1262)))</f>
        <v>#DIV/0!</v>
      </c>
      <c r="AA1262" s="18" t="e">
        <f t="shared" si="193"/>
        <v>#DIV/0!</v>
      </c>
      <c r="AB1262" t="e">
        <f>VLOOKUP($A1262,Events!$B:$I,4,FALSE)</f>
        <v>#N/A</v>
      </c>
      <c r="AC1262" t="e">
        <f>VLOOKUP($A1262,Events!$B:$I,5,FALSE)</f>
        <v>#N/A</v>
      </c>
      <c r="AD1262" t="e">
        <f>VLOOKUP($A1262,Events!$B:$I,6,FALSE)</f>
        <v>#N/A</v>
      </c>
      <c r="AE1262" t="e">
        <f>VLOOKUP($A1262,Events!$B:$I,7,FALSE)</f>
        <v>#N/A</v>
      </c>
      <c r="AF1262" t="e">
        <f>VLOOKUP($A1262,Events!$B:$I,8,FALSE)</f>
        <v>#N/A</v>
      </c>
    </row>
    <row r="1263" spans="1:32" ht="15" customHeight="1" x14ac:dyDescent="0.3">
      <c r="A1263" s="9"/>
      <c r="G1263" s="2"/>
      <c r="O1263" s="1">
        <f t="shared" si="188"/>
        <v>0</v>
      </c>
      <c r="P1263" s="1">
        <f t="shared" si="178"/>
        <v>0</v>
      </c>
      <c r="Q1263" s="1">
        <f t="shared" si="179"/>
        <v>0</v>
      </c>
      <c r="R1263" s="1">
        <f t="shared" si="180"/>
        <v>0</v>
      </c>
      <c r="S1263" s="1">
        <f t="shared" si="189"/>
        <v>0</v>
      </c>
      <c r="T1263" s="1">
        <f t="shared" si="190"/>
        <v>0</v>
      </c>
      <c r="U1263" s="1">
        <f t="shared" si="191"/>
        <v>0</v>
      </c>
      <c r="V1263" s="1">
        <f t="shared" si="192"/>
        <v>0</v>
      </c>
      <c r="W1263" s="19" t="e">
        <f>VLOOKUP(E1263,'Win Rate'!B:I,8,FALSE)</f>
        <v>#N/A</v>
      </c>
      <c r="X1263" s="20" t="e">
        <f>VLOOKUP(E1263,'Win Rate'!B:J,9,FALSE)</f>
        <v>#N/A</v>
      </c>
      <c r="Y1263" s="18" cm="1">
        <f t="array" ref="Y1263">IFERROR(INDEX($Z$2:$Z1262,SUMPRODUCT(MAX(ROW($D$2:$D1262)*($D1263=$D$2:$D1262))-1)),_xlfn.IFNA(IF(VLOOKUP(D1263,'4.2 Elo (Values)'!A:C,3,FALSE)&gt;0,VLOOKUP(Results!D1263,'4.2 Elo (Values)'!A:C,3,FALSE),400),400))</f>
        <v>400</v>
      </c>
      <c r="Z1263" s="18" t="e">
        <f>Y1263+(IFERROR(VLOOKUP(D1263,'4.2 Elo (Values)'!A:J,10,FALSE),40)*(V1263-(1/(10^(((AVERAGEIFS(Y:Y,A:A,A1263)+AVERAGEIFS(X:X,A:A,A1263))-(Y1263+X1263))/400)+1)*O1263)))</f>
        <v>#DIV/0!</v>
      </c>
      <c r="AA1263" s="18" t="e">
        <f t="shared" si="193"/>
        <v>#DIV/0!</v>
      </c>
      <c r="AB1263" t="e">
        <f>VLOOKUP($A1263,Events!$B:$I,4,FALSE)</f>
        <v>#N/A</v>
      </c>
      <c r="AC1263" t="e">
        <f>VLOOKUP($A1263,Events!$B:$I,5,FALSE)</f>
        <v>#N/A</v>
      </c>
      <c r="AD1263" t="e">
        <f>VLOOKUP($A1263,Events!$B:$I,6,FALSE)</f>
        <v>#N/A</v>
      </c>
      <c r="AE1263" t="e">
        <f>VLOOKUP($A1263,Events!$B:$I,7,FALSE)</f>
        <v>#N/A</v>
      </c>
      <c r="AF1263" t="e">
        <f>VLOOKUP($A1263,Events!$B:$I,8,FALSE)</f>
        <v>#N/A</v>
      </c>
    </row>
    <row r="1264" spans="1:32" ht="15" customHeight="1" x14ac:dyDescent="0.3">
      <c r="A1264" s="9"/>
      <c r="G1264" s="2"/>
      <c r="O1264" s="1">
        <f t="shared" si="188"/>
        <v>0</v>
      </c>
      <c r="P1264" s="1">
        <f t="shared" si="178"/>
        <v>0</v>
      </c>
      <c r="Q1264" s="1">
        <f t="shared" si="179"/>
        <v>0</v>
      </c>
      <c r="R1264" s="1">
        <f t="shared" si="180"/>
        <v>0</v>
      </c>
      <c r="S1264" s="1">
        <f t="shared" si="189"/>
        <v>0</v>
      </c>
      <c r="T1264" s="1">
        <f t="shared" si="190"/>
        <v>0</v>
      </c>
      <c r="U1264" s="1">
        <f t="shared" si="191"/>
        <v>0</v>
      </c>
      <c r="V1264" s="1">
        <f t="shared" si="192"/>
        <v>0</v>
      </c>
      <c r="W1264" s="19" t="e">
        <f>VLOOKUP(E1264,'Win Rate'!B:I,8,FALSE)</f>
        <v>#N/A</v>
      </c>
      <c r="X1264" s="20" t="e">
        <f>VLOOKUP(E1264,'Win Rate'!B:J,9,FALSE)</f>
        <v>#N/A</v>
      </c>
      <c r="Y1264" s="18" cm="1">
        <f t="array" ref="Y1264">IFERROR(INDEX($Z$2:$Z1263,SUMPRODUCT(MAX(ROW($D$2:$D1263)*($D1264=$D$2:$D1263))-1)),_xlfn.IFNA(IF(VLOOKUP(D1264,'4.2 Elo (Values)'!A:C,3,FALSE)&gt;0,VLOOKUP(Results!D1264,'4.2 Elo (Values)'!A:C,3,FALSE),400),400))</f>
        <v>400</v>
      </c>
      <c r="Z1264" s="18" t="e">
        <f>Y1264+(IFERROR(VLOOKUP(D1264,'4.2 Elo (Values)'!A:J,10,FALSE),40)*(V1264-(1/(10^(((AVERAGEIFS(Y:Y,A:A,A1264)+AVERAGEIFS(X:X,A:A,A1264))-(Y1264+X1264))/400)+1)*O1264)))</f>
        <v>#DIV/0!</v>
      </c>
      <c r="AA1264" s="18" t="e">
        <f t="shared" si="193"/>
        <v>#DIV/0!</v>
      </c>
      <c r="AB1264" t="e">
        <f>VLOOKUP($A1264,Events!$B:$I,4,FALSE)</f>
        <v>#N/A</v>
      </c>
      <c r="AC1264" t="e">
        <f>VLOOKUP($A1264,Events!$B:$I,5,FALSE)</f>
        <v>#N/A</v>
      </c>
      <c r="AD1264" t="e">
        <f>VLOOKUP($A1264,Events!$B:$I,6,FALSE)</f>
        <v>#N/A</v>
      </c>
      <c r="AE1264" t="e">
        <f>VLOOKUP($A1264,Events!$B:$I,7,FALSE)</f>
        <v>#N/A</v>
      </c>
      <c r="AF1264" t="e">
        <f>VLOOKUP($A1264,Events!$B:$I,8,FALSE)</f>
        <v>#N/A</v>
      </c>
    </row>
    <row r="1265" spans="1:32" ht="15" customHeight="1" x14ac:dyDescent="0.3">
      <c r="A1265" s="9"/>
      <c r="G1265" s="2"/>
      <c r="O1265" s="1">
        <f t="shared" si="188"/>
        <v>0</v>
      </c>
      <c r="P1265" s="1">
        <f t="shared" si="178"/>
        <v>0</v>
      </c>
      <c r="Q1265" s="1">
        <f t="shared" si="179"/>
        <v>0</v>
      </c>
      <c r="R1265" s="1">
        <f t="shared" si="180"/>
        <v>0</v>
      </c>
      <c r="S1265" s="1">
        <f t="shared" si="189"/>
        <v>0</v>
      </c>
      <c r="T1265" s="1">
        <f t="shared" si="190"/>
        <v>0</v>
      </c>
      <c r="U1265" s="1">
        <f t="shared" si="191"/>
        <v>0</v>
      </c>
      <c r="V1265" s="1">
        <f t="shared" si="192"/>
        <v>0</v>
      </c>
      <c r="W1265" s="19" t="e">
        <f>VLOOKUP(E1265,'Win Rate'!B:I,8,FALSE)</f>
        <v>#N/A</v>
      </c>
      <c r="X1265" s="20" t="e">
        <f>VLOOKUP(E1265,'Win Rate'!B:J,9,FALSE)</f>
        <v>#N/A</v>
      </c>
      <c r="Y1265" s="18" cm="1">
        <f t="array" ref="Y1265">IFERROR(INDEX($Z$2:$Z1264,SUMPRODUCT(MAX(ROW($D$2:$D1264)*($D1265=$D$2:$D1264))-1)),_xlfn.IFNA(IF(VLOOKUP(D1265,'4.2 Elo (Values)'!A:C,3,FALSE)&gt;0,VLOOKUP(Results!D1265,'4.2 Elo (Values)'!A:C,3,FALSE),400),400))</f>
        <v>400</v>
      </c>
      <c r="Z1265" s="18" t="e">
        <f>Y1265+(IFERROR(VLOOKUP(D1265,'4.2 Elo (Values)'!A:J,10,FALSE),40)*(V1265-(1/(10^(((AVERAGEIFS(Y:Y,A:A,A1265)+AVERAGEIFS(X:X,A:A,A1265))-(Y1265+X1265))/400)+1)*O1265)))</f>
        <v>#DIV/0!</v>
      </c>
      <c r="AA1265" s="18" t="e">
        <f t="shared" si="193"/>
        <v>#DIV/0!</v>
      </c>
      <c r="AB1265" t="e">
        <f>VLOOKUP($A1265,Events!$B:$I,4,FALSE)</f>
        <v>#N/A</v>
      </c>
      <c r="AC1265" t="e">
        <f>VLOOKUP($A1265,Events!$B:$I,5,FALSE)</f>
        <v>#N/A</v>
      </c>
      <c r="AD1265" t="e">
        <f>VLOOKUP($A1265,Events!$B:$I,6,FALSE)</f>
        <v>#N/A</v>
      </c>
      <c r="AE1265" t="e">
        <f>VLOOKUP($A1265,Events!$B:$I,7,FALSE)</f>
        <v>#N/A</v>
      </c>
      <c r="AF1265" t="e">
        <f>VLOOKUP($A1265,Events!$B:$I,8,FALSE)</f>
        <v>#N/A</v>
      </c>
    </row>
    <row r="1266" spans="1:32" ht="15" customHeight="1" x14ac:dyDescent="0.3">
      <c r="A1266" s="9"/>
      <c r="G1266" s="2"/>
      <c r="O1266" s="1">
        <f t="shared" si="188"/>
        <v>0</v>
      </c>
      <c r="P1266" s="1">
        <f t="shared" si="178"/>
        <v>0</v>
      </c>
      <c r="Q1266" s="1">
        <f t="shared" si="179"/>
        <v>0</v>
      </c>
      <c r="R1266" s="1">
        <f t="shared" si="180"/>
        <v>0</v>
      </c>
      <c r="S1266" s="1">
        <f t="shared" si="189"/>
        <v>0</v>
      </c>
      <c r="T1266" s="1">
        <f t="shared" si="190"/>
        <v>0</v>
      </c>
      <c r="U1266" s="1">
        <f t="shared" si="191"/>
        <v>0</v>
      </c>
      <c r="V1266" s="1">
        <f t="shared" si="192"/>
        <v>0</v>
      </c>
      <c r="W1266" s="19" t="e">
        <f>VLOOKUP(E1266,'Win Rate'!B:I,8,FALSE)</f>
        <v>#N/A</v>
      </c>
      <c r="X1266" s="20" t="e">
        <f>VLOOKUP(E1266,'Win Rate'!B:J,9,FALSE)</f>
        <v>#N/A</v>
      </c>
      <c r="Y1266" s="18" cm="1">
        <f t="array" ref="Y1266">IFERROR(INDEX($Z$2:$Z1265,SUMPRODUCT(MAX(ROW($D$2:$D1265)*($D1266=$D$2:$D1265))-1)),_xlfn.IFNA(IF(VLOOKUP(D1266,'4.2 Elo (Values)'!A:C,3,FALSE)&gt;0,VLOOKUP(Results!D1266,'4.2 Elo (Values)'!A:C,3,FALSE),400),400))</f>
        <v>400</v>
      </c>
      <c r="Z1266" s="18" t="e">
        <f>Y1266+(IFERROR(VLOOKUP(D1266,'4.2 Elo (Values)'!A:J,10,FALSE),40)*(V1266-(1/(10^(((AVERAGEIFS(Y:Y,A:A,A1266)+AVERAGEIFS(X:X,A:A,A1266))-(Y1266+X1266))/400)+1)*O1266)))</f>
        <v>#DIV/0!</v>
      </c>
      <c r="AA1266" s="18" t="e">
        <f t="shared" si="193"/>
        <v>#DIV/0!</v>
      </c>
      <c r="AB1266" t="e">
        <f>VLOOKUP($A1266,Events!$B:$I,4,FALSE)</f>
        <v>#N/A</v>
      </c>
      <c r="AC1266" t="e">
        <f>VLOOKUP($A1266,Events!$B:$I,5,FALSE)</f>
        <v>#N/A</v>
      </c>
      <c r="AD1266" t="e">
        <f>VLOOKUP($A1266,Events!$B:$I,6,FALSE)</f>
        <v>#N/A</v>
      </c>
      <c r="AE1266" t="e">
        <f>VLOOKUP($A1266,Events!$B:$I,7,FALSE)</f>
        <v>#N/A</v>
      </c>
      <c r="AF1266" t="e">
        <f>VLOOKUP($A1266,Events!$B:$I,8,FALSE)</f>
        <v>#N/A</v>
      </c>
    </row>
    <row r="1267" spans="1:32" ht="15" customHeight="1" x14ac:dyDescent="0.3">
      <c r="A1267" s="9"/>
      <c r="G1267" s="2"/>
      <c r="O1267" s="1">
        <f t="shared" si="188"/>
        <v>0</v>
      </c>
      <c r="P1267" s="1">
        <f t="shared" si="178"/>
        <v>0</v>
      </c>
      <c r="Q1267" s="1">
        <f t="shared" si="179"/>
        <v>0</v>
      </c>
      <c r="R1267" s="1">
        <f t="shared" si="180"/>
        <v>0</v>
      </c>
      <c r="S1267" s="1">
        <f t="shared" si="189"/>
        <v>0</v>
      </c>
      <c r="T1267" s="1">
        <f t="shared" si="190"/>
        <v>0</v>
      </c>
      <c r="U1267" s="1">
        <f t="shared" si="191"/>
        <v>0</v>
      </c>
      <c r="V1267" s="1">
        <f t="shared" si="192"/>
        <v>0</v>
      </c>
      <c r="W1267" s="19" t="e">
        <f>VLOOKUP(E1267,'Win Rate'!B:I,8,FALSE)</f>
        <v>#N/A</v>
      </c>
      <c r="X1267" s="20" t="e">
        <f>VLOOKUP(E1267,'Win Rate'!B:J,9,FALSE)</f>
        <v>#N/A</v>
      </c>
      <c r="Y1267" s="18" cm="1">
        <f t="array" ref="Y1267">IFERROR(INDEX($Z$2:$Z1266,SUMPRODUCT(MAX(ROW($D$2:$D1266)*($D1267=$D$2:$D1266))-1)),_xlfn.IFNA(IF(VLOOKUP(D1267,'4.2 Elo (Values)'!A:C,3,FALSE)&gt;0,VLOOKUP(Results!D1267,'4.2 Elo (Values)'!A:C,3,FALSE),400),400))</f>
        <v>400</v>
      </c>
      <c r="Z1267" s="18" t="e">
        <f>Y1267+(IFERROR(VLOOKUP(D1267,'4.2 Elo (Values)'!A:J,10,FALSE),40)*(V1267-(1/(10^(((AVERAGEIFS(Y:Y,A:A,A1267)+AVERAGEIFS(X:X,A:A,A1267))-(Y1267+X1267))/400)+1)*O1267)))</f>
        <v>#DIV/0!</v>
      </c>
      <c r="AA1267" s="18" t="e">
        <f t="shared" si="193"/>
        <v>#DIV/0!</v>
      </c>
      <c r="AB1267" t="e">
        <f>VLOOKUP($A1267,Events!$B:$I,4,FALSE)</f>
        <v>#N/A</v>
      </c>
      <c r="AC1267" t="e">
        <f>VLOOKUP($A1267,Events!$B:$I,5,FALSE)</f>
        <v>#N/A</v>
      </c>
      <c r="AD1267" t="e">
        <f>VLOOKUP($A1267,Events!$B:$I,6,FALSE)</f>
        <v>#N/A</v>
      </c>
      <c r="AE1267" t="e">
        <f>VLOOKUP($A1267,Events!$B:$I,7,FALSE)</f>
        <v>#N/A</v>
      </c>
      <c r="AF1267" t="e">
        <f>VLOOKUP($A1267,Events!$B:$I,8,FALSE)</f>
        <v>#N/A</v>
      </c>
    </row>
    <row r="1268" spans="1:32" ht="15" customHeight="1" x14ac:dyDescent="0.3">
      <c r="A1268" s="9"/>
      <c r="G1268" s="2"/>
      <c r="O1268" s="1">
        <f t="shared" si="188"/>
        <v>0</v>
      </c>
      <c r="P1268" s="1">
        <f t="shared" si="178"/>
        <v>0</v>
      </c>
      <c r="Q1268" s="1">
        <f t="shared" si="179"/>
        <v>0</v>
      </c>
      <c r="R1268" s="1">
        <f t="shared" si="180"/>
        <v>0</v>
      </c>
      <c r="S1268" s="1">
        <f t="shared" si="189"/>
        <v>0</v>
      </c>
      <c r="T1268" s="1">
        <f t="shared" si="190"/>
        <v>0</v>
      </c>
      <c r="U1268" s="1">
        <f t="shared" si="191"/>
        <v>0</v>
      </c>
      <c r="V1268" s="1">
        <f t="shared" si="192"/>
        <v>0</v>
      </c>
      <c r="W1268" s="19" t="e">
        <f>VLOOKUP(E1268,'Win Rate'!B:I,8,FALSE)</f>
        <v>#N/A</v>
      </c>
      <c r="X1268" s="20" t="e">
        <f>VLOOKUP(E1268,'Win Rate'!B:J,9,FALSE)</f>
        <v>#N/A</v>
      </c>
      <c r="Y1268" s="18" cm="1">
        <f t="array" ref="Y1268">IFERROR(INDEX($Z$2:$Z1267,SUMPRODUCT(MAX(ROW($D$2:$D1267)*($D1268=$D$2:$D1267))-1)),_xlfn.IFNA(IF(VLOOKUP(D1268,'4.2 Elo (Values)'!A:C,3,FALSE)&gt;0,VLOOKUP(Results!D1268,'4.2 Elo (Values)'!A:C,3,FALSE),400),400))</f>
        <v>400</v>
      </c>
      <c r="Z1268" s="18" t="e">
        <f>Y1268+(IFERROR(VLOOKUP(D1268,'4.2 Elo (Values)'!A:J,10,FALSE),40)*(V1268-(1/(10^(((AVERAGEIFS(Y:Y,A:A,A1268)+AVERAGEIFS(X:X,A:A,A1268))-(Y1268+X1268))/400)+1)*O1268)))</f>
        <v>#DIV/0!</v>
      </c>
      <c r="AA1268" s="18" t="e">
        <f t="shared" si="193"/>
        <v>#DIV/0!</v>
      </c>
      <c r="AB1268" t="e">
        <f>VLOOKUP($A1268,Events!$B:$I,4,FALSE)</f>
        <v>#N/A</v>
      </c>
      <c r="AC1268" t="e">
        <f>VLOOKUP($A1268,Events!$B:$I,5,FALSE)</f>
        <v>#N/A</v>
      </c>
      <c r="AD1268" t="e">
        <f>VLOOKUP($A1268,Events!$B:$I,6,FALSE)</f>
        <v>#N/A</v>
      </c>
      <c r="AE1268" t="e">
        <f>VLOOKUP($A1268,Events!$B:$I,7,FALSE)</f>
        <v>#N/A</v>
      </c>
      <c r="AF1268" t="e">
        <f>VLOOKUP($A1268,Events!$B:$I,8,FALSE)</f>
        <v>#N/A</v>
      </c>
    </row>
    <row r="1269" spans="1:32" ht="15" customHeight="1" x14ac:dyDescent="0.3">
      <c r="A1269" s="9"/>
      <c r="G1269" s="2"/>
      <c r="O1269" s="1">
        <f t="shared" ref="O1269:O1321" si="194">SUM(P1269:R1269)</f>
        <v>0</v>
      </c>
      <c r="P1269" s="1">
        <f t="shared" si="178"/>
        <v>0</v>
      </c>
      <c r="Q1269" s="1">
        <f t="shared" si="179"/>
        <v>0</v>
      </c>
      <c r="R1269" s="1">
        <f t="shared" si="180"/>
        <v>0</v>
      </c>
      <c r="S1269" s="1">
        <f t="shared" ref="S1269:S1321" si="195">IF(SUM(I1269:K1269)=3,1,0)</f>
        <v>0</v>
      </c>
      <c r="T1269" s="1">
        <f t="shared" ref="T1269:T1321" si="196">IF(SUM(I1269:L1269)=4,1,0)</f>
        <v>0</v>
      </c>
      <c r="U1269" s="1">
        <f t="shared" ref="U1269:U1321" si="197">IF(SUM(I1269:M1269)=5,1,0)</f>
        <v>0</v>
      </c>
      <c r="V1269" s="1">
        <f t="shared" ref="V1269:V1321" si="198">SUM(I1269:N1269)</f>
        <v>0</v>
      </c>
      <c r="W1269" s="19" t="e">
        <f>VLOOKUP(E1269,'Win Rate'!B:I,8,FALSE)</f>
        <v>#N/A</v>
      </c>
      <c r="X1269" s="20" t="e">
        <f>VLOOKUP(E1269,'Win Rate'!B:J,9,FALSE)</f>
        <v>#N/A</v>
      </c>
      <c r="Y1269" s="18" cm="1">
        <f t="array" ref="Y1269">IFERROR(INDEX($Z$2:$Z1268,SUMPRODUCT(MAX(ROW($D$2:$D1268)*($D1269=$D$2:$D1268))-1)),_xlfn.IFNA(IF(VLOOKUP(D1269,'4.2 Elo (Values)'!A:C,3,FALSE)&gt;0,VLOOKUP(Results!D1269,'4.2 Elo (Values)'!A:C,3,FALSE),400),400))</f>
        <v>400</v>
      </c>
      <c r="Z1269" s="18" t="e">
        <f>Y1269+(IFERROR(VLOOKUP(D1269,'4.2 Elo (Values)'!A:J,10,FALSE),40)*(V1269-(1/(10^(((AVERAGEIFS(Y:Y,A:A,A1269)+AVERAGEIFS(X:X,A:A,A1269))-(Y1269+X1269))/400)+1)*O1269)))</f>
        <v>#DIV/0!</v>
      </c>
      <c r="AA1269" s="18" t="e">
        <f t="shared" si="193"/>
        <v>#DIV/0!</v>
      </c>
      <c r="AB1269" t="e">
        <f>VLOOKUP($A1269,Events!$B:$I,4,FALSE)</f>
        <v>#N/A</v>
      </c>
      <c r="AC1269" t="e">
        <f>VLOOKUP($A1269,Events!$B:$I,5,FALSE)</f>
        <v>#N/A</v>
      </c>
      <c r="AD1269" t="e">
        <f>VLOOKUP($A1269,Events!$B:$I,6,FALSE)</f>
        <v>#N/A</v>
      </c>
      <c r="AE1269" t="e">
        <f>VLOOKUP($A1269,Events!$B:$I,7,FALSE)</f>
        <v>#N/A</v>
      </c>
      <c r="AF1269" t="e">
        <f>VLOOKUP($A1269,Events!$B:$I,8,FALSE)</f>
        <v>#N/A</v>
      </c>
    </row>
    <row r="1270" spans="1:32" ht="15" customHeight="1" x14ac:dyDescent="0.3">
      <c r="A1270" s="9"/>
      <c r="G1270" s="2"/>
      <c r="O1270" s="1">
        <f t="shared" si="194"/>
        <v>0</v>
      </c>
      <c r="P1270" s="1">
        <f t="shared" ref="P1270:P1333" si="199">COUNTIFS($I1270:$N1270,1)</f>
        <v>0</v>
      </c>
      <c r="Q1270" s="1">
        <f t="shared" ref="Q1270:Q1333" si="200">COUNTIFS($I1270:$N1270,0.5)</f>
        <v>0</v>
      </c>
      <c r="R1270" s="1">
        <f t="shared" ref="R1270:R1333" si="201">COUNTIFS($I1270:$N1270,0)</f>
        <v>0</v>
      </c>
      <c r="S1270" s="1">
        <f t="shared" si="195"/>
        <v>0</v>
      </c>
      <c r="T1270" s="1">
        <f t="shared" si="196"/>
        <v>0</v>
      </c>
      <c r="U1270" s="1">
        <f t="shared" si="197"/>
        <v>0</v>
      </c>
      <c r="V1270" s="1">
        <f t="shared" si="198"/>
        <v>0</v>
      </c>
      <c r="W1270" s="19" t="e">
        <f>VLOOKUP(E1270,'Win Rate'!B:I,8,FALSE)</f>
        <v>#N/A</v>
      </c>
      <c r="X1270" s="20" t="e">
        <f>VLOOKUP(E1270,'Win Rate'!B:J,9,FALSE)</f>
        <v>#N/A</v>
      </c>
      <c r="Y1270" s="18" cm="1">
        <f t="array" ref="Y1270">IFERROR(INDEX($Z$2:$Z1269,SUMPRODUCT(MAX(ROW($D$2:$D1269)*($D1270=$D$2:$D1269))-1)),_xlfn.IFNA(IF(VLOOKUP(D1270,'4.2 Elo (Values)'!A:C,3,FALSE)&gt;0,VLOOKUP(Results!D1270,'4.2 Elo (Values)'!A:C,3,FALSE),400),400))</f>
        <v>400</v>
      </c>
      <c r="Z1270" s="18" t="e">
        <f>Y1270+(IFERROR(VLOOKUP(D1270,'4.2 Elo (Values)'!A:J,10,FALSE),40)*(V1270-(1/(10^(((AVERAGEIFS(Y:Y,A:A,A1270)+AVERAGEIFS(X:X,A:A,A1270))-(Y1270+X1270))/400)+1)*O1270)))</f>
        <v>#DIV/0!</v>
      </c>
      <c r="AA1270" s="18" t="e">
        <f t="shared" si="193"/>
        <v>#DIV/0!</v>
      </c>
      <c r="AB1270" t="e">
        <f>VLOOKUP($A1270,Events!$B:$I,4,FALSE)</f>
        <v>#N/A</v>
      </c>
      <c r="AC1270" t="e">
        <f>VLOOKUP($A1270,Events!$B:$I,5,FALSE)</f>
        <v>#N/A</v>
      </c>
      <c r="AD1270" t="e">
        <f>VLOOKUP($A1270,Events!$B:$I,6,FALSE)</f>
        <v>#N/A</v>
      </c>
      <c r="AE1270" t="e">
        <f>VLOOKUP($A1270,Events!$B:$I,7,FALSE)</f>
        <v>#N/A</v>
      </c>
      <c r="AF1270" t="e">
        <f>VLOOKUP($A1270,Events!$B:$I,8,FALSE)</f>
        <v>#N/A</v>
      </c>
    </row>
    <row r="1271" spans="1:32" ht="15" customHeight="1" x14ac:dyDescent="0.3">
      <c r="A1271" s="9"/>
      <c r="G1271" s="2"/>
      <c r="O1271" s="1">
        <f t="shared" si="194"/>
        <v>0</v>
      </c>
      <c r="P1271" s="1">
        <f t="shared" si="199"/>
        <v>0</v>
      </c>
      <c r="Q1271" s="1">
        <f t="shared" si="200"/>
        <v>0</v>
      </c>
      <c r="R1271" s="1">
        <f t="shared" si="201"/>
        <v>0</v>
      </c>
      <c r="S1271" s="1">
        <f t="shared" si="195"/>
        <v>0</v>
      </c>
      <c r="T1271" s="1">
        <f t="shared" si="196"/>
        <v>0</v>
      </c>
      <c r="U1271" s="1">
        <f t="shared" si="197"/>
        <v>0</v>
      </c>
      <c r="V1271" s="1">
        <f t="shared" si="198"/>
        <v>0</v>
      </c>
      <c r="W1271" s="19" t="e">
        <f>VLOOKUP(E1271,'Win Rate'!B:I,8,FALSE)</f>
        <v>#N/A</v>
      </c>
      <c r="X1271" s="20" t="e">
        <f>VLOOKUP(E1271,'Win Rate'!B:J,9,FALSE)</f>
        <v>#N/A</v>
      </c>
      <c r="Y1271" s="18" cm="1">
        <f t="array" ref="Y1271">IFERROR(INDEX($Z$2:$Z1270,SUMPRODUCT(MAX(ROW($D$2:$D1270)*($D1271=$D$2:$D1270))-1)),_xlfn.IFNA(IF(VLOOKUP(D1271,'4.2 Elo (Values)'!A:C,3,FALSE)&gt;0,VLOOKUP(Results!D1271,'4.2 Elo (Values)'!A:C,3,FALSE),400),400))</f>
        <v>400</v>
      </c>
      <c r="Z1271" s="18" t="e">
        <f>Y1271+(IFERROR(VLOOKUP(D1271,'4.2 Elo (Values)'!A:J,10,FALSE),40)*(V1271-(1/(10^(((AVERAGEIFS(Y:Y,A:A,A1271)+AVERAGEIFS(X:X,A:A,A1271))-(Y1271+X1271))/400)+1)*O1271)))</f>
        <v>#DIV/0!</v>
      </c>
      <c r="AA1271" s="18" t="e">
        <f t="shared" si="193"/>
        <v>#DIV/0!</v>
      </c>
      <c r="AB1271" t="e">
        <f>VLOOKUP($A1271,Events!$B:$I,4,FALSE)</f>
        <v>#N/A</v>
      </c>
      <c r="AC1271" t="e">
        <f>VLOOKUP($A1271,Events!$B:$I,5,FALSE)</f>
        <v>#N/A</v>
      </c>
      <c r="AD1271" t="e">
        <f>VLOOKUP($A1271,Events!$B:$I,6,FALSE)</f>
        <v>#N/A</v>
      </c>
      <c r="AE1271" t="e">
        <f>VLOOKUP($A1271,Events!$B:$I,7,FALSE)</f>
        <v>#N/A</v>
      </c>
      <c r="AF1271" t="e">
        <f>VLOOKUP($A1271,Events!$B:$I,8,FALSE)</f>
        <v>#N/A</v>
      </c>
    </row>
    <row r="1272" spans="1:32" ht="15" customHeight="1" x14ac:dyDescent="0.3">
      <c r="A1272" s="9"/>
      <c r="G1272" s="2"/>
      <c r="O1272" s="1">
        <f t="shared" si="194"/>
        <v>0</v>
      </c>
      <c r="P1272" s="1">
        <f t="shared" si="199"/>
        <v>0</v>
      </c>
      <c r="Q1272" s="1">
        <f t="shared" si="200"/>
        <v>0</v>
      </c>
      <c r="R1272" s="1">
        <f t="shared" si="201"/>
        <v>0</v>
      </c>
      <c r="S1272" s="1">
        <f t="shared" si="195"/>
        <v>0</v>
      </c>
      <c r="T1272" s="1">
        <f t="shared" si="196"/>
        <v>0</v>
      </c>
      <c r="U1272" s="1">
        <f t="shared" si="197"/>
        <v>0</v>
      </c>
      <c r="V1272" s="1">
        <f t="shared" si="198"/>
        <v>0</v>
      </c>
      <c r="W1272" s="19" t="e">
        <f>VLOOKUP(E1272,'Win Rate'!B:I,8,FALSE)</f>
        <v>#N/A</v>
      </c>
      <c r="X1272" s="20" t="e">
        <f>VLOOKUP(E1272,'Win Rate'!B:J,9,FALSE)</f>
        <v>#N/A</v>
      </c>
      <c r="Y1272" s="18" cm="1">
        <f t="array" ref="Y1272">IFERROR(INDEX($Z$2:$Z1271,SUMPRODUCT(MAX(ROW($D$2:$D1271)*($D1272=$D$2:$D1271))-1)),_xlfn.IFNA(IF(VLOOKUP(D1272,'4.2 Elo (Values)'!A:C,3,FALSE)&gt;0,VLOOKUP(Results!D1272,'4.2 Elo (Values)'!A:C,3,FALSE),400),400))</f>
        <v>400</v>
      </c>
      <c r="Z1272" s="18" t="e">
        <f>Y1272+(IFERROR(VLOOKUP(D1272,'4.2 Elo (Values)'!A:J,10,FALSE),40)*(V1272-(1/(10^(((AVERAGEIFS(Y:Y,A:A,A1272)+AVERAGEIFS(X:X,A:A,A1272))-(Y1272+X1272))/400)+1)*O1272)))</f>
        <v>#DIV/0!</v>
      </c>
      <c r="AA1272" s="18" t="e">
        <f t="shared" si="193"/>
        <v>#DIV/0!</v>
      </c>
      <c r="AB1272" t="e">
        <f>VLOOKUP($A1272,Events!$B:$I,4,FALSE)</f>
        <v>#N/A</v>
      </c>
      <c r="AC1272" t="e">
        <f>VLOOKUP($A1272,Events!$B:$I,5,FALSE)</f>
        <v>#N/A</v>
      </c>
      <c r="AD1272" t="e">
        <f>VLOOKUP($A1272,Events!$B:$I,6,FALSE)</f>
        <v>#N/A</v>
      </c>
      <c r="AE1272" t="e">
        <f>VLOOKUP($A1272,Events!$B:$I,7,FALSE)</f>
        <v>#N/A</v>
      </c>
      <c r="AF1272" t="e">
        <f>VLOOKUP($A1272,Events!$B:$I,8,FALSE)</f>
        <v>#N/A</v>
      </c>
    </row>
    <row r="1273" spans="1:32" ht="15" customHeight="1" x14ac:dyDescent="0.3">
      <c r="A1273" s="9"/>
      <c r="G1273" s="2"/>
      <c r="O1273" s="1">
        <f t="shared" si="194"/>
        <v>0</v>
      </c>
      <c r="P1273" s="1">
        <f t="shared" si="199"/>
        <v>0</v>
      </c>
      <c r="Q1273" s="1">
        <f t="shared" si="200"/>
        <v>0</v>
      </c>
      <c r="R1273" s="1">
        <f t="shared" si="201"/>
        <v>0</v>
      </c>
      <c r="S1273" s="1">
        <f t="shared" si="195"/>
        <v>0</v>
      </c>
      <c r="T1273" s="1">
        <f t="shared" si="196"/>
        <v>0</v>
      </c>
      <c r="U1273" s="1">
        <f t="shared" si="197"/>
        <v>0</v>
      </c>
      <c r="V1273" s="1">
        <f t="shared" si="198"/>
        <v>0</v>
      </c>
      <c r="W1273" s="19" t="e">
        <f>VLOOKUP(E1273,'Win Rate'!B:I,8,FALSE)</f>
        <v>#N/A</v>
      </c>
      <c r="X1273" s="20" t="e">
        <f>VLOOKUP(E1273,'Win Rate'!B:J,9,FALSE)</f>
        <v>#N/A</v>
      </c>
      <c r="Y1273" s="18" cm="1">
        <f t="array" ref="Y1273">IFERROR(INDEX($Z$2:$Z1272,SUMPRODUCT(MAX(ROW($D$2:$D1272)*($D1273=$D$2:$D1272))-1)),_xlfn.IFNA(IF(VLOOKUP(D1273,'4.2 Elo (Values)'!A:C,3,FALSE)&gt;0,VLOOKUP(Results!D1273,'4.2 Elo (Values)'!A:C,3,FALSE),400),400))</f>
        <v>400</v>
      </c>
      <c r="Z1273" s="18" t="e">
        <f>Y1273+(IFERROR(VLOOKUP(D1273,'4.2 Elo (Values)'!A:J,10,FALSE),40)*(V1273-(1/(10^(((AVERAGEIFS(Y:Y,A:A,A1273)+AVERAGEIFS(X:X,A:A,A1273))-(Y1273+X1273))/400)+1)*O1273)))</f>
        <v>#DIV/0!</v>
      </c>
      <c r="AA1273" s="18" t="e">
        <f t="shared" si="193"/>
        <v>#DIV/0!</v>
      </c>
      <c r="AB1273" t="e">
        <f>VLOOKUP($A1273,Events!$B:$I,4,FALSE)</f>
        <v>#N/A</v>
      </c>
      <c r="AC1273" t="e">
        <f>VLOOKUP($A1273,Events!$B:$I,5,FALSE)</f>
        <v>#N/A</v>
      </c>
      <c r="AD1273" t="e">
        <f>VLOOKUP($A1273,Events!$B:$I,6,FALSE)</f>
        <v>#N/A</v>
      </c>
      <c r="AE1273" t="e">
        <f>VLOOKUP($A1273,Events!$B:$I,7,FALSE)</f>
        <v>#N/A</v>
      </c>
      <c r="AF1273" t="e">
        <f>VLOOKUP($A1273,Events!$B:$I,8,FALSE)</f>
        <v>#N/A</v>
      </c>
    </row>
    <row r="1274" spans="1:32" ht="15" customHeight="1" x14ac:dyDescent="0.3">
      <c r="A1274" s="9"/>
      <c r="G1274" s="2"/>
      <c r="O1274" s="1">
        <f t="shared" si="194"/>
        <v>0</v>
      </c>
      <c r="P1274" s="1">
        <f t="shared" si="199"/>
        <v>0</v>
      </c>
      <c r="Q1274" s="1">
        <f t="shared" si="200"/>
        <v>0</v>
      </c>
      <c r="R1274" s="1">
        <f t="shared" si="201"/>
        <v>0</v>
      </c>
      <c r="S1274" s="1">
        <f t="shared" si="195"/>
        <v>0</v>
      </c>
      <c r="T1274" s="1">
        <f t="shared" si="196"/>
        <v>0</v>
      </c>
      <c r="U1274" s="1">
        <f t="shared" si="197"/>
        <v>0</v>
      </c>
      <c r="V1274" s="1">
        <f t="shared" si="198"/>
        <v>0</v>
      </c>
      <c r="W1274" s="19" t="e">
        <f>VLOOKUP(E1274,'Win Rate'!B:I,8,FALSE)</f>
        <v>#N/A</v>
      </c>
      <c r="X1274" s="20" t="e">
        <f>VLOOKUP(E1274,'Win Rate'!B:J,9,FALSE)</f>
        <v>#N/A</v>
      </c>
      <c r="Y1274" s="18" cm="1">
        <f t="array" ref="Y1274">IFERROR(INDEX($Z$2:$Z1273,SUMPRODUCT(MAX(ROW($D$2:$D1273)*($D1274=$D$2:$D1273))-1)),_xlfn.IFNA(IF(VLOOKUP(D1274,'4.2 Elo (Values)'!A:C,3,FALSE)&gt;0,VLOOKUP(Results!D1274,'4.2 Elo (Values)'!A:C,3,FALSE),400),400))</f>
        <v>400</v>
      </c>
      <c r="Z1274" s="18" t="e">
        <f>Y1274+(IFERROR(VLOOKUP(D1274,'4.2 Elo (Values)'!A:J,10,FALSE),40)*(V1274-(1/(10^(((AVERAGEIFS(Y:Y,A:A,A1274)+AVERAGEIFS(X:X,A:A,A1274))-(Y1274+X1274))/400)+1)*O1274)))</f>
        <v>#DIV/0!</v>
      </c>
      <c r="AA1274" s="18" t="e">
        <f t="shared" si="193"/>
        <v>#DIV/0!</v>
      </c>
      <c r="AB1274" t="e">
        <f>VLOOKUP($A1274,Events!$B:$I,4,FALSE)</f>
        <v>#N/A</v>
      </c>
      <c r="AC1274" t="e">
        <f>VLOOKUP($A1274,Events!$B:$I,5,FALSE)</f>
        <v>#N/A</v>
      </c>
      <c r="AD1274" t="e">
        <f>VLOOKUP($A1274,Events!$B:$I,6,FALSE)</f>
        <v>#N/A</v>
      </c>
      <c r="AE1274" t="e">
        <f>VLOOKUP($A1274,Events!$B:$I,7,FALSE)</f>
        <v>#N/A</v>
      </c>
      <c r="AF1274" t="e">
        <f>VLOOKUP($A1274,Events!$B:$I,8,FALSE)</f>
        <v>#N/A</v>
      </c>
    </row>
    <row r="1275" spans="1:32" ht="15" customHeight="1" x14ac:dyDescent="0.3">
      <c r="A1275" s="9"/>
      <c r="G1275" s="2"/>
      <c r="O1275" s="1">
        <f t="shared" si="194"/>
        <v>0</v>
      </c>
      <c r="P1275" s="1">
        <f t="shared" si="199"/>
        <v>0</v>
      </c>
      <c r="Q1275" s="1">
        <f t="shared" si="200"/>
        <v>0</v>
      </c>
      <c r="R1275" s="1">
        <f t="shared" si="201"/>
        <v>0</v>
      </c>
      <c r="S1275" s="1">
        <f t="shared" si="195"/>
        <v>0</v>
      </c>
      <c r="T1275" s="1">
        <f t="shared" si="196"/>
        <v>0</v>
      </c>
      <c r="U1275" s="1">
        <f t="shared" si="197"/>
        <v>0</v>
      </c>
      <c r="V1275" s="1">
        <f t="shared" si="198"/>
        <v>0</v>
      </c>
      <c r="W1275" s="19" t="e">
        <f>VLOOKUP(E1275,'Win Rate'!B:I,8,FALSE)</f>
        <v>#N/A</v>
      </c>
      <c r="X1275" s="20" t="e">
        <f>VLOOKUP(E1275,'Win Rate'!B:J,9,FALSE)</f>
        <v>#N/A</v>
      </c>
      <c r="Y1275" s="18" cm="1">
        <f t="array" ref="Y1275">IFERROR(INDEX($Z$2:$Z1274,SUMPRODUCT(MAX(ROW($D$2:$D1274)*($D1275=$D$2:$D1274))-1)),_xlfn.IFNA(IF(VLOOKUP(D1275,'4.2 Elo (Values)'!A:C,3,FALSE)&gt;0,VLOOKUP(Results!D1275,'4.2 Elo (Values)'!A:C,3,FALSE),400),400))</f>
        <v>400</v>
      </c>
      <c r="Z1275" s="18" t="e">
        <f>Y1275+(IFERROR(VLOOKUP(D1275,'4.2 Elo (Values)'!A:J,10,FALSE),40)*(V1275-(1/(10^(((AVERAGEIFS(Y:Y,A:A,A1275)+AVERAGEIFS(X:X,A:A,A1275))-(Y1275+X1275))/400)+1)*O1275)))</f>
        <v>#DIV/0!</v>
      </c>
      <c r="AA1275" s="18" t="e">
        <f t="shared" ref="AA1275:AA1290" si="202">Z1275-Y1275</f>
        <v>#DIV/0!</v>
      </c>
      <c r="AB1275" t="e">
        <f>VLOOKUP($A1275,Events!$B:$I,4,FALSE)</f>
        <v>#N/A</v>
      </c>
      <c r="AC1275" t="e">
        <f>VLOOKUP($A1275,Events!$B:$I,5,FALSE)</f>
        <v>#N/A</v>
      </c>
      <c r="AD1275" t="e">
        <f>VLOOKUP($A1275,Events!$B:$I,6,FALSE)</f>
        <v>#N/A</v>
      </c>
      <c r="AE1275" t="e">
        <f>VLOOKUP($A1275,Events!$B:$I,7,FALSE)</f>
        <v>#N/A</v>
      </c>
      <c r="AF1275" t="e">
        <f>VLOOKUP($A1275,Events!$B:$I,8,FALSE)</f>
        <v>#N/A</v>
      </c>
    </row>
    <row r="1276" spans="1:32" ht="15" customHeight="1" x14ac:dyDescent="0.3">
      <c r="A1276" s="9"/>
      <c r="G1276" s="2"/>
      <c r="O1276" s="1">
        <f t="shared" si="194"/>
        <v>0</v>
      </c>
      <c r="P1276" s="1">
        <f t="shared" si="199"/>
        <v>0</v>
      </c>
      <c r="Q1276" s="1">
        <f t="shared" si="200"/>
        <v>0</v>
      </c>
      <c r="R1276" s="1">
        <f t="shared" si="201"/>
        <v>0</v>
      </c>
      <c r="S1276" s="1">
        <f t="shared" si="195"/>
        <v>0</v>
      </c>
      <c r="T1276" s="1">
        <f t="shared" si="196"/>
        <v>0</v>
      </c>
      <c r="U1276" s="1">
        <f t="shared" si="197"/>
        <v>0</v>
      </c>
      <c r="V1276" s="1">
        <f t="shared" si="198"/>
        <v>0</v>
      </c>
      <c r="W1276" s="19" t="e">
        <f>VLOOKUP(E1276,'Win Rate'!B:I,8,FALSE)</f>
        <v>#N/A</v>
      </c>
      <c r="X1276" s="20" t="e">
        <f>VLOOKUP(E1276,'Win Rate'!B:J,9,FALSE)</f>
        <v>#N/A</v>
      </c>
      <c r="Y1276" s="18" cm="1">
        <f t="array" ref="Y1276">IFERROR(INDEX($Z$2:$Z1275,SUMPRODUCT(MAX(ROW($D$2:$D1275)*($D1276=$D$2:$D1275))-1)),_xlfn.IFNA(IF(VLOOKUP(D1276,'4.2 Elo (Values)'!A:C,3,FALSE)&gt;0,VLOOKUP(Results!D1276,'4.2 Elo (Values)'!A:C,3,FALSE),400),400))</f>
        <v>400</v>
      </c>
      <c r="Z1276" s="18" t="e">
        <f>Y1276+(IFERROR(VLOOKUP(D1276,'4.2 Elo (Values)'!A:J,10,FALSE),40)*(V1276-(1/(10^(((AVERAGEIFS(Y:Y,A:A,A1276)+AVERAGEIFS(X:X,A:A,A1276))-(Y1276+X1276))/400)+1)*O1276)))</f>
        <v>#DIV/0!</v>
      </c>
      <c r="AA1276" s="18" t="e">
        <f t="shared" si="202"/>
        <v>#DIV/0!</v>
      </c>
      <c r="AB1276" t="e">
        <f>VLOOKUP($A1276,Events!$B:$I,4,FALSE)</f>
        <v>#N/A</v>
      </c>
      <c r="AC1276" t="e">
        <f>VLOOKUP($A1276,Events!$B:$I,5,FALSE)</f>
        <v>#N/A</v>
      </c>
      <c r="AD1276" t="e">
        <f>VLOOKUP($A1276,Events!$B:$I,6,FALSE)</f>
        <v>#N/A</v>
      </c>
      <c r="AE1276" t="e">
        <f>VLOOKUP($A1276,Events!$B:$I,7,FALSE)</f>
        <v>#N/A</v>
      </c>
      <c r="AF1276" t="e">
        <f>VLOOKUP($A1276,Events!$B:$I,8,FALSE)</f>
        <v>#N/A</v>
      </c>
    </row>
    <row r="1277" spans="1:32" ht="15" customHeight="1" x14ac:dyDescent="0.3">
      <c r="A1277" s="9"/>
      <c r="G1277" s="2"/>
      <c r="O1277" s="1">
        <f t="shared" si="194"/>
        <v>0</v>
      </c>
      <c r="P1277" s="1">
        <f t="shared" si="199"/>
        <v>0</v>
      </c>
      <c r="Q1277" s="1">
        <f t="shared" si="200"/>
        <v>0</v>
      </c>
      <c r="R1277" s="1">
        <f t="shared" si="201"/>
        <v>0</v>
      </c>
      <c r="S1277" s="1">
        <f t="shared" si="195"/>
        <v>0</v>
      </c>
      <c r="T1277" s="1">
        <f t="shared" si="196"/>
        <v>0</v>
      </c>
      <c r="U1277" s="1">
        <f t="shared" si="197"/>
        <v>0</v>
      </c>
      <c r="V1277" s="1">
        <f t="shared" si="198"/>
        <v>0</v>
      </c>
      <c r="W1277" s="19" t="e">
        <f>VLOOKUP(E1277,'Win Rate'!B:I,8,FALSE)</f>
        <v>#N/A</v>
      </c>
      <c r="X1277" s="20" t="e">
        <f>VLOOKUP(E1277,'Win Rate'!B:J,9,FALSE)</f>
        <v>#N/A</v>
      </c>
      <c r="Y1277" s="18" cm="1">
        <f t="array" ref="Y1277">IFERROR(INDEX($Z$2:$Z1276,SUMPRODUCT(MAX(ROW($D$2:$D1276)*($D1277=$D$2:$D1276))-1)),_xlfn.IFNA(IF(VLOOKUP(D1277,'4.2 Elo (Values)'!A:C,3,FALSE)&gt;0,VLOOKUP(Results!D1277,'4.2 Elo (Values)'!A:C,3,FALSE),400),400))</f>
        <v>400</v>
      </c>
      <c r="Z1277" s="18" t="e">
        <f>Y1277+(IFERROR(VLOOKUP(D1277,'4.2 Elo (Values)'!A:J,10,FALSE),40)*(V1277-(1/(10^(((AVERAGEIFS(Y:Y,A:A,A1277)+AVERAGEIFS(X:X,A:A,A1277))-(Y1277+X1277))/400)+1)*O1277)))</f>
        <v>#DIV/0!</v>
      </c>
      <c r="AA1277" s="18" t="e">
        <f t="shared" si="202"/>
        <v>#DIV/0!</v>
      </c>
      <c r="AB1277" t="e">
        <f>VLOOKUP($A1277,Events!$B:$I,4,FALSE)</f>
        <v>#N/A</v>
      </c>
      <c r="AC1277" t="e">
        <f>VLOOKUP($A1277,Events!$B:$I,5,FALSE)</f>
        <v>#N/A</v>
      </c>
      <c r="AD1277" t="e">
        <f>VLOOKUP($A1277,Events!$B:$I,6,FALSE)</f>
        <v>#N/A</v>
      </c>
      <c r="AE1277" t="e">
        <f>VLOOKUP($A1277,Events!$B:$I,7,FALSE)</f>
        <v>#N/A</v>
      </c>
      <c r="AF1277" t="e">
        <f>VLOOKUP($A1277,Events!$B:$I,8,FALSE)</f>
        <v>#N/A</v>
      </c>
    </row>
    <row r="1278" spans="1:32" ht="15" customHeight="1" x14ac:dyDescent="0.3">
      <c r="A1278" s="9"/>
      <c r="G1278" s="2"/>
      <c r="O1278" s="1">
        <f t="shared" si="194"/>
        <v>0</v>
      </c>
      <c r="P1278" s="1">
        <f t="shared" si="199"/>
        <v>0</v>
      </c>
      <c r="Q1278" s="1">
        <f t="shared" si="200"/>
        <v>0</v>
      </c>
      <c r="R1278" s="1">
        <f t="shared" si="201"/>
        <v>0</v>
      </c>
      <c r="S1278" s="1">
        <f t="shared" si="195"/>
        <v>0</v>
      </c>
      <c r="T1278" s="1">
        <f t="shared" si="196"/>
        <v>0</v>
      </c>
      <c r="U1278" s="1">
        <f t="shared" si="197"/>
        <v>0</v>
      </c>
      <c r="V1278" s="1">
        <f t="shared" si="198"/>
        <v>0</v>
      </c>
      <c r="W1278" s="19" t="e">
        <f>VLOOKUP(E1278,'Win Rate'!B:I,8,FALSE)</f>
        <v>#N/A</v>
      </c>
      <c r="X1278" s="20" t="e">
        <f>VLOOKUP(E1278,'Win Rate'!B:J,9,FALSE)</f>
        <v>#N/A</v>
      </c>
      <c r="Y1278" s="18" cm="1">
        <f t="array" ref="Y1278">IFERROR(INDEX($Z$2:$Z1277,SUMPRODUCT(MAX(ROW($D$2:$D1277)*($D1278=$D$2:$D1277))-1)),_xlfn.IFNA(IF(VLOOKUP(D1278,'4.2 Elo (Values)'!A:C,3,FALSE)&gt;0,VLOOKUP(Results!D1278,'4.2 Elo (Values)'!A:C,3,FALSE),400),400))</f>
        <v>400</v>
      </c>
      <c r="Z1278" s="18" t="e">
        <f>Y1278+(IFERROR(VLOOKUP(D1278,'4.2 Elo (Values)'!A:J,10,FALSE),40)*(V1278-(1/(10^(((AVERAGEIFS(Y:Y,A:A,A1278)+AVERAGEIFS(X:X,A:A,A1278))-(Y1278+X1278))/400)+1)*O1278)))</f>
        <v>#DIV/0!</v>
      </c>
      <c r="AA1278" s="18" t="e">
        <f t="shared" si="202"/>
        <v>#DIV/0!</v>
      </c>
      <c r="AB1278" t="e">
        <f>VLOOKUP($A1278,Events!$B:$I,4,FALSE)</f>
        <v>#N/A</v>
      </c>
      <c r="AC1278" t="e">
        <f>VLOOKUP($A1278,Events!$B:$I,5,FALSE)</f>
        <v>#N/A</v>
      </c>
      <c r="AD1278" t="e">
        <f>VLOOKUP($A1278,Events!$B:$I,6,FALSE)</f>
        <v>#N/A</v>
      </c>
      <c r="AE1278" t="e">
        <f>VLOOKUP($A1278,Events!$B:$I,7,FALSE)</f>
        <v>#N/A</v>
      </c>
      <c r="AF1278" t="e">
        <f>VLOOKUP($A1278,Events!$B:$I,8,FALSE)</f>
        <v>#N/A</v>
      </c>
    </row>
    <row r="1279" spans="1:32" ht="15" customHeight="1" x14ac:dyDescent="0.3">
      <c r="A1279" s="9"/>
      <c r="G1279" s="2"/>
      <c r="O1279" s="1">
        <f t="shared" si="194"/>
        <v>0</v>
      </c>
      <c r="P1279" s="1">
        <f t="shared" si="199"/>
        <v>0</v>
      </c>
      <c r="Q1279" s="1">
        <f t="shared" si="200"/>
        <v>0</v>
      </c>
      <c r="R1279" s="1">
        <f t="shared" si="201"/>
        <v>0</v>
      </c>
      <c r="S1279" s="1">
        <f t="shared" si="195"/>
        <v>0</v>
      </c>
      <c r="T1279" s="1">
        <f t="shared" si="196"/>
        <v>0</v>
      </c>
      <c r="U1279" s="1">
        <f t="shared" si="197"/>
        <v>0</v>
      </c>
      <c r="V1279" s="1">
        <f t="shared" si="198"/>
        <v>0</v>
      </c>
      <c r="W1279" s="19" t="e">
        <f>VLOOKUP(E1279,'Win Rate'!B:I,8,FALSE)</f>
        <v>#N/A</v>
      </c>
      <c r="X1279" s="20" t="e">
        <f>VLOOKUP(E1279,'Win Rate'!B:J,9,FALSE)</f>
        <v>#N/A</v>
      </c>
      <c r="Y1279" s="18" cm="1">
        <f t="array" ref="Y1279">IFERROR(INDEX($Z$2:$Z1278,SUMPRODUCT(MAX(ROW($D$2:$D1278)*($D1279=$D$2:$D1278))-1)),_xlfn.IFNA(IF(VLOOKUP(D1279,'4.2 Elo (Values)'!A:C,3,FALSE)&gt;0,VLOOKUP(Results!D1279,'4.2 Elo (Values)'!A:C,3,FALSE),400),400))</f>
        <v>400</v>
      </c>
      <c r="Z1279" s="18" t="e">
        <f>Y1279+(IFERROR(VLOOKUP(D1279,'4.2 Elo (Values)'!A:J,10,FALSE),40)*(V1279-(1/(10^(((AVERAGEIFS(Y:Y,A:A,A1279)+AVERAGEIFS(X:X,A:A,A1279))-(Y1279+X1279))/400)+1)*O1279)))</f>
        <v>#DIV/0!</v>
      </c>
      <c r="AA1279" s="18" t="e">
        <f t="shared" si="202"/>
        <v>#DIV/0!</v>
      </c>
      <c r="AB1279" t="e">
        <f>VLOOKUP($A1279,Events!$B:$I,4,FALSE)</f>
        <v>#N/A</v>
      </c>
      <c r="AC1279" t="e">
        <f>VLOOKUP($A1279,Events!$B:$I,5,FALSE)</f>
        <v>#N/A</v>
      </c>
      <c r="AD1279" t="e">
        <f>VLOOKUP($A1279,Events!$B:$I,6,FALSE)</f>
        <v>#N/A</v>
      </c>
      <c r="AE1279" t="e">
        <f>VLOOKUP($A1279,Events!$B:$I,7,FALSE)</f>
        <v>#N/A</v>
      </c>
      <c r="AF1279" t="e">
        <f>VLOOKUP($A1279,Events!$B:$I,8,FALSE)</f>
        <v>#N/A</v>
      </c>
    </row>
    <row r="1280" spans="1:32" ht="15" customHeight="1" x14ac:dyDescent="0.3">
      <c r="A1280" s="9"/>
      <c r="G1280" s="2"/>
      <c r="O1280" s="1">
        <f t="shared" si="194"/>
        <v>0</v>
      </c>
      <c r="P1280" s="1">
        <f t="shared" si="199"/>
        <v>0</v>
      </c>
      <c r="Q1280" s="1">
        <f t="shared" si="200"/>
        <v>0</v>
      </c>
      <c r="R1280" s="1">
        <f t="shared" si="201"/>
        <v>0</v>
      </c>
      <c r="S1280" s="1">
        <f t="shared" si="195"/>
        <v>0</v>
      </c>
      <c r="T1280" s="1">
        <f t="shared" si="196"/>
        <v>0</v>
      </c>
      <c r="U1280" s="1">
        <f t="shared" si="197"/>
        <v>0</v>
      </c>
      <c r="V1280" s="1">
        <f t="shared" si="198"/>
        <v>0</v>
      </c>
      <c r="W1280" s="19" t="e">
        <f>VLOOKUP(E1280,'Win Rate'!B:I,8,FALSE)</f>
        <v>#N/A</v>
      </c>
      <c r="X1280" s="20" t="e">
        <f>VLOOKUP(E1280,'Win Rate'!B:J,9,FALSE)</f>
        <v>#N/A</v>
      </c>
      <c r="Y1280" s="18" cm="1">
        <f t="array" ref="Y1280">IFERROR(INDEX($Z$2:$Z1279,SUMPRODUCT(MAX(ROW($D$2:$D1279)*($D1280=$D$2:$D1279))-1)),_xlfn.IFNA(IF(VLOOKUP(D1280,'4.2 Elo (Values)'!A:C,3,FALSE)&gt;0,VLOOKUP(Results!D1280,'4.2 Elo (Values)'!A:C,3,FALSE),400),400))</f>
        <v>400</v>
      </c>
      <c r="Z1280" s="18" t="e">
        <f>Y1280+(IFERROR(VLOOKUP(D1280,'4.2 Elo (Values)'!A:J,10,FALSE),40)*(V1280-(1/(10^(((AVERAGEIFS(Y:Y,A:A,A1280)+AVERAGEIFS(X:X,A:A,A1280))-(Y1280+X1280))/400)+1)*O1280)))</f>
        <v>#DIV/0!</v>
      </c>
      <c r="AA1280" s="18" t="e">
        <f t="shared" si="202"/>
        <v>#DIV/0!</v>
      </c>
      <c r="AB1280" t="e">
        <f>VLOOKUP($A1280,Events!$B:$I,4,FALSE)</f>
        <v>#N/A</v>
      </c>
      <c r="AC1280" t="e">
        <f>VLOOKUP($A1280,Events!$B:$I,5,FALSE)</f>
        <v>#N/A</v>
      </c>
      <c r="AD1280" t="e">
        <f>VLOOKUP($A1280,Events!$B:$I,6,FALSE)</f>
        <v>#N/A</v>
      </c>
      <c r="AE1280" t="e">
        <f>VLOOKUP($A1280,Events!$B:$I,7,FALSE)</f>
        <v>#N/A</v>
      </c>
      <c r="AF1280" t="e">
        <f>VLOOKUP($A1280,Events!$B:$I,8,FALSE)</f>
        <v>#N/A</v>
      </c>
    </row>
    <row r="1281" spans="1:32" ht="15" customHeight="1" x14ac:dyDescent="0.3">
      <c r="A1281" s="9"/>
      <c r="G1281" s="2"/>
      <c r="O1281" s="1">
        <f t="shared" si="194"/>
        <v>0</v>
      </c>
      <c r="P1281" s="1">
        <f t="shared" si="199"/>
        <v>0</v>
      </c>
      <c r="Q1281" s="1">
        <f t="shared" si="200"/>
        <v>0</v>
      </c>
      <c r="R1281" s="1">
        <f t="shared" si="201"/>
        <v>0</v>
      </c>
      <c r="S1281" s="1">
        <f t="shared" si="195"/>
        <v>0</v>
      </c>
      <c r="T1281" s="1">
        <f t="shared" si="196"/>
        <v>0</v>
      </c>
      <c r="U1281" s="1">
        <f t="shared" si="197"/>
        <v>0</v>
      </c>
      <c r="V1281" s="1">
        <f t="shared" si="198"/>
        <v>0</v>
      </c>
      <c r="W1281" s="19" t="e">
        <f>VLOOKUP(E1281,'Win Rate'!B:I,8,FALSE)</f>
        <v>#N/A</v>
      </c>
      <c r="X1281" s="20" t="e">
        <f>VLOOKUP(E1281,'Win Rate'!B:J,9,FALSE)</f>
        <v>#N/A</v>
      </c>
      <c r="Y1281" s="18" cm="1">
        <f t="array" ref="Y1281">IFERROR(INDEX($Z$2:$Z1280,SUMPRODUCT(MAX(ROW($D$2:$D1280)*($D1281=$D$2:$D1280))-1)),_xlfn.IFNA(IF(VLOOKUP(D1281,'4.2 Elo (Values)'!A:C,3,FALSE)&gt;0,VLOOKUP(Results!D1281,'4.2 Elo (Values)'!A:C,3,FALSE),400),400))</f>
        <v>400</v>
      </c>
      <c r="Z1281" s="18" t="e">
        <f>Y1281+(IFERROR(VLOOKUP(D1281,'4.2 Elo (Values)'!A:J,10,FALSE),40)*(V1281-(1/(10^(((AVERAGEIFS(Y:Y,A:A,A1281)+AVERAGEIFS(X:X,A:A,A1281))-(Y1281+X1281))/400)+1)*O1281)))</f>
        <v>#DIV/0!</v>
      </c>
      <c r="AA1281" s="18" t="e">
        <f t="shared" si="202"/>
        <v>#DIV/0!</v>
      </c>
      <c r="AB1281" t="e">
        <f>VLOOKUP($A1281,Events!$B:$I,4,FALSE)</f>
        <v>#N/A</v>
      </c>
      <c r="AC1281" t="e">
        <f>VLOOKUP($A1281,Events!$B:$I,5,FALSE)</f>
        <v>#N/A</v>
      </c>
      <c r="AD1281" t="e">
        <f>VLOOKUP($A1281,Events!$B:$I,6,FALSE)</f>
        <v>#N/A</v>
      </c>
      <c r="AE1281" t="e">
        <f>VLOOKUP($A1281,Events!$B:$I,7,FALSE)</f>
        <v>#N/A</v>
      </c>
      <c r="AF1281" t="e">
        <f>VLOOKUP($A1281,Events!$B:$I,8,FALSE)</f>
        <v>#N/A</v>
      </c>
    </row>
    <row r="1282" spans="1:32" ht="15" customHeight="1" x14ac:dyDescent="0.3">
      <c r="A1282" s="9"/>
      <c r="G1282" s="2"/>
      <c r="O1282" s="1">
        <f t="shared" si="194"/>
        <v>0</v>
      </c>
      <c r="P1282" s="1">
        <f t="shared" si="199"/>
        <v>0</v>
      </c>
      <c r="Q1282" s="1">
        <f t="shared" si="200"/>
        <v>0</v>
      </c>
      <c r="R1282" s="1">
        <f t="shared" si="201"/>
        <v>0</v>
      </c>
      <c r="S1282" s="1">
        <f t="shared" si="195"/>
        <v>0</v>
      </c>
      <c r="T1282" s="1">
        <f t="shared" si="196"/>
        <v>0</v>
      </c>
      <c r="U1282" s="1">
        <f t="shared" si="197"/>
        <v>0</v>
      </c>
      <c r="V1282" s="1">
        <f t="shared" si="198"/>
        <v>0</v>
      </c>
      <c r="W1282" s="19" t="e">
        <f>VLOOKUP(E1282,'Win Rate'!B:I,8,FALSE)</f>
        <v>#N/A</v>
      </c>
      <c r="X1282" s="20" t="e">
        <f>VLOOKUP(E1282,'Win Rate'!B:J,9,FALSE)</f>
        <v>#N/A</v>
      </c>
      <c r="Y1282" s="18" cm="1">
        <f t="array" ref="Y1282">IFERROR(INDEX($Z$2:$Z1281,SUMPRODUCT(MAX(ROW($D$2:$D1281)*($D1282=$D$2:$D1281))-1)),_xlfn.IFNA(IF(VLOOKUP(D1282,'4.2 Elo (Values)'!A:C,3,FALSE)&gt;0,VLOOKUP(Results!D1282,'4.2 Elo (Values)'!A:C,3,FALSE),400),400))</f>
        <v>400</v>
      </c>
      <c r="Z1282" s="18" t="e">
        <f>Y1282+(IFERROR(VLOOKUP(D1282,'4.2 Elo (Values)'!A:J,10,FALSE),40)*(V1282-(1/(10^(((AVERAGEIFS(Y:Y,A:A,A1282)+AVERAGEIFS(X:X,A:A,A1282))-(Y1282+X1282))/400)+1)*O1282)))</f>
        <v>#DIV/0!</v>
      </c>
      <c r="AA1282" s="18" t="e">
        <f t="shared" si="202"/>
        <v>#DIV/0!</v>
      </c>
      <c r="AB1282" t="e">
        <f>VLOOKUP($A1282,Events!$B:$I,4,FALSE)</f>
        <v>#N/A</v>
      </c>
      <c r="AC1282" t="e">
        <f>VLOOKUP($A1282,Events!$B:$I,5,FALSE)</f>
        <v>#N/A</v>
      </c>
      <c r="AD1282" t="e">
        <f>VLOOKUP($A1282,Events!$B:$I,6,FALSE)</f>
        <v>#N/A</v>
      </c>
      <c r="AE1282" t="e">
        <f>VLOOKUP($A1282,Events!$B:$I,7,FALSE)</f>
        <v>#N/A</v>
      </c>
      <c r="AF1282" t="e">
        <f>VLOOKUP($A1282,Events!$B:$I,8,FALSE)</f>
        <v>#N/A</v>
      </c>
    </row>
    <row r="1283" spans="1:32" ht="15" customHeight="1" x14ac:dyDescent="0.3">
      <c r="A1283" s="9"/>
      <c r="G1283" s="2"/>
      <c r="O1283" s="1">
        <f t="shared" si="194"/>
        <v>0</v>
      </c>
      <c r="P1283" s="1">
        <f t="shared" si="199"/>
        <v>0</v>
      </c>
      <c r="Q1283" s="1">
        <f t="shared" si="200"/>
        <v>0</v>
      </c>
      <c r="R1283" s="1">
        <f t="shared" si="201"/>
        <v>0</v>
      </c>
      <c r="S1283" s="1">
        <f t="shared" si="195"/>
        <v>0</v>
      </c>
      <c r="T1283" s="1">
        <f t="shared" si="196"/>
        <v>0</v>
      </c>
      <c r="U1283" s="1">
        <f t="shared" si="197"/>
        <v>0</v>
      </c>
      <c r="V1283" s="1">
        <f t="shared" si="198"/>
        <v>0</v>
      </c>
      <c r="W1283" s="19" t="e">
        <f>VLOOKUP(E1283,'Win Rate'!B:I,8,FALSE)</f>
        <v>#N/A</v>
      </c>
      <c r="X1283" s="20" t="e">
        <f>VLOOKUP(E1283,'Win Rate'!B:J,9,FALSE)</f>
        <v>#N/A</v>
      </c>
      <c r="Y1283" s="18" cm="1">
        <f t="array" ref="Y1283">IFERROR(INDEX($Z$2:$Z1282,SUMPRODUCT(MAX(ROW($D$2:$D1282)*($D1283=$D$2:$D1282))-1)),_xlfn.IFNA(IF(VLOOKUP(D1283,'4.2 Elo (Values)'!A:C,3,FALSE)&gt;0,VLOOKUP(Results!D1283,'4.2 Elo (Values)'!A:C,3,FALSE),400),400))</f>
        <v>400</v>
      </c>
      <c r="Z1283" s="18" t="e">
        <f>Y1283+(IFERROR(VLOOKUP(D1283,'4.2 Elo (Values)'!A:J,10,FALSE),40)*(V1283-(1/(10^(((AVERAGEIFS(Y:Y,A:A,A1283)+AVERAGEIFS(X:X,A:A,A1283))-(Y1283+X1283))/400)+1)*O1283)))</f>
        <v>#DIV/0!</v>
      </c>
      <c r="AA1283" s="18" t="e">
        <f t="shared" si="202"/>
        <v>#DIV/0!</v>
      </c>
      <c r="AB1283" t="e">
        <f>VLOOKUP($A1283,Events!$B:$I,4,FALSE)</f>
        <v>#N/A</v>
      </c>
      <c r="AC1283" t="e">
        <f>VLOOKUP($A1283,Events!$B:$I,5,FALSE)</f>
        <v>#N/A</v>
      </c>
      <c r="AD1283" t="e">
        <f>VLOOKUP($A1283,Events!$B:$I,6,FALSE)</f>
        <v>#N/A</v>
      </c>
      <c r="AE1283" t="e">
        <f>VLOOKUP($A1283,Events!$B:$I,7,FALSE)</f>
        <v>#N/A</v>
      </c>
      <c r="AF1283" t="e">
        <f>VLOOKUP($A1283,Events!$B:$I,8,FALSE)</f>
        <v>#N/A</v>
      </c>
    </row>
    <row r="1284" spans="1:32" ht="15" customHeight="1" x14ac:dyDescent="0.3">
      <c r="A1284" s="9"/>
      <c r="G1284" s="2"/>
      <c r="O1284" s="1">
        <f t="shared" si="194"/>
        <v>0</v>
      </c>
      <c r="P1284" s="1">
        <f t="shared" si="199"/>
        <v>0</v>
      </c>
      <c r="Q1284" s="1">
        <f t="shared" si="200"/>
        <v>0</v>
      </c>
      <c r="R1284" s="1">
        <f t="shared" si="201"/>
        <v>0</v>
      </c>
      <c r="S1284" s="1">
        <f t="shared" si="195"/>
        <v>0</v>
      </c>
      <c r="T1284" s="1">
        <f t="shared" si="196"/>
        <v>0</v>
      </c>
      <c r="U1284" s="1">
        <f t="shared" si="197"/>
        <v>0</v>
      </c>
      <c r="V1284" s="1">
        <f t="shared" si="198"/>
        <v>0</v>
      </c>
      <c r="W1284" s="19" t="e">
        <f>VLOOKUP(E1284,'Win Rate'!B:I,8,FALSE)</f>
        <v>#N/A</v>
      </c>
      <c r="X1284" s="20" t="e">
        <f>VLOOKUP(E1284,'Win Rate'!B:J,9,FALSE)</f>
        <v>#N/A</v>
      </c>
      <c r="Y1284" s="18" cm="1">
        <f t="array" ref="Y1284">IFERROR(INDEX($Z$2:$Z1283,SUMPRODUCT(MAX(ROW($D$2:$D1283)*($D1284=$D$2:$D1283))-1)),_xlfn.IFNA(IF(VLOOKUP(D1284,'4.2 Elo (Values)'!A:C,3,FALSE)&gt;0,VLOOKUP(Results!D1284,'4.2 Elo (Values)'!A:C,3,FALSE),400),400))</f>
        <v>400</v>
      </c>
      <c r="Z1284" s="18" t="e">
        <f>Y1284+(IFERROR(VLOOKUP(D1284,'4.2 Elo (Values)'!A:J,10,FALSE),40)*(V1284-(1/(10^(((AVERAGEIFS(Y:Y,A:A,A1284)+AVERAGEIFS(X:X,A:A,A1284))-(Y1284+X1284))/400)+1)*O1284)))</f>
        <v>#DIV/0!</v>
      </c>
      <c r="AA1284" s="18" t="e">
        <f t="shared" si="202"/>
        <v>#DIV/0!</v>
      </c>
      <c r="AB1284" t="e">
        <f>VLOOKUP($A1284,Events!$B:$I,4,FALSE)</f>
        <v>#N/A</v>
      </c>
      <c r="AC1284" t="e">
        <f>VLOOKUP($A1284,Events!$B:$I,5,FALSE)</f>
        <v>#N/A</v>
      </c>
      <c r="AD1284" t="e">
        <f>VLOOKUP($A1284,Events!$B:$I,6,FALSE)</f>
        <v>#N/A</v>
      </c>
      <c r="AE1284" t="e">
        <f>VLOOKUP($A1284,Events!$B:$I,7,FALSE)</f>
        <v>#N/A</v>
      </c>
      <c r="AF1284" t="e">
        <f>VLOOKUP($A1284,Events!$B:$I,8,FALSE)</f>
        <v>#N/A</v>
      </c>
    </row>
    <row r="1285" spans="1:32" ht="15" customHeight="1" x14ac:dyDescent="0.3">
      <c r="A1285" s="9"/>
      <c r="G1285" s="2"/>
      <c r="O1285" s="1">
        <f t="shared" si="194"/>
        <v>0</v>
      </c>
      <c r="P1285" s="1">
        <f t="shared" si="199"/>
        <v>0</v>
      </c>
      <c r="Q1285" s="1">
        <f t="shared" si="200"/>
        <v>0</v>
      </c>
      <c r="R1285" s="1">
        <f t="shared" si="201"/>
        <v>0</v>
      </c>
      <c r="S1285" s="1">
        <f t="shared" si="195"/>
        <v>0</v>
      </c>
      <c r="T1285" s="1">
        <f t="shared" si="196"/>
        <v>0</v>
      </c>
      <c r="U1285" s="1">
        <f t="shared" si="197"/>
        <v>0</v>
      </c>
      <c r="V1285" s="1">
        <f t="shared" si="198"/>
        <v>0</v>
      </c>
      <c r="W1285" s="19" t="e">
        <f>VLOOKUP(E1285,'Win Rate'!B:I,8,FALSE)</f>
        <v>#N/A</v>
      </c>
      <c r="X1285" s="20" t="e">
        <f>VLOOKUP(E1285,'Win Rate'!B:J,9,FALSE)</f>
        <v>#N/A</v>
      </c>
      <c r="Y1285" s="18" cm="1">
        <f t="array" ref="Y1285">IFERROR(INDEX($Z$2:$Z1284,SUMPRODUCT(MAX(ROW($D$2:$D1284)*($D1285=$D$2:$D1284))-1)),_xlfn.IFNA(IF(VLOOKUP(D1285,'4.2 Elo (Values)'!A:C,3,FALSE)&gt;0,VLOOKUP(Results!D1285,'4.2 Elo (Values)'!A:C,3,FALSE),400),400))</f>
        <v>400</v>
      </c>
      <c r="Z1285" s="18" t="e">
        <f>Y1285+(IFERROR(VLOOKUP(D1285,'4.2 Elo (Values)'!A:J,10,FALSE),40)*(V1285-(1/(10^(((AVERAGEIFS(Y:Y,A:A,A1285)+AVERAGEIFS(X:X,A:A,A1285))-(Y1285+X1285))/400)+1)*O1285)))</f>
        <v>#DIV/0!</v>
      </c>
      <c r="AA1285" s="18" t="e">
        <f t="shared" si="202"/>
        <v>#DIV/0!</v>
      </c>
      <c r="AB1285" t="e">
        <f>VLOOKUP($A1285,Events!$B:$I,4,FALSE)</f>
        <v>#N/A</v>
      </c>
      <c r="AC1285" t="e">
        <f>VLOOKUP($A1285,Events!$B:$I,5,FALSE)</f>
        <v>#N/A</v>
      </c>
      <c r="AD1285" t="e">
        <f>VLOOKUP($A1285,Events!$B:$I,6,FALSE)</f>
        <v>#N/A</v>
      </c>
      <c r="AE1285" t="e">
        <f>VLOOKUP($A1285,Events!$B:$I,7,FALSE)</f>
        <v>#N/A</v>
      </c>
      <c r="AF1285" t="e">
        <f>VLOOKUP($A1285,Events!$B:$I,8,FALSE)</f>
        <v>#N/A</v>
      </c>
    </row>
    <row r="1286" spans="1:32" ht="15" customHeight="1" x14ac:dyDescent="0.3">
      <c r="A1286" s="9"/>
      <c r="G1286" s="2"/>
      <c r="O1286" s="1">
        <f t="shared" si="194"/>
        <v>0</v>
      </c>
      <c r="P1286" s="1">
        <f t="shared" si="199"/>
        <v>0</v>
      </c>
      <c r="Q1286" s="1">
        <f t="shared" si="200"/>
        <v>0</v>
      </c>
      <c r="R1286" s="1">
        <f t="shared" si="201"/>
        <v>0</v>
      </c>
      <c r="S1286" s="1">
        <f t="shared" si="195"/>
        <v>0</v>
      </c>
      <c r="T1286" s="1">
        <f t="shared" si="196"/>
        <v>0</v>
      </c>
      <c r="U1286" s="1">
        <f t="shared" si="197"/>
        <v>0</v>
      </c>
      <c r="V1286" s="1">
        <f t="shared" si="198"/>
        <v>0</v>
      </c>
      <c r="W1286" s="19" t="e">
        <f>VLOOKUP(E1286,'Win Rate'!B:I,8,FALSE)</f>
        <v>#N/A</v>
      </c>
      <c r="X1286" s="20" t="e">
        <f>VLOOKUP(E1286,'Win Rate'!B:J,9,FALSE)</f>
        <v>#N/A</v>
      </c>
      <c r="Y1286" s="18" cm="1">
        <f t="array" ref="Y1286">IFERROR(INDEX($Z$2:$Z1285,SUMPRODUCT(MAX(ROW($D$2:$D1285)*($D1286=$D$2:$D1285))-1)),_xlfn.IFNA(IF(VLOOKUP(D1286,'4.2 Elo (Values)'!A:C,3,FALSE)&gt;0,VLOOKUP(Results!D1286,'4.2 Elo (Values)'!A:C,3,FALSE),400),400))</f>
        <v>400</v>
      </c>
      <c r="Z1286" s="18" t="e">
        <f>Y1286+(IFERROR(VLOOKUP(D1286,'4.2 Elo (Values)'!A:J,10,FALSE),40)*(V1286-(1/(10^(((AVERAGEIFS(Y:Y,A:A,A1286)+AVERAGEIFS(X:X,A:A,A1286))-(Y1286+X1286))/400)+1)*O1286)))</f>
        <v>#DIV/0!</v>
      </c>
      <c r="AA1286" s="18" t="e">
        <f t="shared" si="202"/>
        <v>#DIV/0!</v>
      </c>
      <c r="AB1286" t="e">
        <f>VLOOKUP($A1286,Events!$B:$I,4,FALSE)</f>
        <v>#N/A</v>
      </c>
      <c r="AC1286" t="e">
        <f>VLOOKUP($A1286,Events!$B:$I,5,FALSE)</f>
        <v>#N/A</v>
      </c>
      <c r="AD1286" t="e">
        <f>VLOOKUP($A1286,Events!$B:$I,6,FALSE)</f>
        <v>#N/A</v>
      </c>
      <c r="AE1286" t="e">
        <f>VLOOKUP($A1286,Events!$B:$I,7,FALSE)</f>
        <v>#N/A</v>
      </c>
      <c r="AF1286" t="e">
        <f>VLOOKUP($A1286,Events!$B:$I,8,FALSE)</f>
        <v>#N/A</v>
      </c>
    </row>
    <row r="1287" spans="1:32" ht="15" customHeight="1" x14ac:dyDescent="0.3">
      <c r="A1287" s="9"/>
      <c r="G1287" s="2"/>
      <c r="O1287" s="1">
        <f t="shared" si="194"/>
        <v>0</v>
      </c>
      <c r="P1287" s="1">
        <f t="shared" si="199"/>
        <v>0</v>
      </c>
      <c r="Q1287" s="1">
        <f t="shared" si="200"/>
        <v>0</v>
      </c>
      <c r="R1287" s="1">
        <f t="shared" si="201"/>
        <v>0</v>
      </c>
      <c r="S1287" s="1">
        <f t="shared" si="195"/>
        <v>0</v>
      </c>
      <c r="T1287" s="1">
        <f t="shared" si="196"/>
        <v>0</v>
      </c>
      <c r="U1287" s="1">
        <f t="shared" si="197"/>
        <v>0</v>
      </c>
      <c r="V1287" s="1">
        <f t="shared" si="198"/>
        <v>0</v>
      </c>
      <c r="W1287" s="19" t="e">
        <f>VLOOKUP(E1287,'Win Rate'!B:I,8,FALSE)</f>
        <v>#N/A</v>
      </c>
      <c r="X1287" s="20" t="e">
        <f>VLOOKUP(E1287,'Win Rate'!B:J,9,FALSE)</f>
        <v>#N/A</v>
      </c>
      <c r="Y1287" s="18" cm="1">
        <f t="array" ref="Y1287">IFERROR(INDEX($Z$2:$Z1286,SUMPRODUCT(MAX(ROW($D$2:$D1286)*($D1287=$D$2:$D1286))-1)),_xlfn.IFNA(IF(VLOOKUP(D1287,'4.2 Elo (Values)'!A:C,3,FALSE)&gt;0,VLOOKUP(Results!D1287,'4.2 Elo (Values)'!A:C,3,FALSE),400),400))</f>
        <v>400</v>
      </c>
      <c r="Z1287" s="18" t="e">
        <f>Y1287+(IFERROR(VLOOKUP(D1287,'4.2 Elo (Values)'!A:J,10,FALSE),40)*(V1287-(1/(10^(((AVERAGEIFS(Y:Y,A:A,A1287)+AVERAGEIFS(X:X,A:A,A1287))-(Y1287+X1287))/400)+1)*O1287)))</f>
        <v>#DIV/0!</v>
      </c>
      <c r="AA1287" s="18" t="e">
        <f t="shared" si="202"/>
        <v>#DIV/0!</v>
      </c>
      <c r="AB1287" t="e">
        <f>VLOOKUP($A1287,Events!$B:$I,4,FALSE)</f>
        <v>#N/A</v>
      </c>
      <c r="AC1287" t="e">
        <f>VLOOKUP($A1287,Events!$B:$I,5,FALSE)</f>
        <v>#N/A</v>
      </c>
      <c r="AD1287" t="e">
        <f>VLOOKUP($A1287,Events!$B:$I,6,FALSE)</f>
        <v>#N/A</v>
      </c>
      <c r="AE1287" t="e">
        <f>VLOOKUP($A1287,Events!$B:$I,7,FALSE)</f>
        <v>#N/A</v>
      </c>
      <c r="AF1287" t="e">
        <f>VLOOKUP($A1287,Events!$B:$I,8,FALSE)</f>
        <v>#N/A</v>
      </c>
    </row>
    <row r="1288" spans="1:32" ht="15" customHeight="1" x14ac:dyDescent="0.3">
      <c r="A1288" s="9"/>
      <c r="G1288" s="2"/>
      <c r="O1288" s="1">
        <f t="shared" si="194"/>
        <v>0</v>
      </c>
      <c r="P1288" s="1">
        <f t="shared" si="199"/>
        <v>0</v>
      </c>
      <c r="Q1288" s="1">
        <f t="shared" si="200"/>
        <v>0</v>
      </c>
      <c r="R1288" s="1">
        <f t="shared" si="201"/>
        <v>0</v>
      </c>
      <c r="S1288" s="1">
        <f t="shared" si="195"/>
        <v>0</v>
      </c>
      <c r="T1288" s="1">
        <f t="shared" si="196"/>
        <v>0</v>
      </c>
      <c r="U1288" s="1">
        <f t="shared" si="197"/>
        <v>0</v>
      </c>
      <c r="V1288" s="1">
        <f t="shared" si="198"/>
        <v>0</v>
      </c>
      <c r="W1288" s="19" t="e">
        <f>VLOOKUP(E1288,'Win Rate'!B:I,8,FALSE)</f>
        <v>#N/A</v>
      </c>
      <c r="X1288" s="20" t="e">
        <f>VLOOKUP(E1288,'Win Rate'!B:J,9,FALSE)</f>
        <v>#N/A</v>
      </c>
      <c r="Y1288" s="18" cm="1">
        <f t="array" ref="Y1288">IFERROR(INDEX($Z$2:$Z1287,SUMPRODUCT(MAX(ROW($D$2:$D1287)*($D1288=$D$2:$D1287))-1)),_xlfn.IFNA(IF(VLOOKUP(D1288,'4.2 Elo (Values)'!A:C,3,FALSE)&gt;0,VLOOKUP(Results!D1288,'4.2 Elo (Values)'!A:C,3,FALSE),400),400))</f>
        <v>400</v>
      </c>
      <c r="Z1288" s="18" t="e">
        <f>Y1288+(IFERROR(VLOOKUP(D1288,'4.2 Elo (Values)'!A:J,10,FALSE),40)*(V1288-(1/(10^(((AVERAGEIFS(Y:Y,A:A,A1288)+AVERAGEIFS(X:X,A:A,A1288))-(Y1288+X1288))/400)+1)*O1288)))</f>
        <v>#DIV/0!</v>
      </c>
      <c r="AA1288" s="18" t="e">
        <f t="shared" si="202"/>
        <v>#DIV/0!</v>
      </c>
      <c r="AB1288" t="e">
        <f>VLOOKUP($A1288,Events!$B:$I,4,FALSE)</f>
        <v>#N/A</v>
      </c>
      <c r="AC1288" t="e">
        <f>VLOOKUP($A1288,Events!$B:$I,5,FALSE)</f>
        <v>#N/A</v>
      </c>
      <c r="AD1288" t="e">
        <f>VLOOKUP($A1288,Events!$B:$I,6,FALSE)</f>
        <v>#N/A</v>
      </c>
      <c r="AE1288" t="e">
        <f>VLOOKUP($A1288,Events!$B:$I,7,FALSE)</f>
        <v>#N/A</v>
      </c>
      <c r="AF1288" t="e">
        <f>VLOOKUP($A1288,Events!$B:$I,8,FALSE)</f>
        <v>#N/A</v>
      </c>
    </row>
    <row r="1289" spans="1:32" ht="15" customHeight="1" x14ac:dyDescent="0.3">
      <c r="A1289" s="9"/>
      <c r="G1289" s="2"/>
      <c r="O1289" s="1">
        <f t="shared" si="194"/>
        <v>0</v>
      </c>
      <c r="P1289" s="1">
        <f t="shared" si="199"/>
        <v>0</v>
      </c>
      <c r="Q1289" s="1">
        <f t="shared" si="200"/>
        <v>0</v>
      </c>
      <c r="R1289" s="1">
        <f t="shared" si="201"/>
        <v>0</v>
      </c>
      <c r="S1289" s="1">
        <f t="shared" si="195"/>
        <v>0</v>
      </c>
      <c r="T1289" s="1">
        <f t="shared" si="196"/>
        <v>0</v>
      </c>
      <c r="U1289" s="1">
        <f t="shared" si="197"/>
        <v>0</v>
      </c>
      <c r="V1289" s="1">
        <f t="shared" si="198"/>
        <v>0</v>
      </c>
      <c r="W1289" s="19" t="e">
        <f>VLOOKUP(E1289,'Win Rate'!B:I,8,FALSE)</f>
        <v>#N/A</v>
      </c>
      <c r="X1289" s="20" t="e">
        <f>VLOOKUP(E1289,'Win Rate'!B:J,9,FALSE)</f>
        <v>#N/A</v>
      </c>
      <c r="Y1289" s="18" cm="1">
        <f t="array" ref="Y1289">IFERROR(INDEX($Z$2:$Z1288,SUMPRODUCT(MAX(ROW($D$2:$D1288)*($D1289=$D$2:$D1288))-1)),_xlfn.IFNA(IF(VLOOKUP(D1289,'4.2 Elo (Values)'!A:C,3,FALSE)&gt;0,VLOOKUP(Results!D1289,'4.2 Elo (Values)'!A:C,3,FALSE),400),400))</f>
        <v>400</v>
      </c>
      <c r="Z1289" s="18" t="e">
        <f>Y1289+(IFERROR(VLOOKUP(D1289,'4.2 Elo (Values)'!A:J,10,FALSE),40)*(V1289-(1/(10^(((AVERAGEIFS(Y:Y,A:A,A1289)+AVERAGEIFS(X:X,A:A,A1289))-(Y1289+X1289))/400)+1)*O1289)))</f>
        <v>#DIV/0!</v>
      </c>
      <c r="AA1289" s="18" t="e">
        <f t="shared" si="202"/>
        <v>#DIV/0!</v>
      </c>
      <c r="AB1289" t="e">
        <f>VLOOKUP($A1289,Events!$B:$I,4,FALSE)</f>
        <v>#N/A</v>
      </c>
      <c r="AC1289" t="e">
        <f>VLOOKUP($A1289,Events!$B:$I,5,FALSE)</f>
        <v>#N/A</v>
      </c>
      <c r="AD1289" t="e">
        <f>VLOOKUP($A1289,Events!$B:$I,6,FALSE)</f>
        <v>#N/A</v>
      </c>
      <c r="AE1289" t="e">
        <f>VLOOKUP($A1289,Events!$B:$I,7,FALSE)</f>
        <v>#N/A</v>
      </c>
      <c r="AF1289" t="e">
        <f>VLOOKUP($A1289,Events!$B:$I,8,FALSE)</f>
        <v>#N/A</v>
      </c>
    </row>
    <row r="1290" spans="1:32" ht="15" customHeight="1" x14ac:dyDescent="0.3">
      <c r="A1290" s="9"/>
      <c r="G1290" s="2"/>
      <c r="O1290" s="1">
        <f t="shared" si="194"/>
        <v>0</v>
      </c>
      <c r="P1290" s="1">
        <f t="shared" si="199"/>
        <v>0</v>
      </c>
      <c r="Q1290" s="1">
        <f t="shared" si="200"/>
        <v>0</v>
      </c>
      <c r="R1290" s="1">
        <f t="shared" si="201"/>
        <v>0</v>
      </c>
      <c r="S1290" s="1">
        <f t="shared" si="195"/>
        <v>0</v>
      </c>
      <c r="T1290" s="1">
        <f t="shared" si="196"/>
        <v>0</v>
      </c>
      <c r="U1290" s="1">
        <f t="shared" si="197"/>
        <v>0</v>
      </c>
      <c r="V1290" s="1">
        <f t="shared" si="198"/>
        <v>0</v>
      </c>
      <c r="W1290" s="19" t="e">
        <f>VLOOKUP(E1290,'Win Rate'!B:I,8,FALSE)</f>
        <v>#N/A</v>
      </c>
      <c r="X1290" s="20" t="e">
        <f>VLOOKUP(E1290,'Win Rate'!B:J,9,FALSE)</f>
        <v>#N/A</v>
      </c>
      <c r="Y1290" s="18" cm="1">
        <f t="array" ref="Y1290">IFERROR(INDEX($Z$2:$Z1289,SUMPRODUCT(MAX(ROW($D$2:$D1289)*($D1290=$D$2:$D1289))-1)),_xlfn.IFNA(IF(VLOOKUP(D1290,'4.2 Elo (Values)'!A:C,3,FALSE)&gt;0,VLOOKUP(Results!D1290,'4.2 Elo (Values)'!A:C,3,FALSE),400),400))</f>
        <v>400</v>
      </c>
      <c r="Z1290" s="18" t="e">
        <f>Y1290+(IFERROR(VLOOKUP(D1290,'4.2 Elo (Values)'!A:J,10,FALSE),40)*(V1290-(1/(10^(((AVERAGEIFS(Y:Y,A:A,A1290)+AVERAGEIFS(X:X,A:A,A1290))-(Y1290+X1290))/400)+1)*O1290)))</f>
        <v>#DIV/0!</v>
      </c>
      <c r="AA1290" s="18" t="e">
        <f t="shared" si="202"/>
        <v>#DIV/0!</v>
      </c>
      <c r="AB1290" t="e">
        <f>VLOOKUP($A1290,Events!$B:$I,4,FALSE)</f>
        <v>#N/A</v>
      </c>
      <c r="AC1290" t="e">
        <f>VLOOKUP($A1290,Events!$B:$I,5,FALSE)</f>
        <v>#N/A</v>
      </c>
      <c r="AD1290" t="e">
        <f>VLOOKUP($A1290,Events!$B:$I,6,FALSE)</f>
        <v>#N/A</v>
      </c>
      <c r="AE1290" t="e">
        <f>VLOOKUP($A1290,Events!$B:$I,7,FALSE)</f>
        <v>#N/A</v>
      </c>
      <c r="AF1290" t="e">
        <f>VLOOKUP($A1290,Events!$B:$I,8,FALSE)</f>
        <v>#N/A</v>
      </c>
    </row>
    <row r="1291" spans="1:32" ht="15" customHeight="1" x14ac:dyDescent="0.3">
      <c r="A1291" s="9"/>
      <c r="G1291" s="2"/>
      <c r="O1291" s="1">
        <f t="shared" si="194"/>
        <v>0</v>
      </c>
      <c r="P1291" s="1">
        <f t="shared" si="199"/>
        <v>0</v>
      </c>
      <c r="Q1291" s="1">
        <f t="shared" si="200"/>
        <v>0</v>
      </c>
      <c r="R1291" s="1">
        <f t="shared" si="201"/>
        <v>0</v>
      </c>
      <c r="S1291" s="1">
        <f t="shared" si="195"/>
        <v>0</v>
      </c>
      <c r="T1291" s="1">
        <f t="shared" si="196"/>
        <v>0</v>
      </c>
      <c r="U1291" s="1">
        <f t="shared" si="197"/>
        <v>0</v>
      </c>
      <c r="V1291" s="1">
        <f t="shared" si="198"/>
        <v>0</v>
      </c>
      <c r="W1291" s="19" t="e">
        <f>VLOOKUP(E1291,'Win Rate'!B:I,8,FALSE)</f>
        <v>#N/A</v>
      </c>
      <c r="X1291" s="20" t="e">
        <f>VLOOKUP(E1291,'Win Rate'!B:J,9,FALSE)</f>
        <v>#N/A</v>
      </c>
      <c r="Y1291" s="18" cm="1">
        <f t="array" ref="Y1291">IFERROR(INDEX($Z$2:$Z1290,SUMPRODUCT(MAX(ROW($D$2:$D1290)*($D1291=$D$2:$D1290))-1)),_xlfn.IFNA(IF(VLOOKUP(D1291,'4.2 Elo (Values)'!A:C,3,FALSE)&gt;0,VLOOKUP(Results!D1291,'4.2 Elo (Values)'!A:C,3,FALSE),400),400))</f>
        <v>400</v>
      </c>
      <c r="Z1291" s="18" t="e">
        <f>Y1291+(IFERROR(VLOOKUP(D1291,'4.2 Elo (Values)'!A:J,10,FALSE),40)*(V1291-(1/(10^(((AVERAGEIFS(Y:Y,A:A,A1291)+AVERAGEIFS(X:X,A:A,A1291))-(Y1291+X1291))/400)+1)*O1291)))</f>
        <v>#DIV/0!</v>
      </c>
      <c r="AA1291" s="18" t="e">
        <f t="shared" ref="AA1291:AA1312" si="203">Z1291-Y1291</f>
        <v>#DIV/0!</v>
      </c>
      <c r="AB1291" t="e">
        <f>VLOOKUP($A1291,Events!$B:$I,4,FALSE)</f>
        <v>#N/A</v>
      </c>
      <c r="AC1291" t="e">
        <f>VLOOKUP($A1291,Events!$B:$I,5,FALSE)</f>
        <v>#N/A</v>
      </c>
      <c r="AD1291" t="e">
        <f>VLOOKUP($A1291,Events!$B:$I,6,FALSE)</f>
        <v>#N/A</v>
      </c>
      <c r="AE1291" t="e">
        <f>VLOOKUP($A1291,Events!$B:$I,7,FALSE)</f>
        <v>#N/A</v>
      </c>
      <c r="AF1291" t="e">
        <f>VLOOKUP($A1291,Events!$B:$I,8,FALSE)</f>
        <v>#N/A</v>
      </c>
    </row>
    <row r="1292" spans="1:32" ht="15" customHeight="1" x14ac:dyDescent="0.3">
      <c r="A1292" s="9"/>
      <c r="G1292" s="2"/>
      <c r="O1292" s="1">
        <f t="shared" si="194"/>
        <v>0</v>
      </c>
      <c r="P1292" s="1">
        <f t="shared" si="199"/>
        <v>0</v>
      </c>
      <c r="Q1292" s="1">
        <f t="shared" si="200"/>
        <v>0</v>
      </c>
      <c r="R1292" s="1">
        <f t="shared" si="201"/>
        <v>0</v>
      </c>
      <c r="S1292" s="1">
        <f t="shared" si="195"/>
        <v>0</v>
      </c>
      <c r="T1292" s="1">
        <f t="shared" si="196"/>
        <v>0</v>
      </c>
      <c r="U1292" s="1">
        <f t="shared" si="197"/>
        <v>0</v>
      </c>
      <c r="V1292" s="1">
        <f t="shared" si="198"/>
        <v>0</v>
      </c>
      <c r="W1292" s="19" t="e">
        <f>VLOOKUP(E1292,'Win Rate'!B:I,8,FALSE)</f>
        <v>#N/A</v>
      </c>
      <c r="X1292" s="20" t="e">
        <f>VLOOKUP(E1292,'Win Rate'!B:J,9,FALSE)</f>
        <v>#N/A</v>
      </c>
      <c r="Y1292" s="18" cm="1">
        <f t="array" ref="Y1292">IFERROR(INDEX($Z$2:$Z1291,SUMPRODUCT(MAX(ROW($D$2:$D1291)*($D1292=$D$2:$D1291))-1)),_xlfn.IFNA(IF(VLOOKUP(D1292,'4.2 Elo (Values)'!A:C,3,FALSE)&gt;0,VLOOKUP(Results!D1292,'4.2 Elo (Values)'!A:C,3,FALSE),400),400))</f>
        <v>400</v>
      </c>
      <c r="Z1292" s="18" t="e">
        <f>Y1292+(IFERROR(VLOOKUP(D1292,'4.2 Elo (Values)'!A:J,10,FALSE),40)*(V1292-(1/(10^(((AVERAGEIFS(Y:Y,A:A,A1292)+AVERAGEIFS(X:X,A:A,A1292))-(Y1292+X1292))/400)+1)*O1292)))</f>
        <v>#DIV/0!</v>
      </c>
      <c r="AA1292" s="18" t="e">
        <f t="shared" si="203"/>
        <v>#DIV/0!</v>
      </c>
      <c r="AB1292" t="e">
        <f>VLOOKUP($A1292,Events!$B:$I,4,FALSE)</f>
        <v>#N/A</v>
      </c>
      <c r="AC1292" t="e">
        <f>VLOOKUP($A1292,Events!$B:$I,5,FALSE)</f>
        <v>#N/A</v>
      </c>
      <c r="AD1292" t="e">
        <f>VLOOKUP($A1292,Events!$B:$I,6,FALSE)</f>
        <v>#N/A</v>
      </c>
      <c r="AE1292" t="e">
        <f>VLOOKUP($A1292,Events!$B:$I,7,FALSE)</f>
        <v>#N/A</v>
      </c>
      <c r="AF1292" t="e">
        <f>VLOOKUP($A1292,Events!$B:$I,8,FALSE)</f>
        <v>#N/A</v>
      </c>
    </row>
    <row r="1293" spans="1:32" ht="15" customHeight="1" x14ac:dyDescent="0.3">
      <c r="A1293" s="9"/>
      <c r="G1293" s="2"/>
      <c r="O1293" s="1">
        <f t="shared" si="194"/>
        <v>0</v>
      </c>
      <c r="P1293" s="1">
        <f t="shared" si="199"/>
        <v>0</v>
      </c>
      <c r="Q1293" s="1">
        <f t="shared" si="200"/>
        <v>0</v>
      </c>
      <c r="R1293" s="1">
        <f t="shared" si="201"/>
        <v>0</v>
      </c>
      <c r="S1293" s="1">
        <f t="shared" si="195"/>
        <v>0</v>
      </c>
      <c r="T1293" s="1">
        <f t="shared" si="196"/>
        <v>0</v>
      </c>
      <c r="U1293" s="1">
        <f t="shared" si="197"/>
        <v>0</v>
      </c>
      <c r="V1293" s="1">
        <f t="shared" si="198"/>
        <v>0</v>
      </c>
      <c r="W1293" s="19" t="e">
        <f>VLOOKUP(E1293,'Win Rate'!B:I,8,FALSE)</f>
        <v>#N/A</v>
      </c>
      <c r="X1293" s="20" t="e">
        <f>VLOOKUP(E1293,'Win Rate'!B:J,9,FALSE)</f>
        <v>#N/A</v>
      </c>
      <c r="Y1293" s="18" cm="1">
        <f t="array" ref="Y1293">IFERROR(INDEX($Z$2:$Z1292,SUMPRODUCT(MAX(ROW($D$2:$D1292)*($D1293=$D$2:$D1292))-1)),_xlfn.IFNA(IF(VLOOKUP(D1293,'4.2 Elo (Values)'!A:C,3,FALSE)&gt;0,VLOOKUP(Results!D1293,'4.2 Elo (Values)'!A:C,3,FALSE),400),400))</f>
        <v>400</v>
      </c>
      <c r="Z1293" s="18" t="e">
        <f>Y1293+(IFERROR(VLOOKUP(D1293,'4.2 Elo (Values)'!A:J,10,FALSE),40)*(V1293-(1/(10^(((AVERAGEIFS(Y:Y,A:A,A1293)+AVERAGEIFS(X:X,A:A,A1293))-(Y1293+X1293))/400)+1)*O1293)))</f>
        <v>#DIV/0!</v>
      </c>
      <c r="AA1293" s="18" t="e">
        <f t="shared" si="203"/>
        <v>#DIV/0!</v>
      </c>
      <c r="AB1293" t="e">
        <f>VLOOKUP($A1293,Events!$B:$I,4,FALSE)</f>
        <v>#N/A</v>
      </c>
      <c r="AC1293" t="e">
        <f>VLOOKUP($A1293,Events!$B:$I,5,FALSE)</f>
        <v>#N/A</v>
      </c>
      <c r="AD1293" t="e">
        <f>VLOOKUP($A1293,Events!$B:$I,6,FALSE)</f>
        <v>#N/A</v>
      </c>
      <c r="AE1293" t="e">
        <f>VLOOKUP($A1293,Events!$B:$I,7,FALSE)</f>
        <v>#N/A</v>
      </c>
      <c r="AF1293" t="e">
        <f>VLOOKUP($A1293,Events!$B:$I,8,FALSE)</f>
        <v>#N/A</v>
      </c>
    </row>
    <row r="1294" spans="1:32" ht="15" customHeight="1" x14ac:dyDescent="0.3">
      <c r="A1294" s="9"/>
      <c r="G1294" s="2"/>
      <c r="O1294" s="1">
        <f t="shared" si="194"/>
        <v>0</v>
      </c>
      <c r="P1294" s="1">
        <f t="shared" si="199"/>
        <v>0</v>
      </c>
      <c r="Q1294" s="1">
        <f t="shared" si="200"/>
        <v>0</v>
      </c>
      <c r="R1294" s="1">
        <f t="shared" si="201"/>
        <v>0</v>
      </c>
      <c r="S1294" s="1">
        <f t="shared" si="195"/>
        <v>0</v>
      </c>
      <c r="T1294" s="1">
        <f t="shared" si="196"/>
        <v>0</v>
      </c>
      <c r="U1294" s="1">
        <f t="shared" si="197"/>
        <v>0</v>
      </c>
      <c r="V1294" s="1">
        <f t="shared" si="198"/>
        <v>0</v>
      </c>
      <c r="W1294" s="19" t="e">
        <f>VLOOKUP(E1294,'Win Rate'!B:I,8,FALSE)</f>
        <v>#N/A</v>
      </c>
      <c r="X1294" s="20" t="e">
        <f>VLOOKUP(E1294,'Win Rate'!B:J,9,FALSE)</f>
        <v>#N/A</v>
      </c>
      <c r="Y1294" s="18" cm="1">
        <f t="array" ref="Y1294">IFERROR(INDEX($Z$2:$Z1293,SUMPRODUCT(MAX(ROW($D$2:$D1293)*($D1294=$D$2:$D1293))-1)),_xlfn.IFNA(IF(VLOOKUP(D1294,'4.2 Elo (Values)'!A:C,3,FALSE)&gt;0,VLOOKUP(Results!D1294,'4.2 Elo (Values)'!A:C,3,FALSE),400),400))</f>
        <v>400</v>
      </c>
      <c r="Z1294" s="18" t="e">
        <f>Y1294+(IFERROR(VLOOKUP(D1294,'4.2 Elo (Values)'!A:J,10,FALSE),40)*(V1294-(1/(10^(((AVERAGEIFS(Y:Y,A:A,A1294)+AVERAGEIFS(X:X,A:A,A1294))-(Y1294+X1294))/400)+1)*O1294)))</f>
        <v>#DIV/0!</v>
      </c>
      <c r="AA1294" s="18" t="e">
        <f t="shared" si="203"/>
        <v>#DIV/0!</v>
      </c>
      <c r="AB1294" t="e">
        <f>VLOOKUP($A1294,Events!$B:$I,4,FALSE)</f>
        <v>#N/A</v>
      </c>
      <c r="AC1294" t="e">
        <f>VLOOKUP($A1294,Events!$B:$I,5,FALSE)</f>
        <v>#N/A</v>
      </c>
      <c r="AD1294" t="e">
        <f>VLOOKUP($A1294,Events!$B:$I,6,FALSE)</f>
        <v>#N/A</v>
      </c>
      <c r="AE1294" t="e">
        <f>VLOOKUP($A1294,Events!$B:$I,7,FALSE)</f>
        <v>#N/A</v>
      </c>
      <c r="AF1294" t="e">
        <f>VLOOKUP($A1294,Events!$B:$I,8,FALSE)</f>
        <v>#N/A</v>
      </c>
    </row>
    <row r="1295" spans="1:32" ht="15" customHeight="1" x14ac:dyDescent="0.3">
      <c r="A1295" s="9"/>
      <c r="G1295" s="2"/>
      <c r="O1295" s="1">
        <f t="shared" si="194"/>
        <v>0</v>
      </c>
      <c r="P1295" s="1">
        <f t="shared" si="199"/>
        <v>0</v>
      </c>
      <c r="Q1295" s="1">
        <f t="shared" si="200"/>
        <v>0</v>
      </c>
      <c r="R1295" s="1">
        <f t="shared" si="201"/>
        <v>0</v>
      </c>
      <c r="S1295" s="1">
        <f t="shared" si="195"/>
        <v>0</v>
      </c>
      <c r="T1295" s="1">
        <f t="shared" si="196"/>
        <v>0</v>
      </c>
      <c r="U1295" s="1">
        <f t="shared" si="197"/>
        <v>0</v>
      </c>
      <c r="V1295" s="1">
        <f t="shared" si="198"/>
        <v>0</v>
      </c>
      <c r="W1295" s="19" t="e">
        <f>VLOOKUP(E1295,'Win Rate'!B:I,8,FALSE)</f>
        <v>#N/A</v>
      </c>
      <c r="X1295" s="20" t="e">
        <f>VLOOKUP(E1295,'Win Rate'!B:J,9,FALSE)</f>
        <v>#N/A</v>
      </c>
      <c r="Y1295" s="18" cm="1">
        <f t="array" ref="Y1295">IFERROR(INDEX($Z$2:$Z1294,SUMPRODUCT(MAX(ROW($D$2:$D1294)*($D1295=$D$2:$D1294))-1)),_xlfn.IFNA(IF(VLOOKUP(D1295,'4.2 Elo (Values)'!A:C,3,FALSE)&gt;0,VLOOKUP(Results!D1295,'4.2 Elo (Values)'!A:C,3,FALSE),400),400))</f>
        <v>400</v>
      </c>
      <c r="Z1295" s="18" t="e">
        <f>Y1295+(IFERROR(VLOOKUP(D1295,'4.2 Elo (Values)'!A:J,10,FALSE),40)*(V1295-(1/(10^(((AVERAGEIFS(Y:Y,A:A,A1295)+AVERAGEIFS(X:X,A:A,A1295))-(Y1295+X1295))/400)+1)*O1295)))</f>
        <v>#DIV/0!</v>
      </c>
      <c r="AA1295" s="18" t="e">
        <f t="shared" si="203"/>
        <v>#DIV/0!</v>
      </c>
      <c r="AB1295" t="e">
        <f>VLOOKUP($A1295,Events!$B:$I,4,FALSE)</f>
        <v>#N/A</v>
      </c>
      <c r="AC1295" t="e">
        <f>VLOOKUP($A1295,Events!$B:$I,5,FALSE)</f>
        <v>#N/A</v>
      </c>
      <c r="AD1295" t="e">
        <f>VLOOKUP($A1295,Events!$B:$I,6,FALSE)</f>
        <v>#N/A</v>
      </c>
      <c r="AE1295" t="e">
        <f>VLOOKUP($A1295,Events!$B:$I,7,FALSE)</f>
        <v>#N/A</v>
      </c>
      <c r="AF1295" t="e">
        <f>VLOOKUP($A1295,Events!$B:$I,8,FALSE)</f>
        <v>#N/A</v>
      </c>
    </row>
    <row r="1296" spans="1:32" ht="15" customHeight="1" x14ac:dyDescent="0.3">
      <c r="A1296" s="9"/>
      <c r="G1296" s="2"/>
      <c r="O1296" s="1">
        <f t="shared" si="194"/>
        <v>0</v>
      </c>
      <c r="P1296" s="1">
        <f t="shared" si="199"/>
        <v>0</v>
      </c>
      <c r="Q1296" s="1">
        <f t="shared" si="200"/>
        <v>0</v>
      </c>
      <c r="R1296" s="1">
        <f t="shared" si="201"/>
        <v>0</v>
      </c>
      <c r="S1296" s="1">
        <f t="shared" si="195"/>
        <v>0</v>
      </c>
      <c r="T1296" s="1">
        <f t="shared" si="196"/>
        <v>0</v>
      </c>
      <c r="U1296" s="1">
        <f t="shared" si="197"/>
        <v>0</v>
      </c>
      <c r="V1296" s="1">
        <f t="shared" si="198"/>
        <v>0</v>
      </c>
      <c r="W1296" s="19" t="e">
        <f>VLOOKUP(E1296,'Win Rate'!B:I,8,FALSE)</f>
        <v>#N/A</v>
      </c>
      <c r="X1296" s="20" t="e">
        <f>VLOOKUP(E1296,'Win Rate'!B:J,9,FALSE)</f>
        <v>#N/A</v>
      </c>
      <c r="Y1296" s="18" cm="1">
        <f t="array" ref="Y1296">IFERROR(INDEX($Z$2:$Z1295,SUMPRODUCT(MAX(ROW($D$2:$D1295)*($D1296=$D$2:$D1295))-1)),_xlfn.IFNA(IF(VLOOKUP(D1296,'4.2 Elo (Values)'!A:C,3,FALSE)&gt;0,VLOOKUP(Results!D1296,'4.2 Elo (Values)'!A:C,3,FALSE),400),400))</f>
        <v>400</v>
      </c>
      <c r="Z1296" s="18" t="e">
        <f>Y1296+(IFERROR(VLOOKUP(D1296,'4.2 Elo (Values)'!A:J,10,FALSE),40)*(V1296-(1/(10^(((AVERAGEIFS(Y:Y,A:A,A1296)+AVERAGEIFS(X:X,A:A,A1296))-(Y1296+X1296))/400)+1)*O1296)))</f>
        <v>#DIV/0!</v>
      </c>
      <c r="AA1296" s="18" t="e">
        <f t="shared" si="203"/>
        <v>#DIV/0!</v>
      </c>
      <c r="AB1296" t="e">
        <f>VLOOKUP($A1296,Events!$B:$I,4,FALSE)</f>
        <v>#N/A</v>
      </c>
      <c r="AC1296" t="e">
        <f>VLOOKUP($A1296,Events!$B:$I,5,FALSE)</f>
        <v>#N/A</v>
      </c>
      <c r="AD1296" t="e">
        <f>VLOOKUP($A1296,Events!$B:$I,6,FALSE)</f>
        <v>#N/A</v>
      </c>
      <c r="AE1296" t="e">
        <f>VLOOKUP($A1296,Events!$B:$I,7,FALSE)</f>
        <v>#N/A</v>
      </c>
      <c r="AF1296" t="e">
        <f>VLOOKUP($A1296,Events!$B:$I,8,FALSE)</f>
        <v>#N/A</v>
      </c>
    </row>
    <row r="1297" spans="1:32" ht="15" customHeight="1" x14ac:dyDescent="0.3">
      <c r="A1297" s="9"/>
      <c r="G1297" s="2"/>
      <c r="O1297" s="1">
        <f t="shared" si="194"/>
        <v>0</v>
      </c>
      <c r="P1297" s="1">
        <f t="shared" si="199"/>
        <v>0</v>
      </c>
      <c r="Q1297" s="1">
        <f t="shared" si="200"/>
        <v>0</v>
      </c>
      <c r="R1297" s="1">
        <f t="shared" si="201"/>
        <v>0</v>
      </c>
      <c r="S1297" s="1">
        <f t="shared" si="195"/>
        <v>0</v>
      </c>
      <c r="T1297" s="1">
        <f t="shared" si="196"/>
        <v>0</v>
      </c>
      <c r="U1297" s="1">
        <f t="shared" si="197"/>
        <v>0</v>
      </c>
      <c r="V1297" s="1">
        <f t="shared" si="198"/>
        <v>0</v>
      </c>
      <c r="W1297" s="19" t="e">
        <f>VLOOKUP(E1297,'Win Rate'!B:I,8,FALSE)</f>
        <v>#N/A</v>
      </c>
      <c r="X1297" s="20" t="e">
        <f>VLOOKUP(E1297,'Win Rate'!B:J,9,FALSE)</f>
        <v>#N/A</v>
      </c>
      <c r="Y1297" s="18" cm="1">
        <f t="array" ref="Y1297">IFERROR(INDEX($Z$2:$Z1296,SUMPRODUCT(MAX(ROW($D$2:$D1296)*($D1297=$D$2:$D1296))-1)),_xlfn.IFNA(IF(VLOOKUP(D1297,'4.2 Elo (Values)'!A:C,3,FALSE)&gt;0,VLOOKUP(Results!D1297,'4.2 Elo (Values)'!A:C,3,FALSE),400),400))</f>
        <v>400</v>
      </c>
      <c r="Z1297" s="18" t="e">
        <f>Y1297+(IFERROR(VLOOKUP(D1297,'4.2 Elo (Values)'!A:J,10,FALSE),40)*(V1297-(1/(10^(((AVERAGEIFS(Y:Y,A:A,A1297)+AVERAGEIFS(X:X,A:A,A1297))-(Y1297+X1297))/400)+1)*O1297)))</f>
        <v>#DIV/0!</v>
      </c>
      <c r="AA1297" s="18" t="e">
        <f t="shared" si="203"/>
        <v>#DIV/0!</v>
      </c>
      <c r="AB1297" t="e">
        <f>VLOOKUP($A1297,Events!$B:$I,4,FALSE)</f>
        <v>#N/A</v>
      </c>
      <c r="AC1297" t="e">
        <f>VLOOKUP($A1297,Events!$B:$I,5,FALSE)</f>
        <v>#N/A</v>
      </c>
      <c r="AD1297" t="e">
        <f>VLOOKUP($A1297,Events!$B:$I,6,FALSE)</f>
        <v>#N/A</v>
      </c>
      <c r="AE1297" t="e">
        <f>VLOOKUP($A1297,Events!$B:$I,7,FALSE)</f>
        <v>#N/A</v>
      </c>
      <c r="AF1297" t="e">
        <f>VLOOKUP($A1297,Events!$B:$I,8,FALSE)</f>
        <v>#N/A</v>
      </c>
    </row>
    <row r="1298" spans="1:32" ht="15" customHeight="1" x14ac:dyDescent="0.3">
      <c r="A1298" s="9"/>
      <c r="G1298" s="2"/>
      <c r="O1298" s="1">
        <f t="shared" si="194"/>
        <v>0</v>
      </c>
      <c r="P1298" s="1">
        <f t="shared" si="199"/>
        <v>0</v>
      </c>
      <c r="Q1298" s="1">
        <f t="shared" si="200"/>
        <v>0</v>
      </c>
      <c r="R1298" s="1">
        <f t="shared" si="201"/>
        <v>0</v>
      </c>
      <c r="S1298" s="1">
        <f t="shared" si="195"/>
        <v>0</v>
      </c>
      <c r="T1298" s="1">
        <f t="shared" si="196"/>
        <v>0</v>
      </c>
      <c r="U1298" s="1">
        <f t="shared" si="197"/>
        <v>0</v>
      </c>
      <c r="V1298" s="1">
        <f t="shared" si="198"/>
        <v>0</v>
      </c>
      <c r="W1298" s="19" t="e">
        <f>VLOOKUP(E1298,'Win Rate'!B:I,8,FALSE)</f>
        <v>#N/A</v>
      </c>
      <c r="X1298" s="20" t="e">
        <f>VLOOKUP(E1298,'Win Rate'!B:J,9,FALSE)</f>
        <v>#N/A</v>
      </c>
      <c r="Y1298" s="18" cm="1">
        <f t="array" ref="Y1298">IFERROR(INDEX($Z$2:$Z1297,SUMPRODUCT(MAX(ROW($D$2:$D1297)*($D1298=$D$2:$D1297))-1)),_xlfn.IFNA(IF(VLOOKUP(D1298,'4.2 Elo (Values)'!A:C,3,FALSE)&gt;0,VLOOKUP(Results!D1298,'4.2 Elo (Values)'!A:C,3,FALSE),400),400))</f>
        <v>400</v>
      </c>
      <c r="Z1298" s="18" t="e">
        <f>Y1298+(IFERROR(VLOOKUP(D1298,'4.2 Elo (Values)'!A:J,10,FALSE),40)*(V1298-(1/(10^(((AVERAGEIFS(Y:Y,A:A,A1298)+AVERAGEIFS(X:X,A:A,A1298))-(Y1298+X1298))/400)+1)*O1298)))</f>
        <v>#DIV/0!</v>
      </c>
      <c r="AA1298" s="18" t="e">
        <f t="shared" si="203"/>
        <v>#DIV/0!</v>
      </c>
      <c r="AB1298" t="e">
        <f>VLOOKUP($A1298,Events!$B:$I,4,FALSE)</f>
        <v>#N/A</v>
      </c>
      <c r="AC1298" t="e">
        <f>VLOOKUP($A1298,Events!$B:$I,5,FALSE)</f>
        <v>#N/A</v>
      </c>
      <c r="AD1298" t="e">
        <f>VLOOKUP($A1298,Events!$B:$I,6,FALSE)</f>
        <v>#N/A</v>
      </c>
      <c r="AE1298" t="e">
        <f>VLOOKUP($A1298,Events!$B:$I,7,FALSE)</f>
        <v>#N/A</v>
      </c>
      <c r="AF1298" t="e">
        <f>VLOOKUP($A1298,Events!$B:$I,8,FALSE)</f>
        <v>#N/A</v>
      </c>
    </row>
    <row r="1299" spans="1:32" ht="15" customHeight="1" x14ac:dyDescent="0.3">
      <c r="A1299" s="9"/>
      <c r="G1299" s="2"/>
      <c r="O1299" s="1">
        <f t="shared" si="194"/>
        <v>0</v>
      </c>
      <c r="P1299" s="1">
        <f t="shared" si="199"/>
        <v>0</v>
      </c>
      <c r="Q1299" s="1">
        <f t="shared" si="200"/>
        <v>0</v>
      </c>
      <c r="R1299" s="1">
        <f t="shared" si="201"/>
        <v>0</v>
      </c>
      <c r="S1299" s="1">
        <f t="shared" si="195"/>
        <v>0</v>
      </c>
      <c r="T1299" s="1">
        <f t="shared" si="196"/>
        <v>0</v>
      </c>
      <c r="U1299" s="1">
        <f t="shared" si="197"/>
        <v>0</v>
      </c>
      <c r="V1299" s="1">
        <f t="shared" si="198"/>
        <v>0</v>
      </c>
      <c r="W1299" s="19" t="e">
        <f>VLOOKUP(E1299,'Win Rate'!B:I,8,FALSE)</f>
        <v>#N/A</v>
      </c>
      <c r="X1299" s="20" t="e">
        <f>VLOOKUP(E1299,'Win Rate'!B:J,9,FALSE)</f>
        <v>#N/A</v>
      </c>
      <c r="Y1299" s="18" cm="1">
        <f t="array" ref="Y1299">IFERROR(INDEX($Z$2:$Z1298,SUMPRODUCT(MAX(ROW($D$2:$D1298)*($D1299=$D$2:$D1298))-1)),_xlfn.IFNA(IF(VLOOKUP(D1299,'4.2 Elo (Values)'!A:C,3,FALSE)&gt;0,VLOOKUP(Results!D1299,'4.2 Elo (Values)'!A:C,3,FALSE),400),400))</f>
        <v>400</v>
      </c>
      <c r="Z1299" s="18" t="e">
        <f>Y1299+(IFERROR(VLOOKUP(D1299,'4.2 Elo (Values)'!A:J,10,FALSE),40)*(V1299-(1/(10^(((AVERAGEIFS(Y:Y,A:A,A1299)+AVERAGEIFS(X:X,A:A,A1299))-(Y1299+X1299))/400)+1)*O1299)))</f>
        <v>#DIV/0!</v>
      </c>
      <c r="AA1299" s="18" t="e">
        <f t="shared" si="203"/>
        <v>#DIV/0!</v>
      </c>
      <c r="AB1299" t="e">
        <f>VLOOKUP($A1299,Events!$B:$I,4,FALSE)</f>
        <v>#N/A</v>
      </c>
      <c r="AC1299" t="e">
        <f>VLOOKUP($A1299,Events!$B:$I,5,FALSE)</f>
        <v>#N/A</v>
      </c>
      <c r="AD1299" t="e">
        <f>VLOOKUP($A1299,Events!$B:$I,6,FALSE)</f>
        <v>#N/A</v>
      </c>
      <c r="AE1299" t="e">
        <f>VLOOKUP($A1299,Events!$B:$I,7,FALSE)</f>
        <v>#N/A</v>
      </c>
      <c r="AF1299" t="e">
        <f>VLOOKUP($A1299,Events!$B:$I,8,FALSE)</f>
        <v>#N/A</v>
      </c>
    </row>
    <row r="1300" spans="1:32" ht="15" customHeight="1" x14ac:dyDescent="0.3">
      <c r="A1300" s="9"/>
      <c r="G1300" s="2"/>
      <c r="O1300" s="1">
        <f t="shared" si="194"/>
        <v>0</v>
      </c>
      <c r="P1300" s="1">
        <f t="shared" si="199"/>
        <v>0</v>
      </c>
      <c r="Q1300" s="1">
        <f t="shared" si="200"/>
        <v>0</v>
      </c>
      <c r="R1300" s="1">
        <f t="shared" si="201"/>
        <v>0</v>
      </c>
      <c r="S1300" s="1">
        <f t="shared" si="195"/>
        <v>0</v>
      </c>
      <c r="T1300" s="1">
        <f t="shared" si="196"/>
        <v>0</v>
      </c>
      <c r="U1300" s="1">
        <f t="shared" si="197"/>
        <v>0</v>
      </c>
      <c r="V1300" s="1">
        <f t="shared" si="198"/>
        <v>0</v>
      </c>
      <c r="W1300" s="19" t="e">
        <f>VLOOKUP(E1300,'Win Rate'!B:I,8,FALSE)</f>
        <v>#N/A</v>
      </c>
      <c r="X1300" s="20" t="e">
        <f>VLOOKUP(E1300,'Win Rate'!B:J,9,FALSE)</f>
        <v>#N/A</v>
      </c>
      <c r="Y1300" s="18" cm="1">
        <f t="array" ref="Y1300">IFERROR(INDEX($Z$2:$Z1299,SUMPRODUCT(MAX(ROW($D$2:$D1299)*($D1300=$D$2:$D1299))-1)),_xlfn.IFNA(IF(VLOOKUP(D1300,'4.2 Elo (Values)'!A:C,3,FALSE)&gt;0,VLOOKUP(Results!D1300,'4.2 Elo (Values)'!A:C,3,FALSE),400),400))</f>
        <v>400</v>
      </c>
      <c r="Z1300" s="18" t="e">
        <f>Y1300+(IFERROR(VLOOKUP(D1300,'4.2 Elo (Values)'!A:J,10,FALSE),40)*(V1300-(1/(10^(((AVERAGEIFS(Y:Y,A:A,A1300)+AVERAGEIFS(X:X,A:A,A1300))-(Y1300+X1300))/400)+1)*O1300)))</f>
        <v>#DIV/0!</v>
      </c>
      <c r="AA1300" s="18" t="e">
        <f t="shared" si="203"/>
        <v>#DIV/0!</v>
      </c>
      <c r="AB1300" t="e">
        <f>VLOOKUP($A1300,Events!$B:$I,4,FALSE)</f>
        <v>#N/A</v>
      </c>
      <c r="AC1300" t="e">
        <f>VLOOKUP($A1300,Events!$B:$I,5,FALSE)</f>
        <v>#N/A</v>
      </c>
      <c r="AD1300" t="e">
        <f>VLOOKUP($A1300,Events!$B:$I,6,FALSE)</f>
        <v>#N/A</v>
      </c>
      <c r="AE1300" t="e">
        <f>VLOOKUP($A1300,Events!$B:$I,7,FALSE)</f>
        <v>#N/A</v>
      </c>
      <c r="AF1300" t="e">
        <f>VLOOKUP($A1300,Events!$B:$I,8,FALSE)</f>
        <v>#N/A</v>
      </c>
    </row>
    <row r="1301" spans="1:32" ht="15" customHeight="1" x14ac:dyDescent="0.3">
      <c r="A1301" s="9"/>
      <c r="G1301" s="2"/>
      <c r="O1301" s="1">
        <f t="shared" si="194"/>
        <v>0</v>
      </c>
      <c r="P1301" s="1">
        <f t="shared" si="199"/>
        <v>0</v>
      </c>
      <c r="Q1301" s="1">
        <f t="shared" si="200"/>
        <v>0</v>
      </c>
      <c r="R1301" s="1">
        <f t="shared" si="201"/>
        <v>0</v>
      </c>
      <c r="S1301" s="1">
        <f t="shared" si="195"/>
        <v>0</v>
      </c>
      <c r="T1301" s="1">
        <f t="shared" si="196"/>
        <v>0</v>
      </c>
      <c r="U1301" s="1">
        <f t="shared" si="197"/>
        <v>0</v>
      </c>
      <c r="V1301" s="1">
        <f t="shared" si="198"/>
        <v>0</v>
      </c>
      <c r="W1301" s="19" t="e">
        <f>VLOOKUP(E1301,'Win Rate'!B:I,8,FALSE)</f>
        <v>#N/A</v>
      </c>
      <c r="X1301" s="20" t="e">
        <f>VLOOKUP(E1301,'Win Rate'!B:J,9,FALSE)</f>
        <v>#N/A</v>
      </c>
      <c r="Y1301" s="18" cm="1">
        <f t="array" ref="Y1301">IFERROR(INDEX($Z$2:$Z1300,SUMPRODUCT(MAX(ROW($D$2:$D1300)*($D1301=$D$2:$D1300))-1)),_xlfn.IFNA(IF(VLOOKUP(D1301,'4.2 Elo (Values)'!A:C,3,FALSE)&gt;0,VLOOKUP(Results!D1301,'4.2 Elo (Values)'!A:C,3,FALSE),400),400))</f>
        <v>400</v>
      </c>
      <c r="Z1301" s="18" t="e">
        <f>Y1301+(IFERROR(VLOOKUP(D1301,'4.2 Elo (Values)'!A:J,10,FALSE),40)*(V1301-(1/(10^(((AVERAGEIFS(Y:Y,A:A,A1301)+AVERAGEIFS(X:X,A:A,A1301))-(Y1301+X1301))/400)+1)*O1301)))</f>
        <v>#DIV/0!</v>
      </c>
      <c r="AA1301" s="18" t="e">
        <f t="shared" si="203"/>
        <v>#DIV/0!</v>
      </c>
      <c r="AB1301" t="e">
        <f>VLOOKUP($A1301,Events!$B:$I,4,FALSE)</f>
        <v>#N/A</v>
      </c>
      <c r="AC1301" t="e">
        <f>VLOOKUP($A1301,Events!$B:$I,5,FALSE)</f>
        <v>#N/A</v>
      </c>
      <c r="AD1301" t="e">
        <f>VLOOKUP($A1301,Events!$B:$I,6,FALSE)</f>
        <v>#N/A</v>
      </c>
      <c r="AE1301" t="e">
        <f>VLOOKUP($A1301,Events!$B:$I,7,FALSE)</f>
        <v>#N/A</v>
      </c>
      <c r="AF1301" t="e">
        <f>VLOOKUP($A1301,Events!$B:$I,8,FALSE)</f>
        <v>#N/A</v>
      </c>
    </row>
    <row r="1302" spans="1:32" ht="15" customHeight="1" x14ac:dyDescent="0.3">
      <c r="A1302" s="9"/>
      <c r="G1302" s="2"/>
      <c r="O1302" s="1">
        <f t="shared" si="194"/>
        <v>0</v>
      </c>
      <c r="P1302" s="1">
        <f t="shared" si="199"/>
        <v>0</v>
      </c>
      <c r="Q1302" s="1">
        <f t="shared" si="200"/>
        <v>0</v>
      </c>
      <c r="R1302" s="1">
        <f t="shared" si="201"/>
        <v>0</v>
      </c>
      <c r="S1302" s="1">
        <f t="shared" si="195"/>
        <v>0</v>
      </c>
      <c r="T1302" s="1">
        <f t="shared" si="196"/>
        <v>0</v>
      </c>
      <c r="U1302" s="1">
        <f t="shared" si="197"/>
        <v>0</v>
      </c>
      <c r="V1302" s="1">
        <f t="shared" si="198"/>
        <v>0</v>
      </c>
      <c r="W1302" s="19" t="e">
        <f>VLOOKUP(E1302,'Win Rate'!B:I,8,FALSE)</f>
        <v>#N/A</v>
      </c>
      <c r="X1302" s="20" t="e">
        <f>VLOOKUP(E1302,'Win Rate'!B:J,9,FALSE)</f>
        <v>#N/A</v>
      </c>
      <c r="Y1302" s="18" cm="1">
        <f t="array" ref="Y1302">IFERROR(INDEX($Z$2:$Z1301,SUMPRODUCT(MAX(ROW($D$2:$D1301)*($D1302=$D$2:$D1301))-1)),_xlfn.IFNA(IF(VLOOKUP(D1302,'4.2 Elo (Values)'!A:C,3,FALSE)&gt;0,VLOOKUP(Results!D1302,'4.2 Elo (Values)'!A:C,3,FALSE),400),400))</f>
        <v>400</v>
      </c>
      <c r="Z1302" s="18" t="e">
        <f>Y1302+(IFERROR(VLOOKUP(D1302,'4.2 Elo (Values)'!A:J,10,FALSE),40)*(V1302-(1/(10^(((AVERAGEIFS(Y:Y,A:A,A1302)+AVERAGEIFS(X:X,A:A,A1302))-(Y1302+X1302))/400)+1)*O1302)))</f>
        <v>#DIV/0!</v>
      </c>
      <c r="AA1302" s="18" t="e">
        <f t="shared" si="203"/>
        <v>#DIV/0!</v>
      </c>
      <c r="AB1302" t="e">
        <f>VLOOKUP($A1302,Events!$B:$I,4,FALSE)</f>
        <v>#N/A</v>
      </c>
      <c r="AC1302" t="e">
        <f>VLOOKUP($A1302,Events!$B:$I,5,FALSE)</f>
        <v>#N/A</v>
      </c>
      <c r="AD1302" t="e">
        <f>VLOOKUP($A1302,Events!$B:$I,6,FALSE)</f>
        <v>#N/A</v>
      </c>
      <c r="AE1302" t="e">
        <f>VLOOKUP($A1302,Events!$B:$I,7,FALSE)</f>
        <v>#N/A</v>
      </c>
      <c r="AF1302" t="e">
        <f>VLOOKUP($A1302,Events!$B:$I,8,FALSE)</f>
        <v>#N/A</v>
      </c>
    </row>
    <row r="1303" spans="1:32" ht="15" customHeight="1" x14ac:dyDescent="0.3">
      <c r="A1303" s="9"/>
      <c r="G1303" s="2"/>
      <c r="O1303" s="1">
        <f t="shared" si="194"/>
        <v>0</v>
      </c>
      <c r="P1303" s="1">
        <f t="shared" si="199"/>
        <v>0</v>
      </c>
      <c r="Q1303" s="1">
        <f t="shared" si="200"/>
        <v>0</v>
      </c>
      <c r="R1303" s="1">
        <f t="shared" si="201"/>
        <v>0</v>
      </c>
      <c r="S1303" s="1">
        <f t="shared" si="195"/>
        <v>0</v>
      </c>
      <c r="T1303" s="1">
        <f t="shared" si="196"/>
        <v>0</v>
      </c>
      <c r="U1303" s="1">
        <f t="shared" si="197"/>
        <v>0</v>
      </c>
      <c r="V1303" s="1">
        <f t="shared" si="198"/>
        <v>0</v>
      </c>
      <c r="W1303" s="19" t="e">
        <f>VLOOKUP(E1303,'Win Rate'!B:I,8,FALSE)</f>
        <v>#N/A</v>
      </c>
      <c r="X1303" s="20" t="e">
        <f>VLOOKUP(E1303,'Win Rate'!B:J,9,FALSE)</f>
        <v>#N/A</v>
      </c>
      <c r="Y1303" s="18" cm="1">
        <f t="array" ref="Y1303">IFERROR(INDEX($Z$2:$Z1302,SUMPRODUCT(MAX(ROW($D$2:$D1302)*($D1303=$D$2:$D1302))-1)),_xlfn.IFNA(IF(VLOOKUP(D1303,'4.2 Elo (Values)'!A:C,3,FALSE)&gt;0,VLOOKUP(Results!D1303,'4.2 Elo (Values)'!A:C,3,FALSE),400),400))</f>
        <v>400</v>
      </c>
      <c r="Z1303" s="18" t="e">
        <f>Y1303+(IFERROR(VLOOKUP(D1303,'4.2 Elo (Values)'!A:J,10,FALSE),40)*(V1303-(1/(10^(((AVERAGEIFS(Y:Y,A:A,A1303)+AVERAGEIFS(X:X,A:A,A1303))-(Y1303+X1303))/400)+1)*O1303)))</f>
        <v>#DIV/0!</v>
      </c>
      <c r="AA1303" s="18" t="e">
        <f t="shared" si="203"/>
        <v>#DIV/0!</v>
      </c>
      <c r="AB1303" t="e">
        <f>VLOOKUP($A1303,Events!$B:$I,4,FALSE)</f>
        <v>#N/A</v>
      </c>
      <c r="AC1303" t="e">
        <f>VLOOKUP($A1303,Events!$B:$I,5,FALSE)</f>
        <v>#N/A</v>
      </c>
      <c r="AD1303" t="e">
        <f>VLOOKUP($A1303,Events!$B:$I,6,FALSE)</f>
        <v>#N/A</v>
      </c>
      <c r="AE1303" t="e">
        <f>VLOOKUP($A1303,Events!$B:$I,7,FALSE)</f>
        <v>#N/A</v>
      </c>
      <c r="AF1303" t="e">
        <f>VLOOKUP($A1303,Events!$B:$I,8,FALSE)</f>
        <v>#N/A</v>
      </c>
    </row>
    <row r="1304" spans="1:32" ht="15" customHeight="1" x14ac:dyDescent="0.3">
      <c r="A1304" s="9"/>
      <c r="G1304" s="2"/>
      <c r="O1304" s="1">
        <f t="shared" si="194"/>
        <v>0</v>
      </c>
      <c r="P1304" s="1">
        <f t="shared" si="199"/>
        <v>0</v>
      </c>
      <c r="Q1304" s="1">
        <f t="shared" si="200"/>
        <v>0</v>
      </c>
      <c r="R1304" s="1">
        <f t="shared" si="201"/>
        <v>0</v>
      </c>
      <c r="S1304" s="1">
        <f t="shared" si="195"/>
        <v>0</v>
      </c>
      <c r="T1304" s="1">
        <f t="shared" si="196"/>
        <v>0</v>
      </c>
      <c r="U1304" s="1">
        <f t="shared" si="197"/>
        <v>0</v>
      </c>
      <c r="V1304" s="1">
        <f t="shared" si="198"/>
        <v>0</v>
      </c>
      <c r="W1304" s="19" t="e">
        <f>VLOOKUP(E1304,'Win Rate'!B:I,8,FALSE)</f>
        <v>#N/A</v>
      </c>
      <c r="X1304" s="20" t="e">
        <f>VLOOKUP(E1304,'Win Rate'!B:J,9,FALSE)</f>
        <v>#N/A</v>
      </c>
      <c r="Y1304" s="18" cm="1">
        <f t="array" ref="Y1304">IFERROR(INDEX($Z$2:$Z1303,SUMPRODUCT(MAX(ROW($D$2:$D1303)*($D1304=$D$2:$D1303))-1)),_xlfn.IFNA(IF(VLOOKUP(D1304,'4.2 Elo (Values)'!A:C,3,FALSE)&gt;0,VLOOKUP(Results!D1304,'4.2 Elo (Values)'!A:C,3,FALSE),400),400))</f>
        <v>400</v>
      </c>
      <c r="Z1304" s="18" t="e">
        <f>Y1304+(IFERROR(VLOOKUP(D1304,'4.2 Elo (Values)'!A:J,10,FALSE),40)*(V1304-(1/(10^(((AVERAGEIFS(Y:Y,A:A,A1304)+AVERAGEIFS(X:X,A:A,A1304))-(Y1304+X1304))/400)+1)*O1304)))</f>
        <v>#DIV/0!</v>
      </c>
      <c r="AA1304" s="18" t="e">
        <f t="shared" si="203"/>
        <v>#DIV/0!</v>
      </c>
      <c r="AB1304" t="e">
        <f>VLOOKUP($A1304,Events!$B:$I,4,FALSE)</f>
        <v>#N/A</v>
      </c>
      <c r="AC1304" t="e">
        <f>VLOOKUP($A1304,Events!$B:$I,5,FALSE)</f>
        <v>#N/A</v>
      </c>
      <c r="AD1304" t="e">
        <f>VLOOKUP($A1304,Events!$B:$I,6,FALSE)</f>
        <v>#N/A</v>
      </c>
      <c r="AE1304" t="e">
        <f>VLOOKUP($A1304,Events!$B:$I,7,FALSE)</f>
        <v>#N/A</v>
      </c>
      <c r="AF1304" t="e">
        <f>VLOOKUP($A1304,Events!$B:$I,8,FALSE)</f>
        <v>#N/A</v>
      </c>
    </row>
    <row r="1305" spans="1:32" ht="15" customHeight="1" x14ac:dyDescent="0.3">
      <c r="A1305" s="9"/>
      <c r="G1305" s="2"/>
      <c r="O1305" s="1">
        <f t="shared" si="194"/>
        <v>0</v>
      </c>
      <c r="P1305" s="1">
        <f t="shared" si="199"/>
        <v>0</v>
      </c>
      <c r="Q1305" s="1">
        <f t="shared" si="200"/>
        <v>0</v>
      </c>
      <c r="R1305" s="1">
        <f t="shared" si="201"/>
        <v>0</v>
      </c>
      <c r="S1305" s="1">
        <f t="shared" si="195"/>
        <v>0</v>
      </c>
      <c r="T1305" s="1">
        <f t="shared" si="196"/>
        <v>0</v>
      </c>
      <c r="U1305" s="1">
        <f t="shared" si="197"/>
        <v>0</v>
      </c>
      <c r="V1305" s="1">
        <f t="shared" si="198"/>
        <v>0</v>
      </c>
      <c r="W1305" s="19" t="e">
        <f>VLOOKUP(E1305,'Win Rate'!B:I,8,FALSE)</f>
        <v>#N/A</v>
      </c>
      <c r="X1305" s="20" t="e">
        <f>VLOOKUP(E1305,'Win Rate'!B:J,9,FALSE)</f>
        <v>#N/A</v>
      </c>
      <c r="Y1305" s="18" cm="1">
        <f t="array" ref="Y1305">IFERROR(INDEX($Z$2:$Z1304,SUMPRODUCT(MAX(ROW($D$2:$D1304)*($D1305=$D$2:$D1304))-1)),_xlfn.IFNA(IF(VLOOKUP(D1305,'4.2 Elo (Values)'!A:C,3,FALSE)&gt;0,VLOOKUP(Results!D1305,'4.2 Elo (Values)'!A:C,3,FALSE),400),400))</f>
        <v>400</v>
      </c>
      <c r="Z1305" s="18" t="e">
        <f>Y1305+(IFERROR(VLOOKUP(D1305,'4.2 Elo (Values)'!A:J,10,FALSE),40)*(V1305-(1/(10^(((AVERAGEIFS(Y:Y,A:A,A1305)+AVERAGEIFS(X:X,A:A,A1305))-(Y1305+X1305))/400)+1)*O1305)))</f>
        <v>#DIV/0!</v>
      </c>
      <c r="AA1305" s="18" t="e">
        <f t="shared" si="203"/>
        <v>#DIV/0!</v>
      </c>
      <c r="AB1305" t="e">
        <f>VLOOKUP($A1305,Events!$B:$I,4,FALSE)</f>
        <v>#N/A</v>
      </c>
      <c r="AC1305" t="e">
        <f>VLOOKUP($A1305,Events!$B:$I,5,FALSE)</f>
        <v>#N/A</v>
      </c>
      <c r="AD1305" t="e">
        <f>VLOOKUP($A1305,Events!$B:$I,6,FALSE)</f>
        <v>#N/A</v>
      </c>
      <c r="AE1305" t="e">
        <f>VLOOKUP($A1305,Events!$B:$I,7,FALSE)</f>
        <v>#N/A</v>
      </c>
      <c r="AF1305" t="e">
        <f>VLOOKUP($A1305,Events!$B:$I,8,FALSE)</f>
        <v>#N/A</v>
      </c>
    </row>
    <row r="1306" spans="1:32" ht="15" customHeight="1" x14ac:dyDescent="0.3">
      <c r="A1306" s="9"/>
      <c r="G1306" s="2"/>
      <c r="O1306" s="1">
        <f t="shared" si="194"/>
        <v>0</v>
      </c>
      <c r="P1306" s="1">
        <f t="shared" si="199"/>
        <v>0</v>
      </c>
      <c r="Q1306" s="1">
        <f t="shared" si="200"/>
        <v>0</v>
      </c>
      <c r="R1306" s="1">
        <f t="shared" si="201"/>
        <v>0</v>
      </c>
      <c r="S1306" s="1">
        <f t="shared" si="195"/>
        <v>0</v>
      </c>
      <c r="T1306" s="1">
        <f t="shared" si="196"/>
        <v>0</v>
      </c>
      <c r="U1306" s="1">
        <f t="shared" si="197"/>
        <v>0</v>
      </c>
      <c r="V1306" s="1">
        <f t="shared" si="198"/>
        <v>0</v>
      </c>
      <c r="W1306" s="19" t="e">
        <f>VLOOKUP(E1306,'Win Rate'!B:I,8,FALSE)</f>
        <v>#N/A</v>
      </c>
      <c r="X1306" s="20" t="e">
        <f>VLOOKUP(E1306,'Win Rate'!B:J,9,FALSE)</f>
        <v>#N/A</v>
      </c>
      <c r="Y1306" s="18" cm="1">
        <f t="array" ref="Y1306">IFERROR(INDEX($Z$2:$Z1305,SUMPRODUCT(MAX(ROW($D$2:$D1305)*($D1306=$D$2:$D1305))-1)),_xlfn.IFNA(IF(VLOOKUP(D1306,'4.2 Elo (Values)'!A:C,3,FALSE)&gt;0,VLOOKUP(Results!D1306,'4.2 Elo (Values)'!A:C,3,FALSE),400),400))</f>
        <v>400</v>
      </c>
      <c r="Z1306" s="18" t="e">
        <f>Y1306+(IFERROR(VLOOKUP(D1306,'4.2 Elo (Values)'!A:J,10,FALSE),40)*(V1306-(1/(10^(((AVERAGEIFS(Y:Y,A:A,A1306)+AVERAGEIFS(X:X,A:A,A1306))-(Y1306+X1306))/400)+1)*O1306)))</f>
        <v>#DIV/0!</v>
      </c>
      <c r="AA1306" s="18" t="e">
        <f t="shared" si="203"/>
        <v>#DIV/0!</v>
      </c>
      <c r="AB1306" t="e">
        <f>VLOOKUP($A1306,Events!$B:$I,4,FALSE)</f>
        <v>#N/A</v>
      </c>
      <c r="AC1306" t="e">
        <f>VLOOKUP($A1306,Events!$B:$I,5,FALSE)</f>
        <v>#N/A</v>
      </c>
      <c r="AD1306" t="e">
        <f>VLOOKUP($A1306,Events!$B:$I,6,FALSE)</f>
        <v>#N/A</v>
      </c>
      <c r="AE1306" t="e">
        <f>VLOOKUP($A1306,Events!$B:$I,7,FALSE)</f>
        <v>#N/A</v>
      </c>
      <c r="AF1306" t="e">
        <f>VLOOKUP($A1306,Events!$B:$I,8,FALSE)</f>
        <v>#N/A</v>
      </c>
    </row>
    <row r="1307" spans="1:32" ht="15" customHeight="1" x14ac:dyDescent="0.3">
      <c r="A1307" s="9"/>
      <c r="G1307" s="2"/>
      <c r="O1307" s="1">
        <f t="shared" si="194"/>
        <v>0</v>
      </c>
      <c r="P1307" s="1">
        <f t="shared" si="199"/>
        <v>0</v>
      </c>
      <c r="Q1307" s="1">
        <f t="shared" si="200"/>
        <v>0</v>
      </c>
      <c r="R1307" s="1">
        <f t="shared" si="201"/>
        <v>0</v>
      </c>
      <c r="S1307" s="1">
        <f t="shared" si="195"/>
        <v>0</v>
      </c>
      <c r="T1307" s="1">
        <f t="shared" si="196"/>
        <v>0</v>
      </c>
      <c r="U1307" s="1">
        <f t="shared" si="197"/>
        <v>0</v>
      </c>
      <c r="V1307" s="1">
        <f t="shared" si="198"/>
        <v>0</v>
      </c>
      <c r="W1307" s="19" t="e">
        <f>VLOOKUP(E1307,'Win Rate'!B:I,8,FALSE)</f>
        <v>#N/A</v>
      </c>
      <c r="X1307" s="20" t="e">
        <f>VLOOKUP(E1307,'Win Rate'!B:J,9,FALSE)</f>
        <v>#N/A</v>
      </c>
      <c r="Y1307" s="18" cm="1">
        <f t="array" ref="Y1307">IFERROR(INDEX($Z$2:$Z1306,SUMPRODUCT(MAX(ROW($D$2:$D1306)*($D1307=$D$2:$D1306))-1)),_xlfn.IFNA(IF(VLOOKUP(D1307,'4.2 Elo (Values)'!A:C,3,FALSE)&gt;0,VLOOKUP(Results!D1307,'4.2 Elo (Values)'!A:C,3,FALSE),400),400))</f>
        <v>400</v>
      </c>
      <c r="Z1307" s="18" t="e">
        <f>Y1307+(IFERROR(VLOOKUP(D1307,'4.2 Elo (Values)'!A:J,10,FALSE),40)*(V1307-(1/(10^(((AVERAGEIFS(Y:Y,A:A,A1307)+AVERAGEIFS(X:X,A:A,A1307))-(Y1307+X1307))/400)+1)*O1307)))</f>
        <v>#DIV/0!</v>
      </c>
      <c r="AA1307" s="18" t="e">
        <f t="shared" si="203"/>
        <v>#DIV/0!</v>
      </c>
      <c r="AB1307" t="e">
        <f>VLOOKUP($A1307,Events!$B:$I,4,FALSE)</f>
        <v>#N/A</v>
      </c>
      <c r="AC1307" t="e">
        <f>VLOOKUP($A1307,Events!$B:$I,5,FALSE)</f>
        <v>#N/A</v>
      </c>
      <c r="AD1307" t="e">
        <f>VLOOKUP($A1307,Events!$B:$I,6,FALSE)</f>
        <v>#N/A</v>
      </c>
      <c r="AE1307" t="e">
        <f>VLOOKUP($A1307,Events!$B:$I,7,FALSE)</f>
        <v>#N/A</v>
      </c>
      <c r="AF1307" t="e">
        <f>VLOOKUP($A1307,Events!$B:$I,8,FALSE)</f>
        <v>#N/A</v>
      </c>
    </row>
    <row r="1308" spans="1:32" ht="15" customHeight="1" x14ac:dyDescent="0.3">
      <c r="A1308" s="9"/>
      <c r="G1308" s="2"/>
      <c r="O1308" s="1">
        <f t="shared" si="194"/>
        <v>0</v>
      </c>
      <c r="P1308" s="1">
        <f t="shared" si="199"/>
        <v>0</v>
      </c>
      <c r="Q1308" s="1">
        <f t="shared" si="200"/>
        <v>0</v>
      </c>
      <c r="R1308" s="1">
        <f t="shared" si="201"/>
        <v>0</v>
      </c>
      <c r="S1308" s="1">
        <f t="shared" si="195"/>
        <v>0</v>
      </c>
      <c r="T1308" s="1">
        <f t="shared" si="196"/>
        <v>0</v>
      </c>
      <c r="U1308" s="1">
        <f t="shared" si="197"/>
        <v>0</v>
      </c>
      <c r="V1308" s="1">
        <f t="shared" si="198"/>
        <v>0</v>
      </c>
      <c r="W1308" s="19" t="e">
        <f>VLOOKUP(E1308,'Win Rate'!B:I,8,FALSE)</f>
        <v>#N/A</v>
      </c>
      <c r="X1308" s="20" t="e">
        <f>VLOOKUP(E1308,'Win Rate'!B:J,9,FALSE)</f>
        <v>#N/A</v>
      </c>
      <c r="Y1308" s="18" cm="1">
        <f t="array" ref="Y1308">IFERROR(INDEX($Z$2:$Z1307,SUMPRODUCT(MAX(ROW($D$2:$D1307)*($D1308=$D$2:$D1307))-1)),_xlfn.IFNA(IF(VLOOKUP(D1308,'4.2 Elo (Values)'!A:C,3,FALSE)&gt;0,VLOOKUP(Results!D1308,'4.2 Elo (Values)'!A:C,3,FALSE),400),400))</f>
        <v>400</v>
      </c>
      <c r="Z1308" s="18" t="e">
        <f>Y1308+(IFERROR(VLOOKUP(D1308,'4.2 Elo (Values)'!A:J,10,FALSE),40)*(V1308-(1/(10^(((AVERAGEIFS(Y:Y,A:A,A1308)+AVERAGEIFS(X:X,A:A,A1308))-(Y1308+X1308))/400)+1)*O1308)))</f>
        <v>#DIV/0!</v>
      </c>
      <c r="AA1308" s="18" t="e">
        <f t="shared" si="203"/>
        <v>#DIV/0!</v>
      </c>
      <c r="AB1308" t="e">
        <f>VLOOKUP($A1308,Events!$B:$I,4,FALSE)</f>
        <v>#N/A</v>
      </c>
      <c r="AC1308" t="e">
        <f>VLOOKUP($A1308,Events!$B:$I,5,FALSE)</f>
        <v>#N/A</v>
      </c>
      <c r="AD1308" t="e">
        <f>VLOOKUP($A1308,Events!$B:$I,6,FALSE)</f>
        <v>#N/A</v>
      </c>
      <c r="AE1308" t="e">
        <f>VLOOKUP($A1308,Events!$B:$I,7,FALSE)</f>
        <v>#N/A</v>
      </c>
      <c r="AF1308" t="e">
        <f>VLOOKUP($A1308,Events!$B:$I,8,FALSE)</f>
        <v>#N/A</v>
      </c>
    </row>
    <row r="1309" spans="1:32" ht="15" customHeight="1" x14ac:dyDescent="0.3">
      <c r="A1309" s="9"/>
      <c r="G1309" s="2"/>
      <c r="O1309" s="1">
        <f t="shared" si="194"/>
        <v>0</v>
      </c>
      <c r="P1309" s="1">
        <f t="shared" si="199"/>
        <v>0</v>
      </c>
      <c r="Q1309" s="1">
        <f t="shared" si="200"/>
        <v>0</v>
      </c>
      <c r="R1309" s="1">
        <f t="shared" si="201"/>
        <v>0</v>
      </c>
      <c r="S1309" s="1">
        <f t="shared" si="195"/>
        <v>0</v>
      </c>
      <c r="T1309" s="1">
        <f t="shared" si="196"/>
        <v>0</v>
      </c>
      <c r="U1309" s="1">
        <f t="shared" si="197"/>
        <v>0</v>
      </c>
      <c r="V1309" s="1">
        <f t="shared" si="198"/>
        <v>0</v>
      </c>
      <c r="W1309" s="19" t="e">
        <f>VLOOKUP(E1309,'Win Rate'!B:I,8,FALSE)</f>
        <v>#N/A</v>
      </c>
      <c r="X1309" s="20" t="e">
        <f>VLOOKUP(E1309,'Win Rate'!B:J,9,FALSE)</f>
        <v>#N/A</v>
      </c>
      <c r="Y1309" s="18" cm="1">
        <f t="array" ref="Y1309">IFERROR(INDEX($Z$2:$Z1308,SUMPRODUCT(MAX(ROW($D$2:$D1308)*($D1309=$D$2:$D1308))-1)),_xlfn.IFNA(IF(VLOOKUP(D1309,'4.2 Elo (Values)'!A:C,3,FALSE)&gt;0,VLOOKUP(Results!D1309,'4.2 Elo (Values)'!A:C,3,FALSE),400),400))</f>
        <v>400</v>
      </c>
      <c r="Z1309" s="18" t="e">
        <f>Y1309+(IFERROR(VLOOKUP(D1309,'4.2 Elo (Values)'!A:J,10,FALSE),40)*(V1309-(1/(10^(((AVERAGEIFS(Y:Y,A:A,A1309)+AVERAGEIFS(X:X,A:A,A1309))-(Y1309+X1309))/400)+1)*O1309)))</f>
        <v>#DIV/0!</v>
      </c>
      <c r="AA1309" s="18" t="e">
        <f t="shared" si="203"/>
        <v>#DIV/0!</v>
      </c>
      <c r="AB1309" t="e">
        <f>VLOOKUP($A1309,Events!$B:$I,4,FALSE)</f>
        <v>#N/A</v>
      </c>
      <c r="AC1309" t="e">
        <f>VLOOKUP($A1309,Events!$B:$I,5,FALSE)</f>
        <v>#N/A</v>
      </c>
      <c r="AD1309" t="e">
        <f>VLOOKUP($A1309,Events!$B:$I,6,FALSE)</f>
        <v>#N/A</v>
      </c>
      <c r="AE1309" t="e">
        <f>VLOOKUP($A1309,Events!$B:$I,7,FALSE)</f>
        <v>#N/A</v>
      </c>
      <c r="AF1309" t="e">
        <f>VLOOKUP($A1309,Events!$B:$I,8,FALSE)</f>
        <v>#N/A</v>
      </c>
    </row>
    <row r="1310" spans="1:32" ht="15" customHeight="1" x14ac:dyDescent="0.3">
      <c r="A1310" s="9"/>
      <c r="G1310" s="2"/>
      <c r="O1310" s="1">
        <f t="shared" si="194"/>
        <v>0</v>
      </c>
      <c r="P1310" s="1">
        <f t="shared" si="199"/>
        <v>0</v>
      </c>
      <c r="Q1310" s="1">
        <f t="shared" si="200"/>
        <v>0</v>
      </c>
      <c r="R1310" s="1">
        <f t="shared" si="201"/>
        <v>0</v>
      </c>
      <c r="S1310" s="1">
        <f t="shared" si="195"/>
        <v>0</v>
      </c>
      <c r="T1310" s="1">
        <f t="shared" si="196"/>
        <v>0</v>
      </c>
      <c r="U1310" s="1">
        <f t="shared" si="197"/>
        <v>0</v>
      </c>
      <c r="V1310" s="1">
        <f t="shared" si="198"/>
        <v>0</v>
      </c>
      <c r="W1310" s="19" t="e">
        <f>VLOOKUP(E1310,'Win Rate'!B:I,8,FALSE)</f>
        <v>#N/A</v>
      </c>
      <c r="X1310" s="20" t="e">
        <f>VLOOKUP(E1310,'Win Rate'!B:J,9,FALSE)</f>
        <v>#N/A</v>
      </c>
      <c r="Y1310" s="18" cm="1">
        <f t="array" ref="Y1310">IFERROR(INDEX($Z$2:$Z1309,SUMPRODUCT(MAX(ROW($D$2:$D1309)*($D1310=$D$2:$D1309))-1)),_xlfn.IFNA(IF(VLOOKUP(D1310,'4.2 Elo (Values)'!A:C,3,FALSE)&gt;0,VLOOKUP(Results!D1310,'4.2 Elo (Values)'!A:C,3,FALSE),400),400))</f>
        <v>400</v>
      </c>
      <c r="Z1310" s="18" t="e">
        <f>Y1310+(IFERROR(VLOOKUP(D1310,'4.2 Elo (Values)'!A:J,10,FALSE),40)*(V1310-(1/(10^(((AVERAGEIFS(Y:Y,A:A,A1310)+AVERAGEIFS(X:X,A:A,A1310))-(Y1310+X1310))/400)+1)*O1310)))</f>
        <v>#DIV/0!</v>
      </c>
      <c r="AA1310" s="18" t="e">
        <f t="shared" si="203"/>
        <v>#DIV/0!</v>
      </c>
      <c r="AB1310" t="e">
        <f>VLOOKUP($A1310,Events!$B:$I,4,FALSE)</f>
        <v>#N/A</v>
      </c>
      <c r="AC1310" t="e">
        <f>VLOOKUP($A1310,Events!$B:$I,5,FALSE)</f>
        <v>#N/A</v>
      </c>
      <c r="AD1310" t="e">
        <f>VLOOKUP($A1310,Events!$B:$I,6,FALSE)</f>
        <v>#N/A</v>
      </c>
      <c r="AE1310" t="e">
        <f>VLOOKUP($A1310,Events!$B:$I,7,FALSE)</f>
        <v>#N/A</v>
      </c>
      <c r="AF1310" t="e">
        <f>VLOOKUP($A1310,Events!$B:$I,8,FALSE)</f>
        <v>#N/A</v>
      </c>
    </row>
    <row r="1311" spans="1:32" ht="15" customHeight="1" x14ac:dyDescent="0.3">
      <c r="A1311" s="9"/>
      <c r="G1311" s="2"/>
      <c r="O1311" s="1">
        <f t="shared" si="194"/>
        <v>0</v>
      </c>
      <c r="P1311" s="1">
        <f t="shared" si="199"/>
        <v>0</v>
      </c>
      <c r="Q1311" s="1">
        <f t="shared" si="200"/>
        <v>0</v>
      </c>
      <c r="R1311" s="1">
        <f t="shared" si="201"/>
        <v>0</v>
      </c>
      <c r="S1311" s="1">
        <f t="shared" si="195"/>
        <v>0</v>
      </c>
      <c r="T1311" s="1">
        <f t="shared" si="196"/>
        <v>0</v>
      </c>
      <c r="U1311" s="1">
        <f t="shared" si="197"/>
        <v>0</v>
      </c>
      <c r="V1311" s="1">
        <f t="shared" si="198"/>
        <v>0</v>
      </c>
      <c r="W1311" s="19" t="e">
        <f>VLOOKUP(E1311,'Win Rate'!B:I,8,FALSE)</f>
        <v>#N/A</v>
      </c>
      <c r="X1311" s="20" t="e">
        <f>VLOOKUP(E1311,'Win Rate'!B:J,9,FALSE)</f>
        <v>#N/A</v>
      </c>
      <c r="Y1311" s="18" cm="1">
        <f t="array" ref="Y1311">IFERROR(INDEX($Z$2:$Z1310,SUMPRODUCT(MAX(ROW($D$2:$D1310)*($D1311=$D$2:$D1310))-1)),_xlfn.IFNA(IF(VLOOKUP(D1311,'4.2 Elo (Values)'!A:C,3,FALSE)&gt;0,VLOOKUP(Results!D1311,'4.2 Elo (Values)'!A:C,3,FALSE),400),400))</f>
        <v>400</v>
      </c>
      <c r="Z1311" s="18" t="e">
        <f>Y1311+(IFERROR(VLOOKUP(D1311,'4.2 Elo (Values)'!A:J,10,FALSE),40)*(V1311-(1/(10^(((AVERAGEIFS(Y:Y,A:A,A1311)+AVERAGEIFS(X:X,A:A,A1311))-(Y1311+X1311))/400)+1)*O1311)))</f>
        <v>#DIV/0!</v>
      </c>
      <c r="AA1311" s="18" t="e">
        <f t="shared" si="203"/>
        <v>#DIV/0!</v>
      </c>
      <c r="AB1311" t="e">
        <f>VLOOKUP($A1311,Events!$B:$I,4,FALSE)</f>
        <v>#N/A</v>
      </c>
      <c r="AC1311" t="e">
        <f>VLOOKUP($A1311,Events!$B:$I,5,FALSE)</f>
        <v>#N/A</v>
      </c>
      <c r="AD1311" t="e">
        <f>VLOOKUP($A1311,Events!$B:$I,6,FALSE)</f>
        <v>#N/A</v>
      </c>
      <c r="AE1311" t="e">
        <f>VLOOKUP($A1311,Events!$B:$I,7,FALSE)</f>
        <v>#N/A</v>
      </c>
      <c r="AF1311" t="e">
        <f>VLOOKUP($A1311,Events!$B:$I,8,FALSE)</f>
        <v>#N/A</v>
      </c>
    </row>
    <row r="1312" spans="1:32" ht="15" customHeight="1" x14ac:dyDescent="0.3">
      <c r="A1312" s="9"/>
      <c r="G1312" s="2"/>
      <c r="O1312" s="1">
        <f t="shared" si="194"/>
        <v>0</v>
      </c>
      <c r="P1312" s="1">
        <f t="shared" si="199"/>
        <v>0</v>
      </c>
      <c r="Q1312" s="1">
        <f t="shared" si="200"/>
        <v>0</v>
      </c>
      <c r="R1312" s="1">
        <f t="shared" si="201"/>
        <v>0</v>
      </c>
      <c r="S1312" s="1">
        <f t="shared" si="195"/>
        <v>0</v>
      </c>
      <c r="T1312" s="1">
        <f t="shared" si="196"/>
        <v>0</v>
      </c>
      <c r="U1312" s="1">
        <f t="shared" si="197"/>
        <v>0</v>
      </c>
      <c r="V1312" s="1">
        <f t="shared" si="198"/>
        <v>0</v>
      </c>
      <c r="W1312" s="19" t="e">
        <f>VLOOKUP(E1312,'Win Rate'!B:I,8,FALSE)</f>
        <v>#N/A</v>
      </c>
      <c r="X1312" s="20" t="e">
        <f>VLOOKUP(E1312,'Win Rate'!B:J,9,FALSE)</f>
        <v>#N/A</v>
      </c>
      <c r="Y1312" s="18" cm="1">
        <f t="array" ref="Y1312">IFERROR(INDEX($Z$2:$Z1311,SUMPRODUCT(MAX(ROW($D$2:$D1311)*($D1312=$D$2:$D1311))-1)),_xlfn.IFNA(IF(VLOOKUP(D1312,'4.2 Elo (Values)'!A:C,3,FALSE)&gt;0,VLOOKUP(Results!D1312,'4.2 Elo (Values)'!A:C,3,FALSE),400),400))</f>
        <v>400</v>
      </c>
      <c r="Z1312" s="18" t="e">
        <f>Y1312+(IFERROR(VLOOKUP(D1312,'4.2 Elo (Values)'!A:J,10,FALSE),40)*(V1312-(1/(10^(((AVERAGEIFS(Y:Y,A:A,A1312)+AVERAGEIFS(X:X,A:A,A1312))-(Y1312+X1312))/400)+1)*O1312)))</f>
        <v>#DIV/0!</v>
      </c>
      <c r="AA1312" s="18" t="e">
        <f t="shared" si="203"/>
        <v>#DIV/0!</v>
      </c>
      <c r="AB1312" t="e">
        <f>VLOOKUP($A1312,Events!$B:$I,4,FALSE)</f>
        <v>#N/A</v>
      </c>
      <c r="AC1312" t="e">
        <f>VLOOKUP($A1312,Events!$B:$I,5,FALSE)</f>
        <v>#N/A</v>
      </c>
      <c r="AD1312" t="e">
        <f>VLOOKUP($A1312,Events!$B:$I,6,FALSE)</f>
        <v>#N/A</v>
      </c>
      <c r="AE1312" t="e">
        <f>VLOOKUP($A1312,Events!$B:$I,7,FALSE)</f>
        <v>#N/A</v>
      </c>
      <c r="AF1312" t="e">
        <f>VLOOKUP($A1312,Events!$B:$I,8,FALSE)</f>
        <v>#N/A</v>
      </c>
    </row>
    <row r="1313" spans="1:32" ht="15" customHeight="1" x14ac:dyDescent="0.3">
      <c r="A1313" s="9"/>
      <c r="G1313" s="2"/>
      <c r="O1313" s="1">
        <f t="shared" si="194"/>
        <v>0</v>
      </c>
      <c r="P1313" s="1">
        <f t="shared" si="199"/>
        <v>0</v>
      </c>
      <c r="Q1313" s="1">
        <f t="shared" si="200"/>
        <v>0</v>
      </c>
      <c r="R1313" s="1">
        <f t="shared" si="201"/>
        <v>0</v>
      </c>
      <c r="S1313" s="1">
        <f t="shared" si="195"/>
        <v>0</v>
      </c>
      <c r="T1313" s="1">
        <f t="shared" si="196"/>
        <v>0</v>
      </c>
      <c r="U1313" s="1">
        <f t="shared" si="197"/>
        <v>0</v>
      </c>
      <c r="V1313" s="1">
        <f t="shared" si="198"/>
        <v>0</v>
      </c>
      <c r="W1313" s="19" t="e">
        <f>VLOOKUP(E1313,'Win Rate'!B:I,8,FALSE)</f>
        <v>#N/A</v>
      </c>
      <c r="X1313" s="20" t="e">
        <f>VLOOKUP(E1313,'Win Rate'!B:J,9,FALSE)</f>
        <v>#N/A</v>
      </c>
      <c r="Y1313" s="18" cm="1">
        <f t="array" ref="Y1313">IFERROR(INDEX($Z$2:$Z1312,SUMPRODUCT(MAX(ROW($D$2:$D1312)*($D1313=$D$2:$D1312))-1)),_xlfn.IFNA(IF(VLOOKUP(D1313,'4.2 Elo (Values)'!A:C,3,FALSE)&gt;0,VLOOKUP(Results!D1313,'4.2 Elo (Values)'!A:C,3,FALSE),400),400))</f>
        <v>400</v>
      </c>
      <c r="Z1313" s="18" t="e">
        <f>Y1313+(IFERROR(VLOOKUP(D1313,'4.2 Elo (Values)'!A:J,10,FALSE),40)*(V1313-(1/(10^(((AVERAGEIFS(Y:Y,A:A,A1313)+AVERAGEIFS(X:X,A:A,A1313))-(Y1313+X1313))/400)+1)*O1313)))</f>
        <v>#DIV/0!</v>
      </c>
      <c r="AA1313" s="18" t="e">
        <f t="shared" ref="AA1313:AA1347" si="204">Z1313-Y1313</f>
        <v>#DIV/0!</v>
      </c>
      <c r="AB1313" t="e">
        <f>VLOOKUP($A1313,Events!$B:$I,4,FALSE)</f>
        <v>#N/A</v>
      </c>
      <c r="AC1313" t="e">
        <f>VLOOKUP($A1313,Events!$B:$I,5,FALSE)</f>
        <v>#N/A</v>
      </c>
      <c r="AD1313" t="e">
        <f>VLOOKUP($A1313,Events!$B:$I,6,FALSE)</f>
        <v>#N/A</v>
      </c>
      <c r="AE1313" t="e">
        <f>VLOOKUP($A1313,Events!$B:$I,7,FALSE)</f>
        <v>#N/A</v>
      </c>
      <c r="AF1313" t="e">
        <f>VLOOKUP($A1313,Events!$B:$I,8,FALSE)</f>
        <v>#N/A</v>
      </c>
    </row>
    <row r="1314" spans="1:32" ht="15" customHeight="1" x14ac:dyDescent="0.3">
      <c r="A1314" s="9"/>
      <c r="G1314" s="2"/>
      <c r="O1314" s="1">
        <f t="shared" si="194"/>
        <v>0</v>
      </c>
      <c r="P1314" s="1">
        <f t="shared" si="199"/>
        <v>0</v>
      </c>
      <c r="Q1314" s="1">
        <f t="shared" si="200"/>
        <v>0</v>
      </c>
      <c r="R1314" s="1">
        <f t="shared" si="201"/>
        <v>0</v>
      </c>
      <c r="S1314" s="1">
        <f t="shared" si="195"/>
        <v>0</v>
      </c>
      <c r="T1314" s="1">
        <f t="shared" si="196"/>
        <v>0</v>
      </c>
      <c r="U1314" s="1">
        <f t="shared" si="197"/>
        <v>0</v>
      </c>
      <c r="V1314" s="1">
        <f t="shared" si="198"/>
        <v>0</v>
      </c>
      <c r="W1314" s="19" t="e">
        <f>VLOOKUP(E1314,'Win Rate'!B:I,8,FALSE)</f>
        <v>#N/A</v>
      </c>
      <c r="X1314" s="20" t="e">
        <f>VLOOKUP(E1314,'Win Rate'!B:J,9,FALSE)</f>
        <v>#N/A</v>
      </c>
      <c r="Y1314" s="18" cm="1">
        <f t="array" ref="Y1314">IFERROR(INDEX($Z$2:$Z1313,SUMPRODUCT(MAX(ROW($D$2:$D1313)*($D1314=$D$2:$D1313))-1)),_xlfn.IFNA(IF(VLOOKUP(D1314,'4.2 Elo (Values)'!A:C,3,FALSE)&gt;0,VLOOKUP(Results!D1314,'4.2 Elo (Values)'!A:C,3,FALSE),400),400))</f>
        <v>400</v>
      </c>
      <c r="Z1314" s="18" t="e">
        <f>Y1314+(IFERROR(VLOOKUP(D1314,'4.2 Elo (Values)'!A:J,10,FALSE),40)*(V1314-(1/(10^(((AVERAGEIFS(Y:Y,A:A,A1314)+AVERAGEIFS(X:X,A:A,A1314))-(Y1314+X1314))/400)+1)*O1314)))</f>
        <v>#DIV/0!</v>
      </c>
      <c r="AA1314" s="18" t="e">
        <f t="shared" si="204"/>
        <v>#DIV/0!</v>
      </c>
      <c r="AB1314" t="e">
        <f>VLOOKUP($A1314,Events!$B:$I,4,FALSE)</f>
        <v>#N/A</v>
      </c>
      <c r="AC1314" t="e">
        <f>VLOOKUP($A1314,Events!$B:$I,5,FALSE)</f>
        <v>#N/A</v>
      </c>
      <c r="AD1314" t="e">
        <f>VLOOKUP($A1314,Events!$B:$I,6,FALSE)</f>
        <v>#N/A</v>
      </c>
      <c r="AE1314" t="e">
        <f>VLOOKUP($A1314,Events!$B:$I,7,FALSE)</f>
        <v>#N/A</v>
      </c>
      <c r="AF1314" t="e">
        <f>VLOOKUP($A1314,Events!$B:$I,8,FALSE)</f>
        <v>#N/A</v>
      </c>
    </row>
    <row r="1315" spans="1:32" ht="15" customHeight="1" x14ac:dyDescent="0.3">
      <c r="A1315" s="9"/>
      <c r="G1315" s="2"/>
      <c r="O1315" s="1">
        <f t="shared" si="194"/>
        <v>0</v>
      </c>
      <c r="P1315" s="1">
        <f t="shared" si="199"/>
        <v>0</v>
      </c>
      <c r="Q1315" s="1">
        <f t="shared" si="200"/>
        <v>0</v>
      </c>
      <c r="R1315" s="1">
        <f t="shared" si="201"/>
        <v>0</v>
      </c>
      <c r="S1315" s="1">
        <f t="shared" si="195"/>
        <v>0</v>
      </c>
      <c r="T1315" s="1">
        <f t="shared" si="196"/>
        <v>0</v>
      </c>
      <c r="U1315" s="1">
        <f t="shared" si="197"/>
        <v>0</v>
      </c>
      <c r="V1315" s="1">
        <f t="shared" si="198"/>
        <v>0</v>
      </c>
      <c r="W1315" s="19" t="e">
        <f>VLOOKUP(E1315,'Win Rate'!B:I,8,FALSE)</f>
        <v>#N/A</v>
      </c>
      <c r="X1315" s="20" t="e">
        <f>VLOOKUP(E1315,'Win Rate'!B:J,9,FALSE)</f>
        <v>#N/A</v>
      </c>
      <c r="Y1315" s="18" cm="1">
        <f t="array" ref="Y1315">IFERROR(INDEX($Z$2:$Z1314,SUMPRODUCT(MAX(ROW($D$2:$D1314)*($D1315=$D$2:$D1314))-1)),_xlfn.IFNA(IF(VLOOKUP(D1315,'4.2 Elo (Values)'!A:C,3,FALSE)&gt;0,VLOOKUP(Results!D1315,'4.2 Elo (Values)'!A:C,3,FALSE),400),400))</f>
        <v>400</v>
      </c>
      <c r="Z1315" s="18" t="e">
        <f>Y1315+(IFERROR(VLOOKUP(D1315,'4.2 Elo (Values)'!A:J,10,FALSE),40)*(V1315-(1/(10^(((AVERAGEIFS(Y:Y,A:A,A1315)+AVERAGEIFS(X:X,A:A,A1315))-(Y1315+X1315))/400)+1)*O1315)))</f>
        <v>#DIV/0!</v>
      </c>
      <c r="AA1315" s="18" t="e">
        <f t="shared" si="204"/>
        <v>#DIV/0!</v>
      </c>
      <c r="AB1315" t="e">
        <f>VLOOKUP($A1315,Events!$B:$I,4,FALSE)</f>
        <v>#N/A</v>
      </c>
      <c r="AC1315" t="e">
        <f>VLOOKUP($A1315,Events!$B:$I,5,FALSE)</f>
        <v>#N/A</v>
      </c>
      <c r="AD1315" t="e">
        <f>VLOOKUP($A1315,Events!$B:$I,6,FALSE)</f>
        <v>#N/A</v>
      </c>
      <c r="AE1315" t="e">
        <f>VLOOKUP($A1315,Events!$B:$I,7,FALSE)</f>
        <v>#N/A</v>
      </c>
      <c r="AF1315" t="e">
        <f>VLOOKUP($A1315,Events!$B:$I,8,FALSE)</f>
        <v>#N/A</v>
      </c>
    </row>
    <row r="1316" spans="1:32" ht="15" customHeight="1" x14ac:dyDescent="0.3">
      <c r="A1316" s="9"/>
      <c r="G1316" s="2"/>
      <c r="O1316" s="1">
        <f t="shared" si="194"/>
        <v>0</v>
      </c>
      <c r="P1316" s="1">
        <f t="shared" si="199"/>
        <v>0</v>
      </c>
      <c r="Q1316" s="1">
        <f t="shared" si="200"/>
        <v>0</v>
      </c>
      <c r="R1316" s="1">
        <f t="shared" si="201"/>
        <v>0</v>
      </c>
      <c r="S1316" s="1">
        <f t="shared" si="195"/>
        <v>0</v>
      </c>
      <c r="T1316" s="1">
        <f t="shared" si="196"/>
        <v>0</v>
      </c>
      <c r="U1316" s="1">
        <f t="shared" si="197"/>
        <v>0</v>
      </c>
      <c r="V1316" s="1">
        <f t="shared" si="198"/>
        <v>0</v>
      </c>
      <c r="W1316" s="19" t="e">
        <f>VLOOKUP(E1316,'Win Rate'!B:I,8,FALSE)</f>
        <v>#N/A</v>
      </c>
      <c r="X1316" s="20" t="e">
        <f>VLOOKUP(E1316,'Win Rate'!B:J,9,FALSE)</f>
        <v>#N/A</v>
      </c>
      <c r="Y1316" s="18" cm="1">
        <f t="array" ref="Y1316">IFERROR(INDEX($Z$2:$Z1315,SUMPRODUCT(MAX(ROW($D$2:$D1315)*($D1316=$D$2:$D1315))-1)),_xlfn.IFNA(IF(VLOOKUP(D1316,'4.2 Elo (Values)'!A:C,3,FALSE)&gt;0,VLOOKUP(Results!D1316,'4.2 Elo (Values)'!A:C,3,FALSE),400),400))</f>
        <v>400</v>
      </c>
      <c r="Z1316" s="18" t="e">
        <f>Y1316+(IFERROR(VLOOKUP(D1316,'4.2 Elo (Values)'!A:J,10,FALSE),40)*(V1316-(1/(10^(((AVERAGEIFS(Y:Y,A:A,A1316)+AVERAGEIFS(X:X,A:A,A1316))-(Y1316+X1316))/400)+1)*O1316)))</f>
        <v>#DIV/0!</v>
      </c>
      <c r="AA1316" s="18" t="e">
        <f t="shared" si="204"/>
        <v>#DIV/0!</v>
      </c>
      <c r="AB1316" t="e">
        <f>VLOOKUP($A1316,Events!$B:$I,4,FALSE)</f>
        <v>#N/A</v>
      </c>
      <c r="AC1316" t="e">
        <f>VLOOKUP($A1316,Events!$B:$I,5,FALSE)</f>
        <v>#N/A</v>
      </c>
      <c r="AD1316" t="e">
        <f>VLOOKUP($A1316,Events!$B:$I,6,FALSE)</f>
        <v>#N/A</v>
      </c>
      <c r="AE1316" t="e">
        <f>VLOOKUP($A1316,Events!$B:$I,7,FALSE)</f>
        <v>#N/A</v>
      </c>
      <c r="AF1316" t="e">
        <f>VLOOKUP($A1316,Events!$B:$I,8,FALSE)</f>
        <v>#N/A</v>
      </c>
    </row>
    <row r="1317" spans="1:32" ht="15" customHeight="1" x14ac:dyDescent="0.3">
      <c r="A1317" s="9"/>
      <c r="G1317" s="2"/>
      <c r="O1317" s="1">
        <f t="shared" si="194"/>
        <v>0</v>
      </c>
      <c r="P1317" s="1">
        <f t="shared" si="199"/>
        <v>0</v>
      </c>
      <c r="Q1317" s="1">
        <f t="shared" si="200"/>
        <v>0</v>
      </c>
      <c r="R1317" s="1">
        <f t="shared" si="201"/>
        <v>0</v>
      </c>
      <c r="S1317" s="1">
        <f t="shared" si="195"/>
        <v>0</v>
      </c>
      <c r="T1317" s="1">
        <f t="shared" si="196"/>
        <v>0</v>
      </c>
      <c r="U1317" s="1">
        <f t="shared" si="197"/>
        <v>0</v>
      </c>
      <c r="V1317" s="1">
        <f t="shared" si="198"/>
        <v>0</v>
      </c>
      <c r="W1317" s="19" t="e">
        <f>VLOOKUP(E1317,'Win Rate'!B:I,8,FALSE)</f>
        <v>#N/A</v>
      </c>
      <c r="X1317" s="20" t="e">
        <f>VLOOKUP(E1317,'Win Rate'!B:J,9,FALSE)</f>
        <v>#N/A</v>
      </c>
      <c r="Y1317" s="18" cm="1">
        <f t="array" ref="Y1317">IFERROR(INDEX($Z$2:$Z1316,SUMPRODUCT(MAX(ROW($D$2:$D1316)*($D1317=$D$2:$D1316))-1)),_xlfn.IFNA(IF(VLOOKUP(D1317,'4.2 Elo (Values)'!A:C,3,FALSE)&gt;0,VLOOKUP(Results!D1317,'4.2 Elo (Values)'!A:C,3,FALSE),400),400))</f>
        <v>400</v>
      </c>
      <c r="Z1317" s="18" t="e">
        <f>Y1317+(IFERROR(VLOOKUP(D1317,'4.2 Elo (Values)'!A:J,10,FALSE),40)*(V1317-(1/(10^(((AVERAGEIFS(Y:Y,A:A,A1317)+AVERAGEIFS(X:X,A:A,A1317))-(Y1317+X1317))/400)+1)*O1317)))</f>
        <v>#DIV/0!</v>
      </c>
      <c r="AA1317" s="18" t="e">
        <f t="shared" si="204"/>
        <v>#DIV/0!</v>
      </c>
      <c r="AB1317" t="e">
        <f>VLOOKUP($A1317,Events!$B:$I,4,FALSE)</f>
        <v>#N/A</v>
      </c>
      <c r="AC1317" t="e">
        <f>VLOOKUP($A1317,Events!$B:$I,5,FALSE)</f>
        <v>#N/A</v>
      </c>
      <c r="AD1317" t="e">
        <f>VLOOKUP($A1317,Events!$B:$I,6,FALSE)</f>
        <v>#N/A</v>
      </c>
      <c r="AE1317" t="e">
        <f>VLOOKUP($A1317,Events!$B:$I,7,FALSE)</f>
        <v>#N/A</v>
      </c>
      <c r="AF1317" t="e">
        <f>VLOOKUP($A1317,Events!$B:$I,8,FALSE)</f>
        <v>#N/A</v>
      </c>
    </row>
    <row r="1318" spans="1:32" ht="15" customHeight="1" x14ac:dyDescent="0.3">
      <c r="A1318" s="9"/>
      <c r="G1318" s="2"/>
      <c r="O1318" s="1">
        <f t="shared" si="194"/>
        <v>0</v>
      </c>
      <c r="P1318" s="1">
        <f t="shared" si="199"/>
        <v>0</v>
      </c>
      <c r="Q1318" s="1">
        <f t="shared" si="200"/>
        <v>0</v>
      </c>
      <c r="R1318" s="1">
        <f t="shared" si="201"/>
        <v>0</v>
      </c>
      <c r="S1318" s="1">
        <f t="shared" si="195"/>
        <v>0</v>
      </c>
      <c r="T1318" s="1">
        <f t="shared" si="196"/>
        <v>0</v>
      </c>
      <c r="U1318" s="1">
        <f t="shared" si="197"/>
        <v>0</v>
      </c>
      <c r="V1318" s="1">
        <f t="shared" si="198"/>
        <v>0</v>
      </c>
      <c r="W1318" s="19" t="e">
        <f>VLOOKUP(E1318,'Win Rate'!B:I,8,FALSE)</f>
        <v>#N/A</v>
      </c>
      <c r="X1318" s="20" t="e">
        <f>VLOOKUP(E1318,'Win Rate'!B:J,9,FALSE)</f>
        <v>#N/A</v>
      </c>
      <c r="Y1318" s="18" cm="1">
        <f t="array" ref="Y1318">IFERROR(INDEX($Z$2:$Z1317,SUMPRODUCT(MAX(ROW($D$2:$D1317)*($D1318=$D$2:$D1317))-1)),_xlfn.IFNA(IF(VLOOKUP(D1318,'4.2 Elo (Values)'!A:C,3,FALSE)&gt;0,VLOOKUP(Results!D1318,'4.2 Elo (Values)'!A:C,3,FALSE),400),400))</f>
        <v>400</v>
      </c>
      <c r="Z1318" s="18" t="e">
        <f>Y1318+(IFERROR(VLOOKUP(D1318,'4.2 Elo (Values)'!A:J,10,FALSE),40)*(V1318-(1/(10^(((AVERAGEIFS(Y:Y,A:A,A1318)+AVERAGEIFS(X:X,A:A,A1318))-(Y1318+X1318))/400)+1)*O1318)))</f>
        <v>#DIV/0!</v>
      </c>
      <c r="AA1318" s="18" t="e">
        <f t="shared" si="204"/>
        <v>#DIV/0!</v>
      </c>
      <c r="AB1318" t="e">
        <f>VLOOKUP($A1318,Events!$B:$I,4,FALSE)</f>
        <v>#N/A</v>
      </c>
      <c r="AC1318" t="e">
        <f>VLOOKUP($A1318,Events!$B:$I,5,FALSE)</f>
        <v>#N/A</v>
      </c>
      <c r="AD1318" t="e">
        <f>VLOOKUP($A1318,Events!$B:$I,6,FALSE)</f>
        <v>#N/A</v>
      </c>
      <c r="AE1318" t="e">
        <f>VLOOKUP($A1318,Events!$B:$I,7,FALSE)</f>
        <v>#N/A</v>
      </c>
      <c r="AF1318" t="e">
        <f>VLOOKUP($A1318,Events!$B:$I,8,FALSE)</f>
        <v>#N/A</v>
      </c>
    </row>
    <row r="1319" spans="1:32" ht="15" customHeight="1" x14ac:dyDescent="0.3">
      <c r="A1319" s="9"/>
      <c r="G1319" s="2"/>
      <c r="O1319" s="1">
        <f t="shared" si="194"/>
        <v>0</v>
      </c>
      <c r="P1319" s="1">
        <f t="shared" si="199"/>
        <v>0</v>
      </c>
      <c r="Q1319" s="1">
        <f t="shared" si="200"/>
        <v>0</v>
      </c>
      <c r="R1319" s="1">
        <f t="shared" si="201"/>
        <v>0</v>
      </c>
      <c r="S1319" s="1">
        <f t="shared" si="195"/>
        <v>0</v>
      </c>
      <c r="T1319" s="1">
        <f t="shared" si="196"/>
        <v>0</v>
      </c>
      <c r="U1319" s="1">
        <f t="shared" si="197"/>
        <v>0</v>
      </c>
      <c r="V1319" s="1">
        <f t="shared" si="198"/>
        <v>0</v>
      </c>
      <c r="W1319" s="19" t="e">
        <f>VLOOKUP(E1319,'Win Rate'!B:I,8,FALSE)</f>
        <v>#N/A</v>
      </c>
      <c r="X1319" s="20" t="e">
        <f>VLOOKUP(E1319,'Win Rate'!B:J,9,FALSE)</f>
        <v>#N/A</v>
      </c>
      <c r="Y1319" s="18" cm="1">
        <f t="array" ref="Y1319">IFERROR(INDEX($Z$2:$Z1318,SUMPRODUCT(MAX(ROW($D$2:$D1318)*($D1319=$D$2:$D1318))-1)),_xlfn.IFNA(IF(VLOOKUP(D1319,'4.2 Elo (Values)'!A:C,3,FALSE)&gt;0,VLOOKUP(Results!D1319,'4.2 Elo (Values)'!A:C,3,FALSE),400),400))</f>
        <v>400</v>
      </c>
      <c r="Z1319" s="18" t="e">
        <f>Y1319+(IFERROR(VLOOKUP(D1319,'4.2 Elo (Values)'!A:J,10,FALSE),40)*(V1319-(1/(10^(((AVERAGEIFS(Y:Y,A:A,A1319)+AVERAGEIFS(X:X,A:A,A1319))-(Y1319+X1319))/400)+1)*O1319)))</f>
        <v>#DIV/0!</v>
      </c>
      <c r="AA1319" s="18" t="e">
        <f t="shared" si="204"/>
        <v>#DIV/0!</v>
      </c>
      <c r="AB1319" t="e">
        <f>VLOOKUP($A1319,Events!$B:$I,4,FALSE)</f>
        <v>#N/A</v>
      </c>
      <c r="AC1319" t="e">
        <f>VLOOKUP($A1319,Events!$B:$I,5,FALSE)</f>
        <v>#N/A</v>
      </c>
      <c r="AD1319" t="e">
        <f>VLOOKUP($A1319,Events!$B:$I,6,FALSE)</f>
        <v>#N/A</v>
      </c>
      <c r="AE1319" t="e">
        <f>VLOOKUP($A1319,Events!$B:$I,7,FALSE)</f>
        <v>#N/A</v>
      </c>
      <c r="AF1319" t="e">
        <f>VLOOKUP($A1319,Events!$B:$I,8,FALSE)</f>
        <v>#N/A</v>
      </c>
    </row>
    <row r="1320" spans="1:32" ht="15" customHeight="1" x14ac:dyDescent="0.3">
      <c r="A1320" s="9"/>
      <c r="G1320" s="2"/>
      <c r="O1320" s="1">
        <f t="shared" si="194"/>
        <v>0</v>
      </c>
      <c r="P1320" s="1">
        <f t="shared" si="199"/>
        <v>0</v>
      </c>
      <c r="Q1320" s="1">
        <f t="shared" si="200"/>
        <v>0</v>
      </c>
      <c r="R1320" s="1">
        <f t="shared" si="201"/>
        <v>0</v>
      </c>
      <c r="S1320" s="1">
        <f t="shared" si="195"/>
        <v>0</v>
      </c>
      <c r="T1320" s="1">
        <f t="shared" si="196"/>
        <v>0</v>
      </c>
      <c r="U1320" s="1">
        <f t="shared" si="197"/>
        <v>0</v>
      </c>
      <c r="V1320" s="1">
        <f t="shared" si="198"/>
        <v>0</v>
      </c>
      <c r="W1320" s="19" t="e">
        <f>VLOOKUP(E1320,'Win Rate'!B:I,8,FALSE)</f>
        <v>#N/A</v>
      </c>
      <c r="X1320" s="20" t="e">
        <f>VLOOKUP(E1320,'Win Rate'!B:J,9,FALSE)</f>
        <v>#N/A</v>
      </c>
      <c r="Y1320" s="18" cm="1">
        <f t="array" ref="Y1320">IFERROR(INDEX($Z$2:$Z1319,SUMPRODUCT(MAX(ROW($D$2:$D1319)*($D1320=$D$2:$D1319))-1)),_xlfn.IFNA(IF(VLOOKUP(D1320,'4.2 Elo (Values)'!A:C,3,FALSE)&gt;0,VLOOKUP(Results!D1320,'4.2 Elo (Values)'!A:C,3,FALSE),400),400))</f>
        <v>400</v>
      </c>
      <c r="Z1320" s="18" t="e">
        <f>Y1320+(IFERROR(VLOOKUP(D1320,'4.2 Elo (Values)'!A:J,10,FALSE),40)*(V1320-(1/(10^(((AVERAGEIFS(Y:Y,A:A,A1320)+AVERAGEIFS(X:X,A:A,A1320))-(Y1320+X1320))/400)+1)*O1320)))</f>
        <v>#DIV/0!</v>
      </c>
      <c r="AA1320" s="18" t="e">
        <f t="shared" si="204"/>
        <v>#DIV/0!</v>
      </c>
      <c r="AB1320" t="e">
        <f>VLOOKUP($A1320,Events!$B:$I,4,FALSE)</f>
        <v>#N/A</v>
      </c>
      <c r="AC1320" t="e">
        <f>VLOOKUP($A1320,Events!$B:$I,5,FALSE)</f>
        <v>#N/A</v>
      </c>
      <c r="AD1320" t="e">
        <f>VLOOKUP($A1320,Events!$B:$I,6,FALSE)</f>
        <v>#N/A</v>
      </c>
      <c r="AE1320" t="e">
        <f>VLOOKUP($A1320,Events!$B:$I,7,FALSE)</f>
        <v>#N/A</v>
      </c>
      <c r="AF1320" t="e">
        <f>VLOOKUP($A1320,Events!$B:$I,8,FALSE)</f>
        <v>#N/A</v>
      </c>
    </row>
    <row r="1321" spans="1:32" ht="15" customHeight="1" x14ac:dyDescent="0.3">
      <c r="A1321" s="9"/>
      <c r="G1321" s="2"/>
      <c r="O1321" s="1">
        <f t="shared" si="194"/>
        <v>0</v>
      </c>
      <c r="P1321" s="1">
        <f t="shared" si="199"/>
        <v>0</v>
      </c>
      <c r="Q1321" s="1">
        <f t="shared" si="200"/>
        <v>0</v>
      </c>
      <c r="R1321" s="1">
        <f t="shared" si="201"/>
        <v>0</v>
      </c>
      <c r="S1321" s="1">
        <f t="shared" si="195"/>
        <v>0</v>
      </c>
      <c r="T1321" s="1">
        <f t="shared" si="196"/>
        <v>0</v>
      </c>
      <c r="U1321" s="1">
        <f t="shared" si="197"/>
        <v>0</v>
      </c>
      <c r="V1321" s="1">
        <f t="shared" si="198"/>
        <v>0</v>
      </c>
      <c r="W1321" s="19" t="e">
        <f>VLOOKUP(E1321,'Win Rate'!B:I,8,FALSE)</f>
        <v>#N/A</v>
      </c>
      <c r="X1321" s="20" t="e">
        <f>VLOOKUP(E1321,'Win Rate'!B:J,9,FALSE)</f>
        <v>#N/A</v>
      </c>
      <c r="Y1321" s="18" cm="1">
        <f t="array" ref="Y1321">IFERROR(INDEX($Z$2:$Z1320,SUMPRODUCT(MAX(ROW($D$2:$D1320)*($D1321=$D$2:$D1320))-1)),_xlfn.IFNA(IF(VLOOKUP(D1321,'4.2 Elo (Values)'!A:C,3,FALSE)&gt;0,VLOOKUP(Results!D1321,'4.2 Elo (Values)'!A:C,3,FALSE),400),400))</f>
        <v>400</v>
      </c>
      <c r="Z1321" s="18" t="e">
        <f>Y1321+(IFERROR(VLOOKUP(D1321,'4.2 Elo (Values)'!A:J,10,FALSE),40)*(V1321-(1/(10^(((AVERAGEIFS(Y:Y,A:A,A1321)+AVERAGEIFS(X:X,A:A,A1321))-(Y1321+X1321))/400)+1)*O1321)))</f>
        <v>#DIV/0!</v>
      </c>
      <c r="AA1321" s="18" t="e">
        <f t="shared" si="204"/>
        <v>#DIV/0!</v>
      </c>
      <c r="AB1321" t="e">
        <f>VLOOKUP($A1321,Events!$B:$I,4,FALSE)</f>
        <v>#N/A</v>
      </c>
      <c r="AC1321" t="e">
        <f>VLOOKUP($A1321,Events!$B:$I,5,FALSE)</f>
        <v>#N/A</v>
      </c>
      <c r="AD1321" t="e">
        <f>VLOOKUP($A1321,Events!$B:$I,6,FALSE)</f>
        <v>#N/A</v>
      </c>
      <c r="AE1321" t="e">
        <f>VLOOKUP($A1321,Events!$B:$I,7,FALSE)</f>
        <v>#N/A</v>
      </c>
      <c r="AF1321" t="e">
        <f>VLOOKUP($A1321,Events!$B:$I,8,FALSE)</f>
        <v>#N/A</v>
      </c>
    </row>
    <row r="1322" spans="1:32" ht="15" customHeight="1" x14ac:dyDescent="0.3">
      <c r="A1322" s="9"/>
      <c r="G1322" s="2"/>
      <c r="O1322" s="1">
        <f t="shared" ref="O1322:O1347" si="205">SUM(P1322:R1322)</f>
        <v>0</v>
      </c>
      <c r="P1322" s="1">
        <f t="shared" si="199"/>
        <v>0</v>
      </c>
      <c r="Q1322" s="1">
        <f t="shared" si="200"/>
        <v>0</v>
      </c>
      <c r="R1322" s="1">
        <f t="shared" si="201"/>
        <v>0</v>
      </c>
      <c r="S1322" s="1">
        <f t="shared" ref="S1322:S1347" si="206">IF(SUM(I1322:K1322)=3,1,0)</f>
        <v>0</v>
      </c>
      <c r="T1322" s="1">
        <f t="shared" ref="T1322:T1347" si="207">IF(SUM(I1322:L1322)=4,1,0)</f>
        <v>0</v>
      </c>
      <c r="U1322" s="1">
        <f t="shared" ref="U1322:U1347" si="208">IF(SUM(I1322:M1322)=5,1,0)</f>
        <v>0</v>
      </c>
      <c r="V1322" s="1">
        <f t="shared" ref="V1322:V1347" si="209">SUM(I1322:N1322)</f>
        <v>0</v>
      </c>
      <c r="W1322" s="19" t="e">
        <f>VLOOKUP(E1322,'Win Rate'!B:I,8,FALSE)</f>
        <v>#N/A</v>
      </c>
      <c r="X1322" s="20" t="e">
        <f>VLOOKUP(E1322,'Win Rate'!B:J,9,FALSE)</f>
        <v>#N/A</v>
      </c>
      <c r="Y1322" s="18" cm="1">
        <f t="array" ref="Y1322">IFERROR(INDEX($Z$2:$Z1321,SUMPRODUCT(MAX(ROW($D$2:$D1321)*($D1322=$D$2:$D1321))-1)),_xlfn.IFNA(IF(VLOOKUP(D1322,'4.2 Elo (Values)'!A:C,3,FALSE)&gt;0,VLOOKUP(Results!D1322,'4.2 Elo (Values)'!A:C,3,FALSE),400),400))</f>
        <v>400</v>
      </c>
      <c r="Z1322" s="18" t="e">
        <f>Y1322+(IFERROR(VLOOKUP(D1322,'4.2 Elo (Values)'!A:J,10,FALSE),40)*(V1322-(1/(10^(((AVERAGEIFS(Y:Y,A:A,A1322)+AVERAGEIFS(X:X,A:A,A1322))-(Y1322+X1322))/400)+1)*O1322)))</f>
        <v>#DIV/0!</v>
      </c>
      <c r="AA1322" s="18" t="e">
        <f t="shared" si="204"/>
        <v>#DIV/0!</v>
      </c>
      <c r="AB1322" t="e">
        <f>VLOOKUP($A1322,Events!$B:$I,4,FALSE)</f>
        <v>#N/A</v>
      </c>
      <c r="AC1322" t="e">
        <f>VLOOKUP($A1322,Events!$B:$I,5,FALSE)</f>
        <v>#N/A</v>
      </c>
      <c r="AD1322" t="e">
        <f>VLOOKUP($A1322,Events!$B:$I,6,FALSE)</f>
        <v>#N/A</v>
      </c>
      <c r="AE1322" t="e">
        <f>VLOOKUP($A1322,Events!$B:$I,7,FALSE)</f>
        <v>#N/A</v>
      </c>
      <c r="AF1322" t="e">
        <f>VLOOKUP($A1322,Events!$B:$I,8,FALSE)</f>
        <v>#N/A</v>
      </c>
    </row>
    <row r="1323" spans="1:32" ht="15" customHeight="1" x14ac:dyDescent="0.3">
      <c r="A1323" s="9"/>
      <c r="G1323" s="2"/>
      <c r="O1323" s="1">
        <f t="shared" si="205"/>
        <v>0</v>
      </c>
      <c r="P1323" s="1">
        <f t="shared" si="199"/>
        <v>0</v>
      </c>
      <c r="Q1323" s="1">
        <f t="shared" si="200"/>
        <v>0</v>
      </c>
      <c r="R1323" s="1">
        <f t="shared" si="201"/>
        <v>0</v>
      </c>
      <c r="S1323" s="1">
        <f t="shared" si="206"/>
        <v>0</v>
      </c>
      <c r="T1323" s="1">
        <f t="shared" si="207"/>
        <v>0</v>
      </c>
      <c r="U1323" s="1">
        <f t="shared" si="208"/>
        <v>0</v>
      </c>
      <c r="V1323" s="1">
        <f t="shared" si="209"/>
        <v>0</v>
      </c>
      <c r="W1323" s="19" t="e">
        <f>VLOOKUP(E1323,'Win Rate'!B:I,8,FALSE)</f>
        <v>#N/A</v>
      </c>
      <c r="X1323" s="20" t="e">
        <f>VLOOKUP(E1323,'Win Rate'!B:J,9,FALSE)</f>
        <v>#N/A</v>
      </c>
      <c r="Y1323" s="18" cm="1">
        <f t="array" ref="Y1323">IFERROR(INDEX($Z$2:$Z1322,SUMPRODUCT(MAX(ROW($D$2:$D1322)*($D1323=$D$2:$D1322))-1)),_xlfn.IFNA(IF(VLOOKUP(D1323,'4.2 Elo (Values)'!A:C,3,FALSE)&gt;0,VLOOKUP(Results!D1323,'4.2 Elo (Values)'!A:C,3,FALSE),400),400))</f>
        <v>400</v>
      </c>
      <c r="Z1323" s="18" t="e">
        <f>Y1323+(IFERROR(VLOOKUP(D1323,'4.2 Elo (Values)'!A:J,10,FALSE),40)*(V1323-(1/(10^(((AVERAGEIFS(Y:Y,A:A,A1323)+AVERAGEIFS(X:X,A:A,A1323))-(Y1323+X1323))/400)+1)*O1323)))</f>
        <v>#DIV/0!</v>
      </c>
      <c r="AA1323" s="18" t="e">
        <f t="shared" si="204"/>
        <v>#DIV/0!</v>
      </c>
      <c r="AB1323" t="e">
        <f>VLOOKUP($A1323,Events!$B:$I,4,FALSE)</f>
        <v>#N/A</v>
      </c>
      <c r="AC1323" t="e">
        <f>VLOOKUP($A1323,Events!$B:$I,5,FALSE)</f>
        <v>#N/A</v>
      </c>
      <c r="AD1323" t="e">
        <f>VLOOKUP($A1323,Events!$B:$I,6,FALSE)</f>
        <v>#N/A</v>
      </c>
      <c r="AE1323" t="e">
        <f>VLOOKUP($A1323,Events!$B:$I,7,FALSE)</f>
        <v>#N/A</v>
      </c>
      <c r="AF1323" t="e">
        <f>VLOOKUP($A1323,Events!$B:$I,8,FALSE)</f>
        <v>#N/A</v>
      </c>
    </row>
    <row r="1324" spans="1:32" ht="15" customHeight="1" x14ac:dyDescent="0.3">
      <c r="A1324" s="9"/>
      <c r="G1324" s="2"/>
      <c r="O1324" s="1">
        <f t="shared" si="205"/>
        <v>0</v>
      </c>
      <c r="P1324" s="1">
        <f t="shared" si="199"/>
        <v>0</v>
      </c>
      <c r="Q1324" s="1">
        <f t="shared" si="200"/>
        <v>0</v>
      </c>
      <c r="R1324" s="1">
        <f t="shared" si="201"/>
        <v>0</v>
      </c>
      <c r="S1324" s="1">
        <f t="shared" si="206"/>
        <v>0</v>
      </c>
      <c r="T1324" s="1">
        <f t="shared" si="207"/>
        <v>0</v>
      </c>
      <c r="U1324" s="1">
        <f t="shared" si="208"/>
        <v>0</v>
      </c>
      <c r="V1324" s="1">
        <f t="shared" si="209"/>
        <v>0</v>
      </c>
      <c r="W1324" s="19" t="e">
        <f>VLOOKUP(E1324,'Win Rate'!B:I,8,FALSE)</f>
        <v>#N/A</v>
      </c>
      <c r="X1324" s="20" t="e">
        <f>VLOOKUP(E1324,'Win Rate'!B:J,9,FALSE)</f>
        <v>#N/A</v>
      </c>
      <c r="Y1324" s="18" cm="1">
        <f t="array" ref="Y1324">IFERROR(INDEX($Z$2:$Z1323,SUMPRODUCT(MAX(ROW($D$2:$D1323)*($D1324=$D$2:$D1323))-1)),_xlfn.IFNA(IF(VLOOKUP(D1324,'4.2 Elo (Values)'!A:C,3,FALSE)&gt;0,VLOOKUP(Results!D1324,'4.2 Elo (Values)'!A:C,3,FALSE),400),400))</f>
        <v>400</v>
      </c>
      <c r="Z1324" s="18" t="e">
        <f>Y1324+(IFERROR(VLOOKUP(D1324,'4.2 Elo (Values)'!A:J,10,FALSE),40)*(V1324-(1/(10^(((AVERAGEIFS(Y:Y,A:A,A1324)+AVERAGEIFS(X:X,A:A,A1324))-(Y1324+X1324))/400)+1)*O1324)))</f>
        <v>#DIV/0!</v>
      </c>
      <c r="AA1324" s="18" t="e">
        <f t="shared" si="204"/>
        <v>#DIV/0!</v>
      </c>
      <c r="AB1324" t="e">
        <f>VLOOKUP($A1324,Events!$B:$I,4,FALSE)</f>
        <v>#N/A</v>
      </c>
      <c r="AC1324" t="e">
        <f>VLOOKUP($A1324,Events!$B:$I,5,FALSE)</f>
        <v>#N/A</v>
      </c>
      <c r="AD1324" t="e">
        <f>VLOOKUP($A1324,Events!$B:$I,6,FALSE)</f>
        <v>#N/A</v>
      </c>
      <c r="AE1324" t="e">
        <f>VLOOKUP($A1324,Events!$B:$I,7,FALSE)</f>
        <v>#N/A</v>
      </c>
      <c r="AF1324" t="e">
        <f>VLOOKUP($A1324,Events!$B:$I,8,FALSE)</f>
        <v>#N/A</v>
      </c>
    </row>
    <row r="1325" spans="1:32" ht="15" customHeight="1" x14ac:dyDescent="0.3">
      <c r="A1325" s="9"/>
      <c r="G1325" s="2"/>
      <c r="O1325" s="1">
        <f t="shared" si="205"/>
        <v>0</v>
      </c>
      <c r="P1325" s="1">
        <f t="shared" si="199"/>
        <v>0</v>
      </c>
      <c r="Q1325" s="1">
        <f t="shared" si="200"/>
        <v>0</v>
      </c>
      <c r="R1325" s="1">
        <f t="shared" si="201"/>
        <v>0</v>
      </c>
      <c r="S1325" s="1">
        <f t="shared" si="206"/>
        <v>0</v>
      </c>
      <c r="T1325" s="1">
        <f t="shared" si="207"/>
        <v>0</v>
      </c>
      <c r="U1325" s="1">
        <f t="shared" si="208"/>
        <v>0</v>
      </c>
      <c r="V1325" s="1">
        <f t="shared" si="209"/>
        <v>0</v>
      </c>
      <c r="W1325" s="19" t="e">
        <f>VLOOKUP(E1325,'Win Rate'!B:I,8,FALSE)</f>
        <v>#N/A</v>
      </c>
      <c r="X1325" s="20" t="e">
        <f>VLOOKUP(E1325,'Win Rate'!B:J,9,FALSE)</f>
        <v>#N/A</v>
      </c>
      <c r="Y1325" s="18" cm="1">
        <f t="array" ref="Y1325">IFERROR(INDEX($Z$2:$Z1324,SUMPRODUCT(MAX(ROW($D$2:$D1324)*($D1325=$D$2:$D1324))-1)),_xlfn.IFNA(IF(VLOOKUP(D1325,'4.2 Elo (Values)'!A:C,3,FALSE)&gt;0,VLOOKUP(Results!D1325,'4.2 Elo (Values)'!A:C,3,FALSE),400),400))</f>
        <v>400</v>
      </c>
      <c r="Z1325" s="18" t="e">
        <f>Y1325+(IFERROR(VLOOKUP(D1325,'4.2 Elo (Values)'!A:J,10,FALSE),40)*(V1325-(1/(10^(((AVERAGEIFS(Y:Y,A:A,A1325)+AVERAGEIFS(X:X,A:A,A1325))-(Y1325+X1325))/400)+1)*O1325)))</f>
        <v>#DIV/0!</v>
      </c>
      <c r="AA1325" s="18" t="e">
        <f t="shared" si="204"/>
        <v>#DIV/0!</v>
      </c>
      <c r="AB1325" t="e">
        <f>VLOOKUP($A1325,Events!$B:$I,4,FALSE)</f>
        <v>#N/A</v>
      </c>
      <c r="AC1325" t="e">
        <f>VLOOKUP($A1325,Events!$B:$I,5,FALSE)</f>
        <v>#N/A</v>
      </c>
      <c r="AD1325" t="e">
        <f>VLOOKUP($A1325,Events!$B:$I,6,FALSE)</f>
        <v>#N/A</v>
      </c>
      <c r="AE1325" t="e">
        <f>VLOOKUP($A1325,Events!$B:$I,7,FALSE)</f>
        <v>#N/A</v>
      </c>
      <c r="AF1325" t="e">
        <f>VLOOKUP($A1325,Events!$B:$I,8,FALSE)</f>
        <v>#N/A</v>
      </c>
    </row>
    <row r="1326" spans="1:32" ht="15" customHeight="1" x14ac:dyDescent="0.3">
      <c r="A1326" s="9"/>
      <c r="G1326" s="2"/>
      <c r="O1326" s="1">
        <f t="shared" si="205"/>
        <v>0</v>
      </c>
      <c r="P1326" s="1">
        <f t="shared" si="199"/>
        <v>0</v>
      </c>
      <c r="Q1326" s="1">
        <f t="shared" si="200"/>
        <v>0</v>
      </c>
      <c r="R1326" s="1">
        <f t="shared" si="201"/>
        <v>0</v>
      </c>
      <c r="S1326" s="1">
        <f t="shared" si="206"/>
        <v>0</v>
      </c>
      <c r="T1326" s="1">
        <f t="shared" si="207"/>
        <v>0</v>
      </c>
      <c r="U1326" s="1">
        <f t="shared" si="208"/>
        <v>0</v>
      </c>
      <c r="V1326" s="1">
        <f t="shared" si="209"/>
        <v>0</v>
      </c>
      <c r="W1326" s="19" t="e">
        <f>VLOOKUP(E1326,'Win Rate'!B:I,8,FALSE)</f>
        <v>#N/A</v>
      </c>
      <c r="X1326" s="20" t="e">
        <f>VLOOKUP(E1326,'Win Rate'!B:J,9,FALSE)</f>
        <v>#N/A</v>
      </c>
      <c r="Y1326" s="18" cm="1">
        <f t="array" ref="Y1326">IFERROR(INDEX($Z$2:$Z1325,SUMPRODUCT(MAX(ROW($D$2:$D1325)*($D1326=$D$2:$D1325))-1)),_xlfn.IFNA(IF(VLOOKUP(D1326,'4.2 Elo (Values)'!A:C,3,FALSE)&gt;0,VLOOKUP(Results!D1326,'4.2 Elo (Values)'!A:C,3,FALSE),400),400))</f>
        <v>400</v>
      </c>
      <c r="Z1326" s="18" t="e">
        <f>Y1326+(IFERROR(VLOOKUP(D1326,'4.2 Elo (Values)'!A:J,10,FALSE),40)*(V1326-(1/(10^(((AVERAGEIFS(Y:Y,A:A,A1326)+AVERAGEIFS(X:X,A:A,A1326))-(Y1326+X1326))/400)+1)*O1326)))</f>
        <v>#DIV/0!</v>
      </c>
      <c r="AA1326" s="18" t="e">
        <f t="shared" si="204"/>
        <v>#DIV/0!</v>
      </c>
      <c r="AB1326" t="e">
        <f>VLOOKUP($A1326,Events!$B:$I,4,FALSE)</f>
        <v>#N/A</v>
      </c>
      <c r="AC1326" t="e">
        <f>VLOOKUP($A1326,Events!$B:$I,5,FALSE)</f>
        <v>#N/A</v>
      </c>
      <c r="AD1326" t="e">
        <f>VLOOKUP($A1326,Events!$B:$I,6,FALSE)</f>
        <v>#N/A</v>
      </c>
      <c r="AE1326" t="e">
        <f>VLOOKUP($A1326,Events!$B:$I,7,FALSE)</f>
        <v>#N/A</v>
      </c>
      <c r="AF1326" t="e">
        <f>VLOOKUP($A1326,Events!$B:$I,8,FALSE)</f>
        <v>#N/A</v>
      </c>
    </row>
    <row r="1327" spans="1:32" ht="15" customHeight="1" x14ac:dyDescent="0.3">
      <c r="A1327" s="9"/>
      <c r="G1327" s="2"/>
      <c r="O1327" s="1">
        <f t="shared" si="205"/>
        <v>0</v>
      </c>
      <c r="P1327" s="1">
        <f t="shared" si="199"/>
        <v>0</v>
      </c>
      <c r="Q1327" s="1">
        <f t="shared" si="200"/>
        <v>0</v>
      </c>
      <c r="R1327" s="1">
        <f t="shared" si="201"/>
        <v>0</v>
      </c>
      <c r="S1327" s="1">
        <f t="shared" si="206"/>
        <v>0</v>
      </c>
      <c r="T1327" s="1">
        <f t="shared" si="207"/>
        <v>0</v>
      </c>
      <c r="U1327" s="1">
        <f t="shared" si="208"/>
        <v>0</v>
      </c>
      <c r="V1327" s="1">
        <f t="shared" si="209"/>
        <v>0</v>
      </c>
      <c r="W1327" s="19" t="e">
        <f>VLOOKUP(E1327,'Win Rate'!B:I,8,FALSE)</f>
        <v>#N/A</v>
      </c>
      <c r="X1327" s="20" t="e">
        <f>VLOOKUP(E1327,'Win Rate'!B:J,9,FALSE)</f>
        <v>#N/A</v>
      </c>
      <c r="Y1327" s="18" cm="1">
        <f t="array" ref="Y1327">IFERROR(INDEX($Z$2:$Z1326,SUMPRODUCT(MAX(ROW($D$2:$D1326)*($D1327=$D$2:$D1326))-1)),_xlfn.IFNA(IF(VLOOKUP(D1327,'4.2 Elo (Values)'!A:C,3,FALSE)&gt;0,VLOOKUP(Results!D1327,'4.2 Elo (Values)'!A:C,3,FALSE),400),400))</f>
        <v>400</v>
      </c>
      <c r="Z1327" s="18" t="e">
        <f>Y1327+(IFERROR(VLOOKUP(D1327,'4.2 Elo (Values)'!A:J,10,FALSE),40)*(V1327-(1/(10^(((AVERAGEIFS(Y:Y,A:A,A1327)+AVERAGEIFS(X:X,A:A,A1327))-(Y1327+X1327))/400)+1)*O1327)))</f>
        <v>#DIV/0!</v>
      </c>
      <c r="AA1327" s="18" t="e">
        <f t="shared" si="204"/>
        <v>#DIV/0!</v>
      </c>
      <c r="AB1327" t="e">
        <f>VLOOKUP($A1327,Events!$B:$I,4,FALSE)</f>
        <v>#N/A</v>
      </c>
      <c r="AC1327" t="e">
        <f>VLOOKUP($A1327,Events!$B:$I,5,FALSE)</f>
        <v>#N/A</v>
      </c>
      <c r="AD1327" t="e">
        <f>VLOOKUP($A1327,Events!$B:$I,6,FALSE)</f>
        <v>#N/A</v>
      </c>
      <c r="AE1327" t="e">
        <f>VLOOKUP($A1327,Events!$B:$I,7,FALSE)</f>
        <v>#N/A</v>
      </c>
      <c r="AF1327" t="e">
        <f>VLOOKUP($A1327,Events!$B:$I,8,FALSE)</f>
        <v>#N/A</v>
      </c>
    </row>
    <row r="1328" spans="1:32" ht="15" customHeight="1" x14ac:dyDescent="0.3">
      <c r="A1328" s="9"/>
      <c r="G1328" s="2"/>
      <c r="O1328" s="1">
        <f t="shared" si="205"/>
        <v>0</v>
      </c>
      <c r="P1328" s="1">
        <f t="shared" si="199"/>
        <v>0</v>
      </c>
      <c r="Q1328" s="1">
        <f t="shared" si="200"/>
        <v>0</v>
      </c>
      <c r="R1328" s="1">
        <f t="shared" si="201"/>
        <v>0</v>
      </c>
      <c r="S1328" s="1">
        <f t="shared" si="206"/>
        <v>0</v>
      </c>
      <c r="T1328" s="1">
        <f t="shared" si="207"/>
        <v>0</v>
      </c>
      <c r="U1328" s="1">
        <f t="shared" si="208"/>
        <v>0</v>
      </c>
      <c r="V1328" s="1">
        <f t="shared" si="209"/>
        <v>0</v>
      </c>
      <c r="W1328" s="19" t="e">
        <f>VLOOKUP(E1328,'Win Rate'!B:I,8,FALSE)</f>
        <v>#N/A</v>
      </c>
      <c r="X1328" s="20" t="e">
        <f>VLOOKUP(E1328,'Win Rate'!B:J,9,FALSE)</f>
        <v>#N/A</v>
      </c>
      <c r="Y1328" s="18" cm="1">
        <f t="array" ref="Y1328">IFERROR(INDEX($Z$2:$Z1327,SUMPRODUCT(MAX(ROW($D$2:$D1327)*($D1328=$D$2:$D1327))-1)),_xlfn.IFNA(IF(VLOOKUP(D1328,'4.2 Elo (Values)'!A:C,3,FALSE)&gt;0,VLOOKUP(Results!D1328,'4.2 Elo (Values)'!A:C,3,FALSE),400),400))</f>
        <v>400</v>
      </c>
      <c r="Z1328" s="18" t="e">
        <f>Y1328+(IFERROR(VLOOKUP(D1328,'4.2 Elo (Values)'!A:J,10,FALSE),40)*(V1328-(1/(10^(((AVERAGEIFS(Y:Y,A:A,A1328)+AVERAGEIFS(X:X,A:A,A1328))-(Y1328+X1328))/400)+1)*O1328)))</f>
        <v>#DIV/0!</v>
      </c>
      <c r="AA1328" s="18" t="e">
        <f t="shared" si="204"/>
        <v>#DIV/0!</v>
      </c>
      <c r="AB1328" t="e">
        <f>VLOOKUP($A1328,Events!$B:$I,4,FALSE)</f>
        <v>#N/A</v>
      </c>
      <c r="AC1328" t="e">
        <f>VLOOKUP($A1328,Events!$B:$I,5,FALSE)</f>
        <v>#N/A</v>
      </c>
      <c r="AD1328" t="e">
        <f>VLOOKUP($A1328,Events!$B:$I,6,FALSE)</f>
        <v>#N/A</v>
      </c>
      <c r="AE1328" t="e">
        <f>VLOOKUP($A1328,Events!$B:$I,7,FALSE)</f>
        <v>#N/A</v>
      </c>
      <c r="AF1328" t="e">
        <f>VLOOKUP($A1328,Events!$B:$I,8,FALSE)</f>
        <v>#N/A</v>
      </c>
    </row>
    <row r="1329" spans="1:32" ht="15" customHeight="1" x14ac:dyDescent="0.3">
      <c r="A1329" s="9"/>
      <c r="G1329" s="2"/>
      <c r="O1329" s="1">
        <f t="shared" si="205"/>
        <v>0</v>
      </c>
      <c r="P1329" s="1">
        <f t="shared" si="199"/>
        <v>0</v>
      </c>
      <c r="Q1329" s="1">
        <f t="shared" si="200"/>
        <v>0</v>
      </c>
      <c r="R1329" s="1">
        <f t="shared" si="201"/>
        <v>0</v>
      </c>
      <c r="S1329" s="1">
        <f t="shared" si="206"/>
        <v>0</v>
      </c>
      <c r="T1329" s="1">
        <f t="shared" si="207"/>
        <v>0</v>
      </c>
      <c r="U1329" s="1">
        <f t="shared" si="208"/>
        <v>0</v>
      </c>
      <c r="V1329" s="1">
        <f t="shared" si="209"/>
        <v>0</v>
      </c>
      <c r="W1329" s="19" t="e">
        <f>VLOOKUP(E1329,'Win Rate'!B:I,8,FALSE)</f>
        <v>#N/A</v>
      </c>
      <c r="X1329" s="20" t="e">
        <f>VLOOKUP(E1329,'Win Rate'!B:J,9,FALSE)</f>
        <v>#N/A</v>
      </c>
      <c r="Y1329" s="18" cm="1">
        <f t="array" ref="Y1329">IFERROR(INDEX($Z$2:$Z1328,SUMPRODUCT(MAX(ROW($D$2:$D1328)*($D1329=$D$2:$D1328))-1)),_xlfn.IFNA(IF(VLOOKUP(D1329,'4.2 Elo (Values)'!A:C,3,FALSE)&gt;0,VLOOKUP(Results!D1329,'4.2 Elo (Values)'!A:C,3,FALSE),400),400))</f>
        <v>400</v>
      </c>
      <c r="Z1329" s="18" t="e">
        <f>Y1329+(IFERROR(VLOOKUP(D1329,'4.2 Elo (Values)'!A:J,10,FALSE),40)*(V1329-(1/(10^(((AVERAGEIFS(Y:Y,A:A,A1329)+AVERAGEIFS(X:X,A:A,A1329))-(Y1329+X1329))/400)+1)*O1329)))</f>
        <v>#DIV/0!</v>
      </c>
      <c r="AA1329" s="18" t="e">
        <f t="shared" si="204"/>
        <v>#DIV/0!</v>
      </c>
      <c r="AB1329" t="e">
        <f>VLOOKUP($A1329,Events!$B:$I,4,FALSE)</f>
        <v>#N/A</v>
      </c>
      <c r="AC1329" t="e">
        <f>VLOOKUP($A1329,Events!$B:$I,5,FALSE)</f>
        <v>#N/A</v>
      </c>
      <c r="AD1329" t="e">
        <f>VLOOKUP($A1329,Events!$B:$I,6,FALSE)</f>
        <v>#N/A</v>
      </c>
      <c r="AE1329" t="e">
        <f>VLOOKUP($A1329,Events!$B:$I,7,FALSE)</f>
        <v>#N/A</v>
      </c>
      <c r="AF1329" t="e">
        <f>VLOOKUP($A1329,Events!$B:$I,8,FALSE)</f>
        <v>#N/A</v>
      </c>
    </row>
    <row r="1330" spans="1:32" ht="15" customHeight="1" x14ac:dyDescent="0.3">
      <c r="A1330" s="9"/>
      <c r="G1330" s="2"/>
      <c r="O1330" s="1">
        <f t="shared" si="205"/>
        <v>0</v>
      </c>
      <c r="P1330" s="1">
        <f t="shared" si="199"/>
        <v>0</v>
      </c>
      <c r="Q1330" s="1">
        <f t="shared" si="200"/>
        <v>0</v>
      </c>
      <c r="R1330" s="1">
        <f t="shared" si="201"/>
        <v>0</v>
      </c>
      <c r="S1330" s="1">
        <f t="shared" si="206"/>
        <v>0</v>
      </c>
      <c r="T1330" s="1">
        <f t="shared" si="207"/>
        <v>0</v>
      </c>
      <c r="U1330" s="1">
        <f t="shared" si="208"/>
        <v>0</v>
      </c>
      <c r="V1330" s="1">
        <f t="shared" si="209"/>
        <v>0</v>
      </c>
      <c r="W1330" s="19" t="e">
        <f>VLOOKUP(E1330,'Win Rate'!B:I,8,FALSE)</f>
        <v>#N/A</v>
      </c>
      <c r="X1330" s="20" t="e">
        <f>VLOOKUP(E1330,'Win Rate'!B:J,9,FALSE)</f>
        <v>#N/A</v>
      </c>
      <c r="Y1330" s="18" cm="1">
        <f t="array" ref="Y1330">IFERROR(INDEX($Z$2:$Z1329,SUMPRODUCT(MAX(ROW($D$2:$D1329)*($D1330=$D$2:$D1329))-1)),_xlfn.IFNA(IF(VLOOKUP(D1330,'4.2 Elo (Values)'!A:C,3,FALSE)&gt;0,VLOOKUP(Results!D1330,'4.2 Elo (Values)'!A:C,3,FALSE),400),400))</f>
        <v>400</v>
      </c>
      <c r="Z1330" s="18" t="e">
        <f>Y1330+(IFERROR(VLOOKUP(D1330,'4.2 Elo (Values)'!A:J,10,FALSE),40)*(V1330-(1/(10^(((AVERAGEIFS(Y:Y,A:A,A1330)+AVERAGEIFS(X:X,A:A,A1330))-(Y1330+X1330))/400)+1)*O1330)))</f>
        <v>#DIV/0!</v>
      </c>
      <c r="AA1330" s="18" t="e">
        <f t="shared" si="204"/>
        <v>#DIV/0!</v>
      </c>
      <c r="AB1330" t="e">
        <f>VLOOKUP($A1330,Events!$B:$I,4,FALSE)</f>
        <v>#N/A</v>
      </c>
      <c r="AC1330" t="e">
        <f>VLOOKUP($A1330,Events!$B:$I,5,FALSE)</f>
        <v>#N/A</v>
      </c>
      <c r="AD1330" t="e">
        <f>VLOOKUP($A1330,Events!$B:$I,6,FALSE)</f>
        <v>#N/A</v>
      </c>
      <c r="AE1330" t="e">
        <f>VLOOKUP($A1330,Events!$B:$I,7,FALSE)</f>
        <v>#N/A</v>
      </c>
      <c r="AF1330" t="e">
        <f>VLOOKUP($A1330,Events!$B:$I,8,FALSE)</f>
        <v>#N/A</v>
      </c>
    </row>
    <row r="1331" spans="1:32" ht="15" customHeight="1" x14ac:dyDescent="0.3">
      <c r="A1331" s="9"/>
      <c r="G1331" s="2"/>
      <c r="O1331" s="1">
        <f t="shared" si="205"/>
        <v>0</v>
      </c>
      <c r="P1331" s="1">
        <f t="shared" si="199"/>
        <v>0</v>
      </c>
      <c r="Q1331" s="1">
        <f t="shared" si="200"/>
        <v>0</v>
      </c>
      <c r="R1331" s="1">
        <f t="shared" si="201"/>
        <v>0</v>
      </c>
      <c r="S1331" s="1">
        <f t="shared" si="206"/>
        <v>0</v>
      </c>
      <c r="T1331" s="1">
        <f t="shared" si="207"/>
        <v>0</v>
      </c>
      <c r="U1331" s="1">
        <f t="shared" si="208"/>
        <v>0</v>
      </c>
      <c r="V1331" s="1">
        <f t="shared" si="209"/>
        <v>0</v>
      </c>
      <c r="W1331" s="19" t="e">
        <f>VLOOKUP(E1331,'Win Rate'!B:I,8,FALSE)</f>
        <v>#N/A</v>
      </c>
      <c r="X1331" s="20" t="e">
        <f>VLOOKUP(E1331,'Win Rate'!B:J,9,FALSE)</f>
        <v>#N/A</v>
      </c>
      <c r="Y1331" s="18" cm="1">
        <f t="array" ref="Y1331">IFERROR(INDEX($Z$2:$Z1330,SUMPRODUCT(MAX(ROW($D$2:$D1330)*($D1331=$D$2:$D1330))-1)),_xlfn.IFNA(IF(VLOOKUP(D1331,'4.2 Elo (Values)'!A:C,3,FALSE)&gt;0,VLOOKUP(Results!D1331,'4.2 Elo (Values)'!A:C,3,FALSE),400),400))</f>
        <v>400</v>
      </c>
      <c r="Z1331" s="18" t="e">
        <f>Y1331+(IFERROR(VLOOKUP(D1331,'4.2 Elo (Values)'!A:J,10,FALSE),40)*(V1331-(1/(10^(((AVERAGEIFS(Y:Y,A:A,A1331)+AVERAGEIFS(X:X,A:A,A1331))-(Y1331+X1331))/400)+1)*O1331)))</f>
        <v>#DIV/0!</v>
      </c>
      <c r="AA1331" s="18" t="e">
        <f t="shared" si="204"/>
        <v>#DIV/0!</v>
      </c>
      <c r="AB1331" t="e">
        <f>VLOOKUP($A1331,Events!$B:$I,4,FALSE)</f>
        <v>#N/A</v>
      </c>
      <c r="AC1331" t="e">
        <f>VLOOKUP($A1331,Events!$B:$I,5,FALSE)</f>
        <v>#N/A</v>
      </c>
      <c r="AD1331" t="e">
        <f>VLOOKUP($A1331,Events!$B:$I,6,FALSE)</f>
        <v>#N/A</v>
      </c>
      <c r="AE1331" t="e">
        <f>VLOOKUP($A1331,Events!$B:$I,7,FALSE)</f>
        <v>#N/A</v>
      </c>
      <c r="AF1331" t="e">
        <f>VLOOKUP($A1331,Events!$B:$I,8,FALSE)</f>
        <v>#N/A</v>
      </c>
    </row>
    <row r="1332" spans="1:32" ht="15" customHeight="1" x14ac:dyDescent="0.3">
      <c r="A1332" s="9"/>
      <c r="G1332" s="2"/>
      <c r="O1332" s="1">
        <f t="shared" si="205"/>
        <v>0</v>
      </c>
      <c r="P1332" s="1">
        <f t="shared" si="199"/>
        <v>0</v>
      </c>
      <c r="Q1332" s="1">
        <f t="shared" si="200"/>
        <v>0</v>
      </c>
      <c r="R1332" s="1">
        <f t="shared" si="201"/>
        <v>0</v>
      </c>
      <c r="S1332" s="1">
        <f t="shared" si="206"/>
        <v>0</v>
      </c>
      <c r="T1332" s="1">
        <f t="shared" si="207"/>
        <v>0</v>
      </c>
      <c r="U1332" s="1">
        <f t="shared" si="208"/>
        <v>0</v>
      </c>
      <c r="V1332" s="1">
        <f t="shared" si="209"/>
        <v>0</v>
      </c>
      <c r="W1332" s="19" t="e">
        <f>VLOOKUP(E1332,'Win Rate'!B:I,8,FALSE)</f>
        <v>#N/A</v>
      </c>
      <c r="X1332" s="20" t="e">
        <f>VLOOKUP(E1332,'Win Rate'!B:J,9,FALSE)</f>
        <v>#N/A</v>
      </c>
      <c r="Y1332" s="18" cm="1">
        <f t="array" ref="Y1332">IFERROR(INDEX($Z$2:$Z1331,SUMPRODUCT(MAX(ROW($D$2:$D1331)*($D1332=$D$2:$D1331))-1)),_xlfn.IFNA(IF(VLOOKUP(D1332,'4.2 Elo (Values)'!A:C,3,FALSE)&gt;0,VLOOKUP(Results!D1332,'4.2 Elo (Values)'!A:C,3,FALSE),400),400))</f>
        <v>400</v>
      </c>
      <c r="Z1332" s="18" t="e">
        <f>Y1332+(IFERROR(VLOOKUP(D1332,'4.2 Elo (Values)'!A:J,10,FALSE),40)*(V1332-(1/(10^(((AVERAGEIFS(Y:Y,A:A,A1332)+AVERAGEIFS(X:X,A:A,A1332))-(Y1332+X1332))/400)+1)*O1332)))</f>
        <v>#DIV/0!</v>
      </c>
      <c r="AA1332" s="18" t="e">
        <f t="shared" si="204"/>
        <v>#DIV/0!</v>
      </c>
      <c r="AB1332" t="e">
        <f>VLOOKUP($A1332,Events!$B:$I,4,FALSE)</f>
        <v>#N/A</v>
      </c>
      <c r="AC1332" t="e">
        <f>VLOOKUP($A1332,Events!$B:$I,5,FALSE)</f>
        <v>#N/A</v>
      </c>
      <c r="AD1332" t="e">
        <f>VLOOKUP($A1332,Events!$B:$I,6,FALSE)</f>
        <v>#N/A</v>
      </c>
      <c r="AE1332" t="e">
        <f>VLOOKUP($A1332,Events!$B:$I,7,FALSE)</f>
        <v>#N/A</v>
      </c>
      <c r="AF1332" t="e">
        <f>VLOOKUP($A1332,Events!$B:$I,8,FALSE)</f>
        <v>#N/A</v>
      </c>
    </row>
    <row r="1333" spans="1:32" ht="15" customHeight="1" x14ac:dyDescent="0.3">
      <c r="A1333" s="9"/>
      <c r="G1333" s="2"/>
      <c r="O1333" s="1">
        <f t="shared" si="205"/>
        <v>0</v>
      </c>
      <c r="P1333" s="1">
        <f t="shared" si="199"/>
        <v>0</v>
      </c>
      <c r="Q1333" s="1">
        <f t="shared" si="200"/>
        <v>0</v>
      </c>
      <c r="R1333" s="1">
        <f t="shared" si="201"/>
        <v>0</v>
      </c>
      <c r="S1333" s="1">
        <f t="shared" si="206"/>
        <v>0</v>
      </c>
      <c r="T1333" s="1">
        <f t="shared" si="207"/>
        <v>0</v>
      </c>
      <c r="U1333" s="1">
        <f t="shared" si="208"/>
        <v>0</v>
      </c>
      <c r="V1333" s="1">
        <f t="shared" si="209"/>
        <v>0</v>
      </c>
      <c r="W1333" s="19" t="e">
        <f>VLOOKUP(E1333,'Win Rate'!B:I,8,FALSE)</f>
        <v>#N/A</v>
      </c>
      <c r="X1333" s="20" t="e">
        <f>VLOOKUP(E1333,'Win Rate'!B:J,9,FALSE)</f>
        <v>#N/A</v>
      </c>
      <c r="Y1333" s="18" cm="1">
        <f t="array" ref="Y1333">IFERROR(INDEX($Z$2:$Z1332,SUMPRODUCT(MAX(ROW($D$2:$D1332)*($D1333=$D$2:$D1332))-1)),_xlfn.IFNA(IF(VLOOKUP(D1333,'4.2 Elo (Values)'!A:C,3,FALSE)&gt;0,VLOOKUP(Results!D1333,'4.2 Elo (Values)'!A:C,3,FALSE),400),400))</f>
        <v>400</v>
      </c>
      <c r="Z1333" s="18" t="e">
        <f>Y1333+(IFERROR(VLOOKUP(D1333,'4.2 Elo (Values)'!A:J,10,FALSE),40)*(V1333-(1/(10^(((AVERAGEIFS(Y:Y,A:A,A1333)+AVERAGEIFS(X:X,A:A,A1333))-(Y1333+X1333))/400)+1)*O1333)))</f>
        <v>#DIV/0!</v>
      </c>
      <c r="AA1333" s="18" t="e">
        <f t="shared" si="204"/>
        <v>#DIV/0!</v>
      </c>
      <c r="AB1333" t="e">
        <f>VLOOKUP($A1333,Events!$B:$I,4,FALSE)</f>
        <v>#N/A</v>
      </c>
      <c r="AC1333" t="e">
        <f>VLOOKUP($A1333,Events!$B:$I,5,FALSE)</f>
        <v>#N/A</v>
      </c>
      <c r="AD1333" t="e">
        <f>VLOOKUP($A1333,Events!$B:$I,6,FALSE)</f>
        <v>#N/A</v>
      </c>
      <c r="AE1333" t="e">
        <f>VLOOKUP($A1333,Events!$B:$I,7,FALSE)</f>
        <v>#N/A</v>
      </c>
      <c r="AF1333" t="e">
        <f>VLOOKUP($A1333,Events!$B:$I,8,FALSE)</f>
        <v>#N/A</v>
      </c>
    </row>
    <row r="1334" spans="1:32" ht="15" customHeight="1" x14ac:dyDescent="0.3">
      <c r="A1334" s="9"/>
      <c r="G1334" s="2"/>
      <c r="O1334" s="1">
        <f t="shared" si="205"/>
        <v>0</v>
      </c>
      <c r="P1334" s="1">
        <f t="shared" ref="P1334:P1347" si="210">COUNTIFS($I1334:$N1334,1)</f>
        <v>0</v>
      </c>
      <c r="Q1334" s="1">
        <f t="shared" ref="Q1334:Q1347" si="211">COUNTIFS($I1334:$N1334,0.5)</f>
        <v>0</v>
      </c>
      <c r="R1334" s="1">
        <f t="shared" ref="R1334:R1347" si="212">COUNTIFS($I1334:$N1334,0)</f>
        <v>0</v>
      </c>
      <c r="S1334" s="1">
        <f t="shared" si="206"/>
        <v>0</v>
      </c>
      <c r="T1334" s="1">
        <f t="shared" si="207"/>
        <v>0</v>
      </c>
      <c r="U1334" s="1">
        <f t="shared" si="208"/>
        <v>0</v>
      </c>
      <c r="V1334" s="1">
        <f t="shared" si="209"/>
        <v>0</v>
      </c>
      <c r="W1334" s="19" t="e">
        <f>VLOOKUP(E1334,'Win Rate'!B:I,8,FALSE)</f>
        <v>#N/A</v>
      </c>
      <c r="X1334" s="20" t="e">
        <f>VLOOKUP(E1334,'Win Rate'!B:J,9,FALSE)</f>
        <v>#N/A</v>
      </c>
      <c r="Y1334" s="18" cm="1">
        <f t="array" ref="Y1334">IFERROR(INDEX($Z$2:$Z1333,SUMPRODUCT(MAX(ROW($D$2:$D1333)*($D1334=$D$2:$D1333))-1)),_xlfn.IFNA(IF(VLOOKUP(D1334,'4.2 Elo (Values)'!A:C,3,FALSE)&gt;0,VLOOKUP(Results!D1334,'4.2 Elo (Values)'!A:C,3,FALSE),400),400))</f>
        <v>400</v>
      </c>
      <c r="Z1334" s="18" t="e">
        <f>Y1334+(IFERROR(VLOOKUP(D1334,'4.2 Elo (Values)'!A:J,10,FALSE),40)*(V1334-(1/(10^(((AVERAGEIFS(Y:Y,A:A,A1334)+AVERAGEIFS(X:X,A:A,A1334))-(Y1334+X1334))/400)+1)*O1334)))</f>
        <v>#DIV/0!</v>
      </c>
      <c r="AA1334" s="18" t="e">
        <f t="shared" si="204"/>
        <v>#DIV/0!</v>
      </c>
      <c r="AB1334" t="e">
        <f>VLOOKUP($A1334,Events!$B:$I,4,FALSE)</f>
        <v>#N/A</v>
      </c>
      <c r="AC1334" t="e">
        <f>VLOOKUP($A1334,Events!$B:$I,5,FALSE)</f>
        <v>#N/A</v>
      </c>
      <c r="AD1334" t="e">
        <f>VLOOKUP($A1334,Events!$B:$I,6,FALSE)</f>
        <v>#N/A</v>
      </c>
      <c r="AE1334" t="e">
        <f>VLOOKUP($A1334,Events!$B:$I,7,FALSE)</f>
        <v>#N/A</v>
      </c>
      <c r="AF1334" t="e">
        <f>VLOOKUP($A1334,Events!$B:$I,8,FALSE)</f>
        <v>#N/A</v>
      </c>
    </row>
    <row r="1335" spans="1:32" ht="15" customHeight="1" x14ac:dyDescent="0.3">
      <c r="A1335" s="9"/>
      <c r="G1335" s="2"/>
      <c r="O1335" s="1">
        <f t="shared" si="205"/>
        <v>0</v>
      </c>
      <c r="P1335" s="1">
        <f t="shared" si="210"/>
        <v>0</v>
      </c>
      <c r="Q1335" s="1">
        <f t="shared" si="211"/>
        <v>0</v>
      </c>
      <c r="R1335" s="1">
        <f t="shared" si="212"/>
        <v>0</v>
      </c>
      <c r="S1335" s="1">
        <f t="shared" si="206"/>
        <v>0</v>
      </c>
      <c r="T1335" s="1">
        <f t="shared" si="207"/>
        <v>0</v>
      </c>
      <c r="U1335" s="1">
        <f t="shared" si="208"/>
        <v>0</v>
      </c>
      <c r="V1335" s="1">
        <f t="shared" si="209"/>
        <v>0</v>
      </c>
      <c r="W1335" s="19" t="e">
        <f>VLOOKUP(E1335,'Win Rate'!B:I,8,FALSE)</f>
        <v>#N/A</v>
      </c>
      <c r="X1335" s="20" t="e">
        <f>VLOOKUP(E1335,'Win Rate'!B:J,9,FALSE)</f>
        <v>#N/A</v>
      </c>
      <c r="Y1335" s="18" cm="1">
        <f t="array" ref="Y1335">IFERROR(INDEX($Z$2:$Z1334,SUMPRODUCT(MAX(ROW($D$2:$D1334)*($D1335=$D$2:$D1334))-1)),_xlfn.IFNA(IF(VLOOKUP(D1335,'4.2 Elo (Values)'!A:C,3,FALSE)&gt;0,VLOOKUP(Results!D1335,'4.2 Elo (Values)'!A:C,3,FALSE),400),400))</f>
        <v>400</v>
      </c>
      <c r="Z1335" s="18" t="e">
        <f>Y1335+(IFERROR(VLOOKUP(D1335,'4.2 Elo (Values)'!A:J,10,FALSE),40)*(V1335-(1/(10^(((AVERAGEIFS(Y:Y,A:A,A1335)+AVERAGEIFS(X:X,A:A,A1335))-(Y1335+X1335))/400)+1)*O1335)))</f>
        <v>#DIV/0!</v>
      </c>
      <c r="AA1335" s="18" t="e">
        <f t="shared" si="204"/>
        <v>#DIV/0!</v>
      </c>
      <c r="AB1335" t="e">
        <f>VLOOKUP($A1335,Events!$B:$I,4,FALSE)</f>
        <v>#N/A</v>
      </c>
      <c r="AC1335" t="e">
        <f>VLOOKUP($A1335,Events!$B:$I,5,FALSE)</f>
        <v>#N/A</v>
      </c>
      <c r="AD1335" t="e">
        <f>VLOOKUP($A1335,Events!$B:$I,6,FALSE)</f>
        <v>#N/A</v>
      </c>
      <c r="AE1335" t="e">
        <f>VLOOKUP($A1335,Events!$B:$I,7,FALSE)</f>
        <v>#N/A</v>
      </c>
      <c r="AF1335" t="e">
        <f>VLOOKUP($A1335,Events!$B:$I,8,FALSE)</f>
        <v>#N/A</v>
      </c>
    </row>
    <row r="1336" spans="1:32" ht="15" customHeight="1" x14ac:dyDescent="0.3">
      <c r="A1336" s="9"/>
      <c r="G1336" s="2"/>
      <c r="O1336" s="1">
        <f t="shared" si="205"/>
        <v>0</v>
      </c>
      <c r="P1336" s="1">
        <f t="shared" si="210"/>
        <v>0</v>
      </c>
      <c r="Q1336" s="1">
        <f t="shared" si="211"/>
        <v>0</v>
      </c>
      <c r="R1336" s="1">
        <f t="shared" si="212"/>
        <v>0</v>
      </c>
      <c r="S1336" s="1">
        <f t="shared" si="206"/>
        <v>0</v>
      </c>
      <c r="T1336" s="1">
        <f t="shared" si="207"/>
        <v>0</v>
      </c>
      <c r="U1336" s="1">
        <f t="shared" si="208"/>
        <v>0</v>
      </c>
      <c r="V1336" s="1">
        <f t="shared" si="209"/>
        <v>0</v>
      </c>
      <c r="W1336" s="19" t="e">
        <f>VLOOKUP(E1336,'Win Rate'!B:I,8,FALSE)</f>
        <v>#N/A</v>
      </c>
      <c r="X1336" s="20" t="e">
        <f>VLOOKUP(E1336,'Win Rate'!B:J,9,FALSE)</f>
        <v>#N/A</v>
      </c>
      <c r="Y1336" s="18" cm="1">
        <f t="array" ref="Y1336">IFERROR(INDEX($Z$2:$Z1335,SUMPRODUCT(MAX(ROW($D$2:$D1335)*($D1336=$D$2:$D1335))-1)),_xlfn.IFNA(IF(VLOOKUP(D1336,'4.2 Elo (Values)'!A:C,3,FALSE)&gt;0,VLOOKUP(Results!D1336,'4.2 Elo (Values)'!A:C,3,FALSE),400),400))</f>
        <v>400</v>
      </c>
      <c r="Z1336" s="18" t="e">
        <f>Y1336+(IFERROR(VLOOKUP(D1336,'4.2 Elo (Values)'!A:J,10,FALSE),40)*(V1336-(1/(10^(((AVERAGEIFS(Y:Y,A:A,A1336)+AVERAGEIFS(X:X,A:A,A1336))-(Y1336+X1336))/400)+1)*O1336)))</f>
        <v>#DIV/0!</v>
      </c>
      <c r="AA1336" s="18" t="e">
        <f t="shared" si="204"/>
        <v>#DIV/0!</v>
      </c>
      <c r="AB1336" t="e">
        <f>VLOOKUP($A1336,Events!$B:$I,4,FALSE)</f>
        <v>#N/A</v>
      </c>
      <c r="AC1336" t="e">
        <f>VLOOKUP($A1336,Events!$B:$I,5,FALSE)</f>
        <v>#N/A</v>
      </c>
      <c r="AD1336" t="e">
        <f>VLOOKUP($A1336,Events!$B:$I,6,FALSE)</f>
        <v>#N/A</v>
      </c>
      <c r="AE1336" t="e">
        <f>VLOOKUP($A1336,Events!$B:$I,7,FALSE)</f>
        <v>#N/A</v>
      </c>
      <c r="AF1336" t="e">
        <f>VLOOKUP($A1336,Events!$B:$I,8,FALSE)</f>
        <v>#N/A</v>
      </c>
    </row>
    <row r="1337" spans="1:32" ht="15" customHeight="1" x14ac:dyDescent="0.3">
      <c r="A1337" s="9"/>
      <c r="G1337" s="2"/>
      <c r="O1337" s="1">
        <f t="shared" si="205"/>
        <v>0</v>
      </c>
      <c r="P1337" s="1">
        <f t="shared" si="210"/>
        <v>0</v>
      </c>
      <c r="Q1337" s="1">
        <f t="shared" si="211"/>
        <v>0</v>
      </c>
      <c r="R1337" s="1">
        <f t="shared" si="212"/>
        <v>0</v>
      </c>
      <c r="S1337" s="1">
        <f t="shared" si="206"/>
        <v>0</v>
      </c>
      <c r="T1337" s="1">
        <f t="shared" si="207"/>
        <v>0</v>
      </c>
      <c r="U1337" s="1">
        <f t="shared" si="208"/>
        <v>0</v>
      </c>
      <c r="V1337" s="1">
        <f t="shared" si="209"/>
        <v>0</v>
      </c>
      <c r="W1337" s="19" t="e">
        <f>VLOOKUP(E1337,'Win Rate'!B:I,8,FALSE)</f>
        <v>#N/A</v>
      </c>
      <c r="X1337" s="20" t="e">
        <f>VLOOKUP(E1337,'Win Rate'!B:J,9,FALSE)</f>
        <v>#N/A</v>
      </c>
      <c r="Y1337" s="18" cm="1">
        <f t="array" ref="Y1337">IFERROR(INDEX($Z$2:$Z1336,SUMPRODUCT(MAX(ROW($D$2:$D1336)*($D1337=$D$2:$D1336))-1)),_xlfn.IFNA(IF(VLOOKUP(D1337,'4.2 Elo (Values)'!A:C,3,FALSE)&gt;0,VLOOKUP(Results!D1337,'4.2 Elo (Values)'!A:C,3,FALSE),400),400))</f>
        <v>400</v>
      </c>
      <c r="Z1337" s="18" t="e">
        <f>Y1337+(IFERROR(VLOOKUP(D1337,'4.2 Elo (Values)'!A:J,10,FALSE),40)*(V1337-(1/(10^(((AVERAGEIFS(Y:Y,A:A,A1337)+AVERAGEIFS(X:X,A:A,A1337))-(Y1337+X1337))/400)+1)*O1337)))</f>
        <v>#DIV/0!</v>
      </c>
      <c r="AA1337" s="18" t="e">
        <f t="shared" si="204"/>
        <v>#DIV/0!</v>
      </c>
      <c r="AB1337" t="e">
        <f>VLOOKUP($A1337,Events!$B:$I,4,FALSE)</f>
        <v>#N/A</v>
      </c>
      <c r="AC1337" t="e">
        <f>VLOOKUP($A1337,Events!$B:$I,5,FALSE)</f>
        <v>#N/A</v>
      </c>
      <c r="AD1337" t="e">
        <f>VLOOKUP($A1337,Events!$B:$I,6,FALSE)</f>
        <v>#N/A</v>
      </c>
      <c r="AE1337" t="e">
        <f>VLOOKUP($A1337,Events!$B:$I,7,FALSE)</f>
        <v>#N/A</v>
      </c>
      <c r="AF1337" t="e">
        <f>VLOOKUP($A1337,Events!$B:$I,8,FALSE)</f>
        <v>#N/A</v>
      </c>
    </row>
    <row r="1338" spans="1:32" ht="15" customHeight="1" x14ac:dyDescent="0.3">
      <c r="A1338" s="9"/>
      <c r="G1338" s="2"/>
      <c r="O1338" s="1">
        <f t="shared" si="205"/>
        <v>0</v>
      </c>
      <c r="P1338" s="1">
        <f t="shared" si="210"/>
        <v>0</v>
      </c>
      <c r="Q1338" s="1">
        <f t="shared" si="211"/>
        <v>0</v>
      </c>
      <c r="R1338" s="1">
        <f t="shared" si="212"/>
        <v>0</v>
      </c>
      <c r="S1338" s="1">
        <f t="shared" si="206"/>
        <v>0</v>
      </c>
      <c r="T1338" s="1">
        <f t="shared" si="207"/>
        <v>0</v>
      </c>
      <c r="U1338" s="1">
        <f t="shared" si="208"/>
        <v>0</v>
      </c>
      <c r="V1338" s="1">
        <f t="shared" si="209"/>
        <v>0</v>
      </c>
      <c r="W1338" s="19" t="e">
        <f>VLOOKUP(E1338,'Win Rate'!B:I,8,FALSE)</f>
        <v>#N/A</v>
      </c>
      <c r="X1338" s="20" t="e">
        <f>VLOOKUP(E1338,'Win Rate'!B:J,9,FALSE)</f>
        <v>#N/A</v>
      </c>
      <c r="Y1338" s="18" cm="1">
        <f t="array" ref="Y1338">IFERROR(INDEX($Z$2:$Z1337,SUMPRODUCT(MAX(ROW($D$2:$D1337)*($D1338=$D$2:$D1337))-1)),_xlfn.IFNA(IF(VLOOKUP(D1338,'4.2 Elo (Values)'!A:C,3,FALSE)&gt;0,VLOOKUP(Results!D1338,'4.2 Elo (Values)'!A:C,3,FALSE),400),400))</f>
        <v>400</v>
      </c>
      <c r="Z1338" s="18" t="e">
        <f>Y1338+(IFERROR(VLOOKUP(D1338,'4.2 Elo (Values)'!A:J,10,FALSE),40)*(V1338-(1/(10^(((AVERAGEIFS(Y:Y,A:A,A1338)+AVERAGEIFS(X:X,A:A,A1338))-(Y1338+X1338))/400)+1)*O1338)))</f>
        <v>#DIV/0!</v>
      </c>
      <c r="AA1338" s="18" t="e">
        <f t="shared" si="204"/>
        <v>#DIV/0!</v>
      </c>
      <c r="AB1338" t="e">
        <f>VLOOKUP($A1338,Events!$B:$I,4,FALSE)</f>
        <v>#N/A</v>
      </c>
      <c r="AC1338" t="e">
        <f>VLOOKUP($A1338,Events!$B:$I,5,FALSE)</f>
        <v>#N/A</v>
      </c>
      <c r="AD1338" t="e">
        <f>VLOOKUP($A1338,Events!$B:$I,6,FALSE)</f>
        <v>#N/A</v>
      </c>
      <c r="AE1338" t="e">
        <f>VLOOKUP($A1338,Events!$B:$I,7,FALSE)</f>
        <v>#N/A</v>
      </c>
      <c r="AF1338" t="e">
        <f>VLOOKUP($A1338,Events!$B:$I,8,FALSE)</f>
        <v>#N/A</v>
      </c>
    </row>
    <row r="1339" spans="1:32" ht="15" customHeight="1" x14ac:dyDescent="0.3">
      <c r="A1339" s="9"/>
      <c r="G1339" s="2"/>
      <c r="O1339" s="1">
        <f t="shared" si="205"/>
        <v>0</v>
      </c>
      <c r="P1339" s="1">
        <f t="shared" si="210"/>
        <v>0</v>
      </c>
      <c r="Q1339" s="1">
        <f t="shared" si="211"/>
        <v>0</v>
      </c>
      <c r="R1339" s="1">
        <f t="shared" si="212"/>
        <v>0</v>
      </c>
      <c r="S1339" s="1">
        <f t="shared" si="206"/>
        <v>0</v>
      </c>
      <c r="T1339" s="1">
        <f t="shared" si="207"/>
        <v>0</v>
      </c>
      <c r="U1339" s="1">
        <f t="shared" si="208"/>
        <v>0</v>
      </c>
      <c r="V1339" s="1">
        <f t="shared" si="209"/>
        <v>0</v>
      </c>
      <c r="W1339" s="19" t="e">
        <f>VLOOKUP(E1339,'Win Rate'!B:I,8,FALSE)</f>
        <v>#N/A</v>
      </c>
      <c r="X1339" s="20" t="e">
        <f>VLOOKUP(E1339,'Win Rate'!B:J,9,FALSE)</f>
        <v>#N/A</v>
      </c>
      <c r="Y1339" s="18" cm="1">
        <f t="array" ref="Y1339">IFERROR(INDEX($Z$2:$Z1338,SUMPRODUCT(MAX(ROW($D$2:$D1338)*($D1339=$D$2:$D1338))-1)),_xlfn.IFNA(IF(VLOOKUP(D1339,'4.2 Elo (Values)'!A:C,3,FALSE)&gt;0,VLOOKUP(Results!D1339,'4.2 Elo (Values)'!A:C,3,FALSE),400),400))</f>
        <v>400</v>
      </c>
      <c r="Z1339" s="18" t="e">
        <f>Y1339+(IFERROR(VLOOKUP(D1339,'4.2 Elo (Values)'!A:J,10,FALSE),40)*(V1339-(1/(10^(((AVERAGEIFS(Y:Y,A:A,A1339)+AVERAGEIFS(X:X,A:A,A1339))-(Y1339+X1339))/400)+1)*O1339)))</f>
        <v>#DIV/0!</v>
      </c>
      <c r="AA1339" s="18" t="e">
        <f t="shared" si="204"/>
        <v>#DIV/0!</v>
      </c>
      <c r="AB1339" t="e">
        <f>VLOOKUP($A1339,Events!$B:$I,4,FALSE)</f>
        <v>#N/A</v>
      </c>
      <c r="AC1339" t="e">
        <f>VLOOKUP($A1339,Events!$B:$I,5,FALSE)</f>
        <v>#N/A</v>
      </c>
      <c r="AD1339" t="e">
        <f>VLOOKUP($A1339,Events!$B:$I,6,FALSE)</f>
        <v>#N/A</v>
      </c>
      <c r="AE1339" t="e">
        <f>VLOOKUP($A1339,Events!$B:$I,7,FALSE)</f>
        <v>#N/A</v>
      </c>
      <c r="AF1339" t="e">
        <f>VLOOKUP($A1339,Events!$B:$I,8,FALSE)</f>
        <v>#N/A</v>
      </c>
    </row>
    <row r="1340" spans="1:32" ht="15" customHeight="1" x14ac:dyDescent="0.3">
      <c r="A1340" s="9"/>
      <c r="G1340" s="2"/>
      <c r="O1340" s="1">
        <f t="shared" si="205"/>
        <v>0</v>
      </c>
      <c r="P1340" s="1">
        <f t="shared" si="210"/>
        <v>0</v>
      </c>
      <c r="Q1340" s="1">
        <f t="shared" si="211"/>
        <v>0</v>
      </c>
      <c r="R1340" s="1">
        <f t="shared" si="212"/>
        <v>0</v>
      </c>
      <c r="S1340" s="1">
        <f t="shared" si="206"/>
        <v>0</v>
      </c>
      <c r="T1340" s="1">
        <f t="shared" si="207"/>
        <v>0</v>
      </c>
      <c r="U1340" s="1">
        <f t="shared" si="208"/>
        <v>0</v>
      </c>
      <c r="V1340" s="1">
        <f t="shared" si="209"/>
        <v>0</v>
      </c>
      <c r="W1340" s="19" t="e">
        <f>VLOOKUP(E1340,'Win Rate'!B:I,8,FALSE)</f>
        <v>#N/A</v>
      </c>
      <c r="X1340" s="20" t="e">
        <f>VLOOKUP(E1340,'Win Rate'!B:J,9,FALSE)</f>
        <v>#N/A</v>
      </c>
      <c r="Y1340" s="18" cm="1">
        <f t="array" ref="Y1340">IFERROR(INDEX($Z$2:$Z1339,SUMPRODUCT(MAX(ROW($D$2:$D1339)*($D1340=$D$2:$D1339))-1)),_xlfn.IFNA(IF(VLOOKUP(D1340,'4.2 Elo (Values)'!A:C,3,FALSE)&gt;0,VLOOKUP(Results!D1340,'4.2 Elo (Values)'!A:C,3,FALSE),400),400))</f>
        <v>400</v>
      </c>
      <c r="Z1340" s="18" t="e">
        <f>Y1340+(IFERROR(VLOOKUP(D1340,'4.2 Elo (Values)'!A:J,10,FALSE),40)*(V1340-(1/(10^(((AVERAGEIFS(Y:Y,A:A,A1340)+AVERAGEIFS(X:X,A:A,A1340))-(Y1340+X1340))/400)+1)*O1340)))</f>
        <v>#DIV/0!</v>
      </c>
      <c r="AA1340" s="18" t="e">
        <f t="shared" si="204"/>
        <v>#DIV/0!</v>
      </c>
      <c r="AB1340" t="e">
        <f>VLOOKUP($A1340,Events!$B:$I,4,FALSE)</f>
        <v>#N/A</v>
      </c>
      <c r="AC1340" t="e">
        <f>VLOOKUP($A1340,Events!$B:$I,5,FALSE)</f>
        <v>#N/A</v>
      </c>
      <c r="AD1340" t="e">
        <f>VLOOKUP($A1340,Events!$B:$I,6,FALSE)</f>
        <v>#N/A</v>
      </c>
      <c r="AE1340" t="e">
        <f>VLOOKUP($A1340,Events!$B:$I,7,FALSE)</f>
        <v>#N/A</v>
      </c>
      <c r="AF1340" t="e">
        <f>VLOOKUP($A1340,Events!$B:$I,8,FALSE)</f>
        <v>#N/A</v>
      </c>
    </row>
    <row r="1341" spans="1:32" ht="15" customHeight="1" x14ac:dyDescent="0.3">
      <c r="A1341" s="9"/>
      <c r="G1341" s="2"/>
      <c r="O1341" s="1">
        <f t="shared" si="205"/>
        <v>0</v>
      </c>
      <c r="P1341" s="1">
        <f t="shared" si="210"/>
        <v>0</v>
      </c>
      <c r="Q1341" s="1">
        <f t="shared" si="211"/>
        <v>0</v>
      </c>
      <c r="R1341" s="1">
        <f t="shared" si="212"/>
        <v>0</v>
      </c>
      <c r="S1341" s="1">
        <f t="shared" si="206"/>
        <v>0</v>
      </c>
      <c r="T1341" s="1">
        <f t="shared" si="207"/>
        <v>0</v>
      </c>
      <c r="U1341" s="1">
        <f t="shared" si="208"/>
        <v>0</v>
      </c>
      <c r="V1341" s="1">
        <f t="shared" si="209"/>
        <v>0</v>
      </c>
      <c r="W1341" s="19" t="e">
        <f>VLOOKUP(E1341,'Win Rate'!B:I,8,FALSE)</f>
        <v>#N/A</v>
      </c>
      <c r="X1341" s="20" t="e">
        <f>VLOOKUP(E1341,'Win Rate'!B:J,9,FALSE)</f>
        <v>#N/A</v>
      </c>
      <c r="Y1341" s="18" cm="1">
        <f t="array" ref="Y1341">IFERROR(INDEX($Z$2:$Z1340,SUMPRODUCT(MAX(ROW($D$2:$D1340)*($D1341=$D$2:$D1340))-1)),_xlfn.IFNA(IF(VLOOKUP(D1341,'4.2 Elo (Values)'!A:C,3,FALSE)&gt;0,VLOOKUP(Results!D1341,'4.2 Elo (Values)'!A:C,3,FALSE),400),400))</f>
        <v>400</v>
      </c>
      <c r="Z1341" s="18" t="e">
        <f>Y1341+(IFERROR(VLOOKUP(D1341,'4.2 Elo (Values)'!A:J,10,FALSE),40)*(V1341-(1/(10^(((AVERAGEIFS(Y:Y,A:A,A1341)+AVERAGEIFS(X:X,A:A,A1341))-(Y1341+X1341))/400)+1)*O1341)))</f>
        <v>#DIV/0!</v>
      </c>
      <c r="AA1341" s="18" t="e">
        <f t="shared" si="204"/>
        <v>#DIV/0!</v>
      </c>
      <c r="AB1341" t="e">
        <f>VLOOKUP($A1341,Events!$B:$I,4,FALSE)</f>
        <v>#N/A</v>
      </c>
      <c r="AC1341" t="e">
        <f>VLOOKUP($A1341,Events!$B:$I,5,FALSE)</f>
        <v>#N/A</v>
      </c>
      <c r="AD1341" t="e">
        <f>VLOOKUP($A1341,Events!$B:$I,6,FALSE)</f>
        <v>#N/A</v>
      </c>
      <c r="AE1341" t="e">
        <f>VLOOKUP($A1341,Events!$B:$I,7,FALSE)</f>
        <v>#N/A</v>
      </c>
      <c r="AF1341" t="e">
        <f>VLOOKUP($A1341,Events!$B:$I,8,FALSE)</f>
        <v>#N/A</v>
      </c>
    </row>
    <row r="1342" spans="1:32" ht="15" customHeight="1" x14ac:dyDescent="0.3">
      <c r="A1342" s="9"/>
      <c r="G1342" s="2"/>
      <c r="O1342" s="1">
        <f t="shared" si="205"/>
        <v>0</v>
      </c>
      <c r="P1342" s="1">
        <f t="shared" si="210"/>
        <v>0</v>
      </c>
      <c r="Q1342" s="1">
        <f t="shared" si="211"/>
        <v>0</v>
      </c>
      <c r="R1342" s="1">
        <f t="shared" si="212"/>
        <v>0</v>
      </c>
      <c r="S1342" s="1">
        <f t="shared" si="206"/>
        <v>0</v>
      </c>
      <c r="T1342" s="1">
        <f t="shared" si="207"/>
        <v>0</v>
      </c>
      <c r="U1342" s="1">
        <f t="shared" si="208"/>
        <v>0</v>
      </c>
      <c r="V1342" s="1">
        <f t="shared" si="209"/>
        <v>0</v>
      </c>
      <c r="W1342" s="19" t="e">
        <f>VLOOKUP(E1342,'Win Rate'!B:I,8,FALSE)</f>
        <v>#N/A</v>
      </c>
      <c r="X1342" s="20" t="e">
        <f>VLOOKUP(E1342,'Win Rate'!B:J,9,FALSE)</f>
        <v>#N/A</v>
      </c>
      <c r="Y1342" s="18" cm="1">
        <f t="array" ref="Y1342">IFERROR(INDEX($Z$2:$Z1341,SUMPRODUCT(MAX(ROW($D$2:$D1341)*($D1342=$D$2:$D1341))-1)),_xlfn.IFNA(IF(VLOOKUP(D1342,'4.2 Elo (Values)'!A:C,3,FALSE)&gt;0,VLOOKUP(Results!D1342,'4.2 Elo (Values)'!A:C,3,FALSE),400),400))</f>
        <v>400</v>
      </c>
      <c r="Z1342" s="18" t="e">
        <f>Y1342+(IFERROR(VLOOKUP(D1342,'4.2 Elo (Values)'!A:J,10,FALSE),40)*(V1342-(1/(10^(((AVERAGEIFS(Y:Y,A:A,A1342)+AVERAGEIFS(X:X,A:A,A1342))-(Y1342+X1342))/400)+1)*O1342)))</f>
        <v>#DIV/0!</v>
      </c>
      <c r="AA1342" s="18" t="e">
        <f t="shared" si="204"/>
        <v>#DIV/0!</v>
      </c>
      <c r="AB1342" t="e">
        <f>VLOOKUP($A1342,Events!$B:$I,4,FALSE)</f>
        <v>#N/A</v>
      </c>
      <c r="AC1342" t="e">
        <f>VLOOKUP($A1342,Events!$B:$I,5,FALSE)</f>
        <v>#N/A</v>
      </c>
      <c r="AD1342" t="e">
        <f>VLOOKUP($A1342,Events!$B:$I,6,FALSE)</f>
        <v>#N/A</v>
      </c>
      <c r="AE1342" t="e">
        <f>VLOOKUP($A1342,Events!$B:$I,7,FALSE)</f>
        <v>#N/A</v>
      </c>
      <c r="AF1342" t="e">
        <f>VLOOKUP($A1342,Events!$B:$I,8,FALSE)</f>
        <v>#N/A</v>
      </c>
    </row>
    <row r="1343" spans="1:32" ht="15" customHeight="1" x14ac:dyDescent="0.3">
      <c r="A1343" s="9"/>
      <c r="G1343" s="2"/>
      <c r="O1343" s="1">
        <f t="shared" si="205"/>
        <v>0</v>
      </c>
      <c r="P1343" s="1">
        <f t="shared" si="210"/>
        <v>0</v>
      </c>
      <c r="Q1343" s="1">
        <f t="shared" si="211"/>
        <v>0</v>
      </c>
      <c r="R1343" s="1">
        <f t="shared" si="212"/>
        <v>0</v>
      </c>
      <c r="S1343" s="1">
        <f t="shared" si="206"/>
        <v>0</v>
      </c>
      <c r="T1343" s="1">
        <f t="shared" si="207"/>
        <v>0</v>
      </c>
      <c r="U1343" s="1">
        <f t="shared" si="208"/>
        <v>0</v>
      </c>
      <c r="V1343" s="1">
        <f t="shared" si="209"/>
        <v>0</v>
      </c>
      <c r="W1343" s="19" t="e">
        <f>VLOOKUP(E1343,'Win Rate'!B:I,8,FALSE)</f>
        <v>#N/A</v>
      </c>
      <c r="X1343" s="20" t="e">
        <f>VLOOKUP(E1343,'Win Rate'!B:J,9,FALSE)</f>
        <v>#N/A</v>
      </c>
      <c r="Y1343" s="18" cm="1">
        <f t="array" ref="Y1343">IFERROR(INDEX($Z$2:$Z1342,SUMPRODUCT(MAX(ROW($D$2:$D1342)*($D1343=$D$2:$D1342))-1)),_xlfn.IFNA(IF(VLOOKUP(D1343,'4.2 Elo (Values)'!A:C,3,FALSE)&gt;0,VLOOKUP(Results!D1343,'4.2 Elo (Values)'!A:C,3,FALSE),400),400))</f>
        <v>400</v>
      </c>
      <c r="Z1343" s="18" t="e">
        <f>Y1343+(IFERROR(VLOOKUP(D1343,'4.2 Elo (Values)'!A:J,10,FALSE),40)*(V1343-(1/(10^(((AVERAGEIFS(Y:Y,A:A,A1343)+AVERAGEIFS(X:X,A:A,A1343))-(Y1343+X1343))/400)+1)*O1343)))</f>
        <v>#DIV/0!</v>
      </c>
      <c r="AA1343" s="18" t="e">
        <f t="shared" si="204"/>
        <v>#DIV/0!</v>
      </c>
      <c r="AB1343" t="e">
        <f>VLOOKUP($A1343,Events!$B:$I,4,FALSE)</f>
        <v>#N/A</v>
      </c>
      <c r="AC1343" t="e">
        <f>VLOOKUP($A1343,Events!$B:$I,5,FALSE)</f>
        <v>#N/A</v>
      </c>
      <c r="AD1343" t="e">
        <f>VLOOKUP($A1343,Events!$B:$I,6,FALSE)</f>
        <v>#N/A</v>
      </c>
      <c r="AE1343" t="e">
        <f>VLOOKUP($A1343,Events!$B:$I,7,FALSE)</f>
        <v>#N/A</v>
      </c>
      <c r="AF1343" t="e">
        <f>VLOOKUP($A1343,Events!$B:$I,8,FALSE)</f>
        <v>#N/A</v>
      </c>
    </row>
    <row r="1344" spans="1:32" ht="15" customHeight="1" x14ac:dyDescent="0.3">
      <c r="A1344" s="9"/>
      <c r="G1344" s="2"/>
      <c r="O1344" s="1">
        <f t="shared" si="205"/>
        <v>0</v>
      </c>
      <c r="P1344" s="1">
        <f t="shared" si="210"/>
        <v>0</v>
      </c>
      <c r="Q1344" s="1">
        <f t="shared" si="211"/>
        <v>0</v>
      </c>
      <c r="R1344" s="1">
        <f t="shared" si="212"/>
        <v>0</v>
      </c>
      <c r="S1344" s="1">
        <f t="shared" si="206"/>
        <v>0</v>
      </c>
      <c r="T1344" s="1">
        <f t="shared" si="207"/>
        <v>0</v>
      </c>
      <c r="U1344" s="1">
        <f t="shared" si="208"/>
        <v>0</v>
      </c>
      <c r="V1344" s="1">
        <f t="shared" si="209"/>
        <v>0</v>
      </c>
      <c r="W1344" s="19" t="e">
        <f>VLOOKUP(E1344,'Win Rate'!B:I,8,FALSE)</f>
        <v>#N/A</v>
      </c>
      <c r="X1344" s="20" t="e">
        <f>VLOOKUP(E1344,'Win Rate'!B:J,9,FALSE)</f>
        <v>#N/A</v>
      </c>
      <c r="Y1344" s="18" cm="1">
        <f t="array" ref="Y1344">IFERROR(INDEX($Z$2:$Z1343,SUMPRODUCT(MAX(ROW($D$2:$D1343)*($D1344=$D$2:$D1343))-1)),_xlfn.IFNA(IF(VLOOKUP(D1344,'4.2 Elo (Values)'!A:C,3,FALSE)&gt;0,VLOOKUP(Results!D1344,'4.2 Elo (Values)'!A:C,3,FALSE),400),400))</f>
        <v>400</v>
      </c>
      <c r="Z1344" s="18" t="e">
        <f>Y1344+(IFERROR(VLOOKUP(D1344,'4.2 Elo (Values)'!A:J,10,FALSE),40)*(V1344-(1/(10^(((AVERAGEIFS(Y:Y,A:A,A1344)+AVERAGEIFS(X:X,A:A,A1344))-(Y1344+X1344))/400)+1)*O1344)))</f>
        <v>#DIV/0!</v>
      </c>
      <c r="AA1344" s="18" t="e">
        <f t="shared" si="204"/>
        <v>#DIV/0!</v>
      </c>
      <c r="AB1344" t="e">
        <f>VLOOKUP($A1344,Events!$B:$I,4,FALSE)</f>
        <v>#N/A</v>
      </c>
      <c r="AC1344" t="e">
        <f>VLOOKUP($A1344,Events!$B:$I,5,FALSE)</f>
        <v>#N/A</v>
      </c>
      <c r="AD1344" t="e">
        <f>VLOOKUP($A1344,Events!$B:$I,6,FALSE)</f>
        <v>#N/A</v>
      </c>
      <c r="AE1344" t="e">
        <f>VLOOKUP($A1344,Events!$B:$I,7,FALSE)</f>
        <v>#N/A</v>
      </c>
      <c r="AF1344" t="e">
        <f>VLOOKUP($A1344,Events!$B:$I,8,FALSE)</f>
        <v>#N/A</v>
      </c>
    </row>
    <row r="1345" spans="1:32" ht="15" customHeight="1" x14ac:dyDescent="0.3">
      <c r="A1345" s="9"/>
      <c r="G1345" s="2"/>
      <c r="O1345" s="1">
        <f t="shared" si="205"/>
        <v>0</v>
      </c>
      <c r="P1345" s="1">
        <f t="shared" si="210"/>
        <v>0</v>
      </c>
      <c r="Q1345" s="1">
        <f t="shared" si="211"/>
        <v>0</v>
      </c>
      <c r="R1345" s="1">
        <f t="shared" si="212"/>
        <v>0</v>
      </c>
      <c r="S1345" s="1">
        <f t="shared" si="206"/>
        <v>0</v>
      </c>
      <c r="T1345" s="1">
        <f t="shared" si="207"/>
        <v>0</v>
      </c>
      <c r="U1345" s="1">
        <f t="shared" si="208"/>
        <v>0</v>
      </c>
      <c r="V1345" s="1">
        <f t="shared" si="209"/>
        <v>0</v>
      </c>
      <c r="W1345" s="19" t="e">
        <f>VLOOKUP(E1345,'Win Rate'!B:I,8,FALSE)</f>
        <v>#N/A</v>
      </c>
      <c r="X1345" s="20" t="e">
        <f>VLOOKUP(E1345,'Win Rate'!B:J,9,FALSE)</f>
        <v>#N/A</v>
      </c>
      <c r="Y1345" s="18" cm="1">
        <f t="array" ref="Y1345">IFERROR(INDEX($Z$2:$Z1344,SUMPRODUCT(MAX(ROW($D$2:$D1344)*($D1345=$D$2:$D1344))-1)),_xlfn.IFNA(IF(VLOOKUP(D1345,'4.2 Elo (Values)'!A:C,3,FALSE)&gt;0,VLOOKUP(Results!D1345,'4.2 Elo (Values)'!A:C,3,FALSE),400),400))</f>
        <v>400</v>
      </c>
      <c r="Z1345" s="18" t="e">
        <f>Y1345+(IFERROR(VLOOKUP(D1345,'4.2 Elo (Values)'!A:J,10,FALSE),40)*(V1345-(1/(10^(((AVERAGEIFS(Y:Y,A:A,A1345)+AVERAGEIFS(X:X,A:A,A1345))-(Y1345+X1345))/400)+1)*O1345)))</f>
        <v>#DIV/0!</v>
      </c>
      <c r="AA1345" s="18" t="e">
        <f t="shared" si="204"/>
        <v>#DIV/0!</v>
      </c>
      <c r="AB1345" t="e">
        <f>VLOOKUP($A1345,Events!$B:$I,4,FALSE)</f>
        <v>#N/A</v>
      </c>
      <c r="AC1345" t="e">
        <f>VLOOKUP($A1345,Events!$B:$I,5,FALSE)</f>
        <v>#N/A</v>
      </c>
      <c r="AD1345" t="e">
        <f>VLOOKUP($A1345,Events!$B:$I,6,FALSE)</f>
        <v>#N/A</v>
      </c>
      <c r="AE1345" t="e">
        <f>VLOOKUP($A1345,Events!$B:$I,7,FALSE)</f>
        <v>#N/A</v>
      </c>
      <c r="AF1345" t="e">
        <f>VLOOKUP($A1345,Events!$B:$I,8,FALSE)</f>
        <v>#N/A</v>
      </c>
    </row>
    <row r="1346" spans="1:32" ht="15" customHeight="1" x14ac:dyDescent="0.3">
      <c r="A1346" s="9"/>
      <c r="G1346" s="2"/>
      <c r="O1346" s="1">
        <f t="shared" si="205"/>
        <v>0</v>
      </c>
      <c r="P1346" s="1">
        <f t="shared" si="210"/>
        <v>0</v>
      </c>
      <c r="Q1346" s="1">
        <f t="shared" si="211"/>
        <v>0</v>
      </c>
      <c r="R1346" s="1">
        <f t="shared" si="212"/>
        <v>0</v>
      </c>
      <c r="S1346" s="1">
        <f t="shared" si="206"/>
        <v>0</v>
      </c>
      <c r="T1346" s="1">
        <f t="shared" si="207"/>
        <v>0</v>
      </c>
      <c r="U1346" s="1">
        <f t="shared" si="208"/>
        <v>0</v>
      </c>
      <c r="V1346" s="1">
        <f t="shared" si="209"/>
        <v>0</v>
      </c>
      <c r="W1346" s="19" t="e">
        <f>VLOOKUP(E1346,'Win Rate'!B:I,8,FALSE)</f>
        <v>#N/A</v>
      </c>
      <c r="X1346" s="20" t="e">
        <f>VLOOKUP(E1346,'Win Rate'!B:J,9,FALSE)</f>
        <v>#N/A</v>
      </c>
      <c r="Y1346" s="18" cm="1">
        <f t="array" ref="Y1346">IFERROR(INDEX($Z$2:$Z1345,SUMPRODUCT(MAX(ROW($D$2:$D1345)*($D1346=$D$2:$D1345))-1)),_xlfn.IFNA(IF(VLOOKUP(D1346,'4.2 Elo (Values)'!A:C,3,FALSE)&gt;0,VLOOKUP(Results!D1346,'4.2 Elo (Values)'!A:C,3,FALSE),400),400))</f>
        <v>400</v>
      </c>
      <c r="Z1346" s="18" t="e">
        <f>Y1346+(IFERROR(VLOOKUP(D1346,'4.2 Elo (Values)'!A:J,10,FALSE),40)*(V1346-(1/(10^(((AVERAGEIFS(Y:Y,A:A,A1346)+AVERAGEIFS(X:X,A:A,A1346))-(Y1346+X1346))/400)+1)*O1346)))</f>
        <v>#DIV/0!</v>
      </c>
      <c r="AA1346" s="18" t="e">
        <f t="shared" si="204"/>
        <v>#DIV/0!</v>
      </c>
      <c r="AB1346" t="e">
        <f>VLOOKUP($A1346,Events!$B:$I,4,FALSE)</f>
        <v>#N/A</v>
      </c>
      <c r="AC1346" t="e">
        <f>VLOOKUP($A1346,Events!$B:$I,5,FALSE)</f>
        <v>#N/A</v>
      </c>
      <c r="AD1346" t="e">
        <f>VLOOKUP($A1346,Events!$B:$I,6,FALSE)</f>
        <v>#N/A</v>
      </c>
      <c r="AE1346" t="e">
        <f>VLOOKUP($A1346,Events!$B:$I,7,FALSE)</f>
        <v>#N/A</v>
      </c>
      <c r="AF1346" t="e">
        <f>VLOOKUP($A1346,Events!$B:$I,8,FALSE)</f>
        <v>#N/A</v>
      </c>
    </row>
    <row r="1347" spans="1:32" ht="15" customHeight="1" x14ac:dyDescent="0.3">
      <c r="A1347" s="9"/>
      <c r="G1347" s="2"/>
      <c r="O1347" s="1">
        <f t="shared" si="205"/>
        <v>0</v>
      </c>
      <c r="P1347" s="1">
        <f t="shared" si="210"/>
        <v>0</v>
      </c>
      <c r="Q1347" s="1">
        <f t="shared" si="211"/>
        <v>0</v>
      </c>
      <c r="R1347" s="1">
        <f t="shared" si="212"/>
        <v>0</v>
      </c>
      <c r="S1347" s="1">
        <f t="shared" si="206"/>
        <v>0</v>
      </c>
      <c r="T1347" s="1">
        <f t="shared" si="207"/>
        <v>0</v>
      </c>
      <c r="U1347" s="1">
        <f t="shared" si="208"/>
        <v>0</v>
      </c>
      <c r="V1347" s="1">
        <f t="shared" si="209"/>
        <v>0</v>
      </c>
      <c r="W1347" s="19" t="e">
        <f>VLOOKUP(E1347,'Win Rate'!B:I,8,FALSE)</f>
        <v>#N/A</v>
      </c>
      <c r="X1347" s="20" t="e">
        <f>VLOOKUP(E1347,'Win Rate'!B:J,9,FALSE)</f>
        <v>#N/A</v>
      </c>
      <c r="Y1347" s="18" cm="1">
        <f t="array" ref="Y1347">IFERROR(INDEX($Z$2:$Z1346,SUMPRODUCT(MAX(ROW($D$2:$D1346)*($D1347=$D$2:$D1346))-1)),_xlfn.IFNA(IF(VLOOKUP(D1347,'4.2 Elo (Values)'!A:C,3,FALSE)&gt;0,VLOOKUP(Results!D1347,'4.2 Elo (Values)'!A:C,3,FALSE),400),400))</f>
        <v>400</v>
      </c>
      <c r="Z1347" s="18" t="e">
        <f>Y1347+(IFERROR(VLOOKUP(D1347,'4.2 Elo (Values)'!A:J,10,FALSE),40)*(V1347-(1/(10^(((AVERAGEIFS(Y:Y,A:A,A1347)+AVERAGEIFS(X:X,A:A,A1347))-(Y1347+X1347))/400)+1)*O1347)))</f>
        <v>#DIV/0!</v>
      </c>
      <c r="AA1347" s="18" t="e">
        <f t="shared" si="204"/>
        <v>#DIV/0!</v>
      </c>
      <c r="AB1347" t="e">
        <f>VLOOKUP($A1347,Events!$B:$I,4,FALSE)</f>
        <v>#N/A</v>
      </c>
      <c r="AC1347" t="e">
        <f>VLOOKUP($A1347,Events!$B:$I,5,FALSE)</f>
        <v>#N/A</v>
      </c>
      <c r="AD1347" t="e">
        <f>VLOOKUP($A1347,Events!$B:$I,6,FALSE)</f>
        <v>#N/A</v>
      </c>
      <c r="AE1347" t="e">
        <f>VLOOKUP($A1347,Events!$B:$I,7,FALSE)</f>
        <v>#N/A</v>
      </c>
      <c r="AF1347" t="e">
        <f>VLOOKUP($A1347,Events!$B:$I,8,FALSE)</f>
        <v>#N/A</v>
      </c>
    </row>
  </sheetData>
  <autoFilter ref="A2:Z1134" xr:uid="{6CE8CB47-7CC3-49E1-8E01-B7D71E36E03B}"/>
  <sortState xmlns:xlrd2="http://schemas.microsoft.com/office/spreadsheetml/2017/richdata2" ref="D660:V687">
    <sortCondition ref="D660:D687"/>
  </sortState>
  <phoneticPr fontId="2" type="noConversion"/>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15599-32EF-43B7-8CF0-74DE1B3FCA10}">
  <dimension ref="A1:V9"/>
  <sheetViews>
    <sheetView workbookViewId="0">
      <selection activeCell="G23" sqref="G23"/>
    </sheetView>
  </sheetViews>
  <sheetFormatPr defaultRowHeight="14.4" x14ac:dyDescent="0.3"/>
  <cols>
    <col min="1" max="1" width="24.88671875" customWidth="1"/>
    <col min="3" max="22" width="8.88671875" style="61"/>
  </cols>
  <sheetData>
    <row r="1" spans="1:9" x14ac:dyDescent="0.3">
      <c r="C1" s="61" t="s">
        <v>348</v>
      </c>
      <c r="D1" s="61" t="s">
        <v>349</v>
      </c>
      <c r="E1" s="61" t="s">
        <v>481</v>
      </c>
      <c r="F1" s="61" t="s">
        <v>24171</v>
      </c>
      <c r="G1" s="61" t="s">
        <v>24172</v>
      </c>
      <c r="H1" s="61" t="s">
        <v>24173</v>
      </c>
      <c r="I1" s="61" t="s">
        <v>24180</v>
      </c>
    </row>
    <row r="2" spans="1:9" x14ac:dyDescent="0.3">
      <c r="A2" s="11" t="s">
        <v>375</v>
      </c>
      <c r="B2" t="s">
        <v>25</v>
      </c>
      <c r="C2" s="61">
        <v>1</v>
      </c>
      <c r="D2" s="61">
        <v>8</v>
      </c>
      <c r="E2" s="61">
        <v>1</v>
      </c>
      <c r="F2" s="61">
        <v>12</v>
      </c>
      <c r="G2" s="61">
        <v>1</v>
      </c>
      <c r="H2" s="61">
        <v>7</v>
      </c>
      <c r="I2" s="61">
        <v>2</v>
      </c>
    </row>
    <row r="3" spans="1:9" x14ac:dyDescent="0.3">
      <c r="A3" s="11" t="s">
        <v>374</v>
      </c>
      <c r="B3" t="s">
        <v>343</v>
      </c>
      <c r="C3" s="61">
        <v>1</v>
      </c>
      <c r="D3" s="61">
        <v>0</v>
      </c>
      <c r="E3" s="61">
        <v>0</v>
      </c>
      <c r="F3" s="61">
        <v>0</v>
      </c>
      <c r="G3" s="61">
        <v>0</v>
      </c>
      <c r="H3" s="61">
        <v>0</v>
      </c>
      <c r="I3" s="61">
        <v>0</v>
      </c>
    </row>
    <row r="4" spans="1:9" x14ac:dyDescent="0.3">
      <c r="A4" s="11" t="s">
        <v>373</v>
      </c>
      <c r="B4" t="s">
        <v>347</v>
      </c>
      <c r="C4" s="61">
        <v>0</v>
      </c>
      <c r="D4" s="61">
        <v>0</v>
      </c>
      <c r="E4" s="61">
        <v>0</v>
      </c>
      <c r="F4" s="61">
        <v>2</v>
      </c>
      <c r="G4" s="61">
        <v>0</v>
      </c>
      <c r="H4" s="61">
        <v>2</v>
      </c>
      <c r="I4" s="61">
        <v>0</v>
      </c>
    </row>
    <row r="5" spans="1:9" x14ac:dyDescent="0.3">
      <c r="A5" s="11" t="s">
        <v>371</v>
      </c>
      <c r="B5" t="s">
        <v>369</v>
      </c>
      <c r="C5" s="61">
        <v>0</v>
      </c>
      <c r="D5" s="61">
        <v>0</v>
      </c>
      <c r="E5" s="61">
        <v>0</v>
      </c>
      <c r="F5" s="61">
        <v>0</v>
      </c>
      <c r="G5" s="61">
        <v>0</v>
      </c>
      <c r="H5" s="61">
        <v>0</v>
      </c>
      <c r="I5" s="61">
        <v>0</v>
      </c>
    </row>
    <row r="6" spans="1:9" x14ac:dyDescent="0.3">
      <c r="A6" t="s">
        <v>368</v>
      </c>
      <c r="B6" t="s">
        <v>368</v>
      </c>
      <c r="C6" s="61">
        <v>0</v>
      </c>
      <c r="D6" s="61">
        <v>2</v>
      </c>
      <c r="E6" s="61">
        <v>1</v>
      </c>
      <c r="F6" s="61">
        <v>1</v>
      </c>
      <c r="G6" s="61">
        <v>0</v>
      </c>
      <c r="H6" s="61">
        <v>1</v>
      </c>
      <c r="I6" s="61">
        <v>1</v>
      </c>
    </row>
    <row r="7" spans="1:9" x14ac:dyDescent="0.3">
      <c r="A7" s="11" t="s">
        <v>372</v>
      </c>
      <c r="B7" t="s">
        <v>370</v>
      </c>
      <c r="C7" s="61">
        <v>0</v>
      </c>
      <c r="D7" s="61">
        <v>0</v>
      </c>
      <c r="E7" s="61">
        <v>0</v>
      </c>
      <c r="F7" s="61">
        <v>0</v>
      </c>
      <c r="G7" s="61">
        <v>0</v>
      </c>
      <c r="H7" s="61">
        <v>0</v>
      </c>
      <c r="I7" s="61">
        <v>0</v>
      </c>
    </row>
    <row r="8" spans="1:9" x14ac:dyDescent="0.3">
      <c r="A8" s="11" t="s">
        <v>414</v>
      </c>
      <c r="B8" t="s">
        <v>415</v>
      </c>
      <c r="C8" s="61">
        <v>0</v>
      </c>
      <c r="D8" s="61">
        <v>1</v>
      </c>
      <c r="E8" s="61">
        <v>0</v>
      </c>
      <c r="F8" s="61">
        <v>0</v>
      </c>
      <c r="G8" s="61">
        <v>0</v>
      </c>
      <c r="H8" s="61">
        <v>0</v>
      </c>
      <c r="I8" s="61">
        <v>0</v>
      </c>
    </row>
    <row r="9" spans="1:9" x14ac:dyDescent="0.3">
      <c r="A9" s="11" t="s">
        <v>24178</v>
      </c>
      <c r="B9" t="s">
        <v>24179</v>
      </c>
      <c r="C9" s="61">
        <v>0</v>
      </c>
      <c r="D9" s="61">
        <v>0</v>
      </c>
      <c r="E9" s="61">
        <v>0</v>
      </c>
      <c r="F9" s="61">
        <v>0</v>
      </c>
      <c r="G9" s="61">
        <v>0</v>
      </c>
      <c r="H9" s="61">
        <v>0</v>
      </c>
      <c r="I9" s="61">
        <v>0</v>
      </c>
    </row>
  </sheetData>
  <hyperlinks>
    <hyperlink ref="A5" r:id="rId1" display="https://tourneykeeper.net/previous" xr:uid="{B330CFCD-5912-47CD-983F-D191D1A72F18}"/>
    <hyperlink ref="A7" r:id="rId2" xr:uid="{AA3DFB2A-EC63-4CE0-88CF-D649FBB9E312}"/>
    <hyperlink ref="A4" r:id="rId3" xr:uid="{C512BB81-9CAC-4EC4-8423-98F3BC1676E5}"/>
    <hyperlink ref="A3" r:id="rId4" xr:uid="{77A3FFA1-30A6-4F65-A9D2-72B1661A4AA0}"/>
    <hyperlink ref="A2" r:id="rId5" xr:uid="{B600ECF8-B930-4021-8AA4-C53157BA601B}"/>
    <hyperlink ref="A8" r:id="rId6" xr:uid="{0F8E2132-285D-4598-9657-76A8593C527E}"/>
    <hyperlink ref="A9" r:id="rId7" xr:uid="{4B9DBB16-7EE4-423F-83AF-CDD5D767DDB6}"/>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54963-1DEA-4049-9397-232F2872F140}">
  <dimension ref="A2:J23062"/>
  <sheetViews>
    <sheetView workbookViewId="0">
      <selection activeCell="R14" sqref="R14"/>
    </sheetView>
  </sheetViews>
  <sheetFormatPr defaultRowHeight="14.4" x14ac:dyDescent="0.3"/>
  <cols>
    <col min="1" max="1" width="20.6640625" customWidth="1"/>
    <col min="5" max="9" width="8.88671875" style="1"/>
  </cols>
  <sheetData>
    <row r="2" spans="1:10" x14ac:dyDescent="0.3">
      <c r="A2" s="5" t="s">
        <v>520</v>
      </c>
      <c r="B2" s="6" t="s">
        <v>521</v>
      </c>
      <c r="C2" s="6" t="s">
        <v>24177</v>
      </c>
      <c r="D2" s="6"/>
      <c r="E2" s="6" t="s">
        <v>8</v>
      </c>
      <c r="F2" s="6" t="s">
        <v>9</v>
      </c>
      <c r="G2" s="6" t="s">
        <v>10</v>
      </c>
      <c r="H2" s="6" t="s">
        <v>11</v>
      </c>
      <c r="I2" s="6" t="s">
        <v>476</v>
      </c>
      <c r="J2" s="6" t="s">
        <v>23119</v>
      </c>
    </row>
    <row r="3" spans="1:10" x14ac:dyDescent="0.3">
      <c r="A3" t="s">
        <v>6</v>
      </c>
      <c r="C3" s="18">
        <v>412.7048233626806</v>
      </c>
      <c r="D3" s="1"/>
      <c r="E3" s="1">
        <v>23</v>
      </c>
      <c r="F3" s="1">
        <v>17</v>
      </c>
      <c r="G3" s="1">
        <v>0</v>
      </c>
      <c r="H3" s="1">
        <v>6</v>
      </c>
      <c r="I3" s="15">
        <v>0.73913043478260865</v>
      </c>
      <c r="J3">
        <f>IF(E3&lt;=30,40,20)</f>
        <v>40</v>
      </c>
    </row>
    <row r="4" spans="1:10" x14ac:dyDescent="0.3">
      <c r="A4" t="s">
        <v>16</v>
      </c>
      <c r="C4" s="18">
        <v>424.17156807500953</v>
      </c>
      <c r="D4" s="1"/>
      <c r="E4" s="1">
        <v>13</v>
      </c>
      <c r="F4" s="1">
        <v>9</v>
      </c>
      <c r="G4" s="1">
        <v>0</v>
      </c>
      <c r="H4" s="1">
        <v>4</v>
      </c>
      <c r="I4" s="15">
        <v>0.69230769230769229</v>
      </c>
      <c r="J4">
        <f t="shared" ref="J4:J67" si="0">IF(E4&lt;=30,40,20)</f>
        <v>40</v>
      </c>
    </row>
    <row r="5" spans="1:10" x14ac:dyDescent="0.3">
      <c r="A5" t="s">
        <v>19</v>
      </c>
      <c r="C5" s="18">
        <v>400</v>
      </c>
      <c r="D5" s="1"/>
      <c r="E5" s="1">
        <v>5</v>
      </c>
      <c r="F5" s="1">
        <v>4</v>
      </c>
      <c r="G5" s="1">
        <v>0</v>
      </c>
      <c r="H5" s="1">
        <v>1</v>
      </c>
      <c r="I5" s="15">
        <v>0.8</v>
      </c>
      <c r="J5">
        <f t="shared" si="0"/>
        <v>40</v>
      </c>
    </row>
    <row r="6" spans="1:10" x14ac:dyDescent="0.3">
      <c r="A6" t="s">
        <v>21</v>
      </c>
      <c r="C6" s="18">
        <v>439.16203422288714</v>
      </c>
      <c r="D6" s="1"/>
      <c r="E6" s="1">
        <v>11</v>
      </c>
      <c r="F6" s="1">
        <v>9</v>
      </c>
      <c r="G6" s="1">
        <v>0</v>
      </c>
      <c r="H6" s="1">
        <v>2</v>
      </c>
      <c r="I6" s="15">
        <v>0.81818181818181823</v>
      </c>
      <c r="J6">
        <f t="shared" si="0"/>
        <v>40</v>
      </c>
    </row>
    <row r="7" spans="1:10" x14ac:dyDescent="0.3">
      <c r="A7" t="s">
        <v>26</v>
      </c>
      <c r="C7" s="18">
        <v>574.52540050048776</v>
      </c>
      <c r="D7" s="1"/>
      <c r="E7" s="1">
        <v>43</v>
      </c>
      <c r="F7" s="1">
        <v>24</v>
      </c>
      <c r="G7" s="1">
        <v>1</v>
      </c>
      <c r="H7" s="1">
        <v>18</v>
      </c>
      <c r="I7" s="15">
        <v>0.56976744186046513</v>
      </c>
      <c r="J7">
        <f t="shared" si="0"/>
        <v>20</v>
      </c>
    </row>
    <row r="8" spans="1:10" x14ac:dyDescent="0.3">
      <c r="A8" t="s">
        <v>29</v>
      </c>
      <c r="C8" s="18">
        <v>430.43290796056124</v>
      </c>
      <c r="D8" s="1"/>
      <c r="E8" s="1">
        <v>31</v>
      </c>
      <c r="F8" s="1">
        <v>20</v>
      </c>
      <c r="G8" s="1">
        <v>1</v>
      </c>
      <c r="H8" s="1">
        <v>10</v>
      </c>
      <c r="I8" s="15">
        <v>0.66129032258064513</v>
      </c>
      <c r="J8">
        <f t="shared" si="0"/>
        <v>20</v>
      </c>
    </row>
    <row r="9" spans="1:10" x14ac:dyDescent="0.3">
      <c r="A9" t="s">
        <v>32</v>
      </c>
      <c r="C9" s="18">
        <v>400</v>
      </c>
      <c r="D9" s="1"/>
      <c r="E9" s="1">
        <v>5</v>
      </c>
      <c r="F9" s="1">
        <v>3</v>
      </c>
      <c r="G9" s="1">
        <v>0</v>
      </c>
      <c r="H9" s="1">
        <v>2</v>
      </c>
      <c r="I9" s="15">
        <v>0.6</v>
      </c>
      <c r="J9">
        <f t="shared" si="0"/>
        <v>40</v>
      </c>
    </row>
    <row r="10" spans="1:10" x14ac:dyDescent="0.3">
      <c r="A10" t="s">
        <v>35</v>
      </c>
      <c r="C10" s="18">
        <v>370.02545380630022</v>
      </c>
      <c r="D10" s="1"/>
      <c r="E10" s="1">
        <v>8</v>
      </c>
      <c r="F10" s="1">
        <v>3</v>
      </c>
      <c r="G10" s="1">
        <v>0</v>
      </c>
      <c r="H10" s="1">
        <v>5</v>
      </c>
      <c r="I10" s="15">
        <v>0.375</v>
      </c>
      <c r="J10">
        <f t="shared" si="0"/>
        <v>40</v>
      </c>
    </row>
    <row r="11" spans="1:10" x14ac:dyDescent="0.3">
      <c r="A11" t="s">
        <v>36</v>
      </c>
      <c r="C11" s="18">
        <v>400</v>
      </c>
      <c r="D11" s="1"/>
      <c r="E11" s="1">
        <v>5</v>
      </c>
      <c r="F11" s="1">
        <v>3</v>
      </c>
      <c r="G11" s="1">
        <v>0</v>
      </c>
      <c r="H11" s="1">
        <v>2</v>
      </c>
      <c r="I11" s="15">
        <v>0.6</v>
      </c>
      <c r="J11">
        <f t="shared" si="0"/>
        <v>40</v>
      </c>
    </row>
    <row r="12" spans="1:10" x14ac:dyDescent="0.3">
      <c r="A12" t="s">
        <v>38</v>
      </c>
      <c r="C12" s="18">
        <v>334.2114965947668</v>
      </c>
      <c r="D12" s="1"/>
      <c r="E12" s="1">
        <v>37</v>
      </c>
      <c r="F12" s="1">
        <v>13</v>
      </c>
      <c r="G12" s="1">
        <v>0</v>
      </c>
      <c r="H12" s="1">
        <v>24</v>
      </c>
      <c r="I12" s="15">
        <v>0.35135135135135137</v>
      </c>
      <c r="J12">
        <f t="shared" si="0"/>
        <v>20</v>
      </c>
    </row>
    <row r="13" spans="1:10" x14ac:dyDescent="0.3">
      <c r="A13" s="21" t="s">
        <v>41</v>
      </c>
      <c r="C13" s="18">
        <v>400</v>
      </c>
      <c r="D13" s="1"/>
      <c r="E13" s="1">
        <v>5</v>
      </c>
      <c r="F13" s="1">
        <v>2</v>
      </c>
      <c r="G13" s="1">
        <v>1</v>
      </c>
      <c r="H13" s="1">
        <v>2</v>
      </c>
      <c r="I13" s="15">
        <v>0.5</v>
      </c>
      <c r="J13">
        <f t="shared" si="0"/>
        <v>40</v>
      </c>
    </row>
    <row r="14" spans="1:10" x14ac:dyDescent="0.3">
      <c r="A14" t="s">
        <v>44</v>
      </c>
      <c r="C14" s="18">
        <v>400.33937669920698</v>
      </c>
      <c r="D14" s="1"/>
      <c r="E14" s="1">
        <v>11</v>
      </c>
      <c r="F14" s="1">
        <v>5</v>
      </c>
      <c r="G14" s="1">
        <v>1</v>
      </c>
      <c r="H14" s="1">
        <v>5</v>
      </c>
      <c r="I14" s="15">
        <v>0.5</v>
      </c>
      <c r="J14">
        <f t="shared" si="0"/>
        <v>40</v>
      </c>
    </row>
    <row r="15" spans="1:10" x14ac:dyDescent="0.3">
      <c r="A15" t="s">
        <v>47</v>
      </c>
      <c r="C15" s="18">
        <v>400</v>
      </c>
      <c r="D15" s="1"/>
      <c r="E15" s="1">
        <v>5</v>
      </c>
      <c r="F15" s="1">
        <v>2</v>
      </c>
      <c r="G15" s="1">
        <v>0</v>
      </c>
      <c r="H15" s="1">
        <v>3</v>
      </c>
      <c r="I15" s="15">
        <v>0.4</v>
      </c>
      <c r="J15">
        <f t="shared" si="0"/>
        <v>40</v>
      </c>
    </row>
    <row r="16" spans="1:10" x14ac:dyDescent="0.3">
      <c r="A16" t="s">
        <v>48</v>
      </c>
      <c r="C16" s="18">
        <v>400</v>
      </c>
      <c r="D16" s="1"/>
      <c r="E16" s="1">
        <v>5</v>
      </c>
      <c r="F16" s="1">
        <v>2</v>
      </c>
      <c r="G16" s="1">
        <v>0</v>
      </c>
      <c r="H16" s="1">
        <v>3</v>
      </c>
      <c r="I16" s="15">
        <v>0.4</v>
      </c>
      <c r="J16">
        <f t="shared" si="0"/>
        <v>40</v>
      </c>
    </row>
    <row r="17" spans="1:10" x14ac:dyDescent="0.3">
      <c r="A17" t="s">
        <v>51</v>
      </c>
      <c r="C17" s="18">
        <v>353.00342380657378</v>
      </c>
      <c r="D17" s="1"/>
      <c r="E17" s="1">
        <v>16</v>
      </c>
      <c r="F17" s="1">
        <v>6</v>
      </c>
      <c r="G17" s="1">
        <v>0</v>
      </c>
      <c r="H17" s="1">
        <v>10</v>
      </c>
      <c r="I17" s="15">
        <v>0.375</v>
      </c>
      <c r="J17">
        <f t="shared" si="0"/>
        <v>40</v>
      </c>
    </row>
    <row r="18" spans="1:10" x14ac:dyDescent="0.3">
      <c r="A18" t="s">
        <v>52</v>
      </c>
      <c r="C18" s="18">
        <v>370.96551880930917</v>
      </c>
      <c r="D18" s="1"/>
      <c r="E18" s="1">
        <v>10</v>
      </c>
      <c r="F18" s="1">
        <v>3</v>
      </c>
      <c r="G18" s="1">
        <v>0</v>
      </c>
      <c r="H18" s="1">
        <v>7</v>
      </c>
      <c r="I18" s="15">
        <v>0.3</v>
      </c>
      <c r="J18">
        <f t="shared" si="0"/>
        <v>40</v>
      </c>
    </row>
    <row r="19" spans="1:10" x14ac:dyDescent="0.3">
      <c r="A19" t="s">
        <v>53</v>
      </c>
      <c r="C19" s="18">
        <v>400</v>
      </c>
      <c r="D19" s="1"/>
      <c r="E19" s="1">
        <v>5</v>
      </c>
      <c r="F19" s="1">
        <v>2</v>
      </c>
      <c r="G19" s="1">
        <v>0</v>
      </c>
      <c r="H19" s="1">
        <v>3</v>
      </c>
      <c r="I19" s="15">
        <v>0.4</v>
      </c>
      <c r="J19">
        <f t="shared" si="0"/>
        <v>40</v>
      </c>
    </row>
    <row r="20" spans="1:10" x14ac:dyDescent="0.3">
      <c r="A20" t="s">
        <v>55</v>
      </c>
      <c r="C20" s="18">
        <v>400</v>
      </c>
      <c r="D20" s="1"/>
      <c r="E20" s="1">
        <v>5</v>
      </c>
      <c r="F20" s="1">
        <v>2</v>
      </c>
      <c r="G20" s="1">
        <v>0</v>
      </c>
      <c r="H20" s="1">
        <v>3</v>
      </c>
      <c r="I20" s="15">
        <v>0.4</v>
      </c>
      <c r="J20">
        <f t="shared" si="0"/>
        <v>40</v>
      </c>
    </row>
    <row r="21" spans="1:10" x14ac:dyDescent="0.3">
      <c r="A21" t="s">
        <v>57</v>
      </c>
      <c r="C21" s="18">
        <v>397.50609248138841</v>
      </c>
      <c r="D21" s="1"/>
      <c r="E21" s="1">
        <v>52</v>
      </c>
      <c r="F21" s="1">
        <v>27</v>
      </c>
      <c r="G21" s="1">
        <v>3</v>
      </c>
      <c r="H21" s="1">
        <v>22</v>
      </c>
      <c r="I21" s="15">
        <v>0.54807692307692313</v>
      </c>
      <c r="J21">
        <f t="shared" si="0"/>
        <v>20</v>
      </c>
    </row>
    <row r="22" spans="1:10" x14ac:dyDescent="0.3">
      <c r="A22" t="s">
        <v>60</v>
      </c>
      <c r="C22" s="18">
        <v>400</v>
      </c>
      <c r="D22" s="1"/>
      <c r="E22" s="1">
        <v>5</v>
      </c>
      <c r="F22" s="1">
        <v>1</v>
      </c>
      <c r="G22" s="1">
        <v>0</v>
      </c>
      <c r="H22" s="1">
        <v>4</v>
      </c>
      <c r="I22" s="15">
        <v>0.2</v>
      </c>
      <c r="J22">
        <f t="shared" si="0"/>
        <v>40</v>
      </c>
    </row>
    <row r="23" spans="1:10" x14ac:dyDescent="0.3">
      <c r="A23" t="s">
        <v>61</v>
      </c>
      <c r="C23" s="18">
        <v>400</v>
      </c>
      <c r="D23" s="1"/>
      <c r="E23" s="1">
        <v>5</v>
      </c>
      <c r="F23" s="1">
        <v>1</v>
      </c>
      <c r="G23" s="1">
        <v>0</v>
      </c>
      <c r="H23" s="1">
        <v>4</v>
      </c>
      <c r="I23" s="15">
        <v>0.2</v>
      </c>
      <c r="J23">
        <f t="shared" si="0"/>
        <v>40</v>
      </c>
    </row>
    <row r="24" spans="1:10" x14ac:dyDescent="0.3">
      <c r="A24" t="s">
        <v>63</v>
      </c>
      <c r="C24" s="18">
        <v>400</v>
      </c>
      <c r="D24" s="1"/>
      <c r="E24" s="1">
        <v>5</v>
      </c>
      <c r="F24" s="1">
        <v>0</v>
      </c>
      <c r="G24" s="1">
        <v>0</v>
      </c>
      <c r="H24" s="1">
        <v>5</v>
      </c>
      <c r="I24" s="15">
        <v>0</v>
      </c>
      <c r="J24">
        <f t="shared" si="0"/>
        <v>40</v>
      </c>
    </row>
    <row r="25" spans="1:10" x14ac:dyDescent="0.3">
      <c r="A25" s="21" t="s">
        <v>65</v>
      </c>
      <c r="C25" s="18">
        <v>530.53388012658843</v>
      </c>
      <c r="D25" s="1"/>
      <c r="E25" s="1">
        <v>33</v>
      </c>
      <c r="F25" s="1">
        <v>25</v>
      </c>
      <c r="G25" s="1">
        <v>1</v>
      </c>
      <c r="H25" s="1">
        <v>7</v>
      </c>
      <c r="I25" s="15">
        <v>0.77272727272727271</v>
      </c>
      <c r="J25">
        <f t="shared" si="0"/>
        <v>20</v>
      </c>
    </row>
    <row r="26" spans="1:10" x14ac:dyDescent="0.3">
      <c r="A26" t="s">
        <v>67</v>
      </c>
      <c r="C26" s="18">
        <v>738.71452401751424</v>
      </c>
      <c r="D26" s="1"/>
      <c r="E26" s="1">
        <v>110</v>
      </c>
      <c r="F26" s="1">
        <v>94</v>
      </c>
      <c r="G26" s="1">
        <v>1</v>
      </c>
      <c r="H26" s="1">
        <v>15</v>
      </c>
      <c r="I26" s="15">
        <v>0.85909090909090913</v>
      </c>
      <c r="J26">
        <f t="shared" si="0"/>
        <v>20</v>
      </c>
    </row>
    <row r="27" spans="1:10" x14ac:dyDescent="0.3">
      <c r="A27" t="s">
        <v>68</v>
      </c>
      <c r="C27" s="18">
        <v>579.06979635077937</v>
      </c>
      <c r="D27" s="1"/>
      <c r="E27" s="1">
        <v>61</v>
      </c>
      <c r="F27" s="1">
        <v>46</v>
      </c>
      <c r="G27" s="1">
        <v>5</v>
      </c>
      <c r="H27" s="1">
        <v>10</v>
      </c>
      <c r="I27" s="15">
        <v>0.79508196721311475</v>
      </c>
      <c r="J27">
        <f t="shared" si="0"/>
        <v>20</v>
      </c>
    </row>
    <row r="28" spans="1:10" x14ac:dyDescent="0.3">
      <c r="A28" t="s">
        <v>70</v>
      </c>
      <c r="C28" s="18">
        <v>466.27434769547642</v>
      </c>
      <c r="D28" s="1"/>
      <c r="E28" s="1">
        <v>28</v>
      </c>
      <c r="F28" s="1">
        <v>19</v>
      </c>
      <c r="G28" s="1">
        <v>0</v>
      </c>
      <c r="H28" s="1">
        <v>9</v>
      </c>
      <c r="I28" s="15">
        <v>0.6785714285714286</v>
      </c>
      <c r="J28">
        <f t="shared" si="0"/>
        <v>40</v>
      </c>
    </row>
    <row r="29" spans="1:10" x14ac:dyDescent="0.3">
      <c r="A29" t="s">
        <v>72</v>
      </c>
      <c r="C29" s="18">
        <v>571.07966960635849</v>
      </c>
      <c r="D29" s="1"/>
      <c r="E29" s="1">
        <v>77</v>
      </c>
      <c r="F29" s="1">
        <v>52</v>
      </c>
      <c r="G29" s="1">
        <v>3</v>
      </c>
      <c r="H29" s="1">
        <v>22</v>
      </c>
      <c r="I29" s="15">
        <v>0.69480519480519476</v>
      </c>
      <c r="J29">
        <f t="shared" si="0"/>
        <v>20</v>
      </c>
    </row>
    <row r="30" spans="1:10" x14ac:dyDescent="0.3">
      <c r="A30" t="s">
        <v>75</v>
      </c>
      <c r="C30" s="18">
        <v>476.59568267697898</v>
      </c>
      <c r="D30" s="1"/>
      <c r="E30" s="1">
        <v>61</v>
      </c>
      <c r="F30" s="1">
        <v>42</v>
      </c>
      <c r="G30" s="1">
        <v>1</v>
      </c>
      <c r="H30" s="1">
        <v>18</v>
      </c>
      <c r="I30" s="15">
        <v>0.69672131147540983</v>
      </c>
      <c r="J30">
        <f t="shared" si="0"/>
        <v>20</v>
      </c>
    </row>
    <row r="31" spans="1:10" x14ac:dyDescent="0.3">
      <c r="A31" t="s">
        <v>76</v>
      </c>
      <c r="C31" s="18">
        <v>386.9262228148973</v>
      </c>
      <c r="D31" s="1"/>
      <c r="E31" s="1">
        <v>13</v>
      </c>
      <c r="F31" s="1">
        <v>7</v>
      </c>
      <c r="G31" s="1">
        <v>0</v>
      </c>
      <c r="H31" s="1">
        <v>6</v>
      </c>
      <c r="I31" s="15">
        <v>0.53846153846153844</v>
      </c>
      <c r="J31">
        <f t="shared" si="0"/>
        <v>40</v>
      </c>
    </row>
    <row r="32" spans="1:10" x14ac:dyDescent="0.3">
      <c r="A32" t="s">
        <v>78</v>
      </c>
      <c r="C32" s="18">
        <v>515.54675943216819</v>
      </c>
      <c r="D32" s="1"/>
      <c r="E32" s="1">
        <v>81</v>
      </c>
      <c r="F32" s="1">
        <v>55</v>
      </c>
      <c r="G32" s="1">
        <v>0</v>
      </c>
      <c r="H32" s="1">
        <v>26</v>
      </c>
      <c r="I32" s="15">
        <v>0.67901234567901236</v>
      </c>
      <c r="J32">
        <f t="shared" si="0"/>
        <v>20</v>
      </c>
    </row>
    <row r="33" spans="1:10" x14ac:dyDescent="0.3">
      <c r="A33" t="s">
        <v>79</v>
      </c>
      <c r="C33" s="18">
        <v>447.01096902969516</v>
      </c>
      <c r="D33" s="1"/>
      <c r="E33" s="1">
        <v>40</v>
      </c>
      <c r="F33" s="1">
        <v>28</v>
      </c>
      <c r="G33" s="1">
        <v>1</v>
      </c>
      <c r="H33" s="1">
        <v>11</v>
      </c>
      <c r="I33" s="15">
        <v>0.71250000000000002</v>
      </c>
      <c r="J33">
        <f t="shared" si="0"/>
        <v>20</v>
      </c>
    </row>
    <row r="34" spans="1:10" x14ac:dyDescent="0.3">
      <c r="A34" t="s">
        <v>80</v>
      </c>
      <c r="C34" s="18">
        <v>715.73491568618601</v>
      </c>
      <c r="D34" s="1"/>
      <c r="E34" s="1">
        <v>115</v>
      </c>
      <c r="F34" s="1">
        <v>87</v>
      </c>
      <c r="G34" s="1">
        <v>6</v>
      </c>
      <c r="H34" s="1">
        <v>22</v>
      </c>
      <c r="I34" s="15">
        <v>0.78260869565217395</v>
      </c>
      <c r="J34">
        <f t="shared" si="0"/>
        <v>20</v>
      </c>
    </row>
    <row r="35" spans="1:10" x14ac:dyDescent="0.3">
      <c r="A35" t="s">
        <v>81</v>
      </c>
      <c r="C35" s="18">
        <v>371.96419203917804</v>
      </c>
      <c r="D35" s="1"/>
      <c r="E35" s="1">
        <v>18</v>
      </c>
      <c r="F35" s="1">
        <v>8</v>
      </c>
      <c r="G35" s="1">
        <v>0</v>
      </c>
      <c r="H35" s="1">
        <v>10</v>
      </c>
      <c r="I35" s="15">
        <v>0.44444444444444442</v>
      </c>
      <c r="J35">
        <f t="shared" si="0"/>
        <v>40</v>
      </c>
    </row>
    <row r="36" spans="1:10" x14ac:dyDescent="0.3">
      <c r="A36" s="21" t="s">
        <v>82</v>
      </c>
      <c r="C36" s="18">
        <v>412.44382976062514</v>
      </c>
      <c r="D36" s="1"/>
      <c r="E36" s="1">
        <v>76</v>
      </c>
      <c r="F36" s="1">
        <v>42</v>
      </c>
      <c r="G36" s="1">
        <v>1</v>
      </c>
      <c r="H36" s="1">
        <v>33</v>
      </c>
      <c r="I36" s="15">
        <v>0.55921052631578949</v>
      </c>
      <c r="J36">
        <f t="shared" si="0"/>
        <v>20</v>
      </c>
    </row>
    <row r="37" spans="1:10" x14ac:dyDescent="0.3">
      <c r="A37" t="s">
        <v>85</v>
      </c>
      <c r="C37" s="18">
        <v>462.2029540759749</v>
      </c>
      <c r="D37" s="1"/>
      <c r="E37" s="1">
        <v>24</v>
      </c>
      <c r="F37" s="1">
        <v>15</v>
      </c>
      <c r="G37" s="1">
        <v>0</v>
      </c>
      <c r="H37" s="1">
        <v>9</v>
      </c>
      <c r="I37" s="15">
        <v>0.625</v>
      </c>
      <c r="J37">
        <f t="shared" si="0"/>
        <v>40</v>
      </c>
    </row>
    <row r="38" spans="1:10" x14ac:dyDescent="0.3">
      <c r="A38" t="s">
        <v>86</v>
      </c>
      <c r="C38" s="18">
        <v>455.65247204217621</v>
      </c>
      <c r="D38" s="1"/>
      <c r="E38" s="1">
        <v>67</v>
      </c>
      <c r="F38" s="1">
        <v>38</v>
      </c>
      <c r="G38" s="1">
        <v>2</v>
      </c>
      <c r="H38" s="1">
        <v>27</v>
      </c>
      <c r="I38" s="15">
        <v>0.58208955223880599</v>
      </c>
      <c r="J38">
        <f t="shared" si="0"/>
        <v>20</v>
      </c>
    </row>
    <row r="39" spans="1:10" x14ac:dyDescent="0.3">
      <c r="A39" t="s">
        <v>89</v>
      </c>
      <c r="C39" s="18">
        <v>388.85449537362649</v>
      </c>
      <c r="D39" s="1"/>
      <c r="E39" s="1">
        <v>10</v>
      </c>
      <c r="F39" s="1">
        <v>5</v>
      </c>
      <c r="G39" s="1">
        <v>0</v>
      </c>
      <c r="H39" s="1">
        <v>5</v>
      </c>
      <c r="I39" s="15">
        <v>0.5</v>
      </c>
      <c r="J39">
        <f t="shared" si="0"/>
        <v>40</v>
      </c>
    </row>
    <row r="40" spans="1:10" x14ac:dyDescent="0.3">
      <c r="A40" t="s">
        <v>90</v>
      </c>
      <c r="C40" s="18">
        <v>353.61280147672989</v>
      </c>
      <c r="D40" s="1"/>
      <c r="E40" s="1">
        <v>74</v>
      </c>
      <c r="F40" s="1">
        <v>33</v>
      </c>
      <c r="G40" s="1">
        <v>0</v>
      </c>
      <c r="H40" s="1">
        <v>41</v>
      </c>
      <c r="I40" s="15">
        <v>0.44594594594594594</v>
      </c>
      <c r="J40">
        <f t="shared" si="0"/>
        <v>20</v>
      </c>
    </row>
    <row r="41" spans="1:10" x14ac:dyDescent="0.3">
      <c r="A41" t="s">
        <v>92</v>
      </c>
      <c r="C41" s="18">
        <v>443.27054452758108</v>
      </c>
      <c r="D41" s="1"/>
      <c r="E41" s="1">
        <v>32</v>
      </c>
      <c r="F41" s="1">
        <v>17</v>
      </c>
      <c r="G41" s="1">
        <v>0</v>
      </c>
      <c r="H41" s="1">
        <v>15</v>
      </c>
      <c r="I41" s="15">
        <v>0.53125</v>
      </c>
      <c r="J41">
        <f t="shared" si="0"/>
        <v>20</v>
      </c>
    </row>
    <row r="42" spans="1:10" x14ac:dyDescent="0.3">
      <c r="A42" t="s">
        <v>93</v>
      </c>
      <c r="C42" s="18">
        <v>497.35156946682378</v>
      </c>
      <c r="D42" s="1"/>
      <c r="E42" s="1">
        <v>48</v>
      </c>
      <c r="F42" s="1">
        <v>29</v>
      </c>
      <c r="G42" s="1">
        <v>1</v>
      </c>
      <c r="H42" s="1">
        <v>18</v>
      </c>
      <c r="I42" s="15">
        <v>0.61458333333333337</v>
      </c>
      <c r="J42">
        <f t="shared" si="0"/>
        <v>20</v>
      </c>
    </row>
    <row r="43" spans="1:10" x14ac:dyDescent="0.3">
      <c r="A43" t="s">
        <v>94</v>
      </c>
      <c r="C43" s="18">
        <v>484.18506770022282</v>
      </c>
      <c r="D43" s="1"/>
      <c r="E43" s="1">
        <v>65</v>
      </c>
      <c r="F43" s="1">
        <v>39</v>
      </c>
      <c r="G43" s="1">
        <v>2</v>
      </c>
      <c r="H43" s="1">
        <v>24</v>
      </c>
      <c r="I43" s="15">
        <v>0.61538461538461542</v>
      </c>
      <c r="J43">
        <f t="shared" si="0"/>
        <v>20</v>
      </c>
    </row>
    <row r="44" spans="1:10" x14ac:dyDescent="0.3">
      <c r="A44" t="s">
        <v>97</v>
      </c>
      <c r="C44" s="18">
        <v>368.80127142666333</v>
      </c>
      <c r="D44" s="1"/>
      <c r="E44" s="1">
        <v>25</v>
      </c>
      <c r="F44" s="1">
        <v>11</v>
      </c>
      <c r="G44" s="1">
        <v>0</v>
      </c>
      <c r="H44" s="1">
        <v>14</v>
      </c>
      <c r="I44" s="15">
        <v>0.44</v>
      </c>
      <c r="J44">
        <f t="shared" si="0"/>
        <v>40</v>
      </c>
    </row>
    <row r="45" spans="1:10" x14ac:dyDescent="0.3">
      <c r="A45" t="s">
        <v>99</v>
      </c>
      <c r="C45" s="18">
        <v>345.5911933728193</v>
      </c>
      <c r="D45" s="1"/>
      <c r="E45" s="1">
        <v>88</v>
      </c>
      <c r="F45" s="1">
        <v>38</v>
      </c>
      <c r="G45" s="1">
        <v>2</v>
      </c>
      <c r="H45" s="1">
        <v>48</v>
      </c>
      <c r="I45" s="15">
        <v>0.44318181818181818</v>
      </c>
      <c r="J45">
        <f t="shared" si="0"/>
        <v>20</v>
      </c>
    </row>
    <row r="46" spans="1:10" x14ac:dyDescent="0.3">
      <c r="A46" t="s">
        <v>100</v>
      </c>
      <c r="C46" s="18">
        <v>395.30353948218357</v>
      </c>
      <c r="D46" s="1"/>
      <c r="E46" s="1">
        <v>45</v>
      </c>
      <c r="F46" s="1">
        <v>21</v>
      </c>
      <c r="G46" s="1">
        <v>1</v>
      </c>
      <c r="H46" s="1">
        <v>23</v>
      </c>
      <c r="I46" s="15">
        <v>0.4777777777777778</v>
      </c>
      <c r="J46">
        <f t="shared" si="0"/>
        <v>20</v>
      </c>
    </row>
    <row r="47" spans="1:10" x14ac:dyDescent="0.3">
      <c r="A47" t="s">
        <v>101</v>
      </c>
      <c r="C47" s="18">
        <v>400</v>
      </c>
      <c r="D47" s="1"/>
      <c r="E47" s="1">
        <v>5</v>
      </c>
      <c r="F47" s="1">
        <v>2</v>
      </c>
      <c r="G47" s="1">
        <v>0</v>
      </c>
      <c r="H47" s="1">
        <v>3</v>
      </c>
      <c r="I47" s="15">
        <v>0.4</v>
      </c>
      <c r="J47">
        <f t="shared" si="0"/>
        <v>40</v>
      </c>
    </row>
    <row r="48" spans="1:10" x14ac:dyDescent="0.3">
      <c r="A48" t="s">
        <v>102</v>
      </c>
      <c r="C48" s="18">
        <v>382.14512427351133</v>
      </c>
      <c r="D48" s="1"/>
      <c r="E48" s="1">
        <v>43</v>
      </c>
      <c r="F48" s="1">
        <v>19</v>
      </c>
      <c r="G48" s="1">
        <v>0</v>
      </c>
      <c r="H48" s="1">
        <v>24</v>
      </c>
      <c r="I48" s="15">
        <v>0.44186046511627908</v>
      </c>
      <c r="J48">
        <f t="shared" si="0"/>
        <v>20</v>
      </c>
    </row>
    <row r="49" spans="1:10" x14ac:dyDescent="0.3">
      <c r="A49" t="s">
        <v>105</v>
      </c>
      <c r="C49" s="18">
        <v>379.15350404936169</v>
      </c>
      <c r="D49" s="1"/>
      <c r="E49" s="1">
        <v>24</v>
      </c>
      <c r="F49" s="1">
        <v>9</v>
      </c>
      <c r="G49" s="1">
        <v>0</v>
      </c>
      <c r="H49" s="1">
        <v>15</v>
      </c>
      <c r="I49" s="15">
        <v>0.375</v>
      </c>
      <c r="J49">
        <f t="shared" si="0"/>
        <v>40</v>
      </c>
    </row>
    <row r="50" spans="1:10" x14ac:dyDescent="0.3">
      <c r="A50" t="s">
        <v>106</v>
      </c>
      <c r="C50" s="18">
        <v>345.34077837567725</v>
      </c>
      <c r="D50" s="1"/>
      <c r="E50" s="1">
        <v>23</v>
      </c>
      <c r="F50" s="1">
        <v>7</v>
      </c>
      <c r="G50" s="1">
        <v>0</v>
      </c>
      <c r="H50" s="1">
        <v>16</v>
      </c>
      <c r="I50" s="15">
        <v>0.30434782608695654</v>
      </c>
      <c r="J50">
        <f t="shared" si="0"/>
        <v>40</v>
      </c>
    </row>
    <row r="51" spans="1:10" x14ac:dyDescent="0.3">
      <c r="A51" t="s">
        <v>107</v>
      </c>
      <c r="C51" s="18">
        <v>339.65209157109933</v>
      </c>
      <c r="D51" s="1"/>
      <c r="E51" s="1">
        <v>83</v>
      </c>
      <c r="F51" s="1">
        <v>33</v>
      </c>
      <c r="G51" s="1">
        <v>1</v>
      </c>
      <c r="H51" s="1">
        <v>49</v>
      </c>
      <c r="I51" s="15">
        <v>0.40361445783132532</v>
      </c>
      <c r="J51">
        <f t="shared" si="0"/>
        <v>20</v>
      </c>
    </row>
    <row r="52" spans="1:10" x14ac:dyDescent="0.3">
      <c r="A52" t="s">
        <v>109</v>
      </c>
      <c r="C52" s="18">
        <v>476.50869057419584</v>
      </c>
      <c r="D52" s="1"/>
      <c r="E52" s="1">
        <v>22</v>
      </c>
      <c r="F52" s="1">
        <v>8</v>
      </c>
      <c r="G52" s="1">
        <v>1</v>
      </c>
      <c r="H52" s="1">
        <v>13</v>
      </c>
      <c r="I52" s="15">
        <v>0.38636363636363635</v>
      </c>
      <c r="J52">
        <f t="shared" si="0"/>
        <v>40</v>
      </c>
    </row>
    <row r="53" spans="1:10" x14ac:dyDescent="0.3">
      <c r="A53" t="s">
        <v>111</v>
      </c>
      <c r="C53" s="18">
        <v>517.08706215156724</v>
      </c>
      <c r="D53" s="1"/>
      <c r="E53" s="1">
        <v>94</v>
      </c>
      <c r="F53" s="1">
        <v>68</v>
      </c>
      <c r="G53" s="1">
        <v>1</v>
      </c>
      <c r="H53" s="1">
        <v>25</v>
      </c>
      <c r="I53" s="15">
        <v>0.72872340425531912</v>
      </c>
      <c r="J53">
        <f t="shared" si="0"/>
        <v>20</v>
      </c>
    </row>
    <row r="54" spans="1:10" x14ac:dyDescent="0.3">
      <c r="A54" t="s">
        <v>112</v>
      </c>
      <c r="C54" s="18">
        <v>383.13622262764125</v>
      </c>
      <c r="D54" s="1"/>
      <c r="E54" s="1">
        <v>15</v>
      </c>
      <c r="F54" s="1">
        <v>6</v>
      </c>
      <c r="G54" s="1">
        <v>0</v>
      </c>
      <c r="H54" s="1">
        <v>9</v>
      </c>
      <c r="I54" s="15">
        <v>0.4</v>
      </c>
      <c r="J54">
        <f t="shared" si="0"/>
        <v>40</v>
      </c>
    </row>
    <row r="55" spans="1:10" x14ac:dyDescent="0.3">
      <c r="A55" t="s">
        <v>113</v>
      </c>
      <c r="C55" s="18">
        <v>529.30538938338623</v>
      </c>
      <c r="D55" s="1"/>
      <c r="E55" s="1">
        <v>92</v>
      </c>
      <c r="F55" s="1">
        <v>56</v>
      </c>
      <c r="G55" s="1">
        <v>2</v>
      </c>
      <c r="H55" s="1">
        <v>34</v>
      </c>
      <c r="I55" s="15">
        <v>0.61956521739130432</v>
      </c>
      <c r="J55">
        <f t="shared" si="0"/>
        <v>20</v>
      </c>
    </row>
    <row r="56" spans="1:10" x14ac:dyDescent="0.3">
      <c r="A56" t="s">
        <v>114</v>
      </c>
      <c r="C56" s="18">
        <v>336.84818202509814</v>
      </c>
      <c r="D56" s="1"/>
      <c r="E56" s="1">
        <v>15</v>
      </c>
      <c r="F56" s="1">
        <v>3</v>
      </c>
      <c r="G56" s="1">
        <v>1</v>
      </c>
      <c r="H56" s="1">
        <v>11</v>
      </c>
      <c r="I56" s="15">
        <v>0.23333333333333334</v>
      </c>
      <c r="J56">
        <f t="shared" si="0"/>
        <v>40</v>
      </c>
    </row>
    <row r="57" spans="1:10" x14ac:dyDescent="0.3">
      <c r="A57" s="21" t="s">
        <v>115</v>
      </c>
      <c r="C57" s="18">
        <v>304.57442116326132</v>
      </c>
      <c r="D57" s="1"/>
      <c r="E57" s="1">
        <v>24</v>
      </c>
      <c r="F57" s="1">
        <v>5</v>
      </c>
      <c r="G57" s="1">
        <v>0</v>
      </c>
      <c r="H57" s="1">
        <v>19</v>
      </c>
      <c r="I57" s="15">
        <v>0.20833333333333334</v>
      </c>
      <c r="J57">
        <f t="shared" si="0"/>
        <v>40</v>
      </c>
    </row>
    <row r="58" spans="1:10" x14ac:dyDescent="0.3">
      <c r="A58" t="s">
        <v>116</v>
      </c>
      <c r="C58" s="18">
        <v>371.36086284034417</v>
      </c>
      <c r="D58" s="1"/>
      <c r="E58" s="1">
        <v>25</v>
      </c>
      <c r="F58" s="1">
        <v>10</v>
      </c>
      <c r="G58" s="1">
        <v>0</v>
      </c>
      <c r="H58" s="1">
        <v>15</v>
      </c>
      <c r="I58" s="15">
        <v>0.4</v>
      </c>
      <c r="J58">
        <f t="shared" si="0"/>
        <v>40</v>
      </c>
    </row>
    <row r="59" spans="1:10" x14ac:dyDescent="0.3">
      <c r="A59" t="s">
        <v>117</v>
      </c>
      <c r="C59" s="18">
        <v>413.85867858218307</v>
      </c>
      <c r="D59" s="1"/>
      <c r="E59" s="1">
        <v>8</v>
      </c>
      <c r="F59" s="1">
        <v>3</v>
      </c>
      <c r="G59" s="1">
        <v>1</v>
      </c>
      <c r="H59" s="1">
        <v>4</v>
      </c>
      <c r="I59" s="15">
        <v>0.4375</v>
      </c>
      <c r="J59">
        <f t="shared" si="0"/>
        <v>40</v>
      </c>
    </row>
    <row r="60" spans="1:10" x14ac:dyDescent="0.3">
      <c r="A60" t="s">
        <v>118</v>
      </c>
      <c r="C60" s="18">
        <v>378.82625790048826</v>
      </c>
      <c r="D60" s="1"/>
      <c r="E60" s="1">
        <v>10</v>
      </c>
      <c r="F60" s="1">
        <v>2</v>
      </c>
      <c r="G60" s="1">
        <v>1</v>
      </c>
      <c r="H60" s="1">
        <v>7</v>
      </c>
      <c r="I60" s="15">
        <v>0.25</v>
      </c>
      <c r="J60">
        <f t="shared" si="0"/>
        <v>40</v>
      </c>
    </row>
    <row r="61" spans="1:10" x14ac:dyDescent="0.3">
      <c r="A61" t="s">
        <v>119</v>
      </c>
      <c r="C61" s="18">
        <v>320.68448003733607</v>
      </c>
      <c r="D61" s="1"/>
      <c r="E61" s="1">
        <v>45</v>
      </c>
      <c r="F61" s="1">
        <v>14</v>
      </c>
      <c r="G61" s="1">
        <v>3</v>
      </c>
      <c r="H61" s="1">
        <v>28</v>
      </c>
      <c r="I61" s="15">
        <v>0.34444444444444444</v>
      </c>
      <c r="J61">
        <f t="shared" si="0"/>
        <v>20</v>
      </c>
    </row>
    <row r="62" spans="1:10" x14ac:dyDescent="0.3">
      <c r="A62" t="s">
        <v>120</v>
      </c>
      <c r="C62" s="18">
        <v>443.97806550828221</v>
      </c>
      <c r="D62" s="1"/>
      <c r="E62" s="1">
        <v>80</v>
      </c>
      <c r="F62" s="1">
        <v>36</v>
      </c>
      <c r="G62" s="1">
        <v>3</v>
      </c>
      <c r="H62" s="1">
        <v>41</v>
      </c>
      <c r="I62" s="15">
        <v>0.46875</v>
      </c>
      <c r="J62">
        <f t="shared" si="0"/>
        <v>20</v>
      </c>
    </row>
    <row r="63" spans="1:10" x14ac:dyDescent="0.3">
      <c r="A63" t="s">
        <v>123</v>
      </c>
      <c r="C63" s="18">
        <v>313.70618620727294</v>
      </c>
      <c r="D63" s="1"/>
      <c r="E63" s="1">
        <v>25</v>
      </c>
      <c r="F63" s="1">
        <v>6</v>
      </c>
      <c r="G63" s="1">
        <v>0</v>
      </c>
      <c r="H63" s="1">
        <v>19</v>
      </c>
      <c r="I63" s="15">
        <v>0.24</v>
      </c>
      <c r="J63">
        <f t="shared" si="0"/>
        <v>40</v>
      </c>
    </row>
    <row r="64" spans="1:10" x14ac:dyDescent="0.3">
      <c r="A64" t="s">
        <v>124</v>
      </c>
      <c r="C64" s="18">
        <v>346.08240901909051</v>
      </c>
      <c r="D64" s="1"/>
      <c r="E64" s="1">
        <v>27</v>
      </c>
      <c r="F64" s="1">
        <v>7</v>
      </c>
      <c r="G64" s="1">
        <v>1</v>
      </c>
      <c r="H64" s="1">
        <v>19</v>
      </c>
      <c r="I64" s="15">
        <v>0.27777777777777779</v>
      </c>
      <c r="J64">
        <f t="shared" si="0"/>
        <v>40</v>
      </c>
    </row>
    <row r="65" spans="1:10" x14ac:dyDescent="0.3">
      <c r="A65" t="s">
        <v>126</v>
      </c>
      <c r="C65" s="18">
        <v>400</v>
      </c>
      <c r="D65" s="1"/>
      <c r="E65" s="1">
        <v>5</v>
      </c>
      <c r="F65" s="1">
        <v>0</v>
      </c>
      <c r="G65" s="1">
        <v>1</v>
      </c>
      <c r="H65" s="1">
        <v>4</v>
      </c>
      <c r="I65" s="15">
        <v>0.1</v>
      </c>
      <c r="J65">
        <f t="shared" si="0"/>
        <v>40</v>
      </c>
    </row>
    <row r="66" spans="1:10" x14ac:dyDescent="0.3">
      <c r="A66" t="s">
        <v>127</v>
      </c>
      <c r="C66" s="18">
        <v>400</v>
      </c>
      <c r="D66" s="1"/>
      <c r="E66" s="1">
        <v>5</v>
      </c>
      <c r="F66" s="1">
        <v>0</v>
      </c>
      <c r="G66" s="1">
        <v>0</v>
      </c>
      <c r="H66" s="1">
        <v>5</v>
      </c>
      <c r="I66" s="15">
        <v>0</v>
      </c>
      <c r="J66">
        <f t="shared" si="0"/>
        <v>40</v>
      </c>
    </row>
    <row r="67" spans="1:10" x14ac:dyDescent="0.3">
      <c r="A67" t="s">
        <v>128</v>
      </c>
      <c r="C67" s="18">
        <v>400</v>
      </c>
      <c r="D67" s="1"/>
      <c r="E67" s="1">
        <v>3</v>
      </c>
      <c r="F67" s="1">
        <v>0</v>
      </c>
      <c r="G67" s="1">
        <v>0</v>
      </c>
      <c r="H67" s="1">
        <v>3</v>
      </c>
      <c r="I67" s="15">
        <v>0</v>
      </c>
      <c r="J67">
        <f t="shared" si="0"/>
        <v>40</v>
      </c>
    </row>
    <row r="68" spans="1:10" x14ac:dyDescent="0.3">
      <c r="A68" t="s">
        <v>130</v>
      </c>
      <c r="C68" s="18">
        <v>394.03575072933</v>
      </c>
      <c r="D68" s="1"/>
      <c r="E68" s="1">
        <v>14</v>
      </c>
      <c r="F68" s="1">
        <v>5</v>
      </c>
      <c r="G68" s="1">
        <v>0</v>
      </c>
      <c r="H68" s="1">
        <v>9</v>
      </c>
      <c r="I68" s="15">
        <v>0.35714285714285715</v>
      </c>
      <c r="J68">
        <f t="shared" ref="J68:J131" si="1">IF(E68&lt;=30,40,20)</f>
        <v>40</v>
      </c>
    </row>
    <row r="69" spans="1:10" x14ac:dyDescent="0.3">
      <c r="A69" t="s">
        <v>137</v>
      </c>
      <c r="C69" s="18">
        <v>504.47288501658903</v>
      </c>
      <c r="D69" s="1"/>
      <c r="E69" s="1">
        <v>70</v>
      </c>
      <c r="F69" s="1">
        <v>43</v>
      </c>
      <c r="G69" s="1">
        <v>4</v>
      </c>
      <c r="H69" s="1">
        <v>23</v>
      </c>
      <c r="I69" s="15">
        <v>0.6428571428571429</v>
      </c>
      <c r="J69">
        <f t="shared" si="1"/>
        <v>20</v>
      </c>
    </row>
    <row r="70" spans="1:10" x14ac:dyDescent="0.3">
      <c r="A70" t="s">
        <v>139</v>
      </c>
      <c r="C70" s="18">
        <v>458.06779169117817</v>
      </c>
      <c r="D70" s="1"/>
      <c r="E70" s="1">
        <v>21</v>
      </c>
      <c r="F70" s="1">
        <v>14</v>
      </c>
      <c r="G70" s="1">
        <v>1</v>
      </c>
      <c r="H70" s="1">
        <v>6</v>
      </c>
      <c r="I70" s="15">
        <v>0.69047619047619047</v>
      </c>
      <c r="J70">
        <f t="shared" si="1"/>
        <v>40</v>
      </c>
    </row>
    <row r="71" spans="1:10" x14ac:dyDescent="0.3">
      <c r="A71" t="s">
        <v>140</v>
      </c>
      <c r="C71" s="18">
        <v>675.08062885968673</v>
      </c>
      <c r="D71" s="1"/>
      <c r="E71" s="1">
        <v>160</v>
      </c>
      <c r="F71" s="1">
        <v>134</v>
      </c>
      <c r="G71" s="1">
        <v>2</v>
      </c>
      <c r="H71" s="1">
        <v>24</v>
      </c>
      <c r="I71" s="15">
        <v>0.84375</v>
      </c>
      <c r="J71">
        <f t="shared" si="1"/>
        <v>20</v>
      </c>
    </row>
    <row r="72" spans="1:10" x14ac:dyDescent="0.3">
      <c r="A72" t="s">
        <v>141</v>
      </c>
      <c r="C72" s="18">
        <v>498.30442517730859</v>
      </c>
      <c r="D72" s="1"/>
      <c r="E72" s="1">
        <v>38</v>
      </c>
      <c r="F72" s="1">
        <v>26</v>
      </c>
      <c r="G72" s="1">
        <v>0</v>
      </c>
      <c r="H72" s="1">
        <v>12</v>
      </c>
      <c r="I72" s="15">
        <v>0.68421052631578949</v>
      </c>
      <c r="J72">
        <f t="shared" si="1"/>
        <v>20</v>
      </c>
    </row>
    <row r="73" spans="1:10" x14ac:dyDescent="0.3">
      <c r="A73" t="s">
        <v>142</v>
      </c>
      <c r="C73" s="18">
        <v>465.12668845355432</v>
      </c>
      <c r="D73" s="1"/>
      <c r="E73" s="1">
        <v>92</v>
      </c>
      <c r="F73" s="1">
        <v>55</v>
      </c>
      <c r="G73" s="1">
        <v>1</v>
      </c>
      <c r="H73" s="1">
        <v>36</v>
      </c>
      <c r="I73" s="15">
        <v>0.60326086956521741</v>
      </c>
      <c r="J73">
        <f t="shared" si="1"/>
        <v>20</v>
      </c>
    </row>
    <row r="74" spans="1:10" x14ac:dyDescent="0.3">
      <c r="A74" t="s">
        <v>143</v>
      </c>
      <c r="C74" s="18">
        <v>526.63522384402529</v>
      </c>
      <c r="D74" s="1"/>
      <c r="E74" s="1">
        <v>113</v>
      </c>
      <c r="F74" s="1">
        <v>67</v>
      </c>
      <c r="G74" s="1">
        <v>4</v>
      </c>
      <c r="H74" s="1">
        <v>42</v>
      </c>
      <c r="I74" s="15">
        <v>0.61061946902654862</v>
      </c>
      <c r="J74">
        <f t="shared" si="1"/>
        <v>20</v>
      </c>
    </row>
    <row r="75" spans="1:10" x14ac:dyDescent="0.3">
      <c r="A75" t="s">
        <v>144</v>
      </c>
      <c r="C75" s="18">
        <v>476.18755682965269</v>
      </c>
      <c r="D75" s="1"/>
      <c r="E75" s="1">
        <v>128</v>
      </c>
      <c r="F75" s="1">
        <v>69</v>
      </c>
      <c r="G75" s="1">
        <v>4</v>
      </c>
      <c r="H75" s="1">
        <v>55</v>
      </c>
      <c r="I75" s="15">
        <v>0.5546875</v>
      </c>
      <c r="J75">
        <f t="shared" si="1"/>
        <v>20</v>
      </c>
    </row>
    <row r="76" spans="1:10" x14ac:dyDescent="0.3">
      <c r="A76" t="s">
        <v>145</v>
      </c>
      <c r="C76" s="18">
        <v>420.95663163135151</v>
      </c>
      <c r="D76" s="1"/>
      <c r="E76" s="1">
        <v>94</v>
      </c>
      <c r="F76" s="1">
        <v>50</v>
      </c>
      <c r="G76" s="1">
        <v>5</v>
      </c>
      <c r="H76" s="1">
        <v>39</v>
      </c>
      <c r="I76" s="15">
        <v>0.55851063829787229</v>
      </c>
      <c r="J76">
        <f t="shared" si="1"/>
        <v>20</v>
      </c>
    </row>
    <row r="77" spans="1:10" x14ac:dyDescent="0.3">
      <c r="A77" t="s">
        <v>147</v>
      </c>
      <c r="C77" s="18">
        <v>391.42419518745828</v>
      </c>
      <c r="D77" s="1"/>
      <c r="E77" s="1">
        <v>16</v>
      </c>
      <c r="F77" s="1">
        <v>7</v>
      </c>
      <c r="G77" s="1">
        <v>1</v>
      </c>
      <c r="H77" s="1">
        <v>8</v>
      </c>
      <c r="I77" s="15">
        <v>0.46875</v>
      </c>
      <c r="J77">
        <f t="shared" si="1"/>
        <v>40</v>
      </c>
    </row>
    <row r="78" spans="1:10" x14ac:dyDescent="0.3">
      <c r="A78" t="s">
        <v>148</v>
      </c>
      <c r="C78" s="18">
        <v>629.69908396735593</v>
      </c>
      <c r="D78" s="1"/>
      <c r="E78" s="1">
        <v>135</v>
      </c>
      <c r="F78" s="1">
        <v>94</v>
      </c>
      <c r="G78" s="1">
        <v>9</v>
      </c>
      <c r="H78" s="1">
        <v>32</v>
      </c>
      <c r="I78" s="15">
        <v>0.72962962962962963</v>
      </c>
      <c r="J78">
        <f t="shared" si="1"/>
        <v>20</v>
      </c>
    </row>
    <row r="79" spans="1:10" x14ac:dyDescent="0.3">
      <c r="A79" t="s">
        <v>149</v>
      </c>
      <c r="C79" s="18">
        <v>353.89397393691405</v>
      </c>
      <c r="D79" s="1"/>
      <c r="E79" s="1">
        <v>14</v>
      </c>
      <c r="F79" s="1">
        <v>4</v>
      </c>
      <c r="G79" s="1">
        <v>0</v>
      </c>
      <c r="H79" s="1">
        <v>10</v>
      </c>
      <c r="I79" s="15">
        <v>0.2857142857142857</v>
      </c>
      <c r="J79">
        <f t="shared" si="1"/>
        <v>40</v>
      </c>
    </row>
    <row r="80" spans="1:10" x14ac:dyDescent="0.3">
      <c r="A80" t="s">
        <v>150</v>
      </c>
      <c r="C80" s="18">
        <v>426.06738736401604</v>
      </c>
      <c r="D80" s="1"/>
      <c r="E80" s="1">
        <v>74</v>
      </c>
      <c r="F80" s="1">
        <v>37</v>
      </c>
      <c r="G80" s="1">
        <v>2</v>
      </c>
      <c r="H80" s="1">
        <v>35</v>
      </c>
      <c r="I80" s="15">
        <v>0.51351351351351349</v>
      </c>
      <c r="J80">
        <f t="shared" si="1"/>
        <v>20</v>
      </c>
    </row>
    <row r="81" spans="1:10" x14ac:dyDescent="0.3">
      <c r="A81" t="s">
        <v>151</v>
      </c>
      <c r="C81" s="18">
        <v>453.92692098487612</v>
      </c>
      <c r="D81" s="1"/>
      <c r="E81" s="1">
        <v>48</v>
      </c>
      <c r="F81" s="1">
        <v>25</v>
      </c>
      <c r="G81" s="1">
        <v>1</v>
      </c>
      <c r="H81" s="1">
        <v>22</v>
      </c>
      <c r="I81" s="15">
        <v>0.53125</v>
      </c>
      <c r="J81">
        <f t="shared" si="1"/>
        <v>20</v>
      </c>
    </row>
    <row r="82" spans="1:10" x14ac:dyDescent="0.3">
      <c r="A82" s="21" t="s">
        <v>152</v>
      </c>
      <c r="C82" s="18">
        <v>386.16531744197107</v>
      </c>
      <c r="D82" s="1"/>
      <c r="E82" s="1">
        <v>11</v>
      </c>
      <c r="F82" s="1">
        <v>4</v>
      </c>
      <c r="G82" s="1">
        <v>0</v>
      </c>
      <c r="H82" s="1">
        <v>7</v>
      </c>
      <c r="I82" s="15">
        <v>0.36363636363636365</v>
      </c>
      <c r="J82">
        <f t="shared" si="1"/>
        <v>40</v>
      </c>
    </row>
    <row r="83" spans="1:10" x14ac:dyDescent="0.3">
      <c r="A83" t="s">
        <v>153</v>
      </c>
      <c r="C83" s="18">
        <v>416.94645336418097</v>
      </c>
      <c r="D83" s="1"/>
      <c r="E83" s="1">
        <v>10</v>
      </c>
      <c r="F83" s="1">
        <v>5</v>
      </c>
      <c r="G83" s="1">
        <v>0</v>
      </c>
      <c r="H83" s="1">
        <v>5</v>
      </c>
      <c r="I83" s="15">
        <v>0.5</v>
      </c>
      <c r="J83">
        <f t="shared" si="1"/>
        <v>40</v>
      </c>
    </row>
    <row r="84" spans="1:10" x14ac:dyDescent="0.3">
      <c r="A84" t="s">
        <v>154</v>
      </c>
      <c r="C84" s="18">
        <v>367.13642568897615</v>
      </c>
      <c r="D84" s="1"/>
      <c r="E84" s="1">
        <v>78</v>
      </c>
      <c r="F84" s="1">
        <v>28</v>
      </c>
      <c r="G84" s="1">
        <v>3</v>
      </c>
      <c r="H84" s="1">
        <v>47</v>
      </c>
      <c r="I84" s="15">
        <v>0.37820512820512819</v>
      </c>
      <c r="J84">
        <f t="shared" si="1"/>
        <v>20</v>
      </c>
    </row>
    <row r="85" spans="1:10" x14ac:dyDescent="0.3">
      <c r="A85" t="s">
        <v>155</v>
      </c>
      <c r="C85" s="18">
        <v>458.70805362347636</v>
      </c>
      <c r="D85" s="1"/>
      <c r="E85" s="1">
        <v>111</v>
      </c>
      <c r="F85" s="1">
        <v>56</v>
      </c>
      <c r="G85" s="1">
        <v>2</v>
      </c>
      <c r="H85" s="1">
        <v>53</v>
      </c>
      <c r="I85" s="15">
        <v>0.51351351351351349</v>
      </c>
      <c r="J85">
        <f t="shared" si="1"/>
        <v>20</v>
      </c>
    </row>
    <row r="86" spans="1:10" x14ac:dyDescent="0.3">
      <c r="A86" t="s">
        <v>156</v>
      </c>
      <c r="C86" s="18">
        <v>314.47616834190541</v>
      </c>
      <c r="D86" s="1"/>
      <c r="E86" s="1">
        <v>39</v>
      </c>
      <c r="F86" s="1">
        <v>11</v>
      </c>
      <c r="G86" s="1">
        <v>0</v>
      </c>
      <c r="H86" s="1">
        <v>28</v>
      </c>
      <c r="I86" s="15">
        <v>0.28205128205128205</v>
      </c>
      <c r="J86">
        <f t="shared" si="1"/>
        <v>20</v>
      </c>
    </row>
    <row r="87" spans="1:10" x14ac:dyDescent="0.3">
      <c r="A87" t="s">
        <v>157</v>
      </c>
      <c r="C87" s="18">
        <v>310.18440722316029</v>
      </c>
      <c r="D87" s="1"/>
      <c r="E87" s="1">
        <v>28</v>
      </c>
      <c r="F87" s="1">
        <v>3</v>
      </c>
      <c r="G87" s="1">
        <v>0</v>
      </c>
      <c r="H87" s="1">
        <v>25</v>
      </c>
      <c r="I87" s="15">
        <v>0.10714285714285714</v>
      </c>
      <c r="J87">
        <f t="shared" si="1"/>
        <v>40</v>
      </c>
    </row>
    <row r="88" spans="1:10" x14ac:dyDescent="0.3">
      <c r="A88" t="s">
        <v>158</v>
      </c>
      <c r="C88" s="18">
        <v>349.85884977300628</v>
      </c>
      <c r="D88" s="1"/>
      <c r="E88" s="1">
        <v>43</v>
      </c>
      <c r="F88" s="1">
        <v>15</v>
      </c>
      <c r="G88" s="1">
        <v>0</v>
      </c>
      <c r="H88" s="1">
        <v>28</v>
      </c>
      <c r="I88" s="15">
        <v>0.34883720930232559</v>
      </c>
      <c r="J88">
        <f t="shared" si="1"/>
        <v>20</v>
      </c>
    </row>
    <row r="89" spans="1:10" x14ac:dyDescent="0.3">
      <c r="A89" t="s">
        <v>166</v>
      </c>
      <c r="C89" s="18">
        <v>439.13264098966829</v>
      </c>
      <c r="D89" s="1"/>
      <c r="E89" s="1">
        <v>28</v>
      </c>
      <c r="F89" s="1">
        <v>19</v>
      </c>
      <c r="G89" s="1">
        <v>0</v>
      </c>
      <c r="H89" s="1">
        <v>9</v>
      </c>
      <c r="I89" s="15">
        <v>0.6785714285714286</v>
      </c>
      <c r="J89">
        <f t="shared" si="1"/>
        <v>40</v>
      </c>
    </row>
    <row r="90" spans="1:10" x14ac:dyDescent="0.3">
      <c r="A90" t="s">
        <v>167</v>
      </c>
      <c r="C90" s="18">
        <v>574.31458686405188</v>
      </c>
      <c r="D90" s="1"/>
      <c r="E90" s="1">
        <v>76</v>
      </c>
      <c r="F90" s="1">
        <v>55</v>
      </c>
      <c r="G90" s="1">
        <v>1</v>
      </c>
      <c r="H90" s="1">
        <v>20</v>
      </c>
      <c r="I90" s="15">
        <v>0.73026315789473684</v>
      </c>
      <c r="J90">
        <f t="shared" si="1"/>
        <v>20</v>
      </c>
    </row>
    <row r="91" spans="1:10" x14ac:dyDescent="0.3">
      <c r="A91" t="s">
        <v>168</v>
      </c>
      <c r="C91" s="18">
        <v>365.06481596328382</v>
      </c>
      <c r="D91" s="1"/>
      <c r="E91" s="1">
        <v>45</v>
      </c>
      <c r="F91" s="1">
        <v>19</v>
      </c>
      <c r="G91" s="1">
        <v>3</v>
      </c>
      <c r="H91" s="1">
        <v>23</v>
      </c>
      <c r="I91" s="15">
        <v>0.45555555555555555</v>
      </c>
      <c r="J91">
        <f t="shared" si="1"/>
        <v>20</v>
      </c>
    </row>
    <row r="92" spans="1:10" x14ac:dyDescent="0.3">
      <c r="A92" t="s">
        <v>169</v>
      </c>
      <c r="C92" s="18">
        <v>518.91634570129622</v>
      </c>
      <c r="D92" s="1"/>
      <c r="E92" s="1">
        <v>48</v>
      </c>
      <c r="F92" s="1">
        <v>31</v>
      </c>
      <c r="G92" s="1">
        <v>0</v>
      </c>
      <c r="H92" s="1">
        <v>17</v>
      </c>
      <c r="I92" s="15">
        <v>0.64583333333333337</v>
      </c>
      <c r="J92">
        <f t="shared" si="1"/>
        <v>20</v>
      </c>
    </row>
    <row r="93" spans="1:10" x14ac:dyDescent="0.3">
      <c r="A93" t="s">
        <v>170</v>
      </c>
      <c r="C93" s="18">
        <v>571.09525004887576</v>
      </c>
      <c r="D93" s="1"/>
      <c r="E93" s="1">
        <v>82</v>
      </c>
      <c r="F93" s="1">
        <v>48</v>
      </c>
      <c r="G93" s="1">
        <v>1</v>
      </c>
      <c r="H93" s="1">
        <v>33</v>
      </c>
      <c r="I93" s="15">
        <v>0.59146341463414631</v>
      </c>
      <c r="J93">
        <f t="shared" si="1"/>
        <v>20</v>
      </c>
    </row>
    <row r="94" spans="1:10" x14ac:dyDescent="0.3">
      <c r="A94" t="s">
        <v>172</v>
      </c>
      <c r="C94" s="18">
        <v>384.68662841453931</v>
      </c>
      <c r="D94" s="1"/>
      <c r="E94" s="1">
        <v>114</v>
      </c>
      <c r="F94" s="1">
        <v>44</v>
      </c>
      <c r="G94" s="1">
        <v>6</v>
      </c>
      <c r="H94" s="1">
        <v>64</v>
      </c>
      <c r="I94" s="15">
        <v>0.41228070175438597</v>
      </c>
      <c r="J94">
        <f t="shared" si="1"/>
        <v>20</v>
      </c>
    </row>
    <row r="95" spans="1:10" x14ac:dyDescent="0.3">
      <c r="A95" t="s">
        <v>173</v>
      </c>
      <c r="C95" s="18">
        <v>311.64796845734401</v>
      </c>
      <c r="D95" s="1"/>
      <c r="E95" s="1">
        <v>72</v>
      </c>
      <c r="F95" s="1">
        <v>21</v>
      </c>
      <c r="G95" s="1">
        <v>3</v>
      </c>
      <c r="H95" s="1">
        <v>48</v>
      </c>
      <c r="I95" s="15">
        <v>0.3125</v>
      </c>
      <c r="J95">
        <f t="shared" si="1"/>
        <v>20</v>
      </c>
    </row>
    <row r="96" spans="1:10" x14ac:dyDescent="0.3">
      <c r="A96" t="s">
        <v>174</v>
      </c>
      <c r="C96" s="18">
        <v>381.39786165608382</v>
      </c>
      <c r="D96" s="1"/>
      <c r="E96" s="1">
        <v>17</v>
      </c>
      <c r="F96" s="1">
        <v>6</v>
      </c>
      <c r="G96" s="1">
        <v>1</v>
      </c>
      <c r="H96" s="1">
        <v>10</v>
      </c>
      <c r="I96" s="15">
        <v>0.38235294117647056</v>
      </c>
      <c r="J96">
        <f t="shared" si="1"/>
        <v>40</v>
      </c>
    </row>
    <row r="97" spans="1:10" x14ac:dyDescent="0.3">
      <c r="A97" t="s">
        <v>175</v>
      </c>
      <c r="C97" s="18">
        <v>422.66015339535568</v>
      </c>
      <c r="D97" s="1"/>
      <c r="E97" s="1">
        <v>44</v>
      </c>
      <c r="F97" s="1">
        <v>22</v>
      </c>
      <c r="G97" s="1">
        <v>3</v>
      </c>
      <c r="H97" s="1">
        <v>19</v>
      </c>
      <c r="I97" s="15">
        <v>0.53409090909090906</v>
      </c>
      <c r="J97">
        <f t="shared" si="1"/>
        <v>20</v>
      </c>
    </row>
    <row r="98" spans="1:10" x14ac:dyDescent="0.3">
      <c r="A98" t="s">
        <v>176</v>
      </c>
      <c r="C98" s="18">
        <v>436.50555362737526</v>
      </c>
      <c r="D98" s="1"/>
      <c r="E98" s="1">
        <v>30</v>
      </c>
      <c r="F98" s="1">
        <v>17</v>
      </c>
      <c r="G98" s="1">
        <v>1</v>
      </c>
      <c r="H98" s="1">
        <v>12</v>
      </c>
      <c r="I98" s="15">
        <v>0.58333333333333337</v>
      </c>
      <c r="J98">
        <f t="shared" si="1"/>
        <v>40</v>
      </c>
    </row>
    <row r="99" spans="1:10" x14ac:dyDescent="0.3">
      <c r="A99" t="s">
        <v>177</v>
      </c>
      <c r="C99" s="18">
        <v>325.14939396569952</v>
      </c>
      <c r="D99" s="1"/>
      <c r="E99" s="1">
        <v>67</v>
      </c>
      <c r="F99" s="1">
        <v>25</v>
      </c>
      <c r="G99" s="1">
        <v>1</v>
      </c>
      <c r="H99" s="1">
        <v>41</v>
      </c>
      <c r="I99" s="15">
        <v>0.38059701492537312</v>
      </c>
      <c r="J99">
        <f t="shared" si="1"/>
        <v>20</v>
      </c>
    </row>
    <row r="100" spans="1:10" x14ac:dyDescent="0.3">
      <c r="A100" t="s">
        <v>178</v>
      </c>
      <c r="C100" s="18">
        <v>400</v>
      </c>
      <c r="D100" s="1"/>
      <c r="E100" s="1">
        <v>5</v>
      </c>
      <c r="F100" s="1">
        <v>2</v>
      </c>
      <c r="G100" s="1">
        <v>0</v>
      </c>
      <c r="H100" s="1">
        <v>3</v>
      </c>
      <c r="I100" s="15">
        <v>0.4</v>
      </c>
      <c r="J100">
        <f t="shared" si="1"/>
        <v>40</v>
      </c>
    </row>
    <row r="101" spans="1:10" x14ac:dyDescent="0.3">
      <c r="A101" t="s">
        <v>179</v>
      </c>
      <c r="C101" s="18">
        <v>352.15170766214209</v>
      </c>
      <c r="D101" s="1"/>
      <c r="E101" s="1">
        <v>51</v>
      </c>
      <c r="F101" s="1">
        <v>19</v>
      </c>
      <c r="G101" s="1">
        <v>1</v>
      </c>
      <c r="H101" s="1">
        <v>31</v>
      </c>
      <c r="I101" s="15">
        <v>0.38235294117647056</v>
      </c>
      <c r="J101">
        <f t="shared" si="1"/>
        <v>20</v>
      </c>
    </row>
    <row r="102" spans="1:10" x14ac:dyDescent="0.3">
      <c r="A102" t="s">
        <v>180</v>
      </c>
      <c r="C102" s="18">
        <v>408.43835723807672</v>
      </c>
      <c r="D102" s="1"/>
      <c r="E102" s="1">
        <v>18</v>
      </c>
      <c r="F102" s="1">
        <v>7</v>
      </c>
      <c r="G102" s="1">
        <v>1</v>
      </c>
      <c r="H102" s="1">
        <v>10</v>
      </c>
      <c r="I102" s="15">
        <v>0.41666666666666669</v>
      </c>
      <c r="J102">
        <f t="shared" si="1"/>
        <v>40</v>
      </c>
    </row>
    <row r="103" spans="1:10" x14ac:dyDescent="0.3">
      <c r="A103" t="s">
        <v>182</v>
      </c>
      <c r="C103" s="18">
        <v>432.25027456996418</v>
      </c>
      <c r="D103" s="1"/>
      <c r="E103" s="1">
        <v>60</v>
      </c>
      <c r="F103" s="1">
        <v>30</v>
      </c>
      <c r="G103" s="1">
        <v>2</v>
      </c>
      <c r="H103" s="1">
        <v>28</v>
      </c>
      <c r="I103" s="15">
        <v>0.51666666666666672</v>
      </c>
      <c r="J103">
        <f t="shared" si="1"/>
        <v>20</v>
      </c>
    </row>
    <row r="104" spans="1:10" x14ac:dyDescent="0.3">
      <c r="A104" t="s">
        <v>183</v>
      </c>
      <c r="C104" s="18">
        <v>393.25274352349379</v>
      </c>
      <c r="D104" s="1"/>
      <c r="E104" s="1">
        <v>46</v>
      </c>
      <c r="F104" s="1">
        <v>18</v>
      </c>
      <c r="G104" s="1">
        <v>0</v>
      </c>
      <c r="H104" s="1">
        <v>28</v>
      </c>
      <c r="I104" s="15">
        <v>0.39130434782608697</v>
      </c>
      <c r="J104">
        <f t="shared" si="1"/>
        <v>20</v>
      </c>
    </row>
    <row r="105" spans="1:10" x14ac:dyDescent="0.3">
      <c r="A105" t="s">
        <v>189</v>
      </c>
      <c r="C105" s="18">
        <v>698.66922675246144</v>
      </c>
      <c r="D105" s="1"/>
      <c r="E105" s="1">
        <v>127</v>
      </c>
      <c r="F105" s="1">
        <v>109</v>
      </c>
      <c r="G105" s="1">
        <v>2</v>
      </c>
      <c r="H105" s="1">
        <v>16</v>
      </c>
      <c r="I105" s="15">
        <v>0.86614173228346458</v>
      </c>
      <c r="J105">
        <f t="shared" si="1"/>
        <v>20</v>
      </c>
    </row>
    <row r="106" spans="1:10" x14ac:dyDescent="0.3">
      <c r="A106" t="s">
        <v>190</v>
      </c>
      <c r="C106" s="18">
        <v>392.98194911254342</v>
      </c>
      <c r="D106" s="1"/>
      <c r="E106" s="1">
        <v>15</v>
      </c>
      <c r="F106" s="1">
        <v>8</v>
      </c>
      <c r="G106" s="1">
        <v>1</v>
      </c>
      <c r="H106" s="1">
        <v>6</v>
      </c>
      <c r="I106" s="15">
        <v>0.56666666666666665</v>
      </c>
      <c r="J106">
        <f t="shared" si="1"/>
        <v>40</v>
      </c>
    </row>
    <row r="107" spans="1:10" x14ac:dyDescent="0.3">
      <c r="A107" t="s">
        <v>191</v>
      </c>
      <c r="C107" s="18">
        <v>445.99740119737623</v>
      </c>
      <c r="D107" s="1"/>
      <c r="E107" s="1">
        <v>63</v>
      </c>
      <c r="F107" s="1">
        <v>35</v>
      </c>
      <c r="G107" s="1">
        <v>3</v>
      </c>
      <c r="H107" s="1">
        <v>25</v>
      </c>
      <c r="I107" s="15">
        <v>0.57936507936507942</v>
      </c>
      <c r="J107">
        <f t="shared" si="1"/>
        <v>20</v>
      </c>
    </row>
    <row r="108" spans="1:10" x14ac:dyDescent="0.3">
      <c r="A108" t="s">
        <v>192</v>
      </c>
      <c r="C108" s="18">
        <v>507.8298565764606</v>
      </c>
      <c r="D108" s="1"/>
      <c r="E108" s="1">
        <v>47</v>
      </c>
      <c r="F108" s="1">
        <v>32</v>
      </c>
      <c r="G108" s="1">
        <v>1</v>
      </c>
      <c r="H108" s="1">
        <v>14</v>
      </c>
      <c r="I108" s="15">
        <v>0.69148936170212771</v>
      </c>
      <c r="J108">
        <f t="shared" si="1"/>
        <v>20</v>
      </c>
    </row>
    <row r="109" spans="1:10" x14ac:dyDescent="0.3">
      <c r="A109" t="s">
        <v>193</v>
      </c>
      <c r="C109" s="18">
        <v>809.36761608267682</v>
      </c>
      <c r="D109" s="1"/>
      <c r="E109" s="1">
        <v>132</v>
      </c>
      <c r="F109" s="1">
        <v>117</v>
      </c>
      <c r="G109" s="1">
        <v>0</v>
      </c>
      <c r="H109" s="1">
        <v>15</v>
      </c>
      <c r="I109" s="15">
        <v>0.88636363636363635</v>
      </c>
      <c r="J109">
        <f t="shared" si="1"/>
        <v>20</v>
      </c>
    </row>
    <row r="110" spans="1:10" x14ac:dyDescent="0.3">
      <c r="A110" t="s">
        <v>194</v>
      </c>
      <c r="C110" s="18">
        <v>440.51899382411244</v>
      </c>
      <c r="D110" s="1"/>
      <c r="E110" s="1">
        <v>54</v>
      </c>
      <c r="F110" s="1">
        <v>32</v>
      </c>
      <c r="G110" s="1">
        <v>1</v>
      </c>
      <c r="H110" s="1">
        <v>21</v>
      </c>
      <c r="I110" s="15">
        <v>0.60185185185185186</v>
      </c>
      <c r="J110">
        <f t="shared" si="1"/>
        <v>20</v>
      </c>
    </row>
    <row r="111" spans="1:10" x14ac:dyDescent="0.3">
      <c r="A111" t="s">
        <v>195</v>
      </c>
      <c r="C111" s="18">
        <v>493.03828581869487</v>
      </c>
      <c r="D111" s="1"/>
      <c r="E111" s="1">
        <v>100</v>
      </c>
      <c r="F111" s="1">
        <v>45</v>
      </c>
      <c r="G111" s="1">
        <v>2</v>
      </c>
      <c r="H111" s="1">
        <v>53</v>
      </c>
      <c r="I111" s="15">
        <v>0.46</v>
      </c>
      <c r="J111">
        <f t="shared" si="1"/>
        <v>20</v>
      </c>
    </row>
    <row r="112" spans="1:10" x14ac:dyDescent="0.3">
      <c r="A112" t="s">
        <v>196</v>
      </c>
      <c r="C112" s="18">
        <v>722.76805044880996</v>
      </c>
      <c r="D112" s="1"/>
      <c r="E112" s="1">
        <v>177</v>
      </c>
      <c r="F112" s="1">
        <v>138</v>
      </c>
      <c r="G112" s="1">
        <v>1</v>
      </c>
      <c r="H112" s="1">
        <v>38</v>
      </c>
      <c r="I112" s="15">
        <v>0.78248587570621464</v>
      </c>
      <c r="J112">
        <f t="shared" si="1"/>
        <v>20</v>
      </c>
    </row>
    <row r="113" spans="1:10" x14ac:dyDescent="0.3">
      <c r="A113" t="s">
        <v>197</v>
      </c>
      <c r="C113" s="18">
        <v>567.91234608759692</v>
      </c>
      <c r="D113" s="1"/>
      <c r="E113" s="1">
        <v>222</v>
      </c>
      <c r="F113" s="1">
        <v>129</v>
      </c>
      <c r="G113" s="1">
        <v>5</v>
      </c>
      <c r="H113" s="1">
        <v>88</v>
      </c>
      <c r="I113" s="15">
        <v>0.59234234234234229</v>
      </c>
      <c r="J113">
        <f t="shared" si="1"/>
        <v>20</v>
      </c>
    </row>
    <row r="114" spans="1:10" x14ac:dyDescent="0.3">
      <c r="A114" s="21" t="s">
        <v>198</v>
      </c>
      <c r="C114" s="18">
        <v>470.24227164342204</v>
      </c>
      <c r="D114" s="1"/>
      <c r="E114" s="1">
        <v>113</v>
      </c>
      <c r="F114" s="1">
        <v>53</v>
      </c>
      <c r="G114" s="1">
        <v>3</v>
      </c>
      <c r="H114" s="1">
        <v>57</v>
      </c>
      <c r="I114" s="15">
        <v>0.48230088495575218</v>
      </c>
      <c r="J114">
        <f t="shared" si="1"/>
        <v>20</v>
      </c>
    </row>
    <row r="115" spans="1:10" x14ac:dyDescent="0.3">
      <c r="A115" t="s">
        <v>199</v>
      </c>
      <c r="C115" s="18">
        <v>495.70039319449302</v>
      </c>
      <c r="D115" s="1"/>
      <c r="E115" s="1">
        <v>30</v>
      </c>
      <c r="F115" s="1">
        <v>20</v>
      </c>
      <c r="G115" s="1">
        <v>0</v>
      </c>
      <c r="H115" s="1">
        <v>10</v>
      </c>
      <c r="I115" s="15">
        <v>0.66666666666666663</v>
      </c>
      <c r="J115">
        <f t="shared" si="1"/>
        <v>40</v>
      </c>
    </row>
    <row r="116" spans="1:10" x14ac:dyDescent="0.3">
      <c r="A116" t="s">
        <v>200</v>
      </c>
      <c r="C116" s="18">
        <v>400.3591127143826</v>
      </c>
      <c r="D116" s="1"/>
      <c r="E116" s="1">
        <v>117</v>
      </c>
      <c r="F116" s="1">
        <v>52</v>
      </c>
      <c r="G116" s="1">
        <v>4</v>
      </c>
      <c r="H116" s="1">
        <v>61</v>
      </c>
      <c r="I116" s="15">
        <v>0.46153846153846156</v>
      </c>
      <c r="J116">
        <f t="shared" si="1"/>
        <v>20</v>
      </c>
    </row>
    <row r="117" spans="1:10" x14ac:dyDescent="0.3">
      <c r="A117" t="s">
        <v>201</v>
      </c>
      <c r="C117" s="18">
        <v>496.09768542915845</v>
      </c>
      <c r="D117" s="1"/>
      <c r="E117" s="1">
        <v>114</v>
      </c>
      <c r="F117" s="1">
        <v>60</v>
      </c>
      <c r="G117" s="1">
        <v>2</v>
      </c>
      <c r="H117" s="1">
        <v>52</v>
      </c>
      <c r="I117" s="15">
        <v>0.53508771929824561</v>
      </c>
      <c r="J117">
        <f t="shared" si="1"/>
        <v>20</v>
      </c>
    </row>
    <row r="118" spans="1:10" x14ac:dyDescent="0.3">
      <c r="A118" t="s">
        <v>202</v>
      </c>
      <c r="C118" s="18">
        <v>526.52315880921856</v>
      </c>
      <c r="D118" s="1"/>
      <c r="E118" s="1">
        <v>71</v>
      </c>
      <c r="F118" s="1">
        <v>35</v>
      </c>
      <c r="G118" s="1">
        <v>0</v>
      </c>
      <c r="H118" s="1">
        <v>36</v>
      </c>
      <c r="I118" s="15">
        <v>0.49295774647887325</v>
      </c>
      <c r="J118">
        <f t="shared" si="1"/>
        <v>20</v>
      </c>
    </row>
    <row r="119" spans="1:10" x14ac:dyDescent="0.3">
      <c r="A119" t="s">
        <v>203</v>
      </c>
      <c r="C119" s="18">
        <v>443.80560678724191</v>
      </c>
      <c r="D119" s="1"/>
      <c r="E119" s="1">
        <v>51</v>
      </c>
      <c r="F119" s="1">
        <v>33</v>
      </c>
      <c r="G119" s="1">
        <v>0</v>
      </c>
      <c r="H119" s="1">
        <v>18</v>
      </c>
      <c r="I119" s="15">
        <v>0.6470588235294118</v>
      </c>
      <c r="J119">
        <f t="shared" si="1"/>
        <v>20</v>
      </c>
    </row>
    <row r="120" spans="1:10" x14ac:dyDescent="0.3">
      <c r="A120" t="s">
        <v>204</v>
      </c>
      <c r="C120" s="18">
        <v>448.88065558279925</v>
      </c>
      <c r="D120" s="1"/>
      <c r="E120" s="1">
        <v>65</v>
      </c>
      <c r="F120" s="1">
        <v>36</v>
      </c>
      <c r="G120" s="1">
        <v>2</v>
      </c>
      <c r="H120" s="1">
        <v>27</v>
      </c>
      <c r="I120" s="15">
        <v>0.56923076923076921</v>
      </c>
      <c r="J120">
        <f t="shared" si="1"/>
        <v>20</v>
      </c>
    </row>
    <row r="121" spans="1:10" x14ac:dyDescent="0.3">
      <c r="A121" t="s">
        <v>205</v>
      </c>
      <c r="C121" s="18">
        <v>348.6688664607322</v>
      </c>
      <c r="D121" s="1"/>
      <c r="E121" s="1">
        <v>121</v>
      </c>
      <c r="F121" s="1">
        <v>53</v>
      </c>
      <c r="G121" s="1">
        <v>4</v>
      </c>
      <c r="H121" s="1">
        <v>64</v>
      </c>
      <c r="I121" s="15">
        <v>0.45454545454545453</v>
      </c>
      <c r="J121">
        <f t="shared" si="1"/>
        <v>20</v>
      </c>
    </row>
    <row r="122" spans="1:10" x14ac:dyDescent="0.3">
      <c r="A122" t="s">
        <v>206</v>
      </c>
      <c r="C122" s="18">
        <v>455.8003494221656</v>
      </c>
      <c r="D122" s="1"/>
      <c r="E122" s="1">
        <v>129</v>
      </c>
      <c r="F122" s="1">
        <v>61</v>
      </c>
      <c r="G122" s="1">
        <v>1</v>
      </c>
      <c r="H122" s="1">
        <v>67</v>
      </c>
      <c r="I122" s="15">
        <v>0.47674418604651164</v>
      </c>
      <c r="J122">
        <f t="shared" si="1"/>
        <v>20</v>
      </c>
    </row>
    <row r="123" spans="1:10" x14ac:dyDescent="0.3">
      <c r="A123" t="s">
        <v>207</v>
      </c>
      <c r="C123" s="18">
        <v>426.42653809049619</v>
      </c>
      <c r="D123" s="1"/>
      <c r="E123" s="1">
        <v>73</v>
      </c>
      <c r="F123" s="1">
        <v>29</v>
      </c>
      <c r="G123" s="1">
        <v>1</v>
      </c>
      <c r="H123" s="1">
        <v>43</v>
      </c>
      <c r="I123" s="15">
        <v>0.4041095890410959</v>
      </c>
      <c r="J123">
        <f t="shared" si="1"/>
        <v>20</v>
      </c>
    </row>
    <row r="124" spans="1:10" x14ac:dyDescent="0.3">
      <c r="A124" t="s">
        <v>208</v>
      </c>
      <c r="C124" s="18">
        <v>408.39346186153955</v>
      </c>
      <c r="D124" s="1"/>
      <c r="E124" s="1">
        <v>23</v>
      </c>
      <c r="F124" s="1">
        <v>10</v>
      </c>
      <c r="G124" s="1">
        <v>1</v>
      </c>
      <c r="H124" s="1">
        <v>12</v>
      </c>
      <c r="I124" s="15">
        <v>0.45652173913043476</v>
      </c>
      <c r="J124">
        <f t="shared" si="1"/>
        <v>40</v>
      </c>
    </row>
    <row r="125" spans="1:10" x14ac:dyDescent="0.3">
      <c r="A125" t="s">
        <v>209</v>
      </c>
      <c r="C125" s="18">
        <v>472.72239381486662</v>
      </c>
      <c r="D125" s="1"/>
      <c r="E125" s="1">
        <v>133</v>
      </c>
      <c r="F125" s="1">
        <v>67</v>
      </c>
      <c r="G125" s="1">
        <v>6</v>
      </c>
      <c r="H125" s="1">
        <v>60</v>
      </c>
      <c r="I125" s="15">
        <v>0.52631578947368418</v>
      </c>
      <c r="J125">
        <f t="shared" si="1"/>
        <v>20</v>
      </c>
    </row>
    <row r="126" spans="1:10" x14ac:dyDescent="0.3">
      <c r="A126" t="s">
        <v>210</v>
      </c>
      <c r="C126" s="18">
        <v>505.50860021721695</v>
      </c>
      <c r="D126" s="1"/>
      <c r="E126" s="1">
        <v>134</v>
      </c>
      <c r="F126" s="1">
        <v>89</v>
      </c>
      <c r="G126" s="1">
        <v>2</v>
      </c>
      <c r="H126" s="1">
        <v>43</v>
      </c>
      <c r="I126" s="15">
        <v>0.67164179104477617</v>
      </c>
      <c r="J126">
        <f t="shared" si="1"/>
        <v>20</v>
      </c>
    </row>
    <row r="127" spans="1:10" x14ac:dyDescent="0.3">
      <c r="A127" t="s">
        <v>211</v>
      </c>
      <c r="C127" s="18">
        <v>432.03121520201171</v>
      </c>
      <c r="D127" s="1"/>
      <c r="E127" s="1">
        <v>20</v>
      </c>
      <c r="F127" s="1">
        <v>10</v>
      </c>
      <c r="G127" s="1">
        <v>0</v>
      </c>
      <c r="H127" s="1">
        <v>10</v>
      </c>
      <c r="I127" s="15">
        <v>0.5</v>
      </c>
      <c r="J127">
        <f t="shared" si="1"/>
        <v>40</v>
      </c>
    </row>
    <row r="128" spans="1:10" x14ac:dyDescent="0.3">
      <c r="A128" t="s">
        <v>212</v>
      </c>
      <c r="C128" s="18">
        <v>275.41098266217659</v>
      </c>
      <c r="D128" s="1"/>
      <c r="E128" s="1">
        <v>53</v>
      </c>
      <c r="F128" s="1">
        <v>9</v>
      </c>
      <c r="G128" s="1">
        <v>2</v>
      </c>
      <c r="H128" s="1">
        <v>42</v>
      </c>
      <c r="I128" s="15">
        <v>0.18867924528301888</v>
      </c>
      <c r="J128">
        <f t="shared" si="1"/>
        <v>20</v>
      </c>
    </row>
    <row r="129" spans="1:10" x14ac:dyDescent="0.3">
      <c r="A129" t="s">
        <v>213</v>
      </c>
      <c r="C129" s="18">
        <v>400</v>
      </c>
      <c r="D129" s="1"/>
      <c r="E129" s="1">
        <v>5</v>
      </c>
      <c r="F129" s="1">
        <v>1</v>
      </c>
      <c r="G129" s="1">
        <v>0</v>
      </c>
      <c r="H129" s="1">
        <v>4</v>
      </c>
      <c r="I129" s="15">
        <v>0.2</v>
      </c>
      <c r="J129">
        <f t="shared" si="1"/>
        <v>40</v>
      </c>
    </row>
    <row r="130" spans="1:10" x14ac:dyDescent="0.3">
      <c r="A130" t="s">
        <v>214</v>
      </c>
      <c r="C130" s="18">
        <v>328.66589701668642</v>
      </c>
      <c r="D130" s="1"/>
      <c r="E130" s="1">
        <v>74</v>
      </c>
      <c r="F130" s="1">
        <v>24</v>
      </c>
      <c r="G130" s="1">
        <v>2</v>
      </c>
      <c r="H130" s="1">
        <v>48</v>
      </c>
      <c r="I130" s="15">
        <v>0.33783783783783783</v>
      </c>
      <c r="J130">
        <f t="shared" si="1"/>
        <v>20</v>
      </c>
    </row>
    <row r="131" spans="1:10" x14ac:dyDescent="0.3">
      <c r="A131" t="s">
        <v>215</v>
      </c>
      <c r="C131" s="18">
        <v>548.0150029762184</v>
      </c>
      <c r="D131" s="1"/>
      <c r="E131" s="1">
        <v>61</v>
      </c>
      <c r="F131" s="1">
        <v>38</v>
      </c>
      <c r="G131" s="1">
        <v>0</v>
      </c>
      <c r="H131" s="1">
        <v>23</v>
      </c>
      <c r="I131" s="15">
        <v>0.62295081967213117</v>
      </c>
      <c r="J131">
        <f t="shared" si="1"/>
        <v>20</v>
      </c>
    </row>
    <row r="132" spans="1:10" x14ac:dyDescent="0.3">
      <c r="A132" t="s">
        <v>216</v>
      </c>
      <c r="C132" s="18">
        <v>365.25856694778628</v>
      </c>
      <c r="D132" s="1"/>
      <c r="E132" s="1">
        <v>22</v>
      </c>
      <c r="F132" s="1">
        <v>5</v>
      </c>
      <c r="G132" s="1">
        <v>0</v>
      </c>
      <c r="H132" s="1">
        <v>17</v>
      </c>
      <c r="I132" s="15">
        <v>0.22727272727272727</v>
      </c>
      <c r="J132">
        <f t="shared" ref="J132:J195" si="2">IF(E132&lt;=30,40,20)</f>
        <v>40</v>
      </c>
    </row>
    <row r="133" spans="1:10" x14ac:dyDescent="0.3">
      <c r="A133" s="21" t="s">
        <v>221</v>
      </c>
      <c r="C133" s="18">
        <v>599.22951421522134</v>
      </c>
      <c r="D133" s="1"/>
      <c r="E133" s="1">
        <v>77</v>
      </c>
      <c r="F133" s="1">
        <v>57</v>
      </c>
      <c r="G133" s="1">
        <v>2</v>
      </c>
      <c r="H133" s="1">
        <v>18</v>
      </c>
      <c r="I133" s="15">
        <v>0.75324675324675328</v>
      </c>
      <c r="J133">
        <f t="shared" si="2"/>
        <v>20</v>
      </c>
    </row>
    <row r="134" spans="1:10" x14ac:dyDescent="0.3">
      <c r="A134" t="s">
        <v>222</v>
      </c>
      <c r="C134" s="18">
        <v>425.3923086504642</v>
      </c>
      <c r="D134" s="1"/>
      <c r="E134" s="1">
        <v>39</v>
      </c>
      <c r="F134" s="1">
        <v>19</v>
      </c>
      <c r="G134" s="1">
        <v>3</v>
      </c>
      <c r="H134" s="1">
        <v>17</v>
      </c>
      <c r="I134" s="15">
        <v>0.52564102564102566</v>
      </c>
      <c r="J134">
        <f t="shared" si="2"/>
        <v>20</v>
      </c>
    </row>
    <row r="135" spans="1:10" x14ac:dyDescent="0.3">
      <c r="A135" t="s">
        <v>223</v>
      </c>
      <c r="C135" s="18">
        <v>596.18280393777127</v>
      </c>
      <c r="D135" s="1"/>
      <c r="E135" s="1">
        <v>100</v>
      </c>
      <c r="F135" s="1">
        <v>72</v>
      </c>
      <c r="G135" s="1">
        <v>1</v>
      </c>
      <c r="H135" s="1">
        <v>27</v>
      </c>
      <c r="I135" s="15">
        <v>0.72499999999999998</v>
      </c>
      <c r="J135">
        <f t="shared" si="2"/>
        <v>20</v>
      </c>
    </row>
    <row r="136" spans="1:10" x14ac:dyDescent="0.3">
      <c r="A136" t="s">
        <v>224</v>
      </c>
      <c r="C136" s="18">
        <v>567.2050755707902</v>
      </c>
      <c r="D136" s="1"/>
      <c r="E136" s="1">
        <v>106</v>
      </c>
      <c r="F136" s="1">
        <v>61</v>
      </c>
      <c r="G136" s="1">
        <v>2</v>
      </c>
      <c r="H136" s="1">
        <v>43</v>
      </c>
      <c r="I136" s="15">
        <v>0.58490566037735847</v>
      </c>
      <c r="J136">
        <f t="shared" si="2"/>
        <v>20</v>
      </c>
    </row>
    <row r="137" spans="1:10" x14ac:dyDescent="0.3">
      <c r="A137" t="s">
        <v>225</v>
      </c>
      <c r="C137" s="18">
        <v>526.1366314527379</v>
      </c>
      <c r="D137" s="1"/>
      <c r="E137" s="1">
        <v>17</v>
      </c>
      <c r="F137" s="1">
        <v>12</v>
      </c>
      <c r="G137" s="1">
        <v>0</v>
      </c>
      <c r="H137" s="1">
        <v>5</v>
      </c>
      <c r="I137" s="15">
        <v>0.70588235294117652</v>
      </c>
      <c r="J137">
        <f t="shared" si="2"/>
        <v>40</v>
      </c>
    </row>
    <row r="138" spans="1:10" x14ac:dyDescent="0.3">
      <c r="A138" t="s">
        <v>226</v>
      </c>
      <c r="C138" s="18">
        <v>358.98658015437911</v>
      </c>
      <c r="D138" s="1"/>
      <c r="E138" s="1">
        <v>20</v>
      </c>
      <c r="F138" s="1">
        <v>8</v>
      </c>
      <c r="G138" s="1">
        <v>0</v>
      </c>
      <c r="H138" s="1">
        <v>12</v>
      </c>
      <c r="I138" s="15">
        <v>0.4</v>
      </c>
      <c r="J138">
        <f t="shared" si="2"/>
        <v>40</v>
      </c>
    </row>
    <row r="139" spans="1:10" x14ac:dyDescent="0.3">
      <c r="A139" t="s">
        <v>227</v>
      </c>
      <c r="C139" s="18">
        <v>373.38863824546536</v>
      </c>
      <c r="D139" s="1"/>
      <c r="E139" s="1">
        <v>10</v>
      </c>
      <c r="F139" s="1">
        <v>4</v>
      </c>
      <c r="G139" s="1">
        <v>0</v>
      </c>
      <c r="H139" s="1">
        <v>6</v>
      </c>
      <c r="I139" s="15">
        <v>0.4</v>
      </c>
      <c r="J139">
        <f t="shared" si="2"/>
        <v>40</v>
      </c>
    </row>
    <row r="140" spans="1:10" x14ac:dyDescent="0.3">
      <c r="A140" t="s">
        <v>228</v>
      </c>
      <c r="C140" s="18">
        <v>572.25993042306095</v>
      </c>
      <c r="D140" s="1"/>
      <c r="E140" s="1">
        <v>37</v>
      </c>
      <c r="F140" s="1">
        <v>25</v>
      </c>
      <c r="G140" s="1">
        <v>1</v>
      </c>
      <c r="H140" s="1">
        <v>11</v>
      </c>
      <c r="I140" s="15">
        <v>0.68918918918918914</v>
      </c>
      <c r="J140">
        <f t="shared" si="2"/>
        <v>20</v>
      </c>
    </row>
    <row r="141" spans="1:10" x14ac:dyDescent="0.3">
      <c r="A141" t="s">
        <v>229</v>
      </c>
      <c r="C141" s="18">
        <v>479.81620640107849</v>
      </c>
      <c r="D141" s="1"/>
      <c r="E141" s="1">
        <v>43</v>
      </c>
      <c r="F141" s="1">
        <v>23</v>
      </c>
      <c r="G141" s="1">
        <v>1</v>
      </c>
      <c r="H141" s="1">
        <v>19</v>
      </c>
      <c r="I141" s="15">
        <v>0.54651162790697672</v>
      </c>
      <c r="J141">
        <f t="shared" si="2"/>
        <v>20</v>
      </c>
    </row>
    <row r="142" spans="1:10" x14ac:dyDescent="0.3">
      <c r="A142" t="s">
        <v>230</v>
      </c>
      <c r="C142" s="18">
        <v>401.65450292162222</v>
      </c>
      <c r="D142" s="1"/>
      <c r="E142" s="1">
        <v>11</v>
      </c>
      <c r="F142" s="1">
        <v>5</v>
      </c>
      <c r="G142" s="1">
        <v>0</v>
      </c>
      <c r="H142" s="1">
        <v>6</v>
      </c>
      <c r="I142" s="15">
        <v>0.45454545454545453</v>
      </c>
      <c r="J142">
        <f t="shared" si="2"/>
        <v>40</v>
      </c>
    </row>
    <row r="143" spans="1:10" x14ac:dyDescent="0.3">
      <c r="A143" t="s">
        <v>231</v>
      </c>
      <c r="C143" s="18">
        <v>349.32219805321813</v>
      </c>
      <c r="D143" s="1"/>
      <c r="E143" s="1">
        <v>22</v>
      </c>
      <c r="F143" s="1">
        <v>7</v>
      </c>
      <c r="G143" s="1">
        <v>0</v>
      </c>
      <c r="H143" s="1">
        <v>15</v>
      </c>
      <c r="I143" s="15">
        <v>0.31818181818181818</v>
      </c>
      <c r="J143">
        <f t="shared" si="2"/>
        <v>40</v>
      </c>
    </row>
    <row r="144" spans="1:10" x14ac:dyDescent="0.3">
      <c r="A144" t="s">
        <v>232</v>
      </c>
      <c r="C144" s="18">
        <v>356.04348798018043</v>
      </c>
      <c r="D144" s="1"/>
      <c r="E144" s="1">
        <v>22</v>
      </c>
      <c r="F144" s="1">
        <v>8</v>
      </c>
      <c r="G144" s="1">
        <v>0</v>
      </c>
      <c r="H144" s="1">
        <v>14</v>
      </c>
      <c r="I144" s="15">
        <v>0.36363636363636365</v>
      </c>
      <c r="J144">
        <f t="shared" si="2"/>
        <v>40</v>
      </c>
    </row>
    <row r="145" spans="1:10" x14ac:dyDescent="0.3">
      <c r="A145" t="s">
        <v>233</v>
      </c>
      <c r="C145" s="18">
        <v>409.88897978160367</v>
      </c>
      <c r="D145" s="1"/>
      <c r="E145" s="1">
        <v>8</v>
      </c>
      <c r="F145" s="1">
        <v>3</v>
      </c>
      <c r="G145" s="1">
        <v>0</v>
      </c>
      <c r="H145" s="1">
        <v>5</v>
      </c>
      <c r="I145" s="15">
        <v>0.375</v>
      </c>
      <c r="J145">
        <f t="shared" si="2"/>
        <v>40</v>
      </c>
    </row>
    <row r="146" spans="1:10" x14ac:dyDescent="0.3">
      <c r="A146" t="s">
        <v>234</v>
      </c>
      <c r="C146" s="18">
        <v>187.73690973725633</v>
      </c>
      <c r="D146" s="1"/>
      <c r="E146" s="1">
        <v>72</v>
      </c>
      <c r="F146" s="1">
        <v>11</v>
      </c>
      <c r="G146" s="1">
        <v>1</v>
      </c>
      <c r="H146" s="1">
        <v>60</v>
      </c>
      <c r="I146" s="15">
        <v>0.15972222222222221</v>
      </c>
      <c r="J146">
        <f t="shared" si="2"/>
        <v>20</v>
      </c>
    </row>
    <row r="147" spans="1:10" x14ac:dyDescent="0.3">
      <c r="A147" t="s">
        <v>242</v>
      </c>
      <c r="C147" s="18">
        <v>414.02360073284154</v>
      </c>
      <c r="D147" s="1"/>
      <c r="E147" s="1">
        <v>18</v>
      </c>
      <c r="F147" s="1">
        <v>18</v>
      </c>
      <c r="G147" s="1">
        <v>0</v>
      </c>
      <c r="H147" s="1">
        <v>0</v>
      </c>
      <c r="I147" s="15">
        <v>1</v>
      </c>
      <c r="J147">
        <f t="shared" si="2"/>
        <v>40</v>
      </c>
    </row>
    <row r="148" spans="1:10" x14ac:dyDescent="0.3">
      <c r="A148" t="s">
        <v>243</v>
      </c>
      <c r="C148" s="18">
        <v>775.0152860794982</v>
      </c>
      <c r="D148" s="1"/>
      <c r="E148" s="1">
        <v>210</v>
      </c>
      <c r="F148" s="1">
        <v>170</v>
      </c>
      <c r="G148" s="1">
        <v>1</v>
      </c>
      <c r="H148" s="1">
        <v>39</v>
      </c>
      <c r="I148" s="15">
        <v>0.81190476190476191</v>
      </c>
      <c r="J148">
        <f t="shared" si="2"/>
        <v>20</v>
      </c>
    </row>
    <row r="149" spans="1:10" x14ac:dyDescent="0.3">
      <c r="A149" t="s">
        <v>244</v>
      </c>
      <c r="C149" s="18">
        <v>635.20272422428309</v>
      </c>
      <c r="D149" s="1"/>
      <c r="E149" s="1">
        <v>96</v>
      </c>
      <c r="F149" s="1">
        <v>76</v>
      </c>
      <c r="G149" s="1">
        <v>1</v>
      </c>
      <c r="H149" s="1">
        <v>19</v>
      </c>
      <c r="I149" s="15">
        <v>0.796875</v>
      </c>
      <c r="J149">
        <f t="shared" si="2"/>
        <v>20</v>
      </c>
    </row>
    <row r="150" spans="1:10" x14ac:dyDescent="0.3">
      <c r="A150" t="s">
        <v>245</v>
      </c>
      <c r="C150" s="18">
        <v>657.43276435012388</v>
      </c>
      <c r="D150" s="1"/>
      <c r="E150" s="1">
        <v>90</v>
      </c>
      <c r="F150" s="1">
        <v>80</v>
      </c>
      <c r="G150" s="1">
        <v>0</v>
      </c>
      <c r="H150" s="1">
        <v>10</v>
      </c>
      <c r="I150" s="15">
        <v>0.88888888888888884</v>
      </c>
      <c r="J150">
        <f t="shared" si="2"/>
        <v>20</v>
      </c>
    </row>
    <row r="151" spans="1:10" x14ac:dyDescent="0.3">
      <c r="A151" t="s">
        <v>246</v>
      </c>
      <c r="C151" s="18">
        <v>619.49982417406159</v>
      </c>
      <c r="D151" s="1"/>
      <c r="E151" s="1">
        <v>134</v>
      </c>
      <c r="F151" s="1">
        <v>97</v>
      </c>
      <c r="G151" s="1">
        <v>1</v>
      </c>
      <c r="H151" s="1">
        <v>36</v>
      </c>
      <c r="I151" s="15">
        <v>0.72761194029850751</v>
      </c>
      <c r="J151">
        <f t="shared" si="2"/>
        <v>20</v>
      </c>
    </row>
    <row r="152" spans="1:10" x14ac:dyDescent="0.3">
      <c r="A152" t="s">
        <v>247</v>
      </c>
      <c r="C152" s="18">
        <v>426.23718415846179</v>
      </c>
      <c r="D152" s="1"/>
      <c r="E152" s="1">
        <v>59</v>
      </c>
      <c r="F152" s="1">
        <v>32</v>
      </c>
      <c r="G152" s="1">
        <v>1</v>
      </c>
      <c r="H152" s="1">
        <v>26</v>
      </c>
      <c r="I152" s="15">
        <v>0.55084745762711862</v>
      </c>
      <c r="J152">
        <f t="shared" si="2"/>
        <v>20</v>
      </c>
    </row>
    <row r="153" spans="1:10" x14ac:dyDescent="0.3">
      <c r="A153" t="s">
        <v>248</v>
      </c>
      <c r="C153" s="18">
        <v>615.9060189155241</v>
      </c>
      <c r="D153" s="1"/>
      <c r="E153" s="1">
        <v>115</v>
      </c>
      <c r="F153" s="1">
        <v>85</v>
      </c>
      <c r="G153" s="1">
        <v>1</v>
      </c>
      <c r="H153" s="1">
        <v>29</v>
      </c>
      <c r="I153" s="15">
        <v>0.74347826086956526</v>
      </c>
      <c r="J153">
        <f t="shared" si="2"/>
        <v>20</v>
      </c>
    </row>
    <row r="154" spans="1:10" x14ac:dyDescent="0.3">
      <c r="A154" t="s">
        <v>249</v>
      </c>
      <c r="C154" s="18">
        <v>558.5516893184946</v>
      </c>
      <c r="D154" s="1"/>
      <c r="E154" s="1">
        <v>51</v>
      </c>
      <c r="F154" s="1">
        <v>40</v>
      </c>
      <c r="G154" s="1">
        <v>1</v>
      </c>
      <c r="H154" s="1">
        <v>10</v>
      </c>
      <c r="I154" s="15">
        <v>0.79411764705882348</v>
      </c>
      <c r="J154">
        <f t="shared" si="2"/>
        <v>20</v>
      </c>
    </row>
    <row r="155" spans="1:10" x14ac:dyDescent="0.3">
      <c r="A155" t="s">
        <v>250</v>
      </c>
      <c r="C155" s="18">
        <v>423.23234192145264</v>
      </c>
      <c r="D155" s="1"/>
      <c r="E155" s="1">
        <v>75</v>
      </c>
      <c r="F155" s="1">
        <v>35</v>
      </c>
      <c r="G155" s="1">
        <v>2</v>
      </c>
      <c r="H155" s="1">
        <v>38</v>
      </c>
      <c r="I155" s="15">
        <v>0.48</v>
      </c>
      <c r="J155">
        <f t="shared" si="2"/>
        <v>20</v>
      </c>
    </row>
    <row r="156" spans="1:10" x14ac:dyDescent="0.3">
      <c r="A156" t="s">
        <v>251</v>
      </c>
      <c r="C156" s="18">
        <v>420.28417599987438</v>
      </c>
      <c r="D156" s="1"/>
      <c r="E156" s="1">
        <v>74</v>
      </c>
      <c r="F156" s="1">
        <v>41</v>
      </c>
      <c r="G156" s="1">
        <v>2</v>
      </c>
      <c r="H156" s="1">
        <v>31</v>
      </c>
      <c r="I156" s="15">
        <v>0.56756756756756754</v>
      </c>
      <c r="J156">
        <f t="shared" si="2"/>
        <v>20</v>
      </c>
    </row>
    <row r="157" spans="1:10" x14ac:dyDescent="0.3">
      <c r="A157" t="s">
        <v>252</v>
      </c>
      <c r="C157" s="18">
        <v>619.03088370303647</v>
      </c>
      <c r="D157" s="1"/>
      <c r="E157" s="1">
        <v>70</v>
      </c>
      <c r="F157" s="1">
        <v>54</v>
      </c>
      <c r="G157" s="1">
        <v>0</v>
      </c>
      <c r="H157" s="1">
        <v>16</v>
      </c>
      <c r="I157" s="15">
        <v>0.77142857142857146</v>
      </c>
      <c r="J157">
        <f t="shared" si="2"/>
        <v>20</v>
      </c>
    </row>
    <row r="158" spans="1:10" x14ac:dyDescent="0.3">
      <c r="A158" t="s">
        <v>253</v>
      </c>
      <c r="C158" s="18">
        <v>400</v>
      </c>
      <c r="D158" s="1"/>
      <c r="E158" s="1">
        <v>5</v>
      </c>
      <c r="F158" s="1">
        <v>3</v>
      </c>
      <c r="G158" s="1">
        <v>1</v>
      </c>
      <c r="H158" s="1">
        <v>1</v>
      </c>
      <c r="I158" s="15">
        <v>0.7</v>
      </c>
      <c r="J158">
        <f t="shared" si="2"/>
        <v>40</v>
      </c>
    </row>
    <row r="159" spans="1:10" x14ac:dyDescent="0.3">
      <c r="A159" t="s">
        <v>254</v>
      </c>
      <c r="C159" s="18">
        <v>475.07817477603453</v>
      </c>
      <c r="D159" s="1"/>
      <c r="E159" s="1">
        <v>39</v>
      </c>
      <c r="F159" s="1">
        <v>25</v>
      </c>
      <c r="G159" s="1">
        <v>0</v>
      </c>
      <c r="H159" s="1">
        <v>14</v>
      </c>
      <c r="I159" s="15">
        <v>0.64102564102564108</v>
      </c>
      <c r="J159">
        <f t="shared" si="2"/>
        <v>20</v>
      </c>
    </row>
    <row r="160" spans="1:10" x14ac:dyDescent="0.3">
      <c r="A160" t="s">
        <v>255</v>
      </c>
      <c r="C160" s="18">
        <v>549.41885429524416</v>
      </c>
      <c r="D160" s="1"/>
      <c r="E160" s="1">
        <v>52</v>
      </c>
      <c r="F160" s="1">
        <v>34</v>
      </c>
      <c r="G160" s="1">
        <v>2</v>
      </c>
      <c r="H160" s="1">
        <v>16</v>
      </c>
      <c r="I160" s="15">
        <v>0.67307692307692313</v>
      </c>
      <c r="J160">
        <f t="shared" si="2"/>
        <v>20</v>
      </c>
    </row>
    <row r="161" spans="1:10" x14ac:dyDescent="0.3">
      <c r="A161" t="s">
        <v>256</v>
      </c>
      <c r="C161" s="18">
        <v>583.33700518956778</v>
      </c>
      <c r="D161" s="1"/>
      <c r="E161" s="1">
        <v>103</v>
      </c>
      <c r="F161" s="1">
        <v>68</v>
      </c>
      <c r="G161" s="1">
        <v>4</v>
      </c>
      <c r="H161" s="1">
        <v>31</v>
      </c>
      <c r="I161" s="15">
        <v>0.67961165048543692</v>
      </c>
      <c r="J161">
        <f t="shared" si="2"/>
        <v>20</v>
      </c>
    </row>
    <row r="162" spans="1:10" x14ac:dyDescent="0.3">
      <c r="A162" t="s">
        <v>257</v>
      </c>
      <c r="C162" s="18">
        <v>516.00744526208598</v>
      </c>
      <c r="D162" s="1"/>
      <c r="E162" s="1">
        <v>34</v>
      </c>
      <c r="F162" s="1">
        <v>24</v>
      </c>
      <c r="G162" s="1">
        <v>1</v>
      </c>
      <c r="H162" s="1">
        <v>9</v>
      </c>
      <c r="I162" s="15">
        <v>0.72058823529411764</v>
      </c>
      <c r="J162">
        <f t="shared" si="2"/>
        <v>20</v>
      </c>
    </row>
    <row r="163" spans="1:10" x14ac:dyDescent="0.3">
      <c r="A163" t="s">
        <v>258</v>
      </c>
      <c r="C163" s="18">
        <v>458.74023560106826</v>
      </c>
      <c r="D163" s="1"/>
      <c r="E163" s="1">
        <v>47</v>
      </c>
      <c r="F163" s="1">
        <v>26</v>
      </c>
      <c r="G163" s="1">
        <v>1</v>
      </c>
      <c r="H163" s="1">
        <v>20</v>
      </c>
      <c r="I163" s="15">
        <v>0.56382978723404253</v>
      </c>
      <c r="J163">
        <f t="shared" si="2"/>
        <v>20</v>
      </c>
    </row>
    <row r="164" spans="1:10" x14ac:dyDescent="0.3">
      <c r="A164" t="s">
        <v>259</v>
      </c>
      <c r="C164" s="18">
        <v>434.13732931245124</v>
      </c>
      <c r="D164" s="1"/>
      <c r="E164" s="1">
        <v>25</v>
      </c>
      <c r="F164" s="1">
        <v>12</v>
      </c>
      <c r="G164" s="1">
        <v>2</v>
      </c>
      <c r="H164" s="1">
        <v>11</v>
      </c>
      <c r="I164" s="15">
        <v>0.52</v>
      </c>
      <c r="J164">
        <f t="shared" si="2"/>
        <v>40</v>
      </c>
    </row>
    <row r="165" spans="1:10" x14ac:dyDescent="0.3">
      <c r="A165" t="s">
        <v>260</v>
      </c>
      <c r="C165" s="18">
        <v>457.14190670865139</v>
      </c>
      <c r="D165" s="1"/>
      <c r="E165" s="1">
        <v>43</v>
      </c>
      <c r="F165" s="1">
        <v>24</v>
      </c>
      <c r="G165" s="1">
        <v>3</v>
      </c>
      <c r="H165" s="1">
        <v>16</v>
      </c>
      <c r="I165" s="15">
        <v>0.59302325581395354</v>
      </c>
      <c r="J165">
        <f t="shared" si="2"/>
        <v>20</v>
      </c>
    </row>
    <row r="166" spans="1:10" x14ac:dyDescent="0.3">
      <c r="A166" t="s">
        <v>261</v>
      </c>
      <c r="C166" s="18">
        <v>553.12114403572548</v>
      </c>
      <c r="D166" s="1"/>
      <c r="E166" s="1">
        <v>98</v>
      </c>
      <c r="F166" s="1">
        <v>64</v>
      </c>
      <c r="G166" s="1">
        <v>0</v>
      </c>
      <c r="H166" s="1">
        <v>34</v>
      </c>
      <c r="I166" s="15">
        <v>0.65306122448979587</v>
      </c>
      <c r="J166">
        <f t="shared" si="2"/>
        <v>20</v>
      </c>
    </row>
    <row r="167" spans="1:10" x14ac:dyDescent="0.3">
      <c r="A167" t="s">
        <v>262</v>
      </c>
      <c r="C167" s="18">
        <v>425.71214593117401</v>
      </c>
      <c r="D167" s="1"/>
      <c r="E167" s="1">
        <v>78</v>
      </c>
      <c r="F167" s="1">
        <v>40</v>
      </c>
      <c r="G167" s="1">
        <v>2</v>
      </c>
      <c r="H167" s="1">
        <v>36</v>
      </c>
      <c r="I167" s="15">
        <v>0.52564102564102566</v>
      </c>
      <c r="J167">
        <f t="shared" si="2"/>
        <v>20</v>
      </c>
    </row>
    <row r="168" spans="1:10" x14ac:dyDescent="0.3">
      <c r="A168" t="s">
        <v>263</v>
      </c>
      <c r="C168" s="18">
        <v>402.4571401338639</v>
      </c>
      <c r="D168" s="1"/>
      <c r="E168" s="1">
        <v>11</v>
      </c>
      <c r="F168" s="1">
        <v>6</v>
      </c>
      <c r="G168" s="1">
        <v>0</v>
      </c>
      <c r="H168" s="1">
        <v>5</v>
      </c>
      <c r="I168" s="15">
        <v>0.54545454545454541</v>
      </c>
      <c r="J168">
        <f t="shared" si="2"/>
        <v>40</v>
      </c>
    </row>
    <row r="169" spans="1:10" x14ac:dyDescent="0.3">
      <c r="A169" t="s">
        <v>264</v>
      </c>
      <c r="C169" s="18">
        <v>445.99620917811978</v>
      </c>
      <c r="D169" s="1"/>
      <c r="E169" s="1">
        <v>38</v>
      </c>
      <c r="F169" s="1">
        <v>21</v>
      </c>
      <c r="G169" s="1">
        <v>0</v>
      </c>
      <c r="H169" s="1">
        <v>17</v>
      </c>
      <c r="I169" s="15">
        <v>0.55263157894736847</v>
      </c>
      <c r="J169">
        <f t="shared" si="2"/>
        <v>20</v>
      </c>
    </row>
    <row r="170" spans="1:10" x14ac:dyDescent="0.3">
      <c r="A170" t="s">
        <v>265</v>
      </c>
      <c r="C170" s="18">
        <v>474.8179287153435</v>
      </c>
      <c r="D170" s="1"/>
      <c r="E170" s="1">
        <v>65</v>
      </c>
      <c r="F170" s="1">
        <v>37</v>
      </c>
      <c r="G170" s="1">
        <v>0</v>
      </c>
      <c r="H170" s="1">
        <v>28</v>
      </c>
      <c r="I170" s="15">
        <v>0.56923076923076921</v>
      </c>
      <c r="J170">
        <f t="shared" si="2"/>
        <v>20</v>
      </c>
    </row>
    <row r="171" spans="1:10" x14ac:dyDescent="0.3">
      <c r="A171" t="s">
        <v>266</v>
      </c>
      <c r="C171" s="18">
        <v>373.44018567018622</v>
      </c>
      <c r="D171" s="1"/>
      <c r="E171" s="1">
        <v>25</v>
      </c>
      <c r="F171" s="1">
        <v>11</v>
      </c>
      <c r="G171" s="1">
        <v>0</v>
      </c>
      <c r="H171" s="1">
        <v>14</v>
      </c>
      <c r="I171" s="15">
        <v>0.44</v>
      </c>
      <c r="J171">
        <f t="shared" si="2"/>
        <v>40</v>
      </c>
    </row>
    <row r="172" spans="1:10" x14ac:dyDescent="0.3">
      <c r="A172" t="s">
        <v>267</v>
      </c>
      <c r="C172" s="18">
        <v>473.86252579042929</v>
      </c>
      <c r="D172" s="1"/>
      <c r="E172" s="1">
        <v>77</v>
      </c>
      <c r="F172" s="1">
        <v>47</v>
      </c>
      <c r="G172" s="1">
        <v>1</v>
      </c>
      <c r="H172" s="1">
        <v>29</v>
      </c>
      <c r="I172" s="15">
        <v>0.61688311688311692</v>
      </c>
      <c r="J172">
        <f t="shared" si="2"/>
        <v>20</v>
      </c>
    </row>
    <row r="173" spans="1:10" x14ac:dyDescent="0.3">
      <c r="A173" t="s">
        <v>268</v>
      </c>
      <c r="C173" s="18">
        <v>366.43998044510363</v>
      </c>
      <c r="D173" s="1"/>
      <c r="E173" s="1">
        <v>31</v>
      </c>
      <c r="F173" s="1">
        <v>14</v>
      </c>
      <c r="G173" s="1">
        <v>0</v>
      </c>
      <c r="H173" s="1">
        <v>17</v>
      </c>
      <c r="I173" s="15">
        <v>0.45161290322580644</v>
      </c>
      <c r="J173">
        <f t="shared" si="2"/>
        <v>20</v>
      </c>
    </row>
    <row r="174" spans="1:10" x14ac:dyDescent="0.3">
      <c r="A174" t="s">
        <v>269</v>
      </c>
      <c r="C174" s="18">
        <v>520.70083160187369</v>
      </c>
      <c r="D174" s="1"/>
      <c r="E174" s="1">
        <v>62</v>
      </c>
      <c r="F174" s="1">
        <v>41</v>
      </c>
      <c r="G174" s="1">
        <v>1</v>
      </c>
      <c r="H174" s="1">
        <v>20</v>
      </c>
      <c r="I174" s="15">
        <v>0.66935483870967738</v>
      </c>
      <c r="J174">
        <f t="shared" si="2"/>
        <v>20</v>
      </c>
    </row>
    <row r="175" spans="1:10" x14ac:dyDescent="0.3">
      <c r="A175" t="s">
        <v>270</v>
      </c>
      <c r="C175" s="18">
        <v>437.82572990832887</v>
      </c>
      <c r="D175" s="1"/>
      <c r="E175" s="1">
        <v>37</v>
      </c>
      <c r="F175" s="1">
        <v>23</v>
      </c>
      <c r="G175" s="1">
        <v>0</v>
      </c>
      <c r="H175" s="1">
        <v>14</v>
      </c>
      <c r="I175" s="15">
        <v>0.6216216216216216</v>
      </c>
      <c r="J175">
        <f t="shared" si="2"/>
        <v>20</v>
      </c>
    </row>
    <row r="176" spans="1:10" x14ac:dyDescent="0.3">
      <c r="A176" t="s">
        <v>271</v>
      </c>
      <c r="C176" s="18">
        <v>464.65071680503422</v>
      </c>
      <c r="D176" s="1"/>
      <c r="E176" s="1">
        <v>52</v>
      </c>
      <c r="F176" s="1">
        <v>32</v>
      </c>
      <c r="G176" s="1">
        <v>3</v>
      </c>
      <c r="H176" s="1">
        <v>17</v>
      </c>
      <c r="I176" s="15">
        <v>0.64423076923076927</v>
      </c>
      <c r="J176">
        <f t="shared" si="2"/>
        <v>20</v>
      </c>
    </row>
    <row r="177" spans="1:10" x14ac:dyDescent="0.3">
      <c r="A177" t="s">
        <v>272</v>
      </c>
      <c r="C177" s="18">
        <v>477.64701121495784</v>
      </c>
      <c r="D177" s="1"/>
      <c r="E177" s="1">
        <v>29</v>
      </c>
      <c r="F177" s="1">
        <v>18</v>
      </c>
      <c r="G177" s="1">
        <v>1</v>
      </c>
      <c r="H177" s="1">
        <v>10</v>
      </c>
      <c r="I177" s="15">
        <v>0.63793103448275867</v>
      </c>
      <c r="J177">
        <f t="shared" si="2"/>
        <v>40</v>
      </c>
    </row>
    <row r="178" spans="1:10" x14ac:dyDescent="0.3">
      <c r="A178" t="s">
        <v>273</v>
      </c>
      <c r="C178" s="18">
        <v>506.45060300500188</v>
      </c>
      <c r="D178" s="1"/>
      <c r="E178" s="1">
        <v>50</v>
      </c>
      <c r="F178" s="1">
        <v>31</v>
      </c>
      <c r="G178" s="1">
        <v>0</v>
      </c>
      <c r="H178" s="1">
        <v>19</v>
      </c>
      <c r="I178" s="15">
        <v>0.62</v>
      </c>
      <c r="J178">
        <f t="shared" si="2"/>
        <v>20</v>
      </c>
    </row>
    <row r="179" spans="1:10" x14ac:dyDescent="0.3">
      <c r="A179" t="s">
        <v>274</v>
      </c>
      <c r="C179" s="18">
        <v>407.7041806276975</v>
      </c>
      <c r="D179" s="1"/>
      <c r="E179" s="1">
        <v>22</v>
      </c>
      <c r="F179" s="1">
        <v>11</v>
      </c>
      <c r="G179" s="1">
        <v>0</v>
      </c>
      <c r="H179" s="1">
        <v>11</v>
      </c>
      <c r="I179" s="15">
        <v>0.5</v>
      </c>
      <c r="J179">
        <f t="shared" si="2"/>
        <v>40</v>
      </c>
    </row>
    <row r="180" spans="1:10" x14ac:dyDescent="0.3">
      <c r="A180" t="s">
        <v>275</v>
      </c>
      <c r="C180" s="18">
        <v>514.38956034809155</v>
      </c>
      <c r="D180" s="1"/>
      <c r="E180" s="1">
        <v>105</v>
      </c>
      <c r="F180" s="1">
        <v>62</v>
      </c>
      <c r="G180" s="1">
        <v>1</v>
      </c>
      <c r="H180" s="1">
        <v>42</v>
      </c>
      <c r="I180" s="15">
        <v>0.59523809523809523</v>
      </c>
      <c r="J180">
        <f t="shared" si="2"/>
        <v>20</v>
      </c>
    </row>
    <row r="181" spans="1:10" x14ac:dyDescent="0.3">
      <c r="A181" t="s">
        <v>276</v>
      </c>
      <c r="C181" s="18">
        <v>415.86883923413558</v>
      </c>
      <c r="D181" s="1"/>
      <c r="E181" s="1">
        <v>82</v>
      </c>
      <c r="F181" s="1">
        <v>33</v>
      </c>
      <c r="G181" s="1">
        <v>7</v>
      </c>
      <c r="H181" s="1">
        <v>42</v>
      </c>
      <c r="I181" s="15">
        <v>0.4451219512195122</v>
      </c>
      <c r="J181">
        <f t="shared" si="2"/>
        <v>20</v>
      </c>
    </row>
    <row r="182" spans="1:10" x14ac:dyDescent="0.3">
      <c r="A182" t="s">
        <v>277</v>
      </c>
      <c r="C182" s="18">
        <v>348.31310051140355</v>
      </c>
      <c r="D182" s="1"/>
      <c r="E182" s="1">
        <v>52</v>
      </c>
      <c r="F182" s="1">
        <v>20</v>
      </c>
      <c r="G182" s="1">
        <v>5</v>
      </c>
      <c r="H182" s="1">
        <v>27</v>
      </c>
      <c r="I182" s="15">
        <v>0.43269230769230771</v>
      </c>
      <c r="J182">
        <f t="shared" si="2"/>
        <v>20</v>
      </c>
    </row>
    <row r="183" spans="1:10" x14ac:dyDescent="0.3">
      <c r="A183" t="s">
        <v>278</v>
      </c>
      <c r="C183" s="18">
        <v>388.49521039766898</v>
      </c>
      <c r="D183" s="1"/>
      <c r="E183" s="1">
        <v>8</v>
      </c>
      <c r="F183" s="1">
        <v>2</v>
      </c>
      <c r="G183" s="1">
        <v>2</v>
      </c>
      <c r="H183" s="1">
        <v>4</v>
      </c>
      <c r="I183" s="15">
        <v>0.375</v>
      </c>
      <c r="J183">
        <f t="shared" si="2"/>
        <v>40</v>
      </c>
    </row>
    <row r="184" spans="1:10" x14ac:dyDescent="0.3">
      <c r="A184" t="s">
        <v>279</v>
      </c>
      <c r="C184" s="18">
        <v>344.7811422027599</v>
      </c>
      <c r="D184" s="1"/>
      <c r="E184" s="1">
        <v>36</v>
      </c>
      <c r="F184" s="1">
        <v>14</v>
      </c>
      <c r="G184" s="1">
        <v>0</v>
      </c>
      <c r="H184" s="1">
        <v>22</v>
      </c>
      <c r="I184" s="15">
        <v>0.3888888888888889</v>
      </c>
      <c r="J184">
        <f t="shared" si="2"/>
        <v>20</v>
      </c>
    </row>
    <row r="185" spans="1:10" x14ac:dyDescent="0.3">
      <c r="A185" t="s">
        <v>280</v>
      </c>
      <c r="C185" s="18">
        <v>419.46615497012635</v>
      </c>
      <c r="D185" s="1"/>
      <c r="E185" s="1">
        <v>19</v>
      </c>
      <c r="F185" s="1">
        <v>9</v>
      </c>
      <c r="G185" s="1">
        <v>0</v>
      </c>
      <c r="H185" s="1">
        <v>10</v>
      </c>
      <c r="I185" s="15">
        <v>0.47368421052631576</v>
      </c>
      <c r="J185">
        <f t="shared" si="2"/>
        <v>40</v>
      </c>
    </row>
    <row r="186" spans="1:10" x14ac:dyDescent="0.3">
      <c r="A186" t="s">
        <v>281</v>
      </c>
      <c r="C186" s="18">
        <v>437.12650221922826</v>
      </c>
      <c r="D186" s="1"/>
      <c r="E186" s="1">
        <v>74</v>
      </c>
      <c r="F186" s="1">
        <v>41</v>
      </c>
      <c r="G186" s="1">
        <v>1</v>
      </c>
      <c r="H186" s="1">
        <v>32</v>
      </c>
      <c r="I186" s="15">
        <v>0.56081081081081086</v>
      </c>
      <c r="J186">
        <f t="shared" si="2"/>
        <v>20</v>
      </c>
    </row>
    <row r="187" spans="1:10" x14ac:dyDescent="0.3">
      <c r="A187" t="s">
        <v>282</v>
      </c>
      <c r="C187" s="18">
        <v>400.77095812476688</v>
      </c>
      <c r="D187" s="1"/>
      <c r="E187" s="1">
        <v>30</v>
      </c>
      <c r="F187" s="1">
        <v>14</v>
      </c>
      <c r="G187" s="1">
        <v>1</v>
      </c>
      <c r="H187" s="1">
        <v>15</v>
      </c>
      <c r="I187" s="15">
        <v>0.48333333333333334</v>
      </c>
      <c r="J187">
        <f t="shared" si="2"/>
        <v>40</v>
      </c>
    </row>
    <row r="188" spans="1:10" x14ac:dyDescent="0.3">
      <c r="A188" t="s">
        <v>283</v>
      </c>
      <c r="C188" s="18">
        <v>372.53759696375818</v>
      </c>
      <c r="D188" s="1"/>
      <c r="E188" s="1">
        <v>48</v>
      </c>
      <c r="F188" s="1">
        <v>17</v>
      </c>
      <c r="G188" s="1">
        <v>5</v>
      </c>
      <c r="H188" s="1">
        <v>26</v>
      </c>
      <c r="I188" s="15">
        <v>0.40625</v>
      </c>
      <c r="J188">
        <f t="shared" si="2"/>
        <v>20</v>
      </c>
    </row>
    <row r="189" spans="1:10" x14ac:dyDescent="0.3">
      <c r="A189" t="s">
        <v>284</v>
      </c>
      <c r="C189" s="18">
        <v>440.05248966141562</v>
      </c>
      <c r="D189" s="1"/>
      <c r="E189" s="1">
        <v>31</v>
      </c>
      <c r="F189" s="1">
        <v>17</v>
      </c>
      <c r="G189" s="1">
        <v>1</v>
      </c>
      <c r="H189" s="1">
        <v>13</v>
      </c>
      <c r="I189" s="15">
        <v>0.56451612903225812</v>
      </c>
      <c r="J189">
        <f t="shared" si="2"/>
        <v>20</v>
      </c>
    </row>
    <row r="190" spans="1:10" x14ac:dyDescent="0.3">
      <c r="A190" t="s">
        <v>285</v>
      </c>
      <c r="C190" s="18">
        <v>382.75319937422393</v>
      </c>
      <c r="D190" s="1"/>
      <c r="E190" s="1">
        <v>17</v>
      </c>
      <c r="F190" s="1">
        <v>7</v>
      </c>
      <c r="G190" s="1">
        <v>2</v>
      </c>
      <c r="H190" s="1">
        <v>8</v>
      </c>
      <c r="I190" s="15">
        <v>0.47058823529411764</v>
      </c>
      <c r="J190">
        <f t="shared" si="2"/>
        <v>40</v>
      </c>
    </row>
    <row r="191" spans="1:10" x14ac:dyDescent="0.3">
      <c r="A191" t="s">
        <v>286</v>
      </c>
      <c r="C191" s="18">
        <v>317.1377372312412</v>
      </c>
      <c r="D191" s="1"/>
      <c r="E191" s="1">
        <v>64</v>
      </c>
      <c r="F191" s="1">
        <v>21</v>
      </c>
      <c r="G191" s="1">
        <v>7</v>
      </c>
      <c r="H191" s="1">
        <v>36</v>
      </c>
      <c r="I191" s="15">
        <v>0.3828125</v>
      </c>
      <c r="J191">
        <f t="shared" si="2"/>
        <v>20</v>
      </c>
    </row>
    <row r="192" spans="1:10" x14ac:dyDescent="0.3">
      <c r="A192" t="s">
        <v>287</v>
      </c>
      <c r="C192" s="18">
        <v>391.39996470463694</v>
      </c>
      <c r="D192" s="1"/>
      <c r="E192" s="1">
        <v>8</v>
      </c>
      <c r="F192" s="1">
        <v>2</v>
      </c>
      <c r="G192" s="1">
        <v>1</v>
      </c>
      <c r="H192" s="1">
        <v>5</v>
      </c>
      <c r="I192" s="15">
        <v>0.3125</v>
      </c>
      <c r="J192">
        <f t="shared" si="2"/>
        <v>40</v>
      </c>
    </row>
    <row r="193" spans="1:10" x14ac:dyDescent="0.3">
      <c r="A193" t="s">
        <v>288</v>
      </c>
      <c r="C193" s="18">
        <v>444.40376655080581</v>
      </c>
      <c r="D193" s="1"/>
      <c r="E193" s="1">
        <v>65</v>
      </c>
      <c r="F193" s="1">
        <v>34</v>
      </c>
      <c r="G193" s="1">
        <v>2</v>
      </c>
      <c r="H193" s="1">
        <v>29</v>
      </c>
      <c r="I193" s="15">
        <v>0.53846153846153844</v>
      </c>
      <c r="J193">
        <f t="shared" si="2"/>
        <v>20</v>
      </c>
    </row>
    <row r="194" spans="1:10" x14ac:dyDescent="0.3">
      <c r="A194" t="s">
        <v>289</v>
      </c>
      <c r="C194" s="18">
        <v>372.15845181863898</v>
      </c>
      <c r="D194" s="1"/>
      <c r="E194" s="1">
        <v>34</v>
      </c>
      <c r="F194" s="1">
        <v>12</v>
      </c>
      <c r="G194" s="1">
        <v>0</v>
      </c>
      <c r="H194" s="1">
        <v>22</v>
      </c>
      <c r="I194" s="15">
        <v>0.35294117647058826</v>
      </c>
      <c r="J194">
        <f t="shared" si="2"/>
        <v>20</v>
      </c>
    </row>
    <row r="195" spans="1:10" x14ac:dyDescent="0.3">
      <c r="A195" t="s">
        <v>290</v>
      </c>
      <c r="C195" s="18">
        <v>202.66026831972215</v>
      </c>
      <c r="D195" s="1"/>
      <c r="E195" s="1">
        <v>86</v>
      </c>
      <c r="F195" s="1">
        <v>18</v>
      </c>
      <c r="G195" s="1">
        <v>2</v>
      </c>
      <c r="H195" s="1">
        <v>66</v>
      </c>
      <c r="I195" s="15">
        <v>0.22093023255813954</v>
      </c>
      <c r="J195">
        <f t="shared" si="2"/>
        <v>20</v>
      </c>
    </row>
    <row r="196" spans="1:10" x14ac:dyDescent="0.3">
      <c r="A196" t="s">
        <v>291</v>
      </c>
      <c r="C196" s="18">
        <v>401.268026321234</v>
      </c>
      <c r="D196" s="1"/>
      <c r="E196" s="1">
        <v>70</v>
      </c>
      <c r="F196" s="1">
        <v>32</v>
      </c>
      <c r="G196" s="1">
        <v>1</v>
      </c>
      <c r="H196" s="1">
        <v>37</v>
      </c>
      <c r="I196" s="15">
        <v>0.4642857142857143</v>
      </c>
      <c r="J196">
        <f t="shared" ref="J196:J259" si="3">IF(E196&lt;=30,40,20)</f>
        <v>20</v>
      </c>
    </row>
    <row r="197" spans="1:10" x14ac:dyDescent="0.3">
      <c r="A197" t="s">
        <v>292</v>
      </c>
      <c r="C197" s="18">
        <v>400</v>
      </c>
      <c r="D197" s="1"/>
      <c r="E197" s="1">
        <v>5</v>
      </c>
      <c r="F197" s="1">
        <v>1</v>
      </c>
      <c r="G197" s="1">
        <v>0</v>
      </c>
      <c r="H197" s="1">
        <v>4</v>
      </c>
      <c r="I197" s="15">
        <v>0.2</v>
      </c>
      <c r="J197">
        <f t="shared" si="3"/>
        <v>40</v>
      </c>
    </row>
    <row r="198" spans="1:10" x14ac:dyDescent="0.3">
      <c r="A198" t="s">
        <v>293</v>
      </c>
      <c r="C198" s="18">
        <v>376.10516979059275</v>
      </c>
      <c r="D198" s="1"/>
      <c r="E198" s="1">
        <v>42</v>
      </c>
      <c r="F198" s="1">
        <v>17</v>
      </c>
      <c r="G198" s="1">
        <v>0</v>
      </c>
      <c r="H198" s="1">
        <v>25</v>
      </c>
      <c r="I198" s="15">
        <v>0.40476190476190477</v>
      </c>
      <c r="J198">
        <f t="shared" si="3"/>
        <v>20</v>
      </c>
    </row>
    <row r="199" spans="1:10" x14ac:dyDescent="0.3">
      <c r="A199" t="s">
        <v>294</v>
      </c>
      <c r="C199" s="18">
        <v>571.44693098745745</v>
      </c>
      <c r="D199" s="1"/>
      <c r="E199" s="1">
        <v>67</v>
      </c>
      <c r="F199" s="1">
        <v>43</v>
      </c>
      <c r="G199" s="1">
        <v>1</v>
      </c>
      <c r="H199" s="1">
        <v>23</v>
      </c>
      <c r="I199" s="15">
        <v>0.64925373134328357</v>
      </c>
      <c r="J199">
        <f t="shared" si="3"/>
        <v>20</v>
      </c>
    </row>
    <row r="200" spans="1:10" x14ac:dyDescent="0.3">
      <c r="A200" t="s">
        <v>295</v>
      </c>
      <c r="C200" s="18">
        <v>351.74214991879757</v>
      </c>
      <c r="D200" s="1"/>
      <c r="E200" s="1">
        <v>60</v>
      </c>
      <c r="F200" s="1">
        <v>21</v>
      </c>
      <c r="G200" s="1">
        <v>2</v>
      </c>
      <c r="H200" s="1">
        <v>37</v>
      </c>
      <c r="I200" s="15">
        <v>0.36666666666666664</v>
      </c>
      <c r="J200">
        <f t="shared" si="3"/>
        <v>20</v>
      </c>
    </row>
    <row r="201" spans="1:10" x14ac:dyDescent="0.3">
      <c r="A201" t="s">
        <v>296</v>
      </c>
      <c r="C201" s="18">
        <v>377.84506209363838</v>
      </c>
      <c r="D201" s="1"/>
      <c r="E201" s="1">
        <v>72</v>
      </c>
      <c r="F201" s="1">
        <v>29</v>
      </c>
      <c r="G201" s="1">
        <v>2</v>
      </c>
      <c r="H201" s="1">
        <v>41</v>
      </c>
      <c r="I201" s="15">
        <v>0.41666666666666669</v>
      </c>
      <c r="J201">
        <f t="shared" si="3"/>
        <v>20</v>
      </c>
    </row>
    <row r="202" spans="1:10" x14ac:dyDescent="0.3">
      <c r="A202" t="s">
        <v>297</v>
      </c>
      <c r="C202" s="18">
        <v>419.72495410941065</v>
      </c>
      <c r="D202" s="1"/>
      <c r="E202" s="1">
        <v>55</v>
      </c>
      <c r="F202" s="1">
        <v>26</v>
      </c>
      <c r="G202" s="1">
        <v>0</v>
      </c>
      <c r="H202" s="1">
        <v>29</v>
      </c>
      <c r="I202" s="15">
        <v>0.47272727272727272</v>
      </c>
      <c r="J202">
        <f t="shared" si="3"/>
        <v>20</v>
      </c>
    </row>
    <row r="203" spans="1:10" x14ac:dyDescent="0.3">
      <c r="A203" t="s">
        <v>298</v>
      </c>
      <c r="C203" s="18">
        <v>464.41676220256539</v>
      </c>
      <c r="D203" s="1"/>
      <c r="E203" s="1">
        <v>67</v>
      </c>
      <c r="F203" s="1">
        <v>35</v>
      </c>
      <c r="G203" s="1">
        <v>2</v>
      </c>
      <c r="H203" s="1">
        <v>30</v>
      </c>
      <c r="I203" s="15">
        <v>0.53731343283582089</v>
      </c>
      <c r="J203">
        <f t="shared" si="3"/>
        <v>20</v>
      </c>
    </row>
    <row r="204" spans="1:10" x14ac:dyDescent="0.3">
      <c r="A204" t="s">
        <v>299</v>
      </c>
      <c r="C204" s="18">
        <v>293.83846411873463</v>
      </c>
      <c r="D204" s="1"/>
      <c r="E204" s="1">
        <v>52</v>
      </c>
      <c r="F204" s="1">
        <v>9</v>
      </c>
      <c r="G204" s="1">
        <v>5</v>
      </c>
      <c r="H204" s="1">
        <v>38</v>
      </c>
      <c r="I204" s="15">
        <v>0.22115384615384615</v>
      </c>
      <c r="J204">
        <f t="shared" si="3"/>
        <v>20</v>
      </c>
    </row>
    <row r="205" spans="1:10" x14ac:dyDescent="0.3">
      <c r="A205" t="s">
        <v>300</v>
      </c>
      <c r="C205" s="18">
        <v>400</v>
      </c>
      <c r="D205" s="1"/>
      <c r="E205" s="1">
        <v>5</v>
      </c>
      <c r="F205" s="1">
        <v>0</v>
      </c>
      <c r="G205" s="1">
        <v>1</v>
      </c>
      <c r="H205" s="1">
        <v>4</v>
      </c>
      <c r="I205" s="15">
        <v>0.1</v>
      </c>
      <c r="J205">
        <f t="shared" si="3"/>
        <v>40</v>
      </c>
    </row>
    <row r="206" spans="1:10" x14ac:dyDescent="0.3">
      <c r="A206" t="s">
        <v>301</v>
      </c>
      <c r="C206" s="18">
        <v>360.52614705795861</v>
      </c>
      <c r="D206" s="1"/>
      <c r="E206" s="1">
        <v>20</v>
      </c>
      <c r="F206" s="1">
        <v>3</v>
      </c>
      <c r="G206" s="1">
        <v>1</v>
      </c>
      <c r="H206" s="1">
        <v>16</v>
      </c>
      <c r="I206" s="15">
        <v>0.17499999999999999</v>
      </c>
      <c r="J206">
        <f t="shared" si="3"/>
        <v>40</v>
      </c>
    </row>
    <row r="207" spans="1:10" x14ac:dyDescent="0.3">
      <c r="A207" t="s">
        <v>305</v>
      </c>
      <c r="C207" s="18">
        <v>515.78051461876589</v>
      </c>
      <c r="D207" s="1"/>
      <c r="E207" s="1">
        <v>47</v>
      </c>
      <c r="F207" s="1">
        <v>33</v>
      </c>
      <c r="G207" s="1">
        <v>1</v>
      </c>
      <c r="H207" s="1">
        <v>13</v>
      </c>
      <c r="I207" s="15">
        <v>0.71276595744680848</v>
      </c>
      <c r="J207">
        <f t="shared" si="3"/>
        <v>20</v>
      </c>
    </row>
    <row r="208" spans="1:10" x14ac:dyDescent="0.3">
      <c r="A208" t="s">
        <v>306</v>
      </c>
      <c r="C208" s="18">
        <v>840.86613765457741</v>
      </c>
      <c r="D208" s="1"/>
      <c r="E208" s="1">
        <v>240</v>
      </c>
      <c r="F208" s="1">
        <v>199</v>
      </c>
      <c r="G208" s="1">
        <v>2</v>
      </c>
      <c r="H208" s="1">
        <v>39</v>
      </c>
      <c r="I208" s="15">
        <v>0.83333333333333337</v>
      </c>
      <c r="J208">
        <f t="shared" si="3"/>
        <v>20</v>
      </c>
    </row>
    <row r="209" spans="1:10" x14ac:dyDescent="0.3">
      <c r="A209" t="s">
        <v>307</v>
      </c>
      <c r="C209" s="18">
        <v>482.5036532270484</v>
      </c>
      <c r="D209" s="1"/>
      <c r="E209" s="1">
        <v>42</v>
      </c>
      <c r="F209" s="1">
        <v>26</v>
      </c>
      <c r="G209" s="1">
        <v>2</v>
      </c>
      <c r="H209" s="1">
        <v>14</v>
      </c>
      <c r="I209" s="15">
        <v>0.6428571428571429</v>
      </c>
      <c r="J209">
        <f t="shared" si="3"/>
        <v>20</v>
      </c>
    </row>
    <row r="210" spans="1:10" x14ac:dyDescent="0.3">
      <c r="A210" t="s">
        <v>308</v>
      </c>
      <c r="C210" s="18">
        <v>437.07654747198529</v>
      </c>
      <c r="D210" s="1"/>
      <c r="E210" s="1">
        <v>82</v>
      </c>
      <c r="F210" s="1">
        <v>43</v>
      </c>
      <c r="G210" s="1">
        <v>2</v>
      </c>
      <c r="H210" s="1">
        <v>37</v>
      </c>
      <c r="I210" s="15">
        <v>0.53658536585365857</v>
      </c>
      <c r="J210">
        <f t="shared" si="3"/>
        <v>20</v>
      </c>
    </row>
    <row r="211" spans="1:10" x14ac:dyDescent="0.3">
      <c r="A211" t="s">
        <v>309</v>
      </c>
      <c r="C211" s="18">
        <v>571.72062784127002</v>
      </c>
      <c r="D211" s="1"/>
      <c r="E211" s="1">
        <v>31</v>
      </c>
      <c r="F211" s="1">
        <v>22</v>
      </c>
      <c r="G211" s="1">
        <v>1</v>
      </c>
      <c r="H211" s="1">
        <v>8</v>
      </c>
      <c r="I211" s="15">
        <v>0.72580645161290325</v>
      </c>
      <c r="J211">
        <f t="shared" si="3"/>
        <v>20</v>
      </c>
    </row>
    <row r="212" spans="1:10" x14ac:dyDescent="0.3">
      <c r="A212" t="s">
        <v>310</v>
      </c>
      <c r="C212" s="18">
        <v>574.62723928570017</v>
      </c>
      <c r="D212" s="1"/>
      <c r="E212" s="1">
        <v>229</v>
      </c>
      <c r="F212" s="1">
        <v>120</v>
      </c>
      <c r="G212" s="1">
        <v>3</v>
      </c>
      <c r="H212" s="1">
        <v>106</v>
      </c>
      <c r="I212" s="15">
        <v>0.53056768558951961</v>
      </c>
      <c r="J212">
        <f t="shared" si="3"/>
        <v>20</v>
      </c>
    </row>
    <row r="213" spans="1:10" x14ac:dyDescent="0.3">
      <c r="A213" t="s">
        <v>311</v>
      </c>
      <c r="C213" s="18">
        <v>431.21686689054366</v>
      </c>
      <c r="D213" s="1"/>
      <c r="E213" s="1">
        <v>30</v>
      </c>
      <c r="F213" s="1">
        <v>16</v>
      </c>
      <c r="G213" s="1">
        <v>1</v>
      </c>
      <c r="H213" s="1">
        <v>13</v>
      </c>
      <c r="I213" s="15">
        <v>0.55000000000000004</v>
      </c>
      <c r="J213">
        <f t="shared" si="3"/>
        <v>40</v>
      </c>
    </row>
    <row r="214" spans="1:10" x14ac:dyDescent="0.3">
      <c r="A214" t="s">
        <v>312</v>
      </c>
      <c r="C214" s="18">
        <v>536.60872343555127</v>
      </c>
      <c r="D214" s="1"/>
      <c r="E214" s="1">
        <v>76</v>
      </c>
      <c r="F214" s="1">
        <v>46</v>
      </c>
      <c r="G214" s="1">
        <v>3</v>
      </c>
      <c r="H214" s="1">
        <v>27</v>
      </c>
      <c r="I214" s="15">
        <v>0.625</v>
      </c>
      <c r="J214">
        <f t="shared" si="3"/>
        <v>20</v>
      </c>
    </row>
    <row r="215" spans="1:10" x14ac:dyDescent="0.3">
      <c r="A215" t="s">
        <v>313</v>
      </c>
      <c r="C215" s="18">
        <v>650.57619249133404</v>
      </c>
      <c r="D215" s="1"/>
      <c r="E215" s="1">
        <v>286</v>
      </c>
      <c r="F215" s="1">
        <v>196</v>
      </c>
      <c r="G215" s="1">
        <v>5</v>
      </c>
      <c r="H215" s="1">
        <v>85</v>
      </c>
      <c r="I215" s="15">
        <v>0.69405594405594406</v>
      </c>
      <c r="J215">
        <f t="shared" si="3"/>
        <v>20</v>
      </c>
    </row>
    <row r="216" spans="1:10" x14ac:dyDescent="0.3">
      <c r="A216" t="s">
        <v>314</v>
      </c>
      <c r="C216" s="18">
        <v>402.56004396694516</v>
      </c>
      <c r="D216" s="1"/>
      <c r="E216" s="1">
        <v>24</v>
      </c>
      <c r="F216" s="1">
        <v>12</v>
      </c>
      <c r="G216" s="1">
        <v>0</v>
      </c>
      <c r="H216" s="1">
        <v>12</v>
      </c>
      <c r="I216" s="15">
        <v>0.5</v>
      </c>
      <c r="J216">
        <f t="shared" si="3"/>
        <v>40</v>
      </c>
    </row>
    <row r="217" spans="1:10" x14ac:dyDescent="0.3">
      <c r="A217" s="21" t="s">
        <v>315</v>
      </c>
      <c r="C217" s="18">
        <v>491.79135786201829</v>
      </c>
      <c r="D217" s="1"/>
      <c r="E217" s="1">
        <v>50</v>
      </c>
      <c r="F217" s="1">
        <v>28</v>
      </c>
      <c r="G217" s="1">
        <v>1</v>
      </c>
      <c r="H217" s="1">
        <v>21</v>
      </c>
      <c r="I217" s="15">
        <v>0.56999999999999995</v>
      </c>
      <c r="J217">
        <f t="shared" si="3"/>
        <v>20</v>
      </c>
    </row>
    <row r="218" spans="1:10" x14ac:dyDescent="0.3">
      <c r="A218" t="s">
        <v>316</v>
      </c>
      <c r="C218" s="18">
        <v>379.57942248886008</v>
      </c>
      <c r="D218" s="1"/>
      <c r="E218" s="1">
        <v>125</v>
      </c>
      <c r="F218" s="1">
        <v>58</v>
      </c>
      <c r="G218" s="1">
        <v>0</v>
      </c>
      <c r="H218" s="1">
        <v>67</v>
      </c>
      <c r="I218" s="15">
        <v>0.46400000000000002</v>
      </c>
      <c r="J218">
        <f t="shared" si="3"/>
        <v>20</v>
      </c>
    </row>
    <row r="219" spans="1:10" x14ac:dyDescent="0.3">
      <c r="A219" t="s">
        <v>317</v>
      </c>
      <c r="C219" s="18">
        <v>468.005940812272</v>
      </c>
      <c r="D219" s="1"/>
      <c r="E219" s="1">
        <v>31</v>
      </c>
      <c r="F219" s="1">
        <v>20</v>
      </c>
      <c r="G219" s="1">
        <v>0</v>
      </c>
      <c r="H219" s="1">
        <v>11</v>
      </c>
      <c r="I219" s="15">
        <v>0.64516129032258063</v>
      </c>
      <c r="J219">
        <f t="shared" si="3"/>
        <v>20</v>
      </c>
    </row>
    <row r="220" spans="1:10" x14ac:dyDescent="0.3">
      <c r="A220" t="s">
        <v>318</v>
      </c>
      <c r="C220" s="18">
        <v>475.9355230647397</v>
      </c>
      <c r="D220" s="1"/>
      <c r="E220" s="1">
        <v>156</v>
      </c>
      <c r="F220" s="1">
        <v>65</v>
      </c>
      <c r="G220" s="1">
        <v>1</v>
      </c>
      <c r="H220" s="1">
        <v>90</v>
      </c>
      <c r="I220" s="15">
        <v>0.41987179487179488</v>
      </c>
      <c r="J220">
        <f t="shared" si="3"/>
        <v>20</v>
      </c>
    </row>
    <row r="221" spans="1:10" x14ac:dyDescent="0.3">
      <c r="A221" t="s">
        <v>319</v>
      </c>
      <c r="C221" s="18">
        <v>401.23858052962288</v>
      </c>
      <c r="D221" s="1"/>
      <c r="E221" s="1">
        <v>10</v>
      </c>
      <c r="F221" s="1">
        <v>5</v>
      </c>
      <c r="G221" s="1">
        <v>0</v>
      </c>
      <c r="H221" s="1">
        <v>5</v>
      </c>
      <c r="I221" s="15">
        <v>0.5</v>
      </c>
      <c r="J221">
        <f t="shared" si="3"/>
        <v>40</v>
      </c>
    </row>
    <row r="222" spans="1:10" x14ac:dyDescent="0.3">
      <c r="A222" t="s">
        <v>320</v>
      </c>
      <c r="C222" s="18">
        <v>340.34259444025935</v>
      </c>
      <c r="D222" s="1"/>
      <c r="E222" s="1">
        <v>70</v>
      </c>
      <c r="F222" s="1">
        <v>25</v>
      </c>
      <c r="G222" s="1">
        <v>2</v>
      </c>
      <c r="H222" s="1">
        <v>43</v>
      </c>
      <c r="I222" s="15">
        <v>0.37142857142857144</v>
      </c>
      <c r="J222">
        <f t="shared" si="3"/>
        <v>20</v>
      </c>
    </row>
    <row r="223" spans="1:10" x14ac:dyDescent="0.3">
      <c r="A223" t="s">
        <v>321</v>
      </c>
      <c r="C223" s="18">
        <v>470.64104780416938</v>
      </c>
      <c r="D223" s="1"/>
      <c r="E223" s="1">
        <v>59</v>
      </c>
      <c r="F223" s="1">
        <v>26</v>
      </c>
      <c r="G223" s="1">
        <v>2</v>
      </c>
      <c r="H223" s="1">
        <v>31</v>
      </c>
      <c r="I223" s="15">
        <v>0.4576271186440678</v>
      </c>
      <c r="J223">
        <f t="shared" si="3"/>
        <v>20</v>
      </c>
    </row>
    <row r="224" spans="1:10" x14ac:dyDescent="0.3">
      <c r="A224" t="s">
        <v>322</v>
      </c>
      <c r="C224" s="18">
        <v>334.29989929600418</v>
      </c>
      <c r="D224" s="1"/>
      <c r="E224" s="1">
        <v>38</v>
      </c>
      <c r="F224" s="1">
        <v>13</v>
      </c>
      <c r="G224" s="1">
        <v>1</v>
      </c>
      <c r="H224" s="1">
        <v>24</v>
      </c>
      <c r="I224" s="15">
        <v>0.35526315789473684</v>
      </c>
      <c r="J224">
        <f t="shared" si="3"/>
        <v>20</v>
      </c>
    </row>
    <row r="225" spans="1:10" x14ac:dyDescent="0.3">
      <c r="A225" t="s">
        <v>323</v>
      </c>
      <c r="C225" s="18">
        <v>349.52387957453419</v>
      </c>
      <c r="D225" s="1"/>
      <c r="E225" s="1">
        <v>42</v>
      </c>
      <c r="F225" s="1">
        <v>12</v>
      </c>
      <c r="G225" s="1">
        <v>0</v>
      </c>
      <c r="H225" s="1">
        <v>30</v>
      </c>
      <c r="I225" s="15">
        <v>0.2857142857142857</v>
      </c>
      <c r="J225">
        <f t="shared" si="3"/>
        <v>20</v>
      </c>
    </row>
    <row r="226" spans="1:10" x14ac:dyDescent="0.3">
      <c r="A226" t="s">
        <v>324</v>
      </c>
      <c r="C226" s="18">
        <v>439.86204646511516</v>
      </c>
      <c r="D226" s="1"/>
      <c r="E226" s="1">
        <v>82</v>
      </c>
      <c r="F226" s="1">
        <v>42</v>
      </c>
      <c r="G226" s="1">
        <v>2</v>
      </c>
      <c r="H226" s="1">
        <v>38</v>
      </c>
      <c r="I226" s="15">
        <v>0.52439024390243905</v>
      </c>
      <c r="J226">
        <f t="shared" si="3"/>
        <v>20</v>
      </c>
    </row>
    <row r="227" spans="1:10" x14ac:dyDescent="0.3">
      <c r="A227" t="s">
        <v>325</v>
      </c>
      <c r="C227" s="18">
        <v>400</v>
      </c>
      <c r="D227" s="1"/>
      <c r="E227" s="1">
        <v>5</v>
      </c>
      <c r="F227" s="1">
        <v>2</v>
      </c>
      <c r="G227" s="1">
        <v>0</v>
      </c>
      <c r="H227" s="1">
        <v>3</v>
      </c>
      <c r="I227" s="15">
        <v>0.4</v>
      </c>
      <c r="J227">
        <f t="shared" si="3"/>
        <v>40</v>
      </c>
    </row>
    <row r="228" spans="1:10" x14ac:dyDescent="0.3">
      <c r="A228" t="s">
        <v>326</v>
      </c>
      <c r="C228" s="18">
        <v>457.06321425032036</v>
      </c>
      <c r="D228" s="1"/>
      <c r="E228" s="1">
        <v>38</v>
      </c>
      <c r="F228" s="1">
        <v>17</v>
      </c>
      <c r="G228" s="1">
        <v>2</v>
      </c>
      <c r="H228" s="1">
        <v>19</v>
      </c>
      <c r="I228" s="15">
        <v>0.47368421052631576</v>
      </c>
      <c r="J228">
        <f t="shared" si="3"/>
        <v>20</v>
      </c>
    </row>
    <row r="229" spans="1:10" x14ac:dyDescent="0.3">
      <c r="A229" t="s">
        <v>327</v>
      </c>
      <c r="C229" s="18">
        <v>641.45764550167416</v>
      </c>
      <c r="D229" s="1"/>
      <c r="E229" s="1">
        <v>150</v>
      </c>
      <c r="F229" s="1">
        <v>92</v>
      </c>
      <c r="G229" s="1">
        <v>3</v>
      </c>
      <c r="H229" s="1">
        <v>55</v>
      </c>
      <c r="I229" s="15">
        <v>0.62333333333333329</v>
      </c>
      <c r="J229">
        <f t="shared" si="3"/>
        <v>20</v>
      </c>
    </row>
    <row r="230" spans="1:10" x14ac:dyDescent="0.3">
      <c r="A230" t="s">
        <v>328</v>
      </c>
      <c r="C230" s="18">
        <v>359.35544426763289</v>
      </c>
      <c r="D230" s="1"/>
      <c r="E230" s="1">
        <v>81</v>
      </c>
      <c r="F230" s="1">
        <v>36</v>
      </c>
      <c r="G230" s="1">
        <v>0</v>
      </c>
      <c r="H230" s="1">
        <v>45</v>
      </c>
      <c r="I230" s="15">
        <v>0.44444444444444442</v>
      </c>
      <c r="J230">
        <f t="shared" si="3"/>
        <v>20</v>
      </c>
    </row>
    <row r="231" spans="1:10" x14ac:dyDescent="0.3">
      <c r="A231" t="s">
        <v>329</v>
      </c>
      <c r="C231" s="18">
        <v>361.29382242229167</v>
      </c>
      <c r="D231" s="1"/>
      <c r="E231" s="1">
        <v>21</v>
      </c>
      <c r="F231" s="1">
        <v>8</v>
      </c>
      <c r="G231" s="1">
        <v>0</v>
      </c>
      <c r="H231" s="1">
        <v>13</v>
      </c>
      <c r="I231" s="15">
        <v>0.38095238095238093</v>
      </c>
      <c r="J231">
        <f t="shared" si="3"/>
        <v>40</v>
      </c>
    </row>
    <row r="232" spans="1:10" x14ac:dyDescent="0.3">
      <c r="A232" t="s">
        <v>330</v>
      </c>
      <c r="C232" s="18">
        <v>365.2583960219082</v>
      </c>
      <c r="D232" s="1"/>
      <c r="E232" s="1">
        <v>20</v>
      </c>
      <c r="F232" s="1">
        <v>7</v>
      </c>
      <c r="G232" s="1">
        <v>0</v>
      </c>
      <c r="H232" s="1">
        <v>13</v>
      </c>
      <c r="I232" s="15">
        <v>0.35</v>
      </c>
      <c r="J232">
        <f t="shared" si="3"/>
        <v>40</v>
      </c>
    </row>
    <row r="233" spans="1:10" x14ac:dyDescent="0.3">
      <c r="A233" t="s">
        <v>331</v>
      </c>
      <c r="C233" s="18">
        <v>370.8446157622318</v>
      </c>
      <c r="D233" s="1"/>
      <c r="E233" s="1">
        <v>36</v>
      </c>
      <c r="F233" s="1">
        <v>14</v>
      </c>
      <c r="G233" s="1">
        <v>0</v>
      </c>
      <c r="H233" s="1">
        <v>22</v>
      </c>
      <c r="I233" s="15">
        <v>0.3888888888888889</v>
      </c>
      <c r="J233">
        <f t="shared" si="3"/>
        <v>20</v>
      </c>
    </row>
    <row r="234" spans="1:10" x14ac:dyDescent="0.3">
      <c r="A234" t="s">
        <v>332</v>
      </c>
      <c r="C234" s="18">
        <v>379.88042703056061</v>
      </c>
      <c r="D234" s="1"/>
      <c r="E234" s="1">
        <v>13</v>
      </c>
      <c r="F234" s="1">
        <v>4</v>
      </c>
      <c r="G234" s="1">
        <v>1</v>
      </c>
      <c r="H234" s="1">
        <v>8</v>
      </c>
      <c r="I234" s="15">
        <v>0.34615384615384615</v>
      </c>
      <c r="J234">
        <f t="shared" si="3"/>
        <v>40</v>
      </c>
    </row>
    <row r="235" spans="1:10" x14ac:dyDescent="0.3">
      <c r="A235" t="s">
        <v>333</v>
      </c>
      <c r="C235" s="18">
        <v>404.06804250360489</v>
      </c>
      <c r="D235" s="1"/>
      <c r="E235" s="1">
        <v>24</v>
      </c>
      <c r="F235" s="1">
        <v>10</v>
      </c>
      <c r="G235" s="1">
        <v>1</v>
      </c>
      <c r="H235" s="1">
        <v>13</v>
      </c>
      <c r="I235" s="15">
        <v>0.4375</v>
      </c>
      <c r="J235">
        <f t="shared" si="3"/>
        <v>40</v>
      </c>
    </row>
    <row r="236" spans="1:10" x14ac:dyDescent="0.3">
      <c r="A236" t="s">
        <v>334</v>
      </c>
      <c r="C236" s="18">
        <v>347.75120914251767</v>
      </c>
      <c r="D236" s="1"/>
      <c r="E236" s="1">
        <v>26</v>
      </c>
      <c r="F236" s="1">
        <v>8</v>
      </c>
      <c r="G236" s="1">
        <v>0</v>
      </c>
      <c r="H236" s="1">
        <v>18</v>
      </c>
      <c r="I236" s="15">
        <v>0.30769230769230771</v>
      </c>
      <c r="J236">
        <f t="shared" si="3"/>
        <v>40</v>
      </c>
    </row>
    <row r="237" spans="1:10" x14ac:dyDescent="0.3">
      <c r="A237" t="s">
        <v>335</v>
      </c>
      <c r="C237" s="18">
        <v>321.15459976179437</v>
      </c>
      <c r="D237" s="1"/>
      <c r="E237" s="1">
        <v>16</v>
      </c>
      <c r="F237" s="1">
        <v>2</v>
      </c>
      <c r="G237" s="1">
        <v>0</v>
      </c>
      <c r="H237" s="1">
        <v>14</v>
      </c>
      <c r="I237" s="15">
        <v>0.125</v>
      </c>
      <c r="J237">
        <f t="shared" si="3"/>
        <v>40</v>
      </c>
    </row>
    <row r="238" spans="1:10" x14ac:dyDescent="0.3">
      <c r="A238" t="s">
        <v>336</v>
      </c>
      <c r="C238" s="18">
        <v>400</v>
      </c>
      <c r="D238" s="1"/>
      <c r="E238" s="1">
        <v>5</v>
      </c>
      <c r="F238" s="1">
        <v>1</v>
      </c>
      <c r="G238" s="1">
        <v>0</v>
      </c>
      <c r="H238" s="1">
        <v>4</v>
      </c>
      <c r="I238" s="15">
        <v>0.2</v>
      </c>
      <c r="J238">
        <f t="shared" si="3"/>
        <v>40</v>
      </c>
    </row>
    <row r="239" spans="1:10" x14ac:dyDescent="0.3">
      <c r="A239" t="s">
        <v>337</v>
      </c>
      <c r="C239" s="18">
        <v>315.30567241781876</v>
      </c>
      <c r="D239" s="1"/>
      <c r="E239" s="1">
        <v>43</v>
      </c>
      <c r="F239" s="1">
        <v>11</v>
      </c>
      <c r="G239" s="1">
        <v>1</v>
      </c>
      <c r="H239" s="1">
        <v>31</v>
      </c>
      <c r="I239" s="15">
        <v>0.26744186046511625</v>
      </c>
      <c r="J239">
        <f t="shared" si="3"/>
        <v>20</v>
      </c>
    </row>
    <row r="240" spans="1:10" x14ac:dyDescent="0.3">
      <c r="A240" t="s">
        <v>350</v>
      </c>
      <c r="C240" s="18">
        <v>405.75702433801894</v>
      </c>
      <c r="D240" s="1"/>
      <c r="E240" s="1">
        <v>87</v>
      </c>
      <c r="F240" s="1">
        <v>44</v>
      </c>
      <c r="G240" s="1">
        <v>5</v>
      </c>
      <c r="H240" s="1">
        <v>38</v>
      </c>
      <c r="I240" s="15">
        <v>0.53448275862068961</v>
      </c>
      <c r="J240">
        <f t="shared" si="3"/>
        <v>20</v>
      </c>
    </row>
    <row r="241" spans="1:10" x14ac:dyDescent="0.3">
      <c r="A241" t="s">
        <v>351</v>
      </c>
      <c r="C241" s="18">
        <v>427.16890560406915</v>
      </c>
      <c r="D241" s="1"/>
      <c r="E241" s="1">
        <v>82</v>
      </c>
      <c r="F241" s="1">
        <v>47</v>
      </c>
      <c r="G241" s="1">
        <v>2</v>
      </c>
      <c r="H241" s="1">
        <v>33</v>
      </c>
      <c r="I241" s="15">
        <v>0.58536585365853655</v>
      </c>
      <c r="J241">
        <f t="shared" si="3"/>
        <v>20</v>
      </c>
    </row>
    <row r="242" spans="1:10" x14ac:dyDescent="0.3">
      <c r="A242" t="s">
        <v>352</v>
      </c>
      <c r="C242" s="18">
        <v>489.33559743893198</v>
      </c>
      <c r="D242" s="1"/>
      <c r="E242" s="1">
        <v>137</v>
      </c>
      <c r="F242" s="1">
        <v>63</v>
      </c>
      <c r="G242" s="1">
        <v>10</v>
      </c>
      <c r="H242" s="1">
        <v>64</v>
      </c>
      <c r="I242" s="15">
        <v>0.49635036496350365</v>
      </c>
      <c r="J242">
        <f t="shared" si="3"/>
        <v>20</v>
      </c>
    </row>
    <row r="243" spans="1:10" x14ac:dyDescent="0.3">
      <c r="A243" t="s">
        <v>353</v>
      </c>
      <c r="C243" s="18">
        <v>465.09276585669653</v>
      </c>
      <c r="D243" s="1"/>
      <c r="E243" s="1">
        <v>77</v>
      </c>
      <c r="F243" s="1">
        <v>41</v>
      </c>
      <c r="G243" s="1">
        <v>9</v>
      </c>
      <c r="H243" s="1">
        <v>27</v>
      </c>
      <c r="I243" s="15">
        <v>0.59090909090909094</v>
      </c>
      <c r="J243">
        <f t="shared" si="3"/>
        <v>20</v>
      </c>
    </row>
    <row r="244" spans="1:10" x14ac:dyDescent="0.3">
      <c r="A244" t="s">
        <v>354</v>
      </c>
      <c r="C244" s="18">
        <v>417.43998355590298</v>
      </c>
      <c r="D244" s="1"/>
      <c r="E244" s="1">
        <v>44</v>
      </c>
      <c r="F244" s="1">
        <v>23</v>
      </c>
      <c r="G244" s="1">
        <v>0</v>
      </c>
      <c r="H244" s="1">
        <v>21</v>
      </c>
      <c r="I244" s="15">
        <v>0.52272727272727271</v>
      </c>
      <c r="J244">
        <f t="shared" si="3"/>
        <v>20</v>
      </c>
    </row>
    <row r="245" spans="1:10" x14ac:dyDescent="0.3">
      <c r="A245" t="s">
        <v>355</v>
      </c>
      <c r="C245" s="18">
        <v>621.79322251081226</v>
      </c>
      <c r="D245" s="1"/>
      <c r="E245" s="1">
        <v>105</v>
      </c>
      <c r="F245" s="1">
        <v>69</v>
      </c>
      <c r="G245" s="1">
        <v>10</v>
      </c>
      <c r="H245" s="1">
        <v>26</v>
      </c>
      <c r="I245" s="15">
        <v>0.70476190476190481</v>
      </c>
      <c r="J245">
        <f t="shared" si="3"/>
        <v>20</v>
      </c>
    </row>
    <row r="246" spans="1:10" x14ac:dyDescent="0.3">
      <c r="A246" t="s">
        <v>356</v>
      </c>
      <c r="C246" s="18">
        <v>458.44385498078009</v>
      </c>
      <c r="D246" s="1"/>
      <c r="E246" s="1">
        <v>50</v>
      </c>
      <c r="F246" s="1">
        <v>26</v>
      </c>
      <c r="G246" s="1">
        <v>1</v>
      </c>
      <c r="H246" s="1">
        <v>23</v>
      </c>
      <c r="I246" s="15">
        <v>0.53</v>
      </c>
      <c r="J246">
        <f t="shared" si="3"/>
        <v>20</v>
      </c>
    </row>
    <row r="247" spans="1:10" x14ac:dyDescent="0.3">
      <c r="A247" t="s">
        <v>357</v>
      </c>
      <c r="C247" s="18">
        <v>449.63488367385145</v>
      </c>
      <c r="D247" s="1"/>
      <c r="E247" s="1">
        <v>10</v>
      </c>
      <c r="F247" s="1">
        <v>4</v>
      </c>
      <c r="G247" s="1">
        <v>0</v>
      </c>
      <c r="H247" s="1">
        <v>6</v>
      </c>
      <c r="I247" s="15">
        <v>0.4</v>
      </c>
      <c r="J247">
        <f t="shared" si="3"/>
        <v>40</v>
      </c>
    </row>
    <row r="248" spans="1:10" x14ac:dyDescent="0.3">
      <c r="A248" t="s">
        <v>358</v>
      </c>
      <c r="C248" s="18">
        <v>546.2240976241975</v>
      </c>
      <c r="D248" s="1"/>
      <c r="E248" s="1">
        <v>62</v>
      </c>
      <c r="F248" s="1">
        <v>32</v>
      </c>
      <c r="G248" s="1">
        <v>9</v>
      </c>
      <c r="H248" s="1">
        <v>21</v>
      </c>
      <c r="I248" s="15">
        <v>0.58870967741935487</v>
      </c>
      <c r="J248">
        <f t="shared" si="3"/>
        <v>20</v>
      </c>
    </row>
    <row r="249" spans="1:10" x14ac:dyDescent="0.3">
      <c r="A249" t="s">
        <v>359</v>
      </c>
      <c r="C249" s="18">
        <v>405.85023702491367</v>
      </c>
      <c r="D249" s="1"/>
      <c r="E249" s="1">
        <v>15</v>
      </c>
      <c r="F249" s="1">
        <v>5</v>
      </c>
      <c r="G249" s="1">
        <v>5</v>
      </c>
      <c r="H249" s="1">
        <v>5</v>
      </c>
      <c r="I249" s="15">
        <v>0.5</v>
      </c>
      <c r="J249">
        <f t="shared" si="3"/>
        <v>40</v>
      </c>
    </row>
    <row r="250" spans="1:10" x14ac:dyDescent="0.3">
      <c r="A250" t="s">
        <v>360</v>
      </c>
      <c r="C250" s="18">
        <v>395.5360462055994</v>
      </c>
      <c r="D250" s="1"/>
      <c r="E250" s="1">
        <v>111</v>
      </c>
      <c r="F250" s="1">
        <v>48</v>
      </c>
      <c r="G250" s="1">
        <v>8</v>
      </c>
      <c r="H250" s="1">
        <v>55</v>
      </c>
      <c r="I250" s="15">
        <v>0.46846846846846846</v>
      </c>
      <c r="J250">
        <f t="shared" si="3"/>
        <v>20</v>
      </c>
    </row>
    <row r="251" spans="1:10" x14ac:dyDescent="0.3">
      <c r="A251" t="s">
        <v>361</v>
      </c>
      <c r="C251" s="18">
        <v>458.58783262688166</v>
      </c>
      <c r="D251" s="1"/>
      <c r="E251" s="1">
        <v>45</v>
      </c>
      <c r="F251" s="1">
        <v>24</v>
      </c>
      <c r="G251" s="1">
        <v>5</v>
      </c>
      <c r="H251" s="1">
        <v>16</v>
      </c>
      <c r="I251" s="15">
        <v>0.58888888888888891</v>
      </c>
      <c r="J251">
        <f t="shared" si="3"/>
        <v>20</v>
      </c>
    </row>
    <row r="252" spans="1:10" x14ac:dyDescent="0.3">
      <c r="A252" t="s">
        <v>362</v>
      </c>
      <c r="C252" s="18">
        <v>511.28958703472614</v>
      </c>
      <c r="D252" s="1"/>
      <c r="E252" s="1">
        <v>58</v>
      </c>
      <c r="F252" s="1">
        <v>42</v>
      </c>
      <c r="G252" s="1">
        <v>3</v>
      </c>
      <c r="H252" s="1">
        <v>13</v>
      </c>
      <c r="I252" s="15">
        <v>0.75</v>
      </c>
      <c r="J252">
        <f t="shared" si="3"/>
        <v>20</v>
      </c>
    </row>
    <row r="253" spans="1:10" x14ac:dyDescent="0.3">
      <c r="A253" t="s">
        <v>363</v>
      </c>
      <c r="C253" s="18">
        <v>312.63483319622441</v>
      </c>
      <c r="D253" s="1"/>
      <c r="E253" s="1">
        <v>15</v>
      </c>
      <c r="F253" s="1">
        <v>2</v>
      </c>
      <c r="G253" s="1">
        <v>0</v>
      </c>
      <c r="H253" s="1">
        <v>13</v>
      </c>
      <c r="I253" s="15">
        <v>0.13333333333333333</v>
      </c>
      <c r="J253">
        <f t="shared" si="3"/>
        <v>40</v>
      </c>
    </row>
    <row r="254" spans="1:10" x14ac:dyDescent="0.3">
      <c r="A254" t="s">
        <v>365</v>
      </c>
      <c r="C254" s="18">
        <v>420.88884619530313</v>
      </c>
      <c r="D254" s="1"/>
      <c r="E254" s="1">
        <v>129</v>
      </c>
      <c r="F254" s="1">
        <v>68</v>
      </c>
      <c r="G254" s="1">
        <v>6</v>
      </c>
      <c r="H254" s="1">
        <v>55</v>
      </c>
      <c r="I254" s="15">
        <v>0.55038759689922478</v>
      </c>
      <c r="J254">
        <f t="shared" si="3"/>
        <v>20</v>
      </c>
    </row>
    <row r="255" spans="1:10" x14ac:dyDescent="0.3">
      <c r="A255" t="s">
        <v>366</v>
      </c>
      <c r="C255" s="18">
        <v>385.56739853095416</v>
      </c>
      <c r="D255" s="1"/>
      <c r="E255" s="1">
        <v>73</v>
      </c>
      <c r="F255" s="1">
        <v>23</v>
      </c>
      <c r="G255" s="1">
        <v>6</v>
      </c>
      <c r="H255" s="1">
        <v>44</v>
      </c>
      <c r="I255" s="15">
        <v>0.35616438356164382</v>
      </c>
      <c r="J255">
        <f t="shared" si="3"/>
        <v>20</v>
      </c>
    </row>
    <row r="256" spans="1:10" x14ac:dyDescent="0.3">
      <c r="A256" t="s">
        <v>367</v>
      </c>
      <c r="C256" s="18">
        <v>400</v>
      </c>
      <c r="D256" s="1"/>
      <c r="E256" s="1">
        <v>5</v>
      </c>
      <c r="F256" s="1">
        <v>0</v>
      </c>
      <c r="G256" s="1">
        <v>1</v>
      </c>
      <c r="H256" s="1">
        <v>4</v>
      </c>
      <c r="I256" s="15">
        <v>0.1</v>
      </c>
      <c r="J256">
        <f t="shared" si="3"/>
        <v>40</v>
      </c>
    </row>
    <row r="257" spans="1:10" x14ac:dyDescent="0.3">
      <c r="A257" t="s">
        <v>376</v>
      </c>
      <c r="C257" s="18">
        <v>400</v>
      </c>
      <c r="D257" s="1"/>
      <c r="E257" s="1">
        <v>5</v>
      </c>
      <c r="F257" s="1">
        <v>4</v>
      </c>
      <c r="G257" s="1">
        <v>0</v>
      </c>
      <c r="H257" s="1">
        <v>1</v>
      </c>
      <c r="I257" s="15">
        <v>0.8</v>
      </c>
      <c r="J257">
        <f t="shared" si="3"/>
        <v>40</v>
      </c>
    </row>
    <row r="258" spans="1:10" x14ac:dyDescent="0.3">
      <c r="A258" s="21" t="s">
        <v>377</v>
      </c>
      <c r="C258" s="18">
        <v>504.12331056673975</v>
      </c>
      <c r="D258" s="1"/>
      <c r="E258" s="1">
        <v>26</v>
      </c>
      <c r="F258" s="1">
        <v>20</v>
      </c>
      <c r="G258" s="1">
        <v>0</v>
      </c>
      <c r="H258" s="1">
        <v>6</v>
      </c>
      <c r="I258" s="15">
        <v>0.76923076923076927</v>
      </c>
      <c r="J258">
        <f t="shared" si="3"/>
        <v>40</v>
      </c>
    </row>
    <row r="259" spans="1:10" x14ac:dyDescent="0.3">
      <c r="A259" t="s">
        <v>378</v>
      </c>
      <c r="C259" s="18">
        <v>400</v>
      </c>
      <c r="D259" s="1"/>
      <c r="E259" s="1">
        <v>5</v>
      </c>
      <c r="F259" s="1">
        <v>4</v>
      </c>
      <c r="G259" s="1">
        <v>0</v>
      </c>
      <c r="H259" s="1">
        <v>1</v>
      </c>
      <c r="I259" s="15">
        <v>0.8</v>
      </c>
      <c r="J259">
        <f t="shared" si="3"/>
        <v>40</v>
      </c>
    </row>
    <row r="260" spans="1:10" x14ac:dyDescent="0.3">
      <c r="A260" t="s">
        <v>379</v>
      </c>
      <c r="C260" s="18">
        <v>400</v>
      </c>
      <c r="D260" s="1"/>
      <c r="E260" s="1">
        <v>5</v>
      </c>
      <c r="F260" s="1">
        <v>4</v>
      </c>
      <c r="G260" s="1">
        <v>0</v>
      </c>
      <c r="H260" s="1">
        <v>1</v>
      </c>
      <c r="I260" s="15">
        <v>0.8</v>
      </c>
      <c r="J260">
        <f t="shared" ref="J260:J323" si="4">IF(E260&lt;=30,40,20)</f>
        <v>40</v>
      </c>
    </row>
    <row r="261" spans="1:10" x14ac:dyDescent="0.3">
      <c r="A261" t="s">
        <v>380</v>
      </c>
      <c r="C261" s="18">
        <v>396.4166696670373</v>
      </c>
      <c r="D261" s="1"/>
      <c r="E261" s="1">
        <v>30</v>
      </c>
      <c r="F261" s="1">
        <v>13</v>
      </c>
      <c r="G261" s="1">
        <v>1</v>
      </c>
      <c r="H261" s="1">
        <v>16</v>
      </c>
      <c r="I261" s="15">
        <v>0.45</v>
      </c>
      <c r="J261">
        <f t="shared" si="4"/>
        <v>40</v>
      </c>
    </row>
    <row r="262" spans="1:10" x14ac:dyDescent="0.3">
      <c r="A262" t="s">
        <v>381</v>
      </c>
      <c r="C262" s="18">
        <v>416.68319164506966</v>
      </c>
      <c r="D262" s="1"/>
      <c r="E262" s="1">
        <v>19</v>
      </c>
      <c r="F262" s="1">
        <v>13</v>
      </c>
      <c r="G262" s="1">
        <v>0</v>
      </c>
      <c r="H262" s="1">
        <v>6</v>
      </c>
      <c r="I262" s="15">
        <v>0.68421052631578949</v>
      </c>
      <c r="J262">
        <f t="shared" si="4"/>
        <v>40</v>
      </c>
    </row>
    <row r="263" spans="1:10" x14ac:dyDescent="0.3">
      <c r="A263" t="s">
        <v>382</v>
      </c>
      <c r="C263" s="18">
        <v>523.18703949152746</v>
      </c>
      <c r="D263" s="1"/>
      <c r="E263" s="1">
        <v>44</v>
      </c>
      <c r="F263" s="1">
        <v>33</v>
      </c>
      <c r="G263" s="1">
        <v>0</v>
      </c>
      <c r="H263" s="1">
        <v>11</v>
      </c>
      <c r="I263" s="15">
        <v>0.75</v>
      </c>
      <c r="J263">
        <f t="shared" si="4"/>
        <v>20</v>
      </c>
    </row>
    <row r="264" spans="1:10" x14ac:dyDescent="0.3">
      <c r="A264" t="s">
        <v>383</v>
      </c>
      <c r="C264" s="18">
        <v>395.0047546654601</v>
      </c>
      <c r="D264" s="1"/>
      <c r="E264" s="1">
        <v>22</v>
      </c>
      <c r="F264" s="1">
        <v>9</v>
      </c>
      <c r="G264" s="1">
        <v>1</v>
      </c>
      <c r="H264" s="1">
        <v>12</v>
      </c>
      <c r="I264" s="15">
        <v>0.43181818181818182</v>
      </c>
      <c r="J264">
        <f t="shared" si="4"/>
        <v>40</v>
      </c>
    </row>
    <row r="265" spans="1:10" x14ac:dyDescent="0.3">
      <c r="A265" t="s">
        <v>384</v>
      </c>
      <c r="C265" s="18">
        <v>400.40736313932564</v>
      </c>
      <c r="D265" s="1"/>
      <c r="E265" s="1">
        <v>8</v>
      </c>
      <c r="F265" s="1">
        <v>4</v>
      </c>
      <c r="G265" s="1">
        <v>0</v>
      </c>
      <c r="H265" s="1">
        <v>4</v>
      </c>
      <c r="I265" s="15">
        <v>0.5</v>
      </c>
      <c r="J265">
        <f t="shared" si="4"/>
        <v>40</v>
      </c>
    </row>
    <row r="266" spans="1:10" x14ac:dyDescent="0.3">
      <c r="A266" t="s">
        <v>385</v>
      </c>
      <c r="C266" s="18">
        <v>477.81098149697851</v>
      </c>
      <c r="D266" s="1"/>
      <c r="E266" s="1">
        <v>22</v>
      </c>
      <c r="F266" s="1">
        <v>16</v>
      </c>
      <c r="G266" s="1">
        <v>1</v>
      </c>
      <c r="H266" s="1">
        <v>5</v>
      </c>
      <c r="I266" s="15">
        <v>0.75</v>
      </c>
      <c r="J266">
        <f t="shared" si="4"/>
        <v>40</v>
      </c>
    </row>
    <row r="267" spans="1:10" x14ac:dyDescent="0.3">
      <c r="A267" t="s">
        <v>386</v>
      </c>
      <c r="C267" s="18">
        <v>400</v>
      </c>
      <c r="D267" s="1"/>
      <c r="E267" s="1">
        <v>5</v>
      </c>
      <c r="F267" s="1">
        <v>2</v>
      </c>
      <c r="G267" s="1">
        <v>0</v>
      </c>
      <c r="H267" s="1">
        <v>3</v>
      </c>
      <c r="I267" s="15">
        <v>0.4</v>
      </c>
      <c r="J267">
        <f t="shared" si="4"/>
        <v>40</v>
      </c>
    </row>
    <row r="268" spans="1:10" x14ac:dyDescent="0.3">
      <c r="A268" t="s">
        <v>387</v>
      </c>
      <c r="C268" s="18">
        <v>400</v>
      </c>
      <c r="D268" s="1"/>
      <c r="E268" s="1">
        <v>5</v>
      </c>
      <c r="F268" s="1">
        <v>2</v>
      </c>
      <c r="G268" s="1">
        <v>0</v>
      </c>
      <c r="H268" s="1">
        <v>3</v>
      </c>
      <c r="I268" s="15">
        <v>0.4</v>
      </c>
      <c r="J268">
        <f t="shared" si="4"/>
        <v>40</v>
      </c>
    </row>
    <row r="269" spans="1:10" x14ac:dyDescent="0.3">
      <c r="A269" t="s">
        <v>388</v>
      </c>
      <c r="C269" s="18">
        <v>369.14973525011936</v>
      </c>
      <c r="D269" s="1"/>
      <c r="E269" s="1">
        <v>8</v>
      </c>
      <c r="F269" s="1">
        <v>2</v>
      </c>
      <c r="G269" s="1">
        <v>0</v>
      </c>
      <c r="H269" s="1">
        <v>6</v>
      </c>
      <c r="I269" s="15">
        <v>0.25</v>
      </c>
      <c r="J269">
        <f t="shared" si="4"/>
        <v>40</v>
      </c>
    </row>
    <row r="270" spans="1:10" x14ac:dyDescent="0.3">
      <c r="A270" t="s">
        <v>389</v>
      </c>
      <c r="C270" s="18">
        <v>400</v>
      </c>
      <c r="D270" s="1"/>
      <c r="E270" s="1">
        <v>5</v>
      </c>
      <c r="F270" s="1">
        <v>2</v>
      </c>
      <c r="G270" s="1">
        <v>0</v>
      </c>
      <c r="H270" s="1">
        <v>3</v>
      </c>
      <c r="I270" s="15">
        <v>0.4</v>
      </c>
      <c r="J270">
        <f t="shared" si="4"/>
        <v>40</v>
      </c>
    </row>
    <row r="271" spans="1:10" x14ac:dyDescent="0.3">
      <c r="A271" t="s">
        <v>390</v>
      </c>
      <c r="C271" s="18">
        <v>400</v>
      </c>
      <c r="D271" s="1"/>
      <c r="E271" s="1">
        <v>5</v>
      </c>
      <c r="F271" s="1">
        <v>1</v>
      </c>
      <c r="G271" s="1">
        <v>0</v>
      </c>
      <c r="H271" s="1">
        <v>4</v>
      </c>
      <c r="I271" s="15">
        <v>0.2</v>
      </c>
      <c r="J271">
        <f t="shared" si="4"/>
        <v>40</v>
      </c>
    </row>
    <row r="272" spans="1:10" x14ac:dyDescent="0.3">
      <c r="A272" t="s">
        <v>391</v>
      </c>
      <c r="C272" s="18">
        <v>349.84040667645195</v>
      </c>
      <c r="D272" s="1"/>
      <c r="E272" s="1">
        <v>12</v>
      </c>
      <c r="F272" s="1">
        <v>2</v>
      </c>
      <c r="G272" s="1">
        <v>0</v>
      </c>
      <c r="H272" s="1">
        <v>10</v>
      </c>
      <c r="I272" s="15">
        <v>0.16666666666666666</v>
      </c>
      <c r="J272">
        <f t="shared" si="4"/>
        <v>40</v>
      </c>
    </row>
    <row r="273" spans="1:10" x14ac:dyDescent="0.3">
      <c r="A273" t="s">
        <v>392</v>
      </c>
      <c r="C273" s="18">
        <v>775.61001454255415</v>
      </c>
      <c r="D273" s="1"/>
      <c r="E273" s="1">
        <v>245</v>
      </c>
      <c r="F273" s="1">
        <v>208</v>
      </c>
      <c r="G273" s="1">
        <v>6</v>
      </c>
      <c r="H273" s="1">
        <v>31</v>
      </c>
      <c r="I273" s="15">
        <v>0.86122448979591837</v>
      </c>
      <c r="J273">
        <f t="shared" si="4"/>
        <v>20</v>
      </c>
    </row>
    <row r="274" spans="1:10" x14ac:dyDescent="0.3">
      <c r="A274" t="s">
        <v>393</v>
      </c>
      <c r="C274" s="18">
        <v>574.70099044296978</v>
      </c>
      <c r="D274" s="1"/>
      <c r="E274" s="1">
        <v>117</v>
      </c>
      <c r="F274" s="1">
        <v>74</v>
      </c>
      <c r="G274" s="1">
        <v>2</v>
      </c>
      <c r="H274" s="1">
        <v>41</v>
      </c>
      <c r="I274" s="15">
        <v>0.64102564102564108</v>
      </c>
      <c r="J274">
        <f t="shared" si="4"/>
        <v>20</v>
      </c>
    </row>
    <row r="275" spans="1:10" x14ac:dyDescent="0.3">
      <c r="A275" t="s">
        <v>394</v>
      </c>
      <c r="C275" s="18">
        <v>723.61806303095636</v>
      </c>
      <c r="D275" s="1"/>
      <c r="E275" s="1">
        <v>223</v>
      </c>
      <c r="F275" s="1">
        <v>158</v>
      </c>
      <c r="G275" s="1">
        <v>12</v>
      </c>
      <c r="H275" s="1">
        <v>53</v>
      </c>
      <c r="I275" s="15">
        <v>0.73542600896860988</v>
      </c>
      <c r="J275">
        <f t="shared" si="4"/>
        <v>20</v>
      </c>
    </row>
    <row r="276" spans="1:10" x14ac:dyDescent="0.3">
      <c r="A276" t="s">
        <v>395</v>
      </c>
      <c r="C276" s="18">
        <v>355.96418163741953</v>
      </c>
      <c r="D276" s="1"/>
      <c r="E276" s="1">
        <v>29</v>
      </c>
      <c r="F276" s="1">
        <v>10</v>
      </c>
      <c r="G276" s="1">
        <v>2</v>
      </c>
      <c r="H276" s="1">
        <v>17</v>
      </c>
      <c r="I276" s="15">
        <v>0.37931034482758619</v>
      </c>
      <c r="J276">
        <f t="shared" si="4"/>
        <v>40</v>
      </c>
    </row>
    <row r="277" spans="1:10" x14ac:dyDescent="0.3">
      <c r="A277" t="s">
        <v>396</v>
      </c>
      <c r="C277" s="18">
        <v>444.47391649503288</v>
      </c>
      <c r="D277" s="1"/>
      <c r="E277" s="1">
        <v>16</v>
      </c>
      <c r="F277" s="1">
        <v>11</v>
      </c>
      <c r="G277" s="1">
        <v>1</v>
      </c>
      <c r="H277" s="1">
        <v>4</v>
      </c>
      <c r="I277" s="15">
        <v>0.71875</v>
      </c>
      <c r="J277">
        <f t="shared" si="4"/>
        <v>40</v>
      </c>
    </row>
    <row r="278" spans="1:10" x14ac:dyDescent="0.3">
      <c r="A278" t="s">
        <v>397</v>
      </c>
      <c r="C278" s="18">
        <v>481.49889591534617</v>
      </c>
      <c r="D278" s="1"/>
      <c r="E278" s="1">
        <v>26</v>
      </c>
      <c r="F278" s="1">
        <v>20</v>
      </c>
      <c r="G278" s="1">
        <v>0</v>
      </c>
      <c r="H278" s="1">
        <v>6</v>
      </c>
      <c r="I278" s="15">
        <v>0.76923076923076927</v>
      </c>
      <c r="J278">
        <f t="shared" si="4"/>
        <v>40</v>
      </c>
    </row>
    <row r="279" spans="1:10" x14ac:dyDescent="0.3">
      <c r="A279" t="s">
        <v>398</v>
      </c>
      <c r="C279" s="18">
        <v>410.43962140679042</v>
      </c>
      <c r="D279" s="1"/>
      <c r="E279" s="1">
        <v>15</v>
      </c>
      <c r="F279" s="1">
        <v>8</v>
      </c>
      <c r="G279" s="1">
        <v>0</v>
      </c>
      <c r="H279" s="1">
        <v>7</v>
      </c>
      <c r="I279" s="15">
        <v>0.53333333333333333</v>
      </c>
      <c r="J279">
        <f t="shared" si="4"/>
        <v>40</v>
      </c>
    </row>
    <row r="280" spans="1:10" x14ac:dyDescent="0.3">
      <c r="A280" t="s">
        <v>399</v>
      </c>
      <c r="C280" s="18">
        <v>482.51460489495952</v>
      </c>
      <c r="D280" s="1"/>
      <c r="E280" s="1">
        <v>60</v>
      </c>
      <c r="F280" s="1">
        <v>27</v>
      </c>
      <c r="G280" s="1">
        <v>2</v>
      </c>
      <c r="H280" s="1">
        <v>31</v>
      </c>
      <c r="I280" s="15">
        <v>0.46666666666666667</v>
      </c>
      <c r="J280">
        <f t="shared" si="4"/>
        <v>20</v>
      </c>
    </row>
    <row r="281" spans="1:10" x14ac:dyDescent="0.3">
      <c r="A281" t="s">
        <v>400</v>
      </c>
      <c r="C281" s="18">
        <v>410.52620232629863</v>
      </c>
      <c r="D281" s="1"/>
      <c r="E281" s="1">
        <v>8</v>
      </c>
      <c r="F281" s="1">
        <v>6</v>
      </c>
      <c r="G281" s="1">
        <v>0</v>
      </c>
      <c r="H281" s="1">
        <v>2</v>
      </c>
      <c r="I281" s="15">
        <v>0.75</v>
      </c>
      <c r="J281">
        <f t="shared" si="4"/>
        <v>40</v>
      </c>
    </row>
    <row r="282" spans="1:10" x14ac:dyDescent="0.3">
      <c r="A282" t="s">
        <v>401</v>
      </c>
      <c r="C282" s="18">
        <v>512.73127329177339</v>
      </c>
      <c r="D282" s="1"/>
      <c r="E282" s="1">
        <v>76</v>
      </c>
      <c r="F282" s="1">
        <v>45</v>
      </c>
      <c r="G282" s="1">
        <v>2</v>
      </c>
      <c r="H282" s="1">
        <v>29</v>
      </c>
      <c r="I282" s="15">
        <v>0.60526315789473684</v>
      </c>
      <c r="J282">
        <f t="shared" si="4"/>
        <v>20</v>
      </c>
    </row>
    <row r="283" spans="1:10" x14ac:dyDescent="0.3">
      <c r="A283" t="s">
        <v>402</v>
      </c>
      <c r="C283" s="18">
        <v>380.70377386229535</v>
      </c>
      <c r="D283" s="1"/>
      <c r="E283" s="1">
        <v>22</v>
      </c>
      <c r="F283" s="1">
        <v>9</v>
      </c>
      <c r="G283" s="1">
        <v>0</v>
      </c>
      <c r="H283" s="1">
        <v>13</v>
      </c>
      <c r="I283" s="15">
        <v>0.40909090909090912</v>
      </c>
      <c r="J283">
        <f t="shared" si="4"/>
        <v>40</v>
      </c>
    </row>
    <row r="284" spans="1:10" x14ac:dyDescent="0.3">
      <c r="A284" t="s">
        <v>403</v>
      </c>
      <c r="C284" s="18">
        <v>356.96785387101806</v>
      </c>
      <c r="D284" s="1"/>
      <c r="E284" s="1">
        <v>12</v>
      </c>
      <c r="F284" s="1">
        <v>4</v>
      </c>
      <c r="G284" s="1">
        <v>0</v>
      </c>
      <c r="H284" s="1">
        <v>8</v>
      </c>
      <c r="I284" s="15">
        <v>0.33333333333333331</v>
      </c>
      <c r="J284">
        <f t="shared" si="4"/>
        <v>40</v>
      </c>
    </row>
    <row r="285" spans="1:10" x14ac:dyDescent="0.3">
      <c r="A285" t="s">
        <v>404</v>
      </c>
      <c r="C285" s="18">
        <v>388.67911408769589</v>
      </c>
      <c r="D285" s="1"/>
      <c r="E285" s="1">
        <v>19</v>
      </c>
      <c r="F285" s="1">
        <v>6</v>
      </c>
      <c r="G285" s="1">
        <v>2</v>
      </c>
      <c r="H285" s="1">
        <v>11</v>
      </c>
      <c r="I285" s="15">
        <v>0.36842105263157893</v>
      </c>
      <c r="J285">
        <f t="shared" si="4"/>
        <v>40</v>
      </c>
    </row>
    <row r="286" spans="1:10" x14ac:dyDescent="0.3">
      <c r="A286" t="s">
        <v>405</v>
      </c>
      <c r="C286" s="18">
        <v>400</v>
      </c>
      <c r="D286" s="1"/>
      <c r="E286" s="1">
        <v>5</v>
      </c>
      <c r="F286" s="1">
        <v>2</v>
      </c>
      <c r="G286" s="1">
        <v>0</v>
      </c>
      <c r="H286" s="1">
        <v>3</v>
      </c>
      <c r="I286" s="15">
        <v>0.4</v>
      </c>
      <c r="J286">
        <f t="shared" si="4"/>
        <v>40</v>
      </c>
    </row>
    <row r="287" spans="1:10" x14ac:dyDescent="0.3">
      <c r="A287" t="s">
        <v>406</v>
      </c>
      <c r="C287" s="18">
        <v>498.5909253257098</v>
      </c>
      <c r="D287" s="1"/>
      <c r="E287" s="1">
        <v>50</v>
      </c>
      <c r="F287" s="1">
        <v>30</v>
      </c>
      <c r="G287" s="1">
        <v>1</v>
      </c>
      <c r="H287" s="1">
        <v>19</v>
      </c>
      <c r="I287" s="15">
        <v>0.61</v>
      </c>
      <c r="J287">
        <f t="shared" si="4"/>
        <v>20</v>
      </c>
    </row>
    <row r="288" spans="1:10" x14ac:dyDescent="0.3">
      <c r="A288" t="s">
        <v>407</v>
      </c>
      <c r="C288" s="18">
        <v>409.99497069910979</v>
      </c>
      <c r="D288" s="1"/>
      <c r="E288" s="1">
        <v>13</v>
      </c>
      <c r="F288" s="1">
        <v>6</v>
      </c>
      <c r="G288" s="1">
        <v>0</v>
      </c>
      <c r="H288" s="1">
        <v>7</v>
      </c>
      <c r="I288" s="15">
        <v>0.46153846153846156</v>
      </c>
      <c r="J288">
        <f t="shared" si="4"/>
        <v>40</v>
      </c>
    </row>
    <row r="289" spans="1:10" x14ac:dyDescent="0.3">
      <c r="A289" t="s">
        <v>408</v>
      </c>
      <c r="C289" s="18">
        <v>380.10716858087812</v>
      </c>
      <c r="D289" s="1"/>
      <c r="E289" s="1">
        <v>19</v>
      </c>
      <c r="F289" s="1">
        <v>7</v>
      </c>
      <c r="G289" s="1">
        <v>0</v>
      </c>
      <c r="H289" s="1">
        <v>12</v>
      </c>
      <c r="I289" s="15">
        <v>0.36842105263157893</v>
      </c>
      <c r="J289">
        <f t="shared" si="4"/>
        <v>40</v>
      </c>
    </row>
    <row r="290" spans="1:10" x14ac:dyDescent="0.3">
      <c r="A290" s="21" t="s">
        <v>409</v>
      </c>
      <c r="C290" s="18">
        <v>400</v>
      </c>
      <c r="D290" s="1"/>
      <c r="E290" s="1">
        <v>5</v>
      </c>
      <c r="F290" s="1">
        <v>1</v>
      </c>
      <c r="G290" s="1">
        <v>0</v>
      </c>
      <c r="H290" s="1">
        <v>4</v>
      </c>
      <c r="I290" s="15">
        <v>0.2</v>
      </c>
      <c r="J290">
        <f t="shared" si="4"/>
        <v>40</v>
      </c>
    </row>
    <row r="291" spans="1:10" x14ac:dyDescent="0.3">
      <c r="A291" t="s">
        <v>410</v>
      </c>
      <c r="C291" s="18">
        <v>379.30956976955304</v>
      </c>
      <c r="D291" s="1"/>
      <c r="E291" s="1">
        <v>23</v>
      </c>
      <c r="F291" s="1">
        <v>10</v>
      </c>
      <c r="G291" s="1">
        <v>0</v>
      </c>
      <c r="H291" s="1">
        <v>13</v>
      </c>
      <c r="I291" s="15">
        <v>0.43478260869565216</v>
      </c>
      <c r="J291">
        <f t="shared" si="4"/>
        <v>40</v>
      </c>
    </row>
    <row r="292" spans="1:10" x14ac:dyDescent="0.3">
      <c r="A292" t="s">
        <v>411</v>
      </c>
      <c r="C292" s="18">
        <v>400</v>
      </c>
      <c r="D292" s="1"/>
      <c r="E292" s="1">
        <v>5</v>
      </c>
      <c r="F292" s="1">
        <v>0</v>
      </c>
      <c r="G292" s="1">
        <v>0</v>
      </c>
      <c r="H292" s="1">
        <v>5</v>
      </c>
      <c r="I292" s="15">
        <v>0</v>
      </c>
      <c r="J292">
        <f t="shared" si="4"/>
        <v>40</v>
      </c>
    </row>
    <row r="293" spans="1:10" x14ac:dyDescent="0.3">
      <c r="A293" t="s">
        <v>416</v>
      </c>
      <c r="C293" s="18">
        <v>782.07092353507915</v>
      </c>
      <c r="D293" s="1"/>
      <c r="E293" s="1">
        <v>80</v>
      </c>
      <c r="F293" s="1">
        <v>66</v>
      </c>
      <c r="G293" s="1">
        <v>0</v>
      </c>
      <c r="H293" s="1">
        <v>14</v>
      </c>
      <c r="I293" s="15">
        <v>0.82499999999999996</v>
      </c>
      <c r="J293">
        <f t="shared" si="4"/>
        <v>20</v>
      </c>
    </row>
    <row r="294" spans="1:10" x14ac:dyDescent="0.3">
      <c r="A294" t="s">
        <v>417</v>
      </c>
      <c r="C294" s="18">
        <v>400</v>
      </c>
      <c r="D294" s="1"/>
      <c r="E294" s="1">
        <v>5</v>
      </c>
      <c r="F294" s="1">
        <v>5</v>
      </c>
      <c r="G294" s="1">
        <v>0</v>
      </c>
      <c r="H294" s="1">
        <v>0</v>
      </c>
      <c r="I294" s="15">
        <v>1</v>
      </c>
      <c r="J294">
        <f t="shared" si="4"/>
        <v>40</v>
      </c>
    </row>
    <row r="295" spans="1:10" x14ac:dyDescent="0.3">
      <c r="A295" t="s">
        <v>418</v>
      </c>
      <c r="C295" s="18">
        <v>513.35229856185254</v>
      </c>
      <c r="D295" s="1"/>
      <c r="E295" s="1">
        <v>43</v>
      </c>
      <c r="F295" s="1">
        <v>30</v>
      </c>
      <c r="G295" s="1">
        <v>1</v>
      </c>
      <c r="H295" s="1">
        <v>12</v>
      </c>
      <c r="I295" s="15">
        <v>0.70930232558139539</v>
      </c>
      <c r="J295">
        <f t="shared" si="4"/>
        <v>20</v>
      </c>
    </row>
    <row r="296" spans="1:10" x14ac:dyDescent="0.3">
      <c r="A296" t="s">
        <v>419</v>
      </c>
      <c r="C296" s="18">
        <v>400</v>
      </c>
      <c r="D296" s="1"/>
      <c r="E296" s="1">
        <v>5</v>
      </c>
      <c r="F296" s="1">
        <v>4</v>
      </c>
      <c r="G296" s="1">
        <v>0</v>
      </c>
      <c r="H296" s="1">
        <v>1</v>
      </c>
      <c r="I296" s="15">
        <v>0.8</v>
      </c>
      <c r="J296">
        <f t="shared" si="4"/>
        <v>40</v>
      </c>
    </row>
    <row r="297" spans="1:10" x14ac:dyDescent="0.3">
      <c r="A297" t="s">
        <v>420</v>
      </c>
      <c r="C297" s="18">
        <v>493.60335805468156</v>
      </c>
      <c r="D297" s="1"/>
      <c r="E297" s="1">
        <v>40</v>
      </c>
      <c r="F297" s="1">
        <v>23</v>
      </c>
      <c r="G297" s="1">
        <v>2</v>
      </c>
      <c r="H297" s="1">
        <v>15</v>
      </c>
      <c r="I297" s="15">
        <v>0.6</v>
      </c>
      <c r="J297">
        <f t="shared" si="4"/>
        <v>20</v>
      </c>
    </row>
    <row r="298" spans="1:10" x14ac:dyDescent="0.3">
      <c r="A298" t="s">
        <v>421</v>
      </c>
      <c r="C298" s="18">
        <v>448.56856288049499</v>
      </c>
      <c r="D298" s="1"/>
      <c r="E298" s="1">
        <v>52</v>
      </c>
      <c r="F298" s="1">
        <v>22</v>
      </c>
      <c r="G298" s="1">
        <v>4</v>
      </c>
      <c r="H298" s="1">
        <v>26</v>
      </c>
      <c r="I298" s="15">
        <v>0.46153846153846156</v>
      </c>
      <c r="J298">
        <f t="shared" si="4"/>
        <v>20</v>
      </c>
    </row>
    <row r="299" spans="1:10" x14ac:dyDescent="0.3">
      <c r="A299" t="s">
        <v>422</v>
      </c>
      <c r="C299" s="18">
        <v>397.14386533338023</v>
      </c>
      <c r="D299" s="1"/>
      <c r="E299" s="1">
        <v>19</v>
      </c>
      <c r="F299" s="1">
        <v>7</v>
      </c>
      <c r="G299" s="1">
        <v>0</v>
      </c>
      <c r="H299" s="1">
        <v>12</v>
      </c>
      <c r="I299" s="15">
        <v>0.36842105263157893</v>
      </c>
      <c r="J299">
        <f t="shared" si="4"/>
        <v>40</v>
      </c>
    </row>
    <row r="300" spans="1:10" x14ac:dyDescent="0.3">
      <c r="A300" t="s">
        <v>423</v>
      </c>
      <c r="C300" s="18">
        <v>384.53892152070915</v>
      </c>
      <c r="D300" s="1"/>
      <c r="E300" s="1">
        <v>107</v>
      </c>
      <c r="F300" s="1">
        <v>59</v>
      </c>
      <c r="G300" s="1">
        <v>2</v>
      </c>
      <c r="H300" s="1">
        <v>46</v>
      </c>
      <c r="I300" s="15">
        <v>0.56074766355140182</v>
      </c>
      <c r="J300">
        <f t="shared" si="4"/>
        <v>20</v>
      </c>
    </row>
    <row r="301" spans="1:10" x14ac:dyDescent="0.3">
      <c r="A301" t="s">
        <v>424</v>
      </c>
      <c r="C301" s="18">
        <v>400</v>
      </c>
      <c r="D301" s="1"/>
      <c r="E301" s="1">
        <v>5</v>
      </c>
      <c r="F301" s="1">
        <v>3</v>
      </c>
      <c r="G301" s="1">
        <v>1</v>
      </c>
      <c r="H301" s="1">
        <v>1</v>
      </c>
      <c r="I301" s="15">
        <v>0.7</v>
      </c>
      <c r="J301">
        <f t="shared" si="4"/>
        <v>40</v>
      </c>
    </row>
    <row r="302" spans="1:10" x14ac:dyDescent="0.3">
      <c r="A302" s="21" t="s">
        <v>425</v>
      </c>
      <c r="C302" s="18">
        <v>639.13692746308095</v>
      </c>
      <c r="D302" s="1"/>
      <c r="E302" s="1">
        <v>159</v>
      </c>
      <c r="F302" s="1">
        <v>102</v>
      </c>
      <c r="G302" s="1">
        <v>8</v>
      </c>
      <c r="H302" s="1">
        <v>49</v>
      </c>
      <c r="I302" s="15">
        <v>0.66666666666666663</v>
      </c>
      <c r="J302">
        <f t="shared" si="4"/>
        <v>20</v>
      </c>
    </row>
    <row r="303" spans="1:10" x14ac:dyDescent="0.3">
      <c r="A303" t="s">
        <v>426</v>
      </c>
      <c r="C303" s="18">
        <v>411.78244536548601</v>
      </c>
      <c r="D303" s="1"/>
      <c r="E303" s="1">
        <v>25</v>
      </c>
      <c r="F303" s="1">
        <v>10</v>
      </c>
      <c r="G303" s="1">
        <v>1</v>
      </c>
      <c r="H303" s="1">
        <v>14</v>
      </c>
      <c r="I303" s="15">
        <v>0.42</v>
      </c>
      <c r="J303">
        <f t="shared" si="4"/>
        <v>40</v>
      </c>
    </row>
    <row r="304" spans="1:10" x14ac:dyDescent="0.3">
      <c r="A304" t="s">
        <v>427</v>
      </c>
      <c r="C304" s="18">
        <v>422.81922086444405</v>
      </c>
      <c r="D304" s="1"/>
      <c r="E304" s="1">
        <v>26</v>
      </c>
      <c r="F304" s="1">
        <v>14</v>
      </c>
      <c r="G304" s="1">
        <v>1</v>
      </c>
      <c r="H304" s="1">
        <v>11</v>
      </c>
      <c r="I304" s="15">
        <v>0.55769230769230771</v>
      </c>
      <c r="J304">
        <f t="shared" si="4"/>
        <v>40</v>
      </c>
    </row>
    <row r="305" spans="1:10" x14ac:dyDescent="0.3">
      <c r="A305" t="s">
        <v>428</v>
      </c>
      <c r="C305" s="18">
        <v>400</v>
      </c>
      <c r="D305" s="1"/>
      <c r="E305" s="1">
        <v>5</v>
      </c>
      <c r="F305" s="1">
        <v>3</v>
      </c>
      <c r="G305" s="1">
        <v>1</v>
      </c>
      <c r="H305" s="1">
        <v>1</v>
      </c>
      <c r="I305" s="15">
        <v>0.7</v>
      </c>
      <c r="J305">
        <f t="shared" si="4"/>
        <v>40</v>
      </c>
    </row>
    <row r="306" spans="1:10" x14ac:dyDescent="0.3">
      <c r="A306" t="s">
        <v>429</v>
      </c>
      <c r="C306" s="18">
        <v>397.7825189803811</v>
      </c>
      <c r="D306" s="1"/>
      <c r="E306" s="1">
        <v>10</v>
      </c>
      <c r="F306" s="1">
        <v>5</v>
      </c>
      <c r="G306" s="1">
        <v>0</v>
      </c>
      <c r="H306" s="1">
        <v>5</v>
      </c>
      <c r="I306" s="15">
        <v>0.5</v>
      </c>
      <c r="J306">
        <f t="shared" si="4"/>
        <v>40</v>
      </c>
    </row>
    <row r="307" spans="1:10" x14ac:dyDescent="0.3">
      <c r="A307" t="s">
        <v>430</v>
      </c>
      <c r="C307" s="18">
        <v>417.51503406582958</v>
      </c>
      <c r="D307" s="1"/>
      <c r="E307" s="1">
        <v>47</v>
      </c>
      <c r="F307" s="1">
        <v>25</v>
      </c>
      <c r="G307" s="1">
        <v>1</v>
      </c>
      <c r="H307" s="1">
        <v>21</v>
      </c>
      <c r="I307" s="15">
        <v>0.54255319148936165</v>
      </c>
      <c r="J307">
        <f t="shared" si="4"/>
        <v>20</v>
      </c>
    </row>
    <row r="308" spans="1:10" x14ac:dyDescent="0.3">
      <c r="A308" t="s">
        <v>431</v>
      </c>
      <c r="C308" s="18">
        <v>400</v>
      </c>
      <c r="D308" s="1"/>
      <c r="E308" s="1">
        <v>5</v>
      </c>
      <c r="F308" s="1">
        <v>3</v>
      </c>
      <c r="G308" s="1">
        <v>0</v>
      </c>
      <c r="H308" s="1">
        <v>2</v>
      </c>
      <c r="I308" s="15">
        <v>0.6</v>
      </c>
      <c r="J308">
        <f t="shared" si="4"/>
        <v>40</v>
      </c>
    </row>
    <row r="309" spans="1:10" x14ac:dyDescent="0.3">
      <c r="A309" t="s">
        <v>432</v>
      </c>
      <c r="C309" s="18">
        <v>400</v>
      </c>
      <c r="D309" s="1"/>
      <c r="E309" s="1">
        <v>5</v>
      </c>
      <c r="F309" s="1">
        <v>3</v>
      </c>
      <c r="G309" s="1">
        <v>0</v>
      </c>
      <c r="H309" s="1">
        <v>2</v>
      </c>
      <c r="I309" s="15">
        <v>0.6</v>
      </c>
      <c r="J309">
        <f t="shared" si="4"/>
        <v>40</v>
      </c>
    </row>
    <row r="310" spans="1:10" x14ac:dyDescent="0.3">
      <c r="A310" t="s">
        <v>433</v>
      </c>
      <c r="C310" s="18">
        <v>457.97975208980455</v>
      </c>
      <c r="D310" s="1"/>
      <c r="E310" s="1">
        <v>54</v>
      </c>
      <c r="F310" s="1">
        <v>25</v>
      </c>
      <c r="G310" s="1">
        <v>0</v>
      </c>
      <c r="H310" s="1">
        <v>29</v>
      </c>
      <c r="I310" s="15">
        <v>0.46296296296296297</v>
      </c>
      <c r="J310">
        <f t="shared" si="4"/>
        <v>20</v>
      </c>
    </row>
    <row r="311" spans="1:10" x14ac:dyDescent="0.3">
      <c r="A311" t="s">
        <v>434</v>
      </c>
      <c r="C311" s="18">
        <v>340.66736251038083</v>
      </c>
      <c r="D311" s="1"/>
      <c r="E311" s="1">
        <v>16</v>
      </c>
      <c r="F311" s="1">
        <v>3</v>
      </c>
      <c r="G311" s="1">
        <v>1</v>
      </c>
      <c r="H311" s="1">
        <v>12</v>
      </c>
      <c r="I311" s="15">
        <v>0.21875</v>
      </c>
      <c r="J311">
        <f t="shared" si="4"/>
        <v>40</v>
      </c>
    </row>
    <row r="312" spans="1:10" x14ac:dyDescent="0.3">
      <c r="A312" t="s">
        <v>435</v>
      </c>
      <c r="C312" s="18">
        <v>400</v>
      </c>
      <c r="D312" s="1"/>
      <c r="E312" s="1">
        <v>5</v>
      </c>
      <c r="F312" s="1">
        <v>3</v>
      </c>
      <c r="G312" s="1">
        <v>0</v>
      </c>
      <c r="H312" s="1">
        <v>2</v>
      </c>
      <c r="I312" s="15">
        <v>0.6</v>
      </c>
      <c r="J312">
        <f t="shared" si="4"/>
        <v>40</v>
      </c>
    </row>
    <row r="313" spans="1:10" x14ac:dyDescent="0.3">
      <c r="A313" t="s">
        <v>436</v>
      </c>
      <c r="C313" s="18">
        <v>507.35030520362017</v>
      </c>
      <c r="D313" s="1"/>
      <c r="E313" s="1">
        <v>127</v>
      </c>
      <c r="F313" s="1">
        <v>72</v>
      </c>
      <c r="G313" s="1">
        <v>3</v>
      </c>
      <c r="H313" s="1">
        <v>52</v>
      </c>
      <c r="I313" s="15">
        <v>0.57874015748031493</v>
      </c>
      <c r="J313">
        <f t="shared" si="4"/>
        <v>20</v>
      </c>
    </row>
    <row r="314" spans="1:10" x14ac:dyDescent="0.3">
      <c r="A314" t="s">
        <v>437</v>
      </c>
      <c r="C314" s="18">
        <v>440.55563942299614</v>
      </c>
      <c r="D314" s="1"/>
      <c r="E314" s="1">
        <v>36</v>
      </c>
      <c r="F314" s="1">
        <v>19</v>
      </c>
      <c r="G314" s="1">
        <v>0</v>
      </c>
      <c r="H314" s="1">
        <v>17</v>
      </c>
      <c r="I314" s="15">
        <v>0.52777777777777779</v>
      </c>
      <c r="J314">
        <f t="shared" si="4"/>
        <v>20</v>
      </c>
    </row>
    <row r="315" spans="1:10" x14ac:dyDescent="0.3">
      <c r="A315" t="s">
        <v>438</v>
      </c>
      <c r="C315" s="18">
        <v>399.15922424030089</v>
      </c>
      <c r="D315" s="1"/>
      <c r="E315" s="1">
        <v>20</v>
      </c>
      <c r="F315" s="1">
        <v>10</v>
      </c>
      <c r="G315" s="1">
        <v>0</v>
      </c>
      <c r="H315" s="1">
        <v>10</v>
      </c>
      <c r="I315" s="15">
        <v>0.5</v>
      </c>
      <c r="J315">
        <f t="shared" si="4"/>
        <v>40</v>
      </c>
    </row>
    <row r="316" spans="1:10" x14ac:dyDescent="0.3">
      <c r="A316" t="s">
        <v>439</v>
      </c>
      <c r="C316" s="18">
        <v>390.57501127784536</v>
      </c>
      <c r="D316" s="1"/>
      <c r="E316" s="1">
        <v>8</v>
      </c>
      <c r="F316" s="1">
        <v>4</v>
      </c>
      <c r="G316" s="1">
        <v>0</v>
      </c>
      <c r="H316" s="1">
        <v>4</v>
      </c>
      <c r="I316" s="15">
        <v>0.5</v>
      </c>
      <c r="J316">
        <f t="shared" si="4"/>
        <v>40</v>
      </c>
    </row>
    <row r="317" spans="1:10" x14ac:dyDescent="0.3">
      <c r="A317" t="s">
        <v>440</v>
      </c>
      <c r="C317" s="18">
        <v>379.67510707115321</v>
      </c>
      <c r="D317" s="1"/>
      <c r="E317" s="1">
        <v>20</v>
      </c>
      <c r="F317" s="1">
        <v>7</v>
      </c>
      <c r="G317" s="1">
        <v>0</v>
      </c>
      <c r="H317" s="1">
        <v>13</v>
      </c>
      <c r="I317" s="15">
        <v>0.35</v>
      </c>
      <c r="J317">
        <f t="shared" si="4"/>
        <v>40</v>
      </c>
    </row>
    <row r="318" spans="1:10" x14ac:dyDescent="0.3">
      <c r="A318" t="s">
        <v>441</v>
      </c>
      <c r="C318" s="18">
        <v>400</v>
      </c>
      <c r="D318" s="1"/>
      <c r="E318" s="1">
        <v>5</v>
      </c>
      <c r="F318" s="1">
        <v>3</v>
      </c>
      <c r="G318" s="1">
        <v>0</v>
      </c>
      <c r="H318" s="1">
        <v>2</v>
      </c>
      <c r="I318" s="15">
        <v>0.6</v>
      </c>
      <c r="J318">
        <f t="shared" si="4"/>
        <v>40</v>
      </c>
    </row>
    <row r="319" spans="1:10" x14ac:dyDescent="0.3">
      <c r="A319" t="s">
        <v>442</v>
      </c>
      <c r="C319" s="18">
        <v>480.22750779521203</v>
      </c>
      <c r="D319" s="1"/>
      <c r="E319" s="1">
        <v>79</v>
      </c>
      <c r="F319" s="1">
        <v>43</v>
      </c>
      <c r="G319" s="1">
        <v>5</v>
      </c>
      <c r="H319" s="1">
        <v>31</v>
      </c>
      <c r="I319" s="15">
        <v>0.57594936708860756</v>
      </c>
      <c r="J319">
        <f t="shared" si="4"/>
        <v>20</v>
      </c>
    </row>
    <row r="320" spans="1:10" x14ac:dyDescent="0.3">
      <c r="A320" t="s">
        <v>443</v>
      </c>
      <c r="C320" s="18">
        <v>468.24290630117787</v>
      </c>
      <c r="D320" s="1"/>
      <c r="E320" s="1">
        <v>84</v>
      </c>
      <c r="F320" s="1">
        <v>49</v>
      </c>
      <c r="G320" s="1">
        <v>2</v>
      </c>
      <c r="H320" s="1">
        <v>33</v>
      </c>
      <c r="I320" s="15">
        <v>0.59523809523809523</v>
      </c>
      <c r="J320">
        <f t="shared" si="4"/>
        <v>20</v>
      </c>
    </row>
    <row r="321" spans="1:10" x14ac:dyDescent="0.3">
      <c r="A321" t="s">
        <v>444</v>
      </c>
      <c r="C321" s="18">
        <v>400.26141440038913</v>
      </c>
      <c r="D321" s="1"/>
      <c r="E321" s="1">
        <v>44</v>
      </c>
      <c r="F321" s="1">
        <v>20</v>
      </c>
      <c r="G321" s="1">
        <v>1</v>
      </c>
      <c r="H321" s="1">
        <v>23</v>
      </c>
      <c r="I321" s="15">
        <v>0.46590909090909088</v>
      </c>
      <c r="J321">
        <f t="shared" si="4"/>
        <v>20</v>
      </c>
    </row>
    <row r="322" spans="1:10" x14ac:dyDescent="0.3">
      <c r="A322" t="s">
        <v>445</v>
      </c>
      <c r="C322" s="18">
        <v>454.20893807825382</v>
      </c>
      <c r="D322" s="1"/>
      <c r="E322" s="1">
        <v>45</v>
      </c>
      <c r="F322" s="1">
        <v>20</v>
      </c>
      <c r="G322" s="1">
        <v>3</v>
      </c>
      <c r="H322" s="1">
        <v>22</v>
      </c>
      <c r="I322" s="15">
        <v>0.4777777777777778</v>
      </c>
      <c r="J322">
        <f t="shared" si="4"/>
        <v>20</v>
      </c>
    </row>
    <row r="323" spans="1:10" x14ac:dyDescent="0.3">
      <c r="A323" t="s">
        <v>446</v>
      </c>
      <c r="C323" s="18">
        <v>400</v>
      </c>
      <c r="D323" s="1"/>
      <c r="E323" s="1">
        <v>5</v>
      </c>
      <c r="F323" s="1">
        <v>2</v>
      </c>
      <c r="G323" s="1">
        <v>1</v>
      </c>
      <c r="H323" s="1">
        <v>2</v>
      </c>
      <c r="I323" s="15">
        <v>0.5</v>
      </c>
      <c r="J323">
        <f t="shared" si="4"/>
        <v>40</v>
      </c>
    </row>
    <row r="324" spans="1:10" x14ac:dyDescent="0.3">
      <c r="A324" t="s">
        <v>447</v>
      </c>
      <c r="C324" s="18">
        <v>400</v>
      </c>
      <c r="D324" s="1"/>
      <c r="E324" s="1">
        <v>5</v>
      </c>
      <c r="F324" s="1">
        <v>2</v>
      </c>
      <c r="G324" s="1">
        <v>0</v>
      </c>
      <c r="H324" s="1">
        <v>3</v>
      </c>
      <c r="I324" s="15">
        <v>0.4</v>
      </c>
      <c r="J324">
        <f t="shared" ref="J324:J387" si="5">IF(E324&lt;=30,40,20)</f>
        <v>40</v>
      </c>
    </row>
    <row r="325" spans="1:10" x14ac:dyDescent="0.3">
      <c r="A325" t="s">
        <v>448</v>
      </c>
      <c r="C325" s="18">
        <v>408.43012570742212</v>
      </c>
      <c r="D325" s="1"/>
      <c r="E325" s="1">
        <v>20</v>
      </c>
      <c r="F325" s="1">
        <v>8</v>
      </c>
      <c r="G325" s="1">
        <v>1</v>
      </c>
      <c r="H325" s="1">
        <v>11</v>
      </c>
      <c r="I325" s="15">
        <v>0.42499999999999999</v>
      </c>
      <c r="J325">
        <f t="shared" si="5"/>
        <v>40</v>
      </c>
    </row>
    <row r="326" spans="1:10" x14ac:dyDescent="0.3">
      <c r="A326" t="s">
        <v>449</v>
      </c>
      <c r="C326" s="18">
        <v>400</v>
      </c>
      <c r="D326" s="1"/>
      <c r="E326" s="1">
        <v>5</v>
      </c>
      <c r="F326" s="1">
        <v>2</v>
      </c>
      <c r="G326" s="1">
        <v>0</v>
      </c>
      <c r="H326" s="1">
        <v>3</v>
      </c>
      <c r="I326" s="15">
        <v>0.4</v>
      </c>
      <c r="J326">
        <f t="shared" si="5"/>
        <v>40</v>
      </c>
    </row>
    <row r="327" spans="1:10" x14ac:dyDescent="0.3">
      <c r="A327" t="s">
        <v>450</v>
      </c>
      <c r="C327" s="18">
        <v>519.44018126209426</v>
      </c>
      <c r="D327" s="1"/>
      <c r="E327" s="1">
        <v>64</v>
      </c>
      <c r="F327" s="1">
        <v>36</v>
      </c>
      <c r="G327" s="1">
        <v>1</v>
      </c>
      <c r="H327" s="1">
        <v>27</v>
      </c>
      <c r="I327" s="15">
        <v>0.5703125</v>
      </c>
      <c r="J327">
        <f t="shared" si="5"/>
        <v>20</v>
      </c>
    </row>
    <row r="328" spans="1:10" x14ac:dyDescent="0.3">
      <c r="A328" t="s">
        <v>451</v>
      </c>
      <c r="C328" s="18">
        <v>413.94693837650766</v>
      </c>
      <c r="D328" s="1"/>
      <c r="E328" s="1">
        <v>36</v>
      </c>
      <c r="F328" s="1">
        <v>18</v>
      </c>
      <c r="G328" s="1">
        <v>0</v>
      </c>
      <c r="H328" s="1">
        <v>18</v>
      </c>
      <c r="I328" s="15">
        <v>0.5</v>
      </c>
      <c r="J328">
        <f t="shared" si="5"/>
        <v>20</v>
      </c>
    </row>
    <row r="329" spans="1:10" x14ac:dyDescent="0.3">
      <c r="A329" t="s">
        <v>452</v>
      </c>
      <c r="C329" s="18">
        <v>400</v>
      </c>
      <c r="D329" s="1"/>
      <c r="E329" s="1">
        <v>5</v>
      </c>
      <c r="F329" s="1">
        <v>2</v>
      </c>
      <c r="G329" s="1">
        <v>0</v>
      </c>
      <c r="H329" s="1">
        <v>3</v>
      </c>
      <c r="I329" s="15">
        <v>0.4</v>
      </c>
      <c r="J329">
        <f t="shared" si="5"/>
        <v>40</v>
      </c>
    </row>
    <row r="330" spans="1:10" x14ac:dyDescent="0.3">
      <c r="A330" t="s">
        <v>453</v>
      </c>
      <c r="C330" s="18">
        <v>478.64072027943604</v>
      </c>
      <c r="D330" s="1"/>
      <c r="E330" s="1">
        <v>21</v>
      </c>
      <c r="F330" s="1">
        <v>11</v>
      </c>
      <c r="G330" s="1">
        <v>0</v>
      </c>
      <c r="H330" s="1">
        <v>10</v>
      </c>
      <c r="I330" s="15">
        <v>0.52380952380952384</v>
      </c>
      <c r="J330">
        <f t="shared" si="5"/>
        <v>40</v>
      </c>
    </row>
    <row r="331" spans="1:10" x14ac:dyDescent="0.3">
      <c r="A331" t="s">
        <v>454</v>
      </c>
      <c r="C331" s="18">
        <v>442.83884878409134</v>
      </c>
      <c r="D331" s="1"/>
      <c r="E331" s="1">
        <v>25</v>
      </c>
      <c r="F331" s="1">
        <v>15</v>
      </c>
      <c r="G331" s="1">
        <v>1</v>
      </c>
      <c r="H331" s="1">
        <v>9</v>
      </c>
      <c r="I331" s="15">
        <v>0.62</v>
      </c>
      <c r="J331">
        <f t="shared" si="5"/>
        <v>40</v>
      </c>
    </row>
    <row r="332" spans="1:10" x14ac:dyDescent="0.3">
      <c r="A332" t="s">
        <v>455</v>
      </c>
      <c r="C332" s="18">
        <v>393.0768870307096</v>
      </c>
      <c r="D332" s="1"/>
      <c r="E332" s="1">
        <v>50</v>
      </c>
      <c r="F332" s="1">
        <v>23</v>
      </c>
      <c r="G332" s="1">
        <v>1</v>
      </c>
      <c r="H332" s="1">
        <v>26</v>
      </c>
      <c r="I332" s="15">
        <v>0.47</v>
      </c>
      <c r="J332">
        <f t="shared" si="5"/>
        <v>20</v>
      </c>
    </row>
    <row r="333" spans="1:10" x14ac:dyDescent="0.3">
      <c r="A333" t="s">
        <v>456</v>
      </c>
      <c r="C333" s="18">
        <v>400</v>
      </c>
      <c r="D333" s="1"/>
      <c r="E333" s="1">
        <v>5</v>
      </c>
      <c r="F333" s="1">
        <v>2</v>
      </c>
      <c r="G333" s="1">
        <v>0</v>
      </c>
      <c r="H333" s="1">
        <v>3</v>
      </c>
      <c r="I333" s="15">
        <v>0.4</v>
      </c>
      <c r="J333">
        <f t="shared" si="5"/>
        <v>40</v>
      </c>
    </row>
    <row r="334" spans="1:10" x14ac:dyDescent="0.3">
      <c r="A334" t="s">
        <v>457</v>
      </c>
      <c r="C334" s="18">
        <v>383.60564084077163</v>
      </c>
      <c r="D334" s="1"/>
      <c r="E334" s="1">
        <v>145</v>
      </c>
      <c r="F334" s="1">
        <v>72</v>
      </c>
      <c r="G334" s="1">
        <v>4</v>
      </c>
      <c r="H334" s="1">
        <v>69</v>
      </c>
      <c r="I334" s="15">
        <v>0.51034482758620692</v>
      </c>
      <c r="J334">
        <f t="shared" si="5"/>
        <v>20</v>
      </c>
    </row>
    <row r="335" spans="1:10" x14ac:dyDescent="0.3">
      <c r="A335" t="s">
        <v>458</v>
      </c>
      <c r="C335" s="18">
        <v>400</v>
      </c>
      <c r="D335" s="1"/>
      <c r="E335" s="1">
        <v>5</v>
      </c>
      <c r="F335" s="1">
        <v>2</v>
      </c>
      <c r="G335" s="1">
        <v>0</v>
      </c>
      <c r="H335" s="1">
        <v>3</v>
      </c>
      <c r="I335" s="15">
        <v>0.4</v>
      </c>
      <c r="J335">
        <f t="shared" si="5"/>
        <v>40</v>
      </c>
    </row>
    <row r="336" spans="1:10" x14ac:dyDescent="0.3">
      <c r="A336" t="s">
        <v>459</v>
      </c>
      <c r="C336" s="18">
        <v>343.3001410734405</v>
      </c>
      <c r="D336" s="1"/>
      <c r="E336" s="1">
        <v>16</v>
      </c>
      <c r="F336" s="1">
        <v>1</v>
      </c>
      <c r="G336" s="1">
        <v>3</v>
      </c>
      <c r="H336" s="1">
        <v>12</v>
      </c>
      <c r="I336" s="15">
        <v>0.15625</v>
      </c>
      <c r="J336">
        <f t="shared" si="5"/>
        <v>40</v>
      </c>
    </row>
    <row r="337" spans="1:10" x14ac:dyDescent="0.3">
      <c r="A337" s="21" t="s">
        <v>460</v>
      </c>
      <c r="C337" s="18">
        <v>390.29678144100785</v>
      </c>
      <c r="D337" s="1"/>
      <c r="E337" s="1">
        <v>10</v>
      </c>
      <c r="F337" s="1">
        <v>3</v>
      </c>
      <c r="G337" s="1">
        <v>1</v>
      </c>
      <c r="H337" s="1">
        <v>6</v>
      </c>
      <c r="I337" s="15">
        <v>0.35</v>
      </c>
      <c r="J337">
        <f t="shared" si="5"/>
        <v>40</v>
      </c>
    </row>
    <row r="338" spans="1:10" x14ac:dyDescent="0.3">
      <c r="A338" t="s">
        <v>461</v>
      </c>
      <c r="C338" s="18">
        <v>390.87072722741476</v>
      </c>
      <c r="D338" s="1"/>
      <c r="E338" s="1">
        <v>8</v>
      </c>
      <c r="F338" s="1">
        <v>2</v>
      </c>
      <c r="G338" s="1">
        <v>1</v>
      </c>
      <c r="H338" s="1">
        <v>5</v>
      </c>
      <c r="I338" s="15">
        <v>0.3125</v>
      </c>
      <c r="J338">
        <f t="shared" si="5"/>
        <v>40</v>
      </c>
    </row>
    <row r="339" spans="1:10" x14ac:dyDescent="0.3">
      <c r="A339" t="s">
        <v>462</v>
      </c>
      <c r="C339" s="18">
        <v>292.65089167965812</v>
      </c>
      <c r="D339" s="1"/>
      <c r="E339" s="1">
        <v>59</v>
      </c>
      <c r="F339" s="1">
        <v>20</v>
      </c>
      <c r="G339" s="1">
        <v>2</v>
      </c>
      <c r="H339" s="1">
        <v>37</v>
      </c>
      <c r="I339" s="15">
        <v>0.3559322033898305</v>
      </c>
      <c r="J339">
        <f t="shared" si="5"/>
        <v>20</v>
      </c>
    </row>
    <row r="340" spans="1:10" x14ac:dyDescent="0.3">
      <c r="A340" t="s">
        <v>463</v>
      </c>
      <c r="C340" s="18">
        <v>400</v>
      </c>
      <c r="D340" s="1"/>
      <c r="E340" s="1">
        <v>5</v>
      </c>
      <c r="F340" s="1">
        <v>1</v>
      </c>
      <c r="G340" s="1">
        <v>0</v>
      </c>
      <c r="H340" s="1">
        <v>4</v>
      </c>
      <c r="I340" s="15">
        <v>0.2</v>
      </c>
      <c r="J340">
        <f t="shared" si="5"/>
        <v>40</v>
      </c>
    </row>
    <row r="341" spans="1:10" x14ac:dyDescent="0.3">
      <c r="A341" t="s">
        <v>464</v>
      </c>
      <c r="C341" s="18">
        <v>424.05081728586191</v>
      </c>
      <c r="D341" s="1"/>
      <c r="E341" s="1">
        <v>37</v>
      </c>
      <c r="F341" s="1">
        <v>17</v>
      </c>
      <c r="G341" s="1">
        <v>0</v>
      </c>
      <c r="H341" s="1">
        <v>20</v>
      </c>
      <c r="I341" s="15">
        <v>0.45945945945945948</v>
      </c>
      <c r="J341">
        <f t="shared" si="5"/>
        <v>20</v>
      </c>
    </row>
    <row r="342" spans="1:10" x14ac:dyDescent="0.3">
      <c r="A342" t="s">
        <v>465</v>
      </c>
      <c r="C342" s="18">
        <v>400</v>
      </c>
      <c r="D342" s="1"/>
      <c r="E342" s="1">
        <v>5</v>
      </c>
      <c r="F342" s="1">
        <v>1</v>
      </c>
      <c r="G342" s="1">
        <v>0</v>
      </c>
      <c r="H342" s="1">
        <v>4</v>
      </c>
      <c r="I342" s="15">
        <v>0.2</v>
      </c>
      <c r="J342">
        <f t="shared" si="5"/>
        <v>40</v>
      </c>
    </row>
    <row r="343" spans="1:10" x14ac:dyDescent="0.3">
      <c r="A343" t="s">
        <v>466</v>
      </c>
      <c r="C343" s="18">
        <v>403.40724276850739</v>
      </c>
      <c r="D343" s="1"/>
      <c r="E343" s="1">
        <v>19</v>
      </c>
      <c r="F343" s="1">
        <v>8</v>
      </c>
      <c r="G343" s="1">
        <v>0</v>
      </c>
      <c r="H343" s="1">
        <v>11</v>
      </c>
      <c r="I343" s="15">
        <v>0.42105263157894735</v>
      </c>
      <c r="J343">
        <f t="shared" si="5"/>
        <v>40</v>
      </c>
    </row>
    <row r="344" spans="1:10" x14ac:dyDescent="0.3">
      <c r="A344" t="s">
        <v>467</v>
      </c>
      <c r="C344" s="18">
        <v>393.05910192005075</v>
      </c>
      <c r="D344" s="1"/>
      <c r="E344" s="1">
        <v>10</v>
      </c>
      <c r="F344" s="1">
        <v>3</v>
      </c>
      <c r="G344" s="1">
        <v>1</v>
      </c>
      <c r="H344" s="1">
        <v>6</v>
      </c>
      <c r="I344" s="15">
        <v>0.35</v>
      </c>
      <c r="J344">
        <f t="shared" si="5"/>
        <v>40</v>
      </c>
    </row>
    <row r="345" spans="1:10" x14ac:dyDescent="0.3">
      <c r="A345" t="s">
        <v>468</v>
      </c>
      <c r="C345" s="18">
        <v>384.91489321996227</v>
      </c>
      <c r="D345" s="1"/>
      <c r="E345" s="1">
        <v>18</v>
      </c>
      <c r="F345" s="1">
        <v>4</v>
      </c>
      <c r="G345" s="1">
        <v>0</v>
      </c>
      <c r="H345" s="1">
        <v>14</v>
      </c>
      <c r="I345" s="15">
        <v>0.22222222222222221</v>
      </c>
      <c r="J345">
        <f t="shared" si="5"/>
        <v>40</v>
      </c>
    </row>
    <row r="346" spans="1:10" x14ac:dyDescent="0.3">
      <c r="A346" t="s">
        <v>469</v>
      </c>
      <c r="C346" s="18">
        <v>332.54386474500757</v>
      </c>
      <c r="D346" s="1"/>
      <c r="E346" s="1">
        <v>62</v>
      </c>
      <c r="F346" s="1">
        <v>23</v>
      </c>
      <c r="G346" s="1">
        <v>3</v>
      </c>
      <c r="H346" s="1">
        <v>36</v>
      </c>
      <c r="I346" s="15">
        <v>0.39516129032258063</v>
      </c>
      <c r="J346">
        <f t="shared" si="5"/>
        <v>20</v>
      </c>
    </row>
    <row r="347" spans="1:10" x14ac:dyDescent="0.3">
      <c r="A347" t="s">
        <v>470</v>
      </c>
      <c r="C347" s="18">
        <v>374.3871876365281</v>
      </c>
      <c r="D347" s="1"/>
      <c r="E347" s="1">
        <v>8</v>
      </c>
      <c r="F347" s="1">
        <v>0</v>
      </c>
      <c r="G347" s="1">
        <v>0</v>
      </c>
      <c r="H347" s="1">
        <v>8</v>
      </c>
      <c r="I347" s="15">
        <v>0</v>
      </c>
      <c r="J347">
        <f t="shared" si="5"/>
        <v>40</v>
      </c>
    </row>
    <row r="348" spans="1:10" x14ac:dyDescent="0.3">
      <c r="A348" t="s">
        <v>471</v>
      </c>
      <c r="C348" s="18">
        <v>400</v>
      </c>
      <c r="D348" s="1"/>
      <c r="E348" s="1">
        <v>5</v>
      </c>
      <c r="F348" s="1">
        <v>0</v>
      </c>
      <c r="G348" s="1">
        <v>1</v>
      </c>
      <c r="H348" s="1">
        <v>4</v>
      </c>
      <c r="I348" s="15">
        <v>0.1</v>
      </c>
      <c r="J348">
        <f t="shared" si="5"/>
        <v>40</v>
      </c>
    </row>
    <row r="349" spans="1:10" x14ac:dyDescent="0.3">
      <c r="A349" t="s">
        <v>482</v>
      </c>
      <c r="C349" s="18">
        <v>661.98975664099657</v>
      </c>
      <c r="D349" s="1"/>
      <c r="E349" s="1">
        <v>94</v>
      </c>
      <c r="F349" s="1">
        <v>59</v>
      </c>
      <c r="G349" s="1">
        <v>3</v>
      </c>
      <c r="H349" s="1">
        <v>32</v>
      </c>
      <c r="I349" s="15">
        <v>0.6436170212765957</v>
      </c>
      <c r="J349">
        <f t="shared" si="5"/>
        <v>20</v>
      </c>
    </row>
    <row r="350" spans="1:10" x14ac:dyDescent="0.3">
      <c r="A350" t="s">
        <v>483</v>
      </c>
      <c r="C350" s="18">
        <v>574.0210727203638</v>
      </c>
      <c r="D350" s="1"/>
      <c r="E350" s="1">
        <v>77</v>
      </c>
      <c r="F350" s="1">
        <v>46</v>
      </c>
      <c r="G350" s="1">
        <v>0</v>
      </c>
      <c r="H350" s="1">
        <v>31</v>
      </c>
      <c r="I350" s="15">
        <v>0.59740259740259738</v>
      </c>
      <c r="J350">
        <f t="shared" si="5"/>
        <v>20</v>
      </c>
    </row>
    <row r="351" spans="1:10" x14ac:dyDescent="0.3">
      <c r="A351" t="s">
        <v>484</v>
      </c>
      <c r="C351" s="18">
        <v>635.85531438059434</v>
      </c>
      <c r="D351" s="1"/>
      <c r="E351" s="1">
        <v>170</v>
      </c>
      <c r="F351" s="1">
        <v>107</v>
      </c>
      <c r="G351" s="1">
        <v>7</v>
      </c>
      <c r="H351" s="1">
        <v>56</v>
      </c>
      <c r="I351" s="15">
        <v>0.65</v>
      </c>
      <c r="J351">
        <f t="shared" si="5"/>
        <v>20</v>
      </c>
    </row>
    <row r="352" spans="1:10" x14ac:dyDescent="0.3">
      <c r="A352" t="s">
        <v>485</v>
      </c>
      <c r="C352" s="18">
        <v>461.84396530647052</v>
      </c>
      <c r="D352" s="1"/>
      <c r="E352" s="1">
        <v>75</v>
      </c>
      <c r="F352" s="1">
        <v>48</v>
      </c>
      <c r="G352" s="1">
        <v>1</v>
      </c>
      <c r="H352" s="1">
        <v>26</v>
      </c>
      <c r="I352" s="15">
        <v>0.64666666666666661</v>
      </c>
      <c r="J352">
        <f t="shared" si="5"/>
        <v>20</v>
      </c>
    </row>
    <row r="353" spans="1:10" x14ac:dyDescent="0.3">
      <c r="A353" t="s">
        <v>486</v>
      </c>
      <c r="C353" s="18">
        <v>474.31233310626152</v>
      </c>
      <c r="D353" s="1"/>
      <c r="E353" s="1">
        <v>71</v>
      </c>
      <c r="F353" s="1">
        <v>37</v>
      </c>
      <c r="G353" s="1">
        <v>2</v>
      </c>
      <c r="H353" s="1">
        <v>32</v>
      </c>
      <c r="I353" s="15">
        <v>0.53521126760563376</v>
      </c>
      <c r="J353">
        <f t="shared" si="5"/>
        <v>20</v>
      </c>
    </row>
    <row r="354" spans="1:10" x14ac:dyDescent="0.3">
      <c r="A354" t="s">
        <v>487</v>
      </c>
      <c r="C354" s="18">
        <v>393.73280902835313</v>
      </c>
      <c r="D354" s="1"/>
      <c r="E354" s="1">
        <v>56</v>
      </c>
      <c r="F354" s="1">
        <v>27</v>
      </c>
      <c r="G354" s="1">
        <v>1</v>
      </c>
      <c r="H354" s="1">
        <v>28</v>
      </c>
      <c r="I354" s="15">
        <v>0.49107142857142855</v>
      </c>
      <c r="J354">
        <f t="shared" si="5"/>
        <v>20</v>
      </c>
    </row>
    <row r="355" spans="1:10" x14ac:dyDescent="0.3">
      <c r="A355" t="s">
        <v>488</v>
      </c>
      <c r="C355" s="18">
        <v>624.49708170423946</v>
      </c>
      <c r="D355" s="1"/>
      <c r="E355" s="1">
        <v>156</v>
      </c>
      <c r="F355" s="1">
        <v>91</v>
      </c>
      <c r="G355" s="1">
        <v>2</v>
      </c>
      <c r="H355" s="1">
        <v>63</v>
      </c>
      <c r="I355" s="15">
        <v>0.58974358974358976</v>
      </c>
      <c r="J355">
        <f t="shared" si="5"/>
        <v>20</v>
      </c>
    </row>
    <row r="356" spans="1:10" x14ac:dyDescent="0.3">
      <c r="A356" t="s">
        <v>489</v>
      </c>
      <c r="C356" s="18">
        <v>445.88409612391922</v>
      </c>
      <c r="D356" s="1"/>
      <c r="E356" s="1">
        <v>63</v>
      </c>
      <c r="F356" s="1">
        <v>38</v>
      </c>
      <c r="G356" s="1">
        <v>0</v>
      </c>
      <c r="H356" s="1">
        <v>25</v>
      </c>
      <c r="I356" s="15">
        <v>0.60317460317460314</v>
      </c>
      <c r="J356">
        <f t="shared" si="5"/>
        <v>20</v>
      </c>
    </row>
    <row r="357" spans="1:10" x14ac:dyDescent="0.3">
      <c r="A357" t="s">
        <v>490</v>
      </c>
      <c r="C357" s="18">
        <v>608.27859867063228</v>
      </c>
      <c r="D357" s="1"/>
      <c r="E357" s="1">
        <v>130</v>
      </c>
      <c r="F357" s="1">
        <v>89</v>
      </c>
      <c r="G357" s="1">
        <v>0</v>
      </c>
      <c r="H357" s="1">
        <v>41</v>
      </c>
      <c r="I357" s="15">
        <v>0.68461538461538463</v>
      </c>
      <c r="J357">
        <f t="shared" si="5"/>
        <v>20</v>
      </c>
    </row>
    <row r="358" spans="1:10" x14ac:dyDescent="0.3">
      <c r="A358" t="s">
        <v>491</v>
      </c>
      <c r="C358" s="18">
        <v>394.98813979737173</v>
      </c>
      <c r="D358" s="1"/>
      <c r="E358" s="1">
        <v>27</v>
      </c>
      <c r="F358" s="1">
        <v>13</v>
      </c>
      <c r="G358" s="1">
        <v>0</v>
      </c>
      <c r="H358" s="1">
        <v>14</v>
      </c>
      <c r="I358" s="15">
        <v>0.48148148148148145</v>
      </c>
      <c r="J358">
        <f t="shared" si="5"/>
        <v>40</v>
      </c>
    </row>
    <row r="359" spans="1:10" x14ac:dyDescent="0.3">
      <c r="A359" t="s">
        <v>492</v>
      </c>
      <c r="C359" s="18">
        <v>430.30508946575253</v>
      </c>
      <c r="D359" s="1"/>
      <c r="E359" s="1">
        <v>31</v>
      </c>
      <c r="F359" s="1">
        <v>16</v>
      </c>
      <c r="G359" s="1">
        <v>0</v>
      </c>
      <c r="H359" s="1">
        <v>15</v>
      </c>
      <c r="I359" s="15">
        <v>0.5161290322580645</v>
      </c>
      <c r="J359">
        <f t="shared" si="5"/>
        <v>20</v>
      </c>
    </row>
    <row r="360" spans="1:10" x14ac:dyDescent="0.3">
      <c r="A360" t="s">
        <v>493</v>
      </c>
      <c r="C360" s="18">
        <v>763.13367317436348</v>
      </c>
      <c r="D360" s="1"/>
      <c r="E360" s="1">
        <v>210</v>
      </c>
      <c r="F360" s="1">
        <v>155</v>
      </c>
      <c r="G360" s="1">
        <v>5</v>
      </c>
      <c r="H360" s="1">
        <v>50</v>
      </c>
      <c r="I360" s="15">
        <v>0.75</v>
      </c>
      <c r="J360">
        <f t="shared" si="5"/>
        <v>20</v>
      </c>
    </row>
    <row r="361" spans="1:10" x14ac:dyDescent="0.3">
      <c r="A361" t="s">
        <v>494</v>
      </c>
      <c r="C361" s="18">
        <v>489.34748759619958</v>
      </c>
      <c r="D361" s="1"/>
      <c r="E361" s="1">
        <v>43</v>
      </c>
      <c r="F361" s="1">
        <v>27</v>
      </c>
      <c r="G361" s="1">
        <v>0</v>
      </c>
      <c r="H361" s="1">
        <v>16</v>
      </c>
      <c r="I361" s="15">
        <v>0.62790697674418605</v>
      </c>
      <c r="J361">
        <f t="shared" si="5"/>
        <v>20</v>
      </c>
    </row>
    <row r="362" spans="1:10" x14ac:dyDescent="0.3">
      <c r="A362" t="s">
        <v>495</v>
      </c>
      <c r="C362" s="18">
        <v>410.40705085444228</v>
      </c>
      <c r="D362" s="1"/>
      <c r="E362" s="1">
        <v>10</v>
      </c>
      <c r="F362" s="1">
        <v>6</v>
      </c>
      <c r="G362" s="1">
        <v>0</v>
      </c>
      <c r="H362" s="1">
        <v>4</v>
      </c>
      <c r="I362" s="15">
        <v>0.6</v>
      </c>
      <c r="J362">
        <f t="shared" si="5"/>
        <v>40</v>
      </c>
    </row>
    <row r="363" spans="1:10" x14ac:dyDescent="0.3">
      <c r="A363" t="s">
        <v>496</v>
      </c>
      <c r="C363" s="18">
        <v>463.53775556240885</v>
      </c>
      <c r="D363" s="1"/>
      <c r="E363" s="1">
        <v>45</v>
      </c>
      <c r="F363" s="1">
        <v>25</v>
      </c>
      <c r="G363" s="1">
        <v>1</v>
      </c>
      <c r="H363" s="1">
        <v>19</v>
      </c>
      <c r="I363" s="15">
        <v>0.56666666666666665</v>
      </c>
      <c r="J363">
        <f t="shared" si="5"/>
        <v>20</v>
      </c>
    </row>
    <row r="364" spans="1:10" x14ac:dyDescent="0.3">
      <c r="A364" t="s">
        <v>497</v>
      </c>
      <c r="C364" s="18">
        <v>419.80642764862523</v>
      </c>
      <c r="D364" s="1"/>
      <c r="E364" s="1">
        <v>43</v>
      </c>
      <c r="F364" s="1">
        <v>21</v>
      </c>
      <c r="G364" s="1">
        <v>0</v>
      </c>
      <c r="H364" s="1">
        <v>22</v>
      </c>
      <c r="I364" s="15">
        <v>0.48837209302325579</v>
      </c>
      <c r="J364">
        <f t="shared" si="5"/>
        <v>20</v>
      </c>
    </row>
    <row r="365" spans="1:10" x14ac:dyDescent="0.3">
      <c r="A365" t="s">
        <v>498</v>
      </c>
      <c r="C365" s="18">
        <v>552.39902170379844</v>
      </c>
      <c r="D365" s="1"/>
      <c r="E365" s="1">
        <v>199</v>
      </c>
      <c r="F365" s="1">
        <v>112</v>
      </c>
      <c r="G365" s="1">
        <v>5</v>
      </c>
      <c r="H365" s="1">
        <v>82</v>
      </c>
      <c r="I365" s="15">
        <v>0.57537688442211055</v>
      </c>
      <c r="J365">
        <f t="shared" si="5"/>
        <v>20</v>
      </c>
    </row>
    <row r="366" spans="1:10" x14ac:dyDescent="0.3">
      <c r="A366" t="s">
        <v>499</v>
      </c>
      <c r="C366" s="18">
        <v>357.81399158008537</v>
      </c>
      <c r="D366" s="1"/>
      <c r="E366" s="1">
        <v>118</v>
      </c>
      <c r="F366" s="1">
        <v>35</v>
      </c>
      <c r="G366" s="1">
        <v>4</v>
      </c>
      <c r="H366" s="1">
        <v>79</v>
      </c>
      <c r="I366" s="15">
        <v>0.3135593220338983</v>
      </c>
      <c r="J366">
        <f t="shared" si="5"/>
        <v>20</v>
      </c>
    </row>
    <row r="367" spans="1:10" x14ac:dyDescent="0.3">
      <c r="A367" t="s">
        <v>500</v>
      </c>
      <c r="C367" s="18">
        <v>397.02755736779949</v>
      </c>
      <c r="D367" s="1"/>
      <c r="E367" s="1">
        <v>34</v>
      </c>
      <c r="F367" s="1">
        <v>15</v>
      </c>
      <c r="G367" s="1">
        <v>3</v>
      </c>
      <c r="H367" s="1">
        <v>16</v>
      </c>
      <c r="I367" s="15">
        <v>0.48529411764705882</v>
      </c>
      <c r="J367">
        <f t="shared" si="5"/>
        <v>20</v>
      </c>
    </row>
    <row r="368" spans="1:10" x14ac:dyDescent="0.3">
      <c r="A368" t="s">
        <v>501</v>
      </c>
      <c r="C368" s="18">
        <v>408.26535719661928</v>
      </c>
      <c r="D368" s="1"/>
      <c r="E368" s="1">
        <v>13</v>
      </c>
      <c r="F368" s="1">
        <v>6</v>
      </c>
      <c r="G368" s="1">
        <v>0</v>
      </c>
      <c r="H368" s="1">
        <v>7</v>
      </c>
      <c r="I368" s="15">
        <v>0.46153846153846156</v>
      </c>
      <c r="J368">
        <f t="shared" si="5"/>
        <v>40</v>
      </c>
    </row>
    <row r="369" spans="1:10" x14ac:dyDescent="0.3">
      <c r="A369" t="s">
        <v>502</v>
      </c>
      <c r="C369" s="18">
        <v>399.5801527710741</v>
      </c>
      <c r="D369" s="1"/>
      <c r="E369" s="1">
        <v>48</v>
      </c>
      <c r="F369" s="1">
        <v>21</v>
      </c>
      <c r="G369" s="1">
        <v>0</v>
      </c>
      <c r="H369" s="1">
        <v>27</v>
      </c>
      <c r="I369" s="15">
        <v>0.4375</v>
      </c>
      <c r="J369">
        <f t="shared" si="5"/>
        <v>20</v>
      </c>
    </row>
    <row r="370" spans="1:10" x14ac:dyDescent="0.3">
      <c r="A370" t="s">
        <v>503</v>
      </c>
      <c r="C370" s="18">
        <v>461.34986608957519</v>
      </c>
      <c r="D370" s="1"/>
      <c r="E370" s="1">
        <v>79</v>
      </c>
      <c r="F370" s="1">
        <v>42</v>
      </c>
      <c r="G370" s="1">
        <v>1</v>
      </c>
      <c r="H370" s="1">
        <v>36</v>
      </c>
      <c r="I370" s="15">
        <v>0.53797468354430378</v>
      </c>
      <c r="J370">
        <f t="shared" si="5"/>
        <v>20</v>
      </c>
    </row>
    <row r="371" spans="1:10" x14ac:dyDescent="0.3">
      <c r="A371" t="s">
        <v>504</v>
      </c>
      <c r="C371" s="18">
        <v>400</v>
      </c>
      <c r="D371" s="1"/>
      <c r="E371" s="1">
        <v>10</v>
      </c>
      <c r="F371" s="1">
        <v>3</v>
      </c>
      <c r="G371" s="1">
        <v>0</v>
      </c>
      <c r="H371" s="1">
        <v>7</v>
      </c>
      <c r="I371" s="15">
        <v>0.3</v>
      </c>
      <c r="J371">
        <f t="shared" si="5"/>
        <v>40</v>
      </c>
    </row>
    <row r="372" spans="1:10" x14ac:dyDescent="0.3">
      <c r="A372" t="s">
        <v>505</v>
      </c>
      <c r="C372" s="18">
        <v>400</v>
      </c>
      <c r="D372" s="1"/>
      <c r="E372" s="1">
        <v>5</v>
      </c>
      <c r="F372" s="1">
        <v>2</v>
      </c>
      <c r="G372" s="1">
        <v>0</v>
      </c>
      <c r="H372" s="1">
        <v>3</v>
      </c>
      <c r="I372" s="15">
        <v>0.4</v>
      </c>
      <c r="J372">
        <f t="shared" si="5"/>
        <v>40</v>
      </c>
    </row>
    <row r="373" spans="1:10" x14ac:dyDescent="0.3">
      <c r="A373" t="s">
        <v>506</v>
      </c>
      <c r="C373" s="18">
        <v>428.81679008962629</v>
      </c>
      <c r="D373" s="1"/>
      <c r="E373" s="1">
        <v>10</v>
      </c>
      <c r="F373" s="1">
        <v>5</v>
      </c>
      <c r="G373" s="1">
        <v>0</v>
      </c>
      <c r="H373" s="1">
        <v>5</v>
      </c>
      <c r="I373" s="15">
        <v>0.5</v>
      </c>
      <c r="J373">
        <f t="shared" si="5"/>
        <v>40</v>
      </c>
    </row>
    <row r="374" spans="1:10" x14ac:dyDescent="0.3">
      <c r="A374" s="21" t="s">
        <v>507</v>
      </c>
      <c r="C374" s="18">
        <v>454.2912886189655</v>
      </c>
      <c r="D374" s="1"/>
      <c r="E374" s="1">
        <v>70</v>
      </c>
      <c r="F374" s="1">
        <v>35</v>
      </c>
      <c r="G374" s="1">
        <v>2</v>
      </c>
      <c r="H374" s="1">
        <v>33</v>
      </c>
      <c r="I374" s="15">
        <v>0.51428571428571423</v>
      </c>
      <c r="J374">
        <f t="shared" si="5"/>
        <v>20</v>
      </c>
    </row>
    <row r="375" spans="1:10" x14ac:dyDescent="0.3">
      <c r="A375" t="s">
        <v>508</v>
      </c>
      <c r="C375" s="18">
        <v>400</v>
      </c>
      <c r="D375" s="1"/>
      <c r="E375" s="1">
        <v>10</v>
      </c>
      <c r="F375" s="1">
        <v>2</v>
      </c>
      <c r="G375" s="1">
        <v>0</v>
      </c>
      <c r="H375" s="1">
        <v>8</v>
      </c>
      <c r="I375" s="15">
        <v>0.2</v>
      </c>
      <c r="J375">
        <f t="shared" si="5"/>
        <v>40</v>
      </c>
    </row>
    <row r="376" spans="1:10" x14ac:dyDescent="0.3">
      <c r="A376" t="s">
        <v>509</v>
      </c>
      <c r="C376" s="18">
        <v>220.16999181294409</v>
      </c>
      <c r="D376" s="1"/>
      <c r="E376" s="1">
        <v>38</v>
      </c>
      <c r="F376" s="1">
        <v>5</v>
      </c>
      <c r="G376" s="1">
        <v>0</v>
      </c>
      <c r="H376" s="1">
        <v>33</v>
      </c>
      <c r="I376" s="15">
        <v>0.13157894736842105</v>
      </c>
      <c r="J376">
        <f t="shared" si="5"/>
        <v>20</v>
      </c>
    </row>
    <row r="377" spans="1:10" x14ac:dyDescent="0.3">
      <c r="A377" t="s">
        <v>510</v>
      </c>
      <c r="C377" s="18">
        <v>373.95742590758454</v>
      </c>
      <c r="D377" s="1"/>
      <c r="E377" s="1">
        <v>33</v>
      </c>
      <c r="F377" s="1">
        <v>10</v>
      </c>
      <c r="G377" s="1">
        <v>0</v>
      </c>
      <c r="H377" s="1">
        <v>23</v>
      </c>
      <c r="I377" s="15">
        <v>0.30303030303030304</v>
      </c>
      <c r="J377">
        <f t="shared" si="5"/>
        <v>20</v>
      </c>
    </row>
    <row r="378" spans="1:10" x14ac:dyDescent="0.3">
      <c r="A378" t="s">
        <v>511</v>
      </c>
      <c r="C378" s="18">
        <v>376.69830148540973</v>
      </c>
      <c r="D378" s="1"/>
      <c r="E378" s="1">
        <v>25</v>
      </c>
      <c r="F378" s="1">
        <v>9</v>
      </c>
      <c r="G378" s="1">
        <v>0</v>
      </c>
      <c r="H378" s="1">
        <v>16</v>
      </c>
      <c r="I378" s="15">
        <v>0.36</v>
      </c>
      <c r="J378">
        <f t="shared" si="5"/>
        <v>40</v>
      </c>
    </row>
    <row r="379" spans="1:10" x14ac:dyDescent="0.3">
      <c r="A379" t="s">
        <v>512</v>
      </c>
      <c r="C379" s="18">
        <v>380.2626603664059</v>
      </c>
      <c r="D379" s="1"/>
      <c r="E379" s="1">
        <v>18</v>
      </c>
      <c r="F379" s="1">
        <v>5</v>
      </c>
      <c r="G379" s="1">
        <v>2</v>
      </c>
      <c r="H379" s="1">
        <v>11</v>
      </c>
      <c r="I379" s="15">
        <v>0.33333333333333331</v>
      </c>
      <c r="J379">
        <f t="shared" si="5"/>
        <v>40</v>
      </c>
    </row>
    <row r="380" spans="1:10" x14ac:dyDescent="0.3">
      <c r="A380" t="s">
        <v>513</v>
      </c>
      <c r="C380" s="18">
        <v>175.66042263238765</v>
      </c>
      <c r="D380" s="1"/>
      <c r="E380" s="1">
        <v>50</v>
      </c>
      <c r="F380" s="1">
        <v>5</v>
      </c>
      <c r="G380" s="1">
        <v>2</v>
      </c>
      <c r="H380" s="1">
        <v>43</v>
      </c>
      <c r="I380" s="15">
        <v>0.12</v>
      </c>
      <c r="J380">
        <f t="shared" si="5"/>
        <v>20</v>
      </c>
    </row>
    <row r="381" spans="1:10" x14ac:dyDescent="0.3">
      <c r="A381" t="s">
        <v>5475</v>
      </c>
      <c r="C381" s="18">
        <v>442.24116805523272</v>
      </c>
      <c r="D381" s="1"/>
      <c r="E381" s="1">
        <v>19</v>
      </c>
      <c r="F381" s="1">
        <v>11</v>
      </c>
      <c r="G381" s="1">
        <v>1</v>
      </c>
      <c r="H381" s="1">
        <v>7</v>
      </c>
      <c r="I381" s="15">
        <v>0.60526315789473684</v>
      </c>
      <c r="J381">
        <f t="shared" si="5"/>
        <v>40</v>
      </c>
    </row>
    <row r="382" spans="1:10" x14ac:dyDescent="0.3">
      <c r="A382" t="s">
        <v>1313</v>
      </c>
      <c r="C382" s="18">
        <v>517.33478983865973</v>
      </c>
      <c r="D382" s="1"/>
      <c r="E382" s="1">
        <v>69</v>
      </c>
      <c r="F382" s="1">
        <v>41</v>
      </c>
      <c r="G382" s="1">
        <v>5</v>
      </c>
      <c r="H382" s="1">
        <v>23</v>
      </c>
      <c r="I382" s="15">
        <v>0.63043478260869568</v>
      </c>
      <c r="J382">
        <f t="shared" si="5"/>
        <v>20</v>
      </c>
    </row>
    <row r="383" spans="1:10" x14ac:dyDescent="0.3">
      <c r="A383" t="s">
        <v>23120</v>
      </c>
      <c r="C383" s="18">
        <v>400</v>
      </c>
      <c r="D383" s="1"/>
      <c r="E383" s="1">
        <v>5</v>
      </c>
      <c r="F383" s="1">
        <v>2</v>
      </c>
      <c r="G383" s="1">
        <v>0</v>
      </c>
      <c r="H383" s="1">
        <v>3</v>
      </c>
      <c r="I383" s="15">
        <v>0.4</v>
      </c>
      <c r="J383">
        <f t="shared" si="5"/>
        <v>40</v>
      </c>
    </row>
    <row r="384" spans="1:10" x14ac:dyDescent="0.3">
      <c r="A384" s="21" t="s">
        <v>8803</v>
      </c>
      <c r="C384" s="18">
        <v>405.75660945356634</v>
      </c>
      <c r="D384" s="1"/>
      <c r="E384" s="1">
        <v>14</v>
      </c>
      <c r="F384" s="1">
        <v>7</v>
      </c>
      <c r="G384" s="1">
        <v>0</v>
      </c>
      <c r="H384" s="1">
        <v>7</v>
      </c>
      <c r="I384" s="15">
        <v>0.5</v>
      </c>
      <c r="J384">
        <f t="shared" si="5"/>
        <v>40</v>
      </c>
    </row>
    <row r="385" spans="1:10" x14ac:dyDescent="0.3">
      <c r="A385" t="s">
        <v>5429</v>
      </c>
      <c r="C385" s="18">
        <v>388.50084716738803</v>
      </c>
      <c r="D385" s="1"/>
      <c r="E385" s="1">
        <v>11</v>
      </c>
      <c r="F385" s="1">
        <v>5</v>
      </c>
      <c r="G385" s="1">
        <v>1</v>
      </c>
      <c r="H385" s="1">
        <v>5</v>
      </c>
      <c r="I385" s="15">
        <v>0.5</v>
      </c>
      <c r="J385">
        <f t="shared" si="5"/>
        <v>40</v>
      </c>
    </row>
    <row r="386" spans="1:10" x14ac:dyDescent="0.3">
      <c r="A386" t="s">
        <v>2420</v>
      </c>
      <c r="C386" s="18">
        <v>450.59563072837142</v>
      </c>
      <c r="D386" s="1"/>
      <c r="E386" s="1">
        <v>6</v>
      </c>
      <c r="F386" s="1">
        <v>0</v>
      </c>
      <c r="G386" s="1">
        <v>0</v>
      </c>
      <c r="H386" s="1">
        <v>6</v>
      </c>
      <c r="I386" s="15">
        <v>0</v>
      </c>
      <c r="J386">
        <f t="shared" si="5"/>
        <v>40</v>
      </c>
    </row>
    <row r="387" spans="1:10" x14ac:dyDescent="0.3">
      <c r="A387" t="s">
        <v>943</v>
      </c>
      <c r="C387" s="18">
        <v>543.5350629646307</v>
      </c>
      <c r="D387" s="1"/>
      <c r="E387" s="1">
        <v>31</v>
      </c>
      <c r="F387" s="1">
        <v>27</v>
      </c>
      <c r="G387" s="1">
        <v>1</v>
      </c>
      <c r="H387" s="1">
        <v>3</v>
      </c>
      <c r="I387" s="15">
        <v>0.88709677419354838</v>
      </c>
      <c r="J387">
        <f t="shared" si="5"/>
        <v>20</v>
      </c>
    </row>
    <row r="388" spans="1:10" x14ac:dyDescent="0.3">
      <c r="A388" t="s">
        <v>23121</v>
      </c>
      <c r="C388" s="18">
        <v>400</v>
      </c>
      <c r="D388" s="1"/>
      <c r="E388" s="1">
        <v>5</v>
      </c>
      <c r="F388" s="1">
        <v>3</v>
      </c>
      <c r="G388" s="1">
        <v>0</v>
      </c>
      <c r="H388" s="1">
        <v>2</v>
      </c>
      <c r="I388" s="15">
        <v>0.6</v>
      </c>
      <c r="J388">
        <f t="shared" ref="J388:J451" si="6">IF(E388&lt;=30,40,20)</f>
        <v>40</v>
      </c>
    </row>
    <row r="389" spans="1:10" x14ac:dyDescent="0.3">
      <c r="A389" t="s">
        <v>23122</v>
      </c>
      <c r="C389" s="18">
        <v>400</v>
      </c>
      <c r="D389" s="1"/>
      <c r="E389" s="1">
        <v>5</v>
      </c>
      <c r="F389" s="1">
        <v>1</v>
      </c>
      <c r="G389" s="1">
        <v>0</v>
      </c>
      <c r="H389" s="1">
        <v>4</v>
      </c>
      <c r="I389" s="15">
        <v>0.2</v>
      </c>
      <c r="J389">
        <f t="shared" si="6"/>
        <v>40</v>
      </c>
    </row>
    <row r="390" spans="1:10" x14ac:dyDescent="0.3">
      <c r="A390" t="s">
        <v>626</v>
      </c>
      <c r="C390" s="18">
        <v>631.64899112777471</v>
      </c>
      <c r="D390" s="1"/>
      <c r="E390" s="1">
        <v>63</v>
      </c>
      <c r="F390" s="1">
        <v>50</v>
      </c>
      <c r="G390" s="1">
        <v>5</v>
      </c>
      <c r="H390" s="1">
        <v>8</v>
      </c>
      <c r="I390" s="15">
        <v>0.83333333333333337</v>
      </c>
      <c r="J390">
        <f t="shared" si="6"/>
        <v>20</v>
      </c>
    </row>
    <row r="391" spans="1:10" x14ac:dyDescent="0.3">
      <c r="A391" t="s">
        <v>23123</v>
      </c>
      <c r="C391" s="18">
        <v>400</v>
      </c>
      <c r="D391" s="1"/>
      <c r="E391" s="1">
        <v>5</v>
      </c>
      <c r="F391" s="1">
        <v>3</v>
      </c>
      <c r="G391" s="1">
        <v>0</v>
      </c>
      <c r="H391" s="1">
        <v>2</v>
      </c>
      <c r="I391" s="15">
        <v>0.6</v>
      </c>
      <c r="J391">
        <f t="shared" si="6"/>
        <v>40</v>
      </c>
    </row>
    <row r="392" spans="1:10" x14ac:dyDescent="0.3">
      <c r="A392" t="s">
        <v>23124</v>
      </c>
      <c r="C392" s="18">
        <v>400</v>
      </c>
      <c r="D392" s="1"/>
      <c r="E392" s="1">
        <v>5</v>
      </c>
      <c r="F392" s="1">
        <v>2</v>
      </c>
      <c r="G392" s="1">
        <v>0</v>
      </c>
      <c r="H392" s="1">
        <v>3</v>
      </c>
      <c r="I392" s="15">
        <v>0.4</v>
      </c>
      <c r="J392">
        <f t="shared" si="6"/>
        <v>40</v>
      </c>
    </row>
    <row r="393" spans="1:10" x14ac:dyDescent="0.3">
      <c r="A393" t="s">
        <v>23125</v>
      </c>
      <c r="C393" s="18">
        <v>400</v>
      </c>
      <c r="D393" s="1"/>
      <c r="E393" s="1">
        <v>5</v>
      </c>
      <c r="F393" s="1">
        <v>3</v>
      </c>
      <c r="G393" s="1">
        <v>0</v>
      </c>
      <c r="H393" s="1">
        <v>2</v>
      </c>
      <c r="I393" s="15">
        <v>0.6</v>
      </c>
      <c r="J393">
        <f t="shared" si="6"/>
        <v>40</v>
      </c>
    </row>
    <row r="394" spans="1:10" x14ac:dyDescent="0.3">
      <c r="A394" t="s">
        <v>23126</v>
      </c>
      <c r="C394" s="18">
        <v>400</v>
      </c>
      <c r="D394" s="1"/>
      <c r="E394" s="1">
        <v>5</v>
      </c>
      <c r="F394" s="1">
        <v>2</v>
      </c>
      <c r="G394" s="1">
        <v>0</v>
      </c>
      <c r="H394" s="1">
        <v>3</v>
      </c>
      <c r="I394" s="15">
        <v>0.4</v>
      </c>
      <c r="J394">
        <f t="shared" si="6"/>
        <v>40</v>
      </c>
    </row>
    <row r="395" spans="1:10" x14ac:dyDescent="0.3">
      <c r="A395" t="s">
        <v>2831</v>
      </c>
      <c r="C395" s="18">
        <v>442.54331106713119</v>
      </c>
      <c r="D395" s="1"/>
      <c r="E395" s="1">
        <v>8</v>
      </c>
      <c r="F395" s="1">
        <v>6</v>
      </c>
      <c r="G395" s="1">
        <v>0</v>
      </c>
      <c r="H395" s="1">
        <v>2</v>
      </c>
      <c r="I395" s="15">
        <v>0.75</v>
      </c>
      <c r="J395">
        <f t="shared" si="6"/>
        <v>40</v>
      </c>
    </row>
    <row r="396" spans="1:10" x14ac:dyDescent="0.3">
      <c r="A396" t="s">
        <v>4338</v>
      </c>
      <c r="C396" s="18">
        <v>427.37149836811818</v>
      </c>
      <c r="D396" s="1"/>
      <c r="E396" s="1">
        <v>99</v>
      </c>
      <c r="F396" s="1">
        <v>52</v>
      </c>
      <c r="G396" s="1">
        <v>0</v>
      </c>
      <c r="H396" s="1">
        <v>47</v>
      </c>
      <c r="I396" s="15">
        <v>0.5252525252525253</v>
      </c>
      <c r="J396">
        <f t="shared" si="6"/>
        <v>20</v>
      </c>
    </row>
    <row r="397" spans="1:10" x14ac:dyDescent="0.3">
      <c r="A397" t="s">
        <v>12029</v>
      </c>
      <c r="C397" s="18">
        <v>398.23255290146551</v>
      </c>
      <c r="D397" s="1"/>
      <c r="E397" s="1">
        <v>40</v>
      </c>
      <c r="F397" s="1">
        <v>19</v>
      </c>
      <c r="G397" s="1">
        <v>1</v>
      </c>
      <c r="H397" s="1">
        <v>20</v>
      </c>
      <c r="I397" s="15">
        <v>0.48749999999999999</v>
      </c>
      <c r="J397">
        <f t="shared" si="6"/>
        <v>20</v>
      </c>
    </row>
    <row r="398" spans="1:10" x14ac:dyDescent="0.3">
      <c r="A398" t="s">
        <v>19852</v>
      </c>
      <c r="C398" s="18">
        <v>364.40453850700288</v>
      </c>
      <c r="D398" s="1"/>
      <c r="E398" s="1">
        <v>52</v>
      </c>
      <c r="F398" s="1">
        <v>20</v>
      </c>
      <c r="G398" s="1">
        <v>3</v>
      </c>
      <c r="H398" s="1">
        <v>29</v>
      </c>
      <c r="I398" s="15">
        <v>0.41346153846153844</v>
      </c>
      <c r="J398">
        <f t="shared" si="6"/>
        <v>20</v>
      </c>
    </row>
    <row r="399" spans="1:10" x14ac:dyDescent="0.3">
      <c r="A399" t="s">
        <v>18212</v>
      </c>
      <c r="C399" s="18">
        <v>363.38944903180715</v>
      </c>
      <c r="D399" s="1"/>
      <c r="E399" s="1">
        <v>21</v>
      </c>
      <c r="F399" s="1">
        <v>8</v>
      </c>
      <c r="G399" s="1">
        <v>1</v>
      </c>
      <c r="H399" s="1">
        <v>12</v>
      </c>
      <c r="I399" s="15">
        <v>0.40476190476190477</v>
      </c>
      <c r="J399">
        <f t="shared" si="6"/>
        <v>40</v>
      </c>
    </row>
    <row r="400" spans="1:10" x14ac:dyDescent="0.3">
      <c r="A400" t="s">
        <v>21923</v>
      </c>
      <c r="C400" s="18">
        <v>346.91582620024485</v>
      </c>
      <c r="D400" s="1"/>
      <c r="E400" s="1">
        <v>36</v>
      </c>
      <c r="F400" s="1">
        <v>9</v>
      </c>
      <c r="G400" s="1">
        <v>5</v>
      </c>
      <c r="H400" s="1">
        <v>22</v>
      </c>
      <c r="I400" s="15">
        <v>0.31944444444444442</v>
      </c>
      <c r="J400">
        <f t="shared" si="6"/>
        <v>20</v>
      </c>
    </row>
    <row r="401" spans="1:10" x14ac:dyDescent="0.3">
      <c r="A401" t="s">
        <v>22250</v>
      </c>
      <c r="C401" s="18">
        <v>330.14971451046512</v>
      </c>
      <c r="D401" s="1"/>
      <c r="E401" s="1">
        <v>22</v>
      </c>
      <c r="F401" s="1">
        <v>4</v>
      </c>
      <c r="G401" s="1">
        <v>1</v>
      </c>
      <c r="H401" s="1">
        <v>17</v>
      </c>
      <c r="I401" s="15">
        <v>0.20454545454545456</v>
      </c>
      <c r="J401">
        <f t="shared" si="6"/>
        <v>40</v>
      </c>
    </row>
    <row r="402" spans="1:10" x14ac:dyDescent="0.3">
      <c r="A402" t="s">
        <v>20209</v>
      </c>
      <c r="C402" s="18">
        <v>375.30604506181436</v>
      </c>
      <c r="D402" s="1"/>
      <c r="E402" s="1">
        <v>72</v>
      </c>
      <c r="F402" s="1">
        <v>26</v>
      </c>
      <c r="G402" s="1">
        <v>3</v>
      </c>
      <c r="H402" s="1">
        <v>43</v>
      </c>
      <c r="I402" s="15">
        <v>0.38194444444444442</v>
      </c>
      <c r="J402">
        <f t="shared" si="6"/>
        <v>20</v>
      </c>
    </row>
    <row r="403" spans="1:10" x14ac:dyDescent="0.3">
      <c r="A403" t="s">
        <v>10333</v>
      </c>
      <c r="C403" s="18">
        <v>412.65716543494091</v>
      </c>
      <c r="D403" s="1"/>
      <c r="E403" s="1">
        <v>27</v>
      </c>
      <c r="F403" s="1">
        <v>12</v>
      </c>
      <c r="G403" s="1">
        <v>1</v>
      </c>
      <c r="H403" s="1">
        <v>14</v>
      </c>
      <c r="I403" s="15">
        <v>0.46296296296296297</v>
      </c>
      <c r="J403">
        <f t="shared" si="6"/>
        <v>40</v>
      </c>
    </row>
    <row r="404" spans="1:10" x14ac:dyDescent="0.3">
      <c r="A404" t="s">
        <v>22561</v>
      </c>
      <c r="C404" s="18">
        <v>284.4431635723318</v>
      </c>
      <c r="D404" s="1"/>
      <c r="E404" s="1">
        <v>47</v>
      </c>
      <c r="F404" s="1">
        <v>13</v>
      </c>
      <c r="G404" s="1">
        <v>0</v>
      </c>
      <c r="H404" s="1">
        <v>34</v>
      </c>
      <c r="I404" s="15">
        <v>0.27659574468085107</v>
      </c>
      <c r="J404">
        <f t="shared" si="6"/>
        <v>20</v>
      </c>
    </row>
    <row r="405" spans="1:10" x14ac:dyDescent="0.3">
      <c r="A405" t="s">
        <v>835</v>
      </c>
      <c r="C405" s="18">
        <v>634.44620400881035</v>
      </c>
      <c r="D405" s="1"/>
      <c r="E405" s="1">
        <v>75</v>
      </c>
      <c r="F405" s="1">
        <v>48</v>
      </c>
      <c r="G405" s="1">
        <v>2</v>
      </c>
      <c r="H405" s="1">
        <v>25</v>
      </c>
      <c r="I405" s="15">
        <v>0.65333333333333332</v>
      </c>
      <c r="J405">
        <f t="shared" si="6"/>
        <v>20</v>
      </c>
    </row>
    <row r="406" spans="1:10" x14ac:dyDescent="0.3">
      <c r="A406" t="s">
        <v>609</v>
      </c>
      <c r="C406" s="18">
        <v>643.15118218269856</v>
      </c>
      <c r="D406" s="1"/>
      <c r="E406" s="1">
        <v>273</v>
      </c>
      <c r="F406" s="1">
        <v>194</v>
      </c>
      <c r="G406" s="1">
        <v>2</v>
      </c>
      <c r="H406" s="1">
        <v>77</v>
      </c>
      <c r="I406" s="15">
        <v>0.7142857142857143</v>
      </c>
      <c r="J406">
        <f t="shared" si="6"/>
        <v>20</v>
      </c>
    </row>
    <row r="407" spans="1:10" x14ac:dyDescent="0.3">
      <c r="A407" s="21" t="s">
        <v>19974</v>
      </c>
      <c r="C407" s="18">
        <v>361.53142680305649</v>
      </c>
      <c r="D407" s="1"/>
      <c r="E407" s="1">
        <v>77</v>
      </c>
      <c r="F407" s="1">
        <v>31</v>
      </c>
      <c r="G407" s="1">
        <v>3</v>
      </c>
      <c r="H407" s="1">
        <v>43</v>
      </c>
      <c r="I407" s="15">
        <v>0.42207792207792205</v>
      </c>
      <c r="J407">
        <f t="shared" si="6"/>
        <v>20</v>
      </c>
    </row>
    <row r="408" spans="1:10" x14ac:dyDescent="0.3">
      <c r="A408" t="s">
        <v>10212</v>
      </c>
      <c r="C408" s="18">
        <v>398.73039310294206</v>
      </c>
      <c r="D408" s="1"/>
      <c r="E408" s="1">
        <v>76</v>
      </c>
      <c r="F408" s="1">
        <v>34</v>
      </c>
      <c r="G408" s="1">
        <v>2</v>
      </c>
      <c r="H408" s="1">
        <v>40</v>
      </c>
      <c r="I408" s="15">
        <v>0.46052631578947367</v>
      </c>
      <c r="J408">
        <f t="shared" si="6"/>
        <v>20</v>
      </c>
    </row>
    <row r="409" spans="1:10" x14ac:dyDescent="0.3">
      <c r="A409" t="s">
        <v>1934</v>
      </c>
      <c r="C409" s="18">
        <v>530.04193577735793</v>
      </c>
      <c r="D409" s="1"/>
      <c r="E409" s="1">
        <v>39</v>
      </c>
      <c r="F409" s="1">
        <v>21</v>
      </c>
      <c r="G409" s="1">
        <v>1</v>
      </c>
      <c r="H409" s="1">
        <v>17</v>
      </c>
      <c r="I409" s="15">
        <v>0.55128205128205132</v>
      </c>
      <c r="J409">
        <f t="shared" si="6"/>
        <v>20</v>
      </c>
    </row>
    <row r="410" spans="1:10" x14ac:dyDescent="0.3">
      <c r="A410" t="s">
        <v>822</v>
      </c>
      <c r="C410" s="18">
        <v>609.68417350886727</v>
      </c>
      <c r="D410" s="1"/>
      <c r="E410" s="1">
        <v>110</v>
      </c>
      <c r="F410" s="1">
        <v>66</v>
      </c>
      <c r="G410" s="1">
        <v>3</v>
      </c>
      <c r="H410" s="1">
        <v>41</v>
      </c>
      <c r="I410" s="15">
        <v>0.61363636363636365</v>
      </c>
      <c r="J410">
        <f t="shared" si="6"/>
        <v>20</v>
      </c>
    </row>
    <row r="411" spans="1:10" x14ac:dyDescent="0.3">
      <c r="A411" t="s">
        <v>17392</v>
      </c>
      <c r="C411" s="18">
        <v>373.60446746603276</v>
      </c>
      <c r="D411" s="1"/>
      <c r="E411" s="1">
        <v>12</v>
      </c>
      <c r="F411" s="1">
        <v>4</v>
      </c>
      <c r="G411" s="1">
        <v>0</v>
      </c>
      <c r="H411" s="1">
        <v>8</v>
      </c>
      <c r="I411" s="15">
        <v>0.33333333333333331</v>
      </c>
      <c r="J411">
        <f t="shared" si="6"/>
        <v>40</v>
      </c>
    </row>
    <row r="412" spans="1:10" x14ac:dyDescent="0.3">
      <c r="A412" t="s">
        <v>791</v>
      </c>
      <c r="C412" s="18">
        <v>581.36653902155194</v>
      </c>
      <c r="D412" s="1"/>
      <c r="E412" s="1">
        <v>236</v>
      </c>
      <c r="F412" s="1">
        <v>149</v>
      </c>
      <c r="G412" s="1">
        <v>2</v>
      </c>
      <c r="H412" s="1">
        <v>85</v>
      </c>
      <c r="I412" s="15">
        <v>0.63559322033898302</v>
      </c>
      <c r="J412">
        <f t="shared" si="6"/>
        <v>20</v>
      </c>
    </row>
    <row r="413" spans="1:10" x14ac:dyDescent="0.3">
      <c r="A413" t="s">
        <v>23127</v>
      </c>
      <c r="C413" s="18">
        <v>504.66701653411286</v>
      </c>
      <c r="D413" s="1"/>
      <c r="E413" s="1">
        <v>102</v>
      </c>
      <c r="F413" s="1">
        <v>51</v>
      </c>
      <c r="G413" s="1">
        <v>1</v>
      </c>
      <c r="H413" s="1">
        <v>50</v>
      </c>
      <c r="I413" s="15">
        <v>0.50490196078431371</v>
      </c>
      <c r="J413">
        <f t="shared" si="6"/>
        <v>20</v>
      </c>
    </row>
    <row r="414" spans="1:10" x14ac:dyDescent="0.3">
      <c r="A414" t="s">
        <v>22386</v>
      </c>
      <c r="C414" s="18">
        <v>329.72531881420048</v>
      </c>
      <c r="D414" s="1"/>
      <c r="E414" s="1">
        <v>62</v>
      </c>
      <c r="F414" s="1">
        <v>22</v>
      </c>
      <c r="G414" s="1">
        <v>3</v>
      </c>
      <c r="H414" s="1">
        <v>37</v>
      </c>
      <c r="I414" s="15">
        <v>0.37903225806451613</v>
      </c>
      <c r="J414">
        <f t="shared" si="6"/>
        <v>20</v>
      </c>
    </row>
    <row r="415" spans="1:10" x14ac:dyDescent="0.3">
      <c r="A415" t="s">
        <v>8591</v>
      </c>
      <c r="C415" s="18">
        <v>405.97270996719101</v>
      </c>
      <c r="D415" s="1"/>
      <c r="E415" s="1">
        <v>39</v>
      </c>
      <c r="F415" s="1">
        <v>14</v>
      </c>
      <c r="G415" s="1">
        <v>2</v>
      </c>
      <c r="H415" s="1">
        <v>23</v>
      </c>
      <c r="I415" s="15">
        <v>0.38461538461538464</v>
      </c>
      <c r="J415">
        <f t="shared" si="6"/>
        <v>20</v>
      </c>
    </row>
    <row r="416" spans="1:10" x14ac:dyDescent="0.3">
      <c r="A416" s="21" t="s">
        <v>20784</v>
      </c>
      <c r="C416" s="18">
        <v>337.8239372639552</v>
      </c>
      <c r="D416" s="1"/>
      <c r="E416" s="1">
        <v>90</v>
      </c>
      <c r="F416" s="1">
        <v>31</v>
      </c>
      <c r="G416" s="1">
        <v>2</v>
      </c>
      <c r="H416" s="1">
        <v>57</v>
      </c>
      <c r="I416" s="15">
        <v>0.35555555555555557</v>
      </c>
      <c r="J416">
        <f t="shared" si="6"/>
        <v>20</v>
      </c>
    </row>
    <row r="417" spans="1:10" x14ac:dyDescent="0.3">
      <c r="A417" t="s">
        <v>1438</v>
      </c>
      <c r="C417" s="18">
        <v>540.88707467522954</v>
      </c>
      <c r="D417" s="1"/>
      <c r="E417" s="1">
        <v>83</v>
      </c>
      <c r="F417" s="1">
        <v>49</v>
      </c>
      <c r="G417" s="1">
        <v>1</v>
      </c>
      <c r="H417" s="1">
        <v>33</v>
      </c>
      <c r="I417" s="15">
        <v>0.59638554216867468</v>
      </c>
      <c r="J417">
        <f t="shared" si="6"/>
        <v>20</v>
      </c>
    </row>
    <row r="418" spans="1:10" x14ac:dyDescent="0.3">
      <c r="A418" t="s">
        <v>8050</v>
      </c>
      <c r="C418" s="18">
        <v>416.44996606291613</v>
      </c>
      <c r="D418" s="1"/>
      <c r="E418" s="1">
        <v>80</v>
      </c>
      <c r="F418" s="1">
        <v>46</v>
      </c>
      <c r="G418" s="1">
        <v>3</v>
      </c>
      <c r="H418" s="1">
        <v>31</v>
      </c>
      <c r="I418" s="15">
        <v>0.59375</v>
      </c>
      <c r="J418">
        <f t="shared" si="6"/>
        <v>20</v>
      </c>
    </row>
    <row r="419" spans="1:10" x14ac:dyDescent="0.3">
      <c r="A419" t="s">
        <v>3457</v>
      </c>
      <c r="C419" s="18">
        <v>492.25127636744628</v>
      </c>
      <c r="D419" s="1"/>
      <c r="E419" s="1">
        <v>105</v>
      </c>
      <c r="F419" s="1">
        <v>60</v>
      </c>
      <c r="G419" s="1">
        <v>3</v>
      </c>
      <c r="H419" s="1">
        <v>42</v>
      </c>
      <c r="I419" s="15">
        <v>0.58571428571428574</v>
      </c>
      <c r="J419">
        <f t="shared" si="6"/>
        <v>20</v>
      </c>
    </row>
    <row r="420" spans="1:10" x14ac:dyDescent="0.3">
      <c r="A420" t="s">
        <v>17960</v>
      </c>
      <c r="C420" s="18">
        <v>372.35762348473787</v>
      </c>
      <c r="D420" s="1"/>
      <c r="E420" s="1">
        <v>76</v>
      </c>
      <c r="F420" s="1">
        <v>28</v>
      </c>
      <c r="G420" s="1">
        <v>4</v>
      </c>
      <c r="H420" s="1">
        <v>44</v>
      </c>
      <c r="I420" s="15">
        <v>0.39473684210526316</v>
      </c>
      <c r="J420">
        <f t="shared" si="6"/>
        <v>20</v>
      </c>
    </row>
    <row r="421" spans="1:10" x14ac:dyDescent="0.3">
      <c r="A421" t="s">
        <v>23128</v>
      </c>
      <c r="C421" s="18">
        <v>400</v>
      </c>
      <c r="D421" s="1"/>
      <c r="E421" s="1">
        <v>5</v>
      </c>
      <c r="F421" s="1">
        <v>2</v>
      </c>
      <c r="G421" s="1">
        <v>1</v>
      </c>
      <c r="H421" s="1">
        <v>2</v>
      </c>
      <c r="I421" s="15">
        <v>0.5</v>
      </c>
      <c r="J421">
        <f t="shared" si="6"/>
        <v>40</v>
      </c>
    </row>
    <row r="422" spans="1:10" x14ac:dyDescent="0.3">
      <c r="A422" t="s">
        <v>16644</v>
      </c>
      <c r="C422" s="18">
        <v>371.19872362216614</v>
      </c>
      <c r="D422" s="1"/>
      <c r="E422" s="1">
        <v>14</v>
      </c>
      <c r="F422" s="1">
        <v>4</v>
      </c>
      <c r="G422" s="1">
        <v>0</v>
      </c>
      <c r="H422" s="1">
        <v>10</v>
      </c>
      <c r="I422" s="15">
        <v>0.2857142857142857</v>
      </c>
      <c r="J422">
        <f t="shared" si="6"/>
        <v>40</v>
      </c>
    </row>
    <row r="423" spans="1:10" x14ac:dyDescent="0.3">
      <c r="A423" t="s">
        <v>554</v>
      </c>
      <c r="C423" s="18">
        <v>764.48532974629211</v>
      </c>
      <c r="D423" s="1"/>
      <c r="E423" s="1">
        <v>105</v>
      </c>
      <c r="F423" s="1">
        <v>75</v>
      </c>
      <c r="G423" s="1">
        <v>1</v>
      </c>
      <c r="H423" s="1">
        <v>29</v>
      </c>
      <c r="I423" s="15">
        <v>0.71904761904761905</v>
      </c>
      <c r="J423">
        <f t="shared" si="6"/>
        <v>20</v>
      </c>
    </row>
    <row r="424" spans="1:10" x14ac:dyDescent="0.3">
      <c r="A424" t="s">
        <v>2425</v>
      </c>
      <c r="C424" s="18">
        <v>535.49973242913575</v>
      </c>
      <c r="D424" s="1"/>
      <c r="E424" s="1">
        <v>70</v>
      </c>
      <c r="F424" s="1">
        <v>37</v>
      </c>
      <c r="G424" s="1">
        <v>5</v>
      </c>
      <c r="H424" s="1">
        <v>28</v>
      </c>
      <c r="I424" s="15">
        <v>0.56428571428571428</v>
      </c>
      <c r="J424">
        <f t="shared" si="6"/>
        <v>20</v>
      </c>
    </row>
    <row r="425" spans="1:10" x14ac:dyDescent="0.3">
      <c r="A425" t="s">
        <v>1642</v>
      </c>
      <c r="C425" s="18">
        <v>479.25153901770392</v>
      </c>
      <c r="D425" s="1"/>
      <c r="E425" s="1">
        <v>20</v>
      </c>
      <c r="F425" s="1">
        <v>14</v>
      </c>
      <c r="G425" s="1">
        <v>0</v>
      </c>
      <c r="H425" s="1">
        <v>6</v>
      </c>
      <c r="I425" s="15">
        <v>0.7</v>
      </c>
      <c r="J425">
        <f t="shared" si="6"/>
        <v>40</v>
      </c>
    </row>
    <row r="426" spans="1:10" x14ac:dyDescent="0.3">
      <c r="A426" t="s">
        <v>2941</v>
      </c>
      <c r="C426" s="18">
        <v>439.10677195566399</v>
      </c>
      <c r="D426" s="1"/>
      <c r="E426" s="1">
        <v>59</v>
      </c>
      <c r="F426" s="1">
        <v>29</v>
      </c>
      <c r="G426" s="1">
        <v>1</v>
      </c>
      <c r="H426" s="1">
        <v>29</v>
      </c>
      <c r="I426" s="15">
        <v>0.5</v>
      </c>
      <c r="J426">
        <f t="shared" si="6"/>
        <v>20</v>
      </c>
    </row>
    <row r="427" spans="1:10" x14ac:dyDescent="0.3">
      <c r="A427" t="s">
        <v>895</v>
      </c>
      <c r="C427" s="18">
        <v>593.00122006976278</v>
      </c>
      <c r="D427" s="1"/>
      <c r="E427" s="1">
        <v>84</v>
      </c>
      <c r="F427" s="1">
        <v>56</v>
      </c>
      <c r="G427" s="1">
        <v>0</v>
      </c>
      <c r="H427" s="1">
        <v>28</v>
      </c>
      <c r="I427" s="15">
        <v>0.66666666666666663</v>
      </c>
      <c r="J427">
        <f t="shared" si="6"/>
        <v>20</v>
      </c>
    </row>
    <row r="428" spans="1:10" x14ac:dyDescent="0.3">
      <c r="A428" t="s">
        <v>16738</v>
      </c>
      <c r="C428" s="18">
        <v>378.60542807782446</v>
      </c>
      <c r="D428" s="1"/>
      <c r="E428" s="1">
        <v>11</v>
      </c>
      <c r="F428" s="1">
        <v>2</v>
      </c>
      <c r="G428" s="1">
        <v>1</v>
      </c>
      <c r="H428" s="1">
        <v>8</v>
      </c>
      <c r="I428" s="15">
        <v>0.22727272727272727</v>
      </c>
      <c r="J428">
        <f t="shared" si="6"/>
        <v>40</v>
      </c>
    </row>
    <row r="429" spans="1:10" x14ac:dyDescent="0.3">
      <c r="A429" t="s">
        <v>17808</v>
      </c>
      <c r="C429" s="18">
        <v>418.74400850797133</v>
      </c>
      <c r="D429" s="1"/>
      <c r="E429" s="1">
        <v>63</v>
      </c>
      <c r="F429" s="1">
        <v>27</v>
      </c>
      <c r="G429" s="1">
        <v>2</v>
      </c>
      <c r="H429" s="1">
        <v>34</v>
      </c>
      <c r="I429" s="15">
        <v>0.44444444444444442</v>
      </c>
      <c r="J429">
        <f t="shared" si="6"/>
        <v>20</v>
      </c>
    </row>
    <row r="430" spans="1:10" x14ac:dyDescent="0.3">
      <c r="A430" t="s">
        <v>22537</v>
      </c>
      <c r="C430" s="18">
        <v>325.70386016530233</v>
      </c>
      <c r="D430" s="1"/>
      <c r="E430" s="1">
        <v>60</v>
      </c>
      <c r="F430" s="1">
        <v>16</v>
      </c>
      <c r="G430" s="1">
        <v>0</v>
      </c>
      <c r="H430" s="1">
        <v>44</v>
      </c>
      <c r="I430" s="15">
        <v>0.26666666666666666</v>
      </c>
      <c r="J430">
        <f t="shared" si="6"/>
        <v>20</v>
      </c>
    </row>
    <row r="431" spans="1:10" x14ac:dyDescent="0.3">
      <c r="A431" t="s">
        <v>672</v>
      </c>
      <c r="C431" s="18">
        <v>652.18109609900557</v>
      </c>
      <c r="D431" s="1"/>
      <c r="E431" s="1">
        <v>273</v>
      </c>
      <c r="F431" s="1">
        <v>190</v>
      </c>
      <c r="G431" s="1">
        <v>3</v>
      </c>
      <c r="H431" s="1">
        <v>80</v>
      </c>
      <c r="I431" s="15">
        <v>0.70146520146520142</v>
      </c>
      <c r="J431">
        <f t="shared" si="6"/>
        <v>20</v>
      </c>
    </row>
    <row r="432" spans="1:10" x14ac:dyDescent="0.3">
      <c r="A432" t="s">
        <v>2526</v>
      </c>
      <c r="C432" s="18">
        <v>450.73909756061266</v>
      </c>
      <c r="D432" s="1"/>
      <c r="E432" s="1">
        <v>51</v>
      </c>
      <c r="F432" s="1">
        <v>27</v>
      </c>
      <c r="G432" s="1">
        <v>2</v>
      </c>
      <c r="H432" s="1">
        <v>22</v>
      </c>
      <c r="I432" s="15">
        <v>0.5490196078431373</v>
      </c>
      <c r="J432">
        <f t="shared" si="6"/>
        <v>20</v>
      </c>
    </row>
    <row r="433" spans="1:10" x14ac:dyDescent="0.3">
      <c r="A433" t="s">
        <v>4774</v>
      </c>
      <c r="C433" s="18">
        <v>432.305421642537</v>
      </c>
      <c r="D433" s="1"/>
      <c r="E433" s="1">
        <v>57</v>
      </c>
      <c r="F433" s="1">
        <v>31</v>
      </c>
      <c r="G433" s="1">
        <v>1</v>
      </c>
      <c r="H433" s="1">
        <v>25</v>
      </c>
      <c r="I433" s="15">
        <v>0.55263157894736847</v>
      </c>
      <c r="J433">
        <f t="shared" si="6"/>
        <v>20</v>
      </c>
    </row>
    <row r="434" spans="1:10" x14ac:dyDescent="0.3">
      <c r="A434" t="s">
        <v>19985</v>
      </c>
      <c r="C434" s="18">
        <v>409.12277622696161</v>
      </c>
      <c r="D434" s="1"/>
      <c r="E434" s="1">
        <v>87</v>
      </c>
      <c r="F434" s="1">
        <v>31</v>
      </c>
      <c r="G434" s="1">
        <v>0</v>
      </c>
      <c r="H434" s="1">
        <v>56</v>
      </c>
      <c r="I434" s="15">
        <v>0.35632183908045978</v>
      </c>
      <c r="J434">
        <f t="shared" si="6"/>
        <v>20</v>
      </c>
    </row>
    <row r="435" spans="1:10" x14ac:dyDescent="0.3">
      <c r="A435" t="s">
        <v>7949</v>
      </c>
      <c r="C435" s="18">
        <v>409.9032084134513</v>
      </c>
      <c r="D435" s="1"/>
      <c r="E435" s="1">
        <v>41</v>
      </c>
      <c r="F435" s="1">
        <v>18</v>
      </c>
      <c r="G435" s="1">
        <v>4</v>
      </c>
      <c r="H435" s="1">
        <v>19</v>
      </c>
      <c r="I435" s="15">
        <v>0.48780487804878048</v>
      </c>
      <c r="J435">
        <f t="shared" si="6"/>
        <v>20</v>
      </c>
    </row>
    <row r="436" spans="1:10" x14ac:dyDescent="0.3">
      <c r="A436" t="s">
        <v>1841</v>
      </c>
      <c r="C436" s="18">
        <v>472.92875427630696</v>
      </c>
      <c r="D436" s="1"/>
      <c r="E436" s="1">
        <v>48</v>
      </c>
      <c r="F436" s="1">
        <v>29</v>
      </c>
      <c r="G436" s="1">
        <v>0</v>
      </c>
      <c r="H436" s="1">
        <v>19</v>
      </c>
      <c r="I436" s="15">
        <v>0.60416666666666663</v>
      </c>
      <c r="J436">
        <f t="shared" si="6"/>
        <v>20</v>
      </c>
    </row>
    <row r="437" spans="1:10" x14ac:dyDescent="0.3">
      <c r="A437" t="s">
        <v>17504</v>
      </c>
      <c r="C437" s="18">
        <v>372.92339852978057</v>
      </c>
      <c r="D437" s="1"/>
      <c r="E437" s="1">
        <v>14</v>
      </c>
      <c r="F437" s="1">
        <v>5</v>
      </c>
      <c r="G437" s="1">
        <v>0</v>
      </c>
      <c r="H437" s="1">
        <v>9</v>
      </c>
      <c r="I437" s="15">
        <v>0.35714285714285715</v>
      </c>
      <c r="J437">
        <f t="shared" si="6"/>
        <v>40</v>
      </c>
    </row>
    <row r="438" spans="1:10" x14ac:dyDescent="0.3">
      <c r="A438" t="s">
        <v>8745</v>
      </c>
      <c r="C438" s="18">
        <v>409.05758493855757</v>
      </c>
      <c r="D438" s="1"/>
      <c r="E438" s="1">
        <v>8</v>
      </c>
      <c r="F438" s="1">
        <v>1</v>
      </c>
      <c r="G438" s="1">
        <v>1</v>
      </c>
      <c r="H438" s="1">
        <v>6</v>
      </c>
      <c r="I438" s="15">
        <v>0.1875</v>
      </c>
      <c r="J438">
        <f t="shared" si="6"/>
        <v>40</v>
      </c>
    </row>
    <row r="439" spans="1:10" x14ac:dyDescent="0.3">
      <c r="A439" t="s">
        <v>20730</v>
      </c>
      <c r="C439" s="18">
        <v>356.76904176531843</v>
      </c>
      <c r="D439" s="1"/>
      <c r="E439" s="1">
        <v>25</v>
      </c>
      <c r="F439" s="1">
        <v>10</v>
      </c>
      <c r="G439" s="1">
        <v>1</v>
      </c>
      <c r="H439" s="1">
        <v>14</v>
      </c>
      <c r="I439" s="15">
        <v>0.42</v>
      </c>
      <c r="J439">
        <f t="shared" si="6"/>
        <v>40</v>
      </c>
    </row>
    <row r="440" spans="1:10" x14ac:dyDescent="0.3">
      <c r="A440" t="s">
        <v>10809</v>
      </c>
      <c r="C440" s="18">
        <v>393.78397816240056</v>
      </c>
      <c r="D440" s="1"/>
      <c r="E440" s="1">
        <v>36</v>
      </c>
      <c r="F440" s="1">
        <v>17</v>
      </c>
      <c r="G440" s="1">
        <v>2</v>
      </c>
      <c r="H440" s="1">
        <v>17</v>
      </c>
      <c r="I440" s="15">
        <v>0.5</v>
      </c>
      <c r="J440">
        <f t="shared" si="6"/>
        <v>20</v>
      </c>
    </row>
    <row r="441" spans="1:10" x14ac:dyDescent="0.3">
      <c r="A441" t="s">
        <v>21790</v>
      </c>
      <c r="C441" s="18">
        <v>362.6550982626818</v>
      </c>
      <c r="D441" s="1"/>
      <c r="E441" s="1">
        <v>39</v>
      </c>
      <c r="F441" s="1">
        <v>15</v>
      </c>
      <c r="G441" s="1">
        <v>3</v>
      </c>
      <c r="H441" s="1">
        <v>21</v>
      </c>
      <c r="I441" s="15">
        <v>0.42307692307692307</v>
      </c>
      <c r="J441">
        <f t="shared" si="6"/>
        <v>20</v>
      </c>
    </row>
    <row r="442" spans="1:10" x14ac:dyDescent="0.3">
      <c r="A442" t="s">
        <v>9376</v>
      </c>
      <c r="C442" s="18">
        <v>403.59155385019943</v>
      </c>
      <c r="D442" s="1"/>
      <c r="E442" s="1">
        <v>46</v>
      </c>
      <c r="F442" s="1">
        <v>25</v>
      </c>
      <c r="G442" s="1">
        <v>1</v>
      </c>
      <c r="H442" s="1">
        <v>20</v>
      </c>
      <c r="I442" s="15">
        <v>0.55434782608695654</v>
      </c>
      <c r="J442">
        <f t="shared" si="6"/>
        <v>20</v>
      </c>
    </row>
    <row r="443" spans="1:10" x14ac:dyDescent="0.3">
      <c r="A443" t="s">
        <v>9080</v>
      </c>
      <c r="C443" s="18">
        <v>393.35724600064339</v>
      </c>
      <c r="D443" s="1"/>
      <c r="E443" s="1">
        <v>12</v>
      </c>
      <c r="F443" s="1">
        <v>6</v>
      </c>
      <c r="G443" s="1">
        <v>0</v>
      </c>
      <c r="H443" s="1">
        <v>6</v>
      </c>
      <c r="I443" s="15">
        <v>0.5</v>
      </c>
      <c r="J443">
        <f t="shared" si="6"/>
        <v>40</v>
      </c>
    </row>
    <row r="444" spans="1:10" x14ac:dyDescent="0.3">
      <c r="A444" t="s">
        <v>10503</v>
      </c>
      <c r="C444" s="18">
        <v>396.20279950271623</v>
      </c>
      <c r="D444" s="1"/>
      <c r="E444" s="1">
        <v>26</v>
      </c>
      <c r="F444" s="1">
        <v>12</v>
      </c>
      <c r="G444" s="1">
        <v>0</v>
      </c>
      <c r="H444" s="1">
        <v>14</v>
      </c>
      <c r="I444" s="15">
        <v>0.46153846153846156</v>
      </c>
      <c r="J444">
        <f t="shared" si="6"/>
        <v>40</v>
      </c>
    </row>
    <row r="445" spans="1:10" x14ac:dyDescent="0.3">
      <c r="A445" t="s">
        <v>21332</v>
      </c>
      <c r="C445" s="18">
        <v>352.95028059735313</v>
      </c>
      <c r="D445" s="1"/>
      <c r="E445" s="1">
        <v>14</v>
      </c>
      <c r="F445" s="1">
        <v>5</v>
      </c>
      <c r="G445" s="1">
        <v>0</v>
      </c>
      <c r="H445" s="1">
        <v>9</v>
      </c>
      <c r="I445" s="15">
        <v>0.35714285714285715</v>
      </c>
      <c r="J445">
        <f t="shared" si="6"/>
        <v>40</v>
      </c>
    </row>
    <row r="446" spans="1:10" x14ac:dyDescent="0.3">
      <c r="A446" t="s">
        <v>11979</v>
      </c>
      <c r="C446" s="18">
        <v>411.65185808405408</v>
      </c>
      <c r="D446" s="1"/>
      <c r="E446" s="1">
        <v>16</v>
      </c>
      <c r="F446" s="1">
        <v>7</v>
      </c>
      <c r="G446" s="1">
        <v>0</v>
      </c>
      <c r="H446" s="1">
        <v>9</v>
      </c>
      <c r="I446" s="15">
        <v>0.4375</v>
      </c>
      <c r="J446">
        <f t="shared" si="6"/>
        <v>40</v>
      </c>
    </row>
    <row r="447" spans="1:10" x14ac:dyDescent="0.3">
      <c r="A447" t="s">
        <v>23130</v>
      </c>
      <c r="C447" s="18">
        <v>400</v>
      </c>
      <c r="D447" s="1"/>
      <c r="E447" s="1">
        <v>5</v>
      </c>
      <c r="F447" s="1">
        <v>2</v>
      </c>
      <c r="G447" s="1">
        <v>0</v>
      </c>
      <c r="H447" s="1">
        <v>3</v>
      </c>
      <c r="I447" s="15">
        <v>0.4</v>
      </c>
      <c r="J447">
        <f t="shared" si="6"/>
        <v>40</v>
      </c>
    </row>
    <row r="448" spans="1:10" x14ac:dyDescent="0.3">
      <c r="A448" t="s">
        <v>23131</v>
      </c>
      <c r="C448" s="18">
        <v>400</v>
      </c>
      <c r="D448" s="1"/>
      <c r="E448" s="1">
        <v>5</v>
      </c>
      <c r="F448" s="1">
        <v>3</v>
      </c>
      <c r="G448" s="1">
        <v>0</v>
      </c>
      <c r="H448" s="1">
        <v>2</v>
      </c>
      <c r="I448" s="15">
        <v>0.6</v>
      </c>
      <c r="J448">
        <f t="shared" si="6"/>
        <v>40</v>
      </c>
    </row>
    <row r="449" spans="1:10" x14ac:dyDescent="0.3">
      <c r="A449" t="s">
        <v>23133</v>
      </c>
      <c r="C449" s="18">
        <v>400</v>
      </c>
      <c r="D449" s="1"/>
      <c r="E449" s="1">
        <v>5</v>
      </c>
      <c r="F449" s="1">
        <v>3</v>
      </c>
      <c r="G449" s="1">
        <v>0</v>
      </c>
      <c r="H449" s="1">
        <v>2</v>
      </c>
      <c r="I449" s="15">
        <v>0.6</v>
      </c>
      <c r="J449">
        <f t="shared" si="6"/>
        <v>40</v>
      </c>
    </row>
    <row r="450" spans="1:10" x14ac:dyDescent="0.3">
      <c r="A450" t="s">
        <v>571</v>
      </c>
      <c r="C450" s="18">
        <v>703.28339864038662</v>
      </c>
      <c r="D450" s="1"/>
      <c r="E450" s="1">
        <v>210</v>
      </c>
      <c r="F450" s="1">
        <v>164</v>
      </c>
      <c r="G450" s="1">
        <v>1</v>
      </c>
      <c r="H450" s="1">
        <v>45</v>
      </c>
      <c r="I450" s="15">
        <v>0.78333333333333333</v>
      </c>
      <c r="J450">
        <f t="shared" si="6"/>
        <v>20</v>
      </c>
    </row>
    <row r="451" spans="1:10" x14ac:dyDescent="0.3">
      <c r="A451" t="s">
        <v>1203</v>
      </c>
      <c r="C451" s="18">
        <v>509.94480992729314</v>
      </c>
      <c r="D451" s="1"/>
      <c r="E451" s="1">
        <v>23</v>
      </c>
      <c r="F451" s="1">
        <v>17</v>
      </c>
      <c r="G451" s="1">
        <v>0</v>
      </c>
      <c r="H451" s="1">
        <v>6</v>
      </c>
      <c r="I451" s="15">
        <v>0.73913043478260865</v>
      </c>
      <c r="J451">
        <f t="shared" si="6"/>
        <v>40</v>
      </c>
    </row>
    <row r="452" spans="1:10" x14ac:dyDescent="0.3">
      <c r="A452" t="s">
        <v>4432</v>
      </c>
      <c r="C452" s="18">
        <v>424.44199846256527</v>
      </c>
      <c r="D452" s="1"/>
      <c r="E452" s="1">
        <v>30</v>
      </c>
      <c r="F452" s="1">
        <v>16</v>
      </c>
      <c r="G452" s="1">
        <v>1</v>
      </c>
      <c r="H452" s="1">
        <v>13</v>
      </c>
      <c r="I452" s="15">
        <v>0.55000000000000004</v>
      </c>
      <c r="J452">
        <f t="shared" ref="J452:J515" si="7">IF(E452&lt;=30,40,20)</f>
        <v>40</v>
      </c>
    </row>
    <row r="453" spans="1:10" x14ac:dyDescent="0.3">
      <c r="A453" t="s">
        <v>23134</v>
      </c>
      <c r="C453" s="18">
        <v>400</v>
      </c>
      <c r="D453" s="1"/>
      <c r="E453" s="1">
        <v>5</v>
      </c>
      <c r="F453" s="1">
        <v>2</v>
      </c>
      <c r="G453" s="1">
        <v>0</v>
      </c>
      <c r="H453" s="1">
        <v>3</v>
      </c>
      <c r="I453" s="15">
        <v>0.4</v>
      </c>
      <c r="J453">
        <f t="shared" si="7"/>
        <v>40</v>
      </c>
    </row>
    <row r="454" spans="1:10" x14ac:dyDescent="0.3">
      <c r="A454" t="s">
        <v>2820</v>
      </c>
      <c r="C454" s="18">
        <v>434.08503582326063</v>
      </c>
      <c r="D454" s="1"/>
      <c r="E454" s="1">
        <v>173</v>
      </c>
      <c r="F454" s="1">
        <v>99</v>
      </c>
      <c r="G454" s="1">
        <v>0</v>
      </c>
      <c r="H454" s="1">
        <v>74</v>
      </c>
      <c r="I454" s="15">
        <v>0.5722543352601156</v>
      </c>
      <c r="J454">
        <f t="shared" si="7"/>
        <v>20</v>
      </c>
    </row>
    <row r="455" spans="1:10" x14ac:dyDescent="0.3">
      <c r="A455" t="s">
        <v>7458</v>
      </c>
      <c r="C455" s="18">
        <v>410.41776517553524</v>
      </c>
      <c r="D455" s="1"/>
      <c r="E455" s="1">
        <v>10</v>
      </c>
      <c r="F455" s="1">
        <v>5</v>
      </c>
      <c r="G455" s="1">
        <v>0</v>
      </c>
      <c r="H455" s="1">
        <v>5</v>
      </c>
      <c r="I455" s="15">
        <v>0.5</v>
      </c>
      <c r="J455">
        <f t="shared" si="7"/>
        <v>40</v>
      </c>
    </row>
    <row r="456" spans="1:10" x14ac:dyDescent="0.3">
      <c r="A456" t="s">
        <v>8327</v>
      </c>
      <c r="C456" s="18">
        <v>408.00892671734937</v>
      </c>
      <c r="D456" s="1"/>
      <c r="E456" s="1">
        <v>18</v>
      </c>
      <c r="F456" s="1">
        <v>8</v>
      </c>
      <c r="G456" s="1">
        <v>0</v>
      </c>
      <c r="H456" s="1">
        <v>10</v>
      </c>
      <c r="I456" s="15">
        <v>0.44444444444444442</v>
      </c>
      <c r="J456">
        <f t="shared" si="7"/>
        <v>40</v>
      </c>
    </row>
    <row r="457" spans="1:10" x14ac:dyDescent="0.3">
      <c r="A457" t="s">
        <v>11278</v>
      </c>
      <c r="C457" s="18">
        <v>423.92369078035853</v>
      </c>
      <c r="D457" s="1"/>
      <c r="E457" s="1">
        <v>24</v>
      </c>
      <c r="F457" s="1">
        <v>14</v>
      </c>
      <c r="G457" s="1">
        <v>0</v>
      </c>
      <c r="H457" s="1">
        <v>10</v>
      </c>
      <c r="I457" s="15">
        <v>0.58333333333333337</v>
      </c>
      <c r="J457">
        <f t="shared" si="7"/>
        <v>40</v>
      </c>
    </row>
    <row r="458" spans="1:10" x14ac:dyDescent="0.3">
      <c r="A458" t="s">
        <v>2042</v>
      </c>
      <c r="C458" s="18">
        <v>463.88835963738399</v>
      </c>
      <c r="D458" s="1"/>
      <c r="E458" s="1">
        <v>18</v>
      </c>
      <c r="F458" s="1">
        <v>11</v>
      </c>
      <c r="G458" s="1">
        <v>0</v>
      </c>
      <c r="H458" s="1">
        <v>7</v>
      </c>
      <c r="I458" s="15">
        <v>0.61111111111111116</v>
      </c>
      <c r="J458">
        <f t="shared" si="7"/>
        <v>40</v>
      </c>
    </row>
    <row r="459" spans="1:10" x14ac:dyDescent="0.3">
      <c r="A459" t="s">
        <v>1542</v>
      </c>
      <c r="C459" s="18">
        <v>486.50621042198475</v>
      </c>
      <c r="D459" s="1"/>
      <c r="E459" s="1">
        <v>36</v>
      </c>
      <c r="F459" s="1">
        <v>25</v>
      </c>
      <c r="G459" s="1">
        <v>0</v>
      </c>
      <c r="H459" s="1">
        <v>11</v>
      </c>
      <c r="I459" s="15">
        <v>0.69444444444444442</v>
      </c>
      <c r="J459">
        <f t="shared" si="7"/>
        <v>20</v>
      </c>
    </row>
    <row r="460" spans="1:10" x14ac:dyDescent="0.3">
      <c r="A460" t="s">
        <v>19454</v>
      </c>
      <c r="C460" s="18">
        <v>341.88637050868272</v>
      </c>
      <c r="D460" s="1"/>
      <c r="E460" s="1">
        <v>17</v>
      </c>
      <c r="F460" s="1">
        <v>5</v>
      </c>
      <c r="G460" s="1">
        <v>0</v>
      </c>
      <c r="H460" s="1">
        <v>12</v>
      </c>
      <c r="I460" s="15">
        <v>0.29411764705882354</v>
      </c>
      <c r="J460">
        <f t="shared" si="7"/>
        <v>40</v>
      </c>
    </row>
    <row r="461" spans="1:10" x14ac:dyDescent="0.3">
      <c r="A461" t="s">
        <v>23135</v>
      </c>
      <c r="C461" s="18">
        <v>556.88949868852308</v>
      </c>
      <c r="D461" s="1"/>
      <c r="E461" s="1">
        <v>91</v>
      </c>
      <c r="F461" s="1">
        <v>57</v>
      </c>
      <c r="G461" s="1">
        <v>2</v>
      </c>
      <c r="H461" s="1">
        <v>32</v>
      </c>
      <c r="I461" s="15">
        <v>0.63736263736263732</v>
      </c>
      <c r="J461">
        <f t="shared" si="7"/>
        <v>20</v>
      </c>
    </row>
    <row r="462" spans="1:10" x14ac:dyDescent="0.3">
      <c r="A462" t="s">
        <v>14553</v>
      </c>
      <c r="C462" s="18">
        <v>387.82791172389051</v>
      </c>
      <c r="D462" s="1"/>
      <c r="E462" s="1">
        <v>8</v>
      </c>
      <c r="F462" s="1">
        <v>3</v>
      </c>
      <c r="G462" s="1">
        <v>0</v>
      </c>
      <c r="H462" s="1">
        <v>5</v>
      </c>
      <c r="I462" s="15">
        <v>0.375</v>
      </c>
      <c r="J462">
        <f t="shared" si="7"/>
        <v>40</v>
      </c>
    </row>
    <row r="463" spans="1:10" x14ac:dyDescent="0.3">
      <c r="A463" t="s">
        <v>23136</v>
      </c>
      <c r="C463" s="18">
        <v>400</v>
      </c>
      <c r="D463" s="1"/>
      <c r="E463" s="1">
        <v>5</v>
      </c>
      <c r="F463" s="1">
        <v>4</v>
      </c>
      <c r="G463" s="1">
        <v>0</v>
      </c>
      <c r="H463" s="1">
        <v>1</v>
      </c>
      <c r="I463" s="15">
        <v>0.8</v>
      </c>
      <c r="J463">
        <f t="shared" si="7"/>
        <v>40</v>
      </c>
    </row>
    <row r="464" spans="1:10" x14ac:dyDescent="0.3">
      <c r="A464" t="s">
        <v>17300</v>
      </c>
      <c r="C464" s="18">
        <v>374.21110919880743</v>
      </c>
      <c r="D464" s="1"/>
      <c r="E464" s="1">
        <v>49</v>
      </c>
      <c r="F464" s="1">
        <v>23</v>
      </c>
      <c r="G464" s="1">
        <v>0</v>
      </c>
      <c r="H464" s="1">
        <v>26</v>
      </c>
      <c r="I464" s="15">
        <v>0.46938775510204084</v>
      </c>
      <c r="J464">
        <f t="shared" si="7"/>
        <v>20</v>
      </c>
    </row>
    <row r="465" spans="1:10" x14ac:dyDescent="0.3">
      <c r="A465" t="s">
        <v>20872</v>
      </c>
      <c r="C465" s="18">
        <v>354.7141871131272</v>
      </c>
      <c r="D465" s="1"/>
      <c r="E465" s="1">
        <v>16</v>
      </c>
      <c r="F465" s="1">
        <v>4</v>
      </c>
      <c r="G465" s="1">
        <v>1</v>
      </c>
      <c r="H465" s="1">
        <v>11</v>
      </c>
      <c r="I465" s="15">
        <v>0.28125</v>
      </c>
      <c r="J465">
        <f t="shared" si="7"/>
        <v>40</v>
      </c>
    </row>
    <row r="466" spans="1:10" x14ac:dyDescent="0.3">
      <c r="A466" t="s">
        <v>5678</v>
      </c>
      <c r="C466" s="18">
        <v>414.39680404617894</v>
      </c>
      <c r="D466" s="1"/>
      <c r="E466" s="1">
        <v>18</v>
      </c>
      <c r="F466" s="1">
        <v>10</v>
      </c>
      <c r="G466" s="1">
        <v>0</v>
      </c>
      <c r="H466" s="1">
        <v>8</v>
      </c>
      <c r="I466" s="15">
        <v>0.55555555555555558</v>
      </c>
      <c r="J466">
        <f t="shared" si="7"/>
        <v>40</v>
      </c>
    </row>
    <row r="467" spans="1:10" x14ac:dyDescent="0.3">
      <c r="A467" t="s">
        <v>2662</v>
      </c>
      <c r="C467" s="18">
        <v>450.60864639544872</v>
      </c>
      <c r="D467" s="1"/>
      <c r="E467" s="1">
        <v>80</v>
      </c>
      <c r="F467" s="1">
        <v>42</v>
      </c>
      <c r="G467" s="1">
        <v>2</v>
      </c>
      <c r="H467" s="1">
        <v>36</v>
      </c>
      <c r="I467" s="15">
        <v>0.53749999999999998</v>
      </c>
      <c r="J467">
        <f t="shared" si="7"/>
        <v>20</v>
      </c>
    </row>
    <row r="468" spans="1:10" x14ac:dyDescent="0.3">
      <c r="A468" t="s">
        <v>23137</v>
      </c>
      <c r="C468" s="18">
        <v>400</v>
      </c>
      <c r="D468" s="1"/>
      <c r="E468" s="1">
        <v>5</v>
      </c>
      <c r="F468" s="1">
        <v>2</v>
      </c>
      <c r="G468" s="1">
        <v>0</v>
      </c>
      <c r="H468" s="1">
        <v>3</v>
      </c>
      <c r="I468" s="15">
        <v>0.4</v>
      </c>
      <c r="J468">
        <f t="shared" si="7"/>
        <v>40</v>
      </c>
    </row>
    <row r="469" spans="1:10" x14ac:dyDescent="0.3">
      <c r="A469" t="s">
        <v>1607</v>
      </c>
      <c r="C469" s="18">
        <v>560.68188467146797</v>
      </c>
      <c r="D469" s="1"/>
      <c r="E469" s="1">
        <v>116</v>
      </c>
      <c r="F469" s="1">
        <v>63</v>
      </c>
      <c r="G469" s="1">
        <v>2</v>
      </c>
      <c r="H469" s="1">
        <v>51</v>
      </c>
      <c r="I469" s="15">
        <v>0.55172413793103448</v>
      </c>
      <c r="J469">
        <f t="shared" si="7"/>
        <v>20</v>
      </c>
    </row>
    <row r="470" spans="1:10" x14ac:dyDescent="0.3">
      <c r="A470" t="s">
        <v>23138</v>
      </c>
      <c r="C470" s="18">
        <v>400</v>
      </c>
      <c r="D470" s="1"/>
      <c r="E470" s="1">
        <v>5</v>
      </c>
      <c r="F470" s="1">
        <v>4</v>
      </c>
      <c r="G470" s="1">
        <v>0</v>
      </c>
      <c r="H470" s="1">
        <v>1</v>
      </c>
      <c r="I470" s="15">
        <v>0.8</v>
      </c>
      <c r="J470">
        <f t="shared" si="7"/>
        <v>40</v>
      </c>
    </row>
    <row r="471" spans="1:10" x14ac:dyDescent="0.3">
      <c r="A471" t="s">
        <v>20116</v>
      </c>
      <c r="C471" s="18">
        <v>357.92548678316899</v>
      </c>
      <c r="D471" s="1"/>
      <c r="E471" s="1">
        <v>21</v>
      </c>
      <c r="F471" s="1">
        <v>6</v>
      </c>
      <c r="G471" s="1">
        <v>0</v>
      </c>
      <c r="H471" s="1">
        <v>15</v>
      </c>
      <c r="I471" s="15">
        <v>0.2857142857142857</v>
      </c>
      <c r="J471">
        <f t="shared" si="7"/>
        <v>40</v>
      </c>
    </row>
    <row r="472" spans="1:10" x14ac:dyDescent="0.3">
      <c r="A472" t="s">
        <v>4678</v>
      </c>
      <c r="C472" s="18">
        <v>482.66324424708893</v>
      </c>
      <c r="D472" s="1"/>
      <c r="E472" s="1">
        <v>158</v>
      </c>
      <c r="F472" s="1">
        <v>93</v>
      </c>
      <c r="G472" s="1">
        <v>2</v>
      </c>
      <c r="H472" s="1">
        <v>63</v>
      </c>
      <c r="I472" s="15">
        <v>0.59493670886075944</v>
      </c>
      <c r="J472">
        <f t="shared" si="7"/>
        <v>20</v>
      </c>
    </row>
    <row r="473" spans="1:10" x14ac:dyDescent="0.3">
      <c r="A473" t="s">
        <v>23139</v>
      </c>
      <c r="C473" s="18">
        <v>400</v>
      </c>
      <c r="D473" s="1"/>
      <c r="E473" s="1">
        <v>5</v>
      </c>
      <c r="F473" s="1">
        <v>1</v>
      </c>
      <c r="G473" s="1">
        <v>0</v>
      </c>
      <c r="H473" s="1">
        <v>4</v>
      </c>
      <c r="I473" s="15">
        <v>0.2</v>
      </c>
      <c r="J473">
        <f t="shared" si="7"/>
        <v>40</v>
      </c>
    </row>
    <row r="474" spans="1:10" x14ac:dyDescent="0.3">
      <c r="A474" t="s">
        <v>23140</v>
      </c>
      <c r="C474" s="18">
        <v>400</v>
      </c>
      <c r="D474" s="1"/>
      <c r="E474" s="1">
        <v>5</v>
      </c>
      <c r="F474" s="1">
        <v>0</v>
      </c>
      <c r="G474" s="1">
        <v>0</v>
      </c>
      <c r="H474" s="1">
        <v>5</v>
      </c>
      <c r="I474" s="15">
        <v>0</v>
      </c>
      <c r="J474">
        <f t="shared" si="7"/>
        <v>40</v>
      </c>
    </row>
    <row r="475" spans="1:10" x14ac:dyDescent="0.3">
      <c r="A475" t="s">
        <v>8940</v>
      </c>
      <c r="C475" s="18">
        <v>402.83876656339135</v>
      </c>
      <c r="D475" s="1"/>
      <c r="E475" s="1">
        <v>15</v>
      </c>
      <c r="F475" s="1">
        <v>7</v>
      </c>
      <c r="G475" s="1">
        <v>0</v>
      </c>
      <c r="H475" s="1">
        <v>8</v>
      </c>
      <c r="I475" s="15">
        <v>0.46666666666666667</v>
      </c>
      <c r="J475">
        <f t="shared" si="7"/>
        <v>40</v>
      </c>
    </row>
    <row r="476" spans="1:10" x14ac:dyDescent="0.3">
      <c r="A476" t="s">
        <v>23141</v>
      </c>
      <c r="C476" s="18">
        <v>400</v>
      </c>
      <c r="D476" s="1"/>
      <c r="E476" s="1">
        <v>5</v>
      </c>
      <c r="F476" s="1">
        <v>1</v>
      </c>
      <c r="G476" s="1">
        <v>0</v>
      </c>
      <c r="H476" s="1">
        <v>4</v>
      </c>
      <c r="I476" s="15">
        <v>0.2</v>
      </c>
      <c r="J476">
        <f t="shared" si="7"/>
        <v>40</v>
      </c>
    </row>
    <row r="477" spans="1:10" x14ac:dyDescent="0.3">
      <c r="A477" t="s">
        <v>14847</v>
      </c>
      <c r="C477" s="18">
        <v>420.42343933600932</v>
      </c>
      <c r="D477" s="1"/>
      <c r="E477" s="1">
        <v>77</v>
      </c>
      <c r="F477" s="1">
        <v>41</v>
      </c>
      <c r="G477" s="1">
        <v>0</v>
      </c>
      <c r="H477" s="1">
        <v>36</v>
      </c>
      <c r="I477" s="15">
        <v>0.53246753246753242</v>
      </c>
      <c r="J477">
        <f t="shared" si="7"/>
        <v>20</v>
      </c>
    </row>
    <row r="478" spans="1:10" x14ac:dyDescent="0.3">
      <c r="A478" t="s">
        <v>876</v>
      </c>
      <c r="C478" s="18">
        <v>548.39666470093482</v>
      </c>
      <c r="D478" s="1"/>
      <c r="E478" s="1">
        <v>63</v>
      </c>
      <c r="F478" s="1">
        <v>40</v>
      </c>
      <c r="G478" s="1">
        <v>3</v>
      </c>
      <c r="H478" s="1">
        <v>20</v>
      </c>
      <c r="I478" s="15">
        <v>0.65873015873015872</v>
      </c>
      <c r="J478">
        <f t="shared" si="7"/>
        <v>20</v>
      </c>
    </row>
    <row r="479" spans="1:10" x14ac:dyDescent="0.3">
      <c r="A479" t="s">
        <v>9702</v>
      </c>
      <c r="C479" s="18">
        <v>353.28295642614171</v>
      </c>
      <c r="D479" s="1"/>
      <c r="E479" s="1">
        <v>17</v>
      </c>
      <c r="F479" s="1">
        <v>4</v>
      </c>
      <c r="G479" s="1">
        <v>1</v>
      </c>
      <c r="H479" s="1">
        <v>12</v>
      </c>
      <c r="I479" s="15">
        <v>0.26470588235294118</v>
      </c>
      <c r="J479">
        <f t="shared" si="7"/>
        <v>40</v>
      </c>
    </row>
    <row r="480" spans="1:10" x14ac:dyDescent="0.3">
      <c r="A480" t="s">
        <v>10089</v>
      </c>
      <c r="C480" s="18">
        <v>398.99606138760379</v>
      </c>
      <c r="D480" s="1"/>
      <c r="E480" s="1">
        <v>13</v>
      </c>
      <c r="F480" s="1">
        <v>5</v>
      </c>
      <c r="G480" s="1">
        <v>0</v>
      </c>
      <c r="H480" s="1">
        <v>8</v>
      </c>
      <c r="I480" s="15">
        <v>0.38461538461538464</v>
      </c>
      <c r="J480">
        <f t="shared" si="7"/>
        <v>40</v>
      </c>
    </row>
    <row r="481" spans="1:10" x14ac:dyDescent="0.3">
      <c r="A481" t="s">
        <v>1333</v>
      </c>
      <c r="C481" s="18">
        <v>497.79178468026856</v>
      </c>
      <c r="D481" s="1"/>
      <c r="E481" s="1">
        <v>124</v>
      </c>
      <c r="F481" s="1">
        <v>84</v>
      </c>
      <c r="G481" s="1">
        <v>3</v>
      </c>
      <c r="H481" s="1">
        <v>37</v>
      </c>
      <c r="I481" s="15">
        <v>0.68951612903225812</v>
      </c>
      <c r="J481">
        <f t="shared" si="7"/>
        <v>20</v>
      </c>
    </row>
    <row r="482" spans="1:10" x14ac:dyDescent="0.3">
      <c r="A482" t="s">
        <v>2461</v>
      </c>
      <c r="C482" s="18">
        <v>450.14149078021461</v>
      </c>
      <c r="D482" s="1"/>
      <c r="E482" s="1">
        <v>19</v>
      </c>
      <c r="F482" s="1">
        <v>14</v>
      </c>
      <c r="G482" s="1">
        <v>0</v>
      </c>
      <c r="H482" s="1">
        <v>5</v>
      </c>
      <c r="I482" s="15">
        <v>0.73684210526315785</v>
      </c>
      <c r="J482">
        <f t="shared" si="7"/>
        <v>40</v>
      </c>
    </row>
    <row r="483" spans="1:10" x14ac:dyDescent="0.3">
      <c r="A483" t="s">
        <v>2432</v>
      </c>
      <c r="C483" s="18">
        <v>450.88580928029575</v>
      </c>
      <c r="D483" s="1"/>
      <c r="E483" s="1">
        <v>79</v>
      </c>
      <c r="F483" s="1">
        <v>37</v>
      </c>
      <c r="G483" s="1">
        <v>7</v>
      </c>
      <c r="H483" s="1">
        <v>35</v>
      </c>
      <c r="I483" s="15">
        <v>0.51265822784810122</v>
      </c>
      <c r="J483">
        <f t="shared" si="7"/>
        <v>20</v>
      </c>
    </row>
    <row r="484" spans="1:10" x14ac:dyDescent="0.3">
      <c r="A484" t="s">
        <v>2183</v>
      </c>
      <c r="C484" s="18">
        <v>458.7708688655236</v>
      </c>
      <c r="D484" s="1"/>
      <c r="E484" s="1">
        <v>109</v>
      </c>
      <c r="F484" s="1">
        <v>56</v>
      </c>
      <c r="G484" s="1">
        <v>4</v>
      </c>
      <c r="H484" s="1">
        <v>49</v>
      </c>
      <c r="I484" s="15">
        <v>0.5321100917431193</v>
      </c>
      <c r="J484">
        <f t="shared" si="7"/>
        <v>20</v>
      </c>
    </row>
    <row r="485" spans="1:10" x14ac:dyDescent="0.3">
      <c r="A485" t="s">
        <v>13953</v>
      </c>
      <c r="C485" s="18">
        <v>389.3820284487627</v>
      </c>
      <c r="D485" s="1"/>
      <c r="E485" s="1">
        <v>16</v>
      </c>
      <c r="F485" s="1">
        <v>8</v>
      </c>
      <c r="G485" s="1">
        <v>0</v>
      </c>
      <c r="H485" s="1">
        <v>8</v>
      </c>
      <c r="I485" s="15">
        <v>0.5</v>
      </c>
      <c r="J485">
        <f t="shared" si="7"/>
        <v>40</v>
      </c>
    </row>
    <row r="486" spans="1:10" x14ac:dyDescent="0.3">
      <c r="A486" t="s">
        <v>14863</v>
      </c>
      <c r="C486" s="18">
        <v>386.71468664603992</v>
      </c>
      <c r="D486" s="1"/>
      <c r="E486" s="1">
        <v>21</v>
      </c>
      <c r="F486" s="1">
        <v>10</v>
      </c>
      <c r="G486" s="1">
        <v>1</v>
      </c>
      <c r="H486" s="1">
        <v>10</v>
      </c>
      <c r="I486" s="15">
        <v>0.5</v>
      </c>
      <c r="J486">
        <f t="shared" si="7"/>
        <v>40</v>
      </c>
    </row>
    <row r="487" spans="1:10" x14ac:dyDescent="0.3">
      <c r="A487" t="s">
        <v>846</v>
      </c>
      <c r="C487" s="18">
        <v>557.61086059614422</v>
      </c>
      <c r="D487" s="1"/>
      <c r="E487" s="1">
        <v>157</v>
      </c>
      <c r="F487" s="1">
        <v>91</v>
      </c>
      <c r="G487" s="1">
        <v>9</v>
      </c>
      <c r="H487" s="1">
        <v>57</v>
      </c>
      <c r="I487" s="15">
        <v>0.60828025477707004</v>
      </c>
      <c r="J487">
        <f t="shared" si="7"/>
        <v>20</v>
      </c>
    </row>
    <row r="488" spans="1:10" x14ac:dyDescent="0.3">
      <c r="A488" t="s">
        <v>23142</v>
      </c>
      <c r="C488" s="18">
        <v>400</v>
      </c>
      <c r="D488" s="1"/>
      <c r="E488" s="1">
        <v>5</v>
      </c>
      <c r="F488" s="1">
        <v>3</v>
      </c>
      <c r="G488" s="1">
        <v>0</v>
      </c>
      <c r="H488" s="1">
        <v>2</v>
      </c>
      <c r="I488" s="15">
        <v>0.6</v>
      </c>
      <c r="J488">
        <f t="shared" si="7"/>
        <v>40</v>
      </c>
    </row>
    <row r="489" spans="1:10" x14ac:dyDescent="0.3">
      <c r="A489" t="s">
        <v>8592</v>
      </c>
      <c r="C489" s="18">
        <v>406.19641427507395</v>
      </c>
      <c r="D489" s="1"/>
      <c r="E489" s="1">
        <v>44</v>
      </c>
      <c r="F489" s="1">
        <v>19</v>
      </c>
      <c r="G489" s="1">
        <v>3</v>
      </c>
      <c r="H489" s="1">
        <v>22</v>
      </c>
      <c r="I489" s="15">
        <v>0.46590909090909088</v>
      </c>
      <c r="J489">
        <f t="shared" si="7"/>
        <v>20</v>
      </c>
    </row>
    <row r="490" spans="1:10" x14ac:dyDescent="0.3">
      <c r="A490" t="s">
        <v>21882</v>
      </c>
      <c r="C490" s="18">
        <v>343.39769444233167</v>
      </c>
      <c r="D490" s="1"/>
      <c r="E490" s="1">
        <v>20</v>
      </c>
      <c r="F490" s="1">
        <v>6</v>
      </c>
      <c r="G490" s="1">
        <v>1</v>
      </c>
      <c r="H490" s="1">
        <v>13</v>
      </c>
      <c r="I490" s="15">
        <v>0.32500000000000001</v>
      </c>
      <c r="J490">
        <f t="shared" si="7"/>
        <v>40</v>
      </c>
    </row>
    <row r="491" spans="1:10" x14ac:dyDescent="0.3">
      <c r="A491" s="21" t="s">
        <v>19481</v>
      </c>
      <c r="C491" s="18">
        <v>367.7791207312676</v>
      </c>
      <c r="D491" s="1"/>
      <c r="E491" s="1">
        <v>21</v>
      </c>
      <c r="F491" s="1">
        <v>8</v>
      </c>
      <c r="G491" s="1">
        <v>0</v>
      </c>
      <c r="H491" s="1">
        <v>13</v>
      </c>
      <c r="I491" s="15">
        <v>0.38095238095238093</v>
      </c>
      <c r="J491">
        <f t="shared" si="7"/>
        <v>40</v>
      </c>
    </row>
    <row r="492" spans="1:10" x14ac:dyDescent="0.3">
      <c r="A492" t="s">
        <v>7875</v>
      </c>
      <c r="C492" s="18">
        <v>409.27247032350328</v>
      </c>
      <c r="D492" s="1"/>
      <c r="E492" s="1">
        <v>8</v>
      </c>
      <c r="F492" s="1">
        <v>4</v>
      </c>
      <c r="G492" s="1">
        <v>0</v>
      </c>
      <c r="H492" s="1">
        <v>4</v>
      </c>
      <c r="I492" s="15">
        <v>0.5</v>
      </c>
      <c r="J492">
        <f t="shared" si="7"/>
        <v>40</v>
      </c>
    </row>
    <row r="493" spans="1:10" x14ac:dyDescent="0.3">
      <c r="A493" t="s">
        <v>20542</v>
      </c>
      <c r="C493" s="18">
        <v>364.51451847450221</v>
      </c>
      <c r="D493" s="1"/>
      <c r="E493" s="1">
        <v>28</v>
      </c>
      <c r="F493" s="1">
        <v>9</v>
      </c>
      <c r="G493" s="1">
        <v>2</v>
      </c>
      <c r="H493" s="1">
        <v>17</v>
      </c>
      <c r="I493" s="15">
        <v>0.35714285714285715</v>
      </c>
      <c r="J493">
        <f t="shared" si="7"/>
        <v>40</v>
      </c>
    </row>
    <row r="494" spans="1:10" x14ac:dyDescent="0.3">
      <c r="A494" t="s">
        <v>22412</v>
      </c>
      <c r="C494" s="18">
        <v>327.05177835410223</v>
      </c>
      <c r="D494" s="1"/>
      <c r="E494" s="1">
        <v>16</v>
      </c>
      <c r="F494" s="1">
        <v>2</v>
      </c>
      <c r="G494" s="1">
        <v>1</v>
      </c>
      <c r="H494" s="1">
        <v>13</v>
      </c>
      <c r="I494" s="15">
        <v>0.15625</v>
      </c>
      <c r="J494">
        <f t="shared" si="7"/>
        <v>40</v>
      </c>
    </row>
    <row r="495" spans="1:10" x14ac:dyDescent="0.3">
      <c r="A495" t="s">
        <v>22432</v>
      </c>
      <c r="C495" s="18">
        <v>324.9231294899206</v>
      </c>
      <c r="D495" s="1"/>
      <c r="E495" s="1">
        <v>138</v>
      </c>
      <c r="F495" s="1">
        <v>45</v>
      </c>
      <c r="G495" s="1">
        <v>4</v>
      </c>
      <c r="H495" s="1">
        <v>89</v>
      </c>
      <c r="I495" s="15">
        <v>0.34057971014492755</v>
      </c>
      <c r="J495">
        <f t="shared" si="7"/>
        <v>20</v>
      </c>
    </row>
    <row r="496" spans="1:10" x14ac:dyDescent="0.3">
      <c r="A496" t="s">
        <v>927</v>
      </c>
      <c r="C496" s="18">
        <v>540.174816893414</v>
      </c>
      <c r="D496" s="1"/>
      <c r="E496" s="1">
        <v>147</v>
      </c>
      <c r="F496" s="1">
        <v>98</v>
      </c>
      <c r="G496" s="1">
        <v>2</v>
      </c>
      <c r="H496" s="1">
        <v>47</v>
      </c>
      <c r="I496" s="15">
        <v>0.67346938775510201</v>
      </c>
      <c r="J496">
        <f t="shared" si="7"/>
        <v>20</v>
      </c>
    </row>
    <row r="497" spans="1:10" x14ac:dyDescent="0.3">
      <c r="A497" t="s">
        <v>538</v>
      </c>
      <c r="C497" s="18">
        <v>737.72563127757303</v>
      </c>
      <c r="D497" s="1"/>
      <c r="E497" s="1">
        <v>203</v>
      </c>
      <c r="F497" s="1">
        <v>160</v>
      </c>
      <c r="G497" s="1">
        <v>5</v>
      </c>
      <c r="H497" s="1">
        <v>38</v>
      </c>
      <c r="I497" s="15">
        <v>0.80049261083743839</v>
      </c>
      <c r="J497">
        <f t="shared" si="7"/>
        <v>20</v>
      </c>
    </row>
    <row r="498" spans="1:10" x14ac:dyDescent="0.3">
      <c r="A498" t="s">
        <v>1319</v>
      </c>
      <c r="C498" s="18">
        <v>498.01097377291302</v>
      </c>
      <c r="D498" s="1"/>
      <c r="E498" s="1">
        <v>34</v>
      </c>
      <c r="F498" s="1">
        <v>23</v>
      </c>
      <c r="G498" s="1">
        <v>1</v>
      </c>
      <c r="H498" s="1">
        <v>10</v>
      </c>
      <c r="I498" s="15">
        <v>0.69117647058823528</v>
      </c>
      <c r="J498">
        <f t="shared" si="7"/>
        <v>20</v>
      </c>
    </row>
    <row r="499" spans="1:10" x14ac:dyDescent="0.3">
      <c r="A499" t="s">
        <v>1400</v>
      </c>
      <c r="C499" s="18">
        <v>493.78868543014443</v>
      </c>
      <c r="D499" s="1"/>
      <c r="E499" s="1">
        <v>32</v>
      </c>
      <c r="F499" s="1">
        <v>22</v>
      </c>
      <c r="G499" s="1">
        <v>0</v>
      </c>
      <c r="H499" s="1">
        <v>10</v>
      </c>
      <c r="I499" s="15">
        <v>0.6875</v>
      </c>
      <c r="J499">
        <f t="shared" si="7"/>
        <v>20</v>
      </c>
    </row>
    <row r="500" spans="1:10" x14ac:dyDescent="0.3">
      <c r="A500" t="s">
        <v>1747</v>
      </c>
      <c r="C500" s="18">
        <v>507.45289242534739</v>
      </c>
      <c r="D500" s="1"/>
      <c r="E500" s="1">
        <v>36</v>
      </c>
      <c r="F500" s="1">
        <v>21</v>
      </c>
      <c r="G500" s="1">
        <v>1</v>
      </c>
      <c r="H500" s="1">
        <v>14</v>
      </c>
      <c r="I500" s="15">
        <v>0.59722222222222221</v>
      </c>
      <c r="J500">
        <f t="shared" si="7"/>
        <v>20</v>
      </c>
    </row>
    <row r="501" spans="1:10" x14ac:dyDescent="0.3">
      <c r="A501" t="s">
        <v>996</v>
      </c>
      <c r="C501" s="18">
        <v>530.18337989233441</v>
      </c>
      <c r="D501" s="1"/>
      <c r="E501" s="1">
        <v>50</v>
      </c>
      <c r="F501" s="1">
        <v>32</v>
      </c>
      <c r="G501" s="1">
        <v>4</v>
      </c>
      <c r="H501" s="1">
        <v>14</v>
      </c>
      <c r="I501" s="15">
        <v>0.68</v>
      </c>
      <c r="J501">
        <f t="shared" si="7"/>
        <v>20</v>
      </c>
    </row>
    <row r="502" spans="1:10" x14ac:dyDescent="0.3">
      <c r="A502" t="s">
        <v>592</v>
      </c>
      <c r="C502" s="18">
        <v>665.93924956090154</v>
      </c>
      <c r="D502" s="1"/>
      <c r="E502" s="1">
        <v>111</v>
      </c>
      <c r="F502" s="1">
        <v>79</v>
      </c>
      <c r="G502" s="1">
        <v>2</v>
      </c>
      <c r="H502" s="1">
        <v>30</v>
      </c>
      <c r="I502" s="15">
        <v>0.72072072072072069</v>
      </c>
      <c r="J502">
        <f t="shared" si="7"/>
        <v>20</v>
      </c>
    </row>
    <row r="503" spans="1:10" x14ac:dyDescent="0.3">
      <c r="A503" t="s">
        <v>3477</v>
      </c>
      <c r="C503" s="18">
        <v>431.31076864473056</v>
      </c>
      <c r="D503" s="1"/>
      <c r="E503" s="1">
        <v>50</v>
      </c>
      <c r="F503" s="1">
        <v>26</v>
      </c>
      <c r="G503" s="1">
        <v>0</v>
      </c>
      <c r="H503" s="1">
        <v>24</v>
      </c>
      <c r="I503" s="15">
        <v>0.52</v>
      </c>
      <c r="J503">
        <f t="shared" si="7"/>
        <v>20</v>
      </c>
    </row>
    <row r="504" spans="1:10" x14ac:dyDescent="0.3">
      <c r="A504" t="s">
        <v>1986</v>
      </c>
      <c r="C504" s="18">
        <v>463.70612458238361</v>
      </c>
      <c r="D504" s="1"/>
      <c r="E504" s="1">
        <v>102</v>
      </c>
      <c r="F504" s="1">
        <v>60</v>
      </c>
      <c r="G504" s="1">
        <v>1</v>
      </c>
      <c r="H504" s="1">
        <v>41</v>
      </c>
      <c r="I504" s="15">
        <v>0.59313725490196079</v>
      </c>
      <c r="J504">
        <f t="shared" si="7"/>
        <v>20</v>
      </c>
    </row>
    <row r="505" spans="1:10" x14ac:dyDescent="0.3">
      <c r="A505" t="s">
        <v>23052</v>
      </c>
      <c r="C505" s="18">
        <v>250.44662942123855</v>
      </c>
      <c r="D505" s="1"/>
      <c r="E505" s="1">
        <v>64</v>
      </c>
      <c r="F505" s="1">
        <v>15</v>
      </c>
      <c r="G505" s="1">
        <v>1</v>
      </c>
      <c r="H505" s="1">
        <v>48</v>
      </c>
      <c r="I505" s="15">
        <v>0.2421875</v>
      </c>
      <c r="J505">
        <f t="shared" si="7"/>
        <v>20</v>
      </c>
    </row>
    <row r="506" spans="1:10" x14ac:dyDescent="0.3">
      <c r="A506" t="s">
        <v>16520</v>
      </c>
      <c r="C506" s="18">
        <v>379.48451747741672</v>
      </c>
      <c r="D506" s="1"/>
      <c r="E506" s="1">
        <v>26</v>
      </c>
      <c r="F506" s="1">
        <v>11</v>
      </c>
      <c r="G506" s="1">
        <v>2</v>
      </c>
      <c r="H506" s="1">
        <v>13</v>
      </c>
      <c r="I506" s="15">
        <v>0.46153846153846156</v>
      </c>
      <c r="J506">
        <f t="shared" si="7"/>
        <v>40</v>
      </c>
    </row>
    <row r="507" spans="1:10" x14ac:dyDescent="0.3">
      <c r="A507" t="s">
        <v>4512</v>
      </c>
      <c r="C507" s="18">
        <v>434.20680633952611</v>
      </c>
      <c r="D507" s="1"/>
      <c r="E507" s="1">
        <v>28</v>
      </c>
      <c r="F507" s="1">
        <v>14</v>
      </c>
      <c r="G507" s="1">
        <v>1</v>
      </c>
      <c r="H507" s="1">
        <v>13</v>
      </c>
      <c r="I507" s="15">
        <v>0.5178571428571429</v>
      </c>
      <c r="J507">
        <f t="shared" si="7"/>
        <v>40</v>
      </c>
    </row>
    <row r="508" spans="1:10" x14ac:dyDescent="0.3">
      <c r="A508" t="s">
        <v>17673</v>
      </c>
      <c r="C508" s="18">
        <v>371.62543120420787</v>
      </c>
      <c r="D508" s="1"/>
      <c r="E508" s="1">
        <v>47</v>
      </c>
      <c r="F508" s="1">
        <v>21</v>
      </c>
      <c r="G508" s="1">
        <v>1</v>
      </c>
      <c r="H508" s="1">
        <v>25</v>
      </c>
      <c r="I508" s="15">
        <v>0.45744680851063829</v>
      </c>
      <c r="J508">
        <f t="shared" si="7"/>
        <v>20</v>
      </c>
    </row>
    <row r="509" spans="1:10" x14ac:dyDescent="0.3">
      <c r="A509" t="s">
        <v>1185</v>
      </c>
      <c r="C509" s="18">
        <v>508.48423783246147</v>
      </c>
      <c r="D509" s="1"/>
      <c r="E509" s="1">
        <v>82</v>
      </c>
      <c r="F509" s="1">
        <v>52</v>
      </c>
      <c r="G509" s="1">
        <v>0</v>
      </c>
      <c r="H509" s="1">
        <v>30</v>
      </c>
      <c r="I509" s="15">
        <v>0.63414634146341464</v>
      </c>
      <c r="J509">
        <f t="shared" si="7"/>
        <v>20</v>
      </c>
    </row>
    <row r="510" spans="1:10" x14ac:dyDescent="0.3">
      <c r="A510" t="s">
        <v>1704</v>
      </c>
      <c r="C510" s="18">
        <v>544.91600610982925</v>
      </c>
      <c r="D510" s="1"/>
      <c r="E510" s="1">
        <v>67</v>
      </c>
      <c r="F510" s="1">
        <v>39</v>
      </c>
      <c r="G510" s="1">
        <v>1</v>
      </c>
      <c r="H510" s="1">
        <v>27</v>
      </c>
      <c r="I510" s="15">
        <v>0.58955223880597019</v>
      </c>
      <c r="J510">
        <f t="shared" si="7"/>
        <v>20</v>
      </c>
    </row>
    <row r="511" spans="1:10" x14ac:dyDescent="0.3">
      <c r="A511" t="s">
        <v>22824</v>
      </c>
      <c r="C511" s="18">
        <v>277.72799238199059</v>
      </c>
      <c r="D511" s="1"/>
      <c r="E511" s="1">
        <v>23</v>
      </c>
      <c r="F511" s="1">
        <v>3</v>
      </c>
      <c r="G511" s="1">
        <v>3</v>
      </c>
      <c r="H511" s="1">
        <v>17</v>
      </c>
      <c r="I511" s="15">
        <v>0.19565217391304349</v>
      </c>
      <c r="J511">
        <f t="shared" si="7"/>
        <v>40</v>
      </c>
    </row>
    <row r="512" spans="1:10" x14ac:dyDescent="0.3">
      <c r="A512" t="s">
        <v>23143</v>
      </c>
      <c r="C512" s="18">
        <v>374.1374332824426</v>
      </c>
      <c r="D512" s="1"/>
      <c r="E512" s="1">
        <v>22</v>
      </c>
      <c r="F512" s="1">
        <v>9</v>
      </c>
      <c r="G512" s="1">
        <v>0</v>
      </c>
      <c r="H512" s="1">
        <v>13</v>
      </c>
      <c r="I512" s="15">
        <v>0.40909090909090912</v>
      </c>
      <c r="J512">
        <f t="shared" si="7"/>
        <v>40</v>
      </c>
    </row>
    <row r="513" spans="1:10" x14ac:dyDescent="0.3">
      <c r="A513" t="s">
        <v>22994</v>
      </c>
      <c r="C513" s="18">
        <v>270.59520682015346</v>
      </c>
      <c r="D513" s="1"/>
      <c r="E513" s="1">
        <v>50</v>
      </c>
      <c r="F513" s="1">
        <v>11</v>
      </c>
      <c r="G513" s="1">
        <v>1</v>
      </c>
      <c r="H513" s="1">
        <v>38</v>
      </c>
      <c r="I513" s="15">
        <v>0.23</v>
      </c>
      <c r="J513">
        <f t="shared" si="7"/>
        <v>20</v>
      </c>
    </row>
    <row r="514" spans="1:10" x14ac:dyDescent="0.3">
      <c r="A514" t="s">
        <v>4413</v>
      </c>
      <c r="C514" s="18">
        <v>424.67411024689056</v>
      </c>
      <c r="D514" s="1"/>
      <c r="E514" s="1">
        <v>80</v>
      </c>
      <c r="F514" s="1">
        <v>43</v>
      </c>
      <c r="G514" s="1">
        <v>0</v>
      </c>
      <c r="H514" s="1">
        <v>37</v>
      </c>
      <c r="I514" s="15">
        <v>0.53749999999999998</v>
      </c>
      <c r="J514">
        <f t="shared" si="7"/>
        <v>20</v>
      </c>
    </row>
    <row r="515" spans="1:10" x14ac:dyDescent="0.3">
      <c r="A515" t="s">
        <v>17089</v>
      </c>
      <c r="C515" s="18">
        <v>375.66457765495153</v>
      </c>
      <c r="D515" s="1"/>
      <c r="E515" s="1">
        <v>66</v>
      </c>
      <c r="F515" s="1">
        <v>27</v>
      </c>
      <c r="G515" s="1">
        <v>1</v>
      </c>
      <c r="H515" s="1">
        <v>38</v>
      </c>
      <c r="I515" s="15">
        <v>0.41666666666666669</v>
      </c>
      <c r="J515">
        <f t="shared" si="7"/>
        <v>20</v>
      </c>
    </row>
    <row r="516" spans="1:10" x14ac:dyDescent="0.3">
      <c r="A516" t="s">
        <v>23144</v>
      </c>
      <c r="C516" s="18">
        <v>400</v>
      </c>
      <c r="D516" s="1"/>
      <c r="E516" s="1">
        <v>5</v>
      </c>
      <c r="F516" s="1">
        <v>2</v>
      </c>
      <c r="G516" s="1">
        <v>0</v>
      </c>
      <c r="H516" s="1">
        <v>3</v>
      </c>
      <c r="I516" s="15">
        <v>0.4</v>
      </c>
      <c r="J516">
        <f t="shared" ref="J516:J579" si="8">IF(E516&lt;=30,40,20)</f>
        <v>40</v>
      </c>
    </row>
    <row r="517" spans="1:10" x14ac:dyDescent="0.3">
      <c r="A517" t="s">
        <v>19586</v>
      </c>
      <c r="C517" s="18">
        <v>367.06193656451342</v>
      </c>
      <c r="D517" s="1"/>
      <c r="E517" s="1">
        <v>21</v>
      </c>
      <c r="F517" s="1">
        <v>8</v>
      </c>
      <c r="G517" s="1">
        <v>0</v>
      </c>
      <c r="H517" s="1">
        <v>13</v>
      </c>
      <c r="I517" s="15">
        <v>0.38095238095238093</v>
      </c>
      <c r="J517">
        <f t="shared" si="8"/>
        <v>40</v>
      </c>
    </row>
    <row r="518" spans="1:10" x14ac:dyDescent="0.3">
      <c r="A518" t="s">
        <v>22624</v>
      </c>
      <c r="C518" s="18">
        <v>314.28276409774884</v>
      </c>
      <c r="D518" s="1"/>
      <c r="E518" s="1">
        <v>26</v>
      </c>
      <c r="F518" s="1">
        <v>7</v>
      </c>
      <c r="G518" s="1">
        <v>0</v>
      </c>
      <c r="H518" s="1">
        <v>19</v>
      </c>
      <c r="I518" s="15">
        <v>0.26923076923076922</v>
      </c>
      <c r="J518">
        <f t="shared" si="8"/>
        <v>40</v>
      </c>
    </row>
    <row r="519" spans="1:10" x14ac:dyDescent="0.3">
      <c r="A519" t="s">
        <v>3561</v>
      </c>
      <c r="C519" s="18">
        <v>430.6570851587627</v>
      </c>
      <c r="D519" s="1"/>
      <c r="E519" s="1">
        <v>26</v>
      </c>
      <c r="F519" s="1">
        <v>12</v>
      </c>
      <c r="G519" s="1">
        <v>1</v>
      </c>
      <c r="H519" s="1">
        <v>13</v>
      </c>
      <c r="I519" s="15">
        <v>0.48076923076923078</v>
      </c>
      <c r="J519">
        <f t="shared" si="8"/>
        <v>40</v>
      </c>
    </row>
    <row r="520" spans="1:10" x14ac:dyDescent="0.3">
      <c r="A520" t="s">
        <v>22582</v>
      </c>
      <c r="C520" s="18">
        <v>316.46793341850969</v>
      </c>
      <c r="D520" s="1"/>
      <c r="E520" s="1">
        <v>59</v>
      </c>
      <c r="F520" s="1">
        <v>16</v>
      </c>
      <c r="G520" s="1">
        <v>1</v>
      </c>
      <c r="H520" s="1">
        <v>42</v>
      </c>
      <c r="I520" s="15">
        <v>0.27966101694915252</v>
      </c>
      <c r="J520">
        <f t="shared" si="8"/>
        <v>20</v>
      </c>
    </row>
    <row r="521" spans="1:10" x14ac:dyDescent="0.3">
      <c r="A521" t="s">
        <v>22022</v>
      </c>
      <c r="C521" s="18">
        <v>336.46749499070239</v>
      </c>
      <c r="D521" s="1"/>
      <c r="E521" s="1">
        <v>39</v>
      </c>
      <c r="F521" s="1">
        <v>13</v>
      </c>
      <c r="G521" s="1">
        <v>0</v>
      </c>
      <c r="H521" s="1">
        <v>26</v>
      </c>
      <c r="I521" s="15">
        <v>0.33333333333333331</v>
      </c>
      <c r="J521">
        <f t="shared" si="8"/>
        <v>20</v>
      </c>
    </row>
    <row r="522" spans="1:10" x14ac:dyDescent="0.3">
      <c r="A522" t="s">
        <v>23145</v>
      </c>
      <c r="C522" s="18">
        <v>400</v>
      </c>
      <c r="D522" s="1"/>
      <c r="E522" s="1">
        <v>5</v>
      </c>
      <c r="F522" s="1">
        <v>1</v>
      </c>
      <c r="G522" s="1">
        <v>0</v>
      </c>
      <c r="H522" s="1">
        <v>4</v>
      </c>
      <c r="I522" s="15">
        <v>0.2</v>
      </c>
      <c r="J522">
        <f t="shared" si="8"/>
        <v>40</v>
      </c>
    </row>
    <row r="523" spans="1:10" x14ac:dyDescent="0.3">
      <c r="A523" t="s">
        <v>22797</v>
      </c>
      <c r="C523" s="18">
        <v>300.32566766703815</v>
      </c>
      <c r="D523" s="1"/>
      <c r="E523" s="1">
        <v>96</v>
      </c>
      <c r="F523" s="1">
        <v>25</v>
      </c>
      <c r="G523" s="1">
        <v>5</v>
      </c>
      <c r="H523" s="1">
        <v>66</v>
      </c>
      <c r="I523" s="15">
        <v>0.28645833333333331</v>
      </c>
      <c r="J523">
        <f t="shared" si="8"/>
        <v>20</v>
      </c>
    </row>
    <row r="524" spans="1:10" x14ac:dyDescent="0.3">
      <c r="A524" t="s">
        <v>526</v>
      </c>
      <c r="C524" s="18">
        <v>783.32678992557419</v>
      </c>
      <c r="D524" s="1"/>
      <c r="E524" s="1">
        <v>182</v>
      </c>
      <c r="F524" s="1">
        <v>160</v>
      </c>
      <c r="G524" s="1">
        <v>1</v>
      </c>
      <c r="H524" s="1">
        <v>21</v>
      </c>
      <c r="I524" s="15">
        <v>0.88186813186813184</v>
      </c>
      <c r="J524">
        <f t="shared" si="8"/>
        <v>20</v>
      </c>
    </row>
    <row r="525" spans="1:10" x14ac:dyDescent="0.3">
      <c r="A525" t="s">
        <v>1952</v>
      </c>
      <c r="C525" s="18">
        <v>525.3997214716253</v>
      </c>
      <c r="D525" s="1"/>
      <c r="E525" s="1">
        <v>61</v>
      </c>
      <c r="F525" s="1">
        <v>34</v>
      </c>
      <c r="G525" s="1">
        <v>0</v>
      </c>
      <c r="H525" s="1">
        <v>27</v>
      </c>
      <c r="I525" s="15">
        <v>0.55737704918032782</v>
      </c>
      <c r="J525">
        <f t="shared" si="8"/>
        <v>20</v>
      </c>
    </row>
    <row r="526" spans="1:10" x14ac:dyDescent="0.3">
      <c r="A526" t="s">
        <v>2032</v>
      </c>
      <c r="C526" s="18">
        <v>471.47903117868992</v>
      </c>
      <c r="D526" s="1"/>
      <c r="E526" s="1">
        <v>107</v>
      </c>
      <c r="F526" s="1">
        <v>60</v>
      </c>
      <c r="G526" s="1">
        <v>2</v>
      </c>
      <c r="H526" s="1">
        <v>45</v>
      </c>
      <c r="I526" s="15">
        <v>0.57009345794392519</v>
      </c>
      <c r="J526">
        <f t="shared" si="8"/>
        <v>20</v>
      </c>
    </row>
    <row r="527" spans="1:10" x14ac:dyDescent="0.3">
      <c r="A527" t="s">
        <v>4204</v>
      </c>
      <c r="C527" s="18">
        <v>439.6191839010458</v>
      </c>
      <c r="D527" s="1"/>
      <c r="E527" s="1">
        <v>108</v>
      </c>
      <c r="F527" s="1">
        <v>55</v>
      </c>
      <c r="G527" s="1">
        <v>1</v>
      </c>
      <c r="H527" s="1">
        <v>52</v>
      </c>
      <c r="I527" s="15">
        <v>0.51388888888888884</v>
      </c>
      <c r="J527">
        <f t="shared" si="8"/>
        <v>20</v>
      </c>
    </row>
    <row r="528" spans="1:10" x14ac:dyDescent="0.3">
      <c r="A528" t="s">
        <v>20684</v>
      </c>
      <c r="C528" s="18">
        <v>358.99132056320036</v>
      </c>
      <c r="D528" s="1"/>
      <c r="E528" s="1">
        <v>106</v>
      </c>
      <c r="F528" s="1">
        <v>47</v>
      </c>
      <c r="G528" s="1">
        <v>1</v>
      </c>
      <c r="H528" s="1">
        <v>58</v>
      </c>
      <c r="I528" s="15">
        <v>0.44811320754716982</v>
      </c>
      <c r="J528">
        <f t="shared" si="8"/>
        <v>20</v>
      </c>
    </row>
    <row r="529" spans="1:10" x14ac:dyDescent="0.3">
      <c r="A529" t="s">
        <v>9033</v>
      </c>
      <c r="C529" s="18">
        <v>428.05208050763582</v>
      </c>
      <c r="D529" s="1"/>
      <c r="E529" s="1">
        <v>21</v>
      </c>
      <c r="F529" s="1">
        <v>9</v>
      </c>
      <c r="G529" s="1">
        <v>1</v>
      </c>
      <c r="H529" s="1">
        <v>11</v>
      </c>
      <c r="I529" s="15">
        <v>0.45238095238095238</v>
      </c>
      <c r="J529">
        <f t="shared" si="8"/>
        <v>40</v>
      </c>
    </row>
    <row r="530" spans="1:10" x14ac:dyDescent="0.3">
      <c r="A530" t="s">
        <v>22090</v>
      </c>
      <c r="C530" s="18">
        <v>381.45744573335884</v>
      </c>
      <c r="D530" s="1"/>
      <c r="E530" s="1">
        <v>130</v>
      </c>
      <c r="F530" s="1">
        <v>45</v>
      </c>
      <c r="G530" s="1">
        <v>4</v>
      </c>
      <c r="H530" s="1">
        <v>81</v>
      </c>
      <c r="I530" s="15">
        <v>0.36153846153846153</v>
      </c>
      <c r="J530">
        <f t="shared" si="8"/>
        <v>20</v>
      </c>
    </row>
    <row r="531" spans="1:10" x14ac:dyDescent="0.3">
      <c r="A531" t="s">
        <v>12195</v>
      </c>
      <c r="C531" s="18">
        <v>392.26232424431674</v>
      </c>
      <c r="D531" s="1"/>
      <c r="E531" s="1">
        <v>8</v>
      </c>
      <c r="F531" s="1">
        <v>4</v>
      </c>
      <c r="G531" s="1">
        <v>0</v>
      </c>
      <c r="H531" s="1">
        <v>4</v>
      </c>
      <c r="I531" s="15">
        <v>0.5</v>
      </c>
      <c r="J531">
        <f t="shared" si="8"/>
        <v>40</v>
      </c>
    </row>
    <row r="532" spans="1:10" x14ac:dyDescent="0.3">
      <c r="A532" t="s">
        <v>22436</v>
      </c>
      <c r="C532" s="18">
        <v>424.22317051393725</v>
      </c>
      <c r="D532" s="1"/>
      <c r="E532" s="1">
        <v>65</v>
      </c>
      <c r="F532" s="1">
        <v>18</v>
      </c>
      <c r="G532" s="1">
        <v>1</v>
      </c>
      <c r="H532" s="1">
        <v>46</v>
      </c>
      <c r="I532" s="15">
        <v>0.2846153846153846</v>
      </c>
      <c r="J532">
        <f t="shared" si="8"/>
        <v>20</v>
      </c>
    </row>
    <row r="533" spans="1:10" x14ac:dyDescent="0.3">
      <c r="A533" t="s">
        <v>22747</v>
      </c>
      <c r="C533" s="18">
        <v>305.48856706265622</v>
      </c>
      <c r="D533" s="1"/>
      <c r="E533" s="1">
        <v>34</v>
      </c>
      <c r="F533" s="1">
        <v>9</v>
      </c>
      <c r="G533" s="1">
        <v>1</v>
      </c>
      <c r="H533" s="1">
        <v>24</v>
      </c>
      <c r="I533" s="15">
        <v>0.27941176470588236</v>
      </c>
      <c r="J533">
        <f t="shared" si="8"/>
        <v>20</v>
      </c>
    </row>
    <row r="534" spans="1:10" x14ac:dyDescent="0.3">
      <c r="A534" t="s">
        <v>1927</v>
      </c>
      <c r="C534" s="18">
        <v>556.96927905245593</v>
      </c>
      <c r="D534" s="1"/>
      <c r="E534" s="1">
        <v>136</v>
      </c>
      <c r="F534" s="1">
        <v>71</v>
      </c>
      <c r="G534" s="1">
        <v>4</v>
      </c>
      <c r="H534" s="1">
        <v>61</v>
      </c>
      <c r="I534" s="15">
        <v>0.53676470588235292</v>
      </c>
      <c r="J534">
        <f t="shared" si="8"/>
        <v>20</v>
      </c>
    </row>
    <row r="535" spans="1:10" x14ac:dyDescent="0.3">
      <c r="A535" t="s">
        <v>22283</v>
      </c>
      <c r="C535" s="18">
        <v>331.90837962323548</v>
      </c>
      <c r="D535" s="1"/>
      <c r="E535" s="1">
        <v>43</v>
      </c>
      <c r="F535" s="1">
        <v>13</v>
      </c>
      <c r="G535" s="1">
        <v>3</v>
      </c>
      <c r="H535" s="1">
        <v>27</v>
      </c>
      <c r="I535" s="15">
        <v>0.33720930232558138</v>
      </c>
      <c r="J535">
        <f t="shared" si="8"/>
        <v>20</v>
      </c>
    </row>
    <row r="536" spans="1:10" x14ac:dyDescent="0.3">
      <c r="A536" t="s">
        <v>3564</v>
      </c>
      <c r="C536" s="18">
        <v>505.07540171857931</v>
      </c>
      <c r="D536" s="1"/>
      <c r="E536" s="1">
        <v>52</v>
      </c>
      <c r="F536" s="1">
        <v>25</v>
      </c>
      <c r="G536" s="1">
        <v>0</v>
      </c>
      <c r="H536" s="1">
        <v>27</v>
      </c>
      <c r="I536" s="15">
        <v>0.48076923076923078</v>
      </c>
      <c r="J536">
        <f t="shared" si="8"/>
        <v>20</v>
      </c>
    </row>
    <row r="537" spans="1:10" x14ac:dyDescent="0.3">
      <c r="A537" t="s">
        <v>23146</v>
      </c>
      <c r="C537" s="18">
        <v>400</v>
      </c>
      <c r="D537" s="1"/>
      <c r="E537" s="1">
        <v>5</v>
      </c>
      <c r="F537" s="1">
        <v>2</v>
      </c>
      <c r="G537" s="1">
        <v>0</v>
      </c>
      <c r="H537" s="1">
        <v>3</v>
      </c>
      <c r="I537" s="15">
        <v>0.4</v>
      </c>
      <c r="J537">
        <f t="shared" si="8"/>
        <v>40</v>
      </c>
    </row>
    <row r="538" spans="1:10" x14ac:dyDescent="0.3">
      <c r="A538" s="21" t="s">
        <v>5158</v>
      </c>
      <c r="C538" s="18">
        <v>470.04785807491766</v>
      </c>
      <c r="D538" s="1"/>
      <c r="E538" s="1">
        <v>128</v>
      </c>
      <c r="F538" s="1">
        <v>55</v>
      </c>
      <c r="G538" s="1">
        <v>2</v>
      </c>
      <c r="H538" s="1">
        <v>71</v>
      </c>
      <c r="I538" s="15">
        <v>0.4375</v>
      </c>
      <c r="J538">
        <f t="shared" si="8"/>
        <v>20</v>
      </c>
    </row>
    <row r="539" spans="1:10" x14ac:dyDescent="0.3">
      <c r="A539" t="s">
        <v>22264</v>
      </c>
      <c r="C539" s="18">
        <v>373.55324436808002</v>
      </c>
      <c r="D539" s="1"/>
      <c r="E539" s="1">
        <v>60</v>
      </c>
      <c r="F539" s="1">
        <v>21</v>
      </c>
      <c r="G539" s="1">
        <v>2</v>
      </c>
      <c r="H539" s="1">
        <v>37</v>
      </c>
      <c r="I539" s="15">
        <v>0.36666666666666664</v>
      </c>
      <c r="J539">
        <f t="shared" si="8"/>
        <v>20</v>
      </c>
    </row>
    <row r="540" spans="1:10" x14ac:dyDescent="0.3">
      <c r="A540" t="s">
        <v>23147</v>
      </c>
      <c r="C540" s="18">
        <v>400</v>
      </c>
      <c r="D540" s="1"/>
      <c r="E540" s="1">
        <v>5</v>
      </c>
      <c r="F540" s="1">
        <v>1</v>
      </c>
      <c r="G540" s="1">
        <v>0</v>
      </c>
      <c r="H540" s="1">
        <v>4</v>
      </c>
      <c r="I540" s="15">
        <v>0.2</v>
      </c>
      <c r="J540">
        <f t="shared" si="8"/>
        <v>40</v>
      </c>
    </row>
    <row r="541" spans="1:10" x14ac:dyDescent="0.3">
      <c r="A541" t="s">
        <v>19552</v>
      </c>
      <c r="C541" s="18">
        <v>367.93180606181892</v>
      </c>
      <c r="D541" s="1"/>
      <c r="E541" s="1">
        <v>8</v>
      </c>
      <c r="F541" s="1">
        <v>1</v>
      </c>
      <c r="G541" s="1">
        <v>0</v>
      </c>
      <c r="H541" s="1">
        <v>7</v>
      </c>
      <c r="I541" s="15">
        <v>0.125</v>
      </c>
      <c r="J541">
        <f t="shared" si="8"/>
        <v>40</v>
      </c>
    </row>
    <row r="542" spans="1:10" x14ac:dyDescent="0.3">
      <c r="A542" t="s">
        <v>2501</v>
      </c>
      <c r="C542" s="18">
        <v>448.84391823592927</v>
      </c>
      <c r="D542" s="1"/>
      <c r="E542" s="1">
        <v>54</v>
      </c>
      <c r="F542" s="1">
        <v>31</v>
      </c>
      <c r="G542" s="1">
        <v>1</v>
      </c>
      <c r="H542" s="1">
        <v>22</v>
      </c>
      <c r="I542" s="15">
        <v>0.58333333333333337</v>
      </c>
      <c r="J542">
        <f t="shared" si="8"/>
        <v>20</v>
      </c>
    </row>
    <row r="543" spans="1:10" x14ac:dyDescent="0.3">
      <c r="A543" t="s">
        <v>22662</v>
      </c>
      <c r="C543" s="18">
        <v>312.1497366429532</v>
      </c>
      <c r="D543" s="1"/>
      <c r="E543" s="1">
        <v>26</v>
      </c>
      <c r="F543" s="1">
        <v>6</v>
      </c>
      <c r="G543" s="1">
        <v>1</v>
      </c>
      <c r="H543" s="1">
        <v>19</v>
      </c>
      <c r="I543" s="15">
        <v>0.25</v>
      </c>
      <c r="J543">
        <f t="shared" si="8"/>
        <v>40</v>
      </c>
    </row>
    <row r="544" spans="1:10" x14ac:dyDescent="0.3">
      <c r="A544" t="s">
        <v>23148</v>
      </c>
      <c r="C544" s="18">
        <v>400</v>
      </c>
      <c r="D544" s="1"/>
      <c r="E544" s="1">
        <v>4</v>
      </c>
      <c r="F544" s="1">
        <v>0</v>
      </c>
      <c r="G544" s="1">
        <v>0</v>
      </c>
      <c r="H544" s="1">
        <v>4</v>
      </c>
      <c r="I544" s="15">
        <v>0</v>
      </c>
      <c r="J544">
        <f t="shared" si="8"/>
        <v>40</v>
      </c>
    </row>
    <row r="545" spans="1:10" x14ac:dyDescent="0.3">
      <c r="A545" t="s">
        <v>1031</v>
      </c>
      <c r="C545" s="18">
        <v>526.02266321612058</v>
      </c>
      <c r="D545" s="1"/>
      <c r="E545" s="1">
        <v>40</v>
      </c>
      <c r="F545" s="1">
        <v>26</v>
      </c>
      <c r="G545" s="1">
        <v>2</v>
      </c>
      <c r="H545" s="1">
        <v>12</v>
      </c>
      <c r="I545" s="15">
        <v>0.67500000000000004</v>
      </c>
      <c r="J545">
        <f t="shared" si="8"/>
        <v>20</v>
      </c>
    </row>
    <row r="546" spans="1:10" x14ac:dyDescent="0.3">
      <c r="A546" t="s">
        <v>1770</v>
      </c>
      <c r="C546" s="18">
        <v>473.80964036264436</v>
      </c>
      <c r="D546" s="1"/>
      <c r="E546" s="1">
        <v>27</v>
      </c>
      <c r="F546" s="1">
        <v>14</v>
      </c>
      <c r="G546" s="1">
        <v>5</v>
      </c>
      <c r="H546" s="1">
        <v>8</v>
      </c>
      <c r="I546" s="15">
        <v>0.61111111111111116</v>
      </c>
      <c r="J546">
        <f t="shared" si="8"/>
        <v>40</v>
      </c>
    </row>
    <row r="547" spans="1:10" x14ac:dyDescent="0.3">
      <c r="A547" t="s">
        <v>535</v>
      </c>
      <c r="C547" s="18">
        <v>748.58176388496645</v>
      </c>
      <c r="D547" s="1"/>
      <c r="E547" s="1">
        <v>175</v>
      </c>
      <c r="F547" s="1">
        <v>132</v>
      </c>
      <c r="G547" s="1">
        <v>2</v>
      </c>
      <c r="H547" s="1">
        <v>41</v>
      </c>
      <c r="I547" s="15">
        <v>0.76</v>
      </c>
      <c r="J547">
        <f t="shared" si="8"/>
        <v>20</v>
      </c>
    </row>
    <row r="548" spans="1:10" x14ac:dyDescent="0.3">
      <c r="A548" t="s">
        <v>1145</v>
      </c>
      <c r="C548" s="18">
        <v>513.26826001349116</v>
      </c>
      <c r="D548" s="1"/>
      <c r="E548" s="1">
        <v>125</v>
      </c>
      <c r="F548" s="1">
        <v>75</v>
      </c>
      <c r="G548" s="1">
        <v>0</v>
      </c>
      <c r="H548" s="1">
        <v>50</v>
      </c>
      <c r="I548" s="15">
        <v>0.6</v>
      </c>
      <c r="J548">
        <f t="shared" si="8"/>
        <v>20</v>
      </c>
    </row>
    <row r="549" spans="1:10" x14ac:dyDescent="0.3">
      <c r="A549" t="s">
        <v>3235</v>
      </c>
      <c r="C549" s="18">
        <v>437.36447464168316</v>
      </c>
      <c r="D549" s="1"/>
      <c r="E549" s="1">
        <v>166</v>
      </c>
      <c r="F549" s="1">
        <v>89</v>
      </c>
      <c r="G549" s="1">
        <v>2</v>
      </c>
      <c r="H549" s="1">
        <v>75</v>
      </c>
      <c r="I549" s="15">
        <v>0.54216867469879515</v>
      </c>
      <c r="J549">
        <f t="shared" si="8"/>
        <v>20</v>
      </c>
    </row>
    <row r="550" spans="1:10" x14ac:dyDescent="0.3">
      <c r="A550" s="21" t="s">
        <v>16816</v>
      </c>
      <c r="C550" s="18">
        <v>377.01353862191218</v>
      </c>
      <c r="D550" s="1"/>
      <c r="E550" s="1">
        <v>64</v>
      </c>
      <c r="F550" s="1">
        <v>25</v>
      </c>
      <c r="G550" s="1">
        <v>1</v>
      </c>
      <c r="H550" s="1">
        <v>38</v>
      </c>
      <c r="I550" s="15">
        <v>0.3984375</v>
      </c>
      <c r="J550">
        <f t="shared" si="8"/>
        <v>20</v>
      </c>
    </row>
    <row r="551" spans="1:10" x14ac:dyDescent="0.3">
      <c r="A551" t="s">
        <v>20382</v>
      </c>
      <c r="C551" s="18">
        <v>360.18444447891159</v>
      </c>
      <c r="D551" s="1"/>
      <c r="E551" s="1">
        <v>13</v>
      </c>
      <c r="F551" s="1">
        <v>4</v>
      </c>
      <c r="G551" s="1">
        <v>0</v>
      </c>
      <c r="H551" s="1">
        <v>9</v>
      </c>
      <c r="I551" s="15">
        <v>0.30769230769230771</v>
      </c>
      <c r="J551">
        <f t="shared" si="8"/>
        <v>40</v>
      </c>
    </row>
    <row r="552" spans="1:10" x14ac:dyDescent="0.3">
      <c r="A552" t="s">
        <v>21605</v>
      </c>
      <c r="C552" s="18">
        <v>346.7919044766054</v>
      </c>
      <c r="D552" s="1"/>
      <c r="E552" s="1">
        <v>62</v>
      </c>
      <c r="F552" s="1">
        <v>23</v>
      </c>
      <c r="G552" s="1">
        <v>0</v>
      </c>
      <c r="H552" s="1">
        <v>39</v>
      </c>
      <c r="I552" s="15">
        <v>0.37096774193548387</v>
      </c>
      <c r="J552">
        <f t="shared" si="8"/>
        <v>20</v>
      </c>
    </row>
    <row r="553" spans="1:10" x14ac:dyDescent="0.3">
      <c r="A553" t="s">
        <v>9699</v>
      </c>
      <c r="C553" s="18">
        <v>401.10196976054954</v>
      </c>
      <c r="D553" s="1"/>
      <c r="E553" s="1">
        <v>49</v>
      </c>
      <c r="F553" s="1">
        <v>22</v>
      </c>
      <c r="G553" s="1">
        <v>3</v>
      </c>
      <c r="H553" s="1">
        <v>24</v>
      </c>
      <c r="I553" s="15">
        <v>0.47959183673469385</v>
      </c>
      <c r="J553">
        <f t="shared" si="8"/>
        <v>20</v>
      </c>
    </row>
    <row r="554" spans="1:10" x14ac:dyDescent="0.3">
      <c r="A554" t="s">
        <v>2289</v>
      </c>
      <c r="C554" s="18">
        <v>453.97906597509751</v>
      </c>
      <c r="D554" s="1"/>
      <c r="E554" s="1">
        <v>100</v>
      </c>
      <c r="F554" s="1">
        <v>49</v>
      </c>
      <c r="G554" s="1">
        <v>6</v>
      </c>
      <c r="H554" s="1">
        <v>45</v>
      </c>
      <c r="I554" s="15">
        <v>0.52</v>
      </c>
      <c r="J554">
        <f t="shared" si="8"/>
        <v>20</v>
      </c>
    </row>
    <row r="555" spans="1:10" x14ac:dyDescent="0.3">
      <c r="A555" t="s">
        <v>23150</v>
      </c>
      <c r="C555" s="18">
        <v>400</v>
      </c>
      <c r="D555" s="1"/>
      <c r="E555" s="1">
        <v>5</v>
      </c>
      <c r="F555" s="1">
        <v>1</v>
      </c>
      <c r="G555" s="1">
        <v>0</v>
      </c>
      <c r="H555" s="1">
        <v>4</v>
      </c>
      <c r="I555" s="15">
        <v>0.2</v>
      </c>
      <c r="J555">
        <f t="shared" si="8"/>
        <v>40</v>
      </c>
    </row>
    <row r="556" spans="1:10" x14ac:dyDescent="0.3">
      <c r="A556" t="s">
        <v>22380</v>
      </c>
      <c r="C556" s="18">
        <v>327.43035978249827</v>
      </c>
      <c r="D556" s="1"/>
      <c r="E556" s="1">
        <v>100</v>
      </c>
      <c r="F556" s="1">
        <v>28</v>
      </c>
      <c r="G556" s="1">
        <v>5</v>
      </c>
      <c r="H556" s="1">
        <v>67</v>
      </c>
      <c r="I556" s="15">
        <v>0.30499999999999999</v>
      </c>
      <c r="J556">
        <f t="shared" si="8"/>
        <v>20</v>
      </c>
    </row>
    <row r="557" spans="1:10" x14ac:dyDescent="0.3">
      <c r="A557" t="s">
        <v>529</v>
      </c>
      <c r="C557" s="18">
        <v>776.11296116062408</v>
      </c>
      <c r="D557" s="1"/>
      <c r="E557" s="1">
        <v>197</v>
      </c>
      <c r="F557" s="1">
        <v>159</v>
      </c>
      <c r="G557" s="1">
        <v>3</v>
      </c>
      <c r="H557" s="1">
        <v>35</v>
      </c>
      <c r="I557" s="15">
        <v>0.81472081218274117</v>
      </c>
      <c r="J557">
        <f t="shared" si="8"/>
        <v>20</v>
      </c>
    </row>
    <row r="558" spans="1:10" x14ac:dyDescent="0.3">
      <c r="A558" t="s">
        <v>575</v>
      </c>
      <c r="C558" s="18">
        <v>674.887493293327</v>
      </c>
      <c r="D558" s="1"/>
      <c r="E558" s="1">
        <v>142</v>
      </c>
      <c r="F558" s="1">
        <v>104</v>
      </c>
      <c r="G558" s="1">
        <v>1</v>
      </c>
      <c r="H558" s="1">
        <v>37</v>
      </c>
      <c r="I558" s="15">
        <v>0.7359154929577465</v>
      </c>
      <c r="J558">
        <f t="shared" si="8"/>
        <v>20</v>
      </c>
    </row>
    <row r="559" spans="1:10" x14ac:dyDescent="0.3">
      <c r="A559" t="s">
        <v>525</v>
      </c>
      <c r="C559" s="18">
        <v>802.5845389447627</v>
      </c>
      <c r="D559" s="1"/>
      <c r="E559" s="1">
        <v>229</v>
      </c>
      <c r="F559" s="1">
        <v>190</v>
      </c>
      <c r="G559" s="1">
        <v>4</v>
      </c>
      <c r="H559" s="1">
        <v>35</v>
      </c>
      <c r="I559" s="15">
        <v>0.83842794759825323</v>
      </c>
      <c r="J559">
        <f t="shared" si="8"/>
        <v>20</v>
      </c>
    </row>
    <row r="560" spans="1:10" x14ac:dyDescent="0.3">
      <c r="A560" t="s">
        <v>11380</v>
      </c>
      <c r="C560" s="18">
        <v>394.36552927229445</v>
      </c>
      <c r="D560" s="1"/>
      <c r="E560" s="1">
        <v>79</v>
      </c>
      <c r="F560" s="1">
        <v>43</v>
      </c>
      <c r="G560" s="1">
        <v>2</v>
      </c>
      <c r="H560" s="1">
        <v>34</v>
      </c>
      <c r="I560" s="15">
        <v>0.55696202531645567</v>
      </c>
      <c r="J560">
        <f t="shared" si="8"/>
        <v>20</v>
      </c>
    </row>
    <row r="561" spans="1:10" x14ac:dyDescent="0.3">
      <c r="A561" t="s">
        <v>2268</v>
      </c>
      <c r="C561" s="18">
        <v>457.06725531877396</v>
      </c>
      <c r="D561" s="1"/>
      <c r="E561" s="1">
        <v>79</v>
      </c>
      <c r="F561" s="1">
        <v>37</v>
      </c>
      <c r="G561" s="1">
        <v>1</v>
      </c>
      <c r="H561" s="1">
        <v>41</v>
      </c>
      <c r="I561" s="15">
        <v>0.47468354430379744</v>
      </c>
      <c r="J561">
        <f t="shared" si="8"/>
        <v>20</v>
      </c>
    </row>
    <row r="562" spans="1:10" x14ac:dyDescent="0.3">
      <c r="A562" t="s">
        <v>964</v>
      </c>
      <c r="C562" s="18">
        <v>537.70248189521476</v>
      </c>
      <c r="D562" s="1"/>
      <c r="E562" s="1">
        <v>130</v>
      </c>
      <c r="F562" s="1">
        <v>81</v>
      </c>
      <c r="G562" s="1">
        <v>2</v>
      </c>
      <c r="H562" s="1">
        <v>47</v>
      </c>
      <c r="I562" s="15">
        <v>0.63076923076923075</v>
      </c>
      <c r="J562">
        <f t="shared" si="8"/>
        <v>20</v>
      </c>
    </row>
    <row r="563" spans="1:10" x14ac:dyDescent="0.3">
      <c r="A563" t="s">
        <v>826</v>
      </c>
      <c r="C563" s="18">
        <v>558.31970948797868</v>
      </c>
      <c r="D563" s="1"/>
      <c r="E563" s="1">
        <v>101</v>
      </c>
      <c r="F563" s="1">
        <v>57</v>
      </c>
      <c r="G563" s="1">
        <v>2</v>
      </c>
      <c r="H563" s="1">
        <v>42</v>
      </c>
      <c r="I563" s="15">
        <v>0.57425742574257421</v>
      </c>
      <c r="J563">
        <f t="shared" si="8"/>
        <v>20</v>
      </c>
    </row>
    <row r="564" spans="1:10" x14ac:dyDescent="0.3">
      <c r="A564" t="s">
        <v>1412</v>
      </c>
      <c r="C564" s="18">
        <v>492.34747401115368</v>
      </c>
      <c r="D564" s="1"/>
      <c r="E564" s="1">
        <v>71</v>
      </c>
      <c r="F564" s="1">
        <v>48</v>
      </c>
      <c r="G564" s="1">
        <v>1</v>
      </c>
      <c r="H564" s="1">
        <v>22</v>
      </c>
      <c r="I564" s="15">
        <v>0.68309859154929575</v>
      </c>
      <c r="J564">
        <f t="shared" si="8"/>
        <v>20</v>
      </c>
    </row>
    <row r="565" spans="1:10" x14ac:dyDescent="0.3">
      <c r="A565" t="s">
        <v>765</v>
      </c>
      <c r="C565" s="18">
        <v>578.21976154628067</v>
      </c>
      <c r="D565" s="1"/>
      <c r="E565" s="1">
        <v>125</v>
      </c>
      <c r="F565" s="1">
        <v>80</v>
      </c>
      <c r="G565" s="1">
        <v>2</v>
      </c>
      <c r="H565" s="1">
        <v>43</v>
      </c>
      <c r="I565" s="15">
        <v>0.64800000000000002</v>
      </c>
      <c r="J565">
        <f t="shared" si="8"/>
        <v>20</v>
      </c>
    </row>
    <row r="566" spans="1:10" x14ac:dyDescent="0.3">
      <c r="A566" t="s">
        <v>3145</v>
      </c>
      <c r="C566" s="18">
        <v>436.7863982745364</v>
      </c>
      <c r="D566" s="1"/>
      <c r="E566" s="1">
        <v>21</v>
      </c>
      <c r="F566" s="1">
        <v>13</v>
      </c>
      <c r="G566" s="1">
        <v>0</v>
      </c>
      <c r="H566" s="1">
        <v>8</v>
      </c>
      <c r="I566" s="15">
        <v>0.61904761904761907</v>
      </c>
      <c r="J566">
        <f t="shared" si="8"/>
        <v>40</v>
      </c>
    </row>
    <row r="567" spans="1:10" x14ac:dyDescent="0.3">
      <c r="A567" t="s">
        <v>23152</v>
      </c>
      <c r="C567" s="18">
        <v>422.01136222734596</v>
      </c>
      <c r="D567" s="1"/>
      <c r="E567" s="1">
        <v>44</v>
      </c>
      <c r="F567" s="1">
        <v>22</v>
      </c>
      <c r="G567" s="1">
        <v>0</v>
      </c>
      <c r="H567" s="1">
        <v>22</v>
      </c>
      <c r="I567" s="15">
        <v>0.5</v>
      </c>
      <c r="J567">
        <f t="shared" si="8"/>
        <v>20</v>
      </c>
    </row>
    <row r="568" spans="1:10" x14ac:dyDescent="0.3">
      <c r="A568" t="s">
        <v>4577</v>
      </c>
      <c r="C568" s="18">
        <v>422.76093097834212</v>
      </c>
      <c r="D568" s="1"/>
      <c r="E568" s="1">
        <v>17</v>
      </c>
      <c r="F568" s="1">
        <v>6</v>
      </c>
      <c r="G568" s="1">
        <v>1</v>
      </c>
      <c r="H568" s="1">
        <v>10</v>
      </c>
      <c r="I568" s="15">
        <v>0.38235294117647056</v>
      </c>
      <c r="J568">
        <f t="shared" si="8"/>
        <v>40</v>
      </c>
    </row>
    <row r="569" spans="1:10" x14ac:dyDescent="0.3">
      <c r="A569" t="s">
        <v>22995</v>
      </c>
      <c r="C569" s="18">
        <v>270.40623856766291</v>
      </c>
      <c r="D569" s="1"/>
      <c r="E569" s="1">
        <v>62</v>
      </c>
      <c r="F569" s="1">
        <v>16</v>
      </c>
      <c r="G569" s="1">
        <v>3</v>
      </c>
      <c r="H569" s="1">
        <v>43</v>
      </c>
      <c r="I569" s="15">
        <v>0.28225806451612906</v>
      </c>
      <c r="J569">
        <f t="shared" si="8"/>
        <v>20</v>
      </c>
    </row>
    <row r="570" spans="1:10" x14ac:dyDescent="0.3">
      <c r="A570" t="s">
        <v>17696</v>
      </c>
      <c r="C570" s="18">
        <v>375.11861919650067</v>
      </c>
      <c r="D570" s="1"/>
      <c r="E570" s="1">
        <v>51</v>
      </c>
      <c r="F570" s="1">
        <v>15</v>
      </c>
      <c r="G570" s="1">
        <v>2</v>
      </c>
      <c r="H570" s="1">
        <v>34</v>
      </c>
      <c r="I570" s="15">
        <v>0.31372549019607843</v>
      </c>
      <c r="J570">
        <f t="shared" si="8"/>
        <v>20</v>
      </c>
    </row>
    <row r="571" spans="1:10" x14ac:dyDescent="0.3">
      <c r="A571" t="s">
        <v>6113</v>
      </c>
      <c r="C571" s="18">
        <v>453.11857255192007</v>
      </c>
      <c r="D571" s="1"/>
      <c r="E571" s="1">
        <v>110</v>
      </c>
      <c r="F571" s="1">
        <v>53</v>
      </c>
      <c r="G571" s="1">
        <v>0</v>
      </c>
      <c r="H571" s="1">
        <v>57</v>
      </c>
      <c r="I571" s="15">
        <v>0.48181818181818181</v>
      </c>
      <c r="J571">
        <f t="shared" si="8"/>
        <v>20</v>
      </c>
    </row>
    <row r="572" spans="1:10" x14ac:dyDescent="0.3">
      <c r="A572" t="s">
        <v>5919</v>
      </c>
      <c r="C572" s="18">
        <v>440.39662709549032</v>
      </c>
      <c r="D572" s="1"/>
      <c r="E572" s="1">
        <v>43</v>
      </c>
      <c r="F572" s="1">
        <v>22</v>
      </c>
      <c r="G572" s="1">
        <v>0</v>
      </c>
      <c r="H572" s="1">
        <v>21</v>
      </c>
      <c r="I572" s="15">
        <v>0.51162790697674421</v>
      </c>
      <c r="J572">
        <f t="shared" si="8"/>
        <v>20</v>
      </c>
    </row>
    <row r="573" spans="1:10" x14ac:dyDescent="0.3">
      <c r="A573" t="s">
        <v>1014</v>
      </c>
      <c r="C573" s="18">
        <v>527.91710378041478</v>
      </c>
      <c r="D573" s="1"/>
      <c r="E573" s="1">
        <v>105</v>
      </c>
      <c r="F573" s="1">
        <v>69</v>
      </c>
      <c r="G573" s="1">
        <v>3</v>
      </c>
      <c r="H573" s="1">
        <v>33</v>
      </c>
      <c r="I573" s="15">
        <v>0.67142857142857137</v>
      </c>
      <c r="J573">
        <f t="shared" si="8"/>
        <v>20</v>
      </c>
    </row>
    <row r="574" spans="1:10" x14ac:dyDescent="0.3">
      <c r="A574" t="s">
        <v>5568</v>
      </c>
      <c r="C574" s="18">
        <v>453.72567942522466</v>
      </c>
      <c r="D574" s="1"/>
      <c r="E574" s="1">
        <v>102</v>
      </c>
      <c r="F574" s="1">
        <v>53</v>
      </c>
      <c r="G574" s="1">
        <v>0</v>
      </c>
      <c r="H574" s="1">
        <v>49</v>
      </c>
      <c r="I574" s="15">
        <v>0.51960784313725494</v>
      </c>
      <c r="J574">
        <f t="shared" si="8"/>
        <v>20</v>
      </c>
    </row>
    <row r="575" spans="1:10" x14ac:dyDescent="0.3">
      <c r="A575" t="s">
        <v>20597</v>
      </c>
      <c r="C575" s="18">
        <v>358.43413791585152</v>
      </c>
      <c r="D575" s="1"/>
      <c r="E575" s="1">
        <v>14</v>
      </c>
      <c r="F575" s="1">
        <v>4</v>
      </c>
      <c r="G575" s="1">
        <v>0</v>
      </c>
      <c r="H575" s="1">
        <v>10</v>
      </c>
      <c r="I575" s="15">
        <v>0.2857142857142857</v>
      </c>
      <c r="J575">
        <f t="shared" si="8"/>
        <v>40</v>
      </c>
    </row>
    <row r="576" spans="1:10" x14ac:dyDescent="0.3">
      <c r="A576" t="s">
        <v>6519</v>
      </c>
      <c r="C576" s="18">
        <v>410.5072264243052</v>
      </c>
      <c r="D576" s="1"/>
      <c r="E576" s="1">
        <v>35</v>
      </c>
      <c r="F576" s="1">
        <v>13</v>
      </c>
      <c r="G576" s="1">
        <v>3</v>
      </c>
      <c r="H576" s="1">
        <v>19</v>
      </c>
      <c r="I576" s="15">
        <v>0.41428571428571431</v>
      </c>
      <c r="J576">
        <f t="shared" si="8"/>
        <v>20</v>
      </c>
    </row>
    <row r="577" spans="1:10" x14ac:dyDescent="0.3">
      <c r="A577" t="s">
        <v>11091</v>
      </c>
      <c r="C577" s="18">
        <v>392.67237979438204</v>
      </c>
      <c r="D577" s="1"/>
      <c r="E577" s="1">
        <v>10</v>
      </c>
      <c r="F577" s="1">
        <v>4</v>
      </c>
      <c r="G577" s="1">
        <v>0</v>
      </c>
      <c r="H577" s="1">
        <v>6</v>
      </c>
      <c r="I577" s="15">
        <v>0.4</v>
      </c>
      <c r="J577">
        <f t="shared" si="8"/>
        <v>40</v>
      </c>
    </row>
    <row r="578" spans="1:10" x14ac:dyDescent="0.3">
      <c r="A578" t="s">
        <v>23053</v>
      </c>
      <c r="C578" s="18">
        <v>253.13525498799527</v>
      </c>
      <c r="D578" s="1"/>
      <c r="E578" s="1">
        <v>25</v>
      </c>
      <c r="F578" s="1">
        <v>1</v>
      </c>
      <c r="G578" s="1">
        <v>0</v>
      </c>
      <c r="H578" s="1">
        <v>24</v>
      </c>
      <c r="I578" s="15">
        <v>0.04</v>
      </c>
      <c r="J578">
        <f t="shared" si="8"/>
        <v>40</v>
      </c>
    </row>
    <row r="579" spans="1:10" x14ac:dyDescent="0.3">
      <c r="A579" t="s">
        <v>20453</v>
      </c>
      <c r="C579" s="18">
        <v>362.89236616570525</v>
      </c>
      <c r="D579" s="1"/>
      <c r="E579" s="1">
        <v>34</v>
      </c>
      <c r="F579" s="1">
        <v>12</v>
      </c>
      <c r="G579" s="1">
        <v>1</v>
      </c>
      <c r="H579" s="1">
        <v>21</v>
      </c>
      <c r="I579" s="15">
        <v>0.36764705882352944</v>
      </c>
      <c r="J579">
        <f t="shared" si="8"/>
        <v>20</v>
      </c>
    </row>
    <row r="580" spans="1:10" x14ac:dyDescent="0.3">
      <c r="A580" t="s">
        <v>21082</v>
      </c>
      <c r="C580" s="18">
        <v>352.35088059931383</v>
      </c>
      <c r="D580" s="1"/>
      <c r="E580" s="1">
        <v>31</v>
      </c>
      <c r="F580" s="1">
        <v>10</v>
      </c>
      <c r="G580" s="1">
        <v>1</v>
      </c>
      <c r="H580" s="1">
        <v>20</v>
      </c>
      <c r="I580" s="15">
        <v>0.33870967741935482</v>
      </c>
      <c r="J580">
        <f t="shared" ref="J580:J643" si="9">IF(E580&lt;=30,40,20)</f>
        <v>20</v>
      </c>
    </row>
    <row r="581" spans="1:10" x14ac:dyDescent="0.3">
      <c r="A581" t="s">
        <v>10329</v>
      </c>
      <c r="C581" s="18">
        <v>398.17090232509634</v>
      </c>
      <c r="D581" s="1"/>
      <c r="E581" s="1">
        <v>29</v>
      </c>
      <c r="F581" s="1">
        <v>11</v>
      </c>
      <c r="G581" s="1">
        <v>0</v>
      </c>
      <c r="H581" s="1">
        <v>18</v>
      </c>
      <c r="I581" s="15">
        <v>0.37931034482758619</v>
      </c>
      <c r="J581">
        <f t="shared" si="9"/>
        <v>40</v>
      </c>
    </row>
    <row r="582" spans="1:10" x14ac:dyDescent="0.3">
      <c r="A582" t="s">
        <v>11211</v>
      </c>
      <c r="C582" s="18">
        <v>406.06415619117359</v>
      </c>
      <c r="D582" s="1"/>
      <c r="E582" s="1">
        <v>35</v>
      </c>
      <c r="F582" s="1">
        <v>13</v>
      </c>
      <c r="G582" s="1">
        <v>1</v>
      </c>
      <c r="H582" s="1">
        <v>21</v>
      </c>
      <c r="I582" s="15">
        <v>0.38571428571428573</v>
      </c>
      <c r="J582">
        <f t="shared" si="9"/>
        <v>20</v>
      </c>
    </row>
    <row r="583" spans="1:10" x14ac:dyDescent="0.3">
      <c r="A583" t="s">
        <v>1027</v>
      </c>
      <c r="C583" s="18">
        <v>598.77613076510465</v>
      </c>
      <c r="D583" s="1"/>
      <c r="E583" s="1">
        <v>76</v>
      </c>
      <c r="F583" s="1">
        <v>49</v>
      </c>
      <c r="G583" s="1">
        <v>1</v>
      </c>
      <c r="H583" s="1">
        <v>26</v>
      </c>
      <c r="I583" s="15">
        <v>0.65131578947368418</v>
      </c>
      <c r="J583">
        <f t="shared" si="9"/>
        <v>20</v>
      </c>
    </row>
    <row r="584" spans="1:10" x14ac:dyDescent="0.3">
      <c r="A584" t="s">
        <v>1709</v>
      </c>
      <c r="C584" s="18">
        <v>530.35246956896981</v>
      </c>
      <c r="D584" s="1"/>
      <c r="E584" s="1">
        <v>25</v>
      </c>
      <c r="F584" s="1">
        <v>16</v>
      </c>
      <c r="G584" s="1">
        <v>0</v>
      </c>
      <c r="H584" s="1">
        <v>9</v>
      </c>
      <c r="I584" s="15">
        <v>0.64</v>
      </c>
      <c r="J584">
        <f t="shared" si="9"/>
        <v>40</v>
      </c>
    </row>
    <row r="585" spans="1:10" x14ac:dyDescent="0.3">
      <c r="A585" t="s">
        <v>1532</v>
      </c>
      <c r="C585" s="18">
        <v>489.66639052085765</v>
      </c>
      <c r="D585" s="1"/>
      <c r="E585" s="1">
        <v>117</v>
      </c>
      <c r="F585" s="1">
        <v>64</v>
      </c>
      <c r="G585" s="1">
        <v>2</v>
      </c>
      <c r="H585" s="1">
        <v>51</v>
      </c>
      <c r="I585" s="15">
        <v>0.55555555555555558</v>
      </c>
      <c r="J585">
        <f t="shared" si="9"/>
        <v>20</v>
      </c>
    </row>
    <row r="586" spans="1:10" x14ac:dyDescent="0.3">
      <c r="A586" t="s">
        <v>3975</v>
      </c>
      <c r="C586" s="18">
        <v>429.92167888073766</v>
      </c>
      <c r="D586" s="1"/>
      <c r="E586" s="1">
        <v>27</v>
      </c>
      <c r="F586" s="1">
        <v>15</v>
      </c>
      <c r="G586" s="1">
        <v>0</v>
      </c>
      <c r="H586" s="1">
        <v>12</v>
      </c>
      <c r="I586" s="15">
        <v>0.55555555555555558</v>
      </c>
      <c r="J586">
        <f t="shared" si="9"/>
        <v>40</v>
      </c>
    </row>
    <row r="587" spans="1:10" x14ac:dyDescent="0.3">
      <c r="A587" t="s">
        <v>19413</v>
      </c>
      <c r="C587" s="18">
        <v>368.15183807617115</v>
      </c>
      <c r="D587" s="1"/>
      <c r="E587" s="1">
        <v>29</v>
      </c>
      <c r="F587" s="1">
        <v>11</v>
      </c>
      <c r="G587" s="1">
        <v>1</v>
      </c>
      <c r="H587" s="1">
        <v>17</v>
      </c>
      <c r="I587" s="15">
        <v>0.39655172413793105</v>
      </c>
      <c r="J587">
        <f t="shared" si="9"/>
        <v>40</v>
      </c>
    </row>
    <row r="588" spans="1:10" x14ac:dyDescent="0.3">
      <c r="A588" t="s">
        <v>8169</v>
      </c>
      <c r="C588" s="18">
        <v>419.87615345836645</v>
      </c>
      <c r="D588" s="1"/>
      <c r="E588" s="1">
        <v>29</v>
      </c>
      <c r="F588" s="1">
        <v>13</v>
      </c>
      <c r="G588" s="1">
        <v>0</v>
      </c>
      <c r="H588" s="1">
        <v>16</v>
      </c>
      <c r="I588" s="15">
        <v>0.44827586206896552</v>
      </c>
      <c r="J588">
        <f t="shared" si="9"/>
        <v>40</v>
      </c>
    </row>
    <row r="589" spans="1:10" x14ac:dyDescent="0.3">
      <c r="A589" t="s">
        <v>22886</v>
      </c>
      <c r="C589" s="18">
        <v>293.9140220741287</v>
      </c>
      <c r="D589" s="1"/>
      <c r="E589" s="1">
        <v>93</v>
      </c>
      <c r="F589" s="1">
        <v>30</v>
      </c>
      <c r="G589" s="1">
        <v>3</v>
      </c>
      <c r="H589" s="1">
        <v>60</v>
      </c>
      <c r="I589" s="15">
        <v>0.33870967741935482</v>
      </c>
      <c r="J589">
        <f t="shared" si="9"/>
        <v>20</v>
      </c>
    </row>
    <row r="590" spans="1:10" x14ac:dyDescent="0.3">
      <c r="A590" t="s">
        <v>10920</v>
      </c>
      <c r="C590" s="18">
        <v>394.0446199955752</v>
      </c>
      <c r="D590" s="1"/>
      <c r="E590" s="1">
        <v>8</v>
      </c>
      <c r="F590" s="1">
        <v>3</v>
      </c>
      <c r="G590" s="1">
        <v>0</v>
      </c>
      <c r="H590" s="1">
        <v>5</v>
      </c>
      <c r="I590" s="15">
        <v>0.375</v>
      </c>
      <c r="J590">
        <f t="shared" si="9"/>
        <v>40</v>
      </c>
    </row>
    <row r="591" spans="1:10" x14ac:dyDescent="0.3">
      <c r="A591" t="s">
        <v>20965</v>
      </c>
      <c r="C591" s="18">
        <v>355.51555343647823</v>
      </c>
      <c r="D591" s="1"/>
      <c r="E591" s="1">
        <v>81</v>
      </c>
      <c r="F591" s="1">
        <v>37</v>
      </c>
      <c r="G591" s="1">
        <v>1</v>
      </c>
      <c r="H591" s="1">
        <v>43</v>
      </c>
      <c r="I591" s="15">
        <v>0.46296296296296297</v>
      </c>
      <c r="J591">
        <f t="shared" si="9"/>
        <v>20</v>
      </c>
    </row>
    <row r="592" spans="1:10" x14ac:dyDescent="0.3">
      <c r="A592" t="s">
        <v>22289</v>
      </c>
      <c r="C592" s="18">
        <v>329.48569398698578</v>
      </c>
      <c r="D592" s="1"/>
      <c r="E592" s="1">
        <v>85</v>
      </c>
      <c r="F592" s="1">
        <v>32</v>
      </c>
      <c r="G592" s="1">
        <v>1</v>
      </c>
      <c r="H592" s="1">
        <v>52</v>
      </c>
      <c r="I592" s="15">
        <v>0.38235294117647056</v>
      </c>
      <c r="J592">
        <f t="shared" si="9"/>
        <v>20</v>
      </c>
    </row>
    <row r="593" spans="1:10" x14ac:dyDescent="0.3">
      <c r="A593" t="s">
        <v>2340</v>
      </c>
      <c r="C593" s="18">
        <v>455.83712214882559</v>
      </c>
      <c r="D593" s="1"/>
      <c r="E593" s="1">
        <v>135</v>
      </c>
      <c r="F593" s="1">
        <v>72</v>
      </c>
      <c r="G593" s="1">
        <v>5</v>
      </c>
      <c r="H593" s="1">
        <v>58</v>
      </c>
      <c r="I593" s="15">
        <v>0.55185185185185182</v>
      </c>
      <c r="J593">
        <f t="shared" si="9"/>
        <v>20</v>
      </c>
    </row>
    <row r="594" spans="1:10" x14ac:dyDescent="0.3">
      <c r="A594" t="s">
        <v>21175</v>
      </c>
      <c r="C594" s="18">
        <v>355.39526038563918</v>
      </c>
      <c r="D594" s="1"/>
      <c r="E594" s="1">
        <v>13</v>
      </c>
      <c r="F594" s="1">
        <v>2</v>
      </c>
      <c r="G594" s="1">
        <v>0</v>
      </c>
      <c r="H594" s="1">
        <v>11</v>
      </c>
      <c r="I594" s="15">
        <v>0.15384615384615385</v>
      </c>
      <c r="J594">
        <f t="shared" si="9"/>
        <v>40</v>
      </c>
    </row>
    <row r="595" spans="1:10" x14ac:dyDescent="0.3">
      <c r="A595" t="s">
        <v>19577</v>
      </c>
      <c r="C595" s="18">
        <v>383.26232643239177</v>
      </c>
      <c r="D595" s="1"/>
      <c r="E595" s="1">
        <v>63</v>
      </c>
      <c r="F595" s="1">
        <v>26</v>
      </c>
      <c r="G595" s="1">
        <v>2</v>
      </c>
      <c r="H595" s="1">
        <v>35</v>
      </c>
      <c r="I595" s="15">
        <v>0.42857142857142855</v>
      </c>
      <c r="J595">
        <f t="shared" si="9"/>
        <v>20</v>
      </c>
    </row>
    <row r="596" spans="1:10" x14ac:dyDescent="0.3">
      <c r="A596" t="s">
        <v>1119</v>
      </c>
      <c r="C596" s="18">
        <v>542.65844738863859</v>
      </c>
      <c r="D596" s="1"/>
      <c r="E596" s="1">
        <v>130</v>
      </c>
      <c r="F596" s="1">
        <v>73</v>
      </c>
      <c r="G596" s="1">
        <v>4</v>
      </c>
      <c r="H596" s="1">
        <v>53</v>
      </c>
      <c r="I596" s="15">
        <v>0.57692307692307687</v>
      </c>
      <c r="J596">
        <f t="shared" si="9"/>
        <v>20</v>
      </c>
    </row>
    <row r="597" spans="1:10" x14ac:dyDescent="0.3">
      <c r="A597" t="s">
        <v>605</v>
      </c>
      <c r="C597" s="18">
        <v>638.86269818460346</v>
      </c>
      <c r="D597" s="1"/>
      <c r="E597" s="1">
        <v>103</v>
      </c>
      <c r="F597" s="1">
        <v>79</v>
      </c>
      <c r="G597" s="1">
        <v>0</v>
      </c>
      <c r="H597" s="1">
        <v>24</v>
      </c>
      <c r="I597" s="15">
        <v>0.76699029126213591</v>
      </c>
      <c r="J597">
        <f t="shared" si="9"/>
        <v>20</v>
      </c>
    </row>
    <row r="598" spans="1:10" x14ac:dyDescent="0.3">
      <c r="A598" t="s">
        <v>3359</v>
      </c>
      <c r="C598" s="18">
        <v>433.27887621004476</v>
      </c>
      <c r="D598" s="1"/>
      <c r="E598" s="1">
        <v>54</v>
      </c>
      <c r="F598" s="1">
        <v>28</v>
      </c>
      <c r="G598" s="1">
        <v>1</v>
      </c>
      <c r="H598" s="1">
        <v>25</v>
      </c>
      <c r="I598" s="15">
        <v>0.52777777777777779</v>
      </c>
      <c r="J598">
        <f t="shared" si="9"/>
        <v>20</v>
      </c>
    </row>
    <row r="599" spans="1:10" x14ac:dyDescent="0.3">
      <c r="A599" t="s">
        <v>4276</v>
      </c>
      <c r="C599" s="18">
        <v>426.55110943606763</v>
      </c>
      <c r="D599" s="1"/>
      <c r="E599" s="1">
        <v>48</v>
      </c>
      <c r="F599" s="1">
        <v>25</v>
      </c>
      <c r="G599" s="1">
        <v>2</v>
      </c>
      <c r="H599" s="1">
        <v>21</v>
      </c>
      <c r="I599" s="15">
        <v>0.54166666666666663</v>
      </c>
      <c r="J599">
        <f t="shared" si="9"/>
        <v>20</v>
      </c>
    </row>
    <row r="600" spans="1:10" x14ac:dyDescent="0.3">
      <c r="A600" t="s">
        <v>1029</v>
      </c>
      <c r="C600" s="18">
        <v>526.74168023055199</v>
      </c>
      <c r="D600" s="1"/>
      <c r="E600" s="1">
        <v>76</v>
      </c>
      <c r="F600" s="1">
        <v>50</v>
      </c>
      <c r="G600" s="1">
        <v>0</v>
      </c>
      <c r="H600" s="1">
        <v>26</v>
      </c>
      <c r="I600" s="15">
        <v>0.65789473684210531</v>
      </c>
      <c r="J600">
        <f t="shared" si="9"/>
        <v>20</v>
      </c>
    </row>
    <row r="601" spans="1:10" x14ac:dyDescent="0.3">
      <c r="A601" t="s">
        <v>1273</v>
      </c>
      <c r="C601" s="18">
        <v>501.51839415942123</v>
      </c>
      <c r="D601" s="1"/>
      <c r="E601" s="1">
        <v>45</v>
      </c>
      <c r="F601" s="1">
        <v>28</v>
      </c>
      <c r="G601" s="1">
        <v>1</v>
      </c>
      <c r="H601" s="1">
        <v>16</v>
      </c>
      <c r="I601" s="15">
        <v>0.6333333333333333</v>
      </c>
      <c r="J601">
        <f t="shared" si="9"/>
        <v>20</v>
      </c>
    </row>
    <row r="602" spans="1:10" x14ac:dyDescent="0.3">
      <c r="A602" t="s">
        <v>8385</v>
      </c>
      <c r="C602" s="18">
        <v>407.73532857936772</v>
      </c>
      <c r="D602" s="1"/>
      <c r="E602" s="1">
        <v>12</v>
      </c>
      <c r="F602" s="1">
        <v>6</v>
      </c>
      <c r="G602" s="1">
        <v>0</v>
      </c>
      <c r="H602" s="1">
        <v>6</v>
      </c>
      <c r="I602" s="15">
        <v>0.5</v>
      </c>
      <c r="J602">
        <f t="shared" si="9"/>
        <v>40</v>
      </c>
    </row>
    <row r="603" spans="1:10" x14ac:dyDescent="0.3">
      <c r="A603" t="s">
        <v>22247</v>
      </c>
      <c r="C603" s="18">
        <v>331.0332795467628</v>
      </c>
      <c r="D603" s="1"/>
      <c r="E603" s="1">
        <v>62</v>
      </c>
      <c r="F603" s="1">
        <v>25</v>
      </c>
      <c r="G603" s="1">
        <v>0</v>
      </c>
      <c r="H603" s="1">
        <v>37</v>
      </c>
      <c r="I603" s="15">
        <v>0.40322580645161288</v>
      </c>
      <c r="J603">
        <f t="shared" si="9"/>
        <v>20</v>
      </c>
    </row>
    <row r="604" spans="1:10" x14ac:dyDescent="0.3">
      <c r="A604" t="s">
        <v>8540</v>
      </c>
      <c r="C604" s="18">
        <v>406.44523347048289</v>
      </c>
      <c r="D604" s="1"/>
      <c r="E604" s="1">
        <v>13</v>
      </c>
      <c r="F604" s="1">
        <v>7</v>
      </c>
      <c r="G604" s="1">
        <v>0</v>
      </c>
      <c r="H604" s="1">
        <v>6</v>
      </c>
      <c r="I604" s="15">
        <v>0.53846153846153844</v>
      </c>
      <c r="J604">
        <f t="shared" si="9"/>
        <v>40</v>
      </c>
    </row>
    <row r="605" spans="1:10" x14ac:dyDescent="0.3">
      <c r="A605" t="s">
        <v>15092</v>
      </c>
      <c r="C605" s="18">
        <v>384.79523894425995</v>
      </c>
      <c r="D605" s="1"/>
      <c r="E605" s="1">
        <v>15</v>
      </c>
      <c r="F605" s="1">
        <v>6</v>
      </c>
      <c r="G605" s="1">
        <v>1</v>
      </c>
      <c r="H605" s="1">
        <v>8</v>
      </c>
      <c r="I605" s="15">
        <v>0.43333333333333335</v>
      </c>
      <c r="J605">
        <f t="shared" si="9"/>
        <v>40</v>
      </c>
    </row>
    <row r="606" spans="1:10" x14ac:dyDescent="0.3">
      <c r="A606" t="s">
        <v>19094</v>
      </c>
      <c r="C606" s="18">
        <v>369.73315784454229</v>
      </c>
      <c r="D606" s="1"/>
      <c r="E606" s="1">
        <v>16</v>
      </c>
      <c r="F606" s="1">
        <v>6</v>
      </c>
      <c r="G606" s="1">
        <v>1</v>
      </c>
      <c r="H606" s="1">
        <v>9</v>
      </c>
      <c r="I606" s="15">
        <v>0.40625</v>
      </c>
      <c r="J606">
        <f t="shared" si="9"/>
        <v>40</v>
      </c>
    </row>
    <row r="607" spans="1:10" x14ac:dyDescent="0.3">
      <c r="A607" t="s">
        <v>23153</v>
      </c>
      <c r="C607" s="18">
        <v>400</v>
      </c>
      <c r="D607" s="1"/>
      <c r="E607" s="1">
        <v>5</v>
      </c>
      <c r="F607" s="1">
        <v>2</v>
      </c>
      <c r="G607" s="1">
        <v>1</v>
      </c>
      <c r="H607" s="1">
        <v>2</v>
      </c>
      <c r="I607" s="15">
        <v>0.5</v>
      </c>
      <c r="J607">
        <f t="shared" si="9"/>
        <v>40</v>
      </c>
    </row>
    <row r="608" spans="1:10" x14ac:dyDescent="0.3">
      <c r="A608" t="s">
        <v>10969</v>
      </c>
      <c r="C608" s="18">
        <v>394.39308329376803</v>
      </c>
      <c r="D608" s="1"/>
      <c r="E608" s="1">
        <v>93</v>
      </c>
      <c r="F608" s="1">
        <v>41</v>
      </c>
      <c r="G608" s="1">
        <v>1</v>
      </c>
      <c r="H608" s="1">
        <v>51</v>
      </c>
      <c r="I608" s="15">
        <v>0.44623655913978494</v>
      </c>
      <c r="J608">
        <f t="shared" si="9"/>
        <v>20</v>
      </c>
    </row>
    <row r="609" spans="1:10" x14ac:dyDescent="0.3">
      <c r="A609" t="s">
        <v>21517</v>
      </c>
      <c r="C609" s="18">
        <v>346.53508659484862</v>
      </c>
      <c r="D609" s="1"/>
      <c r="E609" s="1">
        <v>46</v>
      </c>
      <c r="F609" s="1">
        <v>15</v>
      </c>
      <c r="G609" s="1">
        <v>1</v>
      </c>
      <c r="H609" s="1">
        <v>30</v>
      </c>
      <c r="I609" s="15">
        <v>0.33695652173913043</v>
      </c>
      <c r="J609">
        <f t="shared" si="9"/>
        <v>20</v>
      </c>
    </row>
    <row r="610" spans="1:10" x14ac:dyDescent="0.3">
      <c r="A610" t="s">
        <v>20568</v>
      </c>
      <c r="C610" s="18">
        <v>358.69510836950309</v>
      </c>
      <c r="D610" s="1"/>
      <c r="E610" s="1">
        <v>13</v>
      </c>
      <c r="F610" s="1">
        <v>3</v>
      </c>
      <c r="G610" s="1">
        <v>1</v>
      </c>
      <c r="H610" s="1">
        <v>9</v>
      </c>
      <c r="I610" s="15">
        <v>0.26923076923076922</v>
      </c>
      <c r="J610">
        <f t="shared" si="9"/>
        <v>40</v>
      </c>
    </row>
    <row r="611" spans="1:10" x14ac:dyDescent="0.3">
      <c r="A611" t="s">
        <v>23154</v>
      </c>
      <c r="C611" s="18">
        <v>400</v>
      </c>
      <c r="D611" s="1"/>
      <c r="E611" s="1">
        <v>5</v>
      </c>
      <c r="F611" s="1">
        <v>2</v>
      </c>
      <c r="G611" s="1">
        <v>0</v>
      </c>
      <c r="H611" s="1">
        <v>3</v>
      </c>
      <c r="I611" s="15">
        <v>0.4</v>
      </c>
      <c r="J611">
        <f t="shared" si="9"/>
        <v>40</v>
      </c>
    </row>
    <row r="612" spans="1:10" x14ac:dyDescent="0.3">
      <c r="A612" t="s">
        <v>23155</v>
      </c>
      <c r="C612" s="18">
        <v>400</v>
      </c>
      <c r="D612" s="1"/>
      <c r="E612" s="1">
        <v>5</v>
      </c>
      <c r="F612" s="1">
        <v>2</v>
      </c>
      <c r="G612" s="1">
        <v>0</v>
      </c>
      <c r="H612" s="1">
        <v>3</v>
      </c>
      <c r="I612" s="15">
        <v>0.4</v>
      </c>
      <c r="J612">
        <f t="shared" si="9"/>
        <v>40</v>
      </c>
    </row>
    <row r="613" spans="1:10" x14ac:dyDescent="0.3">
      <c r="A613" t="s">
        <v>23156</v>
      </c>
      <c r="C613" s="18">
        <v>400</v>
      </c>
      <c r="D613" s="1"/>
      <c r="E613" s="1">
        <v>5</v>
      </c>
      <c r="F613" s="1">
        <v>2</v>
      </c>
      <c r="G613" s="1">
        <v>0</v>
      </c>
      <c r="H613" s="1">
        <v>3</v>
      </c>
      <c r="I613" s="15">
        <v>0.4</v>
      </c>
      <c r="J613">
        <f t="shared" si="9"/>
        <v>40</v>
      </c>
    </row>
    <row r="614" spans="1:10" x14ac:dyDescent="0.3">
      <c r="A614" t="s">
        <v>22975</v>
      </c>
      <c r="C614" s="18">
        <v>276.31362930409472</v>
      </c>
      <c r="D614" s="1"/>
      <c r="E614" s="1">
        <v>35</v>
      </c>
      <c r="F614" s="1">
        <v>7</v>
      </c>
      <c r="G614" s="1">
        <v>1</v>
      </c>
      <c r="H614" s="1">
        <v>27</v>
      </c>
      <c r="I614" s="15">
        <v>0.21428571428571427</v>
      </c>
      <c r="J614">
        <f t="shared" si="9"/>
        <v>20</v>
      </c>
    </row>
    <row r="615" spans="1:10" x14ac:dyDescent="0.3">
      <c r="A615" t="s">
        <v>23157</v>
      </c>
      <c r="C615" s="18">
        <v>400</v>
      </c>
      <c r="D615" s="1"/>
      <c r="E615" s="1">
        <v>5</v>
      </c>
      <c r="F615" s="1">
        <v>1</v>
      </c>
      <c r="G615" s="1">
        <v>0</v>
      </c>
      <c r="H615" s="1">
        <v>4</v>
      </c>
      <c r="I615" s="15">
        <v>0.2</v>
      </c>
      <c r="J615">
        <f t="shared" si="9"/>
        <v>40</v>
      </c>
    </row>
    <row r="616" spans="1:10" x14ac:dyDescent="0.3">
      <c r="A616" t="s">
        <v>22282</v>
      </c>
      <c r="C616" s="18">
        <v>329.34042118938316</v>
      </c>
      <c r="D616" s="1"/>
      <c r="E616" s="1">
        <v>12</v>
      </c>
      <c r="F616" s="1">
        <v>1</v>
      </c>
      <c r="G616" s="1">
        <v>0</v>
      </c>
      <c r="H616" s="1">
        <v>11</v>
      </c>
      <c r="I616" s="15">
        <v>8.3333333333333329E-2</v>
      </c>
      <c r="J616">
        <f t="shared" si="9"/>
        <v>40</v>
      </c>
    </row>
    <row r="617" spans="1:10" x14ac:dyDescent="0.3">
      <c r="A617" t="s">
        <v>20650</v>
      </c>
      <c r="C617" s="18">
        <v>357.74024502290337</v>
      </c>
      <c r="D617" s="1"/>
      <c r="E617" s="1">
        <v>31</v>
      </c>
      <c r="F617" s="1">
        <v>11</v>
      </c>
      <c r="G617" s="1">
        <v>1</v>
      </c>
      <c r="H617" s="1">
        <v>19</v>
      </c>
      <c r="I617" s="15">
        <v>0.37096774193548387</v>
      </c>
      <c r="J617">
        <f t="shared" si="9"/>
        <v>20</v>
      </c>
    </row>
    <row r="618" spans="1:10" x14ac:dyDescent="0.3">
      <c r="A618" t="s">
        <v>17427</v>
      </c>
      <c r="C618" s="18">
        <v>373.37695543176312</v>
      </c>
      <c r="D618" s="1"/>
      <c r="E618" s="1">
        <v>15</v>
      </c>
      <c r="F618" s="1">
        <v>5</v>
      </c>
      <c r="G618" s="1">
        <v>0</v>
      </c>
      <c r="H618" s="1">
        <v>10</v>
      </c>
      <c r="I618" s="15">
        <v>0.33333333333333331</v>
      </c>
      <c r="J618">
        <f t="shared" si="9"/>
        <v>40</v>
      </c>
    </row>
    <row r="619" spans="1:10" x14ac:dyDescent="0.3">
      <c r="A619" t="s">
        <v>23158</v>
      </c>
      <c r="C619" s="18">
        <v>374.90244719671864</v>
      </c>
      <c r="D619" s="1"/>
      <c r="E619" s="1">
        <v>11</v>
      </c>
      <c r="F619" s="1">
        <v>4</v>
      </c>
      <c r="G619" s="1">
        <v>0</v>
      </c>
      <c r="H619" s="1">
        <v>7</v>
      </c>
      <c r="I619" s="15">
        <v>0.36363636363636365</v>
      </c>
      <c r="J619">
        <f t="shared" si="9"/>
        <v>40</v>
      </c>
    </row>
    <row r="620" spans="1:10" x14ac:dyDescent="0.3">
      <c r="A620" t="s">
        <v>13955</v>
      </c>
      <c r="C620" s="18">
        <v>389.38017225776997</v>
      </c>
      <c r="D620" s="1"/>
      <c r="E620" s="1">
        <v>6</v>
      </c>
      <c r="F620" s="1">
        <v>1</v>
      </c>
      <c r="G620" s="1">
        <v>0</v>
      </c>
      <c r="H620" s="1">
        <v>5</v>
      </c>
      <c r="I620" s="15">
        <v>0.16666666666666666</v>
      </c>
      <c r="J620">
        <f t="shared" si="9"/>
        <v>40</v>
      </c>
    </row>
    <row r="621" spans="1:10" x14ac:dyDescent="0.3">
      <c r="A621" t="s">
        <v>22794</v>
      </c>
      <c r="C621" s="18">
        <v>300.7205045774636</v>
      </c>
      <c r="D621" s="1"/>
      <c r="E621" s="1">
        <v>16</v>
      </c>
      <c r="F621" s="1">
        <v>0</v>
      </c>
      <c r="G621" s="1">
        <v>0</v>
      </c>
      <c r="H621" s="1">
        <v>16</v>
      </c>
      <c r="I621" s="15">
        <v>0</v>
      </c>
      <c r="J621">
        <f t="shared" si="9"/>
        <v>40</v>
      </c>
    </row>
    <row r="622" spans="1:10" x14ac:dyDescent="0.3">
      <c r="A622" s="21" t="s">
        <v>1427</v>
      </c>
      <c r="C622" s="18">
        <v>527.30420856470437</v>
      </c>
      <c r="D622" s="1"/>
      <c r="E622" s="1">
        <v>184</v>
      </c>
      <c r="F622" s="1">
        <v>102</v>
      </c>
      <c r="G622" s="1">
        <v>2</v>
      </c>
      <c r="H622" s="1">
        <v>80</v>
      </c>
      <c r="I622" s="15">
        <v>0.55978260869565222</v>
      </c>
      <c r="J622">
        <f t="shared" si="9"/>
        <v>20</v>
      </c>
    </row>
    <row r="623" spans="1:10" x14ac:dyDescent="0.3">
      <c r="A623" t="s">
        <v>586</v>
      </c>
      <c r="C623" s="18">
        <v>663.46506066457312</v>
      </c>
      <c r="D623" s="1"/>
      <c r="E623" s="1">
        <v>117</v>
      </c>
      <c r="F623" s="1">
        <v>92</v>
      </c>
      <c r="G623" s="1">
        <v>2</v>
      </c>
      <c r="H623" s="1">
        <v>23</v>
      </c>
      <c r="I623" s="15">
        <v>0.79487179487179482</v>
      </c>
      <c r="J623">
        <f t="shared" si="9"/>
        <v>20</v>
      </c>
    </row>
    <row r="624" spans="1:10" x14ac:dyDescent="0.3">
      <c r="A624" t="s">
        <v>630</v>
      </c>
      <c r="C624" s="18">
        <v>665.49515802339806</v>
      </c>
      <c r="D624" s="1"/>
      <c r="E624" s="1">
        <v>235</v>
      </c>
      <c r="F624" s="1">
        <v>165</v>
      </c>
      <c r="G624" s="1">
        <v>3</v>
      </c>
      <c r="H624" s="1">
        <v>67</v>
      </c>
      <c r="I624" s="15">
        <v>0.70851063829787231</v>
      </c>
      <c r="J624">
        <f t="shared" si="9"/>
        <v>20</v>
      </c>
    </row>
    <row r="625" spans="1:10" x14ac:dyDescent="0.3">
      <c r="A625" t="s">
        <v>2453</v>
      </c>
      <c r="C625" s="18">
        <v>453.29427822146033</v>
      </c>
      <c r="D625" s="1"/>
      <c r="E625" s="1">
        <v>112</v>
      </c>
      <c r="F625" s="1">
        <v>56</v>
      </c>
      <c r="G625" s="1">
        <v>4</v>
      </c>
      <c r="H625" s="1">
        <v>52</v>
      </c>
      <c r="I625" s="15">
        <v>0.5178571428571429</v>
      </c>
      <c r="J625">
        <f t="shared" si="9"/>
        <v>20</v>
      </c>
    </row>
    <row r="626" spans="1:10" x14ac:dyDescent="0.3">
      <c r="A626" t="s">
        <v>1091</v>
      </c>
      <c r="C626" s="18">
        <v>520.964670452061</v>
      </c>
      <c r="D626" s="1"/>
      <c r="E626" s="1">
        <v>184</v>
      </c>
      <c r="F626" s="1">
        <v>108</v>
      </c>
      <c r="G626" s="1">
        <v>4</v>
      </c>
      <c r="H626" s="1">
        <v>72</v>
      </c>
      <c r="I626" s="15">
        <v>0.59782608695652173</v>
      </c>
      <c r="J626">
        <f t="shared" si="9"/>
        <v>20</v>
      </c>
    </row>
    <row r="627" spans="1:10" x14ac:dyDescent="0.3">
      <c r="A627" t="s">
        <v>779</v>
      </c>
      <c r="C627" s="18">
        <v>572.75892807242656</v>
      </c>
      <c r="D627" s="1"/>
      <c r="E627" s="1">
        <v>219</v>
      </c>
      <c r="F627" s="1">
        <v>140</v>
      </c>
      <c r="G627" s="1">
        <v>4</v>
      </c>
      <c r="H627" s="1">
        <v>75</v>
      </c>
      <c r="I627" s="15">
        <v>0.64840182648401823</v>
      </c>
      <c r="J627">
        <f t="shared" si="9"/>
        <v>20</v>
      </c>
    </row>
    <row r="628" spans="1:10" x14ac:dyDescent="0.3">
      <c r="A628" t="s">
        <v>655</v>
      </c>
      <c r="C628" s="18">
        <v>615.2933884773613</v>
      </c>
      <c r="D628" s="1"/>
      <c r="E628" s="1">
        <v>329</v>
      </c>
      <c r="F628" s="1">
        <v>220</v>
      </c>
      <c r="G628" s="1">
        <v>3</v>
      </c>
      <c r="H628" s="1">
        <v>106</v>
      </c>
      <c r="I628" s="15">
        <v>0.67325227963525835</v>
      </c>
      <c r="J628">
        <f t="shared" si="9"/>
        <v>20</v>
      </c>
    </row>
    <row r="629" spans="1:10" x14ac:dyDescent="0.3">
      <c r="A629" t="s">
        <v>794</v>
      </c>
      <c r="C629" s="18">
        <v>569.00189953777453</v>
      </c>
      <c r="D629" s="1"/>
      <c r="E629" s="1">
        <v>50</v>
      </c>
      <c r="F629" s="1">
        <v>34</v>
      </c>
      <c r="G629" s="1">
        <v>1</v>
      </c>
      <c r="H629" s="1">
        <v>15</v>
      </c>
      <c r="I629" s="15">
        <v>0.69</v>
      </c>
      <c r="J629">
        <f t="shared" si="9"/>
        <v>20</v>
      </c>
    </row>
    <row r="630" spans="1:10" x14ac:dyDescent="0.3">
      <c r="A630" t="s">
        <v>16941</v>
      </c>
      <c r="C630" s="18">
        <v>383.77156245840996</v>
      </c>
      <c r="D630" s="1"/>
      <c r="E630" s="1">
        <v>162</v>
      </c>
      <c r="F630" s="1">
        <v>61</v>
      </c>
      <c r="G630" s="1">
        <v>3</v>
      </c>
      <c r="H630" s="1">
        <v>98</v>
      </c>
      <c r="I630" s="15">
        <v>0.38580246913580246</v>
      </c>
      <c r="J630">
        <f t="shared" si="9"/>
        <v>20</v>
      </c>
    </row>
    <row r="631" spans="1:10" x14ac:dyDescent="0.3">
      <c r="A631" t="s">
        <v>20900</v>
      </c>
      <c r="C631" s="18">
        <v>356.41938643869503</v>
      </c>
      <c r="D631" s="1"/>
      <c r="E631" s="1">
        <v>99</v>
      </c>
      <c r="F631" s="1">
        <v>39</v>
      </c>
      <c r="G631" s="1">
        <v>1</v>
      </c>
      <c r="H631" s="1">
        <v>59</v>
      </c>
      <c r="I631" s="15">
        <v>0.39898989898989901</v>
      </c>
      <c r="J631">
        <f t="shared" si="9"/>
        <v>20</v>
      </c>
    </row>
    <row r="632" spans="1:10" x14ac:dyDescent="0.3">
      <c r="A632" t="s">
        <v>807</v>
      </c>
      <c r="C632" s="18">
        <v>569.40710182677071</v>
      </c>
      <c r="D632" s="1"/>
      <c r="E632" s="1">
        <v>285</v>
      </c>
      <c r="F632" s="1">
        <v>179</v>
      </c>
      <c r="G632" s="1">
        <v>6</v>
      </c>
      <c r="H632" s="1">
        <v>100</v>
      </c>
      <c r="I632" s="15">
        <v>0.63859649122807016</v>
      </c>
      <c r="J632">
        <f t="shared" si="9"/>
        <v>20</v>
      </c>
    </row>
    <row r="633" spans="1:10" x14ac:dyDescent="0.3">
      <c r="A633" t="s">
        <v>633</v>
      </c>
      <c r="C633" s="18">
        <v>624.7013280722349</v>
      </c>
      <c r="D633" s="1"/>
      <c r="E633" s="1">
        <v>150</v>
      </c>
      <c r="F633" s="1">
        <v>102</v>
      </c>
      <c r="G633" s="1">
        <v>2</v>
      </c>
      <c r="H633" s="1">
        <v>46</v>
      </c>
      <c r="I633" s="15">
        <v>0.68666666666666665</v>
      </c>
      <c r="J633">
        <f t="shared" si="9"/>
        <v>20</v>
      </c>
    </row>
    <row r="634" spans="1:10" x14ac:dyDescent="0.3">
      <c r="A634" t="s">
        <v>22579</v>
      </c>
      <c r="C634" s="18">
        <v>320.56343111911991</v>
      </c>
      <c r="D634" s="1"/>
      <c r="E634" s="1">
        <v>141</v>
      </c>
      <c r="F634" s="1">
        <v>42</v>
      </c>
      <c r="G634" s="1">
        <v>1</v>
      </c>
      <c r="H634" s="1">
        <v>98</v>
      </c>
      <c r="I634" s="15">
        <v>0.30141843971631205</v>
      </c>
      <c r="J634">
        <f t="shared" si="9"/>
        <v>20</v>
      </c>
    </row>
    <row r="635" spans="1:10" x14ac:dyDescent="0.3">
      <c r="A635" t="s">
        <v>2505</v>
      </c>
      <c r="C635" s="18">
        <v>450.820842303777</v>
      </c>
      <c r="D635" s="1"/>
      <c r="E635" s="1">
        <v>88</v>
      </c>
      <c r="F635" s="1">
        <v>38</v>
      </c>
      <c r="G635" s="1">
        <v>1</v>
      </c>
      <c r="H635" s="1">
        <v>49</v>
      </c>
      <c r="I635" s="15">
        <v>0.4375</v>
      </c>
      <c r="J635">
        <f t="shared" si="9"/>
        <v>20</v>
      </c>
    </row>
    <row r="636" spans="1:10" x14ac:dyDescent="0.3">
      <c r="A636" t="s">
        <v>614</v>
      </c>
      <c r="C636" s="18">
        <v>635.70398016406602</v>
      </c>
      <c r="D636" s="1"/>
      <c r="E636" s="1">
        <v>116</v>
      </c>
      <c r="F636" s="1">
        <v>78</v>
      </c>
      <c r="G636" s="1">
        <v>0</v>
      </c>
      <c r="H636" s="1">
        <v>38</v>
      </c>
      <c r="I636" s="15">
        <v>0.67241379310344829</v>
      </c>
      <c r="J636">
        <f t="shared" si="9"/>
        <v>20</v>
      </c>
    </row>
    <row r="637" spans="1:10" x14ac:dyDescent="0.3">
      <c r="A637" t="s">
        <v>1189</v>
      </c>
      <c r="C637" s="18">
        <v>508.58996038347323</v>
      </c>
      <c r="D637" s="1"/>
      <c r="E637" s="1">
        <v>99</v>
      </c>
      <c r="F637" s="1">
        <v>62</v>
      </c>
      <c r="G637" s="1">
        <v>2</v>
      </c>
      <c r="H637" s="1">
        <v>35</v>
      </c>
      <c r="I637" s="15">
        <v>0.63636363636363635</v>
      </c>
      <c r="J637">
        <f t="shared" si="9"/>
        <v>20</v>
      </c>
    </row>
    <row r="638" spans="1:10" x14ac:dyDescent="0.3">
      <c r="A638" t="s">
        <v>22960</v>
      </c>
      <c r="C638" s="18">
        <v>280.58811750334849</v>
      </c>
      <c r="D638" s="1"/>
      <c r="E638" s="1">
        <v>181</v>
      </c>
      <c r="F638" s="1">
        <v>76</v>
      </c>
      <c r="G638" s="1">
        <v>1</v>
      </c>
      <c r="H638" s="1">
        <v>104</v>
      </c>
      <c r="I638" s="15">
        <v>0.42265193370165743</v>
      </c>
      <c r="J638">
        <f t="shared" si="9"/>
        <v>20</v>
      </c>
    </row>
    <row r="639" spans="1:10" x14ac:dyDescent="0.3">
      <c r="A639" t="s">
        <v>1904</v>
      </c>
      <c r="C639" s="18">
        <v>483.92495820673184</v>
      </c>
      <c r="D639" s="1"/>
      <c r="E639" s="1">
        <v>110</v>
      </c>
      <c r="F639" s="1">
        <v>51</v>
      </c>
      <c r="G639" s="1">
        <v>2</v>
      </c>
      <c r="H639" s="1">
        <v>57</v>
      </c>
      <c r="I639" s="15">
        <v>0.47272727272727272</v>
      </c>
      <c r="J639">
        <f t="shared" si="9"/>
        <v>20</v>
      </c>
    </row>
    <row r="640" spans="1:10" x14ac:dyDescent="0.3">
      <c r="A640" t="s">
        <v>673</v>
      </c>
      <c r="C640" s="18">
        <v>608.71575917848031</v>
      </c>
      <c r="D640" s="1"/>
      <c r="E640" s="1">
        <v>151</v>
      </c>
      <c r="F640" s="1">
        <v>100</v>
      </c>
      <c r="G640" s="1">
        <v>2</v>
      </c>
      <c r="H640" s="1">
        <v>49</v>
      </c>
      <c r="I640" s="15">
        <v>0.66887417218543044</v>
      </c>
      <c r="J640">
        <f t="shared" si="9"/>
        <v>20</v>
      </c>
    </row>
    <row r="641" spans="1:10" x14ac:dyDescent="0.3">
      <c r="A641" t="s">
        <v>4861</v>
      </c>
      <c r="C641" s="18">
        <v>431.56994090816869</v>
      </c>
      <c r="D641" s="1"/>
      <c r="E641" s="1">
        <v>203</v>
      </c>
      <c r="F641" s="1">
        <v>95</v>
      </c>
      <c r="G641" s="1">
        <v>0</v>
      </c>
      <c r="H641" s="1">
        <v>108</v>
      </c>
      <c r="I641" s="15">
        <v>0.46798029556650245</v>
      </c>
      <c r="J641">
        <f t="shared" si="9"/>
        <v>20</v>
      </c>
    </row>
    <row r="642" spans="1:10" x14ac:dyDescent="0.3">
      <c r="A642" t="s">
        <v>1347</v>
      </c>
      <c r="C642" s="18">
        <v>497.39356375156962</v>
      </c>
      <c r="D642" s="1"/>
      <c r="E642" s="1">
        <v>47</v>
      </c>
      <c r="F642" s="1">
        <v>28</v>
      </c>
      <c r="G642" s="1">
        <v>0</v>
      </c>
      <c r="H642" s="1">
        <v>19</v>
      </c>
      <c r="I642" s="15">
        <v>0.5957446808510638</v>
      </c>
      <c r="J642">
        <f t="shared" si="9"/>
        <v>20</v>
      </c>
    </row>
    <row r="643" spans="1:10" x14ac:dyDescent="0.3">
      <c r="A643" t="s">
        <v>1612</v>
      </c>
      <c r="C643" s="18">
        <v>485.20462149316535</v>
      </c>
      <c r="D643" s="1"/>
      <c r="E643" s="1">
        <v>143</v>
      </c>
      <c r="F643" s="1">
        <v>73</v>
      </c>
      <c r="G643" s="1">
        <v>0</v>
      </c>
      <c r="H643" s="1">
        <v>70</v>
      </c>
      <c r="I643" s="15">
        <v>0.51048951048951052</v>
      </c>
      <c r="J643">
        <f t="shared" si="9"/>
        <v>20</v>
      </c>
    </row>
    <row r="644" spans="1:10" x14ac:dyDescent="0.3">
      <c r="A644" t="s">
        <v>21940</v>
      </c>
      <c r="C644" s="18">
        <v>341.99331719749921</v>
      </c>
      <c r="D644" s="1"/>
      <c r="E644" s="1">
        <v>140</v>
      </c>
      <c r="F644" s="1">
        <v>55</v>
      </c>
      <c r="G644" s="1">
        <v>6</v>
      </c>
      <c r="H644" s="1">
        <v>79</v>
      </c>
      <c r="I644" s="15">
        <v>0.41428571428571431</v>
      </c>
      <c r="J644">
        <f t="shared" ref="J644:J707" si="10">IF(E644&lt;=30,40,20)</f>
        <v>20</v>
      </c>
    </row>
    <row r="645" spans="1:10" x14ac:dyDescent="0.3">
      <c r="A645" t="s">
        <v>16954</v>
      </c>
      <c r="C645" s="18">
        <v>377.08150445550262</v>
      </c>
      <c r="D645" s="1"/>
      <c r="E645" s="1">
        <v>104</v>
      </c>
      <c r="F645" s="1">
        <v>42</v>
      </c>
      <c r="G645" s="1">
        <v>2</v>
      </c>
      <c r="H645" s="1">
        <v>60</v>
      </c>
      <c r="I645" s="15">
        <v>0.41346153846153844</v>
      </c>
      <c r="J645">
        <f t="shared" si="10"/>
        <v>20</v>
      </c>
    </row>
    <row r="646" spans="1:10" x14ac:dyDescent="0.3">
      <c r="A646" t="s">
        <v>20813</v>
      </c>
      <c r="C646" s="18">
        <v>337.36308617512577</v>
      </c>
      <c r="D646" s="1"/>
      <c r="E646" s="1">
        <v>25</v>
      </c>
      <c r="F646" s="1">
        <v>6</v>
      </c>
      <c r="G646" s="1">
        <v>1</v>
      </c>
      <c r="H646" s="1">
        <v>18</v>
      </c>
      <c r="I646" s="15">
        <v>0.26</v>
      </c>
      <c r="J646">
        <f t="shared" si="10"/>
        <v>40</v>
      </c>
    </row>
    <row r="647" spans="1:10" x14ac:dyDescent="0.3">
      <c r="A647" t="s">
        <v>2710</v>
      </c>
      <c r="C647" s="18">
        <v>451.07269483804617</v>
      </c>
      <c r="D647" s="1"/>
      <c r="E647" s="1">
        <v>82</v>
      </c>
      <c r="F647" s="1">
        <v>42</v>
      </c>
      <c r="G647" s="1">
        <v>0</v>
      </c>
      <c r="H647" s="1">
        <v>40</v>
      </c>
      <c r="I647" s="15">
        <v>0.51219512195121952</v>
      </c>
      <c r="J647">
        <f t="shared" si="10"/>
        <v>20</v>
      </c>
    </row>
    <row r="648" spans="1:10" x14ac:dyDescent="0.3">
      <c r="A648" t="s">
        <v>1430</v>
      </c>
      <c r="C648" s="18">
        <v>494.80193535471062</v>
      </c>
      <c r="D648" s="1"/>
      <c r="E648" s="1">
        <v>150</v>
      </c>
      <c r="F648" s="1">
        <v>75</v>
      </c>
      <c r="G648" s="1">
        <v>6</v>
      </c>
      <c r="H648" s="1">
        <v>69</v>
      </c>
      <c r="I648" s="15">
        <v>0.52</v>
      </c>
      <c r="J648">
        <f t="shared" si="10"/>
        <v>20</v>
      </c>
    </row>
    <row r="649" spans="1:10" x14ac:dyDescent="0.3">
      <c r="A649" t="s">
        <v>19281</v>
      </c>
      <c r="C649" s="18">
        <v>368.7784202293949</v>
      </c>
      <c r="D649" s="1"/>
      <c r="E649" s="1">
        <v>9</v>
      </c>
      <c r="F649" s="1">
        <v>2</v>
      </c>
      <c r="G649" s="1">
        <v>0</v>
      </c>
      <c r="H649" s="1">
        <v>7</v>
      </c>
      <c r="I649" s="15">
        <v>0.22222222222222221</v>
      </c>
      <c r="J649">
        <f t="shared" si="10"/>
        <v>40</v>
      </c>
    </row>
    <row r="650" spans="1:10" x14ac:dyDescent="0.3">
      <c r="A650" t="s">
        <v>23063</v>
      </c>
      <c r="C650" s="18">
        <v>240.47441391833448</v>
      </c>
      <c r="D650" s="1"/>
      <c r="E650" s="1">
        <v>34</v>
      </c>
      <c r="F650" s="1">
        <v>3</v>
      </c>
      <c r="G650" s="1">
        <v>0</v>
      </c>
      <c r="H650" s="1">
        <v>31</v>
      </c>
      <c r="I650" s="15">
        <v>8.8235294117647065E-2</v>
      </c>
      <c r="J650">
        <f t="shared" si="10"/>
        <v>20</v>
      </c>
    </row>
    <row r="651" spans="1:10" x14ac:dyDescent="0.3">
      <c r="A651" t="s">
        <v>1453</v>
      </c>
      <c r="C651" s="18">
        <v>489.95302445671302</v>
      </c>
      <c r="D651" s="1"/>
      <c r="E651" s="1">
        <v>20</v>
      </c>
      <c r="F651" s="1">
        <v>16</v>
      </c>
      <c r="G651" s="1">
        <v>1</v>
      </c>
      <c r="H651" s="1">
        <v>3</v>
      </c>
      <c r="I651" s="15">
        <v>0.82499999999999996</v>
      </c>
      <c r="J651">
        <f t="shared" si="10"/>
        <v>40</v>
      </c>
    </row>
    <row r="652" spans="1:10" x14ac:dyDescent="0.3">
      <c r="A652" t="s">
        <v>22528</v>
      </c>
      <c r="C652" s="18">
        <v>319.50246878084442</v>
      </c>
      <c r="D652" s="1"/>
      <c r="E652" s="1">
        <v>28</v>
      </c>
      <c r="F652" s="1">
        <v>9</v>
      </c>
      <c r="G652" s="1">
        <v>3</v>
      </c>
      <c r="H652" s="1">
        <v>16</v>
      </c>
      <c r="I652" s="15">
        <v>0.375</v>
      </c>
      <c r="J652">
        <f t="shared" si="10"/>
        <v>40</v>
      </c>
    </row>
    <row r="653" spans="1:10" x14ac:dyDescent="0.3">
      <c r="A653" t="s">
        <v>23161</v>
      </c>
      <c r="C653" s="18">
        <v>400</v>
      </c>
      <c r="D653" s="1"/>
      <c r="E653" s="1">
        <v>5</v>
      </c>
      <c r="F653" s="1">
        <v>1</v>
      </c>
      <c r="G653" s="1">
        <v>1</v>
      </c>
      <c r="H653" s="1">
        <v>3</v>
      </c>
      <c r="I653" s="15">
        <v>0.3</v>
      </c>
      <c r="J653">
        <f t="shared" si="10"/>
        <v>40</v>
      </c>
    </row>
    <row r="654" spans="1:10" x14ac:dyDescent="0.3">
      <c r="A654" t="s">
        <v>11930</v>
      </c>
      <c r="C654" s="18">
        <v>390.73301251299904</v>
      </c>
      <c r="D654" s="1"/>
      <c r="E654" s="1">
        <v>24</v>
      </c>
      <c r="F654" s="1">
        <v>10</v>
      </c>
      <c r="G654" s="1">
        <v>5</v>
      </c>
      <c r="H654" s="1">
        <v>9</v>
      </c>
      <c r="I654" s="15">
        <v>0.52083333333333337</v>
      </c>
      <c r="J654">
        <f t="shared" si="10"/>
        <v>40</v>
      </c>
    </row>
    <row r="655" spans="1:10" x14ac:dyDescent="0.3">
      <c r="A655" t="s">
        <v>768</v>
      </c>
      <c r="C655" s="18">
        <v>570.28100321590114</v>
      </c>
      <c r="D655" s="1"/>
      <c r="E655" s="1">
        <v>51</v>
      </c>
      <c r="F655" s="1">
        <v>38</v>
      </c>
      <c r="G655" s="1">
        <v>0</v>
      </c>
      <c r="H655" s="1">
        <v>13</v>
      </c>
      <c r="I655" s="15">
        <v>0.74509803921568629</v>
      </c>
      <c r="J655">
        <f t="shared" si="10"/>
        <v>20</v>
      </c>
    </row>
    <row r="656" spans="1:10" x14ac:dyDescent="0.3">
      <c r="A656" t="s">
        <v>23160</v>
      </c>
      <c r="C656" s="18">
        <v>429.24471557592136</v>
      </c>
      <c r="D656" s="1"/>
      <c r="E656" s="1">
        <v>59</v>
      </c>
      <c r="F656" s="1">
        <v>26</v>
      </c>
      <c r="G656" s="1">
        <v>4</v>
      </c>
      <c r="H656" s="1">
        <v>29</v>
      </c>
      <c r="I656" s="15">
        <v>0.47457627118644069</v>
      </c>
      <c r="J656">
        <f t="shared" si="10"/>
        <v>20</v>
      </c>
    </row>
    <row r="657" spans="1:10" x14ac:dyDescent="0.3">
      <c r="A657" t="s">
        <v>1965</v>
      </c>
      <c r="C657" s="18">
        <v>464.35062536753594</v>
      </c>
      <c r="D657" s="1"/>
      <c r="E657" s="1">
        <v>38</v>
      </c>
      <c r="F657" s="1">
        <v>20</v>
      </c>
      <c r="G657" s="1">
        <v>6</v>
      </c>
      <c r="H657" s="1">
        <v>12</v>
      </c>
      <c r="I657" s="15">
        <v>0.60526315789473684</v>
      </c>
      <c r="J657">
        <f t="shared" si="10"/>
        <v>20</v>
      </c>
    </row>
    <row r="658" spans="1:10" x14ac:dyDescent="0.3">
      <c r="A658" s="21" t="s">
        <v>21188</v>
      </c>
      <c r="C658" s="18">
        <v>351.37798677819234</v>
      </c>
      <c r="D658" s="1"/>
      <c r="E658" s="1">
        <v>10</v>
      </c>
      <c r="F658" s="1">
        <v>1</v>
      </c>
      <c r="G658" s="1">
        <v>0</v>
      </c>
      <c r="H658" s="1">
        <v>9</v>
      </c>
      <c r="I658" s="15">
        <v>0.1</v>
      </c>
      <c r="J658">
        <f t="shared" si="10"/>
        <v>40</v>
      </c>
    </row>
    <row r="659" spans="1:10" x14ac:dyDescent="0.3">
      <c r="A659" t="s">
        <v>10326</v>
      </c>
      <c r="C659" s="18">
        <v>397.4719898922682</v>
      </c>
      <c r="D659" s="1"/>
      <c r="E659" s="1">
        <v>13</v>
      </c>
      <c r="F659" s="1">
        <v>6</v>
      </c>
      <c r="G659" s="1">
        <v>1</v>
      </c>
      <c r="H659" s="1">
        <v>6</v>
      </c>
      <c r="I659" s="15">
        <v>0.5</v>
      </c>
      <c r="J659">
        <f t="shared" si="10"/>
        <v>40</v>
      </c>
    </row>
    <row r="660" spans="1:10" x14ac:dyDescent="0.3">
      <c r="A660" t="s">
        <v>23159</v>
      </c>
      <c r="C660" s="18">
        <v>400</v>
      </c>
      <c r="D660" s="1"/>
      <c r="E660" s="1">
        <v>5</v>
      </c>
      <c r="F660" s="1">
        <v>3</v>
      </c>
      <c r="G660" s="1">
        <v>1</v>
      </c>
      <c r="H660" s="1">
        <v>1</v>
      </c>
      <c r="I660" s="15">
        <v>0.7</v>
      </c>
      <c r="J660">
        <f t="shared" si="10"/>
        <v>40</v>
      </c>
    </row>
    <row r="661" spans="1:10" x14ac:dyDescent="0.3">
      <c r="A661" t="s">
        <v>21534</v>
      </c>
      <c r="C661" s="18">
        <v>346.15493939103129</v>
      </c>
      <c r="D661" s="1"/>
      <c r="E661" s="1">
        <v>65</v>
      </c>
      <c r="F661" s="1">
        <v>26</v>
      </c>
      <c r="G661" s="1">
        <v>5</v>
      </c>
      <c r="H661" s="1">
        <v>34</v>
      </c>
      <c r="I661" s="15">
        <v>0.43846153846153846</v>
      </c>
      <c r="J661">
        <f t="shared" si="10"/>
        <v>20</v>
      </c>
    </row>
    <row r="662" spans="1:10" x14ac:dyDescent="0.3">
      <c r="A662" t="s">
        <v>1856</v>
      </c>
      <c r="C662" s="18">
        <v>469.0109729599705</v>
      </c>
      <c r="D662" s="1"/>
      <c r="E662" s="1">
        <v>63</v>
      </c>
      <c r="F662" s="1">
        <v>37</v>
      </c>
      <c r="G662" s="1">
        <v>7</v>
      </c>
      <c r="H662" s="1">
        <v>19</v>
      </c>
      <c r="I662" s="15">
        <v>0.6428571428571429</v>
      </c>
      <c r="J662">
        <f t="shared" si="10"/>
        <v>20</v>
      </c>
    </row>
    <row r="663" spans="1:10" x14ac:dyDescent="0.3">
      <c r="A663" t="s">
        <v>18199</v>
      </c>
      <c r="C663" s="18">
        <v>370.69123447194028</v>
      </c>
      <c r="D663" s="1"/>
      <c r="E663" s="1">
        <v>8</v>
      </c>
      <c r="F663" s="1">
        <v>2</v>
      </c>
      <c r="G663" s="1">
        <v>1</v>
      </c>
      <c r="H663" s="1">
        <v>5</v>
      </c>
      <c r="I663" s="15">
        <v>0.3125</v>
      </c>
      <c r="J663">
        <f t="shared" si="10"/>
        <v>40</v>
      </c>
    </row>
    <row r="664" spans="1:10" x14ac:dyDescent="0.3">
      <c r="A664" t="s">
        <v>22996</v>
      </c>
      <c r="C664" s="18">
        <v>270.0756834874619</v>
      </c>
      <c r="D664" s="1"/>
      <c r="E664" s="1">
        <v>40</v>
      </c>
      <c r="F664" s="1">
        <v>10</v>
      </c>
      <c r="G664" s="1">
        <v>4</v>
      </c>
      <c r="H664" s="1">
        <v>26</v>
      </c>
      <c r="I664" s="15">
        <v>0.3</v>
      </c>
      <c r="J664">
        <f t="shared" si="10"/>
        <v>20</v>
      </c>
    </row>
    <row r="665" spans="1:10" x14ac:dyDescent="0.3">
      <c r="A665" t="s">
        <v>19266</v>
      </c>
      <c r="C665" s="18">
        <v>368.86129397451066</v>
      </c>
      <c r="D665" s="1"/>
      <c r="E665" s="1">
        <v>34</v>
      </c>
      <c r="F665" s="1">
        <v>10</v>
      </c>
      <c r="G665" s="1">
        <v>6</v>
      </c>
      <c r="H665" s="1">
        <v>18</v>
      </c>
      <c r="I665" s="15">
        <v>0.38235294117647056</v>
      </c>
      <c r="J665">
        <f t="shared" si="10"/>
        <v>20</v>
      </c>
    </row>
    <row r="666" spans="1:10" x14ac:dyDescent="0.3">
      <c r="A666" t="s">
        <v>17062</v>
      </c>
      <c r="C666" s="18">
        <v>376.14444410858903</v>
      </c>
      <c r="D666" s="1"/>
      <c r="E666" s="1">
        <v>39</v>
      </c>
      <c r="F666" s="1">
        <v>15</v>
      </c>
      <c r="G666" s="1">
        <v>0</v>
      </c>
      <c r="H666" s="1">
        <v>24</v>
      </c>
      <c r="I666" s="15">
        <v>0.38461538461538464</v>
      </c>
      <c r="J666">
        <f t="shared" si="10"/>
        <v>20</v>
      </c>
    </row>
    <row r="667" spans="1:10" x14ac:dyDescent="0.3">
      <c r="A667" t="s">
        <v>23162</v>
      </c>
      <c r="C667" s="18">
        <v>400</v>
      </c>
      <c r="D667" s="1"/>
      <c r="E667" s="1">
        <v>5</v>
      </c>
      <c r="F667" s="1">
        <v>0</v>
      </c>
      <c r="G667" s="1">
        <v>1</v>
      </c>
      <c r="H667" s="1">
        <v>4</v>
      </c>
      <c r="I667" s="15">
        <v>0.1</v>
      </c>
      <c r="J667">
        <f t="shared" si="10"/>
        <v>40</v>
      </c>
    </row>
    <row r="668" spans="1:10" x14ac:dyDescent="0.3">
      <c r="A668" t="s">
        <v>6001</v>
      </c>
      <c r="C668" s="18">
        <v>411.99504267711512</v>
      </c>
      <c r="D668" s="1"/>
      <c r="E668" s="1">
        <v>8</v>
      </c>
      <c r="F668" s="1">
        <v>4</v>
      </c>
      <c r="G668" s="1">
        <v>1</v>
      </c>
      <c r="H668" s="1">
        <v>3</v>
      </c>
      <c r="I668" s="15">
        <v>0.5625</v>
      </c>
      <c r="J668">
        <f t="shared" si="10"/>
        <v>40</v>
      </c>
    </row>
    <row r="669" spans="1:10" x14ac:dyDescent="0.3">
      <c r="A669" t="s">
        <v>2215</v>
      </c>
      <c r="C669" s="18">
        <v>456.18108081388624</v>
      </c>
      <c r="D669" s="1"/>
      <c r="E669" s="1">
        <v>160</v>
      </c>
      <c r="F669" s="1">
        <v>98</v>
      </c>
      <c r="G669" s="1">
        <v>4</v>
      </c>
      <c r="H669" s="1">
        <v>58</v>
      </c>
      <c r="I669" s="15">
        <v>0.625</v>
      </c>
      <c r="J669">
        <f t="shared" si="10"/>
        <v>20</v>
      </c>
    </row>
    <row r="670" spans="1:10" x14ac:dyDescent="0.3">
      <c r="A670" t="s">
        <v>5449</v>
      </c>
      <c r="C670" s="18">
        <v>416.12936633748217</v>
      </c>
      <c r="D670" s="1"/>
      <c r="E670" s="1">
        <v>29</v>
      </c>
      <c r="F670" s="1">
        <v>13</v>
      </c>
      <c r="G670" s="1">
        <v>0</v>
      </c>
      <c r="H670" s="1">
        <v>16</v>
      </c>
      <c r="I670" s="15">
        <v>0.44827586206896552</v>
      </c>
      <c r="J670">
        <f t="shared" si="10"/>
        <v>40</v>
      </c>
    </row>
    <row r="671" spans="1:10" x14ac:dyDescent="0.3">
      <c r="A671" t="s">
        <v>16960</v>
      </c>
      <c r="C671" s="18">
        <v>377.0156056385361</v>
      </c>
      <c r="D671" s="1"/>
      <c r="E671" s="1">
        <v>64</v>
      </c>
      <c r="F671" s="1">
        <v>30</v>
      </c>
      <c r="G671" s="1">
        <v>3</v>
      </c>
      <c r="H671" s="1">
        <v>31</v>
      </c>
      <c r="I671" s="15">
        <v>0.4921875</v>
      </c>
      <c r="J671">
        <f t="shared" si="10"/>
        <v>20</v>
      </c>
    </row>
    <row r="672" spans="1:10" x14ac:dyDescent="0.3">
      <c r="A672" t="s">
        <v>2592</v>
      </c>
      <c r="C672" s="18">
        <v>446.8255670087197</v>
      </c>
      <c r="D672" s="1"/>
      <c r="E672" s="1">
        <v>15</v>
      </c>
      <c r="F672" s="1">
        <v>9</v>
      </c>
      <c r="G672" s="1">
        <v>0</v>
      </c>
      <c r="H672" s="1">
        <v>6</v>
      </c>
      <c r="I672" s="15">
        <v>0.6</v>
      </c>
      <c r="J672">
        <f t="shared" si="10"/>
        <v>40</v>
      </c>
    </row>
    <row r="673" spans="1:10" x14ac:dyDescent="0.3">
      <c r="A673" t="s">
        <v>8638</v>
      </c>
      <c r="C673" s="18">
        <v>405.56750869036443</v>
      </c>
      <c r="D673" s="1"/>
      <c r="E673" s="1">
        <v>25</v>
      </c>
      <c r="F673" s="1">
        <v>13</v>
      </c>
      <c r="G673" s="1">
        <v>1</v>
      </c>
      <c r="H673" s="1">
        <v>11</v>
      </c>
      <c r="I673" s="15">
        <v>0.54</v>
      </c>
      <c r="J673">
        <f t="shared" si="10"/>
        <v>40</v>
      </c>
    </row>
    <row r="674" spans="1:10" x14ac:dyDescent="0.3">
      <c r="A674" t="s">
        <v>1159</v>
      </c>
      <c r="C674" s="18">
        <v>510.86190239847082</v>
      </c>
      <c r="D674" s="1"/>
      <c r="E674" s="1">
        <v>67</v>
      </c>
      <c r="F674" s="1">
        <v>45</v>
      </c>
      <c r="G674" s="1">
        <v>3</v>
      </c>
      <c r="H674" s="1">
        <v>19</v>
      </c>
      <c r="I674" s="15">
        <v>0.69402985074626866</v>
      </c>
      <c r="J674">
        <f t="shared" si="10"/>
        <v>20</v>
      </c>
    </row>
    <row r="675" spans="1:10" x14ac:dyDescent="0.3">
      <c r="A675" t="s">
        <v>669</v>
      </c>
      <c r="C675" s="18">
        <v>606.36857840726316</v>
      </c>
      <c r="D675" s="1"/>
      <c r="E675" s="1">
        <v>88</v>
      </c>
      <c r="F675" s="1">
        <v>62</v>
      </c>
      <c r="G675" s="1">
        <v>5</v>
      </c>
      <c r="H675" s="1">
        <v>21</v>
      </c>
      <c r="I675" s="15">
        <v>0.73295454545454541</v>
      </c>
      <c r="J675">
        <f t="shared" si="10"/>
        <v>20</v>
      </c>
    </row>
    <row r="676" spans="1:10" x14ac:dyDescent="0.3">
      <c r="A676" t="s">
        <v>1068</v>
      </c>
      <c r="C676" s="18">
        <v>520.5159105360334</v>
      </c>
      <c r="D676" s="1"/>
      <c r="E676" s="1">
        <v>37</v>
      </c>
      <c r="F676" s="1">
        <v>30</v>
      </c>
      <c r="G676" s="1">
        <v>3</v>
      </c>
      <c r="H676" s="1">
        <v>4</v>
      </c>
      <c r="I676" s="15">
        <v>0.85135135135135132</v>
      </c>
      <c r="J676">
        <f t="shared" si="10"/>
        <v>20</v>
      </c>
    </row>
    <row r="677" spans="1:10" x14ac:dyDescent="0.3">
      <c r="A677" t="s">
        <v>10222</v>
      </c>
      <c r="C677" s="18">
        <v>398.24812789920691</v>
      </c>
      <c r="D677" s="1"/>
      <c r="E677" s="1">
        <v>61</v>
      </c>
      <c r="F677" s="1">
        <v>26</v>
      </c>
      <c r="G677" s="1">
        <v>2</v>
      </c>
      <c r="H677" s="1">
        <v>33</v>
      </c>
      <c r="I677" s="15">
        <v>0.44262295081967212</v>
      </c>
      <c r="J677">
        <f t="shared" si="10"/>
        <v>20</v>
      </c>
    </row>
    <row r="678" spans="1:10" x14ac:dyDescent="0.3">
      <c r="A678" t="s">
        <v>5373</v>
      </c>
      <c r="C678" s="18">
        <v>416.87904986016366</v>
      </c>
      <c r="D678" s="1"/>
      <c r="E678" s="1">
        <v>38</v>
      </c>
      <c r="F678" s="1">
        <v>16</v>
      </c>
      <c r="G678" s="1">
        <v>5</v>
      </c>
      <c r="H678" s="1">
        <v>17</v>
      </c>
      <c r="I678" s="15">
        <v>0.48684210526315791</v>
      </c>
      <c r="J678">
        <f t="shared" si="10"/>
        <v>20</v>
      </c>
    </row>
    <row r="679" spans="1:10" x14ac:dyDescent="0.3">
      <c r="A679" t="s">
        <v>1360</v>
      </c>
      <c r="C679" s="18">
        <v>544.49112861389767</v>
      </c>
      <c r="D679" s="1"/>
      <c r="E679" s="1">
        <v>113</v>
      </c>
      <c r="F679" s="1">
        <v>67</v>
      </c>
      <c r="G679" s="1">
        <v>2</v>
      </c>
      <c r="H679" s="1">
        <v>44</v>
      </c>
      <c r="I679" s="15">
        <v>0.60176991150442483</v>
      </c>
      <c r="J679">
        <f t="shared" si="10"/>
        <v>20</v>
      </c>
    </row>
    <row r="680" spans="1:10" x14ac:dyDescent="0.3">
      <c r="A680" t="s">
        <v>23163</v>
      </c>
      <c r="C680" s="18">
        <v>614.86554046210836</v>
      </c>
      <c r="D680" s="1"/>
      <c r="E680" s="1">
        <v>82</v>
      </c>
      <c r="F680" s="1">
        <v>64</v>
      </c>
      <c r="G680" s="1">
        <v>1</v>
      </c>
      <c r="H680" s="1">
        <v>17</v>
      </c>
      <c r="I680" s="15">
        <v>0.78658536585365857</v>
      </c>
      <c r="J680">
        <f t="shared" si="10"/>
        <v>20</v>
      </c>
    </row>
    <row r="681" spans="1:10" x14ac:dyDescent="0.3">
      <c r="A681" t="s">
        <v>721</v>
      </c>
      <c r="C681" s="18">
        <v>647.1845740861628</v>
      </c>
      <c r="D681" s="1"/>
      <c r="E681" s="1">
        <v>108</v>
      </c>
      <c r="F681" s="1">
        <v>68</v>
      </c>
      <c r="G681" s="1">
        <v>2</v>
      </c>
      <c r="H681" s="1">
        <v>38</v>
      </c>
      <c r="I681" s="15">
        <v>0.63888888888888884</v>
      </c>
      <c r="J681">
        <f t="shared" si="10"/>
        <v>20</v>
      </c>
    </row>
    <row r="682" spans="1:10" x14ac:dyDescent="0.3">
      <c r="A682" t="s">
        <v>1222</v>
      </c>
      <c r="C682" s="18">
        <v>561.53933775176677</v>
      </c>
      <c r="D682" s="1"/>
      <c r="E682" s="1">
        <v>71</v>
      </c>
      <c r="F682" s="1">
        <v>39</v>
      </c>
      <c r="G682" s="1">
        <v>2</v>
      </c>
      <c r="H682" s="1">
        <v>30</v>
      </c>
      <c r="I682" s="15">
        <v>0.56338028169014087</v>
      </c>
      <c r="J682">
        <f t="shared" si="10"/>
        <v>20</v>
      </c>
    </row>
    <row r="683" spans="1:10" x14ac:dyDescent="0.3">
      <c r="A683" t="s">
        <v>1122</v>
      </c>
      <c r="C683" s="18">
        <v>560.24302311968188</v>
      </c>
      <c r="D683" s="1"/>
      <c r="E683" s="1">
        <v>74</v>
      </c>
      <c r="F683" s="1">
        <v>46</v>
      </c>
      <c r="G683" s="1">
        <v>1</v>
      </c>
      <c r="H683" s="1">
        <v>27</v>
      </c>
      <c r="I683" s="15">
        <v>0.6283783783783784</v>
      </c>
      <c r="J683">
        <f t="shared" si="10"/>
        <v>20</v>
      </c>
    </row>
    <row r="684" spans="1:10" x14ac:dyDescent="0.3">
      <c r="A684" t="s">
        <v>2076</v>
      </c>
      <c r="C684" s="18">
        <v>518.39842634407239</v>
      </c>
      <c r="D684" s="1"/>
      <c r="E684" s="1">
        <v>33</v>
      </c>
      <c r="F684" s="1">
        <v>19</v>
      </c>
      <c r="G684" s="1">
        <v>1</v>
      </c>
      <c r="H684" s="1">
        <v>13</v>
      </c>
      <c r="I684" s="15">
        <v>0.59090909090909094</v>
      </c>
      <c r="J684">
        <f t="shared" si="10"/>
        <v>20</v>
      </c>
    </row>
    <row r="685" spans="1:10" x14ac:dyDescent="0.3">
      <c r="A685" t="s">
        <v>699</v>
      </c>
      <c r="C685" s="18">
        <v>611.42536628992514</v>
      </c>
      <c r="D685" s="1"/>
      <c r="E685" s="1">
        <v>124</v>
      </c>
      <c r="F685" s="1">
        <v>91</v>
      </c>
      <c r="G685" s="1">
        <v>2</v>
      </c>
      <c r="H685" s="1">
        <v>31</v>
      </c>
      <c r="I685" s="15">
        <v>0.74193548387096775</v>
      </c>
      <c r="J685">
        <f t="shared" si="10"/>
        <v>20</v>
      </c>
    </row>
    <row r="686" spans="1:10" x14ac:dyDescent="0.3">
      <c r="A686" t="s">
        <v>800</v>
      </c>
      <c r="C686" s="18">
        <v>568.07364516150665</v>
      </c>
      <c r="D686" s="1"/>
      <c r="E686" s="1">
        <v>79</v>
      </c>
      <c r="F686" s="1">
        <v>56</v>
      </c>
      <c r="G686" s="1">
        <v>0</v>
      </c>
      <c r="H686" s="1">
        <v>23</v>
      </c>
      <c r="I686" s="15">
        <v>0.70886075949367089</v>
      </c>
      <c r="J686">
        <f t="shared" si="10"/>
        <v>20</v>
      </c>
    </row>
    <row r="687" spans="1:10" x14ac:dyDescent="0.3">
      <c r="A687" t="s">
        <v>2857</v>
      </c>
      <c r="C687" s="18">
        <v>441.72881929153402</v>
      </c>
      <c r="D687" s="1"/>
      <c r="E687" s="1">
        <v>41</v>
      </c>
      <c r="F687" s="1">
        <v>28</v>
      </c>
      <c r="G687" s="1">
        <v>0</v>
      </c>
      <c r="H687" s="1">
        <v>13</v>
      </c>
      <c r="I687" s="15">
        <v>0.68292682926829273</v>
      </c>
      <c r="J687">
        <f t="shared" si="10"/>
        <v>20</v>
      </c>
    </row>
    <row r="688" spans="1:10" x14ac:dyDescent="0.3">
      <c r="A688" t="s">
        <v>984</v>
      </c>
      <c r="C688" s="18">
        <v>628.49257402750948</v>
      </c>
      <c r="D688" s="1"/>
      <c r="E688" s="1">
        <v>85</v>
      </c>
      <c r="F688" s="1">
        <v>57</v>
      </c>
      <c r="G688" s="1">
        <v>2</v>
      </c>
      <c r="H688" s="1">
        <v>26</v>
      </c>
      <c r="I688" s="15">
        <v>0.68235294117647061</v>
      </c>
      <c r="J688">
        <f t="shared" si="10"/>
        <v>20</v>
      </c>
    </row>
    <row r="689" spans="1:10" x14ac:dyDescent="0.3">
      <c r="A689" t="s">
        <v>977</v>
      </c>
      <c r="C689" s="18">
        <v>610.65342030099998</v>
      </c>
      <c r="D689" s="1"/>
      <c r="E689" s="1">
        <v>134</v>
      </c>
      <c r="F689" s="1">
        <v>81</v>
      </c>
      <c r="G689" s="1">
        <v>4</v>
      </c>
      <c r="H689" s="1">
        <v>49</v>
      </c>
      <c r="I689" s="15">
        <v>0.61940298507462688</v>
      </c>
      <c r="J689">
        <f t="shared" si="10"/>
        <v>20</v>
      </c>
    </row>
    <row r="690" spans="1:10" x14ac:dyDescent="0.3">
      <c r="A690" t="s">
        <v>1172</v>
      </c>
      <c r="C690" s="18">
        <v>510.90335343414614</v>
      </c>
      <c r="D690" s="1"/>
      <c r="E690" s="1">
        <v>26</v>
      </c>
      <c r="F690" s="1">
        <v>18</v>
      </c>
      <c r="G690" s="1">
        <v>1</v>
      </c>
      <c r="H690" s="1">
        <v>7</v>
      </c>
      <c r="I690" s="15">
        <v>0.71153846153846156</v>
      </c>
      <c r="J690">
        <f t="shared" si="10"/>
        <v>40</v>
      </c>
    </row>
    <row r="691" spans="1:10" x14ac:dyDescent="0.3">
      <c r="A691" t="s">
        <v>667</v>
      </c>
      <c r="C691" s="18">
        <v>699.75384645705594</v>
      </c>
      <c r="D691" s="1"/>
      <c r="E691" s="1">
        <v>95</v>
      </c>
      <c r="F691" s="1">
        <v>79</v>
      </c>
      <c r="G691" s="1">
        <v>1</v>
      </c>
      <c r="H691" s="1">
        <v>15</v>
      </c>
      <c r="I691" s="15">
        <v>0.83684210526315794</v>
      </c>
      <c r="J691">
        <f t="shared" si="10"/>
        <v>20</v>
      </c>
    </row>
    <row r="692" spans="1:10" x14ac:dyDescent="0.3">
      <c r="A692" t="s">
        <v>21229</v>
      </c>
      <c r="C692" s="18">
        <v>350.93359543631487</v>
      </c>
      <c r="D692" s="1"/>
      <c r="E692" s="1">
        <v>25</v>
      </c>
      <c r="F692" s="1">
        <v>11</v>
      </c>
      <c r="G692" s="1">
        <v>1</v>
      </c>
      <c r="H692" s="1">
        <v>13</v>
      </c>
      <c r="I692" s="15">
        <v>0.46</v>
      </c>
      <c r="J692">
        <f t="shared" si="10"/>
        <v>40</v>
      </c>
    </row>
    <row r="693" spans="1:10" x14ac:dyDescent="0.3">
      <c r="A693" t="s">
        <v>16005</v>
      </c>
      <c r="C693" s="18">
        <v>380.41198229412367</v>
      </c>
      <c r="D693" s="1"/>
      <c r="E693" s="1">
        <v>13</v>
      </c>
      <c r="F693" s="1">
        <v>6</v>
      </c>
      <c r="G693" s="1">
        <v>0</v>
      </c>
      <c r="H693" s="1">
        <v>7</v>
      </c>
      <c r="I693" s="15">
        <v>0.46153846153846156</v>
      </c>
      <c r="J693">
        <f t="shared" si="10"/>
        <v>40</v>
      </c>
    </row>
    <row r="694" spans="1:10" x14ac:dyDescent="0.3">
      <c r="A694" t="s">
        <v>2309</v>
      </c>
      <c r="C694" s="18">
        <v>453.627119814107</v>
      </c>
      <c r="D694" s="1"/>
      <c r="E694" s="1">
        <v>181</v>
      </c>
      <c r="F694" s="1">
        <v>105</v>
      </c>
      <c r="G694" s="1">
        <v>2</v>
      </c>
      <c r="H694" s="1">
        <v>74</v>
      </c>
      <c r="I694" s="15">
        <v>0.58563535911602205</v>
      </c>
      <c r="J694">
        <f t="shared" si="10"/>
        <v>20</v>
      </c>
    </row>
    <row r="695" spans="1:10" x14ac:dyDescent="0.3">
      <c r="A695" t="s">
        <v>578</v>
      </c>
      <c r="C695" s="18">
        <v>665.69551444953822</v>
      </c>
      <c r="D695" s="1"/>
      <c r="E695" s="1">
        <v>144</v>
      </c>
      <c r="F695" s="1">
        <v>111</v>
      </c>
      <c r="G695" s="1">
        <v>1</v>
      </c>
      <c r="H695" s="1">
        <v>32</v>
      </c>
      <c r="I695" s="15">
        <v>0.77430555555555558</v>
      </c>
      <c r="J695">
        <f t="shared" si="10"/>
        <v>20</v>
      </c>
    </row>
    <row r="696" spans="1:10" x14ac:dyDescent="0.3">
      <c r="A696" t="s">
        <v>4591</v>
      </c>
      <c r="C696" s="18">
        <v>424.60987158364333</v>
      </c>
      <c r="D696" s="1"/>
      <c r="E696" s="1">
        <v>124</v>
      </c>
      <c r="F696" s="1">
        <v>63</v>
      </c>
      <c r="G696" s="1">
        <v>3</v>
      </c>
      <c r="H696" s="1">
        <v>58</v>
      </c>
      <c r="I696" s="15">
        <v>0.52016129032258063</v>
      </c>
      <c r="J696">
        <f t="shared" si="10"/>
        <v>20</v>
      </c>
    </row>
    <row r="697" spans="1:10" x14ac:dyDescent="0.3">
      <c r="A697" t="s">
        <v>23164</v>
      </c>
      <c r="C697" s="18">
        <v>400</v>
      </c>
      <c r="D697" s="1"/>
      <c r="E697" s="1">
        <v>5</v>
      </c>
      <c r="F697" s="1">
        <v>2</v>
      </c>
      <c r="G697" s="1">
        <v>0</v>
      </c>
      <c r="H697" s="1">
        <v>3</v>
      </c>
      <c r="I697" s="15">
        <v>0.4</v>
      </c>
      <c r="J697">
        <f t="shared" si="10"/>
        <v>40</v>
      </c>
    </row>
    <row r="698" spans="1:10" x14ac:dyDescent="0.3">
      <c r="A698" t="s">
        <v>13677</v>
      </c>
      <c r="C698" s="18">
        <v>389.70063307561503</v>
      </c>
      <c r="D698" s="1"/>
      <c r="E698" s="1">
        <v>11</v>
      </c>
      <c r="F698" s="1">
        <v>3</v>
      </c>
      <c r="G698" s="1">
        <v>0</v>
      </c>
      <c r="H698" s="1">
        <v>8</v>
      </c>
      <c r="I698" s="15">
        <v>0.27272727272727271</v>
      </c>
      <c r="J698">
        <f t="shared" si="10"/>
        <v>40</v>
      </c>
    </row>
    <row r="699" spans="1:10" x14ac:dyDescent="0.3">
      <c r="A699" t="s">
        <v>23165</v>
      </c>
      <c r="C699" s="18">
        <v>400</v>
      </c>
      <c r="D699" s="1"/>
      <c r="E699" s="1">
        <v>5</v>
      </c>
      <c r="F699" s="1">
        <v>2</v>
      </c>
      <c r="G699" s="1">
        <v>0</v>
      </c>
      <c r="H699" s="1">
        <v>3</v>
      </c>
      <c r="I699" s="15">
        <v>0.4</v>
      </c>
      <c r="J699">
        <f t="shared" si="10"/>
        <v>40</v>
      </c>
    </row>
    <row r="700" spans="1:10" x14ac:dyDescent="0.3">
      <c r="A700" t="s">
        <v>11260</v>
      </c>
      <c r="C700" s="18">
        <v>392.08741062993107</v>
      </c>
      <c r="D700" s="1"/>
      <c r="E700" s="1">
        <v>25</v>
      </c>
      <c r="F700" s="1">
        <v>12</v>
      </c>
      <c r="G700" s="1">
        <v>0</v>
      </c>
      <c r="H700" s="1">
        <v>13</v>
      </c>
      <c r="I700" s="15">
        <v>0.48</v>
      </c>
      <c r="J700">
        <f t="shared" si="10"/>
        <v>40</v>
      </c>
    </row>
    <row r="701" spans="1:10" x14ac:dyDescent="0.3">
      <c r="A701" t="s">
        <v>7060</v>
      </c>
      <c r="C701" s="18">
        <v>410</v>
      </c>
      <c r="D701" s="1"/>
      <c r="E701" s="1">
        <v>10</v>
      </c>
      <c r="F701" s="1">
        <v>3</v>
      </c>
      <c r="G701" s="1">
        <v>0</v>
      </c>
      <c r="H701" s="1">
        <v>7</v>
      </c>
      <c r="I701" s="15">
        <v>0.3</v>
      </c>
      <c r="J701">
        <f t="shared" si="10"/>
        <v>40</v>
      </c>
    </row>
    <row r="702" spans="1:10" x14ac:dyDescent="0.3">
      <c r="A702" t="s">
        <v>1938</v>
      </c>
      <c r="C702" s="18">
        <v>465.18032086961597</v>
      </c>
      <c r="D702" s="1"/>
      <c r="E702" s="1">
        <v>79</v>
      </c>
      <c r="F702" s="1">
        <v>48</v>
      </c>
      <c r="G702" s="1">
        <v>3</v>
      </c>
      <c r="H702" s="1">
        <v>28</v>
      </c>
      <c r="I702" s="15">
        <v>0.62658227848101267</v>
      </c>
      <c r="J702">
        <f t="shared" si="10"/>
        <v>20</v>
      </c>
    </row>
    <row r="703" spans="1:10" x14ac:dyDescent="0.3">
      <c r="A703" t="s">
        <v>2303</v>
      </c>
      <c r="C703" s="18">
        <v>454.47636469494455</v>
      </c>
      <c r="D703" s="1"/>
      <c r="E703" s="1">
        <v>18</v>
      </c>
      <c r="F703" s="1">
        <v>13</v>
      </c>
      <c r="G703" s="1">
        <v>0</v>
      </c>
      <c r="H703" s="1">
        <v>5</v>
      </c>
      <c r="I703" s="15">
        <v>0.72222222222222221</v>
      </c>
      <c r="J703">
        <f t="shared" si="10"/>
        <v>40</v>
      </c>
    </row>
    <row r="704" spans="1:10" x14ac:dyDescent="0.3">
      <c r="A704" t="s">
        <v>4509</v>
      </c>
      <c r="C704" s="18">
        <v>424.85416785103109</v>
      </c>
      <c r="D704" s="1"/>
      <c r="E704" s="1">
        <v>41</v>
      </c>
      <c r="F704" s="1">
        <v>21</v>
      </c>
      <c r="G704" s="1">
        <v>0</v>
      </c>
      <c r="H704" s="1">
        <v>20</v>
      </c>
      <c r="I704" s="15">
        <v>0.51219512195121952</v>
      </c>
      <c r="J704">
        <f t="shared" si="10"/>
        <v>20</v>
      </c>
    </row>
    <row r="705" spans="1:10" x14ac:dyDescent="0.3">
      <c r="A705" t="s">
        <v>1459</v>
      </c>
      <c r="C705" s="18">
        <v>489.65399471268239</v>
      </c>
      <c r="D705" s="1"/>
      <c r="E705" s="1">
        <v>65</v>
      </c>
      <c r="F705" s="1">
        <v>35</v>
      </c>
      <c r="G705" s="1">
        <v>7</v>
      </c>
      <c r="H705" s="1">
        <v>23</v>
      </c>
      <c r="I705" s="15">
        <v>0.59230769230769231</v>
      </c>
      <c r="J705">
        <f t="shared" si="10"/>
        <v>20</v>
      </c>
    </row>
    <row r="706" spans="1:10" x14ac:dyDescent="0.3">
      <c r="A706" t="s">
        <v>1456</v>
      </c>
      <c r="C706" s="18">
        <v>489.89539690600225</v>
      </c>
      <c r="D706" s="1"/>
      <c r="E706" s="1">
        <v>70</v>
      </c>
      <c r="F706" s="1">
        <v>41</v>
      </c>
      <c r="G706" s="1">
        <v>4</v>
      </c>
      <c r="H706" s="1">
        <v>25</v>
      </c>
      <c r="I706" s="15">
        <v>0.61428571428571432</v>
      </c>
      <c r="J706">
        <f t="shared" si="10"/>
        <v>20</v>
      </c>
    </row>
    <row r="707" spans="1:10" x14ac:dyDescent="0.3">
      <c r="A707" t="s">
        <v>675</v>
      </c>
      <c r="C707" s="18">
        <v>603.15755535805795</v>
      </c>
      <c r="D707" s="1"/>
      <c r="E707" s="1">
        <v>96</v>
      </c>
      <c r="F707" s="1">
        <v>68</v>
      </c>
      <c r="G707" s="1">
        <v>1</v>
      </c>
      <c r="H707" s="1">
        <v>27</v>
      </c>
      <c r="I707" s="15">
        <v>0.71354166666666663</v>
      </c>
      <c r="J707">
        <f t="shared" si="10"/>
        <v>20</v>
      </c>
    </row>
    <row r="708" spans="1:10" x14ac:dyDescent="0.3">
      <c r="A708" t="s">
        <v>2826</v>
      </c>
      <c r="C708" s="18">
        <v>441.52197997962446</v>
      </c>
      <c r="D708" s="1"/>
      <c r="E708" s="1">
        <v>94</v>
      </c>
      <c r="F708" s="1">
        <v>51</v>
      </c>
      <c r="G708" s="1">
        <v>4</v>
      </c>
      <c r="H708" s="1">
        <v>39</v>
      </c>
      <c r="I708" s="15">
        <v>0.56382978723404253</v>
      </c>
      <c r="J708">
        <f t="shared" ref="J708:J771" si="11">IF(E708&lt;=30,40,20)</f>
        <v>20</v>
      </c>
    </row>
    <row r="709" spans="1:10" x14ac:dyDescent="0.3">
      <c r="A709" t="s">
        <v>2545</v>
      </c>
      <c r="C709" s="18">
        <v>448.80618021940757</v>
      </c>
      <c r="D709" s="1"/>
      <c r="E709" s="1">
        <v>30</v>
      </c>
      <c r="F709" s="1">
        <v>17</v>
      </c>
      <c r="G709" s="1">
        <v>2</v>
      </c>
      <c r="H709" s="1">
        <v>11</v>
      </c>
      <c r="I709" s="15">
        <v>0.6</v>
      </c>
      <c r="J709">
        <f t="shared" si="11"/>
        <v>40</v>
      </c>
    </row>
    <row r="710" spans="1:10" x14ac:dyDescent="0.3">
      <c r="A710" t="s">
        <v>19184</v>
      </c>
      <c r="C710" s="18">
        <v>369.0778606281761</v>
      </c>
      <c r="D710" s="1"/>
      <c r="E710" s="1">
        <v>14</v>
      </c>
      <c r="F710" s="1">
        <v>5</v>
      </c>
      <c r="G710" s="1">
        <v>0</v>
      </c>
      <c r="H710" s="1">
        <v>9</v>
      </c>
      <c r="I710" s="15">
        <v>0.35714285714285715</v>
      </c>
      <c r="J710">
        <f t="shared" si="11"/>
        <v>40</v>
      </c>
    </row>
    <row r="711" spans="1:10" x14ac:dyDescent="0.3">
      <c r="A711" t="s">
        <v>16023</v>
      </c>
      <c r="C711" s="18">
        <v>380.35074817024406</v>
      </c>
      <c r="D711" s="1"/>
      <c r="E711" s="1">
        <v>11</v>
      </c>
      <c r="F711" s="1">
        <v>4</v>
      </c>
      <c r="G711" s="1">
        <v>0</v>
      </c>
      <c r="H711" s="1">
        <v>7</v>
      </c>
      <c r="I711" s="15">
        <v>0.36363636363636365</v>
      </c>
      <c r="J711">
        <f t="shared" si="11"/>
        <v>40</v>
      </c>
    </row>
    <row r="712" spans="1:10" x14ac:dyDescent="0.3">
      <c r="A712" t="s">
        <v>22346</v>
      </c>
      <c r="C712" s="18">
        <v>327.12685803820602</v>
      </c>
      <c r="D712" s="1"/>
      <c r="E712" s="1">
        <v>31</v>
      </c>
      <c r="F712" s="1">
        <v>10</v>
      </c>
      <c r="G712" s="1">
        <v>1</v>
      </c>
      <c r="H712" s="1">
        <v>20</v>
      </c>
      <c r="I712" s="15">
        <v>0.33870967741935482</v>
      </c>
      <c r="J712">
        <f t="shared" si="11"/>
        <v>20</v>
      </c>
    </row>
    <row r="713" spans="1:10" x14ac:dyDescent="0.3">
      <c r="A713" t="s">
        <v>23166</v>
      </c>
      <c r="C713" s="18">
        <v>372.54911478855462</v>
      </c>
      <c r="D713" s="1"/>
      <c r="E713" s="1">
        <v>11</v>
      </c>
      <c r="F713" s="1">
        <v>3</v>
      </c>
      <c r="G713" s="1">
        <v>1</v>
      </c>
      <c r="H713" s="1">
        <v>7</v>
      </c>
      <c r="I713" s="15">
        <v>0.31818181818181818</v>
      </c>
      <c r="J713">
        <f t="shared" si="11"/>
        <v>40</v>
      </c>
    </row>
    <row r="714" spans="1:10" x14ac:dyDescent="0.3">
      <c r="A714" t="s">
        <v>23167</v>
      </c>
      <c r="C714" s="18">
        <v>386.08988299070177</v>
      </c>
      <c r="D714" s="1"/>
      <c r="E714" s="1">
        <v>19</v>
      </c>
      <c r="F714" s="1">
        <v>7</v>
      </c>
      <c r="G714" s="1">
        <v>1</v>
      </c>
      <c r="H714" s="1">
        <v>11</v>
      </c>
      <c r="I714" s="15">
        <v>0.39473684210526316</v>
      </c>
      <c r="J714">
        <f t="shared" si="11"/>
        <v>40</v>
      </c>
    </row>
    <row r="715" spans="1:10" x14ac:dyDescent="0.3">
      <c r="A715" t="s">
        <v>20332</v>
      </c>
      <c r="C715" s="18">
        <v>360.69805737174818</v>
      </c>
      <c r="D715" s="1"/>
      <c r="E715" s="1">
        <v>11</v>
      </c>
      <c r="F715" s="1">
        <v>2</v>
      </c>
      <c r="G715" s="1">
        <v>0</v>
      </c>
      <c r="H715" s="1">
        <v>9</v>
      </c>
      <c r="I715" s="15">
        <v>0.18181818181818182</v>
      </c>
      <c r="J715">
        <f t="shared" si="11"/>
        <v>40</v>
      </c>
    </row>
    <row r="716" spans="1:10" x14ac:dyDescent="0.3">
      <c r="A716" t="s">
        <v>21601</v>
      </c>
      <c r="C716" s="18">
        <v>344.96003654734102</v>
      </c>
      <c r="D716" s="1"/>
      <c r="E716" s="1">
        <v>33</v>
      </c>
      <c r="F716" s="1">
        <v>10</v>
      </c>
      <c r="G716" s="1">
        <v>1</v>
      </c>
      <c r="H716" s="1">
        <v>22</v>
      </c>
      <c r="I716" s="15">
        <v>0.31818181818181818</v>
      </c>
      <c r="J716">
        <f t="shared" si="11"/>
        <v>20</v>
      </c>
    </row>
    <row r="717" spans="1:10" x14ac:dyDescent="0.3">
      <c r="A717" t="s">
        <v>22135</v>
      </c>
      <c r="C717" s="18">
        <v>333.54311320907442</v>
      </c>
      <c r="D717" s="1"/>
      <c r="E717" s="1">
        <v>46</v>
      </c>
      <c r="F717" s="1">
        <v>14</v>
      </c>
      <c r="G717" s="1">
        <v>4</v>
      </c>
      <c r="H717" s="1">
        <v>28</v>
      </c>
      <c r="I717" s="15">
        <v>0.34782608695652173</v>
      </c>
      <c r="J717">
        <f t="shared" si="11"/>
        <v>20</v>
      </c>
    </row>
    <row r="718" spans="1:10" x14ac:dyDescent="0.3">
      <c r="A718" t="s">
        <v>24117</v>
      </c>
      <c r="C718" s="18">
        <v>400</v>
      </c>
      <c r="D718" s="1"/>
      <c r="E718" s="1">
        <v>10</v>
      </c>
      <c r="F718" s="1">
        <v>3</v>
      </c>
      <c r="G718" s="1">
        <v>0</v>
      </c>
      <c r="H718" s="1">
        <v>7</v>
      </c>
      <c r="I718" s="15">
        <v>0.3</v>
      </c>
      <c r="J718">
        <f t="shared" si="11"/>
        <v>40</v>
      </c>
    </row>
    <row r="719" spans="1:10" x14ac:dyDescent="0.3">
      <c r="A719" t="s">
        <v>3921</v>
      </c>
      <c r="C719" s="18">
        <v>429.42498872215464</v>
      </c>
      <c r="D719" s="1"/>
      <c r="E719" s="1">
        <v>8</v>
      </c>
      <c r="F719" s="1">
        <v>5</v>
      </c>
      <c r="G719" s="1">
        <v>0</v>
      </c>
      <c r="H719" s="1">
        <v>3</v>
      </c>
      <c r="I719" s="15">
        <v>0.625</v>
      </c>
      <c r="J719">
        <f t="shared" si="11"/>
        <v>40</v>
      </c>
    </row>
    <row r="720" spans="1:10" x14ac:dyDescent="0.3">
      <c r="A720" t="s">
        <v>1041</v>
      </c>
      <c r="C720" s="18">
        <v>525.88680675880642</v>
      </c>
      <c r="D720" s="1"/>
      <c r="E720" s="1">
        <v>77</v>
      </c>
      <c r="F720" s="1">
        <v>50</v>
      </c>
      <c r="G720" s="1">
        <v>1</v>
      </c>
      <c r="H720" s="1">
        <v>26</v>
      </c>
      <c r="I720" s="15">
        <v>0.6558441558441559</v>
      </c>
      <c r="J720">
        <f t="shared" si="11"/>
        <v>20</v>
      </c>
    </row>
    <row r="721" spans="1:10" x14ac:dyDescent="0.3">
      <c r="A721" t="s">
        <v>1052</v>
      </c>
      <c r="C721" s="18">
        <v>624.22296030964151</v>
      </c>
      <c r="D721" s="1"/>
      <c r="E721" s="1">
        <v>107</v>
      </c>
      <c r="F721" s="1">
        <v>61</v>
      </c>
      <c r="G721" s="1">
        <v>5</v>
      </c>
      <c r="H721" s="1">
        <v>41</v>
      </c>
      <c r="I721" s="15">
        <v>0.59345794392523366</v>
      </c>
      <c r="J721">
        <f t="shared" si="11"/>
        <v>20</v>
      </c>
    </row>
    <row r="722" spans="1:10" x14ac:dyDescent="0.3">
      <c r="A722" t="s">
        <v>4915</v>
      </c>
      <c r="C722" s="18">
        <v>419.87925072258196</v>
      </c>
      <c r="D722" s="1"/>
      <c r="E722" s="1">
        <v>19</v>
      </c>
      <c r="F722" s="1">
        <v>11</v>
      </c>
      <c r="G722" s="1">
        <v>0</v>
      </c>
      <c r="H722" s="1">
        <v>8</v>
      </c>
      <c r="I722" s="15">
        <v>0.57894736842105265</v>
      </c>
      <c r="J722">
        <f t="shared" si="11"/>
        <v>40</v>
      </c>
    </row>
    <row r="723" spans="1:10" x14ac:dyDescent="0.3">
      <c r="A723" t="s">
        <v>24118</v>
      </c>
      <c r="C723" s="18">
        <v>400</v>
      </c>
      <c r="D723" s="1"/>
      <c r="E723" s="1">
        <v>5</v>
      </c>
      <c r="F723" s="1">
        <v>1</v>
      </c>
      <c r="G723" s="1">
        <v>0</v>
      </c>
      <c r="H723" s="1">
        <v>4</v>
      </c>
      <c r="I723" s="15">
        <v>0.2</v>
      </c>
      <c r="J723">
        <f t="shared" si="11"/>
        <v>40</v>
      </c>
    </row>
    <row r="724" spans="1:10" x14ac:dyDescent="0.3">
      <c r="A724" t="s">
        <v>1175</v>
      </c>
      <c r="C724" s="18">
        <v>516.02904218835806</v>
      </c>
      <c r="D724" s="1"/>
      <c r="E724" s="1">
        <v>28</v>
      </c>
      <c r="F724" s="1">
        <v>20</v>
      </c>
      <c r="G724" s="1">
        <v>1</v>
      </c>
      <c r="H724" s="1">
        <v>7</v>
      </c>
      <c r="I724" s="15">
        <v>0.7321428571428571</v>
      </c>
      <c r="J724">
        <f t="shared" si="11"/>
        <v>40</v>
      </c>
    </row>
    <row r="725" spans="1:10" x14ac:dyDescent="0.3">
      <c r="A725" s="21" t="s">
        <v>1169</v>
      </c>
      <c r="C725" s="18">
        <v>509.8366441321532</v>
      </c>
      <c r="D725" s="1"/>
      <c r="E725" s="1">
        <v>28</v>
      </c>
      <c r="F725" s="1">
        <v>20</v>
      </c>
      <c r="G725" s="1">
        <v>1</v>
      </c>
      <c r="H725" s="1">
        <v>7</v>
      </c>
      <c r="I725" s="15">
        <v>0.7321428571428571</v>
      </c>
      <c r="J725">
        <f t="shared" si="11"/>
        <v>40</v>
      </c>
    </row>
    <row r="726" spans="1:10" x14ac:dyDescent="0.3">
      <c r="A726" t="s">
        <v>2112</v>
      </c>
      <c r="C726" s="18">
        <v>466.87220884445856</v>
      </c>
      <c r="D726" s="1"/>
      <c r="E726" s="1">
        <v>62</v>
      </c>
      <c r="F726" s="1">
        <v>37</v>
      </c>
      <c r="G726" s="1">
        <v>1</v>
      </c>
      <c r="H726" s="1">
        <v>24</v>
      </c>
      <c r="I726" s="15">
        <v>0.60483870967741937</v>
      </c>
      <c r="J726">
        <f t="shared" si="11"/>
        <v>20</v>
      </c>
    </row>
    <row r="727" spans="1:10" x14ac:dyDescent="0.3">
      <c r="A727" t="s">
        <v>24119</v>
      </c>
      <c r="C727" s="18">
        <v>400</v>
      </c>
      <c r="D727" s="1"/>
      <c r="E727" s="1">
        <v>5</v>
      </c>
      <c r="F727" s="1">
        <v>1</v>
      </c>
      <c r="G727" s="1">
        <v>0</v>
      </c>
      <c r="H727" s="1">
        <v>4</v>
      </c>
      <c r="I727" s="15">
        <v>0.2</v>
      </c>
      <c r="J727">
        <f t="shared" si="11"/>
        <v>40</v>
      </c>
    </row>
    <row r="728" spans="1:10" x14ac:dyDescent="0.3">
      <c r="A728" t="s">
        <v>1966</v>
      </c>
      <c r="C728" s="18">
        <v>507.51365778105753</v>
      </c>
      <c r="D728" s="1"/>
      <c r="E728" s="1">
        <v>33</v>
      </c>
      <c r="F728" s="1">
        <v>18</v>
      </c>
      <c r="G728" s="1">
        <v>1</v>
      </c>
      <c r="H728" s="1">
        <v>14</v>
      </c>
      <c r="I728" s="15">
        <v>0.56060606060606055</v>
      </c>
      <c r="J728">
        <f t="shared" si="11"/>
        <v>20</v>
      </c>
    </row>
    <row r="729" spans="1:10" x14ac:dyDescent="0.3">
      <c r="A729" t="s">
        <v>1665</v>
      </c>
      <c r="C729" s="18">
        <v>477.38559600333753</v>
      </c>
      <c r="D729" s="1"/>
      <c r="E729" s="1">
        <v>20</v>
      </c>
      <c r="F729" s="1">
        <v>15</v>
      </c>
      <c r="G729" s="1">
        <v>0</v>
      </c>
      <c r="H729" s="1">
        <v>5</v>
      </c>
      <c r="I729" s="15">
        <v>0.75</v>
      </c>
      <c r="J729">
        <f t="shared" si="11"/>
        <v>40</v>
      </c>
    </row>
    <row r="730" spans="1:10" x14ac:dyDescent="0.3">
      <c r="A730" t="s">
        <v>1326</v>
      </c>
      <c r="C730" s="18">
        <v>500.89641518631083</v>
      </c>
      <c r="D730" s="1"/>
      <c r="E730" s="1">
        <v>33</v>
      </c>
      <c r="F730" s="1">
        <v>23</v>
      </c>
      <c r="G730" s="1">
        <v>0</v>
      </c>
      <c r="H730" s="1">
        <v>10</v>
      </c>
      <c r="I730" s="15">
        <v>0.69696969696969702</v>
      </c>
      <c r="J730">
        <f t="shared" si="11"/>
        <v>20</v>
      </c>
    </row>
    <row r="731" spans="1:10" x14ac:dyDescent="0.3">
      <c r="A731" t="s">
        <v>613</v>
      </c>
      <c r="C731" s="18">
        <v>631.20188991950488</v>
      </c>
      <c r="D731" s="1"/>
      <c r="E731" s="1">
        <v>60</v>
      </c>
      <c r="F731" s="1">
        <v>45</v>
      </c>
      <c r="G731" s="1">
        <v>0</v>
      </c>
      <c r="H731" s="1">
        <v>15</v>
      </c>
      <c r="I731" s="15">
        <v>0.75</v>
      </c>
      <c r="J731">
        <f t="shared" si="11"/>
        <v>20</v>
      </c>
    </row>
    <row r="732" spans="1:10" x14ac:dyDescent="0.3">
      <c r="A732" t="s">
        <v>823</v>
      </c>
      <c r="C732" s="18">
        <v>568.9044053000008</v>
      </c>
      <c r="D732" s="1"/>
      <c r="E732" s="1">
        <v>112</v>
      </c>
      <c r="F732" s="1">
        <v>66</v>
      </c>
      <c r="G732" s="1">
        <v>1</v>
      </c>
      <c r="H732" s="1">
        <v>45</v>
      </c>
      <c r="I732" s="15">
        <v>0.59375</v>
      </c>
      <c r="J732">
        <f t="shared" si="11"/>
        <v>20</v>
      </c>
    </row>
    <row r="733" spans="1:10" x14ac:dyDescent="0.3">
      <c r="A733" t="s">
        <v>1162</v>
      </c>
      <c r="C733" s="18">
        <v>510.64132115832882</v>
      </c>
      <c r="D733" s="1"/>
      <c r="E733" s="1">
        <v>54</v>
      </c>
      <c r="F733" s="1">
        <v>41</v>
      </c>
      <c r="G733" s="1">
        <v>1</v>
      </c>
      <c r="H733" s="1">
        <v>12</v>
      </c>
      <c r="I733" s="15">
        <v>0.76851851851851849</v>
      </c>
      <c r="J733">
        <f t="shared" si="11"/>
        <v>20</v>
      </c>
    </row>
    <row r="734" spans="1:10" x14ac:dyDescent="0.3">
      <c r="A734" t="s">
        <v>579</v>
      </c>
      <c r="C734" s="18">
        <v>664.88367789575977</v>
      </c>
      <c r="D734" s="1"/>
      <c r="E734" s="1">
        <v>75</v>
      </c>
      <c r="F734" s="1">
        <v>63</v>
      </c>
      <c r="G734" s="1">
        <v>2</v>
      </c>
      <c r="H734" s="1">
        <v>10</v>
      </c>
      <c r="I734" s="15">
        <v>0.85333333333333339</v>
      </c>
      <c r="J734">
        <f t="shared" si="11"/>
        <v>20</v>
      </c>
    </row>
    <row r="735" spans="1:10" x14ac:dyDescent="0.3">
      <c r="A735" t="s">
        <v>2414</v>
      </c>
      <c r="C735" s="18">
        <v>454.58991262100147</v>
      </c>
      <c r="D735" s="1"/>
      <c r="E735" s="1">
        <v>51</v>
      </c>
      <c r="F735" s="1">
        <v>29</v>
      </c>
      <c r="G735" s="1">
        <v>0</v>
      </c>
      <c r="H735" s="1">
        <v>22</v>
      </c>
      <c r="I735" s="15">
        <v>0.56862745098039214</v>
      </c>
      <c r="J735">
        <f t="shared" si="11"/>
        <v>20</v>
      </c>
    </row>
    <row r="736" spans="1:10" x14ac:dyDescent="0.3">
      <c r="A736" t="s">
        <v>4353</v>
      </c>
      <c r="C736" s="18">
        <v>469.02841741393769</v>
      </c>
      <c r="D736" s="1"/>
      <c r="E736" s="1">
        <v>76</v>
      </c>
      <c r="F736" s="1">
        <v>33</v>
      </c>
      <c r="G736" s="1">
        <v>3</v>
      </c>
      <c r="H736" s="1">
        <v>40</v>
      </c>
      <c r="I736" s="15">
        <v>0.45394736842105265</v>
      </c>
      <c r="J736">
        <f t="shared" si="11"/>
        <v>20</v>
      </c>
    </row>
    <row r="737" spans="1:10" x14ac:dyDescent="0.3">
      <c r="A737" t="s">
        <v>3043</v>
      </c>
      <c r="C737" s="18">
        <v>439.87223517185561</v>
      </c>
      <c r="D737" s="1"/>
      <c r="E737" s="1">
        <v>59</v>
      </c>
      <c r="F737" s="1">
        <v>27</v>
      </c>
      <c r="G737" s="1">
        <v>3</v>
      </c>
      <c r="H737" s="1">
        <v>29</v>
      </c>
      <c r="I737" s="15">
        <v>0.48305084745762711</v>
      </c>
      <c r="J737">
        <f t="shared" si="11"/>
        <v>20</v>
      </c>
    </row>
    <row r="738" spans="1:10" x14ac:dyDescent="0.3">
      <c r="A738" t="s">
        <v>588</v>
      </c>
      <c r="C738" s="18">
        <v>664.89453086102151</v>
      </c>
      <c r="D738" s="1"/>
      <c r="E738" s="1">
        <v>88</v>
      </c>
      <c r="F738" s="1">
        <v>75</v>
      </c>
      <c r="G738" s="1">
        <v>0</v>
      </c>
      <c r="H738" s="1">
        <v>13</v>
      </c>
      <c r="I738" s="15">
        <v>0.85227272727272729</v>
      </c>
      <c r="J738">
        <f t="shared" si="11"/>
        <v>20</v>
      </c>
    </row>
    <row r="739" spans="1:10" x14ac:dyDescent="0.3">
      <c r="A739" t="s">
        <v>1150</v>
      </c>
      <c r="C739" s="18">
        <v>511.31759599985082</v>
      </c>
      <c r="D739" s="1"/>
      <c r="E739" s="1">
        <v>30</v>
      </c>
      <c r="F739" s="1">
        <v>22</v>
      </c>
      <c r="G739" s="1">
        <v>1</v>
      </c>
      <c r="H739" s="1">
        <v>7</v>
      </c>
      <c r="I739" s="15">
        <v>0.75</v>
      </c>
      <c r="J739">
        <f t="shared" si="11"/>
        <v>40</v>
      </c>
    </row>
    <row r="740" spans="1:10" x14ac:dyDescent="0.3">
      <c r="A740" t="s">
        <v>759</v>
      </c>
      <c r="C740" s="18">
        <v>572.26460592579235</v>
      </c>
      <c r="D740" s="1"/>
      <c r="E740" s="1">
        <v>16</v>
      </c>
      <c r="F740" s="1">
        <v>13</v>
      </c>
      <c r="G740" s="1">
        <v>1</v>
      </c>
      <c r="H740" s="1">
        <v>2</v>
      </c>
      <c r="I740" s="15">
        <v>0.84375</v>
      </c>
      <c r="J740">
        <f t="shared" si="11"/>
        <v>40</v>
      </c>
    </row>
    <row r="741" spans="1:10" x14ac:dyDescent="0.3">
      <c r="A741" t="s">
        <v>19447</v>
      </c>
      <c r="C741" s="18">
        <v>368.93993037436019</v>
      </c>
      <c r="D741" s="1"/>
      <c r="E741" s="1">
        <v>8</v>
      </c>
      <c r="F741" s="1">
        <v>1</v>
      </c>
      <c r="G741" s="1">
        <v>0</v>
      </c>
      <c r="H741" s="1">
        <v>7</v>
      </c>
      <c r="I741" s="15">
        <v>0.125</v>
      </c>
      <c r="J741">
        <f t="shared" si="11"/>
        <v>40</v>
      </c>
    </row>
    <row r="742" spans="1:10" x14ac:dyDescent="0.3">
      <c r="A742" t="s">
        <v>24120</v>
      </c>
      <c r="C742" s="18">
        <v>400</v>
      </c>
      <c r="D742" s="1"/>
      <c r="E742" s="1">
        <v>5</v>
      </c>
      <c r="F742" s="1">
        <v>2</v>
      </c>
      <c r="G742" s="1">
        <v>0</v>
      </c>
      <c r="H742" s="1">
        <v>3</v>
      </c>
      <c r="I742" s="15">
        <v>0.4</v>
      </c>
      <c r="J742">
        <f t="shared" si="11"/>
        <v>40</v>
      </c>
    </row>
    <row r="743" spans="1:10" x14ac:dyDescent="0.3">
      <c r="A743" t="s">
        <v>820</v>
      </c>
      <c r="C743" s="18">
        <v>593.46536857122601</v>
      </c>
      <c r="D743" s="1"/>
      <c r="E743" s="1">
        <v>57</v>
      </c>
      <c r="F743" s="1">
        <v>41</v>
      </c>
      <c r="G743" s="1">
        <v>1</v>
      </c>
      <c r="H743" s="1">
        <v>15</v>
      </c>
      <c r="I743" s="15">
        <v>0.72807017543859653</v>
      </c>
      <c r="J743">
        <f t="shared" si="11"/>
        <v>20</v>
      </c>
    </row>
    <row r="744" spans="1:10" x14ac:dyDescent="0.3">
      <c r="A744" t="s">
        <v>24121</v>
      </c>
      <c r="C744" s="18">
        <v>400</v>
      </c>
      <c r="D744" s="1"/>
      <c r="E744" s="1">
        <v>5</v>
      </c>
      <c r="F744" s="1">
        <v>2</v>
      </c>
      <c r="G744" s="1">
        <v>0</v>
      </c>
      <c r="H744" s="1">
        <v>3</v>
      </c>
      <c r="I744" s="15">
        <v>0.4</v>
      </c>
      <c r="J744">
        <f t="shared" si="11"/>
        <v>40</v>
      </c>
    </row>
    <row r="745" spans="1:10" x14ac:dyDescent="0.3">
      <c r="A745" t="s">
        <v>2702</v>
      </c>
      <c r="C745" s="18">
        <v>466.13203481579575</v>
      </c>
      <c r="D745" s="1"/>
      <c r="E745" s="1">
        <v>46</v>
      </c>
      <c r="F745" s="1">
        <v>26</v>
      </c>
      <c r="G745" s="1">
        <v>0</v>
      </c>
      <c r="H745" s="1">
        <v>20</v>
      </c>
      <c r="I745" s="15">
        <v>0.56521739130434778</v>
      </c>
      <c r="J745">
        <f t="shared" si="11"/>
        <v>20</v>
      </c>
    </row>
    <row r="746" spans="1:10" x14ac:dyDescent="0.3">
      <c r="A746" t="s">
        <v>6304</v>
      </c>
      <c r="C746" s="18">
        <v>456.50306500135287</v>
      </c>
      <c r="D746" s="1"/>
      <c r="E746" s="1">
        <v>28</v>
      </c>
      <c r="F746" s="1">
        <v>14</v>
      </c>
      <c r="G746" s="1">
        <v>0</v>
      </c>
      <c r="H746" s="1">
        <v>14</v>
      </c>
      <c r="I746" s="15">
        <v>0.5</v>
      </c>
      <c r="J746">
        <f t="shared" si="11"/>
        <v>40</v>
      </c>
    </row>
    <row r="747" spans="1:10" x14ac:dyDescent="0.3">
      <c r="A747" t="s">
        <v>22105</v>
      </c>
      <c r="C747" s="18">
        <v>389.61955094685447</v>
      </c>
      <c r="D747" s="1"/>
      <c r="E747" s="1">
        <v>28</v>
      </c>
      <c r="F747" s="1">
        <v>8</v>
      </c>
      <c r="G747" s="1">
        <v>0</v>
      </c>
      <c r="H747" s="1">
        <v>20</v>
      </c>
      <c r="I747" s="15">
        <v>0.2857142857142857</v>
      </c>
      <c r="J747">
        <f t="shared" si="11"/>
        <v>40</v>
      </c>
    </row>
    <row r="748" spans="1:10" x14ac:dyDescent="0.3">
      <c r="A748" s="21" t="s">
        <v>3241</v>
      </c>
      <c r="C748" s="18">
        <v>437.28478480264761</v>
      </c>
      <c r="D748" s="1"/>
      <c r="E748" s="1">
        <v>40</v>
      </c>
      <c r="F748" s="1">
        <v>23</v>
      </c>
      <c r="G748" s="1">
        <v>1</v>
      </c>
      <c r="H748" s="1">
        <v>16</v>
      </c>
      <c r="I748" s="15">
        <v>0.58750000000000002</v>
      </c>
      <c r="J748">
        <f t="shared" si="11"/>
        <v>20</v>
      </c>
    </row>
    <row r="749" spans="1:10" x14ac:dyDescent="0.3">
      <c r="A749" t="s">
        <v>11005</v>
      </c>
      <c r="C749" s="18">
        <v>393.00157812883748</v>
      </c>
      <c r="D749" s="1"/>
      <c r="E749" s="1">
        <v>16</v>
      </c>
      <c r="F749" s="1">
        <v>8</v>
      </c>
      <c r="G749" s="1">
        <v>0</v>
      </c>
      <c r="H749" s="1">
        <v>8</v>
      </c>
      <c r="I749" s="15">
        <v>0.5</v>
      </c>
      <c r="J749">
        <f t="shared" si="11"/>
        <v>40</v>
      </c>
    </row>
    <row r="750" spans="1:10" x14ac:dyDescent="0.3">
      <c r="A750" t="s">
        <v>24122</v>
      </c>
      <c r="C750" s="18">
        <v>400</v>
      </c>
      <c r="D750" s="1"/>
      <c r="E750" s="1">
        <v>5</v>
      </c>
      <c r="F750" s="1">
        <v>3</v>
      </c>
      <c r="G750" s="1">
        <v>0</v>
      </c>
      <c r="H750" s="1">
        <v>2</v>
      </c>
      <c r="I750" s="15">
        <v>0.6</v>
      </c>
      <c r="J750">
        <f t="shared" si="11"/>
        <v>40</v>
      </c>
    </row>
    <row r="751" spans="1:10" x14ac:dyDescent="0.3">
      <c r="A751" t="s">
        <v>24123</v>
      </c>
      <c r="C751" s="18">
        <v>400</v>
      </c>
      <c r="D751" s="1"/>
      <c r="E751" s="1">
        <v>5</v>
      </c>
      <c r="F751" s="1">
        <v>2</v>
      </c>
      <c r="G751" s="1">
        <v>0</v>
      </c>
      <c r="H751" s="1">
        <v>3</v>
      </c>
      <c r="I751" s="15">
        <v>0.4</v>
      </c>
      <c r="J751">
        <f t="shared" si="11"/>
        <v>40</v>
      </c>
    </row>
    <row r="752" spans="1:10" x14ac:dyDescent="0.3">
      <c r="A752" t="s">
        <v>10728</v>
      </c>
      <c r="C752" s="18">
        <v>393.85993727485942</v>
      </c>
      <c r="D752" s="1"/>
      <c r="E752" s="1">
        <v>40</v>
      </c>
      <c r="F752" s="1">
        <v>18</v>
      </c>
      <c r="G752" s="1">
        <v>0</v>
      </c>
      <c r="H752" s="1">
        <v>22</v>
      </c>
      <c r="I752" s="15">
        <v>0.45</v>
      </c>
      <c r="J752">
        <f t="shared" si="11"/>
        <v>20</v>
      </c>
    </row>
    <row r="753" spans="1:10" x14ac:dyDescent="0.3">
      <c r="A753" t="s">
        <v>2369</v>
      </c>
      <c r="C753" s="18">
        <v>452.08201975889887</v>
      </c>
      <c r="D753" s="1"/>
      <c r="E753" s="1">
        <v>34</v>
      </c>
      <c r="F753" s="1">
        <v>21</v>
      </c>
      <c r="G753" s="1">
        <v>1</v>
      </c>
      <c r="H753" s="1">
        <v>12</v>
      </c>
      <c r="I753" s="15">
        <v>0.63235294117647056</v>
      </c>
      <c r="J753">
        <f t="shared" si="11"/>
        <v>20</v>
      </c>
    </row>
    <row r="754" spans="1:10" x14ac:dyDescent="0.3">
      <c r="A754" t="s">
        <v>24124</v>
      </c>
      <c r="C754" s="18">
        <v>400</v>
      </c>
      <c r="D754" s="1"/>
      <c r="E754" s="1">
        <v>10</v>
      </c>
      <c r="F754" s="1">
        <v>7</v>
      </c>
      <c r="G754" s="1">
        <v>1</v>
      </c>
      <c r="H754" s="1">
        <v>2</v>
      </c>
      <c r="I754" s="15">
        <v>0.75</v>
      </c>
      <c r="J754">
        <f t="shared" si="11"/>
        <v>40</v>
      </c>
    </row>
    <row r="755" spans="1:10" x14ac:dyDescent="0.3">
      <c r="A755" t="s">
        <v>2549</v>
      </c>
      <c r="C755" s="18">
        <v>447.91540688741162</v>
      </c>
      <c r="D755" s="1"/>
      <c r="E755" s="1">
        <v>19</v>
      </c>
      <c r="F755" s="1">
        <v>12</v>
      </c>
      <c r="G755" s="1">
        <v>1</v>
      </c>
      <c r="H755" s="1">
        <v>6</v>
      </c>
      <c r="I755" s="15">
        <v>0.65789473684210531</v>
      </c>
      <c r="J755">
        <f t="shared" si="11"/>
        <v>40</v>
      </c>
    </row>
    <row r="756" spans="1:10" x14ac:dyDescent="0.3">
      <c r="A756" t="s">
        <v>671</v>
      </c>
      <c r="C756" s="18">
        <v>648.5629996576107</v>
      </c>
      <c r="D756" s="1"/>
      <c r="E756" s="1">
        <v>180</v>
      </c>
      <c r="F756" s="1">
        <v>129</v>
      </c>
      <c r="G756" s="1">
        <v>3</v>
      </c>
      <c r="H756" s="1">
        <v>48</v>
      </c>
      <c r="I756" s="15">
        <v>0.72499999999999998</v>
      </c>
      <c r="J756">
        <f t="shared" si="11"/>
        <v>20</v>
      </c>
    </row>
    <row r="757" spans="1:10" x14ac:dyDescent="0.3">
      <c r="A757" t="s">
        <v>1599</v>
      </c>
      <c r="C757" s="18">
        <v>481.7075437891433</v>
      </c>
      <c r="D757" s="1"/>
      <c r="E757" s="1">
        <v>13</v>
      </c>
      <c r="F757" s="1">
        <v>10</v>
      </c>
      <c r="G757" s="1">
        <v>0</v>
      </c>
      <c r="H757" s="1">
        <v>3</v>
      </c>
      <c r="I757" s="15">
        <v>0.76923076923076927</v>
      </c>
      <c r="J757">
        <f t="shared" si="11"/>
        <v>40</v>
      </c>
    </row>
    <row r="758" spans="1:10" x14ac:dyDescent="0.3">
      <c r="A758" t="s">
        <v>5691</v>
      </c>
      <c r="C758" s="18">
        <v>413.92062880756669</v>
      </c>
      <c r="D758" s="1"/>
      <c r="E758" s="1">
        <v>9</v>
      </c>
      <c r="F758" s="1">
        <v>3</v>
      </c>
      <c r="G758" s="1">
        <v>0</v>
      </c>
      <c r="H758" s="1">
        <v>6</v>
      </c>
      <c r="I758" s="15">
        <v>0.33333333333333331</v>
      </c>
      <c r="J758">
        <f t="shared" si="11"/>
        <v>40</v>
      </c>
    </row>
    <row r="759" spans="1:10" x14ac:dyDescent="0.3">
      <c r="A759" t="s">
        <v>1529</v>
      </c>
      <c r="C759" s="18">
        <v>494.22827573042377</v>
      </c>
      <c r="D759" s="1"/>
      <c r="E759" s="1">
        <v>72</v>
      </c>
      <c r="F759" s="1">
        <v>45</v>
      </c>
      <c r="G759" s="1">
        <v>3</v>
      </c>
      <c r="H759" s="1">
        <v>24</v>
      </c>
      <c r="I759" s="15">
        <v>0.64583333333333337</v>
      </c>
      <c r="J759">
        <f t="shared" si="11"/>
        <v>20</v>
      </c>
    </row>
    <row r="760" spans="1:10" x14ac:dyDescent="0.3">
      <c r="A760" t="s">
        <v>9178</v>
      </c>
      <c r="C760" s="18">
        <v>403.29842392551325</v>
      </c>
      <c r="D760" s="1"/>
      <c r="E760" s="1">
        <v>15</v>
      </c>
      <c r="F760" s="1">
        <v>8</v>
      </c>
      <c r="G760" s="1">
        <v>0</v>
      </c>
      <c r="H760" s="1">
        <v>7</v>
      </c>
      <c r="I760" s="15">
        <v>0.53333333333333333</v>
      </c>
      <c r="J760">
        <f t="shared" si="11"/>
        <v>40</v>
      </c>
    </row>
    <row r="761" spans="1:10" x14ac:dyDescent="0.3">
      <c r="A761" t="s">
        <v>1023</v>
      </c>
      <c r="C761" s="18">
        <v>578.70450996935017</v>
      </c>
      <c r="D761" s="1"/>
      <c r="E761" s="1">
        <v>73</v>
      </c>
      <c r="F761" s="1">
        <v>48</v>
      </c>
      <c r="G761" s="1">
        <v>3</v>
      </c>
      <c r="H761" s="1">
        <v>22</v>
      </c>
      <c r="I761" s="15">
        <v>0.67808219178082196</v>
      </c>
      <c r="J761">
        <f t="shared" si="11"/>
        <v>20</v>
      </c>
    </row>
    <row r="762" spans="1:10" x14ac:dyDescent="0.3">
      <c r="A762" t="s">
        <v>24125</v>
      </c>
      <c r="C762" s="18">
        <v>400</v>
      </c>
      <c r="D762" s="1"/>
      <c r="E762" s="1">
        <v>5</v>
      </c>
      <c r="F762" s="1">
        <v>4</v>
      </c>
      <c r="G762" s="1">
        <v>0</v>
      </c>
      <c r="H762" s="1">
        <v>1</v>
      </c>
      <c r="I762" s="15">
        <v>0.8</v>
      </c>
      <c r="J762">
        <f t="shared" si="11"/>
        <v>40</v>
      </c>
    </row>
    <row r="763" spans="1:10" x14ac:dyDescent="0.3">
      <c r="A763" t="s">
        <v>2010</v>
      </c>
      <c r="C763" s="18">
        <v>462.37431656557447</v>
      </c>
      <c r="D763" s="1"/>
      <c r="E763" s="1">
        <v>41</v>
      </c>
      <c r="F763" s="1">
        <v>27</v>
      </c>
      <c r="G763" s="1">
        <v>1</v>
      </c>
      <c r="H763" s="1">
        <v>13</v>
      </c>
      <c r="I763" s="15">
        <v>0.67073170731707321</v>
      </c>
      <c r="J763">
        <f t="shared" si="11"/>
        <v>20</v>
      </c>
    </row>
    <row r="764" spans="1:10" x14ac:dyDescent="0.3">
      <c r="A764" t="s">
        <v>962</v>
      </c>
      <c r="C764" s="18">
        <v>535.42422875936506</v>
      </c>
      <c r="D764" s="1"/>
      <c r="E764" s="1">
        <v>43</v>
      </c>
      <c r="F764" s="1">
        <v>30</v>
      </c>
      <c r="G764" s="1">
        <v>1</v>
      </c>
      <c r="H764" s="1">
        <v>12</v>
      </c>
      <c r="I764" s="15">
        <v>0.70930232558139539</v>
      </c>
      <c r="J764">
        <f t="shared" si="11"/>
        <v>20</v>
      </c>
    </row>
    <row r="765" spans="1:10" x14ac:dyDescent="0.3">
      <c r="A765" t="s">
        <v>2950</v>
      </c>
      <c r="C765" s="18">
        <v>449.3814281113365</v>
      </c>
      <c r="D765" s="1"/>
      <c r="E765" s="1">
        <v>46</v>
      </c>
      <c r="F765" s="1">
        <v>24</v>
      </c>
      <c r="G765" s="1">
        <v>2</v>
      </c>
      <c r="H765" s="1">
        <v>20</v>
      </c>
      <c r="I765" s="15">
        <v>0.54347826086956519</v>
      </c>
      <c r="J765">
        <f t="shared" si="11"/>
        <v>20</v>
      </c>
    </row>
    <row r="766" spans="1:10" x14ac:dyDescent="0.3">
      <c r="A766" t="s">
        <v>664</v>
      </c>
      <c r="C766" s="18">
        <v>617.05747557610312</v>
      </c>
      <c r="D766" s="1"/>
      <c r="E766" s="1">
        <v>110</v>
      </c>
      <c r="F766" s="1">
        <v>76</v>
      </c>
      <c r="G766" s="1">
        <v>3</v>
      </c>
      <c r="H766" s="1">
        <v>31</v>
      </c>
      <c r="I766" s="15">
        <v>0.70454545454545459</v>
      </c>
      <c r="J766">
        <f t="shared" si="11"/>
        <v>20</v>
      </c>
    </row>
    <row r="767" spans="1:10" x14ac:dyDescent="0.3">
      <c r="A767" t="s">
        <v>24127</v>
      </c>
      <c r="C767" s="18">
        <v>400</v>
      </c>
      <c r="D767" s="1"/>
      <c r="E767" s="1">
        <v>5</v>
      </c>
      <c r="F767" s="1">
        <v>3</v>
      </c>
      <c r="G767" s="1">
        <v>0</v>
      </c>
      <c r="H767" s="1">
        <v>2</v>
      </c>
      <c r="I767" s="15">
        <v>0.6</v>
      </c>
      <c r="J767">
        <f t="shared" si="11"/>
        <v>40</v>
      </c>
    </row>
    <row r="768" spans="1:10" x14ac:dyDescent="0.3">
      <c r="A768" t="s">
        <v>4519</v>
      </c>
      <c r="C768" s="18">
        <v>436.01455111540332</v>
      </c>
      <c r="D768" s="1"/>
      <c r="E768" s="1">
        <v>41</v>
      </c>
      <c r="F768" s="1">
        <v>20</v>
      </c>
      <c r="G768" s="1">
        <v>2</v>
      </c>
      <c r="H768" s="1">
        <v>19</v>
      </c>
      <c r="I768" s="15">
        <v>0.51219512195121952</v>
      </c>
      <c r="J768">
        <f t="shared" si="11"/>
        <v>20</v>
      </c>
    </row>
    <row r="769" spans="1:10" x14ac:dyDescent="0.3">
      <c r="A769" t="s">
        <v>2292</v>
      </c>
      <c r="C769" s="18">
        <v>454.27071959362672</v>
      </c>
      <c r="D769" s="1"/>
      <c r="E769" s="1">
        <v>20</v>
      </c>
      <c r="F769" s="1">
        <v>12</v>
      </c>
      <c r="G769" s="1">
        <v>1</v>
      </c>
      <c r="H769" s="1">
        <v>7</v>
      </c>
      <c r="I769" s="15">
        <v>0.625</v>
      </c>
      <c r="J769">
        <f t="shared" si="11"/>
        <v>40</v>
      </c>
    </row>
    <row r="770" spans="1:10" x14ac:dyDescent="0.3">
      <c r="A770" t="s">
        <v>1217</v>
      </c>
      <c r="C770" s="18">
        <v>524.25291559131153</v>
      </c>
      <c r="D770" s="1"/>
      <c r="E770" s="1">
        <v>30</v>
      </c>
      <c r="F770" s="1">
        <v>23</v>
      </c>
      <c r="G770" s="1">
        <v>0</v>
      </c>
      <c r="H770" s="1">
        <v>7</v>
      </c>
      <c r="I770" s="15">
        <v>0.76666666666666672</v>
      </c>
      <c r="J770">
        <f t="shared" si="11"/>
        <v>40</v>
      </c>
    </row>
    <row r="771" spans="1:10" x14ac:dyDescent="0.3">
      <c r="A771" t="s">
        <v>754</v>
      </c>
      <c r="C771" s="18">
        <v>583.97597739907337</v>
      </c>
      <c r="D771" s="1"/>
      <c r="E771" s="1">
        <v>86</v>
      </c>
      <c r="F771" s="1">
        <v>67</v>
      </c>
      <c r="G771" s="1">
        <v>1</v>
      </c>
      <c r="H771" s="1">
        <v>18</v>
      </c>
      <c r="I771" s="15">
        <v>0.78488372093023251</v>
      </c>
      <c r="J771">
        <f t="shared" si="11"/>
        <v>20</v>
      </c>
    </row>
    <row r="772" spans="1:10" x14ac:dyDescent="0.3">
      <c r="A772" t="s">
        <v>24128</v>
      </c>
      <c r="C772" s="18">
        <v>400</v>
      </c>
      <c r="D772" s="1"/>
      <c r="E772" s="1">
        <v>5</v>
      </c>
      <c r="F772" s="1">
        <v>5</v>
      </c>
      <c r="G772" s="1">
        <v>0</v>
      </c>
      <c r="H772" s="1">
        <v>0</v>
      </c>
      <c r="I772" s="15">
        <v>1</v>
      </c>
      <c r="J772">
        <f t="shared" ref="J772:J835" si="12">IF(E772&lt;=30,40,20)</f>
        <v>40</v>
      </c>
    </row>
    <row r="773" spans="1:10" x14ac:dyDescent="0.3">
      <c r="A773" t="s">
        <v>24129</v>
      </c>
      <c r="C773" s="18">
        <v>400</v>
      </c>
      <c r="D773" s="1"/>
      <c r="E773" s="1">
        <v>1</v>
      </c>
      <c r="F773" s="1">
        <v>0</v>
      </c>
      <c r="G773" s="1">
        <v>0</v>
      </c>
      <c r="H773" s="1">
        <v>1</v>
      </c>
      <c r="I773" s="15">
        <v>0</v>
      </c>
      <c r="J773">
        <f t="shared" si="12"/>
        <v>40</v>
      </c>
    </row>
    <row r="774" spans="1:10" x14ac:dyDescent="0.3">
      <c r="A774" t="s">
        <v>4516</v>
      </c>
      <c r="C774" s="18">
        <v>432.96440826753201</v>
      </c>
      <c r="D774" s="1"/>
      <c r="E774" s="1">
        <v>29</v>
      </c>
      <c r="F774" s="1">
        <v>12</v>
      </c>
      <c r="G774" s="1">
        <v>0</v>
      </c>
      <c r="H774" s="1">
        <v>17</v>
      </c>
      <c r="I774" s="15">
        <v>0.41379310344827586</v>
      </c>
      <c r="J774">
        <f t="shared" si="12"/>
        <v>40</v>
      </c>
    </row>
    <row r="775" spans="1:10" x14ac:dyDescent="0.3">
      <c r="A775" t="s">
        <v>1070</v>
      </c>
      <c r="C775" s="18">
        <v>519.60982121685765</v>
      </c>
      <c r="D775" s="1"/>
      <c r="E775" s="1">
        <v>56</v>
      </c>
      <c r="F775" s="1">
        <v>35</v>
      </c>
      <c r="G775" s="1">
        <v>1</v>
      </c>
      <c r="H775" s="1">
        <v>20</v>
      </c>
      <c r="I775" s="15">
        <v>0.6339285714285714</v>
      </c>
      <c r="J775">
        <f t="shared" si="12"/>
        <v>20</v>
      </c>
    </row>
    <row r="776" spans="1:10" x14ac:dyDescent="0.3">
      <c r="A776" t="s">
        <v>10686</v>
      </c>
      <c r="C776" s="18">
        <v>395.30100238068906</v>
      </c>
      <c r="D776" s="1"/>
      <c r="E776" s="1">
        <v>67</v>
      </c>
      <c r="F776" s="1">
        <v>28</v>
      </c>
      <c r="G776" s="1">
        <v>0</v>
      </c>
      <c r="H776" s="1">
        <v>39</v>
      </c>
      <c r="I776" s="15">
        <v>0.41791044776119401</v>
      </c>
      <c r="J776">
        <f t="shared" si="12"/>
        <v>20</v>
      </c>
    </row>
    <row r="777" spans="1:10" x14ac:dyDescent="0.3">
      <c r="A777" t="s">
        <v>875</v>
      </c>
      <c r="C777" s="18">
        <v>550.24630344634352</v>
      </c>
      <c r="D777" s="1"/>
      <c r="E777" s="1">
        <v>52</v>
      </c>
      <c r="F777" s="1">
        <v>39</v>
      </c>
      <c r="G777" s="1">
        <v>0</v>
      </c>
      <c r="H777" s="1">
        <v>13</v>
      </c>
      <c r="I777" s="15">
        <v>0.75</v>
      </c>
      <c r="J777">
        <f t="shared" si="12"/>
        <v>20</v>
      </c>
    </row>
    <row r="778" spans="1:10" x14ac:dyDescent="0.3">
      <c r="A778" t="s">
        <v>2196</v>
      </c>
      <c r="C778" s="18">
        <v>539.15500173917769</v>
      </c>
      <c r="D778" s="1"/>
      <c r="E778" s="1">
        <v>59</v>
      </c>
      <c r="F778" s="1">
        <v>33</v>
      </c>
      <c r="G778" s="1">
        <v>1</v>
      </c>
      <c r="H778" s="1">
        <v>25</v>
      </c>
      <c r="I778" s="15">
        <v>0.56779661016949157</v>
      </c>
      <c r="J778">
        <f t="shared" si="12"/>
        <v>20</v>
      </c>
    </row>
    <row r="779" spans="1:10" x14ac:dyDescent="0.3">
      <c r="A779" t="s">
        <v>1830</v>
      </c>
      <c r="C779" s="18">
        <v>469.93596066434969</v>
      </c>
      <c r="D779" s="1"/>
      <c r="E779" s="1">
        <v>28</v>
      </c>
      <c r="F779" s="1">
        <v>21</v>
      </c>
      <c r="G779" s="1">
        <v>0</v>
      </c>
      <c r="H779" s="1">
        <v>7</v>
      </c>
      <c r="I779" s="15">
        <v>0.75</v>
      </c>
      <c r="J779">
        <f t="shared" si="12"/>
        <v>40</v>
      </c>
    </row>
    <row r="780" spans="1:10" x14ac:dyDescent="0.3">
      <c r="A780" t="s">
        <v>810</v>
      </c>
      <c r="C780" s="18">
        <v>559.43765118471663</v>
      </c>
      <c r="D780" s="1"/>
      <c r="E780" s="1">
        <v>27</v>
      </c>
      <c r="F780" s="1">
        <v>19</v>
      </c>
      <c r="G780" s="1">
        <v>0</v>
      </c>
      <c r="H780" s="1">
        <v>8</v>
      </c>
      <c r="I780" s="15">
        <v>0.70370370370370372</v>
      </c>
      <c r="J780">
        <f t="shared" si="12"/>
        <v>40</v>
      </c>
    </row>
    <row r="781" spans="1:10" x14ac:dyDescent="0.3">
      <c r="A781" t="s">
        <v>24130</v>
      </c>
      <c r="C781" s="18">
        <v>444.45037787837248</v>
      </c>
      <c r="D781" s="1"/>
      <c r="E781" s="1">
        <v>47</v>
      </c>
      <c r="F781" s="1">
        <v>24</v>
      </c>
      <c r="G781" s="1">
        <v>3</v>
      </c>
      <c r="H781" s="1">
        <v>20</v>
      </c>
      <c r="I781" s="15">
        <v>0.54255319148936165</v>
      </c>
      <c r="J781">
        <f t="shared" si="12"/>
        <v>20</v>
      </c>
    </row>
    <row r="782" spans="1:10" x14ac:dyDescent="0.3">
      <c r="A782" t="s">
        <v>862</v>
      </c>
      <c r="C782" s="18">
        <v>557.81629049660307</v>
      </c>
      <c r="D782" s="1"/>
      <c r="E782" s="1">
        <v>73</v>
      </c>
      <c r="F782" s="1">
        <v>47</v>
      </c>
      <c r="G782" s="1">
        <v>1</v>
      </c>
      <c r="H782" s="1">
        <v>25</v>
      </c>
      <c r="I782" s="15">
        <v>0.65068493150684936</v>
      </c>
      <c r="J782">
        <f t="shared" si="12"/>
        <v>20</v>
      </c>
    </row>
    <row r="783" spans="1:10" x14ac:dyDescent="0.3">
      <c r="A783" t="s">
        <v>5033</v>
      </c>
      <c r="C783" s="18">
        <v>531.97312745299155</v>
      </c>
      <c r="D783" s="1"/>
      <c r="E783" s="1">
        <v>43</v>
      </c>
      <c r="F783" s="1">
        <v>25</v>
      </c>
      <c r="G783" s="1">
        <v>2</v>
      </c>
      <c r="H783" s="1">
        <v>16</v>
      </c>
      <c r="I783" s="15">
        <v>0.60465116279069764</v>
      </c>
      <c r="J783">
        <f t="shared" si="12"/>
        <v>20</v>
      </c>
    </row>
    <row r="784" spans="1:10" x14ac:dyDescent="0.3">
      <c r="A784" t="s">
        <v>3783</v>
      </c>
      <c r="C784" s="18">
        <v>433.28211618230478</v>
      </c>
      <c r="D784" s="1"/>
      <c r="E784" s="1">
        <v>52</v>
      </c>
      <c r="F784" s="1">
        <v>28</v>
      </c>
      <c r="G784" s="1">
        <v>6</v>
      </c>
      <c r="H784" s="1">
        <v>18</v>
      </c>
      <c r="I784" s="15">
        <v>0.59615384615384615</v>
      </c>
      <c r="J784">
        <f t="shared" si="12"/>
        <v>20</v>
      </c>
    </row>
    <row r="785" spans="1:10" x14ac:dyDescent="0.3">
      <c r="A785" t="s">
        <v>5595</v>
      </c>
      <c r="C785" s="18">
        <v>414.8345418208566</v>
      </c>
      <c r="D785" s="1"/>
      <c r="E785" s="1">
        <v>15</v>
      </c>
      <c r="F785" s="1">
        <v>11</v>
      </c>
      <c r="G785" s="1">
        <v>1</v>
      </c>
      <c r="H785" s="1">
        <v>3</v>
      </c>
      <c r="I785" s="15">
        <v>0.76666666666666672</v>
      </c>
      <c r="J785">
        <f t="shared" si="12"/>
        <v>40</v>
      </c>
    </row>
    <row r="786" spans="1:10" x14ac:dyDescent="0.3">
      <c r="A786" t="s">
        <v>4098</v>
      </c>
      <c r="C786" s="18">
        <v>428.48702970071042</v>
      </c>
      <c r="D786" s="1"/>
      <c r="E786" s="1">
        <v>11</v>
      </c>
      <c r="F786" s="1">
        <v>5</v>
      </c>
      <c r="G786" s="1">
        <v>2</v>
      </c>
      <c r="H786" s="1">
        <v>4</v>
      </c>
      <c r="I786" s="15">
        <v>0.54545454545454541</v>
      </c>
      <c r="J786">
        <f t="shared" si="12"/>
        <v>40</v>
      </c>
    </row>
    <row r="787" spans="1:10" x14ac:dyDescent="0.3">
      <c r="A787" t="s">
        <v>1989</v>
      </c>
      <c r="C787" s="18">
        <v>463.62589908899122</v>
      </c>
      <c r="D787" s="1"/>
      <c r="E787" s="1">
        <v>28</v>
      </c>
      <c r="F787" s="1">
        <v>19</v>
      </c>
      <c r="G787" s="1">
        <v>1</v>
      </c>
      <c r="H787" s="1">
        <v>8</v>
      </c>
      <c r="I787" s="15">
        <v>0.6964285714285714</v>
      </c>
      <c r="J787">
        <f t="shared" si="12"/>
        <v>40</v>
      </c>
    </row>
    <row r="788" spans="1:10" x14ac:dyDescent="0.3">
      <c r="A788" t="s">
        <v>20003</v>
      </c>
      <c r="C788" s="18">
        <v>370.11205694134645</v>
      </c>
      <c r="D788" s="1"/>
      <c r="E788" s="1">
        <v>66</v>
      </c>
      <c r="F788" s="1">
        <v>27</v>
      </c>
      <c r="G788" s="1">
        <v>1</v>
      </c>
      <c r="H788" s="1">
        <v>38</v>
      </c>
      <c r="I788" s="15">
        <v>0.41666666666666669</v>
      </c>
      <c r="J788">
        <f t="shared" si="12"/>
        <v>20</v>
      </c>
    </row>
    <row r="789" spans="1:10" x14ac:dyDescent="0.3">
      <c r="A789" t="s">
        <v>24131</v>
      </c>
      <c r="C789" s="18">
        <v>400</v>
      </c>
      <c r="D789" s="1"/>
      <c r="E789" s="1">
        <v>5</v>
      </c>
      <c r="F789" s="1">
        <v>2</v>
      </c>
      <c r="G789" s="1">
        <v>0</v>
      </c>
      <c r="H789" s="1">
        <v>3</v>
      </c>
      <c r="I789" s="15">
        <v>0.4</v>
      </c>
      <c r="J789">
        <f t="shared" si="12"/>
        <v>40</v>
      </c>
    </row>
    <row r="790" spans="1:10" x14ac:dyDescent="0.3">
      <c r="A790" t="s">
        <v>24132</v>
      </c>
      <c r="C790" s="18">
        <v>400</v>
      </c>
      <c r="D790" s="1"/>
      <c r="E790" s="1">
        <v>5</v>
      </c>
      <c r="F790" s="1">
        <v>1</v>
      </c>
      <c r="G790" s="1">
        <v>0</v>
      </c>
      <c r="H790" s="1">
        <v>4</v>
      </c>
      <c r="I790" s="15">
        <v>0.2</v>
      </c>
      <c r="J790">
        <f t="shared" si="12"/>
        <v>40</v>
      </c>
    </row>
    <row r="791" spans="1:10" x14ac:dyDescent="0.3">
      <c r="A791" t="s">
        <v>629</v>
      </c>
      <c r="C791" s="18">
        <v>694.20755841066625</v>
      </c>
      <c r="D791" s="1"/>
      <c r="E791" s="1">
        <v>96</v>
      </c>
      <c r="F791" s="1">
        <v>72</v>
      </c>
      <c r="G791" s="1">
        <v>1</v>
      </c>
      <c r="H791" s="1">
        <v>23</v>
      </c>
      <c r="I791" s="15">
        <v>0.75520833333333337</v>
      </c>
      <c r="J791">
        <f t="shared" si="12"/>
        <v>20</v>
      </c>
    </row>
    <row r="792" spans="1:10" x14ac:dyDescent="0.3">
      <c r="A792" t="s">
        <v>1306</v>
      </c>
      <c r="C792" s="18">
        <v>499.32991324746786</v>
      </c>
      <c r="D792" s="1"/>
      <c r="E792" s="1">
        <v>45</v>
      </c>
      <c r="F792" s="1">
        <v>26</v>
      </c>
      <c r="G792" s="1">
        <v>2</v>
      </c>
      <c r="H792" s="1">
        <v>17</v>
      </c>
      <c r="I792" s="15">
        <v>0.6</v>
      </c>
      <c r="J792">
        <f t="shared" si="12"/>
        <v>20</v>
      </c>
    </row>
    <row r="793" spans="1:10" x14ac:dyDescent="0.3">
      <c r="A793" t="s">
        <v>24133</v>
      </c>
      <c r="C793" s="18">
        <v>400</v>
      </c>
      <c r="D793" s="1"/>
      <c r="E793" s="1">
        <v>5</v>
      </c>
      <c r="F793" s="1">
        <v>4</v>
      </c>
      <c r="G793" s="1">
        <v>0</v>
      </c>
      <c r="H793" s="1">
        <v>1</v>
      </c>
      <c r="I793" s="15">
        <v>0.8</v>
      </c>
      <c r="J793">
        <f t="shared" si="12"/>
        <v>40</v>
      </c>
    </row>
    <row r="794" spans="1:10" x14ac:dyDescent="0.3">
      <c r="A794" t="s">
        <v>24134</v>
      </c>
      <c r="C794" s="18">
        <v>400</v>
      </c>
      <c r="D794" s="1"/>
      <c r="E794" s="1">
        <v>5</v>
      </c>
      <c r="F794" s="1">
        <v>1</v>
      </c>
      <c r="G794" s="1">
        <v>0</v>
      </c>
      <c r="H794" s="1">
        <v>4</v>
      </c>
      <c r="I794" s="15">
        <v>0.2</v>
      </c>
      <c r="J794">
        <f t="shared" si="12"/>
        <v>40</v>
      </c>
    </row>
    <row r="795" spans="1:10" x14ac:dyDescent="0.3">
      <c r="A795" t="s">
        <v>542</v>
      </c>
      <c r="C795" s="18">
        <v>826.33983547809817</v>
      </c>
      <c r="D795" s="1"/>
      <c r="E795" s="1">
        <v>117</v>
      </c>
      <c r="F795" s="1">
        <v>99</v>
      </c>
      <c r="G795" s="1">
        <v>1</v>
      </c>
      <c r="H795" s="1">
        <v>17</v>
      </c>
      <c r="I795" s="15">
        <v>0.8504273504273504</v>
      </c>
      <c r="J795">
        <f t="shared" si="12"/>
        <v>20</v>
      </c>
    </row>
    <row r="796" spans="1:10" x14ac:dyDescent="0.3">
      <c r="A796" t="s">
        <v>661</v>
      </c>
      <c r="C796" s="18">
        <v>608.5251798385757</v>
      </c>
      <c r="D796" s="1"/>
      <c r="E796" s="1">
        <v>56</v>
      </c>
      <c r="F796" s="1">
        <v>46</v>
      </c>
      <c r="G796" s="1">
        <v>1</v>
      </c>
      <c r="H796" s="1">
        <v>9</v>
      </c>
      <c r="I796" s="15">
        <v>0.8303571428571429</v>
      </c>
      <c r="J796">
        <f t="shared" si="12"/>
        <v>20</v>
      </c>
    </row>
    <row r="797" spans="1:10" x14ac:dyDescent="0.3">
      <c r="A797" t="s">
        <v>1563</v>
      </c>
      <c r="C797" s="18">
        <v>483.03465400483276</v>
      </c>
      <c r="D797" s="1"/>
      <c r="E797" s="1">
        <v>16</v>
      </c>
      <c r="F797" s="1">
        <v>12</v>
      </c>
      <c r="G797" s="1">
        <v>0</v>
      </c>
      <c r="H797" s="1">
        <v>4</v>
      </c>
      <c r="I797" s="15">
        <v>0.75</v>
      </c>
      <c r="J797">
        <f t="shared" si="12"/>
        <v>40</v>
      </c>
    </row>
    <row r="798" spans="1:10" x14ac:dyDescent="0.3">
      <c r="A798" t="s">
        <v>894</v>
      </c>
      <c r="C798" s="18">
        <v>545.86390148081841</v>
      </c>
      <c r="D798" s="1"/>
      <c r="E798" s="1">
        <v>36</v>
      </c>
      <c r="F798" s="1">
        <v>26</v>
      </c>
      <c r="G798" s="1">
        <v>0</v>
      </c>
      <c r="H798" s="1">
        <v>10</v>
      </c>
      <c r="I798" s="15">
        <v>0.72222222222222221</v>
      </c>
      <c r="J798">
        <f t="shared" si="12"/>
        <v>20</v>
      </c>
    </row>
    <row r="799" spans="1:10" x14ac:dyDescent="0.3">
      <c r="A799" t="s">
        <v>1458</v>
      </c>
      <c r="C799" s="18">
        <v>489.68675069760593</v>
      </c>
      <c r="D799" s="1"/>
      <c r="E799" s="1">
        <v>35</v>
      </c>
      <c r="F799" s="1">
        <v>26</v>
      </c>
      <c r="G799" s="1">
        <v>1</v>
      </c>
      <c r="H799" s="1">
        <v>8</v>
      </c>
      <c r="I799" s="15">
        <v>0.75714285714285712</v>
      </c>
      <c r="J799">
        <f t="shared" si="12"/>
        <v>20</v>
      </c>
    </row>
    <row r="800" spans="1:10" x14ac:dyDescent="0.3">
      <c r="A800" t="s">
        <v>24135</v>
      </c>
      <c r="C800" s="18">
        <v>400</v>
      </c>
      <c r="D800" s="1"/>
      <c r="E800" s="1">
        <v>5</v>
      </c>
      <c r="F800" s="1">
        <v>2</v>
      </c>
      <c r="G800" s="1">
        <v>0</v>
      </c>
      <c r="H800" s="1">
        <v>3</v>
      </c>
      <c r="I800" s="15">
        <v>0.4</v>
      </c>
      <c r="J800">
        <f t="shared" si="12"/>
        <v>40</v>
      </c>
    </row>
    <row r="801" spans="1:10" x14ac:dyDescent="0.3">
      <c r="A801" t="s">
        <v>5858</v>
      </c>
      <c r="C801" s="18">
        <v>384.21659311865909</v>
      </c>
      <c r="D801" s="1"/>
      <c r="E801" s="1">
        <v>16</v>
      </c>
      <c r="F801" s="1">
        <v>6</v>
      </c>
      <c r="G801" s="1">
        <v>0</v>
      </c>
      <c r="H801" s="1">
        <v>10</v>
      </c>
      <c r="I801" s="15">
        <v>0.375</v>
      </c>
      <c r="J801">
        <f t="shared" si="12"/>
        <v>40</v>
      </c>
    </row>
    <row r="802" spans="1:10" x14ac:dyDescent="0.3">
      <c r="A802" t="s">
        <v>558</v>
      </c>
      <c r="C802" s="18">
        <v>692.97894134429714</v>
      </c>
      <c r="D802" s="1"/>
      <c r="E802" s="1">
        <v>118</v>
      </c>
      <c r="F802" s="1">
        <v>97</v>
      </c>
      <c r="G802" s="1">
        <v>5</v>
      </c>
      <c r="H802" s="1">
        <v>16</v>
      </c>
      <c r="I802" s="15">
        <v>0.84322033898305082</v>
      </c>
      <c r="J802">
        <f t="shared" si="12"/>
        <v>20</v>
      </c>
    </row>
    <row r="803" spans="1:10" x14ac:dyDescent="0.3">
      <c r="A803" t="s">
        <v>19754</v>
      </c>
      <c r="C803" s="18">
        <v>365.43971835880882</v>
      </c>
      <c r="D803" s="1"/>
      <c r="E803" s="1">
        <v>10</v>
      </c>
      <c r="F803" s="1">
        <v>1</v>
      </c>
      <c r="G803" s="1">
        <v>0</v>
      </c>
      <c r="H803" s="1">
        <v>9</v>
      </c>
      <c r="I803" s="15">
        <v>0.1</v>
      </c>
      <c r="J803">
        <f t="shared" si="12"/>
        <v>40</v>
      </c>
    </row>
    <row r="804" spans="1:10" x14ac:dyDescent="0.3">
      <c r="A804" t="s">
        <v>870</v>
      </c>
      <c r="C804" s="18">
        <v>554.4309263875565</v>
      </c>
      <c r="D804" s="1"/>
      <c r="E804" s="1">
        <v>64</v>
      </c>
      <c r="F804" s="1">
        <v>42</v>
      </c>
      <c r="G804" s="1">
        <v>1</v>
      </c>
      <c r="H804" s="1">
        <v>21</v>
      </c>
      <c r="I804" s="15">
        <v>0.6640625</v>
      </c>
      <c r="J804">
        <f t="shared" si="12"/>
        <v>20</v>
      </c>
    </row>
    <row r="805" spans="1:10" x14ac:dyDescent="0.3">
      <c r="A805" t="s">
        <v>1967</v>
      </c>
      <c r="C805" s="18">
        <v>473.33868294055543</v>
      </c>
      <c r="D805" s="1"/>
      <c r="E805" s="1">
        <v>56</v>
      </c>
      <c r="F805" s="1">
        <v>29</v>
      </c>
      <c r="G805" s="1">
        <v>6</v>
      </c>
      <c r="H805" s="1">
        <v>21</v>
      </c>
      <c r="I805" s="15">
        <v>0.5714285714285714</v>
      </c>
      <c r="J805">
        <f t="shared" si="12"/>
        <v>20</v>
      </c>
    </row>
    <row r="806" spans="1:10" x14ac:dyDescent="0.3">
      <c r="A806" t="s">
        <v>738</v>
      </c>
      <c r="C806" s="18">
        <v>578.65491679179263</v>
      </c>
      <c r="D806" s="1"/>
      <c r="E806" s="1">
        <v>56</v>
      </c>
      <c r="F806" s="1">
        <v>43</v>
      </c>
      <c r="G806" s="1">
        <v>3</v>
      </c>
      <c r="H806" s="1">
        <v>10</v>
      </c>
      <c r="I806" s="15">
        <v>0.7946428571428571</v>
      </c>
      <c r="J806">
        <f t="shared" si="12"/>
        <v>20</v>
      </c>
    </row>
    <row r="807" spans="1:10" x14ac:dyDescent="0.3">
      <c r="A807" t="s">
        <v>17945</v>
      </c>
      <c r="C807" s="18">
        <v>373.54354703876368</v>
      </c>
      <c r="D807" s="1"/>
      <c r="E807" s="1">
        <v>39</v>
      </c>
      <c r="F807" s="1">
        <v>15</v>
      </c>
      <c r="G807" s="1">
        <v>0</v>
      </c>
      <c r="H807" s="1">
        <v>24</v>
      </c>
      <c r="I807" s="15">
        <v>0.38461538461538464</v>
      </c>
      <c r="J807">
        <f t="shared" si="12"/>
        <v>20</v>
      </c>
    </row>
    <row r="808" spans="1:10" x14ac:dyDescent="0.3">
      <c r="A808" t="s">
        <v>2977</v>
      </c>
      <c r="C808" s="18">
        <v>451.57769433958589</v>
      </c>
      <c r="D808" s="1"/>
      <c r="E808" s="1">
        <v>45</v>
      </c>
      <c r="F808" s="1">
        <v>20</v>
      </c>
      <c r="G808" s="1">
        <v>0</v>
      </c>
      <c r="H808" s="1">
        <v>25</v>
      </c>
      <c r="I808" s="15">
        <v>0.44444444444444442</v>
      </c>
      <c r="J808">
        <f t="shared" si="12"/>
        <v>20</v>
      </c>
    </row>
    <row r="809" spans="1:10" x14ac:dyDescent="0.3">
      <c r="A809" t="s">
        <v>1873</v>
      </c>
      <c r="C809" s="18">
        <v>544.30553757915573</v>
      </c>
      <c r="D809" s="1"/>
      <c r="E809" s="1">
        <v>39</v>
      </c>
      <c r="F809" s="1">
        <v>30</v>
      </c>
      <c r="G809" s="1">
        <v>0</v>
      </c>
      <c r="H809" s="1">
        <v>9</v>
      </c>
      <c r="I809" s="15">
        <v>0.76923076923076927</v>
      </c>
      <c r="J809">
        <f t="shared" si="12"/>
        <v>20</v>
      </c>
    </row>
    <row r="810" spans="1:10" x14ac:dyDescent="0.3">
      <c r="A810" t="s">
        <v>2916</v>
      </c>
      <c r="C810" s="18">
        <v>461.25034192679828</v>
      </c>
      <c r="D810" s="1"/>
      <c r="E810" s="1">
        <v>25</v>
      </c>
      <c r="F810" s="1">
        <v>12</v>
      </c>
      <c r="G810" s="1">
        <v>1</v>
      </c>
      <c r="H810" s="1">
        <v>12</v>
      </c>
      <c r="I810" s="15">
        <v>0.5</v>
      </c>
      <c r="J810">
        <f t="shared" si="12"/>
        <v>40</v>
      </c>
    </row>
    <row r="811" spans="1:10" x14ac:dyDescent="0.3">
      <c r="A811" t="s">
        <v>9396</v>
      </c>
      <c r="C811" s="18">
        <v>399.368009140975</v>
      </c>
      <c r="D811" s="1"/>
      <c r="E811" s="1">
        <v>115</v>
      </c>
      <c r="F811" s="1">
        <v>56</v>
      </c>
      <c r="G811" s="1">
        <v>0</v>
      </c>
      <c r="H811" s="1">
        <v>59</v>
      </c>
      <c r="I811" s="15">
        <v>0.48695652173913045</v>
      </c>
      <c r="J811">
        <f t="shared" si="12"/>
        <v>20</v>
      </c>
    </row>
    <row r="812" spans="1:10" x14ac:dyDescent="0.3">
      <c r="A812" t="s">
        <v>1661</v>
      </c>
      <c r="C812" s="18">
        <v>477.6736686353056</v>
      </c>
      <c r="D812" s="1"/>
      <c r="E812" s="1">
        <v>35</v>
      </c>
      <c r="F812" s="1">
        <v>26</v>
      </c>
      <c r="G812" s="1">
        <v>0</v>
      </c>
      <c r="H812" s="1">
        <v>9</v>
      </c>
      <c r="I812" s="15">
        <v>0.74285714285714288</v>
      </c>
      <c r="J812">
        <f t="shared" si="12"/>
        <v>20</v>
      </c>
    </row>
    <row r="813" spans="1:10" x14ac:dyDescent="0.3">
      <c r="A813" t="s">
        <v>24136</v>
      </c>
      <c r="C813" s="18">
        <v>400</v>
      </c>
      <c r="D813" s="1"/>
      <c r="E813" s="1">
        <v>5</v>
      </c>
      <c r="F813" s="1">
        <v>3</v>
      </c>
      <c r="G813" s="1">
        <v>0</v>
      </c>
      <c r="H813" s="1">
        <v>2</v>
      </c>
      <c r="I813" s="15">
        <v>0.6</v>
      </c>
      <c r="J813">
        <f t="shared" si="12"/>
        <v>40</v>
      </c>
    </row>
    <row r="814" spans="1:10" x14ac:dyDescent="0.3">
      <c r="A814" t="s">
        <v>21857</v>
      </c>
      <c r="C814" s="18">
        <v>340.76891212388796</v>
      </c>
      <c r="D814" s="1"/>
      <c r="E814" s="1">
        <v>18</v>
      </c>
      <c r="F814" s="1">
        <v>4</v>
      </c>
      <c r="G814" s="1">
        <v>1</v>
      </c>
      <c r="H814" s="1">
        <v>13</v>
      </c>
      <c r="I814" s="15">
        <v>0.25</v>
      </c>
      <c r="J814">
        <f t="shared" si="12"/>
        <v>40</v>
      </c>
    </row>
    <row r="815" spans="1:10" x14ac:dyDescent="0.3">
      <c r="A815" t="s">
        <v>1351</v>
      </c>
      <c r="C815" s="18">
        <v>498.78899132134535</v>
      </c>
      <c r="D815" s="1"/>
      <c r="E815" s="1">
        <v>33</v>
      </c>
      <c r="F815" s="1">
        <v>21</v>
      </c>
      <c r="G815" s="1">
        <v>0</v>
      </c>
      <c r="H815" s="1">
        <v>12</v>
      </c>
      <c r="I815" s="15">
        <v>0.63636363636363635</v>
      </c>
      <c r="J815">
        <f t="shared" si="12"/>
        <v>20</v>
      </c>
    </row>
    <row r="816" spans="1:10" x14ac:dyDescent="0.3">
      <c r="A816" t="s">
        <v>4077</v>
      </c>
      <c r="C816" s="18">
        <v>447.60339022579012</v>
      </c>
      <c r="D816" s="1"/>
      <c r="E816" s="1">
        <v>28</v>
      </c>
      <c r="F816" s="1">
        <v>17</v>
      </c>
      <c r="G816" s="1">
        <v>1</v>
      </c>
      <c r="H816" s="1">
        <v>10</v>
      </c>
      <c r="I816" s="15">
        <v>0.625</v>
      </c>
      <c r="J816">
        <f t="shared" si="12"/>
        <v>40</v>
      </c>
    </row>
    <row r="817" spans="1:10" x14ac:dyDescent="0.3">
      <c r="A817" t="s">
        <v>10750</v>
      </c>
      <c r="C817" s="18">
        <v>402.37788805126979</v>
      </c>
      <c r="D817" s="1"/>
      <c r="E817" s="1">
        <v>61</v>
      </c>
      <c r="F817" s="1">
        <v>27</v>
      </c>
      <c r="G817" s="1">
        <v>2</v>
      </c>
      <c r="H817" s="1">
        <v>32</v>
      </c>
      <c r="I817" s="15">
        <v>0.45901639344262296</v>
      </c>
      <c r="J817">
        <f t="shared" si="12"/>
        <v>20</v>
      </c>
    </row>
    <row r="818" spans="1:10" x14ac:dyDescent="0.3">
      <c r="A818" t="s">
        <v>1015</v>
      </c>
      <c r="C818" s="18">
        <v>546.85979564941113</v>
      </c>
      <c r="D818" s="1"/>
      <c r="E818" s="1">
        <v>85</v>
      </c>
      <c r="F818" s="1">
        <v>57</v>
      </c>
      <c r="G818" s="1">
        <v>1</v>
      </c>
      <c r="H818" s="1">
        <v>27</v>
      </c>
      <c r="I818" s="15">
        <v>0.67647058823529416</v>
      </c>
      <c r="J818">
        <f t="shared" si="12"/>
        <v>20</v>
      </c>
    </row>
    <row r="819" spans="1:10" x14ac:dyDescent="0.3">
      <c r="A819" t="s">
        <v>662</v>
      </c>
      <c r="C819" s="18">
        <v>615.1061287354147</v>
      </c>
      <c r="D819" s="1"/>
      <c r="E819" s="1">
        <v>70</v>
      </c>
      <c r="F819" s="1">
        <v>52</v>
      </c>
      <c r="G819" s="1">
        <v>1</v>
      </c>
      <c r="H819" s="1">
        <v>17</v>
      </c>
      <c r="I819" s="15">
        <v>0.75</v>
      </c>
      <c r="J819">
        <f t="shared" si="12"/>
        <v>20</v>
      </c>
    </row>
    <row r="820" spans="1:10" x14ac:dyDescent="0.3">
      <c r="A820" t="s">
        <v>890</v>
      </c>
      <c r="C820" s="18">
        <v>546.62663355983887</v>
      </c>
      <c r="D820" s="1"/>
      <c r="E820" s="1">
        <v>31</v>
      </c>
      <c r="F820" s="1">
        <v>24</v>
      </c>
      <c r="G820" s="1">
        <v>1</v>
      </c>
      <c r="H820" s="1">
        <v>6</v>
      </c>
      <c r="I820" s="15">
        <v>0.79032258064516125</v>
      </c>
      <c r="J820">
        <f t="shared" si="12"/>
        <v>20</v>
      </c>
    </row>
    <row r="821" spans="1:10" x14ac:dyDescent="0.3">
      <c r="A821" t="s">
        <v>3659</v>
      </c>
      <c r="C821" s="18">
        <v>430.00971218606935</v>
      </c>
      <c r="D821" s="1"/>
      <c r="E821" s="1">
        <v>8</v>
      </c>
      <c r="F821" s="1">
        <v>6</v>
      </c>
      <c r="G821" s="1">
        <v>0</v>
      </c>
      <c r="H821" s="1">
        <v>2</v>
      </c>
      <c r="I821" s="15">
        <v>0.75</v>
      </c>
      <c r="J821">
        <f t="shared" si="12"/>
        <v>40</v>
      </c>
    </row>
    <row r="822" spans="1:10" x14ac:dyDescent="0.3">
      <c r="A822" t="s">
        <v>1921</v>
      </c>
      <c r="C822" s="18">
        <v>473.20874058174684</v>
      </c>
      <c r="D822" s="1"/>
      <c r="E822" s="1">
        <v>55</v>
      </c>
      <c r="F822" s="1">
        <v>31</v>
      </c>
      <c r="G822" s="1">
        <v>0</v>
      </c>
      <c r="H822" s="1">
        <v>24</v>
      </c>
      <c r="I822" s="15">
        <v>0.5636363636363636</v>
      </c>
      <c r="J822">
        <f t="shared" si="12"/>
        <v>20</v>
      </c>
    </row>
    <row r="823" spans="1:10" x14ac:dyDescent="0.3">
      <c r="A823" t="s">
        <v>10258</v>
      </c>
      <c r="C823" s="18">
        <v>397.98267655268546</v>
      </c>
      <c r="D823" s="1"/>
      <c r="E823" s="1">
        <v>20</v>
      </c>
      <c r="F823" s="1">
        <v>9</v>
      </c>
      <c r="G823" s="1">
        <v>0</v>
      </c>
      <c r="H823" s="1">
        <v>11</v>
      </c>
      <c r="I823" s="15">
        <v>0.45</v>
      </c>
      <c r="J823">
        <f t="shared" si="12"/>
        <v>40</v>
      </c>
    </row>
    <row r="824" spans="1:10" x14ac:dyDescent="0.3">
      <c r="A824" t="s">
        <v>24137</v>
      </c>
      <c r="C824" s="18">
        <v>400</v>
      </c>
      <c r="D824" s="1"/>
      <c r="E824" s="1">
        <v>5</v>
      </c>
      <c r="F824" s="1">
        <v>3</v>
      </c>
      <c r="G824" s="1">
        <v>0</v>
      </c>
      <c r="H824" s="1">
        <v>2</v>
      </c>
      <c r="I824" s="15">
        <v>0.6</v>
      </c>
      <c r="J824">
        <f t="shared" si="12"/>
        <v>40</v>
      </c>
    </row>
    <row r="825" spans="1:10" x14ac:dyDescent="0.3">
      <c r="A825" t="s">
        <v>24138</v>
      </c>
      <c r="C825" s="18">
        <v>400</v>
      </c>
      <c r="D825" s="1"/>
      <c r="E825" s="1">
        <v>5</v>
      </c>
      <c r="F825" s="1">
        <v>4</v>
      </c>
      <c r="G825" s="1">
        <v>0</v>
      </c>
      <c r="H825" s="1">
        <v>1</v>
      </c>
      <c r="I825" s="15">
        <v>0.8</v>
      </c>
      <c r="J825">
        <f t="shared" si="12"/>
        <v>40</v>
      </c>
    </row>
    <row r="826" spans="1:10" x14ac:dyDescent="0.3">
      <c r="A826" t="s">
        <v>9977</v>
      </c>
      <c r="C826" s="18">
        <v>432.68205411855649</v>
      </c>
      <c r="D826" s="1"/>
      <c r="E826" s="1">
        <v>20</v>
      </c>
      <c r="F826" s="1">
        <v>10</v>
      </c>
      <c r="G826" s="1">
        <v>0</v>
      </c>
      <c r="H826" s="1">
        <v>10</v>
      </c>
      <c r="I826" s="15">
        <v>0.5</v>
      </c>
      <c r="J826">
        <f t="shared" si="12"/>
        <v>40</v>
      </c>
    </row>
    <row r="827" spans="1:10" x14ac:dyDescent="0.3">
      <c r="A827" t="s">
        <v>2209</v>
      </c>
      <c r="C827" s="18">
        <v>488.10712598415279</v>
      </c>
      <c r="D827" s="1"/>
      <c r="E827" s="1">
        <v>37</v>
      </c>
      <c r="F827" s="1">
        <v>21</v>
      </c>
      <c r="G827" s="1">
        <v>1</v>
      </c>
      <c r="H827" s="1">
        <v>15</v>
      </c>
      <c r="I827" s="15">
        <v>0.58108108108108103</v>
      </c>
      <c r="J827">
        <f t="shared" si="12"/>
        <v>20</v>
      </c>
    </row>
    <row r="828" spans="1:10" x14ac:dyDescent="0.3">
      <c r="A828" t="s">
        <v>19432</v>
      </c>
      <c r="C828" s="18">
        <v>433.6273460505891</v>
      </c>
      <c r="D828" s="1"/>
      <c r="E828" s="1">
        <v>30</v>
      </c>
      <c r="F828" s="1">
        <v>10</v>
      </c>
      <c r="G828" s="1">
        <v>1</v>
      </c>
      <c r="H828" s="1">
        <v>19</v>
      </c>
      <c r="I828" s="15">
        <v>0.35</v>
      </c>
      <c r="J828">
        <f t="shared" si="12"/>
        <v>40</v>
      </c>
    </row>
    <row r="829" spans="1:10" x14ac:dyDescent="0.3">
      <c r="A829" t="s">
        <v>1811</v>
      </c>
      <c r="C829" s="18">
        <v>566.06827407935248</v>
      </c>
      <c r="D829" s="1"/>
      <c r="E829" s="1">
        <v>40</v>
      </c>
      <c r="F829" s="1">
        <v>24</v>
      </c>
      <c r="G829" s="1">
        <v>3</v>
      </c>
      <c r="H829" s="1">
        <v>13</v>
      </c>
      <c r="I829" s="15">
        <v>0.63749999999999996</v>
      </c>
      <c r="J829">
        <f t="shared" si="12"/>
        <v>20</v>
      </c>
    </row>
    <row r="830" spans="1:10" x14ac:dyDescent="0.3">
      <c r="A830" t="s">
        <v>4167</v>
      </c>
      <c r="C830" s="18">
        <v>421.89490533362738</v>
      </c>
      <c r="D830" s="1"/>
      <c r="E830" s="1">
        <v>14</v>
      </c>
      <c r="F830" s="1">
        <v>8</v>
      </c>
      <c r="G830" s="1">
        <v>1</v>
      </c>
      <c r="H830" s="1">
        <v>5</v>
      </c>
      <c r="I830" s="15">
        <v>0.6071428571428571</v>
      </c>
      <c r="J830">
        <f t="shared" si="12"/>
        <v>40</v>
      </c>
    </row>
    <row r="831" spans="1:10" x14ac:dyDescent="0.3">
      <c r="A831" t="s">
        <v>9029</v>
      </c>
      <c r="C831" s="18">
        <v>402.19551231013963</v>
      </c>
      <c r="D831" s="1"/>
      <c r="E831" s="1">
        <v>11</v>
      </c>
      <c r="F831" s="1">
        <v>4</v>
      </c>
      <c r="G831" s="1">
        <v>0</v>
      </c>
      <c r="H831" s="1">
        <v>7</v>
      </c>
      <c r="I831" s="15">
        <v>0.36363636363636365</v>
      </c>
      <c r="J831">
        <f t="shared" si="12"/>
        <v>40</v>
      </c>
    </row>
    <row r="832" spans="1:10" x14ac:dyDescent="0.3">
      <c r="A832" t="s">
        <v>15179</v>
      </c>
      <c r="C832" s="18">
        <v>383.68841262176613</v>
      </c>
      <c r="D832" s="1"/>
      <c r="E832" s="1">
        <v>13</v>
      </c>
      <c r="F832" s="1">
        <v>5</v>
      </c>
      <c r="G832" s="1">
        <v>3</v>
      </c>
      <c r="H832" s="1">
        <v>5</v>
      </c>
      <c r="I832" s="15">
        <v>0.5</v>
      </c>
      <c r="J832">
        <f t="shared" si="12"/>
        <v>40</v>
      </c>
    </row>
    <row r="833" spans="1:10" x14ac:dyDescent="0.3">
      <c r="A833" t="s">
        <v>10808</v>
      </c>
      <c r="C833" s="18">
        <v>393.94784188333199</v>
      </c>
      <c r="D833" s="1"/>
      <c r="E833" s="1">
        <v>6</v>
      </c>
      <c r="F833" s="1">
        <v>0</v>
      </c>
      <c r="G833" s="1">
        <v>0</v>
      </c>
      <c r="H833" s="1">
        <v>6</v>
      </c>
      <c r="I833" s="15">
        <v>0</v>
      </c>
      <c r="J833">
        <f t="shared" si="12"/>
        <v>40</v>
      </c>
    </row>
    <row r="834" spans="1:10" x14ac:dyDescent="0.3">
      <c r="A834" t="s">
        <v>17766</v>
      </c>
      <c r="C834" s="18">
        <v>441.89740464482651</v>
      </c>
      <c r="D834" s="1"/>
      <c r="E834" s="1">
        <v>30</v>
      </c>
      <c r="F834" s="1">
        <v>11</v>
      </c>
      <c r="G834" s="1">
        <v>1</v>
      </c>
      <c r="H834" s="1">
        <v>18</v>
      </c>
      <c r="I834" s="15">
        <v>0.38333333333333336</v>
      </c>
      <c r="J834">
        <f t="shared" si="12"/>
        <v>40</v>
      </c>
    </row>
    <row r="835" spans="1:10" x14ac:dyDescent="0.3">
      <c r="A835" t="s">
        <v>12551</v>
      </c>
      <c r="C835" s="18">
        <v>389.74395977115012</v>
      </c>
      <c r="D835" s="1"/>
      <c r="E835" s="1">
        <v>8</v>
      </c>
      <c r="F835" s="1">
        <v>1</v>
      </c>
      <c r="G835" s="1">
        <v>2</v>
      </c>
      <c r="H835" s="1">
        <v>5</v>
      </c>
      <c r="I835" s="15">
        <v>0.25</v>
      </c>
      <c r="J835">
        <f t="shared" si="12"/>
        <v>40</v>
      </c>
    </row>
    <row r="836" spans="1:10" x14ac:dyDescent="0.3">
      <c r="A836" t="s">
        <v>21784</v>
      </c>
      <c r="C836" s="18">
        <v>379.90411730065682</v>
      </c>
      <c r="D836" s="1"/>
      <c r="E836" s="1">
        <v>20</v>
      </c>
      <c r="F836" s="1">
        <v>3</v>
      </c>
      <c r="G836" s="1">
        <v>1</v>
      </c>
      <c r="H836" s="1">
        <v>16</v>
      </c>
      <c r="I836" s="15">
        <v>0.17499999999999999</v>
      </c>
      <c r="J836">
        <f t="shared" ref="J836:J899" si="13">IF(E836&lt;=30,40,20)</f>
        <v>40</v>
      </c>
    </row>
    <row r="837" spans="1:10" x14ac:dyDescent="0.3">
      <c r="A837" t="s">
        <v>9063</v>
      </c>
      <c r="C837" s="18">
        <v>401.98814402544161</v>
      </c>
      <c r="D837" s="1"/>
      <c r="E837" s="1">
        <v>22</v>
      </c>
      <c r="F837" s="1">
        <v>9</v>
      </c>
      <c r="G837" s="1">
        <v>1</v>
      </c>
      <c r="H837" s="1">
        <v>12</v>
      </c>
      <c r="I837" s="15">
        <v>0.43181818181818182</v>
      </c>
      <c r="J837">
        <f t="shared" si="13"/>
        <v>40</v>
      </c>
    </row>
    <row r="838" spans="1:10" x14ac:dyDescent="0.3">
      <c r="A838" t="s">
        <v>16405</v>
      </c>
      <c r="C838" s="18">
        <v>379.79785779275858</v>
      </c>
      <c r="D838" s="1"/>
      <c r="E838" s="1">
        <v>11</v>
      </c>
      <c r="F838" s="1">
        <v>3</v>
      </c>
      <c r="G838" s="1">
        <v>0</v>
      </c>
      <c r="H838" s="1">
        <v>8</v>
      </c>
      <c r="I838" s="15">
        <v>0.27272727272727271</v>
      </c>
      <c r="J838">
        <f t="shared" si="13"/>
        <v>40</v>
      </c>
    </row>
    <row r="839" spans="1:10" x14ac:dyDescent="0.3">
      <c r="A839" t="s">
        <v>12534</v>
      </c>
      <c r="C839" s="18">
        <v>390.14688264618036</v>
      </c>
      <c r="D839" s="1"/>
      <c r="E839" s="1">
        <v>17</v>
      </c>
      <c r="F839" s="1">
        <v>5</v>
      </c>
      <c r="G839" s="1">
        <v>1</v>
      </c>
      <c r="H839" s="1">
        <v>11</v>
      </c>
      <c r="I839" s="15">
        <v>0.3235294117647059</v>
      </c>
      <c r="J839">
        <f t="shared" si="13"/>
        <v>40</v>
      </c>
    </row>
    <row r="840" spans="1:10" x14ac:dyDescent="0.3">
      <c r="A840" s="21" t="s">
        <v>24139</v>
      </c>
      <c r="C840" s="18">
        <v>400</v>
      </c>
      <c r="D840" s="1"/>
      <c r="E840" s="1">
        <v>5</v>
      </c>
      <c r="F840" s="1">
        <v>2</v>
      </c>
      <c r="G840" s="1">
        <v>0</v>
      </c>
      <c r="H840" s="1">
        <v>3</v>
      </c>
      <c r="I840" s="15">
        <v>0.4</v>
      </c>
      <c r="J840">
        <f t="shared" si="13"/>
        <v>40</v>
      </c>
    </row>
    <row r="841" spans="1:10" x14ac:dyDescent="0.3">
      <c r="A841" t="s">
        <v>7819</v>
      </c>
      <c r="C841" s="18">
        <v>409.3913482017511</v>
      </c>
      <c r="D841" s="1"/>
      <c r="E841" s="1">
        <v>11</v>
      </c>
      <c r="F841" s="1">
        <v>6</v>
      </c>
      <c r="G841" s="1">
        <v>1</v>
      </c>
      <c r="H841" s="1">
        <v>4</v>
      </c>
      <c r="I841" s="15">
        <v>0.59090909090909094</v>
      </c>
      <c r="J841">
        <f t="shared" si="13"/>
        <v>40</v>
      </c>
    </row>
    <row r="842" spans="1:10" x14ac:dyDescent="0.3">
      <c r="A842" t="s">
        <v>9521</v>
      </c>
      <c r="C842" s="18">
        <v>400.03950144180982</v>
      </c>
      <c r="D842" s="1"/>
      <c r="E842" s="1">
        <v>17</v>
      </c>
      <c r="F842" s="1">
        <v>8</v>
      </c>
      <c r="G842" s="1">
        <v>1</v>
      </c>
      <c r="H842" s="1">
        <v>8</v>
      </c>
      <c r="I842" s="15">
        <v>0.5</v>
      </c>
      <c r="J842">
        <f t="shared" si="13"/>
        <v>40</v>
      </c>
    </row>
    <row r="843" spans="1:10" x14ac:dyDescent="0.3">
      <c r="A843" t="s">
        <v>21626</v>
      </c>
      <c r="C843" s="18">
        <v>344.63973538689521</v>
      </c>
      <c r="D843" s="1"/>
      <c r="E843" s="1">
        <v>20</v>
      </c>
      <c r="F843" s="1">
        <v>5</v>
      </c>
      <c r="G843" s="1">
        <v>2</v>
      </c>
      <c r="H843" s="1">
        <v>13</v>
      </c>
      <c r="I843" s="15">
        <v>0.3</v>
      </c>
      <c r="J843">
        <f t="shared" si="13"/>
        <v>40</v>
      </c>
    </row>
    <row r="844" spans="1:10" x14ac:dyDescent="0.3">
      <c r="A844" t="s">
        <v>23031</v>
      </c>
      <c r="C844" s="18">
        <v>257.99846305206034</v>
      </c>
      <c r="D844" s="1"/>
      <c r="E844" s="1">
        <v>47</v>
      </c>
      <c r="F844" s="1">
        <v>11</v>
      </c>
      <c r="G844" s="1">
        <v>0</v>
      </c>
      <c r="H844" s="1">
        <v>36</v>
      </c>
      <c r="I844" s="15">
        <v>0.23404255319148937</v>
      </c>
      <c r="J844">
        <f t="shared" si="13"/>
        <v>20</v>
      </c>
    </row>
    <row r="845" spans="1:10" x14ac:dyDescent="0.3">
      <c r="A845" t="s">
        <v>1650</v>
      </c>
      <c r="C845" s="18">
        <v>478.75895588569716</v>
      </c>
      <c r="D845" s="1"/>
      <c r="E845" s="1">
        <v>26</v>
      </c>
      <c r="F845" s="1">
        <v>18</v>
      </c>
      <c r="G845" s="1">
        <v>2</v>
      </c>
      <c r="H845" s="1">
        <v>6</v>
      </c>
      <c r="I845" s="15">
        <v>0.73076923076923073</v>
      </c>
      <c r="J845">
        <f t="shared" si="13"/>
        <v>40</v>
      </c>
    </row>
    <row r="846" spans="1:10" x14ac:dyDescent="0.3">
      <c r="A846" t="s">
        <v>2883</v>
      </c>
      <c r="C846" s="18">
        <v>440.03134846215471</v>
      </c>
      <c r="D846" s="1"/>
      <c r="E846" s="1">
        <v>20</v>
      </c>
      <c r="F846" s="1">
        <v>15</v>
      </c>
      <c r="G846" s="1">
        <v>0</v>
      </c>
      <c r="H846" s="1">
        <v>5</v>
      </c>
      <c r="I846" s="15">
        <v>0.75</v>
      </c>
      <c r="J846">
        <f t="shared" si="13"/>
        <v>40</v>
      </c>
    </row>
    <row r="847" spans="1:10" x14ac:dyDescent="0.3">
      <c r="A847" t="s">
        <v>22137</v>
      </c>
      <c r="C847" s="18">
        <v>333.51998450650638</v>
      </c>
      <c r="D847" s="1"/>
      <c r="E847" s="1">
        <v>59</v>
      </c>
      <c r="F847" s="1">
        <v>22</v>
      </c>
      <c r="G847" s="1">
        <v>2</v>
      </c>
      <c r="H847" s="1">
        <v>35</v>
      </c>
      <c r="I847" s="15">
        <v>0.38983050847457629</v>
      </c>
      <c r="J847">
        <f t="shared" si="13"/>
        <v>20</v>
      </c>
    </row>
    <row r="848" spans="1:10" x14ac:dyDescent="0.3">
      <c r="A848" t="s">
        <v>3016</v>
      </c>
      <c r="C848" s="18">
        <v>438.22132712035364</v>
      </c>
      <c r="D848" s="1"/>
      <c r="E848" s="1">
        <v>11</v>
      </c>
      <c r="F848" s="1">
        <v>8</v>
      </c>
      <c r="G848" s="1">
        <v>0</v>
      </c>
      <c r="H848" s="1">
        <v>3</v>
      </c>
      <c r="I848" s="15">
        <v>0.72727272727272729</v>
      </c>
      <c r="J848">
        <f t="shared" si="13"/>
        <v>40</v>
      </c>
    </row>
    <row r="849" spans="1:10" x14ac:dyDescent="0.3">
      <c r="A849" t="s">
        <v>14445</v>
      </c>
      <c r="C849" s="18">
        <v>388.50287507369217</v>
      </c>
      <c r="D849" s="1"/>
      <c r="E849" s="1">
        <v>23</v>
      </c>
      <c r="F849" s="1">
        <v>6</v>
      </c>
      <c r="G849" s="1">
        <v>4</v>
      </c>
      <c r="H849" s="1">
        <v>13</v>
      </c>
      <c r="I849" s="15">
        <v>0.34782608695652173</v>
      </c>
      <c r="J849">
        <f t="shared" si="13"/>
        <v>40</v>
      </c>
    </row>
    <row r="850" spans="1:10" x14ac:dyDescent="0.3">
      <c r="A850" t="s">
        <v>4515</v>
      </c>
      <c r="C850" s="18">
        <v>423.3799402305674</v>
      </c>
      <c r="D850" s="1"/>
      <c r="E850" s="1">
        <v>23</v>
      </c>
      <c r="F850" s="1">
        <v>15</v>
      </c>
      <c r="G850" s="1">
        <v>1</v>
      </c>
      <c r="H850" s="1">
        <v>7</v>
      </c>
      <c r="I850" s="15">
        <v>0.67391304347826086</v>
      </c>
      <c r="J850">
        <f t="shared" si="13"/>
        <v>40</v>
      </c>
    </row>
    <row r="851" spans="1:10" x14ac:dyDescent="0.3">
      <c r="A851" s="21" t="s">
        <v>14406</v>
      </c>
      <c r="C851" s="18">
        <v>388.64288163154924</v>
      </c>
      <c r="D851" s="1"/>
      <c r="E851" s="1">
        <v>14</v>
      </c>
      <c r="F851" s="1">
        <v>7</v>
      </c>
      <c r="G851" s="1">
        <v>0</v>
      </c>
      <c r="H851" s="1">
        <v>7</v>
      </c>
      <c r="I851" s="15">
        <v>0.5</v>
      </c>
      <c r="J851">
        <f t="shared" si="13"/>
        <v>40</v>
      </c>
    </row>
    <row r="852" spans="1:10" x14ac:dyDescent="0.3">
      <c r="A852" t="s">
        <v>4188</v>
      </c>
      <c r="C852" s="18">
        <v>427.53777106087995</v>
      </c>
      <c r="D852" s="1"/>
      <c r="E852" s="1">
        <v>16</v>
      </c>
      <c r="F852" s="1">
        <v>9</v>
      </c>
      <c r="G852" s="1">
        <v>0</v>
      </c>
      <c r="H852" s="1">
        <v>7</v>
      </c>
      <c r="I852" s="15">
        <v>0.5625</v>
      </c>
      <c r="J852">
        <f t="shared" si="13"/>
        <v>40</v>
      </c>
    </row>
    <row r="853" spans="1:10" x14ac:dyDescent="0.3">
      <c r="A853" t="s">
        <v>5553</v>
      </c>
      <c r="C853" s="18">
        <v>414.33342460832108</v>
      </c>
      <c r="D853" s="1"/>
      <c r="E853" s="1">
        <v>11</v>
      </c>
      <c r="F853" s="1">
        <v>7</v>
      </c>
      <c r="G853" s="1">
        <v>0</v>
      </c>
      <c r="H853" s="1">
        <v>4</v>
      </c>
      <c r="I853" s="15">
        <v>0.63636363636363635</v>
      </c>
      <c r="J853">
        <f t="shared" si="13"/>
        <v>40</v>
      </c>
    </row>
    <row r="854" spans="1:10" x14ac:dyDescent="0.3">
      <c r="A854" t="s">
        <v>10086</v>
      </c>
      <c r="C854" s="18">
        <v>399.00150377961631</v>
      </c>
      <c r="D854" s="1"/>
      <c r="E854" s="1">
        <v>17</v>
      </c>
      <c r="F854" s="1">
        <v>8</v>
      </c>
      <c r="G854" s="1">
        <v>1</v>
      </c>
      <c r="H854" s="1">
        <v>8</v>
      </c>
      <c r="I854" s="15">
        <v>0.5</v>
      </c>
      <c r="J854">
        <f t="shared" si="13"/>
        <v>40</v>
      </c>
    </row>
    <row r="855" spans="1:10" x14ac:dyDescent="0.3">
      <c r="A855" t="s">
        <v>24140</v>
      </c>
      <c r="C855" s="18">
        <v>400</v>
      </c>
      <c r="D855" s="1"/>
      <c r="E855" s="1">
        <v>5</v>
      </c>
      <c r="F855" s="1">
        <v>3</v>
      </c>
      <c r="G855" s="1">
        <v>0</v>
      </c>
      <c r="H855" s="1">
        <v>2</v>
      </c>
      <c r="I855" s="15">
        <v>0.6</v>
      </c>
      <c r="J855">
        <f t="shared" si="13"/>
        <v>40</v>
      </c>
    </row>
    <row r="856" spans="1:10" x14ac:dyDescent="0.3">
      <c r="A856" t="s">
        <v>17811</v>
      </c>
      <c r="C856" s="18">
        <v>371.5686254136773</v>
      </c>
      <c r="D856" s="1"/>
      <c r="E856" s="1">
        <v>23</v>
      </c>
      <c r="F856" s="1">
        <v>11</v>
      </c>
      <c r="G856" s="1">
        <v>0</v>
      </c>
      <c r="H856" s="1">
        <v>12</v>
      </c>
      <c r="I856" s="15">
        <v>0.47826086956521741</v>
      </c>
      <c r="J856">
        <f t="shared" si="13"/>
        <v>40</v>
      </c>
    </row>
    <row r="857" spans="1:10" x14ac:dyDescent="0.3">
      <c r="A857" t="s">
        <v>24158</v>
      </c>
      <c r="C857" s="18">
        <v>400</v>
      </c>
      <c r="D857" s="1"/>
      <c r="E857" s="1">
        <v>5</v>
      </c>
      <c r="F857" s="1">
        <v>2</v>
      </c>
      <c r="G857" s="1">
        <v>0</v>
      </c>
      <c r="H857" s="1">
        <v>3</v>
      </c>
      <c r="I857" s="15">
        <v>0.4</v>
      </c>
      <c r="J857">
        <f t="shared" si="13"/>
        <v>40</v>
      </c>
    </row>
    <row r="858" spans="1:10" x14ac:dyDescent="0.3">
      <c r="A858" t="s">
        <v>20027</v>
      </c>
      <c r="C858" s="18">
        <v>362.66121879552043</v>
      </c>
      <c r="D858" s="1"/>
      <c r="E858" s="1">
        <v>61</v>
      </c>
      <c r="F858" s="1">
        <v>24</v>
      </c>
      <c r="G858" s="1">
        <v>2</v>
      </c>
      <c r="H858" s="1">
        <v>35</v>
      </c>
      <c r="I858" s="15">
        <v>0.4098360655737705</v>
      </c>
      <c r="J858">
        <f t="shared" si="13"/>
        <v>20</v>
      </c>
    </row>
    <row r="859" spans="1:10" x14ac:dyDescent="0.3">
      <c r="A859" t="s">
        <v>1269</v>
      </c>
      <c r="C859" s="18">
        <v>502.15902578442928</v>
      </c>
      <c r="D859" s="1"/>
      <c r="E859" s="1">
        <v>80</v>
      </c>
      <c r="F859" s="1">
        <v>48</v>
      </c>
      <c r="G859" s="1">
        <v>3</v>
      </c>
      <c r="H859" s="1">
        <v>29</v>
      </c>
      <c r="I859" s="15">
        <v>0.61875000000000002</v>
      </c>
      <c r="J859">
        <f t="shared" si="13"/>
        <v>20</v>
      </c>
    </row>
    <row r="860" spans="1:10" x14ac:dyDescent="0.3">
      <c r="A860" t="s">
        <v>8518</v>
      </c>
      <c r="C860" s="18">
        <v>407.8580149393436</v>
      </c>
      <c r="D860" s="1"/>
      <c r="E860" s="1">
        <v>81</v>
      </c>
      <c r="F860" s="1">
        <v>37</v>
      </c>
      <c r="G860" s="1">
        <v>2</v>
      </c>
      <c r="H860" s="1">
        <v>42</v>
      </c>
      <c r="I860" s="15">
        <v>0.46913580246913578</v>
      </c>
      <c r="J860">
        <f t="shared" si="13"/>
        <v>20</v>
      </c>
    </row>
    <row r="861" spans="1:10" x14ac:dyDescent="0.3">
      <c r="A861" t="s">
        <v>2580</v>
      </c>
      <c r="C861" s="18">
        <v>449.32351906772215</v>
      </c>
      <c r="D861" s="1"/>
      <c r="E861" s="1">
        <v>125</v>
      </c>
      <c r="F861" s="1">
        <v>52</v>
      </c>
      <c r="G861" s="1">
        <v>3</v>
      </c>
      <c r="H861" s="1">
        <v>70</v>
      </c>
      <c r="I861" s="15">
        <v>0.42799999999999999</v>
      </c>
      <c r="J861">
        <f t="shared" si="13"/>
        <v>20</v>
      </c>
    </row>
    <row r="862" spans="1:10" x14ac:dyDescent="0.3">
      <c r="A862" t="s">
        <v>18132</v>
      </c>
      <c r="C862" s="18">
        <v>370.82955913497619</v>
      </c>
      <c r="D862" s="1"/>
      <c r="E862" s="1">
        <v>16</v>
      </c>
      <c r="F862" s="1">
        <v>4</v>
      </c>
      <c r="G862" s="1">
        <v>2</v>
      </c>
      <c r="H862" s="1">
        <v>10</v>
      </c>
      <c r="I862" s="15">
        <v>0.3125</v>
      </c>
      <c r="J862">
        <f t="shared" si="13"/>
        <v>40</v>
      </c>
    </row>
    <row r="863" spans="1:10" x14ac:dyDescent="0.3">
      <c r="A863" t="s">
        <v>19366</v>
      </c>
      <c r="C863" s="18">
        <v>368.42620227027237</v>
      </c>
      <c r="D863" s="1"/>
      <c r="E863" s="1">
        <v>12</v>
      </c>
      <c r="F863" s="1">
        <v>5</v>
      </c>
      <c r="G863" s="1">
        <v>0</v>
      </c>
      <c r="H863" s="1">
        <v>7</v>
      </c>
      <c r="I863" s="15">
        <v>0.41666666666666669</v>
      </c>
      <c r="J863">
        <f t="shared" si="13"/>
        <v>40</v>
      </c>
    </row>
    <row r="864" spans="1:10" x14ac:dyDescent="0.3">
      <c r="A864" t="s">
        <v>22978</v>
      </c>
      <c r="C864" s="18">
        <v>275.96373933818131</v>
      </c>
      <c r="D864" s="1"/>
      <c r="E864" s="1">
        <v>55</v>
      </c>
      <c r="F864" s="1">
        <v>13</v>
      </c>
      <c r="G864" s="1">
        <v>2</v>
      </c>
      <c r="H864" s="1">
        <v>40</v>
      </c>
      <c r="I864" s="15">
        <v>0.25454545454545452</v>
      </c>
      <c r="J864">
        <f t="shared" si="13"/>
        <v>20</v>
      </c>
    </row>
    <row r="865" spans="1:10" x14ac:dyDescent="0.3">
      <c r="A865" t="s">
        <v>6151</v>
      </c>
      <c r="C865" s="18">
        <v>411.3911283681698</v>
      </c>
      <c r="D865" s="1"/>
      <c r="E865" s="1">
        <v>33</v>
      </c>
      <c r="F865" s="1">
        <v>17</v>
      </c>
      <c r="G865" s="1">
        <v>0</v>
      </c>
      <c r="H865" s="1">
        <v>16</v>
      </c>
      <c r="I865" s="15">
        <v>0.51515151515151514</v>
      </c>
      <c r="J865">
        <f t="shared" si="13"/>
        <v>20</v>
      </c>
    </row>
    <row r="866" spans="1:10" x14ac:dyDescent="0.3">
      <c r="A866" t="s">
        <v>10012</v>
      </c>
      <c r="C866" s="18">
        <v>399.19538699600247</v>
      </c>
      <c r="D866" s="1"/>
      <c r="E866" s="1">
        <v>4</v>
      </c>
      <c r="F866" s="1">
        <v>2</v>
      </c>
      <c r="G866" s="1">
        <v>0</v>
      </c>
      <c r="H866" s="1">
        <v>2</v>
      </c>
      <c r="I866" s="15">
        <v>0.5</v>
      </c>
      <c r="J866">
        <f t="shared" si="13"/>
        <v>40</v>
      </c>
    </row>
    <row r="867" spans="1:10" x14ac:dyDescent="0.3">
      <c r="A867" t="s">
        <v>19034</v>
      </c>
      <c r="C867" s="18">
        <v>371.5024411447294</v>
      </c>
      <c r="D867" s="1"/>
      <c r="E867" s="1">
        <v>14</v>
      </c>
      <c r="F867" s="1">
        <v>4</v>
      </c>
      <c r="G867" s="1">
        <v>3</v>
      </c>
      <c r="H867" s="1">
        <v>7</v>
      </c>
      <c r="I867" s="15">
        <v>0.39285714285714285</v>
      </c>
      <c r="J867">
        <f t="shared" si="13"/>
        <v>40</v>
      </c>
    </row>
    <row r="868" spans="1:10" x14ac:dyDescent="0.3">
      <c r="A868" t="s">
        <v>9836</v>
      </c>
      <c r="C868" s="18">
        <v>399.69408782792806</v>
      </c>
      <c r="D868" s="1"/>
      <c r="E868" s="1">
        <v>8</v>
      </c>
      <c r="F868" s="1">
        <v>3</v>
      </c>
      <c r="G868" s="1">
        <v>1</v>
      </c>
      <c r="H868" s="1">
        <v>4</v>
      </c>
      <c r="I868" s="15">
        <v>0.4375</v>
      </c>
      <c r="J868">
        <f t="shared" si="13"/>
        <v>40</v>
      </c>
    </row>
    <row r="869" spans="1:10" x14ac:dyDescent="0.3">
      <c r="A869" t="s">
        <v>24141</v>
      </c>
      <c r="C869" s="18">
        <v>400</v>
      </c>
      <c r="D869" s="1"/>
      <c r="E869" s="1">
        <v>5</v>
      </c>
      <c r="F869" s="1">
        <v>5</v>
      </c>
      <c r="G869" s="1">
        <v>0</v>
      </c>
      <c r="H869" s="1">
        <v>0</v>
      </c>
      <c r="I869" s="15">
        <v>1</v>
      </c>
      <c r="J869">
        <f t="shared" si="13"/>
        <v>40</v>
      </c>
    </row>
    <row r="870" spans="1:10" x14ac:dyDescent="0.3">
      <c r="A870" t="s">
        <v>17670</v>
      </c>
      <c r="C870" s="18">
        <v>372.04068001814727</v>
      </c>
      <c r="D870" s="1"/>
      <c r="E870" s="1">
        <v>30</v>
      </c>
      <c r="F870" s="1">
        <v>11</v>
      </c>
      <c r="G870" s="1">
        <v>1</v>
      </c>
      <c r="H870" s="1">
        <v>18</v>
      </c>
      <c r="I870" s="15">
        <v>0.38333333333333336</v>
      </c>
      <c r="J870">
        <f t="shared" si="13"/>
        <v>40</v>
      </c>
    </row>
    <row r="871" spans="1:10" x14ac:dyDescent="0.3">
      <c r="A871" t="s">
        <v>22173</v>
      </c>
      <c r="C871" s="18">
        <v>336.07448615787985</v>
      </c>
      <c r="D871" s="1"/>
      <c r="E871" s="1">
        <v>38</v>
      </c>
      <c r="F871" s="1">
        <v>12</v>
      </c>
      <c r="G871" s="1">
        <v>2</v>
      </c>
      <c r="H871" s="1">
        <v>24</v>
      </c>
      <c r="I871" s="15">
        <v>0.34210526315789475</v>
      </c>
      <c r="J871">
        <f t="shared" si="13"/>
        <v>20</v>
      </c>
    </row>
    <row r="872" spans="1:10" x14ac:dyDescent="0.3">
      <c r="A872" t="s">
        <v>1466</v>
      </c>
      <c r="C872" s="18">
        <v>489.51202476141361</v>
      </c>
      <c r="D872" s="1"/>
      <c r="E872" s="1">
        <v>42</v>
      </c>
      <c r="F872" s="1">
        <v>25</v>
      </c>
      <c r="G872" s="1">
        <v>2</v>
      </c>
      <c r="H872" s="1">
        <v>15</v>
      </c>
      <c r="I872" s="15">
        <v>0.61904761904761907</v>
      </c>
      <c r="J872">
        <f t="shared" si="13"/>
        <v>20</v>
      </c>
    </row>
    <row r="873" spans="1:10" x14ac:dyDescent="0.3">
      <c r="A873" t="s">
        <v>1850</v>
      </c>
      <c r="C873" s="18">
        <v>469.20704429459005</v>
      </c>
      <c r="D873" s="1"/>
      <c r="E873" s="1">
        <v>37</v>
      </c>
      <c r="F873" s="1">
        <v>21</v>
      </c>
      <c r="G873" s="1">
        <v>0</v>
      </c>
      <c r="H873" s="1">
        <v>16</v>
      </c>
      <c r="I873" s="15">
        <v>0.56756756756756754</v>
      </c>
      <c r="J873">
        <f t="shared" si="13"/>
        <v>20</v>
      </c>
    </row>
    <row r="874" spans="1:10" x14ac:dyDescent="0.3">
      <c r="A874" t="s">
        <v>14548</v>
      </c>
      <c r="C874" s="18">
        <v>388.25047680542338</v>
      </c>
      <c r="D874" s="1"/>
      <c r="E874" s="1">
        <v>8</v>
      </c>
      <c r="F874" s="1">
        <v>2</v>
      </c>
      <c r="G874" s="1">
        <v>0</v>
      </c>
      <c r="H874" s="1">
        <v>6</v>
      </c>
      <c r="I874" s="15">
        <v>0.25</v>
      </c>
      <c r="J874">
        <f t="shared" si="13"/>
        <v>40</v>
      </c>
    </row>
    <row r="875" spans="1:10" x14ac:dyDescent="0.3">
      <c r="A875" t="s">
        <v>705</v>
      </c>
      <c r="C875" s="18">
        <v>592.26605240567972</v>
      </c>
      <c r="D875" s="1"/>
      <c r="E875" s="1">
        <v>108</v>
      </c>
      <c r="F875" s="1">
        <v>75</v>
      </c>
      <c r="G875" s="1">
        <v>2</v>
      </c>
      <c r="H875" s="1">
        <v>31</v>
      </c>
      <c r="I875" s="15">
        <v>0.70370370370370372</v>
      </c>
      <c r="J875">
        <f t="shared" si="13"/>
        <v>20</v>
      </c>
    </row>
    <row r="876" spans="1:10" x14ac:dyDescent="0.3">
      <c r="A876" t="s">
        <v>812</v>
      </c>
      <c r="C876" s="18">
        <v>558.66790151836085</v>
      </c>
      <c r="D876" s="1"/>
      <c r="E876" s="1">
        <v>84</v>
      </c>
      <c r="F876" s="1">
        <v>56</v>
      </c>
      <c r="G876" s="1">
        <v>4</v>
      </c>
      <c r="H876" s="1">
        <v>24</v>
      </c>
      <c r="I876" s="15">
        <v>0.69047619047619047</v>
      </c>
      <c r="J876">
        <f t="shared" si="13"/>
        <v>20</v>
      </c>
    </row>
    <row r="877" spans="1:10" x14ac:dyDescent="0.3">
      <c r="A877" t="s">
        <v>24159</v>
      </c>
      <c r="C877" s="18">
        <v>400</v>
      </c>
      <c r="D877" s="1"/>
      <c r="E877" s="1">
        <v>5</v>
      </c>
      <c r="F877" s="1">
        <v>3</v>
      </c>
      <c r="G877" s="1">
        <v>0</v>
      </c>
      <c r="H877" s="1">
        <v>2</v>
      </c>
      <c r="I877" s="15">
        <v>0.6</v>
      </c>
      <c r="J877">
        <f t="shared" si="13"/>
        <v>40</v>
      </c>
    </row>
    <row r="878" spans="1:10" x14ac:dyDescent="0.3">
      <c r="A878" t="s">
        <v>646</v>
      </c>
      <c r="C878" s="18">
        <v>614.14457810431963</v>
      </c>
      <c r="D878" s="1"/>
      <c r="E878" s="1">
        <v>99</v>
      </c>
      <c r="F878" s="1">
        <v>72</v>
      </c>
      <c r="G878" s="1">
        <v>3</v>
      </c>
      <c r="H878" s="1">
        <v>24</v>
      </c>
      <c r="I878" s="15">
        <v>0.74242424242424243</v>
      </c>
      <c r="J878">
        <f t="shared" si="13"/>
        <v>20</v>
      </c>
    </row>
    <row r="879" spans="1:10" x14ac:dyDescent="0.3">
      <c r="A879" t="s">
        <v>20411</v>
      </c>
      <c r="C879" s="18">
        <v>360.23963578622346</v>
      </c>
      <c r="D879" s="1"/>
      <c r="E879" s="1">
        <v>11</v>
      </c>
      <c r="F879" s="1">
        <v>3</v>
      </c>
      <c r="G879" s="1">
        <v>0</v>
      </c>
      <c r="H879" s="1">
        <v>8</v>
      </c>
      <c r="I879" s="15">
        <v>0.27272727272727271</v>
      </c>
      <c r="J879">
        <f t="shared" si="13"/>
        <v>40</v>
      </c>
    </row>
    <row r="880" spans="1:10" x14ac:dyDescent="0.3">
      <c r="A880" t="s">
        <v>14356</v>
      </c>
      <c r="C880" s="18">
        <v>388.7781024080719</v>
      </c>
      <c r="D880" s="1"/>
      <c r="E880" s="1">
        <v>39</v>
      </c>
      <c r="F880" s="1">
        <v>15</v>
      </c>
      <c r="G880" s="1">
        <v>2</v>
      </c>
      <c r="H880" s="1">
        <v>22</v>
      </c>
      <c r="I880" s="15">
        <v>0.41025641025641024</v>
      </c>
      <c r="J880">
        <f t="shared" si="13"/>
        <v>20</v>
      </c>
    </row>
    <row r="881" spans="1:10" x14ac:dyDescent="0.3">
      <c r="A881" t="s">
        <v>1632</v>
      </c>
      <c r="C881" s="18">
        <v>483.99222472755696</v>
      </c>
      <c r="D881" s="1"/>
      <c r="E881" s="1">
        <v>124</v>
      </c>
      <c r="F881" s="1">
        <v>70</v>
      </c>
      <c r="G881" s="1">
        <v>2</v>
      </c>
      <c r="H881" s="1">
        <v>52</v>
      </c>
      <c r="I881" s="15">
        <v>0.57258064516129037</v>
      </c>
      <c r="J881">
        <f t="shared" si="13"/>
        <v>20</v>
      </c>
    </row>
    <row r="882" spans="1:10" x14ac:dyDescent="0.3">
      <c r="A882" t="s">
        <v>24142</v>
      </c>
      <c r="C882" s="18">
        <v>366.10249966536941</v>
      </c>
      <c r="D882" s="1"/>
      <c r="E882" s="1">
        <v>14</v>
      </c>
      <c r="F882" s="1">
        <v>5</v>
      </c>
      <c r="G882" s="1">
        <v>0</v>
      </c>
      <c r="H882" s="1">
        <v>9</v>
      </c>
      <c r="I882" s="15">
        <v>0.35714285714285715</v>
      </c>
      <c r="J882">
        <f t="shared" si="13"/>
        <v>40</v>
      </c>
    </row>
    <row r="883" spans="1:10" x14ac:dyDescent="0.3">
      <c r="A883" t="s">
        <v>14713</v>
      </c>
      <c r="C883" s="18">
        <v>387.55599107918414</v>
      </c>
      <c r="D883" s="1"/>
      <c r="E883" s="1">
        <v>28</v>
      </c>
      <c r="F883" s="1">
        <v>13</v>
      </c>
      <c r="G883" s="1">
        <v>0</v>
      </c>
      <c r="H883" s="1">
        <v>15</v>
      </c>
      <c r="I883" s="15">
        <v>0.4642857142857143</v>
      </c>
      <c r="J883">
        <f t="shared" si="13"/>
        <v>40</v>
      </c>
    </row>
    <row r="884" spans="1:10" x14ac:dyDescent="0.3">
      <c r="A884" t="s">
        <v>24143</v>
      </c>
      <c r="C884" s="18">
        <v>391.67530368273367</v>
      </c>
      <c r="D884" s="1"/>
      <c r="E884" s="1">
        <v>21</v>
      </c>
      <c r="F884" s="1">
        <v>11</v>
      </c>
      <c r="G884" s="1">
        <v>0</v>
      </c>
      <c r="H884" s="1">
        <v>10</v>
      </c>
      <c r="I884" s="15">
        <v>0.52380952380952384</v>
      </c>
      <c r="J884">
        <f t="shared" si="13"/>
        <v>40</v>
      </c>
    </row>
    <row r="885" spans="1:10" x14ac:dyDescent="0.3">
      <c r="A885" t="s">
        <v>1707</v>
      </c>
      <c r="C885" s="18">
        <v>475.04207197414837</v>
      </c>
      <c r="D885" s="1"/>
      <c r="E885" s="1">
        <v>26</v>
      </c>
      <c r="F885" s="1">
        <v>21</v>
      </c>
      <c r="G885" s="1">
        <v>0</v>
      </c>
      <c r="H885" s="1">
        <v>5</v>
      </c>
      <c r="I885" s="15">
        <v>0.80769230769230771</v>
      </c>
      <c r="J885">
        <f t="shared" si="13"/>
        <v>40</v>
      </c>
    </row>
    <row r="886" spans="1:10" x14ac:dyDescent="0.3">
      <c r="A886" t="s">
        <v>3142</v>
      </c>
      <c r="C886" s="18">
        <v>436.28684902819742</v>
      </c>
      <c r="D886" s="1"/>
      <c r="E886" s="1">
        <v>26</v>
      </c>
      <c r="F886" s="1">
        <v>17</v>
      </c>
      <c r="G886" s="1">
        <v>0</v>
      </c>
      <c r="H886" s="1">
        <v>9</v>
      </c>
      <c r="I886" s="15">
        <v>0.65384615384615385</v>
      </c>
      <c r="J886">
        <f t="shared" si="13"/>
        <v>40</v>
      </c>
    </row>
    <row r="887" spans="1:10" x14ac:dyDescent="0.3">
      <c r="A887" t="s">
        <v>2748</v>
      </c>
      <c r="C887" s="18">
        <v>442.95216081449735</v>
      </c>
      <c r="D887" s="1"/>
      <c r="E887" s="1">
        <v>19</v>
      </c>
      <c r="F887" s="1">
        <v>13</v>
      </c>
      <c r="G887" s="1">
        <v>0</v>
      </c>
      <c r="H887" s="1">
        <v>6</v>
      </c>
      <c r="I887" s="15">
        <v>0.68421052631578949</v>
      </c>
      <c r="J887">
        <f t="shared" si="13"/>
        <v>40</v>
      </c>
    </row>
    <row r="888" spans="1:10" x14ac:dyDescent="0.3">
      <c r="A888" t="s">
        <v>3120</v>
      </c>
      <c r="C888" s="18">
        <v>436.59825252122499</v>
      </c>
      <c r="D888" s="1"/>
      <c r="E888" s="1">
        <v>26</v>
      </c>
      <c r="F888" s="1">
        <v>17</v>
      </c>
      <c r="G888" s="1">
        <v>0</v>
      </c>
      <c r="H888" s="1">
        <v>9</v>
      </c>
      <c r="I888" s="15">
        <v>0.65384615384615385</v>
      </c>
      <c r="J888">
        <f t="shared" si="13"/>
        <v>40</v>
      </c>
    </row>
    <row r="889" spans="1:10" x14ac:dyDescent="0.3">
      <c r="A889" t="s">
        <v>24144</v>
      </c>
      <c r="C889" s="18">
        <v>331.9419872340552</v>
      </c>
      <c r="D889" s="1"/>
      <c r="E889" s="1">
        <v>13</v>
      </c>
      <c r="F889" s="1">
        <v>3</v>
      </c>
      <c r="G889" s="1">
        <v>0</v>
      </c>
      <c r="H889" s="1">
        <v>10</v>
      </c>
      <c r="I889" s="15">
        <v>0.23076923076923078</v>
      </c>
      <c r="J889">
        <f t="shared" si="13"/>
        <v>40</v>
      </c>
    </row>
    <row r="890" spans="1:10" x14ac:dyDescent="0.3">
      <c r="A890" t="s">
        <v>11164</v>
      </c>
      <c r="C890" s="18">
        <v>392.41098644283193</v>
      </c>
      <c r="D890" s="1"/>
      <c r="E890" s="1">
        <v>8</v>
      </c>
      <c r="F890" s="1">
        <v>3</v>
      </c>
      <c r="G890" s="1">
        <v>0</v>
      </c>
      <c r="H890" s="1">
        <v>5</v>
      </c>
      <c r="I890" s="15">
        <v>0.375</v>
      </c>
      <c r="J890">
        <f t="shared" si="13"/>
        <v>40</v>
      </c>
    </row>
    <row r="891" spans="1:10" x14ac:dyDescent="0.3">
      <c r="A891" t="s">
        <v>24145</v>
      </c>
      <c r="C891" s="18">
        <v>400</v>
      </c>
      <c r="D891" s="1"/>
      <c r="E891" s="1">
        <v>5</v>
      </c>
      <c r="F891" s="1">
        <v>0</v>
      </c>
      <c r="G891" s="1">
        <v>0</v>
      </c>
      <c r="H891" s="1">
        <v>5</v>
      </c>
      <c r="I891" s="15">
        <v>0</v>
      </c>
      <c r="J891">
        <f t="shared" si="13"/>
        <v>40</v>
      </c>
    </row>
    <row r="892" spans="1:10" x14ac:dyDescent="0.3">
      <c r="A892" t="s">
        <v>24146</v>
      </c>
      <c r="C892" s="18">
        <v>400</v>
      </c>
      <c r="D892" s="1"/>
      <c r="E892" s="1">
        <v>5</v>
      </c>
      <c r="F892" s="1">
        <v>1</v>
      </c>
      <c r="G892" s="1">
        <v>0</v>
      </c>
      <c r="H892" s="1">
        <v>4</v>
      </c>
      <c r="I892" s="15">
        <v>0.2</v>
      </c>
      <c r="J892">
        <f t="shared" si="13"/>
        <v>40</v>
      </c>
    </row>
    <row r="893" spans="1:10" x14ac:dyDescent="0.3">
      <c r="A893" t="s">
        <v>4151</v>
      </c>
      <c r="C893" s="18">
        <v>455.84957821642922</v>
      </c>
      <c r="D893" s="1"/>
      <c r="E893" s="1">
        <v>29</v>
      </c>
      <c r="F893" s="1">
        <v>16</v>
      </c>
      <c r="G893" s="1">
        <v>0</v>
      </c>
      <c r="H893" s="1">
        <v>13</v>
      </c>
      <c r="I893" s="15">
        <v>0.55172413793103448</v>
      </c>
      <c r="J893">
        <f t="shared" si="13"/>
        <v>40</v>
      </c>
    </row>
    <row r="894" spans="1:10" x14ac:dyDescent="0.3">
      <c r="A894" t="s">
        <v>24147</v>
      </c>
      <c r="C894" s="18">
        <v>400</v>
      </c>
      <c r="D894" s="1"/>
      <c r="E894" s="1">
        <v>2</v>
      </c>
      <c r="F894" s="1">
        <v>1</v>
      </c>
      <c r="G894" s="1">
        <v>1</v>
      </c>
      <c r="H894" s="1">
        <v>0</v>
      </c>
      <c r="I894" s="15">
        <v>0.75</v>
      </c>
      <c r="J894">
        <f t="shared" si="13"/>
        <v>40</v>
      </c>
    </row>
    <row r="895" spans="1:10" x14ac:dyDescent="0.3">
      <c r="A895" t="s">
        <v>4314</v>
      </c>
      <c r="C895" s="18">
        <v>429.45454139117606</v>
      </c>
      <c r="D895" s="1"/>
      <c r="E895" s="1">
        <v>11</v>
      </c>
      <c r="F895" s="1">
        <v>8</v>
      </c>
      <c r="G895" s="1">
        <v>0</v>
      </c>
      <c r="H895" s="1">
        <v>3</v>
      </c>
      <c r="I895" s="15">
        <v>0.72727272727272729</v>
      </c>
      <c r="J895">
        <f t="shared" si="13"/>
        <v>40</v>
      </c>
    </row>
    <row r="896" spans="1:10" x14ac:dyDescent="0.3">
      <c r="A896" t="s">
        <v>14625</v>
      </c>
      <c r="C896" s="18">
        <v>415.9820795691486</v>
      </c>
      <c r="D896" s="1"/>
      <c r="E896" s="1">
        <v>47</v>
      </c>
      <c r="F896" s="1">
        <v>21</v>
      </c>
      <c r="G896" s="1">
        <v>2</v>
      </c>
      <c r="H896" s="1">
        <v>24</v>
      </c>
      <c r="I896" s="15">
        <v>0.46808510638297873</v>
      </c>
      <c r="J896">
        <f t="shared" si="13"/>
        <v>20</v>
      </c>
    </row>
    <row r="897" spans="1:10" x14ac:dyDescent="0.3">
      <c r="A897" t="s">
        <v>23010</v>
      </c>
      <c r="C897" s="18">
        <v>265.42760631331544</v>
      </c>
      <c r="D897" s="1"/>
      <c r="E897" s="1">
        <v>35</v>
      </c>
      <c r="F897" s="1">
        <v>7</v>
      </c>
      <c r="G897" s="1">
        <v>0</v>
      </c>
      <c r="H897" s="1">
        <v>28</v>
      </c>
      <c r="I897" s="15">
        <v>0.2</v>
      </c>
      <c r="J897">
        <f t="shared" si="13"/>
        <v>20</v>
      </c>
    </row>
    <row r="898" spans="1:10" x14ac:dyDescent="0.3">
      <c r="A898" t="s">
        <v>21933</v>
      </c>
      <c r="C898" s="18">
        <v>383.26223754623652</v>
      </c>
      <c r="D898" s="1"/>
      <c r="E898" s="1">
        <v>96</v>
      </c>
      <c r="F898" s="1">
        <v>39</v>
      </c>
      <c r="G898" s="1">
        <v>2</v>
      </c>
      <c r="H898" s="1">
        <v>55</v>
      </c>
      <c r="I898" s="15">
        <v>0.41666666666666669</v>
      </c>
      <c r="J898">
        <f t="shared" si="13"/>
        <v>20</v>
      </c>
    </row>
    <row r="899" spans="1:10" x14ac:dyDescent="0.3">
      <c r="A899" t="s">
        <v>23079</v>
      </c>
      <c r="C899" s="18">
        <v>232.65048092914938</v>
      </c>
      <c r="D899" s="1"/>
      <c r="E899" s="1">
        <v>72</v>
      </c>
      <c r="F899" s="1">
        <v>17</v>
      </c>
      <c r="G899" s="1">
        <v>2</v>
      </c>
      <c r="H899" s="1">
        <v>53</v>
      </c>
      <c r="I899" s="15">
        <v>0.25</v>
      </c>
      <c r="J899">
        <f t="shared" si="13"/>
        <v>20</v>
      </c>
    </row>
    <row r="900" spans="1:10" x14ac:dyDescent="0.3">
      <c r="A900" t="s">
        <v>21012</v>
      </c>
      <c r="C900" s="18">
        <v>354.93984274938765</v>
      </c>
      <c r="D900" s="1"/>
      <c r="E900" s="1">
        <v>45</v>
      </c>
      <c r="F900" s="1">
        <v>20</v>
      </c>
      <c r="G900" s="1">
        <v>2</v>
      </c>
      <c r="H900" s="1">
        <v>23</v>
      </c>
      <c r="I900" s="15">
        <v>0.46666666666666667</v>
      </c>
      <c r="J900">
        <f t="shared" ref="J900:J963" si="14">IF(E900&lt;=30,40,20)</f>
        <v>20</v>
      </c>
    </row>
    <row r="901" spans="1:10" x14ac:dyDescent="0.3">
      <c r="A901" t="s">
        <v>24148</v>
      </c>
      <c r="C901" s="18">
        <v>400</v>
      </c>
      <c r="D901" s="1"/>
      <c r="E901" s="1">
        <v>5</v>
      </c>
      <c r="F901" s="1">
        <v>2</v>
      </c>
      <c r="G901" s="1">
        <v>0</v>
      </c>
      <c r="H901" s="1">
        <v>3</v>
      </c>
      <c r="I901" s="15">
        <v>0.4</v>
      </c>
      <c r="J901">
        <f t="shared" si="14"/>
        <v>40</v>
      </c>
    </row>
    <row r="902" spans="1:10" x14ac:dyDescent="0.3">
      <c r="A902" t="s">
        <v>21565</v>
      </c>
      <c r="C902" s="18">
        <v>347.01611252956178</v>
      </c>
      <c r="D902" s="1"/>
      <c r="E902" s="1">
        <v>39</v>
      </c>
      <c r="F902" s="1">
        <v>16</v>
      </c>
      <c r="G902" s="1">
        <v>0</v>
      </c>
      <c r="H902" s="1">
        <v>23</v>
      </c>
      <c r="I902" s="15">
        <v>0.41025641025641024</v>
      </c>
      <c r="J902">
        <f t="shared" si="14"/>
        <v>20</v>
      </c>
    </row>
    <row r="903" spans="1:10" x14ac:dyDescent="0.3">
      <c r="A903" t="s">
        <v>17866</v>
      </c>
      <c r="C903" s="18">
        <v>376.38280328437014</v>
      </c>
      <c r="D903" s="1"/>
      <c r="E903" s="1">
        <v>26</v>
      </c>
      <c r="F903" s="1">
        <v>10</v>
      </c>
      <c r="G903" s="1">
        <v>0</v>
      </c>
      <c r="H903" s="1">
        <v>16</v>
      </c>
      <c r="I903" s="15">
        <v>0.38461538461538464</v>
      </c>
      <c r="J903">
        <f t="shared" si="14"/>
        <v>40</v>
      </c>
    </row>
    <row r="904" spans="1:10" x14ac:dyDescent="0.3">
      <c r="A904" t="s">
        <v>21692</v>
      </c>
      <c r="C904" s="18">
        <v>345.92210017477692</v>
      </c>
      <c r="D904" s="1"/>
      <c r="E904" s="1">
        <v>35</v>
      </c>
      <c r="F904" s="1">
        <v>13</v>
      </c>
      <c r="G904" s="1">
        <v>0</v>
      </c>
      <c r="H904" s="1">
        <v>22</v>
      </c>
      <c r="I904" s="15">
        <v>0.37142857142857144</v>
      </c>
      <c r="J904">
        <f t="shared" si="14"/>
        <v>20</v>
      </c>
    </row>
    <row r="905" spans="1:10" x14ac:dyDescent="0.3">
      <c r="A905" t="s">
        <v>4808</v>
      </c>
      <c r="C905" s="18">
        <v>445.09632311094697</v>
      </c>
      <c r="D905" s="1"/>
      <c r="E905" s="1">
        <v>42</v>
      </c>
      <c r="F905" s="1">
        <v>18</v>
      </c>
      <c r="G905" s="1">
        <v>0</v>
      </c>
      <c r="H905" s="1">
        <v>24</v>
      </c>
      <c r="I905" s="15">
        <v>0.42857142857142855</v>
      </c>
      <c r="J905">
        <f t="shared" si="14"/>
        <v>20</v>
      </c>
    </row>
    <row r="906" spans="1:10" x14ac:dyDescent="0.3">
      <c r="A906" t="s">
        <v>17602</v>
      </c>
      <c r="C906" s="18">
        <v>410.81930931392276</v>
      </c>
      <c r="D906" s="1"/>
      <c r="E906" s="1">
        <v>46</v>
      </c>
      <c r="F906" s="1">
        <v>18</v>
      </c>
      <c r="G906" s="1">
        <v>2</v>
      </c>
      <c r="H906" s="1">
        <v>26</v>
      </c>
      <c r="I906" s="15">
        <v>0.41304347826086957</v>
      </c>
      <c r="J906">
        <f t="shared" si="14"/>
        <v>20</v>
      </c>
    </row>
    <row r="907" spans="1:10" x14ac:dyDescent="0.3">
      <c r="A907" t="s">
        <v>1745</v>
      </c>
      <c r="C907" s="18">
        <v>473.24418964468714</v>
      </c>
      <c r="D907" s="1"/>
      <c r="E907" s="1">
        <v>6</v>
      </c>
      <c r="F907" s="1">
        <v>1</v>
      </c>
      <c r="G907" s="1">
        <v>0</v>
      </c>
      <c r="H907" s="1">
        <v>5</v>
      </c>
      <c r="I907" s="15">
        <v>0.16666666666666666</v>
      </c>
      <c r="J907">
        <f t="shared" si="14"/>
        <v>40</v>
      </c>
    </row>
    <row r="908" spans="1:10" x14ac:dyDescent="0.3">
      <c r="A908" t="s">
        <v>19483</v>
      </c>
      <c r="C908" s="18">
        <v>367.76951249595214</v>
      </c>
      <c r="D908" s="1"/>
      <c r="E908" s="1">
        <v>38</v>
      </c>
      <c r="F908" s="1">
        <v>15</v>
      </c>
      <c r="G908" s="1">
        <v>2</v>
      </c>
      <c r="H908" s="1">
        <v>21</v>
      </c>
      <c r="I908" s="15">
        <v>0.42105263157894735</v>
      </c>
      <c r="J908">
        <f t="shared" si="14"/>
        <v>20</v>
      </c>
    </row>
    <row r="909" spans="1:10" x14ac:dyDescent="0.3">
      <c r="A909" t="s">
        <v>4908</v>
      </c>
      <c r="C909" s="18">
        <v>419.95300800868222</v>
      </c>
      <c r="D909" s="1"/>
      <c r="E909" s="1">
        <v>84</v>
      </c>
      <c r="F909" s="1">
        <v>37</v>
      </c>
      <c r="G909" s="1">
        <v>0</v>
      </c>
      <c r="H909" s="1">
        <v>47</v>
      </c>
      <c r="I909" s="15">
        <v>0.44047619047619047</v>
      </c>
      <c r="J909">
        <f t="shared" si="14"/>
        <v>20</v>
      </c>
    </row>
    <row r="910" spans="1:10" x14ac:dyDescent="0.3">
      <c r="A910" t="s">
        <v>23094</v>
      </c>
      <c r="C910" s="18">
        <v>237.580029635644</v>
      </c>
      <c r="D910" s="1"/>
      <c r="E910" s="1">
        <v>107</v>
      </c>
      <c r="F910" s="1">
        <v>24</v>
      </c>
      <c r="G910" s="1">
        <v>2</v>
      </c>
      <c r="H910" s="1">
        <v>81</v>
      </c>
      <c r="I910" s="15">
        <v>0.23364485981308411</v>
      </c>
      <c r="J910">
        <f t="shared" si="14"/>
        <v>20</v>
      </c>
    </row>
    <row r="911" spans="1:10" x14ac:dyDescent="0.3">
      <c r="A911" t="s">
        <v>13734</v>
      </c>
      <c r="C911" s="18">
        <v>390.72928013267529</v>
      </c>
      <c r="D911" s="1"/>
      <c r="E911" s="1">
        <v>8</v>
      </c>
      <c r="F911" s="1">
        <v>1</v>
      </c>
      <c r="G911" s="1">
        <v>1</v>
      </c>
      <c r="H911" s="1">
        <v>6</v>
      </c>
      <c r="I911" s="15">
        <v>0.1875</v>
      </c>
      <c r="J911">
        <f t="shared" si="14"/>
        <v>40</v>
      </c>
    </row>
    <row r="912" spans="1:10" x14ac:dyDescent="0.3">
      <c r="A912" t="s">
        <v>14128</v>
      </c>
      <c r="C912" s="18">
        <v>457.44807641920005</v>
      </c>
      <c r="D912" s="1"/>
      <c r="E912" s="1">
        <v>20</v>
      </c>
      <c r="F912" s="1">
        <v>8</v>
      </c>
      <c r="G912" s="1">
        <v>1</v>
      </c>
      <c r="H912" s="1">
        <v>11</v>
      </c>
      <c r="I912" s="15">
        <v>0.42499999999999999</v>
      </c>
      <c r="J912">
        <f t="shared" si="14"/>
        <v>40</v>
      </c>
    </row>
    <row r="913" spans="1:10" x14ac:dyDescent="0.3">
      <c r="A913" t="s">
        <v>5807</v>
      </c>
      <c r="C913" s="18">
        <v>413.25451798028979</v>
      </c>
      <c r="D913" s="1"/>
      <c r="E913" s="1">
        <v>10</v>
      </c>
      <c r="F913" s="1">
        <v>5</v>
      </c>
      <c r="G913" s="1">
        <v>1</v>
      </c>
      <c r="H913" s="1">
        <v>4</v>
      </c>
      <c r="I913" s="15">
        <v>0.55000000000000004</v>
      </c>
      <c r="J913">
        <f t="shared" si="14"/>
        <v>40</v>
      </c>
    </row>
    <row r="914" spans="1:10" x14ac:dyDescent="0.3">
      <c r="A914" t="s">
        <v>17396</v>
      </c>
      <c r="C914" s="18">
        <v>440.61683741237977</v>
      </c>
      <c r="D914" s="1"/>
      <c r="E914" s="1">
        <v>57</v>
      </c>
      <c r="F914" s="1">
        <v>23</v>
      </c>
      <c r="G914" s="1">
        <v>1</v>
      </c>
      <c r="H914" s="1">
        <v>33</v>
      </c>
      <c r="I914" s="15">
        <v>0.41228070175438597</v>
      </c>
      <c r="J914">
        <f t="shared" si="14"/>
        <v>20</v>
      </c>
    </row>
    <row r="915" spans="1:10" x14ac:dyDescent="0.3">
      <c r="A915" t="s">
        <v>965</v>
      </c>
      <c r="C915" s="18">
        <v>535.0485451826089</v>
      </c>
      <c r="D915" s="1"/>
      <c r="E915" s="1">
        <v>37</v>
      </c>
      <c r="F915" s="1">
        <v>25</v>
      </c>
      <c r="G915" s="1">
        <v>0</v>
      </c>
      <c r="H915" s="1">
        <v>12</v>
      </c>
      <c r="I915" s="15">
        <v>0.67567567567567566</v>
      </c>
      <c r="J915">
        <f t="shared" si="14"/>
        <v>20</v>
      </c>
    </row>
    <row r="916" spans="1:10" x14ac:dyDescent="0.3">
      <c r="A916" t="s">
        <v>2026</v>
      </c>
      <c r="C916" s="18">
        <v>461.94372108205664</v>
      </c>
      <c r="D916" s="1"/>
      <c r="E916" s="1">
        <v>63</v>
      </c>
      <c r="F916" s="1">
        <v>33</v>
      </c>
      <c r="G916" s="1">
        <v>2</v>
      </c>
      <c r="H916" s="1">
        <v>28</v>
      </c>
      <c r="I916" s="15">
        <v>0.53968253968253965</v>
      </c>
      <c r="J916">
        <f t="shared" si="14"/>
        <v>20</v>
      </c>
    </row>
    <row r="917" spans="1:10" x14ac:dyDescent="0.3">
      <c r="A917" t="s">
        <v>2167</v>
      </c>
      <c r="C917" s="18">
        <v>472.34465077990649</v>
      </c>
      <c r="D917" s="1"/>
      <c r="E917" s="1">
        <v>26</v>
      </c>
      <c r="F917" s="1">
        <v>15</v>
      </c>
      <c r="G917" s="1">
        <v>0</v>
      </c>
      <c r="H917" s="1">
        <v>11</v>
      </c>
      <c r="I917" s="15">
        <v>0.57692307692307687</v>
      </c>
      <c r="J917">
        <f t="shared" si="14"/>
        <v>40</v>
      </c>
    </row>
    <row r="918" spans="1:10" x14ac:dyDescent="0.3">
      <c r="A918" t="s">
        <v>22789</v>
      </c>
      <c r="C918" s="18">
        <v>301.15215359616678</v>
      </c>
      <c r="D918" s="1"/>
      <c r="E918" s="1">
        <v>65</v>
      </c>
      <c r="F918" s="1">
        <v>14</v>
      </c>
      <c r="G918" s="1">
        <v>2</v>
      </c>
      <c r="H918" s="1">
        <v>49</v>
      </c>
      <c r="I918" s="15">
        <v>0.23076923076923078</v>
      </c>
      <c r="J918">
        <f t="shared" si="14"/>
        <v>20</v>
      </c>
    </row>
    <row r="919" spans="1:10" x14ac:dyDescent="0.3">
      <c r="A919" t="s">
        <v>22057</v>
      </c>
      <c r="C919" s="18">
        <v>338.86613166915919</v>
      </c>
      <c r="D919" s="1"/>
      <c r="E919" s="1">
        <v>50</v>
      </c>
      <c r="F919" s="1">
        <v>18</v>
      </c>
      <c r="G919" s="1">
        <v>1</v>
      </c>
      <c r="H919" s="1">
        <v>31</v>
      </c>
      <c r="I919" s="15">
        <v>0.37</v>
      </c>
      <c r="J919">
        <f t="shared" si="14"/>
        <v>20</v>
      </c>
    </row>
    <row r="920" spans="1:10" x14ac:dyDescent="0.3">
      <c r="A920" t="s">
        <v>2372</v>
      </c>
      <c r="C920" s="18">
        <v>483.13333661508136</v>
      </c>
      <c r="D920" s="1"/>
      <c r="E920" s="1">
        <v>103</v>
      </c>
      <c r="F920" s="1">
        <v>56</v>
      </c>
      <c r="G920" s="1">
        <v>1</v>
      </c>
      <c r="H920" s="1">
        <v>46</v>
      </c>
      <c r="I920" s="15">
        <v>0.54854368932038833</v>
      </c>
      <c r="J920">
        <f t="shared" si="14"/>
        <v>20</v>
      </c>
    </row>
    <row r="921" spans="1:10" x14ac:dyDescent="0.3">
      <c r="A921" t="s">
        <v>836</v>
      </c>
      <c r="C921" s="18">
        <v>560.87236271208985</v>
      </c>
      <c r="D921" s="1"/>
      <c r="E921" s="1">
        <v>66</v>
      </c>
      <c r="F921" s="1">
        <v>48</v>
      </c>
      <c r="G921" s="1">
        <v>2</v>
      </c>
      <c r="H921" s="1">
        <v>16</v>
      </c>
      <c r="I921" s="15">
        <v>0.74242424242424243</v>
      </c>
      <c r="J921">
        <f t="shared" si="14"/>
        <v>20</v>
      </c>
    </row>
    <row r="922" spans="1:10" x14ac:dyDescent="0.3">
      <c r="A922" t="s">
        <v>19825</v>
      </c>
      <c r="C922" s="18">
        <v>364.70057036587173</v>
      </c>
      <c r="D922" s="1"/>
      <c r="E922" s="1">
        <v>15</v>
      </c>
      <c r="F922" s="1">
        <v>4</v>
      </c>
      <c r="G922" s="1">
        <v>1</v>
      </c>
      <c r="H922" s="1">
        <v>10</v>
      </c>
      <c r="I922" s="15">
        <v>0.3</v>
      </c>
      <c r="J922">
        <f t="shared" si="14"/>
        <v>40</v>
      </c>
    </row>
    <row r="923" spans="1:10" x14ac:dyDescent="0.3">
      <c r="A923" t="s">
        <v>2945</v>
      </c>
      <c r="C923" s="18">
        <v>439.09627800949795</v>
      </c>
      <c r="D923" s="1"/>
      <c r="E923" s="1">
        <v>11</v>
      </c>
      <c r="F923" s="1">
        <v>8</v>
      </c>
      <c r="G923" s="1">
        <v>0</v>
      </c>
      <c r="H923" s="1">
        <v>3</v>
      </c>
      <c r="I923" s="15">
        <v>0.72727272727272729</v>
      </c>
      <c r="J923">
        <f t="shared" si="14"/>
        <v>40</v>
      </c>
    </row>
    <row r="924" spans="1:10" x14ac:dyDescent="0.3">
      <c r="A924" t="s">
        <v>24150</v>
      </c>
      <c r="C924" s="18">
        <v>400</v>
      </c>
      <c r="D924" s="1"/>
      <c r="E924" s="1">
        <v>5</v>
      </c>
      <c r="F924" s="1">
        <v>0</v>
      </c>
      <c r="G924" s="1">
        <v>0</v>
      </c>
      <c r="H924" s="1">
        <v>5</v>
      </c>
      <c r="I924" s="15">
        <v>0</v>
      </c>
      <c r="J924">
        <f t="shared" si="14"/>
        <v>40</v>
      </c>
    </row>
    <row r="925" spans="1:10" x14ac:dyDescent="0.3">
      <c r="A925" t="s">
        <v>24151</v>
      </c>
      <c r="C925" s="18">
        <v>400</v>
      </c>
      <c r="D925" s="1"/>
      <c r="E925" s="1">
        <v>5</v>
      </c>
      <c r="F925" s="1">
        <v>2</v>
      </c>
      <c r="G925" s="1">
        <v>0</v>
      </c>
      <c r="H925" s="1">
        <v>3</v>
      </c>
      <c r="I925" s="15">
        <v>0.4</v>
      </c>
      <c r="J925">
        <f t="shared" si="14"/>
        <v>40</v>
      </c>
    </row>
    <row r="926" spans="1:10" x14ac:dyDescent="0.3">
      <c r="A926" t="s">
        <v>1332</v>
      </c>
      <c r="C926" s="18">
        <v>516.88813500644562</v>
      </c>
      <c r="D926" s="1"/>
      <c r="E926" s="1">
        <v>44</v>
      </c>
      <c r="F926" s="1">
        <v>28</v>
      </c>
      <c r="G926" s="1">
        <v>0</v>
      </c>
      <c r="H926" s="1">
        <v>16</v>
      </c>
      <c r="I926" s="15">
        <v>0.63636363636363635</v>
      </c>
      <c r="J926">
        <f t="shared" si="14"/>
        <v>20</v>
      </c>
    </row>
    <row r="927" spans="1:10" x14ac:dyDescent="0.3">
      <c r="A927" t="s">
        <v>1252</v>
      </c>
      <c r="C927" s="18">
        <v>508.9101782562891</v>
      </c>
      <c r="D927" s="1"/>
      <c r="E927" s="1">
        <v>58</v>
      </c>
      <c r="F927" s="1">
        <v>43</v>
      </c>
      <c r="G927" s="1">
        <v>2</v>
      </c>
      <c r="H927" s="1">
        <v>13</v>
      </c>
      <c r="I927" s="15">
        <v>0.75862068965517238</v>
      </c>
      <c r="J927">
        <f t="shared" si="14"/>
        <v>20</v>
      </c>
    </row>
    <row r="928" spans="1:10" x14ac:dyDescent="0.3">
      <c r="A928" t="s">
        <v>13384</v>
      </c>
      <c r="C928" s="18">
        <v>389.9596387142152</v>
      </c>
      <c r="D928" s="1"/>
      <c r="E928" s="1">
        <v>8</v>
      </c>
      <c r="F928" s="1">
        <v>2</v>
      </c>
      <c r="G928" s="1">
        <v>0</v>
      </c>
      <c r="H928" s="1">
        <v>6</v>
      </c>
      <c r="I928" s="15">
        <v>0.25</v>
      </c>
      <c r="J928">
        <f t="shared" si="14"/>
        <v>40</v>
      </c>
    </row>
    <row r="929" spans="1:10" x14ac:dyDescent="0.3">
      <c r="A929" t="s">
        <v>24152</v>
      </c>
      <c r="C929" s="18">
        <v>464.45843603430092</v>
      </c>
      <c r="D929" s="1"/>
      <c r="E929" s="1">
        <v>60</v>
      </c>
      <c r="F929" s="1">
        <v>37</v>
      </c>
      <c r="G929" s="1">
        <v>1</v>
      </c>
      <c r="H929" s="1">
        <v>22</v>
      </c>
      <c r="I929" s="15">
        <v>0.625</v>
      </c>
      <c r="J929">
        <f t="shared" si="14"/>
        <v>20</v>
      </c>
    </row>
    <row r="930" spans="1:10" x14ac:dyDescent="0.3">
      <c r="A930" t="s">
        <v>7253</v>
      </c>
      <c r="C930" s="18">
        <v>410.33147578785793</v>
      </c>
      <c r="D930" s="1"/>
      <c r="E930" s="1">
        <v>14</v>
      </c>
      <c r="F930" s="1">
        <v>6</v>
      </c>
      <c r="G930" s="1">
        <v>0</v>
      </c>
      <c r="H930" s="1">
        <v>8</v>
      </c>
      <c r="I930" s="15">
        <v>0.42857142857142855</v>
      </c>
      <c r="J930">
        <f t="shared" si="14"/>
        <v>40</v>
      </c>
    </row>
    <row r="931" spans="1:10" x14ac:dyDescent="0.3">
      <c r="A931" t="s">
        <v>8163</v>
      </c>
      <c r="C931" s="18">
        <v>408.88652815278977</v>
      </c>
      <c r="D931" s="1"/>
      <c r="E931" s="1">
        <v>50</v>
      </c>
      <c r="F931" s="1">
        <v>19</v>
      </c>
      <c r="G931" s="1">
        <v>0</v>
      </c>
      <c r="H931" s="1">
        <v>31</v>
      </c>
      <c r="I931" s="15">
        <v>0.38</v>
      </c>
      <c r="J931">
        <f t="shared" si="14"/>
        <v>20</v>
      </c>
    </row>
    <row r="932" spans="1:10" x14ac:dyDescent="0.3">
      <c r="A932" t="s">
        <v>18740</v>
      </c>
      <c r="C932" s="18">
        <v>370</v>
      </c>
      <c r="D932" s="1"/>
      <c r="E932" s="1">
        <v>8</v>
      </c>
      <c r="F932" s="1">
        <v>2</v>
      </c>
      <c r="G932" s="1">
        <v>0</v>
      </c>
      <c r="H932" s="1">
        <v>6</v>
      </c>
      <c r="I932" s="15">
        <v>0.25</v>
      </c>
      <c r="J932">
        <f t="shared" si="14"/>
        <v>40</v>
      </c>
    </row>
    <row r="933" spans="1:10" x14ac:dyDescent="0.3">
      <c r="A933" t="s">
        <v>4552</v>
      </c>
      <c r="C933" s="18">
        <v>427.23105628073824</v>
      </c>
      <c r="D933" s="1"/>
      <c r="E933" s="1">
        <v>30</v>
      </c>
      <c r="F933" s="1">
        <v>16</v>
      </c>
      <c r="G933" s="1">
        <v>0</v>
      </c>
      <c r="H933" s="1">
        <v>14</v>
      </c>
      <c r="I933" s="15">
        <v>0.53333333333333333</v>
      </c>
      <c r="J933">
        <f t="shared" si="14"/>
        <v>40</v>
      </c>
    </row>
    <row r="934" spans="1:10" x14ac:dyDescent="0.3">
      <c r="A934" t="s">
        <v>24153</v>
      </c>
      <c r="C934" s="18">
        <v>400</v>
      </c>
      <c r="D934" s="1"/>
      <c r="E934" s="1">
        <v>5</v>
      </c>
      <c r="F934" s="1">
        <v>2</v>
      </c>
      <c r="G934" s="1">
        <v>1</v>
      </c>
      <c r="H934" s="1">
        <v>2</v>
      </c>
      <c r="I934" s="15">
        <v>0.5</v>
      </c>
      <c r="J934">
        <f t="shared" si="14"/>
        <v>40</v>
      </c>
    </row>
    <row r="935" spans="1:10" x14ac:dyDescent="0.3">
      <c r="A935" t="s">
        <v>14407</v>
      </c>
      <c r="C935" s="18">
        <v>388.64235538694743</v>
      </c>
      <c r="D935" s="1"/>
      <c r="E935" s="1">
        <v>46</v>
      </c>
      <c r="F935" s="1">
        <v>20</v>
      </c>
      <c r="G935" s="1">
        <v>2</v>
      </c>
      <c r="H935" s="1">
        <v>24</v>
      </c>
      <c r="I935" s="15">
        <v>0.45652173913043476</v>
      </c>
      <c r="J935">
        <f t="shared" si="14"/>
        <v>20</v>
      </c>
    </row>
    <row r="936" spans="1:10" x14ac:dyDescent="0.3">
      <c r="A936" t="s">
        <v>14020</v>
      </c>
      <c r="C936" s="18">
        <v>389.27962254177265</v>
      </c>
      <c r="D936" s="1"/>
      <c r="E936" s="1">
        <v>11</v>
      </c>
      <c r="F936" s="1">
        <v>3</v>
      </c>
      <c r="G936" s="1">
        <v>1</v>
      </c>
      <c r="H936" s="1">
        <v>7</v>
      </c>
      <c r="I936" s="15">
        <v>0.31818181818181818</v>
      </c>
      <c r="J936">
        <f t="shared" si="14"/>
        <v>40</v>
      </c>
    </row>
    <row r="937" spans="1:10" x14ac:dyDescent="0.3">
      <c r="A937" t="s">
        <v>20681</v>
      </c>
      <c r="C937" s="18">
        <v>357.74550050049208</v>
      </c>
      <c r="D937" s="1"/>
      <c r="E937" s="1">
        <v>39</v>
      </c>
      <c r="F937" s="1">
        <v>15</v>
      </c>
      <c r="G937" s="1">
        <v>2</v>
      </c>
      <c r="H937" s="1">
        <v>22</v>
      </c>
      <c r="I937" s="15">
        <v>0.41025641025641024</v>
      </c>
      <c r="J937">
        <f t="shared" si="14"/>
        <v>20</v>
      </c>
    </row>
    <row r="938" spans="1:10" x14ac:dyDescent="0.3">
      <c r="A938" t="s">
        <v>6129</v>
      </c>
      <c r="C938" s="18">
        <v>411.45065643749763</v>
      </c>
      <c r="D938" s="1"/>
      <c r="E938" s="1">
        <v>8</v>
      </c>
      <c r="F938" s="1">
        <v>3</v>
      </c>
      <c r="G938" s="1">
        <v>0</v>
      </c>
      <c r="H938" s="1">
        <v>5</v>
      </c>
      <c r="I938" s="15">
        <v>0.375</v>
      </c>
      <c r="J938">
        <f t="shared" si="14"/>
        <v>40</v>
      </c>
    </row>
    <row r="939" spans="1:10" x14ac:dyDescent="0.3">
      <c r="A939" t="s">
        <v>2141</v>
      </c>
      <c r="C939" s="18">
        <v>458.11840212671103</v>
      </c>
      <c r="D939" s="1"/>
      <c r="E939" s="1">
        <v>50</v>
      </c>
      <c r="F939" s="1">
        <v>28</v>
      </c>
      <c r="G939" s="1">
        <v>3</v>
      </c>
      <c r="H939" s="1">
        <v>19</v>
      </c>
      <c r="I939" s="15">
        <v>0.59</v>
      </c>
      <c r="J939">
        <f t="shared" si="14"/>
        <v>20</v>
      </c>
    </row>
    <row r="940" spans="1:10" x14ac:dyDescent="0.3">
      <c r="A940" t="s">
        <v>1834</v>
      </c>
      <c r="C940" s="18">
        <v>469.75887851798427</v>
      </c>
      <c r="D940" s="1"/>
      <c r="E940" s="1">
        <v>20</v>
      </c>
      <c r="F940" s="1">
        <v>13</v>
      </c>
      <c r="G940" s="1">
        <v>5</v>
      </c>
      <c r="H940" s="1">
        <v>2</v>
      </c>
      <c r="I940" s="15">
        <v>0.77500000000000002</v>
      </c>
      <c r="J940">
        <f t="shared" si="14"/>
        <v>40</v>
      </c>
    </row>
    <row r="941" spans="1:10" x14ac:dyDescent="0.3">
      <c r="A941" t="s">
        <v>1304</v>
      </c>
      <c r="C941" s="18">
        <v>507.47958081737835</v>
      </c>
      <c r="D941" s="1"/>
      <c r="E941" s="1">
        <v>42</v>
      </c>
      <c r="F941" s="1">
        <v>31</v>
      </c>
      <c r="G941" s="1">
        <v>0</v>
      </c>
      <c r="H941" s="1">
        <v>11</v>
      </c>
      <c r="I941" s="15">
        <v>0.73809523809523814</v>
      </c>
      <c r="J941">
        <f t="shared" si="14"/>
        <v>20</v>
      </c>
    </row>
    <row r="942" spans="1:10" x14ac:dyDescent="0.3">
      <c r="A942" t="s">
        <v>20282</v>
      </c>
      <c r="C942" s="18">
        <v>360.97004081188669</v>
      </c>
      <c r="D942" s="1"/>
      <c r="E942" s="1">
        <v>11</v>
      </c>
      <c r="F942" s="1">
        <v>3</v>
      </c>
      <c r="G942" s="1">
        <v>1</v>
      </c>
      <c r="H942" s="1">
        <v>7</v>
      </c>
      <c r="I942" s="15">
        <v>0.31818181818181818</v>
      </c>
      <c r="J942">
        <f t="shared" si="14"/>
        <v>40</v>
      </c>
    </row>
    <row r="943" spans="1:10" x14ac:dyDescent="0.3">
      <c r="A943" t="s">
        <v>11946</v>
      </c>
      <c r="C943" s="18">
        <v>390.70499618592351</v>
      </c>
      <c r="D943" s="1"/>
      <c r="E943" s="1">
        <v>8</v>
      </c>
      <c r="F943" s="1">
        <v>4</v>
      </c>
      <c r="G943" s="1">
        <v>0</v>
      </c>
      <c r="H943" s="1">
        <v>4</v>
      </c>
      <c r="I943" s="15">
        <v>0.5</v>
      </c>
      <c r="J943">
        <f t="shared" si="14"/>
        <v>40</v>
      </c>
    </row>
    <row r="944" spans="1:10" x14ac:dyDescent="0.3">
      <c r="A944" t="s">
        <v>24154</v>
      </c>
      <c r="C944" s="18">
        <v>400</v>
      </c>
      <c r="D944" s="1"/>
      <c r="E944" s="1">
        <v>5</v>
      </c>
      <c r="F944" s="1">
        <v>2</v>
      </c>
      <c r="G944" s="1">
        <v>0</v>
      </c>
      <c r="H944" s="1">
        <v>3</v>
      </c>
      <c r="I944" s="15">
        <v>0.4</v>
      </c>
      <c r="J944">
        <f t="shared" si="14"/>
        <v>40</v>
      </c>
    </row>
    <row r="945" spans="1:10" x14ac:dyDescent="0.3">
      <c r="A945" t="s">
        <v>1756</v>
      </c>
      <c r="C945" s="18">
        <v>476.52612695231954</v>
      </c>
      <c r="D945" s="1"/>
      <c r="E945" s="1">
        <v>52</v>
      </c>
      <c r="F945" s="1">
        <v>29</v>
      </c>
      <c r="G945" s="1">
        <v>4</v>
      </c>
      <c r="H945" s="1">
        <v>19</v>
      </c>
      <c r="I945" s="15">
        <v>0.59615384615384615</v>
      </c>
      <c r="J945">
        <f t="shared" si="14"/>
        <v>20</v>
      </c>
    </row>
    <row r="946" spans="1:10" x14ac:dyDescent="0.3">
      <c r="A946" t="s">
        <v>8805</v>
      </c>
      <c r="C946" s="18">
        <v>403.97064234185478</v>
      </c>
      <c r="D946" s="1"/>
      <c r="E946" s="1">
        <v>21</v>
      </c>
      <c r="F946" s="1">
        <v>6</v>
      </c>
      <c r="G946" s="1">
        <v>2</v>
      </c>
      <c r="H946" s="1">
        <v>13</v>
      </c>
      <c r="I946" s="15">
        <v>0.33333333333333331</v>
      </c>
      <c r="J946">
        <f t="shared" si="14"/>
        <v>40</v>
      </c>
    </row>
    <row r="947" spans="1:10" x14ac:dyDescent="0.3">
      <c r="A947" t="s">
        <v>6736</v>
      </c>
      <c r="C947" s="18">
        <v>411.56324309382376</v>
      </c>
      <c r="D947" s="1"/>
      <c r="E947" s="1">
        <v>14</v>
      </c>
      <c r="F947" s="1">
        <v>8</v>
      </c>
      <c r="G947" s="1">
        <v>0</v>
      </c>
      <c r="H947" s="1">
        <v>6</v>
      </c>
      <c r="I947" s="15">
        <v>0.5714285714285714</v>
      </c>
      <c r="J947">
        <f t="shared" si="14"/>
        <v>40</v>
      </c>
    </row>
    <row r="948" spans="1:10" x14ac:dyDescent="0.3">
      <c r="A948" t="s">
        <v>24155</v>
      </c>
      <c r="C948" s="18">
        <v>400</v>
      </c>
      <c r="D948" s="1"/>
      <c r="E948" s="1">
        <v>5</v>
      </c>
      <c r="F948" s="1">
        <v>2</v>
      </c>
      <c r="G948" s="1">
        <v>0</v>
      </c>
      <c r="H948" s="1">
        <v>3</v>
      </c>
      <c r="I948" s="15">
        <v>0.4</v>
      </c>
      <c r="J948">
        <f t="shared" si="14"/>
        <v>40</v>
      </c>
    </row>
    <row r="949" spans="1:10" x14ac:dyDescent="0.3">
      <c r="A949" t="s">
        <v>1107</v>
      </c>
      <c r="C949" s="18">
        <v>519.35460459304011</v>
      </c>
      <c r="D949" s="1"/>
      <c r="E949" s="1">
        <v>33</v>
      </c>
      <c r="F949" s="1">
        <v>25</v>
      </c>
      <c r="G949" s="1">
        <v>0</v>
      </c>
      <c r="H949" s="1">
        <v>8</v>
      </c>
      <c r="I949" s="15">
        <v>0.75757575757575757</v>
      </c>
      <c r="J949">
        <f t="shared" si="14"/>
        <v>20</v>
      </c>
    </row>
    <row r="950" spans="1:10" x14ac:dyDescent="0.3">
      <c r="A950" t="s">
        <v>5716</v>
      </c>
      <c r="C950" s="18">
        <v>414.58919485137318</v>
      </c>
      <c r="D950" s="1"/>
      <c r="E950" s="1">
        <v>54</v>
      </c>
      <c r="F950" s="1">
        <v>28</v>
      </c>
      <c r="G950" s="1">
        <v>6</v>
      </c>
      <c r="H950" s="1">
        <v>20</v>
      </c>
      <c r="I950" s="15">
        <v>0.57407407407407407</v>
      </c>
      <c r="J950">
        <f t="shared" si="14"/>
        <v>20</v>
      </c>
    </row>
    <row r="951" spans="1:10" x14ac:dyDescent="0.3">
      <c r="A951" t="s">
        <v>19660</v>
      </c>
      <c r="C951" s="18">
        <v>366.39919207294423</v>
      </c>
      <c r="D951" s="1"/>
      <c r="E951" s="1">
        <v>51</v>
      </c>
      <c r="F951" s="1">
        <v>24</v>
      </c>
      <c r="G951" s="1">
        <v>0</v>
      </c>
      <c r="H951" s="1">
        <v>27</v>
      </c>
      <c r="I951" s="15">
        <v>0.47058823529411764</v>
      </c>
      <c r="J951">
        <f t="shared" si="14"/>
        <v>20</v>
      </c>
    </row>
    <row r="952" spans="1:10" x14ac:dyDescent="0.3">
      <c r="A952" t="s">
        <v>11574</v>
      </c>
      <c r="C952" s="18">
        <v>391.27428369445266</v>
      </c>
      <c r="D952" s="1"/>
      <c r="E952" s="1">
        <v>8</v>
      </c>
      <c r="F952" s="1">
        <v>3</v>
      </c>
      <c r="G952" s="1">
        <v>0</v>
      </c>
      <c r="H952" s="1">
        <v>5</v>
      </c>
      <c r="I952" s="15">
        <v>0.375</v>
      </c>
      <c r="J952">
        <f t="shared" si="14"/>
        <v>40</v>
      </c>
    </row>
    <row r="953" spans="1:10" x14ac:dyDescent="0.3">
      <c r="A953" t="s">
        <v>2595</v>
      </c>
      <c r="C953" s="18">
        <v>508.23767351385004</v>
      </c>
      <c r="D953" s="1"/>
      <c r="E953" s="1">
        <v>35</v>
      </c>
      <c r="F953" s="1">
        <v>18</v>
      </c>
      <c r="G953" s="1">
        <v>3</v>
      </c>
      <c r="H953" s="1">
        <v>14</v>
      </c>
      <c r="I953" s="15">
        <v>0.55714285714285716</v>
      </c>
      <c r="J953">
        <f t="shared" si="14"/>
        <v>20</v>
      </c>
    </row>
    <row r="954" spans="1:10" x14ac:dyDescent="0.3">
      <c r="A954" t="s">
        <v>24156</v>
      </c>
      <c r="C954" s="18">
        <v>381.00199917424135</v>
      </c>
      <c r="D954" s="1"/>
      <c r="E954" s="1">
        <v>15</v>
      </c>
      <c r="F954" s="1">
        <v>7</v>
      </c>
      <c r="G954" s="1">
        <v>0</v>
      </c>
      <c r="H954" s="1">
        <v>8</v>
      </c>
      <c r="I954" s="15">
        <v>0.46666666666666667</v>
      </c>
      <c r="J954">
        <f t="shared" si="14"/>
        <v>40</v>
      </c>
    </row>
    <row r="955" spans="1:10" x14ac:dyDescent="0.3">
      <c r="A955" t="s">
        <v>23088</v>
      </c>
      <c r="C955" s="18">
        <v>223.49300235975198</v>
      </c>
      <c r="D955" s="1"/>
      <c r="E955" s="1">
        <v>72</v>
      </c>
      <c r="F955" s="1">
        <v>14</v>
      </c>
      <c r="G955" s="1">
        <v>2</v>
      </c>
      <c r="H955" s="1">
        <v>56</v>
      </c>
      <c r="I955" s="15">
        <v>0.20833333333333334</v>
      </c>
      <c r="J955">
        <f t="shared" si="14"/>
        <v>20</v>
      </c>
    </row>
    <row r="956" spans="1:10" x14ac:dyDescent="0.3">
      <c r="A956" t="s">
        <v>14649</v>
      </c>
      <c r="C956" s="18">
        <v>389.6325099448855</v>
      </c>
      <c r="D956" s="1"/>
      <c r="E956" s="1">
        <v>14</v>
      </c>
      <c r="F956" s="1">
        <v>7</v>
      </c>
      <c r="G956" s="1">
        <v>1</v>
      </c>
      <c r="H956" s="1">
        <v>6</v>
      </c>
      <c r="I956" s="15">
        <v>0.5357142857142857</v>
      </c>
      <c r="J956">
        <f t="shared" si="14"/>
        <v>40</v>
      </c>
    </row>
    <row r="957" spans="1:10" x14ac:dyDescent="0.3">
      <c r="A957" t="s">
        <v>24157</v>
      </c>
      <c r="C957" s="18">
        <v>400</v>
      </c>
      <c r="D957" s="1"/>
      <c r="E957" s="1">
        <v>5</v>
      </c>
      <c r="F957" s="1">
        <v>1</v>
      </c>
      <c r="G957" s="1">
        <v>0</v>
      </c>
      <c r="H957" s="1">
        <v>4</v>
      </c>
      <c r="I957" s="15">
        <v>0.2</v>
      </c>
      <c r="J957">
        <f t="shared" si="14"/>
        <v>40</v>
      </c>
    </row>
    <row r="958" spans="1:10" x14ac:dyDescent="0.3">
      <c r="A958" t="s">
        <v>4704</v>
      </c>
      <c r="C958" s="18">
        <v>426.53797959332246</v>
      </c>
      <c r="D958" s="1"/>
      <c r="E958" s="1">
        <v>26</v>
      </c>
      <c r="F958" s="1">
        <v>13</v>
      </c>
      <c r="G958" s="1">
        <v>2</v>
      </c>
      <c r="H958" s="1">
        <v>11</v>
      </c>
      <c r="I958" s="15">
        <v>0.53846153846153844</v>
      </c>
      <c r="J958">
        <f t="shared" si="14"/>
        <v>40</v>
      </c>
    </row>
    <row r="959" spans="1:10" x14ac:dyDescent="0.3">
      <c r="A959" t="s">
        <v>16628</v>
      </c>
      <c r="C959" s="18">
        <v>379.14761610863485</v>
      </c>
      <c r="D959" s="1"/>
      <c r="E959" s="1">
        <v>18</v>
      </c>
      <c r="F959" s="1">
        <v>8</v>
      </c>
      <c r="G959" s="1">
        <v>4</v>
      </c>
      <c r="H959" s="1">
        <v>6</v>
      </c>
      <c r="I959" s="15">
        <v>0.55555555555555558</v>
      </c>
      <c r="J959">
        <f t="shared" si="14"/>
        <v>40</v>
      </c>
    </row>
    <row r="960" spans="1:10" x14ac:dyDescent="0.3">
      <c r="A960" t="s">
        <v>22401</v>
      </c>
      <c r="C960" s="18">
        <v>325.11160276450238</v>
      </c>
      <c r="D960" s="1"/>
      <c r="E960" s="1">
        <v>45</v>
      </c>
      <c r="F960" s="1">
        <v>16</v>
      </c>
      <c r="G960" s="1">
        <v>3</v>
      </c>
      <c r="H960" s="1">
        <v>26</v>
      </c>
      <c r="I960" s="15">
        <v>0.3888888888888889</v>
      </c>
      <c r="J960">
        <f t="shared" si="14"/>
        <v>20</v>
      </c>
    </row>
    <row r="961" spans="1:10" x14ac:dyDescent="0.3">
      <c r="A961" t="s">
        <v>24160</v>
      </c>
      <c r="C961" s="18">
        <v>400</v>
      </c>
      <c r="D961" s="1"/>
      <c r="E961" s="1">
        <v>5</v>
      </c>
      <c r="F961" s="1">
        <v>3</v>
      </c>
      <c r="G961" s="1">
        <v>0</v>
      </c>
      <c r="H961" s="1">
        <v>2</v>
      </c>
      <c r="I961" s="15">
        <v>0.6</v>
      </c>
      <c r="J961">
        <f t="shared" si="14"/>
        <v>40</v>
      </c>
    </row>
    <row r="962" spans="1:10" x14ac:dyDescent="0.3">
      <c r="A962" t="s">
        <v>24161</v>
      </c>
      <c r="C962" s="18">
        <v>400</v>
      </c>
      <c r="D962" s="1"/>
      <c r="E962" s="1">
        <v>5</v>
      </c>
      <c r="F962" s="1">
        <v>3</v>
      </c>
      <c r="G962" s="1">
        <v>0</v>
      </c>
      <c r="H962" s="1">
        <v>2</v>
      </c>
      <c r="I962" s="15">
        <v>0.6</v>
      </c>
      <c r="J962">
        <f t="shared" si="14"/>
        <v>40</v>
      </c>
    </row>
    <row r="963" spans="1:10" x14ac:dyDescent="0.3">
      <c r="A963" t="s">
        <v>4429</v>
      </c>
      <c r="C963" s="18">
        <v>424.59818872558265</v>
      </c>
      <c r="D963" s="1"/>
      <c r="E963" s="1">
        <v>48</v>
      </c>
      <c r="F963" s="1">
        <v>24</v>
      </c>
      <c r="G963" s="1">
        <v>1</v>
      </c>
      <c r="H963" s="1">
        <v>23</v>
      </c>
      <c r="I963" s="15">
        <v>0.51041666666666663</v>
      </c>
      <c r="J963">
        <f t="shared" si="14"/>
        <v>20</v>
      </c>
    </row>
    <row r="964" spans="1:10" x14ac:dyDescent="0.3">
      <c r="A964" t="s">
        <v>24162</v>
      </c>
      <c r="C964" s="18">
        <v>400</v>
      </c>
      <c r="D964" s="1"/>
      <c r="E964" s="1">
        <v>5</v>
      </c>
      <c r="F964" s="1">
        <v>3</v>
      </c>
      <c r="G964" s="1">
        <v>0</v>
      </c>
      <c r="H964" s="1">
        <v>2</v>
      </c>
      <c r="I964" s="15">
        <v>0.6</v>
      </c>
      <c r="J964">
        <f t="shared" ref="J964:J1027" si="15">IF(E964&lt;=30,40,20)</f>
        <v>40</v>
      </c>
    </row>
    <row r="965" spans="1:10" x14ac:dyDescent="0.3">
      <c r="A965" t="s">
        <v>4455</v>
      </c>
      <c r="C965" s="18">
        <v>424.83745178518967</v>
      </c>
      <c r="D965" s="1"/>
      <c r="E965" s="1">
        <v>30</v>
      </c>
      <c r="F965" s="1">
        <v>15</v>
      </c>
      <c r="G965" s="1">
        <v>0</v>
      </c>
      <c r="H965" s="1">
        <v>15</v>
      </c>
      <c r="I965" s="15">
        <v>0.5</v>
      </c>
      <c r="J965">
        <f t="shared" si="15"/>
        <v>40</v>
      </c>
    </row>
    <row r="966" spans="1:10" x14ac:dyDescent="0.3">
      <c r="A966" t="s">
        <v>22694</v>
      </c>
      <c r="C966" s="18">
        <v>309.82494467942712</v>
      </c>
      <c r="D966" s="1"/>
      <c r="E966" s="1">
        <v>39</v>
      </c>
      <c r="F966" s="1">
        <v>12</v>
      </c>
      <c r="G966" s="1">
        <v>0</v>
      </c>
      <c r="H966" s="1">
        <v>27</v>
      </c>
      <c r="I966" s="15">
        <v>0.30769230769230771</v>
      </c>
      <c r="J966">
        <f t="shared" si="15"/>
        <v>20</v>
      </c>
    </row>
    <row r="967" spans="1:10" x14ac:dyDescent="0.3">
      <c r="A967" t="s">
        <v>21473</v>
      </c>
      <c r="C967" s="18">
        <v>351.16524514384395</v>
      </c>
      <c r="D967" s="1"/>
      <c r="E967" s="1">
        <v>93</v>
      </c>
      <c r="F967" s="1">
        <v>39</v>
      </c>
      <c r="G967" s="1">
        <v>4</v>
      </c>
      <c r="H967" s="1">
        <v>50</v>
      </c>
      <c r="I967" s="15">
        <v>0.44086021505376344</v>
      </c>
      <c r="J967">
        <f t="shared" si="15"/>
        <v>20</v>
      </c>
    </row>
    <row r="968" spans="1:10" x14ac:dyDescent="0.3">
      <c r="A968" t="s">
        <v>20492</v>
      </c>
      <c r="C968" s="18">
        <v>359.58265295028116</v>
      </c>
      <c r="D968" s="1"/>
      <c r="E968" s="1">
        <v>26</v>
      </c>
      <c r="F968" s="1">
        <v>8</v>
      </c>
      <c r="G968" s="1">
        <v>2</v>
      </c>
      <c r="H968" s="1">
        <v>16</v>
      </c>
      <c r="I968" s="15">
        <v>0.34615384615384615</v>
      </c>
      <c r="J968">
        <f t="shared" si="15"/>
        <v>40</v>
      </c>
    </row>
    <row r="969" spans="1:10" x14ac:dyDescent="0.3">
      <c r="A969" t="s">
        <v>1289</v>
      </c>
      <c r="C969" s="18">
        <v>505.46156521367072</v>
      </c>
      <c r="D969" s="1"/>
      <c r="E969" s="1">
        <v>90</v>
      </c>
      <c r="F969" s="1">
        <v>52</v>
      </c>
      <c r="G969" s="1">
        <v>1</v>
      </c>
      <c r="H969" s="1">
        <v>37</v>
      </c>
      <c r="I969" s="15">
        <v>0.58333333333333337</v>
      </c>
      <c r="J969">
        <f t="shared" si="15"/>
        <v>20</v>
      </c>
    </row>
    <row r="970" spans="1:10" x14ac:dyDescent="0.3">
      <c r="A970" t="s">
        <v>24163</v>
      </c>
      <c r="C970" s="18">
        <v>400</v>
      </c>
      <c r="D970" s="1"/>
      <c r="E970" s="1">
        <v>4</v>
      </c>
      <c r="F970" s="1">
        <v>0</v>
      </c>
      <c r="G970" s="1">
        <v>0</v>
      </c>
      <c r="H970" s="1">
        <v>4</v>
      </c>
      <c r="I970" s="15">
        <v>0</v>
      </c>
      <c r="J970">
        <f t="shared" si="15"/>
        <v>40</v>
      </c>
    </row>
    <row r="971" spans="1:10" x14ac:dyDescent="0.3">
      <c r="A971" t="s">
        <v>2649</v>
      </c>
      <c r="C971" s="18">
        <v>445.54530112390904</v>
      </c>
      <c r="D971" s="1"/>
      <c r="E971" s="1">
        <v>20</v>
      </c>
      <c r="F971" s="1">
        <v>17</v>
      </c>
      <c r="G971" s="1">
        <v>0</v>
      </c>
      <c r="H971" s="1">
        <v>3</v>
      </c>
      <c r="I971" s="15">
        <v>0.85</v>
      </c>
      <c r="J971">
        <f t="shared" si="15"/>
        <v>40</v>
      </c>
    </row>
    <row r="972" spans="1:10" x14ac:dyDescent="0.3">
      <c r="A972" t="s">
        <v>10638</v>
      </c>
      <c r="C972" s="18">
        <v>394.96288534408859</v>
      </c>
      <c r="D972" s="1"/>
      <c r="E972" s="1">
        <v>15</v>
      </c>
      <c r="F972" s="1">
        <v>9</v>
      </c>
      <c r="G972" s="1">
        <v>0</v>
      </c>
      <c r="H972" s="1">
        <v>6</v>
      </c>
      <c r="I972" s="15">
        <v>0.6</v>
      </c>
      <c r="J972">
        <f t="shared" si="15"/>
        <v>40</v>
      </c>
    </row>
    <row r="973" spans="1:10" x14ac:dyDescent="0.3">
      <c r="A973" t="s">
        <v>3093</v>
      </c>
      <c r="C973" s="18">
        <v>437.06935842550695</v>
      </c>
      <c r="D973" s="1"/>
      <c r="E973" s="1">
        <v>14</v>
      </c>
      <c r="F973" s="1">
        <v>10</v>
      </c>
      <c r="G973" s="1">
        <v>1</v>
      </c>
      <c r="H973" s="1">
        <v>3</v>
      </c>
      <c r="I973" s="15">
        <v>0.75</v>
      </c>
      <c r="J973">
        <f t="shared" si="15"/>
        <v>40</v>
      </c>
    </row>
    <row r="974" spans="1:10" x14ac:dyDescent="0.3">
      <c r="A974" t="s">
        <v>4637</v>
      </c>
      <c r="C974" s="18">
        <v>421.97444399587135</v>
      </c>
      <c r="D974" s="1"/>
      <c r="E974" s="1">
        <v>7</v>
      </c>
      <c r="F974" s="1">
        <v>5</v>
      </c>
      <c r="G974" s="1">
        <v>1</v>
      </c>
      <c r="H974" s="1">
        <v>1</v>
      </c>
      <c r="I974" s="15">
        <v>0.7857142857142857</v>
      </c>
      <c r="J974">
        <f t="shared" si="15"/>
        <v>40</v>
      </c>
    </row>
    <row r="975" spans="1:10" x14ac:dyDescent="0.3">
      <c r="A975" t="s">
        <v>3073</v>
      </c>
      <c r="C975" s="18">
        <v>437.42063268670751</v>
      </c>
      <c r="D975" s="1"/>
      <c r="E975" s="1">
        <v>52</v>
      </c>
      <c r="F975" s="1">
        <v>24</v>
      </c>
      <c r="G975" s="1">
        <v>1</v>
      </c>
      <c r="H975" s="1">
        <v>27</v>
      </c>
      <c r="I975" s="15">
        <v>0.47115384615384615</v>
      </c>
      <c r="J975">
        <f t="shared" si="15"/>
        <v>20</v>
      </c>
    </row>
    <row r="976" spans="1:10" x14ac:dyDescent="0.3">
      <c r="A976" t="s">
        <v>3555</v>
      </c>
      <c r="C976" s="18">
        <v>430.69938417372487</v>
      </c>
      <c r="D976" s="1"/>
      <c r="E976" s="1">
        <v>18</v>
      </c>
      <c r="F976" s="1">
        <v>11</v>
      </c>
      <c r="G976" s="1">
        <v>0</v>
      </c>
      <c r="H976" s="1">
        <v>7</v>
      </c>
      <c r="I976" s="15">
        <v>0.61111111111111116</v>
      </c>
      <c r="J976">
        <f t="shared" si="15"/>
        <v>40</v>
      </c>
    </row>
    <row r="977" spans="1:10" x14ac:dyDescent="0.3">
      <c r="A977" t="s">
        <v>19809</v>
      </c>
      <c r="C977" s="18">
        <v>364.82785451232525</v>
      </c>
      <c r="D977" s="1"/>
      <c r="E977" s="1">
        <v>29</v>
      </c>
      <c r="F977" s="1">
        <v>12</v>
      </c>
      <c r="G977" s="1">
        <v>1</v>
      </c>
      <c r="H977" s="1">
        <v>16</v>
      </c>
      <c r="I977" s="15">
        <v>0.43103448275862066</v>
      </c>
      <c r="J977">
        <f t="shared" si="15"/>
        <v>40</v>
      </c>
    </row>
    <row r="978" spans="1:10" x14ac:dyDescent="0.3">
      <c r="A978" s="21" t="s">
        <v>6139</v>
      </c>
      <c r="C978" s="18">
        <v>411.41875933702448</v>
      </c>
      <c r="D978" s="1"/>
      <c r="E978" s="1">
        <v>8</v>
      </c>
      <c r="F978" s="1">
        <v>5</v>
      </c>
      <c r="G978" s="1">
        <v>0</v>
      </c>
      <c r="H978" s="1">
        <v>3</v>
      </c>
      <c r="I978" s="15">
        <v>0.625</v>
      </c>
      <c r="J978">
        <f t="shared" si="15"/>
        <v>40</v>
      </c>
    </row>
    <row r="979" spans="1:10" x14ac:dyDescent="0.3">
      <c r="A979" t="s">
        <v>8425</v>
      </c>
      <c r="C979" s="18">
        <v>407.47908334042586</v>
      </c>
      <c r="D979" s="1"/>
      <c r="E979" s="1">
        <v>15</v>
      </c>
      <c r="F979" s="1">
        <v>7</v>
      </c>
      <c r="G979" s="1">
        <v>1</v>
      </c>
      <c r="H979" s="1">
        <v>7</v>
      </c>
      <c r="I979" s="15">
        <v>0.5</v>
      </c>
      <c r="J979">
        <f t="shared" si="15"/>
        <v>40</v>
      </c>
    </row>
    <row r="980" spans="1:10" x14ac:dyDescent="0.3">
      <c r="A980" t="s">
        <v>15338</v>
      </c>
      <c r="C980" s="18">
        <v>383.09592697259768</v>
      </c>
      <c r="D980" s="1"/>
      <c r="E980" s="1">
        <v>32</v>
      </c>
      <c r="F980" s="1">
        <v>12</v>
      </c>
      <c r="G980" s="1">
        <v>1</v>
      </c>
      <c r="H980" s="1">
        <v>19</v>
      </c>
      <c r="I980" s="15">
        <v>0.390625</v>
      </c>
      <c r="J980">
        <f t="shared" si="15"/>
        <v>20</v>
      </c>
    </row>
    <row r="981" spans="1:10" x14ac:dyDescent="0.3">
      <c r="A981" t="s">
        <v>13477</v>
      </c>
      <c r="C981" s="18">
        <v>389.84186019189411</v>
      </c>
      <c r="D981" s="1"/>
      <c r="E981" s="1">
        <v>25</v>
      </c>
      <c r="F981" s="1">
        <v>9</v>
      </c>
      <c r="G981" s="1">
        <v>0</v>
      </c>
      <c r="H981" s="1">
        <v>16</v>
      </c>
      <c r="I981" s="15">
        <v>0.36</v>
      </c>
      <c r="J981">
        <f t="shared" si="15"/>
        <v>40</v>
      </c>
    </row>
    <row r="982" spans="1:10" x14ac:dyDescent="0.3">
      <c r="A982" t="s">
        <v>24164</v>
      </c>
      <c r="C982" s="18">
        <v>400</v>
      </c>
      <c r="D982" s="1"/>
      <c r="E982" s="1">
        <v>5</v>
      </c>
      <c r="F982" s="1">
        <v>2</v>
      </c>
      <c r="G982" s="1">
        <v>0</v>
      </c>
      <c r="H982" s="1">
        <v>3</v>
      </c>
      <c r="I982" s="15">
        <v>0.4</v>
      </c>
      <c r="J982">
        <f t="shared" si="15"/>
        <v>40</v>
      </c>
    </row>
    <row r="983" spans="1:10" x14ac:dyDescent="0.3">
      <c r="A983" t="s">
        <v>7589</v>
      </c>
      <c r="C983" s="18">
        <v>409.66588679306227</v>
      </c>
      <c r="D983" s="1"/>
      <c r="E983" s="1">
        <v>8</v>
      </c>
      <c r="F983" s="1">
        <v>4</v>
      </c>
      <c r="G983" s="1">
        <v>0</v>
      </c>
      <c r="H983" s="1">
        <v>4</v>
      </c>
      <c r="I983" s="15">
        <v>0.5</v>
      </c>
      <c r="J983">
        <f t="shared" si="15"/>
        <v>40</v>
      </c>
    </row>
    <row r="984" spans="1:10" x14ac:dyDescent="0.3">
      <c r="A984" t="s">
        <v>13381</v>
      </c>
      <c r="C984" s="18">
        <v>389.96148905620799</v>
      </c>
      <c r="D984" s="1"/>
      <c r="E984" s="1">
        <v>8</v>
      </c>
      <c r="F984" s="1">
        <v>3</v>
      </c>
      <c r="G984" s="1">
        <v>0</v>
      </c>
      <c r="H984" s="1">
        <v>5</v>
      </c>
      <c r="I984" s="15">
        <v>0.375</v>
      </c>
      <c r="J984">
        <f t="shared" si="15"/>
        <v>40</v>
      </c>
    </row>
    <row r="985" spans="1:10" x14ac:dyDescent="0.3">
      <c r="A985" t="s">
        <v>17412</v>
      </c>
      <c r="C985" s="18">
        <v>373.47494961397888</v>
      </c>
      <c r="D985" s="1"/>
      <c r="E985" s="1">
        <v>19</v>
      </c>
      <c r="F985" s="1">
        <v>6</v>
      </c>
      <c r="G985" s="1">
        <v>0</v>
      </c>
      <c r="H985" s="1">
        <v>13</v>
      </c>
      <c r="I985" s="15">
        <v>0.31578947368421051</v>
      </c>
      <c r="J985">
        <f t="shared" si="15"/>
        <v>40</v>
      </c>
    </row>
    <row r="986" spans="1:10" x14ac:dyDescent="0.3">
      <c r="A986" t="s">
        <v>24166</v>
      </c>
      <c r="C986" s="18">
        <v>400</v>
      </c>
      <c r="D986" s="1"/>
      <c r="E986" s="1">
        <v>3</v>
      </c>
      <c r="F986" s="1">
        <v>1</v>
      </c>
      <c r="G986" s="1">
        <v>0</v>
      </c>
      <c r="H986" s="1">
        <v>2</v>
      </c>
      <c r="I986" s="15">
        <v>0.33333333333333331</v>
      </c>
      <c r="J986">
        <f t="shared" si="15"/>
        <v>40</v>
      </c>
    </row>
    <row r="987" spans="1:10" x14ac:dyDescent="0.3">
      <c r="A987" t="s">
        <v>24167</v>
      </c>
      <c r="C987" s="18">
        <v>400</v>
      </c>
      <c r="D987" s="1"/>
      <c r="E987" s="1">
        <v>5</v>
      </c>
      <c r="F987" s="1">
        <v>0</v>
      </c>
      <c r="G987" s="1">
        <v>0</v>
      </c>
      <c r="H987" s="1">
        <v>5</v>
      </c>
      <c r="I987" s="15">
        <v>0</v>
      </c>
      <c r="J987">
        <f t="shared" si="15"/>
        <v>40</v>
      </c>
    </row>
    <row r="988" spans="1:10" x14ac:dyDescent="0.3">
      <c r="A988" t="s">
        <v>877</v>
      </c>
      <c r="C988" s="18">
        <v>548.20486716254413</v>
      </c>
      <c r="D988" s="1"/>
      <c r="E988" s="1">
        <v>17</v>
      </c>
      <c r="F988" s="1">
        <v>12</v>
      </c>
      <c r="G988" s="1">
        <v>1</v>
      </c>
      <c r="H988" s="1">
        <v>4</v>
      </c>
      <c r="I988" s="15">
        <v>0.73529411764705888</v>
      </c>
      <c r="J988">
        <f t="shared" si="15"/>
        <v>40</v>
      </c>
    </row>
    <row r="989" spans="1:10" x14ac:dyDescent="0.3">
      <c r="A989" t="s">
        <v>5831</v>
      </c>
      <c r="C989" s="18">
        <v>412.94461798144124</v>
      </c>
      <c r="D989" s="1"/>
      <c r="E989" s="1">
        <v>11</v>
      </c>
      <c r="F989" s="1">
        <v>8</v>
      </c>
      <c r="G989" s="1">
        <v>0</v>
      </c>
      <c r="H989" s="1">
        <v>3</v>
      </c>
      <c r="I989" s="15">
        <v>0.72727272727272729</v>
      </c>
      <c r="J989">
        <f t="shared" si="15"/>
        <v>40</v>
      </c>
    </row>
    <row r="990" spans="1:10" x14ac:dyDescent="0.3">
      <c r="A990" t="s">
        <v>15302</v>
      </c>
      <c r="C990" s="18">
        <v>410.86210490929017</v>
      </c>
      <c r="D990" s="1"/>
      <c r="E990" s="1">
        <v>23</v>
      </c>
      <c r="F990" s="1">
        <v>8</v>
      </c>
      <c r="G990" s="1">
        <v>1</v>
      </c>
      <c r="H990" s="1">
        <v>14</v>
      </c>
      <c r="I990" s="15">
        <v>0.36956521739130432</v>
      </c>
      <c r="J990">
        <f t="shared" si="15"/>
        <v>40</v>
      </c>
    </row>
    <row r="991" spans="1:10" x14ac:dyDescent="0.3">
      <c r="A991" t="s">
        <v>5546</v>
      </c>
      <c r="C991" s="18">
        <v>472.3108376262951</v>
      </c>
      <c r="D991" s="1"/>
      <c r="E991" s="1">
        <v>17</v>
      </c>
      <c r="F991" s="1">
        <v>8</v>
      </c>
      <c r="G991" s="1">
        <v>0</v>
      </c>
      <c r="H991" s="1">
        <v>9</v>
      </c>
      <c r="I991" s="15">
        <v>0.47058823529411764</v>
      </c>
      <c r="J991">
        <f t="shared" si="15"/>
        <v>40</v>
      </c>
    </row>
    <row r="992" spans="1:10" x14ac:dyDescent="0.3">
      <c r="A992" t="s">
        <v>24168</v>
      </c>
      <c r="C992" s="18">
        <v>459.5622926616407</v>
      </c>
      <c r="D992" s="1"/>
      <c r="E992" s="1">
        <v>19</v>
      </c>
      <c r="F992" s="1">
        <v>12</v>
      </c>
      <c r="G992" s="1">
        <v>1</v>
      </c>
      <c r="H992" s="1">
        <v>6</v>
      </c>
      <c r="I992" s="15">
        <v>0.65789473684210531</v>
      </c>
      <c r="J992">
        <f t="shared" si="15"/>
        <v>40</v>
      </c>
    </row>
    <row r="993" spans="1:10" x14ac:dyDescent="0.3">
      <c r="A993" t="s">
        <v>2864</v>
      </c>
      <c r="C993" s="18">
        <v>467.04023737988734</v>
      </c>
      <c r="D993" s="1"/>
      <c r="E993" s="1">
        <v>12</v>
      </c>
      <c r="F993" s="1">
        <v>6</v>
      </c>
      <c r="G993" s="1">
        <v>1</v>
      </c>
      <c r="H993" s="1">
        <v>5</v>
      </c>
      <c r="I993" s="15">
        <v>0.54166666666666663</v>
      </c>
      <c r="J993">
        <f t="shared" si="15"/>
        <v>40</v>
      </c>
    </row>
    <row r="994" spans="1:10" x14ac:dyDescent="0.3">
      <c r="A994" t="s">
        <v>1804</v>
      </c>
      <c r="C994" s="18">
        <v>470.9044741539609</v>
      </c>
      <c r="D994" s="1"/>
      <c r="E994" s="1">
        <v>20</v>
      </c>
      <c r="F994" s="1">
        <v>7</v>
      </c>
      <c r="G994" s="1">
        <v>0</v>
      </c>
      <c r="H994" s="1">
        <v>13</v>
      </c>
      <c r="I994" s="15">
        <v>0.35</v>
      </c>
      <c r="J994">
        <f t="shared" si="15"/>
        <v>40</v>
      </c>
    </row>
    <row r="995" spans="1:10" x14ac:dyDescent="0.3">
      <c r="A995" t="s">
        <v>17209</v>
      </c>
      <c r="C995" s="18">
        <v>374.98386476948883</v>
      </c>
      <c r="D995" s="1"/>
      <c r="E995" s="1">
        <v>10</v>
      </c>
      <c r="F995" s="1">
        <v>4</v>
      </c>
      <c r="G995" s="1">
        <v>1</v>
      </c>
      <c r="H995" s="1">
        <v>5</v>
      </c>
      <c r="I995" s="15">
        <v>0.45</v>
      </c>
      <c r="J995">
        <f t="shared" si="15"/>
        <v>40</v>
      </c>
    </row>
    <row r="996" spans="1:10" x14ac:dyDescent="0.3">
      <c r="A996" t="s">
        <v>3326</v>
      </c>
      <c r="C996" s="18">
        <v>433.5192154282272</v>
      </c>
      <c r="D996" s="1"/>
      <c r="E996" s="1">
        <v>16</v>
      </c>
      <c r="F996" s="1">
        <v>10</v>
      </c>
      <c r="G996" s="1">
        <v>0</v>
      </c>
      <c r="H996" s="1">
        <v>6</v>
      </c>
      <c r="I996" s="15">
        <v>0.625</v>
      </c>
      <c r="J996">
        <f t="shared" si="15"/>
        <v>40</v>
      </c>
    </row>
    <row r="997" spans="1:10" x14ac:dyDescent="0.3">
      <c r="A997" t="s">
        <v>24170</v>
      </c>
      <c r="C997" s="18">
        <v>400</v>
      </c>
      <c r="D997" s="1"/>
      <c r="E997" s="1">
        <v>5</v>
      </c>
      <c r="F997" s="1">
        <v>3</v>
      </c>
      <c r="G997" s="1">
        <v>0</v>
      </c>
      <c r="H997" s="1">
        <v>2</v>
      </c>
      <c r="I997" s="15">
        <v>0.6</v>
      </c>
      <c r="J997">
        <f t="shared" si="15"/>
        <v>40</v>
      </c>
    </row>
    <row r="998" spans="1:10" x14ac:dyDescent="0.3">
      <c r="A998" t="s">
        <v>10299</v>
      </c>
      <c r="C998" s="18">
        <v>397.66921037769794</v>
      </c>
      <c r="D998" s="1"/>
      <c r="E998" s="1">
        <v>18</v>
      </c>
      <c r="F998" s="1">
        <v>8</v>
      </c>
      <c r="G998" s="1">
        <v>1</v>
      </c>
      <c r="H998" s="1">
        <v>9</v>
      </c>
      <c r="I998" s="15">
        <v>0.47222222222222221</v>
      </c>
      <c r="J998">
        <f t="shared" si="15"/>
        <v>40</v>
      </c>
    </row>
    <row r="999" spans="1:10" x14ac:dyDescent="0.3">
      <c r="A999" t="s">
        <v>15356</v>
      </c>
      <c r="C999" s="18">
        <v>382.93686898806391</v>
      </c>
      <c r="D999" s="1"/>
      <c r="E999" s="1">
        <v>97</v>
      </c>
      <c r="F999" s="1">
        <v>38</v>
      </c>
      <c r="G999" s="1">
        <v>7</v>
      </c>
      <c r="H999" s="1">
        <v>52</v>
      </c>
      <c r="I999" s="15">
        <v>0.42783505154639173</v>
      </c>
      <c r="J999">
        <f t="shared" si="15"/>
        <v>20</v>
      </c>
    </row>
    <row r="1000" spans="1:10" x14ac:dyDescent="0.3">
      <c r="A1000" t="s">
        <v>15394</v>
      </c>
      <c r="C1000" s="18">
        <v>382.73118376057488</v>
      </c>
      <c r="D1000" s="1"/>
      <c r="E1000" s="1">
        <v>42</v>
      </c>
      <c r="F1000" s="1">
        <v>15</v>
      </c>
      <c r="G1000" s="1">
        <v>2</v>
      </c>
      <c r="H1000" s="1">
        <v>25</v>
      </c>
      <c r="I1000" s="15">
        <v>0.38095238095238093</v>
      </c>
      <c r="J1000">
        <f t="shared" si="15"/>
        <v>20</v>
      </c>
    </row>
    <row r="1001" spans="1:10" x14ac:dyDescent="0.3">
      <c r="A1001" t="s">
        <v>522</v>
      </c>
      <c r="C1001" s="18">
        <v>902.33598842951903</v>
      </c>
      <c r="D1001" s="1"/>
      <c r="E1001" s="1">
        <v>278</v>
      </c>
      <c r="F1001" s="1">
        <v>242</v>
      </c>
      <c r="G1001" s="1">
        <v>1</v>
      </c>
      <c r="H1001" s="1">
        <v>35</v>
      </c>
      <c r="I1001" s="15">
        <v>0.87230215827338131</v>
      </c>
      <c r="J1001">
        <f t="shared" si="15"/>
        <v>20</v>
      </c>
    </row>
    <row r="1002" spans="1:10" x14ac:dyDescent="0.3">
      <c r="A1002" t="s">
        <v>524</v>
      </c>
      <c r="C1002" s="18">
        <v>889.57744934239668</v>
      </c>
      <c r="D1002" s="1"/>
      <c r="E1002" s="1">
        <v>277</v>
      </c>
      <c r="F1002" s="1">
        <v>235</v>
      </c>
      <c r="G1002" s="1">
        <v>1</v>
      </c>
      <c r="H1002" s="1">
        <v>41</v>
      </c>
      <c r="I1002" s="15">
        <v>0.85018050541516244</v>
      </c>
      <c r="J1002">
        <f t="shared" si="15"/>
        <v>20</v>
      </c>
    </row>
    <row r="1003" spans="1:10" x14ac:dyDescent="0.3">
      <c r="A1003" t="s">
        <v>533</v>
      </c>
      <c r="C1003" s="18">
        <v>853.97816348289325</v>
      </c>
      <c r="D1003" s="1"/>
      <c r="E1003" s="1">
        <v>85</v>
      </c>
      <c r="F1003" s="1">
        <v>72</v>
      </c>
      <c r="G1003" s="1">
        <v>1</v>
      </c>
      <c r="H1003" s="1">
        <v>12</v>
      </c>
      <c r="I1003" s="15">
        <v>0.8529411764705882</v>
      </c>
      <c r="J1003">
        <f t="shared" si="15"/>
        <v>20</v>
      </c>
    </row>
    <row r="1004" spans="1:10" x14ac:dyDescent="0.3">
      <c r="A1004" t="s">
        <v>549</v>
      </c>
      <c r="C1004" s="18">
        <v>781.41690170197307</v>
      </c>
      <c r="D1004" s="1"/>
      <c r="E1004" s="1">
        <v>95</v>
      </c>
      <c r="F1004" s="1">
        <v>82</v>
      </c>
      <c r="G1004" s="1">
        <v>1</v>
      </c>
      <c r="H1004" s="1">
        <v>12</v>
      </c>
      <c r="I1004" s="15">
        <v>0.86842105263157898</v>
      </c>
      <c r="J1004">
        <f t="shared" si="15"/>
        <v>20</v>
      </c>
    </row>
    <row r="1005" spans="1:10" x14ac:dyDescent="0.3">
      <c r="A1005" t="s">
        <v>564</v>
      </c>
      <c r="C1005" s="18">
        <v>780.6496493911269</v>
      </c>
      <c r="D1005" s="1"/>
      <c r="E1005" s="1">
        <v>69</v>
      </c>
      <c r="F1005" s="1">
        <v>55</v>
      </c>
      <c r="G1005" s="1">
        <v>2</v>
      </c>
      <c r="H1005" s="1">
        <v>12</v>
      </c>
      <c r="I1005" s="15">
        <v>0.81159420289855078</v>
      </c>
      <c r="J1005">
        <f t="shared" si="15"/>
        <v>20</v>
      </c>
    </row>
    <row r="1006" spans="1:10" x14ac:dyDescent="0.3">
      <c r="A1006" t="s">
        <v>545</v>
      </c>
      <c r="C1006" s="18">
        <v>772.20150423311929</v>
      </c>
      <c r="D1006" s="1"/>
      <c r="E1006" s="1">
        <v>145</v>
      </c>
      <c r="F1006" s="1">
        <v>108</v>
      </c>
      <c r="G1006" s="1">
        <v>2</v>
      </c>
      <c r="H1006" s="1">
        <v>35</v>
      </c>
      <c r="I1006" s="15">
        <v>0.75172413793103443</v>
      </c>
      <c r="J1006">
        <f t="shared" si="15"/>
        <v>20</v>
      </c>
    </row>
    <row r="1007" spans="1:10" x14ac:dyDescent="0.3">
      <c r="A1007" t="s">
        <v>527</v>
      </c>
      <c r="C1007" s="18">
        <v>771.95390324247296</v>
      </c>
      <c r="D1007" s="1"/>
      <c r="E1007" s="1">
        <v>141</v>
      </c>
      <c r="F1007" s="1">
        <v>102</v>
      </c>
      <c r="G1007" s="1">
        <v>6</v>
      </c>
      <c r="H1007" s="1">
        <v>33</v>
      </c>
      <c r="I1007" s="15">
        <v>0.74468085106382975</v>
      </c>
      <c r="J1007">
        <f t="shared" si="15"/>
        <v>20</v>
      </c>
    </row>
    <row r="1008" spans="1:10" x14ac:dyDescent="0.3">
      <c r="A1008" t="s">
        <v>537</v>
      </c>
      <c r="C1008" s="18">
        <v>764.76354656799629</v>
      </c>
      <c r="D1008" s="1"/>
      <c r="E1008" s="1">
        <v>172</v>
      </c>
      <c r="F1008" s="1">
        <v>135</v>
      </c>
      <c r="G1008" s="1">
        <v>1</v>
      </c>
      <c r="H1008" s="1">
        <v>36</v>
      </c>
      <c r="I1008" s="15">
        <v>0.78779069767441856</v>
      </c>
      <c r="J1008">
        <f t="shared" si="15"/>
        <v>20</v>
      </c>
    </row>
    <row r="1009" spans="1:10" x14ac:dyDescent="0.3">
      <c r="A1009" t="s">
        <v>530</v>
      </c>
      <c r="C1009" s="18">
        <v>763.2444689626351</v>
      </c>
      <c r="D1009" s="1"/>
      <c r="E1009" s="1">
        <v>132</v>
      </c>
      <c r="F1009" s="1">
        <v>119</v>
      </c>
      <c r="G1009" s="1">
        <v>1</v>
      </c>
      <c r="H1009" s="1">
        <v>12</v>
      </c>
      <c r="I1009" s="15">
        <v>0.90530303030303028</v>
      </c>
      <c r="J1009">
        <f t="shared" si="15"/>
        <v>20</v>
      </c>
    </row>
    <row r="1010" spans="1:10" x14ac:dyDescent="0.3">
      <c r="A1010" t="s">
        <v>532</v>
      </c>
      <c r="C1010" s="18">
        <v>752.42355660635906</v>
      </c>
      <c r="D1010" s="1"/>
      <c r="E1010" s="1">
        <v>152</v>
      </c>
      <c r="F1010" s="1">
        <v>111</v>
      </c>
      <c r="G1010" s="1">
        <v>5</v>
      </c>
      <c r="H1010" s="1">
        <v>36</v>
      </c>
      <c r="I1010" s="15">
        <v>0.74671052631578949</v>
      </c>
      <c r="J1010">
        <f t="shared" si="15"/>
        <v>20</v>
      </c>
    </row>
    <row r="1011" spans="1:10" x14ac:dyDescent="0.3">
      <c r="A1011" t="s">
        <v>541</v>
      </c>
      <c r="C1011" s="18">
        <v>752.08077897980684</v>
      </c>
      <c r="D1011" s="1"/>
      <c r="E1011" s="1">
        <v>224</v>
      </c>
      <c r="F1011" s="1">
        <v>160</v>
      </c>
      <c r="G1011" s="1">
        <v>2</v>
      </c>
      <c r="H1011" s="1">
        <v>62</v>
      </c>
      <c r="I1011" s="15">
        <v>0.71875</v>
      </c>
      <c r="J1011">
        <f t="shared" si="15"/>
        <v>20</v>
      </c>
    </row>
    <row r="1012" spans="1:10" x14ac:dyDescent="0.3">
      <c r="A1012" t="s">
        <v>534</v>
      </c>
      <c r="C1012" s="18">
        <v>751.89857698385754</v>
      </c>
      <c r="D1012" s="1"/>
      <c r="E1012" s="1">
        <v>126</v>
      </c>
      <c r="F1012" s="1">
        <v>107</v>
      </c>
      <c r="G1012" s="1">
        <v>1</v>
      </c>
      <c r="H1012" s="1">
        <v>18</v>
      </c>
      <c r="I1012" s="15">
        <v>0.85317460317460314</v>
      </c>
      <c r="J1012">
        <f t="shared" si="15"/>
        <v>20</v>
      </c>
    </row>
    <row r="1013" spans="1:10" x14ac:dyDescent="0.3">
      <c r="A1013" t="s">
        <v>536</v>
      </c>
      <c r="C1013" s="18">
        <v>751.85018372935588</v>
      </c>
      <c r="D1013" s="1"/>
      <c r="E1013" s="1">
        <v>126</v>
      </c>
      <c r="F1013" s="1">
        <v>95</v>
      </c>
      <c r="G1013" s="1">
        <v>2</v>
      </c>
      <c r="H1013" s="1">
        <v>29</v>
      </c>
      <c r="I1013" s="15">
        <v>0.76190476190476186</v>
      </c>
      <c r="J1013">
        <f t="shared" si="15"/>
        <v>20</v>
      </c>
    </row>
    <row r="1014" spans="1:10" x14ac:dyDescent="0.3">
      <c r="A1014" t="s">
        <v>551</v>
      </c>
      <c r="C1014" s="18">
        <v>751.7335469302086</v>
      </c>
      <c r="D1014" s="1"/>
      <c r="E1014" s="1">
        <v>87</v>
      </c>
      <c r="F1014" s="1">
        <v>77</v>
      </c>
      <c r="G1014" s="1">
        <v>0</v>
      </c>
      <c r="H1014" s="1">
        <v>10</v>
      </c>
      <c r="I1014" s="15">
        <v>0.88505747126436785</v>
      </c>
      <c r="J1014">
        <f t="shared" si="15"/>
        <v>20</v>
      </c>
    </row>
    <row r="1015" spans="1:10" x14ac:dyDescent="0.3">
      <c r="A1015" t="s">
        <v>556</v>
      </c>
      <c r="C1015" s="18">
        <v>738.49963229260766</v>
      </c>
      <c r="D1015" s="1"/>
      <c r="E1015" s="1">
        <v>130</v>
      </c>
      <c r="F1015" s="1">
        <v>99</v>
      </c>
      <c r="G1015" s="1">
        <v>2</v>
      </c>
      <c r="H1015" s="1">
        <v>29</v>
      </c>
      <c r="I1015" s="15">
        <v>0.76923076923076927</v>
      </c>
      <c r="J1015">
        <f t="shared" si="15"/>
        <v>20</v>
      </c>
    </row>
    <row r="1016" spans="1:10" x14ac:dyDescent="0.3">
      <c r="A1016" t="s">
        <v>622</v>
      </c>
      <c r="C1016" s="18">
        <v>731.31134501020313</v>
      </c>
      <c r="D1016" s="1"/>
      <c r="E1016" s="1">
        <v>50</v>
      </c>
      <c r="F1016" s="1">
        <v>44</v>
      </c>
      <c r="G1016" s="1">
        <v>0</v>
      </c>
      <c r="H1016" s="1">
        <v>6</v>
      </c>
      <c r="I1016" s="15">
        <v>0.88</v>
      </c>
      <c r="J1016">
        <f t="shared" si="15"/>
        <v>20</v>
      </c>
    </row>
    <row r="1017" spans="1:10" x14ac:dyDescent="0.3">
      <c r="A1017" t="s">
        <v>544</v>
      </c>
      <c r="C1017" s="18">
        <v>725.97276206013964</v>
      </c>
      <c r="D1017" s="1"/>
      <c r="E1017" s="1">
        <v>166</v>
      </c>
      <c r="F1017" s="1">
        <v>130</v>
      </c>
      <c r="G1017" s="1">
        <v>2</v>
      </c>
      <c r="H1017" s="1">
        <v>34</v>
      </c>
      <c r="I1017" s="15">
        <v>0.78915662650602414</v>
      </c>
      <c r="J1017">
        <f t="shared" si="15"/>
        <v>20</v>
      </c>
    </row>
    <row r="1018" spans="1:10" x14ac:dyDescent="0.3">
      <c r="A1018" t="s">
        <v>539</v>
      </c>
      <c r="C1018" s="18">
        <v>722.27337951486788</v>
      </c>
      <c r="D1018" s="1"/>
      <c r="E1018" s="1">
        <v>50</v>
      </c>
      <c r="F1018" s="1">
        <v>42</v>
      </c>
      <c r="G1018" s="1">
        <v>1</v>
      </c>
      <c r="H1018" s="1">
        <v>7</v>
      </c>
      <c r="I1018" s="15">
        <v>0.85</v>
      </c>
      <c r="J1018">
        <f t="shared" si="15"/>
        <v>20</v>
      </c>
    </row>
    <row r="1019" spans="1:10" x14ac:dyDescent="0.3">
      <c r="A1019" t="s">
        <v>617</v>
      </c>
      <c r="C1019" s="18">
        <v>715.66718936921234</v>
      </c>
      <c r="D1019" s="1"/>
      <c r="E1019" s="1">
        <v>65</v>
      </c>
      <c r="F1019" s="1">
        <v>50</v>
      </c>
      <c r="G1019" s="1">
        <v>1</v>
      </c>
      <c r="H1019" s="1">
        <v>14</v>
      </c>
      <c r="I1019" s="15">
        <v>0.77692307692307694</v>
      </c>
      <c r="J1019">
        <f t="shared" si="15"/>
        <v>20</v>
      </c>
    </row>
    <row r="1020" spans="1:10" x14ac:dyDescent="0.3">
      <c r="A1020" t="s">
        <v>581</v>
      </c>
      <c r="C1020" s="18">
        <v>715.61452856886274</v>
      </c>
      <c r="D1020" s="1"/>
      <c r="E1020" s="1">
        <v>122</v>
      </c>
      <c r="F1020" s="1">
        <v>93</v>
      </c>
      <c r="G1020" s="1">
        <v>1</v>
      </c>
      <c r="H1020" s="1">
        <v>28</v>
      </c>
      <c r="I1020" s="15">
        <v>0.76639344262295084</v>
      </c>
      <c r="J1020">
        <f t="shared" si="15"/>
        <v>20</v>
      </c>
    </row>
    <row r="1021" spans="1:10" x14ac:dyDescent="0.3">
      <c r="A1021" t="s">
        <v>547</v>
      </c>
      <c r="C1021" s="18">
        <v>715.3480362710693</v>
      </c>
      <c r="D1021" s="1"/>
      <c r="E1021" s="1">
        <v>198</v>
      </c>
      <c r="F1021" s="1">
        <v>133</v>
      </c>
      <c r="G1021" s="1">
        <v>1</v>
      </c>
      <c r="H1021" s="1">
        <v>64</v>
      </c>
      <c r="I1021" s="15">
        <v>0.6742424242424242</v>
      </c>
      <c r="J1021">
        <f t="shared" si="15"/>
        <v>20</v>
      </c>
    </row>
    <row r="1022" spans="1:10" x14ac:dyDescent="0.3">
      <c r="A1022" t="s">
        <v>593</v>
      </c>
      <c r="C1022" s="18">
        <v>714.66049523971878</v>
      </c>
      <c r="D1022" s="1"/>
      <c r="E1022" s="1">
        <v>99</v>
      </c>
      <c r="F1022" s="1">
        <v>72</v>
      </c>
      <c r="G1022" s="1">
        <v>2</v>
      </c>
      <c r="H1022" s="1">
        <v>25</v>
      </c>
      <c r="I1022" s="15">
        <v>0.73737373737373735</v>
      </c>
      <c r="J1022">
        <f t="shared" si="15"/>
        <v>20</v>
      </c>
    </row>
    <row r="1023" spans="1:10" x14ac:dyDescent="0.3">
      <c r="A1023" t="s">
        <v>1469</v>
      </c>
      <c r="C1023" s="18">
        <v>712.82026805297835</v>
      </c>
      <c r="D1023" s="1"/>
      <c r="E1023" s="1">
        <v>64</v>
      </c>
      <c r="F1023" s="1">
        <v>51</v>
      </c>
      <c r="G1023" s="1">
        <v>2</v>
      </c>
      <c r="H1023" s="1">
        <v>11</v>
      </c>
      <c r="I1023" s="15">
        <v>0.8125</v>
      </c>
      <c r="J1023">
        <f t="shared" si="15"/>
        <v>20</v>
      </c>
    </row>
    <row r="1024" spans="1:10" x14ac:dyDescent="0.3">
      <c r="A1024" t="s">
        <v>546</v>
      </c>
      <c r="C1024" s="18">
        <v>712.80897722194936</v>
      </c>
      <c r="D1024" s="1"/>
      <c r="E1024" s="1">
        <v>102</v>
      </c>
      <c r="F1024" s="1">
        <v>85</v>
      </c>
      <c r="G1024" s="1">
        <v>0</v>
      </c>
      <c r="H1024" s="1">
        <v>17</v>
      </c>
      <c r="I1024" s="15">
        <v>0.83333333333333337</v>
      </c>
      <c r="J1024">
        <f t="shared" si="15"/>
        <v>20</v>
      </c>
    </row>
    <row r="1025" spans="1:10" x14ac:dyDescent="0.3">
      <c r="A1025" t="s">
        <v>561</v>
      </c>
      <c r="C1025" s="18">
        <v>712.54720539401842</v>
      </c>
      <c r="D1025" s="1"/>
      <c r="E1025" s="1">
        <v>127</v>
      </c>
      <c r="F1025" s="1">
        <v>95</v>
      </c>
      <c r="G1025" s="1">
        <v>4</v>
      </c>
      <c r="H1025" s="1">
        <v>28</v>
      </c>
      <c r="I1025" s="15">
        <v>0.76377952755905509</v>
      </c>
      <c r="J1025">
        <f t="shared" si="15"/>
        <v>20</v>
      </c>
    </row>
    <row r="1026" spans="1:10" x14ac:dyDescent="0.3">
      <c r="A1026" t="s">
        <v>548</v>
      </c>
      <c r="C1026" s="18">
        <v>709.71074197477083</v>
      </c>
      <c r="D1026" s="1"/>
      <c r="E1026" s="1">
        <v>194</v>
      </c>
      <c r="F1026" s="1">
        <v>141</v>
      </c>
      <c r="G1026" s="1">
        <v>5</v>
      </c>
      <c r="H1026" s="1">
        <v>48</v>
      </c>
      <c r="I1026" s="15">
        <v>0.73969072164948457</v>
      </c>
      <c r="J1026">
        <f t="shared" si="15"/>
        <v>20</v>
      </c>
    </row>
    <row r="1027" spans="1:10" x14ac:dyDescent="0.3">
      <c r="A1027" t="s">
        <v>553</v>
      </c>
      <c r="C1027" s="18">
        <v>707.36548552987153</v>
      </c>
      <c r="D1027" s="1"/>
      <c r="E1027" s="1">
        <v>99</v>
      </c>
      <c r="F1027" s="1">
        <v>90</v>
      </c>
      <c r="G1027" s="1">
        <v>1</v>
      </c>
      <c r="H1027" s="1">
        <v>8</v>
      </c>
      <c r="I1027" s="15">
        <v>0.91414141414141414</v>
      </c>
      <c r="J1027">
        <f t="shared" si="15"/>
        <v>20</v>
      </c>
    </row>
    <row r="1028" spans="1:10" x14ac:dyDescent="0.3">
      <c r="A1028" t="s">
        <v>550</v>
      </c>
      <c r="C1028" s="18">
        <v>706.66539611610744</v>
      </c>
      <c r="D1028" s="1"/>
      <c r="E1028" s="1">
        <v>115</v>
      </c>
      <c r="F1028" s="1">
        <v>94</v>
      </c>
      <c r="G1028" s="1">
        <v>0</v>
      </c>
      <c r="H1028" s="1">
        <v>21</v>
      </c>
      <c r="I1028" s="15">
        <v>0.81739130434782614</v>
      </c>
      <c r="J1028">
        <f t="shared" ref="J1028:J1091" si="16">IF(E1028&lt;=30,40,20)</f>
        <v>20</v>
      </c>
    </row>
    <row r="1029" spans="1:10" x14ac:dyDescent="0.3">
      <c r="A1029" t="s">
        <v>574</v>
      </c>
      <c r="C1029" s="18">
        <v>702.45732303999864</v>
      </c>
      <c r="D1029" s="1"/>
      <c r="E1029" s="1">
        <v>66</v>
      </c>
      <c r="F1029" s="1">
        <v>55</v>
      </c>
      <c r="G1029" s="1">
        <v>1</v>
      </c>
      <c r="H1029" s="1">
        <v>10</v>
      </c>
      <c r="I1029" s="15">
        <v>0.84090909090909094</v>
      </c>
      <c r="J1029">
        <f t="shared" si="16"/>
        <v>20</v>
      </c>
    </row>
    <row r="1030" spans="1:10" x14ac:dyDescent="0.3">
      <c r="A1030" t="s">
        <v>552</v>
      </c>
      <c r="C1030" s="18">
        <v>699.62681711217363</v>
      </c>
      <c r="D1030" s="1"/>
      <c r="E1030" s="1">
        <v>128</v>
      </c>
      <c r="F1030" s="1">
        <v>96</v>
      </c>
      <c r="G1030" s="1">
        <v>4</v>
      </c>
      <c r="H1030" s="1">
        <v>28</v>
      </c>
      <c r="I1030" s="15">
        <v>0.765625</v>
      </c>
      <c r="J1030">
        <f t="shared" si="16"/>
        <v>20</v>
      </c>
    </row>
    <row r="1031" spans="1:10" x14ac:dyDescent="0.3">
      <c r="A1031" t="s">
        <v>555</v>
      </c>
      <c r="C1031" s="18">
        <v>698.91825403622715</v>
      </c>
      <c r="D1031" s="1"/>
      <c r="E1031" s="1">
        <v>144</v>
      </c>
      <c r="F1031" s="1">
        <v>120</v>
      </c>
      <c r="G1031" s="1">
        <v>0</v>
      </c>
      <c r="H1031" s="1">
        <v>24</v>
      </c>
      <c r="I1031" s="15">
        <v>0.83333333333333337</v>
      </c>
      <c r="J1031">
        <f t="shared" si="16"/>
        <v>20</v>
      </c>
    </row>
    <row r="1032" spans="1:10" x14ac:dyDescent="0.3">
      <c r="A1032" t="s">
        <v>565</v>
      </c>
      <c r="C1032" s="18">
        <v>694.15559565525871</v>
      </c>
      <c r="D1032" s="1"/>
      <c r="E1032" s="1">
        <v>130</v>
      </c>
      <c r="F1032" s="1">
        <v>102</v>
      </c>
      <c r="G1032" s="1">
        <v>1</v>
      </c>
      <c r="H1032" s="1">
        <v>27</v>
      </c>
      <c r="I1032" s="15">
        <v>0.78846153846153844</v>
      </c>
      <c r="J1032">
        <f t="shared" si="16"/>
        <v>20</v>
      </c>
    </row>
    <row r="1033" spans="1:10" x14ac:dyDescent="0.3">
      <c r="A1033" t="s">
        <v>557</v>
      </c>
      <c r="C1033" s="18">
        <v>693.74462764062719</v>
      </c>
      <c r="D1033" s="1"/>
      <c r="E1033" s="1">
        <v>246</v>
      </c>
      <c r="F1033" s="1">
        <v>176</v>
      </c>
      <c r="G1033" s="1">
        <v>7</v>
      </c>
      <c r="H1033" s="1">
        <v>63</v>
      </c>
      <c r="I1033" s="15">
        <v>0.72967479674796742</v>
      </c>
      <c r="J1033">
        <f t="shared" si="16"/>
        <v>20</v>
      </c>
    </row>
    <row r="1034" spans="1:10" x14ac:dyDescent="0.3">
      <c r="A1034" t="s">
        <v>562</v>
      </c>
      <c r="C1034" s="18">
        <v>688.85589759536117</v>
      </c>
      <c r="D1034" s="1"/>
      <c r="E1034" s="1">
        <v>173</v>
      </c>
      <c r="F1034" s="1">
        <v>129</v>
      </c>
      <c r="G1034" s="1">
        <v>1</v>
      </c>
      <c r="H1034" s="1">
        <v>43</v>
      </c>
      <c r="I1034" s="15">
        <v>0.74855491329479773</v>
      </c>
      <c r="J1034">
        <f t="shared" si="16"/>
        <v>20</v>
      </c>
    </row>
    <row r="1035" spans="1:10" x14ac:dyDescent="0.3">
      <c r="A1035" t="s">
        <v>589</v>
      </c>
      <c r="C1035" s="18">
        <v>687.11795091844772</v>
      </c>
      <c r="D1035" s="1"/>
      <c r="E1035" s="1">
        <v>77</v>
      </c>
      <c r="F1035" s="1">
        <v>59</v>
      </c>
      <c r="G1035" s="1">
        <v>1</v>
      </c>
      <c r="H1035" s="1">
        <v>17</v>
      </c>
      <c r="I1035" s="15">
        <v>0.77272727272727271</v>
      </c>
      <c r="J1035">
        <f t="shared" si="16"/>
        <v>20</v>
      </c>
    </row>
    <row r="1036" spans="1:10" x14ac:dyDescent="0.3">
      <c r="A1036" s="21" t="s">
        <v>560</v>
      </c>
      <c r="C1036" s="18">
        <v>686.77839888343829</v>
      </c>
      <c r="D1036" s="1"/>
      <c r="E1036" s="1">
        <v>131</v>
      </c>
      <c r="F1036" s="1">
        <v>105</v>
      </c>
      <c r="G1036" s="1">
        <v>3</v>
      </c>
      <c r="H1036" s="1">
        <v>23</v>
      </c>
      <c r="I1036" s="15">
        <v>0.81297709923664119</v>
      </c>
      <c r="J1036">
        <f t="shared" si="16"/>
        <v>20</v>
      </c>
    </row>
    <row r="1037" spans="1:10" x14ac:dyDescent="0.3">
      <c r="A1037" t="s">
        <v>563</v>
      </c>
      <c r="C1037" s="18">
        <v>680.80398884132092</v>
      </c>
      <c r="D1037" s="1"/>
      <c r="E1037" s="1">
        <v>64</v>
      </c>
      <c r="F1037" s="1">
        <v>54</v>
      </c>
      <c r="G1037" s="1">
        <v>0</v>
      </c>
      <c r="H1037" s="1">
        <v>10</v>
      </c>
      <c r="I1037" s="15">
        <v>0.84375</v>
      </c>
      <c r="J1037">
        <f t="shared" si="16"/>
        <v>20</v>
      </c>
    </row>
    <row r="1038" spans="1:10" x14ac:dyDescent="0.3">
      <c r="A1038" t="s">
        <v>567</v>
      </c>
      <c r="C1038" s="18">
        <v>677.78519399874881</v>
      </c>
      <c r="D1038" s="1"/>
      <c r="E1038" s="1">
        <v>57</v>
      </c>
      <c r="F1038" s="1">
        <v>47</v>
      </c>
      <c r="G1038" s="1">
        <v>2</v>
      </c>
      <c r="H1038" s="1">
        <v>8</v>
      </c>
      <c r="I1038" s="15">
        <v>0.84210526315789469</v>
      </c>
      <c r="J1038">
        <f t="shared" si="16"/>
        <v>20</v>
      </c>
    </row>
    <row r="1039" spans="1:10" x14ac:dyDescent="0.3">
      <c r="A1039" t="s">
        <v>722</v>
      </c>
      <c r="C1039" s="18">
        <v>677.67341650359526</v>
      </c>
      <c r="D1039" s="1"/>
      <c r="E1039" s="1">
        <v>70</v>
      </c>
      <c r="F1039" s="1">
        <v>48</v>
      </c>
      <c r="G1039" s="1">
        <v>2</v>
      </c>
      <c r="H1039" s="1">
        <v>20</v>
      </c>
      <c r="I1039" s="15">
        <v>0.7</v>
      </c>
      <c r="J1039">
        <f t="shared" si="16"/>
        <v>20</v>
      </c>
    </row>
    <row r="1040" spans="1:10" x14ac:dyDescent="0.3">
      <c r="A1040" t="s">
        <v>568</v>
      </c>
      <c r="C1040" s="18">
        <v>677.01780038991637</v>
      </c>
      <c r="D1040" s="1"/>
      <c r="E1040" s="1">
        <v>55</v>
      </c>
      <c r="F1040" s="1">
        <v>40</v>
      </c>
      <c r="G1040" s="1">
        <v>1</v>
      </c>
      <c r="H1040" s="1">
        <v>14</v>
      </c>
      <c r="I1040" s="15">
        <v>0.73636363636363633</v>
      </c>
      <c r="J1040">
        <f t="shared" si="16"/>
        <v>20</v>
      </c>
    </row>
    <row r="1041" spans="1:10" x14ac:dyDescent="0.3">
      <c r="A1041" t="s">
        <v>726</v>
      </c>
      <c r="C1041" s="18">
        <v>676.9385118566978</v>
      </c>
      <c r="D1041" s="1"/>
      <c r="E1041" s="1">
        <v>126</v>
      </c>
      <c r="F1041" s="1">
        <v>91</v>
      </c>
      <c r="G1041" s="1">
        <v>0</v>
      </c>
      <c r="H1041" s="1">
        <v>35</v>
      </c>
      <c r="I1041" s="15">
        <v>0.72222222222222221</v>
      </c>
      <c r="J1041">
        <f t="shared" si="16"/>
        <v>20</v>
      </c>
    </row>
    <row r="1042" spans="1:10" x14ac:dyDescent="0.3">
      <c r="A1042" t="s">
        <v>569</v>
      </c>
      <c r="C1042" s="18">
        <v>674.30887413009214</v>
      </c>
      <c r="D1042" s="1"/>
      <c r="E1042" s="1">
        <v>29</v>
      </c>
      <c r="F1042" s="1">
        <v>24</v>
      </c>
      <c r="G1042" s="1">
        <v>0</v>
      </c>
      <c r="H1042" s="1">
        <v>5</v>
      </c>
      <c r="I1042" s="15">
        <v>0.82758620689655171</v>
      </c>
      <c r="J1042">
        <f t="shared" si="16"/>
        <v>40</v>
      </c>
    </row>
    <row r="1043" spans="1:10" x14ac:dyDescent="0.3">
      <c r="A1043" t="s">
        <v>584</v>
      </c>
      <c r="C1043" s="18">
        <v>674.13887810289805</v>
      </c>
      <c r="D1043" s="1"/>
      <c r="E1043" s="1">
        <v>208</v>
      </c>
      <c r="F1043" s="1">
        <v>146</v>
      </c>
      <c r="G1043" s="1">
        <v>2</v>
      </c>
      <c r="H1043" s="1">
        <v>60</v>
      </c>
      <c r="I1043" s="15">
        <v>0.70673076923076927</v>
      </c>
      <c r="J1043">
        <f t="shared" si="16"/>
        <v>20</v>
      </c>
    </row>
    <row r="1044" spans="1:10" x14ac:dyDescent="0.3">
      <c r="A1044" t="s">
        <v>573</v>
      </c>
      <c r="C1044" s="18">
        <v>673.56546811999738</v>
      </c>
      <c r="D1044" s="1"/>
      <c r="E1044" s="1">
        <v>143</v>
      </c>
      <c r="F1044" s="1">
        <v>104</v>
      </c>
      <c r="G1044" s="1">
        <v>2</v>
      </c>
      <c r="H1044" s="1">
        <v>37</v>
      </c>
      <c r="I1044" s="15">
        <v>0.73426573426573427</v>
      </c>
      <c r="J1044">
        <f t="shared" si="16"/>
        <v>20</v>
      </c>
    </row>
    <row r="1045" spans="1:10" x14ac:dyDescent="0.3">
      <c r="A1045" t="s">
        <v>570</v>
      </c>
      <c r="C1045" s="18">
        <v>673.48156149562249</v>
      </c>
      <c r="D1045" s="1"/>
      <c r="E1045" s="1">
        <v>64</v>
      </c>
      <c r="F1045" s="1">
        <v>53</v>
      </c>
      <c r="G1045" s="1">
        <v>0</v>
      </c>
      <c r="H1045" s="1">
        <v>11</v>
      </c>
      <c r="I1045" s="15">
        <v>0.828125</v>
      </c>
      <c r="J1045">
        <f t="shared" si="16"/>
        <v>20</v>
      </c>
    </row>
    <row r="1046" spans="1:10" x14ac:dyDescent="0.3">
      <c r="A1046" t="s">
        <v>572</v>
      </c>
      <c r="C1046" s="18">
        <v>673.33341542779931</v>
      </c>
      <c r="D1046" s="1"/>
      <c r="E1046" s="1">
        <v>102</v>
      </c>
      <c r="F1046" s="1">
        <v>80</v>
      </c>
      <c r="G1046" s="1">
        <v>1</v>
      </c>
      <c r="H1046" s="1">
        <v>21</v>
      </c>
      <c r="I1046" s="15">
        <v>0.78921568627450978</v>
      </c>
      <c r="J1046">
        <f t="shared" si="16"/>
        <v>20</v>
      </c>
    </row>
    <row r="1047" spans="1:10" x14ac:dyDescent="0.3">
      <c r="A1047" t="s">
        <v>651</v>
      </c>
      <c r="C1047" s="18">
        <v>672.05872859348597</v>
      </c>
      <c r="D1047" s="1"/>
      <c r="E1047" s="1">
        <v>115</v>
      </c>
      <c r="F1047" s="1">
        <v>82</v>
      </c>
      <c r="G1047" s="1">
        <v>2</v>
      </c>
      <c r="H1047" s="1">
        <v>31</v>
      </c>
      <c r="I1047" s="15">
        <v>0.72173913043478266</v>
      </c>
      <c r="J1047">
        <f t="shared" si="16"/>
        <v>20</v>
      </c>
    </row>
    <row r="1048" spans="1:10" x14ac:dyDescent="0.3">
      <c r="A1048" t="s">
        <v>576</v>
      </c>
      <c r="C1048" s="18">
        <v>671.98060639519065</v>
      </c>
      <c r="D1048" s="1"/>
      <c r="E1048" s="1">
        <v>158</v>
      </c>
      <c r="F1048" s="1">
        <v>113</v>
      </c>
      <c r="G1048" s="1">
        <v>3</v>
      </c>
      <c r="H1048" s="1">
        <v>42</v>
      </c>
      <c r="I1048" s="15">
        <v>0.72468354430379744</v>
      </c>
      <c r="J1048">
        <f t="shared" si="16"/>
        <v>20</v>
      </c>
    </row>
    <row r="1049" spans="1:10" x14ac:dyDescent="0.3">
      <c r="A1049" t="s">
        <v>1474</v>
      </c>
      <c r="C1049" s="18">
        <v>671.31031058553742</v>
      </c>
      <c r="D1049" s="1"/>
      <c r="E1049" s="1">
        <v>62</v>
      </c>
      <c r="F1049" s="1">
        <v>52</v>
      </c>
      <c r="G1049" s="1">
        <v>2</v>
      </c>
      <c r="H1049" s="1">
        <v>8</v>
      </c>
      <c r="I1049" s="15">
        <v>0.85483870967741937</v>
      </c>
      <c r="J1049">
        <f t="shared" si="16"/>
        <v>20</v>
      </c>
    </row>
    <row r="1050" spans="1:10" x14ac:dyDescent="0.3">
      <c r="A1050" t="s">
        <v>681</v>
      </c>
      <c r="C1050" s="18">
        <v>666.57547669720771</v>
      </c>
      <c r="D1050" s="1"/>
      <c r="E1050" s="1">
        <v>65</v>
      </c>
      <c r="F1050" s="1">
        <v>50</v>
      </c>
      <c r="G1050" s="1">
        <v>1</v>
      </c>
      <c r="H1050" s="1">
        <v>14</v>
      </c>
      <c r="I1050" s="15">
        <v>0.77692307692307694</v>
      </c>
      <c r="J1050">
        <f t="shared" si="16"/>
        <v>20</v>
      </c>
    </row>
    <row r="1051" spans="1:10" x14ac:dyDescent="0.3">
      <c r="A1051" t="s">
        <v>577</v>
      </c>
      <c r="C1051" s="18">
        <v>665.77061230089976</v>
      </c>
      <c r="D1051" s="1"/>
      <c r="E1051" s="1">
        <v>200</v>
      </c>
      <c r="F1051" s="1">
        <v>160</v>
      </c>
      <c r="G1051" s="1">
        <v>2</v>
      </c>
      <c r="H1051" s="1">
        <v>38</v>
      </c>
      <c r="I1051" s="15">
        <v>0.80500000000000005</v>
      </c>
      <c r="J1051">
        <f t="shared" si="16"/>
        <v>20</v>
      </c>
    </row>
    <row r="1052" spans="1:10" x14ac:dyDescent="0.3">
      <c r="A1052" t="s">
        <v>582</v>
      </c>
      <c r="C1052" s="18">
        <v>665.70840259254328</v>
      </c>
      <c r="D1052" s="1"/>
      <c r="E1052" s="1">
        <v>68</v>
      </c>
      <c r="F1052" s="1">
        <v>61</v>
      </c>
      <c r="G1052" s="1">
        <v>2</v>
      </c>
      <c r="H1052" s="1">
        <v>5</v>
      </c>
      <c r="I1052" s="15">
        <v>0.91176470588235292</v>
      </c>
      <c r="J1052">
        <f t="shared" si="16"/>
        <v>20</v>
      </c>
    </row>
    <row r="1053" spans="1:10" x14ac:dyDescent="0.3">
      <c r="A1053" t="s">
        <v>583</v>
      </c>
      <c r="C1053" s="18">
        <v>665.64754736016027</v>
      </c>
      <c r="D1053" s="1"/>
      <c r="E1053" s="1">
        <v>69</v>
      </c>
      <c r="F1053" s="1">
        <v>65</v>
      </c>
      <c r="G1053" s="1">
        <v>0</v>
      </c>
      <c r="H1053" s="1">
        <v>4</v>
      </c>
      <c r="I1053" s="15">
        <v>0.94202898550724634</v>
      </c>
      <c r="J1053">
        <f t="shared" si="16"/>
        <v>20</v>
      </c>
    </row>
    <row r="1054" spans="1:10" x14ac:dyDescent="0.3">
      <c r="A1054" t="s">
        <v>580</v>
      </c>
      <c r="C1054" s="18">
        <v>664.85872531665166</v>
      </c>
      <c r="D1054" s="1"/>
      <c r="E1054" s="1">
        <v>67</v>
      </c>
      <c r="F1054" s="1">
        <v>49</v>
      </c>
      <c r="G1054" s="1">
        <v>3</v>
      </c>
      <c r="H1054" s="1">
        <v>15</v>
      </c>
      <c r="I1054" s="15">
        <v>0.75373134328358204</v>
      </c>
      <c r="J1054">
        <f t="shared" si="16"/>
        <v>20</v>
      </c>
    </row>
    <row r="1055" spans="1:10" x14ac:dyDescent="0.3">
      <c r="A1055" t="s">
        <v>934</v>
      </c>
      <c r="C1055" s="18">
        <v>663.41008968147139</v>
      </c>
      <c r="D1055" s="1"/>
      <c r="E1055" s="1">
        <v>38</v>
      </c>
      <c r="F1055" s="1">
        <v>24</v>
      </c>
      <c r="G1055" s="1">
        <v>3</v>
      </c>
      <c r="H1055" s="1">
        <v>11</v>
      </c>
      <c r="I1055" s="15">
        <v>0.67105263157894735</v>
      </c>
      <c r="J1055">
        <f t="shared" si="16"/>
        <v>20</v>
      </c>
    </row>
    <row r="1056" spans="1:10" x14ac:dyDescent="0.3">
      <c r="A1056" t="s">
        <v>585</v>
      </c>
      <c r="C1056" s="18">
        <v>661.70498061978242</v>
      </c>
      <c r="D1056" s="1"/>
      <c r="E1056" s="1">
        <v>72</v>
      </c>
      <c r="F1056" s="1">
        <v>62</v>
      </c>
      <c r="G1056" s="1">
        <v>1</v>
      </c>
      <c r="H1056" s="1">
        <v>9</v>
      </c>
      <c r="I1056" s="15">
        <v>0.86805555555555558</v>
      </c>
      <c r="J1056">
        <f t="shared" si="16"/>
        <v>20</v>
      </c>
    </row>
    <row r="1057" spans="1:10" x14ac:dyDescent="0.3">
      <c r="A1057" t="s">
        <v>591</v>
      </c>
      <c r="C1057" s="18">
        <v>658.42169074195726</v>
      </c>
      <c r="D1057" s="1"/>
      <c r="E1057" s="1">
        <v>300</v>
      </c>
      <c r="F1057" s="1">
        <v>201</v>
      </c>
      <c r="G1057" s="1">
        <v>5</v>
      </c>
      <c r="H1057" s="1">
        <v>94</v>
      </c>
      <c r="I1057" s="15">
        <v>0.67833333333333334</v>
      </c>
      <c r="J1057">
        <f t="shared" si="16"/>
        <v>20</v>
      </c>
    </row>
    <row r="1058" spans="1:10" x14ac:dyDescent="0.3">
      <c r="A1058" t="s">
        <v>587</v>
      </c>
      <c r="C1058" s="18">
        <v>658.3917620933762</v>
      </c>
      <c r="D1058" s="1"/>
      <c r="E1058" s="1">
        <v>75</v>
      </c>
      <c r="F1058" s="1">
        <v>55</v>
      </c>
      <c r="G1058" s="1">
        <v>1</v>
      </c>
      <c r="H1058" s="1">
        <v>19</v>
      </c>
      <c r="I1058" s="15">
        <v>0.74</v>
      </c>
      <c r="J1058">
        <f t="shared" si="16"/>
        <v>20</v>
      </c>
    </row>
    <row r="1059" spans="1:10" x14ac:dyDescent="0.3">
      <c r="A1059" t="s">
        <v>590</v>
      </c>
      <c r="C1059" s="18">
        <v>657.67161526276413</v>
      </c>
      <c r="D1059" s="1"/>
      <c r="E1059" s="1">
        <v>53</v>
      </c>
      <c r="F1059" s="1">
        <v>45</v>
      </c>
      <c r="G1059" s="1">
        <v>0</v>
      </c>
      <c r="H1059" s="1">
        <v>8</v>
      </c>
      <c r="I1059" s="15">
        <v>0.84905660377358494</v>
      </c>
      <c r="J1059">
        <f t="shared" si="16"/>
        <v>20</v>
      </c>
    </row>
    <row r="1060" spans="1:10" x14ac:dyDescent="0.3">
      <c r="A1060" t="s">
        <v>917</v>
      </c>
      <c r="C1060" s="18">
        <v>657.35480111354468</v>
      </c>
      <c r="D1060" s="1"/>
      <c r="E1060" s="1">
        <v>102</v>
      </c>
      <c r="F1060" s="1">
        <v>78</v>
      </c>
      <c r="G1060" s="1">
        <v>2</v>
      </c>
      <c r="H1060" s="1">
        <v>22</v>
      </c>
      <c r="I1060" s="15">
        <v>0.77450980392156865</v>
      </c>
      <c r="J1060">
        <f t="shared" si="16"/>
        <v>20</v>
      </c>
    </row>
    <row r="1061" spans="1:10" x14ac:dyDescent="0.3">
      <c r="A1061" t="s">
        <v>597</v>
      </c>
      <c r="C1061" s="18">
        <v>657.27772387110087</v>
      </c>
      <c r="D1061" s="1"/>
      <c r="E1061" s="1">
        <v>84</v>
      </c>
      <c r="F1061" s="1">
        <v>63</v>
      </c>
      <c r="G1061" s="1">
        <v>3</v>
      </c>
      <c r="H1061" s="1">
        <v>18</v>
      </c>
      <c r="I1061" s="15">
        <v>0.7678571428571429</v>
      </c>
      <c r="J1061">
        <f t="shared" si="16"/>
        <v>20</v>
      </c>
    </row>
    <row r="1062" spans="1:10" x14ac:dyDescent="0.3">
      <c r="A1062" t="s">
        <v>701</v>
      </c>
      <c r="C1062" s="18">
        <v>656.5865641806655</v>
      </c>
      <c r="D1062" s="1"/>
      <c r="E1062" s="1">
        <v>101</v>
      </c>
      <c r="F1062" s="1">
        <v>76</v>
      </c>
      <c r="G1062" s="1">
        <v>6</v>
      </c>
      <c r="H1062" s="1">
        <v>19</v>
      </c>
      <c r="I1062" s="15">
        <v>0.78217821782178221</v>
      </c>
      <c r="J1062">
        <f t="shared" si="16"/>
        <v>20</v>
      </c>
    </row>
    <row r="1063" spans="1:10" x14ac:dyDescent="0.3">
      <c r="A1063" t="s">
        <v>642</v>
      </c>
      <c r="C1063" s="18">
        <v>655.86054745992521</v>
      </c>
      <c r="D1063" s="1"/>
      <c r="E1063" s="1">
        <v>118</v>
      </c>
      <c r="F1063" s="1">
        <v>90</v>
      </c>
      <c r="G1063" s="1">
        <v>1</v>
      </c>
      <c r="H1063" s="1">
        <v>27</v>
      </c>
      <c r="I1063" s="15">
        <v>0.76694915254237284</v>
      </c>
      <c r="J1063">
        <f t="shared" si="16"/>
        <v>20</v>
      </c>
    </row>
    <row r="1064" spans="1:10" x14ac:dyDescent="0.3">
      <c r="A1064" t="s">
        <v>652</v>
      </c>
      <c r="C1064" s="18">
        <v>655.37937491940079</v>
      </c>
      <c r="D1064" s="1"/>
      <c r="E1064" s="1">
        <v>106</v>
      </c>
      <c r="F1064" s="1">
        <v>75</v>
      </c>
      <c r="G1064" s="1">
        <v>2</v>
      </c>
      <c r="H1064" s="1">
        <v>29</v>
      </c>
      <c r="I1064" s="15">
        <v>0.71698113207547165</v>
      </c>
      <c r="J1064">
        <f t="shared" si="16"/>
        <v>20</v>
      </c>
    </row>
    <row r="1065" spans="1:10" x14ac:dyDescent="0.3">
      <c r="A1065" t="s">
        <v>600</v>
      </c>
      <c r="C1065" s="18">
        <v>651.59787141605045</v>
      </c>
      <c r="D1065" s="1"/>
      <c r="E1065" s="1">
        <v>101</v>
      </c>
      <c r="F1065" s="1">
        <v>81</v>
      </c>
      <c r="G1065" s="1">
        <v>0</v>
      </c>
      <c r="H1065" s="1">
        <v>20</v>
      </c>
      <c r="I1065" s="15">
        <v>0.80198019801980203</v>
      </c>
      <c r="J1065">
        <f t="shared" si="16"/>
        <v>20</v>
      </c>
    </row>
    <row r="1066" spans="1:10" x14ac:dyDescent="0.3">
      <c r="A1066" t="s">
        <v>594</v>
      </c>
      <c r="C1066" s="18">
        <v>650.96297996691976</v>
      </c>
      <c r="D1066" s="1"/>
      <c r="E1066" s="1">
        <v>56</v>
      </c>
      <c r="F1066" s="1">
        <v>48</v>
      </c>
      <c r="G1066" s="1">
        <v>0</v>
      </c>
      <c r="H1066" s="1">
        <v>8</v>
      </c>
      <c r="I1066" s="15">
        <v>0.8571428571428571</v>
      </c>
      <c r="J1066">
        <f t="shared" si="16"/>
        <v>20</v>
      </c>
    </row>
    <row r="1067" spans="1:10" x14ac:dyDescent="0.3">
      <c r="A1067" t="s">
        <v>595</v>
      </c>
      <c r="C1067" s="18">
        <v>650.48356754642987</v>
      </c>
      <c r="D1067" s="1"/>
      <c r="E1067" s="1">
        <v>102</v>
      </c>
      <c r="F1067" s="1">
        <v>65</v>
      </c>
      <c r="G1067" s="1">
        <v>3</v>
      </c>
      <c r="H1067" s="1">
        <v>34</v>
      </c>
      <c r="I1067" s="15">
        <v>0.65196078431372551</v>
      </c>
      <c r="J1067">
        <f t="shared" si="16"/>
        <v>20</v>
      </c>
    </row>
    <row r="1068" spans="1:10" x14ac:dyDescent="0.3">
      <c r="A1068" s="21" t="s">
        <v>596</v>
      </c>
      <c r="C1068" s="18">
        <v>650.32809570793859</v>
      </c>
      <c r="D1068" s="1"/>
      <c r="E1068" s="1">
        <v>123</v>
      </c>
      <c r="F1068" s="1">
        <v>87</v>
      </c>
      <c r="G1068" s="1">
        <v>7</v>
      </c>
      <c r="H1068" s="1">
        <v>29</v>
      </c>
      <c r="I1068" s="15">
        <v>0.73577235772357719</v>
      </c>
      <c r="J1068">
        <f t="shared" si="16"/>
        <v>20</v>
      </c>
    </row>
    <row r="1069" spans="1:10" x14ac:dyDescent="0.3">
      <c r="A1069" t="s">
        <v>2648</v>
      </c>
      <c r="C1069" s="18">
        <v>649.68391551133345</v>
      </c>
      <c r="D1069" s="1"/>
      <c r="E1069" s="1">
        <v>35</v>
      </c>
      <c r="F1069" s="1">
        <v>26</v>
      </c>
      <c r="G1069" s="1">
        <v>2</v>
      </c>
      <c r="H1069" s="1">
        <v>7</v>
      </c>
      <c r="I1069" s="15">
        <v>0.77142857142857146</v>
      </c>
      <c r="J1069">
        <f t="shared" si="16"/>
        <v>20</v>
      </c>
    </row>
    <row r="1070" spans="1:10" x14ac:dyDescent="0.3">
      <c r="A1070" t="s">
        <v>623</v>
      </c>
      <c r="C1070" s="18">
        <v>649.36392948458138</v>
      </c>
      <c r="D1070" s="1"/>
      <c r="E1070" s="1">
        <v>209</v>
      </c>
      <c r="F1070" s="1">
        <v>145</v>
      </c>
      <c r="G1070" s="1">
        <v>2</v>
      </c>
      <c r="H1070" s="1">
        <v>62</v>
      </c>
      <c r="I1070" s="15">
        <v>0.69856459330143539</v>
      </c>
      <c r="J1070">
        <f t="shared" si="16"/>
        <v>20</v>
      </c>
    </row>
    <row r="1071" spans="1:10" x14ac:dyDescent="0.3">
      <c r="A1071" t="s">
        <v>678</v>
      </c>
      <c r="C1071" s="18">
        <v>649.18219559663794</v>
      </c>
      <c r="D1071" s="1"/>
      <c r="E1071" s="1">
        <v>70</v>
      </c>
      <c r="F1071" s="1">
        <v>54</v>
      </c>
      <c r="G1071" s="1">
        <v>2</v>
      </c>
      <c r="H1071" s="1">
        <v>14</v>
      </c>
      <c r="I1071" s="15">
        <v>0.7857142857142857</v>
      </c>
      <c r="J1071">
        <f t="shared" si="16"/>
        <v>20</v>
      </c>
    </row>
    <row r="1072" spans="1:10" x14ac:dyDescent="0.3">
      <c r="A1072" t="s">
        <v>712</v>
      </c>
      <c r="C1072" s="18">
        <v>648.88103957824887</v>
      </c>
      <c r="D1072" s="1"/>
      <c r="E1072" s="1">
        <v>82</v>
      </c>
      <c r="F1072" s="1">
        <v>57</v>
      </c>
      <c r="G1072" s="1">
        <v>2</v>
      </c>
      <c r="H1072" s="1">
        <v>23</v>
      </c>
      <c r="I1072" s="15">
        <v>0.70731707317073167</v>
      </c>
      <c r="J1072">
        <f t="shared" si="16"/>
        <v>20</v>
      </c>
    </row>
    <row r="1073" spans="1:10" x14ac:dyDescent="0.3">
      <c r="A1073" t="s">
        <v>774</v>
      </c>
      <c r="C1073" s="18">
        <v>647.81491023389401</v>
      </c>
      <c r="D1073" s="1"/>
      <c r="E1073" s="1">
        <v>137</v>
      </c>
      <c r="F1073" s="1">
        <v>87</v>
      </c>
      <c r="G1073" s="1">
        <v>3</v>
      </c>
      <c r="H1073" s="1">
        <v>47</v>
      </c>
      <c r="I1073" s="15">
        <v>0.64598540145985406</v>
      </c>
      <c r="J1073">
        <f t="shared" si="16"/>
        <v>20</v>
      </c>
    </row>
    <row r="1074" spans="1:10" x14ac:dyDescent="0.3">
      <c r="A1074" t="s">
        <v>709</v>
      </c>
      <c r="C1074" s="18">
        <v>647.31878734463987</v>
      </c>
      <c r="D1074" s="1"/>
      <c r="E1074" s="1">
        <v>45</v>
      </c>
      <c r="F1074" s="1">
        <v>35</v>
      </c>
      <c r="G1074" s="1">
        <v>1</v>
      </c>
      <c r="H1074" s="1">
        <v>9</v>
      </c>
      <c r="I1074" s="15">
        <v>0.78888888888888886</v>
      </c>
      <c r="J1074">
        <f t="shared" si="16"/>
        <v>20</v>
      </c>
    </row>
    <row r="1075" spans="1:10" x14ac:dyDescent="0.3">
      <c r="A1075" s="21" t="s">
        <v>598</v>
      </c>
      <c r="C1075" s="18">
        <v>646.8628251758854</v>
      </c>
      <c r="D1075" s="1"/>
      <c r="E1075" s="1">
        <v>98</v>
      </c>
      <c r="F1075" s="1">
        <v>79</v>
      </c>
      <c r="G1075" s="1">
        <v>1</v>
      </c>
      <c r="H1075" s="1">
        <v>18</v>
      </c>
      <c r="I1075" s="15">
        <v>0.81122448979591832</v>
      </c>
      <c r="J1075">
        <f t="shared" si="16"/>
        <v>20</v>
      </c>
    </row>
    <row r="1076" spans="1:10" x14ac:dyDescent="0.3">
      <c r="A1076" t="s">
        <v>601</v>
      </c>
      <c r="C1076" s="18">
        <v>645.46374048818177</v>
      </c>
      <c r="D1076" s="1"/>
      <c r="E1076" s="1">
        <v>99</v>
      </c>
      <c r="F1076" s="1">
        <v>75</v>
      </c>
      <c r="G1076" s="1">
        <v>2</v>
      </c>
      <c r="H1076" s="1">
        <v>22</v>
      </c>
      <c r="I1076" s="15">
        <v>0.76767676767676762</v>
      </c>
      <c r="J1076">
        <f t="shared" si="16"/>
        <v>20</v>
      </c>
    </row>
    <row r="1077" spans="1:10" x14ac:dyDescent="0.3">
      <c r="A1077" t="s">
        <v>602</v>
      </c>
      <c r="C1077" s="18">
        <v>644.30312788015635</v>
      </c>
      <c r="D1077" s="1"/>
      <c r="E1077" s="1">
        <v>223</v>
      </c>
      <c r="F1077" s="1">
        <v>147</v>
      </c>
      <c r="G1077" s="1">
        <v>5</v>
      </c>
      <c r="H1077" s="1">
        <v>71</v>
      </c>
      <c r="I1077" s="15">
        <v>0.67040358744394624</v>
      </c>
      <c r="J1077">
        <f t="shared" si="16"/>
        <v>20</v>
      </c>
    </row>
    <row r="1078" spans="1:10" x14ac:dyDescent="0.3">
      <c r="A1078" t="s">
        <v>720</v>
      </c>
      <c r="C1078" s="18">
        <v>644.12420209381764</v>
      </c>
      <c r="D1078" s="1"/>
      <c r="E1078" s="1">
        <v>43</v>
      </c>
      <c r="F1078" s="1">
        <v>34</v>
      </c>
      <c r="G1078" s="1">
        <v>1</v>
      </c>
      <c r="H1078" s="1">
        <v>8</v>
      </c>
      <c r="I1078" s="15">
        <v>0.80232558139534882</v>
      </c>
      <c r="J1078">
        <f t="shared" si="16"/>
        <v>20</v>
      </c>
    </row>
    <row r="1079" spans="1:10" x14ac:dyDescent="0.3">
      <c r="A1079" t="s">
        <v>599</v>
      </c>
      <c r="C1079" s="18">
        <v>643.67806243213488</v>
      </c>
      <c r="D1079" s="1"/>
      <c r="E1079" s="1">
        <v>103</v>
      </c>
      <c r="F1079" s="1">
        <v>76</v>
      </c>
      <c r="G1079" s="1">
        <v>2</v>
      </c>
      <c r="H1079" s="1">
        <v>25</v>
      </c>
      <c r="I1079" s="15">
        <v>0.74757281553398058</v>
      </c>
      <c r="J1079">
        <f t="shared" si="16"/>
        <v>20</v>
      </c>
    </row>
    <row r="1080" spans="1:10" x14ac:dyDescent="0.3">
      <c r="A1080" t="s">
        <v>610</v>
      </c>
      <c r="C1080" s="18">
        <v>642.4249478710542</v>
      </c>
      <c r="D1080" s="1"/>
      <c r="E1080" s="1">
        <v>108</v>
      </c>
      <c r="F1080" s="1">
        <v>84</v>
      </c>
      <c r="G1080" s="1">
        <v>0</v>
      </c>
      <c r="H1080" s="1">
        <v>24</v>
      </c>
      <c r="I1080" s="15">
        <v>0.77777777777777779</v>
      </c>
      <c r="J1080">
        <f t="shared" si="16"/>
        <v>20</v>
      </c>
    </row>
    <row r="1081" spans="1:10" x14ac:dyDescent="0.3">
      <c r="A1081" t="s">
        <v>603</v>
      </c>
      <c r="C1081" s="18">
        <v>640.46635791377935</v>
      </c>
      <c r="D1081" s="1"/>
      <c r="E1081" s="1">
        <v>17</v>
      </c>
      <c r="F1081" s="1">
        <v>14</v>
      </c>
      <c r="G1081" s="1">
        <v>0</v>
      </c>
      <c r="H1081" s="1">
        <v>3</v>
      </c>
      <c r="I1081" s="15">
        <v>0.82352941176470584</v>
      </c>
      <c r="J1081">
        <f t="shared" si="16"/>
        <v>40</v>
      </c>
    </row>
    <row r="1082" spans="1:10" x14ac:dyDescent="0.3">
      <c r="A1082" t="s">
        <v>639</v>
      </c>
      <c r="C1082" s="18">
        <v>640.22126859364653</v>
      </c>
      <c r="D1082" s="1"/>
      <c r="E1082" s="1">
        <v>101</v>
      </c>
      <c r="F1082" s="1">
        <v>79</v>
      </c>
      <c r="G1082" s="1">
        <v>3</v>
      </c>
      <c r="H1082" s="1">
        <v>19</v>
      </c>
      <c r="I1082" s="15">
        <v>0.79702970297029707</v>
      </c>
      <c r="J1082">
        <f t="shared" si="16"/>
        <v>20</v>
      </c>
    </row>
    <row r="1083" spans="1:10" x14ac:dyDescent="0.3">
      <c r="A1083" t="s">
        <v>604</v>
      </c>
      <c r="C1083" s="18">
        <v>639.91864615852069</v>
      </c>
      <c r="D1083" s="1"/>
      <c r="E1083" s="1">
        <v>89</v>
      </c>
      <c r="F1083" s="1">
        <v>69</v>
      </c>
      <c r="G1083" s="1">
        <v>1</v>
      </c>
      <c r="H1083" s="1">
        <v>19</v>
      </c>
      <c r="I1083" s="15">
        <v>0.7808988764044944</v>
      </c>
      <c r="J1083">
        <f t="shared" si="16"/>
        <v>20</v>
      </c>
    </row>
    <row r="1084" spans="1:10" x14ac:dyDescent="0.3">
      <c r="A1084" t="s">
        <v>885</v>
      </c>
      <c r="C1084" s="18">
        <v>638.6656363624254</v>
      </c>
      <c r="D1084" s="1"/>
      <c r="E1084" s="1">
        <v>61</v>
      </c>
      <c r="F1084" s="1">
        <v>44</v>
      </c>
      <c r="G1084" s="1">
        <v>2</v>
      </c>
      <c r="H1084" s="1">
        <v>15</v>
      </c>
      <c r="I1084" s="15">
        <v>0.73770491803278693</v>
      </c>
      <c r="J1084">
        <f t="shared" si="16"/>
        <v>20</v>
      </c>
    </row>
    <row r="1085" spans="1:10" x14ac:dyDescent="0.3">
      <c r="A1085" t="s">
        <v>608</v>
      </c>
      <c r="C1085" s="18">
        <v>638.56860301488769</v>
      </c>
      <c r="D1085" s="1"/>
      <c r="E1085" s="1">
        <v>126</v>
      </c>
      <c r="F1085" s="1">
        <v>88</v>
      </c>
      <c r="G1085" s="1">
        <v>1</v>
      </c>
      <c r="H1085" s="1">
        <v>37</v>
      </c>
      <c r="I1085" s="15">
        <v>0.70238095238095233</v>
      </c>
      <c r="J1085">
        <f t="shared" si="16"/>
        <v>20</v>
      </c>
    </row>
    <row r="1086" spans="1:10" x14ac:dyDescent="0.3">
      <c r="A1086" t="s">
        <v>716</v>
      </c>
      <c r="C1086" s="18">
        <v>637.58449886789651</v>
      </c>
      <c r="D1086" s="1"/>
      <c r="E1086" s="1">
        <v>113</v>
      </c>
      <c r="F1086" s="1">
        <v>80</v>
      </c>
      <c r="G1086" s="1">
        <v>1</v>
      </c>
      <c r="H1086" s="1">
        <v>32</v>
      </c>
      <c r="I1086" s="15">
        <v>0.71238938053097345</v>
      </c>
      <c r="J1086">
        <f t="shared" si="16"/>
        <v>20</v>
      </c>
    </row>
    <row r="1087" spans="1:10" x14ac:dyDescent="0.3">
      <c r="A1087" t="s">
        <v>606</v>
      </c>
      <c r="C1087" s="18">
        <v>637.29249995054431</v>
      </c>
      <c r="D1087" s="1"/>
      <c r="E1087" s="1">
        <v>142</v>
      </c>
      <c r="F1087" s="1">
        <v>108</v>
      </c>
      <c r="G1087" s="1">
        <v>1</v>
      </c>
      <c r="H1087" s="1">
        <v>33</v>
      </c>
      <c r="I1087" s="15">
        <v>0.7640845070422535</v>
      </c>
      <c r="J1087">
        <f t="shared" si="16"/>
        <v>20</v>
      </c>
    </row>
    <row r="1088" spans="1:10" x14ac:dyDescent="0.3">
      <c r="A1088" t="s">
        <v>607</v>
      </c>
      <c r="C1088" s="18">
        <v>636.32040316683106</v>
      </c>
      <c r="D1088" s="1"/>
      <c r="E1088" s="1">
        <v>141</v>
      </c>
      <c r="F1088" s="1">
        <v>98</v>
      </c>
      <c r="G1088" s="1">
        <v>1</v>
      </c>
      <c r="H1088" s="1">
        <v>42</v>
      </c>
      <c r="I1088" s="15">
        <v>0.6985815602836879</v>
      </c>
      <c r="J1088">
        <f t="shared" si="16"/>
        <v>20</v>
      </c>
    </row>
    <row r="1089" spans="1:10" x14ac:dyDescent="0.3">
      <c r="A1089" t="s">
        <v>730</v>
      </c>
      <c r="C1089" s="18">
        <v>635.81129578104765</v>
      </c>
      <c r="D1089" s="1"/>
      <c r="E1089" s="1">
        <v>121</v>
      </c>
      <c r="F1089" s="1">
        <v>74</v>
      </c>
      <c r="G1089" s="1">
        <v>0</v>
      </c>
      <c r="H1089" s="1">
        <v>47</v>
      </c>
      <c r="I1089" s="15">
        <v>0.61157024793388426</v>
      </c>
      <c r="J1089">
        <f t="shared" si="16"/>
        <v>20</v>
      </c>
    </row>
    <row r="1090" spans="1:10" x14ac:dyDescent="0.3">
      <c r="A1090" t="s">
        <v>751</v>
      </c>
      <c r="C1090" s="18">
        <v>635.75930970591617</v>
      </c>
      <c r="D1090" s="1"/>
      <c r="E1090" s="1">
        <v>184</v>
      </c>
      <c r="F1090" s="1">
        <v>121</v>
      </c>
      <c r="G1090" s="1">
        <v>0</v>
      </c>
      <c r="H1090" s="1">
        <v>63</v>
      </c>
      <c r="I1090" s="15">
        <v>0.65760869565217395</v>
      </c>
      <c r="J1090">
        <f t="shared" si="16"/>
        <v>20</v>
      </c>
    </row>
    <row r="1091" spans="1:10" x14ac:dyDescent="0.3">
      <c r="A1091" t="s">
        <v>647</v>
      </c>
      <c r="C1091" s="18">
        <v>635.3215705166117</v>
      </c>
      <c r="D1091" s="1"/>
      <c r="E1091" s="1">
        <v>123</v>
      </c>
      <c r="F1091" s="1">
        <v>75</v>
      </c>
      <c r="G1091" s="1">
        <v>1</v>
      </c>
      <c r="H1091" s="1">
        <v>47</v>
      </c>
      <c r="I1091" s="15">
        <v>0.61382113821138207</v>
      </c>
      <c r="J1091">
        <f t="shared" si="16"/>
        <v>20</v>
      </c>
    </row>
    <row r="1092" spans="1:10" x14ac:dyDescent="0.3">
      <c r="A1092" t="s">
        <v>611</v>
      </c>
      <c r="C1092" s="18">
        <v>633.83291582836955</v>
      </c>
      <c r="D1092" s="1"/>
      <c r="E1092" s="1">
        <v>82</v>
      </c>
      <c r="F1092" s="1">
        <v>62</v>
      </c>
      <c r="G1092" s="1">
        <v>2</v>
      </c>
      <c r="H1092" s="1">
        <v>18</v>
      </c>
      <c r="I1092" s="15">
        <v>0.76829268292682928</v>
      </c>
      <c r="J1092">
        <f t="shared" ref="J1092:J1155" si="17">IF(E1092&lt;=30,40,20)</f>
        <v>20</v>
      </c>
    </row>
    <row r="1093" spans="1:10" x14ac:dyDescent="0.3">
      <c r="A1093" t="s">
        <v>618</v>
      </c>
      <c r="C1093" s="18">
        <v>633.5968444929407</v>
      </c>
      <c r="D1093" s="1"/>
      <c r="E1093" s="1">
        <v>111</v>
      </c>
      <c r="F1093" s="1">
        <v>75</v>
      </c>
      <c r="G1093" s="1">
        <v>2</v>
      </c>
      <c r="H1093" s="1">
        <v>34</v>
      </c>
      <c r="I1093" s="15">
        <v>0.68468468468468469</v>
      </c>
      <c r="J1093">
        <f t="shared" si="17"/>
        <v>20</v>
      </c>
    </row>
    <row r="1094" spans="1:10" x14ac:dyDescent="0.3">
      <c r="A1094" t="s">
        <v>612</v>
      </c>
      <c r="C1094" s="18">
        <v>633.25664592752616</v>
      </c>
      <c r="D1094" s="1"/>
      <c r="E1094" s="1">
        <v>81</v>
      </c>
      <c r="F1094" s="1">
        <v>70</v>
      </c>
      <c r="G1094" s="1">
        <v>1</v>
      </c>
      <c r="H1094" s="1">
        <v>10</v>
      </c>
      <c r="I1094" s="15">
        <v>0.87037037037037035</v>
      </c>
      <c r="J1094">
        <f t="shared" si="17"/>
        <v>20</v>
      </c>
    </row>
    <row r="1095" spans="1:10" x14ac:dyDescent="0.3">
      <c r="A1095" t="s">
        <v>658</v>
      </c>
      <c r="C1095" s="18">
        <v>633.09035617189193</v>
      </c>
      <c r="D1095" s="1"/>
      <c r="E1095" s="1">
        <v>105</v>
      </c>
      <c r="F1095" s="1">
        <v>80</v>
      </c>
      <c r="G1095" s="1">
        <v>0</v>
      </c>
      <c r="H1095" s="1">
        <v>25</v>
      </c>
      <c r="I1095" s="15">
        <v>0.76190476190476186</v>
      </c>
      <c r="J1095">
        <f t="shared" si="17"/>
        <v>20</v>
      </c>
    </row>
    <row r="1096" spans="1:10" x14ac:dyDescent="0.3">
      <c r="A1096" t="s">
        <v>619</v>
      </c>
      <c r="C1096" s="18">
        <v>632.13876733390157</v>
      </c>
      <c r="D1096" s="1"/>
      <c r="E1096" s="1">
        <v>108</v>
      </c>
      <c r="F1096" s="1">
        <v>77</v>
      </c>
      <c r="G1096" s="1">
        <v>5</v>
      </c>
      <c r="H1096" s="1">
        <v>26</v>
      </c>
      <c r="I1096" s="15">
        <v>0.73611111111111116</v>
      </c>
      <c r="J1096">
        <f t="shared" si="17"/>
        <v>20</v>
      </c>
    </row>
    <row r="1097" spans="1:10" x14ac:dyDescent="0.3">
      <c r="A1097" t="s">
        <v>616</v>
      </c>
      <c r="C1097" s="18">
        <v>631.72719119480712</v>
      </c>
      <c r="D1097" s="1"/>
      <c r="E1097" s="1">
        <v>108</v>
      </c>
      <c r="F1097" s="1">
        <v>78</v>
      </c>
      <c r="G1097" s="1">
        <v>4</v>
      </c>
      <c r="H1097" s="1">
        <v>26</v>
      </c>
      <c r="I1097" s="15">
        <v>0.7407407407407407</v>
      </c>
      <c r="J1097">
        <f t="shared" si="17"/>
        <v>20</v>
      </c>
    </row>
    <row r="1098" spans="1:10" x14ac:dyDescent="0.3">
      <c r="A1098" t="s">
        <v>777</v>
      </c>
      <c r="C1098" s="18">
        <v>630.78436779226274</v>
      </c>
      <c r="D1098" s="1"/>
      <c r="E1098" s="1">
        <v>38</v>
      </c>
      <c r="F1098" s="1">
        <v>30</v>
      </c>
      <c r="G1098" s="1">
        <v>0</v>
      </c>
      <c r="H1098" s="1">
        <v>8</v>
      </c>
      <c r="I1098" s="15">
        <v>0.78947368421052633</v>
      </c>
      <c r="J1098">
        <f t="shared" si="17"/>
        <v>20</v>
      </c>
    </row>
    <row r="1099" spans="1:10" x14ac:dyDescent="0.3">
      <c r="A1099" t="s">
        <v>615</v>
      </c>
      <c r="C1099" s="18">
        <v>629.81467611090147</v>
      </c>
      <c r="D1099" s="1"/>
      <c r="E1099" s="1">
        <v>30</v>
      </c>
      <c r="F1099" s="1">
        <v>23</v>
      </c>
      <c r="G1099" s="1">
        <v>3</v>
      </c>
      <c r="H1099" s="1">
        <v>4</v>
      </c>
      <c r="I1099" s="15">
        <v>0.81666666666666665</v>
      </c>
      <c r="J1099">
        <f t="shared" si="17"/>
        <v>40</v>
      </c>
    </row>
    <row r="1100" spans="1:10" x14ac:dyDescent="0.3">
      <c r="A1100" t="s">
        <v>620</v>
      </c>
      <c r="C1100" s="18">
        <v>627.6560043948366</v>
      </c>
      <c r="D1100" s="1"/>
      <c r="E1100" s="1">
        <v>190</v>
      </c>
      <c r="F1100" s="1">
        <v>130</v>
      </c>
      <c r="G1100" s="1">
        <v>4</v>
      </c>
      <c r="H1100" s="1">
        <v>56</v>
      </c>
      <c r="I1100" s="15">
        <v>0.69473684210526321</v>
      </c>
      <c r="J1100">
        <f t="shared" si="17"/>
        <v>20</v>
      </c>
    </row>
    <row r="1101" spans="1:10" x14ac:dyDescent="0.3">
      <c r="A1101" t="s">
        <v>625</v>
      </c>
      <c r="C1101" s="18">
        <v>626.92815730306052</v>
      </c>
      <c r="D1101" s="1"/>
      <c r="E1101" s="1">
        <v>58</v>
      </c>
      <c r="F1101" s="1">
        <v>44</v>
      </c>
      <c r="G1101" s="1">
        <v>2</v>
      </c>
      <c r="H1101" s="1">
        <v>12</v>
      </c>
      <c r="I1101" s="15">
        <v>0.77586206896551724</v>
      </c>
      <c r="J1101">
        <f t="shared" si="17"/>
        <v>20</v>
      </c>
    </row>
    <row r="1102" spans="1:10" x14ac:dyDescent="0.3">
      <c r="A1102" t="s">
        <v>1008</v>
      </c>
      <c r="C1102" s="18">
        <v>626.70933616225739</v>
      </c>
      <c r="D1102" s="1"/>
      <c r="E1102" s="1">
        <v>62</v>
      </c>
      <c r="F1102" s="1">
        <v>41</v>
      </c>
      <c r="G1102" s="1">
        <v>1</v>
      </c>
      <c r="H1102" s="1">
        <v>20</v>
      </c>
      <c r="I1102" s="15">
        <v>0.66935483870967738</v>
      </c>
      <c r="J1102">
        <f t="shared" si="17"/>
        <v>20</v>
      </c>
    </row>
    <row r="1103" spans="1:10" x14ac:dyDescent="0.3">
      <c r="A1103" s="21" t="s">
        <v>624</v>
      </c>
      <c r="C1103" s="18">
        <v>626.54892186104621</v>
      </c>
      <c r="D1103" s="1"/>
      <c r="E1103" s="1">
        <v>76</v>
      </c>
      <c r="F1103" s="1">
        <v>63</v>
      </c>
      <c r="G1103" s="1">
        <v>1</v>
      </c>
      <c r="H1103" s="1">
        <v>12</v>
      </c>
      <c r="I1103" s="15">
        <v>0.83552631578947367</v>
      </c>
      <c r="J1103">
        <f t="shared" si="17"/>
        <v>20</v>
      </c>
    </row>
    <row r="1104" spans="1:10" x14ac:dyDescent="0.3">
      <c r="A1104" t="s">
        <v>621</v>
      </c>
      <c r="C1104" s="18">
        <v>626.48910829236445</v>
      </c>
      <c r="D1104" s="1"/>
      <c r="E1104" s="1">
        <v>58</v>
      </c>
      <c r="F1104" s="1">
        <v>47</v>
      </c>
      <c r="G1104" s="1">
        <v>0</v>
      </c>
      <c r="H1104" s="1">
        <v>11</v>
      </c>
      <c r="I1104" s="15">
        <v>0.81034482758620685</v>
      </c>
      <c r="J1104">
        <f t="shared" si="17"/>
        <v>20</v>
      </c>
    </row>
    <row r="1105" spans="1:10" x14ac:dyDescent="0.3">
      <c r="A1105" t="s">
        <v>757</v>
      </c>
      <c r="C1105" s="18">
        <v>625.16328321725314</v>
      </c>
      <c r="D1105" s="1"/>
      <c r="E1105" s="1">
        <v>61</v>
      </c>
      <c r="F1105" s="1">
        <v>41</v>
      </c>
      <c r="G1105" s="1">
        <v>0</v>
      </c>
      <c r="H1105" s="1">
        <v>20</v>
      </c>
      <c r="I1105" s="15">
        <v>0.67213114754098358</v>
      </c>
      <c r="J1105">
        <f t="shared" si="17"/>
        <v>20</v>
      </c>
    </row>
    <row r="1106" spans="1:10" x14ac:dyDescent="0.3">
      <c r="A1106" t="s">
        <v>627</v>
      </c>
      <c r="C1106" s="18">
        <v>624.86800655094487</v>
      </c>
      <c r="D1106" s="1"/>
      <c r="E1106" s="1">
        <v>135</v>
      </c>
      <c r="F1106" s="1">
        <v>80</v>
      </c>
      <c r="G1106" s="1">
        <v>1</v>
      </c>
      <c r="H1106" s="1">
        <v>54</v>
      </c>
      <c r="I1106" s="15">
        <v>0.59629629629629632</v>
      </c>
      <c r="J1106">
        <f t="shared" si="17"/>
        <v>20</v>
      </c>
    </row>
    <row r="1107" spans="1:10" x14ac:dyDescent="0.3">
      <c r="A1107" t="s">
        <v>632</v>
      </c>
      <c r="C1107" s="18">
        <v>624.79520580742803</v>
      </c>
      <c r="D1107" s="1"/>
      <c r="E1107" s="1">
        <v>104</v>
      </c>
      <c r="F1107" s="1">
        <v>80</v>
      </c>
      <c r="G1107" s="1">
        <v>2</v>
      </c>
      <c r="H1107" s="1">
        <v>22</v>
      </c>
      <c r="I1107" s="15">
        <v>0.77884615384615385</v>
      </c>
      <c r="J1107">
        <f t="shared" si="17"/>
        <v>20</v>
      </c>
    </row>
    <row r="1108" spans="1:10" x14ac:dyDescent="0.3">
      <c r="A1108" t="s">
        <v>637</v>
      </c>
      <c r="C1108" s="18">
        <v>624.31050936911959</v>
      </c>
      <c r="D1108" s="1"/>
      <c r="E1108" s="1">
        <v>60</v>
      </c>
      <c r="F1108" s="1">
        <v>44</v>
      </c>
      <c r="G1108" s="1">
        <v>0</v>
      </c>
      <c r="H1108" s="1">
        <v>16</v>
      </c>
      <c r="I1108" s="15">
        <v>0.73333333333333328</v>
      </c>
      <c r="J1108">
        <f t="shared" si="17"/>
        <v>20</v>
      </c>
    </row>
    <row r="1109" spans="1:10" x14ac:dyDescent="0.3">
      <c r="A1109" t="s">
        <v>628</v>
      </c>
      <c r="C1109" s="18">
        <v>623.39026967282643</v>
      </c>
      <c r="D1109" s="1"/>
      <c r="E1109" s="1">
        <v>44</v>
      </c>
      <c r="F1109" s="1">
        <v>29</v>
      </c>
      <c r="G1109" s="1">
        <v>0</v>
      </c>
      <c r="H1109" s="1">
        <v>15</v>
      </c>
      <c r="I1109" s="15">
        <v>0.65909090909090906</v>
      </c>
      <c r="J1109">
        <f t="shared" si="17"/>
        <v>20</v>
      </c>
    </row>
    <row r="1110" spans="1:10" x14ac:dyDescent="0.3">
      <c r="A1110" t="s">
        <v>725</v>
      </c>
      <c r="C1110" s="18">
        <v>620.97577906048241</v>
      </c>
      <c r="D1110" s="1"/>
      <c r="E1110" s="1">
        <v>136</v>
      </c>
      <c r="F1110" s="1">
        <v>81</v>
      </c>
      <c r="G1110" s="1">
        <v>2</v>
      </c>
      <c r="H1110" s="1">
        <v>53</v>
      </c>
      <c r="I1110" s="15">
        <v>0.6029411764705882</v>
      </c>
      <c r="J1110">
        <f t="shared" si="17"/>
        <v>20</v>
      </c>
    </row>
    <row r="1111" spans="1:10" x14ac:dyDescent="0.3">
      <c r="A1111" t="s">
        <v>736</v>
      </c>
      <c r="C1111" s="18">
        <v>620.78016843917555</v>
      </c>
      <c r="D1111" s="1"/>
      <c r="E1111" s="1">
        <v>111</v>
      </c>
      <c r="F1111" s="1">
        <v>76</v>
      </c>
      <c r="G1111" s="1">
        <v>1</v>
      </c>
      <c r="H1111" s="1">
        <v>34</v>
      </c>
      <c r="I1111" s="15">
        <v>0.68918918918918914</v>
      </c>
      <c r="J1111">
        <f t="shared" si="17"/>
        <v>20</v>
      </c>
    </row>
    <row r="1112" spans="1:10" x14ac:dyDescent="0.3">
      <c r="A1112" t="s">
        <v>631</v>
      </c>
      <c r="C1112" s="18">
        <v>620.6855104016006</v>
      </c>
      <c r="D1112" s="1"/>
      <c r="E1112" s="1">
        <v>44</v>
      </c>
      <c r="F1112" s="1">
        <v>38</v>
      </c>
      <c r="G1112" s="1">
        <v>0</v>
      </c>
      <c r="H1112" s="1">
        <v>6</v>
      </c>
      <c r="I1112" s="15">
        <v>0.86363636363636365</v>
      </c>
      <c r="J1112">
        <f t="shared" si="17"/>
        <v>20</v>
      </c>
    </row>
    <row r="1113" spans="1:10" x14ac:dyDescent="0.3">
      <c r="A1113" t="s">
        <v>634</v>
      </c>
      <c r="C1113" s="18">
        <v>619.44663820170808</v>
      </c>
      <c r="D1113" s="1"/>
      <c r="E1113" s="1">
        <v>55</v>
      </c>
      <c r="F1113" s="1">
        <v>43</v>
      </c>
      <c r="G1113" s="1">
        <v>3</v>
      </c>
      <c r="H1113" s="1">
        <v>9</v>
      </c>
      <c r="I1113" s="15">
        <v>0.80909090909090908</v>
      </c>
      <c r="J1113">
        <f t="shared" si="17"/>
        <v>20</v>
      </c>
    </row>
    <row r="1114" spans="1:10" x14ac:dyDescent="0.3">
      <c r="A1114" t="s">
        <v>635</v>
      </c>
      <c r="C1114" s="18">
        <v>619.31430429939599</v>
      </c>
      <c r="D1114" s="1"/>
      <c r="E1114" s="1">
        <v>11</v>
      </c>
      <c r="F1114" s="1">
        <v>9</v>
      </c>
      <c r="G1114" s="1">
        <v>1</v>
      </c>
      <c r="H1114" s="1">
        <v>1</v>
      </c>
      <c r="I1114" s="15">
        <v>0.86363636363636365</v>
      </c>
      <c r="J1114">
        <f t="shared" si="17"/>
        <v>40</v>
      </c>
    </row>
    <row r="1115" spans="1:10" x14ac:dyDescent="0.3">
      <c r="A1115" t="s">
        <v>636</v>
      </c>
      <c r="C1115" s="18">
        <v>619.0775437745815</v>
      </c>
      <c r="D1115" s="1"/>
      <c r="E1115" s="1">
        <v>87</v>
      </c>
      <c r="F1115" s="1">
        <v>60</v>
      </c>
      <c r="G1115" s="1">
        <v>2</v>
      </c>
      <c r="H1115" s="1">
        <v>25</v>
      </c>
      <c r="I1115" s="15">
        <v>0.70114942528735635</v>
      </c>
      <c r="J1115">
        <f t="shared" si="17"/>
        <v>20</v>
      </c>
    </row>
    <row r="1116" spans="1:10" x14ac:dyDescent="0.3">
      <c r="A1116" t="s">
        <v>638</v>
      </c>
      <c r="C1116" s="18">
        <v>618.27437422935031</v>
      </c>
      <c r="D1116" s="1"/>
      <c r="E1116" s="1">
        <v>146</v>
      </c>
      <c r="F1116" s="1">
        <v>107</v>
      </c>
      <c r="G1116" s="1">
        <v>1</v>
      </c>
      <c r="H1116" s="1">
        <v>38</v>
      </c>
      <c r="I1116" s="15">
        <v>0.73630136986301364</v>
      </c>
      <c r="J1116">
        <f t="shared" si="17"/>
        <v>20</v>
      </c>
    </row>
    <row r="1117" spans="1:10" x14ac:dyDescent="0.3">
      <c r="A1117" t="s">
        <v>729</v>
      </c>
      <c r="C1117" s="18">
        <v>616.60244556943269</v>
      </c>
      <c r="D1117" s="1"/>
      <c r="E1117" s="1">
        <v>89</v>
      </c>
      <c r="F1117" s="1">
        <v>68</v>
      </c>
      <c r="G1117" s="1">
        <v>2</v>
      </c>
      <c r="H1117" s="1">
        <v>19</v>
      </c>
      <c r="I1117" s="15">
        <v>0.7752808988764045</v>
      </c>
      <c r="J1117">
        <f t="shared" si="17"/>
        <v>20</v>
      </c>
    </row>
    <row r="1118" spans="1:10" x14ac:dyDescent="0.3">
      <c r="A1118" t="s">
        <v>641</v>
      </c>
      <c r="C1118" s="18">
        <v>615.39892287459099</v>
      </c>
      <c r="D1118" s="1"/>
      <c r="E1118" s="1">
        <v>78</v>
      </c>
      <c r="F1118" s="1">
        <v>59</v>
      </c>
      <c r="G1118" s="1">
        <v>2</v>
      </c>
      <c r="H1118" s="1">
        <v>17</v>
      </c>
      <c r="I1118" s="15">
        <v>0.76923076923076927</v>
      </c>
      <c r="J1118">
        <f t="shared" si="17"/>
        <v>20</v>
      </c>
    </row>
    <row r="1119" spans="1:10" x14ac:dyDescent="0.3">
      <c r="A1119" t="s">
        <v>2692</v>
      </c>
      <c r="C1119" s="18">
        <v>614.97609002392983</v>
      </c>
      <c r="D1119" s="1"/>
      <c r="E1119" s="1">
        <v>91</v>
      </c>
      <c r="F1119" s="1">
        <v>68</v>
      </c>
      <c r="G1119" s="1">
        <v>10</v>
      </c>
      <c r="H1119" s="1">
        <v>13</v>
      </c>
      <c r="I1119" s="15">
        <v>0.80219780219780223</v>
      </c>
      <c r="J1119">
        <f t="shared" si="17"/>
        <v>20</v>
      </c>
    </row>
    <row r="1120" spans="1:10" x14ac:dyDescent="0.3">
      <c r="A1120" t="s">
        <v>643</v>
      </c>
      <c r="C1120" s="18">
        <v>614.64675345305602</v>
      </c>
      <c r="D1120" s="1"/>
      <c r="E1120" s="1">
        <v>125</v>
      </c>
      <c r="F1120" s="1">
        <v>86</v>
      </c>
      <c r="G1120" s="1">
        <v>3</v>
      </c>
      <c r="H1120" s="1">
        <v>36</v>
      </c>
      <c r="I1120" s="15">
        <v>0.7</v>
      </c>
      <c r="J1120">
        <f t="shared" si="17"/>
        <v>20</v>
      </c>
    </row>
    <row r="1121" spans="1:10" x14ac:dyDescent="0.3">
      <c r="A1121" t="s">
        <v>650</v>
      </c>
      <c r="C1121" s="18">
        <v>614.61021907062445</v>
      </c>
      <c r="D1121" s="1"/>
      <c r="E1121" s="1">
        <v>79</v>
      </c>
      <c r="F1121" s="1">
        <v>56</v>
      </c>
      <c r="G1121" s="1">
        <v>1</v>
      </c>
      <c r="H1121" s="1">
        <v>22</v>
      </c>
      <c r="I1121" s="15">
        <v>0.71518987341772156</v>
      </c>
      <c r="J1121">
        <f t="shared" si="17"/>
        <v>20</v>
      </c>
    </row>
    <row r="1122" spans="1:10" x14ac:dyDescent="0.3">
      <c r="A1122" t="s">
        <v>644</v>
      </c>
      <c r="C1122" s="18">
        <v>613.80933112769583</v>
      </c>
      <c r="D1122" s="1"/>
      <c r="E1122" s="1">
        <v>104</v>
      </c>
      <c r="F1122" s="1">
        <v>75</v>
      </c>
      <c r="G1122" s="1">
        <v>2</v>
      </c>
      <c r="H1122" s="1">
        <v>27</v>
      </c>
      <c r="I1122" s="15">
        <v>0.73076923076923073</v>
      </c>
      <c r="J1122">
        <f t="shared" si="17"/>
        <v>20</v>
      </c>
    </row>
    <row r="1123" spans="1:10" x14ac:dyDescent="0.3">
      <c r="A1123" t="s">
        <v>645</v>
      </c>
      <c r="C1123" s="18">
        <v>612.77113306732679</v>
      </c>
      <c r="D1123" s="1"/>
      <c r="E1123" s="1">
        <v>66</v>
      </c>
      <c r="F1123" s="1">
        <v>51</v>
      </c>
      <c r="G1123" s="1">
        <v>2</v>
      </c>
      <c r="H1123" s="1">
        <v>13</v>
      </c>
      <c r="I1123" s="15">
        <v>0.78787878787878785</v>
      </c>
      <c r="J1123">
        <f t="shared" si="17"/>
        <v>20</v>
      </c>
    </row>
    <row r="1124" spans="1:10" x14ac:dyDescent="0.3">
      <c r="A1124" t="s">
        <v>648</v>
      </c>
      <c r="C1124" s="18">
        <v>612.53842269819188</v>
      </c>
      <c r="D1124" s="1"/>
      <c r="E1124" s="1">
        <v>50</v>
      </c>
      <c r="F1124" s="1">
        <v>42</v>
      </c>
      <c r="G1124" s="1">
        <v>0</v>
      </c>
      <c r="H1124" s="1">
        <v>8</v>
      </c>
      <c r="I1124" s="15">
        <v>0.84</v>
      </c>
      <c r="J1124">
        <f t="shared" si="17"/>
        <v>20</v>
      </c>
    </row>
    <row r="1125" spans="1:10" x14ac:dyDescent="0.3">
      <c r="A1125" t="s">
        <v>761</v>
      </c>
      <c r="C1125" s="18">
        <v>612.48234795422252</v>
      </c>
      <c r="D1125" s="1"/>
      <c r="E1125" s="1">
        <v>85</v>
      </c>
      <c r="F1125" s="1">
        <v>56</v>
      </c>
      <c r="G1125" s="1">
        <v>2</v>
      </c>
      <c r="H1125" s="1">
        <v>27</v>
      </c>
      <c r="I1125" s="15">
        <v>0.6705882352941176</v>
      </c>
      <c r="J1125">
        <f t="shared" si="17"/>
        <v>20</v>
      </c>
    </row>
    <row r="1126" spans="1:10" x14ac:dyDescent="0.3">
      <c r="A1126" t="s">
        <v>653</v>
      </c>
      <c r="C1126" s="18">
        <v>612.22438064742573</v>
      </c>
      <c r="D1126" s="1"/>
      <c r="E1126" s="1">
        <v>169</v>
      </c>
      <c r="F1126" s="1">
        <v>125</v>
      </c>
      <c r="G1126" s="1">
        <v>3</v>
      </c>
      <c r="H1126" s="1">
        <v>41</v>
      </c>
      <c r="I1126" s="15">
        <v>0.74852071005917165</v>
      </c>
      <c r="J1126">
        <f t="shared" si="17"/>
        <v>20</v>
      </c>
    </row>
    <row r="1127" spans="1:10" x14ac:dyDescent="0.3">
      <c r="A1127" t="s">
        <v>767</v>
      </c>
      <c r="C1127" s="18">
        <v>611.778282363725</v>
      </c>
      <c r="D1127" s="1"/>
      <c r="E1127" s="1">
        <v>29</v>
      </c>
      <c r="F1127" s="1">
        <v>26</v>
      </c>
      <c r="G1127" s="1">
        <v>0</v>
      </c>
      <c r="H1127" s="1">
        <v>3</v>
      </c>
      <c r="I1127" s="15">
        <v>0.89655172413793105</v>
      </c>
      <c r="J1127">
        <f t="shared" si="17"/>
        <v>40</v>
      </c>
    </row>
    <row r="1128" spans="1:10" x14ac:dyDescent="0.3">
      <c r="A1128" t="s">
        <v>649</v>
      </c>
      <c r="C1128" s="18">
        <v>611.72133566849368</v>
      </c>
      <c r="D1128" s="1"/>
      <c r="E1128" s="1">
        <v>114</v>
      </c>
      <c r="F1128" s="1">
        <v>83</v>
      </c>
      <c r="G1128" s="1">
        <v>5</v>
      </c>
      <c r="H1128" s="1">
        <v>26</v>
      </c>
      <c r="I1128" s="15">
        <v>0.75</v>
      </c>
      <c r="J1128">
        <f t="shared" si="17"/>
        <v>20</v>
      </c>
    </row>
    <row r="1129" spans="1:10" x14ac:dyDescent="0.3">
      <c r="A1129" t="s">
        <v>944</v>
      </c>
      <c r="C1129" s="18">
        <v>611.54434802500668</v>
      </c>
      <c r="D1129" s="1"/>
      <c r="E1129" s="1">
        <v>53</v>
      </c>
      <c r="F1129" s="1">
        <v>34</v>
      </c>
      <c r="G1129" s="1">
        <v>1</v>
      </c>
      <c r="H1129" s="1">
        <v>18</v>
      </c>
      <c r="I1129" s="15">
        <v>0.65094339622641506</v>
      </c>
      <c r="J1129">
        <f t="shared" si="17"/>
        <v>20</v>
      </c>
    </row>
    <row r="1130" spans="1:10" x14ac:dyDescent="0.3">
      <c r="A1130" t="s">
        <v>1355</v>
      </c>
      <c r="C1130" s="18">
        <v>611.45150796902624</v>
      </c>
      <c r="D1130" s="1"/>
      <c r="E1130" s="1">
        <v>96</v>
      </c>
      <c r="F1130" s="1">
        <v>65</v>
      </c>
      <c r="G1130" s="1">
        <v>5</v>
      </c>
      <c r="H1130" s="1">
        <v>26</v>
      </c>
      <c r="I1130" s="15">
        <v>0.703125</v>
      </c>
      <c r="J1130">
        <f t="shared" si="17"/>
        <v>20</v>
      </c>
    </row>
    <row r="1131" spans="1:10" x14ac:dyDescent="0.3">
      <c r="A1131" t="s">
        <v>657</v>
      </c>
      <c r="C1131" s="18">
        <v>610.83961508573384</v>
      </c>
      <c r="D1131" s="1"/>
      <c r="E1131" s="1">
        <v>218</v>
      </c>
      <c r="F1131" s="1">
        <v>144</v>
      </c>
      <c r="G1131" s="1">
        <v>4</v>
      </c>
      <c r="H1131" s="1">
        <v>70</v>
      </c>
      <c r="I1131" s="15">
        <v>0.66972477064220182</v>
      </c>
      <c r="J1131">
        <f t="shared" si="17"/>
        <v>20</v>
      </c>
    </row>
    <row r="1132" spans="1:10" x14ac:dyDescent="0.3">
      <c r="A1132" s="21" t="s">
        <v>654</v>
      </c>
      <c r="C1132" s="18">
        <v>610.65363756670888</v>
      </c>
      <c r="D1132" s="1"/>
      <c r="E1132" s="1">
        <v>53</v>
      </c>
      <c r="F1132" s="1">
        <v>45</v>
      </c>
      <c r="G1132" s="1">
        <v>0</v>
      </c>
      <c r="H1132" s="1">
        <v>8</v>
      </c>
      <c r="I1132" s="15">
        <v>0.84905660377358494</v>
      </c>
      <c r="J1132">
        <f t="shared" si="17"/>
        <v>20</v>
      </c>
    </row>
    <row r="1133" spans="1:10" x14ac:dyDescent="0.3">
      <c r="A1133" t="s">
        <v>656</v>
      </c>
      <c r="C1133" s="18">
        <v>610.30323697843289</v>
      </c>
      <c r="D1133" s="1"/>
      <c r="E1133" s="1">
        <v>67</v>
      </c>
      <c r="F1133" s="1">
        <v>58</v>
      </c>
      <c r="G1133" s="1">
        <v>1</v>
      </c>
      <c r="H1133" s="1">
        <v>8</v>
      </c>
      <c r="I1133" s="15">
        <v>0.87313432835820892</v>
      </c>
      <c r="J1133">
        <f t="shared" si="17"/>
        <v>20</v>
      </c>
    </row>
    <row r="1134" spans="1:10" x14ac:dyDescent="0.3">
      <c r="A1134" t="s">
        <v>778</v>
      </c>
      <c r="C1134" s="18">
        <v>609.79426766397262</v>
      </c>
      <c r="D1134" s="1"/>
      <c r="E1134" s="1">
        <v>278</v>
      </c>
      <c r="F1134" s="1">
        <v>180</v>
      </c>
      <c r="G1134" s="1">
        <v>5</v>
      </c>
      <c r="H1134" s="1">
        <v>93</v>
      </c>
      <c r="I1134" s="15">
        <v>0.65647482014388492</v>
      </c>
      <c r="J1134">
        <f t="shared" si="17"/>
        <v>20</v>
      </c>
    </row>
    <row r="1135" spans="1:10" x14ac:dyDescent="0.3">
      <c r="A1135" t="s">
        <v>660</v>
      </c>
      <c r="C1135" s="18">
        <v>609.62577249373203</v>
      </c>
      <c r="D1135" s="1"/>
      <c r="E1135" s="1">
        <v>128</v>
      </c>
      <c r="F1135" s="1">
        <v>80</v>
      </c>
      <c r="G1135" s="1">
        <v>4</v>
      </c>
      <c r="H1135" s="1">
        <v>44</v>
      </c>
      <c r="I1135" s="15">
        <v>0.640625</v>
      </c>
      <c r="J1135">
        <f t="shared" si="17"/>
        <v>20</v>
      </c>
    </row>
    <row r="1136" spans="1:10" x14ac:dyDescent="0.3">
      <c r="A1136" t="s">
        <v>865</v>
      </c>
      <c r="C1136" s="18">
        <v>609.20397471863623</v>
      </c>
      <c r="D1136" s="1"/>
      <c r="E1136" s="1">
        <v>83</v>
      </c>
      <c r="F1136" s="1">
        <v>52</v>
      </c>
      <c r="G1136" s="1">
        <v>5</v>
      </c>
      <c r="H1136" s="1">
        <v>26</v>
      </c>
      <c r="I1136" s="15">
        <v>0.65662650602409633</v>
      </c>
      <c r="J1136">
        <f t="shared" si="17"/>
        <v>20</v>
      </c>
    </row>
    <row r="1137" spans="1:10" x14ac:dyDescent="0.3">
      <c r="A1137" t="s">
        <v>679</v>
      </c>
      <c r="C1137" s="18">
        <v>609.13581842493909</v>
      </c>
      <c r="D1137" s="1"/>
      <c r="E1137" s="1">
        <v>105</v>
      </c>
      <c r="F1137" s="1">
        <v>79</v>
      </c>
      <c r="G1137" s="1">
        <v>4</v>
      </c>
      <c r="H1137" s="1">
        <v>22</v>
      </c>
      <c r="I1137" s="15">
        <v>0.77142857142857146</v>
      </c>
      <c r="J1137">
        <f t="shared" si="17"/>
        <v>20</v>
      </c>
    </row>
    <row r="1138" spans="1:10" x14ac:dyDescent="0.3">
      <c r="A1138" t="s">
        <v>659</v>
      </c>
      <c r="C1138" s="18">
        <v>609.00417735670408</v>
      </c>
      <c r="D1138" s="1"/>
      <c r="E1138" s="1">
        <v>22</v>
      </c>
      <c r="F1138" s="1">
        <v>16</v>
      </c>
      <c r="G1138" s="1">
        <v>0</v>
      </c>
      <c r="H1138" s="1">
        <v>6</v>
      </c>
      <c r="I1138" s="15">
        <v>0.72727272727272729</v>
      </c>
      <c r="J1138">
        <f t="shared" si="17"/>
        <v>40</v>
      </c>
    </row>
    <row r="1139" spans="1:10" x14ac:dyDescent="0.3">
      <c r="A1139" t="s">
        <v>663</v>
      </c>
      <c r="C1139" s="18">
        <v>608.97959294460793</v>
      </c>
      <c r="D1139" s="1"/>
      <c r="E1139" s="1">
        <v>88</v>
      </c>
      <c r="F1139" s="1">
        <v>66</v>
      </c>
      <c r="G1139" s="1">
        <v>1</v>
      </c>
      <c r="H1139" s="1">
        <v>21</v>
      </c>
      <c r="I1139" s="15">
        <v>0.75568181818181823</v>
      </c>
      <c r="J1139">
        <f t="shared" si="17"/>
        <v>20</v>
      </c>
    </row>
    <row r="1140" spans="1:10" x14ac:dyDescent="0.3">
      <c r="A1140" t="s">
        <v>827</v>
      </c>
      <c r="C1140" s="18">
        <v>608.15330925614273</v>
      </c>
      <c r="D1140" s="1"/>
      <c r="E1140" s="1">
        <v>77</v>
      </c>
      <c r="F1140" s="1">
        <v>53</v>
      </c>
      <c r="G1140" s="1">
        <v>2</v>
      </c>
      <c r="H1140" s="1">
        <v>22</v>
      </c>
      <c r="I1140" s="15">
        <v>0.70129870129870131</v>
      </c>
      <c r="J1140">
        <f t="shared" si="17"/>
        <v>20</v>
      </c>
    </row>
    <row r="1141" spans="1:10" x14ac:dyDescent="0.3">
      <c r="A1141" t="s">
        <v>665</v>
      </c>
      <c r="C1141" s="18">
        <v>607.93071535409331</v>
      </c>
      <c r="D1141" s="1"/>
      <c r="E1141" s="1">
        <v>130</v>
      </c>
      <c r="F1141" s="1">
        <v>86</v>
      </c>
      <c r="G1141" s="1">
        <v>3</v>
      </c>
      <c r="H1141" s="1">
        <v>41</v>
      </c>
      <c r="I1141" s="15">
        <v>0.67307692307692313</v>
      </c>
      <c r="J1141">
        <f t="shared" si="17"/>
        <v>20</v>
      </c>
    </row>
    <row r="1142" spans="1:10" x14ac:dyDescent="0.3">
      <c r="A1142" t="s">
        <v>666</v>
      </c>
      <c r="C1142" s="18">
        <v>607.91886662033085</v>
      </c>
      <c r="D1142" s="1"/>
      <c r="E1142" s="1">
        <v>109</v>
      </c>
      <c r="F1142" s="1">
        <v>87</v>
      </c>
      <c r="G1142" s="1">
        <v>1</v>
      </c>
      <c r="H1142" s="1">
        <v>21</v>
      </c>
      <c r="I1142" s="15">
        <v>0.80275229357798161</v>
      </c>
      <c r="J1142">
        <f t="shared" si="17"/>
        <v>20</v>
      </c>
    </row>
    <row r="1143" spans="1:10" x14ac:dyDescent="0.3">
      <c r="A1143" t="s">
        <v>668</v>
      </c>
      <c r="C1143" s="18">
        <v>606.96649838493943</v>
      </c>
      <c r="D1143" s="1"/>
      <c r="E1143" s="1">
        <v>10</v>
      </c>
      <c r="F1143" s="1">
        <v>10</v>
      </c>
      <c r="G1143" s="1">
        <v>0</v>
      </c>
      <c r="H1143" s="1">
        <v>0</v>
      </c>
      <c r="I1143" s="15">
        <v>1</v>
      </c>
      <c r="J1143">
        <f t="shared" si="17"/>
        <v>40</v>
      </c>
    </row>
    <row r="1144" spans="1:10" x14ac:dyDescent="0.3">
      <c r="A1144" t="s">
        <v>704</v>
      </c>
      <c r="C1144" s="18">
        <v>606.82260578520572</v>
      </c>
      <c r="D1144" s="1"/>
      <c r="E1144" s="1">
        <v>88</v>
      </c>
      <c r="F1144" s="1">
        <v>60</v>
      </c>
      <c r="G1144" s="1">
        <v>0</v>
      </c>
      <c r="H1144" s="1">
        <v>28</v>
      </c>
      <c r="I1144" s="15">
        <v>0.68181818181818177</v>
      </c>
      <c r="J1144">
        <f t="shared" si="17"/>
        <v>20</v>
      </c>
    </row>
    <row r="1145" spans="1:10" x14ac:dyDescent="0.3">
      <c r="A1145" t="s">
        <v>682</v>
      </c>
      <c r="C1145" s="18">
        <v>606.60260337720433</v>
      </c>
      <c r="D1145" s="1"/>
      <c r="E1145" s="1">
        <v>40</v>
      </c>
      <c r="F1145" s="1">
        <v>32</v>
      </c>
      <c r="G1145" s="1">
        <v>3</v>
      </c>
      <c r="H1145" s="1">
        <v>5</v>
      </c>
      <c r="I1145" s="15">
        <v>0.83750000000000002</v>
      </c>
      <c r="J1145">
        <f t="shared" si="17"/>
        <v>20</v>
      </c>
    </row>
    <row r="1146" spans="1:10" x14ac:dyDescent="0.3">
      <c r="A1146" t="s">
        <v>683</v>
      </c>
      <c r="C1146" s="18">
        <v>604.00443892777707</v>
      </c>
      <c r="D1146" s="1"/>
      <c r="E1146" s="1">
        <v>109</v>
      </c>
      <c r="F1146" s="1">
        <v>81</v>
      </c>
      <c r="G1146" s="1">
        <v>5</v>
      </c>
      <c r="H1146" s="1">
        <v>23</v>
      </c>
      <c r="I1146" s="15">
        <v>0.76605504587155959</v>
      </c>
      <c r="J1146">
        <f t="shared" si="17"/>
        <v>20</v>
      </c>
    </row>
    <row r="1147" spans="1:10" x14ac:dyDescent="0.3">
      <c r="A1147" t="s">
        <v>674</v>
      </c>
      <c r="C1147" s="18">
        <v>603.25163356742723</v>
      </c>
      <c r="D1147" s="1"/>
      <c r="E1147" s="1">
        <v>43</v>
      </c>
      <c r="F1147" s="1">
        <v>37</v>
      </c>
      <c r="G1147" s="1">
        <v>2</v>
      </c>
      <c r="H1147" s="1">
        <v>4</v>
      </c>
      <c r="I1147" s="15">
        <v>0.88372093023255816</v>
      </c>
      <c r="J1147">
        <f t="shared" si="17"/>
        <v>20</v>
      </c>
    </row>
    <row r="1148" spans="1:10" x14ac:dyDescent="0.3">
      <c r="A1148" t="s">
        <v>694</v>
      </c>
      <c r="C1148" s="18">
        <v>603.0947895878594</v>
      </c>
      <c r="D1148" s="1"/>
      <c r="E1148" s="1">
        <v>103</v>
      </c>
      <c r="F1148" s="1">
        <v>78</v>
      </c>
      <c r="G1148" s="1">
        <v>1</v>
      </c>
      <c r="H1148" s="1">
        <v>24</v>
      </c>
      <c r="I1148" s="15">
        <v>0.76213592233009708</v>
      </c>
      <c r="J1148">
        <f t="shared" si="17"/>
        <v>20</v>
      </c>
    </row>
    <row r="1149" spans="1:10" x14ac:dyDescent="0.3">
      <c r="A1149" t="s">
        <v>676</v>
      </c>
      <c r="C1149" s="18">
        <v>602.64277703082553</v>
      </c>
      <c r="D1149" s="1"/>
      <c r="E1149" s="1">
        <v>62</v>
      </c>
      <c r="F1149" s="1">
        <v>51</v>
      </c>
      <c r="G1149" s="1">
        <v>0</v>
      </c>
      <c r="H1149" s="1">
        <v>11</v>
      </c>
      <c r="I1149" s="15">
        <v>0.82258064516129037</v>
      </c>
      <c r="J1149">
        <f t="shared" si="17"/>
        <v>20</v>
      </c>
    </row>
    <row r="1150" spans="1:10" x14ac:dyDescent="0.3">
      <c r="A1150" t="s">
        <v>677</v>
      </c>
      <c r="C1150" s="18">
        <v>601.78038562605605</v>
      </c>
      <c r="D1150" s="1"/>
      <c r="E1150" s="1">
        <v>70</v>
      </c>
      <c r="F1150" s="1">
        <v>40</v>
      </c>
      <c r="G1150" s="1">
        <v>3</v>
      </c>
      <c r="H1150" s="1">
        <v>27</v>
      </c>
      <c r="I1150" s="15">
        <v>0.59285714285714286</v>
      </c>
      <c r="J1150">
        <f t="shared" si="17"/>
        <v>20</v>
      </c>
    </row>
    <row r="1151" spans="1:10" x14ac:dyDescent="0.3">
      <c r="A1151" t="s">
        <v>684</v>
      </c>
      <c r="C1151" s="18">
        <v>601.71643822150907</v>
      </c>
      <c r="D1151" s="1"/>
      <c r="E1151" s="1">
        <v>39</v>
      </c>
      <c r="F1151" s="1">
        <v>32</v>
      </c>
      <c r="G1151" s="1">
        <v>0</v>
      </c>
      <c r="H1151" s="1">
        <v>7</v>
      </c>
      <c r="I1151" s="15">
        <v>0.82051282051282048</v>
      </c>
      <c r="J1151">
        <f t="shared" si="17"/>
        <v>20</v>
      </c>
    </row>
    <row r="1152" spans="1:10" x14ac:dyDescent="0.3">
      <c r="A1152" t="s">
        <v>789</v>
      </c>
      <c r="C1152" s="18">
        <v>601.06914907500175</v>
      </c>
      <c r="D1152" s="1"/>
      <c r="E1152" s="1">
        <v>61</v>
      </c>
      <c r="F1152" s="1">
        <v>44</v>
      </c>
      <c r="G1152" s="1">
        <v>0</v>
      </c>
      <c r="H1152" s="1">
        <v>17</v>
      </c>
      <c r="I1152" s="15">
        <v>0.72131147540983609</v>
      </c>
      <c r="J1152">
        <f t="shared" si="17"/>
        <v>20</v>
      </c>
    </row>
    <row r="1153" spans="1:10" x14ac:dyDescent="0.3">
      <c r="A1153" t="s">
        <v>680</v>
      </c>
      <c r="C1153" s="18">
        <v>600.79419346635041</v>
      </c>
      <c r="D1153" s="1"/>
      <c r="E1153" s="1">
        <v>87</v>
      </c>
      <c r="F1153" s="1">
        <v>59</v>
      </c>
      <c r="G1153" s="1">
        <v>2</v>
      </c>
      <c r="H1153" s="1">
        <v>26</v>
      </c>
      <c r="I1153" s="15">
        <v>0.68965517241379315</v>
      </c>
      <c r="J1153">
        <f t="shared" si="17"/>
        <v>20</v>
      </c>
    </row>
    <row r="1154" spans="1:10" x14ac:dyDescent="0.3">
      <c r="A1154" t="s">
        <v>687</v>
      </c>
      <c r="C1154" s="18">
        <v>600.59047775771285</v>
      </c>
      <c r="D1154" s="1"/>
      <c r="E1154" s="1">
        <v>145</v>
      </c>
      <c r="F1154" s="1">
        <v>85</v>
      </c>
      <c r="G1154" s="1">
        <v>5</v>
      </c>
      <c r="H1154" s="1">
        <v>55</v>
      </c>
      <c r="I1154" s="15">
        <v>0.60344827586206895</v>
      </c>
      <c r="J1154">
        <f t="shared" si="17"/>
        <v>20</v>
      </c>
    </row>
    <row r="1155" spans="1:10" x14ac:dyDescent="0.3">
      <c r="A1155" t="s">
        <v>685</v>
      </c>
      <c r="C1155" s="18">
        <v>598.25927386965043</v>
      </c>
      <c r="D1155" s="1"/>
      <c r="E1155" s="1">
        <v>113</v>
      </c>
      <c r="F1155" s="1">
        <v>75</v>
      </c>
      <c r="G1155" s="1">
        <v>3</v>
      </c>
      <c r="H1155" s="1">
        <v>35</v>
      </c>
      <c r="I1155" s="15">
        <v>0.67699115044247793</v>
      </c>
      <c r="J1155">
        <f t="shared" si="17"/>
        <v>20</v>
      </c>
    </row>
    <row r="1156" spans="1:10" x14ac:dyDescent="0.3">
      <c r="A1156" t="s">
        <v>801</v>
      </c>
      <c r="C1156" s="18">
        <v>597.62399146930954</v>
      </c>
      <c r="D1156" s="1"/>
      <c r="E1156" s="1">
        <v>26</v>
      </c>
      <c r="F1156" s="1">
        <v>22</v>
      </c>
      <c r="G1156" s="1">
        <v>0</v>
      </c>
      <c r="H1156" s="1">
        <v>4</v>
      </c>
      <c r="I1156" s="15">
        <v>0.84615384615384615</v>
      </c>
      <c r="J1156">
        <f t="shared" ref="J1156:J1219" si="18">IF(E1156&lt;=30,40,20)</f>
        <v>40</v>
      </c>
    </row>
    <row r="1157" spans="1:10" x14ac:dyDescent="0.3">
      <c r="A1157" t="s">
        <v>640</v>
      </c>
      <c r="C1157" s="18">
        <v>597.24421998040566</v>
      </c>
      <c r="D1157" s="1"/>
      <c r="E1157" s="1">
        <v>99</v>
      </c>
      <c r="F1157" s="1">
        <v>66</v>
      </c>
      <c r="G1157" s="1">
        <v>3</v>
      </c>
      <c r="H1157" s="1">
        <v>30</v>
      </c>
      <c r="I1157" s="15">
        <v>0.68181818181818177</v>
      </c>
      <c r="J1157">
        <f t="shared" si="18"/>
        <v>20</v>
      </c>
    </row>
    <row r="1158" spans="1:10" x14ac:dyDescent="0.3">
      <c r="A1158" t="s">
        <v>686</v>
      </c>
      <c r="C1158" s="18">
        <v>597.20367712398297</v>
      </c>
      <c r="D1158" s="1"/>
      <c r="E1158" s="1">
        <v>17</v>
      </c>
      <c r="F1158" s="1">
        <v>13</v>
      </c>
      <c r="G1158" s="1">
        <v>2</v>
      </c>
      <c r="H1158" s="1">
        <v>2</v>
      </c>
      <c r="I1158" s="15">
        <v>0.82352941176470584</v>
      </c>
      <c r="J1158">
        <f t="shared" si="18"/>
        <v>40</v>
      </c>
    </row>
    <row r="1159" spans="1:10" x14ac:dyDescent="0.3">
      <c r="A1159" t="s">
        <v>929</v>
      </c>
      <c r="C1159" s="18">
        <v>597.04673663008509</v>
      </c>
      <c r="D1159" s="1"/>
      <c r="E1159" s="1">
        <v>21</v>
      </c>
      <c r="F1159" s="1">
        <v>18</v>
      </c>
      <c r="G1159" s="1">
        <v>0</v>
      </c>
      <c r="H1159" s="1">
        <v>3</v>
      </c>
      <c r="I1159" s="15">
        <v>0.8571428571428571</v>
      </c>
      <c r="J1159">
        <f t="shared" si="18"/>
        <v>40</v>
      </c>
    </row>
    <row r="1160" spans="1:10" x14ac:dyDescent="0.3">
      <c r="A1160" t="s">
        <v>697</v>
      </c>
      <c r="C1160" s="18">
        <v>596.74454854017438</v>
      </c>
      <c r="D1160" s="1"/>
      <c r="E1160" s="1">
        <v>116</v>
      </c>
      <c r="F1160" s="1">
        <v>87</v>
      </c>
      <c r="G1160" s="1">
        <v>1</v>
      </c>
      <c r="H1160" s="1">
        <v>28</v>
      </c>
      <c r="I1160" s="15">
        <v>0.75431034482758619</v>
      </c>
      <c r="J1160">
        <f t="shared" si="18"/>
        <v>20</v>
      </c>
    </row>
    <row r="1161" spans="1:10" x14ac:dyDescent="0.3">
      <c r="A1161" t="s">
        <v>688</v>
      </c>
      <c r="C1161" s="18">
        <v>596.06427373822828</v>
      </c>
      <c r="D1161" s="1"/>
      <c r="E1161" s="1">
        <v>60</v>
      </c>
      <c r="F1161" s="1">
        <v>52</v>
      </c>
      <c r="G1161" s="1">
        <v>0</v>
      </c>
      <c r="H1161" s="1">
        <v>8</v>
      </c>
      <c r="I1161" s="15">
        <v>0.8666666666666667</v>
      </c>
      <c r="J1161">
        <f t="shared" si="18"/>
        <v>20</v>
      </c>
    </row>
    <row r="1162" spans="1:10" x14ac:dyDescent="0.3">
      <c r="A1162" t="s">
        <v>691</v>
      </c>
      <c r="C1162" s="18">
        <v>595.9006533406407</v>
      </c>
      <c r="D1162" s="1"/>
      <c r="E1162" s="1">
        <v>140</v>
      </c>
      <c r="F1162" s="1">
        <v>108</v>
      </c>
      <c r="G1162" s="1">
        <v>3</v>
      </c>
      <c r="H1162" s="1">
        <v>29</v>
      </c>
      <c r="I1162" s="15">
        <v>0.78214285714285714</v>
      </c>
      <c r="J1162">
        <f t="shared" si="18"/>
        <v>20</v>
      </c>
    </row>
    <row r="1163" spans="1:10" x14ac:dyDescent="0.3">
      <c r="A1163" t="s">
        <v>689</v>
      </c>
      <c r="C1163" s="18">
        <v>595.88049510797703</v>
      </c>
      <c r="D1163" s="1"/>
      <c r="E1163" s="1">
        <v>53</v>
      </c>
      <c r="F1163" s="1">
        <v>46</v>
      </c>
      <c r="G1163" s="1">
        <v>0</v>
      </c>
      <c r="H1163" s="1">
        <v>7</v>
      </c>
      <c r="I1163" s="15">
        <v>0.86792452830188682</v>
      </c>
      <c r="J1163">
        <f t="shared" si="18"/>
        <v>20</v>
      </c>
    </row>
    <row r="1164" spans="1:10" x14ac:dyDescent="0.3">
      <c r="A1164" t="s">
        <v>690</v>
      </c>
      <c r="C1164" s="18">
        <v>595.67923707664147</v>
      </c>
      <c r="D1164" s="1"/>
      <c r="E1164" s="1">
        <v>17</v>
      </c>
      <c r="F1164" s="1">
        <v>11</v>
      </c>
      <c r="G1164" s="1">
        <v>0</v>
      </c>
      <c r="H1164" s="1">
        <v>6</v>
      </c>
      <c r="I1164" s="15">
        <v>0.6470588235294118</v>
      </c>
      <c r="J1164">
        <f t="shared" si="18"/>
        <v>40</v>
      </c>
    </row>
    <row r="1165" spans="1:10" x14ac:dyDescent="0.3">
      <c r="A1165" t="s">
        <v>702</v>
      </c>
      <c r="C1165" s="18">
        <v>595.51518105527475</v>
      </c>
      <c r="D1165" s="1"/>
      <c r="E1165" s="1">
        <v>82</v>
      </c>
      <c r="F1165" s="1">
        <v>56</v>
      </c>
      <c r="G1165" s="1">
        <v>2</v>
      </c>
      <c r="H1165" s="1">
        <v>24</v>
      </c>
      <c r="I1165" s="15">
        <v>0.69512195121951215</v>
      </c>
      <c r="J1165">
        <f t="shared" si="18"/>
        <v>20</v>
      </c>
    </row>
    <row r="1166" spans="1:10" x14ac:dyDescent="0.3">
      <c r="A1166" t="s">
        <v>710</v>
      </c>
      <c r="C1166" s="18">
        <v>595.22022295949841</v>
      </c>
      <c r="D1166" s="1"/>
      <c r="E1166" s="1">
        <v>55</v>
      </c>
      <c r="F1166" s="1">
        <v>40</v>
      </c>
      <c r="G1166" s="1">
        <v>0</v>
      </c>
      <c r="H1166" s="1">
        <v>15</v>
      </c>
      <c r="I1166" s="15">
        <v>0.72727272727272729</v>
      </c>
      <c r="J1166">
        <f t="shared" si="18"/>
        <v>20</v>
      </c>
    </row>
    <row r="1167" spans="1:10" x14ac:dyDescent="0.3">
      <c r="A1167" t="s">
        <v>1468</v>
      </c>
      <c r="C1167" s="18">
        <v>595.05673837271104</v>
      </c>
      <c r="D1167" s="1"/>
      <c r="E1167" s="1">
        <v>68</v>
      </c>
      <c r="F1167" s="1">
        <v>40</v>
      </c>
      <c r="G1167" s="1">
        <v>4</v>
      </c>
      <c r="H1167" s="1">
        <v>24</v>
      </c>
      <c r="I1167" s="15">
        <v>0.61764705882352944</v>
      </c>
      <c r="J1167">
        <f t="shared" si="18"/>
        <v>20</v>
      </c>
    </row>
    <row r="1168" spans="1:10" x14ac:dyDescent="0.3">
      <c r="A1168" t="s">
        <v>693</v>
      </c>
      <c r="C1168" s="18">
        <v>594.72358959330586</v>
      </c>
      <c r="D1168" s="1"/>
      <c r="E1168" s="1">
        <v>32</v>
      </c>
      <c r="F1168" s="1">
        <v>29</v>
      </c>
      <c r="G1168" s="1">
        <v>0</v>
      </c>
      <c r="H1168" s="1">
        <v>3</v>
      </c>
      <c r="I1168" s="15">
        <v>0.90625</v>
      </c>
      <c r="J1168">
        <f t="shared" si="18"/>
        <v>20</v>
      </c>
    </row>
    <row r="1169" spans="1:10" x14ac:dyDescent="0.3">
      <c r="A1169" t="s">
        <v>692</v>
      </c>
      <c r="C1169" s="18">
        <v>594.40566266602048</v>
      </c>
      <c r="D1169" s="1"/>
      <c r="E1169" s="1">
        <v>161</v>
      </c>
      <c r="F1169" s="1">
        <v>105</v>
      </c>
      <c r="G1169" s="1">
        <v>2</v>
      </c>
      <c r="H1169" s="1">
        <v>54</v>
      </c>
      <c r="I1169" s="15">
        <v>0.65838509316770188</v>
      </c>
      <c r="J1169">
        <f t="shared" si="18"/>
        <v>20</v>
      </c>
    </row>
    <row r="1170" spans="1:10" x14ac:dyDescent="0.3">
      <c r="A1170" t="s">
        <v>703</v>
      </c>
      <c r="C1170" s="18">
        <v>594.28384826678484</v>
      </c>
      <c r="D1170" s="1"/>
      <c r="E1170" s="1">
        <v>44</v>
      </c>
      <c r="F1170" s="1">
        <v>34</v>
      </c>
      <c r="G1170" s="1">
        <v>0</v>
      </c>
      <c r="H1170" s="1">
        <v>10</v>
      </c>
      <c r="I1170" s="15">
        <v>0.77272727272727271</v>
      </c>
      <c r="J1170">
        <f t="shared" si="18"/>
        <v>20</v>
      </c>
    </row>
    <row r="1171" spans="1:10" x14ac:dyDescent="0.3">
      <c r="A1171" t="s">
        <v>707</v>
      </c>
      <c r="C1171" s="18">
        <v>593.88754097663968</v>
      </c>
      <c r="D1171" s="1"/>
      <c r="E1171" s="1">
        <v>208</v>
      </c>
      <c r="F1171" s="1">
        <v>146</v>
      </c>
      <c r="G1171" s="1">
        <v>4</v>
      </c>
      <c r="H1171" s="1">
        <v>58</v>
      </c>
      <c r="I1171" s="15">
        <v>0.71153846153846156</v>
      </c>
      <c r="J1171">
        <f t="shared" si="18"/>
        <v>20</v>
      </c>
    </row>
    <row r="1172" spans="1:10" x14ac:dyDescent="0.3">
      <c r="A1172" t="s">
        <v>728</v>
      </c>
      <c r="C1172" s="18">
        <v>593.886619211881</v>
      </c>
      <c r="D1172" s="1"/>
      <c r="E1172" s="1">
        <v>65</v>
      </c>
      <c r="F1172" s="1">
        <v>47</v>
      </c>
      <c r="G1172" s="1">
        <v>2</v>
      </c>
      <c r="H1172" s="1">
        <v>16</v>
      </c>
      <c r="I1172" s="15">
        <v>0.7384615384615385</v>
      </c>
      <c r="J1172">
        <f t="shared" si="18"/>
        <v>20</v>
      </c>
    </row>
    <row r="1173" spans="1:10" x14ac:dyDescent="0.3">
      <c r="A1173" t="s">
        <v>695</v>
      </c>
      <c r="C1173" s="18">
        <v>593.38333074730588</v>
      </c>
      <c r="D1173" s="1"/>
      <c r="E1173" s="1">
        <v>97</v>
      </c>
      <c r="F1173" s="1">
        <v>72</v>
      </c>
      <c r="G1173" s="1">
        <v>0</v>
      </c>
      <c r="H1173" s="1">
        <v>25</v>
      </c>
      <c r="I1173" s="15">
        <v>0.74226804123711343</v>
      </c>
      <c r="J1173">
        <f t="shared" si="18"/>
        <v>20</v>
      </c>
    </row>
    <row r="1174" spans="1:10" x14ac:dyDescent="0.3">
      <c r="A1174" t="s">
        <v>696</v>
      </c>
      <c r="C1174" s="18">
        <v>593.10212853028349</v>
      </c>
      <c r="D1174" s="1"/>
      <c r="E1174" s="1">
        <v>51</v>
      </c>
      <c r="F1174" s="1">
        <v>40</v>
      </c>
      <c r="G1174" s="1">
        <v>2</v>
      </c>
      <c r="H1174" s="1">
        <v>9</v>
      </c>
      <c r="I1174" s="15">
        <v>0.80392156862745101</v>
      </c>
      <c r="J1174">
        <f t="shared" si="18"/>
        <v>20</v>
      </c>
    </row>
    <row r="1175" spans="1:10" x14ac:dyDescent="0.3">
      <c r="A1175" t="s">
        <v>698</v>
      </c>
      <c r="C1175" s="18">
        <v>593.029100387325</v>
      </c>
      <c r="D1175" s="1"/>
      <c r="E1175" s="1">
        <v>45</v>
      </c>
      <c r="F1175" s="1">
        <v>36</v>
      </c>
      <c r="G1175" s="1">
        <v>0</v>
      </c>
      <c r="H1175" s="1">
        <v>9</v>
      </c>
      <c r="I1175" s="15">
        <v>0.8</v>
      </c>
      <c r="J1175">
        <f t="shared" si="18"/>
        <v>20</v>
      </c>
    </row>
    <row r="1176" spans="1:10" x14ac:dyDescent="0.3">
      <c r="A1176" t="s">
        <v>700</v>
      </c>
      <c r="C1176" s="18">
        <v>593.00239476288232</v>
      </c>
      <c r="D1176" s="1"/>
      <c r="E1176" s="1">
        <v>71</v>
      </c>
      <c r="F1176" s="1">
        <v>55</v>
      </c>
      <c r="G1176" s="1">
        <v>2</v>
      </c>
      <c r="H1176" s="1">
        <v>14</v>
      </c>
      <c r="I1176" s="15">
        <v>0.78873239436619713</v>
      </c>
      <c r="J1176">
        <f t="shared" si="18"/>
        <v>20</v>
      </c>
    </row>
    <row r="1177" spans="1:10" x14ac:dyDescent="0.3">
      <c r="A1177" t="s">
        <v>713</v>
      </c>
      <c r="C1177" s="18">
        <v>591.67446576097234</v>
      </c>
      <c r="D1177" s="1"/>
      <c r="E1177" s="1">
        <v>49</v>
      </c>
      <c r="F1177" s="1">
        <v>39</v>
      </c>
      <c r="G1177" s="1">
        <v>0</v>
      </c>
      <c r="H1177" s="1">
        <v>10</v>
      </c>
      <c r="I1177" s="15">
        <v>0.79591836734693877</v>
      </c>
      <c r="J1177">
        <f t="shared" si="18"/>
        <v>20</v>
      </c>
    </row>
    <row r="1178" spans="1:10" x14ac:dyDescent="0.3">
      <c r="A1178" t="s">
        <v>717</v>
      </c>
      <c r="C1178" s="18">
        <v>591.28771209449201</v>
      </c>
      <c r="D1178" s="1"/>
      <c r="E1178" s="1">
        <v>32</v>
      </c>
      <c r="F1178" s="1">
        <v>26</v>
      </c>
      <c r="G1178" s="1">
        <v>0</v>
      </c>
      <c r="H1178" s="1">
        <v>6</v>
      </c>
      <c r="I1178" s="15">
        <v>0.8125</v>
      </c>
      <c r="J1178">
        <f t="shared" si="18"/>
        <v>20</v>
      </c>
    </row>
    <row r="1179" spans="1:10" x14ac:dyDescent="0.3">
      <c r="A1179" t="s">
        <v>711</v>
      </c>
      <c r="C1179" s="18">
        <v>590.89158327383564</v>
      </c>
      <c r="D1179" s="1"/>
      <c r="E1179" s="1">
        <v>70</v>
      </c>
      <c r="F1179" s="1">
        <v>54</v>
      </c>
      <c r="G1179" s="1">
        <v>0</v>
      </c>
      <c r="H1179" s="1">
        <v>16</v>
      </c>
      <c r="I1179" s="15">
        <v>0.77142857142857146</v>
      </c>
      <c r="J1179">
        <f t="shared" si="18"/>
        <v>20</v>
      </c>
    </row>
    <row r="1180" spans="1:10" x14ac:dyDescent="0.3">
      <c r="A1180" t="s">
        <v>896</v>
      </c>
      <c r="C1180" s="18">
        <v>589.56991170225911</v>
      </c>
      <c r="D1180" s="1"/>
      <c r="E1180" s="1">
        <v>97</v>
      </c>
      <c r="F1180" s="1">
        <v>62</v>
      </c>
      <c r="G1180" s="1">
        <v>3</v>
      </c>
      <c r="H1180" s="1">
        <v>32</v>
      </c>
      <c r="I1180" s="15">
        <v>0.65463917525773196</v>
      </c>
      <c r="J1180">
        <f t="shared" si="18"/>
        <v>20</v>
      </c>
    </row>
    <row r="1181" spans="1:10" x14ac:dyDescent="0.3">
      <c r="A1181" t="s">
        <v>706</v>
      </c>
      <c r="C1181" s="18">
        <v>589.41177807479107</v>
      </c>
      <c r="D1181" s="1"/>
      <c r="E1181" s="1">
        <v>51</v>
      </c>
      <c r="F1181" s="1">
        <v>42</v>
      </c>
      <c r="G1181" s="1">
        <v>1</v>
      </c>
      <c r="H1181" s="1">
        <v>8</v>
      </c>
      <c r="I1181" s="15">
        <v>0.83333333333333337</v>
      </c>
      <c r="J1181">
        <f t="shared" si="18"/>
        <v>20</v>
      </c>
    </row>
    <row r="1182" spans="1:10" x14ac:dyDescent="0.3">
      <c r="A1182" t="s">
        <v>859</v>
      </c>
      <c r="C1182" s="18">
        <v>589.35589740679598</v>
      </c>
      <c r="D1182" s="1"/>
      <c r="E1182" s="1">
        <v>62</v>
      </c>
      <c r="F1182" s="1">
        <v>38</v>
      </c>
      <c r="G1182" s="1">
        <v>1</v>
      </c>
      <c r="H1182" s="1">
        <v>23</v>
      </c>
      <c r="I1182" s="15">
        <v>0.62096774193548387</v>
      </c>
      <c r="J1182">
        <f t="shared" si="18"/>
        <v>20</v>
      </c>
    </row>
    <row r="1183" spans="1:10" x14ac:dyDescent="0.3">
      <c r="A1183" t="s">
        <v>708</v>
      </c>
      <c r="C1183" s="18">
        <v>588.99384726614358</v>
      </c>
      <c r="D1183" s="1"/>
      <c r="E1183" s="1">
        <v>26</v>
      </c>
      <c r="F1183" s="1">
        <v>19</v>
      </c>
      <c r="G1183" s="1">
        <v>0</v>
      </c>
      <c r="H1183" s="1">
        <v>7</v>
      </c>
      <c r="I1183" s="15">
        <v>0.73076923076923073</v>
      </c>
      <c r="J1183">
        <f t="shared" si="18"/>
        <v>40</v>
      </c>
    </row>
    <row r="1184" spans="1:10" x14ac:dyDescent="0.3">
      <c r="A1184" t="s">
        <v>734</v>
      </c>
      <c r="C1184" s="18">
        <v>588.15838767386458</v>
      </c>
      <c r="D1184" s="1"/>
      <c r="E1184" s="1">
        <v>133</v>
      </c>
      <c r="F1184" s="1">
        <v>94</v>
      </c>
      <c r="G1184" s="1">
        <v>2</v>
      </c>
      <c r="H1184" s="1">
        <v>37</v>
      </c>
      <c r="I1184" s="15">
        <v>0.7142857142857143</v>
      </c>
      <c r="J1184">
        <f t="shared" si="18"/>
        <v>20</v>
      </c>
    </row>
    <row r="1185" spans="1:10" x14ac:dyDescent="0.3">
      <c r="A1185" t="s">
        <v>762</v>
      </c>
      <c r="C1185" s="18">
        <v>586.42568715992968</v>
      </c>
      <c r="D1185" s="1"/>
      <c r="E1185" s="1">
        <v>100</v>
      </c>
      <c r="F1185" s="1">
        <v>74</v>
      </c>
      <c r="G1185" s="1">
        <v>0</v>
      </c>
      <c r="H1185" s="1">
        <v>26</v>
      </c>
      <c r="I1185" s="15">
        <v>0.74</v>
      </c>
      <c r="J1185">
        <f t="shared" si="18"/>
        <v>20</v>
      </c>
    </row>
    <row r="1186" spans="1:10" x14ac:dyDescent="0.3">
      <c r="A1186" t="s">
        <v>714</v>
      </c>
      <c r="C1186" s="18">
        <v>586.16559262819192</v>
      </c>
      <c r="D1186" s="1"/>
      <c r="E1186" s="1">
        <v>62</v>
      </c>
      <c r="F1186" s="1">
        <v>46</v>
      </c>
      <c r="G1186" s="1">
        <v>1</v>
      </c>
      <c r="H1186" s="1">
        <v>15</v>
      </c>
      <c r="I1186" s="15">
        <v>0.75</v>
      </c>
      <c r="J1186">
        <f t="shared" si="18"/>
        <v>20</v>
      </c>
    </row>
    <row r="1187" spans="1:10" x14ac:dyDescent="0.3">
      <c r="A1187" t="s">
        <v>1199</v>
      </c>
      <c r="C1187" s="18">
        <v>586.06310877836484</v>
      </c>
      <c r="D1187" s="1"/>
      <c r="E1187" s="1">
        <v>71</v>
      </c>
      <c r="F1187" s="1">
        <v>47</v>
      </c>
      <c r="G1187" s="1">
        <v>9</v>
      </c>
      <c r="H1187" s="1">
        <v>15</v>
      </c>
      <c r="I1187" s="15">
        <v>0.72535211267605637</v>
      </c>
      <c r="J1187">
        <f t="shared" si="18"/>
        <v>20</v>
      </c>
    </row>
    <row r="1188" spans="1:10" x14ac:dyDescent="0.3">
      <c r="A1188" t="s">
        <v>755</v>
      </c>
      <c r="C1188" s="18">
        <v>585.77055865051454</v>
      </c>
      <c r="D1188" s="1"/>
      <c r="E1188" s="1">
        <v>52</v>
      </c>
      <c r="F1188" s="1">
        <v>39</v>
      </c>
      <c r="G1188" s="1">
        <v>3</v>
      </c>
      <c r="H1188" s="1">
        <v>10</v>
      </c>
      <c r="I1188" s="15">
        <v>0.77884615384615385</v>
      </c>
      <c r="J1188">
        <f t="shared" si="18"/>
        <v>20</v>
      </c>
    </row>
    <row r="1189" spans="1:10" x14ac:dyDescent="0.3">
      <c r="A1189" t="s">
        <v>2645</v>
      </c>
      <c r="C1189" s="18">
        <v>585.65563031433373</v>
      </c>
      <c r="D1189" s="1"/>
      <c r="E1189" s="1">
        <v>54</v>
      </c>
      <c r="F1189" s="1">
        <v>34</v>
      </c>
      <c r="G1189" s="1">
        <v>4</v>
      </c>
      <c r="H1189" s="1">
        <v>16</v>
      </c>
      <c r="I1189" s="15">
        <v>0.66666666666666663</v>
      </c>
      <c r="J1189">
        <f t="shared" si="18"/>
        <v>20</v>
      </c>
    </row>
    <row r="1190" spans="1:10" x14ac:dyDescent="0.3">
      <c r="A1190" t="s">
        <v>715</v>
      </c>
      <c r="C1190" s="18">
        <v>585.26931601180581</v>
      </c>
      <c r="D1190" s="1"/>
      <c r="E1190" s="1">
        <v>29</v>
      </c>
      <c r="F1190" s="1">
        <v>17</v>
      </c>
      <c r="G1190" s="1">
        <v>6</v>
      </c>
      <c r="H1190" s="1">
        <v>6</v>
      </c>
      <c r="I1190" s="15">
        <v>0.68965517241379315</v>
      </c>
      <c r="J1190">
        <f t="shared" si="18"/>
        <v>40</v>
      </c>
    </row>
    <row r="1191" spans="1:10" x14ac:dyDescent="0.3">
      <c r="A1191" t="s">
        <v>718</v>
      </c>
      <c r="C1191" s="18">
        <v>584.06869182802143</v>
      </c>
      <c r="D1191" s="1"/>
      <c r="E1191" s="1">
        <v>76</v>
      </c>
      <c r="F1191" s="1">
        <v>54</v>
      </c>
      <c r="G1191" s="1">
        <v>4</v>
      </c>
      <c r="H1191" s="1">
        <v>18</v>
      </c>
      <c r="I1191" s="15">
        <v>0.73684210526315785</v>
      </c>
      <c r="J1191">
        <f t="shared" si="18"/>
        <v>20</v>
      </c>
    </row>
    <row r="1192" spans="1:10" x14ac:dyDescent="0.3">
      <c r="A1192" t="s">
        <v>719</v>
      </c>
      <c r="C1192" s="18">
        <v>582.90212041009124</v>
      </c>
      <c r="D1192" s="1"/>
      <c r="E1192" s="1">
        <v>72</v>
      </c>
      <c r="F1192" s="1">
        <v>52</v>
      </c>
      <c r="G1192" s="1">
        <v>1</v>
      </c>
      <c r="H1192" s="1">
        <v>19</v>
      </c>
      <c r="I1192" s="15">
        <v>0.72916666666666663</v>
      </c>
      <c r="J1192">
        <f t="shared" si="18"/>
        <v>20</v>
      </c>
    </row>
    <row r="1193" spans="1:10" x14ac:dyDescent="0.3">
      <c r="A1193" t="s">
        <v>840</v>
      </c>
      <c r="C1193" s="18">
        <v>582.67921249686435</v>
      </c>
      <c r="D1193" s="1"/>
      <c r="E1193" s="1">
        <v>78</v>
      </c>
      <c r="F1193" s="1">
        <v>46</v>
      </c>
      <c r="G1193" s="1">
        <v>0</v>
      </c>
      <c r="H1193" s="1">
        <v>32</v>
      </c>
      <c r="I1193" s="15">
        <v>0.58974358974358976</v>
      </c>
      <c r="J1193">
        <f t="shared" si="18"/>
        <v>20</v>
      </c>
    </row>
    <row r="1194" spans="1:10" x14ac:dyDescent="0.3">
      <c r="A1194" t="s">
        <v>723</v>
      </c>
      <c r="C1194" s="18">
        <v>582.54455842316156</v>
      </c>
      <c r="D1194" s="1"/>
      <c r="E1194" s="1">
        <v>50</v>
      </c>
      <c r="F1194" s="1">
        <v>37</v>
      </c>
      <c r="G1194" s="1">
        <v>0</v>
      </c>
      <c r="H1194" s="1">
        <v>13</v>
      </c>
      <c r="I1194" s="15">
        <v>0.74</v>
      </c>
      <c r="J1194">
        <f t="shared" si="18"/>
        <v>20</v>
      </c>
    </row>
    <row r="1195" spans="1:10" x14ac:dyDescent="0.3">
      <c r="A1195" t="s">
        <v>742</v>
      </c>
      <c r="C1195" s="18">
        <v>581.6346265971215</v>
      </c>
      <c r="D1195" s="1"/>
      <c r="E1195" s="1">
        <v>118</v>
      </c>
      <c r="F1195" s="1">
        <v>79</v>
      </c>
      <c r="G1195" s="1">
        <v>3</v>
      </c>
      <c r="H1195" s="1">
        <v>36</v>
      </c>
      <c r="I1195" s="15">
        <v>0.68220338983050843</v>
      </c>
      <c r="J1195">
        <f t="shared" si="18"/>
        <v>20</v>
      </c>
    </row>
    <row r="1196" spans="1:10" x14ac:dyDescent="0.3">
      <c r="A1196" t="s">
        <v>2669</v>
      </c>
      <c r="C1196" s="18">
        <v>581.50137581940362</v>
      </c>
      <c r="D1196" s="1"/>
      <c r="E1196" s="1">
        <v>5</v>
      </c>
      <c r="F1196" s="1">
        <v>4</v>
      </c>
      <c r="G1196" s="1">
        <v>0</v>
      </c>
      <c r="H1196" s="1">
        <v>1</v>
      </c>
      <c r="I1196" s="15">
        <v>0.8</v>
      </c>
      <c r="J1196">
        <f t="shared" si="18"/>
        <v>40</v>
      </c>
    </row>
    <row r="1197" spans="1:10" x14ac:dyDescent="0.3">
      <c r="A1197" t="s">
        <v>724</v>
      </c>
      <c r="C1197" s="18">
        <v>580.56073679111671</v>
      </c>
      <c r="D1197" s="1"/>
      <c r="E1197" s="1">
        <v>71</v>
      </c>
      <c r="F1197" s="1">
        <v>58</v>
      </c>
      <c r="G1197" s="1">
        <v>0</v>
      </c>
      <c r="H1197" s="1">
        <v>13</v>
      </c>
      <c r="I1197" s="15">
        <v>0.81690140845070425</v>
      </c>
      <c r="J1197">
        <f t="shared" si="18"/>
        <v>20</v>
      </c>
    </row>
    <row r="1198" spans="1:10" x14ac:dyDescent="0.3">
      <c r="A1198" t="s">
        <v>1507</v>
      </c>
      <c r="C1198" s="18">
        <v>580.39765468403596</v>
      </c>
      <c r="D1198" s="1"/>
      <c r="E1198" s="1">
        <v>39</v>
      </c>
      <c r="F1198" s="1">
        <v>27</v>
      </c>
      <c r="G1198" s="1">
        <v>0</v>
      </c>
      <c r="H1198" s="1">
        <v>12</v>
      </c>
      <c r="I1198" s="15">
        <v>0.69230769230769229</v>
      </c>
      <c r="J1198">
        <f t="shared" si="18"/>
        <v>20</v>
      </c>
    </row>
    <row r="1199" spans="1:10" x14ac:dyDescent="0.3">
      <c r="A1199" t="s">
        <v>733</v>
      </c>
      <c r="C1199" s="18">
        <v>580.37404328825653</v>
      </c>
      <c r="D1199" s="1"/>
      <c r="E1199" s="1">
        <v>93</v>
      </c>
      <c r="F1199" s="1">
        <v>60</v>
      </c>
      <c r="G1199" s="1">
        <v>5</v>
      </c>
      <c r="H1199" s="1">
        <v>28</v>
      </c>
      <c r="I1199" s="15">
        <v>0.67204301075268813</v>
      </c>
      <c r="J1199">
        <f t="shared" si="18"/>
        <v>20</v>
      </c>
    </row>
    <row r="1200" spans="1:10" x14ac:dyDescent="0.3">
      <c r="A1200" t="s">
        <v>727</v>
      </c>
      <c r="C1200" s="18">
        <v>580.3021255466648</v>
      </c>
      <c r="D1200" s="1"/>
      <c r="E1200" s="1">
        <v>49</v>
      </c>
      <c r="F1200" s="1">
        <v>30</v>
      </c>
      <c r="G1200" s="1">
        <v>1</v>
      </c>
      <c r="H1200" s="1">
        <v>18</v>
      </c>
      <c r="I1200" s="15">
        <v>0.62244897959183676</v>
      </c>
      <c r="J1200">
        <f t="shared" si="18"/>
        <v>20</v>
      </c>
    </row>
    <row r="1201" spans="1:10" x14ac:dyDescent="0.3">
      <c r="A1201" t="s">
        <v>740</v>
      </c>
      <c r="C1201" s="18">
        <v>580.09312237820336</v>
      </c>
      <c r="D1201" s="1"/>
      <c r="E1201" s="1">
        <v>67</v>
      </c>
      <c r="F1201" s="1">
        <v>45</v>
      </c>
      <c r="G1201" s="1">
        <v>1</v>
      </c>
      <c r="H1201" s="1">
        <v>21</v>
      </c>
      <c r="I1201" s="15">
        <v>0.67910447761194026</v>
      </c>
      <c r="J1201">
        <f t="shared" si="18"/>
        <v>20</v>
      </c>
    </row>
    <row r="1202" spans="1:10" x14ac:dyDescent="0.3">
      <c r="A1202" t="s">
        <v>752</v>
      </c>
      <c r="C1202" s="18">
        <v>579.40583058178129</v>
      </c>
      <c r="D1202" s="1"/>
      <c r="E1202" s="1">
        <v>102</v>
      </c>
      <c r="F1202" s="1">
        <v>64</v>
      </c>
      <c r="G1202" s="1">
        <v>4</v>
      </c>
      <c r="H1202" s="1">
        <v>34</v>
      </c>
      <c r="I1202" s="15">
        <v>0.6470588235294118</v>
      </c>
      <c r="J1202">
        <f t="shared" si="18"/>
        <v>20</v>
      </c>
    </row>
    <row r="1203" spans="1:10" x14ac:dyDescent="0.3">
      <c r="A1203" t="s">
        <v>731</v>
      </c>
      <c r="C1203" s="18">
        <v>579.13241555816649</v>
      </c>
      <c r="D1203" s="1"/>
      <c r="E1203" s="1">
        <v>35</v>
      </c>
      <c r="F1203" s="1">
        <v>34</v>
      </c>
      <c r="G1203" s="1">
        <v>0</v>
      </c>
      <c r="H1203" s="1">
        <v>1</v>
      </c>
      <c r="I1203" s="15">
        <v>0.97142857142857142</v>
      </c>
      <c r="J1203">
        <f t="shared" si="18"/>
        <v>20</v>
      </c>
    </row>
    <row r="1204" spans="1:10" x14ac:dyDescent="0.3">
      <c r="A1204" t="s">
        <v>1136</v>
      </c>
      <c r="C1204" s="18">
        <v>578.75762117901002</v>
      </c>
      <c r="D1204" s="1"/>
      <c r="E1204" s="1">
        <v>17</v>
      </c>
      <c r="F1204" s="1">
        <v>15</v>
      </c>
      <c r="G1204" s="1">
        <v>0</v>
      </c>
      <c r="H1204" s="1">
        <v>2</v>
      </c>
      <c r="I1204" s="15">
        <v>0.88235294117647056</v>
      </c>
      <c r="J1204">
        <f t="shared" si="18"/>
        <v>40</v>
      </c>
    </row>
    <row r="1205" spans="1:10" x14ac:dyDescent="0.3">
      <c r="A1205" t="s">
        <v>735</v>
      </c>
      <c r="C1205" s="18">
        <v>578.50185778641514</v>
      </c>
      <c r="D1205" s="1"/>
      <c r="E1205" s="1">
        <v>60</v>
      </c>
      <c r="F1205" s="1">
        <v>41</v>
      </c>
      <c r="G1205" s="1">
        <v>1</v>
      </c>
      <c r="H1205" s="1">
        <v>18</v>
      </c>
      <c r="I1205" s="15">
        <v>0.69166666666666665</v>
      </c>
      <c r="J1205">
        <f t="shared" si="18"/>
        <v>20</v>
      </c>
    </row>
    <row r="1206" spans="1:10" x14ac:dyDescent="0.3">
      <c r="A1206" t="s">
        <v>737</v>
      </c>
      <c r="C1206" s="18">
        <v>578.27271977453711</v>
      </c>
      <c r="D1206" s="1"/>
      <c r="E1206" s="1">
        <v>31</v>
      </c>
      <c r="F1206" s="1">
        <v>17</v>
      </c>
      <c r="G1206" s="1">
        <v>0</v>
      </c>
      <c r="H1206" s="1">
        <v>14</v>
      </c>
      <c r="I1206" s="15">
        <v>0.54838709677419351</v>
      </c>
      <c r="J1206">
        <f t="shared" si="18"/>
        <v>20</v>
      </c>
    </row>
    <row r="1207" spans="1:10" x14ac:dyDescent="0.3">
      <c r="A1207" t="s">
        <v>739</v>
      </c>
      <c r="C1207" s="18">
        <v>578.18938922267353</v>
      </c>
      <c r="D1207" s="1"/>
      <c r="E1207" s="1">
        <v>117</v>
      </c>
      <c r="F1207" s="1">
        <v>74</v>
      </c>
      <c r="G1207" s="1">
        <v>2</v>
      </c>
      <c r="H1207" s="1">
        <v>41</v>
      </c>
      <c r="I1207" s="15">
        <v>0.64102564102564108</v>
      </c>
      <c r="J1207">
        <f t="shared" si="18"/>
        <v>20</v>
      </c>
    </row>
    <row r="1208" spans="1:10" x14ac:dyDescent="0.3">
      <c r="A1208" t="s">
        <v>732</v>
      </c>
      <c r="C1208" s="18">
        <v>577.92973501429879</v>
      </c>
      <c r="D1208" s="1"/>
      <c r="E1208" s="1">
        <v>71</v>
      </c>
      <c r="F1208" s="1">
        <v>47</v>
      </c>
      <c r="G1208" s="1">
        <v>2</v>
      </c>
      <c r="H1208" s="1">
        <v>22</v>
      </c>
      <c r="I1208" s="15">
        <v>0.676056338028169</v>
      </c>
      <c r="J1208">
        <f t="shared" si="18"/>
        <v>20</v>
      </c>
    </row>
    <row r="1209" spans="1:10" x14ac:dyDescent="0.3">
      <c r="A1209" t="s">
        <v>745</v>
      </c>
      <c r="C1209" s="18">
        <v>576.93186217330503</v>
      </c>
      <c r="D1209" s="1"/>
      <c r="E1209" s="1">
        <v>31</v>
      </c>
      <c r="F1209" s="1">
        <v>28</v>
      </c>
      <c r="G1209" s="1">
        <v>0</v>
      </c>
      <c r="H1209" s="1">
        <v>3</v>
      </c>
      <c r="I1209" s="15">
        <v>0.90322580645161288</v>
      </c>
      <c r="J1209">
        <f t="shared" si="18"/>
        <v>20</v>
      </c>
    </row>
    <row r="1210" spans="1:10" x14ac:dyDescent="0.3">
      <c r="A1210" t="s">
        <v>933</v>
      </c>
      <c r="C1210" s="18">
        <v>576.47276312460804</v>
      </c>
      <c r="D1210" s="1"/>
      <c r="E1210" s="1">
        <v>16</v>
      </c>
      <c r="F1210" s="1">
        <v>15</v>
      </c>
      <c r="G1210" s="1">
        <v>0</v>
      </c>
      <c r="H1210" s="1">
        <v>1</v>
      </c>
      <c r="I1210" s="15">
        <v>0.9375</v>
      </c>
      <c r="J1210">
        <f t="shared" si="18"/>
        <v>40</v>
      </c>
    </row>
    <row r="1211" spans="1:10" x14ac:dyDescent="0.3">
      <c r="A1211" t="s">
        <v>741</v>
      </c>
      <c r="C1211" s="18">
        <v>576.06323180274183</v>
      </c>
      <c r="D1211" s="1"/>
      <c r="E1211" s="1">
        <v>57</v>
      </c>
      <c r="F1211" s="1">
        <v>42</v>
      </c>
      <c r="G1211" s="1">
        <v>1</v>
      </c>
      <c r="H1211" s="1">
        <v>14</v>
      </c>
      <c r="I1211" s="15">
        <v>0.74561403508771928</v>
      </c>
      <c r="J1211">
        <f t="shared" si="18"/>
        <v>20</v>
      </c>
    </row>
    <row r="1212" spans="1:10" x14ac:dyDescent="0.3">
      <c r="A1212" t="s">
        <v>743</v>
      </c>
      <c r="C1212" s="18">
        <v>575.55281718467006</v>
      </c>
      <c r="D1212" s="1"/>
      <c r="E1212" s="1">
        <v>53</v>
      </c>
      <c r="F1212" s="1">
        <v>39</v>
      </c>
      <c r="G1212" s="1">
        <v>1</v>
      </c>
      <c r="H1212" s="1">
        <v>13</v>
      </c>
      <c r="I1212" s="15">
        <v>0.74528301886792447</v>
      </c>
      <c r="J1212">
        <f t="shared" si="18"/>
        <v>20</v>
      </c>
    </row>
    <row r="1213" spans="1:10" x14ac:dyDescent="0.3">
      <c r="A1213" t="s">
        <v>744</v>
      </c>
      <c r="C1213" s="18">
        <v>575.42037697862088</v>
      </c>
      <c r="D1213" s="1"/>
      <c r="E1213" s="1">
        <v>69</v>
      </c>
      <c r="F1213" s="1">
        <v>40</v>
      </c>
      <c r="G1213" s="1">
        <v>1</v>
      </c>
      <c r="H1213" s="1">
        <v>28</v>
      </c>
      <c r="I1213" s="15">
        <v>0.58695652173913049</v>
      </c>
      <c r="J1213">
        <f t="shared" si="18"/>
        <v>20</v>
      </c>
    </row>
    <row r="1214" spans="1:10" x14ac:dyDescent="0.3">
      <c r="A1214" t="s">
        <v>1373</v>
      </c>
      <c r="C1214" s="18">
        <v>575.24311392829463</v>
      </c>
      <c r="D1214" s="1"/>
      <c r="E1214" s="1">
        <v>51</v>
      </c>
      <c r="F1214" s="1">
        <v>29</v>
      </c>
      <c r="G1214" s="1">
        <v>4</v>
      </c>
      <c r="H1214" s="1">
        <v>18</v>
      </c>
      <c r="I1214" s="15">
        <v>0.60784313725490191</v>
      </c>
      <c r="J1214">
        <f t="shared" si="18"/>
        <v>20</v>
      </c>
    </row>
    <row r="1215" spans="1:10" x14ac:dyDescent="0.3">
      <c r="A1215" t="s">
        <v>746</v>
      </c>
      <c r="C1215" s="18">
        <v>574.93706148744673</v>
      </c>
      <c r="D1215" s="1"/>
      <c r="E1215" s="1">
        <v>25</v>
      </c>
      <c r="F1215" s="1">
        <v>23</v>
      </c>
      <c r="G1215" s="1">
        <v>1</v>
      </c>
      <c r="H1215" s="1">
        <v>1</v>
      </c>
      <c r="I1215" s="15">
        <v>0.94</v>
      </c>
      <c r="J1215">
        <f t="shared" si="18"/>
        <v>40</v>
      </c>
    </row>
    <row r="1216" spans="1:10" x14ac:dyDescent="0.3">
      <c r="A1216" t="s">
        <v>769</v>
      </c>
      <c r="C1216" s="18">
        <v>574.67198799946084</v>
      </c>
      <c r="D1216" s="1"/>
      <c r="E1216" s="1">
        <v>66</v>
      </c>
      <c r="F1216" s="1">
        <v>45</v>
      </c>
      <c r="G1216" s="1">
        <v>0</v>
      </c>
      <c r="H1216" s="1">
        <v>21</v>
      </c>
      <c r="I1216" s="15">
        <v>0.68181818181818177</v>
      </c>
      <c r="J1216">
        <f t="shared" si="18"/>
        <v>20</v>
      </c>
    </row>
    <row r="1217" spans="1:10" x14ac:dyDescent="0.3">
      <c r="A1217" t="s">
        <v>748</v>
      </c>
      <c r="C1217" s="18">
        <v>574.59094975475057</v>
      </c>
      <c r="D1217" s="1"/>
      <c r="E1217" s="1">
        <v>28</v>
      </c>
      <c r="F1217" s="1">
        <v>24</v>
      </c>
      <c r="G1217" s="1">
        <v>0</v>
      </c>
      <c r="H1217" s="1">
        <v>4</v>
      </c>
      <c r="I1217" s="15">
        <v>0.8571428571428571</v>
      </c>
      <c r="J1217">
        <f t="shared" si="18"/>
        <v>40</v>
      </c>
    </row>
    <row r="1218" spans="1:10" x14ac:dyDescent="0.3">
      <c r="A1218" t="s">
        <v>749</v>
      </c>
      <c r="C1218" s="18">
        <v>574.51863164976419</v>
      </c>
      <c r="D1218" s="1"/>
      <c r="E1218" s="1">
        <v>43</v>
      </c>
      <c r="F1218" s="1">
        <v>30</v>
      </c>
      <c r="G1218" s="1">
        <v>2</v>
      </c>
      <c r="H1218" s="1">
        <v>11</v>
      </c>
      <c r="I1218" s="15">
        <v>0.72093023255813948</v>
      </c>
      <c r="J1218">
        <f t="shared" si="18"/>
        <v>20</v>
      </c>
    </row>
    <row r="1219" spans="1:10" x14ac:dyDescent="0.3">
      <c r="A1219" t="s">
        <v>750</v>
      </c>
      <c r="C1219" s="18">
        <v>574.51523195883112</v>
      </c>
      <c r="D1219" s="1"/>
      <c r="E1219" s="1">
        <v>133</v>
      </c>
      <c r="F1219" s="1">
        <v>91</v>
      </c>
      <c r="G1219" s="1">
        <v>1</v>
      </c>
      <c r="H1219" s="1">
        <v>41</v>
      </c>
      <c r="I1219" s="15">
        <v>0.68796992481203012</v>
      </c>
      <c r="J1219">
        <f t="shared" si="18"/>
        <v>20</v>
      </c>
    </row>
    <row r="1220" spans="1:10" x14ac:dyDescent="0.3">
      <c r="A1220" t="s">
        <v>758</v>
      </c>
      <c r="C1220" s="18">
        <v>574.17063850905504</v>
      </c>
      <c r="D1220" s="1"/>
      <c r="E1220" s="1">
        <v>44</v>
      </c>
      <c r="F1220" s="1">
        <v>34</v>
      </c>
      <c r="G1220" s="1">
        <v>1</v>
      </c>
      <c r="H1220" s="1">
        <v>9</v>
      </c>
      <c r="I1220" s="15">
        <v>0.78409090909090906</v>
      </c>
      <c r="J1220">
        <f t="shared" ref="J1220:J1283" si="19">IF(E1220&lt;=30,40,20)</f>
        <v>20</v>
      </c>
    </row>
    <row r="1221" spans="1:10" x14ac:dyDescent="0.3">
      <c r="A1221" t="s">
        <v>763</v>
      </c>
      <c r="C1221" s="18">
        <v>573.99800090988333</v>
      </c>
      <c r="D1221" s="1"/>
      <c r="E1221" s="1">
        <v>79</v>
      </c>
      <c r="F1221" s="1">
        <v>54</v>
      </c>
      <c r="G1221" s="1">
        <v>1</v>
      </c>
      <c r="H1221" s="1">
        <v>24</v>
      </c>
      <c r="I1221" s="15">
        <v>0.689873417721519</v>
      </c>
      <c r="J1221">
        <f t="shared" si="19"/>
        <v>20</v>
      </c>
    </row>
    <row r="1222" spans="1:10" x14ac:dyDescent="0.3">
      <c r="A1222" t="s">
        <v>3007</v>
      </c>
      <c r="C1222" s="18">
        <v>573.8537826878827</v>
      </c>
      <c r="D1222" s="1"/>
      <c r="E1222" s="1">
        <v>32</v>
      </c>
      <c r="F1222" s="1">
        <v>25</v>
      </c>
      <c r="G1222" s="1">
        <v>1</v>
      </c>
      <c r="H1222" s="1">
        <v>6</v>
      </c>
      <c r="I1222" s="15">
        <v>0.796875</v>
      </c>
      <c r="J1222">
        <f t="shared" si="19"/>
        <v>20</v>
      </c>
    </row>
    <row r="1223" spans="1:10" x14ac:dyDescent="0.3">
      <c r="A1223" t="s">
        <v>869</v>
      </c>
      <c r="C1223" s="18">
        <v>573.80347310677405</v>
      </c>
      <c r="D1223" s="1"/>
      <c r="E1223" s="1">
        <v>89</v>
      </c>
      <c r="F1223" s="1">
        <v>51</v>
      </c>
      <c r="G1223" s="1">
        <v>3</v>
      </c>
      <c r="H1223" s="1">
        <v>35</v>
      </c>
      <c r="I1223" s="15">
        <v>0.5898876404494382</v>
      </c>
      <c r="J1223">
        <f t="shared" si="19"/>
        <v>20</v>
      </c>
    </row>
    <row r="1224" spans="1:10" x14ac:dyDescent="0.3">
      <c r="A1224" t="s">
        <v>753</v>
      </c>
      <c r="C1224" s="18">
        <v>573.68706700587836</v>
      </c>
      <c r="D1224" s="1"/>
      <c r="E1224" s="1">
        <v>29</v>
      </c>
      <c r="F1224" s="1">
        <v>28</v>
      </c>
      <c r="G1224" s="1">
        <v>0</v>
      </c>
      <c r="H1224" s="1">
        <v>1</v>
      </c>
      <c r="I1224" s="15">
        <v>0.96551724137931039</v>
      </c>
      <c r="J1224">
        <f t="shared" si="19"/>
        <v>40</v>
      </c>
    </row>
    <row r="1225" spans="1:10" x14ac:dyDescent="0.3">
      <c r="A1225" t="s">
        <v>772</v>
      </c>
      <c r="C1225" s="18">
        <v>573.30886483198401</v>
      </c>
      <c r="D1225" s="1"/>
      <c r="E1225" s="1">
        <v>114</v>
      </c>
      <c r="F1225" s="1">
        <v>76</v>
      </c>
      <c r="G1225" s="1">
        <v>4</v>
      </c>
      <c r="H1225" s="1">
        <v>34</v>
      </c>
      <c r="I1225" s="15">
        <v>0.68421052631578949</v>
      </c>
      <c r="J1225">
        <f t="shared" si="19"/>
        <v>20</v>
      </c>
    </row>
    <row r="1226" spans="1:10" x14ac:dyDescent="0.3">
      <c r="A1226" t="s">
        <v>818</v>
      </c>
      <c r="C1226" s="18">
        <v>572.88481211191311</v>
      </c>
      <c r="D1226" s="1"/>
      <c r="E1226" s="1">
        <v>85</v>
      </c>
      <c r="F1226" s="1">
        <v>60</v>
      </c>
      <c r="G1226" s="1">
        <v>1</v>
      </c>
      <c r="H1226" s="1">
        <v>24</v>
      </c>
      <c r="I1226" s="15">
        <v>0.71176470588235297</v>
      </c>
      <c r="J1226">
        <f t="shared" si="19"/>
        <v>20</v>
      </c>
    </row>
    <row r="1227" spans="1:10" x14ac:dyDescent="0.3">
      <c r="A1227" t="s">
        <v>756</v>
      </c>
      <c r="C1227" s="18">
        <v>572.79306198609993</v>
      </c>
      <c r="D1227" s="1"/>
      <c r="E1227" s="1">
        <v>44</v>
      </c>
      <c r="F1227" s="1">
        <v>32</v>
      </c>
      <c r="G1227" s="1">
        <v>1</v>
      </c>
      <c r="H1227" s="1">
        <v>11</v>
      </c>
      <c r="I1227" s="15">
        <v>0.73863636363636365</v>
      </c>
      <c r="J1227">
        <f t="shared" si="19"/>
        <v>20</v>
      </c>
    </row>
    <row r="1228" spans="1:10" x14ac:dyDescent="0.3">
      <c r="A1228" t="s">
        <v>766</v>
      </c>
      <c r="C1228" s="18">
        <v>572.73381758249002</v>
      </c>
      <c r="D1228" s="1"/>
      <c r="E1228" s="1">
        <v>203</v>
      </c>
      <c r="F1228" s="1">
        <v>128</v>
      </c>
      <c r="G1228" s="1">
        <v>6</v>
      </c>
      <c r="H1228" s="1">
        <v>69</v>
      </c>
      <c r="I1228" s="15">
        <v>0.64532019704433496</v>
      </c>
      <c r="J1228">
        <f t="shared" si="19"/>
        <v>20</v>
      </c>
    </row>
    <row r="1229" spans="1:10" x14ac:dyDescent="0.3">
      <c r="A1229" t="s">
        <v>764</v>
      </c>
      <c r="C1229" s="18">
        <v>572.38485560727327</v>
      </c>
      <c r="D1229" s="1"/>
      <c r="E1229" s="1">
        <v>41</v>
      </c>
      <c r="F1229" s="1">
        <v>33</v>
      </c>
      <c r="G1229" s="1">
        <v>1</v>
      </c>
      <c r="H1229" s="1">
        <v>7</v>
      </c>
      <c r="I1229" s="15">
        <v>0.81707317073170727</v>
      </c>
      <c r="J1229">
        <f t="shared" si="19"/>
        <v>20</v>
      </c>
    </row>
    <row r="1230" spans="1:10" x14ac:dyDescent="0.3">
      <c r="A1230" t="s">
        <v>760</v>
      </c>
      <c r="C1230" s="18">
        <v>572.00301397238843</v>
      </c>
      <c r="D1230" s="1"/>
      <c r="E1230" s="1">
        <v>27</v>
      </c>
      <c r="F1230" s="1">
        <v>24</v>
      </c>
      <c r="G1230" s="1">
        <v>0</v>
      </c>
      <c r="H1230" s="1">
        <v>3</v>
      </c>
      <c r="I1230" s="15">
        <v>0.88888888888888884</v>
      </c>
      <c r="J1230">
        <f t="shared" si="19"/>
        <v>40</v>
      </c>
    </row>
    <row r="1231" spans="1:10" x14ac:dyDescent="0.3">
      <c r="A1231" t="s">
        <v>937</v>
      </c>
      <c r="C1231" s="18">
        <v>571.72613941009661</v>
      </c>
      <c r="D1231" s="1"/>
      <c r="E1231" s="1">
        <v>162</v>
      </c>
      <c r="F1231" s="1">
        <v>90</v>
      </c>
      <c r="G1231" s="1">
        <v>0</v>
      </c>
      <c r="H1231" s="1">
        <v>72</v>
      </c>
      <c r="I1231" s="15">
        <v>0.55555555555555558</v>
      </c>
      <c r="J1231">
        <f t="shared" si="19"/>
        <v>20</v>
      </c>
    </row>
    <row r="1232" spans="1:10" x14ac:dyDescent="0.3">
      <c r="A1232" t="s">
        <v>771</v>
      </c>
      <c r="C1232" s="18">
        <v>570.67630159085536</v>
      </c>
      <c r="D1232" s="1"/>
      <c r="E1232" s="1">
        <v>120</v>
      </c>
      <c r="F1232" s="1">
        <v>82</v>
      </c>
      <c r="G1232" s="1">
        <v>3</v>
      </c>
      <c r="H1232" s="1">
        <v>35</v>
      </c>
      <c r="I1232" s="15">
        <v>0.6958333333333333</v>
      </c>
      <c r="J1232">
        <f t="shared" si="19"/>
        <v>20</v>
      </c>
    </row>
    <row r="1233" spans="1:10" x14ac:dyDescent="0.3">
      <c r="A1233" t="s">
        <v>770</v>
      </c>
      <c r="C1233" s="18">
        <v>569.5524653776223</v>
      </c>
      <c r="D1233" s="1"/>
      <c r="E1233" s="1">
        <v>68</v>
      </c>
      <c r="F1233" s="1">
        <v>47</v>
      </c>
      <c r="G1233" s="1">
        <v>2</v>
      </c>
      <c r="H1233" s="1">
        <v>19</v>
      </c>
      <c r="I1233" s="15">
        <v>0.70588235294117652</v>
      </c>
      <c r="J1233">
        <f t="shared" si="19"/>
        <v>20</v>
      </c>
    </row>
    <row r="1234" spans="1:10" x14ac:dyDescent="0.3">
      <c r="A1234" t="s">
        <v>773</v>
      </c>
      <c r="C1234" s="18">
        <v>569.10908028314975</v>
      </c>
      <c r="D1234" s="1"/>
      <c r="E1234" s="1">
        <v>81</v>
      </c>
      <c r="F1234" s="1">
        <v>55</v>
      </c>
      <c r="G1234" s="1">
        <v>0</v>
      </c>
      <c r="H1234" s="1">
        <v>26</v>
      </c>
      <c r="I1234" s="15">
        <v>0.67901234567901236</v>
      </c>
      <c r="J1234">
        <f t="shared" si="19"/>
        <v>20</v>
      </c>
    </row>
    <row r="1235" spans="1:10" x14ac:dyDescent="0.3">
      <c r="A1235" t="s">
        <v>858</v>
      </c>
      <c r="C1235" s="18">
        <v>568.66143445475689</v>
      </c>
      <c r="D1235" s="1"/>
      <c r="E1235" s="1">
        <v>70</v>
      </c>
      <c r="F1235" s="1">
        <v>48</v>
      </c>
      <c r="G1235" s="1">
        <v>0</v>
      </c>
      <c r="H1235" s="1">
        <v>22</v>
      </c>
      <c r="I1235" s="15">
        <v>0.68571428571428572</v>
      </c>
      <c r="J1235">
        <f t="shared" si="19"/>
        <v>20</v>
      </c>
    </row>
    <row r="1236" spans="1:10" x14ac:dyDescent="0.3">
      <c r="A1236" t="s">
        <v>815</v>
      </c>
      <c r="C1236" s="18">
        <v>568.65599616150973</v>
      </c>
      <c r="D1236" s="1"/>
      <c r="E1236" s="1">
        <v>100</v>
      </c>
      <c r="F1236" s="1">
        <v>65</v>
      </c>
      <c r="G1236" s="1">
        <v>2</v>
      </c>
      <c r="H1236" s="1">
        <v>33</v>
      </c>
      <c r="I1236" s="15">
        <v>0.66</v>
      </c>
      <c r="J1236">
        <f t="shared" si="19"/>
        <v>20</v>
      </c>
    </row>
    <row r="1237" spans="1:10" x14ac:dyDescent="0.3">
      <c r="A1237" t="s">
        <v>775</v>
      </c>
      <c r="C1237" s="18">
        <v>568.23984669103766</v>
      </c>
      <c r="D1237" s="1"/>
      <c r="E1237" s="1">
        <v>43</v>
      </c>
      <c r="F1237" s="1">
        <v>33</v>
      </c>
      <c r="G1237" s="1">
        <v>0</v>
      </c>
      <c r="H1237" s="1">
        <v>10</v>
      </c>
      <c r="I1237" s="15">
        <v>0.76744186046511631</v>
      </c>
      <c r="J1237">
        <f t="shared" si="19"/>
        <v>20</v>
      </c>
    </row>
    <row r="1238" spans="1:10" x14ac:dyDescent="0.3">
      <c r="A1238" t="s">
        <v>776</v>
      </c>
      <c r="C1238" s="18">
        <v>568.14101655723448</v>
      </c>
      <c r="D1238" s="1"/>
      <c r="E1238" s="1">
        <v>27</v>
      </c>
      <c r="F1238" s="1">
        <v>25</v>
      </c>
      <c r="G1238" s="1">
        <v>0</v>
      </c>
      <c r="H1238" s="1">
        <v>2</v>
      </c>
      <c r="I1238" s="15">
        <v>0.92592592592592593</v>
      </c>
      <c r="J1238">
        <f t="shared" si="19"/>
        <v>40</v>
      </c>
    </row>
    <row r="1239" spans="1:10" x14ac:dyDescent="0.3">
      <c r="A1239" t="s">
        <v>1006</v>
      </c>
      <c r="C1239" s="18">
        <v>568.08837197082585</v>
      </c>
      <c r="D1239" s="1"/>
      <c r="E1239" s="1">
        <v>136</v>
      </c>
      <c r="F1239" s="1">
        <v>86</v>
      </c>
      <c r="G1239" s="1">
        <v>3</v>
      </c>
      <c r="H1239" s="1">
        <v>47</v>
      </c>
      <c r="I1239" s="15">
        <v>0.64338235294117652</v>
      </c>
      <c r="J1239">
        <f t="shared" si="19"/>
        <v>20</v>
      </c>
    </row>
    <row r="1240" spans="1:10" x14ac:dyDescent="0.3">
      <c r="A1240" t="s">
        <v>798</v>
      </c>
      <c r="C1240" s="18">
        <v>567.90942644908807</v>
      </c>
      <c r="D1240" s="1"/>
      <c r="E1240" s="1">
        <v>111</v>
      </c>
      <c r="F1240" s="1">
        <v>77</v>
      </c>
      <c r="G1240" s="1">
        <v>4</v>
      </c>
      <c r="H1240" s="1">
        <v>30</v>
      </c>
      <c r="I1240" s="15">
        <v>0.71171171171171166</v>
      </c>
      <c r="J1240">
        <f t="shared" si="19"/>
        <v>20</v>
      </c>
    </row>
    <row r="1241" spans="1:10" x14ac:dyDescent="0.3">
      <c r="A1241" t="s">
        <v>781</v>
      </c>
      <c r="C1241" s="18">
        <v>567.88317163550721</v>
      </c>
      <c r="D1241" s="1"/>
      <c r="E1241" s="1">
        <v>75</v>
      </c>
      <c r="F1241" s="1">
        <v>51</v>
      </c>
      <c r="G1241" s="1">
        <v>1</v>
      </c>
      <c r="H1241" s="1">
        <v>23</v>
      </c>
      <c r="I1241" s="15">
        <v>0.68666666666666665</v>
      </c>
      <c r="J1241">
        <f t="shared" si="19"/>
        <v>20</v>
      </c>
    </row>
    <row r="1242" spans="1:10" x14ac:dyDescent="0.3">
      <c r="A1242" t="s">
        <v>797</v>
      </c>
      <c r="C1242" s="18">
        <v>567.76109456359904</v>
      </c>
      <c r="D1242" s="1"/>
      <c r="E1242" s="1">
        <v>66</v>
      </c>
      <c r="F1242" s="1">
        <v>48</v>
      </c>
      <c r="G1242" s="1">
        <v>0</v>
      </c>
      <c r="H1242" s="1">
        <v>18</v>
      </c>
      <c r="I1242" s="15">
        <v>0.72727272727272729</v>
      </c>
      <c r="J1242">
        <f t="shared" si="19"/>
        <v>20</v>
      </c>
    </row>
    <row r="1243" spans="1:10" x14ac:dyDescent="0.3">
      <c r="A1243" t="s">
        <v>780</v>
      </c>
      <c r="C1243" s="18">
        <v>567.26273742687999</v>
      </c>
      <c r="D1243" s="1"/>
      <c r="E1243" s="1">
        <v>45</v>
      </c>
      <c r="F1243" s="1">
        <v>31</v>
      </c>
      <c r="G1243" s="1">
        <v>0</v>
      </c>
      <c r="H1243" s="1">
        <v>14</v>
      </c>
      <c r="I1243" s="15">
        <v>0.68888888888888888</v>
      </c>
      <c r="J1243">
        <f t="shared" si="19"/>
        <v>20</v>
      </c>
    </row>
    <row r="1244" spans="1:10" x14ac:dyDescent="0.3">
      <c r="A1244" t="s">
        <v>747</v>
      </c>
      <c r="C1244" s="18">
        <v>567.25616925742816</v>
      </c>
      <c r="D1244" s="1"/>
      <c r="E1244" s="1">
        <v>70</v>
      </c>
      <c r="F1244" s="1">
        <v>46</v>
      </c>
      <c r="G1244" s="1">
        <v>4</v>
      </c>
      <c r="H1244" s="1">
        <v>20</v>
      </c>
      <c r="I1244" s="15">
        <v>0.68571428571428572</v>
      </c>
      <c r="J1244">
        <f t="shared" si="19"/>
        <v>20</v>
      </c>
    </row>
    <row r="1245" spans="1:10" x14ac:dyDescent="0.3">
      <c r="A1245" t="s">
        <v>782</v>
      </c>
      <c r="C1245" s="18">
        <v>566.45257614940601</v>
      </c>
      <c r="D1245" s="1"/>
      <c r="E1245" s="1">
        <v>74</v>
      </c>
      <c r="F1245" s="1">
        <v>55</v>
      </c>
      <c r="G1245" s="1">
        <v>4</v>
      </c>
      <c r="H1245" s="1">
        <v>15</v>
      </c>
      <c r="I1245" s="15">
        <v>0.77027027027027029</v>
      </c>
      <c r="J1245">
        <f t="shared" si="19"/>
        <v>20</v>
      </c>
    </row>
    <row r="1246" spans="1:10" x14ac:dyDescent="0.3">
      <c r="A1246" t="s">
        <v>1191</v>
      </c>
      <c r="C1246" s="18">
        <v>565.99751264224744</v>
      </c>
      <c r="D1246" s="1"/>
      <c r="E1246" s="1">
        <v>115</v>
      </c>
      <c r="F1246" s="1">
        <v>75</v>
      </c>
      <c r="G1246" s="1">
        <v>7</v>
      </c>
      <c r="H1246" s="1">
        <v>33</v>
      </c>
      <c r="I1246" s="15">
        <v>0.68260869565217386</v>
      </c>
      <c r="J1246">
        <f t="shared" si="19"/>
        <v>20</v>
      </c>
    </row>
    <row r="1247" spans="1:10" x14ac:dyDescent="0.3">
      <c r="A1247" t="s">
        <v>783</v>
      </c>
      <c r="C1247" s="18">
        <v>565.7776287124201</v>
      </c>
      <c r="D1247" s="1"/>
      <c r="E1247" s="1">
        <v>51</v>
      </c>
      <c r="F1247" s="1">
        <v>37</v>
      </c>
      <c r="G1247" s="1">
        <v>1</v>
      </c>
      <c r="H1247" s="1">
        <v>13</v>
      </c>
      <c r="I1247" s="15">
        <v>0.73529411764705888</v>
      </c>
      <c r="J1247">
        <f t="shared" si="19"/>
        <v>20</v>
      </c>
    </row>
    <row r="1248" spans="1:10" x14ac:dyDescent="0.3">
      <c r="A1248" t="s">
        <v>784</v>
      </c>
      <c r="C1248" s="18">
        <v>565.41796394442474</v>
      </c>
      <c r="D1248" s="1"/>
      <c r="E1248" s="1">
        <v>58</v>
      </c>
      <c r="F1248" s="1">
        <v>43</v>
      </c>
      <c r="G1248" s="1">
        <v>1</v>
      </c>
      <c r="H1248" s="1">
        <v>14</v>
      </c>
      <c r="I1248" s="15">
        <v>0.75</v>
      </c>
      <c r="J1248">
        <f t="shared" si="19"/>
        <v>20</v>
      </c>
    </row>
    <row r="1249" spans="1:10" x14ac:dyDescent="0.3">
      <c r="A1249" t="s">
        <v>1277</v>
      </c>
      <c r="C1249" s="18">
        <v>565.19931481176479</v>
      </c>
      <c r="D1249" s="1"/>
      <c r="E1249" s="1">
        <v>150</v>
      </c>
      <c r="F1249" s="1">
        <v>83</v>
      </c>
      <c r="G1249" s="1">
        <v>3</v>
      </c>
      <c r="H1249" s="1">
        <v>64</v>
      </c>
      <c r="I1249" s="15">
        <v>0.56333333333333335</v>
      </c>
      <c r="J1249">
        <f t="shared" si="19"/>
        <v>20</v>
      </c>
    </row>
    <row r="1250" spans="1:10" x14ac:dyDescent="0.3">
      <c r="A1250" t="s">
        <v>785</v>
      </c>
      <c r="C1250" s="18">
        <v>565.07571609461218</v>
      </c>
      <c r="D1250" s="1"/>
      <c r="E1250" s="1">
        <v>32</v>
      </c>
      <c r="F1250" s="1">
        <v>27</v>
      </c>
      <c r="G1250" s="1">
        <v>1</v>
      </c>
      <c r="H1250" s="1">
        <v>4</v>
      </c>
      <c r="I1250" s="15">
        <v>0.859375</v>
      </c>
      <c r="J1250">
        <f t="shared" si="19"/>
        <v>20</v>
      </c>
    </row>
    <row r="1251" spans="1:10" x14ac:dyDescent="0.3">
      <c r="A1251" t="s">
        <v>787</v>
      </c>
      <c r="C1251" s="18">
        <v>564.83165911711114</v>
      </c>
      <c r="D1251" s="1"/>
      <c r="E1251" s="1">
        <v>39</v>
      </c>
      <c r="F1251" s="1">
        <v>32</v>
      </c>
      <c r="G1251" s="1">
        <v>0</v>
      </c>
      <c r="H1251" s="1">
        <v>7</v>
      </c>
      <c r="I1251" s="15">
        <v>0.82051282051282048</v>
      </c>
      <c r="J1251">
        <f t="shared" si="19"/>
        <v>20</v>
      </c>
    </row>
    <row r="1252" spans="1:10" x14ac:dyDescent="0.3">
      <c r="A1252" t="s">
        <v>786</v>
      </c>
      <c r="C1252" s="18">
        <v>564.69853380305926</v>
      </c>
      <c r="D1252" s="1"/>
      <c r="E1252" s="1">
        <v>47</v>
      </c>
      <c r="F1252" s="1">
        <v>35</v>
      </c>
      <c r="G1252" s="1">
        <v>0</v>
      </c>
      <c r="H1252" s="1">
        <v>12</v>
      </c>
      <c r="I1252" s="15">
        <v>0.74468085106382975</v>
      </c>
      <c r="J1252">
        <f t="shared" si="19"/>
        <v>20</v>
      </c>
    </row>
    <row r="1253" spans="1:10" x14ac:dyDescent="0.3">
      <c r="A1253" t="s">
        <v>788</v>
      </c>
      <c r="C1253" s="18">
        <v>564.5960664892325</v>
      </c>
      <c r="D1253" s="1"/>
      <c r="E1253" s="1">
        <v>87</v>
      </c>
      <c r="F1253" s="1">
        <v>51</v>
      </c>
      <c r="G1253" s="1">
        <v>2</v>
      </c>
      <c r="H1253" s="1">
        <v>34</v>
      </c>
      <c r="I1253" s="15">
        <v>0.5977011494252874</v>
      </c>
      <c r="J1253">
        <f t="shared" si="19"/>
        <v>20</v>
      </c>
    </row>
    <row r="1254" spans="1:10" x14ac:dyDescent="0.3">
      <c r="A1254" t="s">
        <v>799</v>
      </c>
      <c r="C1254" s="18">
        <v>564.59123079443486</v>
      </c>
      <c r="D1254" s="1"/>
      <c r="E1254" s="1">
        <v>52</v>
      </c>
      <c r="F1254" s="1">
        <v>38</v>
      </c>
      <c r="G1254" s="1">
        <v>0</v>
      </c>
      <c r="H1254" s="1">
        <v>14</v>
      </c>
      <c r="I1254" s="15">
        <v>0.73076923076923073</v>
      </c>
      <c r="J1254">
        <f t="shared" si="19"/>
        <v>20</v>
      </c>
    </row>
    <row r="1255" spans="1:10" x14ac:dyDescent="0.3">
      <c r="A1255" t="s">
        <v>790</v>
      </c>
      <c r="C1255" s="18">
        <v>564.53646634033782</v>
      </c>
      <c r="D1255" s="1"/>
      <c r="E1255" s="1">
        <v>94</v>
      </c>
      <c r="F1255" s="1">
        <v>71</v>
      </c>
      <c r="G1255" s="1">
        <v>0</v>
      </c>
      <c r="H1255" s="1">
        <v>23</v>
      </c>
      <c r="I1255" s="15">
        <v>0.75531914893617025</v>
      </c>
      <c r="J1255">
        <f t="shared" si="19"/>
        <v>20</v>
      </c>
    </row>
    <row r="1256" spans="1:10" x14ac:dyDescent="0.3">
      <c r="A1256" t="s">
        <v>792</v>
      </c>
      <c r="C1256" s="18">
        <v>564.22477061302493</v>
      </c>
      <c r="D1256" s="1"/>
      <c r="E1256" s="1">
        <v>61</v>
      </c>
      <c r="F1256" s="1">
        <v>35</v>
      </c>
      <c r="G1256" s="1">
        <v>6</v>
      </c>
      <c r="H1256" s="1">
        <v>20</v>
      </c>
      <c r="I1256" s="15">
        <v>0.62295081967213117</v>
      </c>
      <c r="J1256">
        <f t="shared" si="19"/>
        <v>20</v>
      </c>
    </row>
    <row r="1257" spans="1:10" x14ac:dyDescent="0.3">
      <c r="A1257" t="s">
        <v>816</v>
      </c>
      <c r="C1257" s="18">
        <v>563.3826078574964</v>
      </c>
      <c r="D1257" s="1"/>
      <c r="E1257" s="1">
        <v>81</v>
      </c>
      <c r="F1257" s="1">
        <v>63</v>
      </c>
      <c r="G1257" s="1">
        <v>3</v>
      </c>
      <c r="H1257" s="1">
        <v>15</v>
      </c>
      <c r="I1257" s="15">
        <v>0.79629629629629628</v>
      </c>
      <c r="J1257">
        <f t="shared" si="19"/>
        <v>20</v>
      </c>
    </row>
    <row r="1258" spans="1:10" x14ac:dyDescent="0.3">
      <c r="A1258" t="s">
        <v>793</v>
      </c>
      <c r="C1258" s="18">
        <v>563.36922612470858</v>
      </c>
      <c r="D1258" s="1"/>
      <c r="E1258" s="1">
        <v>97</v>
      </c>
      <c r="F1258" s="1">
        <v>62</v>
      </c>
      <c r="G1258" s="1">
        <v>1</v>
      </c>
      <c r="H1258" s="1">
        <v>34</v>
      </c>
      <c r="I1258" s="15">
        <v>0.64432989690721654</v>
      </c>
      <c r="J1258">
        <f t="shared" si="19"/>
        <v>20</v>
      </c>
    </row>
    <row r="1259" spans="1:10" x14ac:dyDescent="0.3">
      <c r="A1259" t="s">
        <v>1356</v>
      </c>
      <c r="C1259" s="18">
        <v>563.27077181739901</v>
      </c>
      <c r="D1259" s="1"/>
      <c r="E1259" s="1">
        <v>21</v>
      </c>
      <c r="F1259" s="1">
        <v>16</v>
      </c>
      <c r="G1259" s="1">
        <v>0</v>
      </c>
      <c r="H1259" s="1">
        <v>5</v>
      </c>
      <c r="I1259" s="15">
        <v>0.76190476190476186</v>
      </c>
      <c r="J1259">
        <f t="shared" si="19"/>
        <v>40</v>
      </c>
    </row>
    <row r="1260" spans="1:10" x14ac:dyDescent="0.3">
      <c r="A1260" t="s">
        <v>844</v>
      </c>
      <c r="C1260" s="18">
        <v>563.03318872412535</v>
      </c>
      <c r="D1260" s="1"/>
      <c r="E1260" s="1">
        <v>31</v>
      </c>
      <c r="F1260" s="1">
        <v>26</v>
      </c>
      <c r="G1260" s="1">
        <v>0</v>
      </c>
      <c r="H1260" s="1">
        <v>5</v>
      </c>
      <c r="I1260" s="15">
        <v>0.83870967741935487</v>
      </c>
      <c r="J1260">
        <f t="shared" si="19"/>
        <v>20</v>
      </c>
    </row>
    <row r="1261" spans="1:10" x14ac:dyDescent="0.3">
      <c r="A1261" t="s">
        <v>795</v>
      </c>
      <c r="C1261" s="18">
        <v>562.81722323176916</v>
      </c>
      <c r="D1261" s="1"/>
      <c r="E1261" s="1">
        <v>10</v>
      </c>
      <c r="F1261" s="1">
        <v>5</v>
      </c>
      <c r="G1261" s="1">
        <v>0</v>
      </c>
      <c r="H1261" s="1">
        <v>5</v>
      </c>
      <c r="I1261" s="15">
        <v>0.5</v>
      </c>
      <c r="J1261">
        <f t="shared" si="19"/>
        <v>40</v>
      </c>
    </row>
    <row r="1262" spans="1:10" x14ac:dyDescent="0.3">
      <c r="A1262" t="s">
        <v>796</v>
      </c>
      <c r="C1262" s="18">
        <v>562.34479925096787</v>
      </c>
      <c r="D1262" s="1"/>
      <c r="E1262" s="1">
        <v>23</v>
      </c>
      <c r="F1262" s="1">
        <v>21</v>
      </c>
      <c r="G1262" s="1">
        <v>0</v>
      </c>
      <c r="H1262" s="1">
        <v>2</v>
      </c>
      <c r="I1262" s="15">
        <v>0.91304347826086951</v>
      </c>
      <c r="J1262">
        <f t="shared" si="19"/>
        <v>40</v>
      </c>
    </row>
    <row r="1263" spans="1:10" x14ac:dyDescent="0.3">
      <c r="A1263" s="21" t="s">
        <v>806</v>
      </c>
      <c r="C1263" s="18">
        <v>561.81084400736404</v>
      </c>
      <c r="D1263" s="1"/>
      <c r="E1263" s="1">
        <v>172</v>
      </c>
      <c r="F1263" s="1">
        <v>110</v>
      </c>
      <c r="G1263" s="1">
        <v>1</v>
      </c>
      <c r="H1263" s="1">
        <v>61</v>
      </c>
      <c r="I1263" s="15">
        <v>0.64244186046511631</v>
      </c>
      <c r="J1263">
        <f t="shared" si="19"/>
        <v>20</v>
      </c>
    </row>
    <row r="1264" spans="1:10" x14ac:dyDescent="0.3">
      <c r="A1264" t="s">
        <v>1358</v>
      </c>
      <c r="C1264" s="18">
        <v>561.77220103274976</v>
      </c>
      <c r="D1264" s="1"/>
      <c r="E1264" s="1">
        <v>81</v>
      </c>
      <c r="F1264" s="1">
        <v>51</v>
      </c>
      <c r="G1264" s="1">
        <v>1</v>
      </c>
      <c r="H1264" s="1">
        <v>29</v>
      </c>
      <c r="I1264" s="15">
        <v>0.63580246913580252</v>
      </c>
      <c r="J1264">
        <f t="shared" si="19"/>
        <v>20</v>
      </c>
    </row>
    <row r="1265" spans="1:10" x14ac:dyDescent="0.3">
      <c r="A1265" s="21" t="s">
        <v>804</v>
      </c>
      <c r="C1265" s="18">
        <v>561.71211876750226</v>
      </c>
      <c r="D1265" s="1"/>
      <c r="E1265" s="1">
        <v>61</v>
      </c>
      <c r="F1265" s="1">
        <v>44</v>
      </c>
      <c r="G1265" s="1">
        <v>0</v>
      </c>
      <c r="H1265" s="1">
        <v>17</v>
      </c>
      <c r="I1265" s="15">
        <v>0.72131147540983609</v>
      </c>
      <c r="J1265">
        <f t="shared" si="19"/>
        <v>20</v>
      </c>
    </row>
    <row r="1266" spans="1:10" x14ac:dyDescent="0.3">
      <c r="A1266" t="s">
        <v>1363</v>
      </c>
      <c r="C1266" s="18">
        <v>561.56190540999364</v>
      </c>
      <c r="D1266" s="1"/>
      <c r="E1266" s="1">
        <v>53</v>
      </c>
      <c r="F1266" s="1">
        <v>32</v>
      </c>
      <c r="G1266" s="1">
        <v>1</v>
      </c>
      <c r="H1266" s="1">
        <v>20</v>
      </c>
      <c r="I1266" s="15">
        <v>0.6132075471698113</v>
      </c>
      <c r="J1266">
        <f t="shared" si="19"/>
        <v>20</v>
      </c>
    </row>
    <row r="1267" spans="1:10" x14ac:dyDescent="0.3">
      <c r="A1267" t="s">
        <v>825</v>
      </c>
      <c r="C1267" s="18">
        <v>555.8927109772518</v>
      </c>
      <c r="D1267" s="1"/>
      <c r="E1267" s="1">
        <v>85</v>
      </c>
      <c r="F1267" s="1">
        <v>58</v>
      </c>
      <c r="G1267" s="1">
        <v>2</v>
      </c>
      <c r="H1267" s="1">
        <v>25</v>
      </c>
      <c r="I1267" s="15">
        <v>0.69411764705882351</v>
      </c>
      <c r="J1267">
        <f t="shared" si="19"/>
        <v>20</v>
      </c>
    </row>
    <row r="1268" spans="1:10" x14ac:dyDescent="0.3">
      <c r="A1268" t="s">
        <v>805</v>
      </c>
      <c r="C1268" s="18">
        <v>561.4628429020695</v>
      </c>
      <c r="D1268" s="1"/>
      <c r="E1268" s="1">
        <v>56</v>
      </c>
      <c r="F1268" s="1">
        <v>42</v>
      </c>
      <c r="G1268" s="1">
        <v>1</v>
      </c>
      <c r="H1268" s="1">
        <v>13</v>
      </c>
      <c r="I1268" s="15">
        <v>0.7589285714285714</v>
      </c>
      <c r="J1268">
        <f t="shared" si="19"/>
        <v>20</v>
      </c>
    </row>
    <row r="1269" spans="1:10" x14ac:dyDescent="0.3">
      <c r="A1269" t="s">
        <v>802</v>
      </c>
      <c r="C1269" s="18">
        <v>561.45164644300223</v>
      </c>
      <c r="D1269" s="1"/>
      <c r="E1269" s="1">
        <v>29</v>
      </c>
      <c r="F1269" s="1">
        <v>23</v>
      </c>
      <c r="G1269" s="1">
        <v>1</v>
      </c>
      <c r="H1269" s="1">
        <v>5</v>
      </c>
      <c r="I1269" s="15">
        <v>0.81034482758620685</v>
      </c>
      <c r="J1269">
        <f t="shared" si="19"/>
        <v>40</v>
      </c>
    </row>
    <row r="1270" spans="1:10" x14ac:dyDescent="0.3">
      <c r="A1270" t="s">
        <v>814</v>
      </c>
      <c r="C1270" s="18">
        <v>561.39945424725147</v>
      </c>
      <c r="D1270" s="1"/>
      <c r="E1270" s="1">
        <v>53</v>
      </c>
      <c r="F1270" s="1">
        <v>40</v>
      </c>
      <c r="G1270" s="1">
        <v>0</v>
      </c>
      <c r="H1270" s="1">
        <v>13</v>
      </c>
      <c r="I1270" s="15">
        <v>0.75471698113207553</v>
      </c>
      <c r="J1270">
        <f t="shared" si="19"/>
        <v>20</v>
      </c>
    </row>
    <row r="1271" spans="1:10" x14ac:dyDescent="0.3">
      <c r="A1271" t="s">
        <v>803</v>
      </c>
      <c r="C1271" s="18">
        <v>532.14325760455642</v>
      </c>
      <c r="D1271" s="1"/>
      <c r="E1271" s="1">
        <v>36</v>
      </c>
      <c r="F1271" s="1">
        <v>28</v>
      </c>
      <c r="G1271" s="1">
        <v>0</v>
      </c>
      <c r="H1271" s="1">
        <v>8</v>
      </c>
      <c r="I1271" s="15">
        <v>0.77777777777777779</v>
      </c>
      <c r="J1271">
        <f t="shared" si="19"/>
        <v>20</v>
      </c>
    </row>
    <row r="1272" spans="1:10" x14ac:dyDescent="0.3">
      <c r="A1272" s="21" t="s">
        <v>856</v>
      </c>
      <c r="C1272" s="18">
        <v>560.87889697619016</v>
      </c>
      <c r="D1272" s="1"/>
      <c r="E1272" s="1">
        <v>131</v>
      </c>
      <c r="F1272" s="1">
        <v>88</v>
      </c>
      <c r="G1272" s="1">
        <v>2</v>
      </c>
      <c r="H1272" s="1">
        <v>41</v>
      </c>
      <c r="I1272" s="15">
        <v>0.67938931297709926</v>
      </c>
      <c r="J1272">
        <f t="shared" si="19"/>
        <v>20</v>
      </c>
    </row>
    <row r="1273" spans="1:10" x14ac:dyDescent="0.3">
      <c r="A1273" t="s">
        <v>808</v>
      </c>
      <c r="C1273" s="18">
        <v>560.69370068691023</v>
      </c>
      <c r="D1273" s="1"/>
      <c r="E1273" s="1">
        <v>76</v>
      </c>
      <c r="F1273" s="1">
        <v>57</v>
      </c>
      <c r="G1273" s="1">
        <v>2</v>
      </c>
      <c r="H1273" s="1">
        <v>17</v>
      </c>
      <c r="I1273" s="15">
        <v>0.76315789473684215</v>
      </c>
      <c r="J1273">
        <f t="shared" si="19"/>
        <v>20</v>
      </c>
    </row>
    <row r="1274" spans="1:10" x14ac:dyDescent="0.3">
      <c r="A1274" t="s">
        <v>3168</v>
      </c>
      <c r="C1274" s="18">
        <v>560.5489271672285</v>
      </c>
      <c r="D1274" s="1"/>
      <c r="E1274" s="1">
        <v>70</v>
      </c>
      <c r="F1274" s="1">
        <v>42</v>
      </c>
      <c r="G1274" s="1">
        <v>8</v>
      </c>
      <c r="H1274" s="1">
        <v>20</v>
      </c>
      <c r="I1274" s="15">
        <v>0.65714285714285714</v>
      </c>
      <c r="J1274">
        <f t="shared" si="19"/>
        <v>20</v>
      </c>
    </row>
    <row r="1275" spans="1:10" x14ac:dyDescent="0.3">
      <c r="A1275" t="s">
        <v>832</v>
      </c>
      <c r="C1275" s="18">
        <v>560.24694166165273</v>
      </c>
      <c r="D1275" s="1"/>
      <c r="E1275" s="1">
        <v>60</v>
      </c>
      <c r="F1275" s="1">
        <v>39</v>
      </c>
      <c r="G1275" s="1">
        <v>5</v>
      </c>
      <c r="H1275" s="1">
        <v>16</v>
      </c>
      <c r="I1275" s="15">
        <v>0.69166666666666665</v>
      </c>
      <c r="J1275">
        <f t="shared" si="19"/>
        <v>20</v>
      </c>
    </row>
    <row r="1276" spans="1:10" x14ac:dyDescent="0.3">
      <c r="A1276" t="s">
        <v>857</v>
      </c>
      <c r="C1276" s="18">
        <v>560.18839473880712</v>
      </c>
      <c r="D1276" s="1"/>
      <c r="E1276" s="1">
        <v>49</v>
      </c>
      <c r="F1276" s="1">
        <v>33</v>
      </c>
      <c r="G1276" s="1">
        <v>2</v>
      </c>
      <c r="H1276" s="1">
        <v>14</v>
      </c>
      <c r="I1276" s="15">
        <v>0.69387755102040816</v>
      </c>
      <c r="J1276">
        <f t="shared" si="19"/>
        <v>20</v>
      </c>
    </row>
    <row r="1277" spans="1:10" x14ac:dyDescent="0.3">
      <c r="A1277" t="s">
        <v>809</v>
      </c>
      <c r="C1277" s="18">
        <v>560.12851939853169</v>
      </c>
      <c r="D1277" s="1"/>
      <c r="E1277" s="1">
        <v>25</v>
      </c>
      <c r="F1277" s="1">
        <v>22</v>
      </c>
      <c r="G1277" s="1">
        <v>0</v>
      </c>
      <c r="H1277" s="1">
        <v>3</v>
      </c>
      <c r="I1277" s="15">
        <v>0.88</v>
      </c>
      <c r="J1277">
        <f t="shared" si="19"/>
        <v>40</v>
      </c>
    </row>
    <row r="1278" spans="1:10" x14ac:dyDescent="0.3">
      <c r="A1278" t="s">
        <v>911</v>
      </c>
      <c r="C1278" s="18">
        <v>559.5554996127496</v>
      </c>
      <c r="D1278" s="1"/>
      <c r="E1278" s="1">
        <v>93</v>
      </c>
      <c r="F1278" s="1">
        <v>61</v>
      </c>
      <c r="G1278" s="1">
        <v>1</v>
      </c>
      <c r="H1278" s="1">
        <v>31</v>
      </c>
      <c r="I1278" s="15">
        <v>0.66129032258064513</v>
      </c>
      <c r="J1278">
        <f t="shared" si="19"/>
        <v>20</v>
      </c>
    </row>
    <row r="1279" spans="1:10" x14ac:dyDescent="0.3">
      <c r="A1279" t="s">
        <v>811</v>
      </c>
      <c r="C1279" s="18">
        <v>558.80543622516439</v>
      </c>
      <c r="D1279" s="1"/>
      <c r="E1279" s="1">
        <v>35</v>
      </c>
      <c r="F1279" s="1">
        <v>29</v>
      </c>
      <c r="G1279" s="1">
        <v>0</v>
      </c>
      <c r="H1279" s="1">
        <v>6</v>
      </c>
      <c r="I1279" s="15">
        <v>0.82857142857142863</v>
      </c>
      <c r="J1279">
        <f t="shared" si="19"/>
        <v>20</v>
      </c>
    </row>
    <row r="1280" spans="1:10" x14ac:dyDescent="0.3">
      <c r="A1280" t="s">
        <v>830</v>
      </c>
      <c r="C1280" s="18">
        <v>558.64590877754097</v>
      </c>
      <c r="D1280" s="1"/>
      <c r="E1280" s="1">
        <v>51</v>
      </c>
      <c r="F1280" s="1">
        <v>42</v>
      </c>
      <c r="G1280" s="1">
        <v>0</v>
      </c>
      <c r="H1280" s="1">
        <v>9</v>
      </c>
      <c r="I1280" s="15">
        <v>0.82352941176470584</v>
      </c>
      <c r="J1280">
        <f t="shared" si="19"/>
        <v>20</v>
      </c>
    </row>
    <row r="1281" spans="1:10" x14ac:dyDescent="0.3">
      <c r="A1281" t="s">
        <v>813</v>
      </c>
      <c r="C1281" s="18">
        <v>558.56810337168918</v>
      </c>
      <c r="D1281" s="1"/>
      <c r="E1281" s="1">
        <v>14</v>
      </c>
      <c r="F1281" s="1">
        <v>13</v>
      </c>
      <c r="G1281" s="1">
        <v>0</v>
      </c>
      <c r="H1281" s="1">
        <v>1</v>
      </c>
      <c r="I1281" s="15">
        <v>0.9285714285714286</v>
      </c>
      <c r="J1281">
        <f t="shared" si="19"/>
        <v>40</v>
      </c>
    </row>
    <row r="1282" spans="1:10" x14ac:dyDescent="0.3">
      <c r="A1282" t="s">
        <v>938</v>
      </c>
      <c r="C1282" s="18">
        <v>558.50293770764222</v>
      </c>
      <c r="D1282" s="1"/>
      <c r="E1282" s="1">
        <v>128</v>
      </c>
      <c r="F1282" s="1">
        <v>82</v>
      </c>
      <c r="G1282" s="1">
        <v>5</v>
      </c>
      <c r="H1282" s="1">
        <v>41</v>
      </c>
      <c r="I1282" s="15">
        <v>0.66015625</v>
      </c>
      <c r="J1282">
        <f t="shared" si="19"/>
        <v>20</v>
      </c>
    </row>
    <row r="1283" spans="1:10" x14ac:dyDescent="0.3">
      <c r="A1283" t="s">
        <v>817</v>
      </c>
      <c r="C1283" s="18">
        <v>558.172285011898</v>
      </c>
      <c r="D1283" s="1"/>
      <c r="E1283" s="1">
        <v>88</v>
      </c>
      <c r="F1283" s="1">
        <v>53</v>
      </c>
      <c r="G1283" s="1">
        <v>7</v>
      </c>
      <c r="H1283" s="1">
        <v>28</v>
      </c>
      <c r="I1283" s="15">
        <v>0.64204545454545459</v>
      </c>
      <c r="J1283">
        <f t="shared" si="19"/>
        <v>20</v>
      </c>
    </row>
    <row r="1284" spans="1:10" x14ac:dyDescent="0.3">
      <c r="A1284" t="s">
        <v>845</v>
      </c>
      <c r="C1284" s="18">
        <v>558.15029138351917</v>
      </c>
      <c r="D1284" s="1"/>
      <c r="E1284" s="1">
        <v>68</v>
      </c>
      <c r="F1284" s="1">
        <v>46</v>
      </c>
      <c r="G1284" s="1">
        <v>1</v>
      </c>
      <c r="H1284" s="1">
        <v>21</v>
      </c>
      <c r="I1284" s="15">
        <v>0.68382352941176472</v>
      </c>
      <c r="J1284">
        <f t="shared" ref="J1284:J1347" si="20">IF(E1284&lt;=30,40,20)</f>
        <v>20</v>
      </c>
    </row>
    <row r="1285" spans="1:10" x14ac:dyDescent="0.3">
      <c r="A1285" t="s">
        <v>819</v>
      </c>
      <c r="C1285" s="18">
        <v>557.86022329857781</v>
      </c>
      <c r="D1285" s="1"/>
      <c r="E1285" s="1">
        <v>30</v>
      </c>
      <c r="F1285" s="1">
        <v>26</v>
      </c>
      <c r="G1285" s="1">
        <v>0</v>
      </c>
      <c r="H1285" s="1">
        <v>4</v>
      </c>
      <c r="I1285" s="15">
        <v>0.8666666666666667</v>
      </c>
      <c r="J1285">
        <f t="shared" si="20"/>
        <v>40</v>
      </c>
    </row>
    <row r="1286" spans="1:10" x14ac:dyDescent="0.3">
      <c r="A1286" t="s">
        <v>1550</v>
      </c>
      <c r="C1286" s="18">
        <v>557.70129334848389</v>
      </c>
      <c r="D1286" s="1"/>
      <c r="E1286" s="1">
        <v>12</v>
      </c>
      <c r="F1286" s="1">
        <v>11</v>
      </c>
      <c r="G1286" s="1">
        <v>0</v>
      </c>
      <c r="H1286" s="1">
        <v>1</v>
      </c>
      <c r="I1286" s="15">
        <v>0.91666666666666663</v>
      </c>
      <c r="J1286">
        <f t="shared" si="20"/>
        <v>40</v>
      </c>
    </row>
    <row r="1287" spans="1:10" x14ac:dyDescent="0.3">
      <c r="A1287" t="s">
        <v>821</v>
      </c>
      <c r="C1287" s="18">
        <v>557.693760266872</v>
      </c>
      <c r="D1287" s="1"/>
      <c r="E1287" s="1">
        <v>73</v>
      </c>
      <c r="F1287" s="1">
        <v>51</v>
      </c>
      <c r="G1287" s="1">
        <v>0</v>
      </c>
      <c r="H1287" s="1">
        <v>22</v>
      </c>
      <c r="I1287" s="15">
        <v>0.69863013698630139</v>
      </c>
      <c r="J1287">
        <f t="shared" si="20"/>
        <v>20</v>
      </c>
    </row>
    <row r="1288" spans="1:10" x14ac:dyDescent="0.3">
      <c r="A1288" t="s">
        <v>824</v>
      </c>
      <c r="C1288" s="18">
        <v>557.61717675557566</v>
      </c>
      <c r="D1288" s="1"/>
      <c r="E1288" s="1">
        <v>118</v>
      </c>
      <c r="F1288" s="1">
        <v>76</v>
      </c>
      <c r="G1288" s="1">
        <v>0</v>
      </c>
      <c r="H1288" s="1">
        <v>42</v>
      </c>
      <c r="I1288" s="15">
        <v>0.64406779661016944</v>
      </c>
      <c r="J1288">
        <f t="shared" si="20"/>
        <v>20</v>
      </c>
    </row>
    <row r="1289" spans="1:10" x14ac:dyDescent="0.3">
      <c r="A1289" t="s">
        <v>831</v>
      </c>
      <c r="C1289" s="18">
        <v>557.53904965183324</v>
      </c>
      <c r="D1289" s="1"/>
      <c r="E1289" s="1">
        <v>29</v>
      </c>
      <c r="F1289" s="1">
        <v>25</v>
      </c>
      <c r="G1289" s="1">
        <v>0</v>
      </c>
      <c r="H1289" s="1">
        <v>4</v>
      </c>
      <c r="I1289" s="15">
        <v>0.86206896551724133</v>
      </c>
      <c r="J1289">
        <f t="shared" si="20"/>
        <v>40</v>
      </c>
    </row>
    <row r="1290" spans="1:10" x14ac:dyDescent="0.3">
      <c r="A1290" t="s">
        <v>889</v>
      </c>
      <c r="C1290" s="18">
        <v>557.34388454362829</v>
      </c>
      <c r="D1290" s="1"/>
      <c r="E1290" s="1">
        <v>101</v>
      </c>
      <c r="F1290" s="1">
        <v>63</v>
      </c>
      <c r="G1290" s="1">
        <v>2</v>
      </c>
      <c r="H1290" s="1">
        <v>36</v>
      </c>
      <c r="I1290" s="15">
        <v>0.63366336633663367</v>
      </c>
      <c r="J1290">
        <f t="shared" si="20"/>
        <v>20</v>
      </c>
    </row>
    <row r="1291" spans="1:10" x14ac:dyDescent="0.3">
      <c r="A1291" t="s">
        <v>1065</v>
      </c>
      <c r="C1291" s="18">
        <v>557.32222109327904</v>
      </c>
      <c r="D1291" s="1"/>
      <c r="E1291" s="1">
        <v>46</v>
      </c>
      <c r="F1291" s="1">
        <v>28</v>
      </c>
      <c r="G1291" s="1">
        <v>3</v>
      </c>
      <c r="H1291" s="1">
        <v>15</v>
      </c>
      <c r="I1291" s="15">
        <v>0.64130434782608692</v>
      </c>
      <c r="J1291">
        <f t="shared" si="20"/>
        <v>20</v>
      </c>
    </row>
    <row r="1292" spans="1:10" x14ac:dyDescent="0.3">
      <c r="A1292" t="s">
        <v>838</v>
      </c>
      <c r="C1292" s="18">
        <v>557.03727474447248</v>
      </c>
      <c r="D1292" s="1"/>
      <c r="E1292" s="1">
        <v>25</v>
      </c>
      <c r="F1292" s="1">
        <v>21</v>
      </c>
      <c r="G1292" s="1">
        <v>1</v>
      </c>
      <c r="H1292" s="1">
        <v>3</v>
      </c>
      <c r="I1292" s="15">
        <v>0.86</v>
      </c>
      <c r="J1292">
        <f t="shared" si="20"/>
        <v>40</v>
      </c>
    </row>
    <row r="1293" spans="1:10" x14ac:dyDescent="0.3">
      <c r="A1293" t="s">
        <v>1371</v>
      </c>
      <c r="C1293" s="18">
        <v>556.9347115043372</v>
      </c>
      <c r="D1293" s="1"/>
      <c r="E1293" s="1">
        <v>56</v>
      </c>
      <c r="F1293" s="1">
        <v>43</v>
      </c>
      <c r="G1293" s="1">
        <v>0</v>
      </c>
      <c r="H1293" s="1">
        <v>13</v>
      </c>
      <c r="I1293" s="15">
        <v>0.7678571428571429</v>
      </c>
      <c r="J1293">
        <f t="shared" si="20"/>
        <v>20</v>
      </c>
    </row>
    <row r="1294" spans="1:10" x14ac:dyDescent="0.3">
      <c r="A1294" t="s">
        <v>829</v>
      </c>
      <c r="C1294" s="18">
        <v>556.81875779380891</v>
      </c>
      <c r="D1294" s="1"/>
      <c r="E1294" s="1">
        <v>46</v>
      </c>
      <c r="F1294" s="1">
        <v>34</v>
      </c>
      <c r="G1294" s="1">
        <v>3</v>
      </c>
      <c r="H1294" s="1">
        <v>9</v>
      </c>
      <c r="I1294" s="15">
        <v>0.77173913043478259</v>
      </c>
      <c r="J1294">
        <f t="shared" si="20"/>
        <v>20</v>
      </c>
    </row>
    <row r="1295" spans="1:10" x14ac:dyDescent="0.3">
      <c r="A1295" t="s">
        <v>828</v>
      </c>
      <c r="C1295" s="18">
        <v>520.1998980581925</v>
      </c>
      <c r="D1295" s="1"/>
      <c r="E1295" s="1">
        <v>28</v>
      </c>
      <c r="F1295" s="1">
        <v>19</v>
      </c>
      <c r="G1295" s="1">
        <v>0</v>
      </c>
      <c r="H1295" s="1">
        <v>9</v>
      </c>
      <c r="I1295" s="15">
        <v>0.6785714285714286</v>
      </c>
      <c r="J1295">
        <f t="shared" si="20"/>
        <v>40</v>
      </c>
    </row>
    <row r="1296" spans="1:10" x14ac:dyDescent="0.3">
      <c r="A1296" t="s">
        <v>854</v>
      </c>
      <c r="C1296" s="18">
        <v>556.71412416849614</v>
      </c>
      <c r="D1296" s="1"/>
      <c r="E1296" s="1">
        <v>34</v>
      </c>
      <c r="F1296" s="1">
        <v>28</v>
      </c>
      <c r="G1296" s="1">
        <v>0</v>
      </c>
      <c r="H1296" s="1">
        <v>6</v>
      </c>
      <c r="I1296" s="15">
        <v>0.82352941176470584</v>
      </c>
      <c r="J1296">
        <f t="shared" si="20"/>
        <v>20</v>
      </c>
    </row>
    <row r="1297" spans="1:10" x14ac:dyDescent="0.3">
      <c r="A1297" t="s">
        <v>3428</v>
      </c>
      <c r="C1297" s="18">
        <v>556.6953580413832</v>
      </c>
      <c r="D1297" s="1"/>
      <c r="E1297" s="1">
        <v>106</v>
      </c>
      <c r="F1297" s="1">
        <v>64</v>
      </c>
      <c r="G1297" s="1">
        <v>1</v>
      </c>
      <c r="H1297" s="1">
        <v>41</v>
      </c>
      <c r="I1297" s="15">
        <v>0.60849056603773588</v>
      </c>
      <c r="J1297">
        <f t="shared" si="20"/>
        <v>20</v>
      </c>
    </row>
    <row r="1298" spans="1:10" x14ac:dyDescent="0.3">
      <c r="A1298" t="s">
        <v>834</v>
      </c>
      <c r="C1298" s="18">
        <v>556.52104800350128</v>
      </c>
      <c r="D1298" s="1"/>
      <c r="E1298" s="1">
        <v>99</v>
      </c>
      <c r="F1298" s="1">
        <v>68</v>
      </c>
      <c r="G1298" s="1">
        <v>0</v>
      </c>
      <c r="H1298" s="1">
        <v>31</v>
      </c>
      <c r="I1298" s="15">
        <v>0.68686868686868685</v>
      </c>
      <c r="J1298">
        <f t="shared" si="20"/>
        <v>20</v>
      </c>
    </row>
    <row r="1299" spans="1:10" x14ac:dyDescent="0.3">
      <c r="A1299" t="s">
        <v>1163</v>
      </c>
      <c r="C1299" s="18">
        <v>556.30061957307407</v>
      </c>
      <c r="D1299" s="1"/>
      <c r="E1299" s="1">
        <v>61</v>
      </c>
      <c r="F1299" s="1">
        <v>37</v>
      </c>
      <c r="G1299" s="1">
        <v>1</v>
      </c>
      <c r="H1299" s="1">
        <v>23</v>
      </c>
      <c r="I1299" s="15">
        <v>0.61475409836065575</v>
      </c>
      <c r="J1299">
        <f t="shared" si="20"/>
        <v>20</v>
      </c>
    </row>
    <row r="1300" spans="1:10" x14ac:dyDescent="0.3">
      <c r="A1300" t="s">
        <v>833</v>
      </c>
      <c r="C1300" s="18">
        <v>556.07985288032887</v>
      </c>
      <c r="D1300" s="1"/>
      <c r="E1300" s="1">
        <v>34</v>
      </c>
      <c r="F1300" s="1">
        <v>24</v>
      </c>
      <c r="G1300" s="1">
        <v>1</v>
      </c>
      <c r="H1300" s="1">
        <v>9</v>
      </c>
      <c r="I1300" s="15">
        <v>0.72058823529411764</v>
      </c>
      <c r="J1300">
        <f t="shared" si="20"/>
        <v>20</v>
      </c>
    </row>
    <row r="1301" spans="1:10" x14ac:dyDescent="0.3">
      <c r="A1301" t="s">
        <v>849</v>
      </c>
      <c r="C1301" s="18">
        <v>555.77971201323771</v>
      </c>
      <c r="D1301" s="1"/>
      <c r="E1301" s="1">
        <v>161</v>
      </c>
      <c r="F1301" s="1">
        <v>90</v>
      </c>
      <c r="G1301" s="1">
        <v>8</v>
      </c>
      <c r="H1301" s="1">
        <v>63</v>
      </c>
      <c r="I1301" s="15">
        <v>0.58385093167701863</v>
      </c>
      <c r="J1301">
        <f t="shared" si="20"/>
        <v>20</v>
      </c>
    </row>
    <row r="1302" spans="1:10" x14ac:dyDescent="0.3">
      <c r="A1302" t="s">
        <v>902</v>
      </c>
      <c r="C1302" s="18">
        <v>555.01707682782785</v>
      </c>
      <c r="D1302" s="1"/>
      <c r="E1302" s="1">
        <v>52</v>
      </c>
      <c r="F1302" s="1">
        <v>42</v>
      </c>
      <c r="G1302" s="1">
        <v>1</v>
      </c>
      <c r="H1302" s="1">
        <v>9</v>
      </c>
      <c r="I1302" s="15">
        <v>0.81730769230769229</v>
      </c>
      <c r="J1302">
        <f t="shared" si="20"/>
        <v>20</v>
      </c>
    </row>
    <row r="1303" spans="1:10" x14ac:dyDescent="0.3">
      <c r="A1303" t="s">
        <v>2503</v>
      </c>
      <c r="C1303" s="18">
        <v>555.00704046558201</v>
      </c>
      <c r="D1303" s="1"/>
      <c r="E1303" s="1">
        <v>79</v>
      </c>
      <c r="F1303" s="1">
        <v>52</v>
      </c>
      <c r="G1303" s="1">
        <v>3</v>
      </c>
      <c r="H1303" s="1">
        <v>24</v>
      </c>
      <c r="I1303" s="15">
        <v>0.67721518987341767</v>
      </c>
      <c r="J1303">
        <f t="shared" si="20"/>
        <v>20</v>
      </c>
    </row>
    <row r="1304" spans="1:10" x14ac:dyDescent="0.3">
      <c r="A1304" t="s">
        <v>837</v>
      </c>
      <c r="C1304" s="18">
        <v>554.77940171820171</v>
      </c>
      <c r="D1304" s="1"/>
      <c r="E1304" s="1">
        <v>106</v>
      </c>
      <c r="F1304" s="1">
        <v>77</v>
      </c>
      <c r="G1304" s="1">
        <v>2</v>
      </c>
      <c r="H1304" s="1">
        <v>27</v>
      </c>
      <c r="I1304" s="15">
        <v>0.73584905660377353</v>
      </c>
      <c r="J1304">
        <f t="shared" si="20"/>
        <v>20</v>
      </c>
    </row>
    <row r="1305" spans="1:10" x14ac:dyDescent="0.3">
      <c r="A1305" t="s">
        <v>839</v>
      </c>
      <c r="C1305" s="18">
        <v>552.10429164635821</v>
      </c>
      <c r="D1305" s="1"/>
      <c r="E1305" s="1">
        <v>64</v>
      </c>
      <c r="F1305" s="1">
        <v>38</v>
      </c>
      <c r="G1305" s="1">
        <v>6</v>
      </c>
      <c r="H1305" s="1">
        <v>20</v>
      </c>
      <c r="I1305" s="15">
        <v>0.640625</v>
      </c>
      <c r="J1305">
        <f t="shared" si="20"/>
        <v>20</v>
      </c>
    </row>
    <row r="1306" spans="1:10" x14ac:dyDescent="0.3">
      <c r="A1306" t="s">
        <v>850</v>
      </c>
      <c r="C1306" s="18">
        <v>554.41855721486456</v>
      </c>
      <c r="D1306" s="1"/>
      <c r="E1306" s="1">
        <v>63</v>
      </c>
      <c r="F1306" s="1">
        <v>43</v>
      </c>
      <c r="G1306" s="1">
        <v>1</v>
      </c>
      <c r="H1306" s="1">
        <v>19</v>
      </c>
      <c r="I1306" s="15">
        <v>0.69047619047619047</v>
      </c>
      <c r="J1306">
        <f t="shared" si="20"/>
        <v>20</v>
      </c>
    </row>
    <row r="1307" spans="1:10" x14ac:dyDescent="0.3">
      <c r="A1307" t="s">
        <v>843</v>
      </c>
      <c r="C1307" s="18">
        <v>554.21889040341784</v>
      </c>
      <c r="D1307" s="1"/>
      <c r="E1307" s="1">
        <v>78</v>
      </c>
      <c r="F1307" s="1">
        <v>48</v>
      </c>
      <c r="G1307" s="1">
        <v>1</v>
      </c>
      <c r="H1307" s="1">
        <v>29</v>
      </c>
      <c r="I1307" s="15">
        <v>0.62179487179487181</v>
      </c>
      <c r="J1307">
        <f t="shared" si="20"/>
        <v>20</v>
      </c>
    </row>
    <row r="1308" spans="1:10" x14ac:dyDescent="0.3">
      <c r="A1308" t="s">
        <v>1309</v>
      </c>
      <c r="C1308" s="18">
        <v>553.8611799027226</v>
      </c>
      <c r="D1308" s="1"/>
      <c r="E1308" s="1">
        <v>23</v>
      </c>
      <c r="F1308" s="1">
        <v>17</v>
      </c>
      <c r="G1308" s="1">
        <v>0</v>
      </c>
      <c r="H1308" s="1">
        <v>6</v>
      </c>
      <c r="I1308" s="15">
        <v>0.73913043478260865</v>
      </c>
      <c r="J1308">
        <f t="shared" si="20"/>
        <v>40</v>
      </c>
    </row>
    <row r="1309" spans="1:10" x14ac:dyDescent="0.3">
      <c r="A1309" t="s">
        <v>841</v>
      </c>
      <c r="C1309" s="18">
        <v>553.85343452395807</v>
      </c>
      <c r="D1309" s="1"/>
      <c r="E1309" s="1">
        <v>26</v>
      </c>
      <c r="F1309" s="1">
        <v>22</v>
      </c>
      <c r="G1309" s="1">
        <v>1</v>
      </c>
      <c r="H1309" s="1">
        <v>3</v>
      </c>
      <c r="I1309" s="15">
        <v>0.86538461538461542</v>
      </c>
      <c r="J1309">
        <f t="shared" si="20"/>
        <v>40</v>
      </c>
    </row>
    <row r="1310" spans="1:10" x14ac:dyDescent="0.3">
      <c r="A1310" t="s">
        <v>867</v>
      </c>
      <c r="C1310" s="18">
        <v>553.42411104423309</v>
      </c>
      <c r="D1310" s="1"/>
      <c r="E1310" s="1">
        <v>79</v>
      </c>
      <c r="F1310" s="1">
        <v>55</v>
      </c>
      <c r="G1310" s="1">
        <v>0</v>
      </c>
      <c r="H1310" s="1">
        <v>24</v>
      </c>
      <c r="I1310" s="15">
        <v>0.69620253164556967</v>
      </c>
      <c r="J1310">
        <f t="shared" si="20"/>
        <v>20</v>
      </c>
    </row>
    <row r="1311" spans="1:10" x14ac:dyDescent="0.3">
      <c r="A1311" t="s">
        <v>842</v>
      </c>
      <c r="C1311" s="18">
        <v>553.19140168370109</v>
      </c>
      <c r="D1311" s="1"/>
      <c r="E1311" s="1">
        <v>48</v>
      </c>
      <c r="F1311" s="1">
        <v>36</v>
      </c>
      <c r="G1311" s="1">
        <v>1</v>
      </c>
      <c r="H1311" s="1">
        <v>11</v>
      </c>
      <c r="I1311" s="15">
        <v>0.76041666666666663</v>
      </c>
      <c r="J1311">
        <f t="shared" si="20"/>
        <v>20</v>
      </c>
    </row>
    <row r="1312" spans="1:10" x14ac:dyDescent="0.3">
      <c r="A1312" t="s">
        <v>847</v>
      </c>
      <c r="C1312" s="18">
        <v>552.84002654445226</v>
      </c>
      <c r="D1312" s="1"/>
      <c r="E1312" s="1">
        <v>130</v>
      </c>
      <c r="F1312" s="1">
        <v>83</v>
      </c>
      <c r="G1312" s="1">
        <v>2</v>
      </c>
      <c r="H1312" s="1">
        <v>45</v>
      </c>
      <c r="I1312" s="15">
        <v>0.64615384615384619</v>
      </c>
      <c r="J1312">
        <f t="shared" si="20"/>
        <v>20</v>
      </c>
    </row>
    <row r="1313" spans="1:10" x14ac:dyDescent="0.3">
      <c r="A1313" t="s">
        <v>848</v>
      </c>
      <c r="C1313" s="18">
        <v>552.72393507325864</v>
      </c>
      <c r="D1313" s="1"/>
      <c r="E1313" s="1">
        <v>39</v>
      </c>
      <c r="F1313" s="1">
        <v>30</v>
      </c>
      <c r="G1313" s="1">
        <v>0</v>
      </c>
      <c r="H1313" s="1">
        <v>9</v>
      </c>
      <c r="I1313" s="15">
        <v>0.76923076923076927</v>
      </c>
      <c r="J1313">
        <f t="shared" si="20"/>
        <v>20</v>
      </c>
    </row>
    <row r="1314" spans="1:10" x14ac:dyDescent="0.3">
      <c r="A1314" t="s">
        <v>855</v>
      </c>
      <c r="C1314" s="18">
        <v>552.7024771084358</v>
      </c>
      <c r="D1314" s="1"/>
      <c r="E1314" s="1">
        <v>101</v>
      </c>
      <c r="F1314" s="1">
        <v>68</v>
      </c>
      <c r="G1314" s="1">
        <v>3</v>
      </c>
      <c r="H1314" s="1">
        <v>30</v>
      </c>
      <c r="I1314" s="15">
        <v>0.68811881188118806</v>
      </c>
      <c r="J1314">
        <f t="shared" si="20"/>
        <v>20</v>
      </c>
    </row>
    <row r="1315" spans="1:10" x14ac:dyDescent="0.3">
      <c r="A1315" t="s">
        <v>883</v>
      </c>
      <c r="C1315" s="18">
        <v>552.39031853414485</v>
      </c>
      <c r="D1315" s="1"/>
      <c r="E1315" s="1">
        <v>71</v>
      </c>
      <c r="F1315" s="1">
        <v>46</v>
      </c>
      <c r="G1315" s="1">
        <v>1</v>
      </c>
      <c r="H1315" s="1">
        <v>24</v>
      </c>
      <c r="I1315" s="15">
        <v>0.65492957746478875</v>
      </c>
      <c r="J1315">
        <f t="shared" si="20"/>
        <v>20</v>
      </c>
    </row>
    <row r="1316" spans="1:10" x14ac:dyDescent="0.3">
      <c r="A1316" t="s">
        <v>963</v>
      </c>
      <c r="C1316" s="18">
        <v>552.30427493426578</v>
      </c>
      <c r="D1316" s="1"/>
      <c r="E1316" s="1">
        <v>102</v>
      </c>
      <c r="F1316" s="1">
        <v>56</v>
      </c>
      <c r="G1316" s="1">
        <v>7</v>
      </c>
      <c r="H1316" s="1">
        <v>39</v>
      </c>
      <c r="I1316" s="15">
        <v>0.58333333333333337</v>
      </c>
      <c r="J1316">
        <f t="shared" si="20"/>
        <v>20</v>
      </c>
    </row>
    <row r="1317" spans="1:10" x14ac:dyDescent="0.3">
      <c r="A1317" t="s">
        <v>851</v>
      </c>
      <c r="C1317" s="18">
        <v>552.26059469534925</v>
      </c>
      <c r="D1317" s="1"/>
      <c r="E1317" s="1">
        <v>44</v>
      </c>
      <c r="F1317" s="1">
        <v>28</v>
      </c>
      <c r="G1317" s="1">
        <v>0</v>
      </c>
      <c r="H1317" s="1">
        <v>16</v>
      </c>
      <c r="I1317" s="15">
        <v>0.63636363636363635</v>
      </c>
      <c r="J1317">
        <f t="shared" si="20"/>
        <v>20</v>
      </c>
    </row>
    <row r="1318" spans="1:10" x14ac:dyDescent="0.3">
      <c r="A1318" t="s">
        <v>852</v>
      </c>
      <c r="C1318" s="18">
        <v>551.91696228301169</v>
      </c>
      <c r="D1318" s="1"/>
      <c r="E1318" s="1">
        <v>48</v>
      </c>
      <c r="F1318" s="1">
        <v>40</v>
      </c>
      <c r="G1318" s="1">
        <v>1</v>
      </c>
      <c r="H1318" s="1">
        <v>7</v>
      </c>
      <c r="I1318" s="15">
        <v>0.84375</v>
      </c>
      <c r="J1318">
        <f t="shared" si="20"/>
        <v>20</v>
      </c>
    </row>
    <row r="1319" spans="1:10" x14ac:dyDescent="0.3">
      <c r="A1319" t="s">
        <v>1384</v>
      </c>
      <c r="C1319" s="18">
        <v>551.63541081570668</v>
      </c>
      <c r="D1319" s="1"/>
      <c r="E1319" s="1">
        <v>41</v>
      </c>
      <c r="F1319" s="1">
        <v>23</v>
      </c>
      <c r="G1319" s="1">
        <v>5</v>
      </c>
      <c r="H1319" s="1">
        <v>13</v>
      </c>
      <c r="I1319" s="15">
        <v>0.62195121951219512</v>
      </c>
      <c r="J1319">
        <f t="shared" si="20"/>
        <v>20</v>
      </c>
    </row>
    <row r="1320" spans="1:10" x14ac:dyDescent="0.3">
      <c r="A1320" t="s">
        <v>861</v>
      </c>
      <c r="C1320" s="18">
        <v>550.8868043529136</v>
      </c>
      <c r="D1320" s="1"/>
      <c r="E1320" s="1">
        <v>36</v>
      </c>
      <c r="F1320" s="1">
        <v>30</v>
      </c>
      <c r="G1320" s="1">
        <v>1</v>
      </c>
      <c r="H1320" s="1">
        <v>5</v>
      </c>
      <c r="I1320" s="15">
        <v>0.84722222222222221</v>
      </c>
      <c r="J1320">
        <f t="shared" si="20"/>
        <v>20</v>
      </c>
    </row>
    <row r="1321" spans="1:10" x14ac:dyDescent="0.3">
      <c r="A1321" t="s">
        <v>864</v>
      </c>
      <c r="C1321" s="18">
        <v>550.82193549062436</v>
      </c>
      <c r="D1321" s="1"/>
      <c r="E1321" s="1">
        <v>162</v>
      </c>
      <c r="F1321" s="1">
        <v>108</v>
      </c>
      <c r="G1321" s="1">
        <v>5</v>
      </c>
      <c r="H1321" s="1">
        <v>49</v>
      </c>
      <c r="I1321" s="15">
        <v>0.6820987654320988</v>
      </c>
      <c r="J1321">
        <f t="shared" si="20"/>
        <v>20</v>
      </c>
    </row>
    <row r="1322" spans="1:10" x14ac:dyDescent="0.3">
      <c r="A1322" t="s">
        <v>860</v>
      </c>
      <c r="C1322" s="18">
        <v>550.78269952368055</v>
      </c>
      <c r="D1322" s="1"/>
      <c r="E1322" s="1">
        <v>98</v>
      </c>
      <c r="F1322" s="1">
        <v>74</v>
      </c>
      <c r="G1322" s="1">
        <v>2</v>
      </c>
      <c r="H1322" s="1">
        <v>22</v>
      </c>
      <c r="I1322" s="15">
        <v>0.76530612244897955</v>
      </c>
      <c r="J1322">
        <f t="shared" si="20"/>
        <v>20</v>
      </c>
    </row>
    <row r="1323" spans="1:10" x14ac:dyDescent="0.3">
      <c r="A1323" t="s">
        <v>3244</v>
      </c>
      <c r="C1323" s="18">
        <v>550.58954860451172</v>
      </c>
      <c r="D1323" s="1"/>
      <c r="E1323" s="1">
        <v>12</v>
      </c>
      <c r="F1323" s="1">
        <v>8</v>
      </c>
      <c r="G1323" s="1">
        <v>1</v>
      </c>
      <c r="H1323" s="1">
        <v>3</v>
      </c>
      <c r="I1323" s="15">
        <v>0.70833333333333337</v>
      </c>
      <c r="J1323">
        <f t="shared" si="20"/>
        <v>40</v>
      </c>
    </row>
    <row r="1324" spans="1:10" x14ac:dyDescent="0.3">
      <c r="A1324" t="s">
        <v>866</v>
      </c>
      <c r="C1324" s="18">
        <v>550.14326284337847</v>
      </c>
      <c r="D1324" s="1"/>
      <c r="E1324" s="1">
        <v>35</v>
      </c>
      <c r="F1324" s="1">
        <v>28</v>
      </c>
      <c r="G1324" s="1">
        <v>0</v>
      </c>
      <c r="H1324" s="1">
        <v>7</v>
      </c>
      <c r="I1324" s="15">
        <v>0.8</v>
      </c>
      <c r="J1324">
        <f t="shared" si="20"/>
        <v>20</v>
      </c>
    </row>
    <row r="1325" spans="1:10" x14ac:dyDescent="0.3">
      <c r="A1325" t="s">
        <v>992</v>
      </c>
      <c r="C1325" s="18">
        <v>549.98001043433021</v>
      </c>
      <c r="D1325" s="1"/>
      <c r="E1325" s="1">
        <v>80</v>
      </c>
      <c r="F1325" s="1">
        <v>49</v>
      </c>
      <c r="G1325" s="1">
        <v>2</v>
      </c>
      <c r="H1325" s="1">
        <v>29</v>
      </c>
      <c r="I1325" s="15">
        <v>0.625</v>
      </c>
      <c r="J1325">
        <f t="shared" si="20"/>
        <v>20</v>
      </c>
    </row>
    <row r="1326" spans="1:10" x14ac:dyDescent="0.3">
      <c r="A1326" t="s">
        <v>868</v>
      </c>
      <c r="C1326" s="18">
        <v>549.86028591207503</v>
      </c>
      <c r="D1326" s="1"/>
      <c r="E1326" s="1">
        <v>91</v>
      </c>
      <c r="F1326" s="1">
        <v>60</v>
      </c>
      <c r="G1326" s="1">
        <v>0</v>
      </c>
      <c r="H1326" s="1">
        <v>31</v>
      </c>
      <c r="I1326" s="15">
        <v>0.65934065934065933</v>
      </c>
      <c r="J1326">
        <f t="shared" si="20"/>
        <v>20</v>
      </c>
    </row>
    <row r="1327" spans="1:10" x14ac:dyDescent="0.3">
      <c r="A1327" t="s">
        <v>900</v>
      </c>
      <c r="C1327" s="18">
        <v>549.77312799142544</v>
      </c>
      <c r="D1327" s="1"/>
      <c r="E1327" s="1">
        <v>34</v>
      </c>
      <c r="F1327" s="1">
        <v>27</v>
      </c>
      <c r="G1327" s="1">
        <v>0</v>
      </c>
      <c r="H1327" s="1">
        <v>7</v>
      </c>
      <c r="I1327" s="15">
        <v>0.79411764705882348</v>
      </c>
      <c r="J1327">
        <f t="shared" si="20"/>
        <v>20</v>
      </c>
    </row>
    <row r="1328" spans="1:10" x14ac:dyDescent="0.3">
      <c r="A1328" t="s">
        <v>1684</v>
      </c>
      <c r="C1328" s="18">
        <v>549.65292850969422</v>
      </c>
      <c r="D1328" s="1"/>
      <c r="E1328" s="1">
        <v>33</v>
      </c>
      <c r="F1328" s="1">
        <v>21</v>
      </c>
      <c r="G1328" s="1">
        <v>1</v>
      </c>
      <c r="H1328" s="1">
        <v>11</v>
      </c>
      <c r="I1328" s="15">
        <v>0.65151515151515149</v>
      </c>
      <c r="J1328">
        <f t="shared" si="20"/>
        <v>20</v>
      </c>
    </row>
    <row r="1329" spans="1:10" x14ac:dyDescent="0.3">
      <c r="A1329" t="s">
        <v>882</v>
      </c>
      <c r="C1329" s="18">
        <v>549.43915976193921</v>
      </c>
      <c r="D1329" s="1"/>
      <c r="E1329" s="1">
        <v>49</v>
      </c>
      <c r="F1329" s="1">
        <v>35</v>
      </c>
      <c r="G1329" s="1">
        <v>0</v>
      </c>
      <c r="H1329" s="1">
        <v>14</v>
      </c>
      <c r="I1329" s="15">
        <v>0.7142857142857143</v>
      </c>
      <c r="J1329">
        <f t="shared" si="20"/>
        <v>20</v>
      </c>
    </row>
    <row r="1330" spans="1:10" x14ac:dyDescent="0.3">
      <c r="A1330" t="s">
        <v>873</v>
      </c>
      <c r="C1330" s="18">
        <v>549.36117516180764</v>
      </c>
      <c r="D1330" s="1"/>
      <c r="E1330" s="1">
        <v>36</v>
      </c>
      <c r="F1330" s="1">
        <v>28</v>
      </c>
      <c r="G1330" s="1">
        <v>0</v>
      </c>
      <c r="H1330" s="1">
        <v>8</v>
      </c>
      <c r="I1330" s="15">
        <v>0.77777777777777779</v>
      </c>
      <c r="J1330">
        <f t="shared" si="20"/>
        <v>20</v>
      </c>
    </row>
    <row r="1331" spans="1:10" x14ac:dyDescent="0.3">
      <c r="A1331" t="s">
        <v>926</v>
      </c>
      <c r="C1331" s="18">
        <v>549.2667872782929</v>
      </c>
      <c r="D1331" s="1"/>
      <c r="E1331" s="1">
        <v>75</v>
      </c>
      <c r="F1331" s="1">
        <v>44</v>
      </c>
      <c r="G1331" s="1">
        <v>3</v>
      </c>
      <c r="H1331" s="1">
        <v>28</v>
      </c>
      <c r="I1331" s="15">
        <v>0.60666666666666669</v>
      </c>
      <c r="J1331">
        <f t="shared" si="20"/>
        <v>20</v>
      </c>
    </row>
    <row r="1332" spans="1:10" x14ac:dyDescent="0.3">
      <c r="A1332" t="s">
        <v>893</v>
      </c>
      <c r="C1332" s="18">
        <v>549.24512573572974</v>
      </c>
      <c r="D1332" s="1"/>
      <c r="E1332" s="1">
        <v>79</v>
      </c>
      <c r="F1332" s="1">
        <v>56</v>
      </c>
      <c r="G1332" s="1">
        <v>1</v>
      </c>
      <c r="H1332" s="1">
        <v>22</v>
      </c>
      <c r="I1332" s="15">
        <v>0.71518987341772156</v>
      </c>
      <c r="J1332">
        <f t="shared" si="20"/>
        <v>20</v>
      </c>
    </row>
    <row r="1333" spans="1:10" x14ac:dyDescent="0.3">
      <c r="A1333" t="s">
        <v>1225</v>
      </c>
      <c r="C1333" s="18">
        <v>549.18890471150951</v>
      </c>
      <c r="D1333" s="1"/>
      <c r="E1333" s="1">
        <v>47</v>
      </c>
      <c r="F1333" s="1">
        <v>29</v>
      </c>
      <c r="G1333" s="1">
        <v>4</v>
      </c>
      <c r="H1333" s="1">
        <v>14</v>
      </c>
      <c r="I1333" s="15">
        <v>0.65957446808510634</v>
      </c>
      <c r="J1333">
        <f t="shared" si="20"/>
        <v>20</v>
      </c>
    </row>
    <row r="1334" spans="1:10" x14ac:dyDescent="0.3">
      <c r="A1334" t="s">
        <v>2066</v>
      </c>
      <c r="C1334" s="18">
        <v>549.18535157519977</v>
      </c>
      <c r="D1334" s="1"/>
      <c r="E1334" s="1">
        <v>134</v>
      </c>
      <c r="F1334" s="1">
        <v>85</v>
      </c>
      <c r="G1334" s="1">
        <v>1</v>
      </c>
      <c r="H1334" s="1">
        <v>48</v>
      </c>
      <c r="I1334" s="15">
        <v>0.63805970149253732</v>
      </c>
      <c r="J1334">
        <f t="shared" si="20"/>
        <v>20</v>
      </c>
    </row>
    <row r="1335" spans="1:10" x14ac:dyDescent="0.3">
      <c r="A1335" t="s">
        <v>874</v>
      </c>
      <c r="C1335" s="18">
        <v>548.87896823794858</v>
      </c>
      <c r="D1335" s="1"/>
      <c r="E1335" s="1">
        <v>38</v>
      </c>
      <c r="F1335" s="1">
        <v>29</v>
      </c>
      <c r="G1335" s="1">
        <v>0</v>
      </c>
      <c r="H1335" s="1">
        <v>9</v>
      </c>
      <c r="I1335" s="15">
        <v>0.76315789473684215</v>
      </c>
      <c r="J1335">
        <f t="shared" si="20"/>
        <v>20</v>
      </c>
    </row>
    <row r="1336" spans="1:10" x14ac:dyDescent="0.3">
      <c r="A1336" t="s">
        <v>872</v>
      </c>
      <c r="C1336" s="18">
        <v>548.78759564990867</v>
      </c>
      <c r="D1336" s="1"/>
      <c r="E1336" s="1">
        <v>117</v>
      </c>
      <c r="F1336" s="1">
        <v>81</v>
      </c>
      <c r="G1336" s="1">
        <v>4</v>
      </c>
      <c r="H1336" s="1">
        <v>32</v>
      </c>
      <c r="I1336" s="15">
        <v>0.70940170940170943</v>
      </c>
      <c r="J1336">
        <f t="shared" si="20"/>
        <v>20</v>
      </c>
    </row>
    <row r="1337" spans="1:10" x14ac:dyDescent="0.3">
      <c r="A1337" t="s">
        <v>936</v>
      </c>
      <c r="C1337" s="18">
        <v>548.35635334904737</v>
      </c>
      <c r="D1337" s="1"/>
      <c r="E1337" s="1">
        <v>33</v>
      </c>
      <c r="F1337" s="1">
        <v>25</v>
      </c>
      <c r="G1337" s="1">
        <v>0</v>
      </c>
      <c r="H1337" s="1">
        <v>8</v>
      </c>
      <c r="I1337" s="15">
        <v>0.75757575757575757</v>
      </c>
      <c r="J1337">
        <f t="shared" si="20"/>
        <v>20</v>
      </c>
    </row>
    <row r="1338" spans="1:10" x14ac:dyDescent="0.3">
      <c r="A1338" t="s">
        <v>910</v>
      </c>
      <c r="C1338" s="18">
        <v>548.18575007696938</v>
      </c>
      <c r="D1338" s="1"/>
      <c r="E1338" s="1">
        <v>56</v>
      </c>
      <c r="F1338" s="1">
        <v>38</v>
      </c>
      <c r="G1338" s="1">
        <v>0</v>
      </c>
      <c r="H1338" s="1">
        <v>18</v>
      </c>
      <c r="I1338" s="15">
        <v>0.6785714285714286</v>
      </c>
      <c r="J1338">
        <f t="shared" si="20"/>
        <v>20</v>
      </c>
    </row>
    <row r="1339" spans="1:10" x14ac:dyDescent="0.3">
      <c r="A1339" t="s">
        <v>884</v>
      </c>
      <c r="C1339" s="18">
        <v>548.16373865669118</v>
      </c>
      <c r="D1339" s="1"/>
      <c r="E1339" s="1">
        <v>57</v>
      </c>
      <c r="F1339" s="1">
        <v>40</v>
      </c>
      <c r="G1339" s="1">
        <v>0</v>
      </c>
      <c r="H1339" s="1">
        <v>17</v>
      </c>
      <c r="I1339" s="15">
        <v>0.70175438596491224</v>
      </c>
      <c r="J1339">
        <f t="shared" si="20"/>
        <v>20</v>
      </c>
    </row>
    <row r="1340" spans="1:10" x14ac:dyDescent="0.3">
      <c r="A1340" t="s">
        <v>879</v>
      </c>
      <c r="C1340" s="18">
        <v>548.008619214801</v>
      </c>
      <c r="D1340" s="1"/>
      <c r="E1340" s="1">
        <v>11</v>
      </c>
      <c r="F1340" s="1">
        <v>9</v>
      </c>
      <c r="G1340" s="1">
        <v>0</v>
      </c>
      <c r="H1340" s="1">
        <v>2</v>
      </c>
      <c r="I1340" s="15">
        <v>0.81818181818181823</v>
      </c>
      <c r="J1340">
        <f t="shared" si="20"/>
        <v>40</v>
      </c>
    </row>
    <row r="1341" spans="1:10" x14ac:dyDescent="0.3">
      <c r="A1341" t="s">
        <v>880</v>
      </c>
      <c r="C1341" s="18">
        <v>547.95226637978237</v>
      </c>
      <c r="D1341" s="1"/>
      <c r="E1341" s="1">
        <v>81</v>
      </c>
      <c r="F1341" s="1">
        <v>52</v>
      </c>
      <c r="G1341" s="1">
        <v>0</v>
      </c>
      <c r="H1341" s="1">
        <v>29</v>
      </c>
      <c r="I1341" s="15">
        <v>0.64197530864197527</v>
      </c>
      <c r="J1341">
        <f t="shared" si="20"/>
        <v>20</v>
      </c>
    </row>
    <row r="1342" spans="1:10" x14ac:dyDescent="0.3">
      <c r="A1342" t="s">
        <v>888</v>
      </c>
      <c r="C1342" s="18">
        <v>547.94222016952472</v>
      </c>
      <c r="D1342" s="1"/>
      <c r="E1342" s="1">
        <v>45</v>
      </c>
      <c r="F1342" s="1">
        <v>32</v>
      </c>
      <c r="G1342" s="1">
        <v>0</v>
      </c>
      <c r="H1342" s="1">
        <v>13</v>
      </c>
      <c r="I1342" s="15">
        <v>0.71111111111111114</v>
      </c>
      <c r="J1342">
        <f t="shared" si="20"/>
        <v>20</v>
      </c>
    </row>
    <row r="1343" spans="1:10" x14ac:dyDescent="0.3">
      <c r="A1343" t="s">
        <v>1386</v>
      </c>
      <c r="C1343" s="18">
        <v>547.91458709994606</v>
      </c>
      <c r="D1343" s="1"/>
      <c r="E1343" s="1">
        <v>123</v>
      </c>
      <c r="F1343" s="1">
        <v>67</v>
      </c>
      <c r="G1343" s="1">
        <v>1</v>
      </c>
      <c r="H1343" s="1">
        <v>55</v>
      </c>
      <c r="I1343" s="15">
        <v>0.54878048780487809</v>
      </c>
      <c r="J1343">
        <f t="shared" si="20"/>
        <v>20</v>
      </c>
    </row>
    <row r="1344" spans="1:10" x14ac:dyDescent="0.3">
      <c r="A1344" t="s">
        <v>881</v>
      </c>
      <c r="C1344" s="18">
        <v>547.81028491142081</v>
      </c>
      <c r="D1344" s="1"/>
      <c r="E1344" s="1">
        <v>55</v>
      </c>
      <c r="F1344" s="1">
        <v>40</v>
      </c>
      <c r="G1344" s="1">
        <v>1</v>
      </c>
      <c r="H1344" s="1">
        <v>14</v>
      </c>
      <c r="I1344" s="15">
        <v>0.73636363636363633</v>
      </c>
      <c r="J1344">
        <f t="shared" si="20"/>
        <v>20</v>
      </c>
    </row>
    <row r="1345" spans="1:10" x14ac:dyDescent="0.3">
      <c r="A1345" t="s">
        <v>2356</v>
      </c>
      <c r="C1345" s="18">
        <v>547.63749756520008</v>
      </c>
      <c r="D1345" s="1"/>
      <c r="E1345" s="1">
        <v>42</v>
      </c>
      <c r="F1345" s="1">
        <v>24</v>
      </c>
      <c r="G1345" s="1">
        <v>4</v>
      </c>
      <c r="H1345" s="1">
        <v>14</v>
      </c>
      <c r="I1345" s="15">
        <v>0.61904761904761907</v>
      </c>
      <c r="J1345">
        <f t="shared" si="20"/>
        <v>20</v>
      </c>
    </row>
    <row r="1346" spans="1:10" x14ac:dyDescent="0.3">
      <c r="A1346" t="s">
        <v>1385</v>
      </c>
      <c r="C1346" s="18">
        <v>560.50194475212186</v>
      </c>
      <c r="D1346" s="1"/>
      <c r="E1346" s="1">
        <v>79</v>
      </c>
      <c r="F1346" s="1">
        <v>49</v>
      </c>
      <c r="G1346" s="1">
        <v>4</v>
      </c>
      <c r="H1346" s="1">
        <v>26</v>
      </c>
      <c r="I1346" s="15">
        <v>0.64556962025316456</v>
      </c>
      <c r="J1346">
        <f t="shared" si="20"/>
        <v>20</v>
      </c>
    </row>
    <row r="1347" spans="1:10" x14ac:dyDescent="0.3">
      <c r="A1347" t="s">
        <v>887</v>
      </c>
      <c r="C1347" s="18">
        <v>547.37337657152716</v>
      </c>
      <c r="D1347" s="1"/>
      <c r="E1347" s="1">
        <v>76</v>
      </c>
      <c r="F1347" s="1">
        <v>48</v>
      </c>
      <c r="G1347" s="1">
        <v>3</v>
      </c>
      <c r="H1347" s="1">
        <v>25</v>
      </c>
      <c r="I1347" s="15">
        <v>0.65131578947368418</v>
      </c>
      <c r="J1347">
        <f t="shared" si="20"/>
        <v>20</v>
      </c>
    </row>
    <row r="1348" spans="1:10" x14ac:dyDescent="0.3">
      <c r="A1348" t="s">
        <v>2134</v>
      </c>
      <c r="C1348" s="18">
        <v>547.23211798635475</v>
      </c>
      <c r="D1348" s="1"/>
      <c r="E1348" s="1">
        <v>65</v>
      </c>
      <c r="F1348" s="1">
        <v>32</v>
      </c>
      <c r="G1348" s="1">
        <v>3</v>
      </c>
      <c r="H1348" s="1">
        <v>30</v>
      </c>
      <c r="I1348" s="15">
        <v>0.51538461538461533</v>
      </c>
      <c r="J1348">
        <f t="shared" ref="J1348:J1411" si="21">IF(E1348&lt;=30,40,20)</f>
        <v>20</v>
      </c>
    </row>
    <row r="1349" spans="1:10" x14ac:dyDescent="0.3">
      <c r="A1349" t="s">
        <v>892</v>
      </c>
      <c r="C1349" s="18">
        <v>546.66884176572933</v>
      </c>
      <c r="D1349" s="1"/>
      <c r="E1349" s="1">
        <v>54</v>
      </c>
      <c r="F1349" s="1">
        <v>40</v>
      </c>
      <c r="G1349" s="1">
        <v>1</v>
      </c>
      <c r="H1349" s="1">
        <v>13</v>
      </c>
      <c r="I1349" s="15">
        <v>0.75</v>
      </c>
      <c r="J1349">
        <f t="shared" si="21"/>
        <v>20</v>
      </c>
    </row>
    <row r="1350" spans="1:10" x14ac:dyDescent="0.3">
      <c r="A1350" t="s">
        <v>1105</v>
      </c>
      <c r="C1350" s="18">
        <v>546.51415840410334</v>
      </c>
      <c r="D1350" s="1"/>
      <c r="E1350" s="1">
        <v>56</v>
      </c>
      <c r="F1350" s="1">
        <v>36</v>
      </c>
      <c r="G1350" s="1">
        <v>0</v>
      </c>
      <c r="H1350" s="1">
        <v>20</v>
      </c>
      <c r="I1350" s="15">
        <v>0.6428571428571429</v>
      </c>
      <c r="J1350">
        <f t="shared" si="21"/>
        <v>20</v>
      </c>
    </row>
    <row r="1351" spans="1:10" x14ac:dyDescent="0.3">
      <c r="A1351" t="s">
        <v>891</v>
      </c>
      <c r="C1351" s="18">
        <v>546.30756062341902</v>
      </c>
      <c r="D1351" s="1"/>
      <c r="E1351" s="1">
        <v>57</v>
      </c>
      <c r="F1351" s="1">
        <v>49</v>
      </c>
      <c r="G1351" s="1">
        <v>0</v>
      </c>
      <c r="H1351" s="1">
        <v>8</v>
      </c>
      <c r="I1351" s="15">
        <v>0.85964912280701755</v>
      </c>
      <c r="J1351">
        <f t="shared" si="21"/>
        <v>20</v>
      </c>
    </row>
    <row r="1352" spans="1:10" x14ac:dyDescent="0.3">
      <c r="A1352" t="s">
        <v>913</v>
      </c>
      <c r="C1352" s="18">
        <v>545.84703915453974</v>
      </c>
      <c r="D1352" s="1"/>
      <c r="E1352" s="1">
        <v>38</v>
      </c>
      <c r="F1352" s="1">
        <v>28</v>
      </c>
      <c r="G1352" s="1">
        <v>0</v>
      </c>
      <c r="H1352" s="1">
        <v>10</v>
      </c>
      <c r="I1352" s="15">
        <v>0.73684210526315785</v>
      </c>
      <c r="J1352">
        <f t="shared" si="21"/>
        <v>20</v>
      </c>
    </row>
    <row r="1353" spans="1:10" x14ac:dyDescent="0.3">
      <c r="A1353" t="s">
        <v>897</v>
      </c>
      <c r="C1353" s="18">
        <v>545.58277051984567</v>
      </c>
      <c r="D1353" s="1"/>
      <c r="E1353" s="1">
        <v>115</v>
      </c>
      <c r="F1353" s="1">
        <v>86</v>
      </c>
      <c r="G1353" s="1">
        <v>1</v>
      </c>
      <c r="H1353" s="1">
        <v>28</v>
      </c>
      <c r="I1353" s="15">
        <v>0.75217391304347825</v>
      </c>
      <c r="J1353">
        <f t="shared" si="21"/>
        <v>20</v>
      </c>
    </row>
    <row r="1354" spans="1:10" x14ac:dyDescent="0.3">
      <c r="A1354" t="s">
        <v>1445</v>
      </c>
      <c r="C1354" s="18">
        <v>545.4986594540369</v>
      </c>
      <c r="D1354" s="1"/>
      <c r="E1354" s="1">
        <v>84</v>
      </c>
      <c r="F1354" s="1">
        <v>50</v>
      </c>
      <c r="G1354" s="1">
        <v>2</v>
      </c>
      <c r="H1354" s="1">
        <v>32</v>
      </c>
      <c r="I1354" s="15">
        <v>0.6071428571428571</v>
      </c>
      <c r="J1354">
        <f t="shared" si="21"/>
        <v>20</v>
      </c>
    </row>
    <row r="1355" spans="1:10" x14ac:dyDescent="0.3">
      <c r="A1355" t="s">
        <v>903</v>
      </c>
      <c r="C1355" s="18">
        <v>545.49090613174337</v>
      </c>
      <c r="D1355" s="1"/>
      <c r="E1355" s="1">
        <v>48</v>
      </c>
      <c r="F1355" s="1">
        <v>31</v>
      </c>
      <c r="G1355" s="1">
        <v>4</v>
      </c>
      <c r="H1355" s="1">
        <v>13</v>
      </c>
      <c r="I1355" s="15">
        <v>0.6875</v>
      </c>
      <c r="J1355">
        <f t="shared" si="21"/>
        <v>20</v>
      </c>
    </row>
    <row r="1356" spans="1:10" x14ac:dyDescent="0.3">
      <c r="A1356" t="s">
        <v>898</v>
      </c>
      <c r="C1356" s="18">
        <v>545.32534653628886</v>
      </c>
      <c r="D1356" s="1"/>
      <c r="E1356" s="1">
        <v>77</v>
      </c>
      <c r="F1356" s="1">
        <v>52</v>
      </c>
      <c r="G1356" s="1">
        <v>4</v>
      </c>
      <c r="H1356" s="1">
        <v>21</v>
      </c>
      <c r="I1356" s="15">
        <v>0.70129870129870131</v>
      </c>
      <c r="J1356">
        <f t="shared" si="21"/>
        <v>20</v>
      </c>
    </row>
    <row r="1357" spans="1:10" x14ac:dyDescent="0.3">
      <c r="A1357" t="s">
        <v>899</v>
      </c>
      <c r="C1357" s="18">
        <v>545.30599860026427</v>
      </c>
      <c r="D1357" s="1"/>
      <c r="E1357" s="1">
        <v>9</v>
      </c>
      <c r="F1357" s="1">
        <v>8</v>
      </c>
      <c r="G1357" s="1">
        <v>0</v>
      </c>
      <c r="H1357" s="1">
        <v>1</v>
      </c>
      <c r="I1357" s="15">
        <v>0.88888888888888884</v>
      </c>
      <c r="J1357">
        <f t="shared" si="21"/>
        <v>40</v>
      </c>
    </row>
    <row r="1358" spans="1:10" x14ac:dyDescent="0.3">
      <c r="A1358" t="s">
        <v>901</v>
      </c>
      <c r="C1358" s="18">
        <v>545.27434567291164</v>
      </c>
      <c r="D1358" s="1"/>
      <c r="E1358" s="1">
        <v>45</v>
      </c>
      <c r="F1358" s="1">
        <v>35</v>
      </c>
      <c r="G1358" s="1">
        <v>1</v>
      </c>
      <c r="H1358" s="1">
        <v>9</v>
      </c>
      <c r="I1358" s="15">
        <v>0.78888888888888886</v>
      </c>
      <c r="J1358">
        <f t="shared" si="21"/>
        <v>20</v>
      </c>
    </row>
    <row r="1359" spans="1:10" x14ac:dyDescent="0.3">
      <c r="A1359" t="s">
        <v>886</v>
      </c>
      <c r="C1359" s="18">
        <v>544.92984149431334</v>
      </c>
      <c r="D1359" s="1"/>
      <c r="E1359" s="1">
        <v>68</v>
      </c>
      <c r="F1359" s="1">
        <v>48</v>
      </c>
      <c r="G1359" s="1">
        <v>2</v>
      </c>
      <c r="H1359" s="1">
        <v>18</v>
      </c>
      <c r="I1359" s="15">
        <v>0.72058823529411764</v>
      </c>
      <c r="J1359">
        <f t="shared" si="21"/>
        <v>20</v>
      </c>
    </row>
    <row r="1360" spans="1:10" x14ac:dyDescent="0.3">
      <c r="A1360" t="s">
        <v>904</v>
      </c>
      <c r="C1360" s="18">
        <v>544.60025424570335</v>
      </c>
      <c r="D1360" s="1"/>
      <c r="E1360" s="1">
        <v>55</v>
      </c>
      <c r="F1360" s="1">
        <v>39</v>
      </c>
      <c r="G1360" s="1">
        <v>4</v>
      </c>
      <c r="H1360" s="1">
        <v>12</v>
      </c>
      <c r="I1360" s="15">
        <v>0.74545454545454548</v>
      </c>
      <c r="J1360">
        <f t="shared" si="21"/>
        <v>20</v>
      </c>
    </row>
    <row r="1361" spans="1:10" x14ac:dyDescent="0.3">
      <c r="A1361" t="s">
        <v>1674</v>
      </c>
      <c r="C1361" s="18">
        <v>544.28999210296615</v>
      </c>
      <c r="D1361" s="1"/>
      <c r="E1361" s="1">
        <v>24</v>
      </c>
      <c r="F1361" s="1">
        <v>14</v>
      </c>
      <c r="G1361" s="1">
        <v>2</v>
      </c>
      <c r="H1361" s="1">
        <v>8</v>
      </c>
      <c r="I1361" s="15">
        <v>0.625</v>
      </c>
      <c r="J1361">
        <f t="shared" si="21"/>
        <v>40</v>
      </c>
    </row>
    <row r="1362" spans="1:10" x14ac:dyDescent="0.3">
      <c r="A1362" t="s">
        <v>905</v>
      </c>
      <c r="C1362" s="18">
        <v>544.1819257609767</v>
      </c>
      <c r="D1362" s="1"/>
      <c r="E1362" s="1">
        <v>75</v>
      </c>
      <c r="F1362" s="1">
        <v>50</v>
      </c>
      <c r="G1362" s="1">
        <v>4</v>
      </c>
      <c r="H1362" s="1">
        <v>21</v>
      </c>
      <c r="I1362" s="15">
        <v>0.69333333333333336</v>
      </c>
      <c r="J1362">
        <f t="shared" si="21"/>
        <v>20</v>
      </c>
    </row>
    <row r="1363" spans="1:10" x14ac:dyDescent="0.3">
      <c r="A1363" t="s">
        <v>906</v>
      </c>
      <c r="C1363" s="18">
        <v>544.10691766276273</v>
      </c>
      <c r="D1363" s="1"/>
      <c r="E1363" s="1">
        <v>24</v>
      </c>
      <c r="F1363" s="1">
        <v>17</v>
      </c>
      <c r="G1363" s="1">
        <v>0</v>
      </c>
      <c r="H1363" s="1">
        <v>7</v>
      </c>
      <c r="I1363" s="15">
        <v>0.70833333333333337</v>
      </c>
      <c r="J1363">
        <f t="shared" si="21"/>
        <v>40</v>
      </c>
    </row>
    <row r="1364" spans="1:10" x14ac:dyDescent="0.3">
      <c r="A1364" t="s">
        <v>907</v>
      </c>
      <c r="C1364" s="18">
        <v>543.77075773450656</v>
      </c>
      <c r="D1364" s="1"/>
      <c r="E1364" s="1">
        <v>37</v>
      </c>
      <c r="F1364" s="1">
        <v>27</v>
      </c>
      <c r="G1364" s="1">
        <v>0</v>
      </c>
      <c r="H1364" s="1">
        <v>10</v>
      </c>
      <c r="I1364" s="15">
        <v>0.72972972972972971</v>
      </c>
      <c r="J1364">
        <f t="shared" si="21"/>
        <v>20</v>
      </c>
    </row>
    <row r="1365" spans="1:10" x14ac:dyDescent="0.3">
      <c r="A1365" t="s">
        <v>1317</v>
      </c>
      <c r="C1365" s="18">
        <v>543.67936940863558</v>
      </c>
      <c r="D1365" s="1"/>
      <c r="E1365" s="1">
        <v>18</v>
      </c>
      <c r="F1365" s="1">
        <v>14</v>
      </c>
      <c r="G1365" s="1">
        <v>0</v>
      </c>
      <c r="H1365" s="1">
        <v>4</v>
      </c>
      <c r="I1365" s="15">
        <v>0.77777777777777779</v>
      </c>
      <c r="J1365">
        <f t="shared" si="21"/>
        <v>40</v>
      </c>
    </row>
    <row r="1366" spans="1:10" x14ac:dyDescent="0.3">
      <c r="A1366" t="s">
        <v>908</v>
      </c>
      <c r="C1366" s="18">
        <v>543.66036824859736</v>
      </c>
      <c r="D1366" s="1"/>
      <c r="E1366" s="1">
        <v>9</v>
      </c>
      <c r="F1366" s="1">
        <v>6</v>
      </c>
      <c r="G1366" s="1">
        <v>0</v>
      </c>
      <c r="H1366" s="1">
        <v>3</v>
      </c>
      <c r="I1366" s="15">
        <v>0.66666666666666663</v>
      </c>
      <c r="J1366">
        <f t="shared" si="21"/>
        <v>40</v>
      </c>
    </row>
    <row r="1367" spans="1:10" x14ac:dyDescent="0.3">
      <c r="A1367" t="s">
        <v>914</v>
      </c>
      <c r="C1367" s="18">
        <v>543.57427149307728</v>
      </c>
      <c r="D1367" s="1"/>
      <c r="E1367" s="1">
        <v>37</v>
      </c>
      <c r="F1367" s="1">
        <v>27</v>
      </c>
      <c r="G1367" s="1">
        <v>0</v>
      </c>
      <c r="H1367" s="1">
        <v>10</v>
      </c>
      <c r="I1367" s="15">
        <v>0.72972972972972971</v>
      </c>
      <c r="J1367">
        <f t="shared" si="21"/>
        <v>20</v>
      </c>
    </row>
    <row r="1368" spans="1:10" x14ac:dyDescent="0.3">
      <c r="A1368" t="s">
        <v>912</v>
      </c>
      <c r="C1368" s="18">
        <v>543.29249184983507</v>
      </c>
      <c r="D1368" s="1"/>
      <c r="E1368" s="1">
        <v>37</v>
      </c>
      <c r="F1368" s="1">
        <v>32</v>
      </c>
      <c r="G1368" s="1">
        <v>0</v>
      </c>
      <c r="H1368" s="1">
        <v>5</v>
      </c>
      <c r="I1368" s="15">
        <v>0.86486486486486491</v>
      </c>
      <c r="J1368">
        <f t="shared" si="21"/>
        <v>20</v>
      </c>
    </row>
    <row r="1369" spans="1:10" x14ac:dyDescent="0.3">
      <c r="A1369" t="s">
        <v>947</v>
      </c>
      <c r="C1369" s="18">
        <v>543.24913332433255</v>
      </c>
      <c r="D1369" s="1"/>
      <c r="E1369" s="1">
        <v>103</v>
      </c>
      <c r="F1369" s="1">
        <v>65</v>
      </c>
      <c r="G1369" s="1">
        <v>3</v>
      </c>
      <c r="H1369" s="1">
        <v>35</v>
      </c>
      <c r="I1369" s="15">
        <v>0.64563106796116509</v>
      </c>
      <c r="J1369">
        <f t="shared" si="21"/>
        <v>20</v>
      </c>
    </row>
    <row r="1370" spans="1:10" x14ac:dyDescent="0.3">
      <c r="A1370" t="s">
        <v>918</v>
      </c>
      <c r="C1370" s="18">
        <v>542.72126721203995</v>
      </c>
      <c r="D1370" s="1"/>
      <c r="E1370" s="1">
        <v>94</v>
      </c>
      <c r="F1370" s="1">
        <v>66</v>
      </c>
      <c r="G1370" s="1">
        <v>0</v>
      </c>
      <c r="H1370" s="1">
        <v>28</v>
      </c>
      <c r="I1370" s="15">
        <v>0.7021276595744681</v>
      </c>
      <c r="J1370">
        <f t="shared" si="21"/>
        <v>20</v>
      </c>
    </row>
    <row r="1371" spans="1:10" x14ac:dyDescent="0.3">
      <c r="A1371" t="s">
        <v>1167</v>
      </c>
      <c r="C1371" s="18">
        <v>542.48583129275403</v>
      </c>
      <c r="D1371" s="1"/>
      <c r="E1371" s="1">
        <v>123</v>
      </c>
      <c r="F1371" s="1">
        <v>78</v>
      </c>
      <c r="G1371" s="1">
        <v>2</v>
      </c>
      <c r="H1371" s="1">
        <v>43</v>
      </c>
      <c r="I1371" s="15">
        <v>0.64227642276422769</v>
      </c>
      <c r="J1371">
        <f t="shared" si="21"/>
        <v>20</v>
      </c>
    </row>
    <row r="1372" spans="1:10" x14ac:dyDescent="0.3">
      <c r="A1372" t="s">
        <v>915</v>
      </c>
      <c r="C1372" s="18">
        <v>542.34520324749633</v>
      </c>
      <c r="D1372" s="1"/>
      <c r="E1372" s="1">
        <v>106</v>
      </c>
      <c r="F1372" s="1">
        <v>64</v>
      </c>
      <c r="G1372" s="1">
        <v>4</v>
      </c>
      <c r="H1372" s="1">
        <v>38</v>
      </c>
      <c r="I1372" s="15">
        <v>0.62264150943396224</v>
      </c>
      <c r="J1372">
        <f t="shared" si="21"/>
        <v>20</v>
      </c>
    </row>
    <row r="1373" spans="1:10" x14ac:dyDescent="0.3">
      <c r="A1373" t="s">
        <v>921</v>
      </c>
      <c r="C1373" s="18">
        <v>542.31630176844908</v>
      </c>
      <c r="D1373" s="1"/>
      <c r="E1373" s="1">
        <v>26</v>
      </c>
      <c r="F1373" s="1">
        <v>22</v>
      </c>
      <c r="G1373" s="1">
        <v>0</v>
      </c>
      <c r="H1373" s="1">
        <v>4</v>
      </c>
      <c r="I1373" s="15">
        <v>0.84615384615384615</v>
      </c>
      <c r="J1373">
        <f t="shared" si="21"/>
        <v>40</v>
      </c>
    </row>
    <row r="1374" spans="1:10" x14ac:dyDescent="0.3">
      <c r="A1374" t="s">
        <v>935</v>
      </c>
      <c r="C1374" s="18">
        <v>542.27984155100444</v>
      </c>
      <c r="D1374" s="1"/>
      <c r="E1374" s="1">
        <v>55</v>
      </c>
      <c r="F1374" s="1">
        <v>34</v>
      </c>
      <c r="G1374" s="1">
        <v>0</v>
      </c>
      <c r="H1374" s="1">
        <v>21</v>
      </c>
      <c r="I1374" s="15">
        <v>0.61818181818181817</v>
      </c>
      <c r="J1374">
        <f t="shared" si="21"/>
        <v>20</v>
      </c>
    </row>
    <row r="1375" spans="1:10" x14ac:dyDescent="0.3">
      <c r="A1375" t="s">
        <v>916</v>
      </c>
      <c r="C1375" s="18">
        <v>542.15630609071434</v>
      </c>
      <c r="D1375" s="1"/>
      <c r="E1375" s="1">
        <v>32</v>
      </c>
      <c r="F1375" s="1">
        <v>26</v>
      </c>
      <c r="G1375" s="1">
        <v>0</v>
      </c>
      <c r="H1375" s="1">
        <v>6</v>
      </c>
      <c r="I1375" s="15">
        <v>0.8125</v>
      </c>
      <c r="J1375">
        <f t="shared" si="21"/>
        <v>20</v>
      </c>
    </row>
    <row r="1376" spans="1:10" x14ac:dyDescent="0.3">
      <c r="A1376" t="s">
        <v>956</v>
      </c>
      <c r="C1376" s="18">
        <v>541.72603619910819</v>
      </c>
      <c r="D1376" s="1"/>
      <c r="E1376" s="1">
        <v>118</v>
      </c>
      <c r="F1376" s="1">
        <v>73</v>
      </c>
      <c r="G1376" s="1">
        <v>4</v>
      </c>
      <c r="H1376" s="1">
        <v>41</v>
      </c>
      <c r="I1376" s="15">
        <v>0.63559322033898302</v>
      </c>
      <c r="J1376">
        <f t="shared" si="21"/>
        <v>20</v>
      </c>
    </row>
    <row r="1377" spans="1:10" x14ac:dyDescent="0.3">
      <c r="A1377" t="s">
        <v>919</v>
      </c>
      <c r="C1377" s="18">
        <v>541.58650565758785</v>
      </c>
      <c r="D1377" s="1"/>
      <c r="E1377" s="1">
        <v>29</v>
      </c>
      <c r="F1377" s="1">
        <v>23</v>
      </c>
      <c r="G1377" s="1">
        <v>0</v>
      </c>
      <c r="H1377" s="1">
        <v>6</v>
      </c>
      <c r="I1377" s="15">
        <v>0.7931034482758621</v>
      </c>
      <c r="J1377">
        <f t="shared" si="21"/>
        <v>40</v>
      </c>
    </row>
    <row r="1378" spans="1:10" x14ac:dyDescent="0.3">
      <c r="A1378" t="s">
        <v>920</v>
      </c>
      <c r="C1378" s="18">
        <v>541.27726558550751</v>
      </c>
      <c r="D1378" s="1"/>
      <c r="E1378" s="1">
        <v>46</v>
      </c>
      <c r="F1378" s="1">
        <v>33</v>
      </c>
      <c r="G1378" s="1">
        <v>1</v>
      </c>
      <c r="H1378" s="1">
        <v>12</v>
      </c>
      <c r="I1378" s="15">
        <v>0.72826086956521741</v>
      </c>
      <c r="J1378">
        <f t="shared" si="21"/>
        <v>20</v>
      </c>
    </row>
    <row r="1379" spans="1:10" x14ac:dyDescent="0.3">
      <c r="A1379" t="s">
        <v>922</v>
      </c>
      <c r="C1379" s="18">
        <v>541.09761876001494</v>
      </c>
      <c r="D1379" s="1"/>
      <c r="E1379" s="1">
        <v>100</v>
      </c>
      <c r="F1379" s="1">
        <v>67</v>
      </c>
      <c r="G1379" s="1">
        <v>1</v>
      </c>
      <c r="H1379" s="1">
        <v>32</v>
      </c>
      <c r="I1379" s="15">
        <v>0.67500000000000004</v>
      </c>
      <c r="J1379">
        <f t="shared" si="21"/>
        <v>20</v>
      </c>
    </row>
    <row r="1380" spans="1:10" x14ac:dyDescent="0.3">
      <c r="A1380" t="s">
        <v>924</v>
      </c>
      <c r="C1380" s="18">
        <v>541.00381390049529</v>
      </c>
      <c r="D1380" s="1"/>
      <c r="E1380" s="1">
        <v>37</v>
      </c>
      <c r="F1380" s="1">
        <v>29</v>
      </c>
      <c r="G1380" s="1">
        <v>1</v>
      </c>
      <c r="H1380" s="1">
        <v>7</v>
      </c>
      <c r="I1380" s="15">
        <v>0.79729729729729726</v>
      </c>
      <c r="J1380">
        <f t="shared" si="21"/>
        <v>20</v>
      </c>
    </row>
    <row r="1381" spans="1:10" x14ac:dyDescent="0.3">
      <c r="A1381" t="s">
        <v>982</v>
      </c>
      <c r="C1381" s="18">
        <v>540.66987957306162</v>
      </c>
      <c r="D1381" s="1"/>
      <c r="E1381" s="1">
        <v>123</v>
      </c>
      <c r="F1381" s="1">
        <v>70</v>
      </c>
      <c r="G1381" s="1">
        <v>6</v>
      </c>
      <c r="H1381" s="1">
        <v>47</v>
      </c>
      <c r="I1381" s="15">
        <v>0.5934959349593496</v>
      </c>
      <c r="J1381">
        <f t="shared" si="21"/>
        <v>20</v>
      </c>
    </row>
    <row r="1382" spans="1:10" x14ac:dyDescent="0.3">
      <c r="A1382" t="s">
        <v>925</v>
      </c>
      <c r="C1382" s="18">
        <v>540.62932157665784</v>
      </c>
      <c r="D1382" s="1"/>
      <c r="E1382" s="1">
        <v>39</v>
      </c>
      <c r="F1382" s="1">
        <v>28</v>
      </c>
      <c r="G1382" s="1">
        <v>1</v>
      </c>
      <c r="H1382" s="1">
        <v>10</v>
      </c>
      <c r="I1382" s="15">
        <v>0.73076923076923073</v>
      </c>
      <c r="J1382">
        <f t="shared" si="21"/>
        <v>20</v>
      </c>
    </row>
    <row r="1383" spans="1:10" x14ac:dyDescent="0.3">
      <c r="A1383" t="s">
        <v>1256</v>
      </c>
      <c r="C1383" s="18">
        <v>514.07565917476416</v>
      </c>
      <c r="D1383" s="1"/>
      <c r="E1383" s="1">
        <v>85</v>
      </c>
      <c r="F1383" s="1">
        <v>61</v>
      </c>
      <c r="G1383" s="1">
        <v>2</v>
      </c>
      <c r="H1383" s="1">
        <v>22</v>
      </c>
      <c r="I1383" s="15">
        <v>0.72941176470588232</v>
      </c>
      <c r="J1383">
        <f t="shared" si="21"/>
        <v>20</v>
      </c>
    </row>
    <row r="1384" spans="1:10" x14ac:dyDescent="0.3">
      <c r="A1384" t="s">
        <v>928</v>
      </c>
      <c r="C1384" s="18">
        <v>540.14220760967169</v>
      </c>
      <c r="D1384" s="1"/>
      <c r="E1384" s="1">
        <v>37</v>
      </c>
      <c r="F1384" s="1">
        <v>31</v>
      </c>
      <c r="G1384" s="1">
        <v>1</v>
      </c>
      <c r="H1384" s="1">
        <v>5</v>
      </c>
      <c r="I1384" s="15">
        <v>0.85135135135135132</v>
      </c>
      <c r="J1384">
        <f t="shared" si="21"/>
        <v>20</v>
      </c>
    </row>
    <row r="1385" spans="1:10" x14ac:dyDescent="0.3">
      <c r="A1385" t="s">
        <v>946</v>
      </c>
      <c r="C1385" s="18">
        <v>540.13413679422899</v>
      </c>
      <c r="D1385" s="1"/>
      <c r="E1385" s="1">
        <v>55</v>
      </c>
      <c r="F1385" s="1">
        <v>36</v>
      </c>
      <c r="G1385" s="1">
        <v>0</v>
      </c>
      <c r="H1385" s="1">
        <v>19</v>
      </c>
      <c r="I1385" s="15">
        <v>0.65454545454545454</v>
      </c>
      <c r="J1385">
        <f t="shared" si="21"/>
        <v>20</v>
      </c>
    </row>
    <row r="1386" spans="1:10" x14ac:dyDescent="0.3">
      <c r="A1386" t="s">
        <v>959</v>
      </c>
      <c r="C1386" s="18">
        <v>539.81046227996035</v>
      </c>
      <c r="D1386" s="1"/>
      <c r="E1386" s="1">
        <v>41</v>
      </c>
      <c r="F1386" s="1">
        <v>32</v>
      </c>
      <c r="G1386" s="1">
        <v>1</v>
      </c>
      <c r="H1386" s="1">
        <v>8</v>
      </c>
      <c r="I1386" s="15">
        <v>0.79268292682926833</v>
      </c>
      <c r="J1386">
        <f t="shared" si="21"/>
        <v>20</v>
      </c>
    </row>
    <row r="1387" spans="1:10" x14ac:dyDescent="0.3">
      <c r="A1387" t="s">
        <v>931</v>
      </c>
      <c r="C1387" s="18">
        <v>539.59980370987341</v>
      </c>
      <c r="D1387" s="1"/>
      <c r="E1387" s="1">
        <v>57</v>
      </c>
      <c r="F1387" s="1">
        <v>41</v>
      </c>
      <c r="G1387" s="1">
        <v>2</v>
      </c>
      <c r="H1387" s="1">
        <v>14</v>
      </c>
      <c r="I1387" s="15">
        <v>0.73684210526315785</v>
      </c>
      <c r="J1387">
        <f t="shared" si="21"/>
        <v>20</v>
      </c>
    </row>
    <row r="1388" spans="1:10" x14ac:dyDescent="0.3">
      <c r="A1388" t="s">
        <v>930</v>
      </c>
      <c r="C1388" s="18">
        <v>539.58318327493771</v>
      </c>
      <c r="D1388" s="1"/>
      <c r="E1388" s="1">
        <v>85</v>
      </c>
      <c r="F1388" s="1">
        <v>56</v>
      </c>
      <c r="G1388" s="1">
        <v>7</v>
      </c>
      <c r="H1388" s="1">
        <v>22</v>
      </c>
      <c r="I1388" s="15">
        <v>0.7</v>
      </c>
      <c r="J1388">
        <f t="shared" si="21"/>
        <v>20</v>
      </c>
    </row>
    <row r="1389" spans="1:10" x14ac:dyDescent="0.3">
      <c r="A1389" t="s">
        <v>932</v>
      </c>
      <c r="C1389" s="18">
        <v>539.30039052544078</v>
      </c>
      <c r="D1389" s="1"/>
      <c r="E1389" s="1">
        <v>63</v>
      </c>
      <c r="F1389" s="1">
        <v>43</v>
      </c>
      <c r="G1389" s="1">
        <v>1</v>
      </c>
      <c r="H1389" s="1">
        <v>19</v>
      </c>
      <c r="I1389" s="15">
        <v>0.69047619047619047</v>
      </c>
      <c r="J1389">
        <f t="shared" si="21"/>
        <v>20</v>
      </c>
    </row>
    <row r="1390" spans="1:10" x14ac:dyDescent="0.3">
      <c r="A1390" t="s">
        <v>1002</v>
      </c>
      <c r="C1390" s="18">
        <v>538.95850745960638</v>
      </c>
      <c r="D1390" s="1"/>
      <c r="E1390" s="1">
        <v>38</v>
      </c>
      <c r="F1390" s="1">
        <v>27</v>
      </c>
      <c r="G1390" s="1">
        <v>2</v>
      </c>
      <c r="H1390" s="1">
        <v>9</v>
      </c>
      <c r="I1390" s="15">
        <v>0.73684210526315785</v>
      </c>
      <c r="J1390">
        <f t="shared" si="21"/>
        <v>20</v>
      </c>
    </row>
    <row r="1391" spans="1:10" x14ac:dyDescent="0.3">
      <c r="A1391" t="s">
        <v>1040</v>
      </c>
      <c r="C1391" s="18">
        <v>538.7210315229845</v>
      </c>
      <c r="D1391" s="1"/>
      <c r="E1391" s="1">
        <v>30</v>
      </c>
      <c r="F1391" s="1">
        <v>22</v>
      </c>
      <c r="G1391" s="1">
        <v>1</v>
      </c>
      <c r="H1391" s="1">
        <v>7</v>
      </c>
      <c r="I1391" s="15">
        <v>0.75</v>
      </c>
      <c r="J1391">
        <f t="shared" si="21"/>
        <v>40</v>
      </c>
    </row>
    <row r="1392" spans="1:10" x14ac:dyDescent="0.3">
      <c r="A1392" t="s">
        <v>961</v>
      </c>
      <c r="C1392" s="18">
        <v>538.61500894782637</v>
      </c>
      <c r="D1392" s="1"/>
      <c r="E1392" s="1">
        <v>24</v>
      </c>
      <c r="F1392" s="1">
        <v>20</v>
      </c>
      <c r="G1392" s="1">
        <v>1</v>
      </c>
      <c r="H1392" s="1">
        <v>3</v>
      </c>
      <c r="I1392" s="15">
        <v>0.85416666666666663</v>
      </c>
      <c r="J1392">
        <f t="shared" si="21"/>
        <v>40</v>
      </c>
    </row>
    <row r="1393" spans="1:10" x14ac:dyDescent="0.3">
      <c r="A1393" t="s">
        <v>940</v>
      </c>
      <c r="C1393" s="18">
        <v>538.15926788538445</v>
      </c>
      <c r="D1393" s="1"/>
      <c r="E1393" s="1">
        <v>29</v>
      </c>
      <c r="F1393" s="1">
        <v>22</v>
      </c>
      <c r="G1393" s="1">
        <v>3</v>
      </c>
      <c r="H1393" s="1">
        <v>4</v>
      </c>
      <c r="I1393" s="15">
        <v>0.81034482758620685</v>
      </c>
      <c r="J1393">
        <f t="shared" si="21"/>
        <v>40</v>
      </c>
    </row>
    <row r="1394" spans="1:10" x14ac:dyDescent="0.3">
      <c r="A1394" t="s">
        <v>1074</v>
      </c>
      <c r="C1394" s="18">
        <v>538.04432570495362</v>
      </c>
      <c r="D1394" s="1"/>
      <c r="E1394" s="1">
        <v>81</v>
      </c>
      <c r="F1394" s="1">
        <v>50</v>
      </c>
      <c r="G1394" s="1">
        <v>2</v>
      </c>
      <c r="H1394" s="1">
        <v>29</v>
      </c>
      <c r="I1394" s="15">
        <v>0.62962962962962965</v>
      </c>
      <c r="J1394">
        <f t="shared" si="21"/>
        <v>20</v>
      </c>
    </row>
    <row r="1395" spans="1:10" x14ac:dyDescent="0.3">
      <c r="A1395" t="s">
        <v>2362</v>
      </c>
      <c r="C1395" s="18">
        <v>538.02175365408971</v>
      </c>
      <c r="D1395" s="1"/>
      <c r="E1395" s="1">
        <v>62</v>
      </c>
      <c r="F1395" s="1">
        <v>40</v>
      </c>
      <c r="G1395" s="1">
        <v>4</v>
      </c>
      <c r="H1395" s="1">
        <v>18</v>
      </c>
      <c r="I1395" s="15">
        <v>0.67741935483870963</v>
      </c>
      <c r="J1395">
        <f t="shared" si="21"/>
        <v>20</v>
      </c>
    </row>
    <row r="1396" spans="1:10" x14ac:dyDescent="0.3">
      <c r="A1396" t="s">
        <v>1000</v>
      </c>
      <c r="C1396" s="18">
        <v>537.90947868950036</v>
      </c>
      <c r="D1396" s="1"/>
      <c r="E1396" s="1">
        <v>106</v>
      </c>
      <c r="F1396" s="1">
        <v>60</v>
      </c>
      <c r="G1396" s="1">
        <v>1</v>
      </c>
      <c r="H1396" s="1">
        <v>45</v>
      </c>
      <c r="I1396" s="15">
        <v>0.57075471698113212</v>
      </c>
      <c r="J1396">
        <f t="shared" si="21"/>
        <v>20</v>
      </c>
    </row>
    <row r="1397" spans="1:10" x14ac:dyDescent="0.3">
      <c r="A1397" t="s">
        <v>939</v>
      </c>
      <c r="C1397" s="18">
        <v>537.89372931583671</v>
      </c>
      <c r="D1397" s="1"/>
      <c r="E1397" s="1">
        <v>38</v>
      </c>
      <c r="F1397" s="1">
        <v>28</v>
      </c>
      <c r="G1397" s="1">
        <v>0</v>
      </c>
      <c r="H1397" s="1">
        <v>10</v>
      </c>
      <c r="I1397" s="15">
        <v>0.73684210526315785</v>
      </c>
      <c r="J1397">
        <f t="shared" si="21"/>
        <v>20</v>
      </c>
    </row>
    <row r="1398" spans="1:10" x14ac:dyDescent="0.3">
      <c r="A1398" t="s">
        <v>950</v>
      </c>
      <c r="C1398" s="18">
        <v>537.77928811239099</v>
      </c>
      <c r="D1398" s="1"/>
      <c r="E1398" s="1">
        <v>20</v>
      </c>
      <c r="F1398" s="1">
        <v>18</v>
      </c>
      <c r="G1398" s="1">
        <v>0</v>
      </c>
      <c r="H1398" s="1">
        <v>2</v>
      </c>
      <c r="I1398" s="15">
        <v>0.9</v>
      </c>
      <c r="J1398">
        <f t="shared" si="21"/>
        <v>40</v>
      </c>
    </row>
    <row r="1399" spans="1:10" x14ac:dyDescent="0.3">
      <c r="A1399" t="s">
        <v>987</v>
      </c>
      <c r="C1399" s="18">
        <v>537.7142373591895</v>
      </c>
      <c r="D1399" s="1"/>
      <c r="E1399" s="1">
        <v>50</v>
      </c>
      <c r="F1399" s="1">
        <v>33</v>
      </c>
      <c r="G1399" s="1">
        <v>3</v>
      </c>
      <c r="H1399" s="1">
        <v>14</v>
      </c>
      <c r="I1399" s="15">
        <v>0.69</v>
      </c>
      <c r="J1399">
        <f t="shared" si="21"/>
        <v>20</v>
      </c>
    </row>
    <row r="1400" spans="1:10" x14ac:dyDescent="0.3">
      <c r="A1400" t="s">
        <v>941</v>
      </c>
      <c r="C1400" s="18">
        <v>537.71407381312599</v>
      </c>
      <c r="D1400" s="1"/>
      <c r="E1400" s="1">
        <v>117</v>
      </c>
      <c r="F1400" s="1">
        <v>74</v>
      </c>
      <c r="G1400" s="1">
        <v>2</v>
      </c>
      <c r="H1400" s="1">
        <v>41</v>
      </c>
      <c r="I1400" s="15">
        <v>0.64102564102564108</v>
      </c>
      <c r="J1400">
        <f t="shared" si="21"/>
        <v>20</v>
      </c>
    </row>
    <row r="1401" spans="1:10" x14ac:dyDescent="0.3">
      <c r="A1401" t="s">
        <v>945</v>
      </c>
      <c r="C1401" s="18">
        <v>537.42580876566205</v>
      </c>
      <c r="D1401" s="1"/>
      <c r="E1401" s="1">
        <v>42</v>
      </c>
      <c r="F1401" s="1">
        <v>23</v>
      </c>
      <c r="G1401" s="1">
        <v>2</v>
      </c>
      <c r="H1401" s="1">
        <v>17</v>
      </c>
      <c r="I1401" s="15">
        <v>0.5714285714285714</v>
      </c>
      <c r="J1401">
        <f t="shared" si="21"/>
        <v>20</v>
      </c>
    </row>
    <row r="1402" spans="1:10" x14ac:dyDescent="0.3">
      <c r="A1402" t="s">
        <v>942</v>
      </c>
      <c r="C1402" s="18">
        <v>537.27748780187028</v>
      </c>
      <c r="D1402" s="1"/>
      <c r="E1402" s="1">
        <v>117</v>
      </c>
      <c r="F1402" s="1">
        <v>76</v>
      </c>
      <c r="G1402" s="1">
        <v>2</v>
      </c>
      <c r="H1402" s="1">
        <v>39</v>
      </c>
      <c r="I1402" s="15">
        <v>0.65811965811965811</v>
      </c>
      <c r="J1402">
        <f t="shared" si="21"/>
        <v>20</v>
      </c>
    </row>
    <row r="1403" spans="1:10" x14ac:dyDescent="0.3">
      <c r="A1403" t="s">
        <v>948</v>
      </c>
      <c r="C1403" s="18">
        <v>537.25351071278214</v>
      </c>
      <c r="D1403" s="1"/>
      <c r="E1403" s="1">
        <v>91</v>
      </c>
      <c r="F1403" s="1">
        <v>58</v>
      </c>
      <c r="G1403" s="1">
        <v>2</v>
      </c>
      <c r="H1403" s="1">
        <v>31</v>
      </c>
      <c r="I1403" s="15">
        <v>0.64835164835164838</v>
      </c>
      <c r="J1403">
        <f t="shared" si="21"/>
        <v>20</v>
      </c>
    </row>
    <row r="1404" spans="1:10" x14ac:dyDescent="0.3">
      <c r="A1404" t="s">
        <v>949</v>
      </c>
      <c r="C1404" s="18">
        <v>537.15408713803345</v>
      </c>
      <c r="D1404" s="1"/>
      <c r="E1404" s="1">
        <v>13</v>
      </c>
      <c r="F1404" s="1">
        <v>9</v>
      </c>
      <c r="G1404" s="1">
        <v>0</v>
      </c>
      <c r="H1404" s="1">
        <v>4</v>
      </c>
      <c r="I1404" s="15">
        <v>0.69230769230769229</v>
      </c>
      <c r="J1404">
        <f t="shared" si="21"/>
        <v>40</v>
      </c>
    </row>
    <row r="1405" spans="1:10" x14ac:dyDescent="0.3">
      <c r="A1405" t="s">
        <v>951</v>
      </c>
      <c r="C1405" s="18">
        <v>537.09397990817411</v>
      </c>
      <c r="D1405" s="1"/>
      <c r="E1405" s="1">
        <v>94</v>
      </c>
      <c r="F1405" s="1">
        <v>60</v>
      </c>
      <c r="G1405" s="1">
        <v>3</v>
      </c>
      <c r="H1405" s="1">
        <v>31</v>
      </c>
      <c r="I1405" s="15">
        <v>0.6542553191489362</v>
      </c>
      <c r="J1405">
        <f t="shared" si="21"/>
        <v>20</v>
      </c>
    </row>
    <row r="1406" spans="1:10" x14ac:dyDescent="0.3">
      <c r="A1406" t="s">
        <v>954</v>
      </c>
      <c r="C1406" s="18">
        <v>537.05427981621267</v>
      </c>
      <c r="D1406" s="1"/>
      <c r="E1406" s="1">
        <v>74</v>
      </c>
      <c r="F1406" s="1">
        <v>48</v>
      </c>
      <c r="G1406" s="1">
        <v>0</v>
      </c>
      <c r="H1406" s="1">
        <v>26</v>
      </c>
      <c r="I1406" s="15">
        <v>0.64864864864864868</v>
      </c>
      <c r="J1406">
        <f t="shared" si="21"/>
        <v>20</v>
      </c>
    </row>
    <row r="1407" spans="1:10" x14ac:dyDescent="0.3">
      <c r="A1407" t="s">
        <v>970</v>
      </c>
      <c r="C1407" s="18">
        <v>536.97089535646364</v>
      </c>
      <c r="D1407" s="1"/>
      <c r="E1407" s="1">
        <v>58</v>
      </c>
      <c r="F1407" s="1">
        <v>36</v>
      </c>
      <c r="G1407" s="1">
        <v>1</v>
      </c>
      <c r="H1407" s="1">
        <v>21</v>
      </c>
      <c r="I1407" s="15">
        <v>0.62931034482758619</v>
      </c>
      <c r="J1407">
        <f t="shared" si="21"/>
        <v>20</v>
      </c>
    </row>
    <row r="1408" spans="1:10" x14ac:dyDescent="0.3">
      <c r="A1408" t="s">
        <v>952</v>
      </c>
      <c r="C1408" s="18">
        <v>536.94619338453867</v>
      </c>
      <c r="D1408" s="1"/>
      <c r="E1408" s="1">
        <v>84</v>
      </c>
      <c r="F1408" s="1">
        <v>59</v>
      </c>
      <c r="G1408" s="1">
        <v>0</v>
      </c>
      <c r="H1408" s="1">
        <v>25</v>
      </c>
      <c r="I1408" s="15">
        <v>0.70238095238095233</v>
      </c>
      <c r="J1408">
        <f t="shared" si="21"/>
        <v>20</v>
      </c>
    </row>
    <row r="1409" spans="1:10" x14ac:dyDescent="0.3">
      <c r="A1409" t="s">
        <v>953</v>
      </c>
      <c r="C1409" s="18">
        <v>536.88871266098261</v>
      </c>
      <c r="D1409" s="1"/>
      <c r="E1409" s="1">
        <v>33</v>
      </c>
      <c r="F1409" s="1">
        <v>23</v>
      </c>
      <c r="G1409" s="1">
        <v>2</v>
      </c>
      <c r="H1409" s="1">
        <v>8</v>
      </c>
      <c r="I1409" s="15">
        <v>0.72727272727272729</v>
      </c>
      <c r="J1409">
        <f t="shared" si="21"/>
        <v>20</v>
      </c>
    </row>
    <row r="1410" spans="1:10" x14ac:dyDescent="0.3">
      <c r="A1410" t="s">
        <v>1022</v>
      </c>
      <c r="C1410" s="18">
        <v>536.85035519439555</v>
      </c>
      <c r="D1410" s="1"/>
      <c r="E1410" s="1">
        <v>178</v>
      </c>
      <c r="F1410" s="1">
        <v>110</v>
      </c>
      <c r="G1410" s="1">
        <v>1</v>
      </c>
      <c r="H1410" s="1">
        <v>67</v>
      </c>
      <c r="I1410" s="15">
        <v>0.6207865168539326</v>
      </c>
      <c r="J1410">
        <f t="shared" si="21"/>
        <v>20</v>
      </c>
    </row>
    <row r="1411" spans="1:10" x14ac:dyDescent="0.3">
      <c r="A1411" t="s">
        <v>955</v>
      </c>
      <c r="C1411" s="18">
        <v>536.83864615496498</v>
      </c>
      <c r="D1411" s="1"/>
      <c r="E1411" s="1">
        <v>148</v>
      </c>
      <c r="F1411" s="1">
        <v>96</v>
      </c>
      <c r="G1411" s="1">
        <v>1</v>
      </c>
      <c r="H1411" s="1">
        <v>51</v>
      </c>
      <c r="I1411" s="15">
        <v>0.65202702702702697</v>
      </c>
      <c r="J1411">
        <f t="shared" si="21"/>
        <v>20</v>
      </c>
    </row>
    <row r="1412" spans="1:10" x14ac:dyDescent="0.3">
      <c r="A1412" t="s">
        <v>5171</v>
      </c>
      <c r="C1412" s="18">
        <v>536.73848561487432</v>
      </c>
      <c r="D1412" s="1"/>
      <c r="E1412" s="1">
        <v>40</v>
      </c>
      <c r="F1412" s="1">
        <v>20</v>
      </c>
      <c r="G1412" s="1">
        <v>1</v>
      </c>
      <c r="H1412" s="1">
        <v>19</v>
      </c>
      <c r="I1412" s="15">
        <v>0.51249999999999996</v>
      </c>
      <c r="J1412">
        <f t="shared" ref="J1412:J1475" si="22">IF(E1412&lt;=30,40,20)</f>
        <v>20</v>
      </c>
    </row>
    <row r="1413" spans="1:10" x14ac:dyDescent="0.3">
      <c r="A1413" t="s">
        <v>1026</v>
      </c>
      <c r="C1413" s="18">
        <v>536.58411455102487</v>
      </c>
      <c r="D1413" s="1"/>
      <c r="E1413" s="1">
        <v>37</v>
      </c>
      <c r="F1413" s="1">
        <v>27</v>
      </c>
      <c r="G1413" s="1">
        <v>2</v>
      </c>
      <c r="H1413" s="1">
        <v>8</v>
      </c>
      <c r="I1413" s="15">
        <v>0.7567567567567568</v>
      </c>
      <c r="J1413">
        <f t="shared" si="22"/>
        <v>20</v>
      </c>
    </row>
    <row r="1414" spans="1:10" x14ac:dyDescent="0.3">
      <c r="A1414" t="s">
        <v>957</v>
      </c>
      <c r="C1414" s="18">
        <v>536.5161967558995</v>
      </c>
      <c r="D1414" s="1"/>
      <c r="E1414" s="1">
        <v>26</v>
      </c>
      <c r="F1414" s="1">
        <v>20</v>
      </c>
      <c r="G1414" s="1">
        <v>0</v>
      </c>
      <c r="H1414" s="1">
        <v>6</v>
      </c>
      <c r="I1414" s="15">
        <v>0.76923076923076927</v>
      </c>
      <c r="J1414">
        <f t="shared" si="22"/>
        <v>40</v>
      </c>
    </row>
    <row r="1415" spans="1:10" x14ac:dyDescent="0.3">
      <c r="A1415" t="s">
        <v>979</v>
      </c>
      <c r="C1415" s="18">
        <v>536.2436333991302</v>
      </c>
      <c r="D1415" s="1"/>
      <c r="E1415" s="1">
        <v>52</v>
      </c>
      <c r="F1415" s="1">
        <v>37</v>
      </c>
      <c r="G1415" s="1">
        <v>1</v>
      </c>
      <c r="H1415" s="1">
        <v>14</v>
      </c>
      <c r="I1415" s="15">
        <v>0.72115384615384615</v>
      </c>
      <c r="J1415">
        <f t="shared" si="22"/>
        <v>20</v>
      </c>
    </row>
    <row r="1416" spans="1:10" x14ac:dyDescent="0.3">
      <c r="A1416" t="s">
        <v>958</v>
      </c>
      <c r="C1416" s="18">
        <v>536.09667075291634</v>
      </c>
      <c r="D1416" s="1"/>
      <c r="E1416" s="1">
        <v>47</v>
      </c>
      <c r="F1416" s="1">
        <v>32</v>
      </c>
      <c r="G1416" s="1">
        <v>1</v>
      </c>
      <c r="H1416" s="1">
        <v>14</v>
      </c>
      <c r="I1416" s="15">
        <v>0.69148936170212771</v>
      </c>
      <c r="J1416">
        <f t="shared" si="22"/>
        <v>20</v>
      </c>
    </row>
    <row r="1417" spans="1:10" x14ac:dyDescent="0.3">
      <c r="A1417" t="s">
        <v>960</v>
      </c>
      <c r="C1417" s="18">
        <v>535.91245417578762</v>
      </c>
      <c r="D1417" s="1"/>
      <c r="E1417" s="1">
        <v>64</v>
      </c>
      <c r="F1417" s="1">
        <v>41</v>
      </c>
      <c r="G1417" s="1">
        <v>1</v>
      </c>
      <c r="H1417" s="1">
        <v>22</v>
      </c>
      <c r="I1417" s="15">
        <v>0.6484375</v>
      </c>
      <c r="J1417">
        <f t="shared" si="22"/>
        <v>20</v>
      </c>
    </row>
    <row r="1418" spans="1:10" x14ac:dyDescent="0.3">
      <c r="A1418" t="s">
        <v>967</v>
      </c>
      <c r="C1418" s="18">
        <v>535.4898267871132</v>
      </c>
      <c r="D1418" s="1"/>
      <c r="E1418" s="1">
        <v>83</v>
      </c>
      <c r="F1418" s="1">
        <v>64</v>
      </c>
      <c r="G1418" s="1">
        <v>1</v>
      </c>
      <c r="H1418" s="1">
        <v>18</v>
      </c>
      <c r="I1418" s="15">
        <v>0.77710843373493976</v>
      </c>
      <c r="J1418">
        <f t="shared" si="22"/>
        <v>20</v>
      </c>
    </row>
    <row r="1419" spans="1:10" x14ac:dyDescent="0.3">
      <c r="A1419" t="s">
        <v>975</v>
      </c>
      <c r="C1419" s="18">
        <v>535.20166967939622</v>
      </c>
      <c r="D1419" s="1"/>
      <c r="E1419" s="1">
        <v>33</v>
      </c>
      <c r="F1419" s="1">
        <v>24</v>
      </c>
      <c r="G1419" s="1">
        <v>1</v>
      </c>
      <c r="H1419" s="1">
        <v>8</v>
      </c>
      <c r="I1419" s="15">
        <v>0.74242424242424243</v>
      </c>
      <c r="J1419">
        <f t="shared" si="22"/>
        <v>20</v>
      </c>
    </row>
    <row r="1420" spans="1:10" x14ac:dyDescent="0.3">
      <c r="A1420" t="s">
        <v>966</v>
      </c>
      <c r="C1420" s="18">
        <v>535.01802243698808</v>
      </c>
      <c r="D1420" s="1"/>
      <c r="E1420" s="1">
        <v>157</v>
      </c>
      <c r="F1420" s="1">
        <v>105</v>
      </c>
      <c r="G1420" s="1">
        <v>1</v>
      </c>
      <c r="H1420" s="1">
        <v>51</v>
      </c>
      <c r="I1420" s="15">
        <v>0.67197452229299359</v>
      </c>
      <c r="J1420">
        <f t="shared" si="22"/>
        <v>20</v>
      </c>
    </row>
    <row r="1421" spans="1:10" x14ac:dyDescent="0.3">
      <c r="A1421" t="s">
        <v>968</v>
      </c>
      <c r="C1421" s="18">
        <v>534.97997711393191</v>
      </c>
      <c r="D1421" s="1"/>
      <c r="E1421" s="1">
        <v>76</v>
      </c>
      <c r="F1421" s="1">
        <v>48</v>
      </c>
      <c r="G1421" s="1">
        <v>1</v>
      </c>
      <c r="H1421" s="1">
        <v>27</v>
      </c>
      <c r="I1421" s="15">
        <v>0.63815789473684215</v>
      </c>
      <c r="J1421">
        <f t="shared" si="22"/>
        <v>20</v>
      </c>
    </row>
    <row r="1422" spans="1:10" x14ac:dyDescent="0.3">
      <c r="A1422" t="s">
        <v>1020</v>
      </c>
      <c r="C1422" s="18">
        <v>534.94385857635268</v>
      </c>
      <c r="D1422" s="1"/>
      <c r="E1422" s="1">
        <v>96</v>
      </c>
      <c r="F1422" s="1">
        <v>55</v>
      </c>
      <c r="G1422" s="1">
        <v>2</v>
      </c>
      <c r="H1422" s="1">
        <v>39</v>
      </c>
      <c r="I1422" s="15">
        <v>0.58333333333333337</v>
      </c>
      <c r="J1422">
        <f t="shared" si="22"/>
        <v>20</v>
      </c>
    </row>
    <row r="1423" spans="1:10" x14ac:dyDescent="0.3">
      <c r="A1423" t="s">
        <v>978</v>
      </c>
      <c r="C1423" s="18">
        <v>536.34706901225843</v>
      </c>
      <c r="D1423" s="1"/>
      <c r="E1423" s="1">
        <v>31</v>
      </c>
      <c r="F1423" s="1">
        <v>23</v>
      </c>
      <c r="G1423" s="1">
        <v>0</v>
      </c>
      <c r="H1423" s="1">
        <v>8</v>
      </c>
      <c r="I1423" s="15">
        <v>0.74193548387096775</v>
      </c>
      <c r="J1423">
        <f t="shared" si="22"/>
        <v>20</v>
      </c>
    </row>
    <row r="1424" spans="1:10" x14ac:dyDescent="0.3">
      <c r="A1424" t="s">
        <v>988</v>
      </c>
      <c r="C1424" s="18">
        <v>534.77306792873742</v>
      </c>
      <c r="D1424" s="1"/>
      <c r="E1424" s="1">
        <v>70</v>
      </c>
      <c r="F1424" s="1">
        <v>39</v>
      </c>
      <c r="G1424" s="1">
        <v>2</v>
      </c>
      <c r="H1424" s="1">
        <v>29</v>
      </c>
      <c r="I1424" s="15">
        <v>0.5714285714285714</v>
      </c>
      <c r="J1424">
        <f t="shared" si="22"/>
        <v>20</v>
      </c>
    </row>
    <row r="1425" spans="1:10" x14ac:dyDescent="0.3">
      <c r="A1425" t="s">
        <v>969</v>
      </c>
      <c r="C1425" s="18">
        <v>534.73163733658907</v>
      </c>
      <c r="D1425" s="1"/>
      <c r="E1425" s="1">
        <v>29</v>
      </c>
      <c r="F1425" s="1">
        <v>22</v>
      </c>
      <c r="G1425" s="1">
        <v>0</v>
      </c>
      <c r="H1425" s="1">
        <v>7</v>
      </c>
      <c r="I1425" s="15">
        <v>0.75862068965517238</v>
      </c>
      <c r="J1425">
        <f t="shared" si="22"/>
        <v>40</v>
      </c>
    </row>
    <row r="1426" spans="1:10" x14ac:dyDescent="0.3">
      <c r="A1426" t="s">
        <v>971</v>
      </c>
      <c r="C1426" s="18">
        <v>534.70219272318184</v>
      </c>
      <c r="D1426" s="1"/>
      <c r="E1426" s="1">
        <v>61</v>
      </c>
      <c r="F1426" s="1">
        <v>47</v>
      </c>
      <c r="G1426" s="1">
        <v>0</v>
      </c>
      <c r="H1426" s="1">
        <v>14</v>
      </c>
      <c r="I1426" s="15">
        <v>0.77049180327868849</v>
      </c>
      <c r="J1426">
        <f t="shared" si="22"/>
        <v>20</v>
      </c>
    </row>
    <row r="1427" spans="1:10" x14ac:dyDescent="0.3">
      <c r="A1427" t="s">
        <v>1287</v>
      </c>
      <c r="C1427" s="18">
        <v>529.99108557449074</v>
      </c>
      <c r="D1427" s="1"/>
      <c r="E1427" s="1">
        <v>70</v>
      </c>
      <c r="F1427" s="1">
        <v>43</v>
      </c>
      <c r="G1427" s="1">
        <v>6</v>
      </c>
      <c r="H1427" s="1">
        <v>21</v>
      </c>
      <c r="I1427" s="15">
        <v>0.65714285714285714</v>
      </c>
      <c r="J1427">
        <f t="shared" si="22"/>
        <v>20</v>
      </c>
    </row>
    <row r="1428" spans="1:10" x14ac:dyDescent="0.3">
      <c r="A1428" t="s">
        <v>972</v>
      </c>
      <c r="C1428" s="18">
        <v>534.6089923967254</v>
      </c>
      <c r="D1428" s="1"/>
      <c r="E1428" s="1">
        <v>65</v>
      </c>
      <c r="F1428" s="1">
        <v>43</v>
      </c>
      <c r="G1428" s="1">
        <v>1</v>
      </c>
      <c r="H1428" s="1">
        <v>21</v>
      </c>
      <c r="I1428" s="15">
        <v>0.66923076923076918</v>
      </c>
      <c r="J1428">
        <f t="shared" si="22"/>
        <v>20</v>
      </c>
    </row>
    <row r="1429" spans="1:10" x14ac:dyDescent="0.3">
      <c r="A1429" t="s">
        <v>2282</v>
      </c>
      <c r="C1429" s="18">
        <v>515.12339518696672</v>
      </c>
      <c r="D1429" s="1"/>
      <c r="E1429" s="1">
        <v>53</v>
      </c>
      <c r="F1429" s="1">
        <v>28</v>
      </c>
      <c r="G1429" s="1">
        <v>0</v>
      </c>
      <c r="H1429" s="1">
        <v>25</v>
      </c>
      <c r="I1429" s="15">
        <v>0.52830188679245282</v>
      </c>
      <c r="J1429">
        <f t="shared" si="22"/>
        <v>20</v>
      </c>
    </row>
    <row r="1430" spans="1:10" x14ac:dyDescent="0.3">
      <c r="A1430" t="s">
        <v>1449</v>
      </c>
      <c r="C1430" s="18">
        <v>534.32444631844612</v>
      </c>
      <c r="D1430" s="1"/>
      <c r="E1430" s="1">
        <v>27</v>
      </c>
      <c r="F1430" s="1">
        <v>19</v>
      </c>
      <c r="G1430" s="1">
        <v>0</v>
      </c>
      <c r="H1430" s="1">
        <v>8</v>
      </c>
      <c r="I1430" s="15">
        <v>0.70370370370370372</v>
      </c>
      <c r="J1430">
        <f t="shared" si="22"/>
        <v>40</v>
      </c>
    </row>
    <row r="1431" spans="1:10" x14ac:dyDescent="0.3">
      <c r="A1431" t="s">
        <v>1778</v>
      </c>
      <c r="C1431" s="18">
        <v>534.31461983896497</v>
      </c>
      <c r="D1431" s="1"/>
      <c r="E1431" s="1">
        <v>46</v>
      </c>
      <c r="F1431" s="1">
        <v>28</v>
      </c>
      <c r="G1431" s="1">
        <v>0</v>
      </c>
      <c r="H1431" s="1">
        <v>18</v>
      </c>
      <c r="I1431" s="15">
        <v>0.60869565217391308</v>
      </c>
      <c r="J1431">
        <f t="shared" si="22"/>
        <v>20</v>
      </c>
    </row>
    <row r="1432" spans="1:10" x14ac:dyDescent="0.3">
      <c r="A1432" t="s">
        <v>923</v>
      </c>
      <c r="C1432" s="18">
        <v>534.30798782324575</v>
      </c>
      <c r="D1432" s="1"/>
      <c r="E1432" s="1">
        <v>116</v>
      </c>
      <c r="F1432" s="1">
        <v>81</v>
      </c>
      <c r="G1432" s="1">
        <v>1</v>
      </c>
      <c r="H1432" s="1">
        <v>34</v>
      </c>
      <c r="I1432" s="15">
        <v>0.70258620689655171</v>
      </c>
      <c r="J1432">
        <f t="shared" si="22"/>
        <v>20</v>
      </c>
    </row>
    <row r="1433" spans="1:10" x14ac:dyDescent="0.3">
      <c r="A1433" t="s">
        <v>973</v>
      </c>
      <c r="C1433" s="18">
        <v>534.29278232603372</v>
      </c>
      <c r="D1433" s="1"/>
      <c r="E1433" s="1">
        <v>61</v>
      </c>
      <c r="F1433" s="1">
        <v>42</v>
      </c>
      <c r="G1433" s="1">
        <v>2</v>
      </c>
      <c r="H1433" s="1">
        <v>17</v>
      </c>
      <c r="I1433" s="15">
        <v>0.70491803278688525</v>
      </c>
      <c r="J1433">
        <f t="shared" si="22"/>
        <v>20</v>
      </c>
    </row>
    <row r="1434" spans="1:10" x14ac:dyDescent="0.3">
      <c r="A1434" t="s">
        <v>1019</v>
      </c>
      <c r="C1434" s="18">
        <v>534.27314269207488</v>
      </c>
      <c r="D1434" s="1"/>
      <c r="E1434" s="1">
        <v>51</v>
      </c>
      <c r="F1434" s="1">
        <v>33</v>
      </c>
      <c r="G1434" s="1">
        <v>1</v>
      </c>
      <c r="H1434" s="1">
        <v>17</v>
      </c>
      <c r="I1434" s="15">
        <v>0.65686274509803921</v>
      </c>
      <c r="J1434">
        <f t="shared" si="22"/>
        <v>20</v>
      </c>
    </row>
    <row r="1435" spans="1:10" x14ac:dyDescent="0.3">
      <c r="A1435" t="s">
        <v>993</v>
      </c>
      <c r="C1435" s="18">
        <v>534.24600689895306</v>
      </c>
      <c r="D1435" s="1"/>
      <c r="E1435" s="1">
        <v>29</v>
      </c>
      <c r="F1435" s="1">
        <v>20</v>
      </c>
      <c r="G1435" s="1">
        <v>1</v>
      </c>
      <c r="H1435" s="1">
        <v>8</v>
      </c>
      <c r="I1435" s="15">
        <v>0.7068965517241379</v>
      </c>
      <c r="J1435">
        <f t="shared" si="22"/>
        <v>40</v>
      </c>
    </row>
    <row r="1436" spans="1:10" x14ac:dyDescent="0.3">
      <c r="A1436" t="s">
        <v>974</v>
      </c>
      <c r="C1436" s="18">
        <v>534.05203655099956</v>
      </c>
      <c r="D1436" s="1"/>
      <c r="E1436" s="1">
        <v>31</v>
      </c>
      <c r="F1436" s="1">
        <v>24</v>
      </c>
      <c r="G1436" s="1">
        <v>0</v>
      </c>
      <c r="H1436" s="1">
        <v>7</v>
      </c>
      <c r="I1436" s="15">
        <v>0.77419354838709675</v>
      </c>
      <c r="J1436">
        <f t="shared" si="22"/>
        <v>20</v>
      </c>
    </row>
    <row r="1437" spans="1:10" x14ac:dyDescent="0.3">
      <c r="A1437" t="s">
        <v>976</v>
      </c>
      <c r="C1437" s="18">
        <v>533.99589531569222</v>
      </c>
      <c r="D1437" s="1"/>
      <c r="E1437" s="1">
        <v>34</v>
      </c>
      <c r="F1437" s="1">
        <v>22</v>
      </c>
      <c r="G1437" s="1">
        <v>0</v>
      </c>
      <c r="H1437" s="1">
        <v>12</v>
      </c>
      <c r="I1437" s="15">
        <v>0.6470588235294118</v>
      </c>
      <c r="J1437">
        <f t="shared" si="22"/>
        <v>20</v>
      </c>
    </row>
    <row r="1438" spans="1:10" x14ac:dyDescent="0.3">
      <c r="A1438" t="s">
        <v>981</v>
      </c>
      <c r="C1438" s="18">
        <v>538.30138707802939</v>
      </c>
      <c r="D1438" s="1"/>
      <c r="E1438" s="1">
        <v>35</v>
      </c>
      <c r="F1438" s="1">
        <v>25</v>
      </c>
      <c r="G1438" s="1">
        <v>0</v>
      </c>
      <c r="H1438" s="1">
        <v>10</v>
      </c>
      <c r="I1438" s="15">
        <v>0.7142857142857143</v>
      </c>
      <c r="J1438">
        <f t="shared" si="22"/>
        <v>20</v>
      </c>
    </row>
    <row r="1439" spans="1:10" x14ac:dyDescent="0.3">
      <c r="A1439" t="s">
        <v>1174</v>
      </c>
      <c r="C1439" s="18">
        <v>533.42600820428208</v>
      </c>
      <c r="D1439" s="1"/>
      <c r="E1439" s="1">
        <v>157</v>
      </c>
      <c r="F1439" s="1">
        <v>99</v>
      </c>
      <c r="G1439" s="1">
        <v>5</v>
      </c>
      <c r="H1439" s="1">
        <v>53</v>
      </c>
      <c r="I1439" s="15">
        <v>0.64649681528662417</v>
      </c>
      <c r="J1439">
        <f t="shared" si="22"/>
        <v>20</v>
      </c>
    </row>
    <row r="1440" spans="1:10" x14ac:dyDescent="0.3">
      <c r="A1440" t="s">
        <v>980</v>
      </c>
      <c r="C1440" s="18">
        <v>533.40749550837995</v>
      </c>
      <c r="D1440" s="1"/>
      <c r="E1440" s="1">
        <v>82</v>
      </c>
      <c r="F1440" s="1">
        <v>62</v>
      </c>
      <c r="G1440" s="1">
        <v>1</v>
      </c>
      <c r="H1440" s="1">
        <v>19</v>
      </c>
      <c r="I1440" s="15">
        <v>0.76219512195121952</v>
      </c>
      <c r="J1440">
        <f t="shared" si="22"/>
        <v>20</v>
      </c>
    </row>
    <row r="1441" spans="1:10" x14ac:dyDescent="0.3">
      <c r="A1441" t="s">
        <v>1025</v>
      </c>
      <c r="C1441" s="18">
        <v>532.87354765534712</v>
      </c>
      <c r="D1441" s="1"/>
      <c r="E1441" s="1">
        <v>118</v>
      </c>
      <c r="F1441" s="1">
        <v>70</v>
      </c>
      <c r="G1441" s="1">
        <v>2</v>
      </c>
      <c r="H1441" s="1">
        <v>46</v>
      </c>
      <c r="I1441" s="15">
        <v>0.60169491525423724</v>
      </c>
      <c r="J1441">
        <f t="shared" si="22"/>
        <v>20</v>
      </c>
    </row>
    <row r="1442" spans="1:10" x14ac:dyDescent="0.3">
      <c r="A1442" t="s">
        <v>1001</v>
      </c>
      <c r="C1442" s="18">
        <v>532.67478469467972</v>
      </c>
      <c r="D1442" s="1"/>
      <c r="E1442" s="1">
        <v>87</v>
      </c>
      <c r="F1442" s="1">
        <v>55</v>
      </c>
      <c r="G1442" s="1">
        <v>1</v>
      </c>
      <c r="H1442" s="1">
        <v>31</v>
      </c>
      <c r="I1442" s="15">
        <v>0.63793103448275867</v>
      </c>
      <c r="J1442">
        <f t="shared" si="22"/>
        <v>20</v>
      </c>
    </row>
    <row r="1443" spans="1:10" x14ac:dyDescent="0.3">
      <c r="A1443" t="s">
        <v>983</v>
      </c>
      <c r="C1443" s="18">
        <v>532.622850155734</v>
      </c>
      <c r="D1443" s="1"/>
      <c r="E1443" s="1">
        <v>56</v>
      </c>
      <c r="F1443" s="1">
        <v>38</v>
      </c>
      <c r="G1443" s="1">
        <v>1</v>
      </c>
      <c r="H1443" s="1">
        <v>17</v>
      </c>
      <c r="I1443" s="15">
        <v>0.6875</v>
      </c>
      <c r="J1443">
        <f t="shared" si="22"/>
        <v>20</v>
      </c>
    </row>
    <row r="1444" spans="1:10" x14ac:dyDescent="0.3">
      <c r="A1444" s="21" t="s">
        <v>985</v>
      </c>
      <c r="C1444" s="18">
        <v>532.09575293679848</v>
      </c>
      <c r="D1444" s="1"/>
      <c r="E1444" s="1">
        <v>50</v>
      </c>
      <c r="F1444" s="1">
        <v>38</v>
      </c>
      <c r="G1444" s="1">
        <v>3</v>
      </c>
      <c r="H1444" s="1">
        <v>9</v>
      </c>
      <c r="I1444" s="15">
        <v>0.79</v>
      </c>
      <c r="J1444">
        <f t="shared" si="22"/>
        <v>20</v>
      </c>
    </row>
    <row r="1445" spans="1:10" x14ac:dyDescent="0.3">
      <c r="A1445" t="s">
        <v>1577</v>
      </c>
      <c r="C1445" s="18">
        <v>532.07357702338732</v>
      </c>
      <c r="D1445" s="1"/>
      <c r="E1445" s="1">
        <v>180</v>
      </c>
      <c r="F1445" s="1">
        <v>97</v>
      </c>
      <c r="G1445" s="1">
        <v>3</v>
      </c>
      <c r="H1445" s="1">
        <v>80</v>
      </c>
      <c r="I1445" s="15">
        <v>0.54722222222222228</v>
      </c>
      <c r="J1445">
        <f t="shared" si="22"/>
        <v>20</v>
      </c>
    </row>
    <row r="1446" spans="1:10" x14ac:dyDescent="0.3">
      <c r="A1446" t="s">
        <v>986</v>
      </c>
      <c r="C1446" s="18">
        <v>532.06125274542296</v>
      </c>
      <c r="D1446" s="1"/>
      <c r="E1446" s="1">
        <v>51</v>
      </c>
      <c r="F1446" s="1">
        <v>25</v>
      </c>
      <c r="G1446" s="1">
        <v>8</v>
      </c>
      <c r="H1446" s="1">
        <v>18</v>
      </c>
      <c r="I1446" s="15">
        <v>0.56862745098039214</v>
      </c>
      <c r="J1446">
        <f t="shared" si="22"/>
        <v>20</v>
      </c>
    </row>
    <row r="1447" spans="1:10" x14ac:dyDescent="0.3">
      <c r="A1447" t="s">
        <v>989</v>
      </c>
      <c r="C1447" s="18">
        <v>531.88107680377959</v>
      </c>
      <c r="D1447" s="1"/>
      <c r="E1447" s="1">
        <v>51</v>
      </c>
      <c r="F1447" s="1">
        <v>44</v>
      </c>
      <c r="G1447" s="1">
        <v>0</v>
      </c>
      <c r="H1447" s="1">
        <v>7</v>
      </c>
      <c r="I1447" s="15">
        <v>0.86274509803921573</v>
      </c>
      <c r="J1447">
        <f t="shared" si="22"/>
        <v>20</v>
      </c>
    </row>
    <row r="1448" spans="1:10" x14ac:dyDescent="0.3">
      <c r="A1448" t="s">
        <v>1923</v>
      </c>
      <c r="C1448" s="18">
        <v>531.75678699192633</v>
      </c>
      <c r="D1448" s="1"/>
      <c r="E1448" s="1">
        <v>40</v>
      </c>
      <c r="F1448" s="1">
        <v>22</v>
      </c>
      <c r="G1448" s="1">
        <v>0</v>
      </c>
      <c r="H1448" s="1">
        <v>18</v>
      </c>
      <c r="I1448" s="15">
        <v>0.55000000000000004</v>
      </c>
      <c r="J1448">
        <f t="shared" si="22"/>
        <v>20</v>
      </c>
    </row>
    <row r="1449" spans="1:10" x14ac:dyDescent="0.3">
      <c r="A1449" t="s">
        <v>1013</v>
      </c>
      <c r="C1449" s="18">
        <v>531.50973504514161</v>
      </c>
      <c r="D1449" s="1"/>
      <c r="E1449" s="1">
        <v>90</v>
      </c>
      <c r="F1449" s="1">
        <v>55</v>
      </c>
      <c r="G1449" s="1">
        <v>3</v>
      </c>
      <c r="H1449" s="1">
        <v>32</v>
      </c>
      <c r="I1449" s="15">
        <v>0.62777777777777777</v>
      </c>
      <c r="J1449">
        <f t="shared" si="22"/>
        <v>20</v>
      </c>
    </row>
    <row r="1450" spans="1:10" x14ac:dyDescent="0.3">
      <c r="A1450" t="s">
        <v>990</v>
      </c>
      <c r="C1450" s="18">
        <v>531.46795309620245</v>
      </c>
      <c r="D1450" s="1"/>
      <c r="E1450" s="1">
        <v>50</v>
      </c>
      <c r="F1450" s="1">
        <v>39</v>
      </c>
      <c r="G1450" s="1">
        <v>0</v>
      </c>
      <c r="H1450" s="1">
        <v>11</v>
      </c>
      <c r="I1450" s="15">
        <v>0.78</v>
      </c>
      <c r="J1450">
        <f t="shared" si="22"/>
        <v>20</v>
      </c>
    </row>
    <row r="1451" spans="1:10" x14ac:dyDescent="0.3">
      <c r="A1451" t="s">
        <v>991</v>
      </c>
      <c r="C1451" s="18">
        <v>531.26108885413669</v>
      </c>
      <c r="D1451" s="1"/>
      <c r="E1451" s="1">
        <v>23</v>
      </c>
      <c r="F1451" s="1">
        <v>18</v>
      </c>
      <c r="G1451" s="1">
        <v>0</v>
      </c>
      <c r="H1451" s="1">
        <v>5</v>
      </c>
      <c r="I1451" s="15">
        <v>0.78260869565217395</v>
      </c>
      <c r="J1451">
        <f t="shared" si="22"/>
        <v>40</v>
      </c>
    </row>
    <row r="1452" spans="1:10" x14ac:dyDescent="0.3">
      <c r="A1452" t="s">
        <v>1305</v>
      </c>
      <c r="C1452" s="18">
        <v>530.6368071212105</v>
      </c>
      <c r="D1452" s="1"/>
      <c r="E1452" s="1">
        <v>32</v>
      </c>
      <c r="F1452" s="1">
        <v>21</v>
      </c>
      <c r="G1452" s="1">
        <v>1</v>
      </c>
      <c r="H1452" s="1">
        <v>10</v>
      </c>
      <c r="I1452" s="15">
        <v>0.671875</v>
      </c>
      <c r="J1452">
        <f t="shared" si="22"/>
        <v>20</v>
      </c>
    </row>
    <row r="1453" spans="1:10" x14ac:dyDescent="0.3">
      <c r="A1453" t="s">
        <v>994</v>
      </c>
      <c r="C1453" s="18">
        <v>530.2536313618582</v>
      </c>
      <c r="D1453" s="1"/>
      <c r="E1453" s="1">
        <v>1</v>
      </c>
      <c r="F1453" s="1">
        <v>1</v>
      </c>
      <c r="G1453" s="1">
        <v>0</v>
      </c>
      <c r="H1453" s="1">
        <v>0</v>
      </c>
      <c r="I1453" s="15">
        <v>1</v>
      </c>
      <c r="J1453">
        <f t="shared" si="22"/>
        <v>40</v>
      </c>
    </row>
    <row r="1454" spans="1:10" x14ac:dyDescent="0.3">
      <c r="A1454" t="s">
        <v>995</v>
      </c>
      <c r="C1454" s="18">
        <v>530.22303947452247</v>
      </c>
      <c r="D1454" s="1"/>
      <c r="E1454" s="1">
        <v>19</v>
      </c>
      <c r="F1454" s="1">
        <v>14</v>
      </c>
      <c r="G1454" s="1">
        <v>1</v>
      </c>
      <c r="H1454" s="1">
        <v>4</v>
      </c>
      <c r="I1454" s="15">
        <v>0.76315789473684215</v>
      </c>
      <c r="J1454">
        <f t="shared" si="22"/>
        <v>40</v>
      </c>
    </row>
    <row r="1455" spans="1:10" x14ac:dyDescent="0.3">
      <c r="A1455" t="s">
        <v>997</v>
      </c>
      <c r="C1455" s="18">
        <v>530.17937550414001</v>
      </c>
      <c r="D1455" s="1"/>
      <c r="E1455" s="1">
        <v>26</v>
      </c>
      <c r="F1455" s="1">
        <v>20</v>
      </c>
      <c r="G1455" s="1">
        <v>0</v>
      </c>
      <c r="H1455" s="1">
        <v>6</v>
      </c>
      <c r="I1455" s="15">
        <v>0.76923076923076927</v>
      </c>
      <c r="J1455">
        <f t="shared" si="22"/>
        <v>40</v>
      </c>
    </row>
    <row r="1456" spans="1:10" x14ac:dyDescent="0.3">
      <c r="A1456" t="s">
        <v>998</v>
      </c>
      <c r="C1456" s="18">
        <v>529.98568825257667</v>
      </c>
      <c r="D1456" s="1"/>
      <c r="E1456" s="1">
        <v>31</v>
      </c>
      <c r="F1456" s="1">
        <v>26</v>
      </c>
      <c r="G1456" s="1">
        <v>0</v>
      </c>
      <c r="H1456" s="1">
        <v>5</v>
      </c>
      <c r="I1456" s="15">
        <v>0.83870967741935487</v>
      </c>
      <c r="J1456">
        <f t="shared" si="22"/>
        <v>20</v>
      </c>
    </row>
    <row r="1457" spans="1:10" x14ac:dyDescent="0.3">
      <c r="A1457" t="s">
        <v>1003</v>
      </c>
      <c r="C1457" s="18">
        <v>529.75272209068589</v>
      </c>
      <c r="D1457" s="1"/>
      <c r="E1457" s="1">
        <v>23</v>
      </c>
      <c r="F1457" s="1">
        <v>20</v>
      </c>
      <c r="G1457" s="1">
        <v>0</v>
      </c>
      <c r="H1457" s="1">
        <v>3</v>
      </c>
      <c r="I1457" s="15">
        <v>0.86956521739130432</v>
      </c>
      <c r="J1457">
        <f t="shared" si="22"/>
        <v>40</v>
      </c>
    </row>
    <row r="1458" spans="1:10" x14ac:dyDescent="0.3">
      <c r="A1458" t="s">
        <v>1004</v>
      </c>
      <c r="C1458" s="18">
        <v>529.56746304798219</v>
      </c>
      <c r="D1458" s="1"/>
      <c r="E1458" s="1">
        <v>48</v>
      </c>
      <c r="F1458" s="1">
        <v>38</v>
      </c>
      <c r="G1458" s="1">
        <v>0</v>
      </c>
      <c r="H1458" s="1">
        <v>10</v>
      </c>
      <c r="I1458" s="15">
        <v>0.79166666666666663</v>
      </c>
      <c r="J1458">
        <f t="shared" si="22"/>
        <v>20</v>
      </c>
    </row>
    <row r="1459" spans="1:10" x14ac:dyDescent="0.3">
      <c r="A1459" t="s">
        <v>1421</v>
      </c>
      <c r="C1459" s="18">
        <v>529.47006802193403</v>
      </c>
      <c r="D1459" s="1"/>
      <c r="E1459" s="1">
        <v>69</v>
      </c>
      <c r="F1459" s="1">
        <v>36</v>
      </c>
      <c r="G1459" s="1">
        <v>1</v>
      </c>
      <c r="H1459" s="1">
        <v>32</v>
      </c>
      <c r="I1459" s="15">
        <v>0.52898550724637683</v>
      </c>
      <c r="J1459">
        <f t="shared" si="22"/>
        <v>20</v>
      </c>
    </row>
    <row r="1460" spans="1:10" x14ac:dyDescent="0.3">
      <c r="A1460" t="s">
        <v>1183</v>
      </c>
      <c r="C1460" s="18">
        <v>529.44329170525293</v>
      </c>
      <c r="D1460" s="1"/>
      <c r="E1460" s="1">
        <v>33</v>
      </c>
      <c r="F1460" s="1">
        <v>23</v>
      </c>
      <c r="G1460" s="1">
        <v>0</v>
      </c>
      <c r="H1460" s="1">
        <v>10</v>
      </c>
      <c r="I1460" s="15">
        <v>0.69696969696969702</v>
      </c>
      <c r="J1460">
        <f t="shared" si="22"/>
        <v>20</v>
      </c>
    </row>
    <row r="1461" spans="1:10" x14ac:dyDescent="0.3">
      <c r="A1461" t="s">
        <v>1005</v>
      </c>
      <c r="C1461" s="18">
        <v>529.35771468683868</v>
      </c>
      <c r="D1461" s="1"/>
      <c r="E1461" s="1">
        <v>26</v>
      </c>
      <c r="F1461" s="1">
        <v>20</v>
      </c>
      <c r="G1461" s="1">
        <v>1</v>
      </c>
      <c r="H1461" s="1">
        <v>5</v>
      </c>
      <c r="I1461" s="15">
        <v>0.78846153846153844</v>
      </c>
      <c r="J1461">
        <f t="shared" si="22"/>
        <v>40</v>
      </c>
    </row>
    <row r="1462" spans="1:10" x14ac:dyDescent="0.3">
      <c r="A1462" t="s">
        <v>1157</v>
      </c>
      <c r="C1462" s="18">
        <v>529.33887637904786</v>
      </c>
      <c r="D1462" s="1"/>
      <c r="E1462" s="1">
        <v>87</v>
      </c>
      <c r="F1462" s="1">
        <v>54</v>
      </c>
      <c r="G1462" s="1">
        <v>0</v>
      </c>
      <c r="H1462" s="1">
        <v>33</v>
      </c>
      <c r="I1462" s="15">
        <v>0.62068965517241381</v>
      </c>
      <c r="J1462">
        <f t="shared" si="22"/>
        <v>20</v>
      </c>
    </row>
    <row r="1463" spans="1:10" x14ac:dyDescent="0.3">
      <c r="A1463" t="s">
        <v>999</v>
      </c>
      <c r="C1463" s="18">
        <v>529.27417826327701</v>
      </c>
      <c r="D1463" s="1"/>
      <c r="E1463" s="1">
        <v>66</v>
      </c>
      <c r="F1463" s="1">
        <v>45</v>
      </c>
      <c r="G1463" s="1">
        <v>1</v>
      </c>
      <c r="H1463" s="1">
        <v>20</v>
      </c>
      <c r="I1463" s="15">
        <v>0.68939393939393945</v>
      </c>
      <c r="J1463">
        <f t="shared" si="22"/>
        <v>20</v>
      </c>
    </row>
    <row r="1464" spans="1:10" x14ac:dyDescent="0.3">
      <c r="A1464" t="s">
        <v>1007</v>
      </c>
      <c r="C1464" s="18">
        <v>529.09831786310031</v>
      </c>
      <c r="D1464" s="1"/>
      <c r="E1464" s="1">
        <v>24</v>
      </c>
      <c r="F1464" s="1">
        <v>14</v>
      </c>
      <c r="G1464" s="1">
        <v>2</v>
      </c>
      <c r="H1464" s="1">
        <v>8</v>
      </c>
      <c r="I1464" s="15">
        <v>0.625</v>
      </c>
      <c r="J1464">
        <f t="shared" si="22"/>
        <v>40</v>
      </c>
    </row>
    <row r="1465" spans="1:10" x14ac:dyDescent="0.3">
      <c r="A1465" s="21" t="s">
        <v>1123</v>
      </c>
      <c r="C1465" s="18">
        <v>528.8368830658203</v>
      </c>
      <c r="D1465" s="1"/>
      <c r="E1465" s="1">
        <v>74</v>
      </c>
      <c r="F1465" s="1">
        <v>53</v>
      </c>
      <c r="G1465" s="1">
        <v>5</v>
      </c>
      <c r="H1465" s="1">
        <v>16</v>
      </c>
      <c r="I1465" s="15">
        <v>0.75</v>
      </c>
      <c r="J1465">
        <f t="shared" si="22"/>
        <v>20</v>
      </c>
    </row>
    <row r="1466" spans="1:10" x14ac:dyDescent="0.3">
      <c r="A1466" t="s">
        <v>2433</v>
      </c>
      <c r="C1466" s="18">
        <v>528.65099195913285</v>
      </c>
      <c r="D1466" s="1"/>
      <c r="E1466" s="1">
        <v>91</v>
      </c>
      <c r="F1466" s="1">
        <v>54</v>
      </c>
      <c r="G1466" s="1">
        <v>5</v>
      </c>
      <c r="H1466" s="1">
        <v>32</v>
      </c>
      <c r="I1466" s="15">
        <v>0.62087912087912089</v>
      </c>
      <c r="J1466">
        <f t="shared" si="22"/>
        <v>20</v>
      </c>
    </row>
    <row r="1467" spans="1:10" x14ac:dyDescent="0.3">
      <c r="A1467" t="s">
        <v>1402</v>
      </c>
      <c r="C1467" s="18">
        <v>528.53427467619781</v>
      </c>
      <c r="D1467" s="1"/>
      <c r="E1467" s="1">
        <v>23</v>
      </c>
      <c r="F1467" s="1">
        <v>17</v>
      </c>
      <c r="G1467" s="1">
        <v>0</v>
      </c>
      <c r="H1467" s="1">
        <v>6</v>
      </c>
      <c r="I1467" s="15">
        <v>0.73913043478260865</v>
      </c>
      <c r="J1467">
        <f t="shared" si="22"/>
        <v>40</v>
      </c>
    </row>
    <row r="1468" spans="1:10" x14ac:dyDescent="0.3">
      <c r="A1468" t="s">
        <v>2159</v>
      </c>
      <c r="C1468" s="18">
        <v>528.25261893693516</v>
      </c>
      <c r="D1468" s="1"/>
      <c r="E1468" s="1">
        <v>32</v>
      </c>
      <c r="F1468" s="1">
        <v>19</v>
      </c>
      <c r="G1468" s="1">
        <v>0</v>
      </c>
      <c r="H1468" s="1">
        <v>13</v>
      </c>
      <c r="I1468" s="15">
        <v>0.59375</v>
      </c>
      <c r="J1468">
        <f t="shared" si="22"/>
        <v>20</v>
      </c>
    </row>
    <row r="1469" spans="1:10" x14ac:dyDescent="0.3">
      <c r="A1469" t="s">
        <v>1009</v>
      </c>
      <c r="C1469" s="18">
        <v>528.17706117178977</v>
      </c>
      <c r="D1469" s="1"/>
      <c r="E1469" s="1">
        <v>22</v>
      </c>
      <c r="F1469" s="1">
        <v>19</v>
      </c>
      <c r="G1469" s="1">
        <v>0</v>
      </c>
      <c r="H1469" s="1">
        <v>3</v>
      </c>
      <c r="I1469" s="15">
        <v>0.86363636363636365</v>
      </c>
      <c r="J1469">
        <f t="shared" si="22"/>
        <v>40</v>
      </c>
    </row>
    <row r="1470" spans="1:10" x14ac:dyDescent="0.3">
      <c r="A1470" t="s">
        <v>1044</v>
      </c>
      <c r="C1470" s="18">
        <v>528.04799420781956</v>
      </c>
      <c r="D1470" s="1"/>
      <c r="E1470" s="1">
        <v>68</v>
      </c>
      <c r="F1470" s="1">
        <v>47</v>
      </c>
      <c r="G1470" s="1">
        <v>1</v>
      </c>
      <c r="H1470" s="1">
        <v>20</v>
      </c>
      <c r="I1470" s="15">
        <v>0.69852941176470584</v>
      </c>
      <c r="J1470">
        <f t="shared" si="22"/>
        <v>20</v>
      </c>
    </row>
    <row r="1471" spans="1:10" x14ac:dyDescent="0.3">
      <c r="A1471" t="s">
        <v>2532</v>
      </c>
      <c r="C1471" s="18">
        <v>528.0455927970404</v>
      </c>
      <c r="D1471" s="1"/>
      <c r="E1471" s="1">
        <v>76</v>
      </c>
      <c r="F1471" s="1">
        <v>48</v>
      </c>
      <c r="G1471" s="1">
        <v>5</v>
      </c>
      <c r="H1471" s="1">
        <v>23</v>
      </c>
      <c r="I1471" s="15">
        <v>0.66447368421052633</v>
      </c>
      <c r="J1471">
        <f t="shared" si="22"/>
        <v>20</v>
      </c>
    </row>
    <row r="1472" spans="1:10" x14ac:dyDescent="0.3">
      <c r="A1472" t="s">
        <v>2221</v>
      </c>
      <c r="C1472" s="18">
        <v>528.00469211017617</v>
      </c>
      <c r="D1472" s="1"/>
      <c r="E1472" s="1">
        <v>11</v>
      </c>
      <c r="F1472" s="1">
        <v>8</v>
      </c>
      <c r="G1472" s="1">
        <v>1</v>
      </c>
      <c r="H1472" s="1">
        <v>2</v>
      </c>
      <c r="I1472" s="15">
        <v>0.77272727272727271</v>
      </c>
      <c r="J1472">
        <f t="shared" si="22"/>
        <v>40</v>
      </c>
    </row>
    <row r="1473" spans="1:10" x14ac:dyDescent="0.3">
      <c r="A1473" t="s">
        <v>1010</v>
      </c>
      <c r="C1473" s="18">
        <v>527.95394149778258</v>
      </c>
      <c r="D1473" s="1"/>
      <c r="E1473" s="1">
        <v>28</v>
      </c>
      <c r="F1473" s="1">
        <v>19</v>
      </c>
      <c r="G1473" s="1">
        <v>0</v>
      </c>
      <c r="H1473" s="1">
        <v>9</v>
      </c>
      <c r="I1473" s="15">
        <v>0.6785714285714286</v>
      </c>
      <c r="J1473">
        <f t="shared" si="22"/>
        <v>40</v>
      </c>
    </row>
    <row r="1474" spans="1:10" x14ac:dyDescent="0.3">
      <c r="A1474" t="s">
        <v>1011</v>
      </c>
      <c r="C1474" s="18">
        <v>527.91162916675239</v>
      </c>
      <c r="D1474" s="1"/>
      <c r="E1474" s="1">
        <v>68</v>
      </c>
      <c r="F1474" s="1">
        <v>44</v>
      </c>
      <c r="G1474" s="1">
        <v>2</v>
      </c>
      <c r="H1474" s="1">
        <v>22</v>
      </c>
      <c r="I1474" s="15">
        <v>0.66176470588235292</v>
      </c>
      <c r="J1474">
        <f t="shared" si="22"/>
        <v>20</v>
      </c>
    </row>
    <row r="1475" spans="1:10" x14ac:dyDescent="0.3">
      <c r="A1475" t="s">
        <v>1012</v>
      </c>
      <c r="C1475" s="18">
        <v>527.807510570148</v>
      </c>
      <c r="D1475" s="1"/>
      <c r="E1475" s="1">
        <v>74</v>
      </c>
      <c r="F1475" s="1">
        <v>51</v>
      </c>
      <c r="G1475" s="1">
        <v>0</v>
      </c>
      <c r="H1475" s="1">
        <v>23</v>
      </c>
      <c r="I1475" s="15">
        <v>0.68918918918918914</v>
      </c>
      <c r="J1475">
        <f t="shared" si="22"/>
        <v>20</v>
      </c>
    </row>
    <row r="1476" spans="1:10" x14ac:dyDescent="0.3">
      <c r="A1476" t="s">
        <v>2047</v>
      </c>
      <c r="C1476" s="18">
        <v>527.79459616214922</v>
      </c>
      <c r="D1476" s="1"/>
      <c r="E1476" s="1">
        <v>11</v>
      </c>
      <c r="F1476" s="1">
        <v>8</v>
      </c>
      <c r="G1476" s="1">
        <v>0</v>
      </c>
      <c r="H1476" s="1">
        <v>3</v>
      </c>
      <c r="I1476" s="15">
        <v>0.72727272727272729</v>
      </c>
      <c r="J1476">
        <f t="shared" ref="J1476:J1539" si="23">IF(E1476&lt;=30,40,20)</f>
        <v>40</v>
      </c>
    </row>
    <row r="1477" spans="1:10" x14ac:dyDescent="0.3">
      <c r="A1477" t="s">
        <v>1016</v>
      </c>
      <c r="C1477" s="18">
        <v>527.48758947170279</v>
      </c>
      <c r="D1477" s="1"/>
      <c r="E1477" s="1">
        <v>27</v>
      </c>
      <c r="F1477" s="1">
        <v>22</v>
      </c>
      <c r="G1477" s="1">
        <v>0</v>
      </c>
      <c r="H1477" s="1">
        <v>5</v>
      </c>
      <c r="I1477" s="15">
        <v>0.81481481481481477</v>
      </c>
      <c r="J1477">
        <f t="shared" si="23"/>
        <v>40</v>
      </c>
    </row>
    <row r="1478" spans="1:10" x14ac:dyDescent="0.3">
      <c r="A1478" t="s">
        <v>1017</v>
      </c>
      <c r="C1478" s="18">
        <v>527.38368613246166</v>
      </c>
      <c r="D1478" s="1"/>
      <c r="E1478" s="1">
        <v>24</v>
      </c>
      <c r="F1478" s="1">
        <v>19</v>
      </c>
      <c r="G1478" s="1">
        <v>0</v>
      </c>
      <c r="H1478" s="1">
        <v>5</v>
      </c>
      <c r="I1478" s="15">
        <v>0.79166666666666663</v>
      </c>
      <c r="J1478">
        <f t="shared" si="23"/>
        <v>40</v>
      </c>
    </row>
    <row r="1479" spans="1:10" x14ac:dyDescent="0.3">
      <c r="A1479" t="s">
        <v>1246</v>
      </c>
      <c r="C1479" s="18">
        <v>527.12210308049418</v>
      </c>
      <c r="D1479" s="1"/>
      <c r="E1479" s="1">
        <v>152</v>
      </c>
      <c r="F1479" s="1">
        <v>87</v>
      </c>
      <c r="G1479" s="1">
        <v>4</v>
      </c>
      <c r="H1479" s="1">
        <v>61</v>
      </c>
      <c r="I1479" s="15">
        <v>0.58552631578947367</v>
      </c>
      <c r="J1479">
        <f t="shared" si="23"/>
        <v>20</v>
      </c>
    </row>
    <row r="1480" spans="1:10" x14ac:dyDescent="0.3">
      <c r="A1480" t="s">
        <v>1018</v>
      </c>
      <c r="C1480" s="18">
        <v>526.94017923336719</v>
      </c>
      <c r="D1480" s="1"/>
      <c r="E1480" s="1">
        <v>21</v>
      </c>
      <c r="F1480" s="1">
        <v>18</v>
      </c>
      <c r="G1480" s="1">
        <v>0</v>
      </c>
      <c r="H1480" s="1">
        <v>3</v>
      </c>
      <c r="I1480" s="15">
        <v>0.8571428571428571</v>
      </c>
      <c r="J1480">
        <f t="shared" si="23"/>
        <v>40</v>
      </c>
    </row>
    <row r="1481" spans="1:10" x14ac:dyDescent="0.3">
      <c r="A1481" t="s">
        <v>1092</v>
      </c>
      <c r="C1481" s="18">
        <v>526.86316454325549</v>
      </c>
      <c r="D1481" s="1"/>
      <c r="E1481" s="1">
        <v>133</v>
      </c>
      <c r="F1481" s="1">
        <v>81</v>
      </c>
      <c r="G1481" s="1">
        <v>2</v>
      </c>
      <c r="H1481" s="1">
        <v>50</v>
      </c>
      <c r="I1481" s="15">
        <v>0.61654135338345861</v>
      </c>
      <c r="J1481">
        <f t="shared" si="23"/>
        <v>20</v>
      </c>
    </row>
    <row r="1482" spans="1:10" x14ac:dyDescent="0.3">
      <c r="A1482" t="s">
        <v>1021</v>
      </c>
      <c r="C1482" s="18">
        <v>526.77697434553613</v>
      </c>
      <c r="D1482" s="1"/>
      <c r="E1482" s="1">
        <v>29</v>
      </c>
      <c r="F1482" s="1">
        <v>23</v>
      </c>
      <c r="G1482" s="1">
        <v>0</v>
      </c>
      <c r="H1482" s="1">
        <v>6</v>
      </c>
      <c r="I1482" s="15">
        <v>0.7931034482758621</v>
      </c>
      <c r="J1482">
        <f t="shared" si="23"/>
        <v>40</v>
      </c>
    </row>
    <row r="1483" spans="1:10" x14ac:dyDescent="0.3">
      <c r="A1483" t="s">
        <v>1024</v>
      </c>
      <c r="C1483" s="18">
        <v>526.58709314386613</v>
      </c>
      <c r="D1483" s="1"/>
      <c r="E1483" s="1">
        <v>60</v>
      </c>
      <c r="F1483" s="1">
        <v>39</v>
      </c>
      <c r="G1483" s="1">
        <v>0</v>
      </c>
      <c r="H1483" s="1">
        <v>21</v>
      </c>
      <c r="I1483" s="15">
        <v>0.65</v>
      </c>
      <c r="J1483">
        <f t="shared" si="23"/>
        <v>20</v>
      </c>
    </row>
    <row r="1484" spans="1:10" x14ac:dyDescent="0.3">
      <c r="A1484" t="s">
        <v>1048</v>
      </c>
      <c r="C1484" s="18">
        <v>526.0667719945809</v>
      </c>
      <c r="D1484" s="1"/>
      <c r="E1484" s="1">
        <v>28</v>
      </c>
      <c r="F1484" s="1">
        <v>20</v>
      </c>
      <c r="G1484" s="1">
        <v>2</v>
      </c>
      <c r="H1484" s="1">
        <v>6</v>
      </c>
      <c r="I1484" s="15">
        <v>0.75</v>
      </c>
      <c r="J1484">
        <f t="shared" si="23"/>
        <v>40</v>
      </c>
    </row>
    <row r="1485" spans="1:10" x14ac:dyDescent="0.3">
      <c r="A1485" t="s">
        <v>1028</v>
      </c>
      <c r="C1485" s="18">
        <v>526.00119400944243</v>
      </c>
      <c r="D1485" s="1"/>
      <c r="E1485" s="1">
        <v>26</v>
      </c>
      <c r="F1485" s="1">
        <v>21</v>
      </c>
      <c r="G1485" s="1">
        <v>0</v>
      </c>
      <c r="H1485" s="1">
        <v>5</v>
      </c>
      <c r="I1485" s="15">
        <v>0.80769230769230771</v>
      </c>
      <c r="J1485">
        <f t="shared" si="23"/>
        <v>40</v>
      </c>
    </row>
    <row r="1486" spans="1:10" x14ac:dyDescent="0.3">
      <c r="A1486" t="s">
        <v>1030</v>
      </c>
      <c r="C1486" s="18">
        <v>525.87939287434767</v>
      </c>
      <c r="D1486" s="1"/>
      <c r="E1486" s="1">
        <v>31</v>
      </c>
      <c r="F1486" s="1">
        <v>24</v>
      </c>
      <c r="G1486" s="1">
        <v>1</v>
      </c>
      <c r="H1486" s="1">
        <v>6</v>
      </c>
      <c r="I1486" s="15">
        <v>0.79032258064516125</v>
      </c>
      <c r="J1486">
        <f t="shared" si="23"/>
        <v>20</v>
      </c>
    </row>
    <row r="1487" spans="1:10" x14ac:dyDescent="0.3">
      <c r="A1487" t="s">
        <v>1032</v>
      </c>
      <c r="C1487" s="18">
        <v>525.51497568064008</v>
      </c>
      <c r="D1487" s="1"/>
      <c r="E1487" s="1">
        <v>18</v>
      </c>
      <c r="F1487" s="1">
        <v>16</v>
      </c>
      <c r="G1487" s="1">
        <v>0</v>
      </c>
      <c r="H1487" s="1">
        <v>2</v>
      </c>
      <c r="I1487" s="15">
        <v>0.88888888888888884</v>
      </c>
      <c r="J1487">
        <f t="shared" si="23"/>
        <v>40</v>
      </c>
    </row>
    <row r="1488" spans="1:10" x14ac:dyDescent="0.3">
      <c r="A1488" t="s">
        <v>1033</v>
      </c>
      <c r="C1488" s="18">
        <v>525.48487157663521</v>
      </c>
      <c r="D1488" s="1"/>
      <c r="E1488" s="1">
        <v>20</v>
      </c>
      <c r="F1488" s="1">
        <v>17</v>
      </c>
      <c r="G1488" s="1">
        <v>1</v>
      </c>
      <c r="H1488" s="1">
        <v>2</v>
      </c>
      <c r="I1488" s="15">
        <v>0.875</v>
      </c>
      <c r="J1488">
        <f t="shared" si="23"/>
        <v>40</v>
      </c>
    </row>
    <row r="1489" spans="1:10" x14ac:dyDescent="0.3">
      <c r="A1489" t="s">
        <v>1034</v>
      </c>
      <c r="C1489" s="18">
        <v>525.45968005855957</v>
      </c>
      <c r="D1489" s="1"/>
      <c r="E1489" s="1">
        <v>39</v>
      </c>
      <c r="F1489" s="1">
        <v>29</v>
      </c>
      <c r="G1489" s="1">
        <v>0</v>
      </c>
      <c r="H1489" s="1">
        <v>10</v>
      </c>
      <c r="I1489" s="15">
        <v>0.74358974358974361</v>
      </c>
      <c r="J1489">
        <f t="shared" si="23"/>
        <v>20</v>
      </c>
    </row>
    <row r="1490" spans="1:10" x14ac:dyDescent="0.3">
      <c r="A1490" t="s">
        <v>1035</v>
      </c>
      <c r="C1490" s="18">
        <v>525.28301746423381</v>
      </c>
      <c r="D1490" s="1"/>
      <c r="E1490" s="1">
        <v>45</v>
      </c>
      <c r="F1490" s="1">
        <v>27</v>
      </c>
      <c r="G1490" s="1">
        <v>1</v>
      </c>
      <c r="H1490" s="1">
        <v>17</v>
      </c>
      <c r="I1490" s="15">
        <v>0.61111111111111116</v>
      </c>
      <c r="J1490">
        <f t="shared" si="23"/>
        <v>20</v>
      </c>
    </row>
    <row r="1491" spans="1:10" x14ac:dyDescent="0.3">
      <c r="A1491" t="s">
        <v>1036</v>
      </c>
      <c r="C1491" s="18">
        <v>525.20705298823339</v>
      </c>
      <c r="D1491" s="1"/>
      <c r="E1491" s="1">
        <v>34</v>
      </c>
      <c r="F1491" s="1">
        <v>25</v>
      </c>
      <c r="G1491" s="1">
        <v>0</v>
      </c>
      <c r="H1491" s="1">
        <v>9</v>
      </c>
      <c r="I1491" s="15">
        <v>0.73529411764705888</v>
      </c>
      <c r="J1491">
        <f t="shared" si="23"/>
        <v>20</v>
      </c>
    </row>
    <row r="1492" spans="1:10" x14ac:dyDescent="0.3">
      <c r="A1492" t="s">
        <v>1448</v>
      </c>
      <c r="C1492" s="18">
        <v>525.10456094950746</v>
      </c>
      <c r="D1492" s="1"/>
      <c r="E1492" s="1">
        <v>54</v>
      </c>
      <c r="F1492" s="1">
        <v>32</v>
      </c>
      <c r="G1492" s="1">
        <v>3</v>
      </c>
      <c r="H1492" s="1">
        <v>19</v>
      </c>
      <c r="I1492" s="15">
        <v>0.62037037037037035</v>
      </c>
      <c r="J1492">
        <f t="shared" si="23"/>
        <v>20</v>
      </c>
    </row>
    <row r="1493" spans="1:10" x14ac:dyDescent="0.3">
      <c r="A1493" t="s">
        <v>1202</v>
      </c>
      <c r="C1493" s="18">
        <v>525.00181917050429</v>
      </c>
      <c r="D1493" s="1"/>
      <c r="E1493" s="1">
        <v>99</v>
      </c>
      <c r="F1493" s="1">
        <v>51</v>
      </c>
      <c r="G1493" s="1">
        <v>2</v>
      </c>
      <c r="H1493" s="1">
        <v>46</v>
      </c>
      <c r="I1493" s="15">
        <v>0.5252525252525253</v>
      </c>
      <c r="J1493">
        <f t="shared" si="23"/>
        <v>20</v>
      </c>
    </row>
    <row r="1494" spans="1:10" x14ac:dyDescent="0.3">
      <c r="A1494" t="s">
        <v>1131</v>
      </c>
      <c r="C1494" s="18">
        <v>524.99959257927037</v>
      </c>
      <c r="D1494" s="1"/>
      <c r="E1494" s="1">
        <v>74</v>
      </c>
      <c r="F1494" s="1">
        <v>45</v>
      </c>
      <c r="G1494" s="1">
        <v>7</v>
      </c>
      <c r="H1494" s="1">
        <v>22</v>
      </c>
      <c r="I1494" s="15">
        <v>0.65540540540540537</v>
      </c>
      <c r="J1494">
        <f t="shared" si="23"/>
        <v>20</v>
      </c>
    </row>
    <row r="1495" spans="1:10" x14ac:dyDescent="0.3">
      <c r="A1495" t="s">
        <v>1058</v>
      </c>
      <c r="C1495" s="18">
        <v>524.77399813789634</v>
      </c>
      <c r="D1495" s="1"/>
      <c r="E1495" s="1">
        <v>60</v>
      </c>
      <c r="F1495" s="1">
        <v>40</v>
      </c>
      <c r="G1495" s="1">
        <v>1</v>
      </c>
      <c r="H1495" s="1">
        <v>19</v>
      </c>
      <c r="I1495" s="15">
        <v>0.67500000000000004</v>
      </c>
      <c r="J1495">
        <f t="shared" si="23"/>
        <v>20</v>
      </c>
    </row>
    <row r="1496" spans="1:10" x14ac:dyDescent="0.3">
      <c r="A1496" t="s">
        <v>1037</v>
      </c>
      <c r="C1496" s="18">
        <v>524.77176967860169</v>
      </c>
      <c r="D1496" s="1"/>
      <c r="E1496" s="1">
        <v>33</v>
      </c>
      <c r="F1496" s="1">
        <v>22</v>
      </c>
      <c r="G1496" s="1">
        <v>1</v>
      </c>
      <c r="H1496" s="1">
        <v>10</v>
      </c>
      <c r="I1496" s="15">
        <v>0.68181818181818177</v>
      </c>
      <c r="J1496">
        <f t="shared" si="23"/>
        <v>20</v>
      </c>
    </row>
    <row r="1497" spans="1:10" x14ac:dyDescent="0.3">
      <c r="A1497" t="s">
        <v>1038</v>
      </c>
      <c r="C1497" s="18">
        <v>524.64907502400126</v>
      </c>
      <c r="D1497" s="1"/>
      <c r="E1497" s="1">
        <v>21</v>
      </c>
      <c r="F1497" s="1">
        <v>17</v>
      </c>
      <c r="G1497" s="1">
        <v>0</v>
      </c>
      <c r="H1497" s="1">
        <v>4</v>
      </c>
      <c r="I1497" s="15">
        <v>0.80952380952380953</v>
      </c>
      <c r="J1497">
        <f t="shared" si="23"/>
        <v>40</v>
      </c>
    </row>
    <row r="1498" spans="1:10" x14ac:dyDescent="0.3">
      <c r="A1498" t="s">
        <v>1039</v>
      </c>
      <c r="C1498" s="18">
        <v>524.6182202578035</v>
      </c>
      <c r="D1498" s="1"/>
      <c r="E1498" s="1">
        <v>35</v>
      </c>
      <c r="F1498" s="1">
        <v>23</v>
      </c>
      <c r="G1498" s="1">
        <v>3</v>
      </c>
      <c r="H1498" s="1">
        <v>9</v>
      </c>
      <c r="I1498" s="15">
        <v>0.7</v>
      </c>
      <c r="J1498">
        <f t="shared" si="23"/>
        <v>20</v>
      </c>
    </row>
    <row r="1499" spans="1:10" x14ac:dyDescent="0.3">
      <c r="A1499" t="s">
        <v>1050</v>
      </c>
      <c r="C1499" s="18">
        <v>524.48684637661222</v>
      </c>
      <c r="D1499" s="1"/>
      <c r="E1499" s="1">
        <v>50</v>
      </c>
      <c r="F1499" s="1">
        <v>34</v>
      </c>
      <c r="G1499" s="1">
        <v>0</v>
      </c>
      <c r="H1499" s="1">
        <v>16</v>
      </c>
      <c r="I1499" s="15">
        <v>0.68</v>
      </c>
      <c r="J1499">
        <f t="shared" si="23"/>
        <v>20</v>
      </c>
    </row>
    <row r="1500" spans="1:10" x14ac:dyDescent="0.3">
      <c r="A1500" t="s">
        <v>1042</v>
      </c>
      <c r="C1500" s="18">
        <v>524.31256013795542</v>
      </c>
      <c r="D1500" s="1"/>
      <c r="E1500" s="1">
        <v>20</v>
      </c>
      <c r="F1500" s="1">
        <v>17</v>
      </c>
      <c r="G1500" s="1">
        <v>1</v>
      </c>
      <c r="H1500" s="1">
        <v>2</v>
      </c>
      <c r="I1500" s="15">
        <v>0.875</v>
      </c>
      <c r="J1500">
        <f t="shared" si="23"/>
        <v>40</v>
      </c>
    </row>
    <row r="1501" spans="1:10" x14ac:dyDescent="0.3">
      <c r="A1501" t="s">
        <v>1043</v>
      </c>
      <c r="C1501" s="18">
        <v>524.23169601193308</v>
      </c>
      <c r="D1501" s="1"/>
      <c r="E1501" s="1">
        <v>120</v>
      </c>
      <c r="F1501" s="1">
        <v>78</v>
      </c>
      <c r="G1501" s="1">
        <v>2</v>
      </c>
      <c r="H1501" s="1">
        <v>40</v>
      </c>
      <c r="I1501" s="15">
        <v>0.65833333333333333</v>
      </c>
      <c r="J1501">
        <f t="shared" si="23"/>
        <v>20</v>
      </c>
    </row>
    <row r="1502" spans="1:10" x14ac:dyDescent="0.3">
      <c r="A1502" t="s">
        <v>1257</v>
      </c>
      <c r="C1502" s="18">
        <v>524.2188286859456</v>
      </c>
      <c r="D1502" s="1"/>
      <c r="E1502" s="1">
        <v>68</v>
      </c>
      <c r="F1502" s="1">
        <v>41</v>
      </c>
      <c r="G1502" s="1">
        <v>1</v>
      </c>
      <c r="H1502" s="1">
        <v>26</v>
      </c>
      <c r="I1502" s="15">
        <v>0.61029411764705888</v>
      </c>
      <c r="J1502">
        <f t="shared" si="23"/>
        <v>20</v>
      </c>
    </row>
    <row r="1503" spans="1:10" x14ac:dyDescent="0.3">
      <c r="A1503" t="s">
        <v>1193</v>
      </c>
      <c r="C1503" s="18">
        <v>524.11786847007022</v>
      </c>
      <c r="D1503" s="1"/>
      <c r="E1503" s="1">
        <v>41</v>
      </c>
      <c r="F1503" s="1">
        <v>25</v>
      </c>
      <c r="G1503" s="1">
        <v>3</v>
      </c>
      <c r="H1503" s="1">
        <v>13</v>
      </c>
      <c r="I1503" s="15">
        <v>0.64634146341463417</v>
      </c>
      <c r="J1503">
        <f t="shared" si="23"/>
        <v>20</v>
      </c>
    </row>
    <row r="1504" spans="1:10" x14ac:dyDescent="0.3">
      <c r="A1504" t="s">
        <v>1045</v>
      </c>
      <c r="C1504" s="18">
        <v>524.08605589680747</v>
      </c>
      <c r="D1504" s="1"/>
      <c r="E1504" s="1">
        <v>36</v>
      </c>
      <c r="F1504" s="1">
        <v>19</v>
      </c>
      <c r="G1504" s="1">
        <v>0</v>
      </c>
      <c r="H1504" s="1">
        <v>17</v>
      </c>
      <c r="I1504" s="15">
        <v>0.52777777777777779</v>
      </c>
      <c r="J1504">
        <f t="shared" si="23"/>
        <v>20</v>
      </c>
    </row>
    <row r="1505" spans="1:10" x14ac:dyDescent="0.3">
      <c r="A1505" t="s">
        <v>1046</v>
      </c>
      <c r="C1505" s="18">
        <v>524.06315255059678</v>
      </c>
      <c r="D1505" s="1"/>
      <c r="E1505" s="1">
        <v>116</v>
      </c>
      <c r="F1505" s="1">
        <v>78</v>
      </c>
      <c r="G1505" s="1">
        <v>4</v>
      </c>
      <c r="H1505" s="1">
        <v>34</v>
      </c>
      <c r="I1505" s="15">
        <v>0.68965517241379315</v>
      </c>
      <c r="J1505">
        <f t="shared" si="23"/>
        <v>20</v>
      </c>
    </row>
    <row r="1506" spans="1:10" x14ac:dyDescent="0.3">
      <c r="A1506" t="s">
        <v>1047</v>
      </c>
      <c r="C1506" s="18">
        <v>523.98309158115853</v>
      </c>
      <c r="D1506" s="1"/>
      <c r="E1506" s="1">
        <v>27</v>
      </c>
      <c r="F1506" s="1">
        <v>21</v>
      </c>
      <c r="G1506" s="1">
        <v>0</v>
      </c>
      <c r="H1506" s="1">
        <v>6</v>
      </c>
      <c r="I1506" s="15">
        <v>0.77777777777777779</v>
      </c>
      <c r="J1506">
        <f t="shared" si="23"/>
        <v>40</v>
      </c>
    </row>
    <row r="1507" spans="1:10" x14ac:dyDescent="0.3">
      <c r="A1507" t="s">
        <v>1275</v>
      </c>
      <c r="C1507" s="18">
        <v>520.97903198434574</v>
      </c>
      <c r="D1507" s="1"/>
      <c r="E1507" s="1">
        <v>141</v>
      </c>
      <c r="F1507" s="1">
        <v>86</v>
      </c>
      <c r="G1507" s="1">
        <v>1</v>
      </c>
      <c r="H1507" s="1">
        <v>54</v>
      </c>
      <c r="I1507" s="15">
        <v>0.61347517730496459</v>
      </c>
      <c r="J1507">
        <f t="shared" si="23"/>
        <v>20</v>
      </c>
    </row>
    <row r="1508" spans="1:10" x14ac:dyDescent="0.3">
      <c r="A1508" t="s">
        <v>1152</v>
      </c>
      <c r="C1508" s="18">
        <v>523.6599554212022</v>
      </c>
      <c r="D1508" s="1"/>
      <c r="E1508" s="1">
        <v>74</v>
      </c>
      <c r="F1508" s="1">
        <v>54</v>
      </c>
      <c r="G1508" s="1">
        <v>1</v>
      </c>
      <c r="H1508" s="1">
        <v>19</v>
      </c>
      <c r="I1508" s="15">
        <v>0.73648648648648651</v>
      </c>
      <c r="J1508">
        <f t="shared" si="23"/>
        <v>20</v>
      </c>
    </row>
    <row r="1509" spans="1:10" x14ac:dyDescent="0.3">
      <c r="A1509" t="s">
        <v>1063</v>
      </c>
      <c r="C1509" s="18">
        <v>523.56702329076518</v>
      </c>
      <c r="D1509" s="1"/>
      <c r="E1509" s="1">
        <v>92</v>
      </c>
      <c r="F1509" s="1">
        <v>55</v>
      </c>
      <c r="G1509" s="1">
        <v>1</v>
      </c>
      <c r="H1509" s="1">
        <v>36</v>
      </c>
      <c r="I1509" s="15">
        <v>0.60326086956521741</v>
      </c>
      <c r="J1509">
        <f t="shared" si="23"/>
        <v>20</v>
      </c>
    </row>
    <row r="1510" spans="1:10" x14ac:dyDescent="0.3">
      <c r="A1510" t="s">
        <v>1049</v>
      </c>
      <c r="C1510" s="18">
        <v>523.43970471568139</v>
      </c>
      <c r="D1510" s="1"/>
      <c r="E1510" s="1">
        <v>21</v>
      </c>
      <c r="F1510" s="1">
        <v>17</v>
      </c>
      <c r="G1510" s="1">
        <v>1</v>
      </c>
      <c r="H1510" s="1">
        <v>3</v>
      </c>
      <c r="I1510" s="15">
        <v>0.83333333333333337</v>
      </c>
      <c r="J1510">
        <f t="shared" si="23"/>
        <v>40</v>
      </c>
    </row>
    <row r="1511" spans="1:10" x14ac:dyDescent="0.3">
      <c r="A1511" t="s">
        <v>1051</v>
      </c>
      <c r="C1511" s="18">
        <v>523.20516370697021</v>
      </c>
      <c r="D1511" s="1"/>
      <c r="E1511" s="1">
        <v>60</v>
      </c>
      <c r="F1511" s="1">
        <v>38</v>
      </c>
      <c r="G1511" s="1">
        <v>0</v>
      </c>
      <c r="H1511" s="1">
        <v>22</v>
      </c>
      <c r="I1511" s="15">
        <v>0.6333333333333333</v>
      </c>
      <c r="J1511">
        <f t="shared" si="23"/>
        <v>20</v>
      </c>
    </row>
    <row r="1512" spans="1:10" x14ac:dyDescent="0.3">
      <c r="A1512" t="s">
        <v>1053</v>
      </c>
      <c r="C1512" s="18">
        <v>523.07506804254865</v>
      </c>
      <c r="D1512" s="1"/>
      <c r="E1512" s="1">
        <v>21</v>
      </c>
      <c r="F1512" s="1">
        <v>18</v>
      </c>
      <c r="G1512" s="1">
        <v>1</v>
      </c>
      <c r="H1512" s="1">
        <v>2</v>
      </c>
      <c r="I1512" s="15">
        <v>0.88095238095238093</v>
      </c>
      <c r="J1512">
        <f t="shared" si="23"/>
        <v>40</v>
      </c>
    </row>
    <row r="1513" spans="1:10" x14ac:dyDescent="0.3">
      <c r="A1513" t="s">
        <v>1601</v>
      </c>
      <c r="C1513" s="18">
        <v>522.97696537442721</v>
      </c>
      <c r="D1513" s="1"/>
      <c r="E1513" s="1">
        <v>39</v>
      </c>
      <c r="F1513" s="1">
        <v>24</v>
      </c>
      <c r="G1513" s="1">
        <v>0</v>
      </c>
      <c r="H1513" s="1">
        <v>15</v>
      </c>
      <c r="I1513" s="15">
        <v>0.61538461538461542</v>
      </c>
      <c r="J1513">
        <f t="shared" si="23"/>
        <v>20</v>
      </c>
    </row>
    <row r="1514" spans="1:10" x14ac:dyDescent="0.3">
      <c r="A1514" t="s">
        <v>1054</v>
      </c>
      <c r="C1514" s="18">
        <v>522.91497879394331</v>
      </c>
      <c r="D1514" s="1"/>
      <c r="E1514" s="1">
        <v>32</v>
      </c>
      <c r="F1514" s="1">
        <v>23</v>
      </c>
      <c r="G1514" s="1">
        <v>2</v>
      </c>
      <c r="H1514" s="1">
        <v>7</v>
      </c>
      <c r="I1514" s="15">
        <v>0.75</v>
      </c>
      <c r="J1514">
        <f t="shared" si="23"/>
        <v>20</v>
      </c>
    </row>
    <row r="1515" spans="1:10" x14ac:dyDescent="0.3">
      <c r="A1515" t="s">
        <v>1078</v>
      </c>
      <c r="C1515" s="18">
        <v>522.79707205062061</v>
      </c>
      <c r="D1515" s="1"/>
      <c r="E1515" s="1">
        <v>56</v>
      </c>
      <c r="F1515" s="1">
        <v>39</v>
      </c>
      <c r="G1515" s="1">
        <v>1</v>
      </c>
      <c r="H1515" s="1">
        <v>16</v>
      </c>
      <c r="I1515" s="15">
        <v>0.7053571428571429</v>
      </c>
      <c r="J1515">
        <f t="shared" si="23"/>
        <v>20</v>
      </c>
    </row>
    <row r="1516" spans="1:10" x14ac:dyDescent="0.3">
      <c r="A1516" t="s">
        <v>1055</v>
      </c>
      <c r="C1516" s="18">
        <v>522.45109958759895</v>
      </c>
      <c r="D1516" s="1"/>
      <c r="E1516" s="1">
        <v>30</v>
      </c>
      <c r="F1516" s="1">
        <v>21</v>
      </c>
      <c r="G1516" s="1">
        <v>1</v>
      </c>
      <c r="H1516" s="1">
        <v>8</v>
      </c>
      <c r="I1516" s="15">
        <v>0.71666666666666667</v>
      </c>
      <c r="J1516">
        <f t="shared" si="23"/>
        <v>40</v>
      </c>
    </row>
    <row r="1517" spans="1:10" x14ac:dyDescent="0.3">
      <c r="A1517" t="s">
        <v>1056</v>
      </c>
      <c r="C1517" s="18">
        <v>522.45060576683738</v>
      </c>
      <c r="D1517" s="1"/>
      <c r="E1517" s="1">
        <v>55</v>
      </c>
      <c r="F1517" s="1">
        <v>35</v>
      </c>
      <c r="G1517" s="1">
        <v>0</v>
      </c>
      <c r="H1517" s="1">
        <v>20</v>
      </c>
      <c r="I1517" s="15">
        <v>0.63636363636363635</v>
      </c>
      <c r="J1517">
        <f t="shared" si="23"/>
        <v>20</v>
      </c>
    </row>
    <row r="1518" spans="1:10" x14ac:dyDescent="0.3">
      <c r="A1518" t="s">
        <v>1088</v>
      </c>
      <c r="C1518" s="18">
        <v>522.42829110916887</v>
      </c>
      <c r="D1518" s="1"/>
      <c r="E1518" s="1">
        <v>36</v>
      </c>
      <c r="F1518" s="1">
        <v>23</v>
      </c>
      <c r="G1518" s="1">
        <v>2</v>
      </c>
      <c r="H1518" s="1">
        <v>11</v>
      </c>
      <c r="I1518" s="15">
        <v>0.66666666666666663</v>
      </c>
      <c r="J1518">
        <f t="shared" si="23"/>
        <v>20</v>
      </c>
    </row>
    <row r="1519" spans="1:10" x14ac:dyDescent="0.3">
      <c r="A1519" t="s">
        <v>1057</v>
      </c>
      <c r="C1519" s="18">
        <v>522.33611743134554</v>
      </c>
      <c r="D1519" s="1"/>
      <c r="E1519" s="1">
        <v>59</v>
      </c>
      <c r="F1519" s="1">
        <v>44</v>
      </c>
      <c r="G1519" s="1">
        <v>0</v>
      </c>
      <c r="H1519" s="1">
        <v>15</v>
      </c>
      <c r="I1519" s="15">
        <v>0.74576271186440679</v>
      </c>
      <c r="J1519">
        <f t="shared" si="23"/>
        <v>20</v>
      </c>
    </row>
    <row r="1520" spans="1:10" x14ac:dyDescent="0.3">
      <c r="A1520" t="s">
        <v>1059</v>
      </c>
      <c r="C1520" s="18">
        <v>522.06698026200831</v>
      </c>
      <c r="D1520" s="1"/>
      <c r="E1520" s="1">
        <v>57</v>
      </c>
      <c r="F1520" s="1">
        <v>36</v>
      </c>
      <c r="G1520" s="1">
        <v>0</v>
      </c>
      <c r="H1520" s="1">
        <v>21</v>
      </c>
      <c r="I1520" s="15">
        <v>0.63157894736842102</v>
      </c>
      <c r="J1520">
        <f t="shared" si="23"/>
        <v>20</v>
      </c>
    </row>
    <row r="1521" spans="1:10" x14ac:dyDescent="0.3">
      <c r="A1521" t="s">
        <v>1729</v>
      </c>
      <c r="C1521" s="18">
        <v>521.91317609913324</v>
      </c>
      <c r="D1521" s="1"/>
      <c r="E1521" s="1">
        <v>46</v>
      </c>
      <c r="F1521" s="1">
        <v>25</v>
      </c>
      <c r="G1521" s="1">
        <v>1</v>
      </c>
      <c r="H1521" s="1">
        <v>20</v>
      </c>
      <c r="I1521" s="15">
        <v>0.55434782608695654</v>
      </c>
      <c r="J1521">
        <f t="shared" si="23"/>
        <v>20</v>
      </c>
    </row>
    <row r="1522" spans="1:10" x14ac:dyDescent="0.3">
      <c r="A1522" t="s">
        <v>4819</v>
      </c>
      <c r="C1522" s="18">
        <v>521.77757373368343</v>
      </c>
      <c r="D1522" s="1"/>
      <c r="E1522" s="1">
        <v>31</v>
      </c>
      <c r="F1522" s="1">
        <v>16</v>
      </c>
      <c r="G1522" s="1">
        <v>1</v>
      </c>
      <c r="H1522" s="1">
        <v>14</v>
      </c>
      <c r="I1522" s="15">
        <v>0.532258064516129</v>
      </c>
      <c r="J1522">
        <f t="shared" si="23"/>
        <v>20</v>
      </c>
    </row>
    <row r="1523" spans="1:10" x14ac:dyDescent="0.3">
      <c r="A1523" t="s">
        <v>1060</v>
      </c>
      <c r="C1523" s="18">
        <v>521.72530690095948</v>
      </c>
      <c r="D1523" s="1"/>
      <c r="E1523" s="1">
        <v>50</v>
      </c>
      <c r="F1523" s="1">
        <v>35</v>
      </c>
      <c r="G1523" s="1">
        <v>2</v>
      </c>
      <c r="H1523" s="1">
        <v>13</v>
      </c>
      <c r="I1523" s="15">
        <v>0.72</v>
      </c>
      <c r="J1523">
        <f t="shared" si="23"/>
        <v>20</v>
      </c>
    </row>
    <row r="1524" spans="1:10" x14ac:dyDescent="0.3">
      <c r="A1524" t="s">
        <v>1098</v>
      </c>
      <c r="C1524" s="18">
        <v>521.71684372007519</v>
      </c>
      <c r="D1524" s="1"/>
      <c r="E1524" s="1">
        <v>41</v>
      </c>
      <c r="F1524" s="1">
        <v>27</v>
      </c>
      <c r="G1524" s="1">
        <v>1</v>
      </c>
      <c r="H1524" s="1">
        <v>13</v>
      </c>
      <c r="I1524" s="15">
        <v>0.67073170731707321</v>
      </c>
      <c r="J1524">
        <f t="shared" si="23"/>
        <v>20</v>
      </c>
    </row>
    <row r="1525" spans="1:10" x14ac:dyDescent="0.3">
      <c r="A1525" t="s">
        <v>1239</v>
      </c>
      <c r="C1525" s="18">
        <v>521.70553172645418</v>
      </c>
      <c r="D1525" s="1"/>
      <c r="E1525" s="1">
        <v>107</v>
      </c>
      <c r="F1525" s="1">
        <v>52</v>
      </c>
      <c r="G1525" s="1">
        <v>3</v>
      </c>
      <c r="H1525" s="1">
        <v>52</v>
      </c>
      <c r="I1525" s="15">
        <v>0.5</v>
      </c>
      <c r="J1525">
        <f t="shared" si="23"/>
        <v>20</v>
      </c>
    </row>
    <row r="1526" spans="1:10" x14ac:dyDescent="0.3">
      <c r="A1526" t="s">
        <v>1061</v>
      </c>
      <c r="C1526" s="18">
        <v>521.69114892013874</v>
      </c>
      <c r="D1526" s="1"/>
      <c r="E1526" s="1">
        <v>70</v>
      </c>
      <c r="F1526" s="1">
        <v>51</v>
      </c>
      <c r="G1526" s="1">
        <v>2</v>
      </c>
      <c r="H1526" s="1">
        <v>17</v>
      </c>
      <c r="I1526" s="15">
        <v>0.74285714285714288</v>
      </c>
      <c r="J1526">
        <f t="shared" si="23"/>
        <v>20</v>
      </c>
    </row>
    <row r="1527" spans="1:10" x14ac:dyDescent="0.3">
      <c r="A1527" t="s">
        <v>1090</v>
      </c>
      <c r="C1527" s="18">
        <v>521.6332420790626</v>
      </c>
      <c r="D1527" s="1"/>
      <c r="E1527" s="1">
        <v>34</v>
      </c>
      <c r="F1527" s="1">
        <v>24</v>
      </c>
      <c r="G1527" s="1">
        <v>1</v>
      </c>
      <c r="H1527" s="1">
        <v>9</v>
      </c>
      <c r="I1527" s="15">
        <v>0.72058823529411764</v>
      </c>
      <c r="J1527">
        <f t="shared" si="23"/>
        <v>20</v>
      </c>
    </row>
    <row r="1528" spans="1:10" x14ac:dyDescent="0.3">
      <c r="A1528" t="s">
        <v>1062</v>
      </c>
      <c r="C1528" s="18">
        <v>521.58398198757629</v>
      </c>
      <c r="D1528" s="1"/>
      <c r="E1528" s="1">
        <v>20</v>
      </c>
      <c r="F1528" s="1">
        <v>17</v>
      </c>
      <c r="G1528" s="1">
        <v>0</v>
      </c>
      <c r="H1528" s="1">
        <v>3</v>
      </c>
      <c r="I1528" s="15">
        <v>0.85</v>
      </c>
      <c r="J1528">
        <f t="shared" si="23"/>
        <v>40</v>
      </c>
    </row>
    <row r="1529" spans="1:10" x14ac:dyDescent="0.3">
      <c r="A1529" t="s">
        <v>871</v>
      </c>
      <c r="C1529" s="18">
        <v>521.53039019831272</v>
      </c>
      <c r="D1529" s="1"/>
      <c r="E1529" s="1">
        <v>60</v>
      </c>
      <c r="F1529" s="1">
        <v>38</v>
      </c>
      <c r="G1529" s="1">
        <v>1</v>
      </c>
      <c r="H1529" s="1">
        <v>21</v>
      </c>
      <c r="I1529" s="15">
        <v>0.64166666666666672</v>
      </c>
      <c r="J1529">
        <f t="shared" si="23"/>
        <v>20</v>
      </c>
    </row>
    <row r="1530" spans="1:10" x14ac:dyDescent="0.3">
      <c r="A1530" t="s">
        <v>1188</v>
      </c>
      <c r="C1530" s="18">
        <v>521.48178368110655</v>
      </c>
      <c r="D1530" s="1"/>
      <c r="E1530" s="1">
        <v>92</v>
      </c>
      <c r="F1530" s="1">
        <v>49</v>
      </c>
      <c r="G1530" s="1">
        <v>5</v>
      </c>
      <c r="H1530" s="1">
        <v>38</v>
      </c>
      <c r="I1530" s="15">
        <v>0.55978260869565222</v>
      </c>
      <c r="J1530">
        <f t="shared" si="23"/>
        <v>20</v>
      </c>
    </row>
    <row r="1531" spans="1:10" x14ac:dyDescent="0.3">
      <c r="A1531" t="s">
        <v>1064</v>
      </c>
      <c r="C1531" s="18">
        <v>521.40994784361214</v>
      </c>
      <c r="D1531" s="1"/>
      <c r="E1531" s="1">
        <v>46</v>
      </c>
      <c r="F1531" s="1">
        <v>34</v>
      </c>
      <c r="G1531" s="1">
        <v>0</v>
      </c>
      <c r="H1531" s="1">
        <v>12</v>
      </c>
      <c r="I1531" s="15">
        <v>0.73913043478260865</v>
      </c>
      <c r="J1531">
        <f t="shared" si="23"/>
        <v>20</v>
      </c>
    </row>
    <row r="1532" spans="1:10" x14ac:dyDescent="0.3">
      <c r="A1532" t="s">
        <v>1330</v>
      </c>
      <c r="C1532" s="18">
        <v>521.2317134663773</v>
      </c>
      <c r="D1532" s="1"/>
      <c r="E1532" s="1">
        <v>204</v>
      </c>
      <c r="F1532" s="1">
        <v>112</v>
      </c>
      <c r="G1532" s="1">
        <v>1</v>
      </c>
      <c r="H1532" s="1">
        <v>91</v>
      </c>
      <c r="I1532" s="15">
        <v>0.55147058823529416</v>
      </c>
      <c r="J1532">
        <f t="shared" si="23"/>
        <v>20</v>
      </c>
    </row>
    <row r="1533" spans="1:10" x14ac:dyDescent="0.3">
      <c r="A1533" t="s">
        <v>1955</v>
      </c>
      <c r="C1533" s="18">
        <v>520.901925051886</v>
      </c>
      <c r="D1533" s="1"/>
      <c r="E1533" s="1">
        <v>53</v>
      </c>
      <c r="F1533" s="1">
        <v>25</v>
      </c>
      <c r="G1533" s="1">
        <v>0</v>
      </c>
      <c r="H1533" s="1">
        <v>28</v>
      </c>
      <c r="I1533" s="15">
        <v>0.47169811320754718</v>
      </c>
      <c r="J1533">
        <f t="shared" si="23"/>
        <v>20</v>
      </c>
    </row>
    <row r="1534" spans="1:10" x14ac:dyDescent="0.3">
      <c r="A1534" t="s">
        <v>1082</v>
      </c>
      <c r="C1534" s="18">
        <v>520.85021137922354</v>
      </c>
      <c r="D1534" s="1"/>
      <c r="E1534" s="1">
        <v>50</v>
      </c>
      <c r="F1534" s="1">
        <v>31</v>
      </c>
      <c r="G1534" s="1">
        <v>2</v>
      </c>
      <c r="H1534" s="1">
        <v>17</v>
      </c>
      <c r="I1534" s="15">
        <v>0.64</v>
      </c>
      <c r="J1534">
        <f t="shared" si="23"/>
        <v>20</v>
      </c>
    </row>
    <row r="1535" spans="1:10" x14ac:dyDescent="0.3">
      <c r="A1535" t="s">
        <v>1066</v>
      </c>
      <c r="C1535" s="18">
        <v>520.78962113815408</v>
      </c>
      <c r="D1535" s="1"/>
      <c r="E1535" s="1">
        <v>162</v>
      </c>
      <c r="F1535" s="1">
        <v>117</v>
      </c>
      <c r="G1535" s="1">
        <v>3</v>
      </c>
      <c r="H1535" s="1">
        <v>42</v>
      </c>
      <c r="I1535" s="15">
        <v>0.73148148148148151</v>
      </c>
      <c r="J1535">
        <f t="shared" si="23"/>
        <v>20</v>
      </c>
    </row>
    <row r="1536" spans="1:10" x14ac:dyDescent="0.3">
      <c r="A1536" t="s">
        <v>1067</v>
      </c>
      <c r="C1536" s="18">
        <v>520.61542753383958</v>
      </c>
      <c r="D1536" s="1"/>
      <c r="E1536" s="1">
        <v>124</v>
      </c>
      <c r="F1536" s="1">
        <v>77</v>
      </c>
      <c r="G1536" s="1">
        <v>9</v>
      </c>
      <c r="H1536" s="1">
        <v>38</v>
      </c>
      <c r="I1536" s="15">
        <v>0.657258064516129</v>
      </c>
      <c r="J1536">
        <f t="shared" si="23"/>
        <v>20</v>
      </c>
    </row>
    <row r="1537" spans="1:10" x14ac:dyDescent="0.3">
      <c r="A1537" t="s">
        <v>4267</v>
      </c>
      <c r="C1537" s="18">
        <v>520.49280562387219</v>
      </c>
      <c r="D1537" s="1"/>
      <c r="E1537" s="1">
        <v>26</v>
      </c>
      <c r="F1537" s="1">
        <v>13</v>
      </c>
      <c r="G1537" s="1">
        <v>0</v>
      </c>
      <c r="H1537" s="1">
        <v>13</v>
      </c>
      <c r="I1537" s="15">
        <v>0.5</v>
      </c>
      <c r="J1537">
        <f t="shared" si="23"/>
        <v>40</v>
      </c>
    </row>
    <row r="1538" spans="1:10" x14ac:dyDescent="0.3">
      <c r="A1538" t="s">
        <v>1086</v>
      </c>
      <c r="C1538" s="18">
        <v>520.42627663176597</v>
      </c>
      <c r="D1538" s="1"/>
      <c r="E1538" s="1">
        <v>44</v>
      </c>
      <c r="F1538" s="1">
        <v>29</v>
      </c>
      <c r="G1538" s="1">
        <v>1</v>
      </c>
      <c r="H1538" s="1">
        <v>14</v>
      </c>
      <c r="I1538" s="15">
        <v>0.67045454545454541</v>
      </c>
      <c r="J1538">
        <f t="shared" si="23"/>
        <v>20</v>
      </c>
    </row>
    <row r="1539" spans="1:10" x14ac:dyDescent="0.3">
      <c r="A1539" t="s">
        <v>1069</v>
      </c>
      <c r="C1539" s="18">
        <v>520.32869327833635</v>
      </c>
      <c r="D1539" s="1"/>
      <c r="E1539" s="1">
        <v>37</v>
      </c>
      <c r="F1539" s="1">
        <v>27</v>
      </c>
      <c r="G1539" s="1">
        <v>0</v>
      </c>
      <c r="H1539" s="1">
        <v>10</v>
      </c>
      <c r="I1539" s="15">
        <v>0.72972972972972971</v>
      </c>
      <c r="J1539">
        <f t="shared" si="23"/>
        <v>20</v>
      </c>
    </row>
    <row r="1540" spans="1:10" x14ac:dyDescent="0.3">
      <c r="A1540" t="s">
        <v>1549</v>
      </c>
      <c r="C1540" s="18">
        <v>520.27095102992723</v>
      </c>
      <c r="D1540" s="1"/>
      <c r="E1540" s="1">
        <v>51</v>
      </c>
      <c r="F1540" s="1">
        <v>29</v>
      </c>
      <c r="G1540" s="1">
        <v>3</v>
      </c>
      <c r="H1540" s="1">
        <v>19</v>
      </c>
      <c r="I1540" s="15">
        <v>0.59803921568627449</v>
      </c>
      <c r="J1540">
        <f t="shared" ref="J1540:J1603" si="24">IF(E1540&lt;=30,40,20)</f>
        <v>20</v>
      </c>
    </row>
    <row r="1541" spans="1:10" x14ac:dyDescent="0.3">
      <c r="A1541" t="s">
        <v>1615</v>
      </c>
      <c r="C1541" s="18">
        <v>520.23595371704243</v>
      </c>
      <c r="D1541" s="1"/>
      <c r="E1541" s="1">
        <v>36</v>
      </c>
      <c r="F1541" s="1">
        <v>20</v>
      </c>
      <c r="G1541" s="1">
        <v>3</v>
      </c>
      <c r="H1541" s="1">
        <v>13</v>
      </c>
      <c r="I1541" s="15">
        <v>0.59722222222222221</v>
      </c>
      <c r="J1541">
        <f t="shared" si="24"/>
        <v>20</v>
      </c>
    </row>
    <row r="1542" spans="1:10" x14ac:dyDescent="0.3">
      <c r="A1542" t="s">
        <v>1073</v>
      </c>
      <c r="C1542" s="18">
        <v>519.88278153925614</v>
      </c>
      <c r="D1542" s="1"/>
      <c r="E1542" s="1">
        <v>73</v>
      </c>
      <c r="F1542" s="1">
        <v>44</v>
      </c>
      <c r="G1542" s="1">
        <v>1</v>
      </c>
      <c r="H1542" s="1">
        <v>28</v>
      </c>
      <c r="I1542" s="15">
        <v>0.6095890410958904</v>
      </c>
      <c r="J1542">
        <f t="shared" si="24"/>
        <v>20</v>
      </c>
    </row>
    <row r="1543" spans="1:10" x14ac:dyDescent="0.3">
      <c r="A1543" t="s">
        <v>1071</v>
      </c>
      <c r="C1543" s="18">
        <v>519.88241821803899</v>
      </c>
      <c r="D1543" s="1"/>
      <c r="E1543" s="1">
        <v>116</v>
      </c>
      <c r="F1543" s="1">
        <v>58</v>
      </c>
      <c r="G1543" s="1">
        <v>1</v>
      </c>
      <c r="H1543" s="1">
        <v>57</v>
      </c>
      <c r="I1543" s="15">
        <v>0.50431034482758619</v>
      </c>
      <c r="J1543">
        <f t="shared" si="24"/>
        <v>20</v>
      </c>
    </row>
    <row r="1544" spans="1:10" x14ac:dyDescent="0.3">
      <c r="A1544" t="s">
        <v>1072</v>
      </c>
      <c r="C1544" s="18">
        <v>519.82437420906513</v>
      </c>
      <c r="D1544" s="1"/>
      <c r="E1544" s="1">
        <v>14</v>
      </c>
      <c r="F1544" s="1">
        <v>7</v>
      </c>
      <c r="G1544" s="1">
        <v>0</v>
      </c>
      <c r="H1544" s="1">
        <v>7</v>
      </c>
      <c r="I1544" s="15">
        <v>0.5</v>
      </c>
      <c r="J1544">
        <f t="shared" si="24"/>
        <v>40</v>
      </c>
    </row>
    <row r="1545" spans="1:10" x14ac:dyDescent="0.3">
      <c r="A1545" t="s">
        <v>1075</v>
      </c>
      <c r="C1545" s="18">
        <v>519.76038994074906</v>
      </c>
      <c r="D1545" s="1"/>
      <c r="E1545" s="1">
        <v>39</v>
      </c>
      <c r="F1545" s="1">
        <v>27</v>
      </c>
      <c r="G1545" s="1">
        <v>0</v>
      </c>
      <c r="H1545" s="1">
        <v>12</v>
      </c>
      <c r="I1545" s="15">
        <v>0.69230769230769229</v>
      </c>
      <c r="J1545">
        <f t="shared" si="24"/>
        <v>20</v>
      </c>
    </row>
    <row r="1546" spans="1:10" x14ac:dyDescent="0.3">
      <c r="A1546" s="21" t="s">
        <v>1079</v>
      </c>
      <c r="C1546" s="18">
        <v>519.75035827718068</v>
      </c>
      <c r="D1546" s="1"/>
      <c r="E1546" s="1">
        <v>151</v>
      </c>
      <c r="F1546" s="1">
        <v>85</v>
      </c>
      <c r="G1546" s="1">
        <v>7</v>
      </c>
      <c r="H1546" s="1">
        <v>59</v>
      </c>
      <c r="I1546" s="15">
        <v>0.58609271523178808</v>
      </c>
      <c r="J1546">
        <f t="shared" si="24"/>
        <v>20</v>
      </c>
    </row>
    <row r="1547" spans="1:10" x14ac:dyDescent="0.3">
      <c r="A1547" t="s">
        <v>1168</v>
      </c>
      <c r="C1547" s="18">
        <v>519.65526256268527</v>
      </c>
      <c r="D1547" s="1"/>
      <c r="E1547" s="1">
        <v>131</v>
      </c>
      <c r="F1547" s="1">
        <v>78</v>
      </c>
      <c r="G1547" s="1">
        <v>3</v>
      </c>
      <c r="H1547" s="1">
        <v>50</v>
      </c>
      <c r="I1547" s="15">
        <v>0.60687022900763354</v>
      </c>
      <c r="J1547">
        <f t="shared" si="24"/>
        <v>20</v>
      </c>
    </row>
    <row r="1548" spans="1:10" x14ac:dyDescent="0.3">
      <c r="A1548" t="s">
        <v>1076</v>
      </c>
      <c r="C1548" s="18">
        <v>519.6460417413698</v>
      </c>
      <c r="D1548" s="1"/>
      <c r="E1548" s="1">
        <v>45</v>
      </c>
      <c r="F1548" s="1">
        <v>29</v>
      </c>
      <c r="G1548" s="1">
        <v>1</v>
      </c>
      <c r="H1548" s="1">
        <v>15</v>
      </c>
      <c r="I1548" s="15">
        <v>0.65555555555555556</v>
      </c>
      <c r="J1548">
        <f t="shared" si="24"/>
        <v>20</v>
      </c>
    </row>
    <row r="1549" spans="1:10" x14ac:dyDescent="0.3">
      <c r="A1549" t="s">
        <v>1077</v>
      </c>
      <c r="C1549" s="18">
        <v>519.53724169369173</v>
      </c>
      <c r="D1549" s="1"/>
      <c r="E1549" s="1">
        <v>50</v>
      </c>
      <c r="F1549" s="1">
        <v>33</v>
      </c>
      <c r="G1549" s="1">
        <v>5</v>
      </c>
      <c r="H1549" s="1">
        <v>12</v>
      </c>
      <c r="I1549" s="15">
        <v>0.71</v>
      </c>
      <c r="J1549">
        <f t="shared" si="24"/>
        <v>20</v>
      </c>
    </row>
    <row r="1550" spans="1:10" x14ac:dyDescent="0.3">
      <c r="A1550" t="s">
        <v>1085</v>
      </c>
      <c r="C1550" s="18">
        <v>519.32237917383497</v>
      </c>
      <c r="D1550" s="1"/>
      <c r="E1550" s="1">
        <v>30</v>
      </c>
      <c r="F1550" s="1">
        <v>22</v>
      </c>
      <c r="G1550" s="1">
        <v>1</v>
      </c>
      <c r="H1550" s="1">
        <v>7</v>
      </c>
      <c r="I1550" s="15">
        <v>0.75</v>
      </c>
      <c r="J1550">
        <f t="shared" si="24"/>
        <v>40</v>
      </c>
    </row>
    <row r="1551" spans="1:10" x14ac:dyDescent="0.3">
      <c r="A1551" t="s">
        <v>1083</v>
      </c>
      <c r="C1551" s="18">
        <v>519.26531025313989</v>
      </c>
      <c r="D1551" s="1"/>
      <c r="E1551" s="1">
        <v>101</v>
      </c>
      <c r="F1551" s="1">
        <v>65</v>
      </c>
      <c r="G1551" s="1">
        <v>4</v>
      </c>
      <c r="H1551" s="1">
        <v>32</v>
      </c>
      <c r="I1551" s="15">
        <v>0.6633663366336634</v>
      </c>
      <c r="J1551">
        <f t="shared" si="24"/>
        <v>20</v>
      </c>
    </row>
    <row r="1552" spans="1:10" x14ac:dyDescent="0.3">
      <c r="A1552" t="s">
        <v>1080</v>
      </c>
      <c r="C1552" s="18">
        <v>519.14306388861371</v>
      </c>
      <c r="D1552" s="1"/>
      <c r="E1552" s="1">
        <v>72</v>
      </c>
      <c r="F1552" s="1">
        <v>43</v>
      </c>
      <c r="G1552" s="1">
        <v>0</v>
      </c>
      <c r="H1552" s="1">
        <v>29</v>
      </c>
      <c r="I1552" s="15">
        <v>0.59722222222222221</v>
      </c>
      <c r="J1552">
        <f t="shared" si="24"/>
        <v>20</v>
      </c>
    </row>
    <row r="1553" spans="1:10" x14ac:dyDescent="0.3">
      <c r="A1553" t="s">
        <v>1097</v>
      </c>
      <c r="C1553" s="18">
        <v>519.13993791589337</v>
      </c>
      <c r="D1553" s="1"/>
      <c r="E1553" s="1">
        <v>73</v>
      </c>
      <c r="F1553" s="1">
        <v>48</v>
      </c>
      <c r="G1553" s="1">
        <v>1</v>
      </c>
      <c r="H1553" s="1">
        <v>24</v>
      </c>
      <c r="I1553" s="15">
        <v>0.66438356164383561</v>
      </c>
      <c r="J1553">
        <f t="shared" si="24"/>
        <v>20</v>
      </c>
    </row>
    <row r="1554" spans="1:10" x14ac:dyDescent="0.3">
      <c r="A1554" t="s">
        <v>1081</v>
      </c>
      <c r="C1554" s="18">
        <v>519.1205406747639</v>
      </c>
      <c r="D1554" s="1"/>
      <c r="E1554" s="1">
        <v>32</v>
      </c>
      <c r="F1554" s="1">
        <v>23</v>
      </c>
      <c r="G1554" s="1">
        <v>1</v>
      </c>
      <c r="H1554" s="1">
        <v>8</v>
      </c>
      <c r="I1554" s="15">
        <v>0.734375</v>
      </c>
      <c r="J1554">
        <f t="shared" si="24"/>
        <v>20</v>
      </c>
    </row>
    <row r="1555" spans="1:10" x14ac:dyDescent="0.3">
      <c r="A1555" t="s">
        <v>1084</v>
      </c>
      <c r="C1555" s="18">
        <v>518.99757405697005</v>
      </c>
      <c r="D1555" s="1"/>
      <c r="E1555" s="1">
        <v>26</v>
      </c>
      <c r="F1555" s="1">
        <v>20</v>
      </c>
      <c r="G1555" s="1">
        <v>0</v>
      </c>
      <c r="H1555" s="1">
        <v>6</v>
      </c>
      <c r="I1555" s="15">
        <v>0.76923076923076927</v>
      </c>
      <c r="J1555">
        <f t="shared" si="24"/>
        <v>40</v>
      </c>
    </row>
    <row r="1556" spans="1:10" x14ac:dyDescent="0.3">
      <c r="A1556" t="s">
        <v>1087</v>
      </c>
      <c r="C1556" s="18">
        <v>518.56357353624981</v>
      </c>
      <c r="D1556" s="1"/>
      <c r="E1556" s="1">
        <v>53</v>
      </c>
      <c r="F1556" s="1">
        <v>30</v>
      </c>
      <c r="G1556" s="1">
        <v>5</v>
      </c>
      <c r="H1556" s="1">
        <v>18</v>
      </c>
      <c r="I1556" s="15">
        <v>0.6132075471698113</v>
      </c>
      <c r="J1556">
        <f t="shared" si="24"/>
        <v>20</v>
      </c>
    </row>
    <row r="1557" spans="1:10" x14ac:dyDescent="0.3">
      <c r="A1557" t="s">
        <v>1375</v>
      </c>
      <c r="C1557" s="18">
        <v>518.53190102279655</v>
      </c>
      <c r="D1557" s="1"/>
      <c r="E1557" s="1">
        <v>107</v>
      </c>
      <c r="F1557" s="1">
        <v>65</v>
      </c>
      <c r="G1557" s="1">
        <v>3</v>
      </c>
      <c r="H1557" s="1">
        <v>39</v>
      </c>
      <c r="I1557" s="15">
        <v>0.62149532710280375</v>
      </c>
      <c r="J1557">
        <f t="shared" si="24"/>
        <v>20</v>
      </c>
    </row>
    <row r="1558" spans="1:10" x14ac:dyDescent="0.3">
      <c r="A1558" t="s">
        <v>1089</v>
      </c>
      <c r="C1558" s="18">
        <v>518.42193956743256</v>
      </c>
      <c r="D1558" s="1"/>
      <c r="E1558" s="1">
        <v>66</v>
      </c>
      <c r="F1558" s="1">
        <v>42</v>
      </c>
      <c r="G1558" s="1">
        <v>1</v>
      </c>
      <c r="H1558" s="1">
        <v>23</v>
      </c>
      <c r="I1558" s="15">
        <v>0.64393939393939392</v>
      </c>
      <c r="J1558">
        <f t="shared" si="24"/>
        <v>20</v>
      </c>
    </row>
    <row r="1559" spans="1:10" x14ac:dyDescent="0.3">
      <c r="A1559" t="s">
        <v>1678</v>
      </c>
      <c r="C1559" s="18">
        <v>518.33200246484125</v>
      </c>
      <c r="D1559" s="1"/>
      <c r="E1559" s="1">
        <v>60</v>
      </c>
      <c r="F1559" s="1">
        <v>41</v>
      </c>
      <c r="G1559" s="1">
        <v>2</v>
      </c>
      <c r="H1559" s="1">
        <v>17</v>
      </c>
      <c r="I1559" s="15">
        <v>0.7</v>
      </c>
      <c r="J1559">
        <f t="shared" si="24"/>
        <v>20</v>
      </c>
    </row>
    <row r="1560" spans="1:10" x14ac:dyDescent="0.3">
      <c r="A1560" t="s">
        <v>1093</v>
      </c>
      <c r="C1560" s="18">
        <v>518.04792374597844</v>
      </c>
      <c r="D1560" s="1"/>
      <c r="E1560" s="1">
        <v>60</v>
      </c>
      <c r="F1560" s="1">
        <v>37</v>
      </c>
      <c r="G1560" s="1">
        <v>3</v>
      </c>
      <c r="H1560" s="1">
        <v>20</v>
      </c>
      <c r="I1560" s="15">
        <v>0.64166666666666672</v>
      </c>
      <c r="J1560">
        <f t="shared" si="24"/>
        <v>20</v>
      </c>
    </row>
    <row r="1561" spans="1:10" x14ac:dyDescent="0.3">
      <c r="A1561" t="s">
        <v>1899</v>
      </c>
      <c r="C1561" s="18">
        <v>520.52760879581717</v>
      </c>
      <c r="D1561" s="1"/>
      <c r="E1561" s="1">
        <v>60</v>
      </c>
      <c r="F1561" s="1">
        <v>36</v>
      </c>
      <c r="G1561" s="1">
        <v>2</v>
      </c>
      <c r="H1561" s="1">
        <v>22</v>
      </c>
      <c r="I1561" s="15">
        <v>0.6166666666666667</v>
      </c>
      <c r="J1561">
        <f t="shared" si="24"/>
        <v>20</v>
      </c>
    </row>
    <row r="1562" spans="1:10" x14ac:dyDescent="0.3">
      <c r="A1562" t="s">
        <v>1096</v>
      </c>
      <c r="C1562" s="18">
        <v>517.90721694923491</v>
      </c>
      <c r="D1562" s="1"/>
      <c r="E1562" s="1">
        <v>69</v>
      </c>
      <c r="F1562" s="1">
        <v>43</v>
      </c>
      <c r="G1562" s="1">
        <v>4</v>
      </c>
      <c r="H1562" s="1">
        <v>22</v>
      </c>
      <c r="I1562" s="15">
        <v>0.65217391304347827</v>
      </c>
      <c r="J1562">
        <f t="shared" si="24"/>
        <v>20</v>
      </c>
    </row>
    <row r="1563" spans="1:10" x14ac:dyDescent="0.3">
      <c r="A1563" t="s">
        <v>1094</v>
      </c>
      <c r="C1563" s="18">
        <v>517.72496704031209</v>
      </c>
      <c r="D1563" s="1"/>
      <c r="E1563" s="1">
        <v>82</v>
      </c>
      <c r="F1563" s="1">
        <v>36</v>
      </c>
      <c r="G1563" s="1">
        <v>8</v>
      </c>
      <c r="H1563" s="1">
        <v>38</v>
      </c>
      <c r="I1563" s="15">
        <v>0.48780487804878048</v>
      </c>
      <c r="J1563">
        <f t="shared" si="24"/>
        <v>20</v>
      </c>
    </row>
    <row r="1564" spans="1:10" x14ac:dyDescent="0.3">
      <c r="A1564" t="s">
        <v>1095</v>
      </c>
      <c r="C1564" s="18">
        <v>517.64515487820768</v>
      </c>
      <c r="D1564" s="1"/>
      <c r="E1564" s="1">
        <v>36</v>
      </c>
      <c r="F1564" s="1">
        <v>31</v>
      </c>
      <c r="G1564" s="1">
        <v>1</v>
      </c>
      <c r="H1564" s="1">
        <v>4</v>
      </c>
      <c r="I1564" s="15">
        <v>0.875</v>
      </c>
      <c r="J1564">
        <f t="shared" si="24"/>
        <v>20</v>
      </c>
    </row>
    <row r="1565" spans="1:10" x14ac:dyDescent="0.3">
      <c r="A1565" t="s">
        <v>1120</v>
      </c>
      <c r="C1565" s="18">
        <v>517.63877000583875</v>
      </c>
      <c r="D1565" s="1"/>
      <c r="E1565" s="1">
        <v>31</v>
      </c>
      <c r="F1565" s="1">
        <v>23</v>
      </c>
      <c r="G1565" s="1">
        <v>3</v>
      </c>
      <c r="H1565" s="1">
        <v>5</v>
      </c>
      <c r="I1565" s="15">
        <v>0.79032258064516125</v>
      </c>
      <c r="J1565">
        <f t="shared" si="24"/>
        <v>20</v>
      </c>
    </row>
    <row r="1566" spans="1:10" x14ac:dyDescent="0.3">
      <c r="A1566" t="s">
        <v>1111</v>
      </c>
      <c r="C1566" s="18">
        <v>517.53704379161115</v>
      </c>
      <c r="D1566" s="1"/>
      <c r="E1566" s="1">
        <v>107</v>
      </c>
      <c r="F1566" s="1">
        <v>65</v>
      </c>
      <c r="G1566" s="1">
        <v>4</v>
      </c>
      <c r="H1566" s="1">
        <v>38</v>
      </c>
      <c r="I1566" s="15">
        <v>0.62616822429906538</v>
      </c>
      <c r="J1566">
        <f t="shared" si="24"/>
        <v>20</v>
      </c>
    </row>
    <row r="1567" spans="1:10" x14ac:dyDescent="0.3">
      <c r="A1567" t="s">
        <v>1472</v>
      </c>
      <c r="C1567" s="18">
        <v>517.47819999258684</v>
      </c>
      <c r="D1567" s="1"/>
      <c r="E1567" s="1">
        <v>43</v>
      </c>
      <c r="F1567" s="1">
        <v>26</v>
      </c>
      <c r="G1567" s="1">
        <v>2</v>
      </c>
      <c r="H1567" s="1">
        <v>15</v>
      </c>
      <c r="I1567" s="15">
        <v>0.62790697674418605</v>
      </c>
      <c r="J1567">
        <f t="shared" si="24"/>
        <v>20</v>
      </c>
    </row>
    <row r="1568" spans="1:10" x14ac:dyDescent="0.3">
      <c r="A1568" t="s">
        <v>1128</v>
      </c>
      <c r="C1568" s="18">
        <v>517.41877492858669</v>
      </c>
      <c r="D1568" s="1"/>
      <c r="E1568" s="1">
        <v>42</v>
      </c>
      <c r="F1568" s="1">
        <v>32</v>
      </c>
      <c r="G1568" s="1">
        <v>1</v>
      </c>
      <c r="H1568" s="1">
        <v>9</v>
      </c>
      <c r="I1568" s="15">
        <v>0.77380952380952384</v>
      </c>
      <c r="J1568">
        <f t="shared" si="24"/>
        <v>20</v>
      </c>
    </row>
    <row r="1569" spans="1:10" x14ac:dyDescent="0.3">
      <c r="A1569" t="s">
        <v>1099</v>
      </c>
      <c r="C1569" s="18">
        <v>517.14183125920488</v>
      </c>
      <c r="D1569" s="1"/>
      <c r="E1569" s="1">
        <v>69</v>
      </c>
      <c r="F1569" s="1">
        <v>44</v>
      </c>
      <c r="G1569" s="1">
        <v>4</v>
      </c>
      <c r="H1569" s="1">
        <v>21</v>
      </c>
      <c r="I1569" s="15">
        <v>0.66666666666666663</v>
      </c>
      <c r="J1569">
        <f t="shared" si="24"/>
        <v>20</v>
      </c>
    </row>
    <row r="1570" spans="1:10" x14ac:dyDescent="0.3">
      <c r="A1570" t="s">
        <v>1148</v>
      </c>
      <c r="C1570" s="18">
        <v>516.92362263798066</v>
      </c>
      <c r="D1570" s="1"/>
      <c r="E1570" s="1">
        <v>39</v>
      </c>
      <c r="F1570" s="1">
        <v>28</v>
      </c>
      <c r="G1570" s="1">
        <v>3</v>
      </c>
      <c r="H1570" s="1">
        <v>8</v>
      </c>
      <c r="I1570" s="15">
        <v>0.75641025641025639</v>
      </c>
      <c r="J1570">
        <f t="shared" si="24"/>
        <v>20</v>
      </c>
    </row>
    <row r="1571" spans="1:10" x14ac:dyDescent="0.3">
      <c r="A1571" t="s">
        <v>1100</v>
      </c>
      <c r="C1571" s="18">
        <v>516.91413141633041</v>
      </c>
      <c r="D1571" s="1"/>
      <c r="E1571" s="1">
        <v>26</v>
      </c>
      <c r="F1571" s="1">
        <v>20</v>
      </c>
      <c r="G1571" s="1">
        <v>1</v>
      </c>
      <c r="H1571" s="1">
        <v>5</v>
      </c>
      <c r="I1571" s="15">
        <v>0.78846153846153844</v>
      </c>
      <c r="J1571">
        <f t="shared" si="24"/>
        <v>40</v>
      </c>
    </row>
    <row r="1572" spans="1:10" x14ac:dyDescent="0.3">
      <c r="A1572" t="s">
        <v>1101</v>
      </c>
      <c r="C1572" s="18">
        <v>516.88469968745676</v>
      </c>
      <c r="D1572" s="1"/>
      <c r="E1572" s="1">
        <v>64</v>
      </c>
      <c r="F1572" s="1">
        <v>46</v>
      </c>
      <c r="G1572" s="1">
        <v>3</v>
      </c>
      <c r="H1572" s="1">
        <v>15</v>
      </c>
      <c r="I1572" s="15">
        <v>0.7421875</v>
      </c>
      <c r="J1572">
        <f t="shared" si="24"/>
        <v>20</v>
      </c>
    </row>
    <row r="1573" spans="1:10" x14ac:dyDescent="0.3">
      <c r="A1573" t="s">
        <v>1102</v>
      </c>
      <c r="C1573" s="18">
        <v>516.59671375280016</v>
      </c>
      <c r="D1573" s="1"/>
      <c r="E1573" s="1">
        <v>11</v>
      </c>
      <c r="F1573" s="1">
        <v>7</v>
      </c>
      <c r="G1573" s="1">
        <v>0</v>
      </c>
      <c r="H1573" s="1">
        <v>4</v>
      </c>
      <c r="I1573" s="15">
        <v>0.63636363636363635</v>
      </c>
      <c r="J1573">
        <f t="shared" si="24"/>
        <v>40</v>
      </c>
    </row>
    <row r="1574" spans="1:10" x14ac:dyDescent="0.3">
      <c r="A1574" t="s">
        <v>1103</v>
      </c>
      <c r="C1574" s="18">
        <v>516.47256344891241</v>
      </c>
      <c r="D1574" s="1"/>
      <c r="E1574" s="1">
        <v>49</v>
      </c>
      <c r="F1574" s="1">
        <v>34</v>
      </c>
      <c r="G1574" s="1">
        <v>3</v>
      </c>
      <c r="H1574" s="1">
        <v>12</v>
      </c>
      <c r="I1574" s="15">
        <v>0.72448979591836737</v>
      </c>
      <c r="J1574">
        <f t="shared" si="24"/>
        <v>20</v>
      </c>
    </row>
    <row r="1575" spans="1:10" x14ac:dyDescent="0.3">
      <c r="A1575" t="s">
        <v>1104</v>
      </c>
      <c r="C1575" s="18">
        <v>516.45469848193193</v>
      </c>
      <c r="D1575" s="1"/>
      <c r="E1575" s="1">
        <v>9</v>
      </c>
      <c r="F1575" s="1">
        <v>4</v>
      </c>
      <c r="G1575" s="1">
        <v>1</v>
      </c>
      <c r="H1575" s="1">
        <v>4</v>
      </c>
      <c r="I1575" s="15">
        <v>0.5</v>
      </c>
      <c r="J1575">
        <f t="shared" si="24"/>
        <v>40</v>
      </c>
    </row>
    <row r="1576" spans="1:10" x14ac:dyDescent="0.3">
      <c r="A1576" t="s">
        <v>1134</v>
      </c>
      <c r="C1576" s="18">
        <v>516.40696981775352</v>
      </c>
      <c r="D1576" s="1"/>
      <c r="E1576" s="1">
        <v>74</v>
      </c>
      <c r="F1576" s="1">
        <v>52</v>
      </c>
      <c r="G1576" s="1">
        <v>0</v>
      </c>
      <c r="H1576" s="1">
        <v>22</v>
      </c>
      <c r="I1576" s="15">
        <v>0.70270270270270274</v>
      </c>
      <c r="J1576">
        <f t="shared" si="24"/>
        <v>20</v>
      </c>
    </row>
    <row r="1577" spans="1:10" x14ac:dyDescent="0.3">
      <c r="A1577" t="s">
        <v>1619</v>
      </c>
      <c r="C1577" s="18">
        <v>516.39920918093389</v>
      </c>
      <c r="D1577" s="1"/>
      <c r="E1577" s="1">
        <v>20</v>
      </c>
      <c r="F1577" s="1">
        <v>14</v>
      </c>
      <c r="G1577" s="1">
        <v>0</v>
      </c>
      <c r="H1577" s="1">
        <v>6</v>
      </c>
      <c r="I1577" s="15">
        <v>0.7</v>
      </c>
      <c r="J1577">
        <f t="shared" si="24"/>
        <v>40</v>
      </c>
    </row>
    <row r="1578" spans="1:10" x14ac:dyDescent="0.3">
      <c r="A1578" t="s">
        <v>1106</v>
      </c>
      <c r="C1578" s="18">
        <v>516.24697770129524</v>
      </c>
      <c r="D1578" s="1"/>
      <c r="E1578" s="1">
        <v>17</v>
      </c>
      <c r="F1578" s="1">
        <v>14</v>
      </c>
      <c r="G1578" s="1">
        <v>2</v>
      </c>
      <c r="H1578" s="1">
        <v>1</v>
      </c>
      <c r="I1578" s="15">
        <v>0.88235294117647056</v>
      </c>
      <c r="J1578">
        <f t="shared" si="24"/>
        <v>40</v>
      </c>
    </row>
    <row r="1579" spans="1:10" x14ac:dyDescent="0.3">
      <c r="A1579" s="21" t="s">
        <v>1112</v>
      </c>
      <c r="C1579" s="18">
        <v>516.11624218650411</v>
      </c>
      <c r="D1579" s="1"/>
      <c r="E1579" s="1">
        <v>46</v>
      </c>
      <c r="F1579" s="1">
        <v>31</v>
      </c>
      <c r="G1579" s="1">
        <v>2</v>
      </c>
      <c r="H1579" s="1">
        <v>13</v>
      </c>
      <c r="I1579" s="15">
        <v>0.69565217391304346</v>
      </c>
      <c r="J1579">
        <f t="shared" si="24"/>
        <v>20</v>
      </c>
    </row>
    <row r="1580" spans="1:10" x14ac:dyDescent="0.3">
      <c r="A1580" t="s">
        <v>1108</v>
      </c>
      <c r="C1580" s="18">
        <v>516.07861040798537</v>
      </c>
      <c r="D1580" s="1"/>
      <c r="E1580" s="1">
        <v>51</v>
      </c>
      <c r="F1580" s="1">
        <v>37</v>
      </c>
      <c r="G1580" s="1">
        <v>2</v>
      </c>
      <c r="H1580" s="1">
        <v>12</v>
      </c>
      <c r="I1580" s="15">
        <v>0.74509803921568629</v>
      </c>
      <c r="J1580">
        <f t="shared" si="24"/>
        <v>20</v>
      </c>
    </row>
    <row r="1581" spans="1:10" x14ac:dyDescent="0.3">
      <c r="A1581" t="s">
        <v>1109</v>
      </c>
      <c r="C1581" s="18">
        <v>516.06360453647324</v>
      </c>
      <c r="D1581" s="1"/>
      <c r="E1581" s="1">
        <v>47</v>
      </c>
      <c r="F1581" s="1">
        <v>32</v>
      </c>
      <c r="G1581" s="1">
        <v>1</v>
      </c>
      <c r="H1581" s="1">
        <v>14</v>
      </c>
      <c r="I1581" s="15">
        <v>0.69148936170212771</v>
      </c>
      <c r="J1581">
        <f t="shared" si="24"/>
        <v>20</v>
      </c>
    </row>
    <row r="1582" spans="1:10" x14ac:dyDescent="0.3">
      <c r="A1582" t="s">
        <v>1110</v>
      </c>
      <c r="C1582" s="18">
        <v>516.02314936836126</v>
      </c>
      <c r="D1582" s="1"/>
      <c r="E1582" s="1">
        <v>33</v>
      </c>
      <c r="F1582" s="1">
        <v>27</v>
      </c>
      <c r="G1582" s="1">
        <v>2</v>
      </c>
      <c r="H1582" s="1">
        <v>4</v>
      </c>
      <c r="I1582" s="15">
        <v>0.84848484848484851</v>
      </c>
      <c r="J1582">
        <f t="shared" si="24"/>
        <v>20</v>
      </c>
    </row>
    <row r="1583" spans="1:10" x14ac:dyDescent="0.3">
      <c r="A1583" t="s">
        <v>1151</v>
      </c>
      <c r="C1583" s="18">
        <v>515.98895298742309</v>
      </c>
      <c r="D1583" s="1"/>
      <c r="E1583" s="1">
        <v>36</v>
      </c>
      <c r="F1583" s="1">
        <v>23</v>
      </c>
      <c r="G1583" s="1">
        <v>1</v>
      </c>
      <c r="H1583" s="1">
        <v>12</v>
      </c>
      <c r="I1583" s="15">
        <v>0.65277777777777779</v>
      </c>
      <c r="J1583">
        <f t="shared" si="24"/>
        <v>20</v>
      </c>
    </row>
    <row r="1584" spans="1:10" x14ac:dyDescent="0.3">
      <c r="A1584" t="s">
        <v>1140</v>
      </c>
      <c r="C1584" s="18">
        <v>515.58997202435171</v>
      </c>
      <c r="D1584" s="1"/>
      <c r="E1584" s="1">
        <v>48</v>
      </c>
      <c r="F1584" s="1">
        <v>31</v>
      </c>
      <c r="G1584" s="1">
        <v>0</v>
      </c>
      <c r="H1584" s="1">
        <v>17</v>
      </c>
      <c r="I1584" s="15">
        <v>0.64583333333333337</v>
      </c>
      <c r="J1584">
        <f t="shared" si="24"/>
        <v>20</v>
      </c>
    </row>
    <row r="1585" spans="1:10" x14ac:dyDescent="0.3">
      <c r="A1585" t="s">
        <v>1113</v>
      </c>
      <c r="C1585" s="18">
        <v>515.55300054876875</v>
      </c>
      <c r="D1585" s="1"/>
      <c r="E1585" s="1">
        <v>36</v>
      </c>
      <c r="F1585" s="1">
        <v>25</v>
      </c>
      <c r="G1585" s="1">
        <v>2</v>
      </c>
      <c r="H1585" s="1">
        <v>9</v>
      </c>
      <c r="I1585" s="15">
        <v>0.72222222222222221</v>
      </c>
      <c r="J1585">
        <f t="shared" si="24"/>
        <v>20</v>
      </c>
    </row>
    <row r="1586" spans="1:10" x14ac:dyDescent="0.3">
      <c r="A1586" t="s">
        <v>1114</v>
      </c>
      <c r="C1586" s="18">
        <v>515.46539076502916</v>
      </c>
      <c r="D1586" s="1"/>
      <c r="E1586" s="1">
        <v>44</v>
      </c>
      <c r="F1586" s="1">
        <v>31</v>
      </c>
      <c r="G1586" s="1">
        <v>0</v>
      </c>
      <c r="H1586" s="1">
        <v>13</v>
      </c>
      <c r="I1586" s="15">
        <v>0.70454545454545459</v>
      </c>
      <c r="J1586">
        <f t="shared" si="24"/>
        <v>20</v>
      </c>
    </row>
    <row r="1587" spans="1:10" x14ac:dyDescent="0.3">
      <c r="A1587" t="s">
        <v>1121</v>
      </c>
      <c r="C1587" s="18">
        <v>515.33421838011088</v>
      </c>
      <c r="D1587" s="1"/>
      <c r="E1587" s="1">
        <v>78</v>
      </c>
      <c r="F1587" s="1">
        <v>51</v>
      </c>
      <c r="G1587" s="1">
        <v>5</v>
      </c>
      <c r="H1587" s="1">
        <v>22</v>
      </c>
      <c r="I1587" s="15">
        <v>0.6858974358974359</v>
      </c>
      <c r="J1587">
        <f t="shared" si="24"/>
        <v>20</v>
      </c>
    </row>
    <row r="1588" spans="1:10" x14ac:dyDescent="0.3">
      <c r="A1588" t="s">
        <v>1115</v>
      </c>
      <c r="C1588" s="18">
        <v>515.25427480867279</v>
      </c>
      <c r="D1588" s="1"/>
      <c r="E1588" s="1">
        <v>1</v>
      </c>
      <c r="F1588" s="1">
        <v>0</v>
      </c>
      <c r="G1588" s="1">
        <v>0</v>
      </c>
      <c r="H1588" s="1">
        <v>1</v>
      </c>
      <c r="I1588" s="15">
        <v>0</v>
      </c>
      <c r="J1588">
        <f t="shared" si="24"/>
        <v>40</v>
      </c>
    </row>
    <row r="1589" spans="1:10" x14ac:dyDescent="0.3">
      <c r="A1589" t="s">
        <v>1141</v>
      </c>
      <c r="C1589" s="18">
        <v>515.25135461786419</v>
      </c>
      <c r="D1589" s="1"/>
      <c r="E1589" s="1">
        <v>37</v>
      </c>
      <c r="F1589" s="1">
        <v>31</v>
      </c>
      <c r="G1589" s="1">
        <v>2</v>
      </c>
      <c r="H1589" s="1">
        <v>4</v>
      </c>
      <c r="I1589" s="15">
        <v>0.86486486486486491</v>
      </c>
      <c r="J1589">
        <f t="shared" si="24"/>
        <v>20</v>
      </c>
    </row>
    <row r="1590" spans="1:10" x14ac:dyDescent="0.3">
      <c r="A1590" t="s">
        <v>1116</v>
      </c>
      <c r="C1590" s="18">
        <v>515.19746048386185</v>
      </c>
      <c r="D1590" s="1"/>
      <c r="E1590" s="1">
        <v>41</v>
      </c>
      <c r="F1590" s="1">
        <v>29</v>
      </c>
      <c r="G1590" s="1">
        <v>1</v>
      </c>
      <c r="H1590" s="1">
        <v>11</v>
      </c>
      <c r="I1590" s="15">
        <v>0.71951219512195119</v>
      </c>
      <c r="J1590">
        <f t="shared" si="24"/>
        <v>20</v>
      </c>
    </row>
    <row r="1591" spans="1:10" x14ac:dyDescent="0.3">
      <c r="A1591" t="s">
        <v>2508</v>
      </c>
      <c r="C1591" s="18">
        <v>515.1425819597174</v>
      </c>
      <c r="D1591" s="1"/>
      <c r="E1591" s="1">
        <v>18</v>
      </c>
      <c r="F1591" s="1">
        <v>11</v>
      </c>
      <c r="G1591" s="1">
        <v>1</v>
      </c>
      <c r="H1591" s="1">
        <v>6</v>
      </c>
      <c r="I1591" s="15">
        <v>0.63888888888888884</v>
      </c>
      <c r="J1591">
        <f t="shared" si="24"/>
        <v>40</v>
      </c>
    </row>
    <row r="1592" spans="1:10" x14ac:dyDescent="0.3">
      <c r="A1592" t="s">
        <v>1117</v>
      </c>
      <c r="C1592" s="18">
        <v>515.11344713541177</v>
      </c>
      <c r="D1592" s="1"/>
      <c r="E1592" s="1">
        <v>33</v>
      </c>
      <c r="F1592" s="1">
        <v>24</v>
      </c>
      <c r="G1592" s="1">
        <v>3</v>
      </c>
      <c r="H1592" s="1">
        <v>6</v>
      </c>
      <c r="I1592" s="15">
        <v>0.77272727272727271</v>
      </c>
      <c r="J1592">
        <f t="shared" si="24"/>
        <v>20</v>
      </c>
    </row>
    <row r="1593" spans="1:10" x14ac:dyDescent="0.3">
      <c r="A1593" t="s">
        <v>1118</v>
      </c>
      <c r="C1593" s="18">
        <v>514.94905791462725</v>
      </c>
      <c r="D1593" s="1"/>
      <c r="E1593" s="1">
        <v>42</v>
      </c>
      <c r="F1593" s="1">
        <v>27</v>
      </c>
      <c r="G1593" s="1">
        <v>0</v>
      </c>
      <c r="H1593" s="1">
        <v>15</v>
      </c>
      <c r="I1593" s="15">
        <v>0.6428571428571429</v>
      </c>
      <c r="J1593">
        <f t="shared" si="24"/>
        <v>20</v>
      </c>
    </row>
    <row r="1594" spans="1:10" x14ac:dyDescent="0.3">
      <c r="A1594" t="s">
        <v>1124</v>
      </c>
      <c r="C1594" s="18">
        <v>514.62508394696374</v>
      </c>
      <c r="D1594" s="1"/>
      <c r="E1594" s="1">
        <v>43</v>
      </c>
      <c r="F1594" s="1">
        <v>29</v>
      </c>
      <c r="G1594" s="1">
        <v>2</v>
      </c>
      <c r="H1594" s="1">
        <v>12</v>
      </c>
      <c r="I1594" s="15">
        <v>0.69767441860465118</v>
      </c>
      <c r="J1594">
        <f t="shared" si="24"/>
        <v>20</v>
      </c>
    </row>
    <row r="1595" spans="1:10" x14ac:dyDescent="0.3">
      <c r="A1595" t="s">
        <v>1125</v>
      </c>
      <c r="C1595" s="18">
        <v>514.58969651934956</v>
      </c>
      <c r="D1595" s="1"/>
      <c r="E1595" s="1">
        <v>74</v>
      </c>
      <c r="F1595" s="1">
        <v>49</v>
      </c>
      <c r="G1595" s="1">
        <v>2</v>
      </c>
      <c r="H1595" s="1">
        <v>23</v>
      </c>
      <c r="I1595" s="15">
        <v>0.67567567567567566</v>
      </c>
      <c r="J1595">
        <f t="shared" si="24"/>
        <v>20</v>
      </c>
    </row>
    <row r="1596" spans="1:10" x14ac:dyDescent="0.3">
      <c r="A1596" t="s">
        <v>1126</v>
      </c>
      <c r="C1596" s="18">
        <v>514.57781605967193</v>
      </c>
      <c r="D1596" s="1"/>
      <c r="E1596" s="1">
        <v>31</v>
      </c>
      <c r="F1596" s="1">
        <v>23</v>
      </c>
      <c r="G1596" s="1">
        <v>0</v>
      </c>
      <c r="H1596" s="1">
        <v>8</v>
      </c>
      <c r="I1596" s="15">
        <v>0.74193548387096775</v>
      </c>
      <c r="J1596">
        <f t="shared" si="24"/>
        <v>20</v>
      </c>
    </row>
    <row r="1597" spans="1:10" x14ac:dyDescent="0.3">
      <c r="A1597" t="s">
        <v>1127</v>
      </c>
      <c r="C1597" s="18">
        <v>514.47623320499486</v>
      </c>
      <c r="D1597" s="1"/>
      <c r="E1597" s="1">
        <v>9</v>
      </c>
      <c r="F1597" s="1">
        <v>6</v>
      </c>
      <c r="G1597" s="1">
        <v>0</v>
      </c>
      <c r="H1597" s="1">
        <v>3</v>
      </c>
      <c r="I1597" s="15">
        <v>0.66666666666666663</v>
      </c>
      <c r="J1597">
        <f t="shared" si="24"/>
        <v>40</v>
      </c>
    </row>
    <row r="1598" spans="1:10" x14ac:dyDescent="0.3">
      <c r="A1598" t="s">
        <v>1695</v>
      </c>
      <c r="C1598" s="18">
        <v>514.26311946135854</v>
      </c>
      <c r="D1598" s="1"/>
      <c r="E1598" s="1">
        <v>49</v>
      </c>
      <c r="F1598" s="1">
        <v>28</v>
      </c>
      <c r="G1598" s="1">
        <v>1</v>
      </c>
      <c r="H1598" s="1">
        <v>20</v>
      </c>
      <c r="I1598" s="15">
        <v>0.58163265306122447</v>
      </c>
      <c r="J1598">
        <f t="shared" si="24"/>
        <v>20</v>
      </c>
    </row>
    <row r="1599" spans="1:10" x14ac:dyDescent="0.3">
      <c r="A1599" t="s">
        <v>1129</v>
      </c>
      <c r="C1599" s="18">
        <v>514.24443875360475</v>
      </c>
      <c r="D1599" s="1"/>
      <c r="E1599" s="1">
        <v>35</v>
      </c>
      <c r="F1599" s="1">
        <v>25</v>
      </c>
      <c r="G1599" s="1">
        <v>2</v>
      </c>
      <c r="H1599" s="1">
        <v>8</v>
      </c>
      <c r="I1599" s="15">
        <v>0.74285714285714288</v>
      </c>
      <c r="J1599">
        <f t="shared" si="24"/>
        <v>20</v>
      </c>
    </row>
    <row r="1600" spans="1:10" x14ac:dyDescent="0.3">
      <c r="A1600" t="s">
        <v>1143</v>
      </c>
      <c r="C1600" s="18">
        <v>514.14596531714972</v>
      </c>
      <c r="D1600" s="1"/>
      <c r="E1600" s="1">
        <v>51</v>
      </c>
      <c r="F1600" s="1">
        <v>34</v>
      </c>
      <c r="G1600" s="1">
        <v>0</v>
      </c>
      <c r="H1600" s="1">
        <v>17</v>
      </c>
      <c r="I1600" s="15">
        <v>0.66666666666666663</v>
      </c>
      <c r="J1600">
        <f t="shared" si="24"/>
        <v>20</v>
      </c>
    </row>
    <row r="1601" spans="1:10" x14ac:dyDescent="0.3">
      <c r="A1601" t="s">
        <v>1418</v>
      </c>
      <c r="C1601" s="18">
        <v>513.94370107624161</v>
      </c>
      <c r="D1601" s="1"/>
      <c r="E1601" s="1">
        <v>154</v>
      </c>
      <c r="F1601" s="1">
        <v>103</v>
      </c>
      <c r="G1601" s="1">
        <v>4</v>
      </c>
      <c r="H1601" s="1">
        <v>47</v>
      </c>
      <c r="I1601" s="15">
        <v>0.68181818181818177</v>
      </c>
      <c r="J1601">
        <f t="shared" si="24"/>
        <v>20</v>
      </c>
    </row>
    <row r="1602" spans="1:10" x14ac:dyDescent="0.3">
      <c r="A1602" t="s">
        <v>1130</v>
      </c>
      <c r="C1602" s="18">
        <v>513.90417724093618</v>
      </c>
      <c r="D1602" s="1"/>
      <c r="E1602" s="1">
        <v>87</v>
      </c>
      <c r="F1602" s="1">
        <v>51</v>
      </c>
      <c r="G1602" s="1">
        <v>3</v>
      </c>
      <c r="H1602" s="1">
        <v>33</v>
      </c>
      <c r="I1602" s="15">
        <v>0.60344827586206895</v>
      </c>
      <c r="J1602">
        <f t="shared" si="24"/>
        <v>20</v>
      </c>
    </row>
    <row r="1603" spans="1:10" x14ac:dyDescent="0.3">
      <c r="A1603" t="s">
        <v>1158</v>
      </c>
      <c r="C1603" s="18">
        <v>513.80003926477571</v>
      </c>
      <c r="D1603" s="1"/>
      <c r="E1603" s="1">
        <v>30</v>
      </c>
      <c r="F1603" s="1">
        <v>21</v>
      </c>
      <c r="G1603" s="1">
        <v>1</v>
      </c>
      <c r="H1603" s="1">
        <v>8</v>
      </c>
      <c r="I1603" s="15">
        <v>0.71666666666666667</v>
      </c>
      <c r="J1603">
        <f t="shared" si="24"/>
        <v>40</v>
      </c>
    </row>
    <row r="1604" spans="1:10" x14ac:dyDescent="0.3">
      <c r="A1604" t="s">
        <v>1223</v>
      </c>
      <c r="C1604" s="18">
        <v>513.75943316470466</v>
      </c>
      <c r="D1604" s="1"/>
      <c r="E1604" s="1">
        <v>79</v>
      </c>
      <c r="F1604" s="1">
        <v>46</v>
      </c>
      <c r="G1604" s="1">
        <v>3</v>
      </c>
      <c r="H1604" s="1">
        <v>30</v>
      </c>
      <c r="I1604" s="15">
        <v>0.60126582278481011</v>
      </c>
      <c r="J1604">
        <f t="shared" ref="J1604:J1667" si="25">IF(E1604&lt;=30,40,20)</f>
        <v>20</v>
      </c>
    </row>
    <row r="1605" spans="1:10" x14ac:dyDescent="0.3">
      <c r="A1605" t="s">
        <v>1135</v>
      </c>
      <c r="C1605" s="18">
        <v>513.70535140553375</v>
      </c>
      <c r="D1605" s="1"/>
      <c r="E1605" s="1">
        <v>51</v>
      </c>
      <c r="F1605" s="1">
        <v>33</v>
      </c>
      <c r="G1605" s="1">
        <v>1</v>
      </c>
      <c r="H1605" s="1">
        <v>17</v>
      </c>
      <c r="I1605" s="15">
        <v>0.65686274509803921</v>
      </c>
      <c r="J1605">
        <f t="shared" si="25"/>
        <v>20</v>
      </c>
    </row>
    <row r="1606" spans="1:10" x14ac:dyDescent="0.3">
      <c r="A1606" t="s">
        <v>1149</v>
      </c>
      <c r="C1606" s="18">
        <v>513.54964650206716</v>
      </c>
      <c r="D1606" s="1"/>
      <c r="E1606" s="1">
        <v>44</v>
      </c>
      <c r="F1606" s="1">
        <v>27</v>
      </c>
      <c r="G1606" s="1">
        <v>3</v>
      </c>
      <c r="H1606" s="1">
        <v>14</v>
      </c>
      <c r="I1606" s="15">
        <v>0.64772727272727271</v>
      </c>
      <c r="J1606">
        <f t="shared" si="25"/>
        <v>20</v>
      </c>
    </row>
    <row r="1607" spans="1:10" x14ac:dyDescent="0.3">
      <c r="A1607" t="s">
        <v>2009</v>
      </c>
      <c r="C1607" s="18">
        <v>513.5292898609124</v>
      </c>
      <c r="D1607" s="1"/>
      <c r="E1607" s="1">
        <v>33</v>
      </c>
      <c r="F1607" s="1">
        <v>22</v>
      </c>
      <c r="G1607" s="1">
        <v>0</v>
      </c>
      <c r="H1607" s="1">
        <v>11</v>
      </c>
      <c r="I1607" s="15">
        <v>0.66666666666666663</v>
      </c>
      <c r="J1607">
        <f t="shared" si="25"/>
        <v>20</v>
      </c>
    </row>
    <row r="1608" spans="1:10" x14ac:dyDescent="0.3">
      <c r="A1608" t="s">
        <v>1132</v>
      </c>
      <c r="C1608" s="18">
        <v>513.50750904038409</v>
      </c>
      <c r="D1608" s="1"/>
      <c r="E1608" s="1">
        <v>19</v>
      </c>
      <c r="F1608" s="1">
        <v>15</v>
      </c>
      <c r="G1608" s="1">
        <v>1</v>
      </c>
      <c r="H1608" s="1">
        <v>3</v>
      </c>
      <c r="I1608" s="15">
        <v>0.81578947368421051</v>
      </c>
      <c r="J1608">
        <f t="shared" si="25"/>
        <v>40</v>
      </c>
    </row>
    <row r="1609" spans="1:10" x14ac:dyDescent="0.3">
      <c r="A1609" t="s">
        <v>1133</v>
      </c>
      <c r="C1609" s="18">
        <v>513.36874679228504</v>
      </c>
      <c r="D1609" s="1"/>
      <c r="E1609" s="1">
        <v>30</v>
      </c>
      <c r="F1609" s="1">
        <v>23</v>
      </c>
      <c r="G1609" s="1">
        <v>1</v>
      </c>
      <c r="H1609" s="1">
        <v>6</v>
      </c>
      <c r="I1609" s="15">
        <v>0.78333333333333333</v>
      </c>
      <c r="J1609">
        <f t="shared" si="25"/>
        <v>40</v>
      </c>
    </row>
    <row r="1610" spans="1:10" x14ac:dyDescent="0.3">
      <c r="A1610" t="s">
        <v>1165</v>
      </c>
      <c r="C1610" s="18">
        <v>513.26124521432462</v>
      </c>
      <c r="D1610" s="1"/>
      <c r="E1610" s="1">
        <v>48</v>
      </c>
      <c r="F1610" s="1">
        <v>29</v>
      </c>
      <c r="G1610" s="1">
        <v>3</v>
      </c>
      <c r="H1610" s="1">
        <v>16</v>
      </c>
      <c r="I1610" s="15">
        <v>0.63541666666666663</v>
      </c>
      <c r="J1610">
        <f t="shared" si="25"/>
        <v>20</v>
      </c>
    </row>
    <row r="1611" spans="1:10" x14ac:dyDescent="0.3">
      <c r="A1611" t="s">
        <v>1137</v>
      </c>
      <c r="C1611" s="18">
        <v>513.25029349346983</v>
      </c>
      <c r="D1611" s="1"/>
      <c r="E1611" s="1">
        <v>40</v>
      </c>
      <c r="F1611" s="1">
        <v>27</v>
      </c>
      <c r="G1611" s="1">
        <v>2</v>
      </c>
      <c r="H1611" s="1">
        <v>11</v>
      </c>
      <c r="I1611" s="15">
        <v>0.7</v>
      </c>
      <c r="J1611">
        <f t="shared" si="25"/>
        <v>20</v>
      </c>
    </row>
    <row r="1612" spans="1:10" x14ac:dyDescent="0.3">
      <c r="A1612" t="s">
        <v>1493</v>
      </c>
      <c r="C1612" s="18">
        <v>513.02877195209976</v>
      </c>
      <c r="D1612" s="1"/>
      <c r="E1612" s="1">
        <v>100</v>
      </c>
      <c r="F1612" s="1">
        <v>53</v>
      </c>
      <c r="G1612" s="1">
        <v>4</v>
      </c>
      <c r="H1612" s="1">
        <v>43</v>
      </c>
      <c r="I1612" s="15">
        <v>0.55000000000000004</v>
      </c>
      <c r="J1612">
        <f t="shared" si="25"/>
        <v>20</v>
      </c>
    </row>
    <row r="1613" spans="1:10" x14ac:dyDescent="0.3">
      <c r="A1613" t="s">
        <v>1138</v>
      </c>
      <c r="C1613" s="18">
        <v>512.63552493973907</v>
      </c>
      <c r="D1613" s="1"/>
      <c r="E1613" s="1">
        <v>25</v>
      </c>
      <c r="F1613" s="1">
        <v>18</v>
      </c>
      <c r="G1613" s="1">
        <v>0</v>
      </c>
      <c r="H1613" s="1">
        <v>7</v>
      </c>
      <c r="I1613" s="15">
        <v>0.72</v>
      </c>
      <c r="J1613">
        <f t="shared" si="25"/>
        <v>40</v>
      </c>
    </row>
    <row r="1614" spans="1:10" x14ac:dyDescent="0.3">
      <c r="A1614" t="s">
        <v>1139</v>
      </c>
      <c r="C1614" s="18">
        <v>512.60759590451801</v>
      </c>
      <c r="D1614" s="1"/>
      <c r="E1614" s="1">
        <v>58</v>
      </c>
      <c r="F1614" s="1">
        <v>30</v>
      </c>
      <c r="G1614" s="1">
        <v>2</v>
      </c>
      <c r="H1614" s="1">
        <v>26</v>
      </c>
      <c r="I1614" s="15">
        <v>0.53448275862068961</v>
      </c>
      <c r="J1614">
        <f t="shared" si="25"/>
        <v>20</v>
      </c>
    </row>
    <row r="1615" spans="1:10" x14ac:dyDescent="0.3">
      <c r="A1615" t="s">
        <v>1142</v>
      </c>
      <c r="C1615" s="18">
        <v>512.43171223233185</v>
      </c>
      <c r="D1615" s="1"/>
      <c r="E1615" s="1">
        <v>70</v>
      </c>
      <c r="F1615" s="1">
        <v>44</v>
      </c>
      <c r="G1615" s="1">
        <v>0</v>
      </c>
      <c r="H1615" s="1">
        <v>26</v>
      </c>
      <c r="I1615" s="15">
        <v>0.62857142857142856</v>
      </c>
      <c r="J1615">
        <f t="shared" si="25"/>
        <v>20</v>
      </c>
    </row>
    <row r="1616" spans="1:10" x14ac:dyDescent="0.3">
      <c r="A1616" t="s">
        <v>1979</v>
      </c>
      <c r="C1616" s="18">
        <v>512.18964422311592</v>
      </c>
      <c r="D1616" s="1"/>
      <c r="E1616" s="1">
        <v>81</v>
      </c>
      <c r="F1616" s="1">
        <v>46</v>
      </c>
      <c r="G1616" s="1">
        <v>0</v>
      </c>
      <c r="H1616" s="1">
        <v>35</v>
      </c>
      <c r="I1616" s="15">
        <v>0.5679012345679012</v>
      </c>
      <c r="J1616">
        <f t="shared" si="25"/>
        <v>20</v>
      </c>
    </row>
    <row r="1617" spans="1:10" x14ac:dyDescent="0.3">
      <c r="A1617" t="s">
        <v>1153</v>
      </c>
      <c r="C1617" s="18">
        <v>512.18959641419747</v>
      </c>
      <c r="D1617" s="1"/>
      <c r="E1617" s="1">
        <v>84</v>
      </c>
      <c r="F1617" s="1">
        <v>50</v>
      </c>
      <c r="G1617" s="1">
        <v>2</v>
      </c>
      <c r="H1617" s="1">
        <v>32</v>
      </c>
      <c r="I1617" s="15">
        <v>0.6071428571428571</v>
      </c>
      <c r="J1617">
        <f t="shared" si="25"/>
        <v>20</v>
      </c>
    </row>
    <row r="1618" spans="1:10" x14ac:dyDescent="0.3">
      <c r="A1618" t="s">
        <v>1414</v>
      </c>
      <c r="C1618" s="18">
        <v>512.17237895962785</v>
      </c>
      <c r="D1618" s="1"/>
      <c r="E1618" s="1">
        <v>73</v>
      </c>
      <c r="F1618" s="1">
        <v>30</v>
      </c>
      <c r="G1618" s="1">
        <v>3</v>
      </c>
      <c r="H1618" s="1">
        <v>40</v>
      </c>
      <c r="I1618" s="15">
        <v>0.4315068493150685</v>
      </c>
      <c r="J1618">
        <f t="shared" si="25"/>
        <v>20</v>
      </c>
    </row>
    <row r="1619" spans="1:10" x14ac:dyDescent="0.3">
      <c r="A1619" t="s">
        <v>1144</v>
      </c>
      <c r="C1619" s="18">
        <v>511.99977741446753</v>
      </c>
      <c r="D1619" s="1"/>
      <c r="E1619" s="1">
        <v>94</v>
      </c>
      <c r="F1619" s="1">
        <v>63</v>
      </c>
      <c r="G1619" s="1">
        <v>1</v>
      </c>
      <c r="H1619" s="1">
        <v>30</v>
      </c>
      <c r="I1619" s="15">
        <v>0.67553191489361697</v>
      </c>
      <c r="J1619">
        <f t="shared" si="25"/>
        <v>20</v>
      </c>
    </row>
    <row r="1620" spans="1:10" x14ac:dyDescent="0.3">
      <c r="A1620" t="s">
        <v>1212</v>
      </c>
      <c r="C1620" s="18">
        <v>511.79629293100203</v>
      </c>
      <c r="D1620" s="1"/>
      <c r="E1620" s="1">
        <v>81</v>
      </c>
      <c r="F1620" s="1">
        <v>49</v>
      </c>
      <c r="G1620" s="1">
        <v>2</v>
      </c>
      <c r="H1620" s="1">
        <v>30</v>
      </c>
      <c r="I1620" s="15">
        <v>0.61728395061728392</v>
      </c>
      <c r="J1620">
        <f t="shared" si="25"/>
        <v>20</v>
      </c>
    </row>
    <row r="1621" spans="1:10" x14ac:dyDescent="0.3">
      <c r="A1621" t="s">
        <v>1166</v>
      </c>
      <c r="C1621" s="18">
        <v>519.20950348246902</v>
      </c>
      <c r="D1621" s="1"/>
      <c r="E1621" s="1">
        <v>102</v>
      </c>
      <c r="F1621" s="1">
        <v>52</v>
      </c>
      <c r="G1621" s="1">
        <v>2</v>
      </c>
      <c r="H1621" s="1">
        <v>48</v>
      </c>
      <c r="I1621" s="15">
        <v>0.51960784313725494</v>
      </c>
      <c r="J1621">
        <f t="shared" si="25"/>
        <v>20</v>
      </c>
    </row>
    <row r="1622" spans="1:10" x14ac:dyDescent="0.3">
      <c r="A1622" t="s">
        <v>1146</v>
      </c>
      <c r="C1622" s="18">
        <v>511.65476714720626</v>
      </c>
      <c r="D1622" s="1"/>
      <c r="E1622" s="1">
        <v>22</v>
      </c>
      <c r="F1622" s="1">
        <v>17</v>
      </c>
      <c r="G1622" s="1">
        <v>1</v>
      </c>
      <c r="H1622" s="1">
        <v>4</v>
      </c>
      <c r="I1622" s="15">
        <v>0.79545454545454541</v>
      </c>
      <c r="J1622">
        <f t="shared" si="25"/>
        <v>40</v>
      </c>
    </row>
    <row r="1623" spans="1:10" x14ac:dyDescent="0.3">
      <c r="A1623" t="s">
        <v>1147</v>
      </c>
      <c r="C1623" s="18">
        <v>511.48994606963407</v>
      </c>
      <c r="D1623" s="1"/>
      <c r="E1623" s="1">
        <v>45</v>
      </c>
      <c r="F1623" s="1">
        <v>28</v>
      </c>
      <c r="G1623" s="1">
        <v>1</v>
      </c>
      <c r="H1623" s="1">
        <v>16</v>
      </c>
      <c r="I1623" s="15">
        <v>0.6333333333333333</v>
      </c>
      <c r="J1623">
        <f t="shared" si="25"/>
        <v>20</v>
      </c>
    </row>
    <row r="1624" spans="1:10" x14ac:dyDescent="0.3">
      <c r="A1624" t="s">
        <v>1215</v>
      </c>
      <c r="C1624" s="18">
        <v>511.47475656361166</v>
      </c>
      <c r="D1624" s="1"/>
      <c r="E1624" s="1">
        <v>15</v>
      </c>
      <c r="F1624" s="1">
        <v>12</v>
      </c>
      <c r="G1624" s="1">
        <v>1</v>
      </c>
      <c r="H1624" s="1">
        <v>2</v>
      </c>
      <c r="I1624" s="15">
        <v>0.83333333333333337</v>
      </c>
      <c r="J1624">
        <f t="shared" si="25"/>
        <v>40</v>
      </c>
    </row>
    <row r="1625" spans="1:10" x14ac:dyDescent="0.3">
      <c r="A1625" t="s">
        <v>1200</v>
      </c>
      <c r="C1625" s="18">
        <v>511.4504987230352</v>
      </c>
      <c r="D1625" s="1"/>
      <c r="E1625" s="1">
        <v>21</v>
      </c>
      <c r="F1625" s="1">
        <v>17</v>
      </c>
      <c r="G1625" s="1">
        <v>0</v>
      </c>
      <c r="H1625" s="1">
        <v>4</v>
      </c>
      <c r="I1625" s="15">
        <v>0.80952380952380953</v>
      </c>
      <c r="J1625">
        <f t="shared" si="25"/>
        <v>40</v>
      </c>
    </row>
    <row r="1626" spans="1:10" x14ac:dyDescent="0.3">
      <c r="A1626" t="s">
        <v>2279</v>
      </c>
      <c r="C1626" s="18">
        <v>511.18443825182101</v>
      </c>
      <c r="D1626" s="1"/>
      <c r="E1626" s="1">
        <v>49</v>
      </c>
      <c r="F1626" s="1">
        <v>31</v>
      </c>
      <c r="G1626" s="1">
        <v>3</v>
      </c>
      <c r="H1626" s="1">
        <v>15</v>
      </c>
      <c r="I1626" s="15">
        <v>0.66326530612244894</v>
      </c>
      <c r="J1626">
        <f t="shared" si="25"/>
        <v>20</v>
      </c>
    </row>
    <row r="1627" spans="1:10" x14ac:dyDescent="0.3">
      <c r="A1627" t="s">
        <v>3076</v>
      </c>
      <c r="C1627" s="18">
        <v>511.13997720441085</v>
      </c>
      <c r="D1627" s="1"/>
      <c r="E1627" s="1">
        <v>27</v>
      </c>
      <c r="F1627" s="1">
        <v>15</v>
      </c>
      <c r="G1627" s="1">
        <v>1</v>
      </c>
      <c r="H1627" s="1">
        <v>11</v>
      </c>
      <c r="I1627" s="15">
        <v>0.57407407407407407</v>
      </c>
      <c r="J1627">
        <f t="shared" si="25"/>
        <v>40</v>
      </c>
    </row>
    <row r="1628" spans="1:10" x14ac:dyDescent="0.3">
      <c r="A1628" t="s">
        <v>1155</v>
      </c>
      <c r="C1628" s="18">
        <v>511.01035785852179</v>
      </c>
      <c r="D1628" s="1"/>
      <c r="E1628" s="1">
        <v>34</v>
      </c>
      <c r="F1628" s="1">
        <v>23</v>
      </c>
      <c r="G1628" s="1">
        <v>3</v>
      </c>
      <c r="H1628" s="1">
        <v>8</v>
      </c>
      <c r="I1628" s="15">
        <v>0.72058823529411764</v>
      </c>
      <c r="J1628">
        <f t="shared" si="25"/>
        <v>20</v>
      </c>
    </row>
    <row r="1629" spans="1:10" x14ac:dyDescent="0.3">
      <c r="A1629" t="s">
        <v>1154</v>
      </c>
      <c r="C1629" s="18">
        <v>510.98775674440969</v>
      </c>
      <c r="D1629" s="1"/>
      <c r="E1629" s="1">
        <v>41</v>
      </c>
      <c r="F1629" s="1">
        <v>29</v>
      </c>
      <c r="G1629" s="1">
        <v>0</v>
      </c>
      <c r="H1629" s="1">
        <v>12</v>
      </c>
      <c r="I1629" s="15">
        <v>0.70731707317073167</v>
      </c>
      <c r="J1629">
        <f t="shared" si="25"/>
        <v>20</v>
      </c>
    </row>
    <row r="1630" spans="1:10" x14ac:dyDescent="0.3">
      <c r="A1630" t="s">
        <v>1774</v>
      </c>
      <c r="C1630" s="18">
        <v>510.91627918551092</v>
      </c>
      <c r="D1630" s="1"/>
      <c r="E1630" s="1">
        <v>47</v>
      </c>
      <c r="F1630" s="1">
        <v>28</v>
      </c>
      <c r="G1630" s="1">
        <v>2</v>
      </c>
      <c r="H1630" s="1">
        <v>17</v>
      </c>
      <c r="I1630" s="15">
        <v>0.61702127659574468</v>
      </c>
      <c r="J1630">
        <f t="shared" si="25"/>
        <v>20</v>
      </c>
    </row>
    <row r="1631" spans="1:10" x14ac:dyDescent="0.3">
      <c r="A1631" t="s">
        <v>1156</v>
      </c>
      <c r="C1631" s="18">
        <v>510.9001485083129</v>
      </c>
      <c r="D1631" s="1"/>
      <c r="E1631" s="1">
        <v>51</v>
      </c>
      <c r="F1631" s="1">
        <v>29</v>
      </c>
      <c r="G1631" s="1">
        <v>1</v>
      </c>
      <c r="H1631" s="1">
        <v>21</v>
      </c>
      <c r="I1631" s="15">
        <v>0.57843137254901966</v>
      </c>
      <c r="J1631">
        <f t="shared" si="25"/>
        <v>20</v>
      </c>
    </row>
    <row r="1632" spans="1:10" x14ac:dyDescent="0.3">
      <c r="A1632" t="s">
        <v>1160</v>
      </c>
      <c r="C1632" s="18">
        <v>510.85120740598961</v>
      </c>
      <c r="D1632" s="1"/>
      <c r="E1632" s="1">
        <v>20</v>
      </c>
      <c r="F1632" s="1">
        <v>16</v>
      </c>
      <c r="G1632" s="1">
        <v>0</v>
      </c>
      <c r="H1632" s="1">
        <v>4</v>
      </c>
      <c r="I1632" s="15">
        <v>0.8</v>
      </c>
      <c r="J1632">
        <f t="shared" si="25"/>
        <v>40</v>
      </c>
    </row>
    <row r="1633" spans="1:10" x14ac:dyDescent="0.3">
      <c r="A1633" t="s">
        <v>1209</v>
      </c>
      <c r="C1633" s="18">
        <v>510.63930197087518</v>
      </c>
      <c r="D1633" s="1"/>
      <c r="E1633" s="1">
        <v>40</v>
      </c>
      <c r="F1633" s="1">
        <v>28</v>
      </c>
      <c r="G1633" s="1">
        <v>0</v>
      </c>
      <c r="H1633" s="1">
        <v>12</v>
      </c>
      <c r="I1633" s="15">
        <v>0.7</v>
      </c>
      <c r="J1633">
        <f t="shared" si="25"/>
        <v>20</v>
      </c>
    </row>
    <row r="1634" spans="1:10" x14ac:dyDescent="0.3">
      <c r="A1634" t="s">
        <v>1164</v>
      </c>
      <c r="C1634" s="18">
        <v>510.52314522312173</v>
      </c>
      <c r="D1634" s="1"/>
      <c r="E1634" s="1">
        <v>18</v>
      </c>
      <c r="F1634" s="1">
        <v>14</v>
      </c>
      <c r="G1634" s="1">
        <v>0</v>
      </c>
      <c r="H1634" s="1">
        <v>4</v>
      </c>
      <c r="I1634" s="15">
        <v>0.77777777777777779</v>
      </c>
      <c r="J1634">
        <f t="shared" si="25"/>
        <v>40</v>
      </c>
    </row>
    <row r="1635" spans="1:10" x14ac:dyDescent="0.3">
      <c r="A1635" t="s">
        <v>1226</v>
      </c>
      <c r="C1635" s="18">
        <v>510.51595140458937</v>
      </c>
      <c r="D1635" s="1"/>
      <c r="E1635" s="1">
        <v>38</v>
      </c>
      <c r="F1635" s="1">
        <v>27</v>
      </c>
      <c r="G1635" s="1">
        <v>2</v>
      </c>
      <c r="H1635" s="1">
        <v>9</v>
      </c>
      <c r="I1635" s="15">
        <v>0.73684210526315785</v>
      </c>
      <c r="J1635">
        <f t="shared" si="25"/>
        <v>20</v>
      </c>
    </row>
    <row r="1636" spans="1:10" x14ac:dyDescent="0.3">
      <c r="A1636" t="s">
        <v>1186</v>
      </c>
      <c r="C1636" s="18">
        <v>510.43380827643341</v>
      </c>
      <c r="D1636" s="1"/>
      <c r="E1636" s="1">
        <v>36</v>
      </c>
      <c r="F1636" s="1">
        <v>25</v>
      </c>
      <c r="G1636" s="1">
        <v>2</v>
      </c>
      <c r="H1636" s="1">
        <v>9</v>
      </c>
      <c r="I1636" s="15">
        <v>0.72222222222222221</v>
      </c>
      <c r="J1636">
        <f t="shared" si="25"/>
        <v>20</v>
      </c>
    </row>
    <row r="1637" spans="1:10" x14ac:dyDescent="0.3">
      <c r="A1637" t="s">
        <v>1221</v>
      </c>
      <c r="C1637" s="18">
        <v>510.14296884470025</v>
      </c>
      <c r="D1637" s="1"/>
      <c r="E1637" s="1">
        <v>27</v>
      </c>
      <c r="F1637" s="1">
        <v>20</v>
      </c>
      <c r="G1637" s="1">
        <v>1</v>
      </c>
      <c r="H1637" s="1">
        <v>6</v>
      </c>
      <c r="I1637" s="15">
        <v>0.7592592592592593</v>
      </c>
      <c r="J1637">
        <f t="shared" si="25"/>
        <v>40</v>
      </c>
    </row>
    <row r="1638" spans="1:10" x14ac:dyDescent="0.3">
      <c r="A1638" t="s">
        <v>1170</v>
      </c>
      <c r="C1638" s="18">
        <v>509.81622067253022</v>
      </c>
      <c r="D1638" s="1"/>
      <c r="E1638" s="1">
        <v>27</v>
      </c>
      <c r="F1638" s="1">
        <v>15</v>
      </c>
      <c r="G1638" s="1">
        <v>1</v>
      </c>
      <c r="H1638" s="1">
        <v>11</v>
      </c>
      <c r="I1638" s="15">
        <v>0.57407407407407407</v>
      </c>
      <c r="J1638">
        <f t="shared" si="25"/>
        <v>40</v>
      </c>
    </row>
    <row r="1639" spans="1:10" x14ac:dyDescent="0.3">
      <c r="A1639" t="s">
        <v>1171</v>
      </c>
      <c r="C1639" s="18">
        <v>509.69010408543971</v>
      </c>
      <c r="D1639" s="1"/>
      <c r="E1639" s="1">
        <v>32</v>
      </c>
      <c r="F1639" s="1">
        <v>21</v>
      </c>
      <c r="G1639" s="1">
        <v>0</v>
      </c>
      <c r="H1639" s="1">
        <v>11</v>
      </c>
      <c r="I1639" s="15">
        <v>0.65625</v>
      </c>
      <c r="J1639">
        <f t="shared" si="25"/>
        <v>20</v>
      </c>
    </row>
    <row r="1640" spans="1:10" x14ac:dyDescent="0.3">
      <c r="A1640" t="s">
        <v>1279</v>
      </c>
      <c r="C1640" s="18">
        <v>509.48894347009326</v>
      </c>
      <c r="D1640" s="1"/>
      <c r="E1640" s="1">
        <v>12</v>
      </c>
      <c r="F1640" s="1">
        <v>11</v>
      </c>
      <c r="G1640" s="1">
        <v>0</v>
      </c>
      <c r="H1640" s="1">
        <v>1</v>
      </c>
      <c r="I1640" s="15">
        <v>0.91666666666666663</v>
      </c>
      <c r="J1640">
        <f t="shared" si="25"/>
        <v>40</v>
      </c>
    </row>
    <row r="1641" spans="1:10" x14ac:dyDescent="0.3">
      <c r="A1641" t="s">
        <v>4642</v>
      </c>
      <c r="C1641" s="18">
        <v>509.45651087498879</v>
      </c>
      <c r="D1641" s="1"/>
      <c r="E1641" s="1">
        <v>73</v>
      </c>
      <c r="F1641" s="1">
        <v>36</v>
      </c>
      <c r="G1641" s="1">
        <v>5</v>
      </c>
      <c r="H1641" s="1">
        <v>32</v>
      </c>
      <c r="I1641" s="15">
        <v>0.5273972602739726</v>
      </c>
      <c r="J1641">
        <f t="shared" si="25"/>
        <v>20</v>
      </c>
    </row>
    <row r="1642" spans="1:10" x14ac:dyDescent="0.3">
      <c r="A1642" t="s">
        <v>1572</v>
      </c>
      <c r="C1642" s="18">
        <v>509.41929841945273</v>
      </c>
      <c r="D1642" s="1"/>
      <c r="E1642" s="1">
        <v>20</v>
      </c>
      <c r="F1642" s="1">
        <v>16</v>
      </c>
      <c r="G1642" s="1">
        <v>0</v>
      </c>
      <c r="H1642" s="1">
        <v>4</v>
      </c>
      <c r="I1642" s="15">
        <v>0.8</v>
      </c>
      <c r="J1642">
        <f t="shared" si="25"/>
        <v>40</v>
      </c>
    </row>
    <row r="1643" spans="1:10" x14ac:dyDescent="0.3">
      <c r="A1643" t="s">
        <v>1173</v>
      </c>
      <c r="C1643" s="18">
        <v>509.3418500482378</v>
      </c>
      <c r="D1643" s="1"/>
      <c r="E1643" s="1">
        <v>22</v>
      </c>
      <c r="F1643" s="1">
        <v>16</v>
      </c>
      <c r="G1643" s="1">
        <v>1</v>
      </c>
      <c r="H1643" s="1">
        <v>5</v>
      </c>
      <c r="I1643" s="15">
        <v>0.75</v>
      </c>
      <c r="J1643">
        <f t="shared" si="25"/>
        <v>40</v>
      </c>
    </row>
    <row r="1644" spans="1:10" x14ac:dyDescent="0.3">
      <c r="A1644" t="s">
        <v>1176</v>
      </c>
      <c r="C1644" s="18">
        <v>509.00465777651766</v>
      </c>
      <c r="D1644" s="1"/>
      <c r="E1644" s="1">
        <v>55</v>
      </c>
      <c r="F1644" s="1">
        <v>32</v>
      </c>
      <c r="G1644" s="1">
        <v>1</v>
      </c>
      <c r="H1644" s="1">
        <v>22</v>
      </c>
      <c r="I1644" s="15">
        <v>0.59090909090909094</v>
      </c>
      <c r="J1644">
        <f t="shared" si="25"/>
        <v>20</v>
      </c>
    </row>
    <row r="1645" spans="1:10" x14ac:dyDescent="0.3">
      <c r="A1645" t="s">
        <v>1192</v>
      </c>
      <c r="C1645" s="18">
        <v>508.99783097210212</v>
      </c>
      <c r="D1645" s="1"/>
      <c r="E1645" s="1">
        <v>62</v>
      </c>
      <c r="F1645" s="1">
        <v>39</v>
      </c>
      <c r="G1645" s="1">
        <v>0</v>
      </c>
      <c r="H1645" s="1">
        <v>23</v>
      </c>
      <c r="I1645" s="15">
        <v>0.62903225806451613</v>
      </c>
      <c r="J1645">
        <f t="shared" si="25"/>
        <v>20</v>
      </c>
    </row>
    <row r="1646" spans="1:10" x14ac:dyDescent="0.3">
      <c r="A1646" t="s">
        <v>1177</v>
      </c>
      <c r="C1646" s="18">
        <v>508.968074075608</v>
      </c>
      <c r="D1646" s="1"/>
      <c r="E1646" s="1">
        <v>33</v>
      </c>
      <c r="F1646" s="1">
        <v>24</v>
      </c>
      <c r="G1646" s="1">
        <v>0</v>
      </c>
      <c r="H1646" s="1">
        <v>9</v>
      </c>
      <c r="I1646" s="15">
        <v>0.72727272727272729</v>
      </c>
      <c r="J1646">
        <f t="shared" si="25"/>
        <v>20</v>
      </c>
    </row>
    <row r="1647" spans="1:10" x14ac:dyDescent="0.3">
      <c r="A1647" t="s">
        <v>1178</v>
      </c>
      <c r="C1647" s="18">
        <v>508.93404987918524</v>
      </c>
      <c r="D1647" s="1"/>
      <c r="E1647" s="1">
        <v>5</v>
      </c>
      <c r="F1647" s="1">
        <v>3</v>
      </c>
      <c r="G1647" s="1">
        <v>0</v>
      </c>
      <c r="H1647" s="1">
        <v>2</v>
      </c>
      <c r="I1647" s="15">
        <v>0.6</v>
      </c>
      <c r="J1647">
        <f t="shared" si="25"/>
        <v>40</v>
      </c>
    </row>
    <row r="1648" spans="1:10" x14ac:dyDescent="0.3">
      <c r="A1648" t="s">
        <v>1180</v>
      </c>
      <c r="C1648" s="18">
        <v>508.86281304578551</v>
      </c>
      <c r="D1648" s="1"/>
      <c r="E1648" s="1">
        <v>66</v>
      </c>
      <c r="F1648" s="1">
        <v>42</v>
      </c>
      <c r="G1648" s="1">
        <v>1</v>
      </c>
      <c r="H1648" s="1">
        <v>23</v>
      </c>
      <c r="I1648" s="15">
        <v>0.64393939393939392</v>
      </c>
      <c r="J1648">
        <f t="shared" si="25"/>
        <v>20</v>
      </c>
    </row>
    <row r="1649" spans="1:10" x14ac:dyDescent="0.3">
      <c r="A1649" t="s">
        <v>1179</v>
      </c>
      <c r="C1649" s="18">
        <v>508.76968452294682</v>
      </c>
      <c r="D1649" s="1"/>
      <c r="E1649" s="1">
        <v>58</v>
      </c>
      <c r="F1649" s="1">
        <v>41</v>
      </c>
      <c r="G1649" s="1">
        <v>2</v>
      </c>
      <c r="H1649" s="1">
        <v>15</v>
      </c>
      <c r="I1649" s="15">
        <v>0.72413793103448276</v>
      </c>
      <c r="J1649">
        <f t="shared" si="25"/>
        <v>20</v>
      </c>
    </row>
    <row r="1650" spans="1:10" x14ac:dyDescent="0.3">
      <c r="A1650" t="s">
        <v>1182</v>
      </c>
      <c r="C1650" s="18">
        <v>508.67603297449648</v>
      </c>
      <c r="D1650" s="1"/>
      <c r="E1650" s="1">
        <v>32</v>
      </c>
      <c r="F1650" s="1">
        <v>22</v>
      </c>
      <c r="G1650" s="1">
        <v>0</v>
      </c>
      <c r="H1650" s="1">
        <v>10</v>
      </c>
      <c r="I1650" s="15">
        <v>0.6875</v>
      </c>
      <c r="J1650">
        <f t="shared" si="25"/>
        <v>20</v>
      </c>
    </row>
    <row r="1651" spans="1:10" x14ac:dyDescent="0.3">
      <c r="A1651" t="s">
        <v>1184</v>
      </c>
      <c r="C1651" s="18">
        <v>508.61878244953454</v>
      </c>
      <c r="D1651" s="1"/>
      <c r="E1651" s="1">
        <v>42</v>
      </c>
      <c r="F1651" s="1">
        <v>27</v>
      </c>
      <c r="G1651" s="1">
        <v>1</v>
      </c>
      <c r="H1651" s="1">
        <v>14</v>
      </c>
      <c r="I1651" s="15">
        <v>0.65476190476190477</v>
      </c>
      <c r="J1651">
        <f t="shared" si="25"/>
        <v>20</v>
      </c>
    </row>
    <row r="1652" spans="1:10" x14ac:dyDescent="0.3">
      <c r="A1652" t="s">
        <v>5934</v>
      </c>
      <c r="C1652" s="18">
        <v>508.51870007675512</v>
      </c>
      <c r="D1652" s="1"/>
      <c r="E1652" s="1">
        <v>7</v>
      </c>
      <c r="F1652" s="1">
        <v>3</v>
      </c>
      <c r="G1652" s="1">
        <v>0</v>
      </c>
      <c r="H1652" s="1">
        <v>4</v>
      </c>
      <c r="I1652" s="15">
        <v>0.42857142857142855</v>
      </c>
      <c r="J1652">
        <f t="shared" si="25"/>
        <v>40</v>
      </c>
    </row>
    <row r="1653" spans="1:10" x14ac:dyDescent="0.3">
      <c r="A1653" t="s">
        <v>1210</v>
      </c>
      <c r="C1653" s="18">
        <v>508.44791927118013</v>
      </c>
      <c r="D1653" s="1"/>
      <c r="E1653" s="1">
        <v>28</v>
      </c>
      <c r="F1653" s="1">
        <v>21</v>
      </c>
      <c r="G1653" s="1">
        <v>1</v>
      </c>
      <c r="H1653" s="1">
        <v>6</v>
      </c>
      <c r="I1653" s="15">
        <v>0.7678571428571429</v>
      </c>
      <c r="J1653">
        <f t="shared" si="25"/>
        <v>40</v>
      </c>
    </row>
    <row r="1654" spans="1:10" x14ac:dyDescent="0.3">
      <c r="A1654" t="s">
        <v>1181</v>
      </c>
      <c r="C1654" s="18">
        <v>508.40668553992663</v>
      </c>
      <c r="D1654" s="1"/>
      <c r="E1654" s="1">
        <v>44</v>
      </c>
      <c r="F1654" s="1">
        <v>30</v>
      </c>
      <c r="G1654" s="1">
        <v>1</v>
      </c>
      <c r="H1654" s="1">
        <v>13</v>
      </c>
      <c r="I1654" s="15">
        <v>0.69318181818181823</v>
      </c>
      <c r="J1654">
        <f t="shared" si="25"/>
        <v>20</v>
      </c>
    </row>
    <row r="1655" spans="1:10" x14ac:dyDescent="0.3">
      <c r="A1655" t="s">
        <v>1187</v>
      </c>
      <c r="C1655" s="18">
        <v>508.35397899260477</v>
      </c>
      <c r="D1655" s="1"/>
      <c r="E1655" s="1">
        <v>33</v>
      </c>
      <c r="F1655" s="1">
        <v>22</v>
      </c>
      <c r="G1655" s="1">
        <v>4</v>
      </c>
      <c r="H1655" s="1">
        <v>7</v>
      </c>
      <c r="I1655" s="15">
        <v>0.72727272727272729</v>
      </c>
      <c r="J1655">
        <f t="shared" si="25"/>
        <v>20</v>
      </c>
    </row>
    <row r="1656" spans="1:10" x14ac:dyDescent="0.3">
      <c r="A1656" t="s">
        <v>1190</v>
      </c>
      <c r="C1656" s="18">
        <v>508.15933762132278</v>
      </c>
      <c r="D1656" s="1"/>
      <c r="E1656" s="1">
        <v>46</v>
      </c>
      <c r="F1656" s="1">
        <v>30</v>
      </c>
      <c r="G1656" s="1">
        <v>2</v>
      </c>
      <c r="H1656" s="1">
        <v>14</v>
      </c>
      <c r="I1656" s="15">
        <v>0.67391304347826086</v>
      </c>
      <c r="J1656">
        <f t="shared" si="25"/>
        <v>20</v>
      </c>
    </row>
    <row r="1657" spans="1:10" x14ac:dyDescent="0.3">
      <c r="A1657" t="s">
        <v>4982</v>
      </c>
      <c r="C1657" s="18">
        <v>503.80456620200516</v>
      </c>
      <c r="D1657" s="1"/>
      <c r="E1657" s="1">
        <v>71</v>
      </c>
      <c r="F1657" s="1">
        <v>38</v>
      </c>
      <c r="G1657" s="1">
        <v>0</v>
      </c>
      <c r="H1657" s="1">
        <v>33</v>
      </c>
      <c r="I1657" s="15">
        <v>0.53521126760563376</v>
      </c>
      <c r="J1657">
        <f t="shared" si="25"/>
        <v>20</v>
      </c>
    </row>
    <row r="1658" spans="1:10" x14ac:dyDescent="0.3">
      <c r="A1658" t="s">
        <v>1194</v>
      </c>
      <c r="C1658" s="18">
        <v>507.92216375559394</v>
      </c>
      <c r="D1658" s="1"/>
      <c r="E1658" s="1">
        <v>48</v>
      </c>
      <c r="F1658" s="1">
        <v>35</v>
      </c>
      <c r="G1658" s="1">
        <v>0</v>
      </c>
      <c r="H1658" s="1">
        <v>13</v>
      </c>
      <c r="I1658" s="15">
        <v>0.72916666666666663</v>
      </c>
      <c r="J1658">
        <f t="shared" si="25"/>
        <v>20</v>
      </c>
    </row>
    <row r="1659" spans="1:10" x14ac:dyDescent="0.3">
      <c r="A1659" t="s">
        <v>1195</v>
      </c>
      <c r="C1659" s="18">
        <v>507.43360415769257</v>
      </c>
      <c r="D1659" s="1"/>
      <c r="E1659" s="1">
        <v>27</v>
      </c>
      <c r="F1659" s="1">
        <v>20</v>
      </c>
      <c r="G1659" s="1">
        <v>1</v>
      </c>
      <c r="H1659" s="1">
        <v>6</v>
      </c>
      <c r="I1659" s="15">
        <v>0.7592592592592593</v>
      </c>
      <c r="J1659">
        <f t="shared" si="25"/>
        <v>40</v>
      </c>
    </row>
    <row r="1660" spans="1:10" x14ac:dyDescent="0.3">
      <c r="A1660" t="s">
        <v>1383</v>
      </c>
      <c r="C1660" s="18">
        <v>507.38542120235621</v>
      </c>
      <c r="D1660" s="1"/>
      <c r="E1660" s="1">
        <v>63</v>
      </c>
      <c r="F1660" s="1">
        <v>46</v>
      </c>
      <c r="G1660" s="1">
        <v>3</v>
      </c>
      <c r="H1660" s="1">
        <v>14</v>
      </c>
      <c r="I1660" s="15">
        <v>0.75396825396825395</v>
      </c>
      <c r="J1660">
        <f t="shared" si="25"/>
        <v>20</v>
      </c>
    </row>
    <row r="1661" spans="1:10" x14ac:dyDescent="0.3">
      <c r="A1661" t="s">
        <v>2431</v>
      </c>
      <c r="C1661" s="18">
        <v>507.30713191752824</v>
      </c>
      <c r="D1661" s="1"/>
      <c r="E1661" s="1">
        <v>50</v>
      </c>
      <c r="F1661" s="1">
        <v>27</v>
      </c>
      <c r="G1661" s="1">
        <v>2</v>
      </c>
      <c r="H1661" s="1">
        <v>21</v>
      </c>
      <c r="I1661" s="15">
        <v>0.56000000000000005</v>
      </c>
      <c r="J1661">
        <f t="shared" si="25"/>
        <v>20</v>
      </c>
    </row>
    <row r="1662" spans="1:10" x14ac:dyDescent="0.3">
      <c r="A1662" t="s">
        <v>1196</v>
      </c>
      <c r="C1662" s="18">
        <v>507.2850277440939</v>
      </c>
      <c r="D1662" s="1"/>
      <c r="E1662" s="1">
        <v>62</v>
      </c>
      <c r="F1662" s="1">
        <v>45</v>
      </c>
      <c r="G1662" s="1">
        <v>1</v>
      </c>
      <c r="H1662" s="1">
        <v>16</v>
      </c>
      <c r="I1662" s="15">
        <v>0.7338709677419355</v>
      </c>
      <c r="J1662">
        <f t="shared" si="25"/>
        <v>20</v>
      </c>
    </row>
    <row r="1663" spans="1:10" x14ac:dyDescent="0.3">
      <c r="A1663" t="s">
        <v>1197</v>
      </c>
      <c r="C1663" s="18">
        <v>507.18582363848077</v>
      </c>
      <c r="D1663" s="1"/>
      <c r="E1663" s="1">
        <v>32</v>
      </c>
      <c r="F1663" s="1">
        <v>22</v>
      </c>
      <c r="G1663" s="1">
        <v>2</v>
      </c>
      <c r="H1663" s="1">
        <v>8</v>
      </c>
      <c r="I1663" s="15">
        <v>0.71875</v>
      </c>
      <c r="J1663">
        <f t="shared" si="25"/>
        <v>20</v>
      </c>
    </row>
    <row r="1664" spans="1:10" x14ac:dyDescent="0.3">
      <c r="A1664" t="s">
        <v>1211</v>
      </c>
      <c r="C1664" s="18">
        <v>507.12132301709204</v>
      </c>
      <c r="D1664" s="1"/>
      <c r="E1664" s="1">
        <v>37</v>
      </c>
      <c r="F1664" s="1">
        <v>29</v>
      </c>
      <c r="G1664" s="1">
        <v>0</v>
      </c>
      <c r="H1664" s="1">
        <v>8</v>
      </c>
      <c r="I1664" s="15">
        <v>0.78378378378378377</v>
      </c>
      <c r="J1664">
        <f t="shared" si="25"/>
        <v>20</v>
      </c>
    </row>
    <row r="1665" spans="1:10" x14ac:dyDescent="0.3">
      <c r="A1665" t="s">
        <v>1198</v>
      </c>
      <c r="C1665" s="18">
        <v>507.08133691707309</v>
      </c>
      <c r="D1665" s="1"/>
      <c r="E1665" s="1">
        <v>16</v>
      </c>
      <c r="F1665" s="1">
        <v>14</v>
      </c>
      <c r="G1665" s="1">
        <v>0</v>
      </c>
      <c r="H1665" s="1">
        <v>2</v>
      </c>
      <c r="I1665" s="15">
        <v>0.875</v>
      </c>
      <c r="J1665">
        <f t="shared" si="25"/>
        <v>40</v>
      </c>
    </row>
    <row r="1666" spans="1:10" x14ac:dyDescent="0.3">
      <c r="A1666" t="s">
        <v>1161</v>
      </c>
      <c r="C1666" s="18">
        <v>506.74577718408273</v>
      </c>
      <c r="D1666" s="1"/>
      <c r="E1666" s="1">
        <v>90</v>
      </c>
      <c r="F1666" s="1">
        <v>60</v>
      </c>
      <c r="G1666" s="1">
        <v>1</v>
      </c>
      <c r="H1666" s="1">
        <v>29</v>
      </c>
      <c r="I1666" s="15">
        <v>0.67222222222222228</v>
      </c>
      <c r="J1666">
        <f t="shared" si="25"/>
        <v>20</v>
      </c>
    </row>
    <row r="1667" spans="1:10" x14ac:dyDescent="0.3">
      <c r="A1667" t="s">
        <v>1204</v>
      </c>
      <c r="C1667" s="18">
        <v>506.74262889552926</v>
      </c>
      <c r="D1667" s="1"/>
      <c r="E1667" s="1">
        <v>31</v>
      </c>
      <c r="F1667" s="1">
        <v>20</v>
      </c>
      <c r="G1667" s="1">
        <v>2</v>
      </c>
      <c r="H1667" s="1">
        <v>9</v>
      </c>
      <c r="I1667" s="15">
        <v>0.67741935483870963</v>
      </c>
      <c r="J1667">
        <f t="shared" si="25"/>
        <v>20</v>
      </c>
    </row>
    <row r="1668" spans="1:10" x14ac:dyDescent="0.3">
      <c r="A1668" t="s">
        <v>1205</v>
      </c>
      <c r="C1668" s="18">
        <v>506.65555522572652</v>
      </c>
      <c r="D1668" s="1"/>
      <c r="E1668" s="1">
        <v>39</v>
      </c>
      <c r="F1668" s="1">
        <v>24</v>
      </c>
      <c r="G1668" s="1">
        <v>1</v>
      </c>
      <c r="H1668" s="1">
        <v>14</v>
      </c>
      <c r="I1668" s="15">
        <v>0.62820512820512819</v>
      </c>
      <c r="J1668">
        <f t="shared" ref="J1668:J1731" si="26">IF(E1668&lt;=30,40,20)</f>
        <v>20</v>
      </c>
    </row>
    <row r="1669" spans="1:10" x14ac:dyDescent="0.3">
      <c r="A1669" t="s">
        <v>1206</v>
      </c>
      <c r="C1669" s="18">
        <v>506.58982144781697</v>
      </c>
      <c r="D1669" s="1"/>
      <c r="E1669" s="1">
        <v>40</v>
      </c>
      <c r="F1669" s="1">
        <v>27</v>
      </c>
      <c r="G1669" s="1">
        <v>0</v>
      </c>
      <c r="H1669" s="1">
        <v>13</v>
      </c>
      <c r="I1669" s="15">
        <v>0.67500000000000004</v>
      </c>
      <c r="J1669">
        <f t="shared" si="26"/>
        <v>20</v>
      </c>
    </row>
    <row r="1670" spans="1:10" x14ac:dyDescent="0.3">
      <c r="A1670" s="21" t="s">
        <v>1232</v>
      </c>
      <c r="C1670" s="18">
        <v>506.54774135108778</v>
      </c>
      <c r="D1670" s="1"/>
      <c r="E1670" s="1">
        <v>87</v>
      </c>
      <c r="F1670" s="1">
        <v>57</v>
      </c>
      <c r="G1670" s="1">
        <v>1</v>
      </c>
      <c r="H1670" s="1">
        <v>29</v>
      </c>
      <c r="I1670" s="15">
        <v>0.66091954022988508</v>
      </c>
      <c r="J1670">
        <f t="shared" si="26"/>
        <v>20</v>
      </c>
    </row>
    <row r="1671" spans="1:10" x14ac:dyDescent="0.3">
      <c r="A1671" t="s">
        <v>1207</v>
      </c>
      <c r="C1671" s="18">
        <v>506.49312502542534</v>
      </c>
      <c r="D1671" s="1"/>
      <c r="E1671" s="1">
        <v>7</v>
      </c>
      <c r="F1671" s="1">
        <v>4</v>
      </c>
      <c r="G1671" s="1">
        <v>1</v>
      </c>
      <c r="H1671" s="1">
        <v>2</v>
      </c>
      <c r="I1671" s="15">
        <v>0.6428571428571429</v>
      </c>
      <c r="J1671">
        <f t="shared" si="26"/>
        <v>40</v>
      </c>
    </row>
    <row r="1672" spans="1:10" x14ac:dyDescent="0.3">
      <c r="A1672" t="s">
        <v>1208</v>
      </c>
      <c r="C1672" s="18">
        <v>506.47702571667713</v>
      </c>
      <c r="D1672" s="1"/>
      <c r="E1672" s="1">
        <v>91</v>
      </c>
      <c r="F1672" s="1">
        <v>54</v>
      </c>
      <c r="G1672" s="1">
        <v>0</v>
      </c>
      <c r="H1672" s="1">
        <v>37</v>
      </c>
      <c r="I1672" s="15">
        <v>0.59340659340659341</v>
      </c>
      <c r="J1672">
        <f t="shared" si="26"/>
        <v>20</v>
      </c>
    </row>
    <row r="1673" spans="1:10" x14ac:dyDescent="0.3">
      <c r="A1673" t="s">
        <v>1201</v>
      </c>
      <c r="C1673" s="18">
        <v>506.24462286652835</v>
      </c>
      <c r="D1673" s="1"/>
      <c r="E1673" s="1">
        <v>95</v>
      </c>
      <c r="F1673" s="1">
        <v>53</v>
      </c>
      <c r="G1673" s="1">
        <v>6</v>
      </c>
      <c r="H1673" s="1">
        <v>36</v>
      </c>
      <c r="I1673" s="15">
        <v>0.58947368421052626</v>
      </c>
      <c r="J1673">
        <f t="shared" si="26"/>
        <v>20</v>
      </c>
    </row>
    <row r="1674" spans="1:10" x14ac:dyDescent="0.3">
      <c r="A1674" t="s">
        <v>1213</v>
      </c>
      <c r="C1674" s="18">
        <v>506.169617903784</v>
      </c>
      <c r="D1674" s="1"/>
      <c r="E1674" s="1">
        <v>29</v>
      </c>
      <c r="F1674" s="1">
        <v>24</v>
      </c>
      <c r="G1674" s="1">
        <v>0</v>
      </c>
      <c r="H1674" s="1">
        <v>5</v>
      </c>
      <c r="I1674" s="15">
        <v>0.82758620689655171</v>
      </c>
      <c r="J1674">
        <f t="shared" si="26"/>
        <v>40</v>
      </c>
    </row>
    <row r="1675" spans="1:10" x14ac:dyDescent="0.3">
      <c r="A1675" t="s">
        <v>1214</v>
      </c>
      <c r="C1675" s="18">
        <v>506.16918161301487</v>
      </c>
      <c r="D1675" s="1"/>
      <c r="E1675" s="1">
        <v>54</v>
      </c>
      <c r="F1675" s="1">
        <v>34</v>
      </c>
      <c r="G1675" s="1">
        <v>4</v>
      </c>
      <c r="H1675" s="1">
        <v>16</v>
      </c>
      <c r="I1675" s="15">
        <v>0.66666666666666663</v>
      </c>
      <c r="J1675">
        <f t="shared" si="26"/>
        <v>20</v>
      </c>
    </row>
    <row r="1676" spans="1:10" x14ac:dyDescent="0.3">
      <c r="A1676" t="s">
        <v>1216</v>
      </c>
      <c r="C1676" s="18">
        <v>506.04258387083991</v>
      </c>
      <c r="D1676" s="1"/>
      <c r="E1676" s="1">
        <v>17</v>
      </c>
      <c r="F1676" s="1">
        <v>10</v>
      </c>
      <c r="G1676" s="1">
        <v>0</v>
      </c>
      <c r="H1676" s="1">
        <v>7</v>
      </c>
      <c r="I1676" s="15">
        <v>0.58823529411764708</v>
      </c>
      <c r="J1676">
        <f t="shared" si="26"/>
        <v>40</v>
      </c>
    </row>
    <row r="1677" spans="1:10" x14ac:dyDescent="0.3">
      <c r="A1677" t="s">
        <v>1218</v>
      </c>
      <c r="C1677" s="18">
        <v>505.98102814091635</v>
      </c>
      <c r="D1677" s="1"/>
      <c r="E1677" s="1">
        <v>18</v>
      </c>
      <c r="F1677" s="1">
        <v>14</v>
      </c>
      <c r="G1677" s="1">
        <v>0</v>
      </c>
      <c r="H1677" s="1">
        <v>4</v>
      </c>
      <c r="I1677" s="15">
        <v>0.77777777777777779</v>
      </c>
      <c r="J1677">
        <f t="shared" si="26"/>
        <v>40</v>
      </c>
    </row>
    <row r="1678" spans="1:10" x14ac:dyDescent="0.3">
      <c r="A1678" t="s">
        <v>1219</v>
      </c>
      <c r="C1678" s="18">
        <v>505.96599527277317</v>
      </c>
      <c r="D1678" s="1"/>
      <c r="E1678" s="1">
        <v>26</v>
      </c>
      <c r="F1678" s="1">
        <v>20</v>
      </c>
      <c r="G1678" s="1">
        <v>0</v>
      </c>
      <c r="H1678" s="1">
        <v>6</v>
      </c>
      <c r="I1678" s="15">
        <v>0.76923076923076927</v>
      </c>
      <c r="J1678">
        <f t="shared" si="26"/>
        <v>40</v>
      </c>
    </row>
    <row r="1679" spans="1:10" x14ac:dyDescent="0.3">
      <c r="A1679" t="s">
        <v>1220</v>
      </c>
      <c r="C1679" s="18">
        <v>505.93326309740064</v>
      </c>
      <c r="D1679" s="1"/>
      <c r="E1679" s="1">
        <v>20</v>
      </c>
      <c r="F1679" s="1">
        <v>16</v>
      </c>
      <c r="G1679" s="1">
        <v>0</v>
      </c>
      <c r="H1679" s="1">
        <v>4</v>
      </c>
      <c r="I1679" s="15">
        <v>0.8</v>
      </c>
      <c r="J1679">
        <f t="shared" si="26"/>
        <v>40</v>
      </c>
    </row>
    <row r="1680" spans="1:10" x14ac:dyDescent="0.3">
      <c r="A1680" t="s">
        <v>1331</v>
      </c>
      <c r="C1680" s="18">
        <v>505.88813626142553</v>
      </c>
      <c r="D1680" s="1"/>
      <c r="E1680" s="1">
        <v>69</v>
      </c>
      <c r="F1680" s="1">
        <v>39</v>
      </c>
      <c r="G1680" s="1">
        <v>0</v>
      </c>
      <c r="H1680" s="1">
        <v>30</v>
      </c>
      <c r="I1680" s="15">
        <v>0.56521739130434778</v>
      </c>
      <c r="J1680">
        <f t="shared" si="26"/>
        <v>20</v>
      </c>
    </row>
    <row r="1681" spans="1:10" x14ac:dyDescent="0.3">
      <c r="A1681" t="s">
        <v>1872</v>
      </c>
      <c r="C1681" s="18">
        <v>505.83446950024489</v>
      </c>
      <c r="D1681" s="1"/>
      <c r="E1681" s="1">
        <v>35</v>
      </c>
      <c r="F1681" s="1">
        <v>24</v>
      </c>
      <c r="G1681" s="1">
        <v>0</v>
      </c>
      <c r="H1681" s="1">
        <v>11</v>
      </c>
      <c r="I1681" s="15">
        <v>0.68571428571428572</v>
      </c>
      <c r="J1681">
        <f t="shared" si="26"/>
        <v>20</v>
      </c>
    </row>
    <row r="1682" spans="1:10" x14ac:dyDescent="0.3">
      <c r="A1682" s="21" t="s">
        <v>1236</v>
      </c>
      <c r="C1682" s="18">
        <v>505.74839024232477</v>
      </c>
      <c r="D1682" s="1"/>
      <c r="E1682" s="1">
        <v>23</v>
      </c>
      <c r="F1682" s="1">
        <v>16</v>
      </c>
      <c r="G1682" s="1">
        <v>0</v>
      </c>
      <c r="H1682" s="1">
        <v>7</v>
      </c>
      <c r="I1682" s="15">
        <v>0.69565217391304346</v>
      </c>
      <c r="J1682">
        <f t="shared" si="26"/>
        <v>40</v>
      </c>
    </row>
    <row r="1683" spans="1:10" x14ac:dyDescent="0.3">
      <c r="A1683" t="s">
        <v>1263</v>
      </c>
      <c r="C1683" s="18">
        <v>505.63755847767089</v>
      </c>
      <c r="D1683" s="1"/>
      <c r="E1683" s="1">
        <v>54</v>
      </c>
      <c r="F1683" s="1">
        <v>34</v>
      </c>
      <c r="G1683" s="1">
        <v>2</v>
      </c>
      <c r="H1683" s="1">
        <v>18</v>
      </c>
      <c r="I1683" s="15">
        <v>0.64814814814814814</v>
      </c>
      <c r="J1683">
        <f t="shared" si="26"/>
        <v>20</v>
      </c>
    </row>
    <row r="1684" spans="1:10" x14ac:dyDescent="0.3">
      <c r="A1684" t="s">
        <v>1231</v>
      </c>
      <c r="C1684" s="18">
        <v>505.61368371373612</v>
      </c>
      <c r="D1684" s="1"/>
      <c r="E1684" s="1">
        <v>92</v>
      </c>
      <c r="F1684" s="1">
        <v>63</v>
      </c>
      <c r="G1684" s="1">
        <v>1</v>
      </c>
      <c r="H1684" s="1">
        <v>28</v>
      </c>
      <c r="I1684" s="15">
        <v>0.69021739130434778</v>
      </c>
      <c r="J1684">
        <f t="shared" si="26"/>
        <v>20</v>
      </c>
    </row>
    <row r="1685" spans="1:10" x14ac:dyDescent="0.3">
      <c r="A1685" t="s">
        <v>1224</v>
      </c>
      <c r="C1685" s="18">
        <v>505.53182132978918</v>
      </c>
      <c r="D1685" s="1"/>
      <c r="E1685" s="1">
        <v>14</v>
      </c>
      <c r="F1685" s="1">
        <v>13</v>
      </c>
      <c r="G1685" s="1">
        <v>0</v>
      </c>
      <c r="H1685" s="1">
        <v>1</v>
      </c>
      <c r="I1685" s="15">
        <v>0.9285714285714286</v>
      </c>
      <c r="J1685">
        <f t="shared" si="26"/>
        <v>40</v>
      </c>
    </row>
    <row r="1686" spans="1:10" x14ac:dyDescent="0.3">
      <c r="A1686" t="s">
        <v>1233</v>
      </c>
      <c r="C1686" s="18">
        <v>505.51165372147915</v>
      </c>
      <c r="D1686" s="1"/>
      <c r="E1686" s="1">
        <v>26</v>
      </c>
      <c r="F1686" s="1">
        <v>20</v>
      </c>
      <c r="G1686" s="1">
        <v>0</v>
      </c>
      <c r="H1686" s="1">
        <v>6</v>
      </c>
      <c r="I1686" s="15">
        <v>0.76923076923076927</v>
      </c>
      <c r="J1686">
        <f t="shared" si="26"/>
        <v>40</v>
      </c>
    </row>
    <row r="1687" spans="1:10" x14ac:dyDescent="0.3">
      <c r="A1687" t="s">
        <v>1249</v>
      </c>
      <c r="C1687" s="18">
        <v>505.3815338695336</v>
      </c>
      <c r="D1687" s="1"/>
      <c r="E1687" s="1">
        <v>49</v>
      </c>
      <c r="F1687" s="1">
        <v>30</v>
      </c>
      <c r="G1687" s="1">
        <v>0</v>
      </c>
      <c r="H1687" s="1">
        <v>19</v>
      </c>
      <c r="I1687" s="15">
        <v>0.61224489795918369</v>
      </c>
      <c r="J1687">
        <f t="shared" si="26"/>
        <v>20</v>
      </c>
    </row>
    <row r="1688" spans="1:10" x14ac:dyDescent="0.3">
      <c r="A1688" t="s">
        <v>1354</v>
      </c>
      <c r="C1688" s="18">
        <v>505.3770318206553</v>
      </c>
      <c r="D1688" s="1"/>
      <c r="E1688" s="1">
        <v>25</v>
      </c>
      <c r="F1688" s="1">
        <v>17</v>
      </c>
      <c r="G1688" s="1">
        <v>0</v>
      </c>
      <c r="H1688" s="1">
        <v>8</v>
      </c>
      <c r="I1688" s="15">
        <v>0.68</v>
      </c>
      <c r="J1688">
        <f t="shared" si="26"/>
        <v>40</v>
      </c>
    </row>
    <row r="1689" spans="1:10" x14ac:dyDescent="0.3">
      <c r="A1689" t="s">
        <v>1227</v>
      </c>
      <c r="C1689" s="18">
        <v>505.37358516281034</v>
      </c>
      <c r="D1689" s="1"/>
      <c r="E1689" s="1">
        <v>33</v>
      </c>
      <c r="F1689" s="1">
        <v>28</v>
      </c>
      <c r="G1689" s="1">
        <v>0</v>
      </c>
      <c r="H1689" s="1">
        <v>5</v>
      </c>
      <c r="I1689" s="15">
        <v>0.84848484848484851</v>
      </c>
      <c r="J1689">
        <f t="shared" si="26"/>
        <v>20</v>
      </c>
    </row>
    <row r="1690" spans="1:10" x14ac:dyDescent="0.3">
      <c r="A1690" t="s">
        <v>1228</v>
      </c>
      <c r="C1690" s="18">
        <v>505.35120243985807</v>
      </c>
      <c r="D1690" s="1"/>
      <c r="E1690" s="1">
        <v>53</v>
      </c>
      <c r="F1690" s="1">
        <v>35</v>
      </c>
      <c r="G1690" s="1">
        <v>1</v>
      </c>
      <c r="H1690" s="1">
        <v>17</v>
      </c>
      <c r="I1690" s="15">
        <v>0.66981132075471694</v>
      </c>
      <c r="J1690">
        <f t="shared" si="26"/>
        <v>20</v>
      </c>
    </row>
    <row r="1691" spans="1:10" x14ac:dyDescent="0.3">
      <c r="A1691" t="s">
        <v>1234</v>
      </c>
      <c r="C1691" s="18">
        <v>504.81426272384346</v>
      </c>
      <c r="D1691" s="1"/>
      <c r="E1691" s="1">
        <v>138</v>
      </c>
      <c r="F1691" s="1">
        <v>93</v>
      </c>
      <c r="G1691" s="1">
        <v>5</v>
      </c>
      <c r="H1691" s="1">
        <v>40</v>
      </c>
      <c r="I1691" s="15">
        <v>0.69202898550724634</v>
      </c>
      <c r="J1691">
        <f t="shared" si="26"/>
        <v>20</v>
      </c>
    </row>
    <row r="1692" spans="1:10" x14ac:dyDescent="0.3">
      <c r="A1692" t="s">
        <v>1247</v>
      </c>
      <c r="C1692" s="18">
        <v>504.76653800937208</v>
      </c>
      <c r="D1692" s="1"/>
      <c r="E1692" s="1">
        <v>31</v>
      </c>
      <c r="F1692" s="1">
        <v>21</v>
      </c>
      <c r="G1692" s="1">
        <v>1</v>
      </c>
      <c r="H1692" s="1">
        <v>9</v>
      </c>
      <c r="I1692" s="15">
        <v>0.69354838709677424</v>
      </c>
      <c r="J1692">
        <f t="shared" si="26"/>
        <v>20</v>
      </c>
    </row>
    <row r="1693" spans="1:10" x14ac:dyDescent="0.3">
      <c r="A1693" t="s">
        <v>1235</v>
      </c>
      <c r="C1693" s="18">
        <v>504.76371123306166</v>
      </c>
      <c r="D1693" s="1"/>
      <c r="E1693" s="1">
        <v>55</v>
      </c>
      <c r="F1693" s="1">
        <v>29</v>
      </c>
      <c r="G1693" s="1">
        <v>3</v>
      </c>
      <c r="H1693" s="1">
        <v>23</v>
      </c>
      <c r="I1693" s="15">
        <v>0.55454545454545456</v>
      </c>
      <c r="J1693">
        <f t="shared" si="26"/>
        <v>20</v>
      </c>
    </row>
    <row r="1694" spans="1:10" x14ac:dyDescent="0.3">
      <c r="A1694" t="s">
        <v>1229</v>
      </c>
      <c r="C1694" s="18">
        <v>504.73974829786857</v>
      </c>
      <c r="D1694" s="1"/>
      <c r="E1694" s="1">
        <v>100</v>
      </c>
      <c r="F1694" s="1">
        <v>60</v>
      </c>
      <c r="G1694" s="1">
        <v>3</v>
      </c>
      <c r="H1694" s="1">
        <v>37</v>
      </c>
      <c r="I1694" s="15">
        <v>0.61499999999999999</v>
      </c>
      <c r="J1694">
        <f t="shared" si="26"/>
        <v>20</v>
      </c>
    </row>
    <row r="1695" spans="1:10" x14ac:dyDescent="0.3">
      <c r="A1695" t="s">
        <v>1261</v>
      </c>
      <c r="C1695" s="18">
        <v>504.70179856219403</v>
      </c>
      <c r="D1695" s="1"/>
      <c r="E1695" s="1">
        <v>26</v>
      </c>
      <c r="F1695" s="1">
        <v>20</v>
      </c>
      <c r="G1695" s="1">
        <v>0</v>
      </c>
      <c r="H1695" s="1">
        <v>6</v>
      </c>
      <c r="I1695" s="15">
        <v>0.76923076923076927</v>
      </c>
      <c r="J1695">
        <f t="shared" si="26"/>
        <v>40</v>
      </c>
    </row>
    <row r="1696" spans="1:10" x14ac:dyDescent="0.3">
      <c r="A1696" t="s">
        <v>1345</v>
      </c>
      <c r="C1696" s="18">
        <v>504.64820496128021</v>
      </c>
      <c r="D1696" s="1"/>
      <c r="E1696" s="1">
        <v>54</v>
      </c>
      <c r="F1696" s="1">
        <v>34</v>
      </c>
      <c r="G1696" s="1">
        <v>1</v>
      </c>
      <c r="H1696" s="1">
        <v>19</v>
      </c>
      <c r="I1696" s="15">
        <v>0.63888888888888884</v>
      </c>
      <c r="J1696">
        <f t="shared" si="26"/>
        <v>20</v>
      </c>
    </row>
    <row r="1697" spans="1:10" x14ac:dyDescent="0.3">
      <c r="A1697" t="s">
        <v>1237</v>
      </c>
      <c r="C1697" s="18">
        <v>504.61121145855458</v>
      </c>
      <c r="D1697" s="1"/>
      <c r="E1697" s="1">
        <v>75</v>
      </c>
      <c r="F1697" s="1">
        <v>49</v>
      </c>
      <c r="G1697" s="1">
        <v>1</v>
      </c>
      <c r="H1697" s="1">
        <v>25</v>
      </c>
      <c r="I1697" s="15">
        <v>0.66</v>
      </c>
      <c r="J1697">
        <f t="shared" si="26"/>
        <v>20</v>
      </c>
    </row>
    <row r="1698" spans="1:10" x14ac:dyDescent="0.3">
      <c r="A1698" t="s">
        <v>1238</v>
      </c>
      <c r="C1698" s="18">
        <v>504.59438084311461</v>
      </c>
      <c r="D1698" s="1"/>
      <c r="E1698" s="1">
        <v>13</v>
      </c>
      <c r="F1698" s="1">
        <v>9</v>
      </c>
      <c r="G1698" s="1">
        <v>0</v>
      </c>
      <c r="H1698" s="1">
        <v>4</v>
      </c>
      <c r="I1698" s="15">
        <v>0.69230769230769229</v>
      </c>
      <c r="J1698">
        <f t="shared" si="26"/>
        <v>40</v>
      </c>
    </row>
    <row r="1699" spans="1:10" x14ac:dyDescent="0.3">
      <c r="A1699" t="s">
        <v>1240</v>
      </c>
      <c r="C1699" s="18">
        <v>504.49292247808057</v>
      </c>
      <c r="D1699" s="1"/>
      <c r="E1699" s="1">
        <v>12</v>
      </c>
      <c r="F1699" s="1">
        <v>5</v>
      </c>
      <c r="G1699" s="1">
        <v>0</v>
      </c>
      <c r="H1699" s="1">
        <v>7</v>
      </c>
      <c r="I1699" s="15">
        <v>0.41666666666666669</v>
      </c>
      <c r="J1699">
        <f t="shared" si="26"/>
        <v>40</v>
      </c>
    </row>
    <row r="1700" spans="1:10" x14ac:dyDescent="0.3">
      <c r="A1700" t="s">
        <v>1241</v>
      </c>
      <c r="C1700" s="18">
        <v>504.45355344506078</v>
      </c>
      <c r="D1700" s="1"/>
      <c r="E1700" s="1">
        <v>14</v>
      </c>
      <c r="F1700" s="1">
        <v>12</v>
      </c>
      <c r="G1700" s="1">
        <v>1</v>
      </c>
      <c r="H1700" s="1">
        <v>1</v>
      </c>
      <c r="I1700" s="15">
        <v>0.8928571428571429</v>
      </c>
      <c r="J1700">
        <f t="shared" si="26"/>
        <v>40</v>
      </c>
    </row>
    <row r="1701" spans="1:10" x14ac:dyDescent="0.3">
      <c r="A1701" t="s">
        <v>1242</v>
      </c>
      <c r="C1701" s="18">
        <v>504.43518978506972</v>
      </c>
      <c r="D1701" s="1"/>
      <c r="E1701" s="1">
        <v>56</v>
      </c>
      <c r="F1701" s="1">
        <v>34</v>
      </c>
      <c r="G1701" s="1">
        <v>1</v>
      </c>
      <c r="H1701" s="1">
        <v>21</v>
      </c>
      <c r="I1701" s="15">
        <v>0.6160714285714286</v>
      </c>
      <c r="J1701">
        <f t="shared" si="26"/>
        <v>20</v>
      </c>
    </row>
    <row r="1702" spans="1:10" x14ac:dyDescent="0.3">
      <c r="A1702" t="s">
        <v>1243</v>
      </c>
      <c r="C1702" s="18">
        <v>504.38206683683205</v>
      </c>
      <c r="D1702" s="1"/>
      <c r="E1702" s="1">
        <v>34</v>
      </c>
      <c r="F1702" s="1">
        <v>21</v>
      </c>
      <c r="G1702" s="1">
        <v>2</v>
      </c>
      <c r="H1702" s="1">
        <v>11</v>
      </c>
      <c r="I1702" s="15">
        <v>0.6470588235294118</v>
      </c>
      <c r="J1702">
        <f t="shared" si="26"/>
        <v>20</v>
      </c>
    </row>
    <row r="1703" spans="1:10" x14ac:dyDescent="0.3">
      <c r="A1703" t="s">
        <v>1324</v>
      </c>
      <c r="C1703" s="18">
        <v>504.37477312661042</v>
      </c>
      <c r="D1703" s="1"/>
      <c r="E1703" s="1">
        <v>29</v>
      </c>
      <c r="F1703" s="1">
        <v>20</v>
      </c>
      <c r="G1703" s="1">
        <v>0</v>
      </c>
      <c r="H1703" s="1">
        <v>9</v>
      </c>
      <c r="I1703" s="15">
        <v>0.68965517241379315</v>
      </c>
      <c r="J1703">
        <f t="shared" si="26"/>
        <v>40</v>
      </c>
    </row>
    <row r="1704" spans="1:10" x14ac:dyDescent="0.3">
      <c r="A1704" t="s">
        <v>1244</v>
      </c>
      <c r="C1704" s="18">
        <v>504.3267459297798</v>
      </c>
      <c r="D1704" s="1"/>
      <c r="E1704" s="1">
        <v>40</v>
      </c>
      <c r="F1704" s="1">
        <v>31</v>
      </c>
      <c r="G1704" s="1">
        <v>1</v>
      </c>
      <c r="H1704" s="1">
        <v>8</v>
      </c>
      <c r="I1704" s="15">
        <v>0.78749999999999998</v>
      </c>
      <c r="J1704">
        <f t="shared" si="26"/>
        <v>20</v>
      </c>
    </row>
    <row r="1705" spans="1:10" x14ac:dyDescent="0.3">
      <c r="A1705" t="s">
        <v>1245</v>
      </c>
      <c r="C1705" s="18">
        <v>504.26324011272607</v>
      </c>
      <c r="D1705" s="1"/>
      <c r="E1705" s="1">
        <v>11</v>
      </c>
      <c r="F1705" s="1">
        <v>4</v>
      </c>
      <c r="G1705" s="1">
        <v>3</v>
      </c>
      <c r="H1705" s="1">
        <v>4</v>
      </c>
      <c r="I1705" s="15">
        <v>0.5</v>
      </c>
      <c r="J1705">
        <f t="shared" si="26"/>
        <v>40</v>
      </c>
    </row>
    <row r="1706" spans="1:10" x14ac:dyDescent="0.3">
      <c r="A1706" t="s">
        <v>1253</v>
      </c>
      <c r="C1706" s="18">
        <v>504.05266096165747</v>
      </c>
      <c r="D1706" s="1"/>
      <c r="E1706" s="1">
        <v>21</v>
      </c>
      <c r="F1706" s="1">
        <v>16</v>
      </c>
      <c r="G1706" s="1">
        <v>0</v>
      </c>
      <c r="H1706" s="1">
        <v>5</v>
      </c>
      <c r="I1706" s="15">
        <v>0.76190476190476186</v>
      </c>
      <c r="J1706">
        <f t="shared" si="26"/>
        <v>40</v>
      </c>
    </row>
    <row r="1707" spans="1:10" x14ac:dyDescent="0.3">
      <c r="A1707" t="s">
        <v>1266</v>
      </c>
      <c r="C1707" s="18">
        <v>503.98414086276597</v>
      </c>
      <c r="D1707" s="1"/>
      <c r="E1707" s="1">
        <v>69</v>
      </c>
      <c r="F1707" s="1">
        <v>41</v>
      </c>
      <c r="G1707" s="1">
        <v>1</v>
      </c>
      <c r="H1707" s="1">
        <v>27</v>
      </c>
      <c r="I1707" s="15">
        <v>0.60144927536231885</v>
      </c>
      <c r="J1707">
        <f t="shared" si="26"/>
        <v>20</v>
      </c>
    </row>
    <row r="1708" spans="1:10" x14ac:dyDescent="0.3">
      <c r="A1708" t="s">
        <v>1413</v>
      </c>
      <c r="C1708" s="18">
        <v>503.91404444838554</v>
      </c>
      <c r="D1708" s="1"/>
      <c r="E1708" s="1">
        <v>72</v>
      </c>
      <c r="F1708" s="1">
        <v>45</v>
      </c>
      <c r="G1708" s="1">
        <v>4</v>
      </c>
      <c r="H1708" s="1">
        <v>23</v>
      </c>
      <c r="I1708" s="15">
        <v>0.65277777777777779</v>
      </c>
      <c r="J1708">
        <f t="shared" si="26"/>
        <v>20</v>
      </c>
    </row>
    <row r="1709" spans="1:10" x14ac:dyDescent="0.3">
      <c r="A1709" t="s">
        <v>1251</v>
      </c>
      <c r="C1709" s="18">
        <v>503.84802115068356</v>
      </c>
      <c r="D1709" s="1"/>
      <c r="E1709" s="1">
        <v>83</v>
      </c>
      <c r="F1709" s="1">
        <v>49</v>
      </c>
      <c r="G1709" s="1">
        <v>1</v>
      </c>
      <c r="H1709" s="1">
        <v>33</v>
      </c>
      <c r="I1709" s="15">
        <v>0.59638554216867468</v>
      </c>
      <c r="J1709">
        <f t="shared" si="26"/>
        <v>20</v>
      </c>
    </row>
    <row r="1710" spans="1:10" x14ac:dyDescent="0.3">
      <c r="A1710" t="s">
        <v>1339</v>
      </c>
      <c r="C1710" s="18">
        <v>503.83128964719373</v>
      </c>
      <c r="D1710" s="1"/>
      <c r="E1710" s="1">
        <v>33</v>
      </c>
      <c r="F1710" s="1">
        <v>22</v>
      </c>
      <c r="G1710" s="1">
        <v>0</v>
      </c>
      <c r="H1710" s="1">
        <v>11</v>
      </c>
      <c r="I1710" s="15">
        <v>0.66666666666666663</v>
      </c>
      <c r="J1710">
        <f t="shared" si="26"/>
        <v>20</v>
      </c>
    </row>
    <row r="1711" spans="1:10" x14ac:dyDescent="0.3">
      <c r="A1711" t="s">
        <v>1248</v>
      </c>
      <c r="C1711" s="18">
        <v>503.81327212402454</v>
      </c>
      <c r="D1711" s="1"/>
      <c r="E1711" s="1">
        <v>24</v>
      </c>
      <c r="F1711" s="1">
        <v>18</v>
      </c>
      <c r="G1711" s="1">
        <v>2</v>
      </c>
      <c r="H1711" s="1">
        <v>4</v>
      </c>
      <c r="I1711" s="15">
        <v>0.79166666666666663</v>
      </c>
      <c r="J1711">
        <f t="shared" si="26"/>
        <v>40</v>
      </c>
    </row>
    <row r="1712" spans="1:10" x14ac:dyDescent="0.3">
      <c r="A1712" t="s">
        <v>1359</v>
      </c>
      <c r="C1712" s="18">
        <v>503.80564672814069</v>
      </c>
      <c r="D1712" s="1"/>
      <c r="E1712" s="1">
        <v>93</v>
      </c>
      <c r="F1712" s="1">
        <v>56</v>
      </c>
      <c r="G1712" s="1">
        <v>3</v>
      </c>
      <c r="H1712" s="1">
        <v>34</v>
      </c>
      <c r="I1712" s="15">
        <v>0.61827956989247312</v>
      </c>
      <c r="J1712">
        <f t="shared" si="26"/>
        <v>20</v>
      </c>
    </row>
    <row r="1713" spans="1:10" x14ac:dyDescent="0.3">
      <c r="A1713" t="s">
        <v>1250</v>
      </c>
      <c r="C1713" s="18">
        <v>503.79754298702471</v>
      </c>
      <c r="D1713" s="1"/>
      <c r="E1713" s="1">
        <v>28</v>
      </c>
      <c r="F1713" s="1">
        <v>19</v>
      </c>
      <c r="G1713" s="1">
        <v>2</v>
      </c>
      <c r="H1713" s="1">
        <v>7</v>
      </c>
      <c r="I1713" s="15">
        <v>0.7142857142857143</v>
      </c>
      <c r="J1713">
        <f t="shared" si="26"/>
        <v>40</v>
      </c>
    </row>
    <row r="1714" spans="1:10" x14ac:dyDescent="0.3">
      <c r="A1714" t="s">
        <v>1291</v>
      </c>
      <c r="C1714" s="18">
        <v>503.74402941648771</v>
      </c>
      <c r="D1714" s="1"/>
      <c r="E1714" s="1">
        <v>19</v>
      </c>
      <c r="F1714" s="1">
        <v>16</v>
      </c>
      <c r="G1714" s="1">
        <v>0</v>
      </c>
      <c r="H1714" s="1">
        <v>3</v>
      </c>
      <c r="I1714" s="15">
        <v>0.84210526315789469</v>
      </c>
      <c r="J1714">
        <f t="shared" si="26"/>
        <v>40</v>
      </c>
    </row>
    <row r="1715" spans="1:10" x14ac:dyDescent="0.3">
      <c r="A1715" t="s">
        <v>1260</v>
      </c>
      <c r="C1715" s="18">
        <v>503.73524500075911</v>
      </c>
      <c r="D1715" s="1"/>
      <c r="E1715" s="1">
        <v>62</v>
      </c>
      <c r="F1715" s="1">
        <v>37</v>
      </c>
      <c r="G1715" s="1">
        <v>1</v>
      </c>
      <c r="H1715" s="1">
        <v>24</v>
      </c>
      <c r="I1715" s="15">
        <v>0.60483870967741937</v>
      </c>
      <c r="J1715">
        <f t="shared" si="26"/>
        <v>20</v>
      </c>
    </row>
    <row r="1716" spans="1:10" x14ac:dyDescent="0.3">
      <c r="A1716" t="s">
        <v>1264</v>
      </c>
      <c r="C1716" s="18">
        <v>503.58028591598702</v>
      </c>
      <c r="D1716" s="1"/>
      <c r="E1716" s="1">
        <v>108</v>
      </c>
      <c r="F1716" s="1">
        <v>71</v>
      </c>
      <c r="G1716" s="1">
        <v>2</v>
      </c>
      <c r="H1716" s="1">
        <v>35</v>
      </c>
      <c r="I1716" s="15">
        <v>0.66666666666666663</v>
      </c>
      <c r="J1716">
        <f t="shared" si="26"/>
        <v>20</v>
      </c>
    </row>
    <row r="1717" spans="1:10" x14ac:dyDescent="0.3">
      <c r="A1717" t="s">
        <v>1325</v>
      </c>
      <c r="C1717" s="18">
        <v>503.51845937099256</v>
      </c>
      <c r="D1717" s="1"/>
      <c r="E1717" s="1">
        <v>23</v>
      </c>
      <c r="F1717" s="1">
        <v>17</v>
      </c>
      <c r="G1717" s="1">
        <v>0</v>
      </c>
      <c r="H1717" s="1">
        <v>6</v>
      </c>
      <c r="I1717" s="15">
        <v>0.73913043478260865</v>
      </c>
      <c r="J1717">
        <f t="shared" si="26"/>
        <v>40</v>
      </c>
    </row>
    <row r="1718" spans="1:10" x14ac:dyDescent="0.3">
      <c r="A1718" t="s">
        <v>1254</v>
      </c>
      <c r="C1718" s="18">
        <v>503.50979754191576</v>
      </c>
      <c r="D1718" s="1"/>
      <c r="E1718" s="1">
        <v>15</v>
      </c>
      <c r="F1718" s="1">
        <v>14</v>
      </c>
      <c r="G1718" s="1">
        <v>0</v>
      </c>
      <c r="H1718" s="1">
        <v>1</v>
      </c>
      <c r="I1718" s="15">
        <v>0.93333333333333335</v>
      </c>
      <c r="J1718">
        <f t="shared" si="26"/>
        <v>40</v>
      </c>
    </row>
    <row r="1719" spans="1:10" x14ac:dyDescent="0.3">
      <c r="A1719" t="s">
        <v>1255</v>
      </c>
      <c r="C1719" s="18">
        <v>503.4900170698275</v>
      </c>
      <c r="D1719" s="1"/>
      <c r="E1719" s="1">
        <v>32</v>
      </c>
      <c r="F1719" s="1">
        <v>22</v>
      </c>
      <c r="G1719" s="1">
        <v>2</v>
      </c>
      <c r="H1719" s="1">
        <v>8</v>
      </c>
      <c r="I1719" s="15">
        <v>0.71875</v>
      </c>
      <c r="J1719">
        <f t="shared" si="26"/>
        <v>20</v>
      </c>
    </row>
    <row r="1720" spans="1:10" x14ac:dyDescent="0.3">
      <c r="A1720" t="s">
        <v>1296</v>
      </c>
      <c r="C1720" s="18">
        <v>503.4365595707572</v>
      </c>
      <c r="D1720" s="1"/>
      <c r="E1720" s="1">
        <v>20</v>
      </c>
      <c r="F1720" s="1">
        <v>16</v>
      </c>
      <c r="G1720" s="1">
        <v>1</v>
      </c>
      <c r="H1720" s="1">
        <v>3</v>
      </c>
      <c r="I1720" s="15">
        <v>0.82499999999999996</v>
      </c>
      <c r="J1720">
        <f t="shared" si="26"/>
        <v>40</v>
      </c>
    </row>
    <row r="1721" spans="1:10" x14ac:dyDescent="0.3">
      <c r="A1721" t="s">
        <v>4190</v>
      </c>
      <c r="C1721" s="18">
        <v>503.39147483847171</v>
      </c>
      <c r="D1721" s="1"/>
      <c r="E1721" s="1">
        <v>8</v>
      </c>
      <c r="F1721" s="1">
        <v>5</v>
      </c>
      <c r="G1721" s="1">
        <v>0</v>
      </c>
      <c r="H1721" s="1">
        <v>3</v>
      </c>
      <c r="I1721" s="15">
        <v>0.625</v>
      </c>
      <c r="J1721">
        <f t="shared" si="26"/>
        <v>40</v>
      </c>
    </row>
    <row r="1722" spans="1:10" x14ac:dyDescent="0.3">
      <c r="A1722" t="s">
        <v>1818</v>
      </c>
      <c r="C1722" s="18">
        <v>503.27968103883359</v>
      </c>
      <c r="D1722" s="1"/>
      <c r="E1722" s="1">
        <v>91</v>
      </c>
      <c r="F1722" s="1">
        <v>46</v>
      </c>
      <c r="G1722" s="1">
        <v>3</v>
      </c>
      <c r="H1722" s="1">
        <v>42</v>
      </c>
      <c r="I1722" s="15">
        <v>0.52197802197802201</v>
      </c>
      <c r="J1722">
        <f t="shared" si="26"/>
        <v>20</v>
      </c>
    </row>
    <row r="1723" spans="1:10" x14ac:dyDescent="0.3">
      <c r="A1723" t="s">
        <v>1281</v>
      </c>
      <c r="C1723" s="18">
        <v>503.21622254876604</v>
      </c>
      <c r="D1723" s="1"/>
      <c r="E1723" s="1">
        <v>19</v>
      </c>
      <c r="F1723" s="1">
        <v>16</v>
      </c>
      <c r="G1723" s="1">
        <v>0</v>
      </c>
      <c r="H1723" s="1">
        <v>3</v>
      </c>
      <c r="I1723" s="15">
        <v>0.84210526315789469</v>
      </c>
      <c r="J1723">
        <f t="shared" si="26"/>
        <v>40</v>
      </c>
    </row>
    <row r="1724" spans="1:10" x14ac:dyDescent="0.3">
      <c r="A1724" t="s">
        <v>1258</v>
      </c>
      <c r="C1724" s="18">
        <v>503.20925857145431</v>
      </c>
      <c r="D1724" s="1"/>
      <c r="E1724" s="1">
        <v>56</v>
      </c>
      <c r="F1724" s="1">
        <v>34</v>
      </c>
      <c r="G1724" s="1">
        <v>3</v>
      </c>
      <c r="H1724" s="1">
        <v>19</v>
      </c>
      <c r="I1724" s="15">
        <v>0.6339285714285714</v>
      </c>
      <c r="J1724">
        <f t="shared" si="26"/>
        <v>20</v>
      </c>
    </row>
    <row r="1725" spans="1:10" x14ac:dyDescent="0.3">
      <c r="A1725" t="s">
        <v>1259</v>
      </c>
      <c r="C1725" s="18">
        <v>503.15341163995191</v>
      </c>
      <c r="D1725" s="1"/>
      <c r="E1725" s="1">
        <v>56</v>
      </c>
      <c r="F1725" s="1">
        <v>34</v>
      </c>
      <c r="G1725" s="1">
        <v>1</v>
      </c>
      <c r="H1725" s="1">
        <v>21</v>
      </c>
      <c r="I1725" s="15">
        <v>0.6160714285714286</v>
      </c>
      <c r="J1725">
        <f t="shared" si="26"/>
        <v>20</v>
      </c>
    </row>
    <row r="1726" spans="1:10" x14ac:dyDescent="0.3">
      <c r="A1726" t="s">
        <v>1262</v>
      </c>
      <c r="C1726" s="18">
        <v>502.98212391099588</v>
      </c>
      <c r="D1726" s="1"/>
      <c r="E1726" s="1">
        <v>56</v>
      </c>
      <c r="F1726" s="1">
        <v>37</v>
      </c>
      <c r="G1726" s="1">
        <v>1</v>
      </c>
      <c r="H1726" s="1">
        <v>18</v>
      </c>
      <c r="I1726" s="15">
        <v>0.6696428571428571</v>
      </c>
      <c r="J1726">
        <f t="shared" si="26"/>
        <v>20</v>
      </c>
    </row>
    <row r="1727" spans="1:10" x14ac:dyDescent="0.3">
      <c r="A1727" t="s">
        <v>1297</v>
      </c>
      <c r="C1727" s="18">
        <v>502.91644381868804</v>
      </c>
      <c r="D1727" s="1"/>
      <c r="E1727" s="1">
        <v>36</v>
      </c>
      <c r="F1727" s="1">
        <v>25</v>
      </c>
      <c r="G1727" s="1">
        <v>0</v>
      </c>
      <c r="H1727" s="1">
        <v>11</v>
      </c>
      <c r="I1727" s="15">
        <v>0.69444444444444442</v>
      </c>
      <c r="J1727">
        <f t="shared" si="26"/>
        <v>20</v>
      </c>
    </row>
    <row r="1728" spans="1:10" x14ac:dyDescent="0.3">
      <c r="A1728" t="s">
        <v>1265</v>
      </c>
      <c r="C1728" s="18">
        <v>502.75443636039046</v>
      </c>
      <c r="D1728" s="1"/>
      <c r="E1728" s="1">
        <v>35</v>
      </c>
      <c r="F1728" s="1">
        <v>22</v>
      </c>
      <c r="G1728" s="1">
        <v>3</v>
      </c>
      <c r="H1728" s="1">
        <v>10</v>
      </c>
      <c r="I1728" s="15">
        <v>0.67142857142857137</v>
      </c>
      <c r="J1728">
        <f t="shared" si="26"/>
        <v>20</v>
      </c>
    </row>
    <row r="1729" spans="1:10" x14ac:dyDescent="0.3">
      <c r="A1729" t="s">
        <v>1357</v>
      </c>
      <c r="C1729" s="18">
        <v>502.749188487384</v>
      </c>
      <c r="D1729" s="1"/>
      <c r="E1729" s="1">
        <v>23</v>
      </c>
      <c r="F1729" s="1">
        <v>15</v>
      </c>
      <c r="G1729" s="1">
        <v>1</v>
      </c>
      <c r="H1729" s="1">
        <v>7</v>
      </c>
      <c r="I1729" s="15">
        <v>0.67391304347826086</v>
      </c>
      <c r="J1729">
        <f t="shared" si="26"/>
        <v>40</v>
      </c>
    </row>
    <row r="1730" spans="1:10" x14ac:dyDescent="0.3">
      <c r="A1730" t="s">
        <v>1267</v>
      </c>
      <c r="C1730" s="18">
        <v>502.63390946919316</v>
      </c>
      <c r="D1730" s="1"/>
      <c r="E1730" s="1">
        <v>27</v>
      </c>
      <c r="F1730" s="1">
        <v>21</v>
      </c>
      <c r="G1730" s="1">
        <v>0</v>
      </c>
      <c r="H1730" s="1">
        <v>6</v>
      </c>
      <c r="I1730" s="15">
        <v>0.77777777777777779</v>
      </c>
      <c r="J1730">
        <f t="shared" si="26"/>
        <v>40</v>
      </c>
    </row>
    <row r="1731" spans="1:10" x14ac:dyDescent="0.3">
      <c r="A1731" t="s">
        <v>1698</v>
      </c>
      <c r="C1731" s="18">
        <v>502.61817661874238</v>
      </c>
      <c r="D1731" s="1"/>
      <c r="E1731" s="1">
        <v>22</v>
      </c>
      <c r="F1731" s="1">
        <v>13</v>
      </c>
      <c r="G1731" s="1">
        <v>2</v>
      </c>
      <c r="H1731" s="1">
        <v>7</v>
      </c>
      <c r="I1731" s="15">
        <v>0.63636363636363635</v>
      </c>
      <c r="J1731">
        <f t="shared" si="26"/>
        <v>40</v>
      </c>
    </row>
    <row r="1732" spans="1:10" x14ac:dyDescent="0.3">
      <c r="A1732" t="s">
        <v>1268</v>
      </c>
      <c r="C1732" s="18">
        <v>502.56294266799875</v>
      </c>
      <c r="D1732" s="1"/>
      <c r="E1732" s="1">
        <v>24</v>
      </c>
      <c r="F1732" s="1">
        <v>11</v>
      </c>
      <c r="G1732" s="1">
        <v>0</v>
      </c>
      <c r="H1732" s="1">
        <v>13</v>
      </c>
      <c r="I1732" s="15">
        <v>0.45833333333333331</v>
      </c>
      <c r="J1732">
        <f t="shared" ref="J1732:J1795" si="27">IF(E1732&lt;=30,40,20)</f>
        <v>40</v>
      </c>
    </row>
    <row r="1733" spans="1:10" x14ac:dyDescent="0.3">
      <c r="A1733" t="s">
        <v>1278</v>
      </c>
      <c r="C1733" s="18">
        <v>502.5384150681345</v>
      </c>
      <c r="D1733" s="1"/>
      <c r="E1733" s="1">
        <v>84</v>
      </c>
      <c r="F1733" s="1">
        <v>48</v>
      </c>
      <c r="G1733" s="1">
        <v>2</v>
      </c>
      <c r="H1733" s="1">
        <v>34</v>
      </c>
      <c r="I1733" s="15">
        <v>0.58333333333333337</v>
      </c>
      <c r="J1733">
        <f t="shared" si="27"/>
        <v>20</v>
      </c>
    </row>
    <row r="1734" spans="1:10" x14ac:dyDescent="0.3">
      <c r="A1734" t="s">
        <v>1271</v>
      </c>
      <c r="C1734" s="18">
        <v>502.48713691518219</v>
      </c>
      <c r="D1734" s="1"/>
      <c r="E1734" s="1">
        <v>68</v>
      </c>
      <c r="F1734" s="1">
        <v>44</v>
      </c>
      <c r="G1734" s="1">
        <v>1</v>
      </c>
      <c r="H1734" s="1">
        <v>23</v>
      </c>
      <c r="I1734" s="15">
        <v>0.65441176470588236</v>
      </c>
      <c r="J1734">
        <f t="shared" si="27"/>
        <v>20</v>
      </c>
    </row>
    <row r="1735" spans="1:10" x14ac:dyDescent="0.3">
      <c r="A1735" t="s">
        <v>1270</v>
      </c>
      <c r="C1735" s="18">
        <v>502.40750583643683</v>
      </c>
      <c r="D1735" s="1"/>
      <c r="E1735" s="1">
        <v>22</v>
      </c>
      <c r="F1735" s="1">
        <v>16</v>
      </c>
      <c r="G1735" s="1">
        <v>0</v>
      </c>
      <c r="H1735" s="1">
        <v>6</v>
      </c>
      <c r="I1735" s="15">
        <v>0.72727272727272729</v>
      </c>
      <c r="J1735">
        <f t="shared" si="27"/>
        <v>40</v>
      </c>
    </row>
    <row r="1736" spans="1:10" x14ac:dyDescent="0.3">
      <c r="A1736" t="s">
        <v>1272</v>
      </c>
      <c r="C1736" s="18">
        <v>502.32073669466132</v>
      </c>
      <c r="D1736" s="1"/>
      <c r="E1736" s="1">
        <v>32</v>
      </c>
      <c r="F1736" s="1">
        <v>22</v>
      </c>
      <c r="G1736" s="1">
        <v>2</v>
      </c>
      <c r="H1736" s="1">
        <v>8</v>
      </c>
      <c r="I1736" s="15">
        <v>0.71875</v>
      </c>
      <c r="J1736">
        <f t="shared" si="27"/>
        <v>20</v>
      </c>
    </row>
    <row r="1737" spans="1:10" x14ac:dyDescent="0.3">
      <c r="A1737" t="s">
        <v>1301</v>
      </c>
      <c r="C1737" s="18">
        <v>502.32019395057944</v>
      </c>
      <c r="D1737" s="1"/>
      <c r="E1737" s="1">
        <v>41</v>
      </c>
      <c r="F1737" s="1">
        <v>23</v>
      </c>
      <c r="G1737" s="1">
        <v>0</v>
      </c>
      <c r="H1737" s="1">
        <v>18</v>
      </c>
      <c r="I1737" s="15">
        <v>0.56097560975609762</v>
      </c>
      <c r="J1737">
        <f t="shared" si="27"/>
        <v>20</v>
      </c>
    </row>
    <row r="1738" spans="1:10" x14ac:dyDescent="0.3">
      <c r="A1738" t="s">
        <v>1274</v>
      </c>
      <c r="C1738" s="18">
        <v>502.15540379643505</v>
      </c>
      <c r="D1738" s="1"/>
      <c r="E1738" s="1">
        <v>40</v>
      </c>
      <c r="F1738" s="1">
        <v>27</v>
      </c>
      <c r="G1738" s="1">
        <v>1</v>
      </c>
      <c r="H1738" s="1">
        <v>12</v>
      </c>
      <c r="I1738" s="15">
        <v>0.6875</v>
      </c>
      <c r="J1738">
        <f t="shared" si="27"/>
        <v>20</v>
      </c>
    </row>
    <row r="1739" spans="1:10" x14ac:dyDescent="0.3">
      <c r="A1739" t="s">
        <v>4472</v>
      </c>
      <c r="C1739" s="18">
        <v>502.12098520945557</v>
      </c>
      <c r="D1739" s="1"/>
      <c r="E1739" s="1">
        <v>17</v>
      </c>
      <c r="F1739" s="1">
        <v>13</v>
      </c>
      <c r="G1739" s="1">
        <v>0</v>
      </c>
      <c r="H1739" s="1">
        <v>4</v>
      </c>
      <c r="I1739" s="15">
        <v>0.76470588235294112</v>
      </c>
      <c r="J1739">
        <f t="shared" si="27"/>
        <v>40</v>
      </c>
    </row>
    <row r="1740" spans="1:10" x14ac:dyDescent="0.3">
      <c r="A1740" t="s">
        <v>1662</v>
      </c>
      <c r="C1740" s="18">
        <v>488.25205817705455</v>
      </c>
      <c r="D1740" s="1"/>
      <c r="E1740" s="1">
        <v>88</v>
      </c>
      <c r="F1740" s="1">
        <v>43</v>
      </c>
      <c r="G1740" s="1">
        <v>1</v>
      </c>
      <c r="H1740" s="1">
        <v>44</v>
      </c>
      <c r="I1740" s="15">
        <v>0.49431818181818182</v>
      </c>
      <c r="J1740">
        <f t="shared" si="27"/>
        <v>20</v>
      </c>
    </row>
    <row r="1741" spans="1:10" x14ac:dyDescent="0.3">
      <c r="A1741" t="s">
        <v>1276</v>
      </c>
      <c r="C1741" s="18">
        <v>501.98008429796903</v>
      </c>
      <c r="D1741" s="1"/>
      <c r="E1741" s="1">
        <v>19</v>
      </c>
      <c r="F1741" s="1">
        <v>15</v>
      </c>
      <c r="G1741" s="1">
        <v>0</v>
      </c>
      <c r="H1741" s="1">
        <v>4</v>
      </c>
      <c r="I1741" s="15">
        <v>0.78947368421052633</v>
      </c>
      <c r="J1741">
        <f t="shared" si="27"/>
        <v>40</v>
      </c>
    </row>
    <row r="1742" spans="1:10" x14ac:dyDescent="0.3">
      <c r="A1742" t="s">
        <v>1286</v>
      </c>
      <c r="C1742" s="18">
        <v>501.96661032803672</v>
      </c>
      <c r="D1742" s="1"/>
      <c r="E1742" s="1">
        <v>19</v>
      </c>
      <c r="F1742" s="1">
        <v>14</v>
      </c>
      <c r="G1742" s="1">
        <v>1</v>
      </c>
      <c r="H1742" s="1">
        <v>4</v>
      </c>
      <c r="I1742" s="15">
        <v>0.76315789473684215</v>
      </c>
      <c r="J1742">
        <f t="shared" si="27"/>
        <v>40</v>
      </c>
    </row>
    <row r="1743" spans="1:10" x14ac:dyDescent="0.3">
      <c r="A1743" t="s">
        <v>1280</v>
      </c>
      <c r="C1743" s="18">
        <v>501.88005266470077</v>
      </c>
      <c r="D1743" s="1"/>
      <c r="E1743" s="1">
        <v>115</v>
      </c>
      <c r="F1743" s="1">
        <v>70</v>
      </c>
      <c r="G1743" s="1">
        <v>1</v>
      </c>
      <c r="H1743" s="1">
        <v>44</v>
      </c>
      <c r="I1743" s="15">
        <v>0.61304347826086958</v>
      </c>
      <c r="J1743">
        <f t="shared" si="27"/>
        <v>20</v>
      </c>
    </row>
    <row r="1744" spans="1:10" x14ac:dyDescent="0.3">
      <c r="A1744" t="s">
        <v>1282</v>
      </c>
      <c r="C1744" s="18">
        <v>501.75068704227539</v>
      </c>
      <c r="D1744" s="1"/>
      <c r="E1744" s="1">
        <v>25</v>
      </c>
      <c r="F1744" s="1">
        <v>19</v>
      </c>
      <c r="G1744" s="1">
        <v>1</v>
      </c>
      <c r="H1744" s="1">
        <v>5</v>
      </c>
      <c r="I1744" s="15">
        <v>0.78</v>
      </c>
      <c r="J1744">
        <f t="shared" si="27"/>
        <v>40</v>
      </c>
    </row>
    <row r="1745" spans="1:10" x14ac:dyDescent="0.3">
      <c r="A1745" t="s">
        <v>2911</v>
      </c>
      <c r="C1745" s="18">
        <v>501.69883831597292</v>
      </c>
      <c r="D1745" s="1"/>
      <c r="E1745" s="1">
        <v>73</v>
      </c>
      <c r="F1745" s="1">
        <v>38</v>
      </c>
      <c r="G1745" s="1">
        <v>5</v>
      </c>
      <c r="H1745" s="1">
        <v>30</v>
      </c>
      <c r="I1745" s="15">
        <v>0.5547945205479452</v>
      </c>
      <c r="J1745">
        <f t="shared" si="27"/>
        <v>20</v>
      </c>
    </row>
    <row r="1746" spans="1:10" x14ac:dyDescent="0.3">
      <c r="A1746" t="s">
        <v>1283</v>
      </c>
      <c r="C1746" s="18">
        <v>501.60805461925526</v>
      </c>
      <c r="D1746" s="1"/>
      <c r="E1746" s="1">
        <v>15</v>
      </c>
      <c r="F1746" s="1">
        <v>13</v>
      </c>
      <c r="G1746" s="1">
        <v>0</v>
      </c>
      <c r="H1746" s="1">
        <v>2</v>
      </c>
      <c r="I1746" s="15">
        <v>0.8666666666666667</v>
      </c>
      <c r="J1746">
        <f t="shared" si="27"/>
        <v>40</v>
      </c>
    </row>
    <row r="1747" spans="1:10" x14ac:dyDescent="0.3">
      <c r="A1747" t="s">
        <v>1284</v>
      </c>
      <c r="C1747" s="18">
        <v>501.56363618498841</v>
      </c>
      <c r="D1747" s="1"/>
      <c r="E1747" s="1">
        <v>10</v>
      </c>
      <c r="F1747" s="1">
        <v>9</v>
      </c>
      <c r="G1747" s="1">
        <v>0</v>
      </c>
      <c r="H1747" s="1">
        <v>1</v>
      </c>
      <c r="I1747" s="15">
        <v>0.9</v>
      </c>
      <c r="J1747">
        <f t="shared" si="27"/>
        <v>40</v>
      </c>
    </row>
    <row r="1748" spans="1:10" x14ac:dyDescent="0.3">
      <c r="A1748" t="s">
        <v>1307</v>
      </c>
      <c r="C1748" s="18">
        <v>501.49882151599877</v>
      </c>
      <c r="D1748" s="1"/>
      <c r="E1748" s="1">
        <v>68</v>
      </c>
      <c r="F1748" s="1">
        <v>44</v>
      </c>
      <c r="G1748" s="1">
        <v>4</v>
      </c>
      <c r="H1748" s="1">
        <v>20</v>
      </c>
      <c r="I1748" s="15">
        <v>0.67647058823529416</v>
      </c>
      <c r="J1748">
        <f t="shared" si="27"/>
        <v>20</v>
      </c>
    </row>
    <row r="1749" spans="1:10" x14ac:dyDescent="0.3">
      <c r="A1749" t="s">
        <v>1285</v>
      </c>
      <c r="C1749" s="18">
        <v>501.41864753574652</v>
      </c>
      <c r="D1749" s="1"/>
      <c r="E1749" s="1">
        <v>94</v>
      </c>
      <c r="F1749" s="1">
        <v>58</v>
      </c>
      <c r="G1749" s="1">
        <v>2</v>
      </c>
      <c r="H1749" s="1">
        <v>34</v>
      </c>
      <c r="I1749" s="15">
        <v>0.62765957446808507</v>
      </c>
      <c r="J1749">
        <f t="shared" si="27"/>
        <v>20</v>
      </c>
    </row>
    <row r="1750" spans="1:10" x14ac:dyDescent="0.3">
      <c r="A1750" t="s">
        <v>1314</v>
      </c>
      <c r="C1750" s="18">
        <v>501.39835759030905</v>
      </c>
      <c r="D1750" s="1"/>
      <c r="E1750" s="1">
        <v>54</v>
      </c>
      <c r="F1750" s="1">
        <v>32</v>
      </c>
      <c r="G1750" s="1">
        <v>1</v>
      </c>
      <c r="H1750" s="1">
        <v>21</v>
      </c>
      <c r="I1750" s="15">
        <v>0.60185185185185186</v>
      </c>
      <c r="J1750">
        <f t="shared" si="27"/>
        <v>20</v>
      </c>
    </row>
    <row r="1751" spans="1:10" x14ac:dyDescent="0.3">
      <c r="A1751" t="s">
        <v>1288</v>
      </c>
      <c r="C1751" s="18">
        <v>501.22067875158723</v>
      </c>
      <c r="D1751" s="1"/>
      <c r="E1751" s="1">
        <v>3</v>
      </c>
      <c r="F1751" s="1">
        <v>2</v>
      </c>
      <c r="G1751" s="1">
        <v>0</v>
      </c>
      <c r="H1751" s="1">
        <v>1</v>
      </c>
      <c r="I1751" s="15">
        <v>0.66666666666666663</v>
      </c>
      <c r="J1751">
        <f t="shared" si="27"/>
        <v>40</v>
      </c>
    </row>
    <row r="1752" spans="1:10" x14ac:dyDescent="0.3">
      <c r="A1752" t="s">
        <v>1327</v>
      </c>
      <c r="C1752" s="18">
        <v>501.22057645635505</v>
      </c>
      <c r="D1752" s="1"/>
      <c r="E1752" s="1">
        <v>19</v>
      </c>
      <c r="F1752" s="1">
        <v>16</v>
      </c>
      <c r="G1752" s="1">
        <v>0</v>
      </c>
      <c r="H1752" s="1">
        <v>3</v>
      </c>
      <c r="I1752" s="15">
        <v>0.84210526315789469</v>
      </c>
      <c r="J1752">
        <f t="shared" si="27"/>
        <v>40</v>
      </c>
    </row>
    <row r="1753" spans="1:10" x14ac:dyDescent="0.3">
      <c r="A1753" t="s">
        <v>1323</v>
      </c>
      <c r="C1753" s="18">
        <v>501.20810897712192</v>
      </c>
      <c r="D1753" s="1"/>
      <c r="E1753" s="1">
        <v>98</v>
      </c>
      <c r="F1753" s="1">
        <v>61</v>
      </c>
      <c r="G1753" s="1">
        <v>5</v>
      </c>
      <c r="H1753" s="1">
        <v>32</v>
      </c>
      <c r="I1753" s="15">
        <v>0.64795918367346939</v>
      </c>
      <c r="J1753">
        <f t="shared" si="27"/>
        <v>20</v>
      </c>
    </row>
    <row r="1754" spans="1:10" x14ac:dyDescent="0.3">
      <c r="A1754" t="s">
        <v>1290</v>
      </c>
      <c r="C1754" s="18">
        <v>501.10583096204073</v>
      </c>
      <c r="D1754" s="1"/>
      <c r="E1754" s="1">
        <v>49</v>
      </c>
      <c r="F1754" s="1">
        <v>29</v>
      </c>
      <c r="G1754" s="1">
        <v>3</v>
      </c>
      <c r="H1754" s="1">
        <v>17</v>
      </c>
      <c r="I1754" s="15">
        <v>0.62244897959183676</v>
      </c>
      <c r="J1754">
        <f t="shared" si="27"/>
        <v>20</v>
      </c>
    </row>
    <row r="1755" spans="1:10" x14ac:dyDescent="0.3">
      <c r="A1755" t="s">
        <v>1382</v>
      </c>
      <c r="C1755" s="18">
        <v>501.04348601807175</v>
      </c>
      <c r="D1755" s="1"/>
      <c r="E1755" s="1">
        <v>37</v>
      </c>
      <c r="F1755" s="1">
        <v>19</v>
      </c>
      <c r="G1755" s="1">
        <v>5</v>
      </c>
      <c r="H1755" s="1">
        <v>13</v>
      </c>
      <c r="I1755" s="15">
        <v>0.58108108108108103</v>
      </c>
      <c r="J1755">
        <f t="shared" si="27"/>
        <v>20</v>
      </c>
    </row>
    <row r="1756" spans="1:10" x14ac:dyDescent="0.3">
      <c r="A1756" t="s">
        <v>2186</v>
      </c>
      <c r="C1756" s="18">
        <v>500.80276482274019</v>
      </c>
      <c r="D1756" s="1"/>
      <c r="E1756" s="1">
        <v>51</v>
      </c>
      <c r="F1756" s="1">
        <v>33</v>
      </c>
      <c r="G1756" s="1">
        <v>2</v>
      </c>
      <c r="H1756" s="1">
        <v>16</v>
      </c>
      <c r="I1756" s="15">
        <v>0.66666666666666663</v>
      </c>
      <c r="J1756">
        <f t="shared" si="27"/>
        <v>20</v>
      </c>
    </row>
    <row r="1757" spans="1:10" x14ac:dyDescent="0.3">
      <c r="A1757" t="s">
        <v>1664</v>
      </c>
      <c r="C1757" s="18">
        <v>500.64458830447177</v>
      </c>
      <c r="D1757" s="1"/>
      <c r="E1757" s="1">
        <v>51</v>
      </c>
      <c r="F1757" s="1">
        <v>26</v>
      </c>
      <c r="G1757" s="1">
        <v>0</v>
      </c>
      <c r="H1757" s="1">
        <v>25</v>
      </c>
      <c r="I1757" s="15">
        <v>0.50980392156862742</v>
      </c>
      <c r="J1757">
        <f t="shared" si="27"/>
        <v>20</v>
      </c>
    </row>
    <row r="1758" spans="1:10" x14ac:dyDescent="0.3">
      <c r="A1758" t="s">
        <v>1292</v>
      </c>
      <c r="C1758" s="18">
        <v>500.60166474807789</v>
      </c>
      <c r="D1758" s="1"/>
      <c r="E1758" s="1">
        <v>59</v>
      </c>
      <c r="F1758" s="1">
        <v>38</v>
      </c>
      <c r="G1758" s="1">
        <v>0</v>
      </c>
      <c r="H1758" s="1">
        <v>21</v>
      </c>
      <c r="I1758" s="15">
        <v>0.64406779661016944</v>
      </c>
      <c r="J1758">
        <f t="shared" si="27"/>
        <v>20</v>
      </c>
    </row>
    <row r="1759" spans="1:10" x14ac:dyDescent="0.3">
      <c r="A1759" t="s">
        <v>1293</v>
      </c>
      <c r="C1759" s="18">
        <v>500.39763013487629</v>
      </c>
      <c r="D1759" s="1"/>
      <c r="E1759" s="1">
        <v>21</v>
      </c>
      <c r="F1759" s="1">
        <v>17</v>
      </c>
      <c r="G1759" s="1">
        <v>0</v>
      </c>
      <c r="H1759" s="1">
        <v>4</v>
      </c>
      <c r="I1759" s="15">
        <v>0.80952380952380953</v>
      </c>
      <c r="J1759">
        <f t="shared" si="27"/>
        <v>40</v>
      </c>
    </row>
    <row r="1760" spans="1:10" x14ac:dyDescent="0.3">
      <c r="A1760" t="s">
        <v>1294</v>
      </c>
      <c r="C1760" s="18">
        <v>500.35479983896005</v>
      </c>
      <c r="D1760" s="1"/>
      <c r="E1760" s="1">
        <v>45</v>
      </c>
      <c r="F1760" s="1">
        <v>41</v>
      </c>
      <c r="G1760" s="1">
        <v>0</v>
      </c>
      <c r="H1760" s="1">
        <v>4</v>
      </c>
      <c r="I1760" s="15">
        <v>0.91111111111111109</v>
      </c>
      <c r="J1760">
        <f t="shared" si="27"/>
        <v>20</v>
      </c>
    </row>
    <row r="1761" spans="1:10" x14ac:dyDescent="0.3">
      <c r="A1761" t="s">
        <v>1295</v>
      </c>
      <c r="C1761" s="18">
        <v>500.30191135163659</v>
      </c>
      <c r="D1761" s="1"/>
      <c r="E1761" s="1">
        <v>22</v>
      </c>
      <c r="F1761" s="1">
        <v>16</v>
      </c>
      <c r="G1761" s="1">
        <v>1</v>
      </c>
      <c r="H1761" s="1">
        <v>5</v>
      </c>
      <c r="I1761" s="15">
        <v>0.75</v>
      </c>
      <c r="J1761">
        <f t="shared" si="27"/>
        <v>40</v>
      </c>
    </row>
    <row r="1762" spans="1:10" x14ac:dyDescent="0.3">
      <c r="A1762" t="s">
        <v>2670</v>
      </c>
      <c r="C1762" s="18">
        <v>500.20424052854486</v>
      </c>
      <c r="D1762" s="1"/>
      <c r="E1762" s="1">
        <v>63</v>
      </c>
      <c r="F1762" s="1">
        <v>32</v>
      </c>
      <c r="G1762" s="1">
        <v>2</v>
      </c>
      <c r="H1762" s="1">
        <v>29</v>
      </c>
      <c r="I1762" s="15">
        <v>0.52380952380952384</v>
      </c>
      <c r="J1762">
        <f t="shared" si="27"/>
        <v>20</v>
      </c>
    </row>
    <row r="1763" spans="1:10" x14ac:dyDescent="0.3">
      <c r="A1763" t="s">
        <v>1335</v>
      </c>
      <c r="C1763" s="18">
        <v>500.17192898052815</v>
      </c>
      <c r="D1763" s="1"/>
      <c r="E1763" s="1">
        <v>55</v>
      </c>
      <c r="F1763" s="1">
        <v>36</v>
      </c>
      <c r="G1763" s="1">
        <v>2</v>
      </c>
      <c r="H1763" s="1">
        <v>17</v>
      </c>
      <c r="I1763" s="15">
        <v>0.67272727272727273</v>
      </c>
      <c r="J1763">
        <f t="shared" si="27"/>
        <v>20</v>
      </c>
    </row>
    <row r="1764" spans="1:10" x14ac:dyDescent="0.3">
      <c r="A1764" t="s">
        <v>1298</v>
      </c>
      <c r="C1764" s="18">
        <v>499.80447172342855</v>
      </c>
      <c r="D1764" s="1"/>
      <c r="E1764" s="1">
        <v>3</v>
      </c>
      <c r="F1764" s="1">
        <v>2</v>
      </c>
      <c r="G1764" s="1">
        <v>0</v>
      </c>
      <c r="H1764" s="1">
        <v>1</v>
      </c>
      <c r="I1764" s="15">
        <v>0.66666666666666663</v>
      </c>
      <c r="J1764">
        <f t="shared" si="27"/>
        <v>40</v>
      </c>
    </row>
    <row r="1765" spans="1:10" x14ac:dyDescent="0.3">
      <c r="A1765" t="s">
        <v>1299</v>
      </c>
      <c r="C1765" s="18">
        <v>499.66069636830542</v>
      </c>
      <c r="D1765" s="1"/>
      <c r="E1765" s="1">
        <v>103</v>
      </c>
      <c r="F1765" s="1">
        <v>62</v>
      </c>
      <c r="G1765" s="1">
        <v>0</v>
      </c>
      <c r="H1765" s="1">
        <v>41</v>
      </c>
      <c r="I1765" s="15">
        <v>0.60194174757281549</v>
      </c>
      <c r="J1765">
        <f t="shared" si="27"/>
        <v>20</v>
      </c>
    </row>
    <row r="1766" spans="1:10" x14ac:dyDescent="0.3">
      <c r="A1766" t="s">
        <v>1300</v>
      </c>
      <c r="C1766" s="18">
        <v>499.54845489139529</v>
      </c>
      <c r="D1766" s="1"/>
      <c r="E1766" s="1">
        <v>28</v>
      </c>
      <c r="F1766" s="1">
        <v>22</v>
      </c>
      <c r="G1766" s="1">
        <v>0</v>
      </c>
      <c r="H1766" s="1">
        <v>6</v>
      </c>
      <c r="I1766" s="15">
        <v>0.7857142857142857</v>
      </c>
      <c r="J1766">
        <f t="shared" si="27"/>
        <v>40</v>
      </c>
    </row>
    <row r="1767" spans="1:10" x14ac:dyDescent="0.3">
      <c r="A1767" t="s">
        <v>1302</v>
      </c>
      <c r="C1767" s="18">
        <v>499.51395807749964</v>
      </c>
      <c r="D1767" s="1"/>
      <c r="E1767" s="1">
        <v>17</v>
      </c>
      <c r="F1767" s="1">
        <v>13</v>
      </c>
      <c r="G1767" s="1">
        <v>2</v>
      </c>
      <c r="H1767" s="1">
        <v>2</v>
      </c>
      <c r="I1767" s="15">
        <v>0.82352941176470584</v>
      </c>
      <c r="J1767">
        <f t="shared" si="27"/>
        <v>40</v>
      </c>
    </row>
    <row r="1768" spans="1:10" x14ac:dyDescent="0.3">
      <c r="A1768" t="s">
        <v>1303</v>
      </c>
      <c r="C1768" s="18">
        <v>499.51249459633794</v>
      </c>
      <c r="D1768" s="1"/>
      <c r="E1768" s="1">
        <v>23</v>
      </c>
      <c r="F1768" s="1">
        <v>19</v>
      </c>
      <c r="G1768" s="1">
        <v>0</v>
      </c>
      <c r="H1768" s="1">
        <v>4</v>
      </c>
      <c r="I1768" s="15">
        <v>0.82608695652173914</v>
      </c>
      <c r="J1768">
        <f t="shared" si="27"/>
        <v>40</v>
      </c>
    </row>
    <row r="1769" spans="1:10" x14ac:dyDescent="0.3">
      <c r="A1769" t="s">
        <v>1367</v>
      </c>
      <c r="C1769" s="18">
        <v>499.18626112659672</v>
      </c>
      <c r="D1769" s="1"/>
      <c r="E1769" s="1">
        <v>48</v>
      </c>
      <c r="F1769" s="1">
        <v>29</v>
      </c>
      <c r="G1769" s="1">
        <v>0</v>
      </c>
      <c r="H1769" s="1">
        <v>19</v>
      </c>
      <c r="I1769" s="15">
        <v>0.60416666666666663</v>
      </c>
      <c r="J1769">
        <f t="shared" si="27"/>
        <v>20</v>
      </c>
    </row>
    <row r="1770" spans="1:10" x14ac:dyDescent="0.3">
      <c r="A1770" t="s">
        <v>2885</v>
      </c>
      <c r="C1770" s="18">
        <v>499.1717505326269</v>
      </c>
      <c r="D1770" s="1"/>
      <c r="E1770" s="1">
        <v>29</v>
      </c>
      <c r="F1770" s="1">
        <v>14</v>
      </c>
      <c r="G1770" s="1">
        <v>2</v>
      </c>
      <c r="H1770" s="1">
        <v>13</v>
      </c>
      <c r="I1770" s="15">
        <v>0.51724137931034486</v>
      </c>
      <c r="J1770">
        <f t="shared" si="27"/>
        <v>40</v>
      </c>
    </row>
    <row r="1771" spans="1:10" x14ac:dyDescent="0.3">
      <c r="A1771" t="s">
        <v>1378</v>
      </c>
      <c r="C1771" s="18">
        <v>499.03486189771502</v>
      </c>
      <c r="D1771" s="1"/>
      <c r="E1771" s="1">
        <v>57</v>
      </c>
      <c r="F1771" s="1">
        <v>36</v>
      </c>
      <c r="G1771" s="1">
        <v>1</v>
      </c>
      <c r="H1771" s="1">
        <v>20</v>
      </c>
      <c r="I1771" s="15">
        <v>0.64035087719298245</v>
      </c>
      <c r="J1771">
        <f t="shared" si="27"/>
        <v>20</v>
      </c>
    </row>
    <row r="1772" spans="1:10" x14ac:dyDescent="0.3">
      <c r="A1772" t="s">
        <v>1308</v>
      </c>
      <c r="C1772" s="18">
        <v>498.9177299352379</v>
      </c>
      <c r="D1772" s="1"/>
      <c r="E1772" s="1">
        <v>16</v>
      </c>
      <c r="F1772" s="1">
        <v>13</v>
      </c>
      <c r="G1772" s="1">
        <v>0</v>
      </c>
      <c r="H1772" s="1">
        <v>3</v>
      </c>
      <c r="I1772" s="15">
        <v>0.8125</v>
      </c>
      <c r="J1772">
        <f t="shared" si="27"/>
        <v>40</v>
      </c>
    </row>
    <row r="1773" spans="1:10" x14ac:dyDescent="0.3">
      <c r="A1773" t="s">
        <v>1310</v>
      </c>
      <c r="C1773" s="18">
        <v>498.79450709174426</v>
      </c>
      <c r="D1773" s="1"/>
      <c r="E1773" s="1">
        <v>3</v>
      </c>
      <c r="F1773" s="1">
        <v>2</v>
      </c>
      <c r="G1773" s="1">
        <v>0</v>
      </c>
      <c r="H1773" s="1">
        <v>1</v>
      </c>
      <c r="I1773" s="15">
        <v>0.66666666666666663</v>
      </c>
      <c r="J1773">
        <f t="shared" si="27"/>
        <v>40</v>
      </c>
    </row>
    <row r="1774" spans="1:10" x14ac:dyDescent="0.3">
      <c r="A1774" t="s">
        <v>1311</v>
      </c>
      <c r="C1774" s="18">
        <v>498.77765689701585</v>
      </c>
      <c r="D1774" s="1"/>
      <c r="E1774" s="1">
        <v>2</v>
      </c>
      <c r="F1774" s="1">
        <v>1</v>
      </c>
      <c r="G1774" s="1">
        <v>0</v>
      </c>
      <c r="H1774" s="1">
        <v>1</v>
      </c>
      <c r="I1774" s="15">
        <v>0.5</v>
      </c>
      <c r="J1774">
        <f t="shared" si="27"/>
        <v>40</v>
      </c>
    </row>
    <row r="1775" spans="1:10" x14ac:dyDescent="0.3">
      <c r="A1775" t="s">
        <v>1312</v>
      </c>
      <c r="C1775" s="18">
        <v>498.77467419597633</v>
      </c>
      <c r="D1775" s="1"/>
      <c r="E1775" s="1">
        <v>19</v>
      </c>
      <c r="F1775" s="1">
        <v>16</v>
      </c>
      <c r="G1775" s="1">
        <v>1</v>
      </c>
      <c r="H1775" s="1">
        <v>2</v>
      </c>
      <c r="I1775" s="15">
        <v>0.86842105263157898</v>
      </c>
      <c r="J1775">
        <f t="shared" si="27"/>
        <v>40</v>
      </c>
    </row>
    <row r="1776" spans="1:10" x14ac:dyDescent="0.3">
      <c r="A1776" t="s">
        <v>1315</v>
      </c>
      <c r="C1776" s="18">
        <v>498.56625158710699</v>
      </c>
      <c r="D1776" s="1"/>
      <c r="E1776" s="1">
        <v>32</v>
      </c>
      <c r="F1776" s="1">
        <v>22</v>
      </c>
      <c r="G1776" s="1">
        <v>0</v>
      </c>
      <c r="H1776" s="1">
        <v>10</v>
      </c>
      <c r="I1776" s="15">
        <v>0.6875</v>
      </c>
      <c r="J1776">
        <f t="shared" si="27"/>
        <v>20</v>
      </c>
    </row>
    <row r="1777" spans="1:10" x14ac:dyDescent="0.3">
      <c r="A1777" t="s">
        <v>1343</v>
      </c>
      <c r="C1777" s="18">
        <v>498.4412288412417</v>
      </c>
      <c r="D1777" s="1"/>
      <c r="E1777" s="1">
        <v>41</v>
      </c>
      <c r="F1777" s="1">
        <v>30</v>
      </c>
      <c r="G1777" s="1">
        <v>1</v>
      </c>
      <c r="H1777" s="1">
        <v>10</v>
      </c>
      <c r="I1777" s="15">
        <v>0.74390243902439024</v>
      </c>
      <c r="J1777">
        <f t="shared" si="27"/>
        <v>20</v>
      </c>
    </row>
    <row r="1778" spans="1:10" x14ac:dyDescent="0.3">
      <c r="A1778" t="s">
        <v>1447</v>
      </c>
      <c r="C1778" s="18">
        <v>498.35888254484956</v>
      </c>
      <c r="D1778" s="1"/>
      <c r="E1778" s="1">
        <v>29</v>
      </c>
      <c r="F1778" s="1">
        <v>18</v>
      </c>
      <c r="G1778" s="1">
        <v>0</v>
      </c>
      <c r="H1778" s="1">
        <v>11</v>
      </c>
      <c r="I1778" s="15">
        <v>0.62068965517241381</v>
      </c>
      <c r="J1778">
        <f t="shared" si="27"/>
        <v>40</v>
      </c>
    </row>
    <row r="1779" spans="1:10" x14ac:dyDescent="0.3">
      <c r="A1779" t="s">
        <v>3188</v>
      </c>
      <c r="C1779" s="18">
        <v>498.33697189444268</v>
      </c>
      <c r="D1779" s="1"/>
      <c r="E1779" s="1">
        <v>20</v>
      </c>
      <c r="F1779" s="1">
        <v>12</v>
      </c>
      <c r="G1779" s="1">
        <v>1</v>
      </c>
      <c r="H1779" s="1">
        <v>7</v>
      </c>
      <c r="I1779" s="15">
        <v>0.625</v>
      </c>
      <c r="J1779">
        <f t="shared" si="27"/>
        <v>40</v>
      </c>
    </row>
    <row r="1780" spans="1:10" x14ac:dyDescent="0.3">
      <c r="A1780" t="s">
        <v>1316</v>
      </c>
      <c r="C1780" s="18">
        <v>498.24053648538353</v>
      </c>
      <c r="D1780" s="1"/>
      <c r="E1780" s="1">
        <v>62</v>
      </c>
      <c r="F1780" s="1">
        <v>39</v>
      </c>
      <c r="G1780" s="1">
        <v>0</v>
      </c>
      <c r="H1780" s="1">
        <v>23</v>
      </c>
      <c r="I1780" s="15">
        <v>0.62903225806451613</v>
      </c>
      <c r="J1780">
        <f t="shared" si="27"/>
        <v>20</v>
      </c>
    </row>
    <row r="1781" spans="1:10" x14ac:dyDescent="0.3">
      <c r="A1781" t="s">
        <v>2983</v>
      </c>
      <c r="C1781" s="18">
        <v>498.15528350155989</v>
      </c>
      <c r="D1781" s="1"/>
      <c r="E1781" s="1">
        <v>43</v>
      </c>
      <c r="F1781" s="1">
        <v>23</v>
      </c>
      <c r="G1781" s="1">
        <v>2</v>
      </c>
      <c r="H1781" s="1">
        <v>18</v>
      </c>
      <c r="I1781" s="15">
        <v>0.55813953488372092</v>
      </c>
      <c r="J1781">
        <f t="shared" si="27"/>
        <v>20</v>
      </c>
    </row>
    <row r="1782" spans="1:10" x14ac:dyDescent="0.3">
      <c r="A1782" s="21" t="s">
        <v>1318</v>
      </c>
      <c r="C1782" s="18">
        <v>498.04444975001394</v>
      </c>
      <c r="D1782" s="1"/>
      <c r="E1782" s="1">
        <v>33</v>
      </c>
      <c r="F1782" s="1">
        <v>22</v>
      </c>
      <c r="G1782" s="1">
        <v>2</v>
      </c>
      <c r="H1782" s="1">
        <v>9</v>
      </c>
      <c r="I1782" s="15">
        <v>0.69696969696969702</v>
      </c>
      <c r="J1782">
        <f t="shared" si="27"/>
        <v>20</v>
      </c>
    </row>
    <row r="1783" spans="1:10" x14ac:dyDescent="0.3">
      <c r="A1783" t="s">
        <v>1320</v>
      </c>
      <c r="C1783" s="18">
        <v>498.01750701548866</v>
      </c>
      <c r="D1783" s="1"/>
      <c r="E1783" s="1">
        <v>52</v>
      </c>
      <c r="F1783" s="1">
        <v>38</v>
      </c>
      <c r="G1783" s="1">
        <v>2</v>
      </c>
      <c r="H1783" s="1">
        <v>12</v>
      </c>
      <c r="I1783" s="15">
        <v>0.75</v>
      </c>
      <c r="J1783">
        <f t="shared" si="27"/>
        <v>20</v>
      </c>
    </row>
    <row r="1784" spans="1:10" x14ac:dyDescent="0.3">
      <c r="A1784" t="s">
        <v>1321</v>
      </c>
      <c r="C1784" s="18">
        <v>498.00307478361572</v>
      </c>
      <c r="D1784" s="1"/>
      <c r="E1784" s="1">
        <v>5</v>
      </c>
      <c r="F1784" s="1">
        <v>3</v>
      </c>
      <c r="G1784" s="1">
        <v>0</v>
      </c>
      <c r="H1784" s="1">
        <v>2</v>
      </c>
      <c r="I1784" s="15">
        <v>0.6</v>
      </c>
      <c r="J1784">
        <f t="shared" si="27"/>
        <v>40</v>
      </c>
    </row>
    <row r="1785" spans="1:10" x14ac:dyDescent="0.3">
      <c r="A1785" t="s">
        <v>1322</v>
      </c>
      <c r="C1785" s="18">
        <v>497.96817800802353</v>
      </c>
      <c r="D1785" s="1"/>
      <c r="E1785" s="1">
        <v>34</v>
      </c>
      <c r="F1785" s="1">
        <v>24</v>
      </c>
      <c r="G1785" s="1">
        <v>2</v>
      </c>
      <c r="H1785" s="1">
        <v>8</v>
      </c>
      <c r="I1785" s="15">
        <v>0.73529411764705888</v>
      </c>
      <c r="J1785">
        <f t="shared" si="27"/>
        <v>20</v>
      </c>
    </row>
    <row r="1786" spans="1:10" x14ac:dyDescent="0.3">
      <c r="A1786" t="s">
        <v>1341</v>
      </c>
      <c r="C1786" s="18">
        <v>497.76199133262378</v>
      </c>
      <c r="D1786" s="1"/>
      <c r="E1786" s="1">
        <v>40</v>
      </c>
      <c r="F1786" s="1">
        <v>26</v>
      </c>
      <c r="G1786" s="1">
        <v>1</v>
      </c>
      <c r="H1786" s="1">
        <v>13</v>
      </c>
      <c r="I1786" s="15">
        <v>0.66249999999999998</v>
      </c>
      <c r="J1786">
        <f t="shared" si="27"/>
        <v>20</v>
      </c>
    </row>
    <row r="1787" spans="1:10" x14ac:dyDescent="0.3">
      <c r="A1787" t="s">
        <v>1328</v>
      </c>
      <c r="C1787" s="18">
        <v>497.52685362798724</v>
      </c>
      <c r="D1787" s="1"/>
      <c r="E1787" s="1">
        <v>17</v>
      </c>
      <c r="F1787" s="1">
        <v>14</v>
      </c>
      <c r="G1787" s="1">
        <v>0</v>
      </c>
      <c r="H1787" s="1">
        <v>3</v>
      </c>
      <c r="I1787" s="15">
        <v>0.82352941176470584</v>
      </c>
      <c r="J1787">
        <f t="shared" si="27"/>
        <v>40</v>
      </c>
    </row>
    <row r="1788" spans="1:10" x14ac:dyDescent="0.3">
      <c r="A1788" t="s">
        <v>1329</v>
      </c>
      <c r="C1788" s="18">
        <v>497.49620255904023</v>
      </c>
      <c r="D1788" s="1"/>
      <c r="E1788" s="1">
        <v>15</v>
      </c>
      <c r="F1788" s="1">
        <v>11</v>
      </c>
      <c r="G1788" s="1">
        <v>3</v>
      </c>
      <c r="H1788" s="1">
        <v>1</v>
      </c>
      <c r="I1788" s="15">
        <v>0.83333333333333337</v>
      </c>
      <c r="J1788">
        <f t="shared" si="27"/>
        <v>40</v>
      </c>
    </row>
    <row r="1789" spans="1:10" x14ac:dyDescent="0.3">
      <c r="A1789" t="s">
        <v>1492</v>
      </c>
      <c r="C1789" s="18">
        <v>497.43790895155678</v>
      </c>
      <c r="D1789" s="1"/>
      <c r="E1789" s="1">
        <v>17</v>
      </c>
      <c r="F1789" s="1">
        <v>14</v>
      </c>
      <c r="G1789" s="1">
        <v>1</v>
      </c>
      <c r="H1789" s="1">
        <v>2</v>
      </c>
      <c r="I1789" s="15">
        <v>0.8529411764705882</v>
      </c>
      <c r="J1789">
        <f t="shared" si="27"/>
        <v>40</v>
      </c>
    </row>
    <row r="1790" spans="1:10" x14ac:dyDescent="0.3">
      <c r="A1790" t="s">
        <v>1334</v>
      </c>
      <c r="C1790" s="18">
        <v>497.28692156749764</v>
      </c>
      <c r="D1790" s="1"/>
      <c r="E1790" s="1">
        <v>32</v>
      </c>
      <c r="F1790" s="1">
        <v>22</v>
      </c>
      <c r="G1790" s="1">
        <v>1</v>
      </c>
      <c r="H1790" s="1">
        <v>9</v>
      </c>
      <c r="I1790" s="15">
        <v>0.703125</v>
      </c>
      <c r="J1790">
        <f t="shared" si="27"/>
        <v>20</v>
      </c>
    </row>
    <row r="1791" spans="1:10" x14ac:dyDescent="0.3">
      <c r="A1791" t="s">
        <v>1362</v>
      </c>
      <c r="C1791" s="18">
        <v>497.24350664360253</v>
      </c>
      <c r="D1791" s="1"/>
      <c r="E1791" s="1">
        <v>74</v>
      </c>
      <c r="F1791" s="1">
        <v>43</v>
      </c>
      <c r="G1791" s="1">
        <v>3</v>
      </c>
      <c r="H1791" s="1">
        <v>28</v>
      </c>
      <c r="I1791" s="15">
        <v>0.60135135135135132</v>
      </c>
      <c r="J1791">
        <f t="shared" si="27"/>
        <v>20</v>
      </c>
    </row>
    <row r="1792" spans="1:10" x14ac:dyDescent="0.3">
      <c r="A1792" t="s">
        <v>1336</v>
      </c>
      <c r="C1792" s="18">
        <v>497.19372738442149</v>
      </c>
      <c r="D1792" s="1"/>
      <c r="E1792" s="1">
        <v>15</v>
      </c>
      <c r="F1792" s="1">
        <v>13</v>
      </c>
      <c r="G1792" s="1">
        <v>0</v>
      </c>
      <c r="H1792" s="1">
        <v>2</v>
      </c>
      <c r="I1792" s="15">
        <v>0.8666666666666667</v>
      </c>
      <c r="J1792">
        <f t="shared" si="27"/>
        <v>40</v>
      </c>
    </row>
    <row r="1793" spans="1:10" x14ac:dyDescent="0.3">
      <c r="A1793" t="s">
        <v>2181</v>
      </c>
      <c r="C1793" s="18">
        <v>497.04752957172059</v>
      </c>
      <c r="D1793" s="1"/>
      <c r="E1793" s="1">
        <v>12</v>
      </c>
      <c r="F1793" s="1">
        <v>8</v>
      </c>
      <c r="G1793" s="1">
        <v>1</v>
      </c>
      <c r="H1793" s="1">
        <v>3</v>
      </c>
      <c r="I1793" s="15">
        <v>0.70833333333333337</v>
      </c>
      <c r="J1793">
        <f t="shared" si="27"/>
        <v>40</v>
      </c>
    </row>
    <row r="1794" spans="1:10" x14ac:dyDescent="0.3">
      <c r="A1794" t="s">
        <v>1337</v>
      </c>
      <c r="C1794" s="18">
        <v>497.02393059212653</v>
      </c>
      <c r="D1794" s="1"/>
      <c r="E1794" s="1">
        <v>19</v>
      </c>
      <c r="F1794" s="1">
        <v>15</v>
      </c>
      <c r="G1794" s="1">
        <v>1</v>
      </c>
      <c r="H1794" s="1">
        <v>3</v>
      </c>
      <c r="I1794" s="15">
        <v>0.81578947368421051</v>
      </c>
      <c r="J1794">
        <f t="shared" si="27"/>
        <v>40</v>
      </c>
    </row>
    <row r="1795" spans="1:10" x14ac:dyDescent="0.3">
      <c r="A1795" t="s">
        <v>1350</v>
      </c>
      <c r="C1795" s="18">
        <v>496.99972853103731</v>
      </c>
      <c r="D1795" s="1"/>
      <c r="E1795" s="1">
        <v>59</v>
      </c>
      <c r="F1795" s="1">
        <v>34</v>
      </c>
      <c r="G1795" s="1">
        <v>2</v>
      </c>
      <c r="H1795" s="1">
        <v>23</v>
      </c>
      <c r="I1795" s="15">
        <v>0.59322033898305082</v>
      </c>
      <c r="J1795">
        <f t="shared" si="27"/>
        <v>20</v>
      </c>
    </row>
    <row r="1796" spans="1:10" x14ac:dyDescent="0.3">
      <c r="A1796" t="s">
        <v>1338</v>
      </c>
      <c r="C1796" s="18">
        <v>496.98388763553413</v>
      </c>
      <c r="D1796" s="1"/>
      <c r="E1796" s="1">
        <v>20</v>
      </c>
      <c r="F1796" s="1">
        <v>16</v>
      </c>
      <c r="G1796" s="1">
        <v>0</v>
      </c>
      <c r="H1796" s="1">
        <v>4</v>
      </c>
      <c r="I1796" s="15">
        <v>0.8</v>
      </c>
      <c r="J1796">
        <f t="shared" ref="J1796:J1859" si="28">IF(E1796&lt;=30,40,20)</f>
        <v>40</v>
      </c>
    </row>
    <row r="1797" spans="1:10" x14ac:dyDescent="0.3">
      <c r="A1797" t="s">
        <v>1434</v>
      </c>
      <c r="C1797" s="18">
        <v>496.97798250099697</v>
      </c>
      <c r="D1797" s="1"/>
      <c r="E1797" s="1">
        <v>53</v>
      </c>
      <c r="F1797" s="1">
        <v>34</v>
      </c>
      <c r="G1797" s="1">
        <v>2</v>
      </c>
      <c r="H1797" s="1">
        <v>17</v>
      </c>
      <c r="I1797" s="15">
        <v>0.660377358490566</v>
      </c>
      <c r="J1797">
        <f t="shared" si="28"/>
        <v>20</v>
      </c>
    </row>
    <row r="1798" spans="1:10" x14ac:dyDescent="0.3">
      <c r="A1798" t="s">
        <v>1340</v>
      </c>
      <c r="C1798" s="18">
        <v>496.77499703590337</v>
      </c>
      <c r="D1798" s="1"/>
      <c r="E1798" s="1">
        <v>19</v>
      </c>
      <c r="F1798" s="1">
        <v>14</v>
      </c>
      <c r="G1798" s="1">
        <v>2</v>
      </c>
      <c r="H1798" s="1">
        <v>3</v>
      </c>
      <c r="I1798" s="15">
        <v>0.78947368421052633</v>
      </c>
      <c r="J1798">
        <f t="shared" si="28"/>
        <v>40</v>
      </c>
    </row>
    <row r="1799" spans="1:10" x14ac:dyDescent="0.3">
      <c r="A1799" t="s">
        <v>1349</v>
      </c>
      <c r="C1799" s="18">
        <v>496.73553957227216</v>
      </c>
      <c r="D1799" s="1"/>
      <c r="E1799" s="1">
        <v>38</v>
      </c>
      <c r="F1799" s="1">
        <v>23</v>
      </c>
      <c r="G1799" s="1">
        <v>2</v>
      </c>
      <c r="H1799" s="1">
        <v>13</v>
      </c>
      <c r="I1799" s="15">
        <v>0.63157894736842102</v>
      </c>
      <c r="J1799">
        <f t="shared" si="28"/>
        <v>20</v>
      </c>
    </row>
    <row r="1800" spans="1:10" x14ac:dyDescent="0.3">
      <c r="A1800" t="s">
        <v>1342</v>
      </c>
      <c r="C1800" s="18">
        <v>496.71295798844415</v>
      </c>
      <c r="D1800" s="1"/>
      <c r="E1800" s="1">
        <v>31</v>
      </c>
      <c r="F1800" s="1">
        <v>15</v>
      </c>
      <c r="G1800" s="1">
        <v>6</v>
      </c>
      <c r="H1800" s="1">
        <v>10</v>
      </c>
      <c r="I1800" s="15">
        <v>0.58064516129032262</v>
      </c>
      <c r="J1800">
        <f t="shared" si="28"/>
        <v>20</v>
      </c>
    </row>
    <row r="1801" spans="1:10" x14ac:dyDescent="0.3">
      <c r="A1801" t="s">
        <v>1344</v>
      </c>
      <c r="C1801" s="18">
        <v>496.65163421495691</v>
      </c>
      <c r="D1801" s="1"/>
      <c r="E1801" s="1">
        <v>28</v>
      </c>
      <c r="F1801" s="1">
        <v>19</v>
      </c>
      <c r="G1801" s="1">
        <v>1</v>
      </c>
      <c r="H1801" s="1">
        <v>8</v>
      </c>
      <c r="I1801" s="15">
        <v>0.6964285714285714</v>
      </c>
      <c r="J1801">
        <f t="shared" si="28"/>
        <v>40</v>
      </c>
    </row>
    <row r="1802" spans="1:10" x14ac:dyDescent="0.3">
      <c r="A1802" t="s">
        <v>1346</v>
      </c>
      <c r="C1802" s="18">
        <v>496.57886457639825</v>
      </c>
      <c r="D1802" s="1"/>
      <c r="E1802" s="1">
        <v>104</v>
      </c>
      <c r="F1802" s="1">
        <v>65</v>
      </c>
      <c r="G1802" s="1">
        <v>1</v>
      </c>
      <c r="H1802" s="1">
        <v>38</v>
      </c>
      <c r="I1802" s="15">
        <v>0.62980769230769229</v>
      </c>
      <c r="J1802">
        <f t="shared" si="28"/>
        <v>20</v>
      </c>
    </row>
    <row r="1803" spans="1:10" x14ac:dyDescent="0.3">
      <c r="A1803" t="s">
        <v>1348</v>
      </c>
      <c r="C1803" s="18">
        <v>496.40109213450427</v>
      </c>
      <c r="D1803" s="1"/>
      <c r="E1803" s="1">
        <v>53</v>
      </c>
      <c r="F1803" s="1">
        <v>35</v>
      </c>
      <c r="G1803" s="1">
        <v>2</v>
      </c>
      <c r="H1803" s="1">
        <v>16</v>
      </c>
      <c r="I1803" s="15">
        <v>0.67924528301886788</v>
      </c>
      <c r="J1803">
        <f t="shared" si="28"/>
        <v>20</v>
      </c>
    </row>
    <row r="1804" spans="1:10" x14ac:dyDescent="0.3">
      <c r="A1804" t="s">
        <v>1353</v>
      </c>
      <c r="C1804" s="18">
        <v>496.23886107511225</v>
      </c>
      <c r="D1804" s="1"/>
      <c r="E1804" s="1">
        <v>16</v>
      </c>
      <c r="F1804" s="1">
        <v>13</v>
      </c>
      <c r="G1804" s="1">
        <v>0</v>
      </c>
      <c r="H1804" s="1">
        <v>3</v>
      </c>
      <c r="I1804" s="15">
        <v>0.8125</v>
      </c>
      <c r="J1804">
        <f t="shared" si="28"/>
        <v>40</v>
      </c>
    </row>
    <row r="1805" spans="1:10" x14ac:dyDescent="0.3">
      <c r="A1805" t="s">
        <v>1352</v>
      </c>
      <c r="C1805" s="18">
        <v>496.23127878839182</v>
      </c>
      <c r="D1805" s="1"/>
      <c r="E1805" s="1">
        <v>42</v>
      </c>
      <c r="F1805" s="1">
        <v>26</v>
      </c>
      <c r="G1805" s="1">
        <v>1</v>
      </c>
      <c r="H1805" s="1">
        <v>15</v>
      </c>
      <c r="I1805" s="15">
        <v>0.63095238095238093</v>
      </c>
      <c r="J1805">
        <f t="shared" si="28"/>
        <v>20</v>
      </c>
    </row>
    <row r="1806" spans="1:10" x14ac:dyDescent="0.3">
      <c r="A1806" t="s">
        <v>1531</v>
      </c>
      <c r="C1806" s="18">
        <v>496.22432137402569</v>
      </c>
      <c r="D1806" s="1"/>
      <c r="E1806" s="1">
        <v>116</v>
      </c>
      <c r="F1806" s="1">
        <v>66</v>
      </c>
      <c r="G1806" s="1">
        <v>3</v>
      </c>
      <c r="H1806" s="1">
        <v>47</v>
      </c>
      <c r="I1806" s="15">
        <v>0.5818965517241379</v>
      </c>
      <c r="J1806">
        <f t="shared" si="28"/>
        <v>20</v>
      </c>
    </row>
    <row r="1807" spans="1:10" x14ac:dyDescent="0.3">
      <c r="A1807" s="21" t="s">
        <v>1368</v>
      </c>
      <c r="C1807" s="18">
        <v>496.07419459344408</v>
      </c>
      <c r="D1807" s="1"/>
      <c r="E1807" s="1">
        <v>23</v>
      </c>
      <c r="F1807" s="1">
        <v>17</v>
      </c>
      <c r="G1807" s="1">
        <v>1</v>
      </c>
      <c r="H1807" s="1">
        <v>5</v>
      </c>
      <c r="I1807" s="15">
        <v>0.76086956521739135</v>
      </c>
      <c r="J1807">
        <f t="shared" si="28"/>
        <v>40</v>
      </c>
    </row>
    <row r="1808" spans="1:10" x14ac:dyDescent="0.3">
      <c r="A1808" t="s">
        <v>7400</v>
      </c>
      <c r="C1808" s="18">
        <v>495.64621412552395</v>
      </c>
      <c r="D1808" s="1"/>
      <c r="E1808" s="1">
        <v>3</v>
      </c>
      <c r="F1808" s="1">
        <v>2</v>
      </c>
      <c r="G1808" s="1">
        <v>0</v>
      </c>
      <c r="H1808" s="1">
        <v>1</v>
      </c>
      <c r="I1808" s="15">
        <v>0.66666666666666663</v>
      </c>
      <c r="J1808">
        <f t="shared" si="28"/>
        <v>40</v>
      </c>
    </row>
    <row r="1809" spans="1:10" x14ac:dyDescent="0.3">
      <c r="A1809" t="s">
        <v>1403</v>
      </c>
      <c r="C1809" s="18">
        <v>495.62651728985065</v>
      </c>
      <c r="D1809" s="1"/>
      <c r="E1809" s="1">
        <v>138</v>
      </c>
      <c r="F1809" s="1">
        <v>78</v>
      </c>
      <c r="G1809" s="1">
        <v>3</v>
      </c>
      <c r="H1809" s="1">
        <v>57</v>
      </c>
      <c r="I1809" s="15">
        <v>0.57608695652173914</v>
      </c>
      <c r="J1809">
        <f t="shared" si="28"/>
        <v>20</v>
      </c>
    </row>
    <row r="1810" spans="1:10" x14ac:dyDescent="0.3">
      <c r="A1810" t="s">
        <v>1361</v>
      </c>
      <c r="C1810" s="18">
        <v>495.5060981911991</v>
      </c>
      <c r="D1810" s="1"/>
      <c r="E1810" s="1">
        <v>32</v>
      </c>
      <c r="F1810" s="1">
        <v>22</v>
      </c>
      <c r="G1810" s="1">
        <v>1</v>
      </c>
      <c r="H1810" s="1">
        <v>9</v>
      </c>
      <c r="I1810" s="15">
        <v>0.703125</v>
      </c>
      <c r="J1810">
        <f t="shared" si="28"/>
        <v>20</v>
      </c>
    </row>
    <row r="1811" spans="1:10" x14ac:dyDescent="0.3">
      <c r="A1811" t="s">
        <v>2380</v>
      </c>
      <c r="C1811" s="18">
        <v>495.20590142493575</v>
      </c>
      <c r="D1811" s="1"/>
      <c r="E1811" s="1">
        <v>7</v>
      </c>
      <c r="F1811" s="1">
        <v>6</v>
      </c>
      <c r="G1811" s="1">
        <v>0</v>
      </c>
      <c r="H1811" s="1">
        <v>1</v>
      </c>
      <c r="I1811" s="15">
        <v>0.8571428571428571</v>
      </c>
      <c r="J1811">
        <f t="shared" si="28"/>
        <v>40</v>
      </c>
    </row>
    <row r="1812" spans="1:10" x14ac:dyDescent="0.3">
      <c r="A1812" t="s">
        <v>1364</v>
      </c>
      <c r="C1812" s="18">
        <v>495.17492541384337</v>
      </c>
      <c r="D1812" s="1"/>
      <c r="E1812" s="1">
        <v>55</v>
      </c>
      <c r="F1812" s="1">
        <v>36</v>
      </c>
      <c r="G1812" s="1">
        <v>6</v>
      </c>
      <c r="H1812" s="1">
        <v>13</v>
      </c>
      <c r="I1812" s="15">
        <v>0.70909090909090911</v>
      </c>
      <c r="J1812">
        <f t="shared" si="28"/>
        <v>20</v>
      </c>
    </row>
    <row r="1813" spans="1:10" x14ac:dyDescent="0.3">
      <c r="A1813" t="s">
        <v>1366</v>
      </c>
      <c r="C1813" s="18">
        <v>495.13537593428794</v>
      </c>
      <c r="D1813" s="1"/>
      <c r="E1813" s="1">
        <v>49</v>
      </c>
      <c r="F1813" s="1">
        <v>31</v>
      </c>
      <c r="G1813" s="1">
        <v>2</v>
      </c>
      <c r="H1813" s="1">
        <v>16</v>
      </c>
      <c r="I1813" s="15">
        <v>0.65306122448979587</v>
      </c>
      <c r="J1813">
        <f t="shared" si="28"/>
        <v>20</v>
      </c>
    </row>
    <row r="1814" spans="1:10" x14ac:dyDescent="0.3">
      <c r="A1814" t="s">
        <v>1365</v>
      </c>
      <c r="C1814" s="18">
        <v>495.12086358721638</v>
      </c>
      <c r="D1814" s="1"/>
      <c r="E1814" s="1">
        <v>65</v>
      </c>
      <c r="F1814" s="1">
        <v>46</v>
      </c>
      <c r="G1814" s="1">
        <v>3</v>
      </c>
      <c r="H1814" s="1">
        <v>16</v>
      </c>
      <c r="I1814" s="15">
        <v>0.73076923076923073</v>
      </c>
      <c r="J1814">
        <f t="shared" si="28"/>
        <v>20</v>
      </c>
    </row>
    <row r="1815" spans="1:10" x14ac:dyDescent="0.3">
      <c r="A1815" t="s">
        <v>1396</v>
      </c>
      <c r="C1815" s="18">
        <v>495.08960283871193</v>
      </c>
      <c r="D1815" s="1"/>
      <c r="E1815" s="1">
        <v>34</v>
      </c>
      <c r="F1815" s="1">
        <v>23</v>
      </c>
      <c r="G1815" s="1">
        <v>1</v>
      </c>
      <c r="H1815" s="1">
        <v>10</v>
      </c>
      <c r="I1815" s="15">
        <v>0.69117647058823528</v>
      </c>
      <c r="J1815">
        <f t="shared" si="28"/>
        <v>20</v>
      </c>
    </row>
    <row r="1816" spans="1:10" x14ac:dyDescent="0.3">
      <c r="A1816" t="s">
        <v>1399</v>
      </c>
      <c r="C1816" s="18">
        <v>494.95304047819661</v>
      </c>
      <c r="D1816" s="1"/>
      <c r="E1816" s="1">
        <v>140</v>
      </c>
      <c r="F1816" s="1">
        <v>73</v>
      </c>
      <c r="G1816" s="1">
        <v>1</v>
      </c>
      <c r="H1816" s="1">
        <v>66</v>
      </c>
      <c r="I1816" s="15">
        <v>0.52500000000000002</v>
      </c>
      <c r="J1816">
        <f t="shared" si="28"/>
        <v>20</v>
      </c>
    </row>
    <row r="1817" spans="1:10" x14ac:dyDescent="0.3">
      <c r="A1817" t="s">
        <v>1369</v>
      </c>
      <c r="C1817" s="18">
        <v>494.74388644935584</v>
      </c>
      <c r="D1817" s="1"/>
      <c r="E1817" s="1">
        <v>32</v>
      </c>
      <c r="F1817" s="1">
        <v>21</v>
      </c>
      <c r="G1817" s="1">
        <v>0</v>
      </c>
      <c r="H1817" s="1">
        <v>11</v>
      </c>
      <c r="I1817" s="15">
        <v>0.65625</v>
      </c>
      <c r="J1817">
        <f t="shared" si="28"/>
        <v>20</v>
      </c>
    </row>
    <row r="1818" spans="1:10" x14ac:dyDescent="0.3">
      <c r="A1818" t="s">
        <v>1370</v>
      </c>
      <c r="C1818" s="18">
        <v>494.71661673466463</v>
      </c>
      <c r="D1818" s="1"/>
      <c r="E1818" s="1">
        <v>34</v>
      </c>
      <c r="F1818" s="1">
        <v>22</v>
      </c>
      <c r="G1818" s="1">
        <v>3</v>
      </c>
      <c r="H1818" s="1">
        <v>9</v>
      </c>
      <c r="I1818" s="15">
        <v>0.69117647058823528</v>
      </c>
      <c r="J1818">
        <f t="shared" si="28"/>
        <v>20</v>
      </c>
    </row>
    <row r="1819" spans="1:10" x14ac:dyDescent="0.3">
      <c r="A1819" t="s">
        <v>1401</v>
      </c>
      <c r="C1819" s="18">
        <v>494.57501782831162</v>
      </c>
      <c r="D1819" s="1"/>
      <c r="E1819" s="1">
        <v>26</v>
      </c>
      <c r="F1819" s="1">
        <v>19</v>
      </c>
      <c r="G1819" s="1">
        <v>0</v>
      </c>
      <c r="H1819" s="1">
        <v>7</v>
      </c>
      <c r="I1819" s="15">
        <v>0.73076923076923073</v>
      </c>
      <c r="J1819">
        <f t="shared" si="28"/>
        <v>40</v>
      </c>
    </row>
    <row r="1820" spans="1:10" x14ac:dyDescent="0.3">
      <c r="A1820" t="s">
        <v>1372</v>
      </c>
      <c r="C1820" s="18">
        <v>494.45461914660069</v>
      </c>
      <c r="D1820" s="1"/>
      <c r="E1820" s="1">
        <v>11</v>
      </c>
      <c r="F1820" s="1">
        <v>11</v>
      </c>
      <c r="G1820" s="1">
        <v>0</v>
      </c>
      <c r="H1820" s="1">
        <v>0</v>
      </c>
      <c r="I1820" s="15">
        <v>1</v>
      </c>
      <c r="J1820">
        <f t="shared" si="28"/>
        <v>40</v>
      </c>
    </row>
    <row r="1821" spans="1:10" x14ac:dyDescent="0.3">
      <c r="A1821" t="s">
        <v>1374</v>
      </c>
      <c r="C1821" s="18">
        <v>494.28361906930257</v>
      </c>
      <c r="D1821" s="1"/>
      <c r="E1821" s="1">
        <v>79</v>
      </c>
      <c r="F1821" s="1">
        <v>47</v>
      </c>
      <c r="G1821" s="1">
        <v>1</v>
      </c>
      <c r="H1821" s="1">
        <v>31</v>
      </c>
      <c r="I1821" s="15">
        <v>0.60126582278481011</v>
      </c>
      <c r="J1821">
        <f t="shared" si="28"/>
        <v>20</v>
      </c>
    </row>
    <row r="1822" spans="1:10" x14ac:dyDescent="0.3">
      <c r="A1822" t="s">
        <v>1379</v>
      </c>
      <c r="C1822" s="18">
        <v>494.26181873583772</v>
      </c>
      <c r="D1822" s="1"/>
      <c r="E1822" s="1">
        <v>33</v>
      </c>
      <c r="F1822" s="1">
        <v>28</v>
      </c>
      <c r="G1822" s="1">
        <v>1</v>
      </c>
      <c r="H1822" s="1">
        <v>4</v>
      </c>
      <c r="I1822" s="15">
        <v>0.86363636363636365</v>
      </c>
      <c r="J1822">
        <f t="shared" si="28"/>
        <v>20</v>
      </c>
    </row>
    <row r="1823" spans="1:10" x14ac:dyDescent="0.3">
      <c r="A1823" t="s">
        <v>1862</v>
      </c>
      <c r="C1823" s="18">
        <v>476.92126262766874</v>
      </c>
      <c r="D1823" s="1"/>
      <c r="E1823" s="1">
        <v>171</v>
      </c>
      <c r="F1823" s="1">
        <v>95</v>
      </c>
      <c r="G1823" s="1">
        <v>6</v>
      </c>
      <c r="H1823" s="1">
        <v>70</v>
      </c>
      <c r="I1823" s="15">
        <v>0.57309941520467833</v>
      </c>
      <c r="J1823">
        <f t="shared" si="28"/>
        <v>20</v>
      </c>
    </row>
    <row r="1824" spans="1:10" x14ac:dyDescent="0.3">
      <c r="A1824" t="s">
        <v>5693</v>
      </c>
      <c r="C1824" s="18">
        <v>494.17307751410203</v>
      </c>
      <c r="D1824" s="1"/>
      <c r="E1824" s="1">
        <v>5</v>
      </c>
      <c r="F1824" s="1">
        <v>3</v>
      </c>
      <c r="G1824" s="1">
        <v>0</v>
      </c>
      <c r="H1824" s="1">
        <v>2</v>
      </c>
      <c r="I1824" s="15">
        <v>0.6</v>
      </c>
      <c r="J1824">
        <f t="shared" si="28"/>
        <v>40</v>
      </c>
    </row>
    <row r="1825" spans="1:10" x14ac:dyDescent="0.3">
      <c r="A1825" t="s">
        <v>1376</v>
      </c>
      <c r="C1825" s="18">
        <v>494.15216462982818</v>
      </c>
      <c r="D1825" s="1"/>
      <c r="E1825" s="1">
        <v>40</v>
      </c>
      <c r="F1825" s="1">
        <v>27</v>
      </c>
      <c r="G1825" s="1">
        <v>0</v>
      </c>
      <c r="H1825" s="1">
        <v>13</v>
      </c>
      <c r="I1825" s="15">
        <v>0.67500000000000004</v>
      </c>
      <c r="J1825">
        <f t="shared" si="28"/>
        <v>20</v>
      </c>
    </row>
    <row r="1826" spans="1:10" x14ac:dyDescent="0.3">
      <c r="A1826" t="s">
        <v>1381</v>
      </c>
      <c r="C1826" s="18">
        <v>494.0840191758341</v>
      </c>
      <c r="D1826" s="1"/>
      <c r="E1826" s="1">
        <v>40</v>
      </c>
      <c r="F1826" s="1">
        <v>27</v>
      </c>
      <c r="G1826" s="1">
        <v>2</v>
      </c>
      <c r="H1826" s="1">
        <v>11</v>
      </c>
      <c r="I1826" s="15">
        <v>0.7</v>
      </c>
      <c r="J1826">
        <f t="shared" si="28"/>
        <v>20</v>
      </c>
    </row>
    <row r="1827" spans="1:10" x14ac:dyDescent="0.3">
      <c r="A1827" t="s">
        <v>1377</v>
      </c>
      <c r="C1827" s="18">
        <v>494.05092893250946</v>
      </c>
      <c r="D1827" s="1"/>
      <c r="E1827" s="1">
        <v>53</v>
      </c>
      <c r="F1827" s="1">
        <v>35</v>
      </c>
      <c r="G1827" s="1">
        <v>0</v>
      </c>
      <c r="H1827" s="1">
        <v>18</v>
      </c>
      <c r="I1827" s="15">
        <v>0.660377358490566</v>
      </c>
      <c r="J1827">
        <f t="shared" si="28"/>
        <v>20</v>
      </c>
    </row>
    <row r="1828" spans="1:10" x14ac:dyDescent="0.3">
      <c r="A1828" t="s">
        <v>1473</v>
      </c>
      <c r="C1828" s="18">
        <v>494.04362203855914</v>
      </c>
      <c r="D1828" s="1"/>
      <c r="E1828" s="1">
        <v>93</v>
      </c>
      <c r="F1828" s="1">
        <v>60</v>
      </c>
      <c r="G1828" s="1">
        <v>1</v>
      </c>
      <c r="H1828" s="1">
        <v>32</v>
      </c>
      <c r="I1828" s="15">
        <v>0.65053763440860213</v>
      </c>
      <c r="J1828">
        <f t="shared" si="28"/>
        <v>20</v>
      </c>
    </row>
    <row r="1829" spans="1:10" x14ac:dyDescent="0.3">
      <c r="A1829" t="s">
        <v>1387</v>
      </c>
      <c r="C1829" s="18">
        <v>493.73245419801964</v>
      </c>
      <c r="D1829" s="1"/>
      <c r="E1829" s="1">
        <v>31</v>
      </c>
      <c r="F1829" s="1">
        <v>19</v>
      </c>
      <c r="G1829" s="1">
        <v>0</v>
      </c>
      <c r="H1829" s="1">
        <v>12</v>
      </c>
      <c r="I1829" s="15">
        <v>0.61290322580645162</v>
      </c>
      <c r="J1829">
        <f t="shared" si="28"/>
        <v>20</v>
      </c>
    </row>
    <row r="1830" spans="1:10" x14ac:dyDescent="0.3">
      <c r="A1830" t="s">
        <v>1390</v>
      </c>
      <c r="C1830" s="18">
        <v>493.71863743396909</v>
      </c>
      <c r="D1830" s="1"/>
      <c r="E1830" s="1">
        <v>171</v>
      </c>
      <c r="F1830" s="1">
        <v>92</v>
      </c>
      <c r="G1830" s="1">
        <v>9</v>
      </c>
      <c r="H1830" s="1">
        <v>70</v>
      </c>
      <c r="I1830" s="15">
        <v>0.56432748538011701</v>
      </c>
      <c r="J1830">
        <f t="shared" si="28"/>
        <v>20</v>
      </c>
    </row>
    <row r="1831" spans="1:10" x14ac:dyDescent="0.3">
      <c r="A1831" t="s">
        <v>1394</v>
      </c>
      <c r="C1831" s="18">
        <v>493.67184804662361</v>
      </c>
      <c r="D1831" s="1"/>
      <c r="E1831" s="1">
        <v>45</v>
      </c>
      <c r="F1831" s="1">
        <v>30</v>
      </c>
      <c r="G1831" s="1">
        <v>1</v>
      </c>
      <c r="H1831" s="1">
        <v>14</v>
      </c>
      <c r="I1831" s="15">
        <v>0.67777777777777781</v>
      </c>
      <c r="J1831">
        <f t="shared" si="28"/>
        <v>20</v>
      </c>
    </row>
    <row r="1832" spans="1:10" x14ac:dyDescent="0.3">
      <c r="A1832" t="s">
        <v>1388</v>
      </c>
      <c r="C1832" s="18">
        <v>493.64546557945272</v>
      </c>
      <c r="D1832" s="1"/>
      <c r="E1832" s="1">
        <v>12</v>
      </c>
      <c r="F1832" s="1">
        <v>10</v>
      </c>
      <c r="G1832" s="1">
        <v>2</v>
      </c>
      <c r="H1832" s="1">
        <v>0</v>
      </c>
      <c r="I1832" s="15">
        <v>0.91666666666666663</v>
      </c>
      <c r="J1832">
        <f t="shared" si="28"/>
        <v>40</v>
      </c>
    </row>
    <row r="1833" spans="1:10" x14ac:dyDescent="0.3">
      <c r="A1833" t="s">
        <v>1389</v>
      </c>
      <c r="C1833" s="18">
        <v>493.53163493834705</v>
      </c>
      <c r="D1833" s="1"/>
      <c r="E1833" s="1">
        <v>10</v>
      </c>
      <c r="F1833" s="1">
        <v>7</v>
      </c>
      <c r="G1833" s="1">
        <v>0</v>
      </c>
      <c r="H1833" s="1">
        <v>3</v>
      </c>
      <c r="I1833" s="15">
        <v>0.7</v>
      </c>
      <c r="J1833">
        <f t="shared" si="28"/>
        <v>40</v>
      </c>
    </row>
    <row r="1834" spans="1:10" x14ac:dyDescent="0.3">
      <c r="A1834" t="s">
        <v>1380</v>
      </c>
      <c r="C1834" s="18">
        <v>493.51776880078165</v>
      </c>
      <c r="D1834" s="1"/>
      <c r="E1834" s="1">
        <v>49</v>
      </c>
      <c r="F1834" s="1">
        <v>32</v>
      </c>
      <c r="G1834" s="1">
        <v>0</v>
      </c>
      <c r="H1834" s="1">
        <v>17</v>
      </c>
      <c r="I1834" s="15">
        <v>0.65306122448979587</v>
      </c>
      <c r="J1834">
        <f t="shared" si="28"/>
        <v>20</v>
      </c>
    </row>
    <row r="1835" spans="1:10" x14ac:dyDescent="0.3">
      <c r="A1835" t="s">
        <v>1408</v>
      </c>
      <c r="C1835" s="18">
        <v>493.49377188505667</v>
      </c>
      <c r="D1835" s="1"/>
      <c r="E1835" s="1">
        <v>15</v>
      </c>
      <c r="F1835" s="1">
        <v>13</v>
      </c>
      <c r="G1835" s="1">
        <v>0</v>
      </c>
      <c r="H1835" s="1">
        <v>2</v>
      </c>
      <c r="I1835" s="15">
        <v>0.8666666666666667</v>
      </c>
      <c r="J1835">
        <f t="shared" si="28"/>
        <v>40</v>
      </c>
    </row>
    <row r="1836" spans="1:10" x14ac:dyDescent="0.3">
      <c r="A1836" t="s">
        <v>1391</v>
      </c>
      <c r="C1836" s="18">
        <v>493.32171611663733</v>
      </c>
      <c r="D1836" s="1"/>
      <c r="E1836" s="1">
        <v>45</v>
      </c>
      <c r="F1836" s="1">
        <v>29</v>
      </c>
      <c r="G1836" s="1">
        <v>1</v>
      </c>
      <c r="H1836" s="1">
        <v>15</v>
      </c>
      <c r="I1836" s="15">
        <v>0.65555555555555556</v>
      </c>
      <c r="J1836">
        <f t="shared" si="28"/>
        <v>20</v>
      </c>
    </row>
    <row r="1837" spans="1:10" x14ac:dyDescent="0.3">
      <c r="A1837" t="s">
        <v>1392</v>
      </c>
      <c r="C1837" s="18">
        <v>493.30723737118814</v>
      </c>
      <c r="D1837" s="1"/>
      <c r="E1837" s="1">
        <v>24</v>
      </c>
      <c r="F1837" s="1">
        <v>14</v>
      </c>
      <c r="G1837" s="1">
        <v>0</v>
      </c>
      <c r="H1837" s="1">
        <v>10</v>
      </c>
      <c r="I1837" s="15">
        <v>0.58333333333333337</v>
      </c>
      <c r="J1837">
        <f t="shared" si="28"/>
        <v>40</v>
      </c>
    </row>
    <row r="1838" spans="1:10" x14ac:dyDescent="0.3">
      <c r="A1838" t="s">
        <v>1393</v>
      </c>
      <c r="C1838" s="18">
        <v>493.30479356044862</v>
      </c>
      <c r="D1838" s="1"/>
      <c r="E1838" s="1">
        <v>37</v>
      </c>
      <c r="F1838" s="1">
        <v>24</v>
      </c>
      <c r="G1838" s="1">
        <v>3</v>
      </c>
      <c r="H1838" s="1">
        <v>10</v>
      </c>
      <c r="I1838" s="15">
        <v>0.68918918918918914</v>
      </c>
      <c r="J1838">
        <f t="shared" si="28"/>
        <v>20</v>
      </c>
    </row>
    <row r="1839" spans="1:10" x14ac:dyDescent="0.3">
      <c r="A1839" t="s">
        <v>1395</v>
      </c>
      <c r="C1839" s="18">
        <v>493.28401804833152</v>
      </c>
      <c r="D1839" s="1"/>
      <c r="E1839" s="1">
        <v>19</v>
      </c>
      <c r="F1839" s="1">
        <v>14</v>
      </c>
      <c r="G1839" s="1">
        <v>1</v>
      </c>
      <c r="H1839" s="1">
        <v>4</v>
      </c>
      <c r="I1839" s="15">
        <v>0.76315789473684215</v>
      </c>
      <c r="J1839">
        <f t="shared" si="28"/>
        <v>40</v>
      </c>
    </row>
    <row r="1840" spans="1:10" x14ac:dyDescent="0.3">
      <c r="A1840" t="s">
        <v>1440</v>
      </c>
      <c r="C1840" s="18">
        <v>493.22613185692137</v>
      </c>
      <c r="D1840" s="1"/>
      <c r="E1840" s="1">
        <v>27</v>
      </c>
      <c r="F1840" s="1">
        <v>19</v>
      </c>
      <c r="G1840" s="1">
        <v>0</v>
      </c>
      <c r="H1840" s="1">
        <v>8</v>
      </c>
      <c r="I1840" s="15">
        <v>0.70370370370370372</v>
      </c>
      <c r="J1840">
        <f t="shared" si="28"/>
        <v>40</v>
      </c>
    </row>
    <row r="1841" spans="1:10" x14ac:dyDescent="0.3">
      <c r="A1841" t="s">
        <v>1397</v>
      </c>
      <c r="C1841" s="18">
        <v>493.12640879962061</v>
      </c>
      <c r="D1841" s="1"/>
      <c r="E1841" s="1">
        <v>66</v>
      </c>
      <c r="F1841" s="1">
        <v>40</v>
      </c>
      <c r="G1841" s="1">
        <v>1</v>
      </c>
      <c r="H1841" s="1">
        <v>25</v>
      </c>
      <c r="I1841" s="15">
        <v>0.61363636363636365</v>
      </c>
      <c r="J1841">
        <f t="shared" si="28"/>
        <v>20</v>
      </c>
    </row>
    <row r="1842" spans="1:10" x14ac:dyDescent="0.3">
      <c r="A1842" t="s">
        <v>1398</v>
      </c>
      <c r="C1842" s="18">
        <v>493.09570458262863</v>
      </c>
      <c r="D1842" s="1"/>
      <c r="E1842" s="1">
        <v>26</v>
      </c>
      <c r="F1842" s="1">
        <v>18</v>
      </c>
      <c r="G1842" s="1">
        <v>1</v>
      </c>
      <c r="H1842" s="1">
        <v>7</v>
      </c>
      <c r="I1842" s="15">
        <v>0.71153846153846156</v>
      </c>
      <c r="J1842">
        <f t="shared" si="28"/>
        <v>40</v>
      </c>
    </row>
    <row r="1843" spans="1:10" x14ac:dyDescent="0.3">
      <c r="A1843" t="s">
        <v>2552</v>
      </c>
      <c r="C1843" s="18">
        <v>493.09407673006035</v>
      </c>
      <c r="D1843" s="1"/>
      <c r="E1843" s="1">
        <v>76</v>
      </c>
      <c r="F1843" s="1">
        <v>49</v>
      </c>
      <c r="G1843" s="1">
        <v>0</v>
      </c>
      <c r="H1843" s="1">
        <v>27</v>
      </c>
      <c r="I1843" s="15">
        <v>0.64473684210526316</v>
      </c>
      <c r="J1843">
        <f t="shared" si="28"/>
        <v>20</v>
      </c>
    </row>
    <row r="1844" spans="1:10" x14ac:dyDescent="0.3">
      <c r="A1844" t="s">
        <v>1451</v>
      </c>
      <c r="C1844" s="18">
        <v>493.03284552991647</v>
      </c>
      <c r="D1844" s="1"/>
      <c r="E1844" s="1">
        <v>39</v>
      </c>
      <c r="F1844" s="1">
        <v>26</v>
      </c>
      <c r="G1844" s="1">
        <v>0</v>
      </c>
      <c r="H1844" s="1">
        <v>13</v>
      </c>
      <c r="I1844" s="15">
        <v>0.66666666666666663</v>
      </c>
      <c r="J1844">
        <f t="shared" si="28"/>
        <v>20</v>
      </c>
    </row>
    <row r="1845" spans="1:10" x14ac:dyDescent="0.3">
      <c r="A1845" t="s">
        <v>5123</v>
      </c>
      <c r="C1845" s="18">
        <v>492.94514676790413</v>
      </c>
      <c r="D1845" s="1"/>
      <c r="E1845" s="1">
        <v>23</v>
      </c>
      <c r="F1845" s="1">
        <v>12</v>
      </c>
      <c r="G1845" s="1">
        <v>1</v>
      </c>
      <c r="H1845" s="1">
        <v>10</v>
      </c>
      <c r="I1845" s="15">
        <v>0.54347826086956519</v>
      </c>
      <c r="J1845">
        <f t="shared" si="28"/>
        <v>40</v>
      </c>
    </row>
    <row r="1846" spans="1:10" x14ac:dyDescent="0.3">
      <c r="A1846" t="s">
        <v>1455</v>
      </c>
      <c r="C1846" s="18">
        <v>492.89949927276183</v>
      </c>
      <c r="D1846" s="1"/>
      <c r="E1846" s="1">
        <v>34</v>
      </c>
      <c r="F1846" s="1">
        <v>23</v>
      </c>
      <c r="G1846" s="1">
        <v>0</v>
      </c>
      <c r="H1846" s="1">
        <v>11</v>
      </c>
      <c r="I1846" s="15">
        <v>0.67647058823529416</v>
      </c>
      <c r="J1846">
        <f t="shared" si="28"/>
        <v>20</v>
      </c>
    </row>
    <row r="1847" spans="1:10" x14ac:dyDescent="0.3">
      <c r="A1847" t="s">
        <v>1895</v>
      </c>
      <c r="C1847" s="18">
        <v>533.99222116701924</v>
      </c>
      <c r="D1847" s="1"/>
      <c r="E1847" s="1">
        <v>52</v>
      </c>
      <c r="F1847" s="1">
        <v>40</v>
      </c>
      <c r="G1847" s="1">
        <v>2</v>
      </c>
      <c r="H1847" s="1">
        <v>10</v>
      </c>
      <c r="I1847" s="15">
        <v>0.78846153846153844</v>
      </c>
      <c r="J1847">
        <f t="shared" si="28"/>
        <v>20</v>
      </c>
    </row>
    <row r="1848" spans="1:10" x14ac:dyDescent="0.3">
      <c r="A1848" t="s">
        <v>1404</v>
      </c>
      <c r="C1848" s="18">
        <v>492.66695100196125</v>
      </c>
      <c r="D1848" s="1"/>
      <c r="E1848" s="1">
        <v>26</v>
      </c>
      <c r="F1848" s="1">
        <v>18</v>
      </c>
      <c r="G1848" s="1">
        <v>1</v>
      </c>
      <c r="H1848" s="1">
        <v>7</v>
      </c>
      <c r="I1848" s="15">
        <v>0.71153846153846156</v>
      </c>
      <c r="J1848">
        <f t="shared" si="28"/>
        <v>40</v>
      </c>
    </row>
    <row r="1849" spans="1:10" x14ac:dyDescent="0.3">
      <c r="A1849" t="s">
        <v>1405</v>
      </c>
      <c r="C1849" s="18">
        <v>492.6537637087269</v>
      </c>
      <c r="D1849" s="1"/>
      <c r="E1849" s="1">
        <v>14</v>
      </c>
      <c r="F1849" s="1">
        <v>12</v>
      </c>
      <c r="G1849" s="1">
        <v>0</v>
      </c>
      <c r="H1849" s="1">
        <v>2</v>
      </c>
      <c r="I1849" s="15">
        <v>0.8571428571428571</v>
      </c>
      <c r="J1849">
        <f t="shared" si="28"/>
        <v>40</v>
      </c>
    </row>
    <row r="1850" spans="1:10" x14ac:dyDescent="0.3">
      <c r="A1850" t="s">
        <v>1407</v>
      </c>
      <c r="C1850" s="18">
        <v>492.5847747399315</v>
      </c>
      <c r="D1850" s="1"/>
      <c r="E1850" s="1">
        <v>16</v>
      </c>
      <c r="F1850" s="1">
        <v>12</v>
      </c>
      <c r="G1850" s="1">
        <v>2</v>
      </c>
      <c r="H1850" s="1">
        <v>2</v>
      </c>
      <c r="I1850" s="15">
        <v>0.8125</v>
      </c>
      <c r="J1850">
        <f t="shared" si="28"/>
        <v>40</v>
      </c>
    </row>
    <row r="1851" spans="1:10" x14ac:dyDescent="0.3">
      <c r="A1851" t="s">
        <v>6763</v>
      </c>
      <c r="C1851" s="18">
        <v>492.57060193210145</v>
      </c>
      <c r="D1851" s="1"/>
      <c r="E1851" s="1">
        <v>13</v>
      </c>
      <c r="F1851" s="1">
        <v>8</v>
      </c>
      <c r="G1851" s="1">
        <v>0</v>
      </c>
      <c r="H1851" s="1">
        <v>5</v>
      </c>
      <c r="I1851" s="15">
        <v>0.61538461538461542</v>
      </c>
      <c r="J1851">
        <f t="shared" si="28"/>
        <v>40</v>
      </c>
    </row>
    <row r="1852" spans="1:10" x14ac:dyDescent="0.3">
      <c r="A1852" t="s">
        <v>1409</v>
      </c>
      <c r="C1852" s="18">
        <v>492.51572779876329</v>
      </c>
      <c r="D1852" s="1"/>
      <c r="E1852" s="1">
        <v>34</v>
      </c>
      <c r="F1852" s="1">
        <v>22</v>
      </c>
      <c r="G1852" s="1">
        <v>2</v>
      </c>
      <c r="H1852" s="1">
        <v>10</v>
      </c>
      <c r="I1852" s="15">
        <v>0.67647058823529416</v>
      </c>
      <c r="J1852">
        <f t="shared" si="28"/>
        <v>20</v>
      </c>
    </row>
    <row r="1853" spans="1:10" x14ac:dyDescent="0.3">
      <c r="A1853" t="s">
        <v>1410</v>
      </c>
      <c r="C1853" s="18">
        <v>492.4748781930607</v>
      </c>
      <c r="D1853" s="1"/>
      <c r="E1853" s="1">
        <v>16</v>
      </c>
      <c r="F1853" s="1">
        <v>13</v>
      </c>
      <c r="G1853" s="1">
        <v>0</v>
      </c>
      <c r="H1853" s="1">
        <v>3</v>
      </c>
      <c r="I1853" s="15">
        <v>0.8125</v>
      </c>
      <c r="J1853">
        <f t="shared" si="28"/>
        <v>40</v>
      </c>
    </row>
    <row r="1854" spans="1:10" x14ac:dyDescent="0.3">
      <c r="A1854" t="s">
        <v>1411</v>
      </c>
      <c r="C1854" s="18">
        <v>492.47114536345998</v>
      </c>
      <c r="D1854" s="1"/>
      <c r="E1854" s="1">
        <v>12</v>
      </c>
      <c r="F1854" s="1">
        <v>11</v>
      </c>
      <c r="G1854" s="1">
        <v>0</v>
      </c>
      <c r="H1854" s="1">
        <v>1</v>
      </c>
      <c r="I1854" s="15">
        <v>0.91666666666666663</v>
      </c>
      <c r="J1854">
        <f t="shared" si="28"/>
        <v>40</v>
      </c>
    </row>
    <row r="1855" spans="1:10" x14ac:dyDescent="0.3">
      <c r="A1855" t="s">
        <v>1560</v>
      </c>
      <c r="C1855" s="18">
        <v>492.32817039911538</v>
      </c>
      <c r="D1855" s="1"/>
      <c r="E1855" s="1">
        <v>50</v>
      </c>
      <c r="F1855" s="1">
        <v>29</v>
      </c>
      <c r="G1855" s="1">
        <v>1</v>
      </c>
      <c r="H1855" s="1">
        <v>20</v>
      </c>
      <c r="I1855" s="15">
        <v>0.59</v>
      </c>
      <c r="J1855">
        <f t="shared" si="28"/>
        <v>20</v>
      </c>
    </row>
    <row r="1856" spans="1:10" x14ac:dyDescent="0.3">
      <c r="A1856" t="s">
        <v>1426</v>
      </c>
      <c r="C1856" s="18">
        <v>492.29330132436132</v>
      </c>
      <c r="D1856" s="1"/>
      <c r="E1856" s="1">
        <v>39</v>
      </c>
      <c r="F1856" s="1">
        <v>25</v>
      </c>
      <c r="G1856" s="1">
        <v>1</v>
      </c>
      <c r="H1856" s="1">
        <v>13</v>
      </c>
      <c r="I1856" s="15">
        <v>0.65384615384615385</v>
      </c>
      <c r="J1856">
        <f t="shared" si="28"/>
        <v>20</v>
      </c>
    </row>
    <row r="1857" spans="1:10" x14ac:dyDescent="0.3">
      <c r="A1857" t="s">
        <v>1415</v>
      </c>
      <c r="C1857" s="18">
        <v>492.25837770960874</v>
      </c>
      <c r="D1857" s="1"/>
      <c r="E1857" s="1">
        <v>29</v>
      </c>
      <c r="F1857" s="1">
        <v>19</v>
      </c>
      <c r="G1857" s="1">
        <v>1</v>
      </c>
      <c r="H1857" s="1">
        <v>9</v>
      </c>
      <c r="I1857" s="15">
        <v>0.67241379310344829</v>
      </c>
      <c r="J1857">
        <f t="shared" si="28"/>
        <v>40</v>
      </c>
    </row>
    <row r="1858" spans="1:10" x14ac:dyDescent="0.3">
      <c r="A1858" t="s">
        <v>1416</v>
      </c>
      <c r="C1858" s="18">
        <v>492.24586020063202</v>
      </c>
      <c r="D1858" s="1"/>
      <c r="E1858" s="1">
        <v>25</v>
      </c>
      <c r="F1858" s="1">
        <v>17</v>
      </c>
      <c r="G1858" s="1">
        <v>0</v>
      </c>
      <c r="H1858" s="1">
        <v>8</v>
      </c>
      <c r="I1858" s="15">
        <v>0.68</v>
      </c>
      <c r="J1858">
        <f t="shared" si="28"/>
        <v>40</v>
      </c>
    </row>
    <row r="1859" spans="1:10" x14ac:dyDescent="0.3">
      <c r="A1859" t="s">
        <v>1428</v>
      </c>
      <c r="C1859" s="18">
        <v>492.24579150476507</v>
      </c>
      <c r="D1859" s="1"/>
      <c r="E1859" s="1">
        <v>90</v>
      </c>
      <c r="F1859" s="1">
        <v>53</v>
      </c>
      <c r="G1859" s="1">
        <v>2</v>
      </c>
      <c r="H1859" s="1">
        <v>35</v>
      </c>
      <c r="I1859" s="15">
        <v>0.6</v>
      </c>
      <c r="J1859">
        <f t="shared" si="28"/>
        <v>20</v>
      </c>
    </row>
    <row r="1860" spans="1:10" x14ac:dyDescent="0.3">
      <c r="A1860" t="s">
        <v>1483</v>
      </c>
      <c r="C1860" s="18">
        <v>492.20116823650642</v>
      </c>
      <c r="D1860" s="1"/>
      <c r="E1860" s="1">
        <v>65</v>
      </c>
      <c r="F1860" s="1">
        <v>39</v>
      </c>
      <c r="G1860" s="1">
        <v>1</v>
      </c>
      <c r="H1860" s="1">
        <v>25</v>
      </c>
      <c r="I1860" s="15">
        <v>0.60769230769230764</v>
      </c>
      <c r="J1860">
        <f t="shared" ref="J1860:J1923" si="29">IF(E1860&lt;=30,40,20)</f>
        <v>20</v>
      </c>
    </row>
    <row r="1861" spans="1:10" x14ac:dyDescent="0.3">
      <c r="A1861" t="s">
        <v>1417</v>
      </c>
      <c r="C1861" s="18">
        <v>492.17821454109787</v>
      </c>
      <c r="D1861" s="1"/>
      <c r="E1861" s="1">
        <v>16</v>
      </c>
      <c r="F1861" s="1">
        <v>12</v>
      </c>
      <c r="G1861" s="1">
        <v>2</v>
      </c>
      <c r="H1861" s="1">
        <v>2</v>
      </c>
      <c r="I1861" s="15">
        <v>0.8125</v>
      </c>
      <c r="J1861">
        <f t="shared" si="29"/>
        <v>40</v>
      </c>
    </row>
    <row r="1862" spans="1:10" x14ac:dyDescent="0.3">
      <c r="A1862" t="s">
        <v>1419</v>
      </c>
      <c r="C1862" s="18">
        <v>492.09768349521715</v>
      </c>
      <c r="D1862" s="1"/>
      <c r="E1862" s="1">
        <v>18</v>
      </c>
      <c r="F1862" s="1">
        <v>14</v>
      </c>
      <c r="G1862" s="1">
        <v>1</v>
      </c>
      <c r="H1862" s="1">
        <v>3</v>
      </c>
      <c r="I1862" s="15">
        <v>0.80555555555555558</v>
      </c>
      <c r="J1862">
        <f t="shared" si="29"/>
        <v>40</v>
      </c>
    </row>
    <row r="1863" spans="1:10" x14ac:dyDescent="0.3">
      <c r="A1863" t="s">
        <v>1420</v>
      </c>
      <c r="C1863" s="18">
        <v>492.08469244519574</v>
      </c>
      <c r="D1863" s="1"/>
      <c r="E1863" s="1">
        <v>84</v>
      </c>
      <c r="F1863" s="1">
        <v>54</v>
      </c>
      <c r="G1863" s="1">
        <v>2</v>
      </c>
      <c r="H1863" s="1">
        <v>28</v>
      </c>
      <c r="I1863" s="15">
        <v>0.65476190476190477</v>
      </c>
      <c r="J1863">
        <f t="shared" si="29"/>
        <v>20</v>
      </c>
    </row>
    <row r="1864" spans="1:10" x14ac:dyDescent="0.3">
      <c r="A1864" t="s">
        <v>1422</v>
      </c>
      <c r="C1864" s="18">
        <v>492.0565524197259</v>
      </c>
      <c r="D1864" s="1"/>
      <c r="E1864" s="1">
        <v>32</v>
      </c>
      <c r="F1864" s="1">
        <v>18</v>
      </c>
      <c r="G1864" s="1">
        <v>2</v>
      </c>
      <c r="H1864" s="1">
        <v>12</v>
      </c>
      <c r="I1864" s="15">
        <v>0.59375</v>
      </c>
      <c r="J1864">
        <f t="shared" si="29"/>
        <v>20</v>
      </c>
    </row>
    <row r="1865" spans="1:10" x14ac:dyDescent="0.3">
      <c r="A1865" t="s">
        <v>1423</v>
      </c>
      <c r="C1865" s="18">
        <v>492.0483863714382</v>
      </c>
      <c r="D1865" s="1"/>
      <c r="E1865" s="1">
        <v>0</v>
      </c>
      <c r="F1865" s="1">
        <v>0</v>
      </c>
      <c r="G1865" s="1">
        <v>0</v>
      </c>
      <c r="H1865" s="1">
        <v>0</v>
      </c>
      <c r="I1865" s="15" t="e">
        <v>#DIV/0!</v>
      </c>
      <c r="J1865">
        <f t="shared" si="29"/>
        <v>40</v>
      </c>
    </row>
    <row r="1866" spans="1:10" x14ac:dyDescent="0.3">
      <c r="A1866" t="s">
        <v>1424</v>
      </c>
      <c r="C1866" s="18">
        <v>492.01523478536723</v>
      </c>
      <c r="D1866" s="1"/>
      <c r="E1866" s="1">
        <v>48</v>
      </c>
      <c r="F1866" s="1">
        <v>31</v>
      </c>
      <c r="G1866" s="1">
        <v>0</v>
      </c>
      <c r="H1866" s="1">
        <v>17</v>
      </c>
      <c r="I1866" s="15">
        <v>0.64583333333333337</v>
      </c>
      <c r="J1866">
        <f t="shared" si="29"/>
        <v>20</v>
      </c>
    </row>
    <row r="1867" spans="1:10" x14ac:dyDescent="0.3">
      <c r="A1867" t="s">
        <v>2291</v>
      </c>
      <c r="C1867" s="18">
        <v>491.94167792887657</v>
      </c>
      <c r="D1867" s="1"/>
      <c r="E1867" s="1">
        <v>132</v>
      </c>
      <c r="F1867" s="1">
        <v>54</v>
      </c>
      <c r="G1867" s="1">
        <v>3</v>
      </c>
      <c r="H1867" s="1">
        <v>75</v>
      </c>
      <c r="I1867" s="15">
        <v>0.42045454545454547</v>
      </c>
      <c r="J1867">
        <f t="shared" si="29"/>
        <v>20</v>
      </c>
    </row>
    <row r="1868" spans="1:10" x14ac:dyDescent="0.3">
      <c r="A1868" t="s">
        <v>1545</v>
      </c>
      <c r="C1868" s="18">
        <v>491.69333526433735</v>
      </c>
      <c r="D1868" s="1"/>
      <c r="E1868" s="1">
        <v>28</v>
      </c>
      <c r="F1868" s="1">
        <v>19</v>
      </c>
      <c r="G1868" s="1">
        <v>0</v>
      </c>
      <c r="H1868" s="1">
        <v>9</v>
      </c>
      <c r="I1868" s="15">
        <v>0.6785714285714286</v>
      </c>
      <c r="J1868">
        <f t="shared" si="29"/>
        <v>40</v>
      </c>
    </row>
    <row r="1869" spans="1:10" x14ac:dyDescent="0.3">
      <c r="A1869" t="s">
        <v>1436</v>
      </c>
      <c r="C1869" s="18">
        <v>491.67343148648405</v>
      </c>
      <c r="D1869" s="1"/>
      <c r="E1869" s="1">
        <v>18</v>
      </c>
      <c r="F1869" s="1">
        <v>14</v>
      </c>
      <c r="G1869" s="1">
        <v>0</v>
      </c>
      <c r="H1869" s="1">
        <v>4</v>
      </c>
      <c r="I1869" s="15">
        <v>0.77777777777777779</v>
      </c>
      <c r="J1869">
        <f t="shared" si="29"/>
        <v>40</v>
      </c>
    </row>
    <row r="1870" spans="1:10" x14ac:dyDescent="0.3">
      <c r="A1870" t="s">
        <v>1425</v>
      </c>
      <c r="C1870" s="18">
        <v>491.62961421078643</v>
      </c>
      <c r="D1870" s="1"/>
      <c r="E1870" s="1">
        <v>79</v>
      </c>
      <c r="F1870" s="1">
        <v>48</v>
      </c>
      <c r="G1870" s="1">
        <v>2</v>
      </c>
      <c r="H1870" s="1">
        <v>29</v>
      </c>
      <c r="I1870" s="15">
        <v>0.620253164556962</v>
      </c>
      <c r="J1870">
        <f t="shared" si="29"/>
        <v>20</v>
      </c>
    </row>
    <row r="1871" spans="1:10" x14ac:dyDescent="0.3">
      <c r="A1871" t="s">
        <v>1406</v>
      </c>
      <c r="C1871" s="18">
        <v>491.56315429462472</v>
      </c>
      <c r="D1871" s="1"/>
      <c r="E1871" s="1">
        <v>71</v>
      </c>
      <c r="F1871" s="1">
        <v>39</v>
      </c>
      <c r="G1871" s="1">
        <v>2</v>
      </c>
      <c r="H1871" s="1">
        <v>30</v>
      </c>
      <c r="I1871" s="15">
        <v>0.56338028169014087</v>
      </c>
      <c r="J1871">
        <f t="shared" si="29"/>
        <v>20</v>
      </c>
    </row>
    <row r="1872" spans="1:10" x14ac:dyDescent="0.3">
      <c r="A1872" t="s">
        <v>2370</v>
      </c>
      <c r="C1872" s="18">
        <v>491.45978814778664</v>
      </c>
      <c r="D1872" s="1"/>
      <c r="E1872" s="1">
        <v>51</v>
      </c>
      <c r="F1872" s="1">
        <v>28</v>
      </c>
      <c r="G1872" s="1">
        <v>1</v>
      </c>
      <c r="H1872" s="1">
        <v>22</v>
      </c>
      <c r="I1872" s="15">
        <v>0.55882352941176472</v>
      </c>
      <c r="J1872">
        <f t="shared" si="29"/>
        <v>20</v>
      </c>
    </row>
    <row r="1873" spans="1:10" x14ac:dyDescent="0.3">
      <c r="A1873" t="s">
        <v>1561</v>
      </c>
      <c r="C1873" s="18">
        <v>491.41155008231652</v>
      </c>
      <c r="D1873" s="1"/>
      <c r="E1873" s="1">
        <v>79</v>
      </c>
      <c r="F1873" s="1">
        <v>44</v>
      </c>
      <c r="G1873" s="1">
        <v>1</v>
      </c>
      <c r="H1873" s="1">
        <v>34</v>
      </c>
      <c r="I1873" s="15">
        <v>0.56329113924050633</v>
      </c>
      <c r="J1873">
        <f t="shared" si="29"/>
        <v>20</v>
      </c>
    </row>
    <row r="1874" spans="1:10" x14ac:dyDescent="0.3">
      <c r="A1874" t="s">
        <v>1429</v>
      </c>
      <c r="C1874" s="18">
        <v>491.40996168446497</v>
      </c>
      <c r="D1874" s="1"/>
      <c r="E1874" s="1">
        <v>32</v>
      </c>
      <c r="F1874" s="1">
        <v>21</v>
      </c>
      <c r="G1874" s="1">
        <v>0</v>
      </c>
      <c r="H1874" s="1">
        <v>11</v>
      </c>
      <c r="I1874" s="15">
        <v>0.65625</v>
      </c>
      <c r="J1874">
        <f t="shared" si="29"/>
        <v>20</v>
      </c>
    </row>
    <row r="1875" spans="1:10" x14ac:dyDescent="0.3">
      <c r="A1875" t="s">
        <v>1498</v>
      </c>
      <c r="C1875" s="18">
        <v>491.36400112786373</v>
      </c>
      <c r="D1875" s="1"/>
      <c r="E1875" s="1">
        <v>37</v>
      </c>
      <c r="F1875" s="1">
        <v>23</v>
      </c>
      <c r="G1875" s="1">
        <v>2</v>
      </c>
      <c r="H1875" s="1">
        <v>12</v>
      </c>
      <c r="I1875" s="15">
        <v>0.64864864864864868</v>
      </c>
      <c r="J1875">
        <f t="shared" si="29"/>
        <v>20</v>
      </c>
    </row>
    <row r="1876" spans="1:10" x14ac:dyDescent="0.3">
      <c r="A1876" t="s">
        <v>1431</v>
      </c>
      <c r="C1876" s="18">
        <v>491.32156723382968</v>
      </c>
      <c r="D1876" s="1"/>
      <c r="E1876" s="1">
        <v>25</v>
      </c>
      <c r="F1876" s="1">
        <v>17</v>
      </c>
      <c r="G1876" s="1">
        <v>0</v>
      </c>
      <c r="H1876" s="1">
        <v>8</v>
      </c>
      <c r="I1876" s="15">
        <v>0.68</v>
      </c>
      <c r="J1876">
        <f t="shared" si="29"/>
        <v>40</v>
      </c>
    </row>
    <row r="1877" spans="1:10" x14ac:dyDescent="0.3">
      <c r="A1877" t="s">
        <v>1505</v>
      </c>
      <c r="C1877" s="18">
        <v>491.19974094961492</v>
      </c>
      <c r="D1877" s="1"/>
      <c r="E1877" s="1">
        <v>43</v>
      </c>
      <c r="F1877" s="1">
        <v>25</v>
      </c>
      <c r="G1877" s="1">
        <v>0</v>
      </c>
      <c r="H1877" s="1">
        <v>18</v>
      </c>
      <c r="I1877" s="15">
        <v>0.58139534883720934</v>
      </c>
      <c r="J1877">
        <f t="shared" si="29"/>
        <v>20</v>
      </c>
    </row>
    <row r="1878" spans="1:10" x14ac:dyDescent="0.3">
      <c r="A1878" t="s">
        <v>1432</v>
      </c>
      <c r="C1878" s="18">
        <v>491.18738286502071</v>
      </c>
      <c r="D1878" s="1"/>
      <c r="E1878" s="1">
        <v>9</v>
      </c>
      <c r="F1878" s="1">
        <v>8</v>
      </c>
      <c r="G1878" s="1">
        <v>0</v>
      </c>
      <c r="H1878" s="1">
        <v>1</v>
      </c>
      <c r="I1878" s="15">
        <v>0.88888888888888884</v>
      </c>
      <c r="J1878">
        <f t="shared" si="29"/>
        <v>40</v>
      </c>
    </row>
    <row r="1879" spans="1:10" x14ac:dyDescent="0.3">
      <c r="A1879" t="s">
        <v>1433</v>
      </c>
      <c r="C1879" s="18">
        <v>491.16828936709163</v>
      </c>
      <c r="D1879" s="1"/>
      <c r="E1879" s="1">
        <v>13</v>
      </c>
      <c r="F1879" s="1">
        <v>12</v>
      </c>
      <c r="G1879" s="1">
        <v>0</v>
      </c>
      <c r="H1879" s="1">
        <v>1</v>
      </c>
      <c r="I1879" s="15">
        <v>0.92307692307692313</v>
      </c>
      <c r="J1879">
        <f t="shared" si="29"/>
        <v>40</v>
      </c>
    </row>
    <row r="1880" spans="1:10" x14ac:dyDescent="0.3">
      <c r="A1880" t="s">
        <v>1476</v>
      </c>
      <c r="C1880" s="18">
        <v>491.10824107392835</v>
      </c>
      <c r="D1880" s="1"/>
      <c r="E1880" s="1">
        <v>45</v>
      </c>
      <c r="F1880" s="1">
        <v>37</v>
      </c>
      <c r="G1880" s="1">
        <v>1</v>
      </c>
      <c r="H1880" s="1">
        <v>7</v>
      </c>
      <c r="I1880" s="15">
        <v>0.83333333333333337</v>
      </c>
      <c r="J1880">
        <f t="shared" si="29"/>
        <v>20</v>
      </c>
    </row>
    <row r="1881" spans="1:10" x14ac:dyDescent="0.3">
      <c r="A1881" t="s">
        <v>1435</v>
      </c>
      <c r="C1881" s="18">
        <v>491.02735842731749</v>
      </c>
      <c r="D1881" s="1"/>
      <c r="E1881" s="1">
        <v>39</v>
      </c>
      <c r="F1881" s="1">
        <v>19</v>
      </c>
      <c r="G1881" s="1">
        <v>0</v>
      </c>
      <c r="H1881" s="1">
        <v>20</v>
      </c>
      <c r="I1881" s="15">
        <v>0.48717948717948717</v>
      </c>
      <c r="J1881">
        <f t="shared" si="29"/>
        <v>20</v>
      </c>
    </row>
    <row r="1882" spans="1:10" x14ac:dyDescent="0.3">
      <c r="A1882" t="s">
        <v>1570</v>
      </c>
      <c r="C1882" s="18">
        <v>490.93848009014778</v>
      </c>
      <c r="D1882" s="1"/>
      <c r="E1882" s="1">
        <v>72</v>
      </c>
      <c r="F1882" s="1">
        <v>42</v>
      </c>
      <c r="G1882" s="1">
        <v>0</v>
      </c>
      <c r="H1882" s="1">
        <v>30</v>
      </c>
      <c r="I1882" s="15">
        <v>0.58333333333333337</v>
      </c>
      <c r="J1882">
        <f t="shared" si="29"/>
        <v>20</v>
      </c>
    </row>
    <row r="1883" spans="1:10" x14ac:dyDescent="0.3">
      <c r="A1883" t="s">
        <v>1439</v>
      </c>
      <c r="C1883" s="18">
        <v>490.90585064974874</v>
      </c>
      <c r="D1883" s="1"/>
      <c r="E1883" s="1">
        <v>16</v>
      </c>
      <c r="F1883" s="1">
        <v>12</v>
      </c>
      <c r="G1883" s="1">
        <v>2</v>
      </c>
      <c r="H1883" s="1">
        <v>2</v>
      </c>
      <c r="I1883" s="15">
        <v>0.8125</v>
      </c>
      <c r="J1883">
        <f t="shared" si="29"/>
        <v>40</v>
      </c>
    </row>
    <row r="1884" spans="1:10" x14ac:dyDescent="0.3">
      <c r="A1884" t="s">
        <v>1437</v>
      </c>
      <c r="C1884" s="18">
        <v>490.89239627121788</v>
      </c>
      <c r="D1884" s="1"/>
      <c r="E1884" s="1">
        <v>41</v>
      </c>
      <c r="F1884" s="1">
        <v>28</v>
      </c>
      <c r="G1884" s="1">
        <v>1</v>
      </c>
      <c r="H1884" s="1">
        <v>12</v>
      </c>
      <c r="I1884" s="15">
        <v>0.69512195121951215</v>
      </c>
      <c r="J1884">
        <f t="shared" si="29"/>
        <v>20</v>
      </c>
    </row>
    <row r="1885" spans="1:10" x14ac:dyDescent="0.3">
      <c r="A1885" t="s">
        <v>2419</v>
      </c>
      <c r="C1885" s="18">
        <v>490.8664477732051</v>
      </c>
      <c r="D1885" s="1"/>
      <c r="E1885" s="1">
        <v>42</v>
      </c>
      <c r="F1885" s="1">
        <v>26</v>
      </c>
      <c r="G1885" s="1">
        <v>3</v>
      </c>
      <c r="H1885" s="1">
        <v>13</v>
      </c>
      <c r="I1885" s="15">
        <v>0.65476190476190477</v>
      </c>
      <c r="J1885">
        <f t="shared" si="29"/>
        <v>20</v>
      </c>
    </row>
    <row r="1886" spans="1:10" x14ac:dyDescent="0.3">
      <c r="A1886" t="s">
        <v>2105</v>
      </c>
      <c r="C1886" s="18">
        <v>526.70019779144116</v>
      </c>
      <c r="D1886" s="1"/>
      <c r="E1886" s="1">
        <v>29</v>
      </c>
      <c r="F1886" s="1">
        <v>23</v>
      </c>
      <c r="G1886" s="1">
        <v>1</v>
      </c>
      <c r="H1886" s="1">
        <v>5</v>
      </c>
      <c r="I1886" s="15">
        <v>0.81034482758620685</v>
      </c>
      <c r="J1886">
        <f t="shared" si="29"/>
        <v>40</v>
      </c>
    </row>
    <row r="1887" spans="1:10" x14ac:dyDescent="0.3">
      <c r="A1887" t="s">
        <v>1490</v>
      </c>
      <c r="C1887" s="18">
        <v>490.6651368608953</v>
      </c>
      <c r="D1887" s="1"/>
      <c r="E1887" s="1">
        <v>22</v>
      </c>
      <c r="F1887" s="1">
        <v>16</v>
      </c>
      <c r="G1887" s="1">
        <v>0</v>
      </c>
      <c r="H1887" s="1">
        <v>6</v>
      </c>
      <c r="I1887" s="15">
        <v>0.72727272727272729</v>
      </c>
      <c r="J1887">
        <f t="shared" si="29"/>
        <v>40</v>
      </c>
    </row>
    <row r="1888" spans="1:10" x14ac:dyDescent="0.3">
      <c r="A1888" t="s">
        <v>1442</v>
      </c>
      <c r="C1888" s="18">
        <v>490.59019980326684</v>
      </c>
      <c r="D1888" s="1"/>
      <c r="E1888" s="1">
        <v>56</v>
      </c>
      <c r="F1888" s="1">
        <v>38</v>
      </c>
      <c r="G1888" s="1">
        <v>1</v>
      </c>
      <c r="H1888" s="1">
        <v>17</v>
      </c>
      <c r="I1888" s="15">
        <v>0.6875</v>
      </c>
      <c r="J1888">
        <f t="shared" si="29"/>
        <v>20</v>
      </c>
    </row>
    <row r="1889" spans="1:10" x14ac:dyDescent="0.3">
      <c r="A1889" t="s">
        <v>10851</v>
      </c>
      <c r="C1889" s="18">
        <v>490.59015459926968</v>
      </c>
      <c r="D1889" s="1"/>
      <c r="E1889" s="1">
        <v>52</v>
      </c>
      <c r="F1889" s="1">
        <v>21</v>
      </c>
      <c r="G1889" s="1">
        <v>4</v>
      </c>
      <c r="H1889" s="1">
        <v>27</v>
      </c>
      <c r="I1889" s="15">
        <v>0.44230769230769229</v>
      </c>
      <c r="J1889">
        <f t="shared" si="29"/>
        <v>20</v>
      </c>
    </row>
    <row r="1890" spans="1:10" x14ac:dyDescent="0.3">
      <c r="A1890" t="s">
        <v>1441</v>
      </c>
      <c r="C1890" s="18">
        <v>490.5006430250595</v>
      </c>
      <c r="D1890" s="1"/>
      <c r="E1890" s="1">
        <v>18</v>
      </c>
      <c r="F1890" s="1">
        <v>14</v>
      </c>
      <c r="G1890" s="1">
        <v>0</v>
      </c>
      <c r="H1890" s="1">
        <v>4</v>
      </c>
      <c r="I1890" s="15">
        <v>0.77777777777777779</v>
      </c>
      <c r="J1890">
        <f t="shared" si="29"/>
        <v>40</v>
      </c>
    </row>
    <row r="1891" spans="1:10" x14ac:dyDescent="0.3">
      <c r="A1891" t="s">
        <v>1443</v>
      </c>
      <c r="C1891" s="18">
        <v>490.47115821932692</v>
      </c>
      <c r="D1891" s="1"/>
      <c r="E1891" s="1">
        <v>52</v>
      </c>
      <c r="F1891" s="1">
        <v>33</v>
      </c>
      <c r="G1891" s="1">
        <v>1</v>
      </c>
      <c r="H1891" s="1">
        <v>18</v>
      </c>
      <c r="I1891" s="15">
        <v>0.64423076923076927</v>
      </c>
      <c r="J1891">
        <f t="shared" si="29"/>
        <v>20</v>
      </c>
    </row>
    <row r="1892" spans="1:10" x14ac:dyDescent="0.3">
      <c r="A1892" t="s">
        <v>1508</v>
      </c>
      <c r="C1892" s="18">
        <v>490.44851077618256</v>
      </c>
      <c r="D1892" s="1"/>
      <c r="E1892" s="1">
        <v>29</v>
      </c>
      <c r="F1892" s="1">
        <v>21</v>
      </c>
      <c r="G1892" s="1">
        <v>0</v>
      </c>
      <c r="H1892" s="1">
        <v>8</v>
      </c>
      <c r="I1892" s="15">
        <v>0.72413793103448276</v>
      </c>
      <c r="J1892">
        <f t="shared" si="29"/>
        <v>40</v>
      </c>
    </row>
    <row r="1893" spans="1:10" x14ac:dyDescent="0.3">
      <c r="A1893" t="s">
        <v>1444</v>
      </c>
      <c r="C1893" s="18">
        <v>490.36285333543435</v>
      </c>
      <c r="D1893" s="1"/>
      <c r="E1893" s="1">
        <v>16</v>
      </c>
      <c r="F1893" s="1">
        <v>12</v>
      </c>
      <c r="G1893" s="1">
        <v>1</v>
      </c>
      <c r="H1893" s="1">
        <v>3</v>
      </c>
      <c r="I1893" s="15">
        <v>0.78125</v>
      </c>
      <c r="J1893">
        <f t="shared" si="29"/>
        <v>40</v>
      </c>
    </row>
    <row r="1894" spans="1:10" x14ac:dyDescent="0.3">
      <c r="A1894" t="s">
        <v>1530</v>
      </c>
      <c r="C1894" s="18">
        <v>490.32772213735893</v>
      </c>
      <c r="D1894" s="1"/>
      <c r="E1894" s="1">
        <v>46</v>
      </c>
      <c r="F1894" s="1">
        <v>31</v>
      </c>
      <c r="G1894" s="1">
        <v>1</v>
      </c>
      <c r="H1894" s="1">
        <v>14</v>
      </c>
      <c r="I1894" s="15">
        <v>0.68478260869565222</v>
      </c>
      <c r="J1894">
        <f t="shared" si="29"/>
        <v>20</v>
      </c>
    </row>
    <row r="1895" spans="1:10" x14ac:dyDescent="0.3">
      <c r="A1895" t="s">
        <v>1446</v>
      </c>
      <c r="C1895" s="18">
        <v>490.2713839796217</v>
      </c>
      <c r="D1895" s="1"/>
      <c r="E1895" s="1">
        <v>15</v>
      </c>
      <c r="F1895" s="1">
        <v>12</v>
      </c>
      <c r="G1895" s="1">
        <v>0</v>
      </c>
      <c r="H1895" s="1">
        <v>3</v>
      </c>
      <c r="I1895" s="15">
        <v>0.8</v>
      </c>
      <c r="J1895">
        <f t="shared" si="29"/>
        <v>40</v>
      </c>
    </row>
    <row r="1896" spans="1:10" x14ac:dyDescent="0.3">
      <c r="A1896" t="s">
        <v>5511</v>
      </c>
      <c r="C1896" s="18">
        <v>490.10189099619856</v>
      </c>
      <c r="D1896" s="1"/>
      <c r="E1896" s="1">
        <v>41</v>
      </c>
      <c r="F1896" s="1">
        <v>26</v>
      </c>
      <c r="G1896" s="1">
        <v>2</v>
      </c>
      <c r="H1896" s="1">
        <v>13</v>
      </c>
      <c r="I1896" s="15">
        <v>0.65853658536585369</v>
      </c>
      <c r="J1896">
        <f t="shared" si="29"/>
        <v>20</v>
      </c>
    </row>
    <row r="1897" spans="1:10" x14ac:dyDescent="0.3">
      <c r="A1897" t="s">
        <v>1464</v>
      </c>
      <c r="C1897" s="18">
        <v>490.03456329866901</v>
      </c>
      <c r="D1897" s="1"/>
      <c r="E1897" s="1">
        <v>122</v>
      </c>
      <c r="F1897" s="1">
        <v>65</v>
      </c>
      <c r="G1897" s="1">
        <v>5</v>
      </c>
      <c r="H1897" s="1">
        <v>52</v>
      </c>
      <c r="I1897" s="15">
        <v>0.55327868852459017</v>
      </c>
      <c r="J1897">
        <f t="shared" si="29"/>
        <v>20</v>
      </c>
    </row>
    <row r="1898" spans="1:10" x14ac:dyDescent="0.3">
      <c r="A1898" t="s">
        <v>1575</v>
      </c>
      <c r="C1898" s="18">
        <v>490.03145636351604</v>
      </c>
      <c r="D1898" s="1"/>
      <c r="E1898" s="1">
        <v>42</v>
      </c>
      <c r="F1898" s="1">
        <v>27</v>
      </c>
      <c r="G1898" s="1">
        <v>1</v>
      </c>
      <c r="H1898" s="1">
        <v>14</v>
      </c>
      <c r="I1898" s="15">
        <v>0.65476190476190477</v>
      </c>
      <c r="J1898">
        <f t="shared" si="29"/>
        <v>20</v>
      </c>
    </row>
    <row r="1899" spans="1:10" x14ac:dyDescent="0.3">
      <c r="A1899" t="s">
        <v>5166</v>
      </c>
      <c r="C1899" s="18">
        <v>490.00125532917974</v>
      </c>
      <c r="D1899" s="1"/>
      <c r="E1899" s="1">
        <v>39</v>
      </c>
      <c r="F1899" s="1">
        <v>17</v>
      </c>
      <c r="G1899" s="1">
        <v>2</v>
      </c>
      <c r="H1899" s="1">
        <v>20</v>
      </c>
      <c r="I1899" s="15">
        <v>0.46153846153846156</v>
      </c>
      <c r="J1899">
        <f t="shared" si="29"/>
        <v>20</v>
      </c>
    </row>
    <row r="1900" spans="1:10" x14ac:dyDescent="0.3">
      <c r="A1900" t="s">
        <v>1450</v>
      </c>
      <c r="C1900" s="18">
        <v>489.97771371232727</v>
      </c>
      <c r="D1900" s="1"/>
      <c r="E1900" s="1">
        <v>17</v>
      </c>
      <c r="F1900" s="1">
        <v>12</v>
      </c>
      <c r="G1900" s="1">
        <v>1</v>
      </c>
      <c r="H1900" s="1">
        <v>4</v>
      </c>
      <c r="I1900" s="15">
        <v>0.73529411764705888</v>
      </c>
      <c r="J1900">
        <f t="shared" si="29"/>
        <v>40</v>
      </c>
    </row>
    <row r="1901" spans="1:10" x14ac:dyDescent="0.3">
      <c r="A1901" t="s">
        <v>1452</v>
      </c>
      <c r="C1901" s="18">
        <v>489.95578751559151</v>
      </c>
      <c r="D1901" s="1"/>
      <c r="E1901" s="1">
        <v>23</v>
      </c>
      <c r="F1901" s="1">
        <v>16</v>
      </c>
      <c r="G1901" s="1">
        <v>1</v>
      </c>
      <c r="H1901" s="1">
        <v>6</v>
      </c>
      <c r="I1901" s="15">
        <v>0.71739130434782605</v>
      </c>
      <c r="J1901">
        <f t="shared" si="29"/>
        <v>40</v>
      </c>
    </row>
    <row r="1902" spans="1:10" x14ac:dyDescent="0.3">
      <c r="A1902" t="s">
        <v>1454</v>
      </c>
      <c r="C1902" s="18">
        <v>489.84166678938652</v>
      </c>
      <c r="D1902" s="1"/>
      <c r="E1902" s="1">
        <v>33</v>
      </c>
      <c r="F1902" s="1">
        <v>21</v>
      </c>
      <c r="G1902" s="1">
        <v>2</v>
      </c>
      <c r="H1902" s="1">
        <v>10</v>
      </c>
      <c r="I1902" s="15">
        <v>0.66666666666666663</v>
      </c>
      <c r="J1902">
        <f t="shared" si="29"/>
        <v>20</v>
      </c>
    </row>
    <row r="1903" spans="1:10" x14ac:dyDescent="0.3">
      <c r="A1903" t="s">
        <v>1457</v>
      </c>
      <c r="C1903" s="18">
        <v>489.79741078364259</v>
      </c>
      <c r="D1903" s="1"/>
      <c r="E1903" s="1">
        <v>54</v>
      </c>
      <c r="F1903" s="1">
        <v>33</v>
      </c>
      <c r="G1903" s="1">
        <v>1</v>
      </c>
      <c r="H1903" s="1">
        <v>20</v>
      </c>
      <c r="I1903" s="15">
        <v>0.62037037037037035</v>
      </c>
      <c r="J1903">
        <f t="shared" si="29"/>
        <v>20</v>
      </c>
    </row>
    <row r="1904" spans="1:10" x14ac:dyDescent="0.3">
      <c r="A1904" t="s">
        <v>1460</v>
      </c>
      <c r="C1904" s="18">
        <v>489.61547059301165</v>
      </c>
      <c r="D1904" s="1"/>
      <c r="E1904" s="1">
        <v>0</v>
      </c>
      <c r="F1904" s="1">
        <v>0</v>
      </c>
      <c r="G1904" s="1">
        <v>0</v>
      </c>
      <c r="H1904" s="1">
        <v>0</v>
      </c>
      <c r="I1904" s="15" t="e">
        <v>#DIV/0!</v>
      </c>
      <c r="J1904">
        <f t="shared" si="29"/>
        <v>40</v>
      </c>
    </row>
    <row r="1905" spans="1:10" x14ac:dyDescent="0.3">
      <c r="A1905" t="s">
        <v>1461</v>
      </c>
      <c r="C1905" s="18">
        <v>489.60979603520389</v>
      </c>
      <c r="D1905" s="1"/>
      <c r="E1905" s="1">
        <v>39</v>
      </c>
      <c r="F1905" s="1">
        <v>25</v>
      </c>
      <c r="G1905" s="1">
        <v>0</v>
      </c>
      <c r="H1905" s="1">
        <v>14</v>
      </c>
      <c r="I1905" s="15">
        <v>0.64102564102564108</v>
      </c>
      <c r="J1905">
        <f t="shared" si="29"/>
        <v>20</v>
      </c>
    </row>
    <row r="1906" spans="1:10" x14ac:dyDescent="0.3">
      <c r="A1906" t="s">
        <v>1489</v>
      </c>
      <c r="C1906" s="18">
        <v>489.59339191977892</v>
      </c>
      <c r="D1906" s="1"/>
      <c r="E1906" s="1">
        <v>48</v>
      </c>
      <c r="F1906" s="1">
        <v>29</v>
      </c>
      <c r="G1906" s="1">
        <v>1</v>
      </c>
      <c r="H1906" s="1">
        <v>18</v>
      </c>
      <c r="I1906" s="15">
        <v>0.61458333333333337</v>
      </c>
      <c r="J1906">
        <f t="shared" si="29"/>
        <v>20</v>
      </c>
    </row>
    <row r="1907" spans="1:10" x14ac:dyDescent="0.3">
      <c r="A1907" t="s">
        <v>1462</v>
      </c>
      <c r="C1907" s="18">
        <v>489.47656710090621</v>
      </c>
      <c r="D1907" s="1"/>
      <c r="E1907" s="1">
        <v>49</v>
      </c>
      <c r="F1907" s="1">
        <v>32</v>
      </c>
      <c r="G1907" s="1">
        <v>1</v>
      </c>
      <c r="H1907" s="1">
        <v>16</v>
      </c>
      <c r="I1907" s="15">
        <v>0.66326530612244894</v>
      </c>
      <c r="J1907">
        <f t="shared" si="29"/>
        <v>20</v>
      </c>
    </row>
    <row r="1908" spans="1:10" x14ac:dyDescent="0.3">
      <c r="A1908" t="s">
        <v>1463</v>
      </c>
      <c r="C1908" s="18">
        <v>489.32818153137373</v>
      </c>
      <c r="D1908" s="1"/>
      <c r="E1908" s="1">
        <v>32</v>
      </c>
      <c r="F1908" s="1">
        <v>21</v>
      </c>
      <c r="G1908" s="1">
        <v>0</v>
      </c>
      <c r="H1908" s="1">
        <v>11</v>
      </c>
      <c r="I1908" s="15">
        <v>0.65625</v>
      </c>
      <c r="J1908">
        <f t="shared" si="29"/>
        <v>20</v>
      </c>
    </row>
    <row r="1909" spans="1:10" x14ac:dyDescent="0.3">
      <c r="A1909" t="s">
        <v>1521</v>
      </c>
      <c r="C1909" s="18">
        <v>489.32114644414713</v>
      </c>
      <c r="D1909" s="1"/>
      <c r="E1909" s="1">
        <v>54</v>
      </c>
      <c r="F1909" s="1">
        <v>36</v>
      </c>
      <c r="G1909" s="1">
        <v>0</v>
      </c>
      <c r="H1909" s="1">
        <v>18</v>
      </c>
      <c r="I1909" s="15">
        <v>0.66666666666666663</v>
      </c>
      <c r="J1909">
        <f t="shared" si="29"/>
        <v>20</v>
      </c>
    </row>
    <row r="1910" spans="1:10" x14ac:dyDescent="0.3">
      <c r="A1910" t="s">
        <v>1465</v>
      </c>
      <c r="C1910" s="18">
        <v>489.30534973437102</v>
      </c>
      <c r="D1910" s="1"/>
      <c r="E1910" s="1">
        <v>34</v>
      </c>
      <c r="F1910" s="1">
        <v>21</v>
      </c>
      <c r="G1910" s="1">
        <v>2</v>
      </c>
      <c r="H1910" s="1">
        <v>11</v>
      </c>
      <c r="I1910" s="15">
        <v>0.6470588235294118</v>
      </c>
      <c r="J1910">
        <f t="shared" si="29"/>
        <v>20</v>
      </c>
    </row>
    <row r="1911" spans="1:10" x14ac:dyDescent="0.3">
      <c r="A1911" t="s">
        <v>1467</v>
      </c>
      <c r="C1911" s="18">
        <v>489.19180029601455</v>
      </c>
      <c r="D1911" s="1"/>
      <c r="E1911" s="1">
        <v>18</v>
      </c>
      <c r="F1911" s="1">
        <v>14</v>
      </c>
      <c r="G1911" s="1">
        <v>0</v>
      </c>
      <c r="H1911" s="1">
        <v>4</v>
      </c>
      <c r="I1911" s="15">
        <v>0.77777777777777779</v>
      </c>
      <c r="J1911">
        <f t="shared" si="29"/>
        <v>40</v>
      </c>
    </row>
    <row r="1912" spans="1:10" x14ac:dyDescent="0.3">
      <c r="A1912" t="s">
        <v>1470</v>
      </c>
      <c r="C1912" s="18">
        <v>488.86588337347325</v>
      </c>
      <c r="D1912" s="1"/>
      <c r="E1912" s="1">
        <v>3</v>
      </c>
      <c r="F1912" s="1">
        <v>2</v>
      </c>
      <c r="G1912" s="1">
        <v>0</v>
      </c>
      <c r="H1912" s="1">
        <v>1</v>
      </c>
      <c r="I1912" s="15">
        <v>0.66666666666666663</v>
      </c>
      <c r="J1912">
        <f t="shared" si="29"/>
        <v>40</v>
      </c>
    </row>
    <row r="1913" spans="1:10" x14ac:dyDescent="0.3">
      <c r="A1913" t="s">
        <v>1471</v>
      </c>
      <c r="C1913" s="18">
        <v>488.84997744430927</v>
      </c>
      <c r="D1913" s="1"/>
      <c r="E1913" s="1">
        <v>0</v>
      </c>
      <c r="F1913" s="1">
        <v>0</v>
      </c>
      <c r="G1913" s="1">
        <v>0</v>
      </c>
      <c r="H1913" s="1">
        <v>0</v>
      </c>
      <c r="I1913" s="15" t="e">
        <v>#DIV/0!</v>
      </c>
      <c r="J1913">
        <f t="shared" si="29"/>
        <v>40</v>
      </c>
    </row>
    <row r="1914" spans="1:10" x14ac:dyDescent="0.3">
      <c r="A1914" t="s">
        <v>1475</v>
      </c>
      <c r="C1914" s="18">
        <v>488.60039290681493</v>
      </c>
      <c r="D1914" s="1"/>
      <c r="E1914" s="1">
        <v>0</v>
      </c>
      <c r="F1914" s="1">
        <v>0</v>
      </c>
      <c r="G1914" s="1">
        <v>0</v>
      </c>
      <c r="H1914" s="1">
        <v>0</v>
      </c>
      <c r="I1914" s="15" t="e">
        <v>#DIV/0!</v>
      </c>
      <c r="J1914">
        <f t="shared" si="29"/>
        <v>40</v>
      </c>
    </row>
    <row r="1915" spans="1:10" x14ac:dyDescent="0.3">
      <c r="A1915" t="s">
        <v>1538</v>
      </c>
      <c r="C1915" s="18">
        <v>488.4463561031223</v>
      </c>
      <c r="D1915" s="1"/>
      <c r="E1915" s="1">
        <v>24</v>
      </c>
      <c r="F1915" s="1">
        <v>16</v>
      </c>
      <c r="G1915" s="1">
        <v>1</v>
      </c>
      <c r="H1915" s="1">
        <v>7</v>
      </c>
      <c r="I1915" s="15">
        <v>0.6875</v>
      </c>
      <c r="J1915">
        <f t="shared" si="29"/>
        <v>40</v>
      </c>
    </row>
    <row r="1916" spans="1:10" x14ac:dyDescent="0.3">
      <c r="A1916" t="s">
        <v>1477</v>
      </c>
      <c r="C1916" s="18">
        <v>488.32304038514906</v>
      </c>
      <c r="D1916" s="1"/>
      <c r="E1916" s="1">
        <v>18</v>
      </c>
      <c r="F1916" s="1">
        <v>11</v>
      </c>
      <c r="G1916" s="1">
        <v>1</v>
      </c>
      <c r="H1916" s="1">
        <v>6</v>
      </c>
      <c r="I1916" s="15">
        <v>0.63888888888888884</v>
      </c>
      <c r="J1916">
        <f t="shared" si="29"/>
        <v>40</v>
      </c>
    </row>
    <row r="1917" spans="1:10" x14ac:dyDescent="0.3">
      <c r="A1917" t="s">
        <v>1478</v>
      </c>
      <c r="C1917" s="18">
        <v>488.31608625653092</v>
      </c>
      <c r="D1917" s="1"/>
      <c r="E1917" s="1">
        <v>25</v>
      </c>
      <c r="F1917" s="1">
        <v>11</v>
      </c>
      <c r="G1917" s="1">
        <v>2</v>
      </c>
      <c r="H1917" s="1">
        <v>12</v>
      </c>
      <c r="I1917" s="15">
        <v>0.48</v>
      </c>
      <c r="J1917">
        <f t="shared" si="29"/>
        <v>40</v>
      </c>
    </row>
    <row r="1918" spans="1:10" x14ac:dyDescent="0.3">
      <c r="A1918" t="s">
        <v>1479</v>
      </c>
      <c r="C1918" s="18">
        <v>488.30426401475324</v>
      </c>
      <c r="D1918" s="1"/>
      <c r="E1918" s="1">
        <v>93</v>
      </c>
      <c r="F1918" s="1">
        <v>44</v>
      </c>
      <c r="G1918" s="1">
        <v>2</v>
      </c>
      <c r="H1918" s="1">
        <v>47</v>
      </c>
      <c r="I1918" s="15">
        <v>0.4838709677419355</v>
      </c>
      <c r="J1918">
        <f t="shared" si="29"/>
        <v>20</v>
      </c>
    </row>
    <row r="1919" spans="1:10" x14ac:dyDescent="0.3">
      <c r="A1919" t="s">
        <v>1528</v>
      </c>
      <c r="C1919" s="18">
        <v>488.26722638650665</v>
      </c>
      <c r="D1919" s="1"/>
      <c r="E1919" s="1">
        <v>20</v>
      </c>
      <c r="F1919" s="1">
        <v>15</v>
      </c>
      <c r="G1919" s="1">
        <v>0</v>
      </c>
      <c r="H1919" s="1">
        <v>5</v>
      </c>
      <c r="I1919" s="15">
        <v>0.75</v>
      </c>
      <c r="J1919">
        <f t="shared" si="29"/>
        <v>40</v>
      </c>
    </row>
    <row r="1920" spans="1:10" x14ac:dyDescent="0.3">
      <c r="A1920" t="s">
        <v>1480</v>
      </c>
      <c r="C1920" s="18">
        <v>488.21827242797542</v>
      </c>
      <c r="D1920" s="1"/>
      <c r="E1920" s="1">
        <v>0</v>
      </c>
      <c r="F1920" s="1">
        <v>0</v>
      </c>
      <c r="G1920" s="1">
        <v>0</v>
      </c>
      <c r="H1920" s="1">
        <v>0</v>
      </c>
      <c r="I1920" s="15" t="e">
        <v>#DIV/0!</v>
      </c>
      <c r="J1920">
        <f t="shared" si="29"/>
        <v>40</v>
      </c>
    </row>
    <row r="1921" spans="1:10" x14ac:dyDescent="0.3">
      <c r="A1921" t="s">
        <v>1481</v>
      </c>
      <c r="C1921" s="18">
        <v>488.20003108905365</v>
      </c>
      <c r="D1921" s="1"/>
      <c r="E1921" s="1">
        <v>8</v>
      </c>
      <c r="F1921" s="1">
        <v>4</v>
      </c>
      <c r="G1921" s="1">
        <v>0</v>
      </c>
      <c r="H1921" s="1">
        <v>4</v>
      </c>
      <c r="I1921" s="15">
        <v>0.5</v>
      </c>
      <c r="J1921">
        <f t="shared" si="29"/>
        <v>40</v>
      </c>
    </row>
    <row r="1922" spans="1:10" x14ac:dyDescent="0.3">
      <c r="A1922" t="s">
        <v>1482</v>
      </c>
      <c r="C1922" s="18">
        <v>488.13703912967202</v>
      </c>
      <c r="D1922" s="1"/>
      <c r="E1922" s="1">
        <v>16</v>
      </c>
      <c r="F1922" s="1">
        <v>13</v>
      </c>
      <c r="G1922" s="1">
        <v>0</v>
      </c>
      <c r="H1922" s="1">
        <v>3</v>
      </c>
      <c r="I1922" s="15">
        <v>0.8125</v>
      </c>
      <c r="J1922">
        <f t="shared" si="29"/>
        <v>40</v>
      </c>
    </row>
    <row r="1923" spans="1:10" x14ac:dyDescent="0.3">
      <c r="A1923" t="s">
        <v>1484</v>
      </c>
      <c r="C1923" s="18">
        <v>488.04929806601865</v>
      </c>
      <c r="D1923" s="1"/>
      <c r="E1923" s="1">
        <v>15</v>
      </c>
      <c r="F1923" s="1">
        <v>13</v>
      </c>
      <c r="G1923" s="1">
        <v>0</v>
      </c>
      <c r="H1923" s="1">
        <v>2</v>
      </c>
      <c r="I1923" s="15">
        <v>0.8666666666666667</v>
      </c>
      <c r="J1923">
        <f t="shared" si="29"/>
        <v>40</v>
      </c>
    </row>
    <row r="1924" spans="1:10" x14ac:dyDescent="0.3">
      <c r="A1924" t="s">
        <v>1486</v>
      </c>
      <c r="C1924" s="18">
        <v>488.03035641987509</v>
      </c>
      <c r="D1924" s="1"/>
      <c r="E1924" s="1">
        <v>19</v>
      </c>
      <c r="F1924" s="1">
        <v>15</v>
      </c>
      <c r="G1924" s="1">
        <v>0</v>
      </c>
      <c r="H1924" s="1">
        <v>4</v>
      </c>
      <c r="I1924" s="15">
        <v>0.78947368421052633</v>
      </c>
      <c r="J1924">
        <f t="shared" ref="J1924:J1987" si="30">IF(E1924&lt;=30,40,20)</f>
        <v>40</v>
      </c>
    </row>
    <row r="1925" spans="1:10" x14ac:dyDescent="0.3">
      <c r="A1925" t="s">
        <v>1487</v>
      </c>
      <c r="C1925" s="18">
        <v>487.97540125867351</v>
      </c>
      <c r="D1925" s="1"/>
      <c r="E1925" s="1">
        <v>21</v>
      </c>
      <c r="F1925" s="1">
        <v>16</v>
      </c>
      <c r="G1925" s="1">
        <v>0</v>
      </c>
      <c r="H1925" s="1">
        <v>5</v>
      </c>
      <c r="I1925" s="15">
        <v>0.76190476190476186</v>
      </c>
      <c r="J1925">
        <f t="shared" si="30"/>
        <v>40</v>
      </c>
    </row>
    <row r="1926" spans="1:10" x14ac:dyDescent="0.3">
      <c r="A1926" t="s">
        <v>1488</v>
      </c>
      <c r="C1926" s="18">
        <v>487.95990363178964</v>
      </c>
      <c r="D1926" s="1"/>
      <c r="E1926" s="1">
        <v>15</v>
      </c>
      <c r="F1926" s="1">
        <v>12</v>
      </c>
      <c r="G1926" s="1">
        <v>0</v>
      </c>
      <c r="H1926" s="1">
        <v>3</v>
      </c>
      <c r="I1926" s="15">
        <v>0.8</v>
      </c>
      <c r="J1926">
        <f t="shared" si="30"/>
        <v>40</v>
      </c>
    </row>
    <row r="1927" spans="1:10" x14ac:dyDescent="0.3">
      <c r="A1927" t="s">
        <v>2287</v>
      </c>
      <c r="C1927" s="18">
        <v>487.87979529360922</v>
      </c>
      <c r="D1927" s="1"/>
      <c r="E1927" s="1">
        <v>15</v>
      </c>
      <c r="F1927" s="1">
        <v>12</v>
      </c>
      <c r="G1927" s="1">
        <v>0</v>
      </c>
      <c r="H1927" s="1">
        <v>3</v>
      </c>
      <c r="I1927" s="15">
        <v>0.8</v>
      </c>
      <c r="J1927">
        <f t="shared" si="30"/>
        <v>40</v>
      </c>
    </row>
    <row r="1928" spans="1:10" x14ac:dyDescent="0.3">
      <c r="A1928" t="s">
        <v>1500</v>
      </c>
      <c r="C1928" s="18">
        <v>487.65081359289798</v>
      </c>
      <c r="D1928" s="1"/>
      <c r="E1928" s="1">
        <v>114</v>
      </c>
      <c r="F1928" s="1">
        <v>58</v>
      </c>
      <c r="G1928" s="1">
        <v>8</v>
      </c>
      <c r="H1928" s="1">
        <v>48</v>
      </c>
      <c r="I1928" s="15">
        <v>0.54385964912280704</v>
      </c>
      <c r="J1928">
        <f t="shared" si="30"/>
        <v>20</v>
      </c>
    </row>
    <row r="1929" spans="1:10" x14ac:dyDescent="0.3">
      <c r="A1929" t="s">
        <v>1491</v>
      </c>
      <c r="C1929" s="18">
        <v>487.56334960430644</v>
      </c>
      <c r="D1929" s="1"/>
      <c r="E1929" s="1">
        <v>19</v>
      </c>
      <c r="F1929" s="1">
        <v>14</v>
      </c>
      <c r="G1929" s="1">
        <v>0</v>
      </c>
      <c r="H1929" s="1">
        <v>5</v>
      </c>
      <c r="I1929" s="15">
        <v>0.73684210526315785</v>
      </c>
      <c r="J1929">
        <f t="shared" si="30"/>
        <v>40</v>
      </c>
    </row>
    <row r="1930" spans="1:10" x14ac:dyDescent="0.3">
      <c r="A1930" t="s">
        <v>1494</v>
      </c>
      <c r="C1930" s="18">
        <v>487.37267842606138</v>
      </c>
      <c r="D1930" s="1"/>
      <c r="E1930" s="1">
        <v>15</v>
      </c>
      <c r="F1930" s="1">
        <v>12</v>
      </c>
      <c r="G1930" s="1">
        <v>0</v>
      </c>
      <c r="H1930" s="1">
        <v>3</v>
      </c>
      <c r="I1930" s="15">
        <v>0.8</v>
      </c>
      <c r="J1930">
        <f t="shared" si="30"/>
        <v>40</v>
      </c>
    </row>
    <row r="1931" spans="1:10" x14ac:dyDescent="0.3">
      <c r="A1931" t="s">
        <v>1495</v>
      </c>
      <c r="C1931" s="18">
        <v>487.36983881667277</v>
      </c>
      <c r="D1931" s="1"/>
      <c r="E1931" s="1">
        <v>42</v>
      </c>
      <c r="F1931" s="1">
        <v>26</v>
      </c>
      <c r="G1931" s="1">
        <v>1</v>
      </c>
      <c r="H1931" s="1">
        <v>15</v>
      </c>
      <c r="I1931" s="15">
        <v>0.63095238095238093</v>
      </c>
      <c r="J1931">
        <f t="shared" si="30"/>
        <v>20</v>
      </c>
    </row>
    <row r="1932" spans="1:10" x14ac:dyDescent="0.3">
      <c r="A1932" t="s">
        <v>1503</v>
      </c>
      <c r="C1932" s="18">
        <v>487.32123726416393</v>
      </c>
      <c r="D1932" s="1"/>
      <c r="E1932" s="1">
        <v>27</v>
      </c>
      <c r="F1932" s="1">
        <v>19</v>
      </c>
      <c r="G1932" s="1">
        <v>0</v>
      </c>
      <c r="H1932" s="1">
        <v>8</v>
      </c>
      <c r="I1932" s="15">
        <v>0.70370370370370372</v>
      </c>
      <c r="J1932">
        <f t="shared" si="30"/>
        <v>40</v>
      </c>
    </row>
    <row r="1933" spans="1:10" x14ac:dyDescent="0.3">
      <c r="A1933" t="s">
        <v>1537</v>
      </c>
      <c r="C1933" s="18">
        <v>487.31107370503003</v>
      </c>
      <c r="D1933" s="1"/>
      <c r="E1933" s="1">
        <v>73</v>
      </c>
      <c r="F1933" s="1">
        <v>39</v>
      </c>
      <c r="G1933" s="1">
        <v>2</v>
      </c>
      <c r="H1933" s="1">
        <v>32</v>
      </c>
      <c r="I1933" s="15">
        <v>0.54794520547945202</v>
      </c>
      <c r="J1933">
        <f t="shared" si="30"/>
        <v>20</v>
      </c>
    </row>
    <row r="1934" spans="1:10" x14ac:dyDescent="0.3">
      <c r="A1934" t="s">
        <v>1496</v>
      </c>
      <c r="C1934" s="18">
        <v>487.2523773298559</v>
      </c>
      <c r="D1934" s="1"/>
      <c r="E1934" s="1">
        <v>49</v>
      </c>
      <c r="F1934" s="1">
        <v>30</v>
      </c>
      <c r="G1934" s="1">
        <v>2</v>
      </c>
      <c r="H1934" s="1">
        <v>17</v>
      </c>
      <c r="I1934" s="15">
        <v>0.63265306122448983</v>
      </c>
      <c r="J1934">
        <f t="shared" si="30"/>
        <v>20</v>
      </c>
    </row>
    <row r="1935" spans="1:10" x14ac:dyDescent="0.3">
      <c r="A1935" t="s">
        <v>1497</v>
      </c>
      <c r="C1935" s="18">
        <v>487.24714237197975</v>
      </c>
      <c r="D1935" s="1"/>
      <c r="E1935" s="1">
        <v>17</v>
      </c>
      <c r="F1935" s="1">
        <v>13</v>
      </c>
      <c r="G1935" s="1">
        <v>0</v>
      </c>
      <c r="H1935" s="1">
        <v>4</v>
      </c>
      <c r="I1935" s="15">
        <v>0.76470588235294112</v>
      </c>
      <c r="J1935">
        <f t="shared" si="30"/>
        <v>40</v>
      </c>
    </row>
    <row r="1936" spans="1:10" x14ac:dyDescent="0.3">
      <c r="A1936" t="s">
        <v>2874</v>
      </c>
      <c r="C1936" s="18">
        <v>487.20007611242636</v>
      </c>
      <c r="D1936" s="1"/>
      <c r="E1936" s="1">
        <v>13</v>
      </c>
      <c r="F1936" s="1">
        <v>8</v>
      </c>
      <c r="G1936" s="1">
        <v>0</v>
      </c>
      <c r="H1936" s="1">
        <v>5</v>
      </c>
      <c r="I1936" s="15">
        <v>0.61538461538461542</v>
      </c>
      <c r="J1936">
        <f t="shared" si="30"/>
        <v>40</v>
      </c>
    </row>
    <row r="1937" spans="1:10" x14ac:dyDescent="0.3">
      <c r="A1937" t="s">
        <v>1624</v>
      </c>
      <c r="C1937" s="18">
        <v>487.16217655011752</v>
      </c>
      <c r="D1937" s="1"/>
      <c r="E1937" s="1">
        <v>188</v>
      </c>
      <c r="F1937" s="1">
        <v>111</v>
      </c>
      <c r="G1937" s="1">
        <v>2</v>
      </c>
      <c r="H1937" s="1">
        <v>75</v>
      </c>
      <c r="I1937" s="15">
        <v>0.5957446808510638</v>
      </c>
      <c r="J1937">
        <f t="shared" si="30"/>
        <v>20</v>
      </c>
    </row>
    <row r="1938" spans="1:10" x14ac:dyDescent="0.3">
      <c r="A1938" t="s">
        <v>1499</v>
      </c>
      <c r="C1938" s="18">
        <v>487.12436159157687</v>
      </c>
      <c r="D1938" s="1"/>
      <c r="E1938" s="1">
        <v>20</v>
      </c>
      <c r="F1938" s="1">
        <v>15</v>
      </c>
      <c r="G1938" s="1">
        <v>0</v>
      </c>
      <c r="H1938" s="1">
        <v>5</v>
      </c>
      <c r="I1938" s="15">
        <v>0.75</v>
      </c>
      <c r="J1938">
        <f t="shared" si="30"/>
        <v>40</v>
      </c>
    </row>
    <row r="1939" spans="1:10" x14ac:dyDescent="0.3">
      <c r="A1939" t="s">
        <v>1501</v>
      </c>
      <c r="C1939" s="18">
        <v>487.07659334582468</v>
      </c>
      <c r="D1939" s="1"/>
      <c r="E1939" s="1">
        <v>22</v>
      </c>
      <c r="F1939" s="1">
        <v>17</v>
      </c>
      <c r="G1939" s="1">
        <v>1</v>
      </c>
      <c r="H1939" s="1">
        <v>4</v>
      </c>
      <c r="I1939" s="15">
        <v>0.79545454545454541</v>
      </c>
      <c r="J1939">
        <f t="shared" si="30"/>
        <v>40</v>
      </c>
    </row>
    <row r="1940" spans="1:10" x14ac:dyDescent="0.3">
      <c r="A1940" t="s">
        <v>1502</v>
      </c>
      <c r="C1940" s="18">
        <v>487.0713246987508</v>
      </c>
      <c r="D1940" s="1"/>
      <c r="E1940" s="1">
        <v>72</v>
      </c>
      <c r="F1940" s="1">
        <v>43</v>
      </c>
      <c r="G1940" s="1">
        <v>6</v>
      </c>
      <c r="H1940" s="1">
        <v>23</v>
      </c>
      <c r="I1940" s="15">
        <v>0.63888888888888884</v>
      </c>
      <c r="J1940">
        <f t="shared" si="30"/>
        <v>20</v>
      </c>
    </row>
    <row r="1941" spans="1:10" x14ac:dyDescent="0.3">
      <c r="A1941" t="s">
        <v>1548</v>
      </c>
      <c r="C1941" s="18">
        <v>487.04154729825393</v>
      </c>
      <c r="D1941" s="1"/>
      <c r="E1941" s="1">
        <v>20</v>
      </c>
      <c r="F1941" s="1">
        <v>14</v>
      </c>
      <c r="G1941" s="1">
        <v>1</v>
      </c>
      <c r="H1941" s="1">
        <v>5</v>
      </c>
      <c r="I1941" s="15">
        <v>0.72499999999999998</v>
      </c>
      <c r="J1941">
        <f t="shared" si="30"/>
        <v>40</v>
      </c>
    </row>
    <row r="1942" spans="1:10" x14ac:dyDescent="0.3">
      <c r="A1942" t="s">
        <v>1504</v>
      </c>
      <c r="C1942" s="18">
        <v>486.94684140131079</v>
      </c>
      <c r="D1942" s="1"/>
      <c r="E1942" s="1">
        <v>35</v>
      </c>
      <c r="F1942" s="1">
        <v>22</v>
      </c>
      <c r="G1942" s="1">
        <v>1</v>
      </c>
      <c r="H1942" s="1">
        <v>12</v>
      </c>
      <c r="I1942" s="15">
        <v>0.6428571428571429</v>
      </c>
      <c r="J1942">
        <f t="shared" si="30"/>
        <v>20</v>
      </c>
    </row>
    <row r="1943" spans="1:10" x14ac:dyDescent="0.3">
      <c r="A1943" t="s">
        <v>2248</v>
      </c>
      <c r="C1943" s="18">
        <v>486.90204387922182</v>
      </c>
      <c r="D1943" s="1"/>
      <c r="E1943" s="1">
        <v>89</v>
      </c>
      <c r="F1943" s="1">
        <v>48</v>
      </c>
      <c r="G1943" s="1">
        <v>0</v>
      </c>
      <c r="H1943" s="1">
        <v>41</v>
      </c>
      <c r="I1943" s="15">
        <v>0.5393258426966292</v>
      </c>
      <c r="J1943">
        <f t="shared" si="30"/>
        <v>20</v>
      </c>
    </row>
    <row r="1944" spans="1:10" x14ac:dyDescent="0.3">
      <c r="A1944" t="s">
        <v>1571</v>
      </c>
      <c r="C1944" s="18">
        <v>486.83964695782174</v>
      </c>
      <c r="D1944" s="1"/>
      <c r="E1944" s="1">
        <v>20</v>
      </c>
      <c r="F1944" s="1">
        <v>14</v>
      </c>
      <c r="G1944" s="1">
        <v>1</v>
      </c>
      <c r="H1944" s="1">
        <v>5</v>
      </c>
      <c r="I1944" s="15">
        <v>0.72499999999999998</v>
      </c>
      <c r="J1944">
        <f t="shared" si="30"/>
        <v>40</v>
      </c>
    </row>
    <row r="1945" spans="1:10" x14ac:dyDescent="0.3">
      <c r="A1945" t="s">
        <v>1506</v>
      </c>
      <c r="C1945" s="18">
        <v>486.70308362016686</v>
      </c>
      <c r="D1945" s="1"/>
      <c r="E1945" s="1">
        <v>29</v>
      </c>
      <c r="F1945" s="1">
        <v>19</v>
      </c>
      <c r="G1945" s="1">
        <v>1</v>
      </c>
      <c r="H1945" s="1">
        <v>9</v>
      </c>
      <c r="I1945" s="15">
        <v>0.67241379310344829</v>
      </c>
      <c r="J1945">
        <f t="shared" si="30"/>
        <v>40</v>
      </c>
    </row>
    <row r="1946" spans="1:10" x14ac:dyDescent="0.3">
      <c r="A1946" t="s">
        <v>1509</v>
      </c>
      <c r="C1946" s="18">
        <v>486.62824083765099</v>
      </c>
      <c r="D1946" s="1"/>
      <c r="E1946" s="1">
        <v>54</v>
      </c>
      <c r="F1946" s="1">
        <v>32</v>
      </c>
      <c r="G1946" s="1">
        <v>5</v>
      </c>
      <c r="H1946" s="1">
        <v>17</v>
      </c>
      <c r="I1946" s="15">
        <v>0.63888888888888884</v>
      </c>
      <c r="J1946">
        <f t="shared" si="30"/>
        <v>20</v>
      </c>
    </row>
    <row r="1947" spans="1:10" x14ac:dyDescent="0.3">
      <c r="A1947" t="s">
        <v>1510</v>
      </c>
      <c r="C1947" s="18">
        <v>486.58551835767389</v>
      </c>
      <c r="D1947" s="1"/>
      <c r="E1947" s="1">
        <v>35</v>
      </c>
      <c r="F1947" s="1">
        <v>28</v>
      </c>
      <c r="G1947" s="1">
        <v>0</v>
      </c>
      <c r="H1947" s="1">
        <v>7</v>
      </c>
      <c r="I1947" s="15">
        <v>0.8</v>
      </c>
      <c r="J1947">
        <f t="shared" si="30"/>
        <v>20</v>
      </c>
    </row>
    <row r="1948" spans="1:10" x14ac:dyDescent="0.3">
      <c r="A1948" t="s">
        <v>1515</v>
      </c>
      <c r="C1948" s="18">
        <v>486.55448517188455</v>
      </c>
      <c r="D1948" s="1"/>
      <c r="E1948" s="1">
        <v>83</v>
      </c>
      <c r="F1948" s="1">
        <v>49</v>
      </c>
      <c r="G1948" s="1">
        <v>1</v>
      </c>
      <c r="H1948" s="1">
        <v>33</v>
      </c>
      <c r="I1948" s="15">
        <v>0.59638554216867468</v>
      </c>
      <c r="J1948">
        <f t="shared" si="30"/>
        <v>20</v>
      </c>
    </row>
    <row r="1949" spans="1:10" x14ac:dyDescent="0.3">
      <c r="A1949" t="s">
        <v>1517</v>
      </c>
      <c r="C1949" s="18">
        <v>486.46011546902577</v>
      </c>
      <c r="D1949" s="1"/>
      <c r="E1949" s="1">
        <v>93</v>
      </c>
      <c r="F1949" s="1">
        <v>53</v>
      </c>
      <c r="G1949" s="1">
        <v>5</v>
      </c>
      <c r="H1949" s="1">
        <v>35</v>
      </c>
      <c r="I1949" s="15">
        <v>0.59677419354838712</v>
      </c>
      <c r="J1949">
        <f t="shared" si="30"/>
        <v>20</v>
      </c>
    </row>
    <row r="1950" spans="1:10" x14ac:dyDescent="0.3">
      <c r="A1950" t="s">
        <v>1511</v>
      </c>
      <c r="C1950" s="18">
        <v>486.41169179951441</v>
      </c>
      <c r="D1950" s="1"/>
      <c r="E1950" s="1">
        <v>23</v>
      </c>
      <c r="F1950" s="1">
        <v>16</v>
      </c>
      <c r="G1950" s="1">
        <v>0</v>
      </c>
      <c r="H1950" s="1">
        <v>7</v>
      </c>
      <c r="I1950" s="15">
        <v>0.69565217391304346</v>
      </c>
      <c r="J1950">
        <f t="shared" si="30"/>
        <v>40</v>
      </c>
    </row>
    <row r="1951" spans="1:10" x14ac:dyDescent="0.3">
      <c r="A1951" t="s">
        <v>1512</v>
      </c>
      <c r="C1951" s="18">
        <v>486.4026214959207</v>
      </c>
      <c r="D1951" s="1"/>
      <c r="E1951" s="1">
        <v>15</v>
      </c>
      <c r="F1951" s="1">
        <v>12</v>
      </c>
      <c r="G1951" s="1">
        <v>1</v>
      </c>
      <c r="H1951" s="1">
        <v>2</v>
      </c>
      <c r="I1951" s="15">
        <v>0.83333333333333337</v>
      </c>
      <c r="J1951">
        <f t="shared" si="30"/>
        <v>40</v>
      </c>
    </row>
    <row r="1952" spans="1:10" x14ac:dyDescent="0.3">
      <c r="A1952" t="s">
        <v>1514</v>
      </c>
      <c r="C1952" s="18">
        <v>486.33172228765187</v>
      </c>
      <c r="D1952" s="1"/>
      <c r="E1952" s="1">
        <v>19</v>
      </c>
      <c r="F1952" s="1">
        <v>15</v>
      </c>
      <c r="G1952" s="1">
        <v>0</v>
      </c>
      <c r="H1952" s="1">
        <v>4</v>
      </c>
      <c r="I1952" s="15">
        <v>0.78947368421052633</v>
      </c>
      <c r="J1952">
        <f t="shared" si="30"/>
        <v>40</v>
      </c>
    </row>
    <row r="1953" spans="1:10" x14ac:dyDescent="0.3">
      <c r="A1953" t="s">
        <v>1552</v>
      </c>
      <c r="C1953" s="18">
        <v>486.27767668462729</v>
      </c>
      <c r="D1953" s="1"/>
      <c r="E1953" s="1">
        <v>70</v>
      </c>
      <c r="F1953" s="1">
        <v>41</v>
      </c>
      <c r="G1953" s="1">
        <v>2</v>
      </c>
      <c r="H1953" s="1">
        <v>27</v>
      </c>
      <c r="I1953" s="15">
        <v>0.6</v>
      </c>
      <c r="J1953">
        <f t="shared" si="30"/>
        <v>20</v>
      </c>
    </row>
    <row r="1954" spans="1:10" x14ac:dyDescent="0.3">
      <c r="A1954" t="s">
        <v>1516</v>
      </c>
      <c r="C1954" s="18">
        <v>486.26101121911876</v>
      </c>
      <c r="D1954" s="1"/>
      <c r="E1954" s="1">
        <v>28</v>
      </c>
      <c r="F1954" s="1">
        <v>19</v>
      </c>
      <c r="G1954" s="1">
        <v>1</v>
      </c>
      <c r="H1954" s="1">
        <v>8</v>
      </c>
      <c r="I1954" s="15">
        <v>0.6964285714285714</v>
      </c>
      <c r="J1954">
        <f t="shared" si="30"/>
        <v>40</v>
      </c>
    </row>
    <row r="1955" spans="1:10" x14ac:dyDescent="0.3">
      <c r="A1955" t="s">
        <v>1518</v>
      </c>
      <c r="C1955" s="18">
        <v>486.22387306422883</v>
      </c>
      <c r="D1955" s="1"/>
      <c r="E1955" s="1">
        <v>66</v>
      </c>
      <c r="F1955" s="1">
        <v>40</v>
      </c>
      <c r="G1955" s="1">
        <v>3</v>
      </c>
      <c r="H1955" s="1">
        <v>23</v>
      </c>
      <c r="I1955" s="15">
        <v>0.62878787878787878</v>
      </c>
      <c r="J1955">
        <f t="shared" si="30"/>
        <v>20</v>
      </c>
    </row>
    <row r="1956" spans="1:10" x14ac:dyDescent="0.3">
      <c r="A1956" t="s">
        <v>1519</v>
      </c>
      <c r="C1956" s="18">
        <v>486.22255757284381</v>
      </c>
      <c r="D1956" s="1"/>
      <c r="E1956" s="1">
        <v>16</v>
      </c>
      <c r="F1956" s="1">
        <v>9</v>
      </c>
      <c r="G1956" s="1">
        <v>1</v>
      </c>
      <c r="H1956" s="1">
        <v>6</v>
      </c>
      <c r="I1956" s="15">
        <v>0.59375</v>
      </c>
      <c r="J1956">
        <f t="shared" si="30"/>
        <v>40</v>
      </c>
    </row>
    <row r="1957" spans="1:10" x14ac:dyDescent="0.3">
      <c r="A1957" t="s">
        <v>1520</v>
      </c>
      <c r="C1957" s="18">
        <v>486.22202399374328</v>
      </c>
      <c r="D1957" s="1"/>
      <c r="E1957" s="1">
        <v>32</v>
      </c>
      <c r="F1957" s="1">
        <v>21</v>
      </c>
      <c r="G1957" s="1">
        <v>0</v>
      </c>
      <c r="H1957" s="1">
        <v>11</v>
      </c>
      <c r="I1957" s="15">
        <v>0.65625</v>
      </c>
      <c r="J1957">
        <f t="shared" si="30"/>
        <v>20</v>
      </c>
    </row>
    <row r="1958" spans="1:10" x14ac:dyDescent="0.3">
      <c r="A1958" t="s">
        <v>1522</v>
      </c>
      <c r="C1958" s="18">
        <v>486.11409279361823</v>
      </c>
      <c r="D1958" s="1"/>
      <c r="E1958" s="1">
        <v>38</v>
      </c>
      <c r="F1958" s="1">
        <v>24</v>
      </c>
      <c r="G1958" s="1">
        <v>3</v>
      </c>
      <c r="H1958" s="1">
        <v>11</v>
      </c>
      <c r="I1958" s="15">
        <v>0.67105263157894735</v>
      </c>
      <c r="J1958">
        <f t="shared" si="30"/>
        <v>20</v>
      </c>
    </row>
    <row r="1959" spans="1:10" x14ac:dyDescent="0.3">
      <c r="A1959" t="s">
        <v>1523</v>
      </c>
      <c r="C1959" s="18">
        <v>486.03559743198696</v>
      </c>
      <c r="D1959" s="1"/>
      <c r="E1959" s="1">
        <v>22</v>
      </c>
      <c r="F1959" s="1">
        <v>16</v>
      </c>
      <c r="G1959" s="1">
        <v>1</v>
      </c>
      <c r="H1959" s="1">
        <v>5</v>
      </c>
      <c r="I1959" s="15">
        <v>0.75</v>
      </c>
      <c r="J1959">
        <f t="shared" si="30"/>
        <v>40</v>
      </c>
    </row>
    <row r="1960" spans="1:10" x14ac:dyDescent="0.3">
      <c r="A1960" t="s">
        <v>1230</v>
      </c>
      <c r="C1960" s="18">
        <v>486.0309128213969</v>
      </c>
      <c r="D1960" s="1"/>
      <c r="E1960" s="1">
        <v>73</v>
      </c>
      <c r="F1960" s="1">
        <v>41</v>
      </c>
      <c r="G1960" s="1">
        <v>1</v>
      </c>
      <c r="H1960" s="1">
        <v>31</v>
      </c>
      <c r="I1960" s="15">
        <v>0.56849315068493156</v>
      </c>
      <c r="J1960">
        <f t="shared" si="30"/>
        <v>20</v>
      </c>
    </row>
    <row r="1961" spans="1:10" x14ac:dyDescent="0.3">
      <c r="A1961" t="s">
        <v>1524</v>
      </c>
      <c r="C1961" s="18">
        <v>486.02814209491163</v>
      </c>
      <c r="D1961" s="1"/>
      <c r="E1961" s="1">
        <v>19</v>
      </c>
      <c r="F1961" s="1">
        <v>15</v>
      </c>
      <c r="G1961" s="1">
        <v>0</v>
      </c>
      <c r="H1961" s="1">
        <v>4</v>
      </c>
      <c r="I1961" s="15">
        <v>0.78947368421052633</v>
      </c>
      <c r="J1961">
        <f t="shared" si="30"/>
        <v>40</v>
      </c>
    </row>
    <row r="1962" spans="1:10" x14ac:dyDescent="0.3">
      <c r="A1962" t="s">
        <v>1525</v>
      </c>
      <c r="C1962" s="18">
        <v>485.9856799393076</v>
      </c>
      <c r="D1962" s="1"/>
      <c r="E1962" s="1">
        <v>54</v>
      </c>
      <c r="F1962" s="1">
        <v>37</v>
      </c>
      <c r="G1962" s="1">
        <v>1</v>
      </c>
      <c r="H1962" s="1">
        <v>16</v>
      </c>
      <c r="I1962" s="15">
        <v>0.69444444444444442</v>
      </c>
      <c r="J1962">
        <f t="shared" si="30"/>
        <v>20</v>
      </c>
    </row>
    <row r="1963" spans="1:10" x14ac:dyDescent="0.3">
      <c r="A1963" t="s">
        <v>1526</v>
      </c>
      <c r="C1963" s="18">
        <v>485.88087456318306</v>
      </c>
      <c r="D1963" s="1"/>
      <c r="E1963" s="1">
        <v>15</v>
      </c>
      <c r="F1963" s="1">
        <v>11</v>
      </c>
      <c r="G1963" s="1">
        <v>2</v>
      </c>
      <c r="H1963" s="1">
        <v>2</v>
      </c>
      <c r="I1963" s="15">
        <v>0.8</v>
      </c>
      <c r="J1963">
        <f t="shared" si="30"/>
        <v>40</v>
      </c>
    </row>
    <row r="1964" spans="1:10" x14ac:dyDescent="0.3">
      <c r="A1964" t="s">
        <v>1527</v>
      </c>
      <c r="C1964" s="18">
        <v>485.86699805729342</v>
      </c>
      <c r="D1964" s="1"/>
      <c r="E1964" s="1">
        <v>40</v>
      </c>
      <c r="F1964" s="1">
        <v>27</v>
      </c>
      <c r="G1964" s="1">
        <v>0</v>
      </c>
      <c r="H1964" s="1">
        <v>13</v>
      </c>
      <c r="I1964" s="15">
        <v>0.67500000000000004</v>
      </c>
      <c r="J1964">
        <f t="shared" si="30"/>
        <v>20</v>
      </c>
    </row>
    <row r="1965" spans="1:10" x14ac:dyDescent="0.3">
      <c r="A1965" s="21" t="s">
        <v>4693</v>
      </c>
      <c r="C1965" s="18">
        <v>485.7346066141605</v>
      </c>
      <c r="D1965" s="1"/>
      <c r="E1965" s="1">
        <v>59</v>
      </c>
      <c r="F1965" s="1">
        <v>26</v>
      </c>
      <c r="G1965" s="1">
        <v>0</v>
      </c>
      <c r="H1965" s="1">
        <v>33</v>
      </c>
      <c r="I1965" s="15">
        <v>0.44067796610169491</v>
      </c>
      <c r="J1965">
        <f t="shared" si="30"/>
        <v>20</v>
      </c>
    </row>
    <row r="1966" spans="1:10" x14ac:dyDescent="0.3">
      <c r="A1966" t="s">
        <v>2635</v>
      </c>
      <c r="C1966" s="18">
        <v>485.50715669705562</v>
      </c>
      <c r="D1966" s="1"/>
      <c r="E1966" s="1">
        <v>21</v>
      </c>
      <c r="F1966" s="1">
        <v>11</v>
      </c>
      <c r="G1966" s="1">
        <v>2</v>
      </c>
      <c r="H1966" s="1">
        <v>8</v>
      </c>
      <c r="I1966" s="15">
        <v>0.5714285714285714</v>
      </c>
      <c r="J1966">
        <f t="shared" si="30"/>
        <v>40</v>
      </c>
    </row>
    <row r="1967" spans="1:10" x14ac:dyDescent="0.3">
      <c r="A1967" t="s">
        <v>1547</v>
      </c>
      <c r="C1967" s="18">
        <v>485.38604420454635</v>
      </c>
      <c r="D1967" s="1"/>
      <c r="E1967" s="1">
        <v>51</v>
      </c>
      <c r="F1967" s="1">
        <v>30</v>
      </c>
      <c r="G1967" s="1">
        <v>3</v>
      </c>
      <c r="H1967" s="1">
        <v>18</v>
      </c>
      <c r="I1967" s="15">
        <v>0.61764705882352944</v>
      </c>
      <c r="J1967">
        <f t="shared" si="30"/>
        <v>20</v>
      </c>
    </row>
    <row r="1968" spans="1:10" x14ac:dyDescent="0.3">
      <c r="A1968" t="s">
        <v>1533</v>
      </c>
      <c r="C1968" s="18">
        <v>485.34715126420343</v>
      </c>
      <c r="D1968" s="1"/>
      <c r="E1968" s="1">
        <v>44</v>
      </c>
      <c r="F1968" s="1">
        <v>21</v>
      </c>
      <c r="G1968" s="1">
        <v>1</v>
      </c>
      <c r="H1968" s="1">
        <v>22</v>
      </c>
      <c r="I1968" s="15">
        <v>0.48863636363636365</v>
      </c>
      <c r="J1968">
        <f t="shared" si="30"/>
        <v>20</v>
      </c>
    </row>
    <row r="1969" spans="1:10" x14ac:dyDescent="0.3">
      <c r="A1969" t="s">
        <v>1534</v>
      </c>
      <c r="C1969" s="18">
        <v>485.3078387525494</v>
      </c>
      <c r="D1969" s="1"/>
      <c r="E1969" s="1">
        <v>36</v>
      </c>
      <c r="F1969" s="1">
        <v>21</v>
      </c>
      <c r="G1969" s="1">
        <v>0</v>
      </c>
      <c r="H1969" s="1">
        <v>15</v>
      </c>
      <c r="I1969" s="15">
        <v>0.58333333333333337</v>
      </c>
      <c r="J1969">
        <f t="shared" si="30"/>
        <v>20</v>
      </c>
    </row>
    <row r="1970" spans="1:10" x14ac:dyDescent="0.3">
      <c r="A1970" t="s">
        <v>1562</v>
      </c>
      <c r="C1970" s="18">
        <v>485.29014075036594</v>
      </c>
      <c r="D1970" s="1"/>
      <c r="E1970" s="1">
        <v>79</v>
      </c>
      <c r="F1970" s="1">
        <v>43</v>
      </c>
      <c r="G1970" s="1">
        <v>2</v>
      </c>
      <c r="H1970" s="1">
        <v>34</v>
      </c>
      <c r="I1970" s="15">
        <v>0.55696202531645567</v>
      </c>
      <c r="J1970">
        <f t="shared" si="30"/>
        <v>20</v>
      </c>
    </row>
    <row r="1971" spans="1:10" x14ac:dyDescent="0.3">
      <c r="A1971" t="s">
        <v>1535</v>
      </c>
      <c r="C1971" s="18">
        <v>485.22044138015252</v>
      </c>
      <c r="D1971" s="1"/>
      <c r="E1971" s="1">
        <v>44</v>
      </c>
      <c r="F1971" s="1">
        <v>29</v>
      </c>
      <c r="G1971" s="1">
        <v>1</v>
      </c>
      <c r="H1971" s="1">
        <v>14</v>
      </c>
      <c r="I1971" s="15">
        <v>0.67045454545454541</v>
      </c>
      <c r="J1971">
        <f t="shared" si="30"/>
        <v>20</v>
      </c>
    </row>
    <row r="1972" spans="1:10" x14ac:dyDescent="0.3">
      <c r="A1972" t="s">
        <v>1536</v>
      </c>
      <c r="C1972" s="18">
        <v>485.08637197674148</v>
      </c>
      <c r="D1972" s="1"/>
      <c r="E1972" s="1">
        <v>52</v>
      </c>
      <c r="F1972" s="1">
        <v>28</v>
      </c>
      <c r="G1972" s="1">
        <v>2</v>
      </c>
      <c r="H1972" s="1">
        <v>22</v>
      </c>
      <c r="I1972" s="15">
        <v>0.55769230769230771</v>
      </c>
      <c r="J1972">
        <f t="shared" si="30"/>
        <v>20</v>
      </c>
    </row>
    <row r="1973" spans="1:10" x14ac:dyDescent="0.3">
      <c r="A1973" t="s">
        <v>1584</v>
      </c>
      <c r="C1973" s="18">
        <v>485.04172301261355</v>
      </c>
      <c r="D1973" s="1"/>
      <c r="E1973" s="1">
        <v>59</v>
      </c>
      <c r="F1973" s="1">
        <v>36</v>
      </c>
      <c r="G1973" s="1">
        <v>2</v>
      </c>
      <c r="H1973" s="1">
        <v>21</v>
      </c>
      <c r="I1973" s="15">
        <v>0.6271186440677966</v>
      </c>
      <c r="J1973">
        <f t="shared" si="30"/>
        <v>20</v>
      </c>
    </row>
    <row r="1974" spans="1:10" x14ac:dyDescent="0.3">
      <c r="A1974" t="s">
        <v>1540</v>
      </c>
      <c r="C1974" s="18">
        <v>484.78534164564257</v>
      </c>
      <c r="D1974" s="1"/>
      <c r="E1974" s="1">
        <v>43</v>
      </c>
      <c r="F1974" s="1">
        <v>26</v>
      </c>
      <c r="G1974" s="1">
        <v>0</v>
      </c>
      <c r="H1974" s="1">
        <v>17</v>
      </c>
      <c r="I1974" s="15">
        <v>0.60465116279069764</v>
      </c>
      <c r="J1974">
        <f t="shared" si="30"/>
        <v>20</v>
      </c>
    </row>
    <row r="1975" spans="1:10" x14ac:dyDescent="0.3">
      <c r="A1975" t="s">
        <v>1541</v>
      </c>
      <c r="C1975" s="18">
        <v>484.7851152048728</v>
      </c>
      <c r="D1975" s="1"/>
      <c r="E1975" s="1">
        <v>17</v>
      </c>
      <c r="F1975" s="1">
        <v>13</v>
      </c>
      <c r="G1975" s="1">
        <v>0</v>
      </c>
      <c r="H1975" s="1">
        <v>4</v>
      </c>
      <c r="I1975" s="15">
        <v>0.76470588235294112</v>
      </c>
      <c r="J1975">
        <f t="shared" si="30"/>
        <v>40</v>
      </c>
    </row>
    <row r="1976" spans="1:10" x14ac:dyDescent="0.3">
      <c r="A1976" t="s">
        <v>1567</v>
      </c>
      <c r="C1976" s="18">
        <v>484.76071057107174</v>
      </c>
      <c r="D1976" s="1"/>
      <c r="E1976" s="1">
        <v>60</v>
      </c>
      <c r="F1976" s="1">
        <v>36</v>
      </c>
      <c r="G1976" s="1">
        <v>1</v>
      </c>
      <c r="H1976" s="1">
        <v>23</v>
      </c>
      <c r="I1976" s="15">
        <v>0.60833333333333328</v>
      </c>
      <c r="J1976">
        <f t="shared" si="30"/>
        <v>20</v>
      </c>
    </row>
    <row r="1977" spans="1:10" x14ac:dyDescent="0.3">
      <c r="A1977" t="s">
        <v>1543</v>
      </c>
      <c r="C1977" s="18">
        <v>484.70998147585203</v>
      </c>
      <c r="D1977" s="1"/>
      <c r="E1977" s="1">
        <v>13</v>
      </c>
      <c r="F1977" s="1">
        <v>10</v>
      </c>
      <c r="G1977" s="1">
        <v>2</v>
      </c>
      <c r="H1977" s="1">
        <v>1</v>
      </c>
      <c r="I1977" s="15">
        <v>0.84615384615384615</v>
      </c>
      <c r="J1977">
        <f t="shared" si="30"/>
        <v>40</v>
      </c>
    </row>
    <row r="1978" spans="1:10" x14ac:dyDescent="0.3">
      <c r="A1978" t="s">
        <v>1544</v>
      </c>
      <c r="C1978" s="18">
        <v>484.64004975211157</v>
      </c>
      <c r="D1978" s="1"/>
      <c r="E1978" s="1">
        <v>14</v>
      </c>
      <c r="F1978" s="1">
        <v>12</v>
      </c>
      <c r="G1978" s="1">
        <v>0</v>
      </c>
      <c r="H1978" s="1">
        <v>2</v>
      </c>
      <c r="I1978" s="15">
        <v>0.8571428571428571</v>
      </c>
      <c r="J1978">
        <f t="shared" si="30"/>
        <v>40</v>
      </c>
    </row>
    <row r="1979" spans="1:10" x14ac:dyDescent="0.3">
      <c r="A1979" t="s">
        <v>10747</v>
      </c>
      <c r="C1979" s="18">
        <v>484.62217439413587</v>
      </c>
      <c r="D1979" s="1"/>
      <c r="E1979" s="1">
        <v>65</v>
      </c>
      <c r="F1979" s="1">
        <v>24</v>
      </c>
      <c r="G1979" s="1">
        <v>7</v>
      </c>
      <c r="H1979" s="1">
        <v>34</v>
      </c>
      <c r="I1979" s="15">
        <v>0.42307692307692307</v>
      </c>
      <c r="J1979">
        <f t="shared" si="30"/>
        <v>20</v>
      </c>
    </row>
    <row r="1980" spans="1:10" x14ac:dyDescent="0.3">
      <c r="A1980" t="s">
        <v>1579</v>
      </c>
      <c r="C1980" s="18">
        <v>484.5731593351764</v>
      </c>
      <c r="D1980" s="1"/>
      <c r="E1980" s="1">
        <v>76</v>
      </c>
      <c r="F1980" s="1">
        <v>44</v>
      </c>
      <c r="G1980" s="1">
        <v>1</v>
      </c>
      <c r="H1980" s="1">
        <v>31</v>
      </c>
      <c r="I1980" s="15">
        <v>0.58552631578947367</v>
      </c>
      <c r="J1980">
        <f t="shared" si="30"/>
        <v>20</v>
      </c>
    </row>
    <row r="1981" spans="1:10" x14ac:dyDescent="0.3">
      <c r="A1981" t="s">
        <v>1539</v>
      </c>
      <c r="C1981" s="18">
        <v>484.52162999513234</v>
      </c>
      <c r="D1981" s="1"/>
      <c r="E1981" s="1">
        <v>32</v>
      </c>
      <c r="F1981" s="1">
        <v>27</v>
      </c>
      <c r="G1981" s="1">
        <v>2</v>
      </c>
      <c r="H1981" s="1">
        <v>3</v>
      </c>
      <c r="I1981" s="15">
        <v>0.875</v>
      </c>
      <c r="J1981">
        <f t="shared" si="30"/>
        <v>20</v>
      </c>
    </row>
    <row r="1982" spans="1:10" x14ac:dyDescent="0.3">
      <c r="A1982" t="s">
        <v>1546</v>
      </c>
      <c r="C1982" s="18">
        <v>484.46937979165409</v>
      </c>
      <c r="D1982" s="1"/>
      <c r="E1982" s="1">
        <v>64</v>
      </c>
      <c r="F1982" s="1">
        <v>38</v>
      </c>
      <c r="G1982" s="1">
        <v>5</v>
      </c>
      <c r="H1982" s="1">
        <v>21</v>
      </c>
      <c r="I1982" s="15">
        <v>0.6328125</v>
      </c>
      <c r="J1982">
        <f t="shared" si="30"/>
        <v>20</v>
      </c>
    </row>
    <row r="1983" spans="1:10" x14ac:dyDescent="0.3">
      <c r="A1983" t="s">
        <v>1580</v>
      </c>
      <c r="C1983" s="18">
        <v>484.39089686941992</v>
      </c>
      <c r="D1983" s="1"/>
      <c r="E1983" s="1">
        <v>21</v>
      </c>
      <c r="F1983" s="1">
        <v>14</v>
      </c>
      <c r="G1983" s="1">
        <v>0</v>
      </c>
      <c r="H1983" s="1">
        <v>7</v>
      </c>
      <c r="I1983" s="15">
        <v>0.66666666666666663</v>
      </c>
      <c r="J1983">
        <f t="shared" si="30"/>
        <v>40</v>
      </c>
    </row>
    <row r="1984" spans="1:10" x14ac:dyDescent="0.3">
      <c r="A1984" t="s">
        <v>1594</v>
      </c>
      <c r="C1984" s="18">
        <v>484.3818899572355</v>
      </c>
      <c r="D1984" s="1"/>
      <c r="E1984" s="1">
        <v>136</v>
      </c>
      <c r="F1984" s="1">
        <v>77</v>
      </c>
      <c r="G1984" s="1">
        <v>5</v>
      </c>
      <c r="H1984" s="1">
        <v>54</v>
      </c>
      <c r="I1984" s="15">
        <v>0.5845588235294118</v>
      </c>
      <c r="J1984">
        <f t="shared" si="30"/>
        <v>20</v>
      </c>
    </row>
    <row r="1985" spans="1:10" x14ac:dyDescent="0.3">
      <c r="A1985" t="s">
        <v>1551</v>
      </c>
      <c r="C1985" s="18">
        <v>484.2290044280503</v>
      </c>
      <c r="D1985" s="1"/>
      <c r="E1985" s="1">
        <v>9</v>
      </c>
      <c r="F1985" s="1">
        <v>9</v>
      </c>
      <c r="G1985" s="1">
        <v>0</v>
      </c>
      <c r="H1985" s="1">
        <v>0</v>
      </c>
      <c r="I1985" s="15">
        <v>1</v>
      </c>
      <c r="J1985">
        <f t="shared" si="30"/>
        <v>40</v>
      </c>
    </row>
    <row r="1986" spans="1:10" x14ac:dyDescent="0.3">
      <c r="A1986" t="s">
        <v>1565</v>
      </c>
      <c r="C1986" s="18">
        <v>484.20974016972718</v>
      </c>
      <c r="D1986" s="1"/>
      <c r="E1986" s="1">
        <v>18</v>
      </c>
      <c r="F1986" s="1">
        <v>13</v>
      </c>
      <c r="G1986" s="1">
        <v>0</v>
      </c>
      <c r="H1986" s="1">
        <v>5</v>
      </c>
      <c r="I1986" s="15">
        <v>0.72222222222222221</v>
      </c>
      <c r="J1986">
        <f t="shared" si="30"/>
        <v>40</v>
      </c>
    </row>
    <row r="1987" spans="1:10" x14ac:dyDescent="0.3">
      <c r="A1987" s="21" t="s">
        <v>1706</v>
      </c>
      <c r="C1987" s="18">
        <v>484.08612842500793</v>
      </c>
      <c r="D1987" s="1"/>
      <c r="E1987" s="1">
        <v>40</v>
      </c>
      <c r="F1987" s="1">
        <v>22</v>
      </c>
      <c r="G1987" s="1">
        <v>4</v>
      </c>
      <c r="H1987" s="1">
        <v>14</v>
      </c>
      <c r="I1987" s="15">
        <v>0.6</v>
      </c>
      <c r="J1987">
        <f t="shared" si="30"/>
        <v>20</v>
      </c>
    </row>
    <row r="1988" spans="1:10" x14ac:dyDescent="0.3">
      <c r="A1988" t="s">
        <v>1592</v>
      </c>
      <c r="C1988" s="18">
        <v>484.07663097367725</v>
      </c>
      <c r="D1988" s="1"/>
      <c r="E1988" s="1">
        <v>89</v>
      </c>
      <c r="F1988" s="1">
        <v>48</v>
      </c>
      <c r="G1988" s="1">
        <v>1</v>
      </c>
      <c r="H1988" s="1">
        <v>40</v>
      </c>
      <c r="I1988" s="15">
        <v>0.5449438202247191</v>
      </c>
      <c r="J1988">
        <f t="shared" ref="J1988:J2051" si="31">IF(E1988&lt;=30,40,20)</f>
        <v>20</v>
      </c>
    </row>
    <row r="1989" spans="1:10" x14ac:dyDescent="0.3">
      <c r="A1989" t="s">
        <v>1699</v>
      </c>
      <c r="C1989" s="18">
        <v>484.07616858611806</v>
      </c>
      <c r="D1989" s="1"/>
      <c r="E1989" s="1">
        <v>128</v>
      </c>
      <c r="F1989" s="1">
        <v>72</v>
      </c>
      <c r="G1989" s="1">
        <v>1</v>
      </c>
      <c r="H1989" s="1">
        <v>55</v>
      </c>
      <c r="I1989" s="15">
        <v>0.56640625</v>
      </c>
      <c r="J1989">
        <f t="shared" si="31"/>
        <v>20</v>
      </c>
    </row>
    <row r="1990" spans="1:10" x14ac:dyDescent="0.3">
      <c r="A1990" t="s">
        <v>3058</v>
      </c>
      <c r="C1990" s="18">
        <v>483.95782335862663</v>
      </c>
      <c r="D1990" s="1"/>
      <c r="E1990" s="1">
        <v>54</v>
      </c>
      <c r="F1990" s="1">
        <v>28</v>
      </c>
      <c r="G1990" s="1">
        <v>5</v>
      </c>
      <c r="H1990" s="1">
        <v>21</v>
      </c>
      <c r="I1990" s="15">
        <v>0.56481481481481477</v>
      </c>
      <c r="J1990">
        <f t="shared" si="31"/>
        <v>20</v>
      </c>
    </row>
    <row r="1991" spans="1:10" x14ac:dyDescent="0.3">
      <c r="A1991" t="s">
        <v>1553</v>
      </c>
      <c r="C1991" s="18">
        <v>483.86393129294044</v>
      </c>
      <c r="D1991" s="1"/>
      <c r="E1991" s="1">
        <v>60</v>
      </c>
      <c r="F1991" s="1">
        <v>35</v>
      </c>
      <c r="G1991" s="1">
        <v>2</v>
      </c>
      <c r="H1991" s="1">
        <v>23</v>
      </c>
      <c r="I1991" s="15">
        <v>0.6</v>
      </c>
      <c r="J1991">
        <f t="shared" si="31"/>
        <v>20</v>
      </c>
    </row>
    <row r="1992" spans="1:10" x14ac:dyDescent="0.3">
      <c r="A1992" t="s">
        <v>1554</v>
      </c>
      <c r="C1992" s="18">
        <v>483.72249159534675</v>
      </c>
      <c r="D1992" s="1"/>
      <c r="E1992" s="1">
        <v>50</v>
      </c>
      <c r="F1992" s="1">
        <v>40</v>
      </c>
      <c r="G1992" s="1">
        <v>2</v>
      </c>
      <c r="H1992" s="1">
        <v>8</v>
      </c>
      <c r="I1992" s="15">
        <v>0.82</v>
      </c>
      <c r="J1992">
        <f t="shared" si="31"/>
        <v>20</v>
      </c>
    </row>
    <row r="1993" spans="1:10" x14ac:dyDescent="0.3">
      <c r="A1993" t="s">
        <v>9160</v>
      </c>
      <c r="C1993" s="18">
        <v>483.63829026073449</v>
      </c>
      <c r="D1993" s="1"/>
      <c r="E1993" s="1">
        <v>35</v>
      </c>
      <c r="F1993" s="1">
        <v>25</v>
      </c>
      <c r="G1993" s="1">
        <v>2</v>
      </c>
      <c r="H1993" s="1">
        <v>8</v>
      </c>
      <c r="I1993" s="15">
        <v>0.74285714285714288</v>
      </c>
      <c r="J1993">
        <f t="shared" si="31"/>
        <v>20</v>
      </c>
    </row>
    <row r="1994" spans="1:10" x14ac:dyDescent="0.3">
      <c r="A1994" t="s">
        <v>1556</v>
      </c>
      <c r="C1994" s="18">
        <v>483.62408439014854</v>
      </c>
      <c r="D1994" s="1"/>
      <c r="E1994" s="1">
        <v>47</v>
      </c>
      <c r="F1994" s="1">
        <v>27</v>
      </c>
      <c r="G1994" s="1">
        <v>5</v>
      </c>
      <c r="H1994" s="1">
        <v>15</v>
      </c>
      <c r="I1994" s="15">
        <v>0.62765957446808507</v>
      </c>
      <c r="J1994">
        <f t="shared" si="31"/>
        <v>20</v>
      </c>
    </row>
    <row r="1995" spans="1:10" x14ac:dyDescent="0.3">
      <c r="A1995" t="s">
        <v>1555</v>
      </c>
      <c r="C1995" s="18">
        <v>483.57936187916226</v>
      </c>
      <c r="D1995" s="1"/>
      <c r="E1995" s="1">
        <v>51</v>
      </c>
      <c r="F1995" s="1">
        <v>28</v>
      </c>
      <c r="G1995" s="1">
        <v>0</v>
      </c>
      <c r="H1995" s="1">
        <v>23</v>
      </c>
      <c r="I1995" s="15">
        <v>0.5490196078431373</v>
      </c>
      <c r="J1995">
        <f t="shared" si="31"/>
        <v>20</v>
      </c>
    </row>
    <row r="1996" spans="1:10" x14ac:dyDescent="0.3">
      <c r="A1996" t="s">
        <v>1557</v>
      </c>
      <c r="C1996" s="18">
        <v>483.52769381056356</v>
      </c>
      <c r="D1996" s="1"/>
      <c r="E1996" s="1">
        <v>53</v>
      </c>
      <c r="F1996" s="1">
        <v>32</v>
      </c>
      <c r="G1996" s="1">
        <v>2</v>
      </c>
      <c r="H1996" s="1">
        <v>19</v>
      </c>
      <c r="I1996" s="15">
        <v>0.62264150943396224</v>
      </c>
      <c r="J1996">
        <f t="shared" si="31"/>
        <v>20</v>
      </c>
    </row>
    <row r="1997" spans="1:10" x14ac:dyDescent="0.3">
      <c r="A1997" t="s">
        <v>1558</v>
      </c>
      <c r="C1997" s="18">
        <v>483.50364725102543</v>
      </c>
      <c r="D1997" s="1"/>
      <c r="E1997" s="1">
        <v>47</v>
      </c>
      <c r="F1997" s="1">
        <v>27</v>
      </c>
      <c r="G1997" s="1">
        <v>2</v>
      </c>
      <c r="H1997" s="1">
        <v>18</v>
      </c>
      <c r="I1997" s="15">
        <v>0.5957446808510638</v>
      </c>
      <c r="J1997">
        <f t="shared" si="31"/>
        <v>20</v>
      </c>
    </row>
    <row r="1998" spans="1:10" x14ac:dyDescent="0.3">
      <c r="A1998" t="s">
        <v>8177</v>
      </c>
      <c r="C1998" s="18">
        <v>483.34059533245454</v>
      </c>
      <c r="D1998" s="1"/>
      <c r="E1998" s="1">
        <v>54</v>
      </c>
      <c r="F1998" s="1">
        <v>29</v>
      </c>
      <c r="G1998" s="1">
        <v>3</v>
      </c>
      <c r="H1998" s="1">
        <v>22</v>
      </c>
      <c r="I1998" s="15">
        <v>0.56481481481481477</v>
      </c>
      <c r="J1998">
        <f t="shared" si="31"/>
        <v>20</v>
      </c>
    </row>
    <row r="1999" spans="1:10" x14ac:dyDescent="0.3">
      <c r="A1999" t="s">
        <v>1559</v>
      </c>
      <c r="C1999" s="18">
        <v>483.22452567528046</v>
      </c>
      <c r="D1999" s="1"/>
      <c r="E1999" s="1">
        <v>54</v>
      </c>
      <c r="F1999" s="1">
        <v>34</v>
      </c>
      <c r="G1999" s="1">
        <v>2</v>
      </c>
      <c r="H1999" s="1">
        <v>18</v>
      </c>
      <c r="I1999" s="15">
        <v>0.64814814814814814</v>
      </c>
      <c r="J1999">
        <f t="shared" si="31"/>
        <v>20</v>
      </c>
    </row>
    <row r="2000" spans="1:10" x14ac:dyDescent="0.3">
      <c r="A2000" t="s">
        <v>1582</v>
      </c>
      <c r="C2000" s="18">
        <v>483.11436800371354</v>
      </c>
      <c r="D2000" s="1"/>
      <c r="E2000" s="1">
        <v>26</v>
      </c>
      <c r="F2000" s="1">
        <v>18</v>
      </c>
      <c r="G2000" s="1">
        <v>1</v>
      </c>
      <c r="H2000" s="1">
        <v>7</v>
      </c>
      <c r="I2000" s="15">
        <v>0.71153846153846156</v>
      </c>
      <c r="J2000">
        <f t="shared" si="31"/>
        <v>40</v>
      </c>
    </row>
    <row r="2001" spans="1:10" x14ac:dyDescent="0.3">
      <c r="A2001" t="s">
        <v>1586</v>
      </c>
      <c r="C2001" s="18">
        <v>483.04919686450262</v>
      </c>
      <c r="D2001" s="1"/>
      <c r="E2001" s="1">
        <v>17</v>
      </c>
      <c r="F2001" s="1">
        <v>11</v>
      </c>
      <c r="G2001" s="1">
        <v>1</v>
      </c>
      <c r="H2001" s="1">
        <v>5</v>
      </c>
      <c r="I2001" s="15">
        <v>0.67647058823529416</v>
      </c>
      <c r="J2001">
        <f t="shared" si="31"/>
        <v>40</v>
      </c>
    </row>
    <row r="2002" spans="1:10" x14ac:dyDescent="0.3">
      <c r="A2002" t="s">
        <v>1566</v>
      </c>
      <c r="C2002" s="18">
        <v>482.97204952300871</v>
      </c>
      <c r="D2002" s="1"/>
      <c r="E2002" s="1">
        <v>34</v>
      </c>
      <c r="F2002" s="1">
        <v>25</v>
      </c>
      <c r="G2002" s="1">
        <v>0</v>
      </c>
      <c r="H2002" s="1">
        <v>9</v>
      </c>
      <c r="I2002" s="15">
        <v>0.73529411764705888</v>
      </c>
      <c r="J2002">
        <f t="shared" si="31"/>
        <v>20</v>
      </c>
    </row>
    <row r="2003" spans="1:10" x14ac:dyDescent="0.3">
      <c r="A2003" t="s">
        <v>10468</v>
      </c>
      <c r="C2003" s="18">
        <v>482.95348666425224</v>
      </c>
      <c r="D2003" s="1"/>
      <c r="E2003" s="1">
        <v>11</v>
      </c>
      <c r="F2003" s="1">
        <v>6</v>
      </c>
      <c r="G2003" s="1">
        <v>1</v>
      </c>
      <c r="H2003" s="1">
        <v>4</v>
      </c>
      <c r="I2003" s="15">
        <v>0.59090909090909094</v>
      </c>
      <c r="J2003">
        <f t="shared" si="31"/>
        <v>40</v>
      </c>
    </row>
    <row r="2004" spans="1:10" x14ac:dyDescent="0.3">
      <c r="A2004" t="s">
        <v>1574</v>
      </c>
      <c r="C2004" s="18">
        <v>482.85412964571674</v>
      </c>
      <c r="D2004" s="1"/>
      <c r="E2004" s="1">
        <v>65</v>
      </c>
      <c r="F2004" s="1">
        <v>33</v>
      </c>
      <c r="G2004" s="1">
        <v>4</v>
      </c>
      <c r="H2004" s="1">
        <v>28</v>
      </c>
      <c r="I2004" s="15">
        <v>0.53846153846153844</v>
      </c>
      <c r="J2004">
        <f t="shared" si="31"/>
        <v>20</v>
      </c>
    </row>
    <row r="2005" spans="1:10" x14ac:dyDescent="0.3">
      <c r="A2005" t="s">
        <v>1569</v>
      </c>
      <c r="C2005" s="18">
        <v>482.84899643895091</v>
      </c>
      <c r="D2005" s="1"/>
      <c r="E2005" s="1">
        <v>19</v>
      </c>
      <c r="F2005" s="1">
        <v>14</v>
      </c>
      <c r="G2005" s="1">
        <v>0</v>
      </c>
      <c r="H2005" s="1">
        <v>5</v>
      </c>
      <c r="I2005" s="15">
        <v>0.73684210526315785</v>
      </c>
      <c r="J2005">
        <f t="shared" si="31"/>
        <v>40</v>
      </c>
    </row>
    <row r="2006" spans="1:10" x14ac:dyDescent="0.3">
      <c r="A2006" t="s">
        <v>1573</v>
      </c>
      <c r="C2006" s="18">
        <v>482.79060250984259</v>
      </c>
      <c r="D2006" s="1"/>
      <c r="E2006" s="1">
        <v>23</v>
      </c>
      <c r="F2006" s="1">
        <v>17</v>
      </c>
      <c r="G2006" s="1">
        <v>0</v>
      </c>
      <c r="H2006" s="1">
        <v>6</v>
      </c>
      <c r="I2006" s="15">
        <v>0.73913043478260865</v>
      </c>
      <c r="J2006">
        <f t="shared" si="31"/>
        <v>40</v>
      </c>
    </row>
    <row r="2007" spans="1:10" x14ac:dyDescent="0.3">
      <c r="A2007" t="s">
        <v>2905</v>
      </c>
      <c r="C2007" s="18">
        <v>482.75417947519816</v>
      </c>
      <c r="D2007" s="1"/>
      <c r="E2007" s="1">
        <v>7</v>
      </c>
      <c r="F2007" s="1">
        <v>5</v>
      </c>
      <c r="G2007" s="1">
        <v>0</v>
      </c>
      <c r="H2007" s="1">
        <v>2</v>
      </c>
      <c r="I2007" s="15">
        <v>0.7142857142857143</v>
      </c>
      <c r="J2007">
        <f t="shared" si="31"/>
        <v>40</v>
      </c>
    </row>
    <row r="2008" spans="1:10" x14ac:dyDescent="0.3">
      <c r="A2008" t="s">
        <v>4254</v>
      </c>
      <c r="C2008" s="18">
        <v>482.74135855738456</v>
      </c>
      <c r="D2008" s="1"/>
      <c r="E2008" s="1">
        <v>45</v>
      </c>
      <c r="F2008" s="1">
        <v>20</v>
      </c>
      <c r="G2008" s="1">
        <v>1</v>
      </c>
      <c r="H2008" s="1">
        <v>24</v>
      </c>
      <c r="I2008" s="15">
        <v>0.45555555555555555</v>
      </c>
      <c r="J2008">
        <f t="shared" si="31"/>
        <v>20</v>
      </c>
    </row>
    <row r="2009" spans="1:10" x14ac:dyDescent="0.3">
      <c r="A2009" t="s">
        <v>1578</v>
      </c>
      <c r="C2009" s="18">
        <v>482.64209314739236</v>
      </c>
      <c r="D2009" s="1"/>
      <c r="E2009" s="1">
        <v>76</v>
      </c>
      <c r="F2009" s="1">
        <v>49</v>
      </c>
      <c r="G2009" s="1">
        <v>2</v>
      </c>
      <c r="H2009" s="1">
        <v>25</v>
      </c>
      <c r="I2009" s="15">
        <v>0.65789473684210531</v>
      </c>
      <c r="J2009">
        <f t="shared" si="31"/>
        <v>20</v>
      </c>
    </row>
    <row r="2010" spans="1:10" x14ac:dyDescent="0.3">
      <c r="A2010" t="s">
        <v>1596</v>
      </c>
      <c r="C2010" s="18">
        <v>482.60370066960917</v>
      </c>
      <c r="D2010" s="1"/>
      <c r="E2010" s="1">
        <v>79</v>
      </c>
      <c r="F2010" s="1">
        <v>51</v>
      </c>
      <c r="G2010" s="1">
        <v>1</v>
      </c>
      <c r="H2010" s="1">
        <v>27</v>
      </c>
      <c r="I2010" s="15">
        <v>0.65189873417721522</v>
      </c>
      <c r="J2010">
        <f t="shared" si="31"/>
        <v>20</v>
      </c>
    </row>
    <row r="2011" spans="1:10" x14ac:dyDescent="0.3">
      <c r="A2011" t="s">
        <v>1581</v>
      </c>
      <c r="C2011" s="18">
        <v>482.57533195057283</v>
      </c>
      <c r="D2011" s="1"/>
      <c r="E2011" s="1">
        <v>31</v>
      </c>
      <c r="F2011" s="1">
        <v>20</v>
      </c>
      <c r="G2011" s="1">
        <v>3</v>
      </c>
      <c r="H2011" s="1">
        <v>8</v>
      </c>
      <c r="I2011" s="15">
        <v>0.69354838709677424</v>
      </c>
      <c r="J2011">
        <f t="shared" si="31"/>
        <v>20</v>
      </c>
    </row>
    <row r="2012" spans="1:10" x14ac:dyDescent="0.3">
      <c r="A2012" t="s">
        <v>1835</v>
      </c>
      <c r="C2012" s="18">
        <v>482.56161852428022</v>
      </c>
      <c r="D2012" s="1"/>
      <c r="E2012" s="1">
        <v>78</v>
      </c>
      <c r="F2012" s="1">
        <v>36</v>
      </c>
      <c r="G2012" s="1">
        <v>8</v>
      </c>
      <c r="H2012" s="1">
        <v>34</v>
      </c>
      <c r="I2012" s="15">
        <v>0.51282051282051277</v>
      </c>
      <c r="J2012">
        <f t="shared" si="31"/>
        <v>20</v>
      </c>
    </row>
    <row r="2013" spans="1:10" x14ac:dyDescent="0.3">
      <c r="A2013" t="s">
        <v>1576</v>
      </c>
      <c r="C2013" s="18">
        <v>482.52461601896334</v>
      </c>
      <c r="D2013" s="1"/>
      <c r="E2013" s="1">
        <v>112</v>
      </c>
      <c r="F2013" s="1">
        <v>66</v>
      </c>
      <c r="G2013" s="1">
        <v>2</v>
      </c>
      <c r="H2013" s="1">
        <v>44</v>
      </c>
      <c r="I2013" s="15">
        <v>0.5982142857142857</v>
      </c>
      <c r="J2013">
        <f t="shared" si="31"/>
        <v>20</v>
      </c>
    </row>
    <row r="2014" spans="1:10" x14ac:dyDescent="0.3">
      <c r="A2014" t="s">
        <v>1658</v>
      </c>
      <c r="C2014" s="18">
        <v>482.49024298790812</v>
      </c>
      <c r="D2014" s="1"/>
      <c r="E2014" s="1">
        <v>23</v>
      </c>
      <c r="F2014" s="1">
        <v>15</v>
      </c>
      <c r="G2014" s="1">
        <v>1</v>
      </c>
      <c r="H2014" s="1">
        <v>7</v>
      </c>
      <c r="I2014" s="15">
        <v>0.67391304347826086</v>
      </c>
      <c r="J2014">
        <f t="shared" si="31"/>
        <v>40</v>
      </c>
    </row>
    <row r="2015" spans="1:10" x14ac:dyDescent="0.3">
      <c r="A2015" t="s">
        <v>1583</v>
      </c>
      <c r="C2015" s="18">
        <v>482.38947064708515</v>
      </c>
      <c r="D2015" s="1"/>
      <c r="E2015" s="1">
        <v>17</v>
      </c>
      <c r="F2015" s="1">
        <v>13</v>
      </c>
      <c r="G2015" s="1">
        <v>3</v>
      </c>
      <c r="H2015" s="1">
        <v>1</v>
      </c>
      <c r="I2015" s="15">
        <v>0.8529411764705882</v>
      </c>
      <c r="J2015">
        <f t="shared" si="31"/>
        <v>40</v>
      </c>
    </row>
    <row r="2016" spans="1:10" x14ac:dyDescent="0.3">
      <c r="A2016" t="s">
        <v>1568</v>
      </c>
      <c r="C2016" s="18">
        <v>482.33488836714253</v>
      </c>
      <c r="D2016" s="1"/>
      <c r="E2016" s="1">
        <v>73</v>
      </c>
      <c r="F2016" s="1">
        <v>47</v>
      </c>
      <c r="G2016" s="1">
        <v>0</v>
      </c>
      <c r="H2016" s="1">
        <v>26</v>
      </c>
      <c r="I2016" s="15">
        <v>0.64383561643835618</v>
      </c>
      <c r="J2016">
        <f t="shared" si="31"/>
        <v>20</v>
      </c>
    </row>
    <row r="2017" spans="1:10" x14ac:dyDescent="0.3">
      <c r="A2017" t="s">
        <v>1585</v>
      </c>
      <c r="C2017" s="18">
        <v>482.14553116258594</v>
      </c>
      <c r="D2017" s="1"/>
      <c r="E2017" s="1">
        <v>18</v>
      </c>
      <c r="F2017" s="1">
        <v>13</v>
      </c>
      <c r="G2017" s="1">
        <v>1</v>
      </c>
      <c r="H2017" s="1">
        <v>4</v>
      </c>
      <c r="I2017" s="15">
        <v>0.75</v>
      </c>
      <c r="J2017">
        <f t="shared" si="31"/>
        <v>40</v>
      </c>
    </row>
    <row r="2018" spans="1:10" x14ac:dyDescent="0.3">
      <c r="A2018" t="s">
        <v>1694</v>
      </c>
      <c r="C2018" s="18">
        <v>482.07537943037283</v>
      </c>
      <c r="D2018" s="1"/>
      <c r="E2018" s="1">
        <v>21</v>
      </c>
      <c r="F2018" s="1">
        <v>15</v>
      </c>
      <c r="G2018" s="1">
        <v>0</v>
      </c>
      <c r="H2018" s="1">
        <v>6</v>
      </c>
      <c r="I2018" s="15">
        <v>0.7142857142857143</v>
      </c>
      <c r="J2018">
        <f t="shared" si="31"/>
        <v>40</v>
      </c>
    </row>
    <row r="2019" spans="1:10" x14ac:dyDescent="0.3">
      <c r="A2019" t="s">
        <v>1587</v>
      </c>
      <c r="C2019" s="18">
        <v>482.07329843240359</v>
      </c>
      <c r="D2019" s="1"/>
      <c r="E2019" s="1">
        <v>25</v>
      </c>
      <c r="F2019" s="1">
        <v>17</v>
      </c>
      <c r="G2019" s="1">
        <v>0</v>
      </c>
      <c r="H2019" s="1">
        <v>8</v>
      </c>
      <c r="I2019" s="15">
        <v>0.68</v>
      </c>
      <c r="J2019">
        <f t="shared" si="31"/>
        <v>40</v>
      </c>
    </row>
    <row r="2020" spans="1:10" x14ac:dyDescent="0.3">
      <c r="A2020" t="s">
        <v>2801</v>
      </c>
      <c r="C2020" s="18">
        <v>482.06323596305879</v>
      </c>
      <c r="D2020" s="1"/>
      <c r="E2020" s="1">
        <v>25</v>
      </c>
      <c r="F2020" s="1">
        <v>15</v>
      </c>
      <c r="G2020" s="1">
        <v>0</v>
      </c>
      <c r="H2020" s="1">
        <v>10</v>
      </c>
      <c r="I2020" s="15">
        <v>0.6</v>
      </c>
      <c r="J2020">
        <f t="shared" si="31"/>
        <v>40</v>
      </c>
    </row>
    <row r="2021" spans="1:10" x14ac:dyDescent="0.3">
      <c r="A2021" t="s">
        <v>1588</v>
      </c>
      <c r="C2021" s="18">
        <v>482.02108645996668</v>
      </c>
      <c r="D2021" s="1"/>
      <c r="E2021" s="1">
        <v>18</v>
      </c>
      <c r="F2021" s="1">
        <v>10</v>
      </c>
      <c r="G2021" s="1">
        <v>0</v>
      </c>
      <c r="H2021" s="1">
        <v>8</v>
      </c>
      <c r="I2021" s="15">
        <v>0.55555555555555558</v>
      </c>
      <c r="J2021">
        <f t="shared" si="31"/>
        <v>40</v>
      </c>
    </row>
    <row r="2022" spans="1:10" x14ac:dyDescent="0.3">
      <c r="A2022" t="s">
        <v>1589</v>
      </c>
      <c r="C2022" s="18">
        <v>481.98097735926916</v>
      </c>
      <c r="D2022" s="1"/>
      <c r="E2022" s="1">
        <v>16</v>
      </c>
      <c r="F2022" s="1">
        <v>12</v>
      </c>
      <c r="G2022" s="1">
        <v>1</v>
      </c>
      <c r="H2022" s="1">
        <v>3</v>
      </c>
      <c r="I2022" s="15">
        <v>0.78125</v>
      </c>
      <c r="J2022">
        <f t="shared" si="31"/>
        <v>40</v>
      </c>
    </row>
    <row r="2023" spans="1:10" x14ac:dyDescent="0.3">
      <c r="A2023" t="s">
        <v>1590</v>
      </c>
      <c r="C2023" s="18">
        <v>481.95556486825251</v>
      </c>
      <c r="D2023" s="1"/>
      <c r="E2023" s="1">
        <v>10</v>
      </c>
      <c r="F2023" s="1">
        <v>8</v>
      </c>
      <c r="G2023" s="1">
        <v>2</v>
      </c>
      <c r="H2023" s="1">
        <v>0</v>
      </c>
      <c r="I2023" s="15">
        <v>0.9</v>
      </c>
      <c r="J2023">
        <f t="shared" si="31"/>
        <v>40</v>
      </c>
    </row>
    <row r="2024" spans="1:10" x14ac:dyDescent="0.3">
      <c r="A2024" t="s">
        <v>1641</v>
      </c>
      <c r="C2024" s="18">
        <v>481.88168936975092</v>
      </c>
      <c r="D2024" s="1"/>
      <c r="E2024" s="1">
        <v>33</v>
      </c>
      <c r="F2024" s="1">
        <v>21</v>
      </c>
      <c r="G2024" s="1">
        <v>1</v>
      </c>
      <c r="H2024" s="1">
        <v>11</v>
      </c>
      <c r="I2024" s="15">
        <v>0.65151515151515149</v>
      </c>
      <c r="J2024">
        <f t="shared" si="31"/>
        <v>20</v>
      </c>
    </row>
    <row r="2025" spans="1:10" x14ac:dyDescent="0.3">
      <c r="A2025" t="s">
        <v>1591</v>
      </c>
      <c r="C2025" s="18">
        <v>481.8267981256746</v>
      </c>
      <c r="D2025" s="1"/>
      <c r="E2025" s="1">
        <v>45</v>
      </c>
      <c r="F2025" s="1">
        <v>27</v>
      </c>
      <c r="G2025" s="1">
        <v>1</v>
      </c>
      <c r="H2025" s="1">
        <v>17</v>
      </c>
      <c r="I2025" s="15">
        <v>0.61111111111111116</v>
      </c>
      <c r="J2025">
        <f t="shared" si="31"/>
        <v>20</v>
      </c>
    </row>
    <row r="2026" spans="1:10" x14ac:dyDescent="0.3">
      <c r="A2026" t="s">
        <v>1593</v>
      </c>
      <c r="C2026" s="18">
        <v>481.78717637014074</v>
      </c>
      <c r="D2026" s="1"/>
      <c r="E2026" s="1">
        <v>4</v>
      </c>
      <c r="F2026" s="1">
        <v>3</v>
      </c>
      <c r="G2026" s="1">
        <v>0</v>
      </c>
      <c r="H2026" s="1">
        <v>1</v>
      </c>
      <c r="I2026" s="15">
        <v>0.75</v>
      </c>
      <c r="J2026">
        <f t="shared" si="31"/>
        <v>40</v>
      </c>
    </row>
    <row r="2027" spans="1:10" x14ac:dyDescent="0.3">
      <c r="A2027" t="s">
        <v>1595</v>
      </c>
      <c r="C2027" s="18">
        <v>481.75892963322855</v>
      </c>
      <c r="D2027" s="1"/>
      <c r="E2027" s="1">
        <v>13</v>
      </c>
      <c r="F2027" s="1">
        <v>9</v>
      </c>
      <c r="G2027" s="1">
        <v>1</v>
      </c>
      <c r="H2027" s="1">
        <v>3</v>
      </c>
      <c r="I2027" s="15">
        <v>0.73076923076923073</v>
      </c>
      <c r="J2027">
        <f t="shared" si="31"/>
        <v>40</v>
      </c>
    </row>
    <row r="2028" spans="1:10" x14ac:dyDescent="0.3">
      <c r="A2028" t="s">
        <v>1598</v>
      </c>
      <c r="C2028" s="18">
        <v>481.72137932246898</v>
      </c>
      <c r="D2028" s="1"/>
      <c r="E2028" s="1">
        <v>20</v>
      </c>
      <c r="F2028" s="1">
        <v>13</v>
      </c>
      <c r="G2028" s="1">
        <v>1</v>
      </c>
      <c r="H2028" s="1">
        <v>6</v>
      </c>
      <c r="I2028" s="15">
        <v>0.67500000000000004</v>
      </c>
      <c r="J2028">
        <f t="shared" si="31"/>
        <v>40</v>
      </c>
    </row>
    <row r="2029" spans="1:10" x14ac:dyDescent="0.3">
      <c r="A2029" t="s">
        <v>1606</v>
      </c>
      <c r="C2029" s="18">
        <v>481.56654291760435</v>
      </c>
      <c r="D2029" s="1"/>
      <c r="E2029" s="1">
        <v>109</v>
      </c>
      <c r="F2029" s="1">
        <v>64</v>
      </c>
      <c r="G2029" s="1">
        <v>4</v>
      </c>
      <c r="H2029" s="1">
        <v>41</v>
      </c>
      <c r="I2029" s="15">
        <v>0.60550458715596334</v>
      </c>
      <c r="J2029">
        <f t="shared" si="31"/>
        <v>20</v>
      </c>
    </row>
    <row r="2030" spans="1:10" x14ac:dyDescent="0.3">
      <c r="A2030" t="s">
        <v>1605</v>
      </c>
      <c r="C2030" s="18">
        <v>481.53976570815036</v>
      </c>
      <c r="D2030" s="1"/>
      <c r="E2030" s="1">
        <v>8</v>
      </c>
      <c r="F2030" s="1">
        <v>8</v>
      </c>
      <c r="G2030" s="1">
        <v>0</v>
      </c>
      <c r="H2030" s="1">
        <v>0</v>
      </c>
      <c r="I2030" s="15">
        <v>1</v>
      </c>
      <c r="J2030">
        <f t="shared" si="31"/>
        <v>40</v>
      </c>
    </row>
    <row r="2031" spans="1:10" x14ac:dyDescent="0.3">
      <c r="A2031" t="s">
        <v>1604</v>
      </c>
      <c r="C2031" s="18">
        <v>481.52030826885857</v>
      </c>
      <c r="D2031" s="1"/>
      <c r="E2031" s="1">
        <v>51</v>
      </c>
      <c r="F2031" s="1">
        <v>32</v>
      </c>
      <c r="G2031" s="1">
        <v>0</v>
      </c>
      <c r="H2031" s="1">
        <v>19</v>
      </c>
      <c r="I2031" s="15">
        <v>0.62745098039215685</v>
      </c>
      <c r="J2031">
        <f t="shared" si="31"/>
        <v>20</v>
      </c>
    </row>
    <row r="2032" spans="1:10" x14ac:dyDescent="0.3">
      <c r="A2032" t="s">
        <v>1597</v>
      </c>
      <c r="C2032" s="18">
        <v>481.44842547565906</v>
      </c>
      <c r="D2032" s="1"/>
      <c r="E2032" s="1">
        <v>25</v>
      </c>
      <c r="F2032" s="1">
        <v>17</v>
      </c>
      <c r="G2032" s="1">
        <v>1</v>
      </c>
      <c r="H2032" s="1">
        <v>7</v>
      </c>
      <c r="I2032" s="15">
        <v>0.7</v>
      </c>
      <c r="J2032">
        <f t="shared" si="31"/>
        <v>40</v>
      </c>
    </row>
    <row r="2033" spans="1:10" x14ac:dyDescent="0.3">
      <c r="A2033" t="s">
        <v>1600</v>
      </c>
      <c r="C2033" s="18">
        <v>481.40257464776818</v>
      </c>
      <c r="D2033" s="1"/>
      <c r="E2033" s="1">
        <v>20</v>
      </c>
      <c r="F2033" s="1">
        <v>15</v>
      </c>
      <c r="G2033" s="1">
        <v>0</v>
      </c>
      <c r="H2033" s="1">
        <v>5</v>
      </c>
      <c r="I2033" s="15">
        <v>0.75</v>
      </c>
      <c r="J2033">
        <f t="shared" si="31"/>
        <v>40</v>
      </c>
    </row>
    <row r="2034" spans="1:10" x14ac:dyDescent="0.3">
      <c r="A2034" s="21" t="s">
        <v>1602</v>
      </c>
      <c r="C2034" s="18">
        <v>481.38515936281942</v>
      </c>
      <c r="D2034" s="1"/>
      <c r="E2034" s="1">
        <v>50</v>
      </c>
      <c r="F2034" s="1">
        <v>30</v>
      </c>
      <c r="G2034" s="1">
        <v>1</v>
      </c>
      <c r="H2034" s="1">
        <v>19</v>
      </c>
      <c r="I2034" s="15">
        <v>0.61</v>
      </c>
      <c r="J2034">
        <f t="shared" si="31"/>
        <v>20</v>
      </c>
    </row>
    <row r="2035" spans="1:10" x14ac:dyDescent="0.3">
      <c r="A2035" t="s">
        <v>1603</v>
      </c>
      <c r="C2035" s="18">
        <v>481.37874548745555</v>
      </c>
      <c r="D2035" s="1"/>
      <c r="E2035" s="1">
        <v>73</v>
      </c>
      <c r="F2035" s="1">
        <v>44</v>
      </c>
      <c r="G2035" s="1">
        <v>1</v>
      </c>
      <c r="H2035" s="1">
        <v>28</v>
      </c>
      <c r="I2035" s="15">
        <v>0.6095890410958904</v>
      </c>
      <c r="J2035">
        <f t="shared" si="31"/>
        <v>20</v>
      </c>
    </row>
    <row r="2036" spans="1:10" x14ac:dyDescent="0.3">
      <c r="A2036" t="s">
        <v>1637</v>
      </c>
      <c r="C2036" s="18">
        <v>481.15441190987764</v>
      </c>
      <c r="D2036" s="1"/>
      <c r="E2036" s="1">
        <v>79</v>
      </c>
      <c r="F2036" s="1">
        <v>53</v>
      </c>
      <c r="G2036" s="1">
        <v>1</v>
      </c>
      <c r="H2036" s="1">
        <v>25</v>
      </c>
      <c r="I2036" s="15">
        <v>0.67721518987341767</v>
      </c>
      <c r="J2036">
        <f t="shared" si="31"/>
        <v>20</v>
      </c>
    </row>
    <row r="2037" spans="1:10" x14ac:dyDescent="0.3">
      <c r="A2037" t="s">
        <v>1608</v>
      </c>
      <c r="C2037" s="18">
        <v>481.14432010989481</v>
      </c>
      <c r="D2037" s="1"/>
      <c r="E2037" s="1">
        <v>26</v>
      </c>
      <c r="F2037" s="1">
        <v>17</v>
      </c>
      <c r="G2037" s="1">
        <v>0</v>
      </c>
      <c r="H2037" s="1">
        <v>9</v>
      </c>
      <c r="I2037" s="15">
        <v>0.65384615384615385</v>
      </c>
      <c r="J2037">
        <f t="shared" si="31"/>
        <v>40</v>
      </c>
    </row>
    <row r="2038" spans="1:10" x14ac:dyDescent="0.3">
      <c r="A2038" t="s">
        <v>1609</v>
      </c>
      <c r="C2038" s="18">
        <v>481.0960348763424</v>
      </c>
      <c r="D2038" s="1"/>
      <c r="E2038" s="1">
        <v>29</v>
      </c>
      <c r="F2038" s="1">
        <v>18</v>
      </c>
      <c r="G2038" s="1">
        <v>1</v>
      </c>
      <c r="H2038" s="1">
        <v>10</v>
      </c>
      <c r="I2038" s="15">
        <v>0.63793103448275867</v>
      </c>
      <c r="J2038">
        <f t="shared" si="31"/>
        <v>40</v>
      </c>
    </row>
    <row r="2039" spans="1:10" x14ac:dyDescent="0.3">
      <c r="A2039" t="s">
        <v>1610</v>
      </c>
      <c r="C2039" s="18">
        <v>481.0850951797803</v>
      </c>
      <c r="D2039" s="1"/>
      <c r="E2039" s="1">
        <v>16</v>
      </c>
      <c r="F2039" s="1">
        <v>12</v>
      </c>
      <c r="G2039" s="1">
        <v>2</v>
      </c>
      <c r="H2039" s="1">
        <v>2</v>
      </c>
      <c r="I2039" s="15">
        <v>0.8125</v>
      </c>
      <c r="J2039">
        <f t="shared" si="31"/>
        <v>40</v>
      </c>
    </row>
    <row r="2040" spans="1:10" x14ac:dyDescent="0.3">
      <c r="A2040" t="s">
        <v>1611</v>
      </c>
      <c r="C2040" s="18">
        <v>481.06101983301528</v>
      </c>
      <c r="D2040" s="1"/>
      <c r="E2040" s="1">
        <v>42</v>
      </c>
      <c r="F2040" s="1">
        <v>25</v>
      </c>
      <c r="G2040" s="1">
        <v>5</v>
      </c>
      <c r="H2040" s="1">
        <v>12</v>
      </c>
      <c r="I2040" s="15">
        <v>0.65476190476190477</v>
      </c>
      <c r="J2040">
        <f t="shared" si="31"/>
        <v>20</v>
      </c>
    </row>
    <row r="2041" spans="1:10" x14ac:dyDescent="0.3">
      <c r="A2041" t="s">
        <v>1696</v>
      </c>
      <c r="C2041" s="18">
        <v>480.79797934950761</v>
      </c>
      <c r="D2041" s="1"/>
      <c r="E2041" s="1">
        <v>77</v>
      </c>
      <c r="F2041" s="1">
        <v>43</v>
      </c>
      <c r="G2041" s="1">
        <v>5</v>
      </c>
      <c r="H2041" s="1">
        <v>29</v>
      </c>
      <c r="I2041" s="15">
        <v>0.59090909090909094</v>
      </c>
      <c r="J2041">
        <f t="shared" si="31"/>
        <v>20</v>
      </c>
    </row>
    <row r="2042" spans="1:10" x14ac:dyDescent="0.3">
      <c r="A2042" t="s">
        <v>1616</v>
      </c>
      <c r="C2042" s="18">
        <v>480.74128194020426</v>
      </c>
      <c r="D2042" s="1"/>
      <c r="E2042" s="1">
        <v>45</v>
      </c>
      <c r="F2042" s="1">
        <v>30</v>
      </c>
      <c r="G2042" s="1">
        <v>0</v>
      </c>
      <c r="H2042" s="1">
        <v>15</v>
      </c>
      <c r="I2042" s="15">
        <v>0.66666666666666663</v>
      </c>
      <c r="J2042">
        <f t="shared" si="31"/>
        <v>20</v>
      </c>
    </row>
    <row r="2043" spans="1:10" x14ac:dyDescent="0.3">
      <c r="A2043" t="s">
        <v>1613</v>
      </c>
      <c r="C2043" s="18">
        <v>480.72986409744811</v>
      </c>
      <c r="D2043" s="1"/>
      <c r="E2043" s="1">
        <v>13</v>
      </c>
      <c r="F2043" s="1">
        <v>11</v>
      </c>
      <c r="G2043" s="1">
        <v>0</v>
      </c>
      <c r="H2043" s="1">
        <v>2</v>
      </c>
      <c r="I2043" s="15">
        <v>0.84615384615384615</v>
      </c>
      <c r="J2043">
        <f t="shared" si="31"/>
        <v>40</v>
      </c>
    </row>
    <row r="2044" spans="1:10" x14ac:dyDescent="0.3">
      <c r="A2044" t="s">
        <v>1614</v>
      </c>
      <c r="C2044" s="18">
        <v>480.71788044411528</v>
      </c>
      <c r="D2044" s="1"/>
      <c r="E2044" s="1">
        <v>10</v>
      </c>
      <c r="F2044" s="1">
        <v>9</v>
      </c>
      <c r="G2044" s="1">
        <v>0</v>
      </c>
      <c r="H2044" s="1">
        <v>1</v>
      </c>
      <c r="I2044" s="15">
        <v>0.9</v>
      </c>
      <c r="J2044">
        <f t="shared" si="31"/>
        <v>40</v>
      </c>
    </row>
    <row r="2045" spans="1:10" x14ac:dyDescent="0.3">
      <c r="A2045" t="s">
        <v>1620</v>
      </c>
      <c r="C2045" s="18">
        <v>480.69203462139217</v>
      </c>
      <c r="D2045" s="1"/>
      <c r="E2045" s="1">
        <v>51</v>
      </c>
      <c r="F2045" s="1">
        <v>32</v>
      </c>
      <c r="G2045" s="1">
        <v>0</v>
      </c>
      <c r="H2045" s="1">
        <v>19</v>
      </c>
      <c r="I2045" s="15">
        <v>0.62745098039215685</v>
      </c>
      <c r="J2045">
        <f t="shared" si="31"/>
        <v>20</v>
      </c>
    </row>
    <row r="2046" spans="1:10" x14ac:dyDescent="0.3">
      <c r="A2046" t="s">
        <v>1617</v>
      </c>
      <c r="C2046" s="18">
        <v>480.6721325701572</v>
      </c>
      <c r="D2046" s="1"/>
      <c r="E2046" s="1">
        <v>24</v>
      </c>
      <c r="F2046" s="1">
        <v>16</v>
      </c>
      <c r="G2046" s="1">
        <v>1</v>
      </c>
      <c r="H2046" s="1">
        <v>7</v>
      </c>
      <c r="I2046" s="15">
        <v>0.6875</v>
      </c>
      <c r="J2046">
        <f t="shared" si="31"/>
        <v>40</v>
      </c>
    </row>
    <row r="2047" spans="1:10" x14ac:dyDescent="0.3">
      <c r="A2047" t="s">
        <v>1618</v>
      </c>
      <c r="C2047" s="18">
        <v>480.44636386191644</v>
      </c>
      <c r="D2047" s="1"/>
      <c r="E2047" s="1">
        <v>34</v>
      </c>
      <c r="F2047" s="1">
        <v>25</v>
      </c>
      <c r="G2047" s="1">
        <v>1</v>
      </c>
      <c r="H2047" s="1">
        <v>8</v>
      </c>
      <c r="I2047" s="15">
        <v>0.75</v>
      </c>
      <c r="J2047">
        <f t="shared" si="31"/>
        <v>20</v>
      </c>
    </row>
    <row r="2048" spans="1:10" x14ac:dyDescent="0.3">
      <c r="A2048" t="s">
        <v>1654</v>
      </c>
      <c r="C2048" s="18">
        <v>480.36758272281077</v>
      </c>
      <c r="D2048" s="1"/>
      <c r="E2048" s="1">
        <v>59</v>
      </c>
      <c r="F2048" s="1">
        <v>32</v>
      </c>
      <c r="G2048" s="1">
        <v>6</v>
      </c>
      <c r="H2048" s="1">
        <v>21</v>
      </c>
      <c r="I2048" s="15">
        <v>0.59322033898305082</v>
      </c>
      <c r="J2048">
        <f t="shared" si="31"/>
        <v>20</v>
      </c>
    </row>
    <row r="2049" spans="1:10" x14ac:dyDescent="0.3">
      <c r="A2049" t="s">
        <v>1621</v>
      </c>
      <c r="C2049" s="18">
        <v>480.32078118620655</v>
      </c>
      <c r="D2049" s="1"/>
      <c r="E2049" s="1">
        <v>26</v>
      </c>
      <c r="F2049" s="1">
        <v>17</v>
      </c>
      <c r="G2049" s="1">
        <v>1</v>
      </c>
      <c r="H2049" s="1">
        <v>8</v>
      </c>
      <c r="I2049" s="15">
        <v>0.67307692307692313</v>
      </c>
      <c r="J2049">
        <f t="shared" si="31"/>
        <v>40</v>
      </c>
    </row>
    <row r="2050" spans="1:10" x14ac:dyDescent="0.3">
      <c r="A2050" t="s">
        <v>1622</v>
      </c>
      <c r="C2050" s="18">
        <v>480.29535427514782</v>
      </c>
      <c r="D2050" s="1"/>
      <c r="E2050" s="1">
        <v>46</v>
      </c>
      <c r="F2050" s="1">
        <v>29</v>
      </c>
      <c r="G2050" s="1">
        <v>1</v>
      </c>
      <c r="H2050" s="1">
        <v>16</v>
      </c>
      <c r="I2050" s="15">
        <v>0.64130434782608692</v>
      </c>
      <c r="J2050">
        <f t="shared" si="31"/>
        <v>20</v>
      </c>
    </row>
    <row r="2051" spans="1:10" x14ac:dyDescent="0.3">
      <c r="A2051" t="s">
        <v>1623</v>
      </c>
      <c r="C2051" s="18">
        <v>480.2573295676649</v>
      </c>
      <c r="D2051" s="1"/>
      <c r="E2051" s="1">
        <v>44</v>
      </c>
      <c r="F2051" s="1">
        <v>26</v>
      </c>
      <c r="G2051" s="1">
        <v>1</v>
      </c>
      <c r="H2051" s="1">
        <v>17</v>
      </c>
      <c r="I2051" s="15">
        <v>0.60227272727272729</v>
      </c>
      <c r="J2051">
        <f t="shared" si="31"/>
        <v>20</v>
      </c>
    </row>
    <row r="2052" spans="1:10" x14ac:dyDescent="0.3">
      <c r="A2052" t="s">
        <v>4625</v>
      </c>
      <c r="C2052" s="18">
        <v>480.09140976670062</v>
      </c>
      <c r="D2052" s="1"/>
      <c r="E2052" s="1">
        <v>10</v>
      </c>
      <c r="F2052" s="1">
        <v>5</v>
      </c>
      <c r="G2052" s="1">
        <v>0</v>
      </c>
      <c r="H2052" s="1">
        <v>5</v>
      </c>
      <c r="I2052" s="15">
        <v>0.5</v>
      </c>
      <c r="J2052">
        <f t="shared" ref="J2052:J2115" si="32">IF(E2052&lt;=30,40,20)</f>
        <v>40</v>
      </c>
    </row>
    <row r="2053" spans="1:10" x14ac:dyDescent="0.3">
      <c r="A2053" t="s">
        <v>1625</v>
      </c>
      <c r="C2053" s="18">
        <v>479.97204990339867</v>
      </c>
      <c r="D2053" s="1"/>
      <c r="E2053" s="1">
        <v>60</v>
      </c>
      <c r="F2053" s="1">
        <v>33</v>
      </c>
      <c r="G2053" s="1">
        <v>0</v>
      </c>
      <c r="H2053" s="1">
        <v>27</v>
      </c>
      <c r="I2053" s="15">
        <v>0.55000000000000004</v>
      </c>
      <c r="J2053">
        <f t="shared" si="32"/>
        <v>20</v>
      </c>
    </row>
    <row r="2054" spans="1:10" x14ac:dyDescent="0.3">
      <c r="A2054" t="s">
        <v>1627</v>
      </c>
      <c r="C2054" s="18">
        <v>479.94413677455287</v>
      </c>
      <c r="D2054" s="1"/>
      <c r="E2054" s="1">
        <v>24</v>
      </c>
      <c r="F2054" s="1">
        <v>21</v>
      </c>
      <c r="G2054" s="1">
        <v>1</v>
      </c>
      <c r="H2054" s="1">
        <v>2</v>
      </c>
      <c r="I2054" s="15">
        <v>0.89583333333333337</v>
      </c>
      <c r="J2054">
        <f t="shared" si="32"/>
        <v>40</v>
      </c>
    </row>
    <row r="2055" spans="1:10" x14ac:dyDescent="0.3">
      <c r="A2055" t="s">
        <v>1626</v>
      </c>
      <c r="C2055" s="18">
        <v>479.90231013255396</v>
      </c>
      <c r="D2055" s="1"/>
      <c r="E2055" s="1">
        <v>20</v>
      </c>
      <c r="F2055" s="1">
        <v>15</v>
      </c>
      <c r="G2055" s="1">
        <v>0</v>
      </c>
      <c r="H2055" s="1">
        <v>5</v>
      </c>
      <c r="I2055" s="15">
        <v>0.75</v>
      </c>
      <c r="J2055">
        <f t="shared" si="32"/>
        <v>40</v>
      </c>
    </row>
    <row r="2056" spans="1:10" x14ac:dyDescent="0.3">
      <c r="A2056" t="s">
        <v>1628</v>
      </c>
      <c r="C2056" s="18">
        <v>479.85379906376573</v>
      </c>
      <c r="D2056" s="1"/>
      <c r="E2056" s="1">
        <v>46</v>
      </c>
      <c r="F2056" s="1">
        <v>23</v>
      </c>
      <c r="G2056" s="1">
        <v>2</v>
      </c>
      <c r="H2056" s="1">
        <v>21</v>
      </c>
      <c r="I2056" s="15">
        <v>0.52173913043478259</v>
      </c>
      <c r="J2056">
        <f t="shared" si="32"/>
        <v>20</v>
      </c>
    </row>
    <row r="2057" spans="1:10" x14ac:dyDescent="0.3">
      <c r="A2057" t="s">
        <v>1629</v>
      </c>
      <c r="C2057" s="18">
        <v>479.84860976889115</v>
      </c>
      <c r="D2057" s="1"/>
      <c r="E2057" s="1">
        <v>37</v>
      </c>
      <c r="F2057" s="1">
        <v>24</v>
      </c>
      <c r="G2057" s="1">
        <v>0</v>
      </c>
      <c r="H2057" s="1">
        <v>13</v>
      </c>
      <c r="I2057" s="15">
        <v>0.64864864864864868</v>
      </c>
      <c r="J2057">
        <f t="shared" si="32"/>
        <v>20</v>
      </c>
    </row>
    <row r="2058" spans="1:10" x14ac:dyDescent="0.3">
      <c r="A2058" t="s">
        <v>1667</v>
      </c>
      <c r="C2058" s="18">
        <v>479.83347862414274</v>
      </c>
      <c r="D2058" s="1"/>
      <c r="E2058" s="1">
        <v>54</v>
      </c>
      <c r="F2058" s="1">
        <v>30</v>
      </c>
      <c r="G2058" s="1">
        <v>0</v>
      </c>
      <c r="H2058" s="1">
        <v>24</v>
      </c>
      <c r="I2058" s="15">
        <v>0.55555555555555558</v>
      </c>
      <c r="J2058">
        <f t="shared" si="32"/>
        <v>20</v>
      </c>
    </row>
    <row r="2059" spans="1:10" x14ac:dyDescent="0.3">
      <c r="A2059" t="s">
        <v>1649</v>
      </c>
      <c r="C2059" s="18">
        <v>479.82270993347788</v>
      </c>
      <c r="D2059" s="1"/>
      <c r="E2059" s="1">
        <v>18</v>
      </c>
      <c r="F2059" s="1">
        <v>16</v>
      </c>
      <c r="G2059" s="1">
        <v>0</v>
      </c>
      <c r="H2059" s="1">
        <v>2</v>
      </c>
      <c r="I2059" s="15">
        <v>0.88888888888888884</v>
      </c>
      <c r="J2059">
        <f t="shared" si="32"/>
        <v>40</v>
      </c>
    </row>
    <row r="2060" spans="1:10" x14ac:dyDescent="0.3">
      <c r="A2060" t="s">
        <v>1630</v>
      </c>
      <c r="C2060" s="18">
        <v>479.82206250465583</v>
      </c>
      <c r="D2060" s="1"/>
      <c r="E2060" s="1">
        <v>15</v>
      </c>
      <c r="F2060" s="1">
        <v>12</v>
      </c>
      <c r="G2060" s="1">
        <v>0</v>
      </c>
      <c r="H2060" s="1">
        <v>3</v>
      </c>
      <c r="I2060" s="15">
        <v>0.8</v>
      </c>
      <c r="J2060">
        <f t="shared" si="32"/>
        <v>40</v>
      </c>
    </row>
    <row r="2061" spans="1:10" x14ac:dyDescent="0.3">
      <c r="A2061" t="s">
        <v>1631</v>
      </c>
      <c r="C2061" s="18">
        <v>479.78296246962009</v>
      </c>
      <c r="D2061" s="1"/>
      <c r="E2061" s="1">
        <v>32</v>
      </c>
      <c r="F2061" s="1">
        <v>23</v>
      </c>
      <c r="G2061" s="1">
        <v>1</v>
      </c>
      <c r="H2061" s="1">
        <v>8</v>
      </c>
      <c r="I2061" s="15">
        <v>0.734375</v>
      </c>
      <c r="J2061">
        <f t="shared" si="32"/>
        <v>20</v>
      </c>
    </row>
    <row r="2062" spans="1:10" x14ac:dyDescent="0.3">
      <c r="A2062" t="s">
        <v>1564</v>
      </c>
      <c r="C2062" s="18">
        <v>479.78270834342987</v>
      </c>
      <c r="D2062" s="1"/>
      <c r="E2062" s="1">
        <v>12</v>
      </c>
      <c r="F2062" s="1">
        <v>11</v>
      </c>
      <c r="G2062" s="1">
        <v>0</v>
      </c>
      <c r="H2062" s="1">
        <v>1</v>
      </c>
      <c r="I2062" s="15">
        <v>0.91666666666666663</v>
      </c>
      <c r="J2062">
        <f t="shared" si="32"/>
        <v>40</v>
      </c>
    </row>
    <row r="2063" spans="1:10" x14ac:dyDescent="0.3">
      <c r="A2063" t="s">
        <v>1633</v>
      </c>
      <c r="C2063" s="18">
        <v>479.69525081680376</v>
      </c>
      <c r="D2063" s="1"/>
      <c r="E2063" s="1">
        <v>57</v>
      </c>
      <c r="F2063" s="1">
        <v>30</v>
      </c>
      <c r="G2063" s="1">
        <v>3</v>
      </c>
      <c r="H2063" s="1">
        <v>24</v>
      </c>
      <c r="I2063" s="15">
        <v>0.55263157894736847</v>
      </c>
      <c r="J2063">
        <f t="shared" si="32"/>
        <v>20</v>
      </c>
    </row>
    <row r="2064" spans="1:10" x14ac:dyDescent="0.3">
      <c r="A2064" t="s">
        <v>1638</v>
      </c>
      <c r="C2064" s="18">
        <v>479.68793533557511</v>
      </c>
      <c r="D2064" s="1"/>
      <c r="E2064" s="1">
        <v>25</v>
      </c>
      <c r="F2064" s="1">
        <v>17</v>
      </c>
      <c r="G2064" s="1">
        <v>3</v>
      </c>
      <c r="H2064" s="1">
        <v>5</v>
      </c>
      <c r="I2064" s="15">
        <v>0.74</v>
      </c>
      <c r="J2064">
        <f t="shared" si="32"/>
        <v>40</v>
      </c>
    </row>
    <row r="2065" spans="1:10" x14ac:dyDescent="0.3">
      <c r="A2065" t="s">
        <v>1634</v>
      </c>
      <c r="C2065" s="18">
        <v>479.67455662027601</v>
      </c>
      <c r="D2065" s="1"/>
      <c r="E2065" s="1">
        <v>25</v>
      </c>
      <c r="F2065" s="1">
        <v>16</v>
      </c>
      <c r="G2065" s="1">
        <v>2</v>
      </c>
      <c r="H2065" s="1">
        <v>7</v>
      </c>
      <c r="I2065" s="15">
        <v>0.68</v>
      </c>
      <c r="J2065">
        <f t="shared" si="32"/>
        <v>40</v>
      </c>
    </row>
    <row r="2066" spans="1:10" x14ac:dyDescent="0.3">
      <c r="A2066" t="s">
        <v>1635</v>
      </c>
      <c r="C2066" s="18">
        <v>479.63885929990272</v>
      </c>
      <c r="D2066" s="1"/>
      <c r="E2066" s="1">
        <v>51</v>
      </c>
      <c r="F2066" s="1">
        <v>29</v>
      </c>
      <c r="G2066" s="1">
        <v>1</v>
      </c>
      <c r="H2066" s="1">
        <v>21</v>
      </c>
      <c r="I2066" s="15">
        <v>0.57843137254901966</v>
      </c>
      <c r="J2066">
        <f t="shared" si="32"/>
        <v>20</v>
      </c>
    </row>
    <row r="2067" spans="1:10" x14ac:dyDescent="0.3">
      <c r="A2067" t="s">
        <v>1636</v>
      </c>
      <c r="C2067" s="18">
        <v>479.59416191136972</v>
      </c>
      <c r="D2067" s="1"/>
      <c r="E2067" s="1">
        <v>31</v>
      </c>
      <c r="F2067" s="1">
        <v>20</v>
      </c>
      <c r="G2067" s="1">
        <v>0</v>
      </c>
      <c r="H2067" s="1">
        <v>11</v>
      </c>
      <c r="I2067" s="15">
        <v>0.64516129032258063</v>
      </c>
      <c r="J2067">
        <f t="shared" si="32"/>
        <v>20</v>
      </c>
    </row>
    <row r="2068" spans="1:10" x14ac:dyDescent="0.3">
      <c r="A2068" t="s">
        <v>1639</v>
      </c>
      <c r="C2068" s="18">
        <v>479.45845241893375</v>
      </c>
      <c r="D2068" s="1"/>
      <c r="E2068" s="1">
        <v>22</v>
      </c>
      <c r="F2068" s="1">
        <v>11</v>
      </c>
      <c r="G2068" s="1">
        <v>0</v>
      </c>
      <c r="H2068" s="1">
        <v>11</v>
      </c>
      <c r="I2068" s="15">
        <v>0.5</v>
      </c>
      <c r="J2068">
        <f t="shared" si="32"/>
        <v>40</v>
      </c>
    </row>
    <row r="2069" spans="1:10" x14ac:dyDescent="0.3">
      <c r="A2069" t="s">
        <v>1640</v>
      </c>
      <c r="C2069" s="18">
        <v>479.43768527544967</v>
      </c>
      <c r="D2069" s="1"/>
      <c r="E2069" s="1">
        <v>15</v>
      </c>
      <c r="F2069" s="1">
        <v>12</v>
      </c>
      <c r="G2069" s="1">
        <v>0</v>
      </c>
      <c r="H2069" s="1">
        <v>3</v>
      </c>
      <c r="I2069" s="15">
        <v>0.8</v>
      </c>
      <c r="J2069">
        <f t="shared" si="32"/>
        <v>40</v>
      </c>
    </row>
    <row r="2070" spans="1:10" x14ac:dyDescent="0.3">
      <c r="A2070" t="s">
        <v>1781</v>
      </c>
      <c r="C2070" s="18">
        <v>479.36467504811372</v>
      </c>
      <c r="D2070" s="1"/>
      <c r="E2070" s="1">
        <v>43</v>
      </c>
      <c r="F2070" s="1">
        <v>25</v>
      </c>
      <c r="G2070" s="1">
        <v>3</v>
      </c>
      <c r="H2070" s="1">
        <v>15</v>
      </c>
      <c r="I2070" s="15">
        <v>0.61627906976744184</v>
      </c>
      <c r="J2070">
        <f t="shared" si="32"/>
        <v>20</v>
      </c>
    </row>
    <row r="2071" spans="1:10" x14ac:dyDescent="0.3">
      <c r="A2071" t="s">
        <v>1666</v>
      </c>
      <c r="C2071" s="18">
        <v>479.27413547927648</v>
      </c>
      <c r="D2071" s="1"/>
      <c r="E2071" s="1">
        <v>65</v>
      </c>
      <c r="F2071" s="1">
        <v>36</v>
      </c>
      <c r="G2071" s="1">
        <v>1</v>
      </c>
      <c r="H2071" s="1">
        <v>28</v>
      </c>
      <c r="I2071" s="15">
        <v>0.56153846153846154</v>
      </c>
      <c r="J2071">
        <f t="shared" si="32"/>
        <v>20</v>
      </c>
    </row>
    <row r="2072" spans="1:10" x14ac:dyDescent="0.3">
      <c r="A2072" t="s">
        <v>1643</v>
      </c>
      <c r="C2072" s="18">
        <v>479.25326037529277</v>
      </c>
      <c r="D2072" s="1"/>
      <c r="E2072" s="1">
        <v>57</v>
      </c>
      <c r="F2072" s="1">
        <v>32</v>
      </c>
      <c r="G2072" s="1">
        <v>2</v>
      </c>
      <c r="H2072" s="1">
        <v>23</v>
      </c>
      <c r="I2072" s="15">
        <v>0.57894736842105265</v>
      </c>
      <c r="J2072">
        <f t="shared" si="32"/>
        <v>20</v>
      </c>
    </row>
    <row r="2073" spans="1:10" x14ac:dyDescent="0.3">
      <c r="A2073" t="s">
        <v>1644</v>
      </c>
      <c r="C2073" s="18">
        <v>479.19331216658293</v>
      </c>
      <c r="D2073" s="1"/>
      <c r="E2073" s="1">
        <v>49</v>
      </c>
      <c r="F2073" s="1">
        <v>33</v>
      </c>
      <c r="G2073" s="1">
        <v>0</v>
      </c>
      <c r="H2073" s="1">
        <v>16</v>
      </c>
      <c r="I2073" s="15">
        <v>0.67346938775510201</v>
      </c>
      <c r="J2073">
        <f t="shared" si="32"/>
        <v>20</v>
      </c>
    </row>
    <row r="2074" spans="1:10" x14ac:dyDescent="0.3">
      <c r="A2074" t="s">
        <v>1645</v>
      </c>
      <c r="C2074" s="18">
        <v>479.10998843129067</v>
      </c>
      <c r="D2074" s="1"/>
      <c r="E2074" s="1">
        <v>23</v>
      </c>
      <c r="F2074" s="1">
        <v>15</v>
      </c>
      <c r="G2074" s="1">
        <v>0</v>
      </c>
      <c r="H2074" s="1">
        <v>8</v>
      </c>
      <c r="I2074" s="15">
        <v>0.65217391304347827</v>
      </c>
      <c r="J2074">
        <f t="shared" si="32"/>
        <v>40</v>
      </c>
    </row>
    <row r="2075" spans="1:10" x14ac:dyDescent="0.3">
      <c r="A2075" t="s">
        <v>1815</v>
      </c>
      <c r="C2075" s="18">
        <v>479.10418189381932</v>
      </c>
      <c r="D2075" s="1"/>
      <c r="E2075" s="1">
        <v>27</v>
      </c>
      <c r="F2075" s="1">
        <v>18</v>
      </c>
      <c r="G2075" s="1">
        <v>2</v>
      </c>
      <c r="H2075" s="1">
        <v>7</v>
      </c>
      <c r="I2075" s="15">
        <v>0.70370370370370372</v>
      </c>
      <c r="J2075">
        <f t="shared" si="32"/>
        <v>40</v>
      </c>
    </row>
    <row r="2076" spans="1:10" x14ac:dyDescent="0.3">
      <c r="A2076" t="s">
        <v>1647</v>
      </c>
      <c r="C2076" s="18">
        <v>479.09056738847579</v>
      </c>
      <c r="D2076" s="1"/>
      <c r="E2076" s="1">
        <v>7</v>
      </c>
      <c r="F2076" s="1">
        <v>7</v>
      </c>
      <c r="G2076" s="1">
        <v>0</v>
      </c>
      <c r="H2076" s="1">
        <v>0</v>
      </c>
      <c r="I2076" s="15">
        <v>1</v>
      </c>
      <c r="J2076">
        <f t="shared" si="32"/>
        <v>40</v>
      </c>
    </row>
    <row r="2077" spans="1:10" x14ac:dyDescent="0.3">
      <c r="A2077" s="21" t="s">
        <v>1760</v>
      </c>
      <c r="C2077" s="18">
        <v>479.04398544711785</v>
      </c>
      <c r="D2077" s="1"/>
      <c r="E2077" s="1">
        <v>121</v>
      </c>
      <c r="F2077" s="1">
        <v>73</v>
      </c>
      <c r="G2077" s="1">
        <v>2</v>
      </c>
      <c r="H2077" s="1">
        <v>46</v>
      </c>
      <c r="I2077" s="15">
        <v>0.61157024793388426</v>
      </c>
      <c r="J2077">
        <f t="shared" si="32"/>
        <v>20</v>
      </c>
    </row>
    <row r="2078" spans="1:10" x14ac:dyDescent="0.3">
      <c r="A2078" t="s">
        <v>1659</v>
      </c>
      <c r="C2078" s="18">
        <v>478.97049465853712</v>
      </c>
      <c r="D2078" s="1"/>
      <c r="E2078" s="1">
        <v>38</v>
      </c>
      <c r="F2078" s="1">
        <v>23</v>
      </c>
      <c r="G2078" s="1">
        <v>2</v>
      </c>
      <c r="H2078" s="1">
        <v>13</v>
      </c>
      <c r="I2078" s="15">
        <v>0.63157894736842102</v>
      </c>
      <c r="J2078">
        <f t="shared" si="32"/>
        <v>20</v>
      </c>
    </row>
    <row r="2079" spans="1:10" x14ac:dyDescent="0.3">
      <c r="A2079" t="s">
        <v>1646</v>
      </c>
      <c r="C2079" s="18">
        <v>478.8389929623952</v>
      </c>
      <c r="D2079" s="1"/>
      <c r="E2079" s="1">
        <v>42</v>
      </c>
      <c r="F2079" s="1">
        <v>26</v>
      </c>
      <c r="G2079" s="1">
        <v>1</v>
      </c>
      <c r="H2079" s="1">
        <v>15</v>
      </c>
      <c r="I2079" s="15">
        <v>0.63095238095238093</v>
      </c>
      <c r="J2079">
        <f t="shared" si="32"/>
        <v>20</v>
      </c>
    </row>
    <row r="2080" spans="1:10" x14ac:dyDescent="0.3">
      <c r="A2080" t="s">
        <v>1656</v>
      </c>
      <c r="C2080" s="18">
        <v>478.82788913026423</v>
      </c>
      <c r="D2080" s="1"/>
      <c r="E2080" s="1">
        <v>15</v>
      </c>
      <c r="F2080" s="1">
        <v>11</v>
      </c>
      <c r="G2080" s="1">
        <v>0</v>
      </c>
      <c r="H2080" s="1">
        <v>4</v>
      </c>
      <c r="I2080" s="15">
        <v>0.73333333333333328</v>
      </c>
      <c r="J2080">
        <f t="shared" si="32"/>
        <v>40</v>
      </c>
    </row>
    <row r="2081" spans="1:10" x14ac:dyDescent="0.3">
      <c r="A2081" t="s">
        <v>1648</v>
      </c>
      <c r="C2081" s="18">
        <v>478.82623796872304</v>
      </c>
      <c r="D2081" s="1"/>
      <c r="E2081" s="1">
        <v>9</v>
      </c>
      <c r="F2081" s="1">
        <v>9</v>
      </c>
      <c r="G2081" s="1">
        <v>0</v>
      </c>
      <c r="H2081" s="1">
        <v>0</v>
      </c>
      <c r="I2081" s="15">
        <v>1</v>
      </c>
      <c r="J2081">
        <f t="shared" si="32"/>
        <v>40</v>
      </c>
    </row>
    <row r="2082" spans="1:10" x14ac:dyDescent="0.3">
      <c r="A2082" t="s">
        <v>1651</v>
      </c>
      <c r="C2082" s="18">
        <v>478.69954490726053</v>
      </c>
      <c r="D2082" s="1"/>
      <c r="E2082" s="1">
        <v>17</v>
      </c>
      <c r="F2082" s="1">
        <v>13</v>
      </c>
      <c r="G2082" s="1">
        <v>0</v>
      </c>
      <c r="H2082" s="1">
        <v>4</v>
      </c>
      <c r="I2082" s="15">
        <v>0.76470588235294112</v>
      </c>
      <c r="J2082">
        <f t="shared" si="32"/>
        <v>40</v>
      </c>
    </row>
    <row r="2083" spans="1:10" x14ac:dyDescent="0.3">
      <c r="A2083" t="s">
        <v>3175</v>
      </c>
      <c r="C2083" s="18">
        <v>478.64296152626986</v>
      </c>
      <c r="D2083" s="1"/>
      <c r="E2083" s="1">
        <v>20</v>
      </c>
      <c r="F2083" s="1">
        <v>11</v>
      </c>
      <c r="G2083" s="1">
        <v>0</v>
      </c>
      <c r="H2083" s="1">
        <v>9</v>
      </c>
      <c r="I2083" s="15">
        <v>0.55000000000000004</v>
      </c>
      <c r="J2083">
        <f t="shared" si="32"/>
        <v>40</v>
      </c>
    </row>
    <row r="2084" spans="1:10" x14ac:dyDescent="0.3">
      <c r="A2084" t="s">
        <v>1652</v>
      </c>
      <c r="C2084" s="18">
        <v>478.53154226076197</v>
      </c>
      <c r="D2084" s="1"/>
      <c r="E2084" s="1">
        <v>78</v>
      </c>
      <c r="F2084" s="1">
        <v>42</v>
      </c>
      <c r="G2084" s="1">
        <v>2</v>
      </c>
      <c r="H2084" s="1">
        <v>34</v>
      </c>
      <c r="I2084" s="15">
        <v>0.55128205128205132</v>
      </c>
      <c r="J2084">
        <f t="shared" si="32"/>
        <v>20</v>
      </c>
    </row>
    <row r="2085" spans="1:10" x14ac:dyDescent="0.3">
      <c r="A2085" t="s">
        <v>1653</v>
      </c>
      <c r="C2085" s="18">
        <v>478.46059358368581</v>
      </c>
      <c r="D2085" s="1"/>
      <c r="E2085" s="1">
        <v>7</v>
      </c>
      <c r="F2085" s="1">
        <v>3</v>
      </c>
      <c r="G2085" s="1">
        <v>0</v>
      </c>
      <c r="H2085" s="1">
        <v>4</v>
      </c>
      <c r="I2085" s="15">
        <v>0.42857142857142855</v>
      </c>
      <c r="J2085">
        <f t="shared" si="32"/>
        <v>40</v>
      </c>
    </row>
    <row r="2086" spans="1:10" x14ac:dyDescent="0.3">
      <c r="A2086" t="s">
        <v>1668</v>
      </c>
      <c r="C2086" s="18">
        <v>478.45061157516511</v>
      </c>
      <c r="D2086" s="1"/>
      <c r="E2086" s="1">
        <v>27</v>
      </c>
      <c r="F2086" s="1">
        <v>18</v>
      </c>
      <c r="G2086" s="1">
        <v>3</v>
      </c>
      <c r="H2086" s="1">
        <v>6</v>
      </c>
      <c r="I2086" s="15">
        <v>0.72222222222222221</v>
      </c>
      <c r="J2086">
        <f t="shared" si="32"/>
        <v>40</v>
      </c>
    </row>
    <row r="2087" spans="1:10" x14ac:dyDescent="0.3">
      <c r="A2087" t="s">
        <v>1655</v>
      </c>
      <c r="C2087" s="18">
        <v>478.34816808196831</v>
      </c>
      <c r="D2087" s="1"/>
      <c r="E2087" s="1">
        <v>24</v>
      </c>
      <c r="F2087" s="1">
        <v>16</v>
      </c>
      <c r="G2087" s="1">
        <v>2</v>
      </c>
      <c r="H2087" s="1">
        <v>6</v>
      </c>
      <c r="I2087" s="15">
        <v>0.70833333333333337</v>
      </c>
      <c r="J2087">
        <f t="shared" si="32"/>
        <v>40</v>
      </c>
    </row>
    <row r="2088" spans="1:10" x14ac:dyDescent="0.3">
      <c r="A2088" t="s">
        <v>1657</v>
      </c>
      <c r="C2088" s="18">
        <v>478.25950679678704</v>
      </c>
      <c r="D2088" s="1"/>
      <c r="E2088" s="1">
        <v>33</v>
      </c>
      <c r="F2088" s="1">
        <v>21</v>
      </c>
      <c r="G2088" s="1">
        <v>0</v>
      </c>
      <c r="H2088" s="1">
        <v>12</v>
      </c>
      <c r="I2088" s="15">
        <v>0.63636363636363635</v>
      </c>
      <c r="J2088">
        <f t="shared" si="32"/>
        <v>20</v>
      </c>
    </row>
    <row r="2089" spans="1:10" x14ac:dyDescent="0.3">
      <c r="A2089" t="s">
        <v>2882</v>
      </c>
      <c r="C2089" s="18">
        <v>478.04068241155301</v>
      </c>
      <c r="D2089" s="1"/>
      <c r="E2089" s="1">
        <v>15</v>
      </c>
      <c r="F2089" s="1">
        <v>7</v>
      </c>
      <c r="G2089" s="1">
        <v>1</v>
      </c>
      <c r="H2089" s="1">
        <v>7</v>
      </c>
      <c r="I2089" s="15">
        <v>0.5</v>
      </c>
      <c r="J2089">
        <f t="shared" si="32"/>
        <v>40</v>
      </c>
    </row>
    <row r="2090" spans="1:10" x14ac:dyDescent="0.3">
      <c r="A2090" t="s">
        <v>1771</v>
      </c>
      <c r="C2090" s="18">
        <v>477.89901873648398</v>
      </c>
      <c r="D2090" s="1"/>
      <c r="E2090" s="1">
        <v>20</v>
      </c>
      <c r="F2090" s="1">
        <v>13</v>
      </c>
      <c r="G2090" s="1">
        <v>0</v>
      </c>
      <c r="H2090" s="1">
        <v>7</v>
      </c>
      <c r="I2090" s="15">
        <v>0.65</v>
      </c>
      <c r="J2090">
        <f t="shared" si="32"/>
        <v>40</v>
      </c>
    </row>
    <row r="2091" spans="1:10" x14ac:dyDescent="0.3">
      <c r="A2091" t="s">
        <v>1686</v>
      </c>
      <c r="C2091" s="18">
        <v>477.84987311213814</v>
      </c>
      <c r="D2091" s="1"/>
      <c r="E2091" s="1">
        <v>12</v>
      </c>
      <c r="F2091" s="1">
        <v>10</v>
      </c>
      <c r="G2091" s="1">
        <v>0</v>
      </c>
      <c r="H2091" s="1">
        <v>2</v>
      </c>
      <c r="I2091" s="15">
        <v>0.83333333333333337</v>
      </c>
      <c r="J2091">
        <f t="shared" si="32"/>
        <v>40</v>
      </c>
    </row>
    <row r="2092" spans="1:10" x14ac:dyDescent="0.3">
      <c r="A2092" t="s">
        <v>1660</v>
      </c>
      <c r="C2092" s="18">
        <v>477.84267847179234</v>
      </c>
      <c r="D2092" s="1"/>
      <c r="E2092" s="1">
        <v>52</v>
      </c>
      <c r="F2092" s="1">
        <v>37</v>
      </c>
      <c r="G2092" s="1">
        <v>0</v>
      </c>
      <c r="H2092" s="1">
        <v>15</v>
      </c>
      <c r="I2092" s="15">
        <v>0.71153846153846156</v>
      </c>
      <c r="J2092">
        <f t="shared" si="32"/>
        <v>20</v>
      </c>
    </row>
    <row r="2093" spans="1:10" x14ac:dyDescent="0.3">
      <c r="A2093" t="s">
        <v>8382</v>
      </c>
      <c r="C2093" s="18">
        <v>477.81547103052839</v>
      </c>
      <c r="D2093" s="1"/>
      <c r="E2093" s="1">
        <v>19</v>
      </c>
      <c r="F2093" s="1">
        <v>7</v>
      </c>
      <c r="G2093" s="1">
        <v>0</v>
      </c>
      <c r="H2093" s="1">
        <v>12</v>
      </c>
      <c r="I2093" s="15">
        <v>0.36842105263157893</v>
      </c>
      <c r="J2093">
        <f t="shared" si="32"/>
        <v>40</v>
      </c>
    </row>
    <row r="2094" spans="1:10" x14ac:dyDescent="0.3">
      <c r="A2094" t="s">
        <v>1672</v>
      </c>
      <c r="C2094" s="18">
        <v>477.70147642618315</v>
      </c>
      <c r="D2094" s="1"/>
      <c r="E2094" s="1">
        <v>29</v>
      </c>
      <c r="F2094" s="1">
        <v>19</v>
      </c>
      <c r="G2094" s="1">
        <v>1</v>
      </c>
      <c r="H2094" s="1">
        <v>9</v>
      </c>
      <c r="I2094" s="15">
        <v>0.67241379310344829</v>
      </c>
      <c r="J2094">
        <f t="shared" si="32"/>
        <v>40</v>
      </c>
    </row>
    <row r="2095" spans="1:10" x14ac:dyDescent="0.3">
      <c r="A2095" t="s">
        <v>1663</v>
      </c>
      <c r="C2095" s="18">
        <v>477.64188060459338</v>
      </c>
      <c r="D2095" s="1"/>
      <c r="E2095" s="1">
        <v>60</v>
      </c>
      <c r="F2095" s="1">
        <v>34</v>
      </c>
      <c r="G2095" s="1">
        <v>2</v>
      </c>
      <c r="H2095" s="1">
        <v>24</v>
      </c>
      <c r="I2095" s="15">
        <v>0.58333333333333337</v>
      </c>
      <c r="J2095">
        <f t="shared" si="32"/>
        <v>20</v>
      </c>
    </row>
    <row r="2096" spans="1:10" x14ac:dyDescent="0.3">
      <c r="A2096" t="s">
        <v>16994</v>
      </c>
      <c r="C2096" s="18">
        <v>477.62677713059441</v>
      </c>
      <c r="D2096" s="1"/>
      <c r="E2096" s="1">
        <v>61</v>
      </c>
      <c r="F2096" s="1">
        <v>27</v>
      </c>
      <c r="G2096" s="1">
        <v>3</v>
      </c>
      <c r="H2096" s="1">
        <v>31</v>
      </c>
      <c r="I2096" s="15">
        <v>0.46721311475409838</v>
      </c>
      <c r="J2096">
        <f t="shared" si="32"/>
        <v>20</v>
      </c>
    </row>
    <row r="2097" spans="1:10" x14ac:dyDescent="0.3">
      <c r="A2097" t="s">
        <v>1824</v>
      </c>
      <c r="C2097" s="18">
        <v>477.48336369417342</v>
      </c>
      <c r="D2097" s="1"/>
      <c r="E2097" s="1">
        <v>33</v>
      </c>
      <c r="F2097" s="1">
        <v>19</v>
      </c>
      <c r="G2097" s="1">
        <v>0</v>
      </c>
      <c r="H2097" s="1">
        <v>14</v>
      </c>
      <c r="I2097" s="15">
        <v>0.5757575757575758</v>
      </c>
      <c r="J2097">
        <f t="shared" si="32"/>
        <v>20</v>
      </c>
    </row>
    <row r="2098" spans="1:10" x14ac:dyDescent="0.3">
      <c r="A2098" t="s">
        <v>1765</v>
      </c>
      <c r="C2098" s="18">
        <v>477.29410427143381</v>
      </c>
      <c r="D2098" s="1"/>
      <c r="E2098" s="1">
        <v>24</v>
      </c>
      <c r="F2098" s="1">
        <v>15</v>
      </c>
      <c r="G2098" s="1">
        <v>0</v>
      </c>
      <c r="H2098" s="1">
        <v>9</v>
      </c>
      <c r="I2098" s="15">
        <v>0.625</v>
      </c>
      <c r="J2098">
        <f t="shared" si="32"/>
        <v>40</v>
      </c>
    </row>
    <row r="2099" spans="1:10" x14ac:dyDescent="0.3">
      <c r="A2099" t="s">
        <v>1669</v>
      </c>
      <c r="C2099" s="18">
        <v>477.24707828382219</v>
      </c>
      <c r="D2099" s="1"/>
      <c r="E2099" s="1">
        <v>37</v>
      </c>
      <c r="F2099" s="1">
        <v>27</v>
      </c>
      <c r="G2099" s="1">
        <v>1</v>
      </c>
      <c r="H2099" s="1">
        <v>9</v>
      </c>
      <c r="I2099" s="15">
        <v>0.7432432432432432</v>
      </c>
      <c r="J2099">
        <f t="shared" si="32"/>
        <v>20</v>
      </c>
    </row>
    <row r="2100" spans="1:10" x14ac:dyDescent="0.3">
      <c r="A2100" t="s">
        <v>1670</v>
      </c>
      <c r="C2100" s="18">
        <v>477.22603657652178</v>
      </c>
      <c r="D2100" s="1"/>
      <c r="E2100" s="1">
        <v>12</v>
      </c>
      <c r="F2100" s="1">
        <v>10</v>
      </c>
      <c r="G2100" s="1">
        <v>0</v>
      </c>
      <c r="H2100" s="1">
        <v>2</v>
      </c>
      <c r="I2100" s="15">
        <v>0.83333333333333337</v>
      </c>
      <c r="J2100">
        <f t="shared" si="32"/>
        <v>40</v>
      </c>
    </row>
    <row r="2101" spans="1:10" x14ac:dyDescent="0.3">
      <c r="A2101" t="s">
        <v>1671</v>
      </c>
      <c r="C2101" s="18">
        <v>477.21732008368781</v>
      </c>
      <c r="D2101" s="1"/>
      <c r="E2101" s="1">
        <v>15</v>
      </c>
      <c r="F2101" s="1">
        <v>11</v>
      </c>
      <c r="G2101" s="1">
        <v>1</v>
      </c>
      <c r="H2101" s="1">
        <v>3</v>
      </c>
      <c r="I2101" s="15">
        <v>0.76666666666666672</v>
      </c>
      <c r="J2101">
        <f t="shared" si="32"/>
        <v>40</v>
      </c>
    </row>
    <row r="2102" spans="1:10" x14ac:dyDescent="0.3">
      <c r="A2102" t="s">
        <v>1976</v>
      </c>
      <c r="C2102" s="18">
        <v>502.29571742086648</v>
      </c>
      <c r="D2102" s="1"/>
      <c r="E2102" s="1">
        <v>154</v>
      </c>
      <c r="F2102" s="1">
        <v>89</v>
      </c>
      <c r="G2102" s="1">
        <v>0</v>
      </c>
      <c r="H2102" s="1">
        <v>65</v>
      </c>
      <c r="I2102" s="15">
        <v>0.57792207792207795</v>
      </c>
      <c r="J2102">
        <f t="shared" si="32"/>
        <v>20</v>
      </c>
    </row>
    <row r="2103" spans="1:10" x14ac:dyDescent="0.3">
      <c r="A2103" t="s">
        <v>3340</v>
      </c>
      <c r="C2103" s="18">
        <v>477.20074192597673</v>
      </c>
      <c r="D2103" s="1"/>
      <c r="E2103" s="1">
        <v>18</v>
      </c>
      <c r="F2103" s="1">
        <v>11</v>
      </c>
      <c r="G2103" s="1">
        <v>0</v>
      </c>
      <c r="H2103" s="1">
        <v>7</v>
      </c>
      <c r="I2103" s="15">
        <v>0.61111111111111116</v>
      </c>
      <c r="J2103">
        <f t="shared" si="32"/>
        <v>40</v>
      </c>
    </row>
    <row r="2104" spans="1:10" x14ac:dyDescent="0.3">
      <c r="A2104" t="s">
        <v>1673</v>
      </c>
      <c r="C2104" s="18">
        <v>477.16663093907886</v>
      </c>
      <c r="D2104" s="1"/>
      <c r="E2104" s="1">
        <v>75</v>
      </c>
      <c r="F2104" s="1">
        <v>40</v>
      </c>
      <c r="G2104" s="1">
        <v>0</v>
      </c>
      <c r="H2104" s="1">
        <v>35</v>
      </c>
      <c r="I2104" s="15">
        <v>0.53333333333333333</v>
      </c>
      <c r="J2104">
        <f t="shared" si="32"/>
        <v>20</v>
      </c>
    </row>
    <row r="2105" spans="1:10" x14ac:dyDescent="0.3">
      <c r="A2105" t="s">
        <v>1717</v>
      </c>
      <c r="C2105" s="18">
        <v>477.08649353170352</v>
      </c>
      <c r="D2105" s="1"/>
      <c r="E2105" s="1">
        <v>26</v>
      </c>
      <c r="F2105" s="1">
        <v>15</v>
      </c>
      <c r="G2105" s="1">
        <v>2</v>
      </c>
      <c r="H2105" s="1">
        <v>9</v>
      </c>
      <c r="I2105" s="15">
        <v>0.61538461538461542</v>
      </c>
      <c r="J2105">
        <f t="shared" si="32"/>
        <v>40</v>
      </c>
    </row>
    <row r="2106" spans="1:10" x14ac:dyDescent="0.3">
      <c r="A2106" t="s">
        <v>1740</v>
      </c>
      <c r="C2106" s="18">
        <v>477.07735804360823</v>
      </c>
      <c r="D2106" s="1"/>
      <c r="E2106" s="1">
        <v>31</v>
      </c>
      <c r="F2106" s="1">
        <v>20</v>
      </c>
      <c r="G2106" s="1">
        <v>0</v>
      </c>
      <c r="H2106" s="1">
        <v>11</v>
      </c>
      <c r="I2106" s="15">
        <v>0.64516129032258063</v>
      </c>
      <c r="J2106">
        <f t="shared" si="32"/>
        <v>20</v>
      </c>
    </row>
    <row r="2107" spans="1:10" x14ac:dyDescent="0.3">
      <c r="A2107" t="s">
        <v>1710</v>
      </c>
      <c r="C2107" s="18">
        <v>477.05738101486997</v>
      </c>
      <c r="D2107" s="1"/>
      <c r="E2107" s="1">
        <v>12</v>
      </c>
      <c r="F2107" s="1">
        <v>11</v>
      </c>
      <c r="G2107" s="1">
        <v>0</v>
      </c>
      <c r="H2107" s="1">
        <v>1</v>
      </c>
      <c r="I2107" s="15">
        <v>0.91666666666666663</v>
      </c>
      <c r="J2107">
        <f t="shared" si="32"/>
        <v>40</v>
      </c>
    </row>
    <row r="2108" spans="1:10" x14ac:dyDescent="0.3">
      <c r="A2108" t="s">
        <v>1675</v>
      </c>
      <c r="C2108" s="18">
        <v>477.04598070477698</v>
      </c>
      <c r="D2108" s="1"/>
      <c r="E2108" s="1">
        <v>16</v>
      </c>
      <c r="F2108" s="1">
        <v>11</v>
      </c>
      <c r="G2108" s="1">
        <v>0</v>
      </c>
      <c r="H2108" s="1">
        <v>5</v>
      </c>
      <c r="I2108" s="15">
        <v>0.6875</v>
      </c>
      <c r="J2108">
        <f t="shared" si="32"/>
        <v>40</v>
      </c>
    </row>
    <row r="2109" spans="1:10" x14ac:dyDescent="0.3">
      <c r="A2109" t="s">
        <v>1687</v>
      </c>
      <c r="C2109" s="18">
        <v>477.02699392737998</v>
      </c>
      <c r="D2109" s="1"/>
      <c r="E2109" s="1">
        <v>29</v>
      </c>
      <c r="F2109" s="1">
        <v>18</v>
      </c>
      <c r="G2109" s="1">
        <v>0</v>
      </c>
      <c r="H2109" s="1">
        <v>11</v>
      </c>
      <c r="I2109" s="15">
        <v>0.62068965517241381</v>
      </c>
      <c r="J2109">
        <f t="shared" si="32"/>
        <v>40</v>
      </c>
    </row>
    <row r="2110" spans="1:10" x14ac:dyDescent="0.3">
      <c r="A2110" t="s">
        <v>1676</v>
      </c>
      <c r="C2110" s="18">
        <v>477.0206242217161</v>
      </c>
      <c r="D2110" s="1"/>
      <c r="E2110" s="1">
        <v>12</v>
      </c>
      <c r="F2110" s="1">
        <v>10</v>
      </c>
      <c r="G2110" s="1">
        <v>1</v>
      </c>
      <c r="H2110" s="1">
        <v>1</v>
      </c>
      <c r="I2110" s="15">
        <v>0.875</v>
      </c>
      <c r="J2110">
        <f t="shared" si="32"/>
        <v>40</v>
      </c>
    </row>
    <row r="2111" spans="1:10" x14ac:dyDescent="0.3">
      <c r="A2111" s="21" t="s">
        <v>1677</v>
      </c>
      <c r="C2111" s="18">
        <v>477.00128111640265</v>
      </c>
      <c r="D2111" s="1"/>
      <c r="E2111" s="1">
        <v>15</v>
      </c>
      <c r="F2111" s="1">
        <v>12</v>
      </c>
      <c r="G2111" s="1">
        <v>1</v>
      </c>
      <c r="H2111" s="1">
        <v>2</v>
      </c>
      <c r="I2111" s="15">
        <v>0.83333333333333337</v>
      </c>
      <c r="J2111">
        <f t="shared" si="32"/>
        <v>40</v>
      </c>
    </row>
    <row r="2112" spans="1:10" x14ac:dyDescent="0.3">
      <c r="A2112" t="s">
        <v>1726</v>
      </c>
      <c r="C2112" s="18">
        <v>476.99714579485959</v>
      </c>
      <c r="D2112" s="1"/>
      <c r="E2112" s="1">
        <v>40</v>
      </c>
      <c r="F2112" s="1">
        <v>25</v>
      </c>
      <c r="G2112" s="1">
        <v>0</v>
      </c>
      <c r="H2112" s="1">
        <v>15</v>
      </c>
      <c r="I2112" s="15">
        <v>0.625</v>
      </c>
      <c r="J2112">
        <f t="shared" si="32"/>
        <v>20</v>
      </c>
    </row>
    <row r="2113" spans="1:10" x14ac:dyDescent="0.3">
      <c r="A2113" t="s">
        <v>1679</v>
      </c>
      <c r="C2113" s="18">
        <v>476.94667015344163</v>
      </c>
      <c r="D2113" s="1"/>
      <c r="E2113" s="1">
        <v>67</v>
      </c>
      <c r="F2113" s="1">
        <v>39</v>
      </c>
      <c r="G2113" s="1">
        <v>1</v>
      </c>
      <c r="H2113" s="1">
        <v>27</v>
      </c>
      <c r="I2113" s="15">
        <v>0.58955223880597019</v>
      </c>
      <c r="J2113">
        <f t="shared" si="32"/>
        <v>20</v>
      </c>
    </row>
    <row r="2114" spans="1:10" x14ac:dyDescent="0.3">
      <c r="A2114" t="s">
        <v>1801</v>
      </c>
      <c r="C2114" s="18">
        <v>476.92728477780742</v>
      </c>
      <c r="D2114" s="1"/>
      <c r="E2114" s="1">
        <v>29</v>
      </c>
      <c r="F2114" s="1">
        <v>21</v>
      </c>
      <c r="G2114" s="1">
        <v>0</v>
      </c>
      <c r="H2114" s="1">
        <v>8</v>
      </c>
      <c r="I2114" s="15">
        <v>0.72413793103448276</v>
      </c>
      <c r="J2114">
        <f t="shared" si="32"/>
        <v>40</v>
      </c>
    </row>
    <row r="2115" spans="1:10" x14ac:dyDescent="0.3">
      <c r="A2115" t="s">
        <v>2036</v>
      </c>
      <c r="C2115" s="18">
        <v>476.80743454624667</v>
      </c>
      <c r="D2115" s="1"/>
      <c r="E2115" s="1">
        <v>32</v>
      </c>
      <c r="F2115" s="1">
        <v>16</v>
      </c>
      <c r="G2115" s="1">
        <v>0</v>
      </c>
      <c r="H2115" s="1">
        <v>16</v>
      </c>
      <c r="I2115" s="15">
        <v>0.5</v>
      </c>
      <c r="J2115">
        <f t="shared" si="32"/>
        <v>20</v>
      </c>
    </row>
    <row r="2116" spans="1:10" x14ac:dyDescent="0.3">
      <c r="A2116" t="s">
        <v>1680</v>
      </c>
      <c r="C2116" s="18">
        <v>476.77158651969711</v>
      </c>
      <c r="D2116" s="1"/>
      <c r="E2116" s="1">
        <v>42</v>
      </c>
      <c r="F2116" s="1">
        <v>21</v>
      </c>
      <c r="G2116" s="1">
        <v>0</v>
      </c>
      <c r="H2116" s="1">
        <v>21</v>
      </c>
      <c r="I2116" s="15">
        <v>0.5</v>
      </c>
      <c r="J2116">
        <f t="shared" ref="J2116:J2179" si="33">IF(E2116&lt;=30,40,20)</f>
        <v>20</v>
      </c>
    </row>
    <row r="2117" spans="1:10" x14ac:dyDescent="0.3">
      <c r="A2117" t="s">
        <v>1681</v>
      </c>
      <c r="C2117" s="18">
        <v>476.69520412863557</v>
      </c>
      <c r="D2117" s="1"/>
      <c r="E2117" s="1">
        <v>22</v>
      </c>
      <c r="F2117" s="1">
        <v>16</v>
      </c>
      <c r="G2117" s="1">
        <v>0</v>
      </c>
      <c r="H2117" s="1">
        <v>6</v>
      </c>
      <c r="I2117" s="15">
        <v>0.72727272727272729</v>
      </c>
      <c r="J2117">
        <f t="shared" si="33"/>
        <v>40</v>
      </c>
    </row>
    <row r="2118" spans="1:10" x14ac:dyDescent="0.3">
      <c r="A2118" t="s">
        <v>1734</v>
      </c>
      <c r="C2118" s="18">
        <v>476.69008845775846</v>
      </c>
      <c r="D2118" s="1"/>
      <c r="E2118" s="1">
        <v>90</v>
      </c>
      <c r="F2118" s="1">
        <v>57</v>
      </c>
      <c r="G2118" s="1">
        <v>5</v>
      </c>
      <c r="H2118" s="1">
        <v>28</v>
      </c>
      <c r="I2118" s="15">
        <v>0.66111111111111109</v>
      </c>
      <c r="J2118">
        <f t="shared" si="33"/>
        <v>20</v>
      </c>
    </row>
    <row r="2119" spans="1:10" x14ac:dyDescent="0.3">
      <c r="A2119" t="s">
        <v>1682</v>
      </c>
      <c r="C2119" s="18">
        <v>476.57653440802738</v>
      </c>
      <c r="D2119" s="1"/>
      <c r="E2119" s="1">
        <v>92</v>
      </c>
      <c r="F2119" s="1">
        <v>47</v>
      </c>
      <c r="G2119" s="1">
        <v>2</v>
      </c>
      <c r="H2119" s="1">
        <v>43</v>
      </c>
      <c r="I2119" s="15">
        <v>0.52173913043478259</v>
      </c>
      <c r="J2119">
        <f t="shared" si="33"/>
        <v>20</v>
      </c>
    </row>
    <row r="2120" spans="1:10" x14ac:dyDescent="0.3">
      <c r="A2120" t="s">
        <v>1683</v>
      </c>
      <c r="C2120" s="18">
        <v>476.37356653979947</v>
      </c>
      <c r="D2120" s="1"/>
      <c r="E2120" s="1">
        <v>18</v>
      </c>
      <c r="F2120" s="1">
        <v>13</v>
      </c>
      <c r="G2120" s="1">
        <v>1</v>
      </c>
      <c r="H2120" s="1">
        <v>4</v>
      </c>
      <c r="I2120" s="15">
        <v>0.75</v>
      </c>
      <c r="J2120">
        <f t="shared" si="33"/>
        <v>40</v>
      </c>
    </row>
    <row r="2121" spans="1:10" x14ac:dyDescent="0.3">
      <c r="A2121" t="s">
        <v>17947</v>
      </c>
      <c r="C2121" s="18">
        <v>476.24841660478489</v>
      </c>
      <c r="D2121" s="1"/>
      <c r="E2121" s="1">
        <v>12</v>
      </c>
      <c r="F2121" s="1">
        <v>4</v>
      </c>
      <c r="G2121" s="1">
        <v>1</v>
      </c>
      <c r="H2121" s="1">
        <v>7</v>
      </c>
      <c r="I2121" s="15">
        <v>0.375</v>
      </c>
      <c r="J2121">
        <f t="shared" si="33"/>
        <v>40</v>
      </c>
    </row>
    <row r="2122" spans="1:10" x14ac:dyDescent="0.3">
      <c r="A2122" t="s">
        <v>1685</v>
      </c>
      <c r="C2122" s="18">
        <v>476.22409928401345</v>
      </c>
      <c r="D2122" s="1"/>
      <c r="E2122" s="1">
        <v>30</v>
      </c>
      <c r="F2122" s="1">
        <v>19</v>
      </c>
      <c r="G2122" s="1">
        <v>1</v>
      </c>
      <c r="H2122" s="1">
        <v>10</v>
      </c>
      <c r="I2122" s="15">
        <v>0.65</v>
      </c>
      <c r="J2122">
        <f t="shared" si="33"/>
        <v>40</v>
      </c>
    </row>
    <row r="2123" spans="1:10" x14ac:dyDescent="0.3">
      <c r="A2123" t="s">
        <v>1700</v>
      </c>
      <c r="C2123" s="18">
        <v>476.12744725662759</v>
      </c>
      <c r="D2123" s="1"/>
      <c r="E2123" s="1">
        <v>26</v>
      </c>
      <c r="F2123" s="1">
        <v>15</v>
      </c>
      <c r="G2123" s="1">
        <v>0</v>
      </c>
      <c r="H2123" s="1">
        <v>11</v>
      </c>
      <c r="I2123" s="15">
        <v>0.57692307692307687</v>
      </c>
      <c r="J2123">
        <f t="shared" si="33"/>
        <v>40</v>
      </c>
    </row>
    <row r="2124" spans="1:10" x14ac:dyDescent="0.3">
      <c r="A2124" t="s">
        <v>1688</v>
      </c>
      <c r="C2124" s="18">
        <v>476.11986741349119</v>
      </c>
      <c r="D2124" s="1"/>
      <c r="E2124" s="1">
        <v>28</v>
      </c>
      <c r="F2124" s="1">
        <v>18</v>
      </c>
      <c r="G2124" s="1">
        <v>0</v>
      </c>
      <c r="H2124" s="1">
        <v>10</v>
      </c>
      <c r="I2124" s="15">
        <v>0.6428571428571429</v>
      </c>
      <c r="J2124">
        <f t="shared" si="33"/>
        <v>40</v>
      </c>
    </row>
    <row r="2125" spans="1:10" x14ac:dyDescent="0.3">
      <c r="A2125" t="s">
        <v>1689</v>
      </c>
      <c r="C2125" s="18">
        <v>475.99666933459577</v>
      </c>
      <c r="D2125" s="1"/>
      <c r="E2125" s="1">
        <v>12</v>
      </c>
      <c r="F2125" s="1">
        <v>10</v>
      </c>
      <c r="G2125" s="1">
        <v>0</v>
      </c>
      <c r="H2125" s="1">
        <v>2</v>
      </c>
      <c r="I2125" s="15">
        <v>0.83333333333333337</v>
      </c>
      <c r="J2125">
        <f t="shared" si="33"/>
        <v>40</v>
      </c>
    </row>
    <row r="2126" spans="1:10" x14ac:dyDescent="0.3">
      <c r="A2126" t="s">
        <v>1690</v>
      </c>
      <c r="C2126" s="18">
        <v>475.9483603054374</v>
      </c>
      <c r="D2126" s="1"/>
      <c r="E2126" s="1">
        <v>67</v>
      </c>
      <c r="F2126" s="1">
        <v>41</v>
      </c>
      <c r="G2126" s="1">
        <v>0</v>
      </c>
      <c r="H2126" s="1">
        <v>26</v>
      </c>
      <c r="I2126" s="15">
        <v>0.61194029850746268</v>
      </c>
      <c r="J2126">
        <f t="shared" si="33"/>
        <v>20</v>
      </c>
    </row>
    <row r="2127" spans="1:10" x14ac:dyDescent="0.3">
      <c r="A2127" t="s">
        <v>1733</v>
      </c>
      <c r="C2127" s="18">
        <v>475.9385603957773</v>
      </c>
      <c r="D2127" s="1"/>
      <c r="E2127" s="1">
        <v>75</v>
      </c>
      <c r="F2127" s="1">
        <v>42</v>
      </c>
      <c r="G2127" s="1">
        <v>3</v>
      </c>
      <c r="H2127" s="1">
        <v>30</v>
      </c>
      <c r="I2127" s="15">
        <v>0.57999999999999996</v>
      </c>
      <c r="J2127">
        <f t="shared" si="33"/>
        <v>20</v>
      </c>
    </row>
    <row r="2128" spans="1:10" x14ac:dyDescent="0.3">
      <c r="A2128" t="s">
        <v>1691</v>
      </c>
      <c r="C2128" s="18">
        <v>475.82508991384543</v>
      </c>
      <c r="D2128" s="1"/>
      <c r="E2128" s="1">
        <v>16</v>
      </c>
      <c r="F2128" s="1">
        <v>12</v>
      </c>
      <c r="G2128" s="1">
        <v>2</v>
      </c>
      <c r="H2128" s="1">
        <v>2</v>
      </c>
      <c r="I2128" s="15">
        <v>0.8125</v>
      </c>
      <c r="J2128">
        <f t="shared" si="33"/>
        <v>40</v>
      </c>
    </row>
    <row r="2129" spans="1:10" x14ac:dyDescent="0.3">
      <c r="A2129" t="s">
        <v>1692</v>
      </c>
      <c r="C2129" s="18">
        <v>475.76741350636667</v>
      </c>
      <c r="D2129" s="1"/>
      <c r="E2129" s="1">
        <v>4</v>
      </c>
      <c r="F2129" s="1">
        <v>3</v>
      </c>
      <c r="G2129" s="1">
        <v>0</v>
      </c>
      <c r="H2129" s="1">
        <v>1</v>
      </c>
      <c r="I2129" s="15">
        <v>0.75</v>
      </c>
      <c r="J2129">
        <f t="shared" si="33"/>
        <v>40</v>
      </c>
    </row>
    <row r="2130" spans="1:10" x14ac:dyDescent="0.3">
      <c r="A2130" t="s">
        <v>1693</v>
      </c>
      <c r="C2130" s="18">
        <v>475.74397510238595</v>
      </c>
      <c r="D2130" s="1"/>
      <c r="E2130" s="1">
        <v>10</v>
      </c>
      <c r="F2130" s="1">
        <v>9</v>
      </c>
      <c r="G2130" s="1">
        <v>0</v>
      </c>
      <c r="H2130" s="1">
        <v>1</v>
      </c>
      <c r="I2130" s="15">
        <v>0.9</v>
      </c>
      <c r="J2130">
        <f t="shared" si="33"/>
        <v>40</v>
      </c>
    </row>
    <row r="2131" spans="1:10" x14ac:dyDescent="0.3">
      <c r="A2131" t="s">
        <v>1826</v>
      </c>
      <c r="C2131" s="18">
        <v>475.72113276528466</v>
      </c>
      <c r="D2131" s="1"/>
      <c r="E2131" s="1">
        <v>45</v>
      </c>
      <c r="F2131" s="1">
        <v>27</v>
      </c>
      <c r="G2131" s="1">
        <v>0</v>
      </c>
      <c r="H2131" s="1">
        <v>18</v>
      </c>
      <c r="I2131" s="15">
        <v>0.6</v>
      </c>
      <c r="J2131">
        <f t="shared" si="33"/>
        <v>20</v>
      </c>
    </row>
    <row r="2132" spans="1:10" x14ac:dyDescent="0.3">
      <c r="A2132" t="s">
        <v>1697</v>
      </c>
      <c r="C2132" s="18">
        <v>475.7028017175009</v>
      </c>
      <c r="D2132" s="1"/>
      <c r="E2132" s="1">
        <v>7</v>
      </c>
      <c r="F2132" s="1">
        <v>5</v>
      </c>
      <c r="G2132" s="1">
        <v>0</v>
      </c>
      <c r="H2132" s="1">
        <v>2</v>
      </c>
      <c r="I2132" s="15">
        <v>0.7142857142857143</v>
      </c>
      <c r="J2132">
        <f t="shared" si="33"/>
        <v>40</v>
      </c>
    </row>
    <row r="2133" spans="1:10" x14ac:dyDescent="0.3">
      <c r="A2133" t="s">
        <v>1758</v>
      </c>
      <c r="C2133" s="18">
        <v>475.69950311788773</v>
      </c>
      <c r="D2133" s="1"/>
      <c r="E2133" s="1">
        <v>38</v>
      </c>
      <c r="F2133" s="1">
        <v>25</v>
      </c>
      <c r="G2133" s="1">
        <v>0</v>
      </c>
      <c r="H2133" s="1">
        <v>13</v>
      </c>
      <c r="I2133" s="15">
        <v>0.65789473684210531</v>
      </c>
      <c r="J2133">
        <f t="shared" si="33"/>
        <v>20</v>
      </c>
    </row>
    <row r="2134" spans="1:10" x14ac:dyDescent="0.3">
      <c r="A2134" t="s">
        <v>1711</v>
      </c>
      <c r="C2134" s="18">
        <v>475.54077821047724</v>
      </c>
      <c r="D2134" s="1"/>
      <c r="E2134" s="1">
        <v>108</v>
      </c>
      <c r="F2134" s="1">
        <v>65</v>
      </c>
      <c r="G2134" s="1">
        <v>4</v>
      </c>
      <c r="H2134" s="1">
        <v>39</v>
      </c>
      <c r="I2134" s="15">
        <v>0.62037037037037035</v>
      </c>
      <c r="J2134">
        <f t="shared" si="33"/>
        <v>20</v>
      </c>
    </row>
    <row r="2135" spans="1:10" x14ac:dyDescent="0.3">
      <c r="A2135" t="s">
        <v>1701</v>
      </c>
      <c r="C2135" s="18">
        <v>475.4478113926537</v>
      </c>
      <c r="D2135" s="1"/>
      <c r="E2135" s="1">
        <v>19</v>
      </c>
      <c r="F2135" s="1">
        <v>13</v>
      </c>
      <c r="G2135" s="1">
        <v>4</v>
      </c>
      <c r="H2135" s="1">
        <v>2</v>
      </c>
      <c r="I2135" s="15">
        <v>0.78947368421052633</v>
      </c>
      <c r="J2135">
        <f t="shared" si="33"/>
        <v>40</v>
      </c>
    </row>
    <row r="2136" spans="1:10" x14ac:dyDescent="0.3">
      <c r="A2136" t="s">
        <v>1702</v>
      </c>
      <c r="C2136" s="18">
        <v>475.43639928044263</v>
      </c>
      <c r="D2136" s="1"/>
      <c r="E2136" s="1">
        <v>4</v>
      </c>
      <c r="F2136" s="1">
        <v>3</v>
      </c>
      <c r="G2136" s="1">
        <v>0</v>
      </c>
      <c r="H2136" s="1">
        <v>1</v>
      </c>
      <c r="I2136" s="15">
        <v>0.75</v>
      </c>
      <c r="J2136">
        <f t="shared" si="33"/>
        <v>40</v>
      </c>
    </row>
    <row r="2137" spans="1:10" x14ac:dyDescent="0.3">
      <c r="A2137" t="s">
        <v>1736</v>
      </c>
      <c r="C2137" s="18">
        <v>475.43604042019211</v>
      </c>
      <c r="D2137" s="1"/>
      <c r="E2137" s="1">
        <v>123</v>
      </c>
      <c r="F2137" s="1">
        <v>70</v>
      </c>
      <c r="G2137" s="1">
        <v>0</v>
      </c>
      <c r="H2137" s="1">
        <v>53</v>
      </c>
      <c r="I2137" s="15">
        <v>0.56910569105691056</v>
      </c>
      <c r="J2137">
        <f t="shared" si="33"/>
        <v>20</v>
      </c>
    </row>
    <row r="2138" spans="1:10" x14ac:dyDescent="0.3">
      <c r="A2138" t="s">
        <v>3368</v>
      </c>
      <c r="C2138" s="18">
        <v>475.41722195285928</v>
      </c>
      <c r="D2138" s="1"/>
      <c r="E2138" s="1">
        <v>22</v>
      </c>
      <c r="F2138" s="1">
        <v>12</v>
      </c>
      <c r="G2138" s="1">
        <v>0</v>
      </c>
      <c r="H2138" s="1">
        <v>10</v>
      </c>
      <c r="I2138" s="15">
        <v>0.54545454545454541</v>
      </c>
      <c r="J2138">
        <f t="shared" si="33"/>
        <v>40</v>
      </c>
    </row>
    <row r="2139" spans="1:10" x14ac:dyDescent="0.3">
      <c r="A2139" t="s">
        <v>1716</v>
      </c>
      <c r="C2139" s="18">
        <v>475.40614600147802</v>
      </c>
      <c r="D2139" s="1"/>
      <c r="E2139" s="1">
        <v>123</v>
      </c>
      <c r="F2139" s="1">
        <v>69</v>
      </c>
      <c r="G2139" s="1">
        <v>5</v>
      </c>
      <c r="H2139" s="1">
        <v>49</v>
      </c>
      <c r="I2139" s="15">
        <v>0.58130081300813008</v>
      </c>
      <c r="J2139">
        <f t="shared" si="33"/>
        <v>20</v>
      </c>
    </row>
    <row r="2140" spans="1:10" x14ac:dyDescent="0.3">
      <c r="A2140" t="s">
        <v>1703</v>
      </c>
      <c r="C2140" s="18">
        <v>475.40078483417011</v>
      </c>
      <c r="D2140" s="1"/>
      <c r="E2140" s="1">
        <v>18</v>
      </c>
      <c r="F2140" s="1">
        <v>13</v>
      </c>
      <c r="G2140" s="1">
        <v>0</v>
      </c>
      <c r="H2140" s="1">
        <v>5</v>
      </c>
      <c r="I2140" s="15">
        <v>0.72222222222222221</v>
      </c>
      <c r="J2140">
        <f t="shared" si="33"/>
        <v>40</v>
      </c>
    </row>
    <row r="2141" spans="1:10" x14ac:dyDescent="0.3">
      <c r="A2141" t="s">
        <v>1705</v>
      </c>
      <c r="C2141" s="18">
        <v>475.27658481375227</v>
      </c>
      <c r="D2141" s="1"/>
      <c r="E2141" s="1">
        <v>18</v>
      </c>
      <c r="F2141" s="1">
        <v>11</v>
      </c>
      <c r="G2141" s="1">
        <v>0</v>
      </c>
      <c r="H2141" s="1">
        <v>7</v>
      </c>
      <c r="I2141" s="15">
        <v>0.61111111111111116</v>
      </c>
      <c r="J2141">
        <f t="shared" si="33"/>
        <v>40</v>
      </c>
    </row>
    <row r="2142" spans="1:10" x14ac:dyDescent="0.3">
      <c r="A2142" t="s">
        <v>1715</v>
      </c>
      <c r="C2142" s="18">
        <v>474.95212699914669</v>
      </c>
      <c r="D2142" s="1"/>
      <c r="E2142" s="1">
        <v>50</v>
      </c>
      <c r="F2142" s="1">
        <v>29</v>
      </c>
      <c r="G2142" s="1">
        <v>0</v>
      </c>
      <c r="H2142" s="1">
        <v>21</v>
      </c>
      <c r="I2142" s="15">
        <v>0.57999999999999996</v>
      </c>
      <c r="J2142">
        <f t="shared" si="33"/>
        <v>20</v>
      </c>
    </row>
    <row r="2143" spans="1:10" x14ac:dyDescent="0.3">
      <c r="A2143" t="s">
        <v>1708</v>
      </c>
      <c r="C2143" s="18">
        <v>474.94888952927278</v>
      </c>
      <c r="D2143" s="1"/>
      <c r="E2143" s="1">
        <v>8</v>
      </c>
      <c r="F2143" s="1">
        <v>7</v>
      </c>
      <c r="G2143" s="1">
        <v>0</v>
      </c>
      <c r="H2143" s="1">
        <v>1</v>
      </c>
      <c r="I2143" s="15">
        <v>0.875</v>
      </c>
      <c r="J2143">
        <f t="shared" si="33"/>
        <v>40</v>
      </c>
    </row>
    <row r="2144" spans="1:10" x14ac:dyDescent="0.3">
      <c r="A2144" t="s">
        <v>1712</v>
      </c>
      <c r="C2144" s="18">
        <v>474.817897734295</v>
      </c>
      <c r="D2144" s="1"/>
      <c r="E2144" s="1">
        <v>10</v>
      </c>
      <c r="F2144" s="1">
        <v>9</v>
      </c>
      <c r="G2144" s="1">
        <v>0</v>
      </c>
      <c r="H2144" s="1">
        <v>1</v>
      </c>
      <c r="I2144" s="15">
        <v>0.9</v>
      </c>
      <c r="J2144">
        <f t="shared" si="33"/>
        <v>40</v>
      </c>
    </row>
    <row r="2145" spans="1:10" x14ac:dyDescent="0.3">
      <c r="A2145" t="s">
        <v>1713</v>
      </c>
      <c r="C2145" s="18">
        <v>474.80490740856885</v>
      </c>
      <c r="D2145" s="1"/>
      <c r="E2145" s="1">
        <v>24</v>
      </c>
      <c r="F2145" s="1">
        <v>16</v>
      </c>
      <c r="G2145" s="1">
        <v>0</v>
      </c>
      <c r="H2145" s="1">
        <v>8</v>
      </c>
      <c r="I2145" s="15">
        <v>0.66666666666666663</v>
      </c>
      <c r="J2145">
        <f t="shared" si="33"/>
        <v>40</v>
      </c>
    </row>
    <row r="2146" spans="1:10" x14ac:dyDescent="0.3">
      <c r="A2146" t="s">
        <v>1837</v>
      </c>
      <c r="C2146" s="18">
        <v>474.76323207887413</v>
      </c>
      <c r="D2146" s="1"/>
      <c r="E2146" s="1">
        <v>21</v>
      </c>
      <c r="F2146" s="1">
        <v>14</v>
      </c>
      <c r="G2146" s="1">
        <v>0</v>
      </c>
      <c r="H2146" s="1">
        <v>7</v>
      </c>
      <c r="I2146" s="15">
        <v>0.66666666666666663</v>
      </c>
      <c r="J2146">
        <f t="shared" si="33"/>
        <v>40</v>
      </c>
    </row>
    <row r="2147" spans="1:10" x14ac:dyDescent="0.3">
      <c r="A2147" t="s">
        <v>1714</v>
      </c>
      <c r="C2147" s="18">
        <v>474.68973320582626</v>
      </c>
      <c r="D2147" s="1"/>
      <c r="E2147" s="1">
        <v>15</v>
      </c>
      <c r="F2147" s="1">
        <v>11</v>
      </c>
      <c r="G2147" s="1">
        <v>1</v>
      </c>
      <c r="H2147" s="1">
        <v>3</v>
      </c>
      <c r="I2147" s="15">
        <v>0.76666666666666672</v>
      </c>
      <c r="J2147">
        <f t="shared" si="33"/>
        <v>40</v>
      </c>
    </row>
    <row r="2148" spans="1:10" x14ac:dyDescent="0.3">
      <c r="A2148" t="s">
        <v>1718</v>
      </c>
      <c r="C2148" s="18">
        <v>474.55157938399299</v>
      </c>
      <c r="D2148" s="1"/>
      <c r="E2148" s="1">
        <v>17</v>
      </c>
      <c r="F2148" s="1">
        <v>12</v>
      </c>
      <c r="G2148" s="1">
        <v>0</v>
      </c>
      <c r="H2148" s="1">
        <v>5</v>
      </c>
      <c r="I2148" s="15">
        <v>0.70588235294117652</v>
      </c>
      <c r="J2148">
        <f t="shared" si="33"/>
        <v>40</v>
      </c>
    </row>
    <row r="2149" spans="1:10" x14ac:dyDescent="0.3">
      <c r="A2149" t="s">
        <v>1735</v>
      </c>
      <c r="C2149" s="18">
        <v>474.50174684791904</v>
      </c>
      <c r="D2149" s="1"/>
      <c r="E2149" s="1">
        <v>24</v>
      </c>
      <c r="F2149" s="1">
        <v>16</v>
      </c>
      <c r="G2149" s="1">
        <v>0</v>
      </c>
      <c r="H2149" s="1">
        <v>8</v>
      </c>
      <c r="I2149" s="15">
        <v>0.66666666666666663</v>
      </c>
      <c r="J2149">
        <f t="shared" si="33"/>
        <v>40</v>
      </c>
    </row>
    <row r="2150" spans="1:10" x14ac:dyDescent="0.3">
      <c r="A2150" t="s">
        <v>1721</v>
      </c>
      <c r="C2150" s="18">
        <v>474.4695638794509</v>
      </c>
      <c r="D2150" s="1"/>
      <c r="E2150" s="1">
        <v>2</v>
      </c>
      <c r="F2150" s="1">
        <v>0</v>
      </c>
      <c r="G2150" s="1">
        <v>0</v>
      </c>
      <c r="H2150" s="1">
        <v>2</v>
      </c>
      <c r="I2150" s="15">
        <v>0</v>
      </c>
      <c r="J2150">
        <f t="shared" si="33"/>
        <v>40</v>
      </c>
    </row>
    <row r="2151" spans="1:10" x14ac:dyDescent="0.3">
      <c r="A2151" t="s">
        <v>1728</v>
      </c>
      <c r="C2151" s="18">
        <v>474.45624852036519</v>
      </c>
      <c r="D2151" s="1"/>
      <c r="E2151" s="1">
        <v>13</v>
      </c>
      <c r="F2151" s="1">
        <v>10</v>
      </c>
      <c r="G2151" s="1">
        <v>0</v>
      </c>
      <c r="H2151" s="1">
        <v>3</v>
      </c>
      <c r="I2151" s="15">
        <v>0.76923076923076927</v>
      </c>
      <c r="J2151">
        <f t="shared" si="33"/>
        <v>40</v>
      </c>
    </row>
    <row r="2152" spans="1:10" x14ac:dyDescent="0.3">
      <c r="A2152" t="s">
        <v>1722</v>
      </c>
      <c r="C2152" s="18">
        <v>474.45402274647483</v>
      </c>
      <c r="D2152" s="1"/>
      <c r="E2152" s="1">
        <v>12</v>
      </c>
      <c r="F2152" s="1">
        <v>10</v>
      </c>
      <c r="G2152" s="1">
        <v>0</v>
      </c>
      <c r="H2152" s="1">
        <v>2</v>
      </c>
      <c r="I2152" s="15">
        <v>0.83333333333333337</v>
      </c>
      <c r="J2152">
        <f t="shared" si="33"/>
        <v>40</v>
      </c>
    </row>
    <row r="2153" spans="1:10" x14ac:dyDescent="0.3">
      <c r="A2153" t="s">
        <v>3209</v>
      </c>
      <c r="C2153" s="18">
        <v>474.35150592261334</v>
      </c>
      <c r="D2153" s="1"/>
      <c r="E2153" s="1">
        <v>16</v>
      </c>
      <c r="F2153" s="1">
        <v>11</v>
      </c>
      <c r="G2153" s="1">
        <v>1</v>
      </c>
      <c r="H2153" s="1">
        <v>4</v>
      </c>
      <c r="I2153" s="15">
        <v>0.71875</v>
      </c>
      <c r="J2153">
        <f t="shared" si="33"/>
        <v>40</v>
      </c>
    </row>
    <row r="2154" spans="1:10" x14ac:dyDescent="0.3">
      <c r="A2154" t="s">
        <v>1723</v>
      </c>
      <c r="C2154" s="18">
        <v>474.34036804530899</v>
      </c>
      <c r="D2154" s="1"/>
      <c r="E2154" s="1">
        <v>21</v>
      </c>
      <c r="F2154" s="1">
        <v>15</v>
      </c>
      <c r="G2154" s="1">
        <v>1</v>
      </c>
      <c r="H2154" s="1">
        <v>5</v>
      </c>
      <c r="I2154" s="15">
        <v>0.73809523809523814</v>
      </c>
      <c r="J2154">
        <f t="shared" si="33"/>
        <v>40</v>
      </c>
    </row>
    <row r="2155" spans="1:10" x14ac:dyDescent="0.3">
      <c r="A2155" t="s">
        <v>1724</v>
      </c>
      <c r="C2155" s="18">
        <v>474.33414771701416</v>
      </c>
      <c r="D2155" s="1"/>
      <c r="E2155" s="1">
        <v>15</v>
      </c>
      <c r="F2155" s="1">
        <v>11</v>
      </c>
      <c r="G2155" s="1">
        <v>0</v>
      </c>
      <c r="H2155" s="1">
        <v>4</v>
      </c>
      <c r="I2155" s="15">
        <v>0.73333333333333328</v>
      </c>
      <c r="J2155">
        <f t="shared" si="33"/>
        <v>40</v>
      </c>
    </row>
    <row r="2156" spans="1:10" x14ac:dyDescent="0.3">
      <c r="A2156" t="s">
        <v>1725</v>
      </c>
      <c r="C2156" s="18">
        <v>474.33179900285694</v>
      </c>
      <c r="D2156" s="1"/>
      <c r="E2156" s="1">
        <v>22</v>
      </c>
      <c r="F2156" s="1">
        <v>15</v>
      </c>
      <c r="G2156" s="1">
        <v>0</v>
      </c>
      <c r="H2156" s="1">
        <v>7</v>
      </c>
      <c r="I2156" s="15">
        <v>0.68181818181818177</v>
      </c>
      <c r="J2156">
        <f t="shared" si="33"/>
        <v>40</v>
      </c>
    </row>
    <row r="2157" spans="1:10" x14ac:dyDescent="0.3">
      <c r="A2157" t="s">
        <v>2326</v>
      </c>
      <c r="C2157" s="18">
        <v>479.40683792780681</v>
      </c>
      <c r="D2157" s="1"/>
      <c r="E2157" s="1">
        <v>36</v>
      </c>
      <c r="F2157" s="1">
        <v>24</v>
      </c>
      <c r="G2157" s="1">
        <v>1</v>
      </c>
      <c r="H2157" s="1">
        <v>11</v>
      </c>
      <c r="I2157" s="15">
        <v>0.68055555555555558</v>
      </c>
      <c r="J2157">
        <f t="shared" si="33"/>
        <v>20</v>
      </c>
    </row>
    <row r="2158" spans="1:10" x14ac:dyDescent="0.3">
      <c r="A2158" t="s">
        <v>1727</v>
      </c>
      <c r="C2158" s="18">
        <v>474.24160766672765</v>
      </c>
      <c r="D2158" s="1"/>
      <c r="E2158" s="1">
        <v>16</v>
      </c>
      <c r="F2158" s="1">
        <v>12</v>
      </c>
      <c r="G2158" s="1">
        <v>1</v>
      </c>
      <c r="H2158" s="1">
        <v>3</v>
      </c>
      <c r="I2158" s="15">
        <v>0.78125</v>
      </c>
      <c r="J2158">
        <f t="shared" si="33"/>
        <v>40</v>
      </c>
    </row>
    <row r="2159" spans="1:10" x14ac:dyDescent="0.3">
      <c r="A2159" t="s">
        <v>1720</v>
      </c>
      <c r="C2159" s="18">
        <v>474.10306899845227</v>
      </c>
      <c r="D2159" s="1"/>
      <c r="E2159" s="1">
        <v>16</v>
      </c>
      <c r="F2159" s="1">
        <v>13</v>
      </c>
      <c r="G2159" s="1">
        <v>0</v>
      </c>
      <c r="H2159" s="1">
        <v>3</v>
      </c>
      <c r="I2159" s="15">
        <v>0.8125</v>
      </c>
      <c r="J2159">
        <f t="shared" si="33"/>
        <v>40</v>
      </c>
    </row>
    <row r="2160" spans="1:10" x14ac:dyDescent="0.3">
      <c r="A2160" t="s">
        <v>1819</v>
      </c>
      <c r="C2160" s="18">
        <v>474.08996761587184</v>
      </c>
      <c r="D2160" s="1"/>
      <c r="E2160" s="1">
        <v>38</v>
      </c>
      <c r="F2160" s="1">
        <v>23</v>
      </c>
      <c r="G2160" s="1">
        <v>0</v>
      </c>
      <c r="H2160" s="1">
        <v>15</v>
      </c>
      <c r="I2160" s="15">
        <v>0.60526315789473684</v>
      </c>
      <c r="J2160">
        <f t="shared" si="33"/>
        <v>20</v>
      </c>
    </row>
    <row r="2161" spans="1:10" x14ac:dyDescent="0.3">
      <c r="A2161" t="s">
        <v>1730</v>
      </c>
      <c r="C2161" s="18">
        <v>473.98272404571571</v>
      </c>
      <c r="D2161" s="1"/>
      <c r="E2161" s="1">
        <v>29</v>
      </c>
      <c r="F2161" s="1">
        <v>18</v>
      </c>
      <c r="G2161" s="1">
        <v>0</v>
      </c>
      <c r="H2161" s="1">
        <v>11</v>
      </c>
      <c r="I2161" s="15">
        <v>0.62068965517241381</v>
      </c>
      <c r="J2161">
        <f t="shared" si="33"/>
        <v>40</v>
      </c>
    </row>
    <row r="2162" spans="1:10" x14ac:dyDescent="0.3">
      <c r="A2162" t="s">
        <v>1731</v>
      </c>
      <c r="C2162" s="18">
        <v>473.91406065659453</v>
      </c>
      <c r="D2162" s="1"/>
      <c r="E2162" s="1">
        <v>12</v>
      </c>
      <c r="F2162" s="1">
        <v>10</v>
      </c>
      <c r="G2162" s="1">
        <v>0</v>
      </c>
      <c r="H2162" s="1">
        <v>2</v>
      </c>
      <c r="I2162" s="15">
        <v>0.83333333333333337</v>
      </c>
      <c r="J2162">
        <f t="shared" si="33"/>
        <v>40</v>
      </c>
    </row>
    <row r="2163" spans="1:10" x14ac:dyDescent="0.3">
      <c r="A2163" t="s">
        <v>1732</v>
      </c>
      <c r="C2163" s="18">
        <v>473.88987460538129</v>
      </c>
      <c r="D2163" s="1"/>
      <c r="E2163" s="1">
        <v>19</v>
      </c>
      <c r="F2163" s="1">
        <v>11</v>
      </c>
      <c r="G2163" s="1">
        <v>0</v>
      </c>
      <c r="H2163" s="1">
        <v>8</v>
      </c>
      <c r="I2163" s="15">
        <v>0.57894736842105265</v>
      </c>
      <c r="J2163">
        <f t="shared" si="33"/>
        <v>40</v>
      </c>
    </row>
    <row r="2164" spans="1:10" x14ac:dyDescent="0.3">
      <c r="A2164" t="s">
        <v>1766</v>
      </c>
      <c r="C2164" s="18">
        <v>473.78977886769337</v>
      </c>
      <c r="D2164" s="1"/>
      <c r="E2164" s="1">
        <v>58</v>
      </c>
      <c r="F2164" s="1">
        <v>34</v>
      </c>
      <c r="G2164" s="1">
        <v>1</v>
      </c>
      <c r="H2164" s="1">
        <v>23</v>
      </c>
      <c r="I2164" s="15">
        <v>0.59482758620689657</v>
      </c>
      <c r="J2164">
        <f t="shared" si="33"/>
        <v>20</v>
      </c>
    </row>
    <row r="2165" spans="1:10" x14ac:dyDescent="0.3">
      <c r="A2165" t="s">
        <v>1737</v>
      </c>
      <c r="C2165" s="18">
        <v>473.7199095485928</v>
      </c>
      <c r="D2165" s="1"/>
      <c r="E2165" s="1">
        <v>32</v>
      </c>
      <c r="F2165" s="1">
        <v>20</v>
      </c>
      <c r="G2165" s="1">
        <v>1</v>
      </c>
      <c r="H2165" s="1">
        <v>11</v>
      </c>
      <c r="I2165" s="15">
        <v>0.640625</v>
      </c>
      <c r="J2165">
        <f t="shared" si="33"/>
        <v>20</v>
      </c>
    </row>
    <row r="2166" spans="1:10" x14ac:dyDescent="0.3">
      <c r="A2166" t="s">
        <v>1739</v>
      </c>
      <c r="C2166" s="18">
        <v>473.70578104310528</v>
      </c>
      <c r="D2166" s="1"/>
      <c r="E2166" s="1">
        <v>47</v>
      </c>
      <c r="F2166" s="1">
        <v>26</v>
      </c>
      <c r="G2166" s="1">
        <v>1</v>
      </c>
      <c r="H2166" s="1">
        <v>20</v>
      </c>
      <c r="I2166" s="15">
        <v>0.56382978723404253</v>
      </c>
      <c r="J2166">
        <f t="shared" si="33"/>
        <v>20</v>
      </c>
    </row>
    <row r="2167" spans="1:10" x14ac:dyDescent="0.3">
      <c r="A2167" t="s">
        <v>1738</v>
      </c>
      <c r="C2167" s="18">
        <v>473.65379394130122</v>
      </c>
      <c r="D2167" s="1"/>
      <c r="E2167" s="1">
        <v>15</v>
      </c>
      <c r="F2167" s="1">
        <v>10</v>
      </c>
      <c r="G2167" s="1">
        <v>1</v>
      </c>
      <c r="H2167" s="1">
        <v>4</v>
      </c>
      <c r="I2167" s="15">
        <v>0.7</v>
      </c>
      <c r="J2167">
        <f t="shared" si="33"/>
        <v>40</v>
      </c>
    </row>
    <row r="2168" spans="1:10" x14ac:dyDescent="0.3">
      <c r="A2168" t="s">
        <v>1743</v>
      </c>
      <c r="C2168" s="18">
        <v>473.55050166357353</v>
      </c>
      <c r="D2168" s="1"/>
      <c r="E2168" s="1">
        <v>44</v>
      </c>
      <c r="F2168" s="1">
        <v>26</v>
      </c>
      <c r="G2168" s="1">
        <v>3</v>
      </c>
      <c r="H2168" s="1">
        <v>15</v>
      </c>
      <c r="I2168" s="15">
        <v>0.625</v>
      </c>
      <c r="J2168">
        <f t="shared" si="33"/>
        <v>20</v>
      </c>
    </row>
    <row r="2169" spans="1:10" x14ac:dyDescent="0.3">
      <c r="A2169" t="s">
        <v>9111</v>
      </c>
      <c r="C2169" s="18">
        <v>473.52032548435699</v>
      </c>
      <c r="D2169" s="1"/>
      <c r="E2169" s="1">
        <v>11</v>
      </c>
      <c r="F2169" s="1">
        <v>9</v>
      </c>
      <c r="G2169" s="1">
        <v>1</v>
      </c>
      <c r="H2169" s="1">
        <v>1</v>
      </c>
      <c r="I2169" s="15">
        <v>0.86363636363636365</v>
      </c>
      <c r="J2169">
        <f t="shared" si="33"/>
        <v>40</v>
      </c>
    </row>
    <row r="2170" spans="1:10" x14ac:dyDescent="0.3">
      <c r="A2170" t="s">
        <v>2597</v>
      </c>
      <c r="C2170" s="18">
        <v>473.51445275612645</v>
      </c>
      <c r="D2170" s="1"/>
      <c r="E2170" s="1">
        <v>46</v>
      </c>
      <c r="F2170" s="1">
        <v>24</v>
      </c>
      <c r="G2170" s="1">
        <v>5</v>
      </c>
      <c r="H2170" s="1">
        <v>17</v>
      </c>
      <c r="I2170" s="15">
        <v>0.57608695652173914</v>
      </c>
      <c r="J2170">
        <f t="shared" si="33"/>
        <v>20</v>
      </c>
    </row>
    <row r="2171" spans="1:10" x14ac:dyDescent="0.3">
      <c r="A2171" t="s">
        <v>1748</v>
      </c>
      <c r="C2171" s="18">
        <v>473.49985102941491</v>
      </c>
      <c r="D2171" s="1"/>
      <c r="E2171" s="1">
        <v>17</v>
      </c>
      <c r="F2171" s="1">
        <v>12</v>
      </c>
      <c r="G2171" s="1">
        <v>1</v>
      </c>
      <c r="H2171" s="1">
        <v>4</v>
      </c>
      <c r="I2171" s="15">
        <v>0.73529411764705888</v>
      </c>
      <c r="J2171">
        <f t="shared" si="33"/>
        <v>40</v>
      </c>
    </row>
    <row r="2172" spans="1:10" x14ac:dyDescent="0.3">
      <c r="A2172" t="s">
        <v>1741</v>
      </c>
      <c r="C2172" s="18">
        <v>473.4397588634144</v>
      </c>
      <c r="D2172" s="1"/>
      <c r="E2172" s="1">
        <v>18</v>
      </c>
      <c r="F2172" s="1">
        <v>12</v>
      </c>
      <c r="G2172" s="1">
        <v>1</v>
      </c>
      <c r="H2172" s="1">
        <v>5</v>
      </c>
      <c r="I2172" s="15">
        <v>0.69444444444444442</v>
      </c>
      <c r="J2172">
        <f t="shared" si="33"/>
        <v>40</v>
      </c>
    </row>
    <row r="2173" spans="1:10" x14ac:dyDescent="0.3">
      <c r="A2173" t="s">
        <v>1742</v>
      </c>
      <c r="C2173" s="18">
        <v>473.38399930285379</v>
      </c>
      <c r="D2173" s="1"/>
      <c r="E2173" s="1">
        <v>4</v>
      </c>
      <c r="F2173" s="1">
        <v>3</v>
      </c>
      <c r="G2173" s="1">
        <v>0</v>
      </c>
      <c r="H2173" s="1">
        <v>1</v>
      </c>
      <c r="I2173" s="15">
        <v>0.75</v>
      </c>
      <c r="J2173">
        <f t="shared" si="33"/>
        <v>40</v>
      </c>
    </row>
    <row r="2174" spans="1:10" x14ac:dyDescent="0.3">
      <c r="A2174" t="s">
        <v>1800</v>
      </c>
      <c r="C2174" s="18">
        <v>473.3734425370875</v>
      </c>
      <c r="D2174" s="1"/>
      <c r="E2174" s="1">
        <v>32</v>
      </c>
      <c r="F2174" s="1">
        <v>19</v>
      </c>
      <c r="G2174" s="1">
        <v>0</v>
      </c>
      <c r="H2174" s="1">
        <v>13</v>
      </c>
      <c r="I2174" s="15">
        <v>0.59375</v>
      </c>
      <c r="J2174">
        <f t="shared" si="33"/>
        <v>20</v>
      </c>
    </row>
    <row r="2175" spans="1:10" x14ac:dyDescent="0.3">
      <c r="A2175" t="s">
        <v>1744</v>
      </c>
      <c r="C2175" s="18">
        <v>473.29347084887763</v>
      </c>
      <c r="D2175" s="1"/>
      <c r="E2175" s="1">
        <v>18</v>
      </c>
      <c r="F2175" s="1">
        <v>13</v>
      </c>
      <c r="G2175" s="1">
        <v>1</v>
      </c>
      <c r="H2175" s="1">
        <v>4</v>
      </c>
      <c r="I2175" s="15">
        <v>0.75</v>
      </c>
      <c r="J2175">
        <f t="shared" si="33"/>
        <v>40</v>
      </c>
    </row>
    <row r="2176" spans="1:10" x14ac:dyDescent="0.3">
      <c r="A2176" t="s">
        <v>2448</v>
      </c>
      <c r="C2176" s="18">
        <v>473.21722607114799</v>
      </c>
      <c r="D2176" s="1"/>
      <c r="E2176" s="1">
        <v>48</v>
      </c>
      <c r="F2176" s="1">
        <v>24</v>
      </c>
      <c r="G2176" s="1">
        <v>2</v>
      </c>
      <c r="H2176" s="1">
        <v>22</v>
      </c>
      <c r="I2176" s="15">
        <v>0.52083333333333337</v>
      </c>
      <c r="J2176">
        <f t="shared" si="33"/>
        <v>20</v>
      </c>
    </row>
    <row r="2177" spans="1:10" x14ac:dyDescent="0.3">
      <c r="A2177" t="s">
        <v>1746</v>
      </c>
      <c r="C2177" s="18">
        <v>473.20343682095523</v>
      </c>
      <c r="D2177" s="1"/>
      <c r="E2177" s="1">
        <v>21</v>
      </c>
      <c r="F2177" s="1">
        <v>15</v>
      </c>
      <c r="G2177" s="1">
        <v>1</v>
      </c>
      <c r="H2177" s="1">
        <v>5</v>
      </c>
      <c r="I2177" s="15">
        <v>0.73809523809523814</v>
      </c>
      <c r="J2177">
        <f t="shared" si="33"/>
        <v>40</v>
      </c>
    </row>
    <row r="2178" spans="1:10" x14ac:dyDescent="0.3">
      <c r="A2178" t="s">
        <v>1809</v>
      </c>
      <c r="C2178" s="18">
        <v>473.19246095364565</v>
      </c>
      <c r="D2178" s="1"/>
      <c r="E2178" s="1">
        <v>72</v>
      </c>
      <c r="F2178" s="1">
        <v>43</v>
      </c>
      <c r="G2178" s="1">
        <v>0</v>
      </c>
      <c r="H2178" s="1">
        <v>29</v>
      </c>
      <c r="I2178" s="15">
        <v>0.59722222222222221</v>
      </c>
      <c r="J2178">
        <f t="shared" si="33"/>
        <v>20</v>
      </c>
    </row>
    <row r="2179" spans="1:10" x14ac:dyDescent="0.3">
      <c r="A2179" t="s">
        <v>1749</v>
      </c>
      <c r="C2179" s="18">
        <v>473.1635458298129</v>
      </c>
      <c r="D2179" s="1"/>
      <c r="E2179" s="1">
        <v>11</v>
      </c>
      <c r="F2179" s="1">
        <v>6</v>
      </c>
      <c r="G2179" s="1">
        <v>0</v>
      </c>
      <c r="H2179" s="1">
        <v>5</v>
      </c>
      <c r="I2179" s="15">
        <v>0.54545454545454541</v>
      </c>
      <c r="J2179">
        <f t="shared" si="33"/>
        <v>40</v>
      </c>
    </row>
    <row r="2180" spans="1:10" x14ac:dyDescent="0.3">
      <c r="A2180" t="s">
        <v>1751</v>
      </c>
      <c r="C2180" s="18">
        <v>473.14871773755948</v>
      </c>
      <c r="D2180" s="1"/>
      <c r="E2180" s="1">
        <v>43</v>
      </c>
      <c r="F2180" s="1">
        <v>27</v>
      </c>
      <c r="G2180" s="1">
        <v>0</v>
      </c>
      <c r="H2180" s="1">
        <v>16</v>
      </c>
      <c r="I2180" s="15">
        <v>0.62790697674418605</v>
      </c>
      <c r="J2180">
        <f t="shared" ref="J2180:J2243" si="34">IF(E2180&lt;=30,40,20)</f>
        <v>20</v>
      </c>
    </row>
    <row r="2181" spans="1:10" x14ac:dyDescent="0.3">
      <c r="A2181" t="s">
        <v>1861</v>
      </c>
      <c r="C2181" s="18">
        <v>473.14373025213638</v>
      </c>
      <c r="D2181" s="1"/>
      <c r="E2181" s="1">
        <v>10</v>
      </c>
      <c r="F2181" s="1">
        <v>8</v>
      </c>
      <c r="G2181" s="1">
        <v>0</v>
      </c>
      <c r="H2181" s="1">
        <v>2</v>
      </c>
      <c r="I2181" s="15">
        <v>0.8</v>
      </c>
      <c r="J2181">
        <f t="shared" si="34"/>
        <v>40</v>
      </c>
    </row>
    <row r="2182" spans="1:10" x14ac:dyDescent="0.3">
      <c r="A2182" t="s">
        <v>1750</v>
      </c>
      <c r="C2182" s="18">
        <v>473.09500966115229</v>
      </c>
      <c r="D2182" s="1"/>
      <c r="E2182" s="1">
        <v>62</v>
      </c>
      <c r="F2182" s="1">
        <v>37</v>
      </c>
      <c r="G2182" s="1">
        <v>1</v>
      </c>
      <c r="H2182" s="1">
        <v>24</v>
      </c>
      <c r="I2182" s="15">
        <v>0.60483870967741937</v>
      </c>
      <c r="J2182">
        <f t="shared" si="34"/>
        <v>20</v>
      </c>
    </row>
    <row r="2183" spans="1:10" x14ac:dyDescent="0.3">
      <c r="A2183" t="s">
        <v>1752</v>
      </c>
      <c r="C2183" s="18">
        <v>473.0415636562675</v>
      </c>
      <c r="D2183" s="1"/>
      <c r="E2183" s="1">
        <v>22</v>
      </c>
      <c r="F2183" s="1">
        <v>16</v>
      </c>
      <c r="G2183" s="1">
        <v>0</v>
      </c>
      <c r="H2183" s="1">
        <v>6</v>
      </c>
      <c r="I2183" s="15">
        <v>0.72727272727272729</v>
      </c>
      <c r="J2183">
        <f t="shared" si="34"/>
        <v>40</v>
      </c>
    </row>
    <row r="2184" spans="1:10" x14ac:dyDescent="0.3">
      <c r="A2184" t="s">
        <v>1753</v>
      </c>
      <c r="C2184" s="18">
        <v>473.02944771103006</v>
      </c>
      <c r="D2184" s="1"/>
      <c r="E2184" s="1">
        <v>19</v>
      </c>
      <c r="F2184" s="1">
        <v>13</v>
      </c>
      <c r="G2184" s="1">
        <v>1</v>
      </c>
      <c r="H2184" s="1">
        <v>5</v>
      </c>
      <c r="I2184" s="15">
        <v>0.71052631578947367</v>
      </c>
      <c r="J2184">
        <f t="shared" si="34"/>
        <v>40</v>
      </c>
    </row>
    <row r="2185" spans="1:10" x14ac:dyDescent="0.3">
      <c r="A2185" t="s">
        <v>1754</v>
      </c>
      <c r="C2185" s="18">
        <v>472.98988339497981</v>
      </c>
      <c r="D2185" s="1"/>
      <c r="E2185" s="1">
        <v>34</v>
      </c>
      <c r="F2185" s="1">
        <v>23</v>
      </c>
      <c r="G2185" s="1">
        <v>2</v>
      </c>
      <c r="H2185" s="1">
        <v>9</v>
      </c>
      <c r="I2185" s="15">
        <v>0.70588235294117652</v>
      </c>
      <c r="J2185">
        <f t="shared" si="34"/>
        <v>20</v>
      </c>
    </row>
    <row r="2186" spans="1:10" x14ac:dyDescent="0.3">
      <c r="A2186" t="s">
        <v>1782</v>
      </c>
      <c r="C2186" s="18">
        <v>472.943710471516</v>
      </c>
      <c r="D2186" s="1"/>
      <c r="E2186" s="1">
        <v>37</v>
      </c>
      <c r="F2186" s="1">
        <v>22</v>
      </c>
      <c r="G2186" s="1">
        <v>0</v>
      </c>
      <c r="H2186" s="1">
        <v>15</v>
      </c>
      <c r="I2186" s="15">
        <v>0.59459459459459463</v>
      </c>
      <c r="J2186">
        <f t="shared" si="34"/>
        <v>20</v>
      </c>
    </row>
    <row r="2187" spans="1:10" x14ac:dyDescent="0.3">
      <c r="A2187" t="s">
        <v>1807</v>
      </c>
      <c r="C2187" s="18">
        <v>472.91185286111266</v>
      </c>
      <c r="D2187" s="1"/>
      <c r="E2187" s="1">
        <v>61</v>
      </c>
      <c r="F2187" s="1">
        <v>35</v>
      </c>
      <c r="G2187" s="1">
        <v>2</v>
      </c>
      <c r="H2187" s="1">
        <v>24</v>
      </c>
      <c r="I2187" s="15">
        <v>0.5901639344262295</v>
      </c>
      <c r="J2187">
        <f t="shared" si="34"/>
        <v>20</v>
      </c>
    </row>
    <row r="2188" spans="1:10" x14ac:dyDescent="0.3">
      <c r="A2188" t="s">
        <v>1755</v>
      </c>
      <c r="C2188" s="18">
        <v>472.8702346176089</v>
      </c>
      <c r="D2188" s="1"/>
      <c r="E2188" s="1">
        <v>62</v>
      </c>
      <c r="F2188" s="1">
        <v>34</v>
      </c>
      <c r="G2188" s="1">
        <v>2</v>
      </c>
      <c r="H2188" s="1">
        <v>26</v>
      </c>
      <c r="I2188" s="15">
        <v>0.56451612903225812</v>
      </c>
      <c r="J2188">
        <f t="shared" si="34"/>
        <v>20</v>
      </c>
    </row>
    <row r="2189" spans="1:10" x14ac:dyDescent="0.3">
      <c r="A2189" t="s">
        <v>1887</v>
      </c>
      <c r="C2189" s="18">
        <v>472.80448462918571</v>
      </c>
      <c r="D2189" s="1"/>
      <c r="E2189" s="1">
        <v>122</v>
      </c>
      <c r="F2189" s="1">
        <v>59</v>
      </c>
      <c r="G2189" s="1">
        <v>7</v>
      </c>
      <c r="H2189" s="1">
        <v>56</v>
      </c>
      <c r="I2189" s="15">
        <v>0.51229508196721307</v>
      </c>
      <c r="J2189">
        <f t="shared" si="34"/>
        <v>20</v>
      </c>
    </row>
    <row r="2190" spans="1:10" x14ac:dyDescent="0.3">
      <c r="A2190" t="s">
        <v>1759</v>
      </c>
      <c r="C2190" s="18">
        <v>472.7766926790589</v>
      </c>
      <c r="D2190" s="1"/>
      <c r="E2190" s="1">
        <v>19</v>
      </c>
      <c r="F2190" s="1">
        <v>13</v>
      </c>
      <c r="G2190" s="1">
        <v>2</v>
      </c>
      <c r="H2190" s="1">
        <v>4</v>
      </c>
      <c r="I2190" s="15">
        <v>0.73684210526315785</v>
      </c>
      <c r="J2190">
        <f t="shared" si="34"/>
        <v>40</v>
      </c>
    </row>
    <row r="2191" spans="1:10" x14ac:dyDescent="0.3">
      <c r="A2191" t="s">
        <v>1757</v>
      </c>
      <c r="C2191" s="18">
        <v>472.6231106047444</v>
      </c>
      <c r="D2191" s="1"/>
      <c r="E2191" s="1">
        <v>36</v>
      </c>
      <c r="F2191" s="1">
        <v>22</v>
      </c>
      <c r="G2191" s="1">
        <v>1</v>
      </c>
      <c r="H2191" s="1">
        <v>13</v>
      </c>
      <c r="I2191" s="15">
        <v>0.625</v>
      </c>
      <c r="J2191">
        <f t="shared" si="34"/>
        <v>20</v>
      </c>
    </row>
    <row r="2192" spans="1:10" x14ac:dyDescent="0.3">
      <c r="A2192" t="s">
        <v>1761</v>
      </c>
      <c r="C2192" s="18">
        <v>472.5980339267557</v>
      </c>
      <c r="D2192" s="1"/>
      <c r="E2192" s="1">
        <v>2</v>
      </c>
      <c r="F2192" s="1">
        <v>0</v>
      </c>
      <c r="G2192" s="1">
        <v>0</v>
      </c>
      <c r="H2192" s="1">
        <v>2</v>
      </c>
      <c r="I2192" s="15">
        <v>0</v>
      </c>
      <c r="J2192">
        <f t="shared" si="34"/>
        <v>40</v>
      </c>
    </row>
    <row r="2193" spans="1:10" x14ac:dyDescent="0.3">
      <c r="A2193" t="s">
        <v>1762</v>
      </c>
      <c r="C2193" s="18">
        <v>472.54342108450606</v>
      </c>
      <c r="D2193" s="1"/>
      <c r="E2193" s="1">
        <v>17</v>
      </c>
      <c r="F2193" s="1">
        <v>12</v>
      </c>
      <c r="G2193" s="1">
        <v>1</v>
      </c>
      <c r="H2193" s="1">
        <v>4</v>
      </c>
      <c r="I2193" s="15">
        <v>0.73529411764705888</v>
      </c>
      <c r="J2193">
        <f t="shared" si="34"/>
        <v>40</v>
      </c>
    </row>
    <row r="2194" spans="1:10" x14ac:dyDescent="0.3">
      <c r="A2194" t="s">
        <v>1791</v>
      </c>
      <c r="C2194" s="18">
        <v>472.52096525806206</v>
      </c>
      <c r="D2194" s="1"/>
      <c r="E2194" s="1">
        <v>27</v>
      </c>
      <c r="F2194" s="1">
        <v>18</v>
      </c>
      <c r="G2194" s="1">
        <v>1</v>
      </c>
      <c r="H2194" s="1">
        <v>8</v>
      </c>
      <c r="I2194" s="15">
        <v>0.68518518518518523</v>
      </c>
      <c r="J2194">
        <f t="shared" si="34"/>
        <v>40</v>
      </c>
    </row>
    <row r="2195" spans="1:10" x14ac:dyDescent="0.3">
      <c r="A2195" t="s">
        <v>1763</v>
      </c>
      <c r="C2195" s="18">
        <v>472.49652912145922</v>
      </c>
      <c r="D2195" s="1"/>
      <c r="E2195" s="1">
        <v>58</v>
      </c>
      <c r="F2195" s="1">
        <v>34</v>
      </c>
      <c r="G2195" s="1">
        <v>2</v>
      </c>
      <c r="H2195" s="1">
        <v>22</v>
      </c>
      <c r="I2195" s="15">
        <v>0.60344827586206895</v>
      </c>
      <c r="J2195">
        <f t="shared" si="34"/>
        <v>20</v>
      </c>
    </row>
    <row r="2196" spans="1:10" x14ac:dyDescent="0.3">
      <c r="A2196" t="s">
        <v>1764</v>
      </c>
      <c r="C2196" s="18">
        <v>472.46568757899536</v>
      </c>
      <c r="D2196" s="1"/>
      <c r="E2196" s="1">
        <v>126</v>
      </c>
      <c r="F2196" s="1">
        <v>65</v>
      </c>
      <c r="G2196" s="1">
        <v>1</v>
      </c>
      <c r="H2196" s="1">
        <v>60</v>
      </c>
      <c r="I2196" s="15">
        <v>0.51984126984126988</v>
      </c>
      <c r="J2196">
        <f t="shared" si="34"/>
        <v>20</v>
      </c>
    </row>
    <row r="2197" spans="1:10" x14ac:dyDescent="0.3">
      <c r="A2197" t="s">
        <v>1853</v>
      </c>
      <c r="C2197" s="18">
        <v>472.4466790278284</v>
      </c>
      <c r="D2197" s="1"/>
      <c r="E2197" s="1">
        <v>36</v>
      </c>
      <c r="F2197" s="1">
        <v>21</v>
      </c>
      <c r="G2197" s="1">
        <v>0</v>
      </c>
      <c r="H2197" s="1">
        <v>15</v>
      </c>
      <c r="I2197" s="15">
        <v>0.58333333333333337</v>
      </c>
      <c r="J2197">
        <f t="shared" si="34"/>
        <v>20</v>
      </c>
    </row>
    <row r="2198" spans="1:10" x14ac:dyDescent="0.3">
      <c r="A2198" t="s">
        <v>1767</v>
      </c>
      <c r="C2198" s="18">
        <v>472.40824166782392</v>
      </c>
      <c r="D2198" s="1"/>
      <c r="E2198" s="1">
        <v>37</v>
      </c>
      <c r="F2198" s="1">
        <v>17</v>
      </c>
      <c r="G2198" s="1">
        <v>2</v>
      </c>
      <c r="H2198" s="1">
        <v>18</v>
      </c>
      <c r="I2198" s="15">
        <v>0.48648648648648651</v>
      </c>
      <c r="J2198">
        <f t="shared" si="34"/>
        <v>20</v>
      </c>
    </row>
    <row r="2199" spans="1:10" x14ac:dyDescent="0.3">
      <c r="A2199" t="s">
        <v>1769</v>
      </c>
      <c r="C2199" s="18">
        <v>472.35471941301552</v>
      </c>
      <c r="D2199" s="1"/>
      <c r="E2199" s="1">
        <v>19</v>
      </c>
      <c r="F2199" s="1">
        <v>13</v>
      </c>
      <c r="G2199" s="1">
        <v>1</v>
      </c>
      <c r="H2199" s="1">
        <v>5</v>
      </c>
      <c r="I2199" s="15">
        <v>0.71052631578947367</v>
      </c>
      <c r="J2199">
        <f t="shared" si="34"/>
        <v>40</v>
      </c>
    </row>
    <row r="2200" spans="1:10" x14ac:dyDescent="0.3">
      <c r="A2200" t="s">
        <v>1864</v>
      </c>
      <c r="C2200" s="18">
        <v>472.33339296123313</v>
      </c>
      <c r="D2200" s="1"/>
      <c r="E2200" s="1">
        <v>36</v>
      </c>
      <c r="F2200" s="1">
        <v>22</v>
      </c>
      <c r="G2200" s="1">
        <v>1</v>
      </c>
      <c r="H2200" s="1">
        <v>13</v>
      </c>
      <c r="I2200" s="15">
        <v>0.625</v>
      </c>
      <c r="J2200">
        <f t="shared" si="34"/>
        <v>20</v>
      </c>
    </row>
    <row r="2201" spans="1:10" x14ac:dyDescent="0.3">
      <c r="A2201" t="s">
        <v>1772</v>
      </c>
      <c r="C2201" s="18">
        <v>472.27266200767468</v>
      </c>
      <c r="D2201" s="1"/>
      <c r="E2201" s="1">
        <v>17</v>
      </c>
      <c r="F2201" s="1">
        <v>12</v>
      </c>
      <c r="G2201" s="1">
        <v>0</v>
      </c>
      <c r="H2201" s="1">
        <v>5</v>
      </c>
      <c r="I2201" s="15">
        <v>0.70588235294117652</v>
      </c>
      <c r="J2201">
        <f t="shared" si="34"/>
        <v>40</v>
      </c>
    </row>
    <row r="2202" spans="1:10" x14ac:dyDescent="0.3">
      <c r="A2202" t="s">
        <v>3398</v>
      </c>
      <c r="C2202" s="18">
        <v>472.2243834449352</v>
      </c>
      <c r="D2202" s="1"/>
      <c r="E2202" s="1">
        <v>29</v>
      </c>
      <c r="F2202" s="1">
        <v>15</v>
      </c>
      <c r="G2202" s="1">
        <v>2</v>
      </c>
      <c r="H2202" s="1">
        <v>12</v>
      </c>
      <c r="I2202" s="15">
        <v>0.55172413793103448</v>
      </c>
      <c r="J2202">
        <f t="shared" si="34"/>
        <v>40</v>
      </c>
    </row>
    <row r="2203" spans="1:10" x14ac:dyDescent="0.3">
      <c r="A2203" t="s">
        <v>1836</v>
      </c>
      <c r="C2203" s="18">
        <v>472.18506168739964</v>
      </c>
      <c r="D2203" s="1"/>
      <c r="E2203" s="1">
        <v>29</v>
      </c>
      <c r="F2203" s="1">
        <v>18</v>
      </c>
      <c r="G2203" s="1">
        <v>1</v>
      </c>
      <c r="H2203" s="1">
        <v>10</v>
      </c>
      <c r="I2203" s="15">
        <v>0.63793103448275867</v>
      </c>
      <c r="J2203">
        <f t="shared" si="34"/>
        <v>40</v>
      </c>
    </row>
    <row r="2204" spans="1:10" x14ac:dyDescent="0.3">
      <c r="A2204" t="s">
        <v>1773</v>
      </c>
      <c r="C2204" s="18">
        <v>472.17140383496837</v>
      </c>
      <c r="D2204" s="1"/>
      <c r="E2204" s="1">
        <v>30</v>
      </c>
      <c r="F2204" s="1">
        <v>19</v>
      </c>
      <c r="G2204" s="1">
        <v>0</v>
      </c>
      <c r="H2204" s="1">
        <v>11</v>
      </c>
      <c r="I2204" s="15">
        <v>0.6333333333333333</v>
      </c>
      <c r="J2204">
        <f t="shared" si="34"/>
        <v>40</v>
      </c>
    </row>
    <row r="2205" spans="1:10" x14ac:dyDescent="0.3">
      <c r="A2205" t="s">
        <v>1780</v>
      </c>
      <c r="C2205" s="18">
        <v>472.15701824606805</v>
      </c>
      <c r="D2205" s="1"/>
      <c r="E2205" s="1">
        <v>28</v>
      </c>
      <c r="F2205" s="1">
        <v>19</v>
      </c>
      <c r="G2205" s="1">
        <v>1</v>
      </c>
      <c r="H2205" s="1">
        <v>8</v>
      </c>
      <c r="I2205" s="15">
        <v>0.6964285714285714</v>
      </c>
      <c r="J2205">
        <f t="shared" si="34"/>
        <v>40</v>
      </c>
    </row>
    <row r="2206" spans="1:10" x14ac:dyDescent="0.3">
      <c r="A2206" t="s">
        <v>1775</v>
      </c>
      <c r="C2206" s="18">
        <v>472.11951384033341</v>
      </c>
      <c r="D2206" s="1"/>
      <c r="E2206" s="1">
        <v>2</v>
      </c>
      <c r="F2206" s="1">
        <v>0</v>
      </c>
      <c r="G2206" s="1">
        <v>0</v>
      </c>
      <c r="H2206" s="1">
        <v>2</v>
      </c>
      <c r="I2206" s="15">
        <v>0</v>
      </c>
      <c r="J2206">
        <f t="shared" si="34"/>
        <v>40</v>
      </c>
    </row>
    <row r="2207" spans="1:10" x14ac:dyDescent="0.3">
      <c r="A2207" t="s">
        <v>1776</v>
      </c>
      <c r="C2207" s="18">
        <v>472.09306504512648</v>
      </c>
      <c r="D2207" s="1"/>
      <c r="E2207" s="1">
        <v>13</v>
      </c>
      <c r="F2207" s="1">
        <v>10</v>
      </c>
      <c r="G2207" s="1">
        <v>0</v>
      </c>
      <c r="H2207" s="1">
        <v>3</v>
      </c>
      <c r="I2207" s="15">
        <v>0.76923076923076927</v>
      </c>
      <c r="J2207">
        <f t="shared" si="34"/>
        <v>40</v>
      </c>
    </row>
    <row r="2208" spans="1:10" x14ac:dyDescent="0.3">
      <c r="A2208" t="s">
        <v>1777</v>
      </c>
      <c r="C2208" s="18">
        <v>472.09114827632112</v>
      </c>
      <c r="D2208" s="1"/>
      <c r="E2208" s="1">
        <v>101</v>
      </c>
      <c r="F2208" s="1">
        <v>57</v>
      </c>
      <c r="G2208" s="1">
        <v>5</v>
      </c>
      <c r="H2208" s="1">
        <v>39</v>
      </c>
      <c r="I2208" s="15">
        <v>0.58910891089108908</v>
      </c>
      <c r="J2208">
        <f t="shared" si="34"/>
        <v>20</v>
      </c>
    </row>
    <row r="2209" spans="1:10" x14ac:dyDescent="0.3">
      <c r="A2209" t="s">
        <v>1779</v>
      </c>
      <c r="C2209" s="18">
        <v>472.06226742583732</v>
      </c>
      <c r="D2209" s="1"/>
      <c r="E2209" s="1">
        <v>20</v>
      </c>
      <c r="F2209" s="1">
        <v>14</v>
      </c>
      <c r="G2209" s="1">
        <v>1</v>
      </c>
      <c r="H2209" s="1">
        <v>5</v>
      </c>
      <c r="I2209" s="15">
        <v>0.72499999999999998</v>
      </c>
      <c r="J2209">
        <f t="shared" si="34"/>
        <v>40</v>
      </c>
    </row>
    <row r="2210" spans="1:10" x14ac:dyDescent="0.3">
      <c r="A2210" t="s">
        <v>1798</v>
      </c>
      <c r="C2210" s="18">
        <v>472.00031484896533</v>
      </c>
      <c r="D2210" s="1"/>
      <c r="E2210" s="1">
        <v>49</v>
      </c>
      <c r="F2210" s="1">
        <v>27</v>
      </c>
      <c r="G2210" s="1">
        <v>5</v>
      </c>
      <c r="H2210" s="1">
        <v>17</v>
      </c>
      <c r="I2210" s="15">
        <v>0.60204081632653061</v>
      </c>
      <c r="J2210">
        <f t="shared" si="34"/>
        <v>20</v>
      </c>
    </row>
    <row r="2211" spans="1:10" x14ac:dyDescent="0.3">
      <c r="A2211" t="s">
        <v>1832</v>
      </c>
      <c r="C2211" s="18">
        <v>471.98023437956442</v>
      </c>
      <c r="D2211" s="1"/>
      <c r="E2211" s="1">
        <v>83</v>
      </c>
      <c r="F2211" s="1">
        <v>51</v>
      </c>
      <c r="G2211" s="1">
        <v>2</v>
      </c>
      <c r="H2211" s="1">
        <v>30</v>
      </c>
      <c r="I2211" s="15">
        <v>0.62650602409638556</v>
      </c>
      <c r="J2211">
        <f t="shared" si="34"/>
        <v>20</v>
      </c>
    </row>
    <row r="2212" spans="1:10" x14ac:dyDescent="0.3">
      <c r="A2212" t="s">
        <v>1789</v>
      </c>
      <c r="C2212" s="18">
        <v>471.87518589612296</v>
      </c>
      <c r="D2212" s="1"/>
      <c r="E2212" s="1">
        <v>12</v>
      </c>
      <c r="F2212" s="1">
        <v>10</v>
      </c>
      <c r="G2212" s="1">
        <v>0</v>
      </c>
      <c r="H2212" s="1">
        <v>2</v>
      </c>
      <c r="I2212" s="15">
        <v>0.83333333333333337</v>
      </c>
      <c r="J2212">
        <f t="shared" si="34"/>
        <v>40</v>
      </c>
    </row>
    <row r="2213" spans="1:10" x14ac:dyDescent="0.3">
      <c r="A2213" t="s">
        <v>2351</v>
      </c>
      <c r="C2213" s="18">
        <v>471.86066671315996</v>
      </c>
      <c r="D2213" s="1"/>
      <c r="E2213" s="1">
        <v>61</v>
      </c>
      <c r="F2213" s="1">
        <v>37</v>
      </c>
      <c r="G2213" s="1">
        <v>0</v>
      </c>
      <c r="H2213" s="1">
        <v>24</v>
      </c>
      <c r="I2213" s="15">
        <v>0.60655737704918034</v>
      </c>
      <c r="J2213">
        <f t="shared" si="34"/>
        <v>20</v>
      </c>
    </row>
    <row r="2214" spans="1:10" x14ac:dyDescent="0.3">
      <c r="A2214" t="s">
        <v>2089</v>
      </c>
      <c r="C2214" s="18">
        <v>471.82544107081475</v>
      </c>
      <c r="D2214" s="1"/>
      <c r="E2214" s="1">
        <v>16</v>
      </c>
      <c r="F2214" s="1">
        <v>10</v>
      </c>
      <c r="G2214" s="1">
        <v>0</v>
      </c>
      <c r="H2214" s="1">
        <v>6</v>
      </c>
      <c r="I2214" s="15">
        <v>0.625</v>
      </c>
      <c r="J2214">
        <f t="shared" si="34"/>
        <v>40</v>
      </c>
    </row>
    <row r="2215" spans="1:10" x14ac:dyDescent="0.3">
      <c r="A2215" t="s">
        <v>1881</v>
      </c>
      <c r="C2215" s="18">
        <v>471.80991685493763</v>
      </c>
      <c r="D2215" s="1"/>
      <c r="E2215" s="1">
        <v>76</v>
      </c>
      <c r="F2215" s="1">
        <v>49</v>
      </c>
      <c r="G2215" s="1">
        <v>1</v>
      </c>
      <c r="H2215" s="1">
        <v>26</v>
      </c>
      <c r="I2215" s="15">
        <v>0.65131578947368418</v>
      </c>
      <c r="J2215">
        <f t="shared" si="34"/>
        <v>20</v>
      </c>
    </row>
    <row r="2216" spans="1:10" x14ac:dyDescent="0.3">
      <c r="A2216" t="s">
        <v>1783</v>
      </c>
      <c r="C2216" s="18">
        <v>471.80737414347573</v>
      </c>
      <c r="D2216" s="1"/>
      <c r="E2216" s="1">
        <v>46</v>
      </c>
      <c r="F2216" s="1">
        <v>27</v>
      </c>
      <c r="G2216" s="1">
        <v>1</v>
      </c>
      <c r="H2216" s="1">
        <v>18</v>
      </c>
      <c r="I2216" s="15">
        <v>0.59782608695652173</v>
      </c>
      <c r="J2216">
        <f t="shared" si="34"/>
        <v>20</v>
      </c>
    </row>
    <row r="2217" spans="1:10" x14ac:dyDescent="0.3">
      <c r="A2217" t="s">
        <v>1785</v>
      </c>
      <c r="C2217" s="18">
        <v>471.74133140670983</v>
      </c>
      <c r="D2217" s="1"/>
      <c r="E2217" s="1">
        <v>12</v>
      </c>
      <c r="F2217" s="1">
        <v>10</v>
      </c>
      <c r="G2217" s="1">
        <v>0</v>
      </c>
      <c r="H2217" s="1">
        <v>2</v>
      </c>
      <c r="I2217" s="15">
        <v>0.83333333333333337</v>
      </c>
      <c r="J2217">
        <f t="shared" si="34"/>
        <v>40</v>
      </c>
    </row>
    <row r="2218" spans="1:10" x14ac:dyDescent="0.3">
      <c r="A2218" t="s">
        <v>1784</v>
      </c>
      <c r="C2218" s="18">
        <v>481.80378293448814</v>
      </c>
      <c r="D2218" s="1"/>
      <c r="E2218" s="1">
        <v>39</v>
      </c>
      <c r="F2218" s="1">
        <v>21</v>
      </c>
      <c r="G2218" s="1">
        <v>3</v>
      </c>
      <c r="H2218" s="1">
        <v>15</v>
      </c>
      <c r="I2218" s="15">
        <v>0.57692307692307687</v>
      </c>
      <c r="J2218">
        <f t="shared" si="34"/>
        <v>20</v>
      </c>
    </row>
    <row r="2219" spans="1:10" x14ac:dyDescent="0.3">
      <c r="A2219" t="s">
        <v>1786</v>
      </c>
      <c r="C2219" s="18">
        <v>471.71489553433327</v>
      </c>
      <c r="D2219" s="1"/>
      <c r="E2219" s="1">
        <v>17</v>
      </c>
      <c r="F2219" s="1">
        <v>13</v>
      </c>
      <c r="G2219" s="1">
        <v>0</v>
      </c>
      <c r="H2219" s="1">
        <v>4</v>
      </c>
      <c r="I2219" s="15">
        <v>0.76470588235294112</v>
      </c>
      <c r="J2219">
        <f t="shared" si="34"/>
        <v>40</v>
      </c>
    </row>
    <row r="2220" spans="1:10" x14ac:dyDescent="0.3">
      <c r="A2220" t="s">
        <v>1787</v>
      </c>
      <c r="C2220" s="18">
        <v>471.71416013102538</v>
      </c>
      <c r="D2220" s="1"/>
      <c r="E2220" s="1">
        <v>15</v>
      </c>
      <c r="F2220" s="1">
        <v>11</v>
      </c>
      <c r="G2220" s="1">
        <v>1</v>
      </c>
      <c r="H2220" s="1">
        <v>3</v>
      </c>
      <c r="I2220" s="15">
        <v>0.76666666666666672</v>
      </c>
      <c r="J2220">
        <f t="shared" si="34"/>
        <v>40</v>
      </c>
    </row>
    <row r="2221" spans="1:10" x14ac:dyDescent="0.3">
      <c r="A2221" t="s">
        <v>1768</v>
      </c>
      <c r="C2221" s="18">
        <v>471.67267947235831</v>
      </c>
      <c r="D2221" s="1"/>
      <c r="E2221" s="1">
        <v>18</v>
      </c>
      <c r="F2221" s="1">
        <v>14</v>
      </c>
      <c r="G2221" s="1">
        <v>0</v>
      </c>
      <c r="H2221" s="1">
        <v>4</v>
      </c>
      <c r="I2221" s="15">
        <v>0.77777777777777779</v>
      </c>
      <c r="J2221">
        <f t="shared" si="34"/>
        <v>40</v>
      </c>
    </row>
    <row r="2222" spans="1:10" x14ac:dyDescent="0.3">
      <c r="A2222" t="s">
        <v>3492</v>
      </c>
      <c r="C2222" s="18">
        <v>471.59872404891024</v>
      </c>
      <c r="D2222" s="1"/>
      <c r="E2222" s="1">
        <v>54</v>
      </c>
      <c r="F2222" s="1">
        <v>22</v>
      </c>
      <c r="G2222" s="1">
        <v>3</v>
      </c>
      <c r="H2222" s="1">
        <v>29</v>
      </c>
      <c r="I2222" s="15">
        <v>0.43518518518518517</v>
      </c>
      <c r="J2222">
        <f t="shared" si="34"/>
        <v>20</v>
      </c>
    </row>
    <row r="2223" spans="1:10" x14ac:dyDescent="0.3">
      <c r="A2223" t="s">
        <v>1790</v>
      </c>
      <c r="C2223" s="18">
        <v>471.52684251562232</v>
      </c>
      <c r="D2223" s="1"/>
      <c r="E2223" s="1">
        <v>2</v>
      </c>
      <c r="F2223" s="1">
        <v>0</v>
      </c>
      <c r="G2223" s="1">
        <v>0</v>
      </c>
      <c r="H2223" s="1">
        <v>2</v>
      </c>
      <c r="I2223" s="15">
        <v>0</v>
      </c>
      <c r="J2223">
        <f t="shared" si="34"/>
        <v>40</v>
      </c>
    </row>
    <row r="2224" spans="1:10" x14ac:dyDescent="0.3">
      <c r="A2224" s="21" t="s">
        <v>1793</v>
      </c>
      <c r="C2224" s="18">
        <v>471.5136128981996</v>
      </c>
      <c r="D2224" s="1"/>
      <c r="E2224" s="1">
        <v>38</v>
      </c>
      <c r="F2224" s="1">
        <v>23</v>
      </c>
      <c r="G2224" s="1">
        <v>2</v>
      </c>
      <c r="H2224" s="1">
        <v>13</v>
      </c>
      <c r="I2224" s="15">
        <v>0.63157894736842102</v>
      </c>
      <c r="J2224">
        <f t="shared" si="34"/>
        <v>20</v>
      </c>
    </row>
    <row r="2225" spans="1:10" x14ac:dyDescent="0.3">
      <c r="A2225" t="s">
        <v>1911</v>
      </c>
      <c r="C2225" s="18">
        <v>471.51140713621442</v>
      </c>
      <c r="D2225" s="1"/>
      <c r="E2225" s="1">
        <v>30</v>
      </c>
      <c r="F2225" s="1">
        <v>20</v>
      </c>
      <c r="G2225" s="1">
        <v>1</v>
      </c>
      <c r="H2225" s="1">
        <v>9</v>
      </c>
      <c r="I2225" s="15">
        <v>0.68333333333333335</v>
      </c>
      <c r="J2225">
        <f t="shared" si="34"/>
        <v>40</v>
      </c>
    </row>
    <row r="2226" spans="1:10" x14ac:dyDescent="0.3">
      <c r="A2226" t="s">
        <v>1794</v>
      </c>
      <c r="C2226" s="18">
        <v>471.46585194187224</v>
      </c>
      <c r="D2226" s="1"/>
      <c r="E2226" s="1">
        <v>1</v>
      </c>
      <c r="F2226" s="1">
        <v>1</v>
      </c>
      <c r="G2226" s="1">
        <v>0</v>
      </c>
      <c r="H2226" s="1">
        <v>0</v>
      </c>
      <c r="I2226" s="15">
        <v>1</v>
      </c>
      <c r="J2226">
        <f t="shared" si="34"/>
        <v>40</v>
      </c>
    </row>
    <row r="2227" spans="1:10" x14ac:dyDescent="0.3">
      <c r="A2227" t="s">
        <v>1795</v>
      </c>
      <c r="C2227" s="18">
        <v>471.44548816613207</v>
      </c>
      <c r="D2227" s="1"/>
      <c r="E2227" s="1">
        <v>12</v>
      </c>
      <c r="F2227" s="1">
        <v>10</v>
      </c>
      <c r="G2227" s="1">
        <v>0</v>
      </c>
      <c r="H2227" s="1">
        <v>2</v>
      </c>
      <c r="I2227" s="15">
        <v>0.83333333333333337</v>
      </c>
      <c r="J2227">
        <f t="shared" si="34"/>
        <v>40</v>
      </c>
    </row>
    <row r="2228" spans="1:10" x14ac:dyDescent="0.3">
      <c r="A2228" t="s">
        <v>1962</v>
      </c>
      <c r="C2228" s="18">
        <v>471.43641003645075</v>
      </c>
      <c r="D2228" s="1"/>
      <c r="E2228" s="1">
        <v>55</v>
      </c>
      <c r="F2228" s="1">
        <v>31</v>
      </c>
      <c r="G2228" s="1">
        <v>0</v>
      </c>
      <c r="H2228" s="1">
        <v>24</v>
      </c>
      <c r="I2228" s="15">
        <v>0.5636363636363636</v>
      </c>
      <c r="J2228">
        <f t="shared" si="34"/>
        <v>20</v>
      </c>
    </row>
    <row r="2229" spans="1:10" x14ac:dyDescent="0.3">
      <c r="A2229" t="s">
        <v>1796</v>
      </c>
      <c r="C2229" s="18">
        <v>471.41703543266954</v>
      </c>
      <c r="D2229" s="1"/>
      <c r="E2229" s="1">
        <v>23</v>
      </c>
      <c r="F2229" s="1">
        <v>14</v>
      </c>
      <c r="G2229" s="1">
        <v>0</v>
      </c>
      <c r="H2229" s="1">
        <v>9</v>
      </c>
      <c r="I2229" s="15">
        <v>0.60869565217391308</v>
      </c>
      <c r="J2229">
        <f t="shared" si="34"/>
        <v>40</v>
      </c>
    </row>
    <row r="2230" spans="1:10" x14ac:dyDescent="0.3">
      <c r="A2230" t="s">
        <v>1797</v>
      </c>
      <c r="C2230" s="18">
        <v>471.36791333547433</v>
      </c>
      <c r="D2230" s="1"/>
      <c r="E2230" s="1">
        <v>10</v>
      </c>
      <c r="F2230" s="1">
        <v>9</v>
      </c>
      <c r="G2230" s="1">
        <v>0</v>
      </c>
      <c r="H2230" s="1">
        <v>1</v>
      </c>
      <c r="I2230" s="15">
        <v>0.9</v>
      </c>
      <c r="J2230">
        <f t="shared" si="34"/>
        <v>40</v>
      </c>
    </row>
    <row r="2231" spans="1:10" x14ac:dyDescent="0.3">
      <c r="A2231" t="s">
        <v>1799</v>
      </c>
      <c r="C2231" s="18">
        <v>471.31206763073158</v>
      </c>
      <c r="D2231" s="1"/>
      <c r="E2231" s="1">
        <v>20</v>
      </c>
      <c r="F2231" s="1">
        <v>14</v>
      </c>
      <c r="G2231" s="1">
        <v>1</v>
      </c>
      <c r="H2231" s="1">
        <v>5</v>
      </c>
      <c r="I2231" s="15">
        <v>0.72499999999999998</v>
      </c>
      <c r="J2231">
        <f t="shared" si="34"/>
        <v>40</v>
      </c>
    </row>
    <row r="2232" spans="1:10" x14ac:dyDescent="0.3">
      <c r="A2232" t="s">
        <v>1833</v>
      </c>
      <c r="C2232" s="18">
        <v>471.21046731189193</v>
      </c>
      <c r="D2232" s="1"/>
      <c r="E2232" s="1">
        <v>9</v>
      </c>
      <c r="F2232" s="1">
        <v>8</v>
      </c>
      <c r="G2232" s="1">
        <v>0</v>
      </c>
      <c r="H2232" s="1">
        <v>1</v>
      </c>
      <c r="I2232" s="15">
        <v>0.88888888888888884</v>
      </c>
      <c r="J2232">
        <f t="shared" si="34"/>
        <v>40</v>
      </c>
    </row>
    <row r="2233" spans="1:10" x14ac:dyDescent="0.3">
      <c r="A2233" t="s">
        <v>1802</v>
      </c>
      <c r="C2233" s="18">
        <v>471.16751677595244</v>
      </c>
      <c r="D2233" s="1"/>
      <c r="E2233" s="1">
        <v>17</v>
      </c>
      <c r="F2233" s="1">
        <v>13</v>
      </c>
      <c r="G2233" s="1">
        <v>0</v>
      </c>
      <c r="H2233" s="1">
        <v>4</v>
      </c>
      <c r="I2233" s="15">
        <v>0.76470588235294112</v>
      </c>
      <c r="J2233">
        <f t="shared" si="34"/>
        <v>40</v>
      </c>
    </row>
    <row r="2234" spans="1:10" x14ac:dyDescent="0.3">
      <c r="A2234" t="s">
        <v>1821</v>
      </c>
      <c r="C2234" s="18">
        <v>471.11261102686586</v>
      </c>
      <c r="D2234" s="1"/>
      <c r="E2234" s="1">
        <v>69</v>
      </c>
      <c r="F2234" s="1">
        <v>42</v>
      </c>
      <c r="G2234" s="1">
        <v>0</v>
      </c>
      <c r="H2234" s="1">
        <v>27</v>
      </c>
      <c r="I2234" s="15">
        <v>0.60869565217391308</v>
      </c>
      <c r="J2234">
        <f t="shared" si="34"/>
        <v>20</v>
      </c>
    </row>
    <row r="2235" spans="1:10" x14ac:dyDescent="0.3">
      <c r="A2235" t="s">
        <v>1846</v>
      </c>
      <c r="C2235" s="18">
        <v>471.07444548711516</v>
      </c>
      <c r="D2235" s="1"/>
      <c r="E2235" s="1">
        <v>57</v>
      </c>
      <c r="F2235" s="1">
        <v>32</v>
      </c>
      <c r="G2235" s="1">
        <v>5</v>
      </c>
      <c r="H2235" s="1">
        <v>20</v>
      </c>
      <c r="I2235" s="15">
        <v>0.60526315789473684</v>
      </c>
      <c r="J2235">
        <f t="shared" si="34"/>
        <v>20</v>
      </c>
    </row>
    <row r="2236" spans="1:10" x14ac:dyDescent="0.3">
      <c r="A2236" t="s">
        <v>1803</v>
      </c>
      <c r="C2236" s="18">
        <v>471.06717889059718</v>
      </c>
      <c r="D2236" s="1"/>
      <c r="E2236" s="1">
        <v>67</v>
      </c>
      <c r="F2236" s="1">
        <v>38</v>
      </c>
      <c r="G2236" s="1">
        <v>0</v>
      </c>
      <c r="H2236" s="1">
        <v>29</v>
      </c>
      <c r="I2236" s="15">
        <v>0.56716417910447758</v>
      </c>
      <c r="J2236">
        <f t="shared" si="34"/>
        <v>20</v>
      </c>
    </row>
    <row r="2237" spans="1:10" x14ac:dyDescent="0.3">
      <c r="A2237" t="s">
        <v>11730</v>
      </c>
      <c r="C2237" s="18">
        <v>471.05834356878552</v>
      </c>
      <c r="D2237" s="1"/>
      <c r="E2237" s="1">
        <v>24</v>
      </c>
      <c r="F2237" s="1">
        <v>10</v>
      </c>
      <c r="G2237" s="1">
        <v>0</v>
      </c>
      <c r="H2237" s="1">
        <v>14</v>
      </c>
      <c r="I2237" s="15">
        <v>0.41666666666666669</v>
      </c>
      <c r="J2237">
        <f t="shared" si="34"/>
        <v>40</v>
      </c>
    </row>
    <row r="2238" spans="1:10" x14ac:dyDescent="0.3">
      <c r="A2238" t="s">
        <v>5923</v>
      </c>
      <c r="C2238" s="18">
        <v>470.88443502671021</v>
      </c>
      <c r="D2238" s="1"/>
      <c r="E2238" s="1">
        <v>24</v>
      </c>
      <c r="F2238" s="1">
        <v>16</v>
      </c>
      <c r="G2238" s="1">
        <v>1</v>
      </c>
      <c r="H2238" s="1">
        <v>7</v>
      </c>
      <c r="I2238" s="15">
        <v>0.6875</v>
      </c>
      <c r="J2238">
        <f t="shared" si="34"/>
        <v>40</v>
      </c>
    </row>
    <row r="2239" spans="1:10" x14ac:dyDescent="0.3">
      <c r="A2239" t="s">
        <v>1805</v>
      </c>
      <c r="C2239" s="18">
        <v>470.87131219860487</v>
      </c>
      <c r="D2239" s="1"/>
      <c r="E2239" s="1">
        <v>29</v>
      </c>
      <c r="F2239" s="1">
        <v>19</v>
      </c>
      <c r="G2239" s="1">
        <v>3</v>
      </c>
      <c r="H2239" s="1">
        <v>7</v>
      </c>
      <c r="I2239" s="15">
        <v>0.7068965517241379</v>
      </c>
      <c r="J2239">
        <f t="shared" si="34"/>
        <v>40</v>
      </c>
    </row>
    <row r="2240" spans="1:10" x14ac:dyDescent="0.3">
      <c r="A2240" t="s">
        <v>1792</v>
      </c>
      <c r="C2240" s="18">
        <v>470.86995029725824</v>
      </c>
      <c r="D2240" s="1"/>
      <c r="E2240" s="1">
        <v>40</v>
      </c>
      <c r="F2240" s="1">
        <v>23</v>
      </c>
      <c r="G2240" s="1">
        <v>1</v>
      </c>
      <c r="H2240" s="1">
        <v>16</v>
      </c>
      <c r="I2240" s="15">
        <v>0.58750000000000002</v>
      </c>
      <c r="J2240">
        <f t="shared" si="34"/>
        <v>20</v>
      </c>
    </row>
    <row r="2241" spans="1:10" x14ac:dyDescent="0.3">
      <c r="A2241" t="s">
        <v>1806</v>
      </c>
      <c r="C2241" s="18">
        <v>470.86847281856751</v>
      </c>
      <c r="D2241" s="1"/>
      <c r="E2241" s="1">
        <v>138</v>
      </c>
      <c r="F2241" s="1">
        <v>78</v>
      </c>
      <c r="G2241" s="1">
        <v>2</v>
      </c>
      <c r="H2241" s="1">
        <v>58</v>
      </c>
      <c r="I2241" s="15">
        <v>0.57246376811594202</v>
      </c>
      <c r="J2241">
        <f t="shared" si="34"/>
        <v>20</v>
      </c>
    </row>
    <row r="2242" spans="1:10" x14ac:dyDescent="0.3">
      <c r="A2242" t="s">
        <v>1831</v>
      </c>
      <c r="C2242" s="18">
        <v>470.77077311199167</v>
      </c>
      <c r="D2242" s="1"/>
      <c r="E2242" s="1">
        <v>52</v>
      </c>
      <c r="F2242" s="1">
        <v>29</v>
      </c>
      <c r="G2242" s="1">
        <v>0</v>
      </c>
      <c r="H2242" s="1">
        <v>23</v>
      </c>
      <c r="I2242" s="15">
        <v>0.55769230769230771</v>
      </c>
      <c r="J2242">
        <f t="shared" si="34"/>
        <v>20</v>
      </c>
    </row>
    <row r="2243" spans="1:10" x14ac:dyDescent="0.3">
      <c r="A2243" t="s">
        <v>1808</v>
      </c>
      <c r="C2243" s="18">
        <v>470.71526537419646</v>
      </c>
      <c r="D2243" s="1"/>
      <c r="E2243" s="1">
        <v>21</v>
      </c>
      <c r="F2243" s="1">
        <v>20</v>
      </c>
      <c r="G2243" s="1">
        <v>0</v>
      </c>
      <c r="H2243" s="1">
        <v>1</v>
      </c>
      <c r="I2243" s="15">
        <v>0.95238095238095233</v>
      </c>
      <c r="J2243">
        <f t="shared" si="34"/>
        <v>40</v>
      </c>
    </row>
    <row r="2244" spans="1:10" x14ac:dyDescent="0.3">
      <c r="A2244" t="s">
        <v>1810</v>
      </c>
      <c r="C2244" s="18">
        <v>470.66878036397588</v>
      </c>
      <c r="D2244" s="1"/>
      <c r="E2244" s="1">
        <v>27</v>
      </c>
      <c r="F2244" s="1">
        <v>20</v>
      </c>
      <c r="G2244" s="1">
        <v>0</v>
      </c>
      <c r="H2244" s="1">
        <v>7</v>
      </c>
      <c r="I2244" s="15">
        <v>0.7407407407407407</v>
      </c>
      <c r="J2244">
        <f t="shared" ref="J2244:J2307" si="35">IF(E2244&lt;=30,40,20)</f>
        <v>40</v>
      </c>
    </row>
    <row r="2245" spans="1:10" x14ac:dyDescent="0.3">
      <c r="A2245" t="s">
        <v>1812</v>
      </c>
      <c r="C2245" s="18">
        <v>470.65339391334328</v>
      </c>
      <c r="D2245" s="1"/>
      <c r="E2245" s="1">
        <v>59</v>
      </c>
      <c r="F2245" s="1">
        <v>41</v>
      </c>
      <c r="G2245" s="1">
        <v>1</v>
      </c>
      <c r="H2245" s="1">
        <v>17</v>
      </c>
      <c r="I2245" s="15">
        <v>0.70338983050847459</v>
      </c>
      <c r="J2245">
        <f t="shared" si="35"/>
        <v>20</v>
      </c>
    </row>
    <row r="2246" spans="1:10" x14ac:dyDescent="0.3">
      <c r="A2246" t="s">
        <v>1907</v>
      </c>
      <c r="C2246" s="18">
        <v>470.64993417438802</v>
      </c>
      <c r="D2246" s="1"/>
      <c r="E2246" s="1">
        <v>69</v>
      </c>
      <c r="F2246" s="1">
        <v>33</v>
      </c>
      <c r="G2246" s="1">
        <v>0</v>
      </c>
      <c r="H2246" s="1">
        <v>36</v>
      </c>
      <c r="I2246" s="15">
        <v>0.47826086956521741</v>
      </c>
      <c r="J2246">
        <f t="shared" si="35"/>
        <v>20</v>
      </c>
    </row>
    <row r="2247" spans="1:10" x14ac:dyDescent="0.3">
      <c r="A2247" t="s">
        <v>1813</v>
      </c>
      <c r="C2247" s="18">
        <v>470.58861489580443</v>
      </c>
      <c r="D2247" s="1"/>
      <c r="E2247" s="1">
        <v>26</v>
      </c>
      <c r="F2247" s="1">
        <v>17</v>
      </c>
      <c r="G2247" s="1">
        <v>0</v>
      </c>
      <c r="H2247" s="1">
        <v>9</v>
      </c>
      <c r="I2247" s="15">
        <v>0.65384615384615385</v>
      </c>
      <c r="J2247">
        <f t="shared" si="35"/>
        <v>40</v>
      </c>
    </row>
    <row r="2248" spans="1:10" x14ac:dyDescent="0.3">
      <c r="A2248" t="s">
        <v>1814</v>
      </c>
      <c r="C2248" s="18">
        <v>470.58114949354416</v>
      </c>
      <c r="D2248" s="1"/>
      <c r="E2248" s="1">
        <v>41</v>
      </c>
      <c r="F2248" s="1">
        <v>25</v>
      </c>
      <c r="G2248" s="1">
        <v>0</v>
      </c>
      <c r="H2248" s="1">
        <v>16</v>
      </c>
      <c r="I2248" s="15">
        <v>0.6097560975609756</v>
      </c>
      <c r="J2248">
        <f t="shared" si="35"/>
        <v>20</v>
      </c>
    </row>
    <row r="2249" spans="1:10" x14ac:dyDescent="0.3">
      <c r="A2249" t="s">
        <v>1844</v>
      </c>
      <c r="C2249" s="18">
        <v>470.57527516329424</v>
      </c>
      <c r="D2249" s="1"/>
      <c r="E2249" s="1">
        <v>60</v>
      </c>
      <c r="F2249" s="1">
        <v>34</v>
      </c>
      <c r="G2249" s="1">
        <v>0</v>
      </c>
      <c r="H2249" s="1">
        <v>26</v>
      </c>
      <c r="I2249" s="15">
        <v>0.56666666666666665</v>
      </c>
      <c r="J2249">
        <f t="shared" si="35"/>
        <v>20</v>
      </c>
    </row>
    <row r="2250" spans="1:10" x14ac:dyDescent="0.3">
      <c r="A2250" t="s">
        <v>1823</v>
      </c>
      <c r="C2250" s="18">
        <v>470.55360946819906</v>
      </c>
      <c r="D2250" s="1"/>
      <c r="E2250" s="1">
        <v>40</v>
      </c>
      <c r="F2250" s="1">
        <v>27</v>
      </c>
      <c r="G2250" s="1">
        <v>1</v>
      </c>
      <c r="H2250" s="1">
        <v>12</v>
      </c>
      <c r="I2250" s="15">
        <v>0.6875</v>
      </c>
      <c r="J2250">
        <f t="shared" si="35"/>
        <v>20</v>
      </c>
    </row>
    <row r="2251" spans="1:10" x14ac:dyDescent="0.3">
      <c r="A2251" t="s">
        <v>1816</v>
      </c>
      <c r="C2251" s="18">
        <v>470.54716262912757</v>
      </c>
      <c r="D2251" s="1"/>
      <c r="E2251" s="1">
        <v>1</v>
      </c>
      <c r="F2251" s="1">
        <v>1</v>
      </c>
      <c r="G2251" s="1">
        <v>0</v>
      </c>
      <c r="H2251" s="1">
        <v>0</v>
      </c>
      <c r="I2251" s="15">
        <v>1</v>
      </c>
      <c r="J2251">
        <f t="shared" si="35"/>
        <v>40</v>
      </c>
    </row>
    <row r="2252" spans="1:10" x14ac:dyDescent="0.3">
      <c r="A2252" t="s">
        <v>1817</v>
      </c>
      <c r="C2252" s="18">
        <v>470.51950308946812</v>
      </c>
      <c r="D2252" s="1"/>
      <c r="E2252" s="1">
        <v>50</v>
      </c>
      <c r="F2252" s="1">
        <v>30</v>
      </c>
      <c r="G2252" s="1">
        <v>1</v>
      </c>
      <c r="H2252" s="1">
        <v>19</v>
      </c>
      <c r="I2252" s="15">
        <v>0.61</v>
      </c>
      <c r="J2252">
        <f t="shared" si="35"/>
        <v>20</v>
      </c>
    </row>
    <row r="2253" spans="1:10" x14ac:dyDescent="0.3">
      <c r="A2253" t="s">
        <v>1922</v>
      </c>
      <c r="C2253" s="18">
        <v>470.49931004133822</v>
      </c>
      <c r="D2253" s="1"/>
      <c r="E2253" s="1">
        <v>26</v>
      </c>
      <c r="F2253" s="1">
        <v>17</v>
      </c>
      <c r="G2253" s="1">
        <v>1</v>
      </c>
      <c r="H2253" s="1">
        <v>8</v>
      </c>
      <c r="I2253" s="15">
        <v>0.67307692307692313</v>
      </c>
      <c r="J2253">
        <f t="shared" si="35"/>
        <v>40</v>
      </c>
    </row>
    <row r="2254" spans="1:10" x14ac:dyDescent="0.3">
      <c r="A2254" t="s">
        <v>2024</v>
      </c>
      <c r="C2254" s="18">
        <v>470.38616916511825</v>
      </c>
      <c r="D2254" s="1"/>
      <c r="E2254" s="1">
        <v>33</v>
      </c>
      <c r="F2254" s="1">
        <v>24</v>
      </c>
      <c r="G2254" s="1">
        <v>1</v>
      </c>
      <c r="H2254" s="1">
        <v>8</v>
      </c>
      <c r="I2254" s="15">
        <v>0.74242424242424243</v>
      </c>
      <c r="J2254">
        <f t="shared" si="35"/>
        <v>20</v>
      </c>
    </row>
    <row r="2255" spans="1:10" x14ac:dyDescent="0.3">
      <c r="A2255" t="s">
        <v>2465</v>
      </c>
      <c r="C2255" s="18">
        <v>470.32866663870533</v>
      </c>
      <c r="D2255" s="1"/>
      <c r="E2255" s="1">
        <v>15</v>
      </c>
      <c r="F2255" s="1">
        <v>10</v>
      </c>
      <c r="G2255" s="1">
        <v>1</v>
      </c>
      <c r="H2255" s="1">
        <v>4</v>
      </c>
      <c r="I2255" s="15">
        <v>0.7</v>
      </c>
      <c r="J2255">
        <f t="shared" si="35"/>
        <v>40</v>
      </c>
    </row>
    <row r="2256" spans="1:10" x14ac:dyDescent="0.3">
      <c r="A2256" t="s">
        <v>1820</v>
      </c>
      <c r="C2256" s="18">
        <v>470.32649481630824</v>
      </c>
      <c r="D2256" s="1"/>
      <c r="E2256" s="1">
        <v>23</v>
      </c>
      <c r="F2256" s="1">
        <v>15</v>
      </c>
      <c r="G2256" s="1">
        <v>1</v>
      </c>
      <c r="H2256" s="1">
        <v>7</v>
      </c>
      <c r="I2256" s="15">
        <v>0.67391304347826086</v>
      </c>
      <c r="J2256">
        <f t="shared" si="35"/>
        <v>40</v>
      </c>
    </row>
    <row r="2257" spans="1:10" x14ac:dyDescent="0.3">
      <c r="A2257" t="s">
        <v>11564</v>
      </c>
      <c r="C2257" s="18">
        <v>470.26799320024116</v>
      </c>
      <c r="D2257" s="1"/>
      <c r="E2257" s="1">
        <v>18</v>
      </c>
      <c r="F2257" s="1">
        <v>12</v>
      </c>
      <c r="G2257" s="1">
        <v>1</v>
      </c>
      <c r="H2257" s="1">
        <v>5</v>
      </c>
      <c r="I2257" s="15">
        <v>0.69444444444444442</v>
      </c>
      <c r="J2257">
        <f t="shared" si="35"/>
        <v>40</v>
      </c>
    </row>
    <row r="2258" spans="1:10" x14ac:dyDescent="0.3">
      <c r="A2258" t="s">
        <v>1822</v>
      </c>
      <c r="C2258" s="18">
        <v>470.25456002743391</v>
      </c>
      <c r="D2258" s="1"/>
      <c r="E2258" s="1">
        <v>13</v>
      </c>
      <c r="F2258" s="1">
        <v>10</v>
      </c>
      <c r="G2258" s="1">
        <v>0</v>
      </c>
      <c r="H2258" s="1">
        <v>3</v>
      </c>
      <c r="I2258" s="15">
        <v>0.76923076923076927</v>
      </c>
      <c r="J2258">
        <f t="shared" si="35"/>
        <v>40</v>
      </c>
    </row>
    <row r="2259" spans="1:10" x14ac:dyDescent="0.3">
      <c r="A2259" t="s">
        <v>1910</v>
      </c>
      <c r="C2259" s="18">
        <v>470.22026352389099</v>
      </c>
      <c r="D2259" s="1"/>
      <c r="E2259" s="1">
        <v>10</v>
      </c>
      <c r="F2259" s="1">
        <v>8</v>
      </c>
      <c r="G2259" s="1">
        <v>0</v>
      </c>
      <c r="H2259" s="1">
        <v>2</v>
      </c>
      <c r="I2259" s="15">
        <v>0.8</v>
      </c>
      <c r="J2259">
        <f t="shared" si="35"/>
        <v>40</v>
      </c>
    </row>
    <row r="2260" spans="1:10" x14ac:dyDescent="0.3">
      <c r="A2260" t="s">
        <v>1825</v>
      </c>
      <c r="C2260" s="18">
        <v>470.15861177394572</v>
      </c>
      <c r="D2260" s="1"/>
      <c r="E2260" s="1">
        <v>10</v>
      </c>
      <c r="F2260" s="1">
        <v>8</v>
      </c>
      <c r="G2260" s="1">
        <v>2</v>
      </c>
      <c r="H2260" s="1">
        <v>0</v>
      </c>
      <c r="I2260" s="15">
        <v>0.9</v>
      </c>
      <c r="J2260">
        <f t="shared" si="35"/>
        <v>40</v>
      </c>
    </row>
    <row r="2261" spans="1:10" x14ac:dyDescent="0.3">
      <c r="A2261" t="s">
        <v>1827</v>
      </c>
      <c r="C2261" s="18">
        <v>470.1419217391591</v>
      </c>
      <c r="D2261" s="1"/>
      <c r="E2261" s="1">
        <v>29</v>
      </c>
      <c r="F2261" s="1">
        <v>18</v>
      </c>
      <c r="G2261" s="1">
        <v>2</v>
      </c>
      <c r="H2261" s="1">
        <v>9</v>
      </c>
      <c r="I2261" s="15">
        <v>0.65517241379310343</v>
      </c>
      <c r="J2261">
        <f t="shared" si="35"/>
        <v>40</v>
      </c>
    </row>
    <row r="2262" spans="1:10" x14ac:dyDescent="0.3">
      <c r="A2262" t="s">
        <v>1828</v>
      </c>
      <c r="C2262" s="18">
        <v>470.06616776506564</v>
      </c>
      <c r="D2262" s="1"/>
      <c r="E2262" s="1">
        <v>15</v>
      </c>
      <c r="F2262" s="1">
        <v>11</v>
      </c>
      <c r="G2262" s="1">
        <v>1</v>
      </c>
      <c r="H2262" s="1">
        <v>3</v>
      </c>
      <c r="I2262" s="15">
        <v>0.76666666666666672</v>
      </c>
      <c r="J2262">
        <f t="shared" si="35"/>
        <v>40</v>
      </c>
    </row>
    <row r="2263" spans="1:10" x14ac:dyDescent="0.3">
      <c r="A2263" t="s">
        <v>1913</v>
      </c>
      <c r="C2263" s="18">
        <v>470.050343335825</v>
      </c>
      <c r="D2263" s="1"/>
      <c r="E2263" s="1">
        <v>11</v>
      </c>
      <c r="F2263" s="1">
        <v>9</v>
      </c>
      <c r="G2263" s="1">
        <v>0</v>
      </c>
      <c r="H2263" s="1">
        <v>2</v>
      </c>
      <c r="I2263" s="15">
        <v>0.81818181818181823</v>
      </c>
      <c r="J2263">
        <f t="shared" si="35"/>
        <v>40</v>
      </c>
    </row>
    <row r="2264" spans="1:10" x14ac:dyDescent="0.3">
      <c r="A2264" t="s">
        <v>1829</v>
      </c>
      <c r="C2264" s="18">
        <v>469.96149103798115</v>
      </c>
      <c r="D2264" s="1"/>
      <c r="E2264" s="1">
        <v>33</v>
      </c>
      <c r="F2264" s="1">
        <v>19</v>
      </c>
      <c r="G2264" s="1">
        <v>2</v>
      </c>
      <c r="H2264" s="1">
        <v>12</v>
      </c>
      <c r="I2264" s="15">
        <v>0.60606060606060608</v>
      </c>
      <c r="J2264">
        <f t="shared" si="35"/>
        <v>20</v>
      </c>
    </row>
    <row r="2265" spans="1:10" x14ac:dyDescent="0.3">
      <c r="A2265" t="s">
        <v>2065</v>
      </c>
      <c r="C2265" s="18">
        <v>469.95679303951101</v>
      </c>
      <c r="D2265" s="1"/>
      <c r="E2265" s="1">
        <v>47</v>
      </c>
      <c r="F2265" s="1">
        <v>28</v>
      </c>
      <c r="G2265" s="1">
        <v>0</v>
      </c>
      <c r="H2265" s="1">
        <v>19</v>
      </c>
      <c r="I2265" s="15">
        <v>0.5957446808510638</v>
      </c>
      <c r="J2265">
        <f t="shared" si="35"/>
        <v>20</v>
      </c>
    </row>
    <row r="2266" spans="1:10" x14ac:dyDescent="0.3">
      <c r="A2266" t="s">
        <v>1839</v>
      </c>
      <c r="C2266" s="18">
        <v>469.66147099626835</v>
      </c>
      <c r="D2266" s="1"/>
      <c r="E2266" s="1">
        <v>51</v>
      </c>
      <c r="F2266" s="1">
        <v>32</v>
      </c>
      <c r="G2266" s="1">
        <v>1</v>
      </c>
      <c r="H2266" s="1">
        <v>18</v>
      </c>
      <c r="I2266" s="15">
        <v>0.63725490196078427</v>
      </c>
      <c r="J2266">
        <f t="shared" si="35"/>
        <v>20</v>
      </c>
    </row>
    <row r="2267" spans="1:10" x14ac:dyDescent="0.3">
      <c r="A2267" t="s">
        <v>1840</v>
      </c>
      <c r="C2267" s="18">
        <v>469.64241311369187</v>
      </c>
      <c r="D2267" s="1"/>
      <c r="E2267" s="1">
        <v>1</v>
      </c>
      <c r="F2267" s="1">
        <v>1</v>
      </c>
      <c r="G2267" s="1">
        <v>0</v>
      </c>
      <c r="H2267" s="1">
        <v>0</v>
      </c>
      <c r="I2267" s="15">
        <v>1</v>
      </c>
      <c r="J2267">
        <f t="shared" si="35"/>
        <v>40</v>
      </c>
    </row>
    <row r="2268" spans="1:10" x14ac:dyDescent="0.3">
      <c r="A2268" t="s">
        <v>15864</v>
      </c>
      <c r="C2268" s="18">
        <v>469.63825443136813</v>
      </c>
      <c r="D2268" s="1"/>
      <c r="E2268" s="1">
        <v>30</v>
      </c>
      <c r="F2268" s="1">
        <v>20</v>
      </c>
      <c r="G2268" s="1">
        <v>0</v>
      </c>
      <c r="H2268" s="1">
        <v>10</v>
      </c>
      <c r="I2268" s="15">
        <v>0.66666666666666663</v>
      </c>
      <c r="J2268">
        <f t="shared" si="35"/>
        <v>40</v>
      </c>
    </row>
    <row r="2269" spans="1:10" x14ac:dyDescent="0.3">
      <c r="A2269" t="s">
        <v>1838</v>
      </c>
      <c r="C2269" s="18">
        <v>469.63806182475247</v>
      </c>
      <c r="D2269" s="1"/>
      <c r="E2269" s="1">
        <v>9</v>
      </c>
      <c r="F2269" s="1">
        <v>8</v>
      </c>
      <c r="G2269" s="1">
        <v>0</v>
      </c>
      <c r="H2269" s="1">
        <v>1</v>
      </c>
      <c r="I2269" s="15">
        <v>0.88888888888888884</v>
      </c>
      <c r="J2269">
        <f t="shared" si="35"/>
        <v>40</v>
      </c>
    </row>
    <row r="2270" spans="1:10" x14ac:dyDescent="0.3">
      <c r="A2270" t="s">
        <v>4232</v>
      </c>
      <c r="C2270" s="18">
        <v>469.62102088535818</v>
      </c>
      <c r="D2270" s="1"/>
      <c r="E2270" s="1">
        <v>22</v>
      </c>
      <c r="F2270" s="1">
        <v>11</v>
      </c>
      <c r="G2270" s="1">
        <v>1</v>
      </c>
      <c r="H2270" s="1">
        <v>10</v>
      </c>
      <c r="I2270" s="15">
        <v>0.52272727272727271</v>
      </c>
      <c r="J2270">
        <f t="shared" si="35"/>
        <v>40</v>
      </c>
    </row>
    <row r="2271" spans="1:10" x14ac:dyDescent="0.3">
      <c r="A2271" t="s">
        <v>1842</v>
      </c>
      <c r="C2271" s="18">
        <v>469.61306775718162</v>
      </c>
      <c r="D2271" s="1"/>
      <c r="E2271" s="1">
        <v>1</v>
      </c>
      <c r="F2271" s="1">
        <v>1</v>
      </c>
      <c r="G2271" s="1">
        <v>0</v>
      </c>
      <c r="H2271" s="1">
        <v>0</v>
      </c>
      <c r="I2271" s="15">
        <v>1</v>
      </c>
      <c r="J2271">
        <f t="shared" si="35"/>
        <v>40</v>
      </c>
    </row>
    <row r="2272" spans="1:10" x14ac:dyDescent="0.3">
      <c r="A2272" t="s">
        <v>1843</v>
      </c>
      <c r="C2272" s="18">
        <v>469.56131637009253</v>
      </c>
      <c r="D2272" s="1"/>
      <c r="E2272" s="1">
        <v>9</v>
      </c>
      <c r="F2272" s="1">
        <v>8</v>
      </c>
      <c r="G2272" s="1">
        <v>1</v>
      </c>
      <c r="H2272" s="1">
        <v>0</v>
      </c>
      <c r="I2272" s="15">
        <v>0.94444444444444442</v>
      </c>
      <c r="J2272">
        <f t="shared" si="35"/>
        <v>40</v>
      </c>
    </row>
    <row r="2273" spans="1:10" x14ac:dyDescent="0.3">
      <c r="A2273" t="s">
        <v>1851</v>
      </c>
      <c r="C2273" s="18">
        <v>469.4208652645259</v>
      </c>
      <c r="D2273" s="1"/>
      <c r="E2273" s="1">
        <v>115</v>
      </c>
      <c r="F2273" s="1">
        <v>76</v>
      </c>
      <c r="G2273" s="1">
        <v>2</v>
      </c>
      <c r="H2273" s="1">
        <v>37</v>
      </c>
      <c r="I2273" s="15">
        <v>0.66956521739130437</v>
      </c>
      <c r="J2273">
        <f t="shared" si="35"/>
        <v>20</v>
      </c>
    </row>
    <row r="2274" spans="1:10" x14ac:dyDescent="0.3">
      <c r="A2274" t="s">
        <v>1847</v>
      </c>
      <c r="C2274" s="18">
        <v>469.40941512506089</v>
      </c>
      <c r="D2274" s="1"/>
      <c r="E2274" s="1">
        <v>14</v>
      </c>
      <c r="F2274" s="1">
        <v>11</v>
      </c>
      <c r="G2274" s="1">
        <v>0</v>
      </c>
      <c r="H2274" s="1">
        <v>3</v>
      </c>
      <c r="I2274" s="15">
        <v>0.7857142857142857</v>
      </c>
      <c r="J2274">
        <f t="shared" si="35"/>
        <v>40</v>
      </c>
    </row>
    <row r="2275" spans="1:10" x14ac:dyDescent="0.3">
      <c r="A2275" t="s">
        <v>1848</v>
      </c>
      <c r="C2275" s="18">
        <v>469.31523209458817</v>
      </c>
      <c r="D2275" s="1"/>
      <c r="E2275" s="1">
        <v>8</v>
      </c>
      <c r="F2275" s="1">
        <v>8</v>
      </c>
      <c r="G2275" s="1">
        <v>0</v>
      </c>
      <c r="H2275" s="1">
        <v>0</v>
      </c>
      <c r="I2275" s="15">
        <v>1</v>
      </c>
      <c r="J2275">
        <f t="shared" si="35"/>
        <v>40</v>
      </c>
    </row>
    <row r="2276" spans="1:10" x14ac:dyDescent="0.3">
      <c r="A2276" t="s">
        <v>1849</v>
      </c>
      <c r="C2276" s="18">
        <v>469.26296299095736</v>
      </c>
      <c r="D2276" s="1"/>
      <c r="E2276" s="1">
        <v>13</v>
      </c>
      <c r="F2276" s="1">
        <v>9</v>
      </c>
      <c r="G2276" s="1">
        <v>0</v>
      </c>
      <c r="H2276" s="1">
        <v>4</v>
      </c>
      <c r="I2276" s="15">
        <v>0.69230769230769229</v>
      </c>
      <c r="J2276">
        <f t="shared" si="35"/>
        <v>40</v>
      </c>
    </row>
    <row r="2277" spans="1:10" x14ac:dyDescent="0.3">
      <c r="A2277" t="s">
        <v>1852</v>
      </c>
      <c r="C2277" s="18">
        <v>469.17278296074096</v>
      </c>
      <c r="D2277" s="1"/>
      <c r="E2277" s="1">
        <v>29</v>
      </c>
      <c r="F2277" s="1">
        <v>21</v>
      </c>
      <c r="G2277" s="1">
        <v>0</v>
      </c>
      <c r="H2277" s="1">
        <v>8</v>
      </c>
      <c r="I2277" s="15">
        <v>0.72413793103448276</v>
      </c>
      <c r="J2277">
        <f t="shared" si="35"/>
        <v>40</v>
      </c>
    </row>
    <row r="2278" spans="1:10" x14ac:dyDescent="0.3">
      <c r="A2278" t="s">
        <v>1896</v>
      </c>
      <c r="C2278" s="18">
        <v>469.12504209727047</v>
      </c>
      <c r="D2278" s="1"/>
      <c r="E2278" s="1">
        <v>21</v>
      </c>
      <c r="F2278" s="1">
        <v>13</v>
      </c>
      <c r="G2278" s="1">
        <v>1</v>
      </c>
      <c r="H2278" s="1">
        <v>7</v>
      </c>
      <c r="I2278" s="15">
        <v>0.6428571428571429</v>
      </c>
      <c r="J2278">
        <f t="shared" si="35"/>
        <v>40</v>
      </c>
    </row>
    <row r="2279" spans="1:10" x14ac:dyDescent="0.3">
      <c r="A2279" t="s">
        <v>1854</v>
      </c>
      <c r="C2279" s="18">
        <v>469.0691496759963</v>
      </c>
      <c r="D2279" s="1"/>
      <c r="E2279" s="1">
        <v>1</v>
      </c>
      <c r="F2279" s="1">
        <v>1</v>
      </c>
      <c r="G2279" s="1">
        <v>0</v>
      </c>
      <c r="H2279" s="1">
        <v>0</v>
      </c>
      <c r="I2279" s="15">
        <v>1</v>
      </c>
      <c r="J2279">
        <f t="shared" si="35"/>
        <v>40</v>
      </c>
    </row>
    <row r="2280" spans="1:10" x14ac:dyDescent="0.3">
      <c r="A2280" t="s">
        <v>1855</v>
      </c>
      <c r="C2280" s="18">
        <v>469.0354458058282</v>
      </c>
      <c r="D2280" s="1"/>
      <c r="E2280" s="1">
        <v>15</v>
      </c>
      <c r="F2280" s="1">
        <v>11</v>
      </c>
      <c r="G2280" s="1">
        <v>0</v>
      </c>
      <c r="H2280" s="1">
        <v>4</v>
      </c>
      <c r="I2280" s="15">
        <v>0.73333333333333328</v>
      </c>
      <c r="J2280">
        <f t="shared" si="35"/>
        <v>40</v>
      </c>
    </row>
    <row r="2281" spans="1:10" x14ac:dyDescent="0.3">
      <c r="A2281" t="s">
        <v>1857</v>
      </c>
      <c r="C2281" s="18">
        <v>468.94121796428675</v>
      </c>
      <c r="D2281" s="1"/>
      <c r="E2281" s="1">
        <v>22</v>
      </c>
      <c r="F2281" s="1">
        <v>10</v>
      </c>
      <c r="G2281" s="1">
        <v>1</v>
      </c>
      <c r="H2281" s="1">
        <v>11</v>
      </c>
      <c r="I2281" s="15">
        <v>0.47727272727272729</v>
      </c>
      <c r="J2281">
        <f t="shared" si="35"/>
        <v>40</v>
      </c>
    </row>
    <row r="2282" spans="1:10" x14ac:dyDescent="0.3">
      <c r="A2282" t="s">
        <v>1858</v>
      </c>
      <c r="C2282" s="18">
        <v>468.93110537693747</v>
      </c>
      <c r="D2282" s="1"/>
      <c r="E2282" s="1">
        <v>16</v>
      </c>
      <c r="F2282" s="1">
        <v>13</v>
      </c>
      <c r="G2282" s="1">
        <v>0</v>
      </c>
      <c r="H2282" s="1">
        <v>3</v>
      </c>
      <c r="I2282" s="15">
        <v>0.8125</v>
      </c>
      <c r="J2282">
        <f t="shared" si="35"/>
        <v>40</v>
      </c>
    </row>
    <row r="2283" spans="1:10" x14ac:dyDescent="0.3">
      <c r="A2283" t="s">
        <v>1958</v>
      </c>
      <c r="C2283" s="18">
        <v>468.93001178050042</v>
      </c>
      <c r="D2283" s="1"/>
      <c r="E2283" s="1">
        <v>79</v>
      </c>
      <c r="F2283" s="1">
        <v>39</v>
      </c>
      <c r="G2283" s="1">
        <v>2</v>
      </c>
      <c r="H2283" s="1">
        <v>38</v>
      </c>
      <c r="I2283" s="15">
        <v>0.50632911392405067</v>
      </c>
      <c r="J2283">
        <f t="shared" si="35"/>
        <v>20</v>
      </c>
    </row>
    <row r="2284" spans="1:10" x14ac:dyDescent="0.3">
      <c r="A2284" t="s">
        <v>2230</v>
      </c>
      <c r="C2284" s="18">
        <v>468.89699755618255</v>
      </c>
      <c r="D2284" s="1"/>
      <c r="E2284" s="1">
        <v>12</v>
      </c>
      <c r="F2284" s="1">
        <v>10</v>
      </c>
      <c r="G2284" s="1">
        <v>0</v>
      </c>
      <c r="H2284" s="1">
        <v>2</v>
      </c>
      <c r="I2284" s="15">
        <v>0.83333333333333337</v>
      </c>
      <c r="J2284">
        <f t="shared" si="35"/>
        <v>40</v>
      </c>
    </row>
    <row r="2285" spans="1:10" x14ac:dyDescent="0.3">
      <c r="A2285" t="s">
        <v>1859</v>
      </c>
      <c r="C2285" s="18">
        <v>468.85308045890253</v>
      </c>
      <c r="D2285" s="1"/>
      <c r="E2285" s="1">
        <v>36</v>
      </c>
      <c r="F2285" s="1">
        <v>20</v>
      </c>
      <c r="G2285" s="1">
        <v>2</v>
      </c>
      <c r="H2285" s="1">
        <v>14</v>
      </c>
      <c r="I2285" s="15">
        <v>0.58333333333333337</v>
      </c>
      <c r="J2285">
        <f t="shared" si="35"/>
        <v>20</v>
      </c>
    </row>
    <row r="2286" spans="1:10" x14ac:dyDescent="0.3">
      <c r="A2286" t="s">
        <v>1860</v>
      </c>
      <c r="C2286" s="18">
        <v>468.82840716579585</v>
      </c>
      <c r="D2286" s="1"/>
      <c r="E2286" s="1">
        <v>35</v>
      </c>
      <c r="F2286" s="1">
        <v>20</v>
      </c>
      <c r="G2286" s="1">
        <v>1</v>
      </c>
      <c r="H2286" s="1">
        <v>14</v>
      </c>
      <c r="I2286" s="15">
        <v>0.58571428571428574</v>
      </c>
      <c r="J2286">
        <f t="shared" si="35"/>
        <v>20</v>
      </c>
    </row>
    <row r="2287" spans="1:10" x14ac:dyDescent="0.3">
      <c r="A2287" t="s">
        <v>1866</v>
      </c>
      <c r="C2287" s="18">
        <v>468.73202584790113</v>
      </c>
      <c r="D2287" s="1"/>
      <c r="E2287" s="1">
        <v>47</v>
      </c>
      <c r="F2287" s="1">
        <v>30</v>
      </c>
      <c r="G2287" s="1">
        <v>1</v>
      </c>
      <c r="H2287" s="1">
        <v>16</v>
      </c>
      <c r="I2287" s="15">
        <v>0.64893617021276595</v>
      </c>
      <c r="J2287">
        <f t="shared" si="35"/>
        <v>20</v>
      </c>
    </row>
    <row r="2288" spans="1:10" x14ac:dyDescent="0.3">
      <c r="A2288" t="s">
        <v>1863</v>
      </c>
      <c r="C2288" s="18">
        <v>468.68107520114876</v>
      </c>
      <c r="D2288" s="1"/>
      <c r="E2288" s="1">
        <v>49</v>
      </c>
      <c r="F2288" s="1">
        <v>26</v>
      </c>
      <c r="G2288" s="1">
        <v>3</v>
      </c>
      <c r="H2288" s="1">
        <v>20</v>
      </c>
      <c r="I2288" s="15">
        <v>0.56122448979591832</v>
      </c>
      <c r="J2288">
        <f t="shared" si="35"/>
        <v>20</v>
      </c>
    </row>
    <row r="2289" spans="1:10" x14ac:dyDescent="0.3">
      <c r="A2289" t="s">
        <v>1978</v>
      </c>
      <c r="C2289" s="18">
        <v>468.62602647586993</v>
      </c>
      <c r="D2289" s="1"/>
      <c r="E2289" s="1">
        <v>62</v>
      </c>
      <c r="F2289" s="1">
        <v>34</v>
      </c>
      <c r="G2289" s="1">
        <v>0</v>
      </c>
      <c r="H2289" s="1">
        <v>28</v>
      </c>
      <c r="I2289" s="15">
        <v>0.54838709677419351</v>
      </c>
      <c r="J2289">
        <f t="shared" si="35"/>
        <v>20</v>
      </c>
    </row>
    <row r="2290" spans="1:10" x14ac:dyDescent="0.3">
      <c r="A2290" t="s">
        <v>1865</v>
      </c>
      <c r="C2290" s="18">
        <v>468.60113983372992</v>
      </c>
      <c r="D2290" s="1"/>
      <c r="E2290" s="1">
        <v>19</v>
      </c>
      <c r="F2290" s="1">
        <v>13</v>
      </c>
      <c r="G2290" s="1">
        <v>1</v>
      </c>
      <c r="H2290" s="1">
        <v>5</v>
      </c>
      <c r="I2290" s="15">
        <v>0.71052631578947367</v>
      </c>
      <c r="J2290">
        <f t="shared" si="35"/>
        <v>40</v>
      </c>
    </row>
    <row r="2291" spans="1:10" x14ac:dyDescent="0.3">
      <c r="A2291" t="s">
        <v>1867</v>
      </c>
      <c r="C2291" s="18">
        <v>468.46179725531414</v>
      </c>
      <c r="D2291" s="1"/>
      <c r="E2291" s="1">
        <v>8</v>
      </c>
      <c r="F2291" s="1">
        <v>7</v>
      </c>
      <c r="G2291" s="1">
        <v>1</v>
      </c>
      <c r="H2291" s="1">
        <v>0</v>
      </c>
      <c r="I2291" s="15">
        <v>0.9375</v>
      </c>
      <c r="J2291">
        <f t="shared" si="35"/>
        <v>40</v>
      </c>
    </row>
    <row r="2292" spans="1:10" x14ac:dyDescent="0.3">
      <c r="A2292" t="s">
        <v>1882</v>
      </c>
      <c r="C2292" s="18">
        <v>468.39814996928806</v>
      </c>
      <c r="D2292" s="1"/>
      <c r="E2292" s="1">
        <v>62</v>
      </c>
      <c r="F2292" s="1">
        <v>34</v>
      </c>
      <c r="G2292" s="1">
        <v>3</v>
      </c>
      <c r="H2292" s="1">
        <v>25</v>
      </c>
      <c r="I2292" s="15">
        <v>0.57258064516129037</v>
      </c>
      <c r="J2292">
        <f t="shared" si="35"/>
        <v>20</v>
      </c>
    </row>
    <row r="2293" spans="1:10" x14ac:dyDescent="0.3">
      <c r="A2293" t="s">
        <v>1868</v>
      </c>
      <c r="C2293" s="18">
        <v>468.36935356338529</v>
      </c>
      <c r="D2293" s="1"/>
      <c r="E2293" s="1">
        <v>10</v>
      </c>
      <c r="F2293" s="1">
        <v>8</v>
      </c>
      <c r="G2293" s="1">
        <v>1</v>
      </c>
      <c r="H2293" s="1">
        <v>1</v>
      </c>
      <c r="I2293" s="15">
        <v>0.85</v>
      </c>
      <c r="J2293">
        <f t="shared" si="35"/>
        <v>40</v>
      </c>
    </row>
    <row r="2294" spans="1:10" x14ac:dyDescent="0.3">
      <c r="A2294" t="s">
        <v>1909</v>
      </c>
      <c r="C2294" s="18">
        <v>468.25161777052102</v>
      </c>
      <c r="D2294" s="1"/>
      <c r="E2294" s="1">
        <v>93</v>
      </c>
      <c r="F2294" s="1">
        <v>53</v>
      </c>
      <c r="G2294" s="1">
        <v>0</v>
      </c>
      <c r="H2294" s="1">
        <v>40</v>
      </c>
      <c r="I2294" s="15">
        <v>0.56989247311827962</v>
      </c>
      <c r="J2294">
        <f t="shared" si="35"/>
        <v>20</v>
      </c>
    </row>
    <row r="2295" spans="1:10" x14ac:dyDescent="0.3">
      <c r="A2295" t="s">
        <v>1870</v>
      </c>
      <c r="C2295" s="18">
        <v>468.23596162392295</v>
      </c>
      <c r="D2295" s="1"/>
      <c r="E2295" s="1">
        <v>19</v>
      </c>
      <c r="F2295" s="1">
        <v>10</v>
      </c>
      <c r="G2295" s="1">
        <v>0</v>
      </c>
      <c r="H2295" s="1">
        <v>9</v>
      </c>
      <c r="I2295" s="15">
        <v>0.52631578947368418</v>
      </c>
      <c r="J2295">
        <f t="shared" si="35"/>
        <v>40</v>
      </c>
    </row>
    <row r="2296" spans="1:10" x14ac:dyDescent="0.3">
      <c r="A2296" t="s">
        <v>1871</v>
      </c>
      <c r="C2296" s="18">
        <v>468.22893751657597</v>
      </c>
      <c r="D2296" s="1"/>
      <c r="E2296" s="1">
        <v>32</v>
      </c>
      <c r="F2296" s="1">
        <v>23</v>
      </c>
      <c r="G2296" s="1">
        <v>1</v>
      </c>
      <c r="H2296" s="1">
        <v>8</v>
      </c>
      <c r="I2296" s="15">
        <v>0.734375</v>
      </c>
      <c r="J2296">
        <f t="shared" si="35"/>
        <v>20</v>
      </c>
    </row>
    <row r="2297" spans="1:10" x14ac:dyDescent="0.3">
      <c r="A2297" t="s">
        <v>1893</v>
      </c>
      <c r="C2297" s="18">
        <v>468.19086481998801</v>
      </c>
      <c r="D2297" s="1"/>
      <c r="E2297" s="1">
        <v>25</v>
      </c>
      <c r="F2297" s="1">
        <v>16</v>
      </c>
      <c r="G2297" s="1">
        <v>1</v>
      </c>
      <c r="H2297" s="1">
        <v>8</v>
      </c>
      <c r="I2297" s="15">
        <v>0.66</v>
      </c>
      <c r="J2297">
        <f t="shared" si="35"/>
        <v>40</v>
      </c>
    </row>
    <row r="2298" spans="1:10" x14ac:dyDescent="0.3">
      <c r="A2298" t="s">
        <v>1912</v>
      </c>
      <c r="C2298" s="18">
        <v>468.13162668253261</v>
      </c>
      <c r="D2298" s="1"/>
      <c r="E2298" s="1">
        <v>35</v>
      </c>
      <c r="F2298" s="1">
        <v>18</v>
      </c>
      <c r="G2298" s="1">
        <v>1</v>
      </c>
      <c r="H2298" s="1">
        <v>16</v>
      </c>
      <c r="I2298" s="15">
        <v>0.52857142857142858</v>
      </c>
      <c r="J2298">
        <f t="shared" si="35"/>
        <v>20</v>
      </c>
    </row>
    <row r="2299" spans="1:10" x14ac:dyDescent="0.3">
      <c r="A2299" t="s">
        <v>1874</v>
      </c>
      <c r="C2299" s="18">
        <v>468.07959831394521</v>
      </c>
      <c r="D2299" s="1"/>
      <c r="E2299" s="1">
        <v>74</v>
      </c>
      <c r="F2299" s="1">
        <v>40</v>
      </c>
      <c r="G2299" s="1">
        <v>6</v>
      </c>
      <c r="H2299" s="1">
        <v>28</v>
      </c>
      <c r="I2299" s="15">
        <v>0.58108108108108103</v>
      </c>
      <c r="J2299">
        <f t="shared" si="35"/>
        <v>20</v>
      </c>
    </row>
    <row r="2300" spans="1:10" x14ac:dyDescent="0.3">
      <c r="A2300" t="s">
        <v>5155</v>
      </c>
      <c r="C2300" s="18">
        <v>468.00543487615022</v>
      </c>
      <c r="D2300" s="1"/>
      <c r="E2300" s="1">
        <v>85</v>
      </c>
      <c r="F2300" s="1">
        <v>46</v>
      </c>
      <c r="G2300" s="1">
        <v>3</v>
      </c>
      <c r="H2300" s="1">
        <v>36</v>
      </c>
      <c r="I2300" s="15">
        <v>0.55882352941176472</v>
      </c>
      <c r="J2300">
        <f t="shared" si="35"/>
        <v>20</v>
      </c>
    </row>
    <row r="2301" spans="1:10" x14ac:dyDescent="0.3">
      <c r="A2301" t="s">
        <v>1875</v>
      </c>
      <c r="C2301" s="18">
        <v>467.99931991606098</v>
      </c>
      <c r="D2301" s="1"/>
      <c r="E2301" s="1">
        <v>18</v>
      </c>
      <c r="F2301" s="1">
        <v>13</v>
      </c>
      <c r="G2301" s="1">
        <v>0</v>
      </c>
      <c r="H2301" s="1">
        <v>5</v>
      </c>
      <c r="I2301" s="15">
        <v>0.72222222222222221</v>
      </c>
      <c r="J2301">
        <f t="shared" si="35"/>
        <v>40</v>
      </c>
    </row>
    <row r="2302" spans="1:10" x14ac:dyDescent="0.3">
      <c r="A2302" t="s">
        <v>1880</v>
      </c>
      <c r="C2302" s="18">
        <v>467.91933183918064</v>
      </c>
      <c r="D2302" s="1"/>
      <c r="E2302" s="1">
        <v>17</v>
      </c>
      <c r="F2302" s="1">
        <v>12</v>
      </c>
      <c r="G2302" s="1">
        <v>0</v>
      </c>
      <c r="H2302" s="1">
        <v>5</v>
      </c>
      <c r="I2302" s="15">
        <v>0.70588235294117652</v>
      </c>
      <c r="J2302">
        <f t="shared" si="35"/>
        <v>40</v>
      </c>
    </row>
    <row r="2303" spans="1:10" x14ac:dyDescent="0.3">
      <c r="A2303" t="s">
        <v>1877</v>
      </c>
      <c r="C2303" s="18">
        <v>467.89837638979793</v>
      </c>
      <c r="D2303" s="1"/>
      <c r="E2303" s="1">
        <v>10</v>
      </c>
      <c r="F2303" s="1">
        <v>9</v>
      </c>
      <c r="G2303" s="1">
        <v>0</v>
      </c>
      <c r="H2303" s="1">
        <v>1</v>
      </c>
      <c r="I2303" s="15">
        <v>0.9</v>
      </c>
      <c r="J2303">
        <f t="shared" si="35"/>
        <v>40</v>
      </c>
    </row>
    <row r="2304" spans="1:10" x14ac:dyDescent="0.3">
      <c r="A2304" t="s">
        <v>1878</v>
      </c>
      <c r="C2304" s="18">
        <v>467.80981691475893</v>
      </c>
      <c r="D2304" s="1"/>
      <c r="E2304" s="1">
        <v>41</v>
      </c>
      <c r="F2304" s="1">
        <v>19</v>
      </c>
      <c r="G2304" s="1">
        <v>8</v>
      </c>
      <c r="H2304" s="1">
        <v>14</v>
      </c>
      <c r="I2304" s="15">
        <v>0.56097560975609762</v>
      </c>
      <c r="J2304">
        <f t="shared" si="35"/>
        <v>20</v>
      </c>
    </row>
    <row r="2305" spans="1:10" x14ac:dyDescent="0.3">
      <c r="A2305" t="s">
        <v>1918</v>
      </c>
      <c r="C2305" s="18">
        <v>467.7539800415089</v>
      </c>
      <c r="D2305" s="1"/>
      <c r="E2305" s="1">
        <v>40</v>
      </c>
      <c r="F2305" s="1">
        <v>26</v>
      </c>
      <c r="G2305" s="1">
        <v>0</v>
      </c>
      <c r="H2305" s="1">
        <v>14</v>
      </c>
      <c r="I2305" s="15">
        <v>0.65</v>
      </c>
      <c r="J2305">
        <f t="shared" si="35"/>
        <v>20</v>
      </c>
    </row>
    <row r="2306" spans="1:10" x14ac:dyDescent="0.3">
      <c r="A2306" t="s">
        <v>1879</v>
      </c>
      <c r="C2306" s="18">
        <v>467.67049344553112</v>
      </c>
      <c r="D2306" s="1"/>
      <c r="E2306" s="1">
        <v>29</v>
      </c>
      <c r="F2306" s="1">
        <v>22</v>
      </c>
      <c r="G2306" s="1">
        <v>1</v>
      </c>
      <c r="H2306" s="1">
        <v>6</v>
      </c>
      <c r="I2306" s="15">
        <v>0.77586206896551724</v>
      </c>
      <c r="J2306">
        <f t="shared" si="35"/>
        <v>40</v>
      </c>
    </row>
    <row r="2307" spans="1:10" x14ac:dyDescent="0.3">
      <c r="A2307" t="s">
        <v>1920</v>
      </c>
      <c r="C2307" s="18">
        <v>467.65522248952476</v>
      </c>
      <c r="D2307" s="1"/>
      <c r="E2307" s="1">
        <v>14</v>
      </c>
      <c r="F2307" s="1">
        <v>11</v>
      </c>
      <c r="G2307" s="1">
        <v>0</v>
      </c>
      <c r="H2307" s="1">
        <v>3</v>
      </c>
      <c r="I2307" s="15">
        <v>0.7857142857142857</v>
      </c>
      <c r="J2307">
        <f t="shared" si="35"/>
        <v>40</v>
      </c>
    </row>
    <row r="2308" spans="1:10" x14ac:dyDescent="0.3">
      <c r="A2308" t="s">
        <v>2095</v>
      </c>
      <c r="C2308" s="18">
        <v>467.59214320460632</v>
      </c>
      <c r="D2308" s="1"/>
      <c r="E2308" s="1">
        <v>18</v>
      </c>
      <c r="F2308" s="1">
        <v>13</v>
      </c>
      <c r="G2308" s="1">
        <v>0</v>
      </c>
      <c r="H2308" s="1">
        <v>5</v>
      </c>
      <c r="I2308" s="15">
        <v>0.72222222222222221</v>
      </c>
      <c r="J2308">
        <f t="shared" ref="J2308:J2371" si="36">IF(E2308&lt;=30,40,20)</f>
        <v>40</v>
      </c>
    </row>
    <row r="2309" spans="1:10" x14ac:dyDescent="0.3">
      <c r="A2309" t="s">
        <v>1885</v>
      </c>
      <c r="C2309" s="18">
        <v>467.58249765805363</v>
      </c>
      <c r="D2309" s="1"/>
      <c r="E2309" s="1">
        <v>33</v>
      </c>
      <c r="F2309" s="1">
        <v>20</v>
      </c>
      <c r="G2309" s="1">
        <v>0</v>
      </c>
      <c r="H2309" s="1">
        <v>13</v>
      </c>
      <c r="I2309" s="15">
        <v>0.60606060606060608</v>
      </c>
      <c r="J2309">
        <f t="shared" si="36"/>
        <v>20</v>
      </c>
    </row>
    <row r="2310" spans="1:10" x14ac:dyDescent="0.3">
      <c r="A2310" t="s">
        <v>1883</v>
      </c>
      <c r="C2310" s="18">
        <v>467.4459880181949</v>
      </c>
      <c r="D2310" s="1"/>
      <c r="E2310" s="1">
        <v>26</v>
      </c>
      <c r="F2310" s="1">
        <v>17</v>
      </c>
      <c r="G2310" s="1">
        <v>0</v>
      </c>
      <c r="H2310" s="1">
        <v>9</v>
      </c>
      <c r="I2310" s="15">
        <v>0.65384615384615385</v>
      </c>
      <c r="J2310">
        <f t="shared" si="36"/>
        <v>40</v>
      </c>
    </row>
    <row r="2311" spans="1:10" x14ac:dyDescent="0.3">
      <c r="A2311" t="s">
        <v>1884</v>
      </c>
      <c r="C2311" s="18">
        <v>467.44400022152359</v>
      </c>
      <c r="D2311" s="1"/>
      <c r="E2311" s="1">
        <v>1</v>
      </c>
      <c r="F2311" s="1">
        <v>1</v>
      </c>
      <c r="G2311" s="1">
        <v>0</v>
      </c>
      <c r="H2311" s="1">
        <v>0</v>
      </c>
      <c r="I2311" s="15">
        <v>1</v>
      </c>
      <c r="J2311">
        <f t="shared" si="36"/>
        <v>40</v>
      </c>
    </row>
    <row r="2312" spans="1:10" x14ac:dyDescent="0.3">
      <c r="A2312" t="s">
        <v>1915</v>
      </c>
      <c r="C2312" s="18">
        <v>467.42517900578588</v>
      </c>
      <c r="D2312" s="1"/>
      <c r="E2312" s="1">
        <v>120</v>
      </c>
      <c r="F2312" s="1">
        <v>71</v>
      </c>
      <c r="G2312" s="1">
        <v>4</v>
      </c>
      <c r="H2312" s="1">
        <v>45</v>
      </c>
      <c r="I2312" s="15">
        <v>0.60833333333333328</v>
      </c>
      <c r="J2312">
        <f t="shared" si="36"/>
        <v>20</v>
      </c>
    </row>
    <row r="2313" spans="1:10" x14ac:dyDescent="0.3">
      <c r="A2313" t="s">
        <v>1886</v>
      </c>
      <c r="C2313" s="18">
        <v>467.41195756468932</v>
      </c>
      <c r="D2313" s="1"/>
      <c r="E2313" s="1">
        <v>15</v>
      </c>
      <c r="F2313" s="1">
        <v>11</v>
      </c>
      <c r="G2313" s="1">
        <v>0</v>
      </c>
      <c r="H2313" s="1">
        <v>4</v>
      </c>
      <c r="I2313" s="15">
        <v>0.73333333333333328</v>
      </c>
      <c r="J2313">
        <f t="shared" si="36"/>
        <v>40</v>
      </c>
    </row>
    <row r="2314" spans="1:10" x14ac:dyDescent="0.3">
      <c r="A2314" t="s">
        <v>1981</v>
      </c>
      <c r="C2314" s="18">
        <v>467.36795654994307</v>
      </c>
      <c r="D2314" s="1"/>
      <c r="E2314" s="1">
        <v>44</v>
      </c>
      <c r="F2314" s="1">
        <v>24</v>
      </c>
      <c r="G2314" s="1">
        <v>1</v>
      </c>
      <c r="H2314" s="1">
        <v>19</v>
      </c>
      <c r="I2314" s="15">
        <v>0.55681818181818177</v>
      </c>
      <c r="J2314">
        <f t="shared" si="36"/>
        <v>20</v>
      </c>
    </row>
    <row r="2315" spans="1:10" x14ac:dyDescent="0.3">
      <c r="A2315" t="s">
        <v>4794</v>
      </c>
      <c r="C2315" s="18">
        <v>467.36317676543302</v>
      </c>
      <c r="D2315" s="1"/>
      <c r="E2315" s="1">
        <v>10</v>
      </c>
      <c r="F2315" s="1">
        <v>5</v>
      </c>
      <c r="G2315" s="1">
        <v>0</v>
      </c>
      <c r="H2315" s="1">
        <v>5</v>
      </c>
      <c r="I2315" s="15">
        <v>0.5</v>
      </c>
      <c r="J2315">
        <f t="shared" si="36"/>
        <v>40</v>
      </c>
    </row>
    <row r="2316" spans="1:10" x14ac:dyDescent="0.3">
      <c r="A2316" t="s">
        <v>1888</v>
      </c>
      <c r="C2316" s="18">
        <v>467.32917612098265</v>
      </c>
      <c r="D2316" s="1"/>
      <c r="E2316" s="1">
        <v>32</v>
      </c>
      <c r="F2316" s="1">
        <v>18</v>
      </c>
      <c r="G2316" s="1">
        <v>2</v>
      </c>
      <c r="H2316" s="1">
        <v>12</v>
      </c>
      <c r="I2316" s="15">
        <v>0.59375</v>
      </c>
      <c r="J2316">
        <f t="shared" si="36"/>
        <v>20</v>
      </c>
    </row>
    <row r="2317" spans="1:10" x14ac:dyDescent="0.3">
      <c r="A2317" t="s">
        <v>1889</v>
      </c>
      <c r="C2317" s="18">
        <v>467.31150987093963</v>
      </c>
      <c r="D2317" s="1"/>
      <c r="E2317" s="1">
        <v>12</v>
      </c>
      <c r="F2317" s="1">
        <v>10</v>
      </c>
      <c r="G2317" s="1">
        <v>0</v>
      </c>
      <c r="H2317" s="1">
        <v>2</v>
      </c>
      <c r="I2317" s="15">
        <v>0.83333333333333337</v>
      </c>
      <c r="J2317">
        <f t="shared" si="36"/>
        <v>40</v>
      </c>
    </row>
    <row r="2318" spans="1:10" x14ac:dyDescent="0.3">
      <c r="A2318" t="s">
        <v>8855</v>
      </c>
      <c r="C2318" s="18">
        <v>467.21713313803275</v>
      </c>
      <c r="D2318" s="1"/>
      <c r="E2318" s="1">
        <v>65</v>
      </c>
      <c r="F2318" s="1">
        <v>39</v>
      </c>
      <c r="G2318" s="1">
        <v>1</v>
      </c>
      <c r="H2318" s="1">
        <v>25</v>
      </c>
      <c r="I2318" s="15">
        <v>0.60769230769230764</v>
      </c>
      <c r="J2318">
        <f t="shared" si="36"/>
        <v>20</v>
      </c>
    </row>
    <row r="2319" spans="1:10" x14ac:dyDescent="0.3">
      <c r="A2319" t="s">
        <v>1890</v>
      </c>
      <c r="C2319" s="18">
        <v>467.20411102583785</v>
      </c>
      <c r="D2319" s="1"/>
      <c r="E2319" s="1">
        <v>8</v>
      </c>
      <c r="F2319" s="1">
        <v>7</v>
      </c>
      <c r="G2319" s="1">
        <v>0</v>
      </c>
      <c r="H2319" s="1">
        <v>1</v>
      </c>
      <c r="I2319" s="15">
        <v>0.875</v>
      </c>
      <c r="J2319">
        <f t="shared" si="36"/>
        <v>40</v>
      </c>
    </row>
    <row r="2320" spans="1:10" x14ac:dyDescent="0.3">
      <c r="A2320" t="s">
        <v>1892</v>
      </c>
      <c r="C2320" s="18">
        <v>467.1783266716713</v>
      </c>
      <c r="D2320" s="1"/>
      <c r="E2320" s="1">
        <v>24</v>
      </c>
      <c r="F2320" s="1">
        <v>16</v>
      </c>
      <c r="G2320" s="1">
        <v>0</v>
      </c>
      <c r="H2320" s="1">
        <v>8</v>
      </c>
      <c r="I2320" s="15">
        <v>0.66666666666666663</v>
      </c>
      <c r="J2320">
        <f t="shared" si="36"/>
        <v>40</v>
      </c>
    </row>
    <row r="2321" spans="1:10" x14ac:dyDescent="0.3">
      <c r="A2321" t="s">
        <v>1891</v>
      </c>
      <c r="C2321" s="18">
        <v>467.17635029201068</v>
      </c>
      <c r="D2321" s="1"/>
      <c r="E2321" s="1">
        <v>23</v>
      </c>
      <c r="F2321" s="1">
        <v>16</v>
      </c>
      <c r="G2321" s="1">
        <v>0</v>
      </c>
      <c r="H2321" s="1">
        <v>7</v>
      </c>
      <c r="I2321" s="15">
        <v>0.69565217391304346</v>
      </c>
      <c r="J2321">
        <f t="shared" si="36"/>
        <v>40</v>
      </c>
    </row>
    <row r="2322" spans="1:10" x14ac:dyDescent="0.3">
      <c r="A2322" t="s">
        <v>1894</v>
      </c>
      <c r="C2322" s="18">
        <v>467.09938463089583</v>
      </c>
      <c r="D2322" s="1"/>
      <c r="E2322" s="1">
        <v>10</v>
      </c>
      <c r="F2322" s="1">
        <v>9</v>
      </c>
      <c r="G2322" s="1">
        <v>0</v>
      </c>
      <c r="H2322" s="1">
        <v>1</v>
      </c>
      <c r="I2322" s="15">
        <v>0.9</v>
      </c>
      <c r="J2322">
        <f t="shared" si="36"/>
        <v>40</v>
      </c>
    </row>
    <row r="2323" spans="1:10" x14ac:dyDescent="0.3">
      <c r="A2323" t="s">
        <v>1897</v>
      </c>
      <c r="C2323" s="18">
        <v>466.94056041261257</v>
      </c>
      <c r="D2323" s="1"/>
      <c r="E2323" s="1">
        <v>9</v>
      </c>
      <c r="F2323" s="1">
        <v>8</v>
      </c>
      <c r="G2323" s="1">
        <v>0</v>
      </c>
      <c r="H2323" s="1">
        <v>1</v>
      </c>
      <c r="I2323" s="15">
        <v>0.88888888888888884</v>
      </c>
      <c r="J2323">
        <f t="shared" si="36"/>
        <v>40</v>
      </c>
    </row>
    <row r="2324" spans="1:10" x14ac:dyDescent="0.3">
      <c r="A2324" t="s">
        <v>1898</v>
      </c>
      <c r="C2324" s="18">
        <v>466.90446936566093</v>
      </c>
      <c r="D2324" s="1"/>
      <c r="E2324" s="1">
        <v>9</v>
      </c>
      <c r="F2324" s="1">
        <v>8</v>
      </c>
      <c r="G2324" s="1">
        <v>0</v>
      </c>
      <c r="H2324" s="1">
        <v>1</v>
      </c>
      <c r="I2324" s="15">
        <v>0.88888888888888884</v>
      </c>
      <c r="J2324">
        <f t="shared" si="36"/>
        <v>40</v>
      </c>
    </row>
    <row r="2325" spans="1:10" x14ac:dyDescent="0.3">
      <c r="A2325" t="s">
        <v>1900</v>
      </c>
      <c r="C2325" s="18">
        <v>466.87637074478488</v>
      </c>
      <c r="D2325" s="1"/>
      <c r="E2325" s="1">
        <v>17</v>
      </c>
      <c r="F2325" s="1">
        <v>12</v>
      </c>
      <c r="G2325" s="1">
        <v>0</v>
      </c>
      <c r="H2325" s="1">
        <v>5</v>
      </c>
      <c r="I2325" s="15">
        <v>0.70588235294117652</v>
      </c>
      <c r="J2325">
        <f t="shared" si="36"/>
        <v>40</v>
      </c>
    </row>
    <row r="2326" spans="1:10" x14ac:dyDescent="0.3">
      <c r="A2326" t="s">
        <v>1901</v>
      </c>
      <c r="C2326" s="18">
        <v>466.85486660327416</v>
      </c>
      <c r="D2326" s="1"/>
      <c r="E2326" s="1">
        <v>18</v>
      </c>
      <c r="F2326" s="1">
        <v>12</v>
      </c>
      <c r="G2326" s="1">
        <v>2</v>
      </c>
      <c r="H2326" s="1">
        <v>4</v>
      </c>
      <c r="I2326" s="15">
        <v>0.72222222222222221</v>
      </c>
      <c r="J2326">
        <f t="shared" si="36"/>
        <v>40</v>
      </c>
    </row>
    <row r="2327" spans="1:10" x14ac:dyDescent="0.3">
      <c r="A2327" t="s">
        <v>1990</v>
      </c>
      <c r="C2327" s="18">
        <v>466.83170151564559</v>
      </c>
      <c r="D2327" s="1"/>
      <c r="E2327" s="1">
        <v>93</v>
      </c>
      <c r="F2327" s="1">
        <v>47</v>
      </c>
      <c r="G2327" s="1">
        <v>0</v>
      </c>
      <c r="H2327" s="1">
        <v>46</v>
      </c>
      <c r="I2327" s="15">
        <v>0.5053763440860215</v>
      </c>
      <c r="J2327">
        <f t="shared" si="36"/>
        <v>20</v>
      </c>
    </row>
    <row r="2328" spans="1:10" x14ac:dyDescent="0.3">
      <c r="A2328" t="s">
        <v>1902</v>
      </c>
      <c r="C2328" s="18">
        <v>466.81374126913522</v>
      </c>
      <c r="D2328" s="1"/>
      <c r="E2328" s="1">
        <v>9</v>
      </c>
      <c r="F2328" s="1">
        <v>8</v>
      </c>
      <c r="G2328" s="1">
        <v>0</v>
      </c>
      <c r="H2328" s="1">
        <v>1</v>
      </c>
      <c r="I2328" s="15">
        <v>0.88888888888888884</v>
      </c>
      <c r="J2328">
        <f t="shared" si="36"/>
        <v>40</v>
      </c>
    </row>
    <row r="2329" spans="1:10" x14ac:dyDescent="0.3">
      <c r="A2329" t="s">
        <v>1903</v>
      </c>
      <c r="C2329" s="18">
        <v>466.76223156259852</v>
      </c>
      <c r="D2329" s="1"/>
      <c r="E2329" s="1">
        <v>12</v>
      </c>
      <c r="F2329" s="1">
        <v>10</v>
      </c>
      <c r="G2329" s="1">
        <v>0</v>
      </c>
      <c r="H2329" s="1">
        <v>2</v>
      </c>
      <c r="I2329" s="15">
        <v>0.83333333333333337</v>
      </c>
      <c r="J2329">
        <f t="shared" si="36"/>
        <v>40</v>
      </c>
    </row>
    <row r="2330" spans="1:10" x14ac:dyDescent="0.3">
      <c r="A2330" t="s">
        <v>4302</v>
      </c>
      <c r="C2330" s="18">
        <v>466.70071254793908</v>
      </c>
      <c r="D2330" s="1"/>
      <c r="E2330" s="1">
        <v>21</v>
      </c>
      <c r="F2330" s="1">
        <v>14</v>
      </c>
      <c r="G2330" s="1">
        <v>1</v>
      </c>
      <c r="H2330" s="1">
        <v>6</v>
      </c>
      <c r="I2330" s="15">
        <v>0.69047619047619047</v>
      </c>
      <c r="J2330">
        <f t="shared" si="36"/>
        <v>40</v>
      </c>
    </row>
    <row r="2331" spans="1:10" x14ac:dyDescent="0.3">
      <c r="A2331" t="s">
        <v>8451</v>
      </c>
      <c r="C2331" s="18">
        <v>466.62941964203867</v>
      </c>
      <c r="D2331" s="1"/>
      <c r="E2331" s="1">
        <v>35</v>
      </c>
      <c r="F2331" s="1">
        <v>15</v>
      </c>
      <c r="G2331" s="1">
        <v>3</v>
      </c>
      <c r="H2331" s="1">
        <v>17</v>
      </c>
      <c r="I2331" s="15">
        <v>0.47142857142857142</v>
      </c>
      <c r="J2331">
        <f t="shared" si="36"/>
        <v>20</v>
      </c>
    </row>
    <row r="2332" spans="1:10" x14ac:dyDescent="0.3">
      <c r="A2332" t="s">
        <v>1905</v>
      </c>
      <c r="C2332" s="18">
        <v>450.15698811534298</v>
      </c>
      <c r="D2332" s="1"/>
      <c r="E2332" s="1">
        <v>39</v>
      </c>
      <c r="F2332" s="1">
        <v>24</v>
      </c>
      <c r="G2332" s="1">
        <v>1</v>
      </c>
      <c r="H2332" s="1">
        <v>14</v>
      </c>
      <c r="I2332" s="15">
        <v>0.62820512820512819</v>
      </c>
      <c r="J2332">
        <f t="shared" si="36"/>
        <v>20</v>
      </c>
    </row>
    <row r="2333" spans="1:10" x14ac:dyDescent="0.3">
      <c r="A2333" t="s">
        <v>1906</v>
      </c>
      <c r="C2333" s="18">
        <v>466.61106081260272</v>
      </c>
      <c r="D2333" s="1"/>
      <c r="E2333" s="1">
        <v>7</v>
      </c>
      <c r="F2333" s="1">
        <v>7</v>
      </c>
      <c r="G2333" s="1">
        <v>0</v>
      </c>
      <c r="H2333" s="1">
        <v>0</v>
      </c>
      <c r="I2333" s="15">
        <v>1</v>
      </c>
      <c r="J2333">
        <f t="shared" si="36"/>
        <v>40</v>
      </c>
    </row>
    <row r="2334" spans="1:10" x14ac:dyDescent="0.3">
      <c r="A2334" t="s">
        <v>2096</v>
      </c>
      <c r="C2334" s="18">
        <v>466.555335347896</v>
      </c>
      <c r="D2334" s="1"/>
      <c r="E2334" s="1">
        <v>30</v>
      </c>
      <c r="F2334" s="1">
        <v>18</v>
      </c>
      <c r="G2334" s="1">
        <v>0</v>
      </c>
      <c r="H2334" s="1">
        <v>12</v>
      </c>
      <c r="I2334" s="15">
        <v>0.6</v>
      </c>
      <c r="J2334">
        <f t="shared" si="36"/>
        <v>40</v>
      </c>
    </row>
    <row r="2335" spans="1:10" x14ac:dyDescent="0.3">
      <c r="A2335" t="s">
        <v>1908</v>
      </c>
      <c r="C2335" s="18">
        <v>466.54389865882132</v>
      </c>
      <c r="D2335" s="1"/>
      <c r="E2335" s="1">
        <v>30</v>
      </c>
      <c r="F2335" s="1">
        <v>19</v>
      </c>
      <c r="G2335" s="1">
        <v>2</v>
      </c>
      <c r="H2335" s="1">
        <v>9</v>
      </c>
      <c r="I2335" s="15">
        <v>0.66666666666666663</v>
      </c>
      <c r="J2335">
        <f t="shared" si="36"/>
        <v>40</v>
      </c>
    </row>
    <row r="2336" spans="1:10" x14ac:dyDescent="0.3">
      <c r="A2336" t="s">
        <v>1914</v>
      </c>
      <c r="C2336" s="18">
        <v>466.37909094360998</v>
      </c>
      <c r="D2336" s="1"/>
      <c r="E2336" s="1">
        <v>11</v>
      </c>
      <c r="F2336" s="1">
        <v>9</v>
      </c>
      <c r="G2336" s="1">
        <v>0</v>
      </c>
      <c r="H2336" s="1">
        <v>2</v>
      </c>
      <c r="I2336" s="15">
        <v>0.81818181818181823</v>
      </c>
      <c r="J2336">
        <f t="shared" si="36"/>
        <v>40</v>
      </c>
    </row>
    <row r="2337" spans="1:10" x14ac:dyDescent="0.3">
      <c r="A2337" t="s">
        <v>1916</v>
      </c>
      <c r="C2337" s="18">
        <v>466.32342845263213</v>
      </c>
      <c r="D2337" s="1"/>
      <c r="E2337" s="1">
        <v>9</v>
      </c>
      <c r="F2337" s="1">
        <v>8</v>
      </c>
      <c r="G2337" s="1">
        <v>0</v>
      </c>
      <c r="H2337" s="1">
        <v>1</v>
      </c>
      <c r="I2337" s="15">
        <v>0.88888888888888884</v>
      </c>
      <c r="J2337">
        <f t="shared" si="36"/>
        <v>40</v>
      </c>
    </row>
    <row r="2338" spans="1:10" x14ac:dyDescent="0.3">
      <c r="A2338" t="s">
        <v>1917</v>
      </c>
      <c r="C2338" s="18">
        <v>466.27134480718848</v>
      </c>
      <c r="D2338" s="1"/>
      <c r="E2338" s="1">
        <v>34</v>
      </c>
      <c r="F2338" s="1">
        <v>20</v>
      </c>
      <c r="G2338" s="1">
        <v>1</v>
      </c>
      <c r="H2338" s="1">
        <v>13</v>
      </c>
      <c r="I2338" s="15">
        <v>0.6029411764705882</v>
      </c>
      <c r="J2338">
        <f t="shared" si="36"/>
        <v>20</v>
      </c>
    </row>
    <row r="2339" spans="1:10" x14ac:dyDescent="0.3">
      <c r="A2339" t="s">
        <v>1919</v>
      </c>
      <c r="C2339" s="18">
        <v>466.16295864277066</v>
      </c>
      <c r="D2339" s="1"/>
      <c r="E2339" s="1">
        <v>34</v>
      </c>
      <c r="F2339" s="1">
        <v>19</v>
      </c>
      <c r="G2339" s="1">
        <v>1</v>
      </c>
      <c r="H2339" s="1">
        <v>14</v>
      </c>
      <c r="I2339" s="15">
        <v>0.57352941176470584</v>
      </c>
      <c r="J2339">
        <f t="shared" si="36"/>
        <v>20</v>
      </c>
    </row>
    <row r="2340" spans="1:10" x14ac:dyDescent="0.3">
      <c r="A2340" t="s">
        <v>1930</v>
      </c>
      <c r="C2340" s="18">
        <v>465.93099303864119</v>
      </c>
      <c r="D2340" s="1"/>
      <c r="E2340" s="1">
        <v>20</v>
      </c>
      <c r="F2340" s="1">
        <v>13</v>
      </c>
      <c r="G2340" s="1">
        <v>1</v>
      </c>
      <c r="H2340" s="1">
        <v>6</v>
      </c>
      <c r="I2340" s="15">
        <v>0.67500000000000004</v>
      </c>
      <c r="J2340">
        <f t="shared" si="36"/>
        <v>40</v>
      </c>
    </row>
    <row r="2341" spans="1:10" x14ac:dyDescent="0.3">
      <c r="A2341" t="s">
        <v>1924</v>
      </c>
      <c r="C2341" s="18">
        <v>465.91270544248908</v>
      </c>
      <c r="D2341" s="1"/>
      <c r="E2341" s="1">
        <v>43</v>
      </c>
      <c r="F2341" s="1">
        <v>27</v>
      </c>
      <c r="G2341" s="1">
        <v>4</v>
      </c>
      <c r="H2341" s="1">
        <v>12</v>
      </c>
      <c r="I2341" s="15">
        <v>0.67441860465116277</v>
      </c>
      <c r="J2341">
        <f t="shared" si="36"/>
        <v>20</v>
      </c>
    </row>
    <row r="2342" spans="1:10" x14ac:dyDescent="0.3">
      <c r="A2342" t="s">
        <v>1926</v>
      </c>
      <c r="C2342" s="18">
        <v>465.9056645416556</v>
      </c>
      <c r="D2342" s="1"/>
      <c r="E2342" s="1">
        <v>52</v>
      </c>
      <c r="F2342" s="1">
        <v>30</v>
      </c>
      <c r="G2342" s="1">
        <v>1</v>
      </c>
      <c r="H2342" s="1">
        <v>21</v>
      </c>
      <c r="I2342" s="15">
        <v>0.58653846153846156</v>
      </c>
      <c r="J2342">
        <f t="shared" si="36"/>
        <v>20</v>
      </c>
    </row>
    <row r="2343" spans="1:10" x14ac:dyDescent="0.3">
      <c r="A2343" t="s">
        <v>1929</v>
      </c>
      <c r="C2343" s="18">
        <v>465.84730735041489</v>
      </c>
      <c r="D2343" s="1"/>
      <c r="E2343" s="1">
        <v>11</v>
      </c>
      <c r="F2343" s="1">
        <v>9</v>
      </c>
      <c r="G2343" s="1">
        <v>0</v>
      </c>
      <c r="H2343" s="1">
        <v>2</v>
      </c>
      <c r="I2343" s="15">
        <v>0.81818181818181823</v>
      </c>
      <c r="J2343">
        <f t="shared" si="36"/>
        <v>40</v>
      </c>
    </row>
    <row r="2344" spans="1:10" x14ac:dyDescent="0.3">
      <c r="A2344" t="s">
        <v>1931</v>
      </c>
      <c r="C2344" s="18">
        <v>465.73593627636245</v>
      </c>
      <c r="D2344" s="1"/>
      <c r="E2344" s="1">
        <v>15</v>
      </c>
      <c r="F2344" s="1">
        <v>11</v>
      </c>
      <c r="G2344" s="1">
        <v>0</v>
      </c>
      <c r="H2344" s="1">
        <v>4</v>
      </c>
      <c r="I2344" s="15">
        <v>0.73333333333333328</v>
      </c>
      <c r="J2344">
        <f t="shared" si="36"/>
        <v>40</v>
      </c>
    </row>
    <row r="2345" spans="1:10" x14ac:dyDescent="0.3">
      <c r="A2345" t="s">
        <v>2005</v>
      </c>
      <c r="C2345" s="18">
        <v>465.72713154409797</v>
      </c>
      <c r="D2345" s="1"/>
      <c r="E2345" s="1">
        <v>75</v>
      </c>
      <c r="F2345" s="1">
        <v>45</v>
      </c>
      <c r="G2345" s="1">
        <v>1</v>
      </c>
      <c r="H2345" s="1">
        <v>29</v>
      </c>
      <c r="I2345" s="15">
        <v>0.60666666666666669</v>
      </c>
      <c r="J2345">
        <f t="shared" si="36"/>
        <v>20</v>
      </c>
    </row>
    <row r="2346" spans="1:10" x14ac:dyDescent="0.3">
      <c r="A2346" t="s">
        <v>1928</v>
      </c>
      <c r="C2346" s="18">
        <v>465.65724922742004</v>
      </c>
      <c r="D2346" s="1"/>
      <c r="E2346" s="1">
        <v>14</v>
      </c>
      <c r="F2346" s="1">
        <v>10</v>
      </c>
      <c r="G2346" s="1">
        <v>1</v>
      </c>
      <c r="H2346" s="1">
        <v>3</v>
      </c>
      <c r="I2346" s="15">
        <v>0.75</v>
      </c>
      <c r="J2346">
        <f t="shared" si="36"/>
        <v>40</v>
      </c>
    </row>
    <row r="2347" spans="1:10" x14ac:dyDescent="0.3">
      <c r="A2347" t="s">
        <v>1964</v>
      </c>
      <c r="C2347" s="18">
        <v>465.56213729566247</v>
      </c>
      <c r="D2347" s="1"/>
      <c r="E2347" s="1">
        <v>9</v>
      </c>
      <c r="F2347" s="1">
        <v>8</v>
      </c>
      <c r="G2347" s="1">
        <v>0</v>
      </c>
      <c r="H2347" s="1">
        <v>1</v>
      </c>
      <c r="I2347" s="15">
        <v>0.88888888888888884</v>
      </c>
      <c r="J2347">
        <f t="shared" si="36"/>
        <v>40</v>
      </c>
    </row>
    <row r="2348" spans="1:10" x14ac:dyDescent="0.3">
      <c r="A2348" t="s">
        <v>2164</v>
      </c>
      <c r="C2348" s="18">
        <v>465.54997813788083</v>
      </c>
      <c r="D2348" s="1"/>
      <c r="E2348" s="1">
        <v>23</v>
      </c>
      <c r="F2348" s="1">
        <v>15</v>
      </c>
      <c r="G2348" s="1">
        <v>1</v>
      </c>
      <c r="H2348" s="1">
        <v>7</v>
      </c>
      <c r="I2348" s="15">
        <v>0.67391304347826086</v>
      </c>
      <c r="J2348">
        <f t="shared" si="36"/>
        <v>40</v>
      </c>
    </row>
    <row r="2349" spans="1:10" x14ac:dyDescent="0.3">
      <c r="A2349" t="s">
        <v>1932</v>
      </c>
      <c r="C2349" s="18">
        <v>465.39966080957356</v>
      </c>
      <c r="D2349" s="1"/>
      <c r="E2349" s="1">
        <v>9</v>
      </c>
      <c r="F2349" s="1">
        <v>8</v>
      </c>
      <c r="G2349" s="1">
        <v>0</v>
      </c>
      <c r="H2349" s="1">
        <v>1</v>
      </c>
      <c r="I2349" s="15">
        <v>0.88888888888888884</v>
      </c>
      <c r="J2349">
        <f t="shared" si="36"/>
        <v>40</v>
      </c>
    </row>
    <row r="2350" spans="1:10" x14ac:dyDescent="0.3">
      <c r="A2350" t="s">
        <v>1974</v>
      </c>
      <c r="C2350" s="18">
        <v>466.13857379639035</v>
      </c>
      <c r="D2350" s="1"/>
      <c r="E2350" s="1">
        <v>130</v>
      </c>
      <c r="F2350" s="1">
        <v>69</v>
      </c>
      <c r="G2350" s="1">
        <v>3</v>
      </c>
      <c r="H2350" s="1">
        <v>58</v>
      </c>
      <c r="I2350" s="15">
        <v>0.54230769230769227</v>
      </c>
      <c r="J2350">
        <f t="shared" si="36"/>
        <v>20</v>
      </c>
    </row>
    <row r="2351" spans="1:10" x14ac:dyDescent="0.3">
      <c r="A2351" t="s">
        <v>1933</v>
      </c>
      <c r="C2351" s="18">
        <v>465.30931558227934</v>
      </c>
      <c r="D2351" s="1"/>
      <c r="E2351" s="1">
        <v>20</v>
      </c>
      <c r="F2351" s="1">
        <v>13</v>
      </c>
      <c r="G2351" s="1">
        <v>0</v>
      </c>
      <c r="H2351" s="1">
        <v>7</v>
      </c>
      <c r="I2351" s="15">
        <v>0.65</v>
      </c>
      <c r="J2351">
        <f t="shared" si="36"/>
        <v>40</v>
      </c>
    </row>
    <row r="2352" spans="1:10" x14ac:dyDescent="0.3">
      <c r="A2352" t="s">
        <v>1953</v>
      </c>
      <c r="C2352" s="18">
        <v>465.27331505303317</v>
      </c>
      <c r="D2352" s="1"/>
      <c r="E2352" s="1">
        <v>10</v>
      </c>
      <c r="F2352" s="1">
        <v>8</v>
      </c>
      <c r="G2352" s="1">
        <v>0</v>
      </c>
      <c r="H2352" s="1">
        <v>2</v>
      </c>
      <c r="I2352" s="15">
        <v>0.8</v>
      </c>
      <c r="J2352">
        <f t="shared" si="36"/>
        <v>40</v>
      </c>
    </row>
    <row r="2353" spans="1:10" x14ac:dyDescent="0.3">
      <c r="A2353" t="s">
        <v>1935</v>
      </c>
      <c r="C2353" s="18">
        <v>465.24767369587113</v>
      </c>
      <c r="D2353" s="1"/>
      <c r="E2353" s="1">
        <v>9</v>
      </c>
      <c r="F2353" s="1">
        <v>8</v>
      </c>
      <c r="G2353" s="1">
        <v>0</v>
      </c>
      <c r="H2353" s="1">
        <v>1</v>
      </c>
      <c r="I2353" s="15">
        <v>0.88888888888888884</v>
      </c>
      <c r="J2353">
        <f t="shared" si="36"/>
        <v>40</v>
      </c>
    </row>
    <row r="2354" spans="1:10" x14ac:dyDescent="0.3">
      <c r="A2354" t="s">
        <v>1936</v>
      </c>
      <c r="C2354" s="18">
        <v>465.22339833355267</v>
      </c>
      <c r="D2354" s="1"/>
      <c r="E2354" s="1">
        <v>18</v>
      </c>
      <c r="F2354" s="1">
        <v>13</v>
      </c>
      <c r="G2354" s="1">
        <v>0</v>
      </c>
      <c r="H2354" s="1">
        <v>5</v>
      </c>
      <c r="I2354" s="15">
        <v>0.72222222222222221</v>
      </c>
      <c r="J2354">
        <f t="shared" si="36"/>
        <v>40</v>
      </c>
    </row>
    <row r="2355" spans="1:10" x14ac:dyDescent="0.3">
      <c r="A2355" t="s">
        <v>1937</v>
      </c>
      <c r="C2355" s="18">
        <v>465.17572256831374</v>
      </c>
      <c r="D2355" s="1"/>
      <c r="E2355" s="1">
        <v>9</v>
      </c>
      <c r="F2355" s="1">
        <v>8</v>
      </c>
      <c r="G2355" s="1">
        <v>0</v>
      </c>
      <c r="H2355" s="1">
        <v>1</v>
      </c>
      <c r="I2355" s="15">
        <v>0.88888888888888884</v>
      </c>
      <c r="J2355">
        <f t="shared" si="36"/>
        <v>40</v>
      </c>
    </row>
    <row r="2356" spans="1:10" x14ac:dyDescent="0.3">
      <c r="A2356" t="s">
        <v>8481</v>
      </c>
      <c r="C2356" s="18">
        <v>465.128614835267</v>
      </c>
      <c r="D2356" s="1"/>
      <c r="E2356" s="1">
        <v>23</v>
      </c>
      <c r="F2356" s="1">
        <v>10</v>
      </c>
      <c r="G2356" s="1">
        <v>3</v>
      </c>
      <c r="H2356" s="1">
        <v>10</v>
      </c>
      <c r="I2356" s="15">
        <v>0.5</v>
      </c>
      <c r="J2356">
        <f t="shared" si="36"/>
        <v>40</v>
      </c>
    </row>
    <row r="2357" spans="1:10" x14ac:dyDescent="0.3">
      <c r="A2357" s="21" t="s">
        <v>1939</v>
      </c>
      <c r="C2357" s="18">
        <v>465.11793233367155</v>
      </c>
      <c r="D2357" s="1"/>
      <c r="E2357" s="1">
        <v>9</v>
      </c>
      <c r="F2357" s="1">
        <v>8</v>
      </c>
      <c r="G2357" s="1">
        <v>0</v>
      </c>
      <c r="H2357" s="1">
        <v>1</v>
      </c>
      <c r="I2357" s="15">
        <v>0.88888888888888884</v>
      </c>
      <c r="J2357">
        <f t="shared" si="36"/>
        <v>40</v>
      </c>
    </row>
    <row r="2358" spans="1:10" x14ac:dyDescent="0.3">
      <c r="A2358" t="s">
        <v>4850</v>
      </c>
      <c r="C2358" s="18">
        <v>465.10561668928915</v>
      </c>
      <c r="D2358" s="1"/>
      <c r="E2358" s="1">
        <v>25</v>
      </c>
      <c r="F2358" s="1">
        <v>15</v>
      </c>
      <c r="G2358" s="1">
        <v>0</v>
      </c>
      <c r="H2358" s="1">
        <v>10</v>
      </c>
      <c r="I2358" s="15">
        <v>0.6</v>
      </c>
      <c r="J2358">
        <f t="shared" si="36"/>
        <v>40</v>
      </c>
    </row>
    <row r="2359" spans="1:10" x14ac:dyDescent="0.3">
      <c r="A2359" t="s">
        <v>1944</v>
      </c>
      <c r="C2359" s="18">
        <v>465.04575428215264</v>
      </c>
      <c r="D2359" s="1"/>
      <c r="E2359" s="1">
        <v>21</v>
      </c>
      <c r="F2359" s="1">
        <v>15</v>
      </c>
      <c r="G2359" s="1">
        <v>0</v>
      </c>
      <c r="H2359" s="1">
        <v>6</v>
      </c>
      <c r="I2359" s="15">
        <v>0.7142857142857143</v>
      </c>
      <c r="J2359">
        <f t="shared" si="36"/>
        <v>40</v>
      </c>
    </row>
    <row r="2360" spans="1:10" x14ac:dyDescent="0.3">
      <c r="A2360" t="s">
        <v>1940</v>
      </c>
      <c r="C2360" s="18">
        <v>465.025766714442</v>
      </c>
      <c r="D2360" s="1"/>
      <c r="E2360" s="1">
        <v>26</v>
      </c>
      <c r="F2360" s="1">
        <v>16</v>
      </c>
      <c r="G2360" s="1">
        <v>0</v>
      </c>
      <c r="H2360" s="1">
        <v>10</v>
      </c>
      <c r="I2360" s="15">
        <v>0.61538461538461542</v>
      </c>
      <c r="J2360">
        <f t="shared" si="36"/>
        <v>40</v>
      </c>
    </row>
    <row r="2361" spans="1:10" x14ac:dyDescent="0.3">
      <c r="A2361" t="s">
        <v>1941</v>
      </c>
      <c r="C2361" s="18">
        <v>465.00028749269245</v>
      </c>
      <c r="D2361" s="1"/>
      <c r="E2361" s="1">
        <v>24</v>
      </c>
      <c r="F2361" s="1">
        <v>15</v>
      </c>
      <c r="G2361" s="1">
        <v>1</v>
      </c>
      <c r="H2361" s="1">
        <v>8</v>
      </c>
      <c r="I2361" s="15">
        <v>0.64583333333333337</v>
      </c>
      <c r="J2361">
        <f t="shared" si="36"/>
        <v>40</v>
      </c>
    </row>
    <row r="2362" spans="1:10" x14ac:dyDescent="0.3">
      <c r="A2362" t="s">
        <v>1942</v>
      </c>
      <c r="C2362" s="18">
        <v>464.9739839824868</v>
      </c>
      <c r="D2362" s="1"/>
      <c r="E2362" s="1">
        <v>12</v>
      </c>
      <c r="F2362" s="1">
        <v>9</v>
      </c>
      <c r="G2362" s="1">
        <v>0</v>
      </c>
      <c r="H2362" s="1">
        <v>3</v>
      </c>
      <c r="I2362" s="15">
        <v>0.75</v>
      </c>
      <c r="J2362">
        <f t="shared" si="36"/>
        <v>40</v>
      </c>
    </row>
    <row r="2363" spans="1:10" x14ac:dyDescent="0.3">
      <c r="A2363" t="s">
        <v>1943</v>
      </c>
      <c r="C2363" s="18">
        <v>464.963556793642</v>
      </c>
      <c r="D2363" s="1"/>
      <c r="E2363" s="1">
        <v>33</v>
      </c>
      <c r="F2363" s="1">
        <v>20</v>
      </c>
      <c r="G2363" s="1">
        <v>1</v>
      </c>
      <c r="H2363" s="1">
        <v>12</v>
      </c>
      <c r="I2363" s="15">
        <v>0.62121212121212122</v>
      </c>
      <c r="J2363">
        <f t="shared" si="36"/>
        <v>20</v>
      </c>
    </row>
    <row r="2364" spans="1:10" x14ac:dyDescent="0.3">
      <c r="A2364" t="s">
        <v>1945</v>
      </c>
      <c r="C2364" s="18">
        <v>464.92918645768083</v>
      </c>
      <c r="D2364" s="1"/>
      <c r="E2364" s="1">
        <v>21</v>
      </c>
      <c r="F2364" s="1">
        <v>14</v>
      </c>
      <c r="G2364" s="1">
        <v>1</v>
      </c>
      <c r="H2364" s="1">
        <v>6</v>
      </c>
      <c r="I2364" s="15">
        <v>0.69047619047619047</v>
      </c>
      <c r="J2364">
        <f t="shared" si="36"/>
        <v>40</v>
      </c>
    </row>
    <row r="2365" spans="1:10" x14ac:dyDescent="0.3">
      <c r="A2365" t="s">
        <v>2158</v>
      </c>
      <c r="C2365" s="18">
        <v>464.92385761613656</v>
      </c>
      <c r="D2365" s="1"/>
      <c r="E2365" s="1">
        <v>16</v>
      </c>
      <c r="F2365" s="1">
        <v>10</v>
      </c>
      <c r="G2365" s="1">
        <v>0</v>
      </c>
      <c r="H2365" s="1">
        <v>6</v>
      </c>
      <c r="I2365" s="15">
        <v>0.625</v>
      </c>
      <c r="J2365">
        <f t="shared" si="36"/>
        <v>40</v>
      </c>
    </row>
    <row r="2366" spans="1:10" x14ac:dyDescent="0.3">
      <c r="A2366" t="s">
        <v>1947</v>
      </c>
      <c r="C2366" s="18">
        <v>464.89515490965636</v>
      </c>
      <c r="D2366" s="1"/>
      <c r="E2366" s="1">
        <v>36</v>
      </c>
      <c r="F2366" s="1">
        <v>21</v>
      </c>
      <c r="G2366" s="1">
        <v>2</v>
      </c>
      <c r="H2366" s="1">
        <v>13</v>
      </c>
      <c r="I2366" s="15">
        <v>0.61111111111111116</v>
      </c>
      <c r="J2366">
        <f t="shared" si="36"/>
        <v>20</v>
      </c>
    </row>
    <row r="2367" spans="1:10" x14ac:dyDescent="0.3">
      <c r="A2367" t="s">
        <v>1948</v>
      </c>
      <c r="C2367" s="18">
        <v>464.82620366953427</v>
      </c>
      <c r="D2367" s="1"/>
      <c r="E2367" s="1">
        <v>45</v>
      </c>
      <c r="F2367" s="1">
        <v>26</v>
      </c>
      <c r="G2367" s="1">
        <v>2</v>
      </c>
      <c r="H2367" s="1">
        <v>17</v>
      </c>
      <c r="I2367" s="15">
        <v>0.6</v>
      </c>
      <c r="J2367">
        <f t="shared" si="36"/>
        <v>20</v>
      </c>
    </row>
    <row r="2368" spans="1:10" x14ac:dyDescent="0.3">
      <c r="A2368" t="s">
        <v>1949</v>
      </c>
      <c r="C2368" s="18">
        <v>464.81825649375509</v>
      </c>
      <c r="D2368" s="1"/>
      <c r="E2368" s="1">
        <v>15</v>
      </c>
      <c r="F2368" s="1">
        <v>6</v>
      </c>
      <c r="G2368" s="1">
        <v>0</v>
      </c>
      <c r="H2368" s="1">
        <v>9</v>
      </c>
      <c r="I2368" s="15">
        <v>0.4</v>
      </c>
      <c r="J2368">
        <f t="shared" si="36"/>
        <v>40</v>
      </c>
    </row>
    <row r="2369" spans="1:10" x14ac:dyDescent="0.3">
      <c r="A2369" t="s">
        <v>1950</v>
      </c>
      <c r="C2369" s="18">
        <v>464.79655230398129</v>
      </c>
      <c r="D2369" s="1"/>
      <c r="E2369" s="1">
        <v>7</v>
      </c>
      <c r="F2369" s="1">
        <v>6</v>
      </c>
      <c r="G2369" s="1">
        <v>0</v>
      </c>
      <c r="H2369" s="1">
        <v>1</v>
      </c>
      <c r="I2369" s="15">
        <v>0.8571428571428571</v>
      </c>
      <c r="J2369">
        <f t="shared" si="36"/>
        <v>40</v>
      </c>
    </row>
    <row r="2370" spans="1:10" x14ac:dyDescent="0.3">
      <c r="A2370" t="s">
        <v>1951</v>
      </c>
      <c r="C2370" s="18">
        <v>464.77883606278198</v>
      </c>
      <c r="D2370" s="1"/>
      <c r="E2370" s="1">
        <v>20</v>
      </c>
      <c r="F2370" s="1">
        <v>14</v>
      </c>
      <c r="G2370" s="1">
        <v>0</v>
      </c>
      <c r="H2370" s="1">
        <v>6</v>
      </c>
      <c r="I2370" s="15">
        <v>0.7</v>
      </c>
      <c r="J2370">
        <f t="shared" si="36"/>
        <v>40</v>
      </c>
    </row>
    <row r="2371" spans="1:10" x14ac:dyDescent="0.3">
      <c r="A2371" t="s">
        <v>1845</v>
      </c>
      <c r="C2371" s="18">
        <v>464.77190616420933</v>
      </c>
      <c r="D2371" s="1"/>
      <c r="E2371" s="1">
        <v>62</v>
      </c>
      <c r="F2371" s="1">
        <v>33</v>
      </c>
      <c r="G2371" s="1">
        <v>1</v>
      </c>
      <c r="H2371" s="1">
        <v>28</v>
      </c>
      <c r="I2371" s="15">
        <v>0.54032258064516125</v>
      </c>
      <c r="J2371">
        <f t="shared" si="36"/>
        <v>20</v>
      </c>
    </row>
    <row r="2372" spans="1:10" x14ac:dyDescent="0.3">
      <c r="A2372" t="s">
        <v>2046</v>
      </c>
      <c r="C2372" s="18">
        <v>464.75110862850073</v>
      </c>
      <c r="D2372" s="1"/>
      <c r="E2372" s="1">
        <v>29</v>
      </c>
      <c r="F2372" s="1">
        <v>17</v>
      </c>
      <c r="G2372" s="1">
        <v>0</v>
      </c>
      <c r="H2372" s="1">
        <v>12</v>
      </c>
      <c r="I2372" s="15">
        <v>0.58620689655172409</v>
      </c>
      <c r="J2372">
        <f t="shared" ref="J2372:J2435" si="37">IF(E2372&lt;=30,40,20)</f>
        <v>40</v>
      </c>
    </row>
    <row r="2373" spans="1:10" x14ac:dyDescent="0.3">
      <c r="A2373" t="s">
        <v>2187</v>
      </c>
      <c r="C2373" s="18">
        <v>464.71745475646338</v>
      </c>
      <c r="D2373" s="1"/>
      <c r="E2373" s="1">
        <v>23</v>
      </c>
      <c r="F2373" s="1">
        <v>14</v>
      </c>
      <c r="G2373" s="1">
        <v>0</v>
      </c>
      <c r="H2373" s="1">
        <v>9</v>
      </c>
      <c r="I2373" s="15">
        <v>0.60869565217391308</v>
      </c>
      <c r="J2373">
        <f t="shared" si="37"/>
        <v>40</v>
      </c>
    </row>
    <row r="2374" spans="1:10" x14ac:dyDescent="0.3">
      <c r="A2374" t="s">
        <v>2002</v>
      </c>
      <c r="C2374" s="18">
        <v>464.68869057395278</v>
      </c>
      <c r="D2374" s="1"/>
      <c r="E2374" s="1">
        <v>23</v>
      </c>
      <c r="F2374" s="1">
        <v>15</v>
      </c>
      <c r="G2374" s="1">
        <v>0</v>
      </c>
      <c r="H2374" s="1">
        <v>8</v>
      </c>
      <c r="I2374" s="15">
        <v>0.65217391304347827</v>
      </c>
      <c r="J2374">
        <f t="shared" si="37"/>
        <v>40</v>
      </c>
    </row>
    <row r="2375" spans="1:10" x14ac:dyDescent="0.3">
      <c r="A2375" t="s">
        <v>1954</v>
      </c>
      <c r="C2375" s="18">
        <v>464.65952580929377</v>
      </c>
      <c r="D2375" s="1"/>
      <c r="E2375" s="1">
        <v>15</v>
      </c>
      <c r="F2375" s="1">
        <v>11</v>
      </c>
      <c r="G2375" s="1">
        <v>0</v>
      </c>
      <c r="H2375" s="1">
        <v>4</v>
      </c>
      <c r="I2375" s="15">
        <v>0.73333333333333328</v>
      </c>
      <c r="J2375">
        <f t="shared" si="37"/>
        <v>40</v>
      </c>
    </row>
    <row r="2376" spans="1:10" x14ac:dyDescent="0.3">
      <c r="A2376" t="s">
        <v>1956</v>
      </c>
      <c r="C2376" s="18">
        <v>464.61484208813039</v>
      </c>
      <c r="D2376" s="1"/>
      <c r="E2376" s="1">
        <v>9</v>
      </c>
      <c r="F2376" s="1">
        <v>8</v>
      </c>
      <c r="G2376" s="1">
        <v>0</v>
      </c>
      <c r="H2376" s="1">
        <v>1</v>
      </c>
      <c r="I2376" s="15">
        <v>0.88888888888888884</v>
      </c>
      <c r="J2376">
        <f t="shared" si="37"/>
        <v>40</v>
      </c>
    </row>
    <row r="2377" spans="1:10" x14ac:dyDescent="0.3">
      <c r="A2377" t="s">
        <v>1957</v>
      </c>
      <c r="C2377" s="18">
        <v>464.55679148971967</v>
      </c>
      <c r="D2377" s="1"/>
      <c r="E2377" s="1">
        <v>37</v>
      </c>
      <c r="F2377" s="1">
        <v>21</v>
      </c>
      <c r="G2377" s="1">
        <v>1</v>
      </c>
      <c r="H2377" s="1">
        <v>15</v>
      </c>
      <c r="I2377" s="15">
        <v>0.58108108108108103</v>
      </c>
      <c r="J2377">
        <f t="shared" si="37"/>
        <v>20</v>
      </c>
    </row>
    <row r="2378" spans="1:10" x14ac:dyDescent="0.3">
      <c r="A2378" t="s">
        <v>1959</v>
      </c>
      <c r="C2378" s="18">
        <v>464.46252544432878</v>
      </c>
      <c r="D2378" s="1"/>
      <c r="E2378" s="1">
        <v>9</v>
      </c>
      <c r="F2378" s="1">
        <v>8</v>
      </c>
      <c r="G2378" s="1">
        <v>0</v>
      </c>
      <c r="H2378" s="1">
        <v>1</v>
      </c>
      <c r="I2378" s="15">
        <v>0.88888888888888884</v>
      </c>
      <c r="J2378">
        <f t="shared" si="37"/>
        <v>40</v>
      </c>
    </row>
    <row r="2379" spans="1:10" x14ac:dyDescent="0.3">
      <c r="A2379" t="s">
        <v>1960</v>
      </c>
      <c r="C2379" s="18">
        <v>464.46213364150503</v>
      </c>
      <c r="D2379" s="1"/>
      <c r="E2379" s="1">
        <v>14</v>
      </c>
      <c r="F2379" s="1">
        <v>11</v>
      </c>
      <c r="G2379" s="1">
        <v>0</v>
      </c>
      <c r="H2379" s="1">
        <v>3</v>
      </c>
      <c r="I2379" s="15">
        <v>0.7857142857142857</v>
      </c>
      <c r="J2379">
        <f t="shared" si="37"/>
        <v>40</v>
      </c>
    </row>
    <row r="2380" spans="1:10" x14ac:dyDescent="0.3">
      <c r="A2380" t="s">
        <v>1961</v>
      </c>
      <c r="C2380" s="18">
        <v>464.45080173049269</v>
      </c>
      <c r="D2380" s="1"/>
      <c r="E2380" s="1">
        <v>20</v>
      </c>
      <c r="F2380" s="1">
        <v>13</v>
      </c>
      <c r="G2380" s="1">
        <v>1</v>
      </c>
      <c r="H2380" s="1">
        <v>6</v>
      </c>
      <c r="I2380" s="15">
        <v>0.67500000000000004</v>
      </c>
      <c r="J2380">
        <f t="shared" si="37"/>
        <v>40</v>
      </c>
    </row>
    <row r="2381" spans="1:10" x14ac:dyDescent="0.3">
      <c r="A2381" t="s">
        <v>1977</v>
      </c>
      <c r="C2381" s="18">
        <v>464.36214911384639</v>
      </c>
      <c r="D2381" s="1"/>
      <c r="E2381" s="1">
        <v>21</v>
      </c>
      <c r="F2381" s="1">
        <v>13</v>
      </c>
      <c r="G2381" s="1">
        <v>0</v>
      </c>
      <c r="H2381" s="1">
        <v>8</v>
      </c>
      <c r="I2381" s="15">
        <v>0.61904761904761907</v>
      </c>
      <c r="J2381">
        <f t="shared" si="37"/>
        <v>40</v>
      </c>
    </row>
    <row r="2382" spans="1:10" x14ac:dyDescent="0.3">
      <c r="A2382" t="s">
        <v>1963</v>
      </c>
      <c r="C2382" s="18">
        <v>464.35967975526717</v>
      </c>
      <c r="D2382" s="1"/>
      <c r="E2382" s="1">
        <v>22</v>
      </c>
      <c r="F2382" s="1">
        <v>11</v>
      </c>
      <c r="G2382" s="1">
        <v>0</v>
      </c>
      <c r="H2382" s="1">
        <v>11</v>
      </c>
      <c r="I2382" s="15">
        <v>0.5</v>
      </c>
      <c r="J2382">
        <f t="shared" si="37"/>
        <v>40</v>
      </c>
    </row>
    <row r="2383" spans="1:10" x14ac:dyDescent="0.3">
      <c r="A2383" t="s">
        <v>8238</v>
      </c>
      <c r="C2383" s="18">
        <v>464.28917014761083</v>
      </c>
      <c r="D2383" s="1"/>
      <c r="E2383" s="1">
        <v>34</v>
      </c>
      <c r="F2383" s="1">
        <v>15</v>
      </c>
      <c r="G2383" s="1">
        <v>2</v>
      </c>
      <c r="H2383" s="1">
        <v>17</v>
      </c>
      <c r="I2383" s="15">
        <v>0.47058823529411764</v>
      </c>
      <c r="J2383">
        <f t="shared" si="37"/>
        <v>20</v>
      </c>
    </row>
    <row r="2384" spans="1:10" x14ac:dyDescent="0.3">
      <c r="A2384" t="s">
        <v>1997</v>
      </c>
      <c r="C2384" s="18">
        <v>464.24024062646703</v>
      </c>
      <c r="D2384" s="1"/>
      <c r="E2384" s="1">
        <v>58</v>
      </c>
      <c r="F2384" s="1">
        <v>35</v>
      </c>
      <c r="G2384" s="1">
        <v>0</v>
      </c>
      <c r="H2384" s="1">
        <v>23</v>
      </c>
      <c r="I2384" s="15">
        <v>0.60344827586206895</v>
      </c>
      <c r="J2384">
        <f t="shared" si="37"/>
        <v>20</v>
      </c>
    </row>
    <row r="2385" spans="1:10" x14ac:dyDescent="0.3">
      <c r="A2385" t="s">
        <v>1968</v>
      </c>
      <c r="C2385" s="18">
        <v>464.18188584476638</v>
      </c>
      <c r="D2385" s="1"/>
      <c r="E2385" s="1">
        <v>9</v>
      </c>
      <c r="F2385" s="1">
        <v>7</v>
      </c>
      <c r="G2385" s="1">
        <v>1</v>
      </c>
      <c r="H2385" s="1">
        <v>1</v>
      </c>
      <c r="I2385" s="15">
        <v>0.83333333333333337</v>
      </c>
      <c r="J2385">
        <f t="shared" si="37"/>
        <v>40</v>
      </c>
    </row>
    <row r="2386" spans="1:10" x14ac:dyDescent="0.3">
      <c r="A2386" t="s">
        <v>2051</v>
      </c>
      <c r="C2386" s="18">
        <v>464.16005138211091</v>
      </c>
      <c r="D2386" s="1"/>
      <c r="E2386" s="1">
        <v>24</v>
      </c>
      <c r="F2386" s="1">
        <v>16</v>
      </c>
      <c r="G2386" s="1">
        <v>1</v>
      </c>
      <c r="H2386" s="1">
        <v>7</v>
      </c>
      <c r="I2386" s="15">
        <v>0.6875</v>
      </c>
      <c r="J2386">
        <f t="shared" si="37"/>
        <v>40</v>
      </c>
    </row>
    <row r="2387" spans="1:10" x14ac:dyDescent="0.3">
      <c r="A2387" t="s">
        <v>1969</v>
      </c>
      <c r="C2387" s="18">
        <v>464.11008928663733</v>
      </c>
      <c r="D2387" s="1"/>
      <c r="E2387" s="1">
        <v>22</v>
      </c>
      <c r="F2387" s="1">
        <v>13</v>
      </c>
      <c r="G2387" s="1">
        <v>1</v>
      </c>
      <c r="H2387" s="1">
        <v>8</v>
      </c>
      <c r="I2387" s="15">
        <v>0.61363636363636365</v>
      </c>
      <c r="J2387">
        <f t="shared" si="37"/>
        <v>40</v>
      </c>
    </row>
    <row r="2388" spans="1:10" x14ac:dyDescent="0.3">
      <c r="A2388" t="s">
        <v>1970</v>
      </c>
      <c r="C2388" s="18">
        <v>464.03875985251756</v>
      </c>
      <c r="D2388" s="1"/>
      <c r="E2388" s="1">
        <v>15</v>
      </c>
      <c r="F2388" s="1">
        <v>11</v>
      </c>
      <c r="G2388" s="1">
        <v>0</v>
      </c>
      <c r="H2388" s="1">
        <v>4</v>
      </c>
      <c r="I2388" s="15">
        <v>0.73333333333333328</v>
      </c>
      <c r="J2388">
        <f t="shared" si="37"/>
        <v>40</v>
      </c>
    </row>
    <row r="2389" spans="1:10" x14ac:dyDescent="0.3">
      <c r="A2389" t="s">
        <v>1984</v>
      </c>
      <c r="C2389" s="18">
        <v>464.02785139011587</v>
      </c>
      <c r="D2389" s="1"/>
      <c r="E2389" s="1">
        <v>23</v>
      </c>
      <c r="F2389" s="1">
        <v>16</v>
      </c>
      <c r="G2389" s="1">
        <v>1</v>
      </c>
      <c r="H2389" s="1">
        <v>6</v>
      </c>
      <c r="I2389" s="15">
        <v>0.71739130434782605</v>
      </c>
      <c r="J2389">
        <f t="shared" si="37"/>
        <v>40</v>
      </c>
    </row>
    <row r="2390" spans="1:10" x14ac:dyDescent="0.3">
      <c r="A2390" t="s">
        <v>1971</v>
      </c>
      <c r="C2390" s="18">
        <v>464.0240495412458</v>
      </c>
      <c r="D2390" s="1"/>
      <c r="E2390" s="1">
        <v>15</v>
      </c>
      <c r="F2390" s="1">
        <v>12</v>
      </c>
      <c r="G2390" s="1">
        <v>0</v>
      </c>
      <c r="H2390" s="1">
        <v>3</v>
      </c>
      <c r="I2390" s="15">
        <v>0.8</v>
      </c>
      <c r="J2390">
        <f t="shared" si="37"/>
        <v>40</v>
      </c>
    </row>
    <row r="2391" spans="1:10" x14ac:dyDescent="0.3">
      <c r="A2391" t="s">
        <v>2022</v>
      </c>
      <c r="C2391" s="18">
        <v>463.97763762568343</v>
      </c>
      <c r="D2391" s="1"/>
      <c r="E2391" s="1">
        <v>80</v>
      </c>
      <c r="F2391" s="1">
        <v>51</v>
      </c>
      <c r="G2391" s="1">
        <v>3</v>
      </c>
      <c r="H2391" s="1">
        <v>26</v>
      </c>
      <c r="I2391" s="15">
        <v>0.65625</v>
      </c>
      <c r="J2391">
        <f t="shared" si="37"/>
        <v>20</v>
      </c>
    </row>
    <row r="2392" spans="1:10" x14ac:dyDescent="0.3">
      <c r="A2392" t="s">
        <v>1972</v>
      </c>
      <c r="C2392" s="18">
        <v>463.95767938718842</v>
      </c>
      <c r="D2392" s="1"/>
      <c r="E2392" s="1">
        <v>16</v>
      </c>
      <c r="F2392" s="1">
        <v>11</v>
      </c>
      <c r="G2392" s="1">
        <v>0</v>
      </c>
      <c r="H2392" s="1">
        <v>5</v>
      </c>
      <c r="I2392" s="15">
        <v>0.6875</v>
      </c>
      <c r="J2392">
        <f t="shared" si="37"/>
        <v>40</v>
      </c>
    </row>
    <row r="2393" spans="1:10" x14ac:dyDescent="0.3">
      <c r="A2393" t="s">
        <v>2007</v>
      </c>
      <c r="C2393" s="18">
        <v>463.9504620273234</v>
      </c>
      <c r="D2393" s="1"/>
      <c r="E2393" s="1">
        <v>32</v>
      </c>
      <c r="F2393" s="1">
        <v>25</v>
      </c>
      <c r="G2393" s="1">
        <v>2</v>
      </c>
      <c r="H2393" s="1">
        <v>5</v>
      </c>
      <c r="I2393" s="15">
        <v>0.8125</v>
      </c>
      <c r="J2393">
        <f t="shared" si="37"/>
        <v>20</v>
      </c>
    </row>
    <row r="2394" spans="1:10" x14ac:dyDescent="0.3">
      <c r="A2394" t="s">
        <v>1973</v>
      </c>
      <c r="C2394" s="18">
        <v>463.94316515883747</v>
      </c>
      <c r="D2394" s="1"/>
      <c r="E2394" s="1">
        <v>9</v>
      </c>
      <c r="F2394" s="1">
        <v>8</v>
      </c>
      <c r="G2394" s="1">
        <v>0</v>
      </c>
      <c r="H2394" s="1">
        <v>1</v>
      </c>
      <c r="I2394" s="15">
        <v>0.88888888888888884</v>
      </c>
      <c r="J2394">
        <f t="shared" si="37"/>
        <v>40</v>
      </c>
    </row>
    <row r="2395" spans="1:10" x14ac:dyDescent="0.3">
      <c r="A2395" t="s">
        <v>2037</v>
      </c>
      <c r="C2395" s="18">
        <v>463.88935278637143</v>
      </c>
      <c r="D2395" s="1"/>
      <c r="E2395" s="1">
        <v>20</v>
      </c>
      <c r="F2395" s="1">
        <v>13</v>
      </c>
      <c r="G2395" s="1">
        <v>0</v>
      </c>
      <c r="H2395" s="1">
        <v>7</v>
      </c>
      <c r="I2395" s="15">
        <v>0.65</v>
      </c>
      <c r="J2395">
        <f t="shared" si="37"/>
        <v>40</v>
      </c>
    </row>
    <row r="2396" spans="1:10" x14ac:dyDescent="0.3">
      <c r="A2396" t="s">
        <v>1975</v>
      </c>
      <c r="C2396" s="18">
        <v>463.84276280489058</v>
      </c>
      <c r="D2396" s="1"/>
      <c r="E2396" s="1">
        <v>17</v>
      </c>
      <c r="F2396" s="1">
        <v>12</v>
      </c>
      <c r="G2396" s="1">
        <v>1</v>
      </c>
      <c r="H2396" s="1">
        <v>4</v>
      </c>
      <c r="I2396" s="15">
        <v>0.73529411764705888</v>
      </c>
      <c r="J2396">
        <f t="shared" si="37"/>
        <v>40</v>
      </c>
    </row>
    <row r="2397" spans="1:10" x14ac:dyDescent="0.3">
      <c r="A2397" t="s">
        <v>2152</v>
      </c>
      <c r="C2397" s="18">
        <v>471.56852117628091</v>
      </c>
      <c r="D2397" s="1"/>
      <c r="E2397" s="1">
        <v>44</v>
      </c>
      <c r="F2397" s="1">
        <v>25</v>
      </c>
      <c r="G2397" s="1">
        <v>1</v>
      </c>
      <c r="H2397" s="1">
        <v>18</v>
      </c>
      <c r="I2397" s="15">
        <v>0.57954545454545459</v>
      </c>
      <c r="J2397">
        <f t="shared" si="37"/>
        <v>20</v>
      </c>
    </row>
    <row r="2398" spans="1:10" x14ac:dyDescent="0.3">
      <c r="A2398" t="s">
        <v>1982</v>
      </c>
      <c r="C2398" s="18">
        <v>463.63454344844274</v>
      </c>
      <c r="D2398" s="1"/>
      <c r="E2398" s="1">
        <v>22</v>
      </c>
      <c r="F2398" s="1">
        <v>15</v>
      </c>
      <c r="G2398" s="1">
        <v>0</v>
      </c>
      <c r="H2398" s="1">
        <v>7</v>
      </c>
      <c r="I2398" s="15">
        <v>0.68181818181818177</v>
      </c>
      <c r="J2398">
        <f t="shared" si="37"/>
        <v>40</v>
      </c>
    </row>
    <row r="2399" spans="1:10" x14ac:dyDescent="0.3">
      <c r="A2399" t="s">
        <v>1983</v>
      </c>
      <c r="C2399" s="18">
        <v>463.62704498006968</v>
      </c>
      <c r="D2399" s="1"/>
      <c r="E2399" s="1">
        <v>11</v>
      </c>
      <c r="F2399" s="1">
        <v>9</v>
      </c>
      <c r="G2399" s="1">
        <v>0</v>
      </c>
      <c r="H2399" s="1">
        <v>2</v>
      </c>
      <c r="I2399" s="15">
        <v>0.81818181818181823</v>
      </c>
      <c r="J2399">
        <f t="shared" si="37"/>
        <v>40</v>
      </c>
    </row>
    <row r="2400" spans="1:10" x14ac:dyDescent="0.3">
      <c r="A2400" t="s">
        <v>1719</v>
      </c>
      <c r="C2400" s="18">
        <v>463.59113168469474</v>
      </c>
      <c r="D2400" s="1"/>
      <c r="E2400" s="1">
        <v>41</v>
      </c>
      <c r="F2400" s="1">
        <v>27</v>
      </c>
      <c r="G2400" s="1">
        <v>0</v>
      </c>
      <c r="H2400" s="1">
        <v>14</v>
      </c>
      <c r="I2400" s="15">
        <v>0.65853658536585369</v>
      </c>
      <c r="J2400">
        <f t="shared" si="37"/>
        <v>20</v>
      </c>
    </row>
    <row r="2401" spans="1:10" x14ac:dyDescent="0.3">
      <c r="A2401" t="s">
        <v>1985</v>
      </c>
      <c r="C2401" s="18">
        <v>463.5751687759543</v>
      </c>
      <c r="D2401" s="1"/>
      <c r="E2401" s="1">
        <v>66</v>
      </c>
      <c r="F2401" s="1">
        <v>36</v>
      </c>
      <c r="G2401" s="1">
        <v>7</v>
      </c>
      <c r="H2401" s="1">
        <v>23</v>
      </c>
      <c r="I2401" s="15">
        <v>0.59848484848484851</v>
      </c>
      <c r="J2401">
        <f t="shared" si="37"/>
        <v>20</v>
      </c>
    </row>
    <row r="2402" spans="1:10" x14ac:dyDescent="0.3">
      <c r="A2402" t="s">
        <v>1987</v>
      </c>
      <c r="C2402" s="18">
        <v>463.5535433275578</v>
      </c>
      <c r="D2402" s="1"/>
      <c r="E2402" s="1">
        <v>34</v>
      </c>
      <c r="F2402" s="1">
        <v>22</v>
      </c>
      <c r="G2402" s="1">
        <v>0</v>
      </c>
      <c r="H2402" s="1">
        <v>12</v>
      </c>
      <c r="I2402" s="15">
        <v>0.6470588235294118</v>
      </c>
      <c r="J2402">
        <f t="shared" si="37"/>
        <v>20</v>
      </c>
    </row>
    <row r="2403" spans="1:10" x14ac:dyDescent="0.3">
      <c r="A2403" t="s">
        <v>1980</v>
      </c>
      <c r="C2403" s="18">
        <v>463.53464727136765</v>
      </c>
      <c r="D2403" s="1"/>
      <c r="E2403" s="1">
        <v>17</v>
      </c>
      <c r="F2403" s="1">
        <v>12</v>
      </c>
      <c r="G2403" s="1">
        <v>0</v>
      </c>
      <c r="H2403" s="1">
        <v>5</v>
      </c>
      <c r="I2403" s="15">
        <v>0.70588235294117652</v>
      </c>
      <c r="J2403">
        <f t="shared" si="37"/>
        <v>40</v>
      </c>
    </row>
    <row r="2404" spans="1:10" x14ac:dyDescent="0.3">
      <c r="A2404" t="s">
        <v>1988</v>
      </c>
      <c r="C2404" s="18">
        <v>463.49636466312415</v>
      </c>
      <c r="D2404" s="1"/>
      <c r="E2404" s="1">
        <v>18</v>
      </c>
      <c r="F2404" s="1">
        <v>13</v>
      </c>
      <c r="G2404" s="1">
        <v>0</v>
      </c>
      <c r="H2404" s="1">
        <v>5</v>
      </c>
      <c r="I2404" s="15">
        <v>0.72222222222222221</v>
      </c>
      <c r="J2404">
        <f t="shared" si="37"/>
        <v>40</v>
      </c>
    </row>
    <row r="2405" spans="1:10" x14ac:dyDescent="0.3">
      <c r="A2405" t="s">
        <v>1992</v>
      </c>
      <c r="C2405" s="18">
        <v>463.43179940125128</v>
      </c>
      <c r="D2405" s="1"/>
      <c r="E2405" s="1">
        <v>36</v>
      </c>
      <c r="F2405" s="1">
        <v>22</v>
      </c>
      <c r="G2405" s="1">
        <v>0</v>
      </c>
      <c r="H2405" s="1">
        <v>14</v>
      </c>
      <c r="I2405" s="15">
        <v>0.61111111111111116</v>
      </c>
      <c r="J2405">
        <f t="shared" si="37"/>
        <v>20</v>
      </c>
    </row>
    <row r="2406" spans="1:10" x14ac:dyDescent="0.3">
      <c r="A2406" t="s">
        <v>2019</v>
      </c>
      <c r="C2406" s="18">
        <v>463.42569521825976</v>
      </c>
      <c r="D2406" s="1"/>
      <c r="E2406" s="1">
        <v>43</v>
      </c>
      <c r="F2406" s="1">
        <v>29</v>
      </c>
      <c r="G2406" s="1">
        <v>1</v>
      </c>
      <c r="H2406" s="1">
        <v>13</v>
      </c>
      <c r="I2406" s="15">
        <v>0.68604651162790697</v>
      </c>
      <c r="J2406">
        <f t="shared" si="37"/>
        <v>20</v>
      </c>
    </row>
    <row r="2407" spans="1:10" x14ac:dyDescent="0.3">
      <c r="A2407" t="s">
        <v>1991</v>
      </c>
      <c r="C2407" s="18">
        <v>463.31405740827319</v>
      </c>
      <c r="D2407" s="1"/>
      <c r="E2407" s="1">
        <v>9</v>
      </c>
      <c r="F2407" s="1">
        <v>8</v>
      </c>
      <c r="G2407" s="1">
        <v>0</v>
      </c>
      <c r="H2407" s="1">
        <v>1</v>
      </c>
      <c r="I2407" s="15">
        <v>0.88888888888888884</v>
      </c>
      <c r="J2407">
        <f t="shared" si="37"/>
        <v>40</v>
      </c>
    </row>
    <row r="2408" spans="1:10" x14ac:dyDescent="0.3">
      <c r="A2408" t="s">
        <v>2018</v>
      </c>
      <c r="C2408" s="18">
        <v>463.26027931289809</v>
      </c>
      <c r="D2408" s="1"/>
      <c r="E2408" s="1">
        <v>34</v>
      </c>
      <c r="F2408" s="1">
        <v>20</v>
      </c>
      <c r="G2408" s="1">
        <v>1</v>
      </c>
      <c r="H2408" s="1">
        <v>13</v>
      </c>
      <c r="I2408" s="15">
        <v>0.6029411764705882</v>
      </c>
      <c r="J2408">
        <f t="shared" si="37"/>
        <v>20</v>
      </c>
    </row>
    <row r="2409" spans="1:10" x14ac:dyDescent="0.3">
      <c r="A2409" t="s">
        <v>2001</v>
      </c>
      <c r="C2409" s="18">
        <v>463.23426161543568</v>
      </c>
      <c r="D2409" s="1"/>
      <c r="E2409" s="1">
        <v>46</v>
      </c>
      <c r="F2409" s="1">
        <v>25</v>
      </c>
      <c r="G2409" s="1">
        <v>4</v>
      </c>
      <c r="H2409" s="1">
        <v>17</v>
      </c>
      <c r="I2409" s="15">
        <v>0.58695652173913049</v>
      </c>
      <c r="J2409">
        <f t="shared" si="37"/>
        <v>20</v>
      </c>
    </row>
    <row r="2410" spans="1:10" x14ac:dyDescent="0.3">
      <c r="A2410" t="s">
        <v>1993</v>
      </c>
      <c r="C2410" s="18">
        <v>463.14695266609215</v>
      </c>
      <c r="D2410" s="1"/>
      <c r="E2410" s="1">
        <v>14</v>
      </c>
      <c r="F2410" s="1">
        <v>10</v>
      </c>
      <c r="G2410" s="1">
        <v>1</v>
      </c>
      <c r="H2410" s="1">
        <v>3</v>
      </c>
      <c r="I2410" s="15">
        <v>0.75</v>
      </c>
      <c r="J2410">
        <f t="shared" si="37"/>
        <v>40</v>
      </c>
    </row>
    <row r="2411" spans="1:10" x14ac:dyDescent="0.3">
      <c r="A2411" t="s">
        <v>2073</v>
      </c>
      <c r="C2411" s="18">
        <v>463.143882663944</v>
      </c>
      <c r="D2411" s="1"/>
      <c r="E2411" s="1">
        <v>25</v>
      </c>
      <c r="F2411" s="1">
        <v>15</v>
      </c>
      <c r="G2411" s="1">
        <v>1</v>
      </c>
      <c r="H2411" s="1">
        <v>9</v>
      </c>
      <c r="I2411" s="15">
        <v>0.62</v>
      </c>
      <c r="J2411">
        <f t="shared" si="37"/>
        <v>40</v>
      </c>
    </row>
    <row r="2412" spans="1:10" x14ac:dyDescent="0.3">
      <c r="A2412" t="s">
        <v>1994</v>
      </c>
      <c r="C2412" s="18">
        <v>463.11314453728653</v>
      </c>
      <c r="D2412" s="1"/>
      <c r="E2412" s="1">
        <v>19</v>
      </c>
      <c r="F2412" s="1">
        <v>13</v>
      </c>
      <c r="G2412" s="1">
        <v>0</v>
      </c>
      <c r="H2412" s="1">
        <v>6</v>
      </c>
      <c r="I2412" s="15">
        <v>0.68421052631578949</v>
      </c>
      <c r="J2412">
        <f t="shared" si="37"/>
        <v>40</v>
      </c>
    </row>
    <row r="2413" spans="1:10" x14ac:dyDescent="0.3">
      <c r="A2413" t="s">
        <v>2082</v>
      </c>
      <c r="C2413" s="18">
        <v>463.10444308829744</v>
      </c>
      <c r="D2413" s="1"/>
      <c r="E2413" s="1">
        <v>23</v>
      </c>
      <c r="F2413" s="1">
        <v>13</v>
      </c>
      <c r="G2413" s="1">
        <v>2</v>
      </c>
      <c r="H2413" s="1">
        <v>8</v>
      </c>
      <c r="I2413" s="15">
        <v>0.60869565217391308</v>
      </c>
      <c r="J2413">
        <f t="shared" si="37"/>
        <v>40</v>
      </c>
    </row>
    <row r="2414" spans="1:10" x14ac:dyDescent="0.3">
      <c r="A2414" t="s">
        <v>1995</v>
      </c>
      <c r="C2414" s="18">
        <v>463.09422252381898</v>
      </c>
      <c r="D2414" s="1"/>
      <c r="E2414" s="1">
        <v>6</v>
      </c>
      <c r="F2414" s="1">
        <v>6</v>
      </c>
      <c r="G2414" s="1">
        <v>0</v>
      </c>
      <c r="H2414" s="1">
        <v>0</v>
      </c>
      <c r="I2414" s="15">
        <v>1</v>
      </c>
      <c r="J2414">
        <f t="shared" si="37"/>
        <v>40</v>
      </c>
    </row>
    <row r="2415" spans="1:10" x14ac:dyDescent="0.3">
      <c r="A2415" t="s">
        <v>1996</v>
      </c>
      <c r="C2415" s="18">
        <v>463.04911087097457</v>
      </c>
      <c r="D2415" s="1"/>
      <c r="E2415" s="1">
        <v>9</v>
      </c>
      <c r="F2415" s="1">
        <v>8</v>
      </c>
      <c r="G2415" s="1">
        <v>0</v>
      </c>
      <c r="H2415" s="1">
        <v>1</v>
      </c>
      <c r="I2415" s="15">
        <v>0.88888888888888884</v>
      </c>
      <c r="J2415">
        <f t="shared" si="37"/>
        <v>40</v>
      </c>
    </row>
    <row r="2416" spans="1:10" x14ac:dyDescent="0.3">
      <c r="A2416" t="s">
        <v>1998</v>
      </c>
      <c r="C2416" s="18">
        <v>463.02732819120291</v>
      </c>
      <c r="D2416" s="1"/>
      <c r="E2416" s="1">
        <v>16</v>
      </c>
      <c r="F2416" s="1">
        <v>11</v>
      </c>
      <c r="G2416" s="1">
        <v>0</v>
      </c>
      <c r="H2416" s="1">
        <v>5</v>
      </c>
      <c r="I2416" s="15">
        <v>0.6875</v>
      </c>
      <c r="J2416">
        <f t="shared" si="37"/>
        <v>40</v>
      </c>
    </row>
    <row r="2417" spans="1:10" x14ac:dyDescent="0.3">
      <c r="A2417" t="s">
        <v>2027</v>
      </c>
      <c r="C2417" s="18">
        <v>463.00202055160486</v>
      </c>
      <c r="D2417" s="1"/>
      <c r="E2417" s="1">
        <v>14</v>
      </c>
      <c r="F2417" s="1">
        <v>11</v>
      </c>
      <c r="G2417" s="1">
        <v>0</v>
      </c>
      <c r="H2417" s="1">
        <v>3</v>
      </c>
      <c r="I2417" s="15">
        <v>0.7857142857142857</v>
      </c>
      <c r="J2417">
        <f t="shared" si="37"/>
        <v>40</v>
      </c>
    </row>
    <row r="2418" spans="1:10" x14ac:dyDescent="0.3">
      <c r="A2418" t="s">
        <v>2262</v>
      </c>
      <c r="C2418" s="18">
        <v>462.94774565269938</v>
      </c>
      <c r="D2418" s="1"/>
      <c r="E2418" s="1">
        <v>11</v>
      </c>
      <c r="F2418" s="1">
        <v>8</v>
      </c>
      <c r="G2418" s="1">
        <v>0</v>
      </c>
      <c r="H2418" s="1">
        <v>3</v>
      </c>
      <c r="I2418" s="15">
        <v>0.72727272727272729</v>
      </c>
      <c r="J2418">
        <f t="shared" si="37"/>
        <v>40</v>
      </c>
    </row>
    <row r="2419" spans="1:10" x14ac:dyDescent="0.3">
      <c r="A2419" t="s">
        <v>2014</v>
      </c>
      <c r="C2419" s="18">
        <v>462.90603594553414</v>
      </c>
      <c r="D2419" s="1"/>
      <c r="E2419" s="1">
        <v>64</v>
      </c>
      <c r="F2419" s="1">
        <v>35</v>
      </c>
      <c r="G2419" s="1">
        <v>0</v>
      </c>
      <c r="H2419" s="1">
        <v>29</v>
      </c>
      <c r="I2419" s="15">
        <v>0.546875</v>
      </c>
      <c r="J2419">
        <f t="shared" si="37"/>
        <v>20</v>
      </c>
    </row>
    <row r="2420" spans="1:10" x14ac:dyDescent="0.3">
      <c r="A2420" t="s">
        <v>10347</v>
      </c>
      <c r="C2420" s="18">
        <v>462.8008037206684</v>
      </c>
      <c r="D2420" s="1"/>
      <c r="E2420" s="1">
        <v>32</v>
      </c>
      <c r="F2420" s="1">
        <v>15</v>
      </c>
      <c r="G2420" s="1">
        <v>2</v>
      </c>
      <c r="H2420" s="1">
        <v>15</v>
      </c>
      <c r="I2420" s="15">
        <v>0.5</v>
      </c>
      <c r="J2420">
        <f t="shared" si="37"/>
        <v>20</v>
      </c>
    </row>
    <row r="2421" spans="1:10" x14ac:dyDescent="0.3">
      <c r="A2421" t="s">
        <v>2000</v>
      </c>
      <c r="C2421" s="18">
        <v>462.7305794669557</v>
      </c>
      <c r="D2421" s="1"/>
      <c r="E2421" s="1">
        <v>8</v>
      </c>
      <c r="F2421" s="1">
        <v>7</v>
      </c>
      <c r="G2421" s="1">
        <v>0</v>
      </c>
      <c r="H2421" s="1">
        <v>1</v>
      </c>
      <c r="I2421" s="15">
        <v>0.875</v>
      </c>
      <c r="J2421">
        <f t="shared" si="37"/>
        <v>40</v>
      </c>
    </row>
    <row r="2422" spans="1:10" x14ac:dyDescent="0.3">
      <c r="A2422" t="s">
        <v>2003</v>
      </c>
      <c r="C2422" s="18">
        <v>462.66551242333441</v>
      </c>
      <c r="D2422" s="1"/>
      <c r="E2422" s="1">
        <v>25</v>
      </c>
      <c r="F2422" s="1">
        <v>15</v>
      </c>
      <c r="G2422" s="1">
        <v>0</v>
      </c>
      <c r="H2422" s="1">
        <v>10</v>
      </c>
      <c r="I2422" s="15">
        <v>0.6</v>
      </c>
      <c r="J2422">
        <f t="shared" si="37"/>
        <v>40</v>
      </c>
    </row>
    <row r="2423" spans="1:10" x14ac:dyDescent="0.3">
      <c r="A2423" t="s">
        <v>2004</v>
      </c>
      <c r="C2423" s="18">
        <v>462.57795195680728</v>
      </c>
      <c r="D2423" s="1"/>
      <c r="E2423" s="1">
        <v>6</v>
      </c>
      <c r="F2423" s="1">
        <v>3</v>
      </c>
      <c r="G2423" s="1">
        <v>0</v>
      </c>
      <c r="H2423" s="1">
        <v>3</v>
      </c>
      <c r="I2423" s="15">
        <v>0.5</v>
      </c>
      <c r="J2423">
        <f t="shared" si="37"/>
        <v>40</v>
      </c>
    </row>
    <row r="2424" spans="1:10" x14ac:dyDescent="0.3">
      <c r="A2424" t="s">
        <v>2006</v>
      </c>
      <c r="C2424" s="18">
        <v>462.57044326708933</v>
      </c>
      <c r="D2424" s="1"/>
      <c r="E2424" s="1">
        <v>13</v>
      </c>
      <c r="F2424" s="1">
        <v>9</v>
      </c>
      <c r="G2424" s="1">
        <v>1</v>
      </c>
      <c r="H2424" s="1">
        <v>3</v>
      </c>
      <c r="I2424" s="15">
        <v>0.73076923076923073</v>
      </c>
      <c r="J2424">
        <f t="shared" si="37"/>
        <v>40</v>
      </c>
    </row>
    <row r="2425" spans="1:10" x14ac:dyDescent="0.3">
      <c r="A2425" t="s">
        <v>2008</v>
      </c>
      <c r="C2425" s="18">
        <v>462.50689682529077</v>
      </c>
      <c r="D2425" s="1"/>
      <c r="E2425" s="1">
        <v>6</v>
      </c>
      <c r="F2425" s="1">
        <v>6</v>
      </c>
      <c r="G2425" s="1">
        <v>0</v>
      </c>
      <c r="H2425" s="1">
        <v>0</v>
      </c>
      <c r="I2425" s="15">
        <v>1</v>
      </c>
      <c r="J2425">
        <f t="shared" si="37"/>
        <v>40</v>
      </c>
    </row>
    <row r="2426" spans="1:10" x14ac:dyDescent="0.3">
      <c r="A2426" t="s">
        <v>2048</v>
      </c>
      <c r="C2426" s="18">
        <v>462.40797906393732</v>
      </c>
      <c r="D2426" s="1"/>
      <c r="E2426" s="1">
        <v>13</v>
      </c>
      <c r="F2426" s="1">
        <v>10</v>
      </c>
      <c r="G2426" s="1">
        <v>0</v>
      </c>
      <c r="H2426" s="1">
        <v>3</v>
      </c>
      <c r="I2426" s="15">
        <v>0.76923076923076927</v>
      </c>
      <c r="J2426">
        <f t="shared" si="37"/>
        <v>40</v>
      </c>
    </row>
    <row r="2427" spans="1:10" x14ac:dyDescent="0.3">
      <c r="A2427" t="s">
        <v>2011</v>
      </c>
      <c r="C2427" s="18">
        <v>462.36218755608985</v>
      </c>
      <c r="D2427" s="1"/>
      <c r="E2427" s="1">
        <v>47</v>
      </c>
      <c r="F2427" s="1">
        <v>26</v>
      </c>
      <c r="G2427" s="1">
        <v>1</v>
      </c>
      <c r="H2427" s="1">
        <v>20</v>
      </c>
      <c r="I2427" s="15">
        <v>0.56382978723404253</v>
      </c>
      <c r="J2427">
        <f t="shared" si="37"/>
        <v>20</v>
      </c>
    </row>
    <row r="2428" spans="1:10" x14ac:dyDescent="0.3">
      <c r="A2428" t="s">
        <v>2012</v>
      </c>
      <c r="C2428" s="18">
        <v>462.29213088571839</v>
      </c>
      <c r="D2428" s="1"/>
      <c r="E2428" s="1">
        <v>30</v>
      </c>
      <c r="F2428" s="1">
        <v>17</v>
      </c>
      <c r="G2428" s="1">
        <v>2</v>
      </c>
      <c r="H2428" s="1">
        <v>11</v>
      </c>
      <c r="I2428" s="15">
        <v>0.6</v>
      </c>
      <c r="J2428">
        <f t="shared" si="37"/>
        <v>40</v>
      </c>
    </row>
    <row r="2429" spans="1:10" x14ac:dyDescent="0.3">
      <c r="A2429" t="s">
        <v>2013</v>
      </c>
      <c r="C2429" s="18">
        <v>462.27976284156676</v>
      </c>
      <c r="D2429" s="1"/>
      <c r="E2429" s="1">
        <v>38</v>
      </c>
      <c r="F2429" s="1">
        <v>23</v>
      </c>
      <c r="G2429" s="1">
        <v>0</v>
      </c>
      <c r="H2429" s="1">
        <v>15</v>
      </c>
      <c r="I2429" s="15">
        <v>0.60526315789473684</v>
      </c>
      <c r="J2429">
        <f t="shared" si="37"/>
        <v>20</v>
      </c>
    </row>
    <row r="2430" spans="1:10" x14ac:dyDescent="0.3">
      <c r="A2430" t="s">
        <v>2015</v>
      </c>
      <c r="C2430" s="18">
        <v>462.25838605951952</v>
      </c>
      <c r="D2430" s="1"/>
      <c r="E2430" s="1">
        <v>30</v>
      </c>
      <c r="F2430" s="1">
        <v>18</v>
      </c>
      <c r="G2430" s="1">
        <v>1</v>
      </c>
      <c r="H2430" s="1">
        <v>11</v>
      </c>
      <c r="I2430" s="15">
        <v>0.6166666666666667</v>
      </c>
      <c r="J2430">
        <f t="shared" si="37"/>
        <v>40</v>
      </c>
    </row>
    <row r="2431" spans="1:10" x14ac:dyDescent="0.3">
      <c r="A2431" t="s">
        <v>2016</v>
      </c>
      <c r="C2431" s="18">
        <v>462.2290280355179</v>
      </c>
      <c r="D2431" s="1"/>
      <c r="E2431" s="1">
        <v>12</v>
      </c>
      <c r="F2431" s="1">
        <v>9</v>
      </c>
      <c r="G2431" s="1">
        <v>0</v>
      </c>
      <c r="H2431" s="1">
        <v>3</v>
      </c>
      <c r="I2431" s="15">
        <v>0.75</v>
      </c>
      <c r="J2431">
        <f t="shared" si="37"/>
        <v>40</v>
      </c>
    </row>
    <row r="2432" spans="1:10" x14ac:dyDescent="0.3">
      <c r="A2432" s="21" t="s">
        <v>2030</v>
      </c>
      <c r="C2432" s="18">
        <v>462.21379323274971</v>
      </c>
      <c r="D2432" s="1"/>
      <c r="E2432" s="1">
        <v>41</v>
      </c>
      <c r="F2432" s="1">
        <v>24</v>
      </c>
      <c r="G2432" s="1">
        <v>3</v>
      </c>
      <c r="H2432" s="1">
        <v>14</v>
      </c>
      <c r="I2432" s="15">
        <v>0.62195121951219512</v>
      </c>
      <c r="J2432">
        <f t="shared" si="37"/>
        <v>20</v>
      </c>
    </row>
    <row r="2433" spans="1:10" x14ac:dyDescent="0.3">
      <c r="A2433" t="s">
        <v>2020</v>
      </c>
      <c r="C2433" s="18">
        <v>462.12556892912295</v>
      </c>
      <c r="D2433" s="1"/>
      <c r="E2433" s="1">
        <v>11</v>
      </c>
      <c r="F2433" s="1">
        <v>8</v>
      </c>
      <c r="G2433" s="1">
        <v>1</v>
      </c>
      <c r="H2433" s="1">
        <v>2</v>
      </c>
      <c r="I2433" s="15">
        <v>0.77272727272727271</v>
      </c>
      <c r="J2433">
        <f t="shared" si="37"/>
        <v>40</v>
      </c>
    </row>
    <row r="2434" spans="1:10" x14ac:dyDescent="0.3">
      <c r="A2434" t="s">
        <v>2021</v>
      </c>
      <c r="C2434" s="18">
        <v>462.07113071086332</v>
      </c>
      <c r="D2434" s="1"/>
      <c r="E2434" s="1">
        <v>20</v>
      </c>
      <c r="F2434" s="1">
        <v>15</v>
      </c>
      <c r="G2434" s="1">
        <v>1</v>
      </c>
      <c r="H2434" s="1">
        <v>4</v>
      </c>
      <c r="I2434" s="15">
        <v>0.77500000000000002</v>
      </c>
      <c r="J2434">
        <f t="shared" si="37"/>
        <v>40</v>
      </c>
    </row>
    <row r="2435" spans="1:10" x14ac:dyDescent="0.3">
      <c r="A2435" t="s">
        <v>2023</v>
      </c>
      <c r="C2435" s="18">
        <v>462.01487334940362</v>
      </c>
      <c r="D2435" s="1"/>
      <c r="E2435" s="1">
        <v>22</v>
      </c>
      <c r="F2435" s="1">
        <v>15</v>
      </c>
      <c r="G2435" s="1">
        <v>0</v>
      </c>
      <c r="H2435" s="1">
        <v>7</v>
      </c>
      <c r="I2435" s="15">
        <v>0.68181818181818177</v>
      </c>
      <c r="J2435">
        <f t="shared" si="37"/>
        <v>40</v>
      </c>
    </row>
    <row r="2436" spans="1:10" x14ac:dyDescent="0.3">
      <c r="A2436" t="s">
        <v>2025</v>
      </c>
      <c r="C2436" s="18">
        <v>461.97095335882335</v>
      </c>
      <c r="D2436" s="1"/>
      <c r="E2436" s="1">
        <v>11</v>
      </c>
      <c r="F2436" s="1">
        <v>9</v>
      </c>
      <c r="G2436" s="1">
        <v>0</v>
      </c>
      <c r="H2436" s="1">
        <v>2</v>
      </c>
      <c r="I2436" s="15">
        <v>0.81818181818181823</v>
      </c>
      <c r="J2436">
        <f t="shared" ref="J2436:J2499" si="38">IF(E2436&lt;=30,40,20)</f>
        <v>40</v>
      </c>
    </row>
    <row r="2437" spans="1:10" x14ac:dyDescent="0.3">
      <c r="A2437" t="s">
        <v>2049</v>
      </c>
      <c r="C2437" s="18">
        <v>461.86364557135829</v>
      </c>
      <c r="D2437" s="1"/>
      <c r="E2437" s="1">
        <v>17</v>
      </c>
      <c r="F2437" s="1">
        <v>12</v>
      </c>
      <c r="G2437" s="1">
        <v>0</v>
      </c>
      <c r="H2437" s="1">
        <v>5</v>
      </c>
      <c r="I2437" s="15">
        <v>0.70588235294117652</v>
      </c>
      <c r="J2437">
        <f t="shared" si="38"/>
        <v>40</v>
      </c>
    </row>
    <row r="2438" spans="1:10" x14ac:dyDescent="0.3">
      <c r="A2438" t="s">
        <v>2028</v>
      </c>
      <c r="C2438" s="18">
        <v>461.862762526952</v>
      </c>
      <c r="D2438" s="1"/>
      <c r="E2438" s="1">
        <v>8</v>
      </c>
      <c r="F2438" s="1">
        <v>7</v>
      </c>
      <c r="G2438" s="1">
        <v>0</v>
      </c>
      <c r="H2438" s="1">
        <v>1</v>
      </c>
      <c r="I2438" s="15">
        <v>0.875</v>
      </c>
      <c r="J2438">
        <f t="shared" si="38"/>
        <v>40</v>
      </c>
    </row>
    <row r="2439" spans="1:10" x14ac:dyDescent="0.3">
      <c r="A2439" t="s">
        <v>2029</v>
      </c>
      <c r="C2439" s="18">
        <v>461.83856057967915</v>
      </c>
      <c r="D2439" s="1"/>
      <c r="E2439" s="1">
        <v>43</v>
      </c>
      <c r="F2439" s="1">
        <v>31</v>
      </c>
      <c r="G2439" s="1">
        <v>0</v>
      </c>
      <c r="H2439" s="1">
        <v>12</v>
      </c>
      <c r="I2439" s="15">
        <v>0.72093023255813948</v>
      </c>
      <c r="J2439">
        <f t="shared" si="38"/>
        <v>20</v>
      </c>
    </row>
    <row r="2440" spans="1:10" x14ac:dyDescent="0.3">
      <c r="A2440" t="s">
        <v>2075</v>
      </c>
      <c r="C2440" s="18">
        <v>461.81747027267329</v>
      </c>
      <c r="D2440" s="1"/>
      <c r="E2440" s="1">
        <v>80</v>
      </c>
      <c r="F2440" s="1">
        <v>48</v>
      </c>
      <c r="G2440" s="1">
        <v>2</v>
      </c>
      <c r="H2440" s="1">
        <v>30</v>
      </c>
      <c r="I2440" s="15">
        <v>0.61250000000000004</v>
      </c>
      <c r="J2440">
        <f t="shared" si="38"/>
        <v>20</v>
      </c>
    </row>
    <row r="2441" spans="1:10" x14ac:dyDescent="0.3">
      <c r="A2441" t="s">
        <v>2031</v>
      </c>
      <c r="C2441" s="18">
        <v>461.80578945166985</v>
      </c>
      <c r="D2441" s="1"/>
      <c r="E2441" s="1">
        <v>13</v>
      </c>
      <c r="F2441" s="1">
        <v>10</v>
      </c>
      <c r="G2441" s="1">
        <v>0</v>
      </c>
      <c r="H2441" s="1">
        <v>3</v>
      </c>
      <c r="I2441" s="15">
        <v>0.76923076923076927</v>
      </c>
      <c r="J2441">
        <f t="shared" si="38"/>
        <v>40</v>
      </c>
    </row>
    <row r="2442" spans="1:10" x14ac:dyDescent="0.3">
      <c r="A2442" t="s">
        <v>2033</v>
      </c>
      <c r="C2442" s="18">
        <v>461.76285966144945</v>
      </c>
      <c r="D2442" s="1"/>
      <c r="E2442" s="1">
        <v>19</v>
      </c>
      <c r="F2442" s="1">
        <v>12</v>
      </c>
      <c r="G2442" s="1">
        <v>1</v>
      </c>
      <c r="H2442" s="1">
        <v>6</v>
      </c>
      <c r="I2442" s="15">
        <v>0.65789473684210531</v>
      </c>
      <c r="J2442">
        <f t="shared" si="38"/>
        <v>40</v>
      </c>
    </row>
    <row r="2443" spans="1:10" x14ac:dyDescent="0.3">
      <c r="A2443" t="s">
        <v>2034</v>
      </c>
      <c r="C2443" s="18">
        <v>461.75904570817067</v>
      </c>
      <c r="D2443" s="1"/>
      <c r="E2443" s="1">
        <v>11</v>
      </c>
      <c r="F2443" s="1">
        <v>8</v>
      </c>
      <c r="G2443" s="1">
        <v>1</v>
      </c>
      <c r="H2443" s="1">
        <v>2</v>
      </c>
      <c r="I2443" s="15">
        <v>0.77272727272727271</v>
      </c>
      <c r="J2443">
        <f t="shared" si="38"/>
        <v>40</v>
      </c>
    </row>
    <row r="2444" spans="1:10" x14ac:dyDescent="0.3">
      <c r="A2444" t="s">
        <v>2123</v>
      </c>
      <c r="C2444" s="18">
        <v>461.73893874516659</v>
      </c>
      <c r="D2444" s="1"/>
      <c r="E2444" s="1">
        <v>51</v>
      </c>
      <c r="F2444" s="1">
        <v>32</v>
      </c>
      <c r="G2444" s="1">
        <v>2</v>
      </c>
      <c r="H2444" s="1">
        <v>17</v>
      </c>
      <c r="I2444" s="15">
        <v>0.6470588235294118</v>
      </c>
      <c r="J2444">
        <f t="shared" si="38"/>
        <v>20</v>
      </c>
    </row>
    <row r="2445" spans="1:10" x14ac:dyDescent="0.3">
      <c r="A2445" t="s">
        <v>2035</v>
      </c>
      <c r="C2445" s="18">
        <v>461.71707437247761</v>
      </c>
      <c r="D2445" s="1"/>
      <c r="E2445" s="1">
        <v>73</v>
      </c>
      <c r="F2445" s="1">
        <v>30</v>
      </c>
      <c r="G2445" s="1">
        <v>4</v>
      </c>
      <c r="H2445" s="1">
        <v>39</v>
      </c>
      <c r="I2445" s="15">
        <v>0.43835616438356162</v>
      </c>
      <c r="J2445">
        <f t="shared" si="38"/>
        <v>20</v>
      </c>
    </row>
    <row r="2446" spans="1:10" x14ac:dyDescent="0.3">
      <c r="A2446" t="s">
        <v>2204</v>
      </c>
      <c r="C2446" s="18">
        <v>461.66689636826646</v>
      </c>
      <c r="D2446" s="1"/>
      <c r="E2446" s="1">
        <v>51</v>
      </c>
      <c r="F2446" s="1">
        <v>27</v>
      </c>
      <c r="G2446" s="1">
        <v>0</v>
      </c>
      <c r="H2446" s="1">
        <v>24</v>
      </c>
      <c r="I2446" s="15">
        <v>0.52941176470588236</v>
      </c>
      <c r="J2446">
        <f t="shared" si="38"/>
        <v>20</v>
      </c>
    </row>
    <row r="2447" spans="1:10" x14ac:dyDescent="0.3">
      <c r="A2447" t="s">
        <v>2038</v>
      </c>
      <c r="C2447" s="18">
        <v>461.61589465924595</v>
      </c>
      <c r="D2447" s="1"/>
      <c r="E2447" s="1">
        <v>30</v>
      </c>
      <c r="F2447" s="1">
        <v>16</v>
      </c>
      <c r="G2447" s="1">
        <v>2</v>
      </c>
      <c r="H2447" s="1">
        <v>12</v>
      </c>
      <c r="I2447" s="15">
        <v>0.56666666666666665</v>
      </c>
      <c r="J2447">
        <f t="shared" si="38"/>
        <v>40</v>
      </c>
    </row>
    <row r="2448" spans="1:10" x14ac:dyDescent="0.3">
      <c r="A2448" t="s">
        <v>2039</v>
      </c>
      <c r="C2448" s="18">
        <v>461.6139052639478</v>
      </c>
      <c r="D2448" s="1"/>
      <c r="E2448" s="1">
        <v>81</v>
      </c>
      <c r="F2448" s="1">
        <v>48</v>
      </c>
      <c r="G2448" s="1">
        <v>4</v>
      </c>
      <c r="H2448" s="1">
        <v>29</v>
      </c>
      <c r="I2448" s="15">
        <v>0.61728395061728392</v>
      </c>
      <c r="J2448">
        <f t="shared" si="38"/>
        <v>20</v>
      </c>
    </row>
    <row r="2449" spans="1:10" x14ac:dyDescent="0.3">
      <c r="A2449" t="s">
        <v>2040</v>
      </c>
      <c r="C2449" s="18">
        <v>461.59530541836386</v>
      </c>
      <c r="D2449" s="1"/>
      <c r="E2449" s="1">
        <v>42</v>
      </c>
      <c r="F2449" s="1">
        <v>21</v>
      </c>
      <c r="G2449" s="1">
        <v>2</v>
      </c>
      <c r="H2449" s="1">
        <v>19</v>
      </c>
      <c r="I2449" s="15">
        <v>0.52380952380952384</v>
      </c>
      <c r="J2449">
        <f t="shared" si="38"/>
        <v>20</v>
      </c>
    </row>
    <row r="2450" spans="1:10" x14ac:dyDescent="0.3">
      <c r="A2450" t="s">
        <v>2041</v>
      </c>
      <c r="C2450" s="18">
        <v>461.58338737118214</v>
      </c>
      <c r="D2450" s="1"/>
      <c r="E2450" s="1">
        <v>33</v>
      </c>
      <c r="F2450" s="1">
        <v>20</v>
      </c>
      <c r="G2450" s="1">
        <v>1</v>
      </c>
      <c r="H2450" s="1">
        <v>12</v>
      </c>
      <c r="I2450" s="15">
        <v>0.62121212121212122</v>
      </c>
      <c r="J2450">
        <f t="shared" si="38"/>
        <v>20</v>
      </c>
    </row>
    <row r="2451" spans="1:10" x14ac:dyDescent="0.3">
      <c r="A2451" t="s">
        <v>2043</v>
      </c>
      <c r="C2451" s="18">
        <v>461.52813923032795</v>
      </c>
      <c r="D2451" s="1"/>
      <c r="E2451" s="1">
        <v>9</v>
      </c>
      <c r="F2451" s="1">
        <v>8</v>
      </c>
      <c r="G2451" s="1">
        <v>0</v>
      </c>
      <c r="H2451" s="1">
        <v>1</v>
      </c>
      <c r="I2451" s="15">
        <v>0.88888888888888884</v>
      </c>
      <c r="J2451">
        <f t="shared" si="38"/>
        <v>40</v>
      </c>
    </row>
    <row r="2452" spans="1:10" x14ac:dyDescent="0.3">
      <c r="A2452" t="s">
        <v>2044</v>
      </c>
      <c r="C2452" s="18">
        <v>461.45131043393962</v>
      </c>
      <c r="D2452" s="1"/>
      <c r="E2452" s="1">
        <v>76</v>
      </c>
      <c r="F2452" s="1">
        <v>43</v>
      </c>
      <c r="G2452" s="1">
        <v>1</v>
      </c>
      <c r="H2452" s="1">
        <v>32</v>
      </c>
      <c r="I2452" s="15">
        <v>0.57236842105263153</v>
      </c>
      <c r="J2452">
        <f t="shared" si="38"/>
        <v>20</v>
      </c>
    </row>
    <row r="2453" spans="1:10" x14ac:dyDescent="0.3">
      <c r="A2453" t="s">
        <v>2045</v>
      </c>
      <c r="C2453" s="18">
        <v>461.43523786181657</v>
      </c>
      <c r="D2453" s="1"/>
      <c r="E2453" s="1">
        <v>8</v>
      </c>
      <c r="F2453" s="1">
        <v>7</v>
      </c>
      <c r="G2453" s="1">
        <v>0</v>
      </c>
      <c r="H2453" s="1">
        <v>1</v>
      </c>
      <c r="I2453" s="15">
        <v>0.875</v>
      </c>
      <c r="J2453">
        <f t="shared" si="38"/>
        <v>40</v>
      </c>
    </row>
    <row r="2454" spans="1:10" x14ac:dyDescent="0.3">
      <c r="A2454" t="s">
        <v>2707</v>
      </c>
      <c r="C2454" s="18">
        <v>461.40693354601149</v>
      </c>
      <c r="D2454" s="1"/>
      <c r="E2454" s="1">
        <v>52</v>
      </c>
      <c r="F2454" s="1">
        <v>29</v>
      </c>
      <c r="G2454" s="1">
        <v>2</v>
      </c>
      <c r="H2454" s="1">
        <v>21</v>
      </c>
      <c r="I2454" s="15">
        <v>0.57692307692307687</v>
      </c>
      <c r="J2454">
        <f t="shared" si="38"/>
        <v>20</v>
      </c>
    </row>
    <row r="2455" spans="1:10" x14ac:dyDescent="0.3">
      <c r="A2455" t="s">
        <v>2050</v>
      </c>
      <c r="C2455" s="18">
        <v>461.35693887105072</v>
      </c>
      <c r="D2455" s="1"/>
      <c r="E2455" s="1">
        <v>9</v>
      </c>
      <c r="F2455" s="1">
        <v>8</v>
      </c>
      <c r="G2455" s="1">
        <v>0</v>
      </c>
      <c r="H2455" s="1">
        <v>1</v>
      </c>
      <c r="I2455" s="15">
        <v>0.88888888888888884</v>
      </c>
      <c r="J2455">
        <f t="shared" si="38"/>
        <v>40</v>
      </c>
    </row>
    <row r="2456" spans="1:10" x14ac:dyDescent="0.3">
      <c r="A2456" t="s">
        <v>2052</v>
      </c>
      <c r="C2456" s="18">
        <v>461.31745806889268</v>
      </c>
      <c r="D2456" s="1"/>
      <c r="E2456" s="1">
        <v>21</v>
      </c>
      <c r="F2456" s="1">
        <v>14</v>
      </c>
      <c r="G2456" s="1">
        <v>0</v>
      </c>
      <c r="H2456" s="1">
        <v>7</v>
      </c>
      <c r="I2456" s="15">
        <v>0.66666666666666663</v>
      </c>
      <c r="J2456">
        <f t="shared" si="38"/>
        <v>40</v>
      </c>
    </row>
    <row r="2457" spans="1:10" x14ac:dyDescent="0.3">
      <c r="A2457" t="s">
        <v>2053</v>
      </c>
      <c r="C2457" s="18">
        <v>461.24630569782045</v>
      </c>
      <c r="D2457" s="1"/>
      <c r="E2457" s="1">
        <v>13</v>
      </c>
      <c r="F2457" s="1">
        <v>10</v>
      </c>
      <c r="G2457" s="1">
        <v>1</v>
      </c>
      <c r="H2457" s="1">
        <v>2</v>
      </c>
      <c r="I2457" s="15">
        <v>0.80769230769230771</v>
      </c>
      <c r="J2457">
        <f t="shared" si="38"/>
        <v>40</v>
      </c>
    </row>
    <row r="2458" spans="1:10" x14ac:dyDescent="0.3">
      <c r="A2458" t="s">
        <v>2054</v>
      </c>
      <c r="C2458" s="18">
        <v>461.24493697795538</v>
      </c>
      <c r="D2458" s="1"/>
      <c r="E2458" s="1">
        <v>9</v>
      </c>
      <c r="F2458" s="1">
        <v>7</v>
      </c>
      <c r="G2458" s="1">
        <v>1</v>
      </c>
      <c r="H2458" s="1">
        <v>1</v>
      </c>
      <c r="I2458" s="15">
        <v>0.83333333333333337</v>
      </c>
      <c r="J2458">
        <f t="shared" si="38"/>
        <v>40</v>
      </c>
    </row>
    <row r="2459" spans="1:10" x14ac:dyDescent="0.3">
      <c r="A2459" t="s">
        <v>1946</v>
      </c>
      <c r="C2459" s="18">
        <v>461.22209314390579</v>
      </c>
      <c r="D2459" s="1"/>
      <c r="E2459" s="1">
        <v>59</v>
      </c>
      <c r="F2459" s="1">
        <v>32</v>
      </c>
      <c r="G2459" s="1">
        <v>1</v>
      </c>
      <c r="H2459" s="1">
        <v>26</v>
      </c>
      <c r="I2459" s="15">
        <v>0.55084745762711862</v>
      </c>
      <c r="J2459">
        <f t="shared" si="38"/>
        <v>20</v>
      </c>
    </row>
    <row r="2460" spans="1:10" x14ac:dyDescent="0.3">
      <c r="A2460" t="s">
        <v>2055</v>
      </c>
      <c r="C2460" s="18">
        <v>461.18070352732468</v>
      </c>
      <c r="D2460" s="1"/>
      <c r="E2460" s="1">
        <v>13</v>
      </c>
      <c r="F2460" s="1">
        <v>5</v>
      </c>
      <c r="G2460" s="1">
        <v>0</v>
      </c>
      <c r="H2460" s="1">
        <v>8</v>
      </c>
      <c r="I2460" s="15">
        <v>0.38461538461538464</v>
      </c>
      <c r="J2460">
        <f t="shared" si="38"/>
        <v>40</v>
      </c>
    </row>
    <row r="2461" spans="1:10" x14ac:dyDescent="0.3">
      <c r="A2461" t="s">
        <v>2017</v>
      </c>
      <c r="C2461" s="18">
        <v>461.17760211890499</v>
      </c>
      <c r="D2461" s="1"/>
      <c r="E2461" s="1">
        <v>12</v>
      </c>
      <c r="F2461" s="1">
        <v>9</v>
      </c>
      <c r="G2461" s="1">
        <v>0</v>
      </c>
      <c r="H2461" s="1">
        <v>3</v>
      </c>
      <c r="I2461" s="15">
        <v>0.75</v>
      </c>
      <c r="J2461">
        <f t="shared" si="38"/>
        <v>40</v>
      </c>
    </row>
    <row r="2462" spans="1:10" x14ac:dyDescent="0.3">
      <c r="A2462" t="s">
        <v>2191</v>
      </c>
      <c r="C2462" s="18">
        <v>461.1759102467974</v>
      </c>
      <c r="D2462" s="1"/>
      <c r="E2462" s="1">
        <v>70</v>
      </c>
      <c r="F2462" s="1">
        <v>36</v>
      </c>
      <c r="G2462" s="1">
        <v>2</v>
      </c>
      <c r="H2462" s="1">
        <v>32</v>
      </c>
      <c r="I2462" s="15">
        <v>0.52857142857142858</v>
      </c>
      <c r="J2462">
        <f t="shared" si="38"/>
        <v>20</v>
      </c>
    </row>
    <row r="2463" spans="1:10" x14ac:dyDescent="0.3">
      <c r="A2463" t="s">
        <v>2056</v>
      </c>
      <c r="C2463" s="18">
        <v>461.11954508684687</v>
      </c>
      <c r="D2463" s="1"/>
      <c r="E2463" s="1">
        <v>34</v>
      </c>
      <c r="F2463" s="1">
        <v>19</v>
      </c>
      <c r="G2463" s="1">
        <v>2</v>
      </c>
      <c r="H2463" s="1">
        <v>13</v>
      </c>
      <c r="I2463" s="15">
        <v>0.58823529411764708</v>
      </c>
      <c r="J2463">
        <f t="shared" si="38"/>
        <v>20</v>
      </c>
    </row>
    <row r="2464" spans="1:10" x14ac:dyDescent="0.3">
      <c r="A2464" s="21" t="s">
        <v>2064</v>
      </c>
      <c r="C2464" s="18">
        <v>461.11046153578502</v>
      </c>
      <c r="D2464" s="1"/>
      <c r="E2464" s="1">
        <v>29</v>
      </c>
      <c r="F2464" s="1">
        <v>19</v>
      </c>
      <c r="G2464" s="1">
        <v>1</v>
      </c>
      <c r="H2464" s="1">
        <v>9</v>
      </c>
      <c r="I2464" s="15">
        <v>0.67241379310344829</v>
      </c>
      <c r="J2464">
        <f t="shared" si="38"/>
        <v>40</v>
      </c>
    </row>
    <row r="2465" spans="1:10" x14ac:dyDescent="0.3">
      <c r="A2465" t="s">
        <v>2057</v>
      </c>
      <c r="C2465" s="18">
        <v>461.08041035249312</v>
      </c>
      <c r="D2465" s="1"/>
      <c r="E2465" s="1">
        <v>29</v>
      </c>
      <c r="F2465" s="1">
        <v>16</v>
      </c>
      <c r="G2465" s="1">
        <v>2</v>
      </c>
      <c r="H2465" s="1">
        <v>11</v>
      </c>
      <c r="I2465" s="15">
        <v>0.58620689655172409</v>
      </c>
      <c r="J2465">
        <f t="shared" si="38"/>
        <v>40</v>
      </c>
    </row>
    <row r="2466" spans="1:10" x14ac:dyDescent="0.3">
      <c r="A2466" t="s">
        <v>2166</v>
      </c>
      <c r="C2466" s="18">
        <v>461.04210323391112</v>
      </c>
      <c r="D2466" s="1"/>
      <c r="E2466" s="1">
        <v>22</v>
      </c>
      <c r="F2466" s="1">
        <v>13</v>
      </c>
      <c r="G2466" s="1">
        <v>0</v>
      </c>
      <c r="H2466" s="1">
        <v>9</v>
      </c>
      <c r="I2466" s="15">
        <v>0.59090909090909094</v>
      </c>
      <c r="J2466">
        <f t="shared" si="38"/>
        <v>40</v>
      </c>
    </row>
    <row r="2467" spans="1:10" x14ac:dyDescent="0.3">
      <c r="A2467" t="s">
        <v>2058</v>
      </c>
      <c r="C2467" s="18">
        <v>461.03161897699937</v>
      </c>
      <c r="D2467" s="1"/>
      <c r="E2467" s="1">
        <v>9</v>
      </c>
      <c r="F2467" s="1">
        <v>8</v>
      </c>
      <c r="G2467" s="1">
        <v>0</v>
      </c>
      <c r="H2467" s="1">
        <v>1</v>
      </c>
      <c r="I2467" s="15">
        <v>0.88888888888888884</v>
      </c>
      <c r="J2467">
        <f t="shared" si="38"/>
        <v>40</v>
      </c>
    </row>
    <row r="2468" spans="1:10" x14ac:dyDescent="0.3">
      <c r="A2468" t="s">
        <v>2059</v>
      </c>
      <c r="C2468" s="18">
        <v>460.92500221099016</v>
      </c>
      <c r="D2468" s="1"/>
      <c r="E2468" s="1">
        <v>28</v>
      </c>
      <c r="F2468" s="1">
        <v>18</v>
      </c>
      <c r="G2468" s="1">
        <v>1</v>
      </c>
      <c r="H2468" s="1">
        <v>9</v>
      </c>
      <c r="I2468" s="15">
        <v>0.6607142857142857</v>
      </c>
      <c r="J2468">
        <f t="shared" si="38"/>
        <v>40</v>
      </c>
    </row>
    <row r="2469" spans="1:10" x14ac:dyDescent="0.3">
      <c r="A2469" t="s">
        <v>2120</v>
      </c>
      <c r="C2469" s="18">
        <v>460.89839384559559</v>
      </c>
      <c r="D2469" s="1"/>
      <c r="E2469" s="1">
        <v>44</v>
      </c>
      <c r="F2469" s="1">
        <v>26</v>
      </c>
      <c r="G2469" s="1">
        <v>1</v>
      </c>
      <c r="H2469" s="1">
        <v>17</v>
      </c>
      <c r="I2469" s="15">
        <v>0.60227272727272729</v>
      </c>
      <c r="J2469">
        <f t="shared" si="38"/>
        <v>20</v>
      </c>
    </row>
    <row r="2470" spans="1:10" x14ac:dyDescent="0.3">
      <c r="A2470" t="s">
        <v>2080</v>
      </c>
      <c r="C2470" s="18">
        <v>460.86858815102818</v>
      </c>
      <c r="D2470" s="1"/>
      <c r="E2470" s="1">
        <v>36</v>
      </c>
      <c r="F2470" s="1">
        <v>23</v>
      </c>
      <c r="G2470" s="1">
        <v>0</v>
      </c>
      <c r="H2470" s="1">
        <v>13</v>
      </c>
      <c r="I2470" s="15">
        <v>0.63888888888888884</v>
      </c>
      <c r="J2470">
        <f t="shared" si="38"/>
        <v>20</v>
      </c>
    </row>
    <row r="2471" spans="1:10" x14ac:dyDescent="0.3">
      <c r="A2471" t="s">
        <v>2607</v>
      </c>
      <c r="C2471" s="18">
        <v>460.8554233040166</v>
      </c>
      <c r="D2471" s="1"/>
      <c r="E2471" s="1">
        <v>21</v>
      </c>
      <c r="F2471" s="1">
        <v>14</v>
      </c>
      <c r="G2471" s="1">
        <v>0</v>
      </c>
      <c r="H2471" s="1">
        <v>7</v>
      </c>
      <c r="I2471" s="15">
        <v>0.66666666666666663</v>
      </c>
      <c r="J2471">
        <f t="shared" si="38"/>
        <v>40</v>
      </c>
    </row>
    <row r="2472" spans="1:10" x14ac:dyDescent="0.3">
      <c r="A2472" t="s">
        <v>2060</v>
      </c>
      <c r="C2472" s="18">
        <v>460.8450180914499</v>
      </c>
      <c r="D2472" s="1"/>
      <c r="E2472" s="1">
        <v>36</v>
      </c>
      <c r="F2472" s="1">
        <v>20</v>
      </c>
      <c r="G2472" s="1">
        <v>5</v>
      </c>
      <c r="H2472" s="1">
        <v>11</v>
      </c>
      <c r="I2472" s="15">
        <v>0.625</v>
      </c>
      <c r="J2472">
        <f t="shared" si="38"/>
        <v>20</v>
      </c>
    </row>
    <row r="2473" spans="1:10" x14ac:dyDescent="0.3">
      <c r="A2473" t="s">
        <v>2061</v>
      </c>
      <c r="C2473" s="18">
        <v>460.82554983423398</v>
      </c>
      <c r="D2473" s="1"/>
      <c r="E2473" s="1">
        <v>63</v>
      </c>
      <c r="F2473" s="1">
        <v>36</v>
      </c>
      <c r="G2473" s="1">
        <v>4</v>
      </c>
      <c r="H2473" s="1">
        <v>23</v>
      </c>
      <c r="I2473" s="15">
        <v>0.60317460317460314</v>
      </c>
      <c r="J2473">
        <f t="shared" si="38"/>
        <v>20</v>
      </c>
    </row>
    <row r="2474" spans="1:10" x14ac:dyDescent="0.3">
      <c r="A2474" t="s">
        <v>2062</v>
      </c>
      <c r="C2474" s="18">
        <v>460.81150397668694</v>
      </c>
      <c r="D2474" s="1"/>
      <c r="E2474" s="1">
        <v>6</v>
      </c>
      <c r="F2474" s="1">
        <v>6</v>
      </c>
      <c r="G2474" s="1">
        <v>0</v>
      </c>
      <c r="H2474" s="1">
        <v>0</v>
      </c>
      <c r="I2474" s="15">
        <v>1</v>
      </c>
      <c r="J2474">
        <f t="shared" si="38"/>
        <v>40</v>
      </c>
    </row>
    <row r="2475" spans="1:10" x14ac:dyDescent="0.3">
      <c r="A2475" s="21" t="s">
        <v>2063</v>
      </c>
      <c r="C2475" s="18">
        <v>460.78918854761571</v>
      </c>
      <c r="D2475" s="1"/>
      <c r="E2475" s="1">
        <v>15</v>
      </c>
      <c r="F2475" s="1">
        <v>12</v>
      </c>
      <c r="G2475" s="1">
        <v>0</v>
      </c>
      <c r="H2475" s="1">
        <v>3</v>
      </c>
      <c r="I2475" s="15">
        <v>0.8</v>
      </c>
      <c r="J2475">
        <f t="shared" si="38"/>
        <v>40</v>
      </c>
    </row>
    <row r="2476" spans="1:10" x14ac:dyDescent="0.3">
      <c r="A2476" t="s">
        <v>2114</v>
      </c>
      <c r="C2476" s="18">
        <v>460.74398701600086</v>
      </c>
      <c r="D2476" s="1"/>
      <c r="E2476" s="1">
        <v>18</v>
      </c>
      <c r="F2476" s="1">
        <v>12</v>
      </c>
      <c r="G2476" s="1">
        <v>0</v>
      </c>
      <c r="H2476" s="1">
        <v>6</v>
      </c>
      <c r="I2476" s="15">
        <v>0.66666666666666663</v>
      </c>
      <c r="J2476">
        <f t="shared" si="38"/>
        <v>40</v>
      </c>
    </row>
    <row r="2477" spans="1:10" x14ac:dyDescent="0.3">
      <c r="A2477" t="s">
        <v>2067</v>
      </c>
      <c r="C2477" s="18">
        <v>460.70046543414742</v>
      </c>
      <c r="D2477" s="1"/>
      <c r="E2477" s="1">
        <v>11</v>
      </c>
      <c r="F2477" s="1">
        <v>6</v>
      </c>
      <c r="G2477" s="1">
        <v>0</v>
      </c>
      <c r="H2477" s="1">
        <v>5</v>
      </c>
      <c r="I2477" s="15">
        <v>0.54545454545454541</v>
      </c>
      <c r="J2477">
        <f t="shared" si="38"/>
        <v>40</v>
      </c>
    </row>
    <row r="2478" spans="1:10" x14ac:dyDescent="0.3">
      <c r="A2478" t="s">
        <v>4382</v>
      </c>
      <c r="C2478" s="18">
        <v>460.64374683880794</v>
      </c>
      <c r="D2478" s="1"/>
      <c r="E2478" s="1">
        <v>35</v>
      </c>
      <c r="F2478" s="1">
        <v>17</v>
      </c>
      <c r="G2478" s="1">
        <v>1</v>
      </c>
      <c r="H2478" s="1">
        <v>17</v>
      </c>
      <c r="I2478" s="15">
        <v>0.5</v>
      </c>
      <c r="J2478">
        <f t="shared" si="38"/>
        <v>20</v>
      </c>
    </row>
    <row r="2479" spans="1:10" x14ac:dyDescent="0.3">
      <c r="A2479" t="s">
        <v>2068</v>
      </c>
      <c r="C2479" s="18">
        <v>460.64166923319146</v>
      </c>
      <c r="D2479" s="1"/>
      <c r="E2479" s="1">
        <v>15</v>
      </c>
      <c r="F2479" s="1">
        <v>3</v>
      </c>
      <c r="G2479" s="1">
        <v>1</v>
      </c>
      <c r="H2479" s="1">
        <v>11</v>
      </c>
      <c r="I2479" s="15">
        <v>0.23333333333333334</v>
      </c>
      <c r="J2479">
        <f t="shared" si="38"/>
        <v>40</v>
      </c>
    </row>
    <row r="2480" spans="1:10" x14ac:dyDescent="0.3">
      <c r="A2480" t="s">
        <v>2069</v>
      </c>
      <c r="C2480" s="18">
        <v>460.61633028124754</v>
      </c>
      <c r="D2480" s="1"/>
      <c r="E2480" s="1">
        <v>49</v>
      </c>
      <c r="F2480" s="1">
        <v>28</v>
      </c>
      <c r="G2480" s="1">
        <v>2</v>
      </c>
      <c r="H2480" s="1">
        <v>19</v>
      </c>
      <c r="I2480" s="15">
        <v>0.59183673469387754</v>
      </c>
      <c r="J2480">
        <f t="shared" si="38"/>
        <v>20</v>
      </c>
    </row>
    <row r="2481" spans="1:10" x14ac:dyDescent="0.3">
      <c r="A2481" t="s">
        <v>2130</v>
      </c>
      <c r="C2481" s="18">
        <v>460.60157103215818</v>
      </c>
      <c r="D2481" s="1"/>
      <c r="E2481" s="1">
        <v>12</v>
      </c>
      <c r="F2481" s="1">
        <v>9</v>
      </c>
      <c r="G2481" s="1">
        <v>0</v>
      </c>
      <c r="H2481" s="1">
        <v>3</v>
      </c>
      <c r="I2481" s="15">
        <v>0.75</v>
      </c>
      <c r="J2481">
        <f t="shared" si="38"/>
        <v>40</v>
      </c>
    </row>
    <row r="2482" spans="1:10" x14ac:dyDescent="0.3">
      <c r="A2482" t="s">
        <v>2070</v>
      </c>
      <c r="C2482" s="18">
        <v>460.54857981844651</v>
      </c>
      <c r="D2482" s="1"/>
      <c r="E2482" s="1">
        <v>56</v>
      </c>
      <c r="F2482" s="1">
        <v>28</v>
      </c>
      <c r="G2482" s="1">
        <v>0</v>
      </c>
      <c r="H2482" s="1">
        <v>28</v>
      </c>
      <c r="I2482" s="15">
        <v>0.5</v>
      </c>
      <c r="J2482">
        <f t="shared" si="38"/>
        <v>20</v>
      </c>
    </row>
    <row r="2483" spans="1:10" x14ac:dyDescent="0.3">
      <c r="A2483" t="s">
        <v>2071</v>
      </c>
      <c r="C2483" s="18">
        <v>460.53135318864349</v>
      </c>
      <c r="D2483" s="1"/>
      <c r="E2483" s="1">
        <v>15</v>
      </c>
      <c r="F2483" s="1">
        <v>11</v>
      </c>
      <c r="G2483" s="1">
        <v>0</v>
      </c>
      <c r="H2483" s="1">
        <v>4</v>
      </c>
      <c r="I2483" s="15">
        <v>0.73333333333333328</v>
      </c>
      <c r="J2483">
        <f t="shared" si="38"/>
        <v>40</v>
      </c>
    </row>
    <row r="2484" spans="1:10" x14ac:dyDescent="0.3">
      <c r="A2484" t="s">
        <v>2072</v>
      </c>
      <c r="C2484" s="18">
        <v>460.53019420353701</v>
      </c>
      <c r="D2484" s="1"/>
      <c r="E2484" s="1">
        <v>12</v>
      </c>
      <c r="F2484" s="1">
        <v>8</v>
      </c>
      <c r="G2484" s="1">
        <v>3</v>
      </c>
      <c r="H2484" s="1">
        <v>1</v>
      </c>
      <c r="I2484" s="15">
        <v>0.79166666666666663</v>
      </c>
      <c r="J2484">
        <f t="shared" si="38"/>
        <v>40</v>
      </c>
    </row>
    <row r="2485" spans="1:10" x14ac:dyDescent="0.3">
      <c r="A2485" t="s">
        <v>2074</v>
      </c>
      <c r="C2485" s="18">
        <v>460.5158619447156</v>
      </c>
      <c r="D2485" s="1"/>
      <c r="E2485" s="1">
        <v>0</v>
      </c>
      <c r="F2485" s="1">
        <v>0</v>
      </c>
      <c r="G2485" s="1">
        <v>0</v>
      </c>
      <c r="H2485" s="1">
        <v>0</v>
      </c>
      <c r="I2485" s="15" t="e">
        <v>#DIV/0!</v>
      </c>
      <c r="J2485">
        <f t="shared" si="38"/>
        <v>40</v>
      </c>
    </row>
    <row r="2486" spans="1:10" x14ac:dyDescent="0.3">
      <c r="A2486" s="21" t="s">
        <v>2077</v>
      </c>
      <c r="C2486" s="18">
        <v>460.44713111911511</v>
      </c>
      <c r="D2486" s="1"/>
      <c r="E2486" s="1">
        <v>15</v>
      </c>
      <c r="F2486" s="1">
        <v>11</v>
      </c>
      <c r="G2486" s="1">
        <v>0</v>
      </c>
      <c r="H2486" s="1">
        <v>4</v>
      </c>
      <c r="I2486" s="15">
        <v>0.73333333333333328</v>
      </c>
      <c r="J2486">
        <f t="shared" si="38"/>
        <v>40</v>
      </c>
    </row>
    <row r="2487" spans="1:10" x14ac:dyDescent="0.3">
      <c r="A2487" t="s">
        <v>2078</v>
      </c>
      <c r="C2487" s="18">
        <v>460.4304657019515</v>
      </c>
      <c r="D2487" s="1"/>
      <c r="E2487" s="1">
        <v>21</v>
      </c>
      <c r="F2487" s="1">
        <v>14</v>
      </c>
      <c r="G2487" s="1">
        <v>1</v>
      </c>
      <c r="H2487" s="1">
        <v>6</v>
      </c>
      <c r="I2487" s="15">
        <v>0.69047619047619047</v>
      </c>
      <c r="J2487">
        <f t="shared" si="38"/>
        <v>40</v>
      </c>
    </row>
    <row r="2488" spans="1:10" x14ac:dyDescent="0.3">
      <c r="A2488" t="s">
        <v>2226</v>
      </c>
      <c r="C2488" s="18">
        <v>460.42526268990309</v>
      </c>
      <c r="D2488" s="1"/>
      <c r="E2488" s="1">
        <v>66</v>
      </c>
      <c r="F2488" s="1">
        <v>37</v>
      </c>
      <c r="G2488" s="1">
        <v>3</v>
      </c>
      <c r="H2488" s="1">
        <v>26</v>
      </c>
      <c r="I2488" s="15">
        <v>0.58333333333333337</v>
      </c>
      <c r="J2488">
        <f t="shared" si="38"/>
        <v>20</v>
      </c>
    </row>
    <row r="2489" spans="1:10" x14ac:dyDescent="0.3">
      <c r="A2489" t="s">
        <v>2079</v>
      </c>
      <c r="C2489" s="18">
        <v>460.41617766645709</v>
      </c>
      <c r="D2489" s="1"/>
      <c r="E2489" s="1">
        <v>9</v>
      </c>
      <c r="F2489" s="1">
        <v>8</v>
      </c>
      <c r="G2489" s="1">
        <v>0</v>
      </c>
      <c r="H2489" s="1">
        <v>1</v>
      </c>
      <c r="I2489" s="15">
        <v>0.88888888888888884</v>
      </c>
      <c r="J2489">
        <f t="shared" si="38"/>
        <v>40</v>
      </c>
    </row>
    <row r="2490" spans="1:10" x14ac:dyDescent="0.3">
      <c r="A2490" t="s">
        <v>2081</v>
      </c>
      <c r="C2490" s="18">
        <v>460.38226916612177</v>
      </c>
      <c r="D2490" s="1"/>
      <c r="E2490" s="1">
        <v>6</v>
      </c>
      <c r="F2490" s="1">
        <v>6</v>
      </c>
      <c r="G2490" s="1">
        <v>0</v>
      </c>
      <c r="H2490" s="1">
        <v>0</v>
      </c>
      <c r="I2490" s="15">
        <v>1</v>
      </c>
      <c r="J2490">
        <f t="shared" si="38"/>
        <v>40</v>
      </c>
    </row>
    <row r="2491" spans="1:10" x14ac:dyDescent="0.3">
      <c r="A2491" t="s">
        <v>2083</v>
      </c>
      <c r="C2491" s="18">
        <v>460.28070389134683</v>
      </c>
      <c r="D2491" s="1"/>
      <c r="E2491" s="1">
        <v>48</v>
      </c>
      <c r="F2491" s="1">
        <v>29</v>
      </c>
      <c r="G2491" s="1">
        <v>0</v>
      </c>
      <c r="H2491" s="1">
        <v>19</v>
      </c>
      <c r="I2491" s="15">
        <v>0.60416666666666663</v>
      </c>
      <c r="J2491">
        <f t="shared" si="38"/>
        <v>20</v>
      </c>
    </row>
    <row r="2492" spans="1:10" x14ac:dyDescent="0.3">
      <c r="A2492" t="s">
        <v>2084</v>
      </c>
      <c r="C2492" s="18">
        <v>460.27165712378439</v>
      </c>
      <c r="D2492" s="1"/>
      <c r="E2492" s="1">
        <v>16</v>
      </c>
      <c r="F2492" s="1">
        <v>12</v>
      </c>
      <c r="G2492" s="1">
        <v>0</v>
      </c>
      <c r="H2492" s="1">
        <v>4</v>
      </c>
      <c r="I2492" s="15">
        <v>0.75</v>
      </c>
      <c r="J2492">
        <f t="shared" si="38"/>
        <v>40</v>
      </c>
    </row>
    <row r="2493" spans="1:10" x14ac:dyDescent="0.3">
      <c r="A2493" t="s">
        <v>2085</v>
      </c>
      <c r="C2493" s="18">
        <v>460.2553767529331</v>
      </c>
      <c r="D2493" s="1"/>
      <c r="E2493" s="1">
        <v>16</v>
      </c>
      <c r="F2493" s="1">
        <v>11</v>
      </c>
      <c r="G2493" s="1">
        <v>2</v>
      </c>
      <c r="H2493" s="1">
        <v>3</v>
      </c>
      <c r="I2493" s="15">
        <v>0.75</v>
      </c>
      <c r="J2493">
        <f t="shared" si="38"/>
        <v>40</v>
      </c>
    </row>
    <row r="2494" spans="1:10" x14ac:dyDescent="0.3">
      <c r="A2494" t="s">
        <v>2153</v>
      </c>
      <c r="C2494" s="18">
        <v>460.23409822462355</v>
      </c>
      <c r="D2494" s="1"/>
      <c r="E2494" s="1">
        <v>21</v>
      </c>
      <c r="F2494" s="1">
        <v>15</v>
      </c>
      <c r="G2494" s="1">
        <v>0</v>
      </c>
      <c r="H2494" s="1">
        <v>6</v>
      </c>
      <c r="I2494" s="15">
        <v>0.7142857142857143</v>
      </c>
      <c r="J2494">
        <f t="shared" si="38"/>
        <v>40</v>
      </c>
    </row>
    <row r="2495" spans="1:10" x14ac:dyDescent="0.3">
      <c r="A2495" s="21" t="s">
        <v>5697</v>
      </c>
      <c r="C2495" s="18">
        <v>460.14981631233911</v>
      </c>
      <c r="D2495" s="1"/>
      <c r="E2495" s="1">
        <v>16</v>
      </c>
      <c r="F2495" s="1">
        <v>7</v>
      </c>
      <c r="G2495" s="1">
        <v>2</v>
      </c>
      <c r="H2495" s="1">
        <v>7</v>
      </c>
      <c r="I2495" s="15">
        <v>0.5</v>
      </c>
      <c r="J2495">
        <f t="shared" si="38"/>
        <v>40</v>
      </c>
    </row>
    <row r="2496" spans="1:10" x14ac:dyDescent="0.3">
      <c r="A2496" t="s">
        <v>2087</v>
      </c>
      <c r="C2496" s="18">
        <v>460.13169220807714</v>
      </c>
      <c r="D2496" s="1"/>
      <c r="E2496" s="1">
        <v>11</v>
      </c>
      <c r="F2496" s="1">
        <v>9</v>
      </c>
      <c r="G2496" s="1">
        <v>0</v>
      </c>
      <c r="H2496" s="1">
        <v>2</v>
      </c>
      <c r="I2496" s="15">
        <v>0.81818181818181823</v>
      </c>
      <c r="J2496">
        <f t="shared" si="38"/>
        <v>40</v>
      </c>
    </row>
    <row r="2497" spans="1:10" x14ac:dyDescent="0.3">
      <c r="A2497" t="s">
        <v>2086</v>
      </c>
      <c r="C2497" s="18">
        <v>460.11263797491705</v>
      </c>
      <c r="D2497" s="1"/>
      <c r="E2497" s="1">
        <v>14</v>
      </c>
      <c r="F2497" s="1">
        <v>10</v>
      </c>
      <c r="G2497" s="1">
        <v>0</v>
      </c>
      <c r="H2497" s="1">
        <v>4</v>
      </c>
      <c r="I2497" s="15">
        <v>0.7142857142857143</v>
      </c>
      <c r="J2497">
        <f t="shared" si="38"/>
        <v>40</v>
      </c>
    </row>
    <row r="2498" spans="1:10" x14ac:dyDescent="0.3">
      <c r="A2498" t="s">
        <v>2090</v>
      </c>
      <c r="C2498" s="18">
        <v>460.06407409188046</v>
      </c>
      <c r="D2498" s="1"/>
      <c r="E2498" s="1">
        <v>22</v>
      </c>
      <c r="F2498" s="1">
        <v>14</v>
      </c>
      <c r="G2498" s="1">
        <v>1</v>
      </c>
      <c r="H2498" s="1">
        <v>7</v>
      </c>
      <c r="I2498" s="15">
        <v>0.65909090909090906</v>
      </c>
      <c r="J2498">
        <f t="shared" si="38"/>
        <v>40</v>
      </c>
    </row>
    <row r="2499" spans="1:10" x14ac:dyDescent="0.3">
      <c r="A2499" t="s">
        <v>2088</v>
      </c>
      <c r="C2499" s="18">
        <v>460.05690672723148</v>
      </c>
      <c r="D2499" s="1"/>
      <c r="E2499" s="1">
        <v>10</v>
      </c>
      <c r="F2499" s="1">
        <v>8</v>
      </c>
      <c r="G2499" s="1">
        <v>0</v>
      </c>
      <c r="H2499" s="1">
        <v>2</v>
      </c>
      <c r="I2499" s="15">
        <v>0.8</v>
      </c>
      <c r="J2499">
        <f t="shared" si="38"/>
        <v>40</v>
      </c>
    </row>
    <row r="2500" spans="1:10" x14ac:dyDescent="0.3">
      <c r="A2500" t="s">
        <v>2097</v>
      </c>
      <c r="C2500" s="18">
        <v>460.04640854090127</v>
      </c>
      <c r="D2500" s="1"/>
      <c r="E2500" s="1">
        <v>12</v>
      </c>
      <c r="F2500" s="1">
        <v>9</v>
      </c>
      <c r="G2500" s="1">
        <v>0</v>
      </c>
      <c r="H2500" s="1">
        <v>3</v>
      </c>
      <c r="I2500" s="15">
        <v>0.75</v>
      </c>
      <c r="J2500">
        <f t="shared" ref="J2500:J2563" si="39">IF(E2500&lt;=30,40,20)</f>
        <v>40</v>
      </c>
    </row>
    <row r="2501" spans="1:10" x14ac:dyDescent="0.3">
      <c r="A2501" s="21" t="s">
        <v>2091</v>
      </c>
      <c r="C2501" s="18">
        <v>459.9791546226665</v>
      </c>
      <c r="D2501" s="1"/>
      <c r="E2501" s="1">
        <v>4</v>
      </c>
      <c r="F2501" s="1">
        <v>2</v>
      </c>
      <c r="G2501" s="1">
        <v>0</v>
      </c>
      <c r="H2501" s="1">
        <v>2</v>
      </c>
      <c r="I2501" s="15">
        <v>0.5</v>
      </c>
      <c r="J2501">
        <f t="shared" si="39"/>
        <v>40</v>
      </c>
    </row>
    <row r="2502" spans="1:10" x14ac:dyDescent="0.3">
      <c r="A2502" t="s">
        <v>2092</v>
      </c>
      <c r="C2502" s="18">
        <v>459.97233389188</v>
      </c>
      <c r="D2502" s="1"/>
      <c r="E2502" s="1">
        <v>43</v>
      </c>
      <c r="F2502" s="1">
        <v>22</v>
      </c>
      <c r="G2502" s="1">
        <v>2</v>
      </c>
      <c r="H2502" s="1">
        <v>19</v>
      </c>
      <c r="I2502" s="15">
        <v>0.53488372093023251</v>
      </c>
      <c r="J2502">
        <f t="shared" si="39"/>
        <v>20</v>
      </c>
    </row>
    <row r="2503" spans="1:10" x14ac:dyDescent="0.3">
      <c r="A2503" t="s">
        <v>2094</v>
      </c>
      <c r="C2503" s="18">
        <v>459.95377713708632</v>
      </c>
      <c r="D2503" s="1"/>
      <c r="E2503" s="1">
        <v>29</v>
      </c>
      <c r="F2503" s="1">
        <v>18</v>
      </c>
      <c r="G2503" s="1">
        <v>1</v>
      </c>
      <c r="H2503" s="1">
        <v>10</v>
      </c>
      <c r="I2503" s="15">
        <v>0.63793103448275867</v>
      </c>
      <c r="J2503">
        <f t="shared" si="39"/>
        <v>40</v>
      </c>
    </row>
    <row r="2504" spans="1:10" x14ac:dyDescent="0.3">
      <c r="A2504" t="s">
        <v>2093</v>
      </c>
      <c r="C2504" s="18">
        <v>459.94794036435275</v>
      </c>
      <c r="D2504" s="1"/>
      <c r="E2504" s="1">
        <v>9</v>
      </c>
      <c r="F2504" s="1">
        <v>8</v>
      </c>
      <c r="G2504" s="1">
        <v>0</v>
      </c>
      <c r="H2504" s="1">
        <v>1</v>
      </c>
      <c r="I2504" s="15">
        <v>0.88888888888888884</v>
      </c>
      <c r="J2504">
        <f t="shared" si="39"/>
        <v>40</v>
      </c>
    </row>
    <row r="2505" spans="1:10" x14ac:dyDescent="0.3">
      <c r="A2505" t="s">
        <v>2165</v>
      </c>
      <c r="C2505" s="18">
        <v>459.93402212686959</v>
      </c>
      <c r="D2505" s="1"/>
      <c r="E2505" s="1">
        <v>53</v>
      </c>
      <c r="F2505" s="1">
        <v>29</v>
      </c>
      <c r="G2505" s="1">
        <v>3</v>
      </c>
      <c r="H2505" s="1">
        <v>21</v>
      </c>
      <c r="I2505" s="15">
        <v>0.57547169811320753</v>
      </c>
      <c r="J2505">
        <f t="shared" si="39"/>
        <v>20</v>
      </c>
    </row>
    <row r="2506" spans="1:10" x14ac:dyDescent="0.3">
      <c r="A2506" t="s">
        <v>2110</v>
      </c>
      <c r="C2506" s="18">
        <v>459.90330188790881</v>
      </c>
      <c r="D2506" s="1"/>
      <c r="E2506" s="1">
        <v>9</v>
      </c>
      <c r="F2506" s="1">
        <v>7</v>
      </c>
      <c r="G2506" s="1">
        <v>1</v>
      </c>
      <c r="H2506" s="1">
        <v>1</v>
      </c>
      <c r="I2506" s="15">
        <v>0.83333333333333337</v>
      </c>
      <c r="J2506">
        <f t="shared" si="39"/>
        <v>40</v>
      </c>
    </row>
    <row r="2507" spans="1:10" x14ac:dyDescent="0.3">
      <c r="A2507" t="s">
        <v>5570</v>
      </c>
      <c r="C2507" s="18">
        <v>459.85264542694244</v>
      </c>
      <c r="D2507" s="1"/>
      <c r="E2507" s="1">
        <v>10</v>
      </c>
      <c r="F2507" s="1">
        <v>5</v>
      </c>
      <c r="G2507" s="1">
        <v>1</v>
      </c>
      <c r="H2507" s="1">
        <v>4</v>
      </c>
      <c r="I2507" s="15">
        <v>0.55000000000000004</v>
      </c>
      <c r="J2507">
        <f t="shared" si="39"/>
        <v>40</v>
      </c>
    </row>
    <row r="2508" spans="1:10" x14ac:dyDescent="0.3">
      <c r="A2508" t="s">
        <v>2098</v>
      </c>
      <c r="C2508" s="18">
        <v>459.74526578685817</v>
      </c>
      <c r="D2508" s="1"/>
      <c r="E2508" s="1">
        <v>23</v>
      </c>
      <c r="F2508" s="1">
        <v>14</v>
      </c>
      <c r="G2508" s="1">
        <v>0</v>
      </c>
      <c r="H2508" s="1">
        <v>9</v>
      </c>
      <c r="I2508" s="15">
        <v>0.60869565217391308</v>
      </c>
      <c r="J2508">
        <f t="shared" si="39"/>
        <v>40</v>
      </c>
    </row>
    <row r="2509" spans="1:10" x14ac:dyDescent="0.3">
      <c r="A2509" t="s">
        <v>2099</v>
      </c>
      <c r="C2509" s="18">
        <v>459.70022532698448</v>
      </c>
      <c r="D2509" s="1"/>
      <c r="E2509" s="1">
        <v>20</v>
      </c>
      <c r="F2509" s="1">
        <v>13</v>
      </c>
      <c r="G2509" s="1">
        <v>0</v>
      </c>
      <c r="H2509" s="1">
        <v>7</v>
      </c>
      <c r="I2509" s="15">
        <v>0.65</v>
      </c>
      <c r="J2509">
        <f t="shared" si="39"/>
        <v>40</v>
      </c>
    </row>
    <row r="2510" spans="1:10" x14ac:dyDescent="0.3">
      <c r="A2510" t="s">
        <v>2100</v>
      </c>
      <c r="C2510" s="18">
        <v>459.62390913330444</v>
      </c>
      <c r="D2510" s="1"/>
      <c r="E2510" s="1">
        <v>10</v>
      </c>
      <c r="F2510" s="1">
        <v>7</v>
      </c>
      <c r="G2510" s="1">
        <v>0</v>
      </c>
      <c r="H2510" s="1">
        <v>3</v>
      </c>
      <c r="I2510" s="15">
        <v>0.7</v>
      </c>
      <c r="J2510">
        <f t="shared" si="39"/>
        <v>40</v>
      </c>
    </row>
    <row r="2511" spans="1:10" x14ac:dyDescent="0.3">
      <c r="A2511" t="s">
        <v>2101</v>
      </c>
      <c r="C2511" s="18">
        <v>459.60870266259849</v>
      </c>
      <c r="D2511" s="1"/>
      <c r="E2511" s="1">
        <v>31</v>
      </c>
      <c r="F2511" s="1">
        <v>19</v>
      </c>
      <c r="G2511" s="1">
        <v>1</v>
      </c>
      <c r="H2511" s="1">
        <v>11</v>
      </c>
      <c r="I2511" s="15">
        <v>0.62903225806451613</v>
      </c>
      <c r="J2511">
        <f t="shared" si="39"/>
        <v>20</v>
      </c>
    </row>
    <row r="2512" spans="1:10" x14ac:dyDescent="0.3">
      <c r="A2512" t="s">
        <v>2104</v>
      </c>
      <c r="C2512" s="18">
        <v>459.59921745697466</v>
      </c>
      <c r="D2512" s="1"/>
      <c r="E2512" s="1">
        <v>9</v>
      </c>
      <c r="F2512" s="1">
        <v>7</v>
      </c>
      <c r="G2512" s="1">
        <v>1</v>
      </c>
      <c r="H2512" s="1">
        <v>1</v>
      </c>
      <c r="I2512" s="15">
        <v>0.83333333333333337</v>
      </c>
      <c r="J2512">
        <f t="shared" si="39"/>
        <v>40</v>
      </c>
    </row>
    <row r="2513" spans="1:10" x14ac:dyDescent="0.3">
      <c r="A2513" t="s">
        <v>2144</v>
      </c>
      <c r="C2513" s="18">
        <v>459.59387574488011</v>
      </c>
      <c r="D2513" s="1"/>
      <c r="E2513" s="1">
        <v>91</v>
      </c>
      <c r="F2513" s="1">
        <v>56</v>
      </c>
      <c r="G2513" s="1">
        <v>1</v>
      </c>
      <c r="H2513" s="1">
        <v>34</v>
      </c>
      <c r="I2513" s="15">
        <v>0.62087912087912089</v>
      </c>
      <c r="J2513">
        <f t="shared" si="39"/>
        <v>20</v>
      </c>
    </row>
    <row r="2514" spans="1:10" x14ac:dyDescent="0.3">
      <c r="A2514" t="s">
        <v>2102</v>
      </c>
      <c r="C2514" s="18">
        <v>459.51282109124799</v>
      </c>
      <c r="D2514" s="1"/>
      <c r="E2514" s="1">
        <v>20</v>
      </c>
      <c r="F2514" s="1">
        <v>12</v>
      </c>
      <c r="G2514" s="1">
        <v>2</v>
      </c>
      <c r="H2514" s="1">
        <v>6</v>
      </c>
      <c r="I2514" s="15">
        <v>0.65</v>
      </c>
      <c r="J2514">
        <f t="shared" si="39"/>
        <v>40</v>
      </c>
    </row>
    <row r="2515" spans="1:10" x14ac:dyDescent="0.3">
      <c r="A2515" t="s">
        <v>2103</v>
      </c>
      <c r="C2515" s="18">
        <v>459.50000871445934</v>
      </c>
      <c r="D2515" s="1"/>
      <c r="E2515" s="1">
        <v>31</v>
      </c>
      <c r="F2515" s="1">
        <v>17</v>
      </c>
      <c r="G2515" s="1">
        <v>2</v>
      </c>
      <c r="H2515" s="1">
        <v>12</v>
      </c>
      <c r="I2515" s="15">
        <v>0.58064516129032262</v>
      </c>
      <c r="J2515">
        <f t="shared" si="39"/>
        <v>20</v>
      </c>
    </row>
    <row r="2516" spans="1:10" x14ac:dyDescent="0.3">
      <c r="A2516" t="s">
        <v>5948</v>
      </c>
      <c r="C2516" s="18">
        <v>459.4013064374837</v>
      </c>
      <c r="D2516" s="1"/>
      <c r="E2516" s="1">
        <v>15</v>
      </c>
      <c r="F2516" s="1">
        <v>11</v>
      </c>
      <c r="G2516" s="1">
        <v>0</v>
      </c>
      <c r="H2516" s="1">
        <v>4</v>
      </c>
      <c r="I2516" s="15">
        <v>0.73333333333333328</v>
      </c>
      <c r="J2516">
        <f t="shared" si="39"/>
        <v>40</v>
      </c>
    </row>
    <row r="2517" spans="1:10" x14ac:dyDescent="0.3">
      <c r="A2517" t="s">
        <v>2163</v>
      </c>
      <c r="C2517" s="18">
        <v>473.04985367039006</v>
      </c>
      <c r="D2517" s="1"/>
      <c r="E2517" s="1">
        <v>21</v>
      </c>
      <c r="F2517" s="1">
        <v>14</v>
      </c>
      <c r="G2517" s="1">
        <v>0</v>
      </c>
      <c r="H2517" s="1">
        <v>7</v>
      </c>
      <c r="I2517" s="15">
        <v>0.66666666666666663</v>
      </c>
      <c r="J2517">
        <f t="shared" si="39"/>
        <v>40</v>
      </c>
    </row>
    <row r="2518" spans="1:10" x14ac:dyDescent="0.3">
      <c r="A2518" t="s">
        <v>2233</v>
      </c>
      <c r="C2518" s="18">
        <v>459.3669433172654</v>
      </c>
      <c r="D2518" s="1"/>
      <c r="E2518" s="1">
        <v>27</v>
      </c>
      <c r="F2518" s="1">
        <v>18</v>
      </c>
      <c r="G2518" s="1">
        <v>0</v>
      </c>
      <c r="H2518" s="1">
        <v>9</v>
      </c>
      <c r="I2518" s="15">
        <v>0.66666666666666663</v>
      </c>
      <c r="J2518">
        <f t="shared" si="39"/>
        <v>40</v>
      </c>
    </row>
    <row r="2519" spans="1:10" x14ac:dyDescent="0.3">
      <c r="A2519" t="s">
        <v>2106</v>
      </c>
      <c r="C2519" s="18">
        <v>459.3539520255639</v>
      </c>
      <c r="D2519" s="1"/>
      <c r="E2519" s="1">
        <v>39</v>
      </c>
      <c r="F2519" s="1">
        <v>24</v>
      </c>
      <c r="G2519" s="1">
        <v>0</v>
      </c>
      <c r="H2519" s="1">
        <v>15</v>
      </c>
      <c r="I2519" s="15">
        <v>0.61538461538461542</v>
      </c>
      <c r="J2519">
        <f t="shared" si="39"/>
        <v>20</v>
      </c>
    </row>
    <row r="2520" spans="1:10" x14ac:dyDescent="0.3">
      <c r="A2520" t="s">
        <v>2108</v>
      </c>
      <c r="C2520" s="18">
        <v>459.33329431507434</v>
      </c>
      <c r="D2520" s="1"/>
      <c r="E2520" s="1">
        <v>14</v>
      </c>
      <c r="F2520" s="1">
        <v>10</v>
      </c>
      <c r="G2520" s="1">
        <v>0</v>
      </c>
      <c r="H2520" s="1">
        <v>4</v>
      </c>
      <c r="I2520" s="15">
        <v>0.7142857142857143</v>
      </c>
      <c r="J2520">
        <f t="shared" si="39"/>
        <v>40</v>
      </c>
    </row>
    <row r="2521" spans="1:10" x14ac:dyDescent="0.3">
      <c r="A2521" s="21" t="s">
        <v>2107</v>
      </c>
      <c r="C2521" s="18">
        <v>459.33089987034538</v>
      </c>
      <c r="D2521" s="1"/>
      <c r="E2521" s="1">
        <v>46</v>
      </c>
      <c r="F2521" s="1">
        <v>26</v>
      </c>
      <c r="G2521" s="1">
        <v>0</v>
      </c>
      <c r="H2521" s="1">
        <v>20</v>
      </c>
      <c r="I2521" s="15">
        <v>0.56521739130434778</v>
      </c>
      <c r="J2521">
        <f t="shared" si="39"/>
        <v>20</v>
      </c>
    </row>
    <row r="2522" spans="1:10" x14ac:dyDescent="0.3">
      <c r="A2522" t="s">
        <v>2109</v>
      </c>
      <c r="C2522" s="18">
        <v>459.28440222792102</v>
      </c>
      <c r="D2522" s="1"/>
      <c r="E2522" s="1">
        <v>25</v>
      </c>
      <c r="F2522" s="1">
        <v>14</v>
      </c>
      <c r="G2522" s="1">
        <v>1</v>
      </c>
      <c r="H2522" s="1">
        <v>10</v>
      </c>
      <c r="I2522" s="15">
        <v>0.57999999999999996</v>
      </c>
      <c r="J2522">
        <f t="shared" si="39"/>
        <v>40</v>
      </c>
    </row>
    <row r="2523" spans="1:10" x14ac:dyDescent="0.3">
      <c r="A2523" t="s">
        <v>2111</v>
      </c>
      <c r="C2523" s="18">
        <v>459.17027680445426</v>
      </c>
      <c r="D2523" s="1"/>
      <c r="E2523" s="1">
        <v>30</v>
      </c>
      <c r="F2523" s="1">
        <v>18</v>
      </c>
      <c r="G2523" s="1">
        <v>0</v>
      </c>
      <c r="H2523" s="1">
        <v>12</v>
      </c>
      <c r="I2523" s="15">
        <v>0.6</v>
      </c>
      <c r="J2523">
        <f t="shared" si="39"/>
        <v>40</v>
      </c>
    </row>
    <row r="2524" spans="1:10" x14ac:dyDescent="0.3">
      <c r="A2524" t="s">
        <v>2113</v>
      </c>
      <c r="C2524" s="18">
        <v>459.16227103147111</v>
      </c>
      <c r="D2524" s="1"/>
      <c r="E2524" s="1">
        <v>56</v>
      </c>
      <c r="F2524" s="1">
        <v>32</v>
      </c>
      <c r="G2524" s="1">
        <v>2</v>
      </c>
      <c r="H2524" s="1">
        <v>22</v>
      </c>
      <c r="I2524" s="15">
        <v>0.5892857142857143</v>
      </c>
      <c r="J2524">
        <f t="shared" si="39"/>
        <v>20</v>
      </c>
    </row>
    <row r="2525" spans="1:10" x14ac:dyDescent="0.3">
      <c r="A2525" t="s">
        <v>2330</v>
      </c>
      <c r="C2525" s="18">
        <v>459.07709517660959</v>
      </c>
      <c r="D2525" s="1"/>
      <c r="E2525" s="1">
        <v>33</v>
      </c>
      <c r="F2525" s="1">
        <v>19</v>
      </c>
      <c r="G2525" s="1">
        <v>0</v>
      </c>
      <c r="H2525" s="1">
        <v>14</v>
      </c>
      <c r="I2525" s="15">
        <v>0.5757575757575758</v>
      </c>
      <c r="J2525">
        <f t="shared" si="39"/>
        <v>20</v>
      </c>
    </row>
    <row r="2526" spans="1:10" x14ac:dyDescent="0.3">
      <c r="A2526" t="s">
        <v>2338</v>
      </c>
      <c r="C2526" s="18">
        <v>459.07055333290202</v>
      </c>
      <c r="D2526" s="1"/>
      <c r="E2526" s="1">
        <v>30</v>
      </c>
      <c r="F2526" s="1">
        <v>16</v>
      </c>
      <c r="G2526" s="1">
        <v>5</v>
      </c>
      <c r="H2526" s="1">
        <v>9</v>
      </c>
      <c r="I2526" s="15">
        <v>0.6166666666666667</v>
      </c>
      <c r="J2526">
        <f t="shared" si="39"/>
        <v>40</v>
      </c>
    </row>
    <row r="2527" spans="1:10" x14ac:dyDescent="0.3">
      <c r="A2527" t="s">
        <v>2117</v>
      </c>
      <c r="C2527" s="18">
        <v>459.04974384071994</v>
      </c>
      <c r="D2527" s="1"/>
      <c r="E2527" s="1">
        <v>27</v>
      </c>
      <c r="F2527" s="1">
        <v>17</v>
      </c>
      <c r="G2527" s="1">
        <v>0</v>
      </c>
      <c r="H2527" s="1">
        <v>10</v>
      </c>
      <c r="I2527" s="15">
        <v>0.62962962962962965</v>
      </c>
      <c r="J2527">
        <f t="shared" si="39"/>
        <v>40</v>
      </c>
    </row>
    <row r="2528" spans="1:10" x14ac:dyDescent="0.3">
      <c r="A2528" s="21" t="s">
        <v>2115</v>
      </c>
      <c r="C2528" s="18">
        <v>458.98198004719598</v>
      </c>
      <c r="D2528" s="1"/>
      <c r="E2528" s="1">
        <v>13</v>
      </c>
      <c r="F2528" s="1">
        <v>10</v>
      </c>
      <c r="G2528" s="1">
        <v>0</v>
      </c>
      <c r="H2528" s="1">
        <v>3</v>
      </c>
      <c r="I2528" s="15">
        <v>0.76923076923076927</v>
      </c>
      <c r="J2528">
        <f t="shared" si="39"/>
        <v>40</v>
      </c>
    </row>
    <row r="2529" spans="1:10" x14ac:dyDescent="0.3">
      <c r="A2529" t="s">
        <v>2116</v>
      </c>
      <c r="C2529" s="18">
        <v>458.9793699973535</v>
      </c>
      <c r="D2529" s="1"/>
      <c r="E2529" s="1">
        <v>0</v>
      </c>
      <c r="F2529" s="1">
        <v>0</v>
      </c>
      <c r="G2529" s="1">
        <v>0</v>
      </c>
      <c r="H2529" s="1">
        <v>0</v>
      </c>
      <c r="I2529" s="15" t="e">
        <v>#DIV/0!</v>
      </c>
      <c r="J2529">
        <f t="shared" si="39"/>
        <v>40</v>
      </c>
    </row>
    <row r="2530" spans="1:10" x14ac:dyDescent="0.3">
      <c r="A2530" t="s">
        <v>2118</v>
      </c>
      <c r="C2530" s="18">
        <v>458.95194671945052</v>
      </c>
      <c r="D2530" s="1"/>
      <c r="E2530" s="1">
        <v>11</v>
      </c>
      <c r="F2530" s="1">
        <v>9</v>
      </c>
      <c r="G2530" s="1">
        <v>0</v>
      </c>
      <c r="H2530" s="1">
        <v>2</v>
      </c>
      <c r="I2530" s="15">
        <v>0.81818181818181823</v>
      </c>
      <c r="J2530">
        <f t="shared" si="39"/>
        <v>40</v>
      </c>
    </row>
    <row r="2531" spans="1:10" x14ac:dyDescent="0.3">
      <c r="A2531" t="s">
        <v>7568</v>
      </c>
      <c r="C2531" s="18">
        <v>458.89593748545673</v>
      </c>
      <c r="D2531" s="1"/>
      <c r="E2531" s="1">
        <v>12</v>
      </c>
      <c r="F2531" s="1">
        <v>6</v>
      </c>
      <c r="G2531" s="1">
        <v>0</v>
      </c>
      <c r="H2531" s="1">
        <v>6</v>
      </c>
      <c r="I2531" s="15">
        <v>0.5</v>
      </c>
      <c r="J2531">
        <f t="shared" si="39"/>
        <v>40</v>
      </c>
    </row>
    <row r="2532" spans="1:10" x14ac:dyDescent="0.3">
      <c r="A2532" t="s">
        <v>2119</v>
      </c>
      <c r="C2532" s="18">
        <v>458.87928739910745</v>
      </c>
      <c r="D2532" s="1"/>
      <c r="E2532" s="1">
        <v>38</v>
      </c>
      <c r="F2532" s="1">
        <v>22</v>
      </c>
      <c r="G2532" s="1">
        <v>3</v>
      </c>
      <c r="H2532" s="1">
        <v>13</v>
      </c>
      <c r="I2532" s="15">
        <v>0.61842105263157898</v>
      </c>
      <c r="J2532">
        <f t="shared" si="39"/>
        <v>20</v>
      </c>
    </row>
    <row r="2533" spans="1:10" x14ac:dyDescent="0.3">
      <c r="A2533" t="s">
        <v>2121</v>
      </c>
      <c r="C2533" s="18">
        <v>458.8263378881922</v>
      </c>
      <c r="D2533" s="1"/>
      <c r="E2533" s="1">
        <v>23</v>
      </c>
      <c r="F2533" s="1">
        <v>15</v>
      </c>
      <c r="G2533" s="1">
        <v>2</v>
      </c>
      <c r="H2533" s="1">
        <v>6</v>
      </c>
      <c r="I2533" s="15">
        <v>0.69565217391304346</v>
      </c>
      <c r="J2533">
        <f t="shared" si="39"/>
        <v>40</v>
      </c>
    </row>
    <row r="2534" spans="1:10" x14ac:dyDescent="0.3">
      <c r="A2534" t="s">
        <v>2122</v>
      </c>
      <c r="C2534" s="18">
        <v>458.79341865211916</v>
      </c>
      <c r="D2534" s="1"/>
      <c r="E2534" s="1">
        <v>18</v>
      </c>
      <c r="F2534" s="1">
        <v>12</v>
      </c>
      <c r="G2534" s="1">
        <v>1</v>
      </c>
      <c r="H2534" s="1">
        <v>5</v>
      </c>
      <c r="I2534" s="15">
        <v>0.69444444444444442</v>
      </c>
      <c r="J2534">
        <f t="shared" si="39"/>
        <v>40</v>
      </c>
    </row>
    <row r="2535" spans="1:10" x14ac:dyDescent="0.3">
      <c r="A2535" t="s">
        <v>2124</v>
      </c>
      <c r="C2535" s="18">
        <v>458.63925740318558</v>
      </c>
      <c r="D2535" s="1"/>
      <c r="E2535" s="1">
        <v>24</v>
      </c>
      <c r="F2535" s="1">
        <v>14</v>
      </c>
      <c r="G2535" s="1">
        <v>4</v>
      </c>
      <c r="H2535" s="1">
        <v>6</v>
      </c>
      <c r="I2535" s="15">
        <v>0.66666666666666663</v>
      </c>
      <c r="J2535">
        <f t="shared" si="39"/>
        <v>40</v>
      </c>
    </row>
    <row r="2536" spans="1:10" x14ac:dyDescent="0.3">
      <c r="A2536" t="s">
        <v>2125</v>
      </c>
      <c r="C2536" s="18">
        <v>458.63586835987314</v>
      </c>
      <c r="D2536" s="1"/>
      <c r="E2536" s="1">
        <v>16</v>
      </c>
      <c r="F2536" s="1">
        <v>10</v>
      </c>
      <c r="G2536" s="1">
        <v>3</v>
      </c>
      <c r="H2536" s="1">
        <v>3</v>
      </c>
      <c r="I2536" s="15">
        <v>0.71875</v>
      </c>
      <c r="J2536">
        <f t="shared" si="39"/>
        <v>40</v>
      </c>
    </row>
    <row r="2537" spans="1:10" x14ac:dyDescent="0.3">
      <c r="A2537" t="s">
        <v>2126</v>
      </c>
      <c r="C2537" s="18">
        <v>458.60030029015667</v>
      </c>
      <c r="D2537" s="1"/>
      <c r="E2537" s="1">
        <v>6</v>
      </c>
      <c r="F2537" s="1">
        <v>6</v>
      </c>
      <c r="G2537" s="1">
        <v>0</v>
      </c>
      <c r="H2537" s="1">
        <v>0</v>
      </c>
      <c r="I2537" s="15">
        <v>1</v>
      </c>
      <c r="J2537">
        <f t="shared" si="39"/>
        <v>40</v>
      </c>
    </row>
    <row r="2538" spans="1:10" x14ac:dyDescent="0.3">
      <c r="A2538" t="s">
        <v>2133</v>
      </c>
      <c r="C2538" s="18">
        <v>458.59123344801361</v>
      </c>
      <c r="D2538" s="1"/>
      <c r="E2538" s="1">
        <v>21</v>
      </c>
      <c r="F2538" s="1">
        <v>14</v>
      </c>
      <c r="G2538" s="1">
        <v>0</v>
      </c>
      <c r="H2538" s="1">
        <v>7</v>
      </c>
      <c r="I2538" s="15">
        <v>0.66666666666666663</v>
      </c>
      <c r="J2538">
        <f t="shared" si="39"/>
        <v>40</v>
      </c>
    </row>
    <row r="2539" spans="1:10" x14ac:dyDescent="0.3">
      <c r="A2539" t="s">
        <v>2127</v>
      </c>
      <c r="C2539" s="18">
        <v>458.56263565129609</v>
      </c>
      <c r="D2539" s="1"/>
      <c r="E2539" s="1">
        <v>6</v>
      </c>
      <c r="F2539" s="1">
        <v>6</v>
      </c>
      <c r="G2539" s="1">
        <v>0</v>
      </c>
      <c r="H2539" s="1">
        <v>0</v>
      </c>
      <c r="I2539" s="15">
        <v>1</v>
      </c>
      <c r="J2539">
        <f t="shared" si="39"/>
        <v>40</v>
      </c>
    </row>
    <row r="2540" spans="1:10" x14ac:dyDescent="0.3">
      <c r="A2540" t="s">
        <v>2128</v>
      </c>
      <c r="C2540" s="18">
        <v>458.49874263604721</v>
      </c>
      <c r="D2540" s="1"/>
      <c r="E2540" s="1">
        <v>10</v>
      </c>
      <c r="F2540" s="1">
        <v>8</v>
      </c>
      <c r="G2540" s="1">
        <v>0</v>
      </c>
      <c r="H2540" s="1">
        <v>2</v>
      </c>
      <c r="I2540" s="15">
        <v>0.8</v>
      </c>
      <c r="J2540">
        <f t="shared" si="39"/>
        <v>40</v>
      </c>
    </row>
    <row r="2541" spans="1:10" x14ac:dyDescent="0.3">
      <c r="A2541" t="s">
        <v>2129</v>
      </c>
      <c r="C2541" s="18">
        <v>458.4477609472105</v>
      </c>
      <c r="D2541" s="1"/>
      <c r="E2541" s="1">
        <v>12</v>
      </c>
      <c r="F2541" s="1">
        <v>9</v>
      </c>
      <c r="G2541" s="1">
        <v>0</v>
      </c>
      <c r="H2541" s="1">
        <v>3</v>
      </c>
      <c r="I2541" s="15">
        <v>0.75</v>
      </c>
      <c r="J2541">
        <f t="shared" si="39"/>
        <v>40</v>
      </c>
    </row>
    <row r="2542" spans="1:10" x14ac:dyDescent="0.3">
      <c r="A2542" t="s">
        <v>2131</v>
      </c>
      <c r="C2542" s="18">
        <v>458.39184459696116</v>
      </c>
      <c r="D2542" s="1"/>
      <c r="E2542" s="1">
        <v>35</v>
      </c>
      <c r="F2542" s="1">
        <v>20</v>
      </c>
      <c r="G2542" s="1">
        <v>0</v>
      </c>
      <c r="H2542" s="1">
        <v>15</v>
      </c>
      <c r="I2542" s="15">
        <v>0.5714285714285714</v>
      </c>
      <c r="J2542">
        <f t="shared" si="39"/>
        <v>20</v>
      </c>
    </row>
    <row r="2543" spans="1:10" x14ac:dyDescent="0.3">
      <c r="A2543" t="s">
        <v>2132</v>
      </c>
      <c r="C2543" s="18">
        <v>458.37811249162638</v>
      </c>
      <c r="D2543" s="1"/>
      <c r="E2543" s="1">
        <v>1</v>
      </c>
      <c r="F2543" s="1">
        <v>0</v>
      </c>
      <c r="G2543" s="1">
        <v>0</v>
      </c>
      <c r="H2543" s="1">
        <v>1</v>
      </c>
      <c r="I2543" s="15">
        <v>0</v>
      </c>
      <c r="J2543">
        <f t="shared" si="39"/>
        <v>40</v>
      </c>
    </row>
    <row r="2544" spans="1:10" x14ac:dyDescent="0.3">
      <c r="A2544" t="s">
        <v>2246</v>
      </c>
      <c r="C2544" s="18">
        <v>458.26710695263068</v>
      </c>
      <c r="D2544" s="1"/>
      <c r="E2544" s="1">
        <v>14</v>
      </c>
      <c r="F2544" s="1">
        <v>10</v>
      </c>
      <c r="G2544" s="1">
        <v>0</v>
      </c>
      <c r="H2544" s="1">
        <v>4</v>
      </c>
      <c r="I2544" s="15">
        <v>0.7142857142857143</v>
      </c>
      <c r="J2544">
        <f t="shared" si="39"/>
        <v>40</v>
      </c>
    </row>
    <row r="2545" spans="1:10" x14ac:dyDescent="0.3">
      <c r="A2545" t="s">
        <v>2205</v>
      </c>
      <c r="C2545" s="18">
        <v>458.23697786907519</v>
      </c>
      <c r="D2545" s="1"/>
      <c r="E2545" s="1">
        <v>19</v>
      </c>
      <c r="F2545" s="1">
        <v>13</v>
      </c>
      <c r="G2545" s="1">
        <v>0</v>
      </c>
      <c r="H2545" s="1">
        <v>6</v>
      </c>
      <c r="I2545" s="15">
        <v>0.68421052631578949</v>
      </c>
      <c r="J2545">
        <f t="shared" si="39"/>
        <v>40</v>
      </c>
    </row>
    <row r="2546" spans="1:10" x14ac:dyDescent="0.3">
      <c r="A2546" t="s">
        <v>2135</v>
      </c>
      <c r="C2546" s="18">
        <v>458.21684021248666</v>
      </c>
      <c r="D2546" s="1"/>
      <c r="E2546" s="1">
        <v>9</v>
      </c>
      <c r="F2546" s="1">
        <v>7</v>
      </c>
      <c r="G2546" s="1">
        <v>1</v>
      </c>
      <c r="H2546" s="1">
        <v>1</v>
      </c>
      <c r="I2546" s="15">
        <v>0.83333333333333337</v>
      </c>
      <c r="J2546">
        <f t="shared" si="39"/>
        <v>40</v>
      </c>
    </row>
    <row r="2547" spans="1:10" x14ac:dyDescent="0.3">
      <c r="A2547" t="s">
        <v>2136</v>
      </c>
      <c r="C2547" s="18">
        <v>458.21263375022744</v>
      </c>
      <c r="D2547" s="1"/>
      <c r="E2547" s="1">
        <v>23</v>
      </c>
      <c r="F2547" s="1">
        <v>15</v>
      </c>
      <c r="G2547" s="1">
        <v>0</v>
      </c>
      <c r="H2547" s="1">
        <v>8</v>
      </c>
      <c r="I2547" s="15">
        <v>0.65217391304347827</v>
      </c>
      <c r="J2547">
        <f t="shared" si="39"/>
        <v>40</v>
      </c>
    </row>
    <row r="2548" spans="1:10" x14ac:dyDescent="0.3">
      <c r="A2548" t="s">
        <v>2137</v>
      </c>
      <c r="C2548" s="18">
        <v>458.20263405769106</v>
      </c>
      <c r="D2548" s="1"/>
      <c r="E2548" s="1">
        <v>26</v>
      </c>
      <c r="F2548" s="1">
        <v>23</v>
      </c>
      <c r="G2548" s="1">
        <v>0</v>
      </c>
      <c r="H2548" s="1">
        <v>3</v>
      </c>
      <c r="I2548" s="15">
        <v>0.88461538461538458</v>
      </c>
      <c r="J2548">
        <f t="shared" si="39"/>
        <v>40</v>
      </c>
    </row>
    <row r="2549" spans="1:10" x14ac:dyDescent="0.3">
      <c r="A2549" s="21" t="s">
        <v>2138</v>
      </c>
      <c r="C2549" s="18">
        <v>458.19794993867964</v>
      </c>
      <c r="D2549" s="1"/>
      <c r="E2549" s="1">
        <v>29</v>
      </c>
      <c r="F2549" s="1">
        <v>17</v>
      </c>
      <c r="G2549" s="1">
        <v>0</v>
      </c>
      <c r="H2549" s="1">
        <v>12</v>
      </c>
      <c r="I2549" s="15">
        <v>0.58620689655172409</v>
      </c>
      <c r="J2549">
        <f t="shared" si="39"/>
        <v>40</v>
      </c>
    </row>
    <row r="2550" spans="1:10" x14ac:dyDescent="0.3">
      <c r="A2550" t="s">
        <v>2139</v>
      </c>
      <c r="C2550" s="18">
        <v>458.16191865108846</v>
      </c>
      <c r="D2550" s="1"/>
      <c r="E2550" s="1">
        <v>14</v>
      </c>
      <c r="F2550" s="1">
        <v>10</v>
      </c>
      <c r="G2550" s="1">
        <v>0</v>
      </c>
      <c r="H2550" s="1">
        <v>4</v>
      </c>
      <c r="I2550" s="15">
        <v>0.7142857142857143</v>
      </c>
      <c r="J2550">
        <f t="shared" si="39"/>
        <v>40</v>
      </c>
    </row>
    <row r="2551" spans="1:10" x14ac:dyDescent="0.3">
      <c r="A2551" t="s">
        <v>2140</v>
      </c>
      <c r="C2551" s="18">
        <v>458.158510579628</v>
      </c>
      <c r="D2551" s="1"/>
      <c r="E2551" s="1">
        <v>10</v>
      </c>
      <c r="F2551" s="1">
        <v>8</v>
      </c>
      <c r="G2551" s="1">
        <v>0</v>
      </c>
      <c r="H2551" s="1">
        <v>2</v>
      </c>
      <c r="I2551" s="15">
        <v>0.8</v>
      </c>
      <c r="J2551">
        <f t="shared" si="39"/>
        <v>40</v>
      </c>
    </row>
    <row r="2552" spans="1:10" x14ac:dyDescent="0.3">
      <c r="A2552" t="s">
        <v>2142</v>
      </c>
      <c r="C2552" s="18">
        <v>458.0794442130541</v>
      </c>
      <c r="D2552" s="1"/>
      <c r="E2552" s="1">
        <v>10</v>
      </c>
      <c r="F2552" s="1">
        <v>8</v>
      </c>
      <c r="G2552" s="1">
        <v>0</v>
      </c>
      <c r="H2552" s="1">
        <v>2</v>
      </c>
      <c r="I2552" s="15">
        <v>0.8</v>
      </c>
      <c r="J2552">
        <f t="shared" si="39"/>
        <v>40</v>
      </c>
    </row>
    <row r="2553" spans="1:10" x14ac:dyDescent="0.3">
      <c r="A2553" t="s">
        <v>2145</v>
      </c>
      <c r="C2553" s="18">
        <v>458.02892335281172</v>
      </c>
      <c r="D2553" s="1"/>
      <c r="E2553" s="1">
        <v>16</v>
      </c>
      <c r="F2553" s="1">
        <v>11</v>
      </c>
      <c r="G2553" s="1">
        <v>0</v>
      </c>
      <c r="H2553" s="1">
        <v>5</v>
      </c>
      <c r="I2553" s="15">
        <v>0.6875</v>
      </c>
      <c r="J2553">
        <f t="shared" si="39"/>
        <v>40</v>
      </c>
    </row>
    <row r="2554" spans="1:10" x14ac:dyDescent="0.3">
      <c r="A2554" t="s">
        <v>2146</v>
      </c>
      <c r="C2554" s="18">
        <v>458.02586760881962</v>
      </c>
      <c r="D2554" s="1"/>
      <c r="E2554" s="1">
        <v>43</v>
      </c>
      <c r="F2554" s="1">
        <v>26</v>
      </c>
      <c r="G2554" s="1">
        <v>1</v>
      </c>
      <c r="H2554" s="1">
        <v>16</v>
      </c>
      <c r="I2554" s="15">
        <v>0.61627906976744184</v>
      </c>
      <c r="J2554">
        <f t="shared" si="39"/>
        <v>20</v>
      </c>
    </row>
    <row r="2555" spans="1:10" x14ac:dyDescent="0.3">
      <c r="A2555" t="s">
        <v>2147</v>
      </c>
      <c r="C2555" s="18">
        <v>457.99396576219783</v>
      </c>
      <c r="D2555" s="1"/>
      <c r="E2555" s="1">
        <v>15</v>
      </c>
      <c r="F2555" s="1">
        <v>7</v>
      </c>
      <c r="G2555" s="1">
        <v>0</v>
      </c>
      <c r="H2555" s="1">
        <v>8</v>
      </c>
      <c r="I2555" s="15">
        <v>0.46666666666666667</v>
      </c>
      <c r="J2555">
        <f t="shared" si="39"/>
        <v>40</v>
      </c>
    </row>
    <row r="2556" spans="1:10" x14ac:dyDescent="0.3">
      <c r="A2556" t="s">
        <v>2148</v>
      </c>
      <c r="C2556" s="18">
        <v>457.97933840350032</v>
      </c>
      <c r="D2556" s="1"/>
      <c r="E2556" s="1">
        <v>17</v>
      </c>
      <c r="F2556" s="1">
        <v>12</v>
      </c>
      <c r="G2556" s="1">
        <v>0</v>
      </c>
      <c r="H2556" s="1">
        <v>5</v>
      </c>
      <c r="I2556" s="15">
        <v>0.70588235294117652</v>
      </c>
      <c r="J2556">
        <f t="shared" si="39"/>
        <v>40</v>
      </c>
    </row>
    <row r="2557" spans="1:10" x14ac:dyDescent="0.3">
      <c r="A2557" t="s">
        <v>2149</v>
      </c>
      <c r="C2557" s="18">
        <v>457.92838078071139</v>
      </c>
      <c r="D2557" s="1"/>
      <c r="E2557" s="1">
        <v>18</v>
      </c>
      <c r="F2557" s="1">
        <v>11</v>
      </c>
      <c r="G2557" s="1">
        <v>2</v>
      </c>
      <c r="H2557" s="1">
        <v>5</v>
      </c>
      <c r="I2557" s="15">
        <v>0.66666666666666663</v>
      </c>
      <c r="J2557">
        <f t="shared" si="39"/>
        <v>40</v>
      </c>
    </row>
    <row r="2558" spans="1:10" x14ac:dyDescent="0.3">
      <c r="A2558" t="s">
        <v>2150</v>
      </c>
      <c r="C2558" s="18">
        <v>457.92412993413086</v>
      </c>
      <c r="D2558" s="1"/>
      <c r="E2558" s="1">
        <v>22</v>
      </c>
      <c r="F2558" s="1">
        <v>13</v>
      </c>
      <c r="G2558" s="1">
        <v>2</v>
      </c>
      <c r="H2558" s="1">
        <v>7</v>
      </c>
      <c r="I2558" s="15">
        <v>0.63636363636363635</v>
      </c>
      <c r="J2558">
        <f t="shared" si="39"/>
        <v>40</v>
      </c>
    </row>
    <row r="2559" spans="1:10" x14ac:dyDescent="0.3">
      <c r="A2559" t="s">
        <v>2151</v>
      </c>
      <c r="C2559" s="18">
        <v>457.90659591464976</v>
      </c>
      <c r="D2559" s="1"/>
      <c r="E2559" s="1">
        <v>8</v>
      </c>
      <c r="F2559" s="1">
        <v>7</v>
      </c>
      <c r="G2559" s="1">
        <v>0</v>
      </c>
      <c r="H2559" s="1">
        <v>1</v>
      </c>
      <c r="I2559" s="15">
        <v>0.875</v>
      </c>
      <c r="J2559">
        <f t="shared" si="39"/>
        <v>40</v>
      </c>
    </row>
    <row r="2560" spans="1:10" x14ac:dyDescent="0.3">
      <c r="A2560" t="s">
        <v>2154</v>
      </c>
      <c r="C2560" s="18">
        <v>457.88834489943122</v>
      </c>
      <c r="D2560" s="1"/>
      <c r="E2560" s="1">
        <v>37</v>
      </c>
      <c r="F2560" s="1">
        <v>21</v>
      </c>
      <c r="G2560" s="1">
        <v>0</v>
      </c>
      <c r="H2560" s="1">
        <v>16</v>
      </c>
      <c r="I2560" s="15">
        <v>0.56756756756756754</v>
      </c>
      <c r="J2560">
        <f t="shared" si="39"/>
        <v>20</v>
      </c>
    </row>
    <row r="2561" spans="1:10" x14ac:dyDescent="0.3">
      <c r="A2561" t="s">
        <v>2155</v>
      </c>
      <c r="C2561" s="18">
        <v>457.87285516415938</v>
      </c>
      <c r="D2561" s="1"/>
      <c r="E2561" s="1">
        <v>6</v>
      </c>
      <c r="F2561" s="1">
        <v>6</v>
      </c>
      <c r="G2561" s="1">
        <v>0</v>
      </c>
      <c r="H2561" s="1">
        <v>0</v>
      </c>
      <c r="I2561" s="15">
        <v>1</v>
      </c>
      <c r="J2561">
        <f t="shared" si="39"/>
        <v>40</v>
      </c>
    </row>
    <row r="2562" spans="1:10" x14ac:dyDescent="0.3">
      <c r="A2562" t="s">
        <v>2156</v>
      </c>
      <c r="C2562" s="18">
        <v>457.87168787475389</v>
      </c>
      <c r="D2562" s="1"/>
      <c r="E2562" s="1">
        <v>7</v>
      </c>
      <c r="F2562" s="1">
        <v>6</v>
      </c>
      <c r="G2562" s="1">
        <v>0</v>
      </c>
      <c r="H2562" s="1">
        <v>1</v>
      </c>
      <c r="I2562" s="15">
        <v>0.8571428571428571</v>
      </c>
      <c r="J2562">
        <f t="shared" si="39"/>
        <v>40</v>
      </c>
    </row>
    <row r="2563" spans="1:10" x14ac:dyDescent="0.3">
      <c r="A2563" t="s">
        <v>2157</v>
      </c>
      <c r="C2563" s="18">
        <v>457.85953336783956</v>
      </c>
      <c r="D2563" s="1"/>
      <c r="E2563" s="1">
        <v>8</v>
      </c>
      <c r="F2563" s="1">
        <v>7</v>
      </c>
      <c r="G2563" s="1">
        <v>0</v>
      </c>
      <c r="H2563" s="1">
        <v>1</v>
      </c>
      <c r="I2563" s="15">
        <v>0.875</v>
      </c>
      <c r="J2563">
        <f t="shared" si="39"/>
        <v>40</v>
      </c>
    </row>
    <row r="2564" spans="1:10" x14ac:dyDescent="0.3">
      <c r="A2564" t="s">
        <v>2231</v>
      </c>
      <c r="C2564" s="18">
        <v>457.83230259344083</v>
      </c>
      <c r="D2564" s="1"/>
      <c r="E2564" s="1">
        <v>55</v>
      </c>
      <c r="F2564" s="1">
        <v>30</v>
      </c>
      <c r="G2564" s="1">
        <v>0</v>
      </c>
      <c r="H2564" s="1">
        <v>25</v>
      </c>
      <c r="I2564" s="15">
        <v>0.54545454545454541</v>
      </c>
      <c r="J2564">
        <f t="shared" ref="J2564:J2627" si="40">IF(E2564&lt;=30,40,20)</f>
        <v>20</v>
      </c>
    </row>
    <row r="2565" spans="1:10" x14ac:dyDescent="0.3">
      <c r="A2565" t="s">
        <v>2162</v>
      </c>
      <c r="C2565" s="18">
        <v>457.78614811473057</v>
      </c>
      <c r="D2565" s="1"/>
      <c r="E2565" s="1">
        <v>78</v>
      </c>
      <c r="F2565" s="1">
        <v>48</v>
      </c>
      <c r="G2565" s="1">
        <v>3</v>
      </c>
      <c r="H2565" s="1">
        <v>27</v>
      </c>
      <c r="I2565" s="15">
        <v>0.63461538461538458</v>
      </c>
      <c r="J2565">
        <f t="shared" si="40"/>
        <v>20</v>
      </c>
    </row>
    <row r="2566" spans="1:10" x14ac:dyDescent="0.3">
      <c r="A2566" t="s">
        <v>2160</v>
      </c>
      <c r="C2566" s="18">
        <v>457.767702233313</v>
      </c>
      <c r="D2566" s="1"/>
      <c r="E2566" s="1">
        <v>8</v>
      </c>
      <c r="F2566" s="1">
        <v>7</v>
      </c>
      <c r="G2566" s="1">
        <v>0</v>
      </c>
      <c r="H2566" s="1">
        <v>1</v>
      </c>
      <c r="I2566" s="15">
        <v>0.875</v>
      </c>
      <c r="J2566">
        <f t="shared" si="40"/>
        <v>40</v>
      </c>
    </row>
    <row r="2567" spans="1:10" x14ac:dyDescent="0.3">
      <c r="A2567" t="s">
        <v>2161</v>
      </c>
      <c r="C2567" s="18">
        <v>457.70835608549061</v>
      </c>
      <c r="D2567" s="1"/>
      <c r="E2567" s="1">
        <v>18</v>
      </c>
      <c r="F2567" s="1">
        <v>12</v>
      </c>
      <c r="G2567" s="1">
        <v>0</v>
      </c>
      <c r="H2567" s="1">
        <v>6</v>
      </c>
      <c r="I2567" s="15">
        <v>0.66666666666666663</v>
      </c>
      <c r="J2567">
        <f t="shared" si="40"/>
        <v>40</v>
      </c>
    </row>
    <row r="2568" spans="1:10" x14ac:dyDescent="0.3">
      <c r="A2568" t="s">
        <v>2168</v>
      </c>
      <c r="C2568" s="18">
        <v>457.55221429255084</v>
      </c>
      <c r="D2568" s="1"/>
      <c r="E2568" s="1">
        <v>15</v>
      </c>
      <c r="F2568" s="1">
        <v>12</v>
      </c>
      <c r="G2568" s="1">
        <v>2</v>
      </c>
      <c r="H2568" s="1">
        <v>1</v>
      </c>
      <c r="I2568" s="15">
        <v>0.8666666666666667</v>
      </c>
      <c r="J2568">
        <f t="shared" si="40"/>
        <v>40</v>
      </c>
    </row>
    <row r="2569" spans="1:10" x14ac:dyDescent="0.3">
      <c r="A2569" t="s">
        <v>2170</v>
      </c>
      <c r="C2569" s="18">
        <v>457.5252691264152</v>
      </c>
      <c r="D2569" s="1"/>
      <c r="E2569" s="1">
        <v>8</v>
      </c>
      <c r="F2569" s="1">
        <v>7</v>
      </c>
      <c r="G2569" s="1">
        <v>0</v>
      </c>
      <c r="H2569" s="1">
        <v>1</v>
      </c>
      <c r="I2569" s="15">
        <v>0.875</v>
      </c>
      <c r="J2569">
        <f t="shared" si="40"/>
        <v>40</v>
      </c>
    </row>
    <row r="2570" spans="1:10" x14ac:dyDescent="0.3">
      <c r="A2570" t="s">
        <v>2171</v>
      </c>
      <c r="C2570" s="18">
        <v>457.44635092340781</v>
      </c>
      <c r="D2570" s="1"/>
      <c r="E2570" s="1">
        <v>6</v>
      </c>
      <c r="F2570" s="1">
        <v>6</v>
      </c>
      <c r="G2570" s="1">
        <v>0</v>
      </c>
      <c r="H2570" s="1">
        <v>0</v>
      </c>
      <c r="I2570" s="15">
        <v>1</v>
      </c>
      <c r="J2570">
        <f t="shared" si="40"/>
        <v>40</v>
      </c>
    </row>
    <row r="2571" spans="1:10" x14ac:dyDescent="0.3">
      <c r="A2571" t="s">
        <v>2320</v>
      </c>
      <c r="C2571" s="18">
        <v>457.43765765853692</v>
      </c>
      <c r="D2571" s="1"/>
      <c r="E2571" s="1">
        <v>33</v>
      </c>
      <c r="F2571" s="1">
        <v>20</v>
      </c>
      <c r="G2571" s="1">
        <v>0</v>
      </c>
      <c r="H2571" s="1">
        <v>13</v>
      </c>
      <c r="I2571" s="15">
        <v>0.60606060606060608</v>
      </c>
      <c r="J2571">
        <f t="shared" si="40"/>
        <v>20</v>
      </c>
    </row>
    <row r="2572" spans="1:10" x14ac:dyDescent="0.3">
      <c r="A2572" t="s">
        <v>2172</v>
      </c>
      <c r="C2572" s="18">
        <v>457.40617637566254</v>
      </c>
      <c r="D2572" s="1"/>
      <c r="E2572" s="1">
        <v>36</v>
      </c>
      <c r="F2572" s="1">
        <v>20</v>
      </c>
      <c r="G2572" s="1">
        <v>2</v>
      </c>
      <c r="H2572" s="1">
        <v>14</v>
      </c>
      <c r="I2572" s="15">
        <v>0.58333333333333337</v>
      </c>
      <c r="J2572">
        <f t="shared" si="40"/>
        <v>20</v>
      </c>
    </row>
    <row r="2573" spans="1:10" x14ac:dyDescent="0.3">
      <c r="A2573" t="s">
        <v>2173</v>
      </c>
      <c r="C2573" s="18">
        <v>457.38039915929727</v>
      </c>
      <c r="D2573" s="1"/>
      <c r="E2573" s="1">
        <v>63</v>
      </c>
      <c r="F2573" s="1">
        <v>36</v>
      </c>
      <c r="G2573" s="1">
        <v>2</v>
      </c>
      <c r="H2573" s="1">
        <v>25</v>
      </c>
      <c r="I2573" s="15">
        <v>0.58730158730158732</v>
      </c>
      <c r="J2573">
        <f t="shared" si="40"/>
        <v>20</v>
      </c>
    </row>
    <row r="2574" spans="1:10" x14ac:dyDescent="0.3">
      <c r="A2574" t="s">
        <v>10154</v>
      </c>
      <c r="C2574" s="18">
        <v>457.3594344809992</v>
      </c>
      <c r="D2574" s="1"/>
      <c r="E2574" s="1">
        <v>17</v>
      </c>
      <c r="F2574" s="1">
        <v>7</v>
      </c>
      <c r="G2574" s="1">
        <v>0</v>
      </c>
      <c r="H2574" s="1">
        <v>10</v>
      </c>
      <c r="I2574" s="15">
        <v>0.41176470588235292</v>
      </c>
      <c r="J2574">
        <f t="shared" si="40"/>
        <v>40</v>
      </c>
    </row>
    <row r="2575" spans="1:10" x14ac:dyDescent="0.3">
      <c r="A2575" t="s">
        <v>2184</v>
      </c>
      <c r="C2575" s="18">
        <v>457.33085204395593</v>
      </c>
      <c r="D2575" s="1"/>
      <c r="E2575" s="1">
        <v>28</v>
      </c>
      <c r="F2575" s="1">
        <v>18</v>
      </c>
      <c r="G2575" s="1">
        <v>0</v>
      </c>
      <c r="H2575" s="1">
        <v>10</v>
      </c>
      <c r="I2575" s="15">
        <v>0.6428571428571429</v>
      </c>
      <c r="J2575">
        <f t="shared" si="40"/>
        <v>40</v>
      </c>
    </row>
    <row r="2576" spans="1:10" x14ac:dyDescent="0.3">
      <c r="A2576" t="s">
        <v>2247</v>
      </c>
      <c r="C2576" s="18">
        <v>457.30696599379127</v>
      </c>
      <c r="D2576" s="1"/>
      <c r="E2576" s="1">
        <v>38</v>
      </c>
      <c r="F2576" s="1">
        <v>20</v>
      </c>
      <c r="G2576" s="1">
        <v>1</v>
      </c>
      <c r="H2576" s="1">
        <v>17</v>
      </c>
      <c r="I2576" s="15">
        <v>0.53947368421052633</v>
      </c>
      <c r="J2576">
        <f t="shared" si="40"/>
        <v>20</v>
      </c>
    </row>
    <row r="2577" spans="1:10" x14ac:dyDescent="0.3">
      <c r="A2577" t="s">
        <v>2174</v>
      </c>
      <c r="C2577" s="18">
        <v>457.28694418486754</v>
      </c>
      <c r="D2577" s="1"/>
      <c r="E2577" s="1">
        <v>37</v>
      </c>
      <c r="F2577" s="1">
        <v>24</v>
      </c>
      <c r="G2577" s="1">
        <v>1</v>
      </c>
      <c r="H2577" s="1">
        <v>12</v>
      </c>
      <c r="I2577" s="15">
        <v>0.66216216216216217</v>
      </c>
      <c r="J2577">
        <f t="shared" si="40"/>
        <v>20</v>
      </c>
    </row>
    <row r="2578" spans="1:10" x14ac:dyDescent="0.3">
      <c r="A2578" t="s">
        <v>2179</v>
      </c>
      <c r="C2578" s="18">
        <v>457.27703041769257</v>
      </c>
      <c r="D2578" s="1"/>
      <c r="E2578" s="1">
        <v>46</v>
      </c>
      <c r="F2578" s="1">
        <v>29</v>
      </c>
      <c r="G2578" s="1">
        <v>3</v>
      </c>
      <c r="H2578" s="1">
        <v>14</v>
      </c>
      <c r="I2578" s="15">
        <v>0.66304347826086951</v>
      </c>
      <c r="J2578">
        <f t="shared" si="40"/>
        <v>20</v>
      </c>
    </row>
    <row r="2579" spans="1:10" x14ac:dyDescent="0.3">
      <c r="A2579" t="s">
        <v>2175</v>
      </c>
      <c r="C2579" s="18">
        <v>457.2641182242715</v>
      </c>
      <c r="D2579" s="1"/>
      <c r="E2579" s="1">
        <v>8</v>
      </c>
      <c r="F2579" s="1">
        <v>7</v>
      </c>
      <c r="G2579" s="1">
        <v>0</v>
      </c>
      <c r="H2579" s="1">
        <v>1</v>
      </c>
      <c r="I2579" s="15">
        <v>0.875</v>
      </c>
      <c r="J2579">
        <f t="shared" si="40"/>
        <v>40</v>
      </c>
    </row>
    <row r="2580" spans="1:10" x14ac:dyDescent="0.3">
      <c r="A2580" t="s">
        <v>2176</v>
      </c>
      <c r="C2580" s="18">
        <v>457.24434296288752</v>
      </c>
      <c r="D2580" s="1"/>
      <c r="E2580" s="1">
        <v>18</v>
      </c>
      <c r="F2580" s="1">
        <v>10</v>
      </c>
      <c r="G2580" s="1">
        <v>3</v>
      </c>
      <c r="H2580" s="1">
        <v>5</v>
      </c>
      <c r="I2580" s="15">
        <v>0.63888888888888884</v>
      </c>
      <c r="J2580">
        <f t="shared" si="40"/>
        <v>40</v>
      </c>
    </row>
    <row r="2581" spans="1:10" x14ac:dyDescent="0.3">
      <c r="A2581" t="s">
        <v>2177</v>
      </c>
      <c r="C2581" s="18">
        <v>457.23946318725012</v>
      </c>
      <c r="D2581" s="1"/>
      <c r="E2581" s="1">
        <v>11</v>
      </c>
      <c r="F2581" s="1">
        <v>8</v>
      </c>
      <c r="G2581" s="1">
        <v>0</v>
      </c>
      <c r="H2581" s="1">
        <v>3</v>
      </c>
      <c r="I2581" s="15">
        <v>0.72727272727272729</v>
      </c>
      <c r="J2581">
        <f t="shared" si="40"/>
        <v>40</v>
      </c>
    </row>
    <row r="2582" spans="1:10" x14ac:dyDescent="0.3">
      <c r="A2582" t="s">
        <v>2178</v>
      </c>
      <c r="C2582" s="18">
        <v>457.23297696317007</v>
      </c>
      <c r="D2582" s="1"/>
      <c r="E2582" s="1">
        <v>6</v>
      </c>
      <c r="F2582" s="1">
        <v>6</v>
      </c>
      <c r="G2582" s="1">
        <v>0</v>
      </c>
      <c r="H2582" s="1">
        <v>0</v>
      </c>
      <c r="I2582" s="15">
        <v>1</v>
      </c>
      <c r="J2582">
        <f t="shared" si="40"/>
        <v>40</v>
      </c>
    </row>
    <row r="2583" spans="1:10" x14ac:dyDescent="0.3">
      <c r="A2583" t="s">
        <v>2180</v>
      </c>
      <c r="C2583" s="18">
        <v>457.20242265087154</v>
      </c>
      <c r="D2583" s="1"/>
      <c r="E2583" s="1">
        <v>26</v>
      </c>
      <c r="F2583" s="1">
        <v>17</v>
      </c>
      <c r="G2583" s="1">
        <v>1</v>
      </c>
      <c r="H2583" s="1">
        <v>8</v>
      </c>
      <c r="I2583" s="15">
        <v>0.67307692307692313</v>
      </c>
      <c r="J2583">
        <f t="shared" si="40"/>
        <v>40</v>
      </c>
    </row>
    <row r="2584" spans="1:10" x14ac:dyDescent="0.3">
      <c r="A2584" t="s">
        <v>2182</v>
      </c>
      <c r="C2584" s="18">
        <v>457.18633257524044</v>
      </c>
      <c r="D2584" s="1"/>
      <c r="E2584" s="1">
        <v>14</v>
      </c>
      <c r="F2584" s="1">
        <v>9</v>
      </c>
      <c r="G2584" s="1">
        <v>3</v>
      </c>
      <c r="H2584" s="1">
        <v>2</v>
      </c>
      <c r="I2584" s="15">
        <v>0.75</v>
      </c>
      <c r="J2584">
        <f t="shared" si="40"/>
        <v>40</v>
      </c>
    </row>
    <row r="2585" spans="1:10" x14ac:dyDescent="0.3">
      <c r="A2585" t="s">
        <v>3521</v>
      </c>
      <c r="C2585" s="18">
        <v>457.08790155259101</v>
      </c>
      <c r="D2585" s="1"/>
      <c r="E2585" s="1">
        <v>8</v>
      </c>
      <c r="F2585" s="1">
        <v>7</v>
      </c>
      <c r="G2585" s="1">
        <v>0</v>
      </c>
      <c r="H2585" s="1">
        <v>1</v>
      </c>
      <c r="I2585" s="15">
        <v>0.875</v>
      </c>
      <c r="J2585">
        <f t="shared" si="40"/>
        <v>40</v>
      </c>
    </row>
    <row r="2586" spans="1:10" x14ac:dyDescent="0.3">
      <c r="A2586" t="s">
        <v>2185</v>
      </c>
      <c r="C2586" s="18">
        <v>457.06055132268818</v>
      </c>
      <c r="D2586" s="1"/>
      <c r="E2586" s="1">
        <v>20</v>
      </c>
      <c r="F2586" s="1">
        <v>13</v>
      </c>
      <c r="G2586" s="1">
        <v>1</v>
      </c>
      <c r="H2586" s="1">
        <v>6</v>
      </c>
      <c r="I2586" s="15">
        <v>0.67500000000000004</v>
      </c>
      <c r="J2586">
        <f t="shared" si="40"/>
        <v>40</v>
      </c>
    </row>
    <row r="2587" spans="1:10" x14ac:dyDescent="0.3">
      <c r="A2587" t="s">
        <v>2188</v>
      </c>
      <c r="C2587" s="18">
        <v>457.0053866779881</v>
      </c>
      <c r="D2587" s="1"/>
      <c r="E2587" s="1">
        <v>14</v>
      </c>
      <c r="F2587" s="1">
        <v>10</v>
      </c>
      <c r="G2587" s="1">
        <v>0</v>
      </c>
      <c r="H2587" s="1">
        <v>4</v>
      </c>
      <c r="I2587" s="15">
        <v>0.7142857142857143</v>
      </c>
      <c r="J2587">
        <f t="shared" si="40"/>
        <v>40</v>
      </c>
    </row>
    <row r="2588" spans="1:10" x14ac:dyDescent="0.3">
      <c r="A2588" t="s">
        <v>2189</v>
      </c>
      <c r="C2588" s="18">
        <v>456.98697889395061</v>
      </c>
      <c r="D2588" s="1"/>
      <c r="E2588" s="1">
        <v>16</v>
      </c>
      <c r="F2588" s="1">
        <v>12</v>
      </c>
      <c r="G2588" s="1">
        <v>0</v>
      </c>
      <c r="H2588" s="1">
        <v>4</v>
      </c>
      <c r="I2588" s="15">
        <v>0.75</v>
      </c>
      <c r="J2588">
        <f t="shared" si="40"/>
        <v>40</v>
      </c>
    </row>
    <row r="2589" spans="1:10" x14ac:dyDescent="0.3">
      <c r="A2589" t="s">
        <v>2190</v>
      </c>
      <c r="C2589" s="18">
        <v>456.89842287098571</v>
      </c>
      <c r="D2589" s="1"/>
      <c r="E2589" s="1">
        <v>43</v>
      </c>
      <c r="F2589" s="1">
        <v>24</v>
      </c>
      <c r="G2589" s="1">
        <v>0</v>
      </c>
      <c r="H2589" s="1">
        <v>19</v>
      </c>
      <c r="I2589" s="15">
        <v>0.55813953488372092</v>
      </c>
      <c r="J2589">
        <f t="shared" si="40"/>
        <v>20</v>
      </c>
    </row>
    <row r="2590" spans="1:10" x14ac:dyDescent="0.3">
      <c r="A2590" t="s">
        <v>2192</v>
      </c>
      <c r="C2590" s="18">
        <v>456.87862487395171</v>
      </c>
      <c r="D2590" s="1"/>
      <c r="E2590" s="1">
        <v>31</v>
      </c>
      <c r="F2590" s="1">
        <v>21</v>
      </c>
      <c r="G2590" s="1">
        <v>1</v>
      </c>
      <c r="H2590" s="1">
        <v>9</v>
      </c>
      <c r="I2590" s="15">
        <v>0.69354838709677424</v>
      </c>
      <c r="J2590">
        <f t="shared" si="40"/>
        <v>20</v>
      </c>
    </row>
    <row r="2591" spans="1:10" x14ac:dyDescent="0.3">
      <c r="A2591" t="s">
        <v>2236</v>
      </c>
      <c r="C2591" s="18">
        <v>456.87518918093389</v>
      </c>
      <c r="D2591" s="1"/>
      <c r="E2591" s="1">
        <v>27</v>
      </c>
      <c r="F2591" s="1">
        <v>15</v>
      </c>
      <c r="G2591" s="1">
        <v>0</v>
      </c>
      <c r="H2591" s="1">
        <v>12</v>
      </c>
      <c r="I2591" s="15">
        <v>0.55555555555555558</v>
      </c>
      <c r="J2591">
        <f t="shared" si="40"/>
        <v>40</v>
      </c>
    </row>
    <row r="2592" spans="1:10" x14ac:dyDescent="0.3">
      <c r="A2592" t="s">
        <v>2193</v>
      </c>
      <c r="C2592" s="18">
        <v>456.86472872496199</v>
      </c>
      <c r="D2592" s="1"/>
      <c r="E2592" s="1">
        <v>5</v>
      </c>
      <c r="F2592" s="1">
        <v>5</v>
      </c>
      <c r="G2592" s="1">
        <v>0</v>
      </c>
      <c r="H2592" s="1">
        <v>0</v>
      </c>
      <c r="I2592" s="15">
        <v>1</v>
      </c>
      <c r="J2592">
        <f t="shared" si="40"/>
        <v>40</v>
      </c>
    </row>
    <row r="2593" spans="1:10" x14ac:dyDescent="0.3">
      <c r="A2593" t="s">
        <v>2194</v>
      </c>
      <c r="C2593" s="18">
        <v>456.85189098742126</v>
      </c>
      <c r="D2593" s="1"/>
      <c r="E2593" s="1">
        <v>14</v>
      </c>
      <c r="F2593" s="1">
        <v>10</v>
      </c>
      <c r="G2593" s="1">
        <v>0</v>
      </c>
      <c r="H2593" s="1">
        <v>4</v>
      </c>
      <c r="I2593" s="15">
        <v>0.7142857142857143</v>
      </c>
      <c r="J2593">
        <f t="shared" si="40"/>
        <v>40</v>
      </c>
    </row>
    <row r="2594" spans="1:10" x14ac:dyDescent="0.3">
      <c r="A2594" t="s">
        <v>2195</v>
      </c>
      <c r="C2594" s="18">
        <v>456.84561256811276</v>
      </c>
      <c r="D2594" s="1"/>
      <c r="E2594" s="1">
        <v>6</v>
      </c>
      <c r="F2594" s="1">
        <v>6</v>
      </c>
      <c r="G2594" s="1">
        <v>0</v>
      </c>
      <c r="H2594" s="1">
        <v>0</v>
      </c>
      <c r="I2594" s="15">
        <v>1</v>
      </c>
      <c r="J2594">
        <f t="shared" si="40"/>
        <v>40</v>
      </c>
    </row>
    <row r="2595" spans="1:10" x14ac:dyDescent="0.3">
      <c r="A2595" t="s">
        <v>2197</v>
      </c>
      <c r="C2595" s="18">
        <v>456.79572468163252</v>
      </c>
      <c r="D2595" s="1"/>
      <c r="E2595" s="1">
        <v>74</v>
      </c>
      <c r="F2595" s="1">
        <v>34</v>
      </c>
      <c r="G2595" s="1">
        <v>5</v>
      </c>
      <c r="H2595" s="1">
        <v>35</v>
      </c>
      <c r="I2595" s="15">
        <v>0.49324324324324326</v>
      </c>
      <c r="J2595">
        <f t="shared" si="40"/>
        <v>20</v>
      </c>
    </row>
    <row r="2596" spans="1:10" x14ac:dyDescent="0.3">
      <c r="A2596" t="s">
        <v>6408</v>
      </c>
      <c r="C2596" s="18">
        <v>456.79198712412881</v>
      </c>
      <c r="D2596" s="1"/>
      <c r="E2596" s="1">
        <v>22</v>
      </c>
      <c r="F2596" s="1">
        <v>11</v>
      </c>
      <c r="G2596" s="1">
        <v>0</v>
      </c>
      <c r="H2596" s="1">
        <v>11</v>
      </c>
      <c r="I2596" s="15">
        <v>0.5</v>
      </c>
      <c r="J2596">
        <f t="shared" si="40"/>
        <v>40</v>
      </c>
    </row>
    <row r="2597" spans="1:10" x14ac:dyDescent="0.3">
      <c r="A2597" t="s">
        <v>2198</v>
      </c>
      <c r="C2597" s="18">
        <v>456.75710674617824</v>
      </c>
      <c r="D2597" s="1"/>
      <c r="E2597" s="1">
        <v>10</v>
      </c>
      <c r="F2597" s="1">
        <v>8</v>
      </c>
      <c r="G2597" s="1">
        <v>0</v>
      </c>
      <c r="H2597" s="1">
        <v>2</v>
      </c>
      <c r="I2597" s="15">
        <v>0.8</v>
      </c>
      <c r="J2597">
        <f t="shared" si="40"/>
        <v>40</v>
      </c>
    </row>
    <row r="2598" spans="1:10" x14ac:dyDescent="0.3">
      <c r="A2598" t="s">
        <v>2199</v>
      </c>
      <c r="C2598" s="18">
        <v>456.75475968037455</v>
      </c>
      <c r="D2598" s="1"/>
      <c r="E2598" s="1">
        <v>56</v>
      </c>
      <c r="F2598" s="1">
        <v>32</v>
      </c>
      <c r="G2598" s="1">
        <v>0</v>
      </c>
      <c r="H2598" s="1">
        <v>24</v>
      </c>
      <c r="I2598" s="15">
        <v>0.5714285714285714</v>
      </c>
      <c r="J2598">
        <f t="shared" si="40"/>
        <v>20</v>
      </c>
    </row>
    <row r="2599" spans="1:10" x14ac:dyDescent="0.3">
      <c r="A2599" t="s">
        <v>2251</v>
      </c>
      <c r="C2599" s="18">
        <v>456.73771993871907</v>
      </c>
      <c r="D2599" s="1"/>
      <c r="E2599" s="1">
        <v>50</v>
      </c>
      <c r="F2599" s="1">
        <v>25</v>
      </c>
      <c r="G2599" s="1">
        <v>4</v>
      </c>
      <c r="H2599" s="1">
        <v>21</v>
      </c>
      <c r="I2599" s="15">
        <v>0.54</v>
      </c>
      <c r="J2599">
        <f t="shared" si="40"/>
        <v>20</v>
      </c>
    </row>
    <row r="2600" spans="1:10" x14ac:dyDescent="0.3">
      <c r="A2600" t="s">
        <v>5944</v>
      </c>
      <c r="C2600" s="18">
        <v>456.73319788920929</v>
      </c>
      <c r="D2600" s="1"/>
      <c r="E2600" s="1">
        <v>13</v>
      </c>
      <c r="F2600" s="1">
        <v>6</v>
      </c>
      <c r="G2600" s="1">
        <v>2</v>
      </c>
      <c r="H2600" s="1">
        <v>5</v>
      </c>
      <c r="I2600" s="15">
        <v>0.53846153846153844</v>
      </c>
      <c r="J2600">
        <f t="shared" si="40"/>
        <v>40</v>
      </c>
    </row>
    <row r="2601" spans="1:10" x14ac:dyDescent="0.3">
      <c r="A2601" t="s">
        <v>2200</v>
      </c>
      <c r="C2601" s="18">
        <v>536.25333342773445</v>
      </c>
      <c r="D2601" s="1"/>
      <c r="E2601" s="1">
        <v>11</v>
      </c>
      <c r="F2601" s="1">
        <v>10</v>
      </c>
      <c r="G2601" s="1">
        <v>1</v>
      </c>
      <c r="H2601" s="1">
        <v>0</v>
      </c>
      <c r="I2601" s="15">
        <v>0.95454545454545459</v>
      </c>
      <c r="J2601">
        <f t="shared" si="40"/>
        <v>40</v>
      </c>
    </row>
    <row r="2602" spans="1:10" x14ac:dyDescent="0.3">
      <c r="A2602" t="s">
        <v>2201</v>
      </c>
      <c r="C2602" s="18">
        <v>456.60806225815418</v>
      </c>
      <c r="D2602" s="1"/>
      <c r="E2602" s="1">
        <v>20</v>
      </c>
      <c r="F2602" s="1">
        <v>12</v>
      </c>
      <c r="G2602" s="1">
        <v>0</v>
      </c>
      <c r="H2602" s="1">
        <v>8</v>
      </c>
      <c r="I2602" s="15">
        <v>0.6</v>
      </c>
      <c r="J2602">
        <f t="shared" si="40"/>
        <v>40</v>
      </c>
    </row>
    <row r="2603" spans="1:10" x14ac:dyDescent="0.3">
      <c r="A2603" t="s">
        <v>2202</v>
      </c>
      <c r="C2603" s="18">
        <v>456.59205941204056</v>
      </c>
      <c r="D2603" s="1"/>
      <c r="E2603" s="1">
        <v>10</v>
      </c>
      <c r="F2603" s="1">
        <v>8</v>
      </c>
      <c r="G2603" s="1">
        <v>0</v>
      </c>
      <c r="H2603" s="1">
        <v>2</v>
      </c>
      <c r="I2603" s="15">
        <v>0.8</v>
      </c>
      <c r="J2603">
        <f t="shared" si="40"/>
        <v>40</v>
      </c>
    </row>
    <row r="2604" spans="1:10" x14ac:dyDescent="0.3">
      <c r="A2604" t="s">
        <v>2203</v>
      </c>
      <c r="C2604" s="18">
        <v>456.59107722850382</v>
      </c>
      <c r="D2604" s="1"/>
      <c r="E2604" s="1">
        <v>14</v>
      </c>
      <c r="F2604" s="1">
        <v>11</v>
      </c>
      <c r="G2604" s="1">
        <v>0</v>
      </c>
      <c r="H2604" s="1">
        <v>3</v>
      </c>
      <c r="I2604" s="15">
        <v>0.7857142857142857</v>
      </c>
      <c r="J2604">
        <f t="shared" si="40"/>
        <v>40</v>
      </c>
    </row>
    <row r="2605" spans="1:10" x14ac:dyDescent="0.3">
      <c r="A2605" t="s">
        <v>4244</v>
      </c>
      <c r="C2605" s="18">
        <v>456.58971562577096</v>
      </c>
      <c r="D2605" s="1"/>
      <c r="E2605" s="1">
        <v>59</v>
      </c>
      <c r="F2605" s="1">
        <v>27</v>
      </c>
      <c r="G2605" s="1">
        <v>1</v>
      </c>
      <c r="H2605" s="1">
        <v>31</v>
      </c>
      <c r="I2605" s="15">
        <v>0.46610169491525422</v>
      </c>
      <c r="J2605">
        <f t="shared" si="40"/>
        <v>20</v>
      </c>
    </row>
    <row r="2606" spans="1:10" x14ac:dyDescent="0.3">
      <c r="A2606" t="s">
        <v>2206</v>
      </c>
      <c r="C2606" s="18">
        <v>456.49424699864369</v>
      </c>
      <c r="D2606" s="1"/>
      <c r="E2606" s="1">
        <v>14</v>
      </c>
      <c r="F2606" s="1">
        <v>10</v>
      </c>
      <c r="G2606" s="1">
        <v>0</v>
      </c>
      <c r="H2606" s="1">
        <v>4</v>
      </c>
      <c r="I2606" s="15">
        <v>0.7142857142857143</v>
      </c>
      <c r="J2606">
        <f t="shared" si="40"/>
        <v>40</v>
      </c>
    </row>
    <row r="2607" spans="1:10" x14ac:dyDescent="0.3">
      <c r="A2607" t="s">
        <v>2207</v>
      </c>
      <c r="C2607" s="18">
        <v>456.49128444727677</v>
      </c>
      <c r="D2607" s="1"/>
      <c r="E2607" s="1">
        <v>17</v>
      </c>
      <c r="F2607" s="1">
        <v>11</v>
      </c>
      <c r="G2607" s="1">
        <v>0</v>
      </c>
      <c r="H2607" s="1">
        <v>6</v>
      </c>
      <c r="I2607" s="15">
        <v>0.6470588235294118</v>
      </c>
      <c r="J2607">
        <f t="shared" si="40"/>
        <v>40</v>
      </c>
    </row>
    <row r="2608" spans="1:10" x14ac:dyDescent="0.3">
      <c r="A2608" t="s">
        <v>2208</v>
      </c>
      <c r="C2608" s="18">
        <v>456.49056729289634</v>
      </c>
      <c r="D2608" s="1"/>
      <c r="E2608" s="1">
        <v>20</v>
      </c>
      <c r="F2608" s="1">
        <v>14</v>
      </c>
      <c r="G2608" s="1">
        <v>3</v>
      </c>
      <c r="H2608" s="1">
        <v>3</v>
      </c>
      <c r="I2608" s="15">
        <v>0.77500000000000002</v>
      </c>
      <c r="J2608">
        <f t="shared" si="40"/>
        <v>40</v>
      </c>
    </row>
    <row r="2609" spans="1:10" x14ac:dyDescent="0.3">
      <c r="A2609" t="s">
        <v>2210</v>
      </c>
      <c r="C2609" s="18">
        <v>456.41694218121648</v>
      </c>
      <c r="D2609" s="1"/>
      <c r="E2609" s="1">
        <v>10</v>
      </c>
      <c r="F2609" s="1">
        <v>8</v>
      </c>
      <c r="G2609" s="1">
        <v>0</v>
      </c>
      <c r="H2609" s="1">
        <v>2</v>
      </c>
      <c r="I2609" s="15">
        <v>0.8</v>
      </c>
      <c r="J2609">
        <f t="shared" si="40"/>
        <v>40</v>
      </c>
    </row>
    <row r="2610" spans="1:10" x14ac:dyDescent="0.3">
      <c r="A2610" t="s">
        <v>2211</v>
      </c>
      <c r="C2610" s="18">
        <v>456.41571473653278</v>
      </c>
      <c r="D2610" s="1"/>
      <c r="E2610" s="1">
        <v>13</v>
      </c>
      <c r="F2610" s="1">
        <v>9</v>
      </c>
      <c r="G2610" s="1">
        <v>1</v>
      </c>
      <c r="H2610" s="1">
        <v>3</v>
      </c>
      <c r="I2610" s="15">
        <v>0.73076923076923073</v>
      </c>
      <c r="J2610">
        <f t="shared" si="40"/>
        <v>40</v>
      </c>
    </row>
    <row r="2611" spans="1:10" x14ac:dyDescent="0.3">
      <c r="A2611" t="s">
        <v>2212</v>
      </c>
      <c r="C2611" s="18">
        <v>456.39155186402581</v>
      </c>
      <c r="D2611" s="1"/>
      <c r="E2611" s="1">
        <v>6</v>
      </c>
      <c r="F2611" s="1">
        <v>6</v>
      </c>
      <c r="G2611" s="1">
        <v>0</v>
      </c>
      <c r="H2611" s="1">
        <v>0</v>
      </c>
      <c r="I2611" s="15">
        <v>1</v>
      </c>
      <c r="J2611">
        <f t="shared" si="40"/>
        <v>40</v>
      </c>
    </row>
    <row r="2612" spans="1:10" x14ac:dyDescent="0.3">
      <c r="A2612" t="s">
        <v>3566</v>
      </c>
      <c r="C2612" s="18">
        <v>456.33835154654338</v>
      </c>
      <c r="D2612" s="1"/>
      <c r="E2612" s="1">
        <v>80</v>
      </c>
      <c r="F2612" s="1">
        <v>37</v>
      </c>
      <c r="G2612" s="1">
        <v>4</v>
      </c>
      <c r="H2612" s="1">
        <v>39</v>
      </c>
      <c r="I2612" s="15">
        <v>0.48749999999999999</v>
      </c>
      <c r="J2612">
        <f t="shared" si="40"/>
        <v>20</v>
      </c>
    </row>
    <row r="2613" spans="1:10" x14ac:dyDescent="0.3">
      <c r="A2613" t="s">
        <v>2213</v>
      </c>
      <c r="C2613" s="18">
        <v>456.30753655681411</v>
      </c>
      <c r="D2613" s="1"/>
      <c r="E2613" s="1">
        <v>6</v>
      </c>
      <c r="F2613" s="1">
        <v>6</v>
      </c>
      <c r="G2613" s="1">
        <v>0</v>
      </c>
      <c r="H2613" s="1">
        <v>0</v>
      </c>
      <c r="I2613" s="15">
        <v>1</v>
      </c>
      <c r="J2613">
        <f t="shared" si="40"/>
        <v>40</v>
      </c>
    </row>
    <row r="2614" spans="1:10" x14ac:dyDescent="0.3">
      <c r="A2614" t="s">
        <v>2257</v>
      </c>
      <c r="C2614" s="18">
        <v>456.28170551530593</v>
      </c>
      <c r="D2614" s="1"/>
      <c r="E2614" s="1">
        <v>13</v>
      </c>
      <c r="F2614" s="1">
        <v>9</v>
      </c>
      <c r="G2614" s="1">
        <v>0</v>
      </c>
      <c r="H2614" s="1">
        <v>4</v>
      </c>
      <c r="I2614" s="15">
        <v>0.69230769230769229</v>
      </c>
      <c r="J2614">
        <f t="shared" si="40"/>
        <v>40</v>
      </c>
    </row>
    <row r="2615" spans="1:10" x14ac:dyDescent="0.3">
      <c r="A2615" t="s">
        <v>2214</v>
      </c>
      <c r="C2615" s="18">
        <v>456.18137009306787</v>
      </c>
      <c r="D2615" s="1"/>
      <c r="E2615" s="1">
        <v>32</v>
      </c>
      <c r="F2615" s="1">
        <v>17</v>
      </c>
      <c r="G2615" s="1">
        <v>0</v>
      </c>
      <c r="H2615" s="1">
        <v>15</v>
      </c>
      <c r="I2615" s="15">
        <v>0.53125</v>
      </c>
      <c r="J2615">
        <f t="shared" si="40"/>
        <v>20</v>
      </c>
    </row>
    <row r="2616" spans="1:10" x14ac:dyDescent="0.3">
      <c r="A2616" t="s">
        <v>2216</v>
      </c>
      <c r="C2616" s="18">
        <v>456.14059487800984</v>
      </c>
      <c r="D2616" s="1"/>
      <c r="E2616" s="1">
        <v>9</v>
      </c>
      <c r="F2616" s="1">
        <v>4</v>
      </c>
      <c r="G2616" s="1">
        <v>0</v>
      </c>
      <c r="H2616" s="1">
        <v>5</v>
      </c>
      <c r="I2616" s="15">
        <v>0.44444444444444442</v>
      </c>
      <c r="J2616">
        <f t="shared" si="40"/>
        <v>40</v>
      </c>
    </row>
    <row r="2617" spans="1:10" x14ac:dyDescent="0.3">
      <c r="A2617" t="s">
        <v>2217</v>
      </c>
      <c r="C2617" s="18">
        <v>456.12952015438771</v>
      </c>
      <c r="D2617" s="1"/>
      <c r="E2617" s="1">
        <v>87</v>
      </c>
      <c r="F2617" s="1">
        <v>47</v>
      </c>
      <c r="G2617" s="1">
        <v>1</v>
      </c>
      <c r="H2617" s="1">
        <v>39</v>
      </c>
      <c r="I2617" s="15">
        <v>0.54597701149425293</v>
      </c>
      <c r="J2617">
        <f t="shared" si="40"/>
        <v>20</v>
      </c>
    </row>
    <row r="2618" spans="1:10" x14ac:dyDescent="0.3">
      <c r="A2618" t="s">
        <v>2218</v>
      </c>
      <c r="C2618" s="18">
        <v>456.07263378017541</v>
      </c>
      <c r="D2618" s="1"/>
      <c r="E2618" s="1">
        <v>38</v>
      </c>
      <c r="F2618" s="1">
        <v>23</v>
      </c>
      <c r="G2618" s="1">
        <v>0</v>
      </c>
      <c r="H2618" s="1">
        <v>15</v>
      </c>
      <c r="I2618" s="15">
        <v>0.60526315789473684</v>
      </c>
      <c r="J2618">
        <f t="shared" si="40"/>
        <v>20</v>
      </c>
    </row>
    <row r="2619" spans="1:10" x14ac:dyDescent="0.3">
      <c r="A2619" t="s">
        <v>2219</v>
      </c>
      <c r="C2619" s="18">
        <v>456.03765042451073</v>
      </c>
      <c r="D2619" s="1"/>
      <c r="E2619" s="1">
        <v>6</v>
      </c>
      <c r="F2619" s="1">
        <v>6</v>
      </c>
      <c r="G2619" s="1">
        <v>0</v>
      </c>
      <c r="H2619" s="1">
        <v>0</v>
      </c>
      <c r="I2619" s="15">
        <v>1</v>
      </c>
      <c r="J2619">
        <f t="shared" si="40"/>
        <v>40</v>
      </c>
    </row>
    <row r="2620" spans="1:10" x14ac:dyDescent="0.3">
      <c r="A2620" t="s">
        <v>2220</v>
      </c>
      <c r="C2620" s="18">
        <v>456.03379328235883</v>
      </c>
      <c r="D2620" s="1"/>
      <c r="E2620" s="1">
        <v>25</v>
      </c>
      <c r="F2620" s="1">
        <v>15</v>
      </c>
      <c r="G2620" s="1">
        <v>1</v>
      </c>
      <c r="H2620" s="1">
        <v>9</v>
      </c>
      <c r="I2620" s="15">
        <v>0.62</v>
      </c>
      <c r="J2620">
        <f t="shared" si="40"/>
        <v>40</v>
      </c>
    </row>
    <row r="2621" spans="1:10" x14ac:dyDescent="0.3">
      <c r="A2621" t="s">
        <v>2222</v>
      </c>
      <c r="C2621" s="18">
        <v>455.95657748171112</v>
      </c>
      <c r="D2621" s="1"/>
      <c r="E2621" s="1">
        <v>8</v>
      </c>
      <c r="F2621" s="1">
        <v>7</v>
      </c>
      <c r="G2621" s="1">
        <v>0</v>
      </c>
      <c r="H2621" s="1">
        <v>1</v>
      </c>
      <c r="I2621" s="15">
        <v>0.875</v>
      </c>
      <c r="J2621">
        <f t="shared" si="40"/>
        <v>40</v>
      </c>
    </row>
    <row r="2622" spans="1:10" x14ac:dyDescent="0.3">
      <c r="A2622" t="s">
        <v>2223</v>
      </c>
      <c r="C2622" s="18">
        <v>455.94858696443345</v>
      </c>
      <c r="D2622" s="1"/>
      <c r="E2622" s="1">
        <v>42</v>
      </c>
      <c r="F2622" s="1">
        <v>27</v>
      </c>
      <c r="G2622" s="1">
        <v>1</v>
      </c>
      <c r="H2622" s="1">
        <v>14</v>
      </c>
      <c r="I2622" s="15">
        <v>0.65476190476190477</v>
      </c>
      <c r="J2622">
        <f t="shared" si="40"/>
        <v>20</v>
      </c>
    </row>
    <row r="2623" spans="1:10" x14ac:dyDescent="0.3">
      <c r="A2623" t="s">
        <v>2224</v>
      </c>
      <c r="C2623" s="18">
        <v>455.9397388188832</v>
      </c>
      <c r="D2623" s="1"/>
      <c r="E2623" s="1">
        <v>9</v>
      </c>
      <c r="F2623" s="1">
        <v>7</v>
      </c>
      <c r="G2623" s="1">
        <v>1</v>
      </c>
      <c r="H2623" s="1">
        <v>1</v>
      </c>
      <c r="I2623" s="15">
        <v>0.83333333333333337</v>
      </c>
      <c r="J2623">
        <f t="shared" si="40"/>
        <v>40</v>
      </c>
    </row>
    <row r="2624" spans="1:10" x14ac:dyDescent="0.3">
      <c r="A2624" t="s">
        <v>2225</v>
      </c>
      <c r="C2624" s="18">
        <v>455.91514505606045</v>
      </c>
      <c r="D2624" s="1"/>
      <c r="E2624" s="1">
        <v>5</v>
      </c>
      <c r="F2624" s="1">
        <v>5</v>
      </c>
      <c r="G2624" s="1">
        <v>0</v>
      </c>
      <c r="H2624" s="1">
        <v>0</v>
      </c>
      <c r="I2624" s="15">
        <v>1</v>
      </c>
      <c r="J2624">
        <f t="shared" si="40"/>
        <v>40</v>
      </c>
    </row>
    <row r="2625" spans="1:10" x14ac:dyDescent="0.3">
      <c r="A2625" t="s">
        <v>2227</v>
      </c>
      <c r="C2625" s="18">
        <v>455.90309625055136</v>
      </c>
      <c r="D2625" s="1"/>
      <c r="E2625" s="1">
        <v>28</v>
      </c>
      <c r="F2625" s="1">
        <v>16</v>
      </c>
      <c r="G2625" s="1">
        <v>0</v>
      </c>
      <c r="H2625" s="1">
        <v>12</v>
      </c>
      <c r="I2625" s="15">
        <v>0.5714285714285714</v>
      </c>
      <c r="J2625">
        <f t="shared" si="40"/>
        <v>40</v>
      </c>
    </row>
    <row r="2626" spans="1:10" x14ac:dyDescent="0.3">
      <c r="A2626" t="s">
        <v>2228</v>
      </c>
      <c r="C2626" s="18">
        <v>455.86274671589331</v>
      </c>
      <c r="D2626" s="1"/>
      <c r="E2626" s="1">
        <v>13</v>
      </c>
      <c r="F2626" s="1">
        <v>9</v>
      </c>
      <c r="G2626" s="1">
        <v>0</v>
      </c>
      <c r="H2626" s="1">
        <v>4</v>
      </c>
      <c r="I2626" s="15">
        <v>0.69230769230769229</v>
      </c>
      <c r="J2626">
        <f t="shared" si="40"/>
        <v>40</v>
      </c>
    </row>
    <row r="2627" spans="1:10" x14ac:dyDescent="0.3">
      <c r="A2627" t="s">
        <v>2229</v>
      </c>
      <c r="C2627" s="18">
        <v>455.85988683709479</v>
      </c>
      <c r="D2627" s="1"/>
      <c r="E2627" s="1">
        <v>18</v>
      </c>
      <c r="F2627" s="1">
        <v>12</v>
      </c>
      <c r="G2627" s="1">
        <v>1</v>
      </c>
      <c r="H2627" s="1">
        <v>5</v>
      </c>
      <c r="I2627" s="15">
        <v>0.69444444444444442</v>
      </c>
      <c r="J2627">
        <f t="shared" si="40"/>
        <v>40</v>
      </c>
    </row>
    <row r="2628" spans="1:10" x14ac:dyDescent="0.3">
      <c r="A2628" t="s">
        <v>2593</v>
      </c>
      <c r="C2628" s="18">
        <v>455.72056059735928</v>
      </c>
      <c r="D2628" s="1"/>
      <c r="E2628" s="1">
        <v>23</v>
      </c>
      <c r="F2628" s="1">
        <v>16</v>
      </c>
      <c r="G2628" s="1">
        <v>1</v>
      </c>
      <c r="H2628" s="1">
        <v>6</v>
      </c>
      <c r="I2628" s="15">
        <v>0.71739130434782605</v>
      </c>
      <c r="J2628">
        <f t="shared" ref="J2628:J2691" si="41">IF(E2628&lt;=30,40,20)</f>
        <v>40</v>
      </c>
    </row>
    <row r="2629" spans="1:10" x14ac:dyDescent="0.3">
      <c r="A2629" t="s">
        <v>2321</v>
      </c>
      <c r="C2629" s="18">
        <v>455.71414896635883</v>
      </c>
      <c r="D2629" s="1"/>
      <c r="E2629" s="1">
        <v>23</v>
      </c>
      <c r="F2629" s="1">
        <v>15</v>
      </c>
      <c r="G2629" s="1">
        <v>0</v>
      </c>
      <c r="H2629" s="1">
        <v>8</v>
      </c>
      <c r="I2629" s="15">
        <v>0.65217391304347827</v>
      </c>
      <c r="J2629">
        <f t="shared" si="41"/>
        <v>40</v>
      </c>
    </row>
    <row r="2630" spans="1:10" x14ac:dyDescent="0.3">
      <c r="A2630" t="s">
        <v>2241</v>
      </c>
      <c r="C2630" s="18">
        <v>455.69835684295106</v>
      </c>
      <c r="D2630" s="1"/>
      <c r="E2630" s="1">
        <v>78</v>
      </c>
      <c r="F2630" s="1">
        <v>43</v>
      </c>
      <c r="G2630" s="1">
        <v>1</v>
      </c>
      <c r="H2630" s="1">
        <v>34</v>
      </c>
      <c r="I2630" s="15">
        <v>0.55769230769230771</v>
      </c>
      <c r="J2630">
        <f t="shared" si="41"/>
        <v>20</v>
      </c>
    </row>
    <row r="2631" spans="1:10" x14ac:dyDescent="0.3">
      <c r="A2631" t="s">
        <v>2232</v>
      </c>
      <c r="C2631" s="18">
        <v>455.69596283769835</v>
      </c>
      <c r="D2631" s="1"/>
      <c r="E2631" s="1">
        <v>17</v>
      </c>
      <c r="F2631" s="1">
        <v>12</v>
      </c>
      <c r="G2631" s="1">
        <v>0</v>
      </c>
      <c r="H2631" s="1">
        <v>5</v>
      </c>
      <c r="I2631" s="15">
        <v>0.70588235294117652</v>
      </c>
      <c r="J2631">
        <f t="shared" si="41"/>
        <v>40</v>
      </c>
    </row>
    <row r="2632" spans="1:10" x14ac:dyDescent="0.3">
      <c r="A2632" t="s">
        <v>2234</v>
      </c>
      <c r="C2632" s="18">
        <v>455.6430284914527</v>
      </c>
      <c r="D2632" s="1"/>
      <c r="E2632" s="1">
        <v>30</v>
      </c>
      <c r="F2632" s="1">
        <v>17</v>
      </c>
      <c r="G2632" s="1">
        <v>2</v>
      </c>
      <c r="H2632" s="1">
        <v>11</v>
      </c>
      <c r="I2632" s="15">
        <v>0.6</v>
      </c>
      <c r="J2632">
        <f t="shared" si="41"/>
        <v>40</v>
      </c>
    </row>
    <row r="2633" spans="1:10" x14ac:dyDescent="0.3">
      <c r="A2633" t="s">
        <v>2235</v>
      </c>
      <c r="C2633" s="18">
        <v>455.6292074951777</v>
      </c>
      <c r="D2633" s="1"/>
      <c r="E2633" s="1">
        <v>6</v>
      </c>
      <c r="F2633" s="1">
        <v>6</v>
      </c>
      <c r="G2633" s="1">
        <v>0</v>
      </c>
      <c r="H2633" s="1">
        <v>0</v>
      </c>
      <c r="I2633" s="15">
        <v>1</v>
      </c>
      <c r="J2633">
        <f t="shared" si="41"/>
        <v>40</v>
      </c>
    </row>
    <row r="2634" spans="1:10" x14ac:dyDescent="0.3">
      <c r="A2634" t="s">
        <v>2238</v>
      </c>
      <c r="C2634" s="18">
        <v>455.52819094600375</v>
      </c>
      <c r="D2634" s="1"/>
      <c r="E2634" s="1">
        <v>22</v>
      </c>
      <c r="F2634" s="1">
        <v>14</v>
      </c>
      <c r="G2634" s="1">
        <v>1</v>
      </c>
      <c r="H2634" s="1">
        <v>7</v>
      </c>
      <c r="I2634" s="15">
        <v>0.65909090909090906</v>
      </c>
      <c r="J2634">
        <f t="shared" si="41"/>
        <v>40</v>
      </c>
    </row>
    <row r="2635" spans="1:10" x14ac:dyDescent="0.3">
      <c r="A2635" t="s">
        <v>2239</v>
      </c>
      <c r="C2635" s="18">
        <v>455.52393908386961</v>
      </c>
      <c r="D2635" s="1"/>
      <c r="E2635" s="1">
        <v>5</v>
      </c>
      <c r="F2635" s="1">
        <v>5</v>
      </c>
      <c r="G2635" s="1">
        <v>0</v>
      </c>
      <c r="H2635" s="1">
        <v>0</v>
      </c>
      <c r="I2635" s="15">
        <v>1</v>
      </c>
      <c r="J2635">
        <f t="shared" si="41"/>
        <v>40</v>
      </c>
    </row>
    <row r="2636" spans="1:10" x14ac:dyDescent="0.3">
      <c r="A2636" t="s">
        <v>2240</v>
      </c>
      <c r="C2636" s="18">
        <v>455.5237805966683</v>
      </c>
      <c r="D2636" s="1"/>
      <c r="E2636" s="1">
        <v>28</v>
      </c>
      <c r="F2636" s="1">
        <v>17</v>
      </c>
      <c r="G2636" s="1">
        <v>2</v>
      </c>
      <c r="H2636" s="1">
        <v>9</v>
      </c>
      <c r="I2636" s="15">
        <v>0.6428571428571429</v>
      </c>
      <c r="J2636">
        <f t="shared" si="41"/>
        <v>40</v>
      </c>
    </row>
    <row r="2637" spans="1:10" x14ac:dyDescent="0.3">
      <c r="A2637" t="s">
        <v>2237</v>
      </c>
      <c r="C2637" s="18">
        <v>455.52162445091312</v>
      </c>
      <c r="D2637" s="1"/>
      <c r="E2637" s="1">
        <v>6</v>
      </c>
      <c r="F2637" s="1">
        <v>6</v>
      </c>
      <c r="G2637" s="1">
        <v>0</v>
      </c>
      <c r="H2637" s="1">
        <v>0</v>
      </c>
      <c r="I2637" s="15">
        <v>1</v>
      </c>
      <c r="J2637">
        <f t="shared" si="41"/>
        <v>40</v>
      </c>
    </row>
    <row r="2638" spans="1:10" x14ac:dyDescent="0.3">
      <c r="A2638" t="s">
        <v>2242</v>
      </c>
      <c r="C2638" s="18">
        <v>455.49790088618596</v>
      </c>
      <c r="D2638" s="1"/>
      <c r="E2638" s="1">
        <v>21</v>
      </c>
      <c r="F2638" s="1">
        <v>13</v>
      </c>
      <c r="G2638" s="1">
        <v>2</v>
      </c>
      <c r="H2638" s="1">
        <v>6</v>
      </c>
      <c r="I2638" s="15">
        <v>0.66666666666666663</v>
      </c>
      <c r="J2638">
        <f t="shared" si="41"/>
        <v>40</v>
      </c>
    </row>
    <row r="2639" spans="1:10" x14ac:dyDescent="0.3">
      <c r="A2639" t="s">
        <v>1925</v>
      </c>
      <c r="C2639" s="18">
        <v>455.49432559691161</v>
      </c>
      <c r="D2639" s="1"/>
      <c r="E2639" s="1">
        <v>25</v>
      </c>
      <c r="F2639" s="1">
        <v>16</v>
      </c>
      <c r="G2639" s="1">
        <v>0</v>
      </c>
      <c r="H2639" s="1">
        <v>9</v>
      </c>
      <c r="I2639" s="15">
        <v>0.64</v>
      </c>
      <c r="J2639">
        <f t="shared" si="41"/>
        <v>40</v>
      </c>
    </row>
    <row r="2640" spans="1:10" x14ac:dyDescent="0.3">
      <c r="A2640" t="s">
        <v>2270</v>
      </c>
      <c r="C2640" s="18">
        <v>455.46594958126474</v>
      </c>
      <c r="D2640" s="1"/>
      <c r="E2640" s="1">
        <v>9</v>
      </c>
      <c r="F2640" s="1">
        <v>7</v>
      </c>
      <c r="G2640" s="1">
        <v>0</v>
      </c>
      <c r="H2640" s="1">
        <v>2</v>
      </c>
      <c r="I2640" s="15">
        <v>0.77777777777777779</v>
      </c>
      <c r="J2640">
        <f t="shared" si="41"/>
        <v>40</v>
      </c>
    </row>
    <row r="2641" spans="1:10" x14ac:dyDescent="0.3">
      <c r="A2641" t="s">
        <v>2243</v>
      </c>
      <c r="C2641" s="18">
        <v>455.45584166241275</v>
      </c>
      <c r="D2641" s="1"/>
      <c r="E2641" s="1">
        <v>1</v>
      </c>
      <c r="F2641" s="1">
        <v>0</v>
      </c>
      <c r="G2641" s="1">
        <v>0</v>
      </c>
      <c r="H2641" s="1">
        <v>1</v>
      </c>
      <c r="I2641" s="15">
        <v>0</v>
      </c>
      <c r="J2641">
        <f t="shared" si="41"/>
        <v>40</v>
      </c>
    </row>
    <row r="2642" spans="1:10" x14ac:dyDescent="0.3">
      <c r="A2642" t="s">
        <v>2244</v>
      </c>
      <c r="C2642" s="18">
        <v>455.42022869692067</v>
      </c>
      <c r="D2642" s="1"/>
      <c r="E2642" s="1">
        <v>18</v>
      </c>
      <c r="F2642" s="1">
        <v>12</v>
      </c>
      <c r="G2642" s="1">
        <v>1</v>
      </c>
      <c r="H2642" s="1">
        <v>5</v>
      </c>
      <c r="I2642" s="15">
        <v>0.69444444444444442</v>
      </c>
      <c r="J2642">
        <f t="shared" si="41"/>
        <v>40</v>
      </c>
    </row>
    <row r="2643" spans="1:10" x14ac:dyDescent="0.3">
      <c r="A2643" t="s">
        <v>2245</v>
      </c>
      <c r="C2643" s="18">
        <v>455.41470124343454</v>
      </c>
      <c r="D2643" s="1"/>
      <c r="E2643" s="1">
        <v>22</v>
      </c>
      <c r="F2643" s="1">
        <v>12</v>
      </c>
      <c r="G2643" s="1">
        <v>1</v>
      </c>
      <c r="H2643" s="1">
        <v>9</v>
      </c>
      <c r="I2643" s="15">
        <v>0.56818181818181823</v>
      </c>
      <c r="J2643">
        <f t="shared" si="41"/>
        <v>40</v>
      </c>
    </row>
    <row r="2644" spans="1:10" x14ac:dyDescent="0.3">
      <c r="A2644" t="s">
        <v>2273</v>
      </c>
      <c r="C2644" s="18">
        <v>455.40121145081872</v>
      </c>
      <c r="D2644" s="1"/>
      <c r="E2644" s="1">
        <v>12</v>
      </c>
      <c r="F2644" s="1">
        <v>8</v>
      </c>
      <c r="G2644" s="1">
        <v>1</v>
      </c>
      <c r="H2644" s="1">
        <v>3</v>
      </c>
      <c r="I2644" s="15">
        <v>0.70833333333333337</v>
      </c>
      <c r="J2644">
        <f t="shared" si="41"/>
        <v>40</v>
      </c>
    </row>
    <row r="2645" spans="1:10" x14ac:dyDescent="0.3">
      <c r="A2645" t="s">
        <v>1999</v>
      </c>
      <c r="C2645" s="18">
        <v>455.37691209796998</v>
      </c>
      <c r="D2645" s="1"/>
      <c r="E2645" s="1">
        <v>35</v>
      </c>
      <c r="F2645" s="1">
        <v>21</v>
      </c>
      <c r="G2645" s="1">
        <v>1</v>
      </c>
      <c r="H2645" s="1">
        <v>13</v>
      </c>
      <c r="I2645" s="15">
        <v>0.61428571428571432</v>
      </c>
      <c r="J2645">
        <f t="shared" si="41"/>
        <v>20</v>
      </c>
    </row>
    <row r="2646" spans="1:10" x14ac:dyDescent="0.3">
      <c r="A2646" t="s">
        <v>2249</v>
      </c>
      <c r="C2646" s="18">
        <v>455.33792082500725</v>
      </c>
      <c r="D2646" s="1"/>
      <c r="E2646" s="1">
        <v>32</v>
      </c>
      <c r="F2646" s="1">
        <v>19</v>
      </c>
      <c r="G2646" s="1">
        <v>1</v>
      </c>
      <c r="H2646" s="1">
        <v>12</v>
      </c>
      <c r="I2646" s="15">
        <v>0.609375</v>
      </c>
      <c r="J2646">
        <f t="shared" si="41"/>
        <v>20</v>
      </c>
    </row>
    <row r="2647" spans="1:10" x14ac:dyDescent="0.3">
      <c r="A2647" t="s">
        <v>2250</v>
      </c>
      <c r="C2647" s="18">
        <v>455.29401797860339</v>
      </c>
      <c r="D2647" s="1"/>
      <c r="E2647" s="1">
        <v>16</v>
      </c>
      <c r="F2647" s="1">
        <v>10</v>
      </c>
      <c r="G2647" s="1">
        <v>0</v>
      </c>
      <c r="H2647" s="1">
        <v>6</v>
      </c>
      <c r="I2647" s="15">
        <v>0.625</v>
      </c>
      <c r="J2647">
        <f t="shared" si="41"/>
        <v>40</v>
      </c>
    </row>
    <row r="2648" spans="1:10" x14ac:dyDescent="0.3">
      <c r="A2648" t="s">
        <v>2252</v>
      </c>
      <c r="C2648" s="18">
        <v>455.28678692692796</v>
      </c>
      <c r="D2648" s="1"/>
      <c r="E2648" s="1">
        <v>6</v>
      </c>
      <c r="F2648" s="1">
        <v>6</v>
      </c>
      <c r="G2648" s="1">
        <v>0</v>
      </c>
      <c r="H2648" s="1">
        <v>0</v>
      </c>
      <c r="I2648" s="15">
        <v>1</v>
      </c>
      <c r="J2648">
        <f t="shared" si="41"/>
        <v>40</v>
      </c>
    </row>
    <row r="2649" spans="1:10" x14ac:dyDescent="0.3">
      <c r="A2649" t="s">
        <v>2253</v>
      </c>
      <c r="C2649" s="18">
        <v>455.27088803957099</v>
      </c>
      <c r="D2649" s="1"/>
      <c r="E2649" s="1">
        <v>12</v>
      </c>
      <c r="F2649" s="1">
        <v>10</v>
      </c>
      <c r="G2649" s="1">
        <v>0</v>
      </c>
      <c r="H2649" s="1">
        <v>2</v>
      </c>
      <c r="I2649" s="15">
        <v>0.83333333333333337</v>
      </c>
      <c r="J2649">
        <f t="shared" si="41"/>
        <v>40</v>
      </c>
    </row>
    <row r="2650" spans="1:10" x14ac:dyDescent="0.3">
      <c r="A2650" t="s">
        <v>2290</v>
      </c>
      <c r="C2650" s="18">
        <v>455.25992686102325</v>
      </c>
      <c r="D2650" s="1"/>
      <c r="E2650" s="1">
        <v>64</v>
      </c>
      <c r="F2650" s="1">
        <v>37</v>
      </c>
      <c r="G2650" s="1">
        <v>0</v>
      </c>
      <c r="H2650" s="1">
        <v>27</v>
      </c>
      <c r="I2650" s="15">
        <v>0.578125</v>
      </c>
      <c r="J2650">
        <f t="shared" si="41"/>
        <v>20</v>
      </c>
    </row>
    <row r="2651" spans="1:10" x14ac:dyDescent="0.3">
      <c r="A2651" t="s">
        <v>2254</v>
      </c>
      <c r="C2651" s="18">
        <v>455.23918090270126</v>
      </c>
      <c r="D2651" s="1"/>
      <c r="E2651" s="1">
        <v>8</v>
      </c>
      <c r="F2651" s="1">
        <v>7</v>
      </c>
      <c r="G2651" s="1">
        <v>0</v>
      </c>
      <c r="H2651" s="1">
        <v>1</v>
      </c>
      <c r="I2651" s="15">
        <v>0.875</v>
      </c>
      <c r="J2651">
        <f t="shared" si="41"/>
        <v>40</v>
      </c>
    </row>
    <row r="2652" spans="1:10" x14ac:dyDescent="0.3">
      <c r="A2652" t="s">
        <v>2255</v>
      </c>
      <c r="C2652" s="18">
        <v>455.2164237929606</v>
      </c>
      <c r="D2652" s="1"/>
      <c r="E2652" s="1">
        <v>8</v>
      </c>
      <c r="F2652" s="1">
        <v>6</v>
      </c>
      <c r="G2652" s="1">
        <v>1</v>
      </c>
      <c r="H2652" s="1">
        <v>1</v>
      </c>
      <c r="I2652" s="15">
        <v>0.8125</v>
      </c>
      <c r="J2652">
        <f t="shared" si="41"/>
        <v>40</v>
      </c>
    </row>
    <row r="2653" spans="1:10" x14ac:dyDescent="0.3">
      <c r="A2653" t="s">
        <v>2256</v>
      </c>
      <c r="C2653" s="18">
        <v>455.2097994051021</v>
      </c>
      <c r="D2653" s="1"/>
      <c r="E2653" s="1">
        <v>10</v>
      </c>
      <c r="F2653" s="1">
        <v>8</v>
      </c>
      <c r="G2653" s="1">
        <v>0</v>
      </c>
      <c r="H2653" s="1">
        <v>2</v>
      </c>
      <c r="I2653" s="15">
        <v>0.8</v>
      </c>
      <c r="J2653">
        <f t="shared" si="41"/>
        <v>40</v>
      </c>
    </row>
    <row r="2654" spans="1:10" x14ac:dyDescent="0.3">
      <c r="A2654" t="s">
        <v>2355</v>
      </c>
      <c r="C2654" s="18">
        <v>455.13210614366909</v>
      </c>
      <c r="D2654" s="1"/>
      <c r="E2654" s="1">
        <v>51</v>
      </c>
      <c r="F2654" s="1">
        <v>26</v>
      </c>
      <c r="G2654" s="1">
        <v>1</v>
      </c>
      <c r="H2654" s="1">
        <v>24</v>
      </c>
      <c r="I2654" s="15">
        <v>0.51960784313725494</v>
      </c>
      <c r="J2654">
        <f t="shared" si="41"/>
        <v>20</v>
      </c>
    </row>
    <row r="2655" spans="1:10" x14ac:dyDescent="0.3">
      <c r="A2655" t="s">
        <v>2258</v>
      </c>
      <c r="C2655" s="18">
        <v>455.08455978178682</v>
      </c>
      <c r="D2655" s="1"/>
      <c r="E2655" s="1">
        <v>16</v>
      </c>
      <c r="F2655" s="1">
        <v>8</v>
      </c>
      <c r="G2655" s="1">
        <v>0</v>
      </c>
      <c r="H2655" s="1">
        <v>8</v>
      </c>
      <c r="I2655" s="15">
        <v>0.5</v>
      </c>
      <c r="J2655">
        <f t="shared" si="41"/>
        <v>40</v>
      </c>
    </row>
    <row r="2656" spans="1:10" x14ac:dyDescent="0.3">
      <c r="A2656" t="s">
        <v>2259</v>
      </c>
      <c r="C2656" s="18">
        <v>455.05788698358731</v>
      </c>
      <c r="D2656" s="1"/>
      <c r="E2656" s="1">
        <v>17</v>
      </c>
      <c r="F2656" s="1">
        <v>12</v>
      </c>
      <c r="G2656" s="1">
        <v>0</v>
      </c>
      <c r="H2656" s="1">
        <v>5</v>
      </c>
      <c r="I2656" s="15">
        <v>0.70588235294117652</v>
      </c>
      <c r="J2656">
        <f t="shared" si="41"/>
        <v>40</v>
      </c>
    </row>
    <row r="2657" spans="1:10" x14ac:dyDescent="0.3">
      <c r="A2657" t="s">
        <v>2274</v>
      </c>
      <c r="C2657" s="18">
        <v>455.0537209989983</v>
      </c>
      <c r="D2657" s="1"/>
      <c r="E2657" s="1">
        <v>55</v>
      </c>
      <c r="F2657" s="1">
        <v>32</v>
      </c>
      <c r="G2657" s="1">
        <v>4</v>
      </c>
      <c r="H2657" s="1">
        <v>19</v>
      </c>
      <c r="I2657" s="15">
        <v>0.61818181818181817</v>
      </c>
      <c r="J2657">
        <f t="shared" si="41"/>
        <v>20</v>
      </c>
    </row>
    <row r="2658" spans="1:10" x14ac:dyDescent="0.3">
      <c r="A2658" t="s">
        <v>2260</v>
      </c>
      <c r="C2658" s="18">
        <v>455.01746309295567</v>
      </c>
      <c r="D2658" s="1"/>
      <c r="E2658" s="1">
        <v>32</v>
      </c>
      <c r="F2658" s="1">
        <v>18</v>
      </c>
      <c r="G2658" s="1">
        <v>2</v>
      </c>
      <c r="H2658" s="1">
        <v>12</v>
      </c>
      <c r="I2658" s="15">
        <v>0.59375</v>
      </c>
      <c r="J2658">
        <f t="shared" si="41"/>
        <v>20</v>
      </c>
    </row>
    <row r="2659" spans="1:10" x14ac:dyDescent="0.3">
      <c r="A2659" t="s">
        <v>2261</v>
      </c>
      <c r="C2659" s="18">
        <v>455.01635771410383</v>
      </c>
      <c r="D2659" s="1"/>
      <c r="E2659" s="1">
        <v>62</v>
      </c>
      <c r="F2659" s="1">
        <v>22</v>
      </c>
      <c r="G2659" s="1">
        <v>3</v>
      </c>
      <c r="H2659" s="1">
        <v>37</v>
      </c>
      <c r="I2659" s="15">
        <v>0.37903225806451613</v>
      </c>
      <c r="J2659">
        <f t="shared" si="41"/>
        <v>20</v>
      </c>
    </row>
    <row r="2660" spans="1:10" x14ac:dyDescent="0.3">
      <c r="A2660" t="s">
        <v>4220</v>
      </c>
      <c r="C2660" s="18">
        <v>454.91168856980721</v>
      </c>
      <c r="D2660" s="1"/>
      <c r="E2660" s="1">
        <v>6</v>
      </c>
      <c r="F2660" s="1">
        <v>6</v>
      </c>
      <c r="G2660" s="1">
        <v>0</v>
      </c>
      <c r="H2660" s="1">
        <v>0</v>
      </c>
      <c r="I2660" s="15">
        <v>1</v>
      </c>
      <c r="J2660">
        <f t="shared" si="41"/>
        <v>40</v>
      </c>
    </row>
    <row r="2661" spans="1:10" x14ac:dyDescent="0.3">
      <c r="A2661" t="s">
        <v>2263</v>
      </c>
      <c r="C2661" s="18">
        <v>454.88763998595664</v>
      </c>
      <c r="D2661" s="1"/>
      <c r="E2661" s="1">
        <v>28</v>
      </c>
      <c r="F2661" s="1">
        <v>16</v>
      </c>
      <c r="G2661" s="1">
        <v>1</v>
      </c>
      <c r="H2661" s="1">
        <v>11</v>
      </c>
      <c r="I2661" s="15">
        <v>0.5892857142857143</v>
      </c>
      <c r="J2661">
        <f t="shared" si="41"/>
        <v>40</v>
      </c>
    </row>
    <row r="2662" spans="1:10" x14ac:dyDescent="0.3">
      <c r="A2662" t="s">
        <v>2264</v>
      </c>
      <c r="C2662" s="18">
        <v>454.88266053396228</v>
      </c>
      <c r="D2662" s="1"/>
      <c r="E2662" s="1">
        <v>39</v>
      </c>
      <c r="F2662" s="1">
        <v>21</v>
      </c>
      <c r="G2662" s="1">
        <v>1</v>
      </c>
      <c r="H2662" s="1">
        <v>17</v>
      </c>
      <c r="I2662" s="15">
        <v>0.55128205128205132</v>
      </c>
      <c r="J2662">
        <f t="shared" si="41"/>
        <v>20</v>
      </c>
    </row>
    <row r="2663" spans="1:10" x14ac:dyDescent="0.3">
      <c r="A2663" t="s">
        <v>2265</v>
      </c>
      <c r="C2663" s="18">
        <v>454.87147526940254</v>
      </c>
      <c r="D2663" s="1"/>
      <c r="E2663" s="1">
        <v>57</v>
      </c>
      <c r="F2663" s="1">
        <v>32</v>
      </c>
      <c r="G2663" s="1">
        <v>0</v>
      </c>
      <c r="H2663" s="1">
        <v>25</v>
      </c>
      <c r="I2663" s="15">
        <v>0.56140350877192979</v>
      </c>
      <c r="J2663">
        <f t="shared" si="41"/>
        <v>20</v>
      </c>
    </row>
    <row r="2664" spans="1:10" x14ac:dyDescent="0.3">
      <c r="A2664" t="s">
        <v>2267</v>
      </c>
      <c r="C2664" s="18">
        <v>454.82759633026319</v>
      </c>
      <c r="D2664" s="1"/>
      <c r="E2664" s="1">
        <v>9</v>
      </c>
      <c r="F2664" s="1">
        <v>7</v>
      </c>
      <c r="G2664" s="1">
        <v>0</v>
      </c>
      <c r="H2664" s="1">
        <v>2</v>
      </c>
      <c r="I2664" s="15">
        <v>0.77777777777777779</v>
      </c>
      <c r="J2664">
        <f t="shared" si="41"/>
        <v>40</v>
      </c>
    </row>
    <row r="2665" spans="1:10" x14ac:dyDescent="0.3">
      <c r="A2665" s="21" t="s">
        <v>2269</v>
      </c>
      <c r="C2665" s="18">
        <v>454.79826464311742</v>
      </c>
      <c r="D2665" s="1"/>
      <c r="E2665" s="1">
        <v>20</v>
      </c>
      <c r="F2665" s="1">
        <v>14</v>
      </c>
      <c r="G2665" s="1">
        <v>0</v>
      </c>
      <c r="H2665" s="1">
        <v>6</v>
      </c>
      <c r="I2665" s="15">
        <v>0.7</v>
      </c>
      <c r="J2665">
        <f t="shared" si="41"/>
        <v>40</v>
      </c>
    </row>
    <row r="2666" spans="1:10" x14ac:dyDescent="0.3">
      <c r="A2666" t="s">
        <v>2271</v>
      </c>
      <c r="C2666" s="18">
        <v>454.7698144467671</v>
      </c>
      <c r="D2666" s="1"/>
      <c r="E2666" s="1">
        <v>39</v>
      </c>
      <c r="F2666" s="1">
        <v>22</v>
      </c>
      <c r="G2666" s="1">
        <v>2</v>
      </c>
      <c r="H2666" s="1">
        <v>15</v>
      </c>
      <c r="I2666" s="15">
        <v>0.58974358974358976</v>
      </c>
      <c r="J2666">
        <f t="shared" si="41"/>
        <v>20</v>
      </c>
    </row>
    <row r="2667" spans="1:10" x14ac:dyDescent="0.3">
      <c r="A2667" t="s">
        <v>2272</v>
      </c>
      <c r="C2667" s="18">
        <v>454.7350594667513</v>
      </c>
      <c r="D2667" s="1"/>
      <c r="E2667" s="1">
        <v>23</v>
      </c>
      <c r="F2667" s="1">
        <v>17</v>
      </c>
      <c r="G2667" s="1">
        <v>0</v>
      </c>
      <c r="H2667" s="1">
        <v>6</v>
      </c>
      <c r="I2667" s="15">
        <v>0.73913043478260865</v>
      </c>
      <c r="J2667">
        <f t="shared" si="41"/>
        <v>40</v>
      </c>
    </row>
    <row r="2668" spans="1:10" x14ac:dyDescent="0.3">
      <c r="A2668" t="s">
        <v>2334</v>
      </c>
      <c r="C2668" s="18">
        <v>454.63874559242913</v>
      </c>
      <c r="D2668" s="1"/>
      <c r="E2668" s="1">
        <v>27</v>
      </c>
      <c r="F2668" s="1">
        <v>16</v>
      </c>
      <c r="G2668" s="1">
        <v>1</v>
      </c>
      <c r="H2668" s="1">
        <v>10</v>
      </c>
      <c r="I2668" s="15">
        <v>0.61111111111111116</v>
      </c>
      <c r="J2668">
        <f t="shared" si="41"/>
        <v>40</v>
      </c>
    </row>
    <row r="2669" spans="1:10" x14ac:dyDescent="0.3">
      <c r="A2669" t="s">
        <v>2361</v>
      </c>
      <c r="C2669" s="18">
        <v>454.62483144309061</v>
      </c>
      <c r="D2669" s="1"/>
      <c r="E2669" s="1">
        <v>83</v>
      </c>
      <c r="F2669" s="1">
        <v>44</v>
      </c>
      <c r="G2669" s="1">
        <v>2</v>
      </c>
      <c r="H2669" s="1">
        <v>37</v>
      </c>
      <c r="I2669" s="15">
        <v>0.54216867469879515</v>
      </c>
      <c r="J2669">
        <f t="shared" si="41"/>
        <v>20</v>
      </c>
    </row>
    <row r="2670" spans="1:10" x14ac:dyDescent="0.3">
      <c r="A2670" t="s">
        <v>2366</v>
      </c>
      <c r="C2670" s="18">
        <v>454.57633822885737</v>
      </c>
      <c r="D2670" s="1"/>
      <c r="E2670" s="1">
        <v>57</v>
      </c>
      <c r="F2670" s="1">
        <v>37</v>
      </c>
      <c r="G2670" s="1">
        <v>1</v>
      </c>
      <c r="H2670" s="1">
        <v>19</v>
      </c>
      <c r="I2670" s="15">
        <v>0.65789473684210531</v>
      </c>
      <c r="J2670">
        <f t="shared" si="41"/>
        <v>20</v>
      </c>
    </row>
    <row r="2671" spans="1:10" x14ac:dyDescent="0.3">
      <c r="A2671" t="s">
        <v>2275</v>
      </c>
      <c r="C2671" s="18">
        <v>454.55524475610315</v>
      </c>
      <c r="D2671" s="1"/>
      <c r="E2671" s="1">
        <v>58</v>
      </c>
      <c r="F2671" s="1">
        <v>28</v>
      </c>
      <c r="G2671" s="1">
        <v>1</v>
      </c>
      <c r="H2671" s="1">
        <v>29</v>
      </c>
      <c r="I2671" s="15">
        <v>0.49137931034482757</v>
      </c>
      <c r="J2671">
        <f t="shared" si="41"/>
        <v>20</v>
      </c>
    </row>
    <row r="2672" spans="1:10" x14ac:dyDescent="0.3">
      <c r="A2672" t="s">
        <v>2442</v>
      </c>
      <c r="C2672" s="18">
        <v>454.55342212060799</v>
      </c>
      <c r="D2672" s="1"/>
      <c r="E2672" s="1">
        <v>10</v>
      </c>
      <c r="F2672" s="1">
        <v>7</v>
      </c>
      <c r="G2672" s="1">
        <v>0</v>
      </c>
      <c r="H2672" s="1">
        <v>3</v>
      </c>
      <c r="I2672" s="15">
        <v>0.7</v>
      </c>
      <c r="J2672">
        <f t="shared" si="41"/>
        <v>40</v>
      </c>
    </row>
    <row r="2673" spans="1:10" x14ac:dyDescent="0.3">
      <c r="A2673" t="s">
        <v>3248</v>
      </c>
      <c r="C2673" s="18">
        <v>454.49640192666061</v>
      </c>
      <c r="D2673" s="1"/>
      <c r="E2673" s="1">
        <v>43</v>
      </c>
      <c r="F2673" s="1">
        <v>24</v>
      </c>
      <c r="G2673" s="1">
        <v>3</v>
      </c>
      <c r="H2673" s="1">
        <v>16</v>
      </c>
      <c r="I2673" s="15">
        <v>0.59302325581395354</v>
      </c>
      <c r="J2673">
        <f t="shared" si="41"/>
        <v>20</v>
      </c>
    </row>
    <row r="2674" spans="1:10" x14ac:dyDescent="0.3">
      <c r="A2674" t="s">
        <v>2276</v>
      </c>
      <c r="C2674" s="18">
        <v>454.48556070242711</v>
      </c>
      <c r="D2674" s="1"/>
      <c r="E2674" s="1">
        <v>27</v>
      </c>
      <c r="F2674" s="1">
        <v>17</v>
      </c>
      <c r="G2674" s="1">
        <v>2</v>
      </c>
      <c r="H2674" s="1">
        <v>8</v>
      </c>
      <c r="I2674" s="15">
        <v>0.66666666666666663</v>
      </c>
      <c r="J2674">
        <f t="shared" si="41"/>
        <v>40</v>
      </c>
    </row>
    <row r="2675" spans="1:10" x14ac:dyDescent="0.3">
      <c r="A2675" t="s">
        <v>2278</v>
      </c>
      <c r="C2675" s="18">
        <v>454.43380747137121</v>
      </c>
      <c r="D2675" s="1"/>
      <c r="E2675" s="1">
        <v>12</v>
      </c>
      <c r="F2675" s="1">
        <v>9</v>
      </c>
      <c r="G2675" s="1">
        <v>0</v>
      </c>
      <c r="H2675" s="1">
        <v>3</v>
      </c>
      <c r="I2675" s="15">
        <v>0.75</v>
      </c>
      <c r="J2675">
        <f t="shared" si="41"/>
        <v>40</v>
      </c>
    </row>
    <row r="2676" spans="1:10" x14ac:dyDescent="0.3">
      <c r="A2676" s="21" t="s">
        <v>2280</v>
      </c>
      <c r="C2676" s="18">
        <v>454.40139271442467</v>
      </c>
      <c r="D2676" s="1"/>
      <c r="E2676" s="1">
        <v>5</v>
      </c>
      <c r="F2676" s="1">
        <v>5</v>
      </c>
      <c r="G2676" s="1">
        <v>0</v>
      </c>
      <c r="H2676" s="1">
        <v>0</v>
      </c>
      <c r="I2676" s="15">
        <v>1</v>
      </c>
      <c r="J2676">
        <f t="shared" si="41"/>
        <v>40</v>
      </c>
    </row>
    <row r="2677" spans="1:10" x14ac:dyDescent="0.3">
      <c r="A2677" s="21" t="s">
        <v>2281</v>
      </c>
      <c r="C2677" s="18">
        <v>454.34150152539587</v>
      </c>
      <c r="D2677" s="1"/>
      <c r="E2677" s="1">
        <v>9</v>
      </c>
      <c r="F2677" s="1">
        <v>7</v>
      </c>
      <c r="G2677" s="1">
        <v>1</v>
      </c>
      <c r="H2677" s="1">
        <v>1</v>
      </c>
      <c r="I2677" s="15">
        <v>0.83333333333333337</v>
      </c>
      <c r="J2677">
        <f t="shared" si="41"/>
        <v>40</v>
      </c>
    </row>
    <row r="2678" spans="1:10" x14ac:dyDescent="0.3">
      <c r="A2678" t="s">
        <v>2283</v>
      </c>
      <c r="C2678" s="18">
        <v>454.29149810627092</v>
      </c>
      <c r="D2678" s="1"/>
      <c r="E2678" s="1">
        <v>26</v>
      </c>
      <c r="F2678" s="1">
        <v>14</v>
      </c>
      <c r="G2678" s="1">
        <v>1</v>
      </c>
      <c r="H2678" s="1">
        <v>11</v>
      </c>
      <c r="I2678" s="15">
        <v>0.55769230769230771</v>
      </c>
      <c r="J2678">
        <f t="shared" si="41"/>
        <v>40</v>
      </c>
    </row>
    <row r="2679" spans="1:10" x14ac:dyDescent="0.3">
      <c r="A2679" t="s">
        <v>2277</v>
      </c>
      <c r="C2679" s="18">
        <v>454.22822271040553</v>
      </c>
      <c r="D2679" s="1"/>
      <c r="E2679" s="1">
        <v>14</v>
      </c>
      <c r="F2679" s="1">
        <v>10</v>
      </c>
      <c r="G2679" s="1">
        <v>0</v>
      </c>
      <c r="H2679" s="1">
        <v>4</v>
      </c>
      <c r="I2679" s="15">
        <v>0.7142857142857143</v>
      </c>
      <c r="J2679">
        <f t="shared" si="41"/>
        <v>40</v>
      </c>
    </row>
    <row r="2680" spans="1:10" x14ac:dyDescent="0.3">
      <c r="A2680" t="s">
        <v>2284</v>
      </c>
      <c r="C2680" s="18">
        <v>454.18375337059172</v>
      </c>
      <c r="D2680" s="1"/>
      <c r="E2680" s="1">
        <v>30</v>
      </c>
      <c r="F2680" s="1">
        <v>18</v>
      </c>
      <c r="G2680" s="1">
        <v>1</v>
      </c>
      <c r="H2680" s="1">
        <v>11</v>
      </c>
      <c r="I2680" s="15">
        <v>0.6166666666666667</v>
      </c>
      <c r="J2680">
        <f t="shared" si="41"/>
        <v>40</v>
      </c>
    </row>
    <row r="2681" spans="1:10" x14ac:dyDescent="0.3">
      <c r="A2681" t="s">
        <v>2285</v>
      </c>
      <c r="C2681" s="18">
        <v>454.17042925553972</v>
      </c>
      <c r="D2681" s="1"/>
      <c r="E2681" s="1">
        <v>27</v>
      </c>
      <c r="F2681" s="1">
        <v>16</v>
      </c>
      <c r="G2681" s="1">
        <v>1</v>
      </c>
      <c r="H2681" s="1">
        <v>10</v>
      </c>
      <c r="I2681" s="15">
        <v>0.61111111111111116</v>
      </c>
      <c r="J2681">
        <f t="shared" si="41"/>
        <v>40</v>
      </c>
    </row>
    <row r="2682" spans="1:10" x14ac:dyDescent="0.3">
      <c r="A2682" t="s">
        <v>2363</v>
      </c>
      <c r="C2682" s="18">
        <v>454.1693476128263</v>
      </c>
      <c r="D2682" s="1"/>
      <c r="E2682" s="1">
        <v>21</v>
      </c>
      <c r="F2682" s="1">
        <v>11</v>
      </c>
      <c r="G2682" s="1">
        <v>2</v>
      </c>
      <c r="H2682" s="1">
        <v>8</v>
      </c>
      <c r="I2682" s="15">
        <v>0.5714285714285714</v>
      </c>
      <c r="J2682">
        <f t="shared" si="41"/>
        <v>40</v>
      </c>
    </row>
    <row r="2683" spans="1:10" x14ac:dyDescent="0.3">
      <c r="A2683" t="s">
        <v>2286</v>
      </c>
      <c r="C2683" s="18">
        <v>454.14318242716899</v>
      </c>
      <c r="D2683" s="1"/>
      <c r="E2683" s="1">
        <v>42</v>
      </c>
      <c r="F2683" s="1">
        <v>21</v>
      </c>
      <c r="G2683" s="1">
        <v>2</v>
      </c>
      <c r="H2683" s="1">
        <v>19</v>
      </c>
      <c r="I2683" s="15">
        <v>0.52380952380952384</v>
      </c>
      <c r="J2683">
        <f t="shared" si="41"/>
        <v>20</v>
      </c>
    </row>
    <row r="2684" spans="1:10" x14ac:dyDescent="0.3">
      <c r="A2684" t="s">
        <v>2288</v>
      </c>
      <c r="C2684" s="18">
        <v>454.12544113172942</v>
      </c>
      <c r="D2684" s="1"/>
      <c r="E2684" s="1">
        <v>10</v>
      </c>
      <c r="F2684" s="1">
        <v>8</v>
      </c>
      <c r="G2684" s="1">
        <v>0</v>
      </c>
      <c r="H2684" s="1">
        <v>2</v>
      </c>
      <c r="I2684" s="15">
        <v>0.8</v>
      </c>
      <c r="J2684">
        <f t="shared" si="41"/>
        <v>40</v>
      </c>
    </row>
    <row r="2685" spans="1:10" x14ac:dyDescent="0.3">
      <c r="A2685" t="s">
        <v>2401</v>
      </c>
      <c r="C2685" s="18">
        <v>454.09945824251247</v>
      </c>
      <c r="D2685" s="1"/>
      <c r="E2685" s="1">
        <v>34</v>
      </c>
      <c r="F2685" s="1">
        <v>22</v>
      </c>
      <c r="G2685" s="1">
        <v>0</v>
      </c>
      <c r="H2685" s="1">
        <v>12</v>
      </c>
      <c r="I2685" s="15">
        <v>0.6470588235294118</v>
      </c>
      <c r="J2685">
        <f t="shared" si="41"/>
        <v>20</v>
      </c>
    </row>
    <row r="2686" spans="1:10" x14ac:dyDescent="0.3">
      <c r="A2686" t="s">
        <v>2314</v>
      </c>
      <c r="C2686" s="18">
        <v>454.0099883944124</v>
      </c>
      <c r="D2686" s="1"/>
      <c r="E2686" s="1">
        <v>42</v>
      </c>
      <c r="F2686" s="1">
        <v>23</v>
      </c>
      <c r="G2686" s="1">
        <v>1</v>
      </c>
      <c r="H2686" s="1">
        <v>18</v>
      </c>
      <c r="I2686" s="15">
        <v>0.55952380952380953</v>
      </c>
      <c r="J2686">
        <f t="shared" si="41"/>
        <v>20</v>
      </c>
    </row>
    <row r="2687" spans="1:10" x14ac:dyDescent="0.3">
      <c r="A2687" t="s">
        <v>2293</v>
      </c>
      <c r="C2687" s="18">
        <v>454.00003148041247</v>
      </c>
      <c r="D2687" s="1"/>
      <c r="E2687" s="1">
        <v>9</v>
      </c>
      <c r="F2687" s="1">
        <v>7</v>
      </c>
      <c r="G2687" s="1">
        <v>1</v>
      </c>
      <c r="H2687" s="1">
        <v>1</v>
      </c>
      <c r="I2687" s="15">
        <v>0.83333333333333337</v>
      </c>
      <c r="J2687">
        <f t="shared" si="41"/>
        <v>40</v>
      </c>
    </row>
    <row r="2688" spans="1:10" x14ac:dyDescent="0.3">
      <c r="A2688" t="s">
        <v>2294</v>
      </c>
      <c r="C2688" s="18">
        <v>453.99651521459566</v>
      </c>
      <c r="D2688" s="1"/>
      <c r="E2688" s="1">
        <v>167</v>
      </c>
      <c r="F2688" s="1">
        <v>94</v>
      </c>
      <c r="G2688" s="1">
        <v>6</v>
      </c>
      <c r="H2688" s="1">
        <v>67</v>
      </c>
      <c r="I2688" s="15">
        <v>0.58083832335329344</v>
      </c>
      <c r="J2688">
        <f t="shared" si="41"/>
        <v>20</v>
      </c>
    </row>
    <row r="2689" spans="1:10" x14ac:dyDescent="0.3">
      <c r="A2689" t="s">
        <v>2295</v>
      </c>
      <c r="C2689" s="18">
        <v>453.97874527221808</v>
      </c>
      <c r="D2689" s="1"/>
      <c r="E2689" s="1">
        <v>5</v>
      </c>
      <c r="F2689" s="1">
        <v>5</v>
      </c>
      <c r="G2689" s="1">
        <v>0</v>
      </c>
      <c r="H2689" s="1">
        <v>0</v>
      </c>
      <c r="I2689" s="15">
        <v>1</v>
      </c>
      <c r="J2689">
        <f t="shared" si="41"/>
        <v>40</v>
      </c>
    </row>
    <row r="2690" spans="1:10" x14ac:dyDescent="0.3">
      <c r="A2690" t="s">
        <v>2296</v>
      </c>
      <c r="C2690" s="18">
        <v>453.97145973319795</v>
      </c>
      <c r="D2690" s="1"/>
      <c r="E2690" s="1">
        <v>20</v>
      </c>
      <c r="F2690" s="1">
        <v>13</v>
      </c>
      <c r="G2690" s="1">
        <v>0</v>
      </c>
      <c r="H2690" s="1">
        <v>7</v>
      </c>
      <c r="I2690" s="15">
        <v>0.65</v>
      </c>
      <c r="J2690">
        <f t="shared" si="41"/>
        <v>40</v>
      </c>
    </row>
    <row r="2691" spans="1:10" x14ac:dyDescent="0.3">
      <c r="A2691" t="s">
        <v>2297</v>
      </c>
      <c r="C2691" s="18">
        <v>453.95216254487224</v>
      </c>
      <c r="D2691" s="1"/>
      <c r="E2691" s="1">
        <v>12</v>
      </c>
      <c r="F2691" s="1">
        <v>9</v>
      </c>
      <c r="G2691" s="1">
        <v>0</v>
      </c>
      <c r="H2691" s="1">
        <v>3</v>
      </c>
      <c r="I2691" s="15">
        <v>0.75</v>
      </c>
      <c r="J2691">
        <f t="shared" si="41"/>
        <v>40</v>
      </c>
    </row>
    <row r="2692" spans="1:10" x14ac:dyDescent="0.3">
      <c r="A2692" t="s">
        <v>2299</v>
      </c>
      <c r="C2692" s="18">
        <v>453.90460649065631</v>
      </c>
      <c r="D2692" s="1"/>
      <c r="E2692" s="1">
        <v>21</v>
      </c>
      <c r="F2692" s="1">
        <v>9</v>
      </c>
      <c r="G2692" s="1">
        <v>3</v>
      </c>
      <c r="H2692" s="1">
        <v>9</v>
      </c>
      <c r="I2692" s="15">
        <v>0.5</v>
      </c>
      <c r="J2692">
        <f t="shared" ref="J2692:J2755" si="42">IF(E2692&lt;=30,40,20)</f>
        <v>40</v>
      </c>
    </row>
    <row r="2693" spans="1:10" x14ac:dyDescent="0.3">
      <c r="A2693" t="s">
        <v>2300</v>
      </c>
      <c r="C2693" s="18">
        <v>453.87352892893813</v>
      </c>
      <c r="D2693" s="1"/>
      <c r="E2693" s="1">
        <v>10</v>
      </c>
      <c r="F2693" s="1">
        <v>8</v>
      </c>
      <c r="G2693" s="1">
        <v>0</v>
      </c>
      <c r="H2693" s="1">
        <v>2</v>
      </c>
      <c r="I2693" s="15">
        <v>0.8</v>
      </c>
      <c r="J2693">
        <f t="shared" si="42"/>
        <v>40</v>
      </c>
    </row>
    <row r="2694" spans="1:10" x14ac:dyDescent="0.3">
      <c r="A2694" t="s">
        <v>2301</v>
      </c>
      <c r="C2694" s="18">
        <v>453.85056260841958</v>
      </c>
      <c r="D2694" s="1"/>
      <c r="E2694" s="1">
        <v>26</v>
      </c>
      <c r="F2694" s="1">
        <v>12</v>
      </c>
      <c r="G2694" s="1">
        <v>0</v>
      </c>
      <c r="H2694" s="1">
        <v>14</v>
      </c>
      <c r="I2694" s="15">
        <v>0.46153846153846156</v>
      </c>
      <c r="J2694">
        <f t="shared" si="42"/>
        <v>40</v>
      </c>
    </row>
    <row r="2695" spans="1:10" x14ac:dyDescent="0.3">
      <c r="A2695" t="s">
        <v>2302</v>
      </c>
      <c r="C2695" s="18">
        <v>453.81189921686939</v>
      </c>
      <c r="D2695" s="1"/>
      <c r="E2695" s="1">
        <v>17</v>
      </c>
      <c r="F2695" s="1">
        <v>11</v>
      </c>
      <c r="G2695" s="1">
        <v>0</v>
      </c>
      <c r="H2695" s="1">
        <v>6</v>
      </c>
      <c r="I2695" s="15">
        <v>0.6470588235294118</v>
      </c>
      <c r="J2695">
        <f t="shared" si="42"/>
        <v>40</v>
      </c>
    </row>
    <row r="2696" spans="1:10" x14ac:dyDescent="0.3">
      <c r="A2696" t="s">
        <v>2304</v>
      </c>
      <c r="C2696" s="18">
        <v>453.76877540305787</v>
      </c>
      <c r="D2696" s="1"/>
      <c r="E2696" s="1">
        <v>13</v>
      </c>
      <c r="F2696" s="1">
        <v>6</v>
      </c>
      <c r="G2696" s="1">
        <v>0</v>
      </c>
      <c r="H2696" s="1">
        <v>7</v>
      </c>
      <c r="I2696" s="15">
        <v>0.46153846153846156</v>
      </c>
      <c r="J2696">
        <f t="shared" si="42"/>
        <v>40</v>
      </c>
    </row>
    <row r="2697" spans="1:10" x14ac:dyDescent="0.3">
      <c r="A2697" t="s">
        <v>2305</v>
      </c>
      <c r="C2697" s="18">
        <v>453.70171775069429</v>
      </c>
      <c r="D2697" s="1"/>
      <c r="E2697" s="1">
        <v>40</v>
      </c>
      <c r="F2697" s="1">
        <v>22</v>
      </c>
      <c r="G2697" s="1">
        <v>0</v>
      </c>
      <c r="H2697" s="1">
        <v>18</v>
      </c>
      <c r="I2697" s="15">
        <v>0.55000000000000004</v>
      </c>
      <c r="J2697">
        <f t="shared" si="42"/>
        <v>20</v>
      </c>
    </row>
    <row r="2698" spans="1:10" x14ac:dyDescent="0.3">
      <c r="A2698" t="s">
        <v>2306</v>
      </c>
      <c r="C2698" s="18">
        <v>453.69413123689202</v>
      </c>
      <c r="D2698" s="1"/>
      <c r="E2698" s="1">
        <v>11</v>
      </c>
      <c r="F2698" s="1">
        <v>8</v>
      </c>
      <c r="G2698" s="1">
        <v>0</v>
      </c>
      <c r="H2698" s="1">
        <v>3</v>
      </c>
      <c r="I2698" s="15">
        <v>0.72727272727272729</v>
      </c>
      <c r="J2698">
        <f t="shared" si="42"/>
        <v>40</v>
      </c>
    </row>
    <row r="2699" spans="1:10" x14ac:dyDescent="0.3">
      <c r="A2699" s="21" t="s">
        <v>2307</v>
      </c>
      <c r="C2699" s="18">
        <v>453.68710817790202</v>
      </c>
      <c r="D2699" s="1"/>
      <c r="E2699" s="1">
        <v>11</v>
      </c>
      <c r="F2699" s="1">
        <v>8</v>
      </c>
      <c r="G2699" s="1">
        <v>1</v>
      </c>
      <c r="H2699" s="1">
        <v>2</v>
      </c>
      <c r="I2699" s="15">
        <v>0.77272727272727271</v>
      </c>
      <c r="J2699">
        <f t="shared" si="42"/>
        <v>40</v>
      </c>
    </row>
    <row r="2700" spans="1:10" x14ac:dyDescent="0.3">
      <c r="A2700" t="s">
        <v>2312</v>
      </c>
      <c r="C2700" s="18">
        <v>453.61140113735678</v>
      </c>
      <c r="D2700" s="1"/>
      <c r="E2700" s="1">
        <v>34</v>
      </c>
      <c r="F2700" s="1">
        <v>19</v>
      </c>
      <c r="G2700" s="1">
        <v>1</v>
      </c>
      <c r="H2700" s="1">
        <v>14</v>
      </c>
      <c r="I2700" s="15">
        <v>0.57352941176470584</v>
      </c>
      <c r="J2700">
        <f t="shared" si="42"/>
        <v>20</v>
      </c>
    </row>
    <row r="2701" spans="1:10" x14ac:dyDescent="0.3">
      <c r="A2701" t="s">
        <v>2310</v>
      </c>
      <c r="C2701" s="18">
        <v>453.57672034743996</v>
      </c>
      <c r="D2701" s="1"/>
      <c r="E2701" s="1">
        <v>52</v>
      </c>
      <c r="F2701" s="1">
        <v>30</v>
      </c>
      <c r="G2701" s="1">
        <v>3</v>
      </c>
      <c r="H2701" s="1">
        <v>19</v>
      </c>
      <c r="I2701" s="15">
        <v>0.60576923076923073</v>
      </c>
      <c r="J2701">
        <f t="shared" si="42"/>
        <v>20</v>
      </c>
    </row>
    <row r="2702" spans="1:10" x14ac:dyDescent="0.3">
      <c r="A2702" t="s">
        <v>2311</v>
      </c>
      <c r="C2702" s="18">
        <v>453.57605097233545</v>
      </c>
      <c r="D2702" s="1"/>
      <c r="E2702" s="1">
        <v>13</v>
      </c>
      <c r="F2702" s="1">
        <v>9</v>
      </c>
      <c r="G2702" s="1">
        <v>0</v>
      </c>
      <c r="H2702" s="1">
        <v>4</v>
      </c>
      <c r="I2702" s="15">
        <v>0.69230769230769229</v>
      </c>
      <c r="J2702">
        <f t="shared" si="42"/>
        <v>40</v>
      </c>
    </row>
    <row r="2703" spans="1:10" x14ac:dyDescent="0.3">
      <c r="A2703" t="s">
        <v>2315</v>
      </c>
      <c r="C2703" s="18">
        <v>453.54994138858137</v>
      </c>
      <c r="D2703" s="1"/>
      <c r="E2703" s="1">
        <v>27</v>
      </c>
      <c r="F2703" s="1">
        <v>15</v>
      </c>
      <c r="G2703" s="1">
        <v>0</v>
      </c>
      <c r="H2703" s="1">
        <v>12</v>
      </c>
      <c r="I2703" s="15">
        <v>0.55555555555555558</v>
      </c>
      <c r="J2703">
        <f t="shared" si="42"/>
        <v>40</v>
      </c>
    </row>
    <row r="2704" spans="1:10" x14ac:dyDescent="0.3">
      <c r="A2704" t="s">
        <v>2313</v>
      </c>
      <c r="C2704" s="18">
        <v>453.54794219752682</v>
      </c>
      <c r="D2704" s="1"/>
      <c r="E2704" s="1">
        <v>13</v>
      </c>
      <c r="F2704" s="1">
        <v>9</v>
      </c>
      <c r="G2704" s="1">
        <v>1</v>
      </c>
      <c r="H2704" s="1">
        <v>3</v>
      </c>
      <c r="I2704" s="15">
        <v>0.73076923076923073</v>
      </c>
      <c r="J2704">
        <f t="shared" si="42"/>
        <v>40</v>
      </c>
    </row>
    <row r="2705" spans="1:10" x14ac:dyDescent="0.3">
      <c r="A2705" t="s">
        <v>1869</v>
      </c>
      <c r="C2705" s="18">
        <v>453.51215600948871</v>
      </c>
      <c r="D2705" s="1"/>
      <c r="E2705" s="1">
        <v>44</v>
      </c>
      <c r="F2705" s="1">
        <v>26</v>
      </c>
      <c r="G2705" s="1">
        <v>0</v>
      </c>
      <c r="H2705" s="1">
        <v>18</v>
      </c>
      <c r="I2705" s="15">
        <v>0.59090909090909094</v>
      </c>
      <c r="J2705">
        <f t="shared" si="42"/>
        <v>20</v>
      </c>
    </row>
    <row r="2706" spans="1:10" x14ac:dyDescent="0.3">
      <c r="A2706" t="s">
        <v>2317</v>
      </c>
      <c r="C2706" s="18">
        <v>453.50540807284079</v>
      </c>
      <c r="D2706" s="1"/>
      <c r="E2706" s="1">
        <v>12</v>
      </c>
      <c r="F2706" s="1">
        <v>9</v>
      </c>
      <c r="G2706" s="1">
        <v>0</v>
      </c>
      <c r="H2706" s="1">
        <v>3</v>
      </c>
      <c r="I2706" s="15">
        <v>0.75</v>
      </c>
      <c r="J2706">
        <f t="shared" si="42"/>
        <v>40</v>
      </c>
    </row>
    <row r="2707" spans="1:10" x14ac:dyDescent="0.3">
      <c r="A2707" t="s">
        <v>2759</v>
      </c>
      <c r="C2707" s="18">
        <v>453.49770622850389</v>
      </c>
      <c r="D2707" s="1"/>
      <c r="E2707" s="1">
        <v>45</v>
      </c>
      <c r="F2707" s="1">
        <v>22</v>
      </c>
      <c r="G2707" s="1">
        <v>1</v>
      </c>
      <c r="H2707" s="1">
        <v>22</v>
      </c>
      <c r="I2707" s="15">
        <v>0.5</v>
      </c>
      <c r="J2707">
        <f t="shared" si="42"/>
        <v>20</v>
      </c>
    </row>
    <row r="2708" spans="1:10" x14ac:dyDescent="0.3">
      <c r="A2708" t="s">
        <v>2316</v>
      </c>
      <c r="C2708" s="18">
        <v>453.47246330433927</v>
      </c>
      <c r="D2708" s="1"/>
      <c r="E2708" s="1">
        <v>18</v>
      </c>
      <c r="F2708" s="1">
        <v>11</v>
      </c>
      <c r="G2708" s="1">
        <v>1</v>
      </c>
      <c r="H2708" s="1">
        <v>6</v>
      </c>
      <c r="I2708" s="15">
        <v>0.63888888888888884</v>
      </c>
      <c r="J2708">
        <f t="shared" si="42"/>
        <v>40</v>
      </c>
    </row>
    <row r="2709" spans="1:10" x14ac:dyDescent="0.3">
      <c r="A2709" t="s">
        <v>2318</v>
      </c>
      <c r="C2709" s="18">
        <v>453.41983417051927</v>
      </c>
      <c r="D2709" s="1"/>
      <c r="E2709" s="1">
        <v>5</v>
      </c>
      <c r="F2709" s="1">
        <v>5</v>
      </c>
      <c r="G2709" s="1">
        <v>0</v>
      </c>
      <c r="H2709" s="1">
        <v>0</v>
      </c>
      <c r="I2709" s="15">
        <v>1</v>
      </c>
      <c r="J2709">
        <f t="shared" si="42"/>
        <v>40</v>
      </c>
    </row>
    <row r="2710" spans="1:10" x14ac:dyDescent="0.3">
      <c r="A2710" t="s">
        <v>2319</v>
      </c>
      <c r="C2710" s="18">
        <v>453.40750029908571</v>
      </c>
      <c r="D2710" s="1"/>
      <c r="E2710" s="1">
        <v>14</v>
      </c>
      <c r="F2710" s="1">
        <v>10</v>
      </c>
      <c r="G2710" s="1">
        <v>0</v>
      </c>
      <c r="H2710" s="1">
        <v>4</v>
      </c>
      <c r="I2710" s="15">
        <v>0.7142857142857143</v>
      </c>
      <c r="J2710">
        <f t="shared" si="42"/>
        <v>40</v>
      </c>
    </row>
    <row r="2711" spans="1:10" x14ac:dyDescent="0.3">
      <c r="A2711" t="s">
        <v>8078</v>
      </c>
      <c r="C2711" s="18">
        <v>453.31624949431415</v>
      </c>
      <c r="D2711" s="1"/>
      <c r="E2711" s="1">
        <v>26</v>
      </c>
      <c r="F2711" s="1">
        <v>18</v>
      </c>
      <c r="G2711" s="1">
        <v>3</v>
      </c>
      <c r="H2711" s="1">
        <v>5</v>
      </c>
      <c r="I2711" s="15">
        <v>0.75</v>
      </c>
      <c r="J2711">
        <f t="shared" si="42"/>
        <v>40</v>
      </c>
    </row>
    <row r="2712" spans="1:10" x14ac:dyDescent="0.3">
      <c r="A2712" t="s">
        <v>2360</v>
      </c>
      <c r="C2712" s="18">
        <v>453.31045802830454</v>
      </c>
      <c r="D2712" s="1"/>
      <c r="E2712" s="1">
        <v>18</v>
      </c>
      <c r="F2712" s="1">
        <v>12</v>
      </c>
      <c r="G2712" s="1">
        <v>0</v>
      </c>
      <c r="H2712" s="1">
        <v>6</v>
      </c>
      <c r="I2712" s="15">
        <v>0.66666666666666663</v>
      </c>
      <c r="J2712">
        <f t="shared" si="42"/>
        <v>40</v>
      </c>
    </row>
    <row r="2713" spans="1:10" x14ac:dyDescent="0.3">
      <c r="A2713" t="s">
        <v>14668</v>
      </c>
      <c r="C2713" s="18">
        <v>453.24203325423423</v>
      </c>
      <c r="D2713" s="1"/>
      <c r="E2713" s="1">
        <v>8</v>
      </c>
      <c r="F2713" s="1">
        <v>2</v>
      </c>
      <c r="G2713" s="1">
        <v>0</v>
      </c>
      <c r="H2713" s="1">
        <v>6</v>
      </c>
      <c r="I2713" s="15">
        <v>0.25</v>
      </c>
      <c r="J2713">
        <f t="shared" si="42"/>
        <v>40</v>
      </c>
    </row>
    <row r="2714" spans="1:10" x14ac:dyDescent="0.3">
      <c r="A2714" t="s">
        <v>2322</v>
      </c>
      <c r="C2714" s="18">
        <v>453.22617396381759</v>
      </c>
      <c r="D2714" s="1"/>
      <c r="E2714" s="1">
        <v>10</v>
      </c>
      <c r="F2714" s="1">
        <v>7</v>
      </c>
      <c r="G2714" s="1">
        <v>0</v>
      </c>
      <c r="H2714" s="1">
        <v>3</v>
      </c>
      <c r="I2714" s="15">
        <v>0.7</v>
      </c>
      <c r="J2714">
        <f t="shared" si="42"/>
        <v>40</v>
      </c>
    </row>
    <row r="2715" spans="1:10" x14ac:dyDescent="0.3">
      <c r="A2715" t="s">
        <v>2323</v>
      </c>
      <c r="C2715" s="18">
        <v>453.20987301262198</v>
      </c>
      <c r="D2715" s="1"/>
      <c r="E2715" s="1">
        <v>8</v>
      </c>
      <c r="F2715" s="1">
        <v>6</v>
      </c>
      <c r="G2715" s="1">
        <v>1</v>
      </c>
      <c r="H2715" s="1">
        <v>1</v>
      </c>
      <c r="I2715" s="15">
        <v>0.8125</v>
      </c>
      <c r="J2715">
        <f t="shared" si="42"/>
        <v>40</v>
      </c>
    </row>
    <row r="2716" spans="1:10" x14ac:dyDescent="0.3">
      <c r="A2716" t="s">
        <v>2324</v>
      </c>
      <c r="C2716" s="18">
        <v>453.20862943577595</v>
      </c>
      <c r="D2716" s="1"/>
      <c r="E2716" s="1">
        <v>10</v>
      </c>
      <c r="F2716" s="1">
        <v>7</v>
      </c>
      <c r="G2716" s="1">
        <v>1</v>
      </c>
      <c r="H2716" s="1">
        <v>2</v>
      </c>
      <c r="I2716" s="15">
        <v>0.75</v>
      </c>
      <c r="J2716">
        <f t="shared" si="42"/>
        <v>40</v>
      </c>
    </row>
    <row r="2717" spans="1:10" x14ac:dyDescent="0.3">
      <c r="A2717" t="s">
        <v>2298</v>
      </c>
      <c r="C2717" s="18">
        <v>453.20139845720905</v>
      </c>
      <c r="D2717" s="1"/>
      <c r="E2717" s="1">
        <v>8</v>
      </c>
      <c r="F2717" s="1">
        <v>7</v>
      </c>
      <c r="G2717" s="1">
        <v>0</v>
      </c>
      <c r="H2717" s="1">
        <v>1</v>
      </c>
      <c r="I2717" s="15">
        <v>0.875</v>
      </c>
      <c r="J2717">
        <f t="shared" si="42"/>
        <v>40</v>
      </c>
    </row>
    <row r="2718" spans="1:10" x14ac:dyDescent="0.3">
      <c r="A2718" t="s">
        <v>2325</v>
      </c>
      <c r="C2718" s="18">
        <v>453.12695244982939</v>
      </c>
      <c r="D2718" s="1"/>
      <c r="E2718" s="1">
        <v>51</v>
      </c>
      <c r="F2718" s="1">
        <v>25</v>
      </c>
      <c r="G2718" s="1">
        <v>1</v>
      </c>
      <c r="H2718" s="1">
        <v>25</v>
      </c>
      <c r="I2718" s="15">
        <v>0.5</v>
      </c>
      <c r="J2718">
        <f t="shared" si="42"/>
        <v>20</v>
      </c>
    </row>
    <row r="2719" spans="1:10" x14ac:dyDescent="0.3">
      <c r="A2719" s="21" t="s">
        <v>2327</v>
      </c>
      <c r="C2719" s="18">
        <v>453.09694303955342</v>
      </c>
      <c r="D2719" s="1"/>
      <c r="E2719" s="1">
        <v>13</v>
      </c>
      <c r="F2719" s="1">
        <v>9</v>
      </c>
      <c r="G2719" s="1">
        <v>0</v>
      </c>
      <c r="H2719" s="1">
        <v>4</v>
      </c>
      <c r="I2719" s="15">
        <v>0.69230769230769229</v>
      </c>
      <c r="J2719">
        <f t="shared" si="42"/>
        <v>40</v>
      </c>
    </row>
    <row r="2720" spans="1:10" x14ac:dyDescent="0.3">
      <c r="A2720" t="s">
        <v>2328</v>
      </c>
      <c r="C2720" s="18">
        <v>453.0891676501202</v>
      </c>
      <c r="D2720" s="1"/>
      <c r="E2720" s="1">
        <v>25</v>
      </c>
      <c r="F2720" s="1">
        <v>14</v>
      </c>
      <c r="G2720" s="1">
        <v>0</v>
      </c>
      <c r="H2720" s="1">
        <v>11</v>
      </c>
      <c r="I2720" s="15">
        <v>0.56000000000000005</v>
      </c>
      <c r="J2720">
        <f t="shared" si="42"/>
        <v>40</v>
      </c>
    </row>
    <row r="2721" spans="1:10" x14ac:dyDescent="0.3">
      <c r="A2721" t="s">
        <v>2329</v>
      </c>
      <c r="C2721" s="18">
        <v>453.08905267067053</v>
      </c>
      <c r="D2721" s="1"/>
      <c r="E2721" s="1">
        <v>9</v>
      </c>
      <c r="F2721" s="1">
        <v>8</v>
      </c>
      <c r="G2721" s="1">
        <v>0</v>
      </c>
      <c r="H2721" s="1">
        <v>1</v>
      </c>
      <c r="I2721" s="15">
        <v>0.88888888888888884</v>
      </c>
      <c r="J2721">
        <f t="shared" si="42"/>
        <v>40</v>
      </c>
    </row>
    <row r="2722" spans="1:10" x14ac:dyDescent="0.3">
      <c r="A2722" t="s">
        <v>2331</v>
      </c>
      <c r="C2722" s="18">
        <v>453.06483154011187</v>
      </c>
      <c r="D2722" s="1"/>
      <c r="E2722" s="1">
        <v>5</v>
      </c>
      <c r="F2722" s="1">
        <v>5</v>
      </c>
      <c r="G2722" s="1">
        <v>0</v>
      </c>
      <c r="H2722" s="1">
        <v>0</v>
      </c>
      <c r="I2722" s="15">
        <v>1</v>
      </c>
      <c r="J2722">
        <f t="shared" si="42"/>
        <v>40</v>
      </c>
    </row>
    <row r="2723" spans="1:10" x14ac:dyDescent="0.3">
      <c r="A2723" t="s">
        <v>2333</v>
      </c>
      <c r="C2723" s="18">
        <v>453.01673521130522</v>
      </c>
      <c r="D2723" s="1"/>
      <c r="E2723" s="1">
        <v>19</v>
      </c>
      <c r="F2723" s="1">
        <v>9</v>
      </c>
      <c r="G2723" s="1">
        <v>1</v>
      </c>
      <c r="H2723" s="1">
        <v>9</v>
      </c>
      <c r="I2723" s="15">
        <v>0.5</v>
      </c>
      <c r="J2723">
        <f t="shared" si="42"/>
        <v>40</v>
      </c>
    </row>
    <row r="2724" spans="1:10" x14ac:dyDescent="0.3">
      <c r="A2724" t="s">
        <v>2335</v>
      </c>
      <c r="C2724" s="18">
        <v>452.96849905831903</v>
      </c>
      <c r="D2724" s="1"/>
      <c r="E2724" s="1">
        <v>9</v>
      </c>
      <c r="F2724" s="1">
        <v>7</v>
      </c>
      <c r="G2724" s="1">
        <v>1</v>
      </c>
      <c r="H2724" s="1">
        <v>1</v>
      </c>
      <c r="I2724" s="15">
        <v>0.83333333333333337</v>
      </c>
      <c r="J2724">
        <f t="shared" si="42"/>
        <v>40</v>
      </c>
    </row>
    <row r="2725" spans="1:10" x14ac:dyDescent="0.3">
      <c r="A2725" t="s">
        <v>2336</v>
      </c>
      <c r="C2725" s="18">
        <v>452.96111482653691</v>
      </c>
      <c r="D2725" s="1"/>
      <c r="E2725" s="1">
        <v>15</v>
      </c>
      <c r="F2725" s="1">
        <v>10</v>
      </c>
      <c r="G2725" s="1">
        <v>1</v>
      </c>
      <c r="H2725" s="1">
        <v>4</v>
      </c>
      <c r="I2725" s="15">
        <v>0.7</v>
      </c>
      <c r="J2725">
        <f t="shared" si="42"/>
        <v>40</v>
      </c>
    </row>
    <row r="2726" spans="1:10" x14ac:dyDescent="0.3">
      <c r="A2726" t="s">
        <v>2337</v>
      </c>
      <c r="C2726" s="18">
        <v>452.93235637520525</v>
      </c>
      <c r="D2726" s="1"/>
      <c r="E2726" s="1">
        <v>1</v>
      </c>
      <c r="F2726" s="1">
        <v>0</v>
      </c>
      <c r="G2726" s="1">
        <v>0</v>
      </c>
      <c r="H2726" s="1">
        <v>1</v>
      </c>
      <c r="I2726" s="15">
        <v>0</v>
      </c>
      <c r="J2726">
        <f t="shared" si="42"/>
        <v>40</v>
      </c>
    </row>
    <row r="2727" spans="1:10" x14ac:dyDescent="0.3">
      <c r="A2727" t="s">
        <v>2339</v>
      </c>
      <c r="C2727" s="18">
        <v>452.9147621762678</v>
      </c>
      <c r="D2727" s="1"/>
      <c r="E2727" s="1">
        <v>24</v>
      </c>
      <c r="F2727" s="1">
        <v>14</v>
      </c>
      <c r="G2727" s="1">
        <v>2</v>
      </c>
      <c r="H2727" s="1">
        <v>8</v>
      </c>
      <c r="I2727" s="15">
        <v>0.625</v>
      </c>
      <c r="J2727">
        <f t="shared" si="42"/>
        <v>40</v>
      </c>
    </row>
    <row r="2728" spans="1:10" x14ac:dyDescent="0.3">
      <c r="A2728" t="s">
        <v>2374</v>
      </c>
      <c r="C2728" s="18">
        <v>452.90669352802041</v>
      </c>
      <c r="D2728" s="1"/>
      <c r="E2728" s="1">
        <v>22</v>
      </c>
      <c r="F2728" s="1">
        <v>13</v>
      </c>
      <c r="G2728" s="1">
        <v>0</v>
      </c>
      <c r="H2728" s="1">
        <v>9</v>
      </c>
      <c r="I2728" s="15">
        <v>0.59090909090909094</v>
      </c>
      <c r="J2728">
        <f t="shared" si="42"/>
        <v>40</v>
      </c>
    </row>
    <row r="2729" spans="1:10" x14ac:dyDescent="0.3">
      <c r="A2729" t="s">
        <v>2341</v>
      </c>
      <c r="C2729" s="18">
        <v>452.87104635199069</v>
      </c>
      <c r="D2729" s="1"/>
      <c r="E2729" s="1">
        <v>12</v>
      </c>
      <c r="F2729" s="1">
        <v>9</v>
      </c>
      <c r="G2729" s="1">
        <v>0</v>
      </c>
      <c r="H2729" s="1">
        <v>3</v>
      </c>
      <c r="I2729" s="15">
        <v>0.75</v>
      </c>
      <c r="J2729">
        <f t="shared" si="42"/>
        <v>40</v>
      </c>
    </row>
    <row r="2730" spans="1:10" x14ac:dyDescent="0.3">
      <c r="A2730" t="s">
        <v>2342</v>
      </c>
      <c r="C2730" s="18">
        <v>452.83126740517503</v>
      </c>
      <c r="D2730" s="1"/>
      <c r="E2730" s="1">
        <v>12</v>
      </c>
      <c r="F2730" s="1">
        <v>9</v>
      </c>
      <c r="G2730" s="1">
        <v>0</v>
      </c>
      <c r="H2730" s="1">
        <v>3</v>
      </c>
      <c r="I2730" s="15">
        <v>0.75</v>
      </c>
      <c r="J2730">
        <f t="shared" si="42"/>
        <v>40</v>
      </c>
    </row>
    <row r="2731" spans="1:10" x14ac:dyDescent="0.3">
      <c r="A2731" t="s">
        <v>2393</v>
      </c>
      <c r="C2731" s="18">
        <v>452.82774861471984</v>
      </c>
      <c r="D2731" s="1"/>
      <c r="E2731" s="1">
        <v>33</v>
      </c>
      <c r="F2731" s="1">
        <v>20</v>
      </c>
      <c r="G2731" s="1">
        <v>1</v>
      </c>
      <c r="H2731" s="1">
        <v>12</v>
      </c>
      <c r="I2731" s="15">
        <v>0.62121212121212122</v>
      </c>
      <c r="J2731">
        <f t="shared" si="42"/>
        <v>20</v>
      </c>
    </row>
    <row r="2732" spans="1:10" x14ac:dyDescent="0.3">
      <c r="A2732" t="s">
        <v>2343</v>
      </c>
      <c r="C2732" s="18">
        <v>452.8262289769458</v>
      </c>
      <c r="D2732" s="1"/>
      <c r="E2732" s="1">
        <v>12</v>
      </c>
      <c r="F2732" s="1">
        <v>9</v>
      </c>
      <c r="G2732" s="1">
        <v>0</v>
      </c>
      <c r="H2732" s="1">
        <v>3</v>
      </c>
      <c r="I2732" s="15">
        <v>0.75</v>
      </c>
      <c r="J2732">
        <f t="shared" si="42"/>
        <v>40</v>
      </c>
    </row>
    <row r="2733" spans="1:10" x14ac:dyDescent="0.3">
      <c r="A2733" t="s">
        <v>2344</v>
      </c>
      <c r="C2733" s="18">
        <v>452.78180139484903</v>
      </c>
      <c r="D2733" s="1"/>
      <c r="E2733" s="1">
        <v>47</v>
      </c>
      <c r="F2733" s="1">
        <v>27</v>
      </c>
      <c r="G2733" s="1">
        <v>0</v>
      </c>
      <c r="H2733" s="1">
        <v>20</v>
      </c>
      <c r="I2733" s="15">
        <v>0.57446808510638303</v>
      </c>
      <c r="J2733">
        <f t="shared" si="42"/>
        <v>20</v>
      </c>
    </row>
    <row r="2734" spans="1:10" x14ac:dyDescent="0.3">
      <c r="A2734" t="s">
        <v>2350</v>
      </c>
      <c r="C2734" s="18">
        <v>452.77603963922081</v>
      </c>
      <c r="D2734" s="1"/>
      <c r="E2734" s="1">
        <v>46</v>
      </c>
      <c r="F2734" s="1">
        <v>27</v>
      </c>
      <c r="G2734" s="1">
        <v>0</v>
      </c>
      <c r="H2734" s="1">
        <v>19</v>
      </c>
      <c r="I2734" s="15">
        <v>0.58695652173913049</v>
      </c>
      <c r="J2734">
        <f t="shared" si="42"/>
        <v>20</v>
      </c>
    </row>
    <row r="2735" spans="1:10" x14ac:dyDescent="0.3">
      <c r="A2735" t="s">
        <v>2371</v>
      </c>
      <c r="C2735" s="18">
        <v>452.76627779198014</v>
      </c>
      <c r="D2735" s="1"/>
      <c r="E2735" s="1">
        <v>36</v>
      </c>
      <c r="F2735" s="1">
        <v>21</v>
      </c>
      <c r="G2735" s="1">
        <v>1</v>
      </c>
      <c r="H2735" s="1">
        <v>14</v>
      </c>
      <c r="I2735" s="15">
        <v>0.59722222222222221</v>
      </c>
      <c r="J2735">
        <f t="shared" si="42"/>
        <v>20</v>
      </c>
    </row>
    <row r="2736" spans="1:10" x14ac:dyDescent="0.3">
      <c r="A2736" t="s">
        <v>2345</v>
      </c>
      <c r="C2736" s="18">
        <v>452.74164790501311</v>
      </c>
      <c r="D2736" s="1"/>
      <c r="E2736" s="1">
        <v>20</v>
      </c>
      <c r="F2736" s="1">
        <v>13</v>
      </c>
      <c r="G2736" s="1">
        <v>0</v>
      </c>
      <c r="H2736" s="1">
        <v>7</v>
      </c>
      <c r="I2736" s="15">
        <v>0.65</v>
      </c>
      <c r="J2736">
        <f t="shared" si="42"/>
        <v>40</v>
      </c>
    </row>
    <row r="2737" spans="1:10" x14ac:dyDescent="0.3">
      <c r="A2737" t="s">
        <v>2347</v>
      </c>
      <c r="C2737" s="18">
        <v>452.71607805392</v>
      </c>
      <c r="D2737" s="1"/>
      <c r="E2737" s="1">
        <v>15</v>
      </c>
      <c r="F2737" s="1">
        <v>10</v>
      </c>
      <c r="G2737" s="1">
        <v>0</v>
      </c>
      <c r="H2737" s="1">
        <v>5</v>
      </c>
      <c r="I2737" s="15">
        <v>0.66666666666666663</v>
      </c>
      <c r="J2737">
        <f t="shared" si="42"/>
        <v>40</v>
      </c>
    </row>
    <row r="2738" spans="1:10" x14ac:dyDescent="0.3">
      <c r="A2738" t="s">
        <v>2346</v>
      </c>
      <c r="C2738" s="18">
        <v>452.71157164786581</v>
      </c>
      <c r="D2738" s="1"/>
      <c r="E2738" s="1">
        <v>50</v>
      </c>
      <c r="F2738" s="1">
        <v>34</v>
      </c>
      <c r="G2738" s="1">
        <v>4</v>
      </c>
      <c r="H2738" s="1">
        <v>12</v>
      </c>
      <c r="I2738" s="15">
        <v>0.72</v>
      </c>
      <c r="J2738">
        <f t="shared" si="42"/>
        <v>20</v>
      </c>
    </row>
    <row r="2739" spans="1:10" x14ac:dyDescent="0.3">
      <c r="A2739" t="s">
        <v>2396</v>
      </c>
      <c r="C2739" s="18">
        <v>452.69660306697693</v>
      </c>
      <c r="D2739" s="1"/>
      <c r="E2739" s="1">
        <v>83</v>
      </c>
      <c r="F2739" s="1">
        <v>41</v>
      </c>
      <c r="G2739" s="1">
        <v>6</v>
      </c>
      <c r="H2739" s="1">
        <v>36</v>
      </c>
      <c r="I2739" s="15">
        <v>0.53012048192771088</v>
      </c>
      <c r="J2739">
        <f t="shared" si="42"/>
        <v>20</v>
      </c>
    </row>
    <row r="2740" spans="1:10" x14ac:dyDescent="0.3">
      <c r="A2740" t="s">
        <v>2348</v>
      </c>
      <c r="C2740" s="18">
        <v>452.66310873033393</v>
      </c>
      <c r="D2740" s="1"/>
      <c r="E2740" s="1">
        <v>4</v>
      </c>
      <c r="F2740" s="1">
        <v>2</v>
      </c>
      <c r="G2740" s="1">
        <v>0</v>
      </c>
      <c r="H2740" s="1">
        <v>2</v>
      </c>
      <c r="I2740" s="15">
        <v>0.5</v>
      </c>
      <c r="J2740">
        <f t="shared" si="42"/>
        <v>40</v>
      </c>
    </row>
    <row r="2741" spans="1:10" x14ac:dyDescent="0.3">
      <c r="A2741" t="s">
        <v>2143</v>
      </c>
      <c r="C2741" s="18">
        <v>452.61192250972124</v>
      </c>
      <c r="D2741" s="1"/>
      <c r="E2741" s="1">
        <v>51</v>
      </c>
      <c r="F2741" s="1">
        <v>25</v>
      </c>
      <c r="G2741" s="1">
        <v>1</v>
      </c>
      <c r="H2741" s="1">
        <v>25</v>
      </c>
      <c r="I2741" s="15">
        <v>0.5</v>
      </c>
      <c r="J2741">
        <f t="shared" si="42"/>
        <v>20</v>
      </c>
    </row>
    <row r="2742" spans="1:10" x14ac:dyDescent="0.3">
      <c r="A2742" t="s">
        <v>2332</v>
      </c>
      <c r="C2742" s="18">
        <v>452.59886004987533</v>
      </c>
      <c r="D2742" s="1"/>
      <c r="E2742" s="1">
        <v>76</v>
      </c>
      <c r="F2742" s="1">
        <v>43</v>
      </c>
      <c r="G2742" s="1">
        <v>0</v>
      </c>
      <c r="H2742" s="1">
        <v>33</v>
      </c>
      <c r="I2742" s="15">
        <v>0.56578947368421051</v>
      </c>
      <c r="J2742">
        <f t="shared" si="42"/>
        <v>20</v>
      </c>
    </row>
    <row r="2743" spans="1:10" x14ac:dyDescent="0.3">
      <c r="A2743" s="21" t="s">
        <v>10671</v>
      </c>
      <c r="C2743" s="18">
        <v>452.58817460496959</v>
      </c>
      <c r="D2743" s="1"/>
      <c r="E2743" s="1">
        <v>76</v>
      </c>
      <c r="F2743" s="1">
        <v>33</v>
      </c>
      <c r="G2743" s="1">
        <v>1</v>
      </c>
      <c r="H2743" s="1">
        <v>42</v>
      </c>
      <c r="I2743" s="15">
        <v>0.44078947368421051</v>
      </c>
      <c r="J2743">
        <f t="shared" si="42"/>
        <v>20</v>
      </c>
    </row>
    <row r="2744" spans="1:10" x14ac:dyDescent="0.3">
      <c r="A2744" t="s">
        <v>2349</v>
      </c>
      <c r="C2744" s="18">
        <v>452.56799022251113</v>
      </c>
      <c r="D2744" s="1"/>
      <c r="E2744" s="1">
        <v>14</v>
      </c>
      <c r="F2744" s="1">
        <v>9</v>
      </c>
      <c r="G2744" s="1">
        <v>0</v>
      </c>
      <c r="H2744" s="1">
        <v>5</v>
      </c>
      <c r="I2744" s="15">
        <v>0.6428571428571429</v>
      </c>
      <c r="J2744">
        <f t="shared" si="42"/>
        <v>40</v>
      </c>
    </row>
    <row r="2745" spans="1:10" x14ac:dyDescent="0.3">
      <c r="A2745" t="s">
        <v>2352</v>
      </c>
      <c r="C2745" s="18">
        <v>452.54286244204292</v>
      </c>
      <c r="D2745" s="1"/>
      <c r="E2745" s="1">
        <v>8</v>
      </c>
      <c r="F2745" s="1">
        <v>6</v>
      </c>
      <c r="G2745" s="1">
        <v>1</v>
      </c>
      <c r="H2745" s="1">
        <v>1</v>
      </c>
      <c r="I2745" s="15">
        <v>0.8125</v>
      </c>
      <c r="J2745">
        <f t="shared" si="42"/>
        <v>40</v>
      </c>
    </row>
    <row r="2746" spans="1:10" x14ac:dyDescent="0.3">
      <c r="A2746" t="s">
        <v>2353</v>
      </c>
      <c r="C2746" s="18">
        <v>452.51866160837852</v>
      </c>
      <c r="D2746" s="1"/>
      <c r="E2746" s="1">
        <v>10</v>
      </c>
      <c r="F2746" s="1">
        <v>7</v>
      </c>
      <c r="G2746" s="1">
        <v>1</v>
      </c>
      <c r="H2746" s="1">
        <v>2</v>
      </c>
      <c r="I2746" s="15">
        <v>0.75</v>
      </c>
      <c r="J2746">
        <f t="shared" si="42"/>
        <v>40</v>
      </c>
    </row>
    <row r="2747" spans="1:10" x14ac:dyDescent="0.3">
      <c r="A2747" t="s">
        <v>2354</v>
      </c>
      <c r="C2747" s="18">
        <v>452.46869480489892</v>
      </c>
      <c r="D2747" s="1"/>
      <c r="E2747" s="1">
        <v>12</v>
      </c>
      <c r="F2747" s="1">
        <v>9</v>
      </c>
      <c r="G2747" s="1">
        <v>0</v>
      </c>
      <c r="H2747" s="1">
        <v>3</v>
      </c>
      <c r="I2747" s="15">
        <v>0.75</v>
      </c>
      <c r="J2747">
        <f t="shared" si="42"/>
        <v>40</v>
      </c>
    </row>
    <row r="2748" spans="1:10" x14ac:dyDescent="0.3">
      <c r="A2748" t="s">
        <v>2357</v>
      </c>
      <c r="C2748" s="18">
        <v>452.42136170263086</v>
      </c>
      <c r="D2748" s="1"/>
      <c r="E2748" s="1">
        <v>26</v>
      </c>
      <c r="F2748" s="1">
        <v>16</v>
      </c>
      <c r="G2748" s="1">
        <v>0</v>
      </c>
      <c r="H2748" s="1">
        <v>10</v>
      </c>
      <c r="I2748" s="15">
        <v>0.61538461538461542</v>
      </c>
      <c r="J2748">
        <f t="shared" si="42"/>
        <v>40</v>
      </c>
    </row>
    <row r="2749" spans="1:10" x14ac:dyDescent="0.3">
      <c r="A2749" t="s">
        <v>2358</v>
      </c>
      <c r="C2749" s="18">
        <v>452.4212131375337</v>
      </c>
      <c r="D2749" s="1"/>
      <c r="E2749" s="1">
        <v>18</v>
      </c>
      <c r="F2749" s="1">
        <v>10</v>
      </c>
      <c r="G2749" s="1">
        <v>0</v>
      </c>
      <c r="H2749" s="1">
        <v>8</v>
      </c>
      <c r="I2749" s="15">
        <v>0.55555555555555558</v>
      </c>
      <c r="J2749">
        <f t="shared" si="42"/>
        <v>40</v>
      </c>
    </row>
    <row r="2750" spans="1:10" x14ac:dyDescent="0.3">
      <c r="A2750" t="s">
        <v>2359</v>
      </c>
      <c r="C2750" s="18">
        <v>452.41661612258167</v>
      </c>
      <c r="D2750" s="1"/>
      <c r="E2750" s="1">
        <v>20</v>
      </c>
      <c r="F2750" s="1">
        <v>7</v>
      </c>
      <c r="G2750" s="1">
        <v>0</v>
      </c>
      <c r="H2750" s="1">
        <v>13</v>
      </c>
      <c r="I2750" s="15">
        <v>0.35</v>
      </c>
      <c r="J2750">
        <f t="shared" si="42"/>
        <v>40</v>
      </c>
    </row>
    <row r="2751" spans="1:10" x14ac:dyDescent="0.3">
      <c r="A2751" t="s">
        <v>2663</v>
      </c>
      <c r="C2751" s="18">
        <v>452.36165793269123</v>
      </c>
      <c r="D2751" s="1"/>
      <c r="E2751" s="1">
        <v>79</v>
      </c>
      <c r="F2751" s="1">
        <v>40</v>
      </c>
      <c r="G2751" s="1">
        <v>4</v>
      </c>
      <c r="H2751" s="1">
        <v>35</v>
      </c>
      <c r="I2751" s="15">
        <v>0.53164556962025311</v>
      </c>
      <c r="J2751">
        <f t="shared" si="42"/>
        <v>20</v>
      </c>
    </row>
    <row r="2752" spans="1:10" x14ac:dyDescent="0.3">
      <c r="A2752" t="s">
        <v>2364</v>
      </c>
      <c r="C2752" s="18">
        <v>452.34022163681323</v>
      </c>
      <c r="D2752" s="1"/>
      <c r="E2752" s="1">
        <v>5</v>
      </c>
      <c r="F2752" s="1">
        <v>5</v>
      </c>
      <c r="G2752" s="1">
        <v>0</v>
      </c>
      <c r="H2752" s="1">
        <v>0</v>
      </c>
      <c r="I2752" s="15">
        <v>1</v>
      </c>
      <c r="J2752">
        <f t="shared" si="42"/>
        <v>40</v>
      </c>
    </row>
    <row r="2753" spans="1:10" x14ac:dyDescent="0.3">
      <c r="A2753" t="s">
        <v>2365</v>
      </c>
      <c r="C2753" s="18">
        <v>452.32454102104049</v>
      </c>
      <c r="D2753" s="1"/>
      <c r="E2753" s="1">
        <v>5</v>
      </c>
      <c r="F2753" s="1">
        <v>5</v>
      </c>
      <c r="G2753" s="1">
        <v>0</v>
      </c>
      <c r="H2753" s="1">
        <v>0</v>
      </c>
      <c r="I2753" s="15">
        <v>1</v>
      </c>
      <c r="J2753">
        <f t="shared" si="42"/>
        <v>40</v>
      </c>
    </row>
    <row r="2754" spans="1:10" x14ac:dyDescent="0.3">
      <c r="A2754" t="s">
        <v>2403</v>
      </c>
      <c r="C2754" s="18">
        <v>452.32157470595803</v>
      </c>
      <c r="D2754" s="1"/>
      <c r="E2754" s="1">
        <v>12</v>
      </c>
      <c r="F2754" s="1">
        <v>8</v>
      </c>
      <c r="G2754" s="1">
        <v>0</v>
      </c>
      <c r="H2754" s="1">
        <v>4</v>
      </c>
      <c r="I2754" s="15">
        <v>0.66666666666666663</v>
      </c>
      <c r="J2754">
        <f t="shared" si="42"/>
        <v>40</v>
      </c>
    </row>
    <row r="2755" spans="1:10" x14ac:dyDescent="0.3">
      <c r="A2755" t="s">
        <v>2367</v>
      </c>
      <c r="C2755" s="18">
        <v>452.303616725523</v>
      </c>
      <c r="D2755" s="1"/>
      <c r="E2755" s="1">
        <v>57</v>
      </c>
      <c r="F2755" s="1">
        <v>33</v>
      </c>
      <c r="G2755" s="1">
        <v>1</v>
      </c>
      <c r="H2755" s="1">
        <v>23</v>
      </c>
      <c r="I2755" s="15">
        <v>0.58771929824561409</v>
      </c>
      <c r="J2755">
        <f t="shared" si="42"/>
        <v>20</v>
      </c>
    </row>
    <row r="2756" spans="1:10" x14ac:dyDescent="0.3">
      <c r="A2756" t="s">
        <v>2368</v>
      </c>
      <c r="C2756" s="18">
        <v>452.17814992089097</v>
      </c>
      <c r="D2756" s="1"/>
      <c r="E2756" s="1">
        <v>46</v>
      </c>
      <c r="F2756" s="1">
        <v>22</v>
      </c>
      <c r="G2756" s="1">
        <v>3</v>
      </c>
      <c r="H2756" s="1">
        <v>21</v>
      </c>
      <c r="I2756" s="15">
        <v>0.51086956521739135</v>
      </c>
      <c r="J2756">
        <f t="shared" ref="J2756:J2819" si="43">IF(E2756&lt;=30,40,20)</f>
        <v>20</v>
      </c>
    </row>
    <row r="2757" spans="1:10" x14ac:dyDescent="0.3">
      <c r="A2757" t="s">
        <v>2400</v>
      </c>
      <c r="C2757" s="18">
        <v>451.9595176942546</v>
      </c>
      <c r="D2757" s="1"/>
      <c r="E2757" s="1">
        <v>6</v>
      </c>
      <c r="F2757" s="1">
        <v>5</v>
      </c>
      <c r="G2757" s="1">
        <v>0</v>
      </c>
      <c r="H2757" s="1">
        <v>1</v>
      </c>
      <c r="I2757" s="15">
        <v>0.83333333333333337</v>
      </c>
      <c r="J2757">
        <f t="shared" si="43"/>
        <v>40</v>
      </c>
    </row>
    <row r="2758" spans="1:10" x14ac:dyDescent="0.3">
      <c r="A2758" t="s">
        <v>2373</v>
      </c>
      <c r="C2758" s="18">
        <v>451.94844138312175</v>
      </c>
      <c r="D2758" s="1"/>
      <c r="E2758" s="1">
        <v>20</v>
      </c>
      <c r="F2758" s="1">
        <v>12</v>
      </c>
      <c r="G2758" s="1">
        <v>1</v>
      </c>
      <c r="H2758" s="1">
        <v>7</v>
      </c>
      <c r="I2758" s="15">
        <v>0.625</v>
      </c>
      <c r="J2758">
        <f t="shared" si="43"/>
        <v>40</v>
      </c>
    </row>
    <row r="2759" spans="1:10" x14ac:dyDescent="0.3">
      <c r="A2759" t="s">
        <v>2418</v>
      </c>
      <c r="C2759" s="18">
        <v>451.92812577424957</v>
      </c>
      <c r="D2759" s="1"/>
      <c r="E2759" s="1">
        <v>36</v>
      </c>
      <c r="F2759" s="1">
        <v>22</v>
      </c>
      <c r="G2759" s="1">
        <v>1</v>
      </c>
      <c r="H2759" s="1">
        <v>13</v>
      </c>
      <c r="I2759" s="15">
        <v>0.625</v>
      </c>
      <c r="J2759">
        <f t="shared" si="43"/>
        <v>20</v>
      </c>
    </row>
    <row r="2760" spans="1:10" x14ac:dyDescent="0.3">
      <c r="A2760" t="s">
        <v>2434</v>
      </c>
      <c r="C2760" s="18">
        <v>451.92089484839084</v>
      </c>
      <c r="D2760" s="1"/>
      <c r="E2760" s="1">
        <v>115</v>
      </c>
      <c r="F2760" s="1">
        <v>58</v>
      </c>
      <c r="G2760" s="1">
        <v>6</v>
      </c>
      <c r="H2760" s="1">
        <v>51</v>
      </c>
      <c r="I2760" s="15">
        <v>0.5304347826086957</v>
      </c>
      <c r="J2760">
        <f t="shared" si="43"/>
        <v>20</v>
      </c>
    </row>
    <row r="2761" spans="1:10" x14ac:dyDescent="0.3">
      <c r="A2761" t="s">
        <v>2375</v>
      </c>
      <c r="C2761" s="18">
        <v>451.9161298875934</v>
      </c>
      <c r="D2761" s="1"/>
      <c r="E2761" s="1">
        <v>22</v>
      </c>
      <c r="F2761" s="1">
        <v>13</v>
      </c>
      <c r="G2761" s="1">
        <v>0</v>
      </c>
      <c r="H2761" s="1">
        <v>9</v>
      </c>
      <c r="I2761" s="15">
        <v>0.59090909090909094</v>
      </c>
      <c r="J2761">
        <f t="shared" si="43"/>
        <v>40</v>
      </c>
    </row>
    <row r="2762" spans="1:10" x14ac:dyDescent="0.3">
      <c r="A2762" t="s">
        <v>2376</v>
      </c>
      <c r="C2762" s="18">
        <v>451.85526776181058</v>
      </c>
      <c r="D2762" s="1"/>
      <c r="E2762" s="1">
        <v>11</v>
      </c>
      <c r="F2762" s="1">
        <v>8</v>
      </c>
      <c r="G2762" s="1">
        <v>0</v>
      </c>
      <c r="H2762" s="1">
        <v>3</v>
      </c>
      <c r="I2762" s="15">
        <v>0.72727272727272729</v>
      </c>
      <c r="J2762">
        <f t="shared" si="43"/>
        <v>40</v>
      </c>
    </row>
    <row r="2763" spans="1:10" x14ac:dyDescent="0.3">
      <c r="A2763" t="s">
        <v>2377</v>
      </c>
      <c r="C2763" s="18">
        <v>451.84342293287324</v>
      </c>
      <c r="D2763" s="1"/>
      <c r="E2763" s="1">
        <v>15</v>
      </c>
      <c r="F2763" s="1">
        <v>10</v>
      </c>
      <c r="G2763" s="1">
        <v>0</v>
      </c>
      <c r="H2763" s="1">
        <v>5</v>
      </c>
      <c r="I2763" s="15">
        <v>0.66666666666666663</v>
      </c>
      <c r="J2763">
        <f t="shared" si="43"/>
        <v>40</v>
      </c>
    </row>
    <row r="2764" spans="1:10" x14ac:dyDescent="0.3">
      <c r="A2764" t="s">
        <v>2378</v>
      </c>
      <c r="C2764" s="18">
        <v>451.79225102270192</v>
      </c>
      <c r="D2764" s="1"/>
      <c r="E2764" s="1">
        <v>12</v>
      </c>
      <c r="F2764" s="1">
        <v>9</v>
      </c>
      <c r="G2764" s="1">
        <v>0</v>
      </c>
      <c r="H2764" s="1">
        <v>3</v>
      </c>
      <c r="I2764" s="15">
        <v>0.75</v>
      </c>
      <c r="J2764">
        <f t="shared" si="43"/>
        <v>40</v>
      </c>
    </row>
    <row r="2765" spans="1:10" x14ac:dyDescent="0.3">
      <c r="A2765" t="s">
        <v>2426</v>
      </c>
      <c r="C2765" s="18">
        <v>451.7793598243332</v>
      </c>
      <c r="D2765" s="1"/>
      <c r="E2765" s="1">
        <v>23</v>
      </c>
      <c r="F2765" s="1">
        <v>14</v>
      </c>
      <c r="G2765" s="1">
        <v>1</v>
      </c>
      <c r="H2765" s="1">
        <v>8</v>
      </c>
      <c r="I2765" s="15">
        <v>0.63043478260869568</v>
      </c>
      <c r="J2765">
        <f t="shared" si="43"/>
        <v>40</v>
      </c>
    </row>
    <row r="2766" spans="1:10" x14ac:dyDescent="0.3">
      <c r="A2766" t="s">
        <v>2379</v>
      </c>
      <c r="C2766" s="18">
        <v>451.75411162135953</v>
      </c>
      <c r="D2766" s="1"/>
      <c r="E2766" s="1">
        <v>21</v>
      </c>
      <c r="F2766" s="1">
        <v>14</v>
      </c>
      <c r="G2766" s="1">
        <v>1</v>
      </c>
      <c r="H2766" s="1">
        <v>6</v>
      </c>
      <c r="I2766" s="15">
        <v>0.69047619047619047</v>
      </c>
      <c r="J2766">
        <f t="shared" si="43"/>
        <v>40</v>
      </c>
    </row>
    <row r="2767" spans="1:10" x14ac:dyDescent="0.3">
      <c r="A2767" t="s">
        <v>2398</v>
      </c>
      <c r="C2767" s="18">
        <v>451.73286290283346</v>
      </c>
      <c r="D2767" s="1"/>
      <c r="E2767" s="1">
        <v>15</v>
      </c>
      <c r="F2767" s="1">
        <v>10</v>
      </c>
      <c r="G2767" s="1">
        <v>0</v>
      </c>
      <c r="H2767" s="1">
        <v>5</v>
      </c>
      <c r="I2767" s="15">
        <v>0.66666666666666663</v>
      </c>
      <c r="J2767">
        <f t="shared" si="43"/>
        <v>40</v>
      </c>
    </row>
    <row r="2768" spans="1:10" x14ac:dyDescent="0.3">
      <c r="A2768" t="s">
        <v>2389</v>
      </c>
      <c r="C2768" s="18">
        <v>451.71211196844706</v>
      </c>
      <c r="D2768" s="1"/>
      <c r="E2768" s="1">
        <v>42</v>
      </c>
      <c r="F2768" s="1">
        <v>24</v>
      </c>
      <c r="G2768" s="1">
        <v>0</v>
      </c>
      <c r="H2768" s="1">
        <v>18</v>
      </c>
      <c r="I2768" s="15">
        <v>0.5714285714285714</v>
      </c>
      <c r="J2768">
        <f t="shared" si="43"/>
        <v>20</v>
      </c>
    </row>
    <row r="2769" spans="1:10" x14ac:dyDescent="0.3">
      <c r="A2769" t="s">
        <v>2387</v>
      </c>
      <c r="C2769" s="18">
        <v>454.85178354689788</v>
      </c>
      <c r="D2769" s="1"/>
      <c r="E2769" s="1">
        <v>60</v>
      </c>
      <c r="F2769" s="1">
        <v>38</v>
      </c>
      <c r="G2769" s="1">
        <v>1</v>
      </c>
      <c r="H2769" s="1">
        <v>21</v>
      </c>
      <c r="I2769" s="15">
        <v>0.64166666666666672</v>
      </c>
      <c r="J2769">
        <f t="shared" si="43"/>
        <v>20</v>
      </c>
    </row>
    <row r="2770" spans="1:10" x14ac:dyDescent="0.3">
      <c r="A2770" t="s">
        <v>2382</v>
      </c>
      <c r="C2770" s="18">
        <v>451.64395185754711</v>
      </c>
      <c r="D2770" s="1"/>
      <c r="E2770" s="1">
        <v>38</v>
      </c>
      <c r="F2770" s="1">
        <v>23</v>
      </c>
      <c r="G2770" s="1">
        <v>2</v>
      </c>
      <c r="H2770" s="1">
        <v>13</v>
      </c>
      <c r="I2770" s="15">
        <v>0.63157894736842102</v>
      </c>
      <c r="J2770">
        <f t="shared" si="43"/>
        <v>20</v>
      </c>
    </row>
    <row r="2771" spans="1:10" x14ac:dyDescent="0.3">
      <c r="A2771" t="s">
        <v>2381</v>
      </c>
      <c r="C2771" s="18">
        <v>451.64212967640532</v>
      </c>
      <c r="D2771" s="1"/>
      <c r="E2771" s="1">
        <v>13</v>
      </c>
      <c r="F2771" s="1">
        <v>8</v>
      </c>
      <c r="G2771" s="1">
        <v>2</v>
      </c>
      <c r="H2771" s="1">
        <v>3</v>
      </c>
      <c r="I2771" s="15">
        <v>0.69230769230769229</v>
      </c>
      <c r="J2771">
        <f t="shared" si="43"/>
        <v>40</v>
      </c>
    </row>
    <row r="2772" spans="1:10" x14ac:dyDescent="0.3">
      <c r="A2772" t="s">
        <v>2412</v>
      </c>
      <c r="C2772" s="18">
        <v>451.58878165459441</v>
      </c>
      <c r="D2772" s="1"/>
      <c r="E2772" s="1">
        <v>21</v>
      </c>
      <c r="F2772" s="1">
        <v>13</v>
      </c>
      <c r="G2772" s="1">
        <v>0</v>
      </c>
      <c r="H2772" s="1">
        <v>8</v>
      </c>
      <c r="I2772" s="15">
        <v>0.61904761904761907</v>
      </c>
      <c r="J2772">
        <f t="shared" si="43"/>
        <v>40</v>
      </c>
    </row>
    <row r="2773" spans="1:10" x14ac:dyDescent="0.3">
      <c r="A2773" t="s">
        <v>2383</v>
      </c>
      <c r="C2773" s="18">
        <v>451.55414643052268</v>
      </c>
      <c r="D2773" s="1"/>
      <c r="E2773" s="1">
        <v>1</v>
      </c>
      <c r="F2773" s="1">
        <v>0</v>
      </c>
      <c r="G2773" s="1">
        <v>0</v>
      </c>
      <c r="H2773" s="1">
        <v>1</v>
      </c>
      <c r="I2773" s="15">
        <v>0</v>
      </c>
      <c r="J2773">
        <f t="shared" si="43"/>
        <v>40</v>
      </c>
    </row>
    <row r="2774" spans="1:10" x14ac:dyDescent="0.3">
      <c r="A2774" t="s">
        <v>2384</v>
      </c>
      <c r="C2774" s="18">
        <v>451.54455580732747</v>
      </c>
      <c r="D2774" s="1"/>
      <c r="E2774" s="1">
        <v>6</v>
      </c>
      <c r="F2774" s="1">
        <v>5</v>
      </c>
      <c r="G2774" s="1">
        <v>1</v>
      </c>
      <c r="H2774" s="1">
        <v>0</v>
      </c>
      <c r="I2774" s="15">
        <v>0.91666666666666663</v>
      </c>
      <c r="J2774">
        <f t="shared" si="43"/>
        <v>40</v>
      </c>
    </row>
    <row r="2775" spans="1:10" x14ac:dyDescent="0.3">
      <c r="A2775" s="21" t="s">
        <v>2385</v>
      </c>
      <c r="C2775" s="18">
        <v>451.54145218766718</v>
      </c>
      <c r="D2775" s="1"/>
      <c r="E2775" s="1">
        <v>10</v>
      </c>
      <c r="F2775" s="1">
        <v>8</v>
      </c>
      <c r="G2775" s="1">
        <v>2</v>
      </c>
      <c r="H2775" s="1">
        <v>0</v>
      </c>
      <c r="I2775" s="15">
        <v>0.9</v>
      </c>
      <c r="J2775">
        <f t="shared" si="43"/>
        <v>40</v>
      </c>
    </row>
    <row r="2776" spans="1:10" x14ac:dyDescent="0.3">
      <c r="A2776" t="s">
        <v>2386</v>
      </c>
      <c r="C2776" s="18">
        <v>451.53179952701072</v>
      </c>
      <c r="D2776" s="1"/>
      <c r="E2776" s="1">
        <v>1</v>
      </c>
      <c r="F2776" s="1">
        <v>0</v>
      </c>
      <c r="G2776" s="1">
        <v>0</v>
      </c>
      <c r="H2776" s="1">
        <v>1</v>
      </c>
      <c r="I2776" s="15">
        <v>0</v>
      </c>
      <c r="J2776">
        <f t="shared" si="43"/>
        <v>40</v>
      </c>
    </row>
    <row r="2777" spans="1:10" x14ac:dyDescent="0.3">
      <c r="A2777" t="s">
        <v>2388</v>
      </c>
      <c r="C2777" s="18">
        <v>451.4968603164503</v>
      </c>
      <c r="D2777" s="1"/>
      <c r="E2777" s="1">
        <v>10</v>
      </c>
      <c r="F2777" s="1">
        <v>8</v>
      </c>
      <c r="G2777" s="1">
        <v>0</v>
      </c>
      <c r="H2777" s="1">
        <v>2</v>
      </c>
      <c r="I2777" s="15">
        <v>0.8</v>
      </c>
      <c r="J2777">
        <f t="shared" si="43"/>
        <v>40</v>
      </c>
    </row>
    <row r="2778" spans="1:10" x14ac:dyDescent="0.3">
      <c r="A2778" t="s">
        <v>14670</v>
      </c>
      <c r="C2778" s="18">
        <v>451.48310428455682</v>
      </c>
      <c r="D2778" s="1"/>
      <c r="E2778" s="1">
        <v>13</v>
      </c>
      <c r="F2778" s="1">
        <v>5</v>
      </c>
      <c r="G2778" s="1">
        <v>2</v>
      </c>
      <c r="H2778" s="1">
        <v>6</v>
      </c>
      <c r="I2778" s="15">
        <v>0.46153846153846156</v>
      </c>
      <c r="J2778">
        <f t="shared" si="43"/>
        <v>40</v>
      </c>
    </row>
    <row r="2779" spans="1:10" x14ac:dyDescent="0.3">
      <c r="A2779" t="s">
        <v>2392</v>
      </c>
      <c r="C2779" s="18">
        <v>451.3092958531908</v>
      </c>
      <c r="D2779" s="1"/>
      <c r="E2779" s="1">
        <v>5</v>
      </c>
      <c r="F2779" s="1">
        <v>5</v>
      </c>
      <c r="G2779" s="1">
        <v>0</v>
      </c>
      <c r="H2779" s="1">
        <v>0</v>
      </c>
      <c r="I2779" s="15">
        <v>1</v>
      </c>
      <c r="J2779">
        <f t="shared" si="43"/>
        <v>40</v>
      </c>
    </row>
    <row r="2780" spans="1:10" x14ac:dyDescent="0.3">
      <c r="A2780" t="s">
        <v>2390</v>
      </c>
      <c r="C2780" s="18">
        <v>451.27457099158232</v>
      </c>
      <c r="D2780" s="1"/>
      <c r="E2780" s="1">
        <v>28</v>
      </c>
      <c r="F2780" s="1">
        <v>17</v>
      </c>
      <c r="G2780" s="1">
        <v>1</v>
      </c>
      <c r="H2780" s="1">
        <v>10</v>
      </c>
      <c r="I2780" s="15">
        <v>0.625</v>
      </c>
      <c r="J2780">
        <f t="shared" si="43"/>
        <v>40</v>
      </c>
    </row>
    <row r="2781" spans="1:10" x14ac:dyDescent="0.3">
      <c r="A2781" t="s">
        <v>2391</v>
      </c>
      <c r="C2781" s="18">
        <v>451.25124672300171</v>
      </c>
      <c r="D2781" s="1"/>
      <c r="E2781" s="1">
        <v>39</v>
      </c>
      <c r="F2781" s="1">
        <v>23</v>
      </c>
      <c r="G2781" s="1">
        <v>0</v>
      </c>
      <c r="H2781" s="1">
        <v>16</v>
      </c>
      <c r="I2781" s="15">
        <v>0.58974358974358976</v>
      </c>
      <c r="J2781">
        <f t="shared" si="43"/>
        <v>20</v>
      </c>
    </row>
    <row r="2782" spans="1:10" x14ac:dyDescent="0.3">
      <c r="A2782" t="s">
        <v>2394</v>
      </c>
      <c r="C2782" s="18">
        <v>451.20809721159048</v>
      </c>
      <c r="D2782" s="1"/>
      <c r="E2782" s="1">
        <v>34</v>
      </c>
      <c r="F2782" s="1">
        <v>19</v>
      </c>
      <c r="G2782" s="1">
        <v>1</v>
      </c>
      <c r="H2782" s="1">
        <v>14</v>
      </c>
      <c r="I2782" s="15">
        <v>0.57352941176470584</v>
      </c>
      <c r="J2782">
        <f t="shared" si="43"/>
        <v>20</v>
      </c>
    </row>
    <row r="2783" spans="1:10" x14ac:dyDescent="0.3">
      <c r="A2783" t="s">
        <v>2395</v>
      </c>
      <c r="C2783" s="18">
        <v>451.16825206844169</v>
      </c>
      <c r="D2783" s="1"/>
      <c r="E2783" s="1">
        <v>30</v>
      </c>
      <c r="F2783" s="1">
        <v>18</v>
      </c>
      <c r="G2783" s="1">
        <v>1</v>
      </c>
      <c r="H2783" s="1">
        <v>11</v>
      </c>
      <c r="I2783" s="15">
        <v>0.6166666666666667</v>
      </c>
      <c r="J2783">
        <f t="shared" si="43"/>
        <v>40</v>
      </c>
    </row>
    <row r="2784" spans="1:10" x14ac:dyDescent="0.3">
      <c r="A2784" t="s">
        <v>2397</v>
      </c>
      <c r="C2784" s="18">
        <v>451.15629092098061</v>
      </c>
      <c r="D2784" s="1"/>
      <c r="E2784" s="1">
        <v>14</v>
      </c>
      <c r="F2784" s="1">
        <v>9</v>
      </c>
      <c r="G2784" s="1">
        <v>2</v>
      </c>
      <c r="H2784" s="1">
        <v>3</v>
      </c>
      <c r="I2784" s="15">
        <v>0.7142857142857143</v>
      </c>
      <c r="J2784">
        <f t="shared" si="43"/>
        <v>40</v>
      </c>
    </row>
    <row r="2785" spans="1:10" x14ac:dyDescent="0.3">
      <c r="A2785" t="s">
        <v>2437</v>
      </c>
      <c r="C2785" s="18">
        <v>451.14480123250678</v>
      </c>
      <c r="D2785" s="1"/>
      <c r="E2785" s="1">
        <v>11</v>
      </c>
      <c r="F2785" s="1">
        <v>8</v>
      </c>
      <c r="G2785" s="1">
        <v>0</v>
      </c>
      <c r="H2785" s="1">
        <v>3</v>
      </c>
      <c r="I2785" s="15">
        <v>0.72727272727272729</v>
      </c>
      <c r="J2785">
        <f t="shared" si="43"/>
        <v>40</v>
      </c>
    </row>
    <row r="2786" spans="1:10" x14ac:dyDescent="0.3">
      <c r="A2786" t="s">
        <v>2399</v>
      </c>
      <c r="C2786" s="18">
        <v>451.12867202156502</v>
      </c>
      <c r="D2786" s="1"/>
      <c r="E2786" s="1">
        <v>60</v>
      </c>
      <c r="F2786" s="1">
        <v>33</v>
      </c>
      <c r="G2786" s="1">
        <v>0</v>
      </c>
      <c r="H2786" s="1">
        <v>27</v>
      </c>
      <c r="I2786" s="15">
        <v>0.55000000000000004</v>
      </c>
      <c r="J2786">
        <f t="shared" si="43"/>
        <v>20</v>
      </c>
    </row>
    <row r="2787" spans="1:10" x14ac:dyDescent="0.3">
      <c r="A2787" t="s">
        <v>2474</v>
      </c>
      <c r="C2787" s="18">
        <v>451.11527588832644</v>
      </c>
      <c r="D2787" s="1"/>
      <c r="E2787" s="1">
        <v>53</v>
      </c>
      <c r="F2787" s="1">
        <v>25</v>
      </c>
      <c r="G2787" s="1">
        <v>7</v>
      </c>
      <c r="H2787" s="1">
        <v>21</v>
      </c>
      <c r="I2787" s="15">
        <v>0.53773584905660377</v>
      </c>
      <c r="J2787">
        <f t="shared" si="43"/>
        <v>20</v>
      </c>
    </row>
    <row r="2788" spans="1:10" x14ac:dyDescent="0.3">
      <c r="A2788" t="s">
        <v>2402</v>
      </c>
      <c r="C2788" s="18">
        <v>451.07164972210586</v>
      </c>
      <c r="D2788" s="1"/>
      <c r="E2788" s="1">
        <v>11</v>
      </c>
      <c r="F2788" s="1">
        <v>8</v>
      </c>
      <c r="G2788" s="1">
        <v>1</v>
      </c>
      <c r="H2788" s="1">
        <v>2</v>
      </c>
      <c r="I2788" s="15">
        <v>0.77272727272727271</v>
      </c>
      <c r="J2788">
        <f t="shared" si="43"/>
        <v>40</v>
      </c>
    </row>
    <row r="2789" spans="1:10" x14ac:dyDescent="0.3">
      <c r="A2789" t="s">
        <v>2404</v>
      </c>
      <c r="C2789" s="18">
        <v>451.04003533127229</v>
      </c>
      <c r="D2789" s="1"/>
      <c r="E2789" s="1">
        <v>26</v>
      </c>
      <c r="F2789" s="1">
        <v>17</v>
      </c>
      <c r="G2789" s="1">
        <v>0</v>
      </c>
      <c r="H2789" s="1">
        <v>9</v>
      </c>
      <c r="I2789" s="15">
        <v>0.65384615384615385</v>
      </c>
      <c r="J2789">
        <f t="shared" si="43"/>
        <v>40</v>
      </c>
    </row>
    <row r="2790" spans="1:10" x14ac:dyDescent="0.3">
      <c r="A2790" t="s">
        <v>2405</v>
      </c>
      <c r="C2790" s="18">
        <v>451.02991052819698</v>
      </c>
      <c r="D2790" s="1"/>
      <c r="E2790" s="1">
        <v>5</v>
      </c>
      <c r="F2790" s="1">
        <v>5</v>
      </c>
      <c r="G2790" s="1">
        <v>0</v>
      </c>
      <c r="H2790" s="1">
        <v>0</v>
      </c>
      <c r="I2790" s="15">
        <v>1</v>
      </c>
      <c r="J2790">
        <f t="shared" si="43"/>
        <v>40</v>
      </c>
    </row>
    <row r="2791" spans="1:10" x14ac:dyDescent="0.3">
      <c r="A2791" t="s">
        <v>1513</v>
      </c>
      <c r="C2791" s="18">
        <v>451.00735482843459</v>
      </c>
      <c r="D2791" s="1"/>
      <c r="E2791" s="1">
        <v>32</v>
      </c>
      <c r="F2791" s="1">
        <v>17</v>
      </c>
      <c r="G2791" s="1">
        <v>0</v>
      </c>
      <c r="H2791" s="1">
        <v>15</v>
      </c>
      <c r="I2791" s="15">
        <v>0.53125</v>
      </c>
      <c r="J2791">
        <f t="shared" si="43"/>
        <v>20</v>
      </c>
    </row>
    <row r="2792" spans="1:10" x14ac:dyDescent="0.3">
      <c r="A2792" t="s">
        <v>2406</v>
      </c>
      <c r="C2792" s="18">
        <v>450.98831820576692</v>
      </c>
      <c r="D2792" s="1"/>
      <c r="E2792" s="1">
        <v>1</v>
      </c>
      <c r="F2792" s="1">
        <v>0</v>
      </c>
      <c r="G2792" s="1">
        <v>0</v>
      </c>
      <c r="H2792" s="1">
        <v>1</v>
      </c>
      <c r="I2792" s="15">
        <v>0</v>
      </c>
      <c r="J2792">
        <f t="shared" si="43"/>
        <v>40</v>
      </c>
    </row>
    <row r="2793" spans="1:10" x14ac:dyDescent="0.3">
      <c r="A2793" t="s">
        <v>8504</v>
      </c>
      <c r="C2793" s="18">
        <v>450.95612687463318</v>
      </c>
      <c r="D2793" s="1"/>
      <c r="E2793" s="1">
        <v>67</v>
      </c>
      <c r="F2793" s="1">
        <v>27</v>
      </c>
      <c r="G2793" s="1">
        <v>3</v>
      </c>
      <c r="H2793" s="1">
        <v>37</v>
      </c>
      <c r="I2793" s="15">
        <v>0.42537313432835822</v>
      </c>
      <c r="J2793">
        <f t="shared" si="43"/>
        <v>20</v>
      </c>
    </row>
    <row r="2794" spans="1:10" x14ac:dyDescent="0.3">
      <c r="A2794" t="s">
        <v>2407</v>
      </c>
      <c r="C2794" s="18">
        <v>450.95500030704409</v>
      </c>
      <c r="D2794" s="1"/>
      <c r="E2794" s="1">
        <v>31</v>
      </c>
      <c r="F2794" s="1">
        <v>18</v>
      </c>
      <c r="G2794" s="1">
        <v>1</v>
      </c>
      <c r="H2794" s="1">
        <v>12</v>
      </c>
      <c r="I2794" s="15">
        <v>0.59677419354838712</v>
      </c>
      <c r="J2794">
        <f t="shared" si="43"/>
        <v>20</v>
      </c>
    </row>
    <row r="2795" spans="1:10" x14ac:dyDescent="0.3">
      <c r="A2795" t="s">
        <v>2408</v>
      </c>
      <c r="C2795" s="18">
        <v>450.94249916406443</v>
      </c>
      <c r="D2795" s="1"/>
      <c r="E2795" s="1">
        <v>8</v>
      </c>
      <c r="F2795" s="1">
        <v>6</v>
      </c>
      <c r="G2795" s="1">
        <v>1</v>
      </c>
      <c r="H2795" s="1">
        <v>1</v>
      </c>
      <c r="I2795" s="15">
        <v>0.8125</v>
      </c>
      <c r="J2795">
        <f t="shared" si="43"/>
        <v>40</v>
      </c>
    </row>
    <row r="2796" spans="1:10" x14ac:dyDescent="0.3">
      <c r="A2796" t="s">
        <v>2409</v>
      </c>
      <c r="C2796" s="18">
        <v>450.86696199004592</v>
      </c>
      <c r="D2796" s="1"/>
      <c r="E2796" s="1">
        <v>18</v>
      </c>
      <c r="F2796" s="1">
        <v>11</v>
      </c>
      <c r="G2796" s="1">
        <v>0</v>
      </c>
      <c r="H2796" s="1">
        <v>7</v>
      </c>
      <c r="I2796" s="15">
        <v>0.61111111111111116</v>
      </c>
      <c r="J2796">
        <f t="shared" si="43"/>
        <v>40</v>
      </c>
    </row>
    <row r="2797" spans="1:10" x14ac:dyDescent="0.3">
      <c r="A2797" t="s">
        <v>2410</v>
      </c>
      <c r="C2797" s="18">
        <v>450.83826473781073</v>
      </c>
      <c r="D2797" s="1"/>
      <c r="E2797" s="1">
        <v>9</v>
      </c>
      <c r="F2797" s="1">
        <v>7</v>
      </c>
      <c r="G2797" s="1">
        <v>0</v>
      </c>
      <c r="H2797" s="1">
        <v>2</v>
      </c>
      <c r="I2797" s="15">
        <v>0.77777777777777779</v>
      </c>
      <c r="J2797">
        <f t="shared" si="43"/>
        <v>40</v>
      </c>
    </row>
    <row r="2798" spans="1:10" x14ac:dyDescent="0.3">
      <c r="A2798" t="s">
        <v>2411</v>
      </c>
      <c r="C2798" s="18">
        <v>450.83098742350893</v>
      </c>
      <c r="D2798" s="1"/>
      <c r="E2798" s="1">
        <v>1</v>
      </c>
      <c r="F2798" s="1">
        <v>0</v>
      </c>
      <c r="G2798" s="1">
        <v>0</v>
      </c>
      <c r="H2798" s="1">
        <v>1</v>
      </c>
      <c r="I2798" s="15">
        <v>0</v>
      </c>
      <c r="J2798">
        <f t="shared" si="43"/>
        <v>40</v>
      </c>
    </row>
    <row r="2799" spans="1:10" x14ac:dyDescent="0.3">
      <c r="A2799" t="s">
        <v>2413</v>
      </c>
      <c r="C2799" s="18">
        <v>450.81009192054017</v>
      </c>
      <c r="D2799" s="1"/>
      <c r="E2799" s="1">
        <v>1</v>
      </c>
      <c r="F2799" s="1">
        <v>0</v>
      </c>
      <c r="G2799" s="1">
        <v>0</v>
      </c>
      <c r="H2799" s="1">
        <v>1</v>
      </c>
      <c r="I2799" s="15">
        <v>0</v>
      </c>
      <c r="J2799">
        <f t="shared" si="43"/>
        <v>40</v>
      </c>
    </row>
    <row r="2800" spans="1:10" x14ac:dyDescent="0.3">
      <c r="A2800" t="s">
        <v>2479</v>
      </c>
      <c r="C2800" s="18">
        <v>450.79327155390695</v>
      </c>
      <c r="D2800" s="1"/>
      <c r="E2800" s="1">
        <v>48</v>
      </c>
      <c r="F2800" s="1">
        <v>27</v>
      </c>
      <c r="G2800" s="1">
        <v>3</v>
      </c>
      <c r="H2800" s="1">
        <v>18</v>
      </c>
      <c r="I2800" s="15">
        <v>0.59375</v>
      </c>
      <c r="J2800">
        <f t="shared" si="43"/>
        <v>20</v>
      </c>
    </row>
    <row r="2801" spans="1:10" x14ac:dyDescent="0.3">
      <c r="A2801" t="s">
        <v>2415</v>
      </c>
      <c r="C2801" s="18">
        <v>450.7465038245179</v>
      </c>
      <c r="D2801" s="1"/>
      <c r="E2801" s="1">
        <v>4</v>
      </c>
      <c r="F2801" s="1">
        <v>1</v>
      </c>
      <c r="G2801" s="1">
        <v>1</v>
      </c>
      <c r="H2801" s="1">
        <v>2</v>
      </c>
      <c r="I2801" s="15">
        <v>0.375</v>
      </c>
      <c r="J2801">
        <f t="shared" si="43"/>
        <v>40</v>
      </c>
    </row>
    <row r="2802" spans="1:10" x14ac:dyDescent="0.3">
      <c r="A2802" t="s">
        <v>12213</v>
      </c>
      <c r="C2802" s="18">
        <v>450.73587093595415</v>
      </c>
      <c r="D2802" s="1"/>
      <c r="E2802" s="1">
        <v>44</v>
      </c>
      <c r="F2802" s="1">
        <v>26</v>
      </c>
      <c r="G2802" s="1">
        <v>4</v>
      </c>
      <c r="H2802" s="1">
        <v>14</v>
      </c>
      <c r="I2802" s="15">
        <v>0.63636363636363635</v>
      </c>
      <c r="J2802">
        <f t="shared" si="43"/>
        <v>20</v>
      </c>
    </row>
    <row r="2803" spans="1:10" x14ac:dyDescent="0.3">
      <c r="A2803" t="s">
        <v>2416</v>
      </c>
      <c r="C2803" s="18">
        <v>450.73020959586091</v>
      </c>
      <c r="D2803" s="1"/>
      <c r="E2803" s="1">
        <v>6</v>
      </c>
      <c r="F2803" s="1">
        <v>6</v>
      </c>
      <c r="G2803" s="1">
        <v>0</v>
      </c>
      <c r="H2803" s="1">
        <v>0</v>
      </c>
      <c r="I2803" s="15">
        <v>1</v>
      </c>
      <c r="J2803">
        <f t="shared" si="43"/>
        <v>40</v>
      </c>
    </row>
    <row r="2804" spans="1:10" x14ac:dyDescent="0.3">
      <c r="A2804" t="s">
        <v>2417</v>
      </c>
      <c r="C2804" s="18">
        <v>450.72484207300391</v>
      </c>
      <c r="D2804" s="1"/>
      <c r="E2804" s="1">
        <v>15</v>
      </c>
      <c r="F2804" s="1">
        <v>6</v>
      </c>
      <c r="G2804" s="1">
        <v>8</v>
      </c>
      <c r="H2804" s="1">
        <v>1</v>
      </c>
      <c r="I2804" s="15">
        <v>0.66666666666666663</v>
      </c>
      <c r="J2804">
        <f t="shared" si="43"/>
        <v>40</v>
      </c>
    </row>
    <row r="2805" spans="1:10" x14ac:dyDescent="0.3">
      <c r="A2805" t="s">
        <v>3499</v>
      </c>
      <c r="C2805" s="18">
        <v>450.66141843408127</v>
      </c>
      <c r="D2805" s="1"/>
      <c r="E2805" s="1">
        <v>27</v>
      </c>
      <c r="F2805" s="1">
        <v>15</v>
      </c>
      <c r="G2805" s="1">
        <v>3</v>
      </c>
      <c r="H2805" s="1">
        <v>9</v>
      </c>
      <c r="I2805" s="15">
        <v>0.61111111111111116</v>
      </c>
      <c r="J2805">
        <f t="shared" si="43"/>
        <v>40</v>
      </c>
    </row>
    <row r="2806" spans="1:10" x14ac:dyDescent="0.3">
      <c r="A2806" t="s">
        <v>2421</v>
      </c>
      <c r="C2806" s="18">
        <v>450.59118729262804</v>
      </c>
      <c r="D2806" s="1"/>
      <c r="E2806" s="1">
        <v>8</v>
      </c>
      <c r="F2806" s="1">
        <v>3</v>
      </c>
      <c r="G2806" s="1">
        <v>0</v>
      </c>
      <c r="H2806" s="1">
        <v>5</v>
      </c>
      <c r="I2806" s="15">
        <v>0.375</v>
      </c>
      <c r="J2806">
        <f t="shared" si="43"/>
        <v>40</v>
      </c>
    </row>
    <row r="2807" spans="1:10" x14ac:dyDescent="0.3">
      <c r="A2807" t="s">
        <v>2455</v>
      </c>
      <c r="C2807" s="18">
        <v>450.55632600328977</v>
      </c>
      <c r="D2807" s="1"/>
      <c r="E2807" s="1">
        <v>8</v>
      </c>
      <c r="F2807" s="1">
        <v>6</v>
      </c>
      <c r="G2807" s="1">
        <v>0</v>
      </c>
      <c r="H2807" s="1">
        <v>2</v>
      </c>
      <c r="I2807" s="15">
        <v>0.75</v>
      </c>
      <c r="J2807">
        <f t="shared" si="43"/>
        <v>40</v>
      </c>
    </row>
    <row r="2808" spans="1:10" x14ac:dyDescent="0.3">
      <c r="A2808" t="s">
        <v>2422</v>
      </c>
      <c r="C2808" s="18">
        <v>450.54654644608411</v>
      </c>
      <c r="D2808" s="1"/>
      <c r="E2808" s="1">
        <v>57</v>
      </c>
      <c r="F2808" s="1">
        <v>32</v>
      </c>
      <c r="G2808" s="1">
        <v>0</v>
      </c>
      <c r="H2808" s="1">
        <v>25</v>
      </c>
      <c r="I2808" s="15">
        <v>0.56140350877192979</v>
      </c>
      <c r="J2808">
        <f t="shared" si="43"/>
        <v>20</v>
      </c>
    </row>
    <row r="2809" spans="1:10" x14ac:dyDescent="0.3">
      <c r="A2809" t="s">
        <v>2540</v>
      </c>
      <c r="C2809" s="18">
        <v>450.53235299407606</v>
      </c>
      <c r="D2809" s="1"/>
      <c r="E2809" s="1">
        <v>54</v>
      </c>
      <c r="F2809" s="1">
        <v>31</v>
      </c>
      <c r="G2809" s="1">
        <v>1</v>
      </c>
      <c r="H2809" s="1">
        <v>22</v>
      </c>
      <c r="I2809" s="15">
        <v>0.58333333333333337</v>
      </c>
      <c r="J2809">
        <f t="shared" si="43"/>
        <v>20</v>
      </c>
    </row>
    <row r="2810" spans="1:10" x14ac:dyDescent="0.3">
      <c r="A2810" t="s">
        <v>2423</v>
      </c>
      <c r="C2810" s="18">
        <v>450.52695350878423</v>
      </c>
      <c r="D2810" s="1"/>
      <c r="E2810" s="1">
        <v>5</v>
      </c>
      <c r="F2810" s="1">
        <v>5</v>
      </c>
      <c r="G2810" s="1">
        <v>0</v>
      </c>
      <c r="H2810" s="1">
        <v>0</v>
      </c>
      <c r="I2810" s="15">
        <v>1</v>
      </c>
      <c r="J2810">
        <f t="shared" si="43"/>
        <v>40</v>
      </c>
    </row>
    <row r="2811" spans="1:10" x14ac:dyDescent="0.3">
      <c r="A2811" t="s">
        <v>2550</v>
      </c>
      <c r="C2811" s="18">
        <v>450.49884591259587</v>
      </c>
      <c r="D2811" s="1"/>
      <c r="E2811" s="1">
        <v>5</v>
      </c>
      <c r="F2811" s="1">
        <v>5</v>
      </c>
      <c r="G2811" s="1">
        <v>0</v>
      </c>
      <c r="H2811" s="1">
        <v>0</v>
      </c>
      <c r="I2811" s="15">
        <v>1</v>
      </c>
      <c r="J2811">
        <f t="shared" si="43"/>
        <v>40</v>
      </c>
    </row>
    <row r="2812" spans="1:10" x14ac:dyDescent="0.3">
      <c r="A2812" t="s">
        <v>2739</v>
      </c>
      <c r="C2812" s="18">
        <v>450.49280717965831</v>
      </c>
      <c r="D2812" s="1"/>
      <c r="E2812" s="1">
        <v>26</v>
      </c>
      <c r="F2812" s="1">
        <v>16</v>
      </c>
      <c r="G2812" s="1">
        <v>0</v>
      </c>
      <c r="H2812" s="1">
        <v>10</v>
      </c>
      <c r="I2812" s="15">
        <v>0.61538461538461542</v>
      </c>
      <c r="J2812">
        <f t="shared" si="43"/>
        <v>40</v>
      </c>
    </row>
    <row r="2813" spans="1:10" x14ac:dyDescent="0.3">
      <c r="A2813" t="s">
        <v>2424</v>
      </c>
      <c r="C2813" s="18">
        <v>450.4865738760775</v>
      </c>
      <c r="D2813" s="1"/>
      <c r="E2813" s="1">
        <v>31</v>
      </c>
      <c r="F2813" s="1">
        <v>22</v>
      </c>
      <c r="G2813" s="1">
        <v>0</v>
      </c>
      <c r="H2813" s="1">
        <v>9</v>
      </c>
      <c r="I2813" s="15">
        <v>0.70967741935483875</v>
      </c>
      <c r="J2813">
        <f t="shared" si="43"/>
        <v>20</v>
      </c>
    </row>
    <row r="2814" spans="1:10" x14ac:dyDescent="0.3">
      <c r="A2814" t="s">
        <v>3122</v>
      </c>
      <c r="C2814" s="18">
        <v>450.40215929564118</v>
      </c>
      <c r="D2814" s="1"/>
      <c r="E2814" s="1">
        <v>74</v>
      </c>
      <c r="F2814" s="1">
        <v>32</v>
      </c>
      <c r="G2814" s="1">
        <v>4</v>
      </c>
      <c r="H2814" s="1">
        <v>38</v>
      </c>
      <c r="I2814" s="15">
        <v>0.45945945945945948</v>
      </c>
      <c r="J2814">
        <f t="shared" si="43"/>
        <v>20</v>
      </c>
    </row>
    <row r="2815" spans="1:10" x14ac:dyDescent="0.3">
      <c r="A2815" t="s">
        <v>3410</v>
      </c>
      <c r="C2815" s="18">
        <v>450.40023706864787</v>
      </c>
      <c r="D2815" s="1"/>
      <c r="E2815" s="1">
        <v>19</v>
      </c>
      <c r="F2815" s="1">
        <v>13</v>
      </c>
      <c r="G2815" s="1">
        <v>0</v>
      </c>
      <c r="H2815" s="1">
        <v>6</v>
      </c>
      <c r="I2815" s="15">
        <v>0.68421052631578949</v>
      </c>
      <c r="J2815">
        <f t="shared" si="43"/>
        <v>40</v>
      </c>
    </row>
    <row r="2816" spans="1:10" x14ac:dyDescent="0.3">
      <c r="A2816" t="s">
        <v>2435</v>
      </c>
      <c r="C2816" s="18">
        <v>450.3670449961204</v>
      </c>
      <c r="D2816" s="1"/>
      <c r="E2816" s="1">
        <v>32</v>
      </c>
      <c r="F2816" s="1">
        <v>20</v>
      </c>
      <c r="G2816" s="1">
        <v>0</v>
      </c>
      <c r="H2816" s="1">
        <v>12</v>
      </c>
      <c r="I2816" s="15">
        <v>0.625</v>
      </c>
      <c r="J2816">
        <f t="shared" si="43"/>
        <v>20</v>
      </c>
    </row>
    <row r="2817" spans="1:10" x14ac:dyDescent="0.3">
      <c r="A2817" t="s">
        <v>2427</v>
      </c>
      <c r="C2817" s="18">
        <v>450.35314630479837</v>
      </c>
      <c r="D2817" s="1"/>
      <c r="E2817" s="1">
        <v>11</v>
      </c>
      <c r="F2817" s="1">
        <v>8</v>
      </c>
      <c r="G2817" s="1">
        <v>0</v>
      </c>
      <c r="H2817" s="1">
        <v>3</v>
      </c>
      <c r="I2817" s="15">
        <v>0.72727272727272729</v>
      </c>
      <c r="J2817">
        <f t="shared" si="43"/>
        <v>40</v>
      </c>
    </row>
    <row r="2818" spans="1:10" x14ac:dyDescent="0.3">
      <c r="A2818" t="s">
        <v>2428</v>
      </c>
      <c r="C2818" s="18">
        <v>450.346405039079</v>
      </c>
      <c r="D2818" s="1"/>
      <c r="E2818" s="1">
        <v>29</v>
      </c>
      <c r="F2818" s="1">
        <v>15</v>
      </c>
      <c r="G2818" s="1">
        <v>3</v>
      </c>
      <c r="H2818" s="1">
        <v>11</v>
      </c>
      <c r="I2818" s="15">
        <v>0.56896551724137934</v>
      </c>
      <c r="J2818">
        <f t="shared" si="43"/>
        <v>40</v>
      </c>
    </row>
    <row r="2819" spans="1:10" x14ac:dyDescent="0.3">
      <c r="A2819" t="s">
        <v>2429</v>
      </c>
      <c r="C2819" s="18">
        <v>450.32682604512473</v>
      </c>
      <c r="D2819" s="1"/>
      <c r="E2819" s="1">
        <v>1</v>
      </c>
      <c r="F2819" s="1">
        <v>0</v>
      </c>
      <c r="G2819" s="1">
        <v>0</v>
      </c>
      <c r="H2819" s="1">
        <v>1</v>
      </c>
      <c r="I2819" s="15">
        <v>0</v>
      </c>
      <c r="J2819">
        <f t="shared" si="43"/>
        <v>40</v>
      </c>
    </row>
    <row r="2820" spans="1:10" x14ac:dyDescent="0.3">
      <c r="A2820" t="s">
        <v>2716</v>
      </c>
      <c r="C2820" s="18">
        <v>450.315318240289</v>
      </c>
      <c r="D2820" s="1"/>
      <c r="E2820" s="1">
        <v>23</v>
      </c>
      <c r="F2820" s="1">
        <v>14</v>
      </c>
      <c r="G2820" s="1">
        <v>0</v>
      </c>
      <c r="H2820" s="1">
        <v>9</v>
      </c>
      <c r="I2820" s="15">
        <v>0.60869565217391308</v>
      </c>
      <c r="J2820">
        <f t="shared" ref="J2820:J2883" si="44">IF(E2820&lt;=30,40,20)</f>
        <v>40</v>
      </c>
    </row>
    <row r="2821" spans="1:10" x14ac:dyDescent="0.3">
      <c r="A2821" t="s">
        <v>2430</v>
      </c>
      <c r="C2821" s="18">
        <v>450.31213830895217</v>
      </c>
      <c r="D2821" s="1"/>
      <c r="E2821" s="1">
        <v>20</v>
      </c>
      <c r="F2821" s="1">
        <v>12</v>
      </c>
      <c r="G2821" s="1">
        <v>0</v>
      </c>
      <c r="H2821" s="1">
        <v>8</v>
      </c>
      <c r="I2821" s="15">
        <v>0.6</v>
      </c>
      <c r="J2821">
        <f t="shared" si="44"/>
        <v>40</v>
      </c>
    </row>
    <row r="2822" spans="1:10" x14ac:dyDescent="0.3">
      <c r="A2822" t="s">
        <v>2618</v>
      </c>
      <c r="C2822" s="18">
        <v>450.29813403008438</v>
      </c>
      <c r="D2822" s="1"/>
      <c r="E2822" s="1">
        <v>28</v>
      </c>
      <c r="F2822" s="1">
        <v>15</v>
      </c>
      <c r="G2822" s="1">
        <v>1</v>
      </c>
      <c r="H2822" s="1">
        <v>12</v>
      </c>
      <c r="I2822" s="15">
        <v>0.5535714285714286</v>
      </c>
      <c r="J2822">
        <f t="shared" si="44"/>
        <v>40</v>
      </c>
    </row>
    <row r="2823" spans="1:10" x14ac:dyDescent="0.3">
      <c r="A2823" t="s">
        <v>2539</v>
      </c>
      <c r="C2823" s="18">
        <v>450.29129081867711</v>
      </c>
      <c r="D2823" s="1"/>
      <c r="E2823" s="1">
        <v>17</v>
      </c>
      <c r="F2823" s="1">
        <v>9</v>
      </c>
      <c r="G2823" s="1">
        <v>2</v>
      </c>
      <c r="H2823" s="1">
        <v>6</v>
      </c>
      <c r="I2823" s="15">
        <v>0.58823529411764708</v>
      </c>
      <c r="J2823">
        <f t="shared" si="44"/>
        <v>40</v>
      </c>
    </row>
    <row r="2824" spans="1:10" x14ac:dyDescent="0.3">
      <c r="A2824" t="s">
        <v>2641</v>
      </c>
      <c r="C2824" s="18">
        <v>450.24120376156725</v>
      </c>
      <c r="D2824" s="1"/>
      <c r="E2824" s="1">
        <v>20</v>
      </c>
      <c r="F2824" s="1">
        <v>12</v>
      </c>
      <c r="G2824" s="1">
        <v>0</v>
      </c>
      <c r="H2824" s="1">
        <v>8</v>
      </c>
      <c r="I2824" s="15">
        <v>0.6</v>
      </c>
      <c r="J2824">
        <f t="shared" si="44"/>
        <v>40</v>
      </c>
    </row>
    <row r="2825" spans="1:10" x14ac:dyDescent="0.3">
      <c r="A2825" t="s">
        <v>2441</v>
      </c>
      <c r="C2825" s="18">
        <v>450.14154212479417</v>
      </c>
      <c r="D2825" s="1"/>
      <c r="E2825" s="1">
        <v>47</v>
      </c>
      <c r="F2825" s="1">
        <v>32</v>
      </c>
      <c r="G2825" s="1">
        <v>0</v>
      </c>
      <c r="H2825" s="1">
        <v>15</v>
      </c>
      <c r="I2825" s="15">
        <v>0.68085106382978722</v>
      </c>
      <c r="J2825">
        <f t="shared" si="44"/>
        <v>20</v>
      </c>
    </row>
    <row r="2826" spans="1:10" x14ac:dyDescent="0.3">
      <c r="A2826" t="s">
        <v>2436</v>
      </c>
      <c r="C2826" s="18">
        <v>450.129454819069</v>
      </c>
      <c r="D2826" s="1"/>
      <c r="E2826" s="1">
        <v>15</v>
      </c>
      <c r="F2826" s="1">
        <v>6</v>
      </c>
      <c r="G2826" s="1">
        <v>0</v>
      </c>
      <c r="H2826" s="1">
        <v>9</v>
      </c>
      <c r="I2826" s="15">
        <v>0.4</v>
      </c>
      <c r="J2826">
        <f t="shared" si="44"/>
        <v>40</v>
      </c>
    </row>
    <row r="2827" spans="1:10" x14ac:dyDescent="0.3">
      <c r="A2827" t="s">
        <v>2438</v>
      </c>
      <c r="C2827" s="18">
        <v>450.07387333970053</v>
      </c>
      <c r="D2827" s="1"/>
      <c r="E2827" s="1">
        <v>8</v>
      </c>
      <c r="F2827" s="1">
        <v>6</v>
      </c>
      <c r="G2827" s="1">
        <v>0</v>
      </c>
      <c r="H2827" s="1">
        <v>2</v>
      </c>
      <c r="I2827" s="15">
        <v>0.75</v>
      </c>
      <c r="J2827">
        <f t="shared" si="44"/>
        <v>40</v>
      </c>
    </row>
    <row r="2828" spans="1:10" x14ac:dyDescent="0.3">
      <c r="A2828" t="s">
        <v>2439</v>
      </c>
      <c r="C2828" s="18">
        <v>450.07062209852182</v>
      </c>
      <c r="D2828" s="1"/>
      <c r="E2828" s="1">
        <v>23</v>
      </c>
      <c r="F2828" s="1">
        <v>15</v>
      </c>
      <c r="G2828" s="1">
        <v>0</v>
      </c>
      <c r="H2828" s="1">
        <v>8</v>
      </c>
      <c r="I2828" s="15">
        <v>0.65217391304347827</v>
      </c>
      <c r="J2828">
        <f t="shared" si="44"/>
        <v>40</v>
      </c>
    </row>
    <row r="2829" spans="1:10" x14ac:dyDescent="0.3">
      <c r="A2829" t="s">
        <v>2440</v>
      </c>
      <c r="C2829" s="18">
        <v>450.05325732338184</v>
      </c>
      <c r="D2829" s="1"/>
      <c r="E2829" s="1">
        <v>6</v>
      </c>
      <c r="F2829" s="1">
        <v>5</v>
      </c>
      <c r="G2829" s="1">
        <v>1</v>
      </c>
      <c r="H2829" s="1">
        <v>0</v>
      </c>
      <c r="I2829" s="15">
        <v>0.91666666666666663</v>
      </c>
      <c r="J2829">
        <f t="shared" si="44"/>
        <v>40</v>
      </c>
    </row>
    <row r="2830" spans="1:10" x14ac:dyDescent="0.3">
      <c r="A2830" t="s">
        <v>2560</v>
      </c>
      <c r="C2830" s="18">
        <v>450.02524771307333</v>
      </c>
      <c r="D2830" s="1"/>
      <c r="E2830" s="1">
        <v>14</v>
      </c>
      <c r="F2830" s="1">
        <v>9</v>
      </c>
      <c r="G2830" s="1">
        <v>1</v>
      </c>
      <c r="H2830" s="1">
        <v>4</v>
      </c>
      <c r="I2830" s="15">
        <v>0.6785714285714286</v>
      </c>
      <c r="J2830">
        <f t="shared" si="44"/>
        <v>40</v>
      </c>
    </row>
    <row r="2831" spans="1:10" x14ac:dyDescent="0.3">
      <c r="A2831" t="s">
        <v>2797</v>
      </c>
      <c r="C2831" s="18">
        <v>450.01195774730132</v>
      </c>
      <c r="D2831" s="1"/>
      <c r="E2831" s="1">
        <v>15</v>
      </c>
      <c r="F2831" s="1">
        <v>9</v>
      </c>
      <c r="G2831" s="1">
        <v>1</v>
      </c>
      <c r="H2831" s="1">
        <v>5</v>
      </c>
      <c r="I2831" s="15">
        <v>0.6333333333333333</v>
      </c>
      <c r="J2831">
        <f t="shared" si="44"/>
        <v>40</v>
      </c>
    </row>
    <row r="2832" spans="1:10" x14ac:dyDescent="0.3">
      <c r="A2832" t="s">
        <v>2443</v>
      </c>
      <c r="C2832" s="18">
        <v>450.00062504116744</v>
      </c>
      <c r="D2832" s="1"/>
      <c r="E2832" s="1">
        <v>5</v>
      </c>
      <c r="F2832" s="1">
        <v>5</v>
      </c>
      <c r="G2832" s="1">
        <v>0</v>
      </c>
      <c r="H2832" s="1">
        <v>0</v>
      </c>
      <c r="I2832" s="15">
        <v>1</v>
      </c>
      <c r="J2832">
        <f t="shared" si="44"/>
        <v>40</v>
      </c>
    </row>
    <row r="2833" spans="1:10" x14ac:dyDescent="0.3">
      <c r="A2833" t="s">
        <v>2444</v>
      </c>
      <c r="C2833" s="18">
        <v>449.99405257454271</v>
      </c>
      <c r="D2833" s="1"/>
      <c r="E2833" s="1">
        <v>20</v>
      </c>
      <c r="F2833" s="1">
        <v>13</v>
      </c>
      <c r="G2833" s="1">
        <v>2</v>
      </c>
      <c r="H2833" s="1">
        <v>5</v>
      </c>
      <c r="I2833" s="15">
        <v>0.7</v>
      </c>
      <c r="J2833">
        <f t="shared" si="44"/>
        <v>40</v>
      </c>
    </row>
    <row r="2834" spans="1:10" x14ac:dyDescent="0.3">
      <c r="A2834" t="s">
        <v>2445</v>
      </c>
      <c r="C2834" s="18">
        <v>449.97543338083784</v>
      </c>
      <c r="D2834" s="1"/>
      <c r="E2834" s="1">
        <v>17</v>
      </c>
      <c r="F2834" s="1">
        <v>9</v>
      </c>
      <c r="G2834" s="1">
        <v>2</v>
      </c>
      <c r="H2834" s="1">
        <v>6</v>
      </c>
      <c r="I2834" s="15">
        <v>0.58823529411764708</v>
      </c>
      <c r="J2834">
        <f t="shared" si="44"/>
        <v>40</v>
      </c>
    </row>
    <row r="2835" spans="1:10" x14ac:dyDescent="0.3">
      <c r="A2835" t="s">
        <v>2446</v>
      </c>
      <c r="C2835" s="18">
        <v>449.9503973430796</v>
      </c>
      <c r="D2835" s="1"/>
      <c r="E2835" s="1">
        <v>26</v>
      </c>
      <c r="F2835" s="1">
        <v>16</v>
      </c>
      <c r="G2835" s="1">
        <v>0</v>
      </c>
      <c r="H2835" s="1">
        <v>10</v>
      </c>
      <c r="I2835" s="15">
        <v>0.61538461538461542</v>
      </c>
      <c r="J2835">
        <f t="shared" si="44"/>
        <v>40</v>
      </c>
    </row>
    <row r="2836" spans="1:10" x14ac:dyDescent="0.3">
      <c r="A2836" t="s">
        <v>2447</v>
      </c>
      <c r="C2836" s="18">
        <v>449.94666018017307</v>
      </c>
      <c r="D2836" s="1"/>
      <c r="E2836" s="1">
        <v>1</v>
      </c>
      <c r="F2836" s="1">
        <v>0</v>
      </c>
      <c r="G2836" s="1">
        <v>0</v>
      </c>
      <c r="H2836" s="1">
        <v>1</v>
      </c>
      <c r="I2836" s="15">
        <v>0</v>
      </c>
      <c r="J2836">
        <f t="shared" si="44"/>
        <v>40</v>
      </c>
    </row>
    <row r="2837" spans="1:10" x14ac:dyDescent="0.3">
      <c r="A2837" t="s">
        <v>2449</v>
      </c>
      <c r="C2837" s="18">
        <v>449.92903830093314</v>
      </c>
      <c r="D2837" s="1"/>
      <c r="E2837" s="1">
        <v>1</v>
      </c>
      <c r="F2837" s="1">
        <v>0</v>
      </c>
      <c r="G2837" s="1">
        <v>0</v>
      </c>
      <c r="H2837" s="1">
        <v>1</v>
      </c>
      <c r="I2837" s="15">
        <v>0</v>
      </c>
      <c r="J2837">
        <f t="shared" si="44"/>
        <v>40</v>
      </c>
    </row>
    <row r="2838" spans="1:10" x14ac:dyDescent="0.3">
      <c r="A2838" t="s">
        <v>2450</v>
      </c>
      <c r="C2838" s="18">
        <v>449.89662058807482</v>
      </c>
      <c r="D2838" s="1"/>
      <c r="E2838" s="1">
        <v>5</v>
      </c>
      <c r="F2838" s="1">
        <v>5</v>
      </c>
      <c r="G2838" s="1">
        <v>0</v>
      </c>
      <c r="H2838" s="1">
        <v>0</v>
      </c>
      <c r="I2838" s="15">
        <v>1</v>
      </c>
      <c r="J2838">
        <f t="shared" si="44"/>
        <v>40</v>
      </c>
    </row>
    <row r="2839" spans="1:10" x14ac:dyDescent="0.3">
      <c r="A2839" t="s">
        <v>2451</v>
      </c>
      <c r="C2839" s="18">
        <v>449.82193884675786</v>
      </c>
      <c r="D2839" s="1"/>
      <c r="E2839" s="1">
        <v>8</v>
      </c>
      <c r="F2839" s="1">
        <v>6</v>
      </c>
      <c r="G2839" s="1">
        <v>1</v>
      </c>
      <c r="H2839" s="1">
        <v>1</v>
      </c>
      <c r="I2839" s="15">
        <v>0.8125</v>
      </c>
      <c r="J2839">
        <f t="shared" si="44"/>
        <v>40</v>
      </c>
    </row>
    <row r="2840" spans="1:10" x14ac:dyDescent="0.3">
      <c r="A2840" t="s">
        <v>2452</v>
      </c>
      <c r="C2840" s="18">
        <v>449.80919850697325</v>
      </c>
      <c r="D2840" s="1"/>
      <c r="E2840" s="1">
        <v>9</v>
      </c>
      <c r="F2840" s="1">
        <v>7</v>
      </c>
      <c r="G2840" s="1">
        <v>0</v>
      </c>
      <c r="H2840" s="1">
        <v>2</v>
      </c>
      <c r="I2840" s="15">
        <v>0.77777777777777779</v>
      </c>
      <c r="J2840">
        <f t="shared" si="44"/>
        <v>40</v>
      </c>
    </row>
    <row r="2841" spans="1:10" x14ac:dyDescent="0.3">
      <c r="A2841" t="s">
        <v>2456</v>
      </c>
      <c r="C2841" s="18">
        <v>449.71121817616489</v>
      </c>
      <c r="D2841" s="1"/>
      <c r="E2841" s="1">
        <v>32</v>
      </c>
      <c r="F2841" s="1">
        <v>18</v>
      </c>
      <c r="G2841" s="1">
        <v>1</v>
      </c>
      <c r="H2841" s="1">
        <v>13</v>
      </c>
      <c r="I2841" s="15">
        <v>0.578125</v>
      </c>
      <c r="J2841">
        <f t="shared" si="44"/>
        <v>20</v>
      </c>
    </row>
    <row r="2842" spans="1:10" x14ac:dyDescent="0.3">
      <c r="A2842" t="s">
        <v>2457</v>
      </c>
      <c r="C2842" s="18">
        <v>449.70477123731672</v>
      </c>
      <c r="D2842" s="1"/>
      <c r="E2842" s="1">
        <v>21</v>
      </c>
      <c r="F2842" s="1">
        <v>13</v>
      </c>
      <c r="G2842" s="1">
        <v>1</v>
      </c>
      <c r="H2842" s="1">
        <v>7</v>
      </c>
      <c r="I2842" s="15">
        <v>0.6428571428571429</v>
      </c>
      <c r="J2842">
        <f t="shared" si="44"/>
        <v>40</v>
      </c>
    </row>
    <row r="2843" spans="1:10" x14ac:dyDescent="0.3">
      <c r="A2843" t="s">
        <v>2458</v>
      </c>
      <c r="C2843" s="18">
        <v>449.69688998802053</v>
      </c>
      <c r="D2843" s="1"/>
      <c r="E2843" s="1">
        <v>5</v>
      </c>
      <c r="F2843" s="1">
        <v>5</v>
      </c>
      <c r="G2843" s="1">
        <v>0</v>
      </c>
      <c r="H2843" s="1">
        <v>0</v>
      </c>
      <c r="I2843" s="15">
        <v>1</v>
      </c>
      <c r="J2843">
        <f t="shared" si="44"/>
        <v>40</v>
      </c>
    </row>
    <row r="2844" spans="1:10" x14ac:dyDescent="0.3">
      <c r="A2844" t="s">
        <v>2459</v>
      </c>
      <c r="C2844" s="18">
        <v>449.69682694948267</v>
      </c>
      <c r="D2844" s="1"/>
      <c r="E2844" s="1">
        <v>1</v>
      </c>
      <c r="F2844" s="1">
        <v>0</v>
      </c>
      <c r="G2844" s="1">
        <v>0</v>
      </c>
      <c r="H2844" s="1">
        <v>1</v>
      </c>
      <c r="I2844" s="15">
        <v>0</v>
      </c>
      <c r="J2844">
        <f t="shared" si="44"/>
        <v>40</v>
      </c>
    </row>
    <row r="2845" spans="1:10" x14ac:dyDescent="0.3">
      <c r="A2845" t="s">
        <v>2643</v>
      </c>
      <c r="C2845" s="18">
        <v>511.25100094305697</v>
      </c>
      <c r="D2845" s="1"/>
      <c r="E2845" s="1">
        <v>17</v>
      </c>
      <c r="F2845" s="1">
        <v>12</v>
      </c>
      <c r="G2845" s="1">
        <v>0</v>
      </c>
      <c r="H2845" s="1">
        <v>5</v>
      </c>
      <c r="I2845" s="15">
        <v>0.70588235294117652</v>
      </c>
      <c r="J2845">
        <f t="shared" si="44"/>
        <v>40</v>
      </c>
    </row>
    <row r="2846" spans="1:10" x14ac:dyDescent="0.3">
      <c r="A2846" t="s">
        <v>2460</v>
      </c>
      <c r="C2846" s="18">
        <v>449.6034458250935</v>
      </c>
      <c r="D2846" s="1"/>
      <c r="E2846" s="1">
        <v>8</v>
      </c>
      <c r="F2846" s="1">
        <v>6</v>
      </c>
      <c r="G2846" s="1">
        <v>0</v>
      </c>
      <c r="H2846" s="1">
        <v>2</v>
      </c>
      <c r="I2846" s="15">
        <v>0.75</v>
      </c>
      <c r="J2846">
        <f t="shared" si="44"/>
        <v>40</v>
      </c>
    </row>
    <row r="2847" spans="1:10" x14ac:dyDescent="0.3">
      <c r="A2847" t="s">
        <v>2491</v>
      </c>
      <c r="C2847" s="18">
        <v>449.59342051530325</v>
      </c>
      <c r="D2847" s="1"/>
      <c r="E2847" s="1">
        <v>57</v>
      </c>
      <c r="F2847" s="1">
        <v>36</v>
      </c>
      <c r="G2847" s="1">
        <v>1</v>
      </c>
      <c r="H2847" s="1">
        <v>20</v>
      </c>
      <c r="I2847" s="15">
        <v>0.64035087719298245</v>
      </c>
      <c r="J2847">
        <f t="shared" si="44"/>
        <v>20</v>
      </c>
    </row>
    <row r="2848" spans="1:10" x14ac:dyDescent="0.3">
      <c r="A2848" t="s">
        <v>2524</v>
      </c>
      <c r="C2848" s="18">
        <v>449.55693896654316</v>
      </c>
      <c r="D2848" s="1"/>
      <c r="E2848" s="1">
        <v>11</v>
      </c>
      <c r="F2848" s="1">
        <v>7</v>
      </c>
      <c r="G2848" s="1">
        <v>0</v>
      </c>
      <c r="H2848" s="1">
        <v>4</v>
      </c>
      <c r="I2848" s="15">
        <v>0.63636363636363635</v>
      </c>
      <c r="J2848">
        <f t="shared" si="44"/>
        <v>40</v>
      </c>
    </row>
    <row r="2849" spans="1:10" x14ac:dyDescent="0.3">
      <c r="A2849" t="s">
        <v>2462</v>
      </c>
      <c r="C2849" s="18">
        <v>449.54357448854614</v>
      </c>
      <c r="D2849" s="1"/>
      <c r="E2849" s="1">
        <v>17</v>
      </c>
      <c r="F2849" s="1">
        <v>12</v>
      </c>
      <c r="G2849" s="1">
        <v>0</v>
      </c>
      <c r="H2849" s="1">
        <v>5</v>
      </c>
      <c r="I2849" s="15">
        <v>0.70588235294117652</v>
      </c>
      <c r="J2849">
        <f t="shared" si="44"/>
        <v>40</v>
      </c>
    </row>
    <row r="2850" spans="1:10" x14ac:dyDescent="0.3">
      <c r="A2850" t="s">
        <v>2463</v>
      </c>
      <c r="C2850" s="18">
        <v>449.48846652293412</v>
      </c>
      <c r="D2850" s="1"/>
      <c r="E2850" s="1">
        <v>1</v>
      </c>
      <c r="F2850" s="1">
        <v>0</v>
      </c>
      <c r="G2850" s="1">
        <v>0</v>
      </c>
      <c r="H2850" s="1">
        <v>1</v>
      </c>
      <c r="I2850" s="15">
        <v>0</v>
      </c>
      <c r="J2850">
        <f t="shared" si="44"/>
        <v>40</v>
      </c>
    </row>
    <row r="2851" spans="1:10" x14ac:dyDescent="0.3">
      <c r="A2851" t="s">
        <v>2464</v>
      </c>
      <c r="C2851" s="18">
        <v>449.4852491650912</v>
      </c>
      <c r="D2851" s="1"/>
      <c r="E2851" s="1">
        <v>9</v>
      </c>
      <c r="F2851" s="1">
        <v>7</v>
      </c>
      <c r="G2851" s="1">
        <v>0</v>
      </c>
      <c r="H2851" s="1">
        <v>2</v>
      </c>
      <c r="I2851" s="15">
        <v>0.77777777777777779</v>
      </c>
      <c r="J2851">
        <f t="shared" si="44"/>
        <v>40</v>
      </c>
    </row>
    <row r="2852" spans="1:10" x14ac:dyDescent="0.3">
      <c r="A2852" t="s">
        <v>2466</v>
      </c>
      <c r="C2852" s="18">
        <v>449.45507900434444</v>
      </c>
      <c r="D2852" s="1"/>
      <c r="E2852" s="1">
        <v>5</v>
      </c>
      <c r="F2852" s="1">
        <v>5</v>
      </c>
      <c r="G2852" s="1">
        <v>0</v>
      </c>
      <c r="H2852" s="1">
        <v>0</v>
      </c>
      <c r="I2852" s="15">
        <v>1</v>
      </c>
      <c r="J2852">
        <f t="shared" si="44"/>
        <v>40</v>
      </c>
    </row>
    <row r="2853" spans="1:10" x14ac:dyDescent="0.3">
      <c r="A2853" t="s">
        <v>2467</v>
      </c>
      <c r="C2853" s="18">
        <v>449.45175490565077</v>
      </c>
      <c r="D2853" s="1"/>
      <c r="E2853" s="1">
        <v>40</v>
      </c>
      <c r="F2853" s="1">
        <v>23</v>
      </c>
      <c r="G2853" s="1">
        <v>1</v>
      </c>
      <c r="H2853" s="1">
        <v>16</v>
      </c>
      <c r="I2853" s="15">
        <v>0.58750000000000002</v>
      </c>
      <c r="J2853">
        <f t="shared" si="44"/>
        <v>20</v>
      </c>
    </row>
    <row r="2854" spans="1:10" x14ac:dyDescent="0.3">
      <c r="A2854" t="s">
        <v>2468</v>
      </c>
      <c r="C2854" s="18">
        <v>449.44130734501073</v>
      </c>
      <c r="D2854" s="1"/>
      <c r="E2854" s="1">
        <v>5</v>
      </c>
      <c r="F2854" s="1">
        <v>5</v>
      </c>
      <c r="G2854" s="1">
        <v>0</v>
      </c>
      <c r="H2854" s="1">
        <v>0</v>
      </c>
      <c r="I2854" s="15">
        <v>1</v>
      </c>
      <c r="J2854">
        <f t="shared" si="44"/>
        <v>40</v>
      </c>
    </row>
    <row r="2855" spans="1:10" x14ac:dyDescent="0.3">
      <c r="A2855" s="21" t="s">
        <v>2469</v>
      </c>
      <c r="C2855" s="18">
        <v>449.44060144211022</v>
      </c>
      <c r="D2855" s="1"/>
      <c r="E2855" s="1">
        <v>5</v>
      </c>
      <c r="F2855" s="1">
        <v>5</v>
      </c>
      <c r="G2855" s="1">
        <v>0</v>
      </c>
      <c r="H2855" s="1">
        <v>0</v>
      </c>
      <c r="I2855" s="15">
        <v>1</v>
      </c>
      <c r="J2855">
        <f t="shared" si="44"/>
        <v>40</v>
      </c>
    </row>
    <row r="2856" spans="1:10" x14ac:dyDescent="0.3">
      <c r="A2856" t="s">
        <v>2470</v>
      </c>
      <c r="C2856" s="18">
        <v>449.43601557083429</v>
      </c>
      <c r="D2856" s="1"/>
      <c r="E2856" s="1">
        <v>9</v>
      </c>
      <c r="F2856" s="1">
        <v>7</v>
      </c>
      <c r="G2856" s="1">
        <v>0</v>
      </c>
      <c r="H2856" s="1">
        <v>2</v>
      </c>
      <c r="I2856" s="15">
        <v>0.77777777777777779</v>
      </c>
      <c r="J2856">
        <f t="shared" si="44"/>
        <v>40</v>
      </c>
    </row>
    <row r="2857" spans="1:10" x14ac:dyDescent="0.3">
      <c r="A2857" t="s">
        <v>2471</v>
      </c>
      <c r="C2857" s="18">
        <v>449.42544987597034</v>
      </c>
      <c r="D2857" s="1"/>
      <c r="E2857" s="1">
        <v>5</v>
      </c>
      <c r="F2857" s="1">
        <v>5</v>
      </c>
      <c r="G2857" s="1">
        <v>0</v>
      </c>
      <c r="H2857" s="1">
        <v>0</v>
      </c>
      <c r="I2857" s="15">
        <v>1</v>
      </c>
      <c r="J2857">
        <f t="shared" si="44"/>
        <v>40</v>
      </c>
    </row>
    <row r="2858" spans="1:10" x14ac:dyDescent="0.3">
      <c r="A2858" t="s">
        <v>2472</v>
      </c>
      <c r="C2858" s="18">
        <v>449.42498872215464</v>
      </c>
      <c r="D2858" s="1"/>
      <c r="E2858" s="1">
        <v>5</v>
      </c>
      <c r="F2858" s="1">
        <v>5</v>
      </c>
      <c r="G2858" s="1">
        <v>0</v>
      </c>
      <c r="H2858" s="1">
        <v>0</v>
      </c>
      <c r="I2858" s="15">
        <v>1</v>
      </c>
      <c r="J2858">
        <f t="shared" si="44"/>
        <v>40</v>
      </c>
    </row>
    <row r="2859" spans="1:10" x14ac:dyDescent="0.3">
      <c r="A2859" t="s">
        <v>2486</v>
      </c>
      <c r="C2859" s="18">
        <v>449.42397147543113</v>
      </c>
      <c r="D2859" s="1"/>
      <c r="E2859" s="1">
        <v>82</v>
      </c>
      <c r="F2859" s="1">
        <v>36</v>
      </c>
      <c r="G2859" s="1">
        <v>2</v>
      </c>
      <c r="H2859" s="1">
        <v>44</v>
      </c>
      <c r="I2859" s="15">
        <v>0.45121951219512196</v>
      </c>
      <c r="J2859">
        <f t="shared" si="44"/>
        <v>20</v>
      </c>
    </row>
    <row r="2860" spans="1:10" x14ac:dyDescent="0.3">
      <c r="A2860" t="s">
        <v>2475</v>
      </c>
      <c r="C2860" s="18">
        <v>449.38141260206646</v>
      </c>
      <c r="D2860" s="1"/>
      <c r="E2860" s="1">
        <v>5</v>
      </c>
      <c r="F2860" s="1">
        <v>5</v>
      </c>
      <c r="G2860" s="1">
        <v>0</v>
      </c>
      <c r="H2860" s="1">
        <v>0</v>
      </c>
      <c r="I2860" s="15">
        <v>1</v>
      </c>
      <c r="J2860">
        <f t="shared" si="44"/>
        <v>40</v>
      </c>
    </row>
    <row r="2861" spans="1:10" x14ac:dyDescent="0.3">
      <c r="A2861" s="21" t="s">
        <v>2476</v>
      </c>
      <c r="C2861" s="18">
        <v>449.37326835113589</v>
      </c>
      <c r="D2861" s="1"/>
      <c r="E2861" s="1">
        <v>15</v>
      </c>
      <c r="F2861" s="1">
        <v>10</v>
      </c>
      <c r="G2861" s="1">
        <v>0</v>
      </c>
      <c r="H2861" s="1">
        <v>5</v>
      </c>
      <c r="I2861" s="15">
        <v>0.66666666666666663</v>
      </c>
      <c r="J2861">
        <f t="shared" si="44"/>
        <v>40</v>
      </c>
    </row>
    <row r="2862" spans="1:10" x14ac:dyDescent="0.3">
      <c r="A2862" t="s">
        <v>2477</v>
      </c>
      <c r="C2862" s="18">
        <v>449.35988185293638</v>
      </c>
      <c r="D2862" s="1"/>
      <c r="E2862" s="1">
        <v>13</v>
      </c>
      <c r="F2862" s="1">
        <v>9</v>
      </c>
      <c r="G2862" s="1">
        <v>0</v>
      </c>
      <c r="H2862" s="1">
        <v>4</v>
      </c>
      <c r="I2862" s="15">
        <v>0.69230769230769229</v>
      </c>
      <c r="J2862">
        <f t="shared" si="44"/>
        <v>40</v>
      </c>
    </row>
    <row r="2863" spans="1:10" x14ac:dyDescent="0.3">
      <c r="A2863" t="s">
        <v>2478</v>
      </c>
      <c r="C2863" s="18">
        <v>449.34692900134053</v>
      </c>
      <c r="D2863" s="1"/>
      <c r="E2863" s="1">
        <v>26</v>
      </c>
      <c r="F2863" s="1">
        <v>14</v>
      </c>
      <c r="G2863" s="1">
        <v>4</v>
      </c>
      <c r="H2863" s="1">
        <v>8</v>
      </c>
      <c r="I2863" s="15">
        <v>0.61538461538461542</v>
      </c>
      <c r="J2863">
        <f t="shared" si="44"/>
        <v>40</v>
      </c>
    </row>
    <row r="2864" spans="1:10" x14ac:dyDescent="0.3">
      <c r="A2864" t="s">
        <v>2480</v>
      </c>
      <c r="C2864" s="18">
        <v>449.31070618940169</v>
      </c>
      <c r="D2864" s="1"/>
      <c r="E2864" s="1">
        <v>29</v>
      </c>
      <c r="F2864" s="1">
        <v>15</v>
      </c>
      <c r="G2864" s="1">
        <v>1</v>
      </c>
      <c r="H2864" s="1">
        <v>13</v>
      </c>
      <c r="I2864" s="15">
        <v>0.53448275862068961</v>
      </c>
      <c r="J2864">
        <f t="shared" si="44"/>
        <v>40</v>
      </c>
    </row>
    <row r="2865" spans="1:10" x14ac:dyDescent="0.3">
      <c r="A2865" t="s">
        <v>2736</v>
      </c>
      <c r="C2865" s="18">
        <v>449.3032519502645</v>
      </c>
      <c r="D2865" s="1"/>
      <c r="E2865" s="1">
        <v>42</v>
      </c>
      <c r="F2865" s="1">
        <v>23</v>
      </c>
      <c r="G2865" s="1">
        <v>1</v>
      </c>
      <c r="H2865" s="1">
        <v>18</v>
      </c>
      <c r="I2865" s="15">
        <v>0.55952380952380953</v>
      </c>
      <c r="J2865">
        <f t="shared" si="44"/>
        <v>20</v>
      </c>
    </row>
    <row r="2866" spans="1:10" x14ac:dyDescent="0.3">
      <c r="A2866" t="s">
        <v>2599</v>
      </c>
      <c r="C2866" s="18">
        <v>449.29520072430029</v>
      </c>
      <c r="D2866" s="1"/>
      <c r="E2866" s="1">
        <v>17</v>
      </c>
      <c r="F2866" s="1">
        <v>11</v>
      </c>
      <c r="G2866" s="1">
        <v>0</v>
      </c>
      <c r="H2866" s="1">
        <v>6</v>
      </c>
      <c r="I2866" s="15">
        <v>0.6470588235294118</v>
      </c>
      <c r="J2866">
        <f t="shared" si="44"/>
        <v>40</v>
      </c>
    </row>
    <row r="2867" spans="1:10" x14ac:dyDescent="0.3">
      <c r="A2867" t="s">
        <v>2481</v>
      </c>
      <c r="C2867" s="18">
        <v>449.29326645473412</v>
      </c>
      <c r="D2867" s="1"/>
      <c r="E2867" s="1">
        <v>9</v>
      </c>
      <c r="F2867" s="1">
        <v>6</v>
      </c>
      <c r="G2867" s="1">
        <v>2</v>
      </c>
      <c r="H2867" s="1">
        <v>1</v>
      </c>
      <c r="I2867" s="15">
        <v>0.77777777777777779</v>
      </c>
      <c r="J2867">
        <f t="shared" si="44"/>
        <v>40</v>
      </c>
    </row>
    <row r="2868" spans="1:10" x14ac:dyDescent="0.3">
      <c r="A2868" t="s">
        <v>2482</v>
      </c>
      <c r="C2868" s="18">
        <v>449.28751342813149</v>
      </c>
      <c r="D2868" s="1"/>
      <c r="E2868" s="1">
        <v>1</v>
      </c>
      <c r="F2868" s="1">
        <v>0</v>
      </c>
      <c r="G2868" s="1">
        <v>0</v>
      </c>
      <c r="H2868" s="1">
        <v>1</v>
      </c>
      <c r="I2868" s="15">
        <v>0</v>
      </c>
      <c r="J2868">
        <f t="shared" si="44"/>
        <v>40</v>
      </c>
    </row>
    <row r="2869" spans="1:10" x14ac:dyDescent="0.3">
      <c r="A2869" t="s">
        <v>2483</v>
      </c>
      <c r="C2869" s="18">
        <v>449.28726056255556</v>
      </c>
      <c r="D2869" s="1"/>
      <c r="E2869" s="1">
        <v>6</v>
      </c>
      <c r="F2869" s="1">
        <v>5</v>
      </c>
      <c r="G2869" s="1">
        <v>1</v>
      </c>
      <c r="H2869" s="1">
        <v>0</v>
      </c>
      <c r="I2869" s="15">
        <v>0.91666666666666663</v>
      </c>
      <c r="J2869">
        <f t="shared" si="44"/>
        <v>40</v>
      </c>
    </row>
    <row r="2870" spans="1:10" x14ac:dyDescent="0.3">
      <c r="A2870" t="s">
        <v>2484</v>
      </c>
      <c r="C2870" s="18">
        <v>449.27622581721369</v>
      </c>
      <c r="D2870" s="1"/>
      <c r="E2870" s="1">
        <v>9</v>
      </c>
      <c r="F2870" s="1">
        <v>7</v>
      </c>
      <c r="G2870" s="1">
        <v>0</v>
      </c>
      <c r="H2870" s="1">
        <v>2</v>
      </c>
      <c r="I2870" s="15">
        <v>0.77777777777777779</v>
      </c>
      <c r="J2870">
        <f t="shared" si="44"/>
        <v>40</v>
      </c>
    </row>
    <row r="2871" spans="1:10" x14ac:dyDescent="0.3">
      <c r="A2871" t="s">
        <v>2485</v>
      </c>
      <c r="C2871" s="18">
        <v>449.23741667673829</v>
      </c>
      <c r="D2871" s="1"/>
      <c r="E2871" s="1">
        <v>51</v>
      </c>
      <c r="F2871" s="1">
        <v>28</v>
      </c>
      <c r="G2871" s="1">
        <v>2</v>
      </c>
      <c r="H2871" s="1">
        <v>21</v>
      </c>
      <c r="I2871" s="15">
        <v>0.56862745098039214</v>
      </c>
      <c r="J2871">
        <f t="shared" si="44"/>
        <v>20</v>
      </c>
    </row>
    <row r="2872" spans="1:10" x14ac:dyDescent="0.3">
      <c r="A2872" t="s">
        <v>2575</v>
      </c>
      <c r="C2872" s="18">
        <v>449.20713588512143</v>
      </c>
      <c r="D2872" s="1"/>
      <c r="E2872" s="1">
        <v>82</v>
      </c>
      <c r="F2872" s="1">
        <v>42</v>
      </c>
      <c r="G2872" s="1">
        <v>1</v>
      </c>
      <c r="H2872" s="1">
        <v>39</v>
      </c>
      <c r="I2872" s="15">
        <v>0.51829268292682928</v>
      </c>
      <c r="J2872">
        <f t="shared" si="44"/>
        <v>20</v>
      </c>
    </row>
    <row r="2873" spans="1:10" x14ac:dyDescent="0.3">
      <c r="A2873" t="s">
        <v>2636</v>
      </c>
      <c r="C2873" s="18">
        <v>449.20249395867046</v>
      </c>
      <c r="D2873" s="1"/>
      <c r="E2873" s="1">
        <v>5</v>
      </c>
      <c r="F2873" s="1">
        <v>5</v>
      </c>
      <c r="G2873" s="1">
        <v>0</v>
      </c>
      <c r="H2873" s="1">
        <v>0</v>
      </c>
      <c r="I2873" s="15">
        <v>1</v>
      </c>
      <c r="J2873">
        <f t="shared" si="44"/>
        <v>40</v>
      </c>
    </row>
    <row r="2874" spans="1:10" x14ac:dyDescent="0.3">
      <c r="A2874" t="s">
        <v>2496</v>
      </c>
      <c r="C2874" s="18">
        <v>449.20009995908282</v>
      </c>
      <c r="D2874" s="1"/>
      <c r="E2874" s="1">
        <v>15</v>
      </c>
      <c r="F2874" s="1">
        <v>11</v>
      </c>
      <c r="G2874" s="1">
        <v>0</v>
      </c>
      <c r="H2874" s="1">
        <v>4</v>
      </c>
      <c r="I2874" s="15">
        <v>0.73333333333333328</v>
      </c>
      <c r="J2874">
        <f t="shared" si="44"/>
        <v>40</v>
      </c>
    </row>
    <row r="2875" spans="1:10" x14ac:dyDescent="0.3">
      <c r="A2875" t="s">
        <v>2487</v>
      </c>
      <c r="C2875" s="18">
        <v>449.18669404213489</v>
      </c>
      <c r="D2875" s="1"/>
      <c r="E2875" s="1">
        <v>1</v>
      </c>
      <c r="F2875" s="1">
        <v>0</v>
      </c>
      <c r="G2875" s="1">
        <v>0</v>
      </c>
      <c r="H2875" s="1">
        <v>1</v>
      </c>
      <c r="I2875" s="15">
        <v>0</v>
      </c>
      <c r="J2875">
        <f t="shared" si="44"/>
        <v>40</v>
      </c>
    </row>
    <row r="2876" spans="1:10" x14ac:dyDescent="0.3">
      <c r="A2876" t="s">
        <v>2626</v>
      </c>
      <c r="C2876" s="18">
        <v>449.18127868770824</v>
      </c>
      <c r="D2876" s="1"/>
      <c r="E2876" s="1">
        <v>41</v>
      </c>
      <c r="F2876" s="1">
        <v>20</v>
      </c>
      <c r="G2876" s="1">
        <v>0</v>
      </c>
      <c r="H2876" s="1">
        <v>21</v>
      </c>
      <c r="I2876" s="15">
        <v>0.48780487804878048</v>
      </c>
      <c r="J2876">
        <f t="shared" si="44"/>
        <v>20</v>
      </c>
    </row>
    <row r="2877" spans="1:10" x14ac:dyDescent="0.3">
      <c r="A2877" t="s">
        <v>2488</v>
      </c>
      <c r="C2877" s="18">
        <v>449.16131734823375</v>
      </c>
      <c r="D2877" s="1"/>
      <c r="E2877" s="1">
        <v>11</v>
      </c>
      <c r="F2877" s="1">
        <v>8</v>
      </c>
      <c r="G2877" s="1">
        <v>0</v>
      </c>
      <c r="H2877" s="1">
        <v>3</v>
      </c>
      <c r="I2877" s="15">
        <v>0.72727272727272729</v>
      </c>
      <c r="J2877">
        <f t="shared" si="44"/>
        <v>40</v>
      </c>
    </row>
    <row r="2878" spans="1:10" x14ac:dyDescent="0.3">
      <c r="A2878" t="s">
        <v>2489</v>
      </c>
      <c r="C2878" s="18">
        <v>449.13544362704886</v>
      </c>
      <c r="D2878" s="1"/>
      <c r="E2878" s="1">
        <v>11</v>
      </c>
      <c r="F2878" s="1">
        <v>8</v>
      </c>
      <c r="G2878" s="1">
        <v>0</v>
      </c>
      <c r="H2878" s="1">
        <v>3</v>
      </c>
      <c r="I2878" s="15">
        <v>0.72727272727272729</v>
      </c>
      <c r="J2878">
        <f t="shared" si="44"/>
        <v>40</v>
      </c>
    </row>
    <row r="2879" spans="1:10" x14ac:dyDescent="0.3">
      <c r="A2879" t="s">
        <v>2490</v>
      </c>
      <c r="C2879" s="18">
        <v>449.0542395865449</v>
      </c>
      <c r="D2879" s="1"/>
      <c r="E2879" s="1">
        <v>27</v>
      </c>
      <c r="F2879" s="1">
        <v>16</v>
      </c>
      <c r="G2879" s="1">
        <v>1</v>
      </c>
      <c r="H2879" s="1">
        <v>10</v>
      </c>
      <c r="I2879" s="15">
        <v>0.61111111111111116</v>
      </c>
      <c r="J2879">
        <f t="shared" si="44"/>
        <v>40</v>
      </c>
    </row>
    <row r="2880" spans="1:10" x14ac:dyDescent="0.3">
      <c r="A2880" t="s">
        <v>2711</v>
      </c>
      <c r="C2880" s="18">
        <v>449.02452441800756</v>
      </c>
      <c r="D2880" s="1"/>
      <c r="E2880" s="1">
        <v>18</v>
      </c>
      <c r="F2880" s="1">
        <v>11</v>
      </c>
      <c r="G2880" s="1">
        <v>1</v>
      </c>
      <c r="H2880" s="1">
        <v>6</v>
      </c>
      <c r="I2880" s="15">
        <v>0.63888888888888884</v>
      </c>
      <c r="J2880">
        <f t="shared" si="44"/>
        <v>40</v>
      </c>
    </row>
    <row r="2881" spans="1:10" x14ac:dyDescent="0.3">
      <c r="A2881" t="s">
        <v>2492</v>
      </c>
      <c r="C2881" s="18">
        <v>449.00139140336086</v>
      </c>
      <c r="D2881" s="1"/>
      <c r="E2881" s="1">
        <v>27</v>
      </c>
      <c r="F2881" s="1">
        <v>12</v>
      </c>
      <c r="G2881" s="1">
        <v>0</v>
      </c>
      <c r="H2881" s="1">
        <v>15</v>
      </c>
      <c r="I2881" s="15">
        <v>0.44444444444444442</v>
      </c>
      <c r="J2881">
        <f t="shared" si="44"/>
        <v>40</v>
      </c>
    </row>
    <row r="2882" spans="1:10" x14ac:dyDescent="0.3">
      <c r="A2882" t="s">
        <v>2493</v>
      </c>
      <c r="C2882" s="18">
        <v>448.99738451640462</v>
      </c>
      <c r="D2882" s="1"/>
      <c r="E2882" s="1">
        <v>15</v>
      </c>
      <c r="F2882" s="1">
        <v>10</v>
      </c>
      <c r="G2882" s="1">
        <v>0</v>
      </c>
      <c r="H2882" s="1">
        <v>5</v>
      </c>
      <c r="I2882" s="15">
        <v>0.66666666666666663</v>
      </c>
      <c r="J2882">
        <f t="shared" si="44"/>
        <v>40</v>
      </c>
    </row>
    <row r="2883" spans="1:10" x14ac:dyDescent="0.3">
      <c r="A2883" t="s">
        <v>2604</v>
      </c>
      <c r="C2883" s="18">
        <v>448.98040316622593</v>
      </c>
      <c r="D2883" s="1"/>
      <c r="E2883" s="1">
        <v>31</v>
      </c>
      <c r="F2883" s="1">
        <v>20</v>
      </c>
      <c r="G2883" s="1">
        <v>0</v>
      </c>
      <c r="H2883" s="1">
        <v>11</v>
      </c>
      <c r="I2883" s="15">
        <v>0.64516129032258063</v>
      </c>
      <c r="J2883">
        <f t="shared" si="44"/>
        <v>20</v>
      </c>
    </row>
    <row r="2884" spans="1:10" x14ac:dyDescent="0.3">
      <c r="A2884" t="s">
        <v>2494</v>
      </c>
      <c r="C2884" s="18">
        <v>448.94687584055271</v>
      </c>
      <c r="D2884" s="1"/>
      <c r="E2884" s="1">
        <v>6</v>
      </c>
      <c r="F2884" s="1">
        <v>5</v>
      </c>
      <c r="G2884" s="1">
        <v>1</v>
      </c>
      <c r="H2884" s="1">
        <v>0</v>
      </c>
      <c r="I2884" s="15">
        <v>0.91666666666666663</v>
      </c>
      <c r="J2884">
        <f t="shared" ref="J2884:J2947" si="45">IF(E2884&lt;=30,40,20)</f>
        <v>40</v>
      </c>
    </row>
    <row r="2885" spans="1:10" x14ac:dyDescent="0.3">
      <c r="A2885" t="s">
        <v>2495</v>
      </c>
      <c r="C2885" s="18">
        <v>448.93879414888164</v>
      </c>
      <c r="D2885" s="1"/>
      <c r="E2885" s="1">
        <v>39</v>
      </c>
      <c r="F2885" s="1">
        <v>17</v>
      </c>
      <c r="G2885" s="1">
        <v>3</v>
      </c>
      <c r="H2885" s="1">
        <v>19</v>
      </c>
      <c r="I2885" s="15">
        <v>0.47435897435897434</v>
      </c>
      <c r="J2885">
        <f t="shared" si="45"/>
        <v>20</v>
      </c>
    </row>
    <row r="2886" spans="1:10" x14ac:dyDescent="0.3">
      <c r="A2886" t="s">
        <v>4797</v>
      </c>
      <c r="C2886" s="18">
        <v>448.90327274788973</v>
      </c>
      <c r="D2886" s="1"/>
      <c r="E2886" s="1">
        <v>8</v>
      </c>
      <c r="F2886" s="1">
        <v>6</v>
      </c>
      <c r="G2886" s="1">
        <v>0</v>
      </c>
      <c r="H2886" s="1">
        <v>2</v>
      </c>
      <c r="I2886" s="15">
        <v>0.75</v>
      </c>
      <c r="J2886">
        <f t="shared" si="45"/>
        <v>40</v>
      </c>
    </row>
    <row r="2887" spans="1:10" x14ac:dyDescent="0.3">
      <c r="A2887" t="s">
        <v>2497</v>
      </c>
      <c r="C2887" s="18">
        <v>448.89852308702808</v>
      </c>
      <c r="D2887" s="1"/>
      <c r="E2887" s="1">
        <v>5</v>
      </c>
      <c r="F2887" s="1">
        <v>5</v>
      </c>
      <c r="G2887" s="1">
        <v>0</v>
      </c>
      <c r="H2887" s="1">
        <v>0</v>
      </c>
      <c r="I2887" s="15">
        <v>1</v>
      </c>
      <c r="J2887">
        <f t="shared" si="45"/>
        <v>40</v>
      </c>
    </row>
    <row r="2888" spans="1:10" x14ac:dyDescent="0.3">
      <c r="A2888" t="s">
        <v>2498</v>
      </c>
      <c r="C2888" s="18">
        <v>448.88278050326136</v>
      </c>
      <c r="D2888" s="1"/>
      <c r="E2888" s="1">
        <v>5</v>
      </c>
      <c r="F2888" s="1">
        <v>5</v>
      </c>
      <c r="G2888" s="1">
        <v>0</v>
      </c>
      <c r="H2888" s="1">
        <v>0</v>
      </c>
      <c r="I2888" s="15">
        <v>1</v>
      </c>
      <c r="J2888">
        <f t="shared" si="45"/>
        <v>40</v>
      </c>
    </row>
    <row r="2889" spans="1:10" x14ac:dyDescent="0.3">
      <c r="A2889" t="s">
        <v>2499</v>
      </c>
      <c r="C2889" s="18">
        <v>448.87449251530711</v>
      </c>
      <c r="D2889" s="1"/>
      <c r="E2889" s="1">
        <v>5</v>
      </c>
      <c r="F2889" s="1">
        <v>5</v>
      </c>
      <c r="G2889" s="1">
        <v>0</v>
      </c>
      <c r="H2889" s="1">
        <v>0</v>
      </c>
      <c r="I2889" s="15">
        <v>1</v>
      </c>
      <c r="J2889">
        <f t="shared" si="45"/>
        <v>40</v>
      </c>
    </row>
    <row r="2890" spans="1:10" x14ac:dyDescent="0.3">
      <c r="A2890" t="s">
        <v>2623</v>
      </c>
      <c r="C2890" s="18">
        <v>448.85693433296444</v>
      </c>
      <c r="D2890" s="1"/>
      <c r="E2890" s="1">
        <v>99</v>
      </c>
      <c r="F2890" s="1">
        <v>51</v>
      </c>
      <c r="G2890" s="1">
        <v>3</v>
      </c>
      <c r="H2890" s="1">
        <v>45</v>
      </c>
      <c r="I2890" s="15">
        <v>0.53030303030303028</v>
      </c>
      <c r="J2890">
        <f t="shared" si="45"/>
        <v>20</v>
      </c>
    </row>
    <row r="2891" spans="1:10" x14ac:dyDescent="0.3">
      <c r="A2891" t="s">
        <v>2500</v>
      </c>
      <c r="C2891" s="18">
        <v>448.84969784911976</v>
      </c>
      <c r="D2891" s="1"/>
      <c r="E2891" s="1">
        <v>30</v>
      </c>
      <c r="F2891" s="1">
        <v>18</v>
      </c>
      <c r="G2891" s="1">
        <v>1</v>
      </c>
      <c r="H2891" s="1">
        <v>11</v>
      </c>
      <c r="I2891" s="15">
        <v>0.6166666666666667</v>
      </c>
      <c r="J2891">
        <f t="shared" si="45"/>
        <v>40</v>
      </c>
    </row>
    <row r="2892" spans="1:10" x14ac:dyDescent="0.3">
      <c r="A2892" t="s">
        <v>2502</v>
      </c>
      <c r="C2892" s="18">
        <v>448.834417825331</v>
      </c>
      <c r="D2892" s="1"/>
      <c r="E2892" s="1">
        <v>5</v>
      </c>
      <c r="F2892" s="1">
        <v>5</v>
      </c>
      <c r="G2892" s="1">
        <v>0</v>
      </c>
      <c r="H2892" s="1">
        <v>0</v>
      </c>
      <c r="I2892" s="15">
        <v>1</v>
      </c>
      <c r="J2892">
        <f t="shared" si="45"/>
        <v>40</v>
      </c>
    </row>
    <row r="2893" spans="1:10" x14ac:dyDescent="0.3">
      <c r="A2893" t="s">
        <v>2504</v>
      </c>
      <c r="C2893" s="18">
        <v>448.82828491185376</v>
      </c>
      <c r="D2893" s="1"/>
      <c r="E2893" s="1">
        <v>5</v>
      </c>
      <c r="F2893" s="1">
        <v>5</v>
      </c>
      <c r="G2893" s="1">
        <v>0</v>
      </c>
      <c r="H2893" s="1">
        <v>0</v>
      </c>
      <c r="I2893" s="15">
        <v>1</v>
      </c>
      <c r="J2893">
        <f t="shared" si="45"/>
        <v>40</v>
      </c>
    </row>
    <row r="2894" spans="1:10" x14ac:dyDescent="0.3">
      <c r="A2894" t="s">
        <v>2454</v>
      </c>
      <c r="C2894" s="18">
        <v>448.82487335409724</v>
      </c>
      <c r="D2894" s="1"/>
      <c r="E2894" s="1">
        <v>15</v>
      </c>
      <c r="F2894" s="1">
        <v>10</v>
      </c>
      <c r="G2894" s="1">
        <v>0</v>
      </c>
      <c r="H2894" s="1">
        <v>5</v>
      </c>
      <c r="I2894" s="15">
        <v>0.66666666666666663</v>
      </c>
      <c r="J2894">
        <f t="shared" si="45"/>
        <v>40</v>
      </c>
    </row>
    <row r="2895" spans="1:10" x14ac:dyDescent="0.3">
      <c r="A2895" t="s">
        <v>2506</v>
      </c>
      <c r="C2895" s="18">
        <v>448.80552927748613</v>
      </c>
      <c r="D2895" s="1"/>
      <c r="E2895" s="1">
        <v>6</v>
      </c>
      <c r="F2895" s="1">
        <v>5</v>
      </c>
      <c r="G2895" s="1">
        <v>1</v>
      </c>
      <c r="H2895" s="1">
        <v>0</v>
      </c>
      <c r="I2895" s="15">
        <v>0.91666666666666663</v>
      </c>
      <c r="J2895">
        <f t="shared" si="45"/>
        <v>40</v>
      </c>
    </row>
    <row r="2896" spans="1:10" x14ac:dyDescent="0.3">
      <c r="A2896" t="s">
        <v>2507</v>
      </c>
      <c r="C2896" s="18">
        <v>448.75085504773239</v>
      </c>
      <c r="D2896" s="1"/>
      <c r="E2896" s="1">
        <v>6</v>
      </c>
      <c r="F2896" s="1">
        <v>5</v>
      </c>
      <c r="G2896" s="1">
        <v>0</v>
      </c>
      <c r="H2896" s="1">
        <v>1</v>
      </c>
      <c r="I2896" s="15">
        <v>0.83333333333333337</v>
      </c>
      <c r="J2896">
        <f t="shared" si="45"/>
        <v>40</v>
      </c>
    </row>
    <row r="2897" spans="1:10" x14ac:dyDescent="0.3">
      <c r="A2897" t="s">
        <v>2509</v>
      </c>
      <c r="C2897" s="18">
        <v>448.69405327649849</v>
      </c>
      <c r="D2897" s="1"/>
      <c r="E2897" s="1">
        <v>18</v>
      </c>
      <c r="F2897" s="1">
        <v>11</v>
      </c>
      <c r="G2897" s="1">
        <v>0</v>
      </c>
      <c r="H2897" s="1">
        <v>7</v>
      </c>
      <c r="I2897" s="15">
        <v>0.61111111111111116</v>
      </c>
      <c r="J2897">
        <f t="shared" si="45"/>
        <v>40</v>
      </c>
    </row>
    <row r="2898" spans="1:10" x14ac:dyDescent="0.3">
      <c r="A2898" t="s">
        <v>2510</v>
      </c>
      <c r="C2898" s="18">
        <v>448.65724800732238</v>
      </c>
      <c r="D2898" s="1"/>
      <c r="E2898" s="1">
        <v>5</v>
      </c>
      <c r="F2898" s="1">
        <v>5</v>
      </c>
      <c r="G2898" s="1">
        <v>0</v>
      </c>
      <c r="H2898" s="1">
        <v>0</v>
      </c>
      <c r="I2898" s="15">
        <v>1</v>
      </c>
      <c r="J2898">
        <f t="shared" si="45"/>
        <v>40</v>
      </c>
    </row>
    <row r="2899" spans="1:10" x14ac:dyDescent="0.3">
      <c r="A2899" t="s">
        <v>2511</v>
      </c>
      <c r="C2899" s="18">
        <v>448.65672738416197</v>
      </c>
      <c r="D2899" s="1"/>
      <c r="E2899" s="1">
        <v>5</v>
      </c>
      <c r="F2899" s="1">
        <v>5</v>
      </c>
      <c r="G2899" s="1">
        <v>0</v>
      </c>
      <c r="H2899" s="1">
        <v>0</v>
      </c>
      <c r="I2899" s="15">
        <v>1</v>
      </c>
      <c r="J2899">
        <f t="shared" si="45"/>
        <v>40</v>
      </c>
    </row>
    <row r="2900" spans="1:10" x14ac:dyDescent="0.3">
      <c r="A2900" t="s">
        <v>2512</v>
      </c>
      <c r="C2900" s="18">
        <v>448.65094642827933</v>
      </c>
      <c r="D2900" s="1"/>
      <c r="E2900" s="1">
        <v>9</v>
      </c>
      <c r="F2900" s="1">
        <v>7</v>
      </c>
      <c r="G2900" s="1">
        <v>0</v>
      </c>
      <c r="H2900" s="1">
        <v>2</v>
      </c>
      <c r="I2900" s="15">
        <v>0.77777777777777779</v>
      </c>
      <c r="J2900">
        <f t="shared" si="45"/>
        <v>40</v>
      </c>
    </row>
    <row r="2901" spans="1:10" x14ac:dyDescent="0.3">
      <c r="A2901" t="s">
        <v>2582</v>
      </c>
      <c r="C2901" s="18">
        <v>448.63785413764413</v>
      </c>
      <c r="D2901" s="1"/>
      <c r="E2901" s="1">
        <v>27</v>
      </c>
      <c r="F2901" s="1">
        <v>13</v>
      </c>
      <c r="G2901" s="1">
        <v>0</v>
      </c>
      <c r="H2901" s="1">
        <v>14</v>
      </c>
      <c r="I2901" s="15">
        <v>0.48148148148148145</v>
      </c>
      <c r="J2901">
        <f t="shared" si="45"/>
        <v>40</v>
      </c>
    </row>
    <row r="2902" spans="1:10" x14ac:dyDescent="0.3">
      <c r="A2902" t="s">
        <v>2513</v>
      </c>
      <c r="C2902" s="18">
        <v>448.61891393259032</v>
      </c>
      <c r="D2902" s="1"/>
      <c r="E2902" s="1">
        <v>6</v>
      </c>
      <c r="F2902" s="1">
        <v>5</v>
      </c>
      <c r="G2902" s="1">
        <v>1</v>
      </c>
      <c r="H2902" s="1">
        <v>0</v>
      </c>
      <c r="I2902" s="15">
        <v>0.91666666666666663</v>
      </c>
      <c r="J2902">
        <f t="shared" si="45"/>
        <v>40</v>
      </c>
    </row>
    <row r="2903" spans="1:10" x14ac:dyDescent="0.3">
      <c r="A2903" t="s">
        <v>2514</v>
      </c>
      <c r="C2903" s="18">
        <v>448.61003536124952</v>
      </c>
      <c r="D2903" s="1"/>
      <c r="E2903" s="1">
        <v>5</v>
      </c>
      <c r="F2903" s="1">
        <v>5</v>
      </c>
      <c r="G2903" s="1">
        <v>0</v>
      </c>
      <c r="H2903" s="1">
        <v>0</v>
      </c>
      <c r="I2903" s="15">
        <v>1</v>
      </c>
      <c r="J2903">
        <f t="shared" si="45"/>
        <v>40</v>
      </c>
    </row>
    <row r="2904" spans="1:10" x14ac:dyDescent="0.3">
      <c r="A2904" t="s">
        <v>2515</v>
      </c>
      <c r="C2904" s="18">
        <v>448.60668774192175</v>
      </c>
      <c r="D2904" s="1"/>
      <c r="E2904" s="1">
        <v>12</v>
      </c>
      <c r="F2904" s="1">
        <v>9</v>
      </c>
      <c r="G2904" s="1">
        <v>0</v>
      </c>
      <c r="H2904" s="1">
        <v>3</v>
      </c>
      <c r="I2904" s="15">
        <v>0.75</v>
      </c>
      <c r="J2904">
        <f t="shared" si="45"/>
        <v>40</v>
      </c>
    </row>
    <row r="2905" spans="1:10" x14ac:dyDescent="0.3">
      <c r="A2905" t="s">
        <v>2590</v>
      </c>
      <c r="C2905" s="18">
        <v>448.60379539817097</v>
      </c>
      <c r="D2905" s="1"/>
      <c r="E2905" s="1">
        <v>22</v>
      </c>
      <c r="F2905" s="1">
        <v>15</v>
      </c>
      <c r="G2905" s="1">
        <v>1</v>
      </c>
      <c r="H2905" s="1">
        <v>6</v>
      </c>
      <c r="I2905" s="15">
        <v>0.70454545454545459</v>
      </c>
      <c r="J2905">
        <f t="shared" si="45"/>
        <v>40</v>
      </c>
    </row>
    <row r="2906" spans="1:10" x14ac:dyDescent="0.3">
      <c r="A2906" t="s">
        <v>2563</v>
      </c>
      <c r="C2906" s="18">
        <v>448.59706245161158</v>
      </c>
      <c r="D2906" s="1"/>
      <c r="E2906" s="1">
        <v>15</v>
      </c>
      <c r="F2906" s="1">
        <v>10</v>
      </c>
      <c r="G2906" s="1">
        <v>0</v>
      </c>
      <c r="H2906" s="1">
        <v>5</v>
      </c>
      <c r="I2906" s="15">
        <v>0.66666666666666663</v>
      </c>
      <c r="J2906">
        <f t="shared" si="45"/>
        <v>40</v>
      </c>
    </row>
    <row r="2907" spans="1:10" x14ac:dyDescent="0.3">
      <c r="A2907" t="s">
        <v>2516</v>
      </c>
      <c r="C2907" s="18">
        <v>448.58740717747122</v>
      </c>
      <c r="D2907" s="1"/>
      <c r="E2907" s="1">
        <v>38</v>
      </c>
      <c r="F2907" s="1">
        <v>22</v>
      </c>
      <c r="G2907" s="1">
        <v>1</v>
      </c>
      <c r="H2907" s="1">
        <v>15</v>
      </c>
      <c r="I2907" s="15">
        <v>0.59210526315789469</v>
      </c>
      <c r="J2907">
        <f t="shared" si="45"/>
        <v>20</v>
      </c>
    </row>
    <row r="2908" spans="1:10" x14ac:dyDescent="0.3">
      <c r="A2908" t="s">
        <v>2517</v>
      </c>
      <c r="C2908" s="18">
        <v>448.58384325077992</v>
      </c>
      <c r="D2908" s="1"/>
      <c r="E2908" s="1">
        <v>28</v>
      </c>
      <c r="F2908" s="1">
        <v>17</v>
      </c>
      <c r="G2908" s="1">
        <v>1</v>
      </c>
      <c r="H2908" s="1">
        <v>10</v>
      </c>
      <c r="I2908" s="15">
        <v>0.625</v>
      </c>
      <c r="J2908">
        <f t="shared" si="45"/>
        <v>40</v>
      </c>
    </row>
    <row r="2909" spans="1:10" x14ac:dyDescent="0.3">
      <c r="A2909" t="s">
        <v>2518</v>
      </c>
      <c r="C2909" s="18">
        <v>448.58216260490281</v>
      </c>
      <c r="D2909" s="1"/>
      <c r="E2909" s="1">
        <v>5</v>
      </c>
      <c r="F2909" s="1">
        <v>5</v>
      </c>
      <c r="G2909" s="1">
        <v>0</v>
      </c>
      <c r="H2909" s="1">
        <v>0</v>
      </c>
      <c r="I2909" s="15">
        <v>1</v>
      </c>
      <c r="J2909">
        <f t="shared" si="45"/>
        <v>40</v>
      </c>
    </row>
    <row r="2910" spans="1:10" x14ac:dyDescent="0.3">
      <c r="A2910" t="s">
        <v>2519</v>
      </c>
      <c r="C2910" s="18">
        <v>448.55959626068352</v>
      </c>
      <c r="D2910" s="1"/>
      <c r="E2910" s="1">
        <v>15</v>
      </c>
      <c r="F2910" s="1">
        <v>10</v>
      </c>
      <c r="G2910" s="1">
        <v>0</v>
      </c>
      <c r="H2910" s="1">
        <v>5</v>
      </c>
      <c r="I2910" s="15">
        <v>0.66666666666666663</v>
      </c>
      <c r="J2910">
        <f t="shared" si="45"/>
        <v>40</v>
      </c>
    </row>
    <row r="2911" spans="1:10" x14ac:dyDescent="0.3">
      <c r="A2911" t="s">
        <v>2520</v>
      </c>
      <c r="C2911" s="18">
        <v>448.51631456400372</v>
      </c>
      <c r="D2911" s="1"/>
      <c r="E2911" s="1">
        <v>8</v>
      </c>
      <c r="F2911" s="1">
        <v>6</v>
      </c>
      <c r="G2911" s="1">
        <v>1</v>
      </c>
      <c r="H2911" s="1">
        <v>1</v>
      </c>
      <c r="I2911" s="15">
        <v>0.8125</v>
      </c>
      <c r="J2911">
        <f t="shared" si="45"/>
        <v>40</v>
      </c>
    </row>
    <row r="2912" spans="1:10" x14ac:dyDescent="0.3">
      <c r="A2912" t="s">
        <v>1876</v>
      </c>
      <c r="C2912" s="18">
        <v>434.64075799715698</v>
      </c>
      <c r="D2912" s="1"/>
      <c r="E2912" s="1">
        <v>81</v>
      </c>
      <c r="F2912" s="1">
        <v>44</v>
      </c>
      <c r="G2912" s="1">
        <v>2</v>
      </c>
      <c r="H2912" s="1">
        <v>35</v>
      </c>
      <c r="I2912" s="15">
        <v>0.55555555555555558</v>
      </c>
      <c r="J2912">
        <f t="shared" si="45"/>
        <v>20</v>
      </c>
    </row>
    <row r="2913" spans="1:10" x14ac:dyDescent="0.3">
      <c r="A2913" t="s">
        <v>2521</v>
      </c>
      <c r="C2913" s="18">
        <v>448.48171395421286</v>
      </c>
      <c r="D2913" s="1"/>
      <c r="E2913" s="1">
        <v>10</v>
      </c>
      <c r="F2913" s="1">
        <v>7</v>
      </c>
      <c r="G2913" s="1">
        <v>1</v>
      </c>
      <c r="H2913" s="1">
        <v>2</v>
      </c>
      <c r="I2913" s="15">
        <v>0.75</v>
      </c>
      <c r="J2913">
        <f t="shared" si="45"/>
        <v>40</v>
      </c>
    </row>
    <row r="2914" spans="1:10" x14ac:dyDescent="0.3">
      <c r="A2914" t="s">
        <v>2522</v>
      </c>
      <c r="C2914" s="18">
        <v>448.44993262403085</v>
      </c>
      <c r="D2914" s="1"/>
      <c r="E2914" s="1">
        <v>14</v>
      </c>
      <c r="F2914" s="1">
        <v>9</v>
      </c>
      <c r="G2914" s="1">
        <v>0</v>
      </c>
      <c r="H2914" s="1">
        <v>5</v>
      </c>
      <c r="I2914" s="15">
        <v>0.6428571428571429</v>
      </c>
      <c r="J2914">
        <f t="shared" si="45"/>
        <v>40</v>
      </c>
    </row>
    <row r="2915" spans="1:10" x14ac:dyDescent="0.3">
      <c r="A2915" t="s">
        <v>2523</v>
      </c>
      <c r="C2915" s="18">
        <v>448.42974404734133</v>
      </c>
      <c r="D2915" s="1"/>
      <c r="E2915" s="1">
        <v>23</v>
      </c>
      <c r="F2915" s="1">
        <v>12</v>
      </c>
      <c r="G2915" s="1">
        <v>3</v>
      </c>
      <c r="H2915" s="1">
        <v>8</v>
      </c>
      <c r="I2915" s="15">
        <v>0.58695652173913049</v>
      </c>
      <c r="J2915">
        <f t="shared" si="45"/>
        <v>40</v>
      </c>
    </row>
    <row r="2916" spans="1:10" x14ac:dyDescent="0.3">
      <c r="A2916" t="s">
        <v>2525</v>
      </c>
      <c r="C2916" s="18">
        <v>448.41478038248539</v>
      </c>
      <c r="D2916" s="1"/>
      <c r="E2916" s="1">
        <v>25</v>
      </c>
      <c r="F2916" s="1">
        <v>15</v>
      </c>
      <c r="G2916" s="1">
        <v>0</v>
      </c>
      <c r="H2916" s="1">
        <v>10</v>
      </c>
      <c r="I2916" s="15">
        <v>0.6</v>
      </c>
      <c r="J2916">
        <f t="shared" si="45"/>
        <v>40</v>
      </c>
    </row>
    <row r="2917" spans="1:10" x14ac:dyDescent="0.3">
      <c r="A2917" t="s">
        <v>2558</v>
      </c>
      <c r="C2917" s="18">
        <v>448.37446189643833</v>
      </c>
      <c r="D2917" s="1"/>
      <c r="E2917" s="1">
        <v>29</v>
      </c>
      <c r="F2917" s="1">
        <v>16</v>
      </c>
      <c r="G2917" s="1">
        <v>0</v>
      </c>
      <c r="H2917" s="1">
        <v>13</v>
      </c>
      <c r="I2917" s="15">
        <v>0.55172413793103448</v>
      </c>
      <c r="J2917">
        <f t="shared" si="45"/>
        <v>40</v>
      </c>
    </row>
    <row r="2918" spans="1:10" x14ac:dyDescent="0.3">
      <c r="A2918" t="s">
        <v>2527</v>
      </c>
      <c r="C2918" s="18">
        <v>448.34302894524285</v>
      </c>
      <c r="D2918" s="1"/>
      <c r="E2918" s="1">
        <v>11</v>
      </c>
      <c r="F2918" s="1">
        <v>8</v>
      </c>
      <c r="G2918" s="1">
        <v>0</v>
      </c>
      <c r="H2918" s="1">
        <v>3</v>
      </c>
      <c r="I2918" s="15">
        <v>0.72727272727272729</v>
      </c>
      <c r="J2918">
        <f t="shared" si="45"/>
        <v>40</v>
      </c>
    </row>
    <row r="2919" spans="1:10" x14ac:dyDescent="0.3">
      <c r="A2919" t="s">
        <v>2528</v>
      </c>
      <c r="C2919" s="18">
        <v>448.33894055296838</v>
      </c>
      <c r="D2919" s="1"/>
      <c r="E2919" s="1">
        <v>1</v>
      </c>
      <c r="F2919" s="1">
        <v>0</v>
      </c>
      <c r="G2919" s="1">
        <v>0</v>
      </c>
      <c r="H2919" s="1">
        <v>1</v>
      </c>
      <c r="I2919" s="15">
        <v>0</v>
      </c>
      <c r="J2919">
        <f t="shared" si="45"/>
        <v>40</v>
      </c>
    </row>
    <row r="2920" spans="1:10" x14ac:dyDescent="0.3">
      <c r="A2920" t="s">
        <v>2529</v>
      </c>
      <c r="C2920" s="18">
        <v>448.31179321219423</v>
      </c>
      <c r="D2920" s="1"/>
      <c r="E2920" s="1">
        <v>1</v>
      </c>
      <c r="F2920" s="1">
        <v>0</v>
      </c>
      <c r="G2920" s="1">
        <v>0</v>
      </c>
      <c r="H2920" s="1">
        <v>1</v>
      </c>
      <c r="I2920" s="15">
        <v>0</v>
      </c>
      <c r="J2920">
        <f t="shared" si="45"/>
        <v>40</v>
      </c>
    </row>
    <row r="2921" spans="1:10" x14ac:dyDescent="0.3">
      <c r="A2921" t="s">
        <v>2530</v>
      </c>
      <c r="C2921" s="18">
        <v>448.30445384992009</v>
      </c>
      <c r="D2921" s="1"/>
      <c r="E2921" s="1">
        <v>6</v>
      </c>
      <c r="F2921" s="1">
        <v>5</v>
      </c>
      <c r="G2921" s="1">
        <v>1</v>
      </c>
      <c r="H2921" s="1">
        <v>0</v>
      </c>
      <c r="I2921" s="15">
        <v>0.91666666666666663</v>
      </c>
      <c r="J2921">
        <f t="shared" si="45"/>
        <v>40</v>
      </c>
    </row>
    <row r="2922" spans="1:10" x14ac:dyDescent="0.3">
      <c r="A2922" t="s">
        <v>2531</v>
      </c>
      <c r="C2922" s="18">
        <v>448.30195266765639</v>
      </c>
      <c r="D2922" s="1"/>
      <c r="E2922" s="1">
        <v>1</v>
      </c>
      <c r="F2922" s="1">
        <v>0</v>
      </c>
      <c r="G2922" s="1">
        <v>0</v>
      </c>
      <c r="H2922" s="1">
        <v>1</v>
      </c>
      <c r="I2922" s="15">
        <v>0</v>
      </c>
      <c r="J2922">
        <f t="shared" si="45"/>
        <v>40</v>
      </c>
    </row>
    <row r="2923" spans="1:10" x14ac:dyDescent="0.3">
      <c r="A2923" t="s">
        <v>2534</v>
      </c>
      <c r="C2923" s="18">
        <v>448.27057247370789</v>
      </c>
      <c r="D2923" s="1"/>
      <c r="E2923" s="1">
        <v>16</v>
      </c>
      <c r="F2923" s="1">
        <v>11</v>
      </c>
      <c r="G2923" s="1">
        <v>0</v>
      </c>
      <c r="H2923" s="1">
        <v>5</v>
      </c>
      <c r="I2923" s="15">
        <v>0.6875</v>
      </c>
      <c r="J2923">
        <f t="shared" si="45"/>
        <v>40</v>
      </c>
    </row>
    <row r="2924" spans="1:10" x14ac:dyDescent="0.3">
      <c r="A2924" t="s">
        <v>2562</v>
      </c>
      <c r="C2924" s="18">
        <v>448.27014771778022</v>
      </c>
      <c r="D2924" s="1"/>
      <c r="E2924" s="1">
        <v>16</v>
      </c>
      <c r="F2924" s="1">
        <v>10</v>
      </c>
      <c r="G2924" s="1">
        <v>1</v>
      </c>
      <c r="H2924" s="1">
        <v>5</v>
      </c>
      <c r="I2924" s="15">
        <v>0.65625</v>
      </c>
      <c r="J2924">
        <f t="shared" si="45"/>
        <v>40</v>
      </c>
    </row>
    <row r="2925" spans="1:10" x14ac:dyDescent="0.3">
      <c r="A2925" t="s">
        <v>2533</v>
      </c>
      <c r="C2925" s="18">
        <v>448.26783570242839</v>
      </c>
      <c r="D2925" s="1"/>
      <c r="E2925" s="1">
        <v>5</v>
      </c>
      <c r="F2925" s="1">
        <v>5</v>
      </c>
      <c r="G2925" s="1">
        <v>0</v>
      </c>
      <c r="H2925" s="1">
        <v>0</v>
      </c>
      <c r="I2925" s="15">
        <v>1</v>
      </c>
      <c r="J2925">
        <f t="shared" si="45"/>
        <v>40</v>
      </c>
    </row>
    <row r="2926" spans="1:10" x14ac:dyDescent="0.3">
      <c r="A2926" t="s">
        <v>3130</v>
      </c>
      <c r="C2926" s="18">
        <v>448.23051976741658</v>
      </c>
      <c r="D2926" s="1"/>
      <c r="E2926" s="1">
        <v>33</v>
      </c>
      <c r="F2926" s="1">
        <v>13</v>
      </c>
      <c r="G2926" s="1">
        <v>8</v>
      </c>
      <c r="H2926" s="1">
        <v>12</v>
      </c>
      <c r="I2926" s="15">
        <v>0.51515151515151514</v>
      </c>
      <c r="J2926">
        <f t="shared" si="45"/>
        <v>20</v>
      </c>
    </row>
    <row r="2927" spans="1:10" x14ac:dyDescent="0.3">
      <c r="A2927" t="s">
        <v>2535</v>
      </c>
      <c r="C2927" s="18">
        <v>448.18956310609951</v>
      </c>
      <c r="D2927" s="1"/>
      <c r="E2927" s="1">
        <v>7</v>
      </c>
      <c r="F2927" s="1">
        <v>4</v>
      </c>
      <c r="G2927" s="1">
        <v>0</v>
      </c>
      <c r="H2927" s="1">
        <v>3</v>
      </c>
      <c r="I2927" s="15">
        <v>0.5714285714285714</v>
      </c>
      <c r="J2927">
        <f t="shared" si="45"/>
        <v>40</v>
      </c>
    </row>
    <row r="2928" spans="1:10" x14ac:dyDescent="0.3">
      <c r="A2928" t="s">
        <v>2536</v>
      </c>
      <c r="C2928" s="18">
        <v>448.18473987392298</v>
      </c>
      <c r="D2928" s="1"/>
      <c r="E2928" s="1">
        <v>5</v>
      </c>
      <c r="F2928" s="1">
        <v>5</v>
      </c>
      <c r="G2928" s="1">
        <v>0</v>
      </c>
      <c r="H2928" s="1">
        <v>0</v>
      </c>
      <c r="I2928" s="15">
        <v>1</v>
      </c>
      <c r="J2928">
        <f t="shared" si="45"/>
        <v>40</v>
      </c>
    </row>
    <row r="2929" spans="1:10" x14ac:dyDescent="0.3">
      <c r="A2929" t="s">
        <v>2537</v>
      </c>
      <c r="C2929" s="18">
        <v>448.17558968745323</v>
      </c>
      <c r="D2929" s="1"/>
      <c r="E2929" s="1">
        <v>21</v>
      </c>
      <c r="F2929" s="1">
        <v>11</v>
      </c>
      <c r="G2929" s="1">
        <v>1</v>
      </c>
      <c r="H2929" s="1">
        <v>9</v>
      </c>
      <c r="I2929" s="15">
        <v>0.54761904761904767</v>
      </c>
      <c r="J2929">
        <f t="shared" si="45"/>
        <v>40</v>
      </c>
    </row>
    <row r="2930" spans="1:10" x14ac:dyDescent="0.3">
      <c r="A2930" t="s">
        <v>2538</v>
      </c>
      <c r="C2930" s="18">
        <v>448.16994207459152</v>
      </c>
      <c r="D2930" s="1"/>
      <c r="E2930" s="1">
        <v>10</v>
      </c>
      <c r="F2930" s="1">
        <v>7</v>
      </c>
      <c r="G2930" s="1">
        <v>1</v>
      </c>
      <c r="H2930" s="1">
        <v>2</v>
      </c>
      <c r="I2930" s="15">
        <v>0.75</v>
      </c>
      <c r="J2930">
        <f t="shared" si="45"/>
        <v>40</v>
      </c>
    </row>
    <row r="2931" spans="1:10" x14ac:dyDescent="0.3">
      <c r="A2931" t="s">
        <v>2541</v>
      </c>
      <c r="C2931" s="18">
        <v>448.09202894071245</v>
      </c>
      <c r="D2931" s="1"/>
      <c r="E2931" s="1">
        <v>61</v>
      </c>
      <c r="F2931" s="1">
        <v>33</v>
      </c>
      <c r="G2931" s="1">
        <v>0</v>
      </c>
      <c r="H2931" s="1">
        <v>28</v>
      </c>
      <c r="I2931" s="15">
        <v>0.54098360655737709</v>
      </c>
      <c r="J2931">
        <f t="shared" si="45"/>
        <v>20</v>
      </c>
    </row>
    <row r="2932" spans="1:10" x14ac:dyDescent="0.3">
      <c r="A2932" t="s">
        <v>2542</v>
      </c>
      <c r="C2932" s="18">
        <v>448.07992053602203</v>
      </c>
      <c r="D2932" s="1"/>
      <c r="E2932" s="1">
        <v>5</v>
      </c>
      <c r="F2932" s="1">
        <v>5</v>
      </c>
      <c r="G2932" s="1">
        <v>0</v>
      </c>
      <c r="H2932" s="1">
        <v>0</v>
      </c>
      <c r="I2932" s="15">
        <v>1</v>
      </c>
      <c r="J2932">
        <f t="shared" si="45"/>
        <v>40</v>
      </c>
    </row>
    <row r="2933" spans="1:10" x14ac:dyDescent="0.3">
      <c r="A2933" t="s">
        <v>2543</v>
      </c>
      <c r="C2933" s="18">
        <v>448.07307365821634</v>
      </c>
      <c r="D2933" s="1"/>
      <c r="E2933" s="1">
        <v>10</v>
      </c>
      <c r="F2933" s="1">
        <v>7</v>
      </c>
      <c r="G2933" s="1">
        <v>0</v>
      </c>
      <c r="H2933" s="1">
        <v>3</v>
      </c>
      <c r="I2933" s="15">
        <v>0.7</v>
      </c>
      <c r="J2933">
        <f t="shared" si="45"/>
        <v>40</v>
      </c>
    </row>
    <row r="2934" spans="1:10" x14ac:dyDescent="0.3">
      <c r="A2934" t="s">
        <v>2544</v>
      </c>
      <c r="C2934" s="18">
        <v>448.05820648233271</v>
      </c>
      <c r="D2934" s="1"/>
      <c r="E2934" s="1">
        <v>9</v>
      </c>
      <c r="F2934" s="1">
        <v>7</v>
      </c>
      <c r="G2934" s="1">
        <v>0</v>
      </c>
      <c r="H2934" s="1">
        <v>2</v>
      </c>
      <c r="I2934" s="15">
        <v>0.77777777777777779</v>
      </c>
      <c r="J2934">
        <f t="shared" si="45"/>
        <v>40</v>
      </c>
    </row>
    <row r="2935" spans="1:10" x14ac:dyDescent="0.3">
      <c r="A2935" t="s">
        <v>2546</v>
      </c>
      <c r="C2935" s="18">
        <v>448.03622848726837</v>
      </c>
      <c r="D2935" s="1"/>
      <c r="E2935" s="1">
        <v>15</v>
      </c>
      <c r="F2935" s="1">
        <v>10</v>
      </c>
      <c r="G2935" s="1">
        <v>0</v>
      </c>
      <c r="H2935" s="1">
        <v>5</v>
      </c>
      <c r="I2935" s="15">
        <v>0.66666666666666663</v>
      </c>
      <c r="J2935">
        <f t="shared" si="45"/>
        <v>40</v>
      </c>
    </row>
    <row r="2936" spans="1:10" x14ac:dyDescent="0.3">
      <c r="A2936" t="s">
        <v>2547</v>
      </c>
      <c r="C2936" s="18">
        <v>447.9546076459568</v>
      </c>
      <c r="D2936" s="1"/>
      <c r="E2936" s="1">
        <v>1</v>
      </c>
      <c r="F2936" s="1">
        <v>0</v>
      </c>
      <c r="G2936" s="1">
        <v>0</v>
      </c>
      <c r="H2936" s="1">
        <v>1</v>
      </c>
      <c r="I2936" s="15">
        <v>0</v>
      </c>
      <c r="J2936">
        <f t="shared" si="45"/>
        <v>40</v>
      </c>
    </row>
    <row r="2937" spans="1:10" x14ac:dyDescent="0.3">
      <c r="A2937" t="s">
        <v>2548</v>
      </c>
      <c r="C2937" s="18">
        <v>447.92602263362727</v>
      </c>
      <c r="D2937" s="1"/>
      <c r="E2937" s="1">
        <v>20</v>
      </c>
      <c r="F2937" s="1">
        <v>12</v>
      </c>
      <c r="G2937" s="1">
        <v>0</v>
      </c>
      <c r="H2937" s="1">
        <v>8</v>
      </c>
      <c r="I2937" s="15">
        <v>0.6</v>
      </c>
      <c r="J2937">
        <f t="shared" si="45"/>
        <v>40</v>
      </c>
    </row>
    <row r="2938" spans="1:10" x14ac:dyDescent="0.3">
      <c r="A2938" t="s">
        <v>2557</v>
      </c>
      <c r="C2938" s="18">
        <v>447.89720176479847</v>
      </c>
      <c r="D2938" s="1"/>
      <c r="E2938" s="1">
        <v>9</v>
      </c>
      <c r="F2938" s="1">
        <v>7</v>
      </c>
      <c r="G2938" s="1">
        <v>0</v>
      </c>
      <c r="H2938" s="1">
        <v>2</v>
      </c>
      <c r="I2938" s="15">
        <v>0.77777777777777779</v>
      </c>
      <c r="J2938">
        <f t="shared" si="45"/>
        <v>40</v>
      </c>
    </row>
    <row r="2939" spans="1:10" x14ac:dyDescent="0.3">
      <c r="A2939" t="s">
        <v>2686</v>
      </c>
      <c r="C2939" s="18">
        <v>447.89597789293123</v>
      </c>
      <c r="D2939" s="1"/>
      <c r="E2939" s="1">
        <v>24</v>
      </c>
      <c r="F2939" s="1">
        <v>14</v>
      </c>
      <c r="G2939" s="1">
        <v>0</v>
      </c>
      <c r="H2939" s="1">
        <v>10</v>
      </c>
      <c r="I2939" s="15">
        <v>0.58333333333333337</v>
      </c>
      <c r="J2939">
        <f t="shared" si="45"/>
        <v>40</v>
      </c>
    </row>
    <row r="2940" spans="1:10" x14ac:dyDescent="0.3">
      <c r="A2940" t="s">
        <v>2551</v>
      </c>
      <c r="C2940" s="18">
        <v>447.85422560851282</v>
      </c>
      <c r="D2940" s="1"/>
      <c r="E2940" s="1">
        <v>7</v>
      </c>
      <c r="F2940" s="1">
        <v>6</v>
      </c>
      <c r="G2940" s="1">
        <v>0</v>
      </c>
      <c r="H2940" s="1">
        <v>1</v>
      </c>
      <c r="I2940" s="15">
        <v>0.8571428571428571</v>
      </c>
      <c r="J2940">
        <f t="shared" si="45"/>
        <v>40</v>
      </c>
    </row>
    <row r="2941" spans="1:10" x14ac:dyDescent="0.3">
      <c r="A2941" t="s">
        <v>2610</v>
      </c>
      <c r="C2941" s="18">
        <v>447.84434120900568</v>
      </c>
      <c r="D2941" s="1"/>
      <c r="E2941" s="1">
        <v>46</v>
      </c>
      <c r="F2941" s="1">
        <v>23</v>
      </c>
      <c r="G2941" s="1">
        <v>0</v>
      </c>
      <c r="H2941" s="1">
        <v>23</v>
      </c>
      <c r="I2941" s="15">
        <v>0.5</v>
      </c>
      <c r="J2941">
        <f t="shared" si="45"/>
        <v>20</v>
      </c>
    </row>
    <row r="2942" spans="1:10" x14ac:dyDescent="0.3">
      <c r="A2942" t="s">
        <v>2553</v>
      </c>
      <c r="C2942" s="18">
        <v>447.84166209662811</v>
      </c>
      <c r="D2942" s="1"/>
      <c r="E2942" s="1">
        <v>15</v>
      </c>
      <c r="F2942" s="1">
        <v>9</v>
      </c>
      <c r="G2942" s="1">
        <v>2</v>
      </c>
      <c r="H2942" s="1">
        <v>4</v>
      </c>
      <c r="I2942" s="15">
        <v>0.66666666666666663</v>
      </c>
      <c r="J2942">
        <f t="shared" si="45"/>
        <v>40</v>
      </c>
    </row>
    <row r="2943" spans="1:10" x14ac:dyDescent="0.3">
      <c r="A2943" t="s">
        <v>2554</v>
      </c>
      <c r="C2943" s="18">
        <v>447.79940118221822</v>
      </c>
      <c r="D2943" s="1"/>
      <c r="E2943" s="1">
        <v>5</v>
      </c>
      <c r="F2943" s="1">
        <v>5</v>
      </c>
      <c r="G2943" s="1">
        <v>0</v>
      </c>
      <c r="H2943" s="1">
        <v>0</v>
      </c>
      <c r="I2943" s="15">
        <v>1</v>
      </c>
      <c r="J2943">
        <f t="shared" si="45"/>
        <v>40</v>
      </c>
    </row>
    <row r="2944" spans="1:10" x14ac:dyDescent="0.3">
      <c r="A2944" t="s">
        <v>2555</v>
      </c>
      <c r="C2944" s="18">
        <v>447.79734162444583</v>
      </c>
      <c r="D2944" s="1"/>
      <c r="E2944" s="1">
        <v>5</v>
      </c>
      <c r="F2944" s="1">
        <v>5</v>
      </c>
      <c r="G2944" s="1">
        <v>0</v>
      </c>
      <c r="H2944" s="1">
        <v>0</v>
      </c>
      <c r="I2944" s="15">
        <v>1</v>
      </c>
      <c r="J2944">
        <f t="shared" si="45"/>
        <v>40</v>
      </c>
    </row>
    <row r="2945" spans="1:10" x14ac:dyDescent="0.3">
      <c r="A2945" t="s">
        <v>2556</v>
      </c>
      <c r="C2945" s="18">
        <v>447.78241484340526</v>
      </c>
      <c r="D2945" s="1"/>
      <c r="E2945" s="1">
        <v>6</v>
      </c>
      <c r="F2945" s="1">
        <v>5</v>
      </c>
      <c r="G2945" s="1">
        <v>1</v>
      </c>
      <c r="H2945" s="1">
        <v>0</v>
      </c>
      <c r="I2945" s="15">
        <v>0.91666666666666663</v>
      </c>
      <c r="J2945">
        <f t="shared" si="45"/>
        <v>40</v>
      </c>
    </row>
    <row r="2946" spans="1:10" x14ac:dyDescent="0.3">
      <c r="A2946" t="s">
        <v>2559</v>
      </c>
      <c r="C2946" s="18">
        <v>447.7568439360133</v>
      </c>
      <c r="D2946" s="1"/>
      <c r="E2946" s="1">
        <v>9</v>
      </c>
      <c r="F2946" s="1">
        <v>7</v>
      </c>
      <c r="G2946" s="1">
        <v>0</v>
      </c>
      <c r="H2946" s="1">
        <v>2</v>
      </c>
      <c r="I2946" s="15">
        <v>0.77777777777777779</v>
      </c>
      <c r="J2946">
        <f t="shared" si="45"/>
        <v>40</v>
      </c>
    </row>
    <row r="2947" spans="1:10" x14ac:dyDescent="0.3">
      <c r="A2947" t="s">
        <v>2561</v>
      </c>
      <c r="C2947" s="18">
        <v>447.70539025519463</v>
      </c>
      <c r="D2947" s="1"/>
      <c r="E2947" s="1">
        <v>21</v>
      </c>
      <c r="F2947" s="1">
        <v>12</v>
      </c>
      <c r="G2947" s="1">
        <v>3</v>
      </c>
      <c r="H2947" s="1">
        <v>6</v>
      </c>
      <c r="I2947" s="15">
        <v>0.6428571428571429</v>
      </c>
      <c r="J2947">
        <f t="shared" si="45"/>
        <v>40</v>
      </c>
    </row>
    <row r="2948" spans="1:10" x14ac:dyDescent="0.3">
      <c r="A2948" t="s">
        <v>2680</v>
      </c>
      <c r="C2948" s="18">
        <v>447.69107239788434</v>
      </c>
      <c r="D2948" s="1"/>
      <c r="E2948" s="1">
        <v>26</v>
      </c>
      <c r="F2948" s="1">
        <v>14</v>
      </c>
      <c r="G2948" s="1">
        <v>1</v>
      </c>
      <c r="H2948" s="1">
        <v>11</v>
      </c>
      <c r="I2948" s="15">
        <v>0.55769230769230771</v>
      </c>
      <c r="J2948">
        <f t="shared" ref="J2948:J3011" si="46">IF(E2948&lt;=30,40,20)</f>
        <v>40</v>
      </c>
    </row>
    <row r="2949" spans="1:10" x14ac:dyDescent="0.3">
      <c r="A2949" t="s">
        <v>2564</v>
      </c>
      <c r="C2949" s="18">
        <v>447.63012388926199</v>
      </c>
      <c r="D2949" s="1"/>
      <c r="E2949" s="1">
        <v>10</v>
      </c>
      <c r="F2949" s="1">
        <v>7</v>
      </c>
      <c r="G2949" s="1">
        <v>1</v>
      </c>
      <c r="H2949" s="1">
        <v>2</v>
      </c>
      <c r="I2949" s="15">
        <v>0.75</v>
      </c>
      <c r="J2949">
        <f t="shared" si="46"/>
        <v>40</v>
      </c>
    </row>
    <row r="2950" spans="1:10" x14ac:dyDescent="0.3">
      <c r="A2950" t="s">
        <v>2778</v>
      </c>
      <c r="C2950" s="18">
        <v>447.62837520206654</v>
      </c>
      <c r="D2950" s="1"/>
      <c r="E2950" s="1">
        <v>16</v>
      </c>
      <c r="F2950" s="1">
        <v>9</v>
      </c>
      <c r="G2950" s="1">
        <v>1</v>
      </c>
      <c r="H2950" s="1">
        <v>6</v>
      </c>
      <c r="I2950" s="15">
        <v>0.59375</v>
      </c>
      <c r="J2950">
        <f t="shared" si="46"/>
        <v>40</v>
      </c>
    </row>
    <row r="2951" spans="1:10" x14ac:dyDescent="0.3">
      <c r="A2951" t="s">
        <v>2620</v>
      </c>
      <c r="C2951" s="18">
        <v>447.61696301326316</v>
      </c>
      <c r="D2951" s="1"/>
      <c r="E2951" s="1">
        <v>6</v>
      </c>
      <c r="F2951" s="1">
        <v>5</v>
      </c>
      <c r="G2951" s="1">
        <v>0</v>
      </c>
      <c r="H2951" s="1">
        <v>1</v>
      </c>
      <c r="I2951" s="15">
        <v>0.83333333333333337</v>
      </c>
      <c r="J2951">
        <f t="shared" si="46"/>
        <v>40</v>
      </c>
    </row>
    <row r="2952" spans="1:10" x14ac:dyDescent="0.3">
      <c r="A2952" t="s">
        <v>2565</v>
      </c>
      <c r="C2952" s="18">
        <v>447.61487832213572</v>
      </c>
      <c r="D2952" s="1"/>
      <c r="E2952" s="1">
        <v>36</v>
      </c>
      <c r="F2952" s="1">
        <v>22</v>
      </c>
      <c r="G2952" s="1">
        <v>1</v>
      </c>
      <c r="H2952" s="1">
        <v>13</v>
      </c>
      <c r="I2952" s="15">
        <v>0.625</v>
      </c>
      <c r="J2952">
        <f t="shared" si="46"/>
        <v>20</v>
      </c>
    </row>
    <row r="2953" spans="1:10" x14ac:dyDescent="0.3">
      <c r="A2953" t="s">
        <v>2566</v>
      </c>
      <c r="C2953" s="18">
        <v>447.61256962515114</v>
      </c>
      <c r="D2953" s="1"/>
      <c r="E2953" s="1">
        <v>28</v>
      </c>
      <c r="F2953" s="1">
        <v>16</v>
      </c>
      <c r="G2953" s="1">
        <v>4</v>
      </c>
      <c r="H2953" s="1">
        <v>8</v>
      </c>
      <c r="I2953" s="15">
        <v>0.6428571428571429</v>
      </c>
      <c r="J2953">
        <f t="shared" si="46"/>
        <v>40</v>
      </c>
    </row>
    <row r="2954" spans="1:10" x14ac:dyDescent="0.3">
      <c r="A2954" t="s">
        <v>2577</v>
      </c>
      <c r="C2954" s="18">
        <v>447.60455954643919</v>
      </c>
      <c r="D2954" s="1"/>
      <c r="E2954" s="1">
        <v>6</v>
      </c>
      <c r="F2954" s="1">
        <v>5</v>
      </c>
      <c r="G2954" s="1">
        <v>0</v>
      </c>
      <c r="H2954" s="1">
        <v>1</v>
      </c>
      <c r="I2954" s="15">
        <v>0.83333333333333337</v>
      </c>
      <c r="J2954">
        <f t="shared" si="46"/>
        <v>40</v>
      </c>
    </row>
    <row r="2955" spans="1:10" x14ac:dyDescent="0.3">
      <c r="A2955" t="s">
        <v>2567</v>
      </c>
      <c r="C2955" s="18">
        <v>447.52447307956402</v>
      </c>
      <c r="D2955" s="1"/>
      <c r="E2955" s="1">
        <v>10</v>
      </c>
      <c r="F2955" s="1">
        <v>4</v>
      </c>
      <c r="G2955" s="1">
        <v>0</v>
      </c>
      <c r="H2955" s="1">
        <v>6</v>
      </c>
      <c r="I2955" s="15">
        <v>0.4</v>
      </c>
      <c r="J2955">
        <f t="shared" si="46"/>
        <v>40</v>
      </c>
    </row>
    <row r="2956" spans="1:10" x14ac:dyDescent="0.3">
      <c r="A2956" t="s">
        <v>2653</v>
      </c>
      <c r="C2956" s="18">
        <v>447.50115502881465</v>
      </c>
      <c r="D2956" s="1"/>
      <c r="E2956" s="1">
        <v>44</v>
      </c>
      <c r="F2956" s="1">
        <v>23</v>
      </c>
      <c r="G2956" s="1">
        <v>6</v>
      </c>
      <c r="H2956" s="1">
        <v>15</v>
      </c>
      <c r="I2956" s="15">
        <v>0.59090909090909094</v>
      </c>
      <c r="J2956">
        <f t="shared" si="46"/>
        <v>20</v>
      </c>
    </row>
    <row r="2957" spans="1:10" x14ac:dyDescent="0.3">
      <c r="A2957" t="s">
        <v>2568</v>
      </c>
      <c r="C2957" s="18">
        <v>447.49692905193621</v>
      </c>
      <c r="D2957" s="1"/>
      <c r="E2957" s="1">
        <v>16</v>
      </c>
      <c r="F2957" s="1">
        <v>10</v>
      </c>
      <c r="G2957" s="1">
        <v>0</v>
      </c>
      <c r="H2957" s="1">
        <v>6</v>
      </c>
      <c r="I2957" s="15">
        <v>0.625</v>
      </c>
      <c r="J2957">
        <f t="shared" si="46"/>
        <v>40</v>
      </c>
    </row>
    <row r="2958" spans="1:10" x14ac:dyDescent="0.3">
      <c r="A2958" t="s">
        <v>2569</v>
      </c>
      <c r="C2958" s="18">
        <v>447.46046666647698</v>
      </c>
      <c r="D2958" s="1"/>
      <c r="E2958" s="1">
        <v>28</v>
      </c>
      <c r="F2958" s="1">
        <v>16</v>
      </c>
      <c r="G2958" s="1">
        <v>1</v>
      </c>
      <c r="H2958" s="1">
        <v>11</v>
      </c>
      <c r="I2958" s="15">
        <v>0.5892857142857143</v>
      </c>
      <c r="J2958">
        <f t="shared" si="46"/>
        <v>40</v>
      </c>
    </row>
    <row r="2959" spans="1:10" x14ac:dyDescent="0.3">
      <c r="A2959" t="s">
        <v>2570</v>
      </c>
      <c r="C2959" s="18">
        <v>447.45977665356645</v>
      </c>
      <c r="D2959" s="1"/>
      <c r="E2959" s="1">
        <v>80</v>
      </c>
      <c r="F2959" s="1">
        <v>44</v>
      </c>
      <c r="G2959" s="1">
        <v>2</v>
      </c>
      <c r="H2959" s="1">
        <v>34</v>
      </c>
      <c r="I2959" s="15">
        <v>0.5625</v>
      </c>
      <c r="J2959">
        <f t="shared" si="46"/>
        <v>20</v>
      </c>
    </row>
    <row r="2960" spans="1:10" x14ac:dyDescent="0.3">
      <c r="A2960" t="s">
        <v>2627</v>
      </c>
      <c r="C2960" s="18">
        <v>447.45252918064074</v>
      </c>
      <c r="D2960" s="1"/>
      <c r="E2960" s="1">
        <v>88</v>
      </c>
      <c r="F2960" s="1">
        <v>48</v>
      </c>
      <c r="G2960" s="1">
        <v>0</v>
      </c>
      <c r="H2960" s="1">
        <v>40</v>
      </c>
      <c r="I2960" s="15">
        <v>0.54545454545454541</v>
      </c>
      <c r="J2960">
        <f t="shared" si="46"/>
        <v>20</v>
      </c>
    </row>
    <row r="2961" spans="1:10" x14ac:dyDescent="0.3">
      <c r="A2961" t="s">
        <v>2571</v>
      </c>
      <c r="C2961" s="18">
        <v>447.43246993601088</v>
      </c>
      <c r="D2961" s="1"/>
      <c r="E2961" s="1">
        <v>47</v>
      </c>
      <c r="F2961" s="1">
        <v>24</v>
      </c>
      <c r="G2961" s="1">
        <v>1</v>
      </c>
      <c r="H2961" s="1">
        <v>22</v>
      </c>
      <c r="I2961" s="15">
        <v>0.52127659574468088</v>
      </c>
      <c r="J2961">
        <f t="shared" si="46"/>
        <v>20</v>
      </c>
    </row>
    <row r="2962" spans="1:10" x14ac:dyDescent="0.3">
      <c r="A2962" t="s">
        <v>2586</v>
      </c>
      <c r="C2962" s="18">
        <v>447.37043656221516</v>
      </c>
      <c r="D2962" s="1"/>
      <c r="E2962" s="1">
        <v>11</v>
      </c>
      <c r="F2962" s="1">
        <v>8</v>
      </c>
      <c r="G2962" s="1">
        <v>0</v>
      </c>
      <c r="H2962" s="1">
        <v>3</v>
      </c>
      <c r="I2962" s="15">
        <v>0.72727272727272729</v>
      </c>
      <c r="J2962">
        <f t="shared" si="46"/>
        <v>40</v>
      </c>
    </row>
    <row r="2963" spans="1:10" x14ac:dyDescent="0.3">
      <c r="A2963" t="s">
        <v>2572</v>
      </c>
      <c r="C2963" s="18">
        <v>447.36858934330155</v>
      </c>
      <c r="D2963" s="1"/>
      <c r="E2963" s="1">
        <v>13</v>
      </c>
      <c r="F2963" s="1">
        <v>8</v>
      </c>
      <c r="G2963" s="1">
        <v>2</v>
      </c>
      <c r="H2963" s="1">
        <v>3</v>
      </c>
      <c r="I2963" s="15">
        <v>0.69230769230769229</v>
      </c>
      <c r="J2963">
        <f t="shared" si="46"/>
        <v>40</v>
      </c>
    </row>
    <row r="2964" spans="1:10" x14ac:dyDescent="0.3">
      <c r="A2964" t="s">
        <v>2573</v>
      </c>
      <c r="C2964" s="18">
        <v>447.36438729255349</v>
      </c>
      <c r="D2964" s="1"/>
      <c r="E2964" s="1">
        <v>30</v>
      </c>
      <c r="F2964" s="1">
        <v>16</v>
      </c>
      <c r="G2964" s="1">
        <v>1</v>
      </c>
      <c r="H2964" s="1">
        <v>13</v>
      </c>
      <c r="I2964" s="15">
        <v>0.55000000000000004</v>
      </c>
      <c r="J2964">
        <f t="shared" si="46"/>
        <v>40</v>
      </c>
    </row>
    <row r="2965" spans="1:10" x14ac:dyDescent="0.3">
      <c r="A2965" t="s">
        <v>2574</v>
      </c>
      <c r="C2965" s="18">
        <v>447.34429452636175</v>
      </c>
      <c r="D2965" s="1"/>
      <c r="E2965" s="1">
        <v>36</v>
      </c>
      <c r="F2965" s="1">
        <v>27</v>
      </c>
      <c r="G2965" s="1">
        <v>1</v>
      </c>
      <c r="H2965" s="1">
        <v>8</v>
      </c>
      <c r="I2965" s="15">
        <v>0.76388888888888884</v>
      </c>
      <c r="J2965">
        <f t="shared" si="46"/>
        <v>20</v>
      </c>
    </row>
    <row r="2966" spans="1:10" x14ac:dyDescent="0.3">
      <c r="A2966" t="s">
        <v>2754</v>
      </c>
      <c r="C2966" s="18">
        <v>447.2925107606145</v>
      </c>
      <c r="D2966" s="1"/>
      <c r="E2966" s="1">
        <v>12</v>
      </c>
      <c r="F2966" s="1">
        <v>8</v>
      </c>
      <c r="G2966" s="1">
        <v>0</v>
      </c>
      <c r="H2966" s="1">
        <v>4</v>
      </c>
      <c r="I2966" s="15">
        <v>0.66666666666666663</v>
      </c>
      <c r="J2966">
        <f t="shared" si="46"/>
        <v>40</v>
      </c>
    </row>
    <row r="2967" spans="1:10" x14ac:dyDescent="0.3">
      <c r="A2967" t="s">
        <v>2576</v>
      </c>
      <c r="C2967" s="18">
        <v>447.29087671769116</v>
      </c>
      <c r="D2967" s="1"/>
      <c r="E2967" s="1">
        <v>8</v>
      </c>
      <c r="F2967" s="1">
        <v>6</v>
      </c>
      <c r="G2967" s="1">
        <v>1</v>
      </c>
      <c r="H2967" s="1">
        <v>1</v>
      </c>
      <c r="I2967" s="15">
        <v>0.8125</v>
      </c>
      <c r="J2967">
        <f t="shared" si="46"/>
        <v>40</v>
      </c>
    </row>
    <row r="2968" spans="1:10" x14ac:dyDescent="0.3">
      <c r="A2968" t="s">
        <v>2578</v>
      </c>
      <c r="C2968" s="18">
        <v>447.26246150101713</v>
      </c>
      <c r="D2968" s="1"/>
      <c r="E2968" s="1">
        <v>6</v>
      </c>
      <c r="F2968" s="1">
        <v>5</v>
      </c>
      <c r="G2968" s="1">
        <v>1</v>
      </c>
      <c r="H2968" s="1">
        <v>0</v>
      </c>
      <c r="I2968" s="15">
        <v>0.91666666666666663</v>
      </c>
      <c r="J2968">
        <f t="shared" si="46"/>
        <v>40</v>
      </c>
    </row>
    <row r="2969" spans="1:10" x14ac:dyDescent="0.3">
      <c r="A2969" t="s">
        <v>2579</v>
      </c>
      <c r="C2969" s="18">
        <v>447.2624423761128</v>
      </c>
      <c r="D2969" s="1"/>
      <c r="E2969" s="1">
        <v>8</v>
      </c>
      <c r="F2969" s="1">
        <v>6</v>
      </c>
      <c r="G2969" s="1">
        <v>1</v>
      </c>
      <c r="H2969" s="1">
        <v>1</v>
      </c>
      <c r="I2969" s="15">
        <v>0.8125</v>
      </c>
      <c r="J2969">
        <f t="shared" si="46"/>
        <v>40</v>
      </c>
    </row>
    <row r="2970" spans="1:10" x14ac:dyDescent="0.3">
      <c r="A2970" t="s">
        <v>2581</v>
      </c>
      <c r="C2970" s="18">
        <v>447.25936203576703</v>
      </c>
      <c r="D2970" s="1"/>
      <c r="E2970" s="1">
        <v>12</v>
      </c>
      <c r="F2970" s="1">
        <v>8</v>
      </c>
      <c r="G2970" s="1">
        <v>1</v>
      </c>
      <c r="H2970" s="1">
        <v>3</v>
      </c>
      <c r="I2970" s="15">
        <v>0.70833333333333337</v>
      </c>
      <c r="J2970">
        <f t="shared" si="46"/>
        <v>40</v>
      </c>
    </row>
    <row r="2971" spans="1:10" x14ac:dyDescent="0.3">
      <c r="A2971" t="s">
        <v>2583</v>
      </c>
      <c r="C2971" s="18">
        <v>447.22150110745065</v>
      </c>
      <c r="D2971" s="1"/>
      <c r="E2971" s="1">
        <v>5</v>
      </c>
      <c r="F2971" s="1">
        <v>5</v>
      </c>
      <c r="G2971" s="1">
        <v>0</v>
      </c>
      <c r="H2971" s="1">
        <v>0</v>
      </c>
      <c r="I2971" s="15">
        <v>1</v>
      </c>
      <c r="J2971">
        <f t="shared" si="46"/>
        <v>40</v>
      </c>
    </row>
    <row r="2972" spans="1:10" x14ac:dyDescent="0.3">
      <c r="A2972" t="s">
        <v>2584</v>
      </c>
      <c r="C2972" s="18">
        <v>447.21964146162406</v>
      </c>
      <c r="D2972" s="1"/>
      <c r="E2972" s="1">
        <v>13</v>
      </c>
      <c r="F2972" s="1">
        <v>9</v>
      </c>
      <c r="G2972" s="1">
        <v>0</v>
      </c>
      <c r="H2972" s="1">
        <v>4</v>
      </c>
      <c r="I2972" s="15">
        <v>0.69230769230769229</v>
      </c>
      <c r="J2972">
        <f t="shared" si="46"/>
        <v>40</v>
      </c>
    </row>
    <row r="2973" spans="1:10" x14ac:dyDescent="0.3">
      <c r="A2973" t="s">
        <v>8626</v>
      </c>
      <c r="C2973" s="18">
        <v>447.2163304679143</v>
      </c>
      <c r="D2973" s="1"/>
      <c r="E2973" s="1">
        <v>7</v>
      </c>
      <c r="F2973" s="1">
        <v>3</v>
      </c>
      <c r="G2973" s="1">
        <v>0</v>
      </c>
      <c r="H2973" s="1">
        <v>4</v>
      </c>
      <c r="I2973" s="15">
        <v>0.42857142857142855</v>
      </c>
      <c r="J2973">
        <f t="shared" si="46"/>
        <v>40</v>
      </c>
    </row>
    <row r="2974" spans="1:10" x14ac:dyDescent="0.3">
      <c r="A2974" t="s">
        <v>2585</v>
      </c>
      <c r="C2974" s="18">
        <v>447.17338036058862</v>
      </c>
      <c r="D2974" s="1"/>
      <c r="E2974" s="1">
        <v>5</v>
      </c>
      <c r="F2974" s="1">
        <v>5</v>
      </c>
      <c r="G2974" s="1">
        <v>0</v>
      </c>
      <c r="H2974" s="1">
        <v>0</v>
      </c>
      <c r="I2974" s="15">
        <v>1</v>
      </c>
      <c r="J2974">
        <f t="shared" si="46"/>
        <v>40</v>
      </c>
    </row>
    <row r="2975" spans="1:10" x14ac:dyDescent="0.3">
      <c r="A2975" t="s">
        <v>3314</v>
      </c>
      <c r="C2975" s="18">
        <v>447.08272843772824</v>
      </c>
      <c r="D2975" s="1"/>
      <c r="E2975" s="1">
        <v>102</v>
      </c>
      <c r="F2975" s="1">
        <v>54</v>
      </c>
      <c r="G2975" s="1">
        <v>1</v>
      </c>
      <c r="H2975" s="1">
        <v>47</v>
      </c>
      <c r="I2975" s="15">
        <v>0.53431372549019607</v>
      </c>
      <c r="J2975">
        <f t="shared" si="46"/>
        <v>20</v>
      </c>
    </row>
    <row r="2976" spans="1:10" x14ac:dyDescent="0.3">
      <c r="A2976" t="s">
        <v>3147</v>
      </c>
      <c r="C2976" s="18">
        <v>455.856427728722</v>
      </c>
      <c r="D2976" s="1"/>
      <c r="E2976" s="1">
        <v>174</v>
      </c>
      <c r="F2976" s="1">
        <v>98</v>
      </c>
      <c r="G2976" s="1">
        <v>2</v>
      </c>
      <c r="H2976" s="1">
        <v>74</v>
      </c>
      <c r="I2976" s="15">
        <v>0.56896551724137934</v>
      </c>
      <c r="J2976">
        <f t="shared" si="46"/>
        <v>20</v>
      </c>
    </row>
    <row r="2977" spans="1:10" x14ac:dyDescent="0.3">
      <c r="A2977" t="s">
        <v>2587</v>
      </c>
      <c r="C2977" s="18">
        <v>446.98557627603537</v>
      </c>
      <c r="D2977" s="1"/>
      <c r="E2977" s="1">
        <v>31</v>
      </c>
      <c r="F2977" s="1">
        <v>17</v>
      </c>
      <c r="G2977" s="1">
        <v>1</v>
      </c>
      <c r="H2977" s="1">
        <v>13</v>
      </c>
      <c r="I2977" s="15">
        <v>0.56451612903225812</v>
      </c>
      <c r="J2977">
        <f t="shared" si="46"/>
        <v>20</v>
      </c>
    </row>
    <row r="2978" spans="1:10" x14ac:dyDescent="0.3">
      <c r="A2978" t="s">
        <v>2266</v>
      </c>
      <c r="C2978" s="18">
        <v>446.98241078204501</v>
      </c>
      <c r="D2978" s="1"/>
      <c r="E2978" s="1">
        <v>24</v>
      </c>
      <c r="F2978" s="1">
        <v>14</v>
      </c>
      <c r="G2978" s="1">
        <v>0</v>
      </c>
      <c r="H2978" s="1">
        <v>10</v>
      </c>
      <c r="I2978" s="15">
        <v>0.58333333333333337</v>
      </c>
      <c r="J2978">
        <f t="shared" si="46"/>
        <v>40</v>
      </c>
    </row>
    <row r="2979" spans="1:10" x14ac:dyDescent="0.3">
      <c r="A2979" t="s">
        <v>8342</v>
      </c>
      <c r="C2979" s="18">
        <v>446.9688952283006</v>
      </c>
      <c r="D2979" s="1"/>
      <c r="E2979" s="1">
        <v>16</v>
      </c>
      <c r="F2979" s="1">
        <v>8</v>
      </c>
      <c r="G2979" s="1">
        <v>0</v>
      </c>
      <c r="H2979" s="1">
        <v>8</v>
      </c>
      <c r="I2979" s="15">
        <v>0.5</v>
      </c>
      <c r="J2979">
        <f t="shared" si="46"/>
        <v>40</v>
      </c>
    </row>
    <row r="2980" spans="1:10" x14ac:dyDescent="0.3">
      <c r="A2980" t="s">
        <v>2588</v>
      </c>
      <c r="C2980" s="18">
        <v>446.90510493012937</v>
      </c>
      <c r="D2980" s="1"/>
      <c r="E2980" s="1">
        <v>18</v>
      </c>
      <c r="F2980" s="1">
        <v>12</v>
      </c>
      <c r="G2980" s="1">
        <v>0</v>
      </c>
      <c r="H2980" s="1">
        <v>6</v>
      </c>
      <c r="I2980" s="15">
        <v>0.66666666666666663</v>
      </c>
      <c r="J2980">
        <f t="shared" si="46"/>
        <v>40</v>
      </c>
    </row>
    <row r="2981" spans="1:10" x14ac:dyDescent="0.3">
      <c r="A2981" t="s">
        <v>2589</v>
      </c>
      <c r="C2981" s="18">
        <v>446.90508702378918</v>
      </c>
      <c r="D2981" s="1"/>
      <c r="E2981" s="1">
        <v>13</v>
      </c>
      <c r="F2981" s="1">
        <v>9</v>
      </c>
      <c r="G2981" s="1">
        <v>0</v>
      </c>
      <c r="H2981" s="1">
        <v>4</v>
      </c>
      <c r="I2981" s="15">
        <v>0.69230769230769229</v>
      </c>
      <c r="J2981">
        <f t="shared" si="46"/>
        <v>40</v>
      </c>
    </row>
    <row r="2982" spans="1:10" x14ac:dyDescent="0.3">
      <c r="A2982" s="21" t="s">
        <v>2591</v>
      </c>
      <c r="C2982" s="18">
        <v>446.8388822786564</v>
      </c>
      <c r="D2982" s="1"/>
      <c r="E2982" s="1">
        <v>33</v>
      </c>
      <c r="F2982" s="1">
        <v>16</v>
      </c>
      <c r="G2982" s="1">
        <v>7</v>
      </c>
      <c r="H2982" s="1">
        <v>10</v>
      </c>
      <c r="I2982" s="15">
        <v>0.59090909090909094</v>
      </c>
      <c r="J2982">
        <f t="shared" si="46"/>
        <v>20</v>
      </c>
    </row>
    <row r="2983" spans="1:10" x14ac:dyDescent="0.3">
      <c r="A2983" t="s">
        <v>2594</v>
      </c>
      <c r="C2983" s="18">
        <v>446.81319300977958</v>
      </c>
      <c r="D2983" s="1"/>
      <c r="E2983" s="1">
        <v>25</v>
      </c>
      <c r="F2983" s="1">
        <v>13</v>
      </c>
      <c r="G2983" s="1">
        <v>0</v>
      </c>
      <c r="H2983" s="1">
        <v>12</v>
      </c>
      <c r="I2983" s="15">
        <v>0.52</v>
      </c>
      <c r="J2983">
        <f t="shared" si="46"/>
        <v>40</v>
      </c>
    </row>
    <row r="2984" spans="1:10" x14ac:dyDescent="0.3">
      <c r="A2984" t="s">
        <v>2596</v>
      </c>
      <c r="C2984" s="18">
        <v>446.80188525231989</v>
      </c>
      <c r="D2984" s="1"/>
      <c r="E2984" s="1">
        <v>5</v>
      </c>
      <c r="F2984" s="1">
        <v>5</v>
      </c>
      <c r="G2984" s="1">
        <v>0</v>
      </c>
      <c r="H2984" s="1">
        <v>0</v>
      </c>
      <c r="I2984" s="15">
        <v>1</v>
      </c>
      <c r="J2984">
        <f t="shared" si="46"/>
        <v>40</v>
      </c>
    </row>
    <row r="2985" spans="1:10" x14ac:dyDescent="0.3">
      <c r="A2985" t="s">
        <v>2658</v>
      </c>
      <c r="C2985" s="18">
        <v>446.78974864653497</v>
      </c>
      <c r="D2985" s="1"/>
      <c r="E2985" s="1">
        <v>9</v>
      </c>
      <c r="F2985" s="1">
        <v>7</v>
      </c>
      <c r="G2985" s="1">
        <v>0</v>
      </c>
      <c r="H2985" s="1">
        <v>2</v>
      </c>
      <c r="I2985" s="15">
        <v>0.77777777777777779</v>
      </c>
      <c r="J2985">
        <f t="shared" si="46"/>
        <v>40</v>
      </c>
    </row>
    <row r="2986" spans="1:10" x14ac:dyDescent="0.3">
      <c r="A2986" t="s">
        <v>2749</v>
      </c>
      <c r="C2986" s="18">
        <v>446.77308756864494</v>
      </c>
      <c r="D2986" s="1"/>
      <c r="E2986" s="1">
        <v>94</v>
      </c>
      <c r="F2986" s="1">
        <v>55</v>
      </c>
      <c r="G2986" s="1">
        <v>3</v>
      </c>
      <c r="H2986" s="1">
        <v>36</v>
      </c>
      <c r="I2986" s="15">
        <v>0.60106382978723405</v>
      </c>
      <c r="J2986">
        <f t="shared" si="46"/>
        <v>20</v>
      </c>
    </row>
    <row r="2987" spans="1:10" x14ac:dyDescent="0.3">
      <c r="A2987" t="s">
        <v>2598</v>
      </c>
      <c r="C2987" s="18">
        <v>446.75666288483455</v>
      </c>
      <c r="D2987" s="1"/>
      <c r="E2987" s="1">
        <v>13</v>
      </c>
      <c r="F2987" s="1">
        <v>9</v>
      </c>
      <c r="G2987" s="1">
        <v>0</v>
      </c>
      <c r="H2987" s="1">
        <v>4</v>
      </c>
      <c r="I2987" s="15">
        <v>0.69230769230769229</v>
      </c>
      <c r="J2987">
        <f t="shared" si="46"/>
        <v>40</v>
      </c>
    </row>
    <row r="2988" spans="1:10" x14ac:dyDescent="0.3">
      <c r="A2988" t="s">
        <v>2600</v>
      </c>
      <c r="C2988" s="18">
        <v>446.72404267599381</v>
      </c>
      <c r="D2988" s="1"/>
      <c r="E2988" s="1">
        <v>35</v>
      </c>
      <c r="F2988" s="1">
        <v>26</v>
      </c>
      <c r="G2988" s="1">
        <v>1</v>
      </c>
      <c r="H2988" s="1">
        <v>8</v>
      </c>
      <c r="I2988" s="15">
        <v>0.75714285714285712</v>
      </c>
      <c r="J2988">
        <f t="shared" si="46"/>
        <v>20</v>
      </c>
    </row>
    <row r="2989" spans="1:10" x14ac:dyDescent="0.3">
      <c r="A2989" t="s">
        <v>2601</v>
      </c>
      <c r="C2989" s="18">
        <v>446.71725975059496</v>
      </c>
      <c r="D2989" s="1"/>
      <c r="E2989" s="1">
        <v>11</v>
      </c>
      <c r="F2989" s="1">
        <v>8</v>
      </c>
      <c r="G2989" s="1">
        <v>0</v>
      </c>
      <c r="H2989" s="1">
        <v>3</v>
      </c>
      <c r="I2989" s="15">
        <v>0.72727272727272729</v>
      </c>
      <c r="J2989">
        <f t="shared" si="46"/>
        <v>40</v>
      </c>
    </row>
    <row r="2990" spans="1:10" x14ac:dyDescent="0.3">
      <c r="A2990" t="s">
        <v>2602</v>
      </c>
      <c r="C2990" s="18">
        <v>446.71574650460985</v>
      </c>
      <c r="D2990" s="1"/>
      <c r="E2990" s="1">
        <v>9</v>
      </c>
      <c r="F2990" s="1">
        <v>7</v>
      </c>
      <c r="G2990" s="1">
        <v>0</v>
      </c>
      <c r="H2990" s="1">
        <v>2</v>
      </c>
      <c r="I2990" s="15">
        <v>0.77777777777777779</v>
      </c>
      <c r="J2990">
        <f t="shared" si="46"/>
        <v>40</v>
      </c>
    </row>
    <row r="2991" spans="1:10" x14ac:dyDescent="0.3">
      <c r="A2991" t="s">
        <v>2603</v>
      </c>
      <c r="C2991" s="18">
        <v>446.69617374022823</v>
      </c>
      <c r="D2991" s="1"/>
      <c r="E2991" s="1">
        <v>9</v>
      </c>
      <c r="F2991" s="1">
        <v>7</v>
      </c>
      <c r="G2991" s="1">
        <v>0</v>
      </c>
      <c r="H2991" s="1">
        <v>2</v>
      </c>
      <c r="I2991" s="15">
        <v>0.77777777777777779</v>
      </c>
      <c r="J2991">
        <f t="shared" si="46"/>
        <v>40</v>
      </c>
    </row>
    <row r="2992" spans="1:10" x14ac:dyDescent="0.3">
      <c r="A2992" t="s">
        <v>2605</v>
      </c>
      <c r="C2992" s="18">
        <v>446.64080335474779</v>
      </c>
      <c r="D2992" s="1"/>
      <c r="E2992" s="1">
        <v>5</v>
      </c>
      <c r="F2992" s="1">
        <v>5</v>
      </c>
      <c r="G2992" s="1">
        <v>0</v>
      </c>
      <c r="H2992" s="1">
        <v>0</v>
      </c>
      <c r="I2992" s="15">
        <v>1</v>
      </c>
      <c r="J2992">
        <f t="shared" si="46"/>
        <v>40</v>
      </c>
    </row>
    <row r="2993" spans="1:10" x14ac:dyDescent="0.3">
      <c r="A2993" t="s">
        <v>2606</v>
      </c>
      <c r="C2993" s="18">
        <v>446.63808816384517</v>
      </c>
      <c r="D2993" s="1"/>
      <c r="E2993" s="1">
        <v>1</v>
      </c>
      <c r="F2993" s="1">
        <v>0</v>
      </c>
      <c r="G2993" s="1">
        <v>0</v>
      </c>
      <c r="H2993" s="1">
        <v>1</v>
      </c>
      <c r="I2993" s="15">
        <v>0</v>
      </c>
      <c r="J2993">
        <f t="shared" si="46"/>
        <v>40</v>
      </c>
    </row>
    <row r="2994" spans="1:10" x14ac:dyDescent="0.3">
      <c r="A2994" t="s">
        <v>2608</v>
      </c>
      <c r="C2994" s="18">
        <v>446.61637057787721</v>
      </c>
      <c r="D2994" s="1"/>
      <c r="E2994" s="1">
        <v>33</v>
      </c>
      <c r="F2994" s="1">
        <v>19</v>
      </c>
      <c r="G2994" s="1">
        <v>0</v>
      </c>
      <c r="H2994" s="1">
        <v>14</v>
      </c>
      <c r="I2994" s="15">
        <v>0.5757575757575758</v>
      </c>
      <c r="J2994">
        <f t="shared" si="46"/>
        <v>20</v>
      </c>
    </row>
    <row r="2995" spans="1:10" x14ac:dyDescent="0.3">
      <c r="A2995" t="s">
        <v>2609</v>
      </c>
      <c r="C2995" s="18">
        <v>446.58451766001775</v>
      </c>
      <c r="D2995" s="1"/>
      <c r="E2995" s="1">
        <v>72</v>
      </c>
      <c r="F2995" s="1">
        <v>37</v>
      </c>
      <c r="G2995" s="1">
        <v>0</v>
      </c>
      <c r="H2995" s="1">
        <v>35</v>
      </c>
      <c r="I2995" s="15">
        <v>0.51388888888888884</v>
      </c>
      <c r="J2995">
        <f t="shared" si="46"/>
        <v>20</v>
      </c>
    </row>
    <row r="2996" spans="1:10" x14ac:dyDescent="0.3">
      <c r="A2996" t="s">
        <v>2651</v>
      </c>
      <c r="C2996" s="18">
        <v>446.55420418764049</v>
      </c>
      <c r="D2996" s="1"/>
      <c r="E2996" s="1">
        <v>19</v>
      </c>
      <c r="F2996" s="1">
        <v>12</v>
      </c>
      <c r="G2996" s="1">
        <v>0</v>
      </c>
      <c r="H2996" s="1">
        <v>7</v>
      </c>
      <c r="I2996" s="15">
        <v>0.63157894736842102</v>
      </c>
      <c r="J2996">
        <f t="shared" si="46"/>
        <v>40</v>
      </c>
    </row>
    <row r="2997" spans="1:10" x14ac:dyDescent="0.3">
      <c r="A2997" t="s">
        <v>2611</v>
      </c>
      <c r="C2997" s="18">
        <v>446.54607538312882</v>
      </c>
      <c r="D2997" s="1"/>
      <c r="E2997" s="1">
        <v>66</v>
      </c>
      <c r="F2997" s="1">
        <v>39</v>
      </c>
      <c r="G2997" s="1">
        <v>1</v>
      </c>
      <c r="H2997" s="1">
        <v>26</v>
      </c>
      <c r="I2997" s="15">
        <v>0.59848484848484851</v>
      </c>
      <c r="J2997">
        <f t="shared" si="46"/>
        <v>20</v>
      </c>
    </row>
    <row r="2998" spans="1:10" x14ac:dyDescent="0.3">
      <c r="A2998" t="s">
        <v>2612</v>
      </c>
      <c r="C2998" s="18">
        <v>446.54243483633206</v>
      </c>
      <c r="D2998" s="1"/>
      <c r="E2998" s="1">
        <v>21</v>
      </c>
      <c r="F2998" s="1">
        <v>10</v>
      </c>
      <c r="G2998" s="1">
        <v>1</v>
      </c>
      <c r="H2998" s="1">
        <v>10</v>
      </c>
      <c r="I2998" s="15">
        <v>0.5</v>
      </c>
      <c r="J2998">
        <f t="shared" si="46"/>
        <v>40</v>
      </c>
    </row>
    <row r="2999" spans="1:10" x14ac:dyDescent="0.3">
      <c r="A2999" t="s">
        <v>2613</v>
      </c>
      <c r="C2999" s="18">
        <v>446.48525024166747</v>
      </c>
      <c r="D2999" s="1"/>
      <c r="E2999" s="1">
        <v>3</v>
      </c>
      <c r="F2999" s="1">
        <v>1</v>
      </c>
      <c r="G2999" s="1">
        <v>0</v>
      </c>
      <c r="H2999" s="1">
        <v>2</v>
      </c>
      <c r="I2999" s="15">
        <v>0.33333333333333331</v>
      </c>
      <c r="J2999">
        <f t="shared" si="46"/>
        <v>40</v>
      </c>
    </row>
    <row r="3000" spans="1:10" x14ac:dyDescent="0.3">
      <c r="A3000" t="s">
        <v>2614</v>
      </c>
      <c r="C3000" s="18">
        <v>446.46508902987978</v>
      </c>
      <c r="D3000" s="1"/>
      <c r="E3000" s="1">
        <v>51</v>
      </c>
      <c r="F3000" s="1">
        <v>29</v>
      </c>
      <c r="G3000" s="1">
        <v>2</v>
      </c>
      <c r="H3000" s="1">
        <v>20</v>
      </c>
      <c r="I3000" s="15">
        <v>0.58823529411764708</v>
      </c>
      <c r="J3000">
        <f t="shared" si="46"/>
        <v>20</v>
      </c>
    </row>
    <row r="3001" spans="1:10" x14ac:dyDescent="0.3">
      <c r="A3001" t="s">
        <v>2615</v>
      </c>
      <c r="C3001" s="18">
        <v>446.46466143078334</v>
      </c>
      <c r="D3001" s="1"/>
      <c r="E3001" s="1">
        <v>10</v>
      </c>
      <c r="F3001" s="1">
        <v>7</v>
      </c>
      <c r="G3001" s="1">
        <v>0</v>
      </c>
      <c r="H3001" s="1">
        <v>3</v>
      </c>
      <c r="I3001" s="15">
        <v>0.7</v>
      </c>
      <c r="J3001">
        <f t="shared" si="46"/>
        <v>40</v>
      </c>
    </row>
    <row r="3002" spans="1:10" x14ac:dyDescent="0.3">
      <c r="A3002" t="s">
        <v>1788</v>
      </c>
      <c r="C3002" s="18">
        <v>446.41734433170154</v>
      </c>
      <c r="D3002" s="1"/>
      <c r="E3002" s="1">
        <v>56</v>
      </c>
      <c r="F3002" s="1">
        <v>29</v>
      </c>
      <c r="G3002" s="1">
        <v>2</v>
      </c>
      <c r="H3002" s="1">
        <v>25</v>
      </c>
      <c r="I3002" s="15">
        <v>0.5357142857142857</v>
      </c>
      <c r="J3002">
        <f t="shared" si="46"/>
        <v>20</v>
      </c>
    </row>
    <row r="3003" spans="1:10" x14ac:dyDescent="0.3">
      <c r="A3003" t="s">
        <v>2616</v>
      </c>
      <c r="C3003" s="18">
        <v>446.41114177226945</v>
      </c>
      <c r="D3003" s="1"/>
      <c r="E3003" s="1">
        <v>40</v>
      </c>
      <c r="F3003" s="1">
        <v>24</v>
      </c>
      <c r="G3003" s="1">
        <v>0</v>
      </c>
      <c r="H3003" s="1">
        <v>16</v>
      </c>
      <c r="I3003" s="15">
        <v>0.6</v>
      </c>
      <c r="J3003">
        <f t="shared" si="46"/>
        <v>20</v>
      </c>
    </row>
    <row r="3004" spans="1:10" x14ac:dyDescent="0.3">
      <c r="A3004" t="s">
        <v>2617</v>
      </c>
      <c r="C3004" s="18">
        <v>446.39827359617243</v>
      </c>
      <c r="D3004" s="1"/>
      <c r="E3004" s="1">
        <v>5</v>
      </c>
      <c r="F3004" s="1">
        <v>5</v>
      </c>
      <c r="G3004" s="1">
        <v>0</v>
      </c>
      <c r="H3004" s="1">
        <v>0</v>
      </c>
      <c r="I3004" s="15">
        <v>1</v>
      </c>
      <c r="J3004">
        <f t="shared" si="46"/>
        <v>40</v>
      </c>
    </row>
    <row r="3005" spans="1:10" x14ac:dyDescent="0.3">
      <c r="A3005" t="s">
        <v>2619</v>
      </c>
      <c r="C3005" s="18">
        <v>446.3883661047135</v>
      </c>
      <c r="D3005" s="1"/>
      <c r="E3005" s="1">
        <v>11</v>
      </c>
      <c r="F3005" s="1">
        <v>8</v>
      </c>
      <c r="G3005" s="1">
        <v>0</v>
      </c>
      <c r="H3005" s="1">
        <v>3</v>
      </c>
      <c r="I3005" s="15">
        <v>0.72727272727272729</v>
      </c>
      <c r="J3005">
        <f t="shared" si="46"/>
        <v>40</v>
      </c>
    </row>
    <row r="3006" spans="1:10" x14ac:dyDescent="0.3">
      <c r="A3006" t="s">
        <v>2656</v>
      </c>
      <c r="C3006" s="18">
        <v>446.31984493326064</v>
      </c>
      <c r="D3006" s="1"/>
      <c r="E3006" s="1">
        <v>33</v>
      </c>
      <c r="F3006" s="1">
        <v>19</v>
      </c>
      <c r="G3006" s="1">
        <v>1</v>
      </c>
      <c r="H3006" s="1">
        <v>13</v>
      </c>
      <c r="I3006" s="15">
        <v>0.59090909090909094</v>
      </c>
      <c r="J3006">
        <f t="shared" si="46"/>
        <v>20</v>
      </c>
    </row>
    <row r="3007" spans="1:10" x14ac:dyDescent="0.3">
      <c r="A3007" t="s">
        <v>4702</v>
      </c>
      <c r="C3007" s="18">
        <v>446.31601315955891</v>
      </c>
      <c r="D3007" s="1"/>
      <c r="E3007" s="1">
        <v>36</v>
      </c>
      <c r="F3007" s="1">
        <v>20</v>
      </c>
      <c r="G3007" s="1">
        <v>0</v>
      </c>
      <c r="H3007" s="1">
        <v>16</v>
      </c>
      <c r="I3007" s="15">
        <v>0.55555555555555558</v>
      </c>
      <c r="J3007">
        <f t="shared" si="46"/>
        <v>20</v>
      </c>
    </row>
    <row r="3008" spans="1:10" x14ac:dyDescent="0.3">
      <c r="A3008" t="s">
        <v>2621</v>
      </c>
      <c r="C3008" s="18">
        <v>446.23477903606408</v>
      </c>
      <c r="D3008" s="1"/>
      <c r="E3008" s="1">
        <v>13</v>
      </c>
      <c r="F3008" s="1">
        <v>8</v>
      </c>
      <c r="G3008" s="1">
        <v>2</v>
      </c>
      <c r="H3008" s="1">
        <v>3</v>
      </c>
      <c r="I3008" s="15">
        <v>0.69230769230769229</v>
      </c>
      <c r="J3008">
        <f t="shared" si="46"/>
        <v>40</v>
      </c>
    </row>
    <row r="3009" spans="1:10" x14ac:dyDescent="0.3">
      <c r="A3009" t="s">
        <v>2622</v>
      </c>
      <c r="C3009" s="18">
        <v>446.21103527826205</v>
      </c>
      <c r="D3009" s="1"/>
      <c r="E3009" s="1">
        <v>11</v>
      </c>
      <c r="F3009" s="1">
        <v>8</v>
      </c>
      <c r="G3009" s="1">
        <v>0</v>
      </c>
      <c r="H3009" s="1">
        <v>3</v>
      </c>
      <c r="I3009" s="15">
        <v>0.72727272727272729</v>
      </c>
      <c r="J3009">
        <f t="shared" si="46"/>
        <v>40</v>
      </c>
    </row>
    <row r="3010" spans="1:10" x14ac:dyDescent="0.3">
      <c r="A3010" t="s">
        <v>2624</v>
      </c>
      <c r="C3010" s="18">
        <v>446.1634225432868</v>
      </c>
      <c r="D3010" s="1"/>
      <c r="E3010" s="1">
        <v>9</v>
      </c>
      <c r="F3010" s="1">
        <v>7</v>
      </c>
      <c r="G3010" s="1">
        <v>0</v>
      </c>
      <c r="H3010" s="1">
        <v>2</v>
      </c>
      <c r="I3010" s="15">
        <v>0.77777777777777779</v>
      </c>
      <c r="J3010">
        <f t="shared" si="46"/>
        <v>40</v>
      </c>
    </row>
    <row r="3011" spans="1:10" x14ac:dyDescent="0.3">
      <c r="A3011" t="s">
        <v>2640</v>
      </c>
      <c r="C3011" s="18">
        <v>446.15027853438033</v>
      </c>
      <c r="D3011" s="1"/>
      <c r="E3011" s="1">
        <v>24</v>
      </c>
      <c r="F3011" s="1">
        <v>15</v>
      </c>
      <c r="G3011" s="1">
        <v>0</v>
      </c>
      <c r="H3011" s="1">
        <v>9</v>
      </c>
      <c r="I3011" s="15">
        <v>0.625</v>
      </c>
      <c r="J3011">
        <f t="shared" si="46"/>
        <v>40</v>
      </c>
    </row>
    <row r="3012" spans="1:10" x14ac:dyDescent="0.3">
      <c r="A3012" t="s">
        <v>2625</v>
      </c>
      <c r="C3012" s="18">
        <v>446.14359314891743</v>
      </c>
      <c r="D3012" s="1"/>
      <c r="E3012" s="1">
        <v>21</v>
      </c>
      <c r="F3012" s="1">
        <v>12</v>
      </c>
      <c r="G3012" s="1">
        <v>1</v>
      </c>
      <c r="H3012" s="1">
        <v>8</v>
      </c>
      <c r="I3012" s="15">
        <v>0.59523809523809523</v>
      </c>
      <c r="J3012">
        <f t="shared" ref="J3012:J3075" si="47">IF(E3012&lt;=30,40,20)</f>
        <v>40</v>
      </c>
    </row>
    <row r="3013" spans="1:10" x14ac:dyDescent="0.3">
      <c r="A3013" s="21" t="s">
        <v>2628</v>
      </c>
      <c r="C3013" s="18">
        <v>446.09714599455242</v>
      </c>
      <c r="D3013" s="1"/>
      <c r="E3013" s="1">
        <v>9</v>
      </c>
      <c r="F3013" s="1">
        <v>7</v>
      </c>
      <c r="G3013" s="1">
        <v>0</v>
      </c>
      <c r="H3013" s="1">
        <v>2</v>
      </c>
      <c r="I3013" s="15">
        <v>0.77777777777777779</v>
      </c>
      <c r="J3013">
        <f t="shared" si="47"/>
        <v>40</v>
      </c>
    </row>
    <row r="3014" spans="1:10" x14ac:dyDescent="0.3">
      <c r="A3014" t="s">
        <v>2660</v>
      </c>
      <c r="C3014" s="18">
        <v>446.07975794335402</v>
      </c>
      <c r="D3014" s="1"/>
      <c r="E3014" s="1">
        <v>21</v>
      </c>
      <c r="F3014" s="1">
        <v>13</v>
      </c>
      <c r="G3014" s="1">
        <v>0</v>
      </c>
      <c r="H3014" s="1">
        <v>8</v>
      </c>
      <c r="I3014" s="15">
        <v>0.61904761904761907</v>
      </c>
      <c r="J3014">
        <f t="shared" si="47"/>
        <v>40</v>
      </c>
    </row>
    <row r="3015" spans="1:10" x14ac:dyDescent="0.3">
      <c r="A3015" t="s">
        <v>2694</v>
      </c>
      <c r="C3015" s="18">
        <v>425.06777204994319</v>
      </c>
      <c r="D3015" s="1"/>
      <c r="E3015" s="1">
        <v>11</v>
      </c>
      <c r="F3015" s="1">
        <v>7</v>
      </c>
      <c r="G3015" s="1">
        <v>0</v>
      </c>
      <c r="H3015" s="1">
        <v>4</v>
      </c>
      <c r="I3015" s="15">
        <v>0.63636363636363635</v>
      </c>
      <c r="J3015">
        <f t="shared" si="47"/>
        <v>40</v>
      </c>
    </row>
    <row r="3016" spans="1:10" x14ac:dyDescent="0.3">
      <c r="A3016" t="s">
        <v>2629</v>
      </c>
      <c r="C3016" s="18">
        <v>446.0452999866439</v>
      </c>
      <c r="D3016" s="1"/>
      <c r="E3016" s="1">
        <v>6</v>
      </c>
      <c r="F3016" s="1">
        <v>2</v>
      </c>
      <c r="G3016" s="1">
        <v>0</v>
      </c>
      <c r="H3016" s="1">
        <v>4</v>
      </c>
      <c r="I3016" s="15">
        <v>0.33333333333333331</v>
      </c>
      <c r="J3016">
        <f t="shared" si="47"/>
        <v>40</v>
      </c>
    </row>
    <row r="3017" spans="1:10" x14ac:dyDescent="0.3">
      <c r="A3017" t="s">
        <v>2630</v>
      </c>
      <c r="C3017" s="18">
        <v>446.02202888237662</v>
      </c>
      <c r="D3017" s="1"/>
      <c r="E3017" s="1">
        <v>9</v>
      </c>
      <c r="F3017" s="1">
        <v>7</v>
      </c>
      <c r="G3017" s="1">
        <v>0</v>
      </c>
      <c r="H3017" s="1">
        <v>2</v>
      </c>
      <c r="I3017" s="15">
        <v>0.77777777777777779</v>
      </c>
      <c r="J3017">
        <f t="shared" si="47"/>
        <v>40</v>
      </c>
    </row>
    <row r="3018" spans="1:10" x14ac:dyDescent="0.3">
      <c r="A3018" t="s">
        <v>2631</v>
      </c>
      <c r="C3018" s="18">
        <v>446.0066850932937</v>
      </c>
      <c r="D3018" s="1"/>
      <c r="E3018" s="1">
        <v>60</v>
      </c>
      <c r="F3018" s="1">
        <v>22</v>
      </c>
      <c r="G3018" s="1">
        <v>0</v>
      </c>
      <c r="H3018" s="1">
        <v>38</v>
      </c>
      <c r="I3018" s="15">
        <v>0.36666666666666664</v>
      </c>
      <c r="J3018">
        <f t="shared" si="47"/>
        <v>20</v>
      </c>
    </row>
    <row r="3019" spans="1:10" x14ac:dyDescent="0.3">
      <c r="A3019" t="s">
        <v>3061</v>
      </c>
      <c r="C3019" s="18">
        <v>446.0000408768766</v>
      </c>
      <c r="D3019" s="1"/>
      <c r="E3019" s="1">
        <v>35</v>
      </c>
      <c r="F3019" s="1">
        <v>20</v>
      </c>
      <c r="G3019" s="1">
        <v>4</v>
      </c>
      <c r="H3019" s="1">
        <v>11</v>
      </c>
      <c r="I3019" s="15">
        <v>0.62857142857142856</v>
      </c>
      <c r="J3019">
        <f t="shared" si="47"/>
        <v>20</v>
      </c>
    </row>
    <row r="3020" spans="1:10" x14ac:dyDescent="0.3">
      <c r="A3020" t="s">
        <v>2632</v>
      </c>
      <c r="C3020" s="18">
        <v>445.97064213692312</v>
      </c>
      <c r="D3020" s="1"/>
      <c r="E3020" s="1">
        <v>14</v>
      </c>
      <c r="F3020" s="1">
        <v>9</v>
      </c>
      <c r="G3020" s="1">
        <v>0</v>
      </c>
      <c r="H3020" s="1">
        <v>5</v>
      </c>
      <c r="I3020" s="15">
        <v>0.6428571428571429</v>
      </c>
      <c r="J3020">
        <f t="shared" si="47"/>
        <v>40</v>
      </c>
    </row>
    <row r="3021" spans="1:10" x14ac:dyDescent="0.3">
      <c r="A3021" t="s">
        <v>2633</v>
      </c>
      <c r="C3021" s="18">
        <v>445.93639107676995</v>
      </c>
      <c r="D3021" s="1"/>
      <c r="E3021" s="1">
        <v>15</v>
      </c>
      <c r="F3021" s="1">
        <v>10</v>
      </c>
      <c r="G3021" s="1">
        <v>0</v>
      </c>
      <c r="H3021" s="1">
        <v>5</v>
      </c>
      <c r="I3021" s="15">
        <v>0.66666666666666663</v>
      </c>
      <c r="J3021">
        <f t="shared" si="47"/>
        <v>40</v>
      </c>
    </row>
    <row r="3022" spans="1:10" x14ac:dyDescent="0.3">
      <c r="A3022" t="s">
        <v>2634</v>
      </c>
      <c r="C3022" s="18">
        <v>445.91486242095533</v>
      </c>
      <c r="D3022" s="1"/>
      <c r="E3022" s="1">
        <v>9</v>
      </c>
      <c r="F3022" s="1">
        <v>7</v>
      </c>
      <c r="G3022" s="1">
        <v>0</v>
      </c>
      <c r="H3022" s="1">
        <v>2</v>
      </c>
      <c r="I3022" s="15">
        <v>0.77777777777777779</v>
      </c>
      <c r="J3022">
        <f t="shared" si="47"/>
        <v>40</v>
      </c>
    </row>
    <row r="3023" spans="1:10" x14ac:dyDescent="0.3">
      <c r="A3023" t="s">
        <v>2638</v>
      </c>
      <c r="C3023" s="18">
        <v>445.89025010445999</v>
      </c>
      <c r="D3023" s="1"/>
      <c r="E3023" s="1">
        <v>55</v>
      </c>
      <c r="F3023" s="1">
        <v>28</v>
      </c>
      <c r="G3023" s="1">
        <v>3</v>
      </c>
      <c r="H3023" s="1">
        <v>24</v>
      </c>
      <c r="I3023" s="15">
        <v>0.53636363636363638</v>
      </c>
      <c r="J3023">
        <f t="shared" si="47"/>
        <v>20</v>
      </c>
    </row>
    <row r="3024" spans="1:10" x14ac:dyDescent="0.3">
      <c r="A3024" t="s">
        <v>2892</v>
      </c>
      <c r="C3024" s="18">
        <v>445.84354442314537</v>
      </c>
      <c r="D3024" s="1"/>
      <c r="E3024" s="1">
        <v>18</v>
      </c>
      <c r="F3024" s="1">
        <v>12</v>
      </c>
      <c r="G3024" s="1">
        <v>0</v>
      </c>
      <c r="H3024" s="1">
        <v>6</v>
      </c>
      <c r="I3024" s="15">
        <v>0.66666666666666663</v>
      </c>
      <c r="J3024">
        <f t="shared" si="47"/>
        <v>40</v>
      </c>
    </row>
    <row r="3025" spans="1:10" x14ac:dyDescent="0.3">
      <c r="A3025" t="s">
        <v>2637</v>
      </c>
      <c r="C3025" s="18">
        <v>445.81805314860401</v>
      </c>
      <c r="D3025" s="1"/>
      <c r="E3025" s="1">
        <v>7</v>
      </c>
      <c r="F3025" s="1">
        <v>4</v>
      </c>
      <c r="G3025" s="1">
        <v>0</v>
      </c>
      <c r="H3025" s="1">
        <v>3</v>
      </c>
      <c r="I3025" s="15">
        <v>0.5714285714285714</v>
      </c>
      <c r="J3025">
        <f t="shared" si="47"/>
        <v>40</v>
      </c>
    </row>
    <row r="3026" spans="1:10" x14ac:dyDescent="0.3">
      <c r="A3026" t="s">
        <v>2762</v>
      </c>
      <c r="C3026" s="18">
        <v>445.79755412026554</v>
      </c>
      <c r="D3026" s="1"/>
      <c r="E3026" s="1">
        <v>38</v>
      </c>
      <c r="F3026" s="1">
        <v>21</v>
      </c>
      <c r="G3026" s="1">
        <v>1</v>
      </c>
      <c r="H3026" s="1">
        <v>16</v>
      </c>
      <c r="I3026" s="15">
        <v>0.56578947368421051</v>
      </c>
      <c r="J3026">
        <f t="shared" si="47"/>
        <v>20</v>
      </c>
    </row>
    <row r="3027" spans="1:10" x14ac:dyDescent="0.3">
      <c r="A3027" t="s">
        <v>2685</v>
      </c>
      <c r="C3027" s="18">
        <v>445.78934538244397</v>
      </c>
      <c r="D3027" s="1"/>
      <c r="E3027" s="1">
        <v>22</v>
      </c>
      <c r="F3027" s="1">
        <v>13</v>
      </c>
      <c r="G3027" s="1">
        <v>0</v>
      </c>
      <c r="H3027" s="1">
        <v>9</v>
      </c>
      <c r="I3027" s="15">
        <v>0.59090909090909094</v>
      </c>
      <c r="J3027">
        <f t="shared" si="47"/>
        <v>40</v>
      </c>
    </row>
    <row r="3028" spans="1:10" x14ac:dyDescent="0.3">
      <c r="A3028" t="s">
        <v>2642</v>
      </c>
      <c r="C3028" s="18">
        <v>445.74960428635342</v>
      </c>
      <c r="D3028" s="1"/>
      <c r="E3028" s="1">
        <v>13</v>
      </c>
      <c r="F3028" s="1">
        <v>9</v>
      </c>
      <c r="G3028" s="1">
        <v>0</v>
      </c>
      <c r="H3028" s="1">
        <v>4</v>
      </c>
      <c r="I3028" s="15">
        <v>0.69230769230769229</v>
      </c>
      <c r="J3028">
        <f t="shared" si="47"/>
        <v>40</v>
      </c>
    </row>
    <row r="3029" spans="1:10" x14ac:dyDescent="0.3">
      <c r="A3029" t="s">
        <v>2644</v>
      </c>
      <c r="C3029" s="18">
        <v>445.71658684624123</v>
      </c>
      <c r="D3029" s="1"/>
      <c r="E3029" s="1">
        <v>10</v>
      </c>
      <c r="F3029" s="1">
        <v>7</v>
      </c>
      <c r="G3029" s="1">
        <v>0</v>
      </c>
      <c r="H3029" s="1">
        <v>3</v>
      </c>
      <c r="I3029" s="15">
        <v>0.7</v>
      </c>
      <c r="J3029">
        <f t="shared" si="47"/>
        <v>40</v>
      </c>
    </row>
    <row r="3030" spans="1:10" x14ac:dyDescent="0.3">
      <c r="A3030" t="s">
        <v>2697</v>
      </c>
      <c r="C3030" s="18">
        <v>450.05969118928812</v>
      </c>
      <c r="D3030" s="1"/>
      <c r="E3030" s="1">
        <v>47</v>
      </c>
      <c r="F3030" s="1">
        <v>30</v>
      </c>
      <c r="G3030" s="1">
        <v>1</v>
      </c>
      <c r="H3030" s="1">
        <v>16</v>
      </c>
      <c r="I3030" s="15">
        <v>0.64893617021276595</v>
      </c>
      <c r="J3030">
        <f t="shared" si="47"/>
        <v>20</v>
      </c>
    </row>
    <row r="3031" spans="1:10" x14ac:dyDescent="0.3">
      <c r="A3031" t="s">
        <v>2646</v>
      </c>
      <c r="C3031" s="18">
        <v>445.63919165179897</v>
      </c>
      <c r="D3031" s="1"/>
      <c r="E3031" s="1">
        <v>9</v>
      </c>
      <c r="F3031" s="1">
        <v>7</v>
      </c>
      <c r="G3031" s="1">
        <v>0</v>
      </c>
      <c r="H3031" s="1">
        <v>2</v>
      </c>
      <c r="I3031" s="15">
        <v>0.77777777777777779</v>
      </c>
      <c r="J3031">
        <f t="shared" si="47"/>
        <v>40</v>
      </c>
    </row>
    <row r="3032" spans="1:10" x14ac:dyDescent="0.3">
      <c r="A3032" t="s">
        <v>2647</v>
      </c>
      <c r="C3032" s="18">
        <v>445.57305364959933</v>
      </c>
      <c r="D3032" s="1"/>
      <c r="E3032" s="1">
        <v>6</v>
      </c>
      <c r="F3032" s="1">
        <v>5</v>
      </c>
      <c r="G3032" s="1">
        <v>1</v>
      </c>
      <c r="H3032" s="1">
        <v>0</v>
      </c>
      <c r="I3032" s="15">
        <v>0.91666666666666663</v>
      </c>
      <c r="J3032">
        <f t="shared" si="47"/>
        <v>40</v>
      </c>
    </row>
    <row r="3033" spans="1:10" x14ac:dyDescent="0.3">
      <c r="A3033" t="s">
        <v>2652</v>
      </c>
      <c r="C3033" s="18">
        <v>445.52628579223</v>
      </c>
      <c r="D3033" s="1"/>
      <c r="E3033" s="1">
        <v>11</v>
      </c>
      <c r="F3033" s="1">
        <v>8</v>
      </c>
      <c r="G3033" s="1">
        <v>0</v>
      </c>
      <c r="H3033" s="1">
        <v>3</v>
      </c>
      <c r="I3033" s="15">
        <v>0.72727272727272729</v>
      </c>
      <c r="J3033">
        <f t="shared" si="47"/>
        <v>40</v>
      </c>
    </row>
    <row r="3034" spans="1:10" x14ac:dyDescent="0.3">
      <c r="A3034" t="s">
        <v>2639</v>
      </c>
      <c r="C3034" s="18">
        <v>445.51359188738519</v>
      </c>
      <c r="D3034" s="1"/>
      <c r="E3034" s="1">
        <v>59</v>
      </c>
      <c r="F3034" s="1">
        <v>34</v>
      </c>
      <c r="G3034" s="1">
        <v>1</v>
      </c>
      <c r="H3034" s="1">
        <v>24</v>
      </c>
      <c r="I3034" s="15">
        <v>0.5847457627118644</v>
      </c>
      <c r="J3034">
        <f t="shared" si="47"/>
        <v>20</v>
      </c>
    </row>
    <row r="3035" spans="1:10" x14ac:dyDescent="0.3">
      <c r="A3035" t="s">
        <v>2654</v>
      </c>
      <c r="C3035" s="18">
        <v>445.45061706303835</v>
      </c>
      <c r="D3035" s="1"/>
      <c r="E3035" s="1">
        <v>9</v>
      </c>
      <c r="F3035" s="1">
        <v>7</v>
      </c>
      <c r="G3035" s="1">
        <v>0</v>
      </c>
      <c r="H3035" s="1">
        <v>2</v>
      </c>
      <c r="I3035" s="15">
        <v>0.77777777777777779</v>
      </c>
      <c r="J3035">
        <f t="shared" si="47"/>
        <v>40</v>
      </c>
    </row>
    <row r="3036" spans="1:10" x14ac:dyDescent="0.3">
      <c r="A3036" t="s">
        <v>2655</v>
      </c>
      <c r="C3036" s="18">
        <v>445.45030662677988</v>
      </c>
      <c r="D3036" s="1"/>
      <c r="E3036" s="1">
        <v>20</v>
      </c>
      <c r="F3036" s="1">
        <v>12</v>
      </c>
      <c r="G3036" s="1">
        <v>0</v>
      </c>
      <c r="H3036" s="1">
        <v>8</v>
      </c>
      <c r="I3036" s="15">
        <v>0.6</v>
      </c>
      <c r="J3036">
        <f t="shared" si="47"/>
        <v>40</v>
      </c>
    </row>
    <row r="3037" spans="1:10" x14ac:dyDescent="0.3">
      <c r="A3037" t="s">
        <v>2657</v>
      </c>
      <c r="C3037" s="18">
        <v>445.42976314807311</v>
      </c>
      <c r="D3037" s="1"/>
      <c r="E3037" s="1">
        <v>5</v>
      </c>
      <c r="F3037" s="1">
        <v>5</v>
      </c>
      <c r="G3037" s="1">
        <v>0</v>
      </c>
      <c r="H3037" s="1">
        <v>0</v>
      </c>
      <c r="I3037" s="15">
        <v>1</v>
      </c>
      <c r="J3037">
        <f t="shared" si="47"/>
        <v>40</v>
      </c>
    </row>
    <row r="3038" spans="1:10" x14ac:dyDescent="0.3">
      <c r="A3038" t="s">
        <v>2659</v>
      </c>
      <c r="C3038" s="18">
        <v>445.37602906669991</v>
      </c>
      <c r="D3038" s="1"/>
      <c r="E3038" s="1">
        <v>14</v>
      </c>
      <c r="F3038" s="1">
        <v>9</v>
      </c>
      <c r="G3038" s="1">
        <v>1</v>
      </c>
      <c r="H3038" s="1">
        <v>4</v>
      </c>
      <c r="I3038" s="15">
        <v>0.6785714285714286</v>
      </c>
      <c r="J3038">
        <f t="shared" si="47"/>
        <v>40</v>
      </c>
    </row>
    <row r="3039" spans="1:10" x14ac:dyDescent="0.3">
      <c r="A3039" t="s">
        <v>2661</v>
      </c>
      <c r="C3039" s="18">
        <v>445.29648089401491</v>
      </c>
      <c r="D3039" s="1"/>
      <c r="E3039" s="1">
        <v>17</v>
      </c>
      <c r="F3039" s="1">
        <v>11</v>
      </c>
      <c r="G3039" s="1">
        <v>0</v>
      </c>
      <c r="H3039" s="1">
        <v>6</v>
      </c>
      <c r="I3039" s="15">
        <v>0.6470588235294118</v>
      </c>
      <c r="J3039">
        <f t="shared" si="47"/>
        <v>40</v>
      </c>
    </row>
    <row r="3040" spans="1:10" x14ac:dyDescent="0.3">
      <c r="A3040" t="s">
        <v>2664</v>
      </c>
      <c r="C3040" s="18">
        <v>445.23029422333713</v>
      </c>
      <c r="D3040" s="1"/>
      <c r="E3040" s="1">
        <v>11</v>
      </c>
      <c r="F3040" s="1">
        <v>8</v>
      </c>
      <c r="G3040" s="1">
        <v>0</v>
      </c>
      <c r="H3040" s="1">
        <v>3</v>
      </c>
      <c r="I3040" s="15">
        <v>0.72727272727272729</v>
      </c>
      <c r="J3040">
        <f t="shared" si="47"/>
        <v>40</v>
      </c>
    </row>
    <row r="3041" spans="1:10" x14ac:dyDescent="0.3">
      <c r="A3041" t="s">
        <v>2665</v>
      </c>
      <c r="C3041" s="18">
        <v>445.20749193193512</v>
      </c>
      <c r="D3041" s="1"/>
      <c r="E3041" s="1">
        <v>10</v>
      </c>
      <c r="F3041" s="1">
        <v>7</v>
      </c>
      <c r="G3041" s="1">
        <v>1</v>
      </c>
      <c r="H3041" s="1">
        <v>2</v>
      </c>
      <c r="I3041" s="15">
        <v>0.75</v>
      </c>
      <c r="J3041">
        <f t="shared" si="47"/>
        <v>40</v>
      </c>
    </row>
    <row r="3042" spans="1:10" x14ac:dyDescent="0.3">
      <c r="A3042" t="s">
        <v>2666</v>
      </c>
      <c r="C3042" s="18">
        <v>445.19716565720358</v>
      </c>
      <c r="D3042" s="1"/>
      <c r="E3042" s="1">
        <v>6</v>
      </c>
      <c r="F3042" s="1">
        <v>5</v>
      </c>
      <c r="G3042" s="1">
        <v>0</v>
      </c>
      <c r="H3042" s="1">
        <v>1</v>
      </c>
      <c r="I3042" s="15">
        <v>0.83333333333333337</v>
      </c>
      <c r="J3042">
        <f t="shared" si="47"/>
        <v>40</v>
      </c>
    </row>
    <row r="3043" spans="1:10" x14ac:dyDescent="0.3">
      <c r="A3043" t="s">
        <v>2667</v>
      </c>
      <c r="C3043" s="18">
        <v>445.16159879090247</v>
      </c>
      <c r="D3043" s="1"/>
      <c r="E3043" s="1">
        <v>58</v>
      </c>
      <c r="F3043" s="1">
        <v>33</v>
      </c>
      <c r="G3043" s="1">
        <v>0</v>
      </c>
      <c r="H3043" s="1">
        <v>25</v>
      </c>
      <c r="I3043" s="15">
        <v>0.56896551724137934</v>
      </c>
      <c r="J3043">
        <f t="shared" si="47"/>
        <v>20</v>
      </c>
    </row>
    <row r="3044" spans="1:10" x14ac:dyDescent="0.3">
      <c r="A3044" t="s">
        <v>2668</v>
      </c>
      <c r="C3044" s="18">
        <v>445.15903084381631</v>
      </c>
      <c r="D3044" s="1"/>
      <c r="E3044" s="1">
        <v>22</v>
      </c>
      <c r="F3044" s="1">
        <v>13</v>
      </c>
      <c r="G3044" s="1">
        <v>3</v>
      </c>
      <c r="H3044" s="1">
        <v>6</v>
      </c>
      <c r="I3044" s="15">
        <v>0.65909090909090906</v>
      </c>
      <c r="J3044">
        <f t="shared" si="47"/>
        <v>40</v>
      </c>
    </row>
    <row r="3045" spans="1:10" x14ac:dyDescent="0.3">
      <c r="A3045" t="s">
        <v>2701</v>
      </c>
      <c r="C3045" s="18">
        <v>445.02909382815818</v>
      </c>
      <c r="D3045" s="1"/>
      <c r="E3045" s="1">
        <v>11</v>
      </c>
      <c r="F3045" s="1">
        <v>8</v>
      </c>
      <c r="G3045" s="1">
        <v>0</v>
      </c>
      <c r="H3045" s="1">
        <v>3</v>
      </c>
      <c r="I3045" s="15">
        <v>0.72727272727272729</v>
      </c>
      <c r="J3045">
        <f t="shared" si="47"/>
        <v>40</v>
      </c>
    </row>
    <row r="3046" spans="1:10" x14ac:dyDescent="0.3">
      <c r="A3046" t="s">
        <v>2671</v>
      </c>
      <c r="C3046" s="18">
        <v>445.01004980369299</v>
      </c>
      <c r="D3046" s="1"/>
      <c r="E3046" s="1">
        <v>12</v>
      </c>
      <c r="F3046" s="1">
        <v>8</v>
      </c>
      <c r="G3046" s="1">
        <v>1</v>
      </c>
      <c r="H3046" s="1">
        <v>3</v>
      </c>
      <c r="I3046" s="15">
        <v>0.70833333333333337</v>
      </c>
      <c r="J3046">
        <f t="shared" si="47"/>
        <v>40</v>
      </c>
    </row>
    <row r="3047" spans="1:10" x14ac:dyDescent="0.3">
      <c r="A3047" t="s">
        <v>2672</v>
      </c>
      <c r="C3047" s="18">
        <v>445.00932045164535</v>
      </c>
      <c r="D3047" s="1"/>
      <c r="E3047" s="1">
        <v>48</v>
      </c>
      <c r="F3047" s="1">
        <v>26</v>
      </c>
      <c r="G3047" s="1">
        <v>0</v>
      </c>
      <c r="H3047" s="1">
        <v>22</v>
      </c>
      <c r="I3047" s="15">
        <v>0.54166666666666663</v>
      </c>
      <c r="J3047">
        <f t="shared" si="47"/>
        <v>20</v>
      </c>
    </row>
    <row r="3048" spans="1:10" x14ac:dyDescent="0.3">
      <c r="A3048" t="s">
        <v>2673</v>
      </c>
      <c r="C3048" s="18">
        <v>444.99605344181174</v>
      </c>
      <c r="D3048" s="1"/>
      <c r="E3048" s="1">
        <v>47</v>
      </c>
      <c r="F3048" s="1">
        <v>28</v>
      </c>
      <c r="G3048" s="1">
        <v>0</v>
      </c>
      <c r="H3048" s="1">
        <v>19</v>
      </c>
      <c r="I3048" s="15">
        <v>0.5957446808510638</v>
      </c>
      <c r="J3048">
        <f t="shared" si="47"/>
        <v>20</v>
      </c>
    </row>
    <row r="3049" spans="1:10" x14ac:dyDescent="0.3">
      <c r="A3049" t="s">
        <v>2674</v>
      </c>
      <c r="C3049" s="18">
        <v>444.97353598599028</v>
      </c>
      <c r="D3049" s="1"/>
      <c r="E3049" s="1">
        <v>22</v>
      </c>
      <c r="F3049" s="1">
        <v>13</v>
      </c>
      <c r="G3049" s="1">
        <v>1</v>
      </c>
      <c r="H3049" s="1">
        <v>8</v>
      </c>
      <c r="I3049" s="15">
        <v>0.61363636363636365</v>
      </c>
      <c r="J3049">
        <f t="shared" si="47"/>
        <v>40</v>
      </c>
    </row>
    <row r="3050" spans="1:10" x14ac:dyDescent="0.3">
      <c r="A3050" t="s">
        <v>2675</v>
      </c>
      <c r="C3050" s="18">
        <v>444.97323043009345</v>
      </c>
      <c r="D3050" s="1"/>
      <c r="E3050" s="1">
        <v>9</v>
      </c>
      <c r="F3050" s="1">
        <v>7</v>
      </c>
      <c r="G3050" s="1">
        <v>0</v>
      </c>
      <c r="H3050" s="1">
        <v>2</v>
      </c>
      <c r="I3050" s="15">
        <v>0.77777777777777779</v>
      </c>
      <c r="J3050">
        <f t="shared" si="47"/>
        <v>40</v>
      </c>
    </row>
    <row r="3051" spans="1:10" x14ac:dyDescent="0.3">
      <c r="A3051" t="s">
        <v>2676</v>
      </c>
      <c r="C3051" s="18">
        <v>444.95272329444657</v>
      </c>
      <c r="D3051" s="1"/>
      <c r="E3051" s="1">
        <v>28</v>
      </c>
      <c r="F3051" s="1">
        <v>15</v>
      </c>
      <c r="G3051" s="1">
        <v>3</v>
      </c>
      <c r="H3051" s="1">
        <v>10</v>
      </c>
      <c r="I3051" s="15">
        <v>0.5892857142857143</v>
      </c>
      <c r="J3051">
        <f t="shared" si="47"/>
        <v>40</v>
      </c>
    </row>
    <row r="3052" spans="1:10" x14ac:dyDescent="0.3">
      <c r="A3052" t="s">
        <v>2681</v>
      </c>
      <c r="C3052" s="18">
        <v>444.93105795502504</v>
      </c>
      <c r="D3052" s="1"/>
      <c r="E3052" s="1">
        <v>11</v>
      </c>
      <c r="F3052" s="1">
        <v>8</v>
      </c>
      <c r="G3052" s="1">
        <v>0</v>
      </c>
      <c r="H3052" s="1">
        <v>3</v>
      </c>
      <c r="I3052" s="15">
        <v>0.72727272727272729</v>
      </c>
      <c r="J3052">
        <f t="shared" si="47"/>
        <v>40</v>
      </c>
    </row>
    <row r="3053" spans="1:10" x14ac:dyDescent="0.3">
      <c r="A3053" t="s">
        <v>2677</v>
      </c>
      <c r="C3053" s="18">
        <v>444.92211276085573</v>
      </c>
      <c r="D3053" s="1"/>
      <c r="E3053" s="1">
        <v>5</v>
      </c>
      <c r="F3053" s="1">
        <v>5</v>
      </c>
      <c r="G3053" s="1">
        <v>0</v>
      </c>
      <c r="H3053" s="1">
        <v>0</v>
      </c>
      <c r="I3053" s="15">
        <v>1</v>
      </c>
      <c r="J3053">
        <f t="shared" si="47"/>
        <v>40</v>
      </c>
    </row>
    <row r="3054" spans="1:10" x14ac:dyDescent="0.3">
      <c r="A3054" t="s">
        <v>2763</v>
      </c>
      <c r="C3054" s="18">
        <v>444.9179003418335</v>
      </c>
      <c r="D3054" s="1"/>
      <c r="E3054" s="1">
        <v>20</v>
      </c>
      <c r="F3054" s="1">
        <v>11</v>
      </c>
      <c r="G3054" s="1">
        <v>1</v>
      </c>
      <c r="H3054" s="1">
        <v>8</v>
      </c>
      <c r="I3054" s="15">
        <v>0.57499999999999996</v>
      </c>
      <c r="J3054">
        <f t="shared" si="47"/>
        <v>40</v>
      </c>
    </row>
    <row r="3055" spans="1:10" x14ac:dyDescent="0.3">
      <c r="A3055" t="s">
        <v>2689</v>
      </c>
      <c r="C3055" s="18">
        <v>444.90532703280047</v>
      </c>
      <c r="D3055" s="1"/>
      <c r="E3055" s="1">
        <v>72</v>
      </c>
      <c r="F3055" s="1">
        <v>43</v>
      </c>
      <c r="G3055" s="1">
        <v>0</v>
      </c>
      <c r="H3055" s="1">
        <v>29</v>
      </c>
      <c r="I3055" s="15">
        <v>0.59722222222222221</v>
      </c>
      <c r="J3055">
        <f t="shared" si="47"/>
        <v>20</v>
      </c>
    </row>
    <row r="3056" spans="1:10" x14ac:dyDescent="0.3">
      <c r="A3056" t="s">
        <v>2678</v>
      </c>
      <c r="C3056" s="18">
        <v>444.899849937819</v>
      </c>
      <c r="D3056" s="1"/>
      <c r="E3056" s="1">
        <v>14</v>
      </c>
      <c r="F3056" s="1">
        <v>8</v>
      </c>
      <c r="G3056" s="1">
        <v>0</v>
      </c>
      <c r="H3056" s="1">
        <v>6</v>
      </c>
      <c r="I3056" s="15">
        <v>0.5714285714285714</v>
      </c>
      <c r="J3056">
        <f t="shared" si="47"/>
        <v>40</v>
      </c>
    </row>
    <row r="3057" spans="1:10" x14ac:dyDescent="0.3">
      <c r="A3057" t="s">
        <v>2679</v>
      </c>
      <c r="C3057" s="18">
        <v>444.87242697596179</v>
      </c>
      <c r="D3057" s="1"/>
      <c r="E3057" s="1">
        <v>11</v>
      </c>
      <c r="F3057" s="1">
        <v>8</v>
      </c>
      <c r="G3057" s="1">
        <v>0</v>
      </c>
      <c r="H3057" s="1">
        <v>3</v>
      </c>
      <c r="I3057" s="15">
        <v>0.72727272727272729</v>
      </c>
      <c r="J3057">
        <f t="shared" si="47"/>
        <v>40</v>
      </c>
    </row>
    <row r="3058" spans="1:10" x14ac:dyDescent="0.3">
      <c r="A3058" t="s">
        <v>2715</v>
      </c>
      <c r="C3058" s="18">
        <v>444.85776450846731</v>
      </c>
      <c r="D3058" s="1"/>
      <c r="E3058" s="1">
        <v>30</v>
      </c>
      <c r="F3058" s="1">
        <v>16</v>
      </c>
      <c r="G3058" s="1">
        <v>1</v>
      </c>
      <c r="H3058" s="1">
        <v>13</v>
      </c>
      <c r="I3058" s="15">
        <v>0.55000000000000004</v>
      </c>
      <c r="J3058">
        <f t="shared" si="47"/>
        <v>40</v>
      </c>
    </row>
    <row r="3059" spans="1:10" x14ac:dyDescent="0.3">
      <c r="A3059" t="s">
        <v>2693</v>
      </c>
      <c r="C3059" s="18">
        <v>444.85621045749406</v>
      </c>
      <c r="D3059" s="1"/>
      <c r="E3059" s="1">
        <v>103</v>
      </c>
      <c r="F3059" s="1">
        <v>52</v>
      </c>
      <c r="G3059" s="1">
        <v>5</v>
      </c>
      <c r="H3059" s="1">
        <v>46</v>
      </c>
      <c r="I3059" s="15">
        <v>0.529126213592233</v>
      </c>
      <c r="J3059">
        <f t="shared" si="47"/>
        <v>20</v>
      </c>
    </row>
    <row r="3060" spans="1:10" x14ac:dyDescent="0.3">
      <c r="A3060" t="s">
        <v>2682</v>
      </c>
      <c r="C3060" s="18">
        <v>444.8168262248011</v>
      </c>
      <c r="D3060" s="1"/>
      <c r="E3060" s="1">
        <v>10</v>
      </c>
      <c r="F3060" s="1">
        <v>7</v>
      </c>
      <c r="G3060" s="1">
        <v>0</v>
      </c>
      <c r="H3060" s="1">
        <v>3</v>
      </c>
      <c r="I3060" s="15">
        <v>0.7</v>
      </c>
      <c r="J3060">
        <f t="shared" si="47"/>
        <v>40</v>
      </c>
    </row>
    <row r="3061" spans="1:10" x14ac:dyDescent="0.3">
      <c r="A3061" t="s">
        <v>2683</v>
      </c>
      <c r="C3061" s="18">
        <v>444.79801685412042</v>
      </c>
      <c r="D3061" s="1"/>
      <c r="E3061" s="1">
        <v>5</v>
      </c>
      <c r="F3061" s="1">
        <v>5</v>
      </c>
      <c r="G3061" s="1">
        <v>0</v>
      </c>
      <c r="H3061" s="1">
        <v>0</v>
      </c>
      <c r="I3061" s="15">
        <v>1</v>
      </c>
      <c r="J3061">
        <f t="shared" si="47"/>
        <v>40</v>
      </c>
    </row>
    <row r="3062" spans="1:10" x14ac:dyDescent="0.3">
      <c r="A3062" t="s">
        <v>2684</v>
      </c>
      <c r="C3062" s="18">
        <v>444.78674002617396</v>
      </c>
      <c r="D3062" s="1"/>
      <c r="E3062" s="1">
        <v>23</v>
      </c>
      <c r="F3062" s="1">
        <v>14</v>
      </c>
      <c r="G3062" s="1">
        <v>0</v>
      </c>
      <c r="H3062" s="1">
        <v>9</v>
      </c>
      <c r="I3062" s="15">
        <v>0.60869565217391308</v>
      </c>
      <c r="J3062">
        <f t="shared" si="47"/>
        <v>40</v>
      </c>
    </row>
    <row r="3063" spans="1:10" x14ac:dyDescent="0.3">
      <c r="A3063" t="s">
        <v>20750</v>
      </c>
      <c r="C3063" s="18">
        <v>444.74193169643519</v>
      </c>
      <c r="D3063" s="1"/>
      <c r="E3063" s="1">
        <v>19</v>
      </c>
      <c r="F3063" s="1">
        <v>7</v>
      </c>
      <c r="G3063" s="1">
        <v>0</v>
      </c>
      <c r="H3063" s="1">
        <v>12</v>
      </c>
      <c r="I3063" s="15">
        <v>0.36842105263157893</v>
      </c>
      <c r="J3063">
        <f t="shared" si="47"/>
        <v>40</v>
      </c>
    </row>
    <row r="3064" spans="1:10" x14ac:dyDescent="0.3">
      <c r="A3064" t="s">
        <v>2687</v>
      </c>
      <c r="C3064" s="18">
        <v>444.71053665960471</v>
      </c>
      <c r="D3064" s="1"/>
      <c r="E3064" s="1">
        <v>8</v>
      </c>
      <c r="F3064" s="1">
        <v>4</v>
      </c>
      <c r="G3064" s="1">
        <v>0</v>
      </c>
      <c r="H3064" s="1">
        <v>4</v>
      </c>
      <c r="I3064" s="15">
        <v>0.5</v>
      </c>
      <c r="J3064">
        <f t="shared" si="47"/>
        <v>40</v>
      </c>
    </row>
    <row r="3065" spans="1:10" x14ac:dyDescent="0.3">
      <c r="A3065" t="s">
        <v>2688</v>
      </c>
      <c r="C3065" s="18">
        <v>444.68995802097203</v>
      </c>
      <c r="D3065" s="1"/>
      <c r="E3065" s="1">
        <v>6</v>
      </c>
      <c r="F3065" s="1">
        <v>5</v>
      </c>
      <c r="G3065" s="1">
        <v>1</v>
      </c>
      <c r="H3065" s="1">
        <v>0</v>
      </c>
      <c r="I3065" s="15">
        <v>0.91666666666666663</v>
      </c>
      <c r="J3065">
        <f t="shared" si="47"/>
        <v>40</v>
      </c>
    </row>
    <row r="3066" spans="1:10" x14ac:dyDescent="0.3">
      <c r="A3066" t="s">
        <v>2926</v>
      </c>
      <c r="C3066" s="18">
        <v>444.67562164021467</v>
      </c>
      <c r="D3066" s="1"/>
      <c r="E3066" s="1">
        <v>57</v>
      </c>
      <c r="F3066" s="1">
        <v>24</v>
      </c>
      <c r="G3066" s="1">
        <v>10</v>
      </c>
      <c r="H3066" s="1">
        <v>23</v>
      </c>
      <c r="I3066" s="15">
        <v>0.50877192982456143</v>
      </c>
      <c r="J3066">
        <f t="shared" si="47"/>
        <v>20</v>
      </c>
    </row>
    <row r="3067" spans="1:10" x14ac:dyDescent="0.3">
      <c r="A3067" t="s">
        <v>2690</v>
      </c>
      <c r="C3067" s="18">
        <v>444.64683577021617</v>
      </c>
      <c r="D3067" s="1"/>
      <c r="E3067" s="1">
        <v>7</v>
      </c>
      <c r="F3067" s="1">
        <v>5</v>
      </c>
      <c r="G3067" s="1">
        <v>1</v>
      </c>
      <c r="H3067" s="1">
        <v>1</v>
      </c>
      <c r="I3067" s="15">
        <v>0.7857142857142857</v>
      </c>
      <c r="J3067">
        <f t="shared" si="47"/>
        <v>40</v>
      </c>
    </row>
    <row r="3068" spans="1:10" x14ac:dyDescent="0.3">
      <c r="A3068" t="s">
        <v>2691</v>
      </c>
      <c r="C3068" s="18">
        <v>444.64599685650802</v>
      </c>
      <c r="D3068" s="1"/>
      <c r="E3068" s="1">
        <v>16</v>
      </c>
      <c r="F3068" s="1">
        <v>9</v>
      </c>
      <c r="G3068" s="1">
        <v>2</v>
      </c>
      <c r="H3068" s="1">
        <v>5</v>
      </c>
      <c r="I3068" s="15">
        <v>0.625</v>
      </c>
      <c r="J3068">
        <f t="shared" si="47"/>
        <v>40</v>
      </c>
    </row>
    <row r="3069" spans="1:10" x14ac:dyDescent="0.3">
      <c r="A3069" t="s">
        <v>2700</v>
      </c>
      <c r="C3069" s="18">
        <v>444.61339127507341</v>
      </c>
      <c r="D3069" s="1"/>
      <c r="E3069" s="1">
        <v>37</v>
      </c>
      <c r="F3069" s="1">
        <v>21</v>
      </c>
      <c r="G3069" s="1">
        <v>1</v>
      </c>
      <c r="H3069" s="1">
        <v>15</v>
      </c>
      <c r="I3069" s="15">
        <v>0.58108108108108103</v>
      </c>
      <c r="J3069">
        <f t="shared" si="47"/>
        <v>20</v>
      </c>
    </row>
    <row r="3070" spans="1:10" x14ac:dyDescent="0.3">
      <c r="A3070" t="s">
        <v>8974</v>
      </c>
      <c r="C3070" s="18">
        <v>444.60633890856565</v>
      </c>
      <c r="D3070" s="1"/>
      <c r="E3070" s="1">
        <v>10</v>
      </c>
      <c r="F3070" s="1">
        <v>4</v>
      </c>
      <c r="G3070" s="1">
        <v>1</v>
      </c>
      <c r="H3070" s="1">
        <v>5</v>
      </c>
      <c r="I3070" s="15">
        <v>0.45</v>
      </c>
      <c r="J3070">
        <f t="shared" si="47"/>
        <v>40</v>
      </c>
    </row>
    <row r="3071" spans="1:10" x14ac:dyDescent="0.3">
      <c r="A3071" t="s">
        <v>2787</v>
      </c>
      <c r="C3071" s="18">
        <v>444.58667994887014</v>
      </c>
      <c r="D3071" s="1"/>
      <c r="E3071" s="1">
        <v>20</v>
      </c>
      <c r="F3071" s="1">
        <v>12</v>
      </c>
      <c r="G3071" s="1">
        <v>1</v>
      </c>
      <c r="H3071" s="1">
        <v>7</v>
      </c>
      <c r="I3071" s="15">
        <v>0.625</v>
      </c>
      <c r="J3071">
        <f t="shared" si="47"/>
        <v>40</v>
      </c>
    </row>
    <row r="3072" spans="1:10" x14ac:dyDescent="0.3">
      <c r="A3072" t="s">
        <v>2695</v>
      </c>
      <c r="C3072" s="18">
        <v>444.46836694272929</v>
      </c>
      <c r="D3072" s="1"/>
      <c r="E3072" s="1">
        <v>66</v>
      </c>
      <c r="F3072" s="1">
        <v>37</v>
      </c>
      <c r="G3072" s="1">
        <v>1</v>
      </c>
      <c r="H3072" s="1">
        <v>28</v>
      </c>
      <c r="I3072" s="15">
        <v>0.56818181818181823</v>
      </c>
      <c r="J3072">
        <f t="shared" si="47"/>
        <v>20</v>
      </c>
    </row>
    <row r="3073" spans="1:10" x14ac:dyDescent="0.3">
      <c r="A3073" t="s">
        <v>2696</v>
      </c>
      <c r="C3073" s="18">
        <v>444.36741783493875</v>
      </c>
      <c r="D3073" s="1"/>
      <c r="E3073" s="1">
        <v>13</v>
      </c>
      <c r="F3073" s="1">
        <v>9</v>
      </c>
      <c r="G3073" s="1">
        <v>0</v>
      </c>
      <c r="H3073" s="1">
        <v>4</v>
      </c>
      <c r="I3073" s="15">
        <v>0.69230769230769229</v>
      </c>
      <c r="J3073">
        <f t="shared" si="47"/>
        <v>40</v>
      </c>
    </row>
    <row r="3074" spans="1:10" x14ac:dyDescent="0.3">
      <c r="A3074" t="s">
        <v>2308</v>
      </c>
      <c r="C3074" s="18">
        <v>444.34164426136374</v>
      </c>
      <c r="D3074" s="1"/>
      <c r="E3074" s="1">
        <v>46</v>
      </c>
      <c r="F3074" s="1">
        <v>26</v>
      </c>
      <c r="G3074" s="1">
        <v>0</v>
      </c>
      <c r="H3074" s="1">
        <v>20</v>
      </c>
      <c r="I3074" s="15">
        <v>0.56521739130434778</v>
      </c>
      <c r="J3074">
        <f t="shared" si="47"/>
        <v>20</v>
      </c>
    </row>
    <row r="3075" spans="1:10" x14ac:dyDescent="0.3">
      <c r="A3075" t="s">
        <v>2706</v>
      </c>
      <c r="C3075" s="18">
        <v>444.32364059797675</v>
      </c>
      <c r="D3075" s="1"/>
      <c r="E3075" s="1">
        <v>79</v>
      </c>
      <c r="F3075" s="1">
        <v>51</v>
      </c>
      <c r="G3075" s="1">
        <v>0</v>
      </c>
      <c r="H3075" s="1">
        <v>28</v>
      </c>
      <c r="I3075" s="15">
        <v>0.64556962025316456</v>
      </c>
      <c r="J3075">
        <f t="shared" si="47"/>
        <v>20</v>
      </c>
    </row>
    <row r="3076" spans="1:10" x14ac:dyDescent="0.3">
      <c r="A3076" t="s">
        <v>3877</v>
      </c>
      <c r="C3076" s="18">
        <v>444.28728230061381</v>
      </c>
      <c r="D3076" s="1"/>
      <c r="E3076" s="1">
        <v>20</v>
      </c>
      <c r="F3076" s="1">
        <v>11</v>
      </c>
      <c r="G3076" s="1">
        <v>0</v>
      </c>
      <c r="H3076" s="1">
        <v>9</v>
      </c>
      <c r="I3076" s="15">
        <v>0.55000000000000004</v>
      </c>
      <c r="J3076">
        <f t="shared" ref="J3076:J3139" si="48">IF(E3076&lt;=30,40,20)</f>
        <v>40</v>
      </c>
    </row>
    <row r="3077" spans="1:10" x14ac:dyDescent="0.3">
      <c r="A3077" t="s">
        <v>2698</v>
      </c>
      <c r="C3077" s="18">
        <v>444.28198389233722</v>
      </c>
      <c r="D3077" s="1"/>
      <c r="E3077" s="1">
        <v>5</v>
      </c>
      <c r="F3077" s="1">
        <v>4</v>
      </c>
      <c r="G3077" s="1">
        <v>1</v>
      </c>
      <c r="H3077" s="1">
        <v>0</v>
      </c>
      <c r="I3077" s="15">
        <v>0.9</v>
      </c>
      <c r="J3077">
        <f t="shared" si="48"/>
        <v>40</v>
      </c>
    </row>
    <row r="3078" spans="1:10" x14ac:dyDescent="0.3">
      <c r="A3078" t="s">
        <v>2699</v>
      </c>
      <c r="C3078" s="18">
        <v>444.25462075164455</v>
      </c>
      <c r="D3078" s="1"/>
      <c r="E3078" s="1">
        <v>15</v>
      </c>
      <c r="F3078" s="1">
        <v>10</v>
      </c>
      <c r="G3078" s="1">
        <v>0</v>
      </c>
      <c r="H3078" s="1">
        <v>5</v>
      </c>
      <c r="I3078" s="15">
        <v>0.66666666666666663</v>
      </c>
      <c r="J3078">
        <f t="shared" si="48"/>
        <v>40</v>
      </c>
    </row>
    <row r="3079" spans="1:10" x14ac:dyDescent="0.3">
      <c r="A3079" t="s">
        <v>2703</v>
      </c>
      <c r="C3079" s="18">
        <v>444.10031217204039</v>
      </c>
      <c r="D3079" s="1"/>
      <c r="E3079" s="1">
        <v>6</v>
      </c>
      <c r="F3079" s="1">
        <v>5</v>
      </c>
      <c r="G3079" s="1">
        <v>0</v>
      </c>
      <c r="H3079" s="1">
        <v>1</v>
      </c>
      <c r="I3079" s="15">
        <v>0.83333333333333337</v>
      </c>
      <c r="J3079">
        <f t="shared" si="48"/>
        <v>40</v>
      </c>
    </row>
    <row r="3080" spans="1:10" x14ac:dyDescent="0.3">
      <c r="A3080" t="s">
        <v>4525</v>
      </c>
      <c r="C3080" s="18">
        <v>444.0956840466867</v>
      </c>
      <c r="D3080" s="1"/>
      <c r="E3080" s="1">
        <v>45</v>
      </c>
      <c r="F3080" s="1">
        <v>21</v>
      </c>
      <c r="G3080" s="1">
        <v>0</v>
      </c>
      <c r="H3080" s="1">
        <v>24</v>
      </c>
      <c r="I3080" s="15">
        <v>0.46666666666666667</v>
      </c>
      <c r="J3080">
        <f t="shared" si="48"/>
        <v>20</v>
      </c>
    </row>
    <row r="3081" spans="1:10" x14ac:dyDescent="0.3">
      <c r="A3081" t="s">
        <v>2704</v>
      </c>
      <c r="C3081" s="18">
        <v>444.07143803017902</v>
      </c>
      <c r="D3081" s="1"/>
      <c r="E3081" s="1">
        <v>18</v>
      </c>
      <c r="F3081" s="1">
        <v>13</v>
      </c>
      <c r="G3081" s="1">
        <v>0</v>
      </c>
      <c r="H3081" s="1">
        <v>5</v>
      </c>
      <c r="I3081" s="15">
        <v>0.72222222222222221</v>
      </c>
      <c r="J3081">
        <f t="shared" si="48"/>
        <v>40</v>
      </c>
    </row>
    <row r="3082" spans="1:10" x14ac:dyDescent="0.3">
      <c r="A3082" t="s">
        <v>2705</v>
      </c>
      <c r="C3082" s="18">
        <v>444.03768679259707</v>
      </c>
      <c r="D3082" s="1"/>
      <c r="E3082" s="1">
        <v>9</v>
      </c>
      <c r="F3082" s="1">
        <v>7</v>
      </c>
      <c r="G3082" s="1">
        <v>0</v>
      </c>
      <c r="H3082" s="1">
        <v>2</v>
      </c>
      <c r="I3082" s="15">
        <v>0.77777777777777779</v>
      </c>
      <c r="J3082">
        <f t="shared" si="48"/>
        <v>40</v>
      </c>
    </row>
    <row r="3083" spans="1:10" x14ac:dyDescent="0.3">
      <c r="A3083" t="s">
        <v>2708</v>
      </c>
      <c r="C3083" s="18">
        <v>443.98483716113475</v>
      </c>
      <c r="D3083" s="1"/>
      <c r="E3083" s="1">
        <v>12</v>
      </c>
      <c r="F3083" s="1">
        <v>8</v>
      </c>
      <c r="G3083" s="1">
        <v>0</v>
      </c>
      <c r="H3083" s="1">
        <v>4</v>
      </c>
      <c r="I3083" s="15">
        <v>0.66666666666666663</v>
      </c>
      <c r="J3083">
        <f t="shared" si="48"/>
        <v>40</v>
      </c>
    </row>
    <row r="3084" spans="1:10" x14ac:dyDescent="0.3">
      <c r="A3084" t="s">
        <v>2709</v>
      </c>
      <c r="C3084" s="18">
        <v>443.92416146944868</v>
      </c>
      <c r="D3084" s="1"/>
      <c r="E3084" s="1">
        <v>18</v>
      </c>
      <c r="F3084" s="1">
        <v>11</v>
      </c>
      <c r="G3084" s="1">
        <v>2</v>
      </c>
      <c r="H3084" s="1">
        <v>5</v>
      </c>
      <c r="I3084" s="15">
        <v>0.66666666666666663</v>
      </c>
      <c r="J3084">
        <f t="shared" si="48"/>
        <v>40</v>
      </c>
    </row>
    <row r="3085" spans="1:10" x14ac:dyDescent="0.3">
      <c r="A3085" t="s">
        <v>2712</v>
      </c>
      <c r="C3085" s="18">
        <v>443.86845674734246</v>
      </c>
      <c r="D3085" s="1"/>
      <c r="E3085" s="1">
        <v>15</v>
      </c>
      <c r="F3085" s="1">
        <v>9</v>
      </c>
      <c r="G3085" s="1">
        <v>0</v>
      </c>
      <c r="H3085" s="1">
        <v>6</v>
      </c>
      <c r="I3085" s="15">
        <v>0.6</v>
      </c>
      <c r="J3085">
        <f t="shared" si="48"/>
        <v>40</v>
      </c>
    </row>
    <row r="3086" spans="1:10" x14ac:dyDescent="0.3">
      <c r="A3086" t="s">
        <v>2925</v>
      </c>
      <c r="C3086" s="18">
        <v>474.66334669472127</v>
      </c>
      <c r="D3086" s="1"/>
      <c r="E3086" s="1">
        <v>39</v>
      </c>
      <c r="F3086" s="1">
        <v>21</v>
      </c>
      <c r="G3086" s="1">
        <v>1</v>
      </c>
      <c r="H3086" s="1">
        <v>17</v>
      </c>
      <c r="I3086" s="15">
        <v>0.55128205128205132</v>
      </c>
      <c r="J3086">
        <f t="shared" si="48"/>
        <v>20</v>
      </c>
    </row>
    <row r="3087" spans="1:10" x14ac:dyDescent="0.3">
      <c r="A3087" t="s">
        <v>2713</v>
      </c>
      <c r="C3087" s="18">
        <v>443.82868694464435</v>
      </c>
      <c r="D3087" s="1"/>
      <c r="E3087" s="1">
        <v>31</v>
      </c>
      <c r="F3087" s="1">
        <v>18</v>
      </c>
      <c r="G3087" s="1">
        <v>1</v>
      </c>
      <c r="H3087" s="1">
        <v>12</v>
      </c>
      <c r="I3087" s="15">
        <v>0.59677419354838712</v>
      </c>
      <c r="J3087">
        <f t="shared" si="48"/>
        <v>20</v>
      </c>
    </row>
    <row r="3088" spans="1:10" x14ac:dyDescent="0.3">
      <c r="A3088" t="s">
        <v>2714</v>
      </c>
      <c r="C3088" s="18">
        <v>443.82805426313041</v>
      </c>
      <c r="D3088" s="1"/>
      <c r="E3088" s="1">
        <v>5</v>
      </c>
      <c r="F3088" s="1">
        <v>4</v>
      </c>
      <c r="G3088" s="1">
        <v>0</v>
      </c>
      <c r="H3088" s="1">
        <v>1</v>
      </c>
      <c r="I3088" s="15">
        <v>0.8</v>
      </c>
      <c r="J3088">
        <f t="shared" si="48"/>
        <v>40</v>
      </c>
    </row>
    <row r="3089" spans="1:10" x14ac:dyDescent="0.3">
      <c r="A3089" t="s">
        <v>2717</v>
      </c>
      <c r="C3089" s="18">
        <v>443.70587990963946</v>
      </c>
      <c r="D3089" s="1"/>
      <c r="E3089" s="1">
        <v>16</v>
      </c>
      <c r="F3089" s="1">
        <v>10</v>
      </c>
      <c r="G3089" s="1">
        <v>1</v>
      </c>
      <c r="H3089" s="1">
        <v>5</v>
      </c>
      <c r="I3089" s="15">
        <v>0.65625</v>
      </c>
      <c r="J3089">
        <f t="shared" si="48"/>
        <v>40</v>
      </c>
    </row>
    <row r="3090" spans="1:10" x14ac:dyDescent="0.3">
      <c r="A3090" t="s">
        <v>2830</v>
      </c>
      <c r="C3090" s="18">
        <v>432.24969346389702</v>
      </c>
      <c r="D3090" s="1"/>
      <c r="E3090" s="1">
        <v>91</v>
      </c>
      <c r="F3090" s="1">
        <v>41</v>
      </c>
      <c r="G3090" s="1">
        <v>2</v>
      </c>
      <c r="H3090" s="1">
        <v>48</v>
      </c>
      <c r="I3090" s="15">
        <v>0.46153846153846156</v>
      </c>
      <c r="J3090">
        <f t="shared" si="48"/>
        <v>20</v>
      </c>
    </row>
    <row r="3091" spans="1:10" x14ac:dyDescent="0.3">
      <c r="A3091" s="21" t="s">
        <v>2718</v>
      </c>
      <c r="C3091" s="18">
        <v>443.67707528734189</v>
      </c>
      <c r="D3091" s="1"/>
      <c r="E3091" s="1">
        <v>33</v>
      </c>
      <c r="F3091" s="1">
        <v>18</v>
      </c>
      <c r="G3091" s="1">
        <v>1</v>
      </c>
      <c r="H3091" s="1">
        <v>14</v>
      </c>
      <c r="I3091" s="15">
        <v>0.56060606060606055</v>
      </c>
      <c r="J3091">
        <f t="shared" si="48"/>
        <v>20</v>
      </c>
    </row>
    <row r="3092" spans="1:10" x14ac:dyDescent="0.3">
      <c r="A3092" t="s">
        <v>2719</v>
      </c>
      <c r="C3092" s="18">
        <v>443.63209372184019</v>
      </c>
      <c r="D3092" s="1"/>
      <c r="E3092" s="1">
        <v>59</v>
      </c>
      <c r="F3092" s="1">
        <v>36</v>
      </c>
      <c r="G3092" s="1">
        <v>2</v>
      </c>
      <c r="H3092" s="1">
        <v>21</v>
      </c>
      <c r="I3092" s="15">
        <v>0.6271186440677966</v>
      </c>
      <c r="J3092">
        <f t="shared" si="48"/>
        <v>20</v>
      </c>
    </row>
    <row r="3093" spans="1:10" x14ac:dyDescent="0.3">
      <c r="A3093" t="s">
        <v>2720</v>
      </c>
      <c r="C3093" s="18">
        <v>443.62907352544897</v>
      </c>
      <c r="D3093" s="1"/>
      <c r="E3093" s="1">
        <v>5</v>
      </c>
      <c r="F3093" s="1">
        <v>4</v>
      </c>
      <c r="G3093" s="1">
        <v>1</v>
      </c>
      <c r="H3093" s="1">
        <v>0</v>
      </c>
      <c r="I3093" s="15">
        <v>0.9</v>
      </c>
      <c r="J3093">
        <f t="shared" si="48"/>
        <v>40</v>
      </c>
    </row>
    <row r="3094" spans="1:10" x14ac:dyDescent="0.3">
      <c r="A3094" t="s">
        <v>2721</v>
      </c>
      <c r="C3094" s="18">
        <v>443.6196057727044</v>
      </c>
      <c r="D3094" s="1"/>
      <c r="E3094" s="1">
        <v>26</v>
      </c>
      <c r="F3094" s="1">
        <v>15</v>
      </c>
      <c r="G3094" s="1">
        <v>0</v>
      </c>
      <c r="H3094" s="1">
        <v>11</v>
      </c>
      <c r="I3094" s="15">
        <v>0.57692307692307687</v>
      </c>
      <c r="J3094">
        <f t="shared" si="48"/>
        <v>40</v>
      </c>
    </row>
    <row r="3095" spans="1:10" x14ac:dyDescent="0.3">
      <c r="A3095" t="s">
        <v>2793</v>
      </c>
      <c r="C3095" s="18">
        <v>443.58152313230016</v>
      </c>
      <c r="D3095" s="1"/>
      <c r="E3095" s="1">
        <v>44</v>
      </c>
      <c r="F3095" s="1">
        <v>26</v>
      </c>
      <c r="G3095" s="1">
        <v>1</v>
      </c>
      <c r="H3095" s="1">
        <v>17</v>
      </c>
      <c r="I3095" s="15">
        <v>0.60227272727272729</v>
      </c>
      <c r="J3095">
        <f t="shared" si="48"/>
        <v>20</v>
      </c>
    </row>
    <row r="3096" spans="1:10" x14ac:dyDescent="0.3">
      <c r="A3096" t="s">
        <v>10914</v>
      </c>
      <c r="C3096" s="18">
        <v>443.5594441925308</v>
      </c>
      <c r="D3096" s="1"/>
      <c r="E3096" s="1">
        <v>113</v>
      </c>
      <c r="F3096" s="1">
        <v>63</v>
      </c>
      <c r="G3096" s="1">
        <v>1</v>
      </c>
      <c r="H3096" s="1">
        <v>49</v>
      </c>
      <c r="I3096" s="15">
        <v>0.56194690265486724</v>
      </c>
      <c r="J3096">
        <f t="shared" si="48"/>
        <v>20</v>
      </c>
    </row>
    <row r="3097" spans="1:10" x14ac:dyDescent="0.3">
      <c r="A3097" t="s">
        <v>2722</v>
      </c>
      <c r="C3097" s="18">
        <v>443.55384910686814</v>
      </c>
      <c r="D3097" s="1"/>
      <c r="E3097" s="1">
        <v>15</v>
      </c>
      <c r="F3097" s="1">
        <v>10</v>
      </c>
      <c r="G3097" s="1">
        <v>0</v>
      </c>
      <c r="H3097" s="1">
        <v>5</v>
      </c>
      <c r="I3097" s="15">
        <v>0.66666666666666663</v>
      </c>
      <c r="J3097">
        <f t="shared" si="48"/>
        <v>40</v>
      </c>
    </row>
    <row r="3098" spans="1:10" x14ac:dyDescent="0.3">
      <c r="A3098" t="s">
        <v>2723</v>
      </c>
      <c r="C3098" s="18">
        <v>443.50807004694275</v>
      </c>
      <c r="D3098" s="1"/>
      <c r="E3098" s="1">
        <v>22</v>
      </c>
      <c r="F3098" s="1">
        <v>13</v>
      </c>
      <c r="G3098" s="1">
        <v>1</v>
      </c>
      <c r="H3098" s="1">
        <v>8</v>
      </c>
      <c r="I3098" s="15">
        <v>0.61363636363636365</v>
      </c>
      <c r="J3098">
        <f t="shared" si="48"/>
        <v>40</v>
      </c>
    </row>
    <row r="3099" spans="1:10" x14ac:dyDescent="0.3">
      <c r="A3099" t="s">
        <v>2724</v>
      </c>
      <c r="C3099" s="18">
        <v>443.48178193139779</v>
      </c>
      <c r="D3099" s="1"/>
      <c r="E3099" s="1">
        <v>34</v>
      </c>
      <c r="F3099" s="1">
        <v>17</v>
      </c>
      <c r="G3099" s="1">
        <v>0</v>
      </c>
      <c r="H3099" s="1">
        <v>17</v>
      </c>
      <c r="I3099" s="15">
        <v>0.5</v>
      </c>
      <c r="J3099">
        <f t="shared" si="48"/>
        <v>20</v>
      </c>
    </row>
    <row r="3100" spans="1:10" x14ac:dyDescent="0.3">
      <c r="A3100" s="21" t="s">
        <v>2725</v>
      </c>
      <c r="C3100" s="18">
        <v>443.47803936877824</v>
      </c>
      <c r="D3100" s="1"/>
      <c r="E3100" s="1">
        <v>5</v>
      </c>
      <c r="F3100" s="1">
        <v>4</v>
      </c>
      <c r="G3100" s="1">
        <v>0</v>
      </c>
      <c r="H3100" s="1">
        <v>1</v>
      </c>
      <c r="I3100" s="15">
        <v>0.8</v>
      </c>
      <c r="J3100">
        <f t="shared" si="48"/>
        <v>40</v>
      </c>
    </row>
    <row r="3101" spans="1:10" x14ac:dyDescent="0.3">
      <c r="A3101" t="s">
        <v>2726</v>
      </c>
      <c r="C3101" s="18">
        <v>443.47502341645026</v>
      </c>
      <c r="D3101" s="1"/>
      <c r="E3101" s="1">
        <v>4</v>
      </c>
      <c r="F3101" s="1">
        <v>1</v>
      </c>
      <c r="G3101" s="1">
        <v>0</v>
      </c>
      <c r="H3101" s="1">
        <v>3</v>
      </c>
      <c r="I3101" s="15">
        <v>0.25</v>
      </c>
      <c r="J3101">
        <f t="shared" si="48"/>
        <v>40</v>
      </c>
    </row>
    <row r="3102" spans="1:10" x14ac:dyDescent="0.3">
      <c r="A3102" t="s">
        <v>2727</v>
      </c>
      <c r="C3102" s="18">
        <v>443.45544482524514</v>
      </c>
      <c r="D3102" s="1"/>
      <c r="E3102" s="1">
        <v>18</v>
      </c>
      <c r="F3102" s="1">
        <v>14</v>
      </c>
      <c r="G3102" s="1">
        <v>1</v>
      </c>
      <c r="H3102" s="1">
        <v>3</v>
      </c>
      <c r="I3102" s="15">
        <v>0.80555555555555558</v>
      </c>
      <c r="J3102">
        <f t="shared" si="48"/>
        <v>40</v>
      </c>
    </row>
    <row r="3103" spans="1:10" x14ac:dyDescent="0.3">
      <c r="A3103" s="21" t="s">
        <v>2728</v>
      </c>
      <c r="C3103" s="18">
        <v>443.44538227459014</v>
      </c>
      <c r="D3103" s="1"/>
      <c r="E3103" s="1">
        <v>22</v>
      </c>
      <c r="F3103" s="1">
        <v>14</v>
      </c>
      <c r="G3103" s="1">
        <v>0</v>
      </c>
      <c r="H3103" s="1">
        <v>8</v>
      </c>
      <c r="I3103" s="15">
        <v>0.63636363636363635</v>
      </c>
      <c r="J3103">
        <f t="shared" si="48"/>
        <v>40</v>
      </c>
    </row>
    <row r="3104" spans="1:10" x14ac:dyDescent="0.3">
      <c r="A3104" t="s">
        <v>2729</v>
      </c>
      <c r="C3104" s="18">
        <v>443.42310144450175</v>
      </c>
      <c r="D3104" s="1"/>
      <c r="E3104" s="1">
        <v>19</v>
      </c>
      <c r="F3104" s="1">
        <v>12</v>
      </c>
      <c r="G3104" s="1">
        <v>0</v>
      </c>
      <c r="H3104" s="1">
        <v>7</v>
      </c>
      <c r="I3104" s="15">
        <v>0.63157894736842102</v>
      </c>
      <c r="J3104">
        <f t="shared" si="48"/>
        <v>40</v>
      </c>
    </row>
    <row r="3105" spans="1:10" x14ac:dyDescent="0.3">
      <c r="A3105" t="s">
        <v>4798</v>
      </c>
      <c r="C3105" s="18">
        <v>443.34316157896615</v>
      </c>
      <c r="D3105" s="1"/>
      <c r="E3105" s="1">
        <v>32</v>
      </c>
      <c r="F3105" s="1">
        <v>17</v>
      </c>
      <c r="G3105" s="1">
        <v>0</v>
      </c>
      <c r="H3105" s="1">
        <v>15</v>
      </c>
      <c r="I3105" s="15">
        <v>0.53125</v>
      </c>
      <c r="J3105">
        <f t="shared" si="48"/>
        <v>20</v>
      </c>
    </row>
    <row r="3106" spans="1:10" x14ac:dyDescent="0.3">
      <c r="A3106" s="21" t="s">
        <v>2730</v>
      </c>
      <c r="C3106" s="18">
        <v>443.33877376548651</v>
      </c>
      <c r="D3106" s="1"/>
      <c r="E3106" s="1">
        <v>11</v>
      </c>
      <c r="F3106" s="1">
        <v>8</v>
      </c>
      <c r="G3106" s="1">
        <v>0</v>
      </c>
      <c r="H3106" s="1">
        <v>3</v>
      </c>
      <c r="I3106" s="15">
        <v>0.72727272727272729</v>
      </c>
      <c r="J3106">
        <f t="shared" si="48"/>
        <v>40</v>
      </c>
    </row>
    <row r="3107" spans="1:10" x14ac:dyDescent="0.3">
      <c r="A3107" t="s">
        <v>2731</v>
      </c>
      <c r="C3107" s="18">
        <v>443.33757939172574</v>
      </c>
      <c r="D3107" s="1"/>
      <c r="E3107" s="1">
        <v>36</v>
      </c>
      <c r="F3107" s="1">
        <v>20</v>
      </c>
      <c r="G3107" s="1">
        <v>2</v>
      </c>
      <c r="H3107" s="1">
        <v>14</v>
      </c>
      <c r="I3107" s="15">
        <v>0.58333333333333337</v>
      </c>
      <c r="J3107">
        <f t="shared" si="48"/>
        <v>20</v>
      </c>
    </row>
    <row r="3108" spans="1:10" x14ac:dyDescent="0.3">
      <c r="A3108" t="s">
        <v>2732</v>
      </c>
      <c r="C3108" s="18">
        <v>443.30525319018142</v>
      </c>
      <c r="D3108" s="1"/>
      <c r="E3108" s="1">
        <v>10</v>
      </c>
      <c r="F3108" s="1">
        <v>7</v>
      </c>
      <c r="G3108" s="1">
        <v>0</v>
      </c>
      <c r="H3108" s="1">
        <v>3</v>
      </c>
      <c r="I3108" s="15">
        <v>0.7</v>
      </c>
      <c r="J3108">
        <f t="shared" si="48"/>
        <v>40</v>
      </c>
    </row>
    <row r="3109" spans="1:10" x14ac:dyDescent="0.3">
      <c r="A3109" t="s">
        <v>2740</v>
      </c>
      <c r="C3109" s="18">
        <v>443.29800968863617</v>
      </c>
      <c r="D3109" s="1"/>
      <c r="E3109" s="1">
        <v>8</v>
      </c>
      <c r="F3109" s="1">
        <v>6</v>
      </c>
      <c r="G3109" s="1">
        <v>0</v>
      </c>
      <c r="H3109" s="1">
        <v>2</v>
      </c>
      <c r="I3109" s="15">
        <v>0.75</v>
      </c>
      <c r="J3109">
        <f t="shared" si="48"/>
        <v>40</v>
      </c>
    </row>
    <row r="3110" spans="1:10" x14ac:dyDescent="0.3">
      <c r="A3110" t="s">
        <v>2733</v>
      </c>
      <c r="C3110" s="18">
        <v>443.28687355908471</v>
      </c>
      <c r="D3110" s="1"/>
      <c r="E3110" s="1">
        <v>8</v>
      </c>
      <c r="F3110" s="1">
        <v>6</v>
      </c>
      <c r="G3110" s="1">
        <v>1</v>
      </c>
      <c r="H3110" s="1">
        <v>1</v>
      </c>
      <c r="I3110" s="15">
        <v>0.8125</v>
      </c>
      <c r="J3110">
        <f t="shared" si="48"/>
        <v>40</v>
      </c>
    </row>
    <row r="3111" spans="1:10" x14ac:dyDescent="0.3">
      <c r="A3111" t="s">
        <v>2734</v>
      </c>
      <c r="C3111" s="18">
        <v>443.27957455081503</v>
      </c>
      <c r="D3111" s="1"/>
      <c r="E3111" s="1">
        <v>24</v>
      </c>
      <c r="F3111" s="1">
        <v>14</v>
      </c>
      <c r="G3111" s="1">
        <v>0</v>
      </c>
      <c r="H3111" s="1">
        <v>10</v>
      </c>
      <c r="I3111" s="15">
        <v>0.58333333333333337</v>
      </c>
      <c r="J3111">
        <f t="shared" si="48"/>
        <v>40</v>
      </c>
    </row>
    <row r="3112" spans="1:10" x14ac:dyDescent="0.3">
      <c r="A3112" t="s">
        <v>2735</v>
      </c>
      <c r="C3112" s="18">
        <v>443.27857655365159</v>
      </c>
      <c r="D3112" s="1"/>
      <c r="E3112" s="1">
        <v>9</v>
      </c>
      <c r="F3112" s="1">
        <v>7</v>
      </c>
      <c r="G3112" s="1">
        <v>0</v>
      </c>
      <c r="H3112" s="1">
        <v>2</v>
      </c>
      <c r="I3112" s="15">
        <v>0.77777777777777779</v>
      </c>
      <c r="J3112">
        <f t="shared" si="48"/>
        <v>40</v>
      </c>
    </row>
    <row r="3113" spans="1:10" x14ac:dyDescent="0.3">
      <c r="A3113" t="s">
        <v>2738</v>
      </c>
      <c r="C3113" s="18">
        <v>443.20576228018132</v>
      </c>
      <c r="D3113" s="1"/>
      <c r="E3113" s="1">
        <v>13</v>
      </c>
      <c r="F3113" s="1">
        <v>9</v>
      </c>
      <c r="G3113" s="1">
        <v>0</v>
      </c>
      <c r="H3113" s="1">
        <v>4</v>
      </c>
      <c r="I3113" s="15">
        <v>0.69230769230769229</v>
      </c>
      <c r="J3113">
        <f t="shared" si="48"/>
        <v>40</v>
      </c>
    </row>
    <row r="3114" spans="1:10" x14ac:dyDescent="0.3">
      <c r="A3114" t="s">
        <v>2850</v>
      </c>
      <c r="C3114" s="18">
        <v>443.2018775755048</v>
      </c>
      <c r="D3114" s="1"/>
      <c r="E3114" s="1">
        <v>6</v>
      </c>
      <c r="F3114" s="1">
        <v>5</v>
      </c>
      <c r="G3114" s="1">
        <v>0</v>
      </c>
      <c r="H3114" s="1">
        <v>1</v>
      </c>
      <c r="I3114" s="15">
        <v>0.83333333333333337</v>
      </c>
      <c r="J3114">
        <f t="shared" si="48"/>
        <v>40</v>
      </c>
    </row>
    <row r="3115" spans="1:10" x14ac:dyDescent="0.3">
      <c r="A3115" t="s">
        <v>6069</v>
      </c>
      <c r="C3115" s="18">
        <v>443.19057964153092</v>
      </c>
      <c r="D3115" s="1"/>
      <c r="E3115" s="1">
        <v>14</v>
      </c>
      <c r="F3115" s="1">
        <v>6</v>
      </c>
      <c r="G3115" s="1">
        <v>0</v>
      </c>
      <c r="H3115" s="1">
        <v>8</v>
      </c>
      <c r="I3115" s="15">
        <v>0.42857142857142855</v>
      </c>
      <c r="J3115">
        <f t="shared" si="48"/>
        <v>40</v>
      </c>
    </row>
    <row r="3116" spans="1:10" x14ac:dyDescent="0.3">
      <c r="A3116" t="s">
        <v>2741</v>
      </c>
      <c r="C3116" s="18">
        <v>443.13157017238382</v>
      </c>
      <c r="D3116" s="1"/>
      <c r="E3116" s="1">
        <v>17</v>
      </c>
      <c r="F3116" s="1">
        <v>11</v>
      </c>
      <c r="G3116" s="1">
        <v>1</v>
      </c>
      <c r="H3116" s="1">
        <v>5</v>
      </c>
      <c r="I3116" s="15">
        <v>0.67647058823529416</v>
      </c>
      <c r="J3116">
        <f t="shared" si="48"/>
        <v>40</v>
      </c>
    </row>
    <row r="3117" spans="1:10" x14ac:dyDescent="0.3">
      <c r="A3117" t="s">
        <v>2742</v>
      </c>
      <c r="C3117" s="18">
        <v>443.13156527675386</v>
      </c>
      <c r="D3117" s="1"/>
      <c r="E3117" s="1">
        <v>6</v>
      </c>
      <c r="F3117" s="1">
        <v>5</v>
      </c>
      <c r="G3117" s="1">
        <v>0</v>
      </c>
      <c r="H3117" s="1">
        <v>1</v>
      </c>
      <c r="I3117" s="15">
        <v>0.83333333333333337</v>
      </c>
      <c r="J3117">
        <f t="shared" si="48"/>
        <v>40</v>
      </c>
    </row>
    <row r="3118" spans="1:10" x14ac:dyDescent="0.3">
      <c r="A3118" t="s">
        <v>2743</v>
      </c>
      <c r="C3118" s="18">
        <v>443.13106923722779</v>
      </c>
      <c r="D3118" s="1"/>
      <c r="E3118" s="1">
        <v>10</v>
      </c>
      <c r="F3118" s="1">
        <v>6</v>
      </c>
      <c r="G3118" s="1">
        <v>1</v>
      </c>
      <c r="H3118" s="1">
        <v>3</v>
      </c>
      <c r="I3118" s="15">
        <v>0.65</v>
      </c>
      <c r="J3118">
        <f t="shared" si="48"/>
        <v>40</v>
      </c>
    </row>
    <row r="3119" spans="1:10" x14ac:dyDescent="0.3">
      <c r="A3119" t="s">
        <v>2737</v>
      </c>
      <c r="C3119" s="18">
        <v>443.11161333542771</v>
      </c>
      <c r="D3119" s="1"/>
      <c r="E3119" s="1">
        <v>27</v>
      </c>
      <c r="F3119" s="1">
        <v>13</v>
      </c>
      <c r="G3119" s="1">
        <v>2</v>
      </c>
      <c r="H3119" s="1">
        <v>12</v>
      </c>
      <c r="I3119" s="15">
        <v>0.51851851851851849</v>
      </c>
      <c r="J3119">
        <f t="shared" si="48"/>
        <v>40</v>
      </c>
    </row>
    <row r="3120" spans="1:10" x14ac:dyDescent="0.3">
      <c r="A3120" t="s">
        <v>2752</v>
      </c>
      <c r="C3120" s="18">
        <v>443.083832370935</v>
      </c>
      <c r="D3120" s="1"/>
      <c r="E3120" s="1">
        <v>32</v>
      </c>
      <c r="F3120" s="1">
        <v>21</v>
      </c>
      <c r="G3120" s="1">
        <v>0</v>
      </c>
      <c r="H3120" s="1">
        <v>11</v>
      </c>
      <c r="I3120" s="15">
        <v>0.65625</v>
      </c>
      <c r="J3120">
        <f t="shared" si="48"/>
        <v>20</v>
      </c>
    </row>
    <row r="3121" spans="1:10" x14ac:dyDescent="0.3">
      <c r="A3121" t="s">
        <v>2744</v>
      </c>
      <c r="C3121" s="18">
        <v>443.05724746108024</v>
      </c>
      <c r="D3121" s="1"/>
      <c r="E3121" s="1">
        <v>6</v>
      </c>
      <c r="F3121" s="1">
        <v>5</v>
      </c>
      <c r="G3121" s="1">
        <v>0</v>
      </c>
      <c r="H3121" s="1">
        <v>1</v>
      </c>
      <c r="I3121" s="15">
        <v>0.83333333333333337</v>
      </c>
      <c r="J3121">
        <f t="shared" si="48"/>
        <v>40</v>
      </c>
    </row>
    <row r="3122" spans="1:10" x14ac:dyDescent="0.3">
      <c r="A3122" t="s">
        <v>2746</v>
      </c>
      <c r="C3122" s="18">
        <v>443.02407466654398</v>
      </c>
      <c r="D3122" s="1"/>
      <c r="E3122" s="1">
        <v>8</v>
      </c>
      <c r="F3122" s="1">
        <v>6</v>
      </c>
      <c r="G3122" s="1">
        <v>2</v>
      </c>
      <c r="H3122" s="1">
        <v>0</v>
      </c>
      <c r="I3122" s="15">
        <v>0.875</v>
      </c>
      <c r="J3122">
        <f t="shared" si="48"/>
        <v>40</v>
      </c>
    </row>
    <row r="3123" spans="1:10" x14ac:dyDescent="0.3">
      <c r="A3123" t="s">
        <v>2747</v>
      </c>
      <c r="C3123" s="18">
        <v>443.02061687488685</v>
      </c>
      <c r="D3123" s="1"/>
      <c r="E3123" s="1">
        <v>14</v>
      </c>
      <c r="F3123" s="1">
        <v>9</v>
      </c>
      <c r="G3123" s="1">
        <v>0</v>
      </c>
      <c r="H3123" s="1">
        <v>5</v>
      </c>
      <c r="I3123" s="15">
        <v>0.6428571428571429</v>
      </c>
      <c r="J3123">
        <f t="shared" si="48"/>
        <v>40</v>
      </c>
    </row>
    <row r="3124" spans="1:10" x14ac:dyDescent="0.3">
      <c r="A3124" t="s">
        <v>2750</v>
      </c>
      <c r="C3124" s="18">
        <v>442.91213717057695</v>
      </c>
      <c r="D3124" s="1"/>
      <c r="E3124" s="1">
        <v>15</v>
      </c>
      <c r="F3124" s="1">
        <v>10</v>
      </c>
      <c r="G3124" s="1">
        <v>0</v>
      </c>
      <c r="H3124" s="1">
        <v>5</v>
      </c>
      <c r="I3124" s="15">
        <v>0.66666666666666663</v>
      </c>
      <c r="J3124">
        <f t="shared" si="48"/>
        <v>40</v>
      </c>
    </row>
    <row r="3125" spans="1:10" x14ac:dyDescent="0.3">
      <c r="A3125" t="s">
        <v>2751</v>
      </c>
      <c r="C3125" s="18">
        <v>442.90257563475694</v>
      </c>
      <c r="D3125" s="1"/>
      <c r="E3125" s="1">
        <v>13</v>
      </c>
      <c r="F3125" s="1">
        <v>8</v>
      </c>
      <c r="G3125" s="1">
        <v>0</v>
      </c>
      <c r="H3125" s="1">
        <v>5</v>
      </c>
      <c r="I3125" s="15">
        <v>0.61538461538461542</v>
      </c>
      <c r="J3125">
        <f t="shared" si="48"/>
        <v>40</v>
      </c>
    </row>
    <row r="3126" spans="1:10" x14ac:dyDescent="0.3">
      <c r="A3126" t="s">
        <v>2753</v>
      </c>
      <c r="C3126" s="18">
        <v>442.88983404895021</v>
      </c>
      <c r="D3126" s="1"/>
      <c r="E3126" s="1">
        <v>9</v>
      </c>
      <c r="F3126" s="1">
        <v>6</v>
      </c>
      <c r="G3126" s="1">
        <v>1</v>
      </c>
      <c r="H3126" s="1">
        <v>2</v>
      </c>
      <c r="I3126" s="15">
        <v>0.72222222222222221</v>
      </c>
      <c r="J3126">
        <f t="shared" si="48"/>
        <v>40</v>
      </c>
    </row>
    <row r="3127" spans="1:10" x14ac:dyDescent="0.3">
      <c r="A3127" t="s">
        <v>2917</v>
      </c>
      <c r="C3127" s="18">
        <v>442.88864165025018</v>
      </c>
      <c r="D3127" s="1"/>
      <c r="E3127" s="1">
        <v>43</v>
      </c>
      <c r="F3127" s="1">
        <v>21</v>
      </c>
      <c r="G3127" s="1">
        <v>1</v>
      </c>
      <c r="H3127" s="1">
        <v>21</v>
      </c>
      <c r="I3127" s="15">
        <v>0.5</v>
      </c>
      <c r="J3127">
        <f t="shared" si="48"/>
        <v>20</v>
      </c>
    </row>
    <row r="3128" spans="1:10" x14ac:dyDescent="0.3">
      <c r="A3128" t="s">
        <v>2755</v>
      </c>
      <c r="C3128" s="18">
        <v>442.86284619162785</v>
      </c>
      <c r="D3128" s="1"/>
      <c r="E3128" s="1">
        <v>20</v>
      </c>
      <c r="F3128" s="1">
        <v>11</v>
      </c>
      <c r="G3128" s="1">
        <v>1</v>
      </c>
      <c r="H3128" s="1">
        <v>8</v>
      </c>
      <c r="I3128" s="15">
        <v>0.57499999999999996</v>
      </c>
      <c r="J3128">
        <f t="shared" si="48"/>
        <v>40</v>
      </c>
    </row>
    <row r="3129" spans="1:10" x14ac:dyDescent="0.3">
      <c r="A3129" t="s">
        <v>2756</v>
      </c>
      <c r="C3129" s="18">
        <v>442.85561206397847</v>
      </c>
      <c r="D3129" s="1"/>
      <c r="E3129" s="1">
        <v>6</v>
      </c>
      <c r="F3129" s="1">
        <v>5</v>
      </c>
      <c r="G3129" s="1">
        <v>0</v>
      </c>
      <c r="H3129" s="1">
        <v>1</v>
      </c>
      <c r="I3129" s="15">
        <v>0.83333333333333337</v>
      </c>
      <c r="J3129">
        <f t="shared" si="48"/>
        <v>40</v>
      </c>
    </row>
    <row r="3130" spans="1:10" x14ac:dyDescent="0.3">
      <c r="A3130" t="s">
        <v>2757</v>
      </c>
      <c r="C3130" s="18">
        <v>442.84631928455775</v>
      </c>
      <c r="D3130" s="1"/>
      <c r="E3130" s="1">
        <v>8</v>
      </c>
      <c r="F3130" s="1">
        <v>6</v>
      </c>
      <c r="G3130" s="1">
        <v>0</v>
      </c>
      <c r="H3130" s="1">
        <v>2</v>
      </c>
      <c r="I3130" s="15">
        <v>0.75</v>
      </c>
      <c r="J3130">
        <f t="shared" si="48"/>
        <v>40</v>
      </c>
    </row>
    <row r="3131" spans="1:10" x14ac:dyDescent="0.3">
      <c r="A3131" t="s">
        <v>2760</v>
      </c>
      <c r="C3131" s="18">
        <v>442.77329960046239</v>
      </c>
      <c r="D3131" s="1"/>
      <c r="E3131" s="1">
        <v>22</v>
      </c>
      <c r="F3131" s="1">
        <v>12</v>
      </c>
      <c r="G3131" s="1">
        <v>0</v>
      </c>
      <c r="H3131" s="1">
        <v>10</v>
      </c>
      <c r="I3131" s="15">
        <v>0.54545454545454541</v>
      </c>
      <c r="J3131">
        <f t="shared" si="48"/>
        <v>40</v>
      </c>
    </row>
    <row r="3132" spans="1:10" x14ac:dyDescent="0.3">
      <c r="A3132" t="s">
        <v>2761</v>
      </c>
      <c r="C3132" s="18">
        <v>442.73950117593017</v>
      </c>
      <c r="D3132" s="1"/>
      <c r="E3132" s="1">
        <v>38</v>
      </c>
      <c r="F3132" s="1">
        <v>20</v>
      </c>
      <c r="G3132" s="1">
        <v>0</v>
      </c>
      <c r="H3132" s="1">
        <v>18</v>
      </c>
      <c r="I3132" s="15">
        <v>0.52631578947368418</v>
      </c>
      <c r="J3132">
        <f t="shared" si="48"/>
        <v>20</v>
      </c>
    </row>
    <row r="3133" spans="1:10" x14ac:dyDescent="0.3">
      <c r="A3133" t="s">
        <v>2829</v>
      </c>
      <c r="C3133" s="18">
        <v>442.66518366889943</v>
      </c>
      <c r="D3133" s="1"/>
      <c r="E3133" s="1">
        <v>16</v>
      </c>
      <c r="F3133" s="1">
        <v>10</v>
      </c>
      <c r="G3133" s="1">
        <v>0</v>
      </c>
      <c r="H3133" s="1">
        <v>6</v>
      </c>
      <c r="I3133" s="15">
        <v>0.625</v>
      </c>
      <c r="J3133">
        <f t="shared" si="48"/>
        <v>40</v>
      </c>
    </row>
    <row r="3134" spans="1:10" x14ac:dyDescent="0.3">
      <c r="A3134" t="s">
        <v>17542</v>
      </c>
      <c r="C3134" s="18">
        <v>442.66070653779911</v>
      </c>
      <c r="D3134" s="1"/>
      <c r="E3134" s="1">
        <v>67</v>
      </c>
      <c r="F3134" s="1">
        <v>28</v>
      </c>
      <c r="G3134" s="1">
        <v>2</v>
      </c>
      <c r="H3134" s="1">
        <v>37</v>
      </c>
      <c r="I3134" s="15">
        <v>0.43283582089552236</v>
      </c>
      <c r="J3134">
        <f t="shared" si="48"/>
        <v>20</v>
      </c>
    </row>
    <row r="3135" spans="1:10" x14ac:dyDescent="0.3">
      <c r="A3135" t="s">
        <v>2764</v>
      </c>
      <c r="C3135" s="18">
        <v>442.59893419088894</v>
      </c>
      <c r="D3135" s="1"/>
      <c r="E3135" s="1">
        <v>41</v>
      </c>
      <c r="F3135" s="1">
        <v>20</v>
      </c>
      <c r="G3135" s="1">
        <v>1</v>
      </c>
      <c r="H3135" s="1">
        <v>20</v>
      </c>
      <c r="I3135" s="15">
        <v>0.5</v>
      </c>
      <c r="J3135">
        <f t="shared" si="48"/>
        <v>20</v>
      </c>
    </row>
    <row r="3136" spans="1:10" x14ac:dyDescent="0.3">
      <c r="A3136" t="s">
        <v>2765</v>
      </c>
      <c r="C3136" s="18">
        <v>442.57816059423919</v>
      </c>
      <c r="D3136" s="1"/>
      <c r="E3136" s="1">
        <v>14</v>
      </c>
      <c r="F3136" s="1">
        <v>9</v>
      </c>
      <c r="G3136" s="1">
        <v>1</v>
      </c>
      <c r="H3136" s="1">
        <v>4</v>
      </c>
      <c r="I3136" s="15">
        <v>0.6785714285714286</v>
      </c>
      <c r="J3136">
        <f t="shared" si="48"/>
        <v>40</v>
      </c>
    </row>
    <row r="3137" spans="1:10" x14ac:dyDescent="0.3">
      <c r="A3137" t="s">
        <v>2766</v>
      </c>
      <c r="C3137" s="18">
        <v>442.56968362796459</v>
      </c>
      <c r="D3137" s="1"/>
      <c r="E3137" s="1">
        <v>5</v>
      </c>
      <c r="F3137" s="1">
        <v>4</v>
      </c>
      <c r="G3137" s="1">
        <v>1</v>
      </c>
      <c r="H3137" s="1">
        <v>0</v>
      </c>
      <c r="I3137" s="15">
        <v>0.9</v>
      </c>
      <c r="J3137">
        <f t="shared" si="48"/>
        <v>40</v>
      </c>
    </row>
    <row r="3138" spans="1:10" x14ac:dyDescent="0.3">
      <c r="A3138" t="s">
        <v>2774</v>
      </c>
      <c r="C3138" s="18">
        <v>442.54952791833426</v>
      </c>
      <c r="D3138" s="1"/>
      <c r="E3138" s="1">
        <v>8</v>
      </c>
      <c r="F3138" s="1">
        <v>6</v>
      </c>
      <c r="G3138" s="1">
        <v>0</v>
      </c>
      <c r="H3138" s="1">
        <v>2</v>
      </c>
      <c r="I3138" s="15">
        <v>0.75</v>
      </c>
      <c r="J3138">
        <f t="shared" si="48"/>
        <v>40</v>
      </c>
    </row>
    <row r="3139" spans="1:10" x14ac:dyDescent="0.3">
      <c r="A3139" t="s">
        <v>2767</v>
      </c>
      <c r="C3139" s="18">
        <v>442.54069323564761</v>
      </c>
      <c r="D3139" s="1"/>
      <c r="E3139" s="1">
        <v>9</v>
      </c>
      <c r="F3139" s="1">
        <v>7</v>
      </c>
      <c r="G3139" s="1">
        <v>0</v>
      </c>
      <c r="H3139" s="1">
        <v>2</v>
      </c>
      <c r="I3139" s="15">
        <v>0.77777777777777779</v>
      </c>
      <c r="J3139">
        <f t="shared" si="48"/>
        <v>40</v>
      </c>
    </row>
    <row r="3140" spans="1:10" x14ac:dyDescent="0.3">
      <c r="A3140" t="s">
        <v>2768</v>
      </c>
      <c r="C3140" s="18">
        <v>442.53417522245479</v>
      </c>
      <c r="D3140" s="1"/>
      <c r="E3140" s="1">
        <v>10</v>
      </c>
      <c r="F3140" s="1">
        <v>7</v>
      </c>
      <c r="G3140" s="1">
        <v>0</v>
      </c>
      <c r="H3140" s="1">
        <v>3</v>
      </c>
      <c r="I3140" s="15">
        <v>0.7</v>
      </c>
      <c r="J3140">
        <f t="shared" ref="J3140:J3203" si="49">IF(E3140&lt;=30,40,20)</f>
        <v>40</v>
      </c>
    </row>
    <row r="3141" spans="1:10" x14ac:dyDescent="0.3">
      <c r="A3141" t="s">
        <v>2769</v>
      </c>
      <c r="C3141" s="18">
        <v>442.48225270234593</v>
      </c>
      <c r="D3141" s="1"/>
      <c r="E3141" s="1">
        <v>42</v>
      </c>
      <c r="F3141" s="1">
        <v>21</v>
      </c>
      <c r="G3141" s="1">
        <v>2</v>
      </c>
      <c r="H3141" s="1">
        <v>19</v>
      </c>
      <c r="I3141" s="15">
        <v>0.52380952380952384</v>
      </c>
      <c r="J3141">
        <f t="shared" si="49"/>
        <v>20</v>
      </c>
    </row>
    <row r="3142" spans="1:10" x14ac:dyDescent="0.3">
      <c r="A3142" t="s">
        <v>2770</v>
      </c>
      <c r="C3142" s="18">
        <v>442.46867587394831</v>
      </c>
      <c r="D3142" s="1"/>
      <c r="E3142" s="1">
        <v>13</v>
      </c>
      <c r="F3142" s="1">
        <v>9</v>
      </c>
      <c r="G3142" s="1">
        <v>0</v>
      </c>
      <c r="H3142" s="1">
        <v>4</v>
      </c>
      <c r="I3142" s="15">
        <v>0.69230769230769229</v>
      </c>
      <c r="J3142">
        <f t="shared" si="49"/>
        <v>40</v>
      </c>
    </row>
    <row r="3143" spans="1:10" x14ac:dyDescent="0.3">
      <c r="A3143" t="s">
        <v>2771</v>
      </c>
      <c r="C3143" s="18">
        <v>442.45773252289212</v>
      </c>
      <c r="D3143" s="1"/>
      <c r="E3143" s="1">
        <v>15</v>
      </c>
      <c r="F3143" s="1">
        <v>10</v>
      </c>
      <c r="G3143" s="1">
        <v>0</v>
      </c>
      <c r="H3143" s="1">
        <v>5</v>
      </c>
      <c r="I3143" s="15">
        <v>0.66666666666666663</v>
      </c>
      <c r="J3143">
        <f t="shared" si="49"/>
        <v>40</v>
      </c>
    </row>
    <row r="3144" spans="1:10" x14ac:dyDescent="0.3">
      <c r="A3144" t="s">
        <v>2772</v>
      </c>
      <c r="C3144" s="18">
        <v>442.43987192267451</v>
      </c>
      <c r="D3144" s="1"/>
      <c r="E3144" s="1">
        <v>16</v>
      </c>
      <c r="F3144" s="1">
        <v>10</v>
      </c>
      <c r="G3144" s="1">
        <v>0</v>
      </c>
      <c r="H3144" s="1">
        <v>6</v>
      </c>
      <c r="I3144" s="15">
        <v>0.625</v>
      </c>
      <c r="J3144">
        <f t="shared" si="49"/>
        <v>40</v>
      </c>
    </row>
    <row r="3145" spans="1:10" x14ac:dyDescent="0.3">
      <c r="A3145" t="s">
        <v>2773</v>
      </c>
      <c r="C3145" s="18">
        <v>442.36736471111556</v>
      </c>
      <c r="D3145" s="1"/>
      <c r="E3145" s="1">
        <v>33</v>
      </c>
      <c r="F3145" s="1">
        <v>20</v>
      </c>
      <c r="G3145" s="1">
        <v>0</v>
      </c>
      <c r="H3145" s="1">
        <v>13</v>
      </c>
      <c r="I3145" s="15">
        <v>0.60606060606060608</v>
      </c>
      <c r="J3145">
        <f t="shared" si="49"/>
        <v>20</v>
      </c>
    </row>
    <row r="3146" spans="1:10" x14ac:dyDescent="0.3">
      <c r="A3146" t="s">
        <v>6331</v>
      </c>
      <c r="C3146" s="18">
        <v>442.35259639717867</v>
      </c>
      <c r="D3146" s="1"/>
      <c r="E3146" s="1">
        <v>33</v>
      </c>
      <c r="F3146" s="1">
        <v>16</v>
      </c>
      <c r="G3146" s="1">
        <v>2</v>
      </c>
      <c r="H3146" s="1">
        <v>15</v>
      </c>
      <c r="I3146" s="15">
        <v>0.51515151515151514</v>
      </c>
      <c r="J3146">
        <f t="shared" si="49"/>
        <v>20</v>
      </c>
    </row>
    <row r="3147" spans="1:10" x14ac:dyDescent="0.3">
      <c r="A3147" t="s">
        <v>2776</v>
      </c>
      <c r="C3147" s="18">
        <v>442.34700695625168</v>
      </c>
      <c r="D3147" s="1"/>
      <c r="E3147" s="1">
        <v>9</v>
      </c>
      <c r="F3147" s="1">
        <v>6</v>
      </c>
      <c r="G3147" s="1">
        <v>1</v>
      </c>
      <c r="H3147" s="1">
        <v>2</v>
      </c>
      <c r="I3147" s="15">
        <v>0.72222222222222221</v>
      </c>
      <c r="J3147">
        <f t="shared" si="49"/>
        <v>40</v>
      </c>
    </row>
    <row r="3148" spans="1:10" x14ac:dyDescent="0.3">
      <c r="A3148" t="s">
        <v>2775</v>
      </c>
      <c r="C3148" s="18">
        <v>442.31455215637135</v>
      </c>
      <c r="D3148" s="1"/>
      <c r="E3148" s="1">
        <v>38</v>
      </c>
      <c r="F3148" s="1">
        <v>18</v>
      </c>
      <c r="G3148" s="1">
        <v>0</v>
      </c>
      <c r="H3148" s="1">
        <v>20</v>
      </c>
      <c r="I3148" s="15">
        <v>0.47368421052631576</v>
      </c>
      <c r="J3148">
        <f t="shared" si="49"/>
        <v>20</v>
      </c>
    </row>
    <row r="3149" spans="1:10" x14ac:dyDescent="0.3">
      <c r="A3149" t="s">
        <v>2779</v>
      </c>
      <c r="C3149" s="18">
        <v>442.27657854700726</v>
      </c>
      <c r="D3149" s="1"/>
      <c r="E3149" s="1">
        <v>4</v>
      </c>
      <c r="F3149" s="1">
        <v>1</v>
      </c>
      <c r="G3149" s="1">
        <v>0</v>
      </c>
      <c r="H3149" s="1">
        <v>3</v>
      </c>
      <c r="I3149" s="15">
        <v>0.25</v>
      </c>
      <c r="J3149">
        <f t="shared" si="49"/>
        <v>40</v>
      </c>
    </row>
    <row r="3150" spans="1:10" x14ac:dyDescent="0.3">
      <c r="A3150" t="s">
        <v>2910</v>
      </c>
      <c r="C3150" s="18">
        <v>442.27487063270621</v>
      </c>
      <c r="D3150" s="1"/>
      <c r="E3150" s="1">
        <v>16</v>
      </c>
      <c r="F3150" s="1">
        <v>10</v>
      </c>
      <c r="G3150" s="1">
        <v>0</v>
      </c>
      <c r="H3150" s="1">
        <v>6</v>
      </c>
      <c r="I3150" s="15">
        <v>0.625</v>
      </c>
      <c r="J3150">
        <f t="shared" si="49"/>
        <v>40</v>
      </c>
    </row>
    <row r="3151" spans="1:10" x14ac:dyDescent="0.3">
      <c r="A3151" t="s">
        <v>2780</v>
      </c>
      <c r="C3151" s="18">
        <v>442.27316555965967</v>
      </c>
      <c r="D3151" s="1"/>
      <c r="E3151" s="1">
        <v>6</v>
      </c>
      <c r="F3151" s="1">
        <v>5</v>
      </c>
      <c r="G3151" s="1">
        <v>0</v>
      </c>
      <c r="H3151" s="1">
        <v>1</v>
      </c>
      <c r="I3151" s="15">
        <v>0.83333333333333337</v>
      </c>
      <c r="J3151">
        <f t="shared" si="49"/>
        <v>40</v>
      </c>
    </row>
    <row r="3152" spans="1:10" x14ac:dyDescent="0.3">
      <c r="A3152" t="s">
        <v>2781</v>
      </c>
      <c r="C3152" s="18">
        <v>442.25888702924965</v>
      </c>
      <c r="D3152" s="1"/>
      <c r="E3152" s="1">
        <v>10</v>
      </c>
      <c r="F3152" s="1">
        <v>6</v>
      </c>
      <c r="G3152" s="1">
        <v>2</v>
      </c>
      <c r="H3152" s="1">
        <v>2</v>
      </c>
      <c r="I3152" s="15">
        <v>0.7</v>
      </c>
      <c r="J3152">
        <f t="shared" si="49"/>
        <v>40</v>
      </c>
    </row>
    <row r="3153" spans="1:10" x14ac:dyDescent="0.3">
      <c r="A3153" t="s">
        <v>4102</v>
      </c>
      <c r="C3153" s="18">
        <v>463.114921038874</v>
      </c>
      <c r="D3153" s="1"/>
      <c r="E3153" s="1">
        <v>32</v>
      </c>
      <c r="F3153" s="1">
        <v>16</v>
      </c>
      <c r="G3153" s="1">
        <v>1</v>
      </c>
      <c r="H3153" s="1">
        <v>15</v>
      </c>
      <c r="I3153" s="15">
        <v>0.515625</v>
      </c>
      <c r="J3153">
        <f t="shared" si="49"/>
        <v>20</v>
      </c>
    </row>
    <row r="3154" spans="1:10" x14ac:dyDescent="0.3">
      <c r="A3154" t="s">
        <v>2782</v>
      </c>
      <c r="C3154" s="18">
        <v>442.22297538947055</v>
      </c>
      <c r="D3154" s="1"/>
      <c r="E3154" s="1">
        <v>83</v>
      </c>
      <c r="F3154" s="1">
        <v>46</v>
      </c>
      <c r="G3154" s="1">
        <v>2</v>
      </c>
      <c r="H3154" s="1">
        <v>35</v>
      </c>
      <c r="I3154" s="15">
        <v>0.5662650602409639</v>
      </c>
      <c r="J3154">
        <f t="shared" si="49"/>
        <v>20</v>
      </c>
    </row>
    <row r="3155" spans="1:10" x14ac:dyDescent="0.3">
      <c r="A3155" t="s">
        <v>5281</v>
      </c>
      <c r="C3155" s="18">
        <v>442.22055468081732</v>
      </c>
      <c r="D3155" s="1"/>
      <c r="E3155" s="1">
        <v>56</v>
      </c>
      <c r="F3155" s="1">
        <v>25</v>
      </c>
      <c r="G3155" s="1">
        <v>5</v>
      </c>
      <c r="H3155" s="1">
        <v>26</v>
      </c>
      <c r="I3155" s="15">
        <v>0.49107142857142855</v>
      </c>
      <c r="J3155">
        <f t="shared" si="49"/>
        <v>20</v>
      </c>
    </row>
    <row r="3156" spans="1:10" x14ac:dyDescent="0.3">
      <c r="A3156" t="s">
        <v>9001</v>
      </c>
      <c r="C3156" s="18">
        <v>442.21272929301398</v>
      </c>
      <c r="D3156" s="1"/>
      <c r="E3156" s="1">
        <v>13</v>
      </c>
      <c r="F3156" s="1">
        <v>6</v>
      </c>
      <c r="G3156" s="1">
        <v>0</v>
      </c>
      <c r="H3156" s="1">
        <v>7</v>
      </c>
      <c r="I3156" s="15">
        <v>0.46153846153846156</v>
      </c>
      <c r="J3156">
        <f t="shared" si="49"/>
        <v>40</v>
      </c>
    </row>
    <row r="3157" spans="1:10" x14ac:dyDescent="0.3">
      <c r="A3157" t="s">
        <v>2783</v>
      </c>
      <c r="C3157" s="18">
        <v>442.19781749341365</v>
      </c>
      <c r="D3157" s="1"/>
      <c r="E3157" s="1">
        <v>5</v>
      </c>
      <c r="F3157" s="1">
        <v>5</v>
      </c>
      <c r="G3157" s="1">
        <v>0</v>
      </c>
      <c r="H3157" s="1">
        <v>0</v>
      </c>
      <c r="I3157" s="15">
        <v>1</v>
      </c>
      <c r="J3157">
        <f t="shared" si="49"/>
        <v>40</v>
      </c>
    </row>
    <row r="3158" spans="1:10" x14ac:dyDescent="0.3">
      <c r="A3158" t="s">
        <v>2784</v>
      </c>
      <c r="C3158" s="18">
        <v>442.19200789522222</v>
      </c>
      <c r="D3158" s="1"/>
      <c r="E3158" s="1">
        <v>26</v>
      </c>
      <c r="F3158" s="1">
        <v>17</v>
      </c>
      <c r="G3158" s="1">
        <v>0</v>
      </c>
      <c r="H3158" s="1">
        <v>9</v>
      </c>
      <c r="I3158" s="15">
        <v>0.65384615384615385</v>
      </c>
      <c r="J3158">
        <f t="shared" si="49"/>
        <v>40</v>
      </c>
    </row>
    <row r="3159" spans="1:10" x14ac:dyDescent="0.3">
      <c r="A3159" s="21" t="s">
        <v>2777</v>
      </c>
      <c r="C3159" s="18">
        <v>442.16354267053907</v>
      </c>
      <c r="D3159" s="1"/>
      <c r="E3159" s="1">
        <v>10</v>
      </c>
      <c r="F3159" s="1">
        <v>7</v>
      </c>
      <c r="G3159" s="1">
        <v>0</v>
      </c>
      <c r="H3159" s="1">
        <v>3</v>
      </c>
      <c r="I3159" s="15">
        <v>0.7</v>
      </c>
      <c r="J3159">
        <f t="shared" si="49"/>
        <v>40</v>
      </c>
    </row>
    <row r="3160" spans="1:10" x14ac:dyDescent="0.3">
      <c r="A3160" t="s">
        <v>2786</v>
      </c>
      <c r="C3160" s="18">
        <v>442.14362529082723</v>
      </c>
      <c r="D3160" s="1"/>
      <c r="E3160" s="1">
        <v>8</v>
      </c>
      <c r="F3160" s="1">
        <v>6</v>
      </c>
      <c r="G3160" s="1">
        <v>0</v>
      </c>
      <c r="H3160" s="1">
        <v>2</v>
      </c>
      <c r="I3160" s="15">
        <v>0.75</v>
      </c>
      <c r="J3160">
        <f t="shared" si="49"/>
        <v>40</v>
      </c>
    </row>
    <row r="3161" spans="1:10" x14ac:dyDescent="0.3">
      <c r="A3161" t="s">
        <v>3171</v>
      </c>
      <c r="C3161" s="18">
        <v>442.14341315226153</v>
      </c>
      <c r="D3161" s="1"/>
      <c r="E3161" s="1">
        <v>15</v>
      </c>
      <c r="F3161" s="1">
        <v>10</v>
      </c>
      <c r="G3161" s="1">
        <v>0</v>
      </c>
      <c r="H3161" s="1">
        <v>5</v>
      </c>
      <c r="I3161" s="15">
        <v>0.66666666666666663</v>
      </c>
      <c r="J3161">
        <f t="shared" si="49"/>
        <v>40</v>
      </c>
    </row>
    <row r="3162" spans="1:10" x14ac:dyDescent="0.3">
      <c r="A3162" t="s">
        <v>2788</v>
      </c>
      <c r="C3162" s="18">
        <v>442.09162744587718</v>
      </c>
      <c r="D3162" s="1"/>
      <c r="E3162" s="1">
        <v>29</v>
      </c>
      <c r="F3162" s="1">
        <v>18</v>
      </c>
      <c r="G3162" s="1">
        <v>0</v>
      </c>
      <c r="H3162" s="1">
        <v>11</v>
      </c>
      <c r="I3162" s="15">
        <v>0.62068965517241381</v>
      </c>
      <c r="J3162">
        <f t="shared" si="49"/>
        <v>40</v>
      </c>
    </row>
    <row r="3163" spans="1:10" x14ac:dyDescent="0.3">
      <c r="A3163" t="s">
        <v>2799</v>
      </c>
      <c r="C3163" s="18">
        <v>442.08035175913813</v>
      </c>
      <c r="D3163" s="1"/>
      <c r="E3163" s="1">
        <v>44</v>
      </c>
      <c r="F3163" s="1">
        <v>29</v>
      </c>
      <c r="G3163" s="1">
        <v>0</v>
      </c>
      <c r="H3163" s="1">
        <v>15</v>
      </c>
      <c r="I3163" s="15">
        <v>0.65909090909090906</v>
      </c>
      <c r="J3163">
        <f t="shared" si="49"/>
        <v>20</v>
      </c>
    </row>
    <row r="3164" spans="1:10" x14ac:dyDescent="0.3">
      <c r="A3164" t="s">
        <v>2789</v>
      </c>
      <c r="C3164" s="18">
        <v>442.0685626786144</v>
      </c>
      <c r="D3164" s="1"/>
      <c r="E3164" s="1">
        <v>11</v>
      </c>
      <c r="F3164" s="1">
        <v>8</v>
      </c>
      <c r="G3164" s="1">
        <v>0</v>
      </c>
      <c r="H3164" s="1">
        <v>3</v>
      </c>
      <c r="I3164" s="15">
        <v>0.72727272727272729</v>
      </c>
      <c r="J3164">
        <f t="shared" si="49"/>
        <v>40</v>
      </c>
    </row>
    <row r="3165" spans="1:10" x14ac:dyDescent="0.3">
      <c r="A3165" t="s">
        <v>2790</v>
      </c>
      <c r="C3165" s="18">
        <v>442.04788723489827</v>
      </c>
      <c r="D3165" s="1"/>
      <c r="E3165" s="1">
        <v>8</v>
      </c>
      <c r="F3165" s="1">
        <v>6</v>
      </c>
      <c r="G3165" s="1">
        <v>0</v>
      </c>
      <c r="H3165" s="1">
        <v>2</v>
      </c>
      <c r="I3165" s="15">
        <v>0.75</v>
      </c>
      <c r="J3165">
        <f t="shared" si="49"/>
        <v>40</v>
      </c>
    </row>
    <row r="3166" spans="1:10" x14ac:dyDescent="0.3">
      <c r="A3166" t="s">
        <v>2900</v>
      </c>
      <c r="C3166" s="18">
        <v>441.96035375083557</v>
      </c>
      <c r="D3166" s="1"/>
      <c r="E3166" s="1">
        <v>94</v>
      </c>
      <c r="F3166" s="1">
        <v>50</v>
      </c>
      <c r="G3166" s="1">
        <v>2</v>
      </c>
      <c r="H3166" s="1">
        <v>42</v>
      </c>
      <c r="I3166" s="15">
        <v>0.54255319148936165</v>
      </c>
      <c r="J3166">
        <f t="shared" si="49"/>
        <v>20</v>
      </c>
    </row>
    <row r="3167" spans="1:10" x14ac:dyDescent="0.3">
      <c r="A3167" t="s">
        <v>2791</v>
      </c>
      <c r="C3167" s="18">
        <v>441.9560601723125</v>
      </c>
      <c r="D3167" s="1"/>
      <c r="E3167" s="1">
        <v>9</v>
      </c>
      <c r="F3167" s="1">
        <v>7</v>
      </c>
      <c r="G3167" s="1">
        <v>0</v>
      </c>
      <c r="H3167" s="1">
        <v>2</v>
      </c>
      <c r="I3167" s="15">
        <v>0.77777777777777779</v>
      </c>
      <c r="J3167">
        <f t="shared" si="49"/>
        <v>40</v>
      </c>
    </row>
    <row r="3168" spans="1:10" x14ac:dyDescent="0.3">
      <c r="A3168" t="s">
        <v>2792</v>
      </c>
      <c r="C3168" s="18">
        <v>441.94345000308016</v>
      </c>
      <c r="D3168" s="1"/>
      <c r="E3168" s="1">
        <v>15</v>
      </c>
      <c r="F3168" s="1">
        <v>10</v>
      </c>
      <c r="G3168" s="1">
        <v>0</v>
      </c>
      <c r="H3168" s="1">
        <v>5</v>
      </c>
      <c r="I3168" s="15">
        <v>0.66666666666666663</v>
      </c>
      <c r="J3168">
        <f t="shared" si="49"/>
        <v>40</v>
      </c>
    </row>
    <row r="3169" spans="1:10" x14ac:dyDescent="0.3">
      <c r="A3169" t="s">
        <v>2819</v>
      </c>
      <c r="C3169" s="18">
        <v>441.90153615351272</v>
      </c>
      <c r="D3169" s="1"/>
      <c r="E3169" s="1">
        <v>32</v>
      </c>
      <c r="F3169" s="1">
        <v>16</v>
      </c>
      <c r="G3169" s="1">
        <v>2</v>
      </c>
      <c r="H3169" s="1">
        <v>14</v>
      </c>
      <c r="I3169" s="15">
        <v>0.53125</v>
      </c>
      <c r="J3169">
        <f t="shared" si="49"/>
        <v>20</v>
      </c>
    </row>
    <row r="3170" spans="1:10" x14ac:dyDescent="0.3">
      <c r="A3170" t="s">
        <v>2650</v>
      </c>
      <c r="C3170" s="18">
        <v>441.88017413635026</v>
      </c>
      <c r="D3170" s="1"/>
      <c r="E3170" s="1">
        <v>48</v>
      </c>
      <c r="F3170" s="1">
        <v>21</v>
      </c>
      <c r="G3170" s="1">
        <v>3</v>
      </c>
      <c r="H3170" s="1">
        <v>24</v>
      </c>
      <c r="I3170" s="15">
        <v>0.46875</v>
      </c>
      <c r="J3170">
        <f t="shared" si="49"/>
        <v>20</v>
      </c>
    </row>
    <row r="3171" spans="1:10" x14ac:dyDescent="0.3">
      <c r="A3171" t="s">
        <v>2794</v>
      </c>
      <c r="C3171" s="18">
        <v>441.86394952863657</v>
      </c>
      <c r="D3171" s="1"/>
      <c r="E3171" s="1">
        <v>82</v>
      </c>
      <c r="F3171" s="1">
        <v>41</v>
      </c>
      <c r="G3171" s="1">
        <v>3</v>
      </c>
      <c r="H3171" s="1">
        <v>38</v>
      </c>
      <c r="I3171" s="15">
        <v>0.51829268292682928</v>
      </c>
      <c r="J3171">
        <f t="shared" si="49"/>
        <v>20</v>
      </c>
    </row>
    <row r="3172" spans="1:10" x14ac:dyDescent="0.3">
      <c r="A3172" s="21" t="s">
        <v>2795</v>
      </c>
      <c r="C3172" s="18">
        <v>441.85674327532769</v>
      </c>
      <c r="D3172" s="1"/>
      <c r="E3172" s="1">
        <v>10</v>
      </c>
      <c r="F3172" s="1">
        <v>6</v>
      </c>
      <c r="G3172" s="1">
        <v>2</v>
      </c>
      <c r="H3172" s="1">
        <v>2</v>
      </c>
      <c r="I3172" s="15">
        <v>0.7</v>
      </c>
      <c r="J3172">
        <f t="shared" si="49"/>
        <v>40</v>
      </c>
    </row>
    <row r="3173" spans="1:10" x14ac:dyDescent="0.3">
      <c r="A3173" t="s">
        <v>3325</v>
      </c>
      <c r="C3173" s="18">
        <v>441.79194674077735</v>
      </c>
      <c r="D3173" s="1"/>
      <c r="E3173" s="1">
        <v>28</v>
      </c>
      <c r="F3173" s="1">
        <v>16</v>
      </c>
      <c r="G3173" s="1">
        <v>1</v>
      </c>
      <c r="H3173" s="1">
        <v>11</v>
      </c>
      <c r="I3173" s="15">
        <v>0.5892857142857143</v>
      </c>
      <c r="J3173">
        <f t="shared" si="49"/>
        <v>40</v>
      </c>
    </row>
    <row r="3174" spans="1:10" x14ac:dyDescent="0.3">
      <c r="A3174" t="s">
        <v>2796</v>
      </c>
      <c r="C3174" s="18">
        <v>441.69433695464869</v>
      </c>
      <c r="D3174" s="1"/>
      <c r="E3174" s="1">
        <v>15</v>
      </c>
      <c r="F3174" s="1">
        <v>10</v>
      </c>
      <c r="G3174" s="1">
        <v>0</v>
      </c>
      <c r="H3174" s="1">
        <v>5</v>
      </c>
      <c r="I3174" s="15">
        <v>0.66666666666666663</v>
      </c>
      <c r="J3174">
        <f t="shared" si="49"/>
        <v>40</v>
      </c>
    </row>
    <row r="3175" spans="1:10" x14ac:dyDescent="0.3">
      <c r="A3175" t="s">
        <v>3051</v>
      </c>
      <c r="C3175" s="18">
        <v>441.63581387270909</v>
      </c>
      <c r="D3175" s="1"/>
      <c r="E3175" s="1">
        <v>9</v>
      </c>
      <c r="F3175" s="1">
        <v>6</v>
      </c>
      <c r="G3175" s="1">
        <v>0</v>
      </c>
      <c r="H3175" s="1">
        <v>3</v>
      </c>
      <c r="I3175" s="15">
        <v>0.66666666666666663</v>
      </c>
      <c r="J3175">
        <f t="shared" si="49"/>
        <v>40</v>
      </c>
    </row>
    <row r="3176" spans="1:10" x14ac:dyDescent="0.3">
      <c r="A3176" t="s">
        <v>2800</v>
      </c>
      <c r="C3176" s="18">
        <v>441.6328442703068</v>
      </c>
      <c r="D3176" s="1"/>
      <c r="E3176" s="1">
        <v>11</v>
      </c>
      <c r="F3176" s="1">
        <v>8</v>
      </c>
      <c r="G3176" s="1">
        <v>0</v>
      </c>
      <c r="H3176" s="1">
        <v>3</v>
      </c>
      <c r="I3176" s="15">
        <v>0.72727272727272729</v>
      </c>
      <c r="J3176">
        <f t="shared" si="49"/>
        <v>40</v>
      </c>
    </row>
    <row r="3177" spans="1:10" x14ac:dyDescent="0.3">
      <c r="A3177" t="s">
        <v>2818</v>
      </c>
      <c r="C3177" s="18">
        <v>441.62339874092578</v>
      </c>
      <c r="D3177" s="1"/>
      <c r="E3177" s="1">
        <v>6</v>
      </c>
      <c r="F3177" s="1">
        <v>5</v>
      </c>
      <c r="G3177" s="1">
        <v>0</v>
      </c>
      <c r="H3177" s="1">
        <v>1</v>
      </c>
      <c r="I3177" s="15">
        <v>0.83333333333333337</v>
      </c>
      <c r="J3177">
        <f t="shared" si="49"/>
        <v>40</v>
      </c>
    </row>
    <row r="3178" spans="1:10" x14ac:dyDescent="0.3">
      <c r="A3178" t="s">
        <v>4032</v>
      </c>
      <c r="C3178" s="18">
        <v>441.61267470270388</v>
      </c>
      <c r="D3178" s="1"/>
      <c r="E3178" s="1">
        <v>39</v>
      </c>
      <c r="F3178" s="1">
        <v>19</v>
      </c>
      <c r="G3178" s="1">
        <v>0</v>
      </c>
      <c r="H3178" s="1">
        <v>20</v>
      </c>
      <c r="I3178" s="15">
        <v>0.48717948717948717</v>
      </c>
      <c r="J3178">
        <f t="shared" si="49"/>
        <v>20</v>
      </c>
    </row>
    <row r="3179" spans="1:10" x14ac:dyDescent="0.3">
      <c r="A3179" t="s">
        <v>3136</v>
      </c>
      <c r="C3179" s="18">
        <v>441.60673940841252</v>
      </c>
      <c r="D3179" s="1"/>
      <c r="E3179" s="1">
        <v>11</v>
      </c>
      <c r="F3179" s="1">
        <v>7</v>
      </c>
      <c r="G3179" s="1">
        <v>0</v>
      </c>
      <c r="H3179" s="1">
        <v>4</v>
      </c>
      <c r="I3179" s="15">
        <v>0.63636363636363635</v>
      </c>
      <c r="J3179">
        <f t="shared" si="49"/>
        <v>40</v>
      </c>
    </row>
    <row r="3180" spans="1:10" x14ac:dyDescent="0.3">
      <c r="A3180" t="s">
        <v>2802</v>
      </c>
      <c r="C3180" s="18">
        <v>441.57782785281722</v>
      </c>
      <c r="D3180" s="1"/>
      <c r="E3180" s="1">
        <v>117</v>
      </c>
      <c r="F3180" s="1">
        <v>59</v>
      </c>
      <c r="G3180" s="1">
        <v>6</v>
      </c>
      <c r="H3180" s="1">
        <v>52</v>
      </c>
      <c r="I3180" s="15">
        <v>0.52991452991452992</v>
      </c>
      <c r="J3180">
        <f t="shared" si="49"/>
        <v>20</v>
      </c>
    </row>
    <row r="3181" spans="1:10" x14ac:dyDescent="0.3">
      <c r="A3181" t="s">
        <v>2803</v>
      </c>
      <c r="C3181" s="18">
        <v>441.53254819102949</v>
      </c>
      <c r="D3181" s="1"/>
      <c r="E3181" s="1">
        <v>56</v>
      </c>
      <c r="F3181" s="1">
        <v>32</v>
      </c>
      <c r="G3181" s="1">
        <v>1</v>
      </c>
      <c r="H3181" s="1">
        <v>23</v>
      </c>
      <c r="I3181" s="15">
        <v>0.5803571428571429</v>
      </c>
      <c r="J3181">
        <f t="shared" si="49"/>
        <v>20</v>
      </c>
    </row>
    <row r="3182" spans="1:10" x14ac:dyDescent="0.3">
      <c r="A3182" t="s">
        <v>2804</v>
      </c>
      <c r="C3182" s="18">
        <v>441.52597827763009</v>
      </c>
      <c r="D3182" s="1"/>
      <c r="E3182" s="1">
        <v>44</v>
      </c>
      <c r="F3182" s="1">
        <v>24</v>
      </c>
      <c r="G3182" s="1">
        <v>3</v>
      </c>
      <c r="H3182" s="1">
        <v>17</v>
      </c>
      <c r="I3182" s="15">
        <v>0.57954545454545459</v>
      </c>
      <c r="J3182">
        <f t="shared" si="49"/>
        <v>20</v>
      </c>
    </row>
    <row r="3183" spans="1:10" x14ac:dyDescent="0.3">
      <c r="A3183" t="s">
        <v>2805</v>
      </c>
      <c r="C3183" s="18">
        <v>441.47845769460321</v>
      </c>
      <c r="D3183" s="1"/>
      <c r="E3183" s="1">
        <v>44</v>
      </c>
      <c r="F3183" s="1">
        <v>26</v>
      </c>
      <c r="G3183" s="1">
        <v>1</v>
      </c>
      <c r="H3183" s="1">
        <v>17</v>
      </c>
      <c r="I3183" s="15">
        <v>0.60227272727272729</v>
      </c>
      <c r="J3183">
        <f t="shared" si="49"/>
        <v>20</v>
      </c>
    </row>
    <row r="3184" spans="1:10" x14ac:dyDescent="0.3">
      <c r="A3184" t="s">
        <v>2806</v>
      </c>
      <c r="C3184" s="18">
        <v>441.47783897856857</v>
      </c>
      <c r="D3184" s="1"/>
      <c r="E3184" s="1">
        <v>35</v>
      </c>
      <c r="F3184" s="1">
        <v>18</v>
      </c>
      <c r="G3184" s="1">
        <v>0</v>
      </c>
      <c r="H3184" s="1">
        <v>17</v>
      </c>
      <c r="I3184" s="15">
        <v>0.51428571428571423</v>
      </c>
      <c r="J3184">
        <f t="shared" si="49"/>
        <v>20</v>
      </c>
    </row>
    <row r="3185" spans="1:10" x14ac:dyDescent="0.3">
      <c r="A3185" t="s">
        <v>2807</v>
      </c>
      <c r="C3185" s="18">
        <v>441.47134520601719</v>
      </c>
      <c r="D3185" s="1"/>
      <c r="E3185" s="1">
        <v>5</v>
      </c>
      <c r="F3185" s="1">
        <v>4</v>
      </c>
      <c r="G3185" s="1">
        <v>1</v>
      </c>
      <c r="H3185" s="1">
        <v>0</v>
      </c>
      <c r="I3185" s="15">
        <v>0.9</v>
      </c>
      <c r="J3185">
        <f t="shared" si="49"/>
        <v>40</v>
      </c>
    </row>
    <row r="3186" spans="1:10" x14ac:dyDescent="0.3">
      <c r="A3186" t="s">
        <v>2808</v>
      </c>
      <c r="C3186" s="18">
        <v>441.45817307152311</v>
      </c>
      <c r="D3186" s="1"/>
      <c r="E3186" s="1">
        <v>12</v>
      </c>
      <c r="F3186" s="1">
        <v>7</v>
      </c>
      <c r="G3186" s="1">
        <v>1</v>
      </c>
      <c r="H3186" s="1">
        <v>4</v>
      </c>
      <c r="I3186" s="15">
        <v>0.625</v>
      </c>
      <c r="J3186">
        <f t="shared" si="49"/>
        <v>40</v>
      </c>
    </row>
    <row r="3187" spans="1:10" x14ac:dyDescent="0.3">
      <c r="A3187" t="s">
        <v>2809</v>
      </c>
      <c r="C3187" s="18">
        <v>441.45121803809042</v>
      </c>
      <c r="D3187" s="1"/>
      <c r="E3187" s="1">
        <v>34</v>
      </c>
      <c r="F3187" s="1">
        <v>16</v>
      </c>
      <c r="G3187" s="1">
        <v>1</v>
      </c>
      <c r="H3187" s="1">
        <v>17</v>
      </c>
      <c r="I3187" s="15">
        <v>0.48529411764705882</v>
      </c>
      <c r="J3187">
        <f t="shared" si="49"/>
        <v>20</v>
      </c>
    </row>
    <row r="3188" spans="1:10" x14ac:dyDescent="0.3">
      <c r="A3188" t="s">
        <v>2810</v>
      </c>
      <c r="C3188" s="18">
        <v>441.44784999757985</v>
      </c>
      <c r="D3188" s="1"/>
      <c r="E3188" s="1">
        <v>5</v>
      </c>
      <c r="F3188" s="1">
        <v>4</v>
      </c>
      <c r="G3188" s="1">
        <v>1</v>
      </c>
      <c r="H3188" s="1">
        <v>0</v>
      </c>
      <c r="I3188" s="15">
        <v>0.9</v>
      </c>
      <c r="J3188">
        <f t="shared" si="49"/>
        <v>40</v>
      </c>
    </row>
    <row r="3189" spans="1:10" x14ac:dyDescent="0.3">
      <c r="A3189" t="s">
        <v>2811</v>
      </c>
      <c r="C3189" s="18">
        <v>441.43177151677997</v>
      </c>
      <c r="D3189" s="1"/>
      <c r="E3189" s="1">
        <v>16</v>
      </c>
      <c r="F3189" s="1">
        <v>9</v>
      </c>
      <c r="G3189" s="1">
        <v>0</v>
      </c>
      <c r="H3189" s="1">
        <v>7</v>
      </c>
      <c r="I3189" s="15">
        <v>0.5625</v>
      </c>
      <c r="J3189">
        <f t="shared" si="49"/>
        <v>40</v>
      </c>
    </row>
    <row r="3190" spans="1:10" x14ac:dyDescent="0.3">
      <c r="A3190" t="s">
        <v>2812</v>
      </c>
      <c r="C3190" s="18">
        <v>441.40822419989848</v>
      </c>
      <c r="D3190" s="1"/>
      <c r="E3190" s="1">
        <v>11</v>
      </c>
      <c r="F3190" s="1">
        <v>8</v>
      </c>
      <c r="G3190" s="1">
        <v>0</v>
      </c>
      <c r="H3190" s="1">
        <v>3</v>
      </c>
      <c r="I3190" s="15">
        <v>0.72727272727272729</v>
      </c>
      <c r="J3190">
        <f t="shared" si="49"/>
        <v>40</v>
      </c>
    </row>
    <row r="3191" spans="1:10" x14ac:dyDescent="0.3">
      <c r="A3191" t="s">
        <v>2813</v>
      </c>
      <c r="C3191" s="18">
        <v>441.40292667161611</v>
      </c>
      <c r="D3191" s="1"/>
      <c r="E3191" s="1">
        <v>5</v>
      </c>
      <c r="F3191" s="1">
        <v>4</v>
      </c>
      <c r="G3191" s="1">
        <v>0</v>
      </c>
      <c r="H3191" s="1">
        <v>1</v>
      </c>
      <c r="I3191" s="15">
        <v>0.8</v>
      </c>
      <c r="J3191">
        <f t="shared" si="49"/>
        <v>40</v>
      </c>
    </row>
    <row r="3192" spans="1:10" x14ac:dyDescent="0.3">
      <c r="A3192" t="s">
        <v>2814</v>
      </c>
      <c r="C3192" s="18">
        <v>441.38682833632208</v>
      </c>
      <c r="D3192" s="1"/>
      <c r="E3192" s="1">
        <v>20</v>
      </c>
      <c r="F3192" s="1">
        <v>12</v>
      </c>
      <c r="G3192" s="1">
        <v>0</v>
      </c>
      <c r="H3192" s="1">
        <v>8</v>
      </c>
      <c r="I3192" s="15">
        <v>0.6</v>
      </c>
      <c r="J3192">
        <f t="shared" si="49"/>
        <v>40</v>
      </c>
    </row>
    <row r="3193" spans="1:10" x14ac:dyDescent="0.3">
      <c r="A3193" t="s">
        <v>2815</v>
      </c>
      <c r="C3193" s="18">
        <v>441.37357492195252</v>
      </c>
      <c r="D3193" s="1"/>
      <c r="E3193" s="1">
        <v>10</v>
      </c>
      <c r="F3193" s="1">
        <v>7</v>
      </c>
      <c r="G3193" s="1">
        <v>0</v>
      </c>
      <c r="H3193" s="1">
        <v>3</v>
      </c>
      <c r="I3193" s="15">
        <v>0.7</v>
      </c>
      <c r="J3193">
        <f t="shared" si="49"/>
        <v>40</v>
      </c>
    </row>
    <row r="3194" spans="1:10" x14ac:dyDescent="0.3">
      <c r="A3194" t="s">
        <v>2816</v>
      </c>
      <c r="C3194" s="18">
        <v>441.35994816913683</v>
      </c>
      <c r="D3194" s="1"/>
      <c r="E3194" s="1">
        <v>13</v>
      </c>
      <c r="F3194" s="1">
        <v>8</v>
      </c>
      <c r="G3194" s="1">
        <v>0</v>
      </c>
      <c r="H3194" s="1">
        <v>5</v>
      </c>
      <c r="I3194" s="15">
        <v>0.61538461538461542</v>
      </c>
      <c r="J3194">
        <f t="shared" si="49"/>
        <v>40</v>
      </c>
    </row>
    <row r="3195" spans="1:10" x14ac:dyDescent="0.3">
      <c r="A3195" t="s">
        <v>2817</v>
      </c>
      <c r="C3195" s="18">
        <v>441.33609184778709</v>
      </c>
      <c r="D3195" s="1"/>
      <c r="E3195" s="1">
        <v>16</v>
      </c>
      <c r="F3195" s="1">
        <v>10</v>
      </c>
      <c r="G3195" s="1">
        <v>0</v>
      </c>
      <c r="H3195" s="1">
        <v>6</v>
      </c>
      <c r="I3195" s="15">
        <v>0.625</v>
      </c>
      <c r="J3195">
        <f t="shared" si="49"/>
        <v>40</v>
      </c>
    </row>
    <row r="3196" spans="1:10" x14ac:dyDescent="0.3">
      <c r="A3196" t="s">
        <v>2821</v>
      </c>
      <c r="C3196" s="18">
        <v>441.30055336510901</v>
      </c>
      <c r="D3196" s="1"/>
      <c r="E3196" s="1">
        <v>28</v>
      </c>
      <c r="F3196" s="1">
        <v>19</v>
      </c>
      <c r="G3196" s="1">
        <v>1</v>
      </c>
      <c r="H3196" s="1">
        <v>8</v>
      </c>
      <c r="I3196" s="15">
        <v>0.6964285714285714</v>
      </c>
      <c r="J3196">
        <f t="shared" si="49"/>
        <v>40</v>
      </c>
    </row>
    <row r="3197" spans="1:10" x14ac:dyDescent="0.3">
      <c r="A3197" t="s">
        <v>2822</v>
      </c>
      <c r="C3197" s="18">
        <v>441.26986984548751</v>
      </c>
      <c r="D3197" s="1"/>
      <c r="E3197" s="1">
        <v>4</v>
      </c>
      <c r="F3197" s="1">
        <v>4</v>
      </c>
      <c r="G3197" s="1">
        <v>0</v>
      </c>
      <c r="H3197" s="1">
        <v>0</v>
      </c>
      <c r="I3197" s="15">
        <v>1</v>
      </c>
      <c r="J3197">
        <f t="shared" si="49"/>
        <v>40</v>
      </c>
    </row>
    <row r="3198" spans="1:10" x14ac:dyDescent="0.3">
      <c r="A3198" t="s">
        <v>2823</v>
      </c>
      <c r="C3198" s="18">
        <v>441.26855907675673</v>
      </c>
      <c r="D3198" s="1"/>
      <c r="E3198" s="1">
        <v>6</v>
      </c>
      <c r="F3198" s="1">
        <v>5</v>
      </c>
      <c r="G3198" s="1">
        <v>0</v>
      </c>
      <c r="H3198" s="1">
        <v>1</v>
      </c>
      <c r="I3198" s="15">
        <v>0.83333333333333337</v>
      </c>
      <c r="J3198">
        <f t="shared" si="49"/>
        <v>40</v>
      </c>
    </row>
    <row r="3199" spans="1:10" x14ac:dyDescent="0.3">
      <c r="A3199" t="s">
        <v>2824</v>
      </c>
      <c r="C3199" s="18">
        <v>441.25265033948813</v>
      </c>
      <c r="D3199" s="1"/>
      <c r="E3199" s="1">
        <v>11</v>
      </c>
      <c r="F3199" s="1">
        <v>7</v>
      </c>
      <c r="G3199" s="1">
        <v>0</v>
      </c>
      <c r="H3199" s="1">
        <v>4</v>
      </c>
      <c r="I3199" s="15">
        <v>0.63636363636363635</v>
      </c>
      <c r="J3199">
        <f t="shared" si="49"/>
        <v>40</v>
      </c>
    </row>
    <row r="3200" spans="1:10" x14ac:dyDescent="0.3">
      <c r="A3200" t="s">
        <v>2825</v>
      </c>
      <c r="C3200" s="18">
        <v>441.2326482767599</v>
      </c>
      <c r="D3200" s="1"/>
      <c r="E3200" s="1">
        <v>6</v>
      </c>
      <c r="F3200" s="1">
        <v>5</v>
      </c>
      <c r="G3200" s="1">
        <v>0</v>
      </c>
      <c r="H3200" s="1">
        <v>1</v>
      </c>
      <c r="I3200" s="15">
        <v>0.83333333333333337</v>
      </c>
      <c r="J3200">
        <f t="shared" si="49"/>
        <v>40</v>
      </c>
    </row>
    <row r="3201" spans="1:10" x14ac:dyDescent="0.3">
      <c r="A3201" t="s">
        <v>2785</v>
      </c>
      <c r="C3201" s="18">
        <v>441.21839598595795</v>
      </c>
      <c r="D3201" s="1"/>
      <c r="E3201" s="1">
        <v>17</v>
      </c>
      <c r="F3201" s="1">
        <v>11</v>
      </c>
      <c r="G3201" s="1">
        <v>0</v>
      </c>
      <c r="H3201" s="1">
        <v>6</v>
      </c>
      <c r="I3201" s="15">
        <v>0.6470588235294118</v>
      </c>
      <c r="J3201">
        <f t="shared" si="49"/>
        <v>40</v>
      </c>
    </row>
    <row r="3202" spans="1:10" x14ac:dyDescent="0.3">
      <c r="A3202" t="s">
        <v>2827</v>
      </c>
      <c r="C3202" s="18">
        <v>441.21784376946385</v>
      </c>
      <c r="D3202" s="1"/>
      <c r="E3202" s="1">
        <v>12</v>
      </c>
      <c r="F3202" s="1">
        <v>8</v>
      </c>
      <c r="G3202" s="1">
        <v>1</v>
      </c>
      <c r="H3202" s="1">
        <v>3</v>
      </c>
      <c r="I3202" s="15">
        <v>0.70833333333333337</v>
      </c>
      <c r="J3202">
        <f t="shared" si="49"/>
        <v>40</v>
      </c>
    </row>
    <row r="3203" spans="1:10" x14ac:dyDescent="0.3">
      <c r="A3203" t="s">
        <v>15030</v>
      </c>
      <c r="C3203" s="18">
        <v>441.21647977974061</v>
      </c>
      <c r="D3203" s="1"/>
      <c r="E3203" s="1">
        <v>109</v>
      </c>
      <c r="F3203" s="1">
        <v>49</v>
      </c>
      <c r="G3203" s="1">
        <v>3</v>
      </c>
      <c r="H3203" s="1">
        <v>57</v>
      </c>
      <c r="I3203" s="15">
        <v>0.46330275229357798</v>
      </c>
      <c r="J3203">
        <f t="shared" si="49"/>
        <v>20</v>
      </c>
    </row>
    <row r="3204" spans="1:10" x14ac:dyDescent="0.3">
      <c r="A3204" t="s">
        <v>2828</v>
      </c>
      <c r="C3204" s="18">
        <v>441.21576610051602</v>
      </c>
      <c r="D3204" s="1"/>
      <c r="E3204" s="1">
        <v>14</v>
      </c>
      <c r="F3204" s="1">
        <v>9</v>
      </c>
      <c r="G3204" s="1">
        <v>0</v>
      </c>
      <c r="H3204" s="1">
        <v>5</v>
      </c>
      <c r="I3204" s="15">
        <v>0.6428571428571429</v>
      </c>
      <c r="J3204">
        <f t="shared" ref="J3204:J3267" si="50">IF(E3204&lt;=30,40,20)</f>
        <v>40</v>
      </c>
    </row>
    <row r="3205" spans="1:10" x14ac:dyDescent="0.3">
      <c r="A3205" t="s">
        <v>8410</v>
      </c>
      <c r="C3205" s="18">
        <v>441.13525122481644</v>
      </c>
      <c r="D3205" s="1"/>
      <c r="E3205" s="1">
        <v>51</v>
      </c>
      <c r="F3205" s="1">
        <v>24</v>
      </c>
      <c r="G3205" s="1">
        <v>2</v>
      </c>
      <c r="H3205" s="1">
        <v>25</v>
      </c>
      <c r="I3205" s="15">
        <v>0.49019607843137253</v>
      </c>
      <c r="J3205">
        <f t="shared" si="50"/>
        <v>20</v>
      </c>
    </row>
    <row r="3206" spans="1:10" x14ac:dyDescent="0.3">
      <c r="A3206" t="s">
        <v>2832</v>
      </c>
      <c r="C3206" s="18">
        <v>441.1307696697512</v>
      </c>
      <c r="D3206" s="1"/>
      <c r="E3206" s="1">
        <v>6</v>
      </c>
      <c r="F3206" s="1">
        <v>5</v>
      </c>
      <c r="G3206" s="1">
        <v>0</v>
      </c>
      <c r="H3206" s="1">
        <v>1</v>
      </c>
      <c r="I3206" s="15">
        <v>0.83333333333333337</v>
      </c>
      <c r="J3206">
        <f t="shared" si="50"/>
        <v>40</v>
      </c>
    </row>
    <row r="3207" spans="1:10" x14ac:dyDescent="0.3">
      <c r="A3207" t="s">
        <v>2835</v>
      </c>
      <c r="C3207" s="18">
        <v>441.12981846442403</v>
      </c>
      <c r="D3207" s="1"/>
      <c r="E3207" s="1">
        <v>6</v>
      </c>
      <c r="F3207" s="1">
        <v>5</v>
      </c>
      <c r="G3207" s="1">
        <v>0</v>
      </c>
      <c r="H3207" s="1">
        <v>1</v>
      </c>
      <c r="I3207" s="15">
        <v>0.83333333333333337</v>
      </c>
      <c r="J3207">
        <f t="shared" si="50"/>
        <v>40</v>
      </c>
    </row>
    <row r="3208" spans="1:10" x14ac:dyDescent="0.3">
      <c r="A3208" t="s">
        <v>2834</v>
      </c>
      <c r="C3208" s="18">
        <v>441.11955410925589</v>
      </c>
      <c r="D3208" s="1"/>
      <c r="E3208" s="1">
        <v>41</v>
      </c>
      <c r="F3208" s="1">
        <v>21</v>
      </c>
      <c r="G3208" s="1">
        <v>0</v>
      </c>
      <c r="H3208" s="1">
        <v>20</v>
      </c>
      <c r="I3208" s="15">
        <v>0.51219512195121952</v>
      </c>
      <c r="J3208">
        <f t="shared" si="50"/>
        <v>20</v>
      </c>
    </row>
    <row r="3209" spans="1:10" x14ac:dyDescent="0.3">
      <c r="A3209" t="s">
        <v>2833</v>
      </c>
      <c r="C3209" s="18">
        <v>441.07988278668864</v>
      </c>
      <c r="D3209" s="1"/>
      <c r="E3209" s="1">
        <v>6</v>
      </c>
      <c r="F3209" s="1">
        <v>5</v>
      </c>
      <c r="G3209" s="1">
        <v>0</v>
      </c>
      <c r="H3209" s="1">
        <v>1</v>
      </c>
      <c r="I3209" s="15">
        <v>0.83333333333333337</v>
      </c>
      <c r="J3209">
        <f t="shared" si="50"/>
        <v>40</v>
      </c>
    </row>
    <row r="3210" spans="1:10" x14ac:dyDescent="0.3">
      <c r="A3210" t="s">
        <v>4368</v>
      </c>
      <c r="C3210" s="18">
        <v>441.06118773039549</v>
      </c>
      <c r="D3210" s="1"/>
      <c r="E3210" s="1">
        <v>70</v>
      </c>
      <c r="F3210" s="1">
        <v>30</v>
      </c>
      <c r="G3210" s="1">
        <v>3</v>
      </c>
      <c r="H3210" s="1">
        <v>37</v>
      </c>
      <c r="I3210" s="15">
        <v>0.45</v>
      </c>
      <c r="J3210">
        <f t="shared" si="50"/>
        <v>20</v>
      </c>
    </row>
    <row r="3211" spans="1:10" x14ac:dyDescent="0.3">
      <c r="A3211" t="s">
        <v>2837</v>
      </c>
      <c r="C3211" s="18">
        <v>441.0307071277125</v>
      </c>
      <c r="D3211" s="1"/>
      <c r="E3211" s="1">
        <v>66</v>
      </c>
      <c r="F3211" s="1">
        <v>35</v>
      </c>
      <c r="G3211" s="1">
        <v>2</v>
      </c>
      <c r="H3211" s="1">
        <v>29</v>
      </c>
      <c r="I3211" s="15">
        <v>0.54545454545454541</v>
      </c>
      <c r="J3211">
        <f t="shared" si="50"/>
        <v>20</v>
      </c>
    </row>
    <row r="3212" spans="1:10" x14ac:dyDescent="0.3">
      <c r="A3212" t="s">
        <v>2838</v>
      </c>
      <c r="C3212" s="18">
        <v>441.02862048735966</v>
      </c>
      <c r="D3212" s="1"/>
      <c r="E3212" s="1">
        <v>7</v>
      </c>
      <c r="F3212" s="1">
        <v>2</v>
      </c>
      <c r="G3212" s="1">
        <v>1</v>
      </c>
      <c r="H3212" s="1">
        <v>4</v>
      </c>
      <c r="I3212" s="15">
        <v>0.35714285714285715</v>
      </c>
      <c r="J3212">
        <f t="shared" si="50"/>
        <v>40</v>
      </c>
    </row>
    <row r="3213" spans="1:10" x14ac:dyDescent="0.3">
      <c r="A3213" t="s">
        <v>2839</v>
      </c>
      <c r="C3213" s="18">
        <v>441.02451857612846</v>
      </c>
      <c r="D3213" s="1"/>
      <c r="E3213" s="1">
        <v>73</v>
      </c>
      <c r="F3213" s="1">
        <v>37</v>
      </c>
      <c r="G3213" s="1">
        <v>10</v>
      </c>
      <c r="H3213" s="1">
        <v>26</v>
      </c>
      <c r="I3213" s="15">
        <v>0.57534246575342463</v>
      </c>
      <c r="J3213">
        <f t="shared" si="50"/>
        <v>20</v>
      </c>
    </row>
    <row r="3214" spans="1:10" x14ac:dyDescent="0.3">
      <c r="A3214" t="s">
        <v>2840</v>
      </c>
      <c r="C3214" s="18">
        <v>441.01709008530753</v>
      </c>
      <c r="D3214" s="1"/>
      <c r="E3214" s="1">
        <v>59</v>
      </c>
      <c r="F3214" s="1">
        <v>30</v>
      </c>
      <c r="G3214" s="1">
        <v>1</v>
      </c>
      <c r="H3214" s="1">
        <v>28</v>
      </c>
      <c r="I3214" s="15">
        <v>0.51694915254237284</v>
      </c>
      <c r="J3214">
        <f t="shared" si="50"/>
        <v>20</v>
      </c>
    </row>
    <row r="3215" spans="1:10" x14ac:dyDescent="0.3">
      <c r="A3215" t="s">
        <v>2976</v>
      </c>
      <c r="C3215" s="18">
        <v>441.01281657107228</v>
      </c>
      <c r="D3215" s="1"/>
      <c r="E3215" s="1">
        <v>16</v>
      </c>
      <c r="F3215" s="1">
        <v>9</v>
      </c>
      <c r="G3215" s="1">
        <v>0</v>
      </c>
      <c r="H3215" s="1">
        <v>7</v>
      </c>
      <c r="I3215" s="15">
        <v>0.5625</v>
      </c>
      <c r="J3215">
        <f t="shared" si="50"/>
        <v>40</v>
      </c>
    </row>
    <row r="3216" spans="1:10" x14ac:dyDescent="0.3">
      <c r="A3216" t="s">
        <v>2849</v>
      </c>
      <c r="C3216" s="18">
        <v>440.97899951504542</v>
      </c>
      <c r="D3216" s="1"/>
      <c r="E3216" s="1">
        <v>14</v>
      </c>
      <c r="F3216" s="1">
        <v>9</v>
      </c>
      <c r="G3216" s="1">
        <v>0</v>
      </c>
      <c r="H3216" s="1">
        <v>5</v>
      </c>
      <c r="I3216" s="15">
        <v>0.6428571428571429</v>
      </c>
      <c r="J3216">
        <f t="shared" si="50"/>
        <v>40</v>
      </c>
    </row>
    <row r="3217" spans="1:10" x14ac:dyDescent="0.3">
      <c r="A3217" t="s">
        <v>3080</v>
      </c>
      <c r="C3217" s="18">
        <v>440.97767257663315</v>
      </c>
      <c r="D3217" s="1"/>
      <c r="E3217" s="1">
        <v>39</v>
      </c>
      <c r="F3217" s="1">
        <v>20</v>
      </c>
      <c r="G3217" s="1">
        <v>0</v>
      </c>
      <c r="H3217" s="1">
        <v>19</v>
      </c>
      <c r="I3217" s="15">
        <v>0.51282051282051277</v>
      </c>
      <c r="J3217">
        <f t="shared" si="50"/>
        <v>20</v>
      </c>
    </row>
    <row r="3218" spans="1:10" x14ac:dyDescent="0.3">
      <c r="A3218" t="s">
        <v>2836</v>
      </c>
      <c r="C3218" s="18">
        <v>440.97053757913432</v>
      </c>
      <c r="D3218" s="1"/>
      <c r="E3218" s="1">
        <v>14</v>
      </c>
      <c r="F3218" s="1">
        <v>9</v>
      </c>
      <c r="G3218" s="1">
        <v>1</v>
      </c>
      <c r="H3218" s="1">
        <v>4</v>
      </c>
      <c r="I3218" s="15">
        <v>0.6785714285714286</v>
      </c>
      <c r="J3218">
        <f t="shared" si="50"/>
        <v>40</v>
      </c>
    </row>
    <row r="3219" spans="1:10" x14ac:dyDescent="0.3">
      <c r="A3219" t="s">
        <v>2841</v>
      </c>
      <c r="C3219" s="18">
        <v>440.95921925056007</v>
      </c>
      <c r="D3219" s="1"/>
      <c r="E3219" s="1">
        <v>8</v>
      </c>
      <c r="F3219" s="1">
        <v>6</v>
      </c>
      <c r="G3219" s="1">
        <v>0</v>
      </c>
      <c r="H3219" s="1">
        <v>2</v>
      </c>
      <c r="I3219" s="15">
        <v>0.75</v>
      </c>
      <c r="J3219">
        <f t="shared" si="50"/>
        <v>40</v>
      </c>
    </row>
    <row r="3220" spans="1:10" x14ac:dyDescent="0.3">
      <c r="A3220" t="s">
        <v>2842</v>
      </c>
      <c r="C3220" s="18">
        <v>440.94833457156614</v>
      </c>
      <c r="D3220" s="1"/>
      <c r="E3220" s="1">
        <v>26</v>
      </c>
      <c r="F3220" s="1">
        <v>15</v>
      </c>
      <c r="G3220" s="1">
        <v>3</v>
      </c>
      <c r="H3220" s="1">
        <v>8</v>
      </c>
      <c r="I3220" s="15">
        <v>0.63461538461538458</v>
      </c>
      <c r="J3220">
        <f t="shared" si="50"/>
        <v>40</v>
      </c>
    </row>
    <row r="3221" spans="1:10" x14ac:dyDescent="0.3">
      <c r="A3221" t="s">
        <v>2871</v>
      </c>
      <c r="C3221" s="18">
        <v>440.94782242370201</v>
      </c>
      <c r="D3221" s="1"/>
      <c r="E3221" s="1">
        <v>10</v>
      </c>
      <c r="F3221" s="1">
        <v>6</v>
      </c>
      <c r="G3221" s="1">
        <v>2</v>
      </c>
      <c r="H3221" s="1">
        <v>2</v>
      </c>
      <c r="I3221" s="15">
        <v>0.7</v>
      </c>
      <c r="J3221">
        <f t="shared" si="50"/>
        <v>40</v>
      </c>
    </row>
    <row r="3222" spans="1:10" x14ac:dyDescent="0.3">
      <c r="A3222" t="s">
        <v>2843</v>
      </c>
      <c r="C3222" s="18">
        <v>440.90067865028141</v>
      </c>
      <c r="D3222" s="1"/>
      <c r="E3222" s="1">
        <v>8</v>
      </c>
      <c r="F3222" s="1">
        <v>6</v>
      </c>
      <c r="G3222" s="1">
        <v>0</v>
      </c>
      <c r="H3222" s="1">
        <v>2</v>
      </c>
      <c r="I3222" s="15">
        <v>0.75</v>
      </c>
      <c r="J3222">
        <f t="shared" si="50"/>
        <v>40</v>
      </c>
    </row>
    <row r="3223" spans="1:10" x14ac:dyDescent="0.3">
      <c r="A3223" t="s">
        <v>2845</v>
      </c>
      <c r="C3223" s="18">
        <v>440.85789635482496</v>
      </c>
      <c r="D3223" s="1"/>
      <c r="E3223" s="1">
        <v>23</v>
      </c>
      <c r="F3223" s="1">
        <v>15</v>
      </c>
      <c r="G3223" s="1">
        <v>0</v>
      </c>
      <c r="H3223" s="1">
        <v>8</v>
      </c>
      <c r="I3223" s="15">
        <v>0.65217391304347827</v>
      </c>
      <c r="J3223">
        <f t="shared" si="50"/>
        <v>40</v>
      </c>
    </row>
    <row r="3224" spans="1:10" x14ac:dyDescent="0.3">
      <c r="A3224" t="s">
        <v>3009</v>
      </c>
      <c r="C3224" s="18">
        <v>440.8522001577482</v>
      </c>
      <c r="D3224" s="1"/>
      <c r="E3224" s="1">
        <v>28</v>
      </c>
      <c r="F3224" s="1">
        <v>16</v>
      </c>
      <c r="G3224" s="1">
        <v>0</v>
      </c>
      <c r="H3224" s="1">
        <v>12</v>
      </c>
      <c r="I3224" s="15">
        <v>0.5714285714285714</v>
      </c>
      <c r="J3224">
        <f t="shared" si="50"/>
        <v>40</v>
      </c>
    </row>
    <row r="3225" spans="1:10" x14ac:dyDescent="0.3">
      <c r="A3225" t="s">
        <v>2846</v>
      </c>
      <c r="C3225" s="18">
        <v>440.81334471251085</v>
      </c>
      <c r="D3225" s="1"/>
      <c r="E3225" s="1">
        <v>41</v>
      </c>
      <c r="F3225" s="1">
        <v>21</v>
      </c>
      <c r="G3225" s="1">
        <v>2</v>
      </c>
      <c r="H3225" s="1">
        <v>18</v>
      </c>
      <c r="I3225" s="15">
        <v>0.53658536585365857</v>
      </c>
      <c r="J3225">
        <f t="shared" si="50"/>
        <v>20</v>
      </c>
    </row>
    <row r="3226" spans="1:10" x14ac:dyDescent="0.3">
      <c r="A3226" t="s">
        <v>3127</v>
      </c>
      <c r="C3226" s="18">
        <v>440.80786262111826</v>
      </c>
      <c r="D3226" s="1"/>
      <c r="E3226" s="1">
        <v>71</v>
      </c>
      <c r="F3226" s="1">
        <v>35</v>
      </c>
      <c r="G3226" s="1">
        <v>6</v>
      </c>
      <c r="H3226" s="1">
        <v>30</v>
      </c>
      <c r="I3226" s="15">
        <v>0.53521126760563376</v>
      </c>
      <c r="J3226">
        <f t="shared" si="50"/>
        <v>20</v>
      </c>
    </row>
    <row r="3227" spans="1:10" x14ac:dyDescent="0.3">
      <c r="A3227" t="s">
        <v>2847</v>
      </c>
      <c r="C3227" s="18">
        <v>440.79302934816224</v>
      </c>
      <c r="D3227" s="1"/>
      <c r="E3227" s="1">
        <v>23</v>
      </c>
      <c r="F3227" s="1">
        <v>14</v>
      </c>
      <c r="G3227" s="1">
        <v>0</v>
      </c>
      <c r="H3227" s="1">
        <v>9</v>
      </c>
      <c r="I3227" s="15">
        <v>0.60869565217391308</v>
      </c>
      <c r="J3227">
        <f t="shared" si="50"/>
        <v>40</v>
      </c>
    </row>
    <row r="3228" spans="1:10" x14ac:dyDescent="0.3">
      <c r="A3228" t="s">
        <v>2848</v>
      </c>
      <c r="C3228" s="18">
        <v>440.79009868394076</v>
      </c>
      <c r="D3228" s="1"/>
      <c r="E3228" s="1">
        <v>6</v>
      </c>
      <c r="F3228" s="1">
        <v>5</v>
      </c>
      <c r="G3228" s="1">
        <v>0</v>
      </c>
      <c r="H3228" s="1">
        <v>1</v>
      </c>
      <c r="I3228" s="15">
        <v>0.83333333333333337</v>
      </c>
      <c r="J3228">
        <f t="shared" si="50"/>
        <v>40</v>
      </c>
    </row>
    <row r="3229" spans="1:10" x14ac:dyDescent="0.3">
      <c r="A3229" t="s">
        <v>2851</v>
      </c>
      <c r="C3229" s="18">
        <v>372.68854685158379</v>
      </c>
      <c r="D3229" s="1"/>
      <c r="E3229" s="1">
        <v>11</v>
      </c>
      <c r="F3229" s="1">
        <v>6</v>
      </c>
      <c r="G3229" s="1">
        <v>0</v>
      </c>
      <c r="H3229" s="1">
        <v>5</v>
      </c>
      <c r="I3229" s="15">
        <v>0.54545454545454541</v>
      </c>
      <c r="J3229">
        <f t="shared" si="50"/>
        <v>40</v>
      </c>
    </row>
    <row r="3230" spans="1:10" x14ac:dyDescent="0.3">
      <c r="A3230" t="s">
        <v>2852</v>
      </c>
      <c r="C3230" s="18">
        <v>440.76462601700814</v>
      </c>
      <c r="D3230" s="1"/>
      <c r="E3230" s="1">
        <v>8</v>
      </c>
      <c r="F3230" s="1">
        <v>6</v>
      </c>
      <c r="G3230" s="1">
        <v>0</v>
      </c>
      <c r="H3230" s="1">
        <v>2</v>
      </c>
      <c r="I3230" s="15">
        <v>0.75</v>
      </c>
      <c r="J3230">
        <f t="shared" si="50"/>
        <v>40</v>
      </c>
    </row>
    <row r="3231" spans="1:10" x14ac:dyDescent="0.3">
      <c r="A3231" t="s">
        <v>2853</v>
      </c>
      <c r="C3231" s="18">
        <v>440.75840027858652</v>
      </c>
      <c r="D3231" s="1"/>
      <c r="E3231" s="1">
        <v>6</v>
      </c>
      <c r="F3231" s="1">
        <v>5</v>
      </c>
      <c r="G3231" s="1">
        <v>0</v>
      </c>
      <c r="H3231" s="1">
        <v>1</v>
      </c>
      <c r="I3231" s="15">
        <v>0.83333333333333337</v>
      </c>
      <c r="J3231">
        <f t="shared" si="50"/>
        <v>40</v>
      </c>
    </row>
    <row r="3232" spans="1:10" x14ac:dyDescent="0.3">
      <c r="A3232" t="s">
        <v>2854</v>
      </c>
      <c r="C3232" s="18">
        <v>440.75833515325763</v>
      </c>
      <c r="D3232" s="1"/>
      <c r="E3232" s="1">
        <v>15</v>
      </c>
      <c r="F3232" s="1">
        <v>10</v>
      </c>
      <c r="G3232" s="1">
        <v>0</v>
      </c>
      <c r="H3232" s="1">
        <v>5</v>
      </c>
      <c r="I3232" s="15">
        <v>0.66666666666666663</v>
      </c>
      <c r="J3232">
        <f t="shared" si="50"/>
        <v>40</v>
      </c>
    </row>
    <row r="3233" spans="1:10" x14ac:dyDescent="0.3">
      <c r="A3233" t="s">
        <v>2855</v>
      </c>
      <c r="C3233" s="18">
        <v>440.74186752526646</v>
      </c>
      <c r="D3233" s="1"/>
      <c r="E3233" s="1">
        <v>17</v>
      </c>
      <c r="F3233" s="1">
        <v>10</v>
      </c>
      <c r="G3233" s="1">
        <v>0</v>
      </c>
      <c r="H3233" s="1">
        <v>7</v>
      </c>
      <c r="I3233" s="15">
        <v>0.58823529411764708</v>
      </c>
      <c r="J3233">
        <f t="shared" si="50"/>
        <v>40</v>
      </c>
    </row>
    <row r="3234" spans="1:10" x14ac:dyDescent="0.3">
      <c r="A3234" t="s">
        <v>3023</v>
      </c>
      <c r="C3234" s="18">
        <v>440.72436420338659</v>
      </c>
      <c r="D3234" s="1"/>
      <c r="E3234" s="1">
        <v>104</v>
      </c>
      <c r="F3234" s="1">
        <v>59</v>
      </c>
      <c r="G3234" s="1">
        <v>2</v>
      </c>
      <c r="H3234" s="1">
        <v>43</v>
      </c>
      <c r="I3234" s="15">
        <v>0.57692307692307687</v>
      </c>
      <c r="J3234">
        <f t="shared" si="50"/>
        <v>20</v>
      </c>
    </row>
    <row r="3235" spans="1:10" x14ac:dyDescent="0.3">
      <c r="A3235" t="s">
        <v>3528</v>
      </c>
      <c r="C3235" s="18">
        <v>440.69077972468261</v>
      </c>
      <c r="D3235" s="1"/>
      <c r="E3235" s="1">
        <v>46</v>
      </c>
      <c r="F3235" s="1">
        <v>23</v>
      </c>
      <c r="G3235" s="1">
        <v>6</v>
      </c>
      <c r="H3235" s="1">
        <v>17</v>
      </c>
      <c r="I3235" s="15">
        <v>0.56521739130434778</v>
      </c>
      <c r="J3235">
        <f t="shared" si="50"/>
        <v>20</v>
      </c>
    </row>
    <row r="3236" spans="1:10" x14ac:dyDescent="0.3">
      <c r="A3236" t="s">
        <v>2856</v>
      </c>
      <c r="C3236" s="18">
        <v>440.66774986346809</v>
      </c>
      <c r="D3236" s="1"/>
      <c r="E3236" s="1">
        <v>8</v>
      </c>
      <c r="F3236" s="1">
        <v>6</v>
      </c>
      <c r="G3236" s="1">
        <v>0</v>
      </c>
      <c r="H3236" s="1">
        <v>2</v>
      </c>
      <c r="I3236" s="15">
        <v>0.75</v>
      </c>
      <c r="J3236">
        <f t="shared" si="50"/>
        <v>40</v>
      </c>
    </row>
    <row r="3237" spans="1:10" x14ac:dyDescent="0.3">
      <c r="A3237" t="s">
        <v>2858</v>
      </c>
      <c r="C3237" s="18">
        <v>440.65670675643332</v>
      </c>
      <c r="D3237" s="1"/>
      <c r="E3237" s="1">
        <v>10</v>
      </c>
      <c r="F3237" s="1">
        <v>7</v>
      </c>
      <c r="G3237" s="1">
        <v>0</v>
      </c>
      <c r="H3237" s="1">
        <v>3</v>
      </c>
      <c r="I3237" s="15">
        <v>0.7</v>
      </c>
      <c r="J3237">
        <f t="shared" si="50"/>
        <v>40</v>
      </c>
    </row>
    <row r="3238" spans="1:10" x14ac:dyDescent="0.3">
      <c r="A3238" t="s">
        <v>2859</v>
      </c>
      <c r="C3238" s="18">
        <v>440.63794559698346</v>
      </c>
      <c r="D3238" s="1"/>
      <c r="E3238" s="1">
        <v>6</v>
      </c>
      <c r="F3238" s="1">
        <v>5</v>
      </c>
      <c r="G3238" s="1">
        <v>0</v>
      </c>
      <c r="H3238" s="1">
        <v>1</v>
      </c>
      <c r="I3238" s="15">
        <v>0.83333333333333337</v>
      </c>
      <c r="J3238">
        <f t="shared" si="50"/>
        <v>40</v>
      </c>
    </row>
    <row r="3239" spans="1:10" x14ac:dyDescent="0.3">
      <c r="A3239" t="s">
        <v>2861</v>
      </c>
      <c r="C3239" s="18">
        <v>440.63535104131961</v>
      </c>
      <c r="D3239" s="1"/>
      <c r="E3239" s="1">
        <v>13</v>
      </c>
      <c r="F3239" s="1">
        <v>9</v>
      </c>
      <c r="G3239" s="1">
        <v>1</v>
      </c>
      <c r="H3239" s="1">
        <v>3</v>
      </c>
      <c r="I3239" s="15">
        <v>0.73076923076923073</v>
      </c>
      <c r="J3239">
        <f t="shared" si="50"/>
        <v>40</v>
      </c>
    </row>
    <row r="3240" spans="1:10" x14ac:dyDescent="0.3">
      <c r="A3240" t="s">
        <v>2952</v>
      </c>
      <c r="C3240" s="18">
        <v>440.63052448373168</v>
      </c>
      <c r="D3240" s="1"/>
      <c r="E3240" s="1">
        <v>11</v>
      </c>
      <c r="F3240" s="1">
        <v>7</v>
      </c>
      <c r="G3240" s="1">
        <v>0</v>
      </c>
      <c r="H3240" s="1">
        <v>4</v>
      </c>
      <c r="I3240" s="15">
        <v>0.63636363636363635</v>
      </c>
      <c r="J3240">
        <f t="shared" si="50"/>
        <v>40</v>
      </c>
    </row>
    <row r="3241" spans="1:10" x14ac:dyDescent="0.3">
      <c r="A3241" t="s">
        <v>2860</v>
      </c>
      <c r="C3241" s="18">
        <v>440.61227103319607</v>
      </c>
      <c r="D3241" s="1"/>
      <c r="E3241" s="1">
        <v>8</v>
      </c>
      <c r="F3241" s="1">
        <v>6</v>
      </c>
      <c r="G3241" s="1">
        <v>0</v>
      </c>
      <c r="H3241" s="1">
        <v>2</v>
      </c>
      <c r="I3241" s="15">
        <v>0.75</v>
      </c>
      <c r="J3241">
        <f t="shared" si="50"/>
        <v>40</v>
      </c>
    </row>
    <row r="3242" spans="1:10" x14ac:dyDescent="0.3">
      <c r="A3242" t="s">
        <v>2862</v>
      </c>
      <c r="C3242" s="18">
        <v>440.58655909404678</v>
      </c>
      <c r="D3242" s="1"/>
      <c r="E3242" s="1">
        <v>8</v>
      </c>
      <c r="F3242" s="1">
        <v>6</v>
      </c>
      <c r="G3242" s="1">
        <v>0</v>
      </c>
      <c r="H3242" s="1">
        <v>2</v>
      </c>
      <c r="I3242" s="15">
        <v>0.75</v>
      </c>
      <c r="J3242">
        <f t="shared" si="50"/>
        <v>40</v>
      </c>
    </row>
    <row r="3243" spans="1:10" x14ac:dyDescent="0.3">
      <c r="A3243" t="s">
        <v>2863</v>
      </c>
      <c r="C3243" s="18">
        <v>440.58535943033598</v>
      </c>
      <c r="D3243" s="1"/>
      <c r="E3243" s="1">
        <v>8</v>
      </c>
      <c r="F3243" s="1">
        <v>6</v>
      </c>
      <c r="G3243" s="1">
        <v>0</v>
      </c>
      <c r="H3243" s="1">
        <v>2</v>
      </c>
      <c r="I3243" s="15">
        <v>0.75</v>
      </c>
      <c r="J3243">
        <f t="shared" si="50"/>
        <v>40</v>
      </c>
    </row>
    <row r="3244" spans="1:10" x14ac:dyDescent="0.3">
      <c r="A3244" t="s">
        <v>2865</v>
      </c>
      <c r="C3244" s="18">
        <v>440.57504155067761</v>
      </c>
      <c r="D3244" s="1"/>
      <c r="E3244" s="1">
        <v>48</v>
      </c>
      <c r="F3244" s="1">
        <v>28</v>
      </c>
      <c r="G3244" s="1">
        <v>0</v>
      </c>
      <c r="H3244" s="1">
        <v>20</v>
      </c>
      <c r="I3244" s="15">
        <v>0.58333333333333337</v>
      </c>
      <c r="J3244">
        <f t="shared" si="50"/>
        <v>20</v>
      </c>
    </row>
    <row r="3245" spans="1:10" x14ac:dyDescent="0.3">
      <c r="A3245" t="s">
        <v>2866</v>
      </c>
      <c r="C3245" s="18">
        <v>440.56724281081898</v>
      </c>
      <c r="D3245" s="1"/>
      <c r="E3245" s="1">
        <v>10</v>
      </c>
      <c r="F3245" s="1">
        <v>4</v>
      </c>
      <c r="G3245" s="1">
        <v>0</v>
      </c>
      <c r="H3245" s="1">
        <v>6</v>
      </c>
      <c r="I3245" s="15">
        <v>0.4</v>
      </c>
      <c r="J3245">
        <f t="shared" si="50"/>
        <v>40</v>
      </c>
    </row>
    <row r="3246" spans="1:10" x14ac:dyDescent="0.3">
      <c r="A3246" t="s">
        <v>2867</v>
      </c>
      <c r="C3246" s="18">
        <v>440.55343373572589</v>
      </c>
      <c r="D3246" s="1"/>
      <c r="E3246" s="1">
        <v>6</v>
      </c>
      <c r="F3246" s="1">
        <v>5</v>
      </c>
      <c r="G3246" s="1">
        <v>0</v>
      </c>
      <c r="H3246" s="1">
        <v>1</v>
      </c>
      <c r="I3246" s="15">
        <v>0.83333333333333337</v>
      </c>
      <c r="J3246">
        <f t="shared" si="50"/>
        <v>40</v>
      </c>
    </row>
    <row r="3247" spans="1:10" x14ac:dyDescent="0.3">
      <c r="A3247" t="s">
        <v>2872</v>
      </c>
      <c r="C3247" s="18">
        <v>440.55311451519901</v>
      </c>
      <c r="D3247" s="1"/>
      <c r="E3247" s="1">
        <v>126</v>
      </c>
      <c r="F3247" s="1">
        <v>69</v>
      </c>
      <c r="G3247" s="1">
        <v>4</v>
      </c>
      <c r="H3247" s="1">
        <v>53</v>
      </c>
      <c r="I3247" s="15">
        <v>0.56349206349206349</v>
      </c>
      <c r="J3247">
        <f t="shared" si="50"/>
        <v>20</v>
      </c>
    </row>
    <row r="3248" spans="1:10" x14ac:dyDescent="0.3">
      <c r="A3248" t="s">
        <v>2868</v>
      </c>
      <c r="C3248" s="18">
        <v>440.49326991874932</v>
      </c>
      <c r="D3248" s="1"/>
      <c r="E3248" s="1">
        <v>57</v>
      </c>
      <c r="F3248" s="1">
        <v>30</v>
      </c>
      <c r="G3248" s="1">
        <v>0</v>
      </c>
      <c r="H3248" s="1">
        <v>27</v>
      </c>
      <c r="I3248" s="15">
        <v>0.52631578947368418</v>
      </c>
      <c r="J3248">
        <f t="shared" si="50"/>
        <v>20</v>
      </c>
    </row>
    <row r="3249" spans="1:10" x14ac:dyDescent="0.3">
      <c r="A3249" t="s">
        <v>2869</v>
      </c>
      <c r="C3249" s="18">
        <v>440.48202979298958</v>
      </c>
      <c r="D3249" s="1"/>
      <c r="E3249" s="1">
        <v>47</v>
      </c>
      <c r="F3249" s="1">
        <v>28</v>
      </c>
      <c r="G3249" s="1">
        <v>1</v>
      </c>
      <c r="H3249" s="1">
        <v>18</v>
      </c>
      <c r="I3249" s="15">
        <v>0.6063829787234043</v>
      </c>
      <c r="J3249">
        <f t="shared" si="50"/>
        <v>20</v>
      </c>
    </row>
    <row r="3250" spans="1:10" x14ac:dyDescent="0.3">
      <c r="A3250" t="s">
        <v>12459</v>
      </c>
      <c r="C3250" s="18">
        <v>440.47883193048415</v>
      </c>
      <c r="D3250" s="1"/>
      <c r="E3250" s="1">
        <v>4</v>
      </c>
      <c r="F3250" s="1">
        <v>1</v>
      </c>
      <c r="G3250" s="1">
        <v>0</v>
      </c>
      <c r="H3250" s="1">
        <v>3</v>
      </c>
      <c r="I3250" s="15">
        <v>0.25</v>
      </c>
      <c r="J3250">
        <f t="shared" si="50"/>
        <v>40</v>
      </c>
    </row>
    <row r="3251" spans="1:10" x14ac:dyDescent="0.3">
      <c r="A3251" t="s">
        <v>2870</v>
      </c>
      <c r="C3251" s="18">
        <v>440.46627409259253</v>
      </c>
      <c r="D3251" s="1"/>
      <c r="E3251" s="1">
        <v>17</v>
      </c>
      <c r="F3251" s="1">
        <v>10</v>
      </c>
      <c r="G3251" s="1">
        <v>1</v>
      </c>
      <c r="H3251" s="1">
        <v>6</v>
      </c>
      <c r="I3251" s="15">
        <v>0.61764705882352944</v>
      </c>
      <c r="J3251">
        <f t="shared" si="50"/>
        <v>40</v>
      </c>
    </row>
    <row r="3252" spans="1:10" x14ac:dyDescent="0.3">
      <c r="A3252" t="s">
        <v>2873</v>
      </c>
      <c r="C3252" s="18">
        <v>440.30304819932297</v>
      </c>
      <c r="D3252" s="1"/>
      <c r="E3252" s="1">
        <v>6</v>
      </c>
      <c r="F3252" s="1">
        <v>5</v>
      </c>
      <c r="G3252" s="1">
        <v>0</v>
      </c>
      <c r="H3252" s="1">
        <v>1</v>
      </c>
      <c r="I3252" s="15">
        <v>0.83333333333333337</v>
      </c>
      <c r="J3252">
        <f t="shared" si="50"/>
        <v>40</v>
      </c>
    </row>
    <row r="3253" spans="1:10" x14ac:dyDescent="0.3">
      <c r="A3253" t="s">
        <v>2919</v>
      </c>
      <c r="C3253" s="18">
        <v>440.25989560447198</v>
      </c>
      <c r="D3253" s="1"/>
      <c r="E3253" s="1">
        <v>33</v>
      </c>
      <c r="F3253" s="1">
        <v>18</v>
      </c>
      <c r="G3253" s="1">
        <v>1</v>
      </c>
      <c r="H3253" s="1">
        <v>14</v>
      </c>
      <c r="I3253" s="15">
        <v>0.56060606060606055</v>
      </c>
      <c r="J3253">
        <f t="shared" si="50"/>
        <v>20</v>
      </c>
    </row>
    <row r="3254" spans="1:10" x14ac:dyDescent="0.3">
      <c r="A3254" t="s">
        <v>2798</v>
      </c>
      <c r="C3254" s="18">
        <v>490.26527766234625</v>
      </c>
      <c r="D3254" s="1"/>
      <c r="E3254" s="1">
        <v>34</v>
      </c>
      <c r="F3254" s="1">
        <v>21</v>
      </c>
      <c r="G3254" s="1">
        <v>2</v>
      </c>
      <c r="H3254" s="1">
        <v>11</v>
      </c>
      <c r="I3254" s="15">
        <v>0.6470588235294118</v>
      </c>
      <c r="J3254">
        <f t="shared" si="50"/>
        <v>20</v>
      </c>
    </row>
    <row r="3255" spans="1:10" x14ac:dyDescent="0.3">
      <c r="A3255" t="s">
        <v>2875</v>
      </c>
      <c r="C3255" s="18">
        <v>440.18904538739889</v>
      </c>
      <c r="D3255" s="1"/>
      <c r="E3255" s="1">
        <v>8</v>
      </c>
      <c r="F3255" s="1">
        <v>5</v>
      </c>
      <c r="G3255" s="1">
        <v>0</v>
      </c>
      <c r="H3255" s="1">
        <v>3</v>
      </c>
      <c r="I3255" s="15">
        <v>0.625</v>
      </c>
      <c r="J3255">
        <f t="shared" si="50"/>
        <v>40</v>
      </c>
    </row>
    <row r="3256" spans="1:10" x14ac:dyDescent="0.3">
      <c r="A3256" t="s">
        <v>3288</v>
      </c>
      <c r="C3256" s="18">
        <v>440.18672807250744</v>
      </c>
      <c r="D3256" s="1"/>
      <c r="E3256" s="1">
        <v>22</v>
      </c>
      <c r="F3256" s="1">
        <v>13</v>
      </c>
      <c r="G3256" s="1">
        <v>0</v>
      </c>
      <c r="H3256" s="1">
        <v>9</v>
      </c>
      <c r="I3256" s="15">
        <v>0.59090909090909094</v>
      </c>
      <c r="J3256">
        <f t="shared" si="50"/>
        <v>40</v>
      </c>
    </row>
    <row r="3257" spans="1:10" x14ac:dyDescent="0.3">
      <c r="A3257" t="s">
        <v>2876</v>
      </c>
      <c r="C3257" s="18">
        <v>440.18458979288914</v>
      </c>
      <c r="D3257" s="1"/>
      <c r="E3257" s="1">
        <v>8</v>
      </c>
      <c r="F3257" s="1">
        <v>6</v>
      </c>
      <c r="G3257" s="1">
        <v>0</v>
      </c>
      <c r="H3257" s="1">
        <v>2</v>
      </c>
      <c r="I3257" s="15">
        <v>0.75</v>
      </c>
      <c r="J3257">
        <f t="shared" si="50"/>
        <v>40</v>
      </c>
    </row>
    <row r="3258" spans="1:10" x14ac:dyDescent="0.3">
      <c r="A3258" t="s">
        <v>5746</v>
      </c>
      <c r="C3258" s="18">
        <v>440.18230498722096</v>
      </c>
      <c r="D3258" s="1"/>
      <c r="E3258" s="1">
        <v>6</v>
      </c>
      <c r="F3258" s="1">
        <v>5</v>
      </c>
      <c r="G3258" s="1">
        <v>0</v>
      </c>
      <c r="H3258" s="1">
        <v>1</v>
      </c>
      <c r="I3258" s="15">
        <v>0.83333333333333337</v>
      </c>
      <c r="J3258">
        <f t="shared" si="50"/>
        <v>40</v>
      </c>
    </row>
    <row r="3259" spans="1:10" x14ac:dyDescent="0.3">
      <c r="A3259" t="s">
        <v>2877</v>
      </c>
      <c r="C3259" s="18">
        <v>440.16630506863549</v>
      </c>
      <c r="D3259" s="1"/>
      <c r="E3259" s="1">
        <v>6</v>
      </c>
      <c r="F3259" s="1">
        <v>5</v>
      </c>
      <c r="G3259" s="1">
        <v>0</v>
      </c>
      <c r="H3259" s="1">
        <v>1</v>
      </c>
      <c r="I3259" s="15">
        <v>0.83333333333333337</v>
      </c>
      <c r="J3259">
        <f t="shared" si="50"/>
        <v>40</v>
      </c>
    </row>
    <row r="3260" spans="1:10" x14ac:dyDescent="0.3">
      <c r="A3260" t="s">
        <v>2878</v>
      </c>
      <c r="C3260" s="18">
        <v>440.16071261617969</v>
      </c>
      <c r="D3260" s="1"/>
      <c r="E3260" s="1">
        <v>30</v>
      </c>
      <c r="F3260" s="1">
        <v>17</v>
      </c>
      <c r="G3260" s="1">
        <v>1</v>
      </c>
      <c r="H3260" s="1">
        <v>12</v>
      </c>
      <c r="I3260" s="15">
        <v>0.58333333333333337</v>
      </c>
      <c r="J3260">
        <f t="shared" si="50"/>
        <v>40</v>
      </c>
    </row>
    <row r="3261" spans="1:10" x14ac:dyDescent="0.3">
      <c r="A3261" t="s">
        <v>3066</v>
      </c>
      <c r="C3261" s="18">
        <v>440.10680970723945</v>
      </c>
      <c r="D3261" s="1"/>
      <c r="E3261" s="1">
        <v>36</v>
      </c>
      <c r="F3261" s="1">
        <v>17</v>
      </c>
      <c r="G3261" s="1">
        <v>4</v>
      </c>
      <c r="H3261" s="1">
        <v>15</v>
      </c>
      <c r="I3261" s="15">
        <v>0.52777777777777779</v>
      </c>
      <c r="J3261">
        <f t="shared" si="50"/>
        <v>20</v>
      </c>
    </row>
    <row r="3262" spans="1:10" x14ac:dyDescent="0.3">
      <c r="A3262" t="s">
        <v>2880</v>
      </c>
      <c r="C3262" s="18">
        <v>440.08990723629972</v>
      </c>
      <c r="D3262" s="1"/>
      <c r="E3262" s="1">
        <v>10</v>
      </c>
      <c r="F3262" s="1">
        <v>7</v>
      </c>
      <c r="G3262" s="1">
        <v>0</v>
      </c>
      <c r="H3262" s="1">
        <v>3</v>
      </c>
      <c r="I3262" s="15">
        <v>0.7</v>
      </c>
      <c r="J3262">
        <f t="shared" si="50"/>
        <v>40</v>
      </c>
    </row>
    <row r="3263" spans="1:10" x14ac:dyDescent="0.3">
      <c r="A3263" t="s">
        <v>2879</v>
      </c>
      <c r="C3263" s="18">
        <v>440.08298610231526</v>
      </c>
      <c r="D3263" s="1"/>
      <c r="E3263" s="1">
        <v>80</v>
      </c>
      <c r="F3263" s="1">
        <v>47</v>
      </c>
      <c r="G3263" s="1">
        <v>1</v>
      </c>
      <c r="H3263" s="1">
        <v>32</v>
      </c>
      <c r="I3263" s="15">
        <v>0.59375</v>
      </c>
      <c r="J3263">
        <f t="shared" si="50"/>
        <v>20</v>
      </c>
    </row>
    <row r="3264" spans="1:10" x14ac:dyDescent="0.3">
      <c r="A3264" t="s">
        <v>2881</v>
      </c>
      <c r="C3264" s="18">
        <v>440.07615235550242</v>
      </c>
      <c r="D3264" s="1"/>
      <c r="E3264" s="1">
        <v>23</v>
      </c>
      <c r="F3264" s="1">
        <v>13</v>
      </c>
      <c r="G3264" s="1">
        <v>0</v>
      </c>
      <c r="H3264" s="1">
        <v>10</v>
      </c>
      <c r="I3264" s="15">
        <v>0.56521739130434778</v>
      </c>
      <c r="J3264">
        <f t="shared" si="50"/>
        <v>40</v>
      </c>
    </row>
    <row r="3265" spans="1:10" x14ac:dyDescent="0.3">
      <c r="A3265" t="s">
        <v>14680</v>
      </c>
      <c r="C3265" s="18">
        <v>431.00337066674643</v>
      </c>
      <c r="D3265" s="1"/>
      <c r="E3265" s="1">
        <v>60</v>
      </c>
      <c r="F3265" s="1">
        <v>27</v>
      </c>
      <c r="G3265" s="1">
        <v>1</v>
      </c>
      <c r="H3265" s="1">
        <v>32</v>
      </c>
      <c r="I3265" s="15">
        <v>0.45833333333333331</v>
      </c>
      <c r="J3265">
        <f t="shared" si="50"/>
        <v>20</v>
      </c>
    </row>
    <row r="3266" spans="1:10" x14ac:dyDescent="0.3">
      <c r="A3266" t="s">
        <v>2884</v>
      </c>
      <c r="C3266" s="18">
        <v>439.96738983611203</v>
      </c>
      <c r="D3266" s="1"/>
      <c r="E3266" s="1">
        <v>5</v>
      </c>
      <c r="F3266" s="1">
        <v>4</v>
      </c>
      <c r="G3266" s="1">
        <v>1</v>
      </c>
      <c r="H3266" s="1">
        <v>0</v>
      </c>
      <c r="I3266" s="15">
        <v>0.9</v>
      </c>
      <c r="J3266">
        <f t="shared" si="50"/>
        <v>40</v>
      </c>
    </row>
    <row r="3267" spans="1:10" x14ac:dyDescent="0.3">
      <c r="A3267" t="s">
        <v>3035</v>
      </c>
      <c r="C3267" s="18">
        <v>439.94984347518857</v>
      </c>
      <c r="D3267" s="1"/>
      <c r="E3267" s="1">
        <v>6</v>
      </c>
      <c r="F3267" s="1">
        <v>5</v>
      </c>
      <c r="G3267" s="1">
        <v>0</v>
      </c>
      <c r="H3267" s="1">
        <v>1</v>
      </c>
      <c r="I3267" s="15">
        <v>0.83333333333333337</v>
      </c>
      <c r="J3267">
        <f t="shared" si="50"/>
        <v>40</v>
      </c>
    </row>
    <row r="3268" spans="1:10" x14ac:dyDescent="0.3">
      <c r="A3268" t="s">
        <v>2886</v>
      </c>
      <c r="C3268" s="18">
        <v>439.94327475857341</v>
      </c>
      <c r="D3268" s="1"/>
      <c r="E3268" s="1">
        <v>9</v>
      </c>
      <c r="F3268" s="1">
        <v>4</v>
      </c>
      <c r="G3268" s="1">
        <v>0</v>
      </c>
      <c r="H3268" s="1">
        <v>5</v>
      </c>
      <c r="I3268" s="15">
        <v>0.44444444444444442</v>
      </c>
      <c r="J3268">
        <f t="shared" ref="J3268:J3331" si="51">IF(E3268&lt;=30,40,20)</f>
        <v>40</v>
      </c>
    </row>
    <row r="3269" spans="1:10" x14ac:dyDescent="0.3">
      <c r="A3269" t="s">
        <v>2887</v>
      </c>
      <c r="C3269" s="18">
        <v>439.93049362554052</v>
      </c>
      <c r="D3269" s="1"/>
      <c r="E3269" s="1">
        <v>5</v>
      </c>
      <c r="F3269" s="1">
        <v>4</v>
      </c>
      <c r="G3269" s="1">
        <v>0</v>
      </c>
      <c r="H3269" s="1">
        <v>1</v>
      </c>
      <c r="I3269" s="15">
        <v>0.8</v>
      </c>
      <c r="J3269">
        <f t="shared" si="51"/>
        <v>40</v>
      </c>
    </row>
    <row r="3270" spans="1:10" x14ac:dyDescent="0.3">
      <c r="A3270" t="s">
        <v>2888</v>
      </c>
      <c r="C3270" s="18">
        <v>439.92855985258694</v>
      </c>
      <c r="D3270" s="1"/>
      <c r="E3270" s="1">
        <v>5</v>
      </c>
      <c r="F3270" s="1">
        <v>3</v>
      </c>
      <c r="G3270" s="1">
        <v>0</v>
      </c>
      <c r="H3270" s="1">
        <v>2</v>
      </c>
      <c r="I3270" s="15">
        <v>0.6</v>
      </c>
      <c r="J3270">
        <f t="shared" si="51"/>
        <v>40</v>
      </c>
    </row>
    <row r="3271" spans="1:10" x14ac:dyDescent="0.3">
      <c r="A3271" t="s">
        <v>3055</v>
      </c>
      <c r="C3271" s="18">
        <v>439.92260632567223</v>
      </c>
      <c r="D3271" s="1"/>
      <c r="E3271" s="1">
        <v>28</v>
      </c>
      <c r="F3271" s="1">
        <v>16</v>
      </c>
      <c r="G3271" s="1">
        <v>1</v>
      </c>
      <c r="H3271" s="1">
        <v>11</v>
      </c>
      <c r="I3271" s="15">
        <v>0.5892857142857143</v>
      </c>
      <c r="J3271">
        <f t="shared" si="51"/>
        <v>40</v>
      </c>
    </row>
    <row r="3272" spans="1:10" x14ac:dyDescent="0.3">
      <c r="A3272" t="s">
        <v>2889</v>
      </c>
      <c r="C3272" s="18">
        <v>439.88406240036039</v>
      </c>
      <c r="D3272" s="1"/>
      <c r="E3272" s="1">
        <v>6</v>
      </c>
      <c r="F3272" s="1">
        <v>5</v>
      </c>
      <c r="G3272" s="1">
        <v>0</v>
      </c>
      <c r="H3272" s="1">
        <v>1</v>
      </c>
      <c r="I3272" s="15">
        <v>0.83333333333333337</v>
      </c>
      <c r="J3272">
        <f t="shared" si="51"/>
        <v>40</v>
      </c>
    </row>
    <row r="3273" spans="1:10" x14ac:dyDescent="0.3">
      <c r="A3273" t="s">
        <v>2890</v>
      </c>
      <c r="C3273" s="18">
        <v>439.88176979826062</v>
      </c>
      <c r="D3273" s="1"/>
      <c r="E3273" s="1">
        <v>26</v>
      </c>
      <c r="F3273" s="1">
        <v>14</v>
      </c>
      <c r="G3273" s="1">
        <v>0</v>
      </c>
      <c r="H3273" s="1">
        <v>12</v>
      </c>
      <c r="I3273" s="15">
        <v>0.53846153846153844</v>
      </c>
      <c r="J3273">
        <f t="shared" si="51"/>
        <v>40</v>
      </c>
    </row>
    <row r="3274" spans="1:10" x14ac:dyDescent="0.3">
      <c r="A3274" t="s">
        <v>3012</v>
      </c>
      <c r="C3274" s="18">
        <v>439.85483281199981</v>
      </c>
      <c r="D3274" s="1"/>
      <c r="E3274" s="1">
        <v>8</v>
      </c>
      <c r="F3274" s="1">
        <v>6</v>
      </c>
      <c r="G3274" s="1">
        <v>0</v>
      </c>
      <c r="H3274" s="1">
        <v>2</v>
      </c>
      <c r="I3274" s="15">
        <v>0.75</v>
      </c>
      <c r="J3274">
        <f t="shared" si="51"/>
        <v>40</v>
      </c>
    </row>
    <row r="3275" spans="1:10" x14ac:dyDescent="0.3">
      <c r="A3275" t="s">
        <v>6094</v>
      </c>
      <c r="C3275" s="18">
        <v>439.85347537895461</v>
      </c>
      <c r="D3275" s="1"/>
      <c r="E3275" s="1">
        <v>65</v>
      </c>
      <c r="F3275" s="1">
        <v>27</v>
      </c>
      <c r="G3275" s="1">
        <v>3</v>
      </c>
      <c r="H3275" s="1">
        <v>35</v>
      </c>
      <c r="I3275" s="15">
        <v>0.43846153846153846</v>
      </c>
      <c r="J3275">
        <f t="shared" si="51"/>
        <v>20</v>
      </c>
    </row>
    <row r="3276" spans="1:10" x14ac:dyDescent="0.3">
      <c r="A3276" t="s">
        <v>2891</v>
      </c>
      <c r="C3276" s="18">
        <v>439.837455558991</v>
      </c>
      <c r="D3276" s="1"/>
      <c r="E3276" s="1">
        <v>6</v>
      </c>
      <c r="F3276" s="1">
        <v>5</v>
      </c>
      <c r="G3276" s="1">
        <v>0</v>
      </c>
      <c r="H3276" s="1">
        <v>1</v>
      </c>
      <c r="I3276" s="15">
        <v>0.83333333333333337</v>
      </c>
      <c r="J3276">
        <f t="shared" si="51"/>
        <v>40</v>
      </c>
    </row>
    <row r="3277" spans="1:10" x14ac:dyDescent="0.3">
      <c r="A3277" t="s">
        <v>2893</v>
      </c>
      <c r="C3277" s="18">
        <v>439.80760521977339</v>
      </c>
      <c r="D3277" s="1"/>
      <c r="E3277" s="1">
        <v>9</v>
      </c>
      <c r="F3277" s="1">
        <v>6</v>
      </c>
      <c r="G3277" s="1">
        <v>0</v>
      </c>
      <c r="H3277" s="1">
        <v>3</v>
      </c>
      <c r="I3277" s="15">
        <v>0.66666666666666663</v>
      </c>
      <c r="J3277">
        <f t="shared" si="51"/>
        <v>40</v>
      </c>
    </row>
    <row r="3278" spans="1:10" x14ac:dyDescent="0.3">
      <c r="A3278" t="s">
        <v>2969</v>
      </c>
      <c r="C3278" s="18">
        <v>439.80300626636097</v>
      </c>
      <c r="D3278" s="1"/>
      <c r="E3278" s="1">
        <v>20</v>
      </c>
      <c r="F3278" s="1">
        <v>11</v>
      </c>
      <c r="G3278" s="1">
        <v>1</v>
      </c>
      <c r="H3278" s="1">
        <v>8</v>
      </c>
      <c r="I3278" s="15">
        <v>0.57499999999999996</v>
      </c>
      <c r="J3278">
        <f t="shared" si="51"/>
        <v>40</v>
      </c>
    </row>
    <row r="3279" spans="1:10" x14ac:dyDescent="0.3">
      <c r="A3279" t="s">
        <v>2894</v>
      </c>
      <c r="C3279" s="18">
        <v>439.79882044857175</v>
      </c>
      <c r="D3279" s="1"/>
      <c r="E3279" s="1">
        <v>8</v>
      </c>
      <c r="F3279" s="1">
        <v>6</v>
      </c>
      <c r="G3279" s="1">
        <v>0</v>
      </c>
      <c r="H3279" s="1">
        <v>2</v>
      </c>
      <c r="I3279" s="15">
        <v>0.75</v>
      </c>
      <c r="J3279">
        <f t="shared" si="51"/>
        <v>40</v>
      </c>
    </row>
    <row r="3280" spans="1:10" x14ac:dyDescent="0.3">
      <c r="A3280" t="s">
        <v>2895</v>
      </c>
      <c r="C3280" s="18">
        <v>439.79148436811499</v>
      </c>
      <c r="D3280" s="1"/>
      <c r="E3280" s="1">
        <v>71</v>
      </c>
      <c r="F3280" s="1">
        <v>33</v>
      </c>
      <c r="G3280" s="1">
        <v>3</v>
      </c>
      <c r="H3280" s="1">
        <v>35</v>
      </c>
      <c r="I3280" s="15">
        <v>0.4859154929577465</v>
      </c>
      <c r="J3280">
        <f t="shared" si="51"/>
        <v>20</v>
      </c>
    </row>
    <row r="3281" spans="1:10" x14ac:dyDescent="0.3">
      <c r="A3281" t="s">
        <v>2896</v>
      </c>
      <c r="C3281" s="18">
        <v>439.77398814698233</v>
      </c>
      <c r="D3281" s="1"/>
      <c r="E3281" s="1">
        <v>8</v>
      </c>
      <c r="F3281" s="1">
        <v>5</v>
      </c>
      <c r="G3281" s="1">
        <v>1</v>
      </c>
      <c r="H3281" s="1">
        <v>2</v>
      </c>
      <c r="I3281" s="15">
        <v>0.6875</v>
      </c>
      <c r="J3281">
        <f t="shared" si="51"/>
        <v>40</v>
      </c>
    </row>
    <row r="3282" spans="1:10" x14ac:dyDescent="0.3">
      <c r="A3282" t="s">
        <v>2897</v>
      </c>
      <c r="C3282" s="18">
        <v>439.77349065922505</v>
      </c>
      <c r="D3282" s="1"/>
      <c r="E3282" s="1">
        <v>6</v>
      </c>
      <c r="F3282" s="1">
        <v>5</v>
      </c>
      <c r="G3282" s="1">
        <v>0</v>
      </c>
      <c r="H3282" s="1">
        <v>1</v>
      </c>
      <c r="I3282" s="15">
        <v>0.83333333333333337</v>
      </c>
      <c r="J3282">
        <f t="shared" si="51"/>
        <v>40</v>
      </c>
    </row>
    <row r="3283" spans="1:10" x14ac:dyDescent="0.3">
      <c r="A3283" t="s">
        <v>2904</v>
      </c>
      <c r="C3283" s="18">
        <v>439.76892058731795</v>
      </c>
      <c r="D3283" s="1"/>
      <c r="E3283" s="1">
        <v>52</v>
      </c>
      <c r="F3283" s="1">
        <v>29</v>
      </c>
      <c r="G3283" s="1">
        <v>1</v>
      </c>
      <c r="H3283" s="1">
        <v>22</v>
      </c>
      <c r="I3283" s="15">
        <v>0.56730769230769229</v>
      </c>
      <c r="J3283">
        <f t="shared" si="51"/>
        <v>20</v>
      </c>
    </row>
    <row r="3284" spans="1:10" x14ac:dyDescent="0.3">
      <c r="A3284" t="s">
        <v>2963</v>
      </c>
      <c r="C3284" s="18">
        <v>439.76284332161396</v>
      </c>
      <c r="D3284" s="1"/>
      <c r="E3284" s="1">
        <v>58</v>
      </c>
      <c r="F3284" s="1">
        <v>34</v>
      </c>
      <c r="G3284" s="1">
        <v>5</v>
      </c>
      <c r="H3284" s="1">
        <v>19</v>
      </c>
      <c r="I3284" s="15">
        <v>0.62931034482758619</v>
      </c>
      <c r="J3284">
        <f t="shared" si="51"/>
        <v>20</v>
      </c>
    </row>
    <row r="3285" spans="1:10" x14ac:dyDescent="0.3">
      <c r="A3285" t="s">
        <v>2898</v>
      </c>
      <c r="C3285" s="18">
        <v>439.75901823559178</v>
      </c>
      <c r="D3285" s="1"/>
      <c r="E3285" s="1">
        <v>6</v>
      </c>
      <c r="F3285" s="1">
        <v>5</v>
      </c>
      <c r="G3285" s="1">
        <v>0</v>
      </c>
      <c r="H3285" s="1">
        <v>1</v>
      </c>
      <c r="I3285" s="15">
        <v>0.83333333333333337</v>
      </c>
      <c r="J3285">
        <f t="shared" si="51"/>
        <v>40</v>
      </c>
    </row>
    <row r="3286" spans="1:10" x14ac:dyDescent="0.3">
      <c r="A3286" t="s">
        <v>2899</v>
      </c>
      <c r="C3286" s="18">
        <v>439.75773090985672</v>
      </c>
      <c r="D3286" s="1"/>
      <c r="E3286" s="1">
        <v>11</v>
      </c>
      <c r="F3286" s="1">
        <v>7</v>
      </c>
      <c r="G3286" s="1">
        <v>0</v>
      </c>
      <c r="H3286" s="1">
        <v>4</v>
      </c>
      <c r="I3286" s="15">
        <v>0.63636363636363635</v>
      </c>
      <c r="J3286">
        <f t="shared" si="51"/>
        <v>40</v>
      </c>
    </row>
    <row r="3287" spans="1:10" x14ac:dyDescent="0.3">
      <c r="A3287" t="s">
        <v>2901</v>
      </c>
      <c r="C3287" s="18">
        <v>439.70954019176327</v>
      </c>
      <c r="D3287" s="1"/>
      <c r="E3287" s="1">
        <v>47</v>
      </c>
      <c r="F3287" s="1">
        <v>24</v>
      </c>
      <c r="G3287" s="1">
        <v>0</v>
      </c>
      <c r="H3287" s="1">
        <v>23</v>
      </c>
      <c r="I3287" s="15">
        <v>0.51063829787234039</v>
      </c>
      <c r="J3287">
        <f t="shared" si="51"/>
        <v>20</v>
      </c>
    </row>
    <row r="3288" spans="1:10" x14ac:dyDescent="0.3">
      <c r="A3288" t="s">
        <v>2902</v>
      </c>
      <c r="C3288" s="18">
        <v>439.70641369947316</v>
      </c>
      <c r="D3288" s="1"/>
      <c r="E3288" s="1">
        <v>18</v>
      </c>
      <c r="F3288" s="1">
        <v>10</v>
      </c>
      <c r="G3288" s="1">
        <v>2</v>
      </c>
      <c r="H3288" s="1">
        <v>6</v>
      </c>
      <c r="I3288" s="15">
        <v>0.61111111111111116</v>
      </c>
      <c r="J3288">
        <f t="shared" si="51"/>
        <v>40</v>
      </c>
    </row>
    <row r="3289" spans="1:10" x14ac:dyDescent="0.3">
      <c r="A3289" t="s">
        <v>2903</v>
      </c>
      <c r="C3289" s="18">
        <v>439.6826327298939</v>
      </c>
      <c r="D3289" s="1"/>
      <c r="E3289" s="1">
        <v>4</v>
      </c>
      <c r="F3289" s="1">
        <v>4</v>
      </c>
      <c r="G3289" s="1">
        <v>0</v>
      </c>
      <c r="H3289" s="1">
        <v>0</v>
      </c>
      <c r="I3289" s="15">
        <v>1</v>
      </c>
      <c r="J3289">
        <f t="shared" si="51"/>
        <v>40</v>
      </c>
    </row>
    <row r="3290" spans="1:10" x14ac:dyDescent="0.3">
      <c r="A3290" t="s">
        <v>2933</v>
      </c>
      <c r="C3290" s="18">
        <v>439.65059903015481</v>
      </c>
      <c r="D3290" s="1"/>
      <c r="E3290" s="1">
        <v>13</v>
      </c>
      <c r="F3290" s="1">
        <v>8</v>
      </c>
      <c r="G3290" s="1">
        <v>0</v>
      </c>
      <c r="H3290" s="1">
        <v>5</v>
      </c>
      <c r="I3290" s="15">
        <v>0.61538461538461542</v>
      </c>
      <c r="J3290">
        <f t="shared" si="51"/>
        <v>40</v>
      </c>
    </row>
    <row r="3291" spans="1:10" x14ac:dyDescent="0.3">
      <c r="A3291" t="s">
        <v>2906</v>
      </c>
      <c r="C3291" s="18">
        <v>439.63631303383761</v>
      </c>
      <c r="D3291" s="1"/>
      <c r="E3291" s="1">
        <v>54</v>
      </c>
      <c r="F3291" s="1">
        <v>29</v>
      </c>
      <c r="G3291" s="1">
        <v>1</v>
      </c>
      <c r="H3291" s="1">
        <v>24</v>
      </c>
      <c r="I3291" s="15">
        <v>0.54629629629629628</v>
      </c>
      <c r="J3291">
        <f t="shared" si="51"/>
        <v>20</v>
      </c>
    </row>
    <row r="3292" spans="1:10" x14ac:dyDescent="0.3">
      <c r="A3292" t="s">
        <v>3067</v>
      </c>
      <c r="C3292" s="18">
        <v>439.61937986310159</v>
      </c>
      <c r="D3292" s="1"/>
      <c r="E3292" s="1">
        <v>63</v>
      </c>
      <c r="F3292" s="1">
        <v>37</v>
      </c>
      <c r="G3292" s="1">
        <v>2</v>
      </c>
      <c r="H3292" s="1">
        <v>24</v>
      </c>
      <c r="I3292" s="15">
        <v>0.60317460317460314</v>
      </c>
      <c r="J3292">
        <f t="shared" si="51"/>
        <v>20</v>
      </c>
    </row>
    <row r="3293" spans="1:10" x14ac:dyDescent="0.3">
      <c r="A3293" t="s">
        <v>17568</v>
      </c>
      <c r="C3293" s="18">
        <v>439.61928530879618</v>
      </c>
      <c r="D3293" s="1"/>
      <c r="E3293" s="1">
        <v>12</v>
      </c>
      <c r="F3293" s="1">
        <v>3</v>
      </c>
      <c r="G3293" s="1">
        <v>0</v>
      </c>
      <c r="H3293" s="1">
        <v>9</v>
      </c>
      <c r="I3293" s="15">
        <v>0.25</v>
      </c>
      <c r="J3293">
        <f t="shared" si="51"/>
        <v>40</v>
      </c>
    </row>
    <row r="3294" spans="1:10" x14ac:dyDescent="0.3">
      <c r="A3294" t="s">
        <v>2907</v>
      </c>
      <c r="C3294" s="18">
        <v>439.58792124407552</v>
      </c>
      <c r="D3294" s="1"/>
      <c r="E3294" s="1">
        <v>53</v>
      </c>
      <c r="F3294" s="1">
        <v>27</v>
      </c>
      <c r="G3294" s="1">
        <v>0</v>
      </c>
      <c r="H3294" s="1">
        <v>26</v>
      </c>
      <c r="I3294" s="15">
        <v>0.50943396226415094</v>
      </c>
      <c r="J3294">
        <f t="shared" si="51"/>
        <v>20</v>
      </c>
    </row>
    <row r="3295" spans="1:10" x14ac:dyDescent="0.3">
      <c r="A3295" t="s">
        <v>2908</v>
      </c>
      <c r="C3295" s="18">
        <v>439.58304409095166</v>
      </c>
      <c r="D3295" s="1"/>
      <c r="E3295" s="1">
        <v>21</v>
      </c>
      <c r="F3295" s="1">
        <v>12</v>
      </c>
      <c r="G3295" s="1">
        <v>1</v>
      </c>
      <c r="H3295" s="1">
        <v>8</v>
      </c>
      <c r="I3295" s="15">
        <v>0.59523809523809523</v>
      </c>
      <c r="J3295">
        <f t="shared" si="51"/>
        <v>40</v>
      </c>
    </row>
    <row r="3296" spans="1:10" x14ac:dyDescent="0.3">
      <c r="A3296" t="s">
        <v>2909</v>
      </c>
      <c r="C3296" s="18">
        <v>439.57691487378816</v>
      </c>
      <c r="D3296" s="1"/>
      <c r="E3296" s="1">
        <v>14</v>
      </c>
      <c r="F3296" s="1">
        <v>9</v>
      </c>
      <c r="G3296" s="1">
        <v>0</v>
      </c>
      <c r="H3296" s="1">
        <v>5</v>
      </c>
      <c r="I3296" s="15">
        <v>0.6428571428571429</v>
      </c>
      <c r="J3296">
        <f t="shared" si="51"/>
        <v>40</v>
      </c>
    </row>
    <row r="3297" spans="1:10" x14ac:dyDescent="0.3">
      <c r="A3297" t="s">
        <v>2912</v>
      </c>
      <c r="C3297" s="18">
        <v>439.56680522237247</v>
      </c>
      <c r="D3297" s="1"/>
      <c r="E3297" s="1">
        <v>12</v>
      </c>
      <c r="F3297" s="1">
        <v>8</v>
      </c>
      <c r="G3297" s="1">
        <v>0</v>
      </c>
      <c r="H3297" s="1">
        <v>4</v>
      </c>
      <c r="I3297" s="15">
        <v>0.66666666666666663</v>
      </c>
      <c r="J3297">
        <f t="shared" si="51"/>
        <v>40</v>
      </c>
    </row>
    <row r="3298" spans="1:10" x14ac:dyDescent="0.3">
      <c r="A3298" t="s">
        <v>2914</v>
      </c>
      <c r="C3298" s="18">
        <v>439.5563201463554</v>
      </c>
      <c r="D3298" s="1"/>
      <c r="E3298" s="1">
        <v>6</v>
      </c>
      <c r="F3298" s="1">
        <v>5</v>
      </c>
      <c r="G3298" s="1">
        <v>0</v>
      </c>
      <c r="H3298" s="1">
        <v>1</v>
      </c>
      <c r="I3298" s="15">
        <v>0.83333333333333337</v>
      </c>
      <c r="J3298">
        <f t="shared" si="51"/>
        <v>40</v>
      </c>
    </row>
    <row r="3299" spans="1:10" x14ac:dyDescent="0.3">
      <c r="A3299" t="s">
        <v>2915</v>
      </c>
      <c r="C3299" s="18">
        <v>439.51880282614337</v>
      </c>
      <c r="D3299" s="1"/>
      <c r="E3299" s="1">
        <v>6</v>
      </c>
      <c r="F3299" s="1">
        <v>5</v>
      </c>
      <c r="G3299" s="1">
        <v>0</v>
      </c>
      <c r="H3299" s="1">
        <v>1</v>
      </c>
      <c r="I3299" s="15">
        <v>0.83333333333333337</v>
      </c>
      <c r="J3299">
        <f t="shared" si="51"/>
        <v>40</v>
      </c>
    </row>
    <row r="3300" spans="1:10" x14ac:dyDescent="0.3">
      <c r="A3300" t="s">
        <v>2996</v>
      </c>
      <c r="C3300" s="18">
        <v>439.46961736207373</v>
      </c>
      <c r="D3300" s="1"/>
      <c r="E3300" s="1">
        <v>8</v>
      </c>
      <c r="F3300" s="1">
        <v>6</v>
      </c>
      <c r="G3300" s="1">
        <v>0</v>
      </c>
      <c r="H3300" s="1">
        <v>2</v>
      </c>
      <c r="I3300" s="15">
        <v>0.75</v>
      </c>
      <c r="J3300">
        <f t="shared" si="51"/>
        <v>40</v>
      </c>
    </row>
    <row r="3301" spans="1:10" x14ac:dyDescent="0.3">
      <c r="A3301" t="s">
        <v>2924</v>
      </c>
      <c r="C3301" s="18">
        <v>439.46691135224665</v>
      </c>
      <c r="D3301" s="1"/>
      <c r="E3301" s="1">
        <v>14</v>
      </c>
      <c r="F3301" s="1">
        <v>9</v>
      </c>
      <c r="G3301" s="1">
        <v>0</v>
      </c>
      <c r="H3301" s="1">
        <v>5</v>
      </c>
      <c r="I3301" s="15">
        <v>0.6428571428571429</v>
      </c>
      <c r="J3301">
        <f t="shared" si="51"/>
        <v>40</v>
      </c>
    </row>
    <row r="3302" spans="1:10" x14ac:dyDescent="0.3">
      <c r="A3302" t="s">
        <v>2918</v>
      </c>
      <c r="C3302" s="18">
        <v>439.45682030796138</v>
      </c>
      <c r="D3302" s="1"/>
      <c r="E3302" s="1">
        <v>5</v>
      </c>
      <c r="F3302" s="1">
        <v>4</v>
      </c>
      <c r="G3302" s="1">
        <v>0</v>
      </c>
      <c r="H3302" s="1">
        <v>1</v>
      </c>
      <c r="I3302" s="15">
        <v>0.8</v>
      </c>
      <c r="J3302">
        <f t="shared" si="51"/>
        <v>40</v>
      </c>
    </row>
    <row r="3303" spans="1:10" x14ac:dyDescent="0.3">
      <c r="A3303" t="s">
        <v>2920</v>
      </c>
      <c r="C3303" s="18">
        <v>439.42991637583685</v>
      </c>
      <c r="D3303" s="1"/>
      <c r="E3303" s="1">
        <v>38</v>
      </c>
      <c r="F3303" s="1">
        <v>21</v>
      </c>
      <c r="G3303" s="1">
        <v>1</v>
      </c>
      <c r="H3303" s="1">
        <v>16</v>
      </c>
      <c r="I3303" s="15">
        <v>0.56578947368421051</v>
      </c>
      <c r="J3303">
        <f t="shared" si="51"/>
        <v>20</v>
      </c>
    </row>
    <row r="3304" spans="1:10" x14ac:dyDescent="0.3">
      <c r="A3304" t="s">
        <v>2921</v>
      </c>
      <c r="C3304" s="18">
        <v>439.42546349977266</v>
      </c>
      <c r="D3304" s="1"/>
      <c r="E3304" s="1">
        <v>4</v>
      </c>
      <c r="F3304" s="1">
        <v>4</v>
      </c>
      <c r="G3304" s="1">
        <v>0</v>
      </c>
      <c r="H3304" s="1">
        <v>0</v>
      </c>
      <c r="I3304" s="15">
        <v>1</v>
      </c>
      <c r="J3304">
        <f t="shared" si="51"/>
        <v>40</v>
      </c>
    </row>
    <row r="3305" spans="1:10" x14ac:dyDescent="0.3">
      <c r="A3305" t="s">
        <v>2922</v>
      </c>
      <c r="C3305" s="18">
        <v>439.41683232513867</v>
      </c>
      <c r="D3305" s="1"/>
      <c r="E3305" s="1">
        <v>8</v>
      </c>
      <c r="F3305" s="1">
        <v>6</v>
      </c>
      <c r="G3305" s="1">
        <v>0</v>
      </c>
      <c r="H3305" s="1">
        <v>2</v>
      </c>
      <c r="I3305" s="15">
        <v>0.75</v>
      </c>
      <c r="J3305">
        <f t="shared" si="51"/>
        <v>40</v>
      </c>
    </row>
    <row r="3306" spans="1:10" x14ac:dyDescent="0.3">
      <c r="A3306" t="s">
        <v>2936</v>
      </c>
      <c r="C3306" s="18">
        <v>422.13530249265602</v>
      </c>
      <c r="D3306" s="1"/>
      <c r="E3306" s="1">
        <v>27</v>
      </c>
      <c r="F3306" s="1">
        <v>15</v>
      </c>
      <c r="G3306" s="1">
        <v>0</v>
      </c>
      <c r="H3306" s="1">
        <v>12</v>
      </c>
      <c r="I3306" s="15">
        <v>0.55555555555555558</v>
      </c>
      <c r="J3306">
        <f t="shared" si="51"/>
        <v>40</v>
      </c>
    </row>
    <row r="3307" spans="1:10" x14ac:dyDescent="0.3">
      <c r="A3307" t="s">
        <v>3018</v>
      </c>
      <c r="C3307" s="18">
        <v>439.4144019156804</v>
      </c>
      <c r="D3307" s="1"/>
      <c r="E3307" s="1">
        <v>35</v>
      </c>
      <c r="F3307" s="1">
        <v>18</v>
      </c>
      <c r="G3307" s="1">
        <v>3</v>
      </c>
      <c r="H3307" s="1">
        <v>14</v>
      </c>
      <c r="I3307" s="15">
        <v>0.55714285714285716</v>
      </c>
      <c r="J3307">
        <f t="shared" si="51"/>
        <v>20</v>
      </c>
    </row>
    <row r="3308" spans="1:10" x14ac:dyDescent="0.3">
      <c r="A3308" t="s">
        <v>2979</v>
      </c>
      <c r="C3308" s="18">
        <v>439.40632529179351</v>
      </c>
      <c r="D3308" s="1"/>
      <c r="E3308" s="1">
        <v>23</v>
      </c>
      <c r="F3308" s="1">
        <v>12</v>
      </c>
      <c r="G3308" s="1">
        <v>3</v>
      </c>
      <c r="H3308" s="1">
        <v>8</v>
      </c>
      <c r="I3308" s="15">
        <v>0.58695652173913049</v>
      </c>
      <c r="J3308">
        <f t="shared" si="51"/>
        <v>40</v>
      </c>
    </row>
    <row r="3309" spans="1:10" x14ac:dyDescent="0.3">
      <c r="A3309" t="s">
        <v>2923</v>
      </c>
      <c r="C3309" s="18">
        <v>439.38196807560757</v>
      </c>
      <c r="D3309" s="1"/>
      <c r="E3309" s="1">
        <v>10</v>
      </c>
      <c r="F3309" s="1">
        <v>7</v>
      </c>
      <c r="G3309" s="1">
        <v>0</v>
      </c>
      <c r="H3309" s="1">
        <v>3</v>
      </c>
      <c r="I3309" s="15">
        <v>0.7</v>
      </c>
      <c r="J3309">
        <f t="shared" si="51"/>
        <v>40</v>
      </c>
    </row>
    <row r="3310" spans="1:10" x14ac:dyDescent="0.3">
      <c r="A3310" t="s">
        <v>2932</v>
      </c>
      <c r="C3310" s="18">
        <v>439.35758975245705</v>
      </c>
      <c r="D3310" s="1"/>
      <c r="E3310" s="1">
        <v>6</v>
      </c>
      <c r="F3310" s="1">
        <v>5</v>
      </c>
      <c r="G3310" s="1">
        <v>0</v>
      </c>
      <c r="H3310" s="1">
        <v>1</v>
      </c>
      <c r="I3310" s="15">
        <v>0.83333333333333337</v>
      </c>
      <c r="J3310">
        <f t="shared" si="51"/>
        <v>40</v>
      </c>
    </row>
    <row r="3311" spans="1:10" x14ac:dyDescent="0.3">
      <c r="A3311" t="s">
        <v>8056</v>
      </c>
      <c r="C3311" s="18">
        <v>439.33962230681266</v>
      </c>
      <c r="D3311" s="1"/>
      <c r="E3311" s="1">
        <v>13</v>
      </c>
      <c r="F3311" s="1">
        <v>6</v>
      </c>
      <c r="G3311" s="1">
        <v>0</v>
      </c>
      <c r="H3311" s="1">
        <v>7</v>
      </c>
      <c r="I3311" s="15">
        <v>0.46153846153846156</v>
      </c>
      <c r="J3311">
        <f t="shared" si="51"/>
        <v>40</v>
      </c>
    </row>
    <row r="3312" spans="1:10" x14ac:dyDescent="0.3">
      <c r="A3312" t="s">
        <v>19152</v>
      </c>
      <c r="C3312" s="18">
        <v>439.31367161652474</v>
      </c>
      <c r="D3312" s="1"/>
      <c r="E3312" s="1">
        <v>78</v>
      </c>
      <c r="F3312" s="1">
        <v>41</v>
      </c>
      <c r="G3312" s="1">
        <v>5</v>
      </c>
      <c r="H3312" s="1">
        <v>32</v>
      </c>
      <c r="I3312" s="15">
        <v>0.55769230769230771</v>
      </c>
      <c r="J3312">
        <f t="shared" si="51"/>
        <v>20</v>
      </c>
    </row>
    <row r="3313" spans="1:10" x14ac:dyDescent="0.3">
      <c r="A3313" t="s">
        <v>2927</v>
      </c>
      <c r="C3313" s="18">
        <v>439.307553892741</v>
      </c>
      <c r="D3313" s="1"/>
      <c r="E3313" s="1">
        <v>17</v>
      </c>
      <c r="F3313" s="1">
        <v>11</v>
      </c>
      <c r="G3313" s="1">
        <v>0</v>
      </c>
      <c r="H3313" s="1">
        <v>6</v>
      </c>
      <c r="I3313" s="15">
        <v>0.6470588235294118</v>
      </c>
      <c r="J3313">
        <f t="shared" si="51"/>
        <v>40</v>
      </c>
    </row>
    <row r="3314" spans="1:10" x14ac:dyDescent="0.3">
      <c r="A3314" t="s">
        <v>2928</v>
      </c>
      <c r="C3314" s="18">
        <v>439.28405122497747</v>
      </c>
      <c r="D3314" s="1"/>
      <c r="E3314" s="1">
        <v>27</v>
      </c>
      <c r="F3314" s="1">
        <v>22</v>
      </c>
      <c r="G3314" s="1">
        <v>1</v>
      </c>
      <c r="H3314" s="1">
        <v>4</v>
      </c>
      <c r="I3314" s="15">
        <v>0.83333333333333337</v>
      </c>
      <c r="J3314">
        <f t="shared" si="51"/>
        <v>40</v>
      </c>
    </row>
    <row r="3315" spans="1:10" x14ac:dyDescent="0.3">
      <c r="A3315" t="s">
        <v>2929</v>
      </c>
      <c r="C3315" s="18">
        <v>439.28201327989512</v>
      </c>
      <c r="D3315" s="1"/>
      <c r="E3315" s="1">
        <v>8</v>
      </c>
      <c r="F3315" s="1">
        <v>6</v>
      </c>
      <c r="G3315" s="1">
        <v>0</v>
      </c>
      <c r="H3315" s="1">
        <v>2</v>
      </c>
      <c r="I3315" s="15">
        <v>0.75</v>
      </c>
      <c r="J3315">
        <f t="shared" si="51"/>
        <v>40</v>
      </c>
    </row>
    <row r="3316" spans="1:10" x14ac:dyDescent="0.3">
      <c r="A3316" t="s">
        <v>2930</v>
      </c>
      <c r="C3316" s="18">
        <v>439.27448236132426</v>
      </c>
      <c r="D3316" s="1"/>
      <c r="E3316" s="1">
        <v>18</v>
      </c>
      <c r="F3316" s="1">
        <v>11</v>
      </c>
      <c r="G3316" s="1">
        <v>1</v>
      </c>
      <c r="H3316" s="1">
        <v>6</v>
      </c>
      <c r="I3316" s="15">
        <v>0.63888888888888884</v>
      </c>
      <c r="J3316">
        <f t="shared" si="51"/>
        <v>40</v>
      </c>
    </row>
    <row r="3317" spans="1:10" x14ac:dyDescent="0.3">
      <c r="A3317" t="s">
        <v>2931</v>
      </c>
      <c r="C3317" s="18">
        <v>439.26281897108953</v>
      </c>
      <c r="D3317" s="1"/>
      <c r="E3317" s="1">
        <v>22</v>
      </c>
      <c r="F3317" s="1">
        <v>14</v>
      </c>
      <c r="G3317" s="1">
        <v>0</v>
      </c>
      <c r="H3317" s="1">
        <v>8</v>
      </c>
      <c r="I3317" s="15">
        <v>0.63636363636363635</v>
      </c>
      <c r="J3317">
        <f t="shared" si="51"/>
        <v>40</v>
      </c>
    </row>
    <row r="3318" spans="1:10" x14ac:dyDescent="0.3">
      <c r="A3318" t="s">
        <v>3089</v>
      </c>
      <c r="C3318" s="18">
        <v>439.25859060111912</v>
      </c>
      <c r="D3318" s="1"/>
      <c r="E3318" s="1">
        <v>24</v>
      </c>
      <c r="F3318" s="1">
        <v>13</v>
      </c>
      <c r="G3318" s="1">
        <v>0</v>
      </c>
      <c r="H3318" s="1">
        <v>11</v>
      </c>
      <c r="I3318" s="15">
        <v>0.54166666666666663</v>
      </c>
      <c r="J3318">
        <f t="shared" si="51"/>
        <v>40</v>
      </c>
    </row>
    <row r="3319" spans="1:10" x14ac:dyDescent="0.3">
      <c r="A3319" t="s">
        <v>2949</v>
      </c>
      <c r="C3319" s="18">
        <v>439.24169872423693</v>
      </c>
      <c r="D3319" s="1"/>
      <c r="E3319" s="1">
        <v>4</v>
      </c>
      <c r="F3319" s="1">
        <v>4</v>
      </c>
      <c r="G3319" s="1">
        <v>0</v>
      </c>
      <c r="H3319" s="1">
        <v>0</v>
      </c>
      <c r="I3319" s="15">
        <v>1</v>
      </c>
      <c r="J3319">
        <f t="shared" si="51"/>
        <v>40</v>
      </c>
    </row>
    <row r="3320" spans="1:10" x14ac:dyDescent="0.3">
      <c r="A3320" t="s">
        <v>2934</v>
      </c>
      <c r="C3320" s="18">
        <v>439.19501783761081</v>
      </c>
      <c r="D3320" s="1"/>
      <c r="E3320" s="1">
        <v>49</v>
      </c>
      <c r="F3320" s="1">
        <v>27</v>
      </c>
      <c r="G3320" s="1">
        <v>1</v>
      </c>
      <c r="H3320" s="1">
        <v>21</v>
      </c>
      <c r="I3320" s="15">
        <v>0.56122448979591832</v>
      </c>
      <c r="J3320">
        <f t="shared" si="51"/>
        <v>20</v>
      </c>
    </row>
    <row r="3321" spans="1:10" x14ac:dyDescent="0.3">
      <c r="A3321" t="s">
        <v>2935</v>
      </c>
      <c r="C3321" s="18">
        <v>439.16135712846892</v>
      </c>
      <c r="D3321" s="1"/>
      <c r="E3321" s="1">
        <v>6</v>
      </c>
      <c r="F3321" s="1">
        <v>5</v>
      </c>
      <c r="G3321" s="1">
        <v>0</v>
      </c>
      <c r="H3321" s="1">
        <v>1</v>
      </c>
      <c r="I3321" s="15">
        <v>0.83333333333333337</v>
      </c>
      <c r="J3321">
        <f t="shared" si="51"/>
        <v>40</v>
      </c>
    </row>
    <row r="3322" spans="1:10" x14ac:dyDescent="0.3">
      <c r="A3322" t="s">
        <v>3070</v>
      </c>
      <c r="C3322" s="18">
        <v>439.15689449135766</v>
      </c>
      <c r="D3322" s="1"/>
      <c r="E3322" s="1">
        <v>20</v>
      </c>
      <c r="F3322" s="1">
        <v>12</v>
      </c>
      <c r="G3322" s="1">
        <v>0</v>
      </c>
      <c r="H3322" s="1">
        <v>8</v>
      </c>
      <c r="I3322" s="15">
        <v>0.6</v>
      </c>
      <c r="J3322">
        <f t="shared" si="51"/>
        <v>40</v>
      </c>
    </row>
    <row r="3323" spans="1:10" x14ac:dyDescent="0.3">
      <c r="A3323" t="s">
        <v>2937</v>
      </c>
      <c r="C3323" s="18">
        <v>439.15421689740219</v>
      </c>
      <c r="D3323" s="1"/>
      <c r="E3323" s="1">
        <v>6</v>
      </c>
      <c r="F3323" s="1">
        <v>5</v>
      </c>
      <c r="G3323" s="1">
        <v>0</v>
      </c>
      <c r="H3323" s="1">
        <v>1</v>
      </c>
      <c r="I3323" s="15">
        <v>0.83333333333333337</v>
      </c>
      <c r="J3323">
        <f t="shared" si="51"/>
        <v>40</v>
      </c>
    </row>
    <row r="3324" spans="1:10" x14ac:dyDescent="0.3">
      <c r="A3324" t="s">
        <v>2954</v>
      </c>
      <c r="C3324" s="18">
        <v>439.1515091231509</v>
      </c>
      <c r="D3324" s="1"/>
      <c r="E3324" s="1">
        <v>16</v>
      </c>
      <c r="F3324" s="1">
        <v>10</v>
      </c>
      <c r="G3324" s="1">
        <v>0</v>
      </c>
      <c r="H3324" s="1">
        <v>6</v>
      </c>
      <c r="I3324" s="15">
        <v>0.625</v>
      </c>
      <c r="J3324">
        <f t="shared" si="51"/>
        <v>40</v>
      </c>
    </row>
    <row r="3325" spans="1:10" x14ac:dyDescent="0.3">
      <c r="A3325" t="s">
        <v>2938</v>
      </c>
      <c r="C3325" s="18">
        <v>439.15032966929732</v>
      </c>
      <c r="D3325" s="1"/>
      <c r="E3325" s="1">
        <v>8</v>
      </c>
      <c r="F3325" s="1">
        <v>6</v>
      </c>
      <c r="G3325" s="1">
        <v>0</v>
      </c>
      <c r="H3325" s="1">
        <v>2</v>
      </c>
      <c r="I3325" s="15">
        <v>0.75</v>
      </c>
      <c r="J3325">
        <f t="shared" si="51"/>
        <v>40</v>
      </c>
    </row>
    <row r="3326" spans="1:10" x14ac:dyDescent="0.3">
      <c r="A3326" t="s">
        <v>2939</v>
      </c>
      <c r="C3326" s="18">
        <v>439.14033587255551</v>
      </c>
      <c r="D3326" s="1"/>
      <c r="E3326" s="1">
        <v>11</v>
      </c>
      <c r="F3326" s="1">
        <v>8</v>
      </c>
      <c r="G3326" s="1">
        <v>0</v>
      </c>
      <c r="H3326" s="1">
        <v>3</v>
      </c>
      <c r="I3326" s="15">
        <v>0.72727272727272729</v>
      </c>
      <c r="J3326">
        <f t="shared" si="51"/>
        <v>40</v>
      </c>
    </row>
    <row r="3327" spans="1:10" x14ac:dyDescent="0.3">
      <c r="A3327" t="s">
        <v>2940</v>
      </c>
      <c r="C3327" s="18">
        <v>439.11961863825269</v>
      </c>
      <c r="D3327" s="1"/>
      <c r="E3327" s="1">
        <v>37</v>
      </c>
      <c r="F3327" s="1">
        <v>22</v>
      </c>
      <c r="G3327" s="1">
        <v>3</v>
      </c>
      <c r="H3327" s="1">
        <v>12</v>
      </c>
      <c r="I3327" s="15">
        <v>0.63513513513513509</v>
      </c>
      <c r="J3327">
        <f t="shared" si="51"/>
        <v>20</v>
      </c>
    </row>
    <row r="3328" spans="1:10" x14ac:dyDescent="0.3">
      <c r="A3328" t="s">
        <v>2942</v>
      </c>
      <c r="C3328" s="18">
        <v>439.10055785012202</v>
      </c>
      <c r="D3328" s="1"/>
      <c r="E3328" s="1">
        <v>6</v>
      </c>
      <c r="F3328" s="1">
        <v>5</v>
      </c>
      <c r="G3328" s="1">
        <v>0</v>
      </c>
      <c r="H3328" s="1">
        <v>1</v>
      </c>
      <c r="I3328" s="15">
        <v>0.83333333333333337</v>
      </c>
      <c r="J3328">
        <f t="shared" si="51"/>
        <v>40</v>
      </c>
    </row>
    <row r="3329" spans="1:10" x14ac:dyDescent="0.3">
      <c r="A3329" t="s">
        <v>2943</v>
      </c>
      <c r="C3329" s="18">
        <v>439.08310139801858</v>
      </c>
      <c r="D3329" s="1"/>
      <c r="E3329" s="1">
        <v>30</v>
      </c>
      <c r="F3329" s="1">
        <v>19</v>
      </c>
      <c r="G3329" s="1">
        <v>0</v>
      </c>
      <c r="H3329" s="1">
        <v>11</v>
      </c>
      <c r="I3329" s="15">
        <v>0.6333333333333333</v>
      </c>
      <c r="J3329">
        <f t="shared" si="51"/>
        <v>40</v>
      </c>
    </row>
    <row r="3330" spans="1:10" x14ac:dyDescent="0.3">
      <c r="A3330" t="s">
        <v>2944</v>
      </c>
      <c r="C3330" s="18">
        <v>439.05287833978161</v>
      </c>
      <c r="D3330" s="1"/>
      <c r="E3330" s="1">
        <v>5</v>
      </c>
      <c r="F3330" s="1">
        <v>4</v>
      </c>
      <c r="G3330" s="1">
        <v>0</v>
      </c>
      <c r="H3330" s="1">
        <v>1</v>
      </c>
      <c r="I3330" s="15">
        <v>0.8</v>
      </c>
      <c r="J3330">
        <f t="shared" si="51"/>
        <v>40</v>
      </c>
    </row>
    <row r="3331" spans="1:10" x14ac:dyDescent="0.3">
      <c r="A3331" t="s">
        <v>2946</v>
      </c>
      <c r="C3331" s="18">
        <v>439.02641621439739</v>
      </c>
      <c r="D3331" s="1"/>
      <c r="E3331" s="1">
        <v>10</v>
      </c>
      <c r="F3331" s="1">
        <v>6</v>
      </c>
      <c r="G3331" s="1">
        <v>2</v>
      </c>
      <c r="H3331" s="1">
        <v>2</v>
      </c>
      <c r="I3331" s="15">
        <v>0.7</v>
      </c>
      <c r="J3331">
        <f t="shared" si="51"/>
        <v>40</v>
      </c>
    </row>
    <row r="3332" spans="1:10" x14ac:dyDescent="0.3">
      <c r="A3332" t="s">
        <v>2947</v>
      </c>
      <c r="C3332" s="18">
        <v>438.99240565100854</v>
      </c>
      <c r="D3332" s="1"/>
      <c r="E3332" s="1">
        <v>10</v>
      </c>
      <c r="F3332" s="1">
        <v>7</v>
      </c>
      <c r="G3332" s="1">
        <v>1</v>
      </c>
      <c r="H3332" s="1">
        <v>2</v>
      </c>
      <c r="I3332" s="15">
        <v>0.75</v>
      </c>
      <c r="J3332">
        <f t="shared" ref="J3332:J3395" si="52">IF(E3332&lt;=30,40,20)</f>
        <v>40</v>
      </c>
    </row>
    <row r="3333" spans="1:10" x14ac:dyDescent="0.3">
      <c r="A3333" t="s">
        <v>2948</v>
      </c>
      <c r="C3333" s="18">
        <v>438.988969145081</v>
      </c>
      <c r="D3333" s="1"/>
      <c r="E3333" s="1">
        <v>21</v>
      </c>
      <c r="F3333" s="1">
        <v>12</v>
      </c>
      <c r="G3333" s="1">
        <v>1</v>
      </c>
      <c r="H3333" s="1">
        <v>8</v>
      </c>
      <c r="I3333" s="15">
        <v>0.59523809523809523</v>
      </c>
      <c r="J3333">
        <f t="shared" si="52"/>
        <v>40</v>
      </c>
    </row>
    <row r="3334" spans="1:10" x14ac:dyDescent="0.3">
      <c r="A3334" t="s">
        <v>2951</v>
      </c>
      <c r="C3334" s="18">
        <v>438.98367605278816</v>
      </c>
      <c r="D3334" s="1"/>
      <c r="E3334" s="1">
        <v>12</v>
      </c>
      <c r="F3334" s="1">
        <v>8</v>
      </c>
      <c r="G3334" s="1">
        <v>0</v>
      </c>
      <c r="H3334" s="1">
        <v>4</v>
      </c>
      <c r="I3334" s="15">
        <v>0.66666666666666663</v>
      </c>
      <c r="J3334">
        <f t="shared" si="52"/>
        <v>40</v>
      </c>
    </row>
    <row r="3335" spans="1:10" x14ac:dyDescent="0.3">
      <c r="A3335" t="s">
        <v>2953</v>
      </c>
      <c r="C3335" s="18">
        <v>438.96441796982862</v>
      </c>
      <c r="D3335" s="1"/>
      <c r="E3335" s="1">
        <v>5</v>
      </c>
      <c r="F3335" s="1">
        <v>4</v>
      </c>
      <c r="G3335" s="1">
        <v>0</v>
      </c>
      <c r="H3335" s="1">
        <v>1</v>
      </c>
      <c r="I3335" s="15">
        <v>0.8</v>
      </c>
      <c r="J3335">
        <f t="shared" si="52"/>
        <v>40</v>
      </c>
    </row>
    <row r="3336" spans="1:10" x14ac:dyDescent="0.3">
      <c r="A3336" t="s">
        <v>2955</v>
      </c>
      <c r="C3336" s="18">
        <v>438.92414978192176</v>
      </c>
      <c r="D3336" s="1"/>
      <c r="E3336" s="1">
        <v>10</v>
      </c>
      <c r="F3336" s="1">
        <v>6</v>
      </c>
      <c r="G3336" s="1">
        <v>0</v>
      </c>
      <c r="H3336" s="1">
        <v>4</v>
      </c>
      <c r="I3336" s="15">
        <v>0.6</v>
      </c>
      <c r="J3336">
        <f t="shared" si="52"/>
        <v>40</v>
      </c>
    </row>
    <row r="3337" spans="1:10" x14ac:dyDescent="0.3">
      <c r="A3337" t="s">
        <v>2956</v>
      </c>
      <c r="C3337" s="18">
        <v>438.90944724352744</v>
      </c>
      <c r="D3337" s="1"/>
      <c r="E3337" s="1">
        <v>9</v>
      </c>
      <c r="F3337" s="1">
        <v>8</v>
      </c>
      <c r="G3337" s="1">
        <v>0</v>
      </c>
      <c r="H3337" s="1">
        <v>1</v>
      </c>
      <c r="I3337" s="15">
        <v>0.88888888888888884</v>
      </c>
      <c r="J3337">
        <f t="shared" si="52"/>
        <v>40</v>
      </c>
    </row>
    <row r="3338" spans="1:10" x14ac:dyDescent="0.3">
      <c r="A3338" t="s">
        <v>2957</v>
      </c>
      <c r="C3338" s="18">
        <v>438.89952175219639</v>
      </c>
      <c r="D3338" s="1"/>
      <c r="E3338" s="1">
        <v>8</v>
      </c>
      <c r="F3338" s="1">
        <v>6</v>
      </c>
      <c r="G3338" s="1">
        <v>0</v>
      </c>
      <c r="H3338" s="1">
        <v>2</v>
      </c>
      <c r="I3338" s="15">
        <v>0.75</v>
      </c>
      <c r="J3338">
        <f t="shared" si="52"/>
        <v>40</v>
      </c>
    </row>
    <row r="3339" spans="1:10" x14ac:dyDescent="0.3">
      <c r="A3339" t="s">
        <v>2958</v>
      </c>
      <c r="C3339" s="18">
        <v>438.89679143281387</v>
      </c>
      <c r="D3339" s="1"/>
      <c r="E3339" s="1">
        <v>8</v>
      </c>
      <c r="F3339" s="1">
        <v>6</v>
      </c>
      <c r="G3339" s="1">
        <v>0</v>
      </c>
      <c r="H3339" s="1">
        <v>2</v>
      </c>
      <c r="I3339" s="15">
        <v>0.75</v>
      </c>
      <c r="J3339">
        <f t="shared" si="52"/>
        <v>40</v>
      </c>
    </row>
    <row r="3340" spans="1:10" x14ac:dyDescent="0.3">
      <c r="A3340" t="s">
        <v>2959</v>
      </c>
      <c r="C3340" s="18">
        <v>438.89665802080384</v>
      </c>
      <c r="D3340" s="1"/>
      <c r="E3340" s="1">
        <v>6</v>
      </c>
      <c r="F3340" s="1">
        <v>5</v>
      </c>
      <c r="G3340" s="1">
        <v>0</v>
      </c>
      <c r="H3340" s="1">
        <v>1</v>
      </c>
      <c r="I3340" s="15">
        <v>0.83333333333333337</v>
      </c>
      <c r="J3340">
        <f t="shared" si="52"/>
        <v>40</v>
      </c>
    </row>
    <row r="3341" spans="1:10" x14ac:dyDescent="0.3">
      <c r="A3341" t="s">
        <v>2960</v>
      </c>
      <c r="C3341" s="18">
        <v>438.87104450405423</v>
      </c>
      <c r="D3341" s="1"/>
      <c r="E3341" s="1">
        <v>5</v>
      </c>
      <c r="F3341" s="1">
        <v>4</v>
      </c>
      <c r="G3341" s="1">
        <v>0</v>
      </c>
      <c r="H3341" s="1">
        <v>1</v>
      </c>
      <c r="I3341" s="15">
        <v>0.8</v>
      </c>
      <c r="J3341">
        <f t="shared" si="52"/>
        <v>40</v>
      </c>
    </row>
    <row r="3342" spans="1:10" x14ac:dyDescent="0.3">
      <c r="A3342" t="s">
        <v>2961</v>
      </c>
      <c r="C3342" s="18">
        <v>438.86111121079671</v>
      </c>
      <c r="D3342" s="1"/>
      <c r="E3342" s="1">
        <v>8</v>
      </c>
      <c r="F3342" s="1">
        <v>6</v>
      </c>
      <c r="G3342" s="1">
        <v>0</v>
      </c>
      <c r="H3342" s="1">
        <v>2</v>
      </c>
      <c r="I3342" s="15">
        <v>0.75</v>
      </c>
      <c r="J3342">
        <f t="shared" si="52"/>
        <v>40</v>
      </c>
    </row>
    <row r="3343" spans="1:10" x14ac:dyDescent="0.3">
      <c r="A3343" t="s">
        <v>2962</v>
      </c>
      <c r="C3343" s="18">
        <v>438.85916075712527</v>
      </c>
      <c r="D3343" s="1"/>
      <c r="E3343" s="1">
        <v>6</v>
      </c>
      <c r="F3343" s="1">
        <v>5</v>
      </c>
      <c r="G3343" s="1">
        <v>0</v>
      </c>
      <c r="H3343" s="1">
        <v>1</v>
      </c>
      <c r="I3343" s="15">
        <v>0.83333333333333337</v>
      </c>
      <c r="J3343">
        <f t="shared" si="52"/>
        <v>40</v>
      </c>
    </row>
    <row r="3344" spans="1:10" x14ac:dyDescent="0.3">
      <c r="A3344" t="s">
        <v>2964</v>
      </c>
      <c r="C3344" s="18">
        <v>438.8226809389663</v>
      </c>
      <c r="D3344" s="1"/>
      <c r="E3344" s="1">
        <v>76</v>
      </c>
      <c r="F3344" s="1">
        <v>44</v>
      </c>
      <c r="G3344" s="1">
        <v>1</v>
      </c>
      <c r="H3344" s="1">
        <v>31</v>
      </c>
      <c r="I3344" s="15">
        <v>0.58552631578947367</v>
      </c>
      <c r="J3344">
        <f t="shared" si="52"/>
        <v>20</v>
      </c>
    </row>
    <row r="3345" spans="1:10" x14ac:dyDescent="0.3">
      <c r="A3345" t="s">
        <v>2965</v>
      </c>
      <c r="C3345" s="18">
        <v>438.7868757671859</v>
      </c>
      <c r="D3345" s="1"/>
      <c r="E3345" s="1">
        <v>6</v>
      </c>
      <c r="F3345" s="1">
        <v>5</v>
      </c>
      <c r="G3345" s="1">
        <v>0</v>
      </c>
      <c r="H3345" s="1">
        <v>1</v>
      </c>
      <c r="I3345" s="15">
        <v>0.83333333333333337</v>
      </c>
      <c r="J3345">
        <f t="shared" si="52"/>
        <v>40</v>
      </c>
    </row>
    <row r="3346" spans="1:10" x14ac:dyDescent="0.3">
      <c r="A3346" t="s">
        <v>2966</v>
      </c>
      <c r="C3346" s="18">
        <v>438.77111505408442</v>
      </c>
      <c r="D3346" s="1"/>
      <c r="E3346" s="1">
        <v>30</v>
      </c>
      <c r="F3346" s="1">
        <v>17</v>
      </c>
      <c r="G3346" s="1">
        <v>1</v>
      </c>
      <c r="H3346" s="1">
        <v>12</v>
      </c>
      <c r="I3346" s="15">
        <v>0.58333333333333337</v>
      </c>
      <c r="J3346">
        <f t="shared" si="52"/>
        <v>40</v>
      </c>
    </row>
    <row r="3347" spans="1:10" x14ac:dyDescent="0.3">
      <c r="A3347" t="s">
        <v>2967</v>
      </c>
      <c r="C3347" s="18">
        <v>438.76066379508217</v>
      </c>
      <c r="D3347" s="1"/>
      <c r="E3347" s="1">
        <v>3</v>
      </c>
      <c r="F3347" s="1">
        <v>3</v>
      </c>
      <c r="G3347" s="1">
        <v>0</v>
      </c>
      <c r="H3347" s="1">
        <v>0</v>
      </c>
      <c r="I3347" s="15">
        <v>1</v>
      </c>
      <c r="J3347">
        <f t="shared" si="52"/>
        <v>40</v>
      </c>
    </row>
    <row r="3348" spans="1:10" x14ac:dyDescent="0.3">
      <c r="A3348" t="s">
        <v>2968</v>
      </c>
      <c r="C3348" s="18">
        <v>438.74887952080763</v>
      </c>
      <c r="D3348" s="1"/>
      <c r="E3348" s="1">
        <v>10</v>
      </c>
      <c r="F3348" s="1">
        <v>7</v>
      </c>
      <c r="G3348" s="1">
        <v>0</v>
      </c>
      <c r="H3348" s="1">
        <v>3</v>
      </c>
      <c r="I3348" s="15">
        <v>0.7</v>
      </c>
      <c r="J3348">
        <f t="shared" si="52"/>
        <v>40</v>
      </c>
    </row>
    <row r="3349" spans="1:10" x14ac:dyDescent="0.3">
      <c r="A3349" t="s">
        <v>2974</v>
      </c>
      <c r="C3349" s="18">
        <v>438.70746638450925</v>
      </c>
      <c r="D3349" s="1"/>
      <c r="E3349" s="1">
        <v>6</v>
      </c>
      <c r="F3349" s="1">
        <v>5</v>
      </c>
      <c r="G3349" s="1">
        <v>0</v>
      </c>
      <c r="H3349" s="1">
        <v>1</v>
      </c>
      <c r="I3349" s="15">
        <v>0.83333333333333337</v>
      </c>
      <c r="J3349">
        <f t="shared" si="52"/>
        <v>40</v>
      </c>
    </row>
    <row r="3350" spans="1:10" x14ac:dyDescent="0.3">
      <c r="A3350" t="s">
        <v>2970</v>
      </c>
      <c r="C3350" s="18">
        <v>438.69022366327755</v>
      </c>
      <c r="D3350" s="1"/>
      <c r="E3350" s="1">
        <v>6</v>
      </c>
      <c r="F3350" s="1">
        <v>5</v>
      </c>
      <c r="G3350" s="1">
        <v>0</v>
      </c>
      <c r="H3350" s="1">
        <v>1</v>
      </c>
      <c r="I3350" s="15">
        <v>0.83333333333333337</v>
      </c>
      <c r="J3350">
        <f t="shared" si="52"/>
        <v>40</v>
      </c>
    </row>
    <row r="3351" spans="1:10" x14ac:dyDescent="0.3">
      <c r="A3351" t="s">
        <v>2971</v>
      </c>
      <c r="C3351" s="18">
        <v>438.67954611081331</v>
      </c>
      <c r="D3351" s="1"/>
      <c r="E3351" s="1">
        <v>18</v>
      </c>
      <c r="F3351" s="1">
        <v>11</v>
      </c>
      <c r="G3351" s="1">
        <v>1</v>
      </c>
      <c r="H3351" s="1">
        <v>6</v>
      </c>
      <c r="I3351" s="15">
        <v>0.63888888888888884</v>
      </c>
      <c r="J3351">
        <f t="shared" si="52"/>
        <v>40</v>
      </c>
    </row>
    <row r="3352" spans="1:10" x14ac:dyDescent="0.3">
      <c r="A3352" t="s">
        <v>2972</v>
      </c>
      <c r="C3352" s="18">
        <v>438.66940645880123</v>
      </c>
      <c r="D3352" s="1"/>
      <c r="E3352" s="1">
        <v>34</v>
      </c>
      <c r="F3352" s="1">
        <v>20</v>
      </c>
      <c r="G3352" s="1">
        <v>1</v>
      </c>
      <c r="H3352" s="1">
        <v>13</v>
      </c>
      <c r="I3352" s="15">
        <v>0.6029411764705882</v>
      </c>
      <c r="J3352">
        <f t="shared" si="52"/>
        <v>20</v>
      </c>
    </row>
    <row r="3353" spans="1:10" x14ac:dyDescent="0.3">
      <c r="A3353" t="s">
        <v>2975</v>
      </c>
      <c r="C3353" s="18">
        <v>438.63121352798515</v>
      </c>
      <c r="D3353" s="1"/>
      <c r="E3353" s="1">
        <v>23</v>
      </c>
      <c r="F3353" s="1">
        <v>14</v>
      </c>
      <c r="G3353" s="1">
        <v>1</v>
      </c>
      <c r="H3353" s="1">
        <v>8</v>
      </c>
      <c r="I3353" s="15">
        <v>0.63043478260869568</v>
      </c>
      <c r="J3353">
        <f t="shared" si="52"/>
        <v>40</v>
      </c>
    </row>
    <row r="3354" spans="1:10" x14ac:dyDescent="0.3">
      <c r="A3354" t="s">
        <v>2978</v>
      </c>
      <c r="C3354" s="18">
        <v>438.60500685814583</v>
      </c>
      <c r="D3354" s="1"/>
      <c r="E3354" s="1">
        <v>40</v>
      </c>
      <c r="F3354" s="1">
        <v>31</v>
      </c>
      <c r="G3354" s="1">
        <v>0</v>
      </c>
      <c r="H3354" s="1">
        <v>9</v>
      </c>
      <c r="I3354" s="15">
        <v>0.77500000000000002</v>
      </c>
      <c r="J3354">
        <f t="shared" si="52"/>
        <v>20</v>
      </c>
    </row>
    <row r="3355" spans="1:10" x14ac:dyDescent="0.3">
      <c r="A3355" t="s">
        <v>2980</v>
      </c>
      <c r="C3355" s="18">
        <v>438.59465397833725</v>
      </c>
      <c r="D3355" s="1"/>
      <c r="E3355" s="1">
        <v>14</v>
      </c>
      <c r="F3355" s="1">
        <v>9</v>
      </c>
      <c r="G3355" s="1">
        <v>0</v>
      </c>
      <c r="H3355" s="1">
        <v>5</v>
      </c>
      <c r="I3355" s="15">
        <v>0.6428571428571429</v>
      </c>
      <c r="J3355">
        <f t="shared" si="52"/>
        <v>40</v>
      </c>
    </row>
    <row r="3356" spans="1:10" x14ac:dyDescent="0.3">
      <c r="A3356" t="s">
        <v>2981</v>
      </c>
      <c r="C3356" s="18">
        <v>438.57646638909227</v>
      </c>
      <c r="D3356" s="1"/>
      <c r="E3356" s="1">
        <v>6</v>
      </c>
      <c r="F3356" s="1">
        <v>5</v>
      </c>
      <c r="G3356" s="1">
        <v>0</v>
      </c>
      <c r="H3356" s="1">
        <v>1</v>
      </c>
      <c r="I3356" s="15">
        <v>0.83333333333333337</v>
      </c>
      <c r="J3356">
        <f t="shared" si="52"/>
        <v>40</v>
      </c>
    </row>
    <row r="3357" spans="1:10" x14ac:dyDescent="0.3">
      <c r="A3357" t="s">
        <v>2982</v>
      </c>
      <c r="C3357" s="18">
        <v>438.57297138122033</v>
      </c>
      <c r="D3357" s="1"/>
      <c r="E3357" s="1">
        <v>12</v>
      </c>
      <c r="F3357" s="1">
        <v>8</v>
      </c>
      <c r="G3357" s="1">
        <v>1</v>
      </c>
      <c r="H3357" s="1">
        <v>3</v>
      </c>
      <c r="I3357" s="15">
        <v>0.70833333333333337</v>
      </c>
      <c r="J3357">
        <f t="shared" si="52"/>
        <v>40</v>
      </c>
    </row>
    <row r="3358" spans="1:10" x14ac:dyDescent="0.3">
      <c r="A3358" t="s">
        <v>2984</v>
      </c>
      <c r="C3358" s="18">
        <v>438.55826568752479</v>
      </c>
      <c r="D3358" s="1"/>
      <c r="E3358" s="1">
        <v>22</v>
      </c>
      <c r="F3358" s="1">
        <v>13</v>
      </c>
      <c r="G3358" s="1">
        <v>1</v>
      </c>
      <c r="H3358" s="1">
        <v>8</v>
      </c>
      <c r="I3358" s="15">
        <v>0.61363636363636365</v>
      </c>
      <c r="J3358">
        <f t="shared" si="52"/>
        <v>40</v>
      </c>
    </row>
    <row r="3359" spans="1:10" x14ac:dyDescent="0.3">
      <c r="A3359" t="s">
        <v>2985</v>
      </c>
      <c r="C3359" s="18">
        <v>438.54397985156089</v>
      </c>
      <c r="D3359" s="1"/>
      <c r="E3359" s="1">
        <v>13</v>
      </c>
      <c r="F3359" s="1">
        <v>8</v>
      </c>
      <c r="G3359" s="1">
        <v>1</v>
      </c>
      <c r="H3359" s="1">
        <v>4</v>
      </c>
      <c r="I3359" s="15">
        <v>0.65384615384615385</v>
      </c>
      <c r="J3359">
        <f t="shared" si="52"/>
        <v>40</v>
      </c>
    </row>
    <row r="3360" spans="1:10" x14ac:dyDescent="0.3">
      <c r="A3360" t="s">
        <v>2986</v>
      </c>
      <c r="C3360" s="18">
        <v>438.54015504673242</v>
      </c>
      <c r="D3360" s="1"/>
      <c r="E3360" s="1">
        <v>6</v>
      </c>
      <c r="F3360" s="1">
        <v>5</v>
      </c>
      <c r="G3360" s="1">
        <v>0</v>
      </c>
      <c r="H3360" s="1">
        <v>1</v>
      </c>
      <c r="I3360" s="15">
        <v>0.83333333333333337</v>
      </c>
      <c r="J3360">
        <f t="shared" si="52"/>
        <v>40</v>
      </c>
    </row>
    <row r="3361" spans="1:10" x14ac:dyDescent="0.3">
      <c r="A3361" t="s">
        <v>2991</v>
      </c>
      <c r="C3361" s="18">
        <v>438.52304299893893</v>
      </c>
      <c r="D3361" s="1"/>
      <c r="E3361" s="1">
        <v>10</v>
      </c>
      <c r="F3361" s="1">
        <v>6</v>
      </c>
      <c r="G3361" s="1">
        <v>2</v>
      </c>
      <c r="H3361" s="1">
        <v>2</v>
      </c>
      <c r="I3361" s="15">
        <v>0.7</v>
      </c>
      <c r="J3361">
        <f t="shared" si="52"/>
        <v>40</v>
      </c>
    </row>
    <row r="3362" spans="1:10" x14ac:dyDescent="0.3">
      <c r="A3362" t="s">
        <v>2987</v>
      </c>
      <c r="C3362" s="18">
        <v>438.50801115453555</v>
      </c>
      <c r="D3362" s="1"/>
      <c r="E3362" s="1">
        <v>6</v>
      </c>
      <c r="F3362" s="1">
        <v>5</v>
      </c>
      <c r="G3362" s="1">
        <v>0</v>
      </c>
      <c r="H3362" s="1">
        <v>1</v>
      </c>
      <c r="I3362" s="15">
        <v>0.83333333333333337</v>
      </c>
      <c r="J3362">
        <f t="shared" si="52"/>
        <v>40</v>
      </c>
    </row>
    <row r="3363" spans="1:10" x14ac:dyDescent="0.3">
      <c r="A3363" t="s">
        <v>2988</v>
      </c>
      <c r="C3363" s="18">
        <v>438.50335835663702</v>
      </c>
      <c r="D3363" s="1"/>
      <c r="E3363" s="1">
        <v>6</v>
      </c>
      <c r="F3363" s="1">
        <v>5</v>
      </c>
      <c r="G3363" s="1">
        <v>0</v>
      </c>
      <c r="H3363" s="1">
        <v>1</v>
      </c>
      <c r="I3363" s="15">
        <v>0.83333333333333337</v>
      </c>
      <c r="J3363">
        <f t="shared" si="52"/>
        <v>40</v>
      </c>
    </row>
    <row r="3364" spans="1:10" x14ac:dyDescent="0.3">
      <c r="A3364" t="s">
        <v>2989</v>
      </c>
      <c r="C3364" s="18">
        <v>438.50084080874348</v>
      </c>
      <c r="D3364" s="1"/>
      <c r="E3364" s="1">
        <v>20</v>
      </c>
      <c r="F3364" s="1">
        <v>14</v>
      </c>
      <c r="G3364" s="1">
        <v>0</v>
      </c>
      <c r="H3364" s="1">
        <v>6</v>
      </c>
      <c r="I3364" s="15">
        <v>0.7</v>
      </c>
      <c r="J3364">
        <f t="shared" si="52"/>
        <v>40</v>
      </c>
    </row>
    <row r="3365" spans="1:10" x14ac:dyDescent="0.3">
      <c r="A3365" t="s">
        <v>2990</v>
      </c>
      <c r="C3365" s="18">
        <v>438.48731452900449</v>
      </c>
      <c r="D3365" s="1"/>
      <c r="E3365" s="1">
        <v>8</v>
      </c>
      <c r="F3365" s="1">
        <v>6</v>
      </c>
      <c r="G3365" s="1">
        <v>0</v>
      </c>
      <c r="H3365" s="1">
        <v>2</v>
      </c>
      <c r="I3365" s="15">
        <v>0.75</v>
      </c>
      <c r="J3365">
        <f t="shared" si="52"/>
        <v>40</v>
      </c>
    </row>
    <row r="3366" spans="1:10" x14ac:dyDescent="0.3">
      <c r="A3366" t="s">
        <v>2992</v>
      </c>
      <c r="C3366" s="18">
        <v>438.47520839866991</v>
      </c>
      <c r="D3366" s="1"/>
      <c r="E3366" s="1">
        <v>6</v>
      </c>
      <c r="F3366" s="1">
        <v>4</v>
      </c>
      <c r="G3366" s="1">
        <v>2</v>
      </c>
      <c r="H3366" s="1">
        <v>0</v>
      </c>
      <c r="I3366" s="15">
        <v>0.83333333333333337</v>
      </c>
      <c r="J3366">
        <f t="shared" si="52"/>
        <v>40</v>
      </c>
    </row>
    <row r="3367" spans="1:10" x14ac:dyDescent="0.3">
      <c r="A3367" t="s">
        <v>3002</v>
      </c>
      <c r="C3367" s="18">
        <v>438.47063449678933</v>
      </c>
      <c r="D3367" s="1"/>
      <c r="E3367" s="1">
        <v>18</v>
      </c>
      <c r="F3367" s="1">
        <v>10</v>
      </c>
      <c r="G3367" s="1">
        <v>2</v>
      </c>
      <c r="H3367" s="1">
        <v>6</v>
      </c>
      <c r="I3367" s="15">
        <v>0.61111111111111116</v>
      </c>
      <c r="J3367">
        <f t="shared" si="52"/>
        <v>40</v>
      </c>
    </row>
    <row r="3368" spans="1:10" x14ac:dyDescent="0.3">
      <c r="A3368" t="s">
        <v>2993</v>
      </c>
      <c r="C3368" s="18">
        <v>438.45038290930933</v>
      </c>
      <c r="D3368" s="1"/>
      <c r="E3368" s="1">
        <v>38</v>
      </c>
      <c r="F3368" s="1">
        <v>22</v>
      </c>
      <c r="G3368" s="1">
        <v>0</v>
      </c>
      <c r="H3368" s="1">
        <v>16</v>
      </c>
      <c r="I3368" s="15">
        <v>0.57894736842105265</v>
      </c>
      <c r="J3368">
        <f t="shared" si="52"/>
        <v>20</v>
      </c>
    </row>
    <row r="3369" spans="1:10" x14ac:dyDescent="0.3">
      <c r="A3369" t="s">
        <v>2994</v>
      </c>
      <c r="C3369" s="18">
        <v>438.4427719745882</v>
      </c>
      <c r="D3369" s="1"/>
      <c r="E3369" s="1">
        <v>10</v>
      </c>
      <c r="F3369" s="1">
        <v>7</v>
      </c>
      <c r="G3369" s="1">
        <v>0</v>
      </c>
      <c r="H3369" s="1">
        <v>3</v>
      </c>
      <c r="I3369" s="15">
        <v>0.7</v>
      </c>
      <c r="J3369">
        <f t="shared" si="52"/>
        <v>40</v>
      </c>
    </row>
    <row r="3370" spans="1:10" x14ac:dyDescent="0.3">
      <c r="A3370" t="s">
        <v>2995</v>
      </c>
      <c r="C3370" s="18">
        <v>438.43938703494979</v>
      </c>
      <c r="D3370" s="1"/>
      <c r="E3370" s="1">
        <v>10</v>
      </c>
      <c r="F3370" s="1">
        <v>6</v>
      </c>
      <c r="G3370" s="1">
        <v>1</v>
      </c>
      <c r="H3370" s="1">
        <v>3</v>
      </c>
      <c r="I3370" s="15">
        <v>0.65</v>
      </c>
      <c r="J3370">
        <f t="shared" si="52"/>
        <v>40</v>
      </c>
    </row>
    <row r="3371" spans="1:10" x14ac:dyDescent="0.3">
      <c r="A3371" t="s">
        <v>2997</v>
      </c>
      <c r="C3371" s="18">
        <v>438.43585230317086</v>
      </c>
      <c r="D3371" s="1"/>
      <c r="E3371" s="1">
        <v>20</v>
      </c>
      <c r="F3371" s="1">
        <v>12</v>
      </c>
      <c r="G3371" s="1">
        <v>0</v>
      </c>
      <c r="H3371" s="1">
        <v>8</v>
      </c>
      <c r="I3371" s="15">
        <v>0.6</v>
      </c>
      <c r="J3371">
        <f t="shared" si="52"/>
        <v>40</v>
      </c>
    </row>
    <row r="3372" spans="1:10" x14ac:dyDescent="0.3">
      <c r="A3372" t="s">
        <v>2998</v>
      </c>
      <c r="C3372" s="18">
        <v>438.42726611724657</v>
      </c>
      <c r="D3372" s="1"/>
      <c r="E3372" s="1">
        <v>29</v>
      </c>
      <c r="F3372" s="1">
        <v>18</v>
      </c>
      <c r="G3372" s="1">
        <v>1</v>
      </c>
      <c r="H3372" s="1">
        <v>10</v>
      </c>
      <c r="I3372" s="15">
        <v>0.63793103448275867</v>
      </c>
      <c r="J3372">
        <f t="shared" si="52"/>
        <v>40</v>
      </c>
    </row>
    <row r="3373" spans="1:10" x14ac:dyDescent="0.3">
      <c r="A3373" t="s">
        <v>2999</v>
      </c>
      <c r="C3373" s="18">
        <v>438.41533679208919</v>
      </c>
      <c r="D3373" s="1"/>
      <c r="E3373" s="1">
        <v>12</v>
      </c>
      <c r="F3373" s="1">
        <v>8</v>
      </c>
      <c r="G3373" s="1">
        <v>0</v>
      </c>
      <c r="H3373" s="1">
        <v>4</v>
      </c>
      <c r="I3373" s="15">
        <v>0.66666666666666663</v>
      </c>
      <c r="J3373">
        <f t="shared" si="52"/>
        <v>40</v>
      </c>
    </row>
    <row r="3374" spans="1:10" x14ac:dyDescent="0.3">
      <c r="A3374" t="s">
        <v>3000</v>
      </c>
      <c r="C3374" s="18">
        <v>438.40837585398253</v>
      </c>
      <c r="D3374" s="1"/>
      <c r="E3374" s="1">
        <v>37</v>
      </c>
      <c r="F3374" s="1">
        <v>20</v>
      </c>
      <c r="G3374" s="1">
        <v>2</v>
      </c>
      <c r="H3374" s="1">
        <v>15</v>
      </c>
      <c r="I3374" s="15">
        <v>0.56756756756756754</v>
      </c>
      <c r="J3374">
        <f t="shared" si="52"/>
        <v>20</v>
      </c>
    </row>
    <row r="3375" spans="1:10" x14ac:dyDescent="0.3">
      <c r="A3375" t="s">
        <v>3001</v>
      </c>
      <c r="C3375" s="18">
        <v>438.39904868888271</v>
      </c>
      <c r="D3375" s="1"/>
      <c r="E3375" s="1">
        <v>6</v>
      </c>
      <c r="F3375" s="1">
        <v>5</v>
      </c>
      <c r="G3375" s="1">
        <v>0</v>
      </c>
      <c r="H3375" s="1">
        <v>1</v>
      </c>
      <c r="I3375" s="15">
        <v>0.83333333333333337</v>
      </c>
      <c r="J3375">
        <f t="shared" si="52"/>
        <v>40</v>
      </c>
    </row>
    <row r="3376" spans="1:10" x14ac:dyDescent="0.3">
      <c r="A3376" t="s">
        <v>3004</v>
      </c>
      <c r="C3376" s="18">
        <v>438.39816388088883</v>
      </c>
      <c r="D3376" s="1"/>
      <c r="E3376" s="1">
        <v>9</v>
      </c>
      <c r="F3376" s="1">
        <v>6</v>
      </c>
      <c r="G3376" s="1">
        <v>1</v>
      </c>
      <c r="H3376" s="1">
        <v>2</v>
      </c>
      <c r="I3376" s="15">
        <v>0.72222222222222221</v>
      </c>
      <c r="J3376">
        <f t="shared" si="52"/>
        <v>40</v>
      </c>
    </row>
    <row r="3377" spans="1:10" x14ac:dyDescent="0.3">
      <c r="A3377" t="s">
        <v>3003</v>
      </c>
      <c r="C3377" s="18">
        <v>438.37755916910697</v>
      </c>
      <c r="D3377" s="1"/>
      <c r="E3377" s="1">
        <v>17</v>
      </c>
      <c r="F3377" s="1">
        <v>8</v>
      </c>
      <c r="G3377" s="1">
        <v>0</v>
      </c>
      <c r="H3377" s="1">
        <v>9</v>
      </c>
      <c r="I3377" s="15">
        <v>0.47058823529411764</v>
      </c>
      <c r="J3377">
        <f t="shared" si="52"/>
        <v>40</v>
      </c>
    </row>
    <row r="3378" spans="1:10" x14ac:dyDescent="0.3">
      <c r="A3378" t="s">
        <v>3005</v>
      </c>
      <c r="C3378" s="18">
        <v>438.35739178782984</v>
      </c>
      <c r="D3378" s="1"/>
      <c r="E3378" s="1">
        <v>8</v>
      </c>
      <c r="F3378" s="1">
        <v>5</v>
      </c>
      <c r="G3378" s="1">
        <v>0</v>
      </c>
      <c r="H3378" s="1">
        <v>3</v>
      </c>
      <c r="I3378" s="15">
        <v>0.625</v>
      </c>
      <c r="J3378">
        <f t="shared" si="52"/>
        <v>40</v>
      </c>
    </row>
    <row r="3379" spans="1:10" x14ac:dyDescent="0.3">
      <c r="A3379" t="s">
        <v>3006</v>
      </c>
      <c r="C3379" s="18">
        <v>438.34555571237991</v>
      </c>
      <c r="D3379" s="1"/>
      <c r="E3379" s="1">
        <v>25</v>
      </c>
      <c r="F3379" s="1">
        <v>14</v>
      </c>
      <c r="G3379" s="1">
        <v>1</v>
      </c>
      <c r="H3379" s="1">
        <v>10</v>
      </c>
      <c r="I3379" s="15">
        <v>0.57999999999999996</v>
      </c>
      <c r="J3379">
        <f t="shared" si="52"/>
        <v>40</v>
      </c>
    </row>
    <row r="3380" spans="1:10" x14ac:dyDescent="0.3">
      <c r="A3380" t="s">
        <v>3008</v>
      </c>
      <c r="C3380" s="18">
        <v>438.33155986805951</v>
      </c>
      <c r="D3380" s="1"/>
      <c r="E3380" s="1">
        <v>12</v>
      </c>
      <c r="F3380" s="1">
        <v>8</v>
      </c>
      <c r="G3380" s="1">
        <v>0</v>
      </c>
      <c r="H3380" s="1">
        <v>4</v>
      </c>
      <c r="I3380" s="15">
        <v>0.66666666666666663</v>
      </c>
      <c r="J3380">
        <f t="shared" si="52"/>
        <v>40</v>
      </c>
    </row>
    <row r="3381" spans="1:10" x14ac:dyDescent="0.3">
      <c r="A3381" t="s">
        <v>3010</v>
      </c>
      <c r="C3381" s="18">
        <v>438.31296002116233</v>
      </c>
      <c r="D3381" s="1"/>
      <c r="E3381" s="1">
        <v>9</v>
      </c>
      <c r="F3381" s="1">
        <v>9</v>
      </c>
      <c r="G3381" s="1">
        <v>0</v>
      </c>
      <c r="H3381" s="1">
        <v>0</v>
      </c>
      <c r="I3381" s="15">
        <v>1</v>
      </c>
      <c r="J3381">
        <f t="shared" si="52"/>
        <v>40</v>
      </c>
    </row>
    <row r="3382" spans="1:10" x14ac:dyDescent="0.3">
      <c r="A3382" t="s">
        <v>12136</v>
      </c>
      <c r="C3382" s="18">
        <v>438.30279256025761</v>
      </c>
      <c r="D3382" s="1"/>
      <c r="E3382" s="1">
        <v>65</v>
      </c>
      <c r="F3382" s="1">
        <v>30</v>
      </c>
      <c r="G3382" s="1">
        <v>0</v>
      </c>
      <c r="H3382" s="1">
        <v>35</v>
      </c>
      <c r="I3382" s="15">
        <v>0.46153846153846156</v>
      </c>
      <c r="J3382">
        <f t="shared" si="52"/>
        <v>20</v>
      </c>
    </row>
    <row r="3383" spans="1:10" x14ac:dyDescent="0.3">
      <c r="A3383" t="s">
        <v>3011</v>
      </c>
      <c r="C3383" s="18">
        <v>438.29710141671495</v>
      </c>
      <c r="D3383" s="1"/>
      <c r="E3383" s="1">
        <v>13</v>
      </c>
      <c r="F3383" s="1">
        <v>8</v>
      </c>
      <c r="G3383" s="1">
        <v>1</v>
      </c>
      <c r="H3383" s="1">
        <v>4</v>
      </c>
      <c r="I3383" s="15">
        <v>0.65384615384615385</v>
      </c>
      <c r="J3383">
        <f t="shared" si="52"/>
        <v>40</v>
      </c>
    </row>
    <row r="3384" spans="1:10" x14ac:dyDescent="0.3">
      <c r="A3384" t="s">
        <v>3014</v>
      </c>
      <c r="C3384" s="18">
        <v>438.25755496411028</v>
      </c>
      <c r="D3384" s="1"/>
      <c r="E3384" s="1">
        <v>21</v>
      </c>
      <c r="F3384" s="1">
        <v>14</v>
      </c>
      <c r="G3384" s="1">
        <v>0</v>
      </c>
      <c r="H3384" s="1">
        <v>7</v>
      </c>
      <c r="I3384" s="15">
        <v>0.66666666666666663</v>
      </c>
      <c r="J3384">
        <f t="shared" si="52"/>
        <v>40</v>
      </c>
    </row>
    <row r="3385" spans="1:10" x14ac:dyDescent="0.3">
      <c r="A3385" t="s">
        <v>3015</v>
      </c>
      <c r="C3385" s="18">
        <v>438.24307089920785</v>
      </c>
      <c r="D3385" s="1"/>
      <c r="E3385" s="1">
        <v>9</v>
      </c>
      <c r="F3385" s="1">
        <v>6</v>
      </c>
      <c r="G3385" s="1">
        <v>1</v>
      </c>
      <c r="H3385" s="1">
        <v>2</v>
      </c>
      <c r="I3385" s="15">
        <v>0.72222222222222221</v>
      </c>
      <c r="J3385">
        <f t="shared" si="52"/>
        <v>40</v>
      </c>
    </row>
    <row r="3386" spans="1:10" x14ac:dyDescent="0.3">
      <c r="A3386" t="s">
        <v>3048</v>
      </c>
      <c r="C3386" s="18">
        <v>438.2408555309666</v>
      </c>
      <c r="D3386" s="1"/>
      <c r="E3386" s="1">
        <v>56</v>
      </c>
      <c r="F3386" s="1">
        <v>28</v>
      </c>
      <c r="G3386" s="1">
        <v>2</v>
      </c>
      <c r="H3386" s="1">
        <v>26</v>
      </c>
      <c r="I3386" s="15">
        <v>0.5178571428571429</v>
      </c>
      <c r="J3386">
        <f t="shared" si="52"/>
        <v>20</v>
      </c>
    </row>
    <row r="3387" spans="1:10" x14ac:dyDescent="0.3">
      <c r="A3387" t="s">
        <v>3019</v>
      </c>
      <c r="C3387" s="18">
        <v>438.14740659398694</v>
      </c>
      <c r="D3387" s="1"/>
      <c r="E3387" s="1">
        <v>11</v>
      </c>
      <c r="F3387" s="1">
        <v>7</v>
      </c>
      <c r="G3387" s="1">
        <v>0</v>
      </c>
      <c r="H3387" s="1">
        <v>4</v>
      </c>
      <c r="I3387" s="15">
        <v>0.63636363636363635</v>
      </c>
      <c r="J3387">
        <f t="shared" si="52"/>
        <v>40</v>
      </c>
    </row>
    <row r="3388" spans="1:10" x14ac:dyDescent="0.3">
      <c r="A3388" t="s">
        <v>3020</v>
      </c>
      <c r="C3388" s="18">
        <v>438.13857875808304</v>
      </c>
      <c r="D3388" s="1"/>
      <c r="E3388" s="1">
        <v>32</v>
      </c>
      <c r="F3388" s="1">
        <v>16</v>
      </c>
      <c r="G3388" s="1">
        <v>2</v>
      </c>
      <c r="H3388" s="1">
        <v>14</v>
      </c>
      <c r="I3388" s="15">
        <v>0.53125</v>
      </c>
      <c r="J3388">
        <f t="shared" si="52"/>
        <v>20</v>
      </c>
    </row>
    <row r="3389" spans="1:10" x14ac:dyDescent="0.3">
      <c r="A3389" t="s">
        <v>3021</v>
      </c>
      <c r="C3389" s="18">
        <v>438.12794306107622</v>
      </c>
      <c r="D3389" s="1"/>
      <c r="E3389" s="1">
        <v>24</v>
      </c>
      <c r="F3389" s="1">
        <v>14</v>
      </c>
      <c r="G3389" s="1">
        <v>1</v>
      </c>
      <c r="H3389" s="1">
        <v>9</v>
      </c>
      <c r="I3389" s="15">
        <v>0.60416666666666663</v>
      </c>
      <c r="J3389">
        <f t="shared" si="52"/>
        <v>40</v>
      </c>
    </row>
    <row r="3390" spans="1:10" x14ac:dyDescent="0.3">
      <c r="A3390" t="s">
        <v>10273</v>
      </c>
      <c r="C3390" s="18">
        <v>438.11553101502352</v>
      </c>
      <c r="D3390" s="1"/>
      <c r="E3390" s="1">
        <v>65</v>
      </c>
      <c r="F3390" s="1">
        <v>32</v>
      </c>
      <c r="G3390" s="1">
        <v>3</v>
      </c>
      <c r="H3390" s="1">
        <v>30</v>
      </c>
      <c r="I3390" s="15">
        <v>0.51538461538461533</v>
      </c>
      <c r="J3390">
        <f t="shared" si="52"/>
        <v>20</v>
      </c>
    </row>
    <row r="3391" spans="1:10" x14ac:dyDescent="0.3">
      <c r="A3391" t="s">
        <v>3350</v>
      </c>
      <c r="C3391" s="18">
        <v>438.10942407607104</v>
      </c>
      <c r="D3391" s="1"/>
      <c r="E3391" s="1">
        <v>141</v>
      </c>
      <c r="F3391" s="1">
        <v>60</v>
      </c>
      <c r="G3391" s="1">
        <v>6</v>
      </c>
      <c r="H3391" s="1">
        <v>75</v>
      </c>
      <c r="I3391" s="15">
        <v>0.44680851063829785</v>
      </c>
      <c r="J3391">
        <f t="shared" si="52"/>
        <v>20</v>
      </c>
    </row>
    <row r="3392" spans="1:10" x14ac:dyDescent="0.3">
      <c r="A3392" t="s">
        <v>3022</v>
      </c>
      <c r="C3392" s="18">
        <v>438.09167745383945</v>
      </c>
      <c r="D3392" s="1"/>
      <c r="E3392" s="1">
        <v>11</v>
      </c>
      <c r="F3392" s="1">
        <v>7</v>
      </c>
      <c r="G3392" s="1">
        <v>1</v>
      </c>
      <c r="H3392" s="1">
        <v>3</v>
      </c>
      <c r="I3392" s="15">
        <v>0.68181818181818177</v>
      </c>
      <c r="J3392">
        <f t="shared" si="52"/>
        <v>40</v>
      </c>
    </row>
    <row r="3393" spans="1:10" x14ac:dyDescent="0.3">
      <c r="A3393" t="s">
        <v>3082</v>
      </c>
      <c r="C3393" s="18">
        <v>438.09001387837168</v>
      </c>
      <c r="D3393" s="1"/>
      <c r="E3393" s="1">
        <v>23</v>
      </c>
      <c r="F3393" s="1">
        <v>13</v>
      </c>
      <c r="G3393" s="1">
        <v>0</v>
      </c>
      <c r="H3393" s="1">
        <v>10</v>
      </c>
      <c r="I3393" s="15">
        <v>0.56521739130434778</v>
      </c>
      <c r="J3393">
        <f t="shared" si="52"/>
        <v>40</v>
      </c>
    </row>
    <row r="3394" spans="1:10" x14ac:dyDescent="0.3">
      <c r="A3394" t="s">
        <v>3024</v>
      </c>
      <c r="C3394" s="18">
        <v>438.08255150472178</v>
      </c>
      <c r="D3394" s="1"/>
      <c r="E3394" s="1">
        <v>16</v>
      </c>
      <c r="F3394" s="1">
        <v>9</v>
      </c>
      <c r="G3394" s="1">
        <v>0</v>
      </c>
      <c r="H3394" s="1">
        <v>7</v>
      </c>
      <c r="I3394" s="15">
        <v>0.5625</v>
      </c>
      <c r="J3394">
        <f t="shared" si="52"/>
        <v>40</v>
      </c>
    </row>
    <row r="3395" spans="1:10" x14ac:dyDescent="0.3">
      <c r="A3395" t="s">
        <v>3025</v>
      </c>
      <c r="C3395" s="18">
        <v>438.08140526268704</v>
      </c>
      <c r="D3395" s="1"/>
      <c r="E3395" s="1">
        <v>41</v>
      </c>
      <c r="F3395" s="1">
        <v>15</v>
      </c>
      <c r="G3395" s="1">
        <v>0</v>
      </c>
      <c r="H3395" s="1">
        <v>26</v>
      </c>
      <c r="I3395" s="15">
        <v>0.36585365853658536</v>
      </c>
      <c r="J3395">
        <f t="shared" si="52"/>
        <v>20</v>
      </c>
    </row>
    <row r="3396" spans="1:10" x14ac:dyDescent="0.3">
      <c r="A3396" t="s">
        <v>3026</v>
      </c>
      <c r="C3396" s="18">
        <v>438.07659666922535</v>
      </c>
      <c r="D3396" s="1"/>
      <c r="E3396" s="1">
        <v>6</v>
      </c>
      <c r="F3396" s="1">
        <v>5</v>
      </c>
      <c r="G3396" s="1">
        <v>0</v>
      </c>
      <c r="H3396" s="1">
        <v>1</v>
      </c>
      <c r="I3396" s="15">
        <v>0.83333333333333337</v>
      </c>
      <c r="J3396">
        <f t="shared" ref="J3396:J3459" si="53">IF(E3396&lt;=30,40,20)</f>
        <v>40</v>
      </c>
    </row>
    <row r="3397" spans="1:10" x14ac:dyDescent="0.3">
      <c r="A3397" t="s">
        <v>3027</v>
      </c>
      <c r="C3397" s="18">
        <v>438.07614462796732</v>
      </c>
      <c r="D3397" s="1"/>
      <c r="E3397" s="1">
        <v>6</v>
      </c>
      <c r="F3397" s="1">
        <v>5</v>
      </c>
      <c r="G3397" s="1">
        <v>0</v>
      </c>
      <c r="H3397" s="1">
        <v>1</v>
      </c>
      <c r="I3397" s="15">
        <v>0.83333333333333337</v>
      </c>
      <c r="J3397">
        <f t="shared" si="53"/>
        <v>40</v>
      </c>
    </row>
    <row r="3398" spans="1:10" x14ac:dyDescent="0.3">
      <c r="A3398" t="s">
        <v>3028</v>
      </c>
      <c r="C3398" s="18">
        <v>438.05943336601422</v>
      </c>
      <c r="D3398" s="1"/>
      <c r="E3398" s="1">
        <v>10</v>
      </c>
      <c r="F3398" s="1">
        <v>7</v>
      </c>
      <c r="G3398" s="1">
        <v>0</v>
      </c>
      <c r="H3398" s="1">
        <v>3</v>
      </c>
      <c r="I3398" s="15">
        <v>0.7</v>
      </c>
      <c r="J3398">
        <f t="shared" si="53"/>
        <v>40</v>
      </c>
    </row>
    <row r="3399" spans="1:10" x14ac:dyDescent="0.3">
      <c r="A3399" t="s">
        <v>3029</v>
      </c>
      <c r="C3399" s="18">
        <v>438.04197793674814</v>
      </c>
      <c r="D3399" s="1"/>
      <c r="E3399" s="1">
        <v>74</v>
      </c>
      <c r="F3399" s="1">
        <v>41</v>
      </c>
      <c r="G3399" s="1">
        <v>0</v>
      </c>
      <c r="H3399" s="1">
        <v>33</v>
      </c>
      <c r="I3399" s="15">
        <v>0.55405405405405406</v>
      </c>
      <c r="J3399">
        <f t="shared" si="53"/>
        <v>20</v>
      </c>
    </row>
    <row r="3400" spans="1:10" x14ac:dyDescent="0.3">
      <c r="A3400" t="s">
        <v>3030</v>
      </c>
      <c r="C3400" s="18">
        <v>438.03790972643048</v>
      </c>
      <c r="D3400" s="1"/>
      <c r="E3400" s="1">
        <v>22</v>
      </c>
      <c r="F3400" s="1">
        <v>12</v>
      </c>
      <c r="G3400" s="1">
        <v>0</v>
      </c>
      <c r="H3400" s="1">
        <v>10</v>
      </c>
      <c r="I3400" s="15">
        <v>0.54545454545454541</v>
      </c>
      <c r="J3400">
        <f t="shared" si="53"/>
        <v>40</v>
      </c>
    </row>
    <row r="3401" spans="1:10" x14ac:dyDescent="0.3">
      <c r="A3401" t="s">
        <v>5359</v>
      </c>
      <c r="C3401" s="18">
        <v>433.58064519745818</v>
      </c>
      <c r="D3401" s="1"/>
      <c r="E3401" s="1">
        <v>99</v>
      </c>
      <c r="F3401" s="1">
        <v>47</v>
      </c>
      <c r="G3401" s="1">
        <v>2</v>
      </c>
      <c r="H3401" s="1">
        <v>50</v>
      </c>
      <c r="I3401" s="15">
        <v>0.48484848484848486</v>
      </c>
      <c r="J3401">
        <f t="shared" si="53"/>
        <v>20</v>
      </c>
    </row>
    <row r="3402" spans="1:10" x14ac:dyDescent="0.3">
      <c r="A3402" t="s">
        <v>3031</v>
      </c>
      <c r="C3402" s="18">
        <v>438.02219573621448</v>
      </c>
      <c r="D3402" s="1"/>
      <c r="E3402" s="1">
        <v>6</v>
      </c>
      <c r="F3402" s="1">
        <v>4</v>
      </c>
      <c r="G3402" s="1">
        <v>2</v>
      </c>
      <c r="H3402" s="1">
        <v>0</v>
      </c>
      <c r="I3402" s="15">
        <v>0.83333333333333337</v>
      </c>
      <c r="J3402">
        <f t="shared" si="53"/>
        <v>40</v>
      </c>
    </row>
    <row r="3403" spans="1:10" x14ac:dyDescent="0.3">
      <c r="A3403" t="s">
        <v>3032</v>
      </c>
      <c r="C3403" s="18">
        <v>438.01740323333104</v>
      </c>
      <c r="D3403" s="1"/>
      <c r="E3403" s="1">
        <v>26</v>
      </c>
      <c r="F3403" s="1">
        <v>14</v>
      </c>
      <c r="G3403" s="1">
        <v>2</v>
      </c>
      <c r="H3403" s="1">
        <v>10</v>
      </c>
      <c r="I3403" s="15">
        <v>0.57692307692307687</v>
      </c>
      <c r="J3403">
        <f t="shared" si="53"/>
        <v>40</v>
      </c>
    </row>
    <row r="3404" spans="1:10" x14ac:dyDescent="0.3">
      <c r="A3404" t="s">
        <v>3033</v>
      </c>
      <c r="C3404" s="18">
        <v>437.98909000041198</v>
      </c>
      <c r="D3404" s="1"/>
      <c r="E3404" s="1">
        <v>8</v>
      </c>
      <c r="F3404" s="1">
        <v>6</v>
      </c>
      <c r="G3404" s="1">
        <v>0</v>
      </c>
      <c r="H3404" s="1">
        <v>2</v>
      </c>
      <c r="I3404" s="15">
        <v>0.75</v>
      </c>
      <c r="J3404">
        <f t="shared" si="53"/>
        <v>40</v>
      </c>
    </row>
    <row r="3405" spans="1:10" x14ac:dyDescent="0.3">
      <c r="A3405" t="s">
        <v>4313</v>
      </c>
      <c r="C3405" s="18">
        <v>437.91518422393517</v>
      </c>
      <c r="D3405" s="1"/>
      <c r="E3405" s="1">
        <v>50</v>
      </c>
      <c r="F3405" s="1">
        <v>26</v>
      </c>
      <c r="G3405" s="1">
        <v>0</v>
      </c>
      <c r="H3405" s="1">
        <v>24</v>
      </c>
      <c r="I3405" s="15">
        <v>0.52</v>
      </c>
      <c r="J3405">
        <f t="shared" si="53"/>
        <v>20</v>
      </c>
    </row>
    <row r="3406" spans="1:10" x14ac:dyDescent="0.3">
      <c r="A3406" t="s">
        <v>3036</v>
      </c>
      <c r="C3406" s="18">
        <v>437.86099131652691</v>
      </c>
      <c r="D3406" s="1"/>
      <c r="E3406" s="1">
        <v>10</v>
      </c>
      <c r="F3406" s="1">
        <v>7</v>
      </c>
      <c r="G3406" s="1">
        <v>0</v>
      </c>
      <c r="H3406" s="1">
        <v>3</v>
      </c>
      <c r="I3406" s="15">
        <v>0.7</v>
      </c>
      <c r="J3406">
        <f t="shared" si="53"/>
        <v>40</v>
      </c>
    </row>
    <row r="3407" spans="1:10" x14ac:dyDescent="0.3">
      <c r="A3407" t="s">
        <v>3037</v>
      </c>
      <c r="C3407" s="18">
        <v>437.84651487747675</v>
      </c>
      <c r="D3407" s="1"/>
      <c r="E3407" s="1">
        <v>14</v>
      </c>
      <c r="F3407" s="1">
        <v>9</v>
      </c>
      <c r="G3407" s="1">
        <v>0</v>
      </c>
      <c r="H3407" s="1">
        <v>5</v>
      </c>
      <c r="I3407" s="15">
        <v>0.6428571428571429</v>
      </c>
      <c r="J3407">
        <f t="shared" si="53"/>
        <v>40</v>
      </c>
    </row>
    <row r="3408" spans="1:10" x14ac:dyDescent="0.3">
      <c r="A3408" t="s">
        <v>3034</v>
      </c>
      <c r="C3408" s="18">
        <v>437.84456966467246</v>
      </c>
      <c r="D3408" s="1"/>
      <c r="E3408" s="1">
        <v>52</v>
      </c>
      <c r="F3408" s="1">
        <v>30</v>
      </c>
      <c r="G3408" s="1">
        <v>1</v>
      </c>
      <c r="H3408" s="1">
        <v>21</v>
      </c>
      <c r="I3408" s="15">
        <v>0.58653846153846156</v>
      </c>
      <c r="J3408">
        <f t="shared" si="53"/>
        <v>20</v>
      </c>
    </row>
    <row r="3409" spans="1:10" x14ac:dyDescent="0.3">
      <c r="A3409" t="s">
        <v>3038</v>
      </c>
      <c r="C3409" s="18">
        <v>437.83436152855052</v>
      </c>
      <c r="D3409" s="1"/>
      <c r="E3409" s="1">
        <v>20</v>
      </c>
      <c r="F3409" s="1">
        <v>12</v>
      </c>
      <c r="G3409" s="1">
        <v>0</v>
      </c>
      <c r="H3409" s="1">
        <v>8</v>
      </c>
      <c r="I3409" s="15">
        <v>0.6</v>
      </c>
      <c r="J3409">
        <f t="shared" si="53"/>
        <v>40</v>
      </c>
    </row>
    <row r="3410" spans="1:10" x14ac:dyDescent="0.3">
      <c r="A3410" t="s">
        <v>3039</v>
      </c>
      <c r="C3410" s="18">
        <v>437.82509788492473</v>
      </c>
      <c r="D3410" s="1"/>
      <c r="E3410" s="1">
        <v>11</v>
      </c>
      <c r="F3410" s="1">
        <v>7</v>
      </c>
      <c r="G3410" s="1">
        <v>0</v>
      </c>
      <c r="H3410" s="1">
        <v>4</v>
      </c>
      <c r="I3410" s="15">
        <v>0.63636363636363635</v>
      </c>
      <c r="J3410">
        <f t="shared" si="53"/>
        <v>40</v>
      </c>
    </row>
    <row r="3411" spans="1:10" x14ac:dyDescent="0.3">
      <c r="A3411" t="s">
        <v>3040</v>
      </c>
      <c r="C3411" s="18">
        <v>437.82016631302349</v>
      </c>
      <c r="D3411" s="1"/>
      <c r="E3411" s="1">
        <v>8</v>
      </c>
      <c r="F3411" s="1">
        <v>6</v>
      </c>
      <c r="G3411" s="1">
        <v>0</v>
      </c>
      <c r="H3411" s="1">
        <v>2</v>
      </c>
      <c r="I3411" s="15">
        <v>0.75</v>
      </c>
      <c r="J3411">
        <f t="shared" si="53"/>
        <v>40</v>
      </c>
    </row>
    <row r="3412" spans="1:10" x14ac:dyDescent="0.3">
      <c r="A3412" t="s">
        <v>3243</v>
      </c>
      <c r="C3412" s="18">
        <v>437.79934024361296</v>
      </c>
      <c r="D3412" s="1"/>
      <c r="E3412" s="1">
        <v>36</v>
      </c>
      <c r="F3412" s="1">
        <v>19</v>
      </c>
      <c r="G3412" s="1">
        <v>1</v>
      </c>
      <c r="H3412" s="1">
        <v>16</v>
      </c>
      <c r="I3412" s="15">
        <v>0.54166666666666663</v>
      </c>
      <c r="J3412">
        <f t="shared" si="53"/>
        <v>20</v>
      </c>
    </row>
    <row r="3413" spans="1:10" x14ac:dyDescent="0.3">
      <c r="A3413" t="s">
        <v>3042</v>
      </c>
      <c r="C3413" s="18">
        <v>437.79491657319943</v>
      </c>
      <c r="D3413" s="1"/>
      <c r="E3413" s="1">
        <v>5</v>
      </c>
      <c r="F3413" s="1">
        <v>4</v>
      </c>
      <c r="G3413" s="1">
        <v>1</v>
      </c>
      <c r="H3413" s="1">
        <v>0</v>
      </c>
      <c r="I3413" s="15">
        <v>0.9</v>
      </c>
      <c r="J3413">
        <f t="shared" si="53"/>
        <v>40</v>
      </c>
    </row>
    <row r="3414" spans="1:10" x14ac:dyDescent="0.3">
      <c r="A3414" t="s">
        <v>3044</v>
      </c>
      <c r="C3414" s="18">
        <v>437.76552503263503</v>
      </c>
      <c r="D3414" s="1"/>
      <c r="E3414" s="1">
        <v>53</v>
      </c>
      <c r="F3414" s="1">
        <v>27</v>
      </c>
      <c r="G3414" s="1">
        <v>0</v>
      </c>
      <c r="H3414" s="1">
        <v>26</v>
      </c>
      <c r="I3414" s="15">
        <v>0.50943396226415094</v>
      </c>
      <c r="J3414">
        <f t="shared" si="53"/>
        <v>20</v>
      </c>
    </row>
    <row r="3415" spans="1:10" x14ac:dyDescent="0.3">
      <c r="A3415" t="s">
        <v>3045</v>
      </c>
      <c r="C3415" s="18">
        <v>437.76526110974942</v>
      </c>
      <c r="D3415" s="1"/>
      <c r="E3415" s="1">
        <v>6</v>
      </c>
      <c r="F3415" s="1">
        <v>5</v>
      </c>
      <c r="G3415" s="1">
        <v>0</v>
      </c>
      <c r="H3415" s="1">
        <v>1</v>
      </c>
      <c r="I3415" s="15">
        <v>0.83333333333333337</v>
      </c>
      <c r="J3415">
        <f t="shared" si="53"/>
        <v>40</v>
      </c>
    </row>
    <row r="3416" spans="1:10" x14ac:dyDescent="0.3">
      <c r="A3416" t="s">
        <v>3046</v>
      </c>
      <c r="C3416" s="18">
        <v>437.76275423960413</v>
      </c>
      <c r="D3416" s="1"/>
      <c r="E3416" s="1">
        <v>22</v>
      </c>
      <c r="F3416" s="1">
        <v>11</v>
      </c>
      <c r="G3416" s="1">
        <v>1</v>
      </c>
      <c r="H3416" s="1">
        <v>10</v>
      </c>
      <c r="I3416" s="15">
        <v>0.52272727272727271</v>
      </c>
      <c r="J3416">
        <f t="shared" si="53"/>
        <v>40</v>
      </c>
    </row>
    <row r="3417" spans="1:10" x14ac:dyDescent="0.3">
      <c r="A3417" t="s">
        <v>3047</v>
      </c>
      <c r="C3417" s="18">
        <v>437.76098197613931</v>
      </c>
      <c r="D3417" s="1"/>
      <c r="E3417" s="1">
        <v>6</v>
      </c>
      <c r="F3417" s="1">
        <v>4</v>
      </c>
      <c r="G3417" s="1">
        <v>2</v>
      </c>
      <c r="H3417" s="1">
        <v>0</v>
      </c>
      <c r="I3417" s="15">
        <v>0.83333333333333337</v>
      </c>
      <c r="J3417">
        <f t="shared" si="53"/>
        <v>40</v>
      </c>
    </row>
    <row r="3418" spans="1:10" x14ac:dyDescent="0.3">
      <c r="A3418" t="s">
        <v>3049</v>
      </c>
      <c r="C3418" s="18">
        <v>437.69707344658201</v>
      </c>
      <c r="D3418" s="1"/>
      <c r="E3418" s="1">
        <v>9</v>
      </c>
      <c r="F3418" s="1">
        <v>5</v>
      </c>
      <c r="G3418" s="1">
        <v>3</v>
      </c>
      <c r="H3418" s="1">
        <v>1</v>
      </c>
      <c r="I3418" s="15">
        <v>0.72222222222222221</v>
      </c>
      <c r="J3418">
        <f t="shared" si="53"/>
        <v>40</v>
      </c>
    </row>
    <row r="3419" spans="1:10" x14ac:dyDescent="0.3">
      <c r="A3419" t="s">
        <v>3050</v>
      </c>
      <c r="C3419" s="18">
        <v>437.66761303539403</v>
      </c>
      <c r="D3419" s="1"/>
      <c r="E3419" s="1">
        <v>13</v>
      </c>
      <c r="F3419" s="1">
        <v>8</v>
      </c>
      <c r="G3419" s="1">
        <v>1</v>
      </c>
      <c r="H3419" s="1">
        <v>4</v>
      </c>
      <c r="I3419" s="15">
        <v>0.65384615384615385</v>
      </c>
      <c r="J3419">
        <f t="shared" si="53"/>
        <v>40</v>
      </c>
    </row>
    <row r="3420" spans="1:10" x14ac:dyDescent="0.3">
      <c r="A3420" t="s">
        <v>3056</v>
      </c>
      <c r="C3420" s="18">
        <v>437.66339139975474</v>
      </c>
      <c r="D3420" s="1"/>
      <c r="E3420" s="1">
        <v>58</v>
      </c>
      <c r="F3420" s="1">
        <v>28</v>
      </c>
      <c r="G3420" s="1">
        <v>6</v>
      </c>
      <c r="H3420" s="1">
        <v>24</v>
      </c>
      <c r="I3420" s="15">
        <v>0.53448275862068961</v>
      </c>
      <c r="J3420">
        <f t="shared" si="53"/>
        <v>20</v>
      </c>
    </row>
    <row r="3421" spans="1:10" x14ac:dyDescent="0.3">
      <c r="A3421" t="s">
        <v>3319</v>
      </c>
      <c r="C3421" s="18">
        <v>437.65565916087547</v>
      </c>
      <c r="D3421" s="1"/>
      <c r="E3421" s="1">
        <v>31</v>
      </c>
      <c r="F3421" s="1">
        <v>14</v>
      </c>
      <c r="G3421" s="1">
        <v>1</v>
      </c>
      <c r="H3421" s="1">
        <v>16</v>
      </c>
      <c r="I3421" s="15">
        <v>0.46774193548387094</v>
      </c>
      <c r="J3421">
        <f t="shared" si="53"/>
        <v>20</v>
      </c>
    </row>
    <row r="3422" spans="1:10" x14ac:dyDescent="0.3">
      <c r="A3422" t="s">
        <v>3052</v>
      </c>
      <c r="C3422" s="18">
        <v>437.65357689766842</v>
      </c>
      <c r="D3422" s="1"/>
      <c r="E3422" s="1">
        <v>6</v>
      </c>
      <c r="F3422" s="1">
        <v>5</v>
      </c>
      <c r="G3422" s="1">
        <v>0</v>
      </c>
      <c r="H3422" s="1">
        <v>1</v>
      </c>
      <c r="I3422" s="15">
        <v>0.83333333333333337</v>
      </c>
      <c r="J3422">
        <f t="shared" si="53"/>
        <v>40</v>
      </c>
    </row>
    <row r="3423" spans="1:10" x14ac:dyDescent="0.3">
      <c r="A3423" t="s">
        <v>3053</v>
      </c>
      <c r="C3423" s="18">
        <v>437.6533151168648</v>
      </c>
      <c r="D3423" s="1"/>
      <c r="E3423" s="1">
        <v>3</v>
      </c>
      <c r="F3423" s="1">
        <v>3</v>
      </c>
      <c r="G3423" s="1">
        <v>0</v>
      </c>
      <c r="H3423" s="1">
        <v>0</v>
      </c>
      <c r="I3423" s="15">
        <v>1</v>
      </c>
      <c r="J3423">
        <f t="shared" si="53"/>
        <v>40</v>
      </c>
    </row>
    <row r="3424" spans="1:10" x14ac:dyDescent="0.3">
      <c r="A3424" t="s">
        <v>3054</v>
      </c>
      <c r="C3424" s="18">
        <v>437.6505165182092</v>
      </c>
      <c r="D3424" s="1"/>
      <c r="E3424" s="1">
        <v>16</v>
      </c>
      <c r="F3424" s="1">
        <v>9</v>
      </c>
      <c r="G3424" s="1">
        <v>1</v>
      </c>
      <c r="H3424" s="1">
        <v>6</v>
      </c>
      <c r="I3424" s="15">
        <v>0.59375</v>
      </c>
      <c r="J3424">
        <f t="shared" si="53"/>
        <v>40</v>
      </c>
    </row>
    <row r="3425" spans="1:10" x14ac:dyDescent="0.3">
      <c r="A3425" t="s">
        <v>3057</v>
      </c>
      <c r="C3425" s="18">
        <v>437.63240883666737</v>
      </c>
      <c r="D3425" s="1"/>
      <c r="E3425" s="1">
        <v>6</v>
      </c>
      <c r="F3425" s="1">
        <v>5</v>
      </c>
      <c r="G3425" s="1">
        <v>0</v>
      </c>
      <c r="H3425" s="1">
        <v>1</v>
      </c>
      <c r="I3425" s="15">
        <v>0.83333333333333337</v>
      </c>
      <c r="J3425">
        <f t="shared" si="53"/>
        <v>40</v>
      </c>
    </row>
    <row r="3426" spans="1:10" x14ac:dyDescent="0.3">
      <c r="A3426" t="s">
        <v>3375</v>
      </c>
      <c r="C3426" s="18">
        <v>437.62270546836146</v>
      </c>
      <c r="D3426" s="1"/>
      <c r="E3426" s="1">
        <v>37</v>
      </c>
      <c r="F3426" s="1">
        <v>18</v>
      </c>
      <c r="G3426" s="1">
        <v>0</v>
      </c>
      <c r="H3426" s="1">
        <v>19</v>
      </c>
      <c r="I3426" s="15">
        <v>0.48648648648648651</v>
      </c>
      <c r="J3426">
        <f t="shared" si="53"/>
        <v>20</v>
      </c>
    </row>
    <row r="3427" spans="1:10" x14ac:dyDescent="0.3">
      <c r="A3427" t="s">
        <v>3059</v>
      </c>
      <c r="C3427" s="18">
        <v>437.60281115556086</v>
      </c>
      <c r="D3427" s="1"/>
      <c r="E3427" s="1">
        <v>14</v>
      </c>
      <c r="F3427" s="1">
        <v>9</v>
      </c>
      <c r="G3427" s="1">
        <v>0</v>
      </c>
      <c r="H3427" s="1">
        <v>5</v>
      </c>
      <c r="I3427" s="15">
        <v>0.6428571428571429</v>
      </c>
      <c r="J3427">
        <f t="shared" si="53"/>
        <v>40</v>
      </c>
    </row>
    <row r="3428" spans="1:10" x14ac:dyDescent="0.3">
      <c r="A3428" t="s">
        <v>3060</v>
      </c>
      <c r="C3428" s="18">
        <v>437.59390515742194</v>
      </c>
      <c r="D3428" s="1"/>
      <c r="E3428" s="1">
        <v>3</v>
      </c>
      <c r="F3428" s="1">
        <v>3</v>
      </c>
      <c r="G3428" s="1">
        <v>0</v>
      </c>
      <c r="H3428" s="1">
        <v>0</v>
      </c>
      <c r="I3428" s="15">
        <v>1</v>
      </c>
      <c r="J3428">
        <f t="shared" si="53"/>
        <v>40</v>
      </c>
    </row>
    <row r="3429" spans="1:10" x14ac:dyDescent="0.3">
      <c r="A3429" t="s">
        <v>3062</v>
      </c>
      <c r="C3429" s="18">
        <v>437.5579145914283</v>
      </c>
      <c r="D3429" s="1"/>
      <c r="E3429" s="1">
        <v>14</v>
      </c>
      <c r="F3429" s="1">
        <v>9</v>
      </c>
      <c r="G3429" s="1">
        <v>2</v>
      </c>
      <c r="H3429" s="1">
        <v>3</v>
      </c>
      <c r="I3429" s="15">
        <v>0.7142857142857143</v>
      </c>
      <c r="J3429">
        <f t="shared" si="53"/>
        <v>40</v>
      </c>
    </row>
    <row r="3430" spans="1:10" x14ac:dyDescent="0.3">
      <c r="A3430" t="s">
        <v>5216</v>
      </c>
      <c r="C3430" s="18">
        <v>437.5540312511788</v>
      </c>
      <c r="D3430" s="1"/>
      <c r="E3430" s="1">
        <v>19</v>
      </c>
      <c r="F3430" s="1">
        <v>11</v>
      </c>
      <c r="G3430" s="1">
        <v>0</v>
      </c>
      <c r="H3430" s="1">
        <v>8</v>
      </c>
      <c r="I3430" s="15">
        <v>0.57894736842105265</v>
      </c>
      <c r="J3430">
        <f t="shared" si="53"/>
        <v>40</v>
      </c>
    </row>
    <row r="3431" spans="1:10" x14ac:dyDescent="0.3">
      <c r="A3431" t="s">
        <v>3099</v>
      </c>
      <c r="C3431" s="18">
        <v>437.54619700990571</v>
      </c>
      <c r="D3431" s="1"/>
      <c r="E3431" s="1">
        <v>8</v>
      </c>
      <c r="F3431" s="1">
        <v>5</v>
      </c>
      <c r="G3431" s="1">
        <v>0</v>
      </c>
      <c r="H3431" s="1">
        <v>3</v>
      </c>
      <c r="I3431" s="15">
        <v>0.625</v>
      </c>
      <c r="J3431">
        <f t="shared" si="53"/>
        <v>40</v>
      </c>
    </row>
    <row r="3432" spans="1:10" x14ac:dyDescent="0.3">
      <c r="A3432" t="s">
        <v>3063</v>
      </c>
      <c r="C3432" s="18">
        <v>437.51745722109871</v>
      </c>
      <c r="D3432" s="1"/>
      <c r="E3432" s="1">
        <v>12</v>
      </c>
      <c r="F3432" s="1">
        <v>8</v>
      </c>
      <c r="G3432" s="1">
        <v>0</v>
      </c>
      <c r="H3432" s="1">
        <v>4</v>
      </c>
      <c r="I3432" s="15">
        <v>0.66666666666666663</v>
      </c>
      <c r="J3432">
        <f t="shared" si="53"/>
        <v>40</v>
      </c>
    </row>
    <row r="3433" spans="1:10" x14ac:dyDescent="0.3">
      <c r="A3433" t="s">
        <v>3064</v>
      </c>
      <c r="C3433" s="18">
        <v>437.51233471580355</v>
      </c>
      <c r="D3433" s="1"/>
      <c r="E3433" s="1">
        <v>21</v>
      </c>
      <c r="F3433" s="1">
        <v>13</v>
      </c>
      <c r="G3433" s="1">
        <v>0</v>
      </c>
      <c r="H3433" s="1">
        <v>8</v>
      </c>
      <c r="I3433" s="15">
        <v>0.61904761904761907</v>
      </c>
      <c r="J3433">
        <f t="shared" si="53"/>
        <v>40</v>
      </c>
    </row>
    <row r="3434" spans="1:10" x14ac:dyDescent="0.3">
      <c r="A3434" t="s">
        <v>3065</v>
      </c>
      <c r="C3434" s="18">
        <v>437.50694580701219</v>
      </c>
      <c r="D3434" s="1"/>
      <c r="E3434" s="1">
        <v>6</v>
      </c>
      <c r="F3434" s="1">
        <v>4</v>
      </c>
      <c r="G3434" s="1">
        <v>2</v>
      </c>
      <c r="H3434" s="1">
        <v>0</v>
      </c>
      <c r="I3434" s="15">
        <v>0.83333333333333337</v>
      </c>
      <c r="J3434">
        <f t="shared" si="53"/>
        <v>40</v>
      </c>
    </row>
    <row r="3435" spans="1:10" x14ac:dyDescent="0.3">
      <c r="A3435" t="s">
        <v>3221</v>
      </c>
      <c r="C3435" s="18">
        <v>437.50283661192867</v>
      </c>
      <c r="D3435" s="1"/>
      <c r="E3435" s="1">
        <v>21</v>
      </c>
      <c r="F3435" s="1">
        <v>12</v>
      </c>
      <c r="G3435" s="1">
        <v>2</v>
      </c>
      <c r="H3435" s="1">
        <v>7</v>
      </c>
      <c r="I3435" s="15">
        <v>0.61904761904761907</v>
      </c>
      <c r="J3435">
        <f t="shared" si="53"/>
        <v>40</v>
      </c>
    </row>
    <row r="3436" spans="1:10" x14ac:dyDescent="0.3">
      <c r="A3436" t="s">
        <v>3192</v>
      </c>
      <c r="C3436" s="18">
        <v>437.48939416547552</v>
      </c>
      <c r="D3436" s="1"/>
      <c r="E3436" s="1">
        <v>3</v>
      </c>
      <c r="F3436" s="1">
        <v>3</v>
      </c>
      <c r="G3436" s="1">
        <v>0</v>
      </c>
      <c r="H3436" s="1">
        <v>0</v>
      </c>
      <c r="I3436" s="15">
        <v>1</v>
      </c>
      <c r="J3436">
        <f t="shared" si="53"/>
        <v>40</v>
      </c>
    </row>
    <row r="3437" spans="1:10" x14ac:dyDescent="0.3">
      <c r="A3437" t="s">
        <v>3068</v>
      </c>
      <c r="C3437" s="18">
        <v>437.48874434124349</v>
      </c>
      <c r="D3437" s="1"/>
      <c r="E3437" s="1">
        <v>6</v>
      </c>
      <c r="F3437" s="1">
        <v>5</v>
      </c>
      <c r="G3437" s="1">
        <v>0</v>
      </c>
      <c r="H3437" s="1">
        <v>1</v>
      </c>
      <c r="I3437" s="15">
        <v>0.83333333333333337</v>
      </c>
      <c r="J3437">
        <f t="shared" si="53"/>
        <v>40</v>
      </c>
    </row>
    <row r="3438" spans="1:10" x14ac:dyDescent="0.3">
      <c r="A3438" t="s">
        <v>3069</v>
      </c>
      <c r="C3438" s="18">
        <v>437.48542899961473</v>
      </c>
      <c r="D3438" s="1"/>
      <c r="E3438" s="1">
        <v>5</v>
      </c>
      <c r="F3438" s="1">
        <v>4</v>
      </c>
      <c r="G3438" s="1">
        <v>0</v>
      </c>
      <c r="H3438" s="1">
        <v>1</v>
      </c>
      <c r="I3438" s="15">
        <v>0.8</v>
      </c>
      <c r="J3438">
        <f t="shared" si="53"/>
        <v>40</v>
      </c>
    </row>
    <row r="3439" spans="1:10" x14ac:dyDescent="0.3">
      <c r="A3439" t="s">
        <v>3071</v>
      </c>
      <c r="C3439" s="18">
        <v>437.43872140401794</v>
      </c>
      <c r="D3439" s="1"/>
      <c r="E3439" s="1">
        <v>8</v>
      </c>
      <c r="F3439" s="1">
        <v>6</v>
      </c>
      <c r="G3439" s="1">
        <v>0</v>
      </c>
      <c r="H3439" s="1">
        <v>2</v>
      </c>
      <c r="I3439" s="15">
        <v>0.75</v>
      </c>
      <c r="J3439">
        <f t="shared" si="53"/>
        <v>40</v>
      </c>
    </row>
    <row r="3440" spans="1:10" x14ac:dyDescent="0.3">
      <c r="A3440" t="s">
        <v>3072</v>
      </c>
      <c r="C3440" s="18">
        <v>437.42900473846765</v>
      </c>
      <c r="D3440" s="1"/>
      <c r="E3440" s="1">
        <v>34</v>
      </c>
      <c r="F3440" s="1">
        <v>20</v>
      </c>
      <c r="G3440" s="1">
        <v>0</v>
      </c>
      <c r="H3440" s="1">
        <v>14</v>
      </c>
      <c r="I3440" s="15">
        <v>0.58823529411764708</v>
      </c>
      <c r="J3440">
        <f t="shared" si="53"/>
        <v>20</v>
      </c>
    </row>
    <row r="3441" spans="1:10" x14ac:dyDescent="0.3">
      <c r="A3441" t="s">
        <v>3125</v>
      </c>
      <c r="C3441" s="18">
        <v>437.42654777269502</v>
      </c>
      <c r="D3441" s="1"/>
      <c r="E3441" s="1">
        <v>115</v>
      </c>
      <c r="F3441" s="1">
        <v>53</v>
      </c>
      <c r="G3441" s="1">
        <v>8</v>
      </c>
      <c r="H3441" s="1">
        <v>54</v>
      </c>
      <c r="I3441" s="15">
        <v>0.4956521739130435</v>
      </c>
      <c r="J3441">
        <f t="shared" si="53"/>
        <v>20</v>
      </c>
    </row>
    <row r="3442" spans="1:10" x14ac:dyDescent="0.3">
      <c r="A3442" t="s">
        <v>3074</v>
      </c>
      <c r="C3442" s="18">
        <v>437.41112295580001</v>
      </c>
      <c r="D3442" s="1"/>
      <c r="E3442" s="1">
        <v>9</v>
      </c>
      <c r="F3442" s="1">
        <v>6</v>
      </c>
      <c r="G3442" s="1">
        <v>1</v>
      </c>
      <c r="H3442" s="1">
        <v>2</v>
      </c>
      <c r="I3442" s="15">
        <v>0.72222222222222221</v>
      </c>
      <c r="J3442">
        <f t="shared" si="53"/>
        <v>40</v>
      </c>
    </row>
    <row r="3443" spans="1:10" x14ac:dyDescent="0.3">
      <c r="A3443" t="s">
        <v>3075</v>
      </c>
      <c r="C3443" s="18">
        <v>437.39748704286518</v>
      </c>
      <c r="D3443" s="1"/>
      <c r="E3443" s="1">
        <v>18</v>
      </c>
      <c r="F3443" s="1">
        <v>11</v>
      </c>
      <c r="G3443" s="1">
        <v>0</v>
      </c>
      <c r="H3443" s="1">
        <v>7</v>
      </c>
      <c r="I3443" s="15">
        <v>0.61111111111111116</v>
      </c>
      <c r="J3443">
        <f t="shared" si="53"/>
        <v>40</v>
      </c>
    </row>
    <row r="3444" spans="1:10" x14ac:dyDescent="0.3">
      <c r="A3444" t="s">
        <v>3102</v>
      </c>
      <c r="C3444" s="18">
        <v>437.38853231986513</v>
      </c>
      <c r="D3444" s="1"/>
      <c r="E3444" s="1">
        <v>12</v>
      </c>
      <c r="F3444" s="1">
        <v>8</v>
      </c>
      <c r="G3444" s="1">
        <v>0</v>
      </c>
      <c r="H3444" s="1">
        <v>4</v>
      </c>
      <c r="I3444" s="15">
        <v>0.66666666666666663</v>
      </c>
      <c r="J3444">
        <f t="shared" si="53"/>
        <v>40</v>
      </c>
    </row>
    <row r="3445" spans="1:10" x14ac:dyDescent="0.3">
      <c r="A3445" t="s">
        <v>3077</v>
      </c>
      <c r="C3445" s="18">
        <v>437.38780671710578</v>
      </c>
      <c r="D3445" s="1"/>
      <c r="E3445" s="1">
        <v>5</v>
      </c>
      <c r="F3445" s="1">
        <v>5</v>
      </c>
      <c r="G3445" s="1">
        <v>0</v>
      </c>
      <c r="H3445" s="1">
        <v>0</v>
      </c>
      <c r="I3445" s="15">
        <v>1</v>
      </c>
      <c r="J3445">
        <f t="shared" si="53"/>
        <v>40</v>
      </c>
    </row>
    <row r="3446" spans="1:10" x14ac:dyDescent="0.3">
      <c r="A3446" t="s">
        <v>3078</v>
      </c>
      <c r="C3446" s="18">
        <v>437.36119538003823</v>
      </c>
      <c r="D3446" s="1"/>
      <c r="E3446" s="1">
        <v>5</v>
      </c>
      <c r="F3446" s="1">
        <v>4</v>
      </c>
      <c r="G3446" s="1">
        <v>0</v>
      </c>
      <c r="H3446" s="1">
        <v>1</v>
      </c>
      <c r="I3446" s="15">
        <v>0.8</v>
      </c>
      <c r="J3446">
        <f t="shared" si="53"/>
        <v>40</v>
      </c>
    </row>
    <row r="3447" spans="1:10" x14ac:dyDescent="0.3">
      <c r="A3447" t="s">
        <v>3079</v>
      </c>
      <c r="C3447" s="18">
        <v>437.35960395359598</v>
      </c>
      <c r="D3447" s="1"/>
      <c r="E3447" s="1">
        <v>35</v>
      </c>
      <c r="F3447" s="1">
        <v>19</v>
      </c>
      <c r="G3447" s="1">
        <v>0</v>
      </c>
      <c r="H3447" s="1">
        <v>16</v>
      </c>
      <c r="I3447" s="15">
        <v>0.54285714285714282</v>
      </c>
      <c r="J3447">
        <f t="shared" si="53"/>
        <v>20</v>
      </c>
    </row>
    <row r="3448" spans="1:10" x14ac:dyDescent="0.3">
      <c r="A3448" t="s">
        <v>5892</v>
      </c>
      <c r="C3448" s="18">
        <v>437.35591568853232</v>
      </c>
      <c r="D3448" s="1"/>
      <c r="E3448" s="1">
        <v>22</v>
      </c>
      <c r="F3448" s="1">
        <v>11</v>
      </c>
      <c r="G3448" s="1">
        <v>0</v>
      </c>
      <c r="H3448" s="1">
        <v>11</v>
      </c>
      <c r="I3448" s="15">
        <v>0.5</v>
      </c>
      <c r="J3448">
        <f t="shared" si="53"/>
        <v>40</v>
      </c>
    </row>
    <row r="3449" spans="1:10" x14ac:dyDescent="0.3">
      <c r="A3449" t="s">
        <v>3083</v>
      </c>
      <c r="C3449" s="18">
        <v>437.28867955732721</v>
      </c>
      <c r="D3449" s="1"/>
      <c r="E3449" s="1">
        <v>6</v>
      </c>
      <c r="F3449" s="1">
        <v>5</v>
      </c>
      <c r="G3449" s="1">
        <v>0</v>
      </c>
      <c r="H3449" s="1">
        <v>1</v>
      </c>
      <c r="I3449" s="15">
        <v>0.83333333333333337</v>
      </c>
      <c r="J3449">
        <f t="shared" si="53"/>
        <v>40</v>
      </c>
    </row>
    <row r="3450" spans="1:10" x14ac:dyDescent="0.3">
      <c r="A3450" t="s">
        <v>3084</v>
      </c>
      <c r="C3450" s="18">
        <v>437.26616183646189</v>
      </c>
      <c r="D3450" s="1"/>
      <c r="E3450" s="1">
        <v>18</v>
      </c>
      <c r="F3450" s="1">
        <v>10</v>
      </c>
      <c r="G3450" s="1">
        <v>2</v>
      </c>
      <c r="H3450" s="1">
        <v>6</v>
      </c>
      <c r="I3450" s="15">
        <v>0.61111111111111116</v>
      </c>
      <c r="J3450">
        <f t="shared" si="53"/>
        <v>40</v>
      </c>
    </row>
    <row r="3451" spans="1:10" x14ac:dyDescent="0.3">
      <c r="A3451" t="s">
        <v>3085</v>
      </c>
      <c r="C3451" s="18">
        <v>437.26520618714983</v>
      </c>
      <c r="D3451" s="1"/>
      <c r="E3451" s="1">
        <v>15</v>
      </c>
      <c r="F3451" s="1">
        <v>8</v>
      </c>
      <c r="G3451" s="1">
        <v>0</v>
      </c>
      <c r="H3451" s="1">
        <v>7</v>
      </c>
      <c r="I3451" s="15">
        <v>0.53333333333333333</v>
      </c>
      <c r="J3451">
        <f t="shared" si="53"/>
        <v>40</v>
      </c>
    </row>
    <row r="3452" spans="1:10" x14ac:dyDescent="0.3">
      <c r="A3452" t="s">
        <v>2913</v>
      </c>
      <c r="C3452" s="18">
        <v>437.24139582689344</v>
      </c>
      <c r="D3452" s="1"/>
      <c r="E3452" s="1">
        <v>24</v>
      </c>
      <c r="F3452" s="1">
        <v>14</v>
      </c>
      <c r="G3452" s="1">
        <v>1</v>
      </c>
      <c r="H3452" s="1">
        <v>9</v>
      </c>
      <c r="I3452" s="15">
        <v>0.60416666666666663</v>
      </c>
      <c r="J3452">
        <f t="shared" si="53"/>
        <v>40</v>
      </c>
    </row>
    <row r="3453" spans="1:10" x14ac:dyDescent="0.3">
      <c r="A3453" t="s">
        <v>3086</v>
      </c>
      <c r="C3453" s="18">
        <v>437.23676761476315</v>
      </c>
      <c r="D3453" s="1"/>
      <c r="E3453" s="1">
        <v>29</v>
      </c>
      <c r="F3453" s="1">
        <v>15</v>
      </c>
      <c r="G3453" s="1">
        <v>1</v>
      </c>
      <c r="H3453" s="1">
        <v>13</v>
      </c>
      <c r="I3453" s="15">
        <v>0.53448275862068961</v>
      </c>
      <c r="J3453">
        <f t="shared" si="53"/>
        <v>40</v>
      </c>
    </row>
    <row r="3454" spans="1:10" x14ac:dyDescent="0.3">
      <c r="A3454" t="s">
        <v>3087</v>
      </c>
      <c r="C3454" s="18">
        <v>437.22723950218432</v>
      </c>
      <c r="D3454" s="1"/>
      <c r="E3454" s="1">
        <v>9</v>
      </c>
      <c r="F3454" s="1">
        <v>6</v>
      </c>
      <c r="G3454" s="1">
        <v>0</v>
      </c>
      <c r="H3454" s="1">
        <v>3</v>
      </c>
      <c r="I3454" s="15">
        <v>0.66666666666666663</v>
      </c>
      <c r="J3454">
        <f t="shared" si="53"/>
        <v>40</v>
      </c>
    </row>
    <row r="3455" spans="1:10" x14ac:dyDescent="0.3">
      <c r="A3455" t="s">
        <v>3088</v>
      </c>
      <c r="C3455" s="18">
        <v>437.21577420567633</v>
      </c>
      <c r="D3455" s="1"/>
      <c r="E3455" s="1">
        <v>27</v>
      </c>
      <c r="F3455" s="1">
        <v>13</v>
      </c>
      <c r="G3455" s="1">
        <v>0</v>
      </c>
      <c r="H3455" s="1">
        <v>14</v>
      </c>
      <c r="I3455" s="15">
        <v>0.48148148148148145</v>
      </c>
      <c r="J3455">
        <f t="shared" si="53"/>
        <v>40</v>
      </c>
    </row>
    <row r="3456" spans="1:10" x14ac:dyDescent="0.3">
      <c r="A3456" t="s">
        <v>3343</v>
      </c>
      <c r="C3456" s="18">
        <v>437.17141249384622</v>
      </c>
      <c r="D3456" s="1"/>
      <c r="E3456" s="1">
        <v>5</v>
      </c>
      <c r="F3456" s="1">
        <v>4</v>
      </c>
      <c r="G3456" s="1">
        <v>0</v>
      </c>
      <c r="H3456" s="1">
        <v>1</v>
      </c>
      <c r="I3456" s="15">
        <v>0.8</v>
      </c>
      <c r="J3456">
        <f t="shared" si="53"/>
        <v>40</v>
      </c>
    </row>
    <row r="3457" spans="1:10" x14ac:dyDescent="0.3">
      <c r="A3457" t="s">
        <v>3297</v>
      </c>
      <c r="C3457" s="18">
        <v>437.15954387401968</v>
      </c>
      <c r="D3457" s="1"/>
      <c r="E3457" s="1">
        <v>5</v>
      </c>
      <c r="F3457" s="1">
        <v>4</v>
      </c>
      <c r="G3457" s="1">
        <v>0</v>
      </c>
      <c r="H3457" s="1">
        <v>1</v>
      </c>
      <c r="I3457" s="15">
        <v>0.8</v>
      </c>
      <c r="J3457">
        <f t="shared" si="53"/>
        <v>40</v>
      </c>
    </row>
    <row r="3458" spans="1:10" x14ac:dyDescent="0.3">
      <c r="A3458" t="s">
        <v>3129</v>
      </c>
      <c r="C3458" s="18">
        <v>437.13287693818137</v>
      </c>
      <c r="D3458" s="1"/>
      <c r="E3458" s="1">
        <v>20</v>
      </c>
      <c r="F3458" s="1">
        <v>11</v>
      </c>
      <c r="G3458" s="1">
        <v>0</v>
      </c>
      <c r="H3458" s="1">
        <v>9</v>
      </c>
      <c r="I3458" s="15">
        <v>0.55000000000000004</v>
      </c>
      <c r="J3458">
        <f t="shared" si="53"/>
        <v>40</v>
      </c>
    </row>
    <row r="3459" spans="1:10" x14ac:dyDescent="0.3">
      <c r="A3459" t="s">
        <v>3454</v>
      </c>
      <c r="C3459" s="18">
        <v>437.11401908178982</v>
      </c>
      <c r="D3459" s="1"/>
      <c r="E3459" s="1">
        <v>40</v>
      </c>
      <c r="F3459" s="1">
        <v>21</v>
      </c>
      <c r="G3459" s="1">
        <v>2</v>
      </c>
      <c r="H3459" s="1">
        <v>17</v>
      </c>
      <c r="I3459" s="15">
        <v>0.55000000000000004</v>
      </c>
      <c r="J3459">
        <f t="shared" si="53"/>
        <v>20</v>
      </c>
    </row>
    <row r="3460" spans="1:10" x14ac:dyDescent="0.3">
      <c r="A3460" t="s">
        <v>3091</v>
      </c>
      <c r="C3460" s="18">
        <v>437.10554824927681</v>
      </c>
      <c r="D3460" s="1"/>
      <c r="E3460" s="1">
        <v>18</v>
      </c>
      <c r="F3460" s="1">
        <v>10</v>
      </c>
      <c r="G3460" s="1">
        <v>3</v>
      </c>
      <c r="H3460" s="1">
        <v>5</v>
      </c>
      <c r="I3460" s="15">
        <v>0.63888888888888884</v>
      </c>
      <c r="J3460">
        <f t="shared" ref="J3460:J3523" si="54">IF(E3460&lt;=30,40,20)</f>
        <v>40</v>
      </c>
    </row>
    <row r="3461" spans="1:10" x14ac:dyDescent="0.3">
      <c r="A3461" t="s">
        <v>3092</v>
      </c>
      <c r="C3461" s="18">
        <v>437.09511992122475</v>
      </c>
      <c r="D3461" s="1"/>
      <c r="E3461" s="1">
        <v>8</v>
      </c>
      <c r="F3461" s="1">
        <v>6</v>
      </c>
      <c r="G3461" s="1">
        <v>0</v>
      </c>
      <c r="H3461" s="1">
        <v>2</v>
      </c>
      <c r="I3461" s="15">
        <v>0.75</v>
      </c>
      <c r="J3461">
        <f t="shared" si="54"/>
        <v>40</v>
      </c>
    </row>
    <row r="3462" spans="1:10" x14ac:dyDescent="0.3">
      <c r="A3462" t="s">
        <v>3094</v>
      </c>
      <c r="C3462" s="18">
        <v>437.06845406374811</v>
      </c>
      <c r="D3462" s="1"/>
      <c r="E3462" s="1">
        <v>6</v>
      </c>
      <c r="F3462" s="1">
        <v>5</v>
      </c>
      <c r="G3462" s="1">
        <v>0</v>
      </c>
      <c r="H3462" s="1">
        <v>1</v>
      </c>
      <c r="I3462" s="15">
        <v>0.83333333333333337</v>
      </c>
      <c r="J3462">
        <f t="shared" si="54"/>
        <v>40</v>
      </c>
    </row>
    <row r="3463" spans="1:10" x14ac:dyDescent="0.3">
      <c r="A3463" t="s">
        <v>3095</v>
      </c>
      <c r="C3463" s="18">
        <v>437.05077137439906</v>
      </c>
      <c r="D3463" s="1"/>
      <c r="E3463" s="1">
        <v>35</v>
      </c>
      <c r="F3463" s="1">
        <v>18</v>
      </c>
      <c r="G3463" s="1">
        <v>2</v>
      </c>
      <c r="H3463" s="1">
        <v>15</v>
      </c>
      <c r="I3463" s="15">
        <v>0.54285714285714282</v>
      </c>
      <c r="J3463">
        <f t="shared" si="54"/>
        <v>20</v>
      </c>
    </row>
    <row r="3464" spans="1:10" x14ac:dyDescent="0.3">
      <c r="A3464" t="s">
        <v>3096</v>
      </c>
      <c r="C3464" s="18">
        <v>437.04477651241018</v>
      </c>
      <c r="D3464" s="1"/>
      <c r="E3464" s="1">
        <v>12</v>
      </c>
      <c r="F3464" s="1">
        <v>8</v>
      </c>
      <c r="G3464" s="1">
        <v>0</v>
      </c>
      <c r="H3464" s="1">
        <v>4</v>
      </c>
      <c r="I3464" s="15">
        <v>0.66666666666666663</v>
      </c>
      <c r="J3464">
        <f t="shared" si="54"/>
        <v>40</v>
      </c>
    </row>
    <row r="3465" spans="1:10" x14ac:dyDescent="0.3">
      <c r="A3465" t="s">
        <v>3135</v>
      </c>
      <c r="C3465" s="18">
        <v>437.00845007819822</v>
      </c>
      <c r="D3465" s="1"/>
      <c r="E3465" s="1">
        <v>34</v>
      </c>
      <c r="F3465" s="1">
        <v>15</v>
      </c>
      <c r="G3465" s="1">
        <v>1</v>
      </c>
      <c r="H3465" s="1">
        <v>18</v>
      </c>
      <c r="I3465" s="15">
        <v>0.45588235294117646</v>
      </c>
      <c r="J3465">
        <f t="shared" si="54"/>
        <v>20</v>
      </c>
    </row>
    <row r="3466" spans="1:10" x14ac:dyDescent="0.3">
      <c r="A3466" t="s">
        <v>3097</v>
      </c>
      <c r="C3466" s="18">
        <v>436.9852072472296</v>
      </c>
      <c r="D3466" s="1"/>
      <c r="E3466" s="1">
        <v>8</v>
      </c>
      <c r="F3466" s="1">
        <v>6</v>
      </c>
      <c r="G3466" s="1">
        <v>0</v>
      </c>
      <c r="H3466" s="1">
        <v>2</v>
      </c>
      <c r="I3466" s="15">
        <v>0.75</v>
      </c>
      <c r="J3466">
        <f t="shared" si="54"/>
        <v>40</v>
      </c>
    </row>
    <row r="3467" spans="1:10" x14ac:dyDescent="0.3">
      <c r="A3467" t="s">
        <v>3098</v>
      </c>
      <c r="C3467" s="18">
        <v>436.97722668868272</v>
      </c>
      <c r="D3467" s="1"/>
      <c r="E3467" s="1">
        <v>6</v>
      </c>
      <c r="F3467" s="1">
        <v>5</v>
      </c>
      <c r="G3467" s="1">
        <v>0</v>
      </c>
      <c r="H3467" s="1">
        <v>1</v>
      </c>
      <c r="I3467" s="15">
        <v>0.83333333333333337</v>
      </c>
      <c r="J3467">
        <f t="shared" si="54"/>
        <v>40</v>
      </c>
    </row>
    <row r="3468" spans="1:10" x14ac:dyDescent="0.3">
      <c r="A3468" t="s">
        <v>3100</v>
      </c>
      <c r="C3468" s="18">
        <v>436.96782937692575</v>
      </c>
      <c r="D3468" s="1"/>
      <c r="E3468" s="1">
        <v>6</v>
      </c>
      <c r="F3468" s="1">
        <v>5</v>
      </c>
      <c r="G3468" s="1">
        <v>0</v>
      </c>
      <c r="H3468" s="1">
        <v>1</v>
      </c>
      <c r="I3468" s="15">
        <v>0.83333333333333337</v>
      </c>
      <c r="J3468">
        <f t="shared" si="54"/>
        <v>40</v>
      </c>
    </row>
    <row r="3469" spans="1:10" x14ac:dyDescent="0.3">
      <c r="A3469" t="s">
        <v>3164</v>
      </c>
      <c r="C3469" s="18">
        <v>436.96522280650521</v>
      </c>
      <c r="D3469" s="1"/>
      <c r="E3469" s="1">
        <v>43</v>
      </c>
      <c r="F3469" s="1">
        <v>23</v>
      </c>
      <c r="G3469" s="1">
        <v>0</v>
      </c>
      <c r="H3469" s="1">
        <v>20</v>
      </c>
      <c r="I3469" s="15">
        <v>0.53488372093023251</v>
      </c>
      <c r="J3469">
        <f t="shared" si="54"/>
        <v>20</v>
      </c>
    </row>
    <row r="3470" spans="1:10" x14ac:dyDescent="0.3">
      <c r="A3470" t="s">
        <v>3101</v>
      </c>
      <c r="C3470" s="18">
        <v>436.92124769545677</v>
      </c>
      <c r="D3470" s="1"/>
      <c r="E3470" s="1">
        <v>41</v>
      </c>
      <c r="F3470" s="1">
        <v>18</v>
      </c>
      <c r="G3470" s="1">
        <v>2</v>
      </c>
      <c r="H3470" s="1">
        <v>21</v>
      </c>
      <c r="I3470" s="15">
        <v>0.46341463414634149</v>
      </c>
      <c r="J3470">
        <f t="shared" si="54"/>
        <v>20</v>
      </c>
    </row>
    <row r="3471" spans="1:10" x14ac:dyDescent="0.3">
      <c r="A3471" t="s">
        <v>3103</v>
      </c>
      <c r="C3471" s="18">
        <v>436.86678631829284</v>
      </c>
      <c r="D3471" s="1"/>
      <c r="E3471" s="1">
        <v>13</v>
      </c>
      <c r="F3471" s="1">
        <v>7</v>
      </c>
      <c r="G3471" s="1">
        <v>0</v>
      </c>
      <c r="H3471" s="1">
        <v>6</v>
      </c>
      <c r="I3471" s="15">
        <v>0.53846153846153844</v>
      </c>
      <c r="J3471">
        <f t="shared" si="54"/>
        <v>40</v>
      </c>
    </row>
    <row r="3472" spans="1:10" x14ac:dyDescent="0.3">
      <c r="A3472" t="s">
        <v>3104</v>
      </c>
      <c r="C3472" s="18">
        <v>436.85111903683736</v>
      </c>
      <c r="D3472" s="1"/>
      <c r="E3472" s="1">
        <v>22</v>
      </c>
      <c r="F3472" s="1">
        <v>12</v>
      </c>
      <c r="G3472" s="1">
        <v>0</v>
      </c>
      <c r="H3472" s="1">
        <v>10</v>
      </c>
      <c r="I3472" s="15">
        <v>0.54545454545454541</v>
      </c>
      <c r="J3472">
        <f t="shared" si="54"/>
        <v>40</v>
      </c>
    </row>
    <row r="3473" spans="1:10" x14ac:dyDescent="0.3">
      <c r="A3473" t="s">
        <v>3105</v>
      </c>
      <c r="C3473" s="18">
        <v>436.84846207008184</v>
      </c>
      <c r="D3473" s="1"/>
      <c r="E3473" s="1">
        <v>6</v>
      </c>
      <c r="F3473" s="1">
        <v>5</v>
      </c>
      <c r="G3473" s="1">
        <v>0</v>
      </c>
      <c r="H3473" s="1">
        <v>1</v>
      </c>
      <c r="I3473" s="15">
        <v>0.83333333333333337</v>
      </c>
      <c r="J3473">
        <f t="shared" si="54"/>
        <v>40</v>
      </c>
    </row>
    <row r="3474" spans="1:10" x14ac:dyDescent="0.3">
      <c r="A3474" t="s">
        <v>3202</v>
      </c>
      <c r="C3474" s="18">
        <v>436.84655473486947</v>
      </c>
      <c r="D3474" s="1"/>
      <c r="E3474" s="1">
        <v>56</v>
      </c>
      <c r="F3474" s="1">
        <v>28</v>
      </c>
      <c r="G3474" s="1">
        <v>4</v>
      </c>
      <c r="H3474" s="1">
        <v>24</v>
      </c>
      <c r="I3474" s="15">
        <v>0.5357142857142857</v>
      </c>
      <c r="J3474">
        <f t="shared" si="54"/>
        <v>20</v>
      </c>
    </row>
    <row r="3475" spans="1:10" x14ac:dyDescent="0.3">
      <c r="A3475" t="s">
        <v>3106</v>
      </c>
      <c r="C3475" s="18">
        <v>436.83159264567263</v>
      </c>
      <c r="D3475" s="1"/>
      <c r="E3475" s="1">
        <v>52</v>
      </c>
      <c r="F3475" s="1">
        <v>24</v>
      </c>
      <c r="G3475" s="1">
        <v>1</v>
      </c>
      <c r="H3475" s="1">
        <v>27</v>
      </c>
      <c r="I3475" s="15">
        <v>0.47115384615384615</v>
      </c>
      <c r="J3475">
        <f t="shared" si="54"/>
        <v>20</v>
      </c>
    </row>
    <row r="3476" spans="1:10" x14ac:dyDescent="0.3">
      <c r="A3476" t="s">
        <v>3107</v>
      </c>
      <c r="C3476" s="18">
        <v>436.78418656502549</v>
      </c>
      <c r="D3476" s="1"/>
      <c r="E3476" s="1">
        <v>9</v>
      </c>
      <c r="F3476" s="1">
        <v>6</v>
      </c>
      <c r="G3476" s="1">
        <v>0</v>
      </c>
      <c r="H3476" s="1">
        <v>3</v>
      </c>
      <c r="I3476" s="15">
        <v>0.66666666666666663</v>
      </c>
      <c r="J3476">
        <f t="shared" si="54"/>
        <v>40</v>
      </c>
    </row>
    <row r="3477" spans="1:10" x14ac:dyDescent="0.3">
      <c r="A3477" t="s">
        <v>3108</v>
      </c>
      <c r="C3477" s="18">
        <v>436.77077598768409</v>
      </c>
      <c r="D3477" s="1"/>
      <c r="E3477" s="1">
        <v>12</v>
      </c>
      <c r="F3477" s="1">
        <v>8</v>
      </c>
      <c r="G3477" s="1">
        <v>0</v>
      </c>
      <c r="H3477" s="1">
        <v>4</v>
      </c>
      <c r="I3477" s="15">
        <v>0.66666666666666663</v>
      </c>
      <c r="J3477">
        <f t="shared" si="54"/>
        <v>40</v>
      </c>
    </row>
    <row r="3478" spans="1:10" x14ac:dyDescent="0.3">
      <c r="A3478" t="s">
        <v>3109</v>
      </c>
      <c r="C3478" s="18">
        <v>436.75110252114195</v>
      </c>
      <c r="D3478" s="1"/>
      <c r="E3478" s="1">
        <v>7</v>
      </c>
      <c r="F3478" s="1">
        <v>5</v>
      </c>
      <c r="G3478" s="1">
        <v>1</v>
      </c>
      <c r="H3478" s="1">
        <v>1</v>
      </c>
      <c r="I3478" s="15">
        <v>0.7857142857142857</v>
      </c>
      <c r="J3478">
        <f t="shared" si="54"/>
        <v>40</v>
      </c>
    </row>
    <row r="3479" spans="1:10" x14ac:dyDescent="0.3">
      <c r="A3479" t="s">
        <v>3110</v>
      </c>
      <c r="C3479" s="18">
        <v>436.74943051464095</v>
      </c>
      <c r="D3479" s="1"/>
      <c r="E3479" s="1">
        <v>6</v>
      </c>
      <c r="F3479" s="1">
        <v>5</v>
      </c>
      <c r="G3479" s="1">
        <v>0</v>
      </c>
      <c r="H3479" s="1">
        <v>1</v>
      </c>
      <c r="I3479" s="15">
        <v>0.83333333333333337</v>
      </c>
      <c r="J3479">
        <f t="shared" si="54"/>
        <v>40</v>
      </c>
    </row>
    <row r="3480" spans="1:10" x14ac:dyDescent="0.3">
      <c r="A3480" t="s">
        <v>3111</v>
      </c>
      <c r="C3480" s="18">
        <v>436.7223293222342</v>
      </c>
      <c r="D3480" s="1"/>
      <c r="E3480" s="1">
        <v>5</v>
      </c>
      <c r="F3480" s="1">
        <v>4</v>
      </c>
      <c r="G3480" s="1">
        <v>0</v>
      </c>
      <c r="H3480" s="1">
        <v>1</v>
      </c>
      <c r="I3480" s="15">
        <v>0.8</v>
      </c>
      <c r="J3480">
        <f t="shared" si="54"/>
        <v>40</v>
      </c>
    </row>
    <row r="3481" spans="1:10" x14ac:dyDescent="0.3">
      <c r="A3481" t="s">
        <v>3146</v>
      </c>
      <c r="C3481" s="18">
        <v>436.72022640959386</v>
      </c>
      <c r="D3481" s="1"/>
      <c r="E3481" s="1">
        <v>32</v>
      </c>
      <c r="F3481" s="1">
        <v>17</v>
      </c>
      <c r="G3481" s="1">
        <v>0</v>
      </c>
      <c r="H3481" s="1">
        <v>15</v>
      </c>
      <c r="I3481" s="15">
        <v>0.53125</v>
      </c>
      <c r="J3481">
        <f t="shared" si="54"/>
        <v>20</v>
      </c>
    </row>
    <row r="3482" spans="1:10" x14ac:dyDescent="0.3">
      <c r="A3482" t="s">
        <v>3112</v>
      </c>
      <c r="C3482" s="18">
        <v>436.68912848688029</v>
      </c>
      <c r="D3482" s="1"/>
      <c r="E3482" s="1">
        <v>5</v>
      </c>
      <c r="F3482" s="1">
        <v>4</v>
      </c>
      <c r="G3482" s="1">
        <v>0</v>
      </c>
      <c r="H3482" s="1">
        <v>1</v>
      </c>
      <c r="I3482" s="15">
        <v>0.8</v>
      </c>
      <c r="J3482">
        <f t="shared" si="54"/>
        <v>40</v>
      </c>
    </row>
    <row r="3483" spans="1:10" x14ac:dyDescent="0.3">
      <c r="A3483" t="s">
        <v>3137</v>
      </c>
      <c r="C3483" s="18">
        <v>436.68115783817905</v>
      </c>
      <c r="D3483" s="1"/>
      <c r="E3483" s="1">
        <v>9</v>
      </c>
      <c r="F3483" s="1">
        <v>6</v>
      </c>
      <c r="G3483" s="1">
        <v>0</v>
      </c>
      <c r="H3483" s="1">
        <v>3</v>
      </c>
      <c r="I3483" s="15">
        <v>0.66666666666666663</v>
      </c>
      <c r="J3483">
        <f t="shared" si="54"/>
        <v>40</v>
      </c>
    </row>
    <row r="3484" spans="1:10" x14ac:dyDescent="0.3">
      <c r="A3484" t="s">
        <v>3113</v>
      </c>
      <c r="C3484" s="18">
        <v>436.67575721239314</v>
      </c>
      <c r="D3484" s="1"/>
      <c r="E3484" s="1">
        <v>21</v>
      </c>
      <c r="F3484" s="1">
        <v>12</v>
      </c>
      <c r="G3484" s="1">
        <v>1</v>
      </c>
      <c r="H3484" s="1">
        <v>8</v>
      </c>
      <c r="I3484" s="15">
        <v>0.59523809523809523</v>
      </c>
      <c r="J3484">
        <f t="shared" si="54"/>
        <v>40</v>
      </c>
    </row>
    <row r="3485" spans="1:10" x14ac:dyDescent="0.3">
      <c r="A3485" t="s">
        <v>3013</v>
      </c>
      <c r="C3485" s="18">
        <v>436.67056965349826</v>
      </c>
      <c r="D3485" s="1"/>
      <c r="E3485" s="1">
        <v>49</v>
      </c>
      <c r="F3485" s="1">
        <v>26</v>
      </c>
      <c r="G3485" s="1">
        <v>0</v>
      </c>
      <c r="H3485" s="1">
        <v>23</v>
      </c>
      <c r="I3485" s="15">
        <v>0.53061224489795922</v>
      </c>
      <c r="J3485">
        <f t="shared" si="54"/>
        <v>20</v>
      </c>
    </row>
    <row r="3486" spans="1:10" x14ac:dyDescent="0.3">
      <c r="A3486" t="s">
        <v>3114</v>
      </c>
      <c r="C3486" s="18">
        <v>436.64361922301902</v>
      </c>
      <c r="D3486" s="1"/>
      <c r="E3486" s="1">
        <v>42</v>
      </c>
      <c r="F3486" s="1">
        <v>18</v>
      </c>
      <c r="G3486" s="1">
        <v>0</v>
      </c>
      <c r="H3486" s="1">
        <v>24</v>
      </c>
      <c r="I3486" s="15">
        <v>0.42857142857142855</v>
      </c>
      <c r="J3486">
        <f t="shared" si="54"/>
        <v>20</v>
      </c>
    </row>
    <row r="3487" spans="1:10" x14ac:dyDescent="0.3">
      <c r="A3487" t="s">
        <v>3115</v>
      </c>
      <c r="C3487" s="18">
        <v>436.62984960921654</v>
      </c>
      <c r="D3487" s="1"/>
      <c r="E3487" s="1">
        <v>39</v>
      </c>
      <c r="F3487" s="1">
        <v>18</v>
      </c>
      <c r="G3487" s="1">
        <v>4</v>
      </c>
      <c r="H3487" s="1">
        <v>17</v>
      </c>
      <c r="I3487" s="15">
        <v>0.51282051282051277</v>
      </c>
      <c r="J3487">
        <f t="shared" si="54"/>
        <v>20</v>
      </c>
    </row>
    <row r="3488" spans="1:10" x14ac:dyDescent="0.3">
      <c r="A3488" t="s">
        <v>3117</v>
      </c>
      <c r="C3488" s="18">
        <v>436.60864353053455</v>
      </c>
      <c r="D3488" s="1"/>
      <c r="E3488" s="1">
        <v>3</v>
      </c>
      <c r="F3488" s="1">
        <v>3</v>
      </c>
      <c r="G3488" s="1">
        <v>0</v>
      </c>
      <c r="H3488" s="1">
        <v>0</v>
      </c>
      <c r="I3488" s="15">
        <v>1</v>
      </c>
      <c r="J3488">
        <f t="shared" si="54"/>
        <v>40</v>
      </c>
    </row>
    <row r="3489" spans="1:10" x14ac:dyDescent="0.3">
      <c r="A3489" t="s">
        <v>3118</v>
      </c>
      <c r="C3489" s="18">
        <v>436.6039480814631</v>
      </c>
      <c r="D3489" s="1"/>
      <c r="E3489" s="1">
        <v>11</v>
      </c>
      <c r="F3489" s="1">
        <v>6</v>
      </c>
      <c r="G3489" s="1">
        <v>1</v>
      </c>
      <c r="H3489" s="1">
        <v>4</v>
      </c>
      <c r="I3489" s="15">
        <v>0.59090909090909094</v>
      </c>
      <c r="J3489">
        <f t="shared" si="54"/>
        <v>40</v>
      </c>
    </row>
    <row r="3490" spans="1:10" x14ac:dyDescent="0.3">
      <c r="A3490" t="s">
        <v>3119</v>
      </c>
      <c r="C3490" s="18">
        <v>436.60373575252288</v>
      </c>
      <c r="D3490" s="1"/>
      <c r="E3490" s="1">
        <v>27</v>
      </c>
      <c r="F3490" s="1">
        <v>15</v>
      </c>
      <c r="G3490" s="1">
        <v>1</v>
      </c>
      <c r="H3490" s="1">
        <v>11</v>
      </c>
      <c r="I3490" s="15">
        <v>0.57407407407407407</v>
      </c>
      <c r="J3490">
        <f t="shared" si="54"/>
        <v>40</v>
      </c>
    </row>
    <row r="3491" spans="1:10" x14ac:dyDescent="0.3">
      <c r="A3491" t="s">
        <v>3116</v>
      </c>
      <c r="C3491" s="18">
        <v>436.57542766616547</v>
      </c>
      <c r="D3491" s="1"/>
      <c r="E3491" s="1">
        <v>36</v>
      </c>
      <c r="F3491" s="1">
        <v>21</v>
      </c>
      <c r="G3491" s="1">
        <v>1</v>
      </c>
      <c r="H3491" s="1">
        <v>14</v>
      </c>
      <c r="I3491" s="15">
        <v>0.59722222222222221</v>
      </c>
      <c r="J3491">
        <f t="shared" si="54"/>
        <v>20</v>
      </c>
    </row>
    <row r="3492" spans="1:10" x14ac:dyDescent="0.3">
      <c r="A3492" t="s">
        <v>3121</v>
      </c>
      <c r="C3492" s="18">
        <v>436.51700260414134</v>
      </c>
      <c r="D3492" s="1"/>
      <c r="E3492" s="1">
        <v>9</v>
      </c>
      <c r="F3492" s="1">
        <v>6</v>
      </c>
      <c r="G3492" s="1">
        <v>1</v>
      </c>
      <c r="H3492" s="1">
        <v>2</v>
      </c>
      <c r="I3492" s="15">
        <v>0.72222222222222221</v>
      </c>
      <c r="J3492">
        <f t="shared" si="54"/>
        <v>40</v>
      </c>
    </row>
    <row r="3493" spans="1:10" x14ac:dyDescent="0.3">
      <c r="A3493" t="s">
        <v>4117</v>
      </c>
      <c r="C3493" s="18">
        <v>458.27813268299047</v>
      </c>
      <c r="D3493" s="1"/>
      <c r="E3493" s="1">
        <v>28</v>
      </c>
      <c r="F3493" s="1">
        <v>15</v>
      </c>
      <c r="G3493" s="1">
        <v>1</v>
      </c>
      <c r="H3493" s="1">
        <v>12</v>
      </c>
      <c r="I3493" s="15">
        <v>0.5535714285714286</v>
      </c>
      <c r="J3493">
        <f t="shared" si="54"/>
        <v>40</v>
      </c>
    </row>
    <row r="3494" spans="1:10" x14ac:dyDescent="0.3">
      <c r="A3494" t="s">
        <v>3123</v>
      </c>
      <c r="C3494" s="18">
        <v>436.48909771082953</v>
      </c>
      <c r="D3494" s="1"/>
      <c r="E3494" s="1">
        <v>23</v>
      </c>
      <c r="F3494" s="1">
        <v>11</v>
      </c>
      <c r="G3494" s="1">
        <v>1</v>
      </c>
      <c r="H3494" s="1">
        <v>11</v>
      </c>
      <c r="I3494" s="15">
        <v>0.5</v>
      </c>
      <c r="J3494">
        <f t="shared" si="54"/>
        <v>40</v>
      </c>
    </row>
    <row r="3495" spans="1:10" x14ac:dyDescent="0.3">
      <c r="A3495" t="s">
        <v>3124</v>
      </c>
      <c r="C3495" s="18">
        <v>427.35150230917998</v>
      </c>
      <c r="D3495" s="1"/>
      <c r="E3495" s="1">
        <v>69</v>
      </c>
      <c r="F3495" s="1">
        <v>36</v>
      </c>
      <c r="G3495" s="1">
        <v>1</v>
      </c>
      <c r="H3495" s="1">
        <v>32</v>
      </c>
      <c r="I3495" s="15">
        <v>0.52898550724637683</v>
      </c>
      <c r="J3495">
        <f t="shared" si="54"/>
        <v>20</v>
      </c>
    </row>
    <row r="3496" spans="1:10" x14ac:dyDescent="0.3">
      <c r="A3496" t="s">
        <v>3126</v>
      </c>
      <c r="C3496" s="18">
        <v>436.46174077689403</v>
      </c>
      <c r="D3496" s="1"/>
      <c r="E3496" s="1">
        <v>8</v>
      </c>
      <c r="F3496" s="1">
        <v>6</v>
      </c>
      <c r="G3496" s="1">
        <v>0</v>
      </c>
      <c r="H3496" s="1">
        <v>2</v>
      </c>
      <c r="I3496" s="15">
        <v>0.75</v>
      </c>
      <c r="J3496">
        <f t="shared" si="54"/>
        <v>40</v>
      </c>
    </row>
    <row r="3497" spans="1:10" x14ac:dyDescent="0.3">
      <c r="A3497" t="s">
        <v>3139</v>
      </c>
      <c r="C3497" s="18">
        <v>436.45624543084489</v>
      </c>
      <c r="D3497" s="1"/>
      <c r="E3497" s="1">
        <v>24</v>
      </c>
      <c r="F3497" s="1">
        <v>14</v>
      </c>
      <c r="G3497" s="1">
        <v>0</v>
      </c>
      <c r="H3497" s="1">
        <v>10</v>
      </c>
      <c r="I3497" s="15">
        <v>0.58333333333333337</v>
      </c>
      <c r="J3497">
        <f t="shared" si="54"/>
        <v>40</v>
      </c>
    </row>
    <row r="3498" spans="1:10" x14ac:dyDescent="0.3">
      <c r="A3498" t="s">
        <v>3128</v>
      </c>
      <c r="C3498" s="18">
        <v>436.45403115658229</v>
      </c>
      <c r="D3498" s="1"/>
      <c r="E3498" s="1">
        <v>5</v>
      </c>
      <c r="F3498" s="1">
        <v>4</v>
      </c>
      <c r="G3498" s="1">
        <v>0</v>
      </c>
      <c r="H3498" s="1">
        <v>1</v>
      </c>
      <c r="I3498" s="15">
        <v>0.8</v>
      </c>
      <c r="J3498">
        <f t="shared" si="54"/>
        <v>40</v>
      </c>
    </row>
    <row r="3499" spans="1:10" x14ac:dyDescent="0.3">
      <c r="A3499" t="s">
        <v>3131</v>
      </c>
      <c r="C3499" s="18">
        <v>436.42719511569749</v>
      </c>
      <c r="D3499" s="1"/>
      <c r="E3499" s="1">
        <v>55</v>
      </c>
      <c r="F3499" s="1">
        <v>30</v>
      </c>
      <c r="G3499" s="1">
        <v>2</v>
      </c>
      <c r="H3499" s="1">
        <v>23</v>
      </c>
      <c r="I3499" s="15">
        <v>0.5636363636363636</v>
      </c>
      <c r="J3499">
        <f t="shared" si="54"/>
        <v>20</v>
      </c>
    </row>
    <row r="3500" spans="1:10" x14ac:dyDescent="0.3">
      <c r="A3500" t="s">
        <v>3132</v>
      </c>
      <c r="C3500" s="18">
        <v>436.42573714525764</v>
      </c>
      <c r="D3500" s="1"/>
      <c r="E3500" s="1">
        <v>8</v>
      </c>
      <c r="F3500" s="1">
        <v>6</v>
      </c>
      <c r="G3500" s="1">
        <v>0</v>
      </c>
      <c r="H3500" s="1">
        <v>2</v>
      </c>
      <c r="I3500" s="15">
        <v>0.75</v>
      </c>
      <c r="J3500">
        <f t="shared" si="54"/>
        <v>40</v>
      </c>
    </row>
    <row r="3501" spans="1:10" x14ac:dyDescent="0.3">
      <c r="A3501" t="s">
        <v>3133</v>
      </c>
      <c r="C3501" s="18">
        <v>436.42531813304493</v>
      </c>
      <c r="D3501" s="1"/>
      <c r="E3501" s="1">
        <v>31</v>
      </c>
      <c r="F3501" s="1">
        <v>17</v>
      </c>
      <c r="G3501" s="1">
        <v>0</v>
      </c>
      <c r="H3501" s="1">
        <v>14</v>
      </c>
      <c r="I3501" s="15">
        <v>0.54838709677419351</v>
      </c>
      <c r="J3501">
        <f t="shared" si="54"/>
        <v>20</v>
      </c>
    </row>
    <row r="3502" spans="1:10" x14ac:dyDescent="0.3">
      <c r="A3502" t="s">
        <v>3134</v>
      </c>
      <c r="C3502" s="18">
        <v>436.42173520270325</v>
      </c>
      <c r="D3502" s="1"/>
      <c r="E3502" s="1">
        <v>8</v>
      </c>
      <c r="F3502" s="1">
        <v>6</v>
      </c>
      <c r="G3502" s="1">
        <v>0</v>
      </c>
      <c r="H3502" s="1">
        <v>2</v>
      </c>
      <c r="I3502" s="15">
        <v>0.75</v>
      </c>
      <c r="J3502">
        <f t="shared" si="54"/>
        <v>40</v>
      </c>
    </row>
    <row r="3503" spans="1:10" x14ac:dyDescent="0.3">
      <c r="A3503" t="s">
        <v>3138</v>
      </c>
      <c r="C3503" s="18">
        <v>436.35795857838633</v>
      </c>
      <c r="D3503" s="1"/>
      <c r="E3503" s="1">
        <v>6</v>
      </c>
      <c r="F3503" s="1">
        <v>5</v>
      </c>
      <c r="G3503" s="1">
        <v>0</v>
      </c>
      <c r="H3503" s="1">
        <v>1</v>
      </c>
      <c r="I3503" s="15">
        <v>0.83333333333333337</v>
      </c>
      <c r="J3503">
        <f t="shared" si="54"/>
        <v>40</v>
      </c>
    </row>
    <row r="3504" spans="1:10" x14ac:dyDescent="0.3">
      <c r="A3504" t="s">
        <v>3140</v>
      </c>
      <c r="C3504" s="18">
        <v>436.33308688245006</v>
      </c>
      <c r="D3504" s="1"/>
      <c r="E3504" s="1">
        <v>8</v>
      </c>
      <c r="F3504" s="1">
        <v>6</v>
      </c>
      <c r="G3504" s="1">
        <v>0</v>
      </c>
      <c r="H3504" s="1">
        <v>2</v>
      </c>
      <c r="I3504" s="15">
        <v>0.75</v>
      </c>
      <c r="J3504">
        <f t="shared" si="54"/>
        <v>40</v>
      </c>
    </row>
    <row r="3505" spans="1:10" x14ac:dyDescent="0.3">
      <c r="A3505" t="s">
        <v>3141</v>
      </c>
      <c r="C3505" s="18">
        <v>436.326272884687</v>
      </c>
      <c r="D3505" s="1"/>
      <c r="E3505" s="1">
        <v>18</v>
      </c>
      <c r="F3505" s="1">
        <v>10</v>
      </c>
      <c r="G3505" s="1">
        <v>2</v>
      </c>
      <c r="H3505" s="1">
        <v>6</v>
      </c>
      <c r="I3505" s="15">
        <v>0.61111111111111116</v>
      </c>
      <c r="J3505">
        <f t="shared" si="54"/>
        <v>40</v>
      </c>
    </row>
    <row r="3506" spans="1:10" x14ac:dyDescent="0.3">
      <c r="A3506" t="s">
        <v>15276</v>
      </c>
      <c r="C3506" s="18">
        <v>436.3180963231701</v>
      </c>
      <c r="D3506" s="1"/>
      <c r="E3506" s="1">
        <v>58</v>
      </c>
      <c r="F3506" s="1">
        <v>26</v>
      </c>
      <c r="G3506" s="1">
        <v>4</v>
      </c>
      <c r="H3506" s="1">
        <v>28</v>
      </c>
      <c r="I3506" s="15">
        <v>0.48275862068965519</v>
      </c>
      <c r="J3506">
        <f t="shared" si="54"/>
        <v>20</v>
      </c>
    </row>
    <row r="3507" spans="1:10" x14ac:dyDescent="0.3">
      <c r="A3507" t="s">
        <v>3331</v>
      </c>
      <c r="C3507" s="18">
        <v>436.30808929400115</v>
      </c>
      <c r="D3507" s="1"/>
      <c r="E3507" s="1">
        <v>62</v>
      </c>
      <c r="F3507" s="1">
        <v>31</v>
      </c>
      <c r="G3507" s="1">
        <v>0</v>
      </c>
      <c r="H3507" s="1">
        <v>31</v>
      </c>
      <c r="I3507" s="15">
        <v>0.5</v>
      </c>
      <c r="J3507">
        <f t="shared" si="54"/>
        <v>20</v>
      </c>
    </row>
    <row r="3508" spans="1:10" x14ac:dyDescent="0.3">
      <c r="A3508" t="s">
        <v>3223</v>
      </c>
      <c r="C3508" s="18">
        <v>436.28753912322412</v>
      </c>
      <c r="D3508" s="1"/>
      <c r="E3508" s="1">
        <v>80</v>
      </c>
      <c r="F3508" s="1">
        <v>39</v>
      </c>
      <c r="G3508" s="1">
        <v>3</v>
      </c>
      <c r="H3508" s="1">
        <v>38</v>
      </c>
      <c r="I3508" s="15">
        <v>0.50624999999999998</v>
      </c>
      <c r="J3508">
        <f t="shared" si="54"/>
        <v>20</v>
      </c>
    </row>
    <row r="3509" spans="1:10" x14ac:dyDescent="0.3">
      <c r="A3509" t="s">
        <v>3619</v>
      </c>
      <c r="C3509" s="18">
        <v>436.28362561103745</v>
      </c>
      <c r="D3509" s="1"/>
      <c r="E3509" s="1">
        <v>23</v>
      </c>
      <c r="F3509" s="1">
        <v>13</v>
      </c>
      <c r="G3509" s="1">
        <v>0</v>
      </c>
      <c r="H3509" s="1">
        <v>10</v>
      </c>
      <c r="I3509" s="15">
        <v>0.56521739130434778</v>
      </c>
      <c r="J3509">
        <f t="shared" si="54"/>
        <v>40</v>
      </c>
    </row>
    <row r="3510" spans="1:10" x14ac:dyDescent="0.3">
      <c r="A3510" t="s">
        <v>3143</v>
      </c>
      <c r="C3510" s="18">
        <v>436.27562926139058</v>
      </c>
      <c r="D3510" s="1"/>
      <c r="E3510" s="1">
        <v>6</v>
      </c>
      <c r="F3510" s="1">
        <v>5</v>
      </c>
      <c r="G3510" s="1">
        <v>0</v>
      </c>
      <c r="H3510" s="1">
        <v>1</v>
      </c>
      <c r="I3510" s="15">
        <v>0.83333333333333337</v>
      </c>
      <c r="J3510">
        <f t="shared" si="54"/>
        <v>40</v>
      </c>
    </row>
    <row r="3511" spans="1:10" x14ac:dyDescent="0.3">
      <c r="A3511" t="s">
        <v>3144</v>
      </c>
      <c r="C3511" s="18">
        <v>436.2723857118624</v>
      </c>
      <c r="D3511" s="1"/>
      <c r="E3511" s="1">
        <v>18</v>
      </c>
      <c r="F3511" s="1">
        <v>10</v>
      </c>
      <c r="G3511" s="1">
        <v>0</v>
      </c>
      <c r="H3511" s="1">
        <v>8</v>
      </c>
      <c r="I3511" s="15">
        <v>0.55555555555555558</v>
      </c>
      <c r="J3511">
        <f t="shared" si="54"/>
        <v>40</v>
      </c>
    </row>
    <row r="3512" spans="1:10" x14ac:dyDescent="0.3">
      <c r="A3512" t="s">
        <v>3148</v>
      </c>
      <c r="C3512" s="18">
        <v>436.24582006356093</v>
      </c>
      <c r="D3512" s="1"/>
      <c r="E3512" s="1">
        <v>26</v>
      </c>
      <c r="F3512" s="1">
        <v>14</v>
      </c>
      <c r="G3512" s="1">
        <v>0</v>
      </c>
      <c r="H3512" s="1">
        <v>12</v>
      </c>
      <c r="I3512" s="15">
        <v>0.53846153846153844</v>
      </c>
      <c r="J3512">
        <f t="shared" si="54"/>
        <v>40</v>
      </c>
    </row>
    <row r="3513" spans="1:10" x14ac:dyDescent="0.3">
      <c r="A3513" t="s">
        <v>3149</v>
      </c>
      <c r="C3513" s="18">
        <v>436.24373954693129</v>
      </c>
      <c r="D3513" s="1"/>
      <c r="E3513" s="1">
        <v>27</v>
      </c>
      <c r="F3513" s="1">
        <v>19</v>
      </c>
      <c r="G3513" s="1">
        <v>0</v>
      </c>
      <c r="H3513" s="1">
        <v>8</v>
      </c>
      <c r="I3513" s="15">
        <v>0.70370370370370372</v>
      </c>
      <c r="J3513">
        <f t="shared" si="54"/>
        <v>40</v>
      </c>
    </row>
    <row r="3514" spans="1:10" x14ac:dyDescent="0.3">
      <c r="A3514" t="s">
        <v>3150</v>
      </c>
      <c r="C3514" s="18">
        <v>436.22214802768758</v>
      </c>
      <c r="D3514" s="1"/>
      <c r="E3514" s="1">
        <v>36</v>
      </c>
      <c r="F3514" s="1">
        <v>19</v>
      </c>
      <c r="G3514" s="1">
        <v>3</v>
      </c>
      <c r="H3514" s="1">
        <v>14</v>
      </c>
      <c r="I3514" s="15">
        <v>0.56944444444444442</v>
      </c>
      <c r="J3514">
        <f t="shared" si="54"/>
        <v>20</v>
      </c>
    </row>
    <row r="3515" spans="1:10" x14ac:dyDescent="0.3">
      <c r="A3515" t="s">
        <v>3151</v>
      </c>
      <c r="C3515" s="18">
        <v>436.2200651754469</v>
      </c>
      <c r="D3515" s="1"/>
      <c r="E3515" s="1">
        <v>11</v>
      </c>
      <c r="F3515" s="1">
        <v>7</v>
      </c>
      <c r="G3515" s="1">
        <v>0</v>
      </c>
      <c r="H3515" s="1">
        <v>4</v>
      </c>
      <c r="I3515" s="15">
        <v>0.63636363636363635</v>
      </c>
      <c r="J3515">
        <f t="shared" si="54"/>
        <v>40</v>
      </c>
    </row>
    <row r="3516" spans="1:10" x14ac:dyDescent="0.3">
      <c r="A3516" t="s">
        <v>3152</v>
      </c>
      <c r="C3516" s="18">
        <v>436.21876558145885</v>
      </c>
      <c r="D3516" s="1"/>
      <c r="E3516" s="1">
        <v>6</v>
      </c>
      <c r="F3516" s="1">
        <v>5</v>
      </c>
      <c r="G3516" s="1">
        <v>0</v>
      </c>
      <c r="H3516" s="1">
        <v>1</v>
      </c>
      <c r="I3516" s="15">
        <v>0.83333333333333337</v>
      </c>
      <c r="J3516">
        <f t="shared" si="54"/>
        <v>40</v>
      </c>
    </row>
    <row r="3517" spans="1:10" x14ac:dyDescent="0.3">
      <c r="A3517" t="s">
        <v>3155</v>
      </c>
      <c r="C3517" s="18">
        <v>436.20213345644027</v>
      </c>
      <c r="D3517" s="1"/>
      <c r="E3517" s="1">
        <v>9</v>
      </c>
      <c r="F3517" s="1">
        <v>6</v>
      </c>
      <c r="G3517" s="1">
        <v>1</v>
      </c>
      <c r="H3517" s="1">
        <v>2</v>
      </c>
      <c r="I3517" s="15">
        <v>0.72222222222222221</v>
      </c>
      <c r="J3517">
        <f t="shared" si="54"/>
        <v>40</v>
      </c>
    </row>
    <row r="3518" spans="1:10" x14ac:dyDescent="0.3">
      <c r="A3518" t="s">
        <v>3153</v>
      </c>
      <c r="C3518" s="18">
        <v>436.18118941071737</v>
      </c>
      <c r="D3518" s="1"/>
      <c r="E3518" s="1">
        <v>21</v>
      </c>
      <c r="F3518" s="1">
        <v>11</v>
      </c>
      <c r="G3518" s="1">
        <v>1</v>
      </c>
      <c r="H3518" s="1">
        <v>9</v>
      </c>
      <c r="I3518" s="15">
        <v>0.54761904761904767</v>
      </c>
      <c r="J3518">
        <f t="shared" si="54"/>
        <v>40</v>
      </c>
    </row>
    <row r="3519" spans="1:10" x14ac:dyDescent="0.3">
      <c r="A3519" t="s">
        <v>3154</v>
      </c>
      <c r="C3519" s="18">
        <v>436.16775576722591</v>
      </c>
      <c r="D3519" s="1"/>
      <c r="E3519" s="1">
        <v>8</v>
      </c>
      <c r="F3519" s="1">
        <v>6</v>
      </c>
      <c r="G3519" s="1">
        <v>0</v>
      </c>
      <c r="H3519" s="1">
        <v>2</v>
      </c>
      <c r="I3519" s="15">
        <v>0.75</v>
      </c>
      <c r="J3519">
        <f t="shared" si="54"/>
        <v>40</v>
      </c>
    </row>
    <row r="3520" spans="1:10" x14ac:dyDescent="0.3">
      <c r="A3520" t="s">
        <v>3156</v>
      </c>
      <c r="C3520" s="18">
        <v>436.1612676399472</v>
      </c>
      <c r="D3520" s="1"/>
      <c r="E3520" s="1">
        <v>16</v>
      </c>
      <c r="F3520" s="1">
        <v>10</v>
      </c>
      <c r="G3520" s="1">
        <v>0</v>
      </c>
      <c r="H3520" s="1">
        <v>6</v>
      </c>
      <c r="I3520" s="15">
        <v>0.625</v>
      </c>
      <c r="J3520">
        <f t="shared" si="54"/>
        <v>40</v>
      </c>
    </row>
    <row r="3521" spans="1:10" x14ac:dyDescent="0.3">
      <c r="A3521" t="s">
        <v>3163</v>
      </c>
      <c r="C3521" s="18">
        <v>436.15604917090741</v>
      </c>
      <c r="D3521" s="1"/>
      <c r="E3521" s="1">
        <v>28</v>
      </c>
      <c r="F3521" s="1">
        <v>14</v>
      </c>
      <c r="G3521" s="1">
        <v>2</v>
      </c>
      <c r="H3521" s="1">
        <v>12</v>
      </c>
      <c r="I3521" s="15">
        <v>0.5357142857142857</v>
      </c>
      <c r="J3521">
        <f t="shared" si="54"/>
        <v>40</v>
      </c>
    </row>
    <row r="3522" spans="1:10" x14ac:dyDescent="0.3">
      <c r="A3522" t="s">
        <v>3157</v>
      </c>
      <c r="C3522" s="18">
        <v>436.15238939515984</v>
      </c>
      <c r="D3522" s="1"/>
      <c r="E3522" s="1">
        <v>10</v>
      </c>
      <c r="F3522" s="1">
        <v>6</v>
      </c>
      <c r="G3522" s="1">
        <v>0</v>
      </c>
      <c r="H3522" s="1">
        <v>4</v>
      </c>
      <c r="I3522" s="15">
        <v>0.6</v>
      </c>
      <c r="J3522">
        <f t="shared" si="54"/>
        <v>40</v>
      </c>
    </row>
    <row r="3523" spans="1:10" x14ac:dyDescent="0.3">
      <c r="A3523" t="s">
        <v>3158</v>
      </c>
      <c r="C3523" s="18">
        <v>436.14291209407685</v>
      </c>
      <c r="D3523" s="1"/>
      <c r="E3523" s="1">
        <v>6</v>
      </c>
      <c r="F3523" s="1">
        <v>5</v>
      </c>
      <c r="G3523" s="1">
        <v>0</v>
      </c>
      <c r="H3523" s="1">
        <v>1</v>
      </c>
      <c r="I3523" s="15">
        <v>0.83333333333333337</v>
      </c>
      <c r="J3523">
        <f t="shared" si="54"/>
        <v>40</v>
      </c>
    </row>
    <row r="3524" spans="1:10" x14ac:dyDescent="0.3">
      <c r="A3524" t="s">
        <v>8530</v>
      </c>
      <c r="C3524" s="18">
        <v>436.12626672705693</v>
      </c>
      <c r="D3524" s="1"/>
      <c r="E3524" s="1">
        <v>54</v>
      </c>
      <c r="F3524" s="1">
        <v>27</v>
      </c>
      <c r="G3524" s="1">
        <v>1</v>
      </c>
      <c r="H3524" s="1">
        <v>26</v>
      </c>
      <c r="I3524" s="15">
        <v>0.5092592592592593</v>
      </c>
      <c r="J3524">
        <f t="shared" ref="J3524:J3587" si="55">IF(E3524&lt;=30,40,20)</f>
        <v>20</v>
      </c>
    </row>
    <row r="3525" spans="1:10" x14ac:dyDescent="0.3">
      <c r="A3525" t="s">
        <v>3391</v>
      </c>
      <c r="C3525" s="18">
        <v>436.10716885306158</v>
      </c>
      <c r="D3525" s="1"/>
      <c r="E3525" s="1">
        <v>27</v>
      </c>
      <c r="F3525" s="1">
        <v>14</v>
      </c>
      <c r="G3525" s="1">
        <v>2</v>
      </c>
      <c r="H3525" s="1">
        <v>11</v>
      </c>
      <c r="I3525" s="15">
        <v>0.55555555555555558</v>
      </c>
      <c r="J3525">
        <f t="shared" si="55"/>
        <v>40</v>
      </c>
    </row>
    <row r="3526" spans="1:10" x14ac:dyDescent="0.3">
      <c r="A3526" t="s">
        <v>3195</v>
      </c>
      <c r="C3526" s="18">
        <v>436.1024965808387</v>
      </c>
      <c r="D3526" s="1"/>
      <c r="E3526" s="1">
        <v>33</v>
      </c>
      <c r="F3526" s="1">
        <v>17</v>
      </c>
      <c r="G3526" s="1">
        <v>2</v>
      </c>
      <c r="H3526" s="1">
        <v>14</v>
      </c>
      <c r="I3526" s="15">
        <v>0.54545454545454541</v>
      </c>
      <c r="J3526">
        <f t="shared" si="55"/>
        <v>20</v>
      </c>
    </row>
    <row r="3527" spans="1:10" x14ac:dyDescent="0.3">
      <c r="A3527" t="s">
        <v>3159</v>
      </c>
      <c r="C3527" s="18">
        <v>436.10131486220212</v>
      </c>
      <c r="D3527" s="1"/>
      <c r="E3527" s="1">
        <v>9</v>
      </c>
      <c r="F3527" s="1">
        <v>7</v>
      </c>
      <c r="G3527" s="1">
        <v>0</v>
      </c>
      <c r="H3527" s="1">
        <v>2</v>
      </c>
      <c r="I3527" s="15">
        <v>0.77777777777777779</v>
      </c>
      <c r="J3527">
        <f t="shared" si="55"/>
        <v>40</v>
      </c>
    </row>
    <row r="3528" spans="1:10" x14ac:dyDescent="0.3">
      <c r="A3528" t="s">
        <v>3160</v>
      </c>
      <c r="C3528" s="18">
        <v>436.0770639130107</v>
      </c>
      <c r="D3528" s="1"/>
      <c r="E3528" s="1">
        <v>6</v>
      </c>
      <c r="F3528" s="1">
        <v>5</v>
      </c>
      <c r="G3528" s="1">
        <v>0</v>
      </c>
      <c r="H3528" s="1">
        <v>1</v>
      </c>
      <c r="I3528" s="15">
        <v>0.83333333333333337</v>
      </c>
      <c r="J3528">
        <f t="shared" si="55"/>
        <v>40</v>
      </c>
    </row>
    <row r="3529" spans="1:10" x14ac:dyDescent="0.3">
      <c r="A3529" t="s">
        <v>3161</v>
      </c>
      <c r="C3529" s="18">
        <v>436.07144697841181</v>
      </c>
      <c r="D3529" s="1"/>
      <c r="E3529" s="1">
        <v>14</v>
      </c>
      <c r="F3529" s="1">
        <v>12</v>
      </c>
      <c r="G3529" s="1">
        <v>0</v>
      </c>
      <c r="H3529" s="1">
        <v>2</v>
      </c>
      <c r="I3529" s="15">
        <v>0.8571428571428571</v>
      </c>
      <c r="J3529">
        <f t="shared" si="55"/>
        <v>40</v>
      </c>
    </row>
    <row r="3530" spans="1:10" x14ac:dyDescent="0.3">
      <c r="A3530" t="s">
        <v>3184</v>
      </c>
      <c r="C3530" s="18">
        <v>436.06964225977981</v>
      </c>
      <c r="D3530" s="1"/>
      <c r="E3530" s="1">
        <v>17</v>
      </c>
      <c r="F3530" s="1">
        <v>10</v>
      </c>
      <c r="G3530" s="1">
        <v>0</v>
      </c>
      <c r="H3530" s="1">
        <v>7</v>
      </c>
      <c r="I3530" s="15">
        <v>0.58823529411764708</v>
      </c>
      <c r="J3530">
        <f t="shared" si="55"/>
        <v>40</v>
      </c>
    </row>
    <row r="3531" spans="1:10" x14ac:dyDescent="0.3">
      <c r="A3531" t="s">
        <v>3162</v>
      </c>
      <c r="C3531" s="18">
        <v>436.06328413354436</v>
      </c>
      <c r="D3531" s="1"/>
      <c r="E3531" s="1">
        <v>6</v>
      </c>
      <c r="F3531" s="1">
        <v>5</v>
      </c>
      <c r="G3531" s="1">
        <v>0</v>
      </c>
      <c r="H3531" s="1">
        <v>1</v>
      </c>
      <c r="I3531" s="15">
        <v>0.83333333333333337</v>
      </c>
      <c r="J3531">
        <f t="shared" si="55"/>
        <v>40</v>
      </c>
    </row>
    <row r="3532" spans="1:10" x14ac:dyDescent="0.3">
      <c r="A3532" t="s">
        <v>3179</v>
      </c>
      <c r="C3532" s="18">
        <v>436.02146155926772</v>
      </c>
      <c r="D3532" s="1"/>
      <c r="E3532" s="1">
        <v>69</v>
      </c>
      <c r="F3532" s="1">
        <v>33</v>
      </c>
      <c r="G3532" s="1">
        <v>1</v>
      </c>
      <c r="H3532" s="1">
        <v>35</v>
      </c>
      <c r="I3532" s="15">
        <v>0.48550724637681159</v>
      </c>
      <c r="J3532">
        <f t="shared" si="55"/>
        <v>20</v>
      </c>
    </row>
    <row r="3533" spans="1:10" x14ac:dyDescent="0.3">
      <c r="A3533" t="s">
        <v>3165</v>
      </c>
      <c r="C3533" s="18">
        <v>435.96290242761381</v>
      </c>
      <c r="D3533" s="1"/>
      <c r="E3533" s="1">
        <v>24</v>
      </c>
      <c r="F3533" s="1">
        <v>15</v>
      </c>
      <c r="G3533" s="1">
        <v>0</v>
      </c>
      <c r="H3533" s="1">
        <v>9</v>
      </c>
      <c r="I3533" s="15">
        <v>0.625</v>
      </c>
      <c r="J3533">
        <f t="shared" si="55"/>
        <v>40</v>
      </c>
    </row>
    <row r="3534" spans="1:10" x14ac:dyDescent="0.3">
      <c r="A3534" t="s">
        <v>3166</v>
      </c>
      <c r="C3534" s="18">
        <v>435.95520583474041</v>
      </c>
      <c r="D3534" s="1"/>
      <c r="E3534" s="1">
        <v>51</v>
      </c>
      <c r="F3534" s="1">
        <v>29</v>
      </c>
      <c r="G3534" s="1">
        <v>0</v>
      </c>
      <c r="H3534" s="1">
        <v>22</v>
      </c>
      <c r="I3534" s="15">
        <v>0.56862745098039214</v>
      </c>
      <c r="J3534">
        <f t="shared" si="55"/>
        <v>20</v>
      </c>
    </row>
    <row r="3535" spans="1:10" x14ac:dyDescent="0.3">
      <c r="A3535" t="s">
        <v>3167</v>
      </c>
      <c r="C3535" s="18">
        <v>435.92788584988381</v>
      </c>
      <c r="D3535" s="1"/>
      <c r="E3535" s="1">
        <v>23</v>
      </c>
      <c r="F3535" s="1">
        <v>14</v>
      </c>
      <c r="G3535" s="1">
        <v>0</v>
      </c>
      <c r="H3535" s="1">
        <v>9</v>
      </c>
      <c r="I3535" s="15">
        <v>0.60869565217391308</v>
      </c>
      <c r="J3535">
        <f t="shared" si="55"/>
        <v>40</v>
      </c>
    </row>
    <row r="3536" spans="1:10" x14ac:dyDescent="0.3">
      <c r="A3536" t="s">
        <v>3176</v>
      </c>
      <c r="C3536" s="18">
        <v>435.88430512539003</v>
      </c>
      <c r="D3536" s="1"/>
      <c r="E3536" s="1">
        <v>22</v>
      </c>
      <c r="F3536" s="1">
        <v>13</v>
      </c>
      <c r="G3536" s="1">
        <v>0</v>
      </c>
      <c r="H3536" s="1">
        <v>9</v>
      </c>
      <c r="I3536" s="15">
        <v>0.59090909090909094</v>
      </c>
      <c r="J3536">
        <f t="shared" si="55"/>
        <v>40</v>
      </c>
    </row>
    <row r="3537" spans="1:10" x14ac:dyDescent="0.3">
      <c r="A3537" t="s">
        <v>3169</v>
      </c>
      <c r="C3537" s="18">
        <v>435.88390449380245</v>
      </c>
      <c r="D3537" s="1"/>
      <c r="E3537" s="1">
        <v>47</v>
      </c>
      <c r="F3537" s="1">
        <v>28</v>
      </c>
      <c r="G3537" s="1">
        <v>1</v>
      </c>
      <c r="H3537" s="1">
        <v>18</v>
      </c>
      <c r="I3537" s="15">
        <v>0.6063829787234043</v>
      </c>
      <c r="J3537">
        <f t="shared" si="55"/>
        <v>20</v>
      </c>
    </row>
    <row r="3538" spans="1:10" x14ac:dyDescent="0.3">
      <c r="A3538" t="s">
        <v>3172</v>
      </c>
      <c r="C3538" s="18">
        <v>435.85604504762904</v>
      </c>
      <c r="D3538" s="1"/>
      <c r="E3538" s="1">
        <v>8</v>
      </c>
      <c r="F3538" s="1">
        <v>6</v>
      </c>
      <c r="G3538" s="1">
        <v>0</v>
      </c>
      <c r="H3538" s="1">
        <v>2</v>
      </c>
      <c r="I3538" s="15">
        <v>0.75</v>
      </c>
      <c r="J3538">
        <f t="shared" si="55"/>
        <v>40</v>
      </c>
    </row>
    <row r="3539" spans="1:10" x14ac:dyDescent="0.3">
      <c r="A3539" t="s">
        <v>3174</v>
      </c>
      <c r="C3539" s="18">
        <v>435.84349685586437</v>
      </c>
      <c r="D3539" s="1"/>
      <c r="E3539" s="1">
        <v>17</v>
      </c>
      <c r="F3539" s="1">
        <v>11</v>
      </c>
      <c r="G3539" s="1">
        <v>0</v>
      </c>
      <c r="H3539" s="1">
        <v>6</v>
      </c>
      <c r="I3539" s="15">
        <v>0.6470588235294118</v>
      </c>
      <c r="J3539">
        <f t="shared" si="55"/>
        <v>40</v>
      </c>
    </row>
    <row r="3540" spans="1:10" x14ac:dyDescent="0.3">
      <c r="A3540" t="s">
        <v>3250</v>
      </c>
      <c r="C3540" s="18">
        <v>435.82441593843191</v>
      </c>
      <c r="D3540" s="1"/>
      <c r="E3540" s="1">
        <v>6</v>
      </c>
      <c r="F3540" s="1">
        <v>5</v>
      </c>
      <c r="G3540" s="1">
        <v>0</v>
      </c>
      <c r="H3540" s="1">
        <v>1</v>
      </c>
      <c r="I3540" s="15">
        <v>0.83333333333333337</v>
      </c>
      <c r="J3540">
        <f t="shared" si="55"/>
        <v>40</v>
      </c>
    </row>
    <row r="3541" spans="1:10" x14ac:dyDescent="0.3">
      <c r="A3541" t="s">
        <v>3177</v>
      </c>
      <c r="C3541" s="18">
        <v>435.80484994708638</v>
      </c>
      <c r="D3541" s="1"/>
      <c r="E3541" s="1">
        <v>33</v>
      </c>
      <c r="F3541" s="1">
        <v>24</v>
      </c>
      <c r="G3541" s="1">
        <v>0</v>
      </c>
      <c r="H3541" s="1">
        <v>9</v>
      </c>
      <c r="I3541" s="15">
        <v>0.72727272727272729</v>
      </c>
      <c r="J3541">
        <f t="shared" si="55"/>
        <v>20</v>
      </c>
    </row>
    <row r="3542" spans="1:10" x14ac:dyDescent="0.3">
      <c r="A3542" t="s">
        <v>3178</v>
      </c>
      <c r="C3542" s="18">
        <v>435.79103621881427</v>
      </c>
      <c r="D3542" s="1"/>
      <c r="E3542" s="1">
        <v>10</v>
      </c>
      <c r="F3542" s="1">
        <v>7</v>
      </c>
      <c r="G3542" s="1">
        <v>0</v>
      </c>
      <c r="H3542" s="1">
        <v>3</v>
      </c>
      <c r="I3542" s="15">
        <v>0.7</v>
      </c>
      <c r="J3542">
        <f t="shared" si="55"/>
        <v>40</v>
      </c>
    </row>
    <row r="3543" spans="1:10" x14ac:dyDescent="0.3">
      <c r="A3543" t="s">
        <v>8403</v>
      </c>
      <c r="C3543" s="18">
        <v>435.78620387825748</v>
      </c>
      <c r="D3543" s="1"/>
      <c r="E3543" s="1">
        <v>70</v>
      </c>
      <c r="F3543" s="1">
        <v>39</v>
      </c>
      <c r="G3543" s="1">
        <v>1</v>
      </c>
      <c r="H3543" s="1">
        <v>30</v>
      </c>
      <c r="I3543" s="15">
        <v>0.56428571428571428</v>
      </c>
      <c r="J3543">
        <f t="shared" si="55"/>
        <v>20</v>
      </c>
    </row>
    <row r="3544" spans="1:10" x14ac:dyDescent="0.3">
      <c r="A3544" t="s">
        <v>3180</v>
      </c>
      <c r="C3544" s="18">
        <v>435.78094358570564</v>
      </c>
      <c r="D3544" s="1"/>
      <c r="E3544" s="1">
        <v>8</v>
      </c>
      <c r="F3544" s="1">
        <v>6</v>
      </c>
      <c r="G3544" s="1">
        <v>0</v>
      </c>
      <c r="H3544" s="1">
        <v>2</v>
      </c>
      <c r="I3544" s="15">
        <v>0.75</v>
      </c>
      <c r="J3544">
        <f t="shared" si="55"/>
        <v>40</v>
      </c>
    </row>
    <row r="3545" spans="1:10" x14ac:dyDescent="0.3">
      <c r="A3545" s="21" t="s">
        <v>3181</v>
      </c>
      <c r="C3545" s="18">
        <v>435.77902536332238</v>
      </c>
      <c r="D3545" s="1"/>
      <c r="E3545" s="1">
        <v>7</v>
      </c>
      <c r="F3545" s="1">
        <v>5</v>
      </c>
      <c r="G3545" s="1">
        <v>0</v>
      </c>
      <c r="H3545" s="1">
        <v>2</v>
      </c>
      <c r="I3545" s="15">
        <v>0.7142857142857143</v>
      </c>
      <c r="J3545">
        <f t="shared" si="55"/>
        <v>40</v>
      </c>
    </row>
    <row r="3546" spans="1:10" x14ac:dyDescent="0.3">
      <c r="A3546" t="s">
        <v>3182</v>
      </c>
      <c r="C3546" s="18">
        <v>435.7562896327841</v>
      </c>
      <c r="D3546" s="1"/>
      <c r="E3546" s="1">
        <v>75</v>
      </c>
      <c r="F3546" s="1">
        <v>39</v>
      </c>
      <c r="G3546" s="1">
        <v>1</v>
      </c>
      <c r="H3546" s="1">
        <v>35</v>
      </c>
      <c r="I3546" s="15">
        <v>0.52666666666666662</v>
      </c>
      <c r="J3546">
        <f t="shared" si="55"/>
        <v>20</v>
      </c>
    </row>
    <row r="3547" spans="1:10" x14ac:dyDescent="0.3">
      <c r="A3547" t="s">
        <v>3183</v>
      </c>
      <c r="C3547" s="18">
        <v>435.69043383568265</v>
      </c>
      <c r="D3547" s="1"/>
      <c r="E3547" s="1">
        <v>7</v>
      </c>
      <c r="F3547" s="1">
        <v>4</v>
      </c>
      <c r="G3547" s="1">
        <v>0</v>
      </c>
      <c r="H3547" s="1">
        <v>3</v>
      </c>
      <c r="I3547" s="15">
        <v>0.5714285714285714</v>
      </c>
      <c r="J3547">
        <f t="shared" si="55"/>
        <v>40</v>
      </c>
    </row>
    <row r="3548" spans="1:10" x14ac:dyDescent="0.3">
      <c r="A3548" t="s">
        <v>3185</v>
      </c>
      <c r="C3548" s="18">
        <v>435.68272731145504</v>
      </c>
      <c r="D3548" s="1"/>
      <c r="E3548" s="1">
        <v>5</v>
      </c>
      <c r="F3548" s="1">
        <v>4</v>
      </c>
      <c r="G3548" s="1">
        <v>0</v>
      </c>
      <c r="H3548" s="1">
        <v>1</v>
      </c>
      <c r="I3548" s="15">
        <v>0.8</v>
      </c>
      <c r="J3548">
        <f t="shared" si="55"/>
        <v>40</v>
      </c>
    </row>
    <row r="3549" spans="1:10" x14ac:dyDescent="0.3">
      <c r="A3549" t="s">
        <v>3201</v>
      </c>
      <c r="C3549" s="18">
        <v>435.67258801017226</v>
      </c>
      <c r="D3549" s="1"/>
      <c r="E3549" s="1">
        <v>13</v>
      </c>
      <c r="F3549" s="1">
        <v>8</v>
      </c>
      <c r="G3549" s="1">
        <v>0</v>
      </c>
      <c r="H3549" s="1">
        <v>5</v>
      </c>
      <c r="I3549" s="15">
        <v>0.61538461538461542</v>
      </c>
      <c r="J3549">
        <f t="shared" si="55"/>
        <v>40</v>
      </c>
    </row>
    <row r="3550" spans="1:10" x14ac:dyDescent="0.3">
      <c r="A3550" t="s">
        <v>3186</v>
      </c>
      <c r="C3550" s="18">
        <v>435.666378686737</v>
      </c>
      <c r="D3550" s="1"/>
      <c r="E3550" s="1">
        <v>12</v>
      </c>
      <c r="F3550" s="1">
        <v>8</v>
      </c>
      <c r="G3550" s="1">
        <v>0</v>
      </c>
      <c r="H3550" s="1">
        <v>4</v>
      </c>
      <c r="I3550" s="15">
        <v>0.66666666666666663</v>
      </c>
      <c r="J3550">
        <f t="shared" si="55"/>
        <v>40</v>
      </c>
    </row>
    <row r="3551" spans="1:10" x14ac:dyDescent="0.3">
      <c r="A3551" t="s">
        <v>3187</v>
      </c>
      <c r="C3551" s="18">
        <v>435.6588204652453</v>
      </c>
      <c r="D3551" s="1"/>
      <c r="E3551" s="1">
        <v>11</v>
      </c>
      <c r="F3551" s="1">
        <v>7</v>
      </c>
      <c r="G3551" s="1">
        <v>0</v>
      </c>
      <c r="H3551" s="1">
        <v>4</v>
      </c>
      <c r="I3551" s="15">
        <v>0.63636363636363635</v>
      </c>
      <c r="J3551">
        <f t="shared" si="55"/>
        <v>40</v>
      </c>
    </row>
    <row r="3552" spans="1:10" x14ac:dyDescent="0.3">
      <c r="A3552" t="s">
        <v>3189</v>
      </c>
      <c r="C3552" s="18">
        <v>435.62840566363462</v>
      </c>
      <c r="D3552" s="1"/>
      <c r="E3552" s="1">
        <v>15</v>
      </c>
      <c r="F3552" s="1">
        <v>9</v>
      </c>
      <c r="G3552" s="1">
        <v>1</v>
      </c>
      <c r="H3552" s="1">
        <v>5</v>
      </c>
      <c r="I3552" s="15">
        <v>0.6333333333333333</v>
      </c>
      <c r="J3552">
        <f t="shared" si="55"/>
        <v>40</v>
      </c>
    </row>
    <row r="3553" spans="1:10" x14ac:dyDescent="0.3">
      <c r="A3553" t="s">
        <v>3363</v>
      </c>
      <c r="C3553" s="18">
        <v>444.01749642196273</v>
      </c>
      <c r="D3553" s="1"/>
      <c r="E3553" s="1">
        <v>53</v>
      </c>
      <c r="F3553" s="1">
        <v>28</v>
      </c>
      <c r="G3553" s="1">
        <v>1</v>
      </c>
      <c r="H3553" s="1">
        <v>24</v>
      </c>
      <c r="I3553" s="15">
        <v>0.53773584905660377</v>
      </c>
      <c r="J3553">
        <f t="shared" si="55"/>
        <v>20</v>
      </c>
    </row>
    <row r="3554" spans="1:10" x14ac:dyDescent="0.3">
      <c r="A3554" t="s">
        <v>3190</v>
      </c>
      <c r="C3554" s="18">
        <v>435.61497692028553</v>
      </c>
      <c r="D3554" s="1"/>
      <c r="E3554" s="1">
        <v>14</v>
      </c>
      <c r="F3554" s="1">
        <v>9</v>
      </c>
      <c r="G3554" s="1">
        <v>0</v>
      </c>
      <c r="H3554" s="1">
        <v>5</v>
      </c>
      <c r="I3554" s="15">
        <v>0.6428571428571429</v>
      </c>
      <c r="J3554">
        <f t="shared" si="55"/>
        <v>40</v>
      </c>
    </row>
    <row r="3555" spans="1:10" x14ac:dyDescent="0.3">
      <c r="A3555" t="s">
        <v>3277</v>
      </c>
      <c r="C3555" s="18">
        <v>435.61145656106919</v>
      </c>
      <c r="D3555" s="1"/>
      <c r="E3555" s="1">
        <v>43</v>
      </c>
      <c r="F3555" s="1">
        <v>27</v>
      </c>
      <c r="G3555" s="1">
        <v>0</v>
      </c>
      <c r="H3555" s="1">
        <v>16</v>
      </c>
      <c r="I3555" s="15">
        <v>0.62790697674418605</v>
      </c>
      <c r="J3555">
        <f t="shared" si="55"/>
        <v>20</v>
      </c>
    </row>
    <row r="3556" spans="1:10" x14ac:dyDescent="0.3">
      <c r="A3556" t="s">
        <v>3191</v>
      </c>
      <c r="C3556" s="18">
        <v>435.57249764190738</v>
      </c>
      <c r="D3556" s="1"/>
      <c r="E3556" s="1">
        <v>16</v>
      </c>
      <c r="F3556" s="1">
        <v>10</v>
      </c>
      <c r="G3556" s="1">
        <v>0</v>
      </c>
      <c r="H3556" s="1">
        <v>6</v>
      </c>
      <c r="I3556" s="15">
        <v>0.625</v>
      </c>
      <c r="J3556">
        <f t="shared" si="55"/>
        <v>40</v>
      </c>
    </row>
    <row r="3557" spans="1:10" x14ac:dyDescent="0.3">
      <c r="A3557" t="s">
        <v>3193</v>
      </c>
      <c r="C3557" s="18">
        <v>435.56558566093724</v>
      </c>
      <c r="D3557" s="1"/>
      <c r="E3557" s="1">
        <v>5</v>
      </c>
      <c r="F3557" s="1">
        <v>4</v>
      </c>
      <c r="G3557" s="1">
        <v>0</v>
      </c>
      <c r="H3557" s="1">
        <v>1</v>
      </c>
      <c r="I3557" s="15">
        <v>0.8</v>
      </c>
      <c r="J3557">
        <f t="shared" si="55"/>
        <v>40</v>
      </c>
    </row>
    <row r="3558" spans="1:10" x14ac:dyDescent="0.3">
      <c r="A3558" t="s">
        <v>3194</v>
      </c>
      <c r="C3558" s="18">
        <v>435.5587942709609</v>
      </c>
      <c r="D3558" s="1"/>
      <c r="E3558" s="1">
        <v>5</v>
      </c>
      <c r="F3558" s="1">
        <v>4</v>
      </c>
      <c r="G3558" s="1">
        <v>0</v>
      </c>
      <c r="H3558" s="1">
        <v>1</v>
      </c>
      <c r="I3558" s="15">
        <v>0.8</v>
      </c>
      <c r="J3558">
        <f t="shared" si="55"/>
        <v>40</v>
      </c>
    </row>
    <row r="3559" spans="1:10" x14ac:dyDescent="0.3">
      <c r="A3559" t="s">
        <v>3196</v>
      </c>
      <c r="C3559" s="18">
        <v>435.55594981179649</v>
      </c>
      <c r="D3559" s="1"/>
      <c r="E3559" s="1">
        <v>13</v>
      </c>
      <c r="F3559" s="1">
        <v>8</v>
      </c>
      <c r="G3559" s="1">
        <v>0</v>
      </c>
      <c r="H3559" s="1">
        <v>5</v>
      </c>
      <c r="I3559" s="15">
        <v>0.61538461538461542</v>
      </c>
      <c r="J3559">
        <f t="shared" si="55"/>
        <v>40</v>
      </c>
    </row>
    <row r="3560" spans="1:10" x14ac:dyDescent="0.3">
      <c r="A3560" t="s">
        <v>3197</v>
      </c>
      <c r="C3560" s="18">
        <v>435.51811895813057</v>
      </c>
      <c r="D3560" s="1"/>
      <c r="E3560" s="1">
        <v>8</v>
      </c>
      <c r="F3560" s="1">
        <v>3</v>
      </c>
      <c r="G3560" s="1">
        <v>0</v>
      </c>
      <c r="H3560" s="1">
        <v>5</v>
      </c>
      <c r="I3560" s="15">
        <v>0.375</v>
      </c>
      <c r="J3560">
        <f t="shared" si="55"/>
        <v>40</v>
      </c>
    </row>
    <row r="3561" spans="1:10" x14ac:dyDescent="0.3">
      <c r="A3561" t="s">
        <v>3173</v>
      </c>
      <c r="C3561" s="18">
        <v>435.50183768073902</v>
      </c>
      <c r="D3561" s="1"/>
      <c r="E3561" s="1">
        <v>33</v>
      </c>
      <c r="F3561" s="1">
        <v>18</v>
      </c>
      <c r="G3561" s="1">
        <v>1</v>
      </c>
      <c r="H3561" s="1">
        <v>14</v>
      </c>
      <c r="I3561" s="15">
        <v>0.56060606060606055</v>
      </c>
      <c r="J3561">
        <f t="shared" si="55"/>
        <v>20</v>
      </c>
    </row>
    <row r="3562" spans="1:10" x14ac:dyDescent="0.3">
      <c r="A3562" t="s">
        <v>3199</v>
      </c>
      <c r="C3562" s="18">
        <v>435.48771045785816</v>
      </c>
      <c r="D3562" s="1"/>
      <c r="E3562" s="1">
        <v>28</v>
      </c>
      <c r="F3562" s="1">
        <v>13</v>
      </c>
      <c r="G3562" s="1">
        <v>3</v>
      </c>
      <c r="H3562" s="1">
        <v>12</v>
      </c>
      <c r="I3562" s="15">
        <v>0.5178571428571429</v>
      </c>
      <c r="J3562">
        <f t="shared" si="55"/>
        <v>40</v>
      </c>
    </row>
    <row r="3563" spans="1:10" x14ac:dyDescent="0.3">
      <c r="A3563" t="s">
        <v>3206</v>
      </c>
      <c r="C3563" s="18">
        <v>435.46364432968471</v>
      </c>
      <c r="D3563" s="1"/>
      <c r="E3563" s="1">
        <v>5</v>
      </c>
      <c r="F3563" s="1">
        <v>4</v>
      </c>
      <c r="G3563" s="1">
        <v>0</v>
      </c>
      <c r="H3563" s="1">
        <v>1</v>
      </c>
      <c r="I3563" s="15">
        <v>0.8</v>
      </c>
      <c r="J3563">
        <f t="shared" si="55"/>
        <v>40</v>
      </c>
    </row>
    <row r="3564" spans="1:10" x14ac:dyDescent="0.3">
      <c r="A3564" t="s">
        <v>3200</v>
      </c>
      <c r="C3564" s="18">
        <v>435.41918841028462</v>
      </c>
      <c r="D3564" s="1"/>
      <c r="E3564" s="1">
        <v>6</v>
      </c>
      <c r="F3564" s="1">
        <v>5</v>
      </c>
      <c r="G3564" s="1">
        <v>0</v>
      </c>
      <c r="H3564" s="1">
        <v>1</v>
      </c>
      <c r="I3564" s="15">
        <v>0.83333333333333337</v>
      </c>
      <c r="J3564">
        <f t="shared" si="55"/>
        <v>40</v>
      </c>
    </row>
    <row r="3565" spans="1:10" x14ac:dyDescent="0.3">
      <c r="A3565" t="s">
        <v>3207</v>
      </c>
      <c r="C3565" s="18">
        <v>435.40160429360861</v>
      </c>
      <c r="D3565" s="1"/>
      <c r="E3565" s="1">
        <v>9</v>
      </c>
      <c r="F3565" s="1">
        <v>6</v>
      </c>
      <c r="G3565" s="1">
        <v>1</v>
      </c>
      <c r="H3565" s="1">
        <v>2</v>
      </c>
      <c r="I3565" s="15">
        <v>0.72222222222222221</v>
      </c>
      <c r="J3565">
        <f t="shared" si="55"/>
        <v>40</v>
      </c>
    </row>
    <row r="3566" spans="1:10" x14ac:dyDescent="0.3">
      <c r="A3566" t="s">
        <v>3203</v>
      </c>
      <c r="C3566" s="18">
        <v>435.38682233434776</v>
      </c>
      <c r="D3566" s="1"/>
      <c r="E3566" s="1">
        <v>23</v>
      </c>
      <c r="F3566" s="1">
        <v>13</v>
      </c>
      <c r="G3566" s="1">
        <v>0</v>
      </c>
      <c r="H3566" s="1">
        <v>10</v>
      </c>
      <c r="I3566" s="15">
        <v>0.56521739130434778</v>
      </c>
      <c r="J3566">
        <f t="shared" si="55"/>
        <v>40</v>
      </c>
    </row>
    <row r="3567" spans="1:10" x14ac:dyDescent="0.3">
      <c r="A3567" t="s">
        <v>4181</v>
      </c>
      <c r="C3567" s="18">
        <v>435.37698534531398</v>
      </c>
      <c r="D3567" s="1"/>
      <c r="E3567" s="1">
        <v>27</v>
      </c>
      <c r="F3567" s="1">
        <v>14</v>
      </c>
      <c r="G3567" s="1">
        <v>2</v>
      </c>
      <c r="H3567" s="1">
        <v>11</v>
      </c>
      <c r="I3567" s="15">
        <v>0.55555555555555558</v>
      </c>
      <c r="J3567">
        <f t="shared" si="55"/>
        <v>40</v>
      </c>
    </row>
    <row r="3568" spans="1:10" x14ac:dyDescent="0.3">
      <c r="A3568" t="s">
        <v>3212</v>
      </c>
      <c r="C3568" s="18">
        <v>435.36295155465194</v>
      </c>
      <c r="D3568" s="1"/>
      <c r="E3568" s="1">
        <v>6</v>
      </c>
      <c r="F3568" s="1">
        <v>4</v>
      </c>
      <c r="G3568" s="1">
        <v>0</v>
      </c>
      <c r="H3568" s="1">
        <v>2</v>
      </c>
      <c r="I3568" s="15">
        <v>0.66666666666666663</v>
      </c>
      <c r="J3568">
        <f t="shared" si="55"/>
        <v>40</v>
      </c>
    </row>
    <row r="3569" spans="1:10" x14ac:dyDescent="0.3">
      <c r="A3569" t="s">
        <v>3204</v>
      </c>
      <c r="C3569" s="18">
        <v>435.36172036511329</v>
      </c>
      <c r="D3569" s="1"/>
      <c r="E3569" s="1">
        <v>6</v>
      </c>
      <c r="F3569" s="1">
        <v>5</v>
      </c>
      <c r="G3569" s="1">
        <v>0</v>
      </c>
      <c r="H3569" s="1">
        <v>1</v>
      </c>
      <c r="I3569" s="15">
        <v>0.83333333333333337</v>
      </c>
      <c r="J3569">
        <f t="shared" si="55"/>
        <v>40</v>
      </c>
    </row>
    <row r="3570" spans="1:10" x14ac:dyDescent="0.3">
      <c r="A3570" t="s">
        <v>3205</v>
      </c>
      <c r="C3570" s="18">
        <v>435.35893501044745</v>
      </c>
      <c r="D3570" s="1"/>
      <c r="E3570" s="1">
        <v>6</v>
      </c>
      <c r="F3570" s="1">
        <v>5</v>
      </c>
      <c r="G3570" s="1">
        <v>0</v>
      </c>
      <c r="H3570" s="1">
        <v>1</v>
      </c>
      <c r="I3570" s="15">
        <v>0.83333333333333337</v>
      </c>
      <c r="J3570">
        <f t="shared" si="55"/>
        <v>40</v>
      </c>
    </row>
    <row r="3571" spans="1:10" x14ac:dyDescent="0.3">
      <c r="A3571" t="s">
        <v>3208</v>
      </c>
      <c r="C3571" s="18">
        <v>435.34931601462893</v>
      </c>
      <c r="D3571" s="1"/>
      <c r="E3571" s="1">
        <v>11</v>
      </c>
      <c r="F3571" s="1">
        <v>7</v>
      </c>
      <c r="G3571" s="1">
        <v>0</v>
      </c>
      <c r="H3571" s="1">
        <v>4</v>
      </c>
      <c r="I3571" s="15">
        <v>0.63636363636363635</v>
      </c>
      <c r="J3571">
        <f t="shared" si="55"/>
        <v>40</v>
      </c>
    </row>
    <row r="3572" spans="1:10" x14ac:dyDescent="0.3">
      <c r="A3572" t="s">
        <v>3210</v>
      </c>
      <c r="C3572" s="18">
        <v>435.32225830318532</v>
      </c>
      <c r="D3572" s="1"/>
      <c r="E3572" s="1">
        <v>6</v>
      </c>
      <c r="F3572" s="1">
        <v>5</v>
      </c>
      <c r="G3572" s="1">
        <v>0</v>
      </c>
      <c r="H3572" s="1">
        <v>1</v>
      </c>
      <c r="I3572" s="15">
        <v>0.83333333333333337</v>
      </c>
      <c r="J3572">
        <f t="shared" si="55"/>
        <v>40</v>
      </c>
    </row>
    <row r="3573" spans="1:10" x14ac:dyDescent="0.3">
      <c r="A3573" t="s">
        <v>14188</v>
      </c>
      <c r="C3573" s="18">
        <v>435.31679540173866</v>
      </c>
      <c r="D3573" s="1"/>
      <c r="E3573" s="1">
        <v>4</v>
      </c>
      <c r="F3573" s="1">
        <v>1</v>
      </c>
      <c r="G3573" s="1">
        <v>0</v>
      </c>
      <c r="H3573" s="1">
        <v>3</v>
      </c>
      <c r="I3573" s="15">
        <v>0.25</v>
      </c>
      <c r="J3573">
        <f t="shared" si="55"/>
        <v>40</v>
      </c>
    </row>
    <row r="3574" spans="1:10" x14ac:dyDescent="0.3">
      <c r="A3574" t="s">
        <v>3211</v>
      </c>
      <c r="C3574" s="18">
        <v>435.31597120580858</v>
      </c>
      <c r="D3574" s="1"/>
      <c r="E3574" s="1">
        <v>40</v>
      </c>
      <c r="F3574" s="1">
        <v>15</v>
      </c>
      <c r="G3574" s="1">
        <v>2</v>
      </c>
      <c r="H3574" s="1">
        <v>23</v>
      </c>
      <c r="I3574" s="15">
        <v>0.4</v>
      </c>
      <c r="J3574">
        <f t="shared" si="55"/>
        <v>20</v>
      </c>
    </row>
    <row r="3575" spans="1:10" x14ac:dyDescent="0.3">
      <c r="A3575" t="s">
        <v>3213</v>
      </c>
      <c r="C3575" s="18">
        <v>435.28146567197535</v>
      </c>
      <c r="D3575" s="1"/>
      <c r="E3575" s="1">
        <v>14</v>
      </c>
      <c r="F3575" s="1">
        <v>8</v>
      </c>
      <c r="G3575" s="1">
        <v>1</v>
      </c>
      <c r="H3575" s="1">
        <v>5</v>
      </c>
      <c r="I3575" s="15">
        <v>0.6071428571428571</v>
      </c>
      <c r="J3575">
        <f t="shared" si="55"/>
        <v>40</v>
      </c>
    </row>
    <row r="3576" spans="1:10" x14ac:dyDescent="0.3">
      <c r="A3576" t="s">
        <v>3214</v>
      </c>
      <c r="C3576" s="18">
        <v>435.24613146819524</v>
      </c>
      <c r="D3576" s="1"/>
      <c r="E3576" s="1">
        <v>12</v>
      </c>
      <c r="F3576" s="1">
        <v>8</v>
      </c>
      <c r="G3576" s="1">
        <v>0</v>
      </c>
      <c r="H3576" s="1">
        <v>4</v>
      </c>
      <c r="I3576" s="15">
        <v>0.66666666666666663</v>
      </c>
      <c r="J3576">
        <f t="shared" si="55"/>
        <v>40</v>
      </c>
    </row>
    <row r="3577" spans="1:10" x14ac:dyDescent="0.3">
      <c r="A3577" t="s">
        <v>3215</v>
      </c>
      <c r="C3577" s="18">
        <v>435.22202471125627</v>
      </c>
      <c r="D3577" s="1"/>
      <c r="E3577" s="1">
        <v>9</v>
      </c>
      <c r="F3577" s="1">
        <v>6</v>
      </c>
      <c r="G3577" s="1">
        <v>0</v>
      </c>
      <c r="H3577" s="1">
        <v>3</v>
      </c>
      <c r="I3577" s="15">
        <v>0.66666666666666663</v>
      </c>
      <c r="J3577">
        <f t="shared" si="55"/>
        <v>40</v>
      </c>
    </row>
    <row r="3578" spans="1:10" x14ac:dyDescent="0.3">
      <c r="A3578" t="s">
        <v>3216</v>
      </c>
      <c r="C3578" s="18">
        <v>435.2210658948905</v>
      </c>
      <c r="D3578" s="1"/>
      <c r="E3578" s="1">
        <v>3</v>
      </c>
      <c r="F3578" s="1">
        <v>0</v>
      </c>
      <c r="G3578" s="1">
        <v>0</v>
      </c>
      <c r="H3578" s="1">
        <v>3</v>
      </c>
      <c r="I3578" s="15">
        <v>0</v>
      </c>
      <c r="J3578">
        <f t="shared" si="55"/>
        <v>40</v>
      </c>
    </row>
    <row r="3579" spans="1:10" x14ac:dyDescent="0.3">
      <c r="A3579" t="s">
        <v>3217</v>
      </c>
      <c r="C3579" s="18">
        <v>435.17351226797211</v>
      </c>
      <c r="D3579" s="1"/>
      <c r="E3579" s="1">
        <v>16</v>
      </c>
      <c r="F3579" s="1">
        <v>10</v>
      </c>
      <c r="G3579" s="1">
        <v>0</v>
      </c>
      <c r="H3579" s="1">
        <v>6</v>
      </c>
      <c r="I3579" s="15">
        <v>0.625</v>
      </c>
      <c r="J3579">
        <f t="shared" si="55"/>
        <v>40</v>
      </c>
    </row>
    <row r="3580" spans="1:10" x14ac:dyDescent="0.3">
      <c r="A3580" t="s">
        <v>3218</v>
      </c>
      <c r="C3580" s="18">
        <v>435.16196346046291</v>
      </c>
      <c r="D3580" s="1"/>
      <c r="E3580" s="1">
        <v>12</v>
      </c>
      <c r="F3580" s="1">
        <v>10</v>
      </c>
      <c r="G3580" s="1">
        <v>1</v>
      </c>
      <c r="H3580" s="1">
        <v>1</v>
      </c>
      <c r="I3580" s="15">
        <v>0.875</v>
      </c>
      <c r="J3580">
        <f t="shared" si="55"/>
        <v>40</v>
      </c>
    </row>
    <row r="3581" spans="1:10" x14ac:dyDescent="0.3">
      <c r="A3581" t="s">
        <v>3219</v>
      </c>
      <c r="C3581" s="18">
        <v>435.15634621621342</v>
      </c>
      <c r="D3581" s="1"/>
      <c r="E3581" s="1">
        <v>3</v>
      </c>
      <c r="F3581" s="1">
        <v>0</v>
      </c>
      <c r="G3581" s="1">
        <v>0</v>
      </c>
      <c r="H3581" s="1">
        <v>3</v>
      </c>
      <c r="I3581" s="15">
        <v>0</v>
      </c>
      <c r="J3581">
        <f t="shared" si="55"/>
        <v>40</v>
      </c>
    </row>
    <row r="3582" spans="1:10" x14ac:dyDescent="0.3">
      <c r="A3582" t="s">
        <v>3220</v>
      </c>
      <c r="C3582" s="18">
        <v>435.14870645190052</v>
      </c>
      <c r="D3582" s="1"/>
      <c r="E3582" s="1">
        <v>8</v>
      </c>
      <c r="F3582" s="1">
        <v>6</v>
      </c>
      <c r="G3582" s="1">
        <v>0</v>
      </c>
      <c r="H3582" s="1">
        <v>2</v>
      </c>
      <c r="I3582" s="15">
        <v>0.75</v>
      </c>
      <c r="J3582">
        <f t="shared" si="55"/>
        <v>40</v>
      </c>
    </row>
    <row r="3583" spans="1:10" x14ac:dyDescent="0.3">
      <c r="A3583" t="s">
        <v>3222</v>
      </c>
      <c r="C3583" s="18">
        <v>435.04910399146456</v>
      </c>
      <c r="D3583" s="1"/>
      <c r="E3583" s="1">
        <v>8</v>
      </c>
      <c r="F3583" s="1">
        <v>6</v>
      </c>
      <c r="G3583" s="1">
        <v>0</v>
      </c>
      <c r="H3583" s="1">
        <v>2</v>
      </c>
      <c r="I3583" s="15">
        <v>0.75</v>
      </c>
      <c r="J3583">
        <f t="shared" si="55"/>
        <v>40</v>
      </c>
    </row>
    <row r="3584" spans="1:10" x14ac:dyDescent="0.3">
      <c r="A3584" t="s">
        <v>3237</v>
      </c>
      <c r="C3584" s="18">
        <v>435.03749115748172</v>
      </c>
      <c r="D3584" s="1"/>
      <c r="E3584" s="1">
        <v>17</v>
      </c>
      <c r="F3584" s="1">
        <v>10</v>
      </c>
      <c r="G3584" s="1">
        <v>0</v>
      </c>
      <c r="H3584" s="1">
        <v>7</v>
      </c>
      <c r="I3584" s="15">
        <v>0.58823529411764708</v>
      </c>
      <c r="J3584">
        <f t="shared" si="55"/>
        <v>40</v>
      </c>
    </row>
    <row r="3585" spans="1:10" x14ac:dyDescent="0.3">
      <c r="A3585" t="s">
        <v>3224</v>
      </c>
      <c r="C3585" s="18">
        <v>435.00478973280445</v>
      </c>
      <c r="D3585" s="1"/>
      <c r="E3585" s="1">
        <v>3</v>
      </c>
      <c r="F3585" s="1">
        <v>3</v>
      </c>
      <c r="G3585" s="1">
        <v>0</v>
      </c>
      <c r="H3585" s="1">
        <v>0</v>
      </c>
      <c r="I3585" s="15">
        <v>1</v>
      </c>
      <c r="J3585">
        <f t="shared" si="55"/>
        <v>40</v>
      </c>
    </row>
    <row r="3586" spans="1:10" x14ac:dyDescent="0.3">
      <c r="A3586" t="s">
        <v>3318</v>
      </c>
      <c r="C3586" s="18">
        <v>434.99746848614626</v>
      </c>
      <c r="D3586" s="1"/>
      <c r="E3586" s="1">
        <v>6</v>
      </c>
      <c r="F3586" s="1">
        <v>5</v>
      </c>
      <c r="G3586" s="1">
        <v>0</v>
      </c>
      <c r="H3586" s="1">
        <v>1</v>
      </c>
      <c r="I3586" s="15">
        <v>0.83333333333333337</v>
      </c>
      <c r="J3586">
        <f t="shared" si="55"/>
        <v>40</v>
      </c>
    </row>
    <row r="3587" spans="1:10" x14ac:dyDescent="0.3">
      <c r="A3587" t="s">
        <v>3231</v>
      </c>
      <c r="C3587" s="18">
        <v>434.98142525922998</v>
      </c>
      <c r="D3587" s="1"/>
      <c r="E3587" s="1">
        <v>67</v>
      </c>
      <c r="F3587" s="1">
        <v>37</v>
      </c>
      <c r="G3587" s="1">
        <v>0</v>
      </c>
      <c r="H3587" s="1">
        <v>30</v>
      </c>
      <c r="I3587" s="15">
        <v>0.55223880597014929</v>
      </c>
      <c r="J3587">
        <f t="shared" si="55"/>
        <v>20</v>
      </c>
    </row>
    <row r="3588" spans="1:10" x14ac:dyDescent="0.3">
      <c r="A3588" t="s">
        <v>3225</v>
      </c>
      <c r="C3588" s="18">
        <v>434.98011102316593</v>
      </c>
      <c r="D3588" s="1"/>
      <c r="E3588" s="1">
        <v>27</v>
      </c>
      <c r="F3588" s="1">
        <v>14</v>
      </c>
      <c r="G3588" s="1">
        <v>1</v>
      </c>
      <c r="H3588" s="1">
        <v>12</v>
      </c>
      <c r="I3588" s="15">
        <v>0.53703703703703709</v>
      </c>
      <c r="J3588">
        <f t="shared" ref="J3588:J3651" si="56">IF(E3588&lt;=30,40,20)</f>
        <v>40</v>
      </c>
    </row>
    <row r="3589" spans="1:10" x14ac:dyDescent="0.3">
      <c r="A3589" t="s">
        <v>3226</v>
      </c>
      <c r="C3589" s="18">
        <v>434.95740048778919</v>
      </c>
      <c r="D3589" s="1"/>
      <c r="E3589" s="1">
        <v>8</v>
      </c>
      <c r="F3589" s="1">
        <v>4</v>
      </c>
      <c r="G3589" s="1">
        <v>0</v>
      </c>
      <c r="H3589" s="1">
        <v>4</v>
      </c>
      <c r="I3589" s="15">
        <v>0.5</v>
      </c>
      <c r="J3589">
        <f t="shared" si="56"/>
        <v>40</v>
      </c>
    </row>
    <row r="3590" spans="1:10" x14ac:dyDescent="0.3">
      <c r="A3590" t="s">
        <v>3227</v>
      </c>
      <c r="C3590" s="18">
        <v>434.94611924454438</v>
      </c>
      <c r="D3590" s="1"/>
      <c r="E3590" s="1">
        <v>43</v>
      </c>
      <c r="F3590" s="1">
        <v>24</v>
      </c>
      <c r="G3590" s="1">
        <v>4</v>
      </c>
      <c r="H3590" s="1">
        <v>15</v>
      </c>
      <c r="I3590" s="15">
        <v>0.60465116279069764</v>
      </c>
      <c r="J3590">
        <f t="shared" si="56"/>
        <v>20</v>
      </c>
    </row>
    <row r="3591" spans="1:10" x14ac:dyDescent="0.3">
      <c r="A3591" t="s">
        <v>3290</v>
      </c>
      <c r="C3591" s="18">
        <v>434.93510105431676</v>
      </c>
      <c r="D3591" s="1"/>
      <c r="E3591" s="1">
        <v>62</v>
      </c>
      <c r="F3591" s="1">
        <v>41</v>
      </c>
      <c r="G3591" s="1">
        <v>0</v>
      </c>
      <c r="H3591" s="1">
        <v>21</v>
      </c>
      <c r="I3591" s="15">
        <v>0.66129032258064513</v>
      </c>
      <c r="J3591">
        <f t="shared" si="56"/>
        <v>20</v>
      </c>
    </row>
    <row r="3592" spans="1:10" x14ac:dyDescent="0.3">
      <c r="A3592" t="s">
        <v>3229</v>
      </c>
      <c r="C3592" s="18">
        <v>434.91525934067442</v>
      </c>
      <c r="D3592" s="1"/>
      <c r="E3592" s="1">
        <v>5</v>
      </c>
      <c r="F3592" s="1">
        <v>4</v>
      </c>
      <c r="G3592" s="1">
        <v>0</v>
      </c>
      <c r="H3592" s="1">
        <v>1</v>
      </c>
      <c r="I3592" s="15">
        <v>0.8</v>
      </c>
      <c r="J3592">
        <f t="shared" si="56"/>
        <v>40</v>
      </c>
    </row>
    <row r="3593" spans="1:10" x14ac:dyDescent="0.3">
      <c r="A3593" t="s">
        <v>3230</v>
      </c>
      <c r="C3593" s="18">
        <v>434.90907979111103</v>
      </c>
      <c r="D3593" s="1"/>
      <c r="E3593" s="1">
        <v>35</v>
      </c>
      <c r="F3593" s="1">
        <v>16</v>
      </c>
      <c r="G3593" s="1">
        <v>3</v>
      </c>
      <c r="H3593" s="1">
        <v>16</v>
      </c>
      <c r="I3593" s="15">
        <v>0.5</v>
      </c>
      <c r="J3593">
        <f t="shared" si="56"/>
        <v>20</v>
      </c>
    </row>
    <row r="3594" spans="1:10" x14ac:dyDescent="0.3">
      <c r="A3594" t="s">
        <v>3232</v>
      </c>
      <c r="C3594" s="18">
        <v>434.89459126108056</v>
      </c>
      <c r="D3594" s="1"/>
      <c r="E3594" s="1">
        <v>12</v>
      </c>
      <c r="F3594" s="1">
        <v>8</v>
      </c>
      <c r="G3594" s="1">
        <v>0</v>
      </c>
      <c r="H3594" s="1">
        <v>4</v>
      </c>
      <c r="I3594" s="15">
        <v>0.66666666666666663</v>
      </c>
      <c r="J3594">
        <f t="shared" si="56"/>
        <v>40</v>
      </c>
    </row>
    <row r="3595" spans="1:10" x14ac:dyDescent="0.3">
      <c r="A3595" t="s">
        <v>3233</v>
      </c>
      <c r="C3595" s="18">
        <v>434.87194570456768</v>
      </c>
      <c r="D3595" s="1"/>
      <c r="E3595" s="1">
        <v>11</v>
      </c>
      <c r="F3595" s="1">
        <v>7</v>
      </c>
      <c r="G3595" s="1">
        <v>1</v>
      </c>
      <c r="H3595" s="1">
        <v>3</v>
      </c>
      <c r="I3595" s="15">
        <v>0.68181818181818177</v>
      </c>
      <c r="J3595">
        <f t="shared" si="56"/>
        <v>40</v>
      </c>
    </row>
    <row r="3596" spans="1:10" x14ac:dyDescent="0.3">
      <c r="A3596" t="s">
        <v>3234</v>
      </c>
      <c r="C3596" s="18">
        <v>434.86629245676971</v>
      </c>
      <c r="D3596" s="1"/>
      <c r="E3596" s="1">
        <v>6</v>
      </c>
      <c r="F3596" s="1">
        <v>5</v>
      </c>
      <c r="G3596" s="1">
        <v>0</v>
      </c>
      <c r="H3596" s="1">
        <v>1</v>
      </c>
      <c r="I3596" s="15">
        <v>0.83333333333333337</v>
      </c>
      <c r="J3596">
        <f t="shared" si="56"/>
        <v>40</v>
      </c>
    </row>
    <row r="3597" spans="1:10" x14ac:dyDescent="0.3">
      <c r="A3597" t="s">
        <v>3236</v>
      </c>
      <c r="C3597" s="18">
        <v>434.84019912809714</v>
      </c>
      <c r="D3597" s="1"/>
      <c r="E3597" s="1">
        <v>10</v>
      </c>
      <c r="F3597" s="1">
        <v>7</v>
      </c>
      <c r="G3597" s="1">
        <v>0</v>
      </c>
      <c r="H3597" s="1">
        <v>3</v>
      </c>
      <c r="I3597" s="15">
        <v>0.7</v>
      </c>
      <c r="J3597">
        <f t="shared" si="56"/>
        <v>40</v>
      </c>
    </row>
    <row r="3598" spans="1:10" x14ac:dyDescent="0.3">
      <c r="A3598" t="s">
        <v>3379</v>
      </c>
      <c r="C3598" s="18">
        <v>434.8310306202676</v>
      </c>
      <c r="D3598" s="1"/>
      <c r="E3598" s="1">
        <v>5</v>
      </c>
      <c r="F3598" s="1">
        <v>4</v>
      </c>
      <c r="G3598" s="1">
        <v>0</v>
      </c>
      <c r="H3598" s="1">
        <v>1</v>
      </c>
      <c r="I3598" s="15">
        <v>0.8</v>
      </c>
      <c r="J3598">
        <f t="shared" si="56"/>
        <v>40</v>
      </c>
    </row>
    <row r="3599" spans="1:10" x14ac:dyDescent="0.3">
      <c r="A3599" t="s">
        <v>3238</v>
      </c>
      <c r="C3599" s="18">
        <v>434.82716623131211</v>
      </c>
      <c r="D3599" s="1"/>
      <c r="E3599" s="1">
        <v>18</v>
      </c>
      <c r="F3599" s="1">
        <v>11</v>
      </c>
      <c r="G3599" s="1">
        <v>0</v>
      </c>
      <c r="H3599" s="1">
        <v>7</v>
      </c>
      <c r="I3599" s="15">
        <v>0.61111111111111116</v>
      </c>
      <c r="J3599">
        <f t="shared" si="56"/>
        <v>40</v>
      </c>
    </row>
    <row r="3600" spans="1:10" x14ac:dyDescent="0.3">
      <c r="A3600" t="s">
        <v>3239</v>
      </c>
      <c r="C3600" s="18">
        <v>434.81712944729719</v>
      </c>
      <c r="D3600" s="1"/>
      <c r="E3600" s="1">
        <v>21</v>
      </c>
      <c r="F3600" s="1">
        <v>12</v>
      </c>
      <c r="G3600" s="1">
        <v>0</v>
      </c>
      <c r="H3600" s="1">
        <v>9</v>
      </c>
      <c r="I3600" s="15">
        <v>0.5714285714285714</v>
      </c>
      <c r="J3600">
        <f t="shared" si="56"/>
        <v>40</v>
      </c>
    </row>
    <row r="3601" spans="1:10" x14ac:dyDescent="0.3">
      <c r="A3601" t="s">
        <v>3240</v>
      </c>
      <c r="C3601" s="18">
        <v>434.80087416148518</v>
      </c>
      <c r="D3601" s="1"/>
      <c r="E3601" s="1">
        <v>19</v>
      </c>
      <c r="F3601" s="1">
        <v>11</v>
      </c>
      <c r="G3601" s="1">
        <v>1</v>
      </c>
      <c r="H3601" s="1">
        <v>7</v>
      </c>
      <c r="I3601" s="15">
        <v>0.60526315789473684</v>
      </c>
      <c r="J3601">
        <f t="shared" si="56"/>
        <v>40</v>
      </c>
    </row>
    <row r="3602" spans="1:10" x14ac:dyDescent="0.3">
      <c r="A3602" t="s">
        <v>3295</v>
      </c>
      <c r="C3602" s="18">
        <v>434.78344399055158</v>
      </c>
      <c r="D3602" s="1"/>
      <c r="E3602" s="1">
        <v>13</v>
      </c>
      <c r="F3602" s="1">
        <v>8</v>
      </c>
      <c r="G3602" s="1">
        <v>1</v>
      </c>
      <c r="H3602" s="1">
        <v>4</v>
      </c>
      <c r="I3602" s="15">
        <v>0.65384615384615385</v>
      </c>
      <c r="J3602">
        <f t="shared" si="56"/>
        <v>40</v>
      </c>
    </row>
    <row r="3603" spans="1:10" x14ac:dyDescent="0.3">
      <c r="A3603" t="s">
        <v>3242</v>
      </c>
      <c r="C3603" s="18">
        <v>434.76605682919512</v>
      </c>
      <c r="D3603" s="1"/>
      <c r="E3603" s="1">
        <v>5</v>
      </c>
      <c r="F3603" s="1">
        <v>4</v>
      </c>
      <c r="G3603" s="1">
        <v>0</v>
      </c>
      <c r="H3603" s="1">
        <v>1</v>
      </c>
      <c r="I3603" s="15">
        <v>0.8</v>
      </c>
      <c r="J3603">
        <f t="shared" si="56"/>
        <v>40</v>
      </c>
    </row>
    <row r="3604" spans="1:10" x14ac:dyDescent="0.3">
      <c r="A3604" t="s">
        <v>3245</v>
      </c>
      <c r="C3604" s="18">
        <v>434.71604476878389</v>
      </c>
      <c r="D3604" s="1"/>
      <c r="E3604" s="1">
        <v>12</v>
      </c>
      <c r="F3604" s="1">
        <v>8</v>
      </c>
      <c r="G3604" s="1">
        <v>0</v>
      </c>
      <c r="H3604" s="1">
        <v>4</v>
      </c>
      <c r="I3604" s="15">
        <v>0.66666666666666663</v>
      </c>
      <c r="J3604">
        <f t="shared" si="56"/>
        <v>40</v>
      </c>
    </row>
    <row r="3605" spans="1:10" x14ac:dyDescent="0.3">
      <c r="A3605" t="s">
        <v>8658</v>
      </c>
      <c r="C3605" s="18">
        <v>434.66754988220191</v>
      </c>
      <c r="D3605" s="1"/>
      <c r="E3605" s="1">
        <v>39</v>
      </c>
      <c r="F3605" s="1">
        <v>17</v>
      </c>
      <c r="G3605" s="1">
        <v>1</v>
      </c>
      <c r="H3605" s="1">
        <v>21</v>
      </c>
      <c r="I3605" s="15">
        <v>0.44871794871794873</v>
      </c>
      <c r="J3605">
        <f t="shared" si="56"/>
        <v>20</v>
      </c>
    </row>
    <row r="3606" spans="1:10" x14ac:dyDescent="0.3">
      <c r="A3606" t="s">
        <v>3246</v>
      </c>
      <c r="C3606" s="18">
        <v>434.65568039890627</v>
      </c>
      <c r="D3606" s="1"/>
      <c r="E3606" s="1">
        <v>3</v>
      </c>
      <c r="F3606" s="1">
        <v>0</v>
      </c>
      <c r="G3606" s="1">
        <v>0</v>
      </c>
      <c r="H3606" s="1">
        <v>3</v>
      </c>
      <c r="I3606" s="15">
        <v>0</v>
      </c>
      <c r="J3606">
        <f t="shared" si="56"/>
        <v>40</v>
      </c>
    </row>
    <row r="3607" spans="1:10" x14ac:dyDescent="0.3">
      <c r="A3607" t="s">
        <v>3247</v>
      </c>
      <c r="C3607" s="18">
        <v>434.65086986337633</v>
      </c>
      <c r="D3607" s="1"/>
      <c r="E3607" s="1">
        <v>15</v>
      </c>
      <c r="F3607" s="1">
        <v>9</v>
      </c>
      <c r="G3607" s="1">
        <v>0</v>
      </c>
      <c r="H3607" s="1">
        <v>6</v>
      </c>
      <c r="I3607" s="15">
        <v>0.6</v>
      </c>
      <c r="J3607">
        <f t="shared" si="56"/>
        <v>40</v>
      </c>
    </row>
    <row r="3608" spans="1:10" x14ac:dyDescent="0.3">
      <c r="A3608" t="s">
        <v>3249</v>
      </c>
      <c r="C3608" s="18">
        <v>434.64232604785019</v>
      </c>
      <c r="D3608" s="1"/>
      <c r="E3608" s="1">
        <v>8</v>
      </c>
      <c r="F3608" s="1">
        <v>5</v>
      </c>
      <c r="G3608" s="1">
        <v>0</v>
      </c>
      <c r="H3608" s="1">
        <v>3</v>
      </c>
      <c r="I3608" s="15">
        <v>0.625</v>
      </c>
      <c r="J3608">
        <f t="shared" si="56"/>
        <v>40</v>
      </c>
    </row>
    <row r="3609" spans="1:10" x14ac:dyDescent="0.3">
      <c r="A3609" t="s">
        <v>3311</v>
      </c>
      <c r="C3609" s="18">
        <v>434.58220610452821</v>
      </c>
      <c r="D3609" s="1"/>
      <c r="E3609" s="1">
        <v>15</v>
      </c>
      <c r="F3609" s="1">
        <v>9</v>
      </c>
      <c r="G3609" s="1">
        <v>2</v>
      </c>
      <c r="H3609" s="1">
        <v>4</v>
      </c>
      <c r="I3609" s="15">
        <v>0.66666666666666663</v>
      </c>
      <c r="J3609">
        <f t="shared" si="56"/>
        <v>40</v>
      </c>
    </row>
    <row r="3610" spans="1:10" x14ac:dyDescent="0.3">
      <c r="A3610" t="s">
        <v>3251</v>
      </c>
      <c r="C3610" s="18">
        <v>434.54817569423159</v>
      </c>
      <c r="D3610" s="1"/>
      <c r="E3610" s="1">
        <v>48</v>
      </c>
      <c r="F3610" s="1">
        <v>28</v>
      </c>
      <c r="G3610" s="1">
        <v>1</v>
      </c>
      <c r="H3610" s="1">
        <v>19</v>
      </c>
      <c r="I3610" s="15">
        <v>0.59375</v>
      </c>
      <c r="J3610">
        <f t="shared" si="56"/>
        <v>20</v>
      </c>
    </row>
    <row r="3611" spans="1:10" x14ac:dyDescent="0.3">
      <c r="A3611" t="s">
        <v>3252</v>
      </c>
      <c r="C3611" s="18">
        <v>434.53648208493803</v>
      </c>
      <c r="D3611" s="1"/>
      <c r="E3611" s="1">
        <v>21</v>
      </c>
      <c r="F3611" s="1">
        <v>12</v>
      </c>
      <c r="G3611" s="1">
        <v>0</v>
      </c>
      <c r="H3611" s="1">
        <v>9</v>
      </c>
      <c r="I3611" s="15">
        <v>0.5714285714285714</v>
      </c>
      <c r="J3611">
        <f t="shared" si="56"/>
        <v>40</v>
      </c>
    </row>
    <row r="3612" spans="1:10" x14ac:dyDescent="0.3">
      <c r="A3612" t="s">
        <v>3253</v>
      </c>
      <c r="C3612" s="18">
        <v>434.49492389339827</v>
      </c>
      <c r="D3612" s="1"/>
      <c r="E3612" s="1">
        <v>13</v>
      </c>
      <c r="F3612" s="1">
        <v>8</v>
      </c>
      <c r="G3612" s="1">
        <v>0</v>
      </c>
      <c r="H3612" s="1">
        <v>5</v>
      </c>
      <c r="I3612" s="15">
        <v>0.61538461538461542</v>
      </c>
      <c r="J3612">
        <f t="shared" si="56"/>
        <v>40</v>
      </c>
    </row>
    <row r="3613" spans="1:10" x14ac:dyDescent="0.3">
      <c r="A3613" t="s">
        <v>3254</v>
      </c>
      <c r="C3613" s="18">
        <v>434.48678472847365</v>
      </c>
      <c r="D3613" s="1"/>
      <c r="E3613" s="1">
        <v>25</v>
      </c>
      <c r="F3613" s="1">
        <v>15</v>
      </c>
      <c r="G3613" s="1">
        <v>0</v>
      </c>
      <c r="H3613" s="1">
        <v>10</v>
      </c>
      <c r="I3613" s="15">
        <v>0.6</v>
      </c>
      <c r="J3613">
        <f t="shared" si="56"/>
        <v>40</v>
      </c>
    </row>
    <row r="3614" spans="1:10" x14ac:dyDescent="0.3">
      <c r="A3614" t="s">
        <v>3255</v>
      </c>
      <c r="C3614" s="18">
        <v>434.48290844826698</v>
      </c>
      <c r="D3614" s="1"/>
      <c r="E3614" s="1">
        <v>16</v>
      </c>
      <c r="F3614" s="1">
        <v>8</v>
      </c>
      <c r="G3614" s="1">
        <v>1</v>
      </c>
      <c r="H3614" s="1">
        <v>7</v>
      </c>
      <c r="I3614" s="15">
        <v>0.53125</v>
      </c>
      <c r="J3614">
        <f t="shared" si="56"/>
        <v>40</v>
      </c>
    </row>
    <row r="3615" spans="1:10" x14ac:dyDescent="0.3">
      <c r="A3615" t="s">
        <v>3403</v>
      </c>
      <c r="C3615" s="18">
        <v>434.47956900229207</v>
      </c>
      <c r="D3615" s="1"/>
      <c r="E3615" s="1">
        <v>32</v>
      </c>
      <c r="F3615" s="1">
        <v>17</v>
      </c>
      <c r="G3615" s="1">
        <v>0</v>
      </c>
      <c r="H3615" s="1">
        <v>15</v>
      </c>
      <c r="I3615" s="15">
        <v>0.53125</v>
      </c>
      <c r="J3615">
        <f t="shared" si="56"/>
        <v>20</v>
      </c>
    </row>
    <row r="3616" spans="1:10" x14ac:dyDescent="0.3">
      <c r="A3616" s="21" t="s">
        <v>3256</v>
      </c>
      <c r="C3616" s="18">
        <v>434.47817015322693</v>
      </c>
      <c r="D3616" s="1"/>
      <c r="E3616" s="1">
        <v>8</v>
      </c>
      <c r="F3616" s="1">
        <v>6</v>
      </c>
      <c r="G3616" s="1">
        <v>0</v>
      </c>
      <c r="H3616" s="1">
        <v>2</v>
      </c>
      <c r="I3616" s="15">
        <v>0.75</v>
      </c>
      <c r="J3616">
        <f t="shared" si="56"/>
        <v>40</v>
      </c>
    </row>
    <row r="3617" spans="1:10" x14ac:dyDescent="0.3">
      <c r="A3617" t="s">
        <v>3257</v>
      </c>
      <c r="C3617" s="18">
        <v>434.45347597938803</v>
      </c>
      <c r="D3617" s="1"/>
      <c r="E3617" s="1">
        <v>21</v>
      </c>
      <c r="F3617" s="1">
        <v>12</v>
      </c>
      <c r="G3617" s="1">
        <v>2</v>
      </c>
      <c r="H3617" s="1">
        <v>7</v>
      </c>
      <c r="I3617" s="15">
        <v>0.61904761904761907</v>
      </c>
      <c r="J3617">
        <f t="shared" si="56"/>
        <v>40</v>
      </c>
    </row>
    <row r="3618" spans="1:10" x14ac:dyDescent="0.3">
      <c r="A3618" t="s">
        <v>3361</v>
      </c>
      <c r="C3618" s="18">
        <v>434.42757879870601</v>
      </c>
      <c r="D3618" s="1"/>
      <c r="E3618" s="1">
        <v>58</v>
      </c>
      <c r="F3618" s="1">
        <v>34</v>
      </c>
      <c r="G3618" s="1">
        <v>5</v>
      </c>
      <c r="H3618" s="1">
        <v>19</v>
      </c>
      <c r="I3618" s="15">
        <v>0.62931034482758619</v>
      </c>
      <c r="J3618">
        <f t="shared" si="56"/>
        <v>20</v>
      </c>
    </row>
    <row r="3619" spans="1:10" x14ac:dyDescent="0.3">
      <c r="A3619" t="s">
        <v>3258</v>
      </c>
      <c r="C3619" s="18">
        <v>434.4231792894588</v>
      </c>
      <c r="D3619" s="1"/>
      <c r="E3619" s="1">
        <v>5</v>
      </c>
      <c r="F3619" s="1">
        <v>4</v>
      </c>
      <c r="G3619" s="1">
        <v>1</v>
      </c>
      <c r="H3619" s="1">
        <v>0</v>
      </c>
      <c r="I3619" s="15">
        <v>0.9</v>
      </c>
      <c r="J3619">
        <f t="shared" si="56"/>
        <v>40</v>
      </c>
    </row>
    <row r="3620" spans="1:10" x14ac:dyDescent="0.3">
      <c r="A3620" t="s">
        <v>3259</v>
      </c>
      <c r="C3620" s="18">
        <v>434.4187713410227</v>
      </c>
      <c r="D3620" s="1"/>
      <c r="E3620" s="1">
        <v>11</v>
      </c>
      <c r="F3620" s="1">
        <v>7</v>
      </c>
      <c r="G3620" s="1">
        <v>1</v>
      </c>
      <c r="H3620" s="1">
        <v>3</v>
      </c>
      <c r="I3620" s="15">
        <v>0.68181818181818177</v>
      </c>
      <c r="J3620">
        <f t="shared" si="56"/>
        <v>40</v>
      </c>
    </row>
    <row r="3621" spans="1:10" x14ac:dyDescent="0.3">
      <c r="A3621" t="s">
        <v>3260</v>
      </c>
      <c r="C3621" s="18">
        <v>434.38618485060937</v>
      </c>
      <c r="D3621" s="1"/>
      <c r="E3621" s="1">
        <v>3</v>
      </c>
      <c r="F3621" s="1">
        <v>3</v>
      </c>
      <c r="G3621" s="1">
        <v>0</v>
      </c>
      <c r="H3621" s="1">
        <v>0</v>
      </c>
      <c r="I3621" s="15">
        <v>1</v>
      </c>
      <c r="J3621">
        <f t="shared" si="56"/>
        <v>40</v>
      </c>
    </row>
    <row r="3622" spans="1:10" x14ac:dyDescent="0.3">
      <c r="A3622" t="s">
        <v>3262</v>
      </c>
      <c r="C3622" s="18">
        <v>434.38509674802151</v>
      </c>
      <c r="D3622" s="1"/>
      <c r="E3622" s="1">
        <v>3</v>
      </c>
      <c r="F3622" s="1">
        <v>3</v>
      </c>
      <c r="G3622" s="1">
        <v>0</v>
      </c>
      <c r="H3622" s="1">
        <v>0</v>
      </c>
      <c r="I3622" s="15">
        <v>1</v>
      </c>
      <c r="J3622">
        <f t="shared" si="56"/>
        <v>40</v>
      </c>
    </row>
    <row r="3623" spans="1:10" x14ac:dyDescent="0.3">
      <c r="A3623" t="s">
        <v>3261</v>
      </c>
      <c r="C3623" s="18">
        <v>434.37357674342576</v>
      </c>
      <c r="D3623" s="1"/>
      <c r="E3623" s="1">
        <v>21</v>
      </c>
      <c r="F3623" s="1">
        <v>12</v>
      </c>
      <c r="G3623" s="1">
        <v>0</v>
      </c>
      <c r="H3623" s="1">
        <v>9</v>
      </c>
      <c r="I3623" s="15">
        <v>0.5714285714285714</v>
      </c>
      <c r="J3623">
        <f t="shared" si="56"/>
        <v>40</v>
      </c>
    </row>
    <row r="3624" spans="1:10" x14ac:dyDescent="0.3">
      <c r="A3624" t="s">
        <v>3263</v>
      </c>
      <c r="C3624" s="18">
        <v>434.35167839292188</v>
      </c>
      <c r="D3624" s="1"/>
      <c r="E3624" s="1">
        <v>5</v>
      </c>
      <c r="F3624" s="1">
        <v>4</v>
      </c>
      <c r="G3624" s="1">
        <v>0</v>
      </c>
      <c r="H3624" s="1">
        <v>1</v>
      </c>
      <c r="I3624" s="15">
        <v>0.8</v>
      </c>
      <c r="J3624">
        <f t="shared" si="56"/>
        <v>40</v>
      </c>
    </row>
    <row r="3625" spans="1:10" x14ac:dyDescent="0.3">
      <c r="A3625" t="s">
        <v>3264</v>
      </c>
      <c r="C3625" s="18">
        <v>434.34328408539176</v>
      </c>
      <c r="D3625" s="1"/>
      <c r="E3625" s="1">
        <v>18</v>
      </c>
      <c r="F3625" s="1">
        <v>11</v>
      </c>
      <c r="G3625" s="1">
        <v>0</v>
      </c>
      <c r="H3625" s="1">
        <v>7</v>
      </c>
      <c r="I3625" s="15">
        <v>0.61111111111111116</v>
      </c>
      <c r="J3625">
        <f t="shared" si="56"/>
        <v>40</v>
      </c>
    </row>
    <row r="3626" spans="1:10" x14ac:dyDescent="0.3">
      <c r="A3626" t="s">
        <v>3287</v>
      </c>
      <c r="C3626" s="18">
        <v>434.32992569297568</v>
      </c>
      <c r="D3626" s="1"/>
      <c r="E3626" s="1">
        <v>115</v>
      </c>
      <c r="F3626" s="1">
        <v>62</v>
      </c>
      <c r="G3626" s="1">
        <v>5</v>
      </c>
      <c r="H3626" s="1">
        <v>48</v>
      </c>
      <c r="I3626" s="15">
        <v>0.56086956521739129</v>
      </c>
      <c r="J3626">
        <f t="shared" si="56"/>
        <v>20</v>
      </c>
    </row>
    <row r="3627" spans="1:10" x14ac:dyDescent="0.3">
      <c r="A3627" t="s">
        <v>3265</v>
      </c>
      <c r="C3627" s="18">
        <v>434.32839780654047</v>
      </c>
      <c r="D3627" s="1"/>
      <c r="E3627" s="1">
        <v>19</v>
      </c>
      <c r="F3627" s="1">
        <v>12</v>
      </c>
      <c r="G3627" s="1">
        <v>0</v>
      </c>
      <c r="H3627" s="1">
        <v>7</v>
      </c>
      <c r="I3627" s="15">
        <v>0.63157894736842102</v>
      </c>
      <c r="J3627">
        <f t="shared" si="56"/>
        <v>40</v>
      </c>
    </row>
    <row r="3628" spans="1:10" x14ac:dyDescent="0.3">
      <c r="A3628" t="s">
        <v>3266</v>
      </c>
      <c r="C3628" s="18">
        <v>434.32238088936617</v>
      </c>
      <c r="D3628" s="1"/>
      <c r="E3628" s="1">
        <v>6</v>
      </c>
      <c r="F3628" s="1">
        <v>5</v>
      </c>
      <c r="G3628" s="1">
        <v>0</v>
      </c>
      <c r="H3628" s="1">
        <v>1</v>
      </c>
      <c r="I3628" s="15">
        <v>0.83333333333333337</v>
      </c>
      <c r="J3628">
        <f t="shared" si="56"/>
        <v>40</v>
      </c>
    </row>
    <row r="3629" spans="1:10" x14ac:dyDescent="0.3">
      <c r="A3629" t="s">
        <v>3267</v>
      </c>
      <c r="C3629" s="18">
        <v>434.30775258610549</v>
      </c>
      <c r="D3629" s="1"/>
      <c r="E3629" s="1">
        <v>10</v>
      </c>
      <c r="F3629" s="1">
        <v>6</v>
      </c>
      <c r="G3629" s="1">
        <v>0</v>
      </c>
      <c r="H3629" s="1">
        <v>4</v>
      </c>
      <c r="I3629" s="15">
        <v>0.6</v>
      </c>
      <c r="J3629">
        <f t="shared" si="56"/>
        <v>40</v>
      </c>
    </row>
    <row r="3630" spans="1:10" x14ac:dyDescent="0.3">
      <c r="A3630" t="s">
        <v>3268</v>
      </c>
      <c r="C3630" s="18">
        <v>434.27997521612417</v>
      </c>
      <c r="D3630" s="1"/>
      <c r="E3630" s="1">
        <v>31</v>
      </c>
      <c r="F3630" s="1">
        <v>16</v>
      </c>
      <c r="G3630" s="1">
        <v>1</v>
      </c>
      <c r="H3630" s="1">
        <v>14</v>
      </c>
      <c r="I3630" s="15">
        <v>0.532258064516129</v>
      </c>
      <c r="J3630">
        <f t="shared" si="56"/>
        <v>20</v>
      </c>
    </row>
    <row r="3631" spans="1:10" x14ac:dyDescent="0.3">
      <c r="A3631" t="s">
        <v>3269</v>
      </c>
      <c r="C3631" s="18">
        <v>434.27887275830449</v>
      </c>
      <c r="D3631" s="1"/>
      <c r="E3631" s="1">
        <v>50</v>
      </c>
      <c r="F3631" s="1">
        <v>29</v>
      </c>
      <c r="G3631" s="1">
        <v>2</v>
      </c>
      <c r="H3631" s="1">
        <v>19</v>
      </c>
      <c r="I3631" s="15">
        <v>0.6</v>
      </c>
      <c r="J3631">
        <f t="shared" si="56"/>
        <v>20</v>
      </c>
    </row>
    <row r="3632" spans="1:10" x14ac:dyDescent="0.3">
      <c r="A3632" t="s">
        <v>3270</v>
      </c>
      <c r="C3632" s="18">
        <v>434.27874212005509</v>
      </c>
      <c r="D3632" s="1"/>
      <c r="E3632" s="1">
        <v>15</v>
      </c>
      <c r="F3632" s="1">
        <v>9</v>
      </c>
      <c r="G3632" s="1">
        <v>1</v>
      </c>
      <c r="H3632" s="1">
        <v>5</v>
      </c>
      <c r="I3632" s="15">
        <v>0.6333333333333333</v>
      </c>
      <c r="J3632">
        <f t="shared" si="56"/>
        <v>40</v>
      </c>
    </row>
    <row r="3633" spans="1:10" x14ac:dyDescent="0.3">
      <c r="A3633" t="s">
        <v>3271</v>
      </c>
      <c r="C3633" s="18">
        <v>434.27509950107316</v>
      </c>
      <c r="D3633" s="1"/>
      <c r="E3633" s="1">
        <v>5</v>
      </c>
      <c r="F3633" s="1">
        <v>4</v>
      </c>
      <c r="G3633" s="1">
        <v>0</v>
      </c>
      <c r="H3633" s="1">
        <v>1</v>
      </c>
      <c r="I3633" s="15">
        <v>0.8</v>
      </c>
      <c r="J3633">
        <f t="shared" si="56"/>
        <v>40</v>
      </c>
    </row>
    <row r="3634" spans="1:10" x14ac:dyDescent="0.3">
      <c r="A3634" t="s">
        <v>3272</v>
      </c>
      <c r="C3634" s="18">
        <v>434.24556948565356</v>
      </c>
      <c r="D3634" s="1"/>
      <c r="E3634" s="1">
        <v>8</v>
      </c>
      <c r="F3634" s="1">
        <v>5</v>
      </c>
      <c r="G3634" s="1">
        <v>0</v>
      </c>
      <c r="H3634" s="1">
        <v>3</v>
      </c>
      <c r="I3634" s="15">
        <v>0.625</v>
      </c>
      <c r="J3634">
        <f t="shared" si="56"/>
        <v>40</v>
      </c>
    </row>
    <row r="3635" spans="1:10" x14ac:dyDescent="0.3">
      <c r="A3635" t="s">
        <v>3273</v>
      </c>
      <c r="C3635" s="18">
        <v>434.22117497383908</v>
      </c>
      <c r="D3635" s="1"/>
      <c r="E3635" s="1">
        <v>16</v>
      </c>
      <c r="F3635" s="1">
        <v>9</v>
      </c>
      <c r="G3635" s="1">
        <v>1</v>
      </c>
      <c r="H3635" s="1">
        <v>6</v>
      </c>
      <c r="I3635" s="15">
        <v>0.59375</v>
      </c>
      <c r="J3635">
        <f t="shared" si="56"/>
        <v>40</v>
      </c>
    </row>
    <row r="3636" spans="1:10" x14ac:dyDescent="0.3">
      <c r="A3636" t="s">
        <v>3274</v>
      </c>
      <c r="C3636" s="18">
        <v>434.22107008197713</v>
      </c>
      <c r="D3636" s="1"/>
      <c r="E3636" s="1">
        <v>21</v>
      </c>
      <c r="F3636" s="1">
        <v>12</v>
      </c>
      <c r="G3636" s="1">
        <v>0</v>
      </c>
      <c r="H3636" s="1">
        <v>9</v>
      </c>
      <c r="I3636" s="15">
        <v>0.5714285714285714</v>
      </c>
      <c r="J3636">
        <f t="shared" si="56"/>
        <v>40</v>
      </c>
    </row>
    <row r="3637" spans="1:10" x14ac:dyDescent="0.3">
      <c r="A3637" t="s">
        <v>3275</v>
      </c>
      <c r="C3637" s="18">
        <v>434.21481971243531</v>
      </c>
      <c r="D3637" s="1"/>
      <c r="E3637" s="1">
        <v>23</v>
      </c>
      <c r="F3637" s="1">
        <v>11</v>
      </c>
      <c r="G3637" s="1">
        <v>2</v>
      </c>
      <c r="H3637" s="1">
        <v>10</v>
      </c>
      <c r="I3637" s="15">
        <v>0.52173913043478259</v>
      </c>
      <c r="J3637">
        <f t="shared" si="56"/>
        <v>40</v>
      </c>
    </row>
    <row r="3638" spans="1:10" x14ac:dyDescent="0.3">
      <c r="A3638" t="s">
        <v>3276</v>
      </c>
      <c r="C3638" s="18">
        <v>434.21313005905847</v>
      </c>
      <c r="D3638" s="1"/>
      <c r="E3638" s="1">
        <v>82</v>
      </c>
      <c r="F3638" s="1">
        <v>44</v>
      </c>
      <c r="G3638" s="1">
        <v>0</v>
      </c>
      <c r="H3638" s="1">
        <v>38</v>
      </c>
      <c r="I3638" s="15">
        <v>0.53658536585365857</v>
      </c>
      <c r="J3638">
        <f t="shared" si="56"/>
        <v>20</v>
      </c>
    </row>
    <row r="3639" spans="1:10" x14ac:dyDescent="0.3">
      <c r="A3639" t="s">
        <v>3367</v>
      </c>
      <c r="C3639" s="18">
        <v>434.18800930299642</v>
      </c>
      <c r="D3639" s="1"/>
      <c r="E3639" s="1">
        <v>25</v>
      </c>
      <c r="F3639" s="1">
        <v>14</v>
      </c>
      <c r="G3639" s="1">
        <v>0</v>
      </c>
      <c r="H3639" s="1">
        <v>11</v>
      </c>
      <c r="I3639" s="15">
        <v>0.56000000000000005</v>
      </c>
      <c r="J3639">
        <f t="shared" si="56"/>
        <v>40</v>
      </c>
    </row>
    <row r="3640" spans="1:10" x14ac:dyDescent="0.3">
      <c r="A3640" t="s">
        <v>3278</v>
      </c>
      <c r="C3640" s="18">
        <v>434.1743954466819</v>
      </c>
      <c r="D3640" s="1"/>
      <c r="E3640" s="1">
        <v>11</v>
      </c>
      <c r="F3640" s="1">
        <v>7</v>
      </c>
      <c r="G3640" s="1">
        <v>0</v>
      </c>
      <c r="H3640" s="1">
        <v>4</v>
      </c>
      <c r="I3640" s="15">
        <v>0.63636363636363635</v>
      </c>
      <c r="J3640">
        <f t="shared" si="56"/>
        <v>40</v>
      </c>
    </row>
    <row r="3641" spans="1:10" x14ac:dyDescent="0.3">
      <c r="A3641" t="s">
        <v>3279</v>
      </c>
      <c r="C3641" s="18">
        <v>434.15731251075027</v>
      </c>
      <c r="D3641" s="1"/>
      <c r="E3641" s="1">
        <v>10</v>
      </c>
      <c r="F3641" s="1">
        <v>6</v>
      </c>
      <c r="G3641" s="1">
        <v>1</v>
      </c>
      <c r="H3641" s="1">
        <v>3</v>
      </c>
      <c r="I3641" s="15">
        <v>0.65</v>
      </c>
      <c r="J3641">
        <f t="shared" si="56"/>
        <v>40</v>
      </c>
    </row>
    <row r="3642" spans="1:10" x14ac:dyDescent="0.3">
      <c r="A3642" t="s">
        <v>3280</v>
      </c>
      <c r="C3642" s="18">
        <v>434.14675117513212</v>
      </c>
      <c r="D3642" s="1"/>
      <c r="E3642" s="1">
        <v>14</v>
      </c>
      <c r="F3642" s="1">
        <v>9</v>
      </c>
      <c r="G3642" s="1">
        <v>0</v>
      </c>
      <c r="H3642" s="1">
        <v>5</v>
      </c>
      <c r="I3642" s="15">
        <v>0.6428571428571429</v>
      </c>
      <c r="J3642">
        <f t="shared" si="56"/>
        <v>40</v>
      </c>
    </row>
    <row r="3643" spans="1:10" x14ac:dyDescent="0.3">
      <c r="A3643" t="s">
        <v>3281</v>
      </c>
      <c r="C3643" s="18">
        <v>434.13061635856479</v>
      </c>
      <c r="D3643" s="1"/>
      <c r="E3643" s="1">
        <v>23</v>
      </c>
      <c r="F3643" s="1">
        <v>12</v>
      </c>
      <c r="G3643" s="1">
        <v>0</v>
      </c>
      <c r="H3643" s="1">
        <v>11</v>
      </c>
      <c r="I3643" s="15">
        <v>0.52173913043478259</v>
      </c>
      <c r="J3643">
        <f t="shared" si="56"/>
        <v>40</v>
      </c>
    </row>
    <row r="3644" spans="1:10" x14ac:dyDescent="0.3">
      <c r="A3644" t="s">
        <v>3284</v>
      </c>
      <c r="C3644" s="18">
        <v>434.10832959441842</v>
      </c>
      <c r="D3644" s="1"/>
      <c r="E3644" s="1">
        <v>18</v>
      </c>
      <c r="F3644" s="1">
        <v>12</v>
      </c>
      <c r="G3644" s="1">
        <v>0</v>
      </c>
      <c r="H3644" s="1">
        <v>6</v>
      </c>
      <c r="I3644" s="15">
        <v>0.66666666666666663</v>
      </c>
      <c r="J3644">
        <f t="shared" si="56"/>
        <v>40</v>
      </c>
    </row>
    <row r="3645" spans="1:10" x14ac:dyDescent="0.3">
      <c r="A3645" t="s">
        <v>3283</v>
      </c>
      <c r="C3645" s="18">
        <v>434.10522485038859</v>
      </c>
      <c r="D3645" s="1"/>
      <c r="E3645" s="1">
        <v>3</v>
      </c>
      <c r="F3645" s="1">
        <v>3</v>
      </c>
      <c r="G3645" s="1">
        <v>0</v>
      </c>
      <c r="H3645" s="1">
        <v>0</v>
      </c>
      <c r="I3645" s="15">
        <v>1</v>
      </c>
      <c r="J3645">
        <f t="shared" si="56"/>
        <v>40</v>
      </c>
    </row>
    <row r="3646" spans="1:10" x14ac:dyDescent="0.3">
      <c r="A3646" t="s">
        <v>3228</v>
      </c>
      <c r="C3646" s="18">
        <v>434.0924848183414</v>
      </c>
      <c r="D3646" s="1"/>
      <c r="E3646" s="1">
        <v>6</v>
      </c>
      <c r="F3646" s="1">
        <v>5</v>
      </c>
      <c r="G3646" s="1">
        <v>0</v>
      </c>
      <c r="H3646" s="1">
        <v>1</v>
      </c>
      <c r="I3646" s="15">
        <v>0.83333333333333337</v>
      </c>
      <c r="J3646">
        <f t="shared" si="56"/>
        <v>40</v>
      </c>
    </row>
    <row r="3647" spans="1:10" x14ac:dyDescent="0.3">
      <c r="A3647" t="s">
        <v>3393</v>
      </c>
      <c r="C3647" s="18">
        <v>434.08932887841769</v>
      </c>
      <c r="D3647" s="1"/>
      <c r="E3647" s="1">
        <v>7</v>
      </c>
      <c r="F3647" s="1">
        <v>5</v>
      </c>
      <c r="G3647" s="1">
        <v>0</v>
      </c>
      <c r="H3647" s="1">
        <v>2</v>
      </c>
      <c r="I3647" s="15">
        <v>0.7142857142857143</v>
      </c>
      <c r="J3647">
        <f t="shared" si="56"/>
        <v>40</v>
      </c>
    </row>
    <row r="3648" spans="1:10" x14ac:dyDescent="0.3">
      <c r="A3648" t="s">
        <v>3285</v>
      </c>
      <c r="C3648" s="18">
        <v>434.07422301681663</v>
      </c>
      <c r="D3648" s="1"/>
      <c r="E3648" s="1">
        <v>24</v>
      </c>
      <c r="F3648" s="1">
        <v>15</v>
      </c>
      <c r="G3648" s="1">
        <v>1</v>
      </c>
      <c r="H3648" s="1">
        <v>8</v>
      </c>
      <c r="I3648" s="15">
        <v>0.64583333333333337</v>
      </c>
      <c r="J3648">
        <f t="shared" si="56"/>
        <v>40</v>
      </c>
    </row>
    <row r="3649" spans="1:10" x14ac:dyDescent="0.3">
      <c r="A3649" t="s">
        <v>3286</v>
      </c>
      <c r="C3649" s="18">
        <v>434.06168326463904</v>
      </c>
      <c r="D3649" s="1"/>
      <c r="E3649" s="1">
        <v>32</v>
      </c>
      <c r="F3649" s="1">
        <v>17</v>
      </c>
      <c r="G3649" s="1">
        <v>0</v>
      </c>
      <c r="H3649" s="1">
        <v>15</v>
      </c>
      <c r="I3649" s="15">
        <v>0.53125</v>
      </c>
      <c r="J3649">
        <f t="shared" si="56"/>
        <v>20</v>
      </c>
    </row>
    <row r="3650" spans="1:10" x14ac:dyDescent="0.3">
      <c r="A3650" t="s">
        <v>3289</v>
      </c>
      <c r="C3650" s="18">
        <v>434.04772139451308</v>
      </c>
      <c r="D3650" s="1"/>
      <c r="E3650" s="1">
        <v>16</v>
      </c>
      <c r="F3650" s="1">
        <v>10</v>
      </c>
      <c r="G3650" s="1">
        <v>0</v>
      </c>
      <c r="H3650" s="1">
        <v>6</v>
      </c>
      <c r="I3650" s="15">
        <v>0.625</v>
      </c>
      <c r="J3650">
        <f t="shared" si="56"/>
        <v>40</v>
      </c>
    </row>
    <row r="3651" spans="1:10" x14ac:dyDescent="0.3">
      <c r="A3651" t="s">
        <v>3309</v>
      </c>
      <c r="C3651" s="18">
        <v>434.04604256029586</v>
      </c>
      <c r="D3651" s="1"/>
      <c r="E3651" s="1">
        <v>71</v>
      </c>
      <c r="F3651" s="1">
        <v>36</v>
      </c>
      <c r="G3651" s="1">
        <v>4</v>
      </c>
      <c r="H3651" s="1">
        <v>31</v>
      </c>
      <c r="I3651" s="15">
        <v>0.53521126760563376</v>
      </c>
      <c r="J3651">
        <f t="shared" si="56"/>
        <v>20</v>
      </c>
    </row>
    <row r="3652" spans="1:10" x14ac:dyDescent="0.3">
      <c r="A3652" t="s">
        <v>3291</v>
      </c>
      <c r="C3652" s="18">
        <v>434.044188633234</v>
      </c>
      <c r="D3652" s="1"/>
      <c r="E3652" s="1">
        <v>9</v>
      </c>
      <c r="F3652" s="1">
        <v>6</v>
      </c>
      <c r="G3652" s="1">
        <v>1</v>
      </c>
      <c r="H3652" s="1">
        <v>2</v>
      </c>
      <c r="I3652" s="15">
        <v>0.72222222222222221</v>
      </c>
      <c r="J3652">
        <f t="shared" ref="J3652:J3715" si="57">IF(E3652&lt;=30,40,20)</f>
        <v>40</v>
      </c>
    </row>
    <row r="3653" spans="1:10" x14ac:dyDescent="0.3">
      <c r="A3653" s="21" t="s">
        <v>3292</v>
      </c>
      <c r="C3653" s="18">
        <v>434.04225581967614</v>
      </c>
      <c r="D3653" s="1"/>
      <c r="E3653" s="1">
        <v>21</v>
      </c>
      <c r="F3653" s="1">
        <v>13</v>
      </c>
      <c r="G3653" s="1">
        <v>0</v>
      </c>
      <c r="H3653" s="1">
        <v>8</v>
      </c>
      <c r="I3653" s="15">
        <v>0.61904761904761907</v>
      </c>
      <c r="J3653">
        <f t="shared" si="57"/>
        <v>40</v>
      </c>
    </row>
    <row r="3654" spans="1:10" x14ac:dyDescent="0.3">
      <c r="A3654" t="s">
        <v>3294</v>
      </c>
      <c r="C3654" s="18">
        <v>434.02747568235344</v>
      </c>
      <c r="D3654" s="1"/>
      <c r="E3654" s="1">
        <v>8</v>
      </c>
      <c r="F3654" s="1">
        <v>6</v>
      </c>
      <c r="G3654" s="1">
        <v>0</v>
      </c>
      <c r="H3654" s="1">
        <v>2</v>
      </c>
      <c r="I3654" s="15">
        <v>0.75</v>
      </c>
      <c r="J3654">
        <f t="shared" si="57"/>
        <v>40</v>
      </c>
    </row>
    <row r="3655" spans="1:10" x14ac:dyDescent="0.3">
      <c r="A3655" s="21" t="s">
        <v>3365</v>
      </c>
      <c r="C3655" s="18">
        <v>434.0219561158824</v>
      </c>
      <c r="D3655" s="1"/>
      <c r="E3655" s="1">
        <v>17</v>
      </c>
      <c r="F3655" s="1">
        <v>10</v>
      </c>
      <c r="G3655" s="1">
        <v>0</v>
      </c>
      <c r="H3655" s="1">
        <v>7</v>
      </c>
      <c r="I3655" s="15">
        <v>0.58823529411764708</v>
      </c>
      <c r="J3655">
        <f t="shared" si="57"/>
        <v>40</v>
      </c>
    </row>
    <row r="3656" spans="1:10" x14ac:dyDescent="0.3">
      <c r="A3656" t="s">
        <v>3296</v>
      </c>
      <c r="C3656" s="18">
        <v>433.87216417141161</v>
      </c>
      <c r="D3656" s="1"/>
      <c r="E3656" s="1">
        <v>12</v>
      </c>
      <c r="F3656" s="1">
        <v>8</v>
      </c>
      <c r="G3656" s="1">
        <v>0</v>
      </c>
      <c r="H3656" s="1">
        <v>4</v>
      </c>
      <c r="I3656" s="15">
        <v>0.66666666666666663</v>
      </c>
      <c r="J3656">
        <f t="shared" si="57"/>
        <v>40</v>
      </c>
    </row>
    <row r="3657" spans="1:10" x14ac:dyDescent="0.3">
      <c r="A3657" t="s">
        <v>3347</v>
      </c>
      <c r="C3657" s="18">
        <v>433.84489715302868</v>
      </c>
      <c r="D3657" s="1"/>
      <c r="E3657" s="1">
        <v>25</v>
      </c>
      <c r="F3657" s="1">
        <v>12</v>
      </c>
      <c r="G3657" s="1">
        <v>3</v>
      </c>
      <c r="H3657" s="1">
        <v>10</v>
      </c>
      <c r="I3657" s="15">
        <v>0.54</v>
      </c>
      <c r="J3657">
        <f t="shared" si="57"/>
        <v>40</v>
      </c>
    </row>
    <row r="3658" spans="1:10" x14ac:dyDescent="0.3">
      <c r="A3658" t="s">
        <v>3298</v>
      </c>
      <c r="C3658" s="18">
        <v>433.84225075460432</v>
      </c>
      <c r="D3658" s="1"/>
      <c r="E3658" s="1">
        <v>12</v>
      </c>
      <c r="F3658" s="1">
        <v>8</v>
      </c>
      <c r="G3658" s="1">
        <v>0</v>
      </c>
      <c r="H3658" s="1">
        <v>4</v>
      </c>
      <c r="I3658" s="15">
        <v>0.66666666666666663</v>
      </c>
      <c r="J3658">
        <f t="shared" si="57"/>
        <v>40</v>
      </c>
    </row>
    <row r="3659" spans="1:10" x14ac:dyDescent="0.3">
      <c r="A3659" t="s">
        <v>3299</v>
      </c>
      <c r="C3659" s="18">
        <v>433.84020667890434</v>
      </c>
      <c r="D3659" s="1"/>
      <c r="E3659" s="1">
        <v>56</v>
      </c>
      <c r="F3659" s="1">
        <v>27</v>
      </c>
      <c r="G3659" s="1">
        <v>2</v>
      </c>
      <c r="H3659" s="1">
        <v>27</v>
      </c>
      <c r="I3659" s="15">
        <v>0.5</v>
      </c>
      <c r="J3659">
        <f t="shared" si="57"/>
        <v>20</v>
      </c>
    </row>
    <row r="3660" spans="1:10" x14ac:dyDescent="0.3">
      <c r="A3660" t="s">
        <v>3300</v>
      </c>
      <c r="C3660" s="18">
        <v>433.83860161871604</v>
      </c>
      <c r="D3660" s="1"/>
      <c r="E3660" s="1">
        <v>9</v>
      </c>
      <c r="F3660" s="1">
        <v>5</v>
      </c>
      <c r="G3660" s="1">
        <v>0</v>
      </c>
      <c r="H3660" s="1">
        <v>4</v>
      </c>
      <c r="I3660" s="15">
        <v>0.55555555555555558</v>
      </c>
      <c r="J3660">
        <f t="shared" si="57"/>
        <v>40</v>
      </c>
    </row>
    <row r="3661" spans="1:10" x14ac:dyDescent="0.3">
      <c r="A3661" t="s">
        <v>3301</v>
      </c>
      <c r="C3661" s="18">
        <v>433.83850097142442</v>
      </c>
      <c r="D3661" s="1"/>
      <c r="E3661" s="1">
        <v>58</v>
      </c>
      <c r="F3661" s="1">
        <v>29</v>
      </c>
      <c r="G3661" s="1">
        <v>0</v>
      </c>
      <c r="H3661" s="1">
        <v>29</v>
      </c>
      <c r="I3661" s="15">
        <v>0.5</v>
      </c>
      <c r="J3661">
        <f t="shared" si="57"/>
        <v>20</v>
      </c>
    </row>
    <row r="3662" spans="1:10" x14ac:dyDescent="0.3">
      <c r="A3662" t="s">
        <v>3302</v>
      </c>
      <c r="C3662" s="18">
        <v>433.83540477014054</v>
      </c>
      <c r="D3662" s="1"/>
      <c r="E3662" s="1">
        <v>3</v>
      </c>
      <c r="F3662" s="1">
        <v>3</v>
      </c>
      <c r="G3662" s="1">
        <v>0</v>
      </c>
      <c r="H3662" s="1">
        <v>0</v>
      </c>
      <c r="I3662" s="15">
        <v>1</v>
      </c>
      <c r="J3662">
        <f t="shared" si="57"/>
        <v>40</v>
      </c>
    </row>
    <row r="3663" spans="1:10" x14ac:dyDescent="0.3">
      <c r="A3663" t="s">
        <v>3303</v>
      </c>
      <c r="C3663" s="18">
        <v>433.81728690939445</v>
      </c>
      <c r="D3663" s="1"/>
      <c r="E3663" s="1">
        <v>5</v>
      </c>
      <c r="F3663" s="1">
        <v>4</v>
      </c>
      <c r="G3663" s="1">
        <v>0</v>
      </c>
      <c r="H3663" s="1">
        <v>1</v>
      </c>
      <c r="I3663" s="15">
        <v>0.8</v>
      </c>
      <c r="J3663">
        <f t="shared" si="57"/>
        <v>40</v>
      </c>
    </row>
    <row r="3664" spans="1:10" x14ac:dyDescent="0.3">
      <c r="A3664" t="s">
        <v>2745</v>
      </c>
      <c r="C3664" s="18">
        <v>433.81402109897056</v>
      </c>
      <c r="D3664" s="1"/>
      <c r="E3664" s="1">
        <v>15</v>
      </c>
      <c r="F3664" s="1">
        <v>9</v>
      </c>
      <c r="G3664" s="1">
        <v>0</v>
      </c>
      <c r="H3664" s="1">
        <v>6</v>
      </c>
      <c r="I3664" s="15">
        <v>0.6</v>
      </c>
      <c r="J3664">
        <f t="shared" si="57"/>
        <v>40</v>
      </c>
    </row>
    <row r="3665" spans="1:10" x14ac:dyDescent="0.3">
      <c r="A3665" t="s">
        <v>4176</v>
      </c>
      <c r="C3665" s="18">
        <v>433.80574915985073</v>
      </c>
      <c r="D3665" s="1"/>
      <c r="E3665" s="1">
        <v>47</v>
      </c>
      <c r="F3665" s="1">
        <v>23</v>
      </c>
      <c r="G3665" s="1">
        <v>4</v>
      </c>
      <c r="H3665" s="1">
        <v>20</v>
      </c>
      <c r="I3665" s="15">
        <v>0.53191489361702127</v>
      </c>
      <c r="J3665">
        <f t="shared" si="57"/>
        <v>20</v>
      </c>
    </row>
    <row r="3666" spans="1:10" x14ac:dyDescent="0.3">
      <c r="A3666" t="s">
        <v>3304</v>
      </c>
      <c r="C3666" s="18">
        <v>433.7903036222848</v>
      </c>
      <c r="D3666" s="1"/>
      <c r="E3666" s="1">
        <v>3</v>
      </c>
      <c r="F3666" s="1">
        <v>3</v>
      </c>
      <c r="G3666" s="1">
        <v>0</v>
      </c>
      <c r="H3666" s="1">
        <v>0</v>
      </c>
      <c r="I3666" s="15">
        <v>1</v>
      </c>
      <c r="J3666">
        <f t="shared" si="57"/>
        <v>40</v>
      </c>
    </row>
    <row r="3667" spans="1:10" x14ac:dyDescent="0.3">
      <c r="A3667" t="s">
        <v>3305</v>
      </c>
      <c r="C3667" s="18">
        <v>433.78758964471166</v>
      </c>
      <c r="D3667" s="1"/>
      <c r="E3667" s="1">
        <v>10</v>
      </c>
      <c r="F3667" s="1">
        <v>7</v>
      </c>
      <c r="G3667" s="1">
        <v>0</v>
      </c>
      <c r="H3667" s="1">
        <v>3</v>
      </c>
      <c r="I3667" s="15">
        <v>0.7</v>
      </c>
      <c r="J3667">
        <f t="shared" si="57"/>
        <v>40</v>
      </c>
    </row>
    <row r="3668" spans="1:10" x14ac:dyDescent="0.3">
      <c r="A3668" t="s">
        <v>3282</v>
      </c>
      <c r="C3668" s="18">
        <v>433.78191744378057</v>
      </c>
      <c r="D3668" s="1"/>
      <c r="E3668" s="1">
        <v>20</v>
      </c>
      <c r="F3668" s="1">
        <v>13</v>
      </c>
      <c r="G3668" s="1">
        <v>0</v>
      </c>
      <c r="H3668" s="1">
        <v>7</v>
      </c>
      <c r="I3668" s="15">
        <v>0.65</v>
      </c>
      <c r="J3668">
        <f t="shared" si="57"/>
        <v>40</v>
      </c>
    </row>
    <row r="3669" spans="1:10" x14ac:dyDescent="0.3">
      <c r="A3669" t="s">
        <v>3306</v>
      </c>
      <c r="C3669" s="18">
        <v>433.78009301951568</v>
      </c>
      <c r="D3669" s="1"/>
      <c r="E3669" s="1">
        <v>3</v>
      </c>
      <c r="F3669" s="1">
        <v>0</v>
      </c>
      <c r="G3669" s="1">
        <v>0</v>
      </c>
      <c r="H3669" s="1">
        <v>3</v>
      </c>
      <c r="I3669" s="15">
        <v>0</v>
      </c>
      <c r="J3669">
        <f t="shared" si="57"/>
        <v>40</v>
      </c>
    </row>
    <row r="3670" spans="1:10" x14ac:dyDescent="0.3">
      <c r="A3670" t="s">
        <v>3307</v>
      </c>
      <c r="C3670" s="18">
        <v>433.76927037317012</v>
      </c>
      <c r="D3670" s="1"/>
      <c r="E3670" s="1">
        <v>3</v>
      </c>
      <c r="F3670" s="1">
        <v>3</v>
      </c>
      <c r="G3670" s="1">
        <v>0</v>
      </c>
      <c r="H3670" s="1">
        <v>0</v>
      </c>
      <c r="I3670" s="15">
        <v>1</v>
      </c>
      <c r="J3670">
        <f t="shared" si="57"/>
        <v>40</v>
      </c>
    </row>
    <row r="3671" spans="1:10" x14ac:dyDescent="0.3">
      <c r="A3671" t="s">
        <v>3308</v>
      </c>
      <c r="C3671" s="18">
        <v>433.76461849540215</v>
      </c>
      <c r="D3671" s="1"/>
      <c r="E3671" s="1">
        <v>23</v>
      </c>
      <c r="F3671" s="1">
        <v>14</v>
      </c>
      <c r="G3671" s="1">
        <v>0</v>
      </c>
      <c r="H3671" s="1">
        <v>9</v>
      </c>
      <c r="I3671" s="15">
        <v>0.60869565217391308</v>
      </c>
      <c r="J3671">
        <f t="shared" si="57"/>
        <v>40</v>
      </c>
    </row>
    <row r="3672" spans="1:10" x14ac:dyDescent="0.3">
      <c r="A3672" t="s">
        <v>3310</v>
      </c>
      <c r="C3672" s="18">
        <v>433.73089876680547</v>
      </c>
      <c r="D3672" s="1"/>
      <c r="E3672" s="1">
        <v>5</v>
      </c>
      <c r="F3672" s="1">
        <v>4</v>
      </c>
      <c r="G3672" s="1">
        <v>0</v>
      </c>
      <c r="H3672" s="1">
        <v>1</v>
      </c>
      <c r="I3672" s="15">
        <v>0.8</v>
      </c>
      <c r="J3672">
        <f t="shared" si="57"/>
        <v>40</v>
      </c>
    </row>
    <row r="3673" spans="1:10" x14ac:dyDescent="0.3">
      <c r="A3673" t="s">
        <v>3312</v>
      </c>
      <c r="C3673" s="18">
        <v>433.72378885799236</v>
      </c>
      <c r="D3673" s="1"/>
      <c r="E3673" s="1">
        <v>10</v>
      </c>
      <c r="F3673" s="1">
        <v>6</v>
      </c>
      <c r="G3673" s="1">
        <v>1</v>
      </c>
      <c r="H3673" s="1">
        <v>3</v>
      </c>
      <c r="I3673" s="15">
        <v>0.65</v>
      </c>
      <c r="J3673">
        <f t="shared" si="57"/>
        <v>40</v>
      </c>
    </row>
    <row r="3674" spans="1:10" x14ac:dyDescent="0.3">
      <c r="A3674" t="s">
        <v>3313</v>
      </c>
      <c r="C3674" s="18">
        <v>433.7147659221402</v>
      </c>
      <c r="D3674" s="1"/>
      <c r="E3674" s="1">
        <v>5</v>
      </c>
      <c r="F3674" s="1">
        <v>4</v>
      </c>
      <c r="G3674" s="1">
        <v>0</v>
      </c>
      <c r="H3674" s="1">
        <v>1</v>
      </c>
      <c r="I3674" s="15">
        <v>0.8</v>
      </c>
      <c r="J3674">
        <f t="shared" si="57"/>
        <v>40</v>
      </c>
    </row>
    <row r="3675" spans="1:10" x14ac:dyDescent="0.3">
      <c r="A3675" t="s">
        <v>3315</v>
      </c>
      <c r="C3675" s="18">
        <v>433.67739321308119</v>
      </c>
      <c r="D3675" s="1"/>
      <c r="E3675" s="1">
        <v>26</v>
      </c>
      <c r="F3675" s="1">
        <v>13</v>
      </c>
      <c r="G3675" s="1">
        <v>1</v>
      </c>
      <c r="H3675" s="1">
        <v>12</v>
      </c>
      <c r="I3675" s="15">
        <v>0.51923076923076927</v>
      </c>
      <c r="J3675">
        <f t="shared" si="57"/>
        <v>40</v>
      </c>
    </row>
    <row r="3676" spans="1:10" x14ac:dyDescent="0.3">
      <c r="A3676" t="s">
        <v>3316</v>
      </c>
      <c r="C3676" s="18">
        <v>433.64203215800046</v>
      </c>
      <c r="D3676" s="1"/>
      <c r="E3676" s="1">
        <v>10</v>
      </c>
      <c r="F3676" s="1">
        <v>7</v>
      </c>
      <c r="G3676" s="1">
        <v>0</v>
      </c>
      <c r="H3676" s="1">
        <v>3</v>
      </c>
      <c r="I3676" s="15">
        <v>0.7</v>
      </c>
      <c r="J3676">
        <f t="shared" si="57"/>
        <v>40</v>
      </c>
    </row>
    <row r="3677" spans="1:10" x14ac:dyDescent="0.3">
      <c r="A3677" t="s">
        <v>3362</v>
      </c>
      <c r="C3677" s="18">
        <v>433.63979586250451</v>
      </c>
      <c r="D3677" s="1"/>
      <c r="E3677" s="1">
        <v>11</v>
      </c>
      <c r="F3677" s="1">
        <v>6</v>
      </c>
      <c r="G3677" s="1">
        <v>2</v>
      </c>
      <c r="H3677" s="1">
        <v>3</v>
      </c>
      <c r="I3677" s="15">
        <v>0.63636363636363635</v>
      </c>
      <c r="J3677">
        <f t="shared" si="57"/>
        <v>40</v>
      </c>
    </row>
    <row r="3678" spans="1:10" x14ac:dyDescent="0.3">
      <c r="A3678" t="s">
        <v>3317</v>
      </c>
      <c r="C3678" s="18">
        <v>433.63246047048375</v>
      </c>
      <c r="D3678" s="1"/>
      <c r="E3678" s="1">
        <v>3</v>
      </c>
      <c r="F3678" s="1">
        <v>3</v>
      </c>
      <c r="G3678" s="1">
        <v>0</v>
      </c>
      <c r="H3678" s="1">
        <v>0</v>
      </c>
      <c r="I3678" s="15">
        <v>1</v>
      </c>
      <c r="J3678">
        <f t="shared" si="57"/>
        <v>40</v>
      </c>
    </row>
    <row r="3679" spans="1:10" x14ac:dyDescent="0.3">
      <c r="A3679" t="s">
        <v>4634</v>
      </c>
      <c r="C3679" s="18">
        <v>433.6265277528143</v>
      </c>
      <c r="D3679" s="1"/>
      <c r="E3679" s="1">
        <v>43</v>
      </c>
      <c r="F3679" s="1">
        <v>22</v>
      </c>
      <c r="G3679" s="1">
        <v>0</v>
      </c>
      <c r="H3679" s="1">
        <v>21</v>
      </c>
      <c r="I3679" s="15">
        <v>0.51162790697674421</v>
      </c>
      <c r="J3679">
        <f t="shared" si="57"/>
        <v>20</v>
      </c>
    </row>
    <row r="3680" spans="1:10" x14ac:dyDescent="0.3">
      <c r="A3680" t="s">
        <v>3320</v>
      </c>
      <c r="C3680" s="18">
        <v>433.61461488852956</v>
      </c>
      <c r="D3680" s="1"/>
      <c r="E3680" s="1">
        <v>5</v>
      </c>
      <c r="F3680" s="1">
        <v>4</v>
      </c>
      <c r="G3680" s="1">
        <v>0</v>
      </c>
      <c r="H3680" s="1">
        <v>1</v>
      </c>
      <c r="I3680" s="15">
        <v>0.8</v>
      </c>
      <c r="J3680">
        <f t="shared" si="57"/>
        <v>40</v>
      </c>
    </row>
    <row r="3681" spans="1:10" x14ac:dyDescent="0.3">
      <c r="A3681" t="s">
        <v>3321</v>
      </c>
      <c r="C3681" s="18">
        <v>433.58260438516169</v>
      </c>
      <c r="D3681" s="1"/>
      <c r="E3681" s="1">
        <v>8</v>
      </c>
      <c r="F3681" s="1">
        <v>5</v>
      </c>
      <c r="G3681" s="1">
        <v>1</v>
      </c>
      <c r="H3681" s="1">
        <v>2</v>
      </c>
      <c r="I3681" s="15">
        <v>0.6875</v>
      </c>
      <c r="J3681">
        <f t="shared" si="57"/>
        <v>40</v>
      </c>
    </row>
    <row r="3682" spans="1:10" x14ac:dyDescent="0.3">
      <c r="A3682" t="s">
        <v>3322</v>
      </c>
      <c r="C3682" s="18">
        <v>433.56864113530156</v>
      </c>
      <c r="D3682" s="1"/>
      <c r="E3682" s="1">
        <v>5</v>
      </c>
      <c r="F3682" s="1">
        <v>4</v>
      </c>
      <c r="G3682" s="1">
        <v>0</v>
      </c>
      <c r="H3682" s="1">
        <v>1</v>
      </c>
      <c r="I3682" s="15">
        <v>0.8</v>
      </c>
      <c r="J3682">
        <f t="shared" si="57"/>
        <v>40</v>
      </c>
    </row>
    <row r="3683" spans="1:10" x14ac:dyDescent="0.3">
      <c r="A3683" t="s">
        <v>3323</v>
      </c>
      <c r="C3683" s="18">
        <v>433.56795971040287</v>
      </c>
      <c r="D3683" s="1"/>
      <c r="E3683" s="1">
        <v>21</v>
      </c>
      <c r="F3683" s="1">
        <v>12</v>
      </c>
      <c r="G3683" s="1">
        <v>0</v>
      </c>
      <c r="H3683" s="1">
        <v>9</v>
      </c>
      <c r="I3683" s="15">
        <v>0.5714285714285714</v>
      </c>
      <c r="J3683">
        <f t="shared" si="57"/>
        <v>40</v>
      </c>
    </row>
    <row r="3684" spans="1:10" x14ac:dyDescent="0.3">
      <c r="A3684" t="s">
        <v>3324</v>
      </c>
      <c r="C3684" s="18">
        <v>433.55469753282239</v>
      </c>
      <c r="D3684" s="1"/>
      <c r="E3684" s="1">
        <v>6</v>
      </c>
      <c r="F3684" s="1">
        <v>4</v>
      </c>
      <c r="G3684" s="1">
        <v>1</v>
      </c>
      <c r="H3684" s="1">
        <v>1</v>
      </c>
      <c r="I3684" s="15">
        <v>0.75</v>
      </c>
      <c r="J3684">
        <f t="shared" si="57"/>
        <v>40</v>
      </c>
    </row>
    <row r="3685" spans="1:10" x14ac:dyDescent="0.3">
      <c r="A3685" t="s">
        <v>3394</v>
      </c>
      <c r="C3685" s="18">
        <v>433.50056680413877</v>
      </c>
      <c r="D3685" s="1"/>
      <c r="E3685" s="1">
        <v>34</v>
      </c>
      <c r="F3685" s="1">
        <v>22</v>
      </c>
      <c r="G3685" s="1">
        <v>0</v>
      </c>
      <c r="H3685" s="1">
        <v>12</v>
      </c>
      <c r="I3685" s="15">
        <v>0.6470588235294118</v>
      </c>
      <c r="J3685">
        <f t="shared" si="57"/>
        <v>20</v>
      </c>
    </row>
    <row r="3686" spans="1:10" x14ac:dyDescent="0.3">
      <c r="A3686" t="s">
        <v>3327</v>
      </c>
      <c r="C3686" s="18">
        <v>433.49445280292838</v>
      </c>
      <c r="D3686" s="1"/>
      <c r="E3686" s="1">
        <v>3</v>
      </c>
      <c r="F3686" s="1">
        <v>3</v>
      </c>
      <c r="G3686" s="1">
        <v>0</v>
      </c>
      <c r="H3686" s="1">
        <v>0</v>
      </c>
      <c r="I3686" s="15">
        <v>1</v>
      </c>
      <c r="J3686">
        <f t="shared" si="57"/>
        <v>40</v>
      </c>
    </row>
    <row r="3687" spans="1:10" x14ac:dyDescent="0.3">
      <c r="A3687" t="s">
        <v>3328</v>
      </c>
      <c r="C3687" s="18">
        <v>433.47676893373432</v>
      </c>
      <c r="D3687" s="1"/>
      <c r="E3687" s="1">
        <v>31</v>
      </c>
      <c r="F3687" s="1">
        <v>16</v>
      </c>
      <c r="G3687" s="1">
        <v>1</v>
      </c>
      <c r="H3687" s="1">
        <v>14</v>
      </c>
      <c r="I3687" s="15">
        <v>0.532258064516129</v>
      </c>
      <c r="J3687">
        <f t="shared" si="57"/>
        <v>20</v>
      </c>
    </row>
    <row r="3688" spans="1:10" x14ac:dyDescent="0.3">
      <c r="A3688" t="s">
        <v>3329</v>
      </c>
      <c r="C3688" s="18">
        <v>433.45019110703151</v>
      </c>
      <c r="D3688" s="1"/>
      <c r="E3688" s="1">
        <v>12</v>
      </c>
      <c r="F3688" s="1">
        <v>7</v>
      </c>
      <c r="G3688" s="1">
        <v>1</v>
      </c>
      <c r="H3688" s="1">
        <v>4</v>
      </c>
      <c r="I3688" s="15">
        <v>0.625</v>
      </c>
      <c r="J3688">
        <f t="shared" si="57"/>
        <v>40</v>
      </c>
    </row>
    <row r="3689" spans="1:10" x14ac:dyDescent="0.3">
      <c r="A3689" t="s">
        <v>3330</v>
      </c>
      <c r="C3689" s="18">
        <v>433.44528601297577</v>
      </c>
      <c r="D3689" s="1"/>
      <c r="E3689" s="1">
        <v>13</v>
      </c>
      <c r="F3689" s="1">
        <v>7</v>
      </c>
      <c r="G3689" s="1">
        <v>1</v>
      </c>
      <c r="H3689" s="1">
        <v>5</v>
      </c>
      <c r="I3689" s="15">
        <v>0.57692307692307687</v>
      </c>
      <c r="J3689">
        <f t="shared" si="57"/>
        <v>40</v>
      </c>
    </row>
    <row r="3690" spans="1:10" x14ac:dyDescent="0.3">
      <c r="A3690" t="s">
        <v>20029</v>
      </c>
      <c r="C3690" s="18">
        <v>433.40711322251036</v>
      </c>
      <c r="D3690" s="1"/>
      <c r="E3690" s="1">
        <v>44</v>
      </c>
      <c r="F3690" s="1">
        <v>18</v>
      </c>
      <c r="G3690" s="1">
        <v>1</v>
      </c>
      <c r="H3690" s="1">
        <v>25</v>
      </c>
      <c r="I3690" s="15">
        <v>0.42045454545454547</v>
      </c>
      <c r="J3690">
        <f t="shared" si="57"/>
        <v>20</v>
      </c>
    </row>
    <row r="3691" spans="1:10" x14ac:dyDescent="0.3">
      <c r="A3691" t="s">
        <v>3334</v>
      </c>
      <c r="C3691" s="18">
        <v>433.37171394812998</v>
      </c>
      <c r="D3691" s="1"/>
      <c r="E3691" s="1">
        <v>29</v>
      </c>
      <c r="F3691" s="1">
        <v>14</v>
      </c>
      <c r="G3691" s="1">
        <v>0</v>
      </c>
      <c r="H3691" s="1">
        <v>15</v>
      </c>
      <c r="I3691" s="15">
        <v>0.48275862068965519</v>
      </c>
      <c r="J3691">
        <f t="shared" si="57"/>
        <v>40</v>
      </c>
    </row>
    <row r="3692" spans="1:10" x14ac:dyDescent="0.3">
      <c r="A3692" t="s">
        <v>3333</v>
      </c>
      <c r="C3692" s="18">
        <v>433.3566106485552</v>
      </c>
      <c r="D3692" s="1"/>
      <c r="E3692" s="1">
        <v>5</v>
      </c>
      <c r="F3692" s="1">
        <v>4</v>
      </c>
      <c r="G3692" s="1">
        <v>0</v>
      </c>
      <c r="H3692" s="1">
        <v>1</v>
      </c>
      <c r="I3692" s="15">
        <v>0.8</v>
      </c>
      <c r="J3692">
        <f t="shared" si="57"/>
        <v>40</v>
      </c>
    </row>
    <row r="3693" spans="1:10" x14ac:dyDescent="0.3">
      <c r="A3693" s="21" t="s">
        <v>3335</v>
      </c>
      <c r="C3693" s="18">
        <v>433.3528716778859</v>
      </c>
      <c r="D3693" s="1"/>
      <c r="E3693" s="1">
        <v>31</v>
      </c>
      <c r="F3693" s="1">
        <v>12</v>
      </c>
      <c r="G3693" s="1">
        <v>1</v>
      </c>
      <c r="H3693" s="1">
        <v>18</v>
      </c>
      <c r="I3693" s="15">
        <v>0.40322580645161288</v>
      </c>
      <c r="J3693">
        <f t="shared" si="57"/>
        <v>20</v>
      </c>
    </row>
    <row r="3694" spans="1:10" x14ac:dyDescent="0.3">
      <c r="A3694" t="s">
        <v>3336</v>
      </c>
      <c r="C3694" s="18">
        <v>433.33692033496544</v>
      </c>
      <c r="D3694" s="1"/>
      <c r="E3694" s="1">
        <v>9</v>
      </c>
      <c r="F3694" s="1">
        <v>6</v>
      </c>
      <c r="G3694" s="1">
        <v>0</v>
      </c>
      <c r="H3694" s="1">
        <v>3</v>
      </c>
      <c r="I3694" s="15">
        <v>0.66666666666666663</v>
      </c>
      <c r="J3694">
        <f t="shared" si="57"/>
        <v>40</v>
      </c>
    </row>
    <row r="3695" spans="1:10" x14ac:dyDescent="0.3">
      <c r="A3695" t="s">
        <v>3337</v>
      </c>
      <c r="C3695" s="18">
        <v>433.33382526496359</v>
      </c>
      <c r="D3695" s="1"/>
      <c r="E3695" s="1">
        <v>3</v>
      </c>
      <c r="F3695" s="1">
        <v>0</v>
      </c>
      <c r="G3695" s="1">
        <v>0</v>
      </c>
      <c r="H3695" s="1">
        <v>3</v>
      </c>
      <c r="I3695" s="15">
        <v>0</v>
      </c>
      <c r="J3695">
        <f t="shared" si="57"/>
        <v>40</v>
      </c>
    </row>
    <row r="3696" spans="1:10" x14ac:dyDescent="0.3">
      <c r="A3696" t="s">
        <v>3338</v>
      </c>
      <c r="C3696" s="18">
        <v>433.31164737820336</v>
      </c>
      <c r="D3696" s="1"/>
      <c r="E3696" s="1">
        <v>20</v>
      </c>
      <c r="F3696" s="1">
        <v>14</v>
      </c>
      <c r="G3696" s="1">
        <v>0</v>
      </c>
      <c r="H3696" s="1">
        <v>6</v>
      </c>
      <c r="I3696" s="15">
        <v>0.7</v>
      </c>
      <c r="J3696">
        <f t="shared" si="57"/>
        <v>40</v>
      </c>
    </row>
    <row r="3697" spans="1:10" x14ac:dyDescent="0.3">
      <c r="A3697" t="s">
        <v>3339</v>
      </c>
      <c r="C3697" s="18">
        <v>433.30270460530875</v>
      </c>
      <c r="D3697" s="1"/>
      <c r="E3697" s="1">
        <v>12</v>
      </c>
      <c r="F3697" s="1">
        <v>8</v>
      </c>
      <c r="G3697" s="1">
        <v>0</v>
      </c>
      <c r="H3697" s="1">
        <v>4</v>
      </c>
      <c r="I3697" s="15">
        <v>0.66666666666666663</v>
      </c>
      <c r="J3697">
        <f t="shared" si="57"/>
        <v>40</v>
      </c>
    </row>
    <row r="3698" spans="1:10" x14ac:dyDescent="0.3">
      <c r="A3698" t="s">
        <v>3412</v>
      </c>
      <c r="C3698" s="18">
        <v>433.30197747182353</v>
      </c>
      <c r="D3698" s="1"/>
      <c r="E3698" s="1">
        <v>13</v>
      </c>
      <c r="F3698" s="1">
        <v>7</v>
      </c>
      <c r="G3698" s="1">
        <v>3</v>
      </c>
      <c r="H3698" s="1">
        <v>3</v>
      </c>
      <c r="I3698" s="15">
        <v>0.65384615384615385</v>
      </c>
      <c r="J3698">
        <f t="shared" si="57"/>
        <v>40</v>
      </c>
    </row>
    <row r="3699" spans="1:10" x14ac:dyDescent="0.3">
      <c r="A3699" t="s">
        <v>3341</v>
      </c>
      <c r="C3699" s="18">
        <v>433.28426209622125</v>
      </c>
      <c r="D3699" s="1"/>
      <c r="E3699" s="1">
        <v>23</v>
      </c>
      <c r="F3699" s="1">
        <v>9</v>
      </c>
      <c r="G3699" s="1">
        <v>0</v>
      </c>
      <c r="H3699" s="1">
        <v>14</v>
      </c>
      <c r="I3699" s="15">
        <v>0.39130434782608697</v>
      </c>
      <c r="J3699">
        <f t="shared" si="57"/>
        <v>40</v>
      </c>
    </row>
    <row r="3700" spans="1:10" x14ac:dyDescent="0.3">
      <c r="A3700" t="s">
        <v>3342</v>
      </c>
      <c r="C3700" s="18">
        <v>433.28006390218258</v>
      </c>
      <c r="D3700" s="1"/>
      <c r="E3700" s="1">
        <v>42</v>
      </c>
      <c r="F3700" s="1">
        <v>22</v>
      </c>
      <c r="G3700" s="1">
        <v>5</v>
      </c>
      <c r="H3700" s="1">
        <v>15</v>
      </c>
      <c r="I3700" s="15">
        <v>0.58333333333333337</v>
      </c>
      <c r="J3700">
        <f t="shared" si="57"/>
        <v>20</v>
      </c>
    </row>
    <row r="3701" spans="1:10" x14ac:dyDescent="0.3">
      <c r="A3701" t="s">
        <v>3344</v>
      </c>
      <c r="C3701" s="18">
        <v>433.27095356564979</v>
      </c>
      <c r="D3701" s="1"/>
      <c r="E3701" s="1">
        <v>3</v>
      </c>
      <c r="F3701" s="1">
        <v>0</v>
      </c>
      <c r="G3701" s="1">
        <v>0</v>
      </c>
      <c r="H3701" s="1">
        <v>3</v>
      </c>
      <c r="I3701" s="15">
        <v>0</v>
      </c>
      <c r="J3701">
        <f t="shared" si="57"/>
        <v>40</v>
      </c>
    </row>
    <row r="3702" spans="1:10" x14ac:dyDescent="0.3">
      <c r="A3702" t="s">
        <v>3170</v>
      </c>
      <c r="C3702" s="18">
        <v>433.23358249086027</v>
      </c>
      <c r="D3702" s="1"/>
      <c r="E3702" s="1">
        <v>30</v>
      </c>
      <c r="F3702" s="1">
        <v>17</v>
      </c>
      <c r="G3702" s="1">
        <v>1</v>
      </c>
      <c r="H3702" s="1">
        <v>12</v>
      </c>
      <c r="I3702" s="15">
        <v>0.58333333333333337</v>
      </c>
      <c r="J3702">
        <f t="shared" si="57"/>
        <v>40</v>
      </c>
    </row>
    <row r="3703" spans="1:10" x14ac:dyDescent="0.3">
      <c r="A3703" t="s">
        <v>3345</v>
      </c>
      <c r="C3703" s="18">
        <v>433.23327075746562</v>
      </c>
      <c r="D3703" s="1"/>
      <c r="E3703" s="1">
        <v>30</v>
      </c>
      <c r="F3703" s="1">
        <v>15</v>
      </c>
      <c r="G3703" s="1">
        <v>3</v>
      </c>
      <c r="H3703" s="1">
        <v>12</v>
      </c>
      <c r="I3703" s="15">
        <v>0.55000000000000004</v>
      </c>
      <c r="J3703">
        <f t="shared" si="57"/>
        <v>40</v>
      </c>
    </row>
    <row r="3704" spans="1:10" x14ac:dyDescent="0.3">
      <c r="A3704" t="s">
        <v>3346</v>
      </c>
      <c r="C3704" s="18">
        <v>433.21315200183267</v>
      </c>
      <c r="D3704" s="1"/>
      <c r="E3704" s="1">
        <v>8</v>
      </c>
      <c r="F3704" s="1">
        <v>3</v>
      </c>
      <c r="G3704" s="1">
        <v>0</v>
      </c>
      <c r="H3704" s="1">
        <v>5</v>
      </c>
      <c r="I3704" s="15">
        <v>0.375</v>
      </c>
      <c r="J3704">
        <f t="shared" si="57"/>
        <v>40</v>
      </c>
    </row>
    <row r="3705" spans="1:10" x14ac:dyDescent="0.3">
      <c r="A3705" t="s">
        <v>10488</v>
      </c>
      <c r="C3705" s="18">
        <v>433.19823819200531</v>
      </c>
      <c r="D3705" s="1"/>
      <c r="E3705" s="1">
        <v>21</v>
      </c>
      <c r="F3705" s="1">
        <v>9</v>
      </c>
      <c r="G3705" s="1">
        <v>1</v>
      </c>
      <c r="H3705" s="1">
        <v>11</v>
      </c>
      <c r="I3705" s="15">
        <v>0.45238095238095238</v>
      </c>
      <c r="J3705">
        <f t="shared" si="57"/>
        <v>40</v>
      </c>
    </row>
    <row r="3706" spans="1:10" x14ac:dyDescent="0.3">
      <c r="A3706" t="s">
        <v>3348</v>
      </c>
      <c r="C3706" s="18">
        <v>433.17866687675564</v>
      </c>
      <c r="D3706" s="1"/>
      <c r="E3706" s="1">
        <v>12</v>
      </c>
      <c r="F3706" s="1">
        <v>8</v>
      </c>
      <c r="G3706" s="1">
        <v>0</v>
      </c>
      <c r="H3706" s="1">
        <v>4</v>
      </c>
      <c r="I3706" s="15">
        <v>0.66666666666666663</v>
      </c>
      <c r="J3706">
        <f t="shared" si="57"/>
        <v>40</v>
      </c>
    </row>
    <row r="3707" spans="1:10" x14ac:dyDescent="0.3">
      <c r="A3707" t="s">
        <v>3349</v>
      </c>
      <c r="C3707" s="18">
        <v>433.17034836787411</v>
      </c>
      <c r="D3707" s="1"/>
      <c r="E3707" s="1">
        <v>5</v>
      </c>
      <c r="F3707" s="1">
        <v>4</v>
      </c>
      <c r="G3707" s="1">
        <v>0</v>
      </c>
      <c r="H3707" s="1">
        <v>1</v>
      </c>
      <c r="I3707" s="15">
        <v>0.8</v>
      </c>
      <c r="J3707">
        <f t="shared" si="57"/>
        <v>40</v>
      </c>
    </row>
    <row r="3708" spans="1:10" x14ac:dyDescent="0.3">
      <c r="A3708" t="s">
        <v>3332</v>
      </c>
      <c r="C3708" s="18">
        <v>433.16239667515867</v>
      </c>
      <c r="D3708" s="1"/>
      <c r="E3708" s="1">
        <v>24</v>
      </c>
      <c r="F3708" s="1">
        <v>18</v>
      </c>
      <c r="G3708" s="1">
        <v>0</v>
      </c>
      <c r="H3708" s="1">
        <v>6</v>
      </c>
      <c r="I3708" s="15">
        <v>0.75</v>
      </c>
      <c r="J3708">
        <f t="shared" si="57"/>
        <v>40</v>
      </c>
    </row>
    <row r="3709" spans="1:10" x14ac:dyDescent="0.3">
      <c r="A3709" t="s">
        <v>3351</v>
      </c>
      <c r="C3709" s="18">
        <v>433.11654897722354</v>
      </c>
      <c r="D3709" s="1"/>
      <c r="E3709" s="1">
        <v>13</v>
      </c>
      <c r="F3709" s="1">
        <v>8</v>
      </c>
      <c r="G3709" s="1">
        <v>0</v>
      </c>
      <c r="H3709" s="1">
        <v>5</v>
      </c>
      <c r="I3709" s="15">
        <v>0.61538461538461542</v>
      </c>
      <c r="J3709">
        <f t="shared" si="57"/>
        <v>40</v>
      </c>
    </row>
    <row r="3710" spans="1:10" x14ac:dyDescent="0.3">
      <c r="A3710" t="s">
        <v>3352</v>
      </c>
      <c r="C3710" s="18">
        <v>433.07594587677426</v>
      </c>
      <c r="D3710" s="1"/>
      <c r="E3710" s="1">
        <v>22</v>
      </c>
      <c r="F3710" s="1">
        <v>13</v>
      </c>
      <c r="G3710" s="1">
        <v>0</v>
      </c>
      <c r="H3710" s="1">
        <v>9</v>
      </c>
      <c r="I3710" s="15">
        <v>0.59090909090909094</v>
      </c>
      <c r="J3710">
        <f t="shared" si="57"/>
        <v>40</v>
      </c>
    </row>
    <row r="3711" spans="1:10" x14ac:dyDescent="0.3">
      <c r="A3711" t="s">
        <v>3353</v>
      </c>
      <c r="C3711" s="18">
        <v>433.06653137959864</v>
      </c>
      <c r="D3711" s="1"/>
      <c r="E3711" s="1">
        <v>3</v>
      </c>
      <c r="F3711" s="1">
        <v>3</v>
      </c>
      <c r="G3711" s="1">
        <v>0</v>
      </c>
      <c r="H3711" s="1">
        <v>0</v>
      </c>
      <c r="I3711" s="15">
        <v>1</v>
      </c>
      <c r="J3711">
        <f t="shared" si="57"/>
        <v>40</v>
      </c>
    </row>
    <row r="3712" spans="1:10" x14ac:dyDescent="0.3">
      <c r="A3712" t="s">
        <v>3514</v>
      </c>
      <c r="C3712" s="18">
        <v>433.05789912192046</v>
      </c>
      <c r="D3712" s="1"/>
      <c r="E3712" s="1">
        <v>34</v>
      </c>
      <c r="F3712" s="1">
        <v>18</v>
      </c>
      <c r="G3712" s="1">
        <v>3</v>
      </c>
      <c r="H3712" s="1">
        <v>13</v>
      </c>
      <c r="I3712" s="15">
        <v>0.57352941176470584</v>
      </c>
      <c r="J3712">
        <f t="shared" si="57"/>
        <v>20</v>
      </c>
    </row>
    <row r="3713" spans="1:10" x14ac:dyDescent="0.3">
      <c r="A3713" t="s">
        <v>3354</v>
      </c>
      <c r="C3713" s="18">
        <v>433.05255167806837</v>
      </c>
      <c r="D3713" s="1"/>
      <c r="E3713" s="1">
        <v>19</v>
      </c>
      <c r="F3713" s="1">
        <v>12</v>
      </c>
      <c r="G3713" s="1">
        <v>0</v>
      </c>
      <c r="H3713" s="1">
        <v>7</v>
      </c>
      <c r="I3713" s="15">
        <v>0.63157894736842102</v>
      </c>
      <c r="J3713">
        <f t="shared" si="57"/>
        <v>40</v>
      </c>
    </row>
    <row r="3714" spans="1:10" x14ac:dyDescent="0.3">
      <c r="A3714" t="s">
        <v>3355</v>
      </c>
      <c r="C3714" s="18">
        <v>433.03867768585098</v>
      </c>
      <c r="D3714" s="1"/>
      <c r="E3714" s="1">
        <v>5</v>
      </c>
      <c r="F3714" s="1">
        <v>4</v>
      </c>
      <c r="G3714" s="1">
        <v>0</v>
      </c>
      <c r="H3714" s="1">
        <v>1</v>
      </c>
      <c r="I3714" s="15">
        <v>0.8</v>
      </c>
      <c r="J3714">
        <f t="shared" si="57"/>
        <v>40</v>
      </c>
    </row>
    <row r="3715" spans="1:10" x14ac:dyDescent="0.3">
      <c r="A3715" t="s">
        <v>3356</v>
      </c>
      <c r="C3715" s="18">
        <v>433.03200578608966</v>
      </c>
      <c r="D3715" s="1"/>
      <c r="E3715" s="1">
        <v>5</v>
      </c>
      <c r="F3715" s="1">
        <v>4</v>
      </c>
      <c r="G3715" s="1">
        <v>0</v>
      </c>
      <c r="H3715" s="1">
        <v>1</v>
      </c>
      <c r="I3715" s="15">
        <v>0.8</v>
      </c>
      <c r="J3715">
        <f t="shared" si="57"/>
        <v>40</v>
      </c>
    </row>
    <row r="3716" spans="1:10" x14ac:dyDescent="0.3">
      <c r="A3716" t="s">
        <v>3357</v>
      </c>
      <c r="C3716" s="18">
        <v>433.02298169202248</v>
      </c>
      <c r="D3716" s="1"/>
      <c r="E3716" s="1">
        <v>8</v>
      </c>
      <c r="F3716" s="1">
        <v>5</v>
      </c>
      <c r="G3716" s="1">
        <v>1</v>
      </c>
      <c r="H3716" s="1">
        <v>2</v>
      </c>
      <c r="I3716" s="15">
        <v>0.6875</v>
      </c>
      <c r="J3716">
        <f t="shared" ref="J3716:J3779" si="58">IF(E3716&lt;=30,40,20)</f>
        <v>40</v>
      </c>
    </row>
    <row r="3717" spans="1:10" x14ac:dyDescent="0.3">
      <c r="A3717" t="s">
        <v>3358</v>
      </c>
      <c r="C3717" s="18">
        <v>433.01678549492777</v>
      </c>
      <c r="D3717" s="1"/>
      <c r="E3717" s="1">
        <v>10</v>
      </c>
      <c r="F3717" s="1">
        <v>6</v>
      </c>
      <c r="G3717" s="1">
        <v>0</v>
      </c>
      <c r="H3717" s="1">
        <v>4</v>
      </c>
      <c r="I3717" s="15">
        <v>0.6</v>
      </c>
      <c r="J3717">
        <f t="shared" si="58"/>
        <v>40</v>
      </c>
    </row>
    <row r="3718" spans="1:10" x14ac:dyDescent="0.3">
      <c r="A3718" t="s">
        <v>15026</v>
      </c>
      <c r="C3718" s="18">
        <v>432.99085561345635</v>
      </c>
      <c r="D3718" s="1"/>
      <c r="E3718" s="1">
        <v>44</v>
      </c>
      <c r="F3718" s="1">
        <v>19</v>
      </c>
      <c r="G3718" s="1">
        <v>1</v>
      </c>
      <c r="H3718" s="1">
        <v>24</v>
      </c>
      <c r="I3718" s="15">
        <v>0.44318181818181818</v>
      </c>
      <c r="J3718">
        <f t="shared" si="58"/>
        <v>20</v>
      </c>
    </row>
    <row r="3719" spans="1:10" x14ac:dyDescent="0.3">
      <c r="A3719" t="s">
        <v>3369</v>
      </c>
      <c r="C3719" s="18">
        <v>432.97052189839576</v>
      </c>
      <c r="D3719" s="1"/>
      <c r="E3719" s="1">
        <v>52</v>
      </c>
      <c r="F3719" s="1">
        <v>24</v>
      </c>
      <c r="G3719" s="1">
        <v>3</v>
      </c>
      <c r="H3719" s="1">
        <v>25</v>
      </c>
      <c r="I3719" s="15">
        <v>0.49038461538461536</v>
      </c>
      <c r="J3719">
        <f t="shared" si="58"/>
        <v>20</v>
      </c>
    </row>
    <row r="3720" spans="1:10" x14ac:dyDescent="0.3">
      <c r="A3720" t="s">
        <v>3360</v>
      </c>
      <c r="C3720" s="18">
        <v>432.96497888735308</v>
      </c>
      <c r="D3720" s="1"/>
      <c r="E3720" s="1">
        <v>20</v>
      </c>
      <c r="F3720" s="1">
        <v>12</v>
      </c>
      <c r="G3720" s="1">
        <v>0</v>
      </c>
      <c r="H3720" s="1">
        <v>8</v>
      </c>
      <c r="I3720" s="15">
        <v>0.6</v>
      </c>
      <c r="J3720">
        <f t="shared" si="58"/>
        <v>40</v>
      </c>
    </row>
    <row r="3721" spans="1:10" x14ac:dyDescent="0.3">
      <c r="A3721" t="s">
        <v>3364</v>
      </c>
      <c r="C3721" s="18">
        <v>432.92916167913626</v>
      </c>
      <c r="D3721" s="1"/>
      <c r="E3721" s="1">
        <v>5</v>
      </c>
      <c r="F3721" s="1">
        <v>4</v>
      </c>
      <c r="G3721" s="1">
        <v>0</v>
      </c>
      <c r="H3721" s="1">
        <v>1</v>
      </c>
      <c r="I3721" s="15">
        <v>0.8</v>
      </c>
      <c r="J3721">
        <f t="shared" si="58"/>
        <v>40</v>
      </c>
    </row>
    <row r="3722" spans="1:10" x14ac:dyDescent="0.3">
      <c r="A3722" t="s">
        <v>3371</v>
      </c>
      <c r="C3722" s="18">
        <v>432.84214414406347</v>
      </c>
      <c r="D3722" s="1"/>
      <c r="E3722" s="1">
        <v>19</v>
      </c>
      <c r="F3722" s="1">
        <v>11</v>
      </c>
      <c r="G3722" s="1">
        <v>0</v>
      </c>
      <c r="H3722" s="1">
        <v>8</v>
      </c>
      <c r="I3722" s="15">
        <v>0.57894736842105265</v>
      </c>
      <c r="J3722">
        <f t="shared" si="58"/>
        <v>40</v>
      </c>
    </row>
    <row r="3723" spans="1:10" x14ac:dyDescent="0.3">
      <c r="A3723" t="s">
        <v>3370</v>
      </c>
      <c r="C3723" s="18">
        <v>432.83442158815825</v>
      </c>
      <c r="D3723" s="1"/>
      <c r="E3723" s="1">
        <v>8</v>
      </c>
      <c r="F3723" s="1">
        <v>5</v>
      </c>
      <c r="G3723" s="1">
        <v>0</v>
      </c>
      <c r="H3723" s="1">
        <v>3</v>
      </c>
      <c r="I3723" s="15">
        <v>0.625</v>
      </c>
      <c r="J3723">
        <f t="shared" si="58"/>
        <v>40</v>
      </c>
    </row>
    <row r="3724" spans="1:10" x14ac:dyDescent="0.3">
      <c r="A3724" t="s">
        <v>3372</v>
      </c>
      <c r="C3724" s="18">
        <v>432.82252219415693</v>
      </c>
      <c r="D3724" s="1"/>
      <c r="E3724" s="1">
        <v>5</v>
      </c>
      <c r="F3724" s="1">
        <v>4</v>
      </c>
      <c r="G3724" s="1">
        <v>0</v>
      </c>
      <c r="H3724" s="1">
        <v>1</v>
      </c>
      <c r="I3724" s="15">
        <v>0.8</v>
      </c>
      <c r="J3724">
        <f t="shared" si="58"/>
        <v>40</v>
      </c>
    </row>
    <row r="3725" spans="1:10" x14ac:dyDescent="0.3">
      <c r="A3725" t="s">
        <v>3373</v>
      </c>
      <c r="C3725" s="18">
        <v>432.81206697187702</v>
      </c>
      <c r="D3725" s="1"/>
      <c r="E3725" s="1">
        <v>12</v>
      </c>
      <c r="F3725" s="1">
        <v>8</v>
      </c>
      <c r="G3725" s="1">
        <v>0</v>
      </c>
      <c r="H3725" s="1">
        <v>4</v>
      </c>
      <c r="I3725" s="15">
        <v>0.66666666666666663</v>
      </c>
      <c r="J3725">
        <f t="shared" si="58"/>
        <v>40</v>
      </c>
    </row>
    <row r="3726" spans="1:10" x14ac:dyDescent="0.3">
      <c r="A3726" t="s">
        <v>3374</v>
      </c>
      <c r="C3726" s="18">
        <v>432.80815662650912</v>
      </c>
      <c r="D3726" s="1"/>
      <c r="E3726" s="1">
        <v>3</v>
      </c>
      <c r="F3726" s="1">
        <v>3</v>
      </c>
      <c r="G3726" s="1">
        <v>0</v>
      </c>
      <c r="H3726" s="1">
        <v>0</v>
      </c>
      <c r="I3726" s="15">
        <v>1</v>
      </c>
      <c r="J3726">
        <f t="shared" si="58"/>
        <v>40</v>
      </c>
    </row>
    <row r="3727" spans="1:10" x14ac:dyDescent="0.3">
      <c r="A3727" t="s">
        <v>3376</v>
      </c>
      <c r="C3727" s="18">
        <v>432.78620418983377</v>
      </c>
      <c r="D3727" s="1"/>
      <c r="E3727" s="1">
        <v>5</v>
      </c>
      <c r="F3727" s="1">
        <v>4</v>
      </c>
      <c r="G3727" s="1">
        <v>0</v>
      </c>
      <c r="H3727" s="1">
        <v>1</v>
      </c>
      <c r="I3727" s="15">
        <v>0.8</v>
      </c>
      <c r="J3727">
        <f t="shared" si="58"/>
        <v>40</v>
      </c>
    </row>
    <row r="3728" spans="1:10" x14ac:dyDescent="0.3">
      <c r="A3728" t="s">
        <v>3377</v>
      </c>
      <c r="C3728" s="18">
        <v>432.77097627167836</v>
      </c>
      <c r="D3728" s="1"/>
      <c r="E3728" s="1">
        <v>17</v>
      </c>
      <c r="F3728" s="1">
        <v>10</v>
      </c>
      <c r="G3728" s="1">
        <v>0</v>
      </c>
      <c r="H3728" s="1">
        <v>7</v>
      </c>
      <c r="I3728" s="15">
        <v>0.58823529411764708</v>
      </c>
      <c r="J3728">
        <f t="shared" si="58"/>
        <v>40</v>
      </c>
    </row>
    <row r="3729" spans="1:10" x14ac:dyDescent="0.3">
      <c r="A3729" t="s">
        <v>3378</v>
      </c>
      <c r="C3729" s="18">
        <v>432.74743580161385</v>
      </c>
      <c r="D3729" s="1"/>
      <c r="E3729" s="1">
        <v>30</v>
      </c>
      <c r="F3729" s="1">
        <v>15</v>
      </c>
      <c r="G3729" s="1">
        <v>2</v>
      </c>
      <c r="H3729" s="1">
        <v>13</v>
      </c>
      <c r="I3729" s="15">
        <v>0.53333333333333333</v>
      </c>
      <c r="J3729">
        <f t="shared" si="58"/>
        <v>40</v>
      </c>
    </row>
    <row r="3730" spans="1:10" x14ac:dyDescent="0.3">
      <c r="A3730" t="s">
        <v>3380</v>
      </c>
      <c r="C3730" s="18">
        <v>432.72972521485406</v>
      </c>
      <c r="D3730" s="1"/>
      <c r="E3730" s="1">
        <v>28</v>
      </c>
      <c r="F3730" s="1">
        <v>16</v>
      </c>
      <c r="G3730" s="1">
        <v>2</v>
      </c>
      <c r="H3730" s="1">
        <v>10</v>
      </c>
      <c r="I3730" s="15">
        <v>0.6071428571428571</v>
      </c>
      <c r="J3730">
        <f t="shared" si="58"/>
        <v>40</v>
      </c>
    </row>
    <row r="3731" spans="1:10" x14ac:dyDescent="0.3">
      <c r="A3731" t="s">
        <v>3381</v>
      </c>
      <c r="C3731" s="18">
        <v>432.71852010464136</v>
      </c>
      <c r="D3731" s="1"/>
      <c r="E3731" s="1">
        <v>58</v>
      </c>
      <c r="F3731" s="1">
        <v>31</v>
      </c>
      <c r="G3731" s="1">
        <v>2</v>
      </c>
      <c r="H3731" s="1">
        <v>25</v>
      </c>
      <c r="I3731" s="15">
        <v>0.55172413793103448</v>
      </c>
      <c r="J3731">
        <f t="shared" si="58"/>
        <v>20</v>
      </c>
    </row>
    <row r="3732" spans="1:10" x14ac:dyDescent="0.3">
      <c r="A3732" t="s">
        <v>3504</v>
      </c>
      <c r="C3732" s="18">
        <v>432.71324614010848</v>
      </c>
      <c r="D3732" s="1"/>
      <c r="E3732" s="1">
        <v>15</v>
      </c>
      <c r="F3732" s="1">
        <v>9</v>
      </c>
      <c r="G3732" s="1">
        <v>0</v>
      </c>
      <c r="H3732" s="1">
        <v>6</v>
      </c>
      <c r="I3732" s="15">
        <v>0.6</v>
      </c>
      <c r="J3732">
        <f t="shared" si="58"/>
        <v>40</v>
      </c>
    </row>
    <row r="3733" spans="1:10" x14ac:dyDescent="0.3">
      <c r="A3733" t="s">
        <v>3382</v>
      </c>
      <c r="C3733" s="18">
        <v>432.71194558089434</v>
      </c>
      <c r="D3733" s="1"/>
      <c r="E3733" s="1">
        <v>34</v>
      </c>
      <c r="F3733" s="1">
        <v>18</v>
      </c>
      <c r="G3733" s="1">
        <v>0</v>
      </c>
      <c r="H3733" s="1">
        <v>16</v>
      </c>
      <c r="I3733" s="15">
        <v>0.52941176470588236</v>
      </c>
      <c r="J3733">
        <f t="shared" si="58"/>
        <v>20</v>
      </c>
    </row>
    <row r="3734" spans="1:10" x14ac:dyDescent="0.3">
      <c r="A3734" t="s">
        <v>3383</v>
      </c>
      <c r="C3734" s="18">
        <v>432.65282128327021</v>
      </c>
      <c r="D3734" s="1"/>
      <c r="E3734" s="1">
        <v>5</v>
      </c>
      <c r="F3734" s="1">
        <v>4</v>
      </c>
      <c r="G3734" s="1">
        <v>0</v>
      </c>
      <c r="H3734" s="1">
        <v>1</v>
      </c>
      <c r="I3734" s="15">
        <v>0.8</v>
      </c>
      <c r="J3734">
        <f t="shared" si="58"/>
        <v>40</v>
      </c>
    </row>
    <row r="3735" spans="1:10" x14ac:dyDescent="0.3">
      <c r="A3735" t="s">
        <v>3384</v>
      </c>
      <c r="C3735" s="18">
        <v>432.6511292543164</v>
      </c>
      <c r="D3735" s="1"/>
      <c r="E3735" s="1">
        <v>5</v>
      </c>
      <c r="F3735" s="1">
        <v>4</v>
      </c>
      <c r="G3735" s="1">
        <v>0</v>
      </c>
      <c r="H3735" s="1">
        <v>1</v>
      </c>
      <c r="I3735" s="15">
        <v>0.8</v>
      </c>
      <c r="J3735">
        <f t="shared" si="58"/>
        <v>40</v>
      </c>
    </row>
    <row r="3736" spans="1:10" x14ac:dyDescent="0.3">
      <c r="A3736" t="s">
        <v>3385</v>
      </c>
      <c r="C3736" s="18">
        <v>432.63474972664056</v>
      </c>
      <c r="D3736" s="1"/>
      <c r="E3736" s="1">
        <v>5</v>
      </c>
      <c r="F3736" s="1">
        <v>4</v>
      </c>
      <c r="G3736" s="1">
        <v>0</v>
      </c>
      <c r="H3736" s="1">
        <v>1</v>
      </c>
      <c r="I3736" s="15">
        <v>0.8</v>
      </c>
      <c r="J3736">
        <f t="shared" si="58"/>
        <v>40</v>
      </c>
    </row>
    <row r="3737" spans="1:10" x14ac:dyDescent="0.3">
      <c r="A3737" t="s">
        <v>3386</v>
      </c>
      <c r="C3737" s="18">
        <v>432.63046530429051</v>
      </c>
      <c r="D3737" s="1"/>
      <c r="E3737" s="1">
        <v>5</v>
      </c>
      <c r="F3737" s="1">
        <v>4</v>
      </c>
      <c r="G3737" s="1">
        <v>0</v>
      </c>
      <c r="H3737" s="1">
        <v>1</v>
      </c>
      <c r="I3737" s="15">
        <v>0.8</v>
      </c>
      <c r="J3737">
        <f t="shared" si="58"/>
        <v>40</v>
      </c>
    </row>
    <row r="3738" spans="1:10" x14ac:dyDescent="0.3">
      <c r="A3738" t="s">
        <v>3387</v>
      </c>
      <c r="C3738" s="18">
        <v>432.62343503678369</v>
      </c>
      <c r="D3738" s="1"/>
      <c r="E3738" s="1">
        <v>38</v>
      </c>
      <c r="F3738" s="1">
        <v>19</v>
      </c>
      <c r="G3738" s="1">
        <v>1</v>
      </c>
      <c r="H3738" s="1">
        <v>18</v>
      </c>
      <c r="I3738" s="15">
        <v>0.51315789473684215</v>
      </c>
      <c r="J3738">
        <f t="shared" si="58"/>
        <v>20</v>
      </c>
    </row>
    <row r="3739" spans="1:10" x14ac:dyDescent="0.3">
      <c r="A3739" t="s">
        <v>3562</v>
      </c>
      <c r="C3739" s="18">
        <v>432.60506896521736</v>
      </c>
      <c r="D3739" s="1"/>
      <c r="E3739" s="1">
        <v>9</v>
      </c>
      <c r="F3739" s="1">
        <v>5</v>
      </c>
      <c r="G3739" s="1">
        <v>2</v>
      </c>
      <c r="H3739" s="1">
        <v>2</v>
      </c>
      <c r="I3739" s="15">
        <v>0.66666666666666663</v>
      </c>
      <c r="J3739">
        <f t="shared" si="58"/>
        <v>40</v>
      </c>
    </row>
    <row r="3740" spans="1:10" x14ac:dyDescent="0.3">
      <c r="A3740" t="s">
        <v>4280</v>
      </c>
      <c r="C3740" s="18">
        <v>432.5892079442192</v>
      </c>
      <c r="D3740" s="1"/>
      <c r="E3740" s="1">
        <v>45</v>
      </c>
      <c r="F3740" s="1">
        <v>25</v>
      </c>
      <c r="G3740" s="1">
        <v>0</v>
      </c>
      <c r="H3740" s="1">
        <v>20</v>
      </c>
      <c r="I3740" s="15">
        <v>0.55555555555555558</v>
      </c>
      <c r="J3740">
        <f t="shared" si="58"/>
        <v>20</v>
      </c>
    </row>
    <row r="3741" spans="1:10" x14ac:dyDescent="0.3">
      <c r="A3741" t="s">
        <v>3388</v>
      </c>
      <c r="C3741" s="18">
        <v>432.57969442068094</v>
      </c>
      <c r="D3741" s="1"/>
      <c r="E3741" s="1">
        <v>8</v>
      </c>
      <c r="F3741" s="1">
        <v>4</v>
      </c>
      <c r="G3741" s="1">
        <v>0</v>
      </c>
      <c r="H3741" s="1">
        <v>4</v>
      </c>
      <c r="I3741" s="15">
        <v>0.5</v>
      </c>
      <c r="J3741">
        <f t="shared" si="58"/>
        <v>40</v>
      </c>
    </row>
    <row r="3742" spans="1:10" x14ac:dyDescent="0.3">
      <c r="A3742" t="s">
        <v>13779</v>
      </c>
      <c r="C3742" s="18">
        <v>432.57953081962137</v>
      </c>
      <c r="D3742" s="1"/>
      <c r="E3742" s="1">
        <v>37</v>
      </c>
      <c r="F3742" s="1">
        <v>14</v>
      </c>
      <c r="G3742" s="1">
        <v>0</v>
      </c>
      <c r="H3742" s="1">
        <v>23</v>
      </c>
      <c r="I3742" s="15">
        <v>0.3783783783783784</v>
      </c>
      <c r="J3742">
        <f t="shared" si="58"/>
        <v>20</v>
      </c>
    </row>
    <row r="3743" spans="1:10" x14ac:dyDescent="0.3">
      <c r="A3743" t="s">
        <v>3389</v>
      </c>
      <c r="C3743" s="18">
        <v>432.57036258430759</v>
      </c>
      <c r="D3743" s="1"/>
      <c r="E3743" s="1">
        <v>3</v>
      </c>
      <c r="F3743" s="1">
        <v>3</v>
      </c>
      <c r="G3743" s="1">
        <v>0</v>
      </c>
      <c r="H3743" s="1">
        <v>0</v>
      </c>
      <c r="I3743" s="15">
        <v>1</v>
      </c>
      <c r="J3743">
        <f t="shared" si="58"/>
        <v>40</v>
      </c>
    </row>
    <row r="3744" spans="1:10" x14ac:dyDescent="0.3">
      <c r="A3744" t="s">
        <v>3392</v>
      </c>
      <c r="C3744" s="18">
        <v>432.52350349776498</v>
      </c>
      <c r="D3744" s="1"/>
      <c r="E3744" s="1">
        <v>17</v>
      </c>
      <c r="F3744" s="1">
        <v>10</v>
      </c>
      <c r="G3744" s="1">
        <v>0</v>
      </c>
      <c r="H3744" s="1">
        <v>7</v>
      </c>
      <c r="I3744" s="15">
        <v>0.58823529411764708</v>
      </c>
      <c r="J3744">
        <f t="shared" si="58"/>
        <v>40</v>
      </c>
    </row>
    <row r="3745" spans="1:10" x14ac:dyDescent="0.3">
      <c r="A3745" t="s">
        <v>4128</v>
      </c>
      <c r="C3745" s="18">
        <v>432.49875259146864</v>
      </c>
      <c r="D3745" s="1"/>
      <c r="E3745" s="1">
        <v>23</v>
      </c>
      <c r="F3745" s="1">
        <v>13</v>
      </c>
      <c r="G3745" s="1">
        <v>0</v>
      </c>
      <c r="H3745" s="1">
        <v>10</v>
      </c>
      <c r="I3745" s="15">
        <v>0.56521739130434778</v>
      </c>
      <c r="J3745">
        <f t="shared" si="58"/>
        <v>40</v>
      </c>
    </row>
    <row r="3746" spans="1:10" x14ac:dyDescent="0.3">
      <c r="A3746" t="s">
        <v>3395</v>
      </c>
      <c r="C3746" s="18">
        <v>432.48733134463265</v>
      </c>
      <c r="D3746" s="1"/>
      <c r="E3746" s="1">
        <v>67</v>
      </c>
      <c r="F3746" s="1">
        <v>29</v>
      </c>
      <c r="G3746" s="1">
        <v>2</v>
      </c>
      <c r="H3746" s="1">
        <v>36</v>
      </c>
      <c r="I3746" s="15">
        <v>0.44776119402985076</v>
      </c>
      <c r="J3746">
        <f t="shared" si="58"/>
        <v>20</v>
      </c>
    </row>
    <row r="3747" spans="1:10" x14ac:dyDescent="0.3">
      <c r="A3747" t="s">
        <v>3406</v>
      </c>
      <c r="C3747" s="18">
        <v>432.4606990461786</v>
      </c>
      <c r="D3747" s="1"/>
      <c r="E3747" s="1">
        <v>36</v>
      </c>
      <c r="F3747" s="1">
        <v>21</v>
      </c>
      <c r="G3747" s="1">
        <v>1</v>
      </c>
      <c r="H3747" s="1">
        <v>14</v>
      </c>
      <c r="I3747" s="15">
        <v>0.59722222222222221</v>
      </c>
      <c r="J3747">
        <f t="shared" si="58"/>
        <v>20</v>
      </c>
    </row>
    <row r="3748" spans="1:10" x14ac:dyDescent="0.3">
      <c r="A3748" t="s">
        <v>3396</v>
      </c>
      <c r="C3748" s="18">
        <v>432.41893557835522</v>
      </c>
      <c r="D3748" s="1"/>
      <c r="E3748" s="1">
        <v>3</v>
      </c>
      <c r="F3748" s="1">
        <v>3</v>
      </c>
      <c r="G3748" s="1">
        <v>0</v>
      </c>
      <c r="H3748" s="1">
        <v>0</v>
      </c>
      <c r="I3748" s="15">
        <v>1</v>
      </c>
      <c r="J3748">
        <f t="shared" si="58"/>
        <v>40</v>
      </c>
    </row>
    <row r="3749" spans="1:10" x14ac:dyDescent="0.3">
      <c r="A3749" t="s">
        <v>3426</v>
      </c>
      <c r="C3749" s="18">
        <v>432.41404294880687</v>
      </c>
      <c r="D3749" s="1"/>
      <c r="E3749" s="1">
        <v>10</v>
      </c>
      <c r="F3749" s="1">
        <v>7</v>
      </c>
      <c r="G3749" s="1">
        <v>0</v>
      </c>
      <c r="H3749" s="1">
        <v>3</v>
      </c>
      <c r="I3749" s="15">
        <v>0.7</v>
      </c>
      <c r="J3749">
        <f t="shared" si="58"/>
        <v>40</v>
      </c>
    </row>
    <row r="3750" spans="1:10" x14ac:dyDescent="0.3">
      <c r="A3750" t="s">
        <v>3529</v>
      </c>
      <c r="C3750" s="18">
        <v>432.39792992355297</v>
      </c>
      <c r="D3750" s="1"/>
      <c r="E3750" s="1">
        <v>10</v>
      </c>
      <c r="F3750" s="1">
        <v>6</v>
      </c>
      <c r="G3750" s="1">
        <v>1</v>
      </c>
      <c r="H3750" s="1">
        <v>3</v>
      </c>
      <c r="I3750" s="15">
        <v>0.65</v>
      </c>
      <c r="J3750">
        <f t="shared" si="58"/>
        <v>40</v>
      </c>
    </row>
    <row r="3751" spans="1:10" x14ac:dyDescent="0.3">
      <c r="A3751" t="s">
        <v>3397</v>
      </c>
      <c r="C3751" s="18">
        <v>432.37906348358365</v>
      </c>
      <c r="D3751" s="1"/>
      <c r="E3751" s="1">
        <v>52</v>
      </c>
      <c r="F3751" s="1">
        <v>28</v>
      </c>
      <c r="G3751" s="1">
        <v>1</v>
      </c>
      <c r="H3751" s="1">
        <v>23</v>
      </c>
      <c r="I3751" s="15">
        <v>0.54807692307692313</v>
      </c>
      <c r="J3751">
        <f t="shared" si="58"/>
        <v>20</v>
      </c>
    </row>
    <row r="3752" spans="1:10" x14ac:dyDescent="0.3">
      <c r="A3752" t="s">
        <v>3399</v>
      </c>
      <c r="C3752" s="18">
        <v>432.35113618504317</v>
      </c>
      <c r="D3752" s="1"/>
      <c r="E3752" s="1">
        <v>10</v>
      </c>
      <c r="F3752" s="1">
        <v>7</v>
      </c>
      <c r="G3752" s="1">
        <v>0</v>
      </c>
      <c r="H3752" s="1">
        <v>3</v>
      </c>
      <c r="I3752" s="15">
        <v>0.7</v>
      </c>
      <c r="J3752">
        <f t="shared" si="58"/>
        <v>40</v>
      </c>
    </row>
    <row r="3753" spans="1:10" x14ac:dyDescent="0.3">
      <c r="A3753" t="s">
        <v>3400</v>
      </c>
      <c r="C3753" s="18">
        <v>432.32062304374114</v>
      </c>
      <c r="D3753" s="1"/>
      <c r="E3753" s="1">
        <v>3</v>
      </c>
      <c r="F3753" s="1">
        <v>3</v>
      </c>
      <c r="G3753" s="1">
        <v>0</v>
      </c>
      <c r="H3753" s="1">
        <v>0</v>
      </c>
      <c r="I3753" s="15">
        <v>1</v>
      </c>
      <c r="J3753">
        <f t="shared" si="58"/>
        <v>40</v>
      </c>
    </row>
    <row r="3754" spans="1:10" x14ac:dyDescent="0.3">
      <c r="A3754" t="s">
        <v>3401</v>
      </c>
      <c r="C3754" s="18">
        <v>432.3125309043113</v>
      </c>
      <c r="D3754" s="1"/>
      <c r="E3754" s="1">
        <v>9</v>
      </c>
      <c r="F3754" s="1">
        <v>6</v>
      </c>
      <c r="G3754" s="1">
        <v>0</v>
      </c>
      <c r="H3754" s="1">
        <v>3</v>
      </c>
      <c r="I3754" s="15">
        <v>0.66666666666666663</v>
      </c>
      <c r="J3754">
        <f t="shared" si="58"/>
        <v>40</v>
      </c>
    </row>
    <row r="3755" spans="1:10" x14ac:dyDescent="0.3">
      <c r="A3755" t="s">
        <v>3402</v>
      </c>
      <c r="C3755" s="18">
        <v>432.31099750312069</v>
      </c>
      <c r="D3755" s="1"/>
      <c r="E3755" s="1">
        <v>5</v>
      </c>
      <c r="F3755" s="1">
        <v>4</v>
      </c>
      <c r="G3755" s="1">
        <v>0</v>
      </c>
      <c r="H3755" s="1">
        <v>1</v>
      </c>
      <c r="I3755" s="15">
        <v>0.8</v>
      </c>
      <c r="J3755">
        <f t="shared" si="58"/>
        <v>40</v>
      </c>
    </row>
    <row r="3756" spans="1:10" x14ac:dyDescent="0.3">
      <c r="A3756" t="s">
        <v>3404</v>
      </c>
      <c r="C3756" s="18">
        <v>432.29474490742484</v>
      </c>
      <c r="D3756" s="1"/>
      <c r="E3756" s="1">
        <v>5</v>
      </c>
      <c r="F3756" s="1">
        <v>4</v>
      </c>
      <c r="G3756" s="1">
        <v>0</v>
      </c>
      <c r="H3756" s="1">
        <v>1</v>
      </c>
      <c r="I3756" s="15">
        <v>0.8</v>
      </c>
      <c r="J3756">
        <f t="shared" si="58"/>
        <v>40</v>
      </c>
    </row>
    <row r="3757" spans="1:10" x14ac:dyDescent="0.3">
      <c r="A3757" t="s">
        <v>3405</v>
      </c>
      <c r="C3757" s="18">
        <v>432.2931054582217</v>
      </c>
      <c r="D3757" s="1"/>
      <c r="E3757" s="1">
        <v>7</v>
      </c>
      <c r="F3757" s="1">
        <v>1</v>
      </c>
      <c r="G3757" s="1">
        <v>0</v>
      </c>
      <c r="H3757" s="1">
        <v>6</v>
      </c>
      <c r="I3757" s="15">
        <v>0.14285714285714285</v>
      </c>
      <c r="J3757">
        <f t="shared" si="58"/>
        <v>40</v>
      </c>
    </row>
    <row r="3758" spans="1:10" x14ac:dyDescent="0.3">
      <c r="A3758" t="s">
        <v>3546</v>
      </c>
      <c r="C3758" s="18">
        <v>488.14460568682733</v>
      </c>
      <c r="D3758" s="1"/>
      <c r="E3758" s="1">
        <v>23</v>
      </c>
      <c r="F3758" s="1">
        <v>14</v>
      </c>
      <c r="G3758" s="1">
        <v>1</v>
      </c>
      <c r="H3758" s="1">
        <v>8</v>
      </c>
      <c r="I3758" s="15">
        <v>0.63043478260869568</v>
      </c>
      <c r="J3758">
        <f t="shared" si="58"/>
        <v>40</v>
      </c>
    </row>
    <row r="3759" spans="1:10" x14ac:dyDescent="0.3">
      <c r="A3759" t="s">
        <v>3643</v>
      </c>
      <c r="C3759" s="18">
        <v>432.28488577411156</v>
      </c>
      <c r="D3759" s="1"/>
      <c r="E3759" s="1">
        <v>5</v>
      </c>
      <c r="F3759" s="1">
        <v>4</v>
      </c>
      <c r="G3759" s="1">
        <v>0</v>
      </c>
      <c r="H3759" s="1">
        <v>1</v>
      </c>
      <c r="I3759" s="15">
        <v>0.8</v>
      </c>
      <c r="J3759">
        <f t="shared" si="58"/>
        <v>40</v>
      </c>
    </row>
    <row r="3760" spans="1:10" x14ac:dyDescent="0.3">
      <c r="A3760" t="s">
        <v>3411</v>
      </c>
      <c r="C3760" s="18">
        <v>432.25893160109086</v>
      </c>
      <c r="D3760" s="1"/>
      <c r="E3760" s="1">
        <v>11</v>
      </c>
      <c r="F3760" s="1">
        <v>7</v>
      </c>
      <c r="G3760" s="1">
        <v>1</v>
      </c>
      <c r="H3760" s="1">
        <v>3</v>
      </c>
      <c r="I3760" s="15">
        <v>0.68181818181818177</v>
      </c>
      <c r="J3760">
        <f t="shared" si="58"/>
        <v>40</v>
      </c>
    </row>
    <row r="3761" spans="1:10" x14ac:dyDescent="0.3">
      <c r="A3761" t="s">
        <v>3407</v>
      </c>
      <c r="C3761" s="18">
        <v>432.25709817390373</v>
      </c>
      <c r="D3761" s="1"/>
      <c r="E3761" s="1">
        <v>24</v>
      </c>
      <c r="F3761" s="1">
        <v>13</v>
      </c>
      <c r="G3761" s="1">
        <v>1</v>
      </c>
      <c r="H3761" s="1">
        <v>10</v>
      </c>
      <c r="I3761" s="15">
        <v>0.5625</v>
      </c>
      <c r="J3761">
        <f t="shared" si="58"/>
        <v>40</v>
      </c>
    </row>
    <row r="3762" spans="1:10" x14ac:dyDescent="0.3">
      <c r="A3762" t="s">
        <v>3408</v>
      </c>
      <c r="C3762" s="18">
        <v>432.25210079298859</v>
      </c>
      <c r="D3762" s="1"/>
      <c r="E3762" s="1">
        <v>3</v>
      </c>
      <c r="F3762" s="1">
        <v>3</v>
      </c>
      <c r="G3762" s="1">
        <v>0</v>
      </c>
      <c r="H3762" s="1">
        <v>0</v>
      </c>
      <c r="I3762" s="15">
        <v>1</v>
      </c>
      <c r="J3762">
        <f t="shared" si="58"/>
        <v>40</v>
      </c>
    </row>
    <row r="3763" spans="1:10" x14ac:dyDescent="0.3">
      <c r="A3763" t="s">
        <v>3409</v>
      </c>
      <c r="C3763" s="18">
        <v>432.24013329721066</v>
      </c>
      <c r="D3763" s="1"/>
      <c r="E3763" s="1">
        <v>20</v>
      </c>
      <c r="F3763" s="1">
        <v>12</v>
      </c>
      <c r="G3763" s="1">
        <v>0</v>
      </c>
      <c r="H3763" s="1">
        <v>8</v>
      </c>
      <c r="I3763" s="15">
        <v>0.6</v>
      </c>
      <c r="J3763">
        <f t="shared" si="58"/>
        <v>40</v>
      </c>
    </row>
    <row r="3764" spans="1:10" x14ac:dyDescent="0.3">
      <c r="A3764" t="s">
        <v>3390</v>
      </c>
      <c r="C3764" s="18">
        <v>432.20982998256898</v>
      </c>
      <c r="D3764" s="1"/>
      <c r="E3764" s="1">
        <v>5</v>
      </c>
      <c r="F3764" s="1">
        <v>4</v>
      </c>
      <c r="G3764" s="1">
        <v>0</v>
      </c>
      <c r="H3764" s="1">
        <v>1</v>
      </c>
      <c r="I3764" s="15">
        <v>0.8</v>
      </c>
      <c r="J3764">
        <f t="shared" si="58"/>
        <v>40</v>
      </c>
    </row>
    <row r="3765" spans="1:10" x14ac:dyDescent="0.3">
      <c r="A3765" t="s">
        <v>3413</v>
      </c>
      <c r="C3765" s="18">
        <v>432.1575420015829</v>
      </c>
      <c r="D3765" s="1"/>
      <c r="E3765" s="1">
        <v>9</v>
      </c>
      <c r="F3765" s="1">
        <v>6</v>
      </c>
      <c r="G3765" s="1">
        <v>0</v>
      </c>
      <c r="H3765" s="1">
        <v>3</v>
      </c>
      <c r="I3765" s="15">
        <v>0.66666666666666663</v>
      </c>
      <c r="J3765">
        <f t="shared" si="58"/>
        <v>40</v>
      </c>
    </row>
    <row r="3766" spans="1:10" x14ac:dyDescent="0.3">
      <c r="A3766" t="s">
        <v>8781</v>
      </c>
      <c r="C3766" s="18">
        <v>432.15286651021501</v>
      </c>
      <c r="D3766" s="1"/>
      <c r="E3766" s="1">
        <v>35</v>
      </c>
      <c r="F3766" s="1">
        <v>18</v>
      </c>
      <c r="G3766" s="1">
        <v>3</v>
      </c>
      <c r="H3766" s="1">
        <v>14</v>
      </c>
      <c r="I3766" s="15">
        <v>0.55714285714285716</v>
      </c>
      <c r="J3766">
        <f t="shared" si="58"/>
        <v>20</v>
      </c>
    </row>
    <row r="3767" spans="1:10" x14ac:dyDescent="0.3">
      <c r="A3767" t="s">
        <v>3366</v>
      </c>
      <c r="C3767" s="18">
        <v>432.14781973212263</v>
      </c>
      <c r="D3767" s="1"/>
      <c r="E3767" s="1">
        <v>11</v>
      </c>
      <c r="F3767" s="1">
        <v>6</v>
      </c>
      <c r="G3767" s="1">
        <v>2</v>
      </c>
      <c r="H3767" s="1">
        <v>3</v>
      </c>
      <c r="I3767" s="15">
        <v>0.63636363636363635</v>
      </c>
      <c r="J3767">
        <f t="shared" si="58"/>
        <v>40</v>
      </c>
    </row>
    <row r="3768" spans="1:10" x14ac:dyDescent="0.3">
      <c r="A3768" t="s">
        <v>3414</v>
      </c>
      <c r="C3768" s="18">
        <v>432.11637160094159</v>
      </c>
      <c r="D3768" s="1"/>
      <c r="E3768" s="1">
        <v>3</v>
      </c>
      <c r="F3768" s="1">
        <v>3</v>
      </c>
      <c r="G3768" s="1">
        <v>0</v>
      </c>
      <c r="H3768" s="1">
        <v>0</v>
      </c>
      <c r="I3768" s="15">
        <v>1</v>
      </c>
      <c r="J3768">
        <f t="shared" si="58"/>
        <v>40</v>
      </c>
    </row>
    <row r="3769" spans="1:10" x14ac:dyDescent="0.3">
      <c r="A3769" t="s">
        <v>3415</v>
      </c>
      <c r="C3769" s="18">
        <v>432.11531061631905</v>
      </c>
      <c r="D3769" s="1"/>
      <c r="E3769" s="1">
        <v>5</v>
      </c>
      <c r="F3769" s="1">
        <v>4</v>
      </c>
      <c r="G3769" s="1">
        <v>0</v>
      </c>
      <c r="H3769" s="1">
        <v>1</v>
      </c>
      <c r="I3769" s="15">
        <v>0.8</v>
      </c>
      <c r="J3769">
        <f t="shared" si="58"/>
        <v>40</v>
      </c>
    </row>
    <row r="3770" spans="1:10" x14ac:dyDescent="0.3">
      <c r="A3770" t="s">
        <v>3416</v>
      </c>
      <c r="C3770" s="18">
        <v>432.10905937466526</v>
      </c>
      <c r="D3770" s="1"/>
      <c r="E3770" s="1">
        <v>3</v>
      </c>
      <c r="F3770" s="1">
        <v>3</v>
      </c>
      <c r="G3770" s="1">
        <v>0</v>
      </c>
      <c r="H3770" s="1">
        <v>0</v>
      </c>
      <c r="I3770" s="15">
        <v>1</v>
      </c>
      <c r="J3770">
        <f t="shared" si="58"/>
        <v>40</v>
      </c>
    </row>
    <row r="3771" spans="1:10" x14ac:dyDescent="0.3">
      <c r="A3771" t="s">
        <v>3417</v>
      </c>
      <c r="C3771" s="18">
        <v>432.1011096902634</v>
      </c>
      <c r="D3771" s="1"/>
      <c r="E3771" s="1">
        <v>5</v>
      </c>
      <c r="F3771" s="1">
        <v>4</v>
      </c>
      <c r="G3771" s="1">
        <v>0</v>
      </c>
      <c r="H3771" s="1">
        <v>1</v>
      </c>
      <c r="I3771" s="15">
        <v>0.8</v>
      </c>
      <c r="J3771">
        <f t="shared" si="58"/>
        <v>40</v>
      </c>
    </row>
    <row r="3772" spans="1:10" x14ac:dyDescent="0.3">
      <c r="A3772" t="s">
        <v>3418</v>
      </c>
      <c r="C3772" s="18">
        <v>432.09465621535901</v>
      </c>
      <c r="D3772" s="1"/>
      <c r="E3772" s="1">
        <v>3</v>
      </c>
      <c r="F3772" s="1">
        <v>3</v>
      </c>
      <c r="G3772" s="1">
        <v>0</v>
      </c>
      <c r="H3772" s="1">
        <v>0</v>
      </c>
      <c r="I3772" s="15">
        <v>1</v>
      </c>
      <c r="J3772">
        <f t="shared" si="58"/>
        <v>40</v>
      </c>
    </row>
    <row r="3773" spans="1:10" x14ac:dyDescent="0.3">
      <c r="A3773" t="s">
        <v>3419</v>
      </c>
      <c r="C3773" s="18">
        <v>432.09418874209172</v>
      </c>
      <c r="D3773" s="1"/>
      <c r="E3773" s="1">
        <v>3</v>
      </c>
      <c r="F3773" s="1">
        <v>3</v>
      </c>
      <c r="G3773" s="1">
        <v>0</v>
      </c>
      <c r="H3773" s="1">
        <v>0</v>
      </c>
      <c r="I3773" s="15">
        <v>1</v>
      </c>
      <c r="J3773">
        <f t="shared" si="58"/>
        <v>40</v>
      </c>
    </row>
    <row r="3774" spans="1:10" x14ac:dyDescent="0.3">
      <c r="A3774" t="s">
        <v>3420</v>
      </c>
      <c r="C3774" s="18">
        <v>432.08592940903202</v>
      </c>
      <c r="D3774" s="1"/>
      <c r="E3774" s="1">
        <v>5</v>
      </c>
      <c r="F3774" s="1">
        <v>4</v>
      </c>
      <c r="G3774" s="1">
        <v>0</v>
      </c>
      <c r="H3774" s="1">
        <v>1</v>
      </c>
      <c r="I3774" s="15">
        <v>0.8</v>
      </c>
      <c r="J3774">
        <f t="shared" si="58"/>
        <v>40</v>
      </c>
    </row>
    <row r="3775" spans="1:10" x14ac:dyDescent="0.3">
      <c r="A3775" t="s">
        <v>3496</v>
      </c>
      <c r="C3775" s="18">
        <v>432.05425631002635</v>
      </c>
      <c r="D3775" s="1"/>
      <c r="E3775" s="1">
        <v>27</v>
      </c>
      <c r="F3775" s="1">
        <v>14</v>
      </c>
      <c r="G3775" s="1">
        <v>2</v>
      </c>
      <c r="H3775" s="1">
        <v>11</v>
      </c>
      <c r="I3775" s="15">
        <v>0.55555555555555558</v>
      </c>
      <c r="J3775">
        <f t="shared" si="58"/>
        <v>40</v>
      </c>
    </row>
    <row r="3776" spans="1:10" x14ac:dyDescent="0.3">
      <c r="A3776" t="s">
        <v>3421</v>
      </c>
      <c r="C3776" s="18">
        <v>432.04903668175206</v>
      </c>
      <c r="D3776" s="1"/>
      <c r="E3776" s="1">
        <v>3</v>
      </c>
      <c r="F3776" s="1">
        <v>3</v>
      </c>
      <c r="G3776" s="1">
        <v>0</v>
      </c>
      <c r="H3776" s="1">
        <v>0</v>
      </c>
      <c r="I3776" s="15">
        <v>1</v>
      </c>
      <c r="J3776">
        <f t="shared" si="58"/>
        <v>40</v>
      </c>
    </row>
    <row r="3777" spans="1:10" x14ac:dyDescent="0.3">
      <c r="A3777" t="s">
        <v>3423</v>
      </c>
      <c r="C3777" s="18">
        <v>432.04837797320795</v>
      </c>
      <c r="D3777" s="1"/>
      <c r="E3777" s="1">
        <v>12</v>
      </c>
      <c r="F3777" s="1">
        <v>8</v>
      </c>
      <c r="G3777" s="1">
        <v>0</v>
      </c>
      <c r="H3777" s="1">
        <v>4</v>
      </c>
      <c r="I3777" s="15">
        <v>0.66666666666666663</v>
      </c>
      <c r="J3777">
        <f t="shared" si="58"/>
        <v>40</v>
      </c>
    </row>
    <row r="3778" spans="1:10" x14ac:dyDescent="0.3">
      <c r="A3778" t="s">
        <v>3422</v>
      </c>
      <c r="C3778" s="18">
        <v>432.04315088545195</v>
      </c>
      <c r="D3778" s="1"/>
      <c r="E3778" s="1">
        <v>5</v>
      </c>
      <c r="F3778" s="1">
        <v>4</v>
      </c>
      <c r="G3778" s="1">
        <v>0</v>
      </c>
      <c r="H3778" s="1">
        <v>1</v>
      </c>
      <c r="I3778" s="15">
        <v>0.8</v>
      </c>
      <c r="J3778">
        <f t="shared" si="58"/>
        <v>40</v>
      </c>
    </row>
    <row r="3779" spans="1:10" x14ac:dyDescent="0.3">
      <c r="A3779" t="s">
        <v>3471</v>
      </c>
      <c r="C3779" s="18">
        <v>432.03808859894696</v>
      </c>
      <c r="D3779" s="1"/>
      <c r="E3779" s="1">
        <v>40</v>
      </c>
      <c r="F3779" s="1">
        <v>24</v>
      </c>
      <c r="G3779" s="1">
        <v>1</v>
      </c>
      <c r="H3779" s="1">
        <v>15</v>
      </c>
      <c r="I3779" s="15">
        <v>0.61250000000000004</v>
      </c>
      <c r="J3779">
        <f t="shared" si="58"/>
        <v>20</v>
      </c>
    </row>
    <row r="3780" spans="1:10" x14ac:dyDescent="0.3">
      <c r="A3780" t="s">
        <v>2758</v>
      </c>
      <c r="C3780" s="18">
        <v>432.03278605891762</v>
      </c>
      <c r="D3780" s="1"/>
      <c r="E3780" s="1">
        <v>52</v>
      </c>
      <c r="F3780" s="1">
        <v>25</v>
      </c>
      <c r="G3780" s="1">
        <v>1</v>
      </c>
      <c r="H3780" s="1">
        <v>26</v>
      </c>
      <c r="I3780" s="15">
        <v>0.49038461538461536</v>
      </c>
      <c r="J3780">
        <f t="shared" ref="J3780:J3843" si="59">IF(E3780&lt;=30,40,20)</f>
        <v>20</v>
      </c>
    </row>
    <row r="3781" spans="1:10" x14ac:dyDescent="0.3">
      <c r="A3781" t="s">
        <v>3424</v>
      </c>
      <c r="C3781" s="18">
        <v>432.02780385752436</v>
      </c>
      <c r="D3781" s="1"/>
      <c r="E3781" s="1">
        <v>11</v>
      </c>
      <c r="F3781" s="1">
        <v>7</v>
      </c>
      <c r="G3781" s="1">
        <v>0</v>
      </c>
      <c r="H3781" s="1">
        <v>4</v>
      </c>
      <c r="I3781" s="15">
        <v>0.63636363636363635</v>
      </c>
      <c r="J3781">
        <f t="shared" si="59"/>
        <v>40</v>
      </c>
    </row>
    <row r="3782" spans="1:10" x14ac:dyDescent="0.3">
      <c r="A3782" t="s">
        <v>3425</v>
      </c>
      <c r="C3782" s="18">
        <v>432.008298232784</v>
      </c>
      <c r="D3782" s="1"/>
      <c r="E3782" s="1">
        <v>9</v>
      </c>
      <c r="F3782" s="1">
        <v>6</v>
      </c>
      <c r="G3782" s="1">
        <v>0</v>
      </c>
      <c r="H3782" s="1">
        <v>3</v>
      </c>
      <c r="I3782" s="15">
        <v>0.66666666666666663</v>
      </c>
      <c r="J3782">
        <f t="shared" si="59"/>
        <v>40</v>
      </c>
    </row>
    <row r="3783" spans="1:10" x14ac:dyDescent="0.3">
      <c r="A3783" t="s">
        <v>3427</v>
      </c>
      <c r="C3783" s="18">
        <v>431.96176689755373</v>
      </c>
      <c r="D3783" s="1"/>
      <c r="E3783" s="1">
        <v>5</v>
      </c>
      <c r="F3783" s="1">
        <v>4</v>
      </c>
      <c r="G3783" s="1">
        <v>0</v>
      </c>
      <c r="H3783" s="1">
        <v>1</v>
      </c>
      <c r="I3783" s="15">
        <v>0.8</v>
      </c>
      <c r="J3783">
        <f t="shared" si="59"/>
        <v>40</v>
      </c>
    </row>
    <row r="3784" spans="1:10" x14ac:dyDescent="0.3">
      <c r="A3784" t="s">
        <v>3429</v>
      </c>
      <c r="C3784" s="18">
        <v>431.94003096230699</v>
      </c>
      <c r="D3784" s="1"/>
      <c r="E3784" s="1">
        <v>50</v>
      </c>
      <c r="F3784" s="1">
        <v>30</v>
      </c>
      <c r="G3784" s="1">
        <v>0</v>
      </c>
      <c r="H3784" s="1">
        <v>20</v>
      </c>
      <c r="I3784" s="15">
        <v>0.6</v>
      </c>
      <c r="J3784">
        <f t="shared" si="59"/>
        <v>20</v>
      </c>
    </row>
    <row r="3785" spans="1:10" x14ac:dyDescent="0.3">
      <c r="A3785" t="s">
        <v>3430</v>
      </c>
      <c r="C3785" s="18">
        <v>431.9356542166733</v>
      </c>
      <c r="D3785" s="1"/>
      <c r="E3785" s="1">
        <v>3</v>
      </c>
      <c r="F3785" s="1">
        <v>3</v>
      </c>
      <c r="G3785" s="1">
        <v>0</v>
      </c>
      <c r="H3785" s="1">
        <v>0</v>
      </c>
      <c r="I3785" s="15">
        <v>1</v>
      </c>
      <c r="J3785">
        <f t="shared" si="59"/>
        <v>40</v>
      </c>
    </row>
    <row r="3786" spans="1:10" x14ac:dyDescent="0.3">
      <c r="A3786" t="s">
        <v>3431</v>
      </c>
      <c r="C3786" s="18">
        <v>431.90267730430895</v>
      </c>
      <c r="D3786" s="1"/>
      <c r="E3786" s="1">
        <v>9</v>
      </c>
      <c r="F3786" s="1">
        <v>6</v>
      </c>
      <c r="G3786" s="1">
        <v>0</v>
      </c>
      <c r="H3786" s="1">
        <v>3</v>
      </c>
      <c r="I3786" s="15">
        <v>0.66666666666666663</v>
      </c>
      <c r="J3786">
        <f t="shared" si="59"/>
        <v>40</v>
      </c>
    </row>
    <row r="3787" spans="1:10" x14ac:dyDescent="0.3">
      <c r="A3787" t="s">
        <v>3432</v>
      </c>
      <c r="C3787" s="18">
        <v>431.90258812924361</v>
      </c>
      <c r="D3787" s="1"/>
      <c r="E3787" s="1">
        <v>5</v>
      </c>
      <c r="F3787" s="1">
        <v>4</v>
      </c>
      <c r="G3787" s="1">
        <v>0</v>
      </c>
      <c r="H3787" s="1">
        <v>1</v>
      </c>
      <c r="I3787" s="15">
        <v>0.8</v>
      </c>
      <c r="J3787">
        <f t="shared" si="59"/>
        <v>40</v>
      </c>
    </row>
    <row r="3788" spans="1:10" x14ac:dyDescent="0.3">
      <c r="A3788" t="s">
        <v>3663</v>
      </c>
      <c r="C3788" s="18">
        <v>431.88417032455163</v>
      </c>
      <c r="D3788" s="1"/>
      <c r="E3788" s="1">
        <v>3</v>
      </c>
      <c r="F3788" s="1">
        <v>3</v>
      </c>
      <c r="G3788" s="1">
        <v>0</v>
      </c>
      <c r="H3788" s="1">
        <v>0</v>
      </c>
      <c r="I3788" s="15">
        <v>1</v>
      </c>
      <c r="J3788">
        <f t="shared" si="59"/>
        <v>40</v>
      </c>
    </row>
    <row r="3789" spans="1:10" x14ac:dyDescent="0.3">
      <c r="A3789" t="s">
        <v>3433</v>
      </c>
      <c r="C3789" s="18">
        <v>431.88404367608462</v>
      </c>
      <c r="D3789" s="1"/>
      <c r="E3789" s="1">
        <v>29</v>
      </c>
      <c r="F3789" s="1">
        <v>16</v>
      </c>
      <c r="G3789" s="1">
        <v>0</v>
      </c>
      <c r="H3789" s="1">
        <v>13</v>
      </c>
      <c r="I3789" s="15">
        <v>0.55172413793103448</v>
      </c>
      <c r="J3789">
        <f t="shared" si="59"/>
        <v>40</v>
      </c>
    </row>
    <row r="3790" spans="1:10" x14ac:dyDescent="0.3">
      <c r="A3790" t="s">
        <v>3434</v>
      </c>
      <c r="C3790" s="18">
        <v>431.87257350163384</v>
      </c>
      <c r="D3790" s="1"/>
      <c r="E3790" s="1">
        <v>3</v>
      </c>
      <c r="F3790" s="1">
        <v>3</v>
      </c>
      <c r="G3790" s="1">
        <v>0</v>
      </c>
      <c r="H3790" s="1">
        <v>0</v>
      </c>
      <c r="I3790" s="15">
        <v>1</v>
      </c>
      <c r="J3790">
        <f t="shared" si="59"/>
        <v>40</v>
      </c>
    </row>
    <row r="3791" spans="1:10" x14ac:dyDescent="0.3">
      <c r="A3791" t="s">
        <v>3435</v>
      </c>
      <c r="C3791" s="18">
        <v>431.86467240351595</v>
      </c>
      <c r="D3791" s="1"/>
      <c r="E3791" s="1">
        <v>6</v>
      </c>
      <c r="F3791" s="1">
        <v>4</v>
      </c>
      <c r="G3791" s="1">
        <v>0</v>
      </c>
      <c r="H3791" s="1">
        <v>2</v>
      </c>
      <c r="I3791" s="15">
        <v>0.66666666666666663</v>
      </c>
      <c r="J3791">
        <f t="shared" si="59"/>
        <v>40</v>
      </c>
    </row>
    <row r="3792" spans="1:10" x14ac:dyDescent="0.3">
      <c r="A3792" t="s">
        <v>3437</v>
      </c>
      <c r="C3792" s="18">
        <v>431.84854455085366</v>
      </c>
      <c r="D3792" s="1"/>
      <c r="E3792" s="1">
        <v>5</v>
      </c>
      <c r="F3792" s="1">
        <v>4</v>
      </c>
      <c r="G3792" s="1">
        <v>0</v>
      </c>
      <c r="H3792" s="1">
        <v>1</v>
      </c>
      <c r="I3792" s="15">
        <v>0.8</v>
      </c>
      <c r="J3792">
        <f t="shared" si="59"/>
        <v>40</v>
      </c>
    </row>
    <row r="3793" spans="1:10" x14ac:dyDescent="0.3">
      <c r="A3793" t="s">
        <v>3436</v>
      </c>
      <c r="C3793" s="18">
        <v>431.84543679539803</v>
      </c>
      <c r="D3793" s="1"/>
      <c r="E3793" s="1">
        <v>3</v>
      </c>
      <c r="F3793" s="1">
        <v>3</v>
      </c>
      <c r="G3793" s="1">
        <v>0</v>
      </c>
      <c r="H3793" s="1">
        <v>0</v>
      </c>
      <c r="I3793" s="15">
        <v>1</v>
      </c>
      <c r="J3793">
        <f t="shared" si="59"/>
        <v>40</v>
      </c>
    </row>
    <row r="3794" spans="1:10" x14ac:dyDescent="0.3">
      <c r="A3794" t="s">
        <v>2473</v>
      </c>
      <c r="C3794" s="18">
        <v>431.83175079596708</v>
      </c>
      <c r="D3794" s="1"/>
      <c r="E3794" s="1">
        <v>32</v>
      </c>
      <c r="F3794" s="1">
        <v>16</v>
      </c>
      <c r="G3794" s="1">
        <v>0</v>
      </c>
      <c r="H3794" s="1">
        <v>16</v>
      </c>
      <c r="I3794" s="15">
        <v>0.5</v>
      </c>
      <c r="J3794">
        <f t="shared" si="59"/>
        <v>20</v>
      </c>
    </row>
    <row r="3795" spans="1:10" x14ac:dyDescent="0.3">
      <c r="A3795" t="s">
        <v>4300</v>
      </c>
      <c r="C3795" s="18">
        <v>431.82800245050259</v>
      </c>
      <c r="D3795" s="1"/>
      <c r="E3795" s="1">
        <v>21</v>
      </c>
      <c r="F3795" s="1">
        <v>12</v>
      </c>
      <c r="G3795" s="1">
        <v>0</v>
      </c>
      <c r="H3795" s="1">
        <v>9</v>
      </c>
      <c r="I3795" s="15">
        <v>0.5714285714285714</v>
      </c>
      <c r="J3795">
        <f t="shared" si="59"/>
        <v>40</v>
      </c>
    </row>
    <row r="3796" spans="1:10" x14ac:dyDescent="0.3">
      <c r="A3796" t="s">
        <v>3438</v>
      </c>
      <c r="C3796" s="18">
        <v>431.81941988633508</v>
      </c>
      <c r="D3796" s="1"/>
      <c r="E3796" s="1">
        <v>20</v>
      </c>
      <c r="F3796" s="1">
        <v>11</v>
      </c>
      <c r="G3796" s="1">
        <v>0</v>
      </c>
      <c r="H3796" s="1">
        <v>9</v>
      </c>
      <c r="I3796" s="15">
        <v>0.55000000000000004</v>
      </c>
      <c r="J3796">
        <f t="shared" si="59"/>
        <v>40</v>
      </c>
    </row>
    <row r="3797" spans="1:10" x14ac:dyDescent="0.3">
      <c r="A3797" t="s">
        <v>3439</v>
      </c>
      <c r="C3797" s="18">
        <v>431.81304911839112</v>
      </c>
      <c r="D3797" s="1"/>
      <c r="E3797" s="1">
        <v>3</v>
      </c>
      <c r="F3797" s="1">
        <v>3</v>
      </c>
      <c r="G3797" s="1">
        <v>0</v>
      </c>
      <c r="H3797" s="1">
        <v>0</v>
      </c>
      <c r="I3797" s="15">
        <v>1</v>
      </c>
      <c r="J3797">
        <f t="shared" si="59"/>
        <v>40</v>
      </c>
    </row>
    <row r="3798" spans="1:10" x14ac:dyDescent="0.3">
      <c r="A3798" t="s">
        <v>3440</v>
      </c>
      <c r="C3798" s="18">
        <v>431.79583005801726</v>
      </c>
      <c r="D3798" s="1"/>
      <c r="E3798" s="1">
        <v>29</v>
      </c>
      <c r="F3798" s="1">
        <v>17</v>
      </c>
      <c r="G3798" s="1">
        <v>4</v>
      </c>
      <c r="H3798" s="1">
        <v>8</v>
      </c>
      <c r="I3798" s="15">
        <v>0.65517241379310343</v>
      </c>
      <c r="J3798">
        <f t="shared" si="59"/>
        <v>40</v>
      </c>
    </row>
    <row r="3799" spans="1:10" x14ac:dyDescent="0.3">
      <c r="A3799" t="s">
        <v>3441</v>
      </c>
      <c r="C3799" s="18">
        <v>431.77825131901153</v>
      </c>
      <c r="D3799" s="1"/>
      <c r="E3799" s="1">
        <v>15</v>
      </c>
      <c r="F3799" s="1">
        <v>9</v>
      </c>
      <c r="G3799" s="1">
        <v>0</v>
      </c>
      <c r="H3799" s="1">
        <v>6</v>
      </c>
      <c r="I3799" s="15">
        <v>0.6</v>
      </c>
      <c r="J3799">
        <f t="shared" si="59"/>
        <v>40</v>
      </c>
    </row>
    <row r="3800" spans="1:10" x14ac:dyDescent="0.3">
      <c r="A3800" t="s">
        <v>3442</v>
      </c>
      <c r="C3800" s="18">
        <v>431.75998274579638</v>
      </c>
      <c r="D3800" s="1"/>
      <c r="E3800" s="1">
        <v>5</v>
      </c>
      <c r="F3800" s="1">
        <v>4</v>
      </c>
      <c r="G3800" s="1">
        <v>0</v>
      </c>
      <c r="H3800" s="1">
        <v>1</v>
      </c>
      <c r="I3800" s="15">
        <v>0.8</v>
      </c>
      <c r="J3800">
        <f t="shared" si="59"/>
        <v>40</v>
      </c>
    </row>
    <row r="3801" spans="1:10" x14ac:dyDescent="0.3">
      <c r="A3801" t="s">
        <v>4026</v>
      </c>
      <c r="C3801" s="18">
        <v>434.74119196095683</v>
      </c>
      <c r="D3801" s="1"/>
      <c r="E3801" s="1">
        <v>130</v>
      </c>
      <c r="F3801" s="1">
        <v>64</v>
      </c>
      <c r="G3801" s="1">
        <v>4</v>
      </c>
      <c r="H3801" s="1">
        <v>62</v>
      </c>
      <c r="I3801" s="15">
        <v>0.50769230769230766</v>
      </c>
      <c r="J3801">
        <f t="shared" si="59"/>
        <v>20</v>
      </c>
    </row>
    <row r="3802" spans="1:10" x14ac:dyDescent="0.3">
      <c r="A3802" t="s">
        <v>3443</v>
      </c>
      <c r="C3802" s="18">
        <v>431.75195910504385</v>
      </c>
      <c r="D3802" s="1"/>
      <c r="E3802" s="1">
        <v>11</v>
      </c>
      <c r="F3802" s="1">
        <v>7</v>
      </c>
      <c r="G3802" s="1">
        <v>0</v>
      </c>
      <c r="H3802" s="1">
        <v>4</v>
      </c>
      <c r="I3802" s="15">
        <v>0.63636363636363635</v>
      </c>
      <c r="J3802">
        <f t="shared" si="59"/>
        <v>40</v>
      </c>
    </row>
    <row r="3803" spans="1:10" x14ac:dyDescent="0.3">
      <c r="A3803" t="s">
        <v>3444</v>
      </c>
      <c r="C3803" s="18">
        <v>431.73340812359578</v>
      </c>
      <c r="D3803" s="1"/>
      <c r="E3803" s="1">
        <v>23</v>
      </c>
      <c r="F3803" s="1">
        <v>13</v>
      </c>
      <c r="G3803" s="1">
        <v>1</v>
      </c>
      <c r="H3803" s="1">
        <v>9</v>
      </c>
      <c r="I3803" s="15">
        <v>0.58695652173913049</v>
      </c>
      <c r="J3803">
        <f t="shared" si="59"/>
        <v>40</v>
      </c>
    </row>
    <row r="3804" spans="1:10" x14ac:dyDescent="0.3">
      <c r="A3804" t="s">
        <v>4186</v>
      </c>
      <c r="C3804" s="18">
        <v>431.71962113134174</v>
      </c>
      <c r="D3804" s="1"/>
      <c r="E3804" s="1">
        <v>10</v>
      </c>
      <c r="F3804" s="1">
        <v>6</v>
      </c>
      <c r="G3804" s="1">
        <v>0</v>
      </c>
      <c r="H3804" s="1">
        <v>4</v>
      </c>
      <c r="I3804" s="15">
        <v>0.6</v>
      </c>
      <c r="J3804">
        <f t="shared" si="59"/>
        <v>40</v>
      </c>
    </row>
    <row r="3805" spans="1:10" x14ac:dyDescent="0.3">
      <c r="A3805" t="s">
        <v>3445</v>
      </c>
      <c r="C3805" s="18">
        <v>431.70863644670203</v>
      </c>
      <c r="D3805" s="1"/>
      <c r="E3805" s="1">
        <v>5</v>
      </c>
      <c r="F3805" s="1">
        <v>4</v>
      </c>
      <c r="G3805" s="1">
        <v>0</v>
      </c>
      <c r="H3805" s="1">
        <v>1</v>
      </c>
      <c r="I3805" s="15">
        <v>0.8</v>
      </c>
      <c r="J3805">
        <f t="shared" si="59"/>
        <v>40</v>
      </c>
    </row>
    <row r="3806" spans="1:10" x14ac:dyDescent="0.3">
      <c r="A3806" t="s">
        <v>3446</v>
      </c>
      <c r="C3806" s="18">
        <v>431.69356649432353</v>
      </c>
      <c r="D3806" s="1"/>
      <c r="E3806" s="1">
        <v>12</v>
      </c>
      <c r="F3806" s="1">
        <v>8</v>
      </c>
      <c r="G3806" s="1">
        <v>0</v>
      </c>
      <c r="H3806" s="1">
        <v>4</v>
      </c>
      <c r="I3806" s="15">
        <v>0.66666666666666663</v>
      </c>
      <c r="J3806">
        <f t="shared" si="59"/>
        <v>40</v>
      </c>
    </row>
    <row r="3807" spans="1:10" x14ac:dyDescent="0.3">
      <c r="A3807" t="s">
        <v>3447</v>
      </c>
      <c r="C3807" s="18">
        <v>431.67049859236243</v>
      </c>
      <c r="D3807" s="1"/>
      <c r="E3807" s="1">
        <v>3</v>
      </c>
      <c r="F3807" s="1">
        <v>3</v>
      </c>
      <c r="G3807" s="1">
        <v>0</v>
      </c>
      <c r="H3807" s="1">
        <v>0</v>
      </c>
      <c r="I3807" s="15">
        <v>1</v>
      </c>
      <c r="J3807">
        <f t="shared" si="59"/>
        <v>40</v>
      </c>
    </row>
    <row r="3808" spans="1:10" x14ac:dyDescent="0.3">
      <c r="A3808" t="s">
        <v>3448</v>
      </c>
      <c r="C3808" s="18">
        <v>431.66895779863165</v>
      </c>
      <c r="D3808" s="1"/>
      <c r="E3808" s="1">
        <v>3</v>
      </c>
      <c r="F3808" s="1">
        <v>3</v>
      </c>
      <c r="G3808" s="1">
        <v>0</v>
      </c>
      <c r="H3808" s="1">
        <v>0</v>
      </c>
      <c r="I3808" s="15">
        <v>1</v>
      </c>
      <c r="J3808">
        <f t="shared" si="59"/>
        <v>40</v>
      </c>
    </row>
    <row r="3809" spans="1:10" x14ac:dyDescent="0.3">
      <c r="A3809" t="s">
        <v>3449</v>
      </c>
      <c r="C3809" s="18">
        <v>431.6511286932718</v>
      </c>
      <c r="D3809" s="1"/>
      <c r="E3809" s="1">
        <v>3</v>
      </c>
      <c r="F3809" s="1">
        <v>3</v>
      </c>
      <c r="G3809" s="1">
        <v>0</v>
      </c>
      <c r="H3809" s="1">
        <v>0</v>
      </c>
      <c r="I3809" s="15">
        <v>1</v>
      </c>
      <c r="J3809">
        <f t="shared" si="59"/>
        <v>40</v>
      </c>
    </row>
    <row r="3810" spans="1:10" x14ac:dyDescent="0.3">
      <c r="A3810" t="s">
        <v>3627</v>
      </c>
      <c r="C3810" s="18">
        <v>431.63854038749344</v>
      </c>
      <c r="D3810" s="1"/>
      <c r="E3810" s="1">
        <v>37</v>
      </c>
      <c r="F3810" s="1">
        <v>18</v>
      </c>
      <c r="G3810" s="1">
        <v>2</v>
      </c>
      <c r="H3810" s="1">
        <v>17</v>
      </c>
      <c r="I3810" s="15">
        <v>0.51351351351351349</v>
      </c>
      <c r="J3810">
        <f t="shared" si="59"/>
        <v>20</v>
      </c>
    </row>
    <row r="3811" spans="1:10" x14ac:dyDescent="0.3">
      <c r="A3811" t="s">
        <v>3450</v>
      </c>
      <c r="C3811" s="18">
        <v>431.63278781511093</v>
      </c>
      <c r="D3811" s="1"/>
      <c r="E3811" s="1">
        <v>20</v>
      </c>
      <c r="F3811" s="1">
        <v>11</v>
      </c>
      <c r="G3811" s="1">
        <v>0</v>
      </c>
      <c r="H3811" s="1">
        <v>9</v>
      </c>
      <c r="I3811" s="15">
        <v>0.55000000000000004</v>
      </c>
      <c r="J3811">
        <f t="shared" si="59"/>
        <v>40</v>
      </c>
    </row>
    <row r="3812" spans="1:10" x14ac:dyDescent="0.3">
      <c r="A3812" t="s">
        <v>3451</v>
      </c>
      <c r="C3812" s="18">
        <v>431.61559523255079</v>
      </c>
      <c r="D3812" s="1"/>
      <c r="E3812" s="1">
        <v>3</v>
      </c>
      <c r="F3812" s="1">
        <v>3</v>
      </c>
      <c r="G3812" s="1">
        <v>0</v>
      </c>
      <c r="H3812" s="1">
        <v>0</v>
      </c>
      <c r="I3812" s="15">
        <v>1</v>
      </c>
      <c r="J3812">
        <f t="shared" si="59"/>
        <v>40</v>
      </c>
    </row>
    <row r="3813" spans="1:10" x14ac:dyDescent="0.3">
      <c r="A3813" t="s">
        <v>3452</v>
      </c>
      <c r="C3813" s="18">
        <v>431.57785365139489</v>
      </c>
      <c r="D3813" s="1"/>
      <c r="E3813" s="1">
        <v>5</v>
      </c>
      <c r="F3813" s="1">
        <v>4</v>
      </c>
      <c r="G3813" s="1">
        <v>0</v>
      </c>
      <c r="H3813" s="1">
        <v>1</v>
      </c>
      <c r="I3813" s="15">
        <v>0.8</v>
      </c>
      <c r="J3813">
        <f t="shared" si="59"/>
        <v>40</v>
      </c>
    </row>
    <row r="3814" spans="1:10" x14ac:dyDescent="0.3">
      <c r="A3814" t="s">
        <v>3453</v>
      </c>
      <c r="C3814" s="18">
        <v>431.57576529368583</v>
      </c>
      <c r="D3814" s="1"/>
      <c r="E3814" s="1">
        <v>3</v>
      </c>
      <c r="F3814" s="1">
        <v>3</v>
      </c>
      <c r="G3814" s="1">
        <v>0</v>
      </c>
      <c r="H3814" s="1">
        <v>0</v>
      </c>
      <c r="I3814" s="15">
        <v>1</v>
      </c>
      <c r="J3814">
        <f t="shared" si="59"/>
        <v>40</v>
      </c>
    </row>
    <row r="3815" spans="1:10" x14ac:dyDescent="0.3">
      <c r="A3815" t="s">
        <v>3455</v>
      </c>
      <c r="C3815" s="18">
        <v>431.56937312033892</v>
      </c>
      <c r="D3815" s="1"/>
      <c r="E3815" s="1">
        <v>3</v>
      </c>
      <c r="F3815" s="1">
        <v>3</v>
      </c>
      <c r="G3815" s="1">
        <v>0</v>
      </c>
      <c r="H3815" s="1">
        <v>0</v>
      </c>
      <c r="I3815" s="15">
        <v>1</v>
      </c>
      <c r="J3815">
        <f t="shared" si="59"/>
        <v>40</v>
      </c>
    </row>
    <row r="3816" spans="1:10" x14ac:dyDescent="0.3">
      <c r="A3816" t="s">
        <v>3456</v>
      </c>
      <c r="C3816" s="18">
        <v>431.54482114400923</v>
      </c>
      <c r="D3816" s="1"/>
      <c r="E3816" s="1">
        <v>16</v>
      </c>
      <c r="F3816" s="1">
        <v>10</v>
      </c>
      <c r="G3816" s="1">
        <v>0</v>
      </c>
      <c r="H3816" s="1">
        <v>6</v>
      </c>
      <c r="I3816" s="15">
        <v>0.625</v>
      </c>
      <c r="J3816">
        <f t="shared" si="59"/>
        <v>40</v>
      </c>
    </row>
    <row r="3817" spans="1:10" x14ac:dyDescent="0.3">
      <c r="A3817" t="s">
        <v>3461</v>
      </c>
      <c r="C3817" s="18">
        <v>431.54395474010295</v>
      </c>
      <c r="D3817" s="1"/>
      <c r="E3817" s="1">
        <v>30</v>
      </c>
      <c r="F3817" s="1">
        <v>15</v>
      </c>
      <c r="G3817" s="1">
        <v>2</v>
      </c>
      <c r="H3817" s="1">
        <v>13</v>
      </c>
      <c r="I3817" s="15">
        <v>0.53333333333333333</v>
      </c>
      <c r="J3817">
        <f t="shared" si="59"/>
        <v>40</v>
      </c>
    </row>
    <row r="3818" spans="1:10" x14ac:dyDescent="0.3">
      <c r="A3818" t="s">
        <v>3293</v>
      </c>
      <c r="C3818" s="18">
        <v>431.53584539960389</v>
      </c>
      <c r="D3818" s="1"/>
      <c r="E3818" s="1">
        <v>14</v>
      </c>
      <c r="F3818" s="1">
        <v>8</v>
      </c>
      <c r="G3818" s="1">
        <v>0</v>
      </c>
      <c r="H3818" s="1">
        <v>6</v>
      </c>
      <c r="I3818" s="15">
        <v>0.5714285714285714</v>
      </c>
      <c r="J3818">
        <f t="shared" si="59"/>
        <v>40</v>
      </c>
    </row>
    <row r="3819" spans="1:10" x14ac:dyDescent="0.3">
      <c r="A3819" t="s">
        <v>3642</v>
      </c>
      <c r="C3819" s="18">
        <v>431.51652419605523</v>
      </c>
      <c r="D3819" s="1"/>
      <c r="E3819" s="1">
        <v>15</v>
      </c>
      <c r="F3819" s="1">
        <v>9</v>
      </c>
      <c r="G3819" s="1">
        <v>0</v>
      </c>
      <c r="H3819" s="1">
        <v>6</v>
      </c>
      <c r="I3819" s="15">
        <v>0.6</v>
      </c>
      <c r="J3819">
        <f t="shared" si="59"/>
        <v>40</v>
      </c>
    </row>
    <row r="3820" spans="1:10" x14ac:dyDescent="0.3">
      <c r="A3820" t="s">
        <v>3458</v>
      </c>
      <c r="C3820" s="18">
        <v>431.51002339686988</v>
      </c>
      <c r="D3820" s="1"/>
      <c r="E3820" s="1">
        <v>3</v>
      </c>
      <c r="F3820" s="1">
        <v>3</v>
      </c>
      <c r="G3820" s="1">
        <v>0</v>
      </c>
      <c r="H3820" s="1">
        <v>0</v>
      </c>
      <c r="I3820" s="15">
        <v>1</v>
      </c>
      <c r="J3820">
        <f t="shared" si="59"/>
        <v>40</v>
      </c>
    </row>
    <row r="3821" spans="1:10" x14ac:dyDescent="0.3">
      <c r="A3821" t="s">
        <v>3465</v>
      </c>
      <c r="C3821" s="18">
        <v>431.50945452603082</v>
      </c>
      <c r="D3821" s="1"/>
      <c r="E3821" s="1">
        <v>31</v>
      </c>
      <c r="F3821" s="1">
        <v>17</v>
      </c>
      <c r="G3821" s="1">
        <v>0</v>
      </c>
      <c r="H3821" s="1">
        <v>14</v>
      </c>
      <c r="I3821" s="15">
        <v>0.54838709677419351</v>
      </c>
      <c r="J3821">
        <f t="shared" si="59"/>
        <v>20</v>
      </c>
    </row>
    <row r="3822" spans="1:10" x14ac:dyDescent="0.3">
      <c r="A3822" t="s">
        <v>3459</v>
      </c>
      <c r="C3822" s="18">
        <v>431.48084438810577</v>
      </c>
      <c r="D3822" s="1"/>
      <c r="E3822" s="1">
        <v>5</v>
      </c>
      <c r="F3822" s="1">
        <v>4</v>
      </c>
      <c r="G3822" s="1">
        <v>0</v>
      </c>
      <c r="H3822" s="1">
        <v>1</v>
      </c>
      <c r="I3822" s="15">
        <v>0.8</v>
      </c>
      <c r="J3822">
        <f t="shared" si="59"/>
        <v>40</v>
      </c>
    </row>
    <row r="3823" spans="1:10" x14ac:dyDescent="0.3">
      <c r="A3823" t="s">
        <v>3460</v>
      </c>
      <c r="C3823" s="18">
        <v>431.47021598244351</v>
      </c>
      <c r="D3823" s="1"/>
      <c r="E3823" s="1">
        <v>3</v>
      </c>
      <c r="F3823" s="1">
        <v>3</v>
      </c>
      <c r="G3823" s="1">
        <v>0</v>
      </c>
      <c r="H3823" s="1">
        <v>0</v>
      </c>
      <c r="I3823" s="15">
        <v>1</v>
      </c>
      <c r="J3823">
        <f t="shared" si="59"/>
        <v>40</v>
      </c>
    </row>
    <row r="3824" spans="1:10" x14ac:dyDescent="0.3">
      <c r="A3824" s="21" t="s">
        <v>3462</v>
      </c>
      <c r="C3824" s="18">
        <v>431.45268139055798</v>
      </c>
      <c r="D3824" s="1"/>
      <c r="E3824" s="1">
        <v>5</v>
      </c>
      <c r="F3824" s="1">
        <v>4</v>
      </c>
      <c r="G3824" s="1">
        <v>0</v>
      </c>
      <c r="H3824" s="1">
        <v>1</v>
      </c>
      <c r="I3824" s="15">
        <v>0.8</v>
      </c>
      <c r="J3824">
        <f t="shared" si="59"/>
        <v>40</v>
      </c>
    </row>
    <row r="3825" spans="1:10" x14ac:dyDescent="0.3">
      <c r="A3825" t="s">
        <v>3463</v>
      </c>
      <c r="C3825" s="18">
        <v>431.44342639657873</v>
      </c>
      <c r="D3825" s="1"/>
      <c r="E3825" s="1">
        <v>5</v>
      </c>
      <c r="F3825" s="1">
        <v>4</v>
      </c>
      <c r="G3825" s="1">
        <v>0</v>
      </c>
      <c r="H3825" s="1">
        <v>1</v>
      </c>
      <c r="I3825" s="15">
        <v>0.8</v>
      </c>
      <c r="J3825">
        <f t="shared" si="59"/>
        <v>40</v>
      </c>
    </row>
    <row r="3826" spans="1:10" x14ac:dyDescent="0.3">
      <c r="A3826" t="s">
        <v>3960</v>
      </c>
      <c r="C3826" s="18">
        <v>431.44256977135058</v>
      </c>
      <c r="D3826" s="1"/>
      <c r="E3826" s="1">
        <v>69</v>
      </c>
      <c r="F3826" s="1">
        <v>36</v>
      </c>
      <c r="G3826" s="1">
        <v>0</v>
      </c>
      <c r="H3826" s="1">
        <v>33</v>
      </c>
      <c r="I3826" s="15">
        <v>0.52173913043478259</v>
      </c>
      <c r="J3826">
        <f t="shared" si="59"/>
        <v>20</v>
      </c>
    </row>
    <row r="3827" spans="1:10" x14ac:dyDescent="0.3">
      <c r="A3827" t="s">
        <v>3464</v>
      </c>
      <c r="C3827" s="18">
        <v>431.43781299092325</v>
      </c>
      <c r="D3827" s="1"/>
      <c r="E3827" s="1">
        <v>54</v>
      </c>
      <c r="F3827" s="1">
        <v>28</v>
      </c>
      <c r="G3827" s="1">
        <v>3</v>
      </c>
      <c r="H3827" s="1">
        <v>23</v>
      </c>
      <c r="I3827" s="15">
        <v>0.54629629629629628</v>
      </c>
      <c r="J3827">
        <f t="shared" si="59"/>
        <v>20</v>
      </c>
    </row>
    <row r="3828" spans="1:10" x14ac:dyDescent="0.3">
      <c r="A3828" t="s">
        <v>4161</v>
      </c>
      <c r="C3828" s="18">
        <v>431.40921176212282</v>
      </c>
      <c r="D3828" s="1"/>
      <c r="E3828" s="1">
        <v>48</v>
      </c>
      <c r="F3828" s="1">
        <v>25</v>
      </c>
      <c r="G3828" s="1">
        <v>3</v>
      </c>
      <c r="H3828" s="1">
        <v>20</v>
      </c>
      <c r="I3828" s="15">
        <v>0.55208333333333337</v>
      </c>
      <c r="J3828">
        <f t="shared" si="59"/>
        <v>20</v>
      </c>
    </row>
    <row r="3829" spans="1:10" x14ac:dyDescent="0.3">
      <c r="A3829" t="s">
        <v>3466</v>
      </c>
      <c r="C3829" s="18">
        <v>431.40620334717767</v>
      </c>
      <c r="D3829" s="1"/>
      <c r="E3829" s="1">
        <v>9</v>
      </c>
      <c r="F3829" s="1">
        <v>7</v>
      </c>
      <c r="G3829" s="1">
        <v>0</v>
      </c>
      <c r="H3829" s="1">
        <v>2</v>
      </c>
      <c r="I3829" s="15">
        <v>0.77777777777777779</v>
      </c>
      <c r="J3829">
        <f t="shared" si="59"/>
        <v>40</v>
      </c>
    </row>
    <row r="3830" spans="1:10" x14ac:dyDescent="0.3">
      <c r="A3830" t="s">
        <v>3468</v>
      </c>
      <c r="C3830" s="18">
        <v>431.39164357364882</v>
      </c>
      <c r="D3830" s="1"/>
      <c r="E3830" s="1">
        <v>9</v>
      </c>
      <c r="F3830" s="1">
        <v>6</v>
      </c>
      <c r="G3830" s="1">
        <v>0</v>
      </c>
      <c r="H3830" s="1">
        <v>3</v>
      </c>
      <c r="I3830" s="15">
        <v>0.66666666666666663</v>
      </c>
      <c r="J3830">
        <f t="shared" si="59"/>
        <v>40</v>
      </c>
    </row>
    <row r="3831" spans="1:10" x14ac:dyDescent="0.3">
      <c r="A3831" t="s">
        <v>3467</v>
      </c>
      <c r="C3831" s="18">
        <v>431.38711701934648</v>
      </c>
      <c r="D3831" s="1"/>
      <c r="E3831" s="1">
        <v>11</v>
      </c>
      <c r="F3831" s="1">
        <v>7</v>
      </c>
      <c r="G3831" s="1">
        <v>0</v>
      </c>
      <c r="H3831" s="1">
        <v>4</v>
      </c>
      <c r="I3831" s="15">
        <v>0.63636363636363635</v>
      </c>
      <c r="J3831">
        <f t="shared" si="59"/>
        <v>40</v>
      </c>
    </row>
    <row r="3832" spans="1:10" x14ac:dyDescent="0.3">
      <c r="A3832" t="s">
        <v>3469</v>
      </c>
      <c r="C3832" s="18">
        <v>431.38295845902758</v>
      </c>
      <c r="D3832" s="1"/>
      <c r="E3832" s="1">
        <v>5</v>
      </c>
      <c r="F3832" s="1">
        <v>4</v>
      </c>
      <c r="G3832" s="1">
        <v>0</v>
      </c>
      <c r="H3832" s="1">
        <v>1</v>
      </c>
      <c r="I3832" s="15">
        <v>0.8</v>
      </c>
      <c r="J3832">
        <f t="shared" si="59"/>
        <v>40</v>
      </c>
    </row>
    <row r="3833" spans="1:10" x14ac:dyDescent="0.3">
      <c r="A3833" t="s">
        <v>3470</v>
      </c>
      <c r="C3833" s="18">
        <v>431.36041100886303</v>
      </c>
      <c r="D3833" s="1"/>
      <c r="E3833" s="1">
        <v>3</v>
      </c>
      <c r="F3833" s="1">
        <v>3</v>
      </c>
      <c r="G3833" s="1">
        <v>0</v>
      </c>
      <c r="H3833" s="1">
        <v>0</v>
      </c>
      <c r="I3833" s="15">
        <v>1</v>
      </c>
      <c r="J3833">
        <f t="shared" si="59"/>
        <v>40</v>
      </c>
    </row>
    <row r="3834" spans="1:10" x14ac:dyDescent="0.3">
      <c r="A3834" t="s">
        <v>3472</v>
      </c>
      <c r="C3834" s="18">
        <v>431.35792077667776</v>
      </c>
      <c r="D3834" s="1"/>
      <c r="E3834" s="1">
        <v>3</v>
      </c>
      <c r="F3834" s="1">
        <v>3</v>
      </c>
      <c r="G3834" s="1">
        <v>0</v>
      </c>
      <c r="H3834" s="1">
        <v>0</v>
      </c>
      <c r="I3834" s="15">
        <v>1</v>
      </c>
      <c r="J3834">
        <f t="shared" si="59"/>
        <v>40</v>
      </c>
    </row>
    <row r="3835" spans="1:10" x14ac:dyDescent="0.3">
      <c r="A3835" t="s">
        <v>3473</v>
      </c>
      <c r="C3835" s="18">
        <v>431.35452307589594</v>
      </c>
      <c r="D3835" s="1"/>
      <c r="E3835" s="1">
        <v>3</v>
      </c>
      <c r="F3835" s="1">
        <v>3</v>
      </c>
      <c r="G3835" s="1">
        <v>0</v>
      </c>
      <c r="H3835" s="1">
        <v>0</v>
      </c>
      <c r="I3835" s="15">
        <v>1</v>
      </c>
      <c r="J3835">
        <f t="shared" si="59"/>
        <v>40</v>
      </c>
    </row>
    <row r="3836" spans="1:10" x14ac:dyDescent="0.3">
      <c r="A3836" t="s">
        <v>3474</v>
      </c>
      <c r="C3836" s="18">
        <v>431.35446791212757</v>
      </c>
      <c r="D3836" s="1"/>
      <c r="E3836" s="1">
        <v>13</v>
      </c>
      <c r="F3836" s="1">
        <v>8</v>
      </c>
      <c r="G3836" s="1">
        <v>0</v>
      </c>
      <c r="H3836" s="1">
        <v>5</v>
      </c>
      <c r="I3836" s="15">
        <v>0.61538461538461542</v>
      </c>
      <c r="J3836">
        <f t="shared" si="59"/>
        <v>40</v>
      </c>
    </row>
    <row r="3837" spans="1:10" x14ac:dyDescent="0.3">
      <c r="A3837" t="s">
        <v>3475</v>
      </c>
      <c r="C3837" s="18">
        <v>444.17191279721237</v>
      </c>
      <c r="D3837" s="1"/>
      <c r="E3837" s="1">
        <v>8</v>
      </c>
      <c r="F3837" s="1">
        <v>6</v>
      </c>
      <c r="G3837" s="1">
        <v>0</v>
      </c>
      <c r="H3837" s="1">
        <v>2</v>
      </c>
      <c r="I3837" s="15">
        <v>0.75</v>
      </c>
      <c r="J3837">
        <f t="shared" si="59"/>
        <v>40</v>
      </c>
    </row>
    <row r="3838" spans="1:10" x14ac:dyDescent="0.3">
      <c r="A3838" t="s">
        <v>3476</v>
      </c>
      <c r="C3838" s="18">
        <v>431.34780459321928</v>
      </c>
      <c r="D3838" s="1"/>
      <c r="E3838" s="1">
        <v>3</v>
      </c>
      <c r="F3838" s="1">
        <v>3</v>
      </c>
      <c r="G3838" s="1">
        <v>0</v>
      </c>
      <c r="H3838" s="1">
        <v>0</v>
      </c>
      <c r="I3838" s="15">
        <v>1</v>
      </c>
      <c r="J3838">
        <f t="shared" si="59"/>
        <v>40</v>
      </c>
    </row>
    <row r="3839" spans="1:10" x14ac:dyDescent="0.3">
      <c r="A3839" t="s">
        <v>3478</v>
      </c>
      <c r="C3839" s="18">
        <v>431.33203761606387</v>
      </c>
      <c r="D3839" s="1"/>
      <c r="E3839" s="1">
        <v>18</v>
      </c>
      <c r="F3839" s="1">
        <v>11</v>
      </c>
      <c r="G3839" s="1">
        <v>0</v>
      </c>
      <c r="H3839" s="1">
        <v>7</v>
      </c>
      <c r="I3839" s="15">
        <v>0.61111111111111116</v>
      </c>
      <c r="J3839">
        <f t="shared" si="59"/>
        <v>40</v>
      </c>
    </row>
    <row r="3840" spans="1:10" x14ac:dyDescent="0.3">
      <c r="A3840" s="21" t="s">
        <v>3479</v>
      </c>
      <c r="C3840" s="18">
        <v>431.30512917761246</v>
      </c>
      <c r="D3840" s="1"/>
      <c r="E3840" s="1">
        <v>5</v>
      </c>
      <c r="F3840" s="1">
        <v>4</v>
      </c>
      <c r="G3840" s="1">
        <v>0</v>
      </c>
      <c r="H3840" s="1">
        <v>1</v>
      </c>
      <c r="I3840" s="15">
        <v>0.8</v>
      </c>
      <c r="J3840">
        <f t="shared" si="59"/>
        <v>40</v>
      </c>
    </row>
    <row r="3841" spans="1:10" x14ac:dyDescent="0.3">
      <c r="A3841" t="s">
        <v>3480</v>
      </c>
      <c r="C3841" s="18">
        <v>431.30463696513277</v>
      </c>
      <c r="D3841" s="1"/>
      <c r="E3841" s="1">
        <v>3</v>
      </c>
      <c r="F3841" s="1">
        <v>3</v>
      </c>
      <c r="G3841" s="1">
        <v>0</v>
      </c>
      <c r="H3841" s="1">
        <v>0</v>
      </c>
      <c r="I3841" s="15">
        <v>1</v>
      </c>
      <c r="J3841">
        <f t="shared" si="59"/>
        <v>40</v>
      </c>
    </row>
    <row r="3842" spans="1:10" x14ac:dyDescent="0.3">
      <c r="A3842" t="s">
        <v>3481</v>
      </c>
      <c r="C3842" s="18">
        <v>431.30187117191844</v>
      </c>
      <c r="D3842" s="1"/>
      <c r="E3842" s="1">
        <v>3</v>
      </c>
      <c r="F3842" s="1">
        <v>3</v>
      </c>
      <c r="G3842" s="1">
        <v>0</v>
      </c>
      <c r="H3842" s="1">
        <v>0</v>
      </c>
      <c r="I3842" s="15">
        <v>1</v>
      </c>
      <c r="J3842">
        <f t="shared" si="59"/>
        <v>40</v>
      </c>
    </row>
    <row r="3843" spans="1:10" x14ac:dyDescent="0.3">
      <c r="A3843" t="s">
        <v>3482</v>
      </c>
      <c r="C3843" s="18">
        <v>431.3017240508911</v>
      </c>
      <c r="D3843" s="1"/>
      <c r="E3843" s="1">
        <v>36</v>
      </c>
      <c r="F3843" s="1">
        <v>18</v>
      </c>
      <c r="G3843" s="1">
        <v>1</v>
      </c>
      <c r="H3843" s="1">
        <v>17</v>
      </c>
      <c r="I3843" s="15">
        <v>0.51388888888888884</v>
      </c>
      <c r="J3843">
        <f t="shared" si="59"/>
        <v>20</v>
      </c>
    </row>
    <row r="3844" spans="1:10" x14ac:dyDescent="0.3">
      <c r="A3844" s="21" t="s">
        <v>3646</v>
      </c>
      <c r="C3844" s="18">
        <v>431.29580625375428</v>
      </c>
      <c r="D3844" s="1"/>
      <c r="E3844" s="1">
        <v>3</v>
      </c>
      <c r="F3844" s="1">
        <v>3</v>
      </c>
      <c r="G3844" s="1">
        <v>0</v>
      </c>
      <c r="H3844" s="1">
        <v>0</v>
      </c>
      <c r="I3844" s="15">
        <v>1</v>
      </c>
      <c r="J3844">
        <f t="shared" ref="J3844:J3907" si="60">IF(E3844&lt;=30,40,20)</f>
        <v>40</v>
      </c>
    </row>
    <row r="3845" spans="1:10" x14ac:dyDescent="0.3">
      <c r="A3845" t="s">
        <v>3483</v>
      </c>
      <c r="C3845" s="18">
        <v>431.29559571023441</v>
      </c>
      <c r="D3845" s="1"/>
      <c r="E3845" s="1">
        <v>16</v>
      </c>
      <c r="F3845" s="1">
        <v>10</v>
      </c>
      <c r="G3845" s="1">
        <v>0</v>
      </c>
      <c r="H3845" s="1">
        <v>6</v>
      </c>
      <c r="I3845" s="15">
        <v>0.625</v>
      </c>
      <c r="J3845">
        <f t="shared" si="60"/>
        <v>40</v>
      </c>
    </row>
    <row r="3846" spans="1:10" x14ac:dyDescent="0.3">
      <c r="A3846" t="s">
        <v>3484</v>
      </c>
      <c r="C3846" s="18">
        <v>431.28806490027245</v>
      </c>
      <c r="D3846" s="1"/>
      <c r="E3846" s="1">
        <v>8</v>
      </c>
      <c r="F3846" s="1">
        <v>1</v>
      </c>
      <c r="G3846" s="1">
        <v>0</v>
      </c>
      <c r="H3846" s="1">
        <v>7</v>
      </c>
      <c r="I3846" s="15">
        <v>0.125</v>
      </c>
      <c r="J3846">
        <f t="shared" si="60"/>
        <v>40</v>
      </c>
    </row>
    <row r="3847" spans="1:10" x14ac:dyDescent="0.3">
      <c r="A3847" t="s">
        <v>3486</v>
      </c>
      <c r="C3847" s="18">
        <v>431.27362220573565</v>
      </c>
      <c r="D3847" s="1"/>
      <c r="E3847" s="1">
        <v>3</v>
      </c>
      <c r="F3847" s="1">
        <v>3</v>
      </c>
      <c r="G3847" s="1">
        <v>0</v>
      </c>
      <c r="H3847" s="1">
        <v>0</v>
      </c>
      <c r="I3847" s="15">
        <v>1</v>
      </c>
      <c r="J3847">
        <f t="shared" si="60"/>
        <v>40</v>
      </c>
    </row>
    <row r="3848" spans="1:10" x14ac:dyDescent="0.3">
      <c r="A3848" t="s">
        <v>3487</v>
      </c>
      <c r="C3848" s="18">
        <v>431.25163720116916</v>
      </c>
      <c r="D3848" s="1"/>
      <c r="E3848" s="1">
        <v>3</v>
      </c>
      <c r="F3848" s="1">
        <v>3</v>
      </c>
      <c r="G3848" s="1">
        <v>0</v>
      </c>
      <c r="H3848" s="1">
        <v>0</v>
      </c>
      <c r="I3848" s="15">
        <v>1</v>
      </c>
      <c r="J3848">
        <f t="shared" si="60"/>
        <v>40</v>
      </c>
    </row>
    <row r="3849" spans="1:10" x14ac:dyDescent="0.3">
      <c r="A3849" t="s">
        <v>3488</v>
      </c>
      <c r="C3849" s="18">
        <v>416.40759014988851</v>
      </c>
      <c r="D3849" s="1"/>
      <c r="E3849" s="1">
        <v>10</v>
      </c>
      <c r="F3849" s="1">
        <v>6</v>
      </c>
      <c r="G3849" s="1">
        <v>0</v>
      </c>
      <c r="H3849" s="1">
        <v>4</v>
      </c>
      <c r="I3849" s="15">
        <v>0.6</v>
      </c>
      <c r="J3849">
        <f t="shared" si="60"/>
        <v>40</v>
      </c>
    </row>
    <row r="3850" spans="1:10" x14ac:dyDescent="0.3">
      <c r="A3850" t="s">
        <v>3489</v>
      </c>
      <c r="C3850" s="18">
        <v>431.23116463084182</v>
      </c>
      <c r="D3850" s="1"/>
      <c r="E3850" s="1">
        <v>24</v>
      </c>
      <c r="F3850" s="1">
        <v>13</v>
      </c>
      <c r="G3850" s="1">
        <v>0</v>
      </c>
      <c r="H3850" s="1">
        <v>11</v>
      </c>
      <c r="I3850" s="15">
        <v>0.54166666666666663</v>
      </c>
      <c r="J3850">
        <f t="shared" si="60"/>
        <v>40</v>
      </c>
    </row>
    <row r="3851" spans="1:10" x14ac:dyDescent="0.3">
      <c r="A3851" t="s">
        <v>3490</v>
      </c>
      <c r="C3851" s="18">
        <v>431.23105167785354</v>
      </c>
      <c r="D3851" s="1"/>
      <c r="E3851" s="1">
        <v>9</v>
      </c>
      <c r="F3851" s="1">
        <v>6</v>
      </c>
      <c r="G3851" s="1">
        <v>0</v>
      </c>
      <c r="H3851" s="1">
        <v>3</v>
      </c>
      <c r="I3851" s="15">
        <v>0.66666666666666663</v>
      </c>
      <c r="J3851">
        <f t="shared" si="60"/>
        <v>40</v>
      </c>
    </row>
    <row r="3852" spans="1:10" x14ac:dyDescent="0.3">
      <c r="A3852" t="s">
        <v>3491</v>
      </c>
      <c r="C3852" s="18">
        <v>431.20289132073299</v>
      </c>
      <c r="D3852" s="1"/>
      <c r="E3852" s="1">
        <v>13</v>
      </c>
      <c r="F3852" s="1">
        <v>8</v>
      </c>
      <c r="G3852" s="1">
        <v>0</v>
      </c>
      <c r="H3852" s="1">
        <v>5</v>
      </c>
      <c r="I3852" s="15">
        <v>0.61538461538461542</v>
      </c>
      <c r="J3852">
        <f t="shared" si="60"/>
        <v>40</v>
      </c>
    </row>
    <row r="3853" spans="1:10" x14ac:dyDescent="0.3">
      <c r="A3853" s="21" t="s">
        <v>3493</v>
      </c>
      <c r="C3853" s="18">
        <v>431.19290597330195</v>
      </c>
      <c r="D3853" s="1"/>
      <c r="E3853" s="1">
        <v>3</v>
      </c>
      <c r="F3853" s="1">
        <v>3</v>
      </c>
      <c r="G3853" s="1">
        <v>0</v>
      </c>
      <c r="H3853" s="1">
        <v>0</v>
      </c>
      <c r="I3853" s="15">
        <v>1</v>
      </c>
      <c r="J3853">
        <f t="shared" si="60"/>
        <v>40</v>
      </c>
    </row>
    <row r="3854" spans="1:10" x14ac:dyDescent="0.3">
      <c r="A3854" s="21" t="s">
        <v>3494</v>
      </c>
      <c r="C3854" s="18">
        <v>431.17902684829772</v>
      </c>
      <c r="D3854" s="1"/>
      <c r="E3854" s="1">
        <v>3</v>
      </c>
      <c r="F3854" s="1">
        <v>3</v>
      </c>
      <c r="G3854" s="1">
        <v>0</v>
      </c>
      <c r="H3854" s="1">
        <v>0</v>
      </c>
      <c r="I3854" s="15">
        <v>1</v>
      </c>
      <c r="J3854">
        <f t="shared" si="60"/>
        <v>40</v>
      </c>
    </row>
    <row r="3855" spans="1:10" x14ac:dyDescent="0.3">
      <c r="A3855" t="s">
        <v>3495</v>
      </c>
      <c r="C3855" s="18">
        <v>431.17017758614679</v>
      </c>
      <c r="D3855" s="1"/>
      <c r="E3855" s="1">
        <v>8</v>
      </c>
      <c r="F3855" s="1">
        <v>5</v>
      </c>
      <c r="G3855" s="1">
        <v>1</v>
      </c>
      <c r="H3855" s="1">
        <v>2</v>
      </c>
      <c r="I3855" s="15">
        <v>0.6875</v>
      </c>
      <c r="J3855">
        <f t="shared" si="60"/>
        <v>40</v>
      </c>
    </row>
    <row r="3856" spans="1:10" x14ac:dyDescent="0.3">
      <c r="A3856" t="s">
        <v>3876</v>
      </c>
      <c r="C3856" s="18">
        <v>431.16039404772602</v>
      </c>
      <c r="D3856" s="1"/>
      <c r="E3856" s="1">
        <v>12</v>
      </c>
      <c r="F3856" s="1">
        <v>7</v>
      </c>
      <c r="G3856" s="1">
        <v>1</v>
      </c>
      <c r="H3856" s="1">
        <v>4</v>
      </c>
      <c r="I3856" s="15">
        <v>0.625</v>
      </c>
      <c r="J3856">
        <f t="shared" si="60"/>
        <v>40</v>
      </c>
    </row>
    <row r="3857" spans="1:10" x14ac:dyDescent="0.3">
      <c r="A3857" t="s">
        <v>3497</v>
      </c>
      <c r="C3857" s="18">
        <v>431.15824365647325</v>
      </c>
      <c r="D3857" s="1"/>
      <c r="E3857" s="1">
        <v>9</v>
      </c>
      <c r="F3857" s="1">
        <v>6</v>
      </c>
      <c r="G3857" s="1">
        <v>0</v>
      </c>
      <c r="H3857" s="1">
        <v>3</v>
      </c>
      <c r="I3857" s="15">
        <v>0.66666666666666663</v>
      </c>
      <c r="J3857">
        <f t="shared" si="60"/>
        <v>40</v>
      </c>
    </row>
    <row r="3858" spans="1:10" x14ac:dyDescent="0.3">
      <c r="A3858" t="s">
        <v>3498</v>
      </c>
      <c r="C3858" s="18">
        <v>431.15149347579143</v>
      </c>
      <c r="D3858" s="1"/>
      <c r="E3858" s="1">
        <v>32</v>
      </c>
      <c r="F3858" s="1">
        <v>19</v>
      </c>
      <c r="G3858" s="1">
        <v>4</v>
      </c>
      <c r="H3858" s="1">
        <v>9</v>
      </c>
      <c r="I3858" s="15">
        <v>0.65625</v>
      </c>
      <c r="J3858">
        <f t="shared" si="60"/>
        <v>20</v>
      </c>
    </row>
    <row r="3859" spans="1:10" x14ac:dyDescent="0.3">
      <c r="A3859" s="21" t="s">
        <v>3501</v>
      </c>
      <c r="C3859" s="18">
        <v>431.14704610270485</v>
      </c>
      <c r="D3859" s="1"/>
      <c r="E3859" s="1">
        <v>13</v>
      </c>
      <c r="F3859" s="1">
        <v>8</v>
      </c>
      <c r="G3859" s="1">
        <v>1</v>
      </c>
      <c r="H3859" s="1">
        <v>4</v>
      </c>
      <c r="I3859" s="15">
        <v>0.65384615384615385</v>
      </c>
      <c r="J3859">
        <f t="shared" si="60"/>
        <v>40</v>
      </c>
    </row>
    <row r="3860" spans="1:10" x14ac:dyDescent="0.3">
      <c r="A3860" t="s">
        <v>4285</v>
      </c>
      <c r="C3860" s="18">
        <v>431.14268006651059</v>
      </c>
      <c r="D3860" s="1"/>
      <c r="E3860" s="1">
        <v>16</v>
      </c>
      <c r="F3860" s="1">
        <v>9</v>
      </c>
      <c r="G3860" s="1">
        <v>0</v>
      </c>
      <c r="H3860" s="1">
        <v>7</v>
      </c>
      <c r="I3860" s="15">
        <v>0.5625</v>
      </c>
      <c r="J3860">
        <f t="shared" si="60"/>
        <v>40</v>
      </c>
    </row>
    <row r="3861" spans="1:10" x14ac:dyDescent="0.3">
      <c r="A3861" t="s">
        <v>3500</v>
      </c>
      <c r="C3861" s="18">
        <v>431.12688132874268</v>
      </c>
      <c r="D3861" s="1"/>
      <c r="E3861" s="1">
        <v>21</v>
      </c>
      <c r="F3861" s="1">
        <v>12</v>
      </c>
      <c r="G3861" s="1">
        <v>0</v>
      </c>
      <c r="H3861" s="1">
        <v>9</v>
      </c>
      <c r="I3861" s="15">
        <v>0.5714285714285714</v>
      </c>
      <c r="J3861">
        <f t="shared" si="60"/>
        <v>40</v>
      </c>
    </row>
    <row r="3862" spans="1:10" x14ac:dyDescent="0.3">
      <c r="A3862" t="s">
        <v>3512</v>
      </c>
      <c r="C3862" s="18">
        <v>431.12130099545061</v>
      </c>
      <c r="D3862" s="1"/>
      <c r="E3862" s="1">
        <v>5</v>
      </c>
      <c r="F3862" s="1">
        <v>4</v>
      </c>
      <c r="G3862" s="1">
        <v>0</v>
      </c>
      <c r="H3862" s="1">
        <v>1</v>
      </c>
      <c r="I3862" s="15">
        <v>0.8</v>
      </c>
      <c r="J3862">
        <f t="shared" si="60"/>
        <v>40</v>
      </c>
    </row>
    <row r="3863" spans="1:10" x14ac:dyDescent="0.3">
      <c r="A3863" t="s">
        <v>3502</v>
      </c>
      <c r="C3863" s="18">
        <v>431.09066961760988</v>
      </c>
      <c r="D3863" s="1"/>
      <c r="E3863" s="1">
        <v>18</v>
      </c>
      <c r="F3863" s="1">
        <v>11</v>
      </c>
      <c r="G3863" s="1">
        <v>1</v>
      </c>
      <c r="H3863" s="1">
        <v>6</v>
      </c>
      <c r="I3863" s="15">
        <v>0.63888888888888884</v>
      </c>
      <c r="J3863">
        <f t="shared" si="60"/>
        <v>40</v>
      </c>
    </row>
    <row r="3864" spans="1:10" x14ac:dyDescent="0.3">
      <c r="A3864" t="s">
        <v>3503</v>
      </c>
      <c r="C3864" s="18">
        <v>431.08439871347042</v>
      </c>
      <c r="D3864" s="1"/>
      <c r="E3864" s="1">
        <v>5</v>
      </c>
      <c r="F3864" s="1">
        <v>4</v>
      </c>
      <c r="G3864" s="1">
        <v>0</v>
      </c>
      <c r="H3864" s="1">
        <v>1</v>
      </c>
      <c r="I3864" s="15">
        <v>0.8</v>
      </c>
      <c r="J3864">
        <f t="shared" si="60"/>
        <v>40</v>
      </c>
    </row>
    <row r="3865" spans="1:10" x14ac:dyDescent="0.3">
      <c r="A3865" t="s">
        <v>3505</v>
      </c>
      <c r="C3865" s="18">
        <v>431.06711074408116</v>
      </c>
      <c r="D3865" s="1"/>
      <c r="E3865" s="1">
        <v>3</v>
      </c>
      <c r="F3865" s="1">
        <v>3</v>
      </c>
      <c r="G3865" s="1">
        <v>0</v>
      </c>
      <c r="H3865" s="1">
        <v>0</v>
      </c>
      <c r="I3865" s="15">
        <v>1</v>
      </c>
      <c r="J3865">
        <f t="shared" si="60"/>
        <v>40</v>
      </c>
    </row>
    <row r="3866" spans="1:10" x14ac:dyDescent="0.3">
      <c r="A3866" t="s">
        <v>3506</v>
      </c>
      <c r="C3866" s="18">
        <v>431.0323111282944</v>
      </c>
      <c r="D3866" s="1"/>
      <c r="E3866" s="1">
        <v>3</v>
      </c>
      <c r="F3866" s="1">
        <v>3</v>
      </c>
      <c r="G3866" s="1">
        <v>0</v>
      </c>
      <c r="H3866" s="1">
        <v>0</v>
      </c>
      <c r="I3866" s="15">
        <v>1</v>
      </c>
      <c r="J3866">
        <f t="shared" si="60"/>
        <v>40</v>
      </c>
    </row>
    <row r="3867" spans="1:10" x14ac:dyDescent="0.3">
      <c r="A3867" t="s">
        <v>4553</v>
      </c>
      <c r="C3867" s="18">
        <v>431.02357012986465</v>
      </c>
      <c r="D3867" s="1"/>
      <c r="E3867" s="1">
        <v>47</v>
      </c>
      <c r="F3867" s="1">
        <v>23</v>
      </c>
      <c r="G3867" s="1">
        <v>1</v>
      </c>
      <c r="H3867" s="1">
        <v>23</v>
      </c>
      <c r="I3867" s="15">
        <v>0.5</v>
      </c>
      <c r="J3867">
        <f t="shared" si="60"/>
        <v>20</v>
      </c>
    </row>
    <row r="3868" spans="1:10" x14ac:dyDescent="0.3">
      <c r="A3868" t="s">
        <v>2973</v>
      </c>
      <c r="C3868" s="18">
        <v>431.01364830417913</v>
      </c>
      <c r="D3868" s="1"/>
      <c r="E3868" s="1">
        <v>14</v>
      </c>
      <c r="F3868" s="1">
        <v>9</v>
      </c>
      <c r="G3868" s="1">
        <v>0</v>
      </c>
      <c r="H3868" s="1">
        <v>5</v>
      </c>
      <c r="I3868" s="15">
        <v>0.6428571428571429</v>
      </c>
      <c r="J3868">
        <f t="shared" si="60"/>
        <v>40</v>
      </c>
    </row>
    <row r="3869" spans="1:10" x14ac:dyDescent="0.3">
      <c r="A3869" t="s">
        <v>4072</v>
      </c>
      <c r="C3869" s="18">
        <v>431.01252089941426</v>
      </c>
      <c r="D3869" s="1"/>
      <c r="E3869" s="1">
        <v>35</v>
      </c>
      <c r="F3869" s="1">
        <v>21</v>
      </c>
      <c r="G3869" s="1">
        <v>1</v>
      </c>
      <c r="H3869" s="1">
        <v>13</v>
      </c>
      <c r="I3869" s="15">
        <v>0.61428571428571432</v>
      </c>
      <c r="J3869">
        <f t="shared" si="60"/>
        <v>20</v>
      </c>
    </row>
    <row r="3870" spans="1:10" x14ac:dyDescent="0.3">
      <c r="A3870" t="s">
        <v>3507</v>
      </c>
      <c r="C3870" s="18">
        <v>431.00717920834114</v>
      </c>
      <c r="D3870" s="1"/>
      <c r="E3870" s="1">
        <v>13</v>
      </c>
      <c r="F3870" s="1">
        <v>7</v>
      </c>
      <c r="G3870" s="1">
        <v>0</v>
      </c>
      <c r="H3870" s="1">
        <v>6</v>
      </c>
      <c r="I3870" s="15">
        <v>0.53846153846153844</v>
      </c>
      <c r="J3870">
        <f t="shared" si="60"/>
        <v>40</v>
      </c>
    </row>
    <row r="3871" spans="1:10" x14ac:dyDescent="0.3">
      <c r="A3871" t="s">
        <v>3508</v>
      </c>
      <c r="C3871" s="18">
        <v>431.00630030300545</v>
      </c>
      <c r="D3871" s="1"/>
      <c r="E3871" s="1">
        <v>5</v>
      </c>
      <c r="F3871" s="1">
        <v>4</v>
      </c>
      <c r="G3871" s="1">
        <v>0</v>
      </c>
      <c r="H3871" s="1">
        <v>1</v>
      </c>
      <c r="I3871" s="15">
        <v>0.8</v>
      </c>
      <c r="J3871">
        <f t="shared" si="60"/>
        <v>40</v>
      </c>
    </row>
    <row r="3872" spans="1:10" x14ac:dyDescent="0.3">
      <c r="A3872" t="s">
        <v>3509</v>
      </c>
      <c r="C3872" s="18">
        <v>431.0060453628077</v>
      </c>
      <c r="D3872" s="1"/>
      <c r="E3872" s="1">
        <v>3</v>
      </c>
      <c r="F3872" s="1">
        <v>3</v>
      </c>
      <c r="G3872" s="1">
        <v>0</v>
      </c>
      <c r="H3872" s="1">
        <v>0</v>
      </c>
      <c r="I3872" s="15">
        <v>1</v>
      </c>
      <c r="J3872">
        <f t="shared" si="60"/>
        <v>40</v>
      </c>
    </row>
    <row r="3873" spans="1:10" x14ac:dyDescent="0.3">
      <c r="A3873" t="s">
        <v>3510</v>
      </c>
      <c r="C3873" s="18">
        <v>431.00313641847208</v>
      </c>
      <c r="D3873" s="1"/>
      <c r="E3873" s="1">
        <v>9</v>
      </c>
      <c r="F3873" s="1">
        <v>7</v>
      </c>
      <c r="G3873" s="1">
        <v>0</v>
      </c>
      <c r="H3873" s="1">
        <v>2</v>
      </c>
      <c r="I3873" s="15">
        <v>0.77777777777777779</v>
      </c>
      <c r="J3873">
        <f t="shared" si="60"/>
        <v>40</v>
      </c>
    </row>
    <row r="3874" spans="1:10" x14ac:dyDescent="0.3">
      <c r="A3874" t="s">
        <v>3557</v>
      </c>
      <c r="C3874" s="18">
        <v>430.99863312220498</v>
      </c>
      <c r="D3874" s="1"/>
      <c r="E3874" s="1">
        <v>14</v>
      </c>
      <c r="F3874" s="1">
        <v>10</v>
      </c>
      <c r="G3874" s="1">
        <v>0</v>
      </c>
      <c r="H3874" s="1">
        <v>4</v>
      </c>
      <c r="I3874" s="15">
        <v>0.7142857142857143</v>
      </c>
      <c r="J3874">
        <f t="shared" si="60"/>
        <v>40</v>
      </c>
    </row>
    <row r="3875" spans="1:10" x14ac:dyDescent="0.3">
      <c r="A3875" t="s">
        <v>3511</v>
      </c>
      <c r="C3875" s="18">
        <v>430.99432575482803</v>
      </c>
      <c r="D3875" s="1"/>
      <c r="E3875" s="1">
        <v>3</v>
      </c>
      <c r="F3875" s="1">
        <v>3</v>
      </c>
      <c r="G3875" s="1">
        <v>0</v>
      </c>
      <c r="H3875" s="1">
        <v>0</v>
      </c>
      <c r="I3875" s="15">
        <v>1</v>
      </c>
      <c r="J3875">
        <f t="shared" si="60"/>
        <v>40</v>
      </c>
    </row>
    <row r="3876" spans="1:10" x14ac:dyDescent="0.3">
      <c r="A3876" t="s">
        <v>9297</v>
      </c>
      <c r="C3876" s="18">
        <v>430.97854981279676</v>
      </c>
      <c r="D3876" s="1"/>
      <c r="E3876" s="1">
        <v>60</v>
      </c>
      <c r="F3876" s="1">
        <v>26</v>
      </c>
      <c r="G3876" s="1">
        <v>0</v>
      </c>
      <c r="H3876" s="1">
        <v>34</v>
      </c>
      <c r="I3876" s="15">
        <v>0.43333333333333335</v>
      </c>
      <c r="J3876">
        <f t="shared" si="60"/>
        <v>20</v>
      </c>
    </row>
    <row r="3877" spans="1:10" x14ac:dyDescent="0.3">
      <c r="A3877" s="21" t="s">
        <v>3513</v>
      </c>
      <c r="C3877" s="18">
        <v>430.97079623606703</v>
      </c>
      <c r="D3877" s="1"/>
      <c r="E3877" s="1">
        <v>5</v>
      </c>
      <c r="F3877" s="1">
        <v>4</v>
      </c>
      <c r="G3877" s="1">
        <v>0</v>
      </c>
      <c r="H3877" s="1">
        <v>1</v>
      </c>
      <c r="I3877" s="15">
        <v>0.8</v>
      </c>
      <c r="J3877">
        <f t="shared" si="60"/>
        <v>40</v>
      </c>
    </row>
    <row r="3878" spans="1:10" x14ac:dyDescent="0.3">
      <c r="A3878" t="s">
        <v>3515</v>
      </c>
      <c r="C3878" s="18">
        <v>430.95441037006111</v>
      </c>
      <c r="D3878" s="1"/>
      <c r="E3878" s="1">
        <v>3</v>
      </c>
      <c r="F3878" s="1">
        <v>3</v>
      </c>
      <c r="G3878" s="1">
        <v>0</v>
      </c>
      <c r="H3878" s="1">
        <v>0</v>
      </c>
      <c r="I3878" s="15">
        <v>1</v>
      </c>
      <c r="J3878">
        <f t="shared" si="60"/>
        <v>40</v>
      </c>
    </row>
    <row r="3879" spans="1:10" x14ac:dyDescent="0.3">
      <c r="A3879" t="s">
        <v>3516</v>
      </c>
      <c r="C3879" s="18">
        <v>430.95281706702781</v>
      </c>
      <c r="D3879" s="1"/>
      <c r="E3879" s="1">
        <v>3</v>
      </c>
      <c r="F3879" s="1">
        <v>3</v>
      </c>
      <c r="G3879" s="1">
        <v>0</v>
      </c>
      <c r="H3879" s="1">
        <v>0</v>
      </c>
      <c r="I3879" s="15">
        <v>1</v>
      </c>
      <c r="J3879">
        <f t="shared" si="60"/>
        <v>40</v>
      </c>
    </row>
    <row r="3880" spans="1:10" x14ac:dyDescent="0.3">
      <c r="A3880" t="s">
        <v>3519</v>
      </c>
      <c r="C3880" s="18">
        <v>430.94890028773028</v>
      </c>
      <c r="D3880" s="1"/>
      <c r="E3880" s="1">
        <v>5</v>
      </c>
      <c r="F3880" s="1">
        <v>4</v>
      </c>
      <c r="G3880" s="1">
        <v>0</v>
      </c>
      <c r="H3880" s="1">
        <v>1</v>
      </c>
      <c r="I3880" s="15">
        <v>0.8</v>
      </c>
      <c r="J3880">
        <f t="shared" si="60"/>
        <v>40</v>
      </c>
    </row>
    <row r="3881" spans="1:10" x14ac:dyDescent="0.3">
      <c r="A3881" t="s">
        <v>3517</v>
      </c>
      <c r="C3881" s="18">
        <v>430.94854805770962</v>
      </c>
      <c r="D3881" s="1"/>
      <c r="E3881" s="1">
        <v>6</v>
      </c>
      <c r="F3881" s="1">
        <v>4</v>
      </c>
      <c r="G3881" s="1">
        <v>1</v>
      </c>
      <c r="H3881" s="1">
        <v>1</v>
      </c>
      <c r="I3881" s="15">
        <v>0.75</v>
      </c>
      <c r="J3881">
        <f t="shared" si="60"/>
        <v>40</v>
      </c>
    </row>
    <row r="3882" spans="1:10" x14ac:dyDescent="0.3">
      <c r="A3882" t="s">
        <v>3518</v>
      </c>
      <c r="C3882" s="18">
        <v>430.94522076461601</v>
      </c>
      <c r="D3882" s="1"/>
      <c r="E3882" s="1">
        <v>14</v>
      </c>
      <c r="F3882" s="1">
        <v>10</v>
      </c>
      <c r="G3882" s="1">
        <v>0</v>
      </c>
      <c r="H3882" s="1">
        <v>4</v>
      </c>
      <c r="I3882" s="15">
        <v>0.7142857142857143</v>
      </c>
      <c r="J3882">
        <f t="shared" si="60"/>
        <v>40</v>
      </c>
    </row>
    <row r="3883" spans="1:10" x14ac:dyDescent="0.3">
      <c r="A3883" t="s">
        <v>3520</v>
      </c>
      <c r="C3883" s="18">
        <v>430.93584303350445</v>
      </c>
      <c r="D3883" s="1"/>
      <c r="E3883" s="1">
        <v>5</v>
      </c>
      <c r="F3883" s="1">
        <v>4</v>
      </c>
      <c r="G3883" s="1">
        <v>0</v>
      </c>
      <c r="H3883" s="1">
        <v>1</v>
      </c>
      <c r="I3883" s="15">
        <v>0.8</v>
      </c>
      <c r="J3883">
        <f t="shared" si="60"/>
        <v>40</v>
      </c>
    </row>
    <row r="3884" spans="1:10" x14ac:dyDescent="0.3">
      <c r="A3884" t="s">
        <v>3522</v>
      </c>
      <c r="C3884" s="18">
        <v>430.90524579419872</v>
      </c>
      <c r="D3884" s="1"/>
      <c r="E3884" s="1">
        <v>20</v>
      </c>
      <c r="F3884" s="1">
        <v>10</v>
      </c>
      <c r="G3884" s="1">
        <v>1</v>
      </c>
      <c r="H3884" s="1">
        <v>9</v>
      </c>
      <c r="I3884" s="15">
        <v>0.52500000000000002</v>
      </c>
      <c r="J3884">
        <f t="shared" si="60"/>
        <v>40</v>
      </c>
    </row>
    <row r="3885" spans="1:10" x14ac:dyDescent="0.3">
      <c r="A3885" t="s">
        <v>3523</v>
      </c>
      <c r="C3885" s="18">
        <v>430.90107661378397</v>
      </c>
      <c r="D3885" s="1"/>
      <c r="E3885" s="1">
        <v>11</v>
      </c>
      <c r="F3885" s="1">
        <v>7</v>
      </c>
      <c r="G3885" s="1">
        <v>0</v>
      </c>
      <c r="H3885" s="1">
        <v>4</v>
      </c>
      <c r="I3885" s="15">
        <v>0.63636363636363635</v>
      </c>
      <c r="J3885">
        <f t="shared" si="60"/>
        <v>40</v>
      </c>
    </row>
    <row r="3886" spans="1:10" x14ac:dyDescent="0.3">
      <c r="A3886" t="s">
        <v>3524</v>
      </c>
      <c r="C3886" s="18">
        <v>430.87969495354042</v>
      </c>
      <c r="D3886" s="1"/>
      <c r="E3886" s="1">
        <v>3</v>
      </c>
      <c r="F3886" s="1">
        <v>3</v>
      </c>
      <c r="G3886" s="1">
        <v>0</v>
      </c>
      <c r="H3886" s="1">
        <v>0</v>
      </c>
      <c r="I3886" s="15">
        <v>1</v>
      </c>
      <c r="J3886">
        <f t="shared" si="60"/>
        <v>40</v>
      </c>
    </row>
    <row r="3887" spans="1:10" x14ac:dyDescent="0.3">
      <c r="A3887" t="s">
        <v>3525</v>
      </c>
      <c r="C3887" s="18">
        <v>430.87448769687535</v>
      </c>
      <c r="D3887" s="1"/>
      <c r="E3887" s="1">
        <v>51</v>
      </c>
      <c r="F3887" s="1">
        <v>29</v>
      </c>
      <c r="G3887" s="1">
        <v>2</v>
      </c>
      <c r="H3887" s="1">
        <v>20</v>
      </c>
      <c r="I3887" s="15">
        <v>0.58823529411764708</v>
      </c>
      <c r="J3887">
        <f t="shared" si="60"/>
        <v>20</v>
      </c>
    </row>
    <row r="3888" spans="1:10" x14ac:dyDescent="0.3">
      <c r="A3888" s="21" t="s">
        <v>3526</v>
      </c>
      <c r="C3888" s="18">
        <v>430.87336745843709</v>
      </c>
      <c r="D3888" s="1"/>
      <c r="E3888" s="1">
        <v>5</v>
      </c>
      <c r="F3888" s="1">
        <v>4</v>
      </c>
      <c r="G3888" s="1">
        <v>0</v>
      </c>
      <c r="H3888" s="1">
        <v>1</v>
      </c>
      <c r="I3888" s="15">
        <v>0.8</v>
      </c>
      <c r="J3888">
        <f t="shared" si="60"/>
        <v>40</v>
      </c>
    </row>
    <row r="3889" spans="1:10" x14ac:dyDescent="0.3">
      <c r="A3889" t="s">
        <v>3527</v>
      </c>
      <c r="C3889" s="18">
        <v>430.86736036378824</v>
      </c>
      <c r="D3889" s="1"/>
      <c r="E3889" s="1">
        <v>3</v>
      </c>
      <c r="F3889" s="1">
        <v>3</v>
      </c>
      <c r="G3889" s="1">
        <v>0</v>
      </c>
      <c r="H3889" s="1">
        <v>0</v>
      </c>
      <c r="I3889" s="15">
        <v>1</v>
      </c>
      <c r="J3889">
        <f t="shared" si="60"/>
        <v>40</v>
      </c>
    </row>
    <row r="3890" spans="1:10" x14ac:dyDescent="0.3">
      <c r="A3890" t="s">
        <v>3530</v>
      </c>
      <c r="C3890" s="18">
        <v>430.84235115824578</v>
      </c>
      <c r="D3890" s="1"/>
      <c r="E3890" s="1">
        <v>24</v>
      </c>
      <c r="F3890" s="1">
        <v>12</v>
      </c>
      <c r="G3890" s="1">
        <v>1</v>
      </c>
      <c r="H3890" s="1">
        <v>11</v>
      </c>
      <c r="I3890" s="15">
        <v>0.52083333333333337</v>
      </c>
      <c r="J3890">
        <f t="shared" si="60"/>
        <v>40</v>
      </c>
    </row>
    <row r="3891" spans="1:10" x14ac:dyDescent="0.3">
      <c r="A3891" t="s">
        <v>3531</v>
      </c>
      <c r="C3891" s="18">
        <v>430.84144103347597</v>
      </c>
      <c r="D3891" s="1"/>
      <c r="E3891" s="1">
        <v>9</v>
      </c>
      <c r="F3891" s="1">
        <v>6</v>
      </c>
      <c r="G3891" s="1">
        <v>0</v>
      </c>
      <c r="H3891" s="1">
        <v>3</v>
      </c>
      <c r="I3891" s="15">
        <v>0.66666666666666663</v>
      </c>
      <c r="J3891">
        <f t="shared" si="60"/>
        <v>40</v>
      </c>
    </row>
    <row r="3892" spans="1:10" x14ac:dyDescent="0.3">
      <c r="A3892" t="s">
        <v>3795</v>
      </c>
      <c r="C3892" s="18">
        <v>430.8376541881679</v>
      </c>
      <c r="D3892" s="1"/>
      <c r="E3892" s="1">
        <v>56</v>
      </c>
      <c r="F3892" s="1">
        <v>26</v>
      </c>
      <c r="G3892" s="1">
        <v>0</v>
      </c>
      <c r="H3892" s="1">
        <v>30</v>
      </c>
      <c r="I3892" s="15">
        <v>0.4642857142857143</v>
      </c>
      <c r="J3892">
        <f t="shared" si="60"/>
        <v>20</v>
      </c>
    </row>
    <row r="3893" spans="1:10" x14ac:dyDescent="0.3">
      <c r="A3893" t="s">
        <v>3532</v>
      </c>
      <c r="C3893" s="18">
        <v>430.8366103117495</v>
      </c>
      <c r="D3893" s="1"/>
      <c r="E3893" s="1">
        <v>5</v>
      </c>
      <c r="F3893" s="1">
        <v>4</v>
      </c>
      <c r="G3893" s="1">
        <v>0</v>
      </c>
      <c r="H3893" s="1">
        <v>1</v>
      </c>
      <c r="I3893" s="15">
        <v>0.8</v>
      </c>
      <c r="J3893">
        <f t="shared" si="60"/>
        <v>40</v>
      </c>
    </row>
    <row r="3894" spans="1:10" x14ac:dyDescent="0.3">
      <c r="A3894" t="s">
        <v>3533</v>
      </c>
      <c r="C3894" s="18">
        <v>430.83593735628682</v>
      </c>
      <c r="D3894" s="1"/>
      <c r="E3894" s="1">
        <v>15</v>
      </c>
      <c r="F3894" s="1">
        <v>9</v>
      </c>
      <c r="G3894" s="1">
        <v>1</v>
      </c>
      <c r="H3894" s="1">
        <v>5</v>
      </c>
      <c r="I3894" s="15">
        <v>0.6333333333333333</v>
      </c>
      <c r="J3894">
        <f t="shared" si="60"/>
        <v>40</v>
      </c>
    </row>
    <row r="3895" spans="1:10" x14ac:dyDescent="0.3">
      <c r="A3895" t="s">
        <v>3534</v>
      </c>
      <c r="C3895" s="18">
        <v>430.823779897782</v>
      </c>
      <c r="D3895" s="1"/>
      <c r="E3895" s="1">
        <v>7</v>
      </c>
      <c r="F3895" s="1">
        <v>2</v>
      </c>
      <c r="G3895" s="1">
        <v>0</v>
      </c>
      <c r="H3895" s="1">
        <v>5</v>
      </c>
      <c r="I3895" s="15">
        <v>0.2857142857142857</v>
      </c>
      <c r="J3895">
        <f t="shared" si="60"/>
        <v>40</v>
      </c>
    </row>
    <row r="3896" spans="1:10" x14ac:dyDescent="0.3">
      <c r="A3896" t="s">
        <v>3535</v>
      </c>
      <c r="C3896" s="18">
        <v>430.82334652272311</v>
      </c>
      <c r="D3896" s="1"/>
      <c r="E3896" s="1">
        <v>3</v>
      </c>
      <c r="F3896" s="1">
        <v>3</v>
      </c>
      <c r="G3896" s="1">
        <v>0</v>
      </c>
      <c r="H3896" s="1">
        <v>0</v>
      </c>
      <c r="I3896" s="15">
        <v>1</v>
      </c>
      <c r="J3896">
        <f t="shared" si="60"/>
        <v>40</v>
      </c>
    </row>
    <row r="3897" spans="1:10" x14ac:dyDescent="0.3">
      <c r="A3897" t="s">
        <v>3536</v>
      </c>
      <c r="C3897" s="18">
        <v>430.81618072264069</v>
      </c>
      <c r="D3897" s="1"/>
      <c r="E3897" s="1">
        <v>3</v>
      </c>
      <c r="F3897" s="1">
        <v>3</v>
      </c>
      <c r="G3897" s="1">
        <v>0</v>
      </c>
      <c r="H3897" s="1">
        <v>0</v>
      </c>
      <c r="I3897" s="15">
        <v>1</v>
      </c>
      <c r="J3897">
        <f t="shared" si="60"/>
        <v>40</v>
      </c>
    </row>
    <row r="3898" spans="1:10" x14ac:dyDescent="0.3">
      <c r="A3898" t="s">
        <v>3538</v>
      </c>
      <c r="C3898" s="18">
        <v>430.81001431235558</v>
      </c>
      <c r="D3898" s="1"/>
      <c r="E3898" s="1">
        <v>3</v>
      </c>
      <c r="F3898" s="1">
        <v>3</v>
      </c>
      <c r="G3898" s="1">
        <v>0</v>
      </c>
      <c r="H3898" s="1">
        <v>0</v>
      </c>
      <c r="I3898" s="15">
        <v>1</v>
      </c>
      <c r="J3898">
        <f t="shared" si="60"/>
        <v>40</v>
      </c>
    </row>
    <row r="3899" spans="1:10" x14ac:dyDescent="0.3">
      <c r="A3899" t="s">
        <v>3539</v>
      </c>
      <c r="C3899" s="18">
        <v>430.80637041237406</v>
      </c>
      <c r="D3899" s="1"/>
      <c r="E3899" s="1">
        <v>10</v>
      </c>
      <c r="F3899" s="1">
        <v>6</v>
      </c>
      <c r="G3899" s="1">
        <v>0</v>
      </c>
      <c r="H3899" s="1">
        <v>4</v>
      </c>
      <c r="I3899" s="15">
        <v>0.6</v>
      </c>
      <c r="J3899">
        <f t="shared" si="60"/>
        <v>40</v>
      </c>
    </row>
    <row r="3900" spans="1:10" x14ac:dyDescent="0.3">
      <c r="A3900" t="s">
        <v>3540</v>
      </c>
      <c r="C3900" s="18">
        <v>430.80490139501757</v>
      </c>
      <c r="D3900" s="1"/>
      <c r="E3900" s="1">
        <v>3</v>
      </c>
      <c r="F3900" s="1">
        <v>3</v>
      </c>
      <c r="G3900" s="1">
        <v>0</v>
      </c>
      <c r="H3900" s="1">
        <v>0</v>
      </c>
      <c r="I3900" s="15">
        <v>1</v>
      </c>
      <c r="J3900">
        <f t="shared" si="60"/>
        <v>40</v>
      </c>
    </row>
    <row r="3901" spans="1:10" x14ac:dyDescent="0.3">
      <c r="A3901" t="s">
        <v>3541</v>
      </c>
      <c r="C3901" s="18">
        <v>430.80328466463692</v>
      </c>
      <c r="D3901" s="1"/>
      <c r="E3901" s="1">
        <v>3</v>
      </c>
      <c r="F3901" s="1">
        <v>3</v>
      </c>
      <c r="G3901" s="1">
        <v>0</v>
      </c>
      <c r="H3901" s="1">
        <v>0</v>
      </c>
      <c r="I3901" s="15">
        <v>1</v>
      </c>
      <c r="J3901">
        <f t="shared" si="60"/>
        <v>40</v>
      </c>
    </row>
    <row r="3902" spans="1:10" x14ac:dyDescent="0.3">
      <c r="A3902" t="s">
        <v>3600</v>
      </c>
      <c r="C3902" s="18">
        <v>430.79955913852433</v>
      </c>
      <c r="D3902" s="1"/>
      <c r="E3902" s="1">
        <v>37</v>
      </c>
      <c r="F3902" s="1">
        <v>18</v>
      </c>
      <c r="G3902" s="1">
        <v>3</v>
      </c>
      <c r="H3902" s="1">
        <v>16</v>
      </c>
      <c r="I3902" s="15">
        <v>0.52702702702702697</v>
      </c>
      <c r="J3902">
        <f t="shared" si="60"/>
        <v>20</v>
      </c>
    </row>
    <row r="3903" spans="1:10" x14ac:dyDescent="0.3">
      <c r="A3903" t="s">
        <v>3542</v>
      </c>
      <c r="C3903" s="18">
        <v>430.7977288184195</v>
      </c>
      <c r="D3903" s="1"/>
      <c r="E3903" s="1">
        <v>3</v>
      </c>
      <c r="F3903" s="1">
        <v>3</v>
      </c>
      <c r="G3903" s="1">
        <v>0</v>
      </c>
      <c r="H3903" s="1">
        <v>0</v>
      </c>
      <c r="I3903" s="15">
        <v>1</v>
      </c>
      <c r="J3903">
        <f t="shared" si="60"/>
        <v>40</v>
      </c>
    </row>
    <row r="3904" spans="1:10" x14ac:dyDescent="0.3">
      <c r="A3904" t="s">
        <v>3543</v>
      </c>
      <c r="C3904" s="18">
        <v>430.78206140237819</v>
      </c>
      <c r="D3904" s="1"/>
      <c r="E3904" s="1">
        <v>3</v>
      </c>
      <c r="F3904" s="1">
        <v>3</v>
      </c>
      <c r="G3904" s="1">
        <v>0</v>
      </c>
      <c r="H3904" s="1">
        <v>0</v>
      </c>
      <c r="I3904" s="15">
        <v>1</v>
      </c>
      <c r="J3904">
        <f t="shared" si="60"/>
        <v>40</v>
      </c>
    </row>
    <row r="3905" spans="1:10" x14ac:dyDescent="0.3">
      <c r="A3905" t="s">
        <v>3545</v>
      </c>
      <c r="C3905" s="18">
        <v>430.78124591753726</v>
      </c>
      <c r="D3905" s="1"/>
      <c r="E3905" s="1">
        <v>22</v>
      </c>
      <c r="F3905" s="1">
        <v>11</v>
      </c>
      <c r="G3905" s="1">
        <v>1</v>
      </c>
      <c r="H3905" s="1">
        <v>10</v>
      </c>
      <c r="I3905" s="15">
        <v>0.52272727272727271</v>
      </c>
      <c r="J3905">
        <f t="shared" si="60"/>
        <v>40</v>
      </c>
    </row>
    <row r="3906" spans="1:10" x14ac:dyDescent="0.3">
      <c r="A3906" t="s">
        <v>3544</v>
      </c>
      <c r="C3906" s="18">
        <v>430.78035497001611</v>
      </c>
      <c r="D3906" s="1"/>
      <c r="E3906" s="1">
        <v>3</v>
      </c>
      <c r="F3906" s="1">
        <v>3</v>
      </c>
      <c r="G3906" s="1">
        <v>0</v>
      </c>
      <c r="H3906" s="1">
        <v>0</v>
      </c>
      <c r="I3906" s="15">
        <v>1</v>
      </c>
      <c r="J3906">
        <f t="shared" si="60"/>
        <v>40</v>
      </c>
    </row>
    <row r="3907" spans="1:10" x14ac:dyDescent="0.3">
      <c r="A3907" t="s">
        <v>3551</v>
      </c>
      <c r="C3907" s="18">
        <v>430.77554884316567</v>
      </c>
      <c r="D3907" s="1"/>
      <c r="E3907" s="1">
        <v>13</v>
      </c>
      <c r="F3907" s="1">
        <v>8</v>
      </c>
      <c r="G3907" s="1">
        <v>0</v>
      </c>
      <c r="H3907" s="1">
        <v>5</v>
      </c>
      <c r="I3907" s="15">
        <v>0.61538461538461542</v>
      </c>
      <c r="J3907">
        <f t="shared" si="60"/>
        <v>40</v>
      </c>
    </row>
    <row r="3908" spans="1:10" x14ac:dyDescent="0.3">
      <c r="A3908" t="s">
        <v>3547</v>
      </c>
      <c r="C3908" s="18">
        <v>430.76612393688447</v>
      </c>
      <c r="D3908" s="1"/>
      <c r="E3908" s="1">
        <v>26</v>
      </c>
      <c r="F3908" s="1">
        <v>9</v>
      </c>
      <c r="G3908" s="1">
        <v>1</v>
      </c>
      <c r="H3908" s="1">
        <v>16</v>
      </c>
      <c r="I3908" s="15">
        <v>0.36538461538461536</v>
      </c>
      <c r="J3908">
        <f t="shared" ref="J3908:J3971" si="61">IF(E3908&lt;=30,40,20)</f>
        <v>40</v>
      </c>
    </row>
    <row r="3909" spans="1:10" x14ac:dyDescent="0.3">
      <c r="A3909" t="s">
        <v>3548</v>
      </c>
      <c r="C3909" s="18">
        <v>430.75852400241513</v>
      </c>
      <c r="D3909" s="1"/>
      <c r="E3909" s="1">
        <v>3</v>
      </c>
      <c r="F3909" s="1">
        <v>3</v>
      </c>
      <c r="G3909" s="1">
        <v>0</v>
      </c>
      <c r="H3909" s="1">
        <v>0</v>
      </c>
      <c r="I3909" s="15">
        <v>1</v>
      </c>
      <c r="J3909">
        <f t="shared" si="61"/>
        <v>40</v>
      </c>
    </row>
    <row r="3910" spans="1:10" x14ac:dyDescent="0.3">
      <c r="A3910" t="s">
        <v>3549</v>
      </c>
      <c r="C3910" s="18">
        <v>430.75103380433444</v>
      </c>
      <c r="D3910" s="1"/>
      <c r="E3910" s="1">
        <v>11</v>
      </c>
      <c r="F3910" s="1">
        <v>7</v>
      </c>
      <c r="G3910" s="1">
        <v>0</v>
      </c>
      <c r="H3910" s="1">
        <v>4</v>
      </c>
      <c r="I3910" s="15">
        <v>0.63636363636363635</v>
      </c>
      <c r="J3910">
        <f t="shared" si="61"/>
        <v>40</v>
      </c>
    </row>
    <row r="3911" spans="1:10" x14ac:dyDescent="0.3">
      <c r="A3911" t="s">
        <v>3552</v>
      </c>
      <c r="C3911" s="18">
        <v>430.73201477418752</v>
      </c>
      <c r="D3911" s="1"/>
      <c r="E3911" s="1">
        <v>3</v>
      </c>
      <c r="F3911" s="1">
        <v>3</v>
      </c>
      <c r="G3911" s="1">
        <v>0</v>
      </c>
      <c r="H3911" s="1">
        <v>0</v>
      </c>
      <c r="I3911" s="15">
        <v>1</v>
      </c>
      <c r="J3911">
        <f t="shared" si="61"/>
        <v>40</v>
      </c>
    </row>
    <row r="3912" spans="1:10" x14ac:dyDescent="0.3">
      <c r="A3912" t="s">
        <v>3553</v>
      </c>
      <c r="C3912" s="18">
        <v>430.71165249720178</v>
      </c>
      <c r="D3912" s="1"/>
      <c r="E3912" s="1">
        <v>6</v>
      </c>
      <c r="F3912" s="1">
        <v>4</v>
      </c>
      <c r="G3912" s="1">
        <v>1</v>
      </c>
      <c r="H3912" s="1">
        <v>1</v>
      </c>
      <c r="I3912" s="15">
        <v>0.75</v>
      </c>
      <c r="J3912">
        <f t="shared" si="61"/>
        <v>40</v>
      </c>
    </row>
    <row r="3913" spans="1:10" x14ac:dyDescent="0.3">
      <c r="A3913" t="s">
        <v>3554</v>
      </c>
      <c r="C3913" s="18">
        <v>430.70802510897795</v>
      </c>
      <c r="D3913" s="1"/>
      <c r="E3913" s="1">
        <v>3</v>
      </c>
      <c r="F3913" s="1">
        <v>3</v>
      </c>
      <c r="G3913" s="1">
        <v>0</v>
      </c>
      <c r="H3913" s="1">
        <v>0</v>
      </c>
      <c r="I3913" s="15">
        <v>1</v>
      </c>
      <c r="J3913">
        <f t="shared" si="61"/>
        <v>40</v>
      </c>
    </row>
    <row r="3914" spans="1:10" x14ac:dyDescent="0.3">
      <c r="A3914" t="s">
        <v>3556</v>
      </c>
      <c r="C3914" s="18">
        <v>430.69498373803208</v>
      </c>
      <c r="D3914" s="1"/>
      <c r="E3914" s="1">
        <v>7</v>
      </c>
      <c r="F3914" s="1">
        <v>2</v>
      </c>
      <c r="G3914" s="1">
        <v>0</v>
      </c>
      <c r="H3914" s="1">
        <v>5</v>
      </c>
      <c r="I3914" s="15">
        <v>0.2857142857142857</v>
      </c>
      <c r="J3914">
        <f t="shared" si="61"/>
        <v>40</v>
      </c>
    </row>
    <row r="3915" spans="1:10" x14ac:dyDescent="0.3">
      <c r="A3915" t="s">
        <v>4253</v>
      </c>
      <c r="C3915" s="18">
        <v>430.69436356494577</v>
      </c>
      <c r="D3915" s="1"/>
      <c r="E3915" s="1">
        <v>17</v>
      </c>
      <c r="F3915" s="1">
        <v>9</v>
      </c>
      <c r="G3915" s="1">
        <v>1</v>
      </c>
      <c r="H3915" s="1">
        <v>7</v>
      </c>
      <c r="I3915" s="15">
        <v>0.55882352941176472</v>
      </c>
      <c r="J3915">
        <f t="shared" si="61"/>
        <v>40</v>
      </c>
    </row>
    <row r="3916" spans="1:10" x14ac:dyDescent="0.3">
      <c r="A3916" t="s">
        <v>3558</v>
      </c>
      <c r="C3916" s="18">
        <v>430.67156279666534</v>
      </c>
      <c r="D3916" s="1"/>
      <c r="E3916" s="1">
        <v>3</v>
      </c>
      <c r="F3916" s="1">
        <v>3</v>
      </c>
      <c r="G3916" s="1">
        <v>0</v>
      </c>
      <c r="H3916" s="1">
        <v>0</v>
      </c>
      <c r="I3916" s="15">
        <v>1</v>
      </c>
      <c r="J3916">
        <f t="shared" si="61"/>
        <v>40</v>
      </c>
    </row>
    <row r="3917" spans="1:10" x14ac:dyDescent="0.3">
      <c r="A3917" t="s">
        <v>3559</v>
      </c>
      <c r="C3917" s="18">
        <v>430.67085634592223</v>
      </c>
      <c r="D3917" s="1"/>
      <c r="E3917" s="1">
        <v>5</v>
      </c>
      <c r="F3917" s="1">
        <v>4</v>
      </c>
      <c r="G3917" s="1">
        <v>0</v>
      </c>
      <c r="H3917" s="1">
        <v>1</v>
      </c>
      <c r="I3917" s="15">
        <v>0.8</v>
      </c>
      <c r="J3917">
        <f t="shared" si="61"/>
        <v>40</v>
      </c>
    </row>
    <row r="3918" spans="1:10" x14ac:dyDescent="0.3">
      <c r="A3918" t="s">
        <v>3560</v>
      </c>
      <c r="C3918" s="18">
        <v>430.67030308238799</v>
      </c>
      <c r="D3918" s="1"/>
      <c r="E3918" s="1">
        <v>3</v>
      </c>
      <c r="F3918" s="1">
        <v>3</v>
      </c>
      <c r="G3918" s="1">
        <v>0</v>
      </c>
      <c r="H3918" s="1">
        <v>0</v>
      </c>
      <c r="I3918" s="15">
        <v>1</v>
      </c>
      <c r="J3918">
        <f t="shared" si="61"/>
        <v>40</v>
      </c>
    </row>
    <row r="3919" spans="1:10" x14ac:dyDescent="0.3">
      <c r="A3919" t="s">
        <v>3987</v>
      </c>
      <c r="C3919" s="18">
        <v>430.61981750552746</v>
      </c>
      <c r="D3919" s="1"/>
      <c r="E3919" s="1">
        <v>23</v>
      </c>
      <c r="F3919" s="1">
        <v>13</v>
      </c>
      <c r="G3919" s="1">
        <v>0</v>
      </c>
      <c r="H3919" s="1">
        <v>10</v>
      </c>
      <c r="I3919" s="15">
        <v>0.56521739130434778</v>
      </c>
      <c r="J3919">
        <f t="shared" si="61"/>
        <v>40</v>
      </c>
    </row>
    <row r="3920" spans="1:10" x14ac:dyDescent="0.3">
      <c r="A3920" t="s">
        <v>3563</v>
      </c>
      <c r="C3920" s="18">
        <v>430.61981246855669</v>
      </c>
      <c r="D3920" s="1"/>
      <c r="E3920" s="1">
        <v>3</v>
      </c>
      <c r="F3920" s="1">
        <v>3</v>
      </c>
      <c r="G3920" s="1">
        <v>0</v>
      </c>
      <c r="H3920" s="1">
        <v>0</v>
      </c>
      <c r="I3920" s="15">
        <v>1</v>
      </c>
      <c r="J3920">
        <f t="shared" si="61"/>
        <v>40</v>
      </c>
    </row>
    <row r="3921" spans="1:10" x14ac:dyDescent="0.3">
      <c r="A3921" t="s">
        <v>3565</v>
      </c>
      <c r="C3921" s="18">
        <v>430.5928116701491</v>
      </c>
      <c r="D3921" s="1"/>
      <c r="E3921" s="1">
        <v>5</v>
      </c>
      <c r="F3921" s="1">
        <v>4</v>
      </c>
      <c r="G3921" s="1">
        <v>0</v>
      </c>
      <c r="H3921" s="1">
        <v>1</v>
      </c>
      <c r="I3921" s="15">
        <v>0.8</v>
      </c>
      <c r="J3921">
        <f t="shared" si="61"/>
        <v>40</v>
      </c>
    </row>
    <row r="3922" spans="1:10" x14ac:dyDescent="0.3">
      <c r="A3922" t="s">
        <v>3572</v>
      </c>
      <c r="C3922" s="18">
        <v>430.59059310229901</v>
      </c>
      <c r="D3922" s="1"/>
      <c r="E3922" s="1">
        <v>5</v>
      </c>
      <c r="F3922" s="1">
        <v>4</v>
      </c>
      <c r="G3922" s="1">
        <v>0</v>
      </c>
      <c r="H3922" s="1">
        <v>1</v>
      </c>
      <c r="I3922" s="15">
        <v>0.8</v>
      </c>
      <c r="J3922">
        <f t="shared" si="61"/>
        <v>40</v>
      </c>
    </row>
    <row r="3923" spans="1:10" x14ac:dyDescent="0.3">
      <c r="A3923" t="s">
        <v>3594</v>
      </c>
      <c r="C3923" s="18">
        <v>430.58513843316763</v>
      </c>
      <c r="D3923" s="1"/>
      <c r="E3923" s="1">
        <v>5</v>
      </c>
      <c r="F3923" s="1">
        <v>4</v>
      </c>
      <c r="G3923" s="1">
        <v>0</v>
      </c>
      <c r="H3923" s="1">
        <v>1</v>
      </c>
      <c r="I3923" s="15">
        <v>0.8</v>
      </c>
      <c r="J3923">
        <f t="shared" si="61"/>
        <v>40</v>
      </c>
    </row>
    <row r="3924" spans="1:10" x14ac:dyDescent="0.3">
      <c r="A3924" t="s">
        <v>3567</v>
      </c>
      <c r="C3924" s="18">
        <v>430.57728546874068</v>
      </c>
      <c r="D3924" s="1"/>
      <c r="E3924" s="1">
        <v>5</v>
      </c>
      <c r="F3924" s="1">
        <v>4</v>
      </c>
      <c r="G3924" s="1">
        <v>0</v>
      </c>
      <c r="H3924" s="1">
        <v>1</v>
      </c>
      <c r="I3924" s="15">
        <v>0.8</v>
      </c>
      <c r="J3924">
        <f t="shared" si="61"/>
        <v>40</v>
      </c>
    </row>
    <row r="3925" spans="1:10" x14ac:dyDescent="0.3">
      <c r="A3925" t="s">
        <v>3568</v>
      </c>
      <c r="C3925" s="18">
        <v>430.56777083989004</v>
      </c>
      <c r="D3925" s="1"/>
      <c r="E3925" s="1">
        <v>10</v>
      </c>
      <c r="F3925" s="1">
        <v>6</v>
      </c>
      <c r="G3925" s="1">
        <v>1</v>
      </c>
      <c r="H3925" s="1">
        <v>3</v>
      </c>
      <c r="I3925" s="15">
        <v>0.65</v>
      </c>
      <c r="J3925">
        <f t="shared" si="61"/>
        <v>40</v>
      </c>
    </row>
    <row r="3926" spans="1:10" x14ac:dyDescent="0.3">
      <c r="A3926" t="s">
        <v>3569</v>
      </c>
      <c r="C3926" s="18">
        <v>430.55745742254112</v>
      </c>
      <c r="D3926" s="1"/>
      <c r="E3926" s="1">
        <v>3</v>
      </c>
      <c r="F3926" s="1">
        <v>3</v>
      </c>
      <c r="G3926" s="1">
        <v>0</v>
      </c>
      <c r="H3926" s="1">
        <v>0</v>
      </c>
      <c r="I3926" s="15">
        <v>1</v>
      </c>
      <c r="J3926">
        <f t="shared" si="61"/>
        <v>40</v>
      </c>
    </row>
    <row r="3927" spans="1:10" x14ac:dyDescent="0.3">
      <c r="A3927" t="s">
        <v>3570</v>
      </c>
      <c r="C3927" s="18">
        <v>430.54243901338833</v>
      </c>
      <c r="D3927" s="1"/>
      <c r="E3927" s="1">
        <v>5</v>
      </c>
      <c r="F3927" s="1">
        <v>4</v>
      </c>
      <c r="G3927" s="1">
        <v>0</v>
      </c>
      <c r="H3927" s="1">
        <v>1</v>
      </c>
      <c r="I3927" s="15">
        <v>0.8</v>
      </c>
      <c r="J3927">
        <f t="shared" si="61"/>
        <v>40</v>
      </c>
    </row>
    <row r="3928" spans="1:10" x14ac:dyDescent="0.3">
      <c r="A3928" t="s">
        <v>3571</v>
      </c>
      <c r="C3928" s="18">
        <v>430.54243265359707</v>
      </c>
      <c r="D3928" s="1"/>
      <c r="E3928" s="1">
        <v>3</v>
      </c>
      <c r="F3928" s="1">
        <v>3</v>
      </c>
      <c r="G3928" s="1">
        <v>0</v>
      </c>
      <c r="H3928" s="1">
        <v>0</v>
      </c>
      <c r="I3928" s="15">
        <v>1</v>
      </c>
      <c r="J3928">
        <f t="shared" si="61"/>
        <v>40</v>
      </c>
    </row>
    <row r="3929" spans="1:10" x14ac:dyDescent="0.3">
      <c r="A3929" t="s">
        <v>3573</v>
      </c>
      <c r="C3929" s="18">
        <v>430.5376558160483</v>
      </c>
      <c r="D3929" s="1"/>
      <c r="E3929" s="1">
        <v>3</v>
      </c>
      <c r="F3929" s="1">
        <v>3</v>
      </c>
      <c r="G3929" s="1">
        <v>0</v>
      </c>
      <c r="H3929" s="1">
        <v>0</v>
      </c>
      <c r="I3929" s="15">
        <v>1</v>
      </c>
      <c r="J3929">
        <f t="shared" si="61"/>
        <v>40</v>
      </c>
    </row>
    <row r="3930" spans="1:10" x14ac:dyDescent="0.3">
      <c r="A3930" t="s">
        <v>3574</v>
      </c>
      <c r="C3930" s="18">
        <v>430.52263229706722</v>
      </c>
      <c r="D3930" s="1"/>
      <c r="E3930" s="1">
        <v>3</v>
      </c>
      <c r="F3930" s="1">
        <v>3</v>
      </c>
      <c r="G3930" s="1">
        <v>0</v>
      </c>
      <c r="H3930" s="1">
        <v>0</v>
      </c>
      <c r="I3930" s="15">
        <v>1</v>
      </c>
      <c r="J3930">
        <f t="shared" si="61"/>
        <v>40</v>
      </c>
    </row>
    <row r="3931" spans="1:10" x14ac:dyDescent="0.3">
      <c r="A3931" t="s">
        <v>3575</v>
      </c>
      <c r="C3931" s="18">
        <v>430.5194725492953</v>
      </c>
      <c r="D3931" s="1"/>
      <c r="E3931" s="1">
        <v>3</v>
      </c>
      <c r="F3931" s="1">
        <v>3</v>
      </c>
      <c r="G3931" s="1">
        <v>0</v>
      </c>
      <c r="H3931" s="1">
        <v>0</v>
      </c>
      <c r="I3931" s="15">
        <v>1</v>
      </c>
      <c r="J3931">
        <f t="shared" si="61"/>
        <v>40</v>
      </c>
    </row>
    <row r="3932" spans="1:10" x14ac:dyDescent="0.3">
      <c r="A3932" t="s">
        <v>3613</v>
      </c>
      <c r="C3932" s="18">
        <v>430.51941876198805</v>
      </c>
      <c r="D3932" s="1"/>
      <c r="E3932" s="1">
        <v>41</v>
      </c>
      <c r="F3932" s="1">
        <v>21</v>
      </c>
      <c r="G3932" s="1">
        <v>1</v>
      </c>
      <c r="H3932" s="1">
        <v>19</v>
      </c>
      <c r="I3932" s="15">
        <v>0.52439024390243905</v>
      </c>
      <c r="J3932">
        <f t="shared" si="61"/>
        <v>20</v>
      </c>
    </row>
    <row r="3933" spans="1:10" x14ac:dyDescent="0.3">
      <c r="A3933" t="s">
        <v>3576</v>
      </c>
      <c r="C3933" s="18">
        <v>430.51905038699027</v>
      </c>
      <c r="D3933" s="1"/>
      <c r="E3933" s="1">
        <v>3</v>
      </c>
      <c r="F3933" s="1">
        <v>3</v>
      </c>
      <c r="G3933" s="1">
        <v>0</v>
      </c>
      <c r="H3933" s="1">
        <v>0</v>
      </c>
      <c r="I3933" s="15">
        <v>1</v>
      </c>
      <c r="J3933">
        <f t="shared" si="61"/>
        <v>40</v>
      </c>
    </row>
    <row r="3934" spans="1:10" x14ac:dyDescent="0.3">
      <c r="A3934" t="s">
        <v>3577</v>
      </c>
      <c r="C3934" s="18">
        <v>430.51779809288786</v>
      </c>
      <c r="D3934" s="1"/>
      <c r="E3934" s="1">
        <v>3</v>
      </c>
      <c r="F3934" s="1">
        <v>3</v>
      </c>
      <c r="G3934" s="1">
        <v>0</v>
      </c>
      <c r="H3934" s="1">
        <v>0</v>
      </c>
      <c r="I3934" s="15">
        <v>1</v>
      </c>
      <c r="J3934">
        <f t="shared" si="61"/>
        <v>40</v>
      </c>
    </row>
    <row r="3935" spans="1:10" x14ac:dyDescent="0.3">
      <c r="A3935" t="s">
        <v>3578</v>
      </c>
      <c r="C3935" s="18">
        <v>430.50967917643453</v>
      </c>
      <c r="D3935" s="1"/>
      <c r="E3935" s="1">
        <v>37</v>
      </c>
      <c r="F3935" s="1">
        <v>20</v>
      </c>
      <c r="G3935" s="1">
        <v>1</v>
      </c>
      <c r="H3935" s="1">
        <v>16</v>
      </c>
      <c r="I3935" s="15">
        <v>0.55405405405405406</v>
      </c>
      <c r="J3935">
        <f t="shared" si="61"/>
        <v>20</v>
      </c>
    </row>
    <row r="3936" spans="1:10" x14ac:dyDescent="0.3">
      <c r="A3936" t="s">
        <v>3579</v>
      </c>
      <c r="C3936" s="18">
        <v>430.50683412612756</v>
      </c>
      <c r="D3936" s="1"/>
      <c r="E3936" s="1">
        <v>11</v>
      </c>
      <c r="F3936" s="1">
        <v>7</v>
      </c>
      <c r="G3936" s="1">
        <v>0</v>
      </c>
      <c r="H3936" s="1">
        <v>4</v>
      </c>
      <c r="I3936" s="15">
        <v>0.63636363636363635</v>
      </c>
      <c r="J3936">
        <f t="shared" si="61"/>
        <v>40</v>
      </c>
    </row>
    <row r="3937" spans="1:10" x14ac:dyDescent="0.3">
      <c r="A3937" t="s">
        <v>3581</v>
      </c>
      <c r="C3937" s="18">
        <v>430.4951724129545</v>
      </c>
      <c r="D3937" s="1"/>
      <c r="E3937" s="1">
        <v>3</v>
      </c>
      <c r="F3937" s="1">
        <v>3</v>
      </c>
      <c r="G3937" s="1">
        <v>0</v>
      </c>
      <c r="H3937" s="1">
        <v>0</v>
      </c>
      <c r="I3937" s="15">
        <v>1</v>
      </c>
      <c r="J3937">
        <f t="shared" si="61"/>
        <v>40</v>
      </c>
    </row>
    <row r="3938" spans="1:10" x14ac:dyDescent="0.3">
      <c r="A3938" s="21" t="s">
        <v>3582</v>
      </c>
      <c r="C3938" s="18">
        <v>430.48618179869254</v>
      </c>
      <c r="D3938" s="1"/>
      <c r="E3938" s="1">
        <v>6</v>
      </c>
      <c r="F3938" s="1">
        <v>4</v>
      </c>
      <c r="G3938" s="1">
        <v>1</v>
      </c>
      <c r="H3938" s="1">
        <v>1</v>
      </c>
      <c r="I3938" s="15">
        <v>0.75</v>
      </c>
      <c r="J3938">
        <f t="shared" si="61"/>
        <v>40</v>
      </c>
    </row>
    <row r="3939" spans="1:10" x14ac:dyDescent="0.3">
      <c r="A3939" t="s">
        <v>5422</v>
      </c>
      <c r="C3939" s="18">
        <v>430.48352292736416</v>
      </c>
      <c r="D3939" s="1"/>
      <c r="E3939" s="1">
        <v>66</v>
      </c>
      <c r="F3939" s="1">
        <v>30</v>
      </c>
      <c r="G3939" s="1">
        <v>1</v>
      </c>
      <c r="H3939" s="1">
        <v>35</v>
      </c>
      <c r="I3939" s="15">
        <v>0.4621212121212121</v>
      </c>
      <c r="J3939">
        <f t="shared" si="61"/>
        <v>20</v>
      </c>
    </row>
    <row r="3940" spans="1:10" x14ac:dyDescent="0.3">
      <c r="A3940" t="s">
        <v>3583</v>
      </c>
      <c r="C3940" s="18">
        <v>430.46886252243922</v>
      </c>
      <c r="D3940" s="1"/>
      <c r="E3940" s="1">
        <v>29</v>
      </c>
      <c r="F3940" s="1">
        <v>16</v>
      </c>
      <c r="G3940" s="1">
        <v>0</v>
      </c>
      <c r="H3940" s="1">
        <v>13</v>
      </c>
      <c r="I3940" s="15">
        <v>0.55172413793103448</v>
      </c>
      <c r="J3940">
        <f t="shared" si="61"/>
        <v>40</v>
      </c>
    </row>
    <row r="3941" spans="1:10" x14ac:dyDescent="0.3">
      <c r="A3941" t="s">
        <v>3584</v>
      </c>
      <c r="C3941" s="18">
        <v>430.46045646667557</v>
      </c>
      <c r="D3941" s="1"/>
      <c r="E3941" s="1">
        <v>3</v>
      </c>
      <c r="F3941" s="1">
        <v>3</v>
      </c>
      <c r="G3941" s="1">
        <v>0</v>
      </c>
      <c r="H3941" s="1">
        <v>0</v>
      </c>
      <c r="I3941" s="15">
        <v>1</v>
      </c>
      <c r="J3941">
        <f t="shared" si="61"/>
        <v>40</v>
      </c>
    </row>
    <row r="3942" spans="1:10" x14ac:dyDescent="0.3">
      <c r="A3942" t="s">
        <v>3586</v>
      </c>
      <c r="C3942" s="18">
        <v>430.45246931510746</v>
      </c>
      <c r="D3942" s="1"/>
      <c r="E3942" s="1">
        <v>3</v>
      </c>
      <c r="F3942" s="1">
        <v>3</v>
      </c>
      <c r="G3942" s="1">
        <v>0</v>
      </c>
      <c r="H3942" s="1">
        <v>0</v>
      </c>
      <c r="I3942" s="15">
        <v>1</v>
      </c>
      <c r="J3942">
        <f t="shared" si="61"/>
        <v>40</v>
      </c>
    </row>
    <row r="3943" spans="1:10" x14ac:dyDescent="0.3">
      <c r="A3943" t="s">
        <v>3585</v>
      </c>
      <c r="C3943" s="18">
        <v>430.44176849507801</v>
      </c>
      <c r="D3943" s="1"/>
      <c r="E3943" s="1">
        <v>3</v>
      </c>
      <c r="F3943" s="1">
        <v>3</v>
      </c>
      <c r="G3943" s="1">
        <v>0</v>
      </c>
      <c r="H3943" s="1">
        <v>0</v>
      </c>
      <c r="I3943" s="15">
        <v>1</v>
      </c>
      <c r="J3943">
        <f t="shared" si="61"/>
        <v>40</v>
      </c>
    </row>
    <row r="3944" spans="1:10" x14ac:dyDescent="0.3">
      <c r="A3944" t="s">
        <v>4177</v>
      </c>
      <c r="C3944" s="18">
        <v>430.43900342933978</v>
      </c>
      <c r="D3944" s="1"/>
      <c r="E3944" s="1">
        <v>3</v>
      </c>
      <c r="F3944" s="1">
        <v>3</v>
      </c>
      <c r="G3944" s="1">
        <v>0</v>
      </c>
      <c r="H3944" s="1">
        <v>0</v>
      </c>
      <c r="I3944" s="15">
        <v>1</v>
      </c>
      <c r="J3944">
        <f t="shared" si="61"/>
        <v>40</v>
      </c>
    </row>
    <row r="3945" spans="1:10" x14ac:dyDescent="0.3">
      <c r="A3945" t="s">
        <v>5142</v>
      </c>
      <c r="C3945" s="18">
        <v>430.42213733906971</v>
      </c>
      <c r="D3945" s="1"/>
      <c r="E3945" s="1">
        <v>11</v>
      </c>
      <c r="F3945" s="1">
        <v>6</v>
      </c>
      <c r="G3945" s="1">
        <v>2</v>
      </c>
      <c r="H3945" s="1">
        <v>3</v>
      </c>
      <c r="I3945" s="15">
        <v>0.63636363636363635</v>
      </c>
      <c r="J3945">
        <f t="shared" si="61"/>
        <v>40</v>
      </c>
    </row>
    <row r="3946" spans="1:10" x14ac:dyDescent="0.3">
      <c r="A3946" t="s">
        <v>3588</v>
      </c>
      <c r="C3946" s="18">
        <v>430.40605482520215</v>
      </c>
      <c r="D3946" s="1"/>
      <c r="E3946" s="1">
        <v>3</v>
      </c>
      <c r="F3946" s="1">
        <v>3</v>
      </c>
      <c r="G3946" s="1">
        <v>0</v>
      </c>
      <c r="H3946" s="1">
        <v>0</v>
      </c>
      <c r="I3946" s="15">
        <v>1</v>
      </c>
      <c r="J3946">
        <f t="shared" si="61"/>
        <v>40</v>
      </c>
    </row>
    <row r="3947" spans="1:10" x14ac:dyDescent="0.3">
      <c r="A3947" t="s">
        <v>3589</v>
      </c>
      <c r="C3947" s="18">
        <v>430.39969415893779</v>
      </c>
      <c r="D3947" s="1"/>
      <c r="E3947" s="1">
        <v>3</v>
      </c>
      <c r="F3947" s="1">
        <v>3</v>
      </c>
      <c r="G3947" s="1">
        <v>0</v>
      </c>
      <c r="H3947" s="1">
        <v>0</v>
      </c>
      <c r="I3947" s="15">
        <v>1</v>
      </c>
      <c r="J3947">
        <f t="shared" si="61"/>
        <v>40</v>
      </c>
    </row>
    <row r="3948" spans="1:10" x14ac:dyDescent="0.3">
      <c r="A3948" t="s">
        <v>4174</v>
      </c>
      <c r="C3948" s="18">
        <v>430.39964387269606</v>
      </c>
      <c r="D3948" s="1"/>
      <c r="E3948" s="1">
        <v>11</v>
      </c>
      <c r="F3948" s="1">
        <v>7</v>
      </c>
      <c r="G3948" s="1">
        <v>0</v>
      </c>
      <c r="H3948" s="1">
        <v>4</v>
      </c>
      <c r="I3948" s="15">
        <v>0.63636363636363635</v>
      </c>
      <c r="J3948">
        <f t="shared" si="61"/>
        <v>40</v>
      </c>
    </row>
    <row r="3949" spans="1:10" x14ac:dyDescent="0.3">
      <c r="A3949" t="s">
        <v>3590</v>
      </c>
      <c r="C3949" s="18">
        <v>430.39059903163519</v>
      </c>
      <c r="D3949" s="1"/>
      <c r="E3949" s="1">
        <v>7</v>
      </c>
      <c r="F3949" s="1">
        <v>5</v>
      </c>
      <c r="G3949" s="1">
        <v>0</v>
      </c>
      <c r="H3949" s="1">
        <v>2</v>
      </c>
      <c r="I3949" s="15">
        <v>0.7142857142857143</v>
      </c>
      <c r="J3949">
        <f t="shared" si="61"/>
        <v>40</v>
      </c>
    </row>
    <row r="3950" spans="1:10" x14ac:dyDescent="0.3">
      <c r="A3950" t="s">
        <v>3591</v>
      </c>
      <c r="C3950" s="18">
        <v>430.39010634867481</v>
      </c>
      <c r="D3950" s="1"/>
      <c r="E3950" s="1">
        <v>3</v>
      </c>
      <c r="F3950" s="1">
        <v>3</v>
      </c>
      <c r="G3950" s="1">
        <v>0</v>
      </c>
      <c r="H3950" s="1">
        <v>0</v>
      </c>
      <c r="I3950" s="15">
        <v>1</v>
      </c>
      <c r="J3950">
        <f t="shared" si="61"/>
        <v>40</v>
      </c>
    </row>
    <row r="3951" spans="1:10" x14ac:dyDescent="0.3">
      <c r="A3951" t="s">
        <v>3592</v>
      </c>
      <c r="C3951" s="18">
        <v>430.38502754070993</v>
      </c>
      <c r="D3951" s="1"/>
      <c r="E3951" s="1">
        <v>11</v>
      </c>
      <c r="F3951" s="1">
        <v>7</v>
      </c>
      <c r="G3951" s="1">
        <v>0</v>
      </c>
      <c r="H3951" s="1">
        <v>4</v>
      </c>
      <c r="I3951" s="15">
        <v>0.63636363636363635</v>
      </c>
      <c r="J3951">
        <f t="shared" si="61"/>
        <v>40</v>
      </c>
    </row>
    <row r="3952" spans="1:10" x14ac:dyDescent="0.3">
      <c r="A3952" t="s">
        <v>3593</v>
      </c>
      <c r="C3952" s="18">
        <v>430.38460849187089</v>
      </c>
      <c r="D3952" s="1"/>
      <c r="E3952" s="1">
        <v>3</v>
      </c>
      <c r="F3952" s="1">
        <v>3</v>
      </c>
      <c r="G3952" s="1">
        <v>0</v>
      </c>
      <c r="H3952" s="1">
        <v>0</v>
      </c>
      <c r="I3952" s="15">
        <v>1</v>
      </c>
      <c r="J3952">
        <f t="shared" si="61"/>
        <v>40</v>
      </c>
    </row>
    <row r="3953" spans="1:10" x14ac:dyDescent="0.3">
      <c r="A3953" t="s">
        <v>4198</v>
      </c>
      <c r="C3953" s="18">
        <v>430.36796801977152</v>
      </c>
      <c r="D3953" s="1"/>
      <c r="E3953" s="1">
        <v>16</v>
      </c>
      <c r="F3953" s="1">
        <v>9</v>
      </c>
      <c r="G3953" s="1">
        <v>0</v>
      </c>
      <c r="H3953" s="1">
        <v>7</v>
      </c>
      <c r="I3953" s="15">
        <v>0.5625</v>
      </c>
      <c r="J3953">
        <f t="shared" si="61"/>
        <v>40</v>
      </c>
    </row>
    <row r="3954" spans="1:10" x14ac:dyDescent="0.3">
      <c r="A3954" t="s">
        <v>3595</v>
      </c>
      <c r="C3954" s="18">
        <v>430.35793640689809</v>
      </c>
      <c r="D3954" s="1"/>
      <c r="E3954" s="1">
        <v>5</v>
      </c>
      <c r="F3954" s="1">
        <v>4</v>
      </c>
      <c r="G3954" s="1">
        <v>0</v>
      </c>
      <c r="H3954" s="1">
        <v>1</v>
      </c>
      <c r="I3954" s="15">
        <v>0.8</v>
      </c>
      <c r="J3954">
        <f t="shared" si="61"/>
        <v>40</v>
      </c>
    </row>
    <row r="3955" spans="1:10" x14ac:dyDescent="0.3">
      <c r="A3955" t="s">
        <v>3596</v>
      </c>
      <c r="C3955" s="18">
        <v>430.35610233111885</v>
      </c>
      <c r="D3955" s="1"/>
      <c r="E3955" s="1">
        <v>69</v>
      </c>
      <c r="F3955" s="1">
        <v>45</v>
      </c>
      <c r="G3955" s="1">
        <v>0</v>
      </c>
      <c r="H3955" s="1">
        <v>24</v>
      </c>
      <c r="I3955" s="15">
        <v>0.65217391304347827</v>
      </c>
      <c r="J3955">
        <f t="shared" si="61"/>
        <v>20</v>
      </c>
    </row>
    <row r="3956" spans="1:10" x14ac:dyDescent="0.3">
      <c r="A3956" t="s">
        <v>3597</v>
      </c>
      <c r="C3956" s="18">
        <v>430.35367654110928</v>
      </c>
      <c r="D3956" s="1"/>
      <c r="E3956" s="1">
        <v>3</v>
      </c>
      <c r="F3956" s="1">
        <v>3</v>
      </c>
      <c r="G3956" s="1">
        <v>0</v>
      </c>
      <c r="H3956" s="1">
        <v>0</v>
      </c>
      <c r="I3956" s="15">
        <v>1</v>
      </c>
      <c r="J3956">
        <f t="shared" si="61"/>
        <v>40</v>
      </c>
    </row>
    <row r="3957" spans="1:10" x14ac:dyDescent="0.3">
      <c r="A3957" t="s">
        <v>3598</v>
      </c>
      <c r="C3957" s="18">
        <v>430.34916526801555</v>
      </c>
      <c r="D3957" s="1"/>
      <c r="E3957" s="1">
        <v>22</v>
      </c>
      <c r="F3957" s="1">
        <v>12</v>
      </c>
      <c r="G3957" s="1">
        <v>0</v>
      </c>
      <c r="H3957" s="1">
        <v>10</v>
      </c>
      <c r="I3957" s="15">
        <v>0.54545454545454541</v>
      </c>
      <c r="J3957">
        <f t="shared" si="61"/>
        <v>40</v>
      </c>
    </row>
    <row r="3958" spans="1:10" x14ac:dyDescent="0.3">
      <c r="A3958" t="s">
        <v>3872</v>
      </c>
      <c r="C3958" s="18">
        <v>430.34496082190134</v>
      </c>
      <c r="D3958" s="1"/>
      <c r="E3958" s="1">
        <v>36</v>
      </c>
      <c r="F3958" s="1">
        <v>19</v>
      </c>
      <c r="G3958" s="1">
        <v>3</v>
      </c>
      <c r="H3958" s="1">
        <v>14</v>
      </c>
      <c r="I3958" s="15">
        <v>0.56944444444444442</v>
      </c>
      <c r="J3958">
        <f t="shared" si="61"/>
        <v>20</v>
      </c>
    </row>
    <row r="3959" spans="1:10" x14ac:dyDescent="0.3">
      <c r="A3959" t="s">
        <v>3599</v>
      </c>
      <c r="C3959" s="18">
        <v>430.34384802140261</v>
      </c>
      <c r="D3959" s="1"/>
      <c r="E3959" s="1">
        <v>3</v>
      </c>
      <c r="F3959" s="1">
        <v>3</v>
      </c>
      <c r="G3959" s="1">
        <v>0</v>
      </c>
      <c r="H3959" s="1">
        <v>0</v>
      </c>
      <c r="I3959" s="15">
        <v>1</v>
      </c>
      <c r="J3959">
        <f t="shared" si="61"/>
        <v>40</v>
      </c>
    </row>
    <row r="3960" spans="1:10" x14ac:dyDescent="0.3">
      <c r="A3960" t="s">
        <v>3863</v>
      </c>
      <c r="C3960" s="18">
        <v>430.33794903257194</v>
      </c>
      <c r="D3960" s="1"/>
      <c r="E3960" s="1">
        <v>25</v>
      </c>
      <c r="F3960" s="1">
        <v>14</v>
      </c>
      <c r="G3960" s="1">
        <v>0</v>
      </c>
      <c r="H3960" s="1">
        <v>11</v>
      </c>
      <c r="I3960" s="15">
        <v>0.56000000000000005</v>
      </c>
      <c r="J3960">
        <f t="shared" si="61"/>
        <v>40</v>
      </c>
    </row>
    <row r="3961" spans="1:10" x14ac:dyDescent="0.3">
      <c r="A3961" t="s">
        <v>3601</v>
      </c>
      <c r="C3961" s="18">
        <v>430.33137823922863</v>
      </c>
      <c r="D3961" s="1"/>
      <c r="E3961" s="1">
        <v>6</v>
      </c>
      <c r="F3961" s="1">
        <v>4</v>
      </c>
      <c r="G3961" s="1">
        <v>0</v>
      </c>
      <c r="H3961" s="1">
        <v>2</v>
      </c>
      <c r="I3961" s="15">
        <v>0.66666666666666663</v>
      </c>
      <c r="J3961">
        <f t="shared" si="61"/>
        <v>40</v>
      </c>
    </row>
    <row r="3962" spans="1:10" x14ac:dyDescent="0.3">
      <c r="A3962" t="s">
        <v>3602</v>
      </c>
      <c r="C3962" s="18">
        <v>430.33057581157829</v>
      </c>
      <c r="D3962" s="1"/>
      <c r="E3962" s="1">
        <v>5</v>
      </c>
      <c r="F3962" s="1">
        <v>4</v>
      </c>
      <c r="G3962" s="1">
        <v>0</v>
      </c>
      <c r="H3962" s="1">
        <v>1</v>
      </c>
      <c r="I3962" s="15">
        <v>0.8</v>
      </c>
      <c r="J3962">
        <f t="shared" si="61"/>
        <v>40</v>
      </c>
    </row>
    <row r="3963" spans="1:10" x14ac:dyDescent="0.3">
      <c r="A3963" t="s">
        <v>3603</v>
      </c>
      <c r="C3963" s="18">
        <v>430.32732796795591</v>
      </c>
      <c r="D3963" s="1"/>
      <c r="E3963" s="1">
        <v>10</v>
      </c>
      <c r="F3963" s="1">
        <v>6</v>
      </c>
      <c r="G3963" s="1">
        <v>0</v>
      </c>
      <c r="H3963" s="1">
        <v>4</v>
      </c>
      <c r="I3963" s="15">
        <v>0.6</v>
      </c>
      <c r="J3963">
        <f t="shared" si="61"/>
        <v>40</v>
      </c>
    </row>
    <row r="3964" spans="1:10" x14ac:dyDescent="0.3">
      <c r="A3964" t="s">
        <v>3604</v>
      </c>
      <c r="C3964" s="18">
        <v>430.32708462925387</v>
      </c>
      <c r="D3964" s="1"/>
      <c r="E3964" s="1">
        <v>3</v>
      </c>
      <c r="F3964" s="1">
        <v>3</v>
      </c>
      <c r="G3964" s="1">
        <v>0</v>
      </c>
      <c r="H3964" s="1">
        <v>0</v>
      </c>
      <c r="I3964" s="15">
        <v>1</v>
      </c>
      <c r="J3964">
        <f t="shared" si="61"/>
        <v>40</v>
      </c>
    </row>
    <row r="3965" spans="1:10" x14ac:dyDescent="0.3">
      <c r="A3965" t="s">
        <v>3605</v>
      </c>
      <c r="C3965" s="18">
        <v>430.309704328831</v>
      </c>
      <c r="D3965" s="1"/>
      <c r="E3965" s="1">
        <v>3</v>
      </c>
      <c r="F3965" s="1">
        <v>3</v>
      </c>
      <c r="G3965" s="1">
        <v>0</v>
      </c>
      <c r="H3965" s="1">
        <v>0</v>
      </c>
      <c r="I3965" s="15">
        <v>1</v>
      </c>
      <c r="J3965">
        <f t="shared" si="61"/>
        <v>40</v>
      </c>
    </row>
    <row r="3966" spans="1:10" x14ac:dyDescent="0.3">
      <c r="A3966" t="s">
        <v>3606</v>
      </c>
      <c r="C3966" s="18">
        <v>430.30047964192858</v>
      </c>
      <c r="D3966" s="1"/>
      <c r="E3966" s="1">
        <v>3</v>
      </c>
      <c r="F3966" s="1">
        <v>3</v>
      </c>
      <c r="G3966" s="1">
        <v>0</v>
      </c>
      <c r="H3966" s="1">
        <v>0</v>
      </c>
      <c r="I3966" s="15">
        <v>1</v>
      </c>
      <c r="J3966">
        <f t="shared" si="61"/>
        <v>40</v>
      </c>
    </row>
    <row r="3967" spans="1:10" x14ac:dyDescent="0.3">
      <c r="A3967" t="s">
        <v>3607</v>
      </c>
      <c r="C3967" s="18">
        <v>430.29531151410663</v>
      </c>
      <c r="D3967" s="1"/>
      <c r="E3967" s="1">
        <v>3</v>
      </c>
      <c r="F3967" s="1">
        <v>3</v>
      </c>
      <c r="G3967" s="1">
        <v>0</v>
      </c>
      <c r="H3967" s="1">
        <v>0</v>
      </c>
      <c r="I3967" s="15">
        <v>1</v>
      </c>
      <c r="J3967">
        <f t="shared" si="61"/>
        <v>40</v>
      </c>
    </row>
    <row r="3968" spans="1:10" x14ac:dyDescent="0.3">
      <c r="A3968" t="s">
        <v>3608</v>
      </c>
      <c r="C3968" s="18">
        <v>430.28987895556031</v>
      </c>
      <c r="D3968" s="1"/>
      <c r="E3968" s="1">
        <v>5</v>
      </c>
      <c r="F3968" s="1">
        <v>4</v>
      </c>
      <c r="G3968" s="1">
        <v>0</v>
      </c>
      <c r="H3968" s="1">
        <v>1</v>
      </c>
      <c r="I3968" s="15">
        <v>0.8</v>
      </c>
      <c r="J3968">
        <f t="shared" si="61"/>
        <v>40</v>
      </c>
    </row>
    <row r="3969" spans="1:10" x14ac:dyDescent="0.3">
      <c r="A3969" t="s">
        <v>3609</v>
      </c>
      <c r="C3969" s="18">
        <v>430.28878696800865</v>
      </c>
      <c r="D3969" s="1"/>
      <c r="E3969" s="1">
        <v>3</v>
      </c>
      <c r="F3969" s="1">
        <v>3</v>
      </c>
      <c r="G3969" s="1">
        <v>0</v>
      </c>
      <c r="H3969" s="1">
        <v>0</v>
      </c>
      <c r="I3969" s="15">
        <v>1</v>
      </c>
      <c r="J3969">
        <f t="shared" si="61"/>
        <v>40</v>
      </c>
    </row>
    <row r="3970" spans="1:10" x14ac:dyDescent="0.3">
      <c r="A3970" t="s">
        <v>3610</v>
      </c>
      <c r="C3970" s="18">
        <v>430.27794415874439</v>
      </c>
      <c r="D3970" s="1"/>
      <c r="E3970" s="1">
        <v>3</v>
      </c>
      <c r="F3970" s="1">
        <v>3</v>
      </c>
      <c r="G3970" s="1">
        <v>0</v>
      </c>
      <c r="H3970" s="1">
        <v>0</v>
      </c>
      <c r="I3970" s="15">
        <v>1</v>
      </c>
      <c r="J3970">
        <f t="shared" si="61"/>
        <v>40</v>
      </c>
    </row>
    <row r="3971" spans="1:10" x14ac:dyDescent="0.3">
      <c r="A3971" t="s">
        <v>3611</v>
      </c>
      <c r="C3971" s="18">
        <v>430.27572635881728</v>
      </c>
      <c r="D3971" s="1"/>
      <c r="E3971" s="1">
        <v>3</v>
      </c>
      <c r="F3971" s="1">
        <v>3</v>
      </c>
      <c r="G3971" s="1">
        <v>0</v>
      </c>
      <c r="H3971" s="1">
        <v>0</v>
      </c>
      <c r="I3971" s="15">
        <v>1</v>
      </c>
      <c r="J3971">
        <f t="shared" si="61"/>
        <v>40</v>
      </c>
    </row>
    <row r="3972" spans="1:10" x14ac:dyDescent="0.3">
      <c r="A3972" t="s">
        <v>3612</v>
      </c>
      <c r="C3972" s="18">
        <v>430.27447269267731</v>
      </c>
      <c r="D3972" s="1"/>
      <c r="E3972" s="1">
        <v>5</v>
      </c>
      <c r="F3972" s="1">
        <v>4</v>
      </c>
      <c r="G3972" s="1">
        <v>0</v>
      </c>
      <c r="H3972" s="1">
        <v>1</v>
      </c>
      <c r="I3972" s="15">
        <v>0.8</v>
      </c>
      <c r="J3972">
        <f t="shared" ref="J3972:J4035" si="62">IF(E3972&lt;=30,40,20)</f>
        <v>40</v>
      </c>
    </row>
    <row r="3973" spans="1:10" x14ac:dyDescent="0.3">
      <c r="A3973" t="s">
        <v>3614</v>
      </c>
      <c r="C3973" s="18">
        <v>430.27141820207498</v>
      </c>
      <c r="D3973" s="1"/>
      <c r="E3973" s="1">
        <v>3</v>
      </c>
      <c r="F3973" s="1">
        <v>3</v>
      </c>
      <c r="G3973" s="1">
        <v>0</v>
      </c>
      <c r="H3973" s="1">
        <v>0</v>
      </c>
      <c r="I3973" s="15">
        <v>1</v>
      </c>
      <c r="J3973">
        <f t="shared" si="62"/>
        <v>40</v>
      </c>
    </row>
    <row r="3974" spans="1:10" x14ac:dyDescent="0.3">
      <c r="A3974" t="s">
        <v>3615</v>
      </c>
      <c r="C3974" s="18">
        <v>430.27141820207498</v>
      </c>
      <c r="D3974" s="1"/>
      <c r="E3974" s="1">
        <v>5</v>
      </c>
      <c r="F3974" s="1">
        <v>4</v>
      </c>
      <c r="G3974" s="1">
        <v>0</v>
      </c>
      <c r="H3974" s="1">
        <v>1</v>
      </c>
      <c r="I3974" s="15">
        <v>0.8</v>
      </c>
      <c r="J3974">
        <f t="shared" si="62"/>
        <v>40</v>
      </c>
    </row>
    <row r="3975" spans="1:10" x14ac:dyDescent="0.3">
      <c r="A3975" t="s">
        <v>3616</v>
      </c>
      <c r="C3975" s="18">
        <v>430.26408270761073</v>
      </c>
      <c r="D3975" s="1"/>
      <c r="E3975" s="1">
        <v>3</v>
      </c>
      <c r="F3975" s="1">
        <v>3</v>
      </c>
      <c r="G3975" s="1">
        <v>0</v>
      </c>
      <c r="H3975" s="1">
        <v>0</v>
      </c>
      <c r="I3975" s="15">
        <v>1</v>
      </c>
      <c r="J3975">
        <f t="shared" si="62"/>
        <v>40</v>
      </c>
    </row>
    <row r="3976" spans="1:10" x14ac:dyDescent="0.3">
      <c r="A3976" t="s">
        <v>3617</v>
      </c>
      <c r="C3976" s="18">
        <v>430.26366212610162</v>
      </c>
      <c r="D3976" s="1"/>
      <c r="E3976" s="1">
        <v>3</v>
      </c>
      <c r="F3976" s="1">
        <v>3</v>
      </c>
      <c r="G3976" s="1">
        <v>0</v>
      </c>
      <c r="H3976" s="1">
        <v>0</v>
      </c>
      <c r="I3976" s="15">
        <v>1</v>
      </c>
      <c r="J3976">
        <f t="shared" si="62"/>
        <v>40</v>
      </c>
    </row>
    <row r="3977" spans="1:10" x14ac:dyDescent="0.3">
      <c r="A3977" t="s">
        <v>3618</v>
      </c>
      <c r="C3977" s="18">
        <v>430.26290633953766</v>
      </c>
      <c r="D3977" s="1"/>
      <c r="E3977" s="1">
        <v>3</v>
      </c>
      <c r="F3977" s="1">
        <v>3</v>
      </c>
      <c r="G3977" s="1">
        <v>0</v>
      </c>
      <c r="H3977" s="1">
        <v>0</v>
      </c>
      <c r="I3977" s="15">
        <v>1</v>
      </c>
      <c r="J3977">
        <f t="shared" si="62"/>
        <v>40</v>
      </c>
    </row>
    <row r="3978" spans="1:10" x14ac:dyDescent="0.3">
      <c r="A3978" t="s">
        <v>3620</v>
      </c>
      <c r="C3978" s="18">
        <v>430.25581923640436</v>
      </c>
      <c r="D3978" s="1"/>
      <c r="E3978" s="1">
        <v>3</v>
      </c>
      <c r="F3978" s="1">
        <v>3</v>
      </c>
      <c r="G3978" s="1">
        <v>0</v>
      </c>
      <c r="H3978" s="1">
        <v>0</v>
      </c>
      <c r="I3978" s="15">
        <v>1</v>
      </c>
      <c r="J3978">
        <f t="shared" si="62"/>
        <v>40</v>
      </c>
    </row>
    <row r="3979" spans="1:10" x14ac:dyDescent="0.3">
      <c r="A3979" t="s">
        <v>3621</v>
      </c>
      <c r="C3979" s="18">
        <v>430.25515167251143</v>
      </c>
      <c r="D3979" s="1"/>
      <c r="E3979" s="1">
        <v>3</v>
      </c>
      <c r="F3979" s="1">
        <v>3</v>
      </c>
      <c r="G3979" s="1">
        <v>0</v>
      </c>
      <c r="H3979" s="1">
        <v>0</v>
      </c>
      <c r="I3979" s="15">
        <v>1</v>
      </c>
      <c r="J3979">
        <f t="shared" si="62"/>
        <v>40</v>
      </c>
    </row>
    <row r="3980" spans="1:10" x14ac:dyDescent="0.3">
      <c r="A3980" t="s">
        <v>3622</v>
      </c>
      <c r="C3980" s="18">
        <v>430.25487460831891</v>
      </c>
      <c r="D3980" s="1"/>
      <c r="E3980" s="1">
        <v>3</v>
      </c>
      <c r="F3980" s="1">
        <v>3</v>
      </c>
      <c r="G3980" s="1">
        <v>0</v>
      </c>
      <c r="H3980" s="1">
        <v>0</v>
      </c>
      <c r="I3980" s="15">
        <v>1</v>
      </c>
      <c r="J3980">
        <f t="shared" si="62"/>
        <v>40</v>
      </c>
    </row>
    <row r="3981" spans="1:10" x14ac:dyDescent="0.3">
      <c r="A3981" t="s">
        <v>3623</v>
      </c>
      <c r="C3981" s="18">
        <v>430.25469504740511</v>
      </c>
      <c r="D3981" s="1"/>
      <c r="E3981" s="1">
        <v>3</v>
      </c>
      <c r="F3981" s="1">
        <v>3</v>
      </c>
      <c r="G3981" s="1">
        <v>0</v>
      </c>
      <c r="H3981" s="1">
        <v>0</v>
      </c>
      <c r="I3981" s="15">
        <v>1</v>
      </c>
      <c r="J3981">
        <f t="shared" si="62"/>
        <v>40</v>
      </c>
    </row>
    <row r="3982" spans="1:10" x14ac:dyDescent="0.3">
      <c r="A3982" t="s">
        <v>3624</v>
      </c>
      <c r="C3982" s="18">
        <v>430.24839695031125</v>
      </c>
      <c r="D3982" s="1"/>
      <c r="E3982" s="1">
        <v>3</v>
      </c>
      <c r="F3982" s="1">
        <v>3</v>
      </c>
      <c r="G3982" s="1">
        <v>0</v>
      </c>
      <c r="H3982" s="1">
        <v>0</v>
      </c>
      <c r="I3982" s="15">
        <v>1</v>
      </c>
      <c r="J3982">
        <f t="shared" si="62"/>
        <v>40</v>
      </c>
    </row>
    <row r="3983" spans="1:10" x14ac:dyDescent="0.3">
      <c r="A3983" t="s">
        <v>3625</v>
      </c>
      <c r="C3983" s="18">
        <v>430.24570663081028</v>
      </c>
      <c r="D3983" s="1"/>
      <c r="E3983" s="1">
        <v>3</v>
      </c>
      <c r="F3983" s="1">
        <v>3</v>
      </c>
      <c r="G3983" s="1">
        <v>0</v>
      </c>
      <c r="H3983" s="1">
        <v>0</v>
      </c>
      <c r="I3983" s="15">
        <v>1</v>
      </c>
      <c r="J3983">
        <f t="shared" si="62"/>
        <v>40</v>
      </c>
    </row>
    <row r="3984" spans="1:10" x14ac:dyDescent="0.3">
      <c r="A3984" t="s">
        <v>3626</v>
      </c>
      <c r="C3984" s="18">
        <v>430.24460192464176</v>
      </c>
      <c r="D3984" s="1"/>
      <c r="E3984" s="1">
        <v>5</v>
      </c>
      <c r="F3984" s="1">
        <v>4</v>
      </c>
      <c r="G3984" s="1">
        <v>0</v>
      </c>
      <c r="H3984" s="1">
        <v>1</v>
      </c>
      <c r="I3984" s="15">
        <v>0.8</v>
      </c>
      <c r="J3984">
        <f t="shared" si="62"/>
        <v>40</v>
      </c>
    </row>
    <row r="3985" spans="1:10" x14ac:dyDescent="0.3">
      <c r="A3985" t="s">
        <v>3628</v>
      </c>
      <c r="C3985" s="18">
        <v>430.2362296844795</v>
      </c>
      <c r="D3985" s="1"/>
      <c r="E3985" s="1">
        <v>19</v>
      </c>
      <c r="F3985" s="1">
        <v>10</v>
      </c>
      <c r="G3985" s="1">
        <v>0</v>
      </c>
      <c r="H3985" s="1">
        <v>9</v>
      </c>
      <c r="I3985" s="15">
        <v>0.52631578947368418</v>
      </c>
      <c r="J3985">
        <f t="shared" si="62"/>
        <v>40</v>
      </c>
    </row>
    <row r="3986" spans="1:10" x14ac:dyDescent="0.3">
      <c r="A3986" t="s">
        <v>3629</v>
      </c>
      <c r="C3986" s="18">
        <v>430.22543904417495</v>
      </c>
      <c r="D3986" s="1"/>
      <c r="E3986" s="1">
        <v>17</v>
      </c>
      <c r="F3986" s="1">
        <v>10</v>
      </c>
      <c r="G3986" s="1">
        <v>0</v>
      </c>
      <c r="H3986" s="1">
        <v>7</v>
      </c>
      <c r="I3986" s="15">
        <v>0.58823529411764708</v>
      </c>
      <c r="J3986">
        <f t="shared" si="62"/>
        <v>40</v>
      </c>
    </row>
    <row r="3987" spans="1:10" x14ac:dyDescent="0.3">
      <c r="A3987" t="s">
        <v>3630</v>
      </c>
      <c r="C3987" s="18">
        <v>430.22542439479884</v>
      </c>
      <c r="D3987" s="1"/>
      <c r="E3987" s="1">
        <v>30</v>
      </c>
      <c r="F3987" s="1">
        <v>18</v>
      </c>
      <c r="G3987" s="1">
        <v>1</v>
      </c>
      <c r="H3987" s="1">
        <v>11</v>
      </c>
      <c r="I3987" s="15">
        <v>0.6166666666666667</v>
      </c>
      <c r="J3987">
        <f t="shared" si="62"/>
        <v>40</v>
      </c>
    </row>
    <row r="3988" spans="1:10" x14ac:dyDescent="0.3">
      <c r="A3988" t="s">
        <v>3882</v>
      </c>
      <c r="C3988" s="18">
        <v>430.216118196617</v>
      </c>
      <c r="D3988" s="1"/>
      <c r="E3988" s="1">
        <v>3</v>
      </c>
      <c r="F3988" s="1">
        <v>3</v>
      </c>
      <c r="G3988" s="1">
        <v>0</v>
      </c>
      <c r="H3988" s="1">
        <v>0</v>
      </c>
      <c r="I3988" s="15">
        <v>1</v>
      </c>
      <c r="J3988">
        <f t="shared" si="62"/>
        <v>40</v>
      </c>
    </row>
    <row r="3989" spans="1:10" x14ac:dyDescent="0.3">
      <c r="A3989" t="s">
        <v>3631</v>
      </c>
      <c r="C3989" s="18">
        <v>430.20874522242241</v>
      </c>
      <c r="D3989" s="1"/>
      <c r="E3989" s="1">
        <v>3</v>
      </c>
      <c r="F3989" s="1">
        <v>3</v>
      </c>
      <c r="G3989" s="1">
        <v>0</v>
      </c>
      <c r="H3989" s="1">
        <v>0</v>
      </c>
      <c r="I3989" s="15">
        <v>1</v>
      </c>
      <c r="J3989">
        <f t="shared" si="62"/>
        <v>40</v>
      </c>
    </row>
    <row r="3990" spans="1:10" x14ac:dyDescent="0.3">
      <c r="A3990" t="s">
        <v>3632</v>
      </c>
      <c r="C3990" s="18">
        <v>430.20497702522886</v>
      </c>
      <c r="D3990" s="1"/>
      <c r="E3990" s="1">
        <v>3</v>
      </c>
      <c r="F3990" s="1">
        <v>3</v>
      </c>
      <c r="G3990" s="1">
        <v>0</v>
      </c>
      <c r="H3990" s="1">
        <v>0</v>
      </c>
      <c r="I3990" s="15">
        <v>1</v>
      </c>
      <c r="J3990">
        <f t="shared" si="62"/>
        <v>40</v>
      </c>
    </row>
    <row r="3991" spans="1:10" x14ac:dyDescent="0.3">
      <c r="A3991" t="s">
        <v>3633</v>
      </c>
      <c r="C3991" s="18">
        <v>430.20068444739002</v>
      </c>
      <c r="D3991" s="1"/>
      <c r="E3991" s="1">
        <v>7</v>
      </c>
      <c r="F3991" s="1">
        <v>5</v>
      </c>
      <c r="G3991" s="1">
        <v>0</v>
      </c>
      <c r="H3991" s="1">
        <v>2</v>
      </c>
      <c r="I3991" s="15">
        <v>0.7142857142857143</v>
      </c>
      <c r="J3991">
        <f t="shared" si="62"/>
        <v>40</v>
      </c>
    </row>
    <row r="3992" spans="1:10" x14ac:dyDescent="0.3">
      <c r="A3992" t="s">
        <v>3634</v>
      </c>
      <c r="C3992" s="18">
        <v>430.19570560845989</v>
      </c>
      <c r="D3992" s="1"/>
      <c r="E3992" s="1">
        <v>5</v>
      </c>
      <c r="F3992" s="1">
        <v>2</v>
      </c>
      <c r="G3992" s="1">
        <v>0</v>
      </c>
      <c r="H3992" s="1">
        <v>3</v>
      </c>
      <c r="I3992" s="15">
        <v>0.4</v>
      </c>
      <c r="J3992">
        <f t="shared" si="62"/>
        <v>40</v>
      </c>
    </row>
    <row r="3993" spans="1:10" x14ac:dyDescent="0.3">
      <c r="A3993" t="s">
        <v>3635</v>
      </c>
      <c r="C3993" s="18">
        <v>430.19254453372997</v>
      </c>
      <c r="D3993" s="1"/>
      <c r="E3993" s="1">
        <v>3</v>
      </c>
      <c r="F3993" s="1">
        <v>3</v>
      </c>
      <c r="G3993" s="1">
        <v>0</v>
      </c>
      <c r="H3993" s="1">
        <v>0</v>
      </c>
      <c r="I3993" s="15">
        <v>1</v>
      </c>
      <c r="J3993">
        <f t="shared" si="62"/>
        <v>40</v>
      </c>
    </row>
    <row r="3994" spans="1:10" x14ac:dyDescent="0.3">
      <c r="A3994" t="s">
        <v>3788</v>
      </c>
      <c r="C3994" s="18">
        <v>430.18927770994588</v>
      </c>
      <c r="D3994" s="1"/>
      <c r="E3994" s="1">
        <v>5</v>
      </c>
      <c r="F3994" s="1">
        <v>4</v>
      </c>
      <c r="G3994" s="1">
        <v>0</v>
      </c>
      <c r="H3994" s="1">
        <v>1</v>
      </c>
      <c r="I3994" s="15">
        <v>0.8</v>
      </c>
      <c r="J3994">
        <f t="shared" si="62"/>
        <v>40</v>
      </c>
    </row>
    <row r="3995" spans="1:10" x14ac:dyDescent="0.3">
      <c r="A3995" t="s">
        <v>3636</v>
      </c>
      <c r="C3995" s="18">
        <v>430.17466332844594</v>
      </c>
      <c r="D3995" s="1"/>
      <c r="E3995" s="1">
        <v>3</v>
      </c>
      <c r="F3995" s="1">
        <v>3</v>
      </c>
      <c r="G3995" s="1">
        <v>0</v>
      </c>
      <c r="H3995" s="1">
        <v>0</v>
      </c>
      <c r="I3995" s="15">
        <v>1</v>
      </c>
      <c r="J3995">
        <f t="shared" si="62"/>
        <v>40</v>
      </c>
    </row>
    <row r="3996" spans="1:10" x14ac:dyDescent="0.3">
      <c r="A3996" t="s">
        <v>3649</v>
      </c>
      <c r="C3996" s="18">
        <v>430.16101710683267</v>
      </c>
      <c r="D3996" s="1"/>
      <c r="E3996" s="1">
        <v>49</v>
      </c>
      <c r="F3996" s="1">
        <v>22</v>
      </c>
      <c r="G3996" s="1">
        <v>0</v>
      </c>
      <c r="H3996" s="1">
        <v>27</v>
      </c>
      <c r="I3996" s="15">
        <v>0.44897959183673469</v>
      </c>
      <c r="J3996">
        <f t="shared" si="62"/>
        <v>20</v>
      </c>
    </row>
    <row r="3997" spans="1:10" x14ac:dyDescent="0.3">
      <c r="A3997" t="s">
        <v>3637</v>
      </c>
      <c r="C3997" s="18">
        <v>430.15532718556909</v>
      </c>
      <c r="D3997" s="1"/>
      <c r="E3997" s="1">
        <v>5</v>
      </c>
      <c r="F3997" s="1">
        <v>4</v>
      </c>
      <c r="G3997" s="1">
        <v>0</v>
      </c>
      <c r="H3997" s="1">
        <v>1</v>
      </c>
      <c r="I3997" s="15">
        <v>0.8</v>
      </c>
      <c r="J3997">
        <f t="shared" si="62"/>
        <v>40</v>
      </c>
    </row>
    <row r="3998" spans="1:10" x14ac:dyDescent="0.3">
      <c r="A3998" t="s">
        <v>3090</v>
      </c>
      <c r="C3998" s="18">
        <v>430.15419204479548</v>
      </c>
      <c r="D3998" s="1"/>
      <c r="E3998" s="1">
        <v>16</v>
      </c>
      <c r="F3998" s="1">
        <v>9</v>
      </c>
      <c r="G3998" s="1">
        <v>1</v>
      </c>
      <c r="H3998" s="1">
        <v>6</v>
      </c>
      <c r="I3998" s="15">
        <v>0.59375</v>
      </c>
      <c r="J3998">
        <f t="shared" si="62"/>
        <v>40</v>
      </c>
    </row>
    <row r="3999" spans="1:10" x14ac:dyDescent="0.3">
      <c r="A3999" t="s">
        <v>3639</v>
      </c>
      <c r="C3999" s="18">
        <v>430.1493402566411</v>
      </c>
      <c r="D3999" s="1"/>
      <c r="E3999" s="1">
        <v>5</v>
      </c>
      <c r="F3999" s="1">
        <v>4</v>
      </c>
      <c r="G3999" s="1">
        <v>0</v>
      </c>
      <c r="H3999" s="1">
        <v>1</v>
      </c>
      <c r="I3999" s="15">
        <v>0.8</v>
      </c>
      <c r="J3999">
        <f t="shared" si="62"/>
        <v>40</v>
      </c>
    </row>
    <row r="4000" spans="1:10" x14ac:dyDescent="0.3">
      <c r="A4000" t="s">
        <v>3640</v>
      </c>
      <c r="C4000" s="18">
        <v>430.14908285762584</v>
      </c>
      <c r="D4000" s="1"/>
      <c r="E4000" s="1">
        <v>3</v>
      </c>
      <c r="F4000" s="1">
        <v>3</v>
      </c>
      <c r="G4000" s="1">
        <v>0</v>
      </c>
      <c r="H4000" s="1">
        <v>0</v>
      </c>
      <c r="I4000" s="15">
        <v>1</v>
      </c>
      <c r="J4000">
        <f t="shared" si="62"/>
        <v>40</v>
      </c>
    </row>
    <row r="4001" spans="1:10" x14ac:dyDescent="0.3">
      <c r="A4001" t="s">
        <v>4562</v>
      </c>
      <c r="C4001" s="18">
        <v>430.13255587014072</v>
      </c>
      <c r="D4001" s="1"/>
      <c r="E4001" s="1">
        <v>26</v>
      </c>
      <c r="F4001" s="1">
        <v>15</v>
      </c>
      <c r="G4001" s="1">
        <v>0</v>
      </c>
      <c r="H4001" s="1">
        <v>11</v>
      </c>
      <c r="I4001" s="15">
        <v>0.57692307692307687</v>
      </c>
      <c r="J4001">
        <f t="shared" si="62"/>
        <v>40</v>
      </c>
    </row>
    <row r="4002" spans="1:10" x14ac:dyDescent="0.3">
      <c r="A4002" t="s">
        <v>4384</v>
      </c>
      <c r="C4002" s="18">
        <v>430.12005370138252</v>
      </c>
      <c r="D4002" s="1"/>
      <c r="E4002" s="1">
        <v>21</v>
      </c>
      <c r="F4002" s="1">
        <v>11</v>
      </c>
      <c r="G4002" s="1">
        <v>1</v>
      </c>
      <c r="H4002" s="1">
        <v>9</v>
      </c>
      <c r="I4002" s="15">
        <v>0.54761904761904767</v>
      </c>
      <c r="J4002">
        <f t="shared" si="62"/>
        <v>40</v>
      </c>
    </row>
    <row r="4003" spans="1:10" x14ac:dyDescent="0.3">
      <c r="A4003" t="s">
        <v>3537</v>
      </c>
      <c r="C4003" s="18">
        <v>430.11667978887198</v>
      </c>
      <c r="D4003" s="1"/>
      <c r="E4003" s="1">
        <v>23</v>
      </c>
      <c r="F4003" s="1">
        <v>12</v>
      </c>
      <c r="G4003" s="1">
        <v>1</v>
      </c>
      <c r="H4003" s="1">
        <v>10</v>
      </c>
      <c r="I4003" s="15">
        <v>0.54347826086956519</v>
      </c>
      <c r="J4003">
        <f t="shared" si="62"/>
        <v>40</v>
      </c>
    </row>
    <row r="4004" spans="1:10" x14ac:dyDescent="0.3">
      <c r="A4004" t="s">
        <v>3641</v>
      </c>
      <c r="C4004" s="18">
        <v>430.09959443025531</v>
      </c>
      <c r="D4004" s="1"/>
      <c r="E4004" s="1">
        <v>3</v>
      </c>
      <c r="F4004" s="1">
        <v>0</v>
      </c>
      <c r="G4004" s="1">
        <v>0</v>
      </c>
      <c r="H4004" s="1">
        <v>3</v>
      </c>
      <c r="I4004" s="15">
        <v>0</v>
      </c>
      <c r="J4004">
        <f t="shared" si="62"/>
        <v>40</v>
      </c>
    </row>
    <row r="4005" spans="1:10" x14ac:dyDescent="0.3">
      <c r="A4005" t="s">
        <v>3650</v>
      </c>
      <c r="C4005" s="18">
        <v>430.07943633697033</v>
      </c>
      <c r="D4005" s="1"/>
      <c r="E4005" s="1">
        <v>39</v>
      </c>
      <c r="F4005" s="1">
        <v>21</v>
      </c>
      <c r="G4005" s="1">
        <v>1</v>
      </c>
      <c r="H4005" s="1">
        <v>17</v>
      </c>
      <c r="I4005" s="15">
        <v>0.55128205128205132</v>
      </c>
      <c r="J4005">
        <f t="shared" si="62"/>
        <v>20</v>
      </c>
    </row>
    <row r="4006" spans="1:10" x14ac:dyDescent="0.3">
      <c r="A4006" t="s">
        <v>3644</v>
      </c>
      <c r="C4006" s="18">
        <v>430.06967132361228</v>
      </c>
      <c r="D4006" s="1"/>
      <c r="E4006" s="1">
        <v>3</v>
      </c>
      <c r="F4006" s="1">
        <v>3</v>
      </c>
      <c r="G4006" s="1">
        <v>0</v>
      </c>
      <c r="H4006" s="1">
        <v>0</v>
      </c>
      <c r="I4006" s="15">
        <v>1</v>
      </c>
      <c r="J4006">
        <f t="shared" si="62"/>
        <v>40</v>
      </c>
    </row>
    <row r="4007" spans="1:10" x14ac:dyDescent="0.3">
      <c r="A4007" t="s">
        <v>3638</v>
      </c>
      <c r="C4007" s="18">
        <v>430.06903043330567</v>
      </c>
      <c r="D4007" s="1"/>
      <c r="E4007" s="1">
        <v>3</v>
      </c>
      <c r="F4007" s="1">
        <v>3</v>
      </c>
      <c r="G4007" s="1">
        <v>0</v>
      </c>
      <c r="H4007" s="1">
        <v>0</v>
      </c>
      <c r="I4007" s="15">
        <v>1</v>
      </c>
      <c r="J4007">
        <f t="shared" si="62"/>
        <v>40</v>
      </c>
    </row>
    <row r="4008" spans="1:10" x14ac:dyDescent="0.3">
      <c r="A4008" t="s">
        <v>3645</v>
      </c>
      <c r="C4008" s="18">
        <v>430.06270494557128</v>
      </c>
      <c r="D4008" s="1"/>
      <c r="E4008" s="1">
        <v>5</v>
      </c>
      <c r="F4008" s="1">
        <v>4</v>
      </c>
      <c r="G4008" s="1">
        <v>0</v>
      </c>
      <c r="H4008" s="1">
        <v>1</v>
      </c>
      <c r="I4008" s="15">
        <v>0.8</v>
      </c>
      <c r="J4008">
        <f t="shared" si="62"/>
        <v>40</v>
      </c>
    </row>
    <row r="4009" spans="1:10" x14ac:dyDescent="0.3">
      <c r="A4009" t="s">
        <v>3647</v>
      </c>
      <c r="C4009" s="18">
        <v>430.03722957570534</v>
      </c>
      <c r="D4009" s="1"/>
      <c r="E4009" s="1">
        <v>3</v>
      </c>
      <c r="F4009" s="1">
        <v>3</v>
      </c>
      <c r="G4009" s="1">
        <v>0</v>
      </c>
      <c r="H4009" s="1">
        <v>0</v>
      </c>
      <c r="I4009" s="15">
        <v>1</v>
      </c>
      <c r="J4009">
        <f t="shared" si="62"/>
        <v>40</v>
      </c>
    </row>
    <row r="4010" spans="1:10" x14ac:dyDescent="0.3">
      <c r="A4010" t="s">
        <v>3648</v>
      </c>
      <c r="C4010" s="18">
        <v>430.03011141386395</v>
      </c>
      <c r="D4010" s="1"/>
      <c r="E4010" s="1">
        <v>3</v>
      </c>
      <c r="F4010" s="1">
        <v>3</v>
      </c>
      <c r="G4010" s="1">
        <v>0</v>
      </c>
      <c r="H4010" s="1">
        <v>0</v>
      </c>
      <c r="I4010" s="15">
        <v>1</v>
      </c>
      <c r="J4010">
        <f t="shared" si="62"/>
        <v>40</v>
      </c>
    </row>
    <row r="4011" spans="1:10" x14ac:dyDescent="0.3">
      <c r="A4011" t="s">
        <v>3777</v>
      </c>
      <c r="C4011" s="18">
        <v>430.02869022379701</v>
      </c>
      <c r="D4011" s="1"/>
      <c r="E4011" s="1">
        <v>89</v>
      </c>
      <c r="F4011" s="1">
        <v>41</v>
      </c>
      <c r="G4011" s="1">
        <v>1</v>
      </c>
      <c r="H4011" s="1">
        <v>47</v>
      </c>
      <c r="I4011" s="15">
        <v>0.46629213483146065</v>
      </c>
      <c r="J4011">
        <f t="shared" si="62"/>
        <v>20</v>
      </c>
    </row>
    <row r="4012" spans="1:10" x14ac:dyDescent="0.3">
      <c r="A4012" t="s">
        <v>3651</v>
      </c>
      <c r="C4012" s="18">
        <v>430.02580128300912</v>
      </c>
      <c r="D4012" s="1"/>
      <c r="E4012" s="1">
        <v>3</v>
      </c>
      <c r="F4012" s="1">
        <v>3</v>
      </c>
      <c r="G4012" s="1">
        <v>0</v>
      </c>
      <c r="H4012" s="1">
        <v>0</v>
      </c>
      <c r="I4012" s="15">
        <v>1</v>
      </c>
      <c r="J4012">
        <f t="shared" si="62"/>
        <v>40</v>
      </c>
    </row>
    <row r="4013" spans="1:10" x14ac:dyDescent="0.3">
      <c r="A4013" t="s">
        <v>3652</v>
      </c>
      <c r="C4013" s="18">
        <v>430.02343909899656</v>
      </c>
      <c r="D4013" s="1"/>
      <c r="E4013" s="1">
        <v>3</v>
      </c>
      <c r="F4013" s="1">
        <v>3</v>
      </c>
      <c r="G4013" s="1">
        <v>0</v>
      </c>
      <c r="H4013" s="1">
        <v>0</v>
      </c>
      <c r="I4013" s="15">
        <v>1</v>
      </c>
      <c r="J4013">
        <f t="shared" si="62"/>
        <v>40</v>
      </c>
    </row>
    <row r="4014" spans="1:10" x14ac:dyDescent="0.3">
      <c r="A4014" t="s">
        <v>3653</v>
      </c>
      <c r="C4014" s="18">
        <v>430.02109111612214</v>
      </c>
      <c r="D4014" s="1"/>
      <c r="E4014" s="1">
        <v>5</v>
      </c>
      <c r="F4014" s="1">
        <v>4</v>
      </c>
      <c r="G4014" s="1">
        <v>0</v>
      </c>
      <c r="H4014" s="1">
        <v>1</v>
      </c>
      <c r="I4014" s="15">
        <v>0.8</v>
      </c>
      <c r="J4014">
        <f t="shared" si="62"/>
        <v>40</v>
      </c>
    </row>
    <row r="4015" spans="1:10" x14ac:dyDescent="0.3">
      <c r="A4015" t="s">
        <v>3654</v>
      </c>
      <c r="C4015" s="18">
        <v>430.02109111325933</v>
      </c>
      <c r="D4015" s="1"/>
      <c r="E4015" s="1">
        <v>5</v>
      </c>
      <c r="F4015" s="1">
        <v>4</v>
      </c>
      <c r="G4015" s="1">
        <v>0</v>
      </c>
      <c r="H4015" s="1">
        <v>1</v>
      </c>
      <c r="I4015" s="15">
        <v>0.8</v>
      </c>
      <c r="J4015">
        <f t="shared" si="62"/>
        <v>40</v>
      </c>
    </row>
    <row r="4016" spans="1:10" x14ac:dyDescent="0.3">
      <c r="A4016" t="s">
        <v>3655</v>
      </c>
      <c r="C4016" s="18">
        <v>430.01656966602127</v>
      </c>
      <c r="D4016" s="1"/>
      <c r="E4016" s="1">
        <v>3</v>
      </c>
      <c r="F4016" s="1">
        <v>3</v>
      </c>
      <c r="G4016" s="1">
        <v>0</v>
      </c>
      <c r="H4016" s="1">
        <v>0</v>
      </c>
      <c r="I4016" s="15">
        <v>1</v>
      </c>
      <c r="J4016">
        <f t="shared" si="62"/>
        <v>40</v>
      </c>
    </row>
    <row r="4017" spans="1:10" x14ac:dyDescent="0.3">
      <c r="A4017" t="s">
        <v>3656</v>
      </c>
      <c r="C4017" s="18">
        <v>430.01655013984771</v>
      </c>
      <c r="D4017" s="1"/>
      <c r="E4017" s="1">
        <v>5</v>
      </c>
      <c r="F4017" s="1">
        <v>4</v>
      </c>
      <c r="G4017" s="1">
        <v>0</v>
      </c>
      <c r="H4017" s="1">
        <v>1</v>
      </c>
      <c r="I4017" s="15">
        <v>0.8</v>
      </c>
      <c r="J4017">
        <f t="shared" si="62"/>
        <v>40</v>
      </c>
    </row>
    <row r="4018" spans="1:10" x14ac:dyDescent="0.3">
      <c r="A4018" t="s">
        <v>3657</v>
      </c>
      <c r="C4018" s="18">
        <v>430.0134635197428</v>
      </c>
      <c r="D4018" s="1"/>
      <c r="E4018" s="1">
        <v>3</v>
      </c>
      <c r="F4018" s="1">
        <v>3</v>
      </c>
      <c r="G4018" s="1">
        <v>0</v>
      </c>
      <c r="H4018" s="1">
        <v>0</v>
      </c>
      <c r="I4018" s="15">
        <v>1</v>
      </c>
      <c r="J4018">
        <f t="shared" si="62"/>
        <v>40</v>
      </c>
    </row>
    <row r="4019" spans="1:10" x14ac:dyDescent="0.3">
      <c r="A4019" t="s">
        <v>3658</v>
      </c>
      <c r="C4019" s="18">
        <v>430.01292292140425</v>
      </c>
      <c r="D4019" s="1"/>
      <c r="E4019" s="1">
        <v>3</v>
      </c>
      <c r="F4019" s="1">
        <v>3</v>
      </c>
      <c r="G4019" s="1">
        <v>0</v>
      </c>
      <c r="H4019" s="1">
        <v>0</v>
      </c>
      <c r="I4019" s="15">
        <v>1</v>
      </c>
      <c r="J4019">
        <f t="shared" si="62"/>
        <v>40</v>
      </c>
    </row>
    <row r="4020" spans="1:10" x14ac:dyDescent="0.3">
      <c r="A4020" t="s">
        <v>3660</v>
      </c>
      <c r="C4020" s="18">
        <v>430.00963881089689</v>
      </c>
      <c r="D4020" s="1"/>
      <c r="E4020" s="1">
        <v>3</v>
      </c>
      <c r="F4020" s="1">
        <v>3</v>
      </c>
      <c r="G4020" s="1">
        <v>0</v>
      </c>
      <c r="H4020" s="1">
        <v>0</v>
      </c>
      <c r="I4020" s="15">
        <v>1</v>
      </c>
      <c r="J4020">
        <f t="shared" si="62"/>
        <v>40</v>
      </c>
    </row>
    <row r="4021" spans="1:10" x14ac:dyDescent="0.3">
      <c r="A4021" t="s">
        <v>3661</v>
      </c>
      <c r="C4021" s="18">
        <v>430.00758719358669</v>
      </c>
      <c r="D4021" s="1"/>
      <c r="E4021" s="1">
        <v>3</v>
      </c>
      <c r="F4021" s="1">
        <v>3</v>
      </c>
      <c r="G4021" s="1">
        <v>0</v>
      </c>
      <c r="H4021" s="1">
        <v>0</v>
      </c>
      <c r="I4021" s="15">
        <v>1</v>
      </c>
      <c r="J4021">
        <f t="shared" si="62"/>
        <v>40</v>
      </c>
    </row>
    <row r="4022" spans="1:10" x14ac:dyDescent="0.3">
      <c r="A4022" t="s">
        <v>3662</v>
      </c>
      <c r="C4022" s="18">
        <v>430.00570917960556</v>
      </c>
      <c r="D4022" s="1"/>
      <c r="E4022" s="1">
        <v>3</v>
      </c>
      <c r="F4022" s="1">
        <v>3</v>
      </c>
      <c r="G4022" s="1">
        <v>0</v>
      </c>
      <c r="H4022" s="1">
        <v>0</v>
      </c>
      <c r="I4022" s="15">
        <v>1</v>
      </c>
      <c r="J4022">
        <f t="shared" si="62"/>
        <v>40</v>
      </c>
    </row>
    <row r="4023" spans="1:10" x14ac:dyDescent="0.3">
      <c r="A4023" t="s">
        <v>3664</v>
      </c>
      <c r="C4023" s="18">
        <v>430.00364307130235</v>
      </c>
      <c r="D4023" s="1"/>
      <c r="E4023" s="1">
        <v>2</v>
      </c>
      <c r="F4023" s="1">
        <v>1</v>
      </c>
      <c r="G4023" s="1">
        <v>0</v>
      </c>
      <c r="H4023" s="1">
        <v>1</v>
      </c>
      <c r="I4023" s="15">
        <v>0.5</v>
      </c>
      <c r="J4023">
        <f t="shared" si="62"/>
        <v>40</v>
      </c>
    </row>
    <row r="4024" spans="1:10" x14ac:dyDescent="0.3">
      <c r="A4024" t="s">
        <v>3666</v>
      </c>
      <c r="C4024" s="18">
        <v>430.00040915866867</v>
      </c>
      <c r="D4024" s="1"/>
      <c r="E4024" s="1">
        <v>3</v>
      </c>
      <c r="F4024" s="1">
        <v>3</v>
      </c>
      <c r="G4024" s="1">
        <v>0</v>
      </c>
      <c r="H4024" s="1">
        <v>0</v>
      </c>
      <c r="I4024" s="15">
        <v>1</v>
      </c>
      <c r="J4024">
        <f t="shared" si="62"/>
        <v>40</v>
      </c>
    </row>
    <row r="4025" spans="1:10" x14ac:dyDescent="0.3">
      <c r="A4025" t="s">
        <v>3667</v>
      </c>
      <c r="C4025" s="18">
        <v>430.0002756355513</v>
      </c>
      <c r="D4025" s="1"/>
      <c r="E4025" s="1">
        <v>5</v>
      </c>
      <c r="F4025" s="1">
        <v>4</v>
      </c>
      <c r="G4025" s="1">
        <v>0</v>
      </c>
      <c r="H4025" s="1">
        <v>1</v>
      </c>
      <c r="I4025" s="15">
        <v>0.8</v>
      </c>
      <c r="J4025">
        <f t="shared" si="62"/>
        <v>40</v>
      </c>
    </row>
    <row r="4026" spans="1:10" x14ac:dyDescent="0.3">
      <c r="A4026" t="s">
        <v>3668</v>
      </c>
      <c r="C4026" s="18">
        <v>430</v>
      </c>
      <c r="D4026" s="1"/>
      <c r="E4026" s="1">
        <v>3</v>
      </c>
      <c r="F4026" s="1">
        <v>3</v>
      </c>
      <c r="G4026" s="1">
        <v>0</v>
      </c>
      <c r="H4026" s="1">
        <v>0</v>
      </c>
      <c r="I4026" s="15">
        <v>1</v>
      </c>
      <c r="J4026">
        <f t="shared" si="62"/>
        <v>40</v>
      </c>
    </row>
    <row r="4027" spans="1:10" x14ac:dyDescent="0.3">
      <c r="A4027" t="s">
        <v>3669</v>
      </c>
      <c r="C4027" s="18">
        <v>430</v>
      </c>
      <c r="D4027" s="1"/>
      <c r="E4027" s="1">
        <v>3</v>
      </c>
      <c r="F4027" s="1">
        <v>3</v>
      </c>
      <c r="G4027" s="1">
        <v>0</v>
      </c>
      <c r="H4027" s="1">
        <v>0</v>
      </c>
      <c r="I4027" s="15">
        <v>1</v>
      </c>
      <c r="J4027">
        <f t="shared" si="62"/>
        <v>40</v>
      </c>
    </row>
    <row r="4028" spans="1:10" x14ac:dyDescent="0.3">
      <c r="A4028" t="s">
        <v>3670</v>
      </c>
      <c r="C4028" s="18">
        <v>430</v>
      </c>
      <c r="D4028" s="1"/>
      <c r="E4028" s="1">
        <v>3</v>
      </c>
      <c r="F4028" s="1">
        <v>3</v>
      </c>
      <c r="G4028" s="1">
        <v>0</v>
      </c>
      <c r="H4028" s="1">
        <v>0</v>
      </c>
      <c r="I4028" s="15">
        <v>1</v>
      </c>
      <c r="J4028">
        <f t="shared" si="62"/>
        <v>40</v>
      </c>
    </row>
    <row r="4029" spans="1:10" x14ac:dyDescent="0.3">
      <c r="A4029" t="s">
        <v>3671</v>
      </c>
      <c r="C4029" s="18">
        <v>430</v>
      </c>
      <c r="D4029" s="1"/>
      <c r="E4029" s="1">
        <v>3</v>
      </c>
      <c r="F4029" s="1">
        <v>3</v>
      </c>
      <c r="G4029" s="1">
        <v>0</v>
      </c>
      <c r="H4029" s="1">
        <v>0</v>
      </c>
      <c r="I4029" s="15">
        <v>1</v>
      </c>
      <c r="J4029">
        <f t="shared" si="62"/>
        <v>40</v>
      </c>
    </row>
    <row r="4030" spans="1:10" x14ac:dyDescent="0.3">
      <c r="A4030" t="s">
        <v>3672</v>
      </c>
      <c r="C4030" s="18">
        <v>430</v>
      </c>
      <c r="D4030" s="1"/>
      <c r="E4030" s="1">
        <v>3</v>
      </c>
      <c r="F4030" s="1">
        <v>3</v>
      </c>
      <c r="G4030" s="1">
        <v>0</v>
      </c>
      <c r="H4030" s="1">
        <v>0</v>
      </c>
      <c r="I4030" s="15">
        <v>1</v>
      </c>
      <c r="J4030">
        <f t="shared" si="62"/>
        <v>40</v>
      </c>
    </row>
    <row r="4031" spans="1:10" x14ac:dyDescent="0.3">
      <c r="A4031" t="s">
        <v>3673</v>
      </c>
      <c r="C4031" s="18">
        <v>430</v>
      </c>
      <c r="D4031" s="1"/>
      <c r="E4031" s="1">
        <v>2</v>
      </c>
      <c r="F4031" s="1">
        <v>1</v>
      </c>
      <c r="G4031" s="1">
        <v>0</v>
      </c>
      <c r="H4031" s="1">
        <v>1</v>
      </c>
      <c r="I4031" s="15">
        <v>0.5</v>
      </c>
      <c r="J4031">
        <f t="shared" si="62"/>
        <v>40</v>
      </c>
    </row>
    <row r="4032" spans="1:10" x14ac:dyDescent="0.3">
      <c r="A4032" s="21" t="s">
        <v>3674</v>
      </c>
      <c r="C4032" s="18">
        <v>430</v>
      </c>
      <c r="D4032" s="1"/>
      <c r="E4032" s="1">
        <v>0</v>
      </c>
      <c r="F4032" s="1">
        <v>0</v>
      </c>
      <c r="G4032" s="1">
        <v>0</v>
      </c>
      <c r="H4032" s="1">
        <v>0</v>
      </c>
      <c r="I4032" s="15" t="e">
        <v>#DIV/0!</v>
      </c>
      <c r="J4032">
        <f t="shared" si="62"/>
        <v>40</v>
      </c>
    </row>
    <row r="4033" spans="1:10" x14ac:dyDescent="0.3">
      <c r="A4033" t="s">
        <v>3675</v>
      </c>
      <c r="C4033" s="18">
        <v>430</v>
      </c>
      <c r="D4033" s="1"/>
      <c r="E4033" s="1">
        <v>0</v>
      </c>
      <c r="F4033" s="1">
        <v>0</v>
      </c>
      <c r="G4033" s="1">
        <v>0</v>
      </c>
      <c r="H4033" s="1">
        <v>0</v>
      </c>
      <c r="I4033" s="15" t="e">
        <v>#DIV/0!</v>
      </c>
      <c r="J4033">
        <f t="shared" si="62"/>
        <v>40</v>
      </c>
    </row>
    <row r="4034" spans="1:10" x14ac:dyDescent="0.3">
      <c r="A4034" t="s">
        <v>3676</v>
      </c>
      <c r="C4034" s="18">
        <v>430</v>
      </c>
      <c r="D4034" s="1"/>
      <c r="E4034" s="1">
        <v>0</v>
      </c>
      <c r="F4034" s="1">
        <v>0</v>
      </c>
      <c r="G4034" s="1">
        <v>0</v>
      </c>
      <c r="H4034" s="1">
        <v>0</v>
      </c>
      <c r="I4034" s="15" t="e">
        <v>#DIV/0!</v>
      </c>
      <c r="J4034">
        <f t="shared" si="62"/>
        <v>40</v>
      </c>
    </row>
    <row r="4035" spans="1:10" x14ac:dyDescent="0.3">
      <c r="A4035" t="s">
        <v>3677</v>
      </c>
      <c r="C4035" s="18">
        <v>430</v>
      </c>
      <c r="D4035" s="1"/>
      <c r="E4035" s="1">
        <v>0</v>
      </c>
      <c r="F4035" s="1">
        <v>0</v>
      </c>
      <c r="G4035" s="1">
        <v>0</v>
      </c>
      <c r="H4035" s="1">
        <v>0</v>
      </c>
      <c r="I4035" s="15" t="e">
        <v>#DIV/0!</v>
      </c>
      <c r="J4035">
        <f t="shared" si="62"/>
        <v>40</v>
      </c>
    </row>
    <row r="4036" spans="1:10" x14ac:dyDescent="0.3">
      <c r="A4036" t="s">
        <v>3678</v>
      </c>
      <c r="C4036" s="18">
        <v>430</v>
      </c>
      <c r="D4036" s="1"/>
      <c r="E4036" s="1">
        <v>0</v>
      </c>
      <c r="F4036" s="1">
        <v>0</v>
      </c>
      <c r="G4036" s="1">
        <v>0</v>
      </c>
      <c r="H4036" s="1">
        <v>0</v>
      </c>
      <c r="I4036" s="15" t="e">
        <v>#DIV/0!</v>
      </c>
      <c r="J4036">
        <f t="shared" ref="J4036:J4099" si="63">IF(E4036&lt;=30,40,20)</f>
        <v>40</v>
      </c>
    </row>
    <row r="4037" spans="1:10" x14ac:dyDescent="0.3">
      <c r="A4037" t="s">
        <v>3679</v>
      </c>
      <c r="C4037" s="18">
        <v>430</v>
      </c>
      <c r="D4037" s="1"/>
      <c r="E4037" s="1">
        <v>0</v>
      </c>
      <c r="F4037" s="1">
        <v>0</v>
      </c>
      <c r="G4037" s="1">
        <v>0</v>
      </c>
      <c r="H4037" s="1">
        <v>0</v>
      </c>
      <c r="I4037" s="15" t="e">
        <v>#DIV/0!</v>
      </c>
      <c r="J4037">
        <f t="shared" si="63"/>
        <v>40</v>
      </c>
    </row>
    <row r="4038" spans="1:10" x14ac:dyDescent="0.3">
      <c r="A4038" t="s">
        <v>3680</v>
      </c>
      <c r="C4038" s="18">
        <v>430</v>
      </c>
      <c r="D4038" s="1"/>
      <c r="E4038" s="1">
        <v>3</v>
      </c>
      <c r="F4038" s="1">
        <v>3</v>
      </c>
      <c r="G4038" s="1">
        <v>0</v>
      </c>
      <c r="H4038" s="1">
        <v>0</v>
      </c>
      <c r="I4038" s="15">
        <v>1</v>
      </c>
      <c r="J4038">
        <f t="shared" si="63"/>
        <v>40</v>
      </c>
    </row>
    <row r="4039" spans="1:10" x14ac:dyDescent="0.3">
      <c r="A4039" t="s">
        <v>3681</v>
      </c>
      <c r="C4039" s="18">
        <v>430</v>
      </c>
      <c r="D4039" s="1"/>
      <c r="E4039" s="1">
        <v>3</v>
      </c>
      <c r="F4039" s="1">
        <v>3</v>
      </c>
      <c r="G4039" s="1">
        <v>0</v>
      </c>
      <c r="H4039" s="1">
        <v>0</v>
      </c>
      <c r="I4039" s="15">
        <v>1</v>
      </c>
      <c r="J4039">
        <f t="shared" si="63"/>
        <v>40</v>
      </c>
    </row>
    <row r="4040" spans="1:10" x14ac:dyDescent="0.3">
      <c r="A4040" t="s">
        <v>3682</v>
      </c>
      <c r="C4040" s="18">
        <v>430</v>
      </c>
      <c r="D4040" s="1"/>
      <c r="E4040" s="1">
        <v>3</v>
      </c>
      <c r="F4040" s="1">
        <v>3</v>
      </c>
      <c r="G4040" s="1">
        <v>0</v>
      </c>
      <c r="H4040" s="1">
        <v>0</v>
      </c>
      <c r="I4040" s="15">
        <v>1</v>
      </c>
      <c r="J4040">
        <f t="shared" si="63"/>
        <v>40</v>
      </c>
    </row>
    <row r="4041" spans="1:10" x14ac:dyDescent="0.3">
      <c r="A4041" t="s">
        <v>3683</v>
      </c>
      <c r="C4041" s="18">
        <v>430</v>
      </c>
      <c r="D4041" s="1"/>
      <c r="E4041" s="1">
        <v>3</v>
      </c>
      <c r="F4041" s="1">
        <v>3</v>
      </c>
      <c r="G4041" s="1">
        <v>0</v>
      </c>
      <c r="H4041" s="1">
        <v>0</v>
      </c>
      <c r="I4041" s="15">
        <v>1</v>
      </c>
      <c r="J4041">
        <f t="shared" si="63"/>
        <v>40</v>
      </c>
    </row>
    <row r="4042" spans="1:10" x14ac:dyDescent="0.3">
      <c r="A4042" t="s">
        <v>3684</v>
      </c>
      <c r="C4042" s="18">
        <v>430</v>
      </c>
      <c r="D4042" s="1"/>
      <c r="E4042" s="1">
        <v>3</v>
      </c>
      <c r="F4042" s="1">
        <v>3</v>
      </c>
      <c r="G4042" s="1">
        <v>0</v>
      </c>
      <c r="H4042" s="1">
        <v>0</v>
      </c>
      <c r="I4042" s="15">
        <v>1</v>
      </c>
      <c r="J4042">
        <f t="shared" si="63"/>
        <v>40</v>
      </c>
    </row>
    <row r="4043" spans="1:10" x14ac:dyDescent="0.3">
      <c r="A4043" t="s">
        <v>3685</v>
      </c>
      <c r="C4043" s="18">
        <v>430</v>
      </c>
      <c r="D4043" s="1"/>
      <c r="E4043" s="1">
        <v>3</v>
      </c>
      <c r="F4043" s="1">
        <v>3</v>
      </c>
      <c r="G4043" s="1">
        <v>0</v>
      </c>
      <c r="H4043" s="1">
        <v>0</v>
      </c>
      <c r="I4043" s="15">
        <v>1</v>
      </c>
      <c r="J4043">
        <f t="shared" si="63"/>
        <v>40</v>
      </c>
    </row>
    <row r="4044" spans="1:10" x14ac:dyDescent="0.3">
      <c r="A4044" t="s">
        <v>3686</v>
      </c>
      <c r="C4044" s="18">
        <v>430</v>
      </c>
      <c r="D4044" s="1"/>
      <c r="E4044" s="1">
        <v>3</v>
      </c>
      <c r="F4044" s="1">
        <v>3</v>
      </c>
      <c r="G4044" s="1">
        <v>0</v>
      </c>
      <c r="H4044" s="1">
        <v>0</v>
      </c>
      <c r="I4044" s="15">
        <v>1</v>
      </c>
      <c r="J4044">
        <f t="shared" si="63"/>
        <v>40</v>
      </c>
    </row>
    <row r="4045" spans="1:10" x14ac:dyDescent="0.3">
      <c r="A4045" t="s">
        <v>3687</v>
      </c>
      <c r="C4045" s="18">
        <v>430</v>
      </c>
      <c r="D4045" s="1"/>
      <c r="E4045" s="1">
        <v>3</v>
      </c>
      <c r="F4045" s="1">
        <v>3</v>
      </c>
      <c r="G4045" s="1">
        <v>0</v>
      </c>
      <c r="H4045" s="1">
        <v>0</v>
      </c>
      <c r="I4045" s="15">
        <v>1</v>
      </c>
      <c r="J4045">
        <f t="shared" si="63"/>
        <v>40</v>
      </c>
    </row>
    <row r="4046" spans="1:10" x14ac:dyDescent="0.3">
      <c r="A4046" t="s">
        <v>3688</v>
      </c>
      <c r="C4046" s="18">
        <v>430</v>
      </c>
      <c r="D4046" s="1"/>
      <c r="E4046" s="1">
        <v>5</v>
      </c>
      <c r="F4046" s="1">
        <v>4</v>
      </c>
      <c r="G4046" s="1">
        <v>0</v>
      </c>
      <c r="H4046" s="1">
        <v>1</v>
      </c>
      <c r="I4046" s="15">
        <v>0.8</v>
      </c>
      <c r="J4046">
        <f t="shared" si="63"/>
        <v>40</v>
      </c>
    </row>
    <row r="4047" spans="1:10" x14ac:dyDescent="0.3">
      <c r="A4047" t="s">
        <v>3689</v>
      </c>
      <c r="C4047" s="18">
        <v>430</v>
      </c>
      <c r="D4047" s="1"/>
      <c r="E4047" s="1">
        <v>3</v>
      </c>
      <c r="F4047" s="1">
        <v>3</v>
      </c>
      <c r="G4047" s="1">
        <v>0</v>
      </c>
      <c r="H4047" s="1">
        <v>0</v>
      </c>
      <c r="I4047" s="15">
        <v>1</v>
      </c>
      <c r="J4047">
        <f t="shared" si="63"/>
        <v>40</v>
      </c>
    </row>
    <row r="4048" spans="1:10" x14ac:dyDescent="0.3">
      <c r="A4048" t="s">
        <v>3690</v>
      </c>
      <c r="C4048" s="18">
        <v>430</v>
      </c>
      <c r="D4048" s="1"/>
      <c r="E4048" s="1">
        <v>3</v>
      </c>
      <c r="F4048" s="1">
        <v>3</v>
      </c>
      <c r="G4048" s="1">
        <v>0</v>
      </c>
      <c r="H4048" s="1">
        <v>0</v>
      </c>
      <c r="I4048" s="15">
        <v>1</v>
      </c>
      <c r="J4048">
        <f t="shared" si="63"/>
        <v>40</v>
      </c>
    </row>
    <row r="4049" spans="1:10" x14ac:dyDescent="0.3">
      <c r="A4049" t="s">
        <v>3691</v>
      </c>
      <c r="C4049" s="18">
        <v>430</v>
      </c>
      <c r="D4049" s="1"/>
      <c r="E4049" s="1">
        <v>3</v>
      </c>
      <c r="F4049" s="1">
        <v>3</v>
      </c>
      <c r="G4049" s="1">
        <v>0</v>
      </c>
      <c r="H4049" s="1">
        <v>0</v>
      </c>
      <c r="I4049" s="15">
        <v>1</v>
      </c>
      <c r="J4049">
        <f t="shared" si="63"/>
        <v>40</v>
      </c>
    </row>
    <row r="4050" spans="1:10" x14ac:dyDescent="0.3">
      <c r="A4050" t="s">
        <v>3692</v>
      </c>
      <c r="C4050" s="18">
        <v>430</v>
      </c>
      <c r="D4050" s="1"/>
      <c r="E4050" s="1">
        <v>3</v>
      </c>
      <c r="F4050" s="1">
        <v>3</v>
      </c>
      <c r="G4050" s="1">
        <v>0</v>
      </c>
      <c r="H4050" s="1">
        <v>0</v>
      </c>
      <c r="I4050" s="15">
        <v>1</v>
      </c>
      <c r="J4050">
        <f t="shared" si="63"/>
        <v>40</v>
      </c>
    </row>
    <row r="4051" spans="1:10" x14ac:dyDescent="0.3">
      <c r="A4051" t="s">
        <v>3693</v>
      </c>
      <c r="C4051" s="18">
        <v>430</v>
      </c>
      <c r="D4051" s="1"/>
      <c r="E4051" s="1">
        <v>3</v>
      </c>
      <c r="F4051" s="1">
        <v>3</v>
      </c>
      <c r="G4051" s="1">
        <v>0</v>
      </c>
      <c r="H4051" s="1">
        <v>0</v>
      </c>
      <c r="I4051" s="15">
        <v>1</v>
      </c>
      <c r="J4051">
        <f t="shared" si="63"/>
        <v>40</v>
      </c>
    </row>
    <row r="4052" spans="1:10" x14ac:dyDescent="0.3">
      <c r="A4052" t="s">
        <v>3694</v>
      </c>
      <c r="C4052" s="18">
        <v>430</v>
      </c>
      <c r="D4052" s="1"/>
      <c r="E4052" s="1">
        <v>3</v>
      </c>
      <c r="F4052" s="1">
        <v>3</v>
      </c>
      <c r="G4052" s="1">
        <v>0</v>
      </c>
      <c r="H4052" s="1">
        <v>0</v>
      </c>
      <c r="I4052" s="15">
        <v>1</v>
      </c>
      <c r="J4052">
        <f t="shared" si="63"/>
        <v>40</v>
      </c>
    </row>
    <row r="4053" spans="1:10" x14ac:dyDescent="0.3">
      <c r="A4053" t="s">
        <v>3695</v>
      </c>
      <c r="C4053" s="18">
        <v>430</v>
      </c>
      <c r="D4053" s="1"/>
      <c r="E4053" s="1">
        <v>3</v>
      </c>
      <c r="F4053" s="1">
        <v>3</v>
      </c>
      <c r="G4053" s="1">
        <v>0</v>
      </c>
      <c r="H4053" s="1">
        <v>0</v>
      </c>
      <c r="I4053" s="15">
        <v>1</v>
      </c>
      <c r="J4053">
        <f t="shared" si="63"/>
        <v>40</v>
      </c>
    </row>
    <row r="4054" spans="1:10" x14ac:dyDescent="0.3">
      <c r="A4054" t="s">
        <v>3696</v>
      </c>
      <c r="C4054" s="18">
        <v>430</v>
      </c>
      <c r="D4054" s="1"/>
      <c r="E4054" s="1">
        <v>3</v>
      </c>
      <c r="F4054" s="1">
        <v>3</v>
      </c>
      <c r="G4054" s="1">
        <v>0</v>
      </c>
      <c r="H4054" s="1">
        <v>0</v>
      </c>
      <c r="I4054" s="15">
        <v>1</v>
      </c>
      <c r="J4054">
        <f t="shared" si="63"/>
        <v>40</v>
      </c>
    </row>
    <row r="4055" spans="1:10" x14ac:dyDescent="0.3">
      <c r="A4055" t="s">
        <v>3697</v>
      </c>
      <c r="C4055" s="18">
        <v>430</v>
      </c>
      <c r="D4055" s="1"/>
      <c r="E4055" s="1">
        <v>3</v>
      </c>
      <c r="F4055" s="1">
        <v>3</v>
      </c>
      <c r="G4055" s="1">
        <v>0</v>
      </c>
      <c r="H4055" s="1">
        <v>0</v>
      </c>
      <c r="I4055" s="15">
        <v>1</v>
      </c>
      <c r="J4055">
        <f t="shared" si="63"/>
        <v>40</v>
      </c>
    </row>
    <row r="4056" spans="1:10" x14ac:dyDescent="0.3">
      <c r="A4056" t="s">
        <v>3698</v>
      </c>
      <c r="C4056" s="18">
        <v>430</v>
      </c>
      <c r="D4056" s="1"/>
      <c r="E4056" s="1">
        <v>3</v>
      </c>
      <c r="F4056" s="1">
        <v>3</v>
      </c>
      <c r="G4056" s="1">
        <v>0</v>
      </c>
      <c r="H4056" s="1">
        <v>0</v>
      </c>
      <c r="I4056" s="15">
        <v>1</v>
      </c>
      <c r="J4056">
        <f t="shared" si="63"/>
        <v>40</v>
      </c>
    </row>
    <row r="4057" spans="1:10" x14ac:dyDescent="0.3">
      <c r="A4057" t="s">
        <v>3699</v>
      </c>
      <c r="C4057" s="18">
        <v>430</v>
      </c>
      <c r="D4057" s="1"/>
      <c r="E4057" s="1">
        <v>3</v>
      </c>
      <c r="F4057" s="1">
        <v>3</v>
      </c>
      <c r="G4057" s="1">
        <v>0</v>
      </c>
      <c r="H4057" s="1">
        <v>0</v>
      </c>
      <c r="I4057" s="15">
        <v>1</v>
      </c>
      <c r="J4057">
        <f t="shared" si="63"/>
        <v>40</v>
      </c>
    </row>
    <row r="4058" spans="1:10" x14ac:dyDescent="0.3">
      <c r="A4058" t="s">
        <v>3700</v>
      </c>
      <c r="C4058" s="18">
        <v>430</v>
      </c>
      <c r="D4058" s="1"/>
      <c r="E4058" s="1">
        <v>3</v>
      </c>
      <c r="F4058" s="1">
        <v>3</v>
      </c>
      <c r="G4058" s="1">
        <v>0</v>
      </c>
      <c r="H4058" s="1">
        <v>0</v>
      </c>
      <c r="I4058" s="15">
        <v>1</v>
      </c>
      <c r="J4058">
        <f t="shared" si="63"/>
        <v>40</v>
      </c>
    </row>
    <row r="4059" spans="1:10" x14ac:dyDescent="0.3">
      <c r="A4059" t="s">
        <v>3701</v>
      </c>
      <c r="C4059" s="18">
        <v>430</v>
      </c>
      <c r="D4059" s="1"/>
      <c r="E4059" s="1">
        <v>3</v>
      </c>
      <c r="F4059" s="1">
        <v>3</v>
      </c>
      <c r="G4059" s="1">
        <v>0</v>
      </c>
      <c r="H4059" s="1">
        <v>0</v>
      </c>
      <c r="I4059" s="15">
        <v>1</v>
      </c>
      <c r="J4059">
        <f t="shared" si="63"/>
        <v>40</v>
      </c>
    </row>
    <row r="4060" spans="1:10" x14ac:dyDescent="0.3">
      <c r="A4060" t="s">
        <v>3702</v>
      </c>
      <c r="C4060" s="18">
        <v>430</v>
      </c>
      <c r="D4060" s="1"/>
      <c r="E4060" s="1">
        <v>3</v>
      </c>
      <c r="F4060" s="1">
        <v>3</v>
      </c>
      <c r="G4060" s="1">
        <v>0</v>
      </c>
      <c r="H4060" s="1">
        <v>0</v>
      </c>
      <c r="I4060" s="15">
        <v>1</v>
      </c>
      <c r="J4060">
        <f t="shared" si="63"/>
        <v>40</v>
      </c>
    </row>
    <row r="4061" spans="1:10" x14ac:dyDescent="0.3">
      <c r="A4061" t="s">
        <v>3703</v>
      </c>
      <c r="C4061" s="18">
        <v>430</v>
      </c>
      <c r="D4061" s="1"/>
      <c r="E4061" s="1">
        <v>3</v>
      </c>
      <c r="F4061" s="1">
        <v>3</v>
      </c>
      <c r="G4061" s="1">
        <v>0</v>
      </c>
      <c r="H4061" s="1">
        <v>0</v>
      </c>
      <c r="I4061" s="15">
        <v>1</v>
      </c>
      <c r="J4061">
        <f t="shared" si="63"/>
        <v>40</v>
      </c>
    </row>
    <row r="4062" spans="1:10" x14ac:dyDescent="0.3">
      <c r="A4062" t="s">
        <v>3704</v>
      </c>
      <c r="C4062" s="18">
        <v>430</v>
      </c>
      <c r="D4062" s="1"/>
      <c r="E4062" s="1">
        <v>3</v>
      </c>
      <c r="F4062" s="1">
        <v>3</v>
      </c>
      <c r="G4062" s="1">
        <v>0</v>
      </c>
      <c r="H4062" s="1">
        <v>0</v>
      </c>
      <c r="I4062" s="15">
        <v>1</v>
      </c>
      <c r="J4062">
        <f t="shared" si="63"/>
        <v>40</v>
      </c>
    </row>
    <row r="4063" spans="1:10" x14ac:dyDescent="0.3">
      <c r="A4063" t="s">
        <v>3705</v>
      </c>
      <c r="C4063" s="18">
        <v>430</v>
      </c>
      <c r="D4063" s="1"/>
      <c r="E4063" s="1">
        <v>3</v>
      </c>
      <c r="F4063" s="1">
        <v>3</v>
      </c>
      <c r="G4063" s="1">
        <v>0</v>
      </c>
      <c r="H4063" s="1">
        <v>0</v>
      </c>
      <c r="I4063" s="15">
        <v>1</v>
      </c>
      <c r="J4063">
        <f t="shared" si="63"/>
        <v>40</v>
      </c>
    </row>
    <row r="4064" spans="1:10" x14ac:dyDescent="0.3">
      <c r="A4064" t="s">
        <v>3706</v>
      </c>
      <c r="C4064" s="18">
        <v>430</v>
      </c>
      <c r="D4064" s="1"/>
      <c r="E4064" s="1">
        <v>3</v>
      </c>
      <c r="F4064" s="1">
        <v>3</v>
      </c>
      <c r="G4064" s="1">
        <v>0</v>
      </c>
      <c r="H4064" s="1">
        <v>0</v>
      </c>
      <c r="I4064" s="15">
        <v>1</v>
      </c>
      <c r="J4064">
        <f t="shared" si="63"/>
        <v>40</v>
      </c>
    </row>
    <row r="4065" spans="1:10" x14ac:dyDescent="0.3">
      <c r="A4065" t="s">
        <v>3707</v>
      </c>
      <c r="C4065" s="18">
        <v>430</v>
      </c>
      <c r="D4065" s="1"/>
      <c r="E4065" s="1">
        <v>3</v>
      </c>
      <c r="F4065" s="1">
        <v>3</v>
      </c>
      <c r="G4065" s="1">
        <v>0</v>
      </c>
      <c r="H4065" s="1">
        <v>0</v>
      </c>
      <c r="I4065" s="15">
        <v>1</v>
      </c>
      <c r="J4065">
        <f t="shared" si="63"/>
        <v>40</v>
      </c>
    </row>
    <row r="4066" spans="1:10" x14ac:dyDescent="0.3">
      <c r="A4066" t="s">
        <v>3708</v>
      </c>
      <c r="C4066" s="18">
        <v>430</v>
      </c>
      <c r="D4066" s="1"/>
      <c r="E4066" s="1">
        <v>3</v>
      </c>
      <c r="F4066" s="1">
        <v>3</v>
      </c>
      <c r="G4066" s="1">
        <v>0</v>
      </c>
      <c r="H4066" s="1">
        <v>0</v>
      </c>
      <c r="I4066" s="15">
        <v>1</v>
      </c>
      <c r="J4066">
        <f t="shared" si="63"/>
        <v>40</v>
      </c>
    </row>
    <row r="4067" spans="1:10" x14ac:dyDescent="0.3">
      <c r="A4067" t="s">
        <v>3709</v>
      </c>
      <c r="C4067" s="18">
        <v>430</v>
      </c>
      <c r="D4067" s="1"/>
      <c r="E4067" s="1">
        <v>3</v>
      </c>
      <c r="F4067" s="1">
        <v>3</v>
      </c>
      <c r="G4067" s="1">
        <v>0</v>
      </c>
      <c r="H4067" s="1">
        <v>0</v>
      </c>
      <c r="I4067" s="15">
        <v>1</v>
      </c>
      <c r="J4067">
        <f t="shared" si="63"/>
        <v>40</v>
      </c>
    </row>
    <row r="4068" spans="1:10" x14ac:dyDescent="0.3">
      <c r="A4068" t="s">
        <v>3710</v>
      </c>
      <c r="C4068" s="18">
        <v>430</v>
      </c>
      <c r="D4068" s="1"/>
      <c r="E4068" s="1">
        <v>3</v>
      </c>
      <c r="F4068" s="1">
        <v>3</v>
      </c>
      <c r="G4068" s="1">
        <v>0</v>
      </c>
      <c r="H4068" s="1">
        <v>0</v>
      </c>
      <c r="I4068" s="15">
        <v>1</v>
      </c>
      <c r="J4068">
        <f t="shared" si="63"/>
        <v>40</v>
      </c>
    </row>
    <row r="4069" spans="1:10" x14ac:dyDescent="0.3">
      <c r="A4069" t="s">
        <v>3711</v>
      </c>
      <c r="C4069" s="18">
        <v>430</v>
      </c>
      <c r="D4069" s="1"/>
      <c r="E4069" s="1">
        <v>3</v>
      </c>
      <c r="F4069" s="1">
        <v>3</v>
      </c>
      <c r="G4069" s="1">
        <v>0</v>
      </c>
      <c r="H4069" s="1">
        <v>0</v>
      </c>
      <c r="I4069" s="15">
        <v>1</v>
      </c>
      <c r="J4069">
        <f t="shared" si="63"/>
        <v>40</v>
      </c>
    </row>
    <row r="4070" spans="1:10" x14ac:dyDescent="0.3">
      <c r="A4070" t="s">
        <v>3712</v>
      </c>
      <c r="C4070" s="18">
        <v>430</v>
      </c>
      <c r="D4070" s="1"/>
      <c r="E4070" s="1">
        <v>3</v>
      </c>
      <c r="F4070" s="1">
        <v>3</v>
      </c>
      <c r="G4070" s="1">
        <v>0</v>
      </c>
      <c r="H4070" s="1">
        <v>0</v>
      </c>
      <c r="I4070" s="15">
        <v>1</v>
      </c>
      <c r="J4070">
        <f t="shared" si="63"/>
        <v>40</v>
      </c>
    </row>
    <row r="4071" spans="1:10" x14ac:dyDescent="0.3">
      <c r="A4071" t="s">
        <v>3713</v>
      </c>
      <c r="C4071" s="18">
        <v>430</v>
      </c>
      <c r="D4071" s="1"/>
      <c r="E4071" s="1">
        <v>3</v>
      </c>
      <c r="F4071" s="1">
        <v>3</v>
      </c>
      <c r="G4071" s="1">
        <v>0</v>
      </c>
      <c r="H4071" s="1">
        <v>0</v>
      </c>
      <c r="I4071" s="15">
        <v>1</v>
      </c>
      <c r="J4071">
        <f t="shared" si="63"/>
        <v>40</v>
      </c>
    </row>
    <row r="4072" spans="1:10" x14ac:dyDescent="0.3">
      <c r="A4072" t="s">
        <v>3714</v>
      </c>
      <c r="C4072" s="18">
        <v>430</v>
      </c>
      <c r="D4072" s="1"/>
      <c r="E4072" s="1">
        <v>3</v>
      </c>
      <c r="F4072" s="1">
        <v>3</v>
      </c>
      <c r="G4072" s="1">
        <v>0</v>
      </c>
      <c r="H4072" s="1">
        <v>0</v>
      </c>
      <c r="I4072" s="15">
        <v>1</v>
      </c>
      <c r="J4072">
        <f t="shared" si="63"/>
        <v>40</v>
      </c>
    </row>
    <row r="4073" spans="1:10" x14ac:dyDescent="0.3">
      <c r="A4073" t="s">
        <v>3715</v>
      </c>
      <c r="C4073" s="18">
        <v>430</v>
      </c>
      <c r="D4073" s="1"/>
      <c r="E4073" s="1">
        <v>3</v>
      </c>
      <c r="F4073" s="1">
        <v>3</v>
      </c>
      <c r="G4073" s="1">
        <v>0</v>
      </c>
      <c r="H4073" s="1">
        <v>0</v>
      </c>
      <c r="I4073" s="15">
        <v>1</v>
      </c>
      <c r="J4073">
        <f t="shared" si="63"/>
        <v>40</v>
      </c>
    </row>
    <row r="4074" spans="1:10" x14ac:dyDescent="0.3">
      <c r="A4074" t="s">
        <v>3716</v>
      </c>
      <c r="C4074" s="18">
        <v>430</v>
      </c>
      <c r="D4074" s="1"/>
      <c r="E4074" s="1">
        <v>3</v>
      </c>
      <c r="F4074" s="1">
        <v>3</v>
      </c>
      <c r="G4074" s="1">
        <v>0</v>
      </c>
      <c r="H4074" s="1">
        <v>0</v>
      </c>
      <c r="I4074" s="15">
        <v>1</v>
      </c>
      <c r="J4074">
        <f t="shared" si="63"/>
        <v>40</v>
      </c>
    </row>
    <row r="4075" spans="1:10" x14ac:dyDescent="0.3">
      <c r="A4075" t="s">
        <v>3717</v>
      </c>
      <c r="C4075" s="18">
        <v>430</v>
      </c>
      <c r="D4075" s="1"/>
      <c r="E4075" s="1">
        <v>3</v>
      </c>
      <c r="F4075" s="1">
        <v>3</v>
      </c>
      <c r="G4075" s="1">
        <v>0</v>
      </c>
      <c r="H4075" s="1">
        <v>0</v>
      </c>
      <c r="I4075" s="15">
        <v>1</v>
      </c>
      <c r="J4075">
        <f t="shared" si="63"/>
        <v>40</v>
      </c>
    </row>
    <row r="4076" spans="1:10" x14ac:dyDescent="0.3">
      <c r="A4076" t="s">
        <v>3718</v>
      </c>
      <c r="C4076" s="18">
        <v>430</v>
      </c>
      <c r="D4076" s="1"/>
      <c r="E4076" s="1">
        <v>3</v>
      </c>
      <c r="F4076" s="1">
        <v>3</v>
      </c>
      <c r="G4076" s="1">
        <v>0</v>
      </c>
      <c r="H4076" s="1">
        <v>0</v>
      </c>
      <c r="I4076" s="15">
        <v>1</v>
      </c>
      <c r="J4076">
        <f t="shared" si="63"/>
        <v>40</v>
      </c>
    </row>
    <row r="4077" spans="1:10" x14ac:dyDescent="0.3">
      <c r="A4077" t="s">
        <v>3719</v>
      </c>
      <c r="C4077" s="18">
        <v>430</v>
      </c>
      <c r="D4077" s="1"/>
      <c r="E4077" s="1">
        <v>3</v>
      </c>
      <c r="F4077" s="1">
        <v>3</v>
      </c>
      <c r="G4077" s="1">
        <v>0</v>
      </c>
      <c r="H4077" s="1">
        <v>0</v>
      </c>
      <c r="I4077" s="15">
        <v>1</v>
      </c>
      <c r="J4077">
        <f t="shared" si="63"/>
        <v>40</v>
      </c>
    </row>
    <row r="4078" spans="1:10" x14ac:dyDescent="0.3">
      <c r="A4078" t="s">
        <v>3720</v>
      </c>
      <c r="C4078" s="18">
        <v>430</v>
      </c>
      <c r="D4078" s="1"/>
      <c r="E4078" s="1">
        <v>3</v>
      </c>
      <c r="F4078" s="1">
        <v>3</v>
      </c>
      <c r="G4078" s="1">
        <v>0</v>
      </c>
      <c r="H4078" s="1">
        <v>0</v>
      </c>
      <c r="I4078" s="15">
        <v>1</v>
      </c>
      <c r="J4078">
        <f t="shared" si="63"/>
        <v>40</v>
      </c>
    </row>
    <row r="4079" spans="1:10" x14ac:dyDescent="0.3">
      <c r="A4079" t="s">
        <v>3721</v>
      </c>
      <c r="C4079" s="18">
        <v>430</v>
      </c>
      <c r="D4079" s="1"/>
      <c r="E4079" s="1">
        <v>3</v>
      </c>
      <c r="F4079" s="1">
        <v>3</v>
      </c>
      <c r="G4079" s="1">
        <v>0</v>
      </c>
      <c r="H4079" s="1">
        <v>0</v>
      </c>
      <c r="I4079" s="15">
        <v>1</v>
      </c>
      <c r="J4079">
        <f t="shared" si="63"/>
        <v>40</v>
      </c>
    </row>
    <row r="4080" spans="1:10" x14ac:dyDescent="0.3">
      <c r="A4080" t="s">
        <v>3722</v>
      </c>
      <c r="C4080" s="18">
        <v>430</v>
      </c>
      <c r="D4080" s="1"/>
      <c r="E4080" s="1">
        <v>3</v>
      </c>
      <c r="F4080" s="1">
        <v>3</v>
      </c>
      <c r="G4080" s="1">
        <v>0</v>
      </c>
      <c r="H4080" s="1">
        <v>0</v>
      </c>
      <c r="I4080" s="15">
        <v>1</v>
      </c>
      <c r="J4080">
        <f t="shared" si="63"/>
        <v>40</v>
      </c>
    </row>
    <row r="4081" spans="1:10" x14ac:dyDescent="0.3">
      <c r="A4081" t="s">
        <v>3723</v>
      </c>
      <c r="C4081" s="18">
        <v>430</v>
      </c>
      <c r="D4081" s="1"/>
      <c r="E4081" s="1">
        <v>3</v>
      </c>
      <c r="F4081" s="1">
        <v>3</v>
      </c>
      <c r="G4081" s="1">
        <v>0</v>
      </c>
      <c r="H4081" s="1">
        <v>0</v>
      </c>
      <c r="I4081" s="15">
        <v>1</v>
      </c>
      <c r="J4081">
        <f t="shared" si="63"/>
        <v>40</v>
      </c>
    </row>
    <row r="4082" spans="1:10" x14ac:dyDescent="0.3">
      <c r="A4082" t="s">
        <v>3724</v>
      </c>
      <c r="C4082" s="18">
        <v>430</v>
      </c>
      <c r="D4082" s="1"/>
      <c r="E4082" s="1">
        <v>3</v>
      </c>
      <c r="F4082" s="1">
        <v>3</v>
      </c>
      <c r="G4082" s="1">
        <v>0</v>
      </c>
      <c r="H4082" s="1">
        <v>0</v>
      </c>
      <c r="I4082" s="15">
        <v>1</v>
      </c>
      <c r="J4082">
        <f t="shared" si="63"/>
        <v>40</v>
      </c>
    </row>
    <row r="4083" spans="1:10" x14ac:dyDescent="0.3">
      <c r="A4083" t="s">
        <v>3725</v>
      </c>
      <c r="C4083" s="18">
        <v>430</v>
      </c>
      <c r="D4083" s="1"/>
      <c r="E4083" s="1">
        <v>5</v>
      </c>
      <c r="F4083" s="1">
        <v>4</v>
      </c>
      <c r="G4083" s="1">
        <v>0</v>
      </c>
      <c r="H4083" s="1">
        <v>1</v>
      </c>
      <c r="I4083" s="15">
        <v>0.8</v>
      </c>
      <c r="J4083">
        <f t="shared" si="63"/>
        <v>40</v>
      </c>
    </row>
    <row r="4084" spans="1:10" x14ac:dyDescent="0.3">
      <c r="A4084" t="s">
        <v>3726</v>
      </c>
      <c r="C4084" s="18">
        <v>430</v>
      </c>
      <c r="D4084" s="1"/>
      <c r="E4084" s="1">
        <v>3</v>
      </c>
      <c r="F4084" s="1">
        <v>3</v>
      </c>
      <c r="G4084" s="1">
        <v>0</v>
      </c>
      <c r="H4084" s="1">
        <v>0</v>
      </c>
      <c r="I4084" s="15">
        <v>1</v>
      </c>
      <c r="J4084">
        <f t="shared" si="63"/>
        <v>40</v>
      </c>
    </row>
    <row r="4085" spans="1:10" x14ac:dyDescent="0.3">
      <c r="A4085" t="s">
        <v>3727</v>
      </c>
      <c r="C4085" s="18">
        <v>430</v>
      </c>
      <c r="D4085" s="1"/>
      <c r="E4085" s="1">
        <v>3</v>
      </c>
      <c r="F4085" s="1">
        <v>3</v>
      </c>
      <c r="G4085" s="1">
        <v>0</v>
      </c>
      <c r="H4085" s="1">
        <v>0</v>
      </c>
      <c r="I4085" s="15">
        <v>1</v>
      </c>
      <c r="J4085">
        <f t="shared" si="63"/>
        <v>40</v>
      </c>
    </row>
    <row r="4086" spans="1:10" x14ac:dyDescent="0.3">
      <c r="A4086" t="s">
        <v>3728</v>
      </c>
      <c r="C4086" s="18">
        <v>430</v>
      </c>
      <c r="D4086" s="1"/>
      <c r="E4086" s="1">
        <v>3</v>
      </c>
      <c r="F4086" s="1">
        <v>3</v>
      </c>
      <c r="G4086" s="1">
        <v>0</v>
      </c>
      <c r="H4086" s="1">
        <v>0</v>
      </c>
      <c r="I4086" s="15">
        <v>1</v>
      </c>
      <c r="J4086">
        <f t="shared" si="63"/>
        <v>40</v>
      </c>
    </row>
    <row r="4087" spans="1:10" x14ac:dyDescent="0.3">
      <c r="A4087" t="s">
        <v>3729</v>
      </c>
      <c r="C4087" s="18">
        <v>430</v>
      </c>
      <c r="D4087" s="1"/>
      <c r="E4087" s="1">
        <v>3</v>
      </c>
      <c r="F4087" s="1">
        <v>3</v>
      </c>
      <c r="G4087" s="1">
        <v>0</v>
      </c>
      <c r="H4087" s="1">
        <v>0</v>
      </c>
      <c r="I4087" s="15">
        <v>1</v>
      </c>
      <c r="J4087">
        <f t="shared" si="63"/>
        <v>40</v>
      </c>
    </row>
    <row r="4088" spans="1:10" x14ac:dyDescent="0.3">
      <c r="A4088" t="s">
        <v>3730</v>
      </c>
      <c r="C4088" s="18">
        <v>430</v>
      </c>
      <c r="D4088" s="1"/>
      <c r="E4088" s="1">
        <v>3</v>
      </c>
      <c r="F4088" s="1">
        <v>3</v>
      </c>
      <c r="G4088" s="1">
        <v>0</v>
      </c>
      <c r="H4088" s="1">
        <v>0</v>
      </c>
      <c r="I4088" s="15">
        <v>1</v>
      </c>
      <c r="J4088">
        <f t="shared" si="63"/>
        <v>40</v>
      </c>
    </row>
    <row r="4089" spans="1:10" x14ac:dyDescent="0.3">
      <c r="A4089" s="21" t="s">
        <v>3731</v>
      </c>
      <c r="C4089" s="18">
        <v>430</v>
      </c>
      <c r="D4089" s="1"/>
      <c r="E4089" s="1">
        <v>3</v>
      </c>
      <c r="F4089" s="1">
        <v>3</v>
      </c>
      <c r="G4089" s="1">
        <v>0</v>
      </c>
      <c r="H4089" s="1">
        <v>0</v>
      </c>
      <c r="I4089" s="15">
        <v>1</v>
      </c>
      <c r="J4089">
        <f t="shared" si="63"/>
        <v>40</v>
      </c>
    </row>
    <row r="4090" spans="1:10" x14ac:dyDescent="0.3">
      <c r="A4090" t="s">
        <v>3732</v>
      </c>
      <c r="C4090" s="18">
        <v>430</v>
      </c>
      <c r="D4090" s="1"/>
      <c r="E4090" s="1">
        <v>3</v>
      </c>
      <c r="F4090" s="1">
        <v>3</v>
      </c>
      <c r="G4090" s="1">
        <v>0</v>
      </c>
      <c r="H4090" s="1">
        <v>0</v>
      </c>
      <c r="I4090" s="15">
        <v>1</v>
      </c>
      <c r="J4090">
        <f t="shared" si="63"/>
        <v>40</v>
      </c>
    </row>
    <row r="4091" spans="1:10" x14ac:dyDescent="0.3">
      <c r="A4091" t="s">
        <v>3733</v>
      </c>
      <c r="C4091" s="18">
        <v>429.99998628950704</v>
      </c>
      <c r="D4091" s="1"/>
      <c r="E4091" s="1">
        <v>5</v>
      </c>
      <c r="F4091" s="1">
        <v>4</v>
      </c>
      <c r="G4091" s="1">
        <v>0</v>
      </c>
      <c r="H4091" s="1">
        <v>1</v>
      </c>
      <c r="I4091" s="15">
        <v>0.8</v>
      </c>
      <c r="J4091">
        <f t="shared" si="63"/>
        <v>40</v>
      </c>
    </row>
    <row r="4092" spans="1:10" x14ac:dyDescent="0.3">
      <c r="A4092" t="s">
        <v>3734</v>
      </c>
      <c r="C4092" s="18">
        <v>429.99952345734175</v>
      </c>
      <c r="D4092" s="1"/>
      <c r="E4092" s="1">
        <v>3</v>
      </c>
      <c r="F4092" s="1">
        <v>3</v>
      </c>
      <c r="G4092" s="1">
        <v>0</v>
      </c>
      <c r="H4092" s="1">
        <v>0</v>
      </c>
      <c r="I4092" s="15">
        <v>1</v>
      </c>
      <c r="J4092">
        <f t="shared" si="63"/>
        <v>40</v>
      </c>
    </row>
    <row r="4093" spans="1:10" x14ac:dyDescent="0.3">
      <c r="A4093" t="s">
        <v>3735</v>
      </c>
      <c r="C4093" s="18">
        <v>429.99924338508754</v>
      </c>
      <c r="D4093" s="1"/>
      <c r="E4093" s="1">
        <v>3</v>
      </c>
      <c r="F4093" s="1">
        <v>3</v>
      </c>
      <c r="G4093" s="1">
        <v>0</v>
      </c>
      <c r="H4093" s="1">
        <v>0</v>
      </c>
      <c r="I4093" s="15">
        <v>1</v>
      </c>
      <c r="J4093">
        <f t="shared" si="63"/>
        <v>40</v>
      </c>
    </row>
    <row r="4094" spans="1:10" x14ac:dyDescent="0.3">
      <c r="A4094" t="s">
        <v>3736</v>
      </c>
      <c r="C4094" s="18">
        <v>429.99711452422667</v>
      </c>
      <c r="D4094" s="1"/>
      <c r="E4094" s="1">
        <v>3</v>
      </c>
      <c r="F4094" s="1">
        <v>3</v>
      </c>
      <c r="G4094" s="1">
        <v>0</v>
      </c>
      <c r="H4094" s="1">
        <v>0</v>
      </c>
      <c r="I4094" s="15">
        <v>1</v>
      </c>
      <c r="J4094">
        <f t="shared" si="63"/>
        <v>40</v>
      </c>
    </row>
    <row r="4095" spans="1:10" x14ac:dyDescent="0.3">
      <c r="A4095" t="s">
        <v>3737</v>
      </c>
      <c r="C4095" s="18">
        <v>429.9921877715924</v>
      </c>
      <c r="D4095" s="1"/>
      <c r="E4095" s="1">
        <v>5</v>
      </c>
      <c r="F4095" s="1">
        <v>4</v>
      </c>
      <c r="G4095" s="1">
        <v>0</v>
      </c>
      <c r="H4095" s="1">
        <v>1</v>
      </c>
      <c r="I4095" s="15">
        <v>0.8</v>
      </c>
      <c r="J4095">
        <f t="shared" si="63"/>
        <v>40</v>
      </c>
    </row>
    <row r="4096" spans="1:10" x14ac:dyDescent="0.3">
      <c r="A4096" t="s">
        <v>3738</v>
      </c>
      <c r="C4096" s="18">
        <v>429.99195644580919</v>
      </c>
      <c r="D4096" s="1"/>
      <c r="E4096" s="1">
        <v>3</v>
      </c>
      <c r="F4096" s="1">
        <v>3</v>
      </c>
      <c r="G4096" s="1">
        <v>0</v>
      </c>
      <c r="H4096" s="1">
        <v>0</v>
      </c>
      <c r="I4096" s="15">
        <v>1</v>
      </c>
      <c r="J4096">
        <f t="shared" si="63"/>
        <v>40</v>
      </c>
    </row>
    <row r="4097" spans="1:10" x14ac:dyDescent="0.3">
      <c r="A4097" s="21" t="s">
        <v>3739</v>
      </c>
      <c r="C4097" s="18">
        <v>429.99194318624018</v>
      </c>
      <c r="D4097" s="1"/>
      <c r="E4097" s="1">
        <v>3</v>
      </c>
      <c r="F4097" s="1">
        <v>3</v>
      </c>
      <c r="G4097" s="1">
        <v>0</v>
      </c>
      <c r="H4097" s="1">
        <v>0</v>
      </c>
      <c r="I4097" s="15">
        <v>1</v>
      </c>
      <c r="J4097">
        <f t="shared" si="63"/>
        <v>40</v>
      </c>
    </row>
    <row r="4098" spans="1:10" x14ac:dyDescent="0.3">
      <c r="A4098" t="s">
        <v>3740</v>
      </c>
      <c r="C4098" s="18">
        <v>429.99171807294584</v>
      </c>
      <c r="D4098" s="1"/>
      <c r="E4098" s="1">
        <v>3</v>
      </c>
      <c r="F4098" s="1">
        <v>3</v>
      </c>
      <c r="G4098" s="1">
        <v>0</v>
      </c>
      <c r="H4098" s="1">
        <v>0</v>
      </c>
      <c r="I4098" s="15">
        <v>1</v>
      </c>
      <c r="J4098">
        <f t="shared" si="63"/>
        <v>40</v>
      </c>
    </row>
    <row r="4099" spans="1:10" x14ac:dyDescent="0.3">
      <c r="A4099" t="s">
        <v>3741</v>
      </c>
      <c r="C4099" s="18">
        <v>429.99147990313185</v>
      </c>
      <c r="D4099" s="1"/>
      <c r="E4099" s="1">
        <v>5</v>
      </c>
      <c r="F4099" s="1">
        <v>4</v>
      </c>
      <c r="G4099" s="1">
        <v>0</v>
      </c>
      <c r="H4099" s="1">
        <v>1</v>
      </c>
      <c r="I4099" s="15">
        <v>0.8</v>
      </c>
      <c r="J4099">
        <f t="shared" si="63"/>
        <v>40</v>
      </c>
    </row>
    <row r="4100" spans="1:10" x14ac:dyDescent="0.3">
      <c r="A4100" t="s">
        <v>3742</v>
      </c>
      <c r="C4100" s="18">
        <v>429.99131215147253</v>
      </c>
      <c r="D4100" s="1"/>
      <c r="E4100" s="1">
        <v>3</v>
      </c>
      <c r="F4100" s="1">
        <v>3</v>
      </c>
      <c r="G4100" s="1">
        <v>0</v>
      </c>
      <c r="H4100" s="1">
        <v>0</v>
      </c>
      <c r="I4100" s="15">
        <v>1</v>
      </c>
      <c r="J4100">
        <f t="shared" ref="J4100:J4163" si="64">IF(E4100&lt;=30,40,20)</f>
        <v>40</v>
      </c>
    </row>
    <row r="4101" spans="1:10" x14ac:dyDescent="0.3">
      <c r="A4101" t="s">
        <v>3743</v>
      </c>
      <c r="C4101" s="18">
        <v>429.99085455124316</v>
      </c>
      <c r="D4101" s="1"/>
      <c r="E4101" s="1">
        <v>3</v>
      </c>
      <c r="F4101" s="1">
        <v>3</v>
      </c>
      <c r="G4101" s="1">
        <v>0</v>
      </c>
      <c r="H4101" s="1">
        <v>0</v>
      </c>
      <c r="I4101" s="15">
        <v>1</v>
      </c>
      <c r="J4101">
        <f t="shared" si="64"/>
        <v>40</v>
      </c>
    </row>
    <row r="4102" spans="1:10" x14ac:dyDescent="0.3">
      <c r="A4102" t="s">
        <v>3744</v>
      </c>
      <c r="C4102" s="18">
        <v>429.99081914291679</v>
      </c>
      <c r="D4102" s="1"/>
      <c r="E4102" s="1">
        <v>3</v>
      </c>
      <c r="F4102" s="1">
        <v>3</v>
      </c>
      <c r="G4102" s="1">
        <v>0</v>
      </c>
      <c r="H4102" s="1">
        <v>0</v>
      </c>
      <c r="I4102" s="15">
        <v>1</v>
      </c>
      <c r="J4102">
        <f t="shared" si="64"/>
        <v>40</v>
      </c>
    </row>
    <row r="4103" spans="1:10" x14ac:dyDescent="0.3">
      <c r="A4103" t="s">
        <v>3745</v>
      </c>
      <c r="C4103" s="18">
        <v>429.9899457881769</v>
      </c>
      <c r="D4103" s="1"/>
      <c r="E4103" s="1">
        <v>25</v>
      </c>
      <c r="F4103" s="1">
        <v>14</v>
      </c>
      <c r="G4103" s="1">
        <v>0</v>
      </c>
      <c r="H4103" s="1">
        <v>11</v>
      </c>
      <c r="I4103" s="15">
        <v>0.56000000000000005</v>
      </c>
      <c r="J4103">
        <f t="shared" si="64"/>
        <v>40</v>
      </c>
    </row>
    <row r="4104" spans="1:10" x14ac:dyDescent="0.3">
      <c r="A4104" t="s">
        <v>3746</v>
      </c>
      <c r="C4104" s="18">
        <v>429.98776279263711</v>
      </c>
      <c r="D4104" s="1"/>
      <c r="E4104" s="1">
        <v>3</v>
      </c>
      <c r="F4104" s="1">
        <v>3</v>
      </c>
      <c r="G4104" s="1">
        <v>0</v>
      </c>
      <c r="H4104" s="1">
        <v>0</v>
      </c>
      <c r="I4104" s="15">
        <v>1</v>
      </c>
      <c r="J4104">
        <f t="shared" si="64"/>
        <v>40</v>
      </c>
    </row>
    <row r="4105" spans="1:10" x14ac:dyDescent="0.3">
      <c r="A4105" t="s">
        <v>3747</v>
      </c>
      <c r="C4105" s="18">
        <v>429.98700777065727</v>
      </c>
      <c r="D4105" s="1"/>
      <c r="E4105" s="1">
        <v>5</v>
      </c>
      <c r="F4105" s="1">
        <v>4</v>
      </c>
      <c r="G4105" s="1">
        <v>0</v>
      </c>
      <c r="H4105" s="1">
        <v>1</v>
      </c>
      <c r="I4105" s="15">
        <v>0.8</v>
      </c>
      <c r="J4105">
        <f t="shared" si="64"/>
        <v>40</v>
      </c>
    </row>
    <row r="4106" spans="1:10" x14ac:dyDescent="0.3">
      <c r="A4106" t="s">
        <v>3748</v>
      </c>
      <c r="C4106" s="18">
        <v>429.9854935681729</v>
      </c>
      <c r="D4106" s="1"/>
      <c r="E4106" s="1">
        <v>3</v>
      </c>
      <c r="F4106" s="1">
        <v>3</v>
      </c>
      <c r="G4106" s="1">
        <v>0</v>
      </c>
      <c r="H4106" s="1">
        <v>0</v>
      </c>
      <c r="I4106" s="15">
        <v>1</v>
      </c>
      <c r="J4106">
        <f t="shared" si="64"/>
        <v>40</v>
      </c>
    </row>
    <row r="4107" spans="1:10" x14ac:dyDescent="0.3">
      <c r="A4107" t="s">
        <v>3749</v>
      </c>
      <c r="C4107" s="18">
        <v>429.98505140869588</v>
      </c>
      <c r="D4107" s="1"/>
      <c r="E4107" s="1">
        <v>3</v>
      </c>
      <c r="F4107" s="1">
        <v>3</v>
      </c>
      <c r="G4107" s="1">
        <v>0</v>
      </c>
      <c r="H4107" s="1">
        <v>0</v>
      </c>
      <c r="I4107" s="15">
        <v>1</v>
      </c>
      <c r="J4107">
        <f t="shared" si="64"/>
        <v>40</v>
      </c>
    </row>
    <row r="4108" spans="1:10" x14ac:dyDescent="0.3">
      <c r="A4108" t="s">
        <v>3750</v>
      </c>
      <c r="C4108" s="18">
        <v>429.98462682978851</v>
      </c>
      <c r="D4108" s="1"/>
      <c r="E4108" s="1">
        <v>3</v>
      </c>
      <c r="F4108" s="1">
        <v>3</v>
      </c>
      <c r="G4108" s="1">
        <v>0</v>
      </c>
      <c r="H4108" s="1">
        <v>0</v>
      </c>
      <c r="I4108" s="15">
        <v>1</v>
      </c>
      <c r="J4108">
        <f t="shared" si="64"/>
        <v>40</v>
      </c>
    </row>
    <row r="4109" spans="1:10" x14ac:dyDescent="0.3">
      <c r="A4109" t="s">
        <v>3751</v>
      </c>
      <c r="C4109" s="18">
        <v>429.98440256032262</v>
      </c>
      <c r="D4109" s="1"/>
      <c r="E4109" s="1">
        <v>5</v>
      </c>
      <c r="F4109" s="1">
        <v>4</v>
      </c>
      <c r="G4109" s="1">
        <v>0</v>
      </c>
      <c r="H4109" s="1">
        <v>1</v>
      </c>
      <c r="I4109" s="15">
        <v>0.8</v>
      </c>
      <c r="J4109">
        <f t="shared" si="64"/>
        <v>40</v>
      </c>
    </row>
    <row r="4110" spans="1:10" x14ac:dyDescent="0.3">
      <c r="A4110" t="s">
        <v>3752</v>
      </c>
      <c r="C4110" s="18">
        <v>429.98365178266675</v>
      </c>
      <c r="D4110" s="1"/>
      <c r="E4110" s="1">
        <v>3</v>
      </c>
      <c r="F4110" s="1">
        <v>3</v>
      </c>
      <c r="G4110" s="1">
        <v>0</v>
      </c>
      <c r="H4110" s="1">
        <v>0</v>
      </c>
      <c r="I4110" s="15">
        <v>1</v>
      </c>
      <c r="J4110">
        <f t="shared" si="64"/>
        <v>40</v>
      </c>
    </row>
    <row r="4111" spans="1:10" x14ac:dyDescent="0.3">
      <c r="A4111" t="s">
        <v>3753</v>
      </c>
      <c r="C4111" s="18">
        <v>429.98344986015229</v>
      </c>
      <c r="D4111" s="1"/>
      <c r="E4111" s="1">
        <v>3</v>
      </c>
      <c r="F4111" s="1">
        <v>3</v>
      </c>
      <c r="G4111" s="1">
        <v>0</v>
      </c>
      <c r="H4111" s="1">
        <v>0</v>
      </c>
      <c r="I4111" s="15">
        <v>1</v>
      </c>
      <c r="J4111">
        <f t="shared" si="64"/>
        <v>40</v>
      </c>
    </row>
    <row r="4112" spans="1:10" x14ac:dyDescent="0.3">
      <c r="A4112" t="s">
        <v>3754</v>
      </c>
      <c r="C4112" s="18">
        <v>429.98344986015229</v>
      </c>
      <c r="D4112" s="1"/>
      <c r="E4112" s="1">
        <v>3</v>
      </c>
      <c r="F4112" s="1">
        <v>3</v>
      </c>
      <c r="G4112" s="1">
        <v>0</v>
      </c>
      <c r="H4112" s="1">
        <v>0</v>
      </c>
      <c r="I4112" s="15">
        <v>1</v>
      </c>
      <c r="J4112">
        <f t="shared" si="64"/>
        <v>40</v>
      </c>
    </row>
    <row r="4113" spans="1:10" x14ac:dyDescent="0.3">
      <c r="A4113" t="s">
        <v>3755</v>
      </c>
      <c r="C4113" s="18">
        <v>429.98344986015229</v>
      </c>
      <c r="D4113" s="1"/>
      <c r="E4113" s="1">
        <v>3</v>
      </c>
      <c r="F4113" s="1">
        <v>3</v>
      </c>
      <c r="G4113" s="1">
        <v>0</v>
      </c>
      <c r="H4113" s="1">
        <v>0</v>
      </c>
      <c r="I4113" s="15">
        <v>1</v>
      </c>
      <c r="J4113">
        <f t="shared" si="64"/>
        <v>40</v>
      </c>
    </row>
    <row r="4114" spans="1:10" x14ac:dyDescent="0.3">
      <c r="A4114" t="s">
        <v>3756</v>
      </c>
      <c r="C4114" s="18">
        <v>429.98344986015229</v>
      </c>
      <c r="D4114" s="1"/>
      <c r="E4114" s="1">
        <v>3</v>
      </c>
      <c r="F4114" s="1">
        <v>3</v>
      </c>
      <c r="G4114" s="1">
        <v>0</v>
      </c>
      <c r="H4114" s="1">
        <v>0</v>
      </c>
      <c r="I4114" s="15">
        <v>1</v>
      </c>
      <c r="J4114">
        <f t="shared" si="64"/>
        <v>40</v>
      </c>
    </row>
    <row r="4115" spans="1:10" x14ac:dyDescent="0.3">
      <c r="A4115" t="s">
        <v>3757</v>
      </c>
      <c r="C4115" s="18">
        <v>429.98344986015229</v>
      </c>
      <c r="D4115" s="1"/>
      <c r="E4115" s="1">
        <v>3</v>
      </c>
      <c r="F4115" s="1">
        <v>3</v>
      </c>
      <c r="G4115" s="1">
        <v>0</v>
      </c>
      <c r="H4115" s="1">
        <v>0</v>
      </c>
      <c r="I4115" s="15">
        <v>1</v>
      </c>
      <c r="J4115">
        <f t="shared" si="64"/>
        <v>40</v>
      </c>
    </row>
    <row r="4116" spans="1:10" x14ac:dyDescent="0.3">
      <c r="A4116" t="s">
        <v>3758</v>
      </c>
      <c r="C4116" s="18">
        <v>429.98344986015229</v>
      </c>
      <c r="D4116" s="1"/>
      <c r="E4116" s="1">
        <v>3</v>
      </c>
      <c r="F4116" s="1">
        <v>3</v>
      </c>
      <c r="G4116" s="1">
        <v>0</v>
      </c>
      <c r="H4116" s="1">
        <v>0</v>
      </c>
      <c r="I4116" s="15">
        <v>1</v>
      </c>
      <c r="J4116">
        <f t="shared" si="64"/>
        <v>40</v>
      </c>
    </row>
    <row r="4117" spans="1:10" x14ac:dyDescent="0.3">
      <c r="A4117" t="s">
        <v>3759</v>
      </c>
      <c r="C4117" s="18">
        <v>429.98344986015229</v>
      </c>
      <c r="D4117" s="1"/>
      <c r="E4117" s="1">
        <v>3</v>
      </c>
      <c r="F4117" s="1">
        <v>3</v>
      </c>
      <c r="G4117" s="1">
        <v>0</v>
      </c>
      <c r="H4117" s="1">
        <v>0</v>
      </c>
      <c r="I4117" s="15">
        <v>1</v>
      </c>
      <c r="J4117">
        <f t="shared" si="64"/>
        <v>40</v>
      </c>
    </row>
    <row r="4118" spans="1:10" x14ac:dyDescent="0.3">
      <c r="A4118" t="s">
        <v>3760</v>
      </c>
      <c r="C4118" s="18">
        <v>429.98344986015229</v>
      </c>
      <c r="D4118" s="1"/>
      <c r="E4118" s="1">
        <v>3</v>
      </c>
      <c r="F4118" s="1">
        <v>3</v>
      </c>
      <c r="G4118" s="1">
        <v>0</v>
      </c>
      <c r="H4118" s="1">
        <v>0</v>
      </c>
      <c r="I4118" s="15">
        <v>1</v>
      </c>
      <c r="J4118">
        <f t="shared" si="64"/>
        <v>40</v>
      </c>
    </row>
    <row r="4119" spans="1:10" x14ac:dyDescent="0.3">
      <c r="A4119" t="s">
        <v>3761</v>
      </c>
      <c r="C4119" s="18">
        <v>429.98344986015229</v>
      </c>
      <c r="D4119" s="1"/>
      <c r="E4119" s="1">
        <v>3</v>
      </c>
      <c r="F4119" s="1">
        <v>3</v>
      </c>
      <c r="G4119" s="1">
        <v>0</v>
      </c>
      <c r="H4119" s="1">
        <v>0</v>
      </c>
      <c r="I4119" s="15">
        <v>1</v>
      </c>
      <c r="J4119">
        <f t="shared" si="64"/>
        <v>40</v>
      </c>
    </row>
    <row r="4120" spans="1:10" x14ac:dyDescent="0.3">
      <c r="A4120" t="s">
        <v>3762</v>
      </c>
      <c r="C4120" s="18">
        <v>429.98344986015229</v>
      </c>
      <c r="D4120" s="1"/>
      <c r="E4120" s="1">
        <v>3</v>
      </c>
      <c r="F4120" s="1">
        <v>3</v>
      </c>
      <c r="G4120" s="1">
        <v>0</v>
      </c>
      <c r="H4120" s="1">
        <v>0</v>
      </c>
      <c r="I4120" s="15">
        <v>1</v>
      </c>
      <c r="J4120">
        <f t="shared" si="64"/>
        <v>40</v>
      </c>
    </row>
    <row r="4121" spans="1:10" x14ac:dyDescent="0.3">
      <c r="A4121" t="s">
        <v>3763</v>
      </c>
      <c r="C4121" s="18">
        <v>429.98344986015229</v>
      </c>
      <c r="D4121" s="1"/>
      <c r="E4121" s="1">
        <v>3</v>
      </c>
      <c r="F4121" s="1">
        <v>3</v>
      </c>
      <c r="G4121" s="1">
        <v>0</v>
      </c>
      <c r="H4121" s="1">
        <v>0</v>
      </c>
      <c r="I4121" s="15">
        <v>1</v>
      </c>
      <c r="J4121">
        <f t="shared" si="64"/>
        <v>40</v>
      </c>
    </row>
    <row r="4122" spans="1:10" x14ac:dyDescent="0.3">
      <c r="A4122" t="s">
        <v>3764</v>
      </c>
      <c r="C4122" s="18">
        <v>429.98262940185276</v>
      </c>
      <c r="D4122" s="1"/>
      <c r="E4122" s="1">
        <v>3</v>
      </c>
      <c r="F4122" s="1">
        <v>3</v>
      </c>
      <c r="G4122" s="1">
        <v>0</v>
      </c>
      <c r="H4122" s="1">
        <v>0</v>
      </c>
      <c r="I4122" s="15">
        <v>1</v>
      </c>
      <c r="J4122">
        <f t="shared" si="64"/>
        <v>40</v>
      </c>
    </row>
    <row r="4123" spans="1:10" x14ac:dyDescent="0.3">
      <c r="A4123" t="s">
        <v>3765</v>
      </c>
      <c r="C4123" s="18">
        <v>429.98008352055643</v>
      </c>
      <c r="D4123" s="1"/>
      <c r="E4123" s="1">
        <v>3</v>
      </c>
      <c r="F4123" s="1">
        <v>3</v>
      </c>
      <c r="G4123" s="1">
        <v>0</v>
      </c>
      <c r="H4123" s="1">
        <v>0</v>
      </c>
      <c r="I4123" s="15">
        <v>1</v>
      </c>
      <c r="J4123">
        <f t="shared" si="64"/>
        <v>40</v>
      </c>
    </row>
    <row r="4124" spans="1:10" x14ac:dyDescent="0.3">
      <c r="A4124" t="s">
        <v>3766</v>
      </c>
      <c r="C4124" s="18">
        <v>429.97795073186518</v>
      </c>
      <c r="D4124" s="1"/>
      <c r="E4124" s="1">
        <v>3</v>
      </c>
      <c r="F4124" s="1">
        <v>3</v>
      </c>
      <c r="G4124" s="1">
        <v>0</v>
      </c>
      <c r="H4124" s="1">
        <v>0</v>
      </c>
      <c r="I4124" s="15">
        <v>1</v>
      </c>
      <c r="J4124">
        <f t="shared" si="64"/>
        <v>40</v>
      </c>
    </row>
    <row r="4125" spans="1:10" x14ac:dyDescent="0.3">
      <c r="A4125" t="s">
        <v>3767</v>
      </c>
      <c r="C4125" s="18">
        <v>429.97633883187024</v>
      </c>
      <c r="D4125" s="1"/>
      <c r="E4125" s="1">
        <v>3</v>
      </c>
      <c r="F4125" s="1">
        <v>3</v>
      </c>
      <c r="G4125" s="1">
        <v>0</v>
      </c>
      <c r="H4125" s="1">
        <v>0</v>
      </c>
      <c r="I4125" s="15">
        <v>1</v>
      </c>
      <c r="J4125">
        <f t="shared" si="64"/>
        <v>40</v>
      </c>
    </row>
    <row r="4126" spans="1:10" x14ac:dyDescent="0.3">
      <c r="A4126" t="s">
        <v>3768</v>
      </c>
      <c r="C4126" s="18">
        <v>429.97563763126493</v>
      </c>
      <c r="D4126" s="1"/>
      <c r="E4126" s="1">
        <v>5</v>
      </c>
      <c r="F4126" s="1">
        <v>4</v>
      </c>
      <c r="G4126" s="1">
        <v>0</v>
      </c>
      <c r="H4126" s="1">
        <v>1</v>
      </c>
      <c r="I4126" s="15">
        <v>0.8</v>
      </c>
      <c r="J4126">
        <f t="shared" si="64"/>
        <v>40</v>
      </c>
    </row>
    <row r="4127" spans="1:10" x14ac:dyDescent="0.3">
      <c r="A4127" s="21" t="s">
        <v>3769</v>
      </c>
      <c r="C4127" s="18">
        <v>429.97558998728198</v>
      </c>
      <c r="D4127" s="1"/>
      <c r="E4127" s="1">
        <v>3</v>
      </c>
      <c r="F4127" s="1">
        <v>3</v>
      </c>
      <c r="G4127" s="1">
        <v>0</v>
      </c>
      <c r="H4127" s="1">
        <v>0</v>
      </c>
      <c r="I4127" s="15">
        <v>1</v>
      </c>
      <c r="J4127">
        <f t="shared" si="64"/>
        <v>40</v>
      </c>
    </row>
    <row r="4128" spans="1:10" x14ac:dyDescent="0.3">
      <c r="A4128" t="s">
        <v>3770</v>
      </c>
      <c r="C4128" s="18">
        <v>429.97173699415885</v>
      </c>
      <c r="D4128" s="1"/>
      <c r="E4128" s="1">
        <v>3</v>
      </c>
      <c r="F4128" s="1">
        <v>3</v>
      </c>
      <c r="G4128" s="1">
        <v>0</v>
      </c>
      <c r="H4128" s="1">
        <v>0</v>
      </c>
      <c r="I4128" s="15">
        <v>1</v>
      </c>
      <c r="J4128">
        <f t="shared" si="64"/>
        <v>40</v>
      </c>
    </row>
    <row r="4129" spans="1:10" x14ac:dyDescent="0.3">
      <c r="A4129" t="s">
        <v>3771</v>
      </c>
      <c r="C4129" s="18">
        <v>429.97020128744134</v>
      </c>
      <c r="D4129" s="1"/>
      <c r="E4129" s="1">
        <v>3</v>
      </c>
      <c r="F4129" s="1">
        <v>3</v>
      </c>
      <c r="G4129" s="1">
        <v>0</v>
      </c>
      <c r="H4129" s="1">
        <v>0</v>
      </c>
      <c r="I4129" s="15">
        <v>1</v>
      </c>
      <c r="J4129">
        <f t="shared" si="64"/>
        <v>40</v>
      </c>
    </row>
    <row r="4130" spans="1:10" x14ac:dyDescent="0.3">
      <c r="A4130" t="s">
        <v>3772</v>
      </c>
      <c r="C4130" s="18">
        <v>429.96798115849174</v>
      </c>
      <c r="D4130" s="1"/>
      <c r="E4130" s="1">
        <v>3</v>
      </c>
      <c r="F4130" s="1">
        <v>3</v>
      </c>
      <c r="G4130" s="1">
        <v>0</v>
      </c>
      <c r="H4130" s="1">
        <v>0</v>
      </c>
      <c r="I4130" s="15">
        <v>1</v>
      </c>
      <c r="J4130">
        <f t="shared" si="64"/>
        <v>40</v>
      </c>
    </row>
    <row r="4131" spans="1:10" x14ac:dyDescent="0.3">
      <c r="A4131" t="s">
        <v>3773</v>
      </c>
      <c r="C4131" s="18">
        <v>429.96785242047491</v>
      </c>
      <c r="D4131" s="1"/>
      <c r="E4131" s="1">
        <v>5</v>
      </c>
      <c r="F4131" s="1">
        <v>4</v>
      </c>
      <c r="G4131" s="1">
        <v>0</v>
      </c>
      <c r="H4131" s="1">
        <v>1</v>
      </c>
      <c r="I4131" s="15">
        <v>0.8</v>
      </c>
      <c r="J4131">
        <f t="shared" si="64"/>
        <v>40</v>
      </c>
    </row>
    <row r="4132" spans="1:10" x14ac:dyDescent="0.3">
      <c r="A4132" t="s">
        <v>3774</v>
      </c>
      <c r="C4132" s="18">
        <v>429.9671067639552</v>
      </c>
      <c r="D4132" s="1"/>
      <c r="E4132" s="1">
        <v>3</v>
      </c>
      <c r="F4132" s="1">
        <v>3</v>
      </c>
      <c r="G4132" s="1">
        <v>0</v>
      </c>
      <c r="H4132" s="1">
        <v>0</v>
      </c>
      <c r="I4132" s="15">
        <v>1</v>
      </c>
      <c r="J4132">
        <f t="shared" si="64"/>
        <v>40</v>
      </c>
    </row>
    <row r="4133" spans="1:10" x14ac:dyDescent="0.3">
      <c r="A4133" t="s">
        <v>3775</v>
      </c>
      <c r="C4133" s="18">
        <v>429.96552866844456</v>
      </c>
      <c r="D4133" s="1"/>
      <c r="E4133" s="1">
        <v>5</v>
      </c>
      <c r="F4133" s="1">
        <v>4</v>
      </c>
      <c r="G4133" s="1">
        <v>0</v>
      </c>
      <c r="H4133" s="1">
        <v>1</v>
      </c>
      <c r="I4133" s="15">
        <v>0.8</v>
      </c>
      <c r="J4133">
        <f t="shared" si="64"/>
        <v>40</v>
      </c>
    </row>
    <row r="4134" spans="1:10" x14ac:dyDescent="0.3">
      <c r="A4134" t="s">
        <v>3776</v>
      </c>
      <c r="C4134" s="18">
        <v>429.96173587581302</v>
      </c>
      <c r="D4134" s="1"/>
      <c r="E4134" s="1">
        <v>5</v>
      </c>
      <c r="F4134" s="1">
        <v>4</v>
      </c>
      <c r="G4134" s="1">
        <v>0</v>
      </c>
      <c r="H4134" s="1">
        <v>1</v>
      </c>
      <c r="I4134" s="15">
        <v>0.8</v>
      </c>
      <c r="J4134">
        <f t="shared" si="64"/>
        <v>40</v>
      </c>
    </row>
    <row r="4135" spans="1:10" x14ac:dyDescent="0.3">
      <c r="A4135" t="s">
        <v>3779</v>
      </c>
      <c r="C4135" s="18">
        <v>429.95535418890773</v>
      </c>
      <c r="D4135" s="1"/>
      <c r="E4135" s="1">
        <v>29</v>
      </c>
      <c r="F4135" s="1">
        <v>16</v>
      </c>
      <c r="G4135" s="1">
        <v>0</v>
      </c>
      <c r="H4135" s="1">
        <v>13</v>
      </c>
      <c r="I4135" s="15">
        <v>0.55172413793103448</v>
      </c>
      <c r="J4135">
        <f t="shared" si="64"/>
        <v>40</v>
      </c>
    </row>
    <row r="4136" spans="1:10" x14ac:dyDescent="0.3">
      <c r="A4136" t="s">
        <v>3778</v>
      </c>
      <c r="C4136" s="18">
        <v>429.95404938624273</v>
      </c>
      <c r="D4136" s="1"/>
      <c r="E4136" s="1">
        <v>5</v>
      </c>
      <c r="F4136" s="1">
        <v>4</v>
      </c>
      <c r="G4136" s="1">
        <v>0</v>
      </c>
      <c r="H4136" s="1">
        <v>1</v>
      </c>
      <c r="I4136" s="15">
        <v>0.8</v>
      </c>
      <c r="J4136">
        <f t="shared" si="64"/>
        <v>40</v>
      </c>
    </row>
    <row r="4137" spans="1:10" x14ac:dyDescent="0.3">
      <c r="A4137" t="s">
        <v>3780</v>
      </c>
      <c r="C4137" s="18">
        <v>429.93572495494345</v>
      </c>
      <c r="D4137" s="1"/>
      <c r="E4137" s="1">
        <v>11</v>
      </c>
      <c r="F4137" s="1">
        <v>7</v>
      </c>
      <c r="G4137" s="1">
        <v>0</v>
      </c>
      <c r="H4137" s="1">
        <v>4</v>
      </c>
      <c r="I4137" s="15">
        <v>0.63636363636363635</v>
      </c>
      <c r="J4137">
        <f t="shared" si="64"/>
        <v>40</v>
      </c>
    </row>
    <row r="4138" spans="1:10" x14ac:dyDescent="0.3">
      <c r="A4138" t="s">
        <v>3781</v>
      </c>
      <c r="C4138" s="18">
        <v>429.93399810414138</v>
      </c>
      <c r="D4138" s="1"/>
      <c r="E4138" s="1">
        <v>7</v>
      </c>
      <c r="F4138" s="1">
        <v>5</v>
      </c>
      <c r="G4138" s="1">
        <v>0</v>
      </c>
      <c r="H4138" s="1">
        <v>2</v>
      </c>
      <c r="I4138" s="15">
        <v>0.7142857142857143</v>
      </c>
      <c r="J4138">
        <f t="shared" si="64"/>
        <v>40</v>
      </c>
    </row>
    <row r="4139" spans="1:10" x14ac:dyDescent="0.3">
      <c r="A4139" t="s">
        <v>3782</v>
      </c>
      <c r="C4139" s="18">
        <v>429.93317858137027</v>
      </c>
      <c r="D4139" s="1"/>
      <c r="E4139" s="1">
        <v>3</v>
      </c>
      <c r="F4139" s="1">
        <v>3</v>
      </c>
      <c r="G4139" s="1">
        <v>0</v>
      </c>
      <c r="H4139" s="1">
        <v>0</v>
      </c>
      <c r="I4139" s="15">
        <v>1</v>
      </c>
      <c r="J4139">
        <f t="shared" si="64"/>
        <v>40</v>
      </c>
    </row>
    <row r="4140" spans="1:10" x14ac:dyDescent="0.3">
      <c r="A4140" t="s">
        <v>3784</v>
      </c>
      <c r="C4140" s="18">
        <v>429.92571290191813</v>
      </c>
      <c r="D4140" s="1"/>
      <c r="E4140" s="1">
        <v>24</v>
      </c>
      <c r="F4140" s="1">
        <v>14</v>
      </c>
      <c r="G4140" s="1">
        <v>1</v>
      </c>
      <c r="H4140" s="1">
        <v>9</v>
      </c>
      <c r="I4140" s="15">
        <v>0.60416666666666663</v>
      </c>
      <c r="J4140">
        <f t="shared" si="64"/>
        <v>40</v>
      </c>
    </row>
    <row r="4141" spans="1:10" x14ac:dyDescent="0.3">
      <c r="A4141" t="s">
        <v>3785</v>
      </c>
      <c r="C4141" s="18">
        <v>429.91955475166168</v>
      </c>
      <c r="D4141" s="1"/>
      <c r="E4141" s="1">
        <v>3</v>
      </c>
      <c r="F4141" s="1">
        <v>3</v>
      </c>
      <c r="G4141" s="1">
        <v>0</v>
      </c>
      <c r="H4141" s="1">
        <v>0</v>
      </c>
      <c r="I4141" s="15">
        <v>1</v>
      </c>
      <c r="J4141">
        <f t="shared" si="64"/>
        <v>40</v>
      </c>
    </row>
    <row r="4142" spans="1:10" x14ac:dyDescent="0.3">
      <c r="A4142" t="s">
        <v>3786</v>
      </c>
      <c r="C4142" s="18">
        <v>429.91753897110488</v>
      </c>
      <c r="D4142" s="1"/>
      <c r="E4142" s="1">
        <v>5</v>
      </c>
      <c r="F4142" s="1">
        <v>4</v>
      </c>
      <c r="G4142" s="1">
        <v>0</v>
      </c>
      <c r="H4142" s="1">
        <v>1</v>
      </c>
      <c r="I4142" s="15">
        <v>0.8</v>
      </c>
      <c r="J4142">
        <f t="shared" si="64"/>
        <v>40</v>
      </c>
    </row>
    <row r="4143" spans="1:10" x14ac:dyDescent="0.3">
      <c r="A4143" t="s">
        <v>3787</v>
      </c>
      <c r="C4143" s="18">
        <v>429.91082296550604</v>
      </c>
      <c r="D4143" s="1"/>
      <c r="E4143" s="1">
        <v>18</v>
      </c>
      <c r="F4143" s="1">
        <v>14</v>
      </c>
      <c r="G4143" s="1">
        <v>0</v>
      </c>
      <c r="H4143" s="1">
        <v>4</v>
      </c>
      <c r="I4143" s="15">
        <v>0.77777777777777779</v>
      </c>
      <c r="J4143">
        <f t="shared" si="64"/>
        <v>40</v>
      </c>
    </row>
    <row r="4144" spans="1:10" x14ac:dyDescent="0.3">
      <c r="A4144" t="s">
        <v>3789</v>
      </c>
      <c r="C4144" s="18">
        <v>429.90782900027597</v>
      </c>
      <c r="D4144" s="1"/>
      <c r="E4144" s="1">
        <v>3</v>
      </c>
      <c r="F4144" s="1">
        <v>3</v>
      </c>
      <c r="G4144" s="1">
        <v>0</v>
      </c>
      <c r="H4144" s="1">
        <v>0</v>
      </c>
      <c r="I4144" s="15">
        <v>1</v>
      </c>
      <c r="J4144">
        <f t="shared" si="64"/>
        <v>40</v>
      </c>
    </row>
    <row r="4145" spans="1:10" x14ac:dyDescent="0.3">
      <c r="A4145" t="s">
        <v>3790</v>
      </c>
      <c r="C4145" s="18">
        <v>429.89049610825646</v>
      </c>
      <c r="D4145" s="1"/>
      <c r="E4145" s="1">
        <v>15</v>
      </c>
      <c r="F4145" s="1">
        <v>9</v>
      </c>
      <c r="G4145" s="1">
        <v>0</v>
      </c>
      <c r="H4145" s="1">
        <v>6</v>
      </c>
      <c r="I4145" s="15">
        <v>0.6</v>
      </c>
      <c r="J4145">
        <f t="shared" si="64"/>
        <v>40</v>
      </c>
    </row>
    <row r="4146" spans="1:10" x14ac:dyDescent="0.3">
      <c r="A4146" t="s">
        <v>4015</v>
      </c>
      <c r="C4146" s="18">
        <v>429.88266176852136</v>
      </c>
      <c r="D4146" s="1"/>
      <c r="E4146" s="1">
        <v>9</v>
      </c>
      <c r="F4146" s="1">
        <v>6</v>
      </c>
      <c r="G4146" s="1">
        <v>0</v>
      </c>
      <c r="H4146" s="1">
        <v>3</v>
      </c>
      <c r="I4146" s="15">
        <v>0.66666666666666663</v>
      </c>
      <c r="J4146">
        <f t="shared" si="64"/>
        <v>40</v>
      </c>
    </row>
    <row r="4147" spans="1:10" x14ac:dyDescent="0.3">
      <c r="A4147" t="s">
        <v>3791</v>
      </c>
      <c r="C4147" s="18">
        <v>429.87902596867451</v>
      </c>
      <c r="D4147" s="1"/>
      <c r="E4147" s="1">
        <v>5</v>
      </c>
      <c r="F4147" s="1">
        <v>4</v>
      </c>
      <c r="G4147" s="1">
        <v>0</v>
      </c>
      <c r="H4147" s="1">
        <v>1</v>
      </c>
      <c r="I4147" s="15">
        <v>0.8</v>
      </c>
      <c r="J4147">
        <f t="shared" si="64"/>
        <v>40</v>
      </c>
    </row>
    <row r="4148" spans="1:10" x14ac:dyDescent="0.3">
      <c r="A4148" t="s">
        <v>3792</v>
      </c>
      <c r="C4148" s="18">
        <v>429.86720635117723</v>
      </c>
      <c r="D4148" s="1"/>
      <c r="E4148" s="1">
        <v>5</v>
      </c>
      <c r="F4148" s="1">
        <v>4</v>
      </c>
      <c r="G4148" s="1">
        <v>0</v>
      </c>
      <c r="H4148" s="1">
        <v>1</v>
      </c>
      <c r="I4148" s="15">
        <v>0.8</v>
      </c>
      <c r="J4148">
        <f t="shared" si="64"/>
        <v>40</v>
      </c>
    </row>
    <row r="4149" spans="1:10" x14ac:dyDescent="0.3">
      <c r="A4149" t="s">
        <v>3580</v>
      </c>
      <c r="C4149" s="18">
        <v>429.85606880628677</v>
      </c>
      <c r="D4149" s="1"/>
      <c r="E4149" s="1">
        <v>15</v>
      </c>
      <c r="F4149" s="1">
        <v>9</v>
      </c>
      <c r="G4149" s="1">
        <v>1</v>
      </c>
      <c r="H4149" s="1">
        <v>5</v>
      </c>
      <c r="I4149" s="15">
        <v>0.6333333333333333</v>
      </c>
      <c r="J4149">
        <f t="shared" si="64"/>
        <v>40</v>
      </c>
    </row>
    <row r="4150" spans="1:10" x14ac:dyDescent="0.3">
      <c r="A4150" t="s">
        <v>3807</v>
      </c>
      <c r="C4150" s="18">
        <v>429.8411847722773</v>
      </c>
      <c r="D4150" s="1"/>
      <c r="E4150" s="1">
        <v>49</v>
      </c>
      <c r="F4150" s="1">
        <v>26</v>
      </c>
      <c r="G4150" s="1">
        <v>2</v>
      </c>
      <c r="H4150" s="1">
        <v>21</v>
      </c>
      <c r="I4150" s="15">
        <v>0.55102040816326525</v>
      </c>
      <c r="J4150">
        <f t="shared" si="64"/>
        <v>20</v>
      </c>
    </row>
    <row r="4151" spans="1:10" x14ac:dyDescent="0.3">
      <c r="A4151" t="s">
        <v>3794</v>
      </c>
      <c r="C4151" s="18">
        <v>429.83024687991332</v>
      </c>
      <c r="D4151" s="1"/>
      <c r="E4151" s="1">
        <v>3</v>
      </c>
      <c r="F4151" s="1">
        <v>3</v>
      </c>
      <c r="G4151" s="1">
        <v>0</v>
      </c>
      <c r="H4151" s="1">
        <v>0</v>
      </c>
      <c r="I4151" s="15">
        <v>1</v>
      </c>
      <c r="J4151">
        <f t="shared" si="64"/>
        <v>40</v>
      </c>
    </row>
    <row r="4152" spans="1:10" x14ac:dyDescent="0.3">
      <c r="A4152" t="s">
        <v>3796</v>
      </c>
      <c r="C4152" s="18">
        <v>429.8263011980851</v>
      </c>
      <c r="D4152" s="1"/>
      <c r="E4152" s="1">
        <v>9</v>
      </c>
      <c r="F4152" s="1">
        <v>6</v>
      </c>
      <c r="G4152" s="1">
        <v>0</v>
      </c>
      <c r="H4152" s="1">
        <v>3</v>
      </c>
      <c r="I4152" s="15">
        <v>0.66666666666666663</v>
      </c>
      <c r="J4152">
        <f t="shared" si="64"/>
        <v>40</v>
      </c>
    </row>
    <row r="4153" spans="1:10" x14ac:dyDescent="0.3">
      <c r="A4153" t="s">
        <v>3797</v>
      </c>
      <c r="C4153" s="18">
        <v>429.82403028366383</v>
      </c>
      <c r="D4153" s="1"/>
      <c r="E4153" s="1">
        <v>5</v>
      </c>
      <c r="F4153" s="1">
        <v>4</v>
      </c>
      <c r="G4153" s="1">
        <v>0</v>
      </c>
      <c r="H4153" s="1">
        <v>1</v>
      </c>
      <c r="I4153" s="15">
        <v>0.8</v>
      </c>
      <c r="J4153">
        <f t="shared" si="64"/>
        <v>40</v>
      </c>
    </row>
    <row r="4154" spans="1:10" x14ac:dyDescent="0.3">
      <c r="A4154" t="s">
        <v>3793</v>
      </c>
      <c r="C4154" s="18">
        <v>429.82339523262408</v>
      </c>
      <c r="D4154" s="1"/>
      <c r="E4154" s="1">
        <v>5</v>
      </c>
      <c r="F4154" s="1">
        <v>4</v>
      </c>
      <c r="G4154" s="1">
        <v>0</v>
      </c>
      <c r="H4154" s="1">
        <v>1</v>
      </c>
      <c r="I4154" s="15">
        <v>0.8</v>
      </c>
      <c r="J4154">
        <f t="shared" si="64"/>
        <v>40</v>
      </c>
    </row>
    <row r="4155" spans="1:10" x14ac:dyDescent="0.3">
      <c r="A4155" t="s">
        <v>3798</v>
      </c>
      <c r="C4155" s="18">
        <v>429.81948775249424</v>
      </c>
      <c r="D4155" s="1"/>
      <c r="E4155" s="1">
        <v>3</v>
      </c>
      <c r="F4155" s="1">
        <v>0</v>
      </c>
      <c r="G4155" s="1">
        <v>0</v>
      </c>
      <c r="H4155" s="1">
        <v>3</v>
      </c>
      <c r="I4155" s="15">
        <v>0</v>
      </c>
      <c r="J4155">
        <f t="shared" si="64"/>
        <v>40</v>
      </c>
    </row>
    <row r="4156" spans="1:10" x14ac:dyDescent="0.3">
      <c r="A4156" t="s">
        <v>3799</v>
      </c>
      <c r="C4156" s="18">
        <v>429.80594419145183</v>
      </c>
      <c r="D4156" s="1"/>
      <c r="E4156" s="1">
        <v>3</v>
      </c>
      <c r="F4156" s="1">
        <v>3</v>
      </c>
      <c r="G4156" s="1">
        <v>0</v>
      </c>
      <c r="H4156" s="1">
        <v>0</v>
      </c>
      <c r="I4156" s="15">
        <v>1</v>
      </c>
      <c r="J4156">
        <f t="shared" si="64"/>
        <v>40</v>
      </c>
    </row>
    <row r="4157" spans="1:10" x14ac:dyDescent="0.3">
      <c r="A4157" t="s">
        <v>3801</v>
      </c>
      <c r="C4157" s="18">
        <v>411.38482458778105</v>
      </c>
      <c r="D4157" s="1"/>
      <c r="E4157" s="1">
        <v>23</v>
      </c>
      <c r="F4157" s="1">
        <v>13</v>
      </c>
      <c r="G4157" s="1">
        <v>0</v>
      </c>
      <c r="H4157" s="1">
        <v>10</v>
      </c>
      <c r="I4157" s="15">
        <v>0.56521739130434778</v>
      </c>
      <c r="J4157">
        <f t="shared" si="64"/>
        <v>40</v>
      </c>
    </row>
    <row r="4158" spans="1:10" x14ac:dyDescent="0.3">
      <c r="A4158" t="s">
        <v>3802</v>
      </c>
      <c r="C4158" s="18">
        <v>429.78786396353769</v>
      </c>
      <c r="D4158" s="1"/>
      <c r="E4158" s="1">
        <v>3</v>
      </c>
      <c r="F4158" s="1">
        <v>3</v>
      </c>
      <c r="G4158" s="1">
        <v>0</v>
      </c>
      <c r="H4158" s="1">
        <v>0</v>
      </c>
      <c r="I4158" s="15">
        <v>1</v>
      </c>
      <c r="J4158">
        <f t="shared" si="64"/>
        <v>40</v>
      </c>
    </row>
    <row r="4159" spans="1:10" x14ac:dyDescent="0.3">
      <c r="A4159" t="s">
        <v>3803</v>
      </c>
      <c r="C4159" s="18">
        <v>429.78711860073616</v>
      </c>
      <c r="D4159" s="1"/>
      <c r="E4159" s="1">
        <v>5</v>
      </c>
      <c r="F4159" s="1">
        <v>3</v>
      </c>
      <c r="G4159" s="1">
        <v>1</v>
      </c>
      <c r="H4159" s="1">
        <v>1</v>
      </c>
      <c r="I4159" s="15">
        <v>0.7</v>
      </c>
      <c r="J4159">
        <f t="shared" si="64"/>
        <v>40</v>
      </c>
    </row>
    <row r="4160" spans="1:10" x14ac:dyDescent="0.3">
      <c r="A4160" s="21" t="s">
        <v>3804</v>
      </c>
      <c r="C4160" s="18">
        <v>429.78592922249112</v>
      </c>
      <c r="D4160" s="1"/>
      <c r="E4160" s="1">
        <v>5</v>
      </c>
      <c r="F4160" s="1">
        <v>4</v>
      </c>
      <c r="G4160" s="1">
        <v>0</v>
      </c>
      <c r="H4160" s="1">
        <v>1</v>
      </c>
      <c r="I4160" s="15">
        <v>0.8</v>
      </c>
      <c r="J4160">
        <f t="shared" si="64"/>
        <v>40</v>
      </c>
    </row>
    <row r="4161" spans="1:10" x14ac:dyDescent="0.3">
      <c r="A4161" t="s">
        <v>3805</v>
      </c>
      <c r="C4161" s="18">
        <v>429.77150595515843</v>
      </c>
      <c r="D4161" s="1"/>
      <c r="E4161" s="1">
        <v>3</v>
      </c>
      <c r="F4161" s="1">
        <v>3</v>
      </c>
      <c r="G4161" s="1">
        <v>0</v>
      </c>
      <c r="H4161" s="1">
        <v>0</v>
      </c>
      <c r="I4161" s="15">
        <v>1</v>
      </c>
      <c r="J4161">
        <f t="shared" si="64"/>
        <v>40</v>
      </c>
    </row>
    <row r="4162" spans="1:10" x14ac:dyDescent="0.3">
      <c r="A4162" t="s">
        <v>3806</v>
      </c>
      <c r="C4162" s="18">
        <v>429.75962783922637</v>
      </c>
      <c r="D4162" s="1"/>
      <c r="E4162" s="1">
        <v>3</v>
      </c>
      <c r="F4162" s="1">
        <v>3</v>
      </c>
      <c r="G4162" s="1">
        <v>0</v>
      </c>
      <c r="H4162" s="1">
        <v>0</v>
      </c>
      <c r="I4162" s="15">
        <v>1</v>
      </c>
      <c r="J4162">
        <f t="shared" si="64"/>
        <v>40</v>
      </c>
    </row>
    <row r="4163" spans="1:10" x14ac:dyDescent="0.3">
      <c r="A4163" t="s">
        <v>3808</v>
      </c>
      <c r="C4163" s="18">
        <v>429.75220726719454</v>
      </c>
      <c r="D4163" s="1"/>
      <c r="E4163" s="1">
        <v>3</v>
      </c>
      <c r="F4163" s="1">
        <v>3</v>
      </c>
      <c r="G4163" s="1">
        <v>0</v>
      </c>
      <c r="H4163" s="1">
        <v>0</v>
      </c>
      <c r="I4163" s="15">
        <v>1</v>
      </c>
      <c r="J4163">
        <f t="shared" si="64"/>
        <v>40</v>
      </c>
    </row>
    <row r="4164" spans="1:10" x14ac:dyDescent="0.3">
      <c r="A4164" t="s">
        <v>3809</v>
      </c>
      <c r="C4164" s="18">
        <v>429.74881441110034</v>
      </c>
      <c r="D4164" s="1"/>
      <c r="E4164" s="1">
        <v>3</v>
      </c>
      <c r="F4164" s="1">
        <v>3</v>
      </c>
      <c r="G4164" s="1">
        <v>0</v>
      </c>
      <c r="H4164" s="1">
        <v>0</v>
      </c>
      <c r="I4164" s="15">
        <v>1</v>
      </c>
      <c r="J4164">
        <f t="shared" ref="J4164:J4227" si="65">IF(E4164&lt;=30,40,20)</f>
        <v>40</v>
      </c>
    </row>
    <row r="4165" spans="1:10" x14ac:dyDescent="0.3">
      <c r="A4165" t="s">
        <v>3810</v>
      </c>
      <c r="C4165" s="18">
        <v>429.74756903678377</v>
      </c>
      <c r="D4165" s="1"/>
      <c r="E4165" s="1">
        <v>6</v>
      </c>
      <c r="F4165" s="1">
        <v>4</v>
      </c>
      <c r="G4165" s="1">
        <v>1</v>
      </c>
      <c r="H4165" s="1">
        <v>1</v>
      </c>
      <c r="I4165" s="15">
        <v>0.75</v>
      </c>
      <c r="J4165">
        <f t="shared" si="65"/>
        <v>40</v>
      </c>
    </row>
    <row r="4166" spans="1:10" x14ac:dyDescent="0.3">
      <c r="A4166" t="s">
        <v>3811</v>
      </c>
      <c r="C4166" s="18">
        <v>429.74635080783111</v>
      </c>
      <c r="D4166" s="1"/>
      <c r="E4166" s="1">
        <v>22</v>
      </c>
      <c r="F4166" s="1">
        <v>13</v>
      </c>
      <c r="G4166" s="1">
        <v>0</v>
      </c>
      <c r="H4166" s="1">
        <v>9</v>
      </c>
      <c r="I4166" s="15">
        <v>0.59090909090909094</v>
      </c>
      <c r="J4166">
        <f t="shared" si="65"/>
        <v>40</v>
      </c>
    </row>
    <row r="4167" spans="1:10" x14ac:dyDescent="0.3">
      <c r="A4167" t="s">
        <v>3812</v>
      </c>
      <c r="C4167" s="18">
        <v>429.74599192306044</v>
      </c>
      <c r="D4167" s="1"/>
      <c r="E4167" s="1">
        <v>5</v>
      </c>
      <c r="F4167" s="1">
        <v>4</v>
      </c>
      <c r="G4167" s="1">
        <v>0</v>
      </c>
      <c r="H4167" s="1">
        <v>1</v>
      </c>
      <c r="I4167" s="15">
        <v>0.8</v>
      </c>
      <c r="J4167">
        <f t="shared" si="65"/>
        <v>40</v>
      </c>
    </row>
    <row r="4168" spans="1:10" x14ac:dyDescent="0.3">
      <c r="A4168" t="s">
        <v>3813</v>
      </c>
      <c r="C4168" s="18">
        <v>429.74260953557706</v>
      </c>
      <c r="D4168" s="1"/>
      <c r="E4168" s="1">
        <v>3</v>
      </c>
      <c r="F4168" s="1">
        <v>3</v>
      </c>
      <c r="G4168" s="1">
        <v>0</v>
      </c>
      <c r="H4168" s="1">
        <v>0</v>
      </c>
      <c r="I4168" s="15">
        <v>1</v>
      </c>
      <c r="J4168">
        <f t="shared" si="65"/>
        <v>40</v>
      </c>
    </row>
    <row r="4169" spans="1:10" x14ac:dyDescent="0.3">
      <c r="A4169" t="s">
        <v>3814</v>
      </c>
      <c r="C4169" s="18">
        <v>429.737320076966</v>
      </c>
      <c r="D4169" s="1"/>
      <c r="E4169" s="1">
        <v>3</v>
      </c>
      <c r="F4169" s="1">
        <v>3</v>
      </c>
      <c r="G4169" s="1">
        <v>0</v>
      </c>
      <c r="H4169" s="1">
        <v>0</v>
      </c>
      <c r="I4169" s="15">
        <v>1</v>
      </c>
      <c r="J4169">
        <f t="shared" si="65"/>
        <v>40</v>
      </c>
    </row>
    <row r="4170" spans="1:10" x14ac:dyDescent="0.3">
      <c r="A4170" t="s">
        <v>3815</v>
      </c>
      <c r="C4170" s="18">
        <v>429.73593700296635</v>
      </c>
      <c r="D4170" s="1"/>
      <c r="E4170" s="1">
        <v>3</v>
      </c>
      <c r="F4170" s="1">
        <v>3</v>
      </c>
      <c r="G4170" s="1">
        <v>0</v>
      </c>
      <c r="H4170" s="1">
        <v>0</v>
      </c>
      <c r="I4170" s="15">
        <v>1</v>
      </c>
      <c r="J4170">
        <f t="shared" si="65"/>
        <v>40</v>
      </c>
    </row>
    <row r="4171" spans="1:10" x14ac:dyDescent="0.3">
      <c r="A4171" t="s">
        <v>3816</v>
      </c>
      <c r="C4171" s="18">
        <v>429.7337403137866</v>
      </c>
      <c r="D4171" s="1"/>
      <c r="E4171" s="1">
        <v>6</v>
      </c>
      <c r="F4171" s="1">
        <v>5</v>
      </c>
      <c r="G4171" s="1">
        <v>0</v>
      </c>
      <c r="H4171" s="1">
        <v>1</v>
      </c>
      <c r="I4171" s="15">
        <v>0.83333333333333337</v>
      </c>
      <c r="J4171">
        <f t="shared" si="65"/>
        <v>40</v>
      </c>
    </row>
    <row r="4172" spans="1:10" x14ac:dyDescent="0.3">
      <c r="A4172" t="s">
        <v>3817</v>
      </c>
      <c r="C4172" s="18">
        <v>429.73090532351284</v>
      </c>
      <c r="D4172" s="1"/>
      <c r="E4172" s="1">
        <v>3</v>
      </c>
      <c r="F4172" s="1">
        <v>3</v>
      </c>
      <c r="G4172" s="1">
        <v>0</v>
      </c>
      <c r="H4172" s="1">
        <v>0</v>
      </c>
      <c r="I4172" s="15">
        <v>1</v>
      </c>
      <c r="J4172">
        <f t="shared" si="65"/>
        <v>40</v>
      </c>
    </row>
    <row r="4173" spans="1:10" x14ac:dyDescent="0.3">
      <c r="A4173" t="s">
        <v>3818</v>
      </c>
      <c r="C4173" s="18">
        <v>429.72994666685383</v>
      </c>
      <c r="D4173" s="1"/>
      <c r="E4173" s="1">
        <v>3</v>
      </c>
      <c r="F4173" s="1">
        <v>3</v>
      </c>
      <c r="G4173" s="1">
        <v>0</v>
      </c>
      <c r="H4173" s="1">
        <v>0</v>
      </c>
      <c r="I4173" s="15">
        <v>1</v>
      </c>
      <c r="J4173">
        <f t="shared" si="65"/>
        <v>40</v>
      </c>
    </row>
    <row r="4174" spans="1:10" x14ac:dyDescent="0.3">
      <c r="A4174" t="s">
        <v>3819</v>
      </c>
      <c r="C4174" s="18">
        <v>429.72899884154543</v>
      </c>
      <c r="D4174" s="1"/>
      <c r="E4174" s="1">
        <v>3</v>
      </c>
      <c r="F4174" s="1">
        <v>3</v>
      </c>
      <c r="G4174" s="1">
        <v>0</v>
      </c>
      <c r="H4174" s="1">
        <v>0</v>
      </c>
      <c r="I4174" s="15">
        <v>1</v>
      </c>
      <c r="J4174">
        <f t="shared" si="65"/>
        <v>40</v>
      </c>
    </row>
    <row r="4175" spans="1:10" x14ac:dyDescent="0.3">
      <c r="A4175" t="s">
        <v>3820</v>
      </c>
      <c r="C4175" s="18">
        <v>429.72863280777563</v>
      </c>
      <c r="D4175" s="1"/>
      <c r="E4175" s="1">
        <v>5</v>
      </c>
      <c r="F4175" s="1">
        <v>4</v>
      </c>
      <c r="G4175" s="1">
        <v>0</v>
      </c>
      <c r="H4175" s="1">
        <v>1</v>
      </c>
      <c r="I4175" s="15">
        <v>0.8</v>
      </c>
      <c r="J4175">
        <f t="shared" si="65"/>
        <v>40</v>
      </c>
    </row>
    <row r="4176" spans="1:10" x14ac:dyDescent="0.3">
      <c r="A4176" t="s">
        <v>3821</v>
      </c>
      <c r="C4176" s="18">
        <v>429.72804129702592</v>
      </c>
      <c r="D4176" s="1"/>
      <c r="E4176" s="1">
        <v>9</v>
      </c>
      <c r="F4176" s="1">
        <v>6</v>
      </c>
      <c r="G4176" s="1">
        <v>1</v>
      </c>
      <c r="H4176" s="1">
        <v>2</v>
      </c>
      <c r="I4176" s="15">
        <v>0.72222222222222221</v>
      </c>
      <c r="J4176">
        <f t="shared" si="65"/>
        <v>40</v>
      </c>
    </row>
    <row r="4177" spans="1:10" x14ac:dyDescent="0.3">
      <c r="A4177" t="s">
        <v>3822</v>
      </c>
      <c r="C4177" s="18">
        <v>429.72603717369077</v>
      </c>
      <c r="D4177" s="1"/>
      <c r="E4177" s="1">
        <v>5</v>
      </c>
      <c r="F4177" s="1">
        <v>4</v>
      </c>
      <c r="G4177" s="1">
        <v>0</v>
      </c>
      <c r="H4177" s="1">
        <v>1</v>
      </c>
      <c r="I4177" s="15">
        <v>0.8</v>
      </c>
      <c r="J4177">
        <f t="shared" si="65"/>
        <v>40</v>
      </c>
    </row>
    <row r="4178" spans="1:10" x14ac:dyDescent="0.3">
      <c r="A4178" t="s">
        <v>4111</v>
      </c>
      <c r="C4178" s="18">
        <v>429.72541165152199</v>
      </c>
      <c r="D4178" s="1"/>
      <c r="E4178" s="1">
        <v>20</v>
      </c>
      <c r="F4178" s="1">
        <v>11</v>
      </c>
      <c r="G4178" s="1">
        <v>0</v>
      </c>
      <c r="H4178" s="1">
        <v>9</v>
      </c>
      <c r="I4178" s="15">
        <v>0.55000000000000004</v>
      </c>
      <c r="J4178">
        <f t="shared" si="65"/>
        <v>40</v>
      </c>
    </row>
    <row r="4179" spans="1:10" x14ac:dyDescent="0.3">
      <c r="A4179" t="s">
        <v>3823</v>
      </c>
      <c r="C4179" s="18">
        <v>429.72410021666002</v>
      </c>
      <c r="D4179" s="1"/>
      <c r="E4179" s="1">
        <v>3</v>
      </c>
      <c r="F4179" s="1">
        <v>3</v>
      </c>
      <c r="G4179" s="1">
        <v>0</v>
      </c>
      <c r="H4179" s="1">
        <v>0</v>
      </c>
      <c r="I4179" s="15">
        <v>1</v>
      </c>
      <c r="J4179">
        <f t="shared" si="65"/>
        <v>40</v>
      </c>
    </row>
    <row r="4180" spans="1:10" x14ac:dyDescent="0.3">
      <c r="A4180" t="s">
        <v>3824</v>
      </c>
      <c r="C4180" s="18">
        <v>457.75379996278951</v>
      </c>
      <c r="D4180" s="1"/>
      <c r="E4180" s="1">
        <v>14</v>
      </c>
      <c r="F4180" s="1">
        <v>9</v>
      </c>
      <c r="G4180" s="1">
        <v>0</v>
      </c>
      <c r="H4180" s="1">
        <v>5</v>
      </c>
      <c r="I4180" s="15">
        <v>0.6428571428571429</v>
      </c>
      <c r="J4180">
        <f t="shared" si="65"/>
        <v>40</v>
      </c>
    </row>
    <row r="4181" spans="1:10" x14ac:dyDescent="0.3">
      <c r="A4181" t="s">
        <v>3825</v>
      </c>
      <c r="C4181" s="18">
        <v>429.72053824373421</v>
      </c>
      <c r="D4181" s="1"/>
      <c r="E4181" s="1">
        <v>3</v>
      </c>
      <c r="F4181" s="1">
        <v>3</v>
      </c>
      <c r="G4181" s="1">
        <v>0</v>
      </c>
      <c r="H4181" s="1">
        <v>0</v>
      </c>
      <c r="I4181" s="15">
        <v>1</v>
      </c>
      <c r="J4181">
        <f t="shared" si="65"/>
        <v>40</v>
      </c>
    </row>
    <row r="4182" spans="1:10" x14ac:dyDescent="0.3">
      <c r="A4182" t="s">
        <v>3826</v>
      </c>
      <c r="C4182" s="18">
        <v>429.72053824373421</v>
      </c>
      <c r="D4182" s="1"/>
      <c r="E4182" s="1">
        <v>3</v>
      </c>
      <c r="F4182" s="1">
        <v>3</v>
      </c>
      <c r="G4182" s="1">
        <v>0</v>
      </c>
      <c r="H4182" s="1">
        <v>0</v>
      </c>
      <c r="I4182" s="15">
        <v>1</v>
      </c>
      <c r="J4182">
        <f t="shared" si="65"/>
        <v>40</v>
      </c>
    </row>
    <row r="4183" spans="1:10" x14ac:dyDescent="0.3">
      <c r="A4183" t="s">
        <v>3827</v>
      </c>
      <c r="C4183" s="18">
        <v>429.72053824373421</v>
      </c>
      <c r="D4183" s="1"/>
      <c r="E4183" s="1">
        <v>3</v>
      </c>
      <c r="F4183" s="1">
        <v>3</v>
      </c>
      <c r="G4183" s="1">
        <v>0</v>
      </c>
      <c r="H4183" s="1">
        <v>0</v>
      </c>
      <c r="I4183" s="15">
        <v>1</v>
      </c>
      <c r="J4183">
        <f t="shared" si="65"/>
        <v>40</v>
      </c>
    </row>
    <row r="4184" spans="1:10" x14ac:dyDescent="0.3">
      <c r="A4184" t="s">
        <v>3828</v>
      </c>
      <c r="C4184" s="18">
        <v>429.72053824373421</v>
      </c>
      <c r="D4184" s="1"/>
      <c r="E4184" s="1">
        <v>3</v>
      </c>
      <c r="F4184" s="1">
        <v>3</v>
      </c>
      <c r="G4184" s="1">
        <v>0</v>
      </c>
      <c r="H4184" s="1">
        <v>0</v>
      </c>
      <c r="I4184" s="15">
        <v>1</v>
      </c>
      <c r="J4184">
        <f t="shared" si="65"/>
        <v>40</v>
      </c>
    </row>
    <row r="4185" spans="1:10" x14ac:dyDescent="0.3">
      <c r="A4185" t="s">
        <v>3829</v>
      </c>
      <c r="C4185" s="18">
        <v>429.72053158380004</v>
      </c>
      <c r="D4185" s="1"/>
      <c r="E4185" s="1">
        <v>3</v>
      </c>
      <c r="F4185" s="1">
        <v>3</v>
      </c>
      <c r="G4185" s="1">
        <v>0</v>
      </c>
      <c r="H4185" s="1">
        <v>0</v>
      </c>
      <c r="I4185" s="15">
        <v>1</v>
      </c>
      <c r="J4185">
        <f t="shared" si="65"/>
        <v>40</v>
      </c>
    </row>
    <row r="4186" spans="1:10" x14ac:dyDescent="0.3">
      <c r="A4186" t="s">
        <v>3830</v>
      </c>
      <c r="C4186" s="18">
        <v>429.72029987087086</v>
      </c>
      <c r="D4186" s="1"/>
      <c r="E4186" s="1">
        <v>3</v>
      </c>
      <c r="F4186" s="1">
        <v>3</v>
      </c>
      <c r="G4186" s="1">
        <v>0</v>
      </c>
      <c r="H4186" s="1">
        <v>0</v>
      </c>
      <c r="I4186" s="15">
        <v>1</v>
      </c>
      <c r="J4186">
        <f t="shared" si="65"/>
        <v>40</v>
      </c>
    </row>
    <row r="4187" spans="1:10" x14ac:dyDescent="0.3">
      <c r="A4187" t="s">
        <v>3831</v>
      </c>
      <c r="C4187" s="18">
        <v>429.72007608321059</v>
      </c>
      <c r="D4187" s="1"/>
      <c r="E4187" s="1">
        <v>3</v>
      </c>
      <c r="F4187" s="1">
        <v>3</v>
      </c>
      <c r="G4187" s="1">
        <v>0</v>
      </c>
      <c r="H4187" s="1">
        <v>0</v>
      </c>
      <c r="I4187" s="15">
        <v>1</v>
      </c>
      <c r="J4187">
        <f t="shared" si="65"/>
        <v>40</v>
      </c>
    </row>
    <row r="4188" spans="1:10" x14ac:dyDescent="0.3">
      <c r="A4188" t="s">
        <v>3832</v>
      </c>
      <c r="C4188" s="18">
        <v>429.71974741304876</v>
      </c>
      <c r="D4188" s="1"/>
      <c r="E4188" s="1">
        <v>3</v>
      </c>
      <c r="F4188" s="1">
        <v>3</v>
      </c>
      <c r="G4188" s="1">
        <v>0</v>
      </c>
      <c r="H4188" s="1">
        <v>0</v>
      </c>
      <c r="I4188" s="15">
        <v>1</v>
      </c>
      <c r="J4188">
        <f t="shared" si="65"/>
        <v>40</v>
      </c>
    </row>
    <row r="4189" spans="1:10" x14ac:dyDescent="0.3">
      <c r="A4189" t="s">
        <v>3833</v>
      </c>
      <c r="C4189" s="18">
        <v>429.71942193039337</v>
      </c>
      <c r="D4189" s="1"/>
      <c r="E4189" s="1">
        <v>5</v>
      </c>
      <c r="F4189" s="1">
        <v>4</v>
      </c>
      <c r="G4189" s="1">
        <v>0</v>
      </c>
      <c r="H4189" s="1">
        <v>1</v>
      </c>
      <c r="I4189" s="15">
        <v>0.8</v>
      </c>
      <c r="J4189">
        <f t="shared" si="65"/>
        <v>40</v>
      </c>
    </row>
    <row r="4190" spans="1:10" x14ac:dyDescent="0.3">
      <c r="A4190" s="21" t="s">
        <v>3834</v>
      </c>
      <c r="C4190" s="18">
        <v>429.71939423392848</v>
      </c>
      <c r="D4190" s="1"/>
      <c r="E4190" s="1">
        <v>3</v>
      </c>
      <c r="F4190" s="1">
        <v>3</v>
      </c>
      <c r="G4190" s="1">
        <v>0</v>
      </c>
      <c r="H4190" s="1">
        <v>0</v>
      </c>
      <c r="I4190" s="15">
        <v>1</v>
      </c>
      <c r="J4190">
        <f t="shared" si="65"/>
        <v>40</v>
      </c>
    </row>
    <row r="4191" spans="1:10" x14ac:dyDescent="0.3">
      <c r="A4191" t="s">
        <v>3835</v>
      </c>
      <c r="C4191" s="18">
        <v>429.71671373828531</v>
      </c>
      <c r="D4191" s="1"/>
      <c r="E4191" s="1">
        <v>5</v>
      </c>
      <c r="F4191" s="1">
        <v>4</v>
      </c>
      <c r="G4191" s="1">
        <v>0</v>
      </c>
      <c r="H4191" s="1">
        <v>1</v>
      </c>
      <c r="I4191" s="15">
        <v>0.8</v>
      </c>
      <c r="J4191">
        <f t="shared" si="65"/>
        <v>40</v>
      </c>
    </row>
    <row r="4192" spans="1:10" x14ac:dyDescent="0.3">
      <c r="A4192" t="s">
        <v>3836</v>
      </c>
      <c r="C4192" s="18">
        <v>429.71645445184095</v>
      </c>
      <c r="D4192" s="1"/>
      <c r="E4192" s="1">
        <v>54</v>
      </c>
      <c r="F4192" s="1">
        <v>33</v>
      </c>
      <c r="G4192" s="1">
        <v>1</v>
      </c>
      <c r="H4192" s="1">
        <v>20</v>
      </c>
      <c r="I4192" s="15">
        <v>0.62037037037037035</v>
      </c>
      <c r="J4192">
        <f t="shared" si="65"/>
        <v>20</v>
      </c>
    </row>
    <row r="4193" spans="1:10" x14ac:dyDescent="0.3">
      <c r="A4193" t="s">
        <v>3837</v>
      </c>
      <c r="C4193" s="18">
        <v>429.7135173514414</v>
      </c>
      <c r="D4193" s="1"/>
      <c r="E4193" s="1">
        <v>3</v>
      </c>
      <c r="F4193" s="1">
        <v>3</v>
      </c>
      <c r="G4193" s="1">
        <v>0</v>
      </c>
      <c r="H4193" s="1">
        <v>0</v>
      </c>
      <c r="I4193" s="15">
        <v>1</v>
      </c>
      <c r="J4193">
        <f t="shared" si="65"/>
        <v>40</v>
      </c>
    </row>
    <row r="4194" spans="1:10" x14ac:dyDescent="0.3">
      <c r="A4194" t="s">
        <v>3838</v>
      </c>
      <c r="C4194" s="18">
        <v>429.71343322742854</v>
      </c>
      <c r="D4194" s="1"/>
      <c r="E4194" s="1">
        <v>3</v>
      </c>
      <c r="F4194" s="1">
        <v>3</v>
      </c>
      <c r="G4194" s="1">
        <v>0</v>
      </c>
      <c r="H4194" s="1">
        <v>0</v>
      </c>
      <c r="I4194" s="15">
        <v>1</v>
      </c>
      <c r="J4194">
        <f t="shared" si="65"/>
        <v>40</v>
      </c>
    </row>
    <row r="4195" spans="1:10" x14ac:dyDescent="0.3">
      <c r="A4195" t="s">
        <v>3839</v>
      </c>
      <c r="C4195" s="18">
        <v>429.7129566978665</v>
      </c>
      <c r="D4195" s="1"/>
      <c r="E4195" s="1">
        <v>3</v>
      </c>
      <c r="F4195" s="1">
        <v>3</v>
      </c>
      <c r="G4195" s="1">
        <v>0</v>
      </c>
      <c r="H4195" s="1">
        <v>0</v>
      </c>
      <c r="I4195" s="15">
        <v>1</v>
      </c>
      <c r="J4195">
        <f t="shared" si="65"/>
        <v>40</v>
      </c>
    </row>
    <row r="4196" spans="1:10" x14ac:dyDescent="0.3">
      <c r="A4196" t="s">
        <v>3840</v>
      </c>
      <c r="C4196" s="18">
        <v>429.71250073004182</v>
      </c>
      <c r="D4196" s="1"/>
      <c r="E4196" s="1">
        <v>5</v>
      </c>
      <c r="F4196" s="1">
        <v>4</v>
      </c>
      <c r="G4196" s="1">
        <v>0</v>
      </c>
      <c r="H4196" s="1">
        <v>1</v>
      </c>
      <c r="I4196" s="15">
        <v>0.8</v>
      </c>
      <c r="J4196">
        <f t="shared" si="65"/>
        <v>40</v>
      </c>
    </row>
    <row r="4197" spans="1:10" x14ac:dyDescent="0.3">
      <c r="A4197" t="s">
        <v>3841</v>
      </c>
      <c r="C4197" s="18">
        <v>429.71225631668005</v>
      </c>
      <c r="D4197" s="1"/>
      <c r="E4197" s="1">
        <v>3</v>
      </c>
      <c r="F4197" s="1">
        <v>3</v>
      </c>
      <c r="G4197" s="1">
        <v>0</v>
      </c>
      <c r="H4197" s="1">
        <v>0</v>
      </c>
      <c r="I4197" s="15">
        <v>1</v>
      </c>
      <c r="J4197">
        <f t="shared" si="65"/>
        <v>40</v>
      </c>
    </row>
    <row r="4198" spans="1:10" x14ac:dyDescent="0.3">
      <c r="A4198" t="s">
        <v>3842</v>
      </c>
      <c r="C4198" s="18">
        <v>429.71225631668005</v>
      </c>
      <c r="D4198" s="1"/>
      <c r="E4198" s="1">
        <v>3</v>
      </c>
      <c r="F4198" s="1">
        <v>3</v>
      </c>
      <c r="G4198" s="1">
        <v>0</v>
      </c>
      <c r="H4198" s="1">
        <v>0</v>
      </c>
      <c r="I4198" s="15">
        <v>1</v>
      </c>
      <c r="J4198">
        <f t="shared" si="65"/>
        <v>40</v>
      </c>
    </row>
    <row r="4199" spans="1:10" x14ac:dyDescent="0.3">
      <c r="A4199" t="s">
        <v>3843</v>
      </c>
      <c r="C4199" s="18">
        <v>429.71155880714656</v>
      </c>
      <c r="D4199" s="1"/>
      <c r="E4199" s="1">
        <v>3</v>
      </c>
      <c r="F4199" s="1">
        <v>3</v>
      </c>
      <c r="G4199" s="1">
        <v>0</v>
      </c>
      <c r="H4199" s="1">
        <v>0</v>
      </c>
      <c r="I4199" s="15">
        <v>1</v>
      </c>
      <c r="J4199">
        <f t="shared" si="65"/>
        <v>40</v>
      </c>
    </row>
    <row r="4200" spans="1:10" x14ac:dyDescent="0.3">
      <c r="A4200" t="s">
        <v>3844</v>
      </c>
      <c r="C4200" s="18">
        <v>429.71143065155775</v>
      </c>
      <c r="D4200" s="1"/>
      <c r="E4200" s="1">
        <v>3</v>
      </c>
      <c r="F4200" s="1">
        <v>3</v>
      </c>
      <c r="G4200" s="1">
        <v>0</v>
      </c>
      <c r="H4200" s="1">
        <v>0</v>
      </c>
      <c r="I4200" s="15">
        <v>1</v>
      </c>
      <c r="J4200">
        <f t="shared" si="65"/>
        <v>40</v>
      </c>
    </row>
    <row r="4201" spans="1:10" x14ac:dyDescent="0.3">
      <c r="A4201" t="s">
        <v>3845</v>
      </c>
      <c r="C4201" s="18">
        <v>429.70973729012985</v>
      </c>
      <c r="D4201" s="1"/>
      <c r="E4201" s="1">
        <v>3</v>
      </c>
      <c r="F4201" s="1">
        <v>3</v>
      </c>
      <c r="G4201" s="1">
        <v>0</v>
      </c>
      <c r="H4201" s="1">
        <v>0</v>
      </c>
      <c r="I4201" s="15">
        <v>1</v>
      </c>
      <c r="J4201">
        <f t="shared" si="65"/>
        <v>40</v>
      </c>
    </row>
    <row r="4202" spans="1:10" x14ac:dyDescent="0.3">
      <c r="A4202" t="s">
        <v>3846</v>
      </c>
      <c r="C4202" s="18">
        <v>429.70398144396177</v>
      </c>
      <c r="D4202" s="1"/>
      <c r="E4202" s="1">
        <v>3</v>
      </c>
      <c r="F4202" s="1">
        <v>3</v>
      </c>
      <c r="G4202" s="1">
        <v>0</v>
      </c>
      <c r="H4202" s="1">
        <v>0</v>
      </c>
      <c r="I4202" s="15">
        <v>1</v>
      </c>
      <c r="J4202">
        <f t="shared" si="65"/>
        <v>40</v>
      </c>
    </row>
    <row r="4203" spans="1:10" x14ac:dyDescent="0.3">
      <c r="A4203" t="s">
        <v>3847</v>
      </c>
      <c r="C4203" s="18">
        <v>429.70398144396177</v>
      </c>
      <c r="D4203" s="1"/>
      <c r="E4203" s="1">
        <v>3</v>
      </c>
      <c r="F4203" s="1">
        <v>3</v>
      </c>
      <c r="G4203" s="1">
        <v>0</v>
      </c>
      <c r="H4203" s="1">
        <v>0</v>
      </c>
      <c r="I4203" s="15">
        <v>1</v>
      </c>
      <c r="J4203">
        <f t="shared" si="65"/>
        <v>40</v>
      </c>
    </row>
    <row r="4204" spans="1:10" x14ac:dyDescent="0.3">
      <c r="A4204" t="s">
        <v>3848</v>
      </c>
      <c r="C4204" s="18">
        <v>429.70398144396177</v>
      </c>
      <c r="D4204" s="1"/>
      <c r="E4204" s="1">
        <v>3</v>
      </c>
      <c r="F4204" s="1">
        <v>3</v>
      </c>
      <c r="G4204" s="1">
        <v>0</v>
      </c>
      <c r="H4204" s="1">
        <v>0</v>
      </c>
      <c r="I4204" s="15">
        <v>1</v>
      </c>
      <c r="J4204">
        <f t="shared" si="65"/>
        <v>40</v>
      </c>
    </row>
    <row r="4205" spans="1:10" x14ac:dyDescent="0.3">
      <c r="A4205" t="s">
        <v>3849</v>
      </c>
      <c r="C4205" s="18">
        <v>429.70398144396177</v>
      </c>
      <c r="D4205" s="1"/>
      <c r="E4205" s="1">
        <v>3</v>
      </c>
      <c r="F4205" s="1">
        <v>3</v>
      </c>
      <c r="G4205" s="1">
        <v>0</v>
      </c>
      <c r="H4205" s="1">
        <v>0</v>
      </c>
      <c r="I4205" s="15">
        <v>1</v>
      </c>
      <c r="J4205">
        <f t="shared" si="65"/>
        <v>40</v>
      </c>
    </row>
    <row r="4206" spans="1:10" x14ac:dyDescent="0.3">
      <c r="A4206" t="s">
        <v>3850</v>
      </c>
      <c r="C4206" s="18">
        <v>429.70398144396177</v>
      </c>
      <c r="D4206" s="1"/>
      <c r="E4206" s="1">
        <v>3</v>
      </c>
      <c r="F4206" s="1">
        <v>3</v>
      </c>
      <c r="G4206" s="1">
        <v>0</v>
      </c>
      <c r="H4206" s="1">
        <v>0</v>
      </c>
      <c r="I4206" s="15">
        <v>1</v>
      </c>
      <c r="J4206">
        <f t="shared" si="65"/>
        <v>40</v>
      </c>
    </row>
    <row r="4207" spans="1:10" x14ac:dyDescent="0.3">
      <c r="A4207" t="s">
        <v>3851</v>
      </c>
      <c r="C4207" s="18">
        <v>429.70398144396177</v>
      </c>
      <c r="D4207" s="1"/>
      <c r="E4207" s="1">
        <v>3</v>
      </c>
      <c r="F4207" s="1">
        <v>3</v>
      </c>
      <c r="G4207" s="1">
        <v>0</v>
      </c>
      <c r="H4207" s="1">
        <v>0</v>
      </c>
      <c r="I4207" s="15">
        <v>1</v>
      </c>
      <c r="J4207">
        <f t="shared" si="65"/>
        <v>40</v>
      </c>
    </row>
    <row r="4208" spans="1:10" x14ac:dyDescent="0.3">
      <c r="A4208" t="s">
        <v>3852</v>
      </c>
      <c r="C4208" s="18">
        <v>429.70398144396177</v>
      </c>
      <c r="D4208" s="1"/>
      <c r="E4208" s="1">
        <v>3</v>
      </c>
      <c r="F4208" s="1">
        <v>3</v>
      </c>
      <c r="G4208" s="1">
        <v>0</v>
      </c>
      <c r="H4208" s="1">
        <v>0</v>
      </c>
      <c r="I4208" s="15">
        <v>1</v>
      </c>
      <c r="J4208">
        <f t="shared" si="65"/>
        <v>40</v>
      </c>
    </row>
    <row r="4209" spans="1:10" x14ac:dyDescent="0.3">
      <c r="A4209" t="s">
        <v>3853</v>
      </c>
      <c r="C4209" s="18">
        <v>429.69713688170242</v>
      </c>
      <c r="D4209" s="1"/>
      <c r="E4209" s="1">
        <v>13</v>
      </c>
      <c r="F4209" s="1">
        <v>8</v>
      </c>
      <c r="G4209" s="1">
        <v>0</v>
      </c>
      <c r="H4209" s="1">
        <v>5</v>
      </c>
      <c r="I4209" s="15">
        <v>0.61538461538461542</v>
      </c>
      <c r="J4209">
        <f t="shared" si="65"/>
        <v>40</v>
      </c>
    </row>
    <row r="4210" spans="1:10" x14ac:dyDescent="0.3">
      <c r="A4210" t="s">
        <v>3854</v>
      </c>
      <c r="C4210" s="18">
        <v>429.69638581143113</v>
      </c>
      <c r="D4210" s="1"/>
      <c r="E4210" s="1">
        <v>3</v>
      </c>
      <c r="F4210" s="1">
        <v>3</v>
      </c>
      <c r="G4210" s="1">
        <v>0</v>
      </c>
      <c r="H4210" s="1">
        <v>0</v>
      </c>
      <c r="I4210" s="15">
        <v>1</v>
      </c>
      <c r="J4210">
        <f t="shared" si="65"/>
        <v>40</v>
      </c>
    </row>
    <row r="4211" spans="1:10" x14ac:dyDescent="0.3">
      <c r="A4211" t="s">
        <v>3855</v>
      </c>
      <c r="C4211" s="18">
        <v>429.69621288450395</v>
      </c>
      <c r="D4211" s="1"/>
      <c r="E4211" s="1">
        <v>5</v>
      </c>
      <c r="F4211" s="1">
        <v>4</v>
      </c>
      <c r="G4211" s="1">
        <v>0</v>
      </c>
      <c r="H4211" s="1">
        <v>1</v>
      </c>
      <c r="I4211" s="15">
        <v>0.8</v>
      </c>
      <c r="J4211">
        <f t="shared" si="65"/>
        <v>40</v>
      </c>
    </row>
    <row r="4212" spans="1:10" x14ac:dyDescent="0.3">
      <c r="A4212" t="s">
        <v>3856</v>
      </c>
      <c r="C4212" s="18">
        <v>429.68815266994636</v>
      </c>
      <c r="D4212" s="1"/>
      <c r="E4212" s="1">
        <v>3</v>
      </c>
      <c r="F4212" s="1">
        <v>3</v>
      </c>
      <c r="G4212" s="1">
        <v>0</v>
      </c>
      <c r="H4212" s="1">
        <v>0</v>
      </c>
      <c r="I4212" s="15">
        <v>1</v>
      </c>
      <c r="J4212">
        <f t="shared" si="65"/>
        <v>40</v>
      </c>
    </row>
    <row r="4213" spans="1:10" x14ac:dyDescent="0.3">
      <c r="A4213" t="s">
        <v>3857</v>
      </c>
      <c r="C4213" s="18">
        <v>429.67797032264644</v>
      </c>
      <c r="D4213" s="1"/>
      <c r="E4213" s="1">
        <v>3</v>
      </c>
      <c r="F4213" s="1">
        <v>3</v>
      </c>
      <c r="G4213" s="1">
        <v>0</v>
      </c>
      <c r="H4213" s="1">
        <v>0</v>
      </c>
      <c r="I4213" s="15">
        <v>1</v>
      </c>
      <c r="J4213">
        <f t="shared" si="65"/>
        <v>40</v>
      </c>
    </row>
    <row r="4214" spans="1:10" x14ac:dyDescent="0.3">
      <c r="A4214" t="s">
        <v>3858</v>
      </c>
      <c r="C4214" s="18">
        <v>429.6600527120093</v>
      </c>
      <c r="D4214" s="1"/>
      <c r="E4214" s="1">
        <v>3</v>
      </c>
      <c r="F4214" s="1">
        <v>3</v>
      </c>
      <c r="G4214" s="1">
        <v>0</v>
      </c>
      <c r="H4214" s="1">
        <v>0</v>
      </c>
      <c r="I4214" s="15">
        <v>1</v>
      </c>
      <c r="J4214">
        <f t="shared" si="65"/>
        <v>40</v>
      </c>
    </row>
    <row r="4215" spans="1:10" x14ac:dyDescent="0.3">
      <c r="A4215" t="s">
        <v>3859</v>
      </c>
      <c r="C4215" s="18">
        <v>429.65182489713334</v>
      </c>
      <c r="D4215" s="1"/>
      <c r="E4215" s="1">
        <v>5</v>
      </c>
      <c r="F4215" s="1">
        <v>4</v>
      </c>
      <c r="G4215" s="1">
        <v>0</v>
      </c>
      <c r="H4215" s="1">
        <v>1</v>
      </c>
      <c r="I4215" s="15">
        <v>0.8</v>
      </c>
      <c r="J4215">
        <f t="shared" si="65"/>
        <v>40</v>
      </c>
    </row>
    <row r="4216" spans="1:10" x14ac:dyDescent="0.3">
      <c r="A4216" t="s">
        <v>3860</v>
      </c>
      <c r="C4216" s="18">
        <v>429.64940138039043</v>
      </c>
      <c r="D4216" s="1"/>
      <c r="E4216" s="1">
        <v>59</v>
      </c>
      <c r="F4216" s="1">
        <v>32</v>
      </c>
      <c r="G4216" s="1">
        <v>1</v>
      </c>
      <c r="H4216" s="1">
        <v>26</v>
      </c>
      <c r="I4216" s="15">
        <v>0.55084745762711862</v>
      </c>
      <c r="J4216">
        <f t="shared" si="65"/>
        <v>20</v>
      </c>
    </row>
    <row r="4217" spans="1:10" x14ac:dyDescent="0.3">
      <c r="A4217" t="s">
        <v>3880</v>
      </c>
      <c r="C4217" s="18">
        <v>429.63874108331095</v>
      </c>
      <c r="D4217" s="1"/>
      <c r="E4217" s="1">
        <v>3</v>
      </c>
      <c r="F4217" s="1">
        <v>3</v>
      </c>
      <c r="G4217" s="1">
        <v>0</v>
      </c>
      <c r="H4217" s="1">
        <v>0</v>
      </c>
      <c r="I4217" s="15">
        <v>1</v>
      </c>
      <c r="J4217">
        <f t="shared" si="65"/>
        <v>40</v>
      </c>
    </row>
    <row r="4218" spans="1:10" x14ac:dyDescent="0.3">
      <c r="A4218" t="s">
        <v>3861</v>
      </c>
      <c r="C4218" s="18">
        <v>429.62855770275939</v>
      </c>
      <c r="D4218" s="1"/>
      <c r="E4218" s="1">
        <v>3</v>
      </c>
      <c r="F4218" s="1">
        <v>3</v>
      </c>
      <c r="G4218" s="1">
        <v>0</v>
      </c>
      <c r="H4218" s="1">
        <v>0</v>
      </c>
      <c r="I4218" s="15">
        <v>1</v>
      </c>
      <c r="J4218">
        <f t="shared" si="65"/>
        <v>40</v>
      </c>
    </row>
    <row r="4219" spans="1:10" x14ac:dyDescent="0.3">
      <c r="A4219" t="s">
        <v>3862</v>
      </c>
      <c r="C4219" s="18">
        <v>429.6252659898264</v>
      </c>
      <c r="D4219" s="1"/>
      <c r="E4219" s="1">
        <v>9</v>
      </c>
      <c r="F4219" s="1">
        <v>6</v>
      </c>
      <c r="G4219" s="1">
        <v>0</v>
      </c>
      <c r="H4219" s="1">
        <v>3</v>
      </c>
      <c r="I4219" s="15">
        <v>0.66666666666666663</v>
      </c>
      <c r="J4219">
        <f t="shared" si="65"/>
        <v>40</v>
      </c>
    </row>
    <row r="4220" spans="1:10" x14ac:dyDescent="0.3">
      <c r="A4220" s="21" t="s">
        <v>11800</v>
      </c>
      <c r="C4220" s="18">
        <v>429.61486599928526</v>
      </c>
      <c r="D4220" s="1"/>
      <c r="E4220" s="1">
        <v>119</v>
      </c>
      <c r="F4220" s="1">
        <v>57</v>
      </c>
      <c r="G4220" s="1">
        <v>2</v>
      </c>
      <c r="H4220" s="1">
        <v>60</v>
      </c>
      <c r="I4220" s="15">
        <v>0.48739495798319327</v>
      </c>
      <c r="J4220">
        <f t="shared" si="65"/>
        <v>20</v>
      </c>
    </row>
    <row r="4221" spans="1:10" x14ac:dyDescent="0.3">
      <c r="A4221" t="s">
        <v>3800</v>
      </c>
      <c r="C4221" s="18">
        <v>429.61419948653031</v>
      </c>
      <c r="D4221" s="1"/>
      <c r="E4221" s="1">
        <v>248</v>
      </c>
      <c r="F4221" s="1">
        <v>121</v>
      </c>
      <c r="G4221" s="1">
        <v>3</v>
      </c>
      <c r="H4221" s="1">
        <v>124</v>
      </c>
      <c r="I4221" s="15">
        <v>0.49395161290322581</v>
      </c>
      <c r="J4221">
        <f t="shared" si="65"/>
        <v>20</v>
      </c>
    </row>
    <row r="4222" spans="1:10" x14ac:dyDescent="0.3">
      <c r="A4222" t="s">
        <v>3864</v>
      </c>
      <c r="C4222" s="18">
        <v>429.614028675329</v>
      </c>
      <c r="D4222" s="1"/>
      <c r="E4222" s="1">
        <v>3</v>
      </c>
      <c r="F4222" s="1">
        <v>3</v>
      </c>
      <c r="G4222" s="1">
        <v>0</v>
      </c>
      <c r="H4222" s="1">
        <v>0</v>
      </c>
      <c r="I4222" s="15">
        <v>1</v>
      </c>
      <c r="J4222">
        <f t="shared" si="65"/>
        <v>40</v>
      </c>
    </row>
    <row r="4223" spans="1:10" x14ac:dyDescent="0.3">
      <c r="A4223" t="s">
        <v>4211</v>
      </c>
      <c r="C4223" s="18">
        <v>429.61225324081209</v>
      </c>
      <c r="D4223" s="1"/>
      <c r="E4223" s="1">
        <v>16</v>
      </c>
      <c r="F4223" s="1">
        <v>9</v>
      </c>
      <c r="G4223" s="1">
        <v>0</v>
      </c>
      <c r="H4223" s="1">
        <v>7</v>
      </c>
      <c r="I4223" s="15">
        <v>0.5625</v>
      </c>
      <c r="J4223">
        <f t="shared" si="65"/>
        <v>40</v>
      </c>
    </row>
    <row r="4224" spans="1:10" x14ac:dyDescent="0.3">
      <c r="A4224" t="s">
        <v>3865</v>
      </c>
      <c r="C4224" s="18">
        <v>429.60407402931463</v>
      </c>
      <c r="D4224" s="1"/>
      <c r="E4224" s="1">
        <v>16</v>
      </c>
      <c r="F4224" s="1">
        <v>9</v>
      </c>
      <c r="G4224" s="1">
        <v>0</v>
      </c>
      <c r="H4224" s="1">
        <v>7</v>
      </c>
      <c r="I4224" s="15">
        <v>0.5625</v>
      </c>
      <c r="J4224">
        <f t="shared" si="65"/>
        <v>40</v>
      </c>
    </row>
    <row r="4225" spans="1:10" x14ac:dyDescent="0.3">
      <c r="A4225" t="s">
        <v>3866</v>
      </c>
      <c r="C4225" s="18">
        <v>429.59186208870551</v>
      </c>
      <c r="D4225" s="1"/>
      <c r="E4225" s="1">
        <v>3</v>
      </c>
      <c r="F4225" s="1">
        <v>3</v>
      </c>
      <c r="G4225" s="1">
        <v>0</v>
      </c>
      <c r="H4225" s="1">
        <v>0</v>
      </c>
      <c r="I4225" s="15">
        <v>1</v>
      </c>
      <c r="J4225">
        <f t="shared" si="65"/>
        <v>40</v>
      </c>
    </row>
    <row r="4226" spans="1:10" x14ac:dyDescent="0.3">
      <c r="A4226" t="s">
        <v>3867</v>
      </c>
      <c r="C4226" s="18">
        <v>429.5896822741625</v>
      </c>
      <c r="D4226" s="1"/>
      <c r="E4226" s="1">
        <v>8</v>
      </c>
      <c r="F4226" s="1">
        <v>5</v>
      </c>
      <c r="G4226" s="1">
        <v>1</v>
      </c>
      <c r="H4226" s="1">
        <v>2</v>
      </c>
      <c r="I4226" s="15">
        <v>0.6875</v>
      </c>
      <c r="J4226">
        <f t="shared" si="65"/>
        <v>40</v>
      </c>
    </row>
    <row r="4227" spans="1:10" x14ac:dyDescent="0.3">
      <c r="A4227" t="s">
        <v>3868</v>
      </c>
      <c r="C4227" s="18">
        <v>429.58584080013634</v>
      </c>
      <c r="D4227" s="1"/>
      <c r="E4227" s="1">
        <v>9</v>
      </c>
      <c r="F4227" s="1">
        <v>6</v>
      </c>
      <c r="G4227" s="1">
        <v>0</v>
      </c>
      <c r="H4227" s="1">
        <v>3</v>
      </c>
      <c r="I4227" s="15">
        <v>0.66666666666666663</v>
      </c>
      <c r="J4227">
        <f t="shared" si="65"/>
        <v>40</v>
      </c>
    </row>
    <row r="4228" spans="1:10" x14ac:dyDescent="0.3">
      <c r="A4228" t="s">
        <v>3869</v>
      </c>
      <c r="C4228" s="18">
        <v>429.58302040962343</v>
      </c>
      <c r="D4228" s="1"/>
      <c r="E4228" s="1">
        <v>17</v>
      </c>
      <c r="F4228" s="1">
        <v>10</v>
      </c>
      <c r="G4228" s="1">
        <v>0</v>
      </c>
      <c r="H4228" s="1">
        <v>7</v>
      </c>
      <c r="I4228" s="15">
        <v>0.58823529411764708</v>
      </c>
      <c r="J4228">
        <f t="shared" ref="J4228:J4291" si="66">IF(E4228&lt;=30,40,20)</f>
        <v>40</v>
      </c>
    </row>
    <row r="4229" spans="1:10" x14ac:dyDescent="0.3">
      <c r="A4229" t="s">
        <v>3870</v>
      </c>
      <c r="C4229" s="18">
        <v>429.58149381335244</v>
      </c>
      <c r="D4229" s="1"/>
      <c r="E4229" s="1">
        <v>3</v>
      </c>
      <c r="F4229" s="1">
        <v>3</v>
      </c>
      <c r="G4229" s="1">
        <v>0</v>
      </c>
      <c r="H4229" s="1">
        <v>0</v>
      </c>
      <c r="I4229" s="15">
        <v>1</v>
      </c>
      <c r="J4229">
        <f t="shared" si="66"/>
        <v>40</v>
      </c>
    </row>
    <row r="4230" spans="1:10" x14ac:dyDescent="0.3">
      <c r="A4230" t="s">
        <v>3871</v>
      </c>
      <c r="C4230" s="18">
        <v>429.57920819889148</v>
      </c>
      <c r="D4230" s="1"/>
      <c r="E4230" s="1">
        <v>76</v>
      </c>
      <c r="F4230" s="1">
        <v>39</v>
      </c>
      <c r="G4230" s="1">
        <v>3</v>
      </c>
      <c r="H4230" s="1">
        <v>34</v>
      </c>
      <c r="I4230" s="15">
        <v>0.53289473684210531</v>
      </c>
      <c r="J4230">
        <f t="shared" si="66"/>
        <v>20</v>
      </c>
    </row>
    <row r="4231" spans="1:10" x14ac:dyDescent="0.3">
      <c r="A4231" t="s">
        <v>3873</v>
      </c>
      <c r="C4231" s="18">
        <v>429.57213428915344</v>
      </c>
      <c r="D4231" s="1"/>
      <c r="E4231" s="1">
        <v>6</v>
      </c>
      <c r="F4231" s="1">
        <v>4</v>
      </c>
      <c r="G4231" s="1">
        <v>1</v>
      </c>
      <c r="H4231" s="1">
        <v>1</v>
      </c>
      <c r="I4231" s="15">
        <v>0.75</v>
      </c>
      <c r="J4231">
        <f t="shared" si="66"/>
        <v>40</v>
      </c>
    </row>
    <row r="4232" spans="1:10" x14ac:dyDescent="0.3">
      <c r="A4232" t="s">
        <v>3874</v>
      </c>
      <c r="C4232" s="18">
        <v>429.56343403012301</v>
      </c>
      <c r="D4232" s="1"/>
      <c r="E4232" s="1">
        <v>14</v>
      </c>
      <c r="F4232" s="1">
        <v>7</v>
      </c>
      <c r="G4232" s="1">
        <v>3</v>
      </c>
      <c r="H4232" s="1">
        <v>4</v>
      </c>
      <c r="I4232" s="15">
        <v>0.6071428571428571</v>
      </c>
      <c r="J4232">
        <f t="shared" si="66"/>
        <v>40</v>
      </c>
    </row>
    <row r="4233" spans="1:10" x14ac:dyDescent="0.3">
      <c r="A4233" t="s">
        <v>3875</v>
      </c>
      <c r="C4233" s="18">
        <v>429.56241542252769</v>
      </c>
      <c r="D4233" s="1"/>
      <c r="E4233" s="1">
        <v>5</v>
      </c>
      <c r="F4233" s="1">
        <v>4</v>
      </c>
      <c r="G4233" s="1">
        <v>0</v>
      </c>
      <c r="H4233" s="1">
        <v>1</v>
      </c>
      <c r="I4233" s="15">
        <v>0.8</v>
      </c>
      <c r="J4233">
        <f t="shared" si="66"/>
        <v>40</v>
      </c>
    </row>
    <row r="4234" spans="1:10" x14ac:dyDescent="0.3">
      <c r="A4234" t="s">
        <v>4863</v>
      </c>
      <c r="C4234" s="18">
        <v>429.54899919014451</v>
      </c>
      <c r="D4234" s="1"/>
      <c r="E4234" s="1">
        <v>35</v>
      </c>
      <c r="F4234" s="1">
        <v>14</v>
      </c>
      <c r="G4234" s="1">
        <v>8</v>
      </c>
      <c r="H4234" s="1">
        <v>13</v>
      </c>
      <c r="I4234" s="15">
        <v>0.51428571428571423</v>
      </c>
      <c r="J4234">
        <f t="shared" si="66"/>
        <v>20</v>
      </c>
    </row>
    <row r="4235" spans="1:10" x14ac:dyDescent="0.3">
      <c r="A4235" t="s">
        <v>3878</v>
      </c>
      <c r="C4235" s="18">
        <v>429.52778092964894</v>
      </c>
      <c r="D4235" s="1"/>
      <c r="E4235" s="1">
        <v>3</v>
      </c>
      <c r="F4235" s="1">
        <v>3</v>
      </c>
      <c r="G4235" s="1">
        <v>0</v>
      </c>
      <c r="H4235" s="1">
        <v>0</v>
      </c>
      <c r="I4235" s="15">
        <v>1</v>
      </c>
      <c r="J4235">
        <f t="shared" si="66"/>
        <v>40</v>
      </c>
    </row>
    <row r="4236" spans="1:10" x14ac:dyDescent="0.3">
      <c r="A4236" t="s">
        <v>3879</v>
      </c>
      <c r="C4236" s="18">
        <v>429.5155562519962</v>
      </c>
      <c r="D4236" s="1"/>
      <c r="E4236" s="1">
        <v>3</v>
      </c>
      <c r="F4236" s="1">
        <v>3</v>
      </c>
      <c r="G4236" s="1">
        <v>0</v>
      </c>
      <c r="H4236" s="1">
        <v>0</v>
      </c>
      <c r="I4236" s="15">
        <v>1</v>
      </c>
      <c r="J4236">
        <f t="shared" si="66"/>
        <v>40</v>
      </c>
    </row>
    <row r="4237" spans="1:10" x14ac:dyDescent="0.3">
      <c r="A4237" t="s">
        <v>16667</v>
      </c>
      <c r="C4237" s="18">
        <v>429.50273134382087</v>
      </c>
      <c r="D4237" s="1"/>
      <c r="E4237" s="1">
        <v>53</v>
      </c>
      <c r="F4237" s="1">
        <v>20</v>
      </c>
      <c r="G4237" s="1">
        <v>1</v>
      </c>
      <c r="H4237" s="1">
        <v>32</v>
      </c>
      <c r="I4237" s="15">
        <v>0.3867924528301887</v>
      </c>
      <c r="J4237">
        <f t="shared" si="66"/>
        <v>20</v>
      </c>
    </row>
    <row r="4238" spans="1:10" x14ac:dyDescent="0.3">
      <c r="A4238" t="s">
        <v>3881</v>
      </c>
      <c r="C4238" s="18">
        <v>429.49232762021387</v>
      </c>
      <c r="D4238" s="1"/>
      <c r="E4238" s="1">
        <v>3</v>
      </c>
      <c r="F4238" s="1">
        <v>3</v>
      </c>
      <c r="G4238" s="1">
        <v>0</v>
      </c>
      <c r="H4238" s="1">
        <v>0</v>
      </c>
      <c r="I4238" s="15">
        <v>1</v>
      </c>
      <c r="J4238">
        <f t="shared" si="66"/>
        <v>40</v>
      </c>
    </row>
    <row r="4239" spans="1:10" x14ac:dyDescent="0.3">
      <c r="A4239" t="s">
        <v>3883</v>
      </c>
      <c r="C4239" s="18">
        <v>429.48072619983645</v>
      </c>
      <c r="D4239" s="1"/>
      <c r="E4239" s="1">
        <v>3</v>
      </c>
      <c r="F4239" s="1">
        <v>3</v>
      </c>
      <c r="G4239" s="1">
        <v>0</v>
      </c>
      <c r="H4239" s="1">
        <v>0</v>
      </c>
      <c r="I4239" s="15">
        <v>1</v>
      </c>
      <c r="J4239">
        <f t="shared" si="66"/>
        <v>40</v>
      </c>
    </row>
    <row r="4240" spans="1:10" x14ac:dyDescent="0.3">
      <c r="A4240" t="s">
        <v>3884</v>
      </c>
      <c r="C4240" s="18">
        <v>429.47858195582916</v>
      </c>
      <c r="D4240" s="1"/>
      <c r="E4240" s="1">
        <v>5</v>
      </c>
      <c r="F4240" s="1">
        <v>4</v>
      </c>
      <c r="G4240" s="1">
        <v>0</v>
      </c>
      <c r="H4240" s="1">
        <v>1</v>
      </c>
      <c r="I4240" s="15">
        <v>0.8</v>
      </c>
      <c r="J4240">
        <f t="shared" si="66"/>
        <v>40</v>
      </c>
    </row>
    <row r="4241" spans="1:10" x14ac:dyDescent="0.3">
      <c r="A4241" t="s">
        <v>3885</v>
      </c>
      <c r="C4241" s="18">
        <v>429.47819952995565</v>
      </c>
      <c r="D4241" s="1"/>
      <c r="E4241" s="1">
        <v>3</v>
      </c>
      <c r="F4241" s="1">
        <v>3</v>
      </c>
      <c r="G4241" s="1">
        <v>0</v>
      </c>
      <c r="H4241" s="1">
        <v>0</v>
      </c>
      <c r="I4241" s="15">
        <v>1</v>
      </c>
      <c r="J4241">
        <f t="shared" si="66"/>
        <v>40</v>
      </c>
    </row>
    <row r="4242" spans="1:10" x14ac:dyDescent="0.3">
      <c r="A4242" t="s">
        <v>3886</v>
      </c>
      <c r="C4242" s="18">
        <v>429.47669371624681</v>
      </c>
      <c r="D4242" s="1"/>
      <c r="E4242" s="1">
        <v>3</v>
      </c>
      <c r="F4242" s="1">
        <v>3</v>
      </c>
      <c r="G4242" s="1">
        <v>0</v>
      </c>
      <c r="H4242" s="1">
        <v>0</v>
      </c>
      <c r="I4242" s="15">
        <v>1</v>
      </c>
      <c r="J4242">
        <f t="shared" si="66"/>
        <v>40</v>
      </c>
    </row>
    <row r="4243" spans="1:10" x14ac:dyDescent="0.3">
      <c r="A4243" t="s">
        <v>3887</v>
      </c>
      <c r="C4243" s="18">
        <v>429.46968559570468</v>
      </c>
      <c r="D4243" s="1"/>
      <c r="E4243" s="1">
        <v>3</v>
      </c>
      <c r="F4243" s="1">
        <v>3</v>
      </c>
      <c r="G4243" s="1">
        <v>0</v>
      </c>
      <c r="H4243" s="1">
        <v>0</v>
      </c>
      <c r="I4243" s="15">
        <v>1</v>
      </c>
      <c r="J4243">
        <f t="shared" si="66"/>
        <v>40</v>
      </c>
    </row>
    <row r="4244" spans="1:10" x14ac:dyDescent="0.3">
      <c r="A4244" t="s">
        <v>3888</v>
      </c>
      <c r="C4244" s="18">
        <v>429.46696236185807</v>
      </c>
      <c r="D4244" s="1"/>
      <c r="E4244" s="1">
        <v>3</v>
      </c>
      <c r="F4244" s="1">
        <v>3</v>
      </c>
      <c r="G4244" s="1">
        <v>0</v>
      </c>
      <c r="H4244" s="1">
        <v>0</v>
      </c>
      <c r="I4244" s="15">
        <v>1</v>
      </c>
      <c r="J4244">
        <f t="shared" si="66"/>
        <v>40</v>
      </c>
    </row>
    <row r="4245" spans="1:10" x14ac:dyDescent="0.3">
      <c r="A4245" t="s">
        <v>3889</v>
      </c>
      <c r="C4245" s="18">
        <v>429.46586013141888</v>
      </c>
      <c r="D4245" s="1"/>
      <c r="E4245" s="1">
        <v>5</v>
      </c>
      <c r="F4245" s="1">
        <v>3</v>
      </c>
      <c r="G4245" s="1">
        <v>2</v>
      </c>
      <c r="H4245" s="1">
        <v>0</v>
      </c>
      <c r="I4245" s="15">
        <v>0.8</v>
      </c>
      <c r="J4245">
        <f t="shared" si="66"/>
        <v>40</v>
      </c>
    </row>
    <row r="4246" spans="1:10" x14ac:dyDescent="0.3">
      <c r="A4246" t="s">
        <v>3890</v>
      </c>
      <c r="C4246" s="18">
        <v>429.46379517456478</v>
      </c>
      <c r="D4246" s="1"/>
      <c r="E4246" s="1">
        <v>3</v>
      </c>
      <c r="F4246" s="1">
        <v>3</v>
      </c>
      <c r="G4246" s="1">
        <v>0</v>
      </c>
      <c r="H4246" s="1">
        <v>0</v>
      </c>
      <c r="I4246" s="15">
        <v>1</v>
      </c>
      <c r="J4246">
        <f t="shared" si="66"/>
        <v>40</v>
      </c>
    </row>
    <row r="4247" spans="1:10" x14ac:dyDescent="0.3">
      <c r="A4247" t="s">
        <v>3891</v>
      </c>
      <c r="C4247" s="18">
        <v>429.46205115351944</v>
      </c>
      <c r="D4247" s="1"/>
      <c r="E4247" s="1">
        <v>45</v>
      </c>
      <c r="F4247" s="1">
        <v>22</v>
      </c>
      <c r="G4247" s="1">
        <v>3</v>
      </c>
      <c r="H4247" s="1">
        <v>20</v>
      </c>
      <c r="I4247" s="15">
        <v>0.52222222222222225</v>
      </c>
      <c r="J4247">
        <f t="shared" si="66"/>
        <v>20</v>
      </c>
    </row>
    <row r="4248" spans="1:10" x14ac:dyDescent="0.3">
      <c r="A4248" t="s">
        <v>3892</v>
      </c>
      <c r="C4248" s="18">
        <v>429.46153996592369</v>
      </c>
      <c r="D4248" s="1"/>
      <c r="E4248" s="1">
        <v>10</v>
      </c>
      <c r="F4248" s="1">
        <v>6</v>
      </c>
      <c r="G4248" s="1">
        <v>0</v>
      </c>
      <c r="H4248" s="1">
        <v>4</v>
      </c>
      <c r="I4248" s="15">
        <v>0.6</v>
      </c>
      <c r="J4248">
        <f t="shared" si="66"/>
        <v>40</v>
      </c>
    </row>
    <row r="4249" spans="1:10" x14ac:dyDescent="0.3">
      <c r="A4249" t="s">
        <v>3893</v>
      </c>
      <c r="C4249" s="18">
        <v>429.45756103050161</v>
      </c>
      <c r="D4249" s="1"/>
      <c r="E4249" s="1">
        <v>5</v>
      </c>
      <c r="F4249" s="1">
        <v>4</v>
      </c>
      <c r="G4249" s="1">
        <v>0</v>
      </c>
      <c r="H4249" s="1">
        <v>1</v>
      </c>
      <c r="I4249" s="15">
        <v>0.8</v>
      </c>
      <c r="J4249">
        <f t="shared" si="66"/>
        <v>40</v>
      </c>
    </row>
    <row r="4250" spans="1:10" x14ac:dyDescent="0.3">
      <c r="A4250" t="s">
        <v>4318</v>
      </c>
      <c r="C4250" s="18">
        <v>429.45754029158775</v>
      </c>
      <c r="D4250" s="1"/>
      <c r="E4250" s="1">
        <v>15</v>
      </c>
      <c r="F4250" s="1">
        <v>8</v>
      </c>
      <c r="G4250" s="1">
        <v>2</v>
      </c>
      <c r="H4250" s="1">
        <v>5</v>
      </c>
      <c r="I4250" s="15">
        <v>0.6</v>
      </c>
      <c r="J4250">
        <f t="shared" si="66"/>
        <v>40</v>
      </c>
    </row>
    <row r="4251" spans="1:10" x14ac:dyDescent="0.3">
      <c r="A4251" t="s">
        <v>3894</v>
      </c>
      <c r="C4251" s="18">
        <v>429.45244783418678</v>
      </c>
      <c r="D4251" s="1"/>
      <c r="E4251" s="1">
        <v>3</v>
      </c>
      <c r="F4251" s="1">
        <v>3</v>
      </c>
      <c r="G4251" s="1">
        <v>0</v>
      </c>
      <c r="H4251" s="1">
        <v>0</v>
      </c>
      <c r="I4251" s="15">
        <v>1</v>
      </c>
      <c r="J4251">
        <f t="shared" si="66"/>
        <v>40</v>
      </c>
    </row>
    <row r="4252" spans="1:10" x14ac:dyDescent="0.3">
      <c r="A4252" t="s">
        <v>3895</v>
      </c>
      <c r="C4252" s="18">
        <v>429.45148794220097</v>
      </c>
      <c r="D4252" s="1"/>
      <c r="E4252" s="1">
        <v>5</v>
      </c>
      <c r="F4252" s="1">
        <v>4</v>
      </c>
      <c r="G4252" s="1">
        <v>0</v>
      </c>
      <c r="H4252" s="1">
        <v>1</v>
      </c>
      <c r="I4252" s="15">
        <v>0.8</v>
      </c>
      <c r="J4252">
        <f t="shared" si="66"/>
        <v>40</v>
      </c>
    </row>
    <row r="4253" spans="1:10" x14ac:dyDescent="0.3">
      <c r="A4253" t="s">
        <v>3896</v>
      </c>
      <c r="C4253" s="18">
        <v>429.45146711347655</v>
      </c>
      <c r="D4253" s="1"/>
      <c r="E4253" s="1">
        <v>3</v>
      </c>
      <c r="F4253" s="1">
        <v>3</v>
      </c>
      <c r="G4253" s="1">
        <v>0</v>
      </c>
      <c r="H4253" s="1">
        <v>0</v>
      </c>
      <c r="I4253" s="15">
        <v>1</v>
      </c>
      <c r="J4253">
        <f t="shared" si="66"/>
        <v>40</v>
      </c>
    </row>
    <row r="4254" spans="1:10" x14ac:dyDescent="0.3">
      <c r="A4254" t="s">
        <v>3897</v>
      </c>
      <c r="C4254" s="18">
        <v>429.447613443872</v>
      </c>
      <c r="D4254" s="1"/>
      <c r="E4254" s="1">
        <v>3</v>
      </c>
      <c r="F4254" s="1">
        <v>3</v>
      </c>
      <c r="G4254" s="1">
        <v>0</v>
      </c>
      <c r="H4254" s="1">
        <v>0</v>
      </c>
      <c r="I4254" s="15">
        <v>1</v>
      </c>
      <c r="J4254">
        <f t="shared" si="66"/>
        <v>40</v>
      </c>
    </row>
    <row r="4255" spans="1:10" x14ac:dyDescent="0.3">
      <c r="A4255" s="21" t="s">
        <v>3898</v>
      </c>
      <c r="C4255" s="18">
        <v>429.44595776581713</v>
      </c>
      <c r="D4255" s="1"/>
      <c r="E4255" s="1">
        <v>5</v>
      </c>
      <c r="F4255" s="1">
        <v>4</v>
      </c>
      <c r="G4255" s="1">
        <v>0</v>
      </c>
      <c r="H4255" s="1">
        <v>1</v>
      </c>
      <c r="I4255" s="15">
        <v>0.8</v>
      </c>
      <c r="J4255">
        <f t="shared" si="66"/>
        <v>40</v>
      </c>
    </row>
    <row r="4256" spans="1:10" x14ac:dyDescent="0.3">
      <c r="A4256" t="s">
        <v>3899</v>
      </c>
      <c r="C4256" s="18">
        <v>429.44245315927856</v>
      </c>
      <c r="D4256" s="1"/>
      <c r="E4256" s="1">
        <v>3</v>
      </c>
      <c r="F4256" s="1">
        <v>3</v>
      </c>
      <c r="G4256" s="1">
        <v>0</v>
      </c>
      <c r="H4256" s="1">
        <v>0</v>
      </c>
      <c r="I4256" s="15">
        <v>1</v>
      </c>
      <c r="J4256">
        <f t="shared" si="66"/>
        <v>40</v>
      </c>
    </row>
    <row r="4257" spans="1:10" x14ac:dyDescent="0.3">
      <c r="A4257" t="s">
        <v>3900</v>
      </c>
      <c r="C4257" s="18">
        <v>429.44153886200235</v>
      </c>
      <c r="D4257" s="1"/>
      <c r="E4257" s="1">
        <v>3</v>
      </c>
      <c r="F4257" s="1">
        <v>3</v>
      </c>
      <c r="G4257" s="1">
        <v>0</v>
      </c>
      <c r="H4257" s="1">
        <v>0</v>
      </c>
      <c r="I4257" s="15">
        <v>1</v>
      </c>
      <c r="J4257">
        <f t="shared" si="66"/>
        <v>40</v>
      </c>
    </row>
    <row r="4258" spans="1:10" x14ac:dyDescent="0.3">
      <c r="A4258" t="s">
        <v>3901</v>
      </c>
      <c r="C4258" s="18">
        <v>429.44153886200235</v>
      </c>
      <c r="D4258" s="1"/>
      <c r="E4258" s="1">
        <v>3</v>
      </c>
      <c r="F4258" s="1">
        <v>3</v>
      </c>
      <c r="G4258" s="1">
        <v>0</v>
      </c>
      <c r="H4258" s="1">
        <v>0</v>
      </c>
      <c r="I4258" s="15">
        <v>1</v>
      </c>
      <c r="J4258">
        <f t="shared" si="66"/>
        <v>40</v>
      </c>
    </row>
    <row r="4259" spans="1:10" x14ac:dyDescent="0.3">
      <c r="A4259" t="s">
        <v>3902</v>
      </c>
      <c r="C4259" s="18">
        <v>429.44153886200235</v>
      </c>
      <c r="D4259" s="1"/>
      <c r="E4259" s="1">
        <v>3</v>
      </c>
      <c r="F4259" s="1">
        <v>3</v>
      </c>
      <c r="G4259" s="1">
        <v>0</v>
      </c>
      <c r="H4259" s="1">
        <v>0</v>
      </c>
      <c r="I4259" s="15">
        <v>1</v>
      </c>
      <c r="J4259">
        <f t="shared" si="66"/>
        <v>40</v>
      </c>
    </row>
    <row r="4260" spans="1:10" x14ac:dyDescent="0.3">
      <c r="A4260" t="s">
        <v>3903</v>
      </c>
      <c r="C4260" s="18">
        <v>429.44153886200235</v>
      </c>
      <c r="D4260" s="1"/>
      <c r="E4260" s="1">
        <v>3</v>
      </c>
      <c r="F4260" s="1">
        <v>3</v>
      </c>
      <c r="G4260" s="1">
        <v>0</v>
      </c>
      <c r="H4260" s="1">
        <v>0</v>
      </c>
      <c r="I4260" s="15">
        <v>1</v>
      </c>
      <c r="J4260">
        <f t="shared" si="66"/>
        <v>40</v>
      </c>
    </row>
    <row r="4261" spans="1:10" x14ac:dyDescent="0.3">
      <c r="A4261" t="s">
        <v>3904</v>
      </c>
      <c r="C4261" s="18">
        <v>429.44153886200235</v>
      </c>
      <c r="D4261" s="1"/>
      <c r="E4261" s="1">
        <v>3</v>
      </c>
      <c r="F4261" s="1">
        <v>3</v>
      </c>
      <c r="G4261" s="1">
        <v>0</v>
      </c>
      <c r="H4261" s="1">
        <v>0</v>
      </c>
      <c r="I4261" s="15">
        <v>1</v>
      </c>
      <c r="J4261">
        <f t="shared" si="66"/>
        <v>40</v>
      </c>
    </row>
    <row r="4262" spans="1:10" x14ac:dyDescent="0.3">
      <c r="A4262" t="s">
        <v>3905</v>
      </c>
      <c r="C4262" s="18">
        <v>429.44153886200235</v>
      </c>
      <c r="D4262" s="1"/>
      <c r="E4262" s="1">
        <v>3</v>
      </c>
      <c r="F4262" s="1">
        <v>3</v>
      </c>
      <c r="G4262" s="1">
        <v>0</v>
      </c>
      <c r="H4262" s="1">
        <v>0</v>
      </c>
      <c r="I4262" s="15">
        <v>1</v>
      </c>
      <c r="J4262">
        <f t="shared" si="66"/>
        <v>40</v>
      </c>
    </row>
    <row r="4263" spans="1:10" x14ac:dyDescent="0.3">
      <c r="A4263" t="s">
        <v>3906</v>
      </c>
      <c r="C4263" s="18">
        <v>429.44153886200235</v>
      </c>
      <c r="D4263" s="1"/>
      <c r="E4263" s="1">
        <v>3</v>
      </c>
      <c r="F4263" s="1">
        <v>3</v>
      </c>
      <c r="G4263" s="1">
        <v>0</v>
      </c>
      <c r="H4263" s="1">
        <v>0</v>
      </c>
      <c r="I4263" s="15">
        <v>1</v>
      </c>
      <c r="J4263">
        <f t="shared" si="66"/>
        <v>40</v>
      </c>
    </row>
    <row r="4264" spans="1:10" x14ac:dyDescent="0.3">
      <c r="A4264" t="s">
        <v>3907</v>
      </c>
      <c r="C4264" s="18">
        <v>429.44153886200235</v>
      </c>
      <c r="D4264" s="1"/>
      <c r="E4264" s="1">
        <v>3</v>
      </c>
      <c r="F4264" s="1">
        <v>3</v>
      </c>
      <c r="G4264" s="1">
        <v>0</v>
      </c>
      <c r="H4264" s="1">
        <v>0</v>
      </c>
      <c r="I4264" s="15">
        <v>1</v>
      </c>
      <c r="J4264">
        <f t="shared" si="66"/>
        <v>40</v>
      </c>
    </row>
    <row r="4265" spans="1:10" x14ac:dyDescent="0.3">
      <c r="A4265" t="s">
        <v>3908</v>
      </c>
      <c r="C4265" s="18">
        <v>429.44153886200235</v>
      </c>
      <c r="D4265" s="1"/>
      <c r="E4265" s="1">
        <v>3</v>
      </c>
      <c r="F4265" s="1">
        <v>3</v>
      </c>
      <c r="G4265" s="1">
        <v>0</v>
      </c>
      <c r="H4265" s="1">
        <v>0</v>
      </c>
      <c r="I4265" s="15">
        <v>1</v>
      </c>
      <c r="J4265">
        <f t="shared" si="66"/>
        <v>40</v>
      </c>
    </row>
    <row r="4266" spans="1:10" x14ac:dyDescent="0.3">
      <c r="A4266" t="s">
        <v>3909</v>
      </c>
      <c r="C4266" s="18">
        <v>429.44153886200235</v>
      </c>
      <c r="D4266" s="1"/>
      <c r="E4266" s="1">
        <v>3</v>
      </c>
      <c r="F4266" s="1">
        <v>3</v>
      </c>
      <c r="G4266" s="1">
        <v>0</v>
      </c>
      <c r="H4266" s="1">
        <v>0</v>
      </c>
      <c r="I4266" s="15">
        <v>1</v>
      </c>
      <c r="J4266">
        <f t="shared" si="66"/>
        <v>40</v>
      </c>
    </row>
    <row r="4267" spans="1:10" x14ac:dyDescent="0.3">
      <c r="A4267" t="s">
        <v>3910</v>
      </c>
      <c r="C4267" s="18">
        <v>429.44153886200235</v>
      </c>
      <c r="D4267" s="1"/>
      <c r="E4267" s="1">
        <v>3</v>
      </c>
      <c r="F4267" s="1">
        <v>3</v>
      </c>
      <c r="G4267" s="1">
        <v>0</v>
      </c>
      <c r="H4267" s="1">
        <v>0</v>
      </c>
      <c r="I4267" s="15">
        <v>1</v>
      </c>
      <c r="J4267">
        <f t="shared" si="66"/>
        <v>40</v>
      </c>
    </row>
    <row r="4268" spans="1:10" x14ac:dyDescent="0.3">
      <c r="A4268" t="s">
        <v>3911</v>
      </c>
      <c r="C4268" s="18">
        <v>429.44153886200235</v>
      </c>
      <c r="D4268" s="1"/>
      <c r="E4268" s="1">
        <v>3</v>
      </c>
      <c r="F4268" s="1">
        <v>3</v>
      </c>
      <c r="G4268" s="1">
        <v>0</v>
      </c>
      <c r="H4268" s="1">
        <v>0</v>
      </c>
      <c r="I4268" s="15">
        <v>1</v>
      </c>
      <c r="J4268">
        <f t="shared" si="66"/>
        <v>40</v>
      </c>
    </row>
    <row r="4269" spans="1:10" x14ac:dyDescent="0.3">
      <c r="A4269" t="s">
        <v>3912</v>
      </c>
      <c r="C4269" s="18">
        <v>429.44148571089471</v>
      </c>
      <c r="D4269" s="1"/>
      <c r="E4269" s="1">
        <v>3</v>
      </c>
      <c r="F4269" s="1">
        <v>3</v>
      </c>
      <c r="G4269" s="1">
        <v>0</v>
      </c>
      <c r="H4269" s="1">
        <v>0</v>
      </c>
      <c r="I4269" s="15">
        <v>1</v>
      </c>
      <c r="J4269">
        <f t="shared" si="66"/>
        <v>40</v>
      </c>
    </row>
    <row r="4270" spans="1:10" x14ac:dyDescent="0.3">
      <c r="A4270" t="s">
        <v>3913</v>
      </c>
      <c r="C4270" s="18">
        <v>429.44148571089471</v>
      </c>
      <c r="D4270" s="1"/>
      <c r="E4270" s="1">
        <v>3</v>
      </c>
      <c r="F4270" s="1">
        <v>3</v>
      </c>
      <c r="G4270" s="1">
        <v>0</v>
      </c>
      <c r="H4270" s="1">
        <v>0</v>
      </c>
      <c r="I4270" s="15">
        <v>1</v>
      </c>
      <c r="J4270">
        <f t="shared" si="66"/>
        <v>40</v>
      </c>
    </row>
    <row r="4271" spans="1:10" x14ac:dyDescent="0.3">
      <c r="A4271" t="s">
        <v>3914</v>
      </c>
      <c r="C4271" s="18">
        <v>429.44148571089471</v>
      </c>
      <c r="D4271" s="1"/>
      <c r="E4271" s="1">
        <v>3</v>
      </c>
      <c r="F4271" s="1">
        <v>3</v>
      </c>
      <c r="G4271" s="1">
        <v>0</v>
      </c>
      <c r="H4271" s="1">
        <v>0</v>
      </c>
      <c r="I4271" s="15">
        <v>1</v>
      </c>
      <c r="J4271">
        <f t="shared" si="66"/>
        <v>40</v>
      </c>
    </row>
    <row r="4272" spans="1:10" x14ac:dyDescent="0.3">
      <c r="A4272" t="s">
        <v>3997</v>
      </c>
      <c r="C4272" s="18">
        <v>429.43725184530939</v>
      </c>
      <c r="D4272" s="1"/>
      <c r="E4272" s="1">
        <v>3</v>
      </c>
      <c r="F4272" s="1">
        <v>3</v>
      </c>
      <c r="G4272" s="1">
        <v>0</v>
      </c>
      <c r="H4272" s="1">
        <v>0</v>
      </c>
      <c r="I4272" s="15">
        <v>1</v>
      </c>
      <c r="J4272">
        <f t="shared" si="66"/>
        <v>40</v>
      </c>
    </row>
    <row r="4273" spans="1:10" x14ac:dyDescent="0.3">
      <c r="A4273" t="s">
        <v>3915</v>
      </c>
      <c r="C4273" s="18">
        <v>429.43533835128642</v>
      </c>
      <c r="D4273" s="1"/>
      <c r="E4273" s="1">
        <v>3</v>
      </c>
      <c r="F4273" s="1">
        <v>3</v>
      </c>
      <c r="G4273" s="1">
        <v>0</v>
      </c>
      <c r="H4273" s="1">
        <v>0</v>
      </c>
      <c r="I4273" s="15">
        <v>1</v>
      </c>
      <c r="J4273">
        <f t="shared" si="66"/>
        <v>40</v>
      </c>
    </row>
    <row r="4274" spans="1:10" x14ac:dyDescent="0.3">
      <c r="A4274" t="s">
        <v>3916</v>
      </c>
      <c r="C4274" s="18">
        <v>429.4347738602811</v>
      </c>
      <c r="D4274" s="1"/>
      <c r="E4274" s="1">
        <v>3</v>
      </c>
      <c r="F4274" s="1">
        <v>3</v>
      </c>
      <c r="G4274" s="1">
        <v>0</v>
      </c>
      <c r="H4274" s="1">
        <v>0</v>
      </c>
      <c r="I4274" s="15">
        <v>1</v>
      </c>
      <c r="J4274">
        <f t="shared" si="66"/>
        <v>40</v>
      </c>
    </row>
    <row r="4275" spans="1:10" x14ac:dyDescent="0.3">
      <c r="A4275" t="s">
        <v>3917</v>
      </c>
      <c r="C4275" s="18">
        <v>429.43373693545306</v>
      </c>
      <c r="D4275" s="1"/>
      <c r="E4275" s="1">
        <v>5</v>
      </c>
      <c r="F4275" s="1">
        <v>4</v>
      </c>
      <c r="G4275" s="1">
        <v>0</v>
      </c>
      <c r="H4275" s="1">
        <v>1</v>
      </c>
      <c r="I4275" s="15">
        <v>0.8</v>
      </c>
      <c r="J4275">
        <f t="shared" si="66"/>
        <v>40</v>
      </c>
    </row>
    <row r="4276" spans="1:10" x14ac:dyDescent="0.3">
      <c r="A4276" t="s">
        <v>3918</v>
      </c>
      <c r="C4276" s="18">
        <v>429.43330488786097</v>
      </c>
      <c r="D4276" s="1"/>
      <c r="E4276" s="1">
        <v>5</v>
      </c>
      <c r="F4276" s="1">
        <v>4</v>
      </c>
      <c r="G4276" s="1">
        <v>0</v>
      </c>
      <c r="H4276" s="1">
        <v>1</v>
      </c>
      <c r="I4276" s="15">
        <v>0.8</v>
      </c>
      <c r="J4276">
        <f t="shared" si="66"/>
        <v>40</v>
      </c>
    </row>
    <row r="4277" spans="1:10" x14ac:dyDescent="0.3">
      <c r="A4277" t="s">
        <v>3919</v>
      </c>
      <c r="C4277" s="18">
        <v>429.43324365913008</v>
      </c>
      <c r="D4277" s="1"/>
      <c r="E4277" s="1">
        <v>3</v>
      </c>
      <c r="F4277" s="1">
        <v>3</v>
      </c>
      <c r="G4277" s="1">
        <v>0</v>
      </c>
      <c r="H4277" s="1">
        <v>0</v>
      </c>
      <c r="I4277" s="15">
        <v>1</v>
      </c>
      <c r="J4277">
        <f t="shared" si="66"/>
        <v>40</v>
      </c>
    </row>
    <row r="4278" spans="1:10" x14ac:dyDescent="0.3">
      <c r="A4278" t="s">
        <v>3920</v>
      </c>
      <c r="C4278" s="18">
        <v>429.4328512829909</v>
      </c>
      <c r="D4278" s="1"/>
      <c r="E4278" s="1">
        <v>5</v>
      </c>
      <c r="F4278" s="1">
        <v>4</v>
      </c>
      <c r="G4278" s="1">
        <v>0</v>
      </c>
      <c r="H4278" s="1">
        <v>1</v>
      </c>
      <c r="I4278" s="15">
        <v>0.8</v>
      </c>
      <c r="J4278">
        <f t="shared" si="66"/>
        <v>40</v>
      </c>
    </row>
    <row r="4279" spans="1:10" x14ac:dyDescent="0.3">
      <c r="A4279" t="s">
        <v>3922</v>
      </c>
      <c r="C4279" s="18">
        <v>429.42498872215464</v>
      </c>
      <c r="D4279" s="1"/>
      <c r="E4279" s="1">
        <v>3</v>
      </c>
      <c r="F4279" s="1">
        <v>3</v>
      </c>
      <c r="G4279" s="1">
        <v>0</v>
      </c>
      <c r="H4279" s="1">
        <v>0</v>
      </c>
      <c r="I4279" s="15">
        <v>1</v>
      </c>
      <c r="J4279">
        <f t="shared" si="66"/>
        <v>40</v>
      </c>
    </row>
    <row r="4280" spans="1:10" x14ac:dyDescent="0.3">
      <c r="A4280" t="s">
        <v>3923</v>
      </c>
      <c r="C4280" s="18">
        <v>429.42498872215464</v>
      </c>
      <c r="D4280" s="1"/>
      <c r="E4280" s="1">
        <v>3</v>
      </c>
      <c r="F4280" s="1">
        <v>3</v>
      </c>
      <c r="G4280" s="1">
        <v>0</v>
      </c>
      <c r="H4280" s="1">
        <v>0</v>
      </c>
      <c r="I4280" s="15">
        <v>1</v>
      </c>
      <c r="J4280">
        <f t="shared" si="66"/>
        <v>40</v>
      </c>
    </row>
    <row r="4281" spans="1:10" x14ac:dyDescent="0.3">
      <c r="A4281" t="s">
        <v>3924</v>
      </c>
      <c r="C4281" s="18">
        <v>429.42498872215464</v>
      </c>
      <c r="D4281" s="1"/>
      <c r="E4281" s="1">
        <v>3</v>
      </c>
      <c r="F4281" s="1">
        <v>3</v>
      </c>
      <c r="G4281" s="1">
        <v>0</v>
      </c>
      <c r="H4281" s="1">
        <v>0</v>
      </c>
      <c r="I4281" s="15">
        <v>1</v>
      </c>
      <c r="J4281">
        <f t="shared" si="66"/>
        <v>40</v>
      </c>
    </row>
    <row r="4282" spans="1:10" x14ac:dyDescent="0.3">
      <c r="A4282" t="s">
        <v>3925</v>
      </c>
      <c r="C4282" s="18">
        <v>429.42498872215464</v>
      </c>
      <c r="D4282" s="1"/>
      <c r="E4282" s="1">
        <v>3</v>
      </c>
      <c r="F4282" s="1">
        <v>3</v>
      </c>
      <c r="G4282" s="1">
        <v>0</v>
      </c>
      <c r="H4282" s="1">
        <v>0</v>
      </c>
      <c r="I4282" s="15">
        <v>1</v>
      </c>
      <c r="J4282">
        <f t="shared" si="66"/>
        <v>40</v>
      </c>
    </row>
    <row r="4283" spans="1:10" x14ac:dyDescent="0.3">
      <c r="A4283" t="s">
        <v>3926</v>
      </c>
      <c r="C4283" s="18">
        <v>429.42498872215464</v>
      </c>
      <c r="D4283" s="1"/>
      <c r="E4283" s="1">
        <v>3</v>
      </c>
      <c r="F4283" s="1">
        <v>3</v>
      </c>
      <c r="G4283" s="1">
        <v>0</v>
      </c>
      <c r="H4283" s="1">
        <v>0</v>
      </c>
      <c r="I4283" s="15">
        <v>1</v>
      </c>
      <c r="J4283">
        <f t="shared" si="66"/>
        <v>40</v>
      </c>
    </row>
    <row r="4284" spans="1:10" x14ac:dyDescent="0.3">
      <c r="A4284" t="s">
        <v>3927</v>
      </c>
      <c r="C4284" s="18">
        <v>429.42498872215464</v>
      </c>
      <c r="D4284" s="1"/>
      <c r="E4284" s="1">
        <v>3</v>
      </c>
      <c r="F4284" s="1">
        <v>3</v>
      </c>
      <c r="G4284" s="1">
        <v>0</v>
      </c>
      <c r="H4284" s="1">
        <v>0</v>
      </c>
      <c r="I4284" s="15">
        <v>1</v>
      </c>
      <c r="J4284">
        <f t="shared" si="66"/>
        <v>40</v>
      </c>
    </row>
    <row r="4285" spans="1:10" x14ac:dyDescent="0.3">
      <c r="A4285" t="s">
        <v>3928</v>
      </c>
      <c r="C4285" s="18">
        <v>429.42498872215464</v>
      </c>
      <c r="D4285" s="1"/>
      <c r="E4285" s="1">
        <v>3</v>
      </c>
      <c r="F4285" s="1">
        <v>3</v>
      </c>
      <c r="G4285" s="1">
        <v>0</v>
      </c>
      <c r="H4285" s="1">
        <v>0</v>
      </c>
      <c r="I4285" s="15">
        <v>1</v>
      </c>
      <c r="J4285">
        <f t="shared" si="66"/>
        <v>40</v>
      </c>
    </row>
    <row r="4286" spans="1:10" x14ac:dyDescent="0.3">
      <c r="A4286" t="s">
        <v>3929</v>
      </c>
      <c r="C4286" s="18">
        <v>429.42498872215464</v>
      </c>
      <c r="D4286" s="1"/>
      <c r="E4286" s="1">
        <v>3</v>
      </c>
      <c r="F4286" s="1">
        <v>3</v>
      </c>
      <c r="G4286" s="1">
        <v>0</v>
      </c>
      <c r="H4286" s="1">
        <v>0</v>
      </c>
      <c r="I4286" s="15">
        <v>1</v>
      </c>
      <c r="J4286">
        <f t="shared" si="66"/>
        <v>40</v>
      </c>
    </row>
    <row r="4287" spans="1:10" x14ac:dyDescent="0.3">
      <c r="A4287" t="s">
        <v>3930</v>
      </c>
      <c r="C4287" s="18">
        <v>429.42498872215464</v>
      </c>
      <c r="D4287" s="1"/>
      <c r="E4287" s="1">
        <v>3</v>
      </c>
      <c r="F4287" s="1">
        <v>3</v>
      </c>
      <c r="G4287" s="1">
        <v>0</v>
      </c>
      <c r="H4287" s="1">
        <v>0</v>
      </c>
      <c r="I4287" s="15">
        <v>1</v>
      </c>
      <c r="J4287">
        <f t="shared" si="66"/>
        <v>40</v>
      </c>
    </row>
    <row r="4288" spans="1:10" x14ac:dyDescent="0.3">
      <c r="A4288" t="s">
        <v>3931</v>
      </c>
      <c r="C4288" s="18">
        <v>429.42498872215464</v>
      </c>
      <c r="D4288" s="1"/>
      <c r="E4288" s="1">
        <v>3</v>
      </c>
      <c r="F4288" s="1">
        <v>3</v>
      </c>
      <c r="G4288" s="1">
        <v>0</v>
      </c>
      <c r="H4288" s="1">
        <v>0</v>
      </c>
      <c r="I4288" s="15">
        <v>1</v>
      </c>
      <c r="J4288">
        <f t="shared" si="66"/>
        <v>40</v>
      </c>
    </row>
    <row r="4289" spans="1:10" x14ac:dyDescent="0.3">
      <c r="A4289" t="s">
        <v>3932</v>
      </c>
      <c r="C4289" s="18">
        <v>429.42498872215464</v>
      </c>
      <c r="D4289" s="1"/>
      <c r="E4289" s="1">
        <v>3</v>
      </c>
      <c r="F4289" s="1">
        <v>3</v>
      </c>
      <c r="G4289" s="1">
        <v>0</v>
      </c>
      <c r="H4289" s="1">
        <v>0</v>
      </c>
      <c r="I4289" s="15">
        <v>1</v>
      </c>
      <c r="J4289">
        <f t="shared" si="66"/>
        <v>40</v>
      </c>
    </row>
    <row r="4290" spans="1:10" x14ac:dyDescent="0.3">
      <c r="A4290" t="s">
        <v>3933</v>
      </c>
      <c r="C4290" s="18">
        <v>429.42430212795506</v>
      </c>
      <c r="D4290" s="1"/>
      <c r="E4290" s="1">
        <v>3</v>
      </c>
      <c r="F4290" s="1">
        <v>3</v>
      </c>
      <c r="G4290" s="1">
        <v>0</v>
      </c>
      <c r="H4290" s="1">
        <v>0</v>
      </c>
      <c r="I4290" s="15">
        <v>1</v>
      </c>
      <c r="J4290">
        <f t="shared" si="66"/>
        <v>40</v>
      </c>
    </row>
    <row r="4291" spans="1:10" x14ac:dyDescent="0.3">
      <c r="A4291" t="s">
        <v>3934</v>
      </c>
      <c r="C4291" s="18">
        <v>429.4236227782697</v>
      </c>
      <c r="D4291" s="1"/>
      <c r="E4291" s="1">
        <v>23</v>
      </c>
      <c r="F4291" s="1">
        <v>14</v>
      </c>
      <c r="G4291" s="1">
        <v>1</v>
      </c>
      <c r="H4291" s="1">
        <v>8</v>
      </c>
      <c r="I4291" s="15">
        <v>0.63043478260869568</v>
      </c>
      <c r="J4291">
        <f t="shared" si="66"/>
        <v>40</v>
      </c>
    </row>
    <row r="4292" spans="1:10" x14ac:dyDescent="0.3">
      <c r="A4292" t="s">
        <v>3935</v>
      </c>
      <c r="C4292" s="18">
        <v>429.42196873762811</v>
      </c>
      <c r="D4292" s="1"/>
      <c r="E4292" s="1">
        <v>3</v>
      </c>
      <c r="F4292" s="1">
        <v>3</v>
      </c>
      <c r="G4292" s="1">
        <v>0</v>
      </c>
      <c r="H4292" s="1">
        <v>0</v>
      </c>
      <c r="I4292" s="15">
        <v>1</v>
      </c>
      <c r="J4292">
        <f t="shared" ref="J4292:J4355" si="67">IF(E4292&lt;=30,40,20)</f>
        <v>40</v>
      </c>
    </row>
    <row r="4293" spans="1:10" x14ac:dyDescent="0.3">
      <c r="A4293" t="s">
        <v>3936</v>
      </c>
      <c r="C4293" s="18">
        <v>429.41828912472579</v>
      </c>
      <c r="D4293" s="1"/>
      <c r="E4293" s="1">
        <v>3</v>
      </c>
      <c r="F4293" s="1">
        <v>3</v>
      </c>
      <c r="G4293" s="1">
        <v>0</v>
      </c>
      <c r="H4293" s="1">
        <v>0</v>
      </c>
      <c r="I4293" s="15">
        <v>1</v>
      </c>
      <c r="J4293">
        <f t="shared" si="67"/>
        <v>40</v>
      </c>
    </row>
    <row r="4294" spans="1:10" x14ac:dyDescent="0.3">
      <c r="A4294" t="s">
        <v>3937</v>
      </c>
      <c r="C4294" s="18">
        <v>429.41760644070825</v>
      </c>
      <c r="D4294" s="1"/>
      <c r="E4294" s="1">
        <v>3</v>
      </c>
      <c r="F4294" s="1">
        <v>3</v>
      </c>
      <c r="G4294" s="1">
        <v>0</v>
      </c>
      <c r="H4294" s="1">
        <v>0</v>
      </c>
      <c r="I4294" s="15">
        <v>1</v>
      </c>
      <c r="J4294">
        <f t="shared" si="67"/>
        <v>40</v>
      </c>
    </row>
    <row r="4295" spans="1:10" x14ac:dyDescent="0.3">
      <c r="A4295" t="s">
        <v>3938</v>
      </c>
      <c r="C4295" s="18">
        <v>429.41717655766604</v>
      </c>
      <c r="D4295" s="1"/>
      <c r="E4295" s="1">
        <v>5</v>
      </c>
      <c r="F4295" s="1">
        <v>4</v>
      </c>
      <c r="G4295" s="1">
        <v>0</v>
      </c>
      <c r="H4295" s="1">
        <v>1</v>
      </c>
      <c r="I4295" s="15">
        <v>0.8</v>
      </c>
      <c r="J4295">
        <f t="shared" si="67"/>
        <v>40</v>
      </c>
    </row>
    <row r="4296" spans="1:10" x14ac:dyDescent="0.3">
      <c r="A4296" t="s">
        <v>3939</v>
      </c>
      <c r="C4296" s="18">
        <v>429.41717099396203</v>
      </c>
      <c r="D4296" s="1"/>
      <c r="E4296" s="1">
        <v>31</v>
      </c>
      <c r="F4296" s="1">
        <v>16</v>
      </c>
      <c r="G4296" s="1">
        <v>0</v>
      </c>
      <c r="H4296" s="1">
        <v>15</v>
      </c>
      <c r="I4296" s="15">
        <v>0.5161290322580645</v>
      </c>
      <c r="J4296">
        <f t="shared" si="67"/>
        <v>20</v>
      </c>
    </row>
    <row r="4297" spans="1:10" x14ac:dyDescent="0.3">
      <c r="A4297" t="s">
        <v>3940</v>
      </c>
      <c r="C4297" s="18">
        <v>429.41712719191867</v>
      </c>
      <c r="D4297" s="1"/>
      <c r="E4297" s="1">
        <v>3</v>
      </c>
      <c r="F4297" s="1">
        <v>3</v>
      </c>
      <c r="G4297" s="1">
        <v>0</v>
      </c>
      <c r="H4297" s="1">
        <v>0</v>
      </c>
      <c r="I4297" s="15">
        <v>1</v>
      </c>
      <c r="J4297">
        <f t="shared" si="67"/>
        <v>40</v>
      </c>
    </row>
    <row r="4298" spans="1:10" x14ac:dyDescent="0.3">
      <c r="A4298" t="s">
        <v>3941</v>
      </c>
      <c r="C4298" s="18">
        <v>429.41694438029657</v>
      </c>
      <c r="D4298" s="1"/>
      <c r="E4298" s="1">
        <v>3</v>
      </c>
      <c r="F4298" s="1">
        <v>3</v>
      </c>
      <c r="G4298" s="1">
        <v>0</v>
      </c>
      <c r="H4298" s="1">
        <v>0</v>
      </c>
      <c r="I4298" s="15">
        <v>1</v>
      </c>
      <c r="J4298">
        <f t="shared" si="67"/>
        <v>40</v>
      </c>
    </row>
    <row r="4299" spans="1:10" x14ac:dyDescent="0.3">
      <c r="A4299" t="s">
        <v>3942</v>
      </c>
      <c r="C4299" s="18">
        <v>429.41673457137523</v>
      </c>
      <c r="D4299" s="1"/>
      <c r="E4299" s="1">
        <v>3</v>
      </c>
      <c r="F4299" s="1">
        <v>3</v>
      </c>
      <c r="G4299" s="1">
        <v>0</v>
      </c>
      <c r="H4299" s="1">
        <v>0</v>
      </c>
      <c r="I4299" s="15">
        <v>1</v>
      </c>
      <c r="J4299">
        <f t="shared" si="67"/>
        <v>40</v>
      </c>
    </row>
    <row r="4300" spans="1:10" x14ac:dyDescent="0.3">
      <c r="A4300" t="s">
        <v>3943</v>
      </c>
      <c r="C4300" s="18">
        <v>429.4119133802447</v>
      </c>
      <c r="D4300" s="1"/>
      <c r="E4300" s="1">
        <v>5</v>
      </c>
      <c r="F4300" s="1">
        <v>4</v>
      </c>
      <c r="G4300" s="1">
        <v>0</v>
      </c>
      <c r="H4300" s="1">
        <v>1</v>
      </c>
      <c r="I4300" s="15">
        <v>0.8</v>
      </c>
      <c r="J4300">
        <f t="shared" si="67"/>
        <v>40</v>
      </c>
    </row>
    <row r="4301" spans="1:10" x14ac:dyDescent="0.3">
      <c r="A4301" t="s">
        <v>3944</v>
      </c>
      <c r="C4301" s="18">
        <v>429.40990697888884</v>
      </c>
      <c r="D4301" s="1"/>
      <c r="E4301" s="1">
        <v>5</v>
      </c>
      <c r="F4301" s="1">
        <v>4</v>
      </c>
      <c r="G4301" s="1">
        <v>0</v>
      </c>
      <c r="H4301" s="1">
        <v>1</v>
      </c>
      <c r="I4301" s="15">
        <v>0.8</v>
      </c>
      <c r="J4301">
        <f t="shared" si="67"/>
        <v>40</v>
      </c>
    </row>
    <row r="4302" spans="1:10" x14ac:dyDescent="0.3">
      <c r="A4302" t="s">
        <v>3945</v>
      </c>
      <c r="C4302" s="18">
        <v>429.40849487299329</v>
      </c>
      <c r="D4302" s="1"/>
      <c r="E4302" s="1">
        <v>3</v>
      </c>
      <c r="F4302" s="1">
        <v>3</v>
      </c>
      <c r="G4302" s="1">
        <v>0</v>
      </c>
      <c r="H4302" s="1">
        <v>0</v>
      </c>
      <c r="I4302" s="15">
        <v>1</v>
      </c>
      <c r="J4302">
        <f t="shared" si="67"/>
        <v>40</v>
      </c>
    </row>
    <row r="4303" spans="1:10" x14ac:dyDescent="0.3">
      <c r="A4303" t="s">
        <v>3946</v>
      </c>
      <c r="C4303" s="18">
        <v>429.40849487299329</v>
      </c>
      <c r="D4303" s="1"/>
      <c r="E4303" s="1">
        <v>3</v>
      </c>
      <c r="F4303" s="1">
        <v>3</v>
      </c>
      <c r="G4303" s="1">
        <v>0</v>
      </c>
      <c r="H4303" s="1">
        <v>0</v>
      </c>
      <c r="I4303" s="15">
        <v>1</v>
      </c>
      <c r="J4303">
        <f t="shared" si="67"/>
        <v>40</v>
      </c>
    </row>
    <row r="4304" spans="1:10" x14ac:dyDescent="0.3">
      <c r="A4304" s="21" t="s">
        <v>3947</v>
      </c>
      <c r="C4304" s="18">
        <v>429.40849487299329</v>
      </c>
      <c r="D4304" s="1"/>
      <c r="E4304" s="1">
        <v>3</v>
      </c>
      <c r="F4304" s="1">
        <v>3</v>
      </c>
      <c r="G4304" s="1">
        <v>0</v>
      </c>
      <c r="H4304" s="1">
        <v>0</v>
      </c>
      <c r="I4304" s="15">
        <v>1</v>
      </c>
      <c r="J4304">
        <f t="shared" si="67"/>
        <v>40</v>
      </c>
    </row>
    <row r="4305" spans="1:10" x14ac:dyDescent="0.3">
      <c r="A4305" t="s">
        <v>3948</v>
      </c>
      <c r="C4305" s="18">
        <v>429.40849487299329</v>
      </c>
      <c r="D4305" s="1"/>
      <c r="E4305" s="1">
        <v>3</v>
      </c>
      <c r="F4305" s="1">
        <v>3</v>
      </c>
      <c r="G4305" s="1">
        <v>0</v>
      </c>
      <c r="H4305" s="1">
        <v>0</v>
      </c>
      <c r="I4305" s="15">
        <v>1</v>
      </c>
      <c r="J4305">
        <f t="shared" si="67"/>
        <v>40</v>
      </c>
    </row>
    <row r="4306" spans="1:10" x14ac:dyDescent="0.3">
      <c r="A4306" t="s">
        <v>3949</v>
      </c>
      <c r="C4306" s="18">
        <v>429.40825526695505</v>
      </c>
      <c r="D4306" s="1"/>
      <c r="E4306" s="1">
        <v>3</v>
      </c>
      <c r="F4306" s="1">
        <v>3</v>
      </c>
      <c r="G4306" s="1">
        <v>0</v>
      </c>
      <c r="H4306" s="1">
        <v>0</v>
      </c>
      <c r="I4306" s="15">
        <v>1</v>
      </c>
      <c r="J4306">
        <f t="shared" si="67"/>
        <v>40</v>
      </c>
    </row>
    <row r="4307" spans="1:10" x14ac:dyDescent="0.3">
      <c r="A4307" t="s">
        <v>4450</v>
      </c>
      <c r="C4307" s="18">
        <v>429.40392409873226</v>
      </c>
      <c r="D4307" s="1"/>
      <c r="E4307" s="1">
        <v>14</v>
      </c>
      <c r="F4307" s="1">
        <v>8</v>
      </c>
      <c r="G4307" s="1">
        <v>0</v>
      </c>
      <c r="H4307" s="1">
        <v>6</v>
      </c>
      <c r="I4307" s="15">
        <v>0.5714285714285714</v>
      </c>
      <c r="J4307">
        <f t="shared" si="67"/>
        <v>40</v>
      </c>
    </row>
    <row r="4308" spans="1:10" x14ac:dyDescent="0.3">
      <c r="A4308" t="s">
        <v>3950</v>
      </c>
      <c r="C4308" s="18">
        <v>429.40296605003135</v>
      </c>
      <c r="D4308" s="1"/>
      <c r="E4308" s="1">
        <v>3</v>
      </c>
      <c r="F4308" s="1">
        <v>3</v>
      </c>
      <c r="G4308" s="1">
        <v>0</v>
      </c>
      <c r="H4308" s="1">
        <v>0</v>
      </c>
      <c r="I4308" s="15">
        <v>1</v>
      </c>
      <c r="J4308">
        <f t="shared" si="67"/>
        <v>40</v>
      </c>
    </row>
    <row r="4309" spans="1:10" x14ac:dyDescent="0.3">
      <c r="A4309" t="s">
        <v>3951</v>
      </c>
      <c r="C4309" s="18">
        <v>429.4006840407427</v>
      </c>
      <c r="D4309" s="1"/>
      <c r="E4309" s="1">
        <v>3</v>
      </c>
      <c r="F4309" s="1">
        <v>3</v>
      </c>
      <c r="G4309" s="1">
        <v>0</v>
      </c>
      <c r="H4309" s="1">
        <v>0</v>
      </c>
      <c r="I4309" s="15">
        <v>1</v>
      </c>
      <c r="J4309">
        <f t="shared" si="67"/>
        <v>40</v>
      </c>
    </row>
    <row r="4310" spans="1:10" x14ac:dyDescent="0.3">
      <c r="A4310" t="s">
        <v>3952</v>
      </c>
      <c r="C4310" s="18">
        <v>429.38632014309684</v>
      </c>
      <c r="D4310" s="1"/>
      <c r="E4310" s="1">
        <v>3</v>
      </c>
      <c r="F4310" s="1">
        <v>3</v>
      </c>
      <c r="G4310" s="1">
        <v>0</v>
      </c>
      <c r="H4310" s="1">
        <v>0</v>
      </c>
      <c r="I4310" s="15">
        <v>1</v>
      </c>
      <c r="J4310">
        <f t="shared" si="67"/>
        <v>40</v>
      </c>
    </row>
    <row r="4311" spans="1:10" x14ac:dyDescent="0.3">
      <c r="A4311" s="21" t="s">
        <v>3953</v>
      </c>
      <c r="C4311" s="18">
        <v>429.38625451421393</v>
      </c>
      <c r="D4311" s="1"/>
      <c r="E4311" s="1">
        <v>9</v>
      </c>
      <c r="F4311" s="1">
        <v>5</v>
      </c>
      <c r="G4311" s="1">
        <v>2</v>
      </c>
      <c r="H4311" s="1">
        <v>2</v>
      </c>
      <c r="I4311" s="15">
        <v>0.66666666666666663</v>
      </c>
      <c r="J4311">
        <f t="shared" si="67"/>
        <v>40</v>
      </c>
    </row>
    <row r="4312" spans="1:10" x14ac:dyDescent="0.3">
      <c r="A4312" t="s">
        <v>3954</v>
      </c>
      <c r="C4312" s="18">
        <v>429.38507297972865</v>
      </c>
      <c r="D4312" s="1"/>
      <c r="E4312" s="1">
        <v>3</v>
      </c>
      <c r="F4312" s="1">
        <v>3</v>
      </c>
      <c r="G4312" s="1">
        <v>0</v>
      </c>
      <c r="H4312" s="1">
        <v>0</v>
      </c>
      <c r="I4312" s="15">
        <v>1</v>
      </c>
      <c r="J4312">
        <f t="shared" si="67"/>
        <v>40</v>
      </c>
    </row>
    <row r="4313" spans="1:10" x14ac:dyDescent="0.3">
      <c r="A4313" t="s">
        <v>3956</v>
      </c>
      <c r="C4313" s="18">
        <v>429.37317574702922</v>
      </c>
      <c r="D4313" s="1"/>
      <c r="E4313" s="1">
        <v>18</v>
      </c>
      <c r="F4313" s="1">
        <v>10</v>
      </c>
      <c r="G4313" s="1">
        <v>0</v>
      </c>
      <c r="H4313" s="1">
        <v>8</v>
      </c>
      <c r="I4313" s="15">
        <v>0.55555555555555558</v>
      </c>
      <c r="J4313">
        <f t="shared" si="67"/>
        <v>40</v>
      </c>
    </row>
    <row r="4314" spans="1:10" x14ac:dyDescent="0.3">
      <c r="A4314" t="s">
        <v>3957</v>
      </c>
      <c r="C4314" s="18">
        <v>429.35012923272558</v>
      </c>
      <c r="D4314" s="1"/>
      <c r="E4314" s="1">
        <v>3</v>
      </c>
      <c r="F4314" s="1">
        <v>3</v>
      </c>
      <c r="G4314" s="1">
        <v>0</v>
      </c>
      <c r="H4314" s="1">
        <v>0</v>
      </c>
      <c r="I4314" s="15">
        <v>1</v>
      </c>
      <c r="J4314">
        <f t="shared" si="67"/>
        <v>40</v>
      </c>
    </row>
    <row r="4315" spans="1:10" x14ac:dyDescent="0.3">
      <c r="A4315" t="s">
        <v>3958</v>
      </c>
      <c r="C4315" s="18">
        <v>429.34512002545858</v>
      </c>
      <c r="D4315" s="1"/>
      <c r="E4315" s="1">
        <v>9</v>
      </c>
      <c r="F4315" s="1">
        <v>6</v>
      </c>
      <c r="G4315" s="1">
        <v>0</v>
      </c>
      <c r="H4315" s="1">
        <v>3</v>
      </c>
      <c r="I4315" s="15">
        <v>0.66666666666666663</v>
      </c>
      <c r="J4315">
        <f t="shared" si="67"/>
        <v>40</v>
      </c>
    </row>
    <row r="4316" spans="1:10" x14ac:dyDescent="0.3">
      <c r="A4316" t="s">
        <v>3959</v>
      </c>
      <c r="C4316" s="18">
        <v>429.34469862784891</v>
      </c>
      <c r="D4316" s="1"/>
      <c r="E4316" s="1">
        <v>5</v>
      </c>
      <c r="F4316" s="1">
        <v>4</v>
      </c>
      <c r="G4316" s="1">
        <v>0</v>
      </c>
      <c r="H4316" s="1">
        <v>1</v>
      </c>
      <c r="I4316" s="15">
        <v>0.8</v>
      </c>
      <c r="J4316">
        <f t="shared" si="67"/>
        <v>40</v>
      </c>
    </row>
    <row r="4317" spans="1:10" x14ac:dyDescent="0.3">
      <c r="A4317" t="s">
        <v>4319</v>
      </c>
      <c r="C4317" s="18">
        <v>429.34234766343042</v>
      </c>
      <c r="D4317" s="1"/>
      <c r="E4317" s="1">
        <v>10</v>
      </c>
      <c r="F4317" s="1">
        <v>6</v>
      </c>
      <c r="G4317" s="1">
        <v>0</v>
      </c>
      <c r="H4317" s="1">
        <v>4</v>
      </c>
      <c r="I4317" s="15">
        <v>0.6</v>
      </c>
      <c r="J4317">
        <f t="shared" si="67"/>
        <v>40</v>
      </c>
    </row>
    <row r="4318" spans="1:10" x14ac:dyDescent="0.3">
      <c r="A4318" t="s">
        <v>3955</v>
      </c>
      <c r="C4318" s="18">
        <v>429.31150374714707</v>
      </c>
      <c r="D4318" s="1"/>
      <c r="E4318" s="1">
        <v>78</v>
      </c>
      <c r="F4318" s="1">
        <v>43</v>
      </c>
      <c r="G4318" s="1">
        <v>1</v>
      </c>
      <c r="H4318" s="1">
        <v>34</v>
      </c>
      <c r="I4318" s="15">
        <v>0.55769230769230771</v>
      </c>
      <c r="J4318">
        <f t="shared" si="67"/>
        <v>20</v>
      </c>
    </row>
    <row r="4319" spans="1:10" x14ac:dyDescent="0.3">
      <c r="A4319" t="s">
        <v>3961</v>
      </c>
      <c r="C4319" s="18">
        <v>429.31105165321935</v>
      </c>
      <c r="D4319" s="1"/>
      <c r="E4319" s="1">
        <v>5</v>
      </c>
      <c r="F4319" s="1">
        <v>4</v>
      </c>
      <c r="G4319" s="1">
        <v>0</v>
      </c>
      <c r="H4319" s="1">
        <v>1</v>
      </c>
      <c r="I4319" s="15">
        <v>0.8</v>
      </c>
      <c r="J4319">
        <f t="shared" si="67"/>
        <v>40</v>
      </c>
    </row>
    <row r="4320" spans="1:10" x14ac:dyDescent="0.3">
      <c r="A4320" t="s">
        <v>3962</v>
      </c>
      <c r="C4320" s="18">
        <v>432.91982182834431</v>
      </c>
      <c r="D4320" s="1"/>
      <c r="E4320" s="1">
        <v>8</v>
      </c>
      <c r="F4320" s="1">
        <v>5</v>
      </c>
      <c r="G4320" s="1">
        <v>0</v>
      </c>
      <c r="H4320" s="1">
        <v>3</v>
      </c>
      <c r="I4320" s="15">
        <v>0.625</v>
      </c>
      <c r="J4320">
        <f t="shared" si="67"/>
        <v>40</v>
      </c>
    </row>
    <row r="4321" spans="1:10" x14ac:dyDescent="0.3">
      <c r="A4321" t="s">
        <v>3963</v>
      </c>
      <c r="C4321" s="18">
        <v>429.30619345772539</v>
      </c>
      <c r="D4321" s="1"/>
      <c r="E4321" s="1">
        <v>12</v>
      </c>
      <c r="F4321" s="1">
        <v>7</v>
      </c>
      <c r="G4321" s="1">
        <v>1</v>
      </c>
      <c r="H4321" s="1">
        <v>4</v>
      </c>
      <c r="I4321" s="15">
        <v>0.625</v>
      </c>
      <c r="J4321">
        <f t="shared" si="67"/>
        <v>40</v>
      </c>
    </row>
    <row r="4322" spans="1:10" x14ac:dyDescent="0.3">
      <c r="A4322" t="s">
        <v>4290</v>
      </c>
      <c r="C4322" s="18">
        <v>429.30587790739645</v>
      </c>
      <c r="D4322" s="1"/>
      <c r="E4322" s="1">
        <v>26</v>
      </c>
      <c r="F4322" s="1">
        <v>14</v>
      </c>
      <c r="G4322" s="1">
        <v>1</v>
      </c>
      <c r="H4322" s="1">
        <v>11</v>
      </c>
      <c r="I4322" s="15">
        <v>0.55769230769230771</v>
      </c>
      <c r="J4322">
        <f t="shared" si="67"/>
        <v>40</v>
      </c>
    </row>
    <row r="4323" spans="1:10" x14ac:dyDescent="0.3">
      <c r="A4323" t="s">
        <v>3964</v>
      </c>
      <c r="C4323" s="18">
        <v>429.30547273316745</v>
      </c>
      <c r="D4323" s="1"/>
      <c r="E4323" s="1">
        <v>6</v>
      </c>
      <c r="F4323" s="1">
        <v>4</v>
      </c>
      <c r="G4323" s="1">
        <v>0</v>
      </c>
      <c r="H4323" s="1">
        <v>2</v>
      </c>
      <c r="I4323" s="15">
        <v>0.66666666666666663</v>
      </c>
      <c r="J4323">
        <f t="shared" si="67"/>
        <v>40</v>
      </c>
    </row>
    <row r="4324" spans="1:10" x14ac:dyDescent="0.3">
      <c r="A4324" t="s">
        <v>3965</v>
      </c>
      <c r="C4324" s="18">
        <v>429.29263527533993</v>
      </c>
      <c r="D4324" s="1"/>
      <c r="E4324" s="1">
        <v>3</v>
      </c>
      <c r="F4324" s="1">
        <v>3</v>
      </c>
      <c r="G4324" s="1">
        <v>0</v>
      </c>
      <c r="H4324" s="1">
        <v>0</v>
      </c>
      <c r="I4324" s="15">
        <v>1</v>
      </c>
      <c r="J4324">
        <f t="shared" si="67"/>
        <v>40</v>
      </c>
    </row>
    <row r="4325" spans="1:10" x14ac:dyDescent="0.3">
      <c r="A4325" t="s">
        <v>3966</v>
      </c>
      <c r="C4325" s="18">
        <v>429.27621209336286</v>
      </c>
      <c r="D4325" s="1"/>
      <c r="E4325" s="1">
        <v>3</v>
      </c>
      <c r="F4325" s="1">
        <v>3</v>
      </c>
      <c r="G4325" s="1">
        <v>0</v>
      </c>
      <c r="H4325" s="1">
        <v>0</v>
      </c>
      <c r="I4325" s="15">
        <v>1</v>
      </c>
      <c r="J4325">
        <f t="shared" si="67"/>
        <v>40</v>
      </c>
    </row>
    <row r="4326" spans="1:10" x14ac:dyDescent="0.3">
      <c r="A4326" t="s">
        <v>15330</v>
      </c>
      <c r="C4326" s="18">
        <v>429.26442152097763</v>
      </c>
      <c r="D4326" s="1"/>
      <c r="E4326" s="1">
        <v>5</v>
      </c>
      <c r="F4326" s="1">
        <v>1</v>
      </c>
      <c r="G4326" s="1">
        <v>0</v>
      </c>
      <c r="H4326" s="1">
        <v>4</v>
      </c>
      <c r="I4326" s="15">
        <v>0.2</v>
      </c>
      <c r="J4326">
        <f t="shared" si="67"/>
        <v>40</v>
      </c>
    </row>
    <row r="4327" spans="1:10" x14ac:dyDescent="0.3">
      <c r="A4327" t="s">
        <v>3967</v>
      </c>
      <c r="C4327" s="18">
        <v>429.25306950725189</v>
      </c>
      <c r="D4327" s="1"/>
      <c r="E4327" s="1">
        <v>3</v>
      </c>
      <c r="F4327" s="1">
        <v>3</v>
      </c>
      <c r="G4327" s="1">
        <v>0</v>
      </c>
      <c r="H4327" s="1">
        <v>0</v>
      </c>
      <c r="I4327" s="15">
        <v>1</v>
      </c>
      <c r="J4327">
        <f t="shared" si="67"/>
        <v>40</v>
      </c>
    </row>
    <row r="4328" spans="1:10" x14ac:dyDescent="0.3">
      <c r="A4328" t="s">
        <v>3968</v>
      </c>
      <c r="C4328" s="18">
        <v>429.2473901872404</v>
      </c>
      <c r="D4328" s="1"/>
      <c r="E4328" s="1">
        <v>6</v>
      </c>
      <c r="F4328" s="1">
        <v>4</v>
      </c>
      <c r="G4328" s="1">
        <v>1</v>
      </c>
      <c r="H4328" s="1">
        <v>1</v>
      </c>
      <c r="I4328" s="15">
        <v>0.75</v>
      </c>
      <c r="J4328">
        <f t="shared" si="67"/>
        <v>40</v>
      </c>
    </row>
    <row r="4329" spans="1:10" x14ac:dyDescent="0.3">
      <c r="A4329" t="s">
        <v>3969</v>
      </c>
      <c r="C4329" s="18">
        <v>429.24611295154386</v>
      </c>
      <c r="D4329" s="1"/>
      <c r="E4329" s="1">
        <v>15</v>
      </c>
      <c r="F4329" s="1">
        <v>9</v>
      </c>
      <c r="G4329" s="1">
        <v>0</v>
      </c>
      <c r="H4329" s="1">
        <v>6</v>
      </c>
      <c r="I4329" s="15">
        <v>0.6</v>
      </c>
      <c r="J4329">
        <f t="shared" si="67"/>
        <v>40</v>
      </c>
    </row>
    <row r="4330" spans="1:10" x14ac:dyDescent="0.3">
      <c r="A4330" t="s">
        <v>3970</v>
      </c>
      <c r="C4330" s="18">
        <v>429.24268012868168</v>
      </c>
      <c r="D4330" s="1"/>
      <c r="E4330" s="1">
        <v>11</v>
      </c>
      <c r="F4330" s="1">
        <v>7</v>
      </c>
      <c r="G4330" s="1">
        <v>0</v>
      </c>
      <c r="H4330" s="1">
        <v>4</v>
      </c>
      <c r="I4330" s="15">
        <v>0.63636363636363635</v>
      </c>
      <c r="J4330">
        <f t="shared" si="67"/>
        <v>40</v>
      </c>
    </row>
    <row r="4331" spans="1:10" x14ac:dyDescent="0.3">
      <c r="A4331" t="s">
        <v>3971</v>
      </c>
      <c r="C4331" s="18">
        <v>429.24246791032004</v>
      </c>
      <c r="D4331" s="1"/>
      <c r="E4331" s="1">
        <v>8</v>
      </c>
      <c r="F4331" s="1">
        <v>5</v>
      </c>
      <c r="G4331" s="1">
        <v>0</v>
      </c>
      <c r="H4331" s="1">
        <v>3</v>
      </c>
      <c r="I4331" s="15">
        <v>0.625</v>
      </c>
      <c r="J4331">
        <f t="shared" si="67"/>
        <v>40</v>
      </c>
    </row>
    <row r="4332" spans="1:10" x14ac:dyDescent="0.3">
      <c r="A4332" t="s">
        <v>3972</v>
      </c>
      <c r="C4332" s="18">
        <v>429.24112766502225</v>
      </c>
      <c r="D4332" s="1"/>
      <c r="E4332" s="1">
        <v>3</v>
      </c>
      <c r="F4332" s="1">
        <v>3</v>
      </c>
      <c r="G4332" s="1">
        <v>0</v>
      </c>
      <c r="H4332" s="1">
        <v>0</v>
      </c>
      <c r="I4332" s="15">
        <v>1</v>
      </c>
      <c r="J4332">
        <f t="shared" si="67"/>
        <v>40</v>
      </c>
    </row>
    <row r="4333" spans="1:10" x14ac:dyDescent="0.3">
      <c r="A4333" t="s">
        <v>3973</v>
      </c>
      <c r="C4333" s="18">
        <v>429.23973864293021</v>
      </c>
      <c r="D4333" s="1"/>
      <c r="E4333" s="1">
        <v>36</v>
      </c>
      <c r="F4333" s="1">
        <v>20</v>
      </c>
      <c r="G4333" s="1">
        <v>0</v>
      </c>
      <c r="H4333" s="1">
        <v>16</v>
      </c>
      <c r="I4333" s="15">
        <v>0.55555555555555558</v>
      </c>
      <c r="J4333">
        <f t="shared" si="67"/>
        <v>20</v>
      </c>
    </row>
    <row r="4334" spans="1:10" x14ac:dyDescent="0.3">
      <c r="A4334" t="s">
        <v>3974</v>
      </c>
      <c r="C4334" s="18">
        <v>429.23254154716392</v>
      </c>
      <c r="D4334" s="1"/>
      <c r="E4334" s="1">
        <v>23</v>
      </c>
      <c r="F4334" s="1">
        <v>13</v>
      </c>
      <c r="G4334" s="1">
        <v>0</v>
      </c>
      <c r="H4334" s="1">
        <v>10</v>
      </c>
      <c r="I4334" s="15">
        <v>0.56521739130434778</v>
      </c>
      <c r="J4334">
        <f t="shared" si="67"/>
        <v>40</v>
      </c>
    </row>
    <row r="4335" spans="1:10" x14ac:dyDescent="0.3">
      <c r="A4335" t="s">
        <v>3976</v>
      </c>
      <c r="C4335" s="18">
        <v>429.21842750559813</v>
      </c>
      <c r="D4335" s="1"/>
      <c r="E4335" s="1">
        <v>3</v>
      </c>
      <c r="F4335" s="1">
        <v>3</v>
      </c>
      <c r="G4335" s="1">
        <v>0</v>
      </c>
      <c r="H4335" s="1">
        <v>0</v>
      </c>
      <c r="I4335" s="15">
        <v>1</v>
      </c>
      <c r="J4335">
        <f t="shared" si="67"/>
        <v>40</v>
      </c>
    </row>
    <row r="4336" spans="1:10" x14ac:dyDescent="0.3">
      <c r="A4336" t="s">
        <v>3977</v>
      </c>
      <c r="C4336" s="18">
        <v>429.21719514401963</v>
      </c>
      <c r="D4336" s="1"/>
      <c r="E4336" s="1">
        <v>3</v>
      </c>
      <c r="F4336" s="1">
        <v>3</v>
      </c>
      <c r="G4336" s="1">
        <v>0</v>
      </c>
      <c r="H4336" s="1">
        <v>0</v>
      </c>
      <c r="I4336" s="15">
        <v>1</v>
      </c>
      <c r="J4336">
        <f t="shared" si="67"/>
        <v>40</v>
      </c>
    </row>
    <row r="4337" spans="1:10" x14ac:dyDescent="0.3">
      <c r="A4337" t="s">
        <v>3979</v>
      </c>
      <c r="C4337" s="18">
        <v>429.20997832410342</v>
      </c>
      <c r="D4337" s="1"/>
      <c r="E4337" s="1">
        <v>12</v>
      </c>
      <c r="F4337" s="1">
        <v>7</v>
      </c>
      <c r="G4337" s="1">
        <v>0</v>
      </c>
      <c r="H4337" s="1">
        <v>5</v>
      </c>
      <c r="I4337" s="15">
        <v>0.58333333333333337</v>
      </c>
      <c r="J4337">
        <f t="shared" si="67"/>
        <v>40</v>
      </c>
    </row>
    <row r="4338" spans="1:10" x14ac:dyDescent="0.3">
      <c r="A4338" t="s">
        <v>3978</v>
      </c>
      <c r="C4338" s="18">
        <v>429.20352050518204</v>
      </c>
      <c r="D4338" s="1"/>
      <c r="E4338" s="1">
        <v>13</v>
      </c>
      <c r="F4338" s="1">
        <v>8</v>
      </c>
      <c r="G4338" s="1">
        <v>0</v>
      </c>
      <c r="H4338" s="1">
        <v>5</v>
      </c>
      <c r="I4338" s="15">
        <v>0.61538461538461542</v>
      </c>
      <c r="J4338">
        <f t="shared" si="67"/>
        <v>40</v>
      </c>
    </row>
    <row r="4339" spans="1:10" x14ac:dyDescent="0.3">
      <c r="A4339" t="s">
        <v>3980</v>
      </c>
      <c r="C4339" s="18">
        <v>429.1911188171581</v>
      </c>
      <c r="D4339" s="1"/>
      <c r="E4339" s="1">
        <v>5</v>
      </c>
      <c r="F4339" s="1">
        <v>4</v>
      </c>
      <c r="G4339" s="1">
        <v>0</v>
      </c>
      <c r="H4339" s="1">
        <v>1</v>
      </c>
      <c r="I4339" s="15">
        <v>0.8</v>
      </c>
      <c r="J4339">
        <f t="shared" si="67"/>
        <v>40</v>
      </c>
    </row>
    <row r="4340" spans="1:10" x14ac:dyDescent="0.3">
      <c r="A4340" t="s">
        <v>3981</v>
      </c>
      <c r="C4340" s="18">
        <v>429.18753865074331</v>
      </c>
      <c r="D4340" s="1"/>
      <c r="E4340" s="1">
        <v>3</v>
      </c>
      <c r="F4340" s="1">
        <v>3</v>
      </c>
      <c r="G4340" s="1">
        <v>0</v>
      </c>
      <c r="H4340" s="1">
        <v>0</v>
      </c>
      <c r="I4340" s="15">
        <v>1</v>
      </c>
      <c r="J4340">
        <f t="shared" si="67"/>
        <v>40</v>
      </c>
    </row>
    <row r="4341" spans="1:10" x14ac:dyDescent="0.3">
      <c r="A4341" t="s">
        <v>3982</v>
      </c>
      <c r="C4341" s="18">
        <v>429.18708116619257</v>
      </c>
      <c r="D4341" s="1"/>
      <c r="E4341" s="1">
        <v>3</v>
      </c>
      <c r="F4341" s="1">
        <v>3</v>
      </c>
      <c r="G4341" s="1">
        <v>0</v>
      </c>
      <c r="H4341" s="1">
        <v>0</v>
      </c>
      <c r="I4341" s="15">
        <v>1</v>
      </c>
      <c r="J4341">
        <f t="shared" si="67"/>
        <v>40</v>
      </c>
    </row>
    <row r="4342" spans="1:10" x14ac:dyDescent="0.3">
      <c r="A4342" t="s">
        <v>3983</v>
      </c>
      <c r="C4342" s="18">
        <v>429.18655548760563</v>
      </c>
      <c r="D4342" s="1"/>
      <c r="E4342" s="1">
        <v>3</v>
      </c>
      <c r="F4342" s="1">
        <v>3</v>
      </c>
      <c r="G4342" s="1">
        <v>0</v>
      </c>
      <c r="H4342" s="1">
        <v>0</v>
      </c>
      <c r="I4342" s="15">
        <v>1</v>
      </c>
      <c r="J4342">
        <f t="shared" si="67"/>
        <v>40</v>
      </c>
    </row>
    <row r="4343" spans="1:10" x14ac:dyDescent="0.3">
      <c r="A4343" t="s">
        <v>3984</v>
      </c>
      <c r="C4343" s="18">
        <v>429.18538300980003</v>
      </c>
      <c r="D4343" s="1"/>
      <c r="E4343" s="1">
        <v>3</v>
      </c>
      <c r="F4343" s="1">
        <v>3</v>
      </c>
      <c r="G4343" s="1">
        <v>0</v>
      </c>
      <c r="H4343" s="1">
        <v>0</v>
      </c>
      <c r="I4343" s="15">
        <v>1</v>
      </c>
      <c r="J4343">
        <f t="shared" si="67"/>
        <v>40</v>
      </c>
    </row>
    <row r="4344" spans="1:10" x14ac:dyDescent="0.3">
      <c r="A4344" t="s">
        <v>3985</v>
      </c>
      <c r="C4344" s="18">
        <v>429.17565921407464</v>
      </c>
      <c r="D4344" s="1"/>
      <c r="E4344" s="1">
        <v>3</v>
      </c>
      <c r="F4344" s="1">
        <v>3</v>
      </c>
      <c r="G4344" s="1">
        <v>0</v>
      </c>
      <c r="H4344" s="1">
        <v>0</v>
      </c>
      <c r="I4344" s="15">
        <v>1</v>
      </c>
      <c r="J4344">
        <f t="shared" si="67"/>
        <v>40</v>
      </c>
    </row>
    <row r="4345" spans="1:10" x14ac:dyDescent="0.3">
      <c r="A4345" t="s">
        <v>3986</v>
      </c>
      <c r="C4345" s="18">
        <v>429.1712864959008</v>
      </c>
      <c r="D4345" s="1"/>
      <c r="E4345" s="1">
        <v>5</v>
      </c>
      <c r="F4345" s="1">
        <v>4</v>
      </c>
      <c r="G4345" s="1">
        <v>0</v>
      </c>
      <c r="H4345" s="1">
        <v>1</v>
      </c>
      <c r="I4345" s="15">
        <v>0.8</v>
      </c>
      <c r="J4345">
        <f t="shared" si="67"/>
        <v>40</v>
      </c>
    </row>
    <row r="4346" spans="1:10" x14ac:dyDescent="0.3">
      <c r="A4346" t="s">
        <v>3988</v>
      </c>
      <c r="C4346" s="18">
        <v>429.16700163009477</v>
      </c>
      <c r="D4346" s="1"/>
      <c r="E4346" s="1">
        <v>3</v>
      </c>
      <c r="F4346" s="1">
        <v>3</v>
      </c>
      <c r="G4346" s="1">
        <v>0</v>
      </c>
      <c r="H4346" s="1">
        <v>0</v>
      </c>
      <c r="I4346" s="15">
        <v>1</v>
      </c>
      <c r="J4346">
        <f t="shared" si="67"/>
        <v>40</v>
      </c>
    </row>
    <row r="4347" spans="1:10" x14ac:dyDescent="0.3">
      <c r="A4347" t="s">
        <v>3989</v>
      </c>
      <c r="C4347" s="18">
        <v>429.16255665333455</v>
      </c>
      <c r="D4347" s="1"/>
      <c r="E4347" s="1">
        <v>25</v>
      </c>
      <c r="F4347" s="1">
        <v>14</v>
      </c>
      <c r="G4347" s="1">
        <v>0</v>
      </c>
      <c r="H4347" s="1">
        <v>11</v>
      </c>
      <c r="I4347" s="15">
        <v>0.56000000000000005</v>
      </c>
      <c r="J4347">
        <f t="shared" si="67"/>
        <v>40</v>
      </c>
    </row>
    <row r="4348" spans="1:10" x14ac:dyDescent="0.3">
      <c r="A4348" t="s">
        <v>3990</v>
      </c>
      <c r="C4348" s="18">
        <v>429.16205828463501</v>
      </c>
      <c r="D4348" s="1"/>
      <c r="E4348" s="1">
        <v>3</v>
      </c>
      <c r="F4348" s="1">
        <v>3</v>
      </c>
      <c r="G4348" s="1">
        <v>0</v>
      </c>
      <c r="H4348" s="1">
        <v>0</v>
      </c>
      <c r="I4348" s="15">
        <v>1</v>
      </c>
      <c r="J4348">
        <f t="shared" si="67"/>
        <v>40</v>
      </c>
    </row>
    <row r="4349" spans="1:10" x14ac:dyDescent="0.3">
      <c r="A4349" t="s">
        <v>3991</v>
      </c>
      <c r="C4349" s="18">
        <v>429.16205828463501</v>
      </c>
      <c r="D4349" s="1"/>
      <c r="E4349" s="1">
        <v>3</v>
      </c>
      <c r="F4349" s="1">
        <v>3</v>
      </c>
      <c r="G4349" s="1">
        <v>0</v>
      </c>
      <c r="H4349" s="1">
        <v>0</v>
      </c>
      <c r="I4349" s="15">
        <v>1</v>
      </c>
      <c r="J4349">
        <f t="shared" si="67"/>
        <v>40</v>
      </c>
    </row>
    <row r="4350" spans="1:10" x14ac:dyDescent="0.3">
      <c r="A4350" t="s">
        <v>3992</v>
      </c>
      <c r="C4350" s="18">
        <v>429.16205828463501</v>
      </c>
      <c r="D4350" s="1"/>
      <c r="E4350" s="1">
        <v>3</v>
      </c>
      <c r="F4350" s="1">
        <v>3</v>
      </c>
      <c r="G4350" s="1">
        <v>0</v>
      </c>
      <c r="H4350" s="1">
        <v>0</v>
      </c>
      <c r="I4350" s="15">
        <v>1</v>
      </c>
      <c r="J4350">
        <f t="shared" si="67"/>
        <v>40</v>
      </c>
    </row>
    <row r="4351" spans="1:10" x14ac:dyDescent="0.3">
      <c r="A4351" t="s">
        <v>3993</v>
      </c>
      <c r="C4351" s="18">
        <v>429.15814410982966</v>
      </c>
      <c r="D4351" s="1"/>
      <c r="E4351" s="1">
        <v>16</v>
      </c>
      <c r="F4351" s="1">
        <v>9</v>
      </c>
      <c r="G4351" s="1">
        <v>1</v>
      </c>
      <c r="H4351" s="1">
        <v>6</v>
      </c>
      <c r="I4351" s="15">
        <v>0.59375</v>
      </c>
      <c r="J4351">
        <f t="shared" si="67"/>
        <v>40</v>
      </c>
    </row>
    <row r="4352" spans="1:10" x14ac:dyDescent="0.3">
      <c r="A4352" t="s">
        <v>3994</v>
      </c>
      <c r="C4352" s="18">
        <v>429.15447263830998</v>
      </c>
      <c r="D4352" s="1"/>
      <c r="E4352" s="1">
        <v>3</v>
      </c>
      <c r="F4352" s="1">
        <v>3</v>
      </c>
      <c r="G4352" s="1">
        <v>0</v>
      </c>
      <c r="H4352" s="1">
        <v>0</v>
      </c>
      <c r="I4352" s="15">
        <v>1</v>
      </c>
      <c r="J4352">
        <f t="shared" si="67"/>
        <v>40</v>
      </c>
    </row>
    <row r="4353" spans="1:10" x14ac:dyDescent="0.3">
      <c r="A4353" t="s">
        <v>3995</v>
      </c>
      <c r="C4353" s="18">
        <v>429.1541749690283</v>
      </c>
      <c r="D4353" s="1"/>
      <c r="E4353" s="1">
        <v>5</v>
      </c>
      <c r="F4353" s="1">
        <v>4</v>
      </c>
      <c r="G4353" s="1">
        <v>0</v>
      </c>
      <c r="H4353" s="1">
        <v>1</v>
      </c>
      <c r="I4353" s="15">
        <v>0.8</v>
      </c>
      <c r="J4353">
        <f t="shared" si="67"/>
        <v>40</v>
      </c>
    </row>
    <row r="4354" spans="1:10" x14ac:dyDescent="0.3">
      <c r="A4354" t="s">
        <v>3996</v>
      </c>
      <c r="C4354" s="18">
        <v>429.15353782698554</v>
      </c>
      <c r="D4354" s="1"/>
      <c r="E4354" s="1">
        <v>3</v>
      </c>
      <c r="F4354" s="1">
        <v>3</v>
      </c>
      <c r="G4354" s="1">
        <v>0</v>
      </c>
      <c r="H4354" s="1">
        <v>0</v>
      </c>
      <c r="I4354" s="15">
        <v>1</v>
      </c>
      <c r="J4354">
        <f t="shared" si="67"/>
        <v>40</v>
      </c>
    </row>
    <row r="4355" spans="1:10" x14ac:dyDescent="0.3">
      <c r="A4355" t="s">
        <v>9313</v>
      </c>
      <c r="C4355" s="18">
        <v>429.1462067725052</v>
      </c>
      <c r="D4355" s="1"/>
      <c r="E4355" s="1">
        <v>10</v>
      </c>
      <c r="F4355" s="1">
        <v>5</v>
      </c>
      <c r="G4355" s="1">
        <v>0</v>
      </c>
      <c r="H4355" s="1">
        <v>5</v>
      </c>
      <c r="I4355" s="15">
        <v>0.5</v>
      </c>
      <c r="J4355">
        <f t="shared" si="67"/>
        <v>40</v>
      </c>
    </row>
    <row r="4356" spans="1:10" x14ac:dyDescent="0.3">
      <c r="A4356" t="s">
        <v>3998</v>
      </c>
      <c r="C4356" s="18">
        <v>429.14549997581014</v>
      </c>
      <c r="D4356" s="1"/>
      <c r="E4356" s="1">
        <v>3</v>
      </c>
      <c r="F4356" s="1">
        <v>3</v>
      </c>
      <c r="G4356" s="1">
        <v>0</v>
      </c>
      <c r="H4356" s="1">
        <v>0</v>
      </c>
      <c r="I4356" s="15">
        <v>1</v>
      </c>
      <c r="J4356">
        <f t="shared" ref="J4356:J4419" si="68">IF(E4356&lt;=30,40,20)</f>
        <v>40</v>
      </c>
    </row>
    <row r="4357" spans="1:10" x14ac:dyDescent="0.3">
      <c r="A4357" t="s">
        <v>3999</v>
      </c>
      <c r="C4357" s="18">
        <v>429.14532184803477</v>
      </c>
      <c r="D4357" s="1"/>
      <c r="E4357" s="1">
        <v>3</v>
      </c>
      <c r="F4357" s="1">
        <v>3</v>
      </c>
      <c r="G4357" s="1">
        <v>0</v>
      </c>
      <c r="H4357" s="1">
        <v>0</v>
      </c>
      <c r="I4357" s="15">
        <v>1</v>
      </c>
      <c r="J4357">
        <f t="shared" si="68"/>
        <v>40</v>
      </c>
    </row>
    <row r="4358" spans="1:10" x14ac:dyDescent="0.3">
      <c r="A4358" t="s">
        <v>4000</v>
      </c>
      <c r="C4358" s="18">
        <v>429.13639050240323</v>
      </c>
      <c r="D4358" s="1"/>
      <c r="E4358" s="1">
        <v>3</v>
      </c>
      <c r="F4358" s="1">
        <v>3</v>
      </c>
      <c r="G4358" s="1">
        <v>0</v>
      </c>
      <c r="H4358" s="1">
        <v>0</v>
      </c>
      <c r="I4358" s="15">
        <v>1</v>
      </c>
      <c r="J4358">
        <f t="shared" si="68"/>
        <v>40</v>
      </c>
    </row>
    <row r="4359" spans="1:10" x14ac:dyDescent="0.3">
      <c r="A4359" t="s">
        <v>4001</v>
      </c>
      <c r="C4359" s="18">
        <v>429.12290553483251</v>
      </c>
      <c r="D4359" s="1"/>
      <c r="E4359" s="1">
        <v>9</v>
      </c>
      <c r="F4359" s="1">
        <v>6</v>
      </c>
      <c r="G4359" s="1">
        <v>0</v>
      </c>
      <c r="H4359" s="1">
        <v>3</v>
      </c>
      <c r="I4359" s="15">
        <v>0.66666666666666663</v>
      </c>
      <c r="J4359">
        <f t="shared" si="68"/>
        <v>40</v>
      </c>
    </row>
    <row r="4360" spans="1:10" x14ac:dyDescent="0.3">
      <c r="A4360" t="s">
        <v>4002</v>
      </c>
      <c r="C4360" s="18">
        <v>429.11475884780049</v>
      </c>
      <c r="D4360" s="1"/>
      <c r="E4360" s="1">
        <v>8</v>
      </c>
      <c r="F4360" s="1">
        <v>5</v>
      </c>
      <c r="G4360" s="1">
        <v>0</v>
      </c>
      <c r="H4360" s="1">
        <v>3</v>
      </c>
      <c r="I4360" s="15">
        <v>0.625</v>
      </c>
      <c r="J4360">
        <f t="shared" si="68"/>
        <v>40</v>
      </c>
    </row>
    <row r="4361" spans="1:10" x14ac:dyDescent="0.3">
      <c r="A4361" t="s">
        <v>4003</v>
      </c>
      <c r="C4361" s="18">
        <v>429.11162342666569</v>
      </c>
      <c r="D4361" s="1"/>
      <c r="E4361" s="1">
        <v>5</v>
      </c>
      <c r="F4361" s="1">
        <v>4</v>
      </c>
      <c r="G4361" s="1">
        <v>0</v>
      </c>
      <c r="H4361" s="1">
        <v>1</v>
      </c>
      <c r="I4361" s="15">
        <v>0.8</v>
      </c>
      <c r="J4361">
        <f t="shared" si="68"/>
        <v>40</v>
      </c>
    </row>
    <row r="4362" spans="1:10" x14ac:dyDescent="0.3">
      <c r="A4362" t="s">
        <v>4004</v>
      </c>
      <c r="C4362" s="18">
        <v>429.11072554255873</v>
      </c>
      <c r="D4362" s="1"/>
      <c r="E4362" s="1">
        <v>3</v>
      </c>
      <c r="F4362" s="1">
        <v>3</v>
      </c>
      <c r="G4362" s="1">
        <v>0</v>
      </c>
      <c r="H4362" s="1">
        <v>0</v>
      </c>
      <c r="I4362" s="15">
        <v>1</v>
      </c>
      <c r="J4362">
        <f t="shared" si="68"/>
        <v>40</v>
      </c>
    </row>
    <row r="4363" spans="1:10" x14ac:dyDescent="0.3">
      <c r="A4363" t="s">
        <v>4005</v>
      </c>
      <c r="C4363" s="18">
        <v>429.09984733698462</v>
      </c>
      <c r="D4363" s="1"/>
      <c r="E4363" s="1">
        <v>3</v>
      </c>
      <c r="F4363" s="1">
        <v>3</v>
      </c>
      <c r="G4363" s="1">
        <v>0</v>
      </c>
      <c r="H4363" s="1">
        <v>0</v>
      </c>
      <c r="I4363" s="15">
        <v>1</v>
      </c>
      <c r="J4363">
        <f t="shared" si="68"/>
        <v>40</v>
      </c>
    </row>
    <row r="4364" spans="1:10" x14ac:dyDescent="0.3">
      <c r="A4364" t="s">
        <v>4006</v>
      </c>
      <c r="C4364" s="18">
        <v>429.09095981105031</v>
      </c>
      <c r="D4364" s="1"/>
      <c r="E4364" s="1">
        <v>6</v>
      </c>
      <c r="F4364" s="1">
        <v>4</v>
      </c>
      <c r="G4364" s="1">
        <v>1</v>
      </c>
      <c r="H4364" s="1">
        <v>1</v>
      </c>
      <c r="I4364" s="15">
        <v>0.75</v>
      </c>
      <c r="J4364">
        <f t="shared" si="68"/>
        <v>40</v>
      </c>
    </row>
    <row r="4365" spans="1:10" x14ac:dyDescent="0.3">
      <c r="A4365" t="s">
        <v>4007</v>
      </c>
      <c r="C4365" s="18">
        <v>429.08964228787039</v>
      </c>
      <c r="D4365" s="1"/>
      <c r="E4365" s="1">
        <v>3</v>
      </c>
      <c r="F4365" s="1">
        <v>3</v>
      </c>
      <c r="G4365" s="1">
        <v>0</v>
      </c>
      <c r="H4365" s="1">
        <v>0</v>
      </c>
      <c r="I4365" s="15">
        <v>1</v>
      </c>
      <c r="J4365">
        <f t="shared" si="68"/>
        <v>40</v>
      </c>
    </row>
    <row r="4366" spans="1:10" x14ac:dyDescent="0.3">
      <c r="A4366" t="s">
        <v>4008</v>
      </c>
      <c r="C4366" s="18">
        <v>429.06837165007693</v>
      </c>
      <c r="D4366" s="1"/>
      <c r="E4366" s="1">
        <v>9</v>
      </c>
      <c r="F4366" s="1">
        <v>6</v>
      </c>
      <c r="G4366" s="1">
        <v>0</v>
      </c>
      <c r="H4366" s="1">
        <v>3</v>
      </c>
      <c r="I4366" s="15">
        <v>0.66666666666666663</v>
      </c>
      <c r="J4366">
        <f t="shared" si="68"/>
        <v>40</v>
      </c>
    </row>
    <row r="4367" spans="1:10" x14ac:dyDescent="0.3">
      <c r="A4367" s="21" t="s">
        <v>4009</v>
      </c>
      <c r="C4367" s="18">
        <v>429.06563397765382</v>
      </c>
      <c r="D4367" s="1"/>
      <c r="E4367" s="1">
        <v>15</v>
      </c>
      <c r="F4367" s="1">
        <v>9</v>
      </c>
      <c r="G4367" s="1">
        <v>0</v>
      </c>
      <c r="H4367" s="1">
        <v>6</v>
      </c>
      <c r="I4367" s="15">
        <v>0.6</v>
      </c>
      <c r="J4367">
        <f t="shared" si="68"/>
        <v>40</v>
      </c>
    </row>
    <row r="4368" spans="1:10" x14ac:dyDescent="0.3">
      <c r="A4368" t="s">
        <v>4010</v>
      </c>
      <c r="C4368" s="18">
        <v>429.06239262244139</v>
      </c>
      <c r="D4368" s="1"/>
      <c r="E4368" s="1">
        <v>3</v>
      </c>
      <c r="F4368" s="1">
        <v>3</v>
      </c>
      <c r="G4368" s="1">
        <v>0</v>
      </c>
      <c r="H4368" s="1">
        <v>0</v>
      </c>
      <c r="I4368" s="15">
        <v>1</v>
      </c>
      <c r="J4368">
        <f t="shared" si="68"/>
        <v>40</v>
      </c>
    </row>
    <row r="4369" spans="1:10" x14ac:dyDescent="0.3">
      <c r="A4369" s="21" t="s">
        <v>4011</v>
      </c>
      <c r="C4369" s="18">
        <v>429.0608662718318</v>
      </c>
      <c r="D4369" s="1"/>
      <c r="E4369" s="1">
        <v>21</v>
      </c>
      <c r="F4369" s="1">
        <v>12</v>
      </c>
      <c r="G4369" s="1">
        <v>1</v>
      </c>
      <c r="H4369" s="1">
        <v>8</v>
      </c>
      <c r="I4369" s="15">
        <v>0.59523809523809523</v>
      </c>
      <c r="J4369">
        <f t="shared" si="68"/>
        <v>40</v>
      </c>
    </row>
    <row r="4370" spans="1:10" x14ac:dyDescent="0.3">
      <c r="A4370" t="s">
        <v>4012</v>
      </c>
      <c r="C4370" s="18">
        <v>429.05625749764124</v>
      </c>
      <c r="D4370" s="1"/>
      <c r="E4370" s="1">
        <v>3</v>
      </c>
      <c r="F4370" s="1">
        <v>3</v>
      </c>
      <c r="G4370" s="1">
        <v>0</v>
      </c>
      <c r="H4370" s="1">
        <v>0</v>
      </c>
      <c r="I4370" s="15">
        <v>1</v>
      </c>
      <c r="J4370">
        <f t="shared" si="68"/>
        <v>40</v>
      </c>
    </row>
    <row r="4371" spans="1:10" x14ac:dyDescent="0.3">
      <c r="A4371" t="s">
        <v>4013</v>
      </c>
      <c r="C4371" s="18">
        <v>429.05445323015789</v>
      </c>
      <c r="D4371" s="1"/>
      <c r="E4371" s="1">
        <v>10</v>
      </c>
      <c r="F4371" s="1">
        <v>6</v>
      </c>
      <c r="G4371" s="1">
        <v>2</v>
      </c>
      <c r="H4371" s="1">
        <v>2</v>
      </c>
      <c r="I4371" s="15">
        <v>0.7</v>
      </c>
      <c r="J4371">
        <f t="shared" si="68"/>
        <v>40</v>
      </c>
    </row>
    <row r="4372" spans="1:10" x14ac:dyDescent="0.3">
      <c r="A4372" t="s">
        <v>4140</v>
      </c>
      <c r="C4372" s="18">
        <v>429.04358035881103</v>
      </c>
      <c r="D4372" s="1"/>
      <c r="E4372" s="1">
        <v>3</v>
      </c>
      <c r="F4372" s="1">
        <v>3</v>
      </c>
      <c r="G4372" s="1">
        <v>0</v>
      </c>
      <c r="H4372" s="1">
        <v>0</v>
      </c>
      <c r="I4372" s="15">
        <v>1</v>
      </c>
      <c r="J4372">
        <f t="shared" si="68"/>
        <v>40</v>
      </c>
    </row>
    <row r="4373" spans="1:10" x14ac:dyDescent="0.3">
      <c r="A4373" t="s">
        <v>4014</v>
      </c>
      <c r="C4373" s="18">
        <v>429.04103471061285</v>
      </c>
      <c r="D4373" s="1"/>
      <c r="E4373" s="1">
        <v>5</v>
      </c>
      <c r="F4373" s="1">
        <v>4</v>
      </c>
      <c r="G4373" s="1">
        <v>0</v>
      </c>
      <c r="H4373" s="1">
        <v>1</v>
      </c>
      <c r="I4373" s="15">
        <v>0.8</v>
      </c>
      <c r="J4373">
        <f t="shared" si="68"/>
        <v>40</v>
      </c>
    </row>
    <row r="4374" spans="1:10" x14ac:dyDescent="0.3">
      <c r="A4374" t="s">
        <v>4016</v>
      </c>
      <c r="C4374" s="18">
        <v>429.03504103167012</v>
      </c>
      <c r="D4374" s="1"/>
      <c r="E4374" s="1">
        <v>9</v>
      </c>
      <c r="F4374" s="1">
        <v>6</v>
      </c>
      <c r="G4374" s="1">
        <v>0</v>
      </c>
      <c r="H4374" s="1">
        <v>3</v>
      </c>
      <c r="I4374" s="15">
        <v>0.66666666666666663</v>
      </c>
      <c r="J4374">
        <f t="shared" si="68"/>
        <v>40</v>
      </c>
    </row>
    <row r="4375" spans="1:10" x14ac:dyDescent="0.3">
      <c r="A4375" t="s">
        <v>4017</v>
      </c>
      <c r="C4375" s="18">
        <v>429.02820747105318</v>
      </c>
      <c r="D4375" s="1"/>
      <c r="E4375" s="1">
        <v>3</v>
      </c>
      <c r="F4375" s="1">
        <v>3</v>
      </c>
      <c r="G4375" s="1">
        <v>0</v>
      </c>
      <c r="H4375" s="1">
        <v>0</v>
      </c>
      <c r="I4375" s="15">
        <v>1</v>
      </c>
      <c r="J4375">
        <f t="shared" si="68"/>
        <v>40</v>
      </c>
    </row>
    <row r="4376" spans="1:10" x14ac:dyDescent="0.3">
      <c r="A4376" s="21" t="s">
        <v>4018</v>
      </c>
      <c r="C4376" s="18">
        <v>429.01139344466355</v>
      </c>
      <c r="D4376" s="1"/>
      <c r="E4376" s="1">
        <v>26</v>
      </c>
      <c r="F4376" s="1">
        <v>14</v>
      </c>
      <c r="G4376" s="1">
        <v>0</v>
      </c>
      <c r="H4376" s="1">
        <v>12</v>
      </c>
      <c r="I4376" s="15">
        <v>0.53846153846153844</v>
      </c>
      <c r="J4376">
        <f t="shared" si="68"/>
        <v>40</v>
      </c>
    </row>
    <row r="4377" spans="1:10" x14ac:dyDescent="0.3">
      <c r="A4377" t="s">
        <v>4019</v>
      </c>
      <c r="C4377" s="18">
        <v>429.01127255179711</v>
      </c>
      <c r="D4377" s="1"/>
      <c r="E4377" s="1">
        <v>20</v>
      </c>
      <c r="F4377" s="1">
        <v>12</v>
      </c>
      <c r="G4377" s="1">
        <v>0</v>
      </c>
      <c r="H4377" s="1">
        <v>8</v>
      </c>
      <c r="I4377" s="15">
        <v>0.6</v>
      </c>
      <c r="J4377">
        <f t="shared" si="68"/>
        <v>40</v>
      </c>
    </row>
    <row r="4378" spans="1:10" x14ac:dyDescent="0.3">
      <c r="A4378" t="s">
        <v>4020</v>
      </c>
      <c r="C4378" s="18">
        <v>429.00827219240335</v>
      </c>
      <c r="D4378" s="1"/>
      <c r="E4378" s="1">
        <v>3</v>
      </c>
      <c r="F4378" s="1">
        <v>3</v>
      </c>
      <c r="G4378" s="1">
        <v>0</v>
      </c>
      <c r="H4378" s="1">
        <v>0</v>
      </c>
      <c r="I4378" s="15">
        <v>1</v>
      </c>
      <c r="J4378">
        <f t="shared" si="68"/>
        <v>40</v>
      </c>
    </row>
    <row r="4379" spans="1:10" x14ac:dyDescent="0.3">
      <c r="A4379" t="s">
        <v>4021</v>
      </c>
      <c r="C4379" s="18">
        <v>428.99908457131693</v>
      </c>
      <c r="D4379" s="1"/>
      <c r="E4379" s="1">
        <v>9</v>
      </c>
      <c r="F4379" s="1">
        <v>6</v>
      </c>
      <c r="G4379" s="1">
        <v>0</v>
      </c>
      <c r="H4379" s="1">
        <v>3</v>
      </c>
      <c r="I4379" s="15">
        <v>0.66666666666666663</v>
      </c>
      <c r="J4379">
        <f t="shared" si="68"/>
        <v>40</v>
      </c>
    </row>
    <row r="4380" spans="1:10" x14ac:dyDescent="0.3">
      <c r="A4380" t="s">
        <v>4022</v>
      </c>
      <c r="C4380" s="18">
        <v>428.99244607538105</v>
      </c>
      <c r="D4380" s="1"/>
      <c r="E4380" s="1">
        <v>15</v>
      </c>
      <c r="F4380" s="1">
        <v>8</v>
      </c>
      <c r="G4380" s="1">
        <v>0</v>
      </c>
      <c r="H4380" s="1">
        <v>7</v>
      </c>
      <c r="I4380" s="15">
        <v>0.53333333333333333</v>
      </c>
      <c r="J4380">
        <f t="shared" si="68"/>
        <v>40</v>
      </c>
    </row>
    <row r="4381" spans="1:10" x14ac:dyDescent="0.3">
      <c r="A4381" t="s">
        <v>4023</v>
      </c>
      <c r="C4381" s="18">
        <v>428.98382431642028</v>
      </c>
      <c r="D4381" s="1"/>
      <c r="E4381" s="1">
        <v>3</v>
      </c>
      <c r="F4381" s="1">
        <v>3</v>
      </c>
      <c r="G4381" s="1">
        <v>0</v>
      </c>
      <c r="H4381" s="1">
        <v>0</v>
      </c>
      <c r="I4381" s="15">
        <v>1</v>
      </c>
      <c r="J4381">
        <f t="shared" si="68"/>
        <v>40</v>
      </c>
    </row>
    <row r="4382" spans="1:10" x14ac:dyDescent="0.3">
      <c r="A4382" t="s">
        <v>4024</v>
      </c>
      <c r="C4382" s="18">
        <v>428.97593786720262</v>
      </c>
      <c r="D4382" s="1"/>
      <c r="E4382" s="1">
        <v>3</v>
      </c>
      <c r="F4382" s="1">
        <v>3</v>
      </c>
      <c r="G4382" s="1">
        <v>0</v>
      </c>
      <c r="H4382" s="1">
        <v>0</v>
      </c>
      <c r="I4382" s="15">
        <v>1</v>
      </c>
      <c r="J4382">
        <f t="shared" si="68"/>
        <v>40</v>
      </c>
    </row>
    <row r="4383" spans="1:10" x14ac:dyDescent="0.3">
      <c r="A4383" t="s">
        <v>4025</v>
      </c>
      <c r="C4383" s="18">
        <v>428.97516309816746</v>
      </c>
      <c r="D4383" s="1"/>
      <c r="E4383" s="1">
        <v>3</v>
      </c>
      <c r="F4383" s="1">
        <v>3</v>
      </c>
      <c r="G4383" s="1">
        <v>0</v>
      </c>
      <c r="H4383" s="1">
        <v>0</v>
      </c>
      <c r="I4383" s="15">
        <v>1</v>
      </c>
      <c r="J4383">
        <f t="shared" si="68"/>
        <v>40</v>
      </c>
    </row>
    <row r="4384" spans="1:10" x14ac:dyDescent="0.3">
      <c r="A4384" t="s">
        <v>4027</v>
      </c>
      <c r="C4384" s="18">
        <v>428.95838191776375</v>
      </c>
      <c r="D4384" s="1"/>
      <c r="E4384" s="1">
        <v>5</v>
      </c>
      <c r="F4384" s="1">
        <v>4</v>
      </c>
      <c r="G4384" s="1">
        <v>0</v>
      </c>
      <c r="H4384" s="1">
        <v>1</v>
      </c>
      <c r="I4384" s="15">
        <v>0.8</v>
      </c>
      <c r="J4384">
        <f t="shared" si="68"/>
        <v>40</v>
      </c>
    </row>
    <row r="4385" spans="1:10" x14ac:dyDescent="0.3">
      <c r="A4385" t="s">
        <v>4070</v>
      </c>
      <c r="C4385" s="18">
        <v>428.94727673440224</v>
      </c>
      <c r="D4385" s="1"/>
      <c r="E4385" s="1">
        <v>35</v>
      </c>
      <c r="F4385" s="1">
        <v>17</v>
      </c>
      <c r="G4385" s="1">
        <v>1</v>
      </c>
      <c r="H4385" s="1">
        <v>17</v>
      </c>
      <c r="I4385" s="15">
        <v>0.5</v>
      </c>
      <c r="J4385">
        <f t="shared" si="68"/>
        <v>20</v>
      </c>
    </row>
    <row r="4386" spans="1:10" x14ac:dyDescent="0.3">
      <c r="A4386" t="s">
        <v>4028</v>
      </c>
      <c r="C4386" s="18">
        <v>428.94473210012899</v>
      </c>
      <c r="D4386" s="1"/>
      <c r="E4386" s="1">
        <v>3</v>
      </c>
      <c r="F4386" s="1">
        <v>3</v>
      </c>
      <c r="G4386" s="1">
        <v>0</v>
      </c>
      <c r="H4386" s="1">
        <v>0</v>
      </c>
      <c r="I4386" s="15">
        <v>1</v>
      </c>
      <c r="J4386">
        <f t="shared" si="68"/>
        <v>40</v>
      </c>
    </row>
    <row r="4387" spans="1:10" x14ac:dyDescent="0.3">
      <c r="A4387" t="s">
        <v>4029</v>
      </c>
      <c r="C4387" s="18">
        <v>428.93583335718461</v>
      </c>
      <c r="D4387" s="1"/>
      <c r="E4387" s="1">
        <v>7</v>
      </c>
      <c r="F4387" s="1">
        <v>5</v>
      </c>
      <c r="G4387" s="1">
        <v>0</v>
      </c>
      <c r="H4387" s="1">
        <v>2</v>
      </c>
      <c r="I4387" s="15">
        <v>0.7142857142857143</v>
      </c>
      <c r="J4387">
        <f t="shared" si="68"/>
        <v>40</v>
      </c>
    </row>
    <row r="4388" spans="1:10" x14ac:dyDescent="0.3">
      <c r="A4388" t="s">
        <v>4030</v>
      </c>
      <c r="C4388" s="18">
        <v>428.93523322585145</v>
      </c>
      <c r="D4388" s="1"/>
      <c r="E4388" s="1">
        <v>3</v>
      </c>
      <c r="F4388" s="1">
        <v>3</v>
      </c>
      <c r="G4388" s="1">
        <v>0</v>
      </c>
      <c r="H4388" s="1">
        <v>0</v>
      </c>
      <c r="I4388" s="15">
        <v>1</v>
      </c>
      <c r="J4388">
        <f t="shared" si="68"/>
        <v>40</v>
      </c>
    </row>
    <row r="4389" spans="1:10" x14ac:dyDescent="0.3">
      <c r="A4389" t="s">
        <v>4031</v>
      </c>
      <c r="C4389" s="18">
        <v>428.93435262039969</v>
      </c>
      <c r="D4389" s="1"/>
      <c r="E4389" s="1">
        <v>3</v>
      </c>
      <c r="F4389" s="1">
        <v>3</v>
      </c>
      <c r="G4389" s="1">
        <v>0</v>
      </c>
      <c r="H4389" s="1">
        <v>0</v>
      </c>
      <c r="I4389" s="15">
        <v>1</v>
      </c>
      <c r="J4389">
        <f t="shared" si="68"/>
        <v>40</v>
      </c>
    </row>
    <row r="4390" spans="1:10" x14ac:dyDescent="0.3">
      <c r="A4390" t="s">
        <v>4255</v>
      </c>
      <c r="C4390" s="18">
        <v>428.93408952283323</v>
      </c>
      <c r="D4390" s="1"/>
      <c r="E4390" s="1">
        <v>9</v>
      </c>
      <c r="F4390" s="1">
        <v>6</v>
      </c>
      <c r="G4390" s="1">
        <v>0</v>
      </c>
      <c r="H4390" s="1">
        <v>3</v>
      </c>
      <c r="I4390" s="15">
        <v>0.66666666666666663</v>
      </c>
      <c r="J4390">
        <f t="shared" si="68"/>
        <v>40</v>
      </c>
    </row>
    <row r="4391" spans="1:10" x14ac:dyDescent="0.3">
      <c r="A4391" t="s">
        <v>2844</v>
      </c>
      <c r="C4391" s="18">
        <v>428.92024539449653</v>
      </c>
      <c r="D4391" s="1"/>
      <c r="E4391" s="1">
        <v>29</v>
      </c>
      <c r="F4391" s="1">
        <v>16</v>
      </c>
      <c r="G4391" s="1">
        <v>2</v>
      </c>
      <c r="H4391" s="1">
        <v>11</v>
      </c>
      <c r="I4391" s="15">
        <v>0.58620689655172409</v>
      </c>
      <c r="J4391">
        <f t="shared" si="68"/>
        <v>40</v>
      </c>
    </row>
    <row r="4392" spans="1:10" x14ac:dyDescent="0.3">
      <c r="A4392" t="s">
        <v>4033</v>
      </c>
      <c r="C4392" s="18">
        <v>428.89873638359956</v>
      </c>
      <c r="D4392" s="1"/>
      <c r="E4392" s="1">
        <v>3</v>
      </c>
      <c r="F4392" s="1">
        <v>3</v>
      </c>
      <c r="G4392" s="1">
        <v>0</v>
      </c>
      <c r="H4392" s="1">
        <v>0</v>
      </c>
      <c r="I4392" s="15">
        <v>1</v>
      </c>
      <c r="J4392">
        <f t="shared" si="68"/>
        <v>40</v>
      </c>
    </row>
    <row r="4393" spans="1:10" x14ac:dyDescent="0.3">
      <c r="A4393" t="s">
        <v>4034</v>
      </c>
      <c r="C4393" s="18">
        <v>428.89565701655079</v>
      </c>
      <c r="D4393" s="1"/>
      <c r="E4393" s="1">
        <v>6</v>
      </c>
      <c r="F4393" s="1">
        <v>5</v>
      </c>
      <c r="G4393" s="1">
        <v>0</v>
      </c>
      <c r="H4393" s="1">
        <v>1</v>
      </c>
      <c r="I4393" s="15">
        <v>0.83333333333333337</v>
      </c>
      <c r="J4393">
        <f t="shared" si="68"/>
        <v>40</v>
      </c>
    </row>
    <row r="4394" spans="1:10" x14ac:dyDescent="0.3">
      <c r="A4394" t="s">
        <v>4035</v>
      </c>
      <c r="C4394" s="18">
        <v>428.88953765334162</v>
      </c>
      <c r="D4394" s="1"/>
      <c r="E4394" s="1">
        <v>5</v>
      </c>
      <c r="F4394" s="1">
        <v>4</v>
      </c>
      <c r="G4394" s="1">
        <v>0</v>
      </c>
      <c r="H4394" s="1">
        <v>1</v>
      </c>
      <c r="I4394" s="15">
        <v>0.8</v>
      </c>
      <c r="J4394">
        <f t="shared" si="68"/>
        <v>40</v>
      </c>
    </row>
    <row r="4395" spans="1:10" x14ac:dyDescent="0.3">
      <c r="A4395" t="s">
        <v>4036</v>
      </c>
      <c r="C4395" s="18">
        <v>428.88187791879045</v>
      </c>
      <c r="D4395" s="1"/>
      <c r="E4395" s="1">
        <v>3</v>
      </c>
      <c r="F4395" s="1">
        <v>3</v>
      </c>
      <c r="G4395" s="1">
        <v>0</v>
      </c>
      <c r="H4395" s="1">
        <v>0</v>
      </c>
      <c r="I4395" s="15">
        <v>1</v>
      </c>
      <c r="J4395">
        <f t="shared" si="68"/>
        <v>40</v>
      </c>
    </row>
    <row r="4396" spans="1:10" x14ac:dyDescent="0.3">
      <c r="A4396" t="s">
        <v>4037</v>
      </c>
      <c r="C4396" s="18">
        <v>428.87491196943768</v>
      </c>
      <c r="D4396" s="1"/>
      <c r="E4396" s="1">
        <v>3</v>
      </c>
      <c r="F4396" s="1">
        <v>3</v>
      </c>
      <c r="G4396" s="1">
        <v>0</v>
      </c>
      <c r="H4396" s="1">
        <v>0</v>
      </c>
      <c r="I4396" s="15">
        <v>1</v>
      </c>
      <c r="J4396">
        <f t="shared" si="68"/>
        <v>40</v>
      </c>
    </row>
    <row r="4397" spans="1:10" x14ac:dyDescent="0.3">
      <c r="A4397" t="s">
        <v>4038</v>
      </c>
      <c r="C4397" s="18">
        <v>428.87449344766929</v>
      </c>
      <c r="D4397" s="1"/>
      <c r="E4397" s="1">
        <v>3</v>
      </c>
      <c r="F4397" s="1">
        <v>3</v>
      </c>
      <c r="G4397" s="1">
        <v>0</v>
      </c>
      <c r="H4397" s="1">
        <v>0</v>
      </c>
      <c r="I4397" s="15">
        <v>1</v>
      </c>
      <c r="J4397">
        <f t="shared" si="68"/>
        <v>40</v>
      </c>
    </row>
    <row r="4398" spans="1:10" x14ac:dyDescent="0.3">
      <c r="A4398" t="s">
        <v>4039</v>
      </c>
      <c r="C4398" s="18">
        <v>428.86863043950507</v>
      </c>
      <c r="D4398" s="1"/>
      <c r="E4398" s="1">
        <v>5</v>
      </c>
      <c r="F4398" s="1">
        <v>4</v>
      </c>
      <c r="G4398" s="1">
        <v>0</v>
      </c>
      <c r="H4398" s="1">
        <v>1</v>
      </c>
      <c r="I4398" s="15">
        <v>0.8</v>
      </c>
      <c r="J4398">
        <f t="shared" si="68"/>
        <v>40</v>
      </c>
    </row>
    <row r="4399" spans="1:10" x14ac:dyDescent="0.3">
      <c r="A4399" t="s">
        <v>4040</v>
      </c>
      <c r="C4399" s="18">
        <v>428.86647443304935</v>
      </c>
      <c r="D4399" s="1"/>
      <c r="E4399" s="1">
        <v>3</v>
      </c>
      <c r="F4399" s="1">
        <v>3</v>
      </c>
      <c r="G4399" s="1">
        <v>0</v>
      </c>
      <c r="H4399" s="1">
        <v>0</v>
      </c>
      <c r="I4399" s="15">
        <v>1</v>
      </c>
      <c r="J4399">
        <f t="shared" si="68"/>
        <v>40</v>
      </c>
    </row>
    <row r="4400" spans="1:10" x14ac:dyDescent="0.3">
      <c r="A4400" t="s">
        <v>4041</v>
      </c>
      <c r="C4400" s="18">
        <v>428.86647443304935</v>
      </c>
      <c r="D4400" s="1"/>
      <c r="E4400" s="1">
        <v>3</v>
      </c>
      <c r="F4400" s="1">
        <v>3</v>
      </c>
      <c r="G4400" s="1">
        <v>0</v>
      </c>
      <c r="H4400" s="1">
        <v>0</v>
      </c>
      <c r="I4400" s="15">
        <v>1</v>
      </c>
      <c r="J4400">
        <f t="shared" si="68"/>
        <v>40</v>
      </c>
    </row>
    <row r="4401" spans="1:10" x14ac:dyDescent="0.3">
      <c r="A4401" t="s">
        <v>4042</v>
      </c>
      <c r="C4401" s="18">
        <v>428.86647443304935</v>
      </c>
      <c r="D4401" s="1"/>
      <c r="E4401" s="1">
        <v>3</v>
      </c>
      <c r="F4401" s="1">
        <v>3</v>
      </c>
      <c r="G4401" s="1">
        <v>0</v>
      </c>
      <c r="H4401" s="1">
        <v>0</v>
      </c>
      <c r="I4401" s="15">
        <v>1</v>
      </c>
      <c r="J4401">
        <f t="shared" si="68"/>
        <v>40</v>
      </c>
    </row>
    <row r="4402" spans="1:10" x14ac:dyDescent="0.3">
      <c r="A4402" t="s">
        <v>4043</v>
      </c>
      <c r="C4402" s="18">
        <v>428.86647443304935</v>
      </c>
      <c r="D4402" s="1"/>
      <c r="E4402" s="1">
        <v>3</v>
      </c>
      <c r="F4402" s="1">
        <v>3</v>
      </c>
      <c r="G4402" s="1">
        <v>0</v>
      </c>
      <c r="H4402" s="1">
        <v>0</v>
      </c>
      <c r="I4402" s="15">
        <v>1</v>
      </c>
      <c r="J4402">
        <f t="shared" si="68"/>
        <v>40</v>
      </c>
    </row>
    <row r="4403" spans="1:10" x14ac:dyDescent="0.3">
      <c r="A4403" s="21" t="s">
        <v>4044</v>
      </c>
      <c r="C4403" s="18">
        <v>428.86647443304935</v>
      </c>
      <c r="D4403" s="1"/>
      <c r="E4403" s="1">
        <v>3</v>
      </c>
      <c r="F4403" s="1">
        <v>3</v>
      </c>
      <c r="G4403" s="1">
        <v>0</v>
      </c>
      <c r="H4403" s="1">
        <v>0</v>
      </c>
      <c r="I4403" s="15">
        <v>1</v>
      </c>
      <c r="J4403">
        <f t="shared" si="68"/>
        <v>40</v>
      </c>
    </row>
    <row r="4404" spans="1:10" x14ac:dyDescent="0.3">
      <c r="A4404" t="s">
        <v>4045</v>
      </c>
      <c r="C4404" s="18">
        <v>428.86647443304935</v>
      </c>
      <c r="D4404" s="1"/>
      <c r="E4404" s="1">
        <v>3</v>
      </c>
      <c r="F4404" s="1">
        <v>3</v>
      </c>
      <c r="G4404" s="1">
        <v>0</v>
      </c>
      <c r="H4404" s="1">
        <v>0</v>
      </c>
      <c r="I4404" s="15">
        <v>1</v>
      </c>
      <c r="J4404">
        <f t="shared" si="68"/>
        <v>40</v>
      </c>
    </row>
    <row r="4405" spans="1:10" x14ac:dyDescent="0.3">
      <c r="A4405" t="s">
        <v>4046</v>
      </c>
      <c r="C4405" s="18">
        <v>428.86647443304935</v>
      </c>
      <c r="D4405" s="1"/>
      <c r="E4405" s="1">
        <v>3</v>
      </c>
      <c r="F4405" s="1">
        <v>3</v>
      </c>
      <c r="G4405" s="1">
        <v>0</v>
      </c>
      <c r="H4405" s="1">
        <v>0</v>
      </c>
      <c r="I4405" s="15">
        <v>1</v>
      </c>
      <c r="J4405">
        <f t="shared" si="68"/>
        <v>40</v>
      </c>
    </row>
    <row r="4406" spans="1:10" x14ac:dyDescent="0.3">
      <c r="A4406" t="s">
        <v>4047</v>
      </c>
      <c r="C4406" s="18">
        <v>428.86516943026908</v>
      </c>
      <c r="D4406" s="1"/>
      <c r="E4406" s="1">
        <v>3</v>
      </c>
      <c r="F4406" s="1">
        <v>3</v>
      </c>
      <c r="G4406" s="1">
        <v>0</v>
      </c>
      <c r="H4406" s="1">
        <v>0</v>
      </c>
      <c r="I4406" s="15">
        <v>1</v>
      </c>
      <c r="J4406">
        <f t="shared" si="68"/>
        <v>40</v>
      </c>
    </row>
    <row r="4407" spans="1:10" x14ac:dyDescent="0.3">
      <c r="A4407" t="s">
        <v>4048</v>
      </c>
      <c r="C4407" s="18">
        <v>428.86284204349766</v>
      </c>
      <c r="D4407" s="1"/>
      <c r="E4407" s="1">
        <v>5</v>
      </c>
      <c r="F4407" s="1">
        <v>4</v>
      </c>
      <c r="G4407" s="1">
        <v>0</v>
      </c>
      <c r="H4407" s="1">
        <v>1</v>
      </c>
      <c r="I4407" s="15">
        <v>0.8</v>
      </c>
      <c r="J4407">
        <f t="shared" si="68"/>
        <v>40</v>
      </c>
    </row>
    <row r="4408" spans="1:10" x14ac:dyDescent="0.3">
      <c r="A4408" t="s">
        <v>4049</v>
      </c>
      <c r="C4408" s="18">
        <v>428.8617061198878</v>
      </c>
      <c r="D4408" s="1"/>
      <c r="E4408" s="1">
        <v>3</v>
      </c>
      <c r="F4408" s="1">
        <v>3</v>
      </c>
      <c r="G4408" s="1">
        <v>0</v>
      </c>
      <c r="H4408" s="1">
        <v>0</v>
      </c>
      <c r="I4408" s="15">
        <v>1</v>
      </c>
      <c r="J4408">
        <f t="shared" si="68"/>
        <v>40</v>
      </c>
    </row>
    <row r="4409" spans="1:10" x14ac:dyDescent="0.3">
      <c r="A4409" t="s">
        <v>4050</v>
      </c>
      <c r="C4409" s="18">
        <v>428.86113672027813</v>
      </c>
      <c r="D4409" s="1"/>
      <c r="E4409" s="1">
        <v>3</v>
      </c>
      <c r="F4409" s="1">
        <v>3</v>
      </c>
      <c r="G4409" s="1">
        <v>0</v>
      </c>
      <c r="H4409" s="1">
        <v>0</v>
      </c>
      <c r="I4409" s="15">
        <v>1</v>
      </c>
      <c r="J4409">
        <f t="shared" si="68"/>
        <v>40</v>
      </c>
    </row>
    <row r="4410" spans="1:10" x14ac:dyDescent="0.3">
      <c r="A4410" t="s">
        <v>4397</v>
      </c>
      <c r="C4410" s="18">
        <v>428.85901064236896</v>
      </c>
      <c r="D4410" s="1"/>
      <c r="E4410" s="1">
        <v>87</v>
      </c>
      <c r="F4410" s="1">
        <v>41</v>
      </c>
      <c r="G4410" s="1">
        <v>4</v>
      </c>
      <c r="H4410" s="1">
        <v>42</v>
      </c>
      <c r="I4410" s="15">
        <v>0.4942528735632184</v>
      </c>
      <c r="J4410">
        <f t="shared" si="68"/>
        <v>20</v>
      </c>
    </row>
    <row r="4411" spans="1:10" x14ac:dyDescent="0.3">
      <c r="A4411" t="s">
        <v>4051</v>
      </c>
      <c r="C4411" s="18">
        <v>428.85861492880383</v>
      </c>
      <c r="D4411" s="1"/>
      <c r="E4411" s="1">
        <v>7</v>
      </c>
      <c r="F4411" s="1">
        <v>5</v>
      </c>
      <c r="G4411" s="1">
        <v>0</v>
      </c>
      <c r="H4411" s="1">
        <v>2</v>
      </c>
      <c r="I4411" s="15">
        <v>0.7142857142857143</v>
      </c>
      <c r="J4411">
        <f t="shared" si="68"/>
        <v>40</v>
      </c>
    </row>
    <row r="4412" spans="1:10" x14ac:dyDescent="0.3">
      <c r="A4412" t="s">
        <v>4052</v>
      </c>
      <c r="C4412" s="18">
        <v>428.85376732475413</v>
      </c>
      <c r="D4412" s="1"/>
      <c r="E4412" s="1">
        <v>3</v>
      </c>
      <c r="F4412" s="1">
        <v>3</v>
      </c>
      <c r="G4412" s="1">
        <v>0</v>
      </c>
      <c r="H4412" s="1">
        <v>0</v>
      </c>
      <c r="I4412" s="15">
        <v>1</v>
      </c>
      <c r="J4412">
        <f t="shared" si="68"/>
        <v>40</v>
      </c>
    </row>
    <row r="4413" spans="1:10" x14ac:dyDescent="0.3">
      <c r="A4413" t="s">
        <v>4053</v>
      </c>
      <c r="C4413" s="18">
        <v>428.85376732475413</v>
      </c>
      <c r="D4413" s="1"/>
      <c r="E4413" s="1">
        <v>3</v>
      </c>
      <c r="F4413" s="1">
        <v>3</v>
      </c>
      <c r="G4413" s="1">
        <v>0</v>
      </c>
      <c r="H4413" s="1">
        <v>0</v>
      </c>
      <c r="I4413" s="15">
        <v>1</v>
      </c>
      <c r="J4413">
        <f t="shared" si="68"/>
        <v>40</v>
      </c>
    </row>
    <row r="4414" spans="1:10" x14ac:dyDescent="0.3">
      <c r="A4414" t="s">
        <v>4054</v>
      </c>
      <c r="C4414" s="18">
        <v>428.85376732475413</v>
      </c>
      <c r="D4414" s="1"/>
      <c r="E4414" s="1">
        <v>3</v>
      </c>
      <c r="F4414" s="1">
        <v>3</v>
      </c>
      <c r="G4414" s="1">
        <v>0</v>
      </c>
      <c r="H4414" s="1">
        <v>0</v>
      </c>
      <c r="I4414" s="15">
        <v>1</v>
      </c>
      <c r="J4414">
        <f t="shared" si="68"/>
        <v>40</v>
      </c>
    </row>
    <row r="4415" spans="1:10" x14ac:dyDescent="0.3">
      <c r="A4415" t="s">
        <v>4055</v>
      </c>
      <c r="C4415" s="18">
        <v>428.85376732475413</v>
      </c>
      <c r="D4415" s="1"/>
      <c r="E4415" s="1">
        <v>3</v>
      </c>
      <c r="F4415" s="1">
        <v>3</v>
      </c>
      <c r="G4415" s="1">
        <v>0</v>
      </c>
      <c r="H4415" s="1">
        <v>0</v>
      </c>
      <c r="I4415" s="15">
        <v>1</v>
      </c>
      <c r="J4415">
        <f t="shared" si="68"/>
        <v>40</v>
      </c>
    </row>
    <row r="4416" spans="1:10" x14ac:dyDescent="0.3">
      <c r="A4416" t="s">
        <v>4056</v>
      </c>
      <c r="C4416" s="18">
        <v>428.85376732475413</v>
      </c>
      <c r="D4416" s="1"/>
      <c r="E4416" s="1">
        <v>3</v>
      </c>
      <c r="F4416" s="1">
        <v>3</v>
      </c>
      <c r="G4416" s="1">
        <v>0</v>
      </c>
      <c r="H4416" s="1">
        <v>0</v>
      </c>
      <c r="I4416" s="15">
        <v>1</v>
      </c>
      <c r="J4416">
        <f t="shared" si="68"/>
        <v>40</v>
      </c>
    </row>
    <row r="4417" spans="1:10" x14ac:dyDescent="0.3">
      <c r="A4417" t="s">
        <v>4057</v>
      </c>
      <c r="C4417" s="18">
        <v>428.85376732475413</v>
      </c>
      <c r="D4417" s="1"/>
      <c r="E4417" s="1">
        <v>3</v>
      </c>
      <c r="F4417" s="1">
        <v>3</v>
      </c>
      <c r="G4417" s="1">
        <v>0</v>
      </c>
      <c r="H4417" s="1">
        <v>0</v>
      </c>
      <c r="I4417" s="15">
        <v>1</v>
      </c>
      <c r="J4417">
        <f t="shared" si="68"/>
        <v>40</v>
      </c>
    </row>
    <row r="4418" spans="1:10" x14ac:dyDescent="0.3">
      <c r="A4418" t="s">
        <v>4058</v>
      </c>
      <c r="C4418" s="18">
        <v>428.85092647623583</v>
      </c>
      <c r="D4418" s="1"/>
      <c r="E4418" s="1">
        <v>3</v>
      </c>
      <c r="F4418" s="1">
        <v>3</v>
      </c>
      <c r="G4418" s="1">
        <v>0</v>
      </c>
      <c r="H4418" s="1">
        <v>0</v>
      </c>
      <c r="I4418" s="15">
        <v>1</v>
      </c>
      <c r="J4418">
        <f t="shared" si="68"/>
        <v>40</v>
      </c>
    </row>
    <row r="4419" spans="1:10" x14ac:dyDescent="0.3">
      <c r="A4419" t="s">
        <v>4059</v>
      </c>
      <c r="C4419" s="18">
        <v>428.84648485763881</v>
      </c>
      <c r="D4419" s="1"/>
      <c r="E4419" s="1">
        <v>6</v>
      </c>
      <c r="F4419" s="1">
        <v>4</v>
      </c>
      <c r="G4419" s="1">
        <v>1</v>
      </c>
      <c r="H4419" s="1">
        <v>1</v>
      </c>
      <c r="I4419" s="15">
        <v>0.75</v>
      </c>
      <c r="J4419">
        <f t="shared" si="68"/>
        <v>40</v>
      </c>
    </row>
    <row r="4420" spans="1:10" x14ac:dyDescent="0.3">
      <c r="A4420" t="s">
        <v>4060</v>
      </c>
      <c r="C4420" s="18">
        <v>428.84636980782335</v>
      </c>
      <c r="D4420" s="1"/>
      <c r="E4420" s="1">
        <v>3</v>
      </c>
      <c r="F4420" s="1">
        <v>3</v>
      </c>
      <c r="G4420" s="1">
        <v>0</v>
      </c>
      <c r="H4420" s="1">
        <v>0</v>
      </c>
      <c r="I4420" s="15">
        <v>1</v>
      </c>
      <c r="J4420">
        <f t="shared" ref="J4420:J4483" si="69">IF(E4420&lt;=30,40,20)</f>
        <v>40</v>
      </c>
    </row>
    <row r="4421" spans="1:10" x14ac:dyDescent="0.3">
      <c r="A4421" t="s">
        <v>4061</v>
      </c>
      <c r="C4421" s="18">
        <v>428.84628630669891</v>
      </c>
      <c r="D4421" s="1"/>
      <c r="E4421" s="1">
        <v>3</v>
      </c>
      <c r="F4421" s="1">
        <v>3</v>
      </c>
      <c r="G4421" s="1">
        <v>0</v>
      </c>
      <c r="H4421" s="1">
        <v>0</v>
      </c>
      <c r="I4421" s="15">
        <v>1</v>
      </c>
      <c r="J4421">
        <f t="shared" si="69"/>
        <v>40</v>
      </c>
    </row>
    <row r="4422" spans="1:10" x14ac:dyDescent="0.3">
      <c r="A4422" t="s">
        <v>4063</v>
      </c>
      <c r="C4422" s="18">
        <v>428.84165826538629</v>
      </c>
      <c r="D4422" s="1"/>
      <c r="E4422" s="1">
        <v>3</v>
      </c>
      <c r="F4422" s="1">
        <v>3</v>
      </c>
      <c r="G4422" s="1">
        <v>0</v>
      </c>
      <c r="H4422" s="1">
        <v>0</v>
      </c>
      <c r="I4422" s="15">
        <v>1</v>
      </c>
      <c r="J4422">
        <f t="shared" si="69"/>
        <v>40</v>
      </c>
    </row>
    <row r="4423" spans="1:10" x14ac:dyDescent="0.3">
      <c r="A4423" t="s">
        <v>4064</v>
      </c>
      <c r="C4423" s="18">
        <v>428.84162805600096</v>
      </c>
      <c r="D4423" s="1"/>
      <c r="E4423" s="1">
        <v>24</v>
      </c>
      <c r="F4423" s="1">
        <v>14</v>
      </c>
      <c r="G4423" s="1">
        <v>1</v>
      </c>
      <c r="H4423" s="1">
        <v>9</v>
      </c>
      <c r="I4423" s="15">
        <v>0.60416666666666663</v>
      </c>
      <c r="J4423">
        <f t="shared" si="69"/>
        <v>40</v>
      </c>
    </row>
    <row r="4424" spans="1:10" x14ac:dyDescent="0.3">
      <c r="A4424" t="s">
        <v>4065</v>
      </c>
      <c r="C4424" s="18">
        <v>428.82093346539631</v>
      </c>
      <c r="D4424" s="1"/>
      <c r="E4424" s="1">
        <v>3</v>
      </c>
      <c r="F4424" s="1">
        <v>3</v>
      </c>
      <c r="G4424" s="1">
        <v>0</v>
      </c>
      <c r="H4424" s="1">
        <v>0</v>
      </c>
      <c r="I4424" s="15">
        <v>1</v>
      </c>
      <c r="J4424">
        <f t="shared" si="69"/>
        <v>40</v>
      </c>
    </row>
    <row r="4425" spans="1:10" x14ac:dyDescent="0.3">
      <c r="A4425" t="s">
        <v>4062</v>
      </c>
      <c r="C4425" s="18">
        <v>428.81540576614361</v>
      </c>
      <c r="D4425" s="1"/>
      <c r="E4425" s="1">
        <v>30</v>
      </c>
      <c r="F4425" s="1">
        <v>16</v>
      </c>
      <c r="G4425" s="1">
        <v>2</v>
      </c>
      <c r="H4425" s="1">
        <v>12</v>
      </c>
      <c r="I4425" s="15">
        <v>0.56666666666666665</v>
      </c>
      <c r="J4425">
        <f t="shared" si="69"/>
        <v>40</v>
      </c>
    </row>
    <row r="4426" spans="1:10" x14ac:dyDescent="0.3">
      <c r="A4426" t="s">
        <v>15281</v>
      </c>
      <c r="C4426" s="18">
        <v>428.81439070673514</v>
      </c>
      <c r="D4426" s="1"/>
      <c r="E4426" s="1">
        <v>17</v>
      </c>
      <c r="F4426" s="1">
        <v>6</v>
      </c>
      <c r="G4426" s="1">
        <v>1</v>
      </c>
      <c r="H4426" s="1">
        <v>10</v>
      </c>
      <c r="I4426" s="15">
        <v>0.38235294117647056</v>
      </c>
      <c r="J4426">
        <f t="shared" si="69"/>
        <v>40</v>
      </c>
    </row>
    <row r="4427" spans="1:10" x14ac:dyDescent="0.3">
      <c r="A4427" t="s">
        <v>4066</v>
      </c>
      <c r="C4427" s="18">
        <v>428.81144285134212</v>
      </c>
      <c r="D4427" s="1"/>
      <c r="E4427" s="1">
        <v>79</v>
      </c>
      <c r="F4427" s="1">
        <v>41</v>
      </c>
      <c r="G4427" s="1">
        <v>1</v>
      </c>
      <c r="H4427" s="1">
        <v>37</v>
      </c>
      <c r="I4427" s="15">
        <v>0.52531645569620256</v>
      </c>
      <c r="J4427">
        <f t="shared" si="69"/>
        <v>20</v>
      </c>
    </row>
    <row r="4428" spans="1:10" x14ac:dyDescent="0.3">
      <c r="A4428" t="s">
        <v>4067</v>
      </c>
      <c r="C4428" s="18">
        <v>428.80882592939554</v>
      </c>
      <c r="D4428" s="1"/>
      <c r="E4428" s="1">
        <v>3</v>
      </c>
      <c r="F4428" s="1">
        <v>3</v>
      </c>
      <c r="G4428" s="1">
        <v>0</v>
      </c>
      <c r="H4428" s="1">
        <v>0</v>
      </c>
      <c r="I4428" s="15">
        <v>1</v>
      </c>
      <c r="J4428">
        <f t="shared" si="69"/>
        <v>40</v>
      </c>
    </row>
    <row r="4429" spans="1:10" x14ac:dyDescent="0.3">
      <c r="A4429" t="s">
        <v>4068</v>
      </c>
      <c r="C4429" s="18">
        <v>428.78012553458478</v>
      </c>
      <c r="D4429" s="1"/>
      <c r="E4429" s="1">
        <v>5</v>
      </c>
      <c r="F4429" s="1">
        <v>4</v>
      </c>
      <c r="G4429" s="1">
        <v>0</v>
      </c>
      <c r="H4429" s="1">
        <v>1</v>
      </c>
      <c r="I4429" s="15">
        <v>0.8</v>
      </c>
      <c r="J4429">
        <f t="shared" si="69"/>
        <v>40</v>
      </c>
    </row>
    <row r="4430" spans="1:10" x14ac:dyDescent="0.3">
      <c r="A4430" t="s">
        <v>4069</v>
      </c>
      <c r="C4430" s="18">
        <v>428.7749740131851</v>
      </c>
      <c r="D4430" s="1"/>
      <c r="E4430" s="1">
        <v>8</v>
      </c>
      <c r="F4430" s="1">
        <v>5</v>
      </c>
      <c r="G4430" s="1">
        <v>0</v>
      </c>
      <c r="H4430" s="1">
        <v>3</v>
      </c>
      <c r="I4430" s="15">
        <v>0.625</v>
      </c>
      <c r="J4430">
        <f t="shared" si="69"/>
        <v>40</v>
      </c>
    </row>
    <row r="4431" spans="1:10" x14ac:dyDescent="0.3">
      <c r="A4431" t="s">
        <v>4073</v>
      </c>
      <c r="C4431" s="18">
        <v>428.76704760355176</v>
      </c>
      <c r="D4431" s="1"/>
      <c r="E4431" s="1">
        <v>19</v>
      </c>
      <c r="F4431" s="1">
        <v>12</v>
      </c>
      <c r="G4431" s="1">
        <v>0</v>
      </c>
      <c r="H4431" s="1">
        <v>7</v>
      </c>
      <c r="I4431" s="15">
        <v>0.63157894736842102</v>
      </c>
      <c r="J4431">
        <f t="shared" si="69"/>
        <v>40</v>
      </c>
    </row>
    <row r="4432" spans="1:10" x14ac:dyDescent="0.3">
      <c r="A4432" s="21" t="s">
        <v>4071</v>
      </c>
      <c r="C4432" s="18">
        <v>428.76394164308942</v>
      </c>
      <c r="D4432" s="1"/>
      <c r="E4432" s="1">
        <v>9</v>
      </c>
      <c r="F4432" s="1">
        <v>5</v>
      </c>
      <c r="G4432" s="1">
        <v>2</v>
      </c>
      <c r="H4432" s="1">
        <v>2</v>
      </c>
      <c r="I4432" s="15">
        <v>0.66666666666666663</v>
      </c>
      <c r="J4432">
        <f t="shared" si="69"/>
        <v>40</v>
      </c>
    </row>
    <row r="4433" spans="1:10" x14ac:dyDescent="0.3">
      <c r="A4433" t="s">
        <v>4074</v>
      </c>
      <c r="C4433" s="18">
        <v>428.72132090590526</v>
      </c>
      <c r="D4433" s="1"/>
      <c r="E4433" s="1">
        <v>11</v>
      </c>
      <c r="F4433" s="1">
        <v>6</v>
      </c>
      <c r="G4433" s="1">
        <v>2</v>
      </c>
      <c r="H4433" s="1">
        <v>3</v>
      </c>
      <c r="I4433" s="15">
        <v>0.63636363636363635</v>
      </c>
      <c r="J4433">
        <f t="shared" si="69"/>
        <v>40</v>
      </c>
    </row>
    <row r="4434" spans="1:10" x14ac:dyDescent="0.3">
      <c r="A4434" t="s">
        <v>4087</v>
      </c>
      <c r="C4434" s="18">
        <v>428.71599825591994</v>
      </c>
      <c r="D4434" s="1"/>
      <c r="E4434" s="1">
        <v>23</v>
      </c>
      <c r="F4434" s="1">
        <v>13</v>
      </c>
      <c r="G4434" s="1">
        <v>0</v>
      </c>
      <c r="H4434" s="1">
        <v>10</v>
      </c>
      <c r="I4434" s="15">
        <v>0.56521739130434778</v>
      </c>
      <c r="J4434">
        <f t="shared" si="69"/>
        <v>40</v>
      </c>
    </row>
    <row r="4435" spans="1:10" x14ac:dyDescent="0.3">
      <c r="A4435" t="s">
        <v>4075</v>
      </c>
      <c r="C4435" s="18">
        <v>428.70241466534299</v>
      </c>
      <c r="D4435" s="1"/>
      <c r="E4435" s="1">
        <v>4</v>
      </c>
      <c r="F4435" s="1">
        <v>3</v>
      </c>
      <c r="G4435" s="1">
        <v>1</v>
      </c>
      <c r="H4435" s="1">
        <v>0</v>
      </c>
      <c r="I4435" s="15">
        <v>0.875</v>
      </c>
      <c r="J4435">
        <f t="shared" si="69"/>
        <v>40</v>
      </c>
    </row>
    <row r="4436" spans="1:10" x14ac:dyDescent="0.3">
      <c r="A4436" t="s">
        <v>4076</v>
      </c>
      <c r="C4436" s="18">
        <v>428.68640225522273</v>
      </c>
      <c r="D4436" s="1"/>
      <c r="E4436" s="1">
        <v>32</v>
      </c>
      <c r="F4436" s="1">
        <v>11</v>
      </c>
      <c r="G4436" s="1">
        <v>0</v>
      </c>
      <c r="H4436" s="1">
        <v>21</v>
      </c>
      <c r="I4436" s="15">
        <v>0.34375</v>
      </c>
      <c r="J4436">
        <f t="shared" si="69"/>
        <v>20</v>
      </c>
    </row>
    <row r="4437" spans="1:10" x14ac:dyDescent="0.3">
      <c r="A4437" t="s">
        <v>4266</v>
      </c>
      <c r="C4437" s="18">
        <v>428.68629276802164</v>
      </c>
      <c r="D4437" s="1"/>
      <c r="E4437" s="1">
        <v>49</v>
      </c>
      <c r="F4437" s="1">
        <v>25</v>
      </c>
      <c r="G4437" s="1">
        <v>1</v>
      </c>
      <c r="H4437" s="1">
        <v>23</v>
      </c>
      <c r="I4437" s="15">
        <v>0.52040816326530615</v>
      </c>
      <c r="J4437">
        <f t="shared" si="69"/>
        <v>20</v>
      </c>
    </row>
    <row r="4438" spans="1:10" x14ac:dyDescent="0.3">
      <c r="A4438" t="s">
        <v>4315</v>
      </c>
      <c r="C4438" s="18">
        <v>428.68158867842766</v>
      </c>
      <c r="D4438" s="1"/>
      <c r="E4438" s="1">
        <v>49</v>
      </c>
      <c r="F4438" s="1">
        <v>26</v>
      </c>
      <c r="G4438" s="1">
        <v>3</v>
      </c>
      <c r="H4438" s="1">
        <v>20</v>
      </c>
      <c r="I4438" s="15">
        <v>0.56122448979591832</v>
      </c>
      <c r="J4438">
        <f t="shared" si="69"/>
        <v>20</v>
      </c>
    </row>
    <row r="4439" spans="1:10" x14ac:dyDescent="0.3">
      <c r="A4439" t="s">
        <v>4185</v>
      </c>
      <c r="C4439" s="18">
        <v>428.67462954611892</v>
      </c>
      <c r="D4439" s="1"/>
      <c r="E4439" s="1">
        <v>22</v>
      </c>
      <c r="F4439" s="1">
        <v>12</v>
      </c>
      <c r="G4439" s="1">
        <v>0</v>
      </c>
      <c r="H4439" s="1">
        <v>10</v>
      </c>
      <c r="I4439" s="15">
        <v>0.54545454545454541</v>
      </c>
      <c r="J4439">
        <f t="shared" si="69"/>
        <v>40</v>
      </c>
    </row>
    <row r="4440" spans="1:10" x14ac:dyDescent="0.3">
      <c r="A4440" t="s">
        <v>4423</v>
      </c>
      <c r="C4440" s="18">
        <v>428.66053790682884</v>
      </c>
      <c r="D4440" s="1"/>
      <c r="E4440" s="1">
        <v>22</v>
      </c>
      <c r="F4440" s="1">
        <v>12</v>
      </c>
      <c r="G4440" s="1">
        <v>0</v>
      </c>
      <c r="H4440" s="1">
        <v>10</v>
      </c>
      <c r="I4440" s="15">
        <v>0.54545454545454541</v>
      </c>
      <c r="J4440">
        <f t="shared" si="69"/>
        <v>40</v>
      </c>
    </row>
    <row r="4441" spans="1:10" x14ac:dyDescent="0.3">
      <c r="A4441" t="s">
        <v>4078</v>
      </c>
      <c r="C4441" s="18">
        <v>428.63582390259143</v>
      </c>
      <c r="D4441" s="1"/>
      <c r="E4441" s="1">
        <v>3</v>
      </c>
      <c r="F4441" s="1">
        <v>3</v>
      </c>
      <c r="G4441" s="1">
        <v>0</v>
      </c>
      <c r="H4441" s="1">
        <v>0</v>
      </c>
      <c r="I4441" s="15">
        <v>1</v>
      </c>
      <c r="J4441">
        <f t="shared" si="69"/>
        <v>40</v>
      </c>
    </row>
    <row r="4442" spans="1:10" x14ac:dyDescent="0.3">
      <c r="A4442" t="s">
        <v>4079</v>
      </c>
      <c r="C4442" s="18">
        <v>428.63516757848834</v>
      </c>
      <c r="D4442" s="1"/>
      <c r="E4442" s="1">
        <v>28</v>
      </c>
      <c r="F4442" s="1">
        <v>14</v>
      </c>
      <c r="G4442" s="1">
        <v>1</v>
      </c>
      <c r="H4442" s="1">
        <v>13</v>
      </c>
      <c r="I4442" s="15">
        <v>0.5178571428571429</v>
      </c>
      <c r="J4442">
        <f t="shared" si="69"/>
        <v>40</v>
      </c>
    </row>
    <row r="4443" spans="1:10" x14ac:dyDescent="0.3">
      <c r="A4443" t="s">
        <v>4080</v>
      </c>
      <c r="C4443" s="18">
        <v>428.63442113345047</v>
      </c>
      <c r="D4443" s="1"/>
      <c r="E4443" s="1">
        <v>3</v>
      </c>
      <c r="F4443" s="1">
        <v>3</v>
      </c>
      <c r="G4443" s="1">
        <v>0</v>
      </c>
      <c r="H4443" s="1">
        <v>0</v>
      </c>
      <c r="I4443" s="15">
        <v>1</v>
      </c>
      <c r="J4443">
        <f t="shared" si="69"/>
        <v>40</v>
      </c>
    </row>
    <row r="4444" spans="1:10" x14ac:dyDescent="0.3">
      <c r="A4444" t="s">
        <v>4081</v>
      </c>
      <c r="C4444" s="18">
        <v>428.62701359305765</v>
      </c>
      <c r="D4444" s="1"/>
      <c r="E4444" s="1">
        <v>3</v>
      </c>
      <c r="F4444" s="1">
        <v>3</v>
      </c>
      <c r="G4444" s="1">
        <v>0</v>
      </c>
      <c r="H4444" s="1">
        <v>0</v>
      </c>
      <c r="I4444" s="15">
        <v>1</v>
      </c>
      <c r="J4444">
        <f t="shared" si="69"/>
        <v>40</v>
      </c>
    </row>
    <row r="4445" spans="1:10" x14ac:dyDescent="0.3">
      <c r="A4445" t="s">
        <v>4082</v>
      </c>
      <c r="C4445" s="18">
        <v>428.62233407825926</v>
      </c>
      <c r="D4445" s="1"/>
      <c r="E4445" s="1">
        <v>9</v>
      </c>
      <c r="F4445" s="1">
        <v>5</v>
      </c>
      <c r="G4445" s="1">
        <v>0</v>
      </c>
      <c r="H4445" s="1">
        <v>4</v>
      </c>
      <c r="I4445" s="15">
        <v>0.55555555555555558</v>
      </c>
      <c r="J4445">
        <f t="shared" si="69"/>
        <v>40</v>
      </c>
    </row>
    <row r="4446" spans="1:10" x14ac:dyDescent="0.3">
      <c r="A4446" t="s">
        <v>4083</v>
      </c>
      <c r="C4446" s="18">
        <v>428.60484581370565</v>
      </c>
      <c r="D4446" s="1"/>
      <c r="E4446" s="1">
        <v>3</v>
      </c>
      <c r="F4446" s="1">
        <v>0</v>
      </c>
      <c r="G4446" s="1">
        <v>0</v>
      </c>
      <c r="H4446" s="1">
        <v>3</v>
      </c>
      <c r="I4446" s="15">
        <v>0</v>
      </c>
      <c r="J4446">
        <f t="shared" si="69"/>
        <v>40</v>
      </c>
    </row>
    <row r="4447" spans="1:10" x14ac:dyDescent="0.3">
      <c r="A4447" t="s">
        <v>4084</v>
      </c>
      <c r="C4447" s="18">
        <v>428.60046599192282</v>
      </c>
      <c r="D4447" s="1"/>
      <c r="E4447" s="1">
        <v>3</v>
      </c>
      <c r="F4447" s="1">
        <v>3</v>
      </c>
      <c r="G4447" s="1">
        <v>0</v>
      </c>
      <c r="H4447" s="1">
        <v>0</v>
      </c>
      <c r="I4447" s="15">
        <v>1</v>
      </c>
      <c r="J4447">
        <f t="shared" si="69"/>
        <v>40</v>
      </c>
    </row>
    <row r="4448" spans="1:10" x14ac:dyDescent="0.3">
      <c r="A4448" t="s">
        <v>4085</v>
      </c>
      <c r="C4448" s="18">
        <v>428.59629993637083</v>
      </c>
      <c r="D4448" s="1"/>
      <c r="E4448" s="1">
        <v>3</v>
      </c>
      <c r="F4448" s="1">
        <v>3</v>
      </c>
      <c r="G4448" s="1">
        <v>0</v>
      </c>
      <c r="H4448" s="1">
        <v>0</v>
      </c>
      <c r="I4448" s="15">
        <v>1</v>
      </c>
      <c r="J4448">
        <f t="shared" si="69"/>
        <v>40</v>
      </c>
    </row>
    <row r="4449" spans="1:10" x14ac:dyDescent="0.3">
      <c r="A4449" t="s">
        <v>4086</v>
      </c>
      <c r="C4449" s="18">
        <v>428.59387636280019</v>
      </c>
      <c r="D4449" s="1"/>
      <c r="E4449" s="1">
        <v>11</v>
      </c>
      <c r="F4449" s="1">
        <v>7</v>
      </c>
      <c r="G4449" s="1">
        <v>0</v>
      </c>
      <c r="H4449" s="1">
        <v>4</v>
      </c>
      <c r="I4449" s="15">
        <v>0.63636363636363635</v>
      </c>
      <c r="J4449">
        <f t="shared" si="69"/>
        <v>40</v>
      </c>
    </row>
    <row r="4450" spans="1:10" x14ac:dyDescent="0.3">
      <c r="A4450" t="s">
        <v>4088</v>
      </c>
      <c r="C4450" s="18">
        <v>428.57168649500267</v>
      </c>
      <c r="D4450" s="1"/>
      <c r="E4450" s="1">
        <v>3</v>
      </c>
      <c r="F4450" s="1">
        <v>3</v>
      </c>
      <c r="G4450" s="1">
        <v>0</v>
      </c>
      <c r="H4450" s="1">
        <v>0</v>
      </c>
      <c r="I4450" s="15">
        <v>1</v>
      </c>
      <c r="J4450">
        <f t="shared" si="69"/>
        <v>40</v>
      </c>
    </row>
    <row r="4451" spans="1:10" x14ac:dyDescent="0.3">
      <c r="A4451" s="21" t="s">
        <v>4089</v>
      </c>
      <c r="C4451" s="18">
        <v>428.56412268878819</v>
      </c>
      <c r="D4451" s="1"/>
      <c r="E4451" s="1">
        <v>29</v>
      </c>
      <c r="F4451" s="1">
        <v>16</v>
      </c>
      <c r="G4451" s="1">
        <v>0</v>
      </c>
      <c r="H4451" s="1">
        <v>13</v>
      </c>
      <c r="I4451" s="15">
        <v>0.55172413793103448</v>
      </c>
      <c r="J4451">
        <f t="shared" si="69"/>
        <v>40</v>
      </c>
    </row>
    <row r="4452" spans="1:10" x14ac:dyDescent="0.3">
      <c r="A4452" t="s">
        <v>4090</v>
      </c>
      <c r="C4452" s="18">
        <v>428.54603450157248</v>
      </c>
      <c r="D4452" s="1"/>
      <c r="E4452" s="1">
        <v>5</v>
      </c>
      <c r="F4452" s="1">
        <v>4</v>
      </c>
      <c r="G4452" s="1">
        <v>0</v>
      </c>
      <c r="H4452" s="1">
        <v>1</v>
      </c>
      <c r="I4452" s="15">
        <v>0.8</v>
      </c>
      <c r="J4452">
        <f t="shared" si="69"/>
        <v>40</v>
      </c>
    </row>
    <row r="4453" spans="1:10" x14ac:dyDescent="0.3">
      <c r="A4453" t="s">
        <v>4091</v>
      </c>
      <c r="C4453" s="18">
        <v>428.52757619832727</v>
      </c>
      <c r="D4453" s="1"/>
      <c r="E4453" s="1">
        <v>9</v>
      </c>
      <c r="F4453" s="1">
        <v>6</v>
      </c>
      <c r="G4453" s="1">
        <v>0</v>
      </c>
      <c r="H4453" s="1">
        <v>3</v>
      </c>
      <c r="I4453" s="15">
        <v>0.66666666666666663</v>
      </c>
      <c r="J4453">
        <f t="shared" si="69"/>
        <v>40</v>
      </c>
    </row>
    <row r="4454" spans="1:10" x14ac:dyDescent="0.3">
      <c r="A4454" t="s">
        <v>4092</v>
      </c>
      <c r="C4454" s="18">
        <v>428.50872095120843</v>
      </c>
      <c r="D4454" s="1"/>
      <c r="E4454" s="1">
        <v>38</v>
      </c>
      <c r="F4454" s="1">
        <v>17</v>
      </c>
      <c r="G4454" s="1">
        <v>2</v>
      </c>
      <c r="H4454" s="1">
        <v>19</v>
      </c>
      <c r="I4454" s="15">
        <v>0.47368421052631576</v>
      </c>
      <c r="J4454">
        <f t="shared" si="69"/>
        <v>20</v>
      </c>
    </row>
    <row r="4455" spans="1:10" x14ac:dyDescent="0.3">
      <c r="A4455" t="s">
        <v>4093</v>
      </c>
      <c r="C4455" s="18">
        <v>428.50624559496742</v>
      </c>
      <c r="D4455" s="1"/>
      <c r="E4455" s="1">
        <v>3</v>
      </c>
      <c r="F4455" s="1">
        <v>3</v>
      </c>
      <c r="G4455" s="1">
        <v>0</v>
      </c>
      <c r="H4455" s="1">
        <v>0</v>
      </c>
      <c r="I4455" s="15">
        <v>1</v>
      </c>
      <c r="J4455">
        <f t="shared" si="69"/>
        <v>40</v>
      </c>
    </row>
    <row r="4456" spans="1:10" x14ac:dyDescent="0.3">
      <c r="A4456" t="s">
        <v>4094</v>
      </c>
      <c r="C4456" s="18">
        <v>428.50534247983552</v>
      </c>
      <c r="D4456" s="1"/>
      <c r="E4456" s="1">
        <v>3</v>
      </c>
      <c r="F4456" s="1">
        <v>3</v>
      </c>
      <c r="G4456" s="1">
        <v>0</v>
      </c>
      <c r="H4456" s="1">
        <v>0</v>
      </c>
      <c r="I4456" s="15">
        <v>1</v>
      </c>
      <c r="J4456">
        <f t="shared" si="69"/>
        <v>40</v>
      </c>
    </row>
    <row r="4457" spans="1:10" x14ac:dyDescent="0.3">
      <c r="A4457" t="s">
        <v>4095</v>
      </c>
      <c r="C4457" s="18">
        <v>428.5015446611244</v>
      </c>
      <c r="D4457" s="1"/>
      <c r="E4457" s="1">
        <v>3</v>
      </c>
      <c r="F4457" s="1">
        <v>0</v>
      </c>
      <c r="G4457" s="1">
        <v>0</v>
      </c>
      <c r="H4457" s="1">
        <v>3</v>
      </c>
      <c r="I4457" s="15">
        <v>0</v>
      </c>
      <c r="J4457">
        <f t="shared" si="69"/>
        <v>40</v>
      </c>
    </row>
    <row r="4458" spans="1:10" x14ac:dyDescent="0.3">
      <c r="A4458" t="s">
        <v>4207</v>
      </c>
      <c r="C4458" s="18">
        <v>428.4950059209512</v>
      </c>
      <c r="D4458" s="1"/>
      <c r="E4458" s="1">
        <v>19</v>
      </c>
      <c r="F4458" s="1">
        <v>12</v>
      </c>
      <c r="G4458" s="1">
        <v>0</v>
      </c>
      <c r="H4458" s="1">
        <v>7</v>
      </c>
      <c r="I4458" s="15">
        <v>0.63157894736842102</v>
      </c>
      <c r="J4458">
        <f t="shared" si="69"/>
        <v>40</v>
      </c>
    </row>
    <row r="4459" spans="1:10" x14ac:dyDescent="0.3">
      <c r="A4459" t="s">
        <v>4096</v>
      </c>
      <c r="C4459" s="18">
        <v>428.49412585590659</v>
      </c>
      <c r="D4459" s="1"/>
      <c r="E4459" s="1">
        <v>5</v>
      </c>
      <c r="F4459" s="1">
        <v>4</v>
      </c>
      <c r="G4459" s="1">
        <v>0</v>
      </c>
      <c r="H4459" s="1">
        <v>1</v>
      </c>
      <c r="I4459" s="15">
        <v>0.8</v>
      </c>
      <c r="J4459">
        <f t="shared" si="69"/>
        <v>40</v>
      </c>
    </row>
    <row r="4460" spans="1:10" x14ac:dyDescent="0.3">
      <c r="A4460" t="s">
        <v>4097</v>
      </c>
      <c r="C4460" s="18">
        <v>428.48972414194532</v>
      </c>
      <c r="D4460" s="1"/>
      <c r="E4460" s="1">
        <v>39</v>
      </c>
      <c r="F4460" s="1">
        <v>30</v>
      </c>
      <c r="G4460" s="1">
        <v>0</v>
      </c>
      <c r="H4460" s="1">
        <v>9</v>
      </c>
      <c r="I4460" s="15">
        <v>0.76923076923076927</v>
      </c>
      <c r="J4460">
        <f t="shared" si="69"/>
        <v>20</v>
      </c>
    </row>
    <row r="4461" spans="1:10" x14ac:dyDescent="0.3">
      <c r="A4461" t="s">
        <v>4099</v>
      </c>
      <c r="C4461" s="18">
        <v>428.48686406595061</v>
      </c>
      <c r="D4461" s="1"/>
      <c r="E4461" s="1">
        <v>5</v>
      </c>
      <c r="F4461" s="1">
        <v>4</v>
      </c>
      <c r="G4461" s="1">
        <v>0</v>
      </c>
      <c r="H4461" s="1">
        <v>1</v>
      </c>
      <c r="I4461" s="15">
        <v>0.8</v>
      </c>
      <c r="J4461">
        <f t="shared" si="69"/>
        <v>40</v>
      </c>
    </row>
    <row r="4462" spans="1:10" x14ac:dyDescent="0.3">
      <c r="A4462" t="s">
        <v>4100</v>
      </c>
      <c r="C4462" s="18">
        <v>428.48098746901343</v>
      </c>
      <c r="D4462" s="1"/>
      <c r="E4462" s="1">
        <v>5</v>
      </c>
      <c r="F4462" s="1">
        <v>4</v>
      </c>
      <c r="G4462" s="1">
        <v>0</v>
      </c>
      <c r="H4462" s="1">
        <v>1</v>
      </c>
      <c r="I4462" s="15">
        <v>0.8</v>
      </c>
      <c r="J4462">
        <f t="shared" si="69"/>
        <v>40</v>
      </c>
    </row>
    <row r="4463" spans="1:10" x14ac:dyDescent="0.3">
      <c r="A4463" t="s">
        <v>4374</v>
      </c>
      <c r="C4463" s="18">
        <v>428.47652914203547</v>
      </c>
      <c r="D4463" s="1"/>
      <c r="E4463" s="1">
        <v>14</v>
      </c>
      <c r="F4463" s="1">
        <v>8</v>
      </c>
      <c r="G4463" s="1">
        <v>0</v>
      </c>
      <c r="H4463" s="1">
        <v>6</v>
      </c>
      <c r="I4463" s="15">
        <v>0.5714285714285714</v>
      </c>
      <c r="J4463">
        <f t="shared" si="69"/>
        <v>40</v>
      </c>
    </row>
    <row r="4464" spans="1:10" x14ac:dyDescent="0.3">
      <c r="A4464" t="s">
        <v>4101</v>
      </c>
      <c r="C4464" s="18">
        <v>428.47403756054615</v>
      </c>
      <c r="D4464" s="1"/>
      <c r="E4464" s="1">
        <v>9</v>
      </c>
      <c r="F4464" s="1">
        <v>6</v>
      </c>
      <c r="G4464" s="1">
        <v>0</v>
      </c>
      <c r="H4464" s="1">
        <v>3</v>
      </c>
      <c r="I4464" s="15">
        <v>0.66666666666666663</v>
      </c>
      <c r="J4464">
        <f t="shared" si="69"/>
        <v>40</v>
      </c>
    </row>
    <row r="4465" spans="1:10" x14ac:dyDescent="0.3">
      <c r="A4465" t="s">
        <v>4103</v>
      </c>
      <c r="C4465" s="18">
        <v>428.43189554627008</v>
      </c>
      <c r="D4465" s="1"/>
      <c r="E4465" s="1">
        <v>38</v>
      </c>
      <c r="F4465" s="1">
        <v>22</v>
      </c>
      <c r="G4465" s="1">
        <v>0</v>
      </c>
      <c r="H4465" s="1">
        <v>16</v>
      </c>
      <c r="I4465" s="15">
        <v>0.57894736842105265</v>
      </c>
      <c r="J4465">
        <f t="shared" si="69"/>
        <v>20</v>
      </c>
    </row>
    <row r="4466" spans="1:10" x14ac:dyDescent="0.3">
      <c r="A4466" t="s">
        <v>4104</v>
      </c>
      <c r="C4466" s="18">
        <v>428.43004149778898</v>
      </c>
      <c r="D4466" s="1"/>
      <c r="E4466" s="1">
        <v>3</v>
      </c>
      <c r="F4466" s="1">
        <v>3</v>
      </c>
      <c r="G4466" s="1">
        <v>0</v>
      </c>
      <c r="H4466" s="1">
        <v>0</v>
      </c>
      <c r="I4466" s="15">
        <v>1</v>
      </c>
      <c r="J4466">
        <f t="shared" si="69"/>
        <v>40</v>
      </c>
    </row>
    <row r="4467" spans="1:10" x14ac:dyDescent="0.3">
      <c r="A4467" t="s">
        <v>4105</v>
      </c>
      <c r="C4467" s="18">
        <v>428.41649308430732</v>
      </c>
      <c r="D4467" s="1"/>
      <c r="E4467" s="1">
        <v>5</v>
      </c>
      <c r="F4467" s="1">
        <v>4</v>
      </c>
      <c r="G4467" s="1">
        <v>0</v>
      </c>
      <c r="H4467" s="1">
        <v>1</v>
      </c>
      <c r="I4467" s="15">
        <v>0.8</v>
      </c>
      <c r="J4467">
        <f t="shared" si="69"/>
        <v>40</v>
      </c>
    </row>
    <row r="4468" spans="1:10" x14ac:dyDescent="0.3">
      <c r="A4468" t="s">
        <v>4106</v>
      </c>
      <c r="C4468" s="18">
        <v>428.41175858891199</v>
      </c>
      <c r="D4468" s="1"/>
      <c r="E4468" s="1">
        <v>3</v>
      </c>
      <c r="F4468" s="1">
        <v>3</v>
      </c>
      <c r="G4468" s="1">
        <v>0</v>
      </c>
      <c r="H4468" s="1">
        <v>0</v>
      </c>
      <c r="I4468" s="15">
        <v>1</v>
      </c>
      <c r="J4468">
        <f t="shared" si="69"/>
        <v>40</v>
      </c>
    </row>
    <row r="4469" spans="1:10" x14ac:dyDescent="0.3">
      <c r="A4469" t="s">
        <v>4107</v>
      </c>
      <c r="C4469" s="18">
        <v>428.39511301735291</v>
      </c>
      <c r="D4469" s="1"/>
      <c r="E4469" s="1">
        <v>7</v>
      </c>
      <c r="F4469" s="1">
        <v>5</v>
      </c>
      <c r="G4469" s="1">
        <v>0</v>
      </c>
      <c r="H4469" s="1">
        <v>2</v>
      </c>
      <c r="I4469" s="15">
        <v>0.7142857142857143</v>
      </c>
      <c r="J4469">
        <f t="shared" si="69"/>
        <v>40</v>
      </c>
    </row>
    <row r="4470" spans="1:10" x14ac:dyDescent="0.3">
      <c r="A4470" t="s">
        <v>4108</v>
      </c>
      <c r="C4470" s="18">
        <v>428.36320245790995</v>
      </c>
      <c r="D4470" s="1"/>
      <c r="E4470" s="1">
        <v>8</v>
      </c>
      <c r="F4470" s="1">
        <v>6</v>
      </c>
      <c r="G4470" s="1">
        <v>0</v>
      </c>
      <c r="H4470" s="1">
        <v>2</v>
      </c>
      <c r="I4470" s="15">
        <v>0.75</v>
      </c>
      <c r="J4470">
        <f t="shared" si="69"/>
        <v>40</v>
      </c>
    </row>
    <row r="4471" spans="1:10" x14ac:dyDescent="0.3">
      <c r="A4471" t="s">
        <v>4109</v>
      </c>
      <c r="C4471" s="18">
        <v>428.35952720893414</v>
      </c>
      <c r="D4471" s="1"/>
      <c r="E4471" s="1">
        <v>5</v>
      </c>
      <c r="F4471" s="1">
        <v>4</v>
      </c>
      <c r="G4471" s="1">
        <v>0</v>
      </c>
      <c r="H4471" s="1">
        <v>1</v>
      </c>
      <c r="I4471" s="15">
        <v>0.8</v>
      </c>
      <c r="J4471">
        <f t="shared" si="69"/>
        <v>40</v>
      </c>
    </row>
    <row r="4472" spans="1:10" x14ac:dyDescent="0.3">
      <c r="A4472" t="s">
        <v>4110</v>
      </c>
      <c r="C4472" s="18">
        <v>428.35849059568466</v>
      </c>
      <c r="D4472" s="1"/>
      <c r="E4472" s="1">
        <v>21</v>
      </c>
      <c r="F4472" s="1">
        <v>12</v>
      </c>
      <c r="G4472" s="1">
        <v>1</v>
      </c>
      <c r="H4472" s="1">
        <v>8</v>
      </c>
      <c r="I4472" s="15">
        <v>0.59523809523809523</v>
      </c>
      <c r="J4472">
        <f t="shared" si="69"/>
        <v>40</v>
      </c>
    </row>
    <row r="4473" spans="1:10" x14ac:dyDescent="0.3">
      <c r="A4473" t="s">
        <v>4113</v>
      </c>
      <c r="C4473" s="18">
        <v>428.3530672986796</v>
      </c>
      <c r="D4473" s="1"/>
      <c r="E4473" s="1">
        <v>9</v>
      </c>
      <c r="F4473" s="1">
        <v>6</v>
      </c>
      <c r="G4473" s="1">
        <v>0</v>
      </c>
      <c r="H4473" s="1">
        <v>3</v>
      </c>
      <c r="I4473" s="15">
        <v>0.66666666666666663</v>
      </c>
      <c r="J4473">
        <f t="shared" si="69"/>
        <v>40</v>
      </c>
    </row>
    <row r="4474" spans="1:10" x14ac:dyDescent="0.3">
      <c r="A4474" t="s">
        <v>4115</v>
      </c>
      <c r="C4474" s="18">
        <v>428.35010038689643</v>
      </c>
      <c r="D4474" s="1"/>
      <c r="E4474" s="1">
        <v>11</v>
      </c>
      <c r="F4474" s="1">
        <v>7</v>
      </c>
      <c r="G4474" s="1">
        <v>0</v>
      </c>
      <c r="H4474" s="1">
        <v>4</v>
      </c>
      <c r="I4474" s="15">
        <v>0.63636363636363635</v>
      </c>
      <c r="J4474">
        <f t="shared" si="69"/>
        <v>40</v>
      </c>
    </row>
    <row r="4475" spans="1:10" x14ac:dyDescent="0.3">
      <c r="A4475" s="21" t="s">
        <v>4112</v>
      </c>
      <c r="C4475" s="18">
        <v>428.34589330208883</v>
      </c>
      <c r="D4475" s="1"/>
      <c r="E4475" s="1">
        <v>6</v>
      </c>
      <c r="F4475" s="1">
        <v>4</v>
      </c>
      <c r="G4475" s="1">
        <v>1</v>
      </c>
      <c r="H4475" s="1">
        <v>1</v>
      </c>
      <c r="I4475" s="15">
        <v>0.75</v>
      </c>
      <c r="J4475">
        <f t="shared" si="69"/>
        <v>40</v>
      </c>
    </row>
    <row r="4476" spans="1:10" x14ac:dyDescent="0.3">
      <c r="A4476" t="s">
        <v>4114</v>
      </c>
      <c r="C4476" s="18">
        <v>428.33855588175805</v>
      </c>
      <c r="D4476" s="1"/>
      <c r="E4476" s="1">
        <v>3</v>
      </c>
      <c r="F4476" s="1">
        <v>3</v>
      </c>
      <c r="G4476" s="1">
        <v>0</v>
      </c>
      <c r="H4476" s="1">
        <v>0</v>
      </c>
      <c r="I4476" s="15">
        <v>1</v>
      </c>
      <c r="J4476">
        <f t="shared" si="69"/>
        <v>40</v>
      </c>
    </row>
    <row r="4477" spans="1:10" x14ac:dyDescent="0.3">
      <c r="A4477" t="s">
        <v>4116</v>
      </c>
      <c r="C4477" s="18">
        <v>428.31642852967241</v>
      </c>
      <c r="D4477" s="1"/>
      <c r="E4477" s="1">
        <v>4</v>
      </c>
      <c r="F4477" s="1">
        <v>4</v>
      </c>
      <c r="G4477" s="1">
        <v>0</v>
      </c>
      <c r="H4477" s="1">
        <v>0</v>
      </c>
      <c r="I4477" s="15">
        <v>1</v>
      </c>
      <c r="J4477">
        <f t="shared" si="69"/>
        <v>40</v>
      </c>
    </row>
    <row r="4478" spans="1:10" x14ac:dyDescent="0.3">
      <c r="A4478" t="s">
        <v>4118</v>
      </c>
      <c r="C4478" s="18">
        <v>428.31143374741225</v>
      </c>
      <c r="D4478" s="1"/>
      <c r="E4478" s="1">
        <v>3</v>
      </c>
      <c r="F4478" s="1">
        <v>3</v>
      </c>
      <c r="G4478" s="1">
        <v>0</v>
      </c>
      <c r="H4478" s="1">
        <v>0</v>
      </c>
      <c r="I4478" s="15">
        <v>1</v>
      </c>
      <c r="J4478">
        <f t="shared" si="69"/>
        <v>40</v>
      </c>
    </row>
    <row r="4479" spans="1:10" x14ac:dyDescent="0.3">
      <c r="A4479" t="s">
        <v>4119</v>
      </c>
      <c r="C4479" s="18">
        <v>428.31143374741225</v>
      </c>
      <c r="D4479" s="1"/>
      <c r="E4479" s="1">
        <v>3</v>
      </c>
      <c r="F4479" s="1">
        <v>3</v>
      </c>
      <c r="G4479" s="1">
        <v>0</v>
      </c>
      <c r="H4479" s="1">
        <v>0</v>
      </c>
      <c r="I4479" s="15">
        <v>1</v>
      </c>
      <c r="J4479">
        <f t="shared" si="69"/>
        <v>40</v>
      </c>
    </row>
    <row r="4480" spans="1:10" x14ac:dyDescent="0.3">
      <c r="A4480" t="s">
        <v>4120</v>
      </c>
      <c r="C4480" s="18">
        <v>428.30144670451045</v>
      </c>
      <c r="D4480" s="1"/>
      <c r="E4480" s="1">
        <v>3</v>
      </c>
      <c r="F4480" s="1">
        <v>3</v>
      </c>
      <c r="G4480" s="1">
        <v>0</v>
      </c>
      <c r="H4480" s="1">
        <v>0</v>
      </c>
      <c r="I4480" s="15">
        <v>1</v>
      </c>
      <c r="J4480">
        <f t="shared" si="69"/>
        <v>40</v>
      </c>
    </row>
    <row r="4481" spans="1:10" x14ac:dyDescent="0.3">
      <c r="A4481" t="s">
        <v>4121</v>
      </c>
      <c r="C4481" s="18">
        <v>428.29509184180347</v>
      </c>
      <c r="D4481" s="1"/>
      <c r="E4481" s="1">
        <v>3</v>
      </c>
      <c r="F4481" s="1">
        <v>3</v>
      </c>
      <c r="G4481" s="1">
        <v>0</v>
      </c>
      <c r="H4481" s="1">
        <v>0</v>
      </c>
      <c r="I4481" s="15">
        <v>1</v>
      </c>
      <c r="J4481">
        <f t="shared" si="69"/>
        <v>40</v>
      </c>
    </row>
    <row r="4482" spans="1:10" x14ac:dyDescent="0.3">
      <c r="A4482" t="s">
        <v>4122</v>
      </c>
      <c r="C4482" s="18">
        <v>428.29509184180347</v>
      </c>
      <c r="D4482" s="1"/>
      <c r="E4482" s="1">
        <v>3</v>
      </c>
      <c r="F4482" s="1">
        <v>3</v>
      </c>
      <c r="G4482" s="1">
        <v>0</v>
      </c>
      <c r="H4482" s="1">
        <v>0</v>
      </c>
      <c r="I4482" s="15">
        <v>1</v>
      </c>
      <c r="J4482">
        <f t="shared" si="69"/>
        <v>40</v>
      </c>
    </row>
    <row r="4483" spans="1:10" x14ac:dyDescent="0.3">
      <c r="A4483" t="s">
        <v>4123</v>
      </c>
      <c r="C4483" s="18">
        <v>428.29509184180347</v>
      </c>
      <c r="D4483" s="1"/>
      <c r="E4483" s="1">
        <v>3</v>
      </c>
      <c r="F4483" s="1">
        <v>3</v>
      </c>
      <c r="G4483" s="1">
        <v>0</v>
      </c>
      <c r="H4483" s="1">
        <v>0</v>
      </c>
      <c r="I4483" s="15">
        <v>1</v>
      </c>
      <c r="J4483">
        <f t="shared" si="69"/>
        <v>40</v>
      </c>
    </row>
    <row r="4484" spans="1:10" x14ac:dyDescent="0.3">
      <c r="A4484" t="s">
        <v>4124</v>
      </c>
      <c r="C4484" s="18">
        <v>428.28683277444264</v>
      </c>
      <c r="D4484" s="1"/>
      <c r="E4484" s="1">
        <v>5</v>
      </c>
      <c r="F4484" s="1">
        <v>4</v>
      </c>
      <c r="G4484" s="1">
        <v>0</v>
      </c>
      <c r="H4484" s="1">
        <v>1</v>
      </c>
      <c r="I4484" s="15">
        <v>0.8</v>
      </c>
      <c r="J4484">
        <f t="shared" ref="J4484:J4547" si="70">IF(E4484&lt;=30,40,20)</f>
        <v>40</v>
      </c>
    </row>
    <row r="4485" spans="1:10" x14ac:dyDescent="0.3">
      <c r="A4485" t="s">
        <v>4125</v>
      </c>
      <c r="C4485" s="18">
        <v>428.28087126663718</v>
      </c>
      <c r="D4485" s="1"/>
      <c r="E4485" s="1">
        <v>15</v>
      </c>
      <c r="F4485" s="1">
        <v>8</v>
      </c>
      <c r="G4485" s="1">
        <v>0</v>
      </c>
      <c r="H4485" s="1">
        <v>7</v>
      </c>
      <c r="I4485" s="15">
        <v>0.53333333333333333</v>
      </c>
      <c r="J4485">
        <f t="shared" si="70"/>
        <v>40</v>
      </c>
    </row>
    <row r="4486" spans="1:10" x14ac:dyDescent="0.3">
      <c r="A4486" t="s">
        <v>4126</v>
      </c>
      <c r="C4486" s="18">
        <v>428.2512761065139</v>
      </c>
      <c r="D4486" s="1"/>
      <c r="E4486" s="1">
        <v>15</v>
      </c>
      <c r="F4486" s="1">
        <v>9</v>
      </c>
      <c r="G4486" s="1">
        <v>0</v>
      </c>
      <c r="H4486" s="1">
        <v>6</v>
      </c>
      <c r="I4486" s="15">
        <v>0.6</v>
      </c>
      <c r="J4486">
        <f t="shared" si="70"/>
        <v>40</v>
      </c>
    </row>
    <row r="4487" spans="1:10" x14ac:dyDescent="0.3">
      <c r="A4487" t="s">
        <v>4127</v>
      </c>
      <c r="C4487" s="18">
        <v>428.25089535740148</v>
      </c>
      <c r="D4487" s="1"/>
      <c r="E4487" s="1">
        <v>11</v>
      </c>
      <c r="F4487" s="1">
        <v>7</v>
      </c>
      <c r="G4487" s="1">
        <v>0</v>
      </c>
      <c r="H4487" s="1">
        <v>4</v>
      </c>
      <c r="I4487" s="15">
        <v>0.63636363636363635</v>
      </c>
      <c r="J4487">
        <f t="shared" si="70"/>
        <v>40</v>
      </c>
    </row>
    <row r="4488" spans="1:10" x14ac:dyDescent="0.3">
      <c r="A4488" t="s">
        <v>4129</v>
      </c>
      <c r="C4488" s="18">
        <v>428.22727833203595</v>
      </c>
      <c r="D4488" s="1"/>
      <c r="E4488" s="1">
        <v>8</v>
      </c>
      <c r="F4488" s="1">
        <v>5</v>
      </c>
      <c r="G4488" s="1">
        <v>0</v>
      </c>
      <c r="H4488" s="1">
        <v>3</v>
      </c>
      <c r="I4488" s="15">
        <v>0.625</v>
      </c>
      <c r="J4488">
        <f t="shared" si="70"/>
        <v>40</v>
      </c>
    </row>
    <row r="4489" spans="1:10" x14ac:dyDescent="0.3">
      <c r="A4489" t="s">
        <v>4131</v>
      </c>
      <c r="C4489" s="18">
        <v>428.22666358132415</v>
      </c>
      <c r="D4489" s="1"/>
      <c r="E4489" s="1">
        <v>9</v>
      </c>
      <c r="F4489" s="1">
        <v>6</v>
      </c>
      <c r="G4489" s="1">
        <v>0</v>
      </c>
      <c r="H4489" s="1">
        <v>3</v>
      </c>
      <c r="I4489" s="15">
        <v>0.66666666666666663</v>
      </c>
      <c r="J4489">
        <f t="shared" si="70"/>
        <v>40</v>
      </c>
    </row>
    <row r="4490" spans="1:10" x14ac:dyDescent="0.3">
      <c r="A4490" t="s">
        <v>4152</v>
      </c>
      <c r="C4490" s="18">
        <v>428.21268341488377</v>
      </c>
      <c r="D4490" s="1"/>
      <c r="E4490" s="1">
        <v>18</v>
      </c>
      <c r="F4490" s="1">
        <v>10</v>
      </c>
      <c r="G4490" s="1">
        <v>0</v>
      </c>
      <c r="H4490" s="1">
        <v>8</v>
      </c>
      <c r="I4490" s="15">
        <v>0.55555555555555558</v>
      </c>
      <c r="J4490">
        <f t="shared" si="70"/>
        <v>40</v>
      </c>
    </row>
    <row r="4491" spans="1:10" x14ac:dyDescent="0.3">
      <c r="A4491" t="s">
        <v>4132</v>
      </c>
      <c r="C4491" s="18">
        <v>428.19950209142155</v>
      </c>
      <c r="D4491" s="1"/>
      <c r="E4491" s="1">
        <v>19</v>
      </c>
      <c r="F4491" s="1">
        <v>10</v>
      </c>
      <c r="G4491" s="1">
        <v>0</v>
      </c>
      <c r="H4491" s="1">
        <v>9</v>
      </c>
      <c r="I4491" s="15">
        <v>0.52631578947368418</v>
      </c>
      <c r="J4491">
        <f t="shared" si="70"/>
        <v>40</v>
      </c>
    </row>
    <row r="4492" spans="1:10" x14ac:dyDescent="0.3">
      <c r="A4492" t="s">
        <v>4134</v>
      </c>
      <c r="C4492" s="18">
        <v>428.18237999195611</v>
      </c>
      <c r="D4492" s="1"/>
      <c r="E4492" s="1">
        <v>22</v>
      </c>
      <c r="F4492" s="1">
        <v>16</v>
      </c>
      <c r="G4492" s="1">
        <v>0</v>
      </c>
      <c r="H4492" s="1">
        <v>6</v>
      </c>
      <c r="I4492" s="15">
        <v>0.72727272727272729</v>
      </c>
      <c r="J4492">
        <f t="shared" si="70"/>
        <v>40</v>
      </c>
    </row>
    <row r="4493" spans="1:10" x14ac:dyDescent="0.3">
      <c r="A4493" t="s">
        <v>4135</v>
      </c>
      <c r="C4493" s="18">
        <v>428.17504994637363</v>
      </c>
      <c r="D4493" s="1"/>
      <c r="E4493" s="1">
        <v>9</v>
      </c>
      <c r="F4493" s="1">
        <v>7</v>
      </c>
      <c r="G4493" s="1">
        <v>0</v>
      </c>
      <c r="H4493" s="1">
        <v>2</v>
      </c>
      <c r="I4493" s="15">
        <v>0.77777777777777779</v>
      </c>
      <c r="J4493">
        <f t="shared" si="70"/>
        <v>40</v>
      </c>
    </row>
    <row r="4494" spans="1:10" x14ac:dyDescent="0.3">
      <c r="A4494" t="s">
        <v>4136</v>
      </c>
      <c r="C4494" s="18">
        <v>428.15305928798819</v>
      </c>
      <c r="D4494" s="1"/>
      <c r="E4494" s="1">
        <v>9</v>
      </c>
      <c r="F4494" s="1">
        <v>6</v>
      </c>
      <c r="G4494" s="1">
        <v>0</v>
      </c>
      <c r="H4494" s="1">
        <v>3</v>
      </c>
      <c r="I4494" s="15">
        <v>0.66666666666666663</v>
      </c>
      <c r="J4494">
        <f t="shared" si="70"/>
        <v>40</v>
      </c>
    </row>
    <row r="4495" spans="1:10" x14ac:dyDescent="0.3">
      <c r="A4495" t="s">
        <v>4137</v>
      </c>
      <c r="C4495" s="18">
        <v>428.14789700094377</v>
      </c>
      <c r="D4495" s="1"/>
      <c r="E4495" s="1">
        <v>3</v>
      </c>
      <c r="F4495" s="1">
        <v>3</v>
      </c>
      <c r="G4495" s="1">
        <v>0</v>
      </c>
      <c r="H4495" s="1">
        <v>0</v>
      </c>
      <c r="I4495" s="15">
        <v>1</v>
      </c>
      <c r="J4495">
        <f t="shared" si="70"/>
        <v>40</v>
      </c>
    </row>
    <row r="4496" spans="1:10" x14ac:dyDescent="0.3">
      <c r="A4496" t="s">
        <v>4138</v>
      </c>
      <c r="C4496" s="18">
        <v>428.14304306939852</v>
      </c>
      <c r="D4496" s="1"/>
      <c r="E4496" s="1">
        <v>6</v>
      </c>
      <c r="F4496" s="1">
        <v>4</v>
      </c>
      <c r="G4496" s="1">
        <v>1</v>
      </c>
      <c r="H4496" s="1">
        <v>1</v>
      </c>
      <c r="I4496" s="15">
        <v>0.75</v>
      </c>
      <c r="J4496">
        <f t="shared" si="70"/>
        <v>40</v>
      </c>
    </row>
    <row r="4497" spans="1:10" x14ac:dyDescent="0.3">
      <c r="A4497" t="s">
        <v>4139</v>
      </c>
      <c r="C4497" s="18">
        <v>420.26594545099459</v>
      </c>
      <c r="D4497" s="1"/>
      <c r="E4497" s="1">
        <v>129</v>
      </c>
      <c r="F4497" s="1">
        <v>55</v>
      </c>
      <c r="G4497" s="1">
        <v>1</v>
      </c>
      <c r="H4497" s="1">
        <v>73</v>
      </c>
      <c r="I4497" s="15">
        <v>0.43023255813953487</v>
      </c>
      <c r="J4497">
        <f t="shared" si="70"/>
        <v>20</v>
      </c>
    </row>
    <row r="4498" spans="1:10" x14ac:dyDescent="0.3">
      <c r="A4498" t="s">
        <v>4141</v>
      </c>
      <c r="C4498" s="18">
        <v>428.13419080754898</v>
      </c>
      <c r="D4498" s="1"/>
      <c r="E4498" s="1">
        <v>50</v>
      </c>
      <c r="F4498" s="1">
        <v>32</v>
      </c>
      <c r="G4498" s="1">
        <v>0</v>
      </c>
      <c r="H4498" s="1">
        <v>18</v>
      </c>
      <c r="I4498" s="15">
        <v>0.64</v>
      </c>
      <c r="J4498">
        <f t="shared" si="70"/>
        <v>20</v>
      </c>
    </row>
    <row r="4499" spans="1:10" x14ac:dyDescent="0.3">
      <c r="A4499" t="s">
        <v>4142</v>
      </c>
      <c r="C4499" s="18">
        <v>428.1140152371317</v>
      </c>
      <c r="D4499" s="1"/>
      <c r="E4499" s="1">
        <v>5</v>
      </c>
      <c r="F4499" s="1">
        <v>3</v>
      </c>
      <c r="G4499" s="1">
        <v>2</v>
      </c>
      <c r="H4499" s="1">
        <v>0</v>
      </c>
      <c r="I4499" s="15">
        <v>0.8</v>
      </c>
      <c r="J4499">
        <f t="shared" si="70"/>
        <v>40</v>
      </c>
    </row>
    <row r="4500" spans="1:10" x14ac:dyDescent="0.3">
      <c r="A4500" t="s">
        <v>4143</v>
      </c>
      <c r="C4500" s="18">
        <v>428.0967133825929</v>
      </c>
      <c r="D4500" s="1"/>
      <c r="E4500" s="1">
        <v>3</v>
      </c>
      <c r="F4500" s="1">
        <v>3</v>
      </c>
      <c r="G4500" s="1">
        <v>0</v>
      </c>
      <c r="H4500" s="1">
        <v>0</v>
      </c>
      <c r="I4500" s="15">
        <v>1</v>
      </c>
      <c r="J4500">
        <f t="shared" si="70"/>
        <v>40</v>
      </c>
    </row>
    <row r="4501" spans="1:10" x14ac:dyDescent="0.3">
      <c r="A4501" t="s">
        <v>4144</v>
      </c>
      <c r="C4501" s="18">
        <v>428.0866988626052</v>
      </c>
      <c r="D4501" s="1"/>
      <c r="E4501" s="1">
        <v>7</v>
      </c>
      <c r="F4501" s="1">
        <v>5</v>
      </c>
      <c r="G4501" s="1">
        <v>0</v>
      </c>
      <c r="H4501" s="1">
        <v>2</v>
      </c>
      <c r="I4501" s="15">
        <v>0.7142857142857143</v>
      </c>
      <c r="J4501">
        <f t="shared" si="70"/>
        <v>40</v>
      </c>
    </row>
    <row r="4502" spans="1:10" x14ac:dyDescent="0.3">
      <c r="A4502" t="s">
        <v>4145</v>
      </c>
      <c r="C4502" s="18">
        <v>428.0841698154527</v>
      </c>
      <c r="D4502" s="1"/>
      <c r="E4502" s="1">
        <v>6</v>
      </c>
      <c r="F4502" s="1">
        <v>4</v>
      </c>
      <c r="G4502" s="1">
        <v>1</v>
      </c>
      <c r="H4502" s="1">
        <v>1</v>
      </c>
      <c r="I4502" s="15">
        <v>0.75</v>
      </c>
      <c r="J4502">
        <f t="shared" si="70"/>
        <v>40</v>
      </c>
    </row>
    <row r="4503" spans="1:10" x14ac:dyDescent="0.3">
      <c r="A4503" t="s">
        <v>4146</v>
      </c>
      <c r="C4503" s="18">
        <v>428.06887301660589</v>
      </c>
      <c r="D4503" s="1"/>
      <c r="E4503" s="1">
        <v>22</v>
      </c>
      <c r="F4503" s="1">
        <v>13</v>
      </c>
      <c r="G4503" s="1">
        <v>0</v>
      </c>
      <c r="H4503" s="1">
        <v>9</v>
      </c>
      <c r="I4503" s="15">
        <v>0.59090909090909094</v>
      </c>
      <c r="J4503">
        <f t="shared" si="70"/>
        <v>40</v>
      </c>
    </row>
    <row r="4504" spans="1:10" x14ac:dyDescent="0.3">
      <c r="A4504" t="s">
        <v>4147</v>
      </c>
      <c r="C4504" s="18">
        <v>428.06195433562823</v>
      </c>
      <c r="D4504" s="1"/>
      <c r="E4504" s="1">
        <v>3</v>
      </c>
      <c r="F4504" s="1">
        <v>3</v>
      </c>
      <c r="G4504" s="1">
        <v>0</v>
      </c>
      <c r="H4504" s="1">
        <v>0</v>
      </c>
      <c r="I4504" s="15">
        <v>1</v>
      </c>
      <c r="J4504">
        <f t="shared" si="70"/>
        <v>40</v>
      </c>
    </row>
    <row r="4505" spans="1:10" x14ac:dyDescent="0.3">
      <c r="A4505" t="s">
        <v>4148</v>
      </c>
      <c r="C4505" s="18">
        <v>428.053479026807</v>
      </c>
      <c r="D4505" s="1"/>
      <c r="E4505" s="1">
        <v>31</v>
      </c>
      <c r="F4505" s="1">
        <v>17</v>
      </c>
      <c r="G4505" s="1">
        <v>0</v>
      </c>
      <c r="H4505" s="1">
        <v>14</v>
      </c>
      <c r="I4505" s="15">
        <v>0.54838709677419351</v>
      </c>
      <c r="J4505">
        <f t="shared" si="70"/>
        <v>20</v>
      </c>
    </row>
    <row r="4506" spans="1:10" x14ac:dyDescent="0.3">
      <c r="A4506" t="s">
        <v>4149</v>
      </c>
      <c r="C4506" s="18">
        <v>428.02895363713634</v>
      </c>
      <c r="D4506" s="1"/>
      <c r="E4506" s="1">
        <v>11</v>
      </c>
      <c r="F4506" s="1">
        <v>7</v>
      </c>
      <c r="G4506" s="1">
        <v>0</v>
      </c>
      <c r="H4506" s="1">
        <v>4</v>
      </c>
      <c r="I4506" s="15">
        <v>0.63636363636363635</v>
      </c>
      <c r="J4506">
        <f t="shared" si="70"/>
        <v>40</v>
      </c>
    </row>
    <row r="4507" spans="1:10" x14ac:dyDescent="0.3">
      <c r="A4507" t="s">
        <v>4261</v>
      </c>
      <c r="C4507" s="18">
        <v>428.01664135998965</v>
      </c>
      <c r="D4507" s="1"/>
      <c r="E4507" s="1">
        <v>3</v>
      </c>
      <c r="F4507" s="1">
        <v>3</v>
      </c>
      <c r="G4507" s="1">
        <v>0</v>
      </c>
      <c r="H4507" s="1">
        <v>0</v>
      </c>
      <c r="I4507" s="15">
        <v>1</v>
      </c>
      <c r="J4507">
        <f t="shared" si="70"/>
        <v>40</v>
      </c>
    </row>
    <row r="4508" spans="1:10" x14ac:dyDescent="0.3">
      <c r="A4508" t="s">
        <v>4150</v>
      </c>
      <c r="C4508" s="18">
        <v>428.01065839390645</v>
      </c>
      <c r="D4508" s="1"/>
      <c r="E4508" s="1">
        <v>3</v>
      </c>
      <c r="F4508" s="1">
        <v>3</v>
      </c>
      <c r="G4508" s="1">
        <v>0</v>
      </c>
      <c r="H4508" s="1">
        <v>0</v>
      </c>
      <c r="I4508" s="15">
        <v>1</v>
      </c>
      <c r="J4508">
        <f t="shared" si="70"/>
        <v>40</v>
      </c>
    </row>
    <row r="4509" spans="1:10" x14ac:dyDescent="0.3">
      <c r="A4509" t="s">
        <v>4153</v>
      </c>
      <c r="C4509" s="18">
        <v>427.99099564840168</v>
      </c>
      <c r="D4509" s="1"/>
      <c r="E4509" s="1">
        <v>16</v>
      </c>
      <c r="F4509" s="1">
        <v>9</v>
      </c>
      <c r="G4509" s="1">
        <v>1</v>
      </c>
      <c r="H4509" s="1">
        <v>6</v>
      </c>
      <c r="I4509" s="15">
        <v>0.59375</v>
      </c>
      <c r="J4509">
        <f t="shared" si="70"/>
        <v>40</v>
      </c>
    </row>
    <row r="4510" spans="1:10" x14ac:dyDescent="0.3">
      <c r="A4510" t="s">
        <v>4154</v>
      </c>
      <c r="C4510" s="18">
        <v>427.99028511041996</v>
      </c>
      <c r="D4510" s="1"/>
      <c r="E4510" s="1">
        <v>9</v>
      </c>
      <c r="F4510" s="1">
        <v>6</v>
      </c>
      <c r="G4510" s="1">
        <v>0</v>
      </c>
      <c r="H4510" s="1">
        <v>3</v>
      </c>
      <c r="I4510" s="15">
        <v>0.66666666666666663</v>
      </c>
      <c r="J4510">
        <f t="shared" si="70"/>
        <v>40</v>
      </c>
    </row>
    <row r="4511" spans="1:10" x14ac:dyDescent="0.3">
      <c r="A4511" t="s">
        <v>4155</v>
      </c>
      <c r="C4511" s="18">
        <v>427.97875473022862</v>
      </c>
      <c r="D4511" s="1"/>
      <c r="E4511" s="1">
        <v>16</v>
      </c>
      <c r="F4511" s="1">
        <v>10</v>
      </c>
      <c r="G4511" s="1">
        <v>0</v>
      </c>
      <c r="H4511" s="1">
        <v>6</v>
      </c>
      <c r="I4511" s="15">
        <v>0.625</v>
      </c>
      <c r="J4511">
        <f t="shared" si="70"/>
        <v>40</v>
      </c>
    </row>
    <row r="4512" spans="1:10" x14ac:dyDescent="0.3">
      <c r="A4512" t="s">
        <v>4297</v>
      </c>
      <c r="C4512" s="18">
        <v>427.97692042874047</v>
      </c>
      <c r="D4512" s="1"/>
      <c r="E4512" s="1">
        <v>6</v>
      </c>
      <c r="F4512" s="1">
        <v>4</v>
      </c>
      <c r="G4512" s="1">
        <v>1</v>
      </c>
      <c r="H4512" s="1">
        <v>1</v>
      </c>
      <c r="I4512" s="15">
        <v>0.75</v>
      </c>
      <c r="J4512">
        <f t="shared" si="70"/>
        <v>40</v>
      </c>
    </row>
    <row r="4513" spans="1:10" x14ac:dyDescent="0.3">
      <c r="A4513" t="s">
        <v>4156</v>
      </c>
      <c r="C4513" s="18">
        <v>427.94834343893359</v>
      </c>
      <c r="D4513" s="1"/>
      <c r="E4513" s="1">
        <v>13</v>
      </c>
      <c r="F4513" s="1">
        <v>9</v>
      </c>
      <c r="G4513" s="1">
        <v>0</v>
      </c>
      <c r="H4513" s="1">
        <v>4</v>
      </c>
      <c r="I4513" s="15">
        <v>0.69230769230769229</v>
      </c>
      <c r="J4513">
        <f t="shared" si="70"/>
        <v>40</v>
      </c>
    </row>
    <row r="4514" spans="1:10" x14ac:dyDescent="0.3">
      <c r="A4514" t="s">
        <v>10866</v>
      </c>
      <c r="C4514" s="18">
        <v>427.94528938823032</v>
      </c>
      <c r="D4514" s="1"/>
      <c r="E4514" s="1">
        <v>16</v>
      </c>
      <c r="F4514" s="1">
        <v>6</v>
      </c>
      <c r="G4514" s="1">
        <v>1</v>
      </c>
      <c r="H4514" s="1">
        <v>9</v>
      </c>
      <c r="I4514" s="15">
        <v>0.40625</v>
      </c>
      <c r="J4514">
        <f t="shared" si="70"/>
        <v>40</v>
      </c>
    </row>
    <row r="4515" spans="1:10" x14ac:dyDescent="0.3">
      <c r="A4515" t="s">
        <v>4157</v>
      </c>
      <c r="C4515" s="18">
        <v>427.94461903748186</v>
      </c>
      <c r="D4515" s="1"/>
      <c r="E4515" s="1">
        <v>5</v>
      </c>
      <c r="F4515" s="1">
        <v>4</v>
      </c>
      <c r="G4515" s="1">
        <v>0</v>
      </c>
      <c r="H4515" s="1">
        <v>1</v>
      </c>
      <c r="I4515" s="15">
        <v>0.8</v>
      </c>
      <c r="J4515">
        <f t="shared" si="70"/>
        <v>40</v>
      </c>
    </row>
    <row r="4516" spans="1:10" x14ac:dyDescent="0.3">
      <c r="A4516" t="s">
        <v>4158</v>
      </c>
      <c r="C4516" s="18">
        <v>427.93707722515074</v>
      </c>
      <c r="D4516" s="1"/>
      <c r="E4516" s="1">
        <v>3</v>
      </c>
      <c r="F4516" s="1">
        <v>3</v>
      </c>
      <c r="G4516" s="1">
        <v>0</v>
      </c>
      <c r="H4516" s="1">
        <v>0</v>
      </c>
      <c r="I4516" s="15">
        <v>1</v>
      </c>
      <c r="J4516">
        <f t="shared" si="70"/>
        <v>40</v>
      </c>
    </row>
    <row r="4517" spans="1:10" x14ac:dyDescent="0.3">
      <c r="A4517" t="s">
        <v>4166</v>
      </c>
      <c r="C4517" s="18">
        <v>427.91722369676341</v>
      </c>
      <c r="D4517" s="1"/>
      <c r="E4517" s="1">
        <v>33</v>
      </c>
      <c r="F4517" s="1">
        <v>16</v>
      </c>
      <c r="G4517" s="1">
        <v>2</v>
      </c>
      <c r="H4517" s="1">
        <v>15</v>
      </c>
      <c r="I4517" s="15">
        <v>0.51515151515151514</v>
      </c>
      <c r="J4517">
        <f t="shared" si="70"/>
        <v>20</v>
      </c>
    </row>
    <row r="4518" spans="1:10" x14ac:dyDescent="0.3">
      <c r="A4518" t="s">
        <v>4159</v>
      </c>
      <c r="C4518" s="18">
        <v>427.91250550181906</v>
      </c>
      <c r="D4518" s="1"/>
      <c r="E4518" s="1">
        <v>5</v>
      </c>
      <c r="F4518" s="1">
        <v>4</v>
      </c>
      <c r="G4518" s="1">
        <v>0</v>
      </c>
      <c r="H4518" s="1">
        <v>1</v>
      </c>
      <c r="I4518" s="15">
        <v>0.8</v>
      </c>
      <c r="J4518">
        <f t="shared" si="70"/>
        <v>40</v>
      </c>
    </row>
    <row r="4519" spans="1:10" x14ac:dyDescent="0.3">
      <c r="A4519" t="s">
        <v>4160</v>
      </c>
      <c r="C4519" s="18">
        <v>427.91154566061459</v>
      </c>
      <c r="D4519" s="1"/>
      <c r="E4519" s="1">
        <v>37</v>
      </c>
      <c r="F4519" s="1">
        <v>20</v>
      </c>
      <c r="G4519" s="1">
        <v>1</v>
      </c>
      <c r="H4519" s="1">
        <v>16</v>
      </c>
      <c r="I4519" s="15">
        <v>0.55405405405405406</v>
      </c>
      <c r="J4519">
        <f t="shared" si="70"/>
        <v>20</v>
      </c>
    </row>
    <row r="4520" spans="1:10" x14ac:dyDescent="0.3">
      <c r="A4520" t="s">
        <v>4162</v>
      </c>
      <c r="C4520" s="18">
        <v>427.87899579999748</v>
      </c>
      <c r="D4520" s="1"/>
      <c r="E4520" s="1">
        <v>17</v>
      </c>
      <c r="F4520" s="1">
        <v>9</v>
      </c>
      <c r="G4520" s="1">
        <v>2</v>
      </c>
      <c r="H4520" s="1">
        <v>6</v>
      </c>
      <c r="I4520" s="15">
        <v>0.58823529411764708</v>
      </c>
      <c r="J4520">
        <f t="shared" si="70"/>
        <v>40</v>
      </c>
    </row>
    <row r="4521" spans="1:10" x14ac:dyDescent="0.3">
      <c r="A4521" t="s">
        <v>4163</v>
      </c>
      <c r="C4521" s="18">
        <v>427.87267077304654</v>
      </c>
      <c r="D4521" s="1"/>
      <c r="E4521" s="1">
        <v>17</v>
      </c>
      <c r="F4521" s="1">
        <v>10</v>
      </c>
      <c r="G4521" s="1">
        <v>0</v>
      </c>
      <c r="H4521" s="1">
        <v>7</v>
      </c>
      <c r="I4521" s="15">
        <v>0.58823529411764708</v>
      </c>
      <c r="J4521">
        <f t="shared" si="70"/>
        <v>40</v>
      </c>
    </row>
    <row r="4522" spans="1:10" x14ac:dyDescent="0.3">
      <c r="A4522" s="21" t="s">
        <v>4164</v>
      </c>
      <c r="C4522" s="18">
        <v>427.87254352831997</v>
      </c>
      <c r="D4522" s="1"/>
      <c r="E4522" s="1">
        <v>11</v>
      </c>
      <c r="F4522" s="1">
        <v>7</v>
      </c>
      <c r="G4522" s="1">
        <v>0</v>
      </c>
      <c r="H4522" s="1">
        <v>4</v>
      </c>
      <c r="I4522" s="15">
        <v>0.63636363636363635</v>
      </c>
      <c r="J4522">
        <f t="shared" si="70"/>
        <v>40</v>
      </c>
    </row>
    <row r="4523" spans="1:10" x14ac:dyDescent="0.3">
      <c r="A4523" t="s">
        <v>4165</v>
      </c>
      <c r="C4523" s="18">
        <v>427.85869263651887</v>
      </c>
      <c r="D4523" s="1"/>
      <c r="E4523" s="1">
        <v>6</v>
      </c>
      <c r="F4523" s="1">
        <v>4</v>
      </c>
      <c r="G4523" s="1">
        <v>1</v>
      </c>
      <c r="H4523" s="1">
        <v>1</v>
      </c>
      <c r="I4523" s="15">
        <v>0.75</v>
      </c>
      <c r="J4523">
        <f t="shared" si="70"/>
        <v>40</v>
      </c>
    </row>
    <row r="4524" spans="1:10" x14ac:dyDescent="0.3">
      <c r="A4524" t="s">
        <v>17147</v>
      </c>
      <c r="C4524" s="18">
        <v>427.85679457932196</v>
      </c>
      <c r="D4524" s="1"/>
      <c r="E4524" s="1">
        <v>34</v>
      </c>
      <c r="F4524" s="1">
        <v>13</v>
      </c>
      <c r="G4524" s="1">
        <v>3</v>
      </c>
      <c r="H4524" s="1">
        <v>18</v>
      </c>
      <c r="I4524" s="15">
        <v>0.4264705882352941</v>
      </c>
      <c r="J4524">
        <f t="shared" si="70"/>
        <v>20</v>
      </c>
    </row>
    <row r="4525" spans="1:10" x14ac:dyDescent="0.3">
      <c r="A4525" t="s">
        <v>4256</v>
      </c>
      <c r="C4525" s="18">
        <v>427.85459050944343</v>
      </c>
      <c r="D4525" s="1"/>
      <c r="E4525" s="1">
        <v>18</v>
      </c>
      <c r="F4525" s="1">
        <v>10</v>
      </c>
      <c r="G4525" s="1">
        <v>0</v>
      </c>
      <c r="H4525" s="1">
        <v>8</v>
      </c>
      <c r="I4525" s="15">
        <v>0.55555555555555558</v>
      </c>
      <c r="J4525">
        <f t="shared" si="70"/>
        <v>40</v>
      </c>
    </row>
    <row r="4526" spans="1:10" x14ac:dyDescent="0.3">
      <c r="A4526" t="s">
        <v>4168</v>
      </c>
      <c r="C4526" s="18">
        <v>427.80341677713517</v>
      </c>
      <c r="D4526" s="1"/>
      <c r="E4526" s="1">
        <v>3</v>
      </c>
      <c r="F4526" s="1">
        <v>3</v>
      </c>
      <c r="G4526" s="1">
        <v>0</v>
      </c>
      <c r="H4526" s="1">
        <v>0</v>
      </c>
      <c r="I4526" s="15">
        <v>1</v>
      </c>
      <c r="J4526">
        <f t="shared" si="70"/>
        <v>40</v>
      </c>
    </row>
    <row r="4527" spans="1:10" x14ac:dyDescent="0.3">
      <c r="A4527" t="s">
        <v>4169</v>
      </c>
      <c r="C4527" s="18">
        <v>427.79978755713859</v>
      </c>
      <c r="D4527" s="1"/>
      <c r="E4527" s="1">
        <v>17</v>
      </c>
      <c r="F4527" s="1">
        <v>10</v>
      </c>
      <c r="G4527" s="1">
        <v>0</v>
      </c>
      <c r="H4527" s="1">
        <v>7</v>
      </c>
      <c r="I4527" s="15">
        <v>0.58823529411764708</v>
      </c>
      <c r="J4527">
        <f t="shared" si="70"/>
        <v>40</v>
      </c>
    </row>
    <row r="4528" spans="1:10" x14ac:dyDescent="0.3">
      <c r="A4528" t="s">
        <v>4170</v>
      </c>
      <c r="C4528" s="18">
        <v>427.76806999903022</v>
      </c>
      <c r="D4528" s="1"/>
      <c r="E4528" s="1">
        <v>6</v>
      </c>
      <c r="F4528" s="1">
        <v>4</v>
      </c>
      <c r="G4528" s="1">
        <v>1</v>
      </c>
      <c r="H4528" s="1">
        <v>1</v>
      </c>
      <c r="I4528" s="15">
        <v>0.75</v>
      </c>
      <c r="J4528">
        <f t="shared" si="70"/>
        <v>40</v>
      </c>
    </row>
    <row r="4529" spans="1:10" x14ac:dyDescent="0.3">
      <c r="A4529" t="s">
        <v>4171</v>
      </c>
      <c r="C4529" s="18">
        <v>427.7558277605936</v>
      </c>
      <c r="D4529" s="1"/>
      <c r="E4529" s="1">
        <v>26</v>
      </c>
      <c r="F4529" s="1">
        <v>15</v>
      </c>
      <c r="G4529" s="1">
        <v>0</v>
      </c>
      <c r="H4529" s="1">
        <v>11</v>
      </c>
      <c r="I4529" s="15">
        <v>0.57692307692307687</v>
      </c>
      <c r="J4529">
        <f t="shared" si="70"/>
        <v>40</v>
      </c>
    </row>
    <row r="4530" spans="1:10" x14ac:dyDescent="0.3">
      <c r="A4530" t="s">
        <v>4172</v>
      </c>
      <c r="C4530" s="18">
        <v>427.75548511779863</v>
      </c>
      <c r="D4530" s="1"/>
      <c r="E4530" s="1">
        <v>3</v>
      </c>
      <c r="F4530" s="1">
        <v>3</v>
      </c>
      <c r="G4530" s="1">
        <v>0</v>
      </c>
      <c r="H4530" s="1">
        <v>0</v>
      </c>
      <c r="I4530" s="15">
        <v>1</v>
      </c>
      <c r="J4530">
        <f t="shared" si="70"/>
        <v>40</v>
      </c>
    </row>
    <row r="4531" spans="1:10" x14ac:dyDescent="0.3">
      <c r="A4531" t="s">
        <v>4175</v>
      </c>
      <c r="C4531" s="18">
        <v>427.72884365833312</v>
      </c>
      <c r="D4531" s="1"/>
      <c r="E4531" s="1">
        <v>11</v>
      </c>
      <c r="F4531" s="1">
        <v>7</v>
      </c>
      <c r="G4531" s="1">
        <v>0</v>
      </c>
      <c r="H4531" s="1">
        <v>4</v>
      </c>
      <c r="I4531" s="15">
        <v>0.63636363636363635</v>
      </c>
      <c r="J4531">
        <f t="shared" si="70"/>
        <v>40</v>
      </c>
    </row>
    <row r="4532" spans="1:10" x14ac:dyDescent="0.3">
      <c r="A4532" t="s">
        <v>4179</v>
      </c>
      <c r="C4532" s="18">
        <v>427.71700661412433</v>
      </c>
      <c r="D4532" s="1"/>
      <c r="E4532" s="1">
        <v>20</v>
      </c>
      <c r="F4532" s="1">
        <v>11</v>
      </c>
      <c r="G4532" s="1">
        <v>1</v>
      </c>
      <c r="H4532" s="1">
        <v>8</v>
      </c>
      <c r="I4532" s="15">
        <v>0.57499999999999996</v>
      </c>
      <c r="J4532">
        <f t="shared" si="70"/>
        <v>40</v>
      </c>
    </row>
    <row r="4533" spans="1:10" x14ac:dyDescent="0.3">
      <c r="A4533" t="s">
        <v>4178</v>
      </c>
      <c r="C4533" s="18">
        <v>427.66627252523512</v>
      </c>
      <c r="D4533" s="1"/>
      <c r="E4533" s="1">
        <v>3</v>
      </c>
      <c r="F4533" s="1">
        <v>3</v>
      </c>
      <c r="G4533" s="1">
        <v>0</v>
      </c>
      <c r="H4533" s="1">
        <v>0</v>
      </c>
      <c r="I4533" s="15">
        <v>1</v>
      </c>
      <c r="J4533">
        <f t="shared" si="70"/>
        <v>40</v>
      </c>
    </row>
    <row r="4534" spans="1:10" x14ac:dyDescent="0.3">
      <c r="A4534" t="s">
        <v>13867</v>
      </c>
      <c r="C4534" s="18">
        <v>427.6392631228091</v>
      </c>
      <c r="D4534" s="1"/>
      <c r="E4534" s="1">
        <v>49</v>
      </c>
      <c r="F4534" s="1">
        <v>22</v>
      </c>
      <c r="G4534" s="1">
        <v>2</v>
      </c>
      <c r="H4534" s="1">
        <v>25</v>
      </c>
      <c r="I4534" s="15">
        <v>0.46938775510204084</v>
      </c>
      <c r="J4534">
        <f t="shared" si="70"/>
        <v>20</v>
      </c>
    </row>
    <row r="4535" spans="1:10" x14ac:dyDescent="0.3">
      <c r="A4535" t="s">
        <v>4180</v>
      </c>
      <c r="C4535" s="18">
        <v>427.63811565009183</v>
      </c>
      <c r="D4535" s="1"/>
      <c r="E4535" s="1">
        <v>8</v>
      </c>
      <c r="F4535" s="1">
        <v>5</v>
      </c>
      <c r="G4535" s="1">
        <v>0</v>
      </c>
      <c r="H4535" s="1">
        <v>3</v>
      </c>
      <c r="I4535" s="15">
        <v>0.625</v>
      </c>
      <c r="J4535">
        <f t="shared" si="70"/>
        <v>40</v>
      </c>
    </row>
    <row r="4536" spans="1:10" x14ac:dyDescent="0.3">
      <c r="A4536" t="s">
        <v>4182</v>
      </c>
      <c r="C4536" s="18">
        <v>427.6117204894548</v>
      </c>
      <c r="D4536" s="1"/>
      <c r="E4536" s="1">
        <v>5</v>
      </c>
      <c r="F4536" s="1">
        <v>4</v>
      </c>
      <c r="G4536" s="1">
        <v>0</v>
      </c>
      <c r="H4536" s="1">
        <v>1</v>
      </c>
      <c r="I4536" s="15">
        <v>0.8</v>
      </c>
      <c r="J4536">
        <f t="shared" si="70"/>
        <v>40</v>
      </c>
    </row>
    <row r="4537" spans="1:10" x14ac:dyDescent="0.3">
      <c r="A4537" t="s">
        <v>4183</v>
      </c>
      <c r="C4537" s="18">
        <v>427.60825654496182</v>
      </c>
      <c r="D4537" s="1"/>
      <c r="E4537" s="1">
        <v>8</v>
      </c>
      <c r="F4537" s="1">
        <v>5</v>
      </c>
      <c r="G4537" s="1">
        <v>1</v>
      </c>
      <c r="H4537" s="1">
        <v>2</v>
      </c>
      <c r="I4537" s="15">
        <v>0.6875</v>
      </c>
      <c r="J4537">
        <f t="shared" si="70"/>
        <v>40</v>
      </c>
    </row>
    <row r="4538" spans="1:10" x14ac:dyDescent="0.3">
      <c r="A4538" t="s">
        <v>4187</v>
      </c>
      <c r="C4538" s="18">
        <v>427.57271497081842</v>
      </c>
      <c r="D4538" s="1"/>
      <c r="E4538" s="1">
        <v>8</v>
      </c>
      <c r="F4538" s="1">
        <v>5</v>
      </c>
      <c r="G4538" s="1">
        <v>1</v>
      </c>
      <c r="H4538" s="1">
        <v>2</v>
      </c>
      <c r="I4538" s="15">
        <v>0.6875</v>
      </c>
      <c r="J4538">
        <f t="shared" si="70"/>
        <v>40</v>
      </c>
    </row>
    <row r="4539" spans="1:10" x14ac:dyDescent="0.3">
      <c r="A4539" t="s">
        <v>4184</v>
      </c>
      <c r="C4539" s="18">
        <v>427.55470407726318</v>
      </c>
      <c r="D4539" s="1"/>
      <c r="E4539" s="1">
        <v>6</v>
      </c>
      <c r="F4539" s="1">
        <v>4</v>
      </c>
      <c r="G4539" s="1">
        <v>0</v>
      </c>
      <c r="H4539" s="1">
        <v>2</v>
      </c>
      <c r="I4539" s="15">
        <v>0.66666666666666663</v>
      </c>
      <c r="J4539">
        <f t="shared" si="70"/>
        <v>40</v>
      </c>
    </row>
    <row r="4540" spans="1:10" x14ac:dyDescent="0.3">
      <c r="A4540" t="s">
        <v>4189</v>
      </c>
      <c r="C4540" s="18">
        <v>427.53517483577565</v>
      </c>
      <c r="D4540" s="1"/>
      <c r="E4540" s="1">
        <v>20</v>
      </c>
      <c r="F4540" s="1">
        <v>13</v>
      </c>
      <c r="G4540" s="1">
        <v>1</v>
      </c>
      <c r="H4540" s="1">
        <v>6</v>
      </c>
      <c r="I4540" s="15">
        <v>0.67500000000000004</v>
      </c>
      <c r="J4540">
        <f t="shared" si="70"/>
        <v>40</v>
      </c>
    </row>
    <row r="4541" spans="1:10" x14ac:dyDescent="0.3">
      <c r="A4541" t="s">
        <v>4970</v>
      </c>
      <c r="C4541" s="18">
        <v>427.53264790402483</v>
      </c>
      <c r="D4541" s="1"/>
      <c r="E4541" s="1">
        <v>37</v>
      </c>
      <c r="F4541" s="1">
        <v>20</v>
      </c>
      <c r="G4541" s="1">
        <v>1</v>
      </c>
      <c r="H4541" s="1">
        <v>16</v>
      </c>
      <c r="I4541" s="15">
        <v>0.55405405405405406</v>
      </c>
      <c r="J4541">
        <f t="shared" si="70"/>
        <v>20</v>
      </c>
    </row>
    <row r="4542" spans="1:10" x14ac:dyDescent="0.3">
      <c r="A4542" t="s">
        <v>4194</v>
      </c>
      <c r="C4542" s="18">
        <v>427.49956517552459</v>
      </c>
      <c r="D4542" s="1"/>
      <c r="E4542" s="1">
        <v>5</v>
      </c>
      <c r="F4542" s="1">
        <v>4</v>
      </c>
      <c r="G4542" s="1">
        <v>0</v>
      </c>
      <c r="H4542" s="1">
        <v>1</v>
      </c>
      <c r="I4542" s="15">
        <v>0.8</v>
      </c>
      <c r="J4542">
        <f t="shared" si="70"/>
        <v>40</v>
      </c>
    </row>
    <row r="4543" spans="1:10" x14ac:dyDescent="0.3">
      <c r="A4543" t="s">
        <v>4191</v>
      </c>
      <c r="C4543" s="18">
        <v>427.49829973314814</v>
      </c>
      <c r="D4543" s="1"/>
      <c r="E4543" s="1">
        <v>46</v>
      </c>
      <c r="F4543" s="1">
        <v>26</v>
      </c>
      <c r="G4543" s="1">
        <v>2</v>
      </c>
      <c r="H4543" s="1">
        <v>18</v>
      </c>
      <c r="I4543" s="15">
        <v>0.58695652173913049</v>
      </c>
      <c r="J4543">
        <f t="shared" si="70"/>
        <v>20</v>
      </c>
    </row>
    <row r="4544" spans="1:10" x14ac:dyDescent="0.3">
      <c r="A4544" t="s">
        <v>4203</v>
      </c>
      <c r="C4544" s="18">
        <v>427.49581684459889</v>
      </c>
      <c r="D4544" s="1"/>
      <c r="E4544" s="1">
        <v>5</v>
      </c>
      <c r="F4544" s="1">
        <v>4</v>
      </c>
      <c r="G4544" s="1">
        <v>0</v>
      </c>
      <c r="H4544" s="1">
        <v>1</v>
      </c>
      <c r="I4544" s="15">
        <v>0.8</v>
      </c>
      <c r="J4544">
        <f t="shared" si="70"/>
        <v>40</v>
      </c>
    </row>
    <row r="4545" spans="1:10" x14ac:dyDescent="0.3">
      <c r="A4545" t="s">
        <v>4193</v>
      </c>
      <c r="C4545" s="18">
        <v>427.49112967429284</v>
      </c>
      <c r="D4545" s="1"/>
      <c r="E4545" s="1">
        <v>9</v>
      </c>
      <c r="F4545" s="1">
        <v>6</v>
      </c>
      <c r="G4545" s="1">
        <v>0</v>
      </c>
      <c r="H4545" s="1">
        <v>3</v>
      </c>
      <c r="I4545" s="15">
        <v>0.66666666666666663</v>
      </c>
      <c r="J4545">
        <f t="shared" si="70"/>
        <v>40</v>
      </c>
    </row>
    <row r="4546" spans="1:10" x14ac:dyDescent="0.3">
      <c r="A4546" t="s">
        <v>4196</v>
      </c>
      <c r="C4546" s="18">
        <v>427.49016363891388</v>
      </c>
      <c r="D4546" s="1"/>
      <c r="E4546" s="1">
        <v>3</v>
      </c>
      <c r="F4546" s="1">
        <v>3</v>
      </c>
      <c r="G4546" s="1">
        <v>0</v>
      </c>
      <c r="H4546" s="1">
        <v>0</v>
      </c>
      <c r="I4546" s="15">
        <v>1</v>
      </c>
      <c r="J4546">
        <f t="shared" si="70"/>
        <v>40</v>
      </c>
    </row>
    <row r="4547" spans="1:10" x14ac:dyDescent="0.3">
      <c r="A4547" t="s">
        <v>4197</v>
      </c>
      <c r="C4547" s="18">
        <v>427.47279886788169</v>
      </c>
      <c r="D4547" s="1"/>
      <c r="E4547" s="1">
        <v>15</v>
      </c>
      <c r="F4547" s="1">
        <v>9</v>
      </c>
      <c r="G4547" s="1">
        <v>0</v>
      </c>
      <c r="H4547" s="1">
        <v>6</v>
      </c>
      <c r="I4547" s="15">
        <v>0.6</v>
      </c>
      <c r="J4547">
        <f t="shared" si="70"/>
        <v>40</v>
      </c>
    </row>
    <row r="4548" spans="1:10" x14ac:dyDescent="0.3">
      <c r="A4548" t="s">
        <v>4200</v>
      </c>
      <c r="C4548" s="18">
        <v>427.4577972187551</v>
      </c>
      <c r="D4548" s="1"/>
      <c r="E4548" s="1">
        <v>9</v>
      </c>
      <c r="F4548" s="1">
        <v>6</v>
      </c>
      <c r="G4548" s="1">
        <v>0</v>
      </c>
      <c r="H4548" s="1">
        <v>3</v>
      </c>
      <c r="I4548" s="15">
        <v>0.66666666666666663</v>
      </c>
      <c r="J4548">
        <f t="shared" ref="J4548:J4611" si="71">IF(E4548&lt;=30,40,20)</f>
        <v>40</v>
      </c>
    </row>
    <row r="4549" spans="1:10" x14ac:dyDescent="0.3">
      <c r="A4549" t="s">
        <v>4201</v>
      </c>
      <c r="C4549" s="18">
        <v>427.45718112280593</v>
      </c>
      <c r="D4549" s="1"/>
      <c r="E4549" s="1">
        <v>12</v>
      </c>
      <c r="F4549" s="1">
        <v>8</v>
      </c>
      <c r="G4549" s="1">
        <v>0</v>
      </c>
      <c r="H4549" s="1">
        <v>4</v>
      </c>
      <c r="I4549" s="15">
        <v>0.66666666666666663</v>
      </c>
      <c r="J4549">
        <f t="shared" si="71"/>
        <v>40</v>
      </c>
    </row>
    <row r="4550" spans="1:10" x14ac:dyDescent="0.3">
      <c r="A4550" t="s">
        <v>4202</v>
      </c>
      <c r="C4550" s="18">
        <v>427.4519494435188</v>
      </c>
      <c r="D4550" s="1"/>
      <c r="E4550" s="1">
        <v>3</v>
      </c>
      <c r="F4550" s="1">
        <v>3</v>
      </c>
      <c r="G4550" s="1">
        <v>0</v>
      </c>
      <c r="H4550" s="1">
        <v>0</v>
      </c>
      <c r="I4550" s="15">
        <v>1</v>
      </c>
      <c r="J4550">
        <f t="shared" si="71"/>
        <v>40</v>
      </c>
    </row>
    <row r="4551" spans="1:10" x14ac:dyDescent="0.3">
      <c r="A4551" t="s">
        <v>9032</v>
      </c>
      <c r="C4551" s="18">
        <v>427.42851033374842</v>
      </c>
      <c r="D4551" s="1"/>
      <c r="E4551" s="1">
        <v>38</v>
      </c>
      <c r="F4551" s="1">
        <v>19</v>
      </c>
      <c r="G4551" s="1">
        <v>0</v>
      </c>
      <c r="H4551" s="1">
        <v>19</v>
      </c>
      <c r="I4551" s="15">
        <v>0.5</v>
      </c>
      <c r="J4551">
        <f t="shared" si="71"/>
        <v>20</v>
      </c>
    </row>
    <row r="4552" spans="1:10" x14ac:dyDescent="0.3">
      <c r="A4552" t="s">
        <v>4205</v>
      </c>
      <c r="C4552" s="18">
        <v>427.41659674378639</v>
      </c>
      <c r="D4552" s="1"/>
      <c r="E4552" s="1">
        <v>9</v>
      </c>
      <c r="F4552" s="1">
        <v>6</v>
      </c>
      <c r="G4552" s="1">
        <v>0</v>
      </c>
      <c r="H4552" s="1">
        <v>3</v>
      </c>
      <c r="I4552" s="15">
        <v>0.66666666666666663</v>
      </c>
      <c r="J4552">
        <f t="shared" si="71"/>
        <v>40</v>
      </c>
    </row>
    <row r="4553" spans="1:10" x14ac:dyDescent="0.3">
      <c r="A4553" t="s">
        <v>4358</v>
      </c>
      <c r="C4553" s="18">
        <v>427.41306735845876</v>
      </c>
      <c r="D4553" s="1"/>
      <c r="E4553" s="1">
        <v>8</v>
      </c>
      <c r="F4553" s="1">
        <v>5</v>
      </c>
      <c r="G4553" s="1">
        <v>0</v>
      </c>
      <c r="H4553" s="1">
        <v>3</v>
      </c>
      <c r="I4553" s="15">
        <v>0.625</v>
      </c>
      <c r="J4553">
        <f t="shared" si="71"/>
        <v>40</v>
      </c>
    </row>
    <row r="4554" spans="1:10" x14ac:dyDescent="0.3">
      <c r="A4554" t="s">
        <v>4206</v>
      </c>
      <c r="C4554" s="18">
        <v>427.41305519756793</v>
      </c>
      <c r="D4554" s="1"/>
      <c r="E4554" s="1">
        <v>10</v>
      </c>
      <c r="F4554" s="1">
        <v>5</v>
      </c>
      <c r="G4554" s="1">
        <v>3</v>
      </c>
      <c r="H4554" s="1">
        <v>2</v>
      </c>
      <c r="I4554" s="15">
        <v>0.65</v>
      </c>
      <c r="J4554">
        <f t="shared" si="71"/>
        <v>40</v>
      </c>
    </row>
    <row r="4555" spans="1:10" x14ac:dyDescent="0.3">
      <c r="A4555" t="s">
        <v>4208</v>
      </c>
      <c r="C4555" s="18">
        <v>427.38968395059487</v>
      </c>
      <c r="D4555" s="1"/>
      <c r="E4555" s="1">
        <v>5</v>
      </c>
      <c r="F4555" s="1">
        <v>4</v>
      </c>
      <c r="G4555" s="1">
        <v>0</v>
      </c>
      <c r="H4555" s="1">
        <v>1</v>
      </c>
      <c r="I4555" s="15">
        <v>0.8</v>
      </c>
      <c r="J4555">
        <f t="shared" si="71"/>
        <v>40</v>
      </c>
    </row>
    <row r="4556" spans="1:10" x14ac:dyDescent="0.3">
      <c r="A4556" s="21" t="s">
        <v>4215</v>
      </c>
      <c r="C4556" s="18">
        <v>427.38748697094661</v>
      </c>
      <c r="D4556" s="1"/>
      <c r="E4556" s="1">
        <v>9</v>
      </c>
      <c r="F4556" s="1">
        <v>6</v>
      </c>
      <c r="G4556" s="1">
        <v>0</v>
      </c>
      <c r="H4556" s="1">
        <v>3</v>
      </c>
      <c r="I4556" s="15">
        <v>0.66666666666666663</v>
      </c>
      <c r="J4556">
        <f t="shared" si="71"/>
        <v>40</v>
      </c>
    </row>
    <row r="4557" spans="1:10" x14ac:dyDescent="0.3">
      <c r="A4557" t="s">
        <v>4209</v>
      </c>
      <c r="C4557" s="18">
        <v>427.3823400817754</v>
      </c>
      <c r="D4557" s="1"/>
      <c r="E4557" s="1">
        <v>15</v>
      </c>
      <c r="F4557" s="1">
        <v>8</v>
      </c>
      <c r="G4557" s="1">
        <v>0</v>
      </c>
      <c r="H4557" s="1">
        <v>7</v>
      </c>
      <c r="I4557" s="15">
        <v>0.53333333333333333</v>
      </c>
      <c r="J4557">
        <f t="shared" si="71"/>
        <v>40</v>
      </c>
    </row>
    <row r="4558" spans="1:10" x14ac:dyDescent="0.3">
      <c r="A4558" t="s">
        <v>4210</v>
      </c>
      <c r="C4558" s="18">
        <v>427.37729321264351</v>
      </c>
      <c r="D4558" s="1"/>
      <c r="E4558" s="1">
        <v>6</v>
      </c>
      <c r="F4558" s="1">
        <v>4</v>
      </c>
      <c r="G4558" s="1">
        <v>0</v>
      </c>
      <c r="H4558" s="1">
        <v>2</v>
      </c>
      <c r="I4558" s="15">
        <v>0.66666666666666663</v>
      </c>
      <c r="J4558">
        <f t="shared" si="71"/>
        <v>40</v>
      </c>
    </row>
    <row r="4559" spans="1:10" x14ac:dyDescent="0.3">
      <c r="A4559" t="s">
        <v>4213</v>
      </c>
      <c r="C4559" s="18">
        <v>427.34107811773168</v>
      </c>
      <c r="D4559" s="1"/>
      <c r="E4559" s="1">
        <v>9</v>
      </c>
      <c r="F4559" s="1">
        <v>6</v>
      </c>
      <c r="G4559" s="1">
        <v>0</v>
      </c>
      <c r="H4559" s="1">
        <v>3</v>
      </c>
      <c r="I4559" s="15">
        <v>0.66666666666666663</v>
      </c>
      <c r="J4559">
        <f t="shared" si="71"/>
        <v>40</v>
      </c>
    </row>
    <row r="4560" spans="1:10" x14ac:dyDescent="0.3">
      <c r="A4560" t="s">
        <v>4214</v>
      </c>
      <c r="C4560" s="18">
        <v>427.33962698374205</v>
      </c>
      <c r="D4560" s="1"/>
      <c r="E4560" s="1">
        <v>3</v>
      </c>
      <c r="F4560" s="1">
        <v>3</v>
      </c>
      <c r="G4560" s="1">
        <v>0</v>
      </c>
      <c r="H4560" s="1">
        <v>0</v>
      </c>
      <c r="I4560" s="15">
        <v>1</v>
      </c>
      <c r="J4560">
        <f t="shared" si="71"/>
        <v>40</v>
      </c>
    </row>
    <row r="4561" spans="1:10" x14ac:dyDescent="0.3">
      <c r="A4561" t="s">
        <v>4216</v>
      </c>
      <c r="C4561" s="18">
        <v>427.32710734423119</v>
      </c>
      <c r="D4561" s="1"/>
      <c r="E4561" s="1">
        <v>57</v>
      </c>
      <c r="F4561" s="1">
        <v>29</v>
      </c>
      <c r="G4561" s="1">
        <v>4</v>
      </c>
      <c r="H4561" s="1">
        <v>24</v>
      </c>
      <c r="I4561" s="15">
        <v>0.54385964912280704</v>
      </c>
      <c r="J4561">
        <f t="shared" si="71"/>
        <v>20</v>
      </c>
    </row>
    <row r="4562" spans="1:10" x14ac:dyDescent="0.3">
      <c r="A4562" t="s">
        <v>4240</v>
      </c>
      <c r="C4562" s="18">
        <v>427.31909981544248</v>
      </c>
      <c r="D4562" s="1"/>
      <c r="E4562" s="1">
        <v>18</v>
      </c>
      <c r="F4562" s="1">
        <v>10</v>
      </c>
      <c r="G4562" s="1">
        <v>0</v>
      </c>
      <c r="H4562" s="1">
        <v>8</v>
      </c>
      <c r="I4562" s="15">
        <v>0.55555555555555558</v>
      </c>
      <c r="J4562">
        <f t="shared" si="71"/>
        <v>40</v>
      </c>
    </row>
    <row r="4563" spans="1:10" x14ac:dyDescent="0.3">
      <c r="A4563" t="s">
        <v>4217</v>
      </c>
      <c r="C4563" s="18">
        <v>427.31738157832433</v>
      </c>
      <c r="D4563" s="1"/>
      <c r="E4563" s="1">
        <v>21</v>
      </c>
      <c r="F4563" s="1">
        <v>13</v>
      </c>
      <c r="G4563" s="1">
        <v>0</v>
      </c>
      <c r="H4563" s="1">
        <v>8</v>
      </c>
      <c r="I4563" s="15">
        <v>0.61904761904761907</v>
      </c>
      <c r="J4563">
        <f t="shared" si="71"/>
        <v>40</v>
      </c>
    </row>
    <row r="4564" spans="1:10" x14ac:dyDescent="0.3">
      <c r="A4564" t="s">
        <v>4218</v>
      </c>
      <c r="C4564" s="18">
        <v>427.3154146087694</v>
      </c>
      <c r="D4564" s="1"/>
      <c r="E4564" s="1">
        <v>8</v>
      </c>
      <c r="F4564" s="1">
        <v>5</v>
      </c>
      <c r="G4564" s="1">
        <v>1</v>
      </c>
      <c r="H4564" s="1">
        <v>2</v>
      </c>
      <c r="I4564" s="15">
        <v>0.6875</v>
      </c>
      <c r="J4564">
        <f t="shared" si="71"/>
        <v>40</v>
      </c>
    </row>
    <row r="4565" spans="1:10" x14ac:dyDescent="0.3">
      <c r="A4565" t="s">
        <v>4219</v>
      </c>
      <c r="C4565" s="18">
        <v>427.30310192288914</v>
      </c>
      <c r="D4565" s="1"/>
      <c r="E4565" s="1">
        <v>13</v>
      </c>
      <c r="F4565" s="1">
        <v>5</v>
      </c>
      <c r="G4565" s="1">
        <v>2</v>
      </c>
      <c r="H4565" s="1">
        <v>6</v>
      </c>
      <c r="I4565" s="15">
        <v>0.46153846153846156</v>
      </c>
      <c r="J4565">
        <f t="shared" si="71"/>
        <v>40</v>
      </c>
    </row>
    <row r="4566" spans="1:10" x14ac:dyDescent="0.3">
      <c r="A4566" t="s">
        <v>4265</v>
      </c>
      <c r="C4566" s="18">
        <v>427.29513638167549</v>
      </c>
      <c r="D4566" s="1"/>
      <c r="E4566" s="1">
        <v>34</v>
      </c>
      <c r="F4566" s="1">
        <v>20</v>
      </c>
      <c r="G4566" s="1">
        <v>0</v>
      </c>
      <c r="H4566" s="1">
        <v>14</v>
      </c>
      <c r="I4566" s="15">
        <v>0.58823529411764708</v>
      </c>
      <c r="J4566">
        <f t="shared" si="71"/>
        <v>20</v>
      </c>
    </row>
    <row r="4567" spans="1:10" x14ac:dyDescent="0.3">
      <c r="A4567" t="s">
        <v>4621</v>
      </c>
      <c r="C4567" s="18">
        <v>427.26938372204535</v>
      </c>
      <c r="D4567" s="1"/>
      <c r="E4567" s="1">
        <v>15</v>
      </c>
      <c r="F4567" s="1">
        <v>8</v>
      </c>
      <c r="G4567" s="1">
        <v>0</v>
      </c>
      <c r="H4567" s="1">
        <v>7</v>
      </c>
      <c r="I4567" s="15">
        <v>0.53333333333333333</v>
      </c>
      <c r="J4567">
        <f t="shared" si="71"/>
        <v>40</v>
      </c>
    </row>
    <row r="4568" spans="1:10" x14ac:dyDescent="0.3">
      <c r="A4568" t="s">
        <v>4221</v>
      </c>
      <c r="C4568" s="18">
        <v>427.24138530882635</v>
      </c>
      <c r="D4568" s="1"/>
      <c r="E4568" s="1">
        <v>3</v>
      </c>
      <c r="F4568" s="1">
        <v>3</v>
      </c>
      <c r="G4568" s="1">
        <v>0</v>
      </c>
      <c r="H4568" s="1">
        <v>0</v>
      </c>
      <c r="I4568" s="15">
        <v>1</v>
      </c>
      <c r="J4568">
        <f t="shared" si="71"/>
        <v>40</v>
      </c>
    </row>
    <row r="4569" spans="1:10" x14ac:dyDescent="0.3">
      <c r="A4569" t="s">
        <v>4360</v>
      </c>
      <c r="C4569" s="18">
        <v>427.22302160310261</v>
      </c>
      <c r="D4569" s="1"/>
      <c r="E4569" s="1">
        <v>41</v>
      </c>
      <c r="F4569" s="1">
        <v>21</v>
      </c>
      <c r="G4569" s="1">
        <v>0</v>
      </c>
      <c r="H4569" s="1">
        <v>20</v>
      </c>
      <c r="I4569" s="15">
        <v>0.51219512195121952</v>
      </c>
      <c r="J4569">
        <f t="shared" si="71"/>
        <v>20</v>
      </c>
    </row>
    <row r="4570" spans="1:10" x14ac:dyDescent="0.3">
      <c r="A4570" t="s">
        <v>4222</v>
      </c>
      <c r="C4570" s="18">
        <v>427.21648482028144</v>
      </c>
      <c r="D4570" s="1"/>
      <c r="E4570" s="1">
        <v>17</v>
      </c>
      <c r="F4570" s="1">
        <v>9</v>
      </c>
      <c r="G4570" s="1">
        <v>0</v>
      </c>
      <c r="H4570" s="1">
        <v>8</v>
      </c>
      <c r="I4570" s="15">
        <v>0.52941176470588236</v>
      </c>
      <c r="J4570">
        <f t="shared" si="71"/>
        <v>40</v>
      </c>
    </row>
    <row r="4571" spans="1:10" x14ac:dyDescent="0.3">
      <c r="A4571" t="s">
        <v>4223</v>
      </c>
      <c r="C4571" s="18">
        <v>427.21319539495886</v>
      </c>
      <c r="D4571" s="1"/>
      <c r="E4571" s="1">
        <v>5</v>
      </c>
      <c r="F4571" s="1">
        <v>4</v>
      </c>
      <c r="G4571" s="1">
        <v>0</v>
      </c>
      <c r="H4571" s="1">
        <v>1</v>
      </c>
      <c r="I4571" s="15">
        <v>0.8</v>
      </c>
      <c r="J4571">
        <f t="shared" si="71"/>
        <v>40</v>
      </c>
    </row>
    <row r="4572" spans="1:10" x14ac:dyDescent="0.3">
      <c r="A4572" t="s">
        <v>4224</v>
      </c>
      <c r="C4572" s="18">
        <v>427.20827266200155</v>
      </c>
      <c r="D4572" s="1"/>
      <c r="E4572" s="1">
        <v>44</v>
      </c>
      <c r="F4572" s="1">
        <v>24</v>
      </c>
      <c r="G4572" s="1">
        <v>1</v>
      </c>
      <c r="H4572" s="1">
        <v>19</v>
      </c>
      <c r="I4572" s="15">
        <v>0.55681818181818177</v>
      </c>
      <c r="J4572">
        <f t="shared" si="71"/>
        <v>20</v>
      </c>
    </row>
    <row r="4573" spans="1:10" x14ac:dyDescent="0.3">
      <c r="A4573" t="s">
        <v>4225</v>
      </c>
      <c r="C4573" s="18">
        <v>427.20444515109693</v>
      </c>
      <c r="D4573" s="1"/>
      <c r="E4573" s="1">
        <v>3</v>
      </c>
      <c r="F4573" s="1">
        <v>3</v>
      </c>
      <c r="G4573" s="1">
        <v>0</v>
      </c>
      <c r="H4573" s="1">
        <v>0</v>
      </c>
      <c r="I4573" s="15">
        <v>1</v>
      </c>
      <c r="J4573">
        <f t="shared" si="71"/>
        <v>40</v>
      </c>
    </row>
    <row r="4574" spans="1:10" x14ac:dyDescent="0.3">
      <c r="A4574" t="s">
        <v>4226</v>
      </c>
      <c r="C4574" s="18">
        <v>427.20284048762943</v>
      </c>
      <c r="D4574" s="1"/>
      <c r="E4574" s="1">
        <v>44</v>
      </c>
      <c r="F4574" s="1">
        <v>25</v>
      </c>
      <c r="G4574" s="1">
        <v>0</v>
      </c>
      <c r="H4574" s="1">
        <v>19</v>
      </c>
      <c r="I4574" s="15">
        <v>0.56818181818181823</v>
      </c>
      <c r="J4574">
        <f t="shared" si="71"/>
        <v>20</v>
      </c>
    </row>
    <row r="4575" spans="1:10" x14ac:dyDescent="0.3">
      <c r="A4575" t="s">
        <v>4227</v>
      </c>
      <c r="C4575" s="18">
        <v>427.19255634573329</v>
      </c>
      <c r="D4575" s="1"/>
      <c r="E4575" s="1">
        <v>11</v>
      </c>
      <c r="F4575" s="1">
        <v>7</v>
      </c>
      <c r="G4575" s="1">
        <v>0</v>
      </c>
      <c r="H4575" s="1">
        <v>4</v>
      </c>
      <c r="I4575" s="15">
        <v>0.63636363636363635</v>
      </c>
      <c r="J4575">
        <f t="shared" si="71"/>
        <v>40</v>
      </c>
    </row>
    <row r="4576" spans="1:10" x14ac:dyDescent="0.3">
      <c r="A4576" t="s">
        <v>4228</v>
      </c>
      <c r="C4576" s="18">
        <v>427.18285678138216</v>
      </c>
      <c r="D4576" s="1"/>
      <c r="E4576" s="1">
        <v>6</v>
      </c>
      <c r="F4576" s="1">
        <v>4</v>
      </c>
      <c r="G4576" s="1">
        <v>0</v>
      </c>
      <c r="H4576" s="1">
        <v>2</v>
      </c>
      <c r="I4576" s="15">
        <v>0.66666666666666663</v>
      </c>
      <c r="J4576">
        <f t="shared" si="71"/>
        <v>40</v>
      </c>
    </row>
    <row r="4577" spans="1:10" x14ac:dyDescent="0.3">
      <c r="A4577" t="s">
        <v>4229</v>
      </c>
      <c r="C4577" s="18">
        <v>427.17581374273209</v>
      </c>
      <c r="D4577" s="1"/>
      <c r="E4577" s="1">
        <v>37</v>
      </c>
      <c r="F4577" s="1">
        <v>19</v>
      </c>
      <c r="G4577" s="1">
        <v>7</v>
      </c>
      <c r="H4577" s="1">
        <v>11</v>
      </c>
      <c r="I4577" s="15">
        <v>0.60810810810810811</v>
      </c>
      <c r="J4577">
        <f t="shared" si="71"/>
        <v>20</v>
      </c>
    </row>
    <row r="4578" spans="1:10" x14ac:dyDescent="0.3">
      <c r="A4578" t="s">
        <v>4231</v>
      </c>
      <c r="C4578" s="18">
        <v>427.17075753395426</v>
      </c>
      <c r="D4578" s="1"/>
      <c r="E4578" s="1">
        <v>9</v>
      </c>
      <c r="F4578" s="1">
        <v>6</v>
      </c>
      <c r="G4578" s="1">
        <v>0</v>
      </c>
      <c r="H4578" s="1">
        <v>3</v>
      </c>
      <c r="I4578" s="15">
        <v>0.66666666666666663</v>
      </c>
      <c r="J4578">
        <f t="shared" si="71"/>
        <v>40</v>
      </c>
    </row>
    <row r="4579" spans="1:10" x14ac:dyDescent="0.3">
      <c r="A4579" t="s">
        <v>4230</v>
      </c>
      <c r="C4579" s="18">
        <v>427.16984023116368</v>
      </c>
      <c r="D4579" s="1"/>
      <c r="E4579" s="1">
        <v>14</v>
      </c>
      <c r="F4579" s="1">
        <v>8</v>
      </c>
      <c r="G4579" s="1">
        <v>0</v>
      </c>
      <c r="H4579" s="1">
        <v>6</v>
      </c>
      <c r="I4579" s="15">
        <v>0.5714285714285714</v>
      </c>
      <c r="J4579">
        <f t="shared" si="71"/>
        <v>40</v>
      </c>
    </row>
    <row r="4580" spans="1:10" x14ac:dyDescent="0.3">
      <c r="A4580" t="s">
        <v>4493</v>
      </c>
      <c r="C4580" s="18">
        <v>427.16913821606516</v>
      </c>
      <c r="D4580" s="1"/>
      <c r="E4580" s="1">
        <v>6</v>
      </c>
      <c r="F4580" s="1">
        <v>4</v>
      </c>
      <c r="G4580" s="1">
        <v>0</v>
      </c>
      <c r="H4580" s="1">
        <v>2</v>
      </c>
      <c r="I4580" s="15">
        <v>0.66666666666666663</v>
      </c>
      <c r="J4580">
        <f t="shared" si="71"/>
        <v>40</v>
      </c>
    </row>
    <row r="4581" spans="1:10" x14ac:dyDescent="0.3">
      <c r="A4581" t="s">
        <v>4239</v>
      </c>
      <c r="C4581" s="18">
        <v>427.14450230783632</v>
      </c>
      <c r="D4581" s="1"/>
      <c r="E4581" s="1">
        <v>40</v>
      </c>
      <c r="F4581" s="1">
        <v>18</v>
      </c>
      <c r="G4581" s="1">
        <v>1</v>
      </c>
      <c r="H4581" s="1">
        <v>21</v>
      </c>
      <c r="I4581" s="15">
        <v>0.46250000000000002</v>
      </c>
      <c r="J4581">
        <f t="shared" si="71"/>
        <v>20</v>
      </c>
    </row>
    <row r="4582" spans="1:10" x14ac:dyDescent="0.3">
      <c r="A4582" t="s">
        <v>4233</v>
      </c>
      <c r="C4582" s="18">
        <v>427.13427327501813</v>
      </c>
      <c r="D4582" s="1"/>
      <c r="E4582" s="1">
        <v>65</v>
      </c>
      <c r="F4582" s="1">
        <v>34</v>
      </c>
      <c r="G4582" s="1">
        <v>3</v>
      </c>
      <c r="H4582" s="1">
        <v>28</v>
      </c>
      <c r="I4582" s="15">
        <v>0.5461538461538461</v>
      </c>
      <c r="J4582">
        <f t="shared" si="71"/>
        <v>20</v>
      </c>
    </row>
    <row r="4583" spans="1:10" x14ac:dyDescent="0.3">
      <c r="A4583" t="s">
        <v>4199</v>
      </c>
      <c r="C4583" s="18">
        <v>427.11817565759884</v>
      </c>
      <c r="D4583" s="1"/>
      <c r="E4583" s="1">
        <v>33</v>
      </c>
      <c r="F4583" s="1">
        <v>19</v>
      </c>
      <c r="G4583" s="1">
        <v>0</v>
      </c>
      <c r="H4583" s="1">
        <v>14</v>
      </c>
      <c r="I4583" s="15">
        <v>0.5757575757575758</v>
      </c>
      <c r="J4583">
        <f t="shared" si="71"/>
        <v>20</v>
      </c>
    </row>
    <row r="4584" spans="1:10" x14ac:dyDescent="0.3">
      <c r="A4584" t="s">
        <v>4234</v>
      </c>
      <c r="C4584" s="18">
        <v>427.10743386961525</v>
      </c>
      <c r="D4584" s="1"/>
      <c r="E4584" s="1">
        <v>7</v>
      </c>
      <c r="F4584" s="1">
        <v>5</v>
      </c>
      <c r="G4584" s="1">
        <v>0</v>
      </c>
      <c r="H4584" s="1">
        <v>2</v>
      </c>
      <c r="I4584" s="15">
        <v>0.7142857142857143</v>
      </c>
      <c r="J4584">
        <f t="shared" si="71"/>
        <v>40</v>
      </c>
    </row>
    <row r="4585" spans="1:10" x14ac:dyDescent="0.3">
      <c r="A4585" t="s">
        <v>4235</v>
      </c>
      <c r="C4585" s="18">
        <v>427.09568868170265</v>
      </c>
      <c r="D4585" s="1"/>
      <c r="E4585" s="1">
        <v>3</v>
      </c>
      <c r="F4585" s="1">
        <v>3</v>
      </c>
      <c r="G4585" s="1">
        <v>0</v>
      </c>
      <c r="H4585" s="1">
        <v>0</v>
      </c>
      <c r="I4585" s="15">
        <v>1</v>
      </c>
      <c r="J4585">
        <f t="shared" si="71"/>
        <v>40</v>
      </c>
    </row>
    <row r="4586" spans="1:10" x14ac:dyDescent="0.3">
      <c r="A4586" t="s">
        <v>4243</v>
      </c>
      <c r="C4586" s="18">
        <v>427.08350616568617</v>
      </c>
      <c r="D4586" s="1"/>
      <c r="E4586" s="1">
        <v>13</v>
      </c>
      <c r="F4586" s="1">
        <v>7</v>
      </c>
      <c r="G4586" s="1">
        <v>1</v>
      </c>
      <c r="H4586" s="1">
        <v>5</v>
      </c>
      <c r="I4586" s="15">
        <v>0.57692307692307687</v>
      </c>
      <c r="J4586">
        <f t="shared" si="71"/>
        <v>40</v>
      </c>
    </row>
    <row r="4587" spans="1:10" x14ac:dyDescent="0.3">
      <c r="A4587" t="s">
        <v>4260</v>
      </c>
      <c r="C4587" s="18">
        <v>427.07997949911572</v>
      </c>
      <c r="D4587" s="1"/>
      <c r="E4587" s="1">
        <v>9</v>
      </c>
      <c r="F4587" s="1">
        <v>6</v>
      </c>
      <c r="G4587" s="1">
        <v>0</v>
      </c>
      <c r="H4587" s="1">
        <v>3</v>
      </c>
      <c r="I4587" s="15">
        <v>0.66666666666666663</v>
      </c>
      <c r="J4587">
        <f t="shared" si="71"/>
        <v>40</v>
      </c>
    </row>
    <row r="4588" spans="1:10" x14ac:dyDescent="0.3">
      <c r="A4588" t="s">
        <v>4236</v>
      </c>
      <c r="C4588" s="18">
        <v>427.07988399453421</v>
      </c>
      <c r="D4588" s="1"/>
      <c r="E4588" s="1">
        <v>9</v>
      </c>
      <c r="F4588" s="1">
        <v>5</v>
      </c>
      <c r="G4588" s="1">
        <v>0</v>
      </c>
      <c r="H4588" s="1">
        <v>4</v>
      </c>
      <c r="I4588" s="15">
        <v>0.55555555555555558</v>
      </c>
      <c r="J4588">
        <f t="shared" si="71"/>
        <v>40</v>
      </c>
    </row>
    <row r="4589" spans="1:10" x14ac:dyDescent="0.3">
      <c r="A4589" t="s">
        <v>5102</v>
      </c>
      <c r="C4589" s="18">
        <v>427.0674004422462</v>
      </c>
      <c r="D4589" s="1"/>
      <c r="E4589" s="1">
        <v>9</v>
      </c>
      <c r="F4589" s="1">
        <v>6</v>
      </c>
      <c r="G4589" s="1">
        <v>0</v>
      </c>
      <c r="H4589" s="1">
        <v>3</v>
      </c>
      <c r="I4589" s="15">
        <v>0.66666666666666663</v>
      </c>
      <c r="J4589">
        <f t="shared" si="71"/>
        <v>40</v>
      </c>
    </row>
    <row r="4590" spans="1:10" x14ac:dyDescent="0.3">
      <c r="A4590" t="s">
        <v>4237</v>
      </c>
      <c r="C4590" s="18">
        <v>427.06327329354019</v>
      </c>
      <c r="D4590" s="1"/>
      <c r="E4590" s="1">
        <v>25</v>
      </c>
      <c r="F4590" s="1">
        <v>12</v>
      </c>
      <c r="G4590" s="1">
        <v>1</v>
      </c>
      <c r="H4590" s="1">
        <v>12</v>
      </c>
      <c r="I4590" s="15">
        <v>0.5</v>
      </c>
      <c r="J4590">
        <f t="shared" si="71"/>
        <v>40</v>
      </c>
    </row>
    <row r="4591" spans="1:10" x14ac:dyDescent="0.3">
      <c r="A4591" t="s">
        <v>4238</v>
      </c>
      <c r="C4591" s="18">
        <v>427.06264942821446</v>
      </c>
      <c r="D4591" s="1"/>
      <c r="E4591" s="1">
        <v>6</v>
      </c>
      <c r="F4591" s="1">
        <v>4</v>
      </c>
      <c r="G4591" s="1">
        <v>1</v>
      </c>
      <c r="H4591" s="1">
        <v>1</v>
      </c>
      <c r="I4591" s="15">
        <v>0.75</v>
      </c>
      <c r="J4591">
        <f t="shared" si="71"/>
        <v>40</v>
      </c>
    </row>
    <row r="4592" spans="1:10" x14ac:dyDescent="0.3">
      <c r="A4592" t="s">
        <v>4241</v>
      </c>
      <c r="C4592" s="18">
        <v>427.05568494740982</v>
      </c>
      <c r="D4592" s="1"/>
      <c r="E4592" s="1">
        <v>14</v>
      </c>
      <c r="F4592" s="1">
        <v>8</v>
      </c>
      <c r="G4592" s="1">
        <v>0</v>
      </c>
      <c r="H4592" s="1">
        <v>6</v>
      </c>
      <c r="I4592" s="15">
        <v>0.5714285714285714</v>
      </c>
      <c r="J4592">
        <f t="shared" si="71"/>
        <v>40</v>
      </c>
    </row>
    <row r="4593" spans="1:10" x14ac:dyDescent="0.3">
      <c r="A4593" t="s">
        <v>4242</v>
      </c>
      <c r="C4593" s="18">
        <v>427.05486833877342</v>
      </c>
      <c r="D4593" s="1"/>
      <c r="E4593" s="1">
        <v>13</v>
      </c>
      <c r="F4593" s="1">
        <v>7</v>
      </c>
      <c r="G4593" s="1">
        <v>2</v>
      </c>
      <c r="H4593" s="1">
        <v>4</v>
      </c>
      <c r="I4593" s="15">
        <v>0.61538461538461542</v>
      </c>
      <c r="J4593">
        <f t="shared" si="71"/>
        <v>40</v>
      </c>
    </row>
    <row r="4594" spans="1:10" x14ac:dyDescent="0.3">
      <c r="A4594" t="s">
        <v>4245</v>
      </c>
      <c r="C4594" s="18">
        <v>427.04203989864499</v>
      </c>
      <c r="D4594" s="1"/>
      <c r="E4594" s="1">
        <v>2</v>
      </c>
      <c r="F4594" s="1">
        <v>1</v>
      </c>
      <c r="G4594" s="1">
        <v>0</v>
      </c>
      <c r="H4594" s="1">
        <v>1</v>
      </c>
      <c r="I4594" s="15">
        <v>0.5</v>
      </c>
      <c r="J4594">
        <f t="shared" si="71"/>
        <v>40</v>
      </c>
    </row>
    <row r="4595" spans="1:10" x14ac:dyDescent="0.3">
      <c r="A4595" t="s">
        <v>3081</v>
      </c>
      <c r="C4595" s="18">
        <v>427.03810511808678</v>
      </c>
      <c r="D4595" s="1"/>
      <c r="E4595" s="1">
        <v>118</v>
      </c>
      <c r="F4595" s="1">
        <v>55</v>
      </c>
      <c r="G4595" s="1">
        <v>2</v>
      </c>
      <c r="H4595" s="1">
        <v>61</v>
      </c>
      <c r="I4595" s="15">
        <v>0.47457627118644069</v>
      </c>
      <c r="J4595">
        <f t="shared" si="71"/>
        <v>20</v>
      </c>
    </row>
    <row r="4596" spans="1:10" x14ac:dyDescent="0.3">
      <c r="A4596" t="s">
        <v>4308</v>
      </c>
      <c r="C4596" s="18">
        <v>427.03186209250435</v>
      </c>
      <c r="D4596" s="1"/>
      <c r="E4596" s="1">
        <v>21</v>
      </c>
      <c r="F4596" s="1">
        <v>11</v>
      </c>
      <c r="G4596" s="1">
        <v>1</v>
      </c>
      <c r="H4596" s="1">
        <v>9</v>
      </c>
      <c r="I4596" s="15">
        <v>0.54761904761904767</v>
      </c>
      <c r="J4596">
        <f t="shared" si="71"/>
        <v>40</v>
      </c>
    </row>
    <row r="4597" spans="1:10" x14ac:dyDescent="0.3">
      <c r="A4597" t="s">
        <v>4246</v>
      </c>
      <c r="C4597" s="18">
        <v>427.00989283946149</v>
      </c>
      <c r="D4597" s="1"/>
      <c r="E4597" s="1">
        <v>3</v>
      </c>
      <c r="F4597" s="1">
        <v>3</v>
      </c>
      <c r="G4597" s="1">
        <v>0</v>
      </c>
      <c r="H4597" s="1">
        <v>0</v>
      </c>
      <c r="I4597" s="15">
        <v>1</v>
      </c>
      <c r="J4597">
        <f t="shared" si="71"/>
        <v>40</v>
      </c>
    </row>
    <row r="4598" spans="1:10" x14ac:dyDescent="0.3">
      <c r="A4598" t="s">
        <v>17165</v>
      </c>
      <c r="C4598" s="18">
        <v>427.00272267351619</v>
      </c>
      <c r="D4598" s="1"/>
      <c r="E4598" s="1">
        <v>45</v>
      </c>
      <c r="F4598" s="1">
        <v>19</v>
      </c>
      <c r="G4598" s="1">
        <v>0</v>
      </c>
      <c r="H4598" s="1">
        <v>26</v>
      </c>
      <c r="I4598" s="15">
        <v>0.42222222222222222</v>
      </c>
      <c r="J4598">
        <f t="shared" si="71"/>
        <v>20</v>
      </c>
    </row>
    <row r="4599" spans="1:10" x14ac:dyDescent="0.3">
      <c r="A4599" t="s">
        <v>4247</v>
      </c>
      <c r="C4599" s="18">
        <v>426.99957804894279</v>
      </c>
      <c r="D4599" s="1"/>
      <c r="E4599" s="1">
        <v>20</v>
      </c>
      <c r="F4599" s="1">
        <v>11</v>
      </c>
      <c r="G4599" s="1">
        <v>0</v>
      </c>
      <c r="H4599" s="1">
        <v>9</v>
      </c>
      <c r="I4599" s="15">
        <v>0.55000000000000004</v>
      </c>
      <c r="J4599">
        <f t="shared" si="71"/>
        <v>40</v>
      </c>
    </row>
    <row r="4600" spans="1:10" x14ac:dyDescent="0.3">
      <c r="A4600" t="s">
        <v>4248</v>
      </c>
      <c r="C4600" s="18">
        <v>426.99884851571568</v>
      </c>
      <c r="D4600" s="1"/>
      <c r="E4600" s="1">
        <v>7</v>
      </c>
      <c r="F4600" s="1">
        <v>5</v>
      </c>
      <c r="G4600" s="1">
        <v>0</v>
      </c>
      <c r="H4600" s="1">
        <v>2</v>
      </c>
      <c r="I4600" s="15">
        <v>0.7142857142857143</v>
      </c>
      <c r="J4600">
        <f t="shared" si="71"/>
        <v>40</v>
      </c>
    </row>
    <row r="4601" spans="1:10" x14ac:dyDescent="0.3">
      <c r="A4601" t="s">
        <v>10473</v>
      </c>
      <c r="C4601" s="18">
        <v>426.99218708368517</v>
      </c>
      <c r="D4601" s="1"/>
      <c r="E4601" s="1">
        <v>13</v>
      </c>
      <c r="F4601" s="1">
        <v>5</v>
      </c>
      <c r="G4601" s="1">
        <v>0</v>
      </c>
      <c r="H4601" s="1">
        <v>8</v>
      </c>
      <c r="I4601" s="15">
        <v>0.38461538461538464</v>
      </c>
      <c r="J4601">
        <f t="shared" si="71"/>
        <v>40</v>
      </c>
    </row>
    <row r="4602" spans="1:10" x14ac:dyDescent="0.3">
      <c r="A4602" t="s">
        <v>4249</v>
      </c>
      <c r="C4602" s="18">
        <v>426.98791648409969</v>
      </c>
      <c r="D4602" s="1"/>
      <c r="E4602" s="1">
        <v>9</v>
      </c>
      <c r="F4602" s="1">
        <v>6</v>
      </c>
      <c r="G4602" s="1">
        <v>0</v>
      </c>
      <c r="H4602" s="1">
        <v>3</v>
      </c>
      <c r="I4602" s="15">
        <v>0.66666666666666663</v>
      </c>
      <c r="J4602">
        <f t="shared" si="71"/>
        <v>40</v>
      </c>
    </row>
    <row r="4603" spans="1:10" x14ac:dyDescent="0.3">
      <c r="A4603" t="s">
        <v>4250</v>
      </c>
      <c r="C4603" s="18">
        <v>426.97667716078314</v>
      </c>
      <c r="D4603" s="1"/>
      <c r="E4603" s="1">
        <v>8</v>
      </c>
      <c r="F4603" s="1">
        <v>5</v>
      </c>
      <c r="G4603" s="1">
        <v>0</v>
      </c>
      <c r="H4603" s="1">
        <v>3</v>
      </c>
      <c r="I4603" s="15">
        <v>0.625</v>
      </c>
      <c r="J4603">
        <f t="shared" si="71"/>
        <v>40</v>
      </c>
    </row>
    <row r="4604" spans="1:10" x14ac:dyDescent="0.3">
      <c r="A4604" t="s">
        <v>4251</v>
      </c>
      <c r="C4604" s="18">
        <v>426.95755265976129</v>
      </c>
      <c r="D4604" s="1"/>
      <c r="E4604" s="1">
        <v>9</v>
      </c>
      <c r="F4604" s="1">
        <v>2</v>
      </c>
      <c r="G4604" s="1">
        <v>1</v>
      </c>
      <c r="H4604" s="1">
        <v>6</v>
      </c>
      <c r="I4604" s="15">
        <v>0.27777777777777779</v>
      </c>
      <c r="J4604">
        <f t="shared" si="71"/>
        <v>40</v>
      </c>
    </row>
    <row r="4605" spans="1:10" x14ac:dyDescent="0.3">
      <c r="A4605" t="s">
        <v>4252</v>
      </c>
      <c r="C4605" s="18">
        <v>426.95522323278789</v>
      </c>
      <c r="D4605" s="1"/>
      <c r="E4605" s="1">
        <v>18</v>
      </c>
      <c r="F4605" s="1">
        <v>10</v>
      </c>
      <c r="G4605" s="1">
        <v>1</v>
      </c>
      <c r="H4605" s="1">
        <v>7</v>
      </c>
      <c r="I4605" s="15">
        <v>0.58333333333333337</v>
      </c>
      <c r="J4605">
        <f t="shared" si="71"/>
        <v>40</v>
      </c>
    </row>
    <row r="4606" spans="1:10" x14ac:dyDescent="0.3">
      <c r="A4606" t="s">
        <v>4258</v>
      </c>
      <c r="C4606" s="18">
        <v>426.95292404074291</v>
      </c>
      <c r="D4606" s="1"/>
      <c r="E4606" s="1">
        <v>30</v>
      </c>
      <c r="F4606" s="1">
        <v>17</v>
      </c>
      <c r="G4606" s="1">
        <v>2</v>
      </c>
      <c r="H4606" s="1">
        <v>11</v>
      </c>
      <c r="I4606" s="15">
        <v>0.6</v>
      </c>
      <c r="J4606">
        <f t="shared" si="71"/>
        <v>40</v>
      </c>
    </row>
    <row r="4607" spans="1:10" x14ac:dyDescent="0.3">
      <c r="A4607" t="s">
        <v>6227</v>
      </c>
      <c r="C4607" s="18">
        <v>426.9259690993764</v>
      </c>
      <c r="D4607" s="1"/>
      <c r="E4607" s="1">
        <v>42</v>
      </c>
      <c r="F4607" s="1">
        <v>22</v>
      </c>
      <c r="G4607" s="1">
        <v>2</v>
      </c>
      <c r="H4607" s="1">
        <v>18</v>
      </c>
      <c r="I4607" s="15">
        <v>0.54761904761904767</v>
      </c>
      <c r="J4607">
        <f t="shared" si="71"/>
        <v>20</v>
      </c>
    </row>
    <row r="4608" spans="1:10" x14ac:dyDescent="0.3">
      <c r="A4608" t="s">
        <v>4257</v>
      </c>
      <c r="C4608" s="18">
        <v>426.88536047928812</v>
      </c>
      <c r="D4608" s="1"/>
      <c r="E4608" s="1">
        <v>7</v>
      </c>
      <c r="F4608" s="1">
        <v>3</v>
      </c>
      <c r="G4608" s="1">
        <v>1</v>
      </c>
      <c r="H4608" s="1">
        <v>3</v>
      </c>
      <c r="I4608" s="15">
        <v>0.5</v>
      </c>
      <c r="J4608">
        <f t="shared" si="71"/>
        <v>40</v>
      </c>
    </row>
    <row r="4609" spans="1:10" x14ac:dyDescent="0.3">
      <c r="A4609" t="s">
        <v>4212</v>
      </c>
      <c r="C4609" s="18">
        <v>426.85167182708989</v>
      </c>
      <c r="D4609" s="1"/>
      <c r="E4609" s="1">
        <v>20</v>
      </c>
      <c r="F4609" s="1">
        <v>12</v>
      </c>
      <c r="G4609" s="1">
        <v>0</v>
      </c>
      <c r="H4609" s="1">
        <v>8</v>
      </c>
      <c r="I4609" s="15">
        <v>0.6</v>
      </c>
      <c r="J4609">
        <f t="shared" si="71"/>
        <v>40</v>
      </c>
    </row>
    <row r="4610" spans="1:10" x14ac:dyDescent="0.3">
      <c r="A4610" t="s">
        <v>4259</v>
      </c>
      <c r="C4610" s="18">
        <v>426.83452129499881</v>
      </c>
      <c r="D4610" s="1"/>
      <c r="E4610" s="1">
        <v>9</v>
      </c>
      <c r="F4610" s="1">
        <v>6</v>
      </c>
      <c r="G4610" s="1">
        <v>0</v>
      </c>
      <c r="H4610" s="1">
        <v>3</v>
      </c>
      <c r="I4610" s="15">
        <v>0.66666666666666663</v>
      </c>
      <c r="J4610">
        <f t="shared" si="71"/>
        <v>40</v>
      </c>
    </row>
    <row r="4611" spans="1:10" x14ac:dyDescent="0.3">
      <c r="A4611" t="s">
        <v>4173</v>
      </c>
      <c r="C4611" s="18">
        <v>426.82079455628292</v>
      </c>
      <c r="D4611" s="1"/>
      <c r="E4611" s="1">
        <v>28</v>
      </c>
      <c r="F4611" s="1">
        <v>15</v>
      </c>
      <c r="G4611" s="1">
        <v>1</v>
      </c>
      <c r="H4611" s="1">
        <v>12</v>
      </c>
      <c r="I4611" s="15">
        <v>0.5535714285714286</v>
      </c>
      <c r="J4611">
        <f t="shared" si="71"/>
        <v>40</v>
      </c>
    </row>
    <row r="4612" spans="1:10" x14ac:dyDescent="0.3">
      <c r="A4612" t="s">
        <v>4262</v>
      </c>
      <c r="C4612" s="18">
        <v>426.80550024145708</v>
      </c>
      <c r="D4612" s="1"/>
      <c r="E4612" s="1">
        <v>5</v>
      </c>
      <c r="F4612" s="1">
        <v>4</v>
      </c>
      <c r="G4612" s="1">
        <v>0</v>
      </c>
      <c r="H4612" s="1">
        <v>1</v>
      </c>
      <c r="I4612" s="15">
        <v>0.8</v>
      </c>
      <c r="J4612">
        <f t="shared" ref="J4612:J4675" si="72">IF(E4612&lt;=30,40,20)</f>
        <v>40</v>
      </c>
    </row>
    <row r="4613" spans="1:10" x14ac:dyDescent="0.3">
      <c r="A4613" t="s">
        <v>4342</v>
      </c>
      <c r="C4613" s="18">
        <v>426.80400891724457</v>
      </c>
      <c r="D4613" s="1"/>
      <c r="E4613" s="1">
        <v>5</v>
      </c>
      <c r="F4613" s="1">
        <v>4</v>
      </c>
      <c r="G4613" s="1">
        <v>0</v>
      </c>
      <c r="H4613" s="1">
        <v>1</v>
      </c>
      <c r="I4613" s="15">
        <v>0.8</v>
      </c>
      <c r="J4613">
        <f t="shared" si="72"/>
        <v>40</v>
      </c>
    </row>
    <row r="4614" spans="1:10" x14ac:dyDescent="0.3">
      <c r="A4614" t="s">
        <v>4263</v>
      </c>
      <c r="C4614" s="18">
        <v>426.77553749255401</v>
      </c>
      <c r="D4614" s="1"/>
      <c r="E4614" s="1">
        <v>5</v>
      </c>
      <c r="F4614" s="1">
        <v>4</v>
      </c>
      <c r="G4614" s="1">
        <v>0</v>
      </c>
      <c r="H4614" s="1">
        <v>1</v>
      </c>
      <c r="I4614" s="15">
        <v>0.8</v>
      </c>
      <c r="J4614">
        <f t="shared" si="72"/>
        <v>40</v>
      </c>
    </row>
    <row r="4615" spans="1:10" x14ac:dyDescent="0.3">
      <c r="A4615" t="s">
        <v>5178</v>
      </c>
      <c r="C4615" s="18">
        <v>426.7751865875868</v>
      </c>
      <c r="D4615" s="1"/>
      <c r="E4615" s="1">
        <v>9</v>
      </c>
      <c r="F4615" s="1">
        <v>6</v>
      </c>
      <c r="G4615" s="1">
        <v>0</v>
      </c>
      <c r="H4615" s="1">
        <v>3</v>
      </c>
      <c r="I4615" s="15">
        <v>0.66666666666666663</v>
      </c>
      <c r="J4615">
        <f t="shared" si="72"/>
        <v>40</v>
      </c>
    </row>
    <row r="4616" spans="1:10" x14ac:dyDescent="0.3">
      <c r="A4616" t="s">
        <v>4264</v>
      </c>
      <c r="C4616" s="18">
        <v>426.76527967051987</v>
      </c>
      <c r="D4616" s="1"/>
      <c r="E4616" s="1">
        <v>8</v>
      </c>
      <c r="F4616" s="1">
        <v>5</v>
      </c>
      <c r="G4616" s="1">
        <v>0</v>
      </c>
      <c r="H4616" s="1">
        <v>3</v>
      </c>
      <c r="I4616" s="15">
        <v>0.625</v>
      </c>
      <c r="J4616">
        <f t="shared" si="72"/>
        <v>40</v>
      </c>
    </row>
    <row r="4617" spans="1:10" x14ac:dyDescent="0.3">
      <c r="A4617" t="s">
        <v>5027</v>
      </c>
      <c r="C4617" s="18">
        <v>426.73408195018123</v>
      </c>
      <c r="D4617" s="1"/>
      <c r="E4617" s="1">
        <v>14</v>
      </c>
      <c r="F4617" s="1">
        <v>8</v>
      </c>
      <c r="G4617" s="1">
        <v>0</v>
      </c>
      <c r="H4617" s="1">
        <v>6</v>
      </c>
      <c r="I4617" s="15">
        <v>0.5714285714285714</v>
      </c>
      <c r="J4617">
        <f t="shared" si="72"/>
        <v>40</v>
      </c>
    </row>
    <row r="4618" spans="1:10" x14ac:dyDescent="0.3">
      <c r="A4618" t="s">
        <v>4268</v>
      </c>
      <c r="C4618" s="18">
        <v>426.71504152551779</v>
      </c>
      <c r="D4618" s="1"/>
      <c r="E4618" s="1">
        <v>6</v>
      </c>
      <c r="F4618" s="1">
        <v>4</v>
      </c>
      <c r="G4618" s="1">
        <v>1</v>
      </c>
      <c r="H4618" s="1">
        <v>1</v>
      </c>
      <c r="I4618" s="15">
        <v>0.75</v>
      </c>
      <c r="J4618">
        <f t="shared" si="72"/>
        <v>40</v>
      </c>
    </row>
    <row r="4619" spans="1:10" x14ac:dyDescent="0.3">
      <c r="A4619" t="s">
        <v>4269</v>
      </c>
      <c r="C4619" s="18">
        <v>426.7132748821374</v>
      </c>
      <c r="D4619" s="1"/>
      <c r="E4619" s="1">
        <v>10</v>
      </c>
      <c r="F4619" s="1">
        <v>6</v>
      </c>
      <c r="G4619" s="1">
        <v>1</v>
      </c>
      <c r="H4619" s="1">
        <v>3</v>
      </c>
      <c r="I4619" s="15">
        <v>0.65</v>
      </c>
      <c r="J4619">
        <f t="shared" si="72"/>
        <v>40</v>
      </c>
    </row>
    <row r="4620" spans="1:10" x14ac:dyDescent="0.3">
      <c r="A4620" t="s">
        <v>4270</v>
      </c>
      <c r="C4620" s="18">
        <v>426.68779467846377</v>
      </c>
      <c r="D4620" s="1"/>
      <c r="E4620" s="1">
        <v>5</v>
      </c>
      <c r="F4620" s="1">
        <v>4</v>
      </c>
      <c r="G4620" s="1">
        <v>0</v>
      </c>
      <c r="H4620" s="1">
        <v>1</v>
      </c>
      <c r="I4620" s="15">
        <v>0.8</v>
      </c>
      <c r="J4620">
        <f t="shared" si="72"/>
        <v>40</v>
      </c>
    </row>
    <row r="4621" spans="1:10" x14ac:dyDescent="0.3">
      <c r="A4621" t="s">
        <v>4271</v>
      </c>
      <c r="C4621" s="18">
        <v>426.67781807549835</v>
      </c>
      <c r="D4621" s="1"/>
      <c r="E4621" s="1">
        <v>11</v>
      </c>
      <c r="F4621" s="1">
        <v>7</v>
      </c>
      <c r="G4621" s="1">
        <v>0</v>
      </c>
      <c r="H4621" s="1">
        <v>4</v>
      </c>
      <c r="I4621" s="15">
        <v>0.63636363636363635</v>
      </c>
      <c r="J4621">
        <f t="shared" si="72"/>
        <v>40</v>
      </c>
    </row>
    <row r="4622" spans="1:10" x14ac:dyDescent="0.3">
      <c r="A4622" t="s">
        <v>4272</v>
      </c>
      <c r="C4622" s="18">
        <v>426.6699081486251</v>
      </c>
      <c r="D4622" s="1"/>
      <c r="E4622" s="1">
        <v>8</v>
      </c>
      <c r="F4622" s="1">
        <v>5</v>
      </c>
      <c r="G4622" s="1">
        <v>1</v>
      </c>
      <c r="H4622" s="1">
        <v>2</v>
      </c>
      <c r="I4622" s="15">
        <v>0.6875</v>
      </c>
      <c r="J4622">
        <f t="shared" si="72"/>
        <v>40</v>
      </c>
    </row>
    <row r="4623" spans="1:10" x14ac:dyDescent="0.3">
      <c r="A4623" t="s">
        <v>4273</v>
      </c>
      <c r="C4623" s="18">
        <v>426.65733540790967</v>
      </c>
      <c r="D4623" s="1"/>
      <c r="E4623" s="1">
        <v>13</v>
      </c>
      <c r="F4623" s="1">
        <v>7</v>
      </c>
      <c r="G4623" s="1">
        <v>2</v>
      </c>
      <c r="H4623" s="1">
        <v>4</v>
      </c>
      <c r="I4623" s="15">
        <v>0.61538461538461542</v>
      </c>
      <c r="J4623">
        <f t="shared" si="72"/>
        <v>40</v>
      </c>
    </row>
    <row r="4624" spans="1:10" x14ac:dyDescent="0.3">
      <c r="A4624" s="21" t="s">
        <v>4274</v>
      </c>
      <c r="C4624" s="18">
        <v>426.64749147810909</v>
      </c>
      <c r="D4624" s="1"/>
      <c r="E4624" s="1">
        <v>5</v>
      </c>
      <c r="F4624" s="1">
        <v>4</v>
      </c>
      <c r="G4624" s="1">
        <v>0</v>
      </c>
      <c r="H4624" s="1">
        <v>1</v>
      </c>
      <c r="I4624" s="15">
        <v>0.8</v>
      </c>
      <c r="J4624">
        <f t="shared" si="72"/>
        <v>40</v>
      </c>
    </row>
    <row r="4625" spans="1:10" x14ac:dyDescent="0.3">
      <c r="A4625" t="s">
        <v>4386</v>
      </c>
      <c r="C4625" s="18">
        <v>426.61693940443911</v>
      </c>
      <c r="D4625" s="1"/>
      <c r="E4625" s="1">
        <v>15</v>
      </c>
      <c r="F4625" s="1">
        <v>8</v>
      </c>
      <c r="G4625" s="1">
        <v>1</v>
      </c>
      <c r="H4625" s="1">
        <v>6</v>
      </c>
      <c r="I4625" s="15">
        <v>0.56666666666666665</v>
      </c>
      <c r="J4625">
        <f t="shared" si="72"/>
        <v>40</v>
      </c>
    </row>
    <row r="4626" spans="1:10" x14ac:dyDescent="0.3">
      <c r="A4626" t="s">
        <v>4275</v>
      </c>
      <c r="C4626" s="18">
        <v>426.6010424216189</v>
      </c>
      <c r="D4626" s="1"/>
      <c r="E4626" s="1">
        <v>3</v>
      </c>
      <c r="F4626" s="1">
        <v>3</v>
      </c>
      <c r="G4626" s="1">
        <v>0</v>
      </c>
      <c r="H4626" s="1">
        <v>0</v>
      </c>
      <c r="I4626" s="15">
        <v>1</v>
      </c>
      <c r="J4626">
        <f t="shared" si="72"/>
        <v>40</v>
      </c>
    </row>
    <row r="4627" spans="1:10" x14ac:dyDescent="0.3">
      <c r="A4627" t="s">
        <v>4277</v>
      </c>
      <c r="C4627" s="18">
        <v>426.55774852557352</v>
      </c>
      <c r="D4627" s="1"/>
      <c r="E4627" s="1">
        <v>9</v>
      </c>
      <c r="F4627" s="1">
        <v>6</v>
      </c>
      <c r="G4627" s="1">
        <v>0</v>
      </c>
      <c r="H4627" s="1">
        <v>3</v>
      </c>
      <c r="I4627" s="15">
        <v>0.66666666666666663</v>
      </c>
      <c r="J4627">
        <f t="shared" si="72"/>
        <v>40</v>
      </c>
    </row>
    <row r="4628" spans="1:10" x14ac:dyDescent="0.3">
      <c r="A4628" t="s">
        <v>4278</v>
      </c>
      <c r="C4628" s="18">
        <v>426.54870611019425</v>
      </c>
      <c r="D4628" s="1"/>
      <c r="E4628" s="1">
        <v>10</v>
      </c>
      <c r="F4628" s="1">
        <v>6</v>
      </c>
      <c r="G4628" s="1">
        <v>0</v>
      </c>
      <c r="H4628" s="1">
        <v>4</v>
      </c>
      <c r="I4628" s="15">
        <v>0.6</v>
      </c>
      <c r="J4628">
        <f t="shared" si="72"/>
        <v>40</v>
      </c>
    </row>
    <row r="4629" spans="1:10" x14ac:dyDescent="0.3">
      <c r="A4629" t="s">
        <v>4279</v>
      </c>
      <c r="C4629" s="18">
        <v>426.54119843284258</v>
      </c>
      <c r="D4629" s="1"/>
      <c r="E4629" s="1">
        <v>19</v>
      </c>
      <c r="F4629" s="1">
        <v>11</v>
      </c>
      <c r="G4629" s="1">
        <v>0</v>
      </c>
      <c r="H4629" s="1">
        <v>8</v>
      </c>
      <c r="I4629" s="15">
        <v>0.57894736842105265</v>
      </c>
      <c r="J4629">
        <f t="shared" si="72"/>
        <v>40</v>
      </c>
    </row>
    <row r="4630" spans="1:10" x14ac:dyDescent="0.3">
      <c r="A4630" t="s">
        <v>4281</v>
      </c>
      <c r="C4630" s="18">
        <v>426.52538126869717</v>
      </c>
      <c r="D4630" s="1"/>
      <c r="E4630" s="1">
        <v>21</v>
      </c>
      <c r="F4630" s="1">
        <v>10</v>
      </c>
      <c r="G4630" s="1">
        <v>2</v>
      </c>
      <c r="H4630" s="1">
        <v>9</v>
      </c>
      <c r="I4630" s="15">
        <v>0.52380952380952384</v>
      </c>
      <c r="J4630">
        <f t="shared" si="72"/>
        <v>40</v>
      </c>
    </row>
    <row r="4631" spans="1:10" x14ac:dyDescent="0.3">
      <c r="A4631" t="s">
        <v>4282</v>
      </c>
      <c r="C4631" s="18">
        <v>426.52013927132793</v>
      </c>
      <c r="D4631" s="1"/>
      <c r="E4631" s="1">
        <v>9</v>
      </c>
      <c r="F4631" s="1">
        <v>6</v>
      </c>
      <c r="G4631" s="1">
        <v>0</v>
      </c>
      <c r="H4631" s="1">
        <v>3</v>
      </c>
      <c r="I4631" s="15">
        <v>0.66666666666666663</v>
      </c>
      <c r="J4631">
        <f t="shared" si="72"/>
        <v>40</v>
      </c>
    </row>
    <row r="4632" spans="1:10" x14ac:dyDescent="0.3">
      <c r="A4632" t="s">
        <v>4494</v>
      </c>
      <c r="C4632" s="18">
        <v>426.51318393491511</v>
      </c>
      <c r="D4632" s="1"/>
      <c r="E4632" s="1">
        <v>5</v>
      </c>
      <c r="F4632" s="1">
        <v>3</v>
      </c>
      <c r="G4632" s="1">
        <v>1</v>
      </c>
      <c r="H4632" s="1">
        <v>1</v>
      </c>
      <c r="I4632" s="15">
        <v>0.7</v>
      </c>
      <c r="J4632">
        <f t="shared" si="72"/>
        <v>40</v>
      </c>
    </row>
    <row r="4633" spans="1:10" x14ac:dyDescent="0.3">
      <c r="A4633" t="s">
        <v>4283</v>
      </c>
      <c r="C4633" s="18">
        <v>426.50788170584741</v>
      </c>
      <c r="D4633" s="1"/>
      <c r="E4633" s="1">
        <v>9</v>
      </c>
      <c r="F4633" s="1">
        <v>6</v>
      </c>
      <c r="G4633" s="1">
        <v>0</v>
      </c>
      <c r="H4633" s="1">
        <v>3</v>
      </c>
      <c r="I4633" s="15">
        <v>0.66666666666666663</v>
      </c>
      <c r="J4633">
        <f t="shared" si="72"/>
        <v>40</v>
      </c>
    </row>
    <row r="4634" spans="1:10" x14ac:dyDescent="0.3">
      <c r="A4634" t="s">
        <v>4284</v>
      </c>
      <c r="C4634" s="18">
        <v>426.49883727976476</v>
      </c>
      <c r="D4634" s="1"/>
      <c r="E4634" s="1">
        <v>5</v>
      </c>
      <c r="F4634" s="1">
        <v>3</v>
      </c>
      <c r="G4634" s="1">
        <v>1</v>
      </c>
      <c r="H4634" s="1">
        <v>1</v>
      </c>
      <c r="I4634" s="15">
        <v>0.7</v>
      </c>
      <c r="J4634">
        <f t="shared" si="72"/>
        <v>40</v>
      </c>
    </row>
    <row r="4635" spans="1:10" x14ac:dyDescent="0.3">
      <c r="A4635" t="s">
        <v>4286</v>
      </c>
      <c r="C4635" s="18">
        <v>426.48357991547351</v>
      </c>
      <c r="D4635" s="1"/>
      <c r="E4635" s="1">
        <v>6</v>
      </c>
      <c r="F4635" s="1">
        <v>4</v>
      </c>
      <c r="G4635" s="1">
        <v>1</v>
      </c>
      <c r="H4635" s="1">
        <v>1</v>
      </c>
      <c r="I4635" s="15">
        <v>0.75</v>
      </c>
      <c r="J4635">
        <f t="shared" si="72"/>
        <v>40</v>
      </c>
    </row>
    <row r="4636" spans="1:10" x14ac:dyDescent="0.3">
      <c r="A4636" t="s">
        <v>4287</v>
      </c>
      <c r="C4636" s="18">
        <v>426.47820152767804</v>
      </c>
      <c r="D4636" s="1"/>
      <c r="E4636" s="1">
        <v>8</v>
      </c>
      <c r="F4636" s="1">
        <v>5</v>
      </c>
      <c r="G4636" s="1">
        <v>1</v>
      </c>
      <c r="H4636" s="1">
        <v>2</v>
      </c>
      <c r="I4636" s="15">
        <v>0.6875</v>
      </c>
      <c r="J4636">
        <f t="shared" si="72"/>
        <v>40</v>
      </c>
    </row>
    <row r="4637" spans="1:10" x14ac:dyDescent="0.3">
      <c r="A4637" t="s">
        <v>4288</v>
      </c>
      <c r="C4637" s="18">
        <v>426.47782429373962</v>
      </c>
      <c r="D4637" s="1"/>
      <c r="E4637" s="1">
        <v>3</v>
      </c>
      <c r="F4637" s="1">
        <v>3</v>
      </c>
      <c r="G4637" s="1">
        <v>0</v>
      </c>
      <c r="H4637" s="1">
        <v>0</v>
      </c>
      <c r="I4637" s="15">
        <v>1</v>
      </c>
      <c r="J4637">
        <f t="shared" si="72"/>
        <v>40</v>
      </c>
    </row>
    <row r="4638" spans="1:10" x14ac:dyDescent="0.3">
      <c r="A4638" t="s">
        <v>4292</v>
      </c>
      <c r="C4638" s="18">
        <v>426.4755627373537</v>
      </c>
      <c r="D4638" s="1"/>
      <c r="E4638" s="1">
        <v>21</v>
      </c>
      <c r="F4638" s="1">
        <v>11</v>
      </c>
      <c r="G4638" s="1">
        <v>2</v>
      </c>
      <c r="H4638" s="1">
        <v>8</v>
      </c>
      <c r="I4638" s="15">
        <v>0.5714285714285714</v>
      </c>
      <c r="J4638">
        <f t="shared" si="72"/>
        <v>40</v>
      </c>
    </row>
    <row r="4639" spans="1:10" x14ac:dyDescent="0.3">
      <c r="A4639" t="s">
        <v>10243</v>
      </c>
      <c r="C4639" s="18">
        <v>426.46684002084476</v>
      </c>
      <c r="D4639" s="1"/>
      <c r="E4639" s="1">
        <v>43</v>
      </c>
      <c r="F4639" s="1">
        <v>19</v>
      </c>
      <c r="G4639" s="1">
        <v>0</v>
      </c>
      <c r="H4639" s="1">
        <v>24</v>
      </c>
      <c r="I4639" s="15">
        <v>0.44186046511627908</v>
      </c>
      <c r="J4639">
        <f t="shared" si="72"/>
        <v>20</v>
      </c>
    </row>
    <row r="4640" spans="1:10" x14ac:dyDescent="0.3">
      <c r="A4640" t="s">
        <v>4289</v>
      </c>
      <c r="C4640" s="18">
        <v>426.45617287839815</v>
      </c>
      <c r="D4640" s="1"/>
      <c r="E4640" s="1">
        <v>3</v>
      </c>
      <c r="F4640" s="1">
        <v>3</v>
      </c>
      <c r="G4640" s="1">
        <v>0</v>
      </c>
      <c r="H4640" s="1">
        <v>0</v>
      </c>
      <c r="I4640" s="15">
        <v>1</v>
      </c>
      <c r="J4640">
        <f t="shared" si="72"/>
        <v>40</v>
      </c>
    </row>
    <row r="4641" spans="1:10" x14ac:dyDescent="0.3">
      <c r="A4641" t="s">
        <v>4291</v>
      </c>
      <c r="C4641" s="18">
        <v>426.44430795738151</v>
      </c>
      <c r="D4641" s="1"/>
      <c r="E4641" s="1">
        <v>8</v>
      </c>
      <c r="F4641" s="1">
        <v>5</v>
      </c>
      <c r="G4641" s="1">
        <v>0</v>
      </c>
      <c r="H4641" s="1">
        <v>3</v>
      </c>
      <c r="I4641" s="15">
        <v>0.625</v>
      </c>
      <c r="J4641">
        <f t="shared" si="72"/>
        <v>40</v>
      </c>
    </row>
    <row r="4642" spans="1:10" x14ac:dyDescent="0.3">
      <c r="A4642" t="s">
        <v>4293</v>
      </c>
      <c r="C4642" s="18">
        <v>426.43777859390582</v>
      </c>
      <c r="D4642" s="1"/>
      <c r="E4642" s="1">
        <v>11</v>
      </c>
      <c r="F4642" s="1">
        <v>7</v>
      </c>
      <c r="G4642" s="1">
        <v>0</v>
      </c>
      <c r="H4642" s="1">
        <v>4</v>
      </c>
      <c r="I4642" s="15">
        <v>0.63636363636363635</v>
      </c>
      <c r="J4642">
        <f t="shared" si="72"/>
        <v>40</v>
      </c>
    </row>
    <row r="4643" spans="1:10" x14ac:dyDescent="0.3">
      <c r="A4643" t="s">
        <v>4294</v>
      </c>
      <c r="C4643" s="18">
        <v>426.42930008706008</v>
      </c>
      <c r="D4643" s="1"/>
      <c r="E4643" s="1">
        <v>11</v>
      </c>
      <c r="F4643" s="1">
        <v>7</v>
      </c>
      <c r="G4643" s="1">
        <v>0</v>
      </c>
      <c r="H4643" s="1">
        <v>4</v>
      </c>
      <c r="I4643" s="15">
        <v>0.63636363636363635</v>
      </c>
      <c r="J4643">
        <f t="shared" si="72"/>
        <v>40</v>
      </c>
    </row>
    <row r="4644" spans="1:10" x14ac:dyDescent="0.3">
      <c r="A4644" t="s">
        <v>4487</v>
      </c>
      <c r="C4644" s="18">
        <v>426.41639666810335</v>
      </c>
      <c r="D4644" s="1"/>
      <c r="E4644" s="1">
        <v>17</v>
      </c>
      <c r="F4644" s="1">
        <v>9</v>
      </c>
      <c r="G4644" s="1">
        <v>1</v>
      </c>
      <c r="H4644" s="1">
        <v>7</v>
      </c>
      <c r="I4644" s="15">
        <v>0.55882352941176472</v>
      </c>
      <c r="J4644">
        <f t="shared" si="72"/>
        <v>40</v>
      </c>
    </row>
    <row r="4645" spans="1:10" x14ac:dyDescent="0.3">
      <c r="A4645" t="s">
        <v>4340</v>
      </c>
      <c r="C4645" s="18">
        <v>426.40359041725458</v>
      </c>
      <c r="D4645" s="1"/>
      <c r="E4645" s="1">
        <v>17</v>
      </c>
      <c r="F4645" s="1">
        <v>9</v>
      </c>
      <c r="G4645" s="1">
        <v>0</v>
      </c>
      <c r="H4645" s="1">
        <v>8</v>
      </c>
      <c r="I4645" s="15">
        <v>0.52941176470588236</v>
      </c>
      <c r="J4645">
        <f t="shared" si="72"/>
        <v>40</v>
      </c>
    </row>
    <row r="4646" spans="1:10" x14ac:dyDescent="0.3">
      <c r="A4646" t="s">
        <v>4295</v>
      </c>
      <c r="C4646" s="18">
        <v>426.39871307824046</v>
      </c>
      <c r="D4646" s="1"/>
      <c r="E4646" s="1">
        <v>23</v>
      </c>
      <c r="F4646" s="1">
        <v>12</v>
      </c>
      <c r="G4646" s="1">
        <v>2</v>
      </c>
      <c r="H4646" s="1">
        <v>9</v>
      </c>
      <c r="I4646" s="15">
        <v>0.56521739130434778</v>
      </c>
      <c r="J4646">
        <f t="shared" si="72"/>
        <v>40</v>
      </c>
    </row>
    <row r="4647" spans="1:10" x14ac:dyDescent="0.3">
      <c r="A4647" t="s">
        <v>4296</v>
      </c>
      <c r="C4647" s="18">
        <v>426.37472450755467</v>
      </c>
      <c r="D4647" s="1"/>
      <c r="E4647" s="1">
        <v>16</v>
      </c>
      <c r="F4647" s="1">
        <v>8</v>
      </c>
      <c r="G4647" s="1">
        <v>3</v>
      </c>
      <c r="H4647" s="1">
        <v>5</v>
      </c>
      <c r="I4647" s="15">
        <v>0.59375</v>
      </c>
      <c r="J4647">
        <f t="shared" si="72"/>
        <v>40</v>
      </c>
    </row>
    <row r="4648" spans="1:10" x14ac:dyDescent="0.3">
      <c r="A4648" t="s">
        <v>4303</v>
      </c>
      <c r="C4648" s="18">
        <v>426.35526251161923</v>
      </c>
      <c r="D4648" s="1"/>
      <c r="E4648" s="1">
        <v>23</v>
      </c>
      <c r="F4648" s="1">
        <v>13</v>
      </c>
      <c r="G4648" s="1">
        <v>1</v>
      </c>
      <c r="H4648" s="1">
        <v>9</v>
      </c>
      <c r="I4648" s="15">
        <v>0.58695652173913049</v>
      </c>
      <c r="J4648">
        <f t="shared" si="72"/>
        <v>40</v>
      </c>
    </row>
    <row r="4649" spans="1:10" x14ac:dyDescent="0.3">
      <c r="A4649" t="s">
        <v>4298</v>
      </c>
      <c r="C4649" s="18">
        <v>426.33148783247697</v>
      </c>
      <c r="D4649" s="1"/>
      <c r="E4649" s="1">
        <v>15</v>
      </c>
      <c r="F4649" s="1">
        <v>8</v>
      </c>
      <c r="G4649" s="1">
        <v>0</v>
      </c>
      <c r="H4649" s="1">
        <v>7</v>
      </c>
      <c r="I4649" s="15">
        <v>0.53333333333333333</v>
      </c>
      <c r="J4649">
        <f t="shared" si="72"/>
        <v>40</v>
      </c>
    </row>
    <row r="4650" spans="1:10" x14ac:dyDescent="0.3">
      <c r="A4650" t="s">
        <v>4299</v>
      </c>
      <c r="C4650" s="18">
        <v>426.32167463044317</v>
      </c>
      <c r="D4650" s="1"/>
      <c r="E4650" s="1">
        <v>8</v>
      </c>
      <c r="F4650" s="1">
        <v>5</v>
      </c>
      <c r="G4650" s="1">
        <v>0</v>
      </c>
      <c r="H4650" s="1">
        <v>3</v>
      </c>
      <c r="I4650" s="15">
        <v>0.625</v>
      </c>
      <c r="J4650">
        <f t="shared" si="72"/>
        <v>40</v>
      </c>
    </row>
    <row r="4651" spans="1:10" x14ac:dyDescent="0.3">
      <c r="A4651" t="s">
        <v>4304</v>
      </c>
      <c r="C4651" s="18">
        <v>426.29946325531222</v>
      </c>
      <c r="D4651" s="1"/>
      <c r="E4651" s="1">
        <v>23</v>
      </c>
      <c r="F4651" s="1">
        <v>13</v>
      </c>
      <c r="G4651" s="1">
        <v>0</v>
      </c>
      <c r="H4651" s="1">
        <v>10</v>
      </c>
      <c r="I4651" s="15">
        <v>0.56521739130434778</v>
      </c>
      <c r="J4651">
        <f t="shared" si="72"/>
        <v>40</v>
      </c>
    </row>
    <row r="4652" spans="1:10" x14ac:dyDescent="0.3">
      <c r="A4652" t="s">
        <v>4341</v>
      </c>
      <c r="C4652" s="18">
        <v>426.2908046763373</v>
      </c>
      <c r="D4652" s="1"/>
      <c r="E4652" s="1">
        <v>14</v>
      </c>
      <c r="F4652" s="1">
        <v>9</v>
      </c>
      <c r="G4652" s="1">
        <v>0</v>
      </c>
      <c r="H4652" s="1">
        <v>5</v>
      </c>
      <c r="I4652" s="15">
        <v>0.6428571428571429</v>
      </c>
      <c r="J4652">
        <f t="shared" si="72"/>
        <v>40</v>
      </c>
    </row>
    <row r="4653" spans="1:10" x14ac:dyDescent="0.3">
      <c r="A4653" t="s">
        <v>4195</v>
      </c>
      <c r="C4653" s="18">
        <v>426.27906644669207</v>
      </c>
      <c r="D4653" s="1"/>
      <c r="E4653" s="1">
        <v>11</v>
      </c>
      <c r="F4653" s="1">
        <v>6</v>
      </c>
      <c r="G4653" s="1">
        <v>2</v>
      </c>
      <c r="H4653" s="1">
        <v>3</v>
      </c>
      <c r="I4653" s="15">
        <v>0.63636363636363635</v>
      </c>
      <c r="J4653">
        <f t="shared" si="72"/>
        <v>40</v>
      </c>
    </row>
    <row r="4654" spans="1:10" x14ac:dyDescent="0.3">
      <c r="A4654" t="s">
        <v>4301</v>
      </c>
      <c r="C4654" s="18">
        <v>426.25882122468789</v>
      </c>
      <c r="D4654" s="1"/>
      <c r="E4654" s="1">
        <v>24</v>
      </c>
      <c r="F4654" s="1">
        <v>11</v>
      </c>
      <c r="G4654" s="1">
        <v>4</v>
      </c>
      <c r="H4654" s="1">
        <v>9</v>
      </c>
      <c r="I4654" s="15">
        <v>0.54166666666666663</v>
      </c>
      <c r="J4654">
        <f t="shared" si="72"/>
        <v>40</v>
      </c>
    </row>
    <row r="4655" spans="1:10" x14ac:dyDescent="0.3">
      <c r="A4655" t="s">
        <v>19726</v>
      </c>
      <c r="C4655" s="18">
        <v>426.2422740324696</v>
      </c>
      <c r="D4655" s="1"/>
      <c r="E4655" s="1">
        <v>14</v>
      </c>
      <c r="F4655" s="1">
        <v>4</v>
      </c>
      <c r="G4655" s="1">
        <v>0</v>
      </c>
      <c r="H4655" s="1">
        <v>10</v>
      </c>
      <c r="I4655" s="15">
        <v>0.2857142857142857</v>
      </c>
      <c r="J4655">
        <f t="shared" si="72"/>
        <v>40</v>
      </c>
    </row>
    <row r="4656" spans="1:10" x14ac:dyDescent="0.3">
      <c r="A4656" t="s">
        <v>4307</v>
      </c>
      <c r="C4656" s="18">
        <v>426.2204194932437</v>
      </c>
      <c r="D4656" s="1"/>
      <c r="E4656" s="1">
        <v>40</v>
      </c>
      <c r="F4656" s="1">
        <v>23</v>
      </c>
      <c r="G4656" s="1">
        <v>0</v>
      </c>
      <c r="H4656" s="1">
        <v>17</v>
      </c>
      <c r="I4656" s="15">
        <v>0.57499999999999996</v>
      </c>
      <c r="J4656">
        <f t="shared" si="72"/>
        <v>20</v>
      </c>
    </row>
    <row r="4657" spans="1:10" x14ac:dyDescent="0.3">
      <c r="A4657" s="21" t="s">
        <v>4305</v>
      </c>
      <c r="C4657" s="18">
        <v>426.19992032676674</v>
      </c>
      <c r="D4657" s="1"/>
      <c r="E4657" s="1">
        <v>19</v>
      </c>
      <c r="F4657" s="1">
        <v>7</v>
      </c>
      <c r="G4657" s="1">
        <v>0</v>
      </c>
      <c r="H4657" s="1">
        <v>12</v>
      </c>
      <c r="I4657" s="15">
        <v>0.36842105263157893</v>
      </c>
      <c r="J4657">
        <f t="shared" si="72"/>
        <v>40</v>
      </c>
    </row>
    <row r="4658" spans="1:10" x14ac:dyDescent="0.3">
      <c r="A4658" t="s">
        <v>4306</v>
      </c>
      <c r="C4658" s="18">
        <v>426.19953655639921</v>
      </c>
      <c r="D4658" s="1"/>
      <c r="E4658" s="1">
        <v>13</v>
      </c>
      <c r="F4658" s="1">
        <v>8</v>
      </c>
      <c r="G4658" s="1">
        <v>0</v>
      </c>
      <c r="H4658" s="1">
        <v>5</v>
      </c>
      <c r="I4658" s="15">
        <v>0.61538461538461542</v>
      </c>
      <c r="J4658">
        <f t="shared" si="72"/>
        <v>40</v>
      </c>
    </row>
    <row r="4659" spans="1:10" x14ac:dyDescent="0.3">
      <c r="A4659" t="s">
        <v>4309</v>
      </c>
      <c r="C4659" s="18">
        <v>426.19416487692774</v>
      </c>
      <c r="D4659" s="1"/>
      <c r="E4659" s="1">
        <v>6</v>
      </c>
      <c r="F4659" s="1">
        <v>5</v>
      </c>
      <c r="G4659" s="1">
        <v>0</v>
      </c>
      <c r="H4659" s="1">
        <v>1</v>
      </c>
      <c r="I4659" s="15">
        <v>0.83333333333333337</v>
      </c>
      <c r="J4659">
        <f t="shared" si="72"/>
        <v>40</v>
      </c>
    </row>
    <row r="4660" spans="1:10" x14ac:dyDescent="0.3">
      <c r="A4660" t="s">
        <v>4370</v>
      </c>
      <c r="C4660" s="18">
        <v>426.18816880675945</v>
      </c>
      <c r="D4660" s="1"/>
      <c r="E4660" s="1">
        <v>23</v>
      </c>
      <c r="F4660" s="1">
        <v>13</v>
      </c>
      <c r="G4660" s="1">
        <v>0</v>
      </c>
      <c r="H4660" s="1">
        <v>10</v>
      </c>
      <c r="I4660" s="15">
        <v>0.56521739130434778</v>
      </c>
      <c r="J4660">
        <f t="shared" si="72"/>
        <v>40</v>
      </c>
    </row>
    <row r="4661" spans="1:10" x14ac:dyDescent="0.3">
      <c r="A4661" t="s">
        <v>4310</v>
      </c>
      <c r="C4661" s="18">
        <v>426.16639213108465</v>
      </c>
      <c r="D4661" s="1"/>
      <c r="E4661" s="1">
        <v>8</v>
      </c>
      <c r="F4661" s="1">
        <v>5</v>
      </c>
      <c r="G4661" s="1">
        <v>0</v>
      </c>
      <c r="H4661" s="1">
        <v>3</v>
      </c>
      <c r="I4661" s="15">
        <v>0.625</v>
      </c>
      <c r="J4661">
        <f t="shared" si="72"/>
        <v>40</v>
      </c>
    </row>
    <row r="4662" spans="1:10" x14ac:dyDescent="0.3">
      <c r="A4662" t="s">
        <v>4311</v>
      </c>
      <c r="C4662" s="18">
        <v>426.16548981034026</v>
      </c>
      <c r="D4662" s="1"/>
      <c r="E4662" s="1">
        <v>21</v>
      </c>
      <c r="F4662" s="1">
        <v>11</v>
      </c>
      <c r="G4662" s="1">
        <v>1</v>
      </c>
      <c r="H4662" s="1">
        <v>9</v>
      </c>
      <c r="I4662" s="15">
        <v>0.54761904761904767</v>
      </c>
      <c r="J4662">
        <f t="shared" si="72"/>
        <v>40</v>
      </c>
    </row>
    <row r="4663" spans="1:10" x14ac:dyDescent="0.3">
      <c r="A4663" t="s">
        <v>4541</v>
      </c>
      <c r="C4663" s="18">
        <v>426.128482761817</v>
      </c>
      <c r="D4663" s="1"/>
      <c r="E4663" s="1">
        <v>48</v>
      </c>
      <c r="F4663" s="1">
        <v>23</v>
      </c>
      <c r="G4663" s="1">
        <v>6</v>
      </c>
      <c r="H4663" s="1">
        <v>19</v>
      </c>
      <c r="I4663" s="15">
        <v>0.54166666666666663</v>
      </c>
      <c r="J4663">
        <f t="shared" si="72"/>
        <v>20</v>
      </c>
    </row>
    <row r="4664" spans="1:10" x14ac:dyDescent="0.3">
      <c r="A4664" t="s">
        <v>4478</v>
      </c>
      <c r="C4664" s="18">
        <v>425.72262499622548</v>
      </c>
      <c r="D4664" s="1"/>
      <c r="E4664" s="1">
        <v>14</v>
      </c>
      <c r="F4664" s="1">
        <v>7</v>
      </c>
      <c r="G4664" s="1">
        <v>1</v>
      </c>
      <c r="H4664" s="1">
        <v>6</v>
      </c>
      <c r="I4664" s="15">
        <v>0.5357142857142857</v>
      </c>
      <c r="J4664">
        <f t="shared" si="72"/>
        <v>40</v>
      </c>
    </row>
    <row r="4665" spans="1:10" x14ac:dyDescent="0.3">
      <c r="A4665" t="s">
        <v>5134</v>
      </c>
      <c r="C4665" s="18">
        <v>426.10775273281888</v>
      </c>
      <c r="D4665" s="1"/>
      <c r="E4665" s="1">
        <v>61</v>
      </c>
      <c r="F4665" s="1">
        <v>32</v>
      </c>
      <c r="G4665" s="1">
        <v>1</v>
      </c>
      <c r="H4665" s="1">
        <v>28</v>
      </c>
      <c r="I4665" s="15">
        <v>0.53278688524590168</v>
      </c>
      <c r="J4665">
        <f t="shared" si="72"/>
        <v>20</v>
      </c>
    </row>
    <row r="4666" spans="1:10" x14ac:dyDescent="0.3">
      <c r="A4666" t="s">
        <v>5723</v>
      </c>
      <c r="C4666" s="18">
        <v>426.08514663556389</v>
      </c>
      <c r="D4666" s="1"/>
      <c r="E4666" s="1">
        <v>41</v>
      </c>
      <c r="F4666" s="1">
        <v>16</v>
      </c>
      <c r="G4666" s="1">
        <v>7</v>
      </c>
      <c r="H4666" s="1">
        <v>18</v>
      </c>
      <c r="I4666" s="15">
        <v>0.47560975609756095</v>
      </c>
      <c r="J4666">
        <f t="shared" si="72"/>
        <v>20</v>
      </c>
    </row>
    <row r="4667" spans="1:10" x14ac:dyDescent="0.3">
      <c r="A4667" t="s">
        <v>4317</v>
      </c>
      <c r="C4667" s="18">
        <v>426.07368256200203</v>
      </c>
      <c r="D4667" s="1"/>
      <c r="E4667" s="1">
        <v>50</v>
      </c>
      <c r="F4667" s="1">
        <v>24</v>
      </c>
      <c r="G4667" s="1">
        <v>2</v>
      </c>
      <c r="H4667" s="1">
        <v>24</v>
      </c>
      <c r="I4667" s="15">
        <v>0.5</v>
      </c>
      <c r="J4667">
        <f t="shared" si="72"/>
        <v>20</v>
      </c>
    </row>
    <row r="4668" spans="1:10" x14ac:dyDescent="0.3">
      <c r="A4668" t="s">
        <v>4613</v>
      </c>
      <c r="C4668" s="18">
        <v>426.02995695076794</v>
      </c>
      <c r="D4668" s="1"/>
      <c r="E4668" s="1">
        <v>3</v>
      </c>
      <c r="F4668" s="1">
        <v>2</v>
      </c>
      <c r="G4668" s="1">
        <v>1</v>
      </c>
      <c r="H4668" s="1">
        <v>0</v>
      </c>
      <c r="I4668" s="15">
        <v>0.83333333333333337</v>
      </c>
      <c r="J4668">
        <f t="shared" si="72"/>
        <v>40</v>
      </c>
    </row>
    <row r="4669" spans="1:10" x14ac:dyDescent="0.3">
      <c r="A4669" t="s">
        <v>4320</v>
      </c>
      <c r="C4669" s="18">
        <v>426.02396845423016</v>
      </c>
      <c r="D4669" s="1"/>
      <c r="E4669" s="1">
        <v>5</v>
      </c>
      <c r="F4669" s="1">
        <v>4</v>
      </c>
      <c r="G4669" s="1">
        <v>0</v>
      </c>
      <c r="H4669" s="1">
        <v>1</v>
      </c>
      <c r="I4669" s="15">
        <v>0.8</v>
      </c>
      <c r="J4669">
        <f t="shared" si="72"/>
        <v>40</v>
      </c>
    </row>
    <row r="4670" spans="1:10" x14ac:dyDescent="0.3">
      <c r="A4670" t="s">
        <v>4321</v>
      </c>
      <c r="C4670" s="18">
        <v>426.0084508726809</v>
      </c>
      <c r="D4670" s="1"/>
      <c r="E4670" s="1">
        <v>9</v>
      </c>
      <c r="F4670" s="1">
        <v>6</v>
      </c>
      <c r="G4670" s="1">
        <v>0</v>
      </c>
      <c r="H4670" s="1">
        <v>3</v>
      </c>
      <c r="I4670" s="15">
        <v>0.66666666666666663</v>
      </c>
      <c r="J4670">
        <f t="shared" si="72"/>
        <v>40</v>
      </c>
    </row>
    <row r="4671" spans="1:10" x14ac:dyDescent="0.3">
      <c r="A4671" t="s">
        <v>4322</v>
      </c>
      <c r="C4671" s="18">
        <v>426.00690228051315</v>
      </c>
      <c r="D4671" s="1"/>
      <c r="E4671" s="1">
        <v>14</v>
      </c>
      <c r="F4671" s="1">
        <v>8</v>
      </c>
      <c r="G4671" s="1">
        <v>1</v>
      </c>
      <c r="H4671" s="1">
        <v>5</v>
      </c>
      <c r="I4671" s="15">
        <v>0.6071428571428571</v>
      </c>
      <c r="J4671">
        <f t="shared" si="72"/>
        <v>40</v>
      </c>
    </row>
    <row r="4672" spans="1:10" x14ac:dyDescent="0.3">
      <c r="A4672" t="s">
        <v>4323</v>
      </c>
      <c r="C4672" s="18">
        <v>426.00438419081598</v>
      </c>
      <c r="D4672" s="1"/>
      <c r="E4672" s="1">
        <v>19</v>
      </c>
      <c r="F4672" s="1">
        <v>11</v>
      </c>
      <c r="G4672" s="1">
        <v>0</v>
      </c>
      <c r="H4672" s="1">
        <v>8</v>
      </c>
      <c r="I4672" s="15">
        <v>0.57894736842105265</v>
      </c>
      <c r="J4672">
        <f t="shared" si="72"/>
        <v>40</v>
      </c>
    </row>
    <row r="4673" spans="1:10" x14ac:dyDescent="0.3">
      <c r="A4673" t="s">
        <v>4324</v>
      </c>
      <c r="C4673" s="18">
        <v>425.99345758912926</v>
      </c>
      <c r="D4673" s="1"/>
      <c r="E4673" s="1">
        <v>17</v>
      </c>
      <c r="F4673" s="1">
        <v>10</v>
      </c>
      <c r="G4673" s="1">
        <v>1</v>
      </c>
      <c r="H4673" s="1">
        <v>6</v>
      </c>
      <c r="I4673" s="15">
        <v>0.61764705882352944</v>
      </c>
      <c r="J4673">
        <f t="shared" si="72"/>
        <v>40</v>
      </c>
    </row>
    <row r="4674" spans="1:10" x14ac:dyDescent="0.3">
      <c r="A4674" t="s">
        <v>4325</v>
      </c>
      <c r="C4674" s="18">
        <v>425.9854451110769</v>
      </c>
      <c r="D4674" s="1"/>
      <c r="E4674" s="1">
        <v>6</v>
      </c>
      <c r="F4674" s="1">
        <v>4</v>
      </c>
      <c r="G4674" s="1">
        <v>0</v>
      </c>
      <c r="H4674" s="1">
        <v>2</v>
      </c>
      <c r="I4674" s="15">
        <v>0.66666666666666663</v>
      </c>
      <c r="J4674">
        <f t="shared" si="72"/>
        <v>40</v>
      </c>
    </row>
    <row r="4675" spans="1:10" x14ac:dyDescent="0.3">
      <c r="A4675" t="s">
        <v>12256</v>
      </c>
      <c r="C4675" s="18">
        <v>425.97489335637016</v>
      </c>
      <c r="D4675" s="1"/>
      <c r="E4675" s="1">
        <v>53</v>
      </c>
      <c r="F4675" s="1">
        <v>22</v>
      </c>
      <c r="G4675" s="1">
        <v>3</v>
      </c>
      <c r="H4675" s="1">
        <v>28</v>
      </c>
      <c r="I4675" s="15">
        <v>0.44339622641509435</v>
      </c>
      <c r="J4675">
        <f t="shared" si="72"/>
        <v>20</v>
      </c>
    </row>
    <row r="4676" spans="1:10" x14ac:dyDescent="0.3">
      <c r="A4676" t="s">
        <v>4326</v>
      </c>
      <c r="C4676" s="18">
        <v>425.95662004373901</v>
      </c>
      <c r="D4676" s="1"/>
      <c r="E4676" s="1">
        <v>5</v>
      </c>
      <c r="F4676" s="1">
        <v>4</v>
      </c>
      <c r="G4676" s="1">
        <v>0</v>
      </c>
      <c r="H4676" s="1">
        <v>1</v>
      </c>
      <c r="I4676" s="15">
        <v>0.8</v>
      </c>
      <c r="J4676">
        <f t="shared" ref="J4676:J4739" si="73">IF(E4676&lt;=30,40,20)</f>
        <v>40</v>
      </c>
    </row>
    <row r="4677" spans="1:10" x14ac:dyDescent="0.3">
      <c r="A4677" t="s">
        <v>4327</v>
      </c>
      <c r="C4677" s="18">
        <v>425.95246771401168</v>
      </c>
      <c r="D4677" s="1"/>
      <c r="E4677" s="1">
        <v>5</v>
      </c>
      <c r="F4677" s="1">
        <v>3</v>
      </c>
      <c r="G4677" s="1">
        <v>1</v>
      </c>
      <c r="H4677" s="1">
        <v>1</v>
      </c>
      <c r="I4677" s="15">
        <v>0.7</v>
      </c>
      <c r="J4677">
        <f t="shared" si="73"/>
        <v>40</v>
      </c>
    </row>
    <row r="4678" spans="1:10" x14ac:dyDescent="0.3">
      <c r="A4678" t="s">
        <v>4328</v>
      </c>
      <c r="C4678" s="18">
        <v>425.94246737227218</v>
      </c>
      <c r="D4678" s="1"/>
      <c r="E4678" s="1">
        <v>4</v>
      </c>
      <c r="F4678" s="1">
        <v>3</v>
      </c>
      <c r="G4678" s="1">
        <v>0</v>
      </c>
      <c r="H4678" s="1">
        <v>1</v>
      </c>
      <c r="I4678" s="15">
        <v>0.75</v>
      </c>
      <c r="J4678">
        <f t="shared" si="73"/>
        <v>40</v>
      </c>
    </row>
    <row r="4679" spans="1:10" x14ac:dyDescent="0.3">
      <c r="A4679" t="s">
        <v>4330</v>
      </c>
      <c r="C4679" s="18">
        <v>425.91581859965515</v>
      </c>
      <c r="D4679" s="1"/>
      <c r="E4679" s="1">
        <v>7</v>
      </c>
      <c r="F4679" s="1">
        <v>5</v>
      </c>
      <c r="G4679" s="1">
        <v>0</v>
      </c>
      <c r="H4679" s="1">
        <v>2</v>
      </c>
      <c r="I4679" s="15">
        <v>0.7142857142857143</v>
      </c>
      <c r="J4679">
        <f t="shared" si="73"/>
        <v>40</v>
      </c>
    </row>
    <row r="4680" spans="1:10" x14ac:dyDescent="0.3">
      <c r="A4680" t="s">
        <v>4354</v>
      </c>
      <c r="C4680" s="18">
        <v>425.9067179188354</v>
      </c>
      <c r="D4680" s="1"/>
      <c r="E4680" s="1">
        <v>75</v>
      </c>
      <c r="F4680" s="1">
        <v>39</v>
      </c>
      <c r="G4680" s="1">
        <v>0</v>
      </c>
      <c r="H4680" s="1">
        <v>36</v>
      </c>
      <c r="I4680" s="15">
        <v>0.52</v>
      </c>
      <c r="J4680">
        <f t="shared" si="73"/>
        <v>20</v>
      </c>
    </row>
    <row r="4681" spans="1:10" x14ac:dyDescent="0.3">
      <c r="A4681" t="s">
        <v>4331</v>
      </c>
      <c r="C4681" s="18">
        <v>425.89842874329133</v>
      </c>
      <c r="D4681" s="1"/>
      <c r="E4681" s="1">
        <v>7</v>
      </c>
      <c r="F4681" s="1">
        <v>4</v>
      </c>
      <c r="G4681" s="1">
        <v>1</v>
      </c>
      <c r="H4681" s="1">
        <v>2</v>
      </c>
      <c r="I4681" s="15">
        <v>0.6428571428571429</v>
      </c>
      <c r="J4681">
        <f t="shared" si="73"/>
        <v>40</v>
      </c>
    </row>
    <row r="4682" spans="1:10" x14ac:dyDescent="0.3">
      <c r="A4682" t="s">
        <v>4316</v>
      </c>
      <c r="C4682" s="18">
        <v>425.88090595877986</v>
      </c>
      <c r="D4682" s="1"/>
      <c r="E4682" s="1">
        <v>15</v>
      </c>
      <c r="F4682" s="1">
        <v>8</v>
      </c>
      <c r="G4682" s="1">
        <v>0</v>
      </c>
      <c r="H4682" s="1">
        <v>7</v>
      </c>
      <c r="I4682" s="15">
        <v>0.53333333333333333</v>
      </c>
      <c r="J4682">
        <f t="shared" si="73"/>
        <v>40</v>
      </c>
    </row>
    <row r="4683" spans="1:10" x14ac:dyDescent="0.3">
      <c r="A4683" t="s">
        <v>4332</v>
      </c>
      <c r="C4683" s="18">
        <v>425.86788412514579</v>
      </c>
      <c r="D4683" s="1"/>
      <c r="E4683" s="1">
        <v>3</v>
      </c>
      <c r="F4683" s="1">
        <v>3</v>
      </c>
      <c r="G4683" s="1">
        <v>0</v>
      </c>
      <c r="H4683" s="1">
        <v>0</v>
      </c>
      <c r="I4683" s="15">
        <v>1</v>
      </c>
      <c r="J4683">
        <f t="shared" si="73"/>
        <v>40</v>
      </c>
    </row>
    <row r="4684" spans="1:10" x14ac:dyDescent="0.3">
      <c r="A4684" t="s">
        <v>4333</v>
      </c>
      <c r="C4684" s="18">
        <v>425.84267417806149</v>
      </c>
      <c r="D4684" s="1"/>
      <c r="E4684" s="1">
        <v>3</v>
      </c>
      <c r="F4684" s="1">
        <v>3</v>
      </c>
      <c r="G4684" s="1">
        <v>0</v>
      </c>
      <c r="H4684" s="1">
        <v>0</v>
      </c>
      <c r="I4684" s="15">
        <v>1</v>
      </c>
      <c r="J4684">
        <f t="shared" si="73"/>
        <v>40</v>
      </c>
    </row>
    <row r="4685" spans="1:10" x14ac:dyDescent="0.3">
      <c r="A4685" t="s">
        <v>4334</v>
      </c>
      <c r="C4685" s="18">
        <v>425.83620432912215</v>
      </c>
      <c r="D4685" s="1"/>
      <c r="E4685" s="1">
        <v>29</v>
      </c>
      <c r="F4685" s="1">
        <v>17</v>
      </c>
      <c r="G4685" s="1">
        <v>1</v>
      </c>
      <c r="H4685" s="1">
        <v>11</v>
      </c>
      <c r="I4685" s="15">
        <v>0.60344827586206895</v>
      </c>
      <c r="J4685">
        <f t="shared" si="73"/>
        <v>40</v>
      </c>
    </row>
    <row r="4686" spans="1:10" x14ac:dyDescent="0.3">
      <c r="A4686" t="s">
        <v>4335</v>
      </c>
      <c r="C4686" s="18">
        <v>425.79339769793239</v>
      </c>
      <c r="D4686" s="1"/>
      <c r="E4686" s="1">
        <v>25</v>
      </c>
      <c r="F4686" s="1">
        <v>11</v>
      </c>
      <c r="G4686" s="1">
        <v>1</v>
      </c>
      <c r="H4686" s="1">
        <v>13</v>
      </c>
      <c r="I4686" s="15">
        <v>0.46</v>
      </c>
      <c r="J4686">
        <f t="shared" si="73"/>
        <v>40</v>
      </c>
    </row>
    <row r="4687" spans="1:10" x14ac:dyDescent="0.3">
      <c r="A4687" t="s">
        <v>4329</v>
      </c>
      <c r="C4687" s="18">
        <v>425.78361657419265</v>
      </c>
      <c r="D4687" s="1"/>
      <c r="E4687" s="1">
        <v>44</v>
      </c>
      <c r="F4687" s="1">
        <v>22</v>
      </c>
      <c r="G4687" s="1">
        <v>0</v>
      </c>
      <c r="H4687" s="1">
        <v>22</v>
      </c>
      <c r="I4687" s="15">
        <v>0.5</v>
      </c>
      <c r="J4687">
        <f t="shared" si="73"/>
        <v>20</v>
      </c>
    </row>
    <row r="4688" spans="1:10" x14ac:dyDescent="0.3">
      <c r="A4688" t="s">
        <v>4336</v>
      </c>
      <c r="C4688" s="18">
        <v>425.78001969703558</v>
      </c>
      <c r="D4688" s="1"/>
      <c r="E4688" s="1">
        <v>8</v>
      </c>
      <c r="F4688" s="1">
        <v>5</v>
      </c>
      <c r="G4688" s="1">
        <v>0</v>
      </c>
      <c r="H4688" s="1">
        <v>3</v>
      </c>
      <c r="I4688" s="15">
        <v>0.625</v>
      </c>
      <c r="J4688">
        <f t="shared" si="73"/>
        <v>40</v>
      </c>
    </row>
    <row r="4689" spans="1:10" x14ac:dyDescent="0.3">
      <c r="A4689" t="s">
        <v>4337</v>
      </c>
      <c r="C4689" s="18">
        <v>425.76495658215214</v>
      </c>
      <c r="D4689" s="1"/>
      <c r="E4689" s="1">
        <v>13</v>
      </c>
      <c r="F4689" s="1">
        <v>8</v>
      </c>
      <c r="G4689" s="1">
        <v>0</v>
      </c>
      <c r="H4689" s="1">
        <v>5</v>
      </c>
      <c r="I4689" s="15">
        <v>0.61538461538461542</v>
      </c>
      <c r="J4689">
        <f t="shared" si="73"/>
        <v>40</v>
      </c>
    </row>
    <row r="4690" spans="1:10" x14ac:dyDescent="0.3">
      <c r="A4690" t="s">
        <v>4339</v>
      </c>
      <c r="C4690" s="18">
        <v>425.74514626906989</v>
      </c>
      <c r="D4690" s="1"/>
      <c r="E4690" s="1">
        <v>12</v>
      </c>
      <c r="F4690" s="1">
        <v>7</v>
      </c>
      <c r="G4690" s="1">
        <v>0</v>
      </c>
      <c r="H4690" s="1">
        <v>5</v>
      </c>
      <c r="I4690" s="15">
        <v>0.58333333333333337</v>
      </c>
      <c r="J4690">
        <f t="shared" si="73"/>
        <v>40</v>
      </c>
    </row>
    <row r="4691" spans="1:10" x14ac:dyDescent="0.3">
      <c r="A4691" t="s">
        <v>4343</v>
      </c>
      <c r="C4691" s="18">
        <v>425.70488817420824</v>
      </c>
      <c r="D4691" s="1"/>
      <c r="E4691" s="1">
        <v>4</v>
      </c>
      <c r="F4691" s="1">
        <v>3</v>
      </c>
      <c r="G4691" s="1">
        <v>0</v>
      </c>
      <c r="H4691" s="1">
        <v>1</v>
      </c>
      <c r="I4691" s="15">
        <v>0.75</v>
      </c>
      <c r="J4691">
        <f t="shared" si="73"/>
        <v>40</v>
      </c>
    </row>
    <row r="4692" spans="1:10" x14ac:dyDescent="0.3">
      <c r="A4692" t="s">
        <v>4346</v>
      </c>
      <c r="C4692" s="18">
        <v>425.63202402198596</v>
      </c>
      <c r="D4692" s="1"/>
      <c r="E4692" s="1">
        <v>31</v>
      </c>
      <c r="F4692" s="1">
        <v>16</v>
      </c>
      <c r="G4692" s="1">
        <v>0</v>
      </c>
      <c r="H4692" s="1">
        <v>15</v>
      </c>
      <c r="I4692" s="15">
        <v>0.5161290322580645</v>
      </c>
      <c r="J4692">
        <f t="shared" si="73"/>
        <v>20</v>
      </c>
    </row>
    <row r="4693" spans="1:10" x14ac:dyDescent="0.3">
      <c r="A4693" t="s">
        <v>4312</v>
      </c>
      <c r="C4693" s="18">
        <v>425.62875751725971</v>
      </c>
      <c r="D4693" s="1"/>
      <c r="E4693" s="1">
        <v>46</v>
      </c>
      <c r="F4693" s="1">
        <v>21</v>
      </c>
      <c r="G4693" s="1">
        <v>2</v>
      </c>
      <c r="H4693" s="1">
        <v>23</v>
      </c>
      <c r="I4693" s="15">
        <v>0.47826086956521741</v>
      </c>
      <c r="J4693">
        <f t="shared" si="73"/>
        <v>20</v>
      </c>
    </row>
    <row r="4694" spans="1:10" x14ac:dyDescent="0.3">
      <c r="A4694" t="s">
        <v>4347</v>
      </c>
      <c r="C4694" s="18">
        <v>425.61911749560841</v>
      </c>
      <c r="D4694" s="1"/>
      <c r="E4694" s="1">
        <v>5</v>
      </c>
      <c r="F4694" s="1">
        <v>3</v>
      </c>
      <c r="G4694" s="1">
        <v>1</v>
      </c>
      <c r="H4694" s="1">
        <v>1</v>
      </c>
      <c r="I4694" s="15">
        <v>0.7</v>
      </c>
      <c r="J4694">
        <f t="shared" si="73"/>
        <v>40</v>
      </c>
    </row>
    <row r="4695" spans="1:10" x14ac:dyDescent="0.3">
      <c r="A4695" t="s">
        <v>4444</v>
      </c>
      <c r="C4695" s="18">
        <v>425.61724189588472</v>
      </c>
      <c r="D4695" s="1"/>
      <c r="E4695" s="1">
        <v>13</v>
      </c>
      <c r="F4695" s="1">
        <v>8</v>
      </c>
      <c r="G4695" s="1">
        <v>0</v>
      </c>
      <c r="H4695" s="1">
        <v>5</v>
      </c>
      <c r="I4695" s="15">
        <v>0.61538461538461542</v>
      </c>
      <c r="J4695">
        <f t="shared" si="73"/>
        <v>40</v>
      </c>
    </row>
    <row r="4696" spans="1:10" x14ac:dyDescent="0.3">
      <c r="A4696" t="s">
        <v>4348</v>
      </c>
      <c r="C4696" s="18">
        <v>425.58491715458229</v>
      </c>
      <c r="D4696" s="1"/>
      <c r="E4696" s="1">
        <v>112</v>
      </c>
      <c r="F4696" s="1">
        <v>57</v>
      </c>
      <c r="G4696" s="1">
        <v>1</v>
      </c>
      <c r="H4696" s="1">
        <v>54</v>
      </c>
      <c r="I4696" s="15">
        <v>0.5133928571428571</v>
      </c>
      <c r="J4696">
        <f t="shared" si="73"/>
        <v>20</v>
      </c>
    </row>
    <row r="4697" spans="1:10" x14ac:dyDescent="0.3">
      <c r="A4697" t="s">
        <v>4350</v>
      </c>
      <c r="C4697" s="18">
        <v>425.5654961257128</v>
      </c>
      <c r="D4697" s="1"/>
      <c r="E4697" s="1">
        <v>23</v>
      </c>
      <c r="F4697" s="1">
        <v>13</v>
      </c>
      <c r="G4697" s="1">
        <v>0</v>
      </c>
      <c r="H4697" s="1">
        <v>10</v>
      </c>
      <c r="I4697" s="15">
        <v>0.56521739130434778</v>
      </c>
      <c r="J4697">
        <f t="shared" si="73"/>
        <v>40</v>
      </c>
    </row>
    <row r="4698" spans="1:10" x14ac:dyDescent="0.3">
      <c r="A4698" t="s">
        <v>4351</v>
      </c>
      <c r="C4698" s="18">
        <v>425.52447532158959</v>
      </c>
      <c r="D4698" s="1"/>
      <c r="E4698" s="1">
        <v>26</v>
      </c>
      <c r="F4698" s="1">
        <v>14</v>
      </c>
      <c r="G4698" s="1">
        <v>0</v>
      </c>
      <c r="H4698" s="1">
        <v>12</v>
      </c>
      <c r="I4698" s="15">
        <v>0.53846153846153844</v>
      </c>
      <c r="J4698">
        <f t="shared" si="73"/>
        <v>40</v>
      </c>
    </row>
    <row r="4699" spans="1:10" x14ac:dyDescent="0.3">
      <c r="A4699" s="21" t="s">
        <v>4352</v>
      </c>
      <c r="C4699" s="18">
        <v>425.51434406778969</v>
      </c>
      <c r="D4699" s="1"/>
      <c r="E4699" s="1">
        <v>7</v>
      </c>
      <c r="F4699" s="1">
        <v>5</v>
      </c>
      <c r="G4699" s="1">
        <v>0</v>
      </c>
      <c r="H4699" s="1">
        <v>2</v>
      </c>
      <c r="I4699" s="15">
        <v>0.7142857142857143</v>
      </c>
      <c r="J4699">
        <f t="shared" si="73"/>
        <v>40</v>
      </c>
    </row>
    <row r="4700" spans="1:10" x14ac:dyDescent="0.3">
      <c r="A4700" t="s">
        <v>4355</v>
      </c>
      <c r="C4700" s="18">
        <v>425.49236814678221</v>
      </c>
      <c r="D4700" s="1"/>
      <c r="E4700" s="1">
        <v>25</v>
      </c>
      <c r="F4700" s="1">
        <v>13</v>
      </c>
      <c r="G4700" s="1">
        <v>0</v>
      </c>
      <c r="H4700" s="1">
        <v>12</v>
      </c>
      <c r="I4700" s="15">
        <v>0.52</v>
      </c>
      <c r="J4700">
        <f t="shared" si="73"/>
        <v>40</v>
      </c>
    </row>
    <row r="4701" spans="1:10" x14ac:dyDescent="0.3">
      <c r="A4701" t="s">
        <v>4533</v>
      </c>
      <c r="C4701" s="18">
        <v>425.48973926437856</v>
      </c>
      <c r="D4701" s="1"/>
      <c r="E4701" s="1">
        <v>22</v>
      </c>
      <c r="F4701" s="1">
        <v>12</v>
      </c>
      <c r="G4701" s="1">
        <v>0</v>
      </c>
      <c r="H4701" s="1">
        <v>10</v>
      </c>
      <c r="I4701" s="15">
        <v>0.54545454545454541</v>
      </c>
      <c r="J4701">
        <f t="shared" si="73"/>
        <v>40</v>
      </c>
    </row>
    <row r="4702" spans="1:10" x14ac:dyDescent="0.3">
      <c r="A4702" t="s">
        <v>4356</v>
      </c>
      <c r="C4702" s="18">
        <v>425.48840411242298</v>
      </c>
      <c r="D4702" s="1"/>
      <c r="E4702" s="1">
        <v>10</v>
      </c>
      <c r="F4702" s="1">
        <v>6</v>
      </c>
      <c r="G4702" s="1">
        <v>1</v>
      </c>
      <c r="H4702" s="1">
        <v>3</v>
      </c>
      <c r="I4702" s="15">
        <v>0.65</v>
      </c>
      <c r="J4702">
        <f t="shared" si="73"/>
        <v>40</v>
      </c>
    </row>
    <row r="4703" spans="1:10" x14ac:dyDescent="0.3">
      <c r="A4703" t="s">
        <v>5427</v>
      </c>
      <c r="C4703" s="18">
        <v>425.46467770267731</v>
      </c>
      <c r="D4703" s="1"/>
      <c r="E4703" s="1">
        <v>25</v>
      </c>
      <c r="F4703" s="1">
        <v>11</v>
      </c>
      <c r="G4703" s="1">
        <v>2</v>
      </c>
      <c r="H4703" s="1">
        <v>12</v>
      </c>
      <c r="I4703" s="15">
        <v>0.48</v>
      </c>
      <c r="J4703">
        <f t="shared" si="73"/>
        <v>40</v>
      </c>
    </row>
    <row r="4704" spans="1:10" x14ac:dyDescent="0.3">
      <c r="A4704" t="s">
        <v>4357</v>
      </c>
      <c r="C4704" s="18">
        <v>425.4376950497504</v>
      </c>
      <c r="D4704" s="1"/>
      <c r="E4704" s="1">
        <v>8</v>
      </c>
      <c r="F4704" s="1">
        <v>5</v>
      </c>
      <c r="G4704" s="1">
        <v>0</v>
      </c>
      <c r="H4704" s="1">
        <v>3</v>
      </c>
      <c r="I4704" s="15">
        <v>0.625</v>
      </c>
      <c r="J4704">
        <f t="shared" si="73"/>
        <v>40</v>
      </c>
    </row>
    <row r="4705" spans="1:10" x14ac:dyDescent="0.3">
      <c r="A4705" t="s">
        <v>4389</v>
      </c>
      <c r="C4705" s="18">
        <v>425.433113099634</v>
      </c>
      <c r="D4705" s="1"/>
      <c r="E4705" s="1">
        <v>11</v>
      </c>
      <c r="F4705" s="1">
        <v>6</v>
      </c>
      <c r="G4705" s="1">
        <v>1</v>
      </c>
      <c r="H4705" s="1">
        <v>4</v>
      </c>
      <c r="I4705" s="15">
        <v>0.59090909090909094</v>
      </c>
      <c r="J4705">
        <f t="shared" si="73"/>
        <v>40</v>
      </c>
    </row>
    <row r="4706" spans="1:10" x14ac:dyDescent="0.3">
      <c r="A4706" t="s">
        <v>4385</v>
      </c>
      <c r="C4706" s="18">
        <v>425.37464859576045</v>
      </c>
      <c r="D4706" s="1"/>
      <c r="E4706" s="1">
        <v>26</v>
      </c>
      <c r="F4706" s="1">
        <v>14</v>
      </c>
      <c r="G4706" s="1">
        <v>0</v>
      </c>
      <c r="H4706" s="1">
        <v>12</v>
      </c>
      <c r="I4706" s="15">
        <v>0.53846153846153844</v>
      </c>
      <c r="J4706">
        <f t="shared" si="73"/>
        <v>40</v>
      </c>
    </row>
    <row r="4707" spans="1:10" x14ac:dyDescent="0.3">
      <c r="A4707" t="s">
        <v>4359</v>
      </c>
      <c r="C4707" s="18">
        <v>425.35388445013808</v>
      </c>
      <c r="D4707" s="1"/>
      <c r="E4707" s="1">
        <v>20</v>
      </c>
      <c r="F4707" s="1">
        <v>11</v>
      </c>
      <c r="G4707" s="1">
        <v>0</v>
      </c>
      <c r="H4707" s="1">
        <v>9</v>
      </c>
      <c r="I4707" s="15">
        <v>0.55000000000000004</v>
      </c>
      <c r="J4707">
        <f t="shared" si="73"/>
        <v>40</v>
      </c>
    </row>
    <row r="4708" spans="1:10" x14ac:dyDescent="0.3">
      <c r="A4708" t="s">
        <v>4361</v>
      </c>
      <c r="C4708" s="18">
        <v>425.33960870285767</v>
      </c>
      <c r="D4708" s="1"/>
      <c r="E4708" s="1">
        <v>19</v>
      </c>
      <c r="F4708" s="1">
        <v>11</v>
      </c>
      <c r="G4708" s="1">
        <v>0</v>
      </c>
      <c r="H4708" s="1">
        <v>8</v>
      </c>
      <c r="I4708" s="15">
        <v>0.57894736842105265</v>
      </c>
      <c r="J4708">
        <f t="shared" si="73"/>
        <v>40</v>
      </c>
    </row>
    <row r="4709" spans="1:10" x14ac:dyDescent="0.3">
      <c r="A4709" t="s">
        <v>4362</v>
      </c>
      <c r="C4709" s="18">
        <v>425.33644936429437</v>
      </c>
      <c r="D4709" s="1"/>
      <c r="E4709" s="1">
        <v>11</v>
      </c>
      <c r="F4709" s="1">
        <v>5</v>
      </c>
      <c r="G4709" s="1">
        <v>0</v>
      </c>
      <c r="H4709" s="1">
        <v>6</v>
      </c>
      <c r="I4709" s="15">
        <v>0.45454545454545453</v>
      </c>
      <c r="J4709">
        <f t="shared" si="73"/>
        <v>40</v>
      </c>
    </row>
    <row r="4710" spans="1:10" x14ac:dyDescent="0.3">
      <c r="A4710" t="s">
        <v>4363</v>
      </c>
      <c r="C4710" s="18">
        <v>425.32572109114682</v>
      </c>
      <c r="D4710" s="1"/>
      <c r="E4710" s="1">
        <v>8</v>
      </c>
      <c r="F4710" s="1">
        <v>5</v>
      </c>
      <c r="G4710" s="1">
        <v>0</v>
      </c>
      <c r="H4710" s="1">
        <v>3</v>
      </c>
      <c r="I4710" s="15">
        <v>0.625</v>
      </c>
      <c r="J4710">
        <f t="shared" si="73"/>
        <v>40</v>
      </c>
    </row>
    <row r="4711" spans="1:10" x14ac:dyDescent="0.3">
      <c r="A4711" t="s">
        <v>5276</v>
      </c>
      <c r="C4711" s="18">
        <v>425.31346455121985</v>
      </c>
      <c r="D4711" s="1"/>
      <c r="E4711" s="1">
        <v>46</v>
      </c>
      <c r="F4711" s="1">
        <v>25</v>
      </c>
      <c r="G4711" s="1">
        <v>5</v>
      </c>
      <c r="H4711" s="1">
        <v>16</v>
      </c>
      <c r="I4711" s="15">
        <v>0.59782608695652173</v>
      </c>
      <c r="J4711">
        <f t="shared" si="73"/>
        <v>20</v>
      </c>
    </row>
    <row r="4712" spans="1:10" x14ac:dyDescent="0.3">
      <c r="A4712" t="s">
        <v>4364</v>
      </c>
      <c r="C4712" s="18">
        <v>425.29900342555703</v>
      </c>
      <c r="D4712" s="1"/>
      <c r="E4712" s="1">
        <v>17</v>
      </c>
      <c r="F4712" s="1">
        <v>9</v>
      </c>
      <c r="G4712" s="1">
        <v>0</v>
      </c>
      <c r="H4712" s="1">
        <v>8</v>
      </c>
      <c r="I4712" s="15">
        <v>0.52941176470588236</v>
      </c>
      <c r="J4712">
        <f t="shared" si="73"/>
        <v>40</v>
      </c>
    </row>
    <row r="4713" spans="1:10" x14ac:dyDescent="0.3">
      <c r="A4713" t="s">
        <v>4365</v>
      </c>
      <c r="C4713" s="18">
        <v>425.28183178933654</v>
      </c>
      <c r="D4713" s="1"/>
      <c r="E4713" s="1">
        <v>12</v>
      </c>
      <c r="F4713" s="1">
        <v>7</v>
      </c>
      <c r="G4713" s="1">
        <v>0</v>
      </c>
      <c r="H4713" s="1">
        <v>5</v>
      </c>
      <c r="I4713" s="15">
        <v>0.58333333333333337</v>
      </c>
      <c r="J4713">
        <f t="shared" si="73"/>
        <v>40</v>
      </c>
    </row>
    <row r="4714" spans="1:10" x14ac:dyDescent="0.3">
      <c r="A4714" t="s">
        <v>4366</v>
      </c>
      <c r="C4714" s="18">
        <v>425.27977483788607</v>
      </c>
      <c r="D4714" s="1"/>
      <c r="E4714" s="1">
        <v>9</v>
      </c>
      <c r="F4714" s="1">
        <v>6</v>
      </c>
      <c r="G4714" s="1">
        <v>0</v>
      </c>
      <c r="H4714" s="1">
        <v>3</v>
      </c>
      <c r="I4714" s="15">
        <v>0.66666666666666663</v>
      </c>
      <c r="J4714">
        <f t="shared" si="73"/>
        <v>40</v>
      </c>
    </row>
    <row r="4715" spans="1:10" x14ac:dyDescent="0.3">
      <c r="A4715" t="s">
        <v>4367</v>
      </c>
      <c r="C4715" s="18">
        <v>425.26672718400522</v>
      </c>
      <c r="D4715" s="1"/>
      <c r="E4715" s="1">
        <v>9</v>
      </c>
      <c r="F4715" s="1">
        <v>6</v>
      </c>
      <c r="G4715" s="1">
        <v>0</v>
      </c>
      <c r="H4715" s="1">
        <v>3</v>
      </c>
      <c r="I4715" s="15">
        <v>0.66666666666666663</v>
      </c>
      <c r="J4715">
        <f t="shared" si="73"/>
        <v>40</v>
      </c>
    </row>
    <row r="4716" spans="1:10" x14ac:dyDescent="0.3">
      <c r="A4716" t="s">
        <v>4369</v>
      </c>
      <c r="C4716" s="18">
        <v>425.25461230318678</v>
      </c>
      <c r="D4716" s="1"/>
      <c r="E4716" s="1">
        <v>31</v>
      </c>
      <c r="F4716" s="1">
        <v>17</v>
      </c>
      <c r="G4716" s="1">
        <v>2</v>
      </c>
      <c r="H4716" s="1">
        <v>12</v>
      </c>
      <c r="I4716" s="15">
        <v>0.58064516129032262</v>
      </c>
      <c r="J4716">
        <f t="shared" si="73"/>
        <v>20</v>
      </c>
    </row>
    <row r="4717" spans="1:10" x14ac:dyDescent="0.3">
      <c r="A4717" t="s">
        <v>4371</v>
      </c>
      <c r="C4717" s="18">
        <v>425.22768367296777</v>
      </c>
      <c r="D4717" s="1"/>
      <c r="E4717" s="1">
        <v>10</v>
      </c>
      <c r="F4717" s="1">
        <v>6</v>
      </c>
      <c r="G4717" s="1">
        <v>0</v>
      </c>
      <c r="H4717" s="1">
        <v>4</v>
      </c>
      <c r="I4717" s="15">
        <v>0.6</v>
      </c>
      <c r="J4717">
        <f t="shared" si="73"/>
        <v>40</v>
      </c>
    </row>
    <row r="4718" spans="1:10" x14ac:dyDescent="0.3">
      <c r="A4718" t="s">
        <v>4372</v>
      </c>
      <c r="C4718" s="18">
        <v>425.22421061798741</v>
      </c>
      <c r="D4718" s="1"/>
      <c r="E4718" s="1">
        <v>37</v>
      </c>
      <c r="F4718" s="1">
        <v>22</v>
      </c>
      <c r="G4718" s="1">
        <v>2</v>
      </c>
      <c r="H4718" s="1">
        <v>13</v>
      </c>
      <c r="I4718" s="15">
        <v>0.6216216216216216</v>
      </c>
      <c r="J4718">
        <f t="shared" si="73"/>
        <v>20</v>
      </c>
    </row>
    <row r="4719" spans="1:10" x14ac:dyDescent="0.3">
      <c r="A4719" t="s">
        <v>4373</v>
      </c>
      <c r="C4719" s="18">
        <v>425.19681396186246</v>
      </c>
      <c r="D4719" s="1"/>
      <c r="E4719" s="1">
        <v>3</v>
      </c>
      <c r="F4719" s="1">
        <v>3</v>
      </c>
      <c r="G4719" s="1">
        <v>0</v>
      </c>
      <c r="H4719" s="1">
        <v>0</v>
      </c>
      <c r="I4719" s="15">
        <v>1</v>
      </c>
      <c r="J4719">
        <f t="shared" si="73"/>
        <v>40</v>
      </c>
    </row>
    <row r="4720" spans="1:10" x14ac:dyDescent="0.3">
      <c r="A4720" t="s">
        <v>4375</v>
      </c>
      <c r="C4720" s="18">
        <v>425.17443938796401</v>
      </c>
      <c r="D4720" s="1"/>
      <c r="E4720" s="1">
        <v>13</v>
      </c>
      <c r="F4720" s="1">
        <v>7</v>
      </c>
      <c r="G4720" s="1">
        <v>1</v>
      </c>
      <c r="H4720" s="1">
        <v>5</v>
      </c>
      <c r="I4720" s="15">
        <v>0.57692307692307687</v>
      </c>
      <c r="J4720">
        <f t="shared" si="73"/>
        <v>40</v>
      </c>
    </row>
    <row r="4721" spans="1:10" x14ac:dyDescent="0.3">
      <c r="A4721" t="s">
        <v>4376</v>
      </c>
      <c r="C4721" s="18">
        <v>425.17278288003064</v>
      </c>
      <c r="D4721" s="1"/>
      <c r="E4721" s="1">
        <v>31</v>
      </c>
      <c r="F4721" s="1">
        <v>15</v>
      </c>
      <c r="G4721" s="1">
        <v>3</v>
      </c>
      <c r="H4721" s="1">
        <v>13</v>
      </c>
      <c r="I4721" s="15">
        <v>0.532258064516129</v>
      </c>
      <c r="J4721">
        <f t="shared" si="73"/>
        <v>20</v>
      </c>
    </row>
    <row r="4722" spans="1:10" x14ac:dyDescent="0.3">
      <c r="A4722" t="s">
        <v>4377</v>
      </c>
      <c r="C4722" s="18">
        <v>425.14996911642913</v>
      </c>
      <c r="D4722" s="1"/>
      <c r="E4722" s="1">
        <v>12</v>
      </c>
      <c r="F4722" s="1">
        <v>7</v>
      </c>
      <c r="G4722" s="1">
        <v>0</v>
      </c>
      <c r="H4722" s="1">
        <v>5</v>
      </c>
      <c r="I4722" s="15">
        <v>0.58333333333333337</v>
      </c>
      <c r="J4722">
        <f t="shared" si="73"/>
        <v>40</v>
      </c>
    </row>
    <row r="4723" spans="1:10" x14ac:dyDescent="0.3">
      <c r="A4723" t="s">
        <v>4378</v>
      </c>
      <c r="C4723" s="18">
        <v>425.13305381636201</v>
      </c>
      <c r="D4723" s="1"/>
      <c r="E4723" s="1">
        <v>34</v>
      </c>
      <c r="F4723" s="1">
        <v>21</v>
      </c>
      <c r="G4723" s="1">
        <v>0</v>
      </c>
      <c r="H4723" s="1">
        <v>13</v>
      </c>
      <c r="I4723" s="15">
        <v>0.61764705882352944</v>
      </c>
      <c r="J4723">
        <f t="shared" si="73"/>
        <v>20</v>
      </c>
    </row>
    <row r="4724" spans="1:10" x14ac:dyDescent="0.3">
      <c r="A4724" t="s">
        <v>4379</v>
      </c>
      <c r="C4724" s="18">
        <v>425.12194096375322</v>
      </c>
      <c r="D4724" s="1"/>
      <c r="E4724" s="1">
        <v>11</v>
      </c>
      <c r="F4724" s="1">
        <v>6</v>
      </c>
      <c r="G4724" s="1">
        <v>1</v>
      </c>
      <c r="H4724" s="1">
        <v>4</v>
      </c>
      <c r="I4724" s="15">
        <v>0.59090909090909094</v>
      </c>
      <c r="J4724">
        <f t="shared" si="73"/>
        <v>40</v>
      </c>
    </row>
    <row r="4725" spans="1:10" x14ac:dyDescent="0.3">
      <c r="A4725" t="s">
        <v>4380</v>
      </c>
      <c r="C4725" s="18">
        <v>425.11528845598031</v>
      </c>
      <c r="D4725" s="1"/>
      <c r="E4725" s="1">
        <v>12</v>
      </c>
      <c r="F4725" s="1">
        <v>7</v>
      </c>
      <c r="G4725" s="1">
        <v>1</v>
      </c>
      <c r="H4725" s="1">
        <v>4</v>
      </c>
      <c r="I4725" s="15">
        <v>0.625</v>
      </c>
      <c r="J4725">
        <f t="shared" si="73"/>
        <v>40</v>
      </c>
    </row>
    <row r="4726" spans="1:10" x14ac:dyDescent="0.3">
      <c r="A4726" t="s">
        <v>4381</v>
      </c>
      <c r="C4726" s="18">
        <v>425.1143106285158</v>
      </c>
      <c r="D4726" s="1"/>
      <c r="E4726" s="1">
        <v>9</v>
      </c>
      <c r="F4726" s="1">
        <v>6</v>
      </c>
      <c r="G4726" s="1">
        <v>0</v>
      </c>
      <c r="H4726" s="1">
        <v>3</v>
      </c>
      <c r="I4726" s="15">
        <v>0.66666666666666663</v>
      </c>
      <c r="J4726">
        <f t="shared" si="73"/>
        <v>40</v>
      </c>
    </row>
    <row r="4727" spans="1:10" x14ac:dyDescent="0.3">
      <c r="A4727" t="s">
        <v>4483</v>
      </c>
      <c r="C4727" s="18">
        <v>425.10645200330657</v>
      </c>
      <c r="D4727" s="1"/>
      <c r="E4727" s="1">
        <v>86</v>
      </c>
      <c r="F4727" s="1">
        <v>36</v>
      </c>
      <c r="G4727" s="1">
        <v>5</v>
      </c>
      <c r="H4727" s="1">
        <v>45</v>
      </c>
      <c r="I4727" s="15">
        <v>0.44767441860465118</v>
      </c>
      <c r="J4727">
        <f t="shared" si="73"/>
        <v>20</v>
      </c>
    </row>
    <row r="4728" spans="1:10" x14ac:dyDescent="0.3">
      <c r="A4728" t="s">
        <v>4535</v>
      </c>
      <c r="C4728" s="18">
        <v>425.09275351500816</v>
      </c>
      <c r="D4728" s="1"/>
      <c r="E4728" s="1">
        <v>13</v>
      </c>
      <c r="F4728" s="1">
        <v>7</v>
      </c>
      <c r="G4728" s="1">
        <v>1</v>
      </c>
      <c r="H4728" s="1">
        <v>5</v>
      </c>
      <c r="I4728" s="15">
        <v>0.57692307692307687</v>
      </c>
      <c r="J4728">
        <f t="shared" si="73"/>
        <v>40</v>
      </c>
    </row>
    <row r="4729" spans="1:10" x14ac:dyDescent="0.3">
      <c r="A4729" t="s">
        <v>4383</v>
      </c>
      <c r="C4729" s="18">
        <v>425.06535896374044</v>
      </c>
      <c r="D4729" s="1"/>
      <c r="E4729" s="1">
        <v>15</v>
      </c>
      <c r="F4729" s="1">
        <v>8</v>
      </c>
      <c r="G4729" s="1">
        <v>1</v>
      </c>
      <c r="H4729" s="1">
        <v>6</v>
      </c>
      <c r="I4729" s="15">
        <v>0.56666666666666665</v>
      </c>
      <c r="J4729">
        <f t="shared" si="73"/>
        <v>40</v>
      </c>
    </row>
    <row r="4730" spans="1:10" x14ac:dyDescent="0.3">
      <c r="A4730" t="s">
        <v>4484</v>
      </c>
      <c r="C4730" s="18">
        <v>425.04922315381776</v>
      </c>
      <c r="D4730" s="1"/>
      <c r="E4730" s="1">
        <v>24</v>
      </c>
      <c r="F4730" s="1">
        <v>12</v>
      </c>
      <c r="G4730" s="1">
        <v>1</v>
      </c>
      <c r="H4730" s="1">
        <v>11</v>
      </c>
      <c r="I4730" s="15">
        <v>0.52083333333333337</v>
      </c>
      <c r="J4730">
        <f t="shared" si="73"/>
        <v>40</v>
      </c>
    </row>
    <row r="4731" spans="1:10" x14ac:dyDescent="0.3">
      <c r="A4731" t="s">
        <v>4387</v>
      </c>
      <c r="C4731" s="18">
        <v>425.01963014432874</v>
      </c>
      <c r="D4731" s="1"/>
      <c r="E4731" s="1">
        <v>8</v>
      </c>
      <c r="F4731" s="1">
        <v>5</v>
      </c>
      <c r="G4731" s="1">
        <v>0</v>
      </c>
      <c r="H4731" s="1">
        <v>3</v>
      </c>
      <c r="I4731" s="15">
        <v>0.625</v>
      </c>
      <c r="J4731">
        <f t="shared" si="73"/>
        <v>40</v>
      </c>
    </row>
    <row r="4732" spans="1:10" x14ac:dyDescent="0.3">
      <c r="A4732" t="s">
        <v>4388</v>
      </c>
      <c r="C4732" s="18">
        <v>425.01798876641817</v>
      </c>
      <c r="D4732" s="1"/>
      <c r="E4732" s="1">
        <v>13</v>
      </c>
      <c r="F4732" s="1">
        <v>7</v>
      </c>
      <c r="G4732" s="1">
        <v>1</v>
      </c>
      <c r="H4732" s="1">
        <v>5</v>
      </c>
      <c r="I4732" s="15">
        <v>0.57692307692307687</v>
      </c>
      <c r="J4732">
        <f t="shared" si="73"/>
        <v>40</v>
      </c>
    </row>
    <row r="4733" spans="1:10" x14ac:dyDescent="0.3">
      <c r="A4733" t="s">
        <v>5696</v>
      </c>
      <c r="C4733" s="18">
        <v>425.00647251631631</v>
      </c>
      <c r="D4733" s="1"/>
      <c r="E4733" s="1">
        <v>11</v>
      </c>
      <c r="F4733" s="1">
        <v>7</v>
      </c>
      <c r="G4733" s="1">
        <v>0</v>
      </c>
      <c r="H4733" s="1">
        <v>4</v>
      </c>
      <c r="I4733" s="15">
        <v>0.63636363636363635</v>
      </c>
      <c r="J4733">
        <f t="shared" si="73"/>
        <v>40</v>
      </c>
    </row>
    <row r="4734" spans="1:10" x14ac:dyDescent="0.3">
      <c r="A4734" s="21" t="s">
        <v>4390</v>
      </c>
      <c r="C4734" s="18">
        <v>424.98680272473541</v>
      </c>
      <c r="D4734" s="1"/>
      <c r="E4734" s="1">
        <v>48</v>
      </c>
      <c r="F4734" s="1">
        <v>24</v>
      </c>
      <c r="G4734" s="1">
        <v>2</v>
      </c>
      <c r="H4734" s="1">
        <v>22</v>
      </c>
      <c r="I4734" s="15">
        <v>0.52083333333333337</v>
      </c>
      <c r="J4734">
        <f t="shared" si="73"/>
        <v>20</v>
      </c>
    </row>
    <row r="4735" spans="1:10" x14ac:dyDescent="0.3">
      <c r="A4735" t="s">
        <v>4404</v>
      </c>
      <c r="C4735" s="18">
        <v>424.98473705950914</v>
      </c>
      <c r="D4735" s="1"/>
      <c r="E4735" s="1">
        <v>21</v>
      </c>
      <c r="F4735" s="1">
        <v>11</v>
      </c>
      <c r="G4735" s="1">
        <v>1</v>
      </c>
      <c r="H4735" s="1">
        <v>9</v>
      </c>
      <c r="I4735" s="15">
        <v>0.54761904761904767</v>
      </c>
      <c r="J4735">
        <f t="shared" si="73"/>
        <v>40</v>
      </c>
    </row>
    <row r="4736" spans="1:10" x14ac:dyDescent="0.3">
      <c r="A4736" t="s">
        <v>4391</v>
      </c>
      <c r="C4736" s="18">
        <v>424.95067259551917</v>
      </c>
      <c r="D4736" s="1"/>
      <c r="E4736" s="1">
        <v>22</v>
      </c>
      <c r="F4736" s="1">
        <v>12</v>
      </c>
      <c r="G4736" s="1">
        <v>0</v>
      </c>
      <c r="H4736" s="1">
        <v>10</v>
      </c>
      <c r="I4736" s="15">
        <v>0.54545454545454541</v>
      </c>
      <c r="J4736">
        <f t="shared" si="73"/>
        <v>40</v>
      </c>
    </row>
    <row r="4737" spans="1:10" x14ac:dyDescent="0.3">
      <c r="A4737" t="s">
        <v>4392</v>
      </c>
      <c r="C4737" s="18">
        <v>424.94022315297661</v>
      </c>
      <c r="D4737" s="1"/>
      <c r="E4737" s="1">
        <v>65</v>
      </c>
      <c r="F4737" s="1">
        <v>28</v>
      </c>
      <c r="G4737" s="1">
        <v>2</v>
      </c>
      <c r="H4737" s="1">
        <v>35</v>
      </c>
      <c r="I4737" s="15">
        <v>0.44615384615384618</v>
      </c>
      <c r="J4737">
        <f t="shared" si="73"/>
        <v>20</v>
      </c>
    </row>
    <row r="4738" spans="1:10" x14ac:dyDescent="0.3">
      <c r="A4738" t="s">
        <v>4866</v>
      </c>
      <c r="C4738" s="18">
        <v>424.92958662896683</v>
      </c>
      <c r="D4738" s="1"/>
      <c r="E4738" s="1">
        <v>18</v>
      </c>
      <c r="F4738" s="1">
        <v>11</v>
      </c>
      <c r="G4738" s="1">
        <v>0</v>
      </c>
      <c r="H4738" s="1">
        <v>7</v>
      </c>
      <c r="I4738" s="15">
        <v>0.61111111111111116</v>
      </c>
      <c r="J4738">
        <f t="shared" si="73"/>
        <v>40</v>
      </c>
    </row>
    <row r="4739" spans="1:10" x14ac:dyDescent="0.3">
      <c r="A4739" s="21" t="s">
        <v>4393</v>
      </c>
      <c r="C4739" s="18">
        <v>424.92171897644243</v>
      </c>
      <c r="D4739" s="1"/>
      <c r="E4739" s="1">
        <v>4</v>
      </c>
      <c r="F4739" s="1">
        <v>3</v>
      </c>
      <c r="G4739" s="1">
        <v>0</v>
      </c>
      <c r="H4739" s="1">
        <v>1</v>
      </c>
      <c r="I4739" s="15">
        <v>0.75</v>
      </c>
      <c r="J4739">
        <f t="shared" si="73"/>
        <v>40</v>
      </c>
    </row>
    <row r="4740" spans="1:10" x14ac:dyDescent="0.3">
      <c r="A4740" t="s">
        <v>4395</v>
      </c>
      <c r="C4740" s="18">
        <v>424.91165128645383</v>
      </c>
      <c r="D4740" s="1"/>
      <c r="E4740" s="1">
        <v>8</v>
      </c>
      <c r="F4740" s="1">
        <v>5</v>
      </c>
      <c r="G4740" s="1">
        <v>1</v>
      </c>
      <c r="H4740" s="1">
        <v>2</v>
      </c>
      <c r="I4740" s="15">
        <v>0.6875</v>
      </c>
      <c r="J4740">
        <f t="shared" ref="J4740:J4803" si="74">IF(E4740&lt;=30,40,20)</f>
        <v>40</v>
      </c>
    </row>
    <row r="4741" spans="1:10" x14ac:dyDescent="0.3">
      <c r="A4741" t="s">
        <v>4802</v>
      </c>
      <c r="C4741" s="18">
        <v>424.90100310074934</v>
      </c>
      <c r="D4741" s="1"/>
      <c r="E4741" s="1">
        <v>35</v>
      </c>
      <c r="F4741" s="1">
        <v>18</v>
      </c>
      <c r="G4741" s="1">
        <v>0</v>
      </c>
      <c r="H4741" s="1">
        <v>17</v>
      </c>
      <c r="I4741" s="15">
        <v>0.51428571428571423</v>
      </c>
      <c r="J4741">
        <f t="shared" si="74"/>
        <v>20</v>
      </c>
    </row>
    <row r="4742" spans="1:10" x14ac:dyDescent="0.3">
      <c r="A4742" t="s">
        <v>4398</v>
      </c>
      <c r="C4742" s="18">
        <v>424.84706572993434</v>
      </c>
      <c r="D4742" s="1"/>
      <c r="E4742" s="1">
        <v>47</v>
      </c>
      <c r="F4742" s="1">
        <v>20</v>
      </c>
      <c r="G4742" s="1">
        <v>3</v>
      </c>
      <c r="H4742" s="1">
        <v>24</v>
      </c>
      <c r="I4742" s="15">
        <v>0.45744680851063829</v>
      </c>
      <c r="J4742">
        <f t="shared" si="74"/>
        <v>20</v>
      </c>
    </row>
    <row r="4743" spans="1:10" x14ac:dyDescent="0.3">
      <c r="A4743" t="s">
        <v>4399</v>
      </c>
      <c r="C4743" s="18">
        <v>424.83219237854388</v>
      </c>
      <c r="D4743" s="1"/>
      <c r="E4743" s="1">
        <v>12</v>
      </c>
      <c r="F4743" s="1">
        <v>7</v>
      </c>
      <c r="G4743" s="1">
        <v>0</v>
      </c>
      <c r="H4743" s="1">
        <v>5</v>
      </c>
      <c r="I4743" s="15">
        <v>0.58333333333333337</v>
      </c>
      <c r="J4743">
        <f t="shared" si="74"/>
        <v>40</v>
      </c>
    </row>
    <row r="4744" spans="1:10" x14ac:dyDescent="0.3">
      <c r="A4744" t="s">
        <v>4345</v>
      </c>
      <c r="C4744" s="18">
        <v>424.82502769249908</v>
      </c>
      <c r="D4744" s="1"/>
      <c r="E4744" s="1">
        <v>5</v>
      </c>
      <c r="F4744" s="1">
        <v>4</v>
      </c>
      <c r="G4744" s="1">
        <v>0</v>
      </c>
      <c r="H4744" s="1">
        <v>1</v>
      </c>
      <c r="I4744" s="15">
        <v>0.8</v>
      </c>
      <c r="J4744">
        <f t="shared" si="74"/>
        <v>40</v>
      </c>
    </row>
    <row r="4745" spans="1:10" x14ac:dyDescent="0.3">
      <c r="A4745" t="s">
        <v>4400</v>
      </c>
      <c r="C4745" s="18">
        <v>424.82001071401828</v>
      </c>
      <c r="D4745" s="1"/>
      <c r="E4745" s="1">
        <v>9</v>
      </c>
      <c r="F4745" s="1">
        <v>6</v>
      </c>
      <c r="G4745" s="1">
        <v>0</v>
      </c>
      <c r="H4745" s="1">
        <v>3</v>
      </c>
      <c r="I4745" s="15">
        <v>0.66666666666666663</v>
      </c>
      <c r="J4745">
        <f t="shared" si="74"/>
        <v>40</v>
      </c>
    </row>
    <row r="4746" spans="1:10" x14ac:dyDescent="0.3">
      <c r="A4746" t="s">
        <v>4401</v>
      </c>
      <c r="C4746" s="18">
        <v>424.81866102112713</v>
      </c>
      <c r="D4746" s="1"/>
      <c r="E4746" s="1">
        <v>6</v>
      </c>
      <c r="F4746" s="1">
        <v>4</v>
      </c>
      <c r="G4746" s="1">
        <v>0</v>
      </c>
      <c r="H4746" s="1">
        <v>2</v>
      </c>
      <c r="I4746" s="15">
        <v>0.66666666666666663</v>
      </c>
      <c r="J4746">
        <f t="shared" si="74"/>
        <v>40</v>
      </c>
    </row>
    <row r="4747" spans="1:10" x14ac:dyDescent="0.3">
      <c r="A4747" t="s">
        <v>5642</v>
      </c>
      <c r="C4747" s="18">
        <v>424.80442683743769</v>
      </c>
      <c r="D4747" s="1"/>
      <c r="E4747" s="1">
        <v>11</v>
      </c>
      <c r="F4747" s="1">
        <v>5</v>
      </c>
      <c r="G4747" s="1">
        <v>0</v>
      </c>
      <c r="H4747" s="1">
        <v>6</v>
      </c>
      <c r="I4747" s="15">
        <v>0.45454545454545453</v>
      </c>
      <c r="J4747">
        <f t="shared" si="74"/>
        <v>40</v>
      </c>
    </row>
    <row r="4748" spans="1:10" x14ac:dyDescent="0.3">
      <c r="A4748" t="s">
        <v>4402</v>
      </c>
      <c r="C4748" s="18">
        <v>424.79986593643628</v>
      </c>
      <c r="D4748" s="1"/>
      <c r="E4748" s="1">
        <v>8</v>
      </c>
      <c r="F4748" s="1">
        <v>5</v>
      </c>
      <c r="G4748" s="1">
        <v>1</v>
      </c>
      <c r="H4748" s="1">
        <v>2</v>
      </c>
      <c r="I4748" s="15">
        <v>0.6875</v>
      </c>
      <c r="J4748">
        <f t="shared" si="74"/>
        <v>40</v>
      </c>
    </row>
    <row r="4749" spans="1:10" x14ac:dyDescent="0.3">
      <c r="A4749" t="s">
        <v>4408</v>
      </c>
      <c r="C4749" s="18">
        <v>424.78991039692835</v>
      </c>
      <c r="D4749" s="1"/>
      <c r="E4749" s="1">
        <v>28</v>
      </c>
      <c r="F4749" s="1">
        <v>14</v>
      </c>
      <c r="G4749" s="1">
        <v>2</v>
      </c>
      <c r="H4749" s="1">
        <v>12</v>
      </c>
      <c r="I4749" s="15">
        <v>0.5357142857142857</v>
      </c>
      <c r="J4749">
        <f t="shared" si="74"/>
        <v>40</v>
      </c>
    </row>
    <row r="4750" spans="1:10" x14ac:dyDescent="0.3">
      <c r="A4750" t="s">
        <v>4403</v>
      </c>
      <c r="C4750" s="18">
        <v>424.78694858387553</v>
      </c>
      <c r="D4750" s="1"/>
      <c r="E4750" s="1">
        <v>8</v>
      </c>
      <c r="F4750" s="1">
        <v>5</v>
      </c>
      <c r="G4750" s="1">
        <v>0</v>
      </c>
      <c r="H4750" s="1">
        <v>3</v>
      </c>
      <c r="I4750" s="15">
        <v>0.625</v>
      </c>
      <c r="J4750">
        <f t="shared" si="74"/>
        <v>40</v>
      </c>
    </row>
    <row r="4751" spans="1:10" x14ac:dyDescent="0.3">
      <c r="A4751" t="s">
        <v>4461</v>
      </c>
      <c r="C4751" s="18">
        <v>424.77385009720194</v>
      </c>
      <c r="D4751" s="1"/>
      <c r="E4751" s="1">
        <v>13</v>
      </c>
      <c r="F4751" s="1">
        <v>7</v>
      </c>
      <c r="G4751" s="1">
        <v>0</v>
      </c>
      <c r="H4751" s="1">
        <v>6</v>
      </c>
      <c r="I4751" s="15">
        <v>0.53846153846153844</v>
      </c>
      <c r="J4751">
        <f t="shared" si="74"/>
        <v>40</v>
      </c>
    </row>
    <row r="4752" spans="1:10" x14ac:dyDescent="0.3">
      <c r="A4752" s="21" t="s">
        <v>4405</v>
      </c>
      <c r="C4752" s="18">
        <v>424.76581066130854</v>
      </c>
      <c r="D4752" s="1"/>
      <c r="E4752" s="1">
        <v>17</v>
      </c>
      <c r="F4752" s="1">
        <v>10</v>
      </c>
      <c r="G4752" s="1">
        <v>1</v>
      </c>
      <c r="H4752" s="1">
        <v>6</v>
      </c>
      <c r="I4752" s="15">
        <v>0.61764705882352944</v>
      </c>
      <c r="J4752">
        <f t="shared" si="74"/>
        <v>40</v>
      </c>
    </row>
    <row r="4753" spans="1:10" x14ac:dyDescent="0.3">
      <c r="A4753" t="s">
        <v>4406</v>
      </c>
      <c r="C4753" s="18">
        <v>424.75922600416862</v>
      </c>
      <c r="D4753" s="1"/>
      <c r="E4753" s="1">
        <v>11</v>
      </c>
      <c r="F4753" s="1">
        <v>7</v>
      </c>
      <c r="G4753" s="1">
        <v>0</v>
      </c>
      <c r="H4753" s="1">
        <v>4</v>
      </c>
      <c r="I4753" s="15">
        <v>0.63636363636363635</v>
      </c>
      <c r="J4753">
        <f t="shared" si="74"/>
        <v>40</v>
      </c>
    </row>
    <row r="4754" spans="1:10" x14ac:dyDescent="0.3">
      <c r="A4754" t="s">
        <v>4407</v>
      </c>
      <c r="C4754" s="18">
        <v>424.75219543055437</v>
      </c>
      <c r="D4754" s="1"/>
      <c r="E4754" s="1">
        <v>6</v>
      </c>
      <c r="F4754" s="1">
        <v>4</v>
      </c>
      <c r="G4754" s="1">
        <v>0</v>
      </c>
      <c r="H4754" s="1">
        <v>2</v>
      </c>
      <c r="I4754" s="15">
        <v>0.66666666666666663</v>
      </c>
      <c r="J4754">
        <f t="shared" si="74"/>
        <v>40</v>
      </c>
    </row>
    <row r="4755" spans="1:10" x14ac:dyDescent="0.3">
      <c r="A4755" s="21" t="s">
        <v>4409</v>
      </c>
      <c r="C4755" s="18">
        <v>424.7229061429278</v>
      </c>
      <c r="D4755" s="1"/>
      <c r="E4755" s="1">
        <v>3</v>
      </c>
      <c r="F4755" s="1">
        <v>3</v>
      </c>
      <c r="G4755" s="1">
        <v>0</v>
      </c>
      <c r="H4755" s="1">
        <v>0</v>
      </c>
      <c r="I4755" s="15">
        <v>1</v>
      </c>
      <c r="J4755">
        <f t="shared" si="74"/>
        <v>40</v>
      </c>
    </row>
    <row r="4756" spans="1:10" x14ac:dyDescent="0.3">
      <c r="A4756" t="s">
        <v>4410</v>
      </c>
      <c r="C4756" s="18">
        <v>424.72180277130559</v>
      </c>
      <c r="D4756" s="1"/>
      <c r="E4756" s="1">
        <v>5</v>
      </c>
      <c r="F4756" s="1">
        <v>3</v>
      </c>
      <c r="G4756" s="1">
        <v>1</v>
      </c>
      <c r="H4756" s="1">
        <v>1</v>
      </c>
      <c r="I4756" s="15">
        <v>0.7</v>
      </c>
      <c r="J4756">
        <f t="shared" si="74"/>
        <v>40</v>
      </c>
    </row>
    <row r="4757" spans="1:10" x14ac:dyDescent="0.3">
      <c r="A4757" t="s">
        <v>4411</v>
      </c>
      <c r="C4757" s="18">
        <v>424.71369924730845</v>
      </c>
      <c r="D4757" s="1"/>
      <c r="E4757" s="1">
        <v>13</v>
      </c>
      <c r="F4757" s="1">
        <v>6</v>
      </c>
      <c r="G4757" s="1">
        <v>2</v>
      </c>
      <c r="H4757" s="1">
        <v>5</v>
      </c>
      <c r="I4757" s="15">
        <v>0.53846153846153844</v>
      </c>
      <c r="J4757">
        <f t="shared" si="74"/>
        <v>40</v>
      </c>
    </row>
    <row r="4758" spans="1:10" x14ac:dyDescent="0.3">
      <c r="A4758" t="s">
        <v>4412</v>
      </c>
      <c r="C4758" s="18">
        <v>424.6783367470307</v>
      </c>
      <c r="D4758" s="1"/>
      <c r="E4758" s="1">
        <v>18</v>
      </c>
      <c r="F4758" s="1">
        <v>11</v>
      </c>
      <c r="G4758" s="1">
        <v>0</v>
      </c>
      <c r="H4758" s="1">
        <v>7</v>
      </c>
      <c r="I4758" s="15">
        <v>0.61111111111111116</v>
      </c>
      <c r="J4758">
        <f t="shared" si="74"/>
        <v>40</v>
      </c>
    </row>
    <row r="4759" spans="1:10" x14ac:dyDescent="0.3">
      <c r="A4759" t="s">
        <v>4414</v>
      </c>
      <c r="C4759" s="18">
        <v>424.64964077043868</v>
      </c>
      <c r="D4759" s="1"/>
      <c r="E4759" s="1">
        <v>18</v>
      </c>
      <c r="F4759" s="1">
        <v>11</v>
      </c>
      <c r="G4759" s="1">
        <v>0</v>
      </c>
      <c r="H4759" s="1">
        <v>7</v>
      </c>
      <c r="I4759" s="15">
        <v>0.61111111111111116</v>
      </c>
      <c r="J4759">
        <f t="shared" si="74"/>
        <v>40</v>
      </c>
    </row>
    <row r="4760" spans="1:10" x14ac:dyDescent="0.3">
      <c r="A4760" t="s">
        <v>4415</v>
      </c>
      <c r="C4760" s="18">
        <v>424.64019123749875</v>
      </c>
      <c r="D4760" s="1"/>
      <c r="E4760" s="1">
        <v>10</v>
      </c>
      <c r="F4760" s="1">
        <v>6</v>
      </c>
      <c r="G4760" s="1">
        <v>0</v>
      </c>
      <c r="H4760" s="1">
        <v>4</v>
      </c>
      <c r="I4760" s="15">
        <v>0.6</v>
      </c>
      <c r="J4760">
        <f t="shared" si="74"/>
        <v>40</v>
      </c>
    </row>
    <row r="4761" spans="1:10" x14ac:dyDescent="0.3">
      <c r="A4761" t="s">
        <v>4416</v>
      </c>
      <c r="C4761" s="18">
        <v>424.6181162595658</v>
      </c>
      <c r="D4761" s="1"/>
      <c r="E4761" s="1">
        <v>34</v>
      </c>
      <c r="F4761" s="1">
        <v>17</v>
      </c>
      <c r="G4761" s="1">
        <v>1</v>
      </c>
      <c r="H4761" s="1">
        <v>16</v>
      </c>
      <c r="I4761" s="15">
        <v>0.51470588235294112</v>
      </c>
      <c r="J4761">
        <f t="shared" si="74"/>
        <v>20</v>
      </c>
    </row>
    <row r="4762" spans="1:10" x14ac:dyDescent="0.3">
      <c r="A4762" t="s">
        <v>4417</v>
      </c>
      <c r="C4762" s="18">
        <v>424.58277685661233</v>
      </c>
      <c r="D4762" s="1"/>
      <c r="E4762" s="1">
        <v>10</v>
      </c>
      <c r="F4762" s="1">
        <v>6</v>
      </c>
      <c r="G4762" s="1">
        <v>0</v>
      </c>
      <c r="H4762" s="1">
        <v>4</v>
      </c>
      <c r="I4762" s="15">
        <v>0.6</v>
      </c>
      <c r="J4762">
        <f t="shared" si="74"/>
        <v>40</v>
      </c>
    </row>
    <row r="4763" spans="1:10" x14ac:dyDescent="0.3">
      <c r="A4763" t="s">
        <v>4418</v>
      </c>
      <c r="C4763" s="18">
        <v>424.5736473319879</v>
      </c>
      <c r="D4763" s="1"/>
      <c r="E4763" s="1">
        <v>5</v>
      </c>
      <c r="F4763" s="1">
        <v>3</v>
      </c>
      <c r="G4763" s="1">
        <v>1</v>
      </c>
      <c r="H4763" s="1">
        <v>1</v>
      </c>
      <c r="I4763" s="15">
        <v>0.7</v>
      </c>
      <c r="J4763">
        <f t="shared" si="74"/>
        <v>40</v>
      </c>
    </row>
    <row r="4764" spans="1:10" x14ac:dyDescent="0.3">
      <c r="A4764" t="s">
        <v>4419</v>
      </c>
      <c r="C4764" s="18">
        <v>424.57222984942769</v>
      </c>
      <c r="D4764" s="1"/>
      <c r="E4764" s="1">
        <v>5</v>
      </c>
      <c r="F4764" s="1">
        <v>2</v>
      </c>
      <c r="G4764" s="1">
        <v>0</v>
      </c>
      <c r="H4764" s="1">
        <v>3</v>
      </c>
      <c r="I4764" s="15">
        <v>0.4</v>
      </c>
      <c r="J4764">
        <f t="shared" si="74"/>
        <v>40</v>
      </c>
    </row>
    <row r="4765" spans="1:10" x14ac:dyDescent="0.3">
      <c r="A4765" t="s">
        <v>4420</v>
      </c>
      <c r="C4765" s="18">
        <v>424.56882854791115</v>
      </c>
      <c r="D4765" s="1"/>
      <c r="E4765" s="1">
        <v>6</v>
      </c>
      <c r="F4765" s="1">
        <v>5</v>
      </c>
      <c r="G4765" s="1">
        <v>0</v>
      </c>
      <c r="H4765" s="1">
        <v>1</v>
      </c>
      <c r="I4765" s="15">
        <v>0.83333333333333337</v>
      </c>
      <c r="J4765">
        <f t="shared" si="74"/>
        <v>40</v>
      </c>
    </row>
    <row r="4766" spans="1:10" x14ac:dyDescent="0.3">
      <c r="A4766" t="s">
        <v>4449</v>
      </c>
      <c r="C4766" s="18">
        <v>424.55065594954306</v>
      </c>
      <c r="D4766" s="1"/>
      <c r="E4766" s="1">
        <v>21</v>
      </c>
      <c r="F4766" s="1">
        <v>12</v>
      </c>
      <c r="G4766" s="1">
        <v>0</v>
      </c>
      <c r="H4766" s="1">
        <v>9</v>
      </c>
      <c r="I4766" s="15">
        <v>0.5714285714285714</v>
      </c>
      <c r="J4766">
        <f t="shared" si="74"/>
        <v>40</v>
      </c>
    </row>
    <row r="4767" spans="1:10" x14ac:dyDescent="0.3">
      <c r="A4767" t="s">
        <v>4558</v>
      </c>
      <c r="C4767" s="18">
        <v>424.5279635439905</v>
      </c>
      <c r="D4767" s="1"/>
      <c r="E4767" s="1">
        <v>14</v>
      </c>
      <c r="F4767" s="1">
        <v>8</v>
      </c>
      <c r="G4767" s="1">
        <v>1</v>
      </c>
      <c r="H4767" s="1">
        <v>5</v>
      </c>
      <c r="I4767" s="15">
        <v>0.6071428571428571</v>
      </c>
      <c r="J4767">
        <f t="shared" si="74"/>
        <v>40</v>
      </c>
    </row>
    <row r="4768" spans="1:10" x14ac:dyDescent="0.3">
      <c r="A4768" t="s">
        <v>4421</v>
      </c>
      <c r="C4768" s="18">
        <v>424.51610677555561</v>
      </c>
      <c r="D4768" s="1"/>
      <c r="E4768" s="1">
        <v>28</v>
      </c>
      <c r="F4768" s="1">
        <v>16</v>
      </c>
      <c r="G4768" s="1">
        <v>0</v>
      </c>
      <c r="H4768" s="1">
        <v>12</v>
      </c>
      <c r="I4768" s="15">
        <v>0.5714285714285714</v>
      </c>
      <c r="J4768">
        <f t="shared" si="74"/>
        <v>40</v>
      </c>
    </row>
    <row r="4769" spans="1:10" x14ac:dyDescent="0.3">
      <c r="A4769" t="s">
        <v>4422</v>
      </c>
      <c r="C4769" s="18">
        <v>424.51308565115619</v>
      </c>
      <c r="D4769" s="1"/>
      <c r="E4769" s="1">
        <v>20</v>
      </c>
      <c r="F4769" s="1">
        <v>13</v>
      </c>
      <c r="G4769" s="1">
        <v>1</v>
      </c>
      <c r="H4769" s="1">
        <v>6</v>
      </c>
      <c r="I4769" s="15">
        <v>0.67500000000000004</v>
      </c>
      <c r="J4769">
        <f t="shared" si="74"/>
        <v>40</v>
      </c>
    </row>
    <row r="4770" spans="1:10" x14ac:dyDescent="0.3">
      <c r="A4770" t="s">
        <v>4424</v>
      </c>
      <c r="C4770" s="18">
        <v>424.50704113532225</v>
      </c>
      <c r="D4770" s="1"/>
      <c r="E4770" s="1">
        <v>5</v>
      </c>
      <c r="F4770" s="1">
        <v>3</v>
      </c>
      <c r="G4770" s="1">
        <v>2</v>
      </c>
      <c r="H4770" s="1">
        <v>0</v>
      </c>
      <c r="I4770" s="15">
        <v>0.8</v>
      </c>
      <c r="J4770">
        <f t="shared" si="74"/>
        <v>40</v>
      </c>
    </row>
    <row r="4771" spans="1:10" x14ac:dyDescent="0.3">
      <c r="A4771" t="s">
        <v>4426</v>
      </c>
      <c r="C4771" s="18">
        <v>424.48959713458697</v>
      </c>
      <c r="D4771" s="1"/>
      <c r="E4771" s="1">
        <v>16</v>
      </c>
      <c r="F4771" s="1">
        <v>10</v>
      </c>
      <c r="G4771" s="1">
        <v>0</v>
      </c>
      <c r="H4771" s="1">
        <v>6</v>
      </c>
      <c r="I4771" s="15">
        <v>0.625</v>
      </c>
      <c r="J4771">
        <f t="shared" si="74"/>
        <v>40</v>
      </c>
    </row>
    <row r="4772" spans="1:10" x14ac:dyDescent="0.3">
      <c r="A4772" t="s">
        <v>4427</v>
      </c>
      <c r="C4772" s="18">
        <v>424.47345195549747</v>
      </c>
      <c r="D4772" s="1"/>
      <c r="E4772" s="1">
        <v>15</v>
      </c>
      <c r="F4772" s="1">
        <v>8</v>
      </c>
      <c r="G4772" s="1">
        <v>0</v>
      </c>
      <c r="H4772" s="1">
        <v>7</v>
      </c>
      <c r="I4772" s="15">
        <v>0.53333333333333333</v>
      </c>
      <c r="J4772">
        <f t="shared" si="74"/>
        <v>40</v>
      </c>
    </row>
    <row r="4773" spans="1:10" x14ac:dyDescent="0.3">
      <c r="A4773" s="21" t="s">
        <v>4428</v>
      </c>
      <c r="C4773" s="18">
        <v>424.46852248319868</v>
      </c>
      <c r="D4773" s="1"/>
      <c r="E4773" s="1">
        <v>15</v>
      </c>
      <c r="F4773" s="1">
        <v>7</v>
      </c>
      <c r="G4773" s="1">
        <v>3</v>
      </c>
      <c r="H4773" s="1">
        <v>5</v>
      </c>
      <c r="I4773" s="15">
        <v>0.56666666666666665</v>
      </c>
      <c r="J4773">
        <f t="shared" si="74"/>
        <v>40</v>
      </c>
    </row>
    <row r="4774" spans="1:10" x14ac:dyDescent="0.3">
      <c r="A4774" t="s">
        <v>4430</v>
      </c>
      <c r="C4774" s="18">
        <v>424.45688348465541</v>
      </c>
      <c r="D4774" s="1"/>
      <c r="E4774" s="1">
        <v>30</v>
      </c>
      <c r="F4774" s="1">
        <v>16</v>
      </c>
      <c r="G4774" s="1">
        <v>1</v>
      </c>
      <c r="H4774" s="1">
        <v>13</v>
      </c>
      <c r="I4774" s="15">
        <v>0.55000000000000004</v>
      </c>
      <c r="J4774">
        <f t="shared" si="74"/>
        <v>40</v>
      </c>
    </row>
    <row r="4775" spans="1:10" x14ac:dyDescent="0.3">
      <c r="A4775" t="s">
        <v>4431</v>
      </c>
      <c r="C4775" s="18">
        <v>424.45124884824918</v>
      </c>
      <c r="D4775" s="1"/>
      <c r="E4775" s="1">
        <v>10</v>
      </c>
      <c r="F4775" s="1">
        <v>6</v>
      </c>
      <c r="G4775" s="1">
        <v>0</v>
      </c>
      <c r="H4775" s="1">
        <v>4</v>
      </c>
      <c r="I4775" s="15">
        <v>0.6</v>
      </c>
      <c r="J4775">
        <f t="shared" si="74"/>
        <v>40</v>
      </c>
    </row>
    <row r="4776" spans="1:10" x14ac:dyDescent="0.3">
      <c r="A4776" t="s">
        <v>4433</v>
      </c>
      <c r="C4776" s="18">
        <v>424.43915603266061</v>
      </c>
      <c r="D4776" s="1"/>
      <c r="E4776" s="1">
        <v>11</v>
      </c>
      <c r="F4776" s="1">
        <v>7</v>
      </c>
      <c r="G4776" s="1">
        <v>0</v>
      </c>
      <c r="H4776" s="1">
        <v>4</v>
      </c>
      <c r="I4776" s="15">
        <v>0.63636363636363635</v>
      </c>
      <c r="J4776">
        <f t="shared" si="74"/>
        <v>40</v>
      </c>
    </row>
    <row r="4777" spans="1:10" x14ac:dyDescent="0.3">
      <c r="A4777" t="s">
        <v>4434</v>
      </c>
      <c r="C4777" s="18">
        <v>424.42324367253411</v>
      </c>
      <c r="D4777" s="1"/>
      <c r="E4777" s="1">
        <v>27</v>
      </c>
      <c r="F4777" s="1">
        <v>15</v>
      </c>
      <c r="G4777" s="1">
        <v>0</v>
      </c>
      <c r="H4777" s="1">
        <v>12</v>
      </c>
      <c r="I4777" s="15">
        <v>0.55555555555555558</v>
      </c>
      <c r="J4777">
        <f t="shared" si="74"/>
        <v>40</v>
      </c>
    </row>
    <row r="4778" spans="1:10" x14ac:dyDescent="0.3">
      <c r="A4778" t="s">
        <v>4435</v>
      </c>
      <c r="C4778" s="18">
        <v>424.41863994238076</v>
      </c>
      <c r="D4778" s="1"/>
      <c r="E4778" s="1">
        <v>8</v>
      </c>
      <c r="F4778" s="1">
        <v>5</v>
      </c>
      <c r="G4778" s="1">
        <v>0</v>
      </c>
      <c r="H4778" s="1">
        <v>3</v>
      </c>
      <c r="I4778" s="15">
        <v>0.625</v>
      </c>
      <c r="J4778">
        <f t="shared" si="74"/>
        <v>40</v>
      </c>
    </row>
    <row r="4779" spans="1:10" x14ac:dyDescent="0.3">
      <c r="A4779" t="s">
        <v>4436</v>
      </c>
      <c r="C4779" s="18">
        <v>424.4167653554797</v>
      </c>
      <c r="D4779" s="1"/>
      <c r="E4779" s="1">
        <v>14</v>
      </c>
      <c r="F4779" s="1">
        <v>6</v>
      </c>
      <c r="G4779" s="1">
        <v>1</v>
      </c>
      <c r="H4779" s="1">
        <v>7</v>
      </c>
      <c r="I4779" s="15">
        <v>0.4642857142857143</v>
      </c>
      <c r="J4779">
        <f t="shared" si="74"/>
        <v>40</v>
      </c>
    </row>
    <row r="4780" spans="1:10" x14ac:dyDescent="0.3">
      <c r="A4780" t="s">
        <v>4437</v>
      </c>
      <c r="C4780" s="18">
        <v>424.41071416741988</v>
      </c>
      <c r="D4780" s="1"/>
      <c r="E4780" s="1">
        <v>46</v>
      </c>
      <c r="F4780" s="1">
        <v>29</v>
      </c>
      <c r="G4780" s="1">
        <v>2</v>
      </c>
      <c r="H4780" s="1">
        <v>15</v>
      </c>
      <c r="I4780" s="15">
        <v>0.65217391304347827</v>
      </c>
      <c r="J4780">
        <f t="shared" si="74"/>
        <v>20</v>
      </c>
    </row>
    <row r="4781" spans="1:10" x14ac:dyDescent="0.3">
      <c r="A4781" t="s">
        <v>4438</v>
      </c>
      <c r="C4781" s="18">
        <v>424.40907658560224</v>
      </c>
      <c r="D4781" s="1"/>
      <c r="E4781" s="1">
        <v>6</v>
      </c>
      <c r="F4781" s="1">
        <v>1</v>
      </c>
      <c r="G4781" s="1">
        <v>0</v>
      </c>
      <c r="H4781" s="1">
        <v>5</v>
      </c>
      <c r="I4781" s="15">
        <v>0.16666666666666666</v>
      </c>
      <c r="J4781">
        <f t="shared" si="74"/>
        <v>40</v>
      </c>
    </row>
    <row r="4782" spans="1:10" x14ac:dyDescent="0.3">
      <c r="A4782" t="s">
        <v>4439</v>
      </c>
      <c r="C4782" s="18">
        <v>424.3966338823198</v>
      </c>
      <c r="D4782" s="1"/>
      <c r="E4782" s="1">
        <v>26</v>
      </c>
      <c r="F4782" s="1">
        <v>10</v>
      </c>
      <c r="G4782" s="1">
        <v>1</v>
      </c>
      <c r="H4782" s="1">
        <v>15</v>
      </c>
      <c r="I4782" s="15">
        <v>0.40384615384615385</v>
      </c>
      <c r="J4782">
        <f t="shared" si="74"/>
        <v>40</v>
      </c>
    </row>
    <row r="4783" spans="1:10" x14ac:dyDescent="0.3">
      <c r="A4783" t="s">
        <v>4440</v>
      </c>
      <c r="C4783" s="18">
        <v>424.39075641871563</v>
      </c>
      <c r="D4783" s="1"/>
      <c r="E4783" s="1">
        <v>6</v>
      </c>
      <c r="F4783" s="1">
        <v>4</v>
      </c>
      <c r="G4783" s="1">
        <v>0</v>
      </c>
      <c r="H4783" s="1">
        <v>2</v>
      </c>
      <c r="I4783" s="15">
        <v>0.66666666666666663</v>
      </c>
      <c r="J4783">
        <f t="shared" si="74"/>
        <v>40</v>
      </c>
    </row>
    <row r="4784" spans="1:10" x14ac:dyDescent="0.3">
      <c r="A4784" t="s">
        <v>4441</v>
      </c>
      <c r="C4784" s="18">
        <v>424.37856610827566</v>
      </c>
      <c r="D4784" s="1"/>
      <c r="E4784" s="1">
        <v>9</v>
      </c>
      <c r="F4784" s="1">
        <v>6</v>
      </c>
      <c r="G4784" s="1">
        <v>0</v>
      </c>
      <c r="H4784" s="1">
        <v>3</v>
      </c>
      <c r="I4784" s="15">
        <v>0.66666666666666663</v>
      </c>
      <c r="J4784">
        <f t="shared" si="74"/>
        <v>40</v>
      </c>
    </row>
    <row r="4785" spans="1:10" x14ac:dyDescent="0.3">
      <c r="A4785" t="s">
        <v>4899</v>
      </c>
      <c r="C4785" s="18">
        <v>424.34218626682946</v>
      </c>
      <c r="D4785" s="1"/>
      <c r="E4785" s="1">
        <v>4</v>
      </c>
      <c r="F4785" s="1">
        <v>2</v>
      </c>
      <c r="G4785" s="1">
        <v>1</v>
      </c>
      <c r="H4785" s="1">
        <v>1</v>
      </c>
      <c r="I4785" s="15">
        <v>0.625</v>
      </c>
      <c r="J4785">
        <f t="shared" si="74"/>
        <v>40</v>
      </c>
    </row>
    <row r="4786" spans="1:10" x14ac:dyDescent="0.3">
      <c r="A4786" t="s">
        <v>4442</v>
      </c>
      <c r="C4786" s="18">
        <v>424.33374663151909</v>
      </c>
      <c r="D4786" s="1"/>
      <c r="E4786" s="1">
        <v>20</v>
      </c>
      <c r="F4786" s="1">
        <v>12</v>
      </c>
      <c r="G4786" s="1">
        <v>0</v>
      </c>
      <c r="H4786" s="1">
        <v>8</v>
      </c>
      <c r="I4786" s="15">
        <v>0.6</v>
      </c>
      <c r="J4786">
        <f t="shared" si="74"/>
        <v>40</v>
      </c>
    </row>
    <row r="4787" spans="1:10" x14ac:dyDescent="0.3">
      <c r="A4787" t="s">
        <v>4443</v>
      </c>
      <c r="C4787" s="18">
        <v>424.32538873131938</v>
      </c>
      <c r="D4787" s="1"/>
      <c r="E4787" s="1">
        <v>6</v>
      </c>
      <c r="F4787" s="1">
        <v>4</v>
      </c>
      <c r="G4787" s="1">
        <v>0</v>
      </c>
      <c r="H4787" s="1">
        <v>2</v>
      </c>
      <c r="I4787" s="15">
        <v>0.66666666666666663</v>
      </c>
      <c r="J4787">
        <f t="shared" si="74"/>
        <v>40</v>
      </c>
    </row>
    <row r="4788" spans="1:10" x14ac:dyDescent="0.3">
      <c r="A4788" t="s">
        <v>4445</v>
      </c>
      <c r="C4788" s="18">
        <v>424.31034068097813</v>
      </c>
      <c r="D4788" s="1"/>
      <c r="E4788" s="1">
        <v>5</v>
      </c>
      <c r="F4788" s="1">
        <v>3</v>
      </c>
      <c r="G4788" s="1">
        <v>1</v>
      </c>
      <c r="H4788" s="1">
        <v>1</v>
      </c>
      <c r="I4788" s="15">
        <v>0.7</v>
      </c>
      <c r="J4788">
        <f t="shared" si="74"/>
        <v>40</v>
      </c>
    </row>
    <row r="4789" spans="1:10" x14ac:dyDescent="0.3">
      <c r="A4789" t="s">
        <v>4446</v>
      </c>
      <c r="C4789" s="18">
        <v>424.30094323680504</v>
      </c>
      <c r="D4789" s="1"/>
      <c r="E4789" s="1">
        <v>10</v>
      </c>
      <c r="F4789" s="1">
        <v>6</v>
      </c>
      <c r="G4789" s="1">
        <v>1</v>
      </c>
      <c r="H4789" s="1">
        <v>3</v>
      </c>
      <c r="I4789" s="15">
        <v>0.65</v>
      </c>
      <c r="J4789">
        <f t="shared" si="74"/>
        <v>40</v>
      </c>
    </row>
    <row r="4790" spans="1:10" x14ac:dyDescent="0.3">
      <c r="A4790" t="s">
        <v>4447</v>
      </c>
      <c r="C4790" s="18">
        <v>424.29161061371968</v>
      </c>
      <c r="D4790" s="1"/>
      <c r="E4790" s="1">
        <v>5</v>
      </c>
      <c r="F4790" s="1">
        <v>4</v>
      </c>
      <c r="G4790" s="1">
        <v>0</v>
      </c>
      <c r="H4790" s="1">
        <v>1</v>
      </c>
      <c r="I4790" s="15">
        <v>0.8</v>
      </c>
      <c r="J4790">
        <f t="shared" si="74"/>
        <v>40</v>
      </c>
    </row>
    <row r="4791" spans="1:10" x14ac:dyDescent="0.3">
      <c r="A4791" t="s">
        <v>4448</v>
      </c>
      <c r="C4791" s="18">
        <v>424.26116897985059</v>
      </c>
      <c r="D4791" s="1"/>
      <c r="E4791" s="1">
        <v>11</v>
      </c>
      <c r="F4791" s="1">
        <v>6</v>
      </c>
      <c r="G4791" s="1">
        <v>1</v>
      </c>
      <c r="H4791" s="1">
        <v>4</v>
      </c>
      <c r="I4791" s="15">
        <v>0.59090909090909094</v>
      </c>
      <c r="J4791">
        <f t="shared" si="74"/>
        <v>40</v>
      </c>
    </row>
    <row r="4792" spans="1:10" x14ac:dyDescent="0.3">
      <c r="A4792" t="s">
        <v>4524</v>
      </c>
      <c r="C4792" s="18">
        <v>424.22390292826231</v>
      </c>
      <c r="D4792" s="1"/>
      <c r="E4792" s="1">
        <v>22</v>
      </c>
      <c r="F4792" s="1">
        <v>11</v>
      </c>
      <c r="G4792" s="1">
        <v>1</v>
      </c>
      <c r="H4792" s="1">
        <v>10</v>
      </c>
      <c r="I4792" s="15">
        <v>0.52272727272727271</v>
      </c>
      <c r="J4792">
        <f t="shared" si="74"/>
        <v>40</v>
      </c>
    </row>
    <row r="4793" spans="1:10" x14ac:dyDescent="0.3">
      <c r="A4793" t="s">
        <v>4451</v>
      </c>
      <c r="C4793" s="18">
        <v>424.21441067026717</v>
      </c>
      <c r="D4793" s="1"/>
      <c r="E4793" s="1">
        <v>13</v>
      </c>
      <c r="F4793" s="1">
        <v>8</v>
      </c>
      <c r="G4793" s="1">
        <v>0</v>
      </c>
      <c r="H4793" s="1">
        <v>5</v>
      </c>
      <c r="I4793" s="15">
        <v>0.61538461538461542</v>
      </c>
      <c r="J4793">
        <f t="shared" si="74"/>
        <v>40</v>
      </c>
    </row>
    <row r="4794" spans="1:10" x14ac:dyDescent="0.3">
      <c r="A4794" t="s">
        <v>4452</v>
      </c>
      <c r="C4794" s="18">
        <v>424.20618007559045</v>
      </c>
      <c r="D4794" s="1"/>
      <c r="E4794" s="1">
        <v>13</v>
      </c>
      <c r="F4794" s="1">
        <v>10</v>
      </c>
      <c r="G4794" s="1">
        <v>0</v>
      </c>
      <c r="H4794" s="1">
        <v>3</v>
      </c>
      <c r="I4794" s="15">
        <v>0.76923076923076927</v>
      </c>
      <c r="J4794">
        <f t="shared" si="74"/>
        <v>40</v>
      </c>
    </row>
    <row r="4795" spans="1:10" x14ac:dyDescent="0.3">
      <c r="A4795" t="s">
        <v>4453</v>
      </c>
      <c r="C4795" s="18">
        <v>424.19519710759766</v>
      </c>
      <c r="D4795" s="1"/>
      <c r="E4795" s="1">
        <v>24</v>
      </c>
      <c r="F4795" s="1">
        <v>12</v>
      </c>
      <c r="G4795" s="1">
        <v>2</v>
      </c>
      <c r="H4795" s="1">
        <v>10</v>
      </c>
      <c r="I4795" s="15">
        <v>0.54166666666666663</v>
      </c>
      <c r="J4795">
        <f t="shared" si="74"/>
        <v>40</v>
      </c>
    </row>
    <row r="4796" spans="1:10" x14ac:dyDescent="0.3">
      <c r="A4796" t="s">
        <v>4454</v>
      </c>
      <c r="C4796" s="18">
        <v>424.18952337929528</v>
      </c>
      <c r="D4796" s="1"/>
      <c r="E4796" s="1">
        <v>84</v>
      </c>
      <c r="F4796" s="1">
        <v>45</v>
      </c>
      <c r="G4796" s="1">
        <v>1</v>
      </c>
      <c r="H4796" s="1">
        <v>38</v>
      </c>
      <c r="I4796" s="15">
        <v>0.54166666666666663</v>
      </c>
      <c r="J4796">
        <f t="shared" si="74"/>
        <v>20</v>
      </c>
    </row>
    <row r="4797" spans="1:10" x14ac:dyDescent="0.3">
      <c r="A4797" t="s">
        <v>4456</v>
      </c>
      <c r="C4797" s="18">
        <v>424.18076763215743</v>
      </c>
      <c r="D4797" s="1"/>
      <c r="E4797" s="1">
        <v>8</v>
      </c>
      <c r="F4797" s="1">
        <v>5</v>
      </c>
      <c r="G4797" s="1">
        <v>0</v>
      </c>
      <c r="H4797" s="1">
        <v>3</v>
      </c>
      <c r="I4797" s="15">
        <v>0.625</v>
      </c>
      <c r="J4797">
        <f t="shared" si="74"/>
        <v>40</v>
      </c>
    </row>
    <row r="4798" spans="1:10" x14ac:dyDescent="0.3">
      <c r="A4798" t="s">
        <v>4457</v>
      </c>
      <c r="C4798" s="18">
        <v>424.17975411125104</v>
      </c>
      <c r="D4798" s="1"/>
      <c r="E4798" s="1">
        <v>14</v>
      </c>
      <c r="F4798" s="1">
        <v>8</v>
      </c>
      <c r="G4798" s="1">
        <v>1</v>
      </c>
      <c r="H4798" s="1">
        <v>5</v>
      </c>
      <c r="I4798" s="15">
        <v>0.6071428571428571</v>
      </c>
      <c r="J4798">
        <f t="shared" si="74"/>
        <v>40</v>
      </c>
    </row>
    <row r="4799" spans="1:10" x14ac:dyDescent="0.3">
      <c r="A4799" t="s">
        <v>4458</v>
      </c>
      <c r="C4799" s="18">
        <v>424.17714346207583</v>
      </c>
      <c r="D4799" s="1"/>
      <c r="E4799" s="1">
        <v>8</v>
      </c>
      <c r="F4799" s="1">
        <v>5</v>
      </c>
      <c r="G4799" s="1">
        <v>0</v>
      </c>
      <c r="H4799" s="1">
        <v>3</v>
      </c>
      <c r="I4799" s="15">
        <v>0.625</v>
      </c>
      <c r="J4799">
        <f t="shared" si="74"/>
        <v>40</v>
      </c>
    </row>
    <row r="4800" spans="1:10" x14ac:dyDescent="0.3">
      <c r="A4800" t="s">
        <v>4459</v>
      </c>
      <c r="C4800" s="18">
        <v>424.17609847029172</v>
      </c>
      <c r="D4800" s="1"/>
      <c r="E4800" s="1">
        <v>91</v>
      </c>
      <c r="F4800" s="1">
        <v>39</v>
      </c>
      <c r="G4800" s="1">
        <v>0</v>
      </c>
      <c r="H4800" s="1">
        <v>52</v>
      </c>
      <c r="I4800" s="15">
        <v>0.42857142857142855</v>
      </c>
      <c r="J4800">
        <f t="shared" si="74"/>
        <v>20</v>
      </c>
    </row>
    <row r="4801" spans="1:10" x14ac:dyDescent="0.3">
      <c r="A4801" t="s">
        <v>4460</v>
      </c>
      <c r="C4801" s="18">
        <v>424.16713851991517</v>
      </c>
      <c r="D4801" s="1"/>
      <c r="E4801" s="1">
        <v>3</v>
      </c>
      <c r="F4801" s="1">
        <v>3</v>
      </c>
      <c r="G4801" s="1">
        <v>0</v>
      </c>
      <c r="H4801" s="1">
        <v>0</v>
      </c>
      <c r="I4801" s="15">
        <v>1</v>
      </c>
      <c r="J4801">
        <f t="shared" si="74"/>
        <v>40</v>
      </c>
    </row>
    <row r="4802" spans="1:10" x14ac:dyDescent="0.3">
      <c r="A4802" t="s">
        <v>4709</v>
      </c>
      <c r="C4802" s="18">
        <v>424.16089754084317</v>
      </c>
      <c r="D4802" s="1"/>
      <c r="E4802" s="1">
        <v>24</v>
      </c>
      <c r="F4802" s="1">
        <v>13</v>
      </c>
      <c r="G4802" s="1">
        <v>0</v>
      </c>
      <c r="H4802" s="1">
        <v>11</v>
      </c>
      <c r="I4802" s="15">
        <v>0.54166666666666663</v>
      </c>
      <c r="J4802">
        <f t="shared" si="74"/>
        <v>40</v>
      </c>
    </row>
    <row r="4803" spans="1:10" x14ac:dyDescent="0.3">
      <c r="A4803" t="s">
        <v>4462</v>
      </c>
      <c r="C4803" s="18">
        <v>424.14430259032702</v>
      </c>
      <c r="D4803" s="1"/>
      <c r="E4803" s="1">
        <v>20</v>
      </c>
      <c r="F4803" s="1">
        <v>6</v>
      </c>
      <c r="G4803" s="1">
        <v>1</v>
      </c>
      <c r="H4803" s="1">
        <v>13</v>
      </c>
      <c r="I4803" s="15">
        <v>0.32500000000000001</v>
      </c>
      <c r="J4803">
        <f t="shared" si="74"/>
        <v>40</v>
      </c>
    </row>
    <row r="4804" spans="1:10" x14ac:dyDescent="0.3">
      <c r="A4804" t="s">
        <v>4463</v>
      </c>
      <c r="C4804" s="18">
        <v>424.13200346751847</v>
      </c>
      <c r="D4804" s="1"/>
      <c r="E4804" s="1">
        <v>25</v>
      </c>
      <c r="F4804" s="1">
        <v>17</v>
      </c>
      <c r="G4804" s="1">
        <v>0</v>
      </c>
      <c r="H4804" s="1">
        <v>8</v>
      </c>
      <c r="I4804" s="15">
        <v>0.68</v>
      </c>
      <c r="J4804">
        <f t="shared" ref="J4804:J4867" si="75">IF(E4804&lt;=30,40,20)</f>
        <v>40</v>
      </c>
    </row>
    <row r="4805" spans="1:10" x14ac:dyDescent="0.3">
      <c r="A4805" t="s">
        <v>4464</v>
      </c>
      <c r="C4805" s="18">
        <v>424.1107913156925</v>
      </c>
      <c r="D4805" s="1"/>
      <c r="E4805" s="1">
        <v>4</v>
      </c>
      <c r="F4805" s="1">
        <v>3</v>
      </c>
      <c r="G4805" s="1">
        <v>0</v>
      </c>
      <c r="H4805" s="1">
        <v>1</v>
      </c>
      <c r="I4805" s="15">
        <v>0.75</v>
      </c>
      <c r="J4805">
        <f t="shared" si="75"/>
        <v>40</v>
      </c>
    </row>
    <row r="4806" spans="1:10" x14ac:dyDescent="0.3">
      <c r="A4806" t="s">
        <v>4465</v>
      </c>
      <c r="C4806" s="18">
        <v>424.09155572894713</v>
      </c>
      <c r="D4806" s="1"/>
      <c r="E4806" s="1">
        <v>11</v>
      </c>
      <c r="F4806" s="1">
        <v>6</v>
      </c>
      <c r="G4806" s="1">
        <v>2</v>
      </c>
      <c r="H4806" s="1">
        <v>3</v>
      </c>
      <c r="I4806" s="15">
        <v>0.63636363636363635</v>
      </c>
      <c r="J4806">
        <f t="shared" si="75"/>
        <v>40</v>
      </c>
    </row>
    <row r="4807" spans="1:10" x14ac:dyDescent="0.3">
      <c r="A4807" t="s">
        <v>4469</v>
      </c>
      <c r="C4807" s="18">
        <v>424.08728341336695</v>
      </c>
      <c r="D4807" s="1"/>
      <c r="E4807" s="1">
        <v>24</v>
      </c>
      <c r="F4807" s="1">
        <v>12</v>
      </c>
      <c r="G4807" s="1">
        <v>3</v>
      </c>
      <c r="H4807" s="1">
        <v>9</v>
      </c>
      <c r="I4807" s="15">
        <v>0.5625</v>
      </c>
      <c r="J4807">
        <f t="shared" si="75"/>
        <v>40</v>
      </c>
    </row>
    <row r="4808" spans="1:10" x14ac:dyDescent="0.3">
      <c r="A4808" t="s">
        <v>4466</v>
      </c>
      <c r="C4808" s="18">
        <v>424.06726287123632</v>
      </c>
      <c r="D4808" s="1"/>
      <c r="E4808" s="1">
        <v>14</v>
      </c>
      <c r="F4808" s="1">
        <v>8</v>
      </c>
      <c r="G4808" s="1">
        <v>1</v>
      </c>
      <c r="H4808" s="1">
        <v>5</v>
      </c>
      <c r="I4808" s="15">
        <v>0.6071428571428571</v>
      </c>
      <c r="J4808">
        <f t="shared" si="75"/>
        <v>40</v>
      </c>
    </row>
    <row r="4809" spans="1:10" x14ac:dyDescent="0.3">
      <c r="A4809" t="s">
        <v>4467</v>
      </c>
      <c r="C4809" s="18">
        <v>424.05201491431069</v>
      </c>
      <c r="D4809" s="1"/>
      <c r="E4809" s="1">
        <v>6</v>
      </c>
      <c r="F4809" s="1">
        <v>4</v>
      </c>
      <c r="G4809" s="1">
        <v>0</v>
      </c>
      <c r="H4809" s="1">
        <v>2</v>
      </c>
      <c r="I4809" s="15">
        <v>0.66666666666666663</v>
      </c>
      <c r="J4809">
        <f t="shared" si="75"/>
        <v>40</v>
      </c>
    </row>
    <row r="4810" spans="1:10" x14ac:dyDescent="0.3">
      <c r="A4810" t="s">
        <v>4468</v>
      </c>
      <c r="C4810" s="18">
        <v>424.05142855341524</v>
      </c>
      <c r="D4810" s="1"/>
      <c r="E4810" s="1">
        <v>8</v>
      </c>
      <c r="F4810" s="1">
        <v>5</v>
      </c>
      <c r="G4810" s="1">
        <v>0</v>
      </c>
      <c r="H4810" s="1">
        <v>3</v>
      </c>
      <c r="I4810" s="15">
        <v>0.625</v>
      </c>
      <c r="J4810">
        <f t="shared" si="75"/>
        <v>40</v>
      </c>
    </row>
    <row r="4811" spans="1:10" x14ac:dyDescent="0.3">
      <c r="A4811" t="s">
        <v>4470</v>
      </c>
      <c r="C4811" s="18">
        <v>424.03806952259242</v>
      </c>
      <c r="D4811" s="1"/>
      <c r="E4811" s="1">
        <v>9</v>
      </c>
      <c r="F4811" s="1">
        <v>6</v>
      </c>
      <c r="G4811" s="1">
        <v>0</v>
      </c>
      <c r="H4811" s="1">
        <v>3</v>
      </c>
      <c r="I4811" s="15">
        <v>0.66666666666666663</v>
      </c>
      <c r="J4811">
        <f t="shared" si="75"/>
        <v>40</v>
      </c>
    </row>
    <row r="4812" spans="1:10" x14ac:dyDescent="0.3">
      <c r="A4812" t="s">
        <v>4473</v>
      </c>
      <c r="C4812" s="18">
        <v>424.01558313546082</v>
      </c>
      <c r="D4812" s="1"/>
      <c r="E4812" s="1">
        <v>9</v>
      </c>
      <c r="F4812" s="1">
        <v>6</v>
      </c>
      <c r="G4812" s="1">
        <v>0</v>
      </c>
      <c r="H4812" s="1">
        <v>3</v>
      </c>
      <c r="I4812" s="15">
        <v>0.66666666666666663</v>
      </c>
      <c r="J4812">
        <f t="shared" si="75"/>
        <v>40</v>
      </c>
    </row>
    <row r="4813" spans="1:10" x14ac:dyDescent="0.3">
      <c r="A4813" t="s">
        <v>10397</v>
      </c>
      <c r="C4813" s="18">
        <v>423.99335968252439</v>
      </c>
      <c r="D4813" s="1"/>
      <c r="E4813" s="1">
        <v>121</v>
      </c>
      <c r="F4813" s="1">
        <v>52</v>
      </c>
      <c r="G4813" s="1">
        <v>3</v>
      </c>
      <c r="H4813" s="1">
        <v>66</v>
      </c>
      <c r="I4813" s="15">
        <v>0.44214876033057854</v>
      </c>
      <c r="J4813">
        <f t="shared" si="75"/>
        <v>20</v>
      </c>
    </row>
    <row r="4814" spans="1:10" x14ac:dyDescent="0.3">
      <c r="A4814" t="s">
        <v>4471</v>
      </c>
      <c r="C4814" s="18">
        <v>423.99326265353926</v>
      </c>
      <c r="D4814" s="1"/>
      <c r="E4814" s="1">
        <v>23</v>
      </c>
      <c r="F4814" s="1">
        <v>11</v>
      </c>
      <c r="G4814" s="1">
        <v>0</v>
      </c>
      <c r="H4814" s="1">
        <v>12</v>
      </c>
      <c r="I4814" s="15">
        <v>0.47826086956521741</v>
      </c>
      <c r="J4814">
        <f t="shared" si="75"/>
        <v>40</v>
      </c>
    </row>
    <row r="4815" spans="1:10" x14ac:dyDescent="0.3">
      <c r="A4815" t="s">
        <v>4474</v>
      </c>
      <c r="C4815" s="18">
        <v>423.97937710384372</v>
      </c>
      <c r="D4815" s="1"/>
      <c r="E4815" s="1">
        <v>9</v>
      </c>
      <c r="F4815" s="1">
        <v>5</v>
      </c>
      <c r="G4815" s="1">
        <v>1</v>
      </c>
      <c r="H4815" s="1">
        <v>3</v>
      </c>
      <c r="I4815" s="15">
        <v>0.61111111111111116</v>
      </c>
      <c r="J4815">
        <f t="shared" si="75"/>
        <v>40</v>
      </c>
    </row>
    <row r="4816" spans="1:10" x14ac:dyDescent="0.3">
      <c r="A4816" t="s">
        <v>4475</v>
      </c>
      <c r="C4816" s="18">
        <v>423.96514431084563</v>
      </c>
      <c r="D4816" s="1"/>
      <c r="E4816" s="1">
        <v>9</v>
      </c>
      <c r="F4816" s="1">
        <v>5</v>
      </c>
      <c r="G4816" s="1">
        <v>1</v>
      </c>
      <c r="H4816" s="1">
        <v>3</v>
      </c>
      <c r="I4816" s="15">
        <v>0.61111111111111116</v>
      </c>
      <c r="J4816">
        <f t="shared" si="75"/>
        <v>40</v>
      </c>
    </row>
    <row r="4817" spans="1:10" x14ac:dyDescent="0.3">
      <c r="A4817" t="s">
        <v>4476</v>
      </c>
      <c r="C4817" s="18">
        <v>423.96327172445012</v>
      </c>
      <c r="D4817" s="1"/>
      <c r="E4817" s="1">
        <v>7</v>
      </c>
      <c r="F4817" s="1">
        <v>4</v>
      </c>
      <c r="G4817" s="1">
        <v>1</v>
      </c>
      <c r="H4817" s="1">
        <v>2</v>
      </c>
      <c r="I4817" s="15">
        <v>0.6428571428571429</v>
      </c>
      <c r="J4817">
        <f t="shared" si="75"/>
        <v>40</v>
      </c>
    </row>
    <row r="4818" spans="1:10" x14ac:dyDescent="0.3">
      <c r="A4818" t="s">
        <v>4477</v>
      </c>
      <c r="C4818" s="18">
        <v>423.95835154124899</v>
      </c>
      <c r="D4818" s="1"/>
      <c r="E4818" s="1">
        <v>106</v>
      </c>
      <c r="F4818" s="1">
        <v>56</v>
      </c>
      <c r="G4818" s="1">
        <v>4</v>
      </c>
      <c r="H4818" s="1">
        <v>46</v>
      </c>
      <c r="I4818" s="15">
        <v>0.54716981132075471</v>
      </c>
      <c r="J4818">
        <f t="shared" si="75"/>
        <v>20</v>
      </c>
    </row>
    <row r="4819" spans="1:10" x14ac:dyDescent="0.3">
      <c r="A4819" t="s">
        <v>8603</v>
      </c>
      <c r="C4819" s="18">
        <v>423.85486626775702</v>
      </c>
      <c r="D4819" s="1"/>
      <c r="E4819" s="1">
        <v>28</v>
      </c>
      <c r="F4819" s="1">
        <v>12</v>
      </c>
      <c r="G4819" s="1">
        <v>2</v>
      </c>
      <c r="H4819" s="1">
        <v>14</v>
      </c>
      <c r="I4819" s="15">
        <v>0.4642857142857143</v>
      </c>
      <c r="J4819">
        <f t="shared" si="75"/>
        <v>40</v>
      </c>
    </row>
    <row r="4820" spans="1:10" x14ac:dyDescent="0.3">
      <c r="A4820" t="s">
        <v>4479</v>
      </c>
      <c r="C4820" s="18">
        <v>423.84274016173543</v>
      </c>
      <c r="D4820" s="1"/>
      <c r="E4820" s="1">
        <v>25</v>
      </c>
      <c r="F4820" s="1">
        <v>14</v>
      </c>
      <c r="G4820" s="1">
        <v>0</v>
      </c>
      <c r="H4820" s="1">
        <v>11</v>
      </c>
      <c r="I4820" s="15">
        <v>0.56000000000000005</v>
      </c>
      <c r="J4820">
        <f t="shared" si="75"/>
        <v>40</v>
      </c>
    </row>
    <row r="4821" spans="1:10" x14ac:dyDescent="0.3">
      <c r="A4821" t="s">
        <v>4480</v>
      </c>
      <c r="C4821" s="18">
        <v>423.83765025856644</v>
      </c>
      <c r="D4821" s="1"/>
      <c r="E4821" s="1">
        <v>9</v>
      </c>
      <c r="F4821" s="1">
        <v>5</v>
      </c>
      <c r="G4821" s="1">
        <v>1</v>
      </c>
      <c r="H4821" s="1">
        <v>3</v>
      </c>
      <c r="I4821" s="15">
        <v>0.61111111111111116</v>
      </c>
      <c r="J4821">
        <f t="shared" si="75"/>
        <v>40</v>
      </c>
    </row>
    <row r="4822" spans="1:10" x14ac:dyDescent="0.3">
      <c r="A4822" t="s">
        <v>4836</v>
      </c>
      <c r="C4822" s="18">
        <v>423.8324478416863</v>
      </c>
      <c r="D4822" s="1"/>
      <c r="E4822" s="1">
        <v>26</v>
      </c>
      <c r="F4822" s="1">
        <v>15</v>
      </c>
      <c r="G4822" s="1">
        <v>1</v>
      </c>
      <c r="H4822" s="1">
        <v>10</v>
      </c>
      <c r="I4822" s="15">
        <v>0.59615384615384615</v>
      </c>
      <c r="J4822">
        <f t="shared" si="75"/>
        <v>40</v>
      </c>
    </row>
    <row r="4823" spans="1:10" x14ac:dyDescent="0.3">
      <c r="A4823" t="s">
        <v>4481</v>
      </c>
      <c r="C4823" s="18">
        <v>423.81951563998524</v>
      </c>
      <c r="D4823" s="1"/>
      <c r="E4823" s="1">
        <v>7</v>
      </c>
      <c r="F4823" s="1">
        <v>5</v>
      </c>
      <c r="G4823" s="1">
        <v>1</v>
      </c>
      <c r="H4823" s="1">
        <v>1</v>
      </c>
      <c r="I4823" s="15">
        <v>0.7857142857142857</v>
      </c>
      <c r="J4823">
        <f t="shared" si="75"/>
        <v>40</v>
      </c>
    </row>
    <row r="4824" spans="1:10" x14ac:dyDescent="0.3">
      <c r="A4824" t="s">
        <v>4482</v>
      </c>
      <c r="C4824" s="18">
        <v>423.8188873450203</v>
      </c>
      <c r="D4824" s="1"/>
      <c r="E4824" s="1">
        <v>8</v>
      </c>
      <c r="F4824" s="1">
        <v>5</v>
      </c>
      <c r="G4824" s="1">
        <v>0</v>
      </c>
      <c r="H4824" s="1">
        <v>3</v>
      </c>
      <c r="I4824" s="15">
        <v>0.625</v>
      </c>
      <c r="J4824">
        <f t="shared" si="75"/>
        <v>40</v>
      </c>
    </row>
    <row r="4825" spans="1:10" x14ac:dyDescent="0.3">
      <c r="A4825" t="s">
        <v>4130</v>
      </c>
      <c r="C4825" s="18">
        <v>423.79572778971749</v>
      </c>
      <c r="D4825" s="1"/>
      <c r="E4825" s="1">
        <v>28</v>
      </c>
      <c r="F4825" s="1">
        <v>16</v>
      </c>
      <c r="G4825" s="1">
        <v>0</v>
      </c>
      <c r="H4825" s="1">
        <v>12</v>
      </c>
      <c r="I4825" s="15">
        <v>0.5714285714285714</v>
      </c>
      <c r="J4825">
        <f t="shared" si="75"/>
        <v>40</v>
      </c>
    </row>
    <row r="4826" spans="1:10" x14ac:dyDescent="0.3">
      <c r="A4826" t="s">
        <v>4648</v>
      </c>
      <c r="C4826" s="18">
        <v>423.78796467894097</v>
      </c>
      <c r="D4826" s="1"/>
      <c r="E4826" s="1">
        <v>23</v>
      </c>
      <c r="F4826" s="1">
        <v>12</v>
      </c>
      <c r="G4826" s="1">
        <v>1</v>
      </c>
      <c r="H4826" s="1">
        <v>10</v>
      </c>
      <c r="I4826" s="15">
        <v>0.54347826086956519</v>
      </c>
      <c r="J4826">
        <f t="shared" si="75"/>
        <v>40</v>
      </c>
    </row>
    <row r="4827" spans="1:10" x14ac:dyDescent="0.3">
      <c r="A4827" t="s">
        <v>4485</v>
      </c>
      <c r="C4827" s="18">
        <v>423.78306364187148</v>
      </c>
      <c r="D4827" s="1"/>
      <c r="E4827" s="1">
        <v>12</v>
      </c>
      <c r="F4827" s="1">
        <v>7</v>
      </c>
      <c r="G4827" s="1">
        <v>0</v>
      </c>
      <c r="H4827" s="1">
        <v>5</v>
      </c>
      <c r="I4827" s="15">
        <v>0.58333333333333337</v>
      </c>
      <c r="J4827">
        <f t="shared" si="75"/>
        <v>40</v>
      </c>
    </row>
    <row r="4828" spans="1:10" x14ac:dyDescent="0.3">
      <c r="A4828" t="s">
        <v>4486</v>
      </c>
      <c r="C4828" s="18">
        <v>423.76362780765271</v>
      </c>
      <c r="D4828" s="1"/>
      <c r="E4828" s="1">
        <v>4</v>
      </c>
      <c r="F4828" s="1">
        <v>3</v>
      </c>
      <c r="G4828" s="1">
        <v>0</v>
      </c>
      <c r="H4828" s="1">
        <v>1</v>
      </c>
      <c r="I4828" s="15">
        <v>0.75</v>
      </c>
      <c r="J4828">
        <f t="shared" si="75"/>
        <v>40</v>
      </c>
    </row>
    <row r="4829" spans="1:10" x14ac:dyDescent="0.3">
      <c r="A4829" t="s">
        <v>4488</v>
      </c>
      <c r="C4829" s="18">
        <v>423.73711860639708</v>
      </c>
      <c r="D4829" s="1"/>
      <c r="E4829" s="1">
        <v>8</v>
      </c>
      <c r="F4829" s="1">
        <v>5</v>
      </c>
      <c r="G4829" s="1">
        <v>0</v>
      </c>
      <c r="H4829" s="1">
        <v>3</v>
      </c>
      <c r="I4829" s="15">
        <v>0.625</v>
      </c>
      <c r="J4829">
        <f t="shared" si="75"/>
        <v>40</v>
      </c>
    </row>
    <row r="4830" spans="1:10" x14ac:dyDescent="0.3">
      <c r="A4830" t="s">
        <v>4489</v>
      </c>
      <c r="C4830" s="18">
        <v>423.71427816058639</v>
      </c>
      <c r="D4830" s="1"/>
      <c r="E4830" s="1">
        <v>10</v>
      </c>
      <c r="F4830" s="1">
        <v>5</v>
      </c>
      <c r="G4830" s="1">
        <v>2</v>
      </c>
      <c r="H4830" s="1">
        <v>3</v>
      </c>
      <c r="I4830" s="15">
        <v>0.6</v>
      </c>
      <c r="J4830">
        <f t="shared" si="75"/>
        <v>40</v>
      </c>
    </row>
    <row r="4831" spans="1:10" x14ac:dyDescent="0.3">
      <c r="A4831" t="s">
        <v>4490</v>
      </c>
      <c r="C4831" s="18">
        <v>423.71279162504345</v>
      </c>
      <c r="D4831" s="1"/>
      <c r="E4831" s="1">
        <v>4</v>
      </c>
      <c r="F4831" s="1">
        <v>3</v>
      </c>
      <c r="G4831" s="1">
        <v>0</v>
      </c>
      <c r="H4831" s="1">
        <v>1</v>
      </c>
      <c r="I4831" s="15">
        <v>0.75</v>
      </c>
      <c r="J4831">
        <f t="shared" si="75"/>
        <v>40</v>
      </c>
    </row>
    <row r="4832" spans="1:10" x14ac:dyDescent="0.3">
      <c r="A4832" t="s">
        <v>4491</v>
      </c>
      <c r="C4832" s="18">
        <v>423.71265831226361</v>
      </c>
      <c r="D4832" s="1"/>
      <c r="E4832" s="1">
        <v>8</v>
      </c>
      <c r="F4832" s="1">
        <v>5</v>
      </c>
      <c r="G4832" s="1">
        <v>0</v>
      </c>
      <c r="H4832" s="1">
        <v>3</v>
      </c>
      <c r="I4832" s="15">
        <v>0.625</v>
      </c>
      <c r="J4832">
        <f t="shared" si="75"/>
        <v>40</v>
      </c>
    </row>
    <row r="4833" spans="1:10" x14ac:dyDescent="0.3">
      <c r="A4833" t="s">
        <v>4492</v>
      </c>
      <c r="C4833" s="18">
        <v>423.69298852932087</v>
      </c>
      <c r="D4833" s="1"/>
      <c r="E4833" s="1">
        <v>15</v>
      </c>
      <c r="F4833" s="1">
        <v>9</v>
      </c>
      <c r="G4833" s="1">
        <v>0</v>
      </c>
      <c r="H4833" s="1">
        <v>6</v>
      </c>
      <c r="I4833" s="15">
        <v>0.6</v>
      </c>
      <c r="J4833">
        <f t="shared" si="75"/>
        <v>40</v>
      </c>
    </row>
    <row r="4834" spans="1:10" x14ac:dyDescent="0.3">
      <c r="A4834" t="s">
        <v>4596</v>
      </c>
      <c r="C4834" s="18">
        <v>423.67089328303928</v>
      </c>
      <c r="D4834" s="1"/>
      <c r="E4834" s="1">
        <v>16</v>
      </c>
      <c r="F4834" s="1">
        <v>9</v>
      </c>
      <c r="G4834" s="1">
        <v>0</v>
      </c>
      <c r="H4834" s="1">
        <v>7</v>
      </c>
      <c r="I4834" s="15">
        <v>0.5625</v>
      </c>
      <c r="J4834">
        <f t="shared" si="75"/>
        <v>40</v>
      </c>
    </row>
    <row r="4835" spans="1:10" x14ac:dyDescent="0.3">
      <c r="A4835" t="s">
        <v>4495</v>
      </c>
      <c r="C4835" s="18">
        <v>423.64565423889002</v>
      </c>
      <c r="D4835" s="1"/>
      <c r="E4835" s="1">
        <v>8</v>
      </c>
      <c r="F4835" s="1">
        <v>5</v>
      </c>
      <c r="G4835" s="1">
        <v>0</v>
      </c>
      <c r="H4835" s="1">
        <v>3</v>
      </c>
      <c r="I4835" s="15">
        <v>0.625</v>
      </c>
      <c r="J4835">
        <f t="shared" si="75"/>
        <v>40</v>
      </c>
    </row>
    <row r="4836" spans="1:10" x14ac:dyDescent="0.3">
      <c r="A4836" t="s">
        <v>4496</v>
      </c>
      <c r="C4836" s="18">
        <v>423.60121818185576</v>
      </c>
      <c r="D4836" s="1"/>
      <c r="E4836" s="1">
        <v>8</v>
      </c>
      <c r="F4836" s="1">
        <v>4</v>
      </c>
      <c r="G4836" s="1">
        <v>2</v>
      </c>
      <c r="H4836" s="1">
        <v>2</v>
      </c>
      <c r="I4836" s="15">
        <v>0.625</v>
      </c>
      <c r="J4836">
        <f t="shared" si="75"/>
        <v>40</v>
      </c>
    </row>
    <row r="4837" spans="1:10" x14ac:dyDescent="0.3">
      <c r="A4837" t="s">
        <v>4555</v>
      </c>
      <c r="C4837" s="18">
        <v>423.5748083198053</v>
      </c>
      <c r="D4837" s="1"/>
      <c r="E4837" s="1">
        <v>64</v>
      </c>
      <c r="F4837" s="1">
        <v>29</v>
      </c>
      <c r="G4837" s="1">
        <v>3</v>
      </c>
      <c r="H4837" s="1">
        <v>32</v>
      </c>
      <c r="I4837" s="15">
        <v>0.4765625</v>
      </c>
      <c r="J4837">
        <f t="shared" si="75"/>
        <v>20</v>
      </c>
    </row>
    <row r="4838" spans="1:10" x14ac:dyDescent="0.3">
      <c r="A4838" t="s">
        <v>4497</v>
      </c>
      <c r="C4838" s="18">
        <v>423.56600406871399</v>
      </c>
      <c r="D4838" s="1"/>
      <c r="E4838" s="1">
        <v>6</v>
      </c>
      <c r="F4838" s="1">
        <v>4</v>
      </c>
      <c r="G4838" s="1">
        <v>0</v>
      </c>
      <c r="H4838" s="1">
        <v>2</v>
      </c>
      <c r="I4838" s="15">
        <v>0.66666666666666663</v>
      </c>
      <c r="J4838">
        <f t="shared" si="75"/>
        <v>40</v>
      </c>
    </row>
    <row r="4839" spans="1:10" x14ac:dyDescent="0.3">
      <c r="A4839" t="s">
        <v>4498</v>
      </c>
      <c r="C4839" s="18">
        <v>423.56404492709135</v>
      </c>
      <c r="D4839" s="1"/>
      <c r="E4839" s="1">
        <v>22</v>
      </c>
      <c r="F4839" s="1">
        <v>12</v>
      </c>
      <c r="G4839" s="1">
        <v>1</v>
      </c>
      <c r="H4839" s="1">
        <v>9</v>
      </c>
      <c r="I4839" s="15">
        <v>0.56818181818181823</v>
      </c>
      <c r="J4839">
        <f t="shared" si="75"/>
        <v>40</v>
      </c>
    </row>
    <row r="4840" spans="1:10" x14ac:dyDescent="0.3">
      <c r="A4840" t="s">
        <v>4499</v>
      </c>
      <c r="C4840" s="18">
        <v>423.55974570716921</v>
      </c>
      <c r="D4840" s="1"/>
      <c r="E4840" s="1">
        <v>18</v>
      </c>
      <c r="F4840" s="1">
        <v>10</v>
      </c>
      <c r="G4840" s="1">
        <v>0</v>
      </c>
      <c r="H4840" s="1">
        <v>8</v>
      </c>
      <c r="I4840" s="15">
        <v>0.55555555555555558</v>
      </c>
      <c r="J4840">
        <f t="shared" si="75"/>
        <v>40</v>
      </c>
    </row>
    <row r="4841" spans="1:10" x14ac:dyDescent="0.3">
      <c r="A4841" t="s">
        <v>4502</v>
      </c>
      <c r="C4841" s="18">
        <v>423.545098011047</v>
      </c>
      <c r="D4841" s="1"/>
      <c r="E4841" s="1">
        <v>9</v>
      </c>
      <c r="F4841" s="1">
        <v>6</v>
      </c>
      <c r="G4841" s="1">
        <v>0</v>
      </c>
      <c r="H4841" s="1">
        <v>3</v>
      </c>
      <c r="I4841" s="15">
        <v>0.66666666666666663</v>
      </c>
      <c r="J4841">
        <f t="shared" si="75"/>
        <v>40</v>
      </c>
    </row>
    <row r="4842" spans="1:10" x14ac:dyDescent="0.3">
      <c r="A4842" t="s">
        <v>4737</v>
      </c>
      <c r="C4842" s="18">
        <v>423.54029957584697</v>
      </c>
      <c r="D4842" s="1"/>
      <c r="E4842" s="1">
        <v>6</v>
      </c>
      <c r="F4842" s="1">
        <v>4</v>
      </c>
      <c r="G4842" s="1">
        <v>0</v>
      </c>
      <c r="H4842" s="1">
        <v>2</v>
      </c>
      <c r="I4842" s="15">
        <v>0.66666666666666663</v>
      </c>
      <c r="J4842">
        <f t="shared" si="75"/>
        <v>40</v>
      </c>
    </row>
    <row r="4843" spans="1:10" x14ac:dyDescent="0.3">
      <c r="A4843" t="s">
        <v>4517</v>
      </c>
      <c r="C4843" s="18">
        <v>423.52897021605213</v>
      </c>
      <c r="D4843" s="1"/>
      <c r="E4843" s="1">
        <v>15</v>
      </c>
      <c r="F4843" s="1">
        <v>9</v>
      </c>
      <c r="G4843" s="1">
        <v>0</v>
      </c>
      <c r="H4843" s="1">
        <v>6</v>
      </c>
      <c r="I4843" s="15">
        <v>0.6</v>
      </c>
      <c r="J4843">
        <f t="shared" si="75"/>
        <v>40</v>
      </c>
    </row>
    <row r="4844" spans="1:10" x14ac:dyDescent="0.3">
      <c r="A4844" t="s">
        <v>4500</v>
      </c>
      <c r="C4844" s="18">
        <v>423.51379467487777</v>
      </c>
      <c r="D4844" s="1"/>
      <c r="E4844" s="1">
        <v>7</v>
      </c>
      <c r="F4844" s="1">
        <v>5</v>
      </c>
      <c r="G4844" s="1">
        <v>0</v>
      </c>
      <c r="H4844" s="1">
        <v>2</v>
      </c>
      <c r="I4844" s="15">
        <v>0.7142857142857143</v>
      </c>
      <c r="J4844">
        <f t="shared" si="75"/>
        <v>40</v>
      </c>
    </row>
    <row r="4845" spans="1:10" x14ac:dyDescent="0.3">
      <c r="A4845" t="s">
        <v>4501</v>
      </c>
      <c r="C4845" s="18">
        <v>423.49744746501477</v>
      </c>
      <c r="D4845" s="1"/>
      <c r="E4845" s="1">
        <v>8</v>
      </c>
      <c r="F4845" s="1">
        <v>5</v>
      </c>
      <c r="G4845" s="1">
        <v>0</v>
      </c>
      <c r="H4845" s="1">
        <v>3</v>
      </c>
      <c r="I4845" s="15">
        <v>0.625</v>
      </c>
      <c r="J4845">
        <f t="shared" si="75"/>
        <v>40</v>
      </c>
    </row>
    <row r="4846" spans="1:10" x14ac:dyDescent="0.3">
      <c r="A4846" t="s">
        <v>4521</v>
      </c>
      <c r="C4846" s="18">
        <v>423.47942276881366</v>
      </c>
      <c r="D4846" s="1"/>
      <c r="E4846" s="1">
        <v>6</v>
      </c>
      <c r="F4846" s="1">
        <v>4</v>
      </c>
      <c r="G4846" s="1">
        <v>0</v>
      </c>
      <c r="H4846" s="1">
        <v>2</v>
      </c>
      <c r="I4846" s="15">
        <v>0.66666666666666663</v>
      </c>
      <c r="J4846">
        <f t="shared" si="75"/>
        <v>40</v>
      </c>
    </row>
    <row r="4847" spans="1:10" x14ac:dyDescent="0.3">
      <c r="A4847" t="s">
        <v>4396</v>
      </c>
      <c r="C4847" s="18">
        <v>423.47444234711838</v>
      </c>
      <c r="D4847" s="1"/>
      <c r="E4847" s="1">
        <v>7</v>
      </c>
      <c r="F4847" s="1">
        <v>4</v>
      </c>
      <c r="G4847" s="1">
        <v>2</v>
      </c>
      <c r="H4847" s="1">
        <v>1</v>
      </c>
      <c r="I4847" s="15">
        <v>0.7142857142857143</v>
      </c>
      <c r="J4847">
        <f t="shared" si="75"/>
        <v>40</v>
      </c>
    </row>
    <row r="4848" spans="1:10" x14ac:dyDescent="0.3">
      <c r="A4848" t="s">
        <v>4503</v>
      </c>
      <c r="C4848" s="18">
        <v>423.45302019635142</v>
      </c>
      <c r="D4848" s="1"/>
      <c r="E4848" s="1">
        <v>23</v>
      </c>
      <c r="F4848" s="1">
        <v>13</v>
      </c>
      <c r="G4848" s="1">
        <v>0</v>
      </c>
      <c r="H4848" s="1">
        <v>10</v>
      </c>
      <c r="I4848" s="15">
        <v>0.56521739130434778</v>
      </c>
      <c r="J4848">
        <f t="shared" si="75"/>
        <v>40</v>
      </c>
    </row>
    <row r="4849" spans="1:10" x14ac:dyDescent="0.3">
      <c r="A4849" t="s">
        <v>4504</v>
      </c>
      <c r="C4849" s="18">
        <v>423.44886097460892</v>
      </c>
      <c r="D4849" s="1"/>
      <c r="E4849" s="1">
        <v>11</v>
      </c>
      <c r="F4849" s="1">
        <v>7</v>
      </c>
      <c r="G4849" s="1">
        <v>0</v>
      </c>
      <c r="H4849" s="1">
        <v>4</v>
      </c>
      <c r="I4849" s="15">
        <v>0.63636363636363635</v>
      </c>
      <c r="J4849">
        <f t="shared" si="75"/>
        <v>40</v>
      </c>
    </row>
    <row r="4850" spans="1:10" x14ac:dyDescent="0.3">
      <c r="A4850" t="s">
        <v>4505</v>
      </c>
      <c r="C4850" s="18">
        <v>423.43357987702331</v>
      </c>
      <c r="D4850" s="1"/>
      <c r="E4850" s="1">
        <v>4</v>
      </c>
      <c r="F4850" s="1">
        <v>3</v>
      </c>
      <c r="G4850" s="1">
        <v>0</v>
      </c>
      <c r="H4850" s="1">
        <v>1</v>
      </c>
      <c r="I4850" s="15">
        <v>0.75</v>
      </c>
      <c r="J4850">
        <f t="shared" si="75"/>
        <v>40</v>
      </c>
    </row>
    <row r="4851" spans="1:10" x14ac:dyDescent="0.3">
      <c r="A4851" t="s">
        <v>4506</v>
      </c>
      <c r="C4851" s="18">
        <v>423.43051690346493</v>
      </c>
      <c r="D4851" s="1"/>
      <c r="E4851" s="1">
        <v>33</v>
      </c>
      <c r="F4851" s="1">
        <v>17</v>
      </c>
      <c r="G4851" s="1">
        <v>0</v>
      </c>
      <c r="H4851" s="1">
        <v>16</v>
      </c>
      <c r="I4851" s="15">
        <v>0.51515151515151514</v>
      </c>
      <c r="J4851">
        <f t="shared" si="75"/>
        <v>20</v>
      </c>
    </row>
    <row r="4852" spans="1:10" x14ac:dyDescent="0.3">
      <c r="A4852" t="s">
        <v>4837</v>
      </c>
      <c r="C4852" s="18">
        <v>423.42761484774525</v>
      </c>
      <c r="D4852" s="1"/>
      <c r="E4852" s="1">
        <v>59</v>
      </c>
      <c r="F4852" s="1">
        <v>25</v>
      </c>
      <c r="G4852" s="1">
        <v>2</v>
      </c>
      <c r="H4852" s="1">
        <v>32</v>
      </c>
      <c r="I4852" s="15">
        <v>0.44067796610169491</v>
      </c>
      <c r="J4852">
        <f t="shared" si="75"/>
        <v>20</v>
      </c>
    </row>
    <row r="4853" spans="1:10" x14ac:dyDescent="0.3">
      <c r="A4853" t="s">
        <v>4540</v>
      </c>
      <c r="C4853" s="18">
        <v>423.41911234453892</v>
      </c>
      <c r="D4853" s="1"/>
      <c r="E4853" s="1">
        <v>62</v>
      </c>
      <c r="F4853" s="1">
        <v>36</v>
      </c>
      <c r="G4853" s="1">
        <v>0</v>
      </c>
      <c r="H4853" s="1">
        <v>26</v>
      </c>
      <c r="I4853" s="15">
        <v>0.58064516129032262</v>
      </c>
      <c r="J4853">
        <f t="shared" si="75"/>
        <v>20</v>
      </c>
    </row>
    <row r="4854" spans="1:10" x14ac:dyDescent="0.3">
      <c r="A4854" t="s">
        <v>4507</v>
      </c>
      <c r="C4854" s="18">
        <v>423.41481350358663</v>
      </c>
      <c r="D4854" s="1"/>
      <c r="E4854" s="1">
        <v>30</v>
      </c>
      <c r="F4854" s="1">
        <v>18</v>
      </c>
      <c r="G4854" s="1">
        <v>0</v>
      </c>
      <c r="H4854" s="1">
        <v>12</v>
      </c>
      <c r="I4854" s="15">
        <v>0.6</v>
      </c>
      <c r="J4854">
        <f t="shared" si="75"/>
        <v>40</v>
      </c>
    </row>
    <row r="4855" spans="1:10" x14ac:dyDescent="0.3">
      <c r="A4855" t="s">
        <v>4508</v>
      </c>
      <c r="C4855" s="18">
        <v>423.41458435312171</v>
      </c>
      <c r="D4855" s="1"/>
      <c r="E4855" s="1">
        <v>38</v>
      </c>
      <c r="F4855" s="1">
        <v>20</v>
      </c>
      <c r="G4855" s="1">
        <v>2</v>
      </c>
      <c r="H4855" s="1">
        <v>16</v>
      </c>
      <c r="I4855" s="15">
        <v>0.55263157894736847</v>
      </c>
      <c r="J4855">
        <f t="shared" si="75"/>
        <v>20</v>
      </c>
    </row>
    <row r="4856" spans="1:10" x14ac:dyDescent="0.3">
      <c r="A4856" t="s">
        <v>4510</v>
      </c>
      <c r="C4856" s="18">
        <v>423.40798318329632</v>
      </c>
      <c r="D4856" s="1"/>
      <c r="E4856" s="1">
        <v>3</v>
      </c>
      <c r="F4856" s="1">
        <v>2</v>
      </c>
      <c r="G4856" s="1">
        <v>1</v>
      </c>
      <c r="H4856" s="1">
        <v>0</v>
      </c>
      <c r="I4856" s="15">
        <v>0.83333333333333337</v>
      </c>
      <c r="J4856">
        <f t="shared" si="75"/>
        <v>40</v>
      </c>
    </row>
    <row r="4857" spans="1:10" x14ac:dyDescent="0.3">
      <c r="A4857" t="s">
        <v>4511</v>
      </c>
      <c r="C4857" s="18">
        <v>423.40208221494248</v>
      </c>
      <c r="D4857" s="1"/>
      <c r="E4857" s="1">
        <v>10</v>
      </c>
      <c r="F4857" s="1">
        <v>6</v>
      </c>
      <c r="G4857" s="1">
        <v>0</v>
      </c>
      <c r="H4857" s="1">
        <v>4</v>
      </c>
      <c r="I4857" s="15">
        <v>0.6</v>
      </c>
      <c r="J4857">
        <f t="shared" si="75"/>
        <v>40</v>
      </c>
    </row>
    <row r="4858" spans="1:10" x14ac:dyDescent="0.3">
      <c r="A4858" t="s">
        <v>4513</v>
      </c>
      <c r="C4858" s="18">
        <v>423.39158786955198</v>
      </c>
      <c r="D4858" s="1"/>
      <c r="E4858" s="1">
        <v>33</v>
      </c>
      <c r="F4858" s="1">
        <v>18</v>
      </c>
      <c r="G4858" s="1">
        <v>0</v>
      </c>
      <c r="H4858" s="1">
        <v>15</v>
      </c>
      <c r="I4858" s="15">
        <v>0.54545454545454541</v>
      </c>
      <c r="J4858">
        <f t="shared" si="75"/>
        <v>20</v>
      </c>
    </row>
    <row r="4859" spans="1:10" x14ac:dyDescent="0.3">
      <c r="A4859" t="s">
        <v>4514</v>
      </c>
      <c r="C4859" s="18">
        <v>423.38756074339079</v>
      </c>
      <c r="D4859" s="1"/>
      <c r="E4859" s="1">
        <v>5</v>
      </c>
      <c r="F4859" s="1">
        <v>4</v>
      </c>
      <c r="G4859" s="1">
        <v>0</v>
      </c>
      <c r="H4859" s="1">
        <v>1</v>
      </c>
      <c r="I4859" s="15">
        <v>0.8</v>
      </c>
      <c r="J4859">
        <f t="shared" si="75"/>
        <v>40</v>
      </c>
    </row>
    <row r="4860" spans="1:10" x14ac:dyDescent="0.3">
      <c r="A4860" t="s">
        <v>5459</v>
      </c>
      <c r="C4860" s="18">
        <v>423.37919449909447</v>
      </c>
      <c r="D4860" s="1"/>
      <c r="E4860" s="1">
        <v>42</v>
      </c>
      <c r="F4860" s="1">
        <v>21</v>
      </c>
      <c r="G4860" s="1">
        <v>2</v>
      </c>
      <c r="H4860" s="1">
        <v>19</v>
      </c>
      <c r="I4860" s="15">
        <v>0.52380952380952384</v>
      </c>
      <c r="J4860">
        <f t="shared" si="75"/>
        <v>20</v>
      </c>
    </row>
    <row r="4861" spans="1:10" x14ac:dyDescent="0.3">
      <c r="A4861" t="s">
        <v>4518</v>
      </c>
      <c r="C4861" s="18">
        <v>423.37042446899886</v>
      </c>
      <c r="D4861" s="1"/>
      <c r="E4861" s="1">
        <v>6</v>
      </c>
      <c r="F4861" s="1">
        <v>4</v>
      </c>
      <c r="G4861" s="1">
        <v>0</v>
      </c>
      <c r="H4861" s="1">
        <v>2</v>
      </c>
      <c r="I4861" s="15">
        <v>0.66666666666666663</v>
      </c>
      <c r="J4861">
        <f t="shared" si="75"/>
        <v>40</v>
      </c>
    </row>
    <row r="4862" spans="1:10" x14ac:dyDescent="0.3">
      <c r="A4862" t="s">
        <v>4520</v>
      </c>
      <c r="C4862" s="18">
        <v>423.36128866694861</v>
      </c>
      <c r="D4862" s="1"/>
      <c r="E4862" s="1">
        <v>9</v>
      </c>
      <c r="F4862" s="1">
        <v>5</v>
      </c>
      <c r="G4862" s="1">
        <v>0</v>
      </c>
      <c r="H4862" s="1">
        <v>4</v>
      </c>
      <c r="I4862" s="15">
        <v>0.55555555555555558</v>
      </c>
      <c r="J4862">
        <f t="shared" si="75"/>
        <v>40</v>
      </c>
    </row>
    <row r="4863" spans="1:10" x14ac:dyDescent="0.3">
      <c r="A4863" t="s">
        <v>4522</v>
      </c>
      <c r="C4863" s="18">
        <v>423.343525960129</v>
      </c>
      <c r="D4863" s="1"/>
      <c r="E4863" s="1">
        <v>30</v>
      </c>
      <c r="F4863" s="1">
        <v>15</v>
      </c>
      <c r="G4863" s="1">
        <v>1</v>
      </c>
      <c r="H4863" s="1">
        <v>14</v>
      </c>
      <c r="I4863" s="15">
        <v>0.51666666666666672</v>
      </c>
      <c r="J4863">
        <f t="shared" si="75"/>
        <v>40</v>
      </c>
    </row>
    <row r="4864" spans="1:10" x14ac:dyDescent="0.3">
      <c r="A4864" t="s">
        <v>4523</v>
      </c>
      <c r="C4864" s="18">
        <v>423.34325427725145</v>
      </c>
      <c r="D4864" s="1"/>
      <c r="E4864" s="1">
        <v>8</v>
      </c>
      <c r="F4864" s="1">
        <v>4</v>
      </c>
      <c r="G4864" s="1">
        <v>0</v>
      </c>
      <c r="H4864" s="1">
        <v>4</v>
      </c>
      <c r="I4864" s="15">
        <v>0.5</v>
      </c>
      <c r="J4864">
        <f t="shared" si="75"/>
        <v>40</v>
      </c>
    </row>
    <row r="4865" spans="1:10" x14ac:dyDescent="0.3">
      <c r="A4865" t="s">
        <v>4542</v>
      </c>
      <c r="C4865" s="18">
        <v>423.34036434391226</v>
      </c>
      <c r="D4865" s="1"/>
      <c r="E4865" s="1">
        <v>18</v>
      </c>
      <c r="F4865" s="1">
        <v>11</v>
      </c>
      <c r="G4865" s="1">
        <v>0</v>
      </c>
      <c r="H4865" s="1">
        <v>7</v>
      </c>
      <c r="I4865" s="15">
        <v>0.61111111111111116</v>
      </c>
      <c r="J4865">
        <f t="shared" si="75"/>
        <v>40</v>
      </c>
    </row>
    <row r="4866" spans="1:10" x14ac:dyDescent="0.3">
      <c r="A4866" t="s">
        <v>4526</v>
      </c>
      <c r="C4866" s="18">
        <v>423.32247400138544</v>
      </c>
      <c r="D4866" s="1"/>
      <c r="E4866" s="1">
        <v>7</v>
      </c>
      <c r="F4866" s="1">
        <v>5</v>
      </c>
      <c r="G4866" s="1">
        <v>0</v>
      </c>
      <c r="H4866" s="1">
        <v>2</v>
      </c>
      <c r="I4866" s="15">
        <v>0.7142857142857143</v>
      </c>
      <c r="J4866">
        <f t="shared" si="75"/>
        <v>40</v>
      </c>
    </row>
    <row r="4867" spans="1:10" x14ac:dyDescent="0.3">
      <c r="A4867" t="s">
        <v>4992</v>
      </c>
      <c r="C4867" s="18">
        <v>423.31677519662895</v>
      </c>
      <c r="D4867" s="1"/>
      <c r="E4867" s="1">
        <v>47</v>
      </c>
      <c r="F4867" s="1">
        <v>23</v>
      </c>
      <c r="G4867" s="1">
        <v>5</v>
      </c>
      <c r="H4867" s="1">
        <v>19</v>
      </c>
      <c r="I4867" s="15">
        <v>0.54255319148936165</v>
      </c>
      <c r="J4867">
        <f t="shared" si="75"/>
        <v>20</v>
      </c>
    </row>
    <row r="4868" spans="1:10" x14ac:dyDescent="0.3">
      <c r="A4868" t="s">
        <v>5304</v>
      </c>
      <c r="C4868" s="18">
        <v>423.31162622703744</v>
      </c>
      <c r="D4868" s="1"/>
      <c r="E4868" s="1">
        <v>15</v>
      </c>
      <c r="F4868" s="1">
        <v>8</v>
      </c>
      <c r="G4868" s="1">
        <v>0</v>
      </c>
      <c r="H4868" s="1">
        <v>7</v>
      </c>
      <c r="I4868" s="15">
        <v>0.53333333333333333</v>
      </c>
      <c r="J4868">
        <f t="shared" ref="J4868:J4931" si="76">IF(E4868&lt;=30,40,20)</f>
        <v>40</v>
      </c>
    </row>
    <row r="4869" spans="1:10" x14ac:dyDescent="0.3">
      <c r="A4869" t="s">
        <v>4530</v>
      </c>
      <c r="C4869" s="18">
        <v>423.306184293851</v>
      </c>
      <c r="D4869" s="1"/>
      <c r="E4869" s="1">
        <v>32</v>
      </c>
      <c r="F4869" s="1">
        <v>17</v>
      </c>
      <c r="G4869" s="1">
        <v>3</v>
      </c>
      <c r="H4869" s="1">
        <v>12</v>
      </c>
      <c r="I4869" s="15">
        <v>0.578125</v>
      </c>
      <c r="J4869">
        <f t="shared" si="76"/>
        <v>20</v>
      </c>
    </row>
    <row r="4870" spans="1:10" x14ac:dyDescent="0.3">
      <c r="A4870" t="s">
        <v>4527</v>
      </c>
      <c r="C4870" s="18">
        <v>423.3061047596492</v>
      </c>
      <c r="D4870" s="1"/>
      <c r="E4870" s="1">
        <v>3</v>
      </c>
      <c r="F4870" s="1">
        <v>3</v>
      </c>
      <c r="G4870" s="1">
        <v>0</v>
      </c>
      <c r="H4870" s="1">
        <v>0</v>
      </c>
      <c r="I4870" s="15">
        <v>1</v>
      </c>
      <c r="J4870">
        <f t="shared" si="76"/>
        <v>40</v>
      </c>
    </row>
    <row r="4871" spans="1:10" x14ac:dyDescent="0.3">
      <c r="A4871" t="s">
        <v>4528</v>
      </c>
      <c r="C4871" s="18">
        <v>423.30436191280052</v>
      </c>
      <c r="D4871" s="1"/>
      <c r="E4871" s="1">
        <v>8</v>
      </c>
      <c r="F4871" s="1">
        <v>5</v>
      </c>
      <c r="G4871" s="1">
        <v>0</v>
      </c>
      <c r="H4871" s="1">
        <v>3</v>
      </c>
      <c r="I4871" s="15">
        <v>0.625</v>
      </c>
      <c r="J4871">
        <f t="shared" si="76"/>
        <v>40</v>
      </c>
    </row>
    <row r="4872" spans="1:10" x14ac:dyDescent="0.3">
      <c r="A4872" t="s">
        <v>4529</v>
      </c>
      <c r="C4872" s="18">
        <v>423.30137485851196</v>
      </c>
      <c r="D4872" s="1"/>
      <c r="E4872" s="1">
        <v>32</v>
      </c>
      <c r="F4872" s="1">
        <v>17</v>
      </c>
      <c r="G4872" s="1">
        <v>1</v>
      </c>
      <c r="H4872" s="1">
        <v>14</v>
      </c>
      <c r="I4872" s="15">
        <v>0.546875</v>
      </c>
      <c r="J4872">
        <f t="shared" si="76"/>
        <v>20</v>
      </c>
    </row>
    <row r="4873" spans="1:10" x14ac:dyDescent="0.3">
      <c r="A4873" t="s">
        <v>4531</v>
      </c>
      <c r="C4873" s="18">
        <v>423.28390098484215</v>
      </c>
      <c r="D4873" s="1"/>
      <c r="E4873" s="1">
        <v>6</v>
      </c>
      <c r="F4873" s="1">
        <v>4</v>
      </c>
      <c r="G4873" s="1">
        <v>0</v>
      </c>
      <c r="H4873" s="1">
        <v>2</v>
      </c>
      <c r="I4873" s="15">
        <v>0.66666666666666663</v>
      </c>
      <c r="J4873">
        <f t="shared" si="76"/>
        <v>40</v>
      </c>
    </row>
    <row r="4874" spans="1:10" x14ac:dyDescent="0.3">
      <c r="A4874" t="s">
        <v>4532</v>
      </c>
      <c r="C4874" s="18">
        <v>423.28178394832241</v>
      </c>
      <c r="D4874" s="1"/>
      <c r="E4874" s="1">
        <v>8</v>
      </c>
      <c r="F4874" s="1">
        <v>5</v>
      </c>
      <c r="G4874" s="1">
        <v>0</v>
      </c>
      <c r="H4874" s="1">
        <v>3</v>
      </c>
      <c r="I4874" s="15">
        <v>0.625</v>
      </c>
      <c r="J4874">
        <f t="shared" si="76"/>
        <v>40</v>
      </c>
    </row>
    <row r="4875" spans="1:10" x14ac:dyDescent="0.3">
      <c r="A4875" t="s">
        <v>4534</v>
      </c>
      <c r="C4875" s="18">
        <v>423.26926776143682</v>
      </c>
      <c r="D4875" s="1"/>
      <c r="E4875" s="1">
        <v>8</v>
      </c>
      <c r="F4875" s="1">
        <v>5</v>
      </c>
      <c r="G4875" s="1">
        <v>0</v>
      </c>
      <c r="H4875" s="1">
        <v>3</v>
      </c>
      <c r="I4875" s="15">
        <v>0.625</v>
      </c>
      <c r="J4875">
        <f t="shared" si="76"/>
        <v>40</v>
      </c>
    </row>
    <row r="4876" spans="1:10" x14ac:dyDescent="0.3">
      <c r="A4876" t="s">
        <v>4536</v>
      </c>
      <c r="C4876" s="18">
        <v>423.26476309888466</v>
      </c>
      <c r="D4876" s="1"/>
      <c r="E4876" s="1">
        <v>12</v>
      </c>
      <c r="F4876" s="1">
        <v>7</v>
      </c>
      <c r="G4876" s="1">
        <v>1</v>
      </c>
      <c r="H4876" s="1">
        <v>4</v>
      </c>
      <c r="I4876" s="15">
        <v>0.625</v>
      </c>
      <c r="J4876">
        <f t="shared" si="76"/>
        <v>40</v>
      </c>
    </row>
    <row r="4877" spans="1:10" x14ac:dyDescent="0.3">
      <c r="A4877" t="s">
        <v>4537</v>
      </c>
      <c r="C4877" s="18">
        <v>423.25592401813583</v>
      </c>
      <c r="D4877" s="1"/>
      <c r="E4877" s="1">
        <v>6</v>
      </c>
      <c r="F4877" s="1">
        <v>4</v>
      </c>
      <c r="G4877" s="1">
        <v>0</v>
      </c>
      <c r="H4877" s="1">
        <v>2</v>
      </c>
      <c r="I4877" s="15">
        <v>0.66666666666666663</v>
      </c>
      <c r="J4877">
        <f t="shared" si="76"/>
        <v>40</v>
      </c>
    </row>
    <row r="4878" spans="1:10" x14ac:dyDescent="0.3">
      <c r="A4878" t="s">
        <v>4538</v>
      </c>
      <c r="C4878" s="18">
        <v>423.22302117187792</v>
      </c>
      <c r="D4878" s="1"/>
      <c r="E4878" s="1">
        <v>51</v>
      </c>
      <c r="F4878" s="1">
        <v>26</v>
      </c>
      <c r="G4878" s="1">
        <v>2</v>
      </c>
      <c r="H4878" s="1">
        <v>23</v>
      </c>
      <c r="I4878" s="15">
        <v>0.52941176470588236</v>
      </c>
      <c r="J4878">
        <f t="shared" si="76"/>
        <v>20</v>
      </c>
    </row>
    <row r="4879" spans="1:10" x14ac:dyDescent="0.3">
      <c r="A4879" s="21" t="s">
        <v>4609</v>
      </c>
      <c r="C4879" s="18">
        <v>423.21186302439565</v>
      </c>
      <c r="D4879" s="1"/>
      <c r="E4879" s="1">
        <v>15</v>
      </c>
      <c r="F4879" s="1">
        <v>7</v>
      </c>
      <c r="G4879" s="1">
        <v>1</v>
      </c>
      <c r="H4879" s="1">
        <v>7</v>
      </c>
      <c r="I4879" s="15">
        <v>0.5</v>
      </c>
      <c r="J4879">
        <f t="shared" si="76"/>
        <v>40</v>
      </c>
    </row>
    <row r="4880" spans="1:10" x14ac:dyDescent="0.3">
      <c r="A4880" s="21" t="s">
        <v>4539</v>
      </c>
      <c r="C4880" s="18">
        <v>423.21162206757793</v>
      </c>
      <c r="D4880" s="1"/>
      <c r="E4880" s="1">
        <v>35</v>
      </c>
      <c r="F4880" s="1">
        <v>19</v>
      </c>
      <c r="G4880" s="1">
        <v>0</v>
      </c>
      <c r="H4880" s="1">
        <v>16</v>
      </c>
      <c r="I4880" s="15">
        <v>0.54285714285714282</v>
      </c>
      <c r="J4880">
        <f t="shared" si="76"/>
        <v>20</v>
      </c>
    </row>
    <row r="4881" spans="1:10" x14ac:dyDescent="0.3">
      <c r="A4881" t="s">
        <v>5605</v>
      </c>
      <c r="C4881" s="18">
        <v>423.20338245312882</v>
      </c>
      <c r="D4881" s="1"/>
      <c r="E4881" s="1">
        <v>6</v>
      </c>
      <c r="F4881" s="1">
        <v>4</v>
      </c>
      <c r="G4881" s="1">
        <v>0</v>
      </c>
      <c r="H4881" s="1">
        <v>2</v>
      </c>
      <c r="I4881" s="15">
        <v>0.66666666666666663</v>
      </c>
      <c r="J4881">
        <f t="shared" si="76"/>
        <v>40</v>
      </c>
    </row>
    <row r="4882" spans="1:10" x14ac:dyDescent="0.3">
      <c r="A4882" t="s">
        <v>4547</v>
      </c>
      <c r="C4882" s="18">
        <v>423.15279367388297</v>
      </c>
      <c r="D4882" s="1"/>
      <c r="E4882" s="1">
        <v>43</v>
      </c>
      <c r="F4882" s="1">
        <v>22</v>
      </c>
      <c r="G4882" s="1">
        <v>1</v>
      </c>
      <c r="H4882" s="1">
        <v>20</v>
      </c>
      <c r="I4882" s="15">
        <v>0.52325581395348841</v>
      </c>
      <c r="J4882">
        <f t="shared" si="76"/>
        <v>20</v>
      </c>
    </row>
    <row r="4883" spans="1:10" x14ac:dyDescent="0.3">
      <c r="A4883" t="s">
        <v>4543</v>
      </c>
      <c r="C4883" s="18">
        <v>423.14795800857218</v>
      </c>
      <c r="D4883" s="1"/>
      <c r="E4883" s="1">
        <v>12</v>
      </c>
      <c r="F4883" s="1">
        <v>7</v>
      </c>
      <c r="G4883" s="1">
        <v>0</v>
      </c>
      <c r="H4883" s="1">
        <v>5</v>
      </c>
      <c r="I4883" s="15">
        <v>0.58333333333333337</v>
      </c>
      <c r="J4883">
        <f t="shared" si="76"/>
        <v>40</v>
      </c>
    </row>
    <row r="4884" spans="1:10" x14ac:dyDescent="0.3">
      <c r="A4884" t="s">
        <v>4544</v>
      </c>
      <c r="C4884" s="18">
        <v>423.14726279466072</v>
      </c>
      <c r="D4884" s="1"/>
      <c r="E4884" s="1">
        <v>18</v>
      </c>
      <c r="F4884" s="1">
        <v>9</v>
      </c>
      <c r="G4884" s="1">
        <v>1</v>
      </c>
      <c r="H4884" s="1">
        <v>8</v>
      </c>
      <c r="I4884" s="15">
        <v>0.52777777777777779</v>
      </c>
      <c r="J4884">
        <f t="shared" si="76"/>
        <v>40</v>
      </c>
    </row>
    <row r="4885" spans="1:10" x14ac:dyDescent="0.3">
      <c r="A4885" t="s">
        <v>4545</v>
      </c>
      <c r="C4885" s="18">
        <v>423.14009709522099</v>
      </c>
      <c r="D4885" s="1"/>
      <c r="E4885" s="1">
        <v>8</v>
      </c>
      <c r="F4885" s="1">
        <v>5</v>
      </c>
      <c r="G4885" s="1">
        <v>0</v>
      </c>
      <c r="H4885" s="1">
        <v>3</v>
      </c>
      <c r="I4885" s="15">
        <v>0.625</v>
      </c>
      <c r="J4885">
        <f t="shared" si="76"/>
        <v>40</v>
      </c>
    </row>
    <row r="4886" spans="1:10" x14ac:dyDescent="0.3">
      <c r="A4886" s="21" t="s">
        <v>4546</v>
      </c>
      <c r="C4886" s="18">
        <v>423.13965755292713</v>
      </c>
      <c r="D4886" s="1"/>
      <c r="E4886" s="1">
        <v>8</v>
      </c>
      <c r="F4886" s="1">
        <v>5</v>
      </c>
      <c r="G4886" s="1">
        <v>0</v>
      </c>
      <c r="H4886" s="1">
        <v>3</v>
      </c>
      <c r="I4886" s="15">
        <v>0.625</v>
      </c>
      <c r="J4886">
        <f t="shared" si="76"/>
        <v>40</v>
      </c>
    </row>
    <row r="4887" spans="1:10" x14ac:dyDescent="0.3">
      <c r="A4887" t="s">
        <v>4770</v>
      </c>
      <c r="C4887" s="18">
        <v>423.13826846761651</v>
      </c>
      <c r="D4887" s="1"/>
      <c r="E4887" s="1">
        <v>6</v>
      </c>
      <c r="F4887" s="1">
        <v>4</v>
      </c>
      <c r="G4887" s="1">
        <v>0</v>
      </c>
      <c r="H4887" s="1">
        <v>2</v>
      </c>
      <c r="I4887" s="15">
        <v>0.66666666666666663</v>
      </c>
      <c r="J4887">
        <f t="shared" si="76"/>
        <v>40</v>
      </c>
    </row>
    <row r="4888" spans="1:10" x14ac:dyDescent="0.3">
      <c r="A4888" t="s">
        <v>4548</v>
      </c>
      <c r="C4888" s="18">
        <v>423.11169595865431</v>
      </c>
      <c r="D4888" s="1"/>
      <c r="E4888" s="1">
        <v>3</v>
      </c>
      <c r="F4888" s="1">
        <v>2</v>
      </c>
      <c r="G4888" s="1">
        <v>1</v>
      </c>
      <c r="H4888" s="1">
        <v>0</v>
      </c>
      <c r="I4888" s="15">
        <v>0.83333333333333337</v>
      </c>
      <c r="J4888">
        <f t="shared" si="76"/>
        <v>40</v>
      </c>
    </row>
    <row r="4889" spans="1:10" x14ac:dyDescent="0.3">
      <c r="A4889" t="s">
        <v>4549</v>
      </c>
      <c r="C4889" s="18">
        <v>423.10925485888089</v>
      </c>
      <c r="D4889" s="1"/>
      <c r="E4889" s="1">
        <v>20</v>
      </c>
      <c r="F4889" s="1">
        <v>11</v>
      </c>
      <c r="G4889" s="1">
        <v>0</v>
      </c>
      <c r="H4889" s="1">
        <v>9</v>
      </c>
      <c r="I4889" s="15">
        <v>0.55000000000000004</v>
      </c>
      <c r="J4889">
        <f t="shared" si="76"/>
        <v>40</v>
      </c>
    </row>
    <row r="4890" spans="1:10" x14ac:dyDescent="0.3">
      <c r="A4890" t="s">
        <v>4550</v>
      </c>
      <c r="C4890" s="18">
        <v>423.06683857735391</v>
      </c>
      <c r="D4890" s="1"/>
      <c r="E4890" s="1">
        <v>17</v>
      </c>
      <c r="F4890" s="1">
        <v>6</v>
      </c>
      <c r="G4890" s="1">
        <v>3</v>
      </c>
      <c r="H4890" s="1">
        <v>8</v>
      </c>
      <c r="I4890" s="15">
        <v>0.44117647058823528</v>
      </c>
      <c r="J4890">
        <f t="shared" si="76"/>
        <v>40</v>
      </c>
    </row>
    <row r="4891" spans="1:10" x14ac:dyDescent="0.3">
      <c r="A4891" t="s">
        <v>4559</v>
      </c>
      <c r="C4891" s="18">
        <v>423.061884839134</v>
      </c>
      <c r="D4891" s="1"/>
      <c r="E4891" s="1">
        <v>31</v>
      </c>
      <c r="F4891" s="1">
        <v>17</v>
      </c>
      <c r="G4891" s="1">
        <v>0</v>
      </c>
      <c r="H4891" s="1">
        <v>14</v>
      </c>
      <c r="I4891" s="15">
        <v>0.54838709677419351</v>
      </c>
      <c r="J4891">
        <f t="shared" si="76"/>
        <v>20</v>
      </c>
    </row>
    <row r="4892" spans="1:10" x14ac:dyDescent="0.3">
      <c r="A4892" t="s">
        <v>4574</v>
      </c>
      <c r="C4892" s="18">
        <v>423.04153350276886</v>
      </c>
      <c r="D4892" s="1"/>
      <c r="E4892" s="1">
        <v>8</v>
      </c>
      <c r="F4892" s="1">
        <v>5</v>
      </c>
      <c r="G4892" s="1">
        <v>0</v>
      </c>
      <c r="H4892" s="1">
        <v>3</v>
      </c>
      <c r="I4892" s="15">
        <v>0.625</v>
      </c>
      <c r="J4892">
        <f t="shared" si="76"/>
        <v>40</v>
      </c>
    </row>
    <row r="4893" spans="1:10" x14ac:dyDescent="0.3">
      <c r="A4893" t="s">
        <v>4551</v>
      </c>
      <c r="C4893" s="18">
        <v>423.03361517125131</v>
      </c>
      <c r="D4893" s="1"/>
      <c r="E4893" s="1">
        <v>11</v>
      </c>
      <c r="F4893" s="1">
        <v>7</v>
      </c>
      <c r="G4893" s="1">
        <v>0</v>
      </c>
      <c r="H4893" s="1">
        <v>4</v>
      </c>
      <c r="I4893" s="15">
        <v>0.63636363636363635</v>
      </c>
      <c r="J4893">
        <f t="shared" si="76"/>
        <v>40</v>
      </c>
    </row>
    <row r="4894" spans="1:10" x14ac:dyDescent="0.3">
      <c r="A4894" t="s">
        <v>5225</v>
      </c>
      <c r="C4894" s="18">
        <v>423.03219388700415</v>
      </c>
      <c r="D4894" s="1"/>
      <c r="E4894" s="1">
        <v>21</v>
      </c>
      <c r="F4894" s="1">
        <v>12</v>
      </c>
      <c r="G4894" s="1">
        <v>0</v>
      </c>
      <c r="H4894" s="1">
        <v>9</v>
      </c>
      <c r="I4894" s="15">
        <v>0.5714285714285714</v>
      </c>
      <c r="J4894">
        <f t="shared" si="76"/>
        <v>40</v>
      </c>
    </row>
    <row r="4895" spans="1:10" x14ac:dyDescent="0.3">
      <c r="A4895" t="s">
        <v>4554</v>
      </c>
      <c r="C4895" s="18">
        <v>423.02638244908155</v>
      </c>
      <c r="D4895" s="1"/>
      <c r="E4895" s="1">
        <v>3</v>
      </c>
      <c r="F4895" s="1">
        <v>3</v>
      </c>
      <c r="G4895" s="1">
        <v>0</v>
      </c>
      <c r="H4895" s="1">
        <v>0</v>
      </c>
      <c r="I4895" s="15">
        <v>1</v>
      </c>
      <c r="J4895">
        <f t="shared" si="76"/>
        <v>40</v>
      </c>
    </row>
    <row r="4896" spans="1:10" x14ac:dyDescent="0.3">
      <c r="A4896" t="s">
        <v>4556</v>
      </c>
      <c r="C4896" s="18">
        <v>422.99380243635466</v>
      </c>
      <c r="D4896" s="1"/>
      <c r="E4896" s="1">
        <v>4</v>
      </c>
      <c r="F4896" s="1">
        <v>3</v>
      </c>
      <c r="G4896" s="1">
        <v>0</v>
      </c>
      <c r="H4896" s="1">
        <v>1</v>
      </c>
      <c r="I4896" s="15">
        <v>0.75</v>
      </c>
      <c r="J4896">
        <f t="shared" si="76"/>
        <v>40</v>
      </c>
    </row>
    <row r="4897" spans="1:10" x14ac:dyDescent="0.3">
      <c r="A4897" t="s">
        <v>4557</v>
      </c>
      <c r="C4897" s="18">
        <v>422.98798914103821</v>
      </c>
      <c r="D4897" s="1"/>
      <c r="E4897" s="1">
        <v>32</v>
      </c>
      <c r="F4897" s="1">
        <v>17</v>
      </c>
      <c r="G4897" s="1">
        <v>0</v>
      </c>
      <c r="H4897" s="1">
        <v>15</v>
      </c>
      <c r="I4897" s="15">
        <v>0.53125</v>
      </c>
      <c r="J4897">
        <f t="shared" si="76"/>
        <v>20</v>
      </c>
    </row>
    <row r="4898" spans="1:10" x14ac:dyDescent="0.3">
      <c r="A4898" t="s">
        <v>4560</v>
      </c>
      <c r="C4898" s="18">
        <v>422.97269448883549</v>
      </c>
      <c r="D4898" s="1"/>
      <c r="E4898" s="1">
        <v>15</v>
      </c>
      <c r="F4898" s="1">
        <v>8</v>
      </c>
      <c r="G4898" s="1">
        <v>0</v>
      </c>
      <c r="H4898" s="1">
        <v>7</v>
      </c>
      <c r="I4898" s="15">
        <v>0.53333333333333333</v>
      </c>
      <c r="J4898">
        <f t="shared" si="76"/>
        <v>40</v>
      </c>
    </row>
    <row r="4899" spans="1:10" x14ac:dyDescent="0.3">
      <c r="A4899" t="s">
        <v>15556</v>
      </c>
      <c r="C4899" s="18">
        <v>422.97151593941163</v>
      </c>
      <c r="D4899" s="1"/>
      <c r="E4899" s="1">
        <v>42</v>
      </c>
      <c r="F4899" s="1">
        <v>16</v>
      </c>
      <c r="G4899" s="1">
        <v>0</v>
      </c>
      <c r="H4899" s="1">
        <v>26</v>
      </c>
      <c r="I4899" s="15">
        <v>0.38095238095238093</v>
      </c>
      <c r="J4899">
        <f t="shared" si="76"/>
        <v>20</v>
      </c>
    </row>
    <row r="4900" spans="1:10" x14ac:dyDescent="0.3">
      <c r="A4900" t="s">
        <v>3587</v>
      </c>
      <c r="C4900" s="18">
        <v>422.96834100765233</v>
      </c>
      <c r="D4900" s="1"/>
      <c r="E4900" s="1">
        <v>31</v>
      </c>
      <c r="F4900" s="1">
        <v>18</v>
      </c>
      <c r="G4900" s="1">
        <v>0</v>
      </c>
      <c r="H4900" s="1">
        <v>13</v>
      </c>
      <c r="I4900" s="15">
        <v>0.58064516129032262</v>
      </c>
      <c r="J4900">
        <f t="shared" si="76"/>
        <v>20</v>
      </c>
    </row>
    <row r="4901" spans="1:10" x14ac:dyDescent="0.3">
      <c r="A4901" t="s">
        <v>4563</v>
      </c>
      <c r="C4901" s="18">
        <v>422.96004512348816</v>
      </c>
      <c r="D4901" s="1"/>
      <c r="E4901" s="1">
        <v>11</v>
      </c>
      <c r="F4901" s="1">
        <v>7</v>
      </c>
      <c r="G4901" s="1">
        <v>0</v>
      </c>
      <c r="H4901" s="1">
        <v>4</v>
      </c>
      <c r="I4901" s="15">
        <v>0.63636363636363635</v>
      </c>
      <c r="J4901">
        <f t="shared" si="76"/>
        <v>40</v>
      </c>
    </row>
    <row r="4902" spans="1:10" x14ac:dyDescent="0.3">
      <c r="A4902" t="s">
        <v>4564</v>
      </c>
      <c r="C4902" s="18">
        <v>422.93983827056297</v>
      </c>
      <c r="D4902" s="1"/>
      <c r="E4902" s="1">
        <v>36</v>
      </c>
      <c r="F4902" s="1">
        <v>22</v>
      </c>
      <c r="G4902" s="1">
        <v>1</v>
      </c>
      <c r="H4902" s="1">
        <v>13</v>
      </c>
      <c r="I4902" s="15">
        <v>0.625</v>
      </c>
      <c r="J4902">
        <f t="shared" si="76"/>
        <v>20</v>
      </c>
    </row>
    <row r="4903" spans="1:10" x14ac:dyDescent="0.3">
      <c r="A4903" t="s">
        <v>4565</v>
      </c>
      <c r="C4903" s="18">
        <v>422.92950113395403</v>
      </c>
      <c r="D4903" s="1"/>
      <c r="E4903" s="1">
        <v>6</v>
      </c>
      <c r="F4903" s="1">
        <v>4</v>
      </c>
      <c r="G4903" s="1">
        <v>0</v>
      </c>
      <c r="H4903" s="1">
        <v>2</v>
      </c>
      <c r="I4903" s="15">
        <v>0.66666666666666663</v>
      </c>
      <c r="J4903">
        <f t="shared" si="76"/>
        <v>40</v>
      </c>
    </row>
    <row r="4904" spans="1:10" x14ac:dyDescent="0.3">
      <c r="A4904" s="21" t="s">
        <v>4566</v>
      </c>
      <c r="C4904" s="18">
        <v>422.91813551839113</v>
      </c>
      <c r="D4904" s="1"/>
      <c r="E4904" s="1">
        <v>5</v>
      </c>
      <c r="F4904" s="1">
        <v>2</v>
      </c>
      <c r="G4904" s="1">
        <v>0</v>
      </c>
      <c r="H4904" s="1">
        <v>3</v>
      </c>
      <c r="I4904" s="15">
        <v>0.4</v>
      </c>
      <c r="J4904">
        <f t="shared" si="76"/>
        <v>40</v>
      </c>
    </row>
    <row r="4905" spans="1:10" x14ac:dyDescent="0.3">
      <c r="A4905" t="s">
        <v>4568</v>
      </c>
      <c r="C4905" s="18">
        <v>422.91629553184896</v>
      </c>
      <c r="D4905" s="1"/>
      <c r="E4905" s="1">
        <v>9</v>
      </c>
      <c r="F4905" s="1">
        <v>6</v>
      </c>
      <c r="G4905" s="1">
        <v>0</v>
      </c>
      <c r="H4905" s="1">
        <v>3</v>
      </c>
      <c r="I4905" s="15">
        <v>0.66666666666666663</v>
      </c>
      <c r="J4905">
        <f t="shared" si="76"/>
        <v>40</v>
      </c>
    </row>
    <row r="4906" spans="1:10" x14ac:dyDescent="0.3">
      <c r="A4906" t="s">
        <v>4567</v>
      </c>
      <c r="C4906" s="18">
        <v>422.90659284636655</v>
      </c>
      <c r="D4906" s="1"/>
      <c r="E4906" s="1">
        <v>6</v>
      </c>
      <c r="F4906" s="1">
        <v>4</v>
      </c>
      <c r="G4906" s="1">
        <v>0</v>
      </c>
      <c r="H4906" s="1">
        <v>2</v>
      </c>
      <c r="I4906" s="15">
        <v>0.66666666666666663</v>
      </c>
      <c r="J4906">
        <f t="shared" si="76"/>
        <v>40</v>
      </c>
    </row>
    <row r="4907" spans="1:10" x14ac:dyDescent="0.3">
      <c r="A4907" t="s">
        <v>4680</v>
      </c>
      <c r="C4907" s="18">
        <v>422.89633050107358</v>
      </c>
      <c r="D4907" s="1"/>
      <c r="E4907" s="1">
        <v>14</v>
      </c>
      <c r="F4907" s="1">
        <v>8</v>
      </c>
      <c r="G4907" s="1">
        <v>0</v>
      </c>
      <c r="H4907" s="1">
        <v>6</v>
      </c>
      <c r="I4907" s="15">
        <v>0.5714285714285714</v>
      </c>
      <c r="J4907">
        <f t="shared" si="76"/>
        <v>40</v>
      </c>
    </row>
    <row r="4908" spans="1:10" x14ac:dyDescent="0.3">
      <c r="A4908" t="s">
        <v>4569</v>
      </c>
      <c r="C4908" s="18">
        <v>422.87322469774915</v>
      </c>
      <c r="D4908" s="1"/>
      <c r="E4908" s="1">
        <v>18</v>
      </c>
      <c r="F4908" s="1">
        <v>9</v>
      </c>
      <c r="G4908" s="1">
        <v>3</v>
      </c>
      <c r="H4908" s="1">
        <v>6</v>
      </c>
      <c r="I4908" s="15">
        <v>0.58333333333333337</v>
      </c>
      <c r="J4908">
        <f t="shared" si="76"/>
        <v>40</v>
      </c>
    </row>
    <row r="4909" spans="1:10" x14ac:dyDescent="0.3">
      <c r="A4909" t="s">
        <v>5454</v>
      </c>
      <c r="C4909" s="18">
        <v>422.84791799664015</v>
      </c>
      <c r="D4909" s="1"/>
      <c r="E4909" s="1">
        <v>13</v>
      </c>
      <c r="F4909" s="1">
        <v>7</v>
      </c>
      <c r="G4909" s="1">
        <v>0</v>
      </c>
      <c r="H4909" s="1">
        <v>6</v>
      </c>
      <c r="I4909" s="15">
        <v>0.53846153846153844</v>
      </c>
      <c r="J4909">
        <f t="shared" si="76"/>
        <v>40</v>
      </c>
    </row>
    <row r="4910" spans="1:10" x14ac:dyDescent="0.3">
      <c r="A4910" t="s">
        <v>4839</v>
      </c>
      <c r="C4910" s="18">
        <v>422.82423703860752</v>
      </c>
      <c r="D4910" s="1"/>
      <c r="E4910" s="1">
        <v>4</v>
      </c>
      <c r="F4910" s="1">
        <v>3</v>
      </c>
      <c r="G4910" s="1">
        <v>0</v>
      </c>
      <c r="H4910" s="1">
        <v>1</v>
      </c>
      <c r="I4910" s="15">
        <v>0.75</v>
      </c>
      <c r="J4910">
        <f t="shared" si="76"/>
        <v>40</v>
      </c>
    </row>
    <row r="4911" spans="1:10" x14ac:dyDescent="0.3">
      <c r="A4911" t="s">
        <v>4570</v>
      </c>
      <c r="C4911" s="18">
        <v>422.79961471257684</v>
      </c>
      <c r="D4911" s="1"/>
      <c r="E4911" s="1">
        <v>3</v>
      </c>
      <c r="F4911" s="1">
        <v>2</v>
      </c>
      <c r="G4911" s="1">
        <v>1</v>
      </c>
      <c r="H4911" s="1">
        <v>0</v>
      </c>
      <c r="I4911" s="15">
        <v>0.83333333333333337</v>
      </c>
      <c r="J4911">
        <f t="shared" si="76"/>
        <v>40</v>
      </c>
    </row>
    <row r="4912" spans="1:10" x14ac:dyDescent="0.3">
      <c r="A4912" t="s">
        <v>4571</v>
      </c>
      <c r="C4912" s="18">
        <v>422.79879260271105</v>
      </c>
      <c r="D4912" s="1"/>
      <c r="E4912" s="1">
        <v>46</v>
      </c>
      <c r="F4912" s="1">
        <v>25</v>
      </c>
      <c r="G4912" s="1">
        <v>0</v>
      </c>
      <c r="H4912" s="1">
        <v>21</v>
      </c>
      <c r="I4912" s="15">
        <v>0.54347826086956519</v>
      </c>
      <c r="J4912">
        <f t="shared" si="76"/>
        <v>20</v>
      </c>
    </row>
    <row r="4913" spans="1:10" x14ac:dyDescent="0.3">
      <c r="A4913" s="21" t="s">
        <v>4572</v>
      </c>
      <c r="C4913" s="18">
        <v>422.78670662543686</v>
      </c>
      <c r="D4913" s="1"/>
      <c r="E4913" s="1">
        <v>35</v>
      </c>
      <c r="F4913" s="1">
        <v>18</v>
      </c>
      <c r="G4913" s="1">
        <v>1</v>
      </c>
      <c r="H4913" s="1">
        <v>16</v>
      </c>
      <c r="I4913" s="15">
        <v>0.52857142857142858</v>
      </c>
      <c r="J4913">
        <f t="shared" si="76"/>
        <v>20</v>
      </c>
    </row>
    <row r="4914" spans="1:10" x14ac:dyDescent="0.3">
      <c r="A4914" t="s">
        <v>4573</v>
      </c>
      <c r="C4914" s="18">
        <v>422.7847523549882</v>
      </c>
      <c r="D4914" s="1"/>
      <c r="E4914" s="1">
        <v>11</v>
      </c>
      <c r="F4914" s="1">
        <v>6</v>
      </c>
      <c r="G4914" s="1">
        <v>1</v>
      </c>
      <c r="H4914" s="1">
        <v>4</v>
      </c>
      <c r="I4914" s="15">
        <v>0.59090909090909094</v>
      </c>
      <c r="J4914">
        <f t="shared" si="76"/>
        <v>40</v>
      </c>
    </row>
    <row r="4915" spans="1:10" x14ac:dyDescent="0.3">
      <c r="A4915" t="s">
        <v>4575</v>
      </c>
      <c r="C4915" s="18">
        <v>422.78338362308619</v>
      </c>
      <c r="D4915" s="1"/>
      <c r="E4915" s="1">
        <v>14</v>
      </c>
      <c r="F4915" s="1">
        <v>8</v>
      </c>
      <c r="G4915" s="1">
        <v>1</v>
      </c>
      <c r="H4915" s="1">
        <v>5</v>
      </c>
      <c r="I4915" s="15">
        <v>0.6071428571428571</v>
      </c>
      <c r="J4915">
        <f t="shared" si="76"/>
        <v>40</v>
      </c>
    </row>
    <row r="4916" spans="1:10" x14ac:dyDescent="0.3">
      <c r="A4916" t="s">
        <v>4576</v>
      </c>
      <c r="C4916" s="18">
        <v>422.7789281903826</v>
      </c>
      <c r="D4916" s="1"/>
      <c r="E4916" s="1">
        <v>45</v>
      </c>
      <c r="F4916" s="1">
        <v>23</v>
      </c>
      <c r="G4916" s="1">
        <v>1</v>
      </c>
      <c r="H4916" s="1">
        <v>21</v>
      </c>
      <c r="I4916" s="15">
        <v>0.52222222222222225</v>
      </c>
      <c r="J4916">
        <f t="shared" si="76"/>
        <v>20</v>
      </c>
    </row>
    <row r="4917" spans="1:10" x14ac:dyDescent="0.3">
      <c r="A4917" t="s">
        <v>4578</v>
      </c>
      <c r="C4917" s="18">
        <v>422.73814950552821</v>
      </c>
      <c r="D4917" s="1"/>
      <c r="E4917" s="1">
        <v>6</v>
      </c>
      <c r="F4917" s="1">
        <v>4</v>
      </c>
      <c r="G4917" s="1">
        <v>0</v>
      </c>
      <c r="H4917" s="1">
        <v>2</v>
      </c>
      <c r="I4917" s="15">
        <v>0.66666666666666663</v>
      </c>
      <c r="J4917">
        <f t="shared" si="76"/>
        <v>40</v>
      </c>
    </row>
    <row r="4918" spans="1:10" x14ac:dyDescent="0.3">
      <c r="A4918" t="s">
        <v>4656</v>
      </c>
      <c r="C4918" s="18">
        <v>422.73690577625666</v>
      </c>
      <c r="D4918" s="1"/>
      <c r="E4918" s="1">
        <v>37</v>
      </c>
      <c r="F4918" s="1">
        <v>21</v>
      </c>
      <c r="G4918" s="1">
        <v>1</v>
      </c>
      <c r="H4918" s="1">
        <v>15</v>
      </c>
      <c r="I4918" s="15">
        <v>0.58108108108108103</v>
      </c>
      <c r="J4918">
        <f t="shared" si="76"/>
        <v>20</v>
      </c>
    </row>
    <row r="4919" spans="1:10" x14ac:dyDescent="0.3">
      <c r="A4919" t="s">
        <v>4579</v>
      </c>
      <c r="C4919" s="18">
        <v>422.72957922035209</v>
      </c>
      <c r="D4919" s="1"/>
      <c r="E4919" s="1">
        <v>3</v>
      </c>
      <c r="F4919" s="1">
        <v>0</v>
      </c>
      <c r="G4919" s="1">
        <v>0</v>
      </c>
      <c r="H4919" s="1">
        <v>3</v>
      </c>
      <c r="I4919" s="15">
        <v>0</v>
      </c>
      <c r="J4919">
        <f t="shared" si="76"/>
        <v>40</v>
      </c>
    </row>
    <row r="4920" spans="1:10" x14ac:dyDescent="0.3">
      <c r="A4920" t="s">
        <v>4580</v>
      </c>
      <c r="C4920" s="18">
        <v>422.729488288673</v>
      </c>
      <c r="D4920" s="1"/>
      <c r="E4920" s="1">
        <v>13</v>
      </c>
      <c r="F4920" s="1">
        <v>7</v>
      </c>
      <c r="G4920" s="1">
        <v>0</v>
      </c>
      <c r="H4920" s="1">
        <v>6</v>
      </c>
      <c r="I4920" s="15">
        <v>0.53846153846153844</v>
      </c>
      <c r="J4920">
        <f t="shared" si="76"/>
        <v>40</v>
      </c>
    </row>
    <row r="4921" spans="1:10" x14ac:dyDescent="0.3">
      <c r="A4921" t="s">
        <v>4561</v>
      </c>
      <c r="C4921" s="18">
        <v>422.71974174097829</v>
      </c>
      <c r="D4921" s="1"/>
      <c r="E4921" s="1">
        <v>20</v>
      </c>
      <c r="F4921" s="1">
        <v>11</v>
      </c>
      <c r="G4921" s="1">
        <v>0</v>
      </c>
      <c r="H4921" s="1">
        <v>9</v>
      </c>
      <c r="I4921" s="15">
        <v>0.55000000000000004</v>
      </c>
      <c r="J4921">
        <f t="shared" si="76"/>
        <v>40</v>
      </c>
    </row>
    <row r="4922" spans="1:10" x14ac:dyDescent="0.3">
      <c r="A4922" t="s">
        <v>4581</v>
      </c>
      <c r="C4922" s="18">
        <v>422.71805112088822</v>
      </c>
      <c r="D4922" s="1"/>
      <c r="E4922" s="1">
        <v>4</v>
      </c>
      <c r="F4922" s="1">
        <v>3</v>
      </c>
      <c r="G4922" s="1">
        <v>0</v>
      </c>
      <c r="H4922" s="1">
        <v>1</v>
      </c>
      <c r="I4922" s="15">
        <v>0.75</v>
      </c>
      <c r="J4922">
        <f t="shared" si="76"/>
        <v>40</v>
      </c>
    </row>
    <row r="4923" spans="1:10" x14ac:dyDescent="0.3">
      <c r="A4923" t="s">
        <v>4582</v>
      </c>
      <c r="C4923" s="18">
        <v>422.71460369931287</v>
      </c>
      <c r="D4923" s="1"/>
      <c r="E4923" s="1">
        <v>9</v>
      </c>
      <c r="F4923" s="1">
        <v>5</v>
      </c>
      <c r="G4923" s="1">
        <v>1</v>
      </c>
      <c r="H4923" s="1">
        <v>3</v>
      </c>
      <c r="I4923" s="15">
        <v>0.61111111111111116</v>
      </c>
      <c r="J4923">
        <f t="shared" si="76"/>
        <v>40</v>
      </c>
    </row>
    <row r="4924" spans="1:10" x14ac:dyDescent="0.3">
      <c r="A4924" t="s">
        <v>4583</v>
      </c>
      <c r="C4924" s="18">
        <v>422.71107404136285</v>
      </c>
      <c r="D4924" s="1"/>
      <c r="E4924" s="1">
        <v>8</v>
      </c>
      <c r="F4924" s="1">
        <v>5</v>
      </c>
      <c r="G4924" s="1">
        <v>0</v>
      </c>
      <c r="H4924" s="1">
        <v>3</v>
      </c>
      <c r="I4924" s="15">
        <v>0.625</v>
      </c>
      <c r="J4924">
        <f t="shared" si="76"/>
        <v>40</v>
      </c>
    </row>
    <row r="4925" spans="1:10" x14ac:dyDescent="0.3">
      <c r="A4925" t="s">
        <v>4584</v>
      </c>
      <c r="C4925" s="18">
        <v>422.70432174281831</v>
      </c>
      <c r="D4925" s="1"/>
      <c r="E4925" s="1">
        <v>8</v>
      </c>
      <c r="F4925" s="1">
        <v>5</v>
      </c>
      <c r="G4925" s="1">
        <v>0</v>
      </c>
      <c r="H4925" s="1">
        <v>3</v>
      </c>
      <c r="I4925" s="15">
        <v>0.625</v>
      </c>
      <c r="J4925">
        <f t="shared" si="76"/>
        <v>40</v>
      </c>
    </row>
    <row r="4926" spans="1:10" x14ac:dyDescent="0.3">
      <c r="A4926" t="s">
        <v>4585</v>
      </c>
      <c r="C4926" s="18">
        <v>422.69526776005836</v>
      </c>
      <c r="D4926" s="1"/>
      <c r="E4926" s="1">
        <v>29</v>
      </c>
      <c r="F4926" s="1">
        <v>20</v>
      </c>
      <c r="G4926" s="1">
        <v>1</v>
      </c>
      <c r="H4926" s="1">
        <v>8</v>
      </c>
      <c r="I4926" s="15">
        <v>0.7068965517241379</v>
      </c>
      <c r="J4926">
        <f t="shared" si="76"/>
        <v>40</v>
      </c>
    </row>
    <row r="4927" spans="1:10" x14ac:dyDescent="0.3">
      <c r="A4927" t="s">
        <v>4595</v>
      </c>
      <c r="C4927" s="18">
        <v>422.69210006924698</v>
      </c>
      <c r="D4927" s="1"/>
      <c r="E4927" s="1">
        <v>19</v>
      </c>
      <c r="F4927" s="1">
        <v>11</v>
      </c>
      <c r="G4927" s="1">
        <v>1</v>
      </c>
      <c r="H4927" s="1">
        <v>7</v>
      </c>
      <c r="I4927" s="15">
        <v>0.60526315789473684</v>
      </c>
      <c r="J4927">
        <f t="shared" si="76"/>
        <v>40</v>
      </c>
    </row>
    <row r="4928" spans="1:10" x14ac:dyDescent="0.3">
      <c r="A4928" t="s">
        <v>4586</v>
      </c>
      <c r="C4928" s="18">
        <v>422.67190067075137</v>
      </c>
      <c r="D4928" s="1"/>
      <c r="E4928" s="1">
        <v>5</v>
      </c>
      <c r="F4928" s="1">
        <v>3</v>
      </c>
      <c r="G4928" s="1">
        <v>1</v>
      </c>
      <c r="H4928" s="1">
        <v>1</v>
      </c>
      <c r="I4928" s="15">
        <v>0.7</v>
      </c>
      <c r="J4928">
        <f t="shared" si="76"/>
        <v>40</v>
      </c>
    </row>
    <row r="4929" spans="1:10" x14ac:dyDescent="0.3">
      <c r="A4929" t="s">
        <v>3665</v>
      </c>
      <c r="C4929" s="18">
        <v>422.64234369944222</v>
      </c>
      <c r="D4929" s="1"/>
      <c r="E4929" s="1">
        <v>24</v>
      </c>
      <c r="F4929" s="1">
        <v>13</v>
      </c>
      <c r="G4929" s="1">
        <v>0</v>
      </c>
      <c r="H4929" s="1">
        <v>11</v>
      </c>
      <c r="I4929" s="15">
        <v>0.54166666666666663</v>
      </c>
      <c r="J4929">
        <f t="shared" si="76"/>
        <v>40</v>
      </c>
    </row>
    <row r="4930" spans="1:10" x14ac:dyDescent="0.3">
      <c r="A4930" t="s">
        <v>4588</v>
      </c>
      <c r="C4930" s="18">
        <v>422.6390015312308</v>
      </c>
      <c r="D4930" s="1"/>
      <c r="E4930" s="1">
        <v>6</v>
      </c>
      <c r="F4930" s="1">
        <v>4</v>
      </c>
      <c r="G4930" s="1">
        <v>0</v>
      </c>
      <c r="H4930" s="1">
        <v>2</v>
      </c>
      <c r="I4930" s="15">
        <v>0.66666666666666663</v>
      </c>
      <c r="J4930">
        <f t="shared" si="76"/>
        <v>40</v>
      </c>
    </row>
    <row r="4931" spans="1:10" x14ac:dyDescent="0.3">
      <c r="A4931" t="s">
        <v>4589</v>
      </c>
      <c r="C4931" s="18">
        <v>422.63156539047958</v>
      </c>
      <c r="D4931" s="1"/>
      <c r="E4931" s="1">
        <v>8</v>
      </c>
      <c r="F4931" s="1">
        <v>5</v>
      </c>
      <c r="G4931" s="1">
        <v>0</v>
      </c>
      <c r="H4931" s="1">
        <v>3</v>
      </c>
      <c r="I4931" s="15">
        <v>0.625</v>
      </c>
      <c r="J4931">
        <f t="shared" si="76"/>
        <v>40</v>
      </c>
    </row>
    <row r="4932" spans="1:10" x14ac:dyDescent="0.3">
      <c r="A4932" t="s">
        <v>4590</v>
      </c>
      <c r="C4932" s="18">
        <v>422.62687417319324</v>
      </c>
      <c r="D4932" s="1"/>
      <c r="E4932" s="1">
        <v>6</v>
      </c>
      <c r="F4932" s="1">
        <v>4</v>
      </c>
      <c r="G4932" s="1">
        <v>0</v>
      </c>
      <c r="H4932" s="1">
        <v>2</v>
      </c>
      <c r="I4932" s="15">
        <v>0.66666666666666663</v>
      </c>
      <c r="J4932">
        <f t="shared" ref="J4932:J4995" si="77">IF(E4932&lt;=30,40,20)</f>
        <v>40</v>
      </c>
    </row>
    <row r="4933" spans="1:10" x14ac:dyDescent="0.3">
      <c r="A4933" t="s">
        <v>4587</v>
      </c>
      <c r="C4933" s="18">
        <v>422.61329319400619</v>
      </c>
      <c r="D4933" s="1"/>
      <c r="E4933" s="1">
        <v>10</v>
      </c>
      <c r="F4933" s="1">
        <v>6</v>
      </c>
      <c r="G4933" s="1">
        <v>0</v>
      </c>
      <c r="H4933" s="1">
        <v>4</v>
      </c>
      <c r="I4933" s="15">
        <v>0.6</v>
      </c>
      <c r="J4933">
        <f t="shared" si="77"/>
        <v>40</v>
      </c>
    </row>
    <row r="4934" spans="1:10" x14ac:dyDescent="0.3">
      <c r="A4934" t="s">
        <v>4592</v>
      </c>
      <c r="C4934" s="18">
        <v>422.58378181272883</v>
      </c>
      <c r="D4934" s="1"/>
      <c r="E4934" s="1">
        <v>27</v>
      </c>
      <c r="F4934" s="1">
        <v>13</v>
      </c>
      <c r="G4934" s="1">
        <v>2</v>
      </c>
      <c r="H4934" s="1">
        <v>12</v>
      </c>
      <c r="I4934" s="15">
        <v>0.51851851851851849</v>
      </c>
      <c r="J4934">
        <f t="shared" si="77"/>
        <v>40</v>
      </c>
    </row>
    <row r="4935" spans="1:10" x14ac:dyDescent="0.3">
      <c r="A4935" t="s">
        <v>9195</v>
      </c>
      <c r="C4935" s="18">
        <v>422.58131817218708</v>
      </c>
      <c r="D4935" s="1"/>
      <c r="E4935" s="1">
        <v>33</v>
      </c>
      <c r="F4935" s="1">
        <v>17</v>
      </c>
      <c r="G4935" s="1">
        <v>1</v>
      </c>
      <c r="H4935" s="1">
        <v>15</v>
      </c>
      <c r="I4935" s="15">
        <v>0.53030303030303028</v>
      </c>
      <c r="J4935">
        <f t="shared" si="77"/>
        <v>20</v>
      </c>
    </row>
    <row r="4936" spans="1:10" x14ac:dyDescent="0.3">
      <c r="A4936" t="s">
        <v>4593</v>
      </c>
      <c r="C4936" s="18">
        <v>422.56732112667021</v>
      </c>
      <c r="D4936" s="1"/>
      <c r="E4936" s="1">
        <v>8</v>
      </c>
      <c r="F4936" s="1">
        <v>5</v>
      </c>
      <c r="G4936" s="1">
        <v>0</v>
      </c>
      <c r="H4936" s="1">
        <v>3</v>
      </c>
      <c r="I4936" s="15">
        <v>0.625</v>
      </c>
      <c r="J4936">
        <f t="shared" si="77"/>
        <v>40</v>
      </c>
    </row>
    <row r="4937" spans="1:10" x14ac:dyDescent="0.3">
      <c r="A4937" t="s">
        <v>4601</v>
      </c>
      <c r="C4937" s="18">
        <v>422.55788244992635</v>
      </c>
      <c r="D4937" s="1"/>
      <c r="E4937" s="1">
        <v>15</v>
      </c>
      <c r="F4937" s="1">
        <v>9</v>
      </c>
      <c r="G4937" s="1">
        <v>0</v>
      </c>
      <c r="H4937" s="1">
        <v>6</v>
      </c>
      <c r="I4937" s="15">
        <v>0.6</v>
      </c>
      <c r="J4937">
        <f t="shared" si="77"/>
        <v>40</v>
      </c>
    </row>
    <row r="4938" spans="1:10" x14ac:dyDescent="0.3">
      <c r="A4938" t="s">
        <v>4594</v>
      </c>
      <c r="C4938" s="18">
        <v>422.53416713298634</v>
      </c>
      <c r="D4938" s="1"/>
      <c r="E4938" s="1">
        <v>7</v>
      </c>
      <c r="F4938" s="1">
        <v>5</v>
      </c>
      <c r="G4938" s="1">
        <v>1</v>
      </c>
      <c r="H4938" s="1">
        <v>1</v>
      </c>
      <c r="I4938" s="15">
        <v>0.7857142857142857</v>
      </c>
      <c r="J4938">
        <f t="shared" si="77"/>
        <v>40</v>
      </c>
    </row>
    <row r="4939" spans="1:10" x14ac:dyDescent="0.3">
      <c r="A4939" t="s">
        <v>4597</v>
      </c>
      <c r="C4939" s="18">
        <v>422.52606543980926</v>
      </c>
      <c r="D4939" s="1"/>
      <c r="E4939" s="1">
        <v>2</v>
      </c>
      <c r="F4939" s="1">
        <v>2</v>
      </c>
      <c r="G4939" s="1">
        <v>0</v>
      </c>
      <c r="H4939" s="1">
        <v>0</v>
      </c>
      <c r="I4939" s="15">
        <v>1</v>
      </c>
      <c r="J4939">
        <f t="shared" si="77"/>
        <v>40</v>
      </c>
    </row>
    <row r="4940" spans="1:10" x14ac:dyDescent="0.3">
      <c r="A4940" t="s">
        <v>4598</v>
      </c>
      <c r="C4940" s="18">
        <v>422.51655597633169</v>
      </c>
      <c r="D4940" s="1"/>
      <c r="E4940" s="1">
        <v>56</v>
      </c>
      <c r="F4940" s="1">
        <v>23</v>
      </c>
      <c r="G4940" s="1">
        <v>2</v>
      </c>
      <c r="H4940" s="1">
        <v>31</v>
      </c>
      <c r="I4940" s="15">
        <v>0.42857142857142855</v>
      </c>
      <c r="J4940">
        <f t="shared" si="77"/>
        <v>20</v>
      </c>
    </row>
    <row r="4941" spans="1:10" x14ac:dyDescent="0.3">
      <c r="A4941" t="s">
        <v>4599</v>
      </c>
      <c r="C4941" s="18">
        <v>422.48106219818868</v>
      </c>
      <c r="D4941" s="1"/>
      <c r="E4941" s="1">
        <v>23</v>
      </c>
      <c r="F4941" s="1">
        <v>13</v>
      </c>
      <c r="G4941" s="1">
        <v>1</v>
      </c>
      <c r="H4941" s="1">
        <v>9</v>
      </c>
      <c r="I4941" s="15">
        <v>0.58695652173913049</v>
      </c>
      <c r="J4941">
        <f t="shared" si="77"/>
        <v>40</v>
      </c>
    </row>
    <row r="4942" spans="1:10" x14ac:dyDescent="0.3">
      <c r="A4942" t="s">
        <v>4600</v>
      </c>
      <c r="C4942" s="18">
        <v>422.47269404682027</v>
      </c>
      <c r="D4942" s="1"/>
      <c r="E4942" s="1">
        <v>18</v>
      </c>
      <c r="F4942" s="1">
        <v>9</v>
      </c>
      <c r="G4942" s="1">
        <v>1</v>
      </c>
      <c r="H4942" s="1">
        <v>8</v>
      </c>
      <c r="I4942" s="15">
        <v>0.52777777777777779</v>
      </c>
      <c r="J4942">
        <f t="shared" si="77"/>
        <v>40</v>
      </c>
    </row>
    <row r="4943" spans="1:10" x14ac:dyDescent="0.3">
      <c r="A4943" t="s">
        <v>14796</v>
      </c>
      <c r="C4943" s="18">
        <v>422.46376125115165</v>
      </c>
      <c r="D4943" s="1"/>
      <c r="E4943" s="1">
        <v>22</v>
      </c>
      <c r="F4943" s="1">
        <v>9</v>
      </c>
      <c r="G4943" s="1">
        <v>2</v>
      </c>
      <c r="H4943" s="1">
        <v>11</v>
      </c>
      <c r="I4943" s="15">
        <v>0.45454545454545453</v>
      </c>
      <c r="J4943">
        <f t="shared" si="77"/>
        <v>40</v>
      </c>
    </row>
    <row r="4944" spans="1:10" x14ac:dyDescent="0.3">
      <c r="A4944" t="s">
        <v>4602</v>
      </c>
      <c r="C4944" s="18">
        <v>422.4560837884577</v>
      </c>
      <c r="D4944" s="1"/>
      <c r="E4944" s="1">
        <v>8</v>
      </c>
      <c r="F4944" s="1">
        <v>5</v>
      </c>
      <c r="G4944" s="1">
        <v>0</v>
      </c>
      <c r="H4944" s="1">
        <v>3</v>
      </c>
      <c r="I4944" s="15">
        <v>0.625</v>
      </c>
      <c r="J4944">
        <f t="shared" si="77"/>
        <v>40</v>
      </c>
    </row>
    <row r="4945" spans="1:10" x14ac:dyDescent="0.3">
      <c r="A4945" t="s">
        <v>4603</v>
      </c>
      <c r="C4945" s="18">
        <v>422.44879251094619</v>
      </c>
      <c r="D4945" s="1"/>
      <c r="E4945" s="1">
        <v>38</v>
      </c>
      <c r="F4945" s="1">
        <v>20</v>
      </c>
      <c r="G4945" s="1">
        <v>0</v>
      </c>
      <c r="H4945" s="1">
        <v>18</v>
      </c>
      <c r="I4945" s="15">
        <v>0.52631578947368418</v>
      </c>
      <c r="J4945">
        <f t="shared" si="77"/>
        <v>20</v>
      </c>
    </row>
    <row r="4946" spans="1:10" x14ac:dyDescent="0.3">
      <c r="A4946" t="s">
        <v>4604</v>
      </c>
      <c r="C4946" s="18">
        <v>422.44705717790362</v>
      </c>
      <c r="D4946" s="1"/>
      <c r="E4946" s="1">
        <v>6</v>
      </c>
      <c r="F4946" s="1">
        <v>4</v>
      </c>
      <c r="G4946" s="1">
        <v>1</v>
      </c>
      <c r="H4946" s="1">
        <v>1</v>
      </c>
      <c r="I4946" s="15">
        <v>0.75</v>
      </c>
      <c r="J4946">
        <f t="shared" si="77"/>
        <v>40</v>
      </c>
    </row>
    <row r="4947" spans="1:10" x14ac:dyDescent="0.3">
      <c r="A4947" t="s">
        <v>4605</v>
      </c>
      <c r="C4947" s="18">
        <v>422.44155301921887</v>
      </c>
      <c r="D4947" s="1"/>
      <c r="E4947" s="1">
        <v>6</v>
      </c>
      <c r="F4947" s="1">
        <v>4</v>
      </c>
      <c r="G4947" s="1">
        <v>0</v>
      </c>
      <c r="H4947" s="1">
        <v>2</v>
      </c>
      <c r="I4947" s="15">
        <v>0.66666666666666663</v>
      </c>
      <c r="J4947">
        <f t="shared" si="77"/>
        <v>40</v>
      </c>
    </row>
    <row r="4948" spans="1:10" x14ac:dyDescent="0.3">
      <c r="A4948" t="s">
        <v>4606</v>
      </c>
      <c r="C4948" s="18">
        <v>422.43805332989456</v>
      </c>
      <c r="D4948" s="1"/>
      <c r="E4948" s="1">
        <v>12</v>
      </c>
      <c r="F4948" s="1">
        <v>7</v>
      </c>
      <c r="G4948" s="1">
        <v>0</v>
      </c>
      <c r="H4948" s="1">
        <v>5</v>
      </c>
      <c r="I4948" s="15">
        <v>0.58333333333333337</v>
      </c>
      <c r="J4948">
        <f t="shared" si="77"/>
        <v>40</v>
      </c>
    </row>
    <row r="4949" spans="1:10" x14ac:dyDescent="0.3">
      <c r="A4949" t="s">
        <v>4607</v>
      </c>
      <c r="C4949" s="18">
        <v>422.4342721592713</v>
      </c>
      <c r="D4949" s="1"/>
      <c r="E4949" s="1">
        <v>8</v>
      </c>
      <c r="F4949" s="1">
        <v>5</v>
      </c>
      <c r="G4949" s="1">
        <v>0</v>
      </c>
      <c r="H4949" s="1">
        <v>3</v>
      </c>
      <c r="I4949" s="15">
        <v>0.625</v>
      </c>
      <c r="J4949">
        <f t="shared" si="77"/>
        <v>40</v>
      </c>
    </row>
    <row r="4950" spans="1:10" x14ac:dyDescent="0.3">
      <c r="A4950" t="s">
        <v>4608</v>
      </c>
      <c r="C4950" s="18">
        <v>422.42575482875668</v>
      </c>
      <c r="D4950" s="1"/>
      <c r="E4950" s="1">
        <v>6</v>
      </c>
      <c r="F4950" s="1">
        <v>4</v>
      </c>
      <c r="G4950" s="1">
        <v>0</v>
      </c>
      <c r="H4950" s="1">
        <v>2</v>
      </c>
      <c r="I4950" s="15">
        <v>0.66666666666666663</v>
      </c>
      <c r="J4950">
        <f t="shared" si="77"/>
        <v>40</v>
      </c>
    </row>
    <row r="4951" spans="1:10" x14ac:dyDescent="0.3">
      <c r="A4951" t="s">
        <v>4771</v>
      </c>
      <c r="C4951" s="18">
        <v>422.42488897204987</v>
      </c>
      <c r="D4951" s="1"/>
      <c r="E4951" s="1">
        <v>37</v>
      </c>
      <c r="F4951" s="1">
        <v>19</v>
      </c>
      <c r="G4951" s="1">
        <v>0</v>
      </c>
      <c r="H4951" s="1">
        <v>18</v>
      </c>
      <c r="I4951" s="15">
        <v>0.51351351351351349</v>
      </c>
      <c r="J4951">
        <f t="shared" si="77"/>
        <v>20</v>
      </c>
    </row>
    <row r="4952" spans="1:10" x14ac:dyDescent="0.3">
      <c r="A4952" t="s">
        <v>4610</v>
      </c>
      <c r="C4952" s="18">
        <v>422.41515640069179</v>
      </c>
      <c r="D4952" s="1"/>
      <c r="E4952" s="1">
        <v>5</v>
      </c>
      <c r="F4952" s="1">
        <v>2</v>
      </c>
      <c r="G4952" s="1">
        <v>0</v>
      </c>
      <c r="H4952" s="1">
        <v>3</v>
      </c>
      <c r="I4952" s="15">
        <v>0.4</v>
      </c>
      <c r="J4952">
        <f t="shared" si="77"/>
        <v>40</v>
      </c>
    </row>
    <row r="4953" spans="1:10" x14ac:dyDescent="0.3">
      <c r="A4953" t="s">
        <v>4611</v>
      </c>
      <c r="C4953" s="18">
        <v>422.41206392421105</v>
      </c>
      <c r="D4953" s="1"/>
      <c r="E4953" s="1">
        <v>78</v>
      </c>
      <c r="F4953" s="1">
        <v>40</v>
      </c>
      <c r="G4953" s="1">
        <v>2</v>
      </c>
      <c r="H4953" s="1">
        <v>36</v>
      </c>
      <c r="I4953" s="15">
        <v>0.52564102564102566</v>
      </c>
      <c r="J4953">
        <f t="shared" si="77"/>
        <v>20</v>
      </c>
    </row>
    <row r="4954" spans="1:10" x14ac:dyDescent="0.3">
      <c r="A4954" t="s">
        <v>4614</v>
      </c>
      <c r="C4954" s="18">
        <v>422.37955149070206</v>
      </c>
      <c r="D4954" s="1"/>
      <c r="E4954" s="1">
        <v>3</v>
      </c>
      <c r="F4954" s="1">
        <v>3</v>
      </c>
      <c r="G4954" s="1">
        <v>0</v>
      </c>
      <c r="H4954" s="1">
        <v>0</v>
      </c>
      <c r="I4954" s="15">
        <v>1</v>
      </c>
      <c r="J4954">
        <f t="shared" si="77"/>
        <v>40</v>
      </c>
    </row>
    <row r="4955" spans="1:10" x14ac:dyDescent="0.3">
      <c r="A4955" t="s">
        <v>4615</v>
      </c>
      <c r="C4955" s="18">
        <v>422.37703454456596</v>
      </c>
      <c r="D4955" s="1"/>
      <c r="E4955" s="1">
        <v>16</v>
      </c>
      <c r="F4955" s="1">
        <v>9</v>
      </c>
      <c r="G4955" s="1">
        <v>1</v>
      </c>
      <c r="H4955" s="1">
        <v>6</v>
      </c>
      <c r="I4955" s="15">
        <v>0.59375</v>
      </c>
      <c r="J4955">
        <f t="shared" si="77"/>
        <v>40</v>
      </c>
    </row>
    <row r="4956" spans="1:10" x14ac:dyDescent="0.3">
      <c r="A4956" t="s">
        <v>4616</v>
      </c>
      <c r="C4956" s="18">
        <v>422.37586811847046</v>
      </c>
      <c r="D4956" s="1"/>
      <c r="E4956" s="1">
        <v>6</v>
      </c>
      <c r="F4956" s="1">
        <v>4</v>
      </c>
      <c r="G4956" s="1">
        <v>0</v>
      </c>
      <c r="H4956" s="1">
        <v>2</v>
      </c>
      <c r="I4956" s="15">
        <v>0.66666666666666663</v>
      </c>
      <c r="J4956">
        <f t="shared" si="77"/>
        <v>40</v>
      </c>
    </row>
    <row r="4957" spans="1:10" x14ac:dyDescent="0.3">
      <c r="A4957" t="s">
        <v>4617</v>
      </c>
      <c r="C4957" s="18">
        <v>422.37398722420494</v>
      </c>
      <c r="D4957" s="1"/>
      <c r="E4957" s="1">
        <v>2</v>
      </c>
      <c r="F4957" s="1">
        <v>2</v>
      </c>
      <c r="G4957" s="1">
        <v>0</v>
      </c>
      <c r="H4957" s="1">
        <v>0</v>
      </c>
      <c r="I4957" s="15">
        <v>1</v>
      </c>
      <c r="J4957">
        <f t="shared" si="77"/>
        <v>40</v>
      </c>
    </row>
    <row r="4958" spans="1:10" x14ac:dyDescent="0.3">
      <c r="A4958" t="s">
        <v>5246</v>
      </c>
      <c r="C4958" s="18">
        <v>422.36851541467701</v>
      </c>
      <c r="D4958" s="1"/>
      <c r="E4958" s="1">
        <v>8</v>
      </c>
      <c r="F4958" s="1">
        <v>5</v>
      </c>
      <c r="G4958" s="1">
        <v>0</v>
      </c>
      <c r="H4958" s="1">
        <v>3</v>
      </c>
      <c r="I4958" s="15">
        <v>0.625</v>
      </c>
      <c r="J4958">
        <f t="shared" si="77"/>
        <v>40</v>
      </c>
    </row>
    <row r="4959" spans="1:10" x14ac:dyDescent="0.3">
      <c r="A4959" t="s">
        <v>4619</v>
      </c>
      <c r="C4959" s="18">
        <v>422.32437601008724</v>
      </c>
      <c r="D4959" s="1"/>
      <c r="E4959" s="1">
        <v>6</v>
      </c>
      <c r="F4959" s="1">
        <v>4</v>
      </c>
      <c r="G4959" s="1">
        <v>0</v>
      </c>
      <c r="H4959" s="1">
        <v>2</v>
      </c>
      <c r="I4959" s="15">
        <v>0.66666666666666663</v>
      </c>
      <c r="J4959">
        <f t="shared" si="77"/>
        <v>40</v>
      </c>
    </row>
    <row r="4960" spans="1:10" x14ac:dyDescent="0.3">
      <c r="A4960" t="s">
        <v>4618</v>
      </c>
      <c r="C4960" s="18">
        <v>422.31494928186868</v>
      </c>
      <c r="D4960" s="1"/>
      <c r="E4960" s="1">
        <v>8</v>
      </c>
      <c r="F4960" s="1">
        <v>5</v>
      </c>
      <c r="G4960" s="1">
        <v>0</v>
      </c>
      <c r="H4960" s="1">
        <v>3</v>
      </c>
      <c r="I4960" s="15">
        <v>0.625</v>
      </c>
      <c r="J4960">
        <f t="shared" si="77"/>
        <v>40</v>
      </c>
    </row>
    <row r="4961" spans="1:10" x14ac:dyDescent="0.3">
      <c r="A4961" t="s">
        <v>4624</v>
      </c>
      <c r="C4961" s="18">
        <v>422.31053606233962</v>
      </c>
      <c r="D4961" s="1"/>
      <c r="E4961" s="1">
        <v>8</v>
      </c>
      <c r="F4961" s="1">
        <v>5</v>
      </c>
      <c r="G4961" s="1">
        <v>0</v>
      </c>
      <c r="H4961" s="1">
        <v>3</v>
      </c>
      <c r="I4961" s="15">
        <v>0.625</v>
      </c>
      <c r="J4961">
        <f t="shared" si="77"/>
        <v>40</v>
      </c>
    </row>
    <row r="4962" spans="1:10" x14ac:dyDescent="0.3">
      <c r="A4962" t="s">
        <v>4977</v>
      </c>
      <c r="C4962" s="18">
        <v>422.27248306468016</v>
      </c>
      <c r="D4962" s="1"/>
      <c r="E4962" s="1">
        <v>6</v>
      </c>
      <c r="F4962" s="1">
        <v>4</v>
      </c>
      <c r="G4962" s="1">
        <v>0</v>
      </c>
      <c r="H4962" s="1">
        <v>2</v>
      </c>
      <c r="I4962" s="15">
        <v>0.66666666666666663</v>
      </c>
      <c r="J4962">
        <f t="shared" si="77"/>
        <v>40</v>
      </c>
    </row>
    <row r="4963" spans="1:10" x14ac:dyDescent="0.3">
      <c r="A4963" t="s">
        <v>5001</v>
      </c>
      <c r="C4963" s="18">
        <v>422.21611751697594</v>
      </c>
      <c r="D4963" s="1"/>
      <c r="E4963" s="1">
        <v>35</v>
      </c>
      <c r="F4963" s="1">
        <v>17</v>
      </c>
      <c r="G4963" s="1">
        <v>1</v>
      </c>
      <c r="H4963" s="1">
        <v>17</v>
      </c>
      <c r="I4963" s="15">
        <v>0.5</v>
      </c>
      <c r="J4963">
        <f t="shared" si="77"/>
        <v>20</v>
      </c>
    </row>
    <row r="4964" spans="1:10" x14ac:dyDescent="0.3">
      <c r="A4964" t="s">
        <v>4665</v>
      </c>
      <c r="C4964" s="18">
        <v>422.2066007660265</v>
      </c>
      <c r="D4964" s="1"/>
      <c r="E4964" s="1">
        <v>6</v>
      </c>
      <c r="F4964" s="1">
        <v>3</v>
      </c>
      <c r="G4964" s="1">
        <v>2</v>
      </c>
      <c r="H4964" s="1">
        <v>1</v>
      </c>
      <c r="I4964" s="15">
        <v>0.66666666666666663</v>
      </c>
      <c r="J4964">
        <f t="shared" si="77"/>
        <v>40</v>
      </c>
    </row>
    <row r="4965" spans="1:10" x14ac:dyDescent="0.3">
      <c r="A4965" t="s">
        <v>4620</v>
      </c>
      <c r="C4965" s="18">
        <v>422.20076371552869</v>
      </c>
      <c r="D4965" s="1"/>
      <c r="E4965" s="1">
        <v>6</v>
      </c>
      <c r="F4965" s="1">
        <v>4</v>
      </c>
      <c r="G4965" s="1">
        <v>0</v>
      </c>
      <c r="H4965" s="1">
        <v>2</v>
      </c>
      <c r="I4965" s="15">
        <v>0.66666666666666663</v>
      </c>
      <c r="J4965">
        <f t="shared" si="77"/>
        <v>40</v>
      </c>
    </row>
    <row r="4966" spans="1:10" x14ac:dyDescent="0.3">
      <c r="A4966" t="s">
        <v>4622</v>
      </c>
      <c r="C4966" s="18">
        <v>422.15140972347979</v>
      </c>
      <c r="D4966" s="1"/>
      <c r="E4966" s="1">
        <v>12</v>
      </c>
      <c r="F4966" s="1">
        <v>7</v>
      </c>
      <c r="G4966" s="1">
        <v>0</v>
      </c>
      <c r="H4966" s="1">
        <v>5</v>
      </c>
      <c r="I4966" s="15">
        <v>0.58333333333333337</v>
      </c>
      <c r="J4966">
        <f t="shared" si="77"/>
        <v>40</v>
      </c>
    </row>
    <row r="4967" spans="1:10" x14ac:dyDescent="0.3">
      <c r="A4967" t="s">
        <v>4626</v>
      </c>
      <c r="C4967" s="18">
        <v>422.11638797620827</v>
      </c>
      <c r="D4967" s="1"/>
      <c r="E4967" s="1">
        <v>4</v>
      </c>
      <c r="F4967" s="1">
        <v>3</v>
      </c>
      <c r="G4967" s="1">
        <v>0</v>
      </c>
      <c r="H4967" s="1">
        <v>1</v>
      </c>
      <c r="I4967" s="15">
        <v>0.75</v>
      </c>
      <c r="J4967">
        <f t="shared" si="77"/>
        <v>40</v>
      </c>
    </row>
    <row r="4968" spans="1:10" x14ac:dyDescent="0.3">
      <c r="A4968" t="s">
        <v>4627</v>
      </c>
      <c r="C4968" s="18">
        <v>422.11144555918372</v>
      </c>
      <c r="D4968" s="1"/>
      <c r="E4968" s="1">
        <v>10</v>
      </c>
      <c r="F4968" s="1">
        <v>5</v>
      </c>
      <c r="G4968" s="1">
        <v>2</v>
      </c>
      <c r="H4968" s="1">
        <v>3</v>
      </c>
      <c r="I4968" s="15">
        <v>0.6</v>
      </c>
      <c r="J4968">
        <f t="shared" si="77"/>
        <v>40</v>
      </c>
    </row>
    <row r="4969" spans="1:10" x14ac:dyDescent="0.3">
      <c r="A4969" t="s">
        <v>4628</v>
      </c>
      <c r="C4969" s="18">
        <v>422.10788922495743</v>
      </c>
      <c r="D4969" s="1"/>
      <c r="E4969" s="1">
        <v>6</v>
      </c>
      <c r="F4969" s="1">
        <v>4</v>
      </c>
      <c r="G4969" s="1">
        <v>0</v>
      </c>
      <c r="H4969" s="1">
        <v>2</v>
      </c>
      <c r="I4969" s="15">
        <v>0.66666666666666663</v>
      </c>
      <c r="J4969">
        <f t="shared" si="77"/>
        <v>40</v>
      </c>
    </row>
    <row r="4970" spans="1:10" x14ac:dyDescent="0.3">
      <c r="A4970" t="s">
        <v>4629</v>
      </c>
      <c r="C4970" s="18">
        <v>422.10771171722786</v>
      </c>
      <c r="D4970" s="1"/>
      <c r="E4970" s="1">
        <v>14</v>
      </c>
      <c r="F4970" s="1">
        <v>8</v>
      </c>
      <c r="G4970" s="1">
        <v>1</v>
      </c>
      <c r="H4970" s="1">
        <v>5</v>
      </c>
      <c r="I4970" s="15">
        <v>0.6071428571428571</v>
      </c>
      <c r="J4970">
        <f t="shared" si="77"/>
        <v>40</v>
      </c>
    </row>
    <row r="4971" spans="1:10" x14ac:dyDescent="0.3">
      <c r="A4971" t="s">
        <v>4630</v>
      </c>
      <c r="C4971" s="18">
        <v>422.10370058977685</v>
      </c>
      <c r="D4971" s="1"/>
      <c r="E4971" s="1">
        <v>21</v>
      </c>
      <c r="F4971" s="1">
        <v>11</v>
      </c>
      <c r="G4971" s="1">
        <v>0</v>
      </c>
      <c r="H4971" s="1">
        <v>10</v>
      </c>
      <c r="I4971" s="15">
        <v>0.52380952380952384</v>
      </c>
      <c r="J4971">
        <f t="shared" si="77"/>
        <v>40</v>
      </c>
    </row>
    <row r="4972" spans="1:10" x14ac:dyDescent="0.3">
      <c r="A4972" t="s">
        <v>4662</v>
      </c>
      <c r="C4972" s="18">
        <v>422.10117381907986</v>
      </c>
      <c r="D4972" s="1"/>
      <c r="E4972" s="1">
        <v>25</v>
      </c>
      <c r="F4972" s="1">
        <v>13</v>
      </c>
      <c r="G4972" s="1">
        <v>1</v>
      </c>
      <c r="H4972" s="1">
        <v>11</v>
      </c>
      <c r="I4972" s="15">
        <v>0.54</v>
      </c>
      <c r="J4972">
        <f t="shared" si="77"/>
        <v>40</v>
      </c>
    </row>
    <row r="4973" spans="1:10" x14ac:dyDescent="0.3">
      <c r="A4973" t="s">
        <v>5290</v>
      </c>
      <c r="C4973" s="18">
        <v>422.06953028660303</v>
      </c>
      <c r="D4973" s="1"/>
      <c r="E4973" s="1">
        <v>10</v>
      </c>
      <c r="F4973" s="1">
        <v>5</v>
      </c>
      <c r="G4973" s="1">
        <v>0</v>
      </c>
      <c r="H4973" s="1">
        <v>5</v>
      </c>
      <c r="I4973" s="15">
        <v>0.5</v>
      </c>
      <c r="J4973">
        <f t="shared" si="77"/>
        <v>40</v>
      </c>
    </row>
    <row r="4974" spans="1:10" x14ac:dyDescent="0.3">
      <c r="A4974" t="s">
        <v>4344</v>
      </c>
      <c r="C4974" s="18">
        <v>422.05603486780387</v>
      </c>
      <c r="D4974" s="1"/>
      <c r="E4974" s="1">
        <v>14</v>
      </c>
      <c r="F4974" s="1">
        <v>8</v>
      </c>
      <c r="G4974" s="1">
        <v>0</v>
      </c>
      <c r="H4974" s="1">
        <v>6</v>
      </c>
      <c r="I4974" s="15">
        <v>0.5714285714285714</v>
      </c>
      <c r="J4974">
        <f t="shared" si="77"/>
        <v>40</v>
      </c>
    </row>
    <row r="4975" spans="1:10" x14ac:dyDescent="0.3">
      <c r="A4975" t="s">
        <v>4631</v>
      </c>
      <c r="C4975" s="18">
        <v>422.05416532297193</v>
      </c>
      <c r="D4975" s="1"/>
      <c r="E4975" s="1">
        <v>9</v>
      </c>
      <c r="F4975" s="1">
        <v>6</v>
      </c>
      <c r="G4975" s="1">
        <v>0</v>
      </c>
      <c r="H4975" s="1">
        <v>3</v>
      </c>
      <c r="I4975" s="15">
        <v>0.66666666666666663</v>
      </c>
      <c r="J4975">
        <f t="shared" si="77"/>
        <v>40</v>
      </c>
    </row>
    <row r="4976" spans="1:10" x14ac:dyDescent="0.3">
      <c r="A4976" t="s">
        <v>4632</v>
      </c>
      <c r="C4976" s="18">
        <v>422.0486040805352</v>
      </c>
      <c r="D4976" s="1"/>
      <c r="E4976" s="1">
        <v>15</v>
      </c>
      <c r="F4976" s="1">
        <v>7</v>
      </c>
      <c r="G4976" s="1">
        <v>1</v>
      </c>
      <c r="H4976" s="1">
        <v>7</v>
      </c>
      <c r="I4976" s="15">
        <v>0.5</v>
      </c>
      <c r="J4976">
        <f t="shared" si="77"/>
        <v>40</v>
      </c>
    </row>
    <row r="4977" spans="1:10" x14ac:dyDescent="0.3">
      <c r="A4977" t="s">
        <v>4633</v>
      </c>
      <c r="C4977" s="18">
        <v>422.01944061941242</v>
      </c>
      <c r="D4977" s="1"/>
      <c r="E4977" s="1">
        <v>8</v>
      </c>
      <c r="F4977" s="1">
        <v>5</v>
      </c>
      <c r="G4977" s="1">
        <v>0</v>
      </c>
      <c r="H4977" s="1">
        <v>3</v>
      </c>
      <c r="I4977" s="15">
        <v>0.625</v>
      </c>
      <c r="J4977">
        <f t="shared" si="77"/>
        <v>40</v>
      </c>
    </row>
    <row r="4978" spans="1:10" x14ac:dyDescent="0.3">
      <c r="A4978" t="s">
        <v>5399</v>
      </c>
      <c r="C4978" s="18">
        <v>422.00388232807427</v>
      </c>
      <c r="D4978" s="1"/>
      <c r="E4978" s="1">
        <v>64</v>
      </c>
      <c r="F4978" s="1">
        <v>31</v>
      </c>
      <c r="G4978" s="1">
        <v>3</v>
      </c>
      <c r="H4978" s="1">
        <v>30</v>
      </c>
      <c r="I4978" s="15">
        <v>0.5078125</v>
      </c>
      <c r="J4978">
        <f t="shared" si="77"/>
        <v>20</v>
      </c>
    </row>
    <row r="4979" spans="1:10" x14ac:dyDescent="0.3">
      <c r="A4979" t="s">
        <v>4635</v>
      </c>
      <c r="C4979" s="18">
        <v>421.99038320633457</v>
      </c>
      <c r="D4979" s="1"/>
      <c r="E4979" s="1">
        <v>5</v>
      </c>
      <c r="F4979" s="1">
        <v>3</v>
      </c>
      <c r="G4979" s="1">
        <v>1</v>
      </c>
      <c r="H4979" s="1">
        <v>1</v>
      </c>
      <c r="I4979" s="15">
        <v>0.7</v>
      </c>
      <c r="J4979">
        <f t="shared" si="77"/>
        <v>40</v>
      </c>
    </row>
    <row r="4980" spans="1:10" x14ac:dyDescent="0.3">
      <c r="A4980" t="s">
        <v>4636</v>
      </c>
      <c r="C4980" s="18">
        <v>421.97624051203309</v>
      </c>
      <c r="D4980" s="1"/>
      <c r="E4980" s="1">
        <v>22</v>
      </c>
      <c r="F4980" s="1">
        <v>12</v>
      </c>
      <c r="G4980" s="1">
        <v>0</v>
      </c>
      <c r="H4980" s="1">
        <v>10</v>
      </c>
      <c r="I4980" s="15">
        <v>0.54545454545454541</v>
      </c>
      <c r="J4980">
        <f t="shared" si="77"/>
        <v>40</v>
      </c>
    </row>
    <row r="4981" spans="1:10" x14ac:dyDescent="0.3">
      <c r="A4981" t="s">
        <v>4647</v>
      </c>
      <c r="C4981" s="18">
        <v>421.97084448534679</v>
      </c>
      <c r="D4981" s="1"/>
      <c r="E4981" s="1">
        <v>19</v>
      </c>
      <c r="F4981" s="1">
        <v>10</v>
      </c>
      <c r="G4981" s="1">
        <v>0</v>
      </c>
      <c r="H4981" s="1">
        <v>9</v>
      </c>
      <c r="I4981" s="15">
        <v>0.52631578947368418</v>
      </c>
      <c r="J4981">
        <f t="shared" si="77"/>
        <v>40</v>
      </c>
    </row>
    <row r="4982" spans="1:10" x14ac:dyDescent="0.3">
      <c r="A4982" t="s">
        <v>4638</v>
      </c>
      <c r="C4982" s="18">
        <v>421.96882179570491</v>
      </c>
      <c r="D4982" s="1"/>
      <c r="E4982" s="1">
        <v>33</v>
      </c>
      <c r="F4982" s="1">
        <v>18</v>
      </c>
      <c r="G4982" s="1">
        <v>2</v>
      </c>
      <c r="H4982" s="1">
        <v>13</v>
      </c>
      <c r="I4982" s="15">
        <v>0.5757575757575758</v>
      </c>
      <c r="J4982">
        <f t="shared" si="77"/>
        <v>20</v>
      </c>
    </row>
    <row r="4983" spans="1:10" x14ac:dyDescent="0.3">
      <c r="A4983" t="s">
        <v>4646</v>
      </c>
      <c r="C4983" s="18">
        <v>421.94789594682652</v>
      </c>
      <c r="D4983" s="1"/>
      <c r="E4983" s="1">
        <v>14</v>
      </c>
      <c r="F4983" s="1">
        <v>9</v>
      </c>
      <c r="G4983" s="1">
        <v>0</v>
      </c>
      <c r="H4983" s="1">
        <v>5</v>
      </c>
      <c r="I4983" s="15">
        <v>0.6428571428571429</v>
      </c>
      <c r="J4983">
        <f t="shared" si="77"/>
        <v>40</v>
      </c>
    </row>
    <row r="4984" spans="1:10" x14ac:dyDescent="0.3">
      <c r="A4984" t="s">
        <v>4639</v>
      </c>
      <c r="C4984" s="18">
        <v>421.94400741639498</v>
      </c>
      <c r="D4984" s="1"/>
      <c r="E4984" s="1">
        <v>8</v>
      </c>
      <c r="F4984" s="1">
        <v>5</v>
      </c>
      <c r="G4984" s="1">
        <v>0</v>
      </c>
      <c r="H4984" s="1">
        <v>3</v>
      </c>
      <c r="I4984" s="15">
        <v>0.625</v>
      </c>
      <c r="J4984">
        <f t="shared" si="77"/>
        <v>40</v>
      </c>
    </row>
    <row r="4985" spans="1:10" x14ac:dyDescent="0.3">
      <c r="A4985" t="s">
        <v>4666</v>
      </c>
      <c r="C4985" s="18">
        <v>421.93914083438688</v>
      </c>
      <c r="D4985" s="1"/>
      <c r="E4985" s="1">
        <v>10</v>
      </c>
      <c r="F4985" s="1">
        <v>5</v>
      </c>
      <c r="G4985" s="1">
        <v>2</v>
      </c>
      <c r="H4985" s="1">
        <v>3</v>
      </c>
      <c r="I4985" s="15">
        <v>0.6</v>
      </c>
      <c r="J4985">
        <f t="shared" si="77"/>
        <v>40</v>
      </c>
    </row>
    <row r="4986" spans="1:10" x14ac:dyDescent="0.3">
      <c r="A4986" t="s">
        <v>4640</v>
      </c>
      <c r="C4986" s="18">
        <v>421.93227796204206</v>
      </c>
      <c r="D4986" s="1"/>
      <c r="E4986" s="1">
        <v>3</v>
      </c>
      <c r="F4986" s="1">
        <v>2</v>
      </c>
      <c r="G4986" s="1">
        <v>1</v>
      </c>
      <c r="H4986" s="1">
        <v>0</v>
      </c>
      <c r="I4986" s="15">
        <v>0.83333333333333337</v>
      </c>
      <c r="J4986">
        <f t="shared" si="77"/>
        <v>40</v>
      </c>
    </row>
    <row r="4987" spans="1:10" x14ac:dyDescent="0.3">
      <c r="A4987" t="s">
        <v>4641</v>
      </c>
      <c r="C4987" s="18">
        <v>421.92928991325243</v>
      </c>
      <c r="D4987" s="1"/>
      <c r="E4987" s="1">
        <v>33</v>
      </c>
      <c r="F4987" s="1">
        <v>17</v>
      </c>
      <c r="G4987" s="1">
        <v>1</v>
      </c>
      <c r="H4987" s="1">
        <v>15</v>
      </c>
      <c r="I4987" s="15">
        <v>0.53030303030303028</v>
      </c>
      <c r="J4987">
        <f t="shared" si="77"/>
        <v>20</v>
      </c>
    </row>
    <row r="4988" spans="1:10" x14ac:dyDescent="0.3">
      <c r="A4988" t="s">
        <v>4643</v>
      </c>
      <c r="C4988" s="18">
        <v>421.91975658373957</v>
      </c>
      <c r="D4988" s="1"/>
      <c r="E4988" s="1">
        <v>15</v>
      </c>
      <c r="F4988" s="1">
        <v>8</v>
      </c>
      <c r="G4988" s="1">
        <v>0</v>
      </c>
      <c r="H4988" s="1">
        <v>7</v>
      </c>
      <c r="I4988" s="15">
        <v>0.53333333333333333</v>
      </c>
      <c r="J4988">
        <f t="shared" si="77"/>
        <v>40</v>
      </c>
    </row>
    <row r="4989" spans="1:10" x14ac:dyDescent="0.3">
      <c r="A4989" t="s">
        <v>4644</v>
      </c>
      <c r="C4989" s="18">
        <v>421.91361886435573</v>
      </c>
      <c r="D4989" s="1"/>
      <c r="E4989" s="1">
        <v>8</v>
      </c>
      <c r="F4989" s="1">
        <v>5</v>
      </c>
      <c r="G4989" s="1">
        <v>0</v>
      </c>
      <c r="H4989" s="1">
        <v>3</v>
      </c>
      <c r="I4989" s="15">
        <v>0.625</v>
      </c>
      <c r="J4989">
        <f t="shared" si="77"/>
        <v>40</v>
      </c>
    </row>
    <row r="4990" spans="1:10" x14ac:dyDescent="0.3">
      <c r="A4990" t="s">
        <v>4645</v>
      </c>
      <c r="C4990" s="18">
        <v>421.9038173024627</v>
      </c>
      <c r="D4990" s="1"/>
      <c r="E4990" s="1">
        <v>10</v>
      </c>
      <c r="F4990" s="1">
        <v>6</v>
      </c>
      <c r="G4990" s="1">
        <v>0</v>
      </c>
      <c r="H4990" s="1">
        <v>4</v>
      </c>
      <c r="I4990" s="15">
        <v>0.6</v>
      </c>
      <c r="J4990">
        <f t="shared" si="77"/>
        <v>40</v>
      </c>
    </row>
    <row r="4991" spans="1:10" x14ac:dyDescent="0.3">
      <c r="A4991" t="s">
        <v>4651</v>
      </c>
      <c r="C4991" s="18">
        <v>421.90298908153648</v>
      </c>
      <c r="D4991" s="1"/>
      <c r="E4991" s="1">
        <v>8</v>
      </c>
      <c r="F4991" s="1">
        <v>5</v>
      </c>
      <c r="G4991" s="1">
        <v>1</v>
      </c>
      <c r="H4991" s="1">
        <v>2</v>
      </c>
      <c r="I4991" s="15">
        <v>0.6875</v>
      </c>
      <c r="J4991">
        <f t="shared" si="77"/>
        <v>40</v>
      </c>
    </row>
    <row r="4992" spans="1:10" x14ac:dyDescent="0.3">
      <c r="A4992" t="s">
        <v>4649</v>
      </c>
      <c r="C4992" s="18">
        <v>421.82485670598965</v>
      </c>
      <c r="D4992" s="1"/>
      <c r="E4992" s="1">
        <v>64</v>
      </c>
      <c r="F4992" s="1">
        <v>25</v>
      </c>
      <c r="G4992" s="1">
        <v>5</v>
      </c>
      <c r="H4992" s="1">
        <v>34</v>
      </c>
      <c r="I4992" s="15">
        <v>0.4296875</v>
      </c>
      <c r="J4992">
        <f t="shared" si="77"/>
        <v>20</v>
      </c>
    </row>
    <row r="4993" spans="1:10" x14ac:dyDescent="0.3">
      <c r="A4993" t="s">
        <v>4650</v>
      </c>
      <c r="C4993" s="18">
        <v>421.80428002285163</v>
      </c>
      <c r="D4993" s="1"/>
      <c r="E4993" s="1">
        <v>15</v>
      </c>
      <c r="F4993" s="1">
        <v>8</v>
      </c>
      <c r="G4993" s="1">
        <v>0</v>
      </c>
      <c r="H4993" s="1">
        <v>7</v>
      </c>
      <c r="I4993" s="15">
        <v>0.53333333333333333</v>
      </c>
      <c r="J4993">
        <f t="shared" si="77"/>
        <v>40</v>
      </c>
    </row>
    <row r="4994" spans="1:10" x14ac:dyDescent="0.3">
      <c r="A4994" t="s">
        <v>4653</v>
      </c>
      <c r="C4994" s="18">
        <v>421.79664366903864</v>
      </c>
      <c r="D4994" s="1"/>
      <c r="E4994" s="1">
        <v>9</v>
      </c>
      <c r="F4994" s="1">
        <v>6</v>
      </c>
      <c r="G4994" s="1">
        <v>0</v>
      </c>
      <c r="H4994" s="1">
        <v>3</v>
      </c>
      <c r="I4994" s="15">
        <v>0.66666666666666663</v>
      </c>
      <c r="J4994">
        <f t="shared" si="77"/>
        <v>40</v>
      </c>
    </row>
    <row r="4995" spans="1:10" x14ac:dyDescent="0.3">
      <c r="A4995" t="s">
        <v>12596</v>
      </c>
      <c r="C4995" s="18">
        <v>421.79354834566919</v>
      </c>
      <c r="D4995" s="1"/>
      <c r="E4995" s="1">
        <v>34</v>
      </c>
      <c r="F4995" s="1">
        <v>14</v>
      </c>
      <c r="G4995" s="1">
        <v>0</v>
      </c>
      <c r="H4995" s="1">
        <v>20</v>
      </c>
      <c r="I4995" s="15">
        <v>0.41176470588235292</v>
      </c>
      <c r="J4995">
        <f t="shared" si="77"/>
        <v>20</v>
      </c>
    </row>
    <row r="4996" spans="1:10" x14ac:dyDescent="0.3">
      <c r="A4996" t="s">
        <v>4652</v>
      </c>
      <c r="C4996" s="18">
        <v>421.75231736062818</v>
      </c>
      <c r="D4996" s="1"/>
      <c r="E4996" s="1">
        <v>18</v>
      </c>
      <c r="F4996" s="1">
        <v>8</v>
      </c>
      <c r="G4996" s="1">
        <v>5</v>
      </c>
      <c r="H4996" s="1">
        <v>5</v>
      </c>
      <c r="I4996" s="15">
        <v>0.58333333333333337</v>
      </c>
      <c r="J4996">
        <f t="shared" ref="J4996:J5059" si="78">IF(E4996&lt;=30,40,20)</f>
        <v>40</v>
      </c>
    </row>
    <row r="4997" spans="1:10" x14ac:dyDescent="0.3">
      <c r="A4997" t="s">
        <v>4654</v>
      </c>
      <c r="C4997" s="18">
        <v>421.73457888595641</v>
      </c>
      <c r="D4997" s="1"/>
      <c r="E4997" s="1">
        <v>16</v>
      </c>
      <c r="F4997" s="1">
        <v>8</v>
      </c>
      <c r="G4997" s="1">
        <v>1</v>
      </c>
      <c r="H4997" s="1">
        <v>7</v>
      </c>
      <c r="I4997" s="15">
        <v>0.53125</v>
      </c>
      <c r="J4997">
        <f t="shared" si="78"/>
        <v>40</v>
      </c>
    </row>
    <row r="4998" spans="1:10" x14ac:dyDescent="0.3">
      <c r="A4998" t="s">
        <v>4655</v>
      </c>
      <c r="C4998" s="18">
        <v>421.72200536408099</v>
      </c>
      <c r="D4998" s="1"/>
      <c r="E4998" s="1">
        <v>11</v>
      </c>
      <c r="F4998" s="1">
        <v>7</v>
      </c>
      <c r="G4998" s="1">
        <v>0</v>
      </c>
      <c r="H4998" s="1">
        <v>4</v>
      </c>
      <c r="I4998" s="15">
        <v>0.63636363636363635</v>
      </c>
      <c r="J4998">
        <f t="shared" si="78"/>
        <v>40</v>
      </c>
    </row>
    <row r="4999" spans="1:10" x14ac:dyDescent="0.3">
      <c r="A4999" t="s">
        <v>4657</v>
      </c>
      <c r="C4999" s="18">
        <v>421.71741457764455</v>
      </c>
      <c r="D4999" s="1"/>
      <c r="E4999" s="1">
        <v>12</v>
      </c>
      <c r="F4999" s="1">
        <v>7</v>
      </c>
      <c r="G4999" s="1">
        <v>0</v>
      </c>
      <c r="H4999" s="1">
        <v>5</v>
      </c>
      <c r="I4999" s="15">
        <v>0.58333333333333337</v>
      </c>
      <c r="J4999">
        <f t="shared" si="78"/>
        <v>40</v>
      </c>
    </row>
    <row r="5000" spans="1:10" x14ac:dyDescent="0.3">
      <c r="A5000" t="s">
        <v>3198</v>
      </c>
      <c r="C5000" s="18">
        <v>421.71089182205549</v>
      </c>
      <c r="D5000" s="1"/>
      <c r="E5000" s="1">
        <v>9</v>
      </c>
      <c r="F5000" s="1">
        <v>5</v>
      </c>
      <c r="G5000" s="1">
        <v>1</v>
      </c>
      <c r="H5000" s="1">
        <v>3</v>
      </c>
      <c r="I5000" s="15">
        <v>0.61111111111111116</v>
      </c>
      <c r="J5000">
        <f t="shared" si="78"/>
        <v>40</v>
      </c>
    </row>
    <row r="5001" spans="1:10" x14ac:dyDescent="0.3">
      <c r="A5001" t="s">
        <v>4658</v>
      </c>
      <c r="C5001" s="18">
        <v>421.70921015197723</v>
      </c>
      <c r="D5001" s="1"/>
      <c r="E5001" s="1">
        <v>5</v>
      </c>
      <c r="F5001" s="1">
        <v>3</v>
      </c>
      <c r="G5001" s="1">
        <v>1</v>
      </c>
      <c r="H5001" s="1">
        <v>1</v>
      </c>
      <c r="I5001" s="15">
        <v>0.7</v>
      </c>
      <c r="J5001">
        <f t="shared" si="78"/>
        <v>40</v>
      </c>
    </row>
    <row r="5002" spans="1:10" x14ac:dyDescent="0.3">
      <c r="A5002" t="s">
        <v>4659</v>
      </c>
      <c r="C5002" s="18">
        <v>421.70397528522034</v>
      </c>
      <c r="D5002" s="1"/>
      <c r="E5002" s="1">
        <v>16</v>
      </c>
      <c r="F5002" s="1">
        <v>9</v>
      </c>
      <c r="G5002" s="1">
        <v>0</v>
      </c>
      <c r="H5002" s="1">
        <v>7</v>
      </c>
      <c r="I5002" s="15">
        <v>0.5625</v>
      </c>
      <c r="J5002">
        <f t="shared" si="78"/>
        <v>40</v>
      </c>
    </row>
    <row r="5003" spans="1:10" x14ac:dyDescent="0.3">
      <c r="A5003" t="s">
        <v>4660</v>
      </c>
      <c r="C5003" s="18">
        <v>421.70114410473826</v>
      </c>
      <c r="D5003" s="1"/>
      <c r="E5003" s="1">
        <v>8</v>
      </c>
      <c r="F5003" s="1">
        <v>5</v>
      </c>
      <c r="G5003" s="1">
        <v>0</v>
      </c>
      <c r="H5003" s="1">
        <v>3</v>
      </c>
      <c r="I5003" s="15">
        <v>0.625</v>
      </c>
      <c r="J5003">
        <f t="shared" si="78"/>
        <v>40</v>
      </c>
    </row>
    <row r="5004" spans="1:10" x14ac:dyDescent="0.3">
      <c r="A5004" t="s">
        <v>4661</v>
      </c>
      <c r="C5004" s="18">
        <v>421.69744865600899</v>
      </c>
      <c r="D5004" s="1"/>
      <c r="E5004" s="1">
        <v>4</v>
      </c>
      <c r="F5004" s="1">
        <v>3</v>
      </c>
      <c r="G5004" s="1">
        <v>0</v>
      </c>
      <c r="H5004" s="1">
        <v>1</v>
      </c>
      <c r="I5004" s="15">
        <v>0.75</v>
      </c>
      <c r="J5004">
        <f t="shared" si="78"/>
        <v>40</v>
      </c>
    </row>
    <row r="5005" spans="1:10" x14ac:dyDescent="0.3">
      <c r="A5005" t="s">
        <v>4691</v>
      </c>
      <c r="C5005" s="18">
        <v>421.69271666830372</v>
      </c>
      <c r="D5005" s="1"/>
      <c r="E5005" s="1">
        <v>3</v>
      </c>
      <c r="F5005" s="1">
        <v>2</v>
      </c>
      <c r="G5005" s="1">
        <v>1</v>
      </c>
      <c r="H5005" s="1">
        <v>0</v>
      </c>
      <c r="I5005" s="15">
        <v>0.83333333333333337</v>
      </c>
      <c r="J5005">
        <f t="shared" si="78"/>
        <v>40</v>
      </c>
    </row>
    <row r="5006" spans="1:10" x14ac:dyDescent="0.3">
      <c r="A5006" t="s">
        <v>4663</v>
      </c>
      <c r="C5006" s="18">
        <v>435.34731276115093</v>
      </c>
      <c r="D5006" s="1"/>
      <c r="E5006" s="1">
        <v>10</v>
      </c>
      <c r="F5006" s="1">
        <v>6</v>
      </c>
      <c r="G5006" s="1">
        <v>1</v>
      </c>
      <c r="H5006" s="1">
        <v>3</v>
      </c>
      <c r="I5006" s="15">
        <v>0.65</v>
      </c>
      <c r="J5006">
        <f t="shared" si="78"/>
        <v>40</v>
      </c>
    </row>
    <row r="5007" spans="1:10" x14ac:dyDescent="0.3">
      <c r="A5007" t="s">
        <v>4664</v>
      </c>
      <c r="C5007" s="18">
        <v>421.68068549315905</v>
      </c>
      <c r="D5007" s="1"/>
      <c r="E5007" s="1">
        <v>8</v>
      </c>
      <c r="F5007" s="1">
        <v>5</v>
      </c>
      <c r="G5007" s="1">
        <v>0</v>
      </c>
      <c r="H5007" s="1">
        <v>3</v>
      </c>
      <c r="I5007" s="15">
        <v>0.625</v>
      </c>
      <c r="J5007">
        <f t="shared" si="78"/>
        <v>40</v>
      </c>
    </row>
    <row r="5008" spans="1:10" x14ac:dyDescent="0.3">
      <c r="A5008" t="s">
        <v>4667</v>
      </c>
      <c r="C5008" s="18">
        <v>421.64974692950381</v>
      </c>
      <c r="D5008" s="1"/>
      <c r="E5008" s="1">
        <v>6</v>
      </c>
      <c r="F5008" s="1">
        <v>4</v>
      </c>
      <c r="G5008" s="1">
        <v>0</v>
      </c>
      <c r="H5008" s="1">
        <v>2</v>
      </c>
      <c r="I5008" s="15">
        <v>0.66666666666666663</v>
      </c>
      <c r="J5008">
        <f t="shared" si="78"/>
        <v>40</v>
      </c>
    </row>
    <row r="5009" spans="1:10" x14ac:dyDescent="0.3">
      <c r="A5009" t="s">
        <v>4668</v>
      </c>
      <c r="C5009" s="18">
        <v>421.64258058091355</v>
      </c>
      <c r="D5009" s="1"/>
      <c r="E5009" s="1">
        <v>8</v>
      </c>
      <c r="F5009" s="1">
        <v>5</v>
      </c>
      <c r="G5009" s="1">
        <v>0</v>
      </c>
      <c r="H5009" s="1">
        <v>3</v>
      </c>
      <c r="I5009" s="15">
        <v>0.625</v>
      </c>
      <c r="J5009">
        <f t="shared" si="78"/>
        <v>40</v>
      </c>
    </row>
    <row r="5010" spans="1:10" x14ac:dyDescent="0.3">
      <c r="A5010" t="s">
        <v>4669</v>
      </c>
      <c r="C5010" s="18">
        <v>421.63400761155486</v>
      </c>
      <c r="D5010" s="1"/>
      <c r="E5010" s="1">
        <v>5</v>
      </c>
      <c r="F5010" s="1">
        <v>3</v>
      </c>
      <c r="G5010" s="1">
        <v>1</v>
      </c>
      <c r="H5010" s="1">
        <v>1</v>
      </c>
      <c r="I5010" s="15">
        <v>0.7</v>
      </c>
      <c r="J5010">
        <f t="shared" si="78"/>
        <v>40</v>
      </c>
    </row>
    <row r="5011" spans="1:10" x14ac:dyDescent="0.3">
      <c r="A5011" t="s">
        <v>4670</v>
      </c>
      <c r="C5011" s="18">
        <v>421.60325220872647</v>
      </c>
      <c r="D5011" s="1"/>
      <c r="E5011" s="1">
        <v>6</v>
      </c>
      <c r="F5011" s="1">
        <v>4</v>
      </c>
      <c r="G5011" s="1">
        <v>0</v>
      </c>
      <c r="H5011" s="1">
        <v>2</v>
      </c>
      <c r="I5011" s="15">
        <v>0.66666666666666663</v>
      </c>
      <c r="J5011">
        <f t="shared" si="78"/>
        <v>40</v>
      </c>
    </row>
    <row r="5012" spans="1:10" x14ac:dyDescent="0.3">
      <c r="A5012" t="s">
        <v>4671</v>
      </c>
      <c r="C5012" s="18">
        <v>421.60267041591641</v>
      </c>
      <c r="D5012" s="1"/>
      <c r="E5012" s="1">
        <v>8</v>
      </c>
      <c r="F5012" s="1">
        <v>5</v>
      </c>
      <c r="G5012" s="1">
        <v>0</v>
      </c>
      <c r="H5012" s="1">
        <v>3</v>
      </c>
      <c r="I5012" s="15">
        <v>0.625</v>
      </c>
      <c r="J5012">
        <f t="shared" si="78"/>
        <v>40</v>
      </c>
    </row>
    <row r="5013" spans="1:10" x14ac:dyDescent="0.3">
      <c r="A5013" t="s">
        <v>4672</v>
      </c>
      <c r="C5013" s="18">
        <v>421.57262943734122</v>
      </c>
      <c r="D5013" s="1"/>
      <c r="E5013" s="1">
        <v>15</v>
      </c>
      <c r="F5013" s="1">
        <v>7</v>
      </c>
      <c r="G5013" s="1">
        <v>2</v>
      </c>
      <c r="H5013" s="1">
        <v>6</v>
      </c>
      <c r="I5013" s="15">
        <v>0.53333333333333333</v>
      </c>
      <c r="J5013">
        <f t="shared" si="78"/>
        <v>40</v>
      </c>
    </row>
    <row r="5014" spans="1:10" x14ac:dyDescent="0.3">
      <c r="A5014" t="s">
        <v>5193</v>
      </c>
      <c r="C5014" s="18">
        <v>421.57185497962655</v>
      </c>
      <c r="D5014" s="1"/>
      <c r="E5014" s="1">
        <v>41</v>
      </c>
      <c r="F5014" s="1">
        <v>20</v>
      </c>
      <c r="G5014" s="1">
        <v>0</v>
      </c>
      <c r="H5014" s="1">
        <v>21</v>
      </c>
      <c r="I5014" s="15">
        <v>0.48780487804878048</v>
      </c>
      <c r="J5014">
        <f t="shared" si="78"/>
        <v>20</v>
      </c>
    </row>
    <row r="5015" spans="1:10" x14ac:dyDescent="0.3">
      <c r="A5015" t="s">
        <v>4673</v>
      </c>
      <c r="C5015" s="18">
        <v>421.57056856948151</v>
      </c>
      <c r="D5015" s="1"/>
      <c r="E5015" s="1">
        <v>20</v>
      </c>
      <c r="F5015" s="1">
        <v>11</v>
      </c>
      <c r="G5015" s="1">
        <v>0</v>
      </c>
      <c r="H5015" s="1">
        <v>9</v>
      </c>
      <c r="I5015" s="15">
        <v>0.55000000000000004</v>
      </c>
      <c r="J5015">
        <f t="shared" si="78"/>
        <v>40</v>
      </c>
    </row>
    <row r="5016" spans="1:10" x14ac:dyDescent="0.3">
      <c r="A5016" t="s">
        <v>4675</v>
      </c>
      <c r="C5016" s="18">
        <v>421.55956751019244</v>
      </c>
      <c r="D5016" s="1"/>
      <c r="E5016" s="1">
        <v>20</v>
      </c>
      <c r="F5016" s="1">
        <v>11</v>
      </c>
      <c r="G5016" s="1">
        <v>0</v>
      </c>
      <c r="H5016" s="1">
        <v>9</v>
      </c>
      <c r="I5016" s="15">
        <v>0.55000000000000004</v>
      </c>
      <c r="J5016">
        <f t="shared" si="78"/>
        <v>40</v>
      </c>
    </row>
    <row r="5017" spans="1:10" x14ac:dyDescent="0.3">
      <c r="A5017" t="s">
        <v>16030</v>
      </c>
      <c r="C5017" s="18">
        <v>421.55880428467873</v>
      </c>
      <c r="D5017" s="1"/>
      <c r="E5017" s="1">
        <v>14</v>
      </c>
      <c r="F5017" s="1">
        <v>4</v>
      </c>
      <c r="G5017" s="1">
        <v>0</v>
      </c>
      <c r="H5017" s="1">
        <v>10</v>
      </c>
      <c r="I5017" s="15">
        <v>0.2857142857142857</v>
      </c>
      <c r="J5017">
        <f t="shared" si="78"/>
        <v>40</v>
      </c>
    </row>
    <row r="5018" spans="1:10" x14ac:dyDescent="0.3">
      <c r="A5018" t="s">
        <v>4676</v>
      </c>
      <c r="C5018" s="18">
        <v>421.55148419604291</v>
      </c>
      <c r="D5018" s="1"/>
      <c r="E5018" s="1">
        <v>61</v>
      </c>
      <c r="F5018" s="1">
        <v>32</v>
      </c>
      <c r="G5018" s="1">
        <v>0</v>
      </c>
      <c r="H5018" s="1">
        <v>29</v>
      </c>
      <c r="I5018" s="15">
        <v>0.52459016393442626</v>
      </c>
      <c r="J5018">
        <f t="shared" si="78"/>
        <v>20</v>
      </c>
    </row>
    <row r="5019" spans="1:10" x14ac:dyDescent="0.3">
      <c r="A5019" t="s">
        <v>4677</v>
      </c>
      <c r="C5019" s="18">
        <v>421.54252374055733</v>
      </c>
      <c r="D5019" s="1"/>
      <c r="E5019" s="1">
        <v>12</v>
      </c>
      <c r="F5019" s="1">
        <v>6</v>
      </c>
      <c r="G5019" s="1">
        <v>2</v>
      </c>
      <c r="H5019" s="1">
        <v>4</v>
      </c>
      <c r="I5019" s="15">
        <v>0.58333333333333337</v>
      </c>
      <c r="J5019">
        <f t="shared" si="78"/>
        <v>40</v>
      </c>
    </row>
    <row r="5020" spans="1:10" x14ac:dyDescent="0.3">
      <c r="A5020" t="s">
        <v>4679</v>
      </c>
      <c r="C5020" s="18">
        <v>421.52023416796135</v>
      </c>
      <c r="D5020" s="1"/>
      <c r="E5020" s="1">
        <v>36</v>
      </c>
      <c r="F5020" s="1">
        <v>20</v>
      </c>
      <c r="G5020" s="1">
        <v>1</v>
      </c>
      <c r="H5020" s="1">
        <v>15</v>
      </c>
      <c r="I5020" s="15">
        <v>0.56944444444444442</v>
      </c>
      <c r="J5020">
        <f t="shared" si="78"/>
        <v>20</v>
      </c>
    </row>
    <row r="5021" spans="1:10" x14ac:dyDescent="0.3">
      <c r="A5021" t="s">
        <v>4681</v>
      </c>
      <c r="C5021" s="18">
        <v>421.49761128607304</v>
      </c>
      <c r="D5021" s="1"/>
      <c r="E5021" s="1">
        <v>8</v>
      </c>
      <c r="F5021" s="1">
        <v>5</v>
      </c>
      <c r="G5021" s="1">
        <v>0</v>
      </c>
      <c r="H5021" s="1">
        <v>3</v>
      </c>
      <c r="I5021" s="15">
        <v>0.625</v>
      </c>
      <c r="J5021">
        <f t="shared" si="78"/>
        <v>40</v>
      </c>
    </row>
    <row r="5022" spans="1:10" x14ac:dyDescent="0.3">
      <c r="A5022" t="s">
        <v>5464</v>
      </c>
      <c r="C5022" s="18">
        <v>421.49539472947981</v>
      </c>
      <c r="D5022" s="1"/>
      <c r="E5022" s="1">
        <v>31</v>
      </c>
      <c r="F5022" s="1">
        <v>15</v>
      </c>
      <c r="G5022" s="1">
        <v>0</v>
      </c>
      <c r="H5022" s="1">
        <v>16</v>
      </c>
      <c r="I5022" s="15">
        <v>0.4838709677419355</v>
      </c>
      <c r="J5022">
        <f t="shared" si="78"/>
        <v>20</v>
      </c>
    </row>
    <row r="5023" spans="1:10" x14ac:dyDescent="0.3">
      <c r="A5023" t="s">
        <v>4682</v>
      </c>
      <c r="C5023" s="18">
        <v>421.49306151135221</v>
      </c>
      <c r="D5023" s="1"/>
      <c r="E5023" s="1">
        <v>14</v>
      </c>
      <c r="F5023" s="1">
        <v>8</v>
      </c>
      <c r="G5023" s="1">
        <v>0</v>
      </c>
      <c r="H5023" s="1">
        <v>6</v>
      </c>
      <c r="I5023" s="15">
        <v>0.5714285714285714</v>
      </c>
      <c r="J5023">
        <f t="shared" si="78"/>
        <v>40</v>
      </c>
    </row>
    <row r="5024" spans="1:10" x14ac:dyDescent="0.3">
      <c r="A5024" t="s">
        <v>4683</v>
      </c>
      <c r="C5024" s="18">
        <v>421.49240413061125</v>
      </c>
      <c r="D5024" s="1"/>
      <c r="E5024" s="1">
        <v>3</v>
      </c>
      <c r="F5024" s="1">
        <v>2</v>
      </c>
      <c r="G5024" s="1">
        <v>1</v>
      </c>
      <c r="H5024" s="1">
        <v>0</v>
      </c>
      <c r="I5024" s="15">
        <v>0.83333333333333337</v>
      </c>
      <c r="J5024">
        <f t="shared" si="78"/>
        <v>40</v>
      </c>
    </row>
    <row r="5025" spans="1:10" x14ac:dyDescent="0.3">
      <c r="A5025" t="s">
        <v>4684</v>
      </c>
      <c r="C5025" s="18">
        <v>421.48432874678741</v>
      </c>
      <c r="D5025" s="1"/>
      <c r="E5025" s="1">
        <v>8</v>
      </c>
      <c r="F5025" s="1">
        <v>5</v>
      </c>
      <c r="G5025" s="1">
        <v>0</v>
      </c>
      <c r="H5025" s="1">
        <v>3</v>
      </c>
      <c r="I5025" s="15">
        <v>0.625</v>
      </c>
      <c r="J5025">
        <f t="shared" si="78"/>
        <v>40</v>
      </c>
    </row>
    <row r="5026" spans="1:10" x14ac:dyDescent="0.3">
      <c r="A5026" t="s">
        <v>4685</v>
      </c>
      <c r="C5026" s="18">
        <v>421.47813378046089</v>
      </c>
      <c r="D5026" s="1"/>
      <c r="E5026" s="1">
        <v>9</v>
      </c>
      <c r="F5026" s="1">
        <v>5</v>
      </c>
      <c r="G5026" s="1">
        <v>1</v>
      </c>
      <c r="H5026" s="1">
        <v>3</v>
      </c>
      <c r="I5026" s="15">
        <v>0.61111111111111116</v>
      </c>
      <c r="J5026">
        <f t="shared" si="78"/>
        <v>40</v>
      </c>
    </row>
    <row r="5027" spans="1:10" x14ac:dyDescent="0.3">
      <c r="A5027" t="s">
        <v>4686</v>
      </c>
      <c r="C5027" s="18">
        <v>421.47520841123753</v>
      </c>
      <c r="D5027" s="1"/>
      <c r="E5027" s="1">
        <v>4</v>
      </c>
      <c r="F5027" s="1">
        <v>3</v>
      </c>
      <c r="G5027" s="1">
        <v>0</v>
      </c>
      <c r="H5027" s="1">
        <v>1</v>
      </c>
      <c r="I5027" s="15">
        <v>0.75</v>
      </c>
      <c r="J5027">
        <f t="shared" si="78"/>
        <v>40</v>
      </c>
    </row>
    <row r="5028" spans="1:10" x14ac:dyDescent="0.3">
      <c r="A5028" t="s">
        <v>4687</v>
      </c>
      <c r="C5028" s="18">
        <v>421.46781649046017</v>
      </c>
      <c r="D5028" s="1"/>
      <c r="E5028" s="1">
        <v>8</v>
      </c>
      <c r="F5028" s="1">
        <v>5</v>
      </c>
      <c r="G5028" s="1">
        <v>0</v>
      </c>
      <c r="H5028" s="1">
        <v>3</v>
      </c>
      <c r="I5028" s="15">
        <v>0.625</v>
      </c>
      <c r="J5028">
        <f t="shared" si="78"/>
        <v>40</v>
      </c>
    </row>
    <row r="5029" spans="1:10" x14ac:dyDescent="0.3">
      <c r="A5029" t="s">
        <v>4688</v>
      </c>
      <c r="C5029" s="18">
        <v>421.46114053824306</v>
      </c>
      <c r="D5029" s="1"/>
      <c r="E5029" s="1">
        <v>6</v>
      </c>
      <c r="F5029" s="1">
        <v>4</v>
      </c>
      <c r="G5029" s="1">
        <v>0</v>
      </c>
      <c r="H5029" s="1">
        <v>2</v>
      </c>
      <c r="I5029" s="15">
        <v>0.66666666666666663</v>
      </c>
      <c r="J5029">
        <f t="shared" si="78"/>
        <v>40</v>
      </c>
    </row>
    <row r="5030" spans="1:10" x14ac:dyDescent="0.3">
      <c r="A5030" t="s">
        <v>4689</v>
      </c>
      <c r="C5030" s="18">
        <v>421.44395594868348</v>
      </c>
      <c r="D5030" s="1"/>
      <c r="E5030" s="1">
        <v>43</v>
      </c>
      <c r="F5030" s="1">
        <v>21</v>
      </c>
      <c r="G5030" s="1">
        <v>3</v>
      </c>
      <c r="H5030" s="1">
        <v>19</v>
      </c>
      <c r="I5030" s="15">
        <v>0.52325581395348841</v>
      </c>
      <c r="J5030">
        <f t="shared" si="78"/>
        <v>20</v>
      </c>
    </row>
    <row r="5031" spans="1:10" x14ac:dyDescent="0.3">
      <c r="A5031" t="s">
        <v>4717</v>
      </c>
      <c r="C5031" s="18">
        <v>421.44189261334287</v>
      </c>
      <c r="D5031" s="1"/>
      <c r="E5031" s="1">
        <v>11</v>
      </c>
      <c r="F5031" s="1">
        <v>6</v>
      </c>
      <c r="G5031" s="1">
        <v>0</v>
      </c>
      <c r="H5031" s="1">
        <v>5</v>
      </c>
      <c r="I5031" s="15">
        <v>0.54545454545454541</v>
      </c>
      <c r="J5031">
        <f t="shared" si="78"/>
        <v>40</v>
      </c>
    </row>
    <row r="5032" spans="1:10" x14ac:dyDescent="0.3">
      <c r="A5032" t="s">
        <v>4690</v>
      </c>
      <c r="C5032" s="18">
        <v>421.44169747702682</v>
      </c>
      <c r="D5032" s="1"/>
      <c r="E5032" s="1">
        <v>8</v>
      </c>
      <c r="F5032" s="1">
        <v>5</v>
      </c>
      <c r="G5032" s="1">
        <v>0</v>
      </c>
      <c r="H5032" s="1">
        <v>3</v>
      </c>
      <c r="I5032" s="15">
        <v>0.625</v>
      </c>
      <c r="J5032">
        <f t="shared" si="78"/>
        <v>40</v>
      </c>
    </row>
    <row r="5033" spans="1:10" x14ac:dyDescent="0.3">
      <c r="A5033" t="s">
        <v>4692</v>
      </c>
      <c r="C5033" s="18">
        <v>421.42350798102291</v>
      </c>
      <c r="D5033" s="1"/>
      <c r="E5033" s="1">
        <v>5</v>
      </c>
      <c r="F5033" s="1">
        <v>3</v>
      </c>
      <c r="G5033" s="1">
        <v>1</v>
      </c>
      <c r="H5033" s="1">
        <v>1</v>
      </c>
      <c r="I5033" s="15">
        <v>0.7</v>
      </c>
      <c r="J5033">
        <f t="shared" si="78"/>
        <v>40</v>
      </c>
    </row>
    <row r="5034" spans="1:10" x14ac:dyDescent="0.3">
      <c r="A5034" t="s">
        <v>4694</v>
      </c>
      <c r="C5034" s="18">
        <v>421.40055971446623</v>
      </c>
      <c r="D5034" s="1"/>
      <c r="E5034" s="1">
        <v>8</v>
      </c>
      <c r="F5034" s="1">
        <v>5</v>
      </c>
      <c r="G5034" s="1">
        <v>0</v>
      </c>
      <c r="H5034" s="1">
        <v>3</v>
      </c>
      <c r="I5034" s="15">
        <v>0.625</v>
      </c>
      <c r="J5034">
        <f t="shared" si="78"/>
        <v>40</v>
      </c>
    </row>
    <row r="5035" spans="1:10" x14ac:dyDescent="0.3">
      <c r="A5035" t="s">
        <v>4695</v>
      </c>
      <c r="C5035" s="18">
        <v>421.39784131813286</v>
      </c>
      <c r="D5035" s="1"/>
      <c r="E5035" s="1">
        <v>6</v>
      </c>
      <c r="F5035" s="1">
        <v>4</v>
      </c>
      <c r="G5035" s="1">
        <v>0</v>
      </c>
      <c r="H5035" s="1">
        <v>2</v>
      </c>
      <c r="I5035" s="15">
        <v>0.66666666666666663</v>
      </c>
      <c r="J5035">
        <f t="shared" si="78"/>
        <v>40</v>
      </c>
    </row>
    <row r="5036" spans="1:10" x14ac:dyDescent="0.3">
      <c r="A5036" t="s">
        <v>10539</v>
      </c>
      <c r="C5036" s="18">
        <v>421.38320536182806</v>
      </c>
      <c r="D5036" s="1"/>
      <c r="E5036" s="1">
        <v>113</v>
      </c>
      <c r="F5036" s="1">
        <v>43</v>
      </c>
      <c r="G5036" s="1">
        <v>6</v>
      </c>
      <c r="H5036" s="1">
        <v>64</v>
      </c>
      <c r="I5036" s="15">
        <v>0.40707964601769914</v>
      </c>
      <c r="J5036">
        <f t="shared" si="78"/>
        <v>20</v>
      </c>
    </row>
    <row r="5037" spans="1:10" x14ac:dyDescent="0.3">
      <c r="A5037" t="s">
        <v>4133</v>
      </c>
      <c r="C5037" s="18">
        <v>421.38242030602805</v>
      </c>
      <c r="D5037" s="1"/>
      <c r="E5037" s="1">
        <v>84</v>
      </c>
      <c r="F5037" s="1">
        <v>39</v>
      </c>
      <c r="G5037" s="1">
        <v>0</v>
      </c>
      <c r="H5037" s="1">
        <v>45</v>
      </c>
      <c r="I5037" s="15">
        <v>0.4642857142857143</v>
      </c>
      <c r="J5037">
        <f t="shared" si="78"/>
        <v>20</v>
      </c>
    </row>
    <row r="5038" spans="1:10" x14ac:dyDescent="0.3">
      <c r="A5038" t="s">
        <v>4696</v>
      </c>
      <c r="C5038" s="18">
        <v>421.38069829244245</v>
      </c>
      <c r="D5038" s="1"/>
      <c r="E5038" s="1">
        <v>6</v>
      </c>
      <c r="F5038" s="1">
        <v>4</v>
      </c>
      <c r="G5038" s="1">
        <v>0</v>
      </c>
      <c r="H5038" s="1">
        <v>2</v>
      </c>
      <c r="I5038" s="15">
        <v>0.66666666666666663</v>
      </c>
      <c r="J5038">
        <f t="shared" si="78"/>
        <v>40</v>
      </c>
    </row>
    <row r="5039" spans="1:10" x14ac:dyDescent="0.3">
      <c r="A5039" t="s">
        <v>4697</v>
      </c>
      <c r="C5039" s="18">
        <v>421.37996928636909</v>
      </c>
      <c r="D5039" s="1"/>
      <c r="E5039" s="1">
        <v>6</v>
      </c>
      <c r="F5039" s="1">
        <v>6</v>
      </c>
      <c r="G5039" s="1">
        <v>0</v>
      </c>
      <c r="H5039" s="1">
        <v>0</v>
      </c>
      <c r="I5039" s="15">
        <v>1</v>
      </c>
      <c r="J5039">
        <f t="shared" si="78"/>
        <v>40</v>
      </c>
    </row>
    <row r="5040" spans="1:10" x14ac:dyDescent="0.3">
      <c r="A5040" s="21" t="s">
        <v>4698</v>
      </c>
      <c r="C5040" s="18">
        <v>421.37638670361207</v>
      </c>
      <c r="D5040" s="1"/>
      <c r="E5040" s="1">
        <v>58</v>
      </c>
      <c r="F5040" s="1">
        <v>30</v>
      </c>
      <c r="G5040" s="1">
        <v>0</v>
      </c>
      <c r="H5040" s="1">
        <v>28</v>
      </c>
      <c r="I5040" s="15">
        <v>0.51724137931034486</v>
      </c>
      <c r="J5040">
        <f t="shared" si="78"/>
        <v>20</v>
      </c>
    </row>
    <row r="5041" spans="1:10" x14ac:dyDescent="0.3">
      <c r="A5041" t="s">
        <v>4699</v>
      </c>
      <c r="C5041" s="18">
        <v>421.35428657895056</v>
      </c>
      <c r="D5041" s="1"/>
      <c r="E5041" s="1">
        <v>3</v>
      </c>
      <c r="F5041" s="1">
        <v>2</v>
      </c>
      <c r="G5041" s="1">
        <v>1</v>
      </c>
      <c r="H5041" s="1">
        <v>0</v>
      </c>
      <c r="I5041" s="15">
        <v>0.83333333333333337</v>
      </c>
      <c r="J5041">
        <f t="shared" si="78"/>
        <v>40</v>
      </c>
    </row>
    <row r="5042" spans="1:10" x14ac:dyDescent="0.3">
      <c r="A5042" t="s">
        <v>5654</v>
      </c>
      <c r="C5042" s="18">
        <v>421.33513947331619</v>
      </c>
      <c r="D5042" s="1"/>
      <c r="E5042" s="1">
        <v>5</v>
      </c>
      <c r="F5042" s="1">
        <v>3</v>
      </c>
      <c r="G5042" s="1">
        <v>0</v>
      </c>
      <c r="H5042" s="1">
        <v>2</v>
      </c>
      <c r="I5042" s="15">
        <v>0.6</v>
      </c>
      <c r="J5042">
        <f t="shared" si="78"/>
        <v>40</v>
      </c>
    </row>
    <row r="5043" spans="1:10" x14ac:dyDescent="0.3">
      <c r="A5043" t="s">
        <v>4700</v>
      </c>
      <c r="C5043" s="18">
        <v>421.32361453803634</v>
      </c>
      <c r="D5043" s="1"/>
      <c r="E5043" s="1">
        <v>5</v>
      </c>
      <c r="F5043" s="1">
        <v>3</v>
      </c>
      <c r="G5043" s="1">
        <v>1</v>
      </c>
      <c r="H5043" s="1">
        <v>1</v>
      </c>
      <c r="I5043" s="15">
        <v>0.7</v>
      </c>
      <c r="J5043">
        <f t="shared" si="78"/>
        <v>40</v>
      </c>
    </row>
    <row r="5044" spans="1:10" x14ac:dyDescent="0.3">
      <c r="A5044" t="s">
        <v>4701</v>
      </c>
      <c r="C5044" s="18">
        <v>421.31920243408871</v>
      </c>
      <c r="D5044" s="1"/>
      <c r="E5044" s="1">
        <v>15</v>
      </c>
      <c r="F5044" s="1">
        <v>8</v>
      </c>
      <c r="G5044" s="1">
        <v>2</v>
      </c>
      <c r="H5044" s="1">
        <v>5</v>
      </c>
      <c r="I5044" s="15">
        <v>0.6</v>
      </c>
      <c r="J5044">
        <f t="shared" si="78"/>
        <v>40</v>
      </c>
    </row>
    <row r="5045" spans="1:10" x14ac:dyDescent="0.3">
      <c r="A5045" t="s">
        <v>4703</v>
      </c>
      <c r="C5045" s="18">
        <v>421.31704642526995</v>
      </c>
      <c r="D5045" s="1"/>
      <c r="E5045" s="1">
        <v>10</v>
      </c>
      <c r="F5045" s="1">
        <v>6</v>
      </c>
      <c r="G5045" s="1">
        <v>0</v>
      </c>
      <c r="H5045" s="1">
        <v>4</v>
      </c>
      <c r="I5045" s="15">
        <v>0.6</v>
      </c>
      <c r="J5045">
        <f t="shared" si="78"/>
        <v>40</v>
      </c>
    </row>
    <row r="5046" spans="1:10" x14ac:dyDescent="0.3">
      <c r="A5046" t="s">
        <v>10075</v>
      </c>
      <c r="C5046" s="18">
        <v>421.27604965304261</v>
      </c>
      <c r="D5046" s="1"/>
      <c r="E5046" s="1">
        <v>7</v>
      </c>
      <c r="F5046" s="1">
        <v>4</v>
      </c>
      <c r="G5046" s="1">
        <v>1</v>
      </c>
      <c r="H5046" s="1">
        <v>2</v>
      </c>
      <c r="I5046" s="15">
        <v>0.6428571428571429</v>
      </c>
      <c r="J5046">
        <f t="shared" si="78"/>
        <v>40</v>
      </c>
    </row>
    <row r="5047" spans="1:10" x14ac:dyDescent="0.3">
      <c r="A5047" t="s">
        <v>5277</v>
      </c>
      <c r="C5047" s="18">
        <v>421.27115490654222</v>
      </c>
      <c r="D5047" s="1"/>
      <c r="E5047" s="1">
        <v>5</v>
      </c>
      <c r="F5047" s="1">
        <v>3</v>
      </c>
      <c r="G5047" s="1">
        <v>0</v>
      </c>
      <c r="H5047" s="1">
        <v>2</v>
      </c>
      <c r="I5047" s="15">
        <v>0.6</v>
      </c>
      <c r="J5047">
        <f t="shared" si="78"/>
        <v>40</v>
      </c>
    </row>
    <row r="5048" spans="1:10" x14ac:dyDescent="0.3">
      <c r="A5048" s="21" t="s">
        <v>5286</v>
      </c>
      <c r="C5048" s="18">
        <v>421.25343678813181</v>
      </c>
      <c r="D5048" s="1"/>
      <c r="E5048" s="1">
        <v>25</v>
      </c>
      <c r="F5048" s="1">
        <v>12</v>
      </c>
      <c r="G5048" s="1">
        <v>0</v>
      </c>
      <c r="H5048" s="1">
        <v>13</v>
      </c>
      <c r="I5048" s="15">
        <v>0.48</v>
      </c>
      <c r="J5048">
        <f t="shared" si="78"/>
        <v>40</v>
      </c>
    </row>
    <row r="5049" spans="1:10" x14ac:dyDescent="0.3">
      <c r="A5049" t="s">
        <v>4705</v>
      </c>
      <c r="C5049" s="18">
        <v>421.24756521357796</v>
      </c>
      <c r="D5049" s="1"/>
      <c r="E5049" s="1">
        <v>6</v>
      </c>
      <c r="F5049" s="1">
        <v>4</v>
      </c>
      <c r="G5049" s="1">
        <v>0</v>
      </c>
      <c r="H5049" s="1">
        <v>2</v>
      </c>
      <c r="I5049" s="15">
        <v>0.66666666666666663</v>
      </c>
      <c r="J5049">
        <f t="shared" si="78"/>
        <v>40</v>
      </c>
    </row>
    <row r="5050" spans="1:10" x14ac:dyDescent="0.3">
      <c r="A5050" t="s">
        <v>4706</v>
      </c>
      <c r="C5050" s="18">
        <v>421.24455287857307</v>
      </c>
      <c r="D5050" s="1"/>
      <c r="E5050" s="1">
        <v>30</v>
      </c>
      <c r="F5050" s="1">
        <v>13</v>
      </c>
      <c r="G5050" s="1">
        <v>0</v>
      </c>
      <c r="H5050" s="1">
        <v>17</v>
      </c>
      <c r="I5050" s="15">
        <v>0.43333333333333335</v>
      </c>
      <c r="J5050">
        <f t="shared" si="78"/>
        <v>40</v>
      </c>
    </row>
    <row r="5051" spans="1:10" x14ac:dyDescent="0.3">
      <c r="A5051" t="s">
        <v>4707</v>
      </c>
      <c r="C5051" s="18">
        <v>421.23902095018582</v>
      </c>
      <c r="D5051" s="1"/>
      <c r="E5051" s="1">
        <v>3</v>
      </c>
      <c r="F5051" s="1">
        <v>2</v>
      </c>
      <c r="G5051" s="1">
        <v>1</v>
      </c>
      <c r="H5051" s="1">
        <v>0</v>
      </c>
      <c r="I5051" s="15">
        <v>0.83333333333333337</v>
      </c>
      <c r="J5051">
        <f t="shared" si="78"/>
        <v>40</v>
      </c>
    </row>
    <row r="5052" spans="1:10" x14ac:dyDescent="0.3">
      <c r="A5052" s="21" t="s">
        <v>4708</v>
      </c>
      <c r="C5052" s="18">
        <v>421.2364841805944</v>
      </c>
      <c r="D5052" s="1"/>
      <c r="E5052" s="1">
        <v>9</v>
      </c>
      <c r="F5052" s="1">
        <v>6</v>
      </c>
      <c r="G5052" s="1">
        <v>0</v>
      </c>
      <c r="H5052" s="1">
        <v>3</v>
      </c>
      <c r="I5052" s="15">
        <v>0.66666666666666663</v>
      </c>
      <c r="J5052">
        <f t="shared" si="78"/>
        <v>40</v>
      </c>
    </row>
    <row r="5053" spans="1:10" x14ac:dyDescent="0.3">
      <c r="A5053" t="s">
        <v>4710</v>
      </c>
      <c r="C5053" s="18">
        <v>421.22361853822616</v>
      </c>
      <c r="D5053" s="1"/>
      <c r="E5053" s="1">
        <v>8</v>
      </c>
      <c r="F5053" s="1">
        <v>5</v>
      </c>
      <c r="G5053" s="1">
        <v>0</v>
      </c>
      <c r="H5053" s="1">
        <v>3</v>
      </c>
      <c r="I5053" s="15">
        <v>0.625</v>
      </c>
      <c r="J5053">
        <f t="shared" si="78"/>
        <v>40</v>
      </c>
    </row>
    <row r="5054" spans="1:10" x14ac:dyDescent="0.3">
      <c r="A5054" t="s">
        <v>4713</v>
      </c>
      <c r="C5054" s="18">
        <v>421.21415171669355</v>
      </c>
      <c r="D5054" s="1"/>
      <c r="E5054" s="1">
        <v>8</v>
      </c>
      <c r="F5054" s="1">
        <v>5</v>
      </c>
      <c r="G5054" s="1">
        <v>0</v>
      </c>
      <c r="H5054" s="1">
        <v>3</v>
      </c>
      <c r="I5054" s="15">
        <v>0.625</v>
      </c>
      <c r="J5054">
        <f t="shared" si="78"/>
        <v>40</v>
      </c>
    </row>
    <row r="5055" spans="1:10" x14ac:dyDescent="0.3">
      <c r="A5055" t="s">
        <v>4711</v>
      </c>
      <c r="C5055" s="18">
        <v>421.19857147700429</v>
      </c>
      <c r="D5055" s="1"/>
      <c r="E5055" s="1">
        <v>9</v>
      </c>
      <c r="F5055" s="1">
        <v>6</v>
      </c>
      <c r="G5055" s="1">
        <v>0</v>
      </c>
      <c r="H5055" s="1">
        <v>3</v>
      </c>
      <c r="I5055" s="15">
        <v>0.66666666666666663</v>
      </c>
      <c r="J5055">
        <f t="shared" si="78"/>
        <v>40</v>
      </c>
    </row>
    <row r="5056" spans="1:10" x14ac:dyDescent="0.3">
      <c r="A5056" t="s">
        <v>4720</v>
      </c>
      <c r="C5056" s="18">
        <v>421.17841089250413</v>
      </c>
      <c r="D5056" s="1"/>
      <c r="E5056" s="1">
        <v>6</v>
      </c>
      <c r="F5056" s="1">
        <v>4</v>
      </c>
      <c r="G5056" s="1">
        <v>0</v>
      </c>
      <c r="H5056" s="1">
        <v>2</v>
      </c>
      <c r="I5056" s="15">
        <v>0.66666666666666663</v>
      </c>
      <c r="J5056">
        <f t="shared" si="78"/>
        <v>40</v>
      </c>
    </row>
    <row r="5057" spans="1:10" x14ac:dyDescent="0.3">
      <c r="A5057" t="s">
        <v>4712</v>
      </c>
      <c r="C5057" s="18">
        <v>421.16863125835619</v>
      </c>
      <c r="D5057" s="1"/>
      <c r="E5057" s="1">
        <v>11</v>
      </c>
      <c r="F5057" s="1">
        <v>6</v>
      </c>
      <c r="G5057" s="1">
        <v>1</v>
      </c>
      <c r="H5057" s="1">
        <v>4</v>
      </c>
      <c r="I5057" s="15">
        <v>0.59090909090909094</v>
      </c>
      <c r="J5057">
        <f t="shared" si="78"/>
        <v>40</v>
      </c>
    </row>
    <row r="5058" spans="1:10" x14ac:dyDescent="0.3">
      <c r="A5058" t="s">
        <v>4725</v>
      </c>
      <c r="C5058" s="18">
        <v>421.14848060351392</v>
      </c>
      <c r="D5058" s="1"/>
      <c r="E5058" s="1">
        <v>91</v>
      </c>
      <c r="F5058" s="1">
        <v>48</v>
      </c>
      <c r="G5058" s="1">
        <v>4</v>
      </c>
      <c r="H5058" s="1">
        <v>39</v>
      </c>
      <c r="I5058" s="15">
        <v>0.5494505494505495</v>
      </c>
      <c r="J5058">
        <f t="shared" si="78"/>
        <v>20</v>
      </c>
    </row>
    <row r="5059" spans="1:10" x14ac:dyDescent="0.3">
      <c r="A5059" t="s">
        <v>4714</v>
      </c>
      <c r="C5059" s="18">
        <v>421.14623675775846</v>
      </c>
      <c r="D5059" s="1"/>
      <c r="E5059" s="1">
        <v>25</v>
      </c>
      <c r="F5059" s="1">
        <v>13</v>
      </c>
      <c r="G5059" s="1">
        <v>1</v>
      </c>
      <c r="H5059" s="1">
        <v>11</v>
      </c>
      <c r="I5059" s="15">
        <v>0.54</v>
      </c>
      <c r="J5059">
        <f t="shared" si="78"/>
        <v>40</v>
      </c>
    </row>
    <row r="5060" spans="1:10" x14ac:dyDescent="0.3">
      <c r="A5060" t="s">
        <v>4715</v>
      </c>
      <c r="C5060" s="18">
        <v>421.14623267524587</v>
      </c>
      <c r="D5060" s="1"/>
      <c r="E5060" s="1">
        <v>1</v>
      </c>
      <c r="F5060" s="1">
        <v>0</v>
      </c>
      <c r="G5060" s="1">
        <v>0</v>
      </c>
      <c r="H5060" s="1">
        <v>1</v>
      </c>
      <c r="I5060" s="15">
        <v>0</v>
      </c>
      <c r="J5060">
        <f t="shared" ref="J5060:J5123" si="79">IF(E5060&lt;=30,40,20)</f>
        <v>40</v>
      </c>
    </row>
    <row r="5061" spans="1:10" x14ac:dyDescent="0.3">
      <c r="A5061" t="s">
        <v>4716</v>
      </c>
      <c r="C5061" s="18">
        <v>421.14223736866762</v>
      </c>
      <c r="D5061" s="1"/>
      <c r="E5061" s="1">
        <v>8</v>
      </c>
      <c r="F5061" s="1">
        <v>5</v>
      </c>
      <c r="G5061" s="1">
        <v>0</v>
      </c>
      <c r="H5061" s="1">
        <v>3</v>
      </c>
      <c r="I5061" s="15">
        <v>0.625</v>
      </c>
      <c r="J5061">
        <f t="shared" si="79"/>
        <v>40</v>
      </c>
    </row>
    <row r="5062" spans="1:10" x14ac:dyDescent="0.3">
      <c r="A5062" t="s">
        <v>4718</v>
      </c>
      <c r="C5062" s="18">
        <v>421.13430623060481</v>
      </c>
      <c r="D5062" s="1"/>
      <c r="E5062" s="1">
        <v>22</v>
      </c>
      <c r="F5062" s="1">
        <v>9</v>
      </c>
      <c r="G5062" s="1">
        <v>0</v>
      </c>
      <c r="H5062" s="1">
        <v>13</v>
      </c>
      <c r="I5062" s="15">
        <v>0.40909090909090912</v>
      </c>
      <c r="J5062">
        <f t="shared" si="79"/>
        <v>40</v>
      </c>
    </row>
    <row r="5063" spans="1:10" x14ac:dyDescent="0.3">
      <c r="A5063" t="s">
        <v>4719</v>
      </c>
      <c r="C5063" s="18">
        <v>421.13198522888894</v>
      </c>
      <c r="D5063" s="1"/>
      <c r="E5063" s="1">
        <v>6</v>
      </c>
      <c r="F5063" s="1">
        <v>4</v>
      </c>
      <c r="G5063" s="1">
        <v>0</v>
      </c>
      <c r="H5063" s="1">
        <v>2</v>
      </c>
      <c r="I5063" s="15">
        <v>0.66666666666666663</v>
      </c>
      <c r="J5063">
        <f t="shared" si="79"/>
        <v>40</v>
      </c>
    </row>
    <row r="5064" spans="1:10" x14ac:dyDescent="0.3">
      <c r="A5064" t="s">
        <v>5363</v>
      </c>
      <c r="C5064" s="18">
        <v>412.03370432159846</v>
      </c>
      <c r="D5064" s="1"/>
      <c r="E5064" s="1">
        <v>32</v>
      </c>
      <c r="F5064" s="1">
        <v>16</v>
      </c>
      <c r="G5064" s="1">
        <v>1</v>
      </c>
      <c r="H5064" s="1">
        <v>15</v>
      </c>
      <c r="I5064" s="15">
        <v>0.515625</v>
      </c>
      <c r="J5064">
        <f t="shared" si="79"/>
        <v>20</v>
      </c>
    </row>
    <row r="5065" spans="1:10" x14ac:dyDescent="0.3">
      <c r="A5065" t="s">
        <v>4721</v>
      </c>
      <c r="C5065" s="18">
        <v>421.10197878616191</v>
      </c>
      <c r="D5065" s="1"/>
      <c r="E5065" s="1">
        <v>6</v>
      </c>
      <c r="F5065" s="1">
        <v>4</v>
      </c>
      <c r="G5065" s="1">
        <v>0</v>
      </c>
      <c r="H5065" s="1">
        <v>2</v>
      </c>
      <c r="I5065" s="15">
        <v>0.66666666666666663</v>
      </c>
      <c r="J5065">
        <f t="shared" si="79"/>
        <v>40</v>
      </c>
    </row>
    <row r="5066" spans="1:10" x14ac:dyDescent="0.3">
      <c r="A5066" t="s">
        <v>4722</v>
      </c>
      <c r="C5066" s="18">
        <v>421.08277282547647</v>
      </c>
      <c r="D5066" s="1"/>
      <c r="E5066" s="1">
        <v>8</v>
      </c>
      <c r="F5066" s="1">
        <v>5</v>
      </c>
      <c r="G5066" s="1">
        <v>0</v>
      </c>
      <c r="H5066" s="1">
        <v>3</v>
      </c>
      <c r="I5066" s="15">
        <v>0.625</v>
      </c>
      <c r="J5066">
        <f t="shared" si="79"/>
        <v>40</v>
      </c>
    </row>
    <row r="5067" spans="1:10" x14ac:dyDescent="0.3">
      <c r="A5067" t="s">
        <v>4723</v>
      </c>
      <c r="C5067" s="18">
        <v>421.05817461412499</v>
      </c>
      <c r="D5067" s="1"/>
      <c r="E5067" s="1">
        <v>5</v>
      </c>
      <c r="F5067" s="1">
        <v>3</v>
      </c>
      <c r="G5067" s="1">
        <v>1</v>
      </c>
      <c r="H5067" s="1">
        <v>1</v>
      </c>
      <c r="I5067" s="15">
        <v>0.7</v>
      </c>
      <c r="J5067">
        <f t="shared" si="79"/>
        <v>40</v>
      </c>
    </row>
    <row r="5068" spans="1:10" x14ac:dyDescent="0.3">
      <c r="A5068" t="s">
        <v>4724</v>
      </c>
      <c r="C5068" s="18">
        <v>421.02140565122227</v>
      </c>
      <c r="D5068" s="1"/>
      <c r="E5068" s="1">
        <v>11</v>
      </c>
      <c r="F5068" s="1">
        <v>6</v>
      </c>
      <c r="G5068" s="1">
        <v>0</v>
      </c>
      <c r="H5068" s="1">
        <v>5</v>
      </c>
      <c r="I5068" s="15">
        <v>0.54545454545454541</v>
      </c>
      <c r="J5068">
        <f t="shared" si="79"/>
        <v>40</v>
      </c>
    </row>
    <row r="5069" spans="1:10" x14ac:dyDescent="0.3">
      <c r="A5069" t="s">
        <v>3485</v>
      </c>
      <c r="C5069" s="18">
        <v>421.01960874299152</v>
      </c>
      <c r="D5069" s="1"/>
      <c r="E5069" s="1">
        <v>3</v>
      </c>
      <c r="F5069" s="1">
        <v>3</v>
      </c>
      <c r="G5069" s="1">
        <v>0</v>
      </c>
      <c r="H5069" s="1">
        <v>0</v>
      </c>
      <c r="I5069" s="15">
        <v>1</v>
      </c>
      <c r="J5069">
        <f t="shared" si="79"/>
        <v>40</v>
      </c>
    </row>
    <row r="5070" spans="1:10" x14ac:dyDescent="0.3">
      <c r="A5070" t="s">
        <v>4726</v>
      </c>
      <c r="C5070" s="18">
        <v>421.00452241960863</v>
      </c>
      <c r="D5070" s="1"/>
      <c r="E5070" s="1">
        <v>5</v>
      </c>
      <c r="F5070" s="1">
        <v>2</v>
      </c>
      <c r="G5070" s="1">
        <v>0</v>
      </c>
      <c r="H5070" s="1">
        <v>3</v>
      </c>
      <c r="I5070" s="15">
        <v>0.4</v>
      </c>
      <c r="J5070">
        <f t="shared" si="79"/>
        <v>40</v>
      </c>
    </row>
    <row r="5071" spans="1:10" x14ac:dyDescent="0.3">
      <c r="A5071" t="s">
        <v>4727</v>
      </c>
      <c r="C5071" s="18">
        <v>420.99771570563922</v>
      </c>
      <c r="D5071" s="1"/>
      <c r="E5071" s="1">
        <v>15</v>
      </c>
      <c r="F5071" s="1">
        <v>9</v>
      </c>
      <c r="G5071" s="1">
        <v>0</v>
      </c>
      <c r="H5071" s="1">
        <v>6</v>
      </c>
      <c r="I5071" s="15">
        <v>0.6</v>
      </c>
      <c r="J5071">
        <f t="shared" si="79"/>
        <v>40</v>
      </c>
    </row>
    <row r="5072" spans="1:10" x14ac:dyDescent="0.3">
      <c r="A5072" t="s">
        <v>4729</v>
      </c>
      <c r="C5072" s="18">
        <v>420.99434531964403</v>
      </c>
      <c r="D5072" s="1"/>
      <c r="E5072" s="1">
        <v>2</v>
      </c>
      <c r="F5072" s="1">
        <v>2</v>
      </c>
      <c r="G5072" s="1">
        <v>0</v>
      </c>
      <c r="H5072" s="1">
        <v>0</v>
      </c>
      <c r="I5072" s="15">
        <v>1</v>
      </c>
      <c r="J5072">
        <f t="shared" si="79"/>
        <v>40</v>
      </c>
    </row>
    <row r="5073" spans="1:10" x14ac:dyDescent="0.3">
      <c r="A5073" t="s">
        <v>4730</v>
      </c>
      <c r="C5073" s="18">
        <v>420.99095167832519</v>
      </c>
      <c r="D5073" s="1"/>
      <c r="E5073" s="1">
        <v>11</v>
      </c>
      <c r="F5073" s="1">
        <v>7</v>
      </c>
      <c r="G5073" s="1">
        <v>0</v>
      </c>
      <c r="H5073" s="1">
        <v>4</v>
      </c>
      <c r="I5073" s="15">
        <v>0.63636363636363635</v>
      </c>
      <c r="J5073">
        <f t="shared" si="79"/>
        <v>40</v>
      </c>
    </row>
    <row r="5074" spans="1:10" x14ac:dyDescent="0.3">
      <c r="A5074" t="s">
        <v>4731</v>
      </c>
      <c r="C5074" s="18">
        <v>420.97835285939544</v>
      </c>
      <c r="D5074" s="1"/>
      <c r="E5074" s="1">
        <v>8</v>
      </c>
      <c r="F5074" s="1">
        <v>5</v>
      </c>
      <c r="G5074" s="1">
        <v>0</v>
      </c>
      <c r="H5074" s="1">
        <v>3</v>
      </c>
      <c r="I5074" s="15">
        <v>0.625</v>
      </c>
      <c r="J5074">
        <f t="shared" si="79"/>
        <v>40</v>
      </c>
    </row>
    <row r="5075" spans="1:10" x14ac:dyDescent="0.3">
      <c r="A5075" t="s">
        <v>4732</v>
      </c>
      <c r="C5075" s="18">
        <v>420.97569176353079</v>
      </c>
      <c r="D5075" s="1"/>
      <c r="E5075" s="1">
        <v>15</v>
      </c>
      <c r="F5075" s="1">
        <v>11</v>
      </c>
      <c r="G5075" s="1">
        <v>0</v>
      </c>
      <c r="H5075" s="1">
        <v>4</v>
      </c>
      <c r="I5075" s="15">
        <v>0.73333333333333328</v>
      </c>
      <c r="J5075">
        <f t="shared" si="79"/>
        <v>40</v>
      </c>
    </row>
    <row r="5076" spans="1:10" x14ac:dyDescent="0.3">
      <c r="A5076" t="s">
        <v>4733</v>
      </c>
      <c r="C5076" s="18">
        <v>420.97113531212966</v>
      </c>
      <c r="D5076" s="1"/>
      <c r="E5076" s="1">
        <v>2</v>
      </c>
      <c r="F5076" s="1">
        <v>2</v>
      </c>
      <c r="G5076" s="1">
        <v>0</v>
      </c>
      <c r="H5076" s="1">
        <v>0</v>
      </c>
      <c r="I5076" s="15">
        <v>1</v>
      </c>
      <c r="J5076">
        <f t="shared" si="79"/>
        <v>40</v>
      </c>
    </row>
    <row r="5077" spans="1:10" x14ac:dyDescent="0.3">
      <c r="A5077" t="s">
        <v>4734</v>
      </c>
      <c r="C5077" s="18">
        <v>420.96436061497604</v>
      </c>
      <c r="D5077" s="1"/>
      <c r="E5077" s="1">
        <v>5</v>
      </c>
      <c r="F5077" s="1">
        <v>3</v>
      </c>
      <c r="G5077" s="1">
        <v>1</v>
      </c>
      <c r="H5077" s="1">
        <v>1</v>
      </c>
      <c r="I5077" s="15">
        <v>0.7</v>
      </c>
      <c r="J5077">
        <f t="shared" si="79"/>
        <v>40</v>
      </c>
    </row>
    <row r="5078" spans="1:10" x14ac:dyDescent="0.3">
      <c r="A5078" t="s">
        <v>4735</v>
      </c>
      <c r="C5078" s="18">
        <v>420.95374986427254</v>
      </c>
      <c r="D5078" s="1"/>
      <c r="E5078" s="1">
        <v>11</v>
      </c>
      <c r="F5078" s="1">
        <v>6</v>
      </c>
      <c r="G5078" s="1">
        <v>1</v>
      </c>
      <c r="H5078" s="1">
        <v>4</v>
      </c>
      <c r="I5078" s="15">
        <v>0.59090909090909094</v>
      </c>
      <c r="J5078">
        <f t="shared" si="79"/>
        <v>40</v>
      </c>
    </row>
    <row r="5079" spans="1:10" x14ac:dyDescent="0.3">
      <c r="A5079" t="s">
        <v>4736</v>
      </c>
      <c r="C5079" s="18">
        <v>420.95036983202658</v>
      </c>
      <c r="D5079" s="1"/>
      <c r="E5079" s="1">
        <v>5</v>
      </c>
      <c r="F5079" s="1">
        <v>3</v>
      </c>
      <c r="G5079" s="1">
        <v>1</v>
      </c>
      <c r="H5079" s="1">
        <v>1</v>
      </c>
      <c r="I5079" s="15">
        <v>0.7</v>
      </c>
      <c r="J5079">
        <f t="shared" si="79"/>
        <v>40</v>
      </c>
    </row>
    <row r="5080" spans="1:10" x14ac:dyDescent="0.3">
      <c r="A5080" t="s">
        <v>4738</v>
      </c>
      <c r="C5080" s="18">
        <v>420.93687843032268</v>
      </c>
      <c r="D5080" s="1"/>
      <c r="E5080" s="1">
        <v>2</v>
      </c>
      <c r="F5080" s="1">
        <v>2</v>
      </c>
      <c r="G5080" s="1">
        <v>0</v>
      </c>
      <c r="H5080" s="1">
        <v>0</v>
      </c>
      <c r="I5080" s="15">
        <v>1</v>
      </c>
      <c r="J5080">
        <f t="shared" si="79"/>
        <v>40</v>
      </c>
    </row>
    <row r="5081" spans="1:10" x14ac:dyDescent="0.3">
      <c r="A5081" t="s">
        <v>4739</v>
      </c>
      <c r="C5081" s="18">
        <v>420.92626149915975</v>
      </c>
      <c r="D5081" s="1"/>
      <c r="E5081" s="1">
        <v>9</v>
      </c>
      <c r="F5081" s="1">
        <v>5</v>
      </c>
      <c r="G5081" s="1">
        <v>1</v>
      </c>
      <c r="H5081" s="1">
        <v>3</v>
      </c>
      <c r="I5081" s="15">
        <v>0.61111111111111116</v>
      </c>
      <c r="J5081">
        <f t="shared" si="79"/>
        <v>40</v>
      </c>
    </row>
    <row r="5082" spans="1:10" x14ac:dyDescent="0.3">
      <c r="A5082" t="s">
        <v>4750</v>
      </c>
      <c r="C5082" s="18">
        <v>420.91969361676712</v>
      </c>
      <c r="D5082" s="1"/>
      <c r="E5082" s="1">
        <v>63</v>
      </c>
      <c r="F5082" s="1">
        <v>29</v>
      </c>
      <c r="G5082" s="1">
        <v>1</v>
      </c>
      <c r="H5082" s="1">
        <v>33</v>
      </c>
      <c r="I5082" s="15">
        <v>0.46825396825396826</v>
      </c>
      <c r="J5082">
        <f t="shared" si="79"/>
        <v>20</v>
      </c>
    </row>
    <row r="5083" spans="1:10" x14ac:dyDescent="0.3">
      <c r="A5083" s="21" t="s">
        <v>4740</v>
      </c>
      <c r="C5083" s="18">
        <v>420.91918279455069</v>
      </c>
      <c r="D5083" s="1"/>
      <c r="E5083" s="1">
        <v>37</v>
      </c>
      <c r="F5083" s="1">
        <v>19</v>
      </c>
      <c r="G5083" s="1">
        <v>0</v>
      </c>
      <c r="H5083" s="1">
        <v>18</v>
      </c>
      <c r="I5083" s="15">
        <v>0.51351351351351349</v>
      </c>
      <c r="J5083">
        <f t="shared" si="79"/>
        <v>20</v>
      </c>
    </row>
    <row r="5084" spans="1:10" x14ac:dyDescent="0.3">
      <c r="A5084" t="s">
        <v>4741</v>
      </c>
      <c r="C5084" s="18">
        <v>420.90553209882131</v>
      </c>
      <c r="D5084" s="1"/>
      <c r="E5084" s="1">
        <v>6</v>
      </c>
      <c r="F5084" s="1">
        <v>3</v>
      </c>
      <c r="G5084" s="1">
        <v>2</v>
      </c>
      <c r="H5084" s="1">
        <v>1</v>
      </c>
      <c r="I5084" s="15">
        <v>0.66666666666666663</v>
      </c>
      <c r="J5084">
        <f t="shared" si="79"/>
        <v>40</v>
      </c>
    </row>
    <row r="5085" spans="1:10" x14ac:dyDescent="0.3">
      <c r="A5085" t="s">
        <v>4742</v>
      </c>
      <c r="C5085" s="18">
        <v>420.89072512416624</v>
      </c>
      <c r="D5085" s="1"/>
      <c r="E5085" s="1">
        <v>6</v>
      </c>
      <c r="F5085" s="1">
        <v>4</v>
      </c>
      <c r="G5085" s="1">
        <v>0</v>
      </c>
      <c r="H5085" s="1">
        <v>2</v>
      </c>
      <c r="I5085" s="15">
        <v>0.66666666666666663</v>
      </c>
      <c r="J5085">
        <f t="shared" si="79"/>
        <v>40</v>
      </c>
    </row>
    <row r="5086" spans="1:10" x14ac:dyDescent="0.3">
      <c r="A5086" t="s">
        <v>4623</v>
      </c>
      <c r="C5086" s="18">
        <v>420.88753878082946</v>
      </c>
      <c r="D5086" s="1"/>
      <c r="E5086" s="1">
        <v>17</v>
      </c>
      <c r="F5086" s="1">
        <v>9</v>
      </c>
      <c r="G5086" s="1">
        <v>1</v>
      </c>
      <c r="H5086" s="1">
        <v>7</v>
      </c>
      <c r="I5086" s="15">
        <v>0.55882352941176472</v>
      </c>
      <c r="J5086">
        <f t="shared" si="79"/>
        <v>40</v>
      </c>
    </row>
    <row r="5087" spans="1:10" x14ac:dyDescent="0.3">
      <c r="A5087" t="s">
        <v>4743</v>
      </c>
      <c r="C5087" s="18">
        <v>420.87748071394697</v>
      </c>
      <c r="D5087" s="1"/>
      <c r="E5087" s="1">
        <v>14</v>
      </c>
      <c r="F5087" s="1">
        <v>6</v>
      </c>
      <c r="G5087" s="1">
        <v>2</v>
      </c>
      <c r="H5087" s="1">
        <v>6</v>
      </c>
      <c r="I5087" s="15">
        <v>0.5</v>
      </c>
      <c r="J5087">
        <f t="shared" si="79"/>
        <v>40</v>
      </c>
    </row>
    <row r="5088" spans="1:10" x14ac:dyDescent="0.3">
      <c r="A5088" t="s">
        <v>4394</v>
      </c>
      <c r="C5088" s="18">
        <v>420.87533295071006</v>
      </c>
      <c r="D5088" s="1"/>
      <c r="E5088" s="1">
        <v>60</v>
      </c>
      <c r="F5088" s="1">
        <v>25</v>
      </c>
      <c r="G5088" s="1">
        <v>5</v>
      </c>
      <c r="H5088" s="1">
        <v>30</v>
      </c>
      <c r="I5088" s="15">
        <v>0.45833333333333331</v>
      </c>
      <c r="J5088">
        <f t="shared" si="79"/>
        <v>20</v>
      </c>
    </row>
    <row r="5089" spans="1:10" x14ac:dyDescent="0.3">
      <c r="A5089" t="s">
        <v>4757</v>
      </c>
      <c r="C5089" s="18">
        <v>420.85732847710972</v>
      </c>
      <c r="D5089" s="1"/>
      <c r="E5089" s="1">
        <v>6</v>
      </c>
      <c r="F5089" s="1">
        <v>4</v>
      </c>
      <c r="G5089" s="1">
        <v>0</v>
      </c>
      <c r="H5089" s="1">
        <v>2</v>
      </c>
      <c r="I5089" s="15">
        <v>0.66666666666666663</v>
      </c>
      <c r="J5089">
        <f t="shared" si="79"/>
        <v>40</v>
      </c>
    </row>
    <row r="5090" spans="1:10" x14ac:dyDescent="0.3">
      <c r="A5090" t="s">
        <v>4746</v>
      </c>
      <c r="C5090" s="18">
        <v>420.84570802427504</v>
      </c>
      <c r="D5090" s="1"/>
      <c r="E5090" s="1">
        <v>23</v>
      </c>
      <c r="F5090" s="1">
        <v>12</v>
      </c>
      <c r="G5090" s="1">
        <v>2</v>
      </c>
      <c r="H5090" s="1">
        <v>9</v>
      </c>
      <c r="I5090" s="15">
        <v>0.56521739130434778</v>
      </c>
      <c r="J5090">
        <f t="shared" si="79"/>
        <v>40</v>
      </c>
    </row>
    <row r="5091" spans="1:10" x14ac:dyDescent="0.3">
      <c r="A5091" t="s">
        <v>4744</v>
      </c>
      <c r="C5091" s="18">
        <v>420.84379937011153</v>
      </c>
      <c r="D5091" s="1"/>
      <c r="E5091" s="1">
        <v>9</v>
      </c>
      <c r="F5091" s="1">
        <v>5</v>
      </c>
      <c r="G5091" s="1">
        <v>1</v>
      </c>
      <c r="H5091" s="1">
        <v>3</v>
      </c>
      <c r="I5091" s="15">
        <v>0.61111111111111116</v>
      </c>
      <c r="J5091">
        <f t="shared" si="79"/>
        <v>40</v>
      </c>
    </row>
    <row r="5092" spans="1:10" x14ac:dyDescent="0.3">
      <c r="A5092" s="21" t="s">
        <v>4745</v>
      </c>
      <c r="C5092" s="18">
        <v>420.84186093052733</v>
      </c>
      <c r="D5092" s="1"/>
      <c r="E5092" s="1">
        <v>6</v>
      </c>
      <c r="F5092" s="1">
        <v>4</v>
      </c>
      <c r="G5092" s="1">
        <v>0</v>
      </c>
      <c r="H5092" s="1">
        <v>2</v>
      </c>
      <c r="I5092" s="15">
        <v>0.66666666666666663</v>
      </c>
      <c r="J5092">
        <f t="shared" si="79"/>
        <v>40</v>
      </c>
    </row>
    <row r="5093" spans="1:10" x14ac:dyDescent="0.3">
      <c r="A5093" t="s">
        <v>4747</v>
      </c>
      <c r="C5093" s="18">
        <v>420.83602086675438</v>
      </c>
      <c r="D5093" s="1"/>
      <c r="E5093" s="1">
        <v>6</v>
      </c>
      <c r="F5093" s="1">
        <v>4</v>
      </c>
      <c r="G5093" s="1">
        <v>0</v>
      </c>
      <c r="H5093" s="1">
        <v>2</v>
      </c>
      <c r="I5093" s="15">
        <v>0.66666666666666663</v>
      </c>
      <c r="J5093">
        <f t="shared" si="79"/>
        <v>40</v>
      </c>
    </row>
    <row r="5094" spans="1:10" x14ac:dyDescent="0.3">
      <c r="A5094" t="s">
        <v>4748</v>
      </c>
      <c r="C5094" s="18">
        <v>420.82432480402349</v>
      </c>
      <c r="D5094" s="1"/>
      <c r="E5094" s="1">
        <v>6</v>
      </c>
      <c r="F5094" s="1">
        <v>4</v>
      </c>
      <c r="G5094" s="1">
        <v>0</v>
      </c>
      <c r="H5094" s="1">
        <v>2</v>
      </c>
      <c r="I5094" s="15">
        <v>0.66666666666666663</v>
      </c>
      <c r="J5094">
        <f t="shared" si="79"/>
        <v>40</v>
      </c>
    </row>
    <row r="5095" spans="1:10" x14ac:dyDescent="0.3">
      <c r="A5095" t="s">
        <v>4749</v>
      </c>
      <c r="C5095" s="18">
        <v>420.8232090026803</v>
      </c>
      <c r="D5095" s="1"/>
      <c r="E5095" s="1">
        <v>10</v>
      </c>
      <c r="F5095" s="1">
        <v>6</v>
      </c>
      <c r="G5095" s="1">
        <v>0</v>
      </c>
      <c r="H5095" s="1">
        <v>4</v>
      </c>
      <c r="I5095" s="15">
        <v>0.6</v>
      </c>
      <c r="J5095">
        <f t="shared" si="79"/>
        <v>40</v>
      </c>
    </row>
    <row r="5096" spans="1:10" x14ac:dyDescent="0.3">
      <c r="A5096" t="s">
        <v>4751</v>
      </c>
      <c r="C5096" s="18">
        <v>420.79471604297038</v>
      </c>
      <c r="D5096" s="1"/>
      <c r="E5096" s="1">
        <v>14</v>
      </c>
      <c r="F5096" s="1">
        <v>8</v>
      </c>
      <c r="G5096" s="1">
        <v>0</v>
      </c>
      <c r="H5096" s="1">
        <v>6</v>
      </c>
      <c r="I5096" s="15">
        <v>0.5714285714285714</v>
      </c>
      <c r="J5096">
        <f t="shared" si="79"/>
        <v>40</v>
      </c>
    </row>
    <row r="5097" spans="1:10" x14ac:dyDescent="0.3">
      <c r="A5097" t="s">
        <v>4752</v>
      </c>
      <c r="C5097" s="18">
        <v>420.78463832682809</v>
      </c>
      <c r="D5097" s="1"/>
      <c r="E5097" s="1">
        <v>30</v>
      </c>
      <c r="F5097" s="1">
        <v>16</v>
      </c>
      <c r="G5097" s="1">
        <v>2</v>
      </c>
      <c r="H5097" s="1">
        <v>12</v>
      </c>
      <c r="I5097" s="15">
        <v>0.56666666666666665</v>
      </c>
      <c r="J5097">
        <f t="shared" si="79"/>
        <v>40</v>
      </c>
    </row>
    <row r="5098" spans="1:10" x14ac:dyDescent="0.3">
      <c r="A5098" t="s">
        <v>4753</v>
      </c>
      <c r="C5098" s="18">
        <v>420.78367731791582</v>
      </c>
      <c r="D5098" s="1"/>
      <c r="E5098" s="1">
        <v>8</v>
      </c>
      <c r="F5098" s="1">
        <v>6</v>
      </c>
      <c r="G5098" s="1">
        <v>0</v>
      </c>
      <c r="H5098" s="1">
        <v>2</v>
      </c>
      <c r="I5098" s="15">
        <v>0.75</v>
      </c>
      <c r="J5098">
        <f t="shared" si="79"/>
        <v>40</v>
      </c>
    </row>
    <row r="5099" spans="1:10" x14ac:dyDescent="0.3">
      <c r="A5099" t="s">
        <v>4755</v>
      </c>
      <c r="C5099" s="18">
        <v>420.78196096164027</v>
      </c>
      <c r="D5099" s="1"/>
      <c r="E5099" s="1">
        <v>4</v>
      </c>
      <c r="F5099" s="1">
        <v>4</v>
      </c>
      <c r="G5099" s="1">
        <v>0</v>
      </c>
      <c r="H5099" s="1">
        <v>0</v>
      </c>
      <c r="I5099" s="15">
        <v>1</v>
      </c>
      <c r="J5099">
        <f t="shared" si="79"/>
        <v>40</v>
      </c>
    </row>
    <row r="5100" spans="1:10" x14ac:dyDescent="0.3">
      <c r="A5100" t="s">
        <v>4728</v>
      </c>
      <c r="C5100" s="18">
        <v>420.77975145307272</v>
      </c>
      <c r="D5100" s="1"/>
      <c r="E5100" s="1">
        <v>20</v>
      </c>
      <c r="F5100" s="1">
        <v>11</v>
      </c>
      <c r="G5100" s="1">
        <v>0</v>
      </c>
      <c r="H5100" s="1">
        <v>9</v>
      </c>
      <c r="I5100" s="15">
        <v>0.55000000000000004</v>
      </c>
      <c r="J5100">
        <f t="shared" si="79"/>
        <v>40</v>
      </c>
    </row>
    <row r="5101" spans="1:10" x14ac:dyDescent="0.3">
      <c r="A5101" t="s">
        <v>4756</v>
      </c>
      <c r="C5101" s="18">
        <v>420.770696236687</v>
      </c>
      <c r="D5101" s="1"/>
      <c r="E5101" s="1">
        <v>3</v>
      </c>
      <c r="F5101" s="1">
        <v>2</v>
      </c>
      <c r="G5101" s="1">
        <v>1</v>
      </c>
      <c r="H5101" s="1">
        <v>0</v>
      </c>
      <c r="I5101" s="15">
        <v>0.83333333333333337</v>
      </c>
      <c r="J5101">
        <f t="shared" si="79"/>
        <v>40</v>
      </c>
    </row>
    <row r="5102" spans="1:10" x14ac:dyDescent="0.3">
      <c r="A5102" s="21" t="s">
        <v>4754</v>
      </c>
      <c r="C5102" s="18">
        <v>420.7549399148341</v>
      </c>
      <c r="D5102" s="1"/>
      <c r="E5102" s="1">
        <v>8</v>
      </c>
      <c r="F5102" s="1">
        <v>5</v>
      </c>
      <c r="G5102" s="1">
        <v>0</v>
      </c>
      <c r="H5102" s="1">
        <v>3</v>
      </c>
      <c r="I5102" s="15">
        <v>0.625</v>
      </c>
      <c r="J5102">
        <f t="shared" si="79"/>
        <v>40</v>
      </c>
    </row>
    <row r="5103" spans="1:10" x14ac:dyDescent="0.3">
      <c r="A5103" t="s">
        <v>5059</v>
      </c>
      <c r="C5103" s="18">
        <v>420.75236414659918</v>
      </c>
      <c r="D5103" s="1"/>
      <c r="E5103" s="1">
        <v>64</v>
      </c>
      <c r="F5103" s="1">
        <v>31</v>
      </c>
      <c r="G5103" s="1">
        <v>6</v>
      </c>
      <c r="H5103" s="1">
        <v>27</v>
      </c>
      <c r="I5103" s="15">
        <v>0.53125</v>
      </c>
      <c r="J5103">
        <f t="shared" si="79"/>
        <v>20</v>
      </c>
    </row>
    <row r="5104" spans="1:10" x14ac:dyDescent="0.3">
      <c r="A5104" t="s">
        <v>4758</v>
      </c>
      <c r="C5104" s="18">
        <v>420.74271128838313</v>
      </c>
      <c r="D5104" s="1"/>
      <c r="E5104" s="1">
        <v>6</v>
      </c>
      <c r="F5104" s="1">
        <v>4</v>
      </c>
      <c r="G5104" s="1">
        <v>0</v>
      </c>
      <c r="H5104" s="1">
        <v>2</v>
      </c>
      <c r="I5104" s="15">
        <v>0.66666666666666663</v>
      </c>
      <c r="J5104">
        <f t="shared" si="79"/>
        <v>40</v>
      </c>
    </row>
    <row r="5105" spans="1:10" x14ac:dyDescent="0.3">
      <c r="A5105" t="s">
        <v>4759</v>
      </c>
      <c r="C5105" s="18">
        <v>420.73255270810893</v>
      </c>
      <c r="D5105" s="1"/>
      <c r="E5105" s="1">
        <v>3</v>
      </c>
      <c r="F5105" s="1">
        <v>2</v>
      </c>
      <c r="G5105" s="1">
        <v>1</v>
      </c>
      <c r="H5105" s="1">
        <v>0</v>
      </c>
      <c r="I5105" s="15">
        <v>0.83333333333333337</v>
      </c>
      <c r="J5105">
        <f t="shared" si="79"/>
        <v>40</v>
      </c>
    </row>
    <row r="5106" spans="1:10" x14ac:dyDescent="0.3">
      <c r="A5106" s="21" t="s">
        <v>4910</v>
      </c>
      <c r="C5106" s="18">
        <v>420.73002988465947</v>
      </c>
      <c r="D5106" s="1"/>
      <c r="E5106" s="1">
        <v>17</v>
      </c>
      <c r="F5106" s="1">
        <v>10</v>
      </c>
      <c r="G5106" s="1">
        <v>0</v>
      </c>
      <c r="H5106" s="1">
        <v>7</v>
      </c>
      <c r="I5106" s="15">
        <v>0.58823529411764708</v>
      </c>
      <c r="J5106">
        <f t="shared" si="79"/>
        <v>40</v>
      </c>
    </row>
    <row r="5107" spans="1:10" x14ac:dyDescent="0.3">
      <c r="A5107" t="s">
        <v>4760</v>
      </c>
      <c r="C5107" s="18">
        <v>420.72372923641717</v>
      </c>
      <c r="D5107" s="1"/>
      <c r="E5107" s="1">
        <v>3</v>
      </c>
      <c r="F5107" s="1">
        <v>2</v>
      </c>
      <c r="G5107" s="1">
        <v>1</v>
      </c>
      <c r="H5107" s="1">
        <v>0</v>
      </c>
      <c r="I5107" s="15">
        <v>0.83333333333333337</v>
      </c>
      <c r="J5107">
        <f t="shared" si="79"/>
        <v>40</v>
      </c>
    </row>
    <row r="5108" spans="1:10" x14ac:dyDescent="0.3">
      <c r="A5108" t="s">
        <v>4761</v>
      </c>
      <c r="C5108" s="18">
        <v>420.72007177877458</v>
      </c>
      <c r="D5108" s="1"/>
      <c r="E5108" s="1">
        <v>6</v>
      </c>
      <c r="F5108" s="1">
        <v>4</v>
      </c>
      <c r="G5108" s="1">
        <v>0</v>
      </c>
      <c r="H5108" s="1">
        <v>2</v>
      </c>
      <c r="I5108" s="15">
        <v>0.66666666666666663</v>
      </c>
      <c r="J5108">
        <f t="shared" si="79"/>
        <v>40</v>
      </c>
    </row>
    <row r="5109" spans="1:10" x14ac:dyDescent="0.3">
      <c r="A5109" t="s">
        <v>4784</v>
      </c>
      <c r="C5109" s="18">
        <v>420.71882996725111</v>
      </c>
      <c r="D5109" s="1"/>
      <c r="E5109" s="1">
        <v>6</v>
      </c>
      <c r="F5109" s="1">
        <v>4</v>
      </c>
      <c r="G5109" s="1">
        <v>0</v>
      </c>
      <c r="H5109" s="1">
        <v>2</v>
      </c>
      <c r="I5109" s="15">
        <v>0.66666666666666663</v>
      </c>
      <c r="J5109">
        <f t="shared" si="79"/>
        <v>40</v>
      </c>
    </row>
    <row r="5110" spans="1:10" x14ac:dyDescent="0.3">
      <c r="A5110" t="s">
        <v>4763</v>
      </c>
      <c r="C5110" s="18">
        <v>420.69787864764891</v>
      </c>
      <c r="D5110" s="1"/>
      <c r="E5110" s="1">
        <v>8</v>
      </c>
      <c r="F5110" s="1">
        <v>4</v>
      </c>
      <c r="G5110" s="1">
        <v>2</v>
      </c>
      <c r="H5110" s="1">
        <v>2</v>
      </c>
      <c r="I5110" s="15">
        <v>0.625</v>
      </c>
      <c r="J5110">
        <f t="shared" si="79"/>
        <v>40</v>
      </c>
    </row>
    <row r="5111" spans="1:10" x14ac:dyDescent="0.3">
      <c r="A5111" t="s">
        <v>4764</v>
      </c>
      <c r="C5111" s="18">
        <v>420.69533605443559</v>
      </c>
      <c r="D5111" s="1"/>
      <c r="E5111" s="1">
        <v>8</v>
      </c>
      <c r="F5111" s="1">
        <v>4</v>
      </c>
      <c r="G5111" s="1">
        <v>2</v>
      </c>
      <c r="H5111" s="1">
        <v>2</v>
      </c>
      <c r="I5111" s="15">
        <v>0.625</v>
      </c>
      <c r="J5111">
        <f t="shared" si="79"/>
        <v>40</v>
      </c>
    </row>
    <row r="5112" spans="1:10" x14ac:dyDescent="0.3">
      <c r="A5112" t="s">
        <v>4810</v>
      </c>
      <c r="C5112" s="18">
        <v>420.69061314860926</v>
      </c>
      <c r="D5112" s="1"/>
      <c r="E5112" s="1">
        <v>3</v>
      </c>
      <c r="F5112" s="1">
        <v>2</v>
      </c>
      <c r="G5112" s="1">
        <v>0</v>
      </c>
      <c r="H5112" s="1">
        <v>1</v>
      </c>
      <c r="I5112" s="15">
        <v>0.66666666666666663</v>
      </c>
      <c r="J5112">
        <f t="shared" si="79"/>
        <v>40</v>
      </c>
    </row>
    <row r="5113" spans="1:10" x14ac:dyDescent="0.3">
      <c r="A5113" t="s">
        <v>4765</v>
      </c>
      <c r="C5113" s="18">
        <v>420.68184085962946</v>
      </c>
      <c r="D5113" s="1"/>
      <c r="E5113" s="1">
        <v>11</v>
      </c>
      <c r="F5113" s="1">
        <v>6</v>
      </c>
      <c r="G5113" s="1">
        <v>1</v>
      </c>
      <c r="H5113" s="1">
        <v>4</v>
      </c>
      <c r="I5113" s="15">
        <v>0.59090909090909094</v>
      </c>
      <c r="J5113">
        <f t="shared" si="79"/>
        <v>40</v>
      </c>
    </row>
    <row r="5114" spans="1:10" x14ac:dyDescent="0.3">
      <c r="A5114" t="s">
        <v>4766</v>
      </c>
      <c r="C5114" s="18">
        <v>420.67996228224507</v>
      </c>
      <c r="D5114" s="1"/>
      <c r="E5114" s="1">
        <v>33</v>
      </c>
      <c r="F5114" s="1">
        <v>11</v>
      </c>
      <c r="G5114" s="1">
        <v>1</v>
      </c>
      <c r="H5114" s="1">
        <v>21</v>
      </c>
      <c r="I5114" s="15">
        <v>0.34848484848484851</v>
      </c>
      <c r="J5114">
        <f t="shared" si="79"/>
        <v>20</v>
      </c>
    </row>
    <row r="5115" spans="1:10" x14ac:dyDescent="0.3">
      <c r="A5115" t="s">
        <v>4767</v>
      </c>
      <c r="C5115" s="18">
        <v>420.67993217956854</v>
      </c>
      <c r="D5115" s="1"/>
      <c r="E5115" s="1">
        <v>6</v>
      </c>
      <c r="F5115" s="1">
        <v>4</v>
      </c>
      <c r="G5115" s="1">
        <v>0</v>
      </c>
      <c r="H5115" s="1">
        <v>2</v>
      </c>
      <c r="I5115" s="15">
        <v>0.66666666666666663</v>
      </c>
      <c r="J5115">
        <f t="shared" si="79"/>
        <v>40</v>
      </c>
    </row>
    <row r="5116" spans="1:10" x14ac:dyDescent="0.3">
      <c r="A5116" t="s">
        <v>4768</v>
      </c>
      <c r="C5116" s="18">
        <v>420.67172073646242</v>
      </c>
      <c r="D5116" s="1"/>
      <c r="E5116" s="1">
        <v>6</v>
      </c>
      <c r="F5116" s="1">
        <v>4</v>
      </c>
      <c r="G5116" s="1">
        <v>0</v>
      </c>
      <c r="H5116" s="1">
        <v>2</v>
      </c>
      <c r="I5116" s="15">
        <v>0.66666666666666663</v>
      </c>
      <c r="J5116">
        <f t="shared" si="79"/>
        <v>40</v>
      </c>
    </row>
    <row r="5117" spans="1:10" x14ac:dyDescent="0.3">
      <c r="A5117" t="s">
        <v>4769</v>
      </c>
      <c r="C5117" s="18">
        <v>420.67143179296875</v>
      </c>
      <c r="D5117" s="1"/>
      <c r="E5117" s="1">
        <v>7</v>
      </c>
      <c r="F5117" s="1">
        <v>4</v>
      </c>
      <c r="G5117" s="1">
        <v>0</v>
      </c>
      <c r="H5117" s="1">
        <v>3</v>
      </c>
      <c r="I5117" s="15">
        <v>0.5714285714285714</v>
      </c>
      <c r="J5117">
        <f t="shared" si="79"/>
        <v>40</v>
      </c>
    </row>
    <row r="5118" spans="1:10" x14ac:dyDescent="0.3">
      <c r="A5118" t="s">
        <v>4857</v>
      </c>
      <c r="C5118" s="18">
        <v>420.67057345910069</v>
      </c>
      <c r="D5118" s="1"/>
      <c r="E5118" s="1">
        <v>55</v>
      </c>
      <c r="F5118" s="1">
        <v>26</v>
      </c>
      <c r="G5118" s="1">
        <v>1</v>
      </c>
      <c r="H5118" s="1">
        <v>28</v>
      </c>
      <c r="I5118" s="15">
        <v>0.48181818181818181</v>
      </c>
      <c r="J5118">
        <f t="shared" si="79"/>
        <v>20</v>
      </c>
    </row>
    <row r="5119" spans="1:10" x14ac:dyDescent="0.3">
      <c r="A5119" t="s">
        <v>4772</v>
      </c>
      <c r="C5119" s="18">
        <v>420.64363895002998</v>
      </c>
      <c r="D5119" s="1"/>
      <c r="E5119" s="1">
        <v>6</v>
      </c>
      <c r="F5119" s="1">
        <v>4</v>
      </c>
      <c r="G5119" s="1">
        <v>0</v>
      </c>
      <c r="H5119" s="1">
        <v>2</v>
      </c>
      <c r="I5119" s="15">
        <v>0.66666666666666663</v>
      </c>
      <c r="J5119">
        <f t="shared" si="79"/>
        <v>40</v>
      </c>
    </row>
    <row r="5120" spans="1:10" x14ac:dyDescent="0.3">
      <c r="A5120" t="s">
        <v>5048</v>
      </c>
      <c r="C5120" s="18">
        <v>420.62007259039848</v>
      </c>
      <c r="D5120" s="1"/>
      <c r="E5120" s="1">
        <v>6</v>
      </c>
      <c r="F5120" s="1">
        <v>4</v>
      </c>
      <c r="G5120" s="1">
        <v>0</v>
      </c>
      <c r="H5120" s="1">
        <v>2</v>
      </c>
      <c r="I5120" s="15">
        <v>0.66666666666666663</v>
      </c>
      <c r="J5120">
        <f t="shared" si="79"/>
        <v>40</v>
      </c>
    </row>
    <row r="5121" spans="1:10" x14ac:dyDescent="0.3">
      <c r="A5121" t="s">
        <v>4775</v>
      </c>
      <c r="C5121" s="18">
        <v>420.61718059980393</v>
      </c>
      <c r="D5121" s="1"/>
      <c r="E5121" s="1">
        <v>10</v>
      </c>
      <c r="F5121" s="1">
        <v>6</v>
      </c>
      <c r="G5121" s="1">
        <v>0</v>
      </c>
      <c r="H5121" s="1">
        <v>4</v>
      </c>
      <c r="I5121" s="15">
        <v>0.6</v>
      </c>
      <c r="J5121">
        <f t="shared" si="79"/>
        <v>40</v>
      </c>
    </row>
    <row r="5122" spans="1:10" x14ac:dyDescent="0.3">
      <c r="A5122" t="s">
        <v>4776</v>
      </c>
      <c r="C5122" s="18">
        <v>420.61496626181724</v>
      </c>
      <c r="D5122" s="1"/>
      <c r="E5122" s="1">
        <v>6</v>
      </c>
      <c r="F5122" s="1">
        <v>4</v>
      </c>
      <c r="G5122" s="1">
        <v>0</v>
      </c>
      <c r="H5122" s="1">
        <v>2</v>
      </c>
      <c r="I5122" s="15">
        <v>0.66666666666666663</v>
      </c>
      <c r="J5122">
        <f t="shared" si="79"/>
        <v>40</v>
      </c>
    </row>
    <row r="5123" spans="1:10" x14ac:dyDescent="0.3">
      <c r="A5123" t="s">
        <v>4777</v>
      </c>
      <c r="C5123" s="18">
        <v>420.60393866633154</v>
      </c>
      <c r="D5123" s="1"/>
      <c r="E5123" s="1">
        <v>12</v>
      </c>
      <c r="F5123" s="1">
        <v>7</v>
      </c>
      <c r="G5123" s="1">
        <v>0</v>
      </c>
      <c r="H5123" s="1">
        <v>5</v>
      </c>
      <c r="I5123" s="15">
        <v>0.58333333333333337</v>
      </c>
      <c r="J5123">
        <f t="shared" si="79"/>
        <v>40</v>
      </c>
    </row>
    <row r="5124" spans="1:10" x14ac:dyDescent="0.3">
      <c r="A5124" t="s">
        <v>4779</v>
      </c>
      <c r="C5124" s="18">
        <v>420.59965461629611</v>
      </c>
      <c r="D5124" s="1"/>
      <c r="E5124" s="1">
        <v>5</v>
      </c>
      <c r="F5124" s="1">
        <v>3</v>
      </c>
      <c r="G5124" s="1">
        <v>1</v>
      </c>
      <c r="H5124" s="1">
        <v>1</v>
      </c>
      <c r="I5124" s="15">
        <v>0.7</v>
      </c>
      <c r="J5124">
        <f t="shared" ref="J5124:J5187" si="80">IF(E5124&lt;=30,40,20)</f>
        <v>40</v>
      </c>
    </row>
    <row r="5125" spans="1:10" x14ac:dyDescent="0.3">
      <c r="A5125" t="s">
        <v>4780</v>
      </c>
      <c r="C5125" s="18">
        <v>420.59716257701979</v>
      </c>
      <c r="D5125" s="1"/>
      <c r="E5125" s="1">
        <v>4</v>
      </c>
      <c r="F5125" s="1">
        <v>3</v>
      </c>
      <c r="G5125" s="1">
        <v>0</v>
      </c>
      <c r="H5125" s="1">
        <v>1</v>
      </c>
      <c r="I5125" s="15">
        <v>0.75</v>
      </c>
      <c r="J5125">
        <f t="shared" si="80"/>
        <v>40</v>
      </c>
    </row>
    <row r="5126" spans="1:10" x14ac:dyDescent="0.3">
      <c r="A5126" t="s">
        <v>4781</v>
      </c>
      <c r="C5126" s="18">
        <v>420.59533294481457</v>
      </c>
      <c r="D5126" s="1"/>
      <c r="E5126" s="1">
        <v>6</v>
      </c>
      <c r="F5126" s="1">
        <v>4</v>
      </c>
      <c r="G5126" s="1">
        <v>0</v>
      </c>
      <c r="H5126" s="1">
        <v>2</v>
      </c>
      <c r="I5126" s="15">
        <v>0.66666666666666663</v>
      </c>
      <c r="J5126">
        <f t="shared" si="80"/>
        <v>40</v>
      </c>
    </row>
    <row r="5127" spans="1:10" x14ac:dyDescent="0.3">
      <c r="A5127" t="s">
        <v>4783</v>
      </c>
      <c r="C5127" s="18">
        <v>420.59516454901205</v>
      </c>
      <c r="D5127" s="1"/>
      <c r="E5127" s="1">
        <v>6</v>
      </c>
      <c r="F5127" s="1">
        <v>4</v>
      </c>
      <c r="G5127" s="1">
        <v>0</v>
      </c>
      <c r="H5127" s="1">
        <v>2</v>
      </c>
      <c r="I5127" s="15">
        <v>0.66666666666666663</v>
      </c>
      <c r="J5127">
        <f t="shared" si="80"/>
        <v>40</v>
      </c>
    </row>
    <row r="5128" spans="1:10" x14ac:dyDescent="0.3">
      <c r="A5128" t="s">
        <v>4782</v>
      </c>
      <c r="C5128" s="18">
        <v>420.58979961359177</v>
      </c>
      <c r="D5128" s="1"/>
      <c r="E5128" s="1">
        <v>6</v>
      </c>
      <c r="F5128" s="1">
        <v>4</v>
      </c>
      <c r="G5128" s="1">
        <v>0</v>
      </c>
      <c r="H5128" s="1">
        <v>2</v>
      </c>
      <c r="I5128" s="15">
        <v>0.66666666666666663</v>
      </c>
      <c r="J5128">
        <f t="shared" si="80"/>
        <v>40</v>
      </c>
    </row>
    <row r="5129" spans="1:10" x14ac:dyDescent="0.3">
      <c r="A5129" t="s">
        <v>4773</v>
      </c>
      <c r="C5129" s="18">
        <v>420.58554191387884</v>
      </c>
      <c r="D5129" s="1"/>
      <c r="E5129" s="1">
        <v>55</v>
      </c>
      <c r="F5129" s="1">
        <v>28</v>
      </c>
      <c r="G5129" s="1">
        <v>1</v>
      </c>
      <c r="H5129" s="1">
        <v>26</v>
      </c>
      <c r="I5129" s="15">
        <v>0.51818181818181819</v>
      </c>
      <c r="J5129">
        <f t="shared" si="80"/>
        <v>20</v>
      </c>
    </row>
    <row r="5130" spans="1:10" x14ac:dyDescent="0.3">
      <c r="A5130" t="s">
        <v>4785</v>
      </c>
      <c r="C5130" s="18">
        <v>420.57428541790676</v>
      </c>
      <c r="D5130" s="1"/>
      <c r="E5130" s="1">
        <v>18</v>
      </c>
      <c r="F5130" s="1">
        <v>11</v>
      </c>
      <c r="G5130" s="1">
        <v>0</v>
      </c>
      <c r="H5130" s="1">
        <v>7</v>
      </c>
      <c r="I5130" s="15">
        <v>0.61111111111111116</v>
      </c>
      <c r="J5130">
        <f t="shared" si="80"/>
        <v>40</v>
      </c>
    </row>
    <row r="5131" spans="1:10" x14ac:dyDescent="0.3">
      <c r="A5131" t="s">
        <v>4786</v>
      </c>
      <c r="C5131" s="18">
        <v>420.57328650770319</v>
      </c>
      <c r="D5131" s="1"/>
      <c r="E5131" s="1">
        <v>38</v>
      </c>
      <c r="F5131" s="1">
        <v>20</v>
      </c>
      <c r="G5131" s="1">
        <v>1</v>
      </c>
      <c r="H5131" s="1">
        <v>17</v>
      </c>
      <c r="I5131" s="15">
        <v>0.53947368421052633</v>
      </c>
      <c r="J5131">
        <f t="shared" si="80"/>
        <v>20</v>
      </c>
    </row>
    <row r="5132" spans="1:10" x14ac:dyDescent="0.3">
      <c r="A5132" t="s">
        <v>4787</v>
      </c>
      <c r="C5132" s="18">
        <v>420.56758994978003</v>
      </c>
      <c r="D5132" s="1"/>
      <c r="E5132" s="1">
        <v>2</v>
      </c>
      <c r="F5132" s="1">
        <v>2</v>
      </c>
      <c r="G5132" s="1">
        <v>0</v>
      </c>
      <c r="H5132" s="1">
        <v>0</v>
      </c>
      <c r="I5132" s="15">
        <v>1</v>
      </c>
      <c r="J5132">
        <f t="shared" si="80"/>
        <v>40</v>
      </c>
    </row>
    <row r="5133" spans="1:10" x14ac:dyDescent="0.3">
      <c r="A5133" t="s">
        <v>4788</v>
      </c>
      <c r="C5133" s="18">
        <v>420.56721209951991</v>
      </c>
      <c r="D5133" s="1"/>
      <c r="E5133" s="1">
        <v>2</v>
      </c>
      <c r="F5133" s="1">
        <v>2</v>
      </c>
      <c r="G5133" s="1">
        <v>0</v>
      </c>
      <c r="H5133" s="1">
        <v>0</v>
      </c>
      <c r="I5133" s="15">
        <v>1</v>
      </c>
      <c r="J5133">
        <f t="shared" si="80"/>
        <v>40</v>
      </c>
    </row>
    <row r="5134" spans="1:10" x14ac:dyDescent="0.3">
      <c r="A5134" t="s">
        <v>4789</v>
      </c>
      <c r="C5134" s="18">
        <v>420.55846113799765</v>
      </c>
      <c r="D5134" s="1"/>
      <c r="E5134" s="1">
        <v>4</v>
      </c>
      <c r="F5134" s="1">
        <v>3</v>
      </c>
      <c r="G5134" s="1">
        <v>0</v>
      </c>
      <c r="H5134" s="1">
        <v>1</v>
      </c>
      <c r="I5134" s="15">
        <v>0.75</v>
      </c>
      <c r="J5134">
        <f t="shared" si="80"/>
        <v>40</v>
      </c>
    </row>
    <row r="5135" spans="1:10" x14ac:dyDescent="0.3">
      <c r="A5135" t="s">
        <v>4790</v>
      </c>
      <c r="C5135" s="18">
        <v>420.55110466227569</v>
      </c>
      <c r="D5135" s="1"/>
      <c r="E5135" s="1">
        <v>5</v>
      </c>
      <c r="F5135" s="1">
        <v>3</v>
      </c>
      <c r="G5135" s="1">
        <v>1</v>
      </c>
      <c r="H5135" s="1">
        <v>1</v>
      </c>
      <c r="I5135" s="15">
        <v>0.7</v>
      </c>
      <c r="J5135">
        <f t="shared" si="80"/>
        <v>40</v>
      </c>
    </row>
    <row r="5136" spans="1:10" x14ac:dyDescent="0.3">
      <c r="A5136" t="s">
        <v>4791</v>
      </c>
      <c r="C5136" s="18">
        <v>420.55067412083957</v>
      </c>
      <c r="D5136" s="1"/>
      <c r="E5136" s="1">
        <v>2</v>
      </c>
      <c r="F5136" s="1">
        <v>2</v>
      </c>
      <c r="G5136" s="1">
        <v>0</v>
      </c>
      <c r="H5136" s="1">
        <v>0</v>
      </c>
      <c r="I5136" s="15">
        <v>1</v>
      </c>
      <c r="J5136">
        <f t="shared" si="80"/>
        <v>40</v>
      </c>
    </row>
    <row r="5137" spans="1:10" x14ac:dyDescent="0.3">
      <c r="A5137" t="s">
        <v>4792</v>
      </c>
      <c r="C5137" s="18">
        <v>420.52429326163508</v>
      </c>
      <c r="D5137" s="1"/>
      <c r="E5137" s="1">
        <v>3</v>
      </c>
      <c r="F5137" s="1">
        <v>2</v>
      </c>
      <c r="G5137" s="1">
        <v>1</v>
      </c>
      <c r="H5137" s="1">
        <v>0</v>
      </c>
      <c r="I5137" s="15">
        <v>0.83333333333333337</v>
      </c>
      <c r="J5137">
        <f t="shared" si="80"/>
        <v>40</v>
      </c>
    </row>
    <row r="5138" spans="1:10" x14ac:dyDescent="0.3">
      <c r="A5138" t="s">
        <v>4793</v>
      </c>
      <c r="C5138" s="18">
        <v>420.51416919220179</v>
      </c>
      <c r="D5138" s="1"/>
      <c r="E5138" s="1">
        <v>3</v>
      </c>
      <c r="F5138" s="1">
        <v>2</v>
      </c>
      <c r="G5138" s="1">
        <v>1</v>
      </c>
      <c r="H5138" s="1">
        <v>0</v>
      </c>
      <c r="I5138" s="15">
        <v>0.83333333333333337</v>
      </c>
      <c r="J5138">
        <f t="shared" si="80"/>
        <v>40</v>
      </c>
    </row>
    <row r="5139" spans="1:10" x14ac:dyDescent="0.3">
      <c r="A5139" t="s">
        <v>10389</v>
      </c>
      <c r="C5139" s="18">
        <v>420.50844076000294</v>
      </c>
      <c r="D5139" s="1"/>
      <c r="E5139" s="1">
        <v>14</v>
      </c>
      <c r="F5139" s="1">
        <v>8</v>
      </c>
      <c r="G5139" s="1">
        <v>0</v>
      </c>
      <c r="H5139" s="1">
        <v>6</v>
      </c>
      <c r="I5139" s="15">
        <v>0.5714285714285714</v>
      </c>
      <c r="J5139">
        <f t="shared" si="80"/>
        <v>40</v>
      </c>
    </row>
    <row r="5140" spans="1:10" x14ac:dyDescent="0.3">
      <c r="A5140" t="s">
        <v>4795</v>
      </c>
      <c r="C5140" s="18">
        <v>420.49895139628575</v>
      </c>
      <c r="D5140" s="1"/>
      <c r="E5140" s="1">
        <v>6</v>
      </c>
      <c r="F5140" s="1">
        <v>4</v>
      </c>
      <c r="G5140" s="1">
        <v>0</v>
      </c>
      <c r="H5140" s="1">
        <v>2</v>
      </c>
      <c r="I5140" s="15">
        <v>0.66666666666666663</v>
      </c>
      <c r="J5140">
        <f t="shared" si="80"/>
        <v>40</v>
      </c>
    </row>
    <row r="5141" spans="1:10" x14ac:dyDescent="0.3">
      <c r="A5141" t="s">
        <v>4796</v>
      </c>
      <c r="C5141" s="18">
        <v>420.49480946247786</v>
      </c>
      <c r="D5141" s="1"/>
      <c r="E5141" s="1">
        <v>3</v>
      </c>
      <c r="F5141" s="1">
        <v>2</v>
      </c>
      <c r="G5141" s="1">
        <v>1</v>
      </c>
      <c r="H5141" s="1">
        <v>0</v>
      </c>
      <c r="I5141" s="15">
        <v>0.83333333333333337</v>
      </c>
      <c r="J5141">
        <f t="shared" si="80"/>
        <v>40</v>
      </c>
    </row>
    <row r="5142" spans="1:10" x14ac:dyDescent="0.3">
      <c r="A5142" t="s">
        <v>4799</v>
      </c>
      <c r="C5142" s="18">
        <v>420.47834957729714</v>
      </c>
      <c r="D5142" s="1"/>
      <c r="E5142" s="1">
        <v>6</v>
      </c>
      <c r="F5142" s="1">
        <v>4</v>
      </c>
      <c r="G5142" s="1">
        <v>0</v>
      </c>
      <c r="H5142" s="1">
        <v>2</v>
      </c>
      <c r="I5142" s="15">
        <v>0.66666666666666663</v>
      </c>
      <c r="J5142">
        <f t="shared" si="80"/>
        <v>40</v>
      </c>
    </row>
    <row r="5143" spans="1:10" x14ac:dyDescent="0.3">
      <c r="A5143" t="s">
        <v>4800</v>
      </c>
      <c r="C5143" s="18">
        <v>420.47749679392325</v>
      </c>
      <c r="D5143" s="1"/>
      <c r="E5143" s="1">
        <v>5</v>
      </c>
      <c r="F5143" s="1">
        <v>3</v>
      </c>
      <c r="G5143" s="1">
        <v>0</v>
      </c>
      <c r="H5143" s="1">
        <v>2</v>
      </c>
      <c r="I5143" s="15">
        <v>0.6</v>
      </c>
      <c r="J5143">
        <f t="shared" si="80"/>
        <v>40</v>
      </c>
    </row>
    <row r="5144" spans="1:10" x14ac:dyDescent="0.3">
      <c r="A5144" t="s">
        <v>4801</v>
      </c>
      <c r="C5144" s="18">
        <v>420.45548366687939</v>
      </c>
      <c r="D5144" s="1"/>
      <c r="E5144" s="1">
        <v>6</v>
      </c>
      <c r="F5144" s="1">
        <v>4</v>
      </c>
      <c r="G5144" s="1">
        <v>0</v>
      </c>
      <c r="H5144" s="1">
        <v>2</v>
      </c>
      <c r="I5144" s="15">
        <v>0.66666666666666663</v>
      </c>
      <c r="J5144">
        <f t="shared" si="80"/>
        <v>40</v>
      </c>
    </row>
    <row r="5145" spans="1:10" x14ac:dyDescent="0.3">
      <c r="A5145" t="s">
        <v>4804</v>
      </c>
      <c r="C5145" s="18">
        <v>420.44565308036175</v>
      </c>
      <c r="D5145" s="1"/>
      <c r="E5145" s="1">
        <v>5</v>
      </c>
      <c r="F5145" s="1">
        <v>3</v>
      </c>
      <c r="G5145" s="1">
        <v>1</v>
      </c>
      <c r="H5145" s="1">
        <v>1</v>
      </c>
      <c r="I5145" s="15">
        <v>0.7</v>
      </c>
      <c r="J5145">
        <f t="shared" si="80"/>
        <v>40</v>
      </c>
    </row>
    <row r="5146" spans="1:10" x14ac:dyDescent="0.3">
      <c r="A5146" t="s">
        <v>4805</v>
      </c>
      <c r="C5146" s="18">
        <v>420.4324574110384</v>
      </c>
      <c r="D5146" s="1"/>
      <c r="E5146" s="1">
        <v>40</v>
      </c>
      <c r="F5146" s="1">
        <v>20</v>
      </c>
      <c r="G5146" s="1">
        <v>2</v>
      </c>
      <c r="H5146" s="1">
        <v>18</v>
      </c>
      <c r="I5146" s="15">
        <v>0.52500000000000002</v>
      </c>
      <c r="J5146">
        <f t="shared" si="80"/>
        <v>20</v>
      </c>
    </row>
    <row r="5147" spans="1:10" x14ac:dyDescent="0.3">
      <c r="A5147" t="s">
        <v>4806</v>
      </c>
      <c r="C5147" s="18">
        <v>420.42873607027178</v>
      </c>
      <c r="D5147" s="1"/>
      <c r="E5147" s="1">
        <v>6</v>
      </c>
      <c r="F5147" s="1">
        <v>4</v>
      </c>
      <c r="G5147" s="1">
        <v>0</v>
      </c>
      <c r="H5147" s="1">
        <v>2</v>
      </c>
      <c r="I5147" s="15">
        <v>0.66666666666666663</v>
      </c>
      <c r="J5147">
        <f t="shared" si="80"/>
        <v>40</v>
      </c>
    </row>
    <row r="5148" spans="1:10" x14ac:dyDescent="0.3">
      <c r="A5148" t="s">
        <v>4807</v>
      </c>
      <c r="C5148" s="18">
        <v>420.42641614089297</v>
      </c>
      <c r="D5148" s="1"/>
      <c r="E5148" s="1">
        <v>6</v>
      </c>
      <c r="F5148" s="1">
        <v>4</v>
      </c>
      <c r="G5148" s="1">
        <v>0</v>
      </c>
      <c r="H5148" s="1">
        <v>2</v>
      </c>
      <c r="I5148" s="15">
        <v>0.66666666666666663</v>
      </c>
      <c r="J5148">
        <f t="shared" si="80"/>
        <v>40</v>
      </c>
    </row>
    <row r="5149" spans="1:10" x14ac:dyDescent="0.3">
      <c r="A5149" t="s">
        <v>4809</v>
      </c>
      <c r="C5149" s="18">
        <v>420.4189948805743</v>
      </c>
      <c r="D5149" s="1"/>
      <c r="E5149" s="1">
        <v>43</v>
      </c>
      <c r="F5149" s="1">
        <v>21</v>
      </c>
      <c r="G5149" s="1">
        <v>0</v>
      </c>
      <c r="H5149" s="1">
        <v>22</v>
      </c>
      <c r="I5149" s="15">
        <v>0.48837209302325579</v>
      </c>
      <c r="J5149">
        <f t="shared" si="80"/>
        <v>20</v>
      </c>
    </row>
    <row r="5150" spans="1:10" x14ac:dyDescent="0.3">
      <c r="A5150" t="s">
        <v>4811</v>
      </c>
      <c r="C5150" s="18">
        <v>420.40538881637116</v>
      </c>
      <c r="D5150" s="1"/>
      <c r="E5150" s="1">
        <v>12</v>
      </c>
      <c r="F5150" s="1">
        <v>7</v>
      </c>
      <c r="G5150" s="1">
        <v>1</v>
      </c>
      <c r="H5150" s="1">
        <v>4</v>
      </c>
      <c r="I5150" s="15">
        <v>0.625</v>
      </c>
      <c r="J5150">
        <f t="shared" si="80"/>
        <v>40</v>
      </c>
    </row>
    <row r="5151" spans="1:10" x14ac:dyDescent="0.3">
      <c r="A5151" t="s">
        <v>4812</v>
      </c>
      <c r="C5151" s="18">
        <v>420.39879780397189</v>
      </c>
      <c r="D5151" s="1"/>
      <c r="E5151" s="1">
        <v>12</v>
      </c>
      <c r="F5151" s="1">
        <v>7</v>
      </c>
      <c r="G5151" s="1">
        <v>0</v>
      </c>
      <c r="H5151" s="1">
        <v>5</v>
      </c>
      <c r="I5151" s="15">
        <v>0.58333333333333337</v>
      </c>
      <c r="J5151">
        <f t="shared" si="80"/>
        <v>40</v>
      </c>
    </row>
    <row r="5152" spans="1:10" x14ac:dyDescent="0.3">
      <c r="A5152" t="s">
        <v>4813</v>
      </c>
      <c r="C5152" s="18">
        <v>420.39228440273848</v>
      </c>
      <c r="D5152" s="1"/>
      <c r="E5152" s="1">
        <v>5</v>
      </c>
      <c r="F5152" s="1">
        <v>3</v>
      </c>
      <c r="G5152" s="1">
        <v>1</v>
      </c>
      <c r="H5152" s="1">
        <v>1</v>
      </c>
      <c r="I5152" s="15">
        <v>0.7</v>
      </c>
      <c r="J5152">
        <f t="shared" si="80"/>
        <v>40</v>
      </c>
    </row>
    <row r="5153" spans="1:10" x14ac:dyDescent="0.3">
      <c r="A5153" t="s">
        <v>4848</v>
      </c>
      <c r="C5153" s="18">
        <v>420.36085777047884</v>
      </c>
      <c r="D5153" s="1"/>
      <c r="E5153" s="1">
        <v>6</v>
      </c>
      <c r="F5153" s="1">
        <v>3</v>
      </c>
      <c r="G5153" s="1">
        <v>1</v>
      </c>
      <c r="H5153" s="1">
        <v>2</v>
      </c>
      <c r="I5153" s="15">
        <v>0.58333333333333337</v>
      </c>
      <c r="J5153">
        <f t="shared" si="80"/>
        <v>40</v>
      </c>
    </row>
    <row r="5154" spans="1:10" x14ac:dyDescent="0.3">
      <c r="A5154" t="s">
        <v>4814</v>
      </c>
      <c r="C5154" s="18">
        <v>420.35963671673807</v>
      </c>
      <c r="D5154" s="1"/>
      <c r="E5154" s="1">
        <v>6</v>
      </c>
      <c r="F5154" s="1">
        <v>4</v>
      </c>
      <c r="G5154" s="1">
        <v>0</v>
      </c>
      <c r="H5154" s="1">
        <v>2</v>
      </c>
      <c r="I5154" s="15">
        <v>0.66666666666666663</v>
      </c>
      <c r="J5154">
        <f t="shared" si="80"/>
        <v>40</v>
      </c>
    </row>
    <row r="5155" spans="1:10" x14ac:dyDescent="0.3">
      <c r="A5155" t="s">
        <v>4815</v>
      </c>
      <c r="C5155" s="18">
        <v>420.33945954428884</v>
      </c>
      <c r="D5155" s="1"/>
      <c r="E5155" s="1">
        <v>8</v>
      </c>
      <c r="F5155" s="1">
        <v>5</v>
      </c>
      <c r="G5155" s="1">
        <v>0</v>
      </c>
      <c r="H5155" s="1">
        <v>3</v>
      </c>
      <c r="I5155" s="15">
        <v>0.625</v>
      </c>
      <c r="J5155">
        <f t="shared" si="80"/>
        <v>40</v>
      </c>
    </row>
    <row r="5156" spans="1:10" x14ac:dyDescent="0.3">
      <c r="A5156" t="s">
        <v>4816</v>
      </c>
      <c r="C5156" s="18">
        <v>420.33416749946423</v>
      </c>
      <c r="D5156" s="1"/>
      <c r="E5156" s="1">
        <v>3</v>
      </c>
      <c r="F5156" s="1">
        <v>3</v>
      </c>
      <c r="G5156" s="1">
        <v>0</v>
      </c>
      <c r="H5156" s="1">
        <v>0</v>
      </c>
      <c r="I5156" s="15">
        <v>1</v>
      </c>
      <c r="J5156">
        <f t="shared" si="80"/>
        <v>40</v>
      </c>
    </row>
    <row r="5157" spans="1:10" x14ac:dyDescent="0.3">
      <c r="A5157" t="s">
        <v>4817</v>
      </c>
      <c r="C5157" s="18">
        <v>420.31496663011421</v>
      </c>
      <c r="D5157" s="1"/>
      <c r="E5157" s="1">
        <v>6</v>
      </c>
      <c r="F5157" s="1">
        <v>4</v>
      </c>
      <c r="G5157" s="1">
        <v>0</v>
      </c>
      <c r="H5157" s="1">
        <v>2</v>
      </c>
      <c r="I5157" s="15">
        <v>0.66666666666666663</v>
      </c>
      <c r="J5157">
        <f t="shared" si="80"/>
        <v>40</v>
      </c>
    </row>
    <row r="5158" spans="1:10" x14ac:dyDescent="0.3">
      <c r="A5158" t="s">
        <v>6207</v>
      </c>
      <c r="C5158" s="18">
        <v>420.3104884947191</v>
      </c>
      <c r="D5158" s="1"/>
      <c r="E5158" s="1">
        <v>15</v>
      </c>
      <c r="F5158" s="1">
        <v>9</v>
      </c>
      <c r="G5158" s="1">
        <v>0</v>
      </c>
      <c r="H5158" s="1">
        <v>6</v>
      </c>
      <c r="I5158" s="15">
        <v>0.6</v>
      </c>
      <c r="J5158">
        <f t="shared" si="80"/>
        <v>40</v>
      </c>
    </row>
    <row r="5159" spans="1:10" x14ac:dyDescent="0.3">
      <c r="A5159" t="s">
        <v>4778</v>
      </c>
      <c r="C5159" s="18">
        <v>420.2973063380237</v>
      </c>
      <c r="D5159" s="1"/>
      <c r="E5159" s="1">
        <v>14</v>
      </c>
      <c r="F5159" s="1">
        <v>8</v>
      </c>
      <c r="G5159" s="1">
        <v>0</v>
      </c>
      <c r="H5159" s="1">
        <v>6</v>
      </c>
      <c r="I5159" s="15">
        <v>0.5714285714285714</v>
      </c>
      <c r="J5159">
        <f t="shared" si="80"/>
        <v>40</v>
      </c>
    </row>
    <row r="5160" spans="1:10" x14ac:dyDescent="0.3">
      <c r="A5160" t="s">
        <v>4820</v>
      </c>
      <c r="C5160" s="18">
        <v>420.29663214282618</v>
      </c>
      <c r="D5160" s="1"/>
      <c r="E5160" s="1">
        <v>8</v>
      </c>
      <c r="F5160" s="1">
        <v>5</v>
      </c>
      <c r="G5160" s="1">
        <v>0</v>
      </c>
      <c r="H5160" s="1">
        <v>3</v>
      </c>
      <c r="I5160" s="15">
        <v>0.625</v>
      </c>
      <c r="J5160">
        <f t="shared" si="80"/>
        <v>40</v>
      </c>
    </row>
    <row r="5161" spans="1:10" x14ac:dyDescent="0.3">
      <c r="A5161" t="s">
        <v>4821</v>
      </c>
      <c r="C5161" s="18">
        <v>420.29575985185193</v>
      </c>
      <c r="D5161" s="1"/>
      <c r="E5161" s="1">
        <v>5</v>
      </c>
      <c r="F5161" s="1">
        <v>3</v>
      </c>
      <c r="G5161" s="1">
        <v>1</v>
      </c>
      <c r="H5161" s="1">
        <v>1</v>
      </c>
      <c r="I5161" s="15">
        <v>0.7</v>
      </c>
      <c r="J5161">
        <f t="shared" si="80"/>
        <v>40</v>
      </c>
    </row>
    <row r="5162" spans="1:10" x14ac:dyDescent="0.3">
      <c r="A5162" t="s">
        <v>4822</v>
      </c>
      <c r="C5162" s="18">
        <v>420.29402130240493</v>
      </c>
      <c r="D5162" s="1"/>
      <c r="E5162" s="1">
        <v>4</v>
      </c>
      <c r="F5162" s="1">
        <v>3</v>
      </c>
      <c r="G5162" s="1">
        <v>0</v>
      </c>
      <c r="H5162" s="1">
        <v>1</v>
      </c>
      <c r="I5162" s="15">
        <v>0.75</v>
      </c>
      <c r="J5162">
        <f t="shared" si="80"/>
        <v>40</v>
      </c>
    </row>
    <row r="5163" spans="1:10" x14ac:dyDescent="0.3">
      <c r="A5163" t="s">
        <v>4823</v>
      </c>
      <c r="C5163" s="18">
        <v>420.29257349714067</v>
      </c>
      <c r="D5163" s="1"/>
      <c r="E5163" s="1">
        <v>3</v>
      </c>
      <c r="F5163" s="1">
        <v>2</v>
      </c>
      <c r="G5163" s="1">
        <v>1</v>
      </c>
      <c r="H5163" s="1">
        <v>0</v>
      </c>
      <c r="I5163" s="15">
        <v>0.83333333333333337</v>
      </c>
      <c r="J5163">
        <f t="shared" si="80"/>
        <v>40</v>
      </c>
    </row>
    <row r="5164" spans="1:10" x14ac:dyDescent="0.3">
      <c r="A5164" t="s">
        <v>4824</v>
      </c>
      <c r="C5164" s="18">
        <v>420.28774368331995</v>
      </c>
      <c r="D5164" s="1"/>
      <c r="E5164" s="1">
        <v>3</v>
      </c>
      <c r="F5164" s="1">
        <v>2</v>
      </c>
      <c r="G5164" s="1">
        <v>1</v>
      </c>
      <c r="H5164" s="1">
        <v>0</v>
      </c>
      <c r="I5164" s="15">
        <v>0.83333333333333337</v>
      </c>
      <c r="J5164">
        <f t="shared" si="80"/>
        <v>40</v>
      </c>
    </row>
    <row r="5165" spans="1:10" x14ac:dyDescent="0.3">
      <c r="A5165" t="s">
        <v>4825</v>
      </c>
      <c r="C5165" s="18">
        <v>420.27946194795413</v>
      </c>
      <c r="D5165" s="1"/>
      <c r="E5165" s="1">
        <v>6</v>
      </c>
      <c r="F5165" s="1">
        <v>2</v>
      </c>
      <c r="G5165" s="1">
        <v>3</v>
      </c>
      <c r="H5165" s="1">
        <v>1</v>
      </c>
      <c r="I5165" s="15">
        <v>0.58333333333333337</v>
      </c>
      <c r="J5165">
        <f t="shared" si="80"/>
        <v>40</v>
      </c>
    </row>
    <row r="5166" spans="1:10" x14ac:dyDescent="0.3">
      <c r="A5166" t="s">
        <v>4826</v>
      </c>
      <c r="C5166" s="18">
        <v>420.27891105253161</v>
      </c>
      <c r="D5166" s="1"/>
      <c r="E5166" s="1">
        <v>6</v>
      </c>
      <c r="F5166" s="1">
        <v>4</v>
      </c>
      <c r="G5166" s="1">
        <v>0</v>
      </c>
      <c r="H5166" s="1">
        <v>2</v>
      </c>
      <c r="I5166" s="15">
        <v>0.66666666666666663</v>
      </c>
      <c r="J5166">
        <f t="shared" si="80"/>
        <v>40</v>
      </c>
    </row>
    <row r="5167" spans="1:10" x14ac:dyDescent="0.3">
      <c r="A5167" t="s">
        <v>4827</v>
      </c>
      <c r="C5167" s="18">
        <v>420.27143077201117</v>
      </c>
      <c r="D5167" s="1"/>
      <c r="E5167" s="1">
        <v>3</v>
      </c>
      <c r="F5167" s="1">
        <v>2</v>
      </c>
      <c r="G5167" s="1">
        <v>1</v>
      </c>
      <c r="H5167" s="1">
        <v>0</v>
      </c>
      <c r="I5167" s="15">
        <v>0.83333333333333337</v>
      </c>
      <c r="J5167">
        <f t="shared" si="80"/>
        <v>40</v>
      </c>
    </row>
    <row r="5168" spans="1:10" x14ac:dyDescent="0.3">
      <c r="A5168" t="s">
        <v>4828</v>
      </c>
      <c r="C5168" s="18">
        <v>420.25587801333381</v>
      </c>
      <c r="D5168" s="1"/>
      <c r="E5168" s="1">
        <v>2</v>
      </c>
      <c r="F5168" s="1">
        <v>2</v>
      </c>
      <c r="G5168" s="1">
        <v>0</v>
      </c>
      <c r="H5168" s="1">
        <v>0</v>
      </c>
      <c r="I5168" s="15">
        <v>1</v>
      </c>
      <c r="J5168">
        <f t="shared" si="80"/>
        <v>40</v>
      </c>
    </row>
    <row r="5169" spans="1:10" x14ac:dyDescent="0.3">
      <c r="A5169" t="s">
        <v>4829</v>
      </c>
      <c r="C5169" s="18">
        <v>420.25580098771553</v>
      </c>
      <c r="D5169" s="1"/>
      <c r="E5169" s="1">
        <v>4</v>
      </c>
      <c r="F5169" s="1">
        <v>4</v>
      </c>
      <c r="G5169" s="1">
        <v>0</v>
      </c>
      <c r="H5169" s="1">
        <v>0</v>
      </c>
      <c r="I5169" s="15">
        <v>1</v>
      </c>
      <c r="J5169">
        <f t="shared" si="80"/>
        <v>40</v>
      </c>
    </row>
    <row r="5170" spans="1:10" x14ac:dyDescent="0.3">
      <c r="A5170" t="s">
        <v>4830</v>
      </c>
      <c r="C5170" s="18">
        <v>420.25552035349602</v>
      </c>
      <c r="D5170" s="1"/>
      <c r="E5170" s="1">
        <v>12</v>
      </c>
      <c r="F5170" s="1">
        <v>7</v>
      </c>
      <c r="G5170" s="1">
        <v>0</v>
      </c>
      <c r="H5170" s="1">
        <v>5</v>
      </c>
      <c r="I5170" s="15">
        <v>0.58333333333333337</v>
      </c>
      <c r="J5170">
        <f t="shared" si="80"/>
        <v>40</v>
      </c>
    </row>
    <row r="5171" spans="1:10" x14ac:dyDescent="0.3">
      <c r="A5171" t="s">
        <v>4831</v>
      </c>
      <c r="C5171" s="18">
        <v>420.254960658887</v>
      </c>
      <c r="D5171" s="1"/>
      <c r="E5171" s="1">
        <v>3</v>
      </c>
      <c r="F5171" s="1">
        <v>2</v>
      </c>
      <c r="G5171" s="1">
        <v>1</v>
      </c>
      <c r="H5171" s="1">
        <v>0</v>
      </c>
      <c r="I5171" s="15">
        <v>0.83333333333333337</v>
      </c>
      <c r="J5171">
        <f t="shared" si="80"/>
        <v>40</v>
      </c>
    </row>
    <row r="5172" spans="1:10" x14ac:dyDescent="0.3">
      <c r="A5172" t="s">
        <v>4832</v>
      </c>
      <c r="C5172" s="18">
        <v>420.2542360473542</v>
      </c>
      <c r="D5172" s="1"/>
      <c r="E5172" s="1">
        <v>5</v>
      </c>
      <c r="F5172" s="1">
        <v>3</v>
      </c>
      <c r="G5172" s="1">
        <v>1</v>
      </c>
      <c r="H5172" s="1">
        <v>1</v>
      </c>
      <c r="I5172" s="15">
        <v>0.7</v>
      </c>
      <c r="J5172">
        <f t="shared" si="80"/>
        <v>40</v>
      </c>
    </row>
    <row r="5173" spans="1:10" x14ac:dyDescent="0.3">
      <c r="A5173" t="s">
        <v>4833</v>
      </c>
      <c r="C5173" s="18">
        <v>420.25219702035611</v>
      </c>
      <c r="D5173" s="1"/>
      <c r="E5173" s="1">
        <v>3</v>
      </c>
      <c r="F5173" s="1">
        <v>2</v>
      </c>
      <c r="G5173" s="1">
        <v>1</v>
      </c>
      <c r="H5173" s="1">
        <v>0</v>
      </c>
      <c r="I5173" s="15">
        <v>0.83333333333333337</v>
      </c>
      <c r="J5173">
        <f t="shared" si="80"/>
        <v>40</v>
      </c>
    </row>
    <row r="5174" spans="1:10" x14ac:dyDescent="0.3">
      <c r="A5174" t="s">
        <v>4834</v>
      </c>
      <c r="C5174" s="18">
        <v>420.24970896884577</v>
      </c>
      <c r="D5174" s="1"/>
      <c r="E5174" s="1">
        <v>6</v>
      </c>
      <c r="F5174" s="1">
        <v>4</v>
      </c>
      <c r="G5174" s="1">
        <v>0</v>
      </c>
      <c r="H5174" s="1">
        <v>2</v>
      </c>
      <c r="I5174" s="15">
        <v>0.66666666666666663</v>
      </c>
      <c r="J5174">
        <f t="shared" si="80"/>
        <v>40</v>
      </c>
    </row>
    <row r="5175" spans="1:10" x14ac:dyDescent="0.3">
      <c r="A5175" t="s">
        <v>4835</v>
      </c>
      <c r="C5175" s="18">
        <v>420.2416423398974</v>
      </c>
      <c r="D5175" s="1"/>
      <c r="E5175" s="1">
        <v>21</v>
      </c>
      <c r="F5175" s="1">
        <v>10</v>
      </c>
      <c r="G5175" s="1">
        <v>0</v>
      </c>
      <c r="H5175" s="1">
        <v>11</v>
      </c>
      <c r="I5175" s="15">
        <v>0.47619047619047616</v>
      </c>
      <c r="J5175">
        <f t="shared" si="80"/>
        <v>40</v>
      </c>
    </row>
    <row r="5176" spans="1:10" x14ac:dyDescent="0.3">
      <c r="A5176" t="s">
        <v>4838</v>
      </c>
      <c r="C5176" s="18">
        <v>420.23853243073506</v>
      </c>
      <c r="D5176" s="1"/>
      <c r="E5176" s="1">
        <v>25</v>
      </c>
      <c r="F5176" s="1">
        <v>14</v>
      </c>
      <c r="G5176" s="1">
        <v>0</v>
      </c>
      <c r="H5176" s="1">
        <v>11</v>
      </c>
      <c r="I5176" s="15">
        <v>0.56000000000000005</v>
      </c>
      <c r="J5176">
        <f t="shared" si="80"/>
        <v>40</v>
      </c>
    </row>
    <row r="5177" spans="1:10" x14ac:dyDescent="0.3">
      <c r="A5177" t="s">
        <v>4849</v>
      </c>
      <c r="C5177" s="18">
        <v>420.22623326514173</v>
      </c>
      <c r="D5177" s="1"/>
      <c r="E5177" s="1">
        <v>51</v>
      </c>
      <c r="F5177" s="1">
        <v>21</v>
      </c>
      <c r="G5177" s="1">
        <v>5</v>
      </c>
      <c r="H5177" s="1">
        <v>25</v>
      </c>
      <c r="I5177" s="15">
        <v>0.46078431372549017</v>
      </c>
      <c r="J5177">
        <f t="shared" si="80"/>
        <v>20</v>
      </c>
    </row>
    <row r="5178" spans="1:10" x14ac:dyDescent="0.3">
      <c r="A5178" t="s">
        <v>4840</v>
      </c>
      <c r="C5178" s="18">
        <v>420.21247205405604</v>
      </c>
      <c r="D5178" s="1"/>
      <c r="E5178" s="1">
        <v>8</v>
      </c>
      <c r="F5178" s="1">
        <v>3</v>
      </c>
      <c r="G5178" s="1">
        <v>1</v>
      </c>
      <c r="H5178" s="1">
        <v>4</v>
      </c>
      <c r="I5178" s="15">
        <v>0.4375</v>
      </c>
      <c r="J5178">
        <f t="shared" si="80"/>
        <v>40</v>
      </c>
    </row>
    <row r="5179" spans="1:10" x14ac:dyDescent="0.3">
      <c r="A5179" t="s">
        <v>4841</v>
      </c>
      <c r="C5179" s="18">
        <v>420.21223093021922</v>
      </c>
      <c r="D5179" s="1"/>
      <c r="E5179" s="1">
        <v>30</v>
      </c>
      <c r="F5179" s="1">
        <v>14</v>
      </c>
      <c r="G5179" s="1">
        <v>2</v>
      </c>
      <c r="H5179" s="1">
        <v>14</v>
      </c>
      <c r="I5179" s="15">
        <v>0.5</v>
      </c>
      <c r="J5179">
        <f t="shared" si="80"/>
        <v>40</v>
      </c>
    </row>
    <row r="5180" spans="1:10" x14ac:dyDescent="0.3">
      <c r="A5180" t="s">
        <v>4842</v>
      </c>
      <c r="C5180" s="18">
        <v>420.21011386833862</v>
      </c>
      <c r="D5180" s="1"/>
      <c r="E5180" s="1">
        <v>8</v>
      </c>
      <c r="F5180" s="1">
        <v>4</v>
      </c>
      <c r="G5180" s="1">
        <v>1</v>
      </c>
      <c r="H5180" s="1">
        <v>3</v>
      </c>
      <c r="I5180" s="15">
        <v>0.5625</v>
      </c>
      <c r="J5180">
        <f t="shared" si="80"/>
        <v>40</v>
      </c>
    </row>
    <row r="5181" spans="1:10" x14ac:dyDescent="0.3">
      <c r="A5181" t="s">
        <v>4843</v>
      </c>
      <c r="C5181" s="18">
        <v>420.20075803906923</v>
      </c>
      <c r="D5181" s="1"/>
      <c r="E5181" s="1">
        <v>5</v>
      </c>
      <c r="F5181" s="1">
        <v>3</v>
      </c>
      <c r="G5181" s="1">
        <v>1</v>
      </c>
      <c r="H5181" s="1">
        <v>1</v>
      </c>
      <c r="I5181" s="15">
        <v>0.7</v>
      </c>
      <c r="J5181">
        <f t="shared" si="80"/>
        <v>40</v>
      </c>
    </row>
    <row r="5182" spans="1:10" x14ac:dyDescent="0.3">
      <c r="A5182" t="s">
        <v>4844</v>
      </c>
      <c r="C5182" s="18">
        <v>420.20054913191689</v>
      </c>
      <c r="D5182" s="1"/>
      <c r="E5182" s="1">
        <v>9</v>
      </c>
      <c r="F5182" s="1">
        <v>5</v>
      </c>
      <c r="G5182" s="1">
        <v>0</v>
      </c>
      <c r="H5182" s="1">
        <v>4</v>
      </c>
      <c r="I5182" s="15">
        <v>0.55555555555555558</v>
      </c>
      <c r="J5182">
        <f t="shared" si="80"/>
        <v>40</v>
      </c>
    </row>
    <row r="5183" spans="1:10" x14ac:dyDescent="0.3">
      <c r="A5183" t="s">
        <v>10596</v>
      </c>
      <c r="C5183" s="18">
        <v>420.18839958673419</v>
      </c>
      <c r="D5183" s="1"/>
      <c r="E5183" s="1">
        <v>20</v>
      </c>
      <c r="F5183" s="1">
        <v>10</v>
      </c>
      <c r="G5183" s="1">
        <v>2</v>
      </c>
      <c r="H5183" s="1">
        <v>8</v>
      </c>
      <c r="I5183" s="15">
        <v>0.55000000000000004</v>
      </c>
      <c r="J5183">
        <f t="shared" si="80"/>
        <v>40</v>
      </c>
    </row>
    <row r="5184" spans="1:10" x14ac:dyDescent="0.3">
      <c r="A5184" t="s">
        <v>4845</v>
      </c>
      <c r="C5184" s="18">
        <v>420.18280546687055</v>
      </c>
      <c r="D5184" s="1"/>
      <c r="E5184" s="1">
        <v>8</v>
      </c>
      <c r="F5184" s="1">
        <v>3</v>
      </c>
      <c r="G5184" s="1">
        <v>0</v>
      </c>
      <c r="H5184" s="1">
        <v>5</v>
      </c>
      <c r="I5184" s="15">
        <v>0.375</v>
      </c>
      <c r="J5184">
        <f t="shared" si="80"/>
        <v>40</v>
      </c>
    </row>
    <row r="5185" spans="1:10" x14ac:dyDescent="0.3">
      <c r="A5185" t="s">
        <v>4846</v>
      </c>
      <c r="C5185" s="18">
        <v>420.18053683236269</v>
      </c>
      <c r="D5185" s="1"/>
      <c r="E5185" s="1">
        <v>9</v>
      </c>
      <c r="F5185" s="1">
        <v>5</v>
      </c>
      <c r="G5185" s="1">
        <v>1</v>
      </c>
      <c r="H5185" s="1">
        <v>3</v>
      </c>
      <c r="I5185" s="15">
        <v>0.61111111111111116</v>
      </c>
      <c r="J5185">
        <f t="shared" si="80"/>
        <v>40</v>
      </c>
    </row>
    <row r="5186" spans="1:10" x14ac:dyDescent="0.3">
      <c r="A5186" t="s">
        <v>4847</v>
      </c>
      <c r="C5186" s="18">
        <v>420.17980753004969</v>
      </c>
      <c r="D5186" s="1"/>
      <c r="E5186" s="1">
        <v>5</v>
      </c>
      <c r="F5186" s="1">
        <v>3</v>
      </c>
      <c r="G5186" s="1">
        <v>0</v>
      </c>
      <c r="H5186" s="1">
        <v>2</v>
      </c>
      <c r="I5186" s="15">
        <v>0.6</v>
      </c>
      <c r="J5186">
        <f t="shared" si="80"/>
        <v>40</v>
      </c>
    </row>
    <row r="5187" spans="1:10" x14ac:dyDescent="0.3">
      <c r="A5187" t="s">
        <v>4916</v>
      </c>
      <c r="C5187" s="18">
        <v>420.17524025048272</v>
      </c>
      <c r="D5187" s="1"/>
      <c r="E5187" s="1">
        <v>20</v>
      </c>
      <c r="F5187" s="1">
        <v>10</v>
      </c>
      <c r="G5187" s="1">
        <v>1</v>
      </c>
      <c r="H5187" s="1">
        <v>9</v>
      </c>
      <c r="I5187" s="15">
        <v>0.52500000000000002</v>
      </c>
      <c r="J5187">
        <f t="shared" si="80"/>
        <v>40</v>
      </c>
    </row>
    <row r="5188" spans="1:10" x14ac:dyDescent="0.3">
      <c r="A5188" t="s">
        <v>4851</v>
      </c>
      <c r="C5188" s="18">
        <v>420.17078642520238</v>
      </c>
      <c r="D5188" s="1"/>
      <c r="E5188" s="1">
        <v>39</v>
      </c>
      <c r="F5188" s="1">
        <v>19</v>
      </c>
      <c r="G5188" s="1">
        <v>1</v>
      </c>
      <c r="H5188" s="1">
        <v>19</v>
      </c>
      <c r="I5188" s="15">
        <v>0.5</v>
      </c>
      <c r="J5188">
        <f t="shared" ref="J5188:J5251" si="81">IF(E5188&lt;=30,40,20)</f>
        <v>20</v>
      </c>
    </row>
    <row r="5189" spans="1:10" x14ac:dyDescent="0.3">
      <c r="A5189" t="s">
        <v>4852</v>
      </c>
      <c r="C5189" s="18">
        <v>420.17076114306371</v>
      </c>
      <c r="D5189" s="1"/>
      <c r="E5189" s="1">
        <v>8</v>
      </c>
      <c r="F5189" s="1">
        <v>5</v>
      </c>
      <c r="G5189" s="1">
        <v>1</v>
      </c>
      <c r="H5189" s="1">
        <v>2</v>
      </c>
      <c r="I5189" s="15">
        <v>0.6875</v>
      </c>
      <c r="J5189">
        <f t="shared" si="81"/>
        <v>40</v>
      </c>
    </row>
    <row r="5190" spans="1:10" x14ac:dyDescent="0.3">
      <c r="A5190" t="s">
        <v>4853</v>
      </c>
      <c r="C5190" s="18">
        <v>420.16743298333989</v>
      </c>
      <c r="D5190" s="1"/>
      <c r="E5190" s="1">
        <v>9</v>
      </c>
      <c r="F5190" s="1">
        <v>4</v>
      </c>
      <c r="G5190" s="1">
        <v>0</v>
      </c>
      <c r="H5190" s="1">
        <v>5</v>
      </c>
      <c r="I5190" s="15">
        <v>0.44444444444444442</v>
      </c>
      <c r="J5190">
        <f t="shared" si="81"/>
        <v>40</v>
      </c>
    </row>
    <row r="5191" spans="1:10" x14ac:dyDescent="0.3">
      <c r="A5191" t="s">
        <v>4854</v>
      </c>
      <c r="C5191" s="18">
        <v>420.16108093373572</v>
      </c>
      <c r="D5191" s="1"/>
      <c r="E5191" s="1">
        <v>6</v>
      </c>
      <c r="F5191" s="1">
        <v>4</v>
      </c>
      <c r="G5191" s="1">
        <v>0</v>
      </c>
      <c r="H5191" s="1">
        <v>2</v>
      </c>
      <c r="I5191" s="15">
        <v>0.66666666666666663</v>
      </c>
      <c r="J5191">
        <f t="shared" si="81"/>
        <v>40</v>
      </c>
    </row>
    <row r="5192" spans="1:10" x14ac:dyDescent="0.3">
      <c r="A5192" t="s">
        <v>4855</v>
      </c>
      <c r="C5192" s="18">
        <v>420.15107245909849</v>
      </c>
      <c r="D5192" s="1"/>
      <c r="E5192" s="1">
        <v>6</v>
      </c>
      <c r="F5192" s="1">
        <v>4</v>
      </c>
      <c r="G5192" s="1">
        <v>0</v>
      </c>
      <c r="H5192" s="1">
        <v>2</v>
      </c>
      <c r="I5192" s="15">
        <v>0.66666666666666663</v>
      </c>
      <c r="J5192">
        <f t="shared" si="81"/>
        <v>40</v>
      </c>
    </row>
    <row r="5193" spans="1:10" x14ac:dyDescent="0.3">
      <c r="A5193" t="s">
        <v>4856</v>
      </c>
      <c r="C5193" s="18">
        <v>420.13704174839205</v>
      </c>
      <c r="D5193" s="1"/>
      <c r="E5193" s="1">
        <v>4</v>
      </c>
      <c r="F5193" s="1">
        <v>3</v>
      </c>
      <c r="G5193" s="1">
        <v>0</v>
      </c>
      <c r="H5193" s="1">
        <v>1</v>
      </c>
      <c r="I5193" s="15">
        <v>0.75</v>
      </c>
      <c r="J5193">
        <f t="shared" si="81"/>
        <v>40</v>
      </c>
    </row>
    <row r="5194" spans="1:10" x14ac:dyDescent="0.3">
      <c r="A5194" t="s">
        <v>4858</v>
      </c>
      <c r="C5194" s="18">
        <v>420.11281637199363</v>
      </c>
      <c r="D5194" s="1"/>
      <c r="E5194" s="1">
        <v>10</v>
      </c>
      <c r="F5194" s="1">
        <v>6</v>
      </c>
      <c r="G5194" s="1">
        <v>0</v>
      </c>
      <c r="H5194" s="1">
        <v>4</v>
      </c>
      <c r="I5194" s="15">
        <v>0.6</v>
      </c>
      <c r="J5194">
        <f t="shared" si="81"/>
        <v>40</v>
      </c>
    </row>
    <row r="5195" spans="1:10" x14ac:dyDescent="0.3">
      <c r="A5195" t="s">
        <v>4859</v>
      </c>
      <c r="C5195" s="18">
        <v>420.11154607279803</v>
      </c>
      <c r="D5195" s="1"/>
      <c r="E5195" s="1">
        <v>8</v>
      </c>
      <c r="F5195" s="1">
        <v>5</v>
      </c>
      <c r="G5195" s="1">
        <v>0</v>
      </c>
      <c r="H5195" s="1">
        <v>3</v>
      </c>
      <c r="I5195" s="15">
        <v>0.625</v>
      </c>
      <c r="J5195">
        <f t="shared" si="81"/>
        <v>40</v>
      </c>
    </row>
    <row r="5196" spans="1:10" x14ac:dyDescent="0.3">
      <c r="A5196" t="s">
        <v>4860</v>
      </c>
      <c r="C5196" s="18">
        <v>420.10186606467221</v>
      </c>
      <c r="D5196" s="1"/>
      <c r="E5196" s="1">
        <v>35</v>
      </c>
      <c r="F5196" s="1">
        <v>23</v>
      </c>
      <c r="G5196" s="1">
        <v>3</v>
      </c>
      <c r="H5196" s="1">
        <v>9</v>
      </c>
      <c r="I5196" s="15">
        <v>0.7</v>
      </c>
      <c r="J5196">
        <f t="shared" si="81"/>
        <v>20</v>
      </c>
    </row>
    <row r="5197" spans="1:10" x14ac:dyDescent="0.3">
      <c r="A5197" t="s">
        <v>4862</v>
      </c>
      <c r="C5197" s="18">
        <v>420.09485248867628</v>
      </c>
      <c r="D5197" s="1"/>
      <c r="E5197" s="1">
        <v>20</v>
      </c>
      <c r="F5197" s="1">
        <v>11</v>
      </c>
      <c r="G5197" s="1">
        <v>0</v>
      </c>
      <c r="H5197" s="1">
        <v>9</v>
      </c>
      <c r="I5197" s="15">
        <v>0.55000000000000004</v>
      </c>
      <c r="J5197">
        <f t="shared" si="81"/>
        <v>40</v>
      </c>
    </row>
    <row r="5198" spans="1:10" x14ac:dyDescent="0.3">
      <c r="A5198" t="s">
        <v>4864</v>
      </c>
      <c r="C5198" s="18">
        <v>420.0720352169252</v>
      </c>
      <c r="D5198" s="1"/>
      <c r="E5198" s="1">
        <v>27</v>
      </c>
      <c r="F5198" s="1">
        <v>14</v>
      </c>
      <c r="G5198" s="1">
        <v>0</v>
      </c>
      <c r="H5198" s="1">
        <v>13</v>
      </c>
      <c r="I5198" s="15">
        <v>0.51851851851851849</v>
      </c>
      <c r="J5198">
        <f t="shared" si="81"/>
        <v>40</v>
      </c>
    </row>
    <row r="5199" spans="1:10" x14ac:dyDescent="0.3">
      <c r="A5199" t="s">
        <v>4865</v>
      </c>
      <c r="C5199" s="18">
        <v>420.06791149662791</v>
      </c>
      <c r="D5199" s="1"/>
      <c r="E5199" s="1">
        <v>12</v>
      </c>
      <c r="F5199" s="1">
        <v>7</v>
      </c>
      <c r="G5199" s="1">
        <v>0</v>
      </c>
      <c r="H5199" s="1">
        <v>5</v>
      </c>
      <c r="I5199" s="15">
        <v>0.58333333333333337</v>
      </c>
      <c r="J5199">
        <f t="shared" si="81"/>
        <v>40</v>
      </c>
    </row>
    <row r="5200" spans="1:10" x14ac:dyDescent="0.3">
      <c r="A5200" t="s">
        <v>4803</v>
      </c>
      <c r="C5200" s="18">
        <v>420.0656435112893</v>
      </c>
      <c r="D5200" s="1"/>
      <c r="E5200" s="1">
        <v>3</v>
      </c>
      <c r="F5200" s="1">
        <v>2</v>
      </c>
      <c r="G5200" s="1">
        <v>1</v>
      </c>
      <c r="H5200" s="1">
        <v>0</v>
      </c>
      <c r="I5200" s="15">
        <v>0.83333333333333337</v>
      </c>
      <c r="J5200">
        <f t="shared" si="81"/>
        <v>40</v>
      </c>
    </row>
    <row r="5201" spans="1:10" x14ac:dyDescent="0.3">
      <c r="A5201" t="s">
        <v>5200</v>
      </c>
      <c r="C5201" s="18">
        <v>420.06360788451173</v>
      </c>
      <c r="D5201" s="1"/>
      <c r="E5201" s="1">
        <v>21</v>
      </c>
      <c r="F5201" s="1">
        <v>11</v>
      </c>
      <c r="G5201" s="1">
        <v>0</v>
      </c>
      <c r="H5201" s="1">
        <v>10</v>
      </c>
      <c r="I5201" s="15">
        <v>0.52380952380952384</v>
      </c>
      <c r="J5201">
        <f t="shared" si="81"/>
        <v>40</v>
      </c>
    </row>
    <row r="5202" spans="1:10" x14ac:dyDescent="0.3">
      <c r="A5202" t="s">
        <v>4867</v>
      </c>
      <c r="C5202" s="18">
        <v>420.06168519372733</v>
      </c>
      <c r="D5202" s="1"/>
      <c r="E5202" s="1">
        <v>2</v>
      </c>
      <c r="F5202" s="1">
        <v>2</v>
      </c>
      <c r="G5202" s="1">
        <v>0</v>
      </c>
      <c r="H5202" s="1">
        <v>0</v>
      </c>
      <c r="I5202" s="15">
        <v>1</v>
      </c>
      <c r="J5202">
        <f t="shared" si="81"/>
        <v>40</v>
      </c>
    </row>
    <row r="5203" spans="1:10" x14ac:dyDescent="0.3">
      <c r="A5203" t="s">
        <v>4868</v>
      </c>
      <c r="C5203" s="18">
        <v>420.05162243580162</v>
      </c>
      <c r="D5203" s="1"/>
      <c r="E5203" s="1">
        <v>16</v>
      </c>
      <c r="F5203" s="1">
        <v>9</v>
      </c>
      <c r="G5203" s="1">
        <v>0</v>
      </c>
      <c r="H5203" s="1">
        <v>7</v>
      </c>
      <c r="I5203" s="15">
        <v>0.5625</v>
      </c>
      <c r="J5203">
        <f t="shared" si="81"/>
        <v>40</v>
      </c>
    </row>
    <row r="5204" spans="1:10" x14ac:dyDescent="0.3">
      <c r="A5204" t="s">
        <v>4870</v>
      </c>
      <c r="C5204" s="18">
        <v>420.04193348878107</v>
      </c>
      <c r="D5204" s="1"/>
      <c r="E5204" s="1">
        <v>8</v>
      </c>
      <c r="F5204" s="1">
        <v>5</v>
      </c>
      <c r="G5204" s="1">
        <v>0</v>
      </c>
      <c r="H5204" s="1">
        <v>3</v>
      </c>
      <c r="I5204" s="15">
        <v>0.625</v>
      </c>
      <c r="J5204">
        <f t="shared" si="81"/>
        <v>40</v>
      </c>
    </row>
    <row r="5205" spans="1:10" x14ac:dyDescent="0.3">
      <c r="A5205" t="s">
        <v>4871</v>
      </c>
      <c r="C5205" s="18">
        <v>420.03423396315151</v>
      </c>
      <c r="D5205" s="1"/>
      <c r="E5205" s="1">
        <v>10</v>
      </c>
      <c r="F5205" s="1">
        <v>5</v>
      </c>
      <c r="G5205" s="1">
        <v>0</v>
      </c>
      <c r="H5205" s="1">
        <v>5</v>
      </c>
      <c r="I5205" s="15">
        <v>0.5</v>
      </c>
      <c r="J5205">
        <f t="shared" si="81"/>
        <v>40</v>
      </c>
    </row>
    <row r="5206" spans="1:10" x14ac:dyDescent="0.3">
      <c r="A5206" t="s">
        <v>4872</v>
      </c>
      <c r="C5206" s="18">
        <v>420.03032176920556</v>
      </c>
      <c r="D5206" s="1"/>
      <c r="E5206" s="1">
        <v>11</v>
      </c>
      <c r="F5206" s="1">
        <v>6</v>
      </c>
      <c r="G5206" s="1">
        <v>1</v>
      </c>
      <c r="H5206" s="1">
        <v>4</v>
      </c>
      <c r="I5206" s="15">
        <v>0.59090909090909094</v>
      </c>
      <c r="J5206">
        <f t="shared" si="81"/>
        <v>40</v>
      </c>
    </row>
    <row r="5207" spans="1:10" x14ac:dyDescent="0.3">
      <c r="A5207" t="s">
        <v>4873</v>
      </c>
      <c r="C5207" s="18">
        <v>420.00827487271829</v>
      </c>
      <c r="D5207" s="1"/>
      <c r="E5207" s="1">
        <v>2</v>
      </c>
      <c r="F5207" s="1">
        <v>2</v>
      </c>
      <c r="G5207" s="1">
        <v>0</v>
      </c>
      <c r="H5207" s="1">
        <v>0</v>
      </c>
      <c r="I5207" s="15">
        <v>1</v>
      </c>
      <c r="J5207">
        <f t="shared" si="81"/>
        <v>40</v>
      </c>
    </row>
    <row r="5208" spans="1:10" x14ac:dyDescent="0.3">
      <c r="A5208" t="s">
        <v>4874</v>
      </c>
      <c r="C5208" s="18">
        <v>420.00827487271829</v>
      </c>
      <c r="D5208" s="1"/>
      <c r="E5208" s="1">
        <v>3</v>
      </c>
      <c r="F5208" s="1">
        <v>2</v>
      </c>
      <c r="G5208" s="1">
        <v>1</v>
      </c>
      <c r="H5208" s="1">
        <v>0</v>
      </c>
      <c r="I5208" s="15">
        <v>0.83333333333333337</v>
      </c>
      <c r="J5208">
        <f t="shared" si="81"/>
        <v>40</v>
      </c>
    </row>
    <row r="5209" spans="1:10" x14ac:dyDescent="0.3">
      <c r="A5209" t="s">
        <v>4875</v>
      </c>
      <c r="C5209" s="18">
        <v>420.00040210922236</v>
      </c>
      <c r="D5209" s="1"/>
      <c r="E5209" s="1">
        <v>5</v>
      </c>
      <c r="F5209" s="1">
        <v>3</v>
      </c>
      <c r="G5209" s="1">
        <v>1</v>
      </c>
      <c r="H5209" s="1">
        <v>1</v>
      </c>
      <c r="I5209" s="15">
        <v>0.7</v>
      </c>
      <c r="J5209">
        <f t="shared" si="81"/>
        <v>40</v>
      </c>
    </row>
    <row r="5210" spans="1:10" x14ac:dyDescent="0.3">
      <c r="A5210" t="s">
        <v>4876</v>
      </c>
      <c r="C5210" s="18">
        <v>420</v>
      </c>
      <c r="D5210" s="1"/>
      <c r="E5210" s="1">
        <v>2</v>
      </c>
      <c r="F5210" s="1">
        <v>2</v>
      </c>
      <c r="G5210" s="1">
        <v>0</v>
      </c>
      <c r="H5210" s="1">
        <v>0</v>
      </c>
      <c r="I5210" s="15">
        <v>1</v>
      </c>
      <c r="J5210">
        <f t="shared" si="81"/>
        <v>40</v>
      </c>
    </row>
    <row r="5211" spans="1:10" x14ac:dyDescent="0.3">
      <c r="A5211" t="s">
        <v>4877</v>
      </c>
      <c r="C5211" s="18">
        <v>420</v>
      </c>
      <c r="D5211" s="1"/>
      <c r="E5211" s="1">
        <v>2</v>
      </c>
      <c r="F5211" s="1">
        <v>2</v>
      </c>
      <c r="G5211" s="1">
        <v>0</v>
      </c>
      <c r="H5211" s="1">
        <v>0</v>
      </c>
      <c r="I5211" s="15">
        <v>1</v>
      </c>
      <c r="J5211">
        <f t="shared" si="81"/>
        <v>40</v>
      </c>
    </row>
    <row r="5212" spans="1:10" x14ac:dyDescent="0.3">
      <c r="A5212" t="s">
        <v>4878</v>
      </c>
      <c r="C5212" s="18">
        <v>420</v>
      </c>
      <c r="D5212" s="1"/>
      <c r="E5212" s="1">
        <v>2</v>
      </c>
      <c r="F5212" s="1">
        <v>2</v>
      </c>
      <c r="G5212" s="1">
        <v>0</v>
      </c>
      <c r="H5212" s="1">
        <v>0</v>
      </c>
      <c r="I5212" s="15">
        <v>1</v>
      </c>
      <c r="J5212">
        <f t="shared" si="81"/>
        <v>40</v>
      </c>
    </row>
    <row r="5213" spans="1:10" x14ac:dyDescent="0.3">
      <c r="A5213" t="s">
        <v>4879</v>
      </c>
      <c r="C5213" s="18">
        <v>420</v>
      </c>
      <c r="D5213" s="1"/>
      <c r="E5213" s="1">
        <v>4</v>
      </c>
      <c r="F5213" s="1">
        <v>3</v>
      </c>
      <c r="G5213" s="1">
        <v>0</v>
      </c>
      <c r="H5213" s="1">
        <v>1</v>
      </c>
      <c r="I5213" s="15">
        <v>0.75</v>
      </c>
      <c r="J5213">
        <f t="shared" si="81"/>
        <v>40</v>
      </c>
    </row>
    <row r="5214" spans="1:10" x14ac:dyDescent="0.3">
      <c r="A5214" t="s">
        <v>4880</v>
      </c>
      <c r="C5214" s="18">
        <v>420</v>
      </c>
      <c r="D5214" s="1"/>
      <c r="E5214" s="1">
        <v>2</v>
      </c>
      <c r="F5214" s="1">
        <v>2</v>
      </c>
      <c r="G5214" s="1">
        <v>0</v>
      </c>
      <c r="H5214" s="1">
        <v>0</v>
      </c>
      <c r="I5214" s="15">
        <v>1</v>
      </c>
      <c r="J5214">
        <f t="shared" si="81"/>
        <v>40</v>
      </c>
    </row>
    <row r="5215" spans="1:10" x14ac:dyDescent="0.3">
      <c r="A5215" t="s">
        <v>4881</v>
      </c>
      <c r="C5215" s="18">
        <v>420</v>
      </c>
      <c r="D5215" s="1"/>
      <c r="E5215" s="1">
        <v>2</v>
      </c>
      <c r="F5215" s="1">
        <v>2</v>
      </c>
      <c r="G5215" s="1">
        <v>0</v>
      </c>
      <c r="H5215" s="1">
        <v>0</v>
      </c>
      <c r="I5215" s="15">
        <v>1</v>
      </c>
      <c r="J5215">
        <f t="shared" si="81"/>
        <v>40</v>
      </c>
    </row>
    <row r="5216" spans="1:10" x14ac:dyDescent="0.3">
      <c r="A5216" t="s">
        <v>4882</v>
      </c>
      <c r="C5216" s="18">
        <v>420</v>
      </c>
      <c r="D5216" s="1"/>
      <c r="E5216" s="1">
        <v>2</v>
      </c>
      <c r="F5216" s="1">
        <v>2</v>
      </c>
      <c r="G5216" s="1">
        <v>0</v>
      </c>
      <c r="H5216" s="1">
        <v>0</v>
      </c>
      <c r="I5216" s="15">
        <v>1</v>
      </c>
      <c r="J5216">
        <f t="shared" si="81"/>
        <v>40</v>
      </c>
    </row>
    <row r="5217" spans="1:10" x14ac:dyDescent="0.3">
      <c r="A5217" t="s">
        <v>4883</v>
      </c>
      <c r="C5217" s="18">
        <v>420</v>
      </c>
      <c r="D5217" s="1"/>
      <c r="E5217" s="1">
        <v>2</v>
      </c>
      <c r="F5217" s="1">
        <v>2</v>
      </c>
      <c r="G5217" s="1">
        <v>0</v>
      </c>
      <c r="H5217" s="1">
        <v>0</v>
      </c>
      <c r="I5217" s="15">
        <v>1</v>
      </c>
      <c r="J5217">
        <f t="shared" si="81"/>
        <v>40</v>
      </c>
    </row>
    <row r="5218" spans="1:10" x14ac:dyDescent="0.3">
      <c r="A5218" t="s">
        <v>4884</v>
      </c>
      <c r="C5218" s="18">
        <v>420</v>
      </c>
      <c r="D5218" s="1"/>
      <c r="E5218" s="1">
        <v>2</v>
      </c>
      <c r="F5218" s="1">
        <v>2</v>
      </c>
      <c r="G5218" s="1">
        <v>0</v>
      </c>
      <c r="H5218" s="1">
        <v>0</v>
      </c>
      <c r="I5218" s="15">
        <v>1</v>
      </c>
      <c r="J5218">
        <f t="shared" si="81"/>
        <v>40</v>
      </c>
    </row>
    <row r="5219" spans="1:10" x14ac:dyDescent="0.3">
      <c r="A5219" t="s">
        <v>4885</v>
      </c>
      <c r="C5219" s="18">
        <v>420</v>
      </c>
      <c r="D5219" s="1"/>
      <c r="E5219" s="1">
        <v>2</v>
      </c>
      <c r="F5219" s="1">
        <v>2</v>
      </c>
      <c r="G5219" s="1">
        <v>0</v>
      </c>
      <c r="H5219" s="1">
        <v>0</v>
      </c>
      <c r="I5219" s="15">
        <v>1</v>
      </c>
      <c r="J5219">
        <f t="shared" si="81"/>
        <v>40</v>
      </c>
    </row>
    <row r="5220" spans="1:10" x14ac:dyDescent="0.3">
      <c r="A5220" t="s">
        <v>4886</v>
      </c>
      <c r="C5220" s="18">
        <v>420</v>
      </c>
      <c r="D5220" s="1"/>
      <c r="E5220" s="1">
        <v>2</v>
      </c>
      <c r="F5220" s="1">
        <v>2</v>
      </c>
      <c r="G5220" s="1">
        <v>0</v>
      </c>
      <c r="H5220" s="1">
        <v>0</v>
      </c>
      <c r="I5220" s="15">
        <v>1</v>
      </c>
      <c r="J5220">
        <f t="shared" si="81"/>
        <v>40</v>
      </c>
    </row>
    <row r="5221" spans="1:10" x14ac:dyDescent="0.3">
      <c r="A5221" t="s">
        <v>4887</v>
      </c>
      <c r="C5221" s="18">
        <v>420</v>
      </c>
      <c r="D5221" s="1"/>
      <c r="E5221" s="1">
        <v>2</v>
      </c>
      <c r="F5221" s="1">
        <v>2</v>
      </c>
      <c r="G5221" s="1">
        <v>0</v>
      </c>
      <c r="H5221" s="1">
        <v>0</v>
      </c>
      <c r="I5221" s="15">
        <v>1</v>
      </c>
      <c r="J5221">
        <f t="shared" si="81"/>
        <v>40</v>
      </c>
    </row>
    <row r="5222" spans="1:10" x14ac:dyDescent="0.3">
      <c r="A5222" t="s">
        <v>4888</v>
      </c>
      <c r="C5222" s="18">
        <v>420</v>
      </c>
      <c r="D5222" s="1"/>
      <c r="E5222" s="1">
        <v>5</v>
      </c>
      <c r="F5222" s="1">
        <v>3</v>
      </c>
      <c r="G5222" s="1">
        <v>1</v>
      </c>
      <c r="H5222" s="1">
        <v>1</v>
      </c>
      <c r="I5222" s="15">
        <v>0.7</v>
      </c>
      <c r="J5222">
        <f t="shared" si="81"/>
        <v>40</v>
      </c>
    </row>
    <row r="5223" spans="1:10" x14ac:dyDescent="0.3">
      <c r="A5223" t="s">
        <v>4889</v>
      </c>
      <c r="C5223" s="18">
        <v>420</v>
      </c>
      <c r="D5223" s="1"/>
      <c r="E5223" s="1">
        <v>2</v>
      </c>
      <c r="F5223" s="1">
        <v>2</v>
      </c>
      <c r="G5223" s="1">
        <v>0</v>
      </c>
      <c r="H5223" s="1">
        <v>0</v>
      </c>
      <c r="I5223" s="15">
        <v>1</v>
      </c>
      <c r="J5223">
        <f t="shared" si="81"/>
        <v>40</v>
      </c>
    </row>
    <row r="5224" spans="1:10" x14ac:dyDescent="0.3">
      <c r="A5224" t="s">
        <v>4890</v>
      </c>
      <c r="C5224" s="18">
        <v>420</v>
      </c>
      <c r="D5224" s="1"/>
      <c r="E5224" s="1">
        <v>5</v>
      </c>
      <c r="F5224" s="1">
        <v>3</v>
      </c>
      <c r="G5224" s="1">
        <v>1</v>
      </c>
      <c r="H5224" s="1">
        <v>1</v>
      </c>
      <c r="I5224" s="15">
        <v>0.7</v>
      </c>
      <c r="J5224">
        <f t="shared" si="81"/>
        <v>40</v>
      </c>
    </row>
    <row r="5225" spans="1:10" x14ac:dyDescent="0.3">
      <c r="A5225" t="s">
        <v>4891</v>
      </c>
      <c r="C5225" s="18">
        <v>420</v>
      </c>
      <c r="D5225" s="1"/>
      <c r="E5225" s="1">
        <v>5</v>
      </c>
      <c r="F5225" s="1">
        <v>3</v>
      </c>
      <c r="G5225" s="1">
        <v>1</v>
      </c>
      <c r="H5225" s="1">
        <v>1</v>
      </c>
      <c r="I5225" s="15">
        <v>0.7</v>
      </c>
      <c r="J5225">
        <f t="shared" si="81"/>
        <v>40</v>
      </c>
    </row>
    <row r="5226" spans="1:10" x14ac:dyDescent="0.3">
      <c r="A5226" t="s">
        <v>4892</v>
      </c>
      <c r="C5226" s="18">
        <v>420</v>
      </c>
      <c r="D5226" s="1"/>
      <c r="E5226" s="1">
        <v>2</v>
      </c>
      <c r="F5226" s="1">
        <v>2</v>
      </c>
      <c r="G5226" s="1">
        <v>0</v>
      </c>
      <c r="H5226" s="1">
        <v>0</v>
      </c>
      <c r="I5226" s="15">
        <v>1</v>
      </c>
      <c r="J5226">
        <f t="shared" si="81"/>
        <v>40</v>
      </c>
    </row>
    <row r="5227" spans="1:10" x14ac:dyDescent="0.3">
      <c r="A5227" t="s">
        <v>4893</v>
      </c>
      <c r="C5227" s="18">
        <v>420</v>
      </c>
      <c r="D5227" s="1"/>
      <c r="E5227" s="1">
        <v>2</v>
      </c>
      <c r="F5227" s="1">
        <v>2</v>
      </c>
      <c r="G5227" s="1">
        <v>0</v>
      </c>
      <c r="H5227" s="1">
        <v>0</v>
      </c>
      <c r="I5227" s="15">
        <v>1</v>
      </c>
      <c r="J5227">
        <f t="shared" si="81"/>
        <v>40</v>
      </c>
    </row>
    <row r="5228" spans="1:10" x14ac:dyDescent="0.3">
      <c r="A5228" t="s">
        <v>4894</v>
      </c>
      <c r="C5228" s="18">
        <v>420</v>
      </c>
      <c r="D5228" s="1"/>
      <c r="E5228" s="1">
        <v>2</v>
      </c>
      <c r="F5228" s="1">
        <v>2</v>
      </c>
      <c r="G5228" s="1">
        <v>0</v>
      </c>
      <c r="H5228" s="1">
        <v>0</v>
      </c>
      <c r="I5228" s="15">
        <v>1</v>
      </c>
      <c r="J5228">
        <f t="shared" si="81"/>
        <v>40</v>
      </c>
    </row>
    <row r="5229" spans="1:10" x14ac:dyDescent="0.3">
      <c r="A5229" t="s">
        <v>4895</v>
      </c>
      <c r="C5229" s="18">
        <v>419.99958280430582</v>
      </c>
      <c r="D5229" s="1"/>
      <c r="E5229" s="1">
        <v>2</v>
      </c>
      <c r="F5229" s="1">
        <v>2</v>
      </c>
      <c r="G5229" s="1">
        <v>0</v>
      </c>
      <c r="H5229" s="1">
        <v>0</v>
      </c>
      <c r="I5229" s="15">
        <v>1</v>
      </c>
      <c r="J5229">
        <f t="shared" si="81"/>
        <v>40</v>
      </c>
    </row>
    <row r="5230" spans="1:10" x14ac:dyDescent="0.3">
      <c r="A5230" t="s">
        <v>4896</v>
      </c>
      <c r="C5230" s="18">
        <v>419.99943949621007</v>
      </c>
      <c r="D5230" s="1"/>
      <c r="E5230" s="1">
        <v>3</v>
      </c>
      <c r="F5230" s="1">
        <v>2</v>
      </c>
      <c r="G5230" s="1">
        <v>1</v>
      </c>
      <c r="H5230" s="1">
        <v>0</v>
      </c>
      <c r="I5230" s="15">
        <v>0.83333333333333337</v>
      </c>
      <c r="J5230">
        <f t="shared" si="81"/>
        <v>40</v>
      </c>
    </row>
    <row r="5231" spans="1:10" x14ac:dyDescent="0.3">
      <c r="A5231" t="s">
        <v>4897</v>
      </c>
      <c r="C5231" s="18">
        <v>419.9932431364889</v>
      </c>
      <c r="D5231" s="1"/>
      <c r="E5231" s="1">
        <v>5</v>
      </c>
      <c r="F5231" s="1">
        <v>3</v>
      </c>
      <c r="G5231" s="1">
        <v>1</v>
      </c>
      <c r="H5231" s="1">
        <v>1</v>
      </c>
      <c r="I5231" s="15">
        <v>0.7</v>
      </c>
      <c r="J5231">
        <f t="shared" si="81"/>
        <v>40</v>
      </c>
    </row>
    <row r="5232" spans="1:10" x14ac:dyDescent="0.3">
      <c r="A5232" t="s">
        <v>4898</v>
      </c>
      <c r="C5232" s="18">
        <v>419.99195640726299</v>
      </c>
      <c r="D5232" s="1"/>
      <c r="E5232" s="1">
        <v>3</v>
      </c>
      <c r="F5232" s="1">
        <v>2</v>
      </c>
      <c r="G5232" s="1">
        <v>1</v>
      </c>
      <c r="H5232" s="1">
        <v>0</v>
      </c>
      <c r="I5232" s="15">
        <v>0.83333333333333337</v>
      </c>
      <c r="J5232">
        <f t="shared" si="81"/>
        <v>40</v>
      </c>
    </row>
    <row r="5233" spans="1:10" x14ac:dyDescent="0.3">
      <c r="A5233" t="s">
        <v>4900</v>
      </c>
      <c r="C5233" s="18">
        <v>419.99171807294584</v>
      </c>
      <c r="D5233" s="1"/>
      <c r="E5233" s="1">
        <v>3</v>
      </c>
      <c r="F5233" s="1">
        <v>2</v>
      </c>
      <c r="G5233" s="1">
        <v>1</v>
      </c>
      <c r="H5233" s="1">
        <v>0</v>
      </c>
      <c r="I5233" s="15">
        <v>0.83333333333333337</v>
      </c>
      <c r="J5233">
        <f t="shared" si="81"/>
        <v>40</v>
      </c>
    </row>
    <row r="5234" spans="1:10" x14ac:dyDescent="0.3">
      <c r="A5234" t="s">
        <v>4901</v>
      </c>
      <c r="C5234" s="18">
        <v>419.99148618376989</v>
      </c>
      <c r="D5234" s="1"/>
      <c r="E5234" s="1">
        <v>2</v>
      </c>
      <c r="F5234" s="1">
        <v>2</v>
      </c>
      <c r="G5234" s="1">
        <v>0</v>
      </c>
      <c r="H5234" s="1">
        <v>0</v>
      </c>
      <c r="I5234" s="15">
        <v>1</v>
      </c>
      <c r="J5234">
        <f t="shared" si="81"/>
        <v>40</v>
      </c>
    </row>
    <row r="5235" spans="1:10" x14ac:dyDescent="0.3">
      <c r="A5235" t="s">
        <v>4902</v>
      </c>
      <c r="C5235" s="18">
        <v>424.94449193516249</v>
      </c>
      <c r="D5235" s="1"/>
      <c r="E5235" s="1">
        <v>7</v>
      </c>
      <c r="F5235" s="1">
        <v>4</v>
      </c>
      <c r="G5235" s="1">
        <v>0</v>
      </c>
      <c r="H5235" s="1">
        <v>3</v>
      </c>
      <c r="I5235" s="15">
        <v>0.5714285714285714</v>
      </c>
      <c r="J5235">
        <f t="shared" si="81"/>
        <v>40</v>
      </c>
    </row>
    <row r="5236" spans="1:10" x14ac:dyDescent="0.3">
      <c r="A5236" t="s">
        <v>4903</v>
      </c>
      <c r="C5236" s="18">
        <v>419.98344986015229</v>
      </c>
      <c r="D5236" s="1"/>
      <c r="E5236" s="1">
        <v>3</v>
      </c>
      <c r="F5236" s="1">
        <v>2</v>
      </c>
      <c r="G5236" s="1">
        <v>1</v>
      </c>
      <c r="H5236" s="1">
        <v>0</v>
      </c>
      <c r="I5236" s="15">
        <v>0.83333333333333337</v>
      </c>
      <c r="J5236">
        <f t="shared" si="81"/>
        <v>40</v>
      </c>
    </row>
    <row r="5237" spans="1:10" x14ac:dyDescent="0.3">
      <c r="A5237" t="s">
        <v>4904</v>
      </c>
      <c r="C5237" s="18">
        <v>419.972259360728</v>
      </c>
      <c r="D5237" s="1"/>
      <c r="E5237" s="1">
        <v>16</v>
      </c>
      <c r="F5237" s="1">
        <v>9</v>
      </c>
      <c r="G5237" s="1">
        <v>0</v>
      </c>
      <c r="H5237" s="1">
        <v>7</v>
      </c>
      <c r="I5237" s="15">
        <v>0.5625</v>
      </c>
      <c r="J5237">
        <f t="shared" si="81"/>
        <v>40</v>
      </c>
    </row>
    <row r="5238" spans="1:10" x14ac:dyDescent="0.3">
      <c r="A5238" t="s">
        <v>4905</v>
      </c>
      <c r="C5238" s="18">
        <v>419.9695639114363</v>
      </c>
      <c r="D5238" s="1"/>
      <c r="E5238" s="1">
        <v>30</v>
      </c>
      <c r="F5238" s="1">
        <v>14</v>
      </c>
      <c r="G5238" s="1">
        <v>2</v>
      </c>
      <c r="H5238" s="1">
        <v>14</v>
      </c>
      <c r="I5238" s="15">
        <v>0.5</v>
      </c>
      <c r="J5238">
        <f t="shared" si="81"/>
        <v>40</v>
      </c>
    </row>
    <row r="5239" spans="1:10" x14ac:dyDescent="0.3">
      <c r="A5239" t="s">
        <v>4906</v>
      </c>
      <c r="C5239" s="18">
        <v>419.9678455233452</v>
      </c>
      <c r="D5239" s="1"/>
      <c r="E5239" s="1">
        <v>4</v>
      </c>
      <c r="F5239" s="1">
        <v>3</v>
      </c>
      <c r="G5239" s="1">
        <v>0</v>
      </c>
      <c r="H5239" s="1">
        <v>1</v>
      </c>
      <c r="I5239" s="15">
        <v>0.75</v>
      </c>
      <c r="J5239">
        <f t="shared" si="81"/>
        <v>40</v>
      </c>
    </row>
    <row r="5240" spans="1:10" x14ac:dyDescent="0.3">
      <c r="A5240" t="s">
        <v>4907</v>
      </c>
      <c r="C5240" s="18">
        <v>419.95905427077366</v>
      </c>
      <c r="D5240" s="1"/>
      <c r="E5240" s="1">
        <v>3</v>
      </c>
      <c r="F5240" s="1">
        <v>2</v>
      </c>
      <c r="G5240" s="1">
        <v>1</v>
      </c>
      <c r="H5240" s="1">
        <v>0</v>
      </c>
      <c r="I5240" s="15">
        <v>0.83333333333333337</v>
      </c>
      <c r="J5240">
        <f t="shared" si="81"/>
        <v>40</v>
      </c>
    </row>
    <row r="5241" spans="1:10" x14ac:dyDescent="0.3">
      <c r="A5241" t="s">
        <v>8657</v>
      </c>
      <c r="C5241" s="18">
        <v>419.95818907939395</v>
      </c>
      <c r="D5241" s="1"/>
      <c r="E5241" s="1">
        <v>12</v>
      </c>
      <c r="F5241" s="1">
        <v>6</v>
      </c>
      <c r="G5241" s="1">
        <v>0</v>
      </c>
      <c r="H5241" s="1">
        <v>6</v>
      </c>
      <c r="I5241" s="15">
        <v>0.5</v>
      </c>
      <c r="J5241">
        <f t="shared" si="81"/>
        <v>40</v>
      </c>
    </row>
    <row r="5242" spans="1:10" x14ac:dyDescent="0.3">
      <c r="A5242" t="s">
        <v>4909</v>
      </c>
      <c r="C5242" s="18">
        <v>419.94647283153853</v>
      </c>
      <c r="D5242" s="1"/>
      <c r="E5242" s="1">
        <v>5</v>
      </c>
      <c r="F5242" s="1">
        <v>3</v>
      </c>
      <c r="G5242" s="1">
        <v>1</v>
      </c>
      <c r="H5242" s="1">
        <v>1</v>
      </c>
      <c r="I5242" s="15">
        <v>0.7</v>
      </c>
      <c r="J5242">
        <f t="shared" si="81"/>
        <v>40</v>
      </c>
    </row>
    <row r="5243" spans="1:10" x14ac:dyDescent="0.3">
      <c r="A5243" t="s">
        <v>18826</v>
      </c>
      <c r="C5243" s="18">
        <v>419.93749925953318</v>
      </c>
      <c r="D5243" s="1"/>
      <c r="E5243" s="1">
        <v>40</v>
      </c>
      <c r="F5243" s="1">
        <v>16</v>
      </c>
      <c r="G5243" s="1">
        <v>2</v>
      </c>
      <c r="H5243" s="1">
        <v>22</v>
      </c>
      <c r="I5243" s="15">
        <v>0.42499999999999999</v>
      </c>
      <c r="J5243">
        <f t="shared" si="81"/>
        <v>20</v>
      </c>
    </row>
    <row r="5244" spans="1:10" x14ac:dyDescent="0.3">
      <c r="A5244" t="s">
        <v>4911</v>
      </c>
      <c r="C5244" s="18">
        <v>419.91077951645264</v>
      </c>
      <c r="D5244" s="1"/>
      <c r="E5244" s="1">
        <v>6</v>
      </c>
      <c r="F5244" s="1">
        <v>4</v>
      </c>
      <c r="G5244" s="1">
        <v>0</v>
      </c>
      <c r="H5244" s="1">
        <v>2</v>
      </c>
      <c r="I5244" s="15">
        <v>0.66666666666666663</v>
      </c>
      <c r="J5244">
        <f t="shared" si="81"/>
        <v>40</v>
      </c>
    </row>
    <row r="5245" spans="1:10" x14ac:dyDescent="0.3">
      <c r="A5245" t="s">
        <v>4912</v>
      </c>
      <c r="C5245" s="18">
        <v>419.90478034470004</v>
      </c>
      <c r="D5245" s="1"/>
      <c r="E5245" s="1">
        <v>5</v>
      </c>
      <c r="F5245" s="1">
        <v>3</v>
      </c>
      <c r="G5245" s="1">
        <v>1</v>
      </c>
      <c r="H5245" s="1">
        <v>1</v>
      </c>
      <c r="I5245" s="15">
        <v>0.7</v>
      </c>
      <c r="J5245">
        <f t="shared" si="81"/>
        <v>40</v>
      </c>
    </row>
    <row r="5246" spans="1:10" x14ac:dyDescent="0.3">
      <c r="A5246" t="s">
        <v>4913</v>
      </c>
      <c r="C5246" s="18">
        <v>419.9041080849928</v>
      </c>
      <c r="D5246" s="1"/>
      <c r="E5246" s="1">
        <v>8</v>
      </c>
      <c r="F5246" s="1">
        <v>4</v>
      </c>
      <c r="G5246" s="1">
        <v>2</v>
      </c>
      <c r="H5246" s="1">
        <v>2</v>
      </c>
      <c r="I5246" s="15">
        <v>0.625</v>
      </c>
      <c r="J5246">
        <f t="shared" si="81"/>
        <v>40</v>
      </c>
    </row>
    <row r="5247" spans="1:10" x14ac:dyDescent="0.3">
      <c r="A5247" t="s">
        <v>4914</v>
      </c>
      <c r="C5247" s="18">
        <v>419.89290797279506</v>
      </c>
      <c r="D5247" s="1"/>
      <c r="E5247" s="1">
        <v>21</v>
      </c>
      <c r="F5247" s="1">
        <v>11</v>
      </c>
      <c r="G5247" s="1">
        <v>1</v>
      </c>
      <c r="H5247" s="1">
        <v>9</v>
      </c>
      <c r="I5247" s="15">
        <v>0.54761904761904767</v>
      </c>
      <c r="J5247">
        <f t="shared" si="81"/>
        <v>40</v>
      </c>
    </row>
    <row r="5248" spans="1:10" x14ac:dyDescent="0.3">
      <c r="A5248" t="s">
        <v>4917</v>
      </c>
      <c r="C5248" s="18">
        <v>419.87328836823684</v>
      </c>
      <c r="D5248" s="1"/>
      <c r="E5248" s="1">
        <v>6</v>
      </c>
      <c r="F5248" s="1">
        <v>4</v>
      </c>
      <c r="G5248" s="1">
        <v>0</v>
      </c>
      <c r="H5248" s="1">
        <v>2</v>
      </c>
      <c r="I5248" s="15">
        <v>0.66666666666666663</v>
      </c>
      <c r="J5248">
        <f t="shared" si="81"/>
        <v>40</v>
      </c>
    </row>
    <row r="5249" spans="1:10" x14ac:dyDescent="0.3">
      <c r="A5249" t="s">
        <v>4918</v>
      </c>
      <c r="C5249" s="18">
        <v>419.87049297887279</v>
      </c>
      <c r="D5249" s="1"/>
      <c r="E5249" s="1">
        <v>37</v>
      </c>
      <c r="F5249" s="1">
        <v>18</v>
      </c>
      <c r="G5249" s="1">
        <v>2</v>
      </c>
      <c r="H5249" s="1">
        <v>17</v>
      </c>
      <c r="I5249" s="15">
        <v>0.51351351351351349</v>
      </c>
      <c r="J5249">
        <f t="shared" si="81"/>
        <v>20</v>
      </c>
    </row>
    <row r="5250" spans="1:10" x14ac:dyDescent="0.3">
      <c r="A5250" t="s">
        <v>4919</v>
      </c>
      <c r="C5250" s="18">
        <v>419.86455658408477</v>
      </c>
      <c r="D5250" s="1"/>
      <c r="E5250" s="1">
        <v>3</v>
      </c>
      <c r="F5250" s="1">
        <v>2</v>
      </c>
      <c r="G5250" s="1">
        <v>1</v>
      </c>
      <c r="H5250" s="1">
        <v>0</v>
      </c>
      <c r="I5250" s="15">
        <v>0.83333333333333337</v>
      </c>
      <c r="J5250">
        <f t="shared" si="81"/>
        <v>40</v>
      </c>
    </row>
    <row r="5251" spans="1:10" x14ac:dyDescent="0.3">
      <c r="A5251" t="s">
        <v>4920</v>
      </c>
      <c r="C5251" s="18">
        <v>419.8587493940658</v>
      </c>
      <c r="D5251" s="1"/>
      <c r="E5251" s="1">
        <v>15</v>
      </c>
      <c r="F5251" s="1">
        <v>10</v>
      </c>
      <c r="G5251" s="1">
        <v>0</v>
      </c>
      <c r="H5251" s="1">
        <v>5</v>
      </c>
      <c r="I5251" s="15">
        <v>0.66666666666666663</v>
      </c>
      <c r="J5251">
        <f t="shared" si="81"/>
        <v>40</v>
      </c>
    </row>
    <row r="5252" spans="1:10" x14ac:dyDescent="0.3">
      <c r="A5252" t="s">
        <v>4921</v>
      </c>
      <c r="C5252" s="18">
        <v>419.84137882544036</v>
      </c>
      <c r="D5252" s="1"/>
      <c r="E5252" s="1">
        <v>26</v>
      </c>
      <c r="F5252" s="1">
        <v>11</v>
      </c>
      <c r="G5252" s="1">
        <v>4</v>
      </c>
      <c r="H5252" s="1">
        <v>11</v>
      </c>
      <c r="I5252" s="15">
        <v>0.5</v>
      </c>
      <c r="J5252">
        <f t="shared" ref="J5252:J5315" si="82">IF(E5252&lt;=30,40,20)</f>
        <v>40</v>
      </c>
    </row>
    <row r="5253" spans="1:10" x14ac:dyDescent="0.3">
      <c r="A5253" t="s">
        <v>4922</v>
      </c>
      <c r="C5253" s="18">
        <v>419.83279580852815</v>
      </c>
      <c r="D5253" s="1"/>
      <c r="E5253" s="1">
        <v>13</v>
      </c>
      <c r="F5253" s="1">
        <v>7</v>
      </c>
      <c r="G5253" s="1">
        <v>0</v>
      </c>
      <c r="H5253" s="1">
        <v>6</v>
      </c>
      <c r="I5253" s="15">
        <v>0.53846153846153844</v>
      </c>
      <c r="J5253">
        <f t="shared" si="82"/>
        <v>40</v>
      </c>
    </row>
    <row r="5254" spans="1:10" x14ac:dyDescent="0.3">
      <c r="A5254" t="s">
        <v>4923</v>
      </c>
      <c r="C5254" s="18">
        <v>419.82071824131452</v>
      </c>
      <c r="D5254" s="1"/>
      <c r="E5254" s="1">
        <v>10</v>
      </c>
      <c r="F5254" s="1">
        <v>6</v>
      </c>
      <c r="G5254" s="1">
        <v>0</v>
      </c>
      <c r="H5254" s="1">
        <v>4</v>
      </c>
      <c r="I5254" s="15">
        <v>0.6</v>
      </c>
      <c r="J5254">
        <f t="shared" si="82"/>
        <v>40</v>
      </c>
    </row>
    <row r="5255" spans="1:10" x14ac:dyDescent="0.3">
      <c r="A5255" t="s">
        <v>4924</v>
      </c>
      <c r="C5255" s="18">
        <v>419.80256795144447</v>
      </c>
      <c r="D5255" s="1"/>
      <c r="E5255" s="1">
        <v>8</v>
      </c>
      <c r="F5255" s="1">
        <v>5</v>
      </c>
      <c r="G5255" s="1">
        <v>0</v>
      </c>
      <c r="H5255" s="1">
        <v>3</v>
      </c>
      <c r="I5255" s="15">
        <v>0.625</v>
      </c>
      <c r="J5255">
        <f t="shared" si="82"/>
        <v>40</v>
      </c>
    </row>
    <row r="5256" spans="1:10" x14ac:dyDescent="0.3">
      <c r="A5256" t="s">
        <v>4925</v>
      </c>
      <c r="C5256" s="18">
        <v>419.79489530566178</v>
      </c>
      <c r="D5256" s="1"/>
      <c r="E5256" s="1">
        <v>2</v>
      </c>
      <c r="F5256" s="1">
        <v>2</v>
      </c>
      <c r="G5256" s="1">
        <v>0</v>
      </c>
      <c r="H5256" s="1">
        <v>0</v>
      </c>
      <c r="I5256" s="15">
        <v>1</v>
      </c>
      <c r="J5256">
        <f t="shared" si="82"/>
        <v>40</v>
      </c>
    </row>
    <row r="5257" spans="1:10" x14ac:dyDescent="0.3">
      <c r="A5257" t="s">
        <v>4926</v>
      </c>
      <c r="C5257" s="18">
        <v>419.79378154755852</v>
      </c>
      <c r="D5257" s="1"/>
      <c r="E5257" s="1">
        <v>6</v>
      </c>
      <c r="F5257" s="1">
        <v>4</v>
      </c>
      <c r="G5257" s="1">
        <v>0</v>
      </c>
      <c r="H5257" s="1">
        <v>2</v>
      </c>
      <c r="I5257" s="15">
        <v>0.66666666666666663</v>
      </c>
      <c r="J5257">
        <f t="shared" si="82"/>
        <v>40</v>
      </c>
    </row>
    <row r="5258" spans="1:10" x14ac:dyDescent="0.3">
      <c r="A5258" t="s">
        <v>4927</v>
      </c>
      <c r="C5258" s="18">
        <v>419.79052358628934</v>
      </c>
      <c r="D5258" s="1"/>
      <c r="E5258" s="1">
        <v>9</v>
      </c>
      <c r="F5258" s="1">
        <v>5</v>
      </c>
      <c r="G5258" s="1">
        <v>1</v>
      </c>
      <c r="H5258" s="1">
        <v>3</v>
      </c>
      <c r="I5258" s="15">
        <v>0.61111111111111116</v>
      </c>
      <c r="J5258">
        <f t="shared" si="82"/>
        <v>40</v>
      </c>
    </row>
    <row r="5259" spans="1:10" x14ac:dyDescent="0.3">
      <c r="A5259" t="s">
        <v>4928</v>
      </c>
      <c r="C5259" s="18">
        <v>419.78370098465973</v>
      </c>
      <c r="D5259" s="1"/>
      <c r="E5259" s="1">
        <v>6</v>
      </c>
      <c r="F5259" s="1">
        <v>4</v>
      </c>
      <c r="G5259" s="1">
        <v>0</v>
      </c>
      <c r="H5259" s="1">
        <v>2</v>
      </c>
      <c r="I5259" s="15">
        <v>0.66666666666666663</v>
      </c>
      <c r="J5259">
        <f t="shared" si="82"/>
        <v>40</v>
      </c>
    </row>
    <row r="5260" spans="1:10" x14ac:dyDescent="0.3">
      <c r="A5260" t="s">
        <v>4929</v>
      </c>
      <c r="C5260" s="18">
        <v>419.78154126652953</v>
      </c>
      <c r="D5260" s="1"/>
      <c r="E5260" s="1">
        <v>5</v>
      </c>
      <c r="F5260" s="1">
        <v>3</v>
      </c>
      <c r="G5260" s="1">
        <v>1</v>
      </c>
      <c r="H5260" s="1">
        <v>1</v>
      </c>
      <c r="I5260" s="15">
        <v>0.7</v>
      </c>
      <c r="J5260">
        <f t="shared" si="82"/>
        <v>40</v>
      </c>
    </row>
    <row r="5261" spans="1:10" x14ac:dyDescent="0.3">
      <c r="A5261" t="s">
        <v>4930</v>
      </c>
      <c r="C5261" s="18">
        <v>419.77722323808058</v>
      </c>
      <c r="D5261" s="1"/>
      <c r="E5261" s="1">
        <v>6</v>
      </c>
      <c r="F5261" s="1">
        <v>4</v>
      </c>
      <c r="G5261" s="1">
        <v>0</v>
      </c>
      <c r="H5261" s="1">
        <v>2</v>
      </c>
      <c r="I5261" s="15">
        <v>0.66666666666666663</v>
      </c>
      <c r="J5261">
        <f t="shared" si="82"/>
        <v>40</v>
      </c>
    </row>
    <row r="5262" spans="1:10" x14ac:dyDescent="0.3">
      <c r="A5262" t="s">
        <v>4931</v>
      </c>
      <c r="C5262" s="18">
        <v>419.77445287999882</v>
      </c>
      <c r="D5262" s="1"/>
      <c r="E5262" s="1">
        <v>8</v>
      </c>
      <c r="F5262" s="1">
        <v>5</v>
      </c>
      <c r="G5262" s="1">
        <v>0</v>
      </c>
      <c r="H5262" s="1">
        <v>3</v>
      </c>
      <c r="I5262" s="15">
        <v>0.625</v>
      </c>
      <c r="J5262">
        <f t="shared" si="82"/>
        <v>40</v>
      </c>
    </row>
    <row r="5263" spans="1:10" x14ac:dyDescent="0.3">
      <c r="A5263" t="s">
        <v>5845</v>
      </c>
      <c r="C5263" s="18">
        <v>419.77282090941287</v>
      </c>
      <c r="D5263" s="1"/>
      <c r="E5263" s="1">
        <v>8</v>
      </c>
      <c r="F5263" s="1">
        <v>4</v>
      </c>
      <c r="G5263" s="1">
        <v>0</v>
      </c>
      <c r="H5263" s="1">
        <v>4</v>
      </c>
      <c r="I5263" s="15">
        <v>0.5</v>
      </c>
      <c r="J5263">
        <f t="shared" si="82"/>
        <v>40</v>
      </c>
    </row>
    <row r="5264" spans="1:10" x14ac:dyDescent="0.3">
      <c r="A5264" t="s">
        <v>4932</v>
      </c>
      <c r="C5264" s="18">
        <v>419.7653693766851</v>
      </c>
      <c r="D5264" s="1"/>
      <c r="E5264" s="1">
        <v>20</v>
      </c>
      <c r="F5264" s="1">
        <v>10</v>
      </c>
      <c r="G5264" s="1">
        <v>0</v>
      </c>
      <c r="H5264" s="1">
        <v>10</v>
      </c>
      <c r="I5264" s="15">
        <v>0.5</v>
      </c>
      <c r="J5264">
        <f t="shared" si="82"/>
        <v>40</v>
      </c>
    </row>
    <row r="5265" spans="1:10" x14ac:dyDescent="0.3">
      <c r="A5265" t="s">
        <v>4933</v>
      </c>
      <c r="C5265" s="18">
        <v>419.76326954309206</v>
      </c>
      <c r="D5265" s="1"/>
      <c r="E5265" s="1">
        <v>6</v>
      </c>
      <c r="F5265" s="1">
        <v>4</v>
      </c>
      <c r="G5265" s="1">
        <v>0</v>
      </c>
      <c r="H5265" s="1">
        <v>2</v>
      </c>
      <c r="I5265" s="15">
        <v>0.66666666666666663</v>
      </c>
      <c r="J5265">
        <f t="shared" si="82"/>
        <v>40</v>
      </c>
    </row>
    <row r="5266" spans="1:10" x14ac:dyDescent="0.3">
      <c r="A5266" t="s">
        <v>4934</v>
      </c>
      <c r="C5266" s="18">
        <v>419.76164849256179</v>
      </c>
      <c r="D5266" s="1"/>
      <c r="E5266" s="1">
        <v>14</v>
      </c>
      <c r="F5266" s="1">
        <v>8</v>
      </c>
      <c r="G5266" s="1">
        <v>0</v>
      </c>
      <c r="H5266" s="1">
        <v>6</v>
      </c>
      <c r="I5266" s="15">
        <v>0.5714285714285714</v>
      </c>
      <c r="J5266">
        <f t="shared" si="82"/>
        <v>40</v>
      </c>
    </row>
    <row r="5267" spans="1:10" x14ac:dyDescent="0.3">
      <c r="A5267" t="s">
        <v>4935</v>
      </c>
      <c r="C5267" s="18">
        <v>419.74978872483371</v>
      </c>
      <c r="D5267" s="1"/>
      <c r="E5267" s="1">
        <v>3</v>
      </c>
      <c r="F5267" s="1">
        <v>2</v>
      </c>
      <c r="G5267" s="1">
        <v>1</v>
      </c>
      <c r="H5267" s="1">
        <v>0</v>
      </c>
      <c r="I5267" s="15">
        <v>0.83333333333333337</v>
      </c>
      <c r="J5267">
        <f t="shared" si="82"/>
        <v>40</v>
      </c>
    </row>
    <row r="5268" spans="1:10" x14ac:dyDescent="0.3">
      <c r="A5268" t="s">
        <v>4936</v>
      </c>
      <c r="C5268" s="18">
        <v>419.74443737378664</v>
      </c>
      <c r="D5268" s="1"/>
      <c r="E5268" s="1">
        <v>3</v>
      </c>
      <c r="F5268" s="1">
        <v>3</v>
      </c>
      <c r="G5268" s="1">
        <v>0</v>
      </c>
      <c r="H5268" s="1">
        <v>0</v>
      </c>
      <c r="I5268" s="15">
        <v>1</v>
      </c>
      <c r="J5268">
        <f t="shared" si="82"/>
        <v>40</v>
      </c>
    </row>
    <row r="5269" spans="1:10" x14ac:dyDescent="0.3">
      <c r="A5269" t="s">
        <v>4937</v>
      </c>
      <c r="C5269" s="18">
        <v>419.74309184125951</v>
      </c>
      <c r="D5269" s="1"/>
      <c r="E5269" s="1">
        <v>5</v>
      </c>
      <c r="F5269" s="1">
        <v>3</v>
      </c>
      <c r="G5269" s="1">
        <v>1</v>
      </c>
      <c r="H5269" s="1">
        <v>1</v>
      </c>
      <c r="I5269" s="15">
        <v>0.7</v>
      </c>
      <c r="J5269">
        <f t="shared" si="82"/>
        <v>40</v>
      </c>
    </row>
    <row r="5270" spans="1:10" x14ac:dyDescent="0.3">
      <c r="A5270" t="s">
        <v>4938</v>
      </c>
      <c r="C5270" s="18">
        <v>419.74139534150675</v>
      </c>
      <c r="D5270" s="1"/>
      <c r="E5270" s="1">
        <v>9</v>
      </c>
      <c r="F5270" s="1">
        <v>5</v>
      </c>
      <c r="G5270" s="1">
        <v>0</v>
      </c>
      <c r="H5270" s="1">
        <v>4</v>
      </c>
      <c r="I5270" s="15">
        <v>0.55555555555555558</v>
      </c>
      <c r="J5270">
        <f t="shared" si="82"/>
        <v>40</v>
      </c>
    </row>
    <row r="5271" spans="1:10" x14ac:dyDescent="0.3">
      <c r="A5271" t="s">
        <v>4939</v>
      </c>
      <c r="C5271" s="18">
        <v>419.73811058506169</v>
      </c>
      <c r="D5271" s="1"/>
      <c r="E5271" s="1">
        <v>36</v>
      </c>
      <c r="F5271" s="1">
        <v>19</v>
      </c>
      <c r="G5271" s="1">
        <v>3</v>
      </c>
      <c r="H5271" s="1">
        <v>14</v>
      </c>
      <c r="I5271" s="15">
        <v>0.56944444444444442</v>
      </c>
      <c r="J5271">
        <f t="shared" si="82"/>
        <v>20</v>
      </c>
    </row>
    <row r="5272" spans="1:10" x14ac:dyDescent="0.3">
      <c r="A5272" t="s">
        <v>4940</v>
      </c>
      <c r="C5272" s="18">
        <v>419.72567974960555</v>
      </c>
      <c r="D5272" s="1"/>
      <c r="E5272" s="1">
        <v>6</v>
      </c>
      <c r="F5272" s="1">
        <v>4</v>
      </c>
      <c r="G5272" s="1">
        <v>0</v>
      </c>
      <c r="H5272" s="1">
        <v>2</v>
      </c>
      <c r="I5272" s="15">
        <v>0.66666666666666663</v>
      </c>
      <c r="J5272">
        <f t="shared" si="82"/>
        <v>40</v>
      </c>
    </row>
    <row r="5273" spans="1:10" x14ac:dyDescent="0.3">
      <c r="A5273" t="s">
        <v>4941</v>
      </c>
      <c r="C5273" s="18">
        <v>419.72417343183537</v>
      </c>
      <c r="D5273" s="1"/>
      <c r="E5273" s="1">
        <v>6</v>
      </c>
      <c r="F5273" s="1">
        <v>4</v>
      </c>
      <c r="G5273" s="1">
        <v>0</v>
      </c>
      <c r="H5273" s="1">
        <v>2</v>
      </c>
      <c r="I5273" s="15">
        <v>0.66666666666666663</v>
      </c>
      <c r="J5273">
        <f t="shared" si="82"/>
        <v>40</v>
      </c>
    </row>
    <row r="5274" spans="1:10" x14ac:dyDescent="0.3">
      <c r="A5274" t="s">
        <v>4942</v>
      </c>
      <c r="C5274" s="18">
        <v>419.72258438635765</v>
      </c>
      <c r="D5274" s="1"/>
      <c r="E5274" s="1">
        <v>19</v>
      </c>
      <c r="F5274" s="1">
        <v>10</v>
      </c>
      <c r="G5274" s="1">
        <v>0</v>
      </c>
      <c r="H5274" s="1">
        <v>9</v>
      </c>
      <c r="I5274" s="15">
        <v>0.52631578947368418</v>
      </c>
      <c r="J5274">
        <f t="shared" si="82"/>
        <v>40</v>
      </c>
    </row>
    <row r="5275" spans="1:10" x14ac:dyDescent="0.3">
      <c r="A5275" t="s">
        <v>4943</v>
      </c>
      <c r="C5275" s="18">
        <v>419.72186711147299</v>
      </c>
      <c r="D5275" s="1"/>
      <c r="E5275" s="1">
        <v>2</v>
      </c>
      <c r="F5275" s="1">
        <v>2</v>
      </c>
      <c r="G5275" s="1">
        <v>0</v>
      </c>
      <c r="H5275" s="1">
        <v>0</v>
      </c>
      <c r="I5275" s="15">
        <v>1</v>
      </c>
      <c r="J5275">
        <f t="shared" si="82"/>
        <v>40</v>
      </c>
    </row>
    <row r="5276" spans="1:10" x14ac:dyDescent="0.3">
      <c r="A5276" t="s">
        <v>4944</v>
      </c>
      <c r="C5276" s="18">
        <v>419.72183923979742</v>
      </c>
      <c r="D5276" s="1"/>
      <c r="E5276" s="1">
        <v>5</v>
      </c>
      <c r="F5276" s="1">
        <v>3</v>
      </c>
      <c r="G5276" s="1">
        <v>1</v>
      </c>
      <c r="H5276" s="1">
        <v>1</v>
      </c>
      <c r="I5276" s="15">
        <v>0.7</v>
      </c>
      <c r="J5276">
        <f t="shared" si="82"/>
        <v>40</v>
      </c>
    </row>
    <row r="5277" spans="1:10" x14ac:dyDescent="0.3">
      <c r="A5277" t="s">
        <v>4945</v>
      </c>
      <c r="C5277" s="18">
        <v>419.72053824373421</v>
      </c>
      <c r="D5277" s="1"/>
      <c r="E5277" s="1">
        <v>3</v>
      </c>
      <c r="F5277" s="1">
        <v>2</v>
      </c>
      <c r="G5277" s="1">
        <v>1</v>
      </c>
      <c r="H5277" s="1">
        <v>0</v>
      </c>
      <c r="I5277" s="15">
        <v>0.83333333333333337</v>
      </c>
      <c r="J5277">
        <f t="shared" si="82"/>
        <v>40</v>
      </c>
    </row>
    <row r="5278" spans="1:10" x14ac:dyDescent="0.3">
      <c r="A5278" s="21" t="s">
        <v>4946</v>
      </c>
      <c r="C5278" s="18">
        <v>419.71622922208218</v>
      </c>
      <c r="D5278" s="1"/>
      <c r="E5278" s="1">
        <v>2</v>
      </c>
      <c r="F5278" s="1">
        <v>2</v>
      </c>
      <c r="G5278" s="1">
        <v>0</v>
      </c>
      <c r="H5278" s="1">
        <v>0</v>
      </c>
      <c r="I5278" s="15">
        <v>1</v>
      </c>
      <c r="J5278">
        <f t="shared" si="82"/>
        <v>40</v>
      </c>
    </row>
    <row r="5279" spans="1:10" x14ac:dyDescent="0.3">
      <c r="A5279" t="s">
        <v>4947</v>
      </c>
      <c r="C5279" s="18">
        <v>419.7133362941579</v>
      </c>
      <c r="D5279" s="1"/>
      <c r="E5279" s="1">
        <v>6</v>
      </c>
      <c r="F5279" s="1">
        <v>4</v>
      </c>
      <c r="G5279" s="1">
        <v>0</v>
      </c>
      <c r="H5279" s="1">
        <v>2</v>
      </c>
      <c r="I5279" s="15">
        <v>0.66666666666666663</v>
      </c>
      <c r="J5279">
        <f t="shared" si="82"/>
        <v>40</v>
      </c>
    </row>
    <row r="5280" spans="1:10" x14ac:dyDescent="0.3">
      <c r="A5280" t="s">
        <v>4948</v>
      </c>
      <c r="C5280" s="18">
        <v>419.71225631668005</v>
      </c>
      <c r="D5280" s="1"/>
      <c r="E5280" s="1">
        <v>3</v>
      </c>
      <c r="F5280" s="1">
        <v>2</v>
      </c>
      <c r="G5280" s="1">
        <v>1</v>
      </c>
      <c r="H5280" s="1">
        <v>0</v>
      </c>
      <c r="I5280" s="15">
        <v>0.83333333333333337</v>
      </c>
      <c r="J5280">
        <f t="shared" si="82"/>
        <v>40</v>
      </c>
    </row>
    <row r="5281" spans="1:10" x14ac:dyDescent="0.3">
      <c r="A5281" t="s">
        <v>4949</v>
      </c>
      <c r="C5281" s="18">
        <v>419.71225631668005</v>
      </c>
      <c r="D5281" s="1"/>
      <c r="E5281" s="1">
        <v>2</v>
      </c>
      <c r="F5281" s="1">
        <v>2</v>
      </c>
      <c r="G5281" s="1">
        <v>0</v>
      </c>
      <c r="H5281" s="1">
        <v>0</v>
      </c>
      <c r="I5281" s="15">
        <v>1</v>
      </c>
      <c r="J5281">
        <f t="shared" si="82"/>
        <v>40</v>
      </c>
    </row>
    <row r="5282" spans="1:10" x14ac:dyDescent="0.3">
      <c r="A5282" t="s">
        <v>4950</v>
      </c>
      <c r="C5282" s="18">
        <v>419.71225631668005</v>
      </c>
      <c r="D5282" s="1"/>
      <c r="E5282" s="1">
        <v>3</v>
      </c>
      <c r="F5282" s="1">
        <v>2</v>
      </c>
      <c r="G5282" s="1">
        <v>1</v>
      </c>
      <c r="H5282" s="1">
        <v>0</v>
      </c>
      <c r="I5282" s="15">
        <v>0.83333333333333337</v>
      </c>
      <c r="J5282">
        <f t="shared" si="82"/>
        <v>40</v>
      </c>
    </row>
    <row r="5283" spans="1:10" x14ac:dyDescent="0.3">
      <c r="A5283" t="s">
        <v>4951</v>
      </c>
      <c r="C5283" s="18">
        <v>419.71225631668005</v>
      </c>
      <c r="D5283" s="1"/>
      <c r="E5283" s="1">
        <v>3</v>
      </c>
      <c r="F5283" s="1">
        <v>2</v>
      </c>
      <c r="G5283" s="1">
        <v>1</v>
      </c>
      <c r="H5283" s="1">
        <v>0</v>
      </c>
      <c r="I5283" s="15">
        <v>0.83333333333333337</v>
      </c>
      <c r="J5283">
        <f t="shared" si="82"/>
        <v>40</v>
      </c>
    </row>
    <row r="5284" spans="1:10" x14ac:dyDescent="0.3">
      <c r="A5284" t="s">
        <v>4952</v>
      </c>
      <c r="C5284" s="18">
        <v>419.71225631668005</v>
      </c>
      <c r="D5284" s="1"/>
      <c r="E5284" s="1">
        <v>3</v>
      </c>
      <c r="F5284" s="1">
        <v>2</v>
      </c>
      <c r="G5284" s="1">
        <v>1</v>
      </c>
      <c r="H5284" s="1">
        <v>0</v>
      </c>
      <c r="I5284" s="15">
        <v>0.83333333333333337</v>
      </c>
      <c r="J5284">
        <f t="shared" si="82"/>
        <v>40</v>
      </c>
    </row>
    <row r="5285" spans="1:10" x14ac:dyDescent="0.3">
      <c r="A5285" t="s">
        <v>4953</v>
      </c>
      <c r="C5285" s="18">
        <v>419.71225631668005</v>
      </c>
      <c r="D5285" s="1"/>
      <c r="E5285" s="1">
        <v>3</v>
      </c>
      <c r="F5285" s="1">
        <v>2</v>
      </c>
      <c r="G5285" s="1">
        <v>1</v>
      </c>
      <c r="H5285" s="1">
        <v>0</v>
      </c>
      <c r="I5285" s="15">
        <v>0.83333333333333337</v>
      </c>
      <c r="J5285">
        <f t="shared" si="82"/>
        <v>40</v>
      </c>
    </row>
    <row r="5286" spans="1:10" x14ac:dyDescent="0.3">
      <c r="A5286" t="s">
        <v>4954</v>
      </c>
      <c r="C5286" s="18">
        <v>419.71225631668005</v>
      </c>
      <c r="D5286" s="1"/>
      <c r="E5286" s="1">
        <v>3</v>
      </c>
      <c r="F5286" s="1">
        <v>2</v>
      </c>
      <c r="G5286" s="1">
        <v>1</v>
      </c>
      <c r="H5286" s="1">
        <v>0</v>
      </c>
      <c r="I5286" s="15">
        <v>0.83333333333333337</v>
      </c>
      <c r="J5286">
        <f t="shared" si="82"/>
        <v>40</v>
      </c>
    </row>
    <row r="5287" spans="1:10" x14ac:dyDescent="0.3">
      <c r="A5287" t="s">
        <v>4955</v>
      </c>
      <c r="C5287" s="18">
        <v>419.71225631668005</v>
      </c>
      <c r="D5287" s="1"/>
      <c r="E5287" s="1">
        <v>2</v>
      </c>
      <c r="F5287" s="1">
        <v>2</v>
      </c>
      <c r="G5287" s="1">
        <v>0</v>
      </c>
      <c r="H5287" s="1">
        <v>0</v>
      </c>
      <c r="I5287" s="15">
        <v>1</v>
      </c>
      <c r="J5287">
        <f t="shared" si="82"/>
        <v>40</v>
      </c>
    </row>
    <row r="5288" spans="1:10" x14ac:dyDescent="0.3">
      <c r="A5288" t="s">
        <v>4956</v>
      </c>
      <c r="C5288" s="18">
        <v>419.70987429373025</v>
      </c>
      <c r="D5288" s="1"/>
      <c r="E5288" s="1">
        <v>3</v>
      </c>
      <c r="F5288" s="1">
        <v>2</v>
      </c>
      <c r="G5288" s="1">
        <v>1</v>
      </c>
      <c r="H5288" s="1">
        <v>0</v>
      </c>
      <c r="I5288" s="15">
        <v>0.83333333333333337</v>
      </c>
      <c r="J5288">
        <f t="shared" si="82"/>
        <v>40</v>
      </c>
    </row>
    <row r="5289" spans="1:10" x14ac:dyDescent="0.3">
      <c r="A5289" t="s">
        <v>4958</v>
      </c>
      <c r="C5289" s="18">
        <v>419.70445892353274</v>
      </c>
      <c r="D5289" s="1"/>
      <c r="E5289" s="1">
        <v>6</v>
      </c>
      <c r="F5289" s="1">
        <v>4</v>
      </c>
      <c r="G5289" s="1">
        <v>0</v>
      </c>
      <c r="H5289" s="1">
        <v>2</v>
      </c>
      <c r="I5289" s="15">
        <v>0.66666666666666663</v>
      </c>
      <c r="J5289">
        <f t="shared" si="82"/>
        <v>40</v>
      </c>
    </row>
    <row r="5290" spans="1:10" x14ac:dyDescent="0.3">
      <c r="A5290" t="s">
        <v>4959</v>
      </c>
      <c r="C5290" s="18">
        <v>419.70422606934414</v>
      </c>
      <c r="D5290" s="1"/>
      <c r="E5290" s="1">
        <v>2</v>
      </c>
      <c r="F5290" s="1">
        <v>2</v>
      </c>
      <c r="G5290" s="1">
        <v>0</v>
      </c>
      <c r="H5290" s="1">
        <v>0</v>
      </c>
      <c r="I5290" s="15">
        <v>1</v>
      </c>
      <c r="J5290">
        <f t="shared" si="82"/>
        <v>40</v>
      </c>
    </row>
    <row r="5291" spans="1:10" x14ac:dyDescent="0.3">
      <c r="A5291" t="s">
        <v>4960</v>
      </c>
      <c r="C5291" s="18">
        <v>419.70398144396177</v>
      </c>
      <c r="D5291" s="1"/>
      <c r="E5291" s="1">
        <v>3</v>
      </c>
      <c r="F5291" s="1">
        <v>2</v>
      </c>
      <c r="G5291" s="1">
        <v>1</v>
      </c>
      <c r="H5291" s="1">
        <v>0</v>
      </c>
      <c r="I5291" s="15">
        <v>0.83333333333333337</v>
      </c>
      <c r="J5291">
        <f t="shared" si="82"/>
        <v>40</v>
      </c>
    </row>
    <row r="5292" spans="1:10" x14ac:dyDescent="0.3">
      <c r="A5292" t="s">
        <v>4961</v>
      </c>
      <c r="C5292" s="18">
        <v>419.69898136138829</v>
      </c>
      <c r="D5292" s="1"/>
      <c r="E5292" s="1">
        <v>2</v>
      </c>
      <c r="F5292" s="1">
        <v>2</v>
      </c>
      <c r="G5292" s="1">
        <v>0</v>
      </c>
      <c r="H5292" s="1">
        <v>0</v>
      </c>
      <c r="I5292" s="15">
        <v>1</v>
      </c>
      <c r="J5292">
        <f t="shared" si="82"/>
        <v>40</v>
      </c>
    </row>
    <row r="5293" spans="1:10" x14ac:dyDescent="0.3">
      <c r="A5293" t="s">
        <v>4962</v>
      </c>
      <c r="C5293" s="18">
        <v>419.69848595434672</v>
      </c>
      <c r="D5293" s="1"/>
      <c r="E5293" s="1">
        <v>6</v>
      </c>
      <c r="F5293" s="1">
        <v>4</v>
      </c>
      <c r="G5293" s="1">
        <v>0</v>
      </c>
      <c r="H5293" s="1">
        <v>2</v>
      </c>
      <c r="I5293" s="15">
        <v>0.66666666666666663</v>
      </c>
      <c r="J5293">
        <f t="shared" si="82"/>
        <v>40</v>
      </c>
    </row>
    <row r="5294" spans="1:10" x14ac:dyDescent="0.3">
      <c r="A5294" t="s">
        <v>4963</v>
      </c>
      <c r="C5294" s="18">
        <v>419.69324157388883</v>
      </c>
      <c r="D5294" s="1"/>
      <c r="E5294" s="1">
        <v>6</v>
      </c>
      <c r="F5294" s="1">
        <v>4</v>
      </c>
      <c r="G5294" s="1">
        <v>0</v>
      </c>
      <c r="H5294" s="1">
        <v>2</v>
      </c>
      <c r="I5294" s="15">
        <v>0.66666666666666663</v>
      </c>
      <c r="J5294">
        <f t="shared" si="82"/>
        <v>40</v>
      </c>
    </row>
    <row r="5295" spans="1:10" x14ac:dyDescent="0.3">
      <c r="A5295" t="s">
        <v>5026</v>
      </c>
      <c r="C5295" s="18">
        <v>419.68083082070547</v>
      </c>
      <c r="D5295" s="1"/>
      <c r="E5295" s="1">
        <v>5</v>
      </c>
      <c r="F5295" s="1">
        <v>3</v>
      </c>
      <c r="G5295" s="1">
        <v>0</v>
      </c>
      <c r="H5295" s="1">
        <v>2</v>
      </c>
      <c r="I5295" s="15">
        <v>0.6</v>
      </c>
      <c r="J5295">
        <f t="shared" si="82"/>
        <v>40</v>
      </c>
    </row>
    <row r="5296" spans="1:10" x14ac:dyDescent="0.3">
      <c r="A5296" t="s">
        <v>4964</v>
      </c>
      <c r="C5296" s="18">
        <v>419.67106331176092</v>
      </c>
      <c r="D5296" s="1"/>
      <c r="E5296" s="1">
        <v>15</v>
      </c>
      <c r="F5296" s="1">
        <v>8</v>
      </c>
      <c r="G5296" s="1">
        <v>0</v>
      </c>
      <c r="H5296" s="1">
        <v>7</v>
      </c>
      <c r="I5296" s="15">
        <v>0.53333333333333333</v>
      </c>
      <c r="J5296">
        <f t="shared" si="82"/>
        <v>40</v>
      </c>
    </row>
    <row r="5297" spans="1:10" x14ac:dyDescent="0.3">
      <c r="A5297" t="s">
        <v>4965</v>
      </c>
      <c r="C5297" s="18">
        <v>419.66812475611022</v>
      </c>
      <c r="D5297" s="1"/>
      <c r="E5297" s="1">
        <v>12</v>
      </c>
      <c r="F5297" s="1">
        <v>6</v>
      </c>
      <c r="G5297" s="1">
        <v>2</v>
      </c>
      <c r="H5297" s="1">
        <v>4</v>
      </c>
      <c r="I5297" s="15">
        <v>0.58333333333333337</v>
      </c>
      <c r="J5297">
        <f t="shared" si="82"/>
        <v>40</v>
      </c>
    </row>
    <row r="5298" spans="1:10" x14ac:dyDescent="0.3">
      <c r="A5298" t="s">
        <v>4966</v>
      </c>
      <c r="C5298" s="18">
        <v>419.66564189351305</v>
      </c>
      <c r="D5298" s="1"/>
      <c r="E5298" s="1">
        <v>3</v>
      </c>
      <c r="F5298" s="1">
        <v>2</v>
      </c>
      <c r="G5298" s="1">
        <v>1</v>
      </c>
      <c r="H5298" s="1">
        <v>0</v>
      </c>
      <c r="I5298" s="15">
        <v>0.83333333333333337</v>
      </c>
      <c r="J5298">
        <f t="shared" si="82"/>
        <v>40</v>
      </c>
    </row>
    <row r="5299" spans="1:10" x14ac:dyDescent="0.3">
      <c r="A5299" t="s">
        <v>4967</v>
      </c>
      <c r="C5299" s="18">
        <v>419.66529148707843</v>
      </c>
      <c r="D5299" s="1"/>
      <c r="E5299" s="1">
        <v>12</v>
      </c>
      <c r="F5299" s="1">
        <v>7</v>
      </c>
      <c r="G5299" s="1">
        <v>0</v>
      </c>
      <c r="H5299" s="1">
        <v>5</v>
      </c>
      <c r="I5299" s="15">
        <v>0.58333333333333337</v>
      </c>
      <c r="J5299">
        <f t="shared" si="82"/>
        <v>40</v>
      </c>
    </row>
    <row r="5300" spans="1:10" x14ac:dyDescent="0.3">
      <c r="A5300" t="s">
        <v>4968</v>
      </c>
      <c r="C5300" s="18">
        <v>419.66373419742746</v>
      </c>
      <c r="D5300" s="1"/>
      <c r="E5300" s="1">
        <v>12</v>
      </c>
      <c r="F5300" s="1">
        <v>7</v>
      </c>
      <c r="G5300" s="1">
        <v>0</v>
      </c>
      <c r="H5300" s="1">
        <v>5</v>
      </c>
      <c r="I5300" s="15">
        <v>0.58333333333333337</v>
      </c>
      <c r="J5300">
        <f t="shared" si="82"/>
        <v>40</v>
      </c>
    </row>
    <row r="5301" spans="1:10" x14ac:dyDescent="0.3">
      <c r="A5301" t="s">
        <v>4969</v>
      </c>
      <c r="C5301" s="18">
        <v>419.65040501568768</v>
      </c>
      <c r="D5301" s="1"/>
      <c r="E5301" s="1">
        <v>11</v>
      </c>
      <c r="F5301" s="1">
        <v>6</v>
      </c>
      <c r="G5301" s="1">
        <v>0</v>
      </c>
      <c r="H5301" s="1">
        <v>5</v>
      </c>
      <c r="I5301" s="15">
        <v>0.54545454545454541</v>
      </c>
      <c r="J5301">
        <f t="shared" si="82"/>
        <v>40</v>
      </c>
    </row>
    <row r="5302" spans="1:10" x14ac:dyDescent="0.3">
      <c r="A5302" t="s">
        <v>5206</v>
      </c>
      <c r="C5302" s="18">
        <v>419.64823248859341</v>
      </c>
      <c r="D5302" s="1"/>
      <c r="E5302" s="1">
        <v>20</v>
      </c>
      <c r="F5302" s="1">
        <v>11</v>
      </c>
      <c r="G5302" s="1">
        <v>0</v>
      </c>
      <c r="H5302" s="1">
        <v>9</v>
      </c>
      <c r="I5302" s="15">
        <v>0.55000000000000004</v>
      </c>
      <c r="J5302">
        <f t="shared" si="82"/>
        <v>40</v>
      </c>
    </row>
    <row r="5303" spans="1:10" x14ac:dyDescent="0.3">
      <c r="A5303" t="s">
        <v>4971</v>
      </c>
      <c r="C5303" s="18">
        <v>419.64418955427197</v>
      </c>
      <c r="D5303" s="1"/>
      <c r="E5303" s="1">
        <v>6</v>
      </c>
      <c r="F5303" s="1">
        <v>4</v>
      </c>
      <c r="G5303" s="1">
        <v>0</v>
      </c>
      <c r="H5303" s="1">
        <v>2</v>
      </c>
      <c r="I5303" s="15">
        <v>0.66666666666666663</v>
      </c>
      <c r="J5303">
        <f t="shared" si="82"/>
        <v>40</v>
      </c>
    </row>
    <row r="5304" spans="1:10" x14ac:dyDescent="0.3">
      <c r="A5304" t="s">
        <v>4972</v>
      </c>
      <c r="C5304" s="18">
        <v>419.64319964376625</v>
      </c>
      <c r="D5304" s="1"/>
      <c r="E5304" s="1">
        <v>6</v>
      </c>
      <c r="F5304" s="1">
        <v>4</v>
      </c>
      <c r="G5304" s="1">
        <v>0</v>
      </c>
      <c r="H5304" s="1">
        <v>2</v>
      </c>
      <c r="I5304" s="15">
        <v>0.66666666666666663</v>
      </c>
      <c r="J5304">
        <f t="shared" si="82"/>
        <v>40</v>
      </c>
    </row>
    <row r="5305" spans="1:10" x14ac:dyDescent="0.3">
      <c r="A5305" t="s">
        <v>4973</v>
      </c>
      <c r="C5305" s="18">
        <v>419.62399010224016</v>
      </c>
      <c r="D5305" s="1"/>
      <c r="E5305" s="1">
        <v>9</v>
      </c>
      <c r="F5305" s="1">
        <v>5</v>
      </c>
      <c r="G5305" s="1">
        <v>1</v>
      </c>
      <c r="H5305" s="1">
        <v>3</v>
      </c>
      <c r="I5305" s="15">
        <v>0.61111111111111116</v>
      </c>
      <c r="J5305">
        <f t="shared" si="82"/>
        <v>40</v>
      </c>
    </row>
    <row r="5306" spans="1:10" x14ac:dyDescent="0.3">
      <c r="A5306" t="s">
        <v>5352</v>
      </c>
      <c r="C5306" s="18">
        <v>419.58418295894131</v>
      </c>
      <c r="D5306" s="1"/>
      <c r="E5306" s="1">
        <v>5</v>
      </c>
      <c r="F5306" s="1">
        <v>3</v>
      </c>
      <c r="G5306" s="1">
        <v>0</v>
      </c>
      <c r="H5306" s="1">
        <v>2</v>
      </c>
      <c r="I5306" s="15">
        <v>0.6</v>
      </c>
      <c r="J5306">
        <f t="shared" si="82"/>
        <v>40</v>
      </c>
    </row>
    <row r="5307" spans="1:10" x14ac:dyDescent="0.3">
      <c r="A5307" t="s">
        <v>4974</v>
      </c>
      <c r="C5307" s="18">
        <v>419.57985149223595</v>
      </c>
      <c r="D5307" s="1"/>
      <c r="E5307" s="1">
        <v>6</v>
      </c>
      <c r="F5307" s="1">
        <v>4</v>
      </c>
      <c r="G5307" s="1">
        <v>0</v>
      </c>
      <c r="H5307" s="1">
        <v>2</v>
      </c>
      <c r="I5307" s="15">
        <v>0.66666666666666663</v>
      </c>
      <c r="J5307">
        <f t="shared" si="82"/>
        <v>40</v>
      </c>
    </row>
    <row r="5308" spans="1:10" x14ac:dyDescent="0.3">
      <c r="A5308" t="s">
        <v>4975</v>
      </c>
      <c r="C5308" s="18">
        <v>419.57724417249875</v>
      </c>
      <c r="D5308" s="1"/>
      <c r="E5308" s="1">
        <v>6</v>
      </c>
      <c r="F5308" s="1">
        <v>4</v>
      </c>
      <c r="G5308" s="1">
        <v>0</v>
      </c>
      <c r="H5308" s="1">
        <v>2</v>
      </c>
      <c r="I5308" s="15">
        <v>0.66666666666666663</v>
      </c>
      <c r="J5308">
        <f t="shared" si="82"/>
        <v>40</v>
      </c>
    </row>
    <row r="5309" spans="1:10" x14ac:dyDescent="0.3">
      <c r="A5309" t="s">
        <v>4978</v>
      </c>
      <c r="C5309" s="18">
        <v>419.56191945974854</v>
      </c>
      <c r="D5309" s="1"/>
      <c r="E5309" s="1">
        <v>15</v>
      </c>
      <c r="F5309" s="1">
        <v>9</v>
      </c>
      <c r="G5309" s="1">
        <v>0</v>
      </c>
      <c r="H5309" s="1">
        <v>6</v>
      </c>
      <c r="I5309" s="15">
        <v>0.6</v>
      </c>
      <c r="J5309">
        <f t="shared" si="82"/>
        <v>40</v>
      </c>
    </row>
    <row r="5310" spans="1:10" x14ac:dyDescent="0.3">
      <c r="A5310" t="s">
        <v>4979</v>
      </c>
      <c r="C5310" s="18">
        <v>419.55712595409102</v>
      </c>
      <c r="D5310" s="1"/>
      <c r="E5310" s="1">
        <v>14</v>
      </c>
      <c r="F5310" s="1">
        <v>8</v>
      </c>
      <c r="G5310" s="1">
        <v>0</v>
      </c>
      <c r="H5310" s="1">
        <v>6</v>
      </c>
      <c r="I5310" s="15">
        <v>0.5714285714285714</v>
      </c>
      <c r="J5310">
        <f t="shared" si="82"/>
        <v>40</v>
      </c>
    </row>
    <row r="5311" spans="1:10" x14ac:dyDescent="0.3">
      <c r="A5311" t="s">
        <v>4980</v>
      </c>
      <c r="C5311" s="18">
        <v>419.54214775006113</v>
      </c>
      <c r="D5311" s="1"/>
      <c r="E5311" s="1">
        <v>5</v>
      </c>
      <c r="F5311" s="1">
        <v>3</v>
      </c>
      <c r="G5311" s="1">
        <v>1</v>
      </c>
      <c r="H5311" s="1">
        <v>1</v>
      </c>
      <c r="I5311" s="15">
        <v>0.7</v>
      </c>
      <c r="J5311">
        <f t="shared" si="82"/>
        <v>40</v>
      </c>
    </row>
    <row r="5312" spans="1:10" x14ac:dyDescent="0.3">
      <c r="A5312" t="s">
        <v>4981</v>
      </c>
      <c r="C5312" s="18">
        <v>419.5418320887178</v>
      </c>
      <c r="D5312" s="1"/>
      <c r="E5312" s="1">
        <v>6</v>
      </c>
      <c r="F5312" s="1">
        <v>4</v>
      </c>
      <c r="G5312" s="1">
        <v>0</v>
      </c>
      <c r="H5312" s="1">
        <v>2</v>
      </c>
      <c r="I5312" s="15">
        <v>0.66666666666666663</v>
      </c>
      <c r="J5312">
        <f t="shared" si="82"/>
        <v>40</v>
      </c>
    </row>
    <row r="5313" spans="1:10" x14ac:dyDescent="0.3">
      <c r="A5313" t="s">
        <v>5627</v>
      </c>
      <c r="C5313" s="18">
        <v>419.51686410651803</v>
      </c>
      <c r="D5313" s="1"/>
      <c r="E5313" s="1">
        <v>26</v>
      </c>
      <c r="F5313" s="1">
        <v>11</v>
      </c>
      <c r="G5313" s="1">
        <v>5</v>
      </c>
      <c r="H5313" s="1">
        <v>10</v>
      </c>
      <c r="I5313" s="15">
        <v>0.51923076923076927</v>
      </c>
      <c r="J5313">
        <f t="shared" si="82"/>
        <v>40</v>
      </c>
    </row>
    <row r="5314" spans="1:10" x14ac:dyDescent="0.3">
      <c r="A5314" t="s">
        <v>4983</v>
      </c>
      <c r="C5314" s="18">
        <v>419.51611325245852</v>
      </c>
      <c r="D5314" s="1"/>
      <c r="E5314" s="1">
        <v>6</v>
      </c>
      <c r="F5314" s="1">
        <v>4</v>
      </c>
      <c r="G5314" s="1">
        <v>0</v>
      </c>
      <c r="H5314" s="1">
        <v>2</v>
      </c>
      <c r="I5314" s="15">
        <v>0.66666666666666663</v>
      </c>
      <c r="J5314">
        <f t="shared" si="82"/>
        <v>40</v>
      </c>
    </row>
    <row r="5315" spans="1:10" x14ac:dyDescent="0.3">
      <c r="A5315" t="s">
        <v>4984</v>
      </c>
      <c r="C5315" s="18">
        <v>419.51482359497527</v>
      </c>
      <c r="D5315" s="1"/>
      <c r="E5315" s="1">
        <v>14</v>
      </c>
      <c r="F5315" s="1">
        <v>8</v>
      </c>
      <c r="G5315" s="1">
        <v>0</v>
      </c>
      <c r="H5315" s="1">
        <v>6</v>
      </c>
      <c r="I5315" s="15">
        <v>0.5714285714285714</v>
      </c>
      <c r="J5315">
        <f t="shared" si="82"/>
        <v>40</v>
      </c>
    </row>
    <row r="5316" spans="1:10" x14ac:dyDescent="0.3">
      <c r="A5316" t="s">
        <v>6696</v>
      </c>
      <c r="C5316" s="18">
        <v>419.51305686572408</v>
      </c>
      <c r="D5316" s="1"/>
      <c r="E5316" s="1">
        <v>18</v>
      </c>
      <c r="F5316" s="1">
        <v>8</v>
      </c>
      <c r="G5316" s="1">
        <v>1</v>
      </c>
      <c r="H5316" s="1">
        <v>9</v>
      </c>
      <c r="I5316" s="15">
        <v>0.47222222222222221</v>
      </c>
      <c r="J5316">
        <f t="shared" ref="J5316:J5379" si="83">IF(E5316&lt;=30,40,20)</f>
        <v>40</v>
      </c>
    </row>
    <row r="5317" spans="1:10" x14ac:dyDescent="0.3">
      <c r="A5317" t="s">
        <v>4985</v>
      </c>
      <c r="C5317" s="18">
        <v>419.5107057674843</v>
      </c>
      <c r="D5317" s="1"/>
      <c r="E5317" s="1">
        <v>15</v>
      </c>
      <c r="F5317" s="1">
        <v>8</v>
      </c>
      <c r="G5317" s="1">
        <v>1</v>
      </c>
      <c r="H5317" s="1">
        <v>6</v>
      </c>
      <c r="I5317" s="15">
        <v>0.56666666666666665</v>
      </c>
      <c r="J5317">
        <f t="shared" si="83"/>
        <v>40</v>
      </c>
    </row>
    <row r="5318" spans="1:10" x14ac:dyDescent="0.3">
      <c r="A5318" s="21" t="s">
        <v>4986</v>
      </c>
      <c r="C5318" s="18">
        <v>419.5030483185044</v>
      </c>
      <c r="D5318" s="1"/>
      <c r="E5318" s="1">
        <v>18</v>
      </c>
      <c r="F5318" s="1">
        <v>10</v>
      </c>
      <c r="G5318" s="1">
        <v>0</v>
      </c>
      <c r="H5318" s="1">
        <v>8</v>
      </c>
      <c r="I5318" s="15">
        <v>0.55555555555555558</v>
      </c>
      <c r="J5318">
        <f t="shared" si="83"/>
        <v>40</v>
      </c>
    </row>
    <row r="5319" spans="1:10" x14ac:dyDescent="0.3">
      <c r="A5319" t="s">
        <v>4987</v>
      </c>
      <c r="C5319" s="18">
        <v>419.49523848039439</v>
      </c>
      <c r="D5319" s="1"/>
      <c r="E5319" s="1">
        <v>3</v>
      </c>
      <c r="F5319" s="1">
        <v>2</v>
      </c>
      <c r="G5319" s="1">
        <v>1</v>
      </c>
      <c r="H5319" s="1">
        <v>0</v>
      </c>
      <c r="I5319" s="15">
        <v>0.83333333333333337</v>
      </c>
      <c r="J5319">
        <f t="shared" si="83"/>
        <v>40</v>
      </c>
    </row>
    <row r="5320" spans="1:10" x14ac:dyDescent="0.3">
      <c r="A5320" t="s">
        <v>4988</v>
      </c>
      <c r="C5320" s="18">
        <v>419.4925426099731</v>
      </c>
      <c r="D5320" s="1"/>
      <c r="E5320" s="1">
        <v>3</v>
      </c>
      <c r="F5320" s="1">
        <v>2</v>
      </c>
      <c r="G5320" s="1">
        <v>1</v>
      </c>
      <c r="H5320" s="1">
        <v>0</v>
      </c>
      <c r="I5320" s="15">
        <v>0.83333333333333337</v>
      </c>
      <c r="J5320">
        <f t="shared" si="83"/>
        <v>40</v>
      </c>
    </row>
    <row r="5321" spans="1:10" x14ac:dyDescent="0.3">
      <c r="A5321" t="s">
        <v>4989</v>
      </c>
      <c r="C5321" s="18">
        <v>419.48268409808088</v>
      </c>
      <c r="D5321" s="1"/>
      <c r="E5321" s="1">
        <v>2</v>
      </c>
      <c r="F5321" s="1">
        <v>2</v>
      </c>
      <c r="G5321" s="1">
        <v>0</v>
      </c>
      <c r="H5321" s="1">
        <v>0</v>
      </c>
      <c r="I5321" s="15">
        <v>1</v>
      </c>
      <c r="J5321">
        <f t="shared" si="83"/>
        <v>40</v>
      </c>
    </row>
    <row r="5322" spans="1:10" x14ac:dyDescent="0.3">
      <c r="A5322" t="s">
        <v>4990</v>
      </c>
      <c r="C5322" s="18">
        <v>419.4724886920464</v>
      </c>
      <c r="D5322" s="1"/>
      <c r="E5322" s="1">
        <v>6</v>
      </c>
      <c r="F5322" s="1">
        <v>4</v>
      </c>
      <c r="G5322" s="1">
        <v>0</v>
      </c>
      <c r="H5322" s="1">
        <v>2</v>
      </c>
      <c r="I5322" s="15">
        <v>0.66666666666666663</v>
      </c>
      <c r="J5322">
        <f t="shared" si="83"/>
        <v>40</v>
      </c>
    </row>
    <row r="5323" spans="1:10" x14ac:dyDescent="0.3">
      <c r="A5323" t="s">
        <v>4991</v>
      </c>
      <c r="C5323" s="18">
        <v>419.46228948238513</v>
      </c>
      <c r="D5323" s="1"/>
      <c r="E5323" s="1">
        <v>36</v>
      </c>
      <c r="F5323" s="1">
        <v>21</v>
      </c>
      <c r="G5323" s="1">
        <v>0</v>
      </c>
      <c r="H5323" s="1">
        <v>15</v>
      </c>
      <c r="I5323" s="15">
        <v>0.58333333333333337</v>
      </c>
      <c r="J5323">
        <f t="shared" si="83"/>
        <v>20</v>
      </c>
    </row>
    <row r="5324" spans="1:10" x14ac:dyDescent="0.3">
      <c r="A5324" t="s">
        <v>5138</v>
      </c>
      <c r="C5324" s="18">
        <v>419.45962765676006</v>
      </c>
      <c r="D5324" s="1"/>
      <c r="E5324" s="1">
        <v>6</v>
      </c>
      <c r="F5324" s="1">
        <v>4</v>
      </c>
      <c r="G5324" s="1">
        <v>0</v>
      </c>
      <c r="H5324" s="1">
        <v>2</v>
      </c>
      <c r="I5324" s="15">
        <v>0.66666666666666663</v>
      </c>
      <c r="J5324">
        <f t="shared" si="83"/>
        <v>40</v>
      </c>
    </row>
    <row r="5325" spans="1:10" x14ac:dyDescent="0.3">
      <c r="A5325" t="s">
        <v>4993</v>
      </c>
      <c r="C5325" s="18">
        <v>419.44657122611943</v>
      </c>
      <c r="D5325" s="1"/>
      <c r="E5325" s="1">
        <v>5</v>
      </c>
      <c r="F5325" s="1">
        <v>3</v>
      </c>
      <c r="G5325" s="1">
        <v>1</v>
      </c>
      <c r="H5325" s="1">
        <v>1</v>
      </c>
      <c r="I5325" s="15">
        <v>0.7</v>
      </c>
      <c r="J5325">
        <f t="shared" si="83"/>
        <v>40</v>
      </c>
    </row>
    <row r="5326" spans="1:10" x14ac:dyDescent="0.3">
      <c r="A5326" t="s">
        <v>4994</v>
      </c>
      <c r="C5326" s="18">
        <v>419.44337060488061</v>
      </c>
      <c r="D5326" s="1"/>
      <c r="E5326" s="1">
        <v>6</v>
      </c>
      <c r="F5326" s="1">
        <v>4</v>
      </c>
      <c r="G5326" s="1">
        <v>0</v>
      </c>
      <c r="H5326" s="1">
        <v>2</v>
      </c>
      <c r="I5326" s="15">
        <v>0.66666666666666663</v>
      </c>
      <c r="J5326">
        <f t="shared" si="83"/>
        <v>40</v>
      </c>
    </row>
    <row r="5327" spans="1:10" x14ac:dyDescent="0.3">
      <c r="A5327" t="s">
        <v>4995</v>
      </c>
      <c r="C5327" s="18">
        <v>419.44153886200235</v>
      </c>
      <c r="D5327" s="1"/>
      <c r="E5327" s="1">
        <v>3</v>
      </c>
      <c r="F5327" s="1">
        <v>2</v>
      </c>
      <c r="G5327" s="1">
        <v>1</v>
      </c>
      <c r="H5327" s="1">
        <v>0</v>
      </c>
      <c r="I5327" s="15">
        <v>0.83333333333333337</v>
      </c>
      <c r="J5327">
        <f t="shared" si="83"/>
        <v>40</v>
      </c>
    </row>
    <row r="5328" spans="1:10" x14ac:dyDescent="0.3">
      <c r="A5328" t="s">
        <v>4996</v>
      </c>
      <c r="C5328" s="18">
        <v>419.44153886200235</v>
      </c>
      <c r="D5328" s="1"/>
      <c r="E5328" s="1">
        <v>3</v>
      </c>
      <c r="F5328" s="1">
        <v>2</v>
      </c>
      <c r="G5328" s="1">
        <v>1</v>
      </c>
      <c r="H5328" s="1">
        <v>0</v>
      </c>
      <c r="I5328" s="15">
        <v>0.83333333333333337</v>
      </c>
      <c r="J5328">
        <f t="shared" si="83"/>
        <v>40</v>
      </c>
    </row>
    <row r="5329" spans="1:10" x14ac:dyDescent="0.3">
      <c r="A5329" t="s">
        <v>4997</v>
      </c>
      <c r="C5329" s="18">
        <v>419.44117595712777</v>
      </c>
      <c r="D5329" s="1"/>
      <c r="E5329" s="1">
        <v>3</v>
      </c>
      <c r="F5329" s="1">
        <v>3</v>
      </c>
      <c r="G5329" s="1">
        <v>0</v>
      </c>
      <c r="H5329" s="1">
        <v>0</v>
      </c>
      <c r="I5329" s="15">
        <v>1</v>
      </c>
      <c r="J5329">
        <f t="shared" si="83"/>
        <v>40</v>
      </c>
    </row>
    <row r="5330" spans="1:10" x14ac:dyDescent="0.3">
      <c r="A5330" t="s">
        <v>4998</v>
      </c>
      <c r="C5330" s="18">
        <v>419.44101084676396</v>
      </c>
      <c r="D5330" s="1"/>
      <c r="E5330" s="1">
        <v>4</v>
      </c>
      <c r="F5330" s="1">
        <v>3</v>
      </c>
      <c r="G5330" s="1">
        <v>0</v>
      </c>
      <c r="H5330" s="1">
        <v>1</v>
      </c>
      <c r="I5330" s="15">
        <v>0.75</v>
      </c>
      <c r="J5330">
        <f t="shared" si="83"/>
        <v>40</v>
      </c>
    </row>
    <row r="5331" spans="1:10" x14ac:dyDescent="0.3">
      <c r="A5331" t="s">
        <v>4999</v>
      </c>
      <c r="C5331" s="18">
        <v>419.43681388898835</v>
      </c>
      <c r="D5331" s="1"/>
      <c r="E5331" s="1">
        <v>9</v>
      </c>
      <c r="F5331" s="1">
        <v>6</v>
      </c>
      <c r="G5331" s="1">
        <v>1</v>
      </c>
      <c r="H5331" s="1">
        <v>2</v>
      </c>
      <c r="I5331" s="15">
        <v>0.72222222222222221</v>
      </c>
      <c r="J5331">
        <f t="shared" si="83"/>
        <v>40</v>
      </c>
    </row>
    <row r="5332" spans="1:10" x14ac:dyDescent="0.3">
      <c r="A5332" t="s">
        <v>5000</v>
      </c>
      <c r="C5332" s="18">
        <v>419.43516176777763</v>
      </c>
      <c r="D5332" s="1"/>
      <c r="E5332" s="1">
        <v>3</v>
      </c>
      <c r="F5332" s="1">
        <v>2</v>
      </c>
      <c r="G5332" s="1">
        <v>1</v>
      </c>
      <c r="H5332" s="1">
        <v>0</v>
      </c>
      <c r="I5332" s="15">
        <v>0.83333333333333337</v>
      </c>
      <c r="J5332">
        <f t="shared" si="83"/>
        <v>40</v>
      </c>
    </row>
    <row r="5333" spans="1:10" x14ac:dyDescent="0.3">
      <c r="A5333" t="s">
        <v>5002</v>
      </c>
      <c r="C5333" s="18">
        <v>419.43388473078062</v>
      </c>
      <c r="D5333" s="1"/>
      <c r="E5333" s="1">
        <v>12</v>
      </c>
      <c r="F5333" s="1">
        <v>5</v>
      </c>
      <c r="G5333" s="1">
        <v>0</v>
      </c>
      <c r="H5333" s="1">
        <v>7</v>
      </c>
      <c r="I5333" s="15">
        <v>0.41666666666666669</v>
      </c>
      <c r="J5333">
        <f t="shared" si="83"/>
        <v>40</v>
      </c>
    </row>
    <row r="5334" spans="1:10" x14ac:dyDescent="0.3">
      <c r="A5334" t="s">
        <v>5003</v>
      </c>
      <c r="C5334" s="18">
        <v>419.43278790048009</v>
      </c>
      <c r="D5334" s="1"/>
      <c r="E5334" s="1">
        <v>2</v>
      </c>
      <c r="F5334" s="1">
        <v>2</v>
      </c>
      <c r="G5334" s="1">
        <v>0</v>
      </c>
      <c r="H5334" s="1">
        <v>0</v>
      </c>
      <c r="I5334" s="15">
        <v>1</v>
      </c>
      <c r="J5334">
        <f t="shared" si="83"/>
        <v>40</v>
      </c>
    </row>
    <row r="5335" spans="1:10" x14ac:dyDescent="0.3">
      <c r="A5335" t="s">
        <v>5004</v>
      </c>
      <c r="C5335" s="18">
        <v>419.43278790048009</v>
      </c>
      <c r="D5335" s="1"/>
      <c r="E5335" s="1">
        <v>3</v>
      </c>
      <c r="F5335" s="1">
        <v>2</v>
      </c>
      <c r="G5335" s="1">
        <v>1</v>
      </c>
      <c r="H5335" s="1">
        <v>0</v>
      </c>
      <c r="I5335" s="15">
        <v>0.83333333333333337</v>
      </c>
      <c r="J5335">
        <f t="shared" si="83"/>
        <v>40</v>
      </c>
    </row>
    <row r="5336" spans="1:10" x14ac:dyDescent="0.3">
      <c r="A5336" t="s">
        <v>5005</v>
      </c>
      <c r="C5336" s="18">
        <v>419.43278790048009</v>
      </c>
      <c r="D5336" s="1"/>
      <c r="E5336" s="1">
        <v>3</v>
      </c>
      <c r="F5336" s="1">
        <v>2</v>
      </c>
      <c r="G5336" s="1">
        <v>1</v>
      </c>
      <c r="H5336" s="1">
        <v>0</v>
      </c>
      <c r="I5336" s="15">
        <v>0.83333333333333337</v>
      </c>
      <c r="J5336">
        <f t="shared" si="83"/>
        <v>40</v>
      </c>
    </row>
    <row r="5337" spans="1:10" x14ac:dyDescent="0.3">
      <c r="A5337" t="s">
        <v>5006</v>
      </c>
      <c r="C5337" s="18">
        <v>419.43233230786927</v>
      </c>
      <c r="D5337" s="1"/>
      <c r="E5337" s="1">
        <v>6</v>
      </c>
      <c r="F5337" s="1">
        <v>4</v>
      </c>
      <c r="G5337" s="1">
        <v>0</v>
      </c>
      <c r="H5337" s="1">
        <v>2</v>
      </c>
      <c r="I5337" s="15">
        <v>0.66666666666666663</v>
      </c>
      <c r="J5337">
        <f t="shared" si="83"/>
        <v>40</v>
      </c>
    </row>
    <row r="5338" spans="1:10" x14ac:dyDescent="0.3">
      <c r="A5338" t="s">
        <v>5007</v>
      </c>
      <c r="C5338" s="18">
        <v>419.43101658779256</v>
      </c>
      <c r="D5338" s="1"/>
      <c r="E5338" s="1">
        <v>6</v>
      </c>
      <c r="F5338" s="1">
        <v>4</v>
      </c>
      <c r="G5338" s="1">
        <v>0</v>
      </c>
      <c r="H5338" s="1">
        <v>2</v>
      </c>
      <c r="I5338" s="15">
        <v>0.66666666666666663</v>
      </c>
      <c r="J5338">
        <f t="shared" si="83"/>
        <v>40</v>
      </c>
    </row>
    <row r="5339" spans="1:10" x14ac:dyDescent="0.3">
      <c r="A5339" t="s">
        <v>5008</v>
      </c>
      <c r="C5339" s="18">
        <v>419.42614176966748</v>
      </c>
      <c r="D5339" s="1"/>
      <c r="E5339" s="1">
        <v>2</v>
      </c>
      <c r="F5339" s="1">
        <v>2</v>
      </c>
      <c r="G5339" s="1">
        <v>0</v>
      </c>
      <c r="H5339" s="1">
        <v>0</v>
      </c>
      <c r="I5339" s="15">
        <v>1</v>
      </c>
      <c r="J5339">
        <f t="shared" si="83"/>
        <v>40</v>
      </c>
    </row>
    <row r="5340" spans="1:10" x14ac:dyDescent="0.3">
      <c r="A5340" t="s">
        <v>5009</v>
      </c>
      <c r="C5340" s="18">
        <v>419.4251948346249</v>
      </c>
      <c r="D5340" s="1"/>
      <c r="E5340" s="1">
        <v>6</v>
      </c>
      <c r="F5340" s="1">
        <v>3</v>
      </c>
      <c r="G5340" s="1">
        <v>2</v>
      </c>
      <c r="H5340" s="1">
        <v>1</v>
      </c>
      <c r="I5340" s="15">
        <v>0.66666666666666663</v>
      </c>
      <c r="J5340">
        <f t="shared" si="83"/>
        <v>40</v>
      </c>
    </row>
    <row r="5341" spans="1:10" x14ac:dyDescent="0.3">
      <c r="A5341" t="s">
        <v>5010</v>
      </c>
      <c r="C5341" s="18">
        <v>419.42498872215464</v>
      </c>
      <c r="D5341" s="1"/>
      <c r="E5341" s="1">
        <v>2</v>
      </c>
      <c r="F5341" s="1">
        <v>2</v>
      </c>
      <c r="G5341" s="1">
        <v>0</v>
      </c>
      <c r="H5341" s="1">
        <v>0</v>
      </c>
      <c r="I5341" s="15">
        <v>1</v>
      </c>
      <c r="J5341">
        <f t="shared" si="83"/>
        <v>40</v>
      </c>
    </row>
    <row r="5342" spans="1:10" x14ac:dyDescent="0.3">
      <c r="A5342" t="s">
        <v>5011</v>
      </c>
      <c r="C5342" s="18">
        <v>419.42498872215464</v>
      </c>
      <c r="D5342" s="1"/>
      <c r="E5342" s="1">
        <v>2</v>
      </c>
      <c r="F5342" s="1">
        <v>2</v>
      </c>
      <c r="G5342" s="1">
        <v>0</v>
      </c>
      <c r="H5342" s="1">
        <v>0</v>
      </c>
      <c r="I5342" s="15">
        <v>1</v>
      </c>
      <c r="J5342">
        <f t="shared" si="83"/>
        <v>40</v>
      </c>
    </row>
    <row r="5343" spans="1:10" x14ac:dyDescent="0.3">
      <c r="A5343" t="s">
        <v>5012</v>
      </c>
      <c r="C5343" s="18">
        <v>419.42498872215464</v>
      </c>
      <c r="D5343" s="1"/>
      <c r="E5343" s="1">
        <v>2</v>
      </c>
      <c r="F5343" s="1">
        <v>2</v>
      </c>
      <c r="G5343" s="1">
        <v>0</v>
      </c>
      <c r="H5343" s="1">
        <v>0</v>
      </c>
      <c r="I5343" s="15">
        <v>1</v>
      </c>
      <c r="J5343">
        <f t="shared" si="83"/>
        <v>40</v>
      </c>
    </row>
    <row r="5344" spans="1:10" x14ac:dyDescent="0.3">
      <c r="A5344" t="s">
        <v>5013</v>
      </c>
      <c r="C5344" s="18">
        <v>419.42498872215464</v>
      </c>
      <c r="D5344" s="1"/>
      <c r="E5344" s="1">
        <v>3</v>
      </c>
      <c r="F5344" s="1">
        <v>2</v>
      </c>
      <c r="G5344" s="1">
        <v>1</v>
      </c>
      <c r="H5344" s="1">
        <v>0</v>
      </c>
      <c r="I5344" s="15">
        <v>0.83333333333333337</v>
      </c>
      <c r="J5344">
        <f t="shared" si="83"/>
        <v>40</v>
      </c>
    </row>
    <row r="5345" spans="1:10" x14ac:dyDescent="0.3">
      <c r="A5345" t="s">
        <v>5014</v>
      </c>
      <c r="C5345" s="18">
        <v>419.42441592086345</v>
      </c>
      <c r="D5345" s="1"/>
      <c r="E5345" s="1">
        <v>2</v>
      </c>
      <c r="F5345" s="1">
        <v>2</v>
      </c>
      <c r="G5345" s="1">
        <v>0</v>
      </c>
      <c r="H5345" s="1">
        <v>0</v>
      </c>
      <c r="I5345" s="15">
        <v>1</v>
      </c>
      <c r="J5345">
        <f t="shared" si="83"/>
        <v>40</v>
      </c>
    </row>
    <row r="5346" spans="1:10" x14ac:dyDescent="0.3">
      <c r="A5346" t="s">
        <v>5015</v>
      </c>
      <c r="C5346" s="18">
        <v>419.42405036547569</v>
      </c>
      <c r="D5346" s="1"/>
      <c r="E5346" s="1">
        <v>6</v>
      </c>
      <c r="F5346" s="1">
        <v>4</v>
      </c>
      <c r="G5346" s="1">
        <v>0</v>
      </c>
      <c r="H5346" s="1">
        <v>2</v>
      </c>
      <c r="I5346" s="15">
        <v>0.66666666666666663</v>
      </c>
      <c r="J5346">
        <f t="shared" si="83"/>
        <v>40</v>
      </c>
    </row>
    <row r="5347" spans="1:10" x14ac:dyDescent="0.3">
      <c r="A5347" t="s">
        <v>5016</v>
      </c>
      <c r="C5347" s="18">
        <v>419.41763188209188</v>
      </c>
      <c r="D5347" s="1"/>
      <c r="E5347" s="1">
        <v>3</v>
      </c>
      <c r="F5347" s="1">
        <v>2</v>
      </c>
      <c r="G5347" s="1">
        <v>1</v>
      </c>
      <c r="H5347" s="1">
        <v>0</v>
      </c>
      <c r="I5347" s="15">
        <v>0.83333333333333337</v>
      </c>
      <c r="J5347">
        <f t="shared" si="83"/>
        <v>40</v>
      </c>
    </row>
    <row r="5348" spans="1:10" x14ac:dyDescent="0.3">
      <c r="A5348" t="s">
        <v>5017</v>
      </c>
      <c r="C5348" s="18">
        <v>419.41654887193329</v>
      </c>
      <c r="D5348" s="1"/>
      <c r="E5348" s="1">
        <v>6</v>
      </c>
      <c r="F5348" s="1">
        <v>4</v>
      </c>
      <c r="G5348" s="1">
        <v>0</v>
      </c>
      <c r="H5348" s="1">
        <v>2</v>
      </c>
      <c r="I5348" s="15">
        <v>0.66666666666666663</v>
      </c>
      <c r="J5348">
        <f t="shared" si="83"/>
        <v>40</v>
      </c>
    </row>
    <row r="5349" spans="1:10" x14ac:dyDescent="0.3">
      <c r="A5349" t="s">
        <v>5018</v>
      </c>
      <c r="C5349" s="18">
        <v>419.41599793212242</v>
      </c>
      <c r="D5349" s="1"/>
      <c r="E5349" s="1">
        <v>6</v>
      </c>
      <c r="F5349" s="1">
        <v>4</v>
      </c>
      <c r="G5349" s="1">
        <v>0</v>
      </c>
      <c r="H5349" s="1">
        <v>2</v>
      </c>
      <c r="I5349" s="15">
        <v>0.66666666666666663</v>
      </c>
      <c r="J5349">
        <f t="shared" si="83"/>
        <v>40</v>
      </c>
    </row>
    <row r="5350" spans="1:10" x14ac:dyDescent="0.3">
      <c r="A5350" t="s">
        <v>5019</v>
      </c>
      <c r="C5350" s="18">
        <v>419.41128457566379</v>
      </c>
      <c r="D5350" s="1"/>
      <c r="E5350" s="1">
        <v>2</v>
      </c>
      <c r="F5350" s="1">
        <v>2</v>
      </c>
      <c r="G5350" s="1">
        <v>0</v>
      </c>
      <c r="H5350" s="1">
        <v>0</v>
      </c>
      <c r="I5350" s="15">
        <v>1</v>
      </c>
      <c r="J5350">
        <f t="shared" si="83"/>
        <v>40</v>
      </c>
    </row>
    <row r="5351" spans="1:10" x14ac:dyDescent="0.3">
      <c r="A5351" t="s">
        <v>5020</v>
      </c>
      <c r="C5351" s="18">
        <v>419.40787698934093</v>
      </c>
      <c r="D5351" s="1"/>
      <c r="E5351" s="1">
        <v>5</v>
      </c>
      <c r="F5351" s="1">
        <v>3</v>
      </c>
      <c r="G5351" s="1">
        <v>1</v>
      </c>
      <c r="H5351" s="1">
        <v>1</v>
      </c>
      <c r="I5351" s="15">
        <v>0.7</v>
      </c>
      <c r="J5351">
        <f t="shared" si="83"/>
        <v>40</v>
      </c>
    </row>
    <row r="5352" spans="1:10" x14ac:dyDescent="0.3">
      <c r="A5352" t="s">
        <v>5021</v>
      </c>
      <c r="C5352" s="18">
        <v>419.40140888745987</v>
      </c>
      <c r="D5352" s="1"/>
      <c r="E5352" s="1">
        <v>2</v>
      </c>
      <c r="F5352" s="1">
        <v>2</v>
      </c>
      <c r="G5352" s="1">
        <v>0</v>
      </c>
      <c r="H5352" s="1">
        <v>0</v>
      </c>
      <c r="I5352" s="15">
        <v>1</v>
      </c>
      <c r="J5352">
        <f t="shared" si="83"/>
        <v>40</v>
      </c>
    </row>
    <row r="5353" spans="1:10" x14ac:dyDescent="0.3">
      <c r="A5353" t="s">
        <v>5022</v>
      </c>
      <c r="C5353" s="18">
        <v>419.40039634986277</v>
      </c>
      <c r="D5353" s="1"/>
      <c r="E5353" s="1">
        <v>3</v>
      </c>
      <c r="F5353" s="1">
        <v>2</v>
      </c>
      <c r="G5353" s="1">
        <v>1</v>
      </c>
      <c r="H5353" s="1">
        <v>0</v>
      </c>
      <c r="I5353" s="15">
        <v>0.83333333333333337</v>
      </c>
      <c r="J5353">
        <f t="shared" si="83"/>
        <v>40</v>
      </c>
    </row>
    <row r="5354" spans="1:10" x14ac:dyDescent="0.3">
      <c r="A5354" t="s">
        <v>5023</v>
      </c>
      <c r="C5354" s="18">
        <v>419.39727821284293</v>
      </c>
      <c r="D5354" s="1"/>
      <c r="E5354" s="1">
        <v>3</v>
      </c>
      <c r="F5354" s="1">
        <v>3</v>
      </c>
      <c r="G5354" s="1">
        <v>0</v>
      </c>
      <c r="H5354" s="1">
        <v>0</v>
      </c>
      <c r="I5354" s="15">
        <v>1</v>
      </c>
      <c r="J5354">
        <f t="shared" si="83"/>
        <v>40</v>
      </c>
    </row>
    <row r="5355" spans="1:10" x14ac:dyDescent="0.3">
      <c r="A5355" t="s">
        <v>5024</v>
      </c>
      <c r="C5355" s="18">
        <v>419.39693153479226</v>
      </c>
      <c r="D5355" s="1"/>
      <c r="E5355" s="1">
        <v>2</v>
      </c>
      <c r="F5355" s="1">
        <v>2</v>
      </c>
      <c r="G5355" s="1">
        <v>0</v>
      </c>
      <c r="H5355" s="1">
        <v>0</v>
      </c>
      <c r="I5355" s="15">
        <v>1</v>
      </c>
      <c r="J5355">
        <f t="shared" si="83"/>
        <v>40</v>
      </c>
    </row>
    <row r="5356" spans="1:10" x14ac:dyDescent="0.3">
      <c r="A5356" t="s">
        <v>5025</v>
      </c>
      <c r="C5356" s="18">
        <v>419.39460242252505</v>
      </c>
      <c r="D5356" s="1"/>
      <c r="E5356" s="1">
        <v>13</v>
      </c>
      <c r="F5356" s="1">
        <v>7</v>
      </c>
      <c r="G5356" s="1">
        <v>0</v>
      </c>
      <c r="H5356" s="1">
        <v>6</v>
      </c>
      <c r="I5356" s="15">
        <v>0.53846153846153844</v>
      </c>
      <c r="J5356">
        <f t="shared" si="83"/>
        <v>40</v>
      </c>
    </row>
    <row r="5357" spans="1:10" x14ac:dyDescent="0.3">
      <c r="A5357" t="s">
        <v>5028</v>
      </c>
      <c r="C5357" s="18">
        <v>419.36613421896061</v>
      </c>
      <c r="D5357" s="1"/>
      <c r="E5357" s="1">
        <v>23</v>
      </c>
      <c r="F5357" s="1">
        <v>17</v>
      </c>
      <c r="G5357" s="1">
        <v>0</v>
      </c>
      <c r="H5357" s="1">
        <v>6</v>
      </c>
      <c r="I5357" s="15">
        <v>0.73913043478260865</v>
      </c>
      <c r="J5357">
        <f t="shared" si="83"/>
        <v>40</v>
      </c>
    </row>
    <row r="5358" spans="1:10" x14ac:dyDescent="0.3">
      <c r="A5358" t="s">
        <v>5029</v>
      </c>
      <c r="C5358" s="18">
        <v>419.35582479432003</v>
      </c>
      <c r="D5358" s="1"/>
      <c r="E5358" s="1">
        <v>10</v>
      </c>
      <c r="F5358" s="1">
        <v>6</v>
      </c>
      <c r="G5358" s="1">
        <v>0</v>
      </c>
      <c r="H5358" s="1">
        <v>4</v>
      </c>
      <c r="I5358" s="15">
        <v>0.6</v>
      </c>
      <c r="J5358">
        <f t="shared" si="83"/>
        <v>40</v>
      </c>
    </row>
    <row r="5359" spans="1:10" x14ac:dyDescent="0.3">
      <c r="A5359" t="s">
        <v>5030</v>
      </c>
      <c r="C5359" s="18">
        <v>419.3472577112239</v>
      </c>
      <c r="D5359" s="1"/>
      <c r="E5359" s="1">
        <v>21</v>
      </c>
      <c r="F5359" s="1">
        <v>11</v>
      </c>
      <c r="G5359" s="1">
        <v>0</v>
      </c>
      <c r="H5359" s="1">
        <v>10</v>
      </c>
      <c r="I5359" s="15">
        <v>0.52380952380952384</v>
      </c>
      <c r="J5359">
        <f t="shared" si="83"/>
        <v>40</v>
      </c>
    </row>
    <row r="5360" spans="1:10" x14ac:dyDescent="0.3">
      <c r="A5360" t="s">
        <v>5031</v>
      </c>
      <c r="C5360" s="18">
        <v>419.34669885302549</v>
      </c>
      <c r="D5360" s="1"/>
      <c r="E5360" s="1">
        <v>10</v>
      </c>
      <c r="F5360" s="1">
        <v>6</v>
      </c>
      <c r="G5360" s="1">
        <v>0</v>
      </c>
      <c r="H5360" s="1">
        <v>4</v>
      </c>
      <c r="I5360" s="15">
        <v>0.6</v>
      </c>
      <c r="J5360">
        <f t="shared" si="83"/>
        <v>40</v>
      </c>
    </row>
    <row r="5361" spans="1:10" x14ac:dyDescent="0.3">
      <c r="A5361" t="s">
        <v>5032</v>
      </c>
      <c r="C5361" s="18">
        <v>419.33965269953063</v>
      </c>
      <c r="D5361" s="1"/>
      <c r="E5361" s="1">
        <v>6</v>
      </c>
      <c r="F5361" s="1">
        <v>4</v>
      </c>
      <c r="G5361" s="1">
        <v>0</v>
      </c>
      <c r="H5361" s="1">
        <v>2</v>
      </c>
      <c r="I5361" s="15">
        <v>0.66666666666666663</v>
      </c>
      <c r="J5361">
        <f t="shared" si="83"/>
        <v>40</v>
      </c>
    </row>
    <row r="5362" spans="1:10" x14ac:dyDescent="0.3">
      <c r="A5362" t="s">
        <v>5034</v>
      </c>
      <c r="C5362" s="18">
        <v>419.31662757696608</v>
      </c>
      <c r="D5362" s="1"/>
      <c r="E5362" s="1">
        <v>5</v>
      </c>
      <c r="F5362" s="1">
        <v>3</v>
      </c>
      <c r="G5362" s="1">
        <v>0</v>
      </c>
      <c r="H5362" s="1">
        <v>2</v>
      </c>
      <c r="I5362" s="15">
        <v>0.6</v>
      </c>
      <c r="J5362">
        <f t="shared" si="83"/>
        <v>40</v>
      </c>
    </row>
    <row r="5363" spans="1:10" x14ac:dyDescent="0.3">
      <c r="A5363" t="s">
        <v>5035</v>
      </c>
      <c r="C5363" s="18">
        <v>419.29863080319808</v>
      </c>
      <c r="D5363" s="1"/>
      <c r="E5363" s="1">
        <v>8</v>
      </c>
      <c r="F5363" s="1">
        <v>5</v>
      </c>
      <c r="G5363" s="1">
        <v>0</v>
      </c>
      <c r="H5363" s="1">
        <v>3</v>
      </c>
      <c r="I5363" s="15">
        <v>0.625</v>
      </c>
      <c r="J5363">
        <f t="shared" si="83"/>
        <v>40</v>
      </c>
    </row>
    <row r="5364" spans="1:10" x14ac:dyDescent="0.3">
      <c r="A5364" s="21" t="s">
        <v>5036</v>
      </c>
      <c r="C5364" s="18">
        <v>419.28872630525183</v>
      </c>
      <c r="D5364" s="1"/>
      <c r="E5364" s="1">
        <v>5</v>
      </c>
      <c r="F5364" s="1">
        <v>3</v>
      </c>
      <c r="G5364" s="1">
        <v>1</v>
      </c>
      <c r="H5364" s="1">
        <v>1</v>
      </c>
      <c r="I5364" s="15">
        <v>0.7</v>
      </c>
      <c r="J5364">
        <f t="shared" si="83"/>
        <v>40</v>
      </c>
    </row>
    <row r="5365" spans="1:10" x14ac:dyDescent="0.3">
      <c r="A5365" s="21" t="s">
        <v>5037</v>
      </c>
      <c r="C5365" s="18">
        <v>419.28439553593211</v>
      </c>
      <c r="D5365" s="1"/>
      <c r="E5365" s="1">
        <v>5</v>
      </c>
      <c r="F5365" s="1">
        <v>3</v>
      </c>
      <c r="G5365" s="1">
        <v>0</v>
      </c>
      <c r="H5365" s="1">
        <v>2</v>
      </c>
      <c r="I5365" s="15">
        <v>0.6</v>
      </c>
      <c r="J5365">
        <f t="shared" si="83"/>
        <v>40</v>
      </c>
    </row>
    <row r="5366" spans="1:10" x14ac:dyDescent="0.3">
      <c r="A5366" t="s">
        <v>5038</v>
      </c>
      <c r="C5366" s="18">
        <v>419.28342852772175</v>
      </c>
      <c r="D5366" s="1"/>
      <c r="E5366" s="1">
        <v>9</v>
      </c>
      <c r="F5366" s="1">
        <v>5</v>
      </c>
      <c r="G5366" s="1">
        <v>0</v>
      </c>
      <c r="H5366" s="1">
        <v>4</v>
      </c>
      <c r="I5366" s="15">
        <v>0.55555555555555558</v>
      </c>
      <c r="J5366">
        <f t="shared" si="83"/>
        <v>40</v>
      </c>
    </row>
    <row r="5367" spans="1:10" x14ac:dyDescent="0.3">
      <c r="A5367" t="s">
        <v>4869</v>
      </c>
      <c r="C5367" s="18">
        <v>419.28248101781008</v>
      </c>
      <c r="D5367" s="1"/>
      <c r="E5367" s="1">
        <v>3</v>
      </c>
      <c r="F5367" s="1">
        <v>2</v>
      </c>
      <c r="G5367" s="1">
        <v>1</v>
      </c>
      <c r="H5367" s="1">
        <v>0</v>
      </c>
      <c r="I5367" s="15">
        <v>0.83333333333333337</v>
      </c>
      <c r="J5367">
        <f t="shared" si="83"/>
        <v>40</v>
      </c>
    </row>
    <row r="5368" spans="1:10" x14ac:dyDescent="0.3">
      <c r="A5368" t="s">
        <v>5039</v>
      </c>
      <c r="C5368" s="18">
        <v>419.2815979608626</v>
      </c>
      <c r="D5368" s="1"/>
      <c r="E5368" s="1">
        <v>13</v>
      </c>
      <c r="F5368" s="1">
        <v>7</v>
      </c>
      <c r="G5368" s="1">
        <v>0</v>
      </c>
      <c r="H5368" s="1">
        <v>6</v>
      </c>
      <c r="I5368" s="15">
        <v>0.53846153846153844</v>
      </c>
      <c r="J5368">
        <f t="shared" si="83"/>
        <v>40</v>
      </c>
    </row>
    <row r="5369" spans="1:10" x14ac:dyDescent="0.3">
      <c r="A5369" t="s">
        <v>5040</v>
      </c>
      <c r="C5369" s="18">
        <v>419.28073610887532</v>
      </c>
      <c r="D5369" s="1"/>
      <c r="E5369" s="1">
        <v>3</v>
      </c>
      <c r="F5369" s="1">
        <v>2</v>
      </c>
      <c r="G5369" s="1">
        <v>1</v>
      </c>
      <c r="H5369" s="1">
        <v>0</v>
      </c>
      <c r="I5369" s="15">
        <v>0.83333333333333337</v>
      </c>
      <c r="J5369">
        <f t="shared" si="83"/>
        <v>40</v>
      </c>
    </row>
    <row r="5370" spans="1:10" x14ac:dyDescent="0.3">
      <c r="A5370" t="s">
        <v>5041</v>
      </c>
      <c r="C5370" s="18">
        <v>419.27981924262434</v>
      </c>
      <c r="D5370" s="1"/>
      <c r="E5370" s="1">
        <v>6</v>
      </c>
      <c r="F5370" s="1">
        <v>4</v>
      </c>
      <c r="G5370" s="1">
        <v>0</v>
      </c>
      <c r="H5370" s="1">
        <v>2</v>
      </c>
      <c r="I5370" s="15">
        <v>0.66666666666666663</v>
      </c>
      <c r="J5370">
        <f t="shared" si="83"/>
        <v>40</v>
      </c>
    </row>
    <row r="5371" spans="1:10" x14ac:dyDescent="0.3">
      <c r="A5371" t="s">
        <v>5042</v>
      </c>
      <c r="C5371" s="18">
        <v>419.27838043095664</v>
      </c>
      <c r="D5371" s="1"/>
      <c r="E5371" s="1">
        <v>10</v>
      </c>
      <c r="F5371" s="1">
        <v>6</v>
      </c>
      <c r="G5371" s="1">
        <v>0</v>
      </c>
      <c r="H5371" s="1">
        <v>4</v>
      </c>
      <c r="I5371" s="15">
        <v>0.6</v>
      </c>
      <c r="J5371">
        <f t="shared" si="83"/>
        <v>40</v>
      </c>
    </row>
    <row r="5372" spans="1:10" x14ac:dyDescent="0.3">
      <c r="A5372" t="s">
        <v>5043</v>
      </c>
      <c r="C5372" s="18">
        <v>419.27834513657939</v>
      </c>
      <c r="D5372" s="1"/>
      <c r="E5372" s="1">
        <v>4</v>
      </c>
      <c r="F5372" s="1">
        <v>3</v>
      </c>
      <c r="G5372" s="1">
        <v>0</v>
      </c>
      <c r="H5372" s="1">
        <v>1</v>
      </c>
      <c r="I5372" s="15">
        <v>0.75</v>
      </c>
      <c r="J5372">
        <f t="shared" si="83"/>
        <v>40</v>
      </c>
    </row>
    <row r="5373" spans="1:10" x14ac:dyDescent="0.3">
      <c r="A5373" t="s">
        <v>5044</v>
      </c>
      <c r="C5373" s="18">
        <v>419.27729341724563</v>
      </c>
      <c r="D5373" s="1"/>
      <c r="E5373" s="1">
        <v>5</v>
      </c>
      <c r="F5373" s="1">
        <v>3</v>
      </c>
      <c r="G5373" s="1">
        <v>1</v>
      </c>
      <c r="H5373" s="1">
        <v>1</v>
      </c>
      <c r="I5373" s="15">
        <v>0.7</v>
      </c>
      <c r="J5373">
        <f t="shared" si="83"/>
        <v>40</v>
      </c>
    </row>
    <row r="5374" spans="1:10" x14ac:dyDescent="0.3">
      <c r="A5374" t="s">
        <v>5045</v>
      </c>
      <c r="C5374" s="18">
        <v>419.26334461498493</v>
      </c>
      <c r="D5374" s="1"/>
      <c r="E5374" s="1">
        <v>12</v>
      </c>
      <c r="F5374" s="1">
        <v>7</v>
      </c>
      <c r="G5374" s="1">
        <v>0</v>
      </c>
      <c r="H5374" s="1">
        <v>5</v>
      </c>
      <c r="I5374" s="15">
        <v>0.58333333333333337</v>
      </c>
      <c r="J5374">
        <f t="shared" si="83"/>
        <v>40</v>
      </c>
    </row>
    <row r="5375" spans="1:10" x14ac:dyDescent="0.3">
      <c r="A5375" s="21" t="s">
        <v>5201</v>
      </c>
      <c r="C5375" s="18">
        <v>419.25513032673558</v>
      </c>
      <c r="D5375" s="1"/>
      <c r="E5375" s="1">
        <v>33</v>
      </c>
      <c r="F5375" s="1">
        <v>17</v>
      </c>
      <c r="G5375" s="1">
        <v>1</v>
      </c>
      <c r="H5375" s="1">
        <v>15</v>
      </c>
      <c r="I5375" s="15">
        <v>0.53030303030303028</v>
      </c>
      <c r="J5375">
        <f t="shared" si="83"/>
        <v>20</v>
      </c>
    </row>
    <row r="5376" spans="1:10" x14ac:dyDescent="0.3">
      <c r="A5376" t="s">
        <v>5046</v>
      </c>
      <c r="C5376" s="18">
        <v>419.25361190676745</v>
      </c>
      <c r="D5376" s="1"/>
      <c r="E5376" s="1">
        <v>21</v>
      </c>
      <c r="F5376" s="1">
        <v>9</v>
      </c>
      <c r="G5376" s="1">
        <v>1</v>
      </c>
      <c r="H5376" s="1">
        <v>11</v>
      </c>
      <c r="I5376" s="15">
        <v>0.45238095238095238</v>
      </c>
      <c r="J5376">
        <f t="shared" si="83"/>
        <v>40</v>
      </c>
    </row>
    <row r="5377" spans="1:10" x14ac:dyDescent="0.3">
      <c r="A5377" t="s">
        <v>5047</v>
      </c>
      <c r="C5377" s="18">
        <v>419.25247566024802</v>
      </c>
      <c r="D5377" s="1"/>
      <c r="E5377" s="1">
        <v>21</v>
      </c>
      <c r="F5377" s="1">
        <v>12</v>
      </c>
      <c r="G5377" s="1">
        <v>0</v>
      </c>
      <c r="H5377" s="1">
        <v>9</v>
      </c>
      <c r="I5377" s="15">
        <v>0.5714285714285714</v>
      </c>
      <c r="J5377">
        <f t="shared" si="83"/>
        <v>40</v>
      </c>
    </row>
    <row r="5378" spans="1:10" x14ac:dyDescent="0.3">
      <c r="A5378" t="s">
        <v>5049</v>
      </c>
      <c r="C5378" s="18">
        <v>419.24864859761715</v>
      </c>
      <c r="D5378" s="1"/>
      <c r="E5378" s="1">
        <v>6</v>
      </c>
      <c r="F5378" s="1">
        <v>4</v>
      </c>
      <c r="G5378" s="1">
        <v>0</v>
      </c>
      <c r="H5378" s="1">
        <v>2</v>
      </c>
      <c r="I5378" s="15">
        <v>0.66666666666666663</v>
      </c>
      <c r="J5378">
        <f t="shared" si="83"/>
        <v>40</v>
      </c>
    </row>
    <row r="5379" spans="1:10" x14ac:dyDescent="0.3">
      <c r="A5379" t="s">
        <v>5051</v>
      </c>
      <c r="C5379" s="18">
        <v>419.24198685646627</v>
      </c>
      <c r="D5379" s="1"/>
      <c r="E5379" s="1">
        <v>6</v>
      </c>
      <c r="F5379" s="1">
        <v>4</v>
      </c>
      <c r="G5379" s="1">
        <v>0</v>
      </c>
      <c r="H5379" s="1">
        <v>2</v>
      </c>
      <c r="I5379" s="15">
        <v>0.66666666666666663</v>
      </c>
      <c r="J5379">
        <f t="shared" si="83"/>
        <v>40</v>
      </c>
    </row>
    <row r="5380" spans="1:10" x14ac:dyDescent="0.3">
      <c r="A5380" t="s">
        <v>5050</v>
      </c>
      <c r="C5380" s="18">
        <v>419.24012201104824</v>
      </c>
      <c r="D5380" s="1"/>
      <c r="E5380" s="1">
        <v>15</v>
      </c>
      <c r="F5380" s="1">
        <v>9</v>
      </c>
      <c r="G5380" s="1">
        <v>0</v>
      </c>
      <c r="H5380" s="1">
        <v>6</v>
      </c>
      <c r="I5380" s="15">
        <v>0.6</v>
      </c>
      <c r="J5380">
        <f t="shared" ref="J5380:J5443" si="84">IF(E5380&lt;=30,40,20)</f>
        <v>40</v>
      </c>
    </row>
    <row r="5381" spans="1:10" x14ac:dyDescent="0.3">
      <c r="A5381" t="s">
        <v>5052</v>
      </c>
      <c r="C5381" s="18">
        <v>419.22765323975784</v>
      </c>
      <c r="D5381" s="1"/>
      <c r="E5381" s="1">
        <v>33</v>
      </c>
      <c r="F5381" s="1">
        <v>19</v>
      </c>
      <c r="G5381" s="1">
        <v>1</v>
      </c>
      <c r="H5381" s="1">
        <v>13</v>
      </c>
      <c r="I5381" s="15">
        <v>0.59090909090909094</v>
      </c>
      <c r="J5381">
        <f t="shared" si="84"/>
        <v>20</v>
      </c>
    </row>
    <row r="5382" spans="1:10" x14ac:dyDescent="0.3">
      <c r="A5382" t="s">
        <v>5053</v>
      </c>
      <c r="C5382" s="18">
        <v>419.22414340403549</v>
      </c>
      <c r="D5382" s="1"/>
      <c r="E5382" s="1">
        <v>12</v>
      </c>
      <c r="F5382" s="1">
        <v>7</v>
      </c>
      <c r="G5382" s="1">
        <v>0</v>
      </c>
      <c r="H5382" s="1">
        <v>5</v>
      </c>
      <c r="I5382" s="15">
        <v>0.58333333333333337</v>
      </c>
      <c r="J5382">
        <f t="shared" si="84"/>
        <v>40</v>
      </c>
    </row>
    <row r="5383" spans="1:10" x14ac:dyDescent="0.3">
      <c r="A5383" t="s">
        <v>5054</v>
      </c>
      <c r="C5383" s="18">
        <v>419.22208641006245</v>
      </c>
      <c r="D5383" s="1"/>
      <c r="E5383" s="1">
        <v>13</v>
      </c>
      <c r="F5383" s="1">
        <v>8</v>
      </c>
      <c r="G5383" s="1">
        <v>0</v>
      </c>
      <c r="H5383" s="1">
        <v>5</v>
      </c>
      <c r="I5383" s="15">
        <v>0.61538461538461542</v>
      </c>
      <c r="J5383">
        <f t="shared" si="84"/>
        <v>40</v>
      </c>
    </row>
    <row r="5384" spans="1:10" x14ac:dyDescent="0.3">
      <c r="A5384" t="s">
        <v>5076</v>
      </c>
      <c r="C5384" s="18">
        <v>419.21469816258121</v>
      </c>
      <c r="D5384" s="1"/>
      <c r="E5384" s="1">
        <v>55</v>
      </c>
      <c r="F5384" s="1">
        <v>27</v>
      </c>
      <c r="G5384" s="1">
        <v>0</v>
      </c>
      <c r="H5384" s="1">
        <v>28</v>
      </c>
      <c r="I5384" s="15">
        <v>0.49090909090909091</v>
      </c>
      <c r="J5384">
        <f t="shared" si="84"/>
        <v>20</v>
      </c>
    </row>
    <row r="5385" spans="1:10" x14ac:dyDescent="0.3">
      <c r="A5385" s="21" t="s">
        <v>5055</v>
      </c>
      <c r="C5385" s="18">
        <v>419.20335174665695</v>
      </c>
      <c r="D5385" s="1"/>
      <c r="E5385" s="1">
        <v>3</v>
      </c>
      <c r="F5385" s="1">
        <v>2</v>
      </c>
      <c r="G5385" s="1">
        <v>1</v>
      </c>
      <c r="H5385" s="1">
        <v>0</v>
      </c>
      <c r="I5385" s="15">
        <v>0.83333333333333337</v>
      </c>
      <c r="J5385">
        <f t="shared" si="84"/>
        <v>40</v>
      </c>
    </row>
    <row r="5386" spans="1:10" x14ac:dyDescent="0.3">
      <c r="A5386" t="s">
        <v>5056</v>
      </c>
      <c r="C5386" s="18">
        <v>419.20261809657615</v>
      </c>
      <c r="D5386" s="1"/>
      <c r="E5386" s="1">
        <v>14</v>
      </c>
      <c r="F5386" s="1">
        <v>8</v>
      </c>
      <c r="G5386" s="1">
        <v>0</v>
      </c>
      <c r="H5386" s="1">
        <v>6</v>
      </c>
      <c r="I5386" s="15">
        <v>0.5714285714285714</v>
      </c>
      <c r="J5386">
        <f t="shared" si="84"/>
        <v>40</v>
      </c>
    </row>
    <row r="5387" spans="1:10" x14ac:dyDescent="0.3">
      <c r="A5387" t="s">
        <v>5057</v>
      </c>
      <c r="C5387" s="18">
        <v>419.19559808826</v>
      </c>
      <c r="D5387" s="1"/>
      <c r="E5387" s="1">
        <v>15</v>
      </c>
      <c r="F5387" s="1">
        <v>8</v>
      </c>
      <c r="G5387" s="1">
        <v>0</v>
      </c>
      <c r="H5387" s="1">
        <v>7</v>
      </c>
      <c r="I5387" s="15">
        <v>0.53333333333333333</v>
      </c>
      <c r="J5387">
        <f t="shared" si="84"/>
        <v>40</v>
      </c>
    </row>
    <row r="5388" spans="1:10" x14ac:dyDescent="0.3">
      <c r="A5388" t="s">
        <v>5058</v>
      </c>
      <c r="C5388" s="18">
        <v>419.19251186011718</v>
      </c>
      <c r="D5388" s="1"/>
      <c r="E5388" s="1">
        <v>2</v>
      </c>
      <c r="F5388" s="1">
        <v>2</v>
      </c>
      <c r="G5388" s="1">
        <v>0</v>
      </c>
      <c r="H5388" s="1">
        <v>0</v>
      </c>
      <c r="I5388" s="15">
        <v>1</v>
      </c>
      <c r="J5388">
        <f t="shared" si="84"/>
        <v>40</v>
      </c>
    </row>
    <row r="5389" spans="1:10" x14ac:dyDescent="0.3">
      <c r="A5389" t="s">
        <v>5060</v>
      </c>
      <c r="C5389" s="18">
        <v>419.17699978598466</v>
      </c>
      <c r="D5389" s="1"/>
      <c r="E5389" s="1">
        <v>4</v>
      </c>
      <c r="F5389" s="1">
        <v>3</v>
      </c>
      <c r="G5389" s="1">
        <v>0</v>
      </c>
      <c r="H5389" s="1">
        <v>1</v>
      </c>
      <c r="I5389" s="15">
        <v>0.75</v>
      </c>
      <c r="J5389">
        <f t="shared" si="84"/>
        <v>40</v>
      </c>
    </row>
    <row r="5390" spans="1:10" x14ac:dyDescent="0.3">
      <c r="A5390" t="s">
        <v>5061</v>
      </c>
      <c r="C5390" s="18">
        <v>419.1755780462334</v>
      </c>
      <c r="D5390" s="1"/>
      <c r="E5390" s="1">
        <v>8</v>
      </c>
      <c r="F5390" s="1">
        <v>5</v>
      </c>
      <c r="G5390" s="1">
        <v>0</v>
      </c>
      <c r="H5390" s="1">
        <v>3</v>
      </c>
      <c r="I5390" s="15">
        <v>0.625</v>
      </c>
      <c r="J5390">
        <f t="shared" si="84"/>
        <v>40</v>
      </c>
    </row>
    <row r="5391" spans="1:10" x14ac:dyDescent="0.3">
      <c r="A5391" t="s">
        <v>5062</v>
      </c>
      <c r="C5391" s="18">
        <v>419.17114618942179</v>
      </c>
      <c r="D5391" s="1"/>
      <c r="E5391" s="1">
        <v>5</v>
      </c>
      <c r="F5391" s="1">
        <v>3</v>
      </c>
      <c r="G5391" s="1">
        <v>1</v>
      </c>
      <c r="H5391" s="1">
        <v>1</v>
      </c>
      <c r="I5391" s="15">
        <v>0.7</v>
      </c>
      <c r="J5391">
        <f t="shared" si="84"/>
        <v>40</v>
      </c>
    </row>
    <row r="5392" spans="1:10" x14ac:dyDescent="0.3">
      <c r="A5392" t="s">
        <v>5063</v>
      </c>
      <c r="C5392" s="18">
        <v>419.16382492810465</v>
      </c>
      <c r="D5392" s="1"/>
      <c r="E5392" s="1">
        <v>6</v>
      </c>
      <c r="F5392" s="1">
        <v>4</v>
      </c>
      <c r="G5392" s="1">
        <v>0</v>
      </c>
      <c r="H5392" s="1">
        <v>2</v>
      </c>
      <c r="I5392" s="15">
        <v>0.66666666666666663</v>
      </c>
      <c r="J5392">
        <f t="shared" si="84"/>
        <v>40</v>
      </c>
    </row>
    <row r="5393" spans="1:10" x14ac:dyDescent="0.3">
      <c r="A5393" t="s">
        <v>5064</v>
      </c>
      <c r="C5393" s="18">
        <v>419.16135712846892</v>
      </c>
      <c r="D5393" s="1"/>
      <c r="E5393" s="1">
        <v>6</v>
      </c>
      <c r="F5393" s="1">
        <v>4</v>
      </c>
      <c r="G5393" s="1">
        <v>0</v>
      </c>
      <c r="H5393" s="1">
        <v>2</v>
      </c>
      <c r="I5393" s="15">
        <v>0.66666666666666663</v>
      </c>
      <c r="J5393">
        <f t="shared" si="84"/>
        <v>40</v>
      </c>
    </row>
    <row r="5394" spans="1:10" x14ac:dyDescent="0.3">
      <c r="A5394" t="s">
        <v>5065</v>
      </c>
      <c r="C5394" s="18">
        <v>419.1554634747481</v>
      </c>
      <c r="D5394" s="1"/>
      <c r="E5394" s="1">
        <v>6</v>
      </c>
      <c r="F5394" s="1">
        <v>4</v>
      </c>
      <c r="G5394" s="1">
        <v>0</v>
      </c>
      <c r="H5394" s="1">
        <v>2</v>
      </c>
      <c r="I5394" s="15">
        <v>0.66666666666666663</v>
      </c>
      <c r="J5394">
        <f t="shared" si="84"/>
        <v>40</v>
      </c>
    </row>
    <row r="5395" spans="1:10" x14ac:dyDescent="0.3">
      <c r="A5395" t="s">
        <v>5066</v>
      </c>
      <c r="C5395" s="18">
        <v>419.15378226329324</v>
      </c>
      <c r="D5395" s="1"/>
      <c r="E5395" s="1">
        <v>3</v>
      </c>
      <c r="F5395" s="1">
        <v>2</v>
      </c>
      <c r="G5395" s="1">
        <v>1</v>
      </c>
      <c r="H5395" s="1">
        <v>0</v>
      </c>
      <c r="I5395" s="15">
        <v>0.83333333333333337</v>
      </c>
      <c r="J5395">
        <f t="shared" si="84"/>
        <v>40</v>
      </c>
    </row>
    <row r="5396" spans="1:10" x14ac:dyDescent="0.3">
      <c r="A5396" t="s">
        <v>5067</v>
      </c>
      <c r="C5396" s="18">
        <v>419.15351219269758</v>
      </c>
      <c r="D5396" s="1"/>
      <c r="E5396" s="1">
        <v>6</v>
      </c>
      <c r="F5396" s="1">
        <v>4</v>
      </c>
      <c r="G5396" s="1">
        <v>0</v>
      </c>
      <c r="H5396" s="1">
        <v>2</v>
      </c>
      <c r="I5396" s="15">
        <v>0.66666666666666663</v>
      </c>
      <c r="J5396">
        <f t="shared" si="84"/>
        <v>40</v>
      </c>
    </row>
    <row r="5397" spans="1:10" x14ac:dyDescent="0.3">
      <c r="A5397" t="s">
        <v>5068</v>
      </c>
      <c r="C5397" s="18">
        <v>419.14481992476823</v>
      </c>
      <c r="D5397" s="1"/>
      <c r="E5397" s="1">
        <v>6</v>
      </c>
      <c r="F5397" s="1">
        <v>4</v>
      </c>
      <c r="G5397" s="1">
        <v>0</v>
      </c>
      <c r="H5397" s="1">
        <v>2</v>
      </c>
      <c r="I5397" s="15">
        <v>0.66666666666666663</v>
      </c>
      <c r="J5397">
        <f t="shared" si="84"/>
        <v>40</v>
      </c>
    </row>
    <row r="5398" spans="1:10" x14ac:dyDescent="0.3">
      <c r="A5398" t="s">
        <v>5069</v>
      </c>
      <c r="C5398" s="18">
        <v>419.14334210013442</v>
      </c>
      <c r="D5398" s="1"/>
      <c r="E5398" s="1">
        <v>8</v>
      </c>
      <c r="F5398" s="1">
        <v>5</v>
      </c>
      <c r="G5398" s="1">
        <v>0</v>
      </c>
      <c r="H5398" s="1">
        <v>3</v>
      </c>
      <c r="I5398" s="15">
        <v>0.625</v>
      </c>
      <c r="J5398">
        <f t="shared" si="84"/>
        <v>40</v>
      </c>
    </row>
    <row r="5399" spans="1:10" x14ac:dyDescent="0.3">
      <c r="A5399" t="s">
        <v>5070</v>
      </c>
      <c r="C5399" s="18">
        <v>419.14255954844185</v>
      </c>
      <c r="D5399" s="1"/>
      <c r="E5399" s="1">
        <v>3</v>
      </c>
      <c r="F5399" s="1">
        <v>2</v>
      </c>
      <c r="G5399" s="1">
        <v>1</v>
      </c>
      <c r="H5399" s="1">
        <v>0</v>
      </c>
      <c r="I5399" s="15">
        <v>0.83333333333333337</v>
      </c>
      <c r="J5399">
        <f t="shared" si="84"/>
        <v>40</v>
      </c>
    </row>
    <row r="5400" spans="1:10" x14ac:dyDescent="0.3">
      <c r="A5400" t="s">
        <v>5071</v>
      </c>
      <c r="C5400" s="18">
        <v>419.13867015955577</v>
      </c>
      <c r="D5400" s="1"/>
      <c r="E5400" s="1">
        <v>3</v>
      </c>
      <c r="F5400" s="1">
        <v>3</v>
      </c>
      <c r="G5400" s="1">
        <v>0</v>
      </c>
      <c r="H5400" s="1">
        <v>0</v>
      </c>
      <c r="I5400" s="15">
        <v>1</v>
      </c>
      <c r="J5400">
        <f t="shared" si="84"/>
        <v>40</v>
      </c>
    </row>
    <row r="5401" spans="1:10" x14ac:dyDescent="0.3">
      <c r="A5401" t="s">
        <v>5072</v>
      </c>
      <c r="C5401" s="18">
        <v>419.13724503883464</v>
      </c>
      <c r="D5401" s="1"/>
      <c r="E5401" s="1">
        <v>3</v>
      </c>
      <c r="F5401" s="1">
        <v>2</v>
      </c>
      <c r="G5401" s="1">
        <v>1</v>
      </c>
      <c r="H5401" s="1">
        <v>0</v>
      </c>
      <c r="I5401" s="15">
        <v>0.83333333333333337</v>
      </c>
      <c r="J5401">
        <f t="shared" si="84"/>
        <v>40</v>
      </c>
    </row>
    <row r="5402" spans="1:10" x14ac:dyDescent="0.3">
      <c r="A5402" t="s">
        <v>5073</v>
      </c>
      <c r="C5402" s="18">
        <v>419.1354802769759</v>
      </c>
      <c r="D5402" s="1"/>
      <c r="E5402" s="1">
        <v>8</v>
      </c>
      <c r="F5402" s="1">
        <v>5</v>
      </c>
      <c r="G5402" s="1">
        <v>0</v>
      </c>
      <c r="H5402" s="1">
        <v>3</v>
      </c>
      <c r="I5402" s="15">
        <v>0.625</v>
      </c>
      <c r="J5402">
        <f t="shared" si="84"/>
        <v>40</v>
      </c>
    </row>
    <row r="5403" spans="1:10" x14ac:dyDescent="0.3">
      <c r="A5403" t="s">
        <v>5074</v>
      </c>
      <c r="C5403" s="18">
        <v>419.12259283896543</v>
      </c>
      <c r="D5403" s="1"/>
      <c r="E5403" s="1">
        <v>3</v>
      </c>
      <c r="F5403" s="1">
        <v>3</v>
      </c>
      <c r="G5403" s="1">
        <v>0</v>
      </c>
      <c r="H5403" s="1">
        <v>0</v>
      </c>
      <c r="I5403" s="15">
        <v>1</v>
      </c>
      <c r="J5403">
        <f t="shared" si="84"/>
        <v>40</v>
      </c>
    </row>
    <row r="5404" spans="1:10" x14ac:dyDescent="0.3">
      <c r="A5404" t="s">
        <v>5075</v>
      </c>
      <c r="C5404" s="18">
        <v>419.10340007270975</v>
      </c>
      <c r="D5404" s="1"/>
      <c r="E5404" s="1">
        <v>2</v>
      </c>
      <c r="F5404" s="1">
        <v>2</v>
      </c>
      <c r="G5404" s="1">
        <v>0</v>
      </c>
      <c r="H5404" s="1">
        <v>0</v>
      </c>
      <c r="I5404" s="15">
        <v>1</v>
      </c>
      <c r="J5404">
        <f t="shared" si="84"/>
        <v>40</v>
      </c>
    </row>
    <row r="5405" spans="1:10" x14ac:dyDescent="0.3">
      <c r="A5405" t="s">
        <v>5077</v>
      </c>
      <c r="C5405" s="18">
        <v>419.0926196670427</v>
      </c>
      <c r="D5405" s="1"/>
      <c r="E5405" s="1">
        <v>17</v>
      </c>
      <c r="F5405" s="1">
        <v>11</v>
      </c>
      <c r="G5405" s="1">
        <v>0</v>
      </c>
      <c r="H5405" s="1">
        <v>6</v>
      </c>
      <c r="I5405" s="15">
        <v>0.6470588235294118</v>
      </c>
      <c r="J5405">
        <f t="shared" si="84"/>
        <v>40</v>
      </c>
    </row>
    <row r="5406" spans="1:10" x14ac:dyDescent="0.3">
      <c r="A5406" t="s">
        <v>5131</v>
      </c>
      <c r="C5406" s="18">
        <v>419.09138092561409</v>
      </c>
      <c r="D5406" s="1"/>
      <c r="E5406" s="1">
        <v>6</v>
      </c>
      <c r="F5406" s="1">
        <v>4</v>
      </c>
      <c r="G5406" s="1">
        <v>0</v>
      </c>
      <c r="H5406" s="1">
        <v>2</v>
      </c>
      <c r="I5406" s="15">
        <v>0.66666666666666663</v>
      </c>
      <c r="J5406">
        <f t="shared" si="84"/>
        <v>40</v>
      </c>
    </row>
    <row r="5407" spans="1:10" x14ac:dyDescent="0.3">
      <c r="A5407" t="s">
        <v>5078</v>
      </c>
      <c r="C5407" s="18">
        <v>419.09062337355562</v>
      </c>
      <c r="D5407" s="1"/>
      <c r="E5407" s="1">
        <v>18</v>
      </c>
      <c r="F5407" s="1">
        <v>10</v>
      </c>
      <c r="G5407" s="1">
        <v>0</v>
      </c>
      <c r="H5407" s="1">
        <v>8</v>
      </c>
      <c r="I5407" s="15">
        <v>0.55555555555555558</v>
      </c>
      <c r="J5407">
        <f t="shared" si="84"/>
        <v>40</v>
      </c>
    </row>
    <row r="5408" spans="1:10" x14ac:dyDescent="0.3">
      <c r="A5408" t="s">
        <v>5079</v>
      </c>
      <c r="C5408" s="18">
        <v>419.0748730887824</v>
      </c>
      <c r="D5408" s="1"/>
      <c r="E5408" s="1">
        <v>8</v>
      </c>
      <c r="F5408" s="1">
        <v>5</v>
      </c>
      <c r="G5408" s="1">
        <v>0</v>
      </c>
      <c r="H5408" s="1">
        <v>3</v>
      </c>
      <c r="I5408" s="15">
        <v>0.625</v>
      </c>
      <c r="J5408">
        <f t="shared" si="84"/>
        <v>40</v>
      </c>
    </row>
    <row r="5409" spans="1:10" x14ac:dyDescent="0.3">
      <c r="A5409" t="s">
        <v>5562</v>
      </c>
      <c r="C5409" s="18">
        <v>419.0695780040885</v>
      </c>
      <c r="D5409" s="1"/>
      <c r="E5409" s="1">
        <v>5</v>
      </c>
      <c r="F5409" s="1">
        <v>3</v>
      </c>
      <c r="G5409" s="1">
        <v>0</v>
      </c>
      <c r="H5409" s="1">
        <v>2</v>
      </c>
      <c r="I5409" s="15">
        <v>0.6</v>
      </c>
      <c r="J5409">
        <f t="shared" si="84"/>
        <v>40</v>
      </c>
    </row>
    <row r="5410" spans="1:10" x14ac:dyDescent="0.3">
      <c r="A5410" t="s">
        <v>5080</v>
      </c>
      <c r="C5410" s="18">
        <v>419.06482010188017</v>
      </c>
      <c r="D5410" s="1"/>
      <c r="E5410" s="1">
        <v>55</v>
      </c>
      <c r="F5410" s="1">
        <v>27</v>
      </c>
      <c r="G5410" s="1">
        <v>0</v>
      </c>
      <c r="H5410" s="1">
        <v>28</v>
      </c>
      <c r="I5410" s="15">
        <v>0.49090909090909091</v>
      </c>
      <c r="J5410">
        <f t="shared" si="84"/>
        <v>20</v>
      </c>
    </row>
    <row r="5411" spans="1:10" x14ac:dyDescent="0.3">
      <c r="A5411" t="s">
        <v>5081</v>
      </c>
      <c r="C5411" s="18">
        <v>419.0612587440466</v>
      </c>
      <c r="D5411" s="1"/>
      <c r="E5411" s="1">
        <v>9</v>
      </c>
      <c r="F5411" s="1">
        <v>5</v>
      </c>
      <c r="G5411" s="1">
        <v>1</v>
      </c>
      <c r="H5411" s="1">
        <v>3</v>
      </c>
      <c r="I5411" s="15">
        <v>0.61111111111111116</v>
      </c>
      <c r="J5411">
        <f t="shared" si="84"/>
        <v>40</v>
      </c>
    </row>
    <row r="5412" spans="1:10" x14ac:dyDescent="0.3">
      <c r="A5412" t="s">
        <v>5082</v>
      </c>
      <c r="C5412" s="18">
        <v>419.060268234207</v>
      </c>
      <c r="D5412" s="1"/>
      <c r="E5412" s="1">
        <v>8</v>
      </c>
      <c r="F5412" s="1">
        <v>2</v>
      </c>
      <c r="G5412" s="1">
        <v>0</v>
      </c>
      <c r="H5412" s="1">
        <v>6</v>
      </c>
      <c r="I5412" s="15">
        <v>0.25</v>
      </c>
      <c r="J5412">
        <f t="shared" si="84"/>
        <v>40</v>
      </c>
    </row>
    <row r="5413" spans="1:10" x14ac:dyDescent="0.3">
      <c r="A5413" t="s">
        <v>5083</v>
      </c>
      <c r="C5413" s="18">
        <v>419.05844731931461</v>
      </c>
      <c r="D5413" s="1"/>
      <c r="E5413" s="1">
        <v>6</v>
      </c>
      <c r="F5413" s="1">
        <v>3</v>
      </c>
      <c r="G5413" s="1">
        <v>1</v>
      </c>
      <c r="H5413" s="1">
        <v>2</v>
      </c>
      <c r="I5413" s="15">
        <v>0.58333333333333337</v>
      </c>
      <c r="J5413">
        <f t="shared" si="84"/>
        <v>40</v>
      </c>
    </row>
    <row r="5414" spans="1:10" x14ac:dyDescent="0.3">
      <c r="A5414" t="s">
        <v>5085</v>
      </c>
      <c r="C5414" s="18">
        <v>419.04379557375688</v>
      </c>
      <c r="D5414" s="1"/>
      <c r="E5414" s="1">
        <v>6</v>
      </c>
      <c r="F5414" s="1">
        <v>4</v>
      </c>
      <c r="G5414" s="1">
        <v>0</v>
      </c>
      <c r="H5414" s="1">
        <v>2</v>
      </c>
      <c r="I5414" s="15">
        <v>0.66666666666666663</v>
      </c>
      <c r="J5414">
        <f t="shared" si="84"/>
        <v>40</v>
      </c>
    </row>
    <row r="5415" spans="1:10" x14ac:dyDescent="0.3">
      <c r="A5415" t="s">
        <v>5086</v>
      </c>
      <c r="C5415" s="18">
        <v>419.02771409596647</v>
      </c>
      <c r="D5415" s="1"/>
      <c r="E5415" s="1">
        <v>16</v>
      </c>
      <c r="F5415" s="1">
        <v>9</v>
      </c>
      <c r="G5415" s="1">
        <v>0</v>
      </c>
      <c r="H5415" s="1">
        <v>7</v>
      </c>
      <c r="I5415" s="15">
        <v>0.5625</v>
      </c>
      <c r="J5415">
        <f t="shared" si="84"/>
        <v>40</v>
      </c>
    </row>
    <row r="5416" spans="1:10" x14ac:dyDescent="0.3">
      <c r="A5416" t="s">
        <v>5087</v>
      </c>
      <c r="C5416" s="18">
        <v>419.00820546655814</v>
      </c>
      <c r="D5416" s="1"/>
      <c r="E5416" s="1">
        <v>6</v>
      </c>
      <c r="F5416" s="1">
        <v>4</v>
      </c>
      <c r="G5416" s="1">
        <v>0</v>
      </c>
      <c r="H5416" s="1">
        <v>2</v>
      </c>
      <c r="I5416" s="15">
        <v>0.66666666666666663</v>
      </c>
      <c r="J5416">
        <f t="shared" si="84"/>
        <v>40</v>
      </c>
    </row>
    <row r="5417" spans="1:10" x14ac:dyDescent="0.3">
      <c r="A5417" t="s">
        <v>5088</v>
      </c>
      <c r="C5417" s="18">
        <v>419.00452195842649</v>
      </c>
      <c r="D5417" s="1"/>
      <c r="E5417" s="1">
        <v>6</v>
      </c>
      <c r="F5417" s="1">
        <v>4</v>
      </c>
      <c r="G5417" s="1">
        <v>0</v>
      </c>
      <c r="H5417" s="1">
        <v>2</v>
      </c>
      <c r="I5417" s="15">
        <v>0.66666666666666663</v>
      </c>
      <c r="J5417">
        <f t="shared" si="84"/>
        <v>40</v>
      </c>
    </row>
    <row r="5418" spans="1:10" x14ac:dyDescent="0.3">
      <c r="A5418" t="s">
        <v>5089</v>
      </c>
      <c r="C5418" s="18">
        <v>419.00371433653282</v>
      </c>
      <c r="D5418" s="1"/>
      <c r="E5418" s="1">
        <v>5</v>
      </c>
      <c r="F5418" s="1">
        <v>3</v>
      </c>
      <c r="G5418" s="1">
        <v>0</v>
      </c>
      <c r="H5418" s="1">
        <v>2</v>
      </c>
      <c r="I5418" s="15">
        <v>0.6</v>
      </c>
      <c r="J5418">
        <f t="shared" si="84"/>
        <v>40</v>
      </c>
    </row>
    <row r="5419" spans="1:10" x14ac:dyDescent="0.3">
      <c r="A5419" t="s">
        <v>5090</v>
      </c>
      <c r="C5419" s="18">
        <v>418.98976922272914</v>
      </c>
      <c r="D5419" s="1"/>
      <c r="E5419" s="1">
        <v>6</v>
      </c>
      <c r="F5419" s="1">
        <v>4</v>
      </c>
      <c r="G5419" s="1">
        <v>0</v>
      </c>
      <c r="H5419" s="1">
        <v>2</v>
      </c>
      <c r="I5419" s="15">
        <v>0.66666666666666663</v>
      </c>
      <c r="J5419">
        <f t="shared" si="84"/>
        <v>40</v>
      </c>
    </row>
    <row r="5420" spans="1:10" x14ac:dyDescent="0.3">
      <c r="A5420" t="s">
        <v>5111</v>
      </c>
      <c r="C5420" s="18">
        <v>418.98813566629946</v>
      </c>
      <c r="D5420" s="1"/>
      <c r="E5420" s="1">
        <v>6</v>
      </c>
      <c r="F5420" s="1">
        <v>4</v>
      </c>
      <c r="G5420" s="1">
        <v>0</v>
      </c>
      <c r="H5420" s="1">
        <v>2</v>
      </c>
      <c r="I5420" s="15">
        <v>0.66666666666666663</v>
      </c>
      <c r="J5420">
        <f t="shared" si="84"/>
        <v>40</v>
      </c>
    </row>
    <row r="5421" spans="1:10" x14ac:dyDescent="0.3">
      <c r="A5421" t="s">
        <v>7381</v>
      </c>
      <c r="C5421" s="18">
        <v>418.98266673646157</v>
      </c>
      <c r="D5421" s="1"/>
      <c r="E5421" s="1">
        <v>5</v>
      </c>
      <c r="F5421" s="1">
        <v>2</v>
      </c>
      <c r="G5421" s="1">
        <v>3</v>
      </c>
      <c r="H5421" s="1">
        <v>0</v>
      </c>
      <c r="I5421" s="15">
        <v>0.7</v>
      </c>
      <c r="J5421">
        <f t="shared" si="84"/>
        <v>40</v>
      </c>
    </row>
    <row r="5422" spans="1:10" x14ac:dyDescent="0.3">
      <c r="A5422" s="21" t="s">
        <v>5091</v>
      </c>
      <c r="C5422" s="18">
        <v>418.97902382667621</v>
      </c>
      <c r="D5422" s="1"/>
      <c r="E5422" s="1">
        <v>6</v>
      </c>
      <c r="F5422" s="1">
        <v>4</v>
      </c>
      <c r="G5422" s="1">
        <v>0</v>
      </c>
      <c r="H5422" s="1">
        <v>2</v>
      </c>
      <c r="I5422" s="15">
        <v>0.66666666666666663</v>
      </c>
      <c r="J5422">
        <f t="shared" si="84"/>
        <v>40</v>
      </c>
    </row>
    <row r="5423" spans="1:10" x14ac:dyDescent="0.3">
      <c r="A5423" t="s">
        <v>5092</v>
      </c>
      <c r="C5423" s="18">
        <v>418.97891551089879</v>
      </c>
      <c r="D5423" s="1"/>
      <c r="E5423" s="1">
        <v>6</v>
      </c>
      <c r="F5423" s="1">
        <v>4</v>
      </c>
      <c r="G5423" s="1">
        <v>0</v>
      </c>
      <c r="H5423" s="1">
        <v>2</v>
      </c>
      <c r="I5423" s="15">
        <v>0.66666666666666663</v>
      </c>
      <c r="J5423">
        <f t="shared" si="84"/>
        <v>40</v>
      </c>
    </row>
    <row r="5424" spans="1:10" x14ac:dyDescent="0.3">
      <c r="A5424" t="s">
        <v>5093</v>
      </c>
      <c r="C5424" s="18">
        <v>418.97804024842748</v>
      </c>
      <c r="D5424" s="1"/>
      <c r="E5424" s="1">
        <v>22</v>
      </c>
      <c r="F5424" s="1">
        <v>11</v>
      </c>
      <c r="G5424" s="1">
        <v>0</v>
      </c>
      <c r="H5424" s="1">
        <v>11</v>
      </c>
      <c r="I5424" s="15">
        <v>0.5</v>
      </c>
      <c r="J5424">
        <f t="shared" si="84"/>
        <v>40</v>
      </c>
    </row>
    <row r="5425" spans="1:10" x14ac:dyDescent="0.3">
      <c r="A5425" t="s">
        <v>5094</v>
      </c>
      <c r="C5425" s="18">
        <v>418.97311416843786</v>
      </c>
      <c r="D5425" s="1"/>
      <c r="E5425" s="1">
        <v>10</v>
      </c>
      <c r="F5425" s="1">
        <v>6</v>
      </c>
      <c r="G5425" s="1">
        <v>0</v>
      </c>
      <c r="H5425" s="1">
        <v>4</v>
      </c>
      <c r="I5425" s="15">
        <v>0.6</v>
      </c>
      <c r="J5425">
        <f t="shared" si="84"/>
        <v>40</v>
      </c>
    </row>
    <row r="5426" spans="1:10" x14ac:dyDescent="0.3">
      <c r="A5426" t="s">
        <v>10640</v>
      </c>
      <c r="C5426" s="18">
        <v>418.95878136999966</v>
      </c>
      <c r="D5426" s="1"/>
      <c r="E5426" s="1">
        <v>10</v>
      </c>
      <c r="F5426" s="1">
        <v>4</v>
      </c>
      <c r="G5426" s="1">
        <v>0</v>
      </c>
      <c r="H5426" s="1">
        <v>6</v>
      </c>
      <c r="I5426" s="15">
        <v>0.4</v>
      </c>
      <c r="J5426">
        <f t="shared" si="84"/>
        <v>40</v>
      </c>
    </row>
    <row r="5427" spans="1:10" x14ac:dyDescent="0.3">
      <c r="A5427" t="s">
        <v>5095</v>
      </c>
      <c r="C5427" s="18">
        <v>418.9530449895924</v>
      </c>
      <c r="D5427" s="1"/>
      <c r="E5427" s="1">
        <v>3</v>
      </c>
      <c r="F5427" s="1">
        <v>2</v>
      </c>
      <c r="G5427" s="1">
        <v>1</v>
      </c>
      <c r="H5427" s="1">
        <v>0</v>
      </c>
      <c r="I5427" s="15">
        <v>0.83333333333333337</v>
      </c>
      <c r="J5427">
        <f t="shared" si="84"/>
        <v>40</v>
      </c>
    </row>
    <row r="5428" spans="1:10" x14ac:dyDescent="0.3">
      <c r="A5428" t="s">
        <v>5096</v>
      </c>
      <c r="C5428" s="18">
        <v>418.94847674172007</v>
      </c>
      <c r="D5428" s="1"/>
      <c r="E5428" s="1">
        <v>5</v>
      </c>
      <c r="F5428" s="1">
        <v>3</v>
      </c>
      <c r="G5428" s="1">
        <v>1</v>
      </c>
      <c r="H5428" s="1">
        <v>1</v>
      </c>
      <c r="I5428" s="15">
        <v>0.7</v>
      </c>
      <c r="J5428">
        <f t="shared" si="84"/>
        <v>40</v>
      </c>
    </row>
    <row r="5429" spans="1:10" x14ac:dyDescent="0.3">
      <c r="A5429" t="s">
        <v>5097</v>
      </c>
      <c r="C5429" s="18">
        <v>418.94150044434491</v>
      </c>
      <c r="D5429" s="1"/>
      <c r="E5429" s="1">
        <v>6</v>
      </c>
      <c r="F5429" s="1">
        <v>4</v>
      </c>
      <c r="G5429" s="1">
        <v>0</v>
      </c>
      <c r="H5429" s="1">
        <v>2</v>
      </c>
      <c r="I5429" s="15">
        <v>0.66666666666666663</v>
      </c>
      <c r="J5429">
        <f t="shared" si="84"/>
        <v>40</v>
      </c>
    </row>
    <row r="5430" spans="1:10" x14ac:dyDescent="0.3">
      <c r="A5430" t="s">
        <v>5098</v>
      </c>
      <c r="C5430" s="18">
        <v>418.93314450694976</v>
      </c>
      <c r="D5430" s="1"/>
      <c r="E5430" s="1">
        <v>3</v>
      </c>
      <c r="F5430" s="1">
        <v>2</v>
      </c>
      <c r="G5430" s="1">
        <v>1</v>
      </c>
      <c r="H5430" s="1">
        <v>0</v>
      </c>
      <c r="I5430" s="15">
        <v>0.83333333333333337</v>
      </c>
      <c r="J5430">
        <f t="shared" si="84"/>
        <v>40</v>
      </c>
    </row>
    <row r="5431" spans="1:10" x14ac:dyDescent="0.3">
      <c r="A5431" t="s">
        <v>5100</v>
      </c>
      <c r="C5431" s="18">
        <v>418.91533554774094</v>
      </c>
      <c r="D5431" s="1"/>
      <c r="E5431" s="1">
        <v>6</v>
      </c>
      <c r="F5431" s="1">
        <v>4</v>
      </c>
      <c r="G5431" s="1">
        <v>0</v>
      </c>
      <c r="H5431" s="1">
        <v>2</v>
      </c>
      <c r="I5431" s="15">
        <v>0.66666666666666663</v>
      </c>
      <c r="J5431">
        <f t="shared" si="84"/>
        <v>40</v>
      </c>
    </row>
    <row r="5432" spans="1:10" x14ac:dyDescent="0.3">
      <c r="A5432" t="s">
        <v>5101</v>
      </c>
      <c r="C5432" s="18">
        <v>418.91463502252623</v>
      </c>
      <c r="D5432" s="1"/>
      <c r="E5432" s="1">
        <v>3</v>
      </c>
      <c r="F5432" s="1">
        <v>2</v>
      </c>
      <c r="G5432" s="1">
        <v>1</v>
      </c>
      <c r="H5432" s="1">
        <v>0</v>
      </c>
      <c r="I5432" s="15">
        <v>0.83333333333333337</v>
      </c>
      <c r="J5432">
        <f t="shared" si="84"/>
        <v>40</v>
      </c>
    </row>
    <row r="5433" spans="1:10" x14ac:dyDescent="0.3">
      <c r="A5433" t="s">
        <v>5103</v>
      </c>
      <c r="C5433" s="18">
        <v>418.9047621856713</v>
      </c>
      <c r="D5433" s="1"/>
      <c r="E5433" s="1">
        <v>2</v>
      </c>
      <c r="F5433" s="1">
        <v>2</v>
      </c>
      <c r="G5433" s="1">
        <v>0</v>
      </c>
      <c r="H5433" s="1">
        <v>0</v>
      </c>
      <c r="I5433" s="15">
        <v>1</v>
      </c>
      <c r="J5433">
        <f t="shared" si="84"/>
        <v>40</v>
      </c>
    </row>
    <row r="5434" spans="1:10" x14ac:dyDescent="0.3">
      <c r="A5434" t="s">
        <v>5104</v>
      </c>
      <c r="C5434" s="18">
        <v>418.89838869994463</v>
      </c>
      <c r="D5434" s="1"/>
      <c r="E5434" s="1">
        <v>6</v>
      </c>
      <c r="F5434" s="1">
        <v>3</v>
      </c>
      <c r="G5434" s="1">
        <v>0</v>
      </c>
      <c r="H5434" s="1">
        <v>3</v>
      </c>
      <c r="I5434" s="15">
        <v>0.5</v>
      </c>
      <c r="J5434">
        <f t="shared" si="84"/>
        <v>40</v>
      </c>
    </row>
    <row r="5435" spans="1:10" x14ac:dyDescent="0.3">
      <c r="A5435" t="s">
        <v>5105</v>
      </c>
      <c r="C5435" s="18">
        <v>418.89833392026952</v>
      </c>
      <c r="D5435" s="1"/>
      <c r="E5435" s="1">
        <v>6</v>
      </c>
      <c r="F5435" s="1">
        <v>4</v>
      </c>
      <c r="G5435" s="1">
        <v>0</v>
      </c>
      <c r="H5435" s="1">
        <v>2</v>
      </c>
      <c r="I5435" s="15">
        <v>0.66666666666666663</v>
      </c>
      <c r="J5435">
        <f t="shared" si="84"/>
        <v>40</v>
      </c>
    </row>
    <row r="5436" spans="1:10" x14ac:dyDescent="0.3">
      <c r="A5436" t="s">
        <v>5106</v>
      </c>
      <c r="C5436" s="18">
        <v>418.89813952614219</v>
      </c>
      <c r="D5436" s="1"/>
      <c r="E5436" s="1">
        <v>4</v>
      </c>
      <c r="F5436" s="1">
        <v>3</v>
      </c>
      <c r="G5436" s="1">
        <v>0</v>
      </c>
      <c r="H5436" s="1">
        <v>1</v>
      </c>
      <c r="I5436" s="15">
        <v>0.75</v>
      </c>
      <c r="J5436">
        <f t="shared" si="84"/>
        <v>40</v>
      </c>
    </row>
    <row r="5437" spans="1:10" x14ac:dyDescent="0.3">
      <c r="A5437" t="s">
        <v>5107</v>
      </c>
      <c r="C5437" s="18">
        <v>418.89719602005323</v>
      </c>
      <c r="D5437" s="1"/>
      <c r="E5437" s="1">
        <v>8</v>
      </c>
      <c r="F5437" s="1">
        <v>4</v>
      </c>
      <c r="G5437" s="1">
        <v>1</v>
      </c>
      <c r="H5437" s="1">
        <v>3</v>
      </c>
      <c r="I5437" s="15">
        <v>0.5625</v>
      </c>
      <c r="J5437">
        <f t="shared" si="84"/>
        <v>40</v>
      </c>
    </row>
    <row r="5438" spans="1:10" x14ac:dyDescent="0.3">
      <c r="A5438" t="s">
        <v>5408</v>
      </c>
      <c r="C5438" s="18">
        <v>418.89512449569122</v>
      </c>
      <c r="D5438" s="1"/>
      <c r="E5438" s="1">
        <v>43</v>
      </c>
      <c r="F5438" s="1">
        <v>21</v>
      </c>
      <c r="G5438" s="1">
        <v>3</v>
      </c>
      <c r="H5438" s="1">
        <v>19</v>
      </c>
      <c r="I5438" s="15">
        <v>0.52325581395348841</v>
      </c>
      <c r="J5438">
        <f t="shared" si="84"/>
        <v>20</v>
      </c>
    </row>
    <row r="5439" spans="1:10" x14ac:dyDescent="0.3">
      <c r="A5439" t="s">
        <v>5108</v>
      </c>
      <c r="C5439" s="18">
        <v>418.8905312017913</v>
      </c>
      <c r="D5439" s="1"/>
      <c r="E5439" s="1">
        <v>6</v>
      </c>
      <c r="F5439" s="1">
        <v>3</v>
      </c>
      <c r="G5439" s="1">
        <v>0</v>
      </c>
      <c r="H5439" s="1">
        <v>3</v>
      </c>
      <c r="I5439" s="15">
        <v>0.5</v>
      </c>
      <c r="J5439">
        <f t="shared" si="84"/>
        <v>40</v>
      </c>
    </row>
    <row r="5440" spans="1:10" x14ac:dyDescent="0.3">
      <c r="A5440" t="s">
        <v>5109</v>
      </c>
      <c r="C5440" s="18">
        <v>418.88250104650854</v>
      </c>
      <c r="D5440" s="1"/>
      <c r="E5440" s="1">
        <v>4</v>
      </c>
      <c r="F5440" s="1">
        <v>3</v>
      </c>
      <c r="G5440" s="1">
        <v>0</v>
      </c>
      <c r="H5440" s="1">
        <v>1</v>
      </c>
      <c r="I5440" s="15">
        <v>0.75</v>
      </c>
      <c r="J5440">
        <f t="shared" si="84"/>
        <v>40</v>
      </c>
    </row>
    <row r="5441" spans="1:10" x14ac:dyDescent="0.3">
      <c r="A5441" t="s">
        <v>5110</v>
      </c>
      <c r="C5441" s="18">
        <v>418.88241914392546</v>
      </c>
      <c r="D5441" s="1"/>
      <c r="E5441" s="1">
        <v>14</v>
      </c>
      <c r="F5441" s="1">
        <v>8</v>
      </c>
      <c r="G5441" s="1">
        <v>1</v>
      </c>
      <c r="H5441" s="1">
        <v>5</v>
      </c>
      <c r="I5441" s="15">
        <v>0.6071428571428571</v>
      </c>
      <c r="J5441">
        <f t="shared" si="84"/>
        <v>40</v>
      </c>
    </row>
    <row r="5442" spans="1:10" x14ac:dyDescent="0.3">
      <c r="A5442" t="s">
        <v>5112</v>
      </c>
      <c r="C5442" s="18">
        <v>418.87673922196677</v>
      </c>
      <c r="D5442" s="1"/>
      <c r="E5442" s="1">
        <v>13</v>
      </c>
      <c r="F5442" s="1">
        <v>6</v>
      </c>
      <c r="G5442" s="1">
        <v>1</v>
      </c>
      <c r="H5442" s="1">
        <v>6</v>
      </c>
      <c r="I5442" s="15">
        <v>0.5</v>
      </c>
      <c r="J5442">
        <f t="shared" si="84"/>
        <v>40</v>
      </c>
    </row>
    <row r="5443" spans="1:10" x14ac:dyDescent="0.3">
      <c r="A5443" t="s">
        <v>5113</v>
      </c>
      <c r="C5443" s="18">
        <v>418.8747309075178</v>
      </c>
      <c r="D5443" s="1"/>
      <c r="E5443" s="1">
        <v>3</v>
      </c>
      <c r="F5443" s="1">
        <v>2</v>
      </c>
      <c r="G5443" s="1">
        <v>1</v>
      </c>
      <c r="H5443" s="1">
        <v>0</v>
      </c>
      <c r="I5443" s="15">
        <v>0.83333333333333337</v>
      </c>
      <c r="J5443">
        <f t="shared" si="84"/>
        <v>40</v>
      </c>
    </row>
    <row r="5444" spans="1:10" x14ac:dyDescent="0.3">
      <c r="A5444" t="s">
        <v>5114</v>
      </c>
      <c r="C5444" s="18">
        <v>418.86769549351294</v>
      </c>
      <c r="D5444" s="1"/>
      <c r="E5444" s="1">
        <v>7</v>
      </c>
      <c r="F5444" s="1">
        <v>5</v>
      </c>
      <c r="G5444" s="1">
        <v>1</v>
      </c>
      <c r="H5444" s="1">
        <v>1</v>
      </c>
      <c r="I5444" s="15">
        <v>0.7857142857142857</v>
      </c>
      <c r="J5444">
        <f t="shared" ref="J5444:J5507" si="85">IF(E5444&lt;=30,40,20)</f>
        <v>40</v>
      </c>
    </row>
    <row r="5445" spans="1:10" x14ac:dyDescent="0.3">
      <c r="A5445" t="s">
        <v>5115</v>
      </c>
      <c r="C5445" s="18">
        <v>418.86647443304935</v>
      </c>
      <c r="D5445" s="1"/>
      <c r="E5445" s="1">
        <v>3</v>
      </c>
      <c r="F5445" s="1">
        <v>2</v>
      </c>
      <c r="G5445" s="1">
        <v>1</v>
      </c>
      <c r="H5445" s="1">
        <v>0</v>
      </c>
      <c r="I5445" s="15">
        <v>0.83333333333333337</v>
      </c>
      <c r="J5445">
        <f t="shared" si="85"/>
        <v>40</v>
      </c>
    </row>
    <row r="5446" spans="1:10" x14ac:dyDescent="0.3">
      <c r="A5446" t="s">
        <v>5116</v>
      </c>
      <c r="C5446" s="18">
        <v>418.85931537700867</v>
      </c>
      <c r="D5446" s="1"/>
      <c r="E5446" s="1">
        <v>3</v>
      </c>
      <c r="F5446" s="1">
        <v>2</v>
      </c>
      <c r="G5446" s="1">
        <v>1</v>
      </c>
      <c r="H5446" s="1">
        <v>0</v>
      </c>
      <c r="I5446" s="15">
        <v>0.83333333333333337</v>
      </c>
      <c r="J5446">
        <f t="shared" si="85"/>
        <v>40</v>
      </c>
    </row>
    <row r="5447" spans="1:10" x14ac:dyDescent="0.3">
      <c r="A5447" t="s">
        <v>5117</v>
      </c>
      <c r="C5447" s="18">
        <v>418.85914754702407</v>
      </c>
      <c r="D5447" s="1"/>
      <c r="E5447" s="1">
        <v>4</v>
      </c>
      <c r="F5447" s="1">
        <v>3</v>
      </c>
      <c r="G5447" s="1">
        <v>0</v>
      </c>
      <c r="H5447" s="1">
        <v>1</v>
      </c>
      <c r="I5447" s="15">
        <v>0.75</v>
      </c>
      <c r="J5447">
        <f t="shared" si="85"/>
        <v>40</v>
      </c>
    </row>
    <row r="5448" spans="1:10" x14ac:dyDescent="0.3">
      <c r="A5448" t="s">
        <v>5118</v>
      </c>
      <c r="C5448" s="18">
        <v>418.85914754702407</v>
      </c>
      <c r="D5448" s="1"/>
      <c r="E5448" s="1">
        <v>2</v>
      </c>
      <c r="F5448" s="1">
        <v>2</v>
      </c>
      <c r="G5448" s="1">
        <v>0</v>
      </c>
      <c r="H5448" s="1">
        <v>0</v>
      </c>
      <c r="I5448" s="15">
        <v>1</v>
      </c>
      <c r="J5448">
        <f t="shared" si="85"/>
        <v>40</v>
      </c>
    </row>
    <row r="5449" spans="1:10" x14ac:dyDescent="0.3">
      <c r="A5449" t="s">
        <v>5119</v>
      </c>
      <c r="C5449" s="18">
        <v>418.85847545226432</v>
      </c>
      <c r="D5449" s="1"/>
      <c r="E5449" s="1">
        <v>6</v>
      </c>
      <c r="F5449" s="1">
        <v>4</v>
      </c>
      <c r="G5449" s="1">
        <v>0</v>
      </c>
      <c r="H5449" s="1">
        <v>2</v>
      </c>
      <c r="I5449" s="15">
        <v>0.66666666666666663</v>
      </c>
      <c r="J5449">
        <f t="shared" si="85"/>
        <v>40</v>
      </c>
    </row>
    <row r="5450" spans="1:10" x14ac:dyDescent="0.3">
      <c r="A5450" t="s">
        <v>5120</v>
      </c>
      <c r="C5450" s="18">
        <v>418.85376732475413</v>
      </c>
      <c r="D5450" s="1"/>
      <c r="E5450" s="1">
        <v>3</v>
      </c>
      <c r="F5450" s="1">
        <v>2</v>
      </c>
      <c r="G5450" s="1">
        <v>1</v>
      </c>
      <c r="H5450" s="1">
        <v>0</v>
      </c>
      <c r="I5450" s="15">
        <v>0.83333333333333337</v>
      </c>
      <c r="J5450">
        <f t="shared" si="85"/>
        <v>40</v>
      </c>
    </row>
    <row r="5451" spans="1:10" x14ac:dyDescent="0.3">
      <c r="A5451" t="s">
        <v>5121</v>
      </c>
      <c r="C5451" s="18">
        <v>418.85376732475413</v>
      </c>
      <c r="D5451" s="1"/>
      <c r="E5451" s="1">
        <v>4</v>
      </c>
      <c r="F5451" s="1">
        <v>3</v>
      </c>
      <c r="G5451" s="1">
        <v>0</v>
      </c>
      <c r="H5451" s="1">
        <v>1</v>
      </c>
      <c r="I5451" s="15">
        <v>0.75</v>
      </c>
      <c r="J5451">
        <f t="shared" si="85"/>
        <v>40</v>
      </c>
    </row>
    <row r="5452" spans="1:10" x14ac:dyDescent="0.3">
      <c r="A5452" t="s">
        <v>5599</v>
      </c>
      <c r="C5452" s="18">
        <v>418.84905311374905</v>
      </c>
      <c r="D5452" s="1"/>
      <c r="E5452" s="1">
        <v>3</v>
      </c>
      <c r="F5452" s="1">
        <v>2</v>
      </c>
      <c r="G5452" s="1">
        <v>0</v>
      </c>
      <c r="H5452" s="1">
        <v>1</v>
      </c>
      <c r="I5452" s="15">
        <v>0.66666666666666663</v>
      </c>
      <c r="J5452">
        <f t="shared" si="85"/>
        <v>40</v>
      </c>
    </row>
    <row r="5453" spans="1:10" x14ac:dyDescent="0.3">
      <c r="A5453" t="s">
        <v>5122</v>
      </c>
      <c r="C5453" s="18">
        <v>418.83823500158195</v>
      </c>
      <c r="D5453" s="1"/>
      <c r="E5453" s="1">
        <v>21</v>
      </c>
      <c r="F5453" s="1">
        <v>11</v>
      </c>
      <c r="G5453" s="1">
        <v>1</v>
      </c>
      <c r="H5453" s="1">
        <v>9</v>
      </c>
      <c r="I5453" s="15">
        <v>0.54761904761904767</v>
      </c>
      <c r="J5453">
        <f t="shared" si="85"/>
        <v>40</v>
      </c>
    </row>
    <row r="5454" spans="1:10" x14ac:dyDescent="0.3">
      <c r="A5454" t="s">
        <v>5124</v>
      </c>
      <c r="C5454" s="18">
        <v>418.8347055436023</v>
      </c>
      <c r="D5454" s="1"/>
      <c r="E5454" s="1">
        <v>12</v>
      </c>
      <c r="F5454" s="1">
        <v>7</v>
      </c>
      <c r="G5454" s="1">
        <v>0</v>
      </c>
      <c r="H5454" s="1">
        <v>5</v>
      </c>
      <c r="I5454" s="15">
        <v>0.58333333333333337</v>
      </c>
      <c r="J5454">
        <f t="shared" si="85"/>
        <v>40</v>
      </c>
    </row>
    <row r="5455" spans="1:10" x14ac:dyDescent="0.3">
      <c r="A5455" t="s">
        <v>5125</v>
      </c>
      <c r="C5455" s="18">
        <v>418.82915871842772</v>
      </c>
      <c r="D5455" s="1"/>
      <c r="E5455" s="1">
        <v>6</v>
      </c>
      <c r="F5455" s="1">
        <v>4</v>
      </c>
      <c r="G5455" s="1">
        <v>0</v>
      </c>
      <c r="H5455" s="1">
        <v>2</v>
      </c>
      <c r="I5455" s="15">
        <v>0.66666666666666663</v>
      </c>
      <c r="J5455">
        <f t="shared" si="85"/>
        <v>40</v>
      </c>
    </row>
    <row r="5456" spans="1:10" x14ac:dyDescent="0.3">
      <c r="A5456" t="s">
        <v>5126</v>
      </c>
      <c r="C5456" s="18">
        <v>418.82708193716905</v>
      </c>
      <c r="D5456" s="1"/>
      <c r="E5456" s="1">
        <v>29</v>
      </c>
      <c r="F5456" s="1">
        <v>20</v>
      </c>
      <c r="G5456" s="1">
        <v>4</v>
      </c>
      <c r="H5456" s="1">
        <v>5</v>
      </c>
      <c r="I5456" s="15">
        <v>0.75862068965517238</v>
      </c>
      <c r="J5456">
        <f t="shared" si="85"/>
        <v>40</v>
      </c>
    </row>
    <row r="5457" spans="1:10" x14ac:dyDescent="0.3">
      <c r="A5457" t="s">
        <v>5127</v>
      </c>
      <c r="C5457" s="18">
        <v>418.8215913400403</v>
      </c>
      <c r="D5457" s="1"/>
      <c r="E5457" s="1">
        <v>2</v>
      </c>
      <c r="F5457" s="1">
        <v>2</v>
      </c>
      <c r="G5457" s="1">
        <v>0</v>
      </c>
      <c r="H5457" s="1">
        <v>0</v>
      </c>
      <c r="I5457" s="15">
        <v>1</v>
      </c>
      <c r="J5457">
        <f t="shared" si="85"/>
        <v>40</v>
      </c>
    </row>
    <row r="5458" spans="1:10" x14ac:dyDescent="0.3">
      <c r="A5458" t="s">
        <v>5128</v>
      </c>
      <c r="C5458" s="18">
        <v>418.81912044233729</v>
      </c>
      <c r="D5458" s="1"/>
      <c r="E5458" s="1">
        <v>10</v>
      </c>
      <c r="F5458" s="1">
        <v>6</v>
      </c>
      <c r="G5458" s="1">
        <v>0</v>
      </c>
      <c r="H5458" s="1">
        <v>4</v>
      </c>
      <c r="I5458" s="15">
        <v>0.6</v>
      </c>
      <c r="J5458">
        <f t="shared" si="85"/>
        <v>40</v>
      </c>
    </row>
    <row r="5459" spans="1:10" x14ac:dyDescent="0.3">
      <c r="A5459" t="s">
        <v>5149</v>
      </c>
      <c r="C5459" s="18">
        <v>418.81577736471502</v>
      </c>
      <c r="D5459" s="1"/>
      <c r="E5459" s="1">
        <v>42</v>
      </c>
      <c r="F5459" s="1">
        <v>19</v>
      </c>
      <c r="G5459" s="1">
        <v>0</v>
      </c>
      <c r="H5459" s="1">
        <v>23</v>
      </c>
      <c r="I5459" s="15">
        <v>0.45238095238095238</v>
      </c>
      <c r="J5459">
        <f t="shared" si="85"/>
        <v>20</v>
      </c>
    </row>
    <row r="5460" spans="1:10" x14ac:dyDescent="0.3">
      <c r="A5460" t="s">
        <v>5129</v>
      </c>
      <c r="C5460" s="18">
        <v>418.81439616728272</v>
      </c>
      <c r="D5460" s="1"/>
      <c r="E5460" s="1">
        <v>3</v>
      </c>
      <c r="F5460" s="1">
        <v>2</v>
      </c>
      <c r="G5460" s="1">
        <v>1</v>
      </c>
      <c r="H5460" s="1">
        <v>0</v>
      </c>
      <c r="I5460" s="15">
        <v>0.83333333333333337</v>
      </c>
      <c r="J5460">
        <f t="shared" si="85"/>
        <v>40</v>
      </c>
    </row>
    <row r="5461" spans="1:10" x14ac:dyDescent="0.3">
      <c r="A5461" t="s">
        <v>5130</v>
      </c>
      <c r="C5461" s="18">
        <v>418.79155476658997</v>
      </c>
      <c r="D5461" s="1"/>
      <c r="E5461" s="1">
        <v>9</v>
      </c>
      <c r="F5461" s="1">
        <v>5</v>
      </c>
      <c r="G5461" s="1">
        <v>1</v>
      </c>
      <c r="H5461" s="1">
        <v>3</v>
      </c>
      <c r="I5461" s="15">
        <v>0.61111111111111116</v>
      </c>
      <c r="J5461">
        <f t="shared" si="85"/>
        <v>40</v>
      </c>
    </row>
    <row r="5462" spans="1:10" x14ac:dyDescent="0.3">
      <c r="A5462" t="s">
        <v>5530</v>
      </c>
      <c r="C5462" s="18">
        <v>418.77664199511929</v>
      </c>
      <c r="D5462" s="1"/>
      <c r="E5462" s="1">
        <v>11</v>
      </c>
      <c r="F5462" s="1">
        <v>5</v>
      </c>
      <c r="G5462" s="1">
        <v>0</v>
      </c>
      <c r="H5462" s="1">
        <v>6</v>
      </c>
      <c r="I5462" s="15">
        <v>0.45454545454545453</v>
      </c>
      <c r="J5462">
        <f t="shared" si="85"/>
        <v>40</v>
      </c>
    </row>
    <row r="5463" spans="1:10" x14ac:dyDescent="0.3">
      <c r="A5463" t="s">
        <v>5099</v>
      </c>
      <c r="C5463" s="18">
        <v>418.75143267967519</v>
      </c>
      <c r="D5463" s="1"/>
      <c r="E5463" s="1">
        <v>24</v>
      </c>
      <c r="F5463" s="1">
        <v>12</v>
      </c>
      <c r="G5463" s="1">
        <v>1</v>
      </c>
      <c r="H5463" s="1">
        <v>11</v>
      </c>
      <c r="I5463" s="15">
        <v>0.52083333333333337</v>
      </c>
      <c r="J5463">
        <f t="shared" si="85"/>
        <v>40</v>
      </c>
    </row>
    <row r="5464" spans="1:10" x14ac:dyDescent="0.3">
      <c r="A5464" t="s">
        <v>5320</v>
      </c>
      <c r="C5464" s="18">
        <v>418.7389334741996</v>
      </c>
      <c r="D5464" s="1"/>
      <c r="E5464" s="1">
        <v>14</v>
      </c>
      <c r="F5464" s="1">
        <v>8</v>
      </c>
      <c r="G5464" s="1">
        <v>0</v>
      </c>
      <c r="H5464" s="1">
        <v>6</v>
      </c>
      <c r="I5464" s="15">
        <v>0.5714285714285714</v>
      </c>
      <c r="J5464">
        <f t="shared" si="85"/>
        <v>40</v>
      </c>
    </row>
    <row r="5465" spans="1:10" x14ac:dyDescent="0.3">
      <c r="A5465" t="s">
        <v>5132</v>
      </c>
      <c r="C5465" s="18">
        <v>418.73813137254314</v>
      </c>
      <c r="D5465" s="1"/>
      <c r="E5465" s="1">
        <v>6</v>
      </c>
      <c r="F5465" s="1">
        <v>4</v>
      </c>
      <c r="G5465" s="1">
        <v>0</v>
      </c>
      <c r="H5465" s="1">
        <v>2</v>
      </c>
      <c r="I5465" s="15">
        <v>0.66666666666666663</v>
      </c>
      <c r="J5465">
        <f t="shared" si="85"/>
        <v>40</v>
      </c>
    </row>
    <row r="5466" spans="1:10" x14ac:dyDescent="0.3">
      <c r="A5466" s="21" t="s">
        <v>5133</v>
      </c>
      <c r="C5466" s="18">
        <v>418.7281239627012</v>
      </c>
      <c r="D5466" s="1"/>
      <c r="E5466" s="1">
        <v>5</v>
      </c>
      <c r="F5466" s="1">
        <v>3</v>
      </c>
      <c r="G5466" s="1">
        <v>1</v>
      </c>
      <c r="H5466" s="1">
        <v>1</v>
      </c>
      <c r="I5466" s="15">
        <v>0.7</v>
      </c>
      <c r="J5466">
        <f t="shared" si="85"/>
        <v>40</v>
      </c>
    </row>
    <row r="5467" spans="1:10" x14ac:dyDescent="0.3">
      <c r="A5467" t="s">
        <v>5282</v>
      </c>
      <c r="C5467" s="18">
        <v>418.72212032519678</v>
      </c>
      <c r="D5467" s="1"/>
      <c r="E5467" s="1">
        <v>24</v>
      </c>
      <c r="F5467" s="1">
        <v>12</v>
      </c>
      <c r="G5467" s="1">
        <v>2</v>
      </c>
      <c r="H5467" s="1">
        <v>10</v>
      </c>
      <c r="I5467" s="15">
        <v>0.54166666666666663</v>
      </c>
      <c r="J5467">
        <f t="shared" si="85"/>
        <v>40</v>
      </c>
    </row>
    <row r="5468" spans="1:10" x14ac:dyDescent="0.3">
      <c r="A5468" t="s">
        <v>5135</v>
      </c>
      <c r="C5468" s="18">
        <v>418.70498555253346</v>
      </c>
      <c r="D5468" s="1"/>
      <c r="E5468" s="1">
        <v>12</v>
      </c>
      <c r="F5468" s="1">
        <v>6</v>
      </c>
      <c r="G5468" s="1">
        <v>1</v>
      </c>
      <c r="H5468" s="1">
        <v>5</v>
      </c>
      <c r="I5468" s="15">
        <v>0.54166666666666663</v>
      </c>
      <c r="J5468">
        <f t="shared" si="85"/>
        <v>40</v>
      </c>
    </row>
    <row r="5469" spans="1:10" x14ac:dyDescent="0.3">
      <c r="A5469" t="s">
        <v>5136</v>
      </c>
      <c r="C5469" s="18">
        <v>418.69521378399116</v>
      </c>
      <c r="D5469" s="1"/>
      <c r="E5469" s="1">
        <v>7</v>
      </c>
      <c r="F5469" s="1">
        <v>4</v>
      </c>
      <c r="G5469" s="1">
        <v>1</v>
      </c>
      <c r="H5469" s="1">
        <v>2</v>
      </c>
      <c r="I5469" s="15">
        <v>0.6428571428571429</v>
      </c>
      <c r="J5469">
        <f t="shared" si="85"/>
        <v>40</v>
      </c>
    </row>
    <row r="5470" spans="1:10" x14ac:dyDescent="0.3">
      <c r="A5470" t="s">
        <v>5137</v>
      </c>
      <c r="C5470" s="18">
        <v>418.6894539583119</v>
      </c>
      <c r="D5470" s="1"/>
      <c r="E5470" s="1">
        <v>30</v>
      </c>
      <c r="F5470" s="1">
        <v>16</v>
      </c>
      <c r="G5470" s="1">
        <v>0</v>
      </c>
      <c r="H5470" s="1">
        <v>14</v>
      </c>
      <c r="I5470" s="15">
        <v>0.53333333333333333</v>
      </c>
      <c r="J5470">
        <f t="shared" si="85"/>
        <v>40</v>
      </c>
    </row>
    <row r="5471" spans="1:10" x14ac:dyDescent="0.3">
      <c r="A5471" t="s">
        <v>5141</v>
      </c>
      <c r="C5471" s="18">
        <v>418.68016762474764</v>
      </c>
      <c r="D5471" s="1"/>
      <c r="E5471" s="1">
        <v>8</v>
      </c>
      <c r="F5471" s="1">
        <v>5</v>
      </c>
      <c r="G5471" s="1">
        <v>0</v>
      </c>
      <c r="H5471" s="1">
        <v>3</v>
      </c>
      <c r="I5471" s="15">
        <v>0.625</v>
      </c>
      <c r="J5471">
        <f t="shared" si="85"/>
        <v>40</v>
      </c>
    </row>
    <row r="5472" spans="1:10" x14ac:dyDescent="0.3">
      <c r="A5472" t="s">
        <v>5139</v>
      </c>
      <c r="C5472" s="18">
        <v>418.6785992688379</v>
      </c>
      <c r="D5472" s="1"/>
      <c r="E5472" s="1">
        <v>10</v>
      </c>
      <c r="F5472" s="1">
        <v>5</v>
      </c>
      <c r="G5472" s="1">
        <v>0</v>
      </c>
      <c r="H5472" s="1">
        <v>5</v>
      </c>
      <c r="I5472" s="15">
        <v>0.5</v>
      </c>
      <c r="J5472">
        <f t="shared" si="85"/>
        <v>40</v>
      </c>
    </row>
    <row r="5473" spans="1:10" x14ac:dyDescent="0.3">
      <c r="A5473" t="s">
        <v>5140</v>
      </c>
      <c r="C5473" s="18">
        <v>418.67735410445925</v>
      </c>
      <c r="D5473" s="1"/>
      <c r="E5473" s="1">
        <v>5</v>
      </c>
      <c r="F5473" s="1">
        <v>3</v>
      </c>
      <c r="G5473" s="1">
        <v>1</v>
      </c>
      <c r="H5473" s="1">
        <v>1</v>
      </c>
      <c r="I5473" s="15">
        <v>0.7</v>
      </c>
      <c r="J5473">
        <f t="shared" si="85"/>
        <v>40</v>
      </c>
    </row>
    <row r="5474" spans="1:10" x14ac:dyDescent="0.3">
      <c r="A5474" t="s">
        <v>5145</v>
      </c>
      <c r="C5474" s="18">
        <v>418.67199705171055</v>
      </c>
      <c r="D5474" s="1"/>
      <c r="E5474" s="1">
        <v>2</v>
      </c>
      <c r="F5474" s="1">
        <v>2</v>
      </c>
      <c r="G5474" s="1">
        <v>0</v>
      </c>
      <c r="H5474" s="1">
        <v>0</v>
      </c>
      <c r="I5474" s="15">
        <v>1</v>
      </c>
      <c r="J5474">
        <f t="shared" si="85"/>
        <v>40</v>
      </c>
    </row>
    <row r="5475" spans="1:10" x14ac:dyDescent="0.3">
      <c r="A5475" t="s">
        <v>5143</v>
      </c>
      <c r="C5475" s="18">
        <v>418.67027317893354</v>
      </c>
      <c r="D5475" s="1"/>
      <c r="E5475" s="1">
        <v>7</v>
      </c>
      <c r="F5475" s="1">
        <v>4</v>
      </c>
      <c r="G5475" s="1">
        <v>0</v>
      </c>
      <c r="H5475" s="1">
        <v>3</v>
      </c>
      <c r="I5475" s="15">
        <v>0.5714285714285714</v>
      </c>
      <c r="J5475">
        <f t="shared" si="85"/>
        <v>40</v>
      </c>
    </row>
    <row r="5476" spans="1:10" x14ac:dyDescent="0.3">
      <c r="A5476" t="s">
        <v>5144</v>
      </c>
      <c r="C5476" s="18">
        <v>418.65042880394986</v>
      </c>
      <c r="D5476" s="1"/>
      <c r="E5476" s="1">
        <v>17</v>
      </c>
      <c r="F5476" s="1">
        <v>8</v>
      </c>
      <c r="G5476" s="1">
        <v>2</v>
      </c>
      <c r="H5476" s="1">
        <v>7</v>
      </c>
      <c r="I5476" s="15">
        <v>0.52941176470588236</v>
      </c>
      <c r="J5476">
        <f t="shared" si="85"/>
        <v>40</v>
      </c>
    </row>
    <row r="5477" spans="1:10" x14ac:dyDescent="0.3">
      <c r="A5477" t="s">
        <v>5146</v>
      </c>
      <c r="C5477" s="18">
        <v>418.64083457600134</v>
      </c>
      <c r="D5477" s="1"/>
      <c r="E5477" s="1">
        <v>10</v>
      </c>
      <c r="F5477" s="1">
        <v>6</v>
      </c>
      <c r="G5477" s="1">
        <v>0</v>
      </c>
      <c r="H5477" s="1">
        <v>4</v>
      </c>
      <c r="I5477" s="15">
        <v>0.6</v>
      </c>
      <c r="J5477">
        <f t="shared" si="85"/>
        <v>40</v>
      </c>
    </row>
    <row r="5478" spans="1:10" x14ac:dyDescent="0.3">
      <c r="A5478" t="s">
        <v>5147</v>
      </c>
      <c r="C5478" s="18">
        <v>418.62764830404677</v>
      </c>
      <c r="D5478" s="1"/>
      <c r="E5478" s="1">
        <v>6</v>
      </c>
      <c r="F5478" s="1">
        <v>4</v>
      </c>
      <c r="G5478" s="1">
        <v>0</v>
      </c>
      <c r="H5478" s="1">
        <v>2</v>
      </c>
      <c r="I5478" s="15">
        <v>0.66666666666666663</v>
      </c>
      <c r="J5478">
        <f t="shared" si="85"/>
        <v>40</v>
      </c>
    </row>
    <row r="5479" spans="1:10" x14ac:dyDescent="0.3">
      <c r="A5479" t="s">
        <v>5148</v>
      </c>
      <c r="C5479" s="18">
        <v>418.6196795948656</v>
      </c>
      <c r="D5479" s="1"/>
      <c r="E5479" s="1">
        <v>6</v>
      </c>
      <c r="F5479" s="1">
        <v>3</v>
      </c>
      <c r="G5479" s="1">
        <v>2</v>
      </c>
      <c r="H5479" s="1">
        <v>1</v>
      </c>
      <c r="I5479" s="15">
        <v>0.66666666666666663</v>
      </c>
      <c r="J5479">
        <f t="shared" si="85"/>
        <v>40</v>
      </c>
    </row>
    <row r="5480" spans="1:10" x14ac:dyDescent="0.3">
      <c r="A5480" t="s">
        <v>5150</v>
      </c>
      <c r="C5480" s="18">
        <v>418.6106117859652</v>
      </c>
      <c r="D5480" s="1"/>
      <c r="E5480" s="1">
        <v>6</v>
      </c>
      <c r="F5480" s="1">
        <v>4</v>
      </c>
      <c r="G5480" s="1">
        <v>0</v>
      </c>
      <c r="H5480" s="1">
        <v>2</v>
      </c>
      <c r="I5480" s="15">
        <v>0.66666666666666663</v>
      </c>
      <c r="J5480">
        <f t="shared" si="85"/>
        <v>40</v>
      </c>
    </row>
    <row r="5481" spans="1:10" x14ac:dyDescent="0.3">
      <c r="A5481" t="s">
        <v>5208</v>
      </c>
      <c r="C5481" s="18">
        <v>418.60859805882467</v>
      </c>
      <c r="D5481" s="1"/>
      <c r="E5481" s="1">
        <v>13</v>
      </c>
      <c r="F5481" s="1">
        <v>8</v>
      </c>
      <c r="G5481" s="1">
        <v>0</v>
      </c>
      <c r="H5481" s="1">
        <v>5</v>
      </c>
      <c r="I5481" s="15">
        <v>0.61538461538461542</v>
      </c>
      <c r="J5481">
        <f t="shared" si="85"/>
        <v>40</v>
      </c>
    </row>
    <row r="5482" spans="1:10" x14ac:dyDescent="0.3">
      <c r="A5482" s="21" t="s">
        <v>5152</v>
      </c>
      <c r="C5482" s="18">
        <v>418.58660335913083</v>
      </c>
      <c r="D5482" s="1"/>
      <c r="E5482" s="1">
        <v>6</v>
      </c>
      <c r="F5482" s="1">
        <v>4</v>
      </c>
      <c r="G5482" s="1">
        <v>0</v>
      </c>
      <c r="H5482" s="1">
        <v>2</v>
      </c>
      <c r="I5482" s="15">
        <v>0.66666666666666663</v>
      </c>
      <c r="J5482">
        <f t="shared" si="85"/>
        <v>40</v>
      </c>
    </row>
    <row r="5483" spans="1:10" x14ac:dyDescent="0.3">
      <c r="A5483" t="s">
        <v>5153</v>
      </c>
      <c r="C5483" s="18">
        <v>418.58120550269695</v>
      </c>
      <c r="D5483" s="1"/>
      <c r="E5483" s="1">
        <v>6</v>
      </c>
      <c r="F5483" s="1">
        <v>4</v>
      </c>
      <c r="G5483" s="1">
        <v>0</v>
      </c>
      <c r="H5483" s="1">
        <v>2</v>
      </c>
      <c r="I5483" s="15">
        <v>0.66666666666666663</v>
      </c>
      <c r="J5483">
        <f t="shared" si="85"/>
        <v>40</v>
      </c>
    </row>
    <row r="5484" spans="1:10" x14ac:dyDescent="0.3">
      <c r="A5484" t="s">
        <v>5154</v>
      </c>
      <c r="C5484" s="18">
        <v>418.58076877576207</v>
      </c>
      <c r="D5484" s="1"/>
      <c r="E5484" s="1">
        <v>3</v>
      </c>
      <c r="F5484" s="1">
        <v>2</v>
      </c>
      <c r="G5484" s="1">
        <v>1</v>
      </c>
      <c r="H5484" s="1">
        <v>0</v>
      </c>
      <c r="I5484" s="15">
        <v>0.83333333333333337</v>
      </c>
      <c r="J5484">
        <f t="shared" si="85"/>
        <v>40</v>
      </c>
    </row>
    <row r="5485" spans="1:10" x14ac:dyDescent="0.3">
      <c r="A5485" t="s">
        <v>5389</v>
      </c>
      <c r="C5485" s="18">
        <v>418.57544625976595</v>
      </c>
      <c r="D5485" s="1"/>
      <c r="E5485" s="1">
        <v>15</v>
      </c>
      <c r="F5485" s="1">
        <v>8</v>
      </c>
      <c r="G5485" s="1">
        <v>1</v>
      </c>
      <c r="H5485" s="1">
        <v>6</v>
      </c>
      <c r="I5485" s="15">
        <v>0.56666666666666665</v>
      </c>
      <c r="J5485">
        <f t="shared" si="85"/>
        <v>40</v>
      </c>
    </row>
    <row r="5486" spans="1:10" x14ac:dyDescent="0.3">
      <c r="A5486" t="s">
        <v>5151</v>
      </c>
      <c r="C5486" s="18">
        <v>418.57289465183879</v>
      </c>
      <c r="D5486" s="1"/>
      <c r="E5486" s="1">
        <v>19</v>
      </c>
      <c r="F5486" s="1">
        <v>10</v>
      </c>
      <c r="G5486" s="1">
        <v>0</v>
      </c>
      <c r="H5486" s="1">
        <v>9</v>
      </c>
      <c r="I5486" s="15">
        <v>0.52631578947368418</v>
      </c>
      <c r="J5486">
        <f t="shared" si="85"/>
        <v>40</v>
      </c>
    </row>
    <row r="5487" spans="1:10" x14ac:dyDescent="0.3">
      <c r="A5487" t="s">
        <v>5157</v>
      </c>
      <c r="C5487" s="18">
        <v>418.55165407500806</v>
      </c>
      <c r="D5487" s="1"/>
      <c r="E5487" s="1">
        <v>6</v>
      </c>
      <c r="F5487" s="1">
        <v>4</v>
      </c>
      <c r="G5487" s="1">
        <v>0</v>
      </c>
      <c r="H5487" s="1">
        <v>2</v>
      </c>
      <c r="I5487" s="15">
        <v>0.66666666666666663</v>
      </c>
      <c r="J5487">
        <f t="shared" si="85"/>
        <v>40</v>
      </c>
    </row>
    <row r="5488" spans="1:10" x14ac:dyDescent="0.3">
      <c r="A5488" t="s">
        <v>5156</v>
      </c>
      <c r="C5488" s="18">
        <v>418.53225667530864</v>
      </c>
      <c r="D5488" s="1"/>
      <c r="E5488" s="1">
        <v>3</v>
      </c>
      <c r="F5488" s="1">
        <v>2</v>
      </c>
      <c r="G5488" s="1">
        <v>1</v>
      </c>
      <c r="H5488" s="1">
        <v>0</v>
      </c>
      <c r="I5488" s="15">
        <v>0.83333333333333337</v>
      </c>
      <c r="J5488">
        <f t="shared" si="85"/>
        <v>40</v>
      </c>
    </row>
    <row r="5489" spans="1:10" x14ac:dyDescent="0.3">
      <c r="A5489" t="s">
        <v>5159</v>
      </c>
      <c r="C5489" s="18">
        <v>418.523238079468</v>
      </c>
      <c r="D5489" s="1"/>
      <c r="E5489" s="1">
        <v>3</v>
      </c>
      <c r="F5489" s="1">
        <v>2</v>
      </c>
      <c r="G5489" s="1">
        <v>1</v>
      </c>
      <c r="H5489" s="1">
        <v>0</v>
      </c>
      <c r="I5489" s="15">
        <v>0.83333333333333337</v>
      </c>
      <c r="J5489">
        <f t="shared" si="85"/>
        <v>40</v>
      </c>
    </row>
    <row r="5490" spans="1:10" x14ac:dyDescent="0.3">
      <c r="A5490" t="s">
        <v>5160</v>
      </c>
      <c r="C5490" s="18">
        <v>418.51737716779843</v>
      </c>
      <c r="D5490" s="1"/>
      <c r="E5490" s="1">
        <v>13</v>
      </c>
      <c r="F5490" s="1">
        <v>7</v>
      </c>
      <c r="G5490" s="1">
        <v>0</v>
      </c>
      <c r="H5490" s="1">
        <v>6</v>
      </c>
      <c r="I5490" s="15">
        <v>0.53846153846153844</v>
      </c>
      <c r="J5490">
        <f t="shared" si="85"/>
        <v>40</v>
      </c>
    </row>
    <row r="5491" spans="1:10" x14ac:dyDescent="0.3">
      <c r="A5491" t="s">
        <v>5161</v>
      </c>
      <c r="C5491" s="18">
        <v>418.51141174771811</v>
      </c>
      <c r="D5491" s="1"/>
      <c r="E5491" s="1">
        <v>18</v>
      </c>
      <c r="F5491" s="1">
        <v>8</v>
      </c>
      <c r="G5491" s="1">
        <v>1</v>
      </c>
      <c r="H5491" s="1">
        <v>9</v>
      </c>
      <c r="I5491" s="15">
        <v>0.47222222222222221</v>
      </c>
      <c r="J5491">
        <f t="shared" si="85"/>
        <v>40</v>
      </c>
    </row>
    <row r="5492" spans="1:10" x14ac:dyDescent="0.3">
      <c r="A5492" t="s">
        <v>8623</v>
      </c>
      <c r="C5492" s="18">
        <v>418.50199274711889</v>
      </c>
      <c r="D5492" s="1"/>
      <c r="E5492" s="1">
        <v>26</v>
      </c>
      <c r="F5492" s="1">
        <v>13</v>
      </c>
      <c r="G5492" s="1">
        <v>3</v>
      </c>
      <c r="H5492" s="1">
        <v>10</v>
      </c>
      <c r="I5492" s="15">
        <v>0.55769230769230771</v>
      </c>
      <c r="J5492">
        <f t="shared" si="85"/>
        <v>40</v>
      </c>
    </row>
    <row r="5493" spans="1:10" x14ac:dyDescent="0.3">
      <c r="A5493" t="s">
        <v>5162</v>
      </c>
      <c r="C5493" s="18">
        <v>418.50152664294808</v>
      </c>
      <c r="D5493" s="1"/>
      <c r="E5493" s="1">
        <v>3</v>
      </c>
      <c r="F5493" s="1">
        <v>2</v>
      </c>
      <c r="G5493" s="1">
        <v>1</v>
      </c>
      <c r="H5493" s="1">
        <v>0</v>
      </c>
      <c r="I5493" s="15">
        <v>0.83333333333333337</v>
      </c>
      <c r="J5493">
        <f t="shared" si="85"/>
        <v>40</v>
      </c>
    </row>
    <row r="5494" spans="1:10" x14ac:dyDescent="0.3">
      <c r="A5494" t="s">
        <v>5163</v>
      </c>
      <c r="C5494" s="18">
        <v>418.4882604167895</v>
      </c>
      <c r="D5494" s="1"/>
      <c r="E5494" s="1">
        <v>5</v>
      </c>
      <c r="F5494" s="1">
        <v>3</v>
      </c>
      <c r="G5494" s="1">
        <v>0</v>
      </c>
      <c r="H5494" s="1">
        <v>2</v>
      </c>
      <c r="I5494" s="15">
        <v>0.6</v>
      </c>
      <c r="J5494">
        <f t="shared" si="85"/>
        <v>40</v>
      </c>
    </row>
    <row r="5495" spans="1:10" x14ac:dyDescent="0.3">
      <c r="A5495" t="s">
        <v>5164</v>
      </c>
      <c r="C5495" s="18">
        <v>418.468262246476</v>
      </c>
      <c r="D5495" s="1"/>
      <c r="E5495" s="1">
        <v>5</v>
      </c>
      <c r="F5495" s="1">
        <v>3</v>
      </c>
      <c r="G5495" s="1">
        <v>0</v>
      </c>
      <c r="H5495" s="1">
        <v>2</v>
      </c>
      <c r="I5495" s="15">
        <v>0.6</v>
      </c>
      <c r="J5495">
        <f t="shared" si="85"/>
        <v>40</v>
      </c>
    </row>
    <row r="5496" spans="1:10" x14ac:dyDescent="0.3">
      <c r="A5496" t="s">
        <v>5165</v>
      </c>
      <c r="C5496" s="18">
        <v>418.46733378465564</v>
      </c>
      <c r="D5496" s="1"/>
      <c r="E5496" s="1">
        <v>6</v>
      </c>
      <c r="F5496" s="1">
        <v>4</v>
      </c>
      <c r="G5496" s="1">
        <v>0</v>
      </c>
      <c r="H5496" s="1">
        <v>2</v>
      </c>
      <c r="I5496" s="15">
        <v>0.66666666666666663</v>
      </c>
      <c r="J5496">
        <f t="shared" si="85"/>
        <v>40</v>
      </c>
    </row>
    <row r="5497" spans="1:10" x14ac:dyDescent="0.3">
      <c r="A5497" t="s">
        <v>5448</v>
      </c>
      <c r="C5497" s="18">
        <v>418.45819421664555</v>
      </c>
      <c r="D5497" s="1"/>
      <c r="E5497" s="1">
        <v>8</v>
      </c>
      <c r="F5497" s="1">
        <v>5</v>
      </c>
      <c r="G5497" s="1">
        <v>0</v>
      </c>
      <c r="H5497" s="1">
        <v>3</v>
      </c>
      <c r="I5497" s="15">
        <v>0.625</v>
      </c>
      <c r="J5497">
        <f t="shared" si="85"/>
        <v>40</v>
      </c>
    </row>
    <row r="5498" spans="1:10" x14ac:dyDescent="0.3">
      <c r="A5498" t="s">
        <v>5167</v>
      </c>
      <c r="C5498" s="18">
        <v>418.45398005867617</v>
      </c>
      <c r="D5498" s="1"/>
      <c r="E5498" s="1">
        <v>6</v>
      </c>
      <c r="F5498" s="1">
        <v>4</v>
      </c>
      <c r="G5498" s="1">
        <v>0</v>
      </c>
      <c r="H5498" s="1">
        <v>2</v>
      </c>
      <c r="I5498" s="15">
        <v>0.66666666666666663</v>
      </c>
      <c r="J5498">
        <f t="shared" si="85"/>
        <v>40</v>
      </c>
    </row>
    <row r="5499" spans="1:10" x14ac:dyDescent="0.3">
      <c r="A5499" t="s">
        <v>5168</v>
      </c>
      <c r="C5499" s="18">
        <v>418.45141206633389</v>
      </c>
      <c r="D5499" s="1"/>
      <c r="E5499" s="1">
        <v>22</v>
      </c>
      <c r="F5499" s="1">
        <v>11</v>
      </c>
      <c r="G5499" s="1">
        <v>1</v>
      </c>
      <c r="H5499" s="1">
        <v>10</v>
      </c>
      <c r="I5499" s="15">
        <v>0.52272727272727271</v>
      </c>
      <c r="J5499">
        <f t="shared" si="85"/>
        <v>40</v>
      </c>
    </row>
    <row r="5500" spans="1:10" x14ac:dyDescent="0.3">
      <c r="A5500" t="s">
        <v>5169</v>
      </c>
      <c r="C5500" s="18">
        <v>418.44910520895667</v>
      </c>
      <c r="D5500" s="1"/>
      <c r="E5500" s="1">
        <v>8</v>
      </c>
      <c r="F5500" s="1">
        <v>5</v>
      </c>
      <c r="G5500" s="1">
        <v>0</v>
      </c>
      <c r="H5500" s="1">
        <v>3</v>
      </c>
      <c r="I5500" s="15">
        <v>0.625</v>
      </c>
      <c r="J5500">
        <f t="shared" si="85"/>
        <v>40</v>
      </c>
    </row>
    <row r="5501" spans="1:10" x14ac:dyDescent="0.3">
      <c r="A5501" t="s">
        <v>5442</v>
      </c>
      <c r="C5501" s="18">
        <v>418.43703003285987</v>
      </c>
      <c r="D5501" s="1"/>
      <c r="E5501" s="1">
        <v>5</v>
      </c>
      <c r="F5501" s="1">
        <v>3</v>
      </c>
      <c r="G5501" s="1">
        <v>0</v>
      </c>
      <c r="H5501" s="1">
        <v>2</v>
      </c>
      <c r="I5501" s="15">
        <v>0.6</v>
      </c>
      <c r="J5501">
        <f t="shared" si="85"/>
        <v>40</v>
      </c>
    </row>
    <row r="5502" spans="1:10" x14ac:dyDescent="0.3">
      <c r="A5502" t="s">
        <v>5237</v>
      </c>
      <c r="C5502" s="18">
        <v>418.4333119424694</v>
      </c>
      <c r="D5502" s="1"/>
      <c r="E5502" s="1">
        <v>23</v>
      </c>
      <c r="F5502" s="1">
        <v>10</v>
      </c>
      <c r="G5502" s="1">
        <v>3</v>
      </c>
      <c r="H5502" s="1">
        <v>10</v>
      </c>
      <c r="I5502" s="15">
        <v>0.5</v>
      </c>
      <c r="J5502">
        <f t="shared" si="85"/>
        <v>40</v>
      </c>
    </row>
    <row r="5503" spans="1:10" x14ac:dyDescent="0.3">
      <c r="A5503" t="s">
        <v>5204</v>
      </c>
      <c r="C5503" s="18">
        <v>418.42388953883017</v>
      </c>
      <c r="D5503" s="1"/>
      <c r="E5503" s="1">
        <v>20</v>
      </c>
      <c r="F5503" s="1">
        <v>10</v>
      </c>
      <c r="G5503" s="1">
        <v>1</v>
      </c>
      <c r="H5503" s="1">
        <v>9</v>
      </c>
      <c r="I5503" s="15">
        <v>0.52500000000000002</v>
      </c>
      <c r="J5503">
        <f t="shared" si="85"/>
        <v>40</v>
      </c>
    </row>
    <row r="5504" spans="1:10" x14ac:dyDescent="0.3">
      <c r="A5504" t="s">
        <v>5321</v>
      </c>
      <c r="C5504" s="18">
        <v>418.41827212298404</v>
      </c>
      <c r="D5504" s="1"/>
      <c r="E5504" s="1">
        <v>18</v>
      </c>
      <c r="F5504" s="1">
        <v>9</v>
      </c>
      <c r="G5504" s="1">
        <v>1</v>
      </c>
      <c r="H5504" s="1">
        <v>8</v>
      </c>
      <c r="I5504" s="15">
        <v>0.52777777777777779</v>
      </c>
      <c r="J5504">
        <f t="shared" si="85"/>
        <v>40</v>
      </c>
    </row>
    <row r="5505" spans="1:10" x14ac:dyDescent="0.3">
      <c r="A5505" t="s">
        <v>5172</v>
      </c>
      <c r="C5505" s="18">
        <v>418.41256120049007</v>
      </c>
      <c r="D5505" s="1"/>
      <c r="E5505" s="1">
        <v>9</v>
      </c>
      <c r="F5505" s="1">
        <v>5</v>
      </c>
      <c r="G5505" s="1">
        <v>0</v>
      </c>
      <c r="H5505" s="1">
        <v>4</v>
      </c>
      <c r="I5505" s="15">
        <v>0.55555555555555558</v>
      </c>
      <c r="J5505">
        <f t="shared" si="85"/>
        <v>40</v>
      </c>
    </row>
    <row r="5506" spans="1:10" x14ac:dyDescent="0.3">
      <c r="A5506" t="s">
        <v>5173</v>
      </c>
      <c r="C5506" s="18">
        <v>418.40033512253677</v>
      </c>
      <c r="D5506" s="1"/>
      <c r="E5506" s="1">
        <v>6</v>
      </c>
      <c r="F5506" s="1">
        <v>4</v>
      </c>
      <c r="G5506" s="1">
        <v>0</v>
      </c>
      <c r="H5506" s="1">
        <v>2</v>
      </c>
      <c r="I5506" s="15">
        <v>0.66666666666666663</v>
      </c>
      <c r="J5506">
        <f t="shared" si="85"/>
        <v>40</v>
      </c>
    </row>
    <row r="5507" spans="1:10" x14ac:dyDescent="0.3">
      <c r="A5507" t="s">
        <v>5174</v>
      </c>
      <c r="C5507" s="18">
        <v>418.39228511934243</v>
      </c>
      <c r="D5507" s="1"/>
      <c r="E5507" s="1">
        <v>3</v>
      </c>
      <c r="F5507" s="1">
        <v>2</v>
      </c>
      <c r="G5507" s="1">
        <v>0</v>
      </c>
      <c r="H5507" s="1">
        <v>1</v>
      </c>
      <c r="I5507" s="15">
        <v>0.66666666666666663</v>
      </c>
      <c r="J5507">
        <f t="shared" si="85"/>
        <v>40</v>
      </c>
    </row>
    <row r="5508" spans="1:10" x14ac:dyDescent="0.3">
      <c r="A5508" t="s">
        <v>5175</v>
      </c>
      <c r="C5508" s="18">
        <v>418.3918125628897</v>
      </c>
      <c r="D5508" s="1"/>
      <c r="E5508" s="1">
        <v>17</v>
      </c>
      <c r="F5508" s="1">
        <v>10</v>
      </c>
      <c r="G5508" s="1">
        <v>0</v>
      </c>
      <c r="H5508" s="1">
        <v>7</v>
      </c>
      <c r="I5508" s="15">
        <v>0.58823529411764708</v>
      </c>
      <c r="J5508">
        <f t="shared" ref="J5508:J5571" si="86">IF(E5508&lt;=30,40,20)</f>
        <v>40</v>
      </c>
    </row>
    <row r="5509" spans="1:10" x14ac:dyDescent="0.3">
      <c r="A5509" t="s">
        <v>5177</v>
      </c>
      <c r="C5509" s="18">
        <v>418.38821511286761</v>
      </c>
      <c r="D5509" s="1"/>
      <c r="E5509" s="1">
        <v>8</v>
      </c>
      <c r="F5509" s="1">
        <v>5</v>
      </c>
      <c r="G5509" s="1">
        <v>0</v>
      </c>
      <c r="H5509" s="1">
        <v>3</v>
      </c>
      <c r="I5509" s="15">
        <v>0.625</v>
      </c>
      <c r="J5509">
        <f t="shared" si="86"/>
        <v>40</v>
      </c>
    </row>
    <row r="5510" spans="1:10" x14ac:dyDescent="0.3">
      <c r="A5510" t="s">
        <v>5179</v>
      </c>
      <c r="C5510" s="18">
        <v>418.38364620082166</v>
      </c>
      <c r="D5510" s="1"/>
      <c r="E5510" s="1">
        <v>8</v>
      </c>
      <c r="F5510" s="1">
        <v>5</v>
      </c>
      <c r="G5510" s="1">
        <v>0</v>
      </c>
      <c r="H5510" s="1">
        <v>3</v>
      </c>
      <c r="I5510" s="15">
        <v>0.625</v>
      </c>
      <c r="J5510">
        <f t="shared" si="86"/>
        <v>40</v>
      </c>
    </row>
    <row r="5511" spans="1:10" x14ac:dyDescent="0.3">
      <c r="A5511" t="s">
        <v>5180</v>
      </c>
      <c r="C5511" s="18">
        <v>418.38192661740038</v>
      </c>
      <c r="D5511" s="1"/>
      <c r="E5511" s="1">
        <v>3</v>
      </c>
      <c r="F5511" s="1">
        <v>2</v>
      </c>
      <c r="G5511" s="1">
        <v>1</v>
      </c>
      <c r="H5511" s="1">
        <v>0</v>
      </c>
      <c r="I5511" s="15">
        <v>0.83333333333333337</v>
      </c>
      <c r="J5511">
        <f t="shared" si="86"/>
        <v>40</v>
      </c>
    </row>
    <row r="5512" spans="1:10" x14ac:dyDescent="0.3">
      <c r="A5512" t="s">
        <v>5181</v>
      </c>
      <c r="C5512" s="18">
        <v>418.37828907571918</v>
      </c>
      <c r="D5512" s="1"/>
      <c r="E5512" s="1">
        <v>8</v>
      </c>
      <c r="F5512" s="1">
        <v>5</v>
      </c>
      <c r="G5512" s="1">
        <v>0</v>
      </c>
      <c r="H5512" s="1">
        <v>3</v>
      </c>
      <c r="I5512" s="15">
        <v>0.625</v>
      </c>
      <c r="J5512">
        <f t="shared" si="86"/>
        <v>40</v>
      </c>
    </row>
    <row r="5513" spans="1:10" x14ac:dyDescent="0.3">
      <c r="A5513" t="s">
        <v>5182</v>
      </c>
      <c r="C5513" s="18">
        <v>418.37455575255296</v>
      </c>
      <c r="D5513" s="1"/>
      <c r="E5513" s="1">
        <v>9</v>
      </c>
      <c r="F5513" s="1">
        <v>5</v>
      </c>
      <c r="G5513" s="1">
        <v>1</v>
      </c>
      <c r="H5513" s="1">
        <v>3</v>
      </c>
      <c r="I5513" s="15">
        <v>0.61111111111111116</v>
      </c>
      <c r="J5513">
        <f t="shared" si="86"/>
        <v>40</v>
      </c>
    </row>
    <row r="5514" spans="1:10" x14ac:dyDescent="0.3">
      <c r="A5514" t="s">
        <v>5183</v>
      </c>
      <c r="C5514" s="18">
        <v>418.37171715817578</v>
      </c>
      <c r="D5514" s="1"/>
      <c r="E5514" s="1">
        <v>31</v>
      </c>
      <c r="F5514" s="1">
        <v>18</v>
      </c>
      <c r="G5514" s="1">
        <v>1</v>
      </c>
      <c r="H5514" s="1">
        <v>12</v>
      </c>
      <c r="I5514" s="15">
        <v>0.59677419354838712</v>
      </c>
      <c r="J5514">
        <f t="shared" si="86"/>
        <v>20</v>
      </c>
    </row>
    <row r="5515" spans="1:10" x14ac:dyDescent="0.3">
      <c r="A5515" t="s">
        <v>5184</v>
      </c>
      <c r="C5515" s="18">
        <v>418.36507855158669</v>
      </c>
      <c r="D5515" s="1"/>
      <c r="E5515" s="1">
        <v>28</v>
      </c>
      <c r="F5515" s="1">
        <v>15</v>
      </c>
      <c r="G5515" s="1">
        <v>0</v>
      </c>
      <c r="H5515" s="1">
        <v>13</v>
      </c>
      <c r="I5515" s="15">
        <v>0.5357142857142857</v>
      </c>
      <c r="J5515">
        <f t="shared" si="86"/>
        <v>40</v>
      </c>
    </row>
    <row r="5516" spans="1:10" x14ac:dyDescent="0.3">
      <c r="A5516" t="s">
        <v>5185</v>
      </c>
      <c r="C5516" s="18">
        <v>418.36361981406185</v>
      </c>
      <c r="D5516" s="1"/>
      <c r="E5516" s="1">
        <v>6</v>
      </c>
      <c r="F5516" s="1">
        <v>4</v>
      </c>
      <c r="G5516" s="1">
        <v>0</v>
      </c>
      <c r="H5516" s="1">
        <v>2</v>
      </c>
      <c r="I5516" s="15">
        <v>0.66666666666666663</v>
      </c>
      <c r="J5516">
        <f t="shared" si="86"/>
        <v>40</v>
      </c>
    </row>
    <row r="5517" spans="1:10" x14ac:dyDescent="0.3">
      <c r="A5517" t="s">
        <v>5186</v>
      </c>
      <c r="C5517" s="18">
        <v>418.36072273319809</v>
      </c>
      <c r="D5517" s="1"/>
      <c r="E5517" s="1">
        <v>43</v>
      </c>
      <c r="F5517" s="1">
        <v>25</v>
      </c>
      <c r="G5517" s="1">
        <v>0</v>
      </c>
      <c r="H5517" s="1">
        <v>18</v>
      </c>
      <c r="I5517" s="15">
        <v>0.58139534883720934</v>
      </c>
      <c r="J5517">
        <f t="shared" si="86"/>
        <v>20</v>
      </c>
    </row>
    <row r="5518" spans="1:10" x14ac:dyDescent="0.3">
      <c r="A5518" t="s">
        <v>5194</v>
      </c>
      <c r="C5518" s="18">
        <v>418.35488742343267</v>
      </c>
      <c r="D5518" s="1"/>
      <c r="E5518" s="1">
        <v>9</v>
      </c>
      <c r="F5518" s="1">
        <v>5</v>
      </c>
      <c r="G5518" s="1">
        <v>1</v>
      </c>
      <c r="H5518" s="1">
        <v>3</v>
      </c>
      <c r="I5518" s="15">
        <v>0.61111111111111116</v>
      </c>
      <c r="J5518">
        <f t="shared" si="86"/>
        <v>40</v>
      </c>
    </row>
    <row r="5519" spans="1:10" x14ac:dyDescent="0.3">
      <c r="A5519" t="s">
        <v>5187</v>
      </c>
      <c r="C5519" s="18">
        <v>418.35478447721835</v>
      </c>
      <c r="D5519" s="1"/>
      <c r="E5519" s="1">
        <v>2</v>
      </c>
      <c r="F5519" s="1">
        <v>2</v>
      </c>
      <c r="G5519" s="1">
        <v>0</v>
      </c>
      <c r="H5519" s="1">
        <v>0</v>
      </c>
      <c r="I5519" s="15">
        <v>1</v>
      </c>
      <c r="J5519">
        <f t="shared" si="86"/>
        <v>40</v>
      </c>
    </row>
    <row r="5520" spans="1:10" x14ac:dyDescent="0.3">
      <c r="A5520" t="s">
        <v>5188</v>
      </c>
      <c r="C5520" s="18">
        <v>418.34987945423399</v>
      </c>
      <c r="D5520" s="1"/>
      <c r="E5520" s="1">
        <v>18</v>
      </c>
      <c r="F5520" s="1">
        <v>11</v>
      </c>
      <c r="G5520" s="1">
        <v>1</v>
      </c>
      <c r="H5520" s="1">
        <v>6</v>
      </c>
      <c r="I5520" s="15">
        <v>0.63888888888888884</v>
      </c>
      <c r="J5520">
        <f t="shared" si="86"/>
        <v>40</v>
      </c>
    </row>
    <row r="5521" spans="1:10" x14ac:dyDescent="0.3">
      <c r="A5521" t="s">
        <v>5566</v>
      </c>
      <c r="C5521" s="18">
        <v>418.3454528697672</v>
      </c>
      <c r="D5521" s="1"/>
      <c r="E5521" s="1">
        <v>16</v>
      </c>
      <c r="F5521" s="1">
        <v>9</v>
      </c>
      <c r="G5521" s="1">
        <v>0</v>
      </c>
      <c r="H5521" s="1">
        <v>7</v>
      </c>
      <c r="I5521" s="15">
        <v>0.5625</v>
      </c>
      <c r="J5521">
        <f t="shared" si="86"/>
        <v>40</v>
      </c>
    </row>
    <row r="5522" spans="1:10" x14ac:dyDescent="0.3">
      <c r="A5522" t="s">
        <v>5189</v>
      </c>
      <c r="C5522" s="18">
        <v>418.34184446956704</v>
      </c>
      <c r="D5522" s="1"/>
      <c r="E5522" s="1">
        <v>10</v>
      </c>
      <c r="F5522" s="1">
        <v>6</v>
      </c>
      <c r="G5522" s="1">
        <v>0</v>
      </c>
      <c r="H5522" s="1">
        <v>4</v>
      </c>
      <c r="I5522" s="15">
        <v>0.6</v>
      </c>
      <c r="J5522">
        <f t="shared" si="86"/>
        <v>40</v>
      </c>
    </row>
    <row r="5523" spans="1:10" x14ac:dyDescent="0.3">
      <c r="A5523" t="s">
        <v>5190</v>
      </c>
      <c r="C5523" s="18">
        <v>418.34102939660102</v>
      </c>
      <c r="D5523" s="1"/>
      <c r="E5523" s="1">
        <v>3</v>
      </c>
      <c r="F5523" s="1">
        <v>2</v>
      </c>
      <c r="G5523" s="1">
        <v>1</v>
      </c>
      <c r="H5523" s="1">
        <v>0</v>
      </c>
      <c r="I5523" s="15">
        <v>0.83333333333333337</v>
      </c>
      <c r="J5523">
        <f t="shared" si="86"/>
        <v>40</v>
      </c>
    </row>
    <row r="5524" spans="1:10" x14ac:dyDescent="0.3">
      <c r="A5524" t="s">
        <v>5191</v>
      </c>
      <c r="C5524" s="18">
        <v>418.33769283950994</v>
      </c>
      <c r="D5524" s="1"/>
      <c r="E5524" s="1">
        <v>2</v>
      </c>
      <c r="F5524" s="1">
        <v>2</v>
      </c>
      <c r="G5524" s="1">
        <v>0</v>
      </c>
      <c r="H5524" s="1">
        <v>0</v>
      </c>
      <c r="I5524" s="15">
        <v>1</v>
      </c>
      <c r="J5524">
        <f t="shared" si="86"/>
        <v>40</v>
      </c>
    </row>
    <row r="5525" spans="1:10" x14ac:dyDescent="0.3">
      <c r="A5525" t="s">
        <v>5192</v>
      </c>
      <c r="C5525" s="18">
        <v>418.33409930560168</v>
      </c>
      <c r="D5525" s="1"/>
      <c r="E5525" s="1">
        <v>36</v>
      </c>
      <c r="F5525" s="1">
        <v>18</v>
      </c>
      <c r="G5525" s="1">
        <v>4</v>
      </c>
      <c r="H5525" s="1">
        <v>14</v>
      </c>
      <c r="I5525" s="15">
        <v>0.55555555555555558</v>
      </c>
      <c r="J5525">
        <f t="shared" si="86"/>
        <v>20</v>
      </c>
    </row>
    <row r="5526" spans="1:10" x14ac:dyDescent="0.3">
      <c r="A5526" t="s">
        <v>5195</v>
      </c>
      <c r="C5526" s="18">
        <v>418.31761402479566</v>
      </c>
      <c r="D5526" s="1"/>
      <c r="E5526" s="1">
        <v>3</v>
      </c>
      <c r="F5526" s="1">
        <v>2</v>
      </c>
      <c r="G5526" s="1">
        <v>0</v>
      </c>
      <c r="H5526" s="1">
        <v>1</v>
      </c>
      <c r="I5526" s="15">
        <v>0.66666666666666663</v>
      </c>
      <c r="J5526">
        <f t="shared" si="86"/>
        <v>40</v>
      </c>
    </row>
    <row r="5527" spans="1:10" x14ac:dyDescent="0.3">
      <c r="A5527" t="s">
        <v>5196</v>
      </c>
      <c r="C5527" s="18">
        <v>418.31145219615229</v>
      </c>
      <c r="D5527" s="1"/>
      <c r="E5527" s="1">
        <v>6</v>
      </c>
      <c r="F5527" s="1">
        <v>4</v>
      </c>
      <c r="G5527" s="1">
        <v>0</v>
      </c>
      <c r="H5527" s="1">
        <v>2</v>
      </c>
      <c r="I5527" s="15">
        <v>0.66666666666666663</v>
      </c>
      <c r="J5527">
        <f t="shared" si="86"/>
        <v>40</v>
      </c>
    </row>
    <row r="5528" spans="1:10" x14ac:dyDescent="0.3">
      <c r="A5528" t="s">
        <v>5303</v>
      </c>
      <c r="C5528" s="18">
        <v>418.31097287690073</v>
      </c>
      <c r="D5528" s="1"/>
      <c r="E5528" s="1">
        <v>91</v>
      </c>
      <c r="F5528" s="1">
        <v>43</v>
      </c>
      <c r="G5528" s="1">
        <v>2</v>
      </c>
      <c r="H5528" s="1">
        <v>46</v>
      </c>
      <c r="I5528" s="15">
        <v>0.48351648351648352</v>
      </c>
      <c r="J5528">
        <f t="shared" si="86"/>
        <v>20</v>
      </c>
    </row>
    <row r="5529" spans="1:10" x14ac:dyDescent="0.3">
      <c r="A5529" t="s">
        <v>5197</v>
      </c>
      <c r="C5529" s="18">
        <v>418.31095213816809</v>
      </c>
      <c r="D5529" s="1"/>
      <c r="E5529" s="1">
        <v>2</v>
      </c>
      <c r="F5529" s="1">
        <v>2</v>
      </c>
      <c r="G5529" s="1">
        <v>0</v>
      </c>
      <c r="H5529" s="1">
        <v>0</v>
      </c>
      <c r="I5529" s="15">
        <v>1</v>
      </c>
      <c r="J5529">
        <f t="shared" si="86"/>
        <v>40</v>
      </c>
    </row>
    <row r="5530" spans="1:10" x14ac:dyDescent="0.3">
      <c r="A5530" t="s">
        <v>5198</v>
      </c>
      <c r="C5530" s="18">
        <v>418.29561916053342</v>
      </c>
      <c r="D5530" s="1"/>
      <c r="E5530" s="1">
        <v>3</v>
      </c>
      <c r="F5530" s="1">
        <v>3</v>
      </c>
      <c r="G5530" s="1">
        <v>0</v>
      </c>
      <c r="H5530" s="1">
        <v>0</v>
      </c>
      <c r="I5530" s="15">
        <v>1</v>
      </c>
      <c r="J5530">
        <f t="shared" si="86"/>
        <v>40</v>
      </c>
    </row>
    <row r="5531" spans="1:10" x14ac:dyDescent="0.3">
      <c r="A5531" t="s">
        <v>5199</v>
      </c>
      <c r="C5531" s="18">
        <v>418.29484973454447</v>
      </c>
      <c r="D5531" s="1"/>
      <c r="E5531" s="1">
        <v>14</v>
      </c>
      <c r="F5531" s="1">
        <v>8</v>
      </c>
      <c r="G5531" s="1">
        <v>0</v>
      </c>
      <c r="H5531" s="1">
        <v>6</v>
      </c>
      <c r="I5531" s="15">
        <v>0.5714285714285714</v>
      </c>
      <c r="J5531">
        <f t="shared" si="86"/>
        <v>40</v>
      </c>
    </row>
    <row r="5532" spans="1:10" x14ac:dyDescent="0.3">
      <c r="A5532" t="s">
        <v>5205</v>
      </c>
      <c r="C5532" s="18">
        <v>418.27718825797245</v>
      </c>
      <c r="D5532" s="1"/>
      <c r="E5532" s="1">
        <v>6</v>
      </c>
      <c r="F5532" s="1">
        <v>4</v>
      </c>
      <c r="G5532" s="1">
        <v>0</v>
      </c>
      <c r="H5532" s="1">
        <v>2</v>
      </c>
      <c r="I5532" s="15">
        <v>0.66666666666666663</v>
      </c>
      <c r="J5532">
        <f t="shared" si="86"/>
        <v>40</v>
      </c>
    </row>
    <row r="5533" spans="1:10" x14ac:dyDescent="0.3">
      <c r="A5533" t="s">
        <v>5202</v>
      </c>
      <c r="C5533" s="18">
        <v>418.23813986473044</v>
      </c>
      <c r="D5533" s="1"/>
      <c r="E5533" s="1">
        <v>24</v>
      </c>
      <c r="F5533" s="1">
        <v>12</v>
      </c>
      <c r="G5533" s="1">
        <v>3</v>
      </c>
      <c r="H5533" s="1">
        <v>9</v>
      </c>
      <c r="I5533" s="15">
        <v>0.5625</v>
      </c>
      <c r="J5533">
        <f t="shared" si="86"/>
        <v>40</v>
      </c>
    </row>
    <row r="5534" spans="1:10" x14ac:dyDescent="0.3">
      <c r="A5534" t="s">
        <v>5203</v>
      </c>
      <c r="C5534" s="18">
        <v>418.22872589206492</v>
      </c>
      <c r="D5534" s="1"/>
      <c r="E5534" s="1">
        <v>10</v>
      </c>
      <c r="F5534" s="1">
        <v>6</v>
      </c>
      <c r="G5534" s="1">
        <v>0</v>
      </c>
      <c r="H5534" s="1">
        <v>4</v>
      </c>
      <c r="I5534" s="15">
        <v>0.6</v>
      </c>
      <c r="J5534">
        <f t="shared" si="86"/>
        <v>40</v>
      </c>
    </row>
    <row r="5535" spans="1:10" x14ac:dyDescent="0.3">
      <c r="A5535" t="s">
        <v>5207</v>
      </c>
      <c r="C5535" s="18">
        <v>418.18926479876336</v>
      </c>
      <c r="D5535" s="1"/>
      <c r="E5535" s="1">
        <v>20</v>
      </c>
      <c r="F5535" s="1">
        <v>12</v>
      </c>
      <c r="G5535" s="1">
        <v>0</v>
      </c>
      <c r="H5535" s="1">
        <v>8</v>
      </c>
      <c r="I5535" s="15">
        <v>0.6</v>
      </c>
      <c r="J5535">
        <f t="shared" si="86"/>
        <v>40</v>
      </c>
    </row>
    <row r="5536" spans="1:10" x14ac:dyDescent="0.3">
      <c r="A5536" t="s">
        <v>5209</v>
      </c>
      <c r="C5536" s="18">
        <v>418.17524367938347</v>
      </c>
      <c r="D5536" s="1"/>
      <c r="E5536" s="1">
        <v>3</v>
      </c>
      <c r="F5536" s="1">
        <v>2</v>
      </c>
      <c r="G5536" s="1">
        <v>1</v>
      </c>
      <c r="H5536" s="1">
        <v>0</v>
      </c>
      <c r="I5536" s="15">
        <v>0.83333333333333337</v>
      </c>
      <c r="J5536">
        <f t="shared" si="86"/>
        <v>40</v>
      </c>
    </row>
    <row r="5537" spans="1:10" x14ac:dyDescent="0.3">
      <c r="A5537" t="s">
        <v>5210</v>
      </c>
      <c r="C5537" s="18">
        <v>418.16180829684038</v>
      </c>
      <c r="D5537" s="1"/>
      <c r="E5537" s="1">
        <v>5</v>
      </c>
      <c r="F5537" s="1">
        <v>2</v>
      </c>
      <c r="G5537" s="1">
        <v>0</v>
      </c>
      <c r="H5537" s="1">
        <v>3</v>
      </c>
      <c r="I5537" s="15">
        <v>0.4</v>
      </c>
      <c r="J5537">
        <f t="shared" si="86"/>
        <v>40</v>
      </c>
    </row>
    <row r="5538" spans="1:10" x14ac:dyDescent="0.3">
      <c r="A5538" t="s">
        <v>5211</v>
      </c>
      <c r="C5538" s="18">
        <v>418.15439766612656</v>
      </c>
      <c r="D5538" s="1"/>
      <c r="E5538" s="1">
        <v>25</v>
      </c>
      <c r="F5538" s="1">
        <v>13</v>
      </c>
      <c r="G5538" s="1">
        <v>0</v>
      </c>
      <c r="H5538" s="1">
        <v>12</v>
      </c>
      <c r="I5538" s="15">
        <v>0.52</v>
      </c>
      <c r="J5538">
        <f t="shared" si="86"/>
        <v>40</v>
      </c>
    </row>
    <row r="5539" spans="1:10" x14ac:dyDescent="0.3">
      <c r="A5539" t="s">
        <v>5212</v>
      </c>
      <c r="C5539" s="18">
        <v>418.14868387019288</v>
      </c>
      <c r="D5539" s="1"/>
      <c r="E5539" s="1">
        <v>12</v>
      </c>
      <c r="F5539" s="1">
        <v>6</v>
      </c>
      <c r="G5539" s="1">
        <v>0</v>
      </c>
      <c r="H5539" s="1">
        <v>6</v>
      </c>
      <c r="I5539" s="15">
        <v>0.5</v>
      </c>
      <c r="J5539">
        <f t="shared" si="86"/>
        <v>40</v>
      </c>
    </row>
    <row r="5540" spans="1:10" x14ac:dyDescent="0.3">
      <c r="A5540" t="s">
        <v>5213</v>
      </c>
      <c r="C5540" s="18">
        <v>418.14562998486548</v>
      </c>
      <c r="D5540" s="1"/>
      <c r="E5540" s="1">
        <v>86</v>
      </c>
      <c r="F5540" s="1">
        <v>49</v>
      </c>
      <c r="G5540" s="1">
        <v>0</v>
      </c>
      <c r="H5540" s="1">
        <v>37</v>
      </c>
      <c r="I5540" s="15">
        <v>0.56976744186046513</v>
      </c>
      <c r="J5540">
        <f t="shared" si="86"/>
        <v>20</v>
      </c>
    </row>
    <row r="5541" spans="1:10" x14ac:dyDescent="0.3">
      <c r="A5541" t="s">
        <v>5214</v>
      </c>
      <c r="C5541" s="18">
        <v>418.14492782301136</v>
      </c>
      <c r="D5541" s="1"/>
      <c r="E5541" s="1">
        <v>4</v>
      </c>
      <c r="F5541" s="1">
        <v>3</v>
      </c>
      <c r="G5541" s="1">
        <v>0</v>
      </c>
      <c r="H5541" s="1">
        <v>1</v>
      </c>
      <c r="I5541" s="15">
        <v>0.75</v>
      </c>
      <c r="J5541">
        <f t="shared" si="86"/>
        <v>40</v>
      </c>
    </row>
    <row r="5542" spans="1:10" x14ac:dyDescent="0.3">
      <c r="A5542" t="s">
        <v>16485</v>
      </c>
      <c r="C5542" s="18">
        <v>418.14326333553032</v>
      </c>
      <c r="D5542" s="1"/>
      <c r="E5542" s="1">
        <v>45</v>
      </c>
      <c r="F5542" s="1">
        <v>18</v>
      </c>
      <c r="G5542" s="1">
        <v>6</v>
      </c>
      <c r="H5542" s="1">
        <v>21</v>
      </c>
      <c r="I5542" s="15">
        <v>0.46666666666666667</v>
      </c>
      <c r="J5542">
        <f t="shared" si="86"/>
        <v>20</v>
      </c>
    </row>
    <row r="5543" spans="1:10" x14ac:dyDescent="0.3">
      <c r="A5543" t="s">
        <v>5215</v>
      </c>
      <c r="C5543" s="18">
        <v>418.13712253402275</v>
      </c>
      <c r="D5543" s="1"/>
      <c r="E5543" s="1">
        <v>6</v>
      </c>
      <c r="F5543" s="1">
        <v>4</v>
      </c>
      <c r="G5543" s="1">
        <v>0</v>
      </c>
      <c r="H5543" s="1">
        <v>2</v>
      </c>
      <c r="I5543" s="15">
        <v>0.66666666666666663</v>
      </c>
      <c r="J5543">
        <f t="shared" si="86"/>
        <v>40</v>
      </c>
    </row>
    <row r="5544" spans="1:10" x14ac:dyDescent="0.3">
      <c r="A5544" t="s">
        <v>5217</v>
      </c>
      <c r="C5544" s="18">
        <v>418.13099646651881</v>
      </c>
      <c r="D5544" s="1"/>
      <c r="E5544" s="1">
        <v>6</v>
      </c>
      <c r="F5544" s="1">
        <v>4</v>
      </c>
      <c r="G5544" s="1">
        <v>0</v>
      </c>
      <c r="H5544" s="1">
        <v>2</v>
      </c>
      <c r="I5544" s="15">
        <v>0.66666666666666663</v>
      </c>
      <c r="J5544">
        <f t="shared" si="86"/>
        <v>40</v>
      </c>
    </row>
    <row r="5545" spans="1:10" x14ac:dyDescent="0.3">
      <c r="A5545" t="s">
        <v>5218</v>
      </c>
      <c r="C5545" s="18">
        <v>418.12926767915394</v>
      </c>
      <c r="D5545" s="1"/>
      <c r="E5545" s="1">
        <v>9</v>
      </c>
      <c r="F5545" s="1">
        <v>4</v>
      </c>
      <c r="G5545" s="1">
        <v>2</v>
      </c>
      <c r="H5545" s="1">
        <v>3</v>
      </c>
      <c r="I5545" s="15">
        <v>0.55555555555555558</v>
      </c>
      <c r="J5545">
        <f t="shared" si="86"/>
        <v>40</v>
      </c>
    </row>
    <row r="5546" spans="1:10" x14ac:dyDescent="0.3">
      <c r="A5546" t="s">
        <v>5219</v>
      </c>
      <c r="C5546" s="18">
        <v>418.12541875136435</v>
      </c>
      <c r="D5546" s="1"/>
      <c r="E5546" s="1">
        <v>23</v>
      </c>
      <c r="F5546" s="1">
        <v>11</v>
      </c>
      <c r="G5546" s="1">
        <v>0</v>
      </c>
      <c r="H5546" s="1">
        <v>12</v>
      </c>
      <c r="I5546" s="15">
        <v>0.47826086956521741</v>
      </c>
      <c r="J5546">
        <f t="shared" si="86"/>
        <v>40</v>
      </c>
    </row>
    <row r="5547" spans="1:10" x14ac:dyDescent="0.3">
      <c r="A5547" t="s">
        <v>5220</v>
      </c>
      <c r="C5547" s="18">
        <v>418.12143072391859</v>
      </c>
      <c r="D5547" s="1"/>
      <c r="E5547" s="1">
        <v>5</v>
      </c>
      <c r="F5547" s="1">
        <v>3</v>
      </c>
      <c r="G5547" s="1">
        <v>1</v>
      </c>
      <c r="H5547" s="1">
        <v>1</v>
      </c>
      <c r="I5547" s="15">
        <v>0.7</v>
      </c>
      <c r="J5547">
        <f t="shared" si="86"/>
        <v>40</v>
      </c>
    </row>
    <row r="5548" spans="1:10" x14ac:dyDescent="0.3">
      <c r="A5548" t="s">
        <v>5221</v>
      </c>
      <c r="C5548" s="18">
        <v>418.12045966778823</v>
      </c>
      <c r="D5548" s="1"/>
      <c r="E5548" s="1">
        <v>14</v>
      </c>
      <c r="F5548" s="1">
        <v>7</v>
      </c>
      <c r="G5548" s="1">
        <v>0</v>
      </c>
      <c r="H5548" s="1">
        <v>7</v>
      </c>
      <c r="I5548" s="15">
        <v>0.5</v>
      </c>
      <c r="J5548">
        <f t="shared" si="86"/>
        <v>40</v>
      </c>
    </row>
    <row r="5549" spans="1:10" x14ac:dyDescent="0.3">
      <c r="A5549" t="s">
        <v>5222</v>
      </c>
      <c r="C5549" s="18">
        <v>418.11414065489049</v>
      </c>
      <c r="D5549" s="1"/>
      <c r="E5549" s="1">
        <v>2</v>
      </c>
      <c r="F5549" s="1">
        <v>2</v>
      </c>
      <c r="G5549" s="1">
        <v>0</v>
      </c>
      <c r="H5549" s="1">
        <v>0</v>
      </c>
      <c r="I5549" s="15">
        <v>1</v>
      </c>
      <c r="J5549">
        <f t="shared" si="86"/>
        <v>40</v>
      </c>
    </row>
    <row r="5550" spans="1:10" x14ac:dyDescent="0.3">
      <c r="A5550" t="s">
        <v>5223</v>
      </c>
      <c r="C5550" s="18">
        <v>418.11195002066131</v>
      </c>
      <c r="D5550" s="1"/>
      <c r="E5550" s="1">
        <v>8</v>
      </c>
      <c r="F5550" s="1">
        <v>5</v>
      </c>
      <c r="G5550" s="1">
        <v>0</v>
      </c>
      <c r="H5550" s="1">
        <v>3</v>
      </c>
      <c r="I5550" s="15">
        <v>0.625</v>
      </c>
      <c r="J5550">
        <f t="shared" si="86"/>
        <v>40</v>
      </c>
    </row>
    <row r="5551" spans="1:10" x14ac:dyDescent="0.3">
      <c r="A5551" t="s">
        <v>5224</v>
      </c>
      <c r="C5551" s="18">
        <v>418.09854380876709</v>
      </c>
      <c r="D5551" s="1"/>
      <c r="E5551" s="1">
        <v>6</v>
      </c>
      <c r="F5551" s="1">
        <v>3</v>
      </c>
      <c r="G5551" s="1">
        <v>2</v>
      </c>
      <c r="H5551" s="1">
        <v>1</v>
      </c>
      <c r="I5551" s="15">
        <v>0.66666666666666663</v>
      </c>
      <c r="J5551">
        <f t="shared" si="86"/>
        <v>40</v>
      </c>
    </row>
    <row r="5552" spans="1:10" x14ac:dyDescent="0.3">
      <c r="A5552" t="s">
        <v>5226</v>
      </c>
      <c r="C5552" s="18">
        <v>418.07948806260379</v>
      </c>
      <c r="D5552" s="1"/>
      <c r="E5552" s="1">
        <v>6</v>
      </c>
      <c r="F5552" s="1">
        <v>4</v>
      </c>
      <c r="G5552" s="1">
        <v>0</v>
      </c>
      <c r="H5552" s="1">
        <v>2</v>
      </c>
      <c r="I5552" s="15">
        <v>0.66666666666666663</v>
      </c>
      <c r="J5552">
        <f t="shared" si="86"/>
        <v>40</v>
      </c>
    </row>
    <row r="5553" spans="1:10" x14ac:dyDescent="0.3">
      <c r="A5553" t="s">
        <v>5176</v>
      </c>
      <c r="C5553" s="18">
        <v>418.07817789702176</v>
      </c>
      <c r="D5553" s="1"/>
      <c r="E5553" s="1">
        <v>93</v>
      </c>
      <c r="F5553" s="1">
        <v>56</v>
      </c>
      <c r="G5553" s="1">
        <v>2</v>
      </c>
      <c r="H5553" s="1">
        <v>35</v>
      </c>
      <c r="I5553" s="15">
        <v>0.61290322580645162</v>
      </c>
      <c r="J5553">
        <f t="shared" si="86"/>
        <v>20</v>
      </c>
    </row>
    <row r="5554" spans="1:10" x14ac:dyDescent="0.3">
      <c r="A5554" t="s">
        <v>5227</v>
      </c>
      <c r="C5554" s="18">
        <v>418.07671344396891</v>
      </c>
      <c r="D5554" s="1"/>
      <c r="E5554" s="1">
        <v>74</v>
      </c>
      <c r="F5554" s="1">
        <v>41</v>
      </c>
      <c r="G5554" s="1">
        <v>1</v>
      </c>
      <c r="H5554" s="1">
        <v>32</v>
      </c>
      <c r="I5554" s="15">
        <v>0.56081081081081086</v>
      </c>
      <c r="J5554">
        <f t="shared" si="86"/>
        <v>20</v>
      </c>
    </row>
    <row r="5555" spans="1:10" x14ac:dyDescent="0.3">
      <c r="A5555" t="s">
        <v>5228</v>
      </c>
      <c r="C5555" s="18">
        <v>418.07615801245908</v>
      </c>
      <c r="D5555" s="1"/>
      <c r="E5555" s="1">
        <v>3</v>
      </c>
      <c r="F5555" s="1">
        <v>2</v>
      </c>
      <c r="G5555" s="1">
        <v>1</v>
      </c>
      <c r="H5555" s="1">
        <v>0</v>
      </c>
      <c r="I5555" s="15">
        <v>0.83333333333333337</v>
      </c>
      <c r="J5555">
        <f t="shared" si="86"/>
        <v>40</v>
      </c>
    </row>
    <row r="5556" spans="1:10" x14ac:dyDescent="0.3">
      <c r="A5556" t="s">
        <v>5229</v>
      </c>
      <c r="C5556" s="18">
        <v>418.07148129494612</v>
      </c>
      <c r="D5556" s="1"/>
      <c r="E5556" s="1">
        <v>8</v>
      </c>
      <c r="F5556" s="1">
        <v>0</v>
      </c>
      <c r="G5556" s="1">
        <v>0</v>
      </c>
      <c r="H5556" s="1">
        <v>8</v>
      </c>
      <c r="I5556" s="15">
        <v>0</v>
      </c>
      <c r="J5556">
        <f t="shared" si="86"/>
        <v>40</v>
      </c>
    </row>
    <row r="5557" spans="1:10" x14ac:dyDescent="0.3">
      <c r="A5557" t="s">
        <v>5230</v>
      </c>
      <c r="C5557" s="18">
        <v>418.06886977181239</v>
      </c>
      <c r="D5557" s="1"/>
      <c r="E5557" s="1">
        <v>11</v>
      </c>
      <c r="F5557" s="1">
        <v>6</v>
      </c>
      <c r="G5557" s="1">
        <v>0</v>
      </c>
      <c r="H5557" s="1">
        <v>5</v>
      </c>
      <c r="I5557" s="15">
        <v>0.54545454545454541</v>
      </c>
      <c r="J5557">
        <f t="shared" si="86"/>
        <v>40</v>
      </c>
    </row>
    <row r="5558" spans="1:10" x14ac:dyDescent="0.3">
      <c r="A5558" t="s">
        <v>5231</v>
      </c>
      <c r="C5558" s="18">
        <v>418.06196744512448</v>
      </c>
      <c r="D5558" s="1"/>
      <c r="E5558" s="1">
        <v>5</v>
      </c>
      <c r="F5558" s="1">
        <v>3</v>
      </c>
      <c r="G5558" s="1">
        <v>1</v>
      </c>
      <c r="H5558" s="1">
        <v>1</v>
      </c>
      <c r="I5558" s="15">
        <v>0.7</v>
      </c>
      <c r="J5558">
        <f t="shared" si="86"/>
        <v>40</v>
      </c>
    </row>
    <row r="5559" spans="1:10" x14ac:dyDescent="0.3">
      <c r="A5559" t="s">
        <v>5232</v>
      </c>
      <c r="C5559" s="18">
        <v>418.06099228305891</v>
      </c>
      <c r="D5559" s="1"/>
      <c r="E5559" s="1">
        <v>6</v>
      </c>
      <c r="F5559" s="1">
        <v>4</v>
      </c>
      <c r="G5559" s="1">
        <v>0</v>
      </c>
      <c r="H5559" s="1">
        <v>2</v>
      </c>
      <c r="I5559" s="15">
        <v>0.66666666666666663</v>
      </c>
      <c r="J5559">
        <f t="shared" si="86"/>
        <v>40</v>
      </c>
    </row>
    <row r="5560" spans="1:10" x14ac:dyDescent="0.3">
      <c r="A5560" t="s">
        <v>5233</v>
      </c>
      <c r="C5560" s="18">
        <v>418.05365196118311</v>
      </c>
      <c r="D5560" s="1"/>
      <c r="E5560" s="1">
        <v>6</v>
      </c>
      <c r="F5560" s="1">
        <v>4</v>
      </c>
      <c r="G5560" s="1">
        <v>0</v>
      </c>
      <c r="H5560" s="1">
        <v>2</v>
      </c>
      <c r="I5560" s="15">
        <v>0.66666666666666663</v>
      </c>
      <c r="J5560">
        <f t="shared" si="86"/>
        <v>40</v>
      </c>
    </row>
    <row r="5561" spans="1:10" x14ac:dyDescent="0.3">
      <c r="A5561" t="s">
        <v>5234</v>
      </c>
      <c r="C5561" s="18">
        <v>418.0455777303701</v>
      </c>
      <c r="D5561" s="1"/>
      <c r="E5561" s="1">
        <v>6</v>
      </c>
      <c r="F5561" s="1">
        <v>4</v>
      </c>
      <c r="G5561" s="1">
        <v>0</v>
      </c>
      <c r="H5561" s="1">
        <v>2</v>
      </c>
      <c r="I5561" s="15">
        <v>0.66666666666666663</v>
      </c>
      <c r="J5561">
        <f t="shared" si="86"/>
        <v>40</v>
      </c>
    </row>
    <row r="5562" spans="1:10" x14ac:dyDescent="0.3">
      <c r="A5562" t="s">
        <v>5235</v>
      </c>
      <c r="C5562" s="18">
        <v>418.03387350427477</v>
      </c>
      <c r="D5562" s="1"/>
      <c r="E5562" s="1">
        <v>13</v>
      </c>
      <c r="F5562" s="1">
        <v>7</v>
      </c>
      <c r="G5562" s="1">
        <v>1</v>
      </c>
      <c r="H5562" s="1">
        <v>5</v>
      </c>
      <c r="I5562" s="15">
        <v>0.57692307692307687</v>
      </c>
      <c r="J5562">
        <f t="shared" si="86"/>
        <v>40</v>
      </c>
    </row>
    <row r="5563" spans="1:10" x14ac:dyDescent="0.3">
      <c r="A5563" t="s">
        <v>5336</v>
      </c>
      <c r="C5563" s="18">
        <v>418.03197085051522</v>
      </c>
      <c r="D5563" s="1"/>
      <c r="E5563" s="1">
        <v>5</v>
      </c>
      <c r="F5563" s="1">
        <v>3</v>
      </c>
      <c r="G5563" s="1">
        <v>0</v>
      </c>
      <c r="H5563" s="1">
        <v>2</v>
      </c>
      <c r="I5563" s="15">
        <v>0.6</v>
      </c>
      <c r="J5563">
        <f t="shared" si="86"/>
        <v>40</v>
      </c>
    </row>
    <row r="5564" spans="1:10" x14ac:dyDescent="0.3">
      <c r="A5564" t="s">
        <v>5236</v>
      </c>
      <c r="C5564" s="18">
        <v>418.03041957384789</v>
      </c>
      <c r="D5564" s="1"/>
      <c r="E5564" s="1">
        <v>8</v>
      </c>
      <c r="F5564" s="1">
        <v>4</v>
      </c>
      <c r="G5564" s="1">
        <v>0</v>
      </c>
      <c r="H5564" s="1">
        <v>4</v>
      </c>
      <c r="I5564" s="15">
        <v>0.5</v>
      </c>
      <c r="J5564">
        <f t="shared" si="86"/>
        <v>40</v>
      </c>
    </row>
    <row r="5565" spans="1:10" x14ac:dyDescent="0.3">
      <c r="A5565" t="s">
        <v>13366</v>
      </c>
      <c r="C5565" s="18">
        <v>417.99914152233384</v>
      </c>
      <c r="D5565" s="1"/>
      <c r="E5565" s="1">
        <v>16</v>
      </c>
      <c r="F5565" s="1">
        <v>5</v>
      </c>
      <c r="G5565" s="1">
        <v>0</v>
      </c>
      <c r="H5565" s="1">
        <v>11</v>
      </c>
      <c r="I5565" s="15">
        <v>0.3125</v>
      </c>
      <c r="J5565">
        <f t="shared" si="86"/>
        <v>40</v>
      </c>
    </row>
    <row r="5566" spans="1:10" x14ac:dyDescent="0.3">
      <c r="A5566" t="s">
        <v>5238</v>
      </c>
      <c r="C5566" s="18">
        <v>417.9903116709495</v>
      </c>
      <c r="D5566" s="1"/>
      <c r="E5566" s="1">
        <v>6</v>
      </c>
      <c r="F5566" s="1">
        <v>4</v>
      </c>
      <c r="G5566" s="1">
        <v>0</v>
      </c>
      <c r="H5566" s="1">
        <v>2</v>
      </c>
      <c r="I5566" s="15">
        <v>0.66666666666666663</v>
      </c>
      <c r="J5566">
        <f t="shared" si="86"/>
        <v>40</v>
      </c>
    </row>
    <row r="5567" spans="1:10" x14ac:dyDescent="0.3">
      <c r="A5567" t="s">
        <v>5239</v>
      </c>
      <c r="C5567" s="18">
        <v>417.98788958794421</v>
      </c>
      <c r="D5567" s="1"/>
      <c r="E5567" s="1">
        <v>2</v>
      </c>
      <c r="F5567" s="1">
        <v>2</v>
      </c>
      <c r="G5567" s="1">
        <v>0</v>
      </c>
      <c r="H5567" s="1">
        <v>0</v>
      </c>
      <c r="I5567" s="15">
        <v>1</v>
      </c>
      <c r="J5567">
        <f t="shared" si="86"/>
        <v>40</v>
      </c>
    </row>
    <row r="5568" spans="1:10" x14ac:dyDescent="0.3">
      <c r="A5568" t="s">
        <v>5240</v>
      </c>
      <c r="C5568" s="18">
        <v>417.97680972345796</v>
      </c>
      <c r="D5568" s="1"/>
      <c r="E5568" s="1">
        <v>9</v>
      </c>
      <c r="F5568" s="1">
        <v>5</v>
      </c>
      <c r="G5568" s="1">
        <v>0</v>
      </c>
      <c r="H5568" s="1">
        <v>4</v>
      </c>
      <c r="I5568" s="15">
        <v>0.55555555555555558</v>
      </c>
      <c r="J5568">
        <f t="shared" si="86"/>
        <v>40</v>
      </c>
    </row>
    <row r="5569" spans="1:10" x14ac:dyDescent="0.3">
      <c r="A5569" t="s">
        <v>5241</v>
      </c>
      <c r="C5569" s="18">
        <v>417.9752347681204</v>
      </c>
      <c r="D5569" s="1"/>
      <c r="E5569" s="1">
        <v>5</v>
      </c>
      <c r="F5569" s="1">
        <v>3</v>
      </c>
      <c r="G5569" s="1">
        <v>0</v>
      </c>
      <c r="H5569" s="1">
        <v>2</v>
      </c>
      <c r="I5569" s="15">
        <v>0.6</v>
      </c>
      <c r="J5569">
        <f t="shared" si="86"/>
        <v>40</v>
      </c>
    </row>
    <row r="5570" spans="1:10" x14ac:dyDescent="0.3">
      <c r="A5570" t="s">
        <v>5242</v>
      </c>
      <c r="C5570" s="18">
        <v>417.96559462730534</v>
      </c>
      <c r="D5570" s="1"/>
      <c r="E5570" s="1">
        <v>5</v>
      </c>
      <c r="F5570" s="1">
        <v>3</v>
      </c>
      <c r="G5570" s="1">
        <v>1</v>
      </c>
      <c r="H5570" s="1">
        <v>1</v>
      </c>
      <c r="I5570" s="15">
        <v>0.7</v>
      </c>
      <c r="J5570">
        <f t="shared" si="86"/>
        <v>40</v>
      </c>
    </row>
    <row r="5571" spans="1:10" x14ac:dyDescent="0.3">
      <c r="A5571" t="s">
        <v>5243</v>
      </c>
      <c r="C5571" s="18">
        <v>417.95726357625193</v>
      </c>
      <c r="D5571" s="1"/>
      <c r="E5571" s="1">
        <v>46</v>
      </c>
      <c r="F5571" s="1">
        <v>29</v>
      </c>
      <c r="G5571" s="1">
        <v>0</v>
      </c>
      <c r="H5571" s="1">
        <v>17</v>
      </c>
      <c r="I5571" s="15">
        <v>0.63043478260869568</v>
      </c>
      <c r="J5571">
        <f t="shared" si="86"/>
        <v>20</v>
      </c>
    </row>
    <row r="5572" spans="1:10" x14ac:dyDescent="0.3">
      <c r="A5572" t="s">
        <v>5244</v>
      </c>
      <c r="C5572" s="18">
        <v>417.94168050214427</v>
      </c>
      <c r="D5572" s="1"/>
      <c r="E5572" s="1">
        <v>20</v>
      </c>
      <c r="F5572" s="1">
        <v>10</v>
      </c>
      <c r="G5572" s="1">
        <v>1</v>
      </c>
      <c r="H5572" s="1">
        <v>9</v>
      </c>
      <c r="I5572" s="15">
        <v>0.52500000000000002</v>
      </c>
      <c r="J5572">
        <f t="shared" ref="J5572:J5635" si="87">IF(E5572&lt;=30,40,20)</f>
        <v>40</v>
      </c>
    </row>
    <row r="5573" spans="1:10" x14ac:dyDescent="0.3">
      <c r="A5573" t="s">
        <v>5245</v>
      </c>
      <c r="C5573" s="18">
        <v>417.93110085179546</v>
      </c>
      <c r="D5573" s="1"/>
      <c r="E5573" s="1">
        <v>13</v>
      </c>
      <c r="F5573" s="1">
        <v>6</v>
      </c>
      <c r="G5573" s="1">
        <v>0</v>
      </c>
      <c r="H5573" s="1">
        <v>7</v>
      </c>
      <c r="I5573" s="15">
        <v>0.46153846153846156</v>
      </c>
      <c r="J5573">
        <f t="shared" si="87"/>
        <v>40</v>
      </c>
    </row>
    <row r="5574" spans="1:10" x14ac:dyDescent="0.3">
      <c r="A5574" t="s">
        <v>5254</v>
      </c>
      <c r="C5574" s="18">
        <v>417.91987824022885</v>
      </c>
      <c r="D5574" s="1"/>
      <c r="E5574" s="1">
        <v>61</v>
      </c>
      <c r="F5574" s="1">
        <v>31</v>
      </c>
      <c r="G5574" s="1">
        <v>1</v>
      </c>
      <c r="H5574" s="1">
        <v>29</v>
      </c>
      <c r="I5574" s="15">
        <v>0.51639344262295084</v>
      </c>
      <c r="J5574">
        <f t="shared" si="87"/>
        <v>20</v>
      </c>
    </row>
    <row r="5575" spans="1:10" x14ac:dyDescent="0.3">
      <c r="A5575" t="s">
        <v>5247</v>
      </c>
      <c r="C5575" s="18">
        <v>417.9191705586361</v>
      </c>
      <c r="D5575" s="1"/>
      <c r="E5575" s="1">
        <v>6</v>
      </c>
      <c r="F5575" s="1">
        <v>4</v>
      </c>
      <c r="G5575" s="1">
        <v>0</v>
      </c>
      <c r="H5575" s="1">
        <v>2</v>
      </c>
      <c r="I5575" s="15">
        <v>0.66666666666666663</v>
      </c>
      <c r="J5575">
        <f t="shared" si="87"/>
        <v>40</v>
      </c>
    </row>
    <row r="5576" spans="1:10" x14ac:dyDescent="0.3">
      <c r="A5576" t="s">
        <v>5248</v>
      </c>
      <c r="C5576" s="18">
        <v>417.91499267566621</v>
      </c>
      <c r="D5576" s="1"/>
      <c r="E5576" s="1">
        <v>8</v>
      </c>
      <c r="F5576" s="1">
        <v>5</v>
      </c>
      <c r="G5576" s="1">
        <v>0</v>
      </c>
      <c r="H5576" s="1">
        <v>3</v>
      </c>
      <c r="I5576" s="15">
        <v>0.625</v>
      </c>
      <c r="J5576">
        <f t="shared" si="87"/>
        <v>40</v>
      </c>
    </row>
    <row r="5577" spans="1:10" x14ac:dyDescent="0.3">
      <c r="A5577" t="s">
        <v>5249</v>
      </c>
      <c r="C5577" s="18">
        <v>417.9147828198054</v>
      </c>
      <c r="D5577" s="1"/>
      <c r="E5577" s="1">
        <v>4</v>
      </c>
      <c r="F5577" s="1">
        <v>3</v>
      </c>
      <c r="G5577" s="1">
        <v>0</v>
      </c>
      <c r="H5577" s="1">
        <v>1</v>
      </c>
      <c r="I5577" s="15">
        <v>0.75</v>
      </c>
      <c r="J5577">
        <f t="shared" si="87"/>
        <v>40</v>
      </c>
    </row>
    <row r="5578" spans="1:10" x14ac:dyDescent="0.3">
      <c r="A5578" t="s">
        <v>5250</v>
      </c>
      <c r="C5578" s="18">
        <v>417.91246695740625</v>
      </c>
      <c r="D5578" s="1"/>
      <c r="E5578" s="1">
        <v>41</v>
      </c>
      <c r="F5578" s="1">
        <v>20</v>
      </c>
      <c r="G5578" s="1">
        <v>4</v>
      </c>
      <c r="H5578" s="1">
        <v>17</v>
      </c>
      <c r="I5578" s="15">
        <v>0.53658536585365857</v>
      </c>
      <c r="J5578">
        <f t="shared" si="87"/>
        <v>20</v>
      </c>
    </row>
    <row r="5579" spans="1:10" x14ac:dyDescent="0.3">
      <c r="A5579" t="s">
        <v>5251</v>
      </c>
      <c r="C5579" s="18">
        <v>417.9114329441004</v>
      </c>
      <c r="D5579" s="1"/>
      <c r="E5579" s="1">
        <v>9</v>
      </c>
      <c r="F5579" s="1">
        <v>5</v>
      </c>
      <c r="G5579" s="1">
        <v>0</v>
      </c>
      <c r="H5579" s="1">
        <v>4</v>
      </c>
      <c r="I5579" s="15">
        <v>0.55555555555555558</v>
      </c>
      <c r="J5579">
        <f t="shared" si="87"/>
        <v>40</v>
      </c>
    </row>
    <row r="5580" spans="1:10" x14ac:dyDescent="0.3">
      <c r="A5580" t="s">
        <v>5252</v>
      </c>
      <c r="C5580" s="18">
        <v>417.88143749473039</v>
      </c>
      <c r="D5580" s="1"/>
      <c r="E5580" s="1">
        <v>8</v>
      </c>
      <c r="F5580" s="1">
        <v>5</v>
      </c>
      <c r="G5580" s="1">
        <v>0</v>
      </c>
      <c r="H5580" s="1">
        <v>3</v>
      </c>
      <c r="I5580" s="15">
        <v>0.625</v>
      </c>
      <c r="J5580">
        <f t="shared" si="87"/>
        <v>40</v>
      </c>
    </row>
    <row r="5581" spans="1:10" x14ac:dyDescent="0.3">
      <c r="A5581" t="s">
        <v>5256</v>
      </c>
      <c r="C5581" s="18">
        <v>417.88005806351111</v>
      </c>
      <c r="D5581" s="1"/>
      <c r="E5581" s="1">
        <v>21</v>
      </c>
      <c r="F5581" s="1">
        <v>10</v>
      </c>
      <c r="G5581" s="1">
        <v>0</v>
      </c>
      <c r="H5581" s="1">
        <v>11</v>
      </c>
      <c r="I5581" s="15">
        <v>0.47619047619047616</v>
      </c>
      <c r="J5581">
        <f t="shared" si="87"/>
        <v>40</v>
      </c>
    </row>
    <row r="5582" spans="1:10" x14ac:dyDescent="0.3">
      <c r="A5582" t="s">
        <v>5253</v>
      </c>
      <c r="C5582" s="18">
        <v>417.87265377907926</v>
      </c>
      <c r="D5582" s="1"/>
      <c r="E5582" s="1">
        <v>6</v>
      </c>
      <c r="F5582" s="1">
        <v>4</v>
      </c>
      <c r="G5582" s="1">
        <v>0</v>
      </c>
      <c r="H5582" s="1">
        <v>2</v>
      </c>
      <c r="I5582" s="15">
        <v>0.66666666666666663</v>
      </c>
      <c r="J5582">
        <f t="shared" si="87"/>
        <v>40</v>
      </c>
    </row>
    <row r="5583" spans="1:10" x14ac:dyDescent="0.3">
      <c r="A5583" t="s">
        <v>5255</v>
      </c>
      <c r="C5583" s="18">
        <v>417.85126723380728</v>
      </c>
      <c r="D5583" s="1"/>
      <c r="E5583" s="1">
        <v>10</v>
      </c>
      <c r="F5583" s="1">
        <v>6</v>
      </c>
      <c r="G5583" s="1">
        <v>0</v>
      </c>
      <c r="H5583" s="1">
        <v>4</v>
      </c>
      <c r="I5583" s="15">
        <v>0.6</v>
      </c>
      <c r="J5583">
        <f t="shared" si="87"/>
        <v>40</v>
      </c>
    </row>
    <row r="5584" spans="1:10" x14ac:dyDescent="0.3">
      <c r="A5584" t="s">
        <v>5257</v>
      </c>
      <c r="C5584" s="18">
        <v>417.84462211443929</v>
      </c>
      <c r="D5584" s="1"/>
      <c r="E5584" s="1">
        <v>6</v>
      </c>
      <c r="F5584" s="1">
        <v>4</v>
      </c>
      <c r="G5584" s="1">
        <v>0</v>
      </c>
      <c r="H5584" s="1">
        <v>2</v>
      </c>
      <c r="I5584" s="15">
        <v>0.66666666666666663</v>
      </c>
      <c r="J5584">
        <f t="shared" si="87"/>
        <v>40</v>
      </c>
    </row>
    <row r="5585" spans="1:10" x14ac:dyDescent="0.3">
      <c r="A5585" t="s">
        <v>5258</v>
      </c>
      <c r="C5585" s="18">
        <v>417.84438910730626</v>
      </c>
      <c r="D5585" s="1"/>
      <c r="E5585" s="1">
        <v>6</v>
      </c>
      <c r="F5585" s="1">
        <v>1</v>
      </c>
      <c r="G5585" s="1">
        <v>0</v>
      </c>
      <c r="H5585" s="1">
        <v>5</v>
      </c>
      <c r="I5585" s="15">
        <v>0.16666666666666666</v>
      </c>
      <c r="J5585">
        <f t="shared" si="87"/>
        <v>40</v>
      </c>
    </row>
    <row r="5586" spans="1:10" x14ac:dyDescent="0.3">
      <c r="A5586" t="s">
        <v>5628</v>
      </c>
      <c r="C5586" s="18">
        <v>417.84307445407899</v>
      </c>
      <c r="D5586" s="1"/>
      <c r="E5586" s="1">
        <v>22</v>
      </c>
      <c r="F5586" s="1">
        <v>10</v>
      </c>
      <c r="G5586" s="1">
        <v>0</v>
      </c>
      <c r="H5586" s="1">
        <v>12</v>
      </c>
      <c r="I5586" s="15">
        <v>0.45454545454545453</v>
      </c>
      <c r="J5586">
        <f t="shared" si="87"/>
        <v>40</v>
      </c>
    </row>
    <row r="5587" spans="1:10" x14ac:dyDescent="0.3">
      <c r="A5587" t="s">
        <v>5259</v>
      </c>
      <c r="C5587" s="18">
        <v>417.83896235387908</v>
      </c>
      <c r="D5587" s="1"/>
      <c r="E5587" s="1">
        <v>5</v>
      </c>
      <c r="F5587" s="1">
        <v>3</v>
      </c>
      <c r="G5587" s="1">
        <v>0</v>
      </c>
      <c r="H5587" s="1">
        <v>2</v>
      </c>
      <c r="I5587" s="15">
        <v>0.6</v>
      </c>
      <c r="J5587">
        <f t="shared" si="87"/>
        <v>40</v>
      </c>
    </row>
    <row r="5588" spans="1:10" x14ac:dyDescent="0.3">
      <c r="A5588" t="s">
        <v>5260</v>
      </c>
      <c r="C5588" s="18">
        <v>417.836778520915</v>
      </c>
      <c r="D5588" s="1"/>
      <c r="E5588" s="1">
        <v>6</v>
      </c>
      <c r="F5588" s="1">
        <v>4</v>
      </c>
      <c r="G5588" s="1">
        <v>0</v>
      </c>
      <c r="H5588" s="1">
        <v>2</v>
      </c>
      <c r="I5588" s="15">
        <v>0.66666666666666663</v>
      </c>
      <c r="J5588">
        <f t="shared" si="87"/>
        <v>40</v>
      </c>
    </row>
    <row r="5589" spans="1:10" x14ac:dyDescent="0.3">
      <c r="A5589" t="s">
        <v>5261</v>
      </c>
      <c r="C5589" s="18">
        <v>417.82926054758309</v>
      </c>
      <c r="D5589" s="1"/>
      <c r="E5589" s="1">
        <v>6</v>
      </c>
      <c r="F5589" s="1">
        <v>4</v>
      </c>
      <c r="G5589" s="1">
        <v>0</v>
      </c>
      <c r="H5589" s="1">
        <v>2</v>
      </c>
      <c r="I5589" s="15">
        <v>0.66666666666666663</v>
      </c>
      <c r="J5589">
        <f t="shared" si="87"/>
        <v>40</v>
      </c>
    </row>
    <row r="5590" spans="1:10" x14ac:dyDescent="0.3">
      <c r="A5590" t="s">
        <v>5262</v>
      </c>
      <c r="C5590" s="18">
        <v>417.82321458511075</v>
      </c>
      <c r="D5590" s="1"/>
      <c r="E5590" s="1">
        <v>6</v>
      </c>
      <c r="F5590" s="1">
        <v>4</v>
      </c>
      <c r="G5590" s="1">
        <v>0</v>
      </c>
      <c r="H5590" s="1">
        <v>2</v>
      </c>
      <c r="I5590" s="15">
        <v>0.66666666666666663</v>
      </c>
      <c r="J5590">
        <f t="shared" si="87"/>
        <v>40</v>
      </c>
    </row>
    <row r="5591" spans="1:10" x14ac:dyDescent="0.3">
      <c r="A5591" t="s">
        <v>5461</v>
      </c>
      <c r="C5591" s="18">
        <v>417.81156737133261</v>
      </c>
      <c r="D5591" s="1"/>
      <c r="E5591" s="1">
        <v>3</v>
      </c>
      <c r="F5591" s="1">
        <v>2</v>
      </c>
      <c r="G5591" s="1">
        <v>0</v>
      </c>
      <c r="H5591" s="1">
        <v>1</v>
      </c>
      <c r="I5591" s="15">
        <v>0.66666666666666663</v>
      </c>
      <c r="J5591">
        <f t="shared" si="87"/>
        <v>40</v>
      </c>
    </row>
    <row r="5592" spans="1:10" x14ac:dyDescent="0.3">
      <c r="A5592" t="s">
        <v>5263</v>
      </c>
      <c r="C5592" s="18">
        <v>417.80767092031169</v>
      </c>
      <c r="D5592" s="1"/>
      <c r="E5592" s="1">
        <v>2</v>
      </c>
      <c r="F5592" s="1">
        <v>2</v>
      </c>
      <c r="G5592" s="1">
        <v>0</v>
      </c>
      <c r="H5592" s="1">
        <v>0</v>
      </c>
      <c r="I5592" s="15">
        <v>1</v>
      </c>
      <c r="J5592">
        <f t="shared" si="87"/>
        <v>40</v>
      </c>
    </row>
    <row r="5593" spans="1:10" x14ac:dyDescent="0.3">
      <c r="A5593" t="s">
        <v>5264</v>
      </c>
      <c r="C5593" s="18">
        <v>417.80739344745115</v>
      </c>
      <c r="D5593" s="1"/>
      <c r="E5593" s="1">
        <v>9</v>
      </c>
      <c r="F5593" s="1">
        <v>4</v>
      </c>
      <c r="G5593" s="1">
        <v>1</v>
      </c>
      <c r="H5593" s="1">
        <v>4</v>
      </c>
      <c r="I5593" s="15">
        <v>0.5</v>
      </c>
      <c r="J5593">
        <f t="shared" si="87"/>
        <v>40</v>
      </c>
    </row>
    <row r="5594" spans="1:10" x14ac:dyDescent="0.3">
      <c r="A5594" t="s">
        <v>4612</v>
      </c>
      <c r="C5594" s="18">
        <v>417.7759424763662</v>
      </c>
      <c r="D5594" s="1"/>
      <c r="E5594" s="1">
        <v>25</v>
      </c>
      <c r="F5594" s="1">
        <v>11</v>
      </c>
      <c r="G5594" s="1">
        <v>3</v>
      </c>
      <c r="H5594" s="1">
        <v>11</v>
      </c>
      <c r="I5594" s="15">
        <v>0.5</v>
      </c>
      <c r="J5594">
        <f t="shared" si="87"/>
        <v>40</v>
      </c>
    </row>
    <row r="5595" spans="1:10" x14ac:dyDescent="0.3">
      <c r="A5595" t="s">
        <v>5265</v>
      </c>
      <c r="C5595" s="18">
        <v>417.76440914637612</v>
      </c>
      <c r="D5595" s="1"/>
      <c r="E5595" s="1">
        <v>6</v>
      </c>
      <c r="F5595" s="1">
        <v>4</v>
      </c>
      <c r="G5595" s="1">
        <v>0</v>
      </c>
      <c r="H5595" s="1">
        <v>2</v>
      </c>
      <c r="I5595" s="15">
        <v>0.66666666666666663</v>
      </c>
      <c r="J5595">
        <f t="shared" si="87"/>
        <v>40</v>
      </c>
    </row>
    <row r="5596" spans="1:10" x14ac:dyDescent="0.3">
      <c r="A5596" t="s">
        <v>5307</v>
      </c>
      <c r="C5596" s="18">
        <v>417.76076751509208</v>
      </c>
      <c r="D5596" s="1"/>
      <c r="E5596" s="1">
        <v>54</v>
      </c>
      <c r="F5596" s="1">
        <v>29</v>
      </c>
      <c r="G5596" s="1">
        <v>1</v>
      </c>
      <c r="H5596" s="1">
        <v>24</v>
      </c>
      <c r="I5596" s="15">
        <v>0.54629629629629628</v>
      </c>
      <c r="J5596">
        <f t="shared" si="87"/>
        <v>20</v>
      </c>
    </row>
    <row r="5597" spans="1:10" x14ac:dyDescent="0.3">
      <c r="A5597" t="s">
        <v>5266</v>
      </c>
      <c r="C5597" s="18">
        <v>417.75519839325585</v>
      </c>
      <c r="D5597" s="1"/>
      <c r="E5597" s="1">
        <v>8</v>
      </c>
      <c r="F5597" s="1">
        <v>5</v>
      </c>
      <c r="G5597" s="1">
        <v>0</v>
      </c>
      <c r="H5597" s="1">
        <v>3</v>
      </c>
      <c r="I5597" s="15">
        <v>0.625</v>
      </c>
      <c r="J5597">
        <f t="shared" si="87"/>
        <v>40</v>
      </c>
    </row>
    <row r="5598" spans="1:10" x14ac:dyDescent="0.3">
      <c r="A5598" t="s">
        <v>5268</v>
      </c>
      <c r="C5598" s="18">
        <v>417.73188389762089</v>
      </c>
      <c r="D5598" s="1"/>
      <c r="E5598" s="1">
        <v>8</v>
      </c>
      <c r="F5598" s="1">
        <v>5</v>
      </c>
      <c r="G5598" s="1">
        <v>0</v>
      </c>
      <c r="H5598" s="1">
        <v>3</v>
      </c>
      <c r="I5598" s="15">
        <v>0.625</v>
      </c>
      <c r="J5598">
        <f t="shared" si="87"/>
        <v>40</v>
      </c>
    </row>
    <row r="5599" spans="1:10" x14ac:dyDescent="0.3">
      <c r="A5599" t="s">
        <v>5269</v>
      </c>
      <c r="C5599" s="18">
        <v>417.72488809131983</v>
      </c>
      <c r="D5599" s="1"/>
      <c r="E5599" s="1">
        <v>8</v>
      </c>
      <c r="F5599" s="1">
        <v>5</v>
      </c>
      <c r="G5599" s="1">
        <v>0</v>
      </c>
      <c r="H5599" s="1">
        <v>3</v>
      </c>
      <c r="I5599" s="15">
        <v>0.625</v>
      </c>
      <c r="J5599">
        <f t="shared" si="87"/>
        <v>40</v>
      </c>
    </row>
    <row r="5600" spans="1:10" x14ac:dyDescent="0.3">
      <c r="A5600" t="s">
        <v>5270</v>
      </c>
      <c r="C5600" s="18">
        <v>417.72418752688054</v>
      </c>
      <c r="D5600" s="1"/>
      <c r="E5600" s="1">
        <v>33</v>
      </c>
      <c r="F5600" s="1">
        <v>17</v>
      </c>
      <c r="G5600" s="1">
        <v>0</v>
      </c>
      <c r="H5600" s="1">
        <v>16</v>
      </c>
      <c r="I5600" s="15">
        <v>0.51515151515151514</v>
      </c>
      <c r="J5600">
        <f t="shared" si="87"/>
        <v>20</v>
      </c>
    </row>
    <row r="5601" spans="1:10" x14ac:dyDescent="0.3">
      <c r="A5601" t="s">
        <v>5271</v>
      </c>
      <c r="C5601" s="18">
        <v>417.71586929858432</v>
      </c>
      <c r="D5601" s="1"/>
      <c r="E5601" s="1">
        <v>2</v>
      </c>
      <c r="F5601" s="1">
        <v>2</v>
      </c>
      <c r="G5601" s="1">
        <v>0</v>
      </c>
      <c r="H5601" s="1">
        <v>0</v>
      </c>
      <c r="I5601" s="15">
        <v>1</v>
      </c>
      <c r="J5601">
        <f t="shared" si="87"/>
        <v>40</v>
      </c>
    </row>
    <row r="5602" spans="1:10" x14ac:dyDescent="0.3">
      <c r="A5602" t="s">
        <v>5272</v>
      </c>
      <c r="C5602" s="18">
        <v>417.69411752380228</v>
      </c>
      <c r="D5602" s="1"/>
      <c r="E5602" s="1">
        <v>18</v>
      </c>
      <c r="F5602" s="1">
        <v>8</v>
      </c>
      <c r="G5602" s="1">
        <v>2</v>
      </c>
      <c r="H5602" s="1">
        <v>8</v>
      </c>
      <c r="I5602" s="15">
        <v>0.5</v>
      </c>
      <c r="J5602">
        <f t="shared" si="87"/>
        <v>40</v>
      </c>
    </row>
    <row r="5603" spans="1:10" x14ac:dyDescent="0.3">
      <c r="A5603" t="s">
        <v>5273</v>
      </c>
      <c r="C5603" s="18">
        <v>417.69369992484798</v>
      </c>
      <c r="D5603" s="1"/>
      <c r="E5603" s="1">
        <v>3</v>
      </c>
      <c r="F5603" s="1">
        <v>2</v>
      </c>
      <c r="G5603" s="1">
        <v>0</v>
      </c>
      <c r="H5603" s="1">
        <v>1</v>
      </c>
      <c r="I5603" s="15">
        <v>0.66666666666666663</v>
      </c>
      <c r="J5603">
        <f t="shared" si="87"/>
        <v>40</v>
      </c>
    </row>
    <row r="5604" spans="1:10" x14ac:dyDescent="0.3">
      <c r="A5604" t="s">
        <v>5323</v>
      </c>
      <c r="C5604" s="18">
        <v>417.69176838617062</v>
      </c>
      <c r="D5604" s="1"/>
      <c r="E5604" s="1">
        <v>3</v>
      </c>
      <c r="F5604" s="1">
        <v>2</v>
      </c>
      <c r="G5604" s="1">
        <v>0</v>
      </c>
      <c r="H5604" s="1">
        <v>1</v>
      </c>
      <c r="I5604" s="15">
        <v>0.66666666666666663</v>
      </c>
      <c r="J5604">
        <f t="shared" si="87"/>
        <v>40</v>
      </c>
    </row>
    <row r="5605" spans="1:10" x14ac:dyDescent="0.3">
      <c r="A5605" t="s">
        <v>5274</v>
      </c>
      <c r="C5605" s="18">
        <v>417.6896889962041</v>
      </c>
      <c r="D5605" s="1"/>
      <c r="E5605" s="1">
        <v>3</v>
      </c>
      <c r="F5605" s="1">
        <v>2</v>
      </c>
      <c r="G5605" s="1">
        <v>1</v>
      </c>
      <c r="H5605" s="1">
        <v>0</v>
      </c>
      <c r="I5605" s="15">
        <v>0.83333333333333337</v>
      </c>
      <c r="J5605">
        <f t="shared" si="87"/>
        <v>40</v>
      </c>
    </row>
    <row r="5606" spans="1:10" x14ac:dyDescent="0.3">
      <c r="A5606" t="s">
        <v>5275</v>
      </c>
      <c r="C5606" s="18">
        <v>417.68921579443457</v>
      </c>
      <c r="D5606" s="1"/>
      <c r="E5606" s="1">
        <v>5</v>
      </c>
      <c r="F5606" s="1">
        <v>3</v>
      </c>
      <c r="G5606" s="1">
        <v>1</v>
      </c>
      <c r="H5606" s="1">
        <v>1</v>
      </c>
      <c r="I5606" s="15">
        <v>0.7</v>
      </c>
      <c r="J5606">
        <f t="shared" si="87"/>
        <v>40</v>
      </c>
    </row>
    <row r="5607" spans="1:10" x14ac:dyDescent="0.3">
      <c r="A5607" t="s">
        <v>5278</v>
      </c>
      <c r="C5607" s="18">
        <v>417.67371525797182</v>
      </c>
      <c r="D5607" s="1"/>
      <c r="E5607" s="1">
        <v>11</v>
      </c>
      <c r="F5607" s="1">
        <v>6</v>
      </c>
      <c r="G5607" s="1">
        <v>1</v>
      </c>
      <c r="H5607" s="1">
        <v>4</v>
      </c>
      <c r="I5607" s="15">
        <v>0.59090909090909094</v>
      </c>
      <c r="J5607">
        <f t="shared" si="87"/>
        <v>40</v>
      </c>
    </row>
    <row r="5608" spans="1:10" x14ac:dyDescent="0.3">
      <c r="A5608" t="s">
        <v>5279</v>
      </c>
      <c r="C5608" s="18">
        <v>417.67262455054583</v>
      </c>
      <c r="D5608" s="1"/>
      <c r="E5608" s="1">
        <v>6</v>
      </c>
      <c r="F5608" s="1">
        <v>4</v>
      </c>
      <c r="G5608" s="1">
        <v>0</v>
      </c>
      <c r="H5608" s="1">
        <v>2</v>
      </c>
      <c r="I5608" s="15">
        <v>0.66666666666666663</v>
      </c>
      <c r="J5608">
        <f t="shared" si="87"/>
        <v>40</v>
      </c>
    </row>
    <row r="5609" spans="1:10" x14ac:dyDescent="0.3">
      <c r="A5609" t="s">
        <v>5283</v>
      </c>
      <c r="C5609" s="18">
        <v>417.6353982091527</v>
      </c>
      <c r="D5609" s="1"/>
      <c r="E5609" s="1">
        <v>21</v>
      </c>
      <c r="F5609" s="1">
        <v>10</v>
      </c>
      <c r="G5609" s="1">
        <v>2</v>
      </c>
      <c r="H5609" s="1">
        <v>9</v>
      </c>
      <c r="I5609" s="15">
        <v>0.52380952380952384</v>
      </c>
      <c r="J5609">
        <f t="shared" si="87"/>
        <v>40</v>
      </c>
    </row>
    <row r="5610" spans="1:10" x14ac:dyDescent="0.3">
      <c r="A5610" t="s">
        <v>5284</v>
      </c>
      <c r="C5610" s="18">
        <v>417.63197979851492</v>
      </c>
      <c r="D5610" s="1"/>
      <c r="E5610" s="1">
        <v>5</v>
      </c>
      <c r="F5610" s="1">
        <v>4</v>
      </c>
      <c r="G5610" s="1">
        <v>0</v>
      </c>
      <c r="H5610" s="1">
        <v>1</v>
      </c>
      <c r="I5610" s="15">
        <v>0.8</v>
      </c>
      <c r="J5610">
        <f t="shared" si="87"/>
        <v>40</v>
      </c>
    </row>
    <row r="5611" spans="1:10" x14ac:dyDescent="0.3">
      <c r="A5611" t="s">
        <v>5285</v>
      </c>
      <c r="C5611" s="18">
        <v>417.62325769026734</v>
      </c>
      <c r="D5611" s="1"/>
      <c r="E5611" s="1">
        <v>11</v>
      </c>
      <c r="F5611" s="1">
        <v>6</v>
      </c>
      <c r="G5611" s="1">
        <v>0</v>
      </c>
      <c r="H5611" s="1">
        <v>5</v>
      </c>
      <c r="I5611" s="15">
        <v>0.54545454545454541</v>
      </c>
      <c r="J5611">
        <f t="shared" si="87"/>
        <v>40</v>
      </c>
    </row>
    <row r="5612" spans="1:10" x14ac:dyDescent="0.3">
      <c r="A5612" t="s">
        <v>5287</v>
      </c>
      <c r="C5612" s="18">
        <v>417.595925090538</v>
      </c>
      <c r="D5612" s="1"/>
      <c r="E5612" s="1">
        <v>10</v>
      </c>
      <c r="F5612" s="1">
        <v>6</v>
      </c>
      <c r="G5612" s="1">
        <v>0</v>
      </c>
      <c r="H5612" s="1">
        <v>4</v>
      </c>
      <c r="I5612" s="15">
        <v>0.6</v>
      </c>
      <c r="J5612">
        <f t="shared" si="87"/>
        <v>40</v>
      </c>
    </row>
    <row r="5613" spans="1:10" x14ac:dyDescent="0.3">
      <c r="A5613" t="s">
        <v>5288</v>
      </c>
      <c r="C5613" s="18">
        <v>417.59401700230325</v>
      </c>
      <c r="D5613" s="1"/>
      <c r="E5613" s="1">
        <v>8</v>
      </c>
      <c r="F5613" s="1">
        <v>5</v>
      </c>
      <c r="G5613" s="1">
        <v>0</v>
      </c>
      <c r="H5613" s="1">
        <v>3</v>
      </c>
      <c r="I5613" s="15">
        <v>0.625</v>
      </c>
      <c r="J5613">
        <f t="shared" si="87"/>
        <v>40</v>
      </c>
    </row>
    <row r="5614" spans="1:10" x14ac:dyDescent="0.3">
      <c r="A5614" t="s">
        <v>5289</v>
      </c>
      <c r="C5614" s="18">
        <v>417.58491428020255</v>
      </c>
      <c r="D5614" s="1"/>
      <c r="E5614" s="1">
        <v>42</v>
      </c>
      <c r="F5614" s="1">
        <v>21</v>
      </c>
      <c r="G5614" s="1">
        <v>0</v>
      </c>
      <c r="H5614" s="1">
        <v>21</v>
      </c>
      <c r="I5614" s="15">
        <v>0.5</v>
      </c>
      <c r="J5614">
        <f t="shared" si="87"/>
        <v>20</v>
      </c>
    </row>
    <row r="5615" spans="1:10" x14ac:dyDescent="0.3">
      <c r="A5615" t="s">
        <v>4674</v>
      </c>
      <c r="C5615" s="18">
        <v>417.57698980853235</v>
      </c>
      <c r="D5615" s="1"/>
      <c r="E5615" s="1">
        <v>25</v>
      </c>
      <c r="F5615" s="1">
        <v>13</v>
      </c>
      <c r="G5615" s="1">
        <v>0</v>
      </c>
      <c r="H5615" s="1">
        <v>12</v>
      </c>
      <c r="I5615" s="15">
        <v>0.52</v>
      </c>
      <c r="J5615">
        <f t="shared" si="87"/>
        <v>40</v>
      </c>
    </row>
    <row r="5616" spans="1:10" x14ac:dyDescent="0.3">
      <c r="A5616" t="s">
        <v>5291</v>
      </c>
      <c r="C5616" s="18">
        <v>417.55925151034768</v>
      </c>
      <c r="D5616" s="1"/>
      <c r="E5616" s="1">
        <v>6</v>
      </c>
      <c r="F5616" s="1">
        <v>4</v>
      </c>
      <c r="G5616" s="1">
        <v>0</v>
      </c>
      <c r="H5616" s="1">
        <v>2</v>
      </c>
      <c r="I5616" s="15">
        <v>0.66666666666666663</v>
      </c>
      <c r="J5616">
        <f t="shared" si="87"/>
        <v>40</v>
      </c>
    </row>
    <row r="5617" spans="1:10" x14ac:dyDescent="0.3">
      <c r="A5617" t="s">
        <v>5292</v>
      </c>
      <c r="C5617" s="18">
        <v>417.55862133234069</v>
      </c>
      <c r="D5617" s="1"/>
      <c r="E5617" s="1">
        <v>2</v>
      </c>
      <c r="F5617" s="1">
        <v>2</v>
      </c>
      <c r="G5617" s="1">
        <v>0</v>
      </c>
      <c r="H5617" s="1">
        <v>0</v>
      </c>
      <c r="I5617" s="15">
        <v>1</v>
      </c>
      <c r="J5617">
        <f t="shared" si="87"/>
        <v>40</v>
      </c>
    </row>
    <row r="5618" spans="1:10" x14ac:dyDescent="0.3">
      <c r="A5618" t="s">
        <v>5293</v>
      </c>
      <c r="C5618" s="18">
        <v>417.53604336077859</v>
      </c>
      <c r="D5618" s="1"/>
      <c r="E5618" s="1">
        <v>6</v>
      </c>
      <c r="F5618" s="1">
        <v>4</v>
      </c>
      <c r="G5618" s="1">
        <v>0</v>
      </c>
      <c r="H5618" s="1">
        <v>2</v>
      </c>
      <c r="I5618" s="15">
        <v>0.66666666666666663</v>
      </c>
      <c r="J5618">
        <f t="shared" si="87"/>
        <v>40</v>
      </c>
    </row>
    <row r="5619" spans="1:10" x14ac:dyDescent="0.3">
      <c r="A5619" t="s">
        <v>5294</v>
      </c>
      <c r="C5619" s="18">
        <v>417.52526160132123</v>
      </c>
      <c r="D5619" s="1"/>
      <c r="E5619" s="1">
        <v>8</v>
      </c>
      <c r="F5619" s="1">
        <v>5</v>
      </c>
      <c r="G5619" s="1">
        <v>0</v>
      </c>
      <c r="H5619" s="1">
        <v>3</v>
      </c>
      <c r="I5619" s="15">
        <v>0.625</v>
      </c>
      <c r="J5619">
        <f t="shared" si="87"/>
        <v>40</v>
      </c>
    </row>
    <row r="5620" spans="1:10" x14ac:dyDescent="0.3">
      <c r="A5620" t="s">
        <v>5295</v>
      </c>
      <c r="C5620" s="18">
        <v>417.52108168842204</v>
      </c>
      <c r="D5620" s="1"/>
      <c r="E5620" s="1">
        <v>2</v>
      </c>
      <c r="F5620" s="1">
        <v>2</v>
      </c>
      <c r="G5620" s="1">
        <v>0</v>
      </c>
      <c r="H5620" s="1">
        <v>0</v>
      </c>
      <c r="I5620" s="15">
        <v>1</v>
      </c>
      <c r="J5620">
        <f t="shared" si="87"/>
        <v>40</v>
      </c>
    </row>
    <row r="5621" spans="1:10" x14ac:dyDescent="0.3">
      <c r="A5621" t="s">
        <v>5296</v>
      </c>
      <c r="C5621" s="18">
        <v>417.51072481974484</v>
      </c>
      <c r="D5621" s="1"/>
      <c r="E5621" s="1">
        <v>4</v>
      </c>
      <c r="F5621" s="1">
        <v>3</v>
      </c>
      <c r="G5621" s="1">
        <v>0</v>
      </c>
      <c r="H5621" s="1">
        <v>1</v>
      </c>
      <c r="I5621" s="15">
        <v>0.75</v>
      </c>
      <c r="J5621">
        <f t="shared" si="87"/>
        <v>40</v>
      </c>
    </row>
    <row r="5622" spans="1:10" x14ac:dyDescent="0.3">
      <c r="A5622" t="s">
        <v>5297</v>
      </c>
      <c r="C5622" s="18">
        <v>417.50961154592358</v>
      </c>
      <c r="D5622" s="1"/>
      <c r="E5622" s="1">
        <v>5</v>
      </c>
      <c r="F5622" s="1">
        <v>3</v>
      </c>
      <c r="G5622" s="1">
        <v>0</v>
      </c>
      <c r="H5622" s="1">
        <v>2</v>
      </c>
      <c r="I5622" s="15">
        <v>0.6</v>
      </c>
      <c r="J5622">
        <f t="shared" si="87"/>
        <v>40</v>
      </c>
    </row>
    <row r="5623" spans="1:10" x14ac:dyDescent="0.3">
      <c r="A5623" t="s">
        <v>5298</v>
      </c>
      <c r="C5623" s="18">
        <v>417.50672217107069</v>
      </c>
      <c r="D5623" s="1"/>
      <c r="E5623" s="1">
        <v>2</v>
      </c>
      <c r="F5623" s="1">
        <v>2</v>
      </c>
      <c r="G5623" s="1">
        <v>0</v>
      </c>
      <c r="H5623" s="1">
        <v>0</v>
      </c>
      <c r="I5623" s="15">
        <v>1</v>
      </c>
      <c r="J5623">
        <f t="shared" si="87"/>
        <v>40</v>
      </c>
    </row>
    <row r="5624" spans="1:10" x14ac:dyDescent="0.3">
      <c r="A5624" t="s">
        <v>5299</v>
      </c>
      <c r="C5624" s="18">
        <v>417.50255608601321</v>
      </c>
      <c r="D5624" s="1"/>
      <c r="E5624" s="1">
        <v>6</v>
      </c>
      <c r="F5624" s="1">
        <v>4</v>
      </c>
      <c r="G5624" s="1">
        <v>0</v>
      </c>
      <c r="H5624" s="1">
        <v>2</v>
      </c>
      <c r="I5624" s="15">
        <v>0.66666666666666663</v>
      </c>
      <c r="J5624">
        <f t="shared" si="87"/>
        <v>40</v>
      </c>
    </row>
    <row r="5625" spans="1:10" x14ac:dyDescent="0.3">
      <c r="A5625" t="s">
        <v>5300</v>
      </c>
      <c r="C5625" s="18">
        <v>417.50051866319939</v>
      </c>
      <c r="D5625" s="1"/>
      <c r="E5625" s="1">
        <v>12</v>
      </c>
      <c r="F5625" s="1">
        <v>6</v>
      </c>
      <c r="G5625" s="1">
        <v>2</v>
      </c>
      <c r="H5625" s="1">
        <v>4</v>
      </c>
      <c r="I5625" s="15">
        <v>0.58333333333333337</v>
      </c>
      <c r="J5625">
        <f t="shared" si="87"/>
        <v>40</v>
      </c>
    </row>
    <row r="5626" spans="1:10" x14ac:dyDescent="0.3">
      <c r="A5626" t="s">
        <v>5301</v>
      </c>
      <c r="C5626" s="18">
        <v>417.4979826995135</v>
      </c>
      <c r="D5626" s="1"/>
      <c r="E5626" s="1">
        <v>5</v>
      </c>
      <c r="F5626" s="1">
        <v>3</v>
      </c>
      <c r="G5626" s="1">
        <v>0</v>
      </c>
      <c r="H5626" s="1">
        <v>2</v>
      </c>
      <c r="I5626" s="15">
        <v>0.6</v>
      </c>
      <c r="J5626">
        <f t="shared" si="87"/>
        <v>40</v>
      </c>
    </row>
    <row r="5627" spans="1:10" x14ac:dyDescent="0.3">
      <c r="A5627" t="s">
        <v>5302</v>
      </c>
      <c r="C5627" s="18">
        <v>417.49729794232894</v>
      </c>
      <c r="D5627" s="1"/>
      <c r="E5627" s="1">
        <v>6</v>
      </c>
      <c r="F5627" s="1">
        <v>3</v>
      </c>
      <c r="G5627" s="1">
        <v>0</v>
      </c>
      <c r="H5627" s="1">
        <v>3</v>
      </c>
      <c r="I5627" s="15">
        <v>0.5</v>
      </c>
      <c r="J5627">
        <f t="shared" si="87"/>
        <v>40</v>
      </c>
    </row>
    <row r="5628" spans="1:10" x14ac:dyDescent="0.3">
      <c r="A5628" t="s">
        <v>10906</v>
      </c>
      <c r="C5628" s="18">
        <v>417.47870498884953</v>
      </c>
      <c r="D5628" s="1"/>
      <c r="E5628" s="1">
        <v>33</v>
      </c>
      <c r="F5628" s="1">
        <v>17</v>
      </c>
      <c r="G5628" s="1">
        <v>1</v>
      </c>
      <c r="H5628" s="1">
        <v>15</v>
      </c>
      <c r="I5628" s="15">
        <v>0.53030303030303028</v>
      </c>
      <c r="J5628">
        <f t="shared" si="87"/>
        <v>20</v>
      </c>
    </row>
    <row r="5629" spans="1:10" x14ac:dyDescent="0.3">
      <c r="A5629" t="s">
        <v>5306</v>
      </c>
      <c r="C5629" s="18">
        <v>417.44811961141318</v>
      </c>
      <c r="D5629" s="1"/>
      <c r="E5629" s="1">
        <v>2</v>
      </c>
      <c r="F5629" s="1">
        <v>2</v>
      </c>
      <c r="G5629" s="1">
        <v>0</v>
      </c>
      <c r="H5629" s="1">
        <v>0</v>
      </c>
      <c r="I5629" s="15">
        <v>1</v>
      </c>
      <c r="J5629">
        <f t="shared" si="87"/>
        <v>40</v>
      </c>
    </row>
    <row r="5630" spans="1:10" x14ac:dyDescent="0.3">
      <c r="A5630" t="s">
        <v>5305</v>
      </c>
      <c r="C5630" s="18">
        <v>417.44623397268634</v>
      </c>
      <c r="D5630" s="1"/>
      <c r="E5630" s="1">
        <v>10</v>
      </c>
      <c r="F5630" s="1">
        <v>6</v>
      </c>
      <c r="G5630" s="1">
        <v>0</v>
      </c>
      <c r="H5630" s="1">
        <v>4</v>
      </c>
      <c r="I5630" s="15">
        <v>0.6</v>
      </c>
      <c r="J5630">
        <f t="shared" si="87"/>
        <v>40</v>
      </c>
    </row>
    <row r="5631" spans="1:10" x14ac:dyDescent="0.3">
      <c r="A5631" t="s">
        <v>5396</v>
      </c>
      <c r="C5631" s="18">
        <v>417.43009595802835</v>
      </c>
      <c r="D5631" s="1"/>
      <c r="E5631" s="1">
        <v>34</v>
      </c>
      <c r="F5631" s="1">
        <v>17</v>
      </c>
      <c r="G5631" s="1">
        <v>2</v>
      </c>
      <c r="H5631" s="1">
        <v>15</v>
      </c>
      <c r="I5631" s="15">
        <v>0.52941176470588236</v>
      </c>
      <c r="J5631">
        <f t="shared" si="87"/>
        <v>20</v>
      </c>
    </row>
    <row r="5632" spans="1:10" x14ac:dyDescent="0.3">
      <c r="A5632" t="s">
        <v>5308</v>
      </c>
      <c r="C5632" s="18">
        <v>417.42047286090008</v>
      </c>
      <c r="D5632" s="1"/>
      <c r="E5632" s="1">
        <v>11</v>
      </c>
      <c r="F5632" s="1">
        <v>6</v>
      </c>
      <c r="G5632" s="1">
        <v>1</v>
      </c>
      <c r="H5632" s="1">
        <v>4</v>
      </c>
      <c r="I5632" s="15">
        <v>0.59090909090909094</v>
      </c>
      <c r="J5632">
        <f t="shared" si="87"/>
        <v>40</v>
      </c>
    </row>
    <row r="5633" spans="1:10" x14ac:dyDescent="0.3">
      <c r="A5633" t="s">
        <v>5309</v>
      </c>
      <c r="C5633" s="18">
        <v>417.41249094756489</v>
      </c>
      <c r="D5633" s="1"/>
      <c r="E5633" s="1">
        <v>7</v>
      </c>
      <c r="F5633" s="1">
        <v>2</v>
      </c>
      <c r="G5633" s="1">
        <v>2</v>
      </c>
      <c r="H5633" s="1">
        <v>3</v>
      </c>
      <c r="I5633" s="15">
        <v>0.42857142857142855</v>
      </c>
      <c r="J5633">
        <f t="shared" si="87"/>
        <v>40</v>
      </c>
    </row>
    <row r="5634" spans="1:10" x14ac:dyDescent="0.3">
      <c r="A5634" t="s">
        <v>5310</v>
      </c>
      <c r="C5634" s="18">
        <v>417.40958637876298</v>
      </c>
      <c r="D5634" s="1"/>
      <c r="E5634" s="1">
        <v>6</v>
      </c>
      <c r="F5634" s="1">
        <v>4</v>
      </c>
      <c r="G5634" s="1">
        <v>0</v>
      </c>
      <c r="H5634" s="1">
        <v>2</v>
      </c>
      <c r="I5634" s="15">
        <v>0.66666666666666663</v>
      </c>
      <c r="J5634">
        <f t="shared" si="87"/>
        <v>40</v>
      </c>
    </row>
    <row r="5635" spans="1:10" x14ac:dyDescent="0.3">
      <c r="A5635" t="s">
        <v>5311</v>
      </c>
      <c r="C5635" s="18">
        <v>417.40222179395147</v>
      </c>
      <c r="D5635" s="1"/>
      <c r="E5635" s="1">
        <v>6</v>
      </c>
      <c r="F5635" s="1">
        <v>4</v>
      </c>
      <c r="G5635" s="1">
        <v>0</v>
      </c>
      <c r="H5635" s="1">
        <v>2</v>
      </c>
      <c r="I5635" s="15">
        <v>0.66666666666666663</v>
      </c>
      <c r="J5635">
        <f t="shared" si="87"/>
        <v>40</v>
      </c>
    </row>
    <row r="5636" spans="1:10" x14ac:dyDescent="0.3">
      <c r="A5636" t="s">
        <v>5312</v>
      </c>
      <c r="C5636" s="18">
        <v>417.40209086720643</v>
      </c>
      <c r="D5636" s="1"/>
      <c r="E5636" s="1">
        <v>30</v>
      </c>
      <c r="F5636" s="1">
        <v>15</v>
      </c>
      <c r="G5636" s="1">
        <v>3</v>
      </c>
      <c r="H5636" s="1">
        <v>12</v>
      </c>
      <c r="I5636" s="15">
        <v>0.55000000000000004</v>
      </c>
      <c r="J5636">
        <f t="shared" ref="J5636:J5699" si="88">IF(E5636&lt;=30,40,20)</f>
        <v>40</v>
      </c>
    </row>
    <row r="5637" spans="1:10" x14ac:dyDescent="0.3">
      <c r="A5637" t="s">
        <v>5450</v>
      </c>
      <c r="C5637" s="18">
        <v>417.39342774030411</v>
      </c>
      <c r="D5637" s="1"/>
      <c r="E5637" s="1">
        <v>36</v>
      </c>
      <c r="F5637" s="1">
        <v>20</v>
      </c>
      <c r="G5637" s="1">
        <v>2</v>
      </c>
      <c r="H5637" s="1">
        <v>14</v>
      </c>
      <c r="I5637" s="15">
        <v>0.58333333333333337</v>
      </c>
      <c r="J5637">
        <f t="shared" si="88"/>
        <v>20</v>
      </c>
    </row>
    <row r="5638" spans="1:10" x14ac:dyDescent="0.3">
      <c r="A5638" t="s">
        <v>5313</v>
      </c>
      <c r="C5638" s="18">
        <v>417.39295865716099</v>
      </c>
      <c r="D5638" s="1"/>
      <c r="E5638" s="1">
        <v>8</v>
      </c>
      <c r="F5638" s="1">
        <v>4</v>
      </c>
      <c r="G5638" s="1">
        <v>0</v>
      </c>
      <c r="H5638" s="1">
        <v>4</v>
      </c>
      <c r="I5638" s="15">
        <v>0.5</v>
      </c>
      <c r="J5638">
        <f t="shared" si="88"/>
        <v>40</v>
      </c>
    </row>
    <row r="5639" spans="1:10" x14ac:dyDescent="0.3">
      <c r="A5639" t="s">
        <v>5314</v>
      </c>
      <c r="C5639" s="18">
        <v>417.39032521768723</v>
      </c>
      <c r="D5639" s="1"/>
      <c r="E5639" s="1">
        <v>6</v>
      </c>
      <c r="F5639" s="1">
        <v>4</v>
      </c>
      <c r="G5639" s="1">
        <v>0</v>
      </c>
      <c r="H5639" s="1">
        <v>2</v>
      </c>
      <c r="I5639" s="15">
        <v>0.66666666666666663</v>
      </c>
      <c r="J5639">
        <f t="shared" si="88"/>
        <v>40</v>
      </c>
    </row>
    <row r="5640" spans="1:10" x14ac:dyDescent="0.3">
      <c r="A5640" t="s">
        <v>5315</v>
      </c>
      <c r="C5640" s="18">
        <v>417.38001381571746</v>
      </c>
      <c r="D5640" s="1"/>
      <c r="E5640" s="1">
        <v>3</v>
      </c>
      <c r="F5640" s="1">
        <v>3</v>
      </c>
      <c r="G5640" s="1">
        <v>0</v>
      </c>
      <c r="H5640" s="1">
        <v>0</v>
      </c>
      <c r="I5640" s="15">
        <v>1</v>
      </c>
      <c r="J5640">
        <f t="shared" si="88"/>
        <v>40</v>
      </c>
    </row>
    <row r="5641" spans="1:10" x14ac:dyDescent="0.3">
      <c r="A5641" t="s">
        <v>5329</v>
      </c>
      <c r="C5641" s="18">
        <v>417.36817591041785</v>
      </c>
      <c r="D5641" s="1"/>
      <c r="E5641" s="1">
        <v>3</v>
      </c>
      <c r="F5641" s="1">
        <v>2</v>
      </c>
      <c r="G5641" s="1">
        <v>0</v>
      </c>
      <c r="H5641" s="1">
        <v>1</v>
      </c>
      <c r="I5641" s="15">
        <v>0.66666666666666663</v>
      </c>
      <c r="J5641">
        <f t="shared" si="88"/>
        <v>40</v>
      </c>
    </row>
    <row r="5642" spans="1:10" x14ac:dyDescent="0.3">
      <c r="A5642" t="s">
        <v>5317</v>
      </c>
      <c r="C5642" s="18">
        <v>417.36458733343312</v>
      </c>
      <c r="D5642" s="1"/>
      <c r="E5642" s="1">
        <v>6</v>
      </c>
      <c r="F5642" s="1">
        <v>4</v>
      </c>
      <c r="G5642" s="1">
        <v>0</v>
      </c>
      <c r="H5642" s="1">
        <v>2</v>
      </c>
      <c r="I5642" s="15">
        <v>0.66666666666666663</v>
      </c>
      <c r="J5642">
        <f t="shared" si="88"/>
        <v>40</v>
      </c>
    </row>
    <row r="5643" spans="1:10" x14ac:dyDescent="0.3">
      <c r="A5643" t="s">
        <v>5318</v>
      </c>
      <c r="C5643" s="18">
        <v>417.36132130234949</v>
      </c>
      <c r="D5643" s="1"/>
      <c r="E5643" s="1">
        <v>6</v>
      </c>
      <c r="F5643" s="1">
        <v>4</v>
      </c>
      <c r="G5643" s="1">
        <v>0</v>
      </c>
      <c r="H5643" s="1">
        <v>2</v>
      </c>
      <c r="I5643" s="15">
        <v>0.66666666666666663</v>
      </c>
      <c r="J5643">
        <f t="shared" si="88"/>
        <v>40</v>
      </c>
    </row>
    <row r="5644" spans="1:10" x14ac:dyDescent="0.3">
      <c r="A5644" t="s">
        <v>5522</v>
      </c>
      <c r="C5644" s="18">
        <v>417.34725140747929</v>
      </c>
      <c r="D5644" s="1"/>
      <c r="E5644" s="1">
        <v>47</v>
      </c>
      <c r="F5644" s="1">
        <v>24</v>
      </c>
      <c r="G5644" s="1">
        <v>2</v>
      </c>
      <c r="H5644" s="1">
        <v>21</v>
      </c>
      <c r="I5644" s="15">
        <v>0.53191489361702127</v>
      </c>
      <c r="J5644">
        <f t="shared" si="88"/>
        <v>20</v>
      </c>
    </row>
    <row r="5645" spans="1:10" x14ac:dyDescent="0.3">
      <c r="A5645" t="s">
        <v>5578</v>
      </c>
      <c r="C5645" s="18">
        <v>417.33400372683872</v>
      </c>
      <c r="D5645" s="1"/>
      <c r="E5645" s="1">
        <v>6</v>
      </c>
      <c r="F5645" s="1">
        <v>4</v>
      </c>
      <c r="G5645" s="1">
        <v>0</v>
      </c>
      <c r="H5645" s="1">
        <v>2</v>
      </c>
      <c r="I5645" s="15">
        <v>0.66666666666666663</v>
      </c>
      <c r="J5645">
        <f t="shared" si="88"/>
        <v>40</v>
      </c>
    </row>
    <row r="5646" spans="1:10" x14ac:dyDescent="0.3">
      <c r="A5646" t="s">
        <v>5267</v>
      </c>
      <c r="C5646" s="18">
        <v>417.33154339843998</v>
      </c>
      <c r="D5646" s="1"/>
      <c r="E5646" s="1">
        <v>18</v>
      </c>
      <c r="F5646" s="1">
        <v>9</v>
      </c>
      <c r="G5646" s="1">
        <v>0</v>
      </c>
      <c r="H5646" s="1">
        <v>9</v>
      </c>
      <c r="I5646" s="15">
        <v>0.5</v>
      </c>
      <c r="J5646">
        <f t="shared" si="88"/>
        <v>40</v>
      </c>
    </row>
    <row r="5647" spans="1:10" x14ac:dyDescent="0.3">
      <c r="A5647" t="s">
        <v>5322</v>
      </c>
      <c r="C5647" s="18">
        <v>417.32474556248013</v>
      </c>
      <c r="D5647" s="1"/>
      <c r="E5647" s="1">
        <v>18</v>
      </c>
      <c r="F5647" s="1">
        <v>9</v>
      </c>
      <c r="G5647" s="1">
        <v>2</v>
      </c>
      <c r="H5647" s="1">
        <v>7</v>
      </c>
      <c r="I5647" s="15">
        <v>0.55555555555555558</v>
      </c>
      <c r="J5647">
        <f t="shared" si="88"/>
        <v>40</v>
      </c>
    </row>
    <row r="5648" spans="1:10" x14ac:dyDescent="0.3">
      <c r="A5648" t="s">
        <v>5324</v>
      </c>
      <c r="C5648" s="18">
        <v>417.30895406882831</v>
      </c>
      <c r="D5648" s="1"/>
      <c r="E5648" s="1">
        <v>5</v>
      </c>
      <c r="F5648" s="1">
        <v>3</v>
      </c>
      <c r="G5648" s="1">
        <v>0</v>
      </c>
      <c r="H5648" s="1">
        <v>2</v>
      </c>
      <c r="I5648" s="15">
        <v>0.6</v>
      </c>
      <c r="J5648">
        <f t="shared" si="88"/>
        <v>40</v>
      </c>
    </row>
    <row r="5649" spans="1:10" x14ac:dyDescent="0.3">
      <c r="A5649" t="s">
        <v>5325</v>
      </c>
      <c r="C5649" s="18">
        <v>417.29317915423718</v>
      </c>
      <c r="D5649" s="1"/>
      <c r="E5649" s="1">
        <v>6</v>
      </c>
      <c r="F5649" s="1">
        <v>4</v>
      </c>
      <c r="G5649" s="1">
        <v>0</v>
      </c>
      <c r="H5649" s="1">
        <v>2</v>
      </c>
      <c r="I5649" s="15">
        <v>0.66666666666666663</v>
      </c>
      <c r="J5649">
        <f t="shared" si="88"/>
        <v>40</v>
      </c>
    </row>
    <row r="5650" spans="1:10" x14ac:dyDescent="0.3">
      <c r="A5650" t="s">
        <v>5326</v>
      </c>
      <c r="C5650" s="18">
        <v>417.29259926183471</v>
      </c>
      <c r="D5650" s="1"/>
      <c r="E5650" s="1">
        <v>6</v>
      </c>
      <c r="F5650" s="1">
        <v>4</v>
      </c>
      <c r="G5650" s="1">
        <v>0</v>
      </c>
      <c r="H5650" s="1">
        <v>2</v>
      </c>
      <c r="I5650" s="15">
        <v>0.66666666666666663</v>
      </c>
      <c r="J5650">
        <f t="shared" si="88"/>
        <v>40</v>
      </c>
    </row>
    <row r="5651" spans="1:10" x14ac:dyDescent="0.3">
      <c r="A5651" t="s">
        <v>5327</v>
      </c>
      <c r="C5651" s="18">
        <v>417.2917074338838</v>
      </c>
      <c r="D5651" s="1"/>
      <c r="E5651" s="1">
        <v>8</v>
      </c>
      <c r="F5651" s="1">
        <v>5</v>
      </c>
      <c r="G5651" s="1">
        <v>0</v>
      </c>
      <c r="H5651" s="1">
        <v>3</v>
      </c>
      <c r="I5651" s="15">
        <v>0.625</v>
      </c>
      <c r="J5651">
        <f t="shared" si="88"/>
        <v>40</v>
      </c>
    </row>
    <row r="5652" spans="1:10" x14ac:dyDescent="0.3">
      <c r="A5652" t="s">
        <v>5328</v>
      </c>
      <c r="C5652" s="18">
        <v>417.29150530070439</v>
      </c>
      <c r="D5652" s="1"/>
      <c r="E5652" s="1">
        <v>6</v>
      </c>
      <c r="F5652" s="1">
        <v>4</v>
      </c>
      <c r="G5652" s="1">
        <v>0</v>
      </c>
      <c r="H5652" s="1">
        <v>2</v>
      </c>
      <c r="I5652" s="15">
        <v>0.66666666666666663</v>
      </c>
      <c r="J5652">
        <f t="shared" si="88"/>
        <v>40</v>
      </c>
    </row>
    <row r="5653" spans="1:10" x14ac:dyDescent="0.3">
      <c r="A5653" t="s">
        <v>5330</v>
      </c>
      <c r="C5653" s="18">
        <v>417.28587315234557</v>
      </c>
      <c r="D5653" s="1"/>
      <c r="E5653" s="1">
        <v>6</v>
      </c>
      <c r="F5653" s="1">
        <v>4</v>
      </c>
      <c r="G5653" s="1">
        <v>0</v>
      </c>
      <c r="H5653" s="1">
        <v>2</v>
      </c>
      <c r="I5653" s="15">
        <v>0.66666666666666663</v>
      </c>
      <c r="J5653">
        <f t="shared" si="88"/>
        <v>40</v>
      </c>
    </row>
    <row r="5654" spans="1:10" x14ac:dyDescent="0.3">
      <c r="A5654" t="s">
        <v>5331</v>
      </c>
      <c r="C5654" s="18">
        <v>417.28251920848595</v>
      </c>
      <c r="D5654" s="1"/>
      <c r="E5654" s="1">
        <v>58</v>
      </c>
      <c r="F5654" s="1">
        <v>26</v>
      </c>
      <c r="G5654" s="1">
        <v>2</v>
      </c>
      <c r="H5654" s="1">
        <v>30</v>
      </c>
      <c r="I5654" s="15">
        <v>0.46551724137931033</v>
      </c>
      <c r="J5654">
        <f t="shared" si="88"/>
        <v>20</v>
      </c>
    </row>
    <row r="5655" spans="1:10" x14ac:dyDescent="0.3">
      <c r="A5655" t="s">
        <v>5332</v>
      </c>
      <c r="C5655" s="18">
        <v>417.27478661739104</v>
      </c>
      <c r="D5655" s="1"/>
      <c r="E5655" s="1">
        <v>22</v>
      </c>
      <c r="F5655" s="1">
        <v>10</v>
      </c>
      <c r="G5655" s="1">
        <v>0</v>
      </c>
      <c r="H5655" s="1">
        <v>12</v>
      </c>
      <c r="I5655" s="15">
        <v>0.45454545454545453</v>
      </c>
      <c r="J5655">
        <f t="shared" si="88"/>
        <v>40</v>
      </c>
    </row>
    <row r="5656" spans="1:10" x14ac:dyDescent="0.3">
      <c r="A5656" t="s">
        <v>5333</v>
      </c>
      <c r="C5656" s="18">
        <v>417.26816001831088</v>
      </c>
      <c r="D5656" s="1"/>
      <c r="E5656" s="1">
        <v>10</v>
      </c>
      <c r="F5656" s="1">
        <v>6</v>
      </c>
      <c r="G5656" s="1">
        <v>0</v>
      </c>
      <c r="H5656" s="1">
        <v>4</v>
      </c>
      <c r="I5656" s="15">
        <v>0.6</v>
      </c>
      <c r="J5656">
        <f t="shared" si="88"/>
        <v>40</v>
      </c>
    </row>
    <row r="5657" spans="1:10" x14ac:dyDescent="0.3">
      <c r="A5657" t="s">
        <v>5499</v>
      </c>
      <c r="C5657" s="18">
        <v>417.26654353298215</v>
      </c>
      <c r="D5657" s="1"/>
      <c r="E5657" s="1">
        <v>14</v>
      </c>
      <c r="F5657" s="1">
        <v>8</v>
      </c>
      <c r="G5657" s="1">
        <v>0</v>
      </c>
      <c r="H5657" s="1">
        <v>6</v>
      </c>
      <c r="I5657" s="15">
        <v>0.5714285714285714</v>
      </c>
      <c r="J5657">
        <f t="shared" si="88"/>
        <v>40</v>
      </c>
    </row>
    <row r="5658" spans="1:10" x14ac:dyDescent="0.3">
      <c r="A5658" t="s">
        <v>5334</v>
      </c>
      <c r="C5658" s="18">
        <v>417.25292336943306</v>
      </c>
      <c r="D5658" s="1"/>
      <c r="E5658" s="1">
        <v>27</v>
      </c>
      <c r="F5658" s="1">
        <v>11</v>
      </c>
      <c r="G5658" s="1">
        <v>3</v>
      </c>
      <c r="H5658" s="1">
        <v>13</v>
      </c>
      <c r="I5658" s="15">
        <v>0.46296296296296297</v>
      </c>
      <c r="J5658">
        <f t="shared" si="88"/>
        <v>40</v>
      </c>
    </row>
    <row r="5659" spans="1:10" x14ac:dyDescent="0.3">
      <c r="A5659" t="s">
        <v>5335</v>
      </c>
      <c r="C5659" s="18">
        <v>417.24892510939424</v>
      </c>
      <c r="D5659" s="1"/>
      <c r="E5659" s="1">
        <v>15</v>
      </c>
      <c r="F5659" s="1">
        <v>7</v>
      </c>
      <c r="G5659" s="1">
        <v>2</v>
      </c>
      <c r="H5659" s="1">
        <v>6</v>
      </c>
      <c r="I5659" s="15">
        <v>0.53333333333333333</v>
      </c>
      <c r="J5659">
        <f t="shared" si="88"/>
        <v>40</v>
      </c>
    </row>
    <row r="5660" spans="1:10" x14ac:dyDescent="0.3">
      <c r="A5660" t="s">
        <v>5337</v>
      </c>
      <c r="C5660" s="18">
        <v>417.2411469618977</v>
      </c>
      <c r="D5660" s="1"/>
      <c r="E5660" s="1">
        <v>8</v>
      </c>
      <c r="F5660" s="1">
        <v>4</v>
      </c>
      <c r="G5660" s="1">
        <v>1</v>
      </c>
      <c r="H5660" s="1">
        <v>3</v>
      </c>
      <c r="I5660" s="15">
        <v>0.5625</v>
      </c>
      <c r="J5660">
        <f t="shared" si="88"/>
        <v>40</v>
      </c>
    </row>
    <row r="5661" spans="1:10" x14ac:dyDescent="0.3">
      <c r="A5661" t="s">
        <v>5339</v>
      </c>
      <c r="C5661" s="18">
        <v>417.22841439437587</v>
      </c>
      <c r="D5661" s="1"/>
      <c r="E5661" s="1">
        <v>6</v>
      </c>
      <c r="F5661" s="1">
        <v>4</v>
      </c>
      <c r="G5661" s="1">
        <v>0</v>
      </c>
      <c r="H5661" s="1">
        <v>2</v>
      </c>
      <c r="I5661" s="15">
        <v>0.66666666666666663</v>
      </c>
      <c r="J5661">
        <f t="shared" si="88"/>
        <v>40</v>
      </c>
    </row>
    <row r="5662" spans="1:10" x14ac:dyDescent="0.3">
      <c r="A5662" t="s">
        <v>5338</v>
      </c>
      <c r="C5662" s="18">
        <v>417.22576826705057</v>
      </c>
      <c r="D5662" s="1"/>
      <c r="E5662" s="1">
        <v>6</v>
      </c>
      <c r="F5662" s="1">
        <v>4</v>
      </c>
      <c r="G5662" s="1">
        <v>0</v>
      </c>
      <c r="H5662" s="1">
        <v>2</v>
      </c>
      <c r="I5662" s="15">
        <v>0.66666666666666663</v>
      </c>
      <c r="J5662">
        <f t="shared" si="88"/>
        <v>40</v>
      </c>
    </row>
    <row r="5663" spans="1:10" x14ac:dyDescent="0.3">
      <c r="A5663" t="s">
        <v>5340</v>
      </c>
      <c r="C5663" s="18">
        <v>417.2149960307334</v>
      </c>
      <c r="D5663" s="1"/>
      <c r="E5663" s="1">
        <v>10</v>
      </c>
      <c r="F5663" s="1">
        <v>6</v>
      </c>
      <c r="G5663" s="1">
        <v>0</v>
      </c>
      <c r="H5663" s="1">
        <v>4</v>
      </c>
      <c r="I5663" s="15">
        <v>0.6</v>
      </c>
      <c r="J5663">
        <f t="shared" si="88"/>
        <v>40</v>
      </c>
    </row>
    <row r="5664" spans="1:10" x14ac:dyDescent="0.3">
      <c r="A5664" t="s">
        <v>5341</v>
      </c>
      <c r="C5664" s="18">
        <v>417.20239737271095</v>
      </c>
      <c r="D5664" s="1"/>
      <c r="E5664" s="1">
        <v>6</v>
      </c>
      <c r="F5664" s="1">
        <v>4</v>
      </c>
      <c r="G5664" s="1">
        <v>0</v>
      </c>
      <c r="H5664" s="1">
        <v>2</v>
      </c>
      <c r="I5664" s="15">
        <v>0.66666666666666663</v>
      </c>
      <c r="J5664">
        <f t="shared" si="88"/>
        <v>40</v>
      </c>
    </row>
    <row r="5665" spans="1:10" x14ac:dyDescent="0.3">
      <c r="A5665" t="s">
        <v>5343</v>
      </c>
      <c r="C5665" s="18">
        <v>417.1927710185567</v>
      </c>
      <c r="D5665" s="1"/>
      <c r="E5665" s="1">
        <v>26</v>
      </c>
      <c r="F5665" s="1">
        <v>13</v>
      </c>
      <c r="G5665" s="1">
        <v>1</v>
      </c>
      <c r="H5665" s="1">
        <v>12</v>
      </c>
      <c r="I5665" s="15">
        <v>0.51923076923076927</v>
      </c>
      <c r="J5665">
        <f t="shared" si="88"/>
        <v>40</v>
      </c>
    </row>
    <row r="5666" spans="1:10" x14ac:dyDescent="0.3">
      <c r="A5666" t="s">
        <v>5344</v>
      </c>
      <c r="C5666" s="18">
        <v>417.18247123115475</v>
      </c>
      <c r="D5666" s="1"/>
      <c r="E5666" s="1">
        <v>19</v>
      </c>
      <c r="F5666" s="1">
        <v>9</v>
      </c>
      <c r="G5666" s="1">
        <v>0</v>
      </c>
      <c r="H5666" s="1">
        <v>10</v>
      </c>
      <c r="I5666" s="15">
        <v>0.47368421052631576</v>
      </c>
      <c r="J5666">
        <f t="shared" si="88"/>
        <v>40</v>
      </c>
    </row>
    <row r="5667" spans="1:10" x14ac:dyDescent="0.3">
      <c r="A5667" t="s">
        <v>5170</v>
      </c>
      <c r="C5667" s="18">
        <v>417.17918461981844</v>
      </c>
      <c r="D5667" s="1"/>
      <c r="E5667" s="1">
        <v>6</v>
      </c>
      <c r="F5667" s="1">
        <v>4</v>
      </c>
      <c r="G5667" s="1">
        <v>0</v>
      </c>
      <c r="H5667" s="1">
        <v>2</v>
      </c>
      <c r="I5667" s="15">
        <v>0.66666666666666663</v>
      </c>
      <c r="J5667">
        <f t="shared" si="88"/>
        <v>40</v>
      </c>
    </row>
    <row r="5668" spans="1:10" x14ac:dyDescent="0.3">
      <c r="A5668" t="s">
        <v>5345</v>
      </c>
      <c r="C5668" s="18">
        <v>417.17863721638986</v>
      </c>
      <c r="D5668" s="1"/>
      <c r="E5668" s="1">
        <v>6</v>
      </c>
      <c r="F5668" s="1">
        <v>4</v>
      </c>
      <c r="G5668" s="1">
        <v>0</v>
      </c>
      <c r="H5668" s="1">
        <v>2</v>
      </c>
      <c r="I5668" s="15">
        <v>0.66666666666666663</v>
      </c>
      <c r="J5668">
        <f t="shared" si="88"/>
        <v>40</v>
      </c>
    </row>
    <row r="5669" spans="1:10" x14ac:dyDescent="0.3">
      <c r="A5669" t="s">
        <v>5348</v>
      </c>
      <c r="C5669" s="18">
        <v>417.17678385414854</v>
      </c>
      <c r="D5669" s="1"/>
      <c r="E5669" s="1">
        <v>3</v>
      </c>
      <c r="F5669" s="1">
        <v>2</v>
      </c>
      <c r="G5669" s="1">
        <v>1</v>
      </c>
      <c r="H5669" s="1">
        <v>0</v>
      </c>
      <c r="I5669" s="15">
        <v>0.83333333333333337</v>
      </c>
      <c r="J5669">
        <f t="shared" si="88"/>
        <v>40</v>
      </c>
    </row>
    <row r="5670" spans="1:10" x14ac:dyDescent="0.3">
      <c r="A5670" t="s">
        <v>5346</v>
      </c>
      <c r="C5670" s="18">
        <v>417.17532237860212</v>
      </c>
      <c r="D5670" s="1"/>
      <c r="E5670" s="1">
        <v>6</v>
      </c>
      <c r="F5670" s="1">
        <v>4</v>
      </c>
      <c r="G5670" s="1">
        <v>0</v>
      </c>
      <c r="H5670" s="1">
        <v>2</v>
      </c>
      <c r="I5670" s="15">
        <v>0.66666666666666663</v>
      </c>
      <c r="J5670">
        <f t="shared" si="88"/>
        <v>40</v>
      </c>
    </row>
    <row r="5671" spans="1:10" x14ac:dyDescent="0.3">
      <c r="A5671" t="s">
        <v>5347</v>
      </c>
      <c r="C5671" s="18">
        <v>417.16933017461673</v>
      </c>
      <c r="D5671" s="1"/>
      <c r="E5671" s="1">
        <v>8</v>
      </c>
      <c r="F5671" s="1">
        <v>5</v>
      </c>
      <c r="G5671" s="1">
        <v>0</v>
      </c>
      <c r="H5671" s="1">
        <v>3</v>
      </c>
      <c r="I5671" s="15">
        <v>0.625</v>
      </c>
      <c r="J5671">
        <f t="shared" si="88"/>
        <v>40</v>
      </c>
    </row>
    <row r="5672" spans="1:10" x14ac:dyDescent="0.3">
      <c r="A5672" t="s">
        <v>5349</v>
      </c>
      <c r="C5672" s="18">
        <v>417.15960853235214</v>
      </c>
      <c r="D5672" s="1"/>
      <c r="E5672" s="1">
        <v>14</v>
      </c>
      <c r="F5672" s="1">
        <v>8</v>
      </c>
      <c r="G5672" s="1">
        <v>0</v>
      </c>
      <c r="H5672" s="1">
        <v>6</v>
      </c>
      <c r="I5672" s="15">
        <v>0.5714285714285714</v>
      </c>
      <c r="J5672">
        <f t="shared" si="88"/>
        <v>40</v>
      </c>
    </row>
    <row r="5673" spans="1:10" x14ac:dyDescent="0.3">
      <c r="A5673" t="s">
        <v>5350</v>
      </c>
      <c r="C5673" s="18">
        <v>417.15375814844589</v>
      </c>
      <c r="D5673" s="1"/>
      <c r="E5673" s="1">
        <v>7</v>
      </c>
      <c r="F5673" s="1">
        <v>3</v>
      </c>
      <c r="G5673" s="1">
        <v>0</v>
      </c>
      <c r="H5673" s="1">
        <v>4</v>
      </c>
      <c r="I5673" s="15">
        <v>0.42857142857142855</v>
      </c>
      <c r="J5673">
        <f t="shared" si="88"/>
        <v>40</v>
      </c>
    </row>
    <row r="5674" spans="1:10" x14ac:dyDescent="0.3">
      <c r="A5674" t="s">
        <v>5351</v>
      </c>
      <c r="C5674" s="18">
        <v>417.14698650807446</v>
      </c>
      <c r="D5674" s="1"/>
      <c r="E5674" s="1">
        <v>4</v>
      </c>
      <c r="F5674" s="1">
        <v>3</v>
      </c>
      <c r="G5674" s="1">
        <v>0</v>
      </c>
      <c r="H5674" s="1">
        <v>1</v>
      </c>
      <c r="I5674" s="15">
        <v>0.75</v>
      </c>
      <c r="J5674">
        <f t="shared" si="88"/>
        <v>40</v>
      </c>
    </row>
    <row r="5675" spans="1:10" x14ac:dyDescent="0.3">
      <c r="A5675" t="s">
        <v>5353</v>
      </c>
      <c r="C5675" s="18">
        <v>417.13737889093574</v>
      </c>
      <c r="D5675" s="1"/>
      <c r="E5675" s="1">
        <v>63</v>
      </c>
      <c r="F5675" s="1">
        <v>32</v>
      </c>
      <c r="G5675" s="1">
        <v>0</v>
      </c>
      <c r="H5675" s="1">
        <v>31</v>
      </c>
      <c r="I5675" s="15">
        <v>0.50793650793650791</v>
      </c>
      <c r="J5675">
        <f t="shared" si="88"/>
        <v>20</v>
      </c>
    </row>
    <row r="5676" spans="1:10" x14ac:dyDescent="0.3">
      <c r="A5676" t="s">
        <v>5354</v>
      </c>
      <c r="C5676" s="18">
        <v>417.12189044322531</v>
      </c>
      <c r="D5676" s="1"/>
      <c r="E5676" s="1">
        <v>6</v>
      </c>
      <c r="F5676" s="1">
        <v>4</v>
      </c>
      <c r="G5676" s="1">
        <v>0</v>
      </c>
      <c r="H5676" s="1">
        <v>2</v>
      </c>
      <c r="I5676" s="15">
        <v>0.66666666666666663</v>
      </c>
      <c r="J5676">
        <f t="shared" si="88"/>
        <v>40</v>
      </c>
    </row>
    <row r="5677" spans="1:10" x14ac:dyDescent="0.3">
      <c r="A5677" t="s">
        <v>4349</v>
      </c>
      <c r="C5677" s="18">
        <v>417.10837137675918</v>
      </c>
      <c r="D5677" s="1"/>
      <c r="E5677" s="1">
        <v>18</v>
      </c>
      <c r="F5677" s="1">
        <v>6</v>
      </c>
      <c r="G5677" s="1">
        <v>7</v>
      </c>
      <c r="H5677" s="1">
        <v>5</v>
      </c>
      <c r="I5677" s="15">
        <v>0.52777777777777779</v>
      </c>
      <c r="J5677">
        <f t="shared" si="88"/>
        <v>40</v>
      </c>
    </row>
    <row r="5678" spans="1:10" x14ac:dyDescent="0.3">
      <c r="A5678" t="s">
        <v>5355</v>
      </c>
      <c r="C5678" s="18">
        <v>417.1032865558015</v>
      </c>
      <c r="D5678" s="1"/>
      <c r="E5678" s="1">
        <v>5</v>
      </c>
      <c r="F5678" s="1">
        <v>3</v>
      </c>
      <c r="G5678" s="1">
        <v>0</v>
      </c>
      <c r="H5678" s="1">
        <v>2</v>
      </c>
      <c r="I5678" s="15">
        <v>0.6</v>
      </c>
      <c r="J5678">
        <f t="shared" si="88"/>
        <v>40</v>
      </c>
    </row>
    <row r="5679" spans="1:10" x14ac:dyDescent="0.3">
      <c r="A5679" t="s">
        <v>5356</v>
      </c>
      <c r="C5679" s="18">
        <v>417.10188011986912</v>
      </c>
      <c r="D5679" s="1"/>
      <c r="E5679" s="1">
        <v>5</v>
      </c>
      <c r="F5679" s="1">
        <v>3</v>
      </c>
      <c r="G5679" s="1">
        <v>0</v>
      </c>
      <c r="H5679" s="1">
        <v>2</v>
      </c>
      <c r="I5679" s="15">
        <v>0.6</v>
      </c>
      <c r="J5679">
        <f t="shared" si="88"/>
        <v>40</v>
      </c>
    </row>
    <row r="5680" spans="1:10" x14ac:dyDescent="0.3">
      <c r="A5680" t="s">
        <v>5357</v>
      </c>
      <c r="C5680" s="18">
        <v>417.10002345129459</v>
      </c>
      <c r="D5680" s="1"/>
      <c r="E5680" s="1">
        <v>19</v>
      </c>
      <c r="F5680" s="1">
        <v>12</v>
      </c>
      <c r="G5680" s="1">
        <v>0</v>
      </c>
      <c r="H5680" s="1">
        <v>7</v>
      </c>
      <c r="I5680" s="15">
        <v>0.63157894736842102</v>
      </c>
      <c r="J5680">
        <f t="shared" si="88"/>
        <v>40</v>
      </c>
    </row>
    <row r="5681" spans="1:10" x14ac:dyDescent="0.3">
      <c r="A5681" t="s">
        <v>5358</v>
      </c>
      <c r="C5681" s="18">
        <v>417.09663504279666</v>
      </c>
      <c r="D5681" s="1"/>
      <c r="E5681" s="1">
        <v>28</v>
      </c>
      <c r="F5681" s="1">
        <v>13</v>
      </c>
      <c r="G5681" s="1">
        <v>2</v>
      </c>
      <c r="H5681" s="1">
        <v>13</v>
      </c>
      <c r="I5681" s="15">
        <v>0.5</v>
      </c>
      <c r="J5681">
        <f t="shared" si="88"/>
        <v>40</v>
      </c>
    </row>
    <row r="5682" spans="1:10" x14ac:dyDescent="0.3">
      <c r="A5682" t="s">
        <v>5412</v>
      </c>
      <c r="C5682" s="18">
        <v>417.07060480333155</v>
      </c>
      <c r="D5682" s="1"/>
      <c r="E5682" s="1">
        <v>30</v>
      </c>
      <c r="F5682" s="1">
        <v>16</v>
      </c>
      <c r="G5682" s="1">
        <v>1</v>
      </c>
      <c r="H5682" s="1">
        <v>13</v>
      </c>
      <c r="I5682" s="15">
        <v>0.55000000000000004</v>
      </c>
      <c r="J5682">
        <f t="shared" si="88"/>
        <v>40</v>
      </c>
    </row>
    <row r="5683" spans="1:10" x14ac:dyDescent="0.3">
      <c r="A5683" t="s">
        <v>5403</v>
      </c>
      <c r="C5683" s="18">
        <v>417.06500287191278</v>
      </c>
      <c r="D5683" s="1"/>
      <c r="E5683" s="1">
        <v>50</v>
      </c>
      <c r="F5683" s="1">
        <v>22</v>
      </c>
      <c r="G5683" s="1">
        <v>4</v>
      </c>
      <c r="H5683" s="1">
        <v>24</v>
      </c>
      <c r="I5683" s="15">
        <v>0.48</v>
      </c>
      <c r="J5683">
        <f t="shared" si="88"/>
        <v>20</v>
      </c>
    </row>
    <row r="5684" spans="1:10" x14ac:dyDescent="0.3">
      <c r="A5684" t="s">
        <v>5360</v>
      </c>
      <c r="C5684" s="18">
        <v>417.02626876529632</v>
      </c>
      <c r="D5684" s="1"/>
      <c r="E5684" s="1">
        <v>6</v>
      </c>
      <c r="F5684" s="1">
        <v>4</v>
      </c>
      <c r="G5684" s="1">
        <v>0</v>
      </c>
      <c r="H5684" s="1">
        <v>2</v>
      </c>
      <c r="I5684" s="15">
        <v>0.66666666666666663</v>
      </c>
      <c r="J5684">
        <f t="shared" si="88"/>
        <v>40</v>
      </c>
    </row>
    <row r="5685" spans="1:10" x14ac:dyDescent="0.3">
      <c r="A5685" t="s">
        <v>5361</v>
      </c>
      <c r="C5685" s="18">
        <v>417.01873308350423</v>
      </c>
      <c r="D5685" s="1"/>
      <c r="E5685" s="1">
        <v>9</v>
      </c>
      <c r="F5685" s="1">
        <v>5</v>
      </c>
      <c r="G5685" s="1">
        <v>1</v>
      </c>
      <c r="H5685" s="1">
        <v>3</v>
      </c>
      <c r="I5685" s="15">
        <v>0.61111111111111116</v>
      </c>
      <c r="J5685">
        <f t="shared" si="88"/>
        <v>40</v>
      </c>
    </row>
    <row r="5686" spans="1:10" x14ac:dyDescent="0.3">
      <c r="A5686" t="s">
        <v>5362</v>
      </c>
      <c r="C5686" s="18">
        <v>417.01523716583381</v>
      </c>
      <c r="D5686" s="1"/>
      <c r="E5686" s="1">
        <v>28</v>
      </c>
      <c r="F5686" s="1">
        <v>14</v>
      </c>
      <c r="G5686" s="1">
        <v>3</v>
      </c>
      <c r="H5686" s="1">
        <v>11</v>
      </c>
      <c r="I5686" s="15">
        <v>0.5535714285714286</v>
      </c>
      <c r="J5686">
        <f t="shared" si="88"/>
        <v>40</v>
      </c>
    </row>
    <row r="5687" spans="1:10" x14ac:dyDescent="0.3">
      <c r="A5687" s="21" t="s">
        <v>5451</v>
      </c>
      <c r="C5687" s="18">
        <v>417.00390713190848</v>
      </c>
      <c r="D5687" s="1"/>
      <c r="E5687" s="1">
        <v>46</v>
      </c>
      <c r="F5687" s="1">
        <v>24</v>
      </c>
      <c r="G5687" s="1">
        <v>2</v>
      </c>
      <c r="H5687" s="1">
        <v>20</v>
      </c>
      <c r="I5687" s="15">
        <v>0.54347826086956519</v>
      </c>
      <c r="J5687">
        <f t="shared" si="88"/>
        <v>20</v>
      </c>
    </row>
    <row r="5688" spans="1:10" x14ac:dyDescent="0.3">
      <c r="A5688" t="s">
        <v>5280</v>
      </c>
      <c r="C5688" s="18">
        <v>417.00249682089429</v>
      </c>
      <c r="D5688" s="1"/>
      <c r="E5688" s="1">
        <v>15</v>
      </c>
      <c r="F5688" s="1">
        <v>8</v>
      </c>
      <c r="G5688" s="1">
        <v>1</v>
      </c>
      <c r="H5688" s="1">
        <v>6</v>
      </c>
      <c r="I5688" s="15">
        <v>0.56666666666666665</v>
      </c>
      <c r="J5688">
        <f t="shared" si="88"/>
        <v>40</v>
      </c>
    </row>
    <row r="5689" spans="1:10" x14ac:dyDescent="0.3">
      <c r="A5689" t="s">
        <v>5364</v>
      </c>
      <c r="C5689" s="18">
        <v>416.98309164512972</v>
      </c>
      <c r="D5689" s="1"/>
      <c r="E5689" s="1">
        <v>8</v>
      </c>
      <c r="F5689" s="1">
        <v>5</v>
      </c>
      <c r="G5689" s="1">
        <v>0</v>
      </c>
      <c r="H5689" s="1">
        <v>3</v>
      </c>
      <c r="I5689" s="15">
        <v>0.625</v>
      </c>
      <c r="J5689">
        <f t="shared" si="88"/>
        <v>40</v>
      </c>
    </row>
    <row r="5690" spans="1:10" x14ac:dyDescent="0.3">
      <c r="A5690" t="s">
        <v>5365</v>
      </c>
      <c r="C5690" s="18">
        <v>416.97047213366687</v>
      </c>
      <c r="D5690" s="1"/>
      <c r="E5690" s="1">
        <v>5</v>
      </c>
      <c r="F5690" s="1">
        <v>3</v>
      </c>
      <c r="G5690" s="1">
        <v>1</v>
      </c>
      <c r="H5690" s="1">
        <v>1</v>
      </c>
      <c r="I5690" s="15">
        <v>0.7</v>
      </c>
      <c r="J5690">
        <f t="shared" si="88"/>
        <v>40</v>
      </c>
    </row>
    <row r="5691" spans="1:10" x14ac:dyDescent="0.3">
      <c r="A5691" t="s">
        <v>5366</v>
      </c>
      <c r="C5691" s="18">
        <v>416.95277203887184</v>
      </c>
      <c r="D5691" s="1"/>
      <c r="E5691" s="1">
        <v>89</v>
      </c>
      <c r="F5691" s="1">
        <v>37</v>
      </c>
      <c r="G5691" s="1">
        <v>1</v>
      </c>
      <c r="H5691" s="1">
        <v>51</v>
      </c>
      <c r="I5691" s="15">
        <v>0.42134831460674155</v>
      </c>
      <c r="J5691">
        <f t="shared" si="88"/>
        <v>20</v>
      </c>
    </row>
    <row r="5692" spans="1:10" x14ac:dyDescent="0.3">
      <c r="A5692" t="s">
        <v>5319</v>
      </c>
      <c r="C5692" s="18">
        <v>416.95170149692399</v>
      </c>
      <c r="D5692" s="1"/>
      <c r="E5692" s="1">
        <v>18</v>
      </c>
      <c r="F5692" s="1">
        <v>11</v>
      </c>
      <c r="G5692" s="1">
        <v>0</v>
      </c>
      <c r="H5692" s="1">
        <v>7</v>
      </c>
      <c r="I5692" s="15">
        <v>0.61111111111111116</v>
      </c>
      <c r="J5692">
        <f t="shared" si="88"/>
        <v>40</v>
      </c>
    </row>
    <row r="5693" spans="1:10" x14ac:dyDescent="0.3">
      <c r="A5693" t="s">
        <v>5367</v>
      </c>
      <c r="C5693" s="18">
        <v>416.94420177182212</v>
      </c>
      <c r="D5693" s="1"/>
      <c r="E5693" s="1">
        <v>55</v>
      </c>
      <c r="F5693" s="1">
        <v>22</v>
      </c>
      <c r="G5693" s="1">
        <v>0</v>
      </c>
      <c r="H5693" s="1">
        <v>33</v>
      </c>
      <c r="I5693" s="15">
        <v>0.4</v>
      </c>
      <c r="J5693">
        <f t="shared" si="88"/>
        <v>20</v>
      </c>
    </row>
    <row r="5694" spans="1:10" x14ac:dyDescent="0.3">
      <c r="A5694" t="s">
        <v>8293</v>
      </c>
      <c r="C5694" s="18">
        <v>416.94066597910734</v>
      </c>
      <c r="D5694" s="1"/>
      <c r="E5694" s="1">
        <v>23</v>
      </c>
      <c r="F5694" s="1">
        <v>11</v>
      </c>
      <c r="G5694" s="1">
        <v>2</v>
      </c>
      <c r="H5694" s="1">
        <v>10</v>
      </c>
      <c r="I5694" s="15">
        <v>0.52173913043478259</v>
      </c>
      <c r="J5694">
        <f t="shared" si="88"/>
        <v>40</v>
      </c>
    </row>
    <row r="5695" spans="1:10" x14ac:dyDescent="0.3">
      <c r="A5695" t="s">
        <v>5084</v>
      </c>
      <c r="C5695" s="18">
        <v>416.92282220989989</v>
      </c>
      <c r="D5695" s="1"/>
      <c r="E5695" s="1">
        <v>2</v>
      </c>
      <c r="F5695" s="1">
        <v>2</v>
      </c>
      <c r="G5695" s="1">
        <v>0</v>
      </c>
      <c r="H5695" s="1">
        <v>0</v>
      </c>
      <c r="I5695" s="15">
        <v>1</v>
      </c>
      <c r="J5695">
        <f t="shared" si="88"/>
        <v>40</v>
      </c>
    </row>
    <row r="5696" spans="1:10" x14ac:dyDescent="0.3">
      <c r="A5696" t="s">
        <v>5368</v>
      </c>
      <c r="C5696" s="18">
        <v>416.92237856555494</v>
      </c>
      <c r="D5696" s="1"/>
      <c r="E5696" s="1">
        <v>46</v>
      </c>
      <c r="F5696" s="1">
        <v>23</v>
      </c>
      <c r="G5696" s="1">
        <v>2</v>
      </c>
      <c r="H5696" s="1">
        <v>21</v>
      </c>
      <c r="I5696" s="15">
        <v>0.52173913043478259</v>
      </c>
      <c r="J5696">
        <f t="shared" si="88"/>
        <v>20</v>
      </c>
    </row>
    <row r="5697" spans="1:10" x14ac:dyDescent="0.3">
      <c r="A5697" t="s">
        <v>5369</v>
      </c>
      <c r="C5697" s="18">
        <v>416.92090618447185</v>
      </c>
      <c r="D5697" s="1"/>
      <c r="E5697" s="1">
        <v>15</v>
      </c>
      <c r="F5697" s="1">
        <v>8</v>
      </c>
      <c r="G5697" s="1">
        <v>0</v>
      </c>
      <c r="H5697" s="1">
        <v>7</v>
      </c>
      <c r="I5697" s="15">
        <v>0.53333333333333333</v>
      </c>
      <c r="J5697">
        <f t="shared" si="88"/>
        <v>40</v>
      </c>
    </row>
    <row r="5698" spans="1:10" x14ac:dyDescent="0.3">
      <c r="A5698" t="s">
        <v>5370</v>
      </c>
      <c r="C5698" s="18">
        <v>416.91411419299732</v>
      </c>
      <c r="D5698" s="1"/>
      <c r="E5698" s="1">
        <v>8</v>
      </c>
      <c r="F5698" s="1">
        <v>5</v>
      </c>
      <c r="G5698" s="1">
        <v>0</v>
      </c>
      <c r="H5698" s="1">
        <v>3</v>
      </c>
      <c r="I5698" s="15">
        <v>0.625</v>
      </c>
      <c r="J5698">
        <f t="shared" si="88"/>
        <v>40</v>
      </c>
    </row>
    <row r="5699" spans="1:10" x14ac:dyDescent="0.3">
      <c r="A5699" t="s">
        <v>5381</v>
      </c>
      <c r="C5699" s="18">
        <v>403.93003053390828</v>
      </c>
      <c r="D5699" s="1"/>
      <c r="E5699" s="1">
        <v>35</v>
      </c>
      <c r="F5699" s="1">
        <v>16</v>
      </c>
      <c r="G5699" s="1">
        <v>4</v>
      </c>
      <c r="H5699" s="1">
        <v>15</v>
      </c>
      <c r="I5699" s="15">
        <v>0.51428571428571423</v>
      </c>
      <c r="J5699">
        <f t="shared" si="88"/>
        <v>20</v>
      </c>
    </row>
    <row r="5700" spans="1:10" x14ac:dyDescent="0.3">
      <c r="A5700" t="s">
        <v>5371</v>
      </c>
      <c r="C5700" s="18">
        <v>416.9024608927615</v>
      </c>
      <c r="D5700" s="1"/>
      <c r="E5700" s="1">
        <v>6</v>
      </c>
      <c r="F5700" s="1">
        <v>4</v>
      </c>
      <c r="G5700" s="1">
        <v>0</v>
      </c>
      <c r="H5700" s="1">
        <v>2</v>
      </c>
      <c r="I5700" s="15">
        <v>0.66666666666666663</v>
      </c>
      <c r="J5700">
        <f t="shared" ref="J5700:J5763" si="89">IF(E5700&lt;=30,40,20)</f>
        <v>40</v>
      </c>
    </row>
    <row r="5701" spans="1:10" x14ac:dyDescent="0.3">
      <c r="A5701" t="s">
        <v>5372</v>
      </c>
      <c r="C5701" s="18">
        <v>416.87991350134303</v>
      </c>
      <c r="D5701" s="1"/>
      <c r="E5701" s="1">
        <v>23</v>
      </c>
      <c r="F5701" s="1">
        <v>15</v>
      </c>
      <c r="G5701" s="1">
        <v>0</v>
      </c>
      <c r="H5701" s="1">
        <v>8</v>
      </c>
      <c r="I5701" s="15">
        <v>0.65217391304347827</v>
      </c>
      <c r="J5701">
        <f t="shared" si="89"/>
        <v>40</v>
      </c>
    </row>
    <row r="5702" spans="1:10" x14ac:dyDescent="0.3">
      <c r="A5702" t="s">
        <v>5384</v>
      </c>
      <c r="C5702" s="18">
        <v>416.86851777971873</v>
      </c>
      <c r="D5702" s="1"/>
      <c r="E5702" s="1">
        <v>4</v>
      </c>
      <c r="F5702" s="1">
        <v>3</v>
      </c>
      <c r="G5702" s="1">
        <v>0</v>
      </c>
      <c r="H5702" s="1">
        <v>1</v>
      </c>
      <c r="I5702" s="15">
        <v>0.75</v>
      </c>
      <c r="J5702">
        <f t="shared" si="89"/>
        <v>40</v>
      </c>
    </row>
    <row r="5703" spans="1:10" x14ac:dyDescent="0.3">
      <c r="A5703" t="s">
        <v>5374</v>
      </c>
      <c r="C5703" s="18">
        <v>416.8647789655696</v>
      </c>
      <c r="D5703" s="1"/>
      <c r="E5703" s="1">
        <v>8</v>
      </c>
      <c r="F5703" s="1">
        <v>5</v>
      </c>
      <c r="G5703" s="1">
        <v>0</v>
      </c>
      <c r="H5703" s="1">
        <v>3</v>
      </c>
      <c r="I5703" s="15">
        <v>0.625</v>
      </c>
      <c r="J5703">
        <f t="shared" si="89"/>
        <v>40</v>
      </c>
    </row>
    <row r="5704" spans="1:10" x14ac:dyDescent="0.3">
      <c r="A5704" t="s">
        <v>5375</v>
      </c>
      <c r="C5704" s="18">
        <v>416.86286535440854</v>
      </c>
      <c r="D5704" s="1"/>
      <c r="E5704" s="1">
        <v>6</v>
      </c>
      <c r="F5704" s="1">
        <v>3</v>
      </c>
      <c r="G5704" s="1">
        <v>1</v>
      </c>
      <c r="H5704" s="1">
        <v>2</v>
      </c>
      <c r="I5704" s="15">
        <v>0.58333333333333337</v>
      </c>
      <c r="J5704">
        <f t="shared" si="89"/>
        <v>40</v>
      </c>
    </row>
    <row r="5705" spans="1:10" x14ac:dyDescent="0.3">
      <c r="A5705" t="s">
        <v>5557</v>
      </c>
      <c r="C5705" s="18">
        <v>416.86071025758349</v>
      </c>
      <c r="D5705" s="1"/>
      <c r="E5705" s="1">
        <v>18</v>
      </c>
      <c r="F5705" s="1">
        <v>9</v>
      </c>
      <c r="G5705" s="1">
        <v>1</v>
      </c>
      <c r="H5705" s="1">
        <v>8</v>
      </c>
      <c r="I5705" s="15">
        <v>0.52777777777777779</v>
      </c>
      <c r="J5705">
        <f t="shared" si="89"/>
        <v>40</v>
      </c>
    </row>
    <row r="5706" spans="1:10" x14ac:dyDescent="0.3">
      <c r="A5706" t="s">
        <v>5376</v>
      </c>
      <c r="C5706" s="18">
        <v>416.8389410468381</v>
      </c>
      <c r="D5706" s="1"/>
      <c r="E5706" s="1">
        <v>10</v>
      </c>
      <c r="F5706" s="1">
        <v>6</v>
      </c>
      <c r="G5706" s="1">
        <v>0</v>
      </c>
      <c r="H5706" s="1">
        <v>4</v>
      </c>
      <c r="I5706" s="15">
        <v>0.6</v>
      </c>
      <c r="J5706">
        <f t="shared" si="89"/>
        <v>40</v>
      </c>
    </row>
    <row r="5707" spans="1:10" x14ac:dyDescent="0.3">
      <c r="A5707" t="s">
        <v>5379</v>
      </c>
      <c r="C5707" s="18">
        <v>416.83734452604108</v>
      </c>
      <c r="D5707" s="1"/>
      <c r="E5707" s="1">
        <v>5</v>
      </c>
      <c r="F5707" s="1">
        <v>3</v>
      </c>
      <c r="G5707" s="1">
        <v>0</v>
      </c>
      <c r="H5707" s="1">
        <v>2</v>
      </c>
      <c r="I5707" s="15">
        <v>0.6</v>
      </c>
      <c r="J5707">
        <f t="shared" si="89"/>
        <v>40</v>
      </c>
    </row>
    <row r="5708" spans="1:10" x14ac:dyDescent="0.3">
      <c r="A5708" t="s">
        <v>19247</v>
      </c>
      <c r="C5708" s="18">
        <v>416.82952106355208</v>
      </c>
      <c r="D5708" s="1"/>
      <c r="E5708" s="1">
        <v>4</v>
      </c>
      <c r="F5708" s="1">
        <v>0</v>
      </c>
      <c r="G5708" s="1">
        <v>0</v>
      </c>
      <c r="H5708" s="1">
        <v>4</v>
      </c>
      <c r="I5708" s="15">
        <v>0</v>
      </c>
      <c r="J5708">
        <f t="shared" si="89"/>
        <v>40</v>
      </c>
    </row>
    <row r="5709" spans="1:10" x14ac:dyDescent="0.3">
      <c r="A5709" t="s">
        <v>5377</v>
      </c>
      <c r="C5709" s="18">
        <v>416.82706580900583</v>
      </c>
      <c r="D5709" s="1"/>
      <c r="E5709" s="1">
        <v>30</v>
      </c>
      <c r="F5709" s="1">
        <v>20</v>
      </c>
      <c r="G5709" s="1">
        <v>1</v>
      </c>
      <c r="H5709" s="1">
        <v>9</v>
      </c>
      <c r="I5709" s="15">
        <v>0.68333333333333335</v>
      </c>
      <c r="J5709">
        <f t="shared" si="89"/>
        <v>40</v>
      </c>
    </row>
    <row r="5710" spans="1:10" x14ac:dyDescent="0.3">
      <c r="A5710" t="s">
        <v>5378</v>
      </c>
      <c r="C5710" s="18">
        <v>416.82325306803904</v>
      </c>
      <c r="D5710" s="1"/>
      <c r="E5710" s="1">
        <v>8</v>
      </c>
      <c r="F5710" s="1">
        <v>5</v>
      </c>
      <c r="G5710" s="1">
        <v>0</v>
      </c>
      <c r="H5710" s="1">
        <v>3</v>
      </c>
      <c r="I5710" s="15">
        <v>0.625</v>
      </c>
      <c r="J5710">
        <f t="shared" si="89"/>
        <v>40</v>
      </c>
    </row>
    <row r="5711" spans="1:10" x14ac:dyDescent="0.3">
      <c r="A5711" t="s">
        <v>5409</v>
      </c>
      <c r="C5711" s="18">
        <v>416.80583034630916</v>
      </c>
      <c r="D5711" s="1"/>
      <c r="E5711" s="1">
        <v>23</v>
      </c>
      <c r="F5711" s="1">
        <v>12</v>
      </c>
      <c r="G5711" s="1">
        <v>0</v>
      </c>
      <c r="H5711" s="1">
        <v>11</v>
      </c>
      <c r="I5711" s="15">
        <v>0.52173913043478259</v>
      </c>
      <c r="J5711">
        <f t="shared" si="89"/>
        <v>40</v>
      </c>
    </row>
    <row r="5712" spans="1:10" x14ac:dyDescent="0.3">
      <c r="A5712" t="s">
        <v>5380</v>
      </c>
      <c r="C5712" s="18">
        <v>416.79682654772176</v>
      </c>
      <c r="D5712" s="1"/>
      <c r="E5712" s="1">
        <v>19</v>
      </c>
      <c r="F5712" s="1">
        <v>10</v>
      </c>
      <c r="G5712" s="1">
        <v>0</v>
      </c>
      <c r="H5712" s="1">
        <v>9</v>
      </c>
      <c r="I5712" s="15">
        <v>0.52631578947368418</v>
      </c>
      <c r="J5712">
        <f t="shared" si="89"/>
        <v>40</v>
      </c>
    </row>
    <row r="5713" spans="1:10" x14ac:dyDescent="0.3">
      <c r="A5713" t="s">
        <v>5382</v>
      </c>
      <c r="C5713" s="18">
        <v>416.79182120007124</v>
      </c>
      <c r="D5713" s="1"/>
      <c r="E5713" s="1">
        <v>5</v>
      </c>
      <c r="F5713" s="1">
        <v>3</v>
      </c>
      <c r="G5713" s="1">
        <v>1</v>
      </c>
      <c r="H5713" s="1">
        <v>1</v>
      </c>
      <c r="I5713" s="15">
        <v>0.7</v>
      </c>
      <c r="J5713">
        <f t="shared" si="89"/>
        <v>40</v>
      </c>
    </row>
    <row r="5714" spans="1:10" x14ac:dyDescent="0.3">
      <c r="A5714" t="s">
        <v>5383</v>
      </c>
      <c r="C5714" s="18">
        <v>416.77926635664647</v>
      </c>
      <c r="D5714" s="1"/>
      <c r="E5714" s="1">
        <v>6</v>
      </c>
      <c r="F5714" s="1">
        <v>5</v>
      </c>
      <c r="G5714" s="1">
        <v>1</v>
      </c>
      <c r="H5714" s="1">
        <v>0</v>
      </c>
      <c r="I5714" s="15">
        <v>0.91666666666666663</v>
      </c>
      <c r="J5714">
        <f t="shared" si="89"/>
        <v>40</v>
      </c>
    </row>
    <row r="5715" spans="1:10" x14ac:dyDescent="0.3">
      <c r="A5715" t="s">
        <v>5385</v>
      </c>
      <c r="C5715" s="18">
        <v>416.77489737130219</v>
      </c>
      <c r="D5715" s="1"/>
      <c r="E5715" s="1">
        <v>9</v>
      </c>
      <c r="F5715" s="1">
        <v>5</v>
      </c>
      <c r="G5715" s="1">
        <v>0</v>
      </c>
      <c r="H5715" s="1">
        <v>4</v>
      </c>
      <c r="I5715" s="15">
        <v>0.55555555555555558</v>
      </c>
      <c r="J5715">
        <f t="shared" si="89"/>
        <v>40</v>
      </c>
    </row>
    <row r="5716" spans="1:10" x14ac:dyDescent="0.3">
      <c r="A5716" t="s">
        <v>5386</v>
      </c>
      <c r="C5716" s="18">
        <v>416.7713317634911</v>
      </c>
      <c r="D5716" s="1"/>
      <c r="E5716" s="1">
        <v>10</v>
      </c>
      <c r="F5716" s="1">
        <v>6</v>
      </c>
      <c r="G5716" s="1">
        <v>0</v>
      </c>
      <c r="H5716" s="1">
        <v>4</v>
      </c>
      <c r="I5716" s="15">
        <v>0.6</v>
      </c>
      <c r="J5716">
        <f t="shared" si="89"/>
        <v>40</v>
      </c>
    </row>
    <row r="5717" spans="1:10" x14ac:dyDescent="0.3">
      <c r="A5717" t="s">
        <v>5387</v>
      </c>
      <c r="C5717" s="18">
        <v>416.74941082583223</v>
      </c>
      <c r="D5717" s="1"/>
      <c r="E5717" s="1">
        <v>15</v>
      </c>
      <c r="F5717" s="1">
        <v>5</v>
      </c>
      <c r="G5717" s="1">
        <v>0</v>
      </c>
      <c r="H5717" s="1">
        <v>10</v>
      </c>
      <c r="I5717" s="15">
        <v>0.33333333333333331</v>
      </c>
      <c r="J5717">
        <f t="shared" si="89"/>
        <v>40</v>
      </c>
    </row>
    <row r="5718" spans="1:10" x14ac:dyDescent="0.3">
      <c r="A5718" t="s">
        <v>5388</v>
      </c>
      <c r="C5718" s="18">
        <v>416.74861164308436</v>
      </c>
      <c r="D5718" s="1"/>
      <c r="E5718" s="1">
        <v>20</v>
      </c>
      <c r="F5718" s="1">
        <v>11</v>
      </c>
      <c r="G5718" s="1">
        <v>0</v>
      </c>
      <c r="H5718" s="1">
        <v>9</v>
      </c>
      <c r="I5718" s="15">
        <v>0.55000000000000004</v>
      </c>
      <c r="J5718">
        <f t="shared" si="89"/>
        <v>40</v>
      </c>
    </row>
    <row r="5719" spans="1:10" x14ac:dyDescent="0.3">
      <c r="A5719" t="s">
        <v>5390</v>
      </c>
      <c r="C5719" s="18">
        <v>416.74255268897332</v>
      </c>
      <c r="D5719" s="1"/>
      <c r="E5719" s="1">
        <v>3</v>
      </c>
      <c r="F5719" s="1">
        <v>2</v>
      </c>
      <c r="G5719" s="1">
        <v>0</v>
      </c>
      <c r="H5719" s="1">
        <v>1</v>
      </c>
      <c r="I5719" s="15">
        <v>0.66666666666666663</v>
      </c>
      <c r="J5719">
        <f t="shared" si="89"/>
        <v>40</v>
      </c>
    </row>
    <row r="5720" spans="1:10" x14ac:dyDescent="0.3">
      <c r="A5720" t="s">
        <v>5391</v>
      </c>
      <c r="C5720" s="18">
        <v>416.73996452629444</v>
      </c>
      <c r="D5720" s="1"/>
      <c r="E5720" s="1">
        <v>9</v>
      </c>
      <c r="F5720" s="1">
        <v>5</v>
      </c>
      <c r="G5720" s="1">
        <v>1</v>
      </c>
      <c r="H5720" s="1">
        <v>3</v>
      </c>
      <c r="I5720" s="15">
        <v>0.61111111111111116</v>
      </c>
      <c r="J5720">
        <f t="shared" si="89"/>
        <v>40</v>
      </c>
    </row>
    <row r="5721" spans="1:10" x14ac:dyDescent="0.3">
      <c r="A5721" t="s">
        <v>5392</v>
      </c>
      <c r="C5721" s="18">
        <v>416.73716577986426</v>
      </c>
      <c r="D5721" s="1"/>
      <c r="E5721" s="1">
        <v>5</v>
      </c>
      <c r="F5721" s="1">
        <v>3</v>
      </c>
      <c r="G5721" s="1">
        <v>0</v>
      </c>
      <c r="H5721" s="1">
        <v>2</v>
      </c>
      <c r="I5721" s="15">
        <v>0.6</v>
      </c>
      <c r="J5721">
        <f t="shared" si="89"/>
        <v>40</v>
      </c>
    </row>
    <row r="5722" spans="1:10" x14ac:dyDescent="0.3">
      <c r="A5722" t="s">
        <v>5393</v>
      </c>
      <c r="C5722" s="18">
        <v>416.73016900774104</v>
      </c>
      <c r="D5722" s="1"/>
      <c r="E5722" s="1">
        <v>16</v>
      </c>
      <c r="F5722" s="1">
        <v>9</v>
      </c>
      <c r="G5722" s="1">
        <v>1</v>
      </c>
      <c r="H5722" s="1">
        <v>6</v>
      </c>
      <c r="I5722" s="15">
        <v>0.59375</v>
      </c>
      <c r="J5722">
        <f t="shared" si="89"/>
        <v>40</v>
      </c>
    </row>
    <row r="5723" spans="1:10" x14ac:dyDescent="0.3">
      <c r="A5723" t="s">
        <v>5394</v>
      </c>
      <c r="C5723" s="18">
        <v>416.72681478903581</v>
      </c>
      <c r="D5723" s="1"/>
      <c r="E5723" s="1">
        <v>6</v>
      </c>
      <c r="F5723" s="1">
        <v>4</v>
      </c>
      <c r="G5723" s="1">
        <v>0</v>
      </c>
      <c r="H5723" s="1">
        <v>2</v>
      </c>
      <c r="I5723" s="15">
        <v>0.66666666666666663</v>
      </c>
      <c r="J5723">
        <f t="shared" si="89"/>
        <v>40</v>
      </c>
    </row>
    <row r="5724" spans="1:10" x14ac:dyDescent="0.3">
      <c r="A5724" t="s">
        <v>5581</v>
      </c>
      <c r="C5724" s="18">
        <v>416.71794488838333</v>
      </c>
      <c r="D5724" s="1"/>
      <c r="E5724" s="1">
        <v>5</v>
      </c>
      <c r="F5724" s="1">
        <v>3</v>
      </c>
      <c r="G5724" s="1">
        <v>0</v>
      </c>
      <c r="H5724" s="1">
        <v>2</v>
      </c>
      <c r="I5724" s="15">
        <v>0.6</v>
      </c>
      <c r="J5724">
        <f t="shared" si="89"/>
        <v>40</v>
      </c>
    </row>
    <row r="5725" spans="1:10" x14ac:dyDescent="0.3">
      <c r="A5725" t="s">
        <v>5414</v>
      </c>
      <c r="C5725" s="18">
        <v>416.71199920428148</v>
      </c>
      <c r="D5725" s="1"/>
      <c r="E5725" s="1">
        <v>18</v>
      </c>
      <c r="F5725" s="1">
        <v>10</v>
      </c>
      <c r="G5725" s="1">
        <v>0</v>
      </c>
      <c r="H5725" s="1">
        <v>8</v>
      </c>
      <c r="I5725" s="15">
        <v>0.55555555555555558</v>
      </c>
      <c r="J5725">
        <f t="shared" si="89"/>
        <v>40</v>
      </c>
    </row>
    <row r="5726" spans="1:10" x14ac:dyDescent="0.3">
      <c r="A5726" t="s">
        <v>5395</v>
      </c>
      <c r="C5726" s="18">
        <v>416.70879727148684</v>
      </c>
      <c r="D5726" s="1"/>
      <c r="E5726" s="1">
        <v>6</v>
      </c>
      <c r="F5726" s="1">
        <v>4</v>
      </c>
      <c r="G5726" s="1">
        <v>0</v>
      </c>
      <c r="H5726" s="1">
        <v>2</v>
      </c>
      <c r="I5726" s="15">
        <v>0.66666666666666663</v>
      </c>
      <c r="J5726">
        <f t="shared" si="89"/>
        <v>40</v>
      </c>
    </row>
    <row r="5727" spans="1:10" x14ac:dyDescent="0.3">
      <c r="A5727" t="s">
        <v>5397</v>
      </c>
      <c r="C5727" s="18">
        <v>416.68689352059062</v>
      </c>
      <c r="D5727" s="1"/>
      <c r="E5727" s="1">
        <v>95</v>
      </c>
      <c r="F5727" s="1">
        <v>49</v>
      </c>
      <c r="G5727" s="1">
        <v>2</v>
      </c>
      <c r="H5727" s="1">
        <v>44</v>
      </c>
      <c r="I5727" s="15">
        <v>0.52631578947368418</v>
      </c>
      <c r="J5727">
        <f t="shared" si="89"/>
        <v>20</v>
      </c>
    </row>
    <row r="5728" spans="1:10" x14ac:dyDescent="0.3">
      <c r="A5728" t="s">
        <v>5400</v>
      </c>
      <c r="C5728" s="18">
        <v>416.64837570192566</v>
      </c>
      <c r="D5728" s="1"/>
      <c r="E5728" s="1">
        <v>6</v>
      </c>
      <c r="F5728" s="1">
        <v>4</v>
      </c>
      <c r="G5728" s="1">
        <v>0</v>
      </c>
      <c r="H5728" s="1">
        <v>2</v>
      </c>
      <c r="I5728" s="15">
        <v>0.66666666666666663</v>
      </c>
      <c r="J5728">
        <f t="shared" si="89"/>
        <v>40</v>
      </c>
    </row>
    <row r="5729" spans="1:10" x14ac:dyDescent="0.3">
      <c r="A5729" t="s">
        <v>5437</v>
      </c>
      <c r="C5729" s="18">
        <v>416.64688915584418</v>
      </c>
      <c r="D5729" s="1"/>
      <c r="E5729" s="1">
        <v>3</v>
      </c>
      <c r="F5729" s="1">
        <v>2</v>
      </c>
      <c r="G5729" s="1">
        <v>0</v>
      </c>
      <c r="H5729" s="1">
        <v>1</v>
      </c>
      <c r="I5729" s="15">
        <v>0.66666666666666663</v>
      </c>
      <c r="J5729">
        <f t="shared" si="89"/>
        <v>40</v>
      </c>
    </row>
    <row r="5730" spans="1:10" x14ac:dyDescent="0.3">
      <c r="A5730" t="s">
        <v>5401</v>
      </c>
      <c r="C5730" s="18">
        <v>416.63902069237906</v>
      </c>
      <c r="D5730" s="1"/>
      <c r="E5730" s="1">
        <v>6</v>
      </c>
      <c r="F5730" s="1">
        <v>4</v>
      </c>
      <c r="G5730" s="1">
        <v>0</v>
      </c>
      <c r="H5730" s="1">
        <v>2</v>
      </c>
      <c r="I5730" s="15">
        <v>0.66666666666666663</v>
      </c>
      <c r="J5730">
        <f t="shared" si="89"/>
        <v>40</v>
      </c>
    </row>
    <row r="5731" spans="1:10" x14ac:dyDescent="0.3">
      <c r="A5731" t="s">
        <v>5402</v>
      </c>
      <c r="C5731" s="18">
        <v>416.62369002895662</v>
      </c>
      <c r="D5731" s="1"/>
      <c r="E5731" s="1">
        <v>8</v>
      </c>
      <c r="F5731" s="1">
        <v>5</v>
      </c>
      <c r="G5731" s="1">
        <v>0</v>
      </c>
      <c r="H5731" s="1">
        <v>3</v>
      </c>
      <c r="I5731" s="15">
        <v>0.625</v>
      </c>
      <c r="J5731">
        <f t="shared" si="89"/>
        <v>40</v>
      </c>
    </row>
    <row r="5732" spans="1:10" x14ac:dyDescent="0.3">
      <c r="A5732" t="s">
        <v>5404</v>
      </c>
      <c r="C5732" s="18">
        <v>416.59868104851142</v>
      </c>
      <c r="D5732" s="1"/>
      <c r="E5732" s="1">
        <v>10</v>
      </c>
      <c r="F5732" s="1">
        <v>5</v>
      </c>
      <c r="G5732" s="1">
        <v>1</v>
      </c>
      <c r="H5732" s="1">
        <v>4</v>
      </c>
      <c r="I5732" s="15">
        <v>0.55000000000000004</v>
      </c>
      <c r="J5732">
        <f t="shared" si="89"/>
        <v>40</v>
      </c>
    </row>
    <row r="5733" spans="1:10" x14ac:dyDescent="0.3">
      <c r="A5733" t="s">
        <v>5590</v>
      </c>
      <c r="C5733" s="18">
        <v>416.59469123722823</v>
      </c>
      <c r="D5733" s="1"/>
      <c r="E5733" s="1">
        <v>11</v>
      </c>
      <c r="F5733" s="1">
        <v>6</v>
      </c>
      <c r="G5733" s="1">
        <v>0</v>
      </c>
      <c r="H5733" s="1">
        <v>5</v>
      </c>
      <c r="I5733" s="15">
        <v>0.54545454545454541</v>
      </c>
      <c r="J5733">
        <f t="shared" si="89"/>
        <v>40</v>
      </c>
    </row>
    <row r="5734" spans="1:10" x14ac:dyDescent="0.3">
      <c r="A5734" t="s">
        <v>5405</v>
      </c>
      <c r="C5734" s="18">
        <v>416.5788042556041</v>
      </c>
      <c r="D5734" s="1"/>
      <c r="E5734" s="1">
        <v>5</v>
      </c>
      <c r="F5734" s="1">
        <v>3</v>
      </c>
      <c r="G5734" s="1">
        <v>1</v>
      </c>
      <c r="H5734" s="1">
        <v>1</v>
      </c>
      <c r="I5734" s="15">
        <v>0.7</v>
      </c>
      <c r="J5734">
        <f t="shared" si="89"/>
        <v>40</v>
      </c>
    </row>
    <row r="5735" spans="1:10" x14ac:dyDescent="0.3">
      <c r="A5735" t="s">
        <v>5406</v>
      </c>
      <c r="C5735" s="18">
        <v>416.57553938222026</v>
      </c>
      <c r="D5735" s="1"/>
      <c r="E5735" s="1">
        <v>5</v>
      </c>
      <c r="F5735" s="1">
        <v>3</v>
      </c>
      <c r="G5735" s="1">
        <v>1</v>
      </c>
      <c r="H5735" s="1">
        <v>1</v>
      </c>
      <c r="I5735" s="15">
        <v>0.7</v>
      </c>
      <c r="J5735">
        <f t="shared" si="89"/>
        <v>40</v>
      </c>
    </row>
    <row r="5736" spans="1:10" x14ac:dyDescent="0.3">
      <c r="A5736" t="s">
        <v>5416</v>
      </c>
      <c r="C5736" s="18">
        <v>416.56875188899437</v>
      </c>
      <c r="D5736" s="1"/>
      <c r="E5736" s="1">
        <v>4</v>
      </c>
      <c r="F5736" s="1">
        <v>3</v>
      </c>
      <c r="G5736" s="1">
        <v>0</v>
      </c>
      <c r="H5736" s="1">
        <v>1</v>
      </c>
      <c r="I5736" s="15">
        <v>0.75</v>
      </c>
      <c r="J5736">
        <f t="shared" si="89"/>
        <v>40</v>
      </c>
    </row>
    <row r="5737" spans="1:10" x14ac:dyDescent="0.3">
      <c r="A5737" t="s">
        <v>5576</v>
      </c>
      <c r="C5737" s="18">
        <v>416.56230382176358</v>
      </c>
      <c r="D5737" s="1"/>
      <c r="E5737" s="1">
        <v>16</v>
      </c>
      <c r="F5737" s="1">
        <v>8</v>
      </c>
      <c r="G5737" s="1">
        <v>1</v>
      </c>
      <c r="H5737" s="1">
        <v>7</v>
      </c>
      <c r="I5737" s="15">
        <v>0.53125</v>
      </c>
      <c r="J5737">
        <f t="shared" si="89"/>
        <v>40</v>
      </c>
    </row>
    <row r="5738" spans="1:10" x14ac:dyDescent="0.3">
      <c r="A5738" t="s">
        <v>5407</v>
      </c>
      <c r="C5738" s="18">
        <v>416.55992447983073</v>
      </c>
      <c r="D5738" s="1"/>
      <c r="E5738" s="1">
        <v>8</v>
      </c>
      <c r="F5738" s="1">
        <v>5</v>
      </c>
      <c r="G5738" s="1">
        <v>0</v>
      </c>
      <c r="H5738" s="1">
        <v>3</v>
      </c>
      <c r="I5738" s="15">
        <v>0.625</v>
      </c>
      <c r="J5738">
        <f t="shared" si="89"/>
        <v>40</v>
      </c>
    </row>
    <row r="5739" spans="1:10" x14ac:dyDescent="0.3">
      <c r="A5739" t="s">
        <v>5410</v>
      </c>
      <c r="C5739" s="18">
        <v>416.53636142859693</v>
      </c>
      <c r="D5739" s="1"/>
      <c r="E5739" s="1">
        <v>3</v>
      </c>
      <c r="F5739" s="1">
        <v>2</v>
      </c>
      <c r="G5739" s="1">
        <v>0</v>
      </c>
      <c r="H5739" s="1">
        <v>1</v>
      </c>
      <c r="I5739" s="15">
        <v>0.66666666666666663</v>
      </c>
      <c r="J5739">
        <f t="shared" si="89"/>
        <v>40</v>
      </c>
    </row>
    <row r="5740" spans="1:10" x14ac:dyDescent="0.3">
      <c r="A5740" t="s">
        <v>5411</v>
      </c>
      <c r="C5740" s="18">
        <v>416.52839820492267</v>
      </c>
      <c r="D5740" s="1"/>
      <c r="E5740" s="1">
        <v>25</v>
      </c>
      <c r="F5740" s="1">
        <v>12</v>
      </c>
      <c r="G5740" s="1">
        <v>3</v>
      </c>
      <c r="H5740" s="1">
        <v>10</v>
      </c>
      <c r="I5740" s="15">
        <v>0.54</v>
      </c>
      <c r="J5740">
        <f t="shared" si="89"/>
        <v>40</v>
      </c>
    </row>
    <row r="5741" spans="1:10" x14ac:dyDescent="0.3">
      <c r="A5741" t="s">
        <v>5413</v>
      </c>
      <c r="C5741" s="18">
        <v>416.52096892194089</v>
      </c>
      <c r="D5741" s="1"/>
      <c r="E5741" s="1">
        <v>11</v>
      </c>
      <c r="F5741" s="1">
        <v>6</v>
      </c>
      <c r="G5741" s="1">
        <v>1</v>
      </c>
      <c r="H5741" s="1">
        <v>4</v>
      </c>
      <c r="I5741" s="15">
        <v>0.59090909090909094</v>
      </c>
      <c r="J5741">
        <f t="shared" si="89"/>
        <v>40</v>
      </c>
    </row>
    <row r="5742" spans="1:10" x14ac:dyDescent="0.3">
      <c r="A5742" t="s">
        <v>5415</v>
      </c>
      <c r="C5742" s="18">
        <v>416.49687586224479</v>
      </c>
      <c r="D5742" s="1"/>
      <c r="E5742" s="1">
        <v>6</v>
      </c>
      <c r="F5742" s="1">
        <v>4</v>
      </c>
      <c r="G5742" s="1">
        <v>0</v>
      </c>
      <c r="H5742" s="1">
        <v>2</v>
      </c>
      <c r="I5742" s="15">
        <v>0.66666666666666663</v>
      </c>
      <c r="J5742">
        <f t="shared" si="89"/>
        <v>40</v>
      </c>
    </row>
    <row r="5743" spans="1:10" x14ac:dyDescent="0.3">
      <c r="A5743" s="21" t="s">
        <v>5425</v>
      </c>
      <c r="C5743" s="18">
        <v>416.47808737047365</v>
      </c>
      <c r="D5743" s="1"/>
      <c r="E5743" s="1">
        <v>3</v>
      </c>
      <c r="F5743" s="1">
        <v>2</v>
      </c>
      <c r="G5743" s="1">
        <v>0</v>
      </c>
      <c r="H5743" s="1">
        <v>1</v>
      </c>
      <c r="I5743" s="15">
        <v>0.66666666666666663</v>
      </c>
      <c r="J5743">
        <f t="shared" si="89"/>
        <v>40</v>
      </c>
    </row>
    <row r="5744" spans="1:10" x14ac:dyDescent="0.3">
      <c r="A5744" t="s">
        <v>7837</v>
      </c>
      <c r="C5744" s="18">
        <v>416.46245920388128</v>
      </c>
      <c r="D5744" s="1"/>
      <c r="E5744" s="1">
        <v>12</v>
      </c>
      <c r="F5744" s="1">
        <v>7</v>
      </c>
      <c r="G5744" s="1">
        <v>1</v>
      </c>
      <c r="H5744" s="1">
        <v>4</v>
      </c>
      <c r="I5744" s="15">
        <v>0.625</v>
      </c>
      <c r="J5744">
        <f t="shared" si="89"/>
        <v>40</v>
      </c>
    </row>
    <row r="5745" spans="1:10" x14ac:dyDescent="0.3">
      <c r="A5745" t="s">
        <v>5417</v>
      </c>
      <c r="C5745" s="18">
        <v>416.46217593710782</v>
      </c>
      <c r="D5745" s="1"/>
      <c r="E5745" s="1">
        <v>6</v>
      </c>
      <c r="F5745" s="1">
        <v>4</v>
      </c>
      <c r="G5745" s="1">
        <v>0</v>
      </c>
      <c r="H5745" s="1">
        <v>2</v>
      </c>
      <c r="I5745" s="15">
        <v>0.66666666666666663</v>
      </c>
      <c r="J5745">
        <f t="shared" si="89"/>
        <v>40</v>
      </c>
    </row>
    <row r="5746" spans="1:10" x14ac:dyDescent="0.3">
      <c r="A5746" t="s">
        <v>5418</v>
      </c>
      <c r="C5746" s="18">
        <v>416.44222146396328</v>
      </c>
      <c r="D5746" s="1"/>
      <c r="E5746" s="1">
        <v>15</v>
      </c>
      <c r="F5746" s="1">
        <v>9</v>
      </c>
      <c r="G5746" s="1">
        <v>1</v>
      </c>
      <c r="H5746" s="1">
        <v>5</v>
      </c>
      <c r="I5746" s="15">
        <v>0.6333333333333333</v>
      </c>
      <c r="J5746">
        <f t="shared" si="89"/>
        <v>40</v>
      </c>
    </row>
    <row r="5747" spans="1:10" x14ac:dyDescent="0.3">
      <c r="A5747" t="s">
        <v>5438</v>
      </c>
      <c r="C5747" s="18">
        <v>416.43714923135587</v>
      </c>
      <c r="D5747" s="1"/>
      <c r="E5747" s="1">
        <v>30</v>
      </c>
      <c r="F5747" s="1">
        <v>15</v>
      </c>
      <c r="G5747" s="1">
        <v>0</v>
      </c>
      <c r="H5747" s="1">
        <v>15</v>
      </c>
      <c r="I5747" s="15">
        <v>0.5</v>
      </c>
      <c r="J5747">
        <f t="shared" si="89"/>
        <v>40</v>
      </c>
    </row>
    <row r="5748" spans="1:10" x14ac:dyDescent="0.3">
      <c r="A5748" t="s">
        <v>5419</v>
      </c>
      <c r="C5748" s="18">
        <v>416.43105022041942</v>
      </c>
      <c r="D5748" s="1"/>
      <c r="E5748" s="1">
        <v>10</v>
      </c>
      <c r="F5748" s="1">
        <v>6</v>
      </c>
      <c r="G5748" s="1">
        <v>0</v>
      </c>
      <c r="H5748" s="1">
        <v>4</v>
      </c>
      <c r="I5748" s="15">
        <v>0.6</v>
      </c>
      <c r="J5748">
        <f t="shared" si="89"/>
        <v>40</v>
      </c>
    </row>
    <row r="5749" spans="1:10" x14ac:dyDescent="0.3">
      <c r="A5749" t="s">
        <v>5420</v>
      </c>
      <c r="C5749" s="18">
        <v>416.4240911984399</v>
      </c>
      <c r="D5749" s="1"/>
      <c r="E5749" s="1">
        <v>9</v>
      </c>
      <c r="F5749" s="1">
        <v>5</v>
      </c>
      <c r="G5749" s="1">
        <v>0</v>
      </c>
      <c r="H5749" s="1">
        <v>4</v>
      </c>
      <c r="I5749" s="15">
        <v>0.55555555555555558</v>
      </c>
      <c r="J5749">
        <f t="shared" si="89"/>
        <v>40</v>
      </c>
    </row>
    <row r="5750" spans="1:10" x14ac:dyDescent="0.3">
      <c r="A5750" t="s">
        <v>5421</v>
      </c>
      <c r="C5750" s="18">
        <v>416.42379996933926</v>
      </c>
      <c r="D5750" s="1"/>
      <c r="E5750" s="1">
        <v>8</v>
      </c>
      <c r="F5750" s="1">
        <v>5</v>
      </c>
      <c r="G5750" s="1">
        <v>0</v>
      </c>
      <c r="H5750" s="1">
        <v>3</v>
      </c>
      <c r="I5750" s="15">
        <v>0.625</v>
      </c>
      <c r="J5750">
        <f t="shared" si="89"/>
        <v>40</v>
      </c>
    </row>
    <row r="5751" spans="1:10" x14ac:dyDescent="0.3">
      <c r="A5751" t="s">
        <v>5447</v>
      </c>
      <c r="C5751" s="18">
        <v>416.41737155660581</v>
      </c>
      <c r="D5751" s="1"/>
      <c r="E5751" s="1">
        <v>6</v>
      </c>
      <c r="F5751" s="1">
        <v>4</v>
      </c>
      <c r="G5751" s="1">
        <v>0</v>
      </c>
      <c r="H5751" s="1">
        <v>2</v>
      </c>
      <c r="I5751" s="15">
        <v>0.66666666666666663</v>
      </c>
      <c r="J5751">
        <f t="shared" si="89"/>
        <v>40</v>
      </c>
    </row>
    <row r="5752" spans="1:10" x14ac:dyDescent="0.3">
      <c r="A5752" t="s">
        <v>5423</v>
      </c>
      <c r="C5752" s="18">
        <v>416.41530064897808</v>
      </c>
      <c r="D5752" s="1"/>
      <c r="E5752" s="1">
        <v>6</v>
      </c>
      <c r="F5752" s="1">
        <v>4</v>
      </c>
      <c r="G5752" s="1">
        <v>0</v>
      </c>
      <c r="H5752" s="1">
        <v>2</v>
      </c>
      <c r="I5752" s="15">
        <v>0.66666666666666663</v>
      </c>
      <c r="J5752">
        <f t="shared" si="89"/>
        <v>40</v>
      </c>
    </row>
    <row r="5753" spans="1:10" x14ac:dyDescent="0.3">
      <c r="A5753" t="s">
        <v>5316</v>
      </c>
      <c r="C5753" s="18">
        <v>416.40219058220464</v>
      </c>
      <c r="D5753" s="1"/>
      <c r="E5753" s="1">
        <v>5</v>
      </c>
      <c r="F5753" s="1">
        <v>3</v>
      </c>
      <c r="G5753" s="1">
        <v>1</v>
      </c>
      <c r="H5753" s="1">
        <v>1</v>
      </c>
      <c r="I5753" s="15">
        <v>0.7</v>
      </c>
      <c r="J5753">
        <f t="shared" si="89"/>
        <v>40</v>
      </c>
    </row>
    <row r="5754" spans="1:10" x14ac:dyDescent="0.3">
      <c r="A5754" t="s">
        <v>5426</v>
      </c>
      <c r="C5754" s="18">
        <v>416.40143852746667</v>
      </c>
      <c r="D5754" s="1"/>
      <c r="E5754" s="1">
        <v>5</v>
      </c>
      <c r="F5754" s="1">
        <v>3</v>
      </c>
      <c r="G5754" s="1">
        <v>0</v>
      </c>
      <c r="H5754" s="1">
        <v>2</v>
      </c>
      <c r="I5754" s="15">
        <v>0.6</v>
      </c>
      <c r="J5754">
        <f t="shared" si="89"/>
        <v>40</v>
      </c>
    </row>
    <row r="5755" spans="1:10" x14ac:dyDescent="0.3">
      <c r="A5755" t="s">
        <v>5424</v>
      </c>
      <c r="C5755" s="18">
        <v>416.38021831799909</v>
      </c>
      <c r="D5755" s="1"/>
      <c r="E5755" s="1">
        <v>2</v>
      </c>
      <c r="F5755" s="1">
        <v>2</v>
      </c>
      <c r="G5755" s="1">
        <v>0</v>
      </c>
      <c r="H5755" s="1">
        <v>0</v>
      </c>
      <c r="I5755" s="15">
        <v>1</v>
      </c>
      <c r="J5755">
        <f t="shared" si="89"/>
        <v>40</v>
      </c>
    </row>
    <row r="5756" spans="1:10" x14ac:dyDescent="0.3">
      <c r="A5756" t="s">
        <v>5428</v>
      </c>
      <c r="C5756" s="18">
        <v>416.37085353899789</v>
      </c>
      <c r="D5756" s="1"/>
      <c r="E5756" s="1">
        <v>18</v>
      </c>
      <c r="F5756" s="1">
        <v>11</v>
      </c>
      <c r="G5756" s="1">
        <v>0</v>
      </c>
      <c r="H5756" s="1">
        <v>7</v>
      </c>
      <c r="I5756" s="15">
        <v>0.61111111111111116</v>
      </c>
      <c r="J5756">
        <f t="shared" si="89"/>
        <v>40</v>
      </c>
    </row>
    <row r="5757" spans="1:10" x14ac:dyDescent="0.3">
      <c r="A5757" t="s">
        <v>5439</v>
      </c>
      <c r="C5757" s="18">
        <v>416.3603798642248</v>
      </c>
      <c r="D5757" s="1"/>
      <c r="E5757" s="1">
        <v>49</v>
      </c>
      <c r="F5757" s="1">
        <v>25</v>
      </c>
      <c r="G5757" s="1">
        <v>2</v>
      </c>
      <c r="H5757" s="1">
        <v>22</v>
      </c>
      <c r="I5757" s="15">
        <v>0.53061224489795922</v>
      </c>
      <c r="J5757">
        <f t="shared" si="89"/>
        <v>20</v>
      </c>
    </row>
    <row r="5758" spans="1:10" x14ac:dyDescent="0.3">
      <c r="A5758" t="s">
        <v>5430</v>
      </c>
      <c r="C5758" s="18">
        <v>416.32954032218731</v>
      </c>
      <c r="D5758" s="1"/>
      <c r="E5758" s="1">
        <v>12</v>
      </c>
      <c r="F5758" s="1">
        <v>8</v>
      </c>
      <c r="G5758" s="1">
        <v>0</v>
      </c>
      <c r="H5758" s="1">
        <v>4</v>
      </c>
      <c r="I5758" s="15">
        <v>0.66666666666666663</v>
      </c>
      <c r="J5758">
        <f t="shared" si="89"/>
        <v>40</v>
      </c>
    </row>
    <row r="5759" spans="1:10" x14ac:dyDescent="0.3">
      <c r="A5759" t="s">
        <v>5431</v>
      </c>
      <c r="C5759" s="18">
        <v>416.31099813930155</v>
      </c>
      <c r="D5759" s="1"/>
      <c r="E5759" s="1">
        <v>5</v>
      </c>
      <c r="F5759" s="1">
        <v>3</v>
      </c>
      <c r="G5759" s="1">
        <v>0</v>
      </c>
      <c r="H5759" s="1">
        <v>2</v>
      </c>
      <c r="I5759" s="15">
        <v>0.6</v>
      </c>
      <c r="J5759">
        <f t="shared" si="89"/>
        <v>40</v>
      </c>
    </row>
    <row r="5760" spans="1:10" x14ac:dyDescent="0.3">
      <c r="A5760" t="s">
        <v>5432</v>
      </c>
      <c r="C5760" s="18">
        <v>416.30148261738566</v>
      </c>
      <c r="D5760" s="1"/>
      <c r="E5760" s="1">
        <v>5</v>
      </c>
      <c r="F5760" s="1">
        <v>3</v>
      </c>
      <c r="G5760" s="1">
        <v>0</v>
      </c>
      <c r="H5760" s="1">
        <v>2</v>
      </c>
      <c r="I5760" s="15">
        <v>0.6</v>
      </c>
      <c r="J5760">
        <f t="shared" si="89"/>
        <v>40</v>
      </c>
    </row>
    <row r="5761" spans="1:10" x14ac:dyDescent="0.3">
      <c r="A5761" t="s">
        <v>5433</v>
      </c>
      <c r="C5761" s="18">
        <v>416.29817806808529</v>
      </c>
      <c r="D5761" s="1"/>
      <c r="E5761" s="1">
        <v>5</v>
      </c>
      <c r="F5761" s="1">
        <v>3</v>
      </c>
      <c r="G5761" s="1">
        <v>0</v>
      </c>
      <c r="H5761" s="1">
        <v>2</v>
      </c>
      <c r="I5761" s="15">
        <v>0.6</v>
      </c>
      <c r="J5761">
        <f t="shared" si="89"/>
        <v>40</v>
      </c>
    </row>
    <row r="5762" spans="1:10" x14ac:dyDescent="0.3">
      <c r="A5762" t="s">
        <v>5434</v>
      </c>
      <c r="C5762" s="18">
        <v>416.29632275932119</v>
      </c>
      <c r="D5762" s="1"/>
      <c r="E5762" s="1">
        <v>25</v>
      </c>
      <c r="F5762" s="1">
        <v>12</v>
      </c>
      <c r="G5762" s="1">
        <v>0</v>
      </c>
      <c r="H5762" s="1">
        <v>13</v>
      </c>
      <c r="I5762" s="15">
        <v>0.48</v>
      </c>
      <c r="J5762">
        <f t="shared" si="89"/>
        <v>40</v>
      </c>
    </row>
    <row r="5763" spans="1:10" x14ac:dyDescent="0.3">
      <c r="A5763" t="s">
        <v>5435</v>
      </c>
      <c r="C5763" s="18">
        <v>416.27026139340006</v>
      </c>
      <c r="D5763" s="1"/>
      <c r="E5763" s="1">
        <v>3</v>
      </c>
      <c r="F5763" s="1">
        <v>2</v>
      </c>
      <c r="G5763" s="1">
        <v>1</v>
      </c>
      <c r="H5763" s="1">
        <v>0</v>
      </c>
      <c r="I5763" s="15">
        <v>0.83333333333333337</v>
      </c>
      <c r="J5763">
        <f t="shared" si="89"/>
        <v>40</v>
      </c>
    </row>
    <row r="5764" spans="1:10" x14ac:dyDescent="0.3">
      <c r="A5764" t="s">
        <v>5436</v>
      </c>
      <c r="C5764" s="18">
        <v>416.26888138426517</v>
      </c>
      <c r="D5764" s="1"/>
      <c r="E5764" s="1">
        <v>4</v>
      </c>
      <c r="F5764" s="1">
        <v>3</v>
      </c>
      <c r="G5764" s="1">
        <v>0</v>
      </c>
      <c r="H5764" s="1">
        <v>1</v>
      </c>
      <c r="I5764" s="15">
        <v>0.75</v>
      </c>
      <c r="J5764">
        <f t="shared" ref="J5764:J5827" si="90">IF(E5764&lt;=30,40,20)</f>
        <v>40</v>
      </c>
    </row>
    <row r="5765" spans="1:10" x14ac:dyDescent="0.3">
      <c r="A5765" t="s">
        <v>5443</v>
      </c>
      <c r="C5765" s="18">
        <v>416.24010715565231</v>
      </c>
      <c r="D5765" s="1"/>
      <c r="E5765" s="1">
        <v>3</v>
      </c>
      <c r="F5765" s="1">
        <v>2</v>
      </c>
      <c r="G5765" s="1">
        <v>0</v>
      </c>
      <c r="H5765" s="1">
        <v>1</v>
      </c>
      <c r="I5765" s="15">
        <v>0.66666666666666663</v>
      </c>
      <c r="J5765">
        <f t="shared" si="90"/>
        <v>40</v>
      </c>
    </row>
    <row r="5766" spans="1:10" x14ac:dyDescent="0.3">
      <c r="A5766" t="s">
        <v>5440</v>
      </c>
      <c r="C5766" s="18">
        <v>416.23178272407006</v>
      </c>
      <c r="D5766" s="1"/>
      <c r="E5766" s="1">
        <v>35</v>
      </c>
      <c r="F5766" s="1">
        <v>18</v>
      </c>
      <c r="G5766" s="1">
        <v>0</v>
      </c>
      <c r="H5766" s="1">
        <v>17</v>
      </c>
      <c r="I5766" s="15">
        <v>0.51428571428571423</v>
      </c>
      <c r="J5766">
        <f t="shared" si="90"/>
        <v>20</v>
      </c>
    </row>
    <row r="5767" spans="1:10" x14ac:dyDescent="0.3">
      <c r="A5767" t="s">
        <v>5441</v>
      </c>
      <c r="C5767" s="18">
        <v>416.21735083739412</v>
      </c>
      <c r="D5767" s="1"/>
      <c r="E5767" s="1">
        <v>5</v>
      </c>
      <c r="F5767" s="1">
        <v>3</v>
      </c>
      <c r="G5767" s="1">
        <v>0</v>
      </c>
      <c r="H5767" s="1">
        <v>2</v>
      </c>
      <c r="I5767" s="15">
        <v>0.6</v>
      </c>
      <c r="J5767">
        <f t="shared" si="90"/>
        <v>40</v>
      </c>
    </row>
    <row r="5768" spans="1:10" x14ac:dyDescent="0.3">
      <c r="A5768" t="s">
        <v>8494</v>
      </c>
      <c r="C5768" s="18">
        <v>416.1992592366741</v>
      </c>
      <c r="D5768" s="1"/>
      <c r="E5768" s="1">
        <v>22</v>
      </c>
      <c r="F5768" s="1">
        <v>10</v>
      </c>
      <c r="G5768" s="1">
        <v>1</v>
      </c>
      <c r="H5768" s="1">
        <v>11</v>
      </c>
      <c r="I5768" s="15">
        <v>0.47727272727272729</v>
      </c>
      <c r="J5768">
        <f t="shared" si="90"/>
        <v>40</v>
      </c>
    </row>
    <row r="5769" spans="1:10" x14ac:dyDescent="0.3">
      <c r="A5769" t="s">
        <v>5444</v>
      </c>
      <c r="C5769" s="18">
        <v>416.1855744357897</v>
      </c>
      <c r="D5769" s="1"/>
      <c r="E5769" s="1">
        <v>22</v>
      </c>
      <c r="F5769" s="1">
        <v>12</v>
      </c>
      <c r="G5769" s="1">
        <v>0</v>
      </c>
      <c r="H5769" s="1">
        <v>10</v>
      </c>
      <c r="I5769" s="15">
        <v>0.54545454545454541</v>
      </c>
      <c r="J5769">
        <f t="shared" si="90"/>
        <v>40</v>
      </c>
    </row>
    <row r="5770" spans="1:10" x14ac:dyDescent="0.3">
      <c r="A5770" t="s">
        <v>5445</v>
      </c>
      <c r="C5770" s="18">
        <v>416.18458140909308</v>
      </c>
      <c r="D5770" s="1"/>
      <c r="E5770" s="1">
        <v>12</v>
      </c>
      <c r="F5770" s="1">
        <v>7</v>
      </c>
      <c r="G5770" s="1">
        <v>1</v>
      </c>
      <c r="H5770" s="1">
        <v>4</v>
      </c>
      <c r="I5770" s="15">
        <v>0.625</v>
      </c>
      <c r="J5770">
        <f t="shared" si="90"/>
        <v>40</v>
      </c>
    </row>
    <row r="5771" spans="1:10" x14ac:dyDescent="0.3">
      <c r="A5771" t="s">
        <v>5446</v>
      </c>
      <c r="C5771" s="18">
        <v>416.18134974127651</v>
      </c>
      <c r="D5771" s="1"/>
      <c r="E5771" s="1">
        <v>9</v>
      </c>
      <c r="F5771" s="1">
        <v>5</v>
      </c>
      <c r="G5771" s="1">
        <v>0</v>
      </c>
      <c r="H5771" s="1">
        <v>4</v>
      </c>
      <c r="I5771" s="15">
        <v>0.55555555555555558</v>
      </c>
      <c r="J5771">
        <f t="shared" si="90"/>
        <v>40</v>
      </c>
    </row>
    <row r="5772" spans="1:10" x14ac:dyDescent="0.3">
      <c r="A5772" t="s">
        <v>5453</v>
      </c>
      <c r="C5772" s="18">
        <v>416.1275704516886</v>
      </c>
      <c r="D5772" s="1"/>
      <c r="E5772" s="1">
        <v>6</v>
      </c>
      <c r="F5772" s="1">
        <v>4</v>
      </c>
      <c r="G5772" s="1">
        <v>0</v>
      </c>
      <c r="H5772" s="1">
        <v>2</v>
      </c>
      <c r="I5772" s="15">
        <v>0.66666666666666663</v>
      </c>
      <c r="J5772">
        <f t="shared" si="90"/>
        <v>40</v>
      </c>
    </row>
    <row r="5773" spans="1:10" x14ac:dyDescent="0.3">
      <c r="A5773" t="s">
        <v>3017</v>
      </c>
      <c r="C5773" s="18">
        <v>416.11978051195922</v>
      </c>
      <c r="D5773" s="1"/>
      <c r="E5773" s="1">
        <v>64</v>
      </c>
      <c r="F5773" s="1">
        <v>34</v>
      </c>
      <c r="G5773" s="1">
        <v>0</v>
      </c>
      <c r="H5773" s="1">
        <v>30</v>
      </c>
      <c r="I5773" s="15">
        <v>0.53125</v>
      </c>
      <c r="J5773">
        <f t="shared" si="90"/>
        <v>20</v>
      </c>
    </row>
    <row r="5774" spans="1:10" x14ac:dyDescent="0.3">
      <c r="A5774" t="s">
        <v>14222</v>
      </c>
      <c r="C5774" s="18">
        <v>416.11972733209495</v>
      </c>
      <c r="D5774" s="1"/>
      <c r="E5774" s="1">
        <v>130</v>
      </c>
      <c r="F5774" s="1">
        <v>54</v>
      </c>
      <c r="G5774" s="1">
        <v>0</v>
      </c>
      <c r="H5774" s="1">
        <v>76</v>
      </c>
      <c r="I5774" s="15">
        <v>0.41538461538461541</v>
      </c>
      <c r="J5774">
        <f t="shared" si="90"/>
        <v>20</v>
      </c>
    </row>
    <row r="5775" spans="1:10" x14ac:dyDescent="0.3">
      <c r="A5775" t="s">
        <v>5529</v>
      </c>
      <c r="C5775" s="18">
        <v>416.08801527157829</v>
      </c>
      <c r="D5775" s="1"/>
      <c r="E5775" s="1">
        <v>46</v>
      </c>
      <c r="F5775" s="1">
        <v>24</v>
      </c>
      <c r="G5775" s="1">
        <v>0</v>
      </c>
      <c r="H5775" s="1">
        <v>22</v>
      </c>
      <c r="I5775" s="15">
        <v>0.52173913043478259</v>
      </c>
      <c r="J5775">
        <f t="shared" si="90"/>
        <v>20</v>
      </c>
    </row>
    <row r="5776" spans="1:10" x14ac:dyDescent="0.3">
      <c r="A5776" t="s">
        <v>5455</v>
      </c>
      <c r="C5776" s="18">
        <v>416.0835821702608</v>
      </c>
      <c r="D5776" s="1"/>
      <c r="E5776" s="1">
        <v>9</v>
      </c>
      <c r="F5776" s="1">
        <v>5</v>
      </c>
      <c r="G5776" s="1">
        <v>1</v>
      </c>
      <c r="H5776" s="1">
        <v>3</v>
      </c>
      <c r="I5776" s="15">
        <v>0.61111111111111116</v>
      </c>
      <c r="J5776">
        <f t="shared" si="90"/>
        <v>40</v>
      </c>
    </row>
    <row r="5777" spans="1:10" x14ac:dyDescent="0.3">
      <c r="A5777" t="s">
        <v>5456</v>
      </c>
      <c r="C5777" s="18">
        <v>416.07019812070098</v>
      </c>
      <c r="D5777" s="1"/>
      <c r="E5777" s="1">
        <v>5</v>
      </c>
      <c r="F5777" s="1">
        <v>3</v>
      </c>
      <c r="G5777" s="1">
        <v>0</v>
      </c>
      <c r="H5777" s="1">
        <v>2</v>
      </c>
      <c r="I5777" s="15">
        <v>0.6</v>
      </c>
      <c r="J5777">
        <f t="shared" si="90"/>
        <v>40</v>
      </c>
    </row>
    <row r="5778" spans="1:10" x14ac:dyDescent="0.3">
      <c r="A5778" t="s">
        <v>5457</v>
      </c>
      <c r="C5778" s="18">
        <v>416.06010647146036</v>
      </c>
      <c r="D5778" s="1"/>
      <c r="E5778" s="1">
        <v>5</v>
      </c>
      <c r="F5778" s="1">
        <v>3</v>
      </c>
      <c r="G5778" s="1">
        <v>0</v>
      </c>
      <c r="H5778" s="1">
        <v>2</v>
      </c>
      <c r="I5778" s="15">
        <v>0.6</v>
      </c>
      <c r="J5778">
        <f t="shared" si="90"/>
        <v>40</v>
      </c>
    </row>
    <row r="5779" spans="1:10" x14ac:dyDescent="0.3">
      <c r="A5779" t="s">
        <v>5458</v>
      </c>
      <c r="C5779" s="18">
        <v>416.05969758140327</v>
      </c>
      <c r="D5779" s="1"/>
      <c r="E5779" s="1">
        <v>10</v>
      </c>
      <c r="F5779" s="1">
        <v>5</v>
      </c>
      <c r="G5779" s="1">
        <v>1</v>
      </c>
      <c r="H5779" s="1">
        <v>4</v>
      </c>
      <c r="I5779" s="15">
        <v>0.55000000000000004</v>
      </c>
      <c r="J5779">
        <f t="shared" si="90"/>
        <v>40</v>
      </c>
    </row>
    <row r="5780" spans="1:10" x14ac:dyDescent="0.3">
      <c r="A5780" t="s">
        <v>5342</v>
      </c>
      <c r="C5780" s="18">
        <v>416.04543663368645</v>
      </c>
      <c r="D5780" s="1"/>
      <c r="E5780" s="1">
        <v>9</v>
      </c>
      <c r="F5780" s="1">
        <v>5</v>
      </c>
      <c r="G5780" s="1">
        <v>1</v>
      </c>
      <c r="H5780" s="1">
        <v>3</v>
      </c>
      <c r="I5780" s="15">
        <v>0.61111111111111116</v>
      </c>
      <c r="J5780">
        <f t="shared" si="90"/>
        <v>40</v>
      </c>
    </row>
    <row r="5781" spans="1:10" x14ac:dyDescent="0.3">
      <c r="A5781" t="s">
        <v>5460</v>
      </c>
      <c r="C5781" s="18">
        <v>416.04084944878866</v>
      </c>
      <c r="D5781" s="1"/>
      <c r="E5781" s="1">
        <v>5</v>
      </c>
      <c r="F5781" s="1">
        <v>3</v>
      </c>
      <c r="G5781" s="1">
        <v>1</v>
      </c>
      <c r="H5781" s="1">
        <v>1</v>
      </c>
      <c r="I5781" s="15">
        <v>0.7</v>
      </c>
      <c r="J5781">
        <f t="shared" si="90"/>
        <v>40</v>
      </c>
    </row>
    <row r="5782" spans="1:10" x14ac:dyDescent="0.3">
      <c r="A5782" t="s">
        <v>5514</v>
      </c>
      <c r="C5782" s="18">
        <v>416.02998861094852</v>
      </c>
      <c r="D5782" s="1"/>
      <c r="E5782" s="1">
        <v>13</v>
      </c>
      <c r="F5782" s="1">
        <v>7</v>
      </c>
      <c r="G5782" s="1">
        <v>0</v>
      </c>
      <c r="H5782" s="1">
        <v>6</v>
      </c>
      <c r="I5782" s="15">
        <v>0.53846153846153844</v>
      </c>
      <c r="J5782">
        <f t="shared" si="90"/>
        <v>40</v>
      </c>
    </row>
    <row r="5783" spans="1:10" x14ac:dyDescent="0.3">
      <c r="A5783" t="s">
        <v>5462</v>
      </c>
      <c r="C5783" s="18">
        <v>416.02924424195925</v>
      </c>
      <c r="D5783" s="1"/>
      <c r="E5783" s="1">
        <v>8</v>
      </c>
      <c r="F5783" s="1">
        <v>5</v>
      </c>
      <c r="G5783" s="1">
        <v>0</v>
      </c>
      <c r="H5783" s="1">
        <v>3</v>
      </c>
      <c r="I5783" s="15">
        <v>0.625</v>
      </c>
      <c r="J5783">
        <f t="shared" si="90"/>
        <v>40</v>
      </c>
    </row>
    <row r="5784" spans="1:10" x14ac:dyDescent="0.3">
      <c r="A5784" t="s">
        <v>5653</v>
      </c>
      <c r="C5784" s="18">
        <v>416.02238467531697</v>
      </c>
      <c r="D5784" s="1"/>
      <c r="E5784" s="1">
        <v>3</v>
      </c>
      <c r="F5784" s="1">
        <v>2</v>
      </c>
      <c r="G5784" s="1">
        <v>0</v>
      </c>
      <c r="H5784" s="1">
        <v>1</v>
      </c>
      <c r="I5784" s="15">
        <v>0.66666666666666663</v>
      </c>
      <c r="J5784">
        <f t="shared" si="90"/>
        <v>40</v>
      </c>
    </row>
    <row r="5785" spans="1:10" x14ac:dyDescent="0.3">
      <c r="A5785" t="s">
        <v>5463</v>
      </c>
      <c r="C5785" s="18">
        <v>415.98883100674715</v>
      </c>
      <c r="D5785" s="1"/>
      <c r="E5785" s="1">
        <v>6</v>
      </c>
      <c r="F5785" s="1">
        <v>4</v>
      </c>
      <c r="G5785" s="1">
        <v>0</v>
      </c>
      <c r="H5785" s="1">
        <v>2</v>
      </c>
      <c r="I5785" s="15">
        <v>0.66666666666666663</v>
      </c>
      <c r="J5785">
        <f t="shared" si="90"/>
        <v>40</v>
      </c>
    </row>
    <row r="5786" spans="1:10" x14ac:dyDescent="0.3">
      <c r="A5786" t="s">
        <v>5477</v>
      </c>
      <c r="C5786" s="18">
        <v>415.98557165163038</v>
      </c>
      <c r="D5786" s="1"/>
      <c r="E5786" s="1">
        <v>5</v>
      </c>
      <c r="F5786" s="1">
        <v>3</v>
      </c>
      <c r="G5786" s="1">
        <v>0</v>
      </c>
      <c r="H5786" s="1">
        <v>2</v>
      </c>
      <c r="I5786" s="15">
        <v>0.6</v>
      </c>
      <c r="J5786">
        <f t="shared" si="90"/>
        <v>40</v>
      </c>
    </row>
    <row r="5787" spans="1:10" x14ac:dyDescent="0.3">
      <c r="A5787" t="s">
        <v>5465</v>
      </c>
      <c r="C5787" s="18">
        <v>415.97751417960785</v>
      </c>
      <c r="D5787" s="1"/>
      <c r="E5787" s="1">
        <v>6</v>
      </c>
      <c r="F5787" s="1">
        <v>4</v>
      </c>
      <c r="G5787" s="1">
        <v>0</v>
      </c>
      <c r="H5787" s="1">
        <v>2</v>
      </c>
      <c r="I5787" s="15">
        <v>0.66666666666666663</v>
      </c>
      <c r="J5787">
        <f t="shared" si="90"/>
        <v>40</v>
      </c>
    </row>
    <row r="5788" spans="1:10" x14ac:dyDescent="0.3">
      <c r="A5788" t="s">
        <v>5629</v>
      </c>
      <c r="C5788" s="18">
        <v>415.97547855108064</v>
      </c>
      <c r="D5788" s="1"/>
      <c r="E5788" s="1">
        <v>3</v>
      </c>
      <c r="F5788" s="1">
        <v>2</v>
      </c>
      <c r="G5788" s="1">
        <v>0</v>
      </c>
      <c r="H5788" s="1">
        <v>1</v>
      </c>
      <c r="I5788" s="15">
        <v>0.66666666666666663</v>
      </c>
      <c r="J5788">
        <f t="shared" si="90"/>
        <v>40</v>
      </c>
    </row>
    <row r="5789" spans="1:10" x14ac:dyDescent="0.3">
      <c r="A5789" t="s">
        <v>5466</v>
      </c>
      <c r="C5789" s="18">
        <v>415.97112889666454</v>
      </c>
      <c r="D5789" s="1"/>
      <c r="E5789" s="1">
        <v>5</v>
      </c>
      <c r="F5789" s="1">
        <v>3</v>
      </c>
      <c r="G5789" s="1">
        <v>0</v>
      </c>
      <c r="H5789" s="1">
        <v>2</v>
      </c>
      <c r="I5789" s="15">
        <v>0.6</v>
      </c>
      <c r="J5789">
        <f t="shared" si="90"/>
        <v>40</v>
      </c>
    </row>
    <row r="5790" spans="1:10" x14ac:dyDescent="0.3">
      <c r="A5790" t="s">
        <v>5745</v>
      </c>
      <c r="C5790" s="18">
        <v>415.96408350900685</v>
      </c>
      <c r="D5790" s="1"/>
      <c r="E5790" s="1">
        <v>3</v>
      </c>
      <c r="F5790" s="1">
        <v>2</v>
      </c>
      <c r="G5790" s="1">
        <v>0</v>
      </c>
      <c r="H5790" s="1">
        <v>1</v>
      </c>
      <c r="I5790" s="15">
        <v>0.66666666666666663</v>
      </c>
      <c r="J5790">
        <f t="shared" si="90"/>
        <v>40</v>
      </c>
    </row>
    <row r="5791" spans="1:10" x14ac:dyDescent="0.3">
      <c r="A5791" t="s">
        <v>5467</v>
      </c>
      <c r="C5791" s="18">
        <v>415.95511533860753</v>
      </c>
      <c r="D5791" s="1"/>
      <c r="E5791" s="1">
        <v>2</v>
      </c>
      <c r="F5791" s="1">
        <v>0</v>
      </c>
      <c r="G5791" s="1">
        <v>0</v>
      </c>
      <c r="H5791" s="1">
        <v>2</v>
      </c>
      <c r="I5791" s="15">
        <v>0</v>
      </c>
      <c r="J5791">
        <f t="shared" si="90"/>
        <v>40</v>
      </c>
    </row>
    <row r="5792" spans="1:10" x14ac:dyDescent="0.3">
      <c r="A5792" t="s">
        <v>5468</v>
      </c>
      <c r="C5792" s="18">
        <v>415.95463205439944</v>
      </c>
      <c r="D5792" s="1"/>
      <c r="E5792" s="1">
        <v>3</v>
      </c>
      <c r="F5792" s="1">
        <v>2</v>
      </c>
      <c r="G5792" s="1">
        <v>0</v>
      </c>
      <c r="H5792" s="1">
        <v>1</v>
      </c>
      <c r="I5792" s="15">
        <v>0.66666666666666663</v>
      </c>
      <c r="J5792">
        <f t="shared" si="90"/>
        <v>40</v>
      </c>
    </row>
    <row r="5793" spans="1:10" x14ac:dyDescent="0.3">
      <c r="A5793" t="s">
        <v>5470</v>
      </c>
      <c r="C5793" s="18">
        <v>415.94518544645206</v>
      </c>
      <c r="D5793" s="1"/>
      <c r="E5793" s="1">
        <v>27</v>
      </c>
      <c r="F5793" s="1">
        <v>16</v>
      </c>
      <c r="G5793" s="1">
        <v>0</v>
      </c>
      <c r="H5793" s="1">
        <v>11</v>
      </c>
      <c r="I5793" s="15">
        <v>0.59259259259259256</v>
      </c>
      <c r="J5793">
        <f t="shared" si="90"/>
        <v>40</v>
      </c>
    </row>
    <row r="5794" spans="1:10" x14ac:dyDescent="0.3">
      <c r="A5794" t="s">
        <v>5471</v>
      </c>
      <c r="C5794" s="18">
        <v>415.94130112586475</v>
      </c>
      <c r="D5794" s="1"/>
      <c r="E5794" s="1">
        <v>5</v>
      </c>
      <c r="F5794" s="1">
        <v>3</v>
      </c>
      <c r="G5794" s="1">
        <v>0</v>
      </c>
      <c r="H5794" s="1">
        <v>2</v>
      </c>
      <c r="I5794" s="15">
        <v>0.6</v>
      </c>
      <c r="J5794">
        <f t="shared" si="90"/>
        <v>40</v>
      </c>
    </row>
    <row r="5795" spans="1:10" x14ac:dyDescent="0.3">
      <c r="A5795" t="s">
        <v>5472</v>
      </c>
      <c r="C5795" s="18">
        <v>415.93988367365876</v>
      </c>
      <c r="D5795" s="1"/>
      <c r="E5795" s="1">
        <v>5</v>
      </c>
      <c r="F5795" s="1">
        <v>3</v>
      </c>
      <c r="G5795" s="1">
        <v>0</v>
      </c>
      <c r="H5795" s="1">
        <v>2</v>
      </c>
      <c r="I5795" s="15">
        <v>0.6</v>
      </c>
      <c r="J5795">
        <f t="shared" si="90"/>
        <v>40</v>
      </c>
    </row>
    <row r="5796" spans="1:10" x14ac:dyDescent="0.3">
      <c r="A5796" t="s">
        <v>5473</v>
      </c>
      <c r="C5796" s="18">
        <v>415.93256007861538</v>
      </c>
      <c r="D5796" s="1"/>
      <c r="E5796" s="1">
        <v>26</v>
      </c>
      <c r="F5796" s="1">
        <v>14</v>
      </c>
      <c r="G5796" s="1">
        <v>0</v>
      </c>
      <c r="H5796" s="1">
        <v>12</v>
      </c>
      <c r="I5796" s="15">
        <v>0.53846153846153844</v>
      </c>
      <c r="J5796">
        <f t="shared" si="90"/>
        <v>40</v>
      </c>
    </row>
    <row r="5797" spans="1:10" x14ac:dyDescent="0.3">
      <c r="A5797" t="s">
        <v>5474</v>
      </c>
      <c r="C5797" s="18">
        <v>415.91756662356812</v>
      </c>
      <c r="D5797" s="1"/>
      <c r="E5797" s="1">
        <v>2</v>
      </c>
      <c r="F5797" s="1">
        <v>2</v>
      </c>
      <c r="G5797" s="1">
        <v>0</v>
      </c>
      <c r="H5797" s="1">
        <v>0</v>
      </c>
      <c r="I5797" s="15">
        <v>1</v>
      </c>
      <c r="J5797">
        <f t="shared" si="90"/>
        <v>40</v>
      </c>
    </row>
    <row r="5798" spans="1:10" x14ac:dyDescent="0.3">
      <c r="A5798" t="s">
        <v>5732</v>
      </c>
      <c r="C5798" s="18">
        <v>415.90685333920851</v>
      </c>
      <c r="D5798" s="1"/>
      <c r="E5798" s="1">
        <v>38</v>
      </c>
      <c r="F5798" s="1">
        <v>17</v>
      </c>
      <c r="G5798" s="1">
        <v>7</v>
      </c>
      <c r="H5798" s="1">
        <v>14</v>
      </c>
      <c r="I5798" s="15">
        <v>0.53947368421052633</v>
      </c>
      <c r="J5798">
        <f t="shared" si="90"/>
        <v>20</v>
      </c>
    </row>
    <row r="5799" spans="1:10" x14ac:dyDescent="0.3">
      <c r="A5799" t="s">
        <v>5476</v>
      </c>
      <c r="C5799" s="18">
        <v>415.88416084224673</v>
      </c>
      <c r="D5799" s="1"/>
      <c r="E5799" s="1">
        <v>8</v>
      </c>
      <c r="F5799" s="1">
        <v>5</v>
      </c>
      <c r="G5799" s="1">
        <v>0</v>
      </c>
      <c r="H5799" s="1">
        <v>3</v>
      </c>
      <c r="I5799" s="15">
        <v>0.625</v>
      </c>
      <c r="J5799">
        <f t="shared" si="90"/>
        <v>40</v>
      </c>
    </row>
    <row r="5800" spans="1:10" x14ac:dyDescent="0.3">
      <c r="A5800" t="s">
        <v>5478</v>
      </c>
      <c r="C5800" s="18">
        <v>415.87810165489145</v>
      </c>
      <c r="D5800" s="1"/>
      <c r="E5800" s="1">
        <v>5</v>
      </c>
      <c r="F5800" s="1">
        <v>3</v>
      </c>
      <c r="G5800" s="1">
        <v>0</v>
      </c>
      <c r="H5800" s="1">
        <v>2</v>
      </c>
      <c r="I5800" s="15">
        <v>0.6</v>
      </c>
      <c r="J5800">
        <f t="shared" si="90"/>
        <v>40</v>
      </c>
    </row>
    <row r="5801" spans="1:10" x14ac:dyDescent="0.3">
      <c r="A5801" t="s">
        <v>5480</v>
      </c>
      <c r="C5801" s="18">
        <v>415.87339499951742</v>
      </c>
      <c r="D5801" s="1"/>
      <c r="E5801" s="1">
        <v>6</v>
      </c>
      <c r="F5801" s="1">
        <v>4</v>
      </c>
      <c r="G5801" s="1">
        <v>0</v>
      </c>
      <c r="H5801" s="1">
        <v>2</v>
      </c>
      <c r="I5801" s="15">
        <v>0.66666666666666663</v>
      </c>
      <c r="J5801">
        <f t="shared" si="90"/>
        <v>40</v>
      </c>
    </row>
    <row r="5802" spans="1:10" x14ac:dyDescent="0.3">
      <c r="A5802" t="s">
        <v>5479</v>
      </c>
      <c r="C5802" s="18">
        <v>415.85173324263872</v>
      </c>
      <c r="D5802" s="1"/>
      <c r="E5802" s="1">
        <v>50</v>
      </c>
      <c r="F5802" s="1">
        <v>23</v>
      </c>
      <c r="G5802" s="1">
        <v>0</v>
      </c>
      <c r="H5802" s="1">
        <v>27</v>
      </c>
      <c r="I5802" s="15">
        <v>0.46</v>
      </c>
      <c r="J5802">
        <f t="shared" si="90"/>
        <v>20</v>
      </c>
    </row>
    <row r="5803" spans="1:10" x14ac:dyDescent="0.3">
      <c r="A5803" t="s">
        <v>5537</v>
      </c>
      <c r="C5803" s="18">
        <v>415.82342185631376</v>
      </c>
      <c r="D5803" s="1"/>
      <c r="E5803" s="1">
        <v>6</v>
      </c>
      <c r="F5803" s="1">
        <v>4</v>
      </c>
      <c r="G5803" s="1">
        <v>0</v>
      </c>
      <c r="H5803" s="1">
        <v>2</v>
      </c>
      <c r="I5803" s="15">
        <v>0.66666666666666663</v>
      </c>
      <c r="J5803">
        <f t="shared" si="90"/>
        <v>40</v>
      </c>
    </row>
    <row r="5804" spans="1:10" x14ac:dyDescent="0.3">
      <c r="A5804" t="s">
        <v>5512</v>
      </c>
      <c r="C5804" s="18">
        <v>415.82007018207923</v>
      </c>
      <c r="D5804" s="1"/>
      <c r="E5804" s="1">
        <v>3</v>
      </c>
      <c r="F5804" s="1">
        <v>2</v>
      </c>
      <c r="G5804" s="1">
        <v>0</v>
      </c>
      <c r="H5804" s="1">
        <v>1</v>
      </c>
      <c r="I5804" s="15">
        <v>0.66666666666666663</v>
      </c>
      <c r="J5804">
        <f t="shared" si="90"/>
        <v>40</v>
      </c>
    </row>
    <row r="5805" spans="1:10" x14ac:dyDescent="0.3">
      <c r="A5805" t="s">
        <v>5481</v>
      </c>
      <c r="C5805" s="18">
        <v>415.80419428436147</v>
      </c>
      <c r="D5805" s="1"/>
      <c r="E5805" s="1">
        <v>23</v>
      </c>
      <c r="F5805" s="1">
        <v>14</v>
      </c>
      <c r="G5805" s="1">
        <v>1</v>
      </c>
      <c r="H5805" s="1">
        <v>8</v>
      </c>
      <c r="I5805" s="15">
        <v>0.63043478260869568</v>
      </c>
      <c r="J5805">
        <f t="shared" si="90"/>
        <v>40</v>
      </c>
    </row>
    <row r="5806" spans="1:10" x14ac:dyDescent="0.3">
      <c r="A5806" t="s">
        <v>5482</v>
      </c>
      <c r="C5806" s="18">
        <v>415.78964746846685</v>
      </c>
      <c r="D5806" s="1"/>
      <c r="E5806" s="1">
        <v>15</v>
      </c>
      <c r="F5806" s="1">
        <v>8</v>
      </c>
      <c r="G5806" s="1">
        <v>0</v>
      </c>
      <c r="H5806" s="1">
        <v>7</v>
      </c>
      <c r="I5806" s="15">
        <v>0.53333333333333333</v>
      </c>
      <c r="J5806">
        <f t="shared" si="90"/>
        <v>40</v>
      </c>
    </row>
    <row r="5807" spans="1:10" x14ac:dyDescent="0.3">
      <c r="A5807" t="s">
        <v>5483</v>
      </c>
      <c r="C5807" s="18">
        <v>415.78585815360748</v>
      </c>
      <c r="D5807" s="1"/>
      <c r="E5807" s="1">
        <v>8</v>
      </c>
      <c r="F5807" s="1">
        <v>5</v>
      </c>
      <c r="G5807" s="1">
        <v>0</v>
      </c>
      <c r="H5807" s="1">
        <v>3</v>
      </c>
      <c r="I5807" s="15">
        <v>0.625</v>
      </c>
      <c r="J5807">
        <f t="shared" si="90"/>
        <v>40</v>
      </c>
    </row>
    <row r="5808" spans="1:10" x14ac:dyDescent="0.3">
      <c r="A5808" t="s">
        <v>5484</v>
      </c>
      <c r="C5808" s="18">
        <v>415.78467710813266</v>
      </c>
      <c r="D5808" s="1"/>
      <c r="E5808" s="1">
        <v>25</v>
      </c>
      <c r="F5808" s="1">
        <v>13</v>
      </c>
      <c r="G5808" s="1">
        <v>1</v>
      </c>
      <c r="H5808" s="1">
        <v>11</v>
      </c>
      <c r="I5808" s="15">
        <v>0.54</v>
      </c>
      <c r="J5808">
        <f t="shared" si="90"/>
        <v>40</v>
      </c>
    </row>
    <row r="5809" spans="1:10" x14ac:dyDescent="0.3">
      <c r="A5809" t="s">
        <v>5485</v>
      </c>
      <c r="C5809" s="18">
        <v>415.77448268048641</v>
      </c>
      <c r="D5809" s="1"/>
      <c r="E5809" s="1">
        <v>5</v>
      </c>
      <c r="F5809" s="1">
        <v>3</v>
      </c>
      <c r="G5809" s="1">
        <v>0</v>
      </c>
      <c r="H5809" s="1">
        <v>2</v>
      </c>
      <c r="I5809" s="15">
        <v>0.6</v>
      </c>
      <c r="J5809">
        <f t="shared" si="90"/>
        <v>40</v>
      </c>
    </row>
    <row r="5810" spans="1:10" x14ac:dyDescent="0.3">
      <c r="A5810" t="s">
        <v>5486</v>
      </c>
      <c r="C5810" s="18">
        <v>415.76618289021195</v>
      </c>
      <c r="D5810" s="1"/>
      <c r="E5810" s="1">
        <v>22</v>
      </c>
      <c r="F5810" s="1">
        <v>6</v>
      </c>
      <c r="G5810" s="1">
        <v>4</v>
      </c>
      <c r="H5810" s="1">
        <v>12</v>
      </c>
      <c r="I5810" s="15">
        <v>0.36363636363636365</v>
      </c>
      <c r="J5810">
        <f t="shared" si="90"/>
        <v>40</v>
      </c>
    </row>
    <row r="5811" spans="1:10" x14ac:dyDescent="0.3">
      <c r="A5811" t="s">
        <v>5487</v>
      </c>
      <c r="C5811" s="18">
        <v>415.75800353776287</v>
      </c>
      <c r="D5811" s="1"/>
      <c r="E5811" s="1">
        <v>6</v>
      </c>
      <c r="F5811" s="1">
        <v>4</v>
      </c>
      <c r="G5811" s="1">
        <v>0</v>
      </c>
      <c r="H5811" s="1">
        <v>2</v>
      </c>
      <c r="I5811" s="15">
        <v>0.66666666666666663</v>
      </c>
      <c r="J5811">
        <f t="shared" si="90"/>
        <v>40</v>
      </c>
    </row>
    <row r="5812" spans="1:10" x14ac:dyDescent="0.3">
      <c r="A5812" t="s">
        <v>5488</v>
      </c>
      <c r="C5812" s="18">
        <v>415.75450530285752</v>
      </c>
      <c r="D5812" s="1"/>
      <c r="E5812" s="1">
        <v>37</v>
      </c>
      <c r="F5812" s="1">
        <v>24</v>
      </c>
      <c r="G5812" s="1">
        <v>0</v>
      </c>
      <c r="H5812" s="1">
        <v>13</v>
      </c>
      <c r="I5812" s="15">
        <v>0.64864864864864868</v>
      </c>
      <c r="J5812">
        <f t="shared" si="90"/>
        <v>20</v>
      </c>
    </row>
    <row r="5813" spans="1:10" x14ac:dyDescent="0.3">
      <c r="A5813" t="s">
        <v>5848</v>
      </c>
      <c r="C5813" s="18">
        <v>415.74538141531355</v>
      </c>
      <c r="D5813" s="1"/>
      <c r="E5813" s="1">
        <v>9</v>
      </c>
      <c r="F5813" s="1">
        <v>5</v>
      </c>
      <c r="G5813" s="1">
        <v>1</v>
      </c>
      <c r="H5813" s="1">
        <v>3</v>
      </c>
      <c r="I5813" s="15">
        <v>0.61111111111111116</v>
      </c>
      <c r="J5813">
        <f t="shared" si="90"/>
        <v>40</v>
      </c>
    </row>
    <row r="5814" spans="1:10" x14ac:dyDescent="0.3">
      <c r="A5814" t="s">
        <v>5489</v>
      </c>
      <c r="C5814" s="18">
        <v>415.73802084867282</v>
      </c>
      <c r="D5814" s="1"/>
      <c r="E5814" s="1">
        <v>6</v>
      </c>
      <c r="F5814" s="1">
        <v>4</v>
      </c>
      <c r="G5814" s="1">
        <v>0</v>
      </c>
      <c r="H5814" s="1">
        <v>2</v>
      </c>
      <c r="I5814" s="15">
        <v>0.66666666666666663</v>
      </c>
      <c r="J5814">
        <f t="shared" si="90"/>
        <v>40</v>
      </c>
    </row>
    <row r="5815" spans="1:10" x14ac:dyDescent="0.3">
      <c r="A5815" t="s">
        <v>5490</v>
      </c>
      <c r="C5815" s="18">
        <v>415.72677044343237</v>
      </c>
      <c r="D5815" s="1"/>
      <c r="E5815" s="1">
        <v>52</v>
      </c>
      <c r="F5815" s="1">
        <v>27</v>
      </c>
      <c r="G5815" s="1">
        <v>0</v>
      </c>
      <c r="H5815" s="1">
        <v>25</v>
      </c>
      <c r="I5815" s="15">
        <v>0.51923076923076927</v>
      </c>
      <c r="J5815">
        <f t="shared" si="90"/>
        <v>20</v>
      </c>
    </row>
    <row r="5816" spans="1:10" x14ac:dyDescent="0.3">
      <c r="A5816" t="s">
        <v>5491</v>
      </c>
      <c r="C5816" s="18">
        <v>415.70782141135004</v>
      </c>
      <c r="D5816" s="1"/>
      <c r="E5816" s="1">
        <v>10</v>
      </c>
      <c r="F5816" s="1">
        <v>5</v>
      </c>
      <c r="G5816" s="1">
        <v>0</v>
      </c>
      <c r="H5816" s="1">
        <v>5</v>
      </c>
      <c r="I5816" s="15">
        <v>0.5</v>
      </c>
      <c r="J5816">
        <f t="shared" si="90"/>
        <v>40</v>
      </c>
    </row>
    <row r="5817" spans="1:10" x14ac:dyDescent="0.3">
      <c r="A5817" t="s">
        <v>5492</v>
      </c>
      <c r="C5817" s="18">
        <v>415.70363411476694</v>
      </c>
      <c r="D5817" s="1"/>
      <c r="E5817" s="1">
        <v>8</v>
      </c>
      <c r="F5817" s="1">
        <v>5</v>
      </c>
      <c r="G5817" s="1">
        <v>1</v>
      </c>
      <c r="H5817" s="1">
        <v>2</v>
      </c>
      <c r="I5817" s="15">
        <v>0.6875</v>
      </c>
      <c r="J5817">
        <f t="shared" si="90"/>
        <v>40</v>
      </c>
    </row>
    <row r="5818" spans="1:10" x14ac:dyDescent="0.3">
      <c r="A5818" t="s">
        <v>5493</v>
      </c>
      <c r="C5818" s="18">
        <v>415.68647995492341</v>
      </c>
      <c r="D5818" s="1"/>
      <c r="E5818" s="1">
        <v>88</v>
      </c>
      <c r="F5818" s="1">
        <v>46</v>
      </c>
      <c r="G5818" s="1">
        <v>2</v>
      </c>
      <c r="H5818" s="1">
        <v>40</v>
      </c>
      <c r="I5818" s="15">
        <v>0.53409090909090906</v>
      </c>
      <c r="J5818">
        <f t="shared" si="90"/>
        <v>20</v>
      </c>
    </row>
    <row r="5819" spans="1:10" x14ac:dyDescent="0.3">
      <c r="A5819" t="s">
        <v>5494</v>
      </c>
      <c r="C5819" s="18">
        <v>415.68636804480514</v>
      </c>
      <c r="D5819" s="1"/>
      <c r="E5819" s="1">
        <v>26</v>
      </c>
      <c r="F5819" s="1">
        <v>13</v>
      </c>
      <c r="G5819" s="1">
        <v>0</v>
      </c>
      <c r="H5819" s="1">
        <v>13</v>
      </c>
      <c r="I5819" s="15">
        <v>0.5</v>
      </c>
      <c r="J5819">
        <f t="shared" si="90"/>
        <v>40</v>
      </c>
    </row>
    <row r="5820" spans="1:10" x14ac:dyDescent="0.3">
      <c r="A5820" t="s">
        <v>5495</v>
      </c>
      <c r="C5820" s="18">
        <v>415.67478153868973</v>
      </c>
      <c r="D5820" s="1"/>
      <c r="E5820" s="1">
        <v>12</v>
      </c>
      <c r="F5820" s="1">
        <v>7</v>
      </c>
      <c r="G5820" s="1">
        <v>0</v>
      </c>
      <c r="H5820" s="1">
        <v>5</v>
      </c>
      <c r="I5820" s="15">
        <v>0.58333333333333337</v>
      </c>
      <c r="J5820">
        <f t="shared" si="90"/>
        <v>40</v>
      </c>
    </row>
    <row r="5821" spans="1:10" x14ac:dyDescent="0.3">
      <c r="A5821" t="s">
        <v>5496</v>
      </c>
      <c r="C5821" s="18">
        <v>415.66321902162571</v>
      </c>
      <c r="D5821" s="1"/>
      <c r="E5821" s="1">
        <v>8</v>
      </c>
      <c r="F5821" s="1">
        <v>6</v>
      </c>
      <c r="G5821" s="1">
        <v>0</v>
      </c>
      <c r="H5821" s="1">
        <v>2</v>
      </c>
      <c r="I5821" s="15">
        <v>0.75</v>
      </c>
      <c r="J5821">
        <f t="shared" si="90"/>
        <v>40</v>
      </c>
    </row>
    <row r="5822" spans="1:10" x14ac:dyDescent="0.3">
      <c r="A5822" t="s">
        <v>5497</v>
      </c>
      <c r="C5822" s="18">
        <v>415.66313389184154</v>
      </c>
      <c r="D5822" s="1"/>
      <c r="E5822" s="1">
        <v>5</v>
      </c>
      <c r="F5822" s="1">
        <v>3</v>
      </c>
      <c r="G5822" s="1">
        <v>0</v>
      </c>
      <c r="H5822" s="1">
        <v>2</v>
      </c>
      <c r="I5822" s="15">
        <v>0.6</v>
      </c>
      <c r="J5822">
        <f t="shared" si="90"/>
        <v>40</v>
      </c>
    </row>
    <row r="5823" spans="1:10" x14ac:dyDescent="0.3">
      <c r="A5823" t="s">
        <v>5503</v>
      </c>
      <c r="C5823" s="18">
        <v>415.6485343761089</v>
      </c>
      <c r="D5823" s="1"/>
      <c r="E5823" s="1">
        <v>5</v>
      </c>
      <c r="F5823" s="1">
        <v>3</v>
      </c>
      <c r="G5823" s="1">
        <v>0</v>
      </c>
      <c r="H5823" s="1">
        <v>2</v>
      </c>
      <c r="I5823" s="15">
        <v>0.6</v>
      </c>
      <c r="J5823">
        <f t="shared" si="90"/>
        <v>40</v>
      </c>
    </row>
    <row r="5824" spans="1:10" x14ac:dyDescent="0.3">
      <c r="A5824" t="s">
        <v>5498</v>
      </c>
      <c r="C5824" s="18">
        <v>415.64549053592032</v>
      </c>
      <c r="D5824" s="1"/>
      <c r="E5824" s="1">
        <v>10</v>
      </c>
      <c r="F5824" s="1">
        <v>6</v>
      </c>
      <c r="G5824" s="1">
        <v>0</v>
      </c>
      <c r="H5824" s="1">
        <v>4</v>
      </c>
      <c r="I5824" s="15">
        <v>0.6</v>
      </c>
      <c r="J5824">
        <f t="shared" si="90"/>
        <v>40</v>
      </c>
    </row>
    <row r="5825" spans="1:10" x14ac:dyDescent="0.3">
      <c r="A5825" t="s">
        <v>5506</v>
      </c>
      <c r="C5825" s="18">
        <v>415.63337846697834</v>
      </c>
      <c r="D5825" s="1"/>
      <c r="E5825" s="1">
        <v>3</v>
      </c>
      <c r="F5825" s="1">
        <v>2</v>
      </c>
      <c r="G5825" s="1">
        <v>0</v>
      </c>
      <c r="H5825" s="1">
        <v>1</v>
      </c>
      <c r="I5825" s="15">
        <v>0.66666666666666663</v>
      </c>
      <c r="J5825">
        <f t="shared" si="90"/>
        <v>40</v>
      </c>
    </row>
    <row r="5826" spans="1:10" x14ac:dyDescent="0.3">
      <c r="A5826" t="s">
        <v>5500</v>
      </c>
      <c r="C5826" s="18">
        <v>415.62668172208959</v>
      </c>
      <c r="D5826" s="1"/>
      <c r="E5826" s="1">
        <v>6</v>
      </c>
      <c r="F5826" s="1">
        <v>4</v>
      </c>
      <c r="G5826" s="1">
        <v>0</v>
      </c>
      <c r="H5826" s="1">
        <v>2</v>
      </c>
      <c r="I5826" s="15">
        <v>0.66666666666666663</v>
      </c>
      <c r="J5826">
        <f t="shared" si="90"/>
        <v>40</v>
      </c>
    </row>
    <row r="5827" spans="1:10" x14ac:dyDescent="0.3">
      <c r="A5827" t="s">
        <v>5502</v>
      </c>
      <c r="C5827" s="18">
        <v>415.61882850363617</v>
      </c>
      <c r="D5827" s="1"/>
      <c r="E5827" s="1">
        <v>13</v>
      </c>
      <c r="F5827" s="1">
        <v>5</v>
      </c>
      <c r="G5827" s="1">
        <v>0</v>
      </c>
      <c r="H5827" s="1">
        <v>8</v>
      </c>
      <c r="I5827" s="15">
        <v>0.38461538461538464</v>
      </c>
      <c r="J5827">
        <f t="shared" si="90"/>
        <v>40</v>
      </c>
    </row>
    <row r="5828" spans="1:10" x14ac:dyDescent="0.3">
      <c r="A5828" t="s">
        <v>5504</v>
      </c>
      <c r="C5828" s="18">
        <v>415.61461663539461</v>
      </c>
      <c r="D5828" s="1"/>
      <c r="E5828" s="1">
        <v>11</v>
      </c>
      <c r="F5828" s="1">
        <v>6</v>
      </c>
      <c r="G5828" s="1">
        <v>1</v>
      </c>
      <c r="H5828" s="1">
        <v>4</v>
      </c>
      <c r="I5828" s="15">
        <v>0.59090909090909094</v>
      </c>
      <c r="J5828">
        <f t="shared" ref="J5828:J5891" si="91">IF(E5828&lt;=30,40,20)</f>
        <v>40</v>
      </c>
    </row>
    <row r="5829" spans="1:10" x14ac:dyDescent="0.3">
      <c r="A5829" t="s">
        <v>5641</v>
      </c>
      <c r="C5829" s="18">
        <v>415.60645645706074</v>
      </c>
      <c r="D5829" s="1"/>
      <c r="E5829" s="1">
        <v>41</v>
      </c>
      <c r="F5829" s="1">
        <v>20</v>
      </c>
      <c r="G5829" s="1">
        <v>1</v>
      </c>
      <c r="H5829" s="1">
        <v>20</v>
      </c>
      <c r="I5829" s="15">
        <v>0.5</v>
      </c>
      <c r="J5829">
        <f t="shared" si="91"/>
        <v>20</v>
      </c>
    </row>
    <row r="5830" spans="1:10" x14ac:dyDescent="0.3">
      <c r="A5830" t="s">
        <v>5505</v>
      </c>
      <c r="C5830" s="18">
        <v>415.60598503248275</v>
      </c>
      <c r="D5830" s="1"/>
      <c r="E5830" s="1">
        <v>18</v>
      </c>
      <c r="F5830" s="1">
        <v>8</v>
      </c>
      <c r="G5830" s="1">
        <v>0</v>
      </c>
      <c r="H5830" s="1">
        <v>10</v>
      </c>
      <c r="I5830" s="15">
        <v>0.44444444444444442</v>
      </c>
      <c r="J5830">
        <f t="shared" si="91"/>
        <v>40</v>
      </c>
    </row>
    <row r="5831" spans="1:10" x14ac:dyDescent="0.3">
      <c r="A5831" t="s">
        <v>5507</v>
      </c>
      <c r="C5831" s="18">
        <v>415.60230515750987</v>
      </c>
      <c r="D5831" s="1"/>
      <c r="E5831" s="1">
        <v>16</v>
      </c>
      <c r="F5831" s="1">
        <v>7</v>
      </c>
      <c r="G5831" s="1">
        <v>1</v>
      </c>
      <c r="H5831" s="1">
        <v>8</v>
      </c>
      <c r="I5831" s="15">
        <v>0.46875</v>
      </c>
      <c r="J5831">
        <f t="shared" si="91"/>
        <v>40</v>
      </c>
    </row>
    <row r="5832" spans="1:10" x14ac:dyDescent="0.3">
      <c r="A5832" t="s">
        <v>6047</v>
      </c>
      <c r="C5832" s="18">
        <v>415.59212126207677</v>
      </c>
      <c r="D5832" s="1"/>
      <c r="E5832" s="1">
        <v>3</v>
      </c>
      <c r="F5832" s="1">
        <v>2</v>
      </c>
      <c r="G5832" s="1">
        <v>0</v>
      </c>
      <c r="H5832" s="1">
        <v>1</v>
      </c>
      <c r="I5832" s="15">
        <v>0.66666666666666663</v>
      </c>
      <c r="J5832">
        <f t="shared" si="91"/>
        <v>40</v>
      </c>
    </row>
    <row r="5833" spans="1:10" x14ac:dyDescent="0.3">
      <c r="A5833" t="s">
        <v>5509</v>
      </c>
      <c r="C5833" s="18">
        <v>415.58642960929024</v>
      </c>
      <c r="D5833" s="1"/>
      <c r="E5833" s="1">
        <v>8</v>
      </c>
      <c r="F5833" s="1">
        <v>4</v>
      </c>
      <c r="G5833" s="1">
        <v>0</v>
      </c>
      <c r="H5833" s="1">
        <v>4</v>
      </c>
      <c r="I5833" s="15">
        <v>0.5</v>
      </c>
      <c r="J5833">
        <f t="shared" si="91"/>
        <v>40</v>
      </c>
    </row>
    <row r="5834" spans="1:10" x14ac:dyDescent="0.3">
      <c r="A5834" t="s">
        <v>5510</v>
      </c>
      <c r="C5834" s="18">
        <v>415.56383109058743</v>
      </c>
      <c r="D5834" s="1"/>
      <c r="E5834" s="1">
        <v>19</v>
      </c>
      <c r="F5834" s="1">
        <v>10</v>
      </c>
      <c r="G5834" s="1">
        <v>0</v>
      </c>
      <c r="H5834" s="1">
        <v>9</v>
      </c>
      <c r="I5834" s="15">
        <v>0.52631578947368418</v>
      </c>
      <c r="J5834">
        <f t="shared" si="91"/>
        <v>40</v>
      </c>
    </row>
    <row r="5835" spans="1:10" x14ac:dyDescent="0.3">
      <c r="A5835" t="s">
        <v>5513</v>
      </c>
      <c r="C5835" s="18">
        <v>415.54319692076086</v>
      </c>
      <c r="D5835" s="1"/>
      <c r="E5835" s="1">
        <v>8</v>
      </c>
      <c r="F5835" s="1">
        <v>5</v>
      </c>
      <c r="G5835" s="1">
        <v>0</v>
      </c>
      <c r="H5835" s="1">
        <v>3</v>
      </c>
      <c r="I5835" s="15">
        <v>0.625</v>
      </c>
      <c r="J5835">
        <f t="shared" si="91"/>
        <v>40</v>
      </c>
    </row>
    <row r="5836" spans="1:10" x14ac:dyDescent="0.3">
      <c r="A5836" t="s">
        <v>5452</v>
      </c>
      <c r="C5836" s="18">
        <v>415.52967928784631</v>
      </c>
      <c r="D5836" s="1"/>
      <c r="E5836" s="1">
        <v>13</v>
      </c>
      <c r="F5836" s="1">
        <v>7</v>
      </c>
      <c r="G5836" s="1">
        <v>0</v>
      </c>
      <c r="H5836" s="1">
        <v>6</v>
      </c>
      <c r="I5836" s="15">
        <v>0.53846153846153844</v>
      </c>
      <c r="J5836">
        <f t="shared" si="91"/>
        <v>40</v>
      </c>
    </row>
    <row r="5837" spans="1:10" x14ac:dyDescent="0.3">
      <c r="A5837" t="s">
        <v>5515</v>
      </c>
      <c r="C5837" s="18">
        <v>415.52555118433048</v>
      </c>
      <c r="D5837" s="1"/>
      <c r="E5837" s="1">
        <v>9</v>
      </c>
      <c r="F5837" s="1">
        <v>5</v>
      </c>
      <c r="G5837" s="1">
        <v>0</v>
      </c>
      <c r="H5837" s="1">
        <v>4</v>
      </c>
      <c r="I5837" s="15">
        <v>0.55555555555555558</v>
      </c>
      <c r="J5837">
        <f t="shared" si="91"/>
        <v>40</v>
      </c>
    </row>
    <row r="5838" spans="1:10" x14ac:dyDescent="0.3">
      <c r="A5838" t="s">
        <v>5724</v>
      </c>
      <c r="C5838" s="18">
        <v>415.52191239158765</v>
      </c>
      <c r="D5838" s="1"/>
      <c r="E5838" s="1">
        <v>18</v>
      </c>
      <c r="F5838" s="1">
        <v>9</v>
      </c>
      <c r="G5838" s="1">
        <v>1</v>
      </c>
      <c r="H5838" s="1">
        <v>8</v>
      </c>
      <c r="I5838" s="15">
        <v>0.52777777777777779</v>
      </c>
      <c r="J5838">
        <f t="shared" si="91"/>
        <v>40</v>
      </c>
    </row>
    <row r="5839" spans="1:10" x14ac:dyDescent="0.3">
      <c r="A5839" t="s">
        <v>5516</v>
      </c>
      <c r="C5839" s="18">
        <v>415.48830509863109</v>
      </c>
      <c r="D5839" s="1"/>
      <c r="E5839" s="1">
        <v>47</v>
      </c>
      <c r="F5839" s="1">
        <v>26</v>
      </c>
      <c r="G5839" s="1">
        <v>3</v>
      </c>
      <c r="H5839" s="1">
        <v>18</v>
      </c>
      <c r="I5839" s="15">
        <v>0.58510638297872342</v>
      </c>
      <c r="J5839">
        <f t="shared" si="91"/>
        <v>20</v>
      </c>
    </row>
    <row r="5840" spans="1:10" x14ac:dyDescent="0.3">
      <c r="A5840" t="s">
        <v>5517</v>
      </c>
      <c r="C5840" s="18">
        <v>415.47677177119783</v>
      </c>
      <c r="D5840" s="1"/>
      <c r="E5840" s="1">
        <v>12</v>
      </c>
      <c r="F5840" s="1">
        <v>6</v>
      </c>
      <c r="G5840" s="1">
        <v>1</v>
      </c>
      <c r="H5840" s="1">
        <v>5</v>
      </c>
      <c r="I5840" s="15">
        <v>0.54166666666666663</v>
      </c>
      <c r="J5840">
        <f t="shared" si="91"/>
        <v>40</v>
      </c>
    </row>
    <row r="5841" spans="1:10" x14ac:dyDescent="0.3">
      <c r="A5841" t="s">
        <v>5518</v>
      </c>
      <c r="C5841" s="18">
        <v>415.46791863027818</v>
      </c>
      <c r="D5841" s="1"/>
      <c r="E5841" s="1">
        <v>82</v>
      </c>
      <c r="F5841" s="1">
        <v>43</v>
      </c>
      <c r="G5841" s="1">
        <v>1</v>
      </c>
      <c r="H5841" s="1">
        <v>38</v>
      </c>
      <c r="I5841" s="15">
        <v>0.53048780487804881</v>
      </c>
      <c r="J5841">
        <f t="shared" si="91"/>
        <v>20</v>
      </c>
    </row>
    <row r="5842" spans="1:10" x14ac:dyDescent="0.3">
      <c r="A5842" t="s">
        <v>5519</v>
      </c>
      <c r="C5842" s="18">
        <v>415.46254714946809</v>
      </c>
      <c r="D5842" s="1"/>
      <c r="E5842" s="1">
        <v>10</v>
      </c>
      <c r="F5842" s="1">
        <v>6</v>
      </c>
      <c r="G5842" s="1">
        <v>0</v>
      </c>
      <c r="H5842" s="1">
        <v>4</v>
      </c>
      <c r="I5842" s="15">
        <v>0.6</v>
      </c>
      <c r="J5842">
        <f t="shared" si="91"/>
        <v>40</v>
      </c>
    </row>
    <row r="5843" spans="1:10" x14ac:dyDescent="0.3">
      <c r="A5843" t="s">
        <v>5508</v>
      </c>
      <c r="C5843" s="18">
        <v>415.4595113542573</v>
      </c>
      <c r="D5843" s="1"/>
      <c r="E5843" s="1">
        <v>20</v>
      </c>
      <c r="F5843" s="1">
        <v>10</v>
      </c>
      <c r="G5843" s="1">
        <v>0</v>
      </c>
      <c r="H5843" s="1">
        <v>10</v>
      </c>
      <c r="I5843" s="15">
        <v>0.5</v>
      </c>
      <c r="J5843">
        <f t="shared" si="91"/>
        <v>40</v>
      </c>
    </row>
    <row r="5844" spans="1:10" x14ac:dyDescent="0.3">
      <c r="A5844" t="s">
        <v>5520</v>
      </c>
      <c r="C5844" s="18">
        <v>415.45855824894818</v>
      </c>
      <c r="D5844" s="1"/>
      <c r="E5844" s="1">
        <v>21</v>
      </c>
      <c r="F5844" s="1">
        <v>11</v>
      </c>
      <c r="G5844" s="1">
        <v>0</v>
      </c>
      <c r="H5844" s="1">
        <v>10</v>
      </c>
      <c r="I5844" s="15">
        <v>0.52380952380952384</v>
      </c>
      <c r="J5844">
        <f t="shared" si="91"/>
        <v>40</v>
      </c>
    </row>
    <row r="5845" spans="1:10" x14ac:dyDescent="0.3">
      <c r="A5845" t="s">
        <v>5521</v>
      </c>
      <c r="C5845" s="18">
        <v>415.44284434669657</v>
      </c>
      <c r="D5845" s="1"/>
      <c r="E5845" s="1">
        <v>8</v>
      </c>
      <c r="F5845" s="1">
        <v>5</v>
      </c>
      <c r="G5845" s="1">
        <v>0</v>
      </c>
      <c r="H5845" s="1">
        <v>3</v>
      </c>
      <c r="I5845" s="15">
        <v>0.625</v>
      </c>
      <c r="J5845">
        <f t="shared" si="91"/>
        <v>40</v>
      </c>
    </row>
    <row r="5846" spans="1:10" x14ac:dyDescent="0.3">
      <c r="A5846" t="s">
        <v>5558</v>
      </c>
      <c r="C5846" s="18">
        <v>415.41337378438425</v>
      </c>
      <c r="D5846" s="1"/>
      <c r="E5846" s="1">
        <v>57</v>
      </c>
      <c r="F5846" s="1">
        <v>29</v>
      </c>
      <c r="G5846" s="1">
        <v>2</v>
      </c>
      <c r="H5846" s="1">
        <v>26</v>
      </c>
      <c r="I5846" s="15">
        <v>0.52631578947368418</v>
      </c>
      <c r="J5846">
        <f t="shared" si="91"/>
        <v>20</v>
      </c>
    </row>
    <row r="5847" spans="1:10" x14ac:dyDescent="0.3">
      <c r="A5847" t="s">
        <v>5535</v>
      </c>
      <c r="C5847" s="18">
        <v>415.40870054359215</v>
      </c>
      <c r="D5847" s="1"/>
      <c r="E5847" s="1">
        <v>5</v>
      </c>
      <c r="F5847" s="1">
        <v>3</v>
      </c>
      <c r="G5847" s="1">
        <v>0</v>
      </c>
      <c r="H5847" s="1">
        <v>2</v>
      </c>
      <c r="I5847" s="15">
        <v>0.6</v>
      </c>
      <c r="J5847">
        <f t="shared" si="91"/>
        <v>40</v>
      </c>
    </row>
    <row r="5848" spans="1:10" x14ac:dyDescent="0.3">
      <c r="A5848" t="s">
        <v>5524</v>
      </c>
      <c r="C5848" s="18">
        <v>415.38874273280089</v>
      </c>
      <c r="D5848" s="1"/>
      <c r="E5848" s="1">
        <v>5</v>
      </c>
      <c r="F5848" s="1">
        <v>3</v>
      </c>
      <c r="G5848" s="1">
        <v>0</v>
      </c>
      <c r="H5848" s="1">
        <v>2</v>
      </c>
      <c r="I5848" s="15">
        <v>0.6</v>
      </c>
      <c r="J5848">
        <f t="shared" si="91"/>
        <v>40</v>
      </c>
    </row>
    <row r="5849" spans="1:10" x14ac:dyDescent="0.3">
      <c r="A5849" t="s">
        <v>5525</v>
      </c>
      <c r="C5849" s="18">
        <v>415.38581054639758</v>
      </c>
      <c r="D5849" s="1"/>
      <c r="E5849" s="1">
        <v>3</v>
      </c>
      <c r="F5849" s="1">
        <v>2</v>
      </c>
      <c r="G5849" s="1">
        <v>0</v>
      </c>
      <c r="H5849" s="1">
        <v>1</v>
      </c>
      <c r="I5849" s="15">
        <v>0.66666666666666663</v>
      </c>
      <c r="J5849">
        <f t="shared" si="91"/>
        <v>40</v>
      </c>
    </row>
    <row r="5850" spans="1:10" x14ac:dyDescent="0.3">
      <c r="A5850" t="s">
        <v>7804</v>
      </c>
      <c r="C5850" s="18">
        <v>397.98464714274286</v>
      </c>
      <c r="D5850" s="1"/>
      <c r="E5850" s="1">
        <v>15</v>
      </c>
      <c r="F5850" s="1">
        <v>8</v>
      </c>
      <c r="G5850" s="1">
        <v>0</v>
      </c>
      <c r="H5850" s="1">
        <v>7</v>
      </c>
      <c r="I5850" s="15">
        <v>0.53333333333333333</v>
      </c>
      <c r="J5850">
        <f t="shared" si="91"/>
        <v>40</v>
      </c>
    </row>
    <row r="5851" spans="1:10" x14ac:dyDescent="0.3">
      <c r="A5851" t="s">
        <v>5526</v>
      </c>
      <c r="C5851" s="18">
        <v>415.38173553397252</v>
      </c>
      <c r="D5851" s="1"/>
      <c r="E5851" s="1">
        <v>21</v>
      </c>
      <c r="F5851" s="1">
        <v>14</v>
      </c>
      <c r="G5851" s="1">
        <v>1</v>
      </c>
      <c r="H5851" s="1">
        <v>6</v>
      </c>
      <c r="I5851" s="15">
        <v>0.69047619047619047</v>
      </c>
      <c r="J5851">
        <f t="shared" si="91"/>
        <v>40</v>
      </c>
    </row>
    <row r="5852" spans="1:10" x14ac:dyDescent="0.3">
      <c r="A5852" t="s">
        <v>5894</v>
      </c>
      <c r="C5852" s="18">
        <v>415.37755377727711</v>
      </c>
      <c r="D5852" s="1"/>
      <c r="E5852" s="1">
        <v>43</v>
      </c>
      <c r="F5852" s="1">
        <v>21</v>
      </c>
      <c r="G5852" s="1">
        <v>0</v>
      </c>
      <c r="H5852" s="1">
        <v>22</v>
      </c>
      <c r="I5852" s="15">
        <v>0.48837209302325579</v>
      </c>
      <c r="J5852">
        <f t="shared" si="91"/>
        <v>20</v>
      </c>
    </row>
    <row r="5853" spans="1:10" x14ac:dyDescent="0.3">
      <c r="A5853" t="s">
        <v>5527</v>
      </c>
      <c r="C5853" s="18">
        <v>415.36321124093126</v>
      </c>
      <c r="D5853" s="1"/>
      <c r="E5853" s="1">
        <v>3</v>
      </c>
      <c r="F5853" s="1">
        <v>2</v>
      </c>
      <c r="G5853" s="1">
        <v>0</v>
      </c>
      <c r="H5853" s="1">
        <v>1</v>
      </c>
      <c r="I5853" s="15">
        <v>0.66666666666666663</v>
      </c>
      <c r="J5853">
        <f t="shared" si="91"/>
        <v>40</v>
      </c>
    </row>
    <row r="5854" spans="1:10" x14ac:dyDescent="0.3">
      <c r="A5854" t="s">
        <v>5528</v>
      </c>
      <c r="C5854" s="18">
        <v>415.36044453858648</v>
      </c>
      <c r="D5854" s="1"/>
      <c r="E5854" s="1">
        <v>10</v>
      </c>
      <c r="F5854" s="1">
        <v>6</v>
      </c>
      <c r="G5854" s="1">
        <v>1</v>
      </c>
      <c r="H5854" s="1">
        <v>3</v>
      </c>
      <c r="I5854" s="15">
        <v>0.65</v>
      </c>
      <c r="J5854">
        <f t="shared" si="91"/>
        <v>40</v>
      </c>
    </row>
    <row r="5855" spans="1:10" x14ac:dyDescent="0.3">
      <c r="A5855" t="s">
        <v>14745</v>
      </c>
      <c r="C5855" s="18">
        <v>415.3600167828846</v>
      </c>
      <c r="D5855" s="1"/>
      <c r="E5855" s="1">
        <v>32</v>
      </c>
      <c r="F5855" s="1">
        <v>13</v>
      </c>
      <c r="G5855" s="1">
        <v>0</v>
      </c>
      <c r="H5855" s="1">
        <v>19</v>
      </c>
      <c r="I5855" s="15">
        <v>0.40625</v>
      </c>
      <c r="J5855">
        <f t="shared" si="91"/>
        <v>20</v>
      </c>
    </row>
    <row r="5856" spans="1:10" x14ac:dyDescent="0.3">
      <c r="A5856" t="s">
        <v>17562</v>
      </c>
      <c r="C5856" s="18">
        <v>415.35108123857054</v>
      </c>
      <c r="D5856" s="1"/>
      <c r="E5856" s="1">
        <v>13</v>
      </c>
      <c r="F5856" s="1">
        <v>4</v>
      </c>
      <c r="G5856" s="1">
        <v>0</v>
      </c>
      <c r="H5856" s="1">
        <v>9</v>
      </c>
      <c r="I5856" s="15">
        <v>0.30769230769230771</v>
      </c>
      <c r="J5856">
        <f t="shared" si="91"/>
        <v>40</v>
      </c>
    </row>
    <row r="5857" spans="1:10" x14ac:dyDescent="0.3">
      <c r="A5857" t="s">
        <v>5531</v>
      </c>
      <c r="C5857" s="18">
        <v>415.33556825695604</v>
      </c>
      <c r="D5857" s="1"/>
      <c r="E5857" s="1">
        <v>3</v>
      </c>
      <c r="F5857" s="1">
        <v>2</v>
      </c>
      <c r="G5857" s="1">
        <v>0</v>
      </c>
      <c r="H5857" s="1">
        <v>1</v>
      </c>
      <c r="I5857" s="15">
        <v>0.66666666666666663</v>
      </c>
      <c r="J5857">
        <f t="shared" si="91"/>
        <v>40</v>
      </c>
    </row>
    <row r="5858" spans="1:10" x14ac:dyDescent="0.3">
      <c r="A5858" t="s">
        <v>5532</v>
      </c>
      <c r="C5858" s="18">
        <v>415.33421679810988</v>
      </c>
      <c r="D5858" s="1"/>
      <c r="E5858" s="1">
        <v>2</v>
      </c>
      <c r="F5858" s="1">
        <v>2</v>
      </c>
      <c r="G5858" s="1">
        <v>0</v>
      </c>
      <c r="H5858" s="1">
        <v>0</v>
      </c>
      <c r="I5858" s="15">
        <v>1</v>
      </c>
      <c r="J5858">
        <f t="shared" si="91"/>
        <v>40</v>
      </c>
    </row>
    <row r="5859" spans="1:10" x14ac:dyDescent="0.3">
      <c r="A5859" t="s">
        <v>5533</v>
      </c>
      <c r="C5859" s="18">
        <v>415.31578648910971</v>
      </c>
      <c r="D5859" s="1"/>
      <c r="E5859" s="1">
        <v>9</v>
      </c>
      <c r="F5859" s="1">
        <v>5</v>
      </c>
      <c r="G5859" s="1">
        <v>0</v>
      </c>
      <c r="H5859" s="1">
        <v>4</v>
      </c>
      <c r="I5859" s="15">
        <v>0.55555555555555558</v>
      </c>
      <c r="J5859">
        <f t="shared" si="91"/>
        <v>40</v>
      </c>
    </row>
    <row r="5860" spans="1:10" x14ac:dyDescent="0.3">
      <c r="A5860" t="s">
        <v>5536</v>
      </c>
      <c r="C5860" s="18">
        <v>415.30418861811989</v>
      </c>
      <c r="D5860" s="1"/>
      <c r="E5860" s="1">
        <v>3</v>
      </c>
      <c r="F5860" s="1">
        <v>2</v>
      </c>
      <c r="G5860" s="1">
        <v>0</v>
      </c>
      <c r="H5860" s="1">
        <v>1</v>
      </c>
      <c r="I5860" s="15">
        <v>0.66666666666666663</v>
      </c>
      <c r="J5860">
        <f t="shared" si="91"/>
        <v>40</v>
      </c>
    </row>
    <row r="5861" spans="1:10" x14ac:dyDescent="0.3">
      <c r="A5861" t="s">
        <v>5634</v>
      </c>
      <c r="C5861" s="18">
        <v>415.29553383389708</v>
      </c>
      <c r="D5861" s="1"/>
      <c r="E5861" s="1">
        <v>10</v>
      </c>
      <c r="F5861" s="1">
        <v>6</v>
      </c>
      <c r="G5861" s="1">
        <v>0</v>
      </c>
      <c r="H5861" s="1">
        <v>4</v>
      </c>
      <c r="I5861" s="15">
        <v>0.6</v>
      </c>
      <c r="J5861">
        <f t="shared" si="91"/>
        <v>40</v>
      </c>
    </row>
    <row r="5862" spans="1:10" x14ac:dyDescent="0.3">
      <c r="A5862" t="s">
        <v>5543</v>
      </c>
      <c r="C5862" s="18">
        <v>415.28719093109186</v>
      </c>
      <c r="D5862" s="1"/>
      <c r="E5862" s="1">
        <v>3</v>
      </c>
      <c r="F5862" s="1">
        <v>2</v>
      </c>
      <c r="G5862" s="1">
        <v>0</v>
      </c>
      <c r="H5862" s="1">
        <v>1</v>
      </c>
      <c r="I5862" s="15">
        <v>0.66666666666666663</v>
      </c>
      <c r="J5862">
        <f t="shared" si="91"/>
        <v>40</v>
      </c>
    </row>
    <row r="5863" spans="1:10" x14ac:dyDescent="0.3">
      <c r="A5863" t="s">
        <v>5538</v>
      </c>
      <c r="C5863" s="18">
        <v>415.28384706132903</v>
      </c>
      <c r="D5863" s="1"/>
      <c r="E5863" s="1">
        <v>14</v>
      </c>
      <c r="F5863" s="1">
        <v>8</v>
      </c>
      <c r="G5863" s="1">
        <v>0</v>
      </c>
      <c r="H5863" s="1">
        <v>6</v>
      </c>
      <c r="I5863" s="15">
        <v>0.5714285714285714</v>
      </c>
      <c r="J5863">
        <f t="shared" si="91"/>
        <v>40</v>
      </c>
    </row>
    <row r="5864" spans="1:10" x14ac:dyDescent="0.3">
      <c r="A5864" t="s">
        <v>5539</v>
      </c>
      <c r="C5864" s="18">
        <v>415.28043182206358</v>
      </c>
      <c r="D5864" s="1"/>
      <c r="E5864" s="1">
        <v>5</v>
      </c>
      <c r="F5864" s="1">
        <v>3</v>
      </c>
      <c r="G5864" s="1">
        <v>0</v>
      </c>
      <c r="H5864" s="1">
        <v>2</v>
      </c>
      <c r="I5864" s="15">
        <v>0.6</v>
      </c>
      <c r="J5864">
        <f t="shared" si="91"/>
        <v>40</v>
      </c>
    </row>
    <row r="5865" spans="1:10" x14ac:dyDescent="0.3">
      <c r="A5865" t="s">
        <v>5540</v>
      </c>
      <c r="C5865" s="18">
        <v>415.27735424439868</v>
      </c>
      <c r="D5865" s="1"/>
      <c r="E5865" s="1">
        <v>3</v>
      </c>
      <c r="F5865" s="1">
        <v>2</v>
      </c>
      <c r="G5865" s="1">
        <v>0</v>
      </c>
      <c r="H5865" s="1">
        <v>1</v>
      </c>
      <c r="I5865" s="15">
        <v>0.66666666666666663</v>
      </c>
      <c r="J5865">
        <f t="shared" si="91"/>
        <v>40</v>
      </c>
    </row>
    <row r="5866" spans="1:10" x14ac:dyDescent="0.3">
      <c r="A5866" t="s">
        <v>5469</v>
      </c>
      <c r="C5866" s="18">
        <v>415.27424992888689</v>
      </c>
      <c r="D5866" s="1"/>
      <c r="E5866" s="1">
        <v>14</v>
      </c>
      <c r="F5866" s="1">
        <v>7</v>
      </c>
      <c r="G5866" s="1">
        <v>1</v>
      </c>
      <c r="H5866" s="1">
        <v>6</v>
      </c>
      <c r="I5866" s="15">
        <v>0.5357142857142857</v>
      </c>
      <c r="J5866">
        <f t="shared" si="91"/>
        <v>40</v>
      </c>
    </row>
    <row r="5867" spans="1:10" x14ac:dyDescent="0.3">
      <c r="A5867" t="s">
        <v>11213</v>
      </c>
      <c r="C5867" s="18">
        <v>415.27224396063701</v>
      </c>
      <c r="D5867" s="1"/>
      <c r="E5867" s="1">
        <v>34</v>
      </c>
      <c r="F5867" s="1">
        <v>16</v>
      </c>
      <c r="G5867" s="1">
        <v>1</v>
      </c>
      <c r="H5867" s="1">
        <v>17</v>
      </c>
      <c r="I5867" s="15">
        <v>0.48529411764705882</v>
      </c>
      <c r="J5867">
        <f t="shared" si="91"/>
        <v>20</v>
      </c>
    </row>
    <row r="5868" spans="1:10" x14ac:dyDescent="0.3">
      <c r="A5868" t="s">
        <v>5541</v>
      </c>
      <c r="C5868" s="18">
        <v>415.26655222182546</v>
      </c>
      <c r="D5868" s="1"/>
      <c r="E5868" s="1">
        <v>8</v>
      </c>
      <c r="F5868" s="1">
        <v>5</v>
      </c>
      <c r="G5868" s="1">
        <v>0</v>
      </c>
      <c r="H5868" s="1">
        <v>3</v>
      </c>
      <c r="I5868" s="15">
        <v>0.625</v>
      </c>
      <c r="J5868">
        <f t="shared" si="91"/>
        <v>40</v>
      </c>
    </row>
    <row r="5869" spans="1:10" x14ac:dyDescent="0.3">
      <c r="A5869" t="s">
        <v>5602</v>
      </c>
      <c r="C5869" s="18">
        <v>415.2614130642242</v>
      </c>
      <c r="D5869" s="1"/>
      <c r="E5869" s="1">
        <v>26</v>
      </c>
      <c r="F5869" s="1">
        <v>11</v>
      </c>
      <c r="G5869" s="1">
        <v>0</v>
      </c>
      <c r="H5869" s="1">
        <v>15</v>
      </c>
      <c r="I5869" s="15">
        <v>0.42307692307692307</v>
      </c>
      <c r="J5869">
        <f t="shared" si="91"/>
        <v>40</v>
      </c>
    </row>
    <row r="5870" spans="1:10" x14ac:dyDescent="0.3">
      <c r="A5870" t="s">
        <v>5542</v>
      </c>
      <c r="C5870" s="18">
        <v>415.26121512670511</v>
      </c>
      <c r="D5870" s="1"/>
      <c r="E5870" s="1">
        <v>3</v>
      </c>
      <c r="F5870" s="1">
        <v>2</v>
      </c>
      <c r="G5870" s="1">
        <v>0</v>
      </c>
      <c r="H5870" s="1">
        <v>1</v>
      </c>
      <c r="I5870" s="15">
        <v>0.66666666666666663</v>
      </c>
      <c r="J5870">
        <f t="shared" si="91"/>
        <v>40</v>
      </c>
    </row>
    <row r="5871" spans="1:10" x14ac:dyDescent="0.3">
      <c r="A5871" t="s">
        <v>5544</v>
      </c>
      <c r="C5871" s="18">
        <v>415.24213944156787</v>
      </c>
      <c r="D5871" s="1"/>
      <c r="E5871" s="1">
        <v>3</v>
      </c>
      <c r="F5871" s="1">
        <v>2</v>
      </c>
      <c r="G5871" s="1">
        <v>0</v>
      </c>
      <c r="H5871" s="1">
        <v>1</v>
      </c>
      <c r="I5871" s="15">
        <v>0.66666666666666663</v>
      </c>
      <c r="J5871">
        <f t="shared" si="91"/>
        <v>40</v>
      </c>
    </row>
    <row r="5872" spans="1:10" x14ac:dyDescent="0.3">
      <c r="A5872" t="s">
        <v>5545</v>
      </c>
      <c r="C5872" s="18">
        <v>415.23363917322405</v>
      </c>
      <c r="D5872" s="1"/>
      <c r="E5872" s="1">
        <v>5</v>
      </c>
      <c r="F5872" s="1">
        <v>3</v>
      </c>
      <c r="G5872" s="1">
        <v>0</v>
      </c>
      <c r="H5872" s="1">
        <v>2</v>
      </c>
      <c r="I5872" s="15">
        <v>0.6</v>
      </c>
      <c r="J5872">
        <f t="shared" si="91"/>
        <v>40</v>
      </c>
    </row>
    <row r="5873" spans="1:10" x14ac:dyDescent="0.3">
      <c r="A5873" t="s">
        <v>5567</v>
      </c>
      <c r="C5873" s="18">
        <v>415.22978719003015</v>
      </c>
      <c r="D5873" s="1"/>
      <c r="E5873" s="1">
        <v>5</v>
      </c>
      <c r="F5873" s="1">
        <v>3</v>
      </c>
      <c r="G5873" s="1">
        <v>0</v>
      </c>
      <c r="H5873" s="1">
        <v>2</v>
      </c>
      <c r="I5873" s="15">
        <v>0.6</v>
      </c>
      <c r="J5873">
        <f t="shared" si="91"/>
        <v>40</v>
      </c>
    </row>
    <row r="5874" spans="1:10" x14ac:dyDescent="0.3">
      <c r="A5874" t="s">
        <v>5547</v>
      </c>
      <c r="C5874" s="18">
        <v>415.22430410321692</v>
      </c>
      <c r="D5874" s="1"/>
      <c r="E5874" s="1">
        <v>3</v>
      </c>
      <c r="F5874" s="1">
        <v>2</v>
      </c>
      <c r="G5874" s="1">
        <v>0</v>
      </c>
      <c r="H5874" s="1">
        <v>1</v>
      </c>
      <c r="I5874" s="15">
        <v>0.66666666666666663</v>
      </c>
      <c r="J5874">
        <f t="shared" si="91"/>
        <v>40</v>
      </c>
    </row>
    <row r="5875" spans="1:10" x14ac:dyDescent="0.3">
      <c r="A5875" t="s">
        <v>5548</v>
      </c>
      <c r="C5875" s="18">
        <v>415.21554560903172</v>
      </c>
      <c r="D5875" s="1"/>
      <c r="E5875" s="1">
        <v>13</v>
      </c>
      <c r="F5875" s="1">
        <v>7</v>
      </c>
      <c r="G5875" s="1">
        <v>0</v>
      </c>
      <c r="H5875" s="1">
        <v>6</v>
      </c>
      <c r="I5875" s="15">
        <v>0.53846153846153844</v>
      </c>
      <c r="J5875">
        <f t="shared" si="91"/>
        <v>40</v>
      </c>
    </row>
    <row r="5876" spans="1:10" x14ac:dyDescent="0.3">
      <c r="A5876" t="s">
        <v>5549</v>
      </c>
      <c r="C5876" s="18">
        <v>415.20514935309274</v>
      </c>
      <c r="D5876" s="1"/>
      <c r="E5876" s="1">
        <v>10</v>
      </c>
      <c r="F5876" s="1">
        <v>6</v>
      </c>
      <c r="G5876" s="1">
        <v>0</v>
      </c>
      <c r="H5876" s="1">
        <v>4</v>
      </c>
      <c r="I5876" s="15">
        <v>0.6</v>
      </c>
      <c r="J5876">
        <f t="shared" si="91"/>
        <v>40</v>
      </c>
    </row>
    <row r="5877" spans="1:10" x14ac:dyDescent="0.3">
      <c r="A5877" t="s">
        <v>5550</v>
      </c>
      <c r="C5877" s="18">
        <v>415.18293538553479</v>
      </c>
      <c r="D5877" s="1"/>
      <c r="E5877" s="1">
        <v>10</v>
      </c>
      <c r="F5877" s="1">
        <v>6</v>
      </c>
      <c r="G5877" s="1">
        <v>0</v>
      </c>
      <c r="H5877" s="1">
        <v>4</v>
      </c>
      <c r="I5877" s="15">
        <v>0.6</v>
      </c>
      <c r="J5877">
        <f t="shared" si="91"/>
        <v>40</v>
      </c>
    </row>
    <row r="5878" spans="1:10" x14ac:dyDescent="0.3">
      <c r="A5878" t="s">
        <v>5551</v>
      </c>
      <c r="C5878" s="18">
        <v>415.16964470125146</v>
      </c>
      <c r="D5878" s="1"/>
      <c r="E5878" s="1">
        <v>26</v>
      </c>
      <c r="F5878" s="1">
        <v>13</v>
      </c>
      <c r="G5878" s="1">
        <v>1</v>
      </c>
      <c r="H5878" s="1">
        <v>12</v>
      </c>
      <c r="I5878" s="15">
        <v>0.51923076923076927</v>
      </c>
      <c r="J5878">
        <f t="shared" si="91"/>
        <v>40</v>
      </c>
    </row>
    <row r="5879" spans="1:10" x14ac:dyDescent="0.3">
      <c r="A5879" t="s">
        <v>5593</v>
      </c>
      <c r="C5879" s="18">
        <v>415.16584036480714</v>
      </c>
      <c r="D5879" s="1"/>
      <c r="E5879" s="1">
        <v>44</v>
      </c>
      <c r="F5879" s="1">
        <v>23</v>
      </c>
      <c r="G5879" s="1">
        <v>1</v>
      </c>
      <c r="H5879" s="1">
        <v>20</v>
      </c>
      <c r="I5879" s="15">
        <v>0.53409090909090906</v>
      </c>
      <c r="J5879">
        <f t="shared" si="91"/>
        <v>20</v>
      </c>
    </row>
    <row r="5880" spans="1:10" x14ac:dyDescent="0.3">
      <c r="A5880" t="s">
        <v>5552</v>
      </c>
      <c r="C5880" s="18">
        <v>415.15902622334772</v>
      </c>
      <c r="D5880" s="1"/>
      <c r="E5880" s="1">
        <v>3</v>
      </c>
      <c r="F5880" s="1">
        <v>2</v>
      </c>
      <c r="G5880" s="1">
        <v>0</v>
      </c>
      <c r="H5880" s="1">
        <v>1</v>
      </c>
      <c r="I5880" s="15">
        <v>0.66666666666666663</v>
      </c>
      <c r="J5880">
        <f t="shared" si="91"/>
        <v>40</v>
      </c>
    </row>
    <row r="5881" spans="1:10" x14ac:dyDescent="0.3">
      <c r="A5881" t="s">
        <v>5554</v>
      </c>
      <c r="C5881" s="18">
        <v>415.14695580774435</v>
      </c>
      <c r="D5881" s="1"/>
      <c r="E5881" s="1">
        <v>71</v>
      </c>
      <c r="F5881" s="1">
        <v>35</v>
      </c>
      <c r="G5881" s="1">
        <v>0</v>
      </c>
      <c r="H5881" s="1">
        <v>36</v>
      </c>
      <c r="I5881" s="15">
        <v>0.49295774647887325</v>
      </c>
      <c r="J5881">
        <f t="shared" si="91"/>
        <v>20</v>
      </c>
    </row>
    <row r="5882" spans="1:10" x14ac:dyDescent="0.3">
      <c r="A5882" t="s">
        <v>5555</v>
      </c>
      <c r="C5882" s="18">
        <v>415.13848315289061</v>
      </c>
      <c r="D5882" s="1"/>
      <c r="E5882" s="1">
        <v>36</v>
      </c>
      <c r="F5882" s="1">
        <v>22</v>
      </c>
      <c r="G5882" s="1">
        <v>1</v>
      </c>
      <c r="H5882" s="1">
        <v>13</v>
      </c>
      <c r="I5882" s="15">
        <v>0.625</v>
      </c>
      <c r="J5882">
        <f t="shared" si="91"/>
        <v>20</v>
      </c>
    </row>
    <row r="5883" spans="1:10" x14ac:dyDescent="0.3">
      <c r="A5883" t="s">
        <v>5556</v>
      </c>
      <c r="C5883" s="18">
        <v>415.13643375141345</v>
      </c>
      <c r="D5883" s="1"/>
      <c r="E5883" s="1">
        <v>8</v>
      </c>
      <c r="F5883" s="1">
        <v>5</v>
      </c>
      <c r="G5883" s="1">
        <v>0</v>
      </c>
      <c r="H5883" s="1">
        <v>3</v>
      </c>
      <c r="I5883" s="15">
        <v>0.625</v>
      </c>
      <c r="J5883">
        <f t="shared" si="91"/>
        <v>40</v>
      </c>
    </row>
    <row r="5884" spans="1:10" x14ac:dyDescent="0.3">
      <c r="A5884" t="s">
        <v>5559</v>
      </c>
      <c r="C5884" s="18">
        <v>415.11987436528034</v>
      </c>
      <c r="D5884" s="1"/>
      <c r="E5884" s="1">
        <v>5</v>
      </c>
      <c r="F5884" s="1">
        <v>3</v>
      </c>
      <c r="G5884" s="1">
        <v>0</v>
      </c>
      <c r="H5884" s="1">
        <v>2</v>
      </c>
      <c r="I5884" s="15">
        <v>0.6</v>
      </c>
      <c r="J5884">
        <f t="shared" si="91"/>
        <v>40</v>
      </c>
    </row>
    <row r="5885" spans="1:10" x14ac:dyDescent="0.3">
      <c r="A5885" t="s">
        <v>5560</v>
      </c>
      <c r="C5885" s="18">
        <v>415.11434381709057</v>
      </c>
      <c r="D5885" s="1"/>
      <c r="E5885" s="1">
        <v>47</v>
      </c>
      <c r="F5885" s="1">
        <v>24</v>
      </c>
      <c r="G5885" s="1">
        <v>0</v>
      </c>
      <c r="H5885" s="1">
        <v>23</v>
      </c>
      <c r="I5885" s="15">
        <v>0.51063829787234039</v>
      </c>
      <c r="J5885">
        <f t="shared" si="91"/>
        <v>20</v>
      </c>
    </row>
    <row r="5886" spans="1:10" x14ac:dyDescent="0.3">
      <c r="A5886" t="s">
        <v>5624</v>
      </c>
      <c r="C5886" s="18">
        <v>415.11009425873351</v>
      </c>
      <c r="D5886" s="1"/>
      <c r="E5886" s="1">
        <v>5</v>
      </c>
      <c r="F5886" s="1">
        <v>3</v>
      </c>
      <c r="G5886" s="1">
        <v>0</v>
      </c>
      <c r="H5886" s="1">
        <v>2</v>
      </c>
      <c r="I5886" s="15">
        <v>0.6</v>
      </c>
      <c r="J5886">
        <f t="shared" si="91"/>
        <v>40</v>
      </c>
    </row>
    <row r="5887" spans="1:10" x14ac:dyDescent="0.3">
      <c r="A5887" t="s">
        <v>5561</v>
      </c>
      <c r="C5887" s="18">
        <v>415.10558959951248</v>
      </c>
      <c r="D5887" s="1"/>
      <c r="E5887" s="1">
        <v>13</v>
      </c>
      <c r="F5887" s="1">
        <v>7</v>
      </c>
      <c r="G5887" s="1">
        <v>0</v>
      </c>
      <c r="H5887" s="1">
        <v>6</v>
      </c>
      <c r="I5887" s="15">
        <v>0.53846153846153844</v>
      </c>
      <c r="J5887">
        <f t="shared" si="91"/>
        <v>40</v>
      </c>
    </row>
    <row r="5888" spans="1:10" x14ac:dyDescent="0.3">
      <c r="A5888" t="s">
        <v>5563</v>
      </c>
      <c r="C5888" s="18">
        <v>415.103710748617</v>
      </c>
      <c r="D5888" s="1"/>
      <c r="E5888" s="1">
        <v>9</v>
      </c>
      <c r="F5888" s="1">
        <v>5</v>
      </c>
      <c r="G5888" s="1">
        <v>1</v>
      </c>
      <c r="H5888" s="1">
        <v>3</v>
      </c>
      <c r="I5888" s="15">
        <v>0.61111111111111116</v>
      </c>
      <c r="J5888">
        <f t="shared" si="91"/>
        <v>40</v>
      </c>
    </row>
    <row r="5889" spans="1:10" x14ac:dyDescent="0.3">
      <c r="A5889" t="s">
        <v>5794</v>
      </c>
      <c r="C5889" s="18">
        <v>415.10041635058661</v>
      </c>
      <c r="D5889" s="1"/>
      <c r="E5889" s="1">
        <v>10</v>
      </c>
      <c r="F5889" s="1">
        <v>5</v>
      </c>
      <c r="G5889" s="1">
        <v>1</v>
      </c>
      <c r="H5889" s="1">
        <v>4</v>
      </c>
      <c r="I5889" s="15">
        <v>0.55000000000000004</v>
      </c>
      <c r="J5889">
        <f t="shared" si="91"/>
        <v>40</v>
      </c>
    </row>
    <row r="5890" spans="1:10" x14ac:dyDescent="0.3">
      <c r="A5890" t="s">
        <v>5564</v>
      </c>
      <c r="C5890" s="18">
        <v>415.09883003911835</v>
      </c>
      <c r="D5890" s="1"/>
      <c r="E5890" s="1">
        <v>3</v>
      </c>
      <c r="F5890" s="1">
        <v>2</v>
      </c>
      <c r="G5890" s="1">
        <v>0</v>
      </c>
      <c r="H5890" s="1">
        <v>1</v>
      </c>
      <c r="I5890" s="15">
        <v>0.66666666666666663</v>
      </c>
      <c r="J5890">
        <f t="shared" si="91"/>
        <v>40</v>
      </c>
    </row>
    <row r="5891" spans="1:10" x14ac:dyDescent="0.3">
      <c r="A5891" t="s">
        <v>5712</v>
      </c>
      <c r="C5891" s="18">
        <v>415.09809944329839</v>
      </c>
      <c r="D5891" s="1"/>
      <c r="E5891" s="1">
        <v>13</v>
      </c>
      <c r="F5891" s="1">
        <v>7</v>
      </c>
      <c r="G5891" s="1">
        <v>0</v>
      </c>
      <c r="H5891" s="1">
        <v>6</v>
      </c>
      <c r="I5891" s="15">
        <v>0.53846153846153844</v>
      </c>
      <c r="J5891">
        <f t="shared" si="91"/>
        <v>40</v>
      </c>
    </row>
    <row r="5892" spans="1:10" x14ac:dyDescent="0.3">
      <c r="A5892" t="s">
        <v>5565</v>
      </c>
      <c r="C5892" s="18">
        <v>415.09554059145296</v>
      </c>
      <c r="D5892" s="1"/>
      <c r="E5892" s="1">
        <v>3</v>
      </c>
      <c r="F5892" s="1">
        <v>2</v>
      </c>
      <c r="G5892" s="1">
        <v>0</v>
      </c>
      <c r="H5892" s="1">
        <v>1</v>
      </c>
      <c r="I5892" s="15">
        <v>0.66666666666666663</v>
      </c>
      <c r="J5892">
        <f t="shared" ref="J5892:J5955" si="92">IF(E5892&lt;=30,40,20)</f>
        <v>40</v>
      </c>
    </row>
    <row r="5893" spans="1:10" x14ac:dyDescent="0.3">
      <c r="A5893" t="s">
        <v>5534</v>
      </c>
      <c r="C5893" s="18">
        <v>415.073751297473</v>
      </c>
      <c r="D5893" s="1"/>
      <c r="E5893" s="1">
        <v>11</v>
      </c>
      <c r="F5893" s="1">
        <v>6</v>
      </c>
      <c r="G5893" s="1">
        <v>1</v>
      </c>
      <c r="H5893" s="1">
        <v>4</v>
      </c>
      <c r="I5893" s="15">
        <v>0.59090909090909094</v>
      </c>
      <c r="J5893">
        <f t="shared" si="92"/>
        <v>40</v>
      </c>
    </row>
    <row r="5894" spans="1:10" x14ac:dyDescent="0.3">
      <c r="A5894" t="s">
        <v>5608</v>
      </c>
      <c r="C5894" s="18">
        <v>415.04635185771036</v>
      </c>
      <c r="D5894" s="1"/>
      <c r="E5894" s="1">
        <v>3</v>
      </c>
      <c r="F5894" s="1">
        <v>2</v>
      </c>
      <c r="G5894" s="1">
        <v>0</v>
      </c>
      <c r="H5894" s="1">
        <v>1</v>
      </c>
      <c r="I5894" s="15">
        <v>0.66666666666666663</v>
      </c>
      <c r="J5894">
        <f t="shared" si="92"/>
        <v>40</v>
      </c>
    </row>
    <row r="5895" spans="1:10" x14ac:dyDescent="0.3">
      <c r="A5895" t="s">
        <v>5569</v>
      </c>
      <c r="C5895" s="18">
        <v>415.0399791906969</v>
      </c>
      <c r="D5895" s="1"/>
      <c r="E5895" s="1">
        <v>3</v>
      </c>
      <c r="F5895" s="1">
        <v>2</v>
      </c>
      <c r="G5895" s="1">
        <v>0</v>
      </c>
      <c r="H5895" s="1">
        <v>1</v>
      </c>
      <c r="I5895" s="15">
        <v>0.66666666666666663</v>
      </c>
      <c r="J5895">
        <f t="shared" si="92"/>
        <v>40</v>
      </c>
    </row>
    <row r="5896" spans="1:10" x14ac:dyDescent="0.3">
      <c r="A5896" t="s">
        <v>5571</v>
      </c>
      <c r="C5896" s="18">
        <v>415.02637505904556</v>
      </c>
      <c r="D5896" s="1"/>
      <c r="E5896" s="1">
        <v>6</v>
      </c>
      <c r="F5896" s="1">
        <v>4</v>
      </c>
      <c r="G5896" s="1">
        <v>0</v>
      </c>
      <c r="H5896" s="1">
        <v>2</v>
      </c>
      <c r="I5896" s="15">
        <v>0.66666666666666663</v>
      </c>
      <c r="J5896">
        <f t="shared" si="92"/>
        <v>40</v>
      </c>
    </row>
    <row r="5897" spans="1:10" x14ac:dyDescent="0.3">
      <c r="A5897" t="s">
        <v>5572</v>
      </c>
      <c r="C5897" s="18">
        <v>415.01753351360793</v>
      </c>
      <c r="D5897" s="1"/>
      <c r="E5897" s="1">
        <v>13</v>
      </c>
      <c r="F5897" s="1">
        <v>7</v>
      </c>
      <c r="G5897" s="1">
        <v>1</v>
      </c>
      <c r="H5897" s="1">
        <v>5</v>
      </c>
      <c r="I5897" s="15">
        <v>0.57692307692307687</v>
      </c>
      <c r="J5897">
        <f t="shared" si="92"/>
        <v>40</v>
      </c>
    </row>
    <row r="5898" spans="1:10" x14ac:dyDescent="0.3">
      <c r="A5898" t="s">
        <v>5579</v>
      </c>
      <c r="C5898" s="18">
        <v>415.01535984020018</v>
      </c>
      <c r="D5898" s="1"/>
      <c r="E5898" s="1">
        <v>3</v>
      </c>
      <c r="F5898" s="1">
        <v>2</v>
      </c>
      <c r="G5898" s="1">
        <v>0</v>
      </c>
      <c r="H5898" s="1">
        <v>1</v>
      </c>
      <c r="I5898" s="15">
        <v>0.66666666666666663</v>
      </c>
      <c r="J5898">
        <f t="shared" si="92"/>
        <v>40</v>
      </c>
    </row>
    <row r="5899" spans="1:10" x14ac:dyDescent="0.3">
      <c r="A5899" t="s">
        <v>5573</v>
      </c>
      <c r="C5899" s="18">
        <v>415.00993481912451</v>
      </c>
      <c r="D5899" s="1"/>
      <c r="E5899" s="1">
        <v>3</v>
      </c>
      <c r="F5899" s="1">
        <v>2</v>
      </c>
      <c r="G5899" s="1">
        <v>0</v>
      </c>
      <c r="H5899" s="1">
        <v>1</v>
      </c>
      <c r="I5899" s="15">
        <v>0.66666666666666663</v>
      </c>
      <c r="J5899">
        <f t="shared" si="92"/>
        <v>40</v>
      </c>
    </row>
    <row r="5900" spans="1:10" x14ac:dyDescent="0.3">
      <c r="A5900" t="s">
        <v>5574</v>
      </c>
      <c r="C5900" s="18">
        <v>415.00911913266498</v>
      </c>
      <c r="D5900" s="1"/>
      <c r="E5900" s="1">
        <v>40</v>
      </c>
      <c r="F5900" s="1">
        <v>22</v>
      </c>
      <c r="G5900" s="1">
        <v>2</v>
      </c>
      <c r="H5900" s="1">
        <v>16</v>
      </c>
      <c r="I5900" s="15">
        <v>0.57499999999999996</v>
      </c>
      <c r="J5900">
        <f t="shared" si="92"/>
        <v>20</v>
      </c>
    </row>
    <row r="5901" spans="1:10" x14ac:dyDescent="0.3">
      <c r="A5901" t="s">
        <v>5575</v>
      </c>
      <c r="C5901" s="18">
        <v>415.00372905157963</v>
      </c>
      <c r="D5901" s="1"/>
      <c r="E5901" s="1">
        <v>71</v>
      </c>
      <c r="F5901" s="1">
        <v>35</v>
      </c>
      <c r="G5901" s="1">
        <v>3</v>
      </c>
      <c r="H5901" s="1">
        <v>33</v>
      </c>
      <c r="I5901" s="15">
        <v>0.5140845070422535</v>
      </c>
      <c r="J5901">
        <f t="shared" si="92"/>
        <v>20</v>
      </c>
    </row>
    <row r="5902" spans="1:10" x14ac:dyDescent="0.3">
      <c r="A5902" t="s">
        <v>5577</v>
      </c>
      <c r="C5902" s="18">
        <v>414.9940449292053</v>
      </c>
      <c r="D5902" s="1"/>
      <c r="E5902" s="1">
        <v>18</v>
      </c>
      <c r="F5902" s="1">
        <v>10</v>
      </c>
      <c r="G5902" s="1">
        <v>0</v>
      </c>
      <c r="H5902" s="1">
        <v>8</v>
      </c>
      <c r="I5902" s="15">
        <v>0.55555555555555558</v>
      </c>
      <c r="J5902">
        <f t="shared" si="92"/>
        <v>40</v>
      </c>
    </row>
    <row r="5903" spans="1:10" x14ac:dyDescent="0.3">
      <c r="A5903" t="s">
        <v>5580</v>
      </c>
      <c r="C5903" s="18">
        <v>414.97284812129584</v>
      </c>
      <c r="D5903" s="1"/>
      <c r="E5903" s="1">
        <v>11</v>
      </c>
      <c r="F5903" s="1">
        <v>6</v>
      </c>
      <c r="G5903" s="1">
        <v>1</v>
      </c>
      <c r="H5903" s="1">
        <v>4</v>
      </c>
      <c r="I5903" s="15">
        <v>0.59090909090909094</v>
      </c>
      <c r="J5903">
        <f t="shared" si="92"/>
        <v>40</v>
      </c>
    </row>
    <row r="5904" spans="1:10" x14ac:dyDescent="0.3">
      <c r="A5904" t="s">
        <v>7328</v>
      </c>
      <c r="C5904" s="18">
        <v>414.96966060963922</v>
      </c>
      <c r="D5904" s="1"/>
      <c r="E5904" s="1">
        <v>3</v>
      </c>
      <c r="F5904" s="1">
        <v>2</v>
      </c>
      <c r="G5904" s="1">
        <v>0</v>
      </c>
      <c r="H5904" s="1">
        <v>1</v>
      </c>
      <c r="I5904" s="15">
        <v>0.66666666666666663</v>
      </c>
      <c r="J5904">
        <f t="shared" si="92"/>
        <v>40</v>
      </c>
    </row>
    <row r="5905" spans="1:10" x14ac:dyDescent="0.3">
      <c r="A5905" t="s">
        <v>5591</v>
      </c>
      <c r="C5905" s="18">
        <v>414.94764118483778</v>
      </c>
      <c r="D5905" s="1"/>
      <c r="E5905" s="1">
        <v>9</v>
      </c>
      <c r="F5905" s="1">
        <v>5</v>
      </c>
      <c r="G5905" s="1">
        <v>0</v>
      </c>
      <c r="H5905" s="1">
        <v>4</v>
      </c>
      <c r="I5905" s="15">
        <v>0.55555555555555558</v>
      </c>
      <c r="J5905">
        <f t="shared" si="92"/>
        <v>40</v>
      </c>
    </row>
    <row r="5906" spans="1:10" x14ac:dyDescent="0.3">
      <c r="A5906" t="s">
        <v>5583</v>
      </c>
      <c r="C5906" s="18">
        <v>414.94091513715813</v>
      </c>
      <c r="D5906" s="1"/>
      <c r="E5906" s="1">
        <v>3</v>
      </c>
      <c r="F5906" s="1">
        <v>2</v>
      </c>
      <c r="G5906" s="1">
        <v>0</v>
      </c>
      <c r="H5906" s="1">
        <v>1</v>
      </c>
      <c r="I5906" s="15">
        <v>0.66666666666666663</v>
      </c>
      <c r="J5906">
        <f t="shared" si="92"/>
        <v>40</v>
      </c>
    </row>
    <row r="5907" spans="1:10" x14ac:dyDescent="0.3">
      <c r="A5907" t="s">
        <v>5584</v>
      </c>
      <c r="C5907" s="18">
        <v>414.93913644113223</v>
      </c>
      <c r="D5907" s="1"/>
      <c r="E5907" s="1">
        <v>3</v>
      </c>
      <c r="F5907" s="1">
        <v>2</v>
      </c>
      <c r="G5907" s="1">
        <v>0</v>
      </c>
      <c r="H5907" s="1">
        <v>1</v>
      </c>
      <c r="I5907" s="15">
        <v>0.66666666666666663</v>
      </c>
      <c r="J5907">
        <f t="shared" si="92"/>
        <v>40</v>
      </c>
    </row>
    <row r="5908" spans="1:10" x14ac:dyDescent="0.3">
      <c r="A5908" t="s">
        <v>5582</v>
      </c>
      <c r="C5908" s="18">
        <v>414.93526017711741</v>
      </c>
      <c r="D5908" s="1"/>
      <c r="E5908" s="1">
        <v>9</v>
      </c>
      <c r="F5908" s="1">
        <v>5</v>
      </c>
      <c r="G5908" s="1">
        <v>0</v>
      </c>
      <c r="H5908" s="1">
        <v>4</v>
      </c>
      <c r="I5908" s="15">
        <v>0.55555555555555558</v>
      </c>
      <c r="J5908">
        <f t="shared" si="92"/>
        <v>40</v>
      </c>
    </row>
    <row r="5909" spans="1:10" x14ac:dyDescent="0.3">
      <c r="A5909" t="s">
        <v>5585</v>
      </c>
      <c r="C5909" s="18">
        <v>414.92498660273009</v>
      </c>
      <c r="D5909" s="1"/>
      <c r="E5909" s="1">
        <v>5</v>
      </c>
      <c r="F5909" s="1">
        <v>3</v>
      </c>
      <c r="G5909" s="1">
        <v>0</v>
      </c>
      <c r="H5909" s="1">
        <v>2</v>
      </c>
      <c r="I5909" s="15">
        <v>0.6</v>
      </c>
      <c r="J5909">
        <f t="shared" si="92"/>
        <v>40</v>
      </c>
    </row>
    <row r="5910" spans="1:10" x14ac:dyDescent="0.3">
      <c r="A5910" t="s">
        <v>5586</v>
      </c>
      <c r="C5910" s="18">
        <v>414.91666845429864</v>
      </c>
      <c r="D5910" s="1"/>
      <c r="E5910" s="1">
        <v>14</v>
      </c>
      <c r="F5910" s="1">
        <v>8</v>
      </c>
      <c r="G5910" s="1">
        <v>0</v>
      </c>
      <c r="H5910" s="1">
        <v>6</v>
      </c>
      <c r="I5910" s="15">
        <v>0.5714285714285714</v>
      </c>
      <c r="J5910">
        <f t="shared" si="92"/>
        <v>40</v>
      </c>
    </row>
    <row r="5911" spans="1:10" x14ac:dyDescent="0.3">
      <c r="A5911" t="s">
        <v>5587</v>
      </c>
      <c r="C5911" s="18">
        <v>414.91592767336658</v>
      </c>
      <c r="D5911" s="1"/>
      <c r="E5911" s="1">
        <v>2</v>
      </c>
      <c r="F5911" s="1">
        <v>0</v>
      </c>
      <c r="G5911" s="1">
        <v>0</v>
      </c>
      <c r="H5911" s="1">
        <v>2</v>
      </c>
      <c r="I5911" s="15">
        <v>0</v>
      </c>
      <c r="J5911">
        <f t="shared" si="92"/>
        <v>40</v>
      </c>
    </row>
    <row r="5912" spans="1:10" x14ac:dyDescent="0.3">
      <c r="A5912" t="s">
        <v>5589</v>
      </c>
      <c r="C5912" s="18">
        <v>414.91325782867051</v>
      </c>
      <c r="D5912" s="1"/>
      <c r="E5912" s="1">
        <v>14</v>
      </c>
      <c r="F5912" s="1">
        <v>7</v>
      </c>
      <c r="G5912" s="1">
        <v>0</v>
      </c>
      <c r="H5912" s="1">
        <v>7</v>
      </c>
      <c r="I5912" s="15">
        <v>0.5</v>
      </c>
      <c r="J5912">
        <f t="shared" si="92"/>
        <v>40</v>
      </c>
    </row>
    <row r="5913" spans="1:10" x14ac:dyDescent="0.3">
      <c r="A5913" t="s">
        <v>5592</v>
      </c>
      <c r="C5913" s="18">
        <v>414.88389735399443</v>
      </c>
      <c r="D5913" s="1"/>
      <c r="E5913" s="1">
        <v>9</v>
      </c>
      <c r="F5913" s="1">
        <v>5</v>
      </c>
      <c r="G5913" s="1">
        <v>0</v>
      </c>
      <c r="H5913" s="1">
        <v>4</v>
      </c>
      <c r="I5913" s="15">
        <v>0.55555555555555558</v>
      </c>
      <c r="J5913">
        <f t="shared" si="92"/>
        <v>40</v>
      </c>
    </row>
    <row r="5914" spans="1:10" x14ac:dyDescent="0.3">
      <c r="A5914" t="s">
        <v>6246</v>
      </c>
      <c r="C5914" s="18">
        <v>414.86386950587467</v>
      </c>
      <c r="D5914" s="1"/>
      <c r="E5914" s="1">
        <v>4</v>
      </c>
      <c r="F5914" s="1">
        <v>3</v>
      </c>
      <c r="G5914" s="1">
        <v>0</v>
      </c>
      <c r="H5914" s="1">
        <v>1</v>
      </c>
      <c r="I5914" s="15">
        <v>0.75</v>
      </c>
      <c r="J5914">
        <f t="shared" si="92"/>
        <v>40</v>
      </c>
    </row>
    <row r="5915" spans="1:10" x14ac:dyDescent="0.3">
      <c r="A5915" t="s">
        <v>5728</v>
      </c>
      <c r="C5915" s="18">
        <v>414.84926253606602</v>
      </c>
      <c r="D5915" s="1"/>
      <c r="E5915" s="1">
        <v>3</v>
      </c>
      <c r="F5915" s="1">
        <v>2</v>
      </c>
      <c r="G5915" s="1">
        <v>0</v>
      </c>
      <c r="H5915" s="1">
        <v>1</v>
      </c>
      <c r="I5915" s="15">
        <v>0.66666666666666663</v>
      </c>
      <c r="J5915">
        <f t="shared" si="92"/>
        <v>40</v>
      </c>
    </row>
    <row r="5916" spans="1:10" x14ac:dyDescent="0.3">
      <c r="A5916" t="s">
        <v>5810</v>
      </c>
      <c r="C5916" s="18">
        <v>414.83718094373415</v>
      </c>
      <c r="D5916" s="1"/>
      <c r="E5916" s="1">
        <v>54</v>
      </c>
      <c r="F5916" s="1">
        <v>26</v>
      </c>
      <c r="G5916" s="1">
        <v>2</v>
      </c>
      <c r="H5916" s="1">
        <v>26</v>
      </c>
      <c r="I5916" s="15">
        <v>0.5</v>
      </c>
      <c r="J5916">
        <f t="shared" si="92"/>
        <v>20</v>
      </c>
    </row>
    <row r="5917" spans="1:10" x14ac:dyDescent="0.3">
      <c r="A5917" t="s">
        <v>5594</v>
      </c>
      <c r="C5917" s="18">
        <v>414.8360547744046</v>
      </c>
      <c r="D5917" s="1"/>
      <c r="E5917" s="1">
        <v>9</v>
      </c>
      <c r="F5917" s="1">
        <v>5</v>
      </c>
      <c r="G5917" s="1">
        <v>0</v>
      </c>
      <c r="H5917" s="1">
        <v>4</v>
      </c>
      <c r="I5917" s="15">
        <v>0.55555555555555558</v>
      </c>
      <c r="J5917">
        <f t="shared" si="92"/>
        <v>40</v>
      </c>
    </row>
    <row r="5918" spans="1:10" x14ac:dyDescent="0.3">
      <c r="A5918" t="s">
        <v>5596</v>
      </c>
      <c r="C5918" s="18">
        <v>414.8232369422422</v>
      </c>
      <c r="D5918" s="1"/>
      <c r="E5918" s="1">
        <v>5</v>
      </c>
      <c r="F5918" s="1">
        <v>3</v>
      </c>
      <c r="G5918" s="1">
        <v>0</v>
      </c>
      <c r="H5918" s="1">
        <v>2</v>
      </c>
      <c r="I5918" s="15">
        <v>0.6</v>
      </c>
      <c r="J5918">
        <f t="shared" si="92"/>
        <v>40</v>
      </c>
    </row>
    <row r="5919" spans="1:10" x14ac:dyDescent="0.3">
      <c r="A5919" t="s">
        <v>5597</v>
      </c>
      <c r="C5919" s="18">
        <v>414.81714610249213</v>
      </c>
      <c r="D5919" s="1"/>
      <c r="E5919" s="1">
        <v>5</v>
      </c>
      <c r="F5919" s="1">
        <v>2</v>
      </c>
      <c r="G5919" s="1">
        <v>1</v>
      </c>
      <c r="H5919" s="1">
        <v>2</v>
      </c>
      <c r="I5919" s="15">
        <v>0.5</v>
      </c>
      <c r="J5919">
        <f t="shared" si="92"/>
        <v>40</v>
      </c>
    </row>
    <row r="5920" spans="1:10" x14ac:dyDescent="0.3">
      <c r="A5920" t="s">
        <v>5598</v>
      </c>
      <c r="C5920" s="18">
        <v>414.81573352788007</v>
      </c>
      <c r="D5920" s="1"/>
      <c r="E5920" s="1">
        <v>49</v>
      </c>
      <c r="F5920" s="1">
        <v>25</v>
      </c>
      <c r="G5920" s="1">
        <v>3</v>
      </c>
      <c r="H5920" s="1">
        <v>21</v>
      </c>
      <c r="I5920" s="15">
        <v>0.54081632653061229</v>
      </c>
      <c r="J5920">
        <f t="shared" si="92"/>
        <v>20</v>
      </c>
    </row>
    <row r="5921" spans="1:10" x14ac:dyDescent="0.3">
      <c r="A5921" t="s">
        <v>5600</v>
      </c>
      <c r="C5921" s="18">
        <v>414.80134692897053</v>
      </c>
      <c r="D5921" s="1"/>
      <c r="E5921" s="1">
        <v>6</v>
      </c>
      <c r="F5921" s="1">
        <v>3</v>
      </c>
      <c r="G5921" s="1">
        <v>1</v>
      </c>
      <c r="H5921" s="1">
        <v>2</v>
      </c>
      <c r="I5921" s="15">
        <v>0.58333333333333337</v>
      </c>
      <c r="J5921">
        <f t="shared" si="92"/>
        <v>40</v>
      </c>
    </row>
    <row r="5922" spans="1:10" x14ac:dyDescent="0.3">
      <c r="A5922" t="s">
        <v>5601</v>
      </c>
      <c r="C5922" s="18">
        <v>414.79167536601864</v>
      </c>
      <c r="D5922" s="1"/>
      <c r="E5922" s="1">
        <v>14</v>
      </c>
      <c r="F5922" s="1">
        <v>8</v>
      </c>
      <c r="G5922" s="1">
        <v>0</v>
      </c>
      <c r="H5922" s="1">
        <v>6</v>
      </c>
      <c r="I5922" s="15">
        <v>0.5714285714285714</v>
      </c>
      <c r="J5922">
        <f t="shared" si="92"/>
        <v>40</v>
      </c>
    </row>
    <row r="5923" spans="1:10" x14ac:dyDescent="0.3">
      <c r="A5923" t="s">
        <v>17923</v>
      </c>
      <c r="C5923" s="18">
        <v>446.67378441078108</v>
      </c>
      <c r="D5923" s="1"/>
      <c r="E5923" s="1">
        <v>25</v>
      </c>
      <c r="F5923" s="1">
        <v>10</v>
      </c>
      <c r="G5923" s="1">
        <v>0</v>
      </c>
      <c r="H5923" s="1">
        <v>15</v>
      </c>
      <c r="I5923" s="15">
        <v>0.4</v>
      </c>
      <c r="J5923">
        <f t="shared" si="92"/>
        <v>40</v>
      </c>
    </row>
    <row r="5924" spans="1:10" x14ac:dyDescent="0.3">
      <c r="A5924" t="s">
        <v>5823</v>
      </c>
      <c r="C5924" s="18">
        <v>414.76776832652888</v>
      </c>
      <c r="D5924" s="1"/>
      <c r="E5924" s="1">
        <v>5</v>
      </c>
      <c r="F5924" s="1">
        <v>2</v>
      </c>
      <c r="G5924" s="1">
        <v>1</v>
      </c>
      <c r="H5924" s="1">
        <v>2</v>
      </c>
      <c r="I5924" s="15">
        <v>0.5</v>
      </c>
      <c r="J5924">
        <f t="shared" si="92"/>
        <v>40</v>
      </c>
    </row>
    <row r="5925" spans="1:10" x14ac:dyDescent="0.3">
      <c r="A5925" t="s">
        <v>5603</v>
      </c>
      <c r="C5925" s="18">
        <v>414.73426965148906</v>
      </c>
      <c r="D5925" s="1"/>
      <c r="E5925" s="1">
        <v>11</v>
      </c>
      <c r="F5925" s="1">
        <v>6</v>
      </c>
      <c r="G5925" s="1">
        <v>0</v>
      </c>
      <c r="H5925" s="1">
        <v>5</v>
      </c>
      <c r="I5925" s="15">
        <v>0.54545454545454541</v>
      </c>
      <c r="J5925">
        <f t="shared" si="92"/>
        <v>40</v>
      </c>
    </row>
    <row r="5926" spans="1:10" x14ac:dyDescent="0.3">
      <c r="A5926" t="s">
        <v>5604</v>
      </c>
      <c r="C5926" s="18">
        <v>414.72847842990228</v>
      </c>
      <c r="D5926" s="1"/>
      <c r="E5926" s="1">
        <v>2</v>
      </c>
      <c r="F5926" s="1">
        <v>0</v>
      </c>
      <c r="G5926" s="1">
        <v>0</v>
      </c>
      <c r="H5926" s="1">
        <v>2</v>
      </c>
      <c r="I5926" s="15">
        <v>0</v>
      </c>
      <c r="J5926">
        <f t="shared" si="92"/>
        <v>40</v>
      </c>
    </row>
    <row r="5927" spans="1:10" x14ac:dyDescent="0.3">
      <c r="A5927" t="s">
        <v>5606</v>
      </c>
      <c r="C5927" s="18">
        <v>414.72156658775947</v>
      </c>
      <c r="D5927" s="1"/>
      <c r="E5927" s="1">
        <v>5</v>
      </c>
      <c r="F5927" s="1">
        <v>2</v>
      </c>
      <c r="G5927" s="1">
        <v>2</v>
      </c>
      <c r="H5927" s="1">
        <v>1</v>
      </c>
      <c r="I5927" s="15">
        <v>0.6</v>
      </c>
      <c r="J5927">
        <f t="shared" si="92"/>
        <v>40</v>
      </c>
    </row>
    <row r="5928" spans="1:10" x14ac:dyDescent="0.3">
      <c r="A5928" t="s">
        <v>6262</v>
      </c>
      <c r="C5928" s="18">
        <v>414.7168652942529</v>
      </c>
      <c r="D5928" s="1"/>
      <c r="E5928" s="1">
        <v>3</v>
      </c>
      <c r="F5928" s="1">
        <v>2</v>
      </c>
      <c r="G5928" s="1">
        <v>0</v>
      </c>
      <c r="H5928" s="1">
        <v>1</v>
      </c>
      <c r="I5928" s="15">
        <v>0.66666666666666663</v>
      </c>
      <c r="J5928">
        <f t="shared" si="92"/>
        <v>40</v>
      </c>
    </row>
    <row r="5929" spans="1:10" x14ac:dyDescent="0.3">
      <c r="A5929" t="s">
        <v>5622</v>
      </c>
      <c r="C5929" s="18">
        <v>414.71223320794115</v>
      </c>
      <c r="D5929" s="1"/>
      <c r="E5929" s="1">
        <v>58</v>
      </c>
      <c r="F5929" s="1">
        <v>26</v>
      </c>
      <c r="G5929" s="1">
        <v>1</v>
      </c>
      <c r="H5929" s="1">
        <v>31</v>
      </c>
      <c r="I5929" s="15">
        <v>0.45689655172413796</v>
      </c>
      <c r="J5929">
        <f t="shared" si="92"/>
        <v>20</v>
      </c>
    </row>
    <row r="5930" spans="1:10" x14ac:dyDescent="0.3">
      <c r="A5930" t="s">
        <v>5607</v>
      </c>
      <c r="C5930" s="18">
        <v>414.68979395401948</v>
      </c>
      <c r="D5930" s="1"/>
      <c r="E5930" s="1">
        <v>5</v>
      </c>
      <c r="F5930" s="1">
        <v>3</v>
      </c>
      <c r="G5930" s="1">
        <v>0</v>
      </c>
      <c r="H5930" s="1">
        <v>2</v>
      </c>
      <c r="I5930" s="15">
        <v>0.6</v>
      </c>
      <c r="J5930">
        <f t="shared" si="92"/>
        <v>40</v>
      </c>
    </row>
    <row r="5931" spans="1:10" x14ac:dyDescent="0.3">
      <c r="A5931" t="s">
        <v>5619</v>
      </c>
      <c r="C5931" s="18">
        <v>414.68332476153222</v>
      </c>
      <c r="D5931" s="1"/>
      <c r="E5931" s="1">
        <v>41</v>
      </c>
      <c r="F5931" s="1">
        <v>15</v>
      </c>
      <c r="G5931" s="1">
        <v>0</v>
      </c>
      <c r="H5931" s="1">
        <v>26</v>
      </c>
      <c r="I5931" s="15">
        <v>0.36585365853658536</v>
      </c>
      <c r="J5931">
        <f t="shared" si="92"/>
        <v>20</v>
      </c>
    </row>
    <row r="5932" spans="1:10" x14ac:dyDescent="0.3">
      <c r="A5932" t="s">
        <v>5609</v>
      </c>
      <c r="C5932" s="18">
        <v>414.66789977885736</v>
      </c>
      <c r="D5932" s="1"/>
      <c r="E5932" s="1">
        <v>12</v>
      </c>
      <c r="F5932" s="1">
        <v>7</v>
      </c>
      <c r="G5932" s="1">
        <v>0</v>
      </c>
      <c r="H5932" s="1">
        <v>5</v>
      </c>
      <c r="I5932" s="15">
        <v>0.58333333333333337</v>
      </c>
      <c r="J5932">
        <f t="shared" si="92"/>
        <v>40</v>
      </c>
    </row>
    <row r="5933" spans="1:10" x14ac:dyDescent="0.3">
      <c r="A5933" t="s">
        <v>5610</v>
      </c>
      <c r="C5933" s="18">
        <v>414.66601988324271</v>
      </c>
      <c r="D5933" s="1"/>
      <c r="E5933" s="1">
        <v>5</v>
      </c>
      <c r="F5933" s="1">
        <v>3</v>
      </c>
      <c r="G5933" s="1">
        <v>0</v>
      </c>
      <c r="H5933" s="1">
        <v>2</v>
      </c>
      <c r="I5933" s="15">
        <v>0.6</v>
      </c>
      <c r="J5933">
        <f t="shared" si="92"/>
        <v>40</v>
      </c>
    </row>
    <row r="5934" spans="1:10" x14ac:dyDescent="0.3">
      <c r="A5934" t="s">
        <v>5816</v>
      </c>
      <c r="C5934" s="18">
        <v>414.66263127083477</v>
      </c>
      <c r="D5934" s="1"/>
      <c r="E5934" s="1">
        <v>15</v>
      </c>
      <c r="F5934" s="1">
        <v>8</v>
      </c>
      <c r="G5934" s="1">
        <v>0</v>
      </c>
      <c r="H5934" s="1">
        <v>7</v>
      </c>
      <c r="I5934" s="15">
        <v>0.53333333333333333</v>
      </c>
      <c r="J5934">
        <f t="shared" si="92"/>
        <v>40</v>
      </c>
    </row>
    <row r="5935" spans="1:10" x14ac:dyDescent="0.3">
      <c r="A5935" t="s">
        <v>5612</v>
      </c>
      <c r="C5935" s="18">
        <v>414.65712785587857</v>
      </c>
      <c r="D5935" s="1"/>
      <c r="E5935" s="1">
        <v>40</v>
      </c>
      <c r="F5935" s="1">
        <v>21</v>
      </c>
      <c r="G5935" s="1">
        <v>0</v>
      </c>
      <c r="H5935" s="1">
        <v>19</v>
      </c>
      <c r="I5935" s="15">
        <v>0.52500000000000002</v>
      </c>
      <c r="J5935">
        <f t="shared" si="92"/>
        <v>20</v>
      </c>
    </row>
    <row r="5936" spans="1:10" x14ac:dyDescent="0.3">
      <c r="A5936" t="s">
        <v>5613</v>
      </c>
      <c r="C5936" s="18">
        <v>414.64126905223088</v>
      </c>
      <c r="D5936" s="1"/>
      <c r="E5936" s="1">
        <v>3</v>
      </c>
      <c r="F5936" s="1">
        <v>2</v>
      </c>
      <c r="G5936" s="1">
        <v>0</v>
      </c>
      <c r="H5936" s="1">
        <v>1</v>
      </c>
      <c r="I5936" s="15">
        <v>0.66666666666666663</v>
      </c>
      <c r="J5936">
        <f t="shared" si="92"/>
        <v>40</v>
      </c>
    </row>
    <row r="5937" spans="1:10" x14ac:dyDescent="0.3">
      <c r="A5937" t="s">
        <v>5615</v>
      </c>
      <c r="C5937" s="18">
        <v>414.63541337613032</v>
      </c>
      <c r="D5937" s="1"/>
      <c r="E5937" s="1">
        <v>45</v>
      </c>
      <c r="F5937" s="1">
        <v>25</v>
      </c>
      <c r="G5937" s="1">
        <v>0</v>
      </c>
      <c r="H5937" s="1">
        <v>20</v>
      </c>
      <c r="I5937" s="15">
        <v>0.55555555555555558</v>
      </c>
      <c r="J5937">
        <f t="shared" si="92"/>
        <v>20</v>
      </c>
    </row>
    <row r="5938" spans="1:10" x14ac:dyDescent="0.3">
      <c r="A5938" t="s">
        <v>5614</v>
      </c>
      <c r="C5938" s="18">
        <v>414.62506570974369</v>
      </c>
      <c r="D5938" s="1"/>
      <c r="E5938" s="1">
        <v>6</v>
      </c>
      <c r="F5938" s="1">
        <v>4</v>
      </c>
      <c r="G5938" s="1">
        <v>0</v>
      </c>
      <c r="H5938" s="1">
        <v>2</v>
      </c>
      <c r="I5938" s="15">
        <v>0.66666666666666663</v>
      </c>
      <c r="J5938">
        <f t="shared" si="92"/>
        <v>40</v>
      </c>
    </row>
    <row r="5939" spans="1:10" x14ac:dyDescent="0.3">
      <c r="A5939" t="s">
        <v>5674</v>
      </c>
      <c r="C5939" s="18">
        <v>414.59833236714775</v>
      </c>
      <c r="D5939" s="1"/>
      <c r="E5939" s="1">
        <v>11</v>
      </c>
      <c r="F5939" s="1">
        <v>6</v>
      </c>
      <c r="G5939" s="1">
        <v>0</v>
      </c>
      <c r="H5939" s="1">
        <v>5</v>
      </c>
      <c r="I5939" s="15">
        <v>0.54545454545454541</v>
      </c>
      <c r="J5939">
        <f t="shared" si="92"/>
        <v>40</v>
      </c>
    </row>
    <row r="5940" spans="1:10" x14ac:dyDescent="0.3">
      <c r="A5940" t="s">
        <v>5617</v>
      </c>
      <c r="C5940" s="18">
        <v>414.58772088829363</v>
      </c>
      <c r="D5940" s="1"/>
      <c r="E5940" s="1">
        <v>117</v>
      </c>
      <c r="F5940" s="1">
        <v>56</v>
      </c>
      <c r="G5940" s="1">
        <v>4</v>
      </c>
      <c r="H5940" s="1">
        <v>57</v>
      </c>
      <c r="I5940" s="15">
        <v>0.49572649572649574</v>
      </c>
      <c r="J5940">
        <f t="shared" si="92"/>
        <v>20</v>
      </c>
    </row>
    <row r="5941" spans="1:10" x14ac:dyDescent="0.3">
      <c r="A5941" t="s">
        <v>5618</v>
      </c>
      <c r="C5941" s="18">
        <v>414.57990237429317</v>
      </c>
      <c r="D5941" s="1"/>
      <c r="E5941" s="1">
        <v>15</v>
      </c>
      <c r="F5941" s="1">
        <v>8</v>
      </c>
      <c r="G5941" s="1">
        <v>0</v>
      </c>
      <c r="H5941" s="1">
        <v>7</v>
      </c>
      <c r="I5941" s="15">
        <v>0.53333333333333333</v>
      </c>
      <c r="J5941">
        <f t="shared" si="92"/>
        <v>40</v>
      </c>
    </row>
    <row r="5942" spans="1:10" x14ac:dyDescent="0.3">
      <c r="A5942" t="s">
        <v>5620</v>
      </c>
      <c r="C5942" s="18">
        <v>414.57095847239714</v>
      </c>
      <c r="D5942" s="1"/>
      <c r="E5942" s="1">
        <v>5</v>
      </c>
      <c r="F5942" s="1">
        <v>3</v>
      </c>
      <c r="G5942" s="1">
        <v>0</v>
      </c>
      <c r="H5942" s="1">
        <v>2</v>
      </c>
      <c r="I5942" s="15">
        <v>0.6</v>
      </c>
      <c r="J5942">
        <f t="shared" si="92"/>
        <v>40</v>
      </c>
    </row>
    <row r="5943" spans="1:10" x14ac:dyDescent="0.3">
      <c r="A5943" t="s">
        <v>5621</v>
      </c>
      <c r="C5943" s="18">
        <v>414.5638055616954</v>
      </c>
      <c r="D5943" s="1"/>
      <c r="E5943" s="1">
        <v>19</v>
      </c>
      <c r="F5943" s="1">
        <v>11</v>
      </c>
      <c r="G5943" s="1">
        <v>0</v>
      </c>
      <c r="H5943" s="1">
        <v>8</v>
      </c>
      <c r="I5943" s="15">
        <v>0.57894736842105265</v>
      </c>
      <c r="J5943">
        <f t="shared" si="92"/>
        <v>40</v>
      </c>
    </row>
    <row r="5944" spans="1:10" x14ac:dyDescent="0.3">
      <c r="A5944" t="s">
        <v>5623</v>
      </c>
      <c r="C5944" s="18">
        <v>414.55860395555027</v>
      </c>
      <c r="D5944" s="1"/>
      <c r="E5944" s="1">
        <v>3</v>
      </c>
      <c r="F5944" s="1">
        <v>2</v>
      </c>
      <c r="G5944" s="1">
        <v>0</v>
      </c>
      <c r="H5944" s="1">
        <v>1</v>
      </c>
      <c r="I5944" s="15">
        <v>0.66666666666666663</v>
      </c>
      <c r="J5944">
        <f t="shared" si="92"/>
        <v>40</v>
      </c>
    </row>
    <row r="5945" spans="1:10" x14ac:dyDescent="0.3">
      <c r="A5945" t="s">
        <v>5735</v>
      </c>
      <c r="C5945" s="18">
        <v>414.55435124245605</v>
      </c>
      <c r="D5945" s="1"/>
      <c r="E5945" s="1">
        <v>3</v>
      </c>
      <c r="F5945" s="1">
        <v>2</v>
      </c>
      <c r="G5945" s="1">
        <v>0</v>
      </c>
      <c r="H5945" s="1">
        <v>1</v>
      </c>
      <c r="I5945" s="15">
        <v>0.66666666666666663</v>
      </c>
      <c r="J5945">
        <f t="shared" si="92"/>
        <v>40</v>
      </c>
    </row>
    <row r="5946" spans="1:10" x14ac:dyDescent="0.3">
      <c r="A5946" t="s">
        <v>5656</v>
      </c>
      <c r="C5946" s="18">
        <v>414.54355699836702</v>
      </c>
      <c r="D5946" s="1"/>
      <c r="E5946" s="1">
        <v>3</v>
      </c>
      <c r="F5946" s="1">
        <v>2</v>
      </c>
      <c r="G5946" s="1">
        <v>0</v>
      </c>
      <c r="H5946" s="1">
        <v>1</v>
      </c>
      <c r="I5946" s="15">
        <v>0.66666666666666663</v>
      </c>
      <c r="J5946">
        <f t="shared" si="92"/>
        <v>40</v>
      </c>
    </row>
    <row r="5947" spans="1:10" x14ac:dyDescent="0.3">
      <c r="A5947" t="s">
        <v>5877</v>
      </c>
      <c r="C5947" s="18">
        <v>414.53900759482661</v>
      </c>
      <c r="D5947" s="1"/>
      <c r="E5947" s="1">
        <v>37</v>
      </c>
      <c r="F5947" s="1">
        <v>16</v>
      </c>
      <c r="G5947" s="1">
        <v>2</v>
      </c>
      <c r="H5947" s="1">
        <v>19</v>
      </c>
      <c r="I5947" s="15">
        <v>0.45945945945945948</v>
      </c>
      <c r="J5947">
        <f t="shared" si="92"/>
        <v>20</v>
      </c>
    </row>
    <row r="5948" spans="1:10" x14ac:dyDescent="0.3">
      <c r="A5948" t="s">
        <v>5692</v>
      </c>
      <c r="C5948" s="18">
        <v>414.52376648109629</v>
      </c>
      <c r="D5948" s="1"/>
      <c r="E5948" s="1">
        <v>3</v>
      </c>
      <c r="F5948" s="1">
        <v>2</v>
      </c>
      <c r="G5948" s="1">
        <v>0</v>
      </c>
      <c r="H5948" s="1">
        <v>1</v>
      </c>
      <c r="I5948" s="15">
        <v>0.66666666666666663</v>
      </c>
      <c r="J5948">
        <f t="shared" si="92"/>
        <v>40</v>
      </c>
    </row>
    <row r="5949" spans="1:10" x14ac:dyDescent="0.3">
      <c r="A5949" t="s">
        <v>5626</v>
      </c>
      <c r="C5949" s="18">
        <v>414.51145114252711</v>
      </c>
      <c r="D5949" s="1"/>
      <c r="E5949" s="1">
        <v>3</v>
      </c>
      <c r="F5949" s="1">
        <v>2</v>
      </c>
      <c r="G5949" s="1">
        <v>0</v>
      </c>
      <c r="H5949" s="1">
        <v>1</v>
      </c>
      <c r="I5949" s="15">
        <v>0.66666666666666663</v>
      </c>
      <c r="J5949">
        <f t="shared" si="92"/>
        <v>40</v>
      </c>
    </row>
    <row r="5950" spans="1:10" x14ac:dyDescent="0.3">
      <c r="A5950" s="21" t="s">
        <v>20694</v>
      </c>
      <c r="C5950" s="18">
        <v>414.49034298836756</v>
      </c>
      <c r="D5950" s="1"/>
      <c r="E5950" s="1">
        <v>21</v>
      </c>
      <c r="F5950" s="1">
        <v>7</v>
      </c>
      <c r="G5950" s="1">
        <v>0</v>
      </c>
      <c r="H5950" s="1">
        <v>14</v>
      </c>
      <c r="I5950" s="15">
        <v>0.33333333333333331</v>
      </c>
      <c r="J5950">
        <f t="shared" si="92"/>
        <v>40</v>
      </c>
    </row>
    <row r="5951" spans="1:10" x14ac:dyDescent="0.3">
      <c r="A5951" t="s">
        <v>5630</v>
      </c>
      <c r="C5951" s="18">
        <v>414.48500011948283</v>
      </c>
      <c r="D5951" s="1"/>
      <c r="E5951" s="1">
        <v>6</v>
      </c>
      <c r="F5951" s="1">
        <v>4</v>
      </c>
      <c r="G5951" s="1">
        <v>0</v>
      </c>
      <c r="H5951" s="1">
        <v>2</v>
      </c>
      <c r="I5951" s="15">
        <v>0.66666666666666663</v>
      </c>
      <c r="J5951">
        <f t="shared" si="92"/>
        <v>40</v>
      </c>
    </row>
    <row r="5952" spans="1:10" x14ac:dyDescent="0.3">
      <c r="A5952" t="s">
        <v>5633</v>
      </c>
      <c r="C5952" s="18">
        <v>414.46006760956845</v>
      </c>
      <c r="D5952" s="1"/>
      <c r="E5952" s="1">
        <v>3</v>
      </c>
      <c r="F5952" s="1">
        <v>2</v>
      </c>
      <c r="G5952" s="1">
        <v>0</v>
      </c>
      <c r="H5952" s="1">
        <v>1</v>
      </c>
      <c r="I5952" s="15">
        <v>0.66666666666666663</v>
      </c>
      <c r="J5952">
        <f t="shared" si="92"/>
        <v>40</v>
      </c>
    </row>
    <row r="5953" spans="1:10" x14ac:dyDescent="0.3">
      <c r="A5953" t="s">
        <v>5631</v>
      </c>
      <c r="C5953" s="18">
        <v>414.45784752652224</v>
      </c>
      <c r="D5953" s="1"/>
      <c r="E5953" s="1">
        <v>5</v>
      </c>
      <c r="F5953" s="1">
        <v>3</v>
      </c>
      <c r="G5953" s="1">
        <v>0</v>
      </c>
      <c r="H5953" s="1">
        <v>2</v>
      </c>
      <c r="I5953" s="15">
        <v>0.6</v>
      </c>
      <c r="J5953">
        <f t="shared" si="92"/>
        <v>40</v>
      </c>
    </row>
    <row r="5954" spans="1:10" x14ac:dyDescent="0.3">
      <c r="A5954" t="s">
        <v>5632</v>
      </c>
      <c r="C5954" s="18">
        <v>414.44401569997115</v>
      </c>
      <c r="D5954" s="1"/>
      <c r="E5954" s="1">
        <v>11</v>
      </c>
      <c r="F5954" s="1">
        <v>5</v>
      </c>
      <c r="G5954" s="1">
        <v>0</v>
      </c>
      <c r="H5954" s="1">
        <v>6</v>
      </c>
      <c r="I5954" s="15">
        <v>0.45454545454545453</v>
      </c>
      <c r="J5954">
        <f t="shared" si="92"/>
        <v>40</v>
      </c>
    </row>
    <row r="5955" spans="1:10" x14ac:dyDescent="0.3">
      <c r="A5955" t="s">
        <v>5616</v>
      </c>
      <c r="C5955" s="18">
        <v>414.4352385112208</v>
      </c>
      <c r="D5955" s="1"/>
      <c r="E5955" s="1">
        <v>3</v>
      </c>
      <c r="F5955" s="1">
        <v>2</v>
      </c>
      <c r="G5955" s="1">
        <v>0</v>
      </c>
      <c r="H5955" s="1">
        <v>1</v>
      </c>
      <c r="I5955" s="15">
        <v>0.66666666666666663</v>
      </c>
      <c r="J5955">
        <f t="shared" si="92"/>
        <v>40</v>
      </c>
    </row>
    <row r="5956" spans="1:10" x14ac:dyDescent="0.3">
      <c r="A5956" t="s">
        <v>5635</v>
      </c>
      <c r="C5956" s="18">
        <v>414.43114327527041</v>
      </c>
      <c r="D5956" s="1"/>
      <c r="E5956" s="1">
        <v>13</v>
      </c>
      <c r="F5956" s="1">
        <v>7</v>
      </c>
      <c r="G5956" s="1">
        <v>0</v>
      </c>
      <c r="H5956" s="1">
        <v>6</v>
      </c>
      <c r="I5956" s="15">
        <v>0.53846153846153844</v>
      </c>
      <c r="J5956">
        <f t="shared" ref="J5956:J6019" si="93">IF(E5956&lt;=30,40,20)</f>
        <v>40</v>
      </c>
    </row>
    <row r="5957" spans="1:10" x14ac:dyDescent="0.3">
      <c r="A5957" t="s">
        <v>6002</v>
      </c>
      <c r="C5957" s="18">
        <v>414.42597050994749</v>
      </c>
      <c r="D5957" s="1"/>
      <c r="E5957" s="1">
        <v>29</v>
      </c>
      <c r="F5957" s="1">
        <v>14</v>
      </c>
      <c r="G5957" s="1">
        <v>0</v>
      </c>
      <c r="H5957" s="1">
        <v>15</v>
      </c>
      <c r="I5957" s="15">
        <v>0.48275862068965519</v>
      </c>
      <c r="J5957">
        <f t="shared" si="93"/>
        <v>40</v>
      </c>
    </row>
    <row r="5958" spans="1:10" x14ac:dyDescent="0.3">
      <c r="A5958" t="s">
        <v>5636</v>
      </c>
      <c r="C5958" s="18">
        <v>414.41920075903363</v>
      </c>
      <c r="D5958" s="1"/>
      <c r="E5958" s="1">
        <v>18</v>
      </c>
      <c r="F5958" s="1">
        <v>10</v>
      </c>
      <c r="G5958" s="1">
        <v>0</v>
      </c>
      <c r="H5958" s="1">
        <v>8</v>
      </c>
      <c r="I5958" s="15">
        <v>0.55555555555555558</v>
      </c>
      <c r="J5958">
        <f t="shared" si="93"/>
        <v>40</v>
      </c>
    </row>
    <row r="5959" spans="1:10" x14ac:dyDescent="0.3">
      <c r="A5959" t="s">
        <v>5637</v>
      </c>
      <c r="C5959" s="18">
        <v>414.41890018383418</v>
      </c>
      <c r="D5959" s="1"/>
      <c r="E5959" s="1">
        <v>3</v>
      </c>
      <c r="F5959" s="1">
        <v>2</v>
      </c>
      <c r="G5959" s="1">
        <v>0</v>
      </c>
      <c r="H5959" s="1">
        <v>1</v>
      </c>
      <c r="I5959" s="15">
        <v>0.66666666666666663</v>
      </c>
      <c r="J5959">
        <f t="shared" si="93"/>
        <v>40</v>
      </c>
    </row>
    <row r="5960" spans="1:10" x14ac:dyDescent="0.3">
      <c r="A5960" t="s">
        <v>5639</v>
      </c>
      <c r="C5960" s="18">
        <v>414.38481148859995</v>
      </c>
      <c r="D5960" s="1"/>
      <c r="E5960" s="1">
        <v>5</v>
      </c>
      <c r="F5960" s="1">
        <v>3</v>
      </c>
      <c r="G5960" s="1">
        <v>0</v>
      </c>
      <c r="H5960" s="1">
        <v>2</v>
      </c>
      <c r="I5960" s="15">
        <v>0.6</v>
      </c>
      <c r="J5960">
        <f t="shared" si="93"/>
        <v>40</v>
      </c>
    </row>
    <row r="5961" spans="1:10" x14ac:dyDescent="0.3">
      <c r="A5961" t="s">
        <v>5672</v>
      </c>
      <c r="C5961" s="18">
        <v>414.37621320869351</v>
      </c>
      <c r="D5961" s="1"/>
      <c r="E5961" s="1">
        <v>17</v>
      </c>
      <c r="F5961" s="1">
        <v>7</v>
      </c>
      <c r="G5961" s="1">
        <v>3</v>
      </c>
      <c r="H5961" s="1">
        <v>7</v>
      </c>
      <c r="I5961" s="15">
        <v>0.5</v>
      </c>
      <c r="J5961">
        <f t="shared" si="93"/>
        <v>40</v>
      </c>
    </row>
    <row r="5962" spans="1:10" x14ac:dyDescent="0.3">
      <c r="A5962" t="s">
        <v>5640</v>
      </c>
      <c r="C5962" s="18">
        <v>414.36131107097339</v>
      </c>
      <c r="D5962" s="1"/>
      <c r="E5962" s="1">
        <v>15</v>
      </c>
      <c r="F5962" s="1">
        <v>9</v>
      </c>
      <c r="G5962" s="1">
        <v>0</v>
      </c>
      <c r="H5962" s="1">
        <v>6</v>
      </c>
      <c r="I5962" s="15">
        <v>0.6</v>
      </c>
      <c r="J5962">
        <f t="shared" si="93"/>
        <v>40</v>
      </c>
    </row>
    <row r="5963" spans="1:10" x14ac:dyDescent="0.3">
      <c r="A5963" t="s">
        <v>10174</v>
      </c>
      <c r="C5963" s="18">
        <v>414.34156641600254</v>
      </c>
      <c r="D5963" s="1"/>
      <c r="E5963" s="1">
        <v>86</v>
      </c>
      <c r="F5963" s="1">
        <v>42</v>
      </c>
      <c r="G5963" s="1">
        <v>2</v>
      </c>
      <c r="H5963" s="1">
        <v>42</v>
      </c>
      <c r="I5963" s="15">
        <v>0.5</v>
      </c>
      <c r="J5963">
        <f t="shared" si="93"/>
        <v>20</v>
      </c>
    </row>
    <row r="5964" spans="1:10" x14ac:dyDescent="0.3">
      <c r="A5964" s="21" t="s">
        <v>5643</v>
      </c>
      <c r="C5964" s="18">
        <v>414.33761001258216</v>
      </c>
      <c r="D5964" s="1"/>
      <c r="E5964" s="1">
        <v>3</v>
      </c>
      <c r="F5964" s="1">
        <v>2</v>
      </c>
      <c r="G5964" s="1">
        <v>0</v>
      </c>
      <c r="H5964" s="1">
        <v>1</v>
      </c>
      <c r="I5964" s="15">
        <v>0.66666666666666663</v>
      </c>
      <c r="J5964">
        <f t="shared" si="93"/>
        <v>40</v>
      </c>
    </row>
    <row r="5965" spans="1:10" x14ac:dyDescent="0.3">
      <c r="A5965" t="s">
        <v>5644</v>
      </c>
      <c r="C5965" s="18">
        <v>414.33590569791801</v>
      </c>
      <c r="D5965" s="1"/>
      <c r="E5965" s="1">
        <v>10</v>
      </c>
      <c r="F5965" s="1">
        <v>1</v>
      </c>
      <c r="G5965" s="1">
        <v>0</v>
      </c>
      <c r="H5965" s="1">
        <v>9</v>
      </c>
      <c r="I5965" s="15">
        <v>0.1</v>
      </c>
      <c r="J5965">
        <f t="shared" si="93"/>
        <v>40</v>
      </c>
    </row>
    <row r="5966" spans="1:10" x14ac:dyDescent="0.3">
      <c r="A5966" t="s">
        <v>5611</v>
      </c>
      <c r="C5966" s="18">
        <v>414.33573878896038</v>
      </c>
      <c r="D5966" s="1"/>
      <c r="E5966" s="1">
        <v>26</v>
      </c>
      <c r="F5966" s="1">
        <v>11</v>
      </c>
      <c r="G5966" s="1">
        <v>0</v>
      </c>
      <c r="H5966" s="1">
        <v>15</v>
      </c>
      <c r="I5966" s="15">
        <v>0.42307692307692307</v>
      </c>
      <c r="J5966">
        <f t="shared" si="93"/>
        <v>40</v>
      </c>
    </row>
    <row r="5967" spans="1:10" x14ac:dyDescent="0.3">
      <c r="A5967" t="s">
        <v>5645</v>
      </c>
      <c r="C5967" s="18">
        <v>414.32366166889386</v>
      </c>
      <c r="D5967" s="1"/>
      <c r="E5967" s="1">
        <v>25</v>
      </c>
      <c r="F5967" s="1">
        <v>12</v>
      </c>
      <c r="G5967" s="1">
        <v>0</v>
      </c>
      <c r="H5967" s="1">
        <v>13</v>
      </c>
      <c r="I5967" s="15">
        <v>0.48</v>
      </c>
      <c r="J5967">
        <f t="shared" si="93"/>
        <v>40</v>
      </c>
    </row>
    <row r="5968" spans="1:10" x14ac:dyDescent="0.3">
      <c r="A5968" t="s">
        <v>5646</v>
      </c>
      <c r="C5968" s="18">
        <v>414.32239390181712</v>
      </c>
      <c r="D5968" s="1"/>
      <c r="E5968" s="1">
        <v>5</v>
      </c>
      <c r="F5968" s="1">
        <v>3</v>
      </c>
      <c r="G5968" s="1">
        <v>0</v>
      </c>
      <c r="H5968" s="1">
        <v>2</v>
      </c>
      <c r="I5968" s="15">
        <v>0.6</v>
      </c>
      <c r="J5968">
        <f t="shared" si="93"/>
        <v>40</v>
      </c>
    </row>
    <row r="5969" spans="1:10" x14ac:dyDescent="0.3">
      <c r="A5969" t="s">
        <v>5647</v>
      </c>
      <c r="C5969" s="18">
        <v>414.31917903589004</v>
      </c>
      <c r="D5969" s="1"/>
      <c r="E5969" s="1">
        <v>5</v>
      </c>
      <c r="F5969" s="1">
        <v>3</v>
      </c>
      <c r="G5969" s="1">
        <v>0</v>
      </c>
      <c r="H5969" s="1">
        <v>2</v>
      </c>
      <c r="I5969" s="15">
        <v>0.6</v>
      </c>
      <c r="J5969">
        <f t="shared" si="93"/>
        <v>40</v>
      </c>
    </row>
    <row r="5970" spans="1:10" x14ac:dyDescent="0.3">
      <c r="A5970" t="s">
        <v>5648</v>
      </c>
      <c r="C5970" s="18">
        <v>414.30089255171981</v>
      </c>
      <c r="D5970" s="1"/>
      <c r="E5970" s="1">
        <v>10</v>
      </c>
      <c r="F5970" s="1">
        <v>6</v>
      </c>
      <c r="G5970" s="1">
        <v>0</v>
      </c>
      <c r="H5970" s="1">
        <v>4</v>
      </c>
      <c r="I5970" s="15">
        <v>0.6</v>
      </c>
      <c r="J5970">
        <f t="shared" si="93"/>
        <v>40</v>
      </c>
    </row>
    <row r="5971" spans="1:10" x14ac:dyDescent="0.3">
      <c r="A5971" t="s">
        <v>5649</v>
      </c>
      <c r="C5971" s="18">
        <v>414.29839151561407</v>
      </c>
      <c r="D5971" s="1"/>
      <c r="E5971" s="1">
        <v>3</v>
      </c>
      <c r="F5971" s="1">
        <v>2</v>
      </c>
      <c r="G5971" s="1">
        <v>0</v>
      </c>
      <c r="H5971" s="1">
        <v>1</v>
      </c>
      <c r="I5971" s="15">
        <v>0.66666666666666663</v>
      </c>
      <c r="J5971">
        <f t="shared" si="93"/>
        <v>40</v>
      </c>
    </row>
    <row r="5972" spans="1:10" x14ac:dyDescent="0.3">
      <c r="A5972" t="s">
        <v>5650</v>
      </c>
      <c r="C5972" s="18">
        <v>414.29634973944206</v>
      </c>
      <c r="D5972" s="1"/>
      <c r="E5972" s="1">
        <v>2</v>
      </c>
      <c r="F5972" s="1">
        <v>2</v>
      </c>
      <c r="G5972" s="1">
        <v>0</v>
      </c>
      <c r="H5972" s="1">
        <v>0</v>
      </c>
      <c r="I5972" s="15">
        <v>1</v>
      </c>
      <c r="J5972">
        <f t="shared" si="93"/>
        <v>40</v>
      </c>
    </row>
    <row r="5973" spans="1:10" x14ac:dyDescent="0.3">
      <c r="A5973" t="s">
        <v>5651</v>
      </c>
      <c r="C5973" s="18">
        <v>414.2909990943399</v>
      </c>
      <c r="D5973" s="1"/>
      <c r="E5973" s="1">
        <v>3</v>
      </c>
      <c r="F5973" s="1">
        <v>2</v>
      </c>
      <c r="G5973" s="1">
        <v>0</v>
      </c>
      <c r="H5973" s="1">
        <v>1</v>
      </c>
      <c r="I5973" s="15">
        <v>0.66666666666666663</v>
      </c>
      <c r="J5973">
        <f t="shared" si="93"/>
        <v>40</v>
      </c>
    </row>
    <row r="5974" spans="1:10" x14ac:dyDescent="0.3">
      <c r="A5974" t="s">
        <v>5652</v>
      </c>
      <c r="C5974" s="18">
        <v>414.28011093813711</v>
      </c>
      <c r="D5974" s="1"/>
      <c r="E5974" s="1">
        <v>5</v>
      </c>
      <c r="F5974" s="1">
        <v>3</v>
      </c>
      <c r="G5974" s="1">
        <v>0</v>
      </c>
      <c r="H5974" s="1">
        <v>2</v>
      </c>
      <c r="I5974" s="15">
        <v>0.6</v>
      </c>
      <c r="J5974">
        <f t="shared" si="93"/>
        <v>40</v>
      </c>
    </row>
    <row r="5975" spans="1:10" x14ac:dyDescent="0.3">
      <c r="A5975" t="s">
        <v>5787</v>
      </c>
      <c r="C5975" s="18">
        <v>414.26049174711562</v>
      </c>
      <c r="D5975" s="1"/>
      <c r="E5975" s="1">
        <v>5</v>
      </c>
      <c r="F5975" s="1">
        <v>3</v>
      </c>
      <c r="G5975" s="1">
        <v>0</v>
      </c>
      <c r="H5975" s="1">
        <v>2</v>
      </c>
      <c r="I5975" s="15">
        <v>0.6</v>
      </c>
      <c r="J5975">
        <f t="shared" si="93"/>
        <v>40</v>
      </c>
    </row>
    <row r="5976" spans="1:10" x14ac:dyDescent="0.3">
      <c r="A5976" t="s">
        <v>5802</v>
      </c>
      <c r="C5976" s="18">
        <v>414.24559824825002</v>
      </c>
      <c r="D5976" s="1"/>
      <c r="E5976" s="1">
        <v>3</v>
      </c>
      <c r="F5976" s="1">
        <v>2</v>
      </c>
      <c r="G5976" s="1">
        <v>0</v>
      </c>
      <c r="H5976" s="1">
        <v>1</v>
      </c>
      <c r="I5976" s="15">
        <v>0.66666666666666663</v>
      </c>
      <c r="J5976">
        <f t="shared" si="93"/>
        <v>40</v>
      </c>
    </row>
    <row r="5977" spans="1:10" x14ac:dyDescent="0.3">
      <c r="A5977" t="s">
        <v>5655</v>
      </c>
      <c r="C5977" s="18">
        <v>414.23714751950382</v>
      </c>
      <c r="D5977" s="1"/>
      <c r="E5977" s="1">
        <v>17</v>
      </c>
      <c r="F5977" s="1">
        <v>11</v>
      </c>
      <c r="G5977" s="1">
        <v>1</v>
      </c>
      <c r="H5977" s="1">
        <v>5</v>
      </c>
      <c r="I5977" s="15">
        <v>0.67647058823529416</v>
      </c>
      <c r="J5977">
        <f t="shared" si="93"/>
        <v>40</v>
      </c>
    </row>
    <row r="5978" spans="1:10" x14ac:dyDescent="0.3">
      <c r="A5978" t="s">
        <v>5657</v>
      </c>
      <c r="C5978" s="18">
        <v>414.22334740565742</v>
      </c>
      <c r="D5978" s="1"/>
      <c r="E5978" s="1">
        <v>5</v>
      </c>
      <c r="F5978" s="1">
        <v>3</v>
      </c>
      <c r="G5978" s="1">
        <v>0</v>
      </c>
      <c r="H5978" s="1">
        <v>2</v>
      </c>
      <c r="I5978" s="15">
        <v>0.6</v>
      </c>
      <c r="J5978">
        <f t="shared" si="93"/>
        <v>40</v>
      </c>
    </row>
    <row r="5979" spans="1:10" x14ac:dyDescent="0.3">
      <c r="A5979" t="s">
        <v>5658</v>
      </c>
      <c r="C5979" s="18">
        <v>414.22332709927247</v>
      </c>
      <c r="D5979" s="1"/>
      <c r="E5979" s="1">
        <v>3</v>
      </c>
      <c r="F5979" s="1">
        <v>2</v>
      </c>
      <c r="G5979" s="1">
        <v>0</v>
      </c>
      <c r="H5979" s="1">
        <v>1</v>
      </c>
      <c r="I5979" s="15">
        <v>0.66666666666666663</v>
      </c>
      <c r="J5979">
        <f t="shared" si="93"/>
        <v>40</v>
      </c>
    </row>
    <row r="5980" spans="1:10" x14ac:dyDescent="0.3">
      <c r="A5980" t="s">
        <v>5659</v>
      </c>
      <c r="C5980" s="18">
        <v>414.22248249705547</v>
      </c>
      <c r="D5980" s="1"/>
      <c r="E5980" s="1">
        <v>3</v>
      </c>
      <c r="F5980" s="1">
        <v>2</v>
      </c>
      <c r="G5980" s="1">
        <v>0</v>
      </c>
      <c r="H5980" s="1">
        <v>1</v>
      </c>
      <c r="I5980" s="15">
        <v>0.66666666666666663</v>
      </c>
      <c r="J5980">
        <f t="shared" si="93"/>
        <v>40</v>
      </c>
    </row>
    <row r="5981" spans="1:10" x14ac:dyDescent="0.3">
      <c r="A5981" t="s">
        <v>5660</v>
      </c>
      <c r="C5981" s="18">
        <v>414.20976226564244</v>
      </c>
      <c r="D5981" s="1"/>
      <c r="E5981" s="1">
        <v>5</v>
      </c>
      <c r="F5981" s="1">
        <v>3</v>
      </c>
      <c r="G5981" s="1">
        <v>0</v>
      </c>
      <c r="H5981" s="1">
        <v>2</v>
      </c>
      <c r="I5981" s="15">
        <v>0.6</v>
      </c>
      <c r="J5981">
        <f t="shared" si="93"/>
        <v>40</v>
      </c>
    </row>
    <row r="5982" spans="1:10" x14ac:dyDescent="0.3">
      <c r="A5982" t="s">
        <v>5661</v>
      </c>
      <c r="C5982" s="18">
        <v>414.20948657022183</v>
      </c>
      <c r="D5982" s="1"/>
      <c r="E5982" s="1">
        <v>5</v>
      </c>
      <c r="F5982" s="1">
        <v>3</v>
      </c>
      <c r="G5982" s="1">
        <v>0</v>
      </c>
      <c r="H5982" s="1">
        <v>2</v>
      </c>
      <c r="I5982" s="15">
        <v>0.6</v>
      </c>
      <c r="J5982">
        <f t="shared" si="93"/>
        <v>40</v>
      </c>
    </row>
    <row r="5983" spans="1:10" x14ac:dyDescent="0.3">
      <c r="A5983" t="s">
        <v>5662</v>
      </c>
      <c r="C5983" s="18">
        <v>414.20792597131975</v>
      </c>
      <c r="D5983" s="1"/>
      <c r="E5983" s="1">
        <v>5</v>
      </c>
      <c r="F5983" s="1">
        <v>3</v>
      </c>
      <c r="G5983" s="1">
        <v>0</v>
      </c>
      <c r="H5983" s="1">
        <v>2</v>
      </c>
      <c r="I5983" s="15">
        <v>0.6</v>
      </c>
      <c r="J5983">
        <f t="shared" si="93"/>
        <v>40</v>
      </c>
    </row>
    <row r="5984" spans="1:10" x14ac:dyDescent="0.3">
      <c r="A5984" t="s">
        <v>5663</v>
      </c>
      <c r="C5984" s="18">
        <v>414.20346501500558</v>
      </c>
      <c r="D5984" s="1"/>
      <c r="E5984" s="1">
        <v>5</v>
      </c>
      <c r="F5984" s="1">
        <v>3</v>
      </c>
      <c r="G5984" s="1">
        <v>0</v>
      </c>
      <c r="H5984" s="1">
        <v>2</v>
      </c>
      <c r="I5984" s="15">
        <v>0.6</v>
      </c>
      <c r="J5984">
        <f t="shared" si="93"/>
        <v>40</v>
      </c>
    </row>
    <row r="5985" spans="1:10" x14ac:dyDescent="0.3">
      <c r="A5985" t="s">
        <v>5664</v>
      </c>
      <c r="C5985" s="18">
        <v>414.20179632474787</v>
      </c>
      <c r="D5985" s="1"/>
      <c r="E5985" s="1">
        <v>5</v>
      </c>
      <c r="F5985" s="1">
        <v>3</v>
      </c>
      <c r="G5985" s="1">
        <v>0</v>
      </c>
      <c r="H5985" s="1">
        <v>2</v>
      </c>
      <c r="I5985" s="15">
        <v>0.6</v>
      </c>
      <c r="J5985">
        <f t="shared" si="93"/>
        <v>40</v>
      </c>
    </row>
    <row r="5986" spans="1:10" x14ac:dyDescent="0.3">
      <c r="A5986" t="s">
        <v>5665</v>
      </c>
      <c r="C5986" s="18">
        <v>414.20100326706489</v>
      </c>
      <c r="D5986" s="1"/>
      <c r="E5986" s="1">
        <v>5</v>
      </c>
      <c r="F5986" s="1">
        <v>3</v>
      </c>
      <c r="G5986" s="1">
        <v>0</v>
      </c>
      <c r="H5986" s="1">
        <v>2</v>
      </c>
      <c r="I5986" s="15">
        <v>0.6</v>
      </c>
      <c r="J5986">
        <f t="shared" si="93"/>
        <v>40</v>
      </c>
    </row>
    <row r="5987" spans="1:10" x14ac:dyDescent="0.3">
      <c r="A5987" t="s">
        <v>5666</v>
      </c>
      <c r="C5987" s="18">
        <v>414.1962399645368</v>
      </c>
      <c r="D5987" s="1"/>
      <c r="E5987" s="1">
        <v>18</v>
      </c>
      <c r="F5987" s="1">
        <v>9</v>
      </c>
      <c r="G5987" s="1">
        <v>1</v>
      </c>
      <c r="H5987" s="1">
        <v>8</v>
      </c>
      <c r="I5987" s="15">
        <v>0.52777777777777779</v>
      </c>
      <c r="J5987">
        <f t="shared" si="93"/>
        <v>40</v>
      </c>
    </row>
    <row r="5988" spans="1:10" x14ac:dyDescent="0.3">
      <c r="A5988" t="s">
        <v>5667</v>
      </c>
      <c r="C5988" s="18">
        <v>414.1904326904791</v>
      </c>
      <c r="D5988" s="1"/>
      <c r="E5988" s="1">
        <v>5</v>
      </c>
      <c r="F5988" s="1">
        <v>3</v>
      </c>
      <c r="G5988" s="1">
        <v>0</v>
      </c>
      <c r="H5988" s="1">
        <v>2</v>
      </c>
      <c r="I5988" s="15">
        <v>0.6</v>
      </c>
      <c r="J5988">
        <f t="shared" si="93"/>
        <v>40</v>
      </c>
    </row>
    <row r="5989" spans="1:10" x14ac:dyDescent="0.3">
      <c r="A5989" t="s">
        <v>5668</v>
      </c>
      <c r="C5989" s="18">
        <v>414.17205768758714</v>
      </c>
      <c r="D5989" s="1"/>
      <c r="E5989" s="1">
        <v>25</v>
      </c>
      <c r="F5989" s="1">
        <v>13</v>
      </c>
      <c r="G5989" s="1">
        <v>0</v>
      </c>
      <c r="H5989" s="1">
        <v>12</v>
      </c>
      <c r="I5989" s="15">
        <v>0.52</v>
      </c>
      <c r="J5989">
        <f t="shared" si="93"/>
        <v>40</v>
      </c>
    </row>
    <row r="5990" spans="1:10" x14ac:dyDescent="0.3">
      <c r="A5990" t="s">
        <v>5669</v>
      </c>
      <c r="C5990" s="18">
        <v>414.16624418479421</v>
      </c>
      <c r="D5990" s="1"/>
      <c r="E5990" s="1">
        <v>6</v>
      </c>
      <c r="F5990" s="1">
        <v>4</v>
      </c>
      <c r="G5990" s="1">
        <v>0</v>
      </c>
      <c r="H5990" s="1">
        <v>2</v>
      </c>
      <c r="I5990" s="15">
        <v>0.66666666666666663</v>
      </c>
      <c r="J5990">
        <f t="shared" si="93"/>
        <v>40</v>
      </c>
    </row>
    <row r="5991" spans="1:10" x14ac:dyDescent="0.3">
      <c r="A5991" t="s">
        <v>5670</v>
      </c>
      <c r="C5991" s="18">
        <v>414.16229122650913</v>
      </c>
      <c r="D5991" s="1"/>
      <c r="E5991" s="1">
        <v>8</v>
      </c>
      <c r="F5991" s="1">
        <v>4</v>
      </c>
      <c r="G5991" s="1">
        <v>0</v>
      </c>
      <c r="H5991" s="1">
        <v>4</v>
      </c>
      <c r="I5991" s="15">
        <v>0.5</v>
      </c>
      <c r="J5991">
        <f t="shared" si="93"/>
        <v>40</v>
      </c>
    </row>
    <row r="5992" spans="1:10" x14ac:dyDescent="0.3">
      <c r="A5992" t="s">
        <v>5671</v>
      </c>
      <c r="C5992" s="18">
        <v>414.15575989944153</v>
      </c>
      <c r="D5992" s="1"/>
      <c r="E5992" s="1">
        <v>5</v>
      </c>
      <c r="F5992" s="1">
        <v>3</v>
      </c>
      <c r="G5992" s="1">
        <v>0</v>
      </c>
      <c r="H5992" s="1">
        <v>2</v>
      </c>
      <c r="I5992" s="15">
        <v>0.6</v>
      </c>
      <c r="J5992">
        <f t="shared" si="93"/>
        <v>40</v>
      </c>
    </row>
    <row r="5993" spans="1:10" x14ac:dyDescent="0.3">
      <c r="A5993" t="s">
        <v>5673</v>
      </c>
      <c r="C5993" s="18">
        <v>414.13540071461762</v>
      </c>
      <c r="D5993" s="1"/>
      <c r="E5993" s="1">
        <v>24</v>
      </c>
      <c r="F5993" s="1">
        <v>13</v>
      </c>
      <c r="G5993" s="1">
        <v>0</v>
      </c>
      <c r="H5993" s="1">
        <v>11</v>
      </c>
      <c r="I5993" s="15">
        <v>0.54166666666666663</v>
      </c>
      <c r="J5993">
        <f t="shared" si="93"/>
        <v>40</v>
      </c>
    </row>
    <row r="5994" spans="1:10" x14ac:dyDescent="0.3">
      <c r="A5994" t="s">
        <v>5675</v>
      </c>
      <c r="C5994" s="18">
        <v>414.12476856686453</v>
      </c>
      <c r="D5994" s="1"/>
      <c r="E5994" s="1">
        <v>9</v>
      </c>
      <c r="F5994" s="1">
        <v>5</v>
      </c>
      <c r="G5994" s="1">
        <v>0</v>
      </c>
      <c r="H5994" s="1">
        <v>4</v>
      </c>
      <c r="I5994" s="15">
        <v>0.55555555555555558</v>
      </c>
      <c r="J5994">
        <f t="shared" si="93"/>
        <v>40</v>
      </c>
    </row>
    <row r="5995" spans="1:10" x14ac:dyDescent="0.3">
      <c r="A5995" t="s">
        <v>5677</v>
      </c>
      <c r="C5995" s="18">
        <v>414.12039417946312</v>
      </c>
      <c r="D5995" s="1"/>
      <c r="E5995" s="1">
        <v>14</v>
      </c>
      <c r="F5995" s="1">
        <v>8</v>
      </c>
      <c r="G5995" s="1">
        <v>0</v>
      </c>
      <c r="H5995" s="1">
        <v>6</v>
      </c>
      <c r="I5995" s="15">
        <v>0.5714285714285714</v>
      </c>
      <c r="J5995">
        <f t="shared" si="93"/>
        <v>40</v>
      </c>
    </row>
    <row r="5996" spans="1:10" x14ac:dyDescent="0.3">
      <c r="A5996" t="s">
        <v>5682</v>
      </c>
      <c r="C5996" s="18">
        <v>414.11327004197494</v>
      </c>
      <c r="D5996" s="1"/>
      <c r="E5996" s="1">
        <v>3</v>
      </c>
      <c r="F5996" s="1">
        <v>2</v>
      </c>
      <c r="G5996" s="1">
        <v>0</v>
      </c>
      <c r="H5996" s="1">
        <v>1</v>
      </c>
      <c r="I5996" s="15">
        <v>0.66666666666666663</v>
      </c>
      <c r="J5996">
        <f t="shared" si="93"/>
        <v>40</v>
      </c>
    </row>
    <row r="5997" spans="1:10" x14ac:dyDescent="0.3">
      <c r="A5997" t="s">
        <v>5676</v>
      </c>
      <c r="C5997" s="18">
        <v>414.1113872474973</v>
      </c>
      <c r="D5997" s="1"/>
      <c r="E5997" s="1">
        <v>3</v>
      </c>
      <c r="F5997" s="1">
        <v>2</v>
      </c>
      <c r="G5997" s="1">
        <v>0</v>
      </c>
      <c r="H5997" s="1">
        <v>1</v>
      </c>
      <c r="I5997" s="15">
        <v>0.66666666666666663</v>
      </c>
      <c r="J5997">
        <f t="shared" si="93"/>
        <v>40</v>
      </c>
    </row>
    <row r="5998" spans="1:10" x14ac:dyDescent="0.3">
      <c r="A5998" t="s">
        <v>5679</v>
      </c>
      <c r="C5998" s="18">
        <v>414.06108390210278</v>
      </c>
      <c r="D5998" s="1"/>
      <c r="E5998" s="1">
        <v>28</v>
      </c>
      <c r="F5998" s="1">
        <v>21</v>
      </c>
      <c r="G5998" s="1">
        <v>0</v>
      </c>
      <c r="H5998" s="1">
        <v>7</v>
      </c>
      <c r="I5998" s="15">
        <v>0.75</v>
      </c>
      <c r="J5998">
        <f t="shared" si="93"/>
        <v>40</v>
      </c>
    </row>
    <row r="5999" spans="1:10" x14ac:dyDescent="0.3">
      <c r="A5999" t="s">
        <v>7826</v>
      </c>
      <c r="C5999" s="18">
        <v>414.03475103022987</v>
      </c>
      <c r="D5999" s="1"/>
      <c r="E5999" s="1">
        <v>5</v>
      </c>
      <c r="F5999" s="1">
        <v>3</v>
      </c>
      <c r="G5999" s="1">
        <v>0</v>
      </c>
      <c r="H5999" s="1">
        <v>2</v>
      </c>
      <c r="I5999" s="15">
        <v>0.6</v>
      </c>
      <c r="J5999">
        <f t="shared" si="93"/>
        <v>40</v>
      </c>
    </row>
    <row r="6000" spans="1:10" x14ac:dyDescent="0.3">
      <c r="A6000" t="s">
        <v>5681</v>
      </c>
      <c r="C6000" s="18">
        <v>414.02577883082387</v>
      </c>
      <c r="D6000" s="1"/>
      <c r="E6000" s="1">
        <v>6</v>
      </c>
      <c r="F6000" s="1">
        <v>4</v>
      </c>
      <c r="G6000" s="1">
        <v>0</v>
      </c>
      <c r="H6000" s="1">
        <v>2</v>
      </c>
      <c r="I6000" s="15">
        <v>0.66666666666666663</v>
      </c>
      <c r="J6000">
        <f t="shared" si="93"/>
        <v>40</v>
      </c>
    </row>
    <row r="6001" spans="1:10" x14ac:dyDescent="0.3">
      <c r="A6001" t="s">
        <v>5683</v>
      </c>
      <c r="C6001" s="18">
        <v>414.01183192809674</v>
      </c>
      <c r="D6001" s="1"/>
      <c r="E6001" s="1">
        <v>8</v>
      </c>
      <c r="F6001" s="1">
        <v>5</v>
      </c>
      <c r="G6001" s="1">
        <v>0</v>
      </c>
      <c r="H6001" s="1">
        <v>3</v>
      </c>
      <c r="I6001" s="15">
        <v>0.625</v>
      </c>
      <c r="J6001">
        <f t="shared" si="93"/>
        <v>40</v>
      </c>
    </row>
    <row r="6002" spans="1:10" x14ac:dyDescent="0.3">
      <c r="A6002" t="s">
        <v>5684</v>
      </c>
      <c r="C6002" s="18">
        <v>413.99623537079168</v>
      </c>
      <c r="D6002" s="1"/>
      <c r="E6002" s="1">
        <v>5</v>
      </c>
      <c r="F6002" s="1">
        <v>3</v>
      </c>
      <c r="G6002" s="1">
        <v>0</v>
      </c>
      <c r="H6002" s="1">
        <v>2</v>
      </c>
      <c r="I6002" s="15">
        <v>0.6</v>
      </c>
      <c r="J6002">
        <f t="shared" si="93"/>
        <v>40</v>
      </c>
    </row>
    <row r="6003" spans="1:10" x14ac:dyDescent="0.3">
      <c r="A6003" t="s">
        <v>5685</v>
      </c>
      <c r="C6003" s="18">
        <v>413.98015265478148</v>
      </c>
      <c r="D6003" s="1"/>
      <c r="E6003" s="1">
        <v>3</v>
      </c>
      <c r="F6003" s="1">
        <v>2</v>
      </c>
      <c r="G6003" s="1">
        <v>0</v>
      </c>
      <c r="H6003" s="1">
        <v>1</v>
      </c>
      <c r="I6003" s="15">
        <v>0.66666666666666663</v>
      </c>
      <c r="J6003">
        <f t="shared" si="93"/>
        <v>40</v>
      </c>
    </row>
    <row r="6004" spans="1:10" x14ac:dyDescent="0.3">
      <c r="A6004" t="s">
        <v>5686</v>
      </c>
      <c r="C6004" s="18">
        <v>413.97390505140868</v>
      </c>
      <c r="D6004" s="1"/>
      <c r="E6004" s="1">
        <v>3</v>
      </c>
      <c r="F6004" s="1">
        <v>2</v>
      </c>
      <c r="G6004" s="1">
        <v>0</v>
      </c>
      <c r="H6004" s="1">
        <v>1</v>
      </c>
      <c r="I6004" s="15">
        <v>0.66666666666666663</v>
      </c>
      <c r="J6004">
        <f t="shared" si="93"/>
        <v>40</v>
      </c>
    </row>
    <row r="6005" spans="1:10" x14ac:dyDescent="0.3">
      <c r="A6005" t="s">
        <v>5687</v>
      </c>
      <c r="C6005" s="18">
        <v>413.97069037933392</v>
      </c>
      <c r="D6005" s="1"/>
      <c r="E6005" s="1">
        <v>3</v>
      </c>
      <c r="F6005" s="1">
        <v>2</v>
      </c>
      <c r="G6005" s="1">
        <v>0</v>
      </c>
      <c r="H6005" s="1">
        <v>1</v>
      </c>
      <c r="I6005" s="15">
        <v>0.66666666666666663</v>
      </c>
      <c r="J6005">
        <f t="shared" si="93"/>
        <v>40</v>
      </c>
    </row>
    <row r="6006" spans="1:10" x14ac:dyDescent="0.3">
      <c r="A6006" t="s">
        <v>5688</v>
      </c>
      <c r="C6006" s="18">
        <v>413.96895953970886</v>
      </c>
      <c r="D6006" s="1"/>
      <c r="E6006" s="1">
        <v>5</v>
      </c>
      <c r="F6006" s="1">
        <v>3</v>
      </c>
      <c r="G6006" s="1">
        <v>0</v>
      </c>
      <c r="H6006" s="1">
        <v>2</v>
      </c>
      <c r="I6006" s="15">
        <v>0.6</v>
      </c>
      <c r="J6006">
        <f t="shared" si="93"/>
        <v>40</v>
      </c>
    </row>
    <row r="6007" spans="1:10" x14ac:dyDescent="0.3">
      <c r="A6007" t="s">
        <v>5698</v>
      </c>
      <c r="C6007" s="18">
        <v>413.9684385044759</v>
      </c>
      <c r="D6007" s="1"/>
      <c r="E6007" s="1">
        <v>3</v>
      </c>
      <c r="F6007" s="1">
        <v>2</v>
      </c>
      <c r="G6007" s="1">
        <v>0</v>
      </c>
      <c r="H6007" s="1">
        <v>1</v>
      </c>
      <c r="I6007" s="15">
        <v>0.66666666666666663</v>
      </c>
      <c r="J6007">
        <f t="shared" si="93"/>
        <v>40</v>
      </c>
    </row>
    <row r="6008" spans="1:10" x14ac:dyDescent="0.3">
      <c r="A6008" t="s">
        <v>5689</v>
      </c>
      <c r="C6008" s="18">
        <v>413.96815147566991</v>
      </c>
      <c r="D6008" s="1"/>
      <c r="E6008" s="1">
        <v>3</v>
      </c>
      <c r="F6008" s="1">
        <v>2</v>
      </c>
      <c r="G6008" s="1">
        <v>0</v>
      </c>
      <c r="H6008" s="1">
        <v>1</v>
      </c>
      <c r="I6008" s="15">
        <v>0.66666666666666663</v>
      </c>
      <c r="J6008">
        <f t="shared" si="93"/>
        <v>40</v>
      </c>
    </row>
    <row r="6009" spans="1:10" x14ac:dyDescent="0.3">
      <c r="A6009" t="s">
        <v>5638</v>
      </c>
      <c r="C6009" s="18">
        <v>413.96742138090292</v>
      </c>
      <c r="D6009" s="1"/>
      <c r="E6009" s="1">
        <v>11</v>
      </c>
      <c r="F6009" s="1">
        <v>6</v>
      </c>
      <c r="G6009" s="1">
        <v>0</v>
      </c>
      <c r="H6009" s="1">
        <v>5</v>
      </c>
      <c r="I6009" s="15">
        <v>0.54545454545454541</v>
      </c>
      <c r="J6009">
        <f t="shared" si="93"/>
        <v>40</v>
      </c>
    </row>
    <row r="6010" spans="1:10" x14ac:dyDescent="0.3">
      <c r="A6010" t="s">
        <v>5690</v>
      </c>
      <c r="C6010" s="18">
        <v>413.95722787953241</v>
      </c>
      <c r="D6010" s="1"/>
      <c r="E6010" s="1">
        <v>1</v>
      </c>
      <c r="F6010" s="1">
        <v>1</v>
      </c>
      <c r="G6010" s="1">
        <v>0</v>
      </c>
      <c r="H6010" s="1">
        <v>0</v>
      </c>
      <c r="I6010" s="15">
        <v>1</v>
      </c>
      <c r="J6010">
        <f t="shared" si="93"/>
        <v>40</v>
      </c>
    </row>
    <row r="6011" spans="1:10" x14ac:dyDescent="0.3">
      <c r="A6011" t="s">
        <v>5709</v>
      </c>
      <c r="C6011" s="18">
        <v>413.91179697743411</v>
      </c>
      <c r="D6011" s="1"/>
      <c r="E6011" s="1">
        <v>31</v>
      </c>
      <c r="F6011" s="1">
        <v>17</v>
      </c>
      <c r="G6011" s="1">
        <v>0</v>
      </c>
      <c r="H6011" s="1">
        <v>14</v>
      </c>
      <c r="I6011" s="15">
        <v>0.54838709677419351</v>
      </c>
      <c r="J6011">
        <f t="shared" si="93"/>
        <v>20</v>
      </c>
    </row>
    <row r="6012" spans="1:10" x14ac:dyDescent="0.3">
      <c r="A6012" t="s">
        <v>5694</v>
      </c>
      <c r="C6012" s="18">
        <v>413.90902125593084</v>
      </c>
      <c r="D6012" s="1"/>
      <c r="E6012" s="1">
        <v>7</v>
      </c>
      <c r="F6012" s="1">
        <v>4</v>
      </c>
      <c r="G6012" s="1">
        <v>0</v>
      </c>
      <c r="H6012" s="1">
        <v>3</v>
      </c>
      <c r="I6012" s="15">
        <v>0.5714285714285714</v>
      </c>
      <c r="J6012">
        <f t="shared" si="93"/>
        <v>40</v>
      </c>
    </row>
    <row r="6013" spans="1:10" x14ac:dyDescent="0.3">
      <c r="A6013" t="s">
        <v>5703</v>
      </c>
      <c r="C6013" s="18">
        <v>413.90751387828232</v>
      </c>
      <c r="D6013" s="1"/>
      <c r="E6013" s="1">
        <v>3</v>
      </c>
      <c r="F6013" s="1">
        <v>2</v>
      </c>
      <c r="G6013" s="1">
        <v>0</v>
      </c>
      <c r="H6013" s="1">
        <v>1</v>
      </c>
      <c r="I6013" s="15">
        <v>0.66666666666666663</v>
      </c>
      <c r="J6013">
        <f t="shared" si="93"/>
        <v>40</v>
      </c>
    </row>
    <row r="6014" spans="1:10" x14ac:dyDescent="0.3">
      <c r="A6014" t="s">
        <v>5695</v>
      </c>
      <c r="C6014" s="18">
        <v>413.89924340210183</v>
      </c>
      <c r="D6014" s="1"/>
      <c r="E6014" s="1">
        <v>3</v>
      </c>
      <c r="F6014" s="1">
        <v>2</v>
      </c>
      <c r="G6014" s="1">
        <v>0</v>
      </c>
      <c r="H6014" s="1">
        <v>1</v>
      </c>
      <c r="I6014" s="15">
        <v>0.66666666666666663</v>
      </c>
      <c r="J6014">
        <f t="shared" si="93"/>
        <v>40</v>
      </c>
    </row>
    <row r="6015" spans="1:10" x14ac:dyDescent="0.3">
      <c r="A6015" t="s">
        <v>5699</v>
      </c>
      <c r="C6015" s="18">
        <v>413.85944046094738</v>
      </c>
      <c r="D6015" s="1"/>
      <c r="E6015" s="1">
        <v>15</v>
      </c>
      <c r="F6015" s="1">
        <v>7</v>
      </c>
      <c r="G6015" s="1">
        <v>2</v>
      </c>
      <c r="H6015" s="1">
        <v>6</v>
      </c>
      <c r="I6015" s="15">
        <v>0.53333333333333333</v>
      </c>
      <c r="J6015">
        <f t="shared" si="93"/>
        <v>40</v>
      </c>
    </row>
    <row r="6016" spans="1:10" x14ac:dyDescent="0.3">
      <c r="A6016" t="s">
        <v>5700</v>
      </c>
      <c r="C6016" s="18">
        <v>413.85041384848154</v>
      </c>
      <c r="D6016" s="1"/>
      <c r="E6016" s="1">
        <v>6</v>
      </c>
      <c r="F6016" s="1">
        <v>3</v>
      </c>
      <c r="G6016" s="1">
        <v>1</v>
      </c>
      <c r="H6016" s="1">
        <v>2</v>
      </c>
      <c r="I6016" s="15">
        <v>0.58333333333333337</v>
      </c>
      <c r="J6016">
        <f t="shared" si="93"/>
        <v>40</v>
      </c>
    </row>
    <row r="6017" spans="1:10" x14ac:dyDescent="0.3">
      <c r="A6017" t="s">
        <v>5701</v>
      </c>
      <c r="C6017" s="18">
        <v>413.84110502555211</v>
      </c>
      <c r="D6017" s="1"/>
      <c r="E6017" s="1">
        <v>19</v>
      </c>
      <c r="F6017" s="1">
        <v>10</v>
      </c>
      <c r="G6017" s="1">
        <v>0</v>
      </c>
      <c r="H6017" s="1">
        <v>9</v>
      </c>
      <c r="I6017" s="15">
        <v>0.52631578947368418</v>
      </c>
      <c r="J6017">
        <f t="shared" si="93"/>
        <v>40</v>
      </c>
    </row>
    <row r="6018" spans="1:10" x14ac:dyDescent="0.3">
      <c r="A6018" t="s">
        <v>12078</v>
      </c>
      <c r="C6018" s="18">
        <v>413.83950654656257</v>
      </c>
      <c r="D6018" s="1"/>
      <c r="E6018" s="1">
        <v>20</v>
      </c>
      <c r="F6018" s="1">
        <v>11</v>
      </c>
      <c r="G6018" s="1">
        <v>0</v>
      </c>
      <c r="H6018" s="1">
        <v>9</v>
      </c>
      <c r="I6018" s="15">
        <v>0.55000000000000004</v>
      </c>
      <c r="J6018">
        <f t="shared" si="93"/>
        <v>40</v>
      </c>
    </row>
    <row r="6019" spans="1:10" x14ac:dyDescent="0.3">
      <c r="A6019" t="s">
        <v>5702</v>
      </c>
      <c r="C6019" s="18">
        <v>413.83722710388759</v>
      </c>
      <c r="D6019" s="1"/>
      <c r="E6019" s="1">
        <v>18</v>
      </c>
      <c r="F6019" s="1">
        <v>10</v>
      </c>
      <c r="G6019" s="1">
        <v>0</v>
      </c>
      <c r="H6019" s="1">
        <v>8</v>
      </c>
      <c r="I6019" s="15">
        <v>0.55555555555555558</v>
      </c>
      <c r="J6019">
        <f t="shared" si="93"/>
        <v>40</v>
      </c>
    </row>
    <row r="6020" spans="1:10" x14ac:dyDescent="0.3">
      <c r="A6020" t="s">
        <v>5705</v>
      </c>
      <c r="C6020" s="18">
        <v>413.81667957991874</v>
      </c>
      <c r="D6020" s="1"/>
      <c r="E6020" s="1">
        <v>5</v>
      </c>
      <c r="F6020" s="1">
        <v>3</v>
      </c>
      <c r="G6020" s="1">
        <v>0</v>
      </c>
      <c r="H6020" s="1">
        <v>2</v>
      </c>
      <c r="I6020" s="15">
        <v>0.6</v>
      </c>
      <c r="J6020">
        <f t="shared" ref="J6020:J6083" si="94">IF(E6020&lt;=30,40,20)</f>
        <v>40</v>
      </c>
    </row>
    <row r="6021" spans="1:10" x14ac:dyDescent="0.3">
      <c r="A6021" t="s">
        <v>5704</v>
      </c>
      <c r="C6021" s="18">
        <v>413.81665050836574</v>
      </c>
      <c r="D6021" s="1"/>
      <c r="E6021" s="1">
        <v>5</v>
      </c>
      <c r="F6021" s="1">
        <v>3</v>
      </c>
      <c r="G6021" s="1">
        <v>0</v>
      </c>
      <c r="H6021" s="1">
        <v>2</v>
      </c>
      <c r="I6021" s="15">
        <v>0.6</v>
      </c>
      <c r="J6021">
        <f t="shared" si="94"/>
        <v>40</v>
      </c>
    </row>
    <row r="6022" spans="1:10" x14ac:dyDescent="0.3">
      <c r="A6022" t="s">
        <v>5706</v>
      </c>
      <c r="C6022" s="18">
        <v>413.81529577040624</v>
      </c>
      <c r="D6022" s="1"/>
      <c r="E6022" s="1">
        <v>22</v>
      </c>
      <c r="F6022" s="1">
        <v>9</v>
      </c>
      <c r="G6022" s="1">
        <v>2</v>
      </c>
      <c r="H6022" s="1">
        <v>11</v>
      </c>
      <c r="I6022" s="15">
        <v>0.45454545454545453</v>
      </c>
      <c r="J6022">
        <f t="shared" si="94"/>
        <v>40</v>
      </c>
    </row>
    <row r="6023" spans="1:10" x14ac:dyDescent="0.3">
      <c r="A6023" t="s">
        <v>5707</v>
      </c>
      <c r="C6023" s="18">
        <v>413.79298565731989</v>
      </c>
      <c r="D6023" s="1"/>
      <c r="E6023" s="1">
        <v>5</v>
      </c>
      <c r="F6023" s="1">
        <v>3</v>
      </c>
      <c r="G6023" s="1">
        <v>0</v>
      </c>
      <c r="H6023" s="1">
        <v>2</v>
      </c>
      <c r="I6023" s="15">
        <v>0.6</v>
      </c>
      <c r="J6023">
        <f t="shared" si="94"/>
        <v>40</v>
      </c>
    </row>
    <row r="6024" spans="1:10" x14ac:dyDescent="0.3">
      <c r="A6024" t="s">
        <v>5708</v>
      </c>
      <c r="C6024" s="18">
        <v>413.77171911646144</v>
      </c>
      <c r="D6024" s="1"/>
      <c r="E6024" s="1">
        <v>3</v>
      </c>
      <c r="F6024" s="1">
        <v>2</v>
      </c>
      <c r="G6024" s="1">
        <v>0</v>
      </c>
      <c r="H6024" s="1">
        <v>1</v>
      </c>
      <c r="I6024" s="15">
        <v>0.66666666666666663</v>
      </c>
      <c r="J6024">
        <f t="shared" si="94"/>
        <v>40</v>
      </c>
    </row>
    <row r="6025" spans="1:10" x14ac:dyDescent="0.3">
      <c r="A6025" t="s">
        <v>5711</v>
      </c>
      <c r="C6025" s="18">
        <v>413.76098175082029</v>
      </c>
      <c r="D6025" s="1"/>
      <c r="E6025" s="1">
        <v>3</v>
      </c>
      <c r="F6025" s="1">
        <v>2</v>
      </c>
      <c r="G6025" s="1">
        <v>0</v>
      </c>
      <c r="H6025" s="1">
        <v>1</v>
      </c>
      <c r="I6025" s="15">
        <v>0.66666666666666663</v>
      </c>
      <c r="J6025">
        <f t="shared" si="94"/>
        <v>40</v>
      </c>
    </row>
    <row r="6026" spans="1:10" x14ac:dyDescent="0.3">
      <c r="A6026" t="s">
        <v>5713</v>
      </c>
      <c r="C6026" s="18">
        <v>413.75743674026558</v>
      </c>
      <c r="D6026" s="1"/>
      <c r="E6026" s="1">
        <v>5</v>
      </c>
      <c r="F6026" s="1">
        <v>3</v>
      </c>
      <c r="G6026" s="1">
        <v>0</v>
      </c>
      <c r="H6026" s="1">
        <v>2</v>
      </c>
      <c r="I6026" s="15">
        <v>0.6</v>
      </c>
      <c r="J6026">
        <f t="shared" si="94"/>
        <v>40</v>
      </c>
    </row>
    <row r="6027" spans="1:10" x14ac:dyDescent="0.3">
      <c r="A6027" t="s">
        <v>5954</v>
      </c>
      <c r="C6027" s="18">
        <v>413.75011577963346</v>
      </c>
      <c r="D6027" s="1"/>
      <c r="E6027" s="1">
        <v>7</v>
      </c>
      <c r="F6027" s="1">
        <v>4</v>
      </c>
      <c r="G6027" s="1">
        <v>0</v>
      </c>
      <c r="H6027" s="1">
        <v>3</v>
      </c>
      <c r="I6027" s="15">
        <v>0.5714285714285714</v>
      </c>
      <c r="J6027">
        <f t="shared" si="94"/>
        <v>40</v>
      </c>
    </row>
    <row r="6028" spans="1:10" x14ac:dyDescent="0.3">
      <c r="A6028" t="s">
        <v>5714</v>
      </c>
      <c r="C6028" s="18">
        <v>413.73398089820239</v>
      </c>
      <c r="D6028" s="1"/>
      <c r="E6028" s="1">
        <v>3</v>
      </c>
      <c r="F6028" s="1">
        <v>2</v>
      </c>
      <c r="G6028" s="1">
        <v>0</v>
      </c>
      <c r="H6028" s="1">
        <v>1</v>
      </c>
      <c r="I6028" s="15">
        <v>0.66666666666666663</v>
      </c>
      <c r="J6028">
        <f t="shared" si="94"/>
        <v>40</v>
      </c>
    </row>
    <row r="6029" spans="1:10" x14ac:dyDescent="0.3">
      <c r="A6029" s="21" t="s">
        <v>5715</v>
      </c>
      <c r="C6029" s="18">
        <v>413.71946348679796</v>
      </c>
      <c r="D6029" s="1"/>
      <c r="E6029" s="1">
        <v>18</v>
      </c>
      <c r="F6029" s="1">
        <v>9</v>
      </c>
      <c r="G6029" s="1">
        <v>1</v>
      </c>
      <c r="H6029" s="1">
        <v>8</v>
      </c>
      <c r="I6029" s="15">
        <v>0.52777777777777779</v>
      </c>
      <c r="J6029">
        <f t="shared" si="94"/>
        <v>40</v>
      </c>
    </row>
    <row r="6030" spans="1:10" x14ac:dyDescent="0.3">
      <c r="A6030" t="s">
        <v>5717</v>
      </c>
      <c r="C6030" s="18">
        <v>413.70661977784385</v>
      </c>
      <c r="D6030" s="1"/>
      <c r="E6030" s="1">
        <v>3</v>
      </c>
      <c r="F6030" s="1">
        <v>2</v>
      </c>
      <c r="G6030" s="1">
        <v>0</v>
      </c>
      <c r="H6030" s="1">
        <v>1</v>
      </c>
      <c r="I6030" s="15">
        <v>0.66666666666666663</v>
      </c>
      <c r="J6030">
        <f t="shared" si="94"/>
        <v>40</v>
      </c>
    </row>
    <row r="6031" spans="1:10" x14ac:dyDescent="0.3">
      <c r="A6031" t="s">
        <v>5718</v>
      </c>
      <c r="C6031" s="18">
        <v>413.69928504035317</v>
      </c>
      <c r="D6031" s="1"/>
      <c r="E6031" s="1">
        <v>10</v>
      </c>
      <c r="F6031" s="1">
        <v>5</v>
      </c>
      <c r="G6031" s="1">
        <v>1</v>
      </c>
      <c r="H6031" s="1">
        <v>4</v>
      </c>
      <c r="I6031" s="15">
        <v>0.55000000000000004</v>
      </c>
      <c r="J6031">
        <f t="shared" si="94"/>
        <v>40</v>
      </c>
    </row>
    <row r="6032" spans="1:10" x14ac:dyDescent="0.3">
      <c r="A6032" t="s">
        <v>5885</v>
      </c>
      <c r="C6032" s="18">
        <v>413.69301301992527</v>
      </c>
      <c r="D6032" s="1"/>
      <c r="E6032" s="1">
        <v>56</v>
      </c>
      <c r="F6032" s="1">
        <v>23</v>
      </c>
      <c r="G6032" s="1">
        <v>0</v>
      </c>
      <c r="H6032" s="1">
        <v>33</v>
      </c>
      <c r="I6032" s="15">
        <v>0.4107142857142857</v>
      </c>
      <c r="J6032">
        <f t="shared" si="94"/>
        <v>20</v>
      </c>
    </row>
    <row r="6033" spans="1:10" x14ac:dyDescent="0.3">
      <c r="A6033" t="s">
        <v>5719</v>
      </c>
      <c r="C6033" s="18">
        <v>413.6900498345089</v>
      </c>
      <c r="D6033" s="1"/>
      <c r="E6033" s="1">
        <v>5</v>
      </c>
      <c r="F6033" s="1">
        <v>3</v>
      </c>
      <c r="G6033" s="1">
        <v>0</v>
      </c>
      <c r="H6033" s="1">
        <v>2</v>
      </c>
      <c r="I6033" s="15">
        <v>0.6</v>
      </c>
      <c r="J6033">
        <f t="shared" si="94"/>
        <v>40</v>
      </c>
    </row>
    <row r="6034" spans="1:10" x14ac:dyDescent="0.3">
      <c r="A6034" t="s">
        <v>5720</v>
      </c>
      <c r="C6034" s="18">
        <v>413.68666842065238</v>
      </c>
      <c r="D6034" s="1"/>
      <c r="E6034" s="1">
        <v>12</v>
      </c>
      <c r="F6034" s="1">
        <v>6</v>
      </c>
      <c r="G6034" s="1">
        <v>2</v>
      </c>
      <c r="H6034" s="1">
        <v>4</v>
      </c>
      <c r="I6034" s="15">
        <v>0.58333333333333337</v>
      </c>
      <c r="J6034">
        <f t="shared" si="94"/>
        <v>40</v>
      </c>
    </row>
    <row r="6035" spans="1:10" x14ac:dyDescent="0.3">
      <c r="A6035" t="s">
        <v>5721</v>
      </c>
      <c r="C6035" s="18">
        <v>413.68303906085521</v>
      </c>
      <c r="D6035" s="1"/>
      <c r="E6035" s="1">
        <v>9</v>
      </c>
      <c r="F6035" s="1">
        <v>5</v>
      </c>
      <c r="G6035" s="1">
        <v>0</v>
      </c>
      <c r="H6035" s="1">
        <v>4</v>
      </c>
      <c r="I6035" s="15">
        <v>0.55555555555555558</v>
      </c>
      <c r="J6035">
        <f t="shared" si="94"/>
        <v>40</v>
      </c>
    </row>
    <row r="6036" spans="1:10" x14ac:dyDescent="0.3">
      <c r="A6036" t="s">
        <v>7609</v>
      </c>
      <c r="C6036" s="18">
        <v>413.68146080488378</v>
      </c>
      <c r="D6036" s="1"/>
      <c r="E6036" s="1">
        <v>3</v>
      </c>
      <c r="F6036" s="1">
        <v>2</v>
      </c>
      <c r="G6036" s="1">
        <v>0</v>
      </c>
      <c r="H6036" s="1">
        <v>1</v>
      </c>
      <c r="I6036" s="15">
        <v>0.66666666666666663</v>
      </c>
      <c r="J6036">
        <f t="shared" si="94"/>
        <v>40</v>
      </c>
    </row>
    <row r="6037" spans="1:10" x14ac:dyDescent="0.3">
      <c r="A6037" t="s">
        <v>5722</v>
      </c>
      <c r="C6037" s="18">
        <v>413.67728112882548</v>
      </c>
      <c r="D6037" s="1"/>
      <c r="E6037" s="1">
        <v>9</v>
      </c>
      <c r="F6037" s="1">
        <v>5</v>
      </c>
      <c r="G6037" s="1">
        <v>0</v>
      </c>
      <c r="H6037" s="1">
        <v>4</v>
      </c>
      <c r="I6037" s="15">
        <v>0.55555555555555558</v>
      </c>
      <c r="J6037">
        <f t="shared" si="94"/>
        <v>40</v>
      </c>
    </row>
    <row r="6038" spans="1:10" x14ac:dyDescent="0.3">
      <c r="A6038" t="s">
        <v>5725</v>
      </c>
      <c r="C6038" s="18">
        <v>413.66332439901294</v>
      </c>
      <c r="D6038" s="1"/>
      <c r="E6038" s="1">
        <v>5</v>
      </c>
      <c r="F6038" s="1">
        <v>3</v>
      </c>
      <c r="G6038" s="1">
        <v>0</v>
      </c>
      <c r="H6038" s="1">
        <v>2</v>
      </c>
      <c r="I6038" s="15">
        <v>0.6</v>
      </c>
      <c r="J6038">
        <f t="shared" si="94"/>
        <v>40</v>
      </c>
    </row>
    <row r="6039" spans="1:10" x14ac:dyDescent="0.3">
      <c r="A6039" t="s">
        <v>5726</v>
      </c>
      <c r="C6039" s="18">
        <v>413.65331331844436</v>
      </c>
      <c r="D6039" s="1"/>
      <c r="E6039" s="1">
        <v>5</v>
      </c>
      <c r="F6039" s="1">
        <v>3</v>
      </c>
      <c r="G6039" s="1">
        <v>0</v>
      </c>
      <c r="H6039" s="1">
        <v>2</v>
      </c>
      <c r="I6039" s="15">
        <v>0.6</v>
      </c>
      <c r="J6039">
        <f t="shared" si="94"/>
        <v>40</v>
      </c>
    </row>
    <row r="6040" spans="1:10" x14ac:dyDescent="0.3">
      <c r="A6040" t="s">
        <v>5876</v>
      </c>
      <c r="C6040" s="18">
        <v>413.65065795561679</v>
      </c>
      <c r="D6040" s="1"/>
      <c r="E6040" s="1">
        <v>5</v>
      </c>
      <c r="F6040" s="1">
        <v>3</v>
      </c>
      <c r="G6040" s="1">
        <v>0</v>
      </c>
      <c r="H6040" s="1">
        <v>2</v>
      </c>
      <c r="I6040" s="15">
        <v>0.6</v>
      </c>
      <c r="J6040">
        <f t="shared" si="94"/>
        <v>40</v>
      </c>
    </row>
    <row r="6041" spans="1:10" x14ac:dyDescent="0.3">
      <c r="A6041" t="s">
        <v>6030</v>
      </c>
      <c r="C6041" s="18">
        <v>413.63626529680323</v>
      </c>
      <c r="D6041" s="1"/>
      <c r="E6041" s="1">
        <v>22</v>
      </c>
      <c r="F6041" s="1">
        <v>11</v>
      </c>
      <c r="G6041" s="1">
        <v>0</v>
      </c>
      <c r="H6041" s="1">
        <v>11</v>
      </c>
      <c r="I6041" s="15">
        <v>0.5</v>
      </c>
      <c r="J6041">
        <f t="shared" si="94"/>
        <v>40</v>
      </c>
    </row>
    <row r="6042" spans="1:10" x14ac:dyDescent="0.3">
      <c r="A6042" t="s">
        <v>5727</v>
      </c>
      <c r="C6042" s="18">
        <v>413.63494775600452</v>
      </c>
      <c r="D6042" s="1"/>
      <c r="E6042" s="1">
        <v>11</v>
      </c>
      <c r="F6042" s="1">
        <v>6</v>
      </c>
      <c r="G6042" s="1">
        <v>0</v>
      </c>
      <c r="H6042" s="1">
        <v>5</v>
      </c>
      <c r="I6042" s="15">
        <v>0.54545454545454541</v>
      </c>
      <c r="J6042">
        <f t="shared" si="94"/>
        <v>40</v>
      </c>
    </row>
    <row r="6043" spans="1:10" x14ac:dyDescent="0.3">
      <c r="A6043" t="s">
        <v>5729</v>
      </c>
      <c r="C6043" s="18">
        <v>413.6253387126913</v>
      </c>
      <c r="D6043" s="1"/>
      <c r="E6043" s="1">
        <v>5</v>
      </c>
      <c r="F6043" s="1">
        <v>3</v>
      </c>
      <c r="G6043" s="1">
        <v>0</v>
      </c>
      <c r="H6043" s="1">
        <v>2</v>
      </c>
      <c r="I6043" s="15">
        <v>0.6</v>
      </c>
      <c r="J6043">
        <f t="shared" si="94"/>
        <v>40</v>
      </c>
    </row>
    <row r="6044" spans="1:10" x14ac:dyDescent="0.3">
      <c r="A6044" t="s">
        <v>5730</v>
      </c>
      <c r="C6044" s="18">
        <v>413.62386943655406</v>
      </c>
      <c r="D6044" s="1"/>
      <c r="E6044" s="1">
        <v>5</v>
      </c>
      <c r="F6044" s="1">
        <v>3</v>
      </c>
      <c r="G6044" s="1">
        <v>0</v>
      </c>
      <c r="H6044" s="1">
        <v>2</v>
      </c>
      <c r="I6044" s="15">
        <v>0.6</v>
      </c>
      <c r="J6044">
        <f t="shared" si="94"/>
        <v>40</v>
      </c>
    </row>
    <row r="6045" spans="1:10" x14ac:dyDescent="0.3">
      <c r="A6045" t="s">
        <v>6053</v>
      </c>
      <c r="C6045" s="18">
        <v>413.6227350634735</v>
      </c>
      <c r="D6045" s="1"/>
      <c r="E6045" s="1">
        <v>36</v>
      </c>
      <c r="F6045" s="1">
        <v>16</v>
      </c>
      <c r="G6045" s="1">
        <v>1</v>
      </c>
      <c r="H6045" s="1">
        <v>19</v>
      </c>
      <c r="I6045" s="15">
        <v>0.45833333333333331</v>
      </c>
      <c r="J6045">
        <f t="shared" si="94"/>
        <v>20</v>
      </c>
    </row>
    <row r="6046" spans="1:10" x14ac:dyDescent="0.3">
      <c r="A6046" t="s">
        <v>5731</v>
      </c>
      <c r="C6046" s="18">
        <v>413.61590931170741</v>
      </c>
      <c r="D6046" s="1"/>
      <c r="E6046" s="1">
        <v>13</v>
      </c>
      <c r="F6046" s="1">
        <v>7</v>
      </c>
      <c r="G6046" s="1">
        <v>0</v>
      </c>
      <c r="H6046" s="1">
        <v>6</v>
      </c>
      <c r="I6046" s="15">
        <v>0.53846153846153844</v>
      </c>
      <c r="J6046">
        <f t="shared" si="94"/>
        <v>40</v>
      </c>
    </row>
    <row r="6047" spans="1:10" x14ac:dyDescent="0.3">
      <c r="A6047" t="s">
        <v>5733</v>
      </c>
      <c r="C6047" s="18">
        <v>413.59077470957124</v>
      </c>
      <c r="D6047" s="1"/>
      <c r="E6047" s="1">
        <v>10</v>
      </c>
      <c r="F6047" s="1">
        <v>4</v>
      </c>
      <c r="G6047" s="1">
        <v>3</v>
      </c>
      <c r="H6047" s="1">
        <v>3</v>
      </c>
      <c r="I6047" s="15">
        <v>0.55000000000000004</v>
      </c>
      <c r="J6047">
        <f t="shared" si="94"/>
        <v>40</v>
      </c>
    </row>
    <row r="6048" spans="1:10" x14ac:dyDescent="0.3">
      <c r="A6048" t="s">
        <v>5734</v>
      </c>
      <c r="C6048" s="18">
        <v>413.58386658789414</v>
      </c>
      <c r="D6048" s="1"/>
      <c r="E6048" s="1">
        <v>52</v>
      </c>
      <c r="F6048" s="1">
        <v>24</v>
      </c>
      <c r="G6048" s="1">
        <v>1</v>
      </c>
      <c r="H6048" s="1">
        <v>27</v>
      </c>
      <c r="I6048" s="15">
        <v>0.47115384615384615</v>
      </c>
      <c r="J6048">
        <f t="shared" si="94"/>
        <v>20</v>
      </c>
    </row>
    <row r="6049" spans="1:10" x14ac:dyDescent="0.3">
      <c r="A6049" t="s">
        <v>5736</v>
      </c>
      <c r="C6049" s="18">
        <v>413.55827204938601</v>
      </c>
      <c r="D6049" s="1"/>
      <c r="E6049" s="1">
        <v>3</v>
      </c>
      <c r="F6049" s="1">
        <v>2</v>
      </c>
      <c r="G6049" s="1">
        <v>0</v>
      </c>
      <c r="H6049" s="1">
        <v>1</v>
      </c>
      <c r="I6049" s="15">
        <v>0.66666666666666663</v>
      </c>
      <c r="J6049">
        <f t="shared" si="94"/>
        <v>40</v>
      </c>
    </row>
    <row r="6050" spans="1:10" x14ac:dyDescent="0.3">
      <c r="A6050" t="s">
        <v>5737</v>
      </c>
      <c r="C6050" s="18">
        <v>413.54847777013464</v>
      </c>
      <c r="D6050" s="1"/>
      <c r="E6050" s="1">
        <v>5</v>
      </c>
      <c r="F6050" s="1">
        <v>3</v>
      </c>
      <c r="G6050" s="1">
        <v>0</v>
      </c>
      <c r="H6050" s="1">
        <v>2</v>
      </c>
      <c r="I6050" s="15">
        <v>0.6</v>
      </c>
      <c r="J6050">
        <f t="shared" si="94"/>
        <v>40</v>
      </c>
    </row>
    <row r="6051" spans="1:10" x14ac:dyDescent="0.3">
      <c r="A6051" t="s">
        <v>5738</v>
      </c>
      <c r="C6051" s="18">
        <v>413.54397176181243</v>
      </c>
      <c r="D6051" s="1"/>
      <c r="E6051" s="1">
        <v>5</v>
      </c>
      <c r="F6051" s="1">
        <v>3</v>
      </c>
      <c r="G6051" s="1">
        <v>0</v>
      </c>
      <c r="H6051" s="1">
        <v>2</v>
      </c>
      <c r="I6051" s="15">
        <v>0.6</v>
      </c>
      <c r="J6051">
        <f t="shared" si="94"/>
        <v>40</v>
      </c>
    </row>
    <row r="6052" spans="1:10" x14ac:dyDescent="0.3">
      <c r="A6052" t="s">
        <v>5739</v>
      </c>
      <c r="C6052" s="18">
        <v>413.53656653990606</v>
      </c>
      <c r="D6052" s="1"/>
      <c r="E6052" s="1">
        <v>20</v>
      </c>
      <c r="F6052" s="1">
        <v>11</v>
      </c>
      <c r="G6052" s="1">
        <v>0</v>
      </c>
      <c r="H6052" s="1">
        <v>9</v>
      </c>
      <c r="I6052" s="15">
        <v>0.55000000000000004</v>
      </c>
      <c r="J6052">
        <f t="shared" si="94"/>
        <v>40</v>
      </c>
    </row>
    <row r="6053" spans="1:10" x14ac:dyDescent="0.3">
      <c r="A6053" t="s">
        <v>5740</v>
      </c>
      <c r="C6053" s="18">
        <v>413.53274955990628</v>
      </c>
      <c r="D6053" s="1"/>
      <c r="E6053" s="1">
        <v>49</v>
      </c>
      <c r="F6053" s="1">
        <v>26</v>
      </c>
      <c r="G6053" s="1">
        <v>3</v>
      </c>
      <c r="H6053" s="1">
        <v>20</v>
      </c>
      <c r="I6053" s="15">
        <v>0.56122448979591832</v>
      </c>
      <c r="J6053">
        <f t="shared" si="94"/>
        <v>20</v>
      </c>
    </row>
    <row r="6054" spans="1:10" x14ac:dyDescent="0.3">
      <c r="A6054" t="s">
        <v>5741</v>
      </c>
      <c r="C6054" s="18">
        <v>413.52755513508373</v>
      </c>
      <c r="D6054" s="1"/>
      <c r="E6054" s="1">
        <v>11</v>
      </c>
      <c r="F6054" s="1">
        <v>6</v>
      </c>
      <c r="G6054" s="1">
        <v>0</v>
      </c>
      <c r="H6054" s="1">
        <v>5</v>
      </c>
      <c r="I6054" s="15">
        <v>0.54545454545454541</v>
      </c>
      <c r="J6054">
        <f t="shared" si="94"/>
        <v>40</v>
      </c>
    </row>
    <row r="6055" spans="1:10" x14ac:dyDescent="0.3">
      <c r="A6055" t="s">
        <v>5743</v>
      </c>
      <c r="C6055" s="18">
        <v>413.52597468260359</v>
      </c>
      <c r="D6055" s="1"/>
      <c r="E6055" s="1">
        <v>3</v>
      </c>
      <c r="F6055" s="1">
        <v>2</v>
      </c>
      <c r="G6055" s="1">
        <v>0</v>
      </c>
      <c r="H6055" s="1">
        <v>1</v>
      </c>
      <c r="I6055" s="15">
        <v>0.66666666666666663</v>
      </c>
      <c r="J6055">
        <f t="shared" si="94"/>
        <v>40</v>
      </c>
    </row>
    <row r="6056" spans="1:10" x14ac:dyDescent="0.3">
      <c r="A6056" t="s">
        <v>5744</v>
      </c>
      <c r="C6056" s="18">
        <v>413.5081878737293</v>
      </c>
      <c r="D6056" s="1"/>
      <c r="E6056" s="1">
        <v>16</v>
      </c>
      <c r="F6056" s="1">
        <v>9</v>
      </c>
      <c r="G6056" s="1">
        <v>0</v>
      </c>
      <c r="H6056" s="1">
        <v>7</v>
      </c>
      <c r="I6056" s="15">
        <v>0.5625</v>
      </c>
      <c r="J6056">
        <f t="shared" si="94"/>
        <v>40</v>
      </c>
    </row>
    <row r="6057" spans="1:10" x14ac:dyDescent="0.3">
      <c r="A6057" t="s">
        <v>5747</v>
      </c>
      <c r="C6057" s="18">
        <v>413.48837475750565</v>
      </c>
      <c r="D6057" s="1"/>
      <c r="E6057" s="1">
        <v>3</v>
      </c>
      <c r="F6057" s="1">
        <v>2</v>
      </c>
      <c r="G6057" s="1">
        <v>0</v>
      </c>
      <c r="H6057" s="1">
        <v>1</v>
      </c>
      <c r="I6057" s="15">
        <v>0.66666666666666663</v>
      </c>
      <c r="J6057">
        <f t="shared" si="94"/>
        <v>40</v>
      </c>
    </row>
    <row r="6058" spans="1:10" x14ac:dyDescent="0.3">
      <c r="A6058" t="s">
        <v>5748</v>
      </c>
      <c r="C6058" s="18">
        <v>413.4840604870335</v>
      </c>
      <c r="D6058" s="1"/>
      <c r="E6058" s="1">
        <v>3</v>
      </c>
      <c r="F6058" s="1">
        <v>2</v>
      </c>
      <c r="G6058" s="1">
        <v>0</v>
      </c>
      <c r="H6058" s="1">
        <v>1</v>
      </c>
      <c r="I6058" s="15">
        <v>0.66666666666666663</v>
      </c>
      <c r="J6058">
        <f t="shared" si="94"/>
        <v>40</v>
      </c>
    </row>
    <row r="6059" spans="1:10" x14ac:dyDescent="0.3">
      <c r="A6059" t="s">
        <v>5749</v>
      </c>
      <c r="C6059" s="18">
        <v>413.47677696860717</v>
      </c>
      <c r="D6059" s="1"/>
      <c r="E6059" s="1">
        <v>3</v>
      </c>
      <c r="F6059" s="1">
        <v>2</v>
      </c>
      <c r="G6059" s="1">
        <v>0</v>
      </c>
      <c r="H6059" s="1">
        <v>1</v>
      </c>
      <c r="I6059" s="15">
        <v>0.66666666666666663</v>
      </c>
      <c r="J6059">
        <f t="shared" si="94"/>
        <v>40</v>
      </c>
    </row>
    <row r="6060" spans="1:10" x14ac:dyDescent="0.3">
      <c r="A6060" t="s">
        <v>5750</v>
      </c>
      <c r="C6060" s="18">
        <v>413.46798443781199</v>
      </c>
      <c r="D6060" s="1"/>
      <c r="E6060" s="1">
        <v>3</v>
      </c>
      <c r="F6060" s="1">
        <v>2</v>
      </c>
      <c r="G6060" s="1">
        <v>0</v>
      </c>
      <c r="H6060" s="1">
        <v>1</v>
      </c>
      <c r="I6060" s="15">
        <v>0.66666666666666663</v>
      </c>
      <c r="J6060">
        <f t="shared" si="94"/>
        <v>40</v>
      </c>
    </row>
    <row r="6061" spans="1:10" x14ac:dyDescent="0.3">
      <c r="A6061" t="s">
        <v>5761</v>
      </c>
      <c r="C6061" s="18">
        <v>413.4672557037037</v>
      </c>
      <c r="D6061" s="1"/>
      <c r="E6061" s="1">
        <v>6</v>
      </c>
      <c r="F6061" s="1">
        <v>4</v>
      </c>
      <c r="G6061" s="1">
        <v>0</v>
      </c>
      <c r="H6061" s="1">
        <v>2</v>
      </c>
      <c r="I6061" s="15">
        <v>0.66666666666666663</v>
      </c>
      <c r="J6061">
        <f t="shared" si="94"/>
        <v>40</v>
      </c>
    </row>
    <row r="6062" spans="1:10" x14ac:dyDescent="0.3">
      <c r="A6062" t="s">
        <v>6280</v>
      </c>
      <c r="C6062" s="18">
        <v>413.46712774703803</v>
      </c>
      <c r="D6062" s="1"/>
      <c r="E6062" s="1">
        <v>3</v>
      </c>
      <c r="F6062" s="1">
        <v>2</v>
      </c>
      <c r="G6062" s="1">
        <v>0</v>
      </c>
      <c r="H6062" s="1">
        <v>1</v>
      </c>
      <c r="I6062" s="15">
        <v>0.66666666666666663</v>
      </c>
      <c r="J6062">
        <f t="shared" si="94"/>
        <v>40</v>
      </c>
    </row>
    <row r="6063" spans="1:10" x14ac:dyDescent="0.3">
      <c r="A6063" t="s">
        <v>5751</v>
      </c>
      <c r="C6063" s="18">
        <v>413.46175831581922</v>
      </c>
      <c r="D6063" s="1"/>
      <c r="E6063" s="1">
        <v>3</v>
      </c>
      <c r="F6063" s="1">
        <v>2</v>
      </c>
      <c r="G6063" s="1">
        <v>0</v>
      </c>
      <c r="H6063" s="1">
        <v>1</v>
      </c>
      <c r="I6063" s="15">
        <v>0.66666666666666663</v>
      </c>
      <c r="J6063">
        <f t="shared" si="94"/>
        <v>40</v>
      </c>
    </row>
    <row r="6064" spans="1:10" x14ac:dyDescent="0.3">
      <c r="A6064" t="s">
        <v>5752</v>
      </c>
      <c r="C6064" s="18">
        <v>413.45285309061171</v>
      </c>
      <c r="D6064" s="1"/>
      <c r="E6064" s="1">
        <v>5</v>
      </c>
      <c r="F6064" s="1">
        <v>3</v>
      </c>
      <c r="G6064" s="1">
        <v>0</v>
      </c>
      <c r="H6064" s="1">
        <v>2</v>
      </c>
      <c r="I6064" s="15">
        <v>0.6</v>
      </c>
      <c r="J6064">
        <f t="shared" si="94"/>
        <v>40</v>
      </c>
    </row>
    <row r="6065" spans="1:10" x14ac:dyDescent="0.3">
      <c r="A6065" t="s">
        <v>5753</v>
      </c>
      <c r="C6065" s="18">
        <v>413.45132947124534</v>
      </c>
      <c r="D6065" s="1"/>
      <c r="E6065" s="1">
        <v>3</v>
      </c>
      <c r="F6065" s="1">
        <v>2</v>
      </c>
      <c r="G6065" s="1">
        <v>0</v>
      </c>
      <c r="H6065" s="1">
        <v>1</v>
      </c>
      <c r="I6065" s="15">
        <v>0.66666666666666663</v>
      </c>
      <c r="J6065">
        <f t="shared" si="94"/>
        <v>40</v>
      </c>
    </row>
    <row r="6066" spans="1:10" x14ac:dyDescent="0.3">
      <c r="A6066" t="s">
        <v>5754</v>
      </c>
      <c r="C6066" s="18">
        <v>413.44650058411457</v>
      </c>
      <c r="D6066" s="1"/>
      <c r="E6066" s="1">
        <v>61</v>
      </c>
      <c r="F6066" s="1">
        <v>30</v>
      </c>
      <c r="G6066" s="1">
        <v>1</v>
      </c>
      <c r="H6066" s="1">
        <v>30</v>
      </c>
      <c r="I6066" s="15">
        <v>0.5</v>
      </c>
      <c r="J6066">
        <f t="shared" si="94"/>
        <v>20</v>
      </c>
    </row>
    <row r="6067" spans="1:10" x14ac:dyDescent="0.3">
      <c r="A6067" t="s">
        <v>5755</v>
      </c>
      <c r="C6067" s="18">
        <v>413.43131380841209</v>
      </c>
      <c r="D6067" s="1"/>
      <c r="E6067" s="1">
        <v>5</v>
      </c>
      <c r="F6067" s="1">
        <v>3</v>
      </c>
      <c r="G6067" s="1">
        <v>0</v>
      </c>
      <c r="H6067" s="1">
        <v>2</v>
      </c>
      <c r="I6067" s="15">
        <v>0.6</v>
      </c>
      <c r="J6067">
        <f t="shared" si="94"/>
        <v>40</v>
      </c>
    </row>
    <row r="6068" spans="1:10" x14ac:dyDescent="0.3">
      <c r="A6068" t="s">
        <v>5625</v>
      </c>
      <c r="C6068" s="18">
        <v>413.42971099600379</v>
      </c>
      <c r="D6068" s="1"/>
      <c r="E6068" s="1">
        <v>68</v>
      </c>
      <c r="F6068" s="1">
        <v>32</v>
      </c>
      <c r="G6068" s="1">
        <v>2</v>
      </c>
      <c r="H6068" s="1">
        <v>34</v>
      </c>
      <c r="I6068" s="15">
        <v>0.48529411764705882</v>
      </c>
      <c r="J6068">
        <f t="shared" si="94"/>
        <v>20</v>
      </c>
    </row>
    <row r="6069" spans="1:10" x14ac:dyDescent="0.3">
      <c r="A6069" t="s">
        <v>5756</v>
      </c>
      <c r="C6069" s="18">
        <v>413.42918400014236</v>
      </c>
      <c r="D6069" s="1"/>
      <c r="E6069" s="1">
        <v>3</v>
      </c>
      <c r="F6069" s="1">
        <v>2</v>
      </c>
      <c r="G6069" s="1">
        <v>0</v>
      </c>
      <c r="H6069" s="1">
        <v>1</v>
      </c>
      <c r="I6069" s="15">
        <v>0.66666666666666663</v>
      </c>
      <c r="J6069">
        <f t="shared" si="94"/>
        <v>40</v>
      </c>
    </row>
    <row r="6070" spans="1:10" x14ac:dyDescent="0.3">
      <c r="A6070" t="s">
        <v>6056</v>
      </c>
      <c r="C6070" s="18">
        <v>413.42741636253629</v>
      </c>
      <c r="D6070" s="1"/>
      <c r="E6070" s="1">
        <v>18</v>
      </c>
      <c r="F6070" s="1">
        <v>9</v>
      </c>
      <c r="G6070" s="1">
        <v>0</v>
      </c>
      <c r="H6070" s="1">
        <v>9</v>
      </c>
      <c r="I6070" s="15">
        <v>0.5</v>
      </c>
      <c r="J6070">
        <f t="shared" si="94"/>
        <v>40</v>
      </c>
    </row>
    <row r="6071" spans="1:10" x14ac:dyDescent="0.3">
      <c r="A6071" t="s">
        <v>5939</v>
      </c>
      <c r="C6071" s="18">
        <v>413.41380460400825</v>
      </c>
      <c r="D6071" s="1"/>
      <c r="E6071" s="1">
        <v>5</v>
      </c>
      <c r="F6071" s="1">
        <v>3</v>
      </c>
      <c r="G6071" s="1">
        <v>0</v>
      </c>
      <c r="H6071" s="1">
        <v>2</v>
      </c>
      <c r="I6071" s="15">
        <v>0.6</v>
      </c>
      <c r="J6071">
        <f t="shared" si="94"/>
        <v>40</v>
      </c>
    </row>
    <row r="6072" spans="1:10" x14ac:dyDescent="0.3">
      <c r="A6072" t="s">
        <v>5757</v>
      </c>
      <c r="C6072" s="18">
        <v>413.39836185354488</v>
      </c>
      <c r="D6072" s="1"/>
      <c r="E6072" s="1">
        <v>3</v>
      </c>
      <c r="F6072" s="1">
        <v>2</v>
      </c>
      <c r="G6072" s="1">
        <v>0</v>
      </c>
      <c r="H6072" s="1">
        <v>1</v>
      </c>
      <c r="I6072" s="15">
        <v>0.66666666666666663</v>
      </c>
      <c r="J6072">
        <f t="shared" si="94"/>
        <v>40</v>
      </c>
    </row>
    <row r="6073" spans="1:10" x14ac:dyDescent="0.3">
      <c r="A6073" t="s">
        <v>5758</v>
      </c>
      <c r="C6073" s="18">
        <v>413.3979701290217</v>
      </c>
      <c r="D6073" s="1"/>
      <c r="E6073" s="1">
        <v>3</v>
      </c>
      <c r="F6073" s="1">
        <v>2</v>
      </c>
      <c r="G6073" s="1">
        <v>0</v>
      </c>
      <c r="H6073" s="1">
        <v>1</v>
      </c>
      <c r="I6073" s="15">
        <v>0.66666666666666663</v>
      </c>
      <c r="J6073">
        <f t="shared" si="94"/>
        <v>40</v>
      </c>
    </row>
    <row r="6074" spans="1:10" x14ac:dyDescent="0.3">
      <c r="A6074" t="s">
        <v>5759</v>
      </c>
      <c r="C6074" s="18">
        <v>413.3827178435298</v>
      </c>
      <c r="D6074" s="1"/>
      <c r="E6074" s="1">
        <v>16</v>
      </c>
      <c r="F6074" s="1">
        <v>5</v>
      </c>
      <c r="G6074" s="1">
        <v>2</v>
      </c>
      <c r="H6074" s="1">
        <v>9</v>
      </c>
      <c r="I6074" s="15">
        <v>0.375</v>
      </c>
      <c r="J6074">
        <f t="shared" si="94"/>
        <v>40</v>
      </c>
    </row>
    <row r="6075" spans="1:10" x14ac:dyDescent="0.3">
      <c r="A6075" t="s">
        <v>5760</v>
      </c>
      <c r="C6075" s="18">
        <v>413.37697491365765</v>
      </c>
      <c r="D6075" s="1"/>
      <c r="E6075" s="1">
        <v>17</v>
      </c>
      <c r="F6075" s="1">
        <v>8</v>
      </c>
      <c r="G6075" s="1">
        <v>0</v>
      </c>
      <c r="H6075" s="1">
        <v>9</v>
      </c>
      <c r="I6075" s="15">
        <v>0.47058823529411764</v>
      </c>
      <c r="J6075">
        <f t="shared" si="94"/>
        <v>40</v>
      </c>
    </row>
    <row r="6076" spans="1:10" x14ac:dyDescent="0.3">
      <c r="A6076" t="s">
        <v>5762</v>
      </c>
      <c r="C6076" s="18">
        <v>413.35641356879569</v>
      </c>
      <c r="D6076" s="1"/>
      <c r="E6076" s="1">
        <v>5</v>
      </c>
      <c r="F6076" s="1">
        <v>3</v>
      </c>
      <c r="G6076" s="1">
        <v>0</v>
      </c>
      <c r="H6076" s="1">
        <v>2</v>
      </c>
      <c r="I6076" s="15">
        <v>0.6</v>
      </c>
      <c r="J6076">
        <f t="shared" si="94"/>
        <v>40</v>
      </c>
    </row>
    <row r="6077" spans="1:10" x14ac:dyDescent="0.3">
      <c r="A6077" t="s">
        <v>5776</v>
      </c>
      <c r="C6077" s="18">
        <v>413.35173913539728</v>
      </c>
      <c r="D6077" s="1"/>
      <c r="E6077" s="1">
        <v>38</v>
      </c>
      <c r="F6077" s="1">
        <v>19</v>
      </c>
      <c r="G6077" s="1">
        <v>1</v>
      </c>
      <c r="H6077" s="1">
        <v>18</v>
      </c>
      <c r="I6077" s="15">
        <v>0.51315789473684215</v>
      </c>
      <c r="J6077">
        <f t="shared" si="94"/>
        <v>20</v>
      </c>
    </row>
    <row r="6078" spans="1:10" x14ac:dyDescent="0.3">
      <c r="A6078" t="s">
        <v>5763</v>
      </c>
      <c r="C6078" s="18">
        <v>413.34228150551837</v>
      </c>
      <c r="D6078" s="1"/>
      <c r="E6078" s="1">
        <v>5</v>
      </c>
      <c r="F6078" s="1">
        <v>3</v>
      </c>
      <c r="G6078" s="1">
        <v>0</v>
      </c>
      <c r="H6078" s="1">
        <v>2</v>
      </c>
      <c r="I6078" s="15">
        <v>0.6</v>
      </c>
      <c r="J6078">
        <f t="shared" si="94"/>
        <v>40</v>
      </c>
    </row>
    <row r="6079" spans="1:10" x14ac:dyDescent="0.3">
      <c r="A6079" t="s">
        <v>5764</v>
      </c>
      <c r="C6079" s="18">
        <v>413.34066380284446</v>
      </c>
      <c r="D6079" s="1"/>
      <c r="E6079" s="1">
        <v>7</v>
      </c>
      <c r="F6079" s="1">
        <v>4</v>
      </c>
      <c r="G6079" s="1">
        <v>0</v>
      </c>
      <c r="H6079" s="1">
        <v>3</v>
      </c>
      <c r="I6079" s="15">
        <v>0.5714285714285714</v>
      </c>
      <c r="J6079">
        <f t="shared" si="94"/>
        <v>40</v>
      </c>
    </row>
    <row r="6080" spans="1:10" x14ac:dyDescent="0.3">
      <c r="A6080" t="s">
        <v>5765</v>
      </c>
      <c r="C6080" s="18">
        <v>413.3343600583209</v>
      </c>
      <c r="D6080" s="1"/>
      <c r="E6080" s="1">
        <v>5</v>
      </c>
      <c r="F6080" s="1">
        <v>3</v>
      </c>
      <c r="G6080" s="1">
        <v>0</v>
      </c>
      <c r="H6080" s="1">
        <v>2</v>
      </c>
      <c r="I6080" s="15">
        <v>0.6</v>
      </c>
      <c r="J6080">
        <f t="shared" si="94"/>
        <v>40</v>
      </c>
    </row>
    <row r="6081" spans="1:10" x14ac:dyDescent="0.3">
      <c r="A6081" t="s">
        <v>9142</v>
      </c>
      <c r="C6081" s="18">
        <v>413.29596297856665</v>
      </c>
      <c r="D6081" s="1"/>
      <c r="E6081" s="1">
        <v>34</v>
      </c>
      <c r="F6081" s="1">
        <v>16</v>
      </c>
      <c r="G6081" s="1">
        <v>2</v>
      </c>
      <c r="H6081" s="1">
        <v>16</v>
      </c>
      <c r="I6081" s="15">
        <v>0.5</v>
      </c>
      <c r="J6081">
        <f t="shared" si="94"/>
        <v>20</v>
      </c>
    </row>
    <row r="6082" spans="1:10" x14ac:dyDescent="0.3">
      <c r="A6082" t="s">
        <v>5770</v>
      </c>
      <c r="C6082" s="18">
        <v>413.29427577268962</v>
      </c>
      <c r="D6082" s="1"/>
      <c r="E6082" s="1">
        <v>9</v>
      </c>
      <c r="F6082" s="1">
        <v>6</v>
      </c>
      <c r="G6082" s="1">
        <v>0</v>
      </c>
      <c r="H6082" s="1">
        <v>3</v>
      </c>
      <c r="I6082" s="15">
        <v>0.66666666666666663</v>
      </c>
      <c r="J6082">
        <f t="shared" si="94"/>
        <v>40</v>
      </c>
    </row>
    <row r="6083" spans="1:10" x14ac:dyDescent="0.3">
      <c r="A6083" t="s">
        <v>5766</v>
      </c>
      <c r="C6083" s="18">
        <v>413.28346410215192</v>
      </c>
      <c r="D6083" s="1"/>
      <c r="E6083" s="1">
        <v>54</v>
      </c>
      <c r="F6083" s="1">
        <v>26</v>
      </c>
      <c r="G6083" s="1">
        <v>2</v>
      </c>
      <c r="H6083" s="1">
        <v>26</v>
      </c>
      <c r="I6083" s="15">
        <v>0.5</v>
      </c>
      <c r="J6083">
        <f t="shared" si="94"/>
        <v>20</v>
      </c>
    </row>
    <row r="6084" spans="1:10" x14ac:dyDescent="0.3">
      <c r="A6084" t="s">
        <v>5767</v>
      </c>
      <c r="C6084" s="18">
        <v>413.28260809361103</v>
      </c>
      <c r="D6084" s="1"/>
      <c r="E6084" s="1">
        <v>3</v>
      </c>
      <c r="F6084" s="1">
        <v>2</v>
      </c>
      <c r="G6084" s="1">
        <v>0</v>
      </c>
      <c r="H6084" s="1">
        <v>1</v>
      </c>
      <c r="I6084" s="15">
        <v>0.66666666666666663</v>
      </c>
      <c r="J6084">
        <f t="shared" ref="J6084:J6147" si="95">IF(E6084&lt;=30,40,20)</f>
        <v>40</v>
      </c>
    </row>
    <row r="6085" spans="1:10" x14ac:dyDescent="0.3">
      <c r="A6085" t="s">
        <v>5768</v>
      </c>
      <c r="C6085" s="18">
        <v>413.28018098194491</v>
      </c>
      <c r="D6085" s="1"/>
      <c r="E6085" s="1">
        <v>10</v>
      </c>
      <c r="F6085" s="1">
        <v>6</v>
      </c>
      <c r="G6085" s="1">
        <v>0</v>
      </c>
      <c r="H6085" s="1">
        <v>4</v>
      </c>
      <c r="I6085" s="15">
        <v>0.6</v>
      </c>
      <c r="J6085">
        <f t="shared" si="95"/>
        <v>40</v>
      </c>
    </row>
    <row r="6086" spans="1:10" x14ac:dyDescent="0.3">
      <c r="A6086" t="s">
        <v>5769</v>
      </c>
      <c r="C6086" s="18">
        <v>413.26878891137977</v>
      </c>
      <c r="D6086" s="1"/>
      <c r="E6086" s="1">
        <v>3</v>
      </c>
      <c r="F6086" s="1">
        <v>2</v>
      </c>
      <c r="G6086" s="1">
        <v>0</v>
      </c>
      <c r="H6086" s="1">
        <v>1</v>
      </c>
      <c r="I6086" s="15">
        <v>0.66666666666666663</v>
      </c>
      <c r="J6086">
        <f t="shared" si="95"/>
        <v>40</v>
      </c>
    </row>
    <row r="6087" spans="1:10" x14ac:dyDescent="0.3">
      <c r="A6087" t="s">
        <v>5773</v>
      </c>
      <c r="C6087" s="18">
        <v>413.25887908076396</v>
      </c>
      <c r="D6087" s="1"/>
      <c r="E6087" s="1">
        <v>47</v>
      </c>
      <c r="F6087" s="1">
        <v>21</v>
      </c>
      <c r="G6087" s="1">
        <v>5</v>
      </c>
      <c r="H6087" s="1">
        <v>21</v>
      </c>
      <c r="I6087" s="15">
        <v>0.5</v>
      </c>
      <c r="J6087">
        <f t="shared" si="95"/>
        <v>20</v>
      </c>
    </row>
    <row r="6088" spans="1:10" x14ac:dyDescent="0.3">
      <c r="A6088" t="s">
        <v>5771</v>
      </c>
      <c r="C6088" s="18">
        <v>413.24463492313907</v>
      </c>
      <c r="D6088" s="1"/>
      <c r="E6088" s="1">
        <v>5</v>
      </c>
      <c r="F6088" s="1">
        <v>3</v>
      </c>
      <c r="G6088" s="1">
        <v>0</v>
      </c>
      <c r="H6088" s="1">
        <v>2</v>
      </c>
      <c r="I6088" s="15">
        <v>0.6</v>
      </c>
      <c r="J6088">
        <f t="shared" si="95"/>
        <v>40</v>
      </c>
    </row>
    <row r="6089" spans="1:10" x14ac:dyDescent="0.3">
      <c r="A6089" t="s">
        <v>5772</v>
      </c>
      <c r="C6089" s="18">
        <v>413.24437270217231</v>
      </c>
      <c r="D6089" s="1"/>
      <c r="E6089" s="1">
        <v>5</v>
      </c>
      <c r="F6089" s="1">
        <v>3</v>
      </c>
      <c r="G6089" s="1">
        <v>0</v>
      </c>
      <c r="H6089" s="1">
        <v>2</v>
      </c>
      <c r="I6089" s="15">
        <v>0.6</v>
      </c>
      <c r="J6089">
        <f t="shared" si="95"/>
        <v>40</v>
      </c>
    </row>
    <row r="6090" spans="1:10" x14ac:dyDescent="0.3">
      <c r="A6090" t="s">
        <v>6017</v>
      </c>
      <c r="C6090" s="18">
        <v>413.24264968670673</v>
      </c>
      <c r="D6090" s="1"/>
      <c r="E6090" s="1">
        <v>3</v>
      </c>
      <c r="F6090" s="1">
        <v>1</v>
      </c>
      <c r="G6090" s="1">
        <v>2</v>
      </c>
      <c r="H6090" s="1">
        <v>0</v>
      </c>
      <c r="I6090" s="15">
        <v>0.66666666666666663</v>
      </c>
      <c r="J6090">
        <f t="shared" si="95"/>
        <v>40</v>
      </c>
    </row>
    <row r="6091" spans="1:10" x14ac:dyDescent="0.3">
      <c r="A6091" t="s">
        <v>5774</v>
      </c>
      <c r="C6091" s="18">
        <v>413.23309773135196</v>
      </c>
      <c r="D6091" s="1"/>
      <c r="E6091" s="1">
        <v>3</v>
      </c>
      <c r="F6091" s="1">
        <v>2</v>
      </c>
      <c r="G6091" s="1">
        <v>0</v>
      </c>
      <c r="H6091" s="1">
        <v>1</v>
      </c>
      <c r="I6091" s="15">
        <v>0.66666666666666663</v>
      </c>
      <c r="J6091">
        <f t="shared" si="95"/>
        <v>40</v>
      </c>
    </row>
    <row r="6092" spans="1:10" x14ac:dyDescent="0.3">
      <c r="A6092" t="s">
        <v>6130</v>
      </c>
      <c r="C6092" s="18">
        <v>413.23301332224264</v>
      </c>
      <c r="D6092" s="1"/>
      <c r="E6092" s="1">
        <v>9</v>
      </c>
      <c r="F6092" s="1">
        <v>5</v>
      </c>
      <c r="G6092" s="1">
        <v>0</v>
      </c>
      <c r="H6092" s="1">
        <v>4</v>
      </c>
      <c r="I6092" s="15">
        <v>0.55555555555555558</v>
      </c>
      <c r="J6092">
        <f t="shared" si="95"/>
        <v>40</v>
      </c>
    </row>
    <row r="6093" spans="1:10" x14ac:dyDescent="0.3">
      <c r="A6093" t="s">
        <v>5775</v>
      </c>
      <c r="C6093" s="18">
        <v>413.23056052530558</v>
      </c>
      <c r="D6093" s="1"/>
      <c r="E6093" s="1">
        <v>3</v>
      </c>
      <c r="F6093" s="1">
        <v>2</v>
      </c>
      <c r="G6093" s="1">
        <v>0</v>
      </c>
      <c r="H6093" s="1">
        <v>1</v>
      </c>
      <c r="I6093" s="15">
        <v>0.66666666666666663</v>
      </c>
      <c r="J6093">
        <f t="shared" si="95"/>
        <v>40</v>
      </c>
    </row>
    <row r="6094" spans="1:10" x14ac:dyDescent="0.3">
      <c r="A6094" t="s">
        <v>5777</v>
      </c>
      <c r="C6094" s="18">
        <v>413.22211686726592</v>
      </c>
      <c r="D6094" s="1"/>
      <c r="E6094" s="1">
        <v>3</v>
      </c>
      <c r="F6094" s="1">
        <v>2</v>
      </c>
      <c r="G6094" s="1">
        <v>0</v>
      </c>
      <c r="H6094" s="1">
        <v>1</v>
      </c>
      <c r="I6094" s="15">
        <v>0.66666666666666663</v>
      </c>
      <c r="J6094">
        <f t="shared" si="95"/>
        <v>40</v>
      </c>
    </row>
    <row r="6095" spans="1:10" x14ac:dyDescent="0.3">
      <c r="A6095" t="s">
        <v>5778</v>
      </c>
      <c r="C6095" s="18">
        <v>413.22071299331333</v>
      </c>
      <c r="D6095" s="1"/>
      <c r="E6095" s="1">
        <v>3</v>
      </c>
      <c r="F6095" s="1">
        <v>2</v>
      </c>
      <c r="G6095" s="1">
        <v>0</v>
      </c>
      <c r="H6095" s="1">
        <v>1</v>
      </c>
      <c r="I6095" s="15">
        <v>0.66666666666666663</v>
      </c>
      <c r="J6095">
        <f t="shared" si="95"/>
        <v>40</v>
      </c>
    </row>
    <row r="6096" spans="1:10" x14ac:dyDescent="0.3">
      <c r="A6096" t="s">
        <v>5859</v>
      </c>
      <c r="C6096" s="18">
        <v>413.21519925572795</v>
      </c>
      <c r="D6096" s="1"/>
      <c r="E6096" s="1">
        <v>5</v>
      </c>
      <c r="F6096" s="1">
        <v>3</v>
      </c>
      <c r="G6096" s="1">
        <v>0</v>
      </c>
      <c r="H6096" s="1">
        <v>2</v>
      </c>
      <c r="I6096" s="15">
        <v>0.6</v>
      </c>
      <c r="J6096">
        <f t="shared" si="95"/>
        <v>40</v>
      </c>
    </row>
    <row r="6097" spans="1:10" x14ac:dyDescent="0.3">
      <c r="A6097" t="s">
        <v>5779</v>
      </c>
      <c r="C6097" s="18">
        <v>413.2149789063327</v>
      </c>
      <c r="D6097" s="1"/>
      <c r="E6097" s="1">
        <v>11</v>
      </c>
      <c r="F6097" s="1">
        <v>7</v>
      </c>
      <c r="G6097" s="1">
        <v>0</v>
      </c>
      <c r="H6097" s="1">
        <v>4</v>
      </c>
      <c r="I6097" s="15">
        <v>0.63636363636363635</v>
      </c>
      <c r="J6097">
        <f t="shared" si="95"/>
        <v>40</v>
      </c>
    </row>
    <row r="6098" spans="1:10" x14ac:dyDescent="0.3">
      <c r="A6098" t="s">
        <v>5780</v>
      </c>
      <c r="C6098" s="18">
        <v>413.2119638461574</v>
      </c>
      <c r="D6098" s="1"/>
      <c r="E6098" s="1">
        <v>3</v>
      </c>
      <c r="F6098" s="1">
        <v>2</v>
      </c>
      <c r="G6098" s="1">
        <v>0</v>
      </c>
      <c r="H6098" s="1">
        <v>1</v>
      </c>
      <c r="I6098" s="15">
        <v>0.66666666666666663</v>
      </c>
      <c r="J6098">
        <f t="shared" si="95"/>
        <v>40</v>
      </c>
    </row>
    <row r="6099" spans="1:10" x14ac:dyDescent="0.3">
      <c r="A6099" t="s">
        <v>5781</v>
      </c>
      <c r="C6099" s="18">
        <v>413.20407806113195</v>
      </c>
      <c r="D6099" s="1"/>
      <c r="E6099" s="1">
        <v>10</v>
      </c>
      <c r="F6099" s="1">
        <v>5</v>
      </c>
      <c r="G6099" s="1">
        <v>0</v>
      </c>
      <c r="H6099" s="1">
        <v>5</v>
      </c>
      <c r="I6099" s="15">
        <v>0.5</v>
      </c>
      <c r="J6099">
        <f t="shared" si="95"/>
        <v>40</v>
      </c>
    </row>
    <row r="6100" spans="1:10" x14ac:dyDescent="0.3">
      <c r="A6100" t="s">
        <v>5783</v>
      </c>
      <c r="C6100" s="18">
        <v>413.1961844681361</v>
      </c>
      <c r="D6100" s="1"/>
      <c r="E6100" s="1">
        <v>3</v>
      </c>
      <c r="F6100" s="1">
        <v>2</v>
      </c>
      <c r="G6100" s="1">
        <v>0</v>
      </c>
      <c r="H6100" s="1">
        <v>1</v>
      </c>
      <c r="I6100" s="15">
        <v>0.66666666666666663</v>
      </c>
      <c r="J6100">
        <f t="shared" si="95"/>
        <v>40</v>
      </c>
    </row>
    <row r="6101" spans="1:10" x14ac:dyDescent="0.3">
      <c r="A6101" t="s">
        <v>5782</v>
      </c>
      <c r="C6101" s="18">
        <v>413.19454726974448</v>
      </c>
      <c r="D6101" s="1"/>
      <c r="E6101" s="1">
        <v>18</v>
      </c>
      <c r="F6101" s="1">
        <v>10</v>
      </c>
      <c r="G6101" s="1">
        <v>0</v>
      </c>
      <c r="H6101" s="1">
        <v>8</v>
      </c>
      <c r="I6101" s="15">
        <v>0.55555555555555558</v>
      </c>
      <c r="J6101">
        <f t="shared" si="95"/>
        <v>40</v>
      </c>
    </row>
    <row r="6102" spans="1:10" x14ac:dyDescent="0.3">
      <c r="A6102" t="s">
        <v>5947</v>
      </c>
      <c r="C6102" s="18">
        <v>413.1910971141823</v>
      </c>
      <c r="D6102" s="1"/>
      <c r="E6102" s="1">
        <v>3</v>
      </c>
      <c r="F6102" s="1">
        <v>2</v>
      </c>
      <c r="G6102" s="1">
        <v>0</v>
      </c>
      <c r="H6102" s="1">
        <v>1</v>
      </c>
      <c r="I6102" s="15">
        <v>0.66666666666666663</v>
      </c>
      <c r="J6102">
        <f t="shared" si="95"/>
        <v>40</v>
      </c>
    </row>
    <row r="6103" spans="1:10" x14ac:dyDescent="0.3">
      <c r="A6103" t="s">
        <v>5784</v>
      </c>
      <c r="C6103" s="18">
        <v>413.18865250512755</v>
      </c>
      <c r="D6103" s="1"/>
      <c r="E6103" s="1">
        <v>13</v>
      </c>
      <c r="F6103" s="1">
        <v>6</v>
      </c>
      <c r="G6103" s="1">
        <v>0</v>
      </c>
      <c r="H6103" s="1">
        <v>7</v>
      </c>
      <c r="I6103" s="15">
        <v>0.46153846153846156</v>
      </c>
      <c r="J6103">
        <f t="shared" si="95"/>
        <v>40</v>
      </c>
    </row>
    <row r="6104" spans="1:10" x14ac:dyDescent="0.3">
      <c r="A6104" t="s">
        <v>5785</v>
      </c>
      <c r="C6104" s="18">
        <v>413.17181161590628</v>
      </c>
      <c r="D6104" s="1"/>
      <c r="E6104" s="1">
        <v>5</v>
      </c>
      <c r="F6104" s="1">
        <v>3</v>
      </c>
      <c r="G6104" s="1">
        <v>1</v>
      </c>
      <c r="H6104" s="1">
        <v>1</v>
      </c>
      <c r="I6104" s="15">
        <v>0.7</v>
      </c>
      <c r="J6104">
        <f t="shared" si="95"/>
        <v>40</v>
      </c>
    </row>
    <row r="6105" spans="1:10" x14ac:dyDescent="0.3">
      <c r="A6105" t="s">
        <v>5786</v>
      </c>
      <c r="C6105" s="18">
        <v>405.19604894260686</v>
      </c>
      <c r="D6105" s="1"/>
      <c r="E6105" s="1">
        <v>29</v>
      </c>
      <c r="F6105" s="1">
        <v>14</v>
      </c>
      <c r="G6105" s="1">
        <v>0</v>
      </c>
      <c r="H6105" s="1">
        <v>15</v>
      </c>
      <c r="I6105" s="15">
        <v>0.48275862068965519</v>
      </c>
      <c r="J6105">
        <f t="shared" si="95"/>
        <v>40</v>
      </c>
    </row>
    <row r="6106" spans="1:10" x14ac:dyDescent="0.3">
      <c r="A6106" t="s">
        <v>5788</v>
      </c>
      <c r="C6106" s="18">
        <v>413.1571489059462</v>
      </c>
      <c r="D6106" s="1"/>
      <c r="E6106" s="1">
        <v>5</v>
      </c>
      <c r="F6106" s="1">
        <v>3</v>
      </c>
      <c r="G6106" s="1">
        <v>0</v>
      </c>
      <c r="H6106" s="1">
        <v>2</v>
      </c>
      <c r="I6106" s="15">
        <v>0.6</v>
      </c>
      <c r="J6106">
        <f t="shared" si="95"/>
        <v>40</v>
      </c>
    </row>
    <row r="6107" spans="1:10" x14ac:dyDescent="0.3">
      <c r="A6107" t="s">
        <v>5789</v>
      </c>
      <c r="C6107" s="18">
        <v>413.15309476007451</v>
      </c>
      <c r="D6107" s="1"/>
      <c r="E6107" s="1">
        <v>11</v>
      </c>
      <c r="F6107" s="1">
        <v>6</v>
      </c>
      <c r="G6107" s="1">
        <v>0</v>
      </c>
      <c r="H6107" s="1">
        <v>5</v>
      </c>
      <c r="I6107" s="15">
        <v>0.54545454545454541</v>
      </c>
      <c r="J6107">
        <f t="shared" si="95"/>
        <v>40</v>
      </c>
    </row>
    <row r="6108" spans="1:10" x14ac:dyDescent="0.3">
      <c r="A6108" t="s">
        <v>5790</v>
      </c>
      <c r="C6108" s="18">
        <v>413.15138180632977</v>
      </c>
      <c r="D6108" s="1"/>
      <c r="E6108" s="1">
        <v>5</v>
      </c>
      <c r="F6108" s="1">
        <v>3</v>
      </c>
      <c r="G6108" s="1">
        <v>0</v>
      </c>
      <c r="H6108" s="1">
        <v>2</v>
      </c>
      <c r="I6108" s="15">
        <v>0.6</v>
      </c>
      <c r="J6108">
        <f t="shared" si="95"/>
        <v>40</v>
      </c>
    </row>
    <row r="6109" spans="1:10" x14ac:dyDescent="0.3">
      <c r="A6109" t="s">
        <v>5791</v>
      </c>
      <c r="C6109" s="18">
        <v>413.14957518903594</v>
      </c>
      <c r="D6109" s="1"/>
      <c r="E6109" s="1">
        <v>9</v>
      </c>
      <c r="F6109" s="1">
        <v>5</v>
      </c>
      <c r="G6109" s="1">
        <v>1</v>
      </c>
      <c r="H6109" s="1">
        <v>3</v>
      </c>
      <c r="I6109" s="15">
        <v>0.61111111111111116</v>
      </c>
      <c r="J6109">
        <f t="shared" si="95"/>
        <v>40</v>
      </c>
    </row>
    <row r="6110" spans="1:10" x14ac:dyDescent="0.3">
      <c r="A6110" t="s">
        <v>5792</v>
      </c>
      <c r="C6110" s="18">
        <v>413.14821683763387</v>
      </c>
      <c r="D6110" s="1"/>
      <c r="E6110" s="1">
        <v>3</v>
      </c>
      <c r="F6110" s="1">
        <v>2</v>
      </c>
      <c r="G6110" s="1">
        <v>0</v>
      </c>
      <c r="H6110" s="1">
        <v>1</v>
      </c>
      <c r="I6110" s="15">
        <v>0.66666666666666663</v>
      </c>
      <c r="J6110">
        <f t="shared" si="95"/>
        <v>40</v>
      </c>
    </row>
    <row r="6111" spans="1:10" x14ac:dyDescent="0.3">
      <c r="A6111" t="s">
        <v>5799</v>
      </c>
      <c r="C6111" s="18">
        <v>413.14127753766104</v>
      </c>
      <c r="D6111" s="1"/>
      <c r="E6111" s="1">
        <v>17</v>
      </c>
      <c r="F6111" s="1">
        <v>8</v>
      </c>
      <c r="G6111" s="1">
        <v>1</v>
      </c>
      <c r="H6111" s="1">
        <v>8</v>
      </c>
      <c r="I6111" s="15">
        <v>0.5</v>
      </c>
      <c r="J6111">
        <f t="shared" si="95"/>
        <v>40</v>
      </c>
    </row>
    <row r="6112" spans="1:10" x14ac:dyDescent="0.3">
      <c r="A6112" t="s">
        <v>5793</v>
      </c>
      <c r="C6112" s="18">
        <v>413.13991587747051</v>
      </c>
      <c r="D6112" s="1"/>
      <c r="E6112" s="1">
        <v>3</v>
      </c>
      <c r="F6112" s="1">
        <v>2</v>
      </c>
      <c r="G6112" s="1">
        <v>0</v>
      </c>
      <c r="H6112" s="1">
        <v>1</v>
      </c>
      <c r="I6112" s="15">
        <v>0.66666666666666663</v>
      </c>
      <c r="J6112">
        <f t="shared" si="95"/>
        <v>40</v>
      </c>
    </row>
    <row r="6113" spans="1:10" x14ac:dyDescent="0.3">
      <c r="A6113" t="s">
        <v>5795</v>
      </c>
      <c r="C6113" s="18">
        <v>413.13388039138283</v>
      </c>
      <c r="D6113" s="1"/>
      <c r="E6113" s="1">
        <v>3</v>
      </c>
      <c r="F6113" s="1">
        <v>2</v>
      </c>
      <c r="G6113" s="1">
        <v>0</v>
      </c>
      <c r="H6113" s="1">
        <v>1</v>
      </c>
      <c r="I6113" s="15">
        <v>0.66666666666666663</v>
      </c>
      <c r="J6113">
        <f t="shared" si="95"/>
        <v>40</v>
      </c>
    </row>
    <row r="6114" spans="1:10" x14ac:dyDescent="0.3">
      <c r="A6114" t="s">
        <v>5796</v>
      </c>
      <c r="C6114" s="18">
        <v>413.13187822072075</v>
      </c>
      <c r="D6114" s="1"/>
      <c r="E6114" s="1">
        <v>3</v>
      </c>
      <c r="F6114" s="1">
        <v>2</v>
      </c>
      <c r="G6114" s="1">
        <v>0</v>
      </c>
      <c r="H6114" s="1">
        <v>1</v>
      </c>
      <c r="I6114" s="15">
        <v>0.66666666666666663</v>
      </c>
      <c r="J6114">
        <f t="shared" si="95"/>
        <v>40</v>
      </c>
    </row>
    <row r="6115" spans="1:10" x14ac:dyDescent="0.3">
      <c r="A6115" t="s">
        <v>5797</v>
      </c>
      <c r="C6115" s="18">
        <v>413.12566185667555</v>
      </c>
      <c r="D6115" s="1"/>
      <c r="E6115" s="1">
        <v>31</v>
      </c>
      <c r="F6115" s="1">
        <v>15</v>
      </c>
      <c r="G6115" s="1">
        <v>0</v>
      </c>
      <c r="H6115" s="1">
        <v>16</v>
      </c>
      <c r="I6115" s="15">
        <v>0.4838709677419355</v>
      </c>
      <c r="J6115">
        <f t="shared" si="95"/>
        <v>20</v>
      </c>
    </row>
    <row r="6116" spans="1:10" x14ac:dyDescent="0.3">
      <c r="A6116" t="s">
        <v>5798</v>
      </c>
      <c r="C6116" s="18">
        <v>413.12224924531586</v>
      </c>
      <c r="D6116" s="1"/>
      <c r="E6116" s="1">
        <v>3</v>
      </c>
      <c r="F6116" s="1">
        <v>2</v>
      </c>
      <c r="G6116" s="1">
        <v>0</v>
      </c>
      <c r="H6116" s="1">
        <v>1</v>
      </c>
      <c r="I6116" s="15">
        <v>0.66666666666666663</v>
      </c>
      <c r="J6116">
        <f t="shared" si="95"/>
        <v>40</v>
      </c>
    </row>
    <row r="6117" spans="1:10" x14ac:dyDescent="0.3">
      <c r="A6117" t="s">
        <v>5800</v>
      </c>
      <c r="C6117" s="18">
        <v>413.11326354241953</v>
      </c>
      <c r="D6117" s="1"/>
      <c r="E6117" s="1">
        <v>6</v>
      </c>
      <c r="F6117" s="1">
        <v>3</v>
      </c>
      <c r="G6117" s="1">
        <v>1</v>
      </c>
      <c r="H6117" s="1">
        <v>2</v>
      </c>
      <c r="I6117" s="15">
        <v>0.58333333333333337</v>
      </c>
      <c r="J6117">
        <f t="shared" si="95"/>
        <v>40</v>
      </c>
    </row>
    <row r="6118" spans="1:10" x14ac:dyDescent="0.3">
      <c r="A6118" t="s">
        <v>5801</v>
      </c>
      <c r="C6118" s="18">
        <v>413.10251812051979</v>
      </c>
      <c r="D6118" s="1"/>
      <c r="E6118" s="1">
        <v>11</v>
      </c>
      <c r="F6118" s="1">
        <v>6</v>
      </c>
      <c r="G6118" s="1">
        <v>0</v>
      </c>
      <c r="H6118" s="1">
        <v>5</v>
      </c>
      <c r="I6118" s="15">
        <v>0.54545454545454541</v>
      </c>
      <c r="J6118">
        <f t="shared" si="95"/>
        <v>40</v>
      </c>
    </row>
    <row r="6119" spans="1:10" x14ac:dyDescent="0.3">
      <c r="A6119" t="s">
        <v>6340</v>
      </c>
      <c r="C6119" s="18">
        <v>413.09055324247208</v>
      </c>
      <c r="D6119" s="1"/>
      <c r="E6119" s="1">
        <v>5</v>
      </c>
      <c r="F6119" s="1">
        <v>3</v>
      </c>
      <c r="G6119" s="1">
        <v>0</v>
      </c>
      <c r="H6119" s="1">
        <v>2</v>
      </c>
      <c r="I6119" s="15">
        <v>0.6</v>
      </c>
      <c r="J6119">
        <f t="shared" si="95"/>
        <v>40</v>
      </c>
    </row>
    <row r="6120" spans="1:10" x14ac:dyDescent="0.3">
      <c r="A6120" t="s">
        <v>5803</v>
      </c>
      <c r="C6120" s="18">
        <v>413.0861982721986</v>
      </c>
      <c r="D6120" s="1"/>
      <c r="E6120" s="1">
        <v>3</v>
      </c>
      <c r="F6120" s="1">
        <v>2</v>
      </c>
      <c r="G6120" s="1">
        <v>0</v>
      </c>
      <c r="H6120" s="1">
        <v>1</v>
      </c>
      <c r="I6120" s="15">
        <v>0.66666666666666663</v>
      </c>
      <c r="J6120">
        <f t="shared" si="95"/>
        <v>40</v>
      </c>
    </row>
    <row r="6121" spans="1:10" x14ac:dyDescent="0.3">
      <c r="A6121" t="s">
        <v>5804</v>
      </c>
      <c r="C6121" s="18">
        <v>413.08489615154997</v>
      </c>
      <c r="D6121" s="1"/>
      <c r="E6121" s="1">
        <v>5</v>
      </c>
      <c r="F6121" s="1">
        <v>3</v>
      </c>
      <c r="G6121" s="1">
        <v>0</v>
      </c>
      <c r="H6121" s="1">
        <v>2</v>
      </c>
      <c r="I6121" s="15">
        <v>0.6</v>
      </c>
      <c r="J6121">
        <f t="shared" si="95"/>
        <v>40</v>
      </c>
    </row>
    <row r="6122" spans="1:10" x14ac:dyDescent="0.3">
      <c r="A6122" t="s">
        <v>5805</v>
      </c>
      <c r="C6122" s="18">
        <v>413.0825464916864</v>
      </c>
      <c r="D6122" s="1"/>
      <c r="E6122" s="1">
        <v>14</v>
      </c>
      <c r="F6122" s="1">
        <v>8</v>
      </c>
      <c r="G6122" s="1">
        <v>0</v>
      </c>
      <c r="H6122" s="1">
        <v>6</v>
      </c>
      <c r="I6122" s="15">
        <v>0.5714285714285714</v>
      </c>
      <c r="J6122">
        <f t="shared" si="95"/>
        <v>40</v>
      </c>
    </row>
    <row r="6123" spans="1:10" x14ac:dyDescent="0.3">
      <c r="A6123" t="s">
        <v>5815</v>
      </c>
      <c r="C6123" s="18">
        <v>413.06205652162146</v>
      </c>
      <c r="D6123" s="1"/>
      <c r="E6123" s="1">
        <v>3</v>
      </c>
      <c r="F6123" s="1">
        <v>2</v>
      </c>
      <c r="G6123" s="1">
        <v>0</v>
      </c>
      <c r="H6123" s="1">
        <v>1</v>
      </c>
      <c r="I6123" s="15">
        <v>0.66666666666666663</v>
      </c>
      <c r="J6123">
        <f t="shared" si="95"/>
        <v>40</v>
      </c>
    </row>
    <row r="6124" spans="1:10" x14ac:dyDescent="0.3">
      <c r="A6124" t="s">
        <v>5808</v>
      </c>
      <c r="C6124" s="18">
        <v>413.04777576661343</v>
      </c>
      <c r="D6124" s="1"/>
      <c r="E6124" s="1">
        <v>3</v>
      </c>
      <c r="F6124" s="1">
        <v>2</v>
      </c>
      <c r="G6124" s="1">
        <v>0</v>
      </c>
      <c r="H6124" s="1">
        <v>1</v>
      </c>
      <c r="I6124" s="15">
        <v>0.66666666666666663</v>
      </c>
      <c r="J6124">
        <f t="shared" si="95"/>
        <v>40</v>
      </c>
    </row>
    <row r="6125" spans="1:10" x14ac:dyDescent="0.3">
      <c r="A6125" s="21" t="s">
        <v>5806</v>
      </c>
      <c r="C6125" s="18">
        <v>413.04623087896948</v>
      </c>
      <c r="D6125" s="1"/>
      <c r="E6125" s="1">
        <v>21</v>
      </c>
      <c r="F6125" s="1">
        <v>11</v>
      </c>
      <c r="G6125" s="1">
        <v>0</v>
      </c>
      <c r="H6125" s="1">
        <v>10</v>
      </c>
      <c r="I6125" s="15">
        <v>0.52380952380952384</v>
      </c>
      <c r="J6125">
        <f t="shared" si="95"/>
        <v>40</v>
      </c>
    </row>
    <row r="6126" spans="1:10" x14ac:dyDescent="0.3">
      <c r="A6126" t="s">
        <v>5809</v>
      </c>
      <c r="C6126" s="18">
        <v>413.04435540605664</v>
      </c>
      <c r="D6126" s="1"/>
      <c r="E6126" s="1">
        <v>3</v>
      </c>
      <c r="F6126" s="1">
        <v>2</v>
      </c>
      <c r="G6126" s="1">
        <v>0</v>
      </c>
      <c r="H6126" s="1">
        <v>1</v>
      </c>
      <c r="I6126" s="15">
        <v>0.66666666666666663</v>
      </c>
      <c r="J6126">
        <f t="shared" si="95"/>
        <v>40</v>
      </c>
    </row>
    <row r="6127" spans="1:10" x14ac:dyDescent="0.3">
      <c r="A6127" t="s">
        <v>5811</v>
      </c>
      <c r="C6127" s="18">
        <v>413.04186932621047</v>
      </c>
      <c r="D6127" s="1"/>
      <c r="E6127" s="1">
        <v>5</v>
      </c>
      <c r="F6127" s="1">
        <v>3</v>
      </c>
      <c r="G6127" s="1">
        <v>0</v>
      </c>
      <c r="H6127" s="1">
        <v>2</v>
      </c>
      <c r="I6127" s="15">
        <v>0.6</v>
      </c>
      <c r="J6127">
        <f t="shared" si="95"/>
        <v>40</v>
      </c>
    </row>
    <row r="6128" spans="1:10" x14ac:dyDescent="0.3">
      <c r="A6128" t="s">
        <v>5812</v>
      </c>
      <c r="C6128" s="18">
        <v>413.04064168941881</v>
      </c>
      <c r="D6128" s="1"/>
      <c r="E6128" s="1">
        <v>3</v>
      </c>
      <c r="F6128" s="1">
        <v>2</v>
      </c>
      <c r="G6128" s="1">
        <v>0</v>
      </c>
      <c r="H6128" s="1">
        <v>1</v>
      </c>
      <c r="I6128" s="15">
        <v>0.66666666666666663</v>
      </c>
      <c r="J6128">
        <f t="shared" si="95"/>
        <v>40</v>
      </c>
    </row>
    <row r="6129" spans="1:10" x14ac:dyDescent="0.3">
      <c r="A6129" t="s">
        <v>5813</v>
      </c>
      <c r="C6129" s="18">
        <v>413.03173547683059</v>
      </c>
      <c r="D6129" s="1"/>
      <c r="E6129" s="1">
        <v>21</v>
      </c>
      <c r="F6129" s="1">
        <v>10</v>
      </c>
      <c r="G6129" s="1">
        <v>1</v>
      </c>
      <c r="H6129" s="1">
        <v>10</v>
      </c>
      <c r="I6129" s="15">
        <v>0.5</v>
      </c>
      <c r="J6129">
        <f t="shared" si="95"/>
        <v>40</v>
      </c>
    </row>
    <row r="6130" spans="1:10" x14ac:dyDescent="0.3">
      <c r="A6130" t="s">
        <v>5814</v>
      </c>
      <c r="C6130" s="18">
        <v>413.02735554194828</v>
      </c>
      <c r="D6130" s="1"/>
      <c r="E6130" s="1">
        <v>3</v>
      </c>
      <c r="F6130" s="1">
        <v>2</v>
      </c>
      <c r="G6130" s="1">
        <v>0</v>
      </c>
      <c r="H6130" s="1">
        <v>1</v>
      </c>
      <c r="I6130" s="15">
        <v>0.66666666666666663</v>
      </c>
      <c r="J6130">
        <f t="shared" si="95"/>
        <v>40</v>
      </c>
    </row>
    <row r="6131" spans="1:10" x14ac:dyDescent="0.3">
      <c r="A6131" t="s">
        <v>5818</v>
      </c>
      <c r="C6131" s="18">
        <v>413.00522041872364</v>
      </c>
      <c r="D6131" s="1"/>
      <c r="E6131" s="1">
        <v>3</v>
      </c>
      <c r="F6131" s="1">
        <v>2</v>
      </c>
      <c r="G6131" s="1">
        <v>0</v>
      </c>
      <c r="H6131" s="1">
        <v>1</v>
      </c>
      <c r="I6131" s="15">
        <v>0.66666666666666663</v>
      </c>
      <c r="J6131">
        <f t="shared" si="95"/>
        <v>40</v>
      </c>
    </row>
    <row r="6132" spans="1:10" x14ac:dyDescent="0.3">
      <c r="A6132" t="s">
        <v>5817</v>
      </c>
      <c r="C6132" s="18">
        <v>413.00178761615558</v>
      </c>
      <c r="D6132" s="1"/>
      <c r="E6132" s="1">
        <v>5</v>
      </c>
      <c r="F6132" s="1">
        <v>3</v>
      </c>
      <c r="G6132" s="1">
        <v>0</v>
      </c>
      <c r="H6132" s="1">
        <v>2</v>
      </c>
      <c r="I6132" s="15">
        <v>0.6</v>
      </c>
      <c r="J6132">
        <f t="shared" si="95"/>
        <v>40</v>
      </c>
    </row>
    <row r="6133" spans="1:10" x14ac:dyDescent="0.3">
      <c r="A6133" t="s">
        <v>5819</v>
      </c>
      <c r="C6133" s="18">
        <v>412.9966279867192</v>
      </c>
      <c r="D6133" s="1"/>
      <c r="E6133" s="1">
        <v>10</v>
      </c>
      <c r="F6133" s="1">
        <v>5</v>
      </c>
      <c r="G6133" s="1">
        <v>0</v>
      </c>
      <c r="H6133" s="1">
        <v>5</v>
      </c>
      <c r="I6133" s="15">
        <v>0.5</v>
      </c>
      <c r="J6133">
        <f t="shared" si="95"/>
        <v>40</v>
      </c>
    </row>
    <row r="6134" spans="1:10" x14ac:dyDescent="0.3">
      <c r="A6134" t="s">
        <v>5821</v>
      </c>
      <c r="C6134" s="18">
        <v>412.99406481201629</v>
      </c>
      <c r="D6134" s="1"/>
      <c r="E6134" s="1">
        <v>5</v>
      </c>
      <c r="F6134" s="1">
        <v>3</v>
      </c>
      <c r="G6134" s="1">
        <v>0</v>
      </c>
      <c r="H6134" s="1">
        <v>2</v>
      </c>
      <c r="I6134" s="15">
        <v>0.6</v>
      </c>
      <c r="J6134">
        <f t="shared" si="95"/>
        <v>40</v>
      </c>
    </row>
    <row r="6135" spans="1:10" x14ac:dyDescent="0.3">
      <c r="A6135" t="s">
        <v>5822</v>
      </c>
      <c r="C6135" s="18">
        <v>412.99149611892597</v>
      </c>
      <c r="D6135" s="1"/>
      <c r="E6135" s="1">
        <v>3</v>
      </c>
      <c r="F6135" s="1">
        <v>2</v>
      </c>
      <c r="G6135" s="1">
        <v>0</v>
      </c>
      <c r="H6135" s="1">
        <v>1</v>
      </c>
      <c r="I6135" s="15">
        <v>0.66666666666666663</v>
      </c>
      <c r="J6135">
        <f t="shared" si="95"/>
        <v>40</v>
      </c>
    </row>
    <row r="6136" spans="1:10" x14ac:dyDescent="0.3">
      <c r="A6136" t="s">
        <v>6066</v>
      </c>
      <c r="C6136" s="18">
        <v>412.9892070292014</v>
      </c>
      <c r="D6136" s="1"/>
      <c r="E6136" s="1">
        <v>5</v>
      </c>
      <c r="F6136" s="1">
        <v>3</v>
      </c>
      <c r="G6136" s="1">
        <v>0</v>
      </c>
      <c r="H6136" s="1">
        <v>2</v>
      </c>
      <c r="I6136" s="15">
        <v>0.6</v>
      </c>
      <c r="J6136">
        <f t="shared" si="95"/>
        <v>40</v>
      </c>
    </row>
    <row r="6137" spans="1:10" x14ac:dyDescent="0.3">
      <c r="A6137" t="s">
        <v>14994</v>
      </c>
      <c r="C6137" s="18">
        <v>412.97440004228298</v>
      </c>
      <c r="D6137" s="1"/>
      <c r="E6137" s="1">
        <v>53</v>
      </c>
      <c r="F6137" s="1">
        <v>24</v>
      </c>
      <c r="G6137" s="1">
        <v>5</v>
      </c>
      <c r="H6137" s="1">
        <v>24</v>
      </c>
      <c r="I6137" s="15">
        <v>0.5</v>
      </c>
      <c r="J6137">
        <f t="shared" si="95"/>
        <v>20</v>
      </c>
    </row>
    <row r="6138" spans="1:10" x14ac:dyDescent="0.3">
      <c r="A6138" t="s">
        <v>5824</v>
      </c>
      <c r="C6138" s="18">
        <v>412.97169535865658</v>
      </c>
      <c r="D6138" s="1"/>
      <c r="E6138" s="1">
        <v>5</v>
      </c>
      <c r="F6138" s="1">
        <v>3</v>
      </c>
      <c r="G6138" s="1">
        <v>0</v>
      </c>
      <c r="H6138" s="1">
        <v>2</v>
      </c>
      <c r="I6138" s="15">
        <v>0.6</v>
      </c>
      <c r="J6138">
        <f t="shared" si="95"/>
        <v>40</v>
      </c>
    </row>
    <row r="6139" spans="1:10" x14ac:dyDescent="0.3">
      <c r="A6139" t="s">
        <v>5825</v>
      </c>
      <c r="C6139" s="18">
        <v>412.96735191338695</v>
      </c>
      <c r="D6139" s="1"/>
      <c r="E6139" s="1">
        <v>5</v>
      </c>
      <c r="F6139" s="1">
        <v>3</v>
      </c>
      <c r="G6139" s="1">
        <v>0</v>
      </c>
      <c r="H6139" s="1">
        <v>2</v>
      </c>
      <c r="I6139" s="15">
        <v>0.6</v>
      </c>
      <c r="J6139">
        <f t="shared" si="95"/>
        <v>40</v>
      </c>
    </row>
    <row r="6140" spans="1:10" x14ac:dyDescent="0.3">
      <c r="A6140" t="s">
        <v>5826</v>
      </c>
      <c r="C6140" s="18">
        <v>412.96468183331569</v>
      </c>
      <c r="D6140" s="1"/>
      <c r="E6140" s="1">
        <v>3</v>
      </c>
      <c r="F6140" s="1">
        <v>2</v>
      </c>
      <c r="G6140" s="1">
        <v>0</v>
      </c>
      <c r="H6140" s="1">
        <v>1</v>
      </c>
      <c r="I6140" s="15">
        <v>0.66666666666666663</v>
      </c>
      <c r="J6140">
        <f t="shared" si="95"/>
        <v>40</v>
      </c>
    </row>
    <row r="6141" spans="1:10" x14ac:dyDescent="0.3">
      <c r="A6141" t="s">
        <v>5827</v>
      </c>
      <c r="C6141" s="18">
        <v>412.96399397244608</v>
      </c>
      <c r="D6141" s="1"/>
      <c r="E6141" s="1">
        <v>5</v>
      </c>
      <c r="F6141" s="1">
        <v>3</v>
      </c>
      <c r="G6141" s="1">
        <v>0</v>
      </c>
      <c r="H6141" s="1">
        <v>2</v>
      </c>
      <c r="I6141" s="15">
        <v>0.6</v>
      </c>
      <c r="J6141">
        <f t="shared" si="95"/>
        <v>40</v>
      </c>
    </row>
    <row r="6142" spans="1:10" x14ac:dyDescent="0.3">
      <c r="A6142" t="s">
        <v>5834</v>
      </c>
      <c r="C6142" s="18">
        <v>412.95709808462414</v>
      </c>
      <c r="D6142" s="1"/>
      <c r="E6142" s="1">
        <v>3</v>
      </c>
      <c r="F6142" s="1">
        <v>2</v>
      </c>
      <c r="G6142" s="1">
        <v>0</v>
      </c>
      <c r="H6142" s="1">
        <v>1</v>
      </c>
      <c r="I6142" s="15">
        <v>0.66666666666666663</v>
      </c>
      <c r="J6142">
        <f t="shared" si="95"/>
        <v>40</v>
      </c>
    </row>
    <row r="6143" spans="1:10" x14ac:dyDescent="0.3">
      <c r="A6143" t="s">
        <v>5851</v>
      </c>
      <c r="C6143" s="18">
        <v>412.95383313411821</v>
      </c>
      <c r="D6143" s="1"/>
      <c r="E6143" s="1">
        <v>59</v>
      </c>
      <c r="F6143" s="1">
        <v>24</v>
      </c>
      <c r="G6143" s="1">
        <v>3</v>
      </c>
      <c r="H6143" s="1">
        <v>32</v>
      </c>
      <c r="I6143" s="15">
        <v>0.43220338983050849</v>
      </c>
      <c r="J6143">
        <f t="shared" si="95"/>
        <v>20</v>
      </c>
    </row>
    <row r="6144" spans="1:10" x14ac:dyDescent="0.3">
      <c r="A6144" t="s">
        <v>5828</v>
      </c>
      <c r="C6144" s="18">
        <v>412.95376513067998</v>
      </c>
      <c r="D6144" s="1"/>
      <c r="E6144" s="1">
        <v>21</v>
      </c>
      <c r="F6144" s="1">
        <v>11</v>
      </c>
      <c r="G6144" s="1">
        <v>1</v>
      </c>
      <c r="H6144" s="1">
        <v>9</v>
      </c>
      <c r="I6144" s="15">
        <v>0.54761904761904767</v>
      </c>
      <c r="J6144">
        <f t="shared" si="95"/>
        <v>40</v>
      </c>
    </row>
    <row r="6145" spans="1:10" x14ac:dyDescent="0.3">
      <c r="A6145" t="s">
        <v>5829</v>
      </c>
      <c r="C6145" s="18">
        <v>412.95214715781128</v>
      </c>
      <c r="D6145" s="1"/>
      <c r="E6145" s="1">
        <v>6</v>
      </c>
      <c r="F6145" s="1">
        <v>3</v>
      </c>
      <c r="G6145" s="1">
        <v>1</v>
      </c>
      <c r="H6145" s="1">
        <v>2</v>
      </c>
      <c r="I6145" s="15">
        <v>0.58333333333333337</v>
      </c>
      <c r="J6145">
        <f t="shared" si="95"/>
        <v>40</v>
      </c>
    </row>
    <row r="6146" spans="1:10" x14ac:dyDescent="0.3">
      <c r="A6146" t="s">
        <v>5830</v>
      </c>
      <c r="C6146" s="18">
        <v>412.95022089627258</v>
      </c>
      <c r="D6146" s="1"/>
      <c r="E6146" s="1">
        <v>3</v>
      </c>
      <c r="F6146" s="1">
        <v>2</v>
      </c>
      <c r="G6146" s="1">
        <v>0</v>
      </c>
      <c r="H6146" s="1">
        <v>1</v>
      </c>
      <c r="I6146" s="15">
        <v>0.66666666666666663</v>
      </c>
      <c r="J6146">
        <f t="shared" si="95"/>
        <v>40</v>
      </c>
    </row>
    <row r="6147" spans="1:10" x14ac:dyDescent="0.3">
      <c r="A6147" t="s">
        <v>5832</v>
      </c>
      <c r="C6147" s="18">
        <v>412.94251240363525</v>
      </c>
      <c r="D6147" s="1"/>
      <c r="E6147" s="1">
        <v>3</v>
      </c>
      <c r="F6147" s="1">
        <v>2</v>
      </c>
      <c r="G6147" s="1">
        <v>0</v>
      </c>
      <c r="H6147" s="1">
        <v>1</v>
      </c>
      <c r="I6147" s="15">
        <v>0.66666666666666663</v>
      </c>
      <c r="J6147">
        <f t="shared" si="95"/>
        <v>40</v>
      </c>
    </row>
    <row r="6148" spans="1:10" x14ac:dyDescent="0.3">
      <c r="A6148" t="s">
        <v>5833</v>
      </c>
      <c r="C6148" s="18">
        <v>412.93923136286855</v>
      </c>
      <c r="D6148" s="1"/>
      <c r="E6148" s="1">
        <v>3</v>
      </c>
      <c r="F6148" s="1">
        <v>2</v>
      </c>
      <c r="G6148" s="1">
        <v>0</v>
      </c>
      <c r="H6148" s="1">
        <v>1</v>
      </c>
      <c r="I6148" s="15">
        <v>0.66666666666666663</v>
      </c>
      <c r="J6148">
        <f t="shared" ref="J6148:J6211" si="96">IF(E6148&lt;=30,40,20)</f>
        <v>40</v>
      </c>
    </row>
    <row r="6149" spans="1:10" x14ac:dyDescent="0.3">
      <c r="A6149" t="s">
        <v>5843</v>
      </c>
      <c r="C6149" s="18">
        <v>412.93289698597999</v>
      </c>
      <c r="D6149" s="1"/>
      <c r="E6149" s="1">
        <v>90</v>
      </c>
      <c r="F6149" s="1">
        <v>42</v>
      </c>
      <c r="G6149" s="1">
        <v>2</v>
      </c>
      <c r="H6149" s="1">
        <v>46</v>
      </c>
      <c r="I6149" s="15">
        <v>0.4777777777777778</v>
      </c>
      <c r="J6149">
        <f t="shared" si="96"/>
        <v>20</v>
      </c>
    </row>
    <row r="6150" spans="1:10" x14ac:dyDescent="0.3">
      <c r="A6150" t="s">
        <v>5835</v>
      </c>
      <c r="C6150" s="18">
        <v>412.93101150012154</v>
      </c>
      <c r="D6150" s="1"/>
      <c r="E6150" s="1">
        <v>5</v>
      </c>
      <c r="F6150" s="1">
        <v>3</v>
      </c>
      <c r="G6150" s="1">
        <v>0</v>
      </c>
      <c r="H6150" s="1">
        <v>2</v>
      </c>
      <c r="I6150" s="15">
        <v>0.6</v>
      </c>
      <c r="J6150">
        <f t="shared" si="96"/>
        <v>40</v>
      </c>
    </row>
    <row r="6151" spans="1:10" x14ac:dyDescent="0.3">
      <c r="A6151" t="s">
        <v>5836</v>
      </c>
      <c r="C6151" s="18">
        <v>412.93070624517367</v>
      </c>
      <c r="D6151" s="1"/>
      <c r="E6151" s="1">
        <v>5</v>
      </c>
      <c r="F6151" s="1">
        <v>3</v>
      </c>
      <c r="G6151" s="1">
        <v>0</v>
      </c>
      <c r="H6151" s="1">
        <v>2</v>
      </c>
      <c r="I6151" s="15">
        <v>0.6</v>
      </c>
      <c r="J6151">
        <f t="shared" si="96"/>
        <v>40</v>
      </c>
    </row>
    <row r="6152" spans="1:10" x14ac:dyDescent="0.3">
      <c r="A6152" t="s">
        <v>5837</v>
      </c>
      <c r="C6152" s="18">
        <v>412.92820523420272</v>
      </c>
      <c r="D6152" s="1"/>
      <c r="E6152" s="1">
        <v>3</v>
      </c>
      <c r="F6152" s="1">
        <v>2</v>
      </c>
      <c r="G6152" s="1">
        <v>0</v>
      </c>
      <c r="H6152" s="1">
        <v>1</v>
      </c>
      <c r="I6152" s="15">
        <v>0.66666666666666663</v>
      </c>
      <c r="J6152">
        <f t="shared" si="96"/>
        <v>40</v>
      </c>
    </row>
    <row r="6153" spans="1:10" x14ac:dyDescent="0.3">
      <c r="A6153" t="s">
        <v>5838</v>
      </c>
      <c r="C6153" s="18">
        <v>412.92708660297853</v>
      </c>
      <c r="D6153" s="1"/>
      <c r="E6153" s="1">
        <v>3</v>
      </c>
      <c r="F6153" s="1">
        <v>2</v>
      </c>
      <c r="G6153" s="1">
        <v>0</v>
      </c>
      <c r="H6153" s="1">
        <v>1</v>
      </c>
      <c r="I6153" s="15">
        <v>0.66666666666666663</v>
      </c>
      <c r="J6153">
        <f t="shared" si="96"/>
        <v>40</v>
      </c>
    </row>
    <row r="6154" spans="1:10" x14ac:dyDescent="0.3">
      <c r="A6154" t="s">
        <v>5839</v>
      </c>
      <c r="C6154" s="18">
        <v>412.9130571754277</v>
      </c>
      <c r="D6154" s="1"/>
      <c r="E6154" s="1">
        <v>3</v>
      </c>
      <c r="F6154" s="1">
        <v>2</v>
      </c>
      <c r="G6154" s="1">
        <v>0</v>
      </c>
      <c r="H6154" s="1">
        <v>1</v>
      </c>
      <c r="I6154" s="15">
        <v>0.66666666666666663</v>
      </c>
      <c r="J6154">
        <f t="shared" si="96"/>
        <v>40</v>
      </c>
    </row>
    <row r="6155" spans="1:10" x14ac:dyDescent="0.3">
      <c r="A6155" t="s">
        <v>5840</v>
      </c>
      <c r="C6155" s="18">
        <v>412.90023111905469</v>
      </c>
      <c r="D6155" s="1"/>
      <c r="E6155" s="1">
        <v>5</v>
      </c>
      <c r="F6155" s="1">
        <v>3</v>
      </c>
      <c r="G6155" s="1">
        <v>0</v>
      </c>
      <c r="H6155" s="1">
        <v>2</v>
      </c>
      <c r="I6155" s="15">
        <v>0.6</v>
      </c>
      <c r="J6155">
        <f t="shared" si="96"/>
        <v>40</v>
      </c>
    </row>
    <row r="6156" spans="1:10" x14ac:dyDescent="0.3">
      <c r="A6156" t="s">
        <v>5841</v>
      </c>
      <c r="C6156" s="18">
        <v>412.89942357152279</v>
      </c>
      <c r="D6156" s="1"/>
      <c r="E6156" s="1">
        <v>8</v>
      </c>
      <c r="F6156" s="1">
        <v>4</v>
      </c>
      <c r="G6156" s="1">
        <v>1</v>
      </c>
      <c r="H6156" s="1">
        <v>3</v>
      </c>
      <c r="I6156" s="15">
        <v>0.5625</v>
      </c>
      <c r="J6156">
        <f t="shared" si="96"/>
        <v>40</v>
      </c>
    </row>
    <row r="6157" spans="1:10" x14ac:dyDescent="0.3">
      <c r="A6157" t="s">
        <v>5842</v>
      </c>
      <c r="C6157" s="18">
        <v>412.89907700554727</v>
      </c>
      <c r="D6157" s="1"/>
      <c r="E6157" s="1">
        <v>9</v>
      </c>
      <c r="F6157" s="1">
        <v>5</v>
      </c>
      <c r="G6157" s="1">
        <v>0</v>
      </c>
      <c r="H6157" s="1">
        <v>4</v>
      </c>
      <c r="I6157" s="15">
        <v>0.55555555555555558</v>
      </c>
      <c r="J6157">
        <f t="shared" si="96"/>
        <v>40</v>
      </c>
    </row>
    <row r="6158" spans="1:10" x14ac:dyDescent="0.3">
      <c r="A6158" t="s">
        <v>5844</v>
      </c>
      <c r="C6158" s="18">
        <v>412.89626158816679</v>
      </c>
      <c r="D6158" s="1"/>
      <c r="E6158" s="1">
        <v>3</v>
      </c>
      <c r="F6158" s="1">
        <v>2</v>
      </c>
      <c r="G6158" s="1">
        <v>0</v>
      </c>
      <c r="H6158" s="1">
        <v>1</v>
      </c>
      <c r="I6158" s="15">
        <v>0.66666666666666663</v>
      </c>
      <c r="J6158">
        <f t="shared" si="96"/>
        <v>40</v>
      </c>
    </row>
    <row r="6159" spans="1:10" x14ac:dyDescent="0.3">
      <c r="A6159" t="s">
        <v>5846</v>
      </c>
      <c r="C6159" s="18">
        <v>412.89348896839755</v>
      </c>
      <c r="D6159" s="1"/>
      <c r="E6159" s="1">
        <v>5</v>
      </c>
      <c r="F6159" s="1">
        <v>3</v>
      </c>
      <c r="G6159" s="1">
        <v>0</v>
      </c>
      <c r="H6159" s="1">
        <v>2</v>
      </c>
      <c r="I6159" s="15">
        <v>0.6</v>
      </c>
      <c r="J6159">
        <f t="shared" si="96"/>
        <v>40</v>
      </c>
    </row>
    <row r="6160" spans="1:10" x14ac:dyDescent="0.3">
      <c r="A6160" t="s">
        <v>5847</v>
      </c>
      <c r="C6160" s="18">
        <v>412.89018020147574</v>
      </c>
      <c r="D6160" s="1"/>
      <c r="E6160" s="1">
        <v>5</v>
      </c>
      <c r="F6160" s="1">
        <v>3</v>
      </c>
      <c r="G6160" s="1">
        <v>0</v>
      </c>
      <c r="H6160" s="1">
        <v>2</v>
      </c>
      <c r="I6160" s="15">
        <v>0.6</v>
      </c>
      <c r="J6160">
        <f t="shared" si="96"/>
        <v>40</v>
      </c>
    </row>
    <row r="6161" spans="1:10" x14ac:dyDescent="0.3">
      <c r="A6161" t="s">
        <v>5849</v>
      </c>
      <c r="C6161" s="18">
        <v>412.87934527035003</v>
      </c>
      <c r="D6161" s="1"/>
      <c r="E6161" s="1">
        <v>15</v>
      </c>
      <c r="F6161" s="1">
        <v>8</v>
      </c>
      <c r="G6161" s="1">
        <v>1</v>
      </c>
      <c r="H6161" s="1">
        <v>6</v>
      </c>
      <c r="I6161" s="15">
        <v>0.56666666666666665</v>
      </c>
      <c r="J6161">
        <f t="shared" si="96"/>
        <v>40</v>
      </c>
    </row>
    <row r="6162" spans="1:10" x14ac:dyDescent="0.3">
      <c r="A6162" t="s">
        <v>5850</v>
      </c>
      <c r="C6162" s="18">
        <v>412.86878243910894</v>
      </c>
      <c r="D6162" s="1"/>
      <c r="E6162" s="1">
        <v>3</v>
      </c>
      <c r="F6162" s="1">
        <v>2</v>
      </c>
      <c r="G6162" s="1">
        <v>0</v>
      </c>
      <c r="H6162" s="1">
        <v>1</v>
      </c>
      <c r="I6162" s="15">
        <v>0.66666666666666663</v>
      </c>
      <c r="J6162">
        <f t="shared" si="96"/>
        <v>40</v>
      </c>
    </row>
    <row r="6163" spans="1:10" x14ac:dyDescent="0.3">
      <c r="A6163" t="s">
        <v>5852</v>
      </c>
      <c r="C6163" s="18">
        <v>412.86239243919891</v>
      </c>
      <c r="D6163" s="1"/>
      <c r="E6163" s="1">
        <v>3</v>
      </c>
      <c r="F6163" s="1">
        <v>2</v>
      </c>
      <c r="G6163" s="1">
        <v>0</v>
      </c>
      <c r="H6163" s="1">
        <v>1</v>
      </c>
      <c r="I6163" s="15">
        <v>0.66666666666666663</v>
      </c>
      <c r="J6163">
        <f t="shared" si="96"/>
        <v>40</v>
      </c>
    </row>
    <row r="6164" spans="1:10" x14ac:dyDescent="0.3">
      <c r="A6164" t="s">
        <v>5853</v>
      </c>
      <c r="C6164" s="18">
        <v>412.8613786034046</v>
      </c>
      <c r="D6164" s="1"/>
      <c r="E6164" s="1">
        <v>3</v>
      </c>
      <c r="F6164" s="1">
        <v>2</v>
      </c>
      <c r="G6164" s="1">
        <v>0</v>
      </c>
      <c r="H6164" s="1">
        <v>1</v>
      </c>
      <c r="I6164" s="15">
        <v>0.66666666666666663</v>
      </c>
      <c r="J6164">
        <f t="shared" si="96"/>
        <v>40</v>
      </c>
    </row>
    <row r="6165" spans="1:10" x14ac:dyDescent="0.3">
      <c r="A6165" t="s">
        <v>6396</v>
      </c>
      <c r="C6165" s="18">
        <v>412.85932733938398</v>
      </c>
      <c r="D6165" s="1"/>
      <c r="E6165" s="1">
        <v>3</v>
      </c>
      <c r="F6165" s="1">
        <v>2</v>
      </c>
      <c r="G6165" s="1">
        <v>0</v>
      </c>
      <c r="H6165" s="1">
        <v>1</v>
      </c>
      <c r="I6165" s="15">
        <v>0.66666666666666663</v>
      </c>
      <c r="J6165">
        <f t="shared" si="96"/>
        <v>40</v>
      </c>
    </row>
    <row r="6166" spans="1:10" x14ac:dyDescent="0.3">
      <c r="A6166" t="s">
        <v>5855</v>
      </c>
      <c r="C6166" s="18">
        <v>412.85821314390165</v>
      </c>
      <c r="D6166" s="1"/>
      <c r="E6166" s="1">
        <v>3</v>
      </c>
      <c r="F6166" s="1">
        <v>2</v>
      </c>
      <c r="G6166" s="1">
        <v>0</v>
      </c>
      <c r="H6166" s="1">
        <v>1</v>
      </c>
      <c r="I6166" s="15">
        <v>0.66666666666666663</v>
      </c>
      <c r="J6166">
        <f t="shared" si="96"/>
        <v>40</v>
      </c>
    </row>
    <row r="6167" spans="1:10" x14ac:dyDescent="0.3">
      <c r="A6167" t="s">
        <v>5856</v>
      </c>
      <c r="C6167" s="18">
        <v>412.85193984774082</v>
      </c>
      <c r="D6167" s="1"/>
      <c r="E6167" s="1">
        <v>6</v>
      </c>
      <c r="F6167" s="1">
        <v>3</v>
      </c>
      <c r="G6167" s="1">
        <v>1</v>
      </c>
      <c r="H6167" s="1">
        <v>2</v>
      </c>
      <c r="I6167" s="15">
        <v>0.58333333333333337</v>
      </c>
      <c r="J6167">
        <f t="shared" si="96"/>
        <v>40</v>
      </c>
    </row>
    <row r="6168" spans="1:10" x14ac:dyDescent="0.3">
      <c r="A6168" t="s">
        <v>5854</v>
      </c>
      <c r="C6168" s="18">
        <v>412.85163561065218</v>
      </c>
      <c r="D6168" s="1"/>
      <c r="E6168" s="1">
        <v>3</v>
      </c>
      <c r="F6168" s="1">
        <v>2</v>
      </c>
      <c r="G6168" s="1">
        <v>0</v>
      </c>
      <c r="H6168" s="1">
        <v>1</v>
      </c>
      <c r="I6168" s="15">
        <v>0.66666666666666663</v>
      </c>
      <c r="J6168">
        <f t="shared" si="96"/>
        <v>40</v>
      </c>
    </row>
    <row r="6169" spans="1:10" x14ac:dyDescent="0.3">
      <c r="A6169" t="s">
        <v>5857</v>
      </c>
      <c r="C6169" s="18">
        <v>412.84832833088473</v>
      </c>
      <c r="D6169" s="1"/>
      <c r="E6169" s="1">
        <v>23</v>
      </c>
      <c r="F6169" s="1">
        <v>11</v>
      </c>
      <c r="G6169" s="1">
        <v>1</v>
      </c>
      <c r="H6169" s="1">
        <v>11</v>
      </c>
      <c r="I6169" s="15">
        <v>0.5</v>
      </c>
      <c r="J6169">
        <f t="shared" si="96"/>
        <v>40</v>
      </c>
    </row>
    <row r="6170" spans="1:10" x14ac:dyDescent="0.3">
      <c r="A6170" t="s">
        <v>5882</v>
      </c>
      <c r="C6170" s="18">
        <v>412.83690181880598</v>
      </c>
      <c r="D6170" s="1"/>
      <c r="E6170" s="1">
        <v>17</v>
      </c>
      <c r="F6170" s="1">
        <v>9</v>
      </c>
      <c r="G6170" s="1">
        <v>0</v>
      </c>
      <c r="H6170" s="1">
        <v>8</v>
      </c>
      <c r="I6170" s="15">
        <v>0.52941176470588236</v>
      </c>
      <c r="J6170">
        <f t="shared" si="96"/>
        <v>40</v>
      </c>
    </row>
    <row r="6171" spans="1:10" x14ac:dyDescent="0.3">
      <c r="A6171" t="s">
        <v>5861</v>
      </c>
      <c r="C6171" s="18">
        <v>412.82736769779115</v>
      </c>
      <c r="D6171" s="1"/>
      <c r="E6171" s="1">
        <v>3</v>
      </c>
      <c r="F6171" s="1">
        <v>2</v>
      </c>
      <c r="G6171" s="1">
        <v>0</v>
      </c>
      <c r="H6171" s="1">
        <v>1</v>
      </c>
      <c r="I6171" s="15">
        <v>0.66666666666666663</v>
      </c>
      <c r="J6171">
        <f t="shared" si="96"/>
        <v>40</v>
      </c>
    </row>
    <row r="6172" spans="1:10" x14ac:dyDescent="0.3">
      <c r="A6172" t="s">
        <v>5860</v>
      </c>
      <c r="C6172" s="18">
        <v>412.82627746858526</v>
      </c>
      <c r="D6172" s="1"/>
      <c r="E6172" s="1">
        <v>5</v>
      </c>
      <c r="F6172" s="1">
        <v>3</v>
      </c>
      <c r="G6172" s="1">
        <v>0</v>
      </c>
      <c r="H6172" s="1">
        <v>2</v>
      </c>
      <c r="I6172" s="15">
        <v>0.6</v>
      </c>
      <c r="J6172">
        <f t="shared" si="96"/>
        <v>40</v>
      </c>
    </row>
    <row r="6173" spans="1:10" x14ac:dyDescent="0.3">
      <c r="A6173" t="s">
        <v>5862</v>
      </c>
      <c r="C6173" s="18">
        <v>412.81861848593155</v>
      </c>
      <c r="D6173" s="1"/>
      <c r="E6173" s="1">
        <v>20</v>
      </c>
      <c r="F6173" s="1">
        <v>12</v>
      </c>
      <c r="G6173" s="1">
        <v>0</v>
      </c>
      <c r="H6173" s="1">
        <v>8</v>
      </c>
      <c r="I6173" s="15">
        <v>0.6</v>
      </c>
      <c r="J6173">
        <f t="shared" si="96"/>
        <v>40</v>
      </c>
    </row>
    <row r="6174" spans="1:10" x14ac:dyDescent="0.3">
      <c r="A6174" t="s">
        <v>5863</v>
      </c>
      <c r="C6174" s="18">
        <v>412.81397208483583</v>
      </c>
      <c r="D6174" s="1"/>
      <c r="E6174" s="1">
        <v>3</v>
      </c>
      <c r="F6174" s="1">
        <v>2</v>
      </c>
      <c r="G6174" s="1">
        <v>0</v>
      </c>
      <c r="H6174" s="1">
        <v>1</v>
      </c>
      <c r="I6174" s="15">
        <v>0.66666666666666663</v>
      </c>
      <c r="J6174">
        <f t="shared" si="96"/>
        <v>40</v>
      </c>
    </row>
    <row r="6175" spans="1:10" x14ac:dyDescent="0.3">
      <c r="A6175" t="s">
        <v>5864</v>
      </c>
      <c r="C6175" s="18">
        <v>412.8055699397047</v>
      </c>
      <c r="D6175" s="1"/>
      <c r="E6175" s="1">
        <v>6</v>
      </c>
      <c r="F6175" s="1">
        <v>3</v>
      </c>
      <c r="G6175" s="1">
        <v>1</v>
      </c>
      <c r="H6175" s="1">
        <v>2</v>
      </c>
      <c r="I6175" s="15">
        <v>0.58333333333333337</v>
      </c>
      <c r="J6175">
        <f t="shared" si="96"/>
        <v>40</v>
      </c>
    </row>
    <row r="6176" spans="1:10" x14ac:dyDescent="0.3">
      <c r="A6176" t="s">
        <v>5742</v>
      </c>
      <c r="C6176" s="18">
        <v>412.7953115882691</v>
      </c>
      <c r="D6176" s="1"/>
      <c r="E6176" s="1">
        <v>30</v>
      </c>
      <c r="F6176" s="1">
        <v>16</v>
      </c>
      <c r="G6176" s="1">
        <v>1</v>
      </c>
      <c r="H6176" s="1">
        <v>13</v>
      </c>
      <c r="I6176" s="15">
        <v>0.55000000000000004</v>
      </c>
      <c r="J6176">
        <f t="shared" si="96"/>
        <v>40</v>
      </c>
    </row>
    <row r="6177" spans="1:10" x14ac:dyDescent="0.3">
      <c r="A6177" t="s">
        <v>5865</v>
      </c>
      <c r="C6177" s="18">
        <v>412.79069043875432</v>
      </c>
      <c r="D6177" s="1"/>
      <c r="E6177" s="1">
        <v>2</v>
      </c>
      <c r="F6177" s="1">
        <v>0</v>
      </c>
      <c r="G6177" s="1">
        <v>0</v>
      </c>
      <c r="H6177" s="1">
        <v>2</v>
      </c>
      <c r="I6177" s="15">
        <v>0</v>
      </c>
      <c r="J6177">
        <f t="shared" si="96"/>
        <v>40</v>
      </c>
    </row>
    <row r="6178" spans="1:10" x14ac:dyDescent="0.3">
      <c r="A6178" t="s">
        <v>5866</v>
      </c>
      <c r="C6178" s="18">
        <v>412.78778734779189</v>
      </c>
      <c r="D6178" s="1"/>
      <c r="E6178" s="1">
        <v>3</v>
      </c>
      <c r="F6178" s="1">
        <v>2</v>
      </c>
      <c r="G6178" s="1">
        <v>0</v>
      </c>
      <c r="H6178" s="1">
        <v>1</v>
      </c>
      <c r="I6178" s="15">
        <v>0.66666666666666663</v>
      </c>
      <c r="J6178">
        <f t="shared" si="96"/>
        <v>40</v>
      </c>
    </row>
    <row r="6179" spans="1:10" x14ac:dyDescent="0.3">
      <c r="A6179" t="s">
        <v>6686</v>
      </c>
      <c r="C6179" s="18">
        <v>412.78384213292395</v>
      </c>
      <c r="D6179" s="1"/>
      <c r="E6179" s="1">
        <v>6</v>
      </c>
      <c r="F6179" s="1">
        <v>2</v>
      </c>
      <c r="G6179" s="1">
        <v>3</v>
      </c>
      <c r="H6179" s="1">
        <v>1</v>
      </c>
      <c r="I6179" s="15">
        <v>0.58333333333333337</v>
      </c>
      <c r="J6179">
        <f t="shared" si="96"/>
        <v>40</v>
      </c>
    </row>
    <row r="6180" spans="1:10" x14ac:dyDescent="0.3">
      <c r="A6180" t="s">
        <v>5867</v>
      </c>
      <c r="C6180" s="18">
        <v>412.77401271333912</v>
      </c>
      <c r="D6180" s="1"/>
      <c r="E6180" s="1">
        <v>3</v>
      </c>
      <c r="F6180" s="1">
        <v>2</v>
      </c>
      <c r="G6180" s="1">
        <v>0</v>
      </c>
      <c r="H6180" s="1">
        <v>1</v>
      </c>
      <c r="I6180" s="15">
        <v>0.66666666666666663</v>
      </c>
      <c r="J6180">
        <f t="shared" si="96"/>
        <v>40</v>
      </c>
    </row>
    <row r="6181" spans="1:10" x14ac:dyDescent="0.3">
      <c r="A6181" t="s">
        <v>5868</v>
      </c>
      <c r="C6181" s="18">
        <v>412.76334918194618</v>
      </c>
      <c r="D6181" s="1"/>
      <c r="E6181" s="1">
        <v>3</v>
      </c>
      <c r="F6181" s="1">
        <v>2</v>
      </c>
      <c r="G6181" s="1">
        <v>0</v>
      </c>
      <c r="H6181" s="1">
        <v>1</v>
      </c>
      <c r="I6181" s="15">
        <v>0.66666666666666663</v>
      </c>
      <c r="J6181">
        <f t="shared" si="96"/>
        <v>40</v>
      </c>
    </row>
    <row r="6182" spans="1:10" x14ac:dyDescent="0.3">
      <c r="A6182" t="s">
        <v>5869</v>
      </c>
      <c r="C6182" s="18">
        <v>412.7533879999163</v>
      </c>
      <c r="D6182" s="1"/>
      <c r="E6182" s="1">
        <v>5</v>
      </c>
      <c r="F6182" s="1">
        <v>3</v>
      </c>
      <c r="G6182" s="1">
        <v>0</v>
      </c>
      <c r="H6182" s="1">
        <v>2</v>
      </c>
      <c r="I6182" s="15">
        <v>0.6</v>
      </c>
      <c r="J6182">
        <f t="shared" si="96"/>
        <v>40</v>
      </c>
    </row>
    <row r="6183" spans="1:10" x14ac:dyDescent="0.3">
      <c r="A6183" t="s">
        <v>5870</v>
      </c>
      <c r="C6183" s="18">
        <v>412.75139363914434</v>
      </c>
      <c r="D6183" s="1"/>
      <c r="E6183" s="1">
        <v>5</v>
      </c>
      <c r="F6183" s="1">
        <v>3</v>
      </c>
      <c r="G6183" s="1">
        <v>0</v>
      </c>
      <c r="H6183" s="1">
        <v>2</v>
      </c>
      <c r="I6183" s="15">
        <v>0.6</v>
      </c>
      <c r="J6183">
        <f t="shared" si="96"/>
        <v>40</v>
      </c>
    </row>
    <row r="6184" spans="1:10" x14ac:dyDescent="0.3">
      <c r="A6184" t="s">
        <v>5871</v>
      </c>
      <c r="C6184" s="18">
        <v>412.75075163532216</v>
      </c>
      <c r="D6184" s="1"/>
      <c r="E6184" s="1">
        <v>3</v>
      </c>
      <c r="F6184" s="1">
        <v>2</v>
      </c>
      <c r="G6184" s="1">
        <v>0</v>
      </c>
      <c r="H6184" s="1">
        <v>1</v>
      </c>
      <c r="I6184" s="15">
        <v>0.66666666666666663</v>
      </c>
      <c r="J6184">
        <f t="shared" si="96"/>
        <v>40</v>
      </c>
    </row>
    <row r="6185" spans="1:10" x14ac:dyDescent="0.3">
      <c r="A6185" t="s">
        <v>5872</v>
      </c>
      <c r="C6185" s="18">
        <v>412.75008512723355</v>
      </c>
      <c r="D6185" s="1"/>
      <c r="E6185" s="1">
        <v>3</v>
      </c>
      <c r="F6185" s="1">
        <v>2</v>
      </c>
      <c r="G6185" s="1">
        <v>0</v>
      </c>
      <c r="H6185" s="1">
        <v>1</v>
      </c>
      <c r="I6185" s="15">
        <v>0.66666666666666663</v>
      </c>
      <c r="J6185">
        <f t="shared" si="96"/>
        <v>40</v>
      </c>
    </row>
    <row r="6186" spans="1:10" x14ac:dyDescent="0.3">
      <c r="A6186" t="s">
        <v>5873</v>
      </c>
      <c r="C6186" s="18">
        <v>412.74601183881163</v>
      </c>
      <c r="D6186" s="1"/>
      <c r="E6186" s="1">
        <v>24</v>
      </c>
      <c r="F6186" s="1">
        <v>15</v>
      </c>
      <c r="G6186" s="1">
        <v>0</v>
      </c>
      <c r="H6186" s="1">
        <v>9</v>
      </c>
      <c r="I6186" s="15">
        <v>0.625</v>
      </c>
      <c r="J6186">
        <f t="shared" si="96"/>
        <v>40</v>
      </c>
    </row>
    <row r="6187" spans="1:10" x14ac:dyDescent="0.3">
      <c r="A6187" t="s">
        <v>5874</v>
      </c>
      <c r="C6187" s="18">
        <v>412.73551158715941</v>
      </c>
      <c r="D6187" s="1"/>
      <c r="E6187" s="1">
        <v>5</v>
      </c>
      <c r="F6187" s="1">
        <v>3</v>
      </c>
      <c r="G6187" s="1">
        <v>0</v>
      </c>
      <c r="H6187" s="1">
        <v>2</v>
      </c>
      <c r="I6187" s="15">
        <v>0.6</v>
      </c>
      <c r="J6187">
        <f t="shared" si="96"/>
        <v>40</v>
      </c>
    </row>
    <row r="6188" spans="1:10" x14ac:dyDescent="0.3">
      <c r="A6188" t="s">
        <v>5875</v>
      </c>
      <c r="C6188" s="18">
        <v>412.72345085793336</v>
      </c>
      <c r="D6188" s="1"/>
      <c r="E6188" s="1">
        <v>5</v>
      </c>
      <c r="F6188" s="1">
        <v>3</v>
      </c>
      <c r="G6188" s="1">
        <v>0</v>
      </c>
      <c r="H6188" s="1">
        <v>2</v>
      </c>
      <c r="I6188" s="15">
        <v>0.6</v>
      </c>
      <c r="J6188">
        <f t="shared" si="96"/>
        <v>40</v>
      </c>
    </row>
    <row r="6189" spans="1:10" x14ac:dyDescent="0.3">
      <c r="A6189" t="s">
        <v>5878</v>
      </c>
      <c r="C6189" s="18">
        <v>412.71865780074592</v>
      </c>
      <c r="D6189" s="1"/>
      <c r="E6189" s="1">
        <v>5</v>
      </c>
      <c r="F6189" s="1">
        <v>3</v>
      </c>
      <c r="G6189" s="1">
        <v>0</v>
      </c>
      <c r="H6189" s="1">
        <v>2</v>
      </c>
      <c r="I6189" s="15">
        <v>0.6</v>
      </c>
      <c r="J6189">
        <f t="shared" si="96"/>
        <v>40</v>
      </c>
    </row>
    <row r="6190" spans="1:10" x14ac:dyDescent="0.3">
      <c r="A6190" t="s">
        <v>5879</v>
      </c>
      <c r="C6190" s="18">
        <v>412.71421716395145</v>
      </c>
      <c r="D6190" s="1"/>
      <c r="E6190" s="1">
        <v>5</v>
      </c>
      <c r="F6190" s="1">
        <v>3</v>
      </c>
      <c r="G6190" s="1">
        <v>0</v>
      </c>
      <c r="H6190" s="1">
        <v>2</v>
      </c>
      <c r="I6190" s="15">
        <v>0.6</v>
      </c>
      <c r="J6190">
        <f t="shared" si="96"/>
        <v>40</v>
      </c>
    </row>
    <row r="6191" spans="1:10" x14ac:dyDescent="0.3">
      <c r="A6191" t="s">
        <v>5898</v>
      </c>
      <c r="C6191" s="18">
        <v>412.71025812912978</v>
      </c>
      <c r="D6191" s="1"/>
      <c r="E6191" s="1">
        <v>32</v>
      </c>
      <c r="F6191" s="1">
        <v>15</v>
      </c>
      <c r="G6191" s="1">
        <v>0</v>
      </c>
      <c r="H6191" s="1">
        <v>17</v>
      </c>
      <c r="I6191" s="15">
        <v>0.46875</v>
      </c>
      <c r="J6191">
        <f t="shared" si="96"/>
        <v>20</v>
      </c>
    </row>
    <row r="6192" spans="1:10" x14ac:dyDescent="0.3">
      <c r="A6192" t="s">
        <v>5880</v>
      </c>
      <c r="C6192" s="18">
        <v>412.70708309583</v>
      </c>
      <c r="D6192" s="1"/>
      <c r="E6192" s="1">
        <v>5</v>
      </c>
      <c r="F6192" s="1">
        <v>3</v>
      </c>
      <c r="G6192" s="1">
        <v>0</v>
      </c>
      <c r="H6192" s="1">
        <v>2</v>
      </c>
      <c r="I6192" s="15">
        <v>0.6</v>
      </c>
      <c r="J6192">
        <f t="shared" si="96"/>
        <v>40</v>
      </c>
    </row>
    <row r="6193" spans="1:10" x14ac:dyDescent="0.3">
      <c r="A6193" t="s">
        <v>6328</v>
      </c>
      <c r="C6193" s="18">
        <v>412.70633033131799</v>
      </c>
      <c r="D6193" s="1"/>
      <c r="E6193" s="1">
        <v>16</v>
      </c>
      <c r="F6193" s="1">
        <v>8</v>
      </c>
      <c r="G6193" s="1">
        <v>1</v>
      </c>
      <c r="H6193" s="1">
        <v>7</v>
      </c>
      <c r="I6193" s="15">
        <v>0.53125</v>
      </c>
      <c r="J6193">
        <f t="shared" si="96"/>
        <v>40</v>
      </c>
    </row>
    <row r="6194" spans="1:10" x14ac:dyDescent="0.3">
      <c r="A6194" t="s">
        <v>5881</v>
      </c>
      <c r="C6194" s="18">
        <v>412.69685078847334</v>
      </c>
      <c r="D6194" s="1"/>
      <c r="E6194" s="1">
        <v>3</v>
      </c>
      <c r="F6194" s="1">
        <v>2</v>
      </c>
      <c r="G6194" s="1">
        <v>0</v>
      </c>
      <c r="H6194" s="1">
        <v>1</v>
      </c>
      <c r="I6194" s="15">
        <v>0.66666666666666663</v>
      </c>
      <c r="J6194">
        <f t="shared" si="96"/>
        <v>40</v>
      </c>
    </row>
    <row r="6195" spans="1:10" x14ac:dyDescent="0.3">
      <c r="A6195" t="s">
        <v>4192</v>
      </c>
      <c r="C6195" s="18">
        <v>412.69187486968133</v>
      </c>
      <c r="D6195" s="1"/>
      <c r="E6195" s="1">
        <v>15</v>
      </c>
      <c r="F6195" s="1">
        <v>7</v>
      </c>
      <c r="G6195" s="1">
        <v>0</v>
      </c>
      <c r="H6195" s="1">
        <v>8</v>
      </c>
      <c r="I6195" s="15">
        <v>0.46666666666666667</v>
      </c>
      <c r="J6195">
        <f t="shared" si="96"/>
        <v>40</v>
      </c>
    </row>
    <row r="6196" spans="1:10" x14ac:dyDescent="0.3">
      <c r="A6196" t="s">
        <v>5883</v>
      </c>
      <c r="C6196" s="18">
        <v>412.67702432701259</v>
      </c>
      <c r="D6196" s="1"/>
      <c r="E6196" s="1">
        <v>3</v>
      </c>
      <c r="F6196" s="1">
        <v>2</v>
      </c>
      <c r="G6196" s="1">
        <v>0</v>
      </c>
      <c r="H6196" s="1">
        <v>1</v>
      </c>
      <c r="I6196" s="15">
        <v>0.66666666666666663</v>
      </c>
      <c r="J6196">
        <f t="shared" si="96"/>
        <v>40</v>
      </c>
    </row>
    <row r="6197" spans="1:10" x14ac:dyDescent="0.3">
      <c r="A6197" t="s">
        <v>5884</v>
      </c>
      <c r="C6197" s="18">
        <v>412.67501570251233</v>
      </c>
      <c r="D6197" s="1"/>
      <c r="E6197" s="1">
        <v>36</v>
      </c>
      <c r="F6197" s="1">
        <v>18</v>
      </c>
      <c r="G6197" s="1">
        <v>1</v>
      </c>
      <c r="H6197" s="1">
        <v>17</v>
      </c>
      <c r="I6197" s="15">
        <v>0.51388888888888884</v>
      </c>
      <c r="J6197">
        <f t="shared" si="96"/>
        <v>20</v>
      </c>
    </row>
    <row r="6198" spans="1:10" x14ac:dyDescent="0.3">
      <c r="A6198" t="s">
        <v>6705</v>
      </c>
      <c r="C6198" s="18">
        <v>412.63921960940399</v>
      </c>
      <c r="D6198" s="1"/>
      <c r="E6198" s="1">
        <v>22</v>
      </c>
      <c r="F6198" s="1">
        <v>12</v>
      </c>
      <c r="G6198" s="1">
        <v>0</v>
      </c>
      <c r="H6198" s="1">
        <v>10</v>
      </c>
      <c r="I6198" s="15">
        <v>0.54545454545454541</v>
      </c>
      <c r="J6198">
        <f t="shared" si="96"/>
        <v>40</v>
      </c>
    </row>
    <row r="6199" spans="1:10" x14ac:dyDescent="0.3">
      <c r="A6199" t="s">
        <v>5887</v>
      </c>
      <c r="C6199" s="18">
        <v>412.63152606432413</v>
      </c>
      <c r="D6199" s="1"/>
      <c r="E6199" s="1">
        <v>3</v>
      </c>
      <c r="F6199" s="1">
        <v>2</v>
      </c>
      <c r="G6199" s="1">
        <v>0</v>
      </c>
      <c r="H6199" s="1">
        <v>1</v>
      </c>
      <c r="I6199" s="15">
        <v>0.66666666666666663</v>
      </c>
      <c r="J6199">
        <f t="shared" si="96"/>
        <v>40</v>
      </c>
    </row>
    <row r="6200" spans="1:10" x14ac:dyDescent="0.3">
      <c r="A6200" t="s">
        <v>6560</v>
      </c>
      <c r="C6200" s="18">
        <v>412.62024651082896</v>
      </c>
      <c r="D6200" s="1"/>
      <c r="E6200" s="1">
        <v>3</v>
      </c>
      <c r="F6200" s="1">
        <v>2</v>
      </c>
      <c r="G6200" s="1">
        <v>0</v>
      </c>
      <c r="H6200" s="1">
        <v>1</v>
      </c>
      <c r="I6200" s="15">
        <v>0.66666666666666663</v>
      </c>
      <c r="J6200">
        <f t="shared" si="96"/>
        <v>40</v>
      </c>
    </row>
    <row r="6201" spans="1:10" x14ac:dyDescent="0.3">
      <c r="A6201" t="s">
        <v>5888</v>
      </c>
      <c r="C6201" s="18">
        <v>412.61067196676589</v>
      </c>
      <c r="D6201" s="1"/>
      <c r="E6201" s="1">
        <v>20</v>
      </c>
      <c r="F6201" s="1">
        <v>8</v>
      </c>
      <c r="G6201" s="1">
        <v>1</v>
      </c>
      <c r="H6201" s="1">
        <v>11</v>
      </c>
      <c r="I6201" s="15">
        <v>0.42499999999999999</v>
      </c>
      <c r="J6201">
        <f t="shared" si="96"/>
        <v>40</v>
      </c>
    </row>
    <row r="6202" spans="1:10" x14ac:dyDescent="0.3">
      <c r="A6202" t="s">
        <v>5889</v>
      </c>
      <c r="C6202" s="18">
        <v>412.60769719356153</v>
      </c>
      <c r="D6202" s="1"/>
      <c r="E6202" s="1">
        <v>14</v>
      </c>
      <c r="F6202" s="1">
        <v>7</v>
      </c>
      <c r="G6202" s="1">
        <v>0</v>
      </c>
      <c r="H6202" s="1">
        <v>7</v>
      </c>
      <c r="I6202" s="15">
        <v>0.5</v>
      </c>
      <c r="J6202">
        <f t="shared" si="96"/>
        <v>40</v>
      </c>
    </row>
    <row r="6203" spans="1:10" x14ac:dyDescent="0.3">
      <c r="A6203" t="s">
        <v>5906</v>
      </c>
      <c r="C6203" s="18">
        <v>412.60642682979204</v>
      </c>
      <c r="D6203" s="1"/>
      <c r="E6203" s="1">
        <v>5</v>
      </c>
      <c r="F6203" s="1">
        <v>3</v>
      </c>
      <c r="G6203" s="1">
        <v>0</v>
      </c>
      <c r="H6203" s="1">
        <v>2</v>
      </c>
      <c r="I6203" s="15">
        <v>0.6</v>
      </c>
      <c r="J6203">
        <f t="shared" si="96"/>
        <v>40</v>
      </c>
    </row>
    <row r="6204" spans="1:10" x14ac:dyDescent="0.3">
      <c r="A6204" t="s">
        <v>5890</v>
      </c>
      <c r="C6204" s="18">
        <v>412.60327279905101</v>
      </c>
      <c r="D6204" s="1"/>
      <c r="E6204" s="1">
        <v>3</v>
      </c>
      <c r="F6204" s="1">
        <v>2</v>
      </c>
      <c r="G6204" s="1">
        <v>0</v>
      </c>
      <c r="H6204" s="1">
        <v>1</v>
      </c>
      <c r="I6204" s="15">
        <v>0.66666666666666663</v>
      </c>
      <c r="J6204">
        <f t="shared" si="96"/>
        <v>40</v>
      </c>
    </row>
    <row r="6205" spans="1:10" x14ac:dyDescent="0.3">
      <c r="A6205" t="s">
        <v>5891</v>
      </c>
      <c r="C6205" s="18">
        <v>412.60074007687803</v>
      </c>
      <c r="D6205" s="1"/>
      <c r="E6205" s="1">
        <v>3</v>
      </c>
      <c r="F6205" s="1">
        <v>2</v>
      </c>
      <c r="G6205" s="1">
        <v>0</v>
      </c>
      <c r="H6205" s="1">
        <v>1</v>
      </c>
      <c r="I6205" s="15">
        <v>0.66666666666666663</v>
      </c>
      <c r="J6205">
        <f t="shared" si="96"/>
        <v>40</v>
      </c>
    </row>
    <row r="6206" spans="1:10" x14ac:dyDescent="0.3">
      <c r="A6206" t="s">
        <v>5886</v>
      </c>
      <c r="C6206" s="18">
        <v>412.58834736248377</v>
      </c>
      <c r="D6206" s="1"/>
      <c r="E6206" s="1">
        <v>3</v>
      </c>
      <c r="F6206" s="1">
        <v>2</v>
      </c>
      <c r="G6206" s="1">
        <v>0</v>
      </c>
      <c r="H6206" s="1">
        <v>1</v>
      </c>
      <c r="I6206" s="15">
        <v>0.66666666666666663</v>
      </c>
      <c r="J6206">
        <f t="shared" si="96"/>
        <v>40</v>
      </c>
    </row>
    <row r="6207" spans="1:10" x14ac:dyDescent="0.3">
      <c r="A6207" t="s">
        <v>5893</v>
      </c>
      <c r="C6207" s="18">
        <v>412.58623071396505</v>
      </c>
      <c r="D6207" s="1"/>
      <c r="E6207" s="1">
        <v>18</v>
      </c>
      <c r="F6207" s="1">
        <v>9</v>
      </c>
      <c r="G6207" s="1">
        <v>0</v>
      </c>
      <c r="H6207" s="1">
        <v>9</v>
      </c>
      <c r="I6207" s="15">
        <v>0.5</v>
      </c>
      <c r="J6207">
        <f t="shared" si="96"/>
        <v>40</v>
      </c>
    </row>
    <row r="6208" spans="1:10" x14ac:dyDescent="0.3">
      <c r="A6208" t="s">
        <v>5895</v>
      </c>
      <c r="C6208" s="18">
        <v>412.57967378644037</v>
      </c>
      <c r="D6208" s="1"/>
      <c r="E6208" s="1">
        <v>12</v>
      </c>
      <c r="F6208" s="1">
        <v>7</v>
      </c>
      <c r="G6208" s="1">
        <v>0</v>
      </c>
      <c r="H6208" s="1">
        <v>5</v>
      </c>
      <c r="I6208" s="15">
        <v>0.58333333333333337</v>
      </c>
      <c r="J6208">
        <f t="shared" si="96"/>
        <v>40</v>
      </c>
    </row>
    <row r="6209" spans="1:10" x14ac:dyDescent="0.3">
      <c r="A6209" t="s">
        <v>5896</v>
      </c>
      <c r="C6209" s="18">
        <v>412.57931810329603</v>
      </c>
      <c r="D6209" s="1"/>
      <c r="E6209" s="1">
        <v>5</v>
      </c>
      <c r="F6209" s="1">
        <v>3</v>
      </c>
      <c r="G6209" s="1">
        <v>0</v>
      </c>
      <c r="H6209" s="1">
        <v>2</v>
      </c>
      <c r="I6209" s="15">
        <v>0.6</v>
      </c>
      <c r="J6209">
        <f t="shared" si="96"/>
        <v>40</v>
      </c>
    </row>
    <row r="6210" spans="1:10" x14ac:dyDescent="0.3">
      <c r="A6210" t="s">
        <v>5897</v>
      </c>
      <c r="C6210" s="18">
        <v>412.57900374283685</v>
      </c>
      <c r="D6210" s="1"/>
      <c r="E6210" s="1">
        <v>3</v>
      </c>
      <c r="F6210" s="1">
        <v>2</v>
      </c>
      <c r="G6210" s="1">
        <v>0</v>
      </c>
      <c r="H6210" s="1">
        <v>1</v>
      </c>
      <c r="I6210" s="15">
        <v>0.66666666666666663</v>
      </c>
      <c r="J6210">
        <f t="shared" si="96"/>
        <v>40</v>
      </c>
    </row>
    <row r="6211" spans="1:10" x14ac:dyDescent="0.3">
      <c r="A6211" t="s">
        <v>5900</v>
      </c>
      <c r="C6211" s="18">
        <v>412.56054875461933</v>
      </c>
      <c r="D6211" s="1"/>
      <c r="E6211" s="1">
        <v>3</v>
      </c>
      <c r="F6211" s="1">
        <v>2</v>
      </c>
      <c r="G6211" s="1">
        <v>0</v>
      </c>
      <c r="H6211" s="1">
        <v>1</v>
      </c>
      <c r="I6211" s="15">
        <v>0.66666666666666663</v>
      </c>
      <c r="J6211">
        <f t="shared" si="96"/>
        <v>40</v>
      </c>
    </row>
    <row r="6212" spans="1:10" x14ac:dyDescent="0.3">
      <c r="A6212" t="s">
        <v>5901</v>
      </c>
      <c r="C6212" s="18">
        <v>412.55841144044024</v>
      </c>
      <c r="D6212" s="1"/>
      <c r="E6212" s="1">
        <v>3</v>
      </c>
      <c r="F6212" s="1">
        <v>2</v>
      </c>
      <c r="G6212" s="1">
        <v>0</v>
      </c>
      <c r="H6212" s="1">
        <v>1</v>
      </c>
      <c r="I6212" s="15">
        <v>0.66666666666666663</v>
      </c>
      <c r="J6212">
        <f t="shared" ref="J6212:J6275" si="97">IF(E6212&lt;=30,40,20)</f>
        <v>40</v>
      </c>
    </row>
    <row r="6213" spans="1:10" x14ac:dyDescent="0.3">
      <c r="A6213" t="s">
        <v>5902</v>
      </c>
      <c r="C6213" s="18">
        <v>412.54821555455874</v>
      </c>
      <c r="D6213" s="1"/>
      <c r="E6213" s="1">
        <v>3</v>
      </c>
      <c r="F6213" s="1">
        <v>2</v>
      </c>
      <c r="G6213" s="1">
        <v>0</v>
      </c>
      <c r="H6213" s="1">
        <v>1</v>
      </c>
      <c r="I6213" s="15">
        <v>0.66666666666666663</v>
      </c>
      <c r="J6213">
        <f t="shared" si="97"/>
        <v>40</v>
      </c>
    </row>
    <row r="6214" spans="1:10" x14ac:dyDescent="0.3">
      <c r="A6214" t="s">
        <v>5899</v>
      </c>
      <c r="C6214" s="18">
        <v>412.54192031358275</v>
      </c>
      <c r="D6214" s="1"/>
      <c r="E6214" s="1">
        <v>3</v>
      </c>
      <c r="F6214" s="1">
        <v>2</v>
      </c>
      <c r="G6214" s="1">
        <v>0</v>
      </c>
      <c r="H6214" s="1">
        <v>1</v>
      </c>
      <c r="I6214" s="15">
        <v>0.66666666666666663</v>
      </c>
      <c r="J6214">
        <f t="shared" si="97"/>
        <v>40</v>
      </c>
    </row>
    <row r="6215" spans="1:10" x14ac:dyDescent="0.3">
      <c r="A6215" t="s">
        <v>5903</v>
      </c>
      <c r="C6215" s="18">
        <v>412.52854085789488</v>
      </c>
      <c r="D6215" s="1"/>
      <c r="E6215" s="1">
        <v>5</v>
      </c>
      <c r="F6215" s="1">
        <v>3</v>
      </c>
      <c r="G6215" s="1">
        <v>0</v>
      </c>
      <c r="H6215" s="1">
        <v>2</v>
      </c>
      <c r="I6215" s="15">
        <v>0.6</v>
      </c>
      <c r="J6215">
        <f t="shared" si="97"/>
        <v>40</v>
      </c>
    </row>
    <row r="6216" spans="1:10" x14ac:dyDescent="0.3">
      <c r="A6216" t="s">
        <v>5904</v>
      </c>
      <c r="C6216" s="18">
        <v>412.52520960280282</v>
      </c>
      <c r="D6216" s="1"/>
      <c r="E6216" s="1">
        <v>3</v>
      </c>
      <c r="F6216" s="1">
        <v>2</v>
      </c>
      <c r="G6216" s="1">
        <v>0</v>
      </c>
      <c r="H6216" s="1">
        <v>1</v>
      </c>
      <c r="I6216" s="15">
        <v>0.66666666666666663</v>
      </c>
      <c r="J6216">
        <f t="shared" si="97"/>
        <v>40</v>
      </c>
    </row>
    <row r="6217" spans="1:10" x14ac:dyDescent="0.3">
      <c r="A6217" t="s">
        <v>5820</v>
      </c>
      <c r="C6217" s="18">
        <v>412.50350262401111</v>
      </c>
      <c r="D6217" s="1"/>
      <c r="E6217" s="1">
        <v>3</v>
      </c>
      <c r="F6217" s="1">
        <v>2</v>
      </c>
      <c r="G6217" s="1">
        <v>0</v>
      </c>
      <c r="H6217" s="1">
        <v>1</v>
      </c>
      <c r="I6217" s="15">
        <v>0.66666666666666663</v>
      </c>
      <c r="J6217">
        <f t="shared" si="97"/>
        <v>40</v>
      </c>
    </row>
    <row r="6218" spans="1:10" x14ac:dyDescent="0.3">
      <c r="A6218" t="s">
        <v>5523</v>
      </c>
      <c r="C6218" s="18">
        <v>412.49835061885199</v>
      </c>
      <c r="D6218" s="1"/>
      <c r="E6218" s="1">
        <v>51</v>
      </c>
      <c r="F6218" s="1">
        <v>24</v>
      </c>
      <c r="G6218" s="1">
        <v>1</v>
      </c>
      <c r="H6218" s="1">
        <v>26</v>
      </c>
      <c r="I6218" s="15">
        <v>0.48039215686274511</v>
      </c>
      <c r="J6218">
        <f t="shared" si="97"/>
        <v>20</v>
      </c>
    </row>
    <row r="6219" spans="1:10" x14ac:dyDescent="0.3">
      <c r="A6219" t="s">
        <v>5905</v>
      </c>
      <c r="C6219" s="18">
        <v>412.48843646187936</v>
      </c>
      <c r="D6219" s="1"/>
      <c r="E6219" s="1">
        <v>6</v>
      </c>
      <c r="F6219" s="1">
        <v>3</v>
      </c>
      <c r="G6219" s="1">
        <v>1</v>
      </c>
      <c r="H6219" s="1">
        <v>2</v>
      </c>
      <c r="I6219" s="15">
        <v>0.58333333333333337</v>
      </c>
      <c r="J6219">
        <f t="shared" si="97"/>
        <v>40</v>
      </c>
    </row>
    <row r="6220" spans="1:10" x14ac:dyDescent="0.3">
      <c r="A6220" t="s">
        <v>5907</v>
      </c>
      <c r="C6220" s="18">
        <v>412.47799898148691</v>
      </c>
      <c r="D6220" s="1"/>
      <c r="E6220" s="1">
        <v>3</v>
      </c>
      <c r="F6220" s="1">
        <v>2</v>
      </c>
      <c r="G6220" s="1">
        <v>0</v>
      </c>
      <c r="H6220" s="1">
        <v>1</v>
      </c>
      <c r="I6220" s="15">
        <v>0.66666666666666663</v>
      </c>
      <c r="J6220">
        <f t="shared" si="97"/>
        <v>40</v>
      </c>
    </row>
    <row r="6221" spans="1:10" x14ac:dyDescent="0.3">
      <c r="A6221" t="s">
        <v>5909</v>
      </c>
      <c r="C6221" s="18">
        <v>412.46485976679031</v>
      </c>
      <c r="D6221" s="1"/>
      <c r="E6221" s="1">
        <v>5</v>
      </c>
      <c r="F6221" s="1">
        <v>3</v>
      </c>
      <c r="G6221" s="1">
        <v>0</v>
      </c>
      <c r="H6221" s="1">
        <v>2</v>
      </c>
      <c r="I6221" s="15">
        <v>0.6</v>
      </c>
      <c r="J6221">
        <f t="shared" si="97"/>
        <v>40</v>
      </c>
    </row>
    <row r="6222" spans="1:10" x14ac:dyDescent="0.3">
      <c r="A6222" t="s">
        <v>5910</v>
      </c>
      <c r="C6222" s="18">
        <v>412.46276077422897</v>
      </c>
      <c r="D6222" s="1"/>
      <c r="E6222" s="1">
        <v>3</v>
      </c>
      <c r="F6222" s="1">
        <v>2</v>
      </c>
      <c r="G6222" s="1">
        <v>0</v>
      </c>
      <c r="H6222" s="1">
        <v>1</v>
      </c>
      <c r="I6222" s="15">
        <v>0.66666666666666663</v>
      </c>
      <c r="J6222">
        <f t="shared" si="97"/>
        <v>40</v>
      </c>
    </row>
    <row r="6223" spans="1:10" x14ac:dyDescent="0.3">
      <c r="A6223" t="s">
        <v>5911</v>
      </c>
      <c r="C6223" s="18">
        <v>412.45864660224271</v>
      </c>
      <c r="D6223" s="1"/>
      <c r="E6223" s="1">
        <v>3</v>
      </c>
      <c r="F6223" s="1">
        <v>3</v>
      </c>
      <c r="G6223" s="1">
        <v>0</v>
      </c>
      <c r="H6223" s="1">
        <v>0</v>
      </c>
      <c r="I6223" s="15">
        <v>1</v>
      </c>
      <c r="J6223">
        <f t="shared" si="97"/>
        <v>40</v>
      </c>
    </row>
    <row r="6224" spans="1:10" x14ac:dyDescent="0.3">
      <c r="A6224" t="s">
        <v>5912</v>
      </c>
      <c r="C6224" s="18">
        <v>412.45540151393146</v>
      </c>
      <c r="D6224" s="1"/>
      <c r="E6224" s="1">
        <v>3</v>
      </c>
      <c r="F6224" s="1">
        <v>2</v>
      </c>
      <c r="G6224" s="1">
        <v>0</v>
      </c>
      <c r="H6224" s="1">
        <v>1</v>
      </c>
      <c r="I6224" s="15">
        <v>0.66666666666666663</v>
      </c>
      <c r="J6224">
        <f t="shared" si="97"/>
        <v>40</v>
      </c>
    </row>
    <row r="6225" spans="1:10" x14ac:dyDescent="0.3">
      <c r="A6225" t="s">
        <v>5913</v>
      </c>
      <c r="C6225" s="18">
        <v>412.45175774819074</v>
      </c>
      <c r="D6225" s="1"/>
      <c r="E6225" s="1">
        <v>5</v>
      </c>
      <c r="F6225" s="1">
        <v>3</v>
      </c>
      <c r="G6225" s="1">
        <v>0</v>
      </c>
      <c r="H6225" s="1">
        <v>2</v>
      </c>
      <c r="I6225" s="15">
        <v>0.6</v>
      </c>
      <c r="J6225">
        <f t="shared" si="97"/>
        <v>40</v>
      </c>
    </row>
    <row r="6226" spans="1:10" x14ac:dyDescent="0.3">
      <c r="A6226" t="s">
        <v>5914</v>
      </c>
      <c r="C6226" s="18">
        <v>412.45104885356159</v>
      </c>
      <c r="D6226" s="1"/>
      <c r="E6226" s="1">
        <v>10</v>
      </c>
      <c r="F6226" s="1">
        <v>5</v>
      </c>
      <c r="G6226" s="1">
        <v>1</v>
      </c>
      <c r="H6226" s="1">
        <v>4</v>
      </c>
      <c r="I6226" s="15">
        <v>0.55000000000000004</v>
      </c>
      <c r="J6226">
        <f t="shared" si="97"/>
        <v>40</v>
      </c>
    </row>
    <row r="6227" spans="1:10" x14ac:dyDescent="0.3">
      <c r="A6227" t="s">
        <v>5915</v>
      </c>
      <c r="C6227" s="18">
        <v>412.45033083114606</v>
      </c>
      <c r="D6227" s="1"/>
      <c r="E6227" s="1">
        <v>3</v>
      </c>
      <c r="F6227" s="1">
        <v>2</v>
      </c>
      <c r="G6227" s="1">
        <v>0</v>
      </c>
      <c r="H6227" s="1">
        <v>1</v>
      </c>
      <c r="I6227" s="15">
        <v>0.66666666666666663</v>
      </c>
      <c r="J6227">
        <f t="shared" si="97"/>
        <v>40</v>
      </c>
    </row>
    <row r="6228" spans="1:10" x14ac:dyDescent="0.3">
      <c r="A6228" t="s">
        <v>5916</v>
      </c>
      <c r="C6228" s="18">
        <v>412.44790237814215</v>
      </c>
      <c r="D6228" s="1"/>
      <c r="E6228" s="1">
        <v>3</v>
      </c>
      <c r="F6228" s="1">
        <v>2</v>
      </c>
      <c r="G6228" s="1">
        <v>0</v>
      </c>
      <c r="H6228" s="1">
        <v>1</v>
      </c>
      <c r="I6228" s="15">
        <v>0.66666666666666663</v>
      </c>
      <c r="J6228">
        <f t="shared" si="97"/>
        <v>40</v>
      </c>
    </row>
    <row r="6229" spans="1:10" x14ac:dyDescent="0.3">
      <c r="A6229" t="s">
        <v>5917</v>
      </c>
      <c r="C6229" s="18">
        <v>412.44568839162918</v>
      </c>
      <c r="D6229" s="1"/>
      <c r="E6229" s="1">
        <v>9</v>
      </c>
      <c r="F6229" s="1">
        <v>4</v>
      </c>
      <c r="G6229" s="1">
        <v>2</v>
      </c>
      <c r="H6229" s="1">
        <v>3</v>
      </c>
      <c r="I6229" s="15">
        <v>0.55555555555555558</v>
      </c>
      <c r="J6229">
        <f t="shared" si="97"/>
        <v>40</v>
      </c>
    </row>
    <row r="6230" spans="1:10" x14ac:dyDescent="0.3">
      <c r="A6230" t="s">
        <v>5918</v>
      </c>
      <c r="C6230" s="18">
        <v>412.43864826211012</v>
      </c>
      <c r="D6230" s="1"/>
      <c r="E6230" s="1">
        <v>10</v>
      </c>
      <c r="F6230" s="1">
        <v>4</v>
      </c>
      <c r="G6230" s="1">
        <v>2</v>
      </c>
      <c r="H6230" s="1">
        <v>4</v>
      </c>
      <c r="I6230" s="15">
        <v>0.5</v>
      </c>
      <c r="J6230">
        <f t="shared" si="97"/>
        <v>40</v>
      </c>
    </row>
    <row r="6231" spans="1:10" x14ac:dyDescent="0.3">
      <c r="A6231" t="s">
        <v>6012</v>
      </c>
      <c r="C6231" s="18">
        <v>412.42611098538453</v>
      </c>
      <c r="D6231" s="1"/>
      <c r="E6231" s="1">
        <v>16</v>
      </c>
      <c r="F6231" s="1">
        <v>8</v>
      </c>
      <c r="G6231" s="1">
        <v>1</v>
      </c>
      <c r="H6231" s="1">
        <v>7</v>
      </c>
      <c r="I6231" s="15">
        <v>0.53125</v>
      </c>
      <c r="J6231">
        <f t="shared" si="97"/>
        <v>40</v>
      </c>
    </row>
    <row r="6232" spans="1:10" x14ac:dyDescent="0.3">
      <c r="A6232" t="s">
        <v>6590</v>
      </c>
      <c r="C6232" s="18">
        <v>412.42502542752294</v>
      </c>
      <c r="D6232" s="1"/>
      <c r="E6232" s="1">
        <v>5</v>
      </c>
      <c r="F6232" s="1">
        <v>3</v>
      </c>
      <c r="G6232" s="1">
        <v>0</v>
      </c>
      <c r="H6232" s="1">
        <v>2</v>
      </c>
      <c r="I6232" s="15">
        <v>0.6</v>
      </c>
      <c r="J6232">
        <f t="shared" si="97"/>
        <v>40</v>
      </c>
    </row>
    <row r="6233" spans="1:10" x14ac:dyDescent="0.3">
      <c r="A6233" t="s">
        <v>5920</v>
      </c>
      <c r="C6233" s="18">
        <v>412.42402401738713</v>
      </c>
      <c r="D6233" s="1"/>
      <c r="E6233" s="1">
        <v>3</v>
      </c>
      <c r="F6233" s="1">
        <v>2</v>
      </c>
      <c r="G6233" s="1">
        <v>0</v>
      </c>
      <c r="H6233" s="1">
        <v>1</v>
      </c>
      <c r="I6233" s="15">
        <v>0.66666666666666663</v>
      </c>
      <c r="J6233">
        <f t="shared" si="97"/>
        <v>40</v>
      </c>
    </row>
    <row r="6234" spans="1:10" x14ac:dyDescent="0.3">
      <c r="A6234" t="s">
        <v>5921</v>
      </c>
      <c r="C6234" s="18">
        <v>412.42341388462347</v>
      </c>
      <c r="D6234" s="1"/>
      <c r="E6234" s="1">
        <v>12</v>
      </c>
      <c r="F6234" s="1">
        <v>3</v>
      </c>
      <c r="G6234" s="1">
        <v>0</v>
      </c>
      <c r="H6234" s="1">
        <v>9</v>
      </c>
      <c r="I6234" s="15">
        <v>0.25</v>
      </c>
      <c r="J6234">
        <f t="shared" si="97"/>
        <v>40</v>
      </c>
    </row>
    <row r="6235" spans="1:10" x14ac:dyDescent="0.3">
      <c r="A6235" t="s">
        <v>5922</v>
      </c>
      <c r="C6235" s="18">
        <v>412.41589266082309</v>
      </c>
      <c r="D6235" s="1"/>
      <c r="E6235" s="1">
        <v>3</v>
      </c>
      <c r="F6235" s="1">
        <v>2</v>
      </c>
      <c r="G6235" s="1">
        <v>0</v>
      </c>
      <c r="H6235" s="1">
        <v>1</v>
      </c>
      <c r="I6235" s="15">
        <v>0.66666666666666663</v>
      </c>
      <c r="J6235">
        <f t="shared" si="97"/>
        <v>40</v>
      </c>
    </row>
    <row r="6236" spans="1:10" x14ac:dyDescent="0.3">
      <c r="A6236" t="s">
        <v>5924</v>
      </c>
      <c r="C6236" s="18">
        <v>412.41160544988531</v>
      </c>
      <c r="D6236" s="1"/>
      <c r="E6236" s="1">
        <v>3</v>
      </c>
      <c r="F6236" s="1">
        <v>2</v>
      </c>
      <c r="G6236" s="1">
        <v>0</v>
      </c>
      <c r="H6236" s="1">
        <v>1</v>
      </c>
      <c r="I6236" s="15">
        <v>0.66666666666666663</v>
      </c>
      <c r="J6236">
        <f t="shared" si="97"/>
        <v>40</v>
      </c>
    </row>
    <row r="6237" spans="1:10" x14ac:dyDescent="0.3">
      <c r="A6237" t="s">
        <v>5925</v>
      </c>
      <c r="C6237" s="18">
        <v>412.4071299984696</v>
      </c>
      <c r="D6237" s="1"/>
      <c r="E6237" s="1">
        <v>5</v>
      </c>
      <c r="F6237" s="1">
        <v>3</v>
      </c>
      <c r="G6237" s="1">
        <v>0</v>
      </c>
      <c r="H6237" s="1">
        <v>2</v>
      </c>
      <c r="I6237" s="15">
        <v>0.6</v>
      </c>
      <c r="J6237">
        <f t="shared" si="97"/>
        <v>40</v>
      </c>
    </row>
    <row r="6238" spans="1:10" x14ac:dyDescent="0.3">
      <c r="A6238" t="s">
        <v>5926</v>
      </c>
      <c r="C6238" s="18">
        <v>412.39797709669278</v>
      </c>
      <c r="D6238" s="1"/>
      <c r="E6238" s="1">
        <v>3</v>
      </c>
      <c r="F6238" s="1">
        <v>2</v>
      </c>
      <c r="G6238" s="1">
        <v>0</v>
      </c>
      <c r="H6238" s="1">
        <v>1</v>
      </c>
      <c r="I6238" s="15">
        <v>0.66666666666666663</v>
      </c>
      <c r="J6238">
        <f t="shared" si="97"/>
        <v>40</v>
      </c>
    </row>
    <row r="6239" spans="1:10" x14ac:dyDescent="0.3">
      <c r="A6239" t="s">
        <v>5927</v>
      </c>
      <c r="C6239" s="18">
        <v>412.39688421852662</v>
      </c>
      <c r="D6239" s="1"/>
      <c r="E6239" s="1">
        <v>5</v>
      </c>
      <c r="F6239" s="1">
        <v>3</v>
      </c>
      <c r="G6239" s="1">
        <v>0</v>
      </c>
      <c r="H6239" s="1">
        <v>2</v>
      </c>
      <c r="I6239" s="15">
        <v>0.6</v>
      </c>
      <c r="J6239">
        <f t="shared" si="97"/>
        <v>40</v>
      </c>
    </row>
    <row r="6240" spans="1:10" x14ac:dyDescent="0.3">
      <c r="A6240" t="s">
        <v>6091</v>
      </c>
      <c r="C6240" s="18">
        <v>412.39316619007133</v>
      </c>
      <c r="D6240" s="1"/>
      <c r="E6240" s="1">
        <v>5</v>
      </c>
      <c r="F6240" s="1">
        <v>3</v>
      </c>
      <c r="G6240" s="1">
        <v>0</v>
      </c>
      <c r="H6240" s="1">
        <v>2</v>
      </c>
      <c r="I6240" s="15">
        <v>0.6</v>
      </c>
      <c r="J6240">
        <f t="shared" si="97"/>
        <v>40</v>
      </c>
    </row>
    <row r="6241" spans="1:10" x14ac:dyDescent="0.3">
      <c r="A6241" t="s">
        <v>5928</v>
      </c>
      <c r="C6241" s="18">
        <v>412.39289931577918</v>
      </c>
      <c r="D6241" s="1"/>
      <c r="E6241" s="1">
        <v>5</v>
      </c>
      <c r="F6241" s="1">
        <v>3</v>
      </c>
      <c r="G6241" s="1">
        <v>0</v>
      </c>
      <c r="H6241" s="1">
        <v>2</v>
      </c>
      <c r="I6241" s="15">
        <v>0.6</v>
      </c>
      <c r="J6241">
        <f t="shared" si="97"/>
        <v>40</v>
      </c>
    </row>
    <row r="6242" spans="1:10" x14ac:dyDescent="0.3">
      <c r="A6242" t="s">
        <v>5929</v>
      </c>
      <c r="C6242" s="18">
        <v>412.39126775060078</v>
      </c>
      <c r="D6242" s="1"/>
      <c r="E6242" s="1">
        <v>5</v>
      </c>
      <c r="F6242" s="1">
        <v>3</v>
      </c>
      <c r="G6242" s="1">
        <v>0</v>
      </c>
      <c r="H6242" s="1">
        <v>2</v>
      </c>
      <c r="I6242" s="15">
        <v>0.6</v>
      </c>
      <c r="J6242">
        <f t="shared" si="97"/>
        <v>40</v>
      </c>
    </row>
    <row r="6243" spans="1:10" x14ac:dyDescent="0.3">
      <c r="A6243" t="s">
        <v>5930</v>
      </c>
      <c r="C6243" s="18">
        <v>412.38616899231175</v>
      </c>
      <c r="D6243" s="1"/>
      <c r="E6243" s="1">
        <v>3</v>
      </c>
      <c r="F6243" s="1">
        <v>2</v>
      </c>
      <c r="G6243" s="1">
        <v>0</v>
      </c>
      <c r="H6243" s="1">
        <v>1</v>
      </c>
      <c r="I6243" s="15">
        <v>0.66666666666666663</v>
      </c>
      <c r="J6243">
        <f t="shared" si="97"/>
        <v>40</v>
      </c>
    </row>
    <row r="6244" spans="1:10" x14ac:dyDescent="0.3">
      <c r="A6244" t="s">
        <v>5501</v>
      </c>
      <c r="C6244" s="18">
        <v>412.38377050973264</v>
      </c>
      <c r="D6244" s="1"/>
      <c r="E6244" s="1">
        <v>24</v>
      </c>
      <c r="F6244" s="1">
        <v>11</v>
      </c>
      <c r="G6244" s="1">
        <v>2</v>
      </c>
      <c r="H6244" s="1">
        <v>11</v>
      </c>
      <c r="I6244" s="15">
        <v>0.5</v>
      </c>
      <c r="J6244">
        <f t="shared" si="97"/>
        <v>40</v>
      </c>
    </row>
    <row r="6245" spans="1:10" x14ac:dyDescent="0.3">
      <c r="A6245" t="s">
        <v>5933</v>
      </c>
      <c r="C6245" s="18">
        <v>412.38074646855068</v>
      </c>
      <c r="D6245" s="1"/>
      <c r="E6245" s="1">
        <v>6</v>
      </c>
      <c r="F6245" s="1">
        <v>3</v>
      </c>
      <c r="G6245" s="1">
        <v>1</v>
      </c>
      <c r="H6245" s="1">
        <v>2</v>
      </c>
      <c r="I6245" s="15">
        <v>0.58333333333333337</v>
      </c>
      <c r="J6245">
        <f t="shared" si="97"/>
        <v>40</v>
      </c>
    </row>
    <row r="6246" spans="1:10" x14ac:dyDescent="0.3">
      <c r="A6246" t="s">
        <v>7426</v>
      </c>
      <c r="C6246" s="18">
        <v>412.37920562995191</v>
      </c>
      <c r="D6246" s="1"/>
      <c r="E6246" s="1">
        <v>25</v>
      </c>
      <c r="F6246" s="1">
        <v>11</v>
      </c>
      <c r="G6246" s="1">
        <v>0</v>
      </c>
      <c r="H6246" s="1">
        <v>14</v>
      </c>
      <c r="I6246" s="15">
        <v>0.44</v>
      </c>
      <c r="J6246">
        <f t="shared" si="97"/>
        <v>40</v>
      </c>
    </row>
    <row r="6247" spans="1:10" x14ac:dyDescent="0.3">
      <c r="A6247" t="s">
        <v>5932</v>
      </c>
      <c r="C6247" s="18">
        <v>412.37464784229735</v>
      </c>
      <c r="D6247" s="1"/>
      <c r="E6247" s="1">
        <v>3</v>
      </c>
      <c r="F6247" s="1">
        <v>2</v>
      </c>
      <c r="G6247" s="1">
        <v>0</v>
      </c>
      <c r="H6247" s="1">
        <v>1</v>
      </c>
      <c r="I6247" s="15">
        <v>0.66666666666666663</v>
      </c>
      <c r="J6247">
        <f t="shared" si="97"/>
        <v>40</v>
      </c>
    </row>
    <row r="6248" spans="1:10" x14ac:dyDescent="0.3">
      <c r="A6248" t="s">
        <v>5935</v>
      </c>
      <c r="C6248" s="18">
        <v>412.37086833995801</v>
      </c>
      <c r="D6248" s="1"/>
      <c r="E6248" s="1">
        <v>54</v>
      </c>
      <c r="F6248" s="1">
        <v>19</v>
      </c>
      <c r="G6248" s="1">
        <v>2</v>
      </c>
      <c r="H6248" s="1">
        <v>33</v>
      </c>
      <c r="I6248" s="15">
        <v>0.37037037037037035</v>
      </c>
      <c r="J6248">
        <f t="shared" si="97"/>
        <v>20</v>
      </c>
    </row>
    <row r="6249" spans="1:10" x14ac:dyDescent="0.3">
      <c r="A6249" t="s">
        <v>5936</v>
      </c>
      <c r="C6249" s="18">
        <v>412.3694917430355</v>
      </c>
      <c r="D6249" s="1"/>
      <c r="E6249" s="1">
        <v>3</v>
      </c>
      <c r="F6249" s="1">
        <v>2</v>
      </c>
      <c r="G6249" s="1">
        <v>0</v>
      </c>
      <c r="H6249" s="1">
        <v>1</v>
      </c>
      <c r="I6249" s="15">
        <v>0.66666666666666663</v>
      </c>
      <c r="J6249">
        <f t="shared" si="97"/>
        <v>40</v>
      </c>
    </row>
    <row r="6250" spans="1:10" x14ac:dyDescent="0.3">
      <c r="A6250" t="s">
        <v>5931</v>
      </c>
      <c r="C6250" s="18">
        <v>412.36946642242731</v>
      </c>
      <c r="D6250" s="1"/>
      <c r="E6250" s="1">
        <v>42</v>
      </c>
      <c r="F6250" s="1">
        <v>20</v>
      </c>
      <c r="G6250" s="1">
        <v>0</v>
      </c>
      <c r="H6250" s="1">
        <v>22</v>
      </c>
      <c r="I6250" s="15">
        <v>0.47619047619047616</v>
      </c>
      <c r="J6250">
        <f t="shared" si="97"/>
        <v>20</v>
      </c>
    </row>
    <row r="6251" spans="1:10" x14ac:dyDescent="0.3">
      <c r="A6251" t="s">
        <v>5937</v>
      </c>
      <c r="C6251" s="18">
        <v>412.3635808770465</v>
      </c>
      <c r="D6251" s="1"/>
      <c r="E6251" s="1">
        <v>11</v>
      </c>
      <c r="F6251" s="1">
        <v>6</v>
      </c>
      <c r="G6251" s="1">
        <v>0</v>
      </c>
      <c r="H6251" s="1">
        <v>5</v>
      </c>
      <c r="I6251" s="15">
        <v>0.54545454545454541</v>
      </c>
      <c r="J6251">
        <f t="shared" si="97"/>
        <v>40</v>
      </c>
    </row>
    <row r="6252" spans="1:10" x14ac:dyDescent="0.3">
      <c r="A6252" t="s">
        <v>5938</v>
      </c>
      <c r="C6252" s="18">
        <v>412.35594259642949</v>
      </c>
      <c r="D6252" s="1"/>
      <c r="E6252" s="1">
        <v>3</v>
      </c>
      <c r="F6252" s="1">
        <v>2</v>
      </c>
      <c r="G6252" s="1">
        <v>0</v>
      </c>
      <c r="H6252" s="1">
        <v>1</v>
      </c>
      <c r="I6252" s="15">
        <v>0.66666666666666663</v>
      </c>
      <c r="J6252">
        <f t="shared" si="97"/>
        <v>40</v>
      </c>
    </row>
    <row r="6253" spans="1:10" x14ac:dyDescent="0.3">
      <c r="A6253" t="s">
        <v>6079</v>
      </c>
      <c r="C6253" s="18">
        <v>412.34312408018923</v>
      </c>
      <c r="D6253" s="1"/>
      <c r="E6253" s="1">
        <v>3</v>
      </c>
      <c r="F6253" s="1">
        <v>2</v>
      </c>
      <c r="G6253" s="1">
        <v>0</v>
      </c>
      <c r="H6253" s="1">
        <v>1</v>
      </c>
      <c r="I6253" s="15">
        <v>0.66666666666666663</v>
      </c>
      <c r="J6253">
        <f t="shared" si="97"/>
        <v>40</v>
      </c>
    </row>
    <row r="6254" spans="1:10" x14ac:dyDescent="0.3">
      <c r="A6254" t="s">
        <v>5940</v>
      </c>
      <c r="C6254" s="18">
        <v>412.34102305190117</v>
      </c>
      <c r="D6254" s="1"/>
      <c r="E6254" s="1">
        <v>36</v>
      </c>
      <c r="F6254" s="1">
        <v>18</v>
      </c>
      <c r="G6254" s="1">
        <v>1</v>
      </c>
      <c r="H6254" s="1">
        <v>17</v>
      </c>
      <c r="I6254" s="15">
        <v>0.51388888888888884</v>
      </c>
      <c r="J6254">
        <f t="shared" si="97"/>
        <v>20</v>
      </c>
    </row>
    <row r="6255" spans="1:10" x14ac:dyDescent="0.3">
      <c r="A6255" t="s">
        <v>5941</v>
      </c>
      <c r="C6255" s="18">
        <v>412.3406852371337</v>
      </c>
      <c r="D6255" s="1"/>
      <c r="E6255" s="1">
        <v>3</v>
      </c>
      <c r="F6255" s="1">
        <v>2</v>
      </c>
      <c r="G6255" s="1">
        <v>0</v>
      </c>
      <c r="H6255" s="1">
        <v>1</v>
      </c>
      <c r="I6255" s="15">
        <v>0.66666666666666663</v>
      </c>
      <c r="J6255">
        <f t="shared" si="97"/>
        <v>40</v>
      </c>
    </row>
    <row r="6256" spans="1:10" x14ac:dyDescent="0.3">
      <c r="A6256" t="s">
        <v>5942</v>
      </c>
      <c r="C6256" s="18">
        <v>412.33562555174842</v>
      </c>
      <c r="D6256" s="1"/>
      <c r="E6256" s="1">
        <v>5</v>
      </c>
      <c r="F6256" s="1">
        <v>3</v>
      </c>
      <c r="G6256" s="1">
        <v>0</v>
      </c>
      <c r="H6256" s="1">
        <v>2</v>
      </c>
      <c r="I6256" s="15">
        <v>0.6</v>
      </c>
      <c r="J6256">
        <f t="shared" si="97"/>
        <v>40</v>
      </c>
    </row>
    <row r="6257" spans="1:10" x14ac:dyDescent="0.3">
      <c r="A6257" t="s">
        <v>5943</v>
      </c>
      <c r="C6257" s="18">
        <v>412.33537322614364</v>
      </c>
      <c r="D6257" s="1"/>
      <c r="E6257" s="1">
        <v>5</v>
      </c>
      <c r="F6257" s="1">
        <v>3</v>
      </c>
      <c r="G6257" s="1">
        <v>0</v>
      </c>
      <c r="H6257" s="1">
        <v>2</v>
      </c>
      <c r="I6257" s="15">
        <v>0.6</v>
      </c>
      <c r="J6257">
        <f t="shared" si="97"/>
        <v>40</v>
      </c>
    </row>
    <row r="6258" spans="1:10" x14ac:dyDescent="0.3">
      <c r="A6258" t="s">
        <v>5945</v>
      </c>
      <c r="C6258" s="18">
        <v>412.33224728688117</v>
      </c>
      <c r="D6258" s="1"/>
      <c r="E6258" s="1">
        <v>5</v>
      </c>
      <c r="F6258" s="1">
        <v>3</v>
      </c>
      <c r="G6258" s="1">
        <v>0</v>
      </c>
      <c r="H6258" s="1">
        <v>2</v>
      </c>
      <c r="I6258" s="15">
        <v>0.6</v>
      </c>
      <c r="J6258">
        <f t="shared" si="97"/>
        <v>40</v>
      </c>
    </row>
    <row r="6259" spans="1:10" x14ac:dyDescent="0.3">
      <c r="A6259" t="s">
        <v>5946</v>
      </c>
      <c r="C6259" s="18">
        <v>412.32473907649938</v>
      </c>
      <c r="D6259" s="1"/>
      <c r="E6259" s="1">
        <v>15</v>
      </c>
      <c r="F6259" s="1">
        <v>8</v>
      </c>
      <c r="G6259" s="1">
        <v>0</v>
      </c>
      <c r="H6259" s="1">
        <v>7</v>
      </c>
      <c r="I6259" s="15">
        <v>0.53333333333333333</v>
      </c>
      <c r="J6259">
        <f t="shared" si="97"/>
        <v>40</v>
      </c>
    </row>
    <row r="6260" spans="1:10" x14ac:dyDescent="0.3">
      <c r="A6260" t="s">
        <v>6075</v>
      </c>
      <c r="C6260" s="18">
        <v>412.3055339725779</v>
      </c>
      <c r="D6260" s="1"/>
      <c r="E6260" s="1">
        <v>47</v>
      </c>
      <c r="F6260" s="1">
        <v>25</v>
      </c>
      <c r="G6260" s="1">
        <v>2</v>
      </c>
      <c r="H6260" s="1">
        <v>20</v>
      </c>
      <c r="I6260" s="15">
        <v>0.55319148936170215</v>
      </c>
      <c r="J6260">
        <f t="shared" si="97"/>
        <v>20</v>
      </c>
    </row>
    <row r="6261" spans="1:10" x14ac:dyDescent="0.3">
      <c r="A6261" t="s">
        <v>5949</v>
      </c>
      <c r="C6261" s="18">
        <v>412.28101252185309</v>
      </c>
      <c r="D6261" s="1"/>
      <c r="E6261" s="1">
        <v>10</v>
      </c>
      <c r="F6261" s="1">
        <v>5</v>
      </c>
      <c r="G6261" s="1">
        <v>0</v>
      </c>
      <c r="H6261" s="1">
        <v>5</v>
      </c>
      <c r="I6261" s="15">
        <v>0.5</v>
      </c>
      <c r="J6261">
        <f t="shared" si="97"/>
        <v>40</v>
      </c>
    </row>
    <row r="6262" spans="1:10" x14ac:dyDescent="0.3">
      <c r="A6262" t="s">
        <v>5950</v>
      </c>
      <c r="C6262" s="18">
        <v>412.27648860275156</v>
      </c>
      <c r="D6262" s="1"/>
      <c r="E6262" s="1">
        <v>7</v>
      </c>
      <c r="F6262" s="1">
        <v>4</v>
      </c>
      <c r="G6262" s="1">
        <v>0</v>
      </c>
      <c r="H6262" s="1">
        <v>3</v>
      </c>
      <c r="I6262" s="15">
        <v>0.5714285714285714</v>
      </c>
      <c r="J6262">
        <f t="shared" si="97"/>
        <v>40</v>
      </c>
    </row>
    <row r="6263" spans="1:10" x14ac:dyDescent="0.3">
      <c r="A6263" t="s">
        <v>5951</v>
      </c>
      <c r="C6263" s="18">
        <v>412.27304227486513</v>
      </c>
      <c r="D6263" s="1"/>
      <c r="E6263" s="1">
        <v>5</v>
      </c>
      <c r="F6263" s="1">
        <v>3</v>
      </c>
      <c r="G6263" s="1">
        <v>0</v>
      </c>
      <c r="H6263" s="1">
        <v>2</v>
      </c>
      <c r="I6263" s="15">
        <v>0.6</v>
      </c>
      <c r="J6263">
        <f t="shared" si="97"/>
        <v>40</v>
      </c>
    </row>
    <row r="6264" spans="1:10" x14ac:dyDescent="0.3">
      <c r="A6264" t="s">
        <v>5952</v>
      </c>
      <c r="C6264" s="18">
        <v>412.269296732307</v>
      </c>
      <c r="D6264" s="1"/>
      <c r="E6264" s="1">
        <v>10</v>
      </c>
      <c r="F6264" s="1">
        <v>4</v>
      </c>
      <c r="G6264" s="1">
        <v>0</v>
      </c>
      <c r="H6264" s="1">
        <v>6</v>
      </c>
      <c r="I6264" s="15">
        <v>0.4</v>
      </c>
      <c r="J6264">
        <f t="shared" si="97"/>
        <v>40</v>
      </c>
    </row>
    <row r="6265" spans="1:10" x14ac:dyDescent="0.3">
      <c r="A6265" t="s">
        <v>5953</v>
      </c>
      <c r="C6265" s="18">
        <v>412.26100862586424</v>
      </c>
      <c r="D6265" s="1"/>
      <c r="E6265" s="1">
        <v>3</v>
      </c>
      <c r="F6265" s="1">
        <v>2</v>
      </c>
      <c r="G6265" s="1">
        <v>0</v>
      </c>
      <c r="H6265" s="1">
        <v>1</v>
      </c>
      <c r="I6265" s="15">
        <v>0.66666666666666663</v>
      </c>
      <c r="J6265">
        <f t="shared" si="97"/>
        <v>40</v>
      </c>
    </row>
    <row r="6266" spans="1:10" x14ac:dyDescent="0.3">
      <c r="A6266" t="s">
        <v>5955</v>
      </c>
      <c r="C6266" s="18">
        <v>412.24387117881093</v>
      </c>
      <c r="D6266" s="1"/>
      <c r="E6266" s="1">
        <v>5</v>
      </c>
      <c r="F6266" s="1">
        <v>3</v>
      </c>
      <c r="G6266" s="1">
        <v>0</v>
      </c>
      <c r="H6266" s="1">
        <v>2</v>
      </c>
      <c r="I6266" s="15">
        <v>0.6</v>
      </c>
      <c r="J6266">
        <f t="shared" si="97"/>
        <v>40</v>
      </c>
    </row>
    <row r="6267" spans="1:10" x14ac:dyDescent="0.3">
      <c r="A6267" t="s">
        <v>5956</v>
      </c>
      <c r="C6267" s="18">
        <v>412.23816677298288</v>
      </c>
      <c r="D6267" s="1"/>
      <c r="E6267" s="1">
        <v>14</v>
      </c>
      <c r="F6267" s="1">
        <v>7</v>
      </c>
      <c r="G6267" s="1">
        <v>0</v>
      </c>
      <c r="H6267" s="1">
        <v>7</v>
      </c>
      <c r="I6267" s="15">
        <v>0.5</v>
      </c>
      <c r="J6267">
        <f t="shared" si="97"/>
        <v>40</v>
      </c>
    </row>
    <row r="6268" spans="1:10" x14ac:dyDescent="0.3">
      <c r="A6268" t="s">
        <v>5957</v>
      </c>
      <c r="C6268" s="18">
        <v>412.23311391218402</v>
      </c>
      <c r="D6268" s="1"/>
      <c r="E6268" s="1">
        <v>5</v>
      </c>
      <c r="F6268" s="1">
        <v>3</v>
      </c>
      <c r="G6268" s="1">
        <v>0</v>
      </c>
      <c r="H6268" s="1">
        <v>2</v>
      </c>
      <c r="I6268" s="15">
        <v>0.6</v>
      </c>
      <c r="J6268">
        <f t="shared" si="97"/>
        <v>40</v>
      </c>
    </row>
    <row r="6269" spans="1:10" x14ac:dyDescent="0.3">
      <c r="A6269" t="s">
        <v>5958</v>
      </c>
      <c r="C6269" s="18">
        <v>412.2301455639564</v>
      </c>
      <c r="D6269" s="1"/>
      <c r="E6269" s="1">
        <v>3</v>
      </c>
      <c r="F6269" s="1">
        <v>2</v>
      </c>
      <c r="G6269" s="1">
        <v>0</v>
      </c>
      <c r="H6269" s="1">
        <v>1</v>
      </c>
      <c r="I6269" s="15">
        <v>0.66666666666666663</v>
      </c>
      <c r="J6269">
        <f t="shared" si="97"/>
        <v>40</v>
      </c>
    </row>
    <row r="6270" spans="1:10" x14ac:dyDescent="0.3">
      <c r="A6270" t="s">
        <v>5959</v>
      </c>
      <c r="C6270" s="18">
        <v>412.2223516852473</v>
      </c>
      <c r="D6270" s="1"/>
      <c r="E6270" s="1">
        <v>5</v>
      </c>
      <c r="F6270" s="1">
        <v>3</v>
      </c>
      <c r="G6270" s="1">
        <v>0</v>
      </c>
      <c r="H6270" s="1">
        <v>2</v>
      </c>
      <c r="I6270" s="15">
        <v>0.6</v>
      </c>
      <c r="J6270">
        <f t="shared" si="97"/>
        <v>40</v>
      </c>
    </row>
    <row r="6271" spans="1:10" x14ac:dyDescent="0.3">
      <c r="A6271" t="s">
        <v>5974</v>
      </c>
      <c r="C6271" s="18">
        <v>412.21891650914097</v>
      </c>
      <c r="D6271" s="1"/>
      <c r="E6271" s="1">
        <v>5</v>
      </c>
      <c r="F6271" s="1">
        <v>3</v>
      </c>
      <c r="G6271" s="1">
        <v>0</v>
      </c>
      <c r="H6271" s="1">
        <v>2</v>
      </c>
      <c r="I6271" s="15">
        <v>0.6</v>
      </c>
      <c r="J6271">
        <f t="shared" si="97"/>
        <v>40</v>
      </c>
    </row>
    <row r="6272" spans="1:10" x14ac:dyDescent="0.3">
      <c r="A6272" t="s">
        <v>5960</v>
      </c>
      <c r="C6272" s="18">
        <v>412.2049765039099</v>
      </c>
      <c r="D6272" s="1"/>
      <c r="E6272" s="1">
        <v>9</v>
      </c>
      <c r="F6272" s="1">
        <v>5</v>
      </c>
      <c r="G6272" s="1">
        <v>1</v>
      </c>
      <c r="H6272" s="1">
        <v>3</v>
      </c>
      <c r="I6272" s="15">
        <v>0.61111111111111116</v>
      </c>
      <c r="J6272">
        <f t="shared" si="97"/>
        <v>40</v>
      </c>
    </row>
    <row r="6273" spans="1:10" x14ac:dyDescent="0.3">
      <c r="A6273" t="s">
        <v>9153</v>
      </c>
      <c r="C6273" s="18">
        <v>412.20380723878742</v>
      </c>
      <c r="D6273" s="1"/>
      <c r="E6273" s="1">
        <v>30</v>
      </c>
      <c r="F6273" s="1">
        <v>15</v>
      </c>
      <c r="G6273" s="1">
        <v>2</v>
      </c>
      <c r="H6273" s="1">
        <v>13</v>
      </c>
      <c r="I6273" s="15">
        <v>0.53333333333333333</v>
      </c>
      <c r="J6273">
        <f t="shared" si="97"/>
        <v>40</v>
      </c>
    </row>
    <row r="6274" spans="1:10" x14ac:dyDescent="0.3">
      <c r="A6274" t="s">
        <v>5961</v>
      </c>
      <c r="C6274" s="18">
        <v>412.20216684822799</v>
      </c>
      <c r="D6274" s="1"/>
      <c r="E6274" s="1">
        <v>15</v>
      </c>
      <c r="F6274" s="1">
        <v>8</v>
      </c>
      <c r="G6274" s="1">
        <v>0</v>
      </c>
      <c r="H6274" s="1">
        <v>7</v>
      </c>
      <c r="I6274" s="15">
        <v>0.53333333333333333</v>
      </c>
      <c r="J6274">
        <f t="shared" si="97"/>
        <v>40</v>
      </c>
    </row>
    <row r="6275" spans="1:10" x14ac:dyDescent="0.3">
      <c r="A6275" t="s">
        <v>5963</v>
      </c>
      <c r="C6275" s="18">
        <v>412.19951247766778</v>
      </c>
      <c r="D6275" s="1"/>
      <c r="E6275" s="1">
        <v>5</v>
      </c>
      <c r="F6275" s="1">
        <v>3</v>
      </c>
      <c r="G6275" s="1">
        <v>0</v>
      </c>
      <c r="H6275" s="1">
        <v>2</v>
      </c>
      <c r="I6275" s="15">
        <v>0.6</v>
      </c>
      <c r="J6275">
        <f t="shared" si="97"/>
        <v>40</v>
      </c>
    </row>
    <row r="6276" spans="1:10" x14ac:dyDescent="0.3">
      <c r="A6276" t="s">
        <v>6005</v>
      </c>
      <c r="C6276" s="18">
        <v>412.19800914791085</v>
      </c>
      <c r="D6276" s="1"/>
      <c r="E6276" s="1">
        <v>3</v>
      </c>
      <c r="F6276" s="1">
        <v>2</v>
      </c>
      <c r="G6276" s="1">
        <v>0</v>
      </c>
      <c r="H6276" s="1">
        <v>1</v>
      </c>
      <c r="I6276" s="15">
        <v>0.66666666666666663</v>
      </c>
      <c r="J6276">
        <f t="shared" ref="J6276:J6339" si="98">IF(E6276&lt;=30,40,20)</f>
        <v>40</v>
      </c>
    </row>
    <row r="6277" spans="1:10" x14ac:dyDescent="0.3">
      <c r="A6277" t="s">
        <v>5964</v>
      </c>
      <c r="C6277" s="18">
        <v>412.19585473345819</v>
      </c>
      <c r="D6277" s="1"/>
      <c r="E6277" s="1">
        <v>3</v>
      </c>
      <c r="F6277" s="1">
        <v>2</v>
      </c>
      <c r="G6277" s="1">
        <v>0</v>
      </c>
      <c r="H6277" s="1">
        <v>1</v>
      </c>
      <c r="I6277" s="15">
        <v>0.66666666666666663</v>
      </c>
      <c r="J6277">
        <f t="shared" si="98"/>
        <v>40</v>
      </c>
    </row>
    <row r="6278" spans="1:10" x14ac:dyDescent="0.3">
      <c r="A6278" t="s">
        <v>5965</v>
      </c>
      <c r="C6278" s="18">
        <v>412.19352619470436</v>
      </c>
      <c r="D6278" s="1"/>
      <c r="E6278" s="1">
        <v>5</v>
      </c>
      <c r="F6278" s="1">
        <v>3</v>
      </c>
      <c r="G6278" s="1">
        <v>0</v>
      </c>
      <c r="H6278" s="1">
        <v>2</v>
      </c>
      <c r="I6278" s="15">
        <v>0.6</v>
      </c>
      <c r="J6278">
        <f t="shared" si="98"/>
        <v>40</v>
      </c>
    </row>
    <row r="6279" spans="1:10" x14ac:dyDescent="0.3">
      <c r="A6279" t="s">
        <v>5966</v>
      </c>
      <c r="C6279" s="18">
        <v>412.18943310527976</v>
      </c>
      <c r="D6279" s="1"/>
      <c r="E6279" s="1">
        <v>3</v>
      </c>
      <c r="F6279" s="1">
        <v>2</v>
      </c>
      <c r="G6279" s="1">
        <v>0</v>
      </c>
      <c r="H6279" s="1">
        <v>1</v>
      </c>
      <c r="I6279" s="15">
        <v>0.66666666666666663</v>
      </c>
      <c r="J6279">
        <f t="shared" si="98"/>
        <v>40</v>
      </c>
    </row>
    <row r="6280" spans="1:10" x14ac:dyDescent="0.3">
      <c r="A6280" t="s">
        <v>5967</v>
      </c>
      <c r="C6280" s="18">
        <v>412.18850152538988</v>
      </c>
      <c r="D6280" s="1"/>
      <c r="E6280" s="1">
        <v>5</v>
      </c>
      <c r="F6280" s="1">
        <v>3</v>
      </c>
      <c r="G6280" s="1">
        <v>0</v>
      </c>
      <c r="H6280" s="1">
        <v>2</v>
      </c>
      <c r="I6280" s="15">
        <v>0.6</v>
      </c>
      <c r="J6280">
        <f t="shared" si="98"/>
        <v>40</v>
      </c>
    </row>
    <row r="6281" spans="1:10" x14ac:dyDescent="0.3">
      <c r="A6281" t="s">
        <v>5968</v>
      </c>
      <c r="C6281" s="18">
        <v>412.18469579075497</v>
      </c>
      <c r="D6281" s="1"/>
      <c r="E6281" s="1">
        <v>6</v>
      </c>
      <c r="F6281" s="1">
        <v>3</v>
      </c>
      <c r="G6281" s="1">
        <v>1</v>
      </c>
      <c r="H6281" s="1">
        <v>2</v>
      </c>
      <c r="I6281" s="15">
        <v>0.58333333333333337</v>
      </c>
      <c r="J6281">
        <f t="shared" si="98"/>
        <v>40</v>
      </c>
    </row>
    <row r="6282" spans="1:10" x14ac:dyDescent="0.3">
      <c r="A6282" t="s">
        <v>5969</v>
      </c>
      <c r="C6282" s="18">
        <v>412.18350246383591</v>
      </c>
      <c r="D6282" s="1"/>
      <c r="E6282" s="1">
        <v>2</v>
      </c>
      <c r="F6282" s="1">
        <v>0</v>
      </c>
      <c r="G6282" s="1">
        <v>0</v>
      </c>
      <c r="H6282" s="1">
        <v>2</v>
      </c>
      <c r="I6282" s="15">
        <v>0</v>
      </c>
      <c r="J6282">
        <f t="shared" si="98"/>
        <v>40</v>
      </c>
    </row>
    <row r="6283" spans="1:10" x14ac:dyDescent="0.3">
      <c r="A6283" t="s">
        <v>6095</v>
      </c>
      <c r="C6283" s="18">
        <v>412.17416601668327</v>
      </c>
      <c r="D6283" s="1"/>
      <c r="E6283" s="1">
        <v>49</v>
      </c>
      <c r="F6283" s="1">
        <v>22</v>
      </c>
      <c r="G6283" s="1">
        <v>1</v>
      </c>
      <c r="H6283" s="1">
        <v>26</v>
      </c>
      <c r="I6283" s="15">
        <v>0.45918367346938777</v>
      </c>
      <c r="J6283">
        <f t="shared" si="98"/>
        <v>20</v>
      </c>
    </row>
    <row r="6284" spans="1:10" x14ac:dyDescent="0.3">
      <c r="A6284" t="s">
        <v>5970</v>
      </c>
      <c r="C6284" s="18">
        <v>412.16686940412262</v>
      </c>
      <c r="D6284" s="1"/>
      <c r="E6284" s="1">
        <v>3</v>
      </c>
      <c r="F6284" s="1">
        <v>2</v>
      </c>
      <c r="G6284" s="1">
        <v>0</v>
      </c>
      <c r="H6284" s="1">
        <v>1</v>
      </c>
      <c r="I6284" s="15">
        <v>0.66666666666666663</v>
      </c>
      <c r="J6284">
        <f t="shared" si="98"/>
        <v>40</v>
      </c>
    </row>
    <row r="6285" spans="1:10" x14ac:dyDescent="0.3">
      <c r="A6285" t="s">
        <v>5971</v>
      </c>
      <c r="C6285" s="18">
        <v>412.16225843167183</v>
      </c>
      <c r="D6285" s="1"/>
      <c r="E6285" s="1">
        <v>3</v>
      </c>
      <c r="F6285" s="1">
        <v>2</v>
      </c>
      <c r="G6285" s="1">
        <v>0</v>
      </c>
      <c r="H6285" s="1">
        <v>1</v>
      </c>
      <c r="I6285" s="15">
        <v>0.66666666666666663</v>
      </c>
      <c r="J6285">
        <f t="shared" si="98"/>
        <v>40</v>
      </c>
    </row>
    <row r="6286" spans="1:10" x14ac:dyDescent="0.3">
      <c r="A6286" t="s">
        <v>5972</v>
      </c>
      <c r="C6286" s="18">
        <v>412.14672957712946</v>
      </c>
      <c r="D6286" s="1"/>
      <c r="E6286" s="1">
        <v>8</v>
      </c>
      <c r="F6286" s="1">
        <v>4</v>
      </c>
      <c r="G6286" s="1">
        <v>1</v>
      </c>
      <c r="H6286" s="1">
        <v>3</v>
      </c>
      <c r="I6286" s="15">
        <v>0.5625</v>
      </c>
      <c r="J6286">
        <f t="shared" si="98"/>
        <v>40</v>
      </c>
    </row>
    <row r="6287" spans="1:10" x14ac:dyDescent="0.3">
      <c r="A6287" t="s">
        <v>10517</v>
      </c>
      <c r="C6287" s="18">
        <v>412.13459543785939</v>
      </c>
      <c r="D6287" s="1"/>
      <c r="E6287" s="1">
        <v>17</v>
      </c>
      <c r="F6287" s="1">
        <v>7</v>
      </c>
      <c r="G6287" s="1">
        <v>1</v>
      </c>
      <c r="H6287" s="1">
        <v>9</v>
      </c>
      <c r="I6287" s="15">
        <v>0.44117647058823528</v>
      </c>
      <c r="J6287">
        <f t="shared" si="98"/>
        <v>40</v>
      </c>
    </row>
    <row r="6288" spans="1:10" x14ac:dyDescent="0.3">
      <c r="A6288" t="s">
        <v>5973</v>
      </c>
      <c r="C6288" s="18">
        <v>412.12618103310729</v>
      </c>
      <c r="D6288" s="1"/>
      <c r="E6288" s="1">
        <v>3</v>
      </c>
      <c r="F6288" s="1">
        <v>2</v>
      </c>
      <c r="G6288" s="1">
        <v>0</v>
      </c>
      <c r="H6288" s="1">
        <v>1</v>
      </c>
      <c r="I6288" s="15">
        <v>0.66666666666666663</v>
      </c>
      <c r="J6288">
        <f t="shared" si="98"/>
        <v>40</v>
      </c>
    </row>
    <row r="6289" spans="1:10" x14ac:dyDescent="0.3">
      <c r="A6289" t="s">
        <v>5996</v>
      </c>
      <c r="C6289" s="18">
        <v>412.11836729217907</v>
      </c>
      <c r="D6289" s="1"/>
      <c r="E6289" s="1">
        <v>3</v>
      </c>
      <c r="F6289" s="1">
        <v>2</v>
      </c>
      <c r="G6289" s="1">
        <v>0</v>
      </c>
      <c r="H6289" s="1">
        <v>1</v>
      </c>
      <c r="I6289" s="15">
        <v>0.66666666666666663</v>
      </c>
      <c r="J6289">
        <f t="shared" si="98"/>
        <v>40</v>
      </c>
    </row>
    <row r="6290" spans="1:10" x14ac:dyDescent="0.3">
      <c r="A6290" t="s">
        <v>5975</v>
      </c>
      <c r="C6290" s="18">
        <v>412.1139936224277</v>
      </c>
      <c r="D6290" s="1"/>
      <c r="E6290" s="1">
        <v>8</v>
      </c>
      <c r="F6290" s="1">
        <v>5</v>
      </c>
      <c r="G6290" s="1">
        <v>0</v>
      </c>
      <c r="H6290" s="1">
        <v>3</v>
      </c>
      <c r="I6290" s="15">
        <v>0.625</v>
      </c>
      <c r="J6290">
        <f t="shared" si="98"/>
        <v>40</v>
      </c>
    </row>
    <row r="6291" spans="1:10" x14ac:dyDescent="0.3">
      <c r="A6291" t="s">
        <v>5976</v>
      </c>
      <c r="C6291" s="18">
        <v>412.11026519904652</v>
      </c>
      <c r="D6291" s="1"/>
      <c r="E6291" s="1">
        <v>3</v>
      </c>
      <c r="F6291" s="1">
        <v>2</v>
      </c>
      <c r="G6291" s="1">
        <v>0</v>
      </c>
      <c r="H6291" s="1">
        <v>1</v>
      </c>
      <c r="I6291" s="15">
        <v>0.66666666666666663</v>
      </c>
      <c r="J6291">
        <f t="shared" si="98"/>
        <v>40</v>
      </c>
    </row>
    <row r="6292" spans="1:10" x14ac:dyDescent="0.3">
      <c r="A6292" t="s">
        <v>5977</v>
      </c>
      <c r="C6292" s="18">
        <v>412.10693652476272</v>
      </c>
      <c r="D6292" s="1"/>
      <c r="E6292" s="1">
        <v>3</v>
      </c>
      <c r="F6292" s="1">
        <v>2</v>
      </c>
      <c r="G6292" s="1">
        <v>0</v>
      </c>
      <c r="H6292" s="1">
        <v>1</v>
      </c>
      <c r="I6292" s="15">
        <v>0.66666666666666663</v>
      </c>
      <c r="J6292">
        <f t="shared" si="98"/>
        <v>40</v>
      </c>
    </row>
    <row r="6293" spans="1:10" x14ac:dyDescent="0.3">
      <c r="A6293" t="s">
        <v>5978</v>
      </c>
      <c r="C6293" s="18">
        <v>412.10566907044819</v>
      </c>
      <c r="D6293" s="1"/>
      <c r="E6293" s="1">
        <v>33</v>
      </c>
      <c r="F6293" s="1">
        <v>15</v>
      </c>
      <c r="G6293" s="1">
        <v>2</v>
      </c>
      <c r="H6293" s="1">
        <v>16</v>
      </c>
      <c r="I6293" s="15">
        <v>0.48484848484848486</v>
      </c>
      <c r="J6293">
        <f t="shared" si="98"/>
        <v>20</v>
      </c>
    </row>
    <row r="6294" spans="1:10" x14ac:dyDescent="0.3">
      <c r="A6294" t="s">
        <v>5979</v>
      </c>
      <c r="C6294" s="18">
        <v>412.09769832493816</v>
      </c>
      <c r="D6294" s="1"/>
      <c r="E6294" s="1">
        <v>3</v>
      </c>
      <c r="F6294" s="1">
        <v>2</v>
      </c>
      <c r="G6294" s="1">
        <v>0</v>
      </c>
      <c r="H6294" s="1">
        <v>1</v>
      </c>
      <c r="I6294" s="15">
        <v>0.66666666666666663</v>
      </c>
      <c r="J6294">
        <f t="shared" si="98"/>
        <v>40</v>
      </c>
    </row>
    <row r="6295" spans="1:10" x14ac:dyDescent="0.3">
      <c r="A6295" s="21" t="s">
        <v>5980</v>
      </c>
      <c r="C6295" s="18">
        <v>412.08894657712835</v>
      </c>
      <c r="D6295" s="1"/>
      <c r="E6295" s="1">
        <v>3</v>
      </c>
      <c r="F6295" s="1">
        <v>2</v>
      </c>
      <c r="G6295" s="1">
        <v>0</v>
      </c>
      <c r="H6295" s="1">
        <v>1</v>
      </c>
      <c r="I6295" s="15">
        <v>0.66666666666666663</v>
      </c>
      <c r="J6295">
        <f t="shared" si="98"/>
        <v>40</v>
      </c>
    </row>
    <row r="6296" spans="1:10" x14ac:dyDescent="0.3">
      <c r="A6296" t="s">
        <v>5981</v>
      </c>
      <c r="C6296" s="18">
        <v>412.08468211236703</v>
      </c>
      <c r="D6296" s="1"/>
      <c r="E6296" s="1">
        <v>3</v>
      </c>
      <c r="F6296" s="1">
        <v>2</v>
      </c>
      <c r="G6296" s="1">
        <v>0</v>
      </c>
      <c r="H6296" s="1">
        <v>1</v>
      </c>
      <c r="I6296" s="15">
        <v>0.66666666666666663</v>
      </c>
      <c r="J6296">
        <f t="shared" si="98"/>
        <v>40</v>
      </c>
    </row>
    <row r="6297" spans="1:10" x14ac:dyDescent="0.3">
      <c r="A6297" t="s">
        <v>5982</v>
      </c>
      <c r="C6297" s="18">
        <v>412.08380668367749</v>
      </c>
      <c r="D6297" s="1"/>
      <c r="E6297" s="1">
        <v>3</v>
      </c>
      <c r="F6297" s="1">
        <v>2</v>
      </c>
      <c r="G6297" s="1">
        <v>0</v>
      </c>
      <c r="H6297" s="1">
        <v>1</v>
      </c>
      <c r="I6297" s="15">
        <v>0.66666666666666663</v>
      </c>
      <c r="J6297">
        <f t="shared" si="98"/>
        <v>40</v>
      </c>
    </row>
    <row r="6298" spans="1:10" x14ac:dyDescent="0.3">
      <c r="A6298" t="s">
        <v>5983</v>
      </c>
      <c r="C6298" s="18">
        <v>412.07894026921417</v>
      </c>
      <c r="D6298" s="1"/>
      <c r="E6298" s="1">
        <v>9</v>
      </c>
      <c r="F6298" s="1">
        <v>5</v>
      </c>
      <c r="G6298" s="1">
        <v>0</v>
      </c>
      <c r="H6298" s="1">
        <v>4</v>
      </c>
      <c r="I6298" s="15">
        <v>0.55555555555555558</v>
      </c>
      <c r="J6298">
        <f t="shared" si="98"/>
        <v>40</v>
      </c>
    </row>
    <row r="6299" spans="1:10" x14ac:dyDescent="0.3">
      <c r="A6299" t="s">
        <v>5984</v>
      </c>
      <c r="C6299" s="18">
        <v>412.06812508578997</v>
      </c>
      <c r="D6299" s="1"/>
      <c r="E6299" s="1">
        <v>3</v>
      </c>
      <c r="F6299" s="1">
        <v>2</v>
      </c>
      <c r="G6299" s="1">
        <v>0</v>
      </c>
      <c r="H6299" s="1">
        <v>1</v>
      </c>
      <c r="I6299" s="15">
        <v>0.66666666666666663</v>
      </c>
      <c r="J6299">
        <f t="shared" si="98"/>
        <v>40</v>
      </c>
    </row>
    <row r="6300" spans="1:10" x14ac:dyDescent="0.3">
      <c r="A6300" t="s">
        <v>5985</v>
      </c>
      <c r="C6300" s="18">
        <v>412.06342661086779</v>
      </c>
      <c r="D6300" s="1"/>
      <c r="E6300" s="1">
        <v>5</v>
      </c>
      <c r="F6300" s="1">
        <v>3</v>
      </c>
      <c r="G6300" s="1">
        <v>0</v>
      </c>
      <c r="H6300" s="1">
        <v>2</v>
      </c>
      <c r="I6300" s="15">
        <v>0.6</v>
      </c>
      <c r="J6300">
        <f t="shared" si="98"/>
        <v>40</v>
      </c>
    </row>
    <row r="6301" spans="1:10" x14ac:dyDescent="0.3">
      <c r="A6301" t="s">
        <v>5986</v>
      </c>
      <c r="C6301" s="18">
        <v>412.06136983122076</v>
      </c>
      <c r="D6301" s="1"/>
      <c r="E6301" s="1">
        <v>3</v>
      </c>
      <c r="F6301" s="1">
        <v>2</v>
      </c>
      <c r="G6301" s="1">
        <v>0</v>
      </c>
      <c r="H6301" s="1">
        <v>1</v>
      </c>
      <c r="I6301" s="15">
        <v>0.66666666666666663</v>
      </c>
      <c r="J6301">
        <f t="shared" si="98"/>
        <v>40</v>
      </c>
    </row>
    <row r="6302" spans="1:10" x14ac:dyDescent="0.3">
      <c r="A6302" t="s">
        <v>5987</v>
      </c>
      <c r="C6302" s="18">
        <v>412.0599172960857</v>
      </c>
      <c r="D6302" s="1"/>
      <c r="E6302" s="1">
        <v>3</v>
      </c>
      <c r="F6302" s="1">
        <v>2</v>
      </c>
      <c r="G6302" s="1">
        <v>0</v>
      </c>
      <c r="H6302" s="1">
        <v>1</v>
      </c>
      <c r="I6302" s="15">
        <v>0.66666666666666663</v>
      </c>
      <c r="J6302">
        <f t="shared" si="98"/>
        <v>40</v>
      </c>
    </row>
    <row r="6303" spans="1:10" x14ac:dyDescent="0.3">
      <c r="A6303" t="s">
        <v>5988</v>
      </c>
      <c r="C6303" s="18">
        <v>412.05894791081732</v>
      </c>
      <c r="D6303" s="1"/>
      <c r="E6303" s="1">
        <v>3</v>
      </c>
      <c r="F6303" s="1">
        <v>2</v>
      </c>
      <c r="G6303" s="1">
        <v>0</v>
      </c>
      <c r="H6303" s="1">
        <v>1</v>
      </c>
      <c r="I6303" s="15">
        <v>0.66666666666666663</v>
      </c>
      <c r="J6303">
        <f t="shared" si="98"/>
        <v>40</v>
      </c>
    </row>
    <row r="6304" spans="1:10" x14ac:dyDescent="0.3">
      <c r="A6304" t="s">
        <v>5989</v>
      </c>
      <c r="C6304" s="18">
        <v>412.05475991213461</v>
      </c>
      <c r="D6304" s="1"/>
      <c r="E6304" s="1">
        <v>6</v>
      </c>
      <c r="F6304" s="1">
        <v>3</v>
      </c>
      <c r="G6304" s="1">
        <v>1</v>
      </c>
      <c r="H6304" s="1">
        <v>2</v>
      </c>
      <c r="I6304" s="15">
        <v>0.58333333333333337</v>
      </c>
      <c r="J6304">
        <f t="shared" si="98"/>
        <v>40</v>
      </c>
    </row>
    <row r="6305" spans="1:10" x14ac:dyDescent="0.3">
      <c r="A6305" t="s">
        <v>5990</v>
      </c>
      <c r="C6305" s="18">
        <v>412.04936152085264</v>
      </c>
      <c r="D6305" s="1"/>
      <c r="E6305" s="1">
        <v>5</v>
      </c>
      <c r="F6305" s="1">
        <v>3</v>
      </c>
      <c r="G6305" s="1">
        <v>0</v>
      </c>
      <c r="H6305" s="1">
        <v>2</v>
      </c>
      <c r="I6305" s="15">
        <v>0.6</v>
      </c>
      <c r="J6305">
        <f t="shared" si="98"/>
        <v>40</v>
      </c>
    </row>
    <row r="6306" spans="1:10" x14ac:dyDescent="0.3">
      <c r="A6306" t="s">
        <v>5991</v>
      </c>
      <c r="C6306" s="18">
        <v>412.04026599524445</v>
      </c>
      <c r="D6306" s="1"/>
      <c r="E6306" s="1">
        <v>3</v>
      </c>
      <c r="F6306" s="1">
        <v>2</v>
      </c>
      <c r="G6306" s="1">
        <v>0</v>
      </c>
      <c r="H6306" s="1">
        <v>1</v>
      </c>
      <c r="I6306" s="15">
        <v>0.66666666666666663</v>
      </c>
      <c r="J6306">
        <f t="shared" si="98"/>
        <v>40</v>
      </c>
    </row>
    <row r="6307" spans="1:10" x14ac:dyDescent="0.3">
      <c r="A6307" t="s">
        <v>5992</v>
      </c>
      <c r="C6307" s="18">
        <v>412.0401814771717</v>
      </c>
      <c r="D6307" s="1"/>
      <c r="E6307" s="1">
        <v>5</v>
      </c>
      <c r="F6307" s="1">
        <v>3</v>
      </c>
      <c r="G6307" s="1">
        <v>0</v>
      </c>
      <c r="H6307" s="1">
        <v>2</v>
      </c>
      <c r="I6307" s="15">
        <v>0.6</v>
      </c>
      <c r="J6307">
        <f t="shared" si="98"/>
        <v>40</v>
      </c>
    </row>
    <row r="6308" spans="1:10" x14ac:dyDescent="0.3">
      <c r="A6308" t="s">
        <v>5993</v>
      </c>
      <c r="C6308" s="18">
        <v>412.0350609478449</v>
      </c>
      <c r="D6308" s="1"/>
      <c r="E6308" s="1">
        <v>3</v>
      </c>
      <c r="F6308" s="1">
        <v>2</v>
      </c>
      <c r="G6308" s="1">
        <v>0</v>
      </c>
      <c r="H6308" s="1">
        <v>1</v>
      </c>
      <c r="I6308" s="15">
        <v>0.66666666666666663</v>
      </c>
      <c r="J6308">
        <f t="shared" si="98"/>
        <v>40</v>
      </c>
    </row>
    <row r="6309" spans="1:10" x14ac:dyDescent="0.3">
      <c r="A6309" s="21" t="s">
        <v>5994</v>
      </c>
      <c r="C6309" s="18">
        <v>412.02748929668587</v>
      </c>
      <c r="D6309" s="1"/>
      <c r="E6309" s="1">
        <v>1</v>
      </c>
      <c r="F6309" s="1">
        <v>1</v>
      </c>
      <c r="G6309" s="1">
        <v>0</v>
      </c>
      <c r="H6309" s="1">
        <v>0</v>
      </c>
      <c r="I6309" s="15">
        <v>1</v>
      </c>
      <c r="J6309">
        <f t="shared" si="98"/>
        <v>40</v>
      </c>
    </row>
    <row r="6310" spans="1:10" x14ac:dyDescent="0.3">
      <c r="A6310" t="s">
        <v>5995</v>
      </c>
      <c r="C6310" s="18">
        <v>412.01630610716182</v>
      </c>
      <c r="D6310" s="1"/>
      <c r="E6310" s="1">
        <v>8</v>
      </c>
      <c r="F6310" s="1">
        <v>4</v>
      </c>
      <c r="G6310" s="1">
        <v>1</v>
      </c>
      <c r="H6310" s="1">
        <v>3</v>
      </c>
      <c r="I6310" s="15">
        <v>0.5625</v>
      </c>
      <c r="J6310">
        <f t="shared" si="98"/>
        <v>40</v>
      </c>
    </row>
    <row r="6311" spans="1:10" x14ac:dyDescent="0.3">
      <c r="A6311" t="s">
        <v>5997</v>
      </c>
      <c r="C6311" s="18">
        <v>412.00037277450622</v>
      </c>
      <c r="D6311" s="1"/>
      <c r="E6311" s="1">
        <v>3</v>
      </c>
      <c r="F6311" s="1">
        <v>2</v>
      </c>
      <c r="G6311" s="1">
        <v>0</v>
      </c>
      <c r="H6311" s="1">
        <v>1</v>
      </c>
      <c r="I6311" s="15">
        <v>0.66666666666666663</v>
      </c>
      <c r="J6311">
        <f t="shared" si="98"/>
        <v>40</v>
      </c>
    </row>
    <row r="6312" spans="1:10" x14ac:dyDescent="0.3">
      <c r="A6312" t="s">
        <v>5998</v>
      </c>
      <c r="C6312" s="18">
        <v>411.99944148131999</v>
      </c>
      <c r="D6312" s="1"/>
      <c r="E6312" s="1">
        <v>9</v>
      </c>
      <c r="F6312" s="1">
        <v>5</v>
      </c>
      <c r="G6312" s="1">
        <v>0</v>
      </c>
      <c r="H6312" s="1">
        <v>4</v>
      </c>
      <c r="I6312" s="15">
        <v>0.55555555555555558</v>
      </c>
      <c r="J6312">
        <f t="shared" si="98"/>
        <v>40</v>
      </c>
    </row>
    <row r="6313" spans="1:10" x14ac:dyDescent="0.3">
      <c r="A6313" t="s">
        <v>5999</v>
      </c>
      <c r="C6313" s="18">
        <v>411.99928209317471</v>
      </c>
      <c r="D6313" s="1"/>
      <c r="E6313" s="1">
        <v>5</v>
      </c>
      <c r="F6313" s="1">
        <v>3</v>
      </c>
      <c r="G6313" s="1">
        <v>0</v>
      </c>
      <c r="H6313" s="1">
        <v>2</v>
      </c>
      <c r="I6313" s="15">
        <v>0.6</v>
      </c>
      <c r="J6313">
        <f t="shared" si="98"/>
        <v>40</v>
      </c>
    </row>
    <row r="6314" spans="1:10" x14ac:dyDescent="0.3">
      <c r="A6314" t="s">
        <v>6000</v>
      </c>
      <c r="C6314" s="18">
        <v>411.99624973616164</v>
      </c>
      <c r="D6314" s="1"/>
      <c r="E6314" s="1">
        <v>5</v>
      </c>
      <c r="F6314" s="1">
        <v>3</v>
      </c>
      <c r="G6314" s="1">
        <v>0</v>
      </c>
      <c r="H6314" s="1">
        <v>2</v>
      </c>
      <c r="I6314" s="15">
        <v>0.6</v>
      </c>
      <c r="J6314">
        <f t="shared" si="98"/>
        <v>40</v>
      </c>
    </row>
    <row r="6315" spans="1:10" x14ac:dyDescent="0.3">
      <c r="A6315" t="s">
        <v>6003</v>
      </c>
      <c r="C6315" s="18">
        <v>411.98462184520383</v>
      </c>
      <c r="D6315" s="1"/>
      <c r="E6315" s="1">
        <v>12</v>
      </c>
      <c r="F6315" s="1">
        <v>6</v>
      </c>
      <c r="G6315" s="1">
        <v>1</v>
      </c>
      <c r="H6315" s="1">
        <v>5</v>
      </c>
      <c r="I6315" s="15">
        <v>0.54166666666666663</v>
      </c>
      <c r="J6315">
        <f t="shared" si="98"/>
        <v>40</v>
      </c>
    </row>
    <row r="6316" spans="1:10" x14ac:dyDescent="0.3">
      <c r="A6316" t="s">
        <v>6004</v>
      </c>
      <c r="C6316" s="18">
        <v>411.98159411436956</v>
      </c>
      <c r="D6316" s="1"/>
      <c r="E6316" s="1">
        <v>3</v>
      </c>
      <c r="F6316" s="1">
        <v>2</v>
      </c>
      <c r="G6316" s="1">
        <v>0</v>
      </c>
      <c r="H6316" s="1">
        <v>1</v>
      </c>
      <c r="I6316" s="15">
        <v>0.66666666666666663</v>
      </c>
      <c r="J6316">
        <f t="shared" si="98"/>
        <v>40</v>
      </c>
    </row>
    <row r="6317" spans="1:10" x14ac:dyDescent="0.3">
      <c r="A6317" t="s">
        <v>8244</v>
      </c>
      <c r="C6317" s="18">
        <v>411.97498628213015</v>
      </c>
      <c r="D6317" s="1"/>
      <c r="E6317" s="1">
        <v>4</v>
      </c>
      <c r="F6317" s="1">
        <v>2</v>
      </c>
      <c r="G6317" s="1">
        <v>0</v>
      </c>
      <c r="H6317" s="1">
        <v>2</v>
      </c>
      <c r="I6317" s="15">
        <v>0.5</v>
      </c>
      <c r="J6317">
        <f t="shared" si="98"/>
        <v>40</v>
      </c>
    </row>
    <row r="6318" spans="1:10" x14ac:dyDescent="0.3">
      <c r="A6318" t="s">
        <v>6006</v>
      </c>
      <c r="C6318" s="18">
        <v>411.96762076054847</v>
      </c>
      <c r="D6318" s="1"/>
      <c r="E6318" s="1">
        <v>7</v>
      </c>
      <c r="F6318" s="1">
        <v>4</v>
      </c>
      <c r="G6318" s="1">
        <v>0</v>
      </c>
      <c r="H6318" s="1">
        <v>3</v>
      </c>
      <c r="I6318" s="15">
        <v>0.5714285714285714</v>
      </c>
      <c r="J6318">
        <f t="shared" si="98"/>
        <v>40</v>
      </c>
    </row>
    <row r="6319" spans="1:10" x14ac:dyDescent="0.3">
      <c r="A6319" t="s">
        <v>6007</v>
      </c>
      <c r="C6319" s="18">
        <v>411.96463213148115</v>
      </c>
      <c r="D6319" s="1"/>
      <c r="E6319" s="1">
        <v>13</v>
      </c>
      <c r="F6319" s="1">
        <v>6</v>
      </c>
      <c r="G6319" s="1">
        <v>0</v>
      </c>
      <c r="H6319" s="1">
        <v>7</v>
      </c>
      <c r="I6319" s="15">
        <v>0.46153846153846156</v>
      </c>
      <c r="J6319">
        <f t="shared" si="98"/>
        <v>40</v>
      </c>
    </row>
    <row r="6320" spans="1:10" x14ac:dyDescent="0.3">
      <c r="A6320" t="s">
        <v>6008</v>
      </c>
      <c r="C6320" s="18">
        <v>411.96351122578693</v>
      </c>
      <c r="D6320" s="1"/>
      <c r="E6320" s="1">
        <v>3</v>
      </c>
      <c r="F6320" s="1">
        <v>2</v>
      </c>
      <c r="G6320" s="1">
        <v>0</v>
      </c>
      <c r="H6320" s="1">
        <v>1</v>
      </c>
      <c r="I6320" s="15">
        <v>0.66666666666666663</v>
      </c>
      <c r="J6320">
        <f t="shared" si="98"/>
        <v>40</v>
      </c>
    </row>
    <row r="6321" spans="1:10" x14ac:dyDescent="0.3">
      <c r="A6321" t="s">
        <v>6009</v>
      </c>
      <c r="C6321" s="18">
        <v>411.96101865496018</v>
      </c>
      <c r="D6321" s="1"/>
      <c r="E6321" s="1">
        <v>3</v>
      </c>
      <c r="F6321" s="1">
        <v>2</v>
      </c>
      <c r="G6321" s="1">
        <v>0</v>
      </c>
      <c r="H6321" s="1">
        <v>1</v>
      </c>
      <c r="I6321" s="15">
        <v>0.66666666666666663</v>
      </c>
      <c r="J6321">
        <f t="shared" si="98"/>
        <v>40</v>
      </c>
    </row>
    <row r="6322" spans="1:10" x14ac:dyDescent="0.3">
      <c r="A6322" t="s">
        <v>6010</v>
      </c>
      <c r="C6322" s="18">
        <v>411.96002923626259</v>
      </c>
      <c r="D6322" s="1"/>
      <c r="E6322" s="1">
        <v>30</v>
      </c>
      <c r="F6322" s="1">
        <v>14</v>
      </c>
      <c r="G6322" s="1">
        <v>0</v>
      </c>
      <c r="H6322" s="1">
        <v>16</v>
      </c>
      <c r="I6322" s="15">
        <v>0.46666666666666667</v>
      </c>
      <c r="J6322">
        <f t="shared" si="98"/>
        <v>40</v>
      </c>
    </row>
    <row r="6323" spans="1:10" x14ac:dyDescent="0.3">
      <c r="A6323" t="s">
        <v>6011</v>
      </c>
      <c r="C6323" s="18">
        <v>411.95050490355669</v>
      </c>
      <c r="D6323" s="1"/>
      <c r="E6323" s="1">
        <v>5</v>
      </c>
      <c r="F6323" s="1">
        <v>3</v>
      </c>
      <c r="G6323" s="1">
        <v>0</v>
      </c>
      <c r="H6323" s="1">
        <v>2</v>
      </c>
      <c r="I6323" s="15">
        <v>0.6</v>
      </c>
      <c r="J6323">
        <f t="shared" si="98"/>
        <v>40</v>
      </c>
    </row>
    <row r="6324" spans="1:10" x14ac:dyDescent="0.3">
      <c r="A6324" t="s">
        <v>6013</v>
      </c>
      <c r="C6324" s="18">
        <v>411.94197675201741</v>
      </c>
      <c r="D6324" s="1"/>
      <c r="E6324" s="1">
        <v>2</v>
      </c>
      <c r="F6324" s="1">
        <v>0</v>
      </c>
      <c r="G6324" s="1">
        <v>0</v>
      </c>
      <c r="H6324" s="1">
        <v>2</v>
      </c>
      <c r="I6324" s="15">
        <v>0</v>
      </c>
      <c r="J6324">
        <f t="shared" si="98"/>
        <v>40</v>
      </c>
    </row>
    <row r="6325" spans="1:10" x14ac:dyDescent="0.3">
      <c r="A6325" t="s">
        <v>6014</v>
      </c>
      <c r="C6325" s="18">
        <v>411.94036089379932</v>
      </c>
      <c r="D6325" s="1"/>
      <c r="E6325" s="1">
        <v>5</v>
      </c>
      <c r="F6325" s="1">
        <v>3</v>
      </c>
      <c r="G6325" s="1">
        <v>0</v>
      </c>
      <c r="H6325" s="1">
        <v>2</v>
      </c>
      <c r="I6325" s="15">
        <v>0.6</v>
      </c>
      <c r="J6325">
        <f t="shared" si="98"/>
        <v>40</v>
      </c>
    </row>
    <row r="6326" spans="1:10" x14ac:dyDescent="0.3">
      <c r="A6326" t="s">
        <v>6015</v>
      </c>
      <c r="C6326" s="18">
        <v>411.93896936694352</v>
      </c>
      <c r="D6326" s="1"/>
      <c r="E6326" s="1">
        <v>3</v>
      </c>
      <c r="F6326" s="1">
        <v>2</v>
      </c>
      <c r="G6326" s="1">
        <v>0</v>
      </c>
      <c r="H6326" s="1">
        <v>1</v>
      </c>
      <c r="I6326" s="15">
        <v>0.66666666666666663</v>
      </c>
      <c r="J6326">
        <f t="shared" si="98"/>
        <v>40</v>
      </c>
    </row>
    <row r="6327" spans="1:10" x14ac:dyDescent="0.3">
      <c r="A6327" t="s">
        <v>6016</v>
      </c>
      <c r="C6327" s="18">
        <v>411.93280758502743</v>
      </c>
      <c r="D6327" s="1"/>
      <c r="E6327" s="1">
        <v>5</v>
      </c>
      <c r="F6327" s="1">
        <v>3</v>
      </c>
      <c r="G6327" s="1">
        <v>0</v>
      </c>
      <c r="H6327" s="1">
        <v>2</v>
      </c>
      <c r="I6327" s="15">
        <v>0.6</v>
      </c>
      <c r="J6327">
        <f t="shared" si="98"/>
        <v>40</v>
      </c>
    </row>
    <row r="6328" spans="1:10" x14ac:dyDescent="0.3">
      <c r="A6328" t="s">
        <v>6018</v>
      </c>
      <c r="C6328" s="18">
        <v>411.93222004389577</v>
      </c>
      <c r="D6328" s="1"/>
      <c r="E6328" s="1">
        <v>5</v>
      </c>
      <c r="F6328" s="1">
        <v>3</v>
      </c>
      <c r="G6328" s="1">
        <v>0</v>
      </c>
      <c r="H6328" s="1">
        <v>2</v>
      </c>
      <c r="I6328" s="15">
        <v>0.6</v>
      </c>
      <c r="J6328">
        <f t="shared" si="98"/>
        <v>40</v>
      </c>
    </row>
    <row r="6329" spans="1:10" x14ac:dyDescent="0.3">
      <c r="A6329" t="s">
        <v>6019</v>
      </c>
      <c r="C6329" s="18">
        <v>411.93173121125602</v>
      </c>
      <c r="D6329" s="1"/>
      <c r="E6329" s="1">
        <v>5</v>
      </c>
      <c r="F6329" s="1">
        <v>3</v>
      </c>
      <c r="G6329" s="1">
        <v>0</v>
      </c>
      <c r="H6329" s="1">
        <v>2</v>
      </c>
      <c r="I6329" s="15">
        <v>0.6</v>
      </c>
      <c r="J6329">
        <f t="shared" si="98"/>
        <v>40</v>
      </c>
    </row>
    <row r="6330" spans="1:10" x14ac:dyDescent="0.3">
      <c r="A6330" t="s">
        <v>6020</v>
      </c>
      <c r="C6330" s="18">
        <v>411.92598705706712</v>
      </c>
      <c r="D6330" s="1"/>
      <c r="E6330" s="1">
        <v>22</v>
      </c>
      <c r="F6330" s="1">
        <v>10</v>
      </c>
      <c r="G6330" s="1">
        <v>0</v>
      </c>
      <c r="H6330" s="1">
        <v>12</v>
      </c>
      <c r="I6330" s="15">
        <v>0.45454545454545453</v>
      </c>
      <c r="J6330">
        <f t="shared" si="98"/>
        <v>40</v>
      </c>
    </row>
    <row r="6331" spans="1:10" x14ac:dyDescent="0.3">
      <c r="A6331" t="s">
        <v>6021</v>
      </c>
      <c r="C6331" s="18">
        <v>411.92401148840617</v>
      </c>
      <c r="D6331" s="1"/>
      <c r="E6331" s="1">
        <v>3</v>
      </c>
      <c r="F6331" s="1">
        <v>2</v>
      </c>
      <c r="G6331" s="1">
        <v>0</v>
      </c>
      <c r="H6331" s="1">
        <v>1</v>
      </c>
      <c r="I6331" s="15">
        <v>0.66666666666666663</v>
      </c>
      <c r="J6331">
        <f t="shared" si="98"/>
        <v>40</v>
      </c>
    </row>
    <row r="6332" spans="1:10" x14ac:dyDescent="0.3">
      <c r="A6332" t="s">
        <v>6022</v>
      </c>
      <c r="C6332" s="18">
        <v>411.92027012327867</v>
      </c>
      <c r="D6332" s="1"/>
      <c r="E6332" s="1">
        <v>3</v>
      </c>
      <c r="F6332" s="1">
        <v>2</v>
      </c>
      <c r="G6332" s="1">
        <v>0</v>
      </c>
      <c r="H6332" s="1">
        <v>1</v>
      </c>
      <c r="I6332" s="15">
        <v>0.66666666666666663</v>
      </c>
      <c r="J6332">
        <f t="shared" si="98"/>
        <v>40</v>
      </c>
    </row>
    <row r="6333" spans="1:10" x14ac:dyDescent="0.3">
      <c r="A6333" t="s">
        <v>6023</v>
      </c>
      <c r="C6333" s="18">
        <v>411.91820123102764</v>
      </c>
      <c r="D6333" s="1"/>
      <c r="E6333" s="1">
        <v>3</v>
      </c>
      <c r="F6333" s="1">
        <v>2</v>
      </c>
      <c r="G6333" s="1">
        <v>0</v>
      </c>
      <c r="H6333" s="1">
        <v>1</v>
      </c>
      <c r="I6333" s="15">
        <v>0.66666666666666663</v>
      </c>
      <c r="J6333">
        <f t="shared" si="98"/>
        <v>40</v>
      </c>
    </row>
    <row r="6334" spans="1:10" x14ac:dyDescent="0.3">
      <c r="A6334" t="s">
        <v>6024</v>
      </c>
      <c r="C6334" s="18">
        <v>411.91694486887525</v>
      </c>
      <c r="D6334" s="1"/>
      <c r="E6334" s="1">
        <v>5</v>
      </c>
      <c r="F6334" s="1">
        <v>3</v>
      </c>
      <c r="G6334" s="1">
        <v>0</v>
      </c>
      <c r="H6334" s="1">
        <v>2</v>
      </c>
      <c r="I6334" s="15">
        <v>0.6</v>
      </c>
      <c r="J6334">
        <f t="shared" si="98"/>
        <v>40</v>
      </c>
    </row>
    <row r="6335" spans="1:10" x14ac:dyDescent="0.3">
      <c r="A6335" t="s">
        <v>6025</v>
      </c>
      <c r="C6335" s="18">
        <v>411.90830628939966</v>
      </c>
      <c r="D6335" s="1"/>
      <c r="E6335" s="1">
        <v>64</v>
      </c>
      <c r="F6335" s="1">
        <v>36</v>
      </c>
      <c r="G6335" s="1">
        <v>1</v>
      </c>
      <c r="H6335" s="1">
        <v>27</v>
      </c>
      <c r="I6335" s="15">
        <v>0.5703125</v>
      </c>
      <c r="J6335">
        <f t="shared" si="98"/>
        <v>20</v>
      </c>
    </row>
    <row r="6336" spans="1:10" x14ac:dyDescent="0.3">
      <c r="A6336" t="s">
        <v>6026</v>
      </c>
      <c r="C6336" s="18">
        <v>411.90819718124408</v>
      </c>
      <c r="D6336" s="1"/>
      <c r="E6336" s="1">
        <v>5</v>
      </c>
      <c r="F6336" s="1">
        <v>3</v>
      </c>
      <c r="G6336" s="1">
        <v>0</v>
      </c>
      <c r="H6336" s="1">
        <v>2</v>
      </c>
      <c r="I6336" s="15">
        <v>0.6</v>
      </c>
      <c r="J6336">
        <f t="shared" si="98"/>
        <v>40</v>
      </c>
    </row>
    <row r="6337" spans="1:10" x14ac:dyDescent="0.3">
      <c r="A6337" t="s">
        <v>6027</v>
      </c>
      <c r="C6337" s="18">
        <v>411.90315254141927</v>
      </c>
      <c r="D6337" s="1"/>
      <c r="E6337" s="1">
        <v>3</v>
      </c>
      <c r="F6337" s="1">
        <v>2</v>
      </c>
      <c r="G6337" s="1">
        <v>0</v>
      </c>
      <c r="H6337" s="1">
        <v>1</v>
      </c>
      <c r="I6337" s="15">
        <v>0.66666666666666663</v>
      </c>
      <c r="J6337">
        <f t="shared" si="98"/>
        <v>40</v>
      </c>
    </row>
    <row r="6338" spans="1:10" x14ac:dyDescent="0.3">
      <c r="A6338" t="s">
        <v>6028</v>
      </c>
      <c r="C6338" s="18">
        <v>411.89621412006505</v>
      </c>
      <c r="D6338" s="1"/>
      <c r="E6338" s="1">
        <v>3</v>
      </c>
      <c r="F6338" s="1">
        <v>2</v>
      </c>
      <c r="G6338" s="1">
        <v>0</v>
      </c>
      <c r="H6338" s="1">
        <v>1</v>
      </c>
      <c r="I6338" s="15">
        <v>0.66666666666666663</v>
      </c>
      <c r="J6338">
        <f t="shared" si="98"/>
        <v>40</v>
      </c>
    </row>
    <row r="6339" spans="1:10" x14ac:dyDescent="0.3">
      <c r="A6339" t="s">
        <v>6029</v>
      </c>
      <c r="C6339" s="18">
        <v>411.88388089394658</v>
      </c>
      <c r="D6339" s="1"/>
      <c r="E6339" s="1">
        <v>9</v>
      </c>
      <c r="F6339" s="1">
        <v>1</v>
      </c>
      <c r="G6339" s="1">
        <v>0</v>
      </c>
      <c r="H6339" s="1">
        <v>8</v>
      </c>
      <c r="I6339" s="15">
        <v>0.1111111111111111</v>
      </c>
      <c r="J6339">
        <f t="shared" si="98"/>
        <v>40</v>
      </c>
    </row>
    <row r="6340" spans="1:10" x14ac:dyDescent="0.3">
      <c r="A6340" t="s">
        <v>6031</v>
      </c>
      <c r="C6340" s="18">
        <v>411.87000568644856</v>
      </c>
      <c r="D6340" s="1"/>
      <c r="E6340" s="1">
        <v>3</v>
      </c>
      <c r="F6340" s="1">
        <v>3</v>
      </c>
      <c r="G6340" s="1">
        <v>0</v>
      </c>
      <c r="H6340" s="1">
        <v>0</v>
      </c>
      <c r="I6340" s="15">
        <v>1</v>
      </c>
      <c r="J6340">
        <f t="shared" ref="J6340:J6403" si="99">IF(E6340&lt;=30,40,20)</f>
        <v>40</v>
      </c>
    </row>
    <row r="6341" spans="1:10" x14ac:dyDescent="0.3">
      <c r="A6341" t="s">
        <v>6032</v>
      </c>
      <c r="C6341" s="18">
        <v>411.86848136973026</v>
      </c>
      <c r="D6341" s="1"/>
      <c r="E6341" s="1">
        <v>1</v>
      </c>
      <c r="F6341" s="1">
        <v>1</v>
      </c>
      <c r="G6341" s="1">
        <v>0</v>
      </c>
      <c r="H6341" s="1">
        <v>0</v>
      </c>
      <c r="I6341" s="15">
        <v>1</v>
      </c>
      <c r="J6341">
        <f t="shared" si="99"/>
        <v>40</v>
      </c>
    </row>
    <row r="6342" spans="1:10" x14ac:dyDescent="0.3">
      <c r="A6342" t="s">
        <v>6033</v>
      </c>
      <c r="C6342" s="18">
        <v>411.86729969727679</v>
      </c>
      <c r="D6342" s="1"/>
      <c r="E6342" s="1">
        <v>3</v>
      </c>
      <c r="F6342" s="1">
        <v>2</v>
      </c>
      <c r="G6342" s="1">
        <v>0</v>
      </c>
      <c r="H6342" s="1">
        <v>1</v>
      </c>
      <c r="I6342" s="15">
        <v>0.66666666666666663</v>
      </c>
      <c r="J6342">
        <f t="shared" si="99"/>
        <v>40</v>
      </c>
    </row>
    <row r="6343" spans="1:10" x14ac:dyDescent="0.3">
      <c r="A6343" t="s">
        <v>6034</v>
      </c>
      <c r="C6343" s="18">
        <v>411.85802198473573</v>
      </c>
      <c r="D6343" s="1"/>
      <c r="E6343" s="1">
        <v>3</v>
      </c>
      <c r="F6343" s="1">
        <v>2</v>
      </c>
      <c r="G6343" s="1">
        <v>0</v>
      </c>
      <c r="H6343" s="1">
        <v>1</v>
      </c>
      <c r="I6343" s="15">
        <v>0.66666666666666663</v>
      </c>
      <c r="J6343">
        <f t="shared" si="99"/>
        <v>40</v>
      </c>
    </row>
    <row r="6344" spans="1:10" x14ac:dyDescent="0.3">
      <c r="A6344" t="s">
        <v>6083</v>
      </c>
      <c r="C6344" s="18">
        <v>411.85207638218151</v>
      </c>
      <c r="D6344" s="1"/>
      <c r="E6344" s="1">
        <v>3</v>
      </c>
      <c r="F6344" s="1">
        <v>2</v>
      </c>
      <c r="G6344" s="1">
        <v>0</v>
      </c>
      <c r="H6344" s="1">
        <v>1</v>
      </c>
      <c r="I6344" s="15">
        <v>0.66666666666666663</v>
      </c>
      <c r="J6344">
        <f t="shared" si="99"/>
        <v>40</v>
      </c>
    </row>
    <row r="6345" spans="1:10" x14ac:dyDescent="0.3">
      <c r="A6345" t="s">
        <v>6044</v>
      </c>
      <c r="C6345" s="18">
        <v>411.85193465273835</v>
      </c>
      <c r="D6345" s="1"/>
      <c r="E6345" s="1">
        <v>9</v>
      </c>
      <c r="F6345" s="1">
        <v>5</v>
      </c>
      <c r="G6345" s="1">
        <v>0</v>
      </c>
      <c r="H6345" s="1">
        <v>4</v>
      </c>
      <c r="I6345" s="15">
        <v>0.55555555555555558</v>
      </c>
      <c r="J6345">
        <f t="shared" si="99"/>
        <v>40</v>
      </c>
    </row>
    <row r="6346" spans="1:10" x14ac:dyDescent="0.3">
      <c r="A6346" t="s">
        <v>6035</v>
      </c>
      <c r="C6346" s="18">
        <v>411.84815624277991</v>
      </c>
      <c r="D6346" s="1"/>
      <c r="E6346" s="1">
        <v>3</v>
      </c>
      <c r="F6346" s="1">
        <v>2</v>
      </c>
      <c r="G6346" s="1">
        <v>0</v>
      </c>
      <c r="H6346" s="1">
        <v>1</v>
      </c>
      <c r="I6346" s="15">
        <v>0.66666666666666663</v>
      </c>
      <c r="J6346">
        <f t="shared" si="99"/>
        <v>40</v>
      </c>
    </row>
    <row r="6347" spans="1:10" x14ac:dyDescent="0.3">
      <c r="A6347" t="s">
        <v>6036</v>
      </c>
      <c r="C6347" s="18">
        <v>411.84708607487448</v>
      </c>
      <c r="D6347" s="1"/>
      <c r="E6347" s="1">
        <v>3</v>
      </c>
      <c r="F6347" s="1">
        <v>2</v>
      </c>
      <c r="G6347" s="1">
        <v>0</v>
      </c>
      <c r="H6347" s="1">
        <v>1</v>
      </c>
      <c r="I6347" s="15">
        <v>0.66666666666666663</v>
      </c>
      <c r="J6347">
        <f t="shared" si="99"/>
        <v>40</v>
      </c>
    </row>
    <row r="6348" spans="1:10" x14ac:dyDescent="0.3">
      <c r="A6348" t="s">
        <v>6037</v>
      </c>
      <c r="C6348" s="18">
        <v>411.84482210358402</v>
      </c>
      <c r="D6348" s="1"/>
      <c r="E6348" s="1">
        <v>5</v>
      </c>
      <c r="F6348" s="1">
        <v>3</v>
      </c>
      <c r="G6348" s="1">
        <v>0</v>
      </c>
      <c r="H6348" s="1">
        <v>2</v>
      </c>
      <c r="I6348" s="15">
        <v>0.6</v>
      </c>
      <c r="J6348">
        <f t="shared" si="99"/>
        <v>40</v>
      </c>
    </row>
    <row r="6349" spans="1:10" x14ac:dyDescent="0.3">
      <c r="A6349" t="s">
        <v>6038</v>
      </c>
      <c r="C6349" s="18">
        <v>411.83885998002432</v>
      </c>
      <c r="D6349" s="1"/>
      <c r="E6349" s="1">
        <v>3</v>
      </c>
      <c r="F6349" s="1">
        <v>2</v>
      </c>
      <c r="G6349" s="1">
        <v>0</v>
      </c>
      <c r="H6349" s="1">
        <v>1</v>
      </c>
      <c r="I6349" s="15">
        <v>0.66666666666666663</v>
      </c>
      <c r="J6349">
        <f t="shared" si="99"/>
        <v>40</v>
      </c>
    </row>
    <row r="6350" spans="1:10" x14ac:dyDescent="0.3">
      <c r="A6350" t="s">
        <v>6039</v>
      </c>
      <c r="C6350" s="18">
        <v>411.83295514966619</v>
      </c>
      <c r="D6350" s="1"/>
      <c r="E6350" s="1">
        <v>3</v>
      </c>
      <c r="F6350" s="1">
        <v>2</v>
      </c>
      <c r="G6350" s="1">
        <v>0</v>
      </c>
      <c r="H6350" s="1">
        <v>1</v>
      </c>
      <c r="I6350" s="15">
        <v>0.66666666666666663</v>
      </c>
      <c r="J6350">
        <f t="shared" si="99"/>
        <v>40</v>
      </c>
    </row>
    <row r="6351" spans="1:10" x14ac:dyDescent="0.3">
      <c r="A6351" t="s">
        <v>6040</v>
      </c>
      <c r="C6351" s="18">
        <v>411.83273376643575</v>
      </c>
      <c r="D6351" s="1"/>
      <c r="E6351" s="1">
        <v>20</v>
      </c>
      <c r="F6351" s="1">
        <v>10</v>
      </c>
      <c r="G6351" s="1">
        <v>0</v>
      </c>
      <c r="H6351" s="1">
        <v>10</v>
      </c>
      <c r="I6351" s="15">
        <v>0.5</v>
      </c>
      <c r="J6351">
        <f t="shared" si="99"/>
        <v>40</v>
      </c>
    </row>
    <row r="6352" spans="1:10" x14ac:dyDescent="0.3">
      <c r="A6352" t="s">
        <v>6041</v>
      </c>
      <c r="C6352" s="18">
        <v>411.81563481122197</v>
      </c>
      <c r="D6352" s="1"/>
      <c r="E6352" s="1">
        <v>5</v>
      </c>
      <c r="F6352" s="1">
        <v>3</v>
      </c>
      <c r="G6352" s="1">
        <v>0</v>
      </c>
      <c r="H6352" s="1">
        <v>2</v>
      </c>
      <c r="I6352" s="15">
        <v>0.6</v>
      </c>
      <c r="J6352">
        <f t="shared" si="99"/>
        <v>40</v>
      </c>
    </row>
    <row r="6353" spans="1:10" x14ac:dyDescent="0.3">
      <c r="A6353" t="s">
        <v>6042</v>
      </c>
      <c r="C6353" s="18">
        <v>411.81390559728072</v>
      </c>
      <c r="D6353" s="1"/>
      <c r="E6353" s="1">
        <v>13</v>
      </c>
      <c r="F6353" s="1">
        <v>7</v>
      </c>
      <c r="G6353" s="1">
        <v>0</v>
      </c>
      <c r="H6353" s="1">
        <v>6</v>
      </c>
      <c r="I6353" s="15">
        <v>0.53846153846153844</v>
      </c>
      <c r="J6353">
        <f t="shared" si="99"/>
        <v>40</v>
      </c>
    </row>
    <row r="6354" spans="1:10" x14ac:dyDescent="0.3">
      <c r="A6354" t="s">
        <v>6043</v>
      </c>
      <c r="C6354" s="18">
        <v>411.81269939045609</v>
      </c>
      <c r="D6354" s="1"/>
      <c r="E6354" s="1">
        <v>3</v>
      </c>
      <c r="F6354" s="1">
        <v>2</v>
      </c>
      <c r="G6354" s="1">
        <v>0</v>
      </c>
      <c r="H6354" s="1">
        <v>1</v>
      </c>
      <c r="I6354" s="15">
        <v>0.66666666666666663</v>
      </c>
      <c r="J6354">
        <f t="shared" si="99"/>
        <v>40</v>
      </c>
    </row>
    <row r="6355" spans="1:10" x14ac:dyDescent="0.3">
      <c r="A6355" t="s">
        <v>6045</v>
      </c>
      <c r="C6355" s="18">
        <v>411.79526260132099</v>
      </c>
      <c r="D6355" s="1"/>
      <c r="E6355" s="1">
        <v>3</v>
      </c>
      <c r="F6355" s="1">
        <v>2</v>
      </c>
      <c r="G6355" s="1">
        <v>0</v>
      </c>
      <c r="H6355" s="1">
        <v>1</v>
      </c>
      <c r="I6355" s="15">
        <v>0.66666666666666663</v>
      </c>
      <c r="J6355">
        <f t="shared" si="99"/>
        <v>40</v>
      </c>
    </row>
    <row r="6356" spans="1:10" x14ac:dyDescent="0.3">
      <c r="A6356" t="s">
        <v>6176</v>
      </c>
      <c r="C6356" s="18">
        <v>411.79504314294667</v>
      </c>
      <c r="D6356" s="1"/>
      <c r="E6356" s="1">
        <v>8</v>
      </c>
      <c r="F6356" s="1">
        <v>4</v>
      </c>
      <c r="G6356" s="1">
        <v>0</v>
      </c>
      <c r="H6356" s="1">
        <v>4</v>
      </c>
      <c r="I6356" s="15">
        <v>0.5</v>
      </c>
      <c r="J6356">
        <f t="shared" si="99"/>
        <v>40</v>
      </c>
    </row>
    <row r="6357" spans="1:10" x14ac:dyDescent="0.3">
      <c r="A6357" s="21" t="s">
        <v>6046</v>
      </c>
      <c r="C6357" s="18">
        <v>411.79458454941391</v>
      </c>
      <c r="D6357" s="1"/>
      <c r="E6357" s="1">
        <v>3</v>
      </c>
      <c r="F6357" s="1">
        <v>2</v>
      </c>
      <c r="G6357" s="1">
        <v>0</v>
      </c>
      <c r="H6357" s="1">
        <v>1</v>
      </c>
      <c r="I6357" s="15">
        <v>0.66666666666666663</v>
      </c>
      <c r="J6357">
        <f t="shared" si="99"/>
        <v>40</v>
      </c>
    </row>
    <row r="6358" spans="1:10" x14ac:dyDescent="0.3">
      <c r="A6358" t="s">
        <v>6062</v>
      </c>
      <c r="C6358" s="18">
        <v>411.78253470324171</v>
      </c>
      <c r="D6358" s="1"/>
      <c r="E6358" s="1">
        <v>3</v>
      </c>
      <c r="F6358" s="1">
        <v>2</v>
      </c>
      <c r="G6358" s="1">
        <v>0</v>
      </c>
      <c r="H6358" s="1">
        <v>1</v>
      </c>
      <c r="I6358" s="15">
        <v>0.66666666666666663</v>
      </c>
      <c r="J6358">
        <f t="shared" si="99"/>
        <v>40</v>
      </c>
    </row>
    <row r="6359" spans="1:10" x14ac:dyDescent="0.3">
      <c r="A6359" t="s">
        <v>6048</v>
      </c>
      <c r="C6359" s="18">
        <v>411.77017016021813</v>
      </c>
      <c r="D6359" s="1"/>
      <c r="E6359" s="1">
        <v>3</v>
      </c>
      <c r="F6359" s="1">
        <v>2</v>
      </c>
      <c r="G6359" s="1">
        <v>0</v>
      </c>
      <c r="H6359" s="1">
        <v>1</v>
      </c>
      <c r="I6359" s="15">
        <v>0.66666666666666663</v>
      </c>
      <c r="J6359">
        <f t="shared" si="99"/>
        <v>40</v>
      </c>
    </row>
    <row r="6360" spans="1:10" x14ac:dyDescent="0.3">
      <c r="A6360" t="s">
        <v>6049</v>
      </c>
      <c r="C6360" s="18">
        <v>411.76899748607161</v>
      </c>
      <c r="D6360" s="1"/>
      <c r="E6360" s="1">
        <v>5</v>
      </c>
      <c r="F6360" s="1">
        <v>3</v>
      </c>
      <c r="G6360" s="1">
        <v>0</v>
      </c>
      <c r="H6360" s="1">
        <v>2</v>
      </c>
      <c r="I6360" s="15">
        <v>0.6</v>
      </c>
      <c r="J6360">
        <f t="shared" si="99"/>
        <v>40</v>
      </c>
    </row>
    <row r="6361" spans="1:10" x14ac:dyDescent="0.3">
      <c r="A6361" t="s">
        <v>6068</v>
      </c>
      <c r="C6361" s="18">
        <v>411.76854551391187</v>
      </c>
      <c r="D6361" s="1"/>
      <c r="E6361" s="1">
        <v>3</v>
      </c>
      <c r="F6361" s="1">
        <v>2</v>
      </c>
      <c r="G6361" s="1">
        <v>0</v>
      </c>
      <c r="H6361" s="1">
        <v>1</v>
      </c>
      <c r="I6361" s="15">
        <v>0.66666666666666663</v>
      </c>
      <c r="J6361">
        <f t="shared" si="99"/>
        <v>40</v>
      </c>
    </row>
    <row r="6362" spans="1:10" x14ac:dyDescent="0.3">
      <c r="A6362" t="s">
        <v>6050</v>
      </c>
      <c r="C6362" s="18">
        <v>411.76151151518638</v>
      </c>
      <c r="D6362" s="1"/>
      <c r="E6362" s="1">
        <v>35</v>
      </c>
      <c r="F6362" s="1">
        <v>19</v>
      </c>
      <c r="G6362" s="1">
        <v>0</v>
      </c>
      <c r="H6362" s="1">
        <v>16</v>
      </c>
      <c r="I6362" s="15">
        <v>0.54285714285714282</v>
      </c>
      <c r="J6362">
        <f t="shared" si="99"/>
        <v>20</v>
      </c>
    </row>
    <row r="6363" spans="1:10" x14ac:dyDescent="0.3">
      <c r="A6363" t="s">
        <v>6051</v>
      </c>
      <c r="C6363" s="18">
        <v>411.757655457395</v>
      </c>
      <c r="D6363" s="1"/>
      <c r="E6363" s="1">
        <v>3</v>
      </c>
      <c r="F6363" s="1">
        <v>2</v>
      </c>
      <c r="G6363" s="1">
        <v>0</v>
      </c>
      <c r="H6363" s="1">
        <v>1</v>
      </c>
      <c r="I6363" s="15">
        <v>0.66666666666666663</v>
      </c>
      <c r="J6363">
        <f t="shared" si="99"/>
        <v>40</v>
      </c>
    </row>
    <row r="6364" spans="1:10" x14ac:dyDescent="0.3">
      <c r="A6364" t="s">
        <v>6052</v>
      </c>
      <c r="C6364" s="18">
        <v>411.7559980080934</v>
      </c>
      <c r="D6364" s="1"/>
      <c r="E6364" s="1">
        <v>9</v>
      </c>
      <c r="F6364" s="1">
        <v>5</v>
      </c>
      <c r="G6364" s="1">
        <v>0</v>
      </c>
      <c r="H6364" s="1">
        <v>4</v>
      </c>
      <c r="I6364" s="15">
        <v>0.55555555555555558</v>
      </c>
      <c r="J6364">
        <f t="shared" si="99"/>
        <v>40</v>
      </c>
    </row>
    <row r="6365" spans="1:10" x14ac:dyDescent="0.3">
      <c r="A6365" t="s">
        <v>6059</v>
      </c>
      <c r="C6365" s="18">
        <v>411.75422527510347</v>
      </c>
      <c r="D6365" s="1"/>
      <c r="E6365" s="1">
        <v>5</v>
      </c>
      <c r="F6365" s="1">
        <v>3</v>
      </c>
      <c r="G6365" s="1">
        <v>0</v>
      </c>
      <c r="H6365" s="1">
        <v>2</v>
      </c>
      <c r="I6365" s="15">
        <v>0.6</v>
      </c>
      <c r="J6365">
        <f t="shared" si="99"/>
        <v>40</v>
      </c>
    </row>
    <row r="6366" spans="1:10" x14ac:dyDescent="0.3">
      <c r="A6366" t="s">
        <v>6054</v>
      </c>
      <c r="C6366" s="18">
        <v>411.75344666661329</v>
      </c>
      <c r="D6366" s="1"/>
      <c r="E6366" s="1">
        <v>3</v>
      </c>
      <c r="F6366" s="1">
        <v>2</v>
      </c>
      <c r="G6366" s="1">
        <v>0</v>
      </c>
      <c r="H6366" s="1">
        <v>1</v>
      </c>
      <c r="I6366" s="15">
        <v>0.66666666666666663</v>
      </c>
      <c r="J6366">
        <f t="shared" si="99"/>
        <v>40</v>
      </c>
    </row>
    <row r="6367" spans="1:10" x14ac:dyDescent="0.3">
      <c r="A6367" t="s">
        <v>6055</v>
      </c>
      <c r="C6367" s="18">
        <v>411.75128583393661</v>
      </c>
      <c r="D6367" s="1"/>
      <c r="E6367" s="1">
        <v>3</v>
      </c>
      <c r="F6367" s="1">
        <v>2</v>
      </c>
      <c r="G6367" s="1">
        <v>0</v>
      </c>
      <c r="H6367" s="1">
        <v>1</v>
      </c>
      <c r="I6367" s="15">
        <v>0.66666666666666663</v>
      </c>
      <c r="J6367">
        <f t="shared" si="99"/>
        <v>40</v>
      </c>
    </row>
    <row r="6368" spans="1:10" x14ac:dyDescent="0.3">
      <c r="A6368" t="s">
        <v>6057</v>
      </c>
      <c r="C6368" s="18">
        <v>411.74660997400071</v>
      </c>
      <c r="D6368" s="1"/>
      <c r="E6368" s="1">
        <v>3</v>
      </c>
      <c r="F6368" s="1">
        <v>2</v>
      </c>
      <c r="G6368" s="1">
        <v>0</v>
      </c>
      <c r="H6368" s="1">
        <v>1</v>
      </c>
      <c r="I6368" s="15">
        <v>0.66666666666666663</v>
      </c>
      <c r="J6368">
        <f t="shared" si="99"/>
        <v>40</v>
      </c>
    </row>
    <row r="6369" spans="1:10" x14ac:dyDescent="0.3">
      <c r="A6369" t="s">
        <v>6058</v>
      </c>
      <c r="C6369" s="18">
        <v>411.74576127124232</v>
      </c>
      <c r="D6369" s="1"/>
      <c r="E6369" s="1">
        <v>4</v>
      </c>
      <c r="F6369" s="1">
        <v>2</v>
      </c>
      <c r="G6369" s="1">
        <v>1</v>
      </c>
      <c r="H6369" s="1">
        <v>1</v>
      </c>
      <c r="I6369" s="15">
        <v>0.625</v>
      </c>
      <c r="J6369">
        <f t="shared" si="99"/>
        <v>40</v>
      </c>
    </row>
    <row r="6370" spans="1:10" x14ac:dyDescent="0.3">
      <c r="A6370" t="s">
        <v>6060</v>
      </c>
      <c r="C6370" s="18">
        <v>411.73873895339585</v>
      </c>
      <c r="D6370" s="1"/>
      <c r="E6370" s="1">
        <v>5</v>
      </c>
      <c r="F6370" s="1">
        <v>3</v>
      </c>
      <c r="G6370" s="1">
        <v>0</v>
      </c>
      <c r="H6370" s="1">
        <v>2</v>
      </c>
      <c r="I6370" s="15">
        <v>0.6</v>
      </c>
      <c r="J6370">
        <f t="shared" si="99"/>
        <v>40</v>
      </c>
    </row>
    <row r="6371" spans="1:10" x14ac:dyDescent="0.3">
      <c r="A6371" t="s">
        <v>6061</v>
      </c>
      <c r="C6371" s="18">
        <v>411.73120801250627</v>
      </c>
      <c r="D6371" s="1"/>
      <c r="E6371" s="1">
        <v>7</v>
      </c>
      <c r="F6371" s="1">
        <v>4</v>
      </c>
      <c r="G6371" s="1">
        <v>0</v>
      </c>
      <c r="H6371" s="1">
        <v>3</v>
      </c>
      <c r="I6371" s="15">
        <v>0.5714285714285714</v>
      </c>
      <c r="J6371">
        <f t="shared" si="99"/>
        <v>40</v>
      </c>
    </row>
    <row r="6372" spans="1:10" x14ac:dyDescent="0.3">
      <c r="A6372" t="s">
        <v>6063</v>
      </c>
      <c r="C6372" s="18">
        <v>411.72720977048505</v>
      </c>
      <c r="D6372" s="1"/>
      <c r="E6372" s="1">
        <v>3</v>
      </c>
      <c r="F6372" s="1">
        <v>2</v>
      </c>
      <c r="G6372" s="1">
        <v>0</v>
      </c>
      <c r="H6372" s="1">
        <v>1</v>
      </c>
      <c r="I6372" s="15">
        <v>0.66666666666666663</v>
      </c>
      <c r="J6372">
        <f t="shared" si="99"/>
        <v>40</v>
      </c>
    </row>
    <row r="6373" spans="1:10" x14ac:dyDescent="0.3">
      <c r="A6373" t="s">
        <v>6064</v>
      </c>
      <c r="C6373" s="18">
        <v>411.72638564357601</v>
      </c>
      <c r="D6373" s="1"/>
      <c r="E6373" s="1">
        <v>5</v>
      </c>
      <c r="F6373" s="1">
        <v>3</v>
      </c>
      <c r="G6373" s="1">
        <v>0</v>
      </c>
      <c r="H6373" s="1">
        <v>2</v>
      </c>
      <c r="I6373" s="15">
        <v>0.6</v>
      </c>
      <c r="J6373">
        <f t="shared" si="99"/>
        <v>40</v>
      </c>
    </row>
    <row r="6374" spans="1:10" x14ac:dyDescent="0.3">
      <c r="A6374" t="s">
        <v>6065</v>
      </c>
      <c r="C6374" s="18">
        <v>411.72415733426328</v>
      </c>
      <c r="D6374" s="1"/>
      <c r="E6374" s="1">
        <v>10</v>
      </c>
      <c r="F6374" s="1">
        <v>5</v>
      </c>
      <c r="G6374" s="1">
        <v>1</v>
      </c>
      <c r="H6374" s="1">
        <v>4</v>
      </c>
      <c r="I6374" s="15">
        <v>0.55000000000000004</v>
      </c>
      <c r="J6374">
        <f t="shared" si="99"/>
        <v>40</v>
      </c>
    </row>
    <row r="6375" spans="1:10" x14ac:dyDescent="0.3">
      <c r="A6375" t="s">
        <v>6067</v>
      </c>
      <c r="C6375" s="18">
        <v>411.71031565681744</v>
      </c>
      <c r="D6375" s="1"/>
      <c r="E6375" s="1">
        <v>10</v>
      </c>
      <c r="F6375" s="1">
        <v>5</v>
      </c>
      <c r="G6375" s="1">
        <v>1</v>
      </c>
      <c r="H6375" s="1">
        <v>4</v>
      </c>
      <c r="I6375" s="15">
        <v>0.55000000000000004</v>
      </c>
      <c r="J6375">
        <f t="shared" si="99"/>
        <v>40</v>
      </c>
    </row>
    <row r="6376" spans="1:10" x14ac:dyDescent="0.3">
      <c r="A6376" t="s">
        <v>6070</v>
      </c>
      <c r="C6376" s="18">
        <v>411.69522969626581</v>
      </c>
      <c r="D6376" s="1"/>
      <c r="E6376" s="1">
        <v>3</v>
      </c>
      <c r="F6376" s="1">
        <v>2</v>
      </c>
      <c r="G6376" s="1">
        <v>0</v>
      </c>
      <c r="H6376" s="1">
        <v>1</v>
      </c>
      <c r="I6376" s="15">
        <v>0.66666666666666663</v>
      </c>
      <c r="J6376">
        <f t="shared" si="99"/>
        <v>40</v>
      </c>
    </row>
    <row r="6377" spans="1:10" x14ac:dyDescent="0.3">
      <c r="A6377" t="s">
        <v>6071</v>
      </c>
      <c r="C6377" s="18">
        <v>411.69179558124586</v>
      </c>
      <c r="D6377" s="1"/>
      <c r="E6377" s="1">
        <v>3</v>
      </c>
      <c r="F6377" s="1">
        <v>2</v>
      </c>
      <c r="G6377" s="1">
        <v>0</v>
      </c>
      <c r="H6377" s="1">
        <v>1</v>
      </c>
      <c r="I6377" s="15">
        <v>0.66666666666666663</v>
      </c>
      <c r="J6377">
        <f t="shared" si="99"/>
        <v>40</v>
      </c>
    </row>
    <row r="6378" spans="1:10" x14ac:dyDescent="0.3">
      <c r="A6378" t="s">
        <v>6072</v>
      </c>
      <c r="C6378" s="18">
        <v>411.69156800416863</v>
      </c>
      <c r="D6378" s="1"/>
      <c r="E6378" s="1">
        <v>5</v>
      </c>
      <c r="F6378" s="1">
        <v>3</v>
      </c>
      <c r="G6378" s="1">
        <v>0</v>
      </c>
      <c r="H6378" s="1">
        <v>2</v>
      </c>
      <c r="I6378" s="15">
        <v>0.6</v>
      </c>
      <c r="J6378">
        <f t="shared" si="99"/>
        <v>40</v>
      </c>
    </row>
    <row r="6379" spans="1:10" x14ac:dyDescent="0.3">
      <c r="A6379" t="s">
        <v>6073</v>
      </c>
      <c r="C6379" s="18">
        <v>411.68140819457682</v>
      </c>
      <c r="D6379" s="1"/>
      <c r="E6379" s="1">
        <v>3</v>
      </c>
      <c r="F6379" s="1">
        <v>2</v>
      </c>
      <c r="G6379" s="1">
        <v>0</v>
      </c>
      <c r="H6379" s="1">
        <v>1</v>
      </c>
      <c r="I6379" s="15">
        <v>0.66666666666666663</v>
      </c>
      <c r="J6379">
        <f t="shared" si="99"/>
        <v>40</v>
      </c>
    </row>
    <row r="6380" spans="1:10" x14ac:dyDescent="0.3">
      <c r="A6380" t="s">
        <v>6074</v>
      </c>
      <c r="C6380" s="18">
        <v>411.6797154790072</v>
      </c>
      <c r="D6380" s="1"/>
      <c r="E6380" s="1">
        <v>7</v>
      </c>
      <c r="F6380" s="1">
        <v>4</v>
      </c>
      <c r="G6380" s="1">
        <v>0</v>
      </c>
      <c r="H6380" s="1">
        <v>3</v>
      </c>
      <c r="I6380" s="15">
        <v>0.5714285714285714</v>
      </c>
      <c r="J6380">
        <f t="shared" si="99"/>
        <v>40</v>
      </c>
    </row>
    <row r="6381" spans="1:10" x14ac:dyDescent="0.3">
      <c r="A6381" t="s">
        <v>6076</v>
      </c>
      <c r="C6381" s="18">
        <v>411.65900701211473</v>
      </c>
      <c r="D6381" s="1"/>
      <c r="E6381" s="1">
        <v>5</v>
      </c>
      <c r="F6381" s="1">
        <v>3</v>
      </c>
      <c r="G6381" s="1">
        <v>0</v>
      </c>
      <c r="H6381" s="1">
        <v>2</v>
      </c>
      <c r="I6381" s="15">
        <v>0.6</v>
      </c>
      <c r="J6381">
        <f t="shared" si="99"/>
        <v>40</v>
      </c>
    </row>
    <row r="6382" spans="1:10" x14ac:dyDescent="0.3">
      <c r="A6382" t="s">
        <v>6077</v>
      </c>
      <c r="C6382" s="18">
        <v>411.65700574287843</v>
      </c>
      <c r="D6382" s="1"/>
      <c r="E6382" s="1">
        <v>3</v>
      </c>
      <c r="F6382" s="1">
        <v>2</v>
      </c>
      <c r="G6382" s="1">
        <v>0</v>
      </c>
      <c r="H6382" s="1">
        <v>1</v>
      </c>
      <c r="I6382" s="15">
        <v>0.66666666666666663</v>
      </c>
      <c r="J6382">
        <f t="shared" si="99"/>
        <v>40</v>
      </c>
    </row>
    <row r="6383" spans="1:10" x14ac:dyDescent="0.3">
      <c r="A6383" t="s">
        <v>6078</v>
      </c>
      <c r="C6383" s="18">
        <v>411.65236184535945</v>
      </c>
      <c r="D6383" s="1"/>
      <c r="E6383" s="1">
        <v>3</v>
      </c>
      <c r="F6383" s="1">
        <v>2</v>
      </c>
      <c r="G6383" s="1">
        <v>0</v>
      </c>
      <c r="H6383" s="1">
        <v>1</v>
      </c>
      <c r="I6383" s="15">
        <v>0.66666666666666663</v>
      </c>
      <c r="J6383">
        <f t="shared" si="99"/>
        <v>40</v>
      </c>
    </row>
    <row r="6384" spans="1:10" x14ac:dyDescent="0.3">
      <c r="A6384" t="s">
        <v>6080</v>
      </c>
      <c r="C6384" s="18">
        <v>411.64609719579477</v>
      </c>
      <c r="D6384" s="1"/>
      <c r="E6384" s="1">
        <v>3</v>
      </c>
      <c r="F6384" s="1">
        <v>2</v>
      </c>
      <c r="G6384" s="1">
        <v>0</v>
      </c>
      <c r="H6384" s="1">
        <v>1</v>
      </c>
      <c r="I6384" s="15">
        <v>0.66666666666666663</v>
      </c>
      <c r="J6384">
        <f t="shared" si="99"/>
        <v>40</v>
      </c>
    </row>
    <row r="6385" spans="1:10" x14ac:dyDescent="0.3">
      <c r="A6385" t="s">
        <v>6081</v>
      </c>
      <c r="C6385" s="18">
        <v>411.64591687667507</v>
      </c>
      <c r="D6385" s="1"/>
      <c r="E6385" s="1">
        <v>2</v>
      </c>
      <c r="F6385" s="1">
        <v>0</v>
      </c>
      <c r="G6385" s="1">
        <v>0</v>
      </c>
      <c r="H6385" s="1">
        <v>2</v>
      </c>
      <c r="I6385" s="15">
        <v>0</v>
      </c>
      <c r="J6385">
        <f t="shared" si="99"/>
        <v>40</v>
      </c>
    </row>
    <row r="6386" spans="1:10" x14ac:dyDescent="0.3">
      <c r="A6386" t="s">
        <v>6082</v>
      </c>
      <c r="C6386" s="18">
        <v>411.64571970799642</v>
      </c>
      <c r="D6386" s="1"/>
      <c r="E6386" s="1">
        <v>3</v>
      </c>
      <c r="F6386" s="1">
        <v>2</v>
      </c>
      <c r="G6386" s="1">
        <v>0</v>
      </c>
      <c r="H6386" s="1">
        <v>1</v>
      </c>
      <c r="I6386" s="15">
        <v>0.66666666666666663</v>
      </c>
      <c r="J6386">
        <f t="shared" si="99"/>
        <v>40</v>
      </c>
    </row>
    <row r="6387" spans="1:10" x14ac:dyDescent="0.3">
      <c r="A6387" t="s">
        <v>6084</v>
      </c>
      <c r="C6387" s="18">
        <v>411.64087885158955</v>
      </c>
      <c r="D6387" s="1"/>
      <c r="E6387" s="1">
        <v>8</v>
      </c>
      <c r="F6387" s="1">
        <v>4</v>
      </c>
      <c r="G6387" s="1">
        <v>1</v>
      </c>
      <c r="H6387" s="1">
        <v>3</v>
      </c>
      <c r="I6387" s="15">
        <v>0.5625</v>
      </c>
      <c r="J6387">
        <f t="shared" si="99"/>
        <v>40</v>
      </c>
    </row>
    <row r="6388" spans="1:10" x14ac:dyDescent="0.3">
      <c r="A6388" t="s">
        <v>6085</v>
      </c>
      <c r="C6388" s="18">
        <v>411.63916707309642</v>
      </c>
      <c r="D6388" s="1"/>
      <c r="E6388" s="1">
        <v>3</v>
      </c>
      <c r="F6388" s="1">
        <v>2</v>
      </c>
      <c r="G6388" s="1">
        <v>0</v>
      </c>
      <c r="H6388" s="1">
        <v>1</v>
      </c>
      <c r="I6388" s="15">
        <v>0.66666666666666663</v>
      </c>
      <c r="J6388">
        <f t="shared" si="99"/>
        <v>40</v>
      </c>
    </row>
    <row r="6389" spans="1:10" x14ac:dyDescent="0.3">
      <c r="A6389" t="s">
        <v>6086</v>
      </c>
      <c r="C6389" s="18">
        <v>411.6332784970898</v>
      </c>
      <c r="D6389" s="1"/>
      <c r="E6389" s="1">
        <v>3</v>
      </c>
      <c r="F6389" s="1">
        <v>2</v>
      </c>
      <c r="G6389" s="1">
        <v>0</v>
      </c>
      <c r="H6389" s="1">
        <v>1</v>
      </c>
      <c r="I6389" s="15">
        <v>0.66666666666666663</v>
      </c>
      <c r="J6389">
        <f t="shared" si="99"/>
        <v>40</v>
      </c>
    </row>
    <row r="6390" spans="1:10" x14ac:dyDescent="0.3">
      <c r="A6390" t="s">
        <v>6087</v>
      </c>
      <c r="C6390" s="18">
        <v>411.62362298766766</v>
      </c>
      <c r="D6390" s="1"/>
      <c r="E6390" s="1">
        <v>3</v>
      </c>
      <c r="F6390" s="1">
        <v>2</v>
      </c>
      <c r="G6390" s="1">
        <v>0</v>
      </c>
      <c r="H6390" s="1">
        <v>1</v>
      </c>
      <c r="I6390" s="15">
        <v>0.66666666666666663</v>
      </c>
      <c r="J6390">
        <f t="shared" si="99"/>
        <v>40</v>
      </c>
    </row>
    <row r="6391" spans="1:10" x14ac:dyDescent="0.3">
      <c r="A6391" t="s">
        <v>6088</v>
      </c>
      <c r="C6391" s="18">
        <v>411.62285884433419</v>
      </c>
      <c r="D6391" s="1"/>
      <c r="E6391" s="1">
        <v>3</v>
      </c>
      <c r="F6391" s="1">
        <v>2</v>
      </c>
      <c r="G6391" s="1">
        <v>0</v>
      </c>
      <c r="H6391" s="1">
        <v>1</v>
      </c>
      <c r="I6391" s="15">
        <v>0.66666666666666663</v>
      </c>
      <c r="J6391">
        <f t="shared" si="99"/>
        <v>40</v>
      </c>
    </row>
    <row r="6392" spans="1:10" x14ac:dyDescent="0.3">
      <c r="A6392" t="s">
        <v>6089</v>
      </c>
      <c r="C6392" s="18">
        <v>411.61963410522389</v>
      </c>
      <c r="D6392" s="1"/>
      <c r="E6392" s="1">
        <v>3</v>
      </c>
      <c r="F6392" s="1">
        <v>2</v>
      </c>
      <c r="G6392" s="1">
        <v>0</v>
      </c>
      <c r="H6392" s="1">
        <v>1</v>
      </c>
      <c r="I6392" s="15">
        <v>0.66666666666666663</v>
      </c>
      <c r="J6392">
        <f t="shared" si="99"/>
        <v>40</v>
      </c>
    </row>
    <row r="6393" spans="1:10" x14ac:dyDescent="0.3">
      <c r="A6393" t="s">
        <v>6090</v>
      </c>
      <c r="C6393" s="18">
        <v>411.61862809442732</v>
      </c>
      <c r="D6393" s="1"/>
      <c r="E6393" s="1">
        <v>3</v>
      </c>
      <c r="F6393" s="1">
        <v>2</v>
      </c>
      <c r="G6393" s="1">
        <v>0</v>
      </c>
      <c r="H6393" s="1">
        <v>1</v>
      </c>
      <c r="I6393" s="15">
        <v>0.66666666666666663</v>
      </c>
      <c r="J6393">
        <f t="shared" si="99"/>
        <v>40</v>
      </c>
    </row>
    <row r="6394" spans="1:10" x14ac:dyDescent="0.3">
      <c r="A6394" t="s">
        <v>6092</v>
      </c>
      <c r="C6394" s="18">
        <v>411.6156514455073</v>
      </c>
      <c r="D6394" s="1"/>
      <c r="E6394" s="1">
        <v>35</v>
      </c>
      <c r="F6394" s="1">
        <v>16</v>
      </c>
      <c r="G6394" s="1">
        <v>2</v>
      </c>
      <c r="H6394" s="1">
        <v>17</v>
      </c>
      <c r="I6394" s="15">
        <v>0.48571428571428571</v>
      </c>
      <c r="J6394">
        <f t="shared" si="99"/>
        <v>20</v>
      </c>
    </row>
    <row r="6395" spans="1:10" x14ac:dyDescent="0.3">
      <c r="A6395" t="s">
        <v>6093</v>
      </c>
      <c r="C6395" s="18">
        <v>411.61121680953107</v>
      </c>
      <c r="D6395" s="1"/>
      <c r="E6395" s="1">
        <v>3</v>
      </c>
      <c r="F6395" s="1">
        <v>2</v>
      </c>
      <c r="G6395" s="1">
        <v>0</v>
      </c>
      <c r="H6395" s="1">
        <v>1</v>
      </c>
      <c r="I6395" s="15">
        <v>0.66666666666666663</v>
      </c>
      <c r="J6395">
        <f t="shared" si="99"/>
        <v>40</v>
      </c>
    </row>
    <row r="6396" spans="1:10" x14ac:dyDescent="0.3">
      <c r="A6396" t="s">
        <v>6097</v>
      </c>
      <c r="C6396" s="18">
        <v>411.58403572271703</v>
      </c>
      <c r="D6396" s="1"/>
      <c r="E6396" s="1">
        <v>5</v>
      </c>
      <c r="F6396" s="1">
        <v>3</v>
      </c>
      <c r="G6396" s="1">
        <v>0</v>
      </c>
      <c r="H6396" s="1">
        <v>2</v>
      </c>
      <c r="I6396" s="15">
        <v>0.6</v>
      </c>
      <c r="J6396">
        <f t="shared" si="99"/>
        <v>40</v>
      </c>
    </row>
    <row r="6397" spans="1:10" x14ac:dyDescent="0.3">
      <c r="A6397" t="s">
        <v>6098</v>
      </c>
      <c r="C6397" s="18">
        <v>411.5742787758544</v>
      </c>
      <c r="D6397" s="1"/>
      <c r="E6397" s="1">
        <v>3</v>
      </c>
      <c r="F6397" s="1">
        <v>2</v>
      </c>
      <c r="G6397" s="1">
        <v>0</v>
      </c>
      <c r="H6397" s="1">
        <v>1</v>
      </c>
      <c r="I6397" s="15">
        <v>0.66666666666666663</v>
      </c>
      <c r="J6397">
        <f t="shared" si="99"/>
        <v>40</v>
      </c>
    </row>
    <row r="6398" spans="1:10" x14ac:dyDescent="0.3">
      <c r="A6398" t="s">
        <v>6099</v>
      </c>
      <c r="C6398" s="18">
        <v>411.57402415992232</v>
      </c>
      <c r="D6398" s="1"/>
      <c r="E6398" s="1">
        <v>18</v>
      </c>
      <c r="F6398" s="1">
        <v>10</v>
      </c>
      <c r="G6398" s="1">
        <v>0</v>
      </c>
      <c r="H6398" s="1">
        <v>8</v>
      </c>
      <c r="I6398" s="15">
        <v>0.55555555555555558</v>
      </c>
      <c r="J6398">
        <f t="shared" si="99"/>
        <v>40</v>
      </c>
    </row>
    <row r="6399" spans="1:10" x14ac:dyDescent="0.3">
      <c r="A6399" t="s">
        <v>6100</v>
      </c>
      <c r="C6399" s="18">
        <v>411.5713281229099</v>
      </c>
      <c r="D6399" s="1"/>
      <c r="E6399" s="1">
        <v>5</v>
      </c>
      <c r="F6399" s="1">
        <v>3</v>
      </c>
      <c r="G6399" s="1">
        <v>0</v>
      </c>
      <c r="H6399" s="1">
        <v>2</v>
      </c>
      <c r="I6399" s="15">
        <v>0.6</v>
      </c>
      <c r="J6399">
        <f t="shared" si="99"/>
        <v>40</v>
      </c>
    </row>
    <row r="6400" spans="1:10" x14ac:dyDescent="0.3">
      <c r="A6400" t="s">
        <v>6101</v>
      </c>
      <c r="C6400" s="18">
        <v>411.56845453932942</v>
      </c>
      <c r="D6400" s="1"/>
      <c r="E6400" s="1">
        <v>3</v>
      </c>
      <c r="F6400" s="1">
        <v>2</v>
      </c>
      <c r="G6400" s="1">
        <v>0</v>
      </c>
      <c r="H6400" s="1">
        <v>1</v>
      </c>
      <c r="I6400" s="15">
        <v>0.66666666666666663</v>
      </c>
      <c r="J6400">
        <f t="shared" si="99"/>
        <v>40</v>
      </c>
    </row>
    <row r="6401" spans="1:10" x14ac:dyDescent="0.3">
      <c r="A6401" t="s">
        <v>6102</v>
      </c>
      <c r="C6401" s="18">
        <v>411.56759978190667</v>
      </c>
      <c r="D6401" s="1"/>
      <c r="E6401" s="1">
        <v>3</v>
      </c>
      <c r="F6401" s="1">
        <v>2</v>
      </c>
      <c r="G6401" s="1">
        <v>0</v>
      </c>
      <c r="H6401" s="1">
        <v>1</v>
      </c>
      <c r="I6401" s="15">
        <v>0.66666666666666663</v>
      </c>
      <c r="J6401">
        <f t="shared" si="99"/>
        <v>40</v>
      </c>
    </row>
    <row r="6402" spans="1:10" x14ac:dyDescent="0.3">
      <c r="A6402" t="s">
        <v>6103</v>
      </c>
      <c r="C6402" s="18">
        <v>411.56749660169066</v>
      </c>
      <c r="D6402" s="1"/>
      <c r="E6402" s="1">
        <v>3</v>
      </c>
      <c r="F6402" s="1">
        <v>2</v>
      </c>
      <c r="G6402" s="1">
        <v>0</v>
      </c>
      <c r="H6402" s="1">
        <v>1</v>
      </c>
      <c r="I6402" s="15">
        <v>0.66666666666666663</v>
      </c>
      <c r="J6402">
        <f t="shared" si="99"/>
        <v>40</v>
      </c>
    </row>
    <row r="6403" spans="1:10" x14ac:dyDescent="0.3">
      <c r="A6403" t="s">
        <v>6104</v>
      </c>
      <c r="C6403" s="18">
        <v>411.56137634220272</v>
      </c>
      <c r="D6403" s="1"/>
      <c r="E6403" s="1">
        <v>3</v>
      </c>
      <c r="F6403" s="1">
        <v>2</v>
      </c>
      <c r="G6403" s="1">
        <v>0</v>
      </c>
      <c r="H6403" s="1">
        <v>1</v>
      </c>
      <c r="I6403" s="15">
        <v>0.66666666666666663</v>
      </c>
      <c r="J6403">
        <f t="shared" si="99"/>
        <v>40</v>
      </c>
    </row>
    <row r="6404" spans="1:10" x14ac:dyDescent="0.3">
      <c r="A6404" t="s">
        <v>6105</v>
      </c>
      <c r="C6404" s="18">
        <v>411.5606537400127</v>
      </c>
      <c r="D6404" s="1"/>
      <c r="E6404" s="1">
        <v>3</v>
      </c>
      <c r="F6404" s="1">
        <v>2</v>
      </c>
      <c r="G6404" s="1">
        <v>0</v>
      </c>
      <c r="H6404" s="1">
        <v>1</v>
      </c>
      <c r="I6404" s="15">
        <v>0.66666666666666663</v>
      </c>
      <c r="J6404">
        <f t="shared" ref="J6404:J6467" si="100">IF(E6404&lt;=30,40,20)</f>
        <v>40</v>
      </c>
    </row>
    <row r="6405" spans="1:10" x14ac:dyDescent="0.3">
      <c r="A6405" t="s">
        <v>6106</v>
      </c>
      <c r="C6405" s="18">
        <v>411.55964618113455</v>
      </c>
      <c r="D6405" s="1"/>
      <c r="E6405" s="1">
        <v>3</v>
      </c>
      <c r="F6405" s="1">
        <v>2</v>
      </c>
      <c r="G6405" s="1">
        <v>0</v>
      </c>
      <c r="H6405" s="1">
        <v>1</v>
      </c>
      <c r="I6405" s="15">
        <v>0.66666666666666663</v>
      </c>
      <c r="J6405">
        <f t="shared" si="100"/>
        <v>40</v>
      </c>
    </row>
    <row r="6406" spans="1:10" x14ac:dyDescent="0.3">
      <c r="A6406" t="s">
        <v>6107</v>
      </c>
      <c r="C6406" s="18">
        <v>411.55020232382276</v>
      </c>
      <c r="D6406" s="1"/>
      <c r="E6406" s="1">
        <v>5</v>
      </c>
      <c r="F6406" s="1">
        <v>3</v>
      </c>
      <c r="G6406" s="1">
        <v>0</v>
      </c>
      <c r="H6406" s="1">
        <v>2</v>
      </c>
      <c r="I6406" s="15">
        <v>0.6</v>
      </c>
      <c r="J6406">
        <f t="shared" si="100"/>
        <v>40</v>
      </c>
    </row>
    <row r="6407" spans="1:10" x14ac:dyDescent="0.3">
      <c r="A6407" t="s">
        <v>6108</v>
      </c>
      <c r="C6407" s="18">
        <v>411.54972384231621</v>
      </c>
      <c r="D6407" s="1"/>
      <c r="E6407" s="1">
        <v>3</v>
      </c>
      <c r="F6407" s="1">
        <v>2</v>
      </c>
      <c r="G6407" s="1">
        <v>0</v>
      </c>
      <c r="H6407" s="1">
        <v>1</v>
      </c>
      <c r="I6407" s="15">
        <v>0.66666666666666663</v>
      </c>
      <c r="J6407">
        <f t="shared" si="100"/>
        <v>40</v>
      </c>
    </row>
    <row r="6408" spans="1:10" x14ac:dyDescent="0.3">
      <c r="A6408" t="s">
        <v>6109</v>
      </c>
      <c r="C6408" s="18">
        <v>411.53702387690407</v>
      </c>
      <c r="D6408" s="1"/>
      <c r="E6408" s="1">
        <v>3</v>
      </c>
      <c r="F6408" s="1">
        <v>2</v>
      </c>
      <c r="G6408" s="1">
        <v>0</v>
      </c>
      <c r="H6408" s="1">
        <v>1</v>
      </c>
      <c r="I6408" s="15">
        <v>0.66666666666666663</v>
      </c>
      <c r="J6408">
        <f t="shared" si="100"/>
        <v>40</v>
      </c>
    </row>
    <row r="6409" spans="1:10" x14ac:dyDescent="0.3">
      <c r="A6409" t="s">
        <v>6110</v>
      </c>
      <c r="C6409" s="18">
        <v>411.51734187559026</v>
      </c>
      <c r="D6409" s="1"/>
      <c r="E6409" s="1">
        <v>3</v>
      </c>
      <c r="F6409" s="1">
        <v>2</v>
      </c>
      <c r="G6409" s="1">
        <v>0</v>
      </c>
      <c r="H6409" s="1">
        <v>1</v>
      </c>
      <c r="I6409" s="15">
        <v>0.66666666666666663</v>
      </c>
      <c r="J6409">
        <f t="shared" si="100"/>
        <v>40</v>
      </c>
    </row>
    <row r="6410" spans="1:10" x14ac:dyDescent="0.3">
      <c r="A6410" t="s">
        <v>6111</v>
      </c>
      <c r="C6410" s="18">
        <v>411.51503575485492</v>
      </c>
      <c r="D6410" s="1"/>
      <c r="E6410" s="1">
        <v>3</v>
      </c>
      <c r="F6410" s="1">
        <v>2</v>
      </c>
      <c r="G6410" s="1">
        <v>0</v>
      </c>
      <c r="H6410" s="1">
        <v>1</v>
      </c>
      <c r="I6410" s="15">
        <v>0.66666666666666663</v>
      </c>
      <c r="J6410">
        <f t="shared" si="100"/>
        <v>40</v>
      </c>
    </row>
    <row r="6411" spans="1:10" x14ac:dyDescent="0.3">
      <c r="A6411" t="s">
        <v>6112</v>
      </c>
      <c r="C6411" s="18">
        <v>411.5139761342607</v>
      </c>
      <c r="D6411" s="1"/>
      <c r="E6411" s="1">
        <v>3</v>
      </c>
      <c r="F6411" s="1">
        <v>2</v>
      </c>
      <c r="G6411" s="1">
        <v>0</v>
      </c>
      <c r="H6411" s="1">
        <v>1</v>
      </c>
      <c r="I6411" s="15">
        <v>0.66666666666666663</v>
      </c>
      <c r="J6411">
        <f t="shared" si="100"/>
        <v>40</v>
      </c>
    </row>
    <row r="6412" spans="1:10" x14ac:dyDescent="0.3">
      <c r="A6412" t="s">
        <v>6114</v>
      </c>
      <c r="C6412" s="18">
        <v>411.5078626385075</v>
      </c>
      <c r="D6412" s="1"/>
      <c r="E6412" s="1">
        <v>5</v>
      </c>
      <c r="F6412" s="1">
        <v>3</v>
      </c>
      <c r="G6412" s="1">
        <v>0</v>
      </c>
      <c r="H6412" s="1">
        <v>2</v>
      </c>
      <c r="I6412" s="15">
        <v>0.6</v>
      </c>
      <c r="J6412">
        <f t="shared" si="100"/>
        <v>40</v>
      </c>
    </row>
    <row r="6413" spans="1:10" x14ac:dyDescent="0.3">
      <c r="A6413" t="s">
        <v>6115</v>
      </c>
      <c r="C6413" s="18">
        <v>411.50770089977237</v>
      </c>
      <c r="D6413" s="1"/>
      <c r="E6413" s="1">
        <v>4</v>
      </c>
      <c r="F6413" s="1">
        <v>3</v>
      </c>
      <c r="G6413" s="1">
        <v>0</v>
      </c>
      <c r="H6413" s="1">
        <v>1</v>
      </c>
      <c r="I6413" s="15">
        <v>0.75</v>
      </c>
      <c r="J6413">
        <f t="shared" si="100"/>
        <v>40</v>
      </c>
    </row>
    <row r="6414" spans="1:10" x14ac:dyDescent="0.3">
      <c r="A6414" t="s">
        <v>6116</v>
      </c>
      <c r="C6414" s="18">
        <v>411.50187595104165</v>
      </c>
      <c r="D6414" s="1"/>
      <c r="E6414" s="1">
        <v>3</v>
      </c>
      <c r="F6414" s="1">
        <v>2</v>
      </c>
      <c r="G6414" s="1">
        <v>0</v>
      </c>
      <c r="H6414" s="1">
        <v>1</v>
      </c>
      <c r="I6414" s="15">
        <v>0.66666666666666663</v>
      </c>
      <c r="J6414">
        <f t="shared" si="100"/>
        <v>40</v>
      </c>
    </row>
    <row r="6415" spans="1:10" x14ac:dyDescent="0.3">
      <c r="A6415" t="s">
        <v>6188</v>
      </c>
      <c r="C6415" s="18">
        <v>411.50005574295403</v>
      </c>
      <c r="D6415" s="1"/>
      <c r="E6415" s="1">
        <v>5</v>
      </c>
      <c r="F6415" s="1">
        <v>3</v>
      </c>
      <c r="G6415" s="1">
        <v>0</v>
      </c>
      <c r="H6415" s="1">
        <v>2</v>
      </c>
      <c r="I6415" s="15">
        <v>0.6</v>
      </c>
      <c r="J6415">
        <f t="shared" si="100"/>
        <v>40</v>
      </c>
    </row>
    <row r="6416" spans="1:10" x14ac:dyDescent="0.3">
      <c r="A6416" t="s">
        <v>8992</v>
      </c>
      <c r="C6416" s="18">
        <v>411.49498957924391</v>
      </c>
      <c r="D6416" s="1"/>
      <c r="E6416" s="1">
        <v>22</v>
      </c>
      <c r="F6416" s="1">
        <v>11</v>
      </c>
      <c r="G6416" s="1">
        <v>1</v>
      </c>
      <c r="H6416" s="1">
        <v>10</v>
      </c>
      <c r="I6416" s="15">
        <v>0.52272727272727271</v>
      </c>
      <c r="J6416">
        <f t="shared" si="100"/>
        <v>40</v>
      </c>
    </row>
    <row r="6417" spans="1:10" x14ac:dyDescent="0.3">
      <c r="A6417" t="s">
        <v>6117</v>
      </c>
      <c r="C6417" s="18">
        <v>411.49417696354391</v>
      </c>
      <c r="D6417" s="1"/>
      <c r="E6417" s="1">
        <v>5</v>
      </c>
      <c r="F6417" s="1">
        <v>3</v>
      </c>
      <c r="G6417" s="1">
        <v>0</v>
      </c>
      <c r="H6417" s="1">
        <v>2</v>
      </c>
      <c r="I6417" s="15">
        <v>0.6</v>
      </c>
      <c r="J6417">
        <f t="shared" si="100"/>
        <v>40</v>
      </c>
    </row>
    <row r="6418" spans="1:10" x14ac:dyDescent="0.3">
      <c r="A6418" s="21" t="s">
        <v>6118</v>
      </c>
      <c r="C6418" s="18">
        <v>411.4923187297656</v>
      </c>
      <c r="D6418" s="1"/>
      <c r="E6418" s="1">
        <v>5</v>
      </c>
      <c r="F6418" s="1">
        <v>3</v>
      </c>
      <c r="G6418" s="1">
        <v>0</v>
      </c>
      <c r="H6418" s="1">
        <v>2</v>
      </c>
      <c r="I6418" s="15">
        <v>0.6</v>
      </c>
      <c r="J6418">
        <f t="shared" si="100"/>
        <v>40</v>
      </c>
    </row>
    <row r="6419" spans="1:10" x14ac:dyDescent="0.3">
      <c r="A6419" t="s">
        <v>6119</v>
      </c>
      <c r="C6419" s="18">
        <v>411.48846947277394</v>
      </c>
      <c r="D6419" s="1"/>
      <c r="E6419" s="1">
        <v>3</v>
      </c>
      <c r="F6419" s="1">
        <v>2</v>
      </c>
      <c r="G6419" s="1">
        <v>0</v>
      </c>
      <c r="H6419" s="1">
        <v>1</v>
      </c>
      <c r="I6419" s="15">
        <v>0.66666666666666663</v>
      </c>
      <c r="J6419">
        <f t="shared" si="100"/>
        <v>40</v>
      </c>
    </row>
    <row r="6420" spans="1:10" x14ac:dyDescent="0.3">
      <c r="A6420" t="s">
        <v>6120</v>
      </c>
      <c r="C6420" s="18">
        <v>411.48673857248997</v>
      </c>
      <c r="D6420" s="1"/>
      <c r="E6420" s="1">
        <v>5</v>
      </c>
      <c r="F6420" s="1">
        <v>3</v>
      </c>
      <c r="G6420" s="1">
        <v>0</v>
      </c>
      <c r="H6420" s="1">
        <v>2</v>
      </c>
      <c r="I6420" s="15">
        <v>0.6</v>
      </c>
      <c r="J6420">
        <f t="shared" si="100"/>
        <v>40</v>
      </c>
    </row>
    <row r="6421" spans="1:10" x14ac:dyDescent="0.3">
      <c r="A6421" t="s">
        <v>7347</v>
      </c>
      <c r="C6421" s="18">
        <v>411.48565920358482</v>
      </c>
      <c r="D6421" s="1"/>
      <c r="E6421" s="1">
        <v>5</v>
      </c>
      <c r="F6421" s="1">
        <v>3</v>
      </c>
      <c r="G6421" s="1">
        <v>0</v>
      </c>
      <c r="H6421" s="1">
        <v>2</v>
      </c>
      <c r="I6421" s="15">
        <v>0.6</v>
      </c>
      <c r="J6421">
        <f t="shared" si="100"/>
        <v>40</v>
      </c>
    </row>
    <row r="6422" spans="1:10" x14ac:dyDescent="0.3">
      <c r="A6422" t="s">
        <v>6121</v>
      </c>
      <c r="C6422" s="18">
        <v>411.4763085300313</v>
      </c>
      <c r="D6422" s="1"/>
      <c r="E6422" s="1">
        <v>8</v>
      </c>
      <c r="F6422" s="1">
        <v>4</v>
      </c>
      <c r="G6422" s="1">
        <v>1</v>
      </c>
      <c r="H6422" s="1">
        <v>3</v>
      </c>
      <c r="I6422" s="15">
        <v>0.5625</v>
      </c>
      <c r="J6422">
        <f t="shared" si="100"/>
        <v>40</v>
      </c>
    </row>
    <row r="6423" spans="1:10" x14ac:dyDescent="0.3">
      <c r="A6423" t="s">
        <v>6122</v>
      </c>
      <c r="C6423" s="18">
        <v>411.47547884674083</v>
      </c>
      <c r="D6423" s="1"/>
      <c r="E6423" s="1">
        <v>3</v>
      </c>
      <c r="F6423" s="1">
        <v>2</v>
      </c>
      <c r="G6423" s="1">
        <v>0</v>
      </c>
      <c r="H6423" s="1">
        <v>1</v>
      </c>
      <c r="I6423" s="15">
        <v>0.66666666666666663</v>
      </c>
      <c r="J6423">
        <f t="shared" si="100"/>
        <v>40</v>
      </c>
    </row>
    <row r="6424" spans="1:10" x14ac:dyDescent="0.3">
      <c r="A6424" t="s">
        <v>6123</v>
      </c>
      <c r="C6424" s="18">
        <v>411.46636501208332</v>
      </c>
      <c r="D6424" s="1"/>
      <c r="E6424" s="1">
        <v>3</v>
      </c>
      <c r="F6424" s="1">
        <v>2</v>
      </c>
      <c r="G6424" s="1">
        <v>0</v>
      </c>
      <c r="H6424" s="1">
        <v>1</v>
      </c>
      <c r="I6424" s="15">
        <v>0.66666666666666663</v>
      </c>
      <c r="J6424">
        <f t="shared" si="100"/>
        <v>40</v>
      </c>
    </row>
    <row r="6425" spans="1:10" x14ac:dyDescent="0.3">
      <c r="A6425" t="s">
        <v>6124</v>
      </c>
      <c r="C6425" s="18">
        <v>411.46401396881328</v>
      </c>
      <c r="D6425" s="1"/>
      <c r="E6425" s="1">
        <v>5</v>
      </c>
      <c r="F6425" s="1">
        <v>3</v>
      </c>
      <c r="G6425" s="1">
        <v>0</v>
      </c>
      <c r="H6425" s="1">
        <v>2</v>
      </c>
      <c r="I6425" s="15">
        <v>0.6</v>
      </c>
      <c r="J6425">
        <f t="shared" si="100"/>
        <v>40</v>
      </c>
    </row>
    <row r="6426" spans="1:10" x14ac:dyDescent="0.3">
      <c r="A6426" t="s">
        <v>6125</v>
      </c>
      <c r="C6426" s="18">
        <v>411.46293421104116</v>
      </c>
      <c r="D6426" s="1"/>
      <c r="E6426" s="1">
        <v>19</v>
      </c>
      <c r="F6426" s="1">
        <v>11</v>
      </c>
      <c r="G6426" s="1">
        <v>1</v>
      </c>
      <c r="H6426" s="1">
        <v>7</v>
      </c>
      <c r="I6426" s="15">
        <v>0.60526315789473684</v>
      </c>
      <c r="J6426">
        <f t="shared" si="100"/>
        <v>40</v>
      </c>
    </row>
    <row r="6427" spans="1:10" x14ac:dyDescent="0.3">
      <c r="A6427" t="s">
        <v>6126</v>
      </c>
      <c r="C6427" s="18">
        <v>411.46025055564036</v>
      </c>
      <c r="D6427" s="1"/>
      <c r="E6427" s="1">
        <v>6</v>
      </c>
      <c r="F6427" s="1">
        <v>4</v>
      </c>
      <c r="G6427" s="1">
        <v>0</v>
      </c>
      <c r="H6427" s="1">
        <v>2</v>
      </c>
      <c r="I6427" s="15">
        <v>0.66666666666666663</v>
      </c>
      <c r="J6427">
        <f t="shared" si="100"/>
        <v>40</v>
      </c>
    </row>
    <row r="6428" spans="1:10" x14ac:dyDescent="0.3">
      <c r="A6428" t="s">
        <v>6127</v>
      </c>
      <c r="C6428" s="18">
        <v>411.45550322579544</v>
      </c>
      <c r="D6428" s="1"/>
      <c r="E6428" s="1">
        <v>3</v>
      </c>
      <c r="F6428" s="1">
        <v>2</v>
      </c>
      <c r="G6428" s="1">
        <v>0</v>
      </c>
      <c r="H6428" s="1">
        <v>1</v>
      </c>
      <c r="I6428" s="15">
        <v>0.66666666666666663</v>
      </c>
      <c r="J6428">
        <f t="shared" si="100"/>
        <v>40</v>
      </c>
    </row>
    <row r="6429" spans="1:10" x14ac:dyDescent="0.3">
      <c r="A6429" t="s">
        <v>6157</v>
      </c>
      <c r="C6429" s="18">
        <v>411.45248547402593</v>
      </c>
      <c r="D6429" s="1"/>
      <c r="E6429" s="1">
        <v>3</v>
      </c>
      <c r="F6429" s="1">
        <v>2</v>
      </c>
      <c r="G6429" s="1">
        <v>0</v>
      </c>
      <c r="H6429" s="1">
        <v>1</v>
      </c>
      <c r="I6429" s="15">
        <v>0.66666666666666663</v>
      </c>
      <c r="J6429">
        <f t="shared" si="100"/>
        <v>40</v>
      </c>
    </row>
    <row r="6430" spans="1:10" x14ac:dyDescent="0.3">
      <c r="A6430" t="s">
        <v>10497</v>
      </c>
      <c r="C6430" s="18">
        <v>411.45009554099551</v>
      </c>
      <c r="D6430" s="1"/>
      <c r="E6430" s="1">
        <v>9</v>
      </c>
      <c r="F6430" s="1">
        <v>3</v>
      </c>
      <c r="G6430" s="1">
        <v>0</v>
      </c>
      <c r="H6430" s="1">
        <v>6</v>
      </c>
      <c r="I6430" s="15">
        <v>0.33333333333333331</v>
      </c>
      <c r="J6430">
        <f t="shared" si="100"/>
        <v>40</v>
      </c>
    </row>
    <row r="6431" spans="1:10" x14ac:dyDescent="0.3">
      <c r="A6431" t="s">
        <v>6133</v>
      </c>
      <c r="C6431" s="18">
        <v>411.44943946795354</v>
      </c>
      <c r="D6431" s="1"/>
      <c r="E6431" s="1">
        <v>5</v>
      </c>
      <c r="F6431" s="1">
        <v>3</v>
      </c>
      <c r="G6431" s="1">
        <v>0</v>
      </c>
      <c r="H6431" s="1">
        <v>2</v>
      </c>
      <c r="I6431" s="15">
        <v>0.6</v>
      </c>
      <c r="J6431">
        <f t="shared" si="100"/>
        <v>40</v>
      </c>
    </row>
    <row r="6432" spans="1:10" x14ac:dyDescent="0.3">
      <c r="A6432" t="s">
        <v>6131</v>
      </c>
      <c r="C6432" s="18">
        <v>411.44250069248596</v>
      </c>
      <c r="D6432" s="1"/>
      <c r="E6432" s="1">
        <v>9</v>
      </c>
      <c r="F6432" s="1">
        <v>5</v>
      </c>
      <c r="G6432" s="1">
        <v>0</v>
      </c>
      <c r="H6432" s="1">
        <v>4</v>
      </c>
      <c r="I6432" s="15">
        <v>0.55555555555555558</v>
      </c>
      <c r="J6432">
        <f t="shared" si="100"/>
        <v>40</v>
      </c>
    </row>
    <row r="6433" spans="1:10" x14ac:dyDescent="0.3">
      <c r="A6433" t="s">
        <v>6132</v>
      </c>
      <c r="C6433" s="18">
        <v>411.44097675016064</v>
      </c>
      <c r="D6433" s="1"/>
      <c r="E6433" s="1">
        <v>3</v>
      </c>
      <c r="F6433" s="1">
        <v>2</v>
      </c>
      <c r="G6433" s="1">
        <v>0</v>
      </c>
      <c r="H6433" s="1">
        <v>1</v>
      </c>
      <c r="I6433" s="15">
        <v>0.66666666666666663</v>
      </c>
      <c r="J6433">
        <f t="shared" si="100"/>
        <v>40</v>
      </c>
    </row>
    <row r="6434" spans="1:10" x14ac:dyDescent="0.3">
      <c r="A6434" t="s">
        <v>6134</v>
      </c>
      <c r="C6434" s="18">
        <v>411.43818740882352</v>
      </c>
      <c r="D6434" s="1"/>
      <c r="E6434" s="1">
        <v>17</v>
      </c>
      <c r="F6434" s="1">
        <v>8</v>
      </c>
      <c r="G6434" s="1">
        <v>1</v>
      </c>
      <c r="H6434" s="1">
        <v>8</v>
      </c>
      <c r="I6434" s="15">
        <v>0.5</v>
      </c>
      <c r="J6434">
        <f t="shared" si="100"/>
        <v>40</v>
      </c>
    </row>
    <row r="6435" spans="1:10" x14ac:dyDescent="0.3">
      <c r="A6435" t="s">
        <v>6135</v>
      </c>
      <c r="C6435" s="18">
        <v>411.43049585692722</v>
      </c>
      <c r="D6435" s="1"/>
      <c r="E6435" s="1">
        <v>5</v>
      </c>
      <c r="F6435" s="1">
        <v>3</v>
      </c>
      <c r="G6435" s="1">
        <v>0</v>
      </c>
      <c r="H6435" s="1">
        <v>2</v>
      </c>
      <c r="I6435" s="15">
        <v>0.6</v>
      </c>
      <c r="J6435">
        <f t="shared" si="100"/>
        <v>40</v>
      </c>
    </row>
    <row r="6436" spans="1:10" x14ac:dyDescent="0.3">
      <c r="A6436" t="s">
        <v>6136</v>
      </c>
      <c r="C6436" s="18">
        <v>411.42922087626107</v>
      </c>
      <c r="D6436" s="1"/>
      <c r="E6436" s="1">
        <v>3</v>
      </c>
      <c r="F6436" s="1">
        <v>2</v>
      </c>
      <c r="G6436" s="1">
        <v>0</v>
      </c>
      <c r="H6436" s="1">
        <v>1</v>
      </c>
      <c r="I6436" s="15">
        <v>0.66666666666666663</v>
      </c>
      <c r="J6436">
        <f t="shared" si="100"/>
        <v>40</v>
      </c>
    </row>
    <row r="6437" spans="1:10" x14ac:dyDescent="0.3">
      <c r="A6437" t="s">
        <v>6137</v>
      </c>
      <c r="C6437" s="18">
        <v>411.42771696600749</v>
      </c>
      <c r="D6437" s="1"/>
      <c r="E6437" s="1">
        <v>5</v>
      </c>
      <c r="F6437" s="1">
        <v>3</v>
      </c>
      <c r="G6437" s="1">
        <v>0</v>
      </c>
      <c r="H6437" s="1">
        <v>2</v>
      </c>
      <c r="I6437" s="15">
        <v>0.6</v>
      </c>
      <c r="J6437">
        <f t="shared" si="100"/>
        <v>40</v>
      </c>
    </row>
    <row r="6438" spans="1:10" x14ac:dyDescent="0.3">
      <c r="A6438" t="s">
        <v>6287</v>
      </c>
      <c r="C6438" s="18">
        <v>411.42687645298918</v>
      </c>
      <c r="D6438" s="1"/>
      <c r="E6438" s="1">
        <v>3</v>
      </c>
      <c r="F6438" s="1">
        <v>2</v>
      </c>
      <c r="G6438" s="1">
        <v>0</v>
      </c>
      <c r="H6438" s="1">
        <v>1</v>
      </c>
      <c r="I6438" s="15">
        <v>0.66666666666666663</v>
      </c>
      <c r="J6438">
        <f t="shared" si="100"/>
        <v>40</v>
      </c>
    </row>
    <row r="6439" spans="1:10" x14ac:dyDescent="0.3">
      <c r="A6439" t="s">
        <v>6138</v>
      </c>
      <c r="C6439" s="18">
        <v>411.42635895385888</v>
      </c>
      <c r="D6439" s="1"/>
      <c r="E6439" s="1">
        <v>3</v>
      </c>
      <c r="F6439" s="1">
        <v>2</v>
      </c>
      <c r="G6439" s="1">
        <v>0</v>
      </c>
      <c r="H6439" s="1">
        <v>1</v>
      </c>
      <c r="I6439" s="15">
        <v>0.66666666666666663</v>
      </c>
      <c r="J6439">
        <f t="shared" si="100"/>
        <v>40</v>
      </c>
    </row>
    <row r="6440" spans="1:10" x14ac:dyDescent="0.3">
      <c r="A6440" t="s">
        <v>6141</v>
      </c>
      <c r="C6440" s="18">
        <v>411.4107895189739</v>
      </c>
      <c r="D6440" s="1"/>
      <c r="E6440" s="1">
        <v>6</v>
      </c>
      <c r="F6440" s="1">
        <v>3</v>
      </c>
      <c r="G6440" s="1">
        <v>0</v>
      </c>
      <c r="H6440" s="1">
        <v>3</v>
      </c>
      <c r="I6440" s="15">
        <v>0.5</v>
      </c>
      <c r="J6440">
        <f t="shared" si="100"/>
        <v>40</v>
      </c>
    </row>
    <row r="6441" spans="1:10" x14ac:dyDescent="0.3">
      <c r="A6441" t="s">
        <v>6142</v>
      </c>
      <c r="C6441" s="18">
        <v>411.41000520351668</v>
      </c>
      <c r="D6441" s="1"/>
      <c r="E6441" s="1">
        <v>18</v>
      </c>
      <c r="F6441" s="1">
        <v>12</v>
      </c>
      <c r="G6441" s="1">
        <v>1</v>
      </c>
      <c r="H6441" s="1">
        <v>5</v>
      </c>
      <c r="I6441" s="15">
        <v>0.69444444444444442</v>
      </c>
      <c r="J6441">
        <f t="shared" si="100"/>
        <v>40</v>
      </c>
    </row>
    <row r="6442" spans="1:10" x14ac:dyDescent="0.3">
      <c r="A6442" t="s">
        <v>6143</v>
      </c>
      <c r="C6442" s="18">
        <v>411.40856653252229</v>
      </c>
      <c r="D6442" s="1"/>
      <c r="E6442" s="1">
        <v>5</v>
      </c>
      <c r="F6442" s="1">
        <v>2</v>
      </c>
      <c r="G6442" s="1">
        <v>0</v>
      </c>
      <c r="H6442" s="1">
        <v>3</v>
      </c>
      <c r="I6442" s="15">
        <v>0.4</v>
      </c>
      <c r="J6442">
        <f t="shared" si="100"/>
        <v>40</v>
      </c>
    </row>
    <row r="6443" spans="1:10" x14ac:dyDescent="0.3">
      <c r="A6443" t="s">
        <v>6144</v>
      </c>
      <c r="C6443" s="18">
        <v>411.40413013822848</v>
      </c>
      <c r="D6443" s="1"/>
      <c r="E6443" s="1">
        <v>5</v>
      </c>
      <c r="F6443" s="1">
        <v>3</v>
      </c>
      <c r="G6443" s="1">
        <v>0</v>
      </c>
      <c r="H6443" s="1">
        <v>2</v>
      </c>
      <c r="I6443" s="15">
        <v>0.6</v>
      </c>
      <c r="J6443">
        <f t="shared" si="100"/>
        <v>40</v>
      </c>
    </row>
    <row r="6444" spans="1:10" x14ac:dyDescent="0.3">
      <c r="A6444" t="s">
        <v>6145</v>
      </c>
      <c r="C6444" s="18">
        <v>411.40225008723485</v>
      </c>
      <c r="D6444" s="1"/>
      <c r="E6444" s="1">
        <v>6</v>
      </c>
      <c r="F6444" s="1">
        <v>3</v>
      </c>
      <c r="G6444" s="1">
        <v>1</v>
      </c>
      <c r="H6444" s="1">
        <v>2</v>
      </c>
      <c r="I6444" s="15">
        <v>0.58333333333333337</v>
      </c>
      <c r="J6444">
        <f t="shared" si="100"/>
        <v>40</v>
      </c>
    </row>
    <row r="6445" spans="1:10" x14ac:dyDescent="0.3">
      <c r="A6445" t="s">
        <v>6146</v>
      </c>
      <c r="C6445" s="18">
        <v>411.40186481601364</v>
      </c>
      <c r="D6445" s="1"/>
      <c r="E6445" s="1">
        <v>3</v>
      </c>
      <c r="F6445" s="1">
        <v>2</v>
      </c>
      <c r="G6445" s="1">
        <v>0</v>
      </c>
      <c r="H6445" s="1">
        <v>1</v>
      </c>
      <c r="I6445" s="15">
        <v>0.66666666666666663</v>
      </c>
      <c r="J6445">
        <f t="shared" si="100"/>
        <v>40</v>
      </c>
    </row>
    <row r="6446" spans="1:10" x14ac:dyDescent="0.3">
      <c r="A6446" t="s">
        <v>6147</v>
      </c>
      <c r="C6446" s="18">
        <v>411.3998025650049</v>
      </c>
      <c r="D6446" s="1"/>
      <c r="E6446" s="1">
        <v>17</v>
      </c>
      <c r="F6446" s="1">
        <v>9</v>
      </c>
      <c r="G6446" s="1">
        <v>0</v>
      </c>
      <c r="H6446" s="1">
        <v>8</v>
      </c>
      <c r="I6446" s="15">
        <v>0.52941176470588236</v>
      </c>
      <c r="J6446">
        <f t="shared" si="100"/>
        <v>40</v>
      </c>
    </row>
    <row r="6447" spans="1:10" x14ac:dyDescent="0.3">
      <c r="A6447" t="s">
        <v>6149</v>
      </c>
      <c r="C6447" s="18">
        <v>411.39416966582371</v>
      </c>
      <c r="D6447" s="1"/>
      <c r="E6447" s="1">
        <v>3</v>
      </c>
      <c r="F6447" s="1">
        <v>2</v>
      </c>
      <c r="G6447" s="1">
        <v>0</v>
      </c>
      <c r="H6447" s="1">
        <v>1</v>
      </c>
      <c r="I6447" s="15">
        <v>0.66666666666666663</v>
      </c>
      <c r="J6447">
        <f t="shared" si="100"/>
        <v>40</v>
      </c>
    </row>
    <row r="6448" spans="1:10" x14ac:dyDescent="0.3">
      <c r="A6448" t="s">
        <v>6150</v>
      </c>
      <c r="C6448" s="18">
        <v>411.39065371945929</v>
      </c>
      <c r="D6448" s="1"/>
      <c r="E6448" s="1">
        <v>3</v>
      </c>
      <c r="F6448" s="1">
        <v>2</v>
      </c>
      <c r="G6448" s="1">
        <v>0</v>
      </c>
      <c r="H6448" s="1">
        <v>1</v>
      </c>
      <c r="I6448" s="15">
        <v>0.66666666666666663</v>
      </c>
      <c r="J6448">
        <f t="shared" si="100"/>
        <v>40</v>
      </c>
    </row>
    <row r="6449" spans="1:10" x14ac:dyDescent="0.3">
      <c r="A6449" t="s">
        <v>6219</v>
      </c>
      <c r="C6449" s="18">
        <v>411.38860656596268</v>
      </c>
      <c r="D6449" s="1"/>
      <c r="E6449" s="1">
        <v>38</v>
      </c>
      <c r="F6449" s="1">
        <v>19</v>
      </c>
      <c r="G6449" s="1">
        <v>0</v>
      </c>
      <c r="H6449" s="1">
        <v>19</v>
      </c>
      <c r="I6449" s="15">
        <v>0.5</v>
      </c>
      <c r="J6449">
        <f t="shared" si="100"/>
        <v>20</v>
      </c>
    </row>
    <row r="6450" spans="1:10" x14ac:dyDescent="0.3">
      <c r="A6450" t="s">
        <v>6152</v>
      </c>
      <c r="C6450" s="18">
        <v>411.38763452605815</v>
      </c>
      <c r="D6450" s="1"/>
      <c r="E6450" s="1">
        <v>6</v>
      </c>
      <c r="F6450" s="1">
        <v>3</v>
      </c>
      <c r="G6450" s="1">
        <v>1</v>
      </c>
      <c r="H6450" s="1">
        <v>2</v>
      </c>
      <c r="I6450" s="15">
        <v>0.58333333333333337</v>
      </c>
      <c r="J6450">
        <f t="shared" si="100"/>
        <v>40</v>
      </c>
    </row>
    <row r="6451" spans="1:10" x14ac:dyDescent="0.3">
      <c r="A6451" t="s">
        <v>6153</v>
      </c>
      <c r="C6451" s="18">
        <v>411.38664616547459</v>
      </c>
      <c r="D6451" s="1"/>
      <c r="E6451" s="1">
        <v>3</v>
      </c>
      <c r="F6451" s="1">
        <v>2</v>
      </c>
      <c r="G6451" s="1">
        <v>0</v>
      </c>
      <c r="H6451" s="1">
        <v>1</v>
      </c>
      <c r="I6451" s="15">
        <v>0.66666666666666663</v>
      </c>
      <c r="J6451">
        <f t="shared" si="100"/>
        <v>40</v>
      </c>
    </row>
    <row r="6452" spans="1:10" x14ac:dyDescent="0.3">
      <c r="A6452" t="s">
        <v>6154</v>
      </c>
      <c r="C6452" s="18">
        <v>411.37886846443121</v>
      </c>
      <c r="D6452" s="1"/>
      <c r="E6452" s="1">
        <v>2</v>
      </c>
      <c r="F6452" s="1">
        <v>0</v>
      </c>
      <c r="G6452" s="1">
        <v>0</v>
      </c>
      <c r="H6452" s="1">
        <v>2</v>
      </c>
      <c r="I6452" s="15">
        <v>0</v>
      </c>
      <c r="J6452">
        <f t="shared" si="100"/>
        <v>40</v>
      </c>
    </row>
    <row r="6453" spans="1:10" x14ac:dyDescent="0.3">
      <c r="A6453" t="s">
        <v>6155</v>
      </c>
      <c r="C6453" s="18">
        <v>411.37861455120122</v>
      </c>
      <c r="D6453" s="1"/>
      <c r="E6453" s="1">
        <v>3</v>
      </c>
      <c r="F6453" s="1">
        <v>2</v>
      </c>
      <c r="G6453" s="1">
        <v>0</v>
      </c>
      <c r="H6453" s="1">
        <v>1</v>
      </c>
      <c r="I6453" s="15">
        <v>0.66666666666666663</v>
      </c>
      <c r="J6453">
        <f t="shared" si="100"/>
        <v>40</v>
      </c>
    </row>
    <row r="6454" spans="1:10" x14ac:dyDescent="0.3">
      <c r="A6454" t="s">
        <v>6156</v>
      </c>
      <c r="C6454" s="18">
        <v>411.37795403497677</v>
      </c>
      <c r="D6454" s="1"/>
      <c r="E6454" s="1">
        <v>2</v>
      </c>
      <c r="F6454" s="1">
        <v>0</v>
      </c>
      <c r="G6454" s="1">
        <v>0</v>
      </c>
      <c r="H6454" s="1">
        <v>2</v>
      </c>
      <c r="I6454" s="15">
        <v>0</v>
      </c>
      <c r="J6454">
        <f t="shared" si="100"/>
        <v>40</v>
      </c>
    </row>
    <row r="6455" spans="1:10" x14ac:dyDescent="0.3">
      <c r="A6455" s="21" t="s">
        <v>6158</v>
      </c>
      <c r="C6455" s="18">
        <v>411.37400407861401</v>
      </c>
      <c r="D6455" s="1"/>
      <c r="E6455" s="1">
        <v>9</v>
      </c>
      <c r="F6455" s="1">
        <v>5</v>
      </c>
      <c r="G6455" s="1">
        <v>0</v>
      </c>
      <c r="H6455" s="1">
        <v>4</v>
      </c>
      <c r="I6455" s="15">
        <v>0.55555555555555558</v>
      </c>
      <c r="J6455">
        <f t="shared" si="100"/>
        <v>40</v>
      </c>
    </row>
    <row r="6456" spans="1:10" x14ac:dyDescent="0.3">
      <c r="A6456" t="s">
        <v>6159</v>
      </c>
      <c r="C6456" s="18">
        <v>411.37313653375168</v>
      </c>
      <c r="D6456" s="1"/>
      <c r="E6456" s="1">
        <v>3</v>
      </c>
      <c r="F6456" s="1">
        <v>2</v>
      </c>
      <c r="G6456" s="1">
        <v>0</v>
      </c>
      <c r="H6456" s="1">
        <v>1</v>
      </c>
      <c r="I6456" s="15">
        <v>0.66666666666666663</v>
      </c>
      <c r="J6456">
        <f t="shared" si="100"/>
        <v>40</v>
      </c>
    </row>
    <row r="6457" spans="1:10" x14ac:dyDescent="0.3">
      <c r="A6457" t="s">
        <v>5908</v>
      </c>
      <c r="C6457" s="18">
        <v>411.36991244515542</v>
      </c>
      <c r="D6457" s="1"/>
      <c r="E6457" s="1">
        <v>17</v>
      </c>
      <c r="F6457" s="1">
        <v>7</v>
      </c>
      <c r="G6457" s="1">
        <v>2</v>
      </c>
      <c r="H6457" s="1">
        <v>8</v>
      </c>
      <c r="I6457" s="15">
        <v>0.47058823529411764</v>
      </c>
      <c r="J6457">
        <f t="shared" si="100"/>
        <v>40</v>
      </c>
    </row>
    <row r="6458" spans="1:10" x14ac:dyDescent="0.3">
      <c r="A6458" t="s">
        <v>6160</v>
      </c>
      <c r="C6458" s="18">
        <v>411.36788282770721</v>
      </c>
      <c r="D6458" s="1"/>
      <c r="E6458" s="1">
        <v>6</v>
      </c>
      <c r="F6458" s="1">
        <v>4</v>
      </c>
      <c r="G6458" s="1">
        <v>0</v>
      </c>
      <c r="H6458" s="1">
        <v>2</v>
      </c>
      <c r="I6458" s="15">
        <v>0.66666666666666663</v>
      </c>
      <c r="J6458">
        <f t="shared" si="100"/>
        <v>40</v>
      </c>
    </row>
    <row r="6459" spans="1:10" x14ac:dyDescent="0.3">
      <c r="A6459" t="s">
        <v>6161</v>
      </c>
      <c r="C6459" s="18">
        <v>411.36740501604902</v>
      </c>
      <c r="D6459" s="1"/>
      <c r="E6459" s="1">
        <v>6</v>
      </c>
      <c r="F6459" s="1">
        <v>3</v>
      </c>
      <c r="G6459" s="1">
        <v>1</v>
      </c>
      <c r="H6459" s="1">
        <v>2</v>
      </c>
      <c r="I6459" s="15">
        <v>0.58333333333333337</v>
      </c>
      <c r="J6459">
        <f t="shared" si="100"/>
        <v>40</v>
      </c>
    </row>
    <row r="6460" spans="1:10" x14ac:dyDescent="0.3">
      <c r="A6460">
        <v>45383</v>
      </c>
      <c r="C6460" s="18">
        <v>411.36384433192728</v>
      </c>
      <c r="D6460" s="1"/>
      <c r="E6460" s="1">
        <v>5</v>
      </c>
      <c r="F6460" s="1">
        <v>3</v>
      </c>
      <c r="G6460" s="1">
        <v>0</v>
      </c>
      <c r="H6460" s="1">
        <v>2</v>
      </c>
      <c r="I6460" s="15">
        <v>0.6</v>
      </c>
      <c r="J6460">
        <f t="shared" si="100"/>
        <v>40</v>
      </c>
    </row>
    <row r="6461" spans="1:10" x14ac:dyDescent="0.3">
      <c r="A6461" t="s">
        <v>6162</v>
      </c>
      <c r="C6461" s="18">
        <v>411.36055417340839</v>
      </c>
      <c r="D6461" s="1"/>
      <c r="E6461" s="1">
        <v>3</v>
      </c>
      <c r="F6461" s="1">
        <v>2</v>
      </c>
      <c r="G6461" s="1">
        <v>0</v>
      </c>
      <c r="H6461" s="1">
        <v>1</v>
      </c>
      <c r="I6461" s="15">
        <v>0.66666666666666663</v>
      </c>
      <c r="J6461">
        <f t="shared" si="100"/>
        <v>40</v>
      </c>
    </row>
    <row r="6462" spans="1:10" x14ac:dyDescent="0.3">
      <c r="A6462" t="s">
        <v>7993</v>
      </c>
      <c r="C6462" s="18">
        <v>411.35349126027018</v>
      </c>
      <c r="D6462" s="1"/>
      <c r="E6462" s="1">
        <v>34</v>
      </c>
      <c r="F6462" s="1">
        <v>17</v>
      </c>
      <c r="G6462" s="1">
        <v>3</v>
      </c>
      <c r="H6462" s="1">
        <v>14</v>
      </c>
      <c r="I6462" s="15">
        <v>0.54411764705882348</v>
      </c>
      <c r="J6462">
        <f t="shared" si="100"/>
        <v>20</v>
      </c>
    </row>
    <row r="6463" spans="1:10" x14ac:dyDescent="0.3">
      <c r="A6463" t="s">
        <v>6163</v>
      </c>
      <c r="C6463" s="18">
        <v>411.35238541488616</v>
      </c>
      <c r="D6463" s="1"/>
      <c r="E6463" s="1">
        <v>3</v>
      </c>
      <c r="F6463" s="1">
        <v>2</v>
      </c>
      <c r="G6463" s="1">
        <v>0</v>
      </c>
      <c r="H6463" s="1">
        <v>1</v>
      </c>
      <c r="I6463" s="15">
        <v>0.66666666666666663</v>
      </c>
      <c r="J6463">
        <f t="shared" si="100"/>
        <v>40</v>
      </c>
    </row>
    <row r="6464" spans="1:10" x14ac:dyDescent="0.3">
      <c r="A6464" t="s">
        <v>6164</v>
      </c>
      <c r="C6464" s="18">
        <v>411.35016941225302</v>
      </c>
      <c r="D6464" s="1"/>
      <c r="E6464" s="1">
        <v>16</v>
      </c>
      <c r="F6464" s="1">
        <v>9</v>
      </c>
      <c r="G6464" s="1">
        <v>0</v>
      </c>
      <c r="H6464" s="1">
        <v>7</v>
      </c>
      <c r="I6464" s="15">
        <v>0.5625</v>
      </c>
      <c r="J6464">
        <f t="shared" si="100"/>
        <v>40</v>
      </c>
    </row>
    <row r="6465" spans="1:10" x14ac:dyDescent="0.3">
      <c r="A6465" t="s">
        <v>6165</v>
      </c>
      <c r="C6465" s="18">
        <v>411.34797440582327</v>
      </c>
      <c r="D6465" s="1"/>
      <c r="E6465" s="1">
        <v>3</v>
      </c>
      <c r="F6465" s="1">
        <v>2</v>
      </c>
      <c r="G6465" s="1">
        <v>0</v>
      </c>
      <c r="H6465" s="1">
        <v>1</v>
      </c>
      <c r="I6465" s="15">
        <v>0.66666666666666663</v>
      </c>
      <c r="J6465">
        <f t="shared" si="100"/>
        <v>40</v>
      </c>
    </row>
    <row r="6466" spans="1:10" x14ac:dyDescent="0.3">
      <c r="A6466" t="s">
        <v>6140</v>
      </c>
      <c r="C6466" s="18">
        <v>411.34707894511848</v>
      </c>
      <c r="D6466" s="1"/>
      <c r="E6466" s="1">
        <v>82</v>
      </c>
      <c r="F6466" s="1">
        <v>43</v>
      </c>
      <c r="G6466" s="1">
        <v>2</v>
      </c>
      <c r="H6466" s="1">
        <v>37</v>
      </c>
      <c r="I6466" s="15">
        <v>0.53658536585365857</v>
      </c>
      <c r="J6466">
        <f t="shared" si="100"/>
        <v>20</v>
      </c>
    </row>
    <row r="6467" spans="1:10" x14ac:dyDescent="0.3">
      <c r="A6467" t="s">
        <v>6167</v>
      </c>
      <c r="C6467" s="18">
        <v>411.34659833713044</v>
      </c>
      <c r="D6467" s="1"/>
      <c r="E6467" s="1">
        <v>3</v>
      </c>
      <c r="F6467" s="1">
        <v>2</v>
      </c>
      <c r="G6467" s="1">
        <v>0</v>
      </c>
      <c r="H6467" s="1">
        <v>1</v>
      </c>
      <c r="I6467" s="15">
        <v>0.66666666666666663</v>
      </c>
      <c r="J6467">
        <f t="shared" si="100"/>
        <v>40</v>
      </c>
    </row>
    <row r="6468" spans="1:10" x14ac:dyDescent="0.3">
      <c r="A6468" t="s">
        <v>6168</v>
      </c>
      <c r="C6468" s="18">
        <v>411.34637887328449</v>
      </c>
      <c r="D6468" s="1"/>
      <c r="E6468" s="1">
        <v>6</v>
      </c>
      <c r="F6468" s="1">
        <v>3</v>
      </c>
      <c r="G6468" s="1">
        <v>1</v>
      </c>
      <c r="H6468" s="1">
        <v>2</v>
      </c>
      <c r="I6468" s="15">
        <v>0.58333333333333337</v>
      </c>
      <c r="J6468">
        <f t="shared" ref="J6468:J6531" si="101">IF(E6468&lt;=30,40,20)</f>
        <v>40</v>
      </c>
    </row>
    <row r="6469" spans="1:10" x14ac:dyDescent="0.3">
      <c r="A6469" t="s">
        <v>8160</v>
      </c>
      <c r="C6469" s="18">
        <v>411.33744903046136</v>
      </c>
      <c r="D6469" s="1"/>
      <c r="E6469" s="1">
        <v>15</v>
      </c>
      <c r="F6469" s="1">
        <v>7</v>
      </c>
      <c r="G6469" s="1">
        <v>0</v>
      </c>
      <c r="H6469" s="1">
        <v>8</v>
      </c>
      <c r="I6469" s="15">
        <v>0.46666666666666667</v>
      </c>
      <c r="J6469">
        <f t="shared" si="101"/>
        <v>40</v>
      </c>
    </row>
    <row r="6470" spans="1:10" x14ac:dyDescent="0.3">
      <c r="A6470" t="s">
        <v>6169</v>
      </c>
      <c r="C6470" s="18">
        <v>411.3319871179487</v>
      </c>
      <c r="D6470" s="1"/>
      <c r="E6470" s="1">
        <v>3</v>
      </c>
      <c r="F6470" s="1">
        <v>2</v>
      </c>
      <c r="G6470" s="1">
        <v>0</v>
      </c>
      <c r="H6470" s="1">
        <v>1</v>
      </c>
      <c r="I6470" s="15">
        <v>0.66666666666666663</v>
      </c>
      <c r="J6470">
        <f t="shared" si="101"/>
        <v>40</v>
      </c>
    </row>
    <row r="6471" spans="1:10" x14ac:dyDescent="0.3">
      <c r="A6471" t="s">
        <v>6170</v>
      </c>
      <c r="C6471" s="18">
        <v>411.3288812418549</v>
      </c>
      <c r="D6471" s="1"/>
      <c r="E6471" s="1">
        <v>9</v>
      </c>
      <c r="F6471" s="1">
        <v>5</v>
      </c>
      <c r="G6471" s="1">
        <v>0</v>
      </c>
      <c r="H6471" s="1">
        <v>4</v>
      </c>
      <c r="I6471" s="15">
        <v>0.55555555555555558</v>
      </c>
      <c r="J6471">
        <f t="shared" si="101"/>
        <v>40</v>
      </c>
    </row>
    <row r="6472" spans="1:10" x14ac:dyDescent="0.3">
      <c r="A6472" t="s">
        <v>6171</v>
      </c>
      <c r="C6472" s="18">
        <v>411.32433980836481</v>
      </c>
      <c r="D6472" s="1"/>
      <c r="E6472" s="1">
        <v>3</v>
      </c>
      <c r="F6472" s="1">
        <v>2</v>
      </c>
      <c r="G6472" s="1">
        <v>0</v>
      </c>
      <c r="H6472" s="1">
        <v>1</v>
      </c>
      <c r="I6472" s="15">
        <v>0.66666666666666663</v>
      </c>
      <c r="J6472">
        <f t="shared" si="101"/>
        <v>40</v>
      </c>
    </row>
    <row r="6473" spans="1:10" x14ac:dyDescent="0.3">
      <c r="A6473" t="s">
        <v>6172</v>
      </c>
      <c r="C6473" s="18">
        <v>411.32421967722979</v>
      </c>
      <c r="D6473" s="1"/>
      <c r="E6473" s="1">
        <v>5</v>
      </c>
      <c r="F6473" s="1">
        <v>3</v>
      </c>
      <c r="G6473" s="1">
        <v>0</v>
      </c>
      <c r="H6473" s="1">
        <v>2</v>
      </c>
      <c r="I6473" s="15">
        <v>0.6</v>
      </c>
      <c r="J6473">
        <f t="shared" si="101"/>
        <v>40</v>
      </c>
    </row>
    <row r="6474" spans="1:10" x14ac:dyDescent="0.3">
      <c r="A6474" t="s">
        <v>6173</v>
      </c>
      <c r="C6474" s="18">
        <v>411.32222431243167</v>
      </c>
      <c r="D6474" s="1"/>
      <c r="E6474" s="1">
        <v>3</v>
      </c>
      <c r="F6474" s="1">
        <v>2</v>
      </c>
      <c r="G6474" s="1">
        <v>0</v>
      </c>
      <c r="H6474" s="1">
        <v>1</v>
      </c>
      <c r="I6474" s="15">
        <v>0.66666666666666663</v>
      </c>
      <c r="J6474">
        <f t="shared" si="101"/>
        <v>40</v>
      </c>
    </row>
    <row r="6475" spans="1:10" x14ac:dyDescent="0.3">
      <c r="A6475" t="s">
        <v>6174</v>
      </c>
      <c r="C6475" s="18">
        <v>411.32170496982968</v>
      </c>
      <c r="D6475" s="1"/>
      <c r="E6475" s="1">
        <v>3</v>
      </c>
      <c r="F6475" s="1">
        <v>2</v>
      </c>
      <c r="G6475" s="1">
        <v>0</v>
      </c>
      <c r="H6475" s="1">
        <v>1</v>
      </c>
      <c r="I6475" s="15">
        <v>0.66666666666666663</v>
      </c>
      <c r="J6475">
        <f t="shared" si="101"/>
        <v>40</v>
      </c>
    </row>
    <row r="6476" spans="1:10" x14ac:dyDescent="0.3">
      <c r="A6476" t="s">
        <v>6175</v>
      </c>
      <c r="C6476" s="18">
        <v>411.3206029004723</v>
      </c>
      <c r="D6476" s="1"/>
      <c r="E6476" s="1">
        <v>1</v>
      </c>
      <c r="F6476" s="1">
        <v>1</v>
      </c>
      <c r="G6476" s="1">
        <v>0</v>
      </c>
      <c r="H6476" s="1">
        <v>0</v>
      </c>
      <c r="I6476" s="15">
        <v>1</v>
      </c>
      <c r="J6476">
        <f t="shared" si="101"/>
        <v>40</v>
      </c>
    </row>
    <row r="6477" spans="1:10" x14ac:dyDescent="0.3">
      <c r="A6477" t="s">
        <v>6290</v>
      </c>
      <c r="C6477" s="18">
        <v>411.31828227780926</v>
      </c>
      <c r="D6477" s="1"/>
      <c r="E6477" s="1">
        <v>5</v>
      </c>
      <c r="F6477" s="1">
        <v>3</v>
      </c>
      <c r="G6477" s="1">
        <v>0</v>
      </c>
      <c r="H6477" s="1">
        <v>2</v>
      </c>
      <c r="I6477" s="15">
        <v>0.6</v>
      </c>
      <c r="J6477">
        <f t="shared" si="101"/>
        <v>40</v>
      </c>
    </row>
    <row r="6478" spans="1:10" x14ac:dyDescent="0.3">
      <c r="A6478" t="s">
        <v>6177</v>
      </c>
      <c r="C6478" s="18">
        <v>411.31067875050093</v>
      </c>
      <c r="D6478" s="1"/>
      <c r="E6478" s="1">
        <v>6</v>
      </c>
      <c r="F6478" s="1">
        <v>3</v>
      </c>
      <c r="G6478" s="1">
        <v>1</v>
      </c>
      <c r="H6478" s="1">
        <v>2</v>
      </c>
      <c r="I6478" s="15">
        <v>0.58333333333333337</v>
      </c>
      <c r="J6478">
        <f t="shared" si="101"/>
        <v>40</v>
      </c>
    </row>
    <row r="6479" spans="1:10" x14ac:dyDescent="0.3">
      <c r="A6479" t="s">
        <v>6178</v>
      </c>
      <c r="C6479" s="18">
        <v>411.30977635874439</v>
      </c>
      <c r="D6479" s="1"/>
      <c r="E6479" s="1">
        <v>3</v>
      </c>
      <c r="F6479" s="1">
        <v>2</v>
      </c>
      <c r="G6479" s="1">
        <v>0</v>
      </c>
      <c r="H6479" s="1">
        <v>1</v>
      </c>
      <c r="I6479" s="15">
        <v>0.66666666666666663</v>
      </c>
      <c r="J6479">
        <f t="shared" si="101"/>
        <v>40</v>
      </c>
    </row>
    <row r="6480" spans="1:10" x14ac:dyDescent="0.3">
      <c r="A6480" t="s">
        <v>6179</v>
      </c>
      <c r="C6480" s="18">
        <v>411.30817508755496</v>
      </c>
      <c r="D6480" s="1"/>
      <c r="E6480" s="1">
        <v>9</v>
      </c>
      <c r="F6480" s="1">
        <v>5</v>
      </c>
      <c r="G6480" s="1">
        <v>0</v>
      </c>
      <c r="H6480" s="1">
        <v>4</v>
      </c>
      <c r="I6480" s="15">
        <v>0.55555555555555558</v>
      </c>
      <c r="J6480">
        <f t="shared" si="101"/>
        <v>40</v>
      </c>
    </row>
    <row r="6481" spans="1:10" x14ac:dyDescent="0.3">
      <c r="A6481" t="s">
        <v>6180</v>
      </c>
      <c r="C6481" s="18">
        <v>411.30389267329474</v>
      </c>
      <c r="D6481" s="1"/>
      <c r="E6481" s="1">
        <v>3</v>
      </c>
      <c r="F6481" s="1">
        <v>2</v>
      </c>
      <c r="G6481" s="1">
        <v>0</v>
      </c>
      <c r="H6481" s="1">
        <v>1</v>
      </c>
      <c r="I6481" s="15">
        <v>0.66666666666666663</v>
      </c>
      <c r="J6481">
        <f t="shared" si="101"/>
        <v>40</v>
      </c>
    </row>
    <row r="6482" spans="1:10" x14ac:dyDescent="0.3">
      <c r="A6482" s="21" t="s">
        <v>6200</v>
      </c>
      <c r="C6482" s="18">
        <v>411.30190377214939</v>
      </c>
      <c r="D6482" s="1"/>
      <c r="E6482" s="1">
        <v>6</v>
      </c>
      <c r="F6482" s="1">
        <v>3</v>
      </c>
      <c r="G6482" s="1">
        <v>0</v>
      </c>
      <c r="H6482" s="1">
        <v>3</v>
      </c>
      <c r="I6482" s="15">
        <v>0.5</v>
      </c>
      <c r="J6482">
        <f t="shared" si="101"/>
        <v>40</v>
      </c>
    </row>
    <row r="6483" spans="1:10" x14ac:dyDescent="0.3">
      <c r="A6483" t="s">
        <v>6182</v>
      </c>
      <c r="C6483" s="18">
        <v>411.3011315073602</v>
      </c>
      <c r="D6483" s="1"/>
      <c r="E6483" s="1">
        <v>7</v>
      </c>
      <c r="F6483" s="1">
        <v>4</v>
      </c>
      <c r="G6483" s="1">
        <v>0</v>
      </c>
      <c r="H6483" s="1">
        <v>3</v>
      </c>
      <c r="I6483" s="15">
        <v>0.5714285714285714</v>
      </c>
      <c r="J6483">
        <f t="shared" si="101"/>
        <v>40</v>
      </c>
    </row>
    <row r="6484" spans="1:10" x14ac:dyDescent="0.3">
      <c r="A6484" t="s">
        <v>6181</v>
      </c>
      <c r="C6484" s="18">
        <v>411.29859093839758</v>
      </c>
      <c r="D6484" s="1"/>
      <c r="E6484" s="1">
        <v>5</v>
      </c>
      <c r="F6484" s="1">
        <v>3</v>
      </c>
      <c r="G6484" s="1">
        <v>0</v>
      </c>
      <c r="H6484" s="1">
        <v>2</v>
      </c>
      <c r="I6484" s="15">
        <v>0.6</v>
      </c>
      <c r="J6484">
        <f t="shared" si="101"/>
        <v>40</v>
      </c>
    </row>
    <row r="6485" spans="1:10" x14ac:dyDescent="0.3">
      <c r="A6485" t="s">
        <v>6183</v>
      </c>
      <c r="C6485" s="18">
        <v>411.29678827219908</v>
      </c>
      <c r="D6485" s="1"/>
      <c r="E6485" s="1">
        <v>48</v>
      </c>
      <c r="F6485" s="1">
        <v>22</v>
      </c>
      <c r="G6485" s="1">
        <v>1</v>
      </c>
      <c r="H6485" s="1">
        <v>25</v>
      </c>
      <c r="I6485" s="15">
        <v>0.46875</v>
      </c>
      <c r="J6485">
        <f t="shared" si="101"/>
        <v>20</v>
      </c>
    </row>
    <row r="6486" spans="1:10" x14ac:dyDescent="0.3">
      <c r="A6486" t="s">
        <v>6184</v>
      </c>
      <c r="C6486" s="18">
        <v>411.29561187592986</v>
      </c>
      <c r="D6486" s="1"/>
      <c r="E6486" s="1">
        <v>3</v>
      </c>
      <c r="F6486" s="1">
        <v>2</v>
      </c>
      <c r="G6486" s="1">
        <v>0</v>
      </c>
      <c r="H6486" s="1">
        <v>1</v>
      </c>
      <c r="I6486" s="15">
        <v>0.66666666666666663</v>
      </c>
      <c r="J6486">
        <f t="shared" si="101"/>
        <v>40</v>
      </c>
    </row>
    <row r="6487" spans="1:10" x14ac:dyDescent="0.3">
      <c r="A6487" t="s">
        <v>6185</v>
      </c>
      <c r="C6487" s="18">
        <v>411.29334040805037</v>
      </c>
      <c r="D6487" s="1"/>
      <c r="E6487" s="1">
        <v>3</v>
      </c>
      <c r="F6487" s="1">
        <v>2</v>
      </c>
      <c r="G6487" s="1">
        <v>0</v>
      </c>
      <c r="H6487" s="1">
        <v>1</v>
      </c>
      <c r="I6487" s="15">
        <v>0.66666666666666663</v>
      </c>
      <c r="J6487">
        <f t="shared" si="101"/>
        <v>40</v>
      </c>
    </row>
    <row r="6488" spans="1:10" x14ac:dyDescent="0.3">
      <c r="A6488" t="s">
        <v>6186</v>
      </c>
      <c r="C6488" s="18">
        <v>411.29329453766468</v>
      </c>
      <c r="D6488" s="1"/>
      <c r="E6488" s="1">
        <v>3</v>
      </c>
      <c r="F6488" s="1">
        <v>2</v>
      </c>
      <c r="G6488" s="1">
        <v>0</v>
      </c>
      <c r="H6488" s="1">
        <v>1</v>
      </c>
      <c r="I6488" s="15">
        <v>0.66666666666666663</v>
      </c>
      <c r="J6488">
        <f t="shared" si="101"/>
        <v>40</v>
      </c>
    </row>
    <row r="6489" spans="1:10" x14ac:dyDescent="0.3">
      <c r="A6489" t="s">
        <v>6187</v>
      </c>
      <c r="C6489" s="18">
        <v>411.29072020461115</v>
      </c>
      <c r="D6489" s="1"/>
      <c r="E6489" s="1">
        <v>8</v>
      </c>
      <c r="F6489" s="1">
        <v>4</v>
      </c>
      <c r="G6489" s="1">
        <v>1</v>
      </c>
      <c r="H6489" s="1">
        <v>3</v>
      </c>
      <c r="I6489" s="15">
        <v>0.5625</v>
      </c>
      <c r="J6489">
        <f t="shared" si="101"/>
        <v>40</v>
      </c>
    </row>
    <row r="6490" spans="1:10" x14ac:dyDescent="0.3">
      <c r="A6490" t="s">
        <v>6189</v>
      </c>
      <c r="C6490" s="18">
        <v>411.28932623779269</v>
      </c>
      <c r="D6490" s="1"/>
      <c r="E6490" s="1">
        <v>3</v>
      </c>
      <c r="F6490" s="1">
        <v>2</v>
      </c>
      <c r="G6490" s="1">
        <v>0</v>
      </c>
      <c r="H6490" s="1">
        <v>1</v>
      </c>
      <c r="I6490" s="15">
        <v>0.66666666666666663</v>
      </c>
      <c r="J6490">
        <f t="shared" si="101"/>
        <v>40</v>
      </c>
    </row>
    <row r="6491" spans="1:10" x14ac:dyDescent="0.3">
      <c r="A6491" t="s">
        <v>6190</v>
      </c>
      <c r="C6491" s="18">
        <v>411.28729601350148</v>
      </c>
      <c r="D6491" s="1"/>
      <c r="E6491" s="1">
        <v>3</v>
      </c>
      <c r="F6491" s="1">
        <v>2</v>
      </c>
      <c r="G6491" s="1">
        <v>0</v>
      </c>
      <c r="H6491" s="1">
        <v>1</v>
      </c>
      <c r="I6491" s="15">
        <v>0.66666666666666663</v>
      </c>
      <c r="J6491">
        <f t="shared" si="101"/>
        <v>40</v>
      </c>
    </row>
    <row r="6492" spans="1:10" x14ac:dyDescent="0.3">
      <c r="A6492" t="s">
        <v>6514</v>
      </c>
      <c r="C6492" s="18">
        <v>411.28099154339839</v>
      </c>
      <c r="D6492" s="1"/>
      <c r="E6492" s="1">
        <v>6</v>
      </c>
      <c r="F6492" s="1">
        <v>3</v>
      </c>
      <c r="G6492" s="1">
        <v>1</v>
      </c>
      <c r="H6492" s="1">
        <v>2</v>
      </c>
      <c r="I6492" s="15">
        <v>0.58333333333333337</v>
      </c>
      <c r="J6492">
        <f t="shared" si="101"/>
        <v>40</v>
      </c>
    </row>
    <row r="6493" spans="1:10" x14ac:dyDescent="0.3">
      <c r="A6493" t="s">
        <v>6191</v>
      </c>
      <c r="C6493" s="18">
        <v>411.27096937955019</v>
      </c>
      <c r="D6493" s="1"/>
      <c r="E6493" s="1">
        <v>3</v>
      </c>
      <c r="F6493" s="1">
        <v>2</v>
      </c>
      <c r="G6493" s="1">
        <v>0</v>
      </c>
      <c r="H6493" s="1">
        <v>1</v>
      </c>
      <c r="I6493" s="15">
        <v>0.66666666666666663</v>
      </c>
      <c r="J6493">
        <f t="shared" si="101"/>
        <v>40</v>
      </c>
    </row>
    <row r="6494" spans="1:10" x14ac:dyDescent="0.3">
      <c r="A6494" s="21" t="s">
        <v>6192</v>
      </c>
      <c r="C6494" s="18">
        <v>411.27052139956942</v>
      </c>
      <c r="D6494" s="1"/>
      <c r="E6494" s="1">
        <v>9</v>
      </c>
      <c r="F6494" s="1">
        <v>5</v>
      </c>
      <c r="G6494" s="1">
        <v>0</v>
      </c>
      <c r="H6494" s="1">
        <v>4</v>
      </c>
      <c r="I6494" s="15">
        <v>0.55555555555555558</v>
      </c>
      <c r="J6494">
        <f t="shared" si="101"/>
        <v>40</v>
      </c>
    </row>
    <row r="6495" spans="1:10" x14ac:dyDescent="0.3">
      <c r="A6495" t="s">
        <v>6193</v>
      </c>
      <c r="C6495" s="18">
        <v>411.26750491407881</v>
      </c>
      <c r="D6495" s="1"/>
      <c r="E6495" s="1">
        <v>5</v>
      </c>
      <c r="F6495" s="1">
        <v>3</v>
      </c>
      <c r="G6495" s="1">
        <v>0</v>
      </c>
      <c r="H6495" s="1">
        <v>2</v>
      </c>
      <c r="I6495" s="15">
        <v>0.6</v>
      </c>
      <c r="J6495">
        <f t="shared" si="101"/>
        <v>40</v>
      </c>
    </row>
    <row r="6496" spans="1:10" x14ac:dyDescent="0.3">
      <c r="A6496" t="s">
        <v>6194</v>
      </c>
      <c r="C6496" s="18">
        <v>411.26584949732558</v>
      </c>
      <c r="D6496" s="1"/>
      <c r="E6496" s="1">
        <v>3</v>
      </c>
      <c r="F6496" s="1">
        <v>1</v>
      </c>
      <c r="G6496" s="1">
        <v>2</v>
      </c>
      <c r="H6496" s="1">
        <v>0</v>
      </c>
      <c r="I6496" s="15">
        <v>0.66666666666666663</v>
      </c>
      <c r="J6496">
        <f t="shared" si="101"/>
        <v>40</v>
      </c>
    </row>
    <row r="6497" spans="1:10" x14ac:dyDescent="0.3">
      <c r="A6497" t="s">
        <v>6195</v>
      </c>
      <c r="C6497" s="18">
        <v>411.26409486019634</v>
      </c>
      <c r="D6497" s="1"/>
      <c r="E6497" s="1">
        <v>3</v>
      </c>
      <c r="F6497" s="1">
        <v>2</v>
      </c>
      <c r="G6497" s="1">
        <v>0</v>
      </c>
      <c r="H6497" s="1">
        <v>1</v>
      </c>
      <c r="I6497" s="15">
        <v>0.66666666666666663</v>
      </c>
      <c r="J6497">
        <f t="shared" si="101"/>
        <v>40</v>
      </c>
    </row>
    <row r="6498" spans="1:10" x14ac:dyDescent="0.3">
      <c r="A6498" t="s">
        <v>6196</v>
      </c>
      <c r="C6498" s="18">
        <v>411.26081508678038</v>
      </c>
      <c r="D6498" s="1"/>
      <c r="E6498" s="1">
        <v>14</v>
      </c>
      <c r="F6498" s="1">
        <v>7</v>
      </c>
      <c r="G6498" s="1">
        <v>1</v>
      </c>
      <c r="H6498" s="1">
        <v>6</v>
      </c>
      <c r="I6498" s="15">
        <v>0.5357142857142857</v>
      </c>
      <c r="J6498">
        <f t="shared" si="101"/>
        <v>40</v>
      </c>
    </row>
    <row r="6499" spans="1:10" x14ac:dyDescent="0.3">
      <c r="A6499" t="s">
        <v>6197</v>
      </c>
      <c r="C6499" s="18">
        <v>411.25909087704616</v>
      </c>
      <c r="D6499" s="1"/>
      <c r="E6499" s="1">
        <v>4</v>
      </c>
      <c r="F6499" s="1">
        <v>2</v>
      </c>
      <c r="G6499" s="1">
        <v>1</v>
      </c>
      <c r="H6499" s="1">
        <v>1</v>
      </c>
      <c r="I6499" s="15">
        <v>0.625</v>
      </c>
      <c r="J6499">
        <f t="shared" si="101"/>
        <v>40</v>
      </c>
    </row>
    <row r="6500" spans="1:10" x14ac:dyDescent="0.3">
      <c r="A6500" t="s">
        <v>6198</v>
      </c>
      <c r="C6500" s="18">
        <v>411.25853579657866</v>
      </c>
      <c r="D6500" s="1"/>
      <c r="E6500" s="1">
        <v>3</v>
      </c>
      <c r="F6500" s="1">
        <v>2</v>
      </c>
      <c r="G6500" s="1">
        <v>0</v>
      </c>
      <c r="H6500" s="1">
        <v>1</v>
      </c>
      <c r="I6500" s="15">
        <v>0.66666666666666663</v>
      </c>
      <c r="J6500">
        <f t="shared" si="101"/>
        <v>40</v>
      </c>
    </row>
    <row r="6501" spans="1:10" x14ac:dyDescent="0.3">
      <c r="A6501" t="s">
        <v>6199</v>
      </c>
      <c r="C6501" s="18">
        <v>411.25481102029437</v>
      </c>
      <c r="D6501" s="1"/>
      <c r="E6501" s="1">
        <v>3</v>
      </c>
      <c r="F6501" s="1">
        <v>2</v>
      </c>
      <c r="G6501" s="1">
        <v>0</v>
      </c>
      <c r="H6501" s="1">
        <v>1</v>
      </c>
      <c r="I6501" s="15">
        <v>0.66666666666666663</v>
      </c>
      <c r="J6501">
        <f t="shared" si="101"/>
        <v>40</v>
      </c>
    </row>
    <row r="6502" spans="1:10" x14ac:dyDescent="0.3">
      <c r="A6502" t="s">
        <v>6201</v>
      </c>
      <c r="C6502" s="18">
        <v>411.25072127474544</v>
      </c>
      <c r="D6502" s="1"/>
      <c r="E6502" s="1">
        <v>3</v>
      </c>
      <c r="F6502" s="1">
        <v>2</v>
      </c>
      <c r="G6502" s="1">
        <v>0</v>
      </c>
      <c r="H6502" s="1">
        <v>1</v>
      </c>
      <c r="I6502" s="15">
        <v>0.66666666666666663</v>
      </c>
      <c r="J6502">
        <f t="shared" si="101"/>
        <v>40</v>
      </c>
    </row>
    <row r="6503" spans="1:10" x14ac:dyDescent="0.3">
      <c r="A6503" t="s">
        <v>6202</v>
      </c>
      <c r="C6503" s="18">
        <v>411.24850057033495</v>
      </c>
      <c r="D6503" s="1"/>
      <c r="E6503" s="1">
        <v>3</v>
      </c>
      <c r="F6503" s="1">
        <v>2</v>
      </c>
      <c r="G6503" s="1">
        <v>0</v>
      </c>
      <c r="H6503" s="1">
        <v>1</v>
      </c>
      <c r="I6503" s="15">
        <v>0.66666666666666663</v>
      </c>
      <c r="J6503">
        <f t="shared" si="101"/>
        <v>40</v>
      </c>
    </row>
    <row r="6504" spans="1:10" x14ac:dyDescent="0.3">
      <c r="A6504" t="s">
        <v>6203</v>
      </c>
      <c r="C6504" s="18">
        <v>411.24709900360131</v>
      </c>
      <c r="D6504" s="1"/>
      <c r="E6504" s="1">
        <v>5</v>
      </c>
      <c r="F6504" s="1">
        <v>3</v>
      </c>
      <c r="G6504" s="1">
        <v>0</v>
      </c>
      <c r="H6504" s="1">
        <v>2</v>
      </c>
      <c r="I6504" s="15">
        <v>0.6</v>
      </c>
      <c r="J6504">
        <f t="shared" si="101"/>
        <v>40</v>
      </c>
    </row>
    <row r="6505" spans="1:10" x14ac:dyDescent="0.3">
      <c r="A6505" t="s">
        <v>6204</v>
      </c>
      <c r="C6505" s="18">
        <v>411.24072783800432</v>
      </c>
      <c r="D6505" s="1"/>
      <c r="E6505" s="1">
        <v>3</v>
      </c>
      <c r="F6505" s="1">
        <v>2</v>
      </c>
      <c r="G6505" s="1">
        <v>0</v>
      </c>
      <c r="H6505" s="1">
        <v>1</v>
      </c>
      <c r="I6505" s="15">
        <v>0.66666666666666663</v>
      </c>
      <c r="J6505">
        <f t="shared" si="101"/>
        <v>40</v>
      </c>
    </row>
    <row r="6506" spans="1:10" x14ac:dyDescent="0.3">
      <c r="A6506" t="s">
        <v>6205</v>
      </c>
      <c r="C6506" s="18">
        <v>411.23885793642</v>
      </c>
      <c r="D6506" s="1"/>
      <c r="E6506" s="1">
        <v>24</v>
      </c>
      <c r="F6506" s="1">
        <v>11</v>
      </c>
      <c r="G6506" s="1">
        <v>2</v>
      </c>
      <c r="H6506" s="1">
        <v>11</v>
      </c>
      <c r="I6506" s="15">
        <v>0.5</v>
      </c>
      <c r="J6506">
        <f t="shared" si="101"/>
        <v>40</v>
      </c>
    </row>
    <row r="6507" spans="1:10" x14ac:dyDescent="0.3">
      <c r="A6507" t="s">
        <v>6206</v>
      </c>
      <c r="C6507" s="18">
        <v>411.23448698741777</v>
      </c>
      <c r="D6507" s="1"/>
      <c r="E6507" s="1">
        <v>5</v>
      </c>
      <c r="F6507" s="1">
        <v>3</v>
      </c>
      <c r="G6507" s="1">
        <v>0</v>
      </c>
      <c r="H6507" s="1">
        <v>2</v>
      </c>
      <c r="I6507" s="15">
        <v>0.6</v>
      </c>
      <c r="J6507">
        <f t="shared" si="101"/>
        <v>40</v>
      </c>
    </row>
    <row r="6508" spans="1:10" x14ac:dyDescent="0.3">
      <c r="A6508" t="s">
        <v>7416</v>
      </c>
      <c r="C6508" s="18">
        <v>411.22801842109192</v>
      </c>
      <c r="D6508" s="1"/>
      <c r="E6508" s="1">
        <v>3</v>
      </c>
      <c r="F6508" s="1">
        <v>2</v>
      </c>
      <c r="G6508" s="1">
        <v>0</v>
      </c>
      <c r="H6508" s="1">
        <v>1</v>
      </c>
      <c r="I6508" s="15">
        <v>0.66666666666666663</v>
      </c>
      <c r="J6508">
        <f t="shared" si="101"/>
        <v>40</v>
      </c>
    </row>
    <row r="6509" spans="1:10" x14ac:dyDescent="0.3">
      <c r="A6509" t="s">
        <v>6208</v>
      </c>
      <c r="C6509" s="18">
        <v>411.22690894293254</v>
      </c>
      <c r="D6509" s="1"/>
      <c r="E6509" s="1">
        <v>2</v>
      </c>
      <c r="F6509" s="1">
        <v>2</v>
      </c>
      <c r="G6509" s="1">
        <v>0</v>
      </c>
      <c r="H6509" s="1">
        <v>0</v>
      </c>
      <c r="I6509" s="15">
        <v>1</v>
      </c>
      <c r="J6509">
        <f t="shared" si="101"/>
        <v>40</v>
      </c>
    </row>
    <row r="6510" spans="1:10" x14ac:dyDescent="0.3">
      <c r="A6510" t="s">
        <v>6209</v>
      </c>
      <c r="C6510" s="18">
        <v>411.2258849862983</v>
      </c>
      <c r="D6510" s="1"/>
      <c r="E6510" s="1">
        <v>10</v>
      </c>
      <c r="F6510" s="1">
        <v>5</v>
      </c>
      <c r="G6510" s="1">
        <v>0</v>
      </c>
      <c r="H6510" s="1">
        <v>5</v>
      </c>
      <c r="I6510" s="15">
        <v>0.5</v>
      </c>
      <c r="J6510">
        <f t="shared" si="101"/>
        <v>40</v>
      </c>
    </row>
    <row r="6511" spans="1:10" x14ac:dyDescent="0.3">
      <c r="A6511" t="s">
        <v>6210</v>
      </c>
      <c r="C6511" s="18">
        <v>411.22473046731614</v>
      </c>
      <c r="D6511" s="1"/>
      <c r="E6511" s="1">
        <v>2</v>
      </c>
      <c r="F6511" s="1">
        <v>1</v>
      </c>
      <c r="G6511" s="1">
        <v>1</v>
      </c>
      <c r="H6511" s="1">
        <v>0</v>
      </c>
      <c r="I6511" s="15">
        <v>0.75</v>
      </c>
      <c r="J6511">
        <f t="shared" si="101"/>
        <v>40</v>
      </c>
    </row>
    <row r="6512" spans="1:10" x14ac:dyDescent="0.3">
      <c r="A6512" t="s">
        <v>6211</v>
      </c>
      <c r="C6512" s="18">
        <v>411.22386121297239</v>
      </c>
      <c r="D6512" s="1"/>
      <c r="E6512" s="1">
        <v>5</v>
      </c>
      <c r="F6512" s="1">
        <v>3</v>
      </c>
      <c r="G6512" s="1">
        <v>0</v>
      </c>
      <c r="H6512" s="1">
        <v>2</v>
      </c>
      <c r="I6512" s="15">
        <v>0.6</v>
      </c>
      <c r="J6512">
        <f t="shared" si="101"/>
        <v>40</v>
      </c>
    </row>
    <row r="6513" spans="1:10" x14ac:dyDescent="0.3">
      <c r="A6513" t="s">
        <v>6212</v>
      </c>
      <c r="C6513" s="18">
        <v>411.22302629771764</v>
      </c>
      <c r="D6513" s="1"/>
      <c r="E6513" s="1">
        <v>5</v>
      </c>
      <c r="F6513" s="1">
        <v>3</v>
      </c>
      <c r="G6513" s="1">
        <v>0</v>
      </c>
      <c r="H6513" s="1">
        <v>2</v>
      </c>
      <c r="I6513" s="15">
        <v>0.6</v>
      </c>
      <c r="J6513">
        <f t="shared" si="101"/>
        <v>40</v>
      </c>
    </row>
    <row r="6514" spans="1:10" x14ac:dyDescent="0.3">
      <c r="A6514" t="s">
        <v>6213</v>
      </c>
      <c r="C6514" s="18">
        <v>411.22067818993889</v>
      </c>
      <c r="D6514" s="1"/>
      <c r="E6514" s="1">
        <v>3</v>
      </c>
      <c r="F6514" s="1">
        <v>2</v>
      </c>
      <c r="G6514" s="1">
        <v>0</v>
      </c>
      <c r="H6514" s="1">
        <v>1</v>
      </c>
      <c r="I6514" s="15">
        <v>0.66666666666666663</v>
      </c>
      <c r="J6514">
        <f t="shared" si="101"/>
        <v>40</v>
      </c>
    </row>
    <row r="6515" spans="1:10" x14ac:dyDescent="0.3">
      <c r="A6515" t="s">
        <v>6214</v>
      </c>
      <c r="C6515" s="18">
        <v>411.21666457812472</v>
      </c>
      <c r="D6515" s="1"/>
      <c r="E6515" s="1">
        <v>5</v>
      </c>
      <c r="F6515" s="1">
        <v>3</v>
      </c>
      <c r="G6515" s="1">
        <v>0</v>
      </c>
      <c r="H6515" s="1">
        <v>2</v>
      </c>
      <c r="I6515" s="15">
        <v>0.6</v>
      </c>
      <c r="J6515">
        <f t="shared" si="101"/>
        <v>40</v>
      </c>
    </row>
    <row r="6516" spans="1:10" x14ac:dyDescent="0.3">
      <c r="A6516" t="s">
        <v>6215</v>
      </c>
      <c r="C6516" s="18">
        <v>411.21532905529136</v>
      </c>
      <c r="D6516" s="1"/>
      <c r="E6516" s="1">
        <v>3</v>
      </c>
      <c r="F6516" s="1">
        <v>2</v>
      </c>
      <c r="G6516" s="1">
        <v>0</v>
      </c>
      <c r="H6516" s="1">
        <v>1</v>
      </c>
      <c r="I6516" s="15">
        <v>0.66666666666666663</v>
      </c>
      <c r="J6516">
        <f t="shared" si="101"/>
        <v>40</v>
      </c>
    </row>
    <row r="6517" spans="1:10" x14ac:dyDescent="0.3">
      <c r="A6517" t="s">
        <v>6216</v>
      </c>
      <c r="C6517" s="18">
        <v>411.21353046295621</v>
      </c>
      <c r="D6517" s="1"/>
      <c r="E6517" s="1">
        <v>3</v>
      </c>
      <c r="F6517" s="1">
        <v>2</v>
      </c>
      <c r="G6517" s="1">
        <v>0</v>
      </c>
      <c r="H6517" s="1">
        <v>1</v>
      </c>
      <c r="I6517" s="15">
        <v>0.66666666666666663</v>
      </c>
      <c r="J6517">
        <f t="shared" si="101"/>
        <v>40</v>
      </c>
    </row>
    <row r="6518" spans="1:10" x14ac:dyDescent="0.3">
      <c r="A6518" t="s">
        <v>6217</v>
      </c>
      <c r="C6518" s="18">
        <v>411.21166874153988</v>
      </c>
      <c r="D6518" s="1"/>
      <c r="E6518" s="1">
        <v>5</v>
      </c>
      <c r="F6518" s="1">
        <v>3</v>
      </c>
      <c r="G6518" s="1">
        <v>0</v>
      </c>
      <c r="H6518" s="1">
        <v>2</v>
      </c>
      <c r="I6518" s="15">
        <v>0.6</v>
      </c>
      <c r="J6518">
        <f t="shared" si="101"/>
        <v>40</v>
      </c>
    </row>
    <row r="6519" spans="1:10" x14ac:dyDescent="0.3">
      <c r="A6519" t="s">
        <v>6571</v>
      </c>
      <c r="C6519" s="18">
        <v>411.20937750150318</v>
      </c>
      <c r="D6519" s="1"/>
      <c r="E6519" s="1">
        <v>17</v>
      </c>
      <c r="F6519" s="1">
        <v>9</v>
      </c>
      <c r="G6519" s="1">
        <v>0</v>
      </c>
      <c r="H6519" s="1">
        <v>8</v>
      </c>
      <c r="I6519" s="15">
        <v>0.52941176470588236</v>
      </c>
      <c r="J6519">
        <f t="shared" si="101"/>
        <v>40</v>
      </c>
    </row>
    <row r="6520" spans="1:10" x14ac:dyDescent="0.3">
      <c r="A6520" t="s">
        <v>6218</v>
      </c>
      <c r="C6520" s="18">
        <v>411.20468683177506</v>
      </c>
      <c r="D6520" s="1"/>
      <c r="E6520" s="1">
        <v>2</v>
      </c>
      <c r="F6520" s="1">
        <v>0</v>
      </c>
      <c r="G6520" s="1">
        <v>0</v>
      </c>
      <c r="H6520" s="1">
        <v>2</v>
      </c>
      <c r="I6520" s="15">
        <v>0</v>
      </c>
      <c r="J6520">
        <f t="shared" si="101"/>
        <v>40</v>
      </c>
    </row>
    <row r="6521" spans="1:10" x14ac:dyDescent="0.3">
      <c r="A6521" t="s">
        <v>6220</v>
      </c>
      <c r="C6521" s="18">
        <v>411.19803822741324</v>
      </c>
      <c r="D6521" s="1"/>
      <c r="E6521" s="1">
        <v>3</v>
      </c>
      <c r="F6521" s="1">
        <v>2</v>
      </c>
      <c r="G6521" s="1">
        <v>0</v>
      </c>
      <c r="H6521" s="1">
        <v>1</v>
      </c>
      <c r="I6521" s="15">
        <v>0.66666666666666663</v>
      </c>
      <c r="J6521">
        <f t="shared" si="101"/>
        <v>40</v>
      </c>
    </row>
    <row r="6522" spans="1:10" x14ac:dyDescent="0.3">
      <c r="A6522" t="s">
        <v>6221</v>
      </c>
      <c r="C6522" s="18">
        <v>411.19548333176954</v>
      </c>
      <c r="D6522" s="1"/>
      <c r="E6522" s="1">
        <v>3</v>
      </c>
      <c r="F6522" s="1">
        <v>2</v>
      </c>
      <c r="G6522" s="1">
        <v>0</v>
      </c>
      <c r="H6522" s="1">
        <v>1</v>
      </c>
      <c r="I6522" s="15">
        <v>0.66666666666666663</v>
      </c>
      <c r="J6522">
        <f t="shared" si="101"/>
        <v>40</v>
      </c>
    </row>
    <row r="6523" spans="1:10" x14ac:dyDescent="0.3">
      <c r="A6523" t="s">
        <v>6222</v>
      </c>
      <c r="C6523" s="18">
        <v>411.19436676335965</v>
      </c>
      <c r="D6523" s="1"/>
      <c r="E6523" s="1">
        <v>6</v>
      </c>
      <c r="F6523" s="1">
        <v>3</v>
      </c>
      <c r="G6523" s="1">
        <v>1</v>
      </c>
      <c r="H6523" s="1">
        <v>2</v>
      </c>
      <c r="I6523" s="15">
        <v>0.58333333333333337</v>
      </c>
      <c r="J6523">
        <f t="shared" si="101"/>
        <v>40</v>
      </c>
    </row>
    <row r="6524" spans="1:10" x14ac:dyDescent="0.3">
      <c r="A6524" t="s">
        <v>6223</v>
      </c>
      <c r="C6524" s="18">
        <v>411.19219864263113</v>
      </c>
      <c r="D6524" s="1"/>
      <c r="E6524" s="1">
        <v>9</v>
      </c>
      <c r="F6524" s="1">
        <v>5</v>
      </c>
      <c r="G6524" s="1">
        <v>0</v>
      </c>
      <c r="H6524" s="1">
        <v>4</v>
      </c>
      <c r="I6524" s="15">
        <v>0.55555555555555558</v>
      </c>
      <c r="J6524">
        <f t="shared" si="101"/>
        <v>40</v>
      </c>
    </row>
    <row r="6525" spans="1:10" x14ac:dyDescent="0.3">
      <c r="A6525" t="s">
        <v>6224</v>
      </c>
      <c r="C6525" s="18">
        <v>411.19156193695511</v>
      </c>
      <c r="D6525" s="1"/>
      <c r="E6525" s="1">
        <v>3</v>
      </c>
      <c r="F6525" s="1">
        <v>2</v>
      </c>
      <c r="G6525" s="1">
        <v>0</v>
      </c>
      <c r="H6525" s="1">
        <v>1</v>
      </c>
      <c r="I6525" s="15">
        <v>0.66666666666666663</v>
      </c>
      <c r="J6525">
        <f t="shared" si="101"/>
        <v>40</v>
      </c>
    </row>
    <row r="6526" spans="1:10" x14ac:dyDescent="0.3">
      <c r="A6526" t="s">
        <v>6225</v>
      </c>
      <c r="C6526" s="18">
        <v>411.19126962419909</v>
      </c>
      <c r="D6526" s="1"/>
      <c r="E6526" s="1">
        <v>5</v>
      </c>
      <c r="F6526" s="1">
        <v>3</v>
      </c>
      <c r="G6526" s="1">
        <v>1</v>
      </c>
      <c r="H6526" s="1">
        <v>1</v>
      </c>
      <c r="I6526" s="15">
        <v>0.7</v>
      </c>
      <c r="J6526">
        <f t="shared" si="101"/>
        <v>40</v>
      </c>
    </row>
    <row r="6527" spans="1:10" x14ac:dyDescent="0.3">
      <c r="A6527" t="s">
        <v>6226</v>
      </c>
      <c r="C6527" s="18">
        <v>411.18957220784938</v>
      </c>
      <c r="D6527" s="1"/>
      <c r="E6527" s="1">
        <v>5</v>
      </c>
      <c r="F6527" s="1">
        <v>3</v>
      </c>
      <c r="G6527" s="1">
        <v>0</v>
      </c>
      <c r="H6527" s="1">
        <v>2</v>
      </c>
      <c r="I6527" s="15">
        <v>0.6</v>
      </c>
      <c r="J6527">
        <f t="shared" si="101"/>
        <v>40</v>
      </c>
    </row>
    <row r="6528" spans="1:10" x14ac:dyDescent="0.3">
      <c r="A6528" t="s">
        <v>6228</v>
      </c>
      <c r="C6528" s="18">
        <v>411.18415850792269</v>
      </c>
      <c r="D6528" s="1"/>
      <c r="E6528" s="1">
        <v>6</v>
      </c>
      <c r="F6528" s="1">
        <v>3</v>
      </c>
      <c r="G6528" s="1">
        <v>0</v>
      </c>
      <c r="H6528" s="1">
        <v>3</v>
      </c>
      <c r="I6528" s="15">
        <v>0.5</v>
      </c>
      <c r="J6528">
        <f t="shared" si="101"/>
        <v>40</v>
      </c>
    </row>
    <row r="6529" spans="1:10" x14ac:dyDescent="0.3">
      <c r="A6529" t="s">
        <v>6229</v>
      </c>
      <c r="C6529" s="18">
        <v>411.1819305305001</v>
      </c>
      <c r="D6529" s="1"/>
      <c r="E6529" s="1">
        <v>8</v>
      </c>
      <c r="F6529" s="1">
        <v>4</v>
      </c>
      <c r="G6529" s="1">
        <v>1</v>
      </c>
      <c r="H6529" s="1">
        <v>3</v>
      </c>
      <c r="I6529" s="15">
        <v>0.5625</v>
      </c>
      <c r="J6529">
        <f t="shared" si="101"/>
        <v>40</v>
      </c>
    </row>
    <row r="6530" spans="1:10" x14ac:dyDescent="0.3">
      <c r="A6530" t="s">
        <v>6230</v>
      </c>
      <c r="C6530" s="18">
        <v>411.17996676740182</v>
      </c>
      <c r="D6530" s="1"/>
      <c r="E6530" s="1">
        <v>3</v>
      </c>
      <c r="F6530" s="1">
        <v>2</v>
      </c>
      <c r="G6530" s="1">
        <v>0</v>
      </c>
      <c r="H6530" s="1">
        <v>1</v>
      </c>
      <c r="I6530" s="15">
        <v>0.66666666666666663</v>
      </c>
      <c r="J6530">
        <f t="shared" si="101"/>
        <v>40</v>
      </c>
    </row>
    <row r="6531" spans="1:10" x14ac:dyDescent="0.3">
      <c r="A6531" t="s">
        <v>6231</v>
      </c>
      <c r="C6531" s="18">
        <v>411.17870634311151</v>
      </c>
      <c r="D6531" s="1"/>
      <c r="E6531" s="1">
        <v>3</v>
      </c>
      <c r="F6531" s="1">
        <v>2</v>
      </c>
      <c r="G6531" s="1">
        <v>0</v>
      </c>
      <c r="H6531" s="1">
        <v>1</v>
      </c>
      <c r="I6531" s="15">
        <v>0.66666666666666663</v>
      </c>
      <c r="J6531">
        <f t="shared" si="101"/>
        <v>40</v>
      </c>
    </row>
    <row r="6532" spans="1:10" x14ac:dyDescent="0.3">
      <c r="A6532" t="s">
        <v>6232</v>
      </c>
      <c r="C6532" s="18">
        <v>411.16708295575296</v>
      </c>
      <c r="D6532" s="1"/>
      <c r="E6532" s="1">
        <v>3</v>
      </c>
      <c r="F6532" s="1">
        <v>2</v>
      </c>
      <c r="G6532" s="1">
        <v>0</v>
      </c>
      <c r="H6532" s="1">
        <v>1</v>
      </c>
      <c r="I6532" s="15">
        <v>0.66666666666666663</v>
      </c>
      <c r="J6532">
        <f t="shared" ref="J6532:J6595" si="102">IF(E6532&lt;=30,40,20)</f>
        <v>40</v>
      </c>
    </row>
    <row r="6533" spans="1:10" x14ac:dyDescent="0.3">
      <c r="A6533" t="s">
        <v>6233</v>
      </c>
      <c r="C6533" s="18">
        <v>411.15752514792985</v>
      </c>
      <c r="D6533" s="1"/>
      <c r="E6533" s="1">
        <v>3</v>
      </c>
      <c r="F6533" s="1">
        <v>2</v>
      </c>
      <c r="G6533" s="1">
        <v>0</v>
      </c>
      <c r="H6533" s="1">
        <v>1</v>
      </c>
      <c r="I6533" s="15">
        <v>0.66666666666666663</v>
      </c>
      <c r="J6533">
        <f t="shared" si="102"/>
        <v>40</v>
      </c>
    </row>
    <row r="6534" spans="1:10" x14ac:dyDescent="0.3">
      <c r="A6534" t="s">
        <v>6234</v>
      </c>
      <c r="C6534" s="18">
        <v>411.15525370827874</v>
      </c>
      <c r="D6534" s="1"/>
      <c r="E6534" s="1">
        <v>2</v>
      </c>
      <c r="F6534" s="1">
        <v>0</v>
      </c>
      <c r="G6534" s="1">
        <v>0</v>
      </c>
      <c r="H6534" s="1">
        <v>2</v>
      </c>
      <c r="I6534" s="15">
        <v>0</v>
      </c>
      <c r="J6534">
        <f t="shared" si="102"/>
        <v>40</v>
      </c>
    </row>
    <row r="6535" spans="1:10" x14ac:dyDescent="0.3">
      <c r="A6535" t="s">
        <v>6235</v>
      </c>
      <c r="C6535" s="18">
        <v>411.15147272294604</v>
      </c>
      <c r="D6535" s="1"/>
      <c r="E6535" s="1">
        <v>28</v>
      </c>
      <c r="F6535" s="1">
        <v>12</v>
      </c>
      <c r="G6535" s="1">
        <v>0</v>
      </c>
      <c r="H6535" s="1">
        <v>16</v>
      </c>
      <c r="I6535" s="15">
        <v>0.42857142857142855</v>
      </c>
      <c r="J6535">
        <f t="shared" si="102"/>
        <v>40</v>
      </c>
    </row>
    <row r="6536" spans="1:10" x14ac:dyDescent="0.3">
      <c r="A6536" t="s">
        <v>6236</v>
      </c>
      <c r="C6536" s="18">
        <v>411.14564401171924</v>
      </c>
      <c r="D6536" s="1"/>
      <c r="E6536" s="1">
        <v>8</v>
      </c>
      <c r="F6536" s="1">
        <v>5</v>
      </c>
      <c r="G6536" s="1">
        <v>0</v>
      </c>
      <c r="H6536" s="1">
        <v>3</v>
      </c>
      <c r="I6536" s="15">
        <v>0.625</v>
      </c>
      <c r="J6536">
        <f t="shared" si="102"/>
        <v>40</v>
      </c>
    </row>
    <row r="6537" spans="1:10" x14ac:dyDescent="0.3">
      <c r="A6537" t="s">
        <v>6237</v>
      </c>
      <c r="C6537" s="18">
        <v>411.13694634383012</v>
      </c>
      <c r="D6537" s="1"/>
      <c r="E6537" s="1">
        <v>3</v>
      </c>
      <c r="F6537" s="1">
        <v>2</v>
      </c>
      <c r="G6537" s="1">
        <v>0</v>
      </c>
      <c r="H6537" s="1">
        <v>1</v>
      </c>
      <c r="I6537" s="15">
        <v>0.66666666666666663</v>
      </c>
      <c r="J6537">
        <f t="shared" si="102"/>
        <v>40</v>
      </c>
    </row>
    <row r="6538" spans="1:10" x14ac:dyDescent="0.3">
      <c r="A6538" t="s">
        <v>6238</v>
      </c>
      <c r="C6538" s="18">
        <v>411.13625679580878</v>
      </c>
      <c r="D6538" s="1"/>
      <c r="E6538" s="1">
        <v>3</v>
      </c>
      <c r="F6538" s="1">
        <v>2</v>
      </c>
      <c r="G6538" s="1">
        <v>0</v>
      </c>
      <c r="H6538" s="1">
        <v>1</v>
      </c>
      <c r="I6538" s="15">
        <v>0.66666666666666663</v>
      </c>
      <c r="J6538">
        <f t="shared" si="102"/>
        <v>40</v>
      </c>
    </row>
    <row r="6539" spans="1:10" x14ac:dyDescent="0.3">
      <c r="A6539" t="s">
        <v>7343</v>
      </c>
      <c r="C6539" s="18">
        <v>411.13363000646541</v>
      </c>
      <c r="D6539" s="1"/>
      <c r="E6539" s="1">
        <v>6</v>
      </c>
      <c r="F6539" s="1">
        <v>3</v>
      </c>
      <c r="G6539" s="1">
        <v>1</v>
      </c>
      <c r="H6539" s="1">
        <v>2</v>
      </c>
      <c r="I6539" s="15">
        <v>0.58333333333333337</v>
      </c>
      <c r="J6539">
        <f t="shared" si="102"/>
        <v>40</v>
      </c>
    </row>
    <row r="6540" spans="1:10" x14ac:dyDescent="0.3">
      <c r="A6540" t="s">
        <v>6239</v>
      </c>
      <c r="C6540" s="18">
        <v>411.12007790712784</v>
      </c>
      <c r="D6540" s="1"/>
      <c r="E6540" s="1">
        <v>3</v>
      </c>
      <c r="F6540" s="1">
        <v>2</v>
      </c>
      <c r="G6540" s="1">
        <v>0</v>
      </c>
      <c r="H6540" s="1">
        <v>1</v>
      </c>
      <c r="I6540" s="15">
        <v>0.66666666666666663</v>
      </c>
      <c r="J6540">
        <f t="shared" si="102"/>
        <v>40</v>
      </c>
    </row>
    <row r="6541" spans="1:10" x14ac:dyDescent="0.3">
      <c r="A6541" t="s">
        <v>6273</v>
      </c>
      <c r="C6541" s="18">
        <v>411.12000934017789</v>
      </c>
      <c r="D6541" s="1"/>
      <c r="E6541" s="1">
        <v>3</v>
      </c>
      <c r="F6541" s="1">
        <v>2</v>
      </c>
      <c r="G6541" s="1">
        <v>0</v>
      </c>
      <c r="H6541" s="1">
        <v>1</v>
      </c>
      <c r="I6541" s="15">
        <v>0.66666666666666663</v>
      </c>
      <c r="J6541">
        <f t="shared" si="102"/>
        <v>40</v>
      </c>
    </row>
    <row r="6542" spans="1:10" x14ac:dyDescent="0.3">
      <c r="A6542" t="s">
        <v>6240</v>
      </c>
      <c r="C6542" s="18">
        <v>411.11423353974897</v>
      </c>
      <c r="D6542" s="1"/>
      <c r="E6542" s="1">
        <v>8</v>
      </c>
      <c r="F6542" s="1">
        <v>5</v>
      </c>
      <c r="G6542" s="1">
        <v>0</v>
      </c>
      <c r="H6542" s="1">
        <v>3</v>
      </c>
      <c r="I6542" s="15">
        <v>0.625</v>
      </c>
      <c r="J6542">
        <f t="shared" si="102"/>
        <v>40</v>
      </c>
    </row>
    <row r="6543" spans="1:10" x14ac:dyDescent="0.3">
      <c r="A6543" t="s">
        <v>6241</v>
      </c>
      <c r="C6543" s="18">
        <v>411.1018230750077</v>
      </c>
      <c r="D6543" s="1"/>
      <c r="E6543" s="1">
        <v>5</v>
      </c>
      <c r="F6543" s="1">
        <v>3</v>
      </c>
      <c r="G6543" s="1">
        <v>0</v>
      </c>
      <c r="H6543" s="1">
        <v>2</v>
      </c>
      <c r="I6543" s="15">
        <v>0.6</v>
      </c>
      <c r="J6543">
        <f t="shared" si="102"/>
        <v>40</v>
      </c>
    </row>
    <row r="6544" spans="1:10" x14ac:dyDescent="0.3">
      <c r="A6544" t="s">
        <v>6242</v>
      </c>
      <c r="C6544" s="18">
        <v>411.10142376186428</v>
      </c>
      <c r="D6544" s="1"/>
      <c r="E6544" s="1">
        <v>5</v>
      </c>
      <c r="F6544" s="1">
        <v>3</v>
      </c>
      <c r="G6544" s="1">
        <v>0</v>
      </c>
      <c r="H6544" s="1">
        <v>2</v>
      </c>
      <c r="I6544" s="15">
        <v>0.6</v>
      </c>
      <c r="J6544">
        <f t="shared" si="102"/>
        <v>40</v>
      </c>
    </row>
    <row r="6545" spans="1:10" x14ac:dyDescent="0.3">
      <c r="A6545" t="s">
        <v>6243</v>
      </c>
      <c r="C6545" s="18">
        <v>411.10137654061504</v>
      </c>
      <c r="D6545" s="1"/>
      <c r="E6545" s="1">
        <v>5</v>
      </c>
      <c r="F6545" s="1">
        <v>3</v>
      </c>
      <c r="G6545" s="1">
        <v>0</v>
      </c>
      <c r="H6545" s="1">
        <v>2</v>
      </c>
      <c r="I6545" s="15">
        <v>0.6</v>
      </c>
      <c r="J6545">
        <f t="shared" si="102"/>
        <v>40</v>
      </c>
    </row>
    <row r="6546" spans="1:10" x14ac:dyDescent="0.3">
      <c r="A6546" t="s">
        <v>6244</v>
      </c>
      <c r="C6546" s="18">
        <v>411.10012364672463</v>
      </c>
      <c r="D6546" s="1"/>
      <c r="E6546" s="1">
        <v>5</v>
      </c>
      <c r="F6546" s="1">
        <v>3</v>
      </c>
      <c r="G6546" s="1">
        <v>0</v>
      </c>
      <c r="H6546" s="1">
        <v>2</v>
      </c>
      <c r="I6546" s="15">
        <v>0.6</v>
      </c>
      <c r="J6546">
        <f t="shared" si="102"/>
        <v>40</v>
      </c>
    </row>
    <row r="6547" spans="1:10" x14ac:dyDescent="0.3">
      <c r="A6547" t="s">
        <v>6245</v>
      </c>
      <c r="C6547" s="18">
        <v>411.09702762691552</v>
      </c>
      <c r="D6547" s="1"/>
      <c r="E6547" s="1">
        <v>3</v>
      </c>
      <c r="F6547" s="1">
        <v>2</v>
      </c>
      <c r="G6547" s="1">
        <v>0</v>
      </c>
      <c r="H6547" s="1">
        <v>1</v>
      </c>
      <c r="I6547" s="15">
        <v>0.66666666666666663</v>
      </c>
      <c r="J6547">
        <f t="shared" si="102"/>
        <v>40</v>
      </c>
    </row>
    <row r="6548" spans="1:10" x14ac:dyDescent="0.3">
      <c r="A6548" t="s">
        <v>6247</v>
      </c>
      <c r="C6548" s="18">
        <v>411.09389046640337</v>
      </c>
      <c r="D6548" s="1"/>
      <c r="E6548" s="1">
        <v>5</v>
      </c>
      <c r="F6548" s="1">
        <v>3</v>
      </c>
      <c r="G6548" s="1">
        <v>0</v>
      </c>
      <c r="H6548" s="1">
        <v>2</v>
      </c>
      <c r="I6548" s="15">
        <v>0.6</v>
      </c>
      <c r="J6548">
        <f t="shared" si="102"/>
        <v>40</v>
      </c>
    </row>
    <row r="6549" spans="1:10" x14ac:dyDescent="0.3">
      <c r="A6549" t="s">
        <v>6272</v>
      </c>
      <c r="C6549" s="18">
        <v>411.09381509830166</v>
      </c>
      <c r="D6549" s="1"/>
      <c r="E6549" s="1">
        <v>35</v>
      </c>
      <c r="F6549" s="1">
        <v>16</v>
      </c>
      <c r="G6549" s="1">
        <v>2</v>
      </c>
      <c r="H6549" s="1">
        <v>17</v>
      </c>
      <c r="I6549" s="15">
        <v>0.48571428571428571</v>
      </c>
      <c r="J6549">
        <f t="shared" si="102"/>
        <v>20</v>
      </c>
    </row>
    <row r="6550" spans="1:10" x14ac:dyDescent="0.3">
      <c r="A6550" t="s">
        <v>6248</v>
      </c>
      <c r="C6550" s="18">
        <v>411.09229440558676</v>
      </c>
      <c r="D6550" s="1"/>
      <c r="E6550" s="1">
        <v>3</v>
      </c>
      <c r="F6550" s="1">
        <v>2</v>
      </c>
      <c r="G6550" s="1">
        <v>0</v>
      </c>
      <c r="H6550" s="1">
        <v>1</v>
      </c>
      <c r="I6550" s="15">
        <v>0.66666666666666663</v>
      </c>
      <c r="J6550">
        <f t="shared" si="102"/>
        <v>40</v>
      </c>
    </row>
    <row r="6551" spans="1:10" x14ac:dyDescent="0.3">
      <c r="A6551" t="s">
        <v>6412</v>
      </c>
      <c r="C6551" s="18">
        <v>411.08785190390626</v>
      </c>
      <c r="D6551" s="1"/>
      <c r="E6551" s="1">
        <v>3</v>
      </c>
      <c r="F6551" s="1">
        <v>2</v>
      </c>
      <c r="G6551" s="1">
        <v>0</v>
      </c>
      <c r="H6551" s="1">
        <v>1</v>
      </c>
      <c r="I6551" s="15">
        <v>0.66666666666666663</v>
      </c>
      <c r="J6551">
        <f t="shared" si="102"/>
        <v>40</v>
      </c>
    </row>
    <row r="6552" spans="1:10" x14ac:dyDescent="0.3">
      <c r="A6552" t="s">
        <v>6249</v>
      </c>
      <c r="C6552" s="18">
        <v>411.08023252987692</v>
      </c>
      <c r="D6552" s="1"/>
      <c r="E6552" s="1">
        <v>11</v>
      </c>
      <c r="F6552" s="1">
        <v>7</v>
      </c>
      <c r="G6552" s="1">
        <v>0</v>
      </c>
      <c r="H6552" s="1">
        <v>4</v>
      </c>
      <c r="I6552" s="15">
        <v>0.63636363636363635</v>
      </c>
      <c r="J6552">
        <f t="shared" si="102"/>
        <v>40</v>
      </c>
    </row>
    <row r="6553" spans="1:10" x14ac:dyDescent="0.3">
      <c r="A6553" t="s">
        <v>6250</v>
      </c>
      <c r="C6553" s="18">
        <v>411.07970351003638</v>
      </c>
      <c r="D6553" s="1"/>
      <c r="E6553" s="1">
        <v>15</v>
      </c>
      <c r="F6553" s="1">
        <v>5</v>
      </c>
      <c r="G6553" s="1">
        <v>2</v>
      </c>
      <c r="H6553" s="1">
        <v>8</v>
      </c>
      <c r="I6553" s="15">
        <v>0.4</v>
      </c>
      <c r="J6553">
        <f t="shared" si="102"/>
        <v>40</v>
      </c>
    </row>
    <row r="6554" spans="1:10" x14ac:dyDescent="0.3">
      <c r="A6554" t="s">
        <v>6404</v>
      </c>
      <c r="C6554" s="18">
        <v>444.02426396210717</v>
      </c>
      <c r="D6554" s="1"/>
      <c r="E6554" s="1">
        <v>32</v>
      </c>
      <c r="F6554" s="1">
        <v>16</v>
      </c>
      <c r="G6554" s="1">
        <v>0</v>
      </c>
      <c r="H6554" s="1">
        <v>16</v>
      </c>
      <c r="I6554" s="15">
        <v>0.5</v>
      </c>
      <c r="J6554">
        <f t="shared" si="102"/>
        <v>20</v>
      </c>
    </row>
    <row r="6555" spans="1:10" x14ac:dyDescent="0.3">
      <c r="A6555" t="s">
        <v>6251</v>
      </c>
      <c r="C6555" s="18">
        <v>411.07132015443767</v>
      </c>
      <c r="D6555" s="1"/>
      <c r="E6555" s="1">
        <v>5</v>
      </c>
      <c r="F6555" s="1">
        <v>3</v>
      </c>
      <c r="G6555" s="1">
        <v>0</v>
      </c>
      <c r="H6555" s="1">
        <v>2</v>
      </c>
      <c r="I6555" s="15">
        <v>0.6</v>
      </c>
      <c r="J6555">
        <f t="shared" si="102"/>
        <v>40</v>
      </c>
    </row>
    <row r="6556" spans="1:10" x14ac:dyDescent="0.3">
      <c r="A6556" t="s">
        <v>6252</v>
      </c>
      <c r="C6556" s="18">
        <v>411.06826227855305</v>
      </c>
      <c r="D6556" s="1"/>
      <c r="E6556" s="1">
        <v>5</v>
      </c>
      <c r="F6556" s="1">
        <v>3</v>
      </c>
      <c r="G6556" s="1">
        <v>0</v>
      </c>
      <c r="H6556" s="1">
        <v>2</v>
      </c>
      <c r="I6556" s="15">
        <v>0.6</v>
      </c>
      <c r="J6556">
        <f t="shared" si="102"/>
        <v>40</v>
      </c>
    </row>
    <row r="6557" spans="1:10" x14ac:dyDescent="0.3">
      <c r="A6557" t="s">
        <v>6253</v>
      </c>
      <c r="C6557" s="18">
        <v>411.06384227904857</v>
      </c>
      <c r="D6557" s="1"/>
      <c r="E6557" s="1">
        <v>3</v>
      </c>
      <c r="F6557" s="1">
        <v>2</v>
      </c>
      <c r="G6557" s="1">
        <v>0</v>
      </c>
      <c r="H6557" s="1">
        <v>1</v>
      </c>
      <c r="I6557" s="15">
        <v>0.66666666666666663</v>
      </c>
      <c r="J6557">
        <f t="shared" si="102"/>
        <v>40</v>
      </c>
    </row>
    <row r="6558" spans="1:10" x14ac:dyDescent="0.3">
      <c r="A6558" t="s">
        <v>6254</v>
      </c>
      <c r="C6558" s="18">
        <v>411.06352335920207</v>
      </c>
      <c r="D6558" s="1"/>
      <c r="E6558" s="1">
        <v>3</v>
      </c>
      <c r="F6558" s="1">
        <v>2</v>
      </c>
      <c r="G6558" s="1">
        <v>0</v>
      </c>
      <c r="H6558" s="1">
        <v>1</v>
      </c>
      <c r="I6558" s="15">
        <v>0.66666666666666663</v>
      </c>
      <c r="J6558">
        <f t="shared" si="102"/>
        <v>40</v>
      </c>
    </row>
    <row r="6559" spans="1:10" x14ac:dyDescent="0.3">
      <c r="A6559" t="s">
        <v>6255</v>
      </c>
      <c r="C6559" s="18">
        <v>411.06332816695647</v>
      </c>
      <c r="D6559" s="1"/>
      <c r="E6559" s="1">
        <v>7</v>
      </c>
      <c r="F6559" s="1">
        <v>4</v>
      </c>
      <c r="G6559" s="1">
        <v>0</v>
      </c>
      <c r="H6559" s="1">
        <v>3</v>
      </c>
      <c r="I6559" s="15">
        <v>0.5714285714285714</v>
      </c>
      <c r="J6559">
        <f t="shared" si="102"/>
        <v>40</v>
      </c>
    </row>
    <row r="6560" spans="1:10" x14ac:dyDescent="0.3">
      <c r="A6560" t="s">
        <v>6256</v>
      </c>
      <c r="C6560" s="18">
        <v>411.05810433279999</v>
      </c>
      <c r="D6560" s="1"/>
      <c r="E6560" s="1">
        <v>9</v>
      </c>
      <c r="F6560" s="1">
        <v>5</v>
      </c>
      <c r="G6560" s="1">
        <v>0</v>
      </c>
      <c r="H6560" s="1">
        <v>4</v>
      </c>
      <c r="I6560" s="15">
        <v>0.55555555555555558</v>
      </c>
      <c r="J6560">
        <f t="shared" si="102"/>
        <v>40</v>
      </c>
    </row>
    <row r="6561" spans="1:10" x14ac:dyDescent="0.3">
      <c r="A6561" t="s">
        <v>6257</v>
      </c>
      <c r="C6561" s="18">
        <v>411.04933282947616</v>
      </c>
      <c r="D6561" s="1"/>
      <c r="E6561" s="1">
        <v>3</v>
      </c>
      <c r="F6561" s="1">
        <v>2</v>
      </c>
      <c r="G6561" s="1">
        <v>0</v>
      </c>
      <c r="H6561" s="1">
        <v>1</v>
      </c>
      <c r="I6561" s="15">
        <v>0.66666666666666663</v>
      </c>
      <c r="J6561">
        <f t="shared" si="102"/>
        <v>40</v>
      </c>
    </row>
    <row r="6562" spans="1:10" x14ac:dyDescent="0.3">
      <c r="A6562" t="s">
        <v>6258</v>
      </c>
      <c r="C6562" s="18">
        <v>411.04870040581898</v>
      </c>
      <c r="D6562" s="1"/>
      <c r="E6562" s="1">
        <v>5</v>
      </c>
      <c r="F6562" s="1">
        <v>3</v>
      </c>
      <c r="G6562" s="1">
        <v>0</v>
      </c>
      <c r="H6562" s="1">
        <v>2</v>
      </c>
      <c r="I6562" s="15">
        <v>0.6</v>
      </c>
      <c r="J6562">
        <f t="shared" si="102"/>
        <v>40</v>
      </c>
    </row>
    <row r="6563" spans="1:10" x14ac:dyDescent="0.3">
      <c r="A6563" t="s">
        <v>6259</v>
      </c>
      <c r="C6563" s="18">
        <v>411.04836489932535</v>
      </c>
      <c r="D6563" s="1"/>
      <c r="E6563" s="1">
        <v>7</v>
      </c>
      <c r="F6563" s="1">
        <v>4</v>
      </c>
      <c r="G6563" s="1">
        <v>0</v>
      </c>
      <c r="H6563" s="1">
        <v>3</v>
      </c>
      <c r="I6563" s="15">
        <v>0.5714285714285714</v>
      </c>
      <c r="J6563">
        <f t="shared" si="102"/>
        <v>40</v>
      </c>
    </row>
    <row r="6564" spans="1:10" x14ac:dyDescent="0.3">
      <c r="A6564" t="s">
        <v>6260</v>
      </c>
      <c r="C6564" s="18">
        <v>411.04834170193647</v>
      </c>
      <c r="D6564" s="1"/>
      <c r="E6564" s="1">
        <v>5</v>
      </c>
      <c r="F6564" s="1">
        <v>3</v>
      </c>
      <c r="G6564" s="1">
        <v>0</v>
      </c>
      <c r="H6564" s="1">
        <v>2</v>
      </c>
      <c r="I6564" s="15">
        <v>0.6</v>
      </c>
      <c r="J6564">
        <f t="shared" si="102"/>
        <v>40</v>
      </c>
    </row>
    <row r="6565" spans="1:10" x14ac:dyDescent="0.3">
      <c r="A6565" t="s">
        <v>6261</v>
      </c>
      <c r="C6565" s="18">
        <v>411.04759320554774</v>
      </c>
      <c r="D6565" s="1"/>
      <c r="E6565" s="1">
        <v>3</v>
      </c>
      <c r="F6565" s="1">
        <v>2</v>
      </c>
      <c r="G6565" s="1">
        <v>0</v>
      </c>
      <c r="H6565" s="1">
        <v>1</v>
      </c>
      <c r="I6565" s="15">
        <v>0.66666666666666663</v>
      </c>
      <c r="J6565">
        <f t="shared" si="102"/>
        <v>40</v>
      </c>
    </row>
    <row r="6566" spans="1:10" x14ac:dyDescent="0.3">
      <c r="A6566" t="s">
        <v>6263</v>
      </c>
      <c r="C6566" s="18">
        <v>411.03789525348452</v>
      </c>
      <c r="D6566" s="1"/>
      <c r="E6566" s="1">
        <v>5</v>
      </c>
      <c r="F6566" s="1">
        <v>3</v>
      </c>
      <c r="G6566" s="1">
        <v>0</v>
      </c>
      <c r="H6566" s="1">
        <v>2</v>
      </c>
      <c r="I6566" s="15">
        <v>0.6</v>
      </c>
      <c r="J6566">
        <f t="shared" si="102"/>
        <v>40</v>
      </c>
    </row>
    <row r="6567" spans="1:10" x14ac:dyDescent="0.3">
      <c r="A6567" t="s">
        <v>6264</v>
      </c>
      <c r="C6567" s="18">
        <v>411.03671182734473</v>
      </c>
      <c r="D6567" s="1"/>
      <c r="E6567" s="1">
        <v>3</v>
      </c>
      <c r="F6567" s="1">
        <v>2</v>
      </c>
      <c r="G6567" s="1">
        <v>0</v>
      </c>
      <c r="H6567" s="1">
        <v>1</v>
      </c>
      <c r="I6567" s="15">
        <v>0.66666666666666663</v>
      </c>
      <c r="J6567">
        <f t="shared" si="102"/>
        <v>40</v>
      </c>
    </row>
    <row r="6568" spans="1:10" x14ac:dyDescent="0.3">
      <c r="A6568" t="s">
        <v>6265</v>
      </c>
      <c r="C6568" s="18">
        <v>411.03200881195227</v>
      </c>
      <c r="D6568" s="1"/>
      <c r="E6568" s="1">
        <v>3</v>
      </c>
      <c r="F6568" s="1">
        <v>2</v>
      </c>
      <c r="G6568" s="1">
        <v>0</v>
      </c>
      <c r="H6568" s="1">
        <v>1</v>
      </c>
      <c r="I6568" s="15">
        <v>0.66666666666666663</v>
      </c>
      <c r="J6568">
        <f t="shared" si="102"/>
        <v>40</v>
      </c>
    </row>
    <row r="6569" spans="1:10" x14ac:dyDescent="0.3">
      <c r="A6569" t="s">
        <v>6266</v>
      </c>
      <c r="C6569" s="18">
        <v>411.0314873993978</v>
      </c>
      <c r="D6569" s="1"/>
      <c r="E6569" s="1">
        <v>5</v>
      </c>
      <c r="F6569" s="1">
        <v>3</v>
      </c>
      <c r="G6569" s="1">
        <v>0</v>
      </c>
      <c r="H6569" s="1">
        <v>2</v>
      </c>
      <c r="I6569" s="15">
        <v>0.6</v>
      </c>
      <c r="J6569">
        <f t="shared" si="102"/>
        <v>40</v>
      </c>
    </row>
    <row r="6570" spans="1:10" x14ac:dyDescent="0.3">
      <c r="A6570" t="s">
        <v>6267</v>
      </c>
      <c r="C6570" s="18">
        <v>411.02849222060047</v>
      </c>
      <c r="D6570" s="1"/>
      <c r="E6570" s="1">
        <v>3</v>
      </c>
      <c r="F6570" s="1">
        <v>2</v>
      </c>
      <c r="G6570" s="1">
        <v>0</v>
      </c>
      <c r="H6570" s="1">
        <v>1</v>
      </c>
      <c r="I6570" s="15">
        <v>0.66666666666666663</v>
      </c>
      <c r="J6570">
        <f t="shared" si="102"/>
        <v>40</v>
      </c>
    </row>
    <row r="6571" spans="1:10" x14ac:dyDescent="0.3">
      <c r="A6571" t="s">
        <v>6268</v>
      </c>
      <c r="C6571" s="18">
        <v>411.02479708580677</v>
      </c>
      <c r="D6571" s="1"/>
      <c r="E6571" s="1">
        <v>3</v>
      </c>
      <c r="F6571" s="1">
        <v>2</v>
      </c>
      <c r="G6571" s="1">
        <v>0</v>
      </c>
      <c r="H6571" s="1">
        <v>1</v>
      </c>
      <c r="I6571" s="15">
        <v>0.66666666666666663</v>
      </c>
      <c r="J6571">
        <f t="shared" si="102"/>
        <v>40</v>
      </c>
    </row>
    <row r="6572" spans="1:10" x14ac:dyDescent="0.3">
      <c r="A6572" t="s">
        <v>6096</v>
      </c>
      <c r="C6572" s="18">
        <v>411.02191526387855</v>
      </c>
      <c r="D6572" s="1"/>
      <c r="E6572" s="1">
        <v>3</v>
      </c>
      <c r="F6572" s="1">
        <v>2</v>
      </c>
      <c r="G6572" s="1">
        <v>0</v>
      </c>
      <c r="H6572" s="1">
        <v>1</v>
      </c>
      <c r="I6572" s="15">
        <v>0.66666666666666663</v>
      </c>
      <c r="J6572">
        <f t="shared" si="102"/>
        <v>40</v>
      </c>
    </row>
    <row r="6573" spans="1:10" x14ac:dyDescent="0.3">
      <c r="A6573" t="s">
        <v>6269</v>
      </c>
      <c r="C6573" s="18">
        <v>411.01606941871432</v>
      </c>
      <c r="D6573" s="1"/>
      <c r="E6573" s="1">
        <v>3</v>
      </c>
      <c r="F6573" s="1">
        <v>2</v>
      </c>
      <c r="G6573" s="1">
        <v>0</v>
      </c>
      <c r="H6573" s="1">
        <v>1</v>
      </c>
      <c r="I6573" s="15">
        <v>0.66666666666666663</v>
      </c>
      <c r="J6573">
        <f t="shared" si="102"/>
        <v>40</v>
      </c>
    </row>
    <row r="6574" spans="1:10" x14ac:dyDescent="0.3">
      <c r="A6574" t="s">
        <v>6341</v>
      </c>
      <c r="C6574" s="18">
        <v>411.01601425954857</v>
      </c>
      <c r="D6574" s="1"/>
      <c r="E6574" s="1">
        <v>3</v>
      </c>
      <c r="F6574" s="1">
        <v>2</v>
      </c>
      <c r="G6574" s="1">
        <v>0</v>
      </c>
      <c r="H6574" s="1">
        <v>1</v>
      </c>
      <c r="I6574" s="15">
        <v>0.66666666666666663</v>
      </c>
      <c r="J6574">
        <f t="shared" si="102"/>
        <v>40</v>
      </c>
    </row>
    <row r="6575" spans="1:10" x14ac:dyDescent="0.3">
      <c r="A6575" t="s">
        <v>6270</v>
      </c>
      <c r="C6575" s="18">
        <v>411.00834557411298</v>
      </c>
      <c r="D6575" s="1"/>
      <c r="E6575" s="1">
        <v>16</v>
      </c>
      <c r="F6575" s="1">
        <v>8</v>
      </c>
      <c r="G6575" s="1">
        <v>0</v>
      </c>
      <c r="H6575" s="1">
        <v>8</v>
      </c>
      <c r="I6575" s="15">
        <v>0.5</v>
      </c>
      <c r="J6575">
        <f t="shared" si="102"/>
        <v>40</v>
      </c>
    </row>
    <row r="6576" spans="1:10" x14ac:dyDescent="0.3">
      <c r="A6576" t="s">
        <v>6271</v>
      </c>
      <c r="C6576" s="18">
        <v>411.00807708594141</v>
      </c>
      <c r="D6576" s="1"/>
      <c r="E6576" s="1">
        <v>3</v>
      </c>
      <c r="F6576" s="1">
        <v>2</v>
      </c>
      <c r="G6576" s="1">
        <v>0</v>
      </c>
      <c r="H6576" s="1">
        <v>1</v>
      </c>
      <c r="I6576" s="15">
        <v>0.66666666666666663</v>
      </c>
      <c r="J6576">
        <f t="shared" si="102"/>
        <v>40</v>
      </c>
    </row>
    <row r="6577" spans="1:10" x14ac:dyDescent="0.3">
      <c r="A6577" t="s">
        <v>6274</v>
      </c>
      <c r="C6577" s="18">
        <v>410.99967589027455</v>
      </c>
      <c r="D6577" s="1"/>
      <c r="E6577" s="1">
        <v>5</v>
      </c>
      <c r="F6577" s="1">
        <v>3</v>
      </c>
      <c r="G6577" s="1">
        <v>0</v>
      </c>
      <c r="H6577" s="1">
        <v>2</v>
      </c>
      <c r="I6577" s="15">
        <v>0.6</v>
      </c>
      <c r="J6577">
        <f t="shared" si="102"/>
        <v>40</v>
      </c>
    </row>
    <row r="6578" spans="1:10" x14ac:dyDescent="0.3">
      <c r="A6578" t="s">
        <v>6275</v>
      </c>
      <c r="C6578" s="18">
        <v>410.99869034847012</v>
      </c>
      <c r="D6578" s="1"/>
      <c r="E6578" s="1">
        <v>14</v>
      </c>
      <c r="F6578" s="1">
        <v>7</v>
      </c>
      <c r="G6578" s="1">
        <v>0</v>
      </c>
      <c r="H6578" s="1">
        <v>7</v>
      </c>
      <c r="I6578" s="15">
        <v>0.5</v>
      </c>
      <c r="J6578">
        <f t="shared" si="102"/>
        <v>40</v>
      </c>
    </row>
    <row r="6579" spans="1:10" x14ac:dyDescent="0.3">
      <c r="A6579" t="s">
        <v>6276</v>
      </c>
      <c r="C6579" s="18">
        <v>410.99681044361739</v>
      </c>
      <c r="D6579" s="1"/>
      <c r="E6579" s="1">
        <v>3</v>
      </c>
      <c r="F6579" s="1">
        <v>2</v>
      </c>
      <c r="G6579" s="1">
        <v>0</v>
      </c>
      <c r="H6579" s="1">
        <v>1</v>
      </c>
      <c r="I6579" s="15">
        <v>0.66666666666666663</v>
      </c>
      <c r="J6579">
        <f t="shared" si="102"/>
        <v>40</v>
      </c>
    </row>
    <row r="6580" spans="1:10" x14ac:dyDescent="0.3">
      <c r="A6580" t="s">
        <v>6278</v>
      </c>
      <c r="C6580" s="18">
        <v>410.99316656067845</v>
      </c>
      <c r="D6580" s="1"/>
      <c r="E6580" s="1">
        <v>3</v>
      </c>
      <c r="F6580" s="1">
        <v>2</v>
      </c>
      <c r="G6580" s="1">
        <v>0</v>
      </c>
      <c r="H6580" s="1">
        <v>1</v>
      </c>
      <c r="I6580" s="15">
        <v>0.66666666666666663</v>
      </c>
      <c r="J6580">
        <f t="shared" si="102"/>
        <v>40</v>
      </c>
    </row>
    <row r="6581" spans="1:10" x14ac:dyDescent="0.3">
      <c r="A6581" t="s">
        <v>6281</v>
      </c>
      <c r="C6581" s="18">
        <v>410.9918152755713</v>
      </c>
      <c r="D6581" s="1"/>
      <c r="E6581" s="1">
        <v>50</v>
      </c>
      <c r="F6581" s="1">
        <v>22</v>
      </c>
      <c r="G6581" s="1">
        <v>1</v>
      </c>
      <c r="H6581" s="1">
        <v>27</v>
      </c>
      <c r="I6581" s="15">
        <v>0.45</v>
      </c>
      <c r="J6581">
        <f t="shared" si="102"/>
        <v>20</v>
      </c>
    </row>
    <row r="6582" spans="1:10" x14ac:dyDescent="0.3">
      <c r="A6582" t="s">
        <v>6279</v>
      </c>
      <c r="C6582" s="18">
        <v>410.98733389243449</v>
      </c>
      <c r="D6582" s="1"/>
      <c r="E6582" s="1">
        <v>5</v>
      </c>
      <c r="F6582" s="1">
        <v>3</v>
      </c>
      <c r="G6582" s="1">
        <v>0</v>
      </c>
      <c r="H6582" s="1">
        <v>2</v>
      </c>
      <c r="I6582" s="15">
        <v>0.6</v>
      </c>
      <c r="J6582">
        <f t="shared" si="102"/>
        <v>40</v>
      </c>
    </row>
    <row r="6583" spans="1:10" x14ac:dyDescent="0.3">
      <c r="A6583" t="s">
        <v>6282</v>
      </c>
      <c r="C6583" s="18">
        <v>410.97579235388628</v>
      </c>
      <c r="D6583" s="1"/>
      <c r="E6583" s="1">
        <v>9</v>
      </c>
      <c r="F6583" s="1">
        <v>5</v>
      </c>
      <c r="G6583" s="1">
        <v>0</v>
      </c>
      <c r="H6583" s="1">
        <v>4</v>
      </c>
      <c r="I6583" s="15">
        <v>0.55555555555555558</v>
      </c>
      <c r="J6583">
        <f t="shared" si="102"/>
        <v>40</v>
      </c>
    </row>
    <row r="6584" spans="1:10" x14ac:dyDescent="0.3">
      <c r="A6584" t="s">
        <v>6283</v>
      </c>
      <c r="C6584" s="18">
        <v>410.96684423316873</v>
      </c>
      <c r="D6584" s="1"/>
      <c r="E6584" s="1">
        <v>2</v>
      </c>
      <c r="F6584" s="1">
        <v>0</v>
      </c>
      <c r="G6584" s="1">
        <v>0</v>
      </c>
      <c r="H6584" s="1">
        <v>2</v>
      </c>
      <c r="I6584" s="15">
        <v>0</v>
      </c>
      <c r="J6584">
        <f t="shared" si="102"/>
        <v>40</v>
      </c>
    </row>
    <row r="6585" spans="1:10" x14ac:dyDescent="0.3">
      <c r="A6585" t="s">
        <v>6284</v>
      </c>
      <c r="C6585" s="18">
        <v>410.96299637387193</v>
      </c>
      <c r="D6585" s="1"/>
      <c r="E6585" s="1">
        <v>14</v>
      </c>
      <c r="F6585" s="1">
        <v>7</v>
      </c>
      <c r="G6585" s="1">
        <v>1</v>
      </c>
      <c r="H6585" s="1">
        <v>6</v>
      </c>
      <c r="I6585" s="15">
        <v>0.5357142857142857</v>
      </c>
      <c r="J6585">
        <f t="shared" si="102"/>
        <v>40</v>
      </c>
    </row>
    <row r="6586" spans="1:10" x14ac:dyDescent="0.3">
      <c r="A6586" t="s">
        <v>6285</v>
      </c>
      <c r="C6586" s="18">
        <v>410.95852395095636</v>
      </c>
      <c r="D6586" s="1"/>
      <c r="E6586" s="1">
        <v>6</v>
      </c>
      <c r="F6586" s="1">
        <v>3</v>
      </c>
      <c r="G6586" s="1">
        <v>1</v>
      </c>
      <c r="H6586" s="1">
        <v>2</v>
      </c>
      <c r="I6586" s="15">
        <v>0.58333333333333337</v>
      </c>
      <c r="J6586">
        <f t="shared" si="102"/>
        <v>40</v>
      </c>
    </row>
    <row r="6587" spans="1:10" x14ac:dyDescent="0.3">
      <c r="A6587" t="s">
        <v>6286</v>
      </c>
      <c r="C6587" s="18">
        <v>410.95512276204965</v>
      </c>
      <c r="D6587" s="1"/>
      <c r="E6587" s="1">
        <v>6</v>
      </c>
      <c r="F6587" s="1">
        <v>0</v>
      </c>
      <c r="G6587" s="1">
        <v>0</v>
      </c>
      <c r="H6587" s="1">
        <v>6</v>
      </c>
      <c r="I6587" s="15">
        <v>0</v>
      </c>
      <c r="J6587">
        <f t="shared" si="102"/>
        <v>40</v>
      </c>
    </row>
    <row r="6588" spans="1:10" x14ac:dyDescent="0.3">
      <c r="A6588" t="s">
        <v>6288</v>
      </c>
      <c r="C6588" s="18">
        <v>410.95137799338568</v>
      </c>
      <c r="D6588" s="1"/>
      <c r="E6588" s="1">
        <v>5</v>
      </c>
      <c r="F6588" s="1">
        <v>3</v>
      </c>
      <c r="G6588" s="1">
        <v>0</v>
      </c>
      <c r="H6588" s="1">
        <v>2</v>
      </c>
      <c r="I6588" s="15">
        <v>0.6</v>
      </c>
      <c r="J6588">
        <f t="shared" si="102"/>
        <v>40</v>
      </c>
    </row>
    <row r="6589" spans="1:10" x14ac:dyDescent="0.3">
      <c r="A6589" t="s">
        <v>6289</v>
      </c>
      <c r="C6589" s="18">
        <v>410.94828417327153</v>
      </c>
      <c r="D6589" s="1"/>
      <c r="E6589" s="1">
        <v>3</v>
      </c>
      <c r="F6589" s="1">
        <v>2</v>
      </c>
      <c r="G6589" s="1">
        <v>0</v>
      </c>
      <c r="H6589" s="1">
        <v>1</v>
      </c>
      <c r="I6589" s="15">
        <v>0.66666666666666663</v>
      </c>
      <c r="J6589">
        <f t="shared" si="102"/>
        <v>40</v>
      </c>
    </row>
    <row r="6590" spans="1:10" x14ac:dyDescent="0.3">
      <c r="A6590" t="s">
        <v>6291</v>
      </c>
      <c r="C6590" s="18">
        <v>410.94575818450068</v>
      </c>
      <c r="D6590" s="1"/>
      <c r="E6590" s="1">
        <v>43</v>
      </c>
      <c r="F6590" s="1">
        <v>20</v>
      </c>
      <c r="G6590" s="1">
        <v>1</v>
      </c>
      <c r="H6590" s="1">
        <v>22</v>
      </c>
      <c r="I6590" s="15">
        <v>0.47674418604651164</v>
      </c>
      <c r="J6590">
        <f t="shared" si="102"/>
        <v>20</v>
      </c>
    </row>
    <row r="6591" spans="1:10" x14ac:dyDescent="0.3">
      <c r="A6591" t="s">
        <v>6292</v>
      </c>
      <c r="C6591" s="18">
        <v>410.93860052610665</v>
      </c>
      <c r="D6591" s="1"/>
      <c r="E6591" s="1">
        <v>5</v>
      </c>
      <c r="F6591" s="1">
        <v>3</v>
      </c>
      <c r="G6591" s="1">
        <v>0</v>
      </c>
      <c r="H6591" s="1">
        <v>2</v>
      </c>
      <c r="I6591" s="15">
        <v>0.6</v>
      </c>
      <c r="J6591">
        <f t="shared" si="102"/>
        <v>40</v>
      </c>
    </row>
    <row r="6592" spans="1:10" x14ac:dyDescent="0.3">
      <c r="A6592" t="s">
        <v>6293</v>
      </c>
      <c r="C6592" s="18">
        <v>410.93830896642351</v>
      </c>
      <c r="D6592" s="1"/>
      <c r="E6592" s="1">
        <v>3</v>
      </c>
      <c r="F6592" s="1">
        <v>2</v>
      </c>
      <c r="G6592" s="1">
        <v>0</v>
      </c>
      <c r="H6592" s="1">
        <v>1</v>
      </c>
      <c r="I6592" s="15">
        <v>0.66666666666666663</v>
      </c>
      <c r="J6592">
        <f t="shared" si="102"/>
        <v>40</v>
      </c>
    </row>
    <row r="6593" spans="1:10" x14ac:dyDescent="0.3">
      <c r="A6593" t="s">
        <v>6294</v>
      </c>
      <c r="C6593" s="18">
        <v>410.93675143946916</v>
      </c>
      <c r="D6593" s="1"/>
      <c r="E6593" s="1">
        <v>48</v>
      </c>
      <c r="F6593" s="1">
        <v>25</v>
      </c>
      <c r="G6593" s="1">
        <v>3</v>
      </c>
      <c r="H6593" s="1">
        <v>20</v>
      </c>
      <c r="I6593" s="15">
        <v>0.55208333333333337</v>
      </c>
      <c r="J6593">
        <f t="shared" si="102"/>
        <v>20</v>
      </c>
    </row>
    <row r="6594" spans="1:10" x14ac:dyDescent="0.3">
      <c r="A6594" t="s">
        <v>6295</v>
      </c>
      <c r="C6594" s="18">
        <v>410.93579689307001</v>
      </c>
      <c r="D6594" s="1"/>
      <c r="E6594" s="1">
        <v>5</v>
      </c>
      <c r="F6594" s="1">
        <v>3</v>
      </c>
      <c r="G6594" s="1">
        <v>0</v>
      </c>
      <c r="H6594" s="1">
        <v>2</v>
      </c>
      <c r="I6594" s="15">
        <v>0.6</v>
      </c>
      <c r="J6594">
        <f t="shared" si="102"/>
        <v>40</v>
      </c>
    </row>
    <row r="6595" spans="1:10" x14ac:dyDescent="0.3">
      <c r="A6595" t="s">
        <v>6296</v>
      </c>
      <c r="C6595" s="18">
        <v>410.93320688755256</v>
      </c>
      <c r="D6595" s="1"/>
      <c r="E6595" s="1">
        <v>5</v>
      </c>
      <c r="F6595" s="1">
        <v>3</v>
      </c>
      <c r="G6595" s="1">
        <v>0</v>
      </c>
      <c r="H6595" s="1">
        <v>2</v>
      </c>
      <c r="I6595" s="15">
        <v>0.6</v>
      </c>
      <c r="J6595">
        <f t="shared" si="102"/>
        <v>40</v>
      </c>
    </row>
    <row r="6596" spans="1:10" x14ac:dyDescent="0.3">
      <c r="A6596" t="s">
        <v>6297</v>
      </c>
      <c r="C6596" s="18">
        <v>410.93281533544621</v>
      </c>
      <c r="D6596" s="1"/>
      <c r="E6596" s="1">
        <v>3</v>
      </c>
      <c r="F6596" s="1">
        <v>2</v>
      </c>
      <c r="G6596" s="1">
        <v>0</v>
      </c>
      <c r="H6596" s="1">
        <v>1</v>
      </c>
      <c r="I6596" s="15">
        <v>0.66666666666666663</v>
      </c>
      <c r="J6596">
        <f t="shared" ref="J6596:J6659" si="103">IF(E6596&lt;=30,40,20)</f>
        <v>40</v>
      </c>
    </row>
    <row r="6597" spans="1:10" x14ac:dyDescent="0.3">
      <c r="A6597" t="s">
        <v>6298</v>
      </c>
      <c r="C6597" s="18">
        <v>410.92949613610159</v>
      </c>
      <c r="D6597" s="1"/>
      <c r="E6597" s="1">
        <v>3</v>
      </c>
      <c r="F6597" s="1">
        <v>2</v>
      </c>
      <c r="G6597" s="1">
        <v>0</v>
      </c>
      <c r="H6597" s="1">
        <v>1</v>
      </c>
      <c r="I6597" s="15">
        <v>0.66666666666666663</v>
      </c>
      <c r="J6597">
        <f t="shared" si="103"/>
        <v>40</v>
      </c>
    </row>
    <row r="6598" spans="1:10" x14ac:dyDescent="0.3">
      <c r="A6598" t="s">
        <v>6299</v>
      </c>
      <c r="C6598" s="18">
        <v>410.92858164552632</v>
      </c>
      <c r="D6598" s="1"/>
      <c r="E6598" s="1">
        <v>24</v>
      </c>
      <c r="F6598" s="1">
        <v>17</v>
      </c>
      <c r="G6598" s="1">
        <v>0</v>
      </c>
      <c r="H6598" s="1">
        <v>7</v>
      </c>
      <c r="I6598" s="15">
        <v>0.70833333333333337</v>
      </c>
      <c r="J6598">
        <f t="shared" si="103"/>
        <v>40</v>
      </c>
    </row>
    <row r="6599" spans="1:10" x14ac:dyDescent="0.3">
      <c r="A6599" t="s">
        <v>6300</v>
      </c>
      <c r="C6599" s="18">
        <v>410.92597829181659</v>
      </c>
      <c r="D6599" s="1"/>
      <c r="E6599" s="1">
        <v>3</v>
      </c>
      <c r="F6599" s="1">
        <v>2</v>
      </c>
      <c r="G6599" s="1">
        <v>0</v>
      </c>
      <c r="H6599" s="1">
        <v>1</v>
      </c>
      <c r="I6599" s="15">
        <v>0.66666666666666663</v>
      </c>
      <c r="J6599">
        <f t="shared" si="103"/>
        <v>40</v>
      </c>
    </row>
    <row r="6600" spans="1:10" x14ac:dyDescent="0.3">
      <c r="A6600" t="s">
        <v>6301</v>
      </c>
      <c r="C6600" s="18">
        <v>410.92202356532198</v>
      </c>
      <c r="D6600" s="1"/>
      <c r="E6600" s="1">
        <v>5</v>
      </c>
      <c r="F6600" s="1">
        <v>3</v>
      </c>
      <c r="G6600" s="1">
        <v>0</v>
      </c>
      <c r="H6600" s="1">
        <v>2</v>
      </c>
      <c r="I6600" s="15">
        <v>0.6</v>
      </c>
      <c r="J6600">
        <f t="shared" si="103"/>
        <v>40</v>
      </c>
    </row>
    <row r="6601" spans="1:10" x14ac:dyDescent="0.3">
      <c r="A6601" s="21" t="s">
        <v>6302</v>
      </c>
      <c r="C6601" s="18">
        <v>410.9163625087354</v>
      </c>
      <c r="D6601" s="1"/>
      <c r="E6601" s="1">
        <v>3</v>
      </c>
      <c r="F6601" s="1">
        <v>2</v>
      </c>
      <c r="G6601" s="1">
        <v>0</v>
      </c>
      <c r="H6601" s="1">
        <v>1</v>
      </c>
      <c r="I6601" s="15">
        <v>0.66666666666666663</v>
      </c>
      <c r="J6601">
        <f t="shared" si="103"/>
        <v>40</v>
      </c>
    </row>
    <row r="6602" spans="1:10" x14ac:dyDescent="0.3">
      <c r="A6602" t="s">
        <v>6303</v>
      </c>
      <c r="C6602" s="18">
        <v>410.91623742564883</v>
      </c>
      <c r="D6602" s="1"/>
      <c r="E6602" s="1">
        <v>11</v>
      </c>
      <c r="F6602" s="1">
        <v>6</v>
      </c>
      <c r="G6602" s="1">
        <v>0</v>
      </c>
      <c r="H6602" s="1">
        <v>5</v>
      </c>
      <c r="I6602" s="15">
        <v>0.54545454545454541</v>
      </c>
      <c r="J6602">
        <f t="shared" si="103"/>
        <v>40</v>
      </c>
    </row>
    <row r="6603" spans="1:10" x14ac:dyDescent="0.3">
      <c r="A6603" t="s">
        <v>6305</v>
      </c>
      <c r="C6603" s="18">
        <v>410.90683641913529</v>
      </c>
      <c r="D6603" s="1"/>
      <c r="E6603" s="1">
        <v>5</v>
      </c>
      <c r="F6603" s="1">
        <v>3</v>
      </c>
      <c r="G6603" s="1">
        <v>0</v>
      </c>
      <c r="H6603" s="1">
        <v>2</v>
      </c>
      <c r="I6603" s="15">
        <v>0.6</v>
      </c>
      <c r="J6603">
        <f t="shared" si="103"/>
        <v>40</v>
      </c>
    </row>
    <row r="6604" spans="1:10" x14ac:dyDescent="0.3">
      <c r="A6604" t="s">
        <v>6306</v>
      </c>
      <c r="C6604" s="18">
        <v>410.90164222868327</v>
      </c>
      <c r="D6604" s="1"/>
      <c r="E6604" s="1">
        <v>3</v>
      </c>
      <c r="F6604" s="1">
        <v>2</v>
      </c>
      <c r="G6604" s="1">
        <v>0</v>
      </c>
      <c r="H6604" s="1">
        <v>1</v>
      </c>
      <c r="I6604" s="15">
        <v>0.66666666666666663</v>
      </c>
      <c r="J6604">
        <f t="shared" si="103"/>
        <v>40</v>
      </c>
    </row>
    <row r="6605" spans="1:10" x14ac:dyDescent="0.3">
      <c r="A6605" t="s">
        <v>6307</v>
      </c>
      <c r="C6605" s="18">
        <v>410.89835307771125</v>
      </c>
      <c r="D6605" s="1"/>
      <c r="E6605" s="1">
        <v>3</v>
      </c>
      <c r="F6605" s="1">
        <v>2</v>
      </c>
      <c r="G6605" s="1">
        <v>0</v>
      </c>
      <c r="H6605" s="1">
        <v>1</v>
      </c>
      <c r="I6605" s="15">
        <v>0.66666666666666663</v>
      </c>
      <c r="J6605">
        <f t="shared" si="103"/>
        <v>40</v>
      </c>
    </row>
    <row r="6606" spans="1:10" x14ac:dyDescent="0.3">
      <c r="A6606" t="s">
        <v>6332</v>
      </c>
      <c r="C6606" s="18">
        <v>410.89690230684567</v>
      </c>
      <c r="D6606" s="1"/>
      <c r="E6606" s="1">
        <v>3</v>
      </c>
      <c r="F6606" s="1">
        <v>2</v>
      </c>
      <c r="G6606" s="1">
        <v>0</v>
      </c>
      <c r="H6606" s="1">
        <v>1</v>
      </c>
      <c r="I6606" s="15">
        <v>0.66666666666666663</v>
      </c>
      <c r="J6606">
        <f t="shared" si="103"/>
        <v>40</v>
      </c>
    </row>
    <row r="6607" spans="1:10" x14ac:dyDescent="0.3">
      <c r="A6607" t="s">
        <v>6308</v>
      </c>
      <c r="C6607" s="18">
        <v>410.89499774555071</v>
      </c>
      <c r="D6607" s="1"/>
      <c r="E6607" s="1">
        <v>5</v>
      </c>
      <c r="F6607" s="1">
        <v>3</v>
      </c>
      <c r="G6607" s="1">
        <v>0</v>
      </c>
      <c r="H6607" s="1">
        <v>2</v>
      </c>
      <c r="I6607" s="15">
        <v>0.6</v>
      </c>
      <c r="J6607">
        <f t="shared" si="103"/>
        <v>40</v>
      </c>
    </row>
    <row r="6608" spans="1:10" x14ac:dyDescent="0.3">
      <c r="A6608" t="s">
        <v>6309</v>
      </c>
      <c r="C6608" s="18">
        <v>410.89382329368289</v>
      </c>
      <c r="D6608" s="1"/>
      <c r="E6608" s="1">
        <v>5</v>
      </c>
      <c r="F6608" s="1">
        <v>3</v>
      </c>
      <c r="G6608" s="1">
        <v>0</v>
      </c>
      <c r="H6608" s="1">
        <v>2</v>
      </c>
      <c r="I6608" s="15">
        <v>0.6</v>
      </c>
      <c r="J6608">
        <f t="shared" si="103"/>
        <v>40</v>
      </c>
    </row>
    <row r="6609" spans="1:10" x14ac:dyDescent="0.3">
      <c r="A6609" s="21" t="s">
        <v>6310</v>
      </c>
      <c r="C6609" s="18">
        <v>410.89099468839584</v>
      </c>
      <c r="D6609" s="1"/>
      <c r="E6609" s="1">
        <v>3</v>
      </c>
      <c r="F6609" s="1">
        <v>2</v>
      </c>
      <c r="G6609" s="1">
        <v>0</v>
      </c>
      <c r="H6609" s="1">
        <v>1</v>
      </c>
      <c r="I6609" s="15">
        <v>0.66666666666666663</v>
      </c>
      <c r="J6609">
        <f t="shared" si="103"/>
        <v>40</v>
      </c>
    </row>
    <row r="6610" spans="1:10" x14ac:dyDescent="0.3">
      <c r="A6610" t="s">
        <v>6311</v>
      </c>
      <c r="C6610" s="18">
        <v>410.88996581111832</v>
      </c>
      <c r="D6610" s="1"/>
      <c r="E6610" s="1">
        <v>3</v>
      </c>
      <c r="F6610" s="1">
        <v>2</v>
      </c>
      <c r="G6610" s="1">
        <v>0</v>
      </c>
      <c r="H6610" s="1">
        <v>1</v>
      </c>
      <c r="I6610" s="15">
        <v>0.66666666666666663</v>
      </c>
      <c r="J6610">
        <f t="shared" si="103"/>
        <v>40</v>
      </c>
    </row>
    <row r="6611" spans="1:10" x14ac:dyDescent="0.3">
      <c r="A6611" t="s">
        <v>6312</v>
      </c>
      <c r="C6611" s="18">
        <v>410.88969772446694</v>
      </c>
      <c r="D6611" s="1"/>
      <c r="E6611" s="1">
        <v>3</v>
      </c>
      <c r="F6611" s="1">
        <v>2</v>
      </c>
      <c r="G6611" s="1">
        <v>0</v>
      </c>
      <c r="H6611" s="1">
        <v>1</v>
      </c>
      <c r="I6611" s="15">
        <v>0.66666666666666663</v>
      </c>
      <c r="J6611">
        <f t="shared" si="103"/>
        <v>40</v>
      </c>
    </row>
    <row r="6612" spans="1:10" x14ac:dyDescent="0.3">
      <c r="A6612" t="s">
        <v>6313</v>
      </c>
      <c r="C6612" s="18">
        <v>410.88521921543747</v>
      </c>
      <c r="D6612" s="1"/>
      <c r="E6612" s="1">
        <v>3</v>
      </c>
      <c r="F6612" s="1">
        <v>2</v>
      </c>
      <c r="G6612" s="1">
        <v>0</v>
      </c>
      <c r="H6612" s="1">
        <v>1</v>
      </c>
      <c r="I6612" s="15">
        <v>0.66666666666666663</v>
      </c>
      <c r="J6612">
        <f t="shared" si="103"/>
        <v>40</v>
      </c>
    </row>
    <row r="6613" spans="1:10" x14ac:dyDescent="0.3">
      <c r="A6613" s="21" t="s">
        <v>6314</v>
      </c>
      <c r="C6613" s="18">
        <v>410.88325571295724</v>
      </c>
      <c r="D6613" s="1"/>
      <c r="E6613" s="1">
        <v>21</v>
      </c>
      <c r="F6613" s="1">
        <v>11</v>
      </c>
      <c r="G6613" s="1">
        <v>1</v>
      </c>
      <c r="H6613" s="1">
        <v>9</v>
      </c>
      <c r="I6613" s="15">
        <v>0.54761904761904767</v>
      </c>
      <c r="J6613">
        <f t="shared" si="103"/>
        <v>40</v>
      </c>
    </row>
    <row r="6614" spans="1:10" x14ac:dyDescent="0.3">
      <c r="A6614" t="s">
        <v>6315</v>
      </c>
      <c r="C6614" s="18">
        <v>410.8820043559582</v>
      </c>
      <c r="D6614" s="1"/>
      <c r="E6614" s="1">
        <v>3</v>
      </c>
      <c r="F6614" s="1">
        <v>2</v>
      </c>
      <c r="G6614" s="1">
        <v>0</v>
      </c>
      <c r="H6614" s="1">
        <v>1</v>
      </c>
      <c r="I6614" s="15">
        <v>0.66666666666666663</v>
      </c>
      <c r="J6614">
        <f t="shared" si="103"/>
        <v>40</v>
      </c>
    </row>
    <row r="6615" spans="1:10" x14ac:dyDescent="0.3">
      <c r="A6615" t="s">
        <v>6316</v>
      </c>
      <c r="C6615" s="18">
        <v>410.88015910528634</v>
      </c>
      <c r="D6615" s="1"/>
      <c r="E6615" s="1">
        <v>11</v>
      </c>
      <c r="F6615" s="1">
        <v>6</v>
      </c>
      <c r="G6615" s="1">
        <v>0</v>
      </c>
      <c r="H6615" s="1">
        <v>5</v>
      </c>
      <c r="I6615" s="15">
        <v>0.54545454545454541</v>
      </c>
      <c r="J6615">
        <f t="shared" si="103"/>
        <v>40</v>
      </c>
    </row>
    <row r="6616" spans="1:10" x14ac:dyDescent="0.3">
      <c r="A6616" t="s">
        <v>6317</v>
      </c>
      <c r="C6616" s="18">
        <v>410.87641463384955</v>
      </c>
      <c r="D6616" s="1"/>
      <c r="E6616" s="1">
        <v>3</v>
      </c>
      <c r="F6616" s="1">
        <v>2</v>
      </c>
      <c r="G6616" s="1">
        <v>0</v>
      </c>
      <c r="H6616" s="1">
        <v>1</v>
      </c>
      <c r="I6616" s="15">
        <v>0.66666666666666663</v>
      </c>
      <c r="J6616">
        <f t="shared" si="103"/>
        <v>40</v>
      </c>
    </row>
    <row r="6617" spans="1:10" x14ac:dyDescent="0.3">
      <c r="A6617" t="s">
        <v>6318</v>
      </c>
      <c r="C6617" s="18">
        <v>410.86879166045537</v>
      </c>
      <c r="D6617" s="1"/>
      <c r="E6617" s="1">
        <v>3</v>
      </c>
      <c r="F6617" s="1">
        <v>2</v>
      </c>
      <c r="G6617" s="1">
        <v>0</v>
      </c>
      <c r="H6617" s="1">
        <v>1</v>
      </c>
      <c r="I6617" s="15">
        <v>0.66666666666666663</v>
      </c>
      <c r="J6617">
        <f t="shared" si="103"/>
        <v>40</v>
      </c>
    </row>
    <row r="6618" spans="1:10" x14ac:dyDescent="0.3">
      <c r="A6618" t="s">
        <v>6319</v>
      </c>
      <c r="C6618" s="18">
        <v>410.86847933026951</v>
      </c>
      <c r="D6618" s="1"/>
      <c r="E6618" s="1">
        <v>4</v>
      </c>
      <c r="F6618" s="1">
        <v>3</v>
      </c>
      <c r="G6618" s="1">
        <v>0</v>
      </c>
      <c r="H6618" s="1">
        <v>1</v>
      </c>
      <c r="I6618" s="15">
        <v>0.75</v>
      </c>
      <c r="J6618">
        <f t="shared" si="103"/>
        <v>40</v>
      </c>
    </row>
    <row r="6619" spans="1:10" x14ac:dyDescent="0.3">
      <c r="A6619" t="s">
        <v>6320</v>
      </c>
      <c r="C6619" s="18">
        <v>410.86821511953991</v>
      </c>
      <c r="D6619" s="1"/>
      <c r="E6619" s="1">
        <v>8</v>
      </c>
      <c r="F6619" s="1">
        <v>5</v>
      </c>
      <c r="G6619" s="1">
        <v>0</v>
      </c>
      <c r="H6619" s="1">
        <v>3</v>
      </c>
      <c r="I6619" s="15">
        <v>0.625</v>
      </c>
      <c r="J6619">
        <f t="shared" si="103"/>
        <v>40</v>
      </c>
    </row>
    <row r="6620" spans="1:10" x14ac:dyDescent="0.3">
      <c r="A6620" t="s">
        <v>6321</v>
      </c>
      <c r="C6620" s="18">
        <v>410.86638062768935</v>
      </c>
      <c r="D6620" s="1"/>
      <c r="E6620" s="1">
        <v>5</v>
      </c>
      <c r="F6620" s="1">
        <v>3</v>
      </c>
      <c r="G6620" s="1">
        <v>0</v>
      </c>
      <c r="H6620" s="1">
        <v>2</v>
      </c>
      <c r="I6620" s="15">
        <v>0.6</v>
      </c>
      <c r="J6620">
        <f t="shared" si="103"/>
        <v>40</v>
      </c>
    </row>
    <row r="6621" spans="1:10" x14ac:dyDescent="0.3">
      <c r="A6621" t="s">
        <v>6322</v>
      </c>
      <c r="C6621" s="18">
        <v>410.85450002418986</v>
      </c>
      <c r="D6621" s="1"/>
      <c r="E6621" s="1">
        <v>3</v>
      </c>
      <c r="F6621" s="1">
        <v>2</v>
      </c>
      <c r="G6621" s="1">
        <v>0</v>
      </c>
      <c r="H6621" s="1">
        <v>1</v>
      </c>
      <c r="I6621" s="15">
        <v>0.66666666666666663</v>
      </c>
      <c r="J6621">
        <f t="shared" si="103"/>
        <v>40</v>
      </c>
    </row>
    <row r="6622" spans="1:10" x14ac:dyDescent="0.3">
      <c r="A6622" t="s">
        <v>6323</v>
      </c>
      <c r="C6622" s="18">
        <v>410.85310876965599</v>
      </c>
      <c r="D6622" s="1"/>
      <c r="E6622" s="1">
        <v>1</v>
      </c>
      <c r="F6622" s="1">
        <v>1</v>
      </c>
      <c r="G6622" s="1">
        <v>0</v>
      </c>
      <c r="H6622" s="1">
        <v>0</v>
      </c>
      <c r="I6622" s="15">
        <v>1</v>
      </c>
      <c r="J6622">
        <f t="shared" si="103"/>
        <v>40</v>
      </c>
    </row>
    <row r="6623" spans="1:10" x14ac:dyDescent="0.3">
      <c r="A6623" t="s">
        <v>6324</v>
      </c>
      <c r="C6623" s="18">
        <v>410.85252279776557</v>
      </c>
      <c r="D6623" s="1"/>
      <c r="E6623" s="1">
        <v>4</v>
      </c>
      <c r="F6623" s="1">
        <v>2</v>
      </c>
      <c r="G6623" s="1">
        <v>0</v>
      </c>
      <c r="H6623" s="1">
        <v>2</v>
      </c>
      <c r="I6623" s="15">
        <v>0.5</v>
      </c>
      <c r="J6623">
        <f t="shared" si="103"/>
        <v>40</v>
      </c>
    </row>
    <row r="6624" spans="1:10" x14ac:dyDescent="0.3">
      <c r="A6624" t="s">
        <v>7452</v>
      </c>
      <c r="C6624" s="18">
        <v>410.85027761788808</v>
      </c>
      <c r="D6624" s="1"/>
      <c r="E6624" s="1">
        <v>3</v>
      </c>
      <c r="F6624" s="1">
        <v>2</v>
      </c>
      <c r="G6624" s="1">
        <v>0</v>
      </c>
      <c r="H6624" s="1">
        <v>1</v>
      </c>
      <c r="I6624" s="15">
        <v>0.66666666666666663</v>
      </c>
      <c r="J6624">
        <f t="shared" si="103"/>
        <v>40</v>
      </c>
    </row>
    <row r="6625" spans="1:10" x14ac:dyDescent="0.3">
      <c r="A6625" t="s">
        <v>6325</v>
      </c>
      <c r="C6625" s="18">
        <v>410.85007287712671</v>
      </c>
      <c r="D6625" s="1"/>
      <c r="E6625" s="1">
        <v>3</v>
      </c>
      <c r="F6625" s="1">
        <v>2</v>
      </c>
      <c r="G6625" s="1">
        <v>0</v>
      </c>
      <c r="H6625" s="1">
        <v>1</v>
      </c>
      <c r="I6625" s="15">
        <v>0.66666666666666663</v>
      </c>
      <c r="J6625">
        <f t="shared" si="103"/>
        <v>40</v>
      </c>
    </row>
    <row r="6626" spans="1:10" x14ac:dyDescent="0.3">
      <c r="A6626" t="s">
        <v>6326</v>
      </c>
      <c r="C6626" s="18">
        <v>410.84621823958628</v>
      </c>
      <c r="D6626" s="1"/>
      <c r="E6626" s="1">
        <v>5</v>
      </c>
      <c r="F6626" s="1">
        <v>3</v>
      </c>
      <c r="G6626" s="1">
        <v>0</v>
      </c>
      <c r="H6626" s="1">
        <v>2</v>
      </c>
      <c r="I6626" s="15">
        <v>0.6</v>
      </c>
      <c r="J6626">
        <f t="shared" si="103"/>
        <v>40</v>
      </c>
    </row>
    <row r="6627" spans="1:10" x14ac:dyDescent="0.3">
      <c r="A6627" t="s">
        <v>6327</v>
      </c>
      <c r="C6627" s="18">
        <v>410.84240954293932</v>
      </c>
      <c r="D6627" s="1"/>
      <c r="E6627" s="1">
        <v>3</v>
      </c>
      <c r="F6627" s="1">
        <v>2</v>
      </c>
      <c r="G6627" s="1">
        <v>0</v>
      </c>
      <c r="H6627" s="1">
        <v>1</v>
      </c>
      <c r="I6627" s="15">
        <v>0.66666666666666663</v>
      </c>
      <c r="J6627">
        <f t="shared" si="103"/>
        <v>40</v>
      </c>
    </row>
    <row r="6628" spans="1:10" x14ac:dyDescent="0.3">
      <c r="A6628" t="s">
        <v>6378</v>
      </c>
      <c r="C6628" s="18">
        <v>410.84022079387279</v>
      </c>
      <c r="D6628" s="1"/>
      <c r="E6628" s="1">
        <v>65</v>
      </c>
      <c r="F6628" s="1">
        <v>35</v>
      </c>
      <c r="G6628" s="1">
        <v>3</v>
      </c>
      <c r="H6628" s="1">
        <v>27</v>
      </c>
      <c r="I6628" s="15">
        <v>0.56153846153846154</v>
      </c>
      <c r="J6628">
        <f t="shared" si="103"/>
        <v>20</v>
      </c>
    </row>
    <row r="6629" spans="1:10" x14ac:dyDescent="0.3">
      <c r="A6629" t="s">
        <v>8582</v>
      </c>
      <c r="C6629" s="18">
        <v>410.83929387658765</v>
      </c>
      <c r="D6629" s="1"/>
      <c r="E6629" s="1">
        <v>14</v>
      </c>
      <c r="F6629" s="1">
        <v>7</v>
      </c>
      <c r="G6629" s="1">
        <v>0</v>
      </c>
      <c r="H6629" s="1">
        <v>7</v>
      </c>
      <c r="I6629" s="15">
        <v>0.5</v>
      </c>
      <c r="J6629">
        <f t="shared" si="103"/>
        <v>40</v>
      </c>
    </row>
    <row r="6630" spans="1:10" x14ac:dyDescent="0.3">
      <c r="A6630" t="s">
        <v>6329</v>
      </c>
      <c r="C6630" s="18">
        <v>410.83766581983917</v>
      </c>
      <c r="D6630" s="1"/>
      <c r="E6630" s="1">
        <v>3</v>
      </c>
      <c r="F6630" s="1">
        <v>2</v>
      </c>
      <c r="G6630" s="1">
        <v>0</v>
      </c>
      <c r="H6630" s="1">
        <v>1</v>
      </c>
      <c r="I6630" s="15">
        <v>0.66666666666666663</v>
      </c>
      <c r="J6630">
        <f t="shared" si="103"/>
        <v>40</v>
      </c>
    </row>
    <row r="6631" spans="1:10" x14ac:dyDescent="0.3">
      <c r="A6631" t="s">
        <v>6330</v>
      </c>
      <c r="C6631" s="18">
        <v>410.83625474708111</v>
      </c>
      <c r="D6631" s="1"/>
      <c r="E6631" s="1">
        <v>3</v>
      </c>
      <c r="F6631" s="1">
        <v>2</v>
      </c>
      <c r="G6631" s="1">
        <v>0</v>
      </c>
      <c r="H6631" s="1">
        <v>1</v>
      </c>
      <c r="I6631" s="15">
        <v>0.66666666666666663</v>
      </c>
      <c r="J6631">
        <f t="shared" si="103"/>
        <v>40</v>
      </c>
    </row>
    <row r="6632" spans="1:10" x14ac:dyDescent="0.3">
      <c r="A6632" t="s">
        <v>6333</v>
      </c>
      <c r="C6632" s="18">
        <v>410.83501457067962</v>
      </c>
      <c r="D6632" s="1"/>
      <c r="E6632" s="1">
        <v>3</v>
      </c>
      <c r="F6632" s="1">
        <v>2</v>
      </c>
      <c r="G6632" s="1">
        <v>0</v>
      </c>
      <c r="H6632" s="1">
        <v>1</v>
      </c>
      <c r="I6632" s="15">
        <v>0.66666666666666663</v>
      </c>
      <c r="J6632">
        <f t="shared" si="103"/>
        <v>40</v>
      </c>
    </row>
    <row r="6633" spans="1:10" x14ac:dyDescent="0.3">
      <c r="A6633" t="s">
        <v>6334</v>
      </c>
      <c r="C6633" s="18">
        <v>410.83264776146621</v>
      </c>
      <c r="D6633" s="1"/>
      <c r="E6633" s="1">
        <v>3</v>
      </c>
      <c r="F6633" s="1">
        <v>2</v>
      </c>
      <c r="G6633" s="1">
        <v>0</v>
      </c>
      <c r="H6633" s="1">
        <v>1</v>
      </c>
      <c r="I6633" s="15">
        <v>0.66666666666666663</v>
      </c>
      <c r="J6633">
        <f t="shared" si="103"/>
        <v>40</v>
      </c>
    </row>
    <row r="6634" spans="1:10" x14ac:dyDescent="0.3">
      <c r="A6634" t="s">
        <v>6335</v>
      </c>
      <c r="C6634" s="18">
        <v>410.82878920226602</v>
      </c>
      <c r="D6634" s="1"/>
      <c r="E6634" s="1">
        <v>3</v>
      </c>
      <c r="F6634" s="1">
        <v>2</v>
      </c>
      <c r="G6634" s="1">
        <v>0</v>
      </c>
      <c r="H6634" s="1">
        <v>1</v>
      </c>
      <c r="I6634" s="15">
        <v>0.66666666666666663</v>
      </c>
      <c r="J6634">
        <f t="shared" si="103"/>
        <v>40</v>
      </c>
    </row>
    <row r="6635" spans="1:10" x14ac:dyDescent="0.3">
      <c r="A6635" t="s">
        <v>6336</v>
      </c>
      <c r="C6635" s="18">
        <v>410.82872797317617</v>
      </c>
      <c r="D6635" s="1"/>
      <c r="E6635" s="1">
        <v>3</v>
      </c>
      <c r="F6635" s="1">
        <v>2</v>
      </c>
      <c r="G6635" s="1">
        <v>0</v>
      </c>
      <c r="H6635" s="1">
        <v>1</v>
      </c>
      <c r="I6635" s="15">
        <v>0.66666666666666663</v>
      </c>
      <c r="J6635">
        <f t="shared" si="103"/>
        <v>40</v>
      </c>
    </row>
    <row r="6636" spans="1:10" x14ac:dyDescent="0.3">
      <c r="A6636" t="s">
        <v>6337</v>
      </c>
      <c r="C6636" s="18">
        <v>410.82668540140298</v>
      </c>
      <c r="D6636" s="1"/>
      <c r="E6636" s="1">
        <v>5</v>
      </c>
      <c r="F6636" s="1">
        <v>3</v>
      </c>
      <c r="G6636" s="1">
        <v>0</v>
      </c>
      <c r="H6636" s="1">
        <v>2</v>
      </c>
      <c r="I6636" s="15">
        <v>0.6</v>
      </c>
      <c r="J6636">
        <f t="shared" si="103"/>
        <v>40</v>
      </c>
    </row>
    <row r="6637" spans="1:10" x14ac:dyDescent="0.3">
      <c r="A6637" t="s">
        <v>6343</v>
      </c>
      <c r="C6637" s="18">
        <v>410.82658270357643</v>
      </c>
      <c r="D6637" s="1"/>
      <c r="E6637" s="1">
        <v>3</v>
      </c>
      <c r="F6637" s="1">
        <v>2</v>
      </c>
      <c r="G6637" s="1">
        <v>0</v>
      </c>
      <c r="H6637" s="1">
        <v>1</v>
      </c>
      <c r="I6637" s="15">
        <v>0.66666666666666663</v>
      </c>
      <c r="J6637">
        <f t="shared" si="103"/>
        <v>40</v>
      </c>
    </row>
    <row r="6638" spans="1:10" x14ac:dyDescent="0.3">
      <c r="A6638" t="s">
        <v>6338</v>
      </c>
      <c r="C6638" s="18">
        <v>410.82231171207275</v>
      </c>
      <c r="D6638" s="1"/>
      <c r="E6638" s="1">
        <v>2</v>
      </c>
      <c r="F6638" s="1">
        <v>0</v>
      </c>
      <c r="G6638" s="1">
        <v>0</v>
      </c>
      <c r="H6638" s="1">
        <v>2</v>
      </c>
      <c r="I6638" s="15">
        <v>0</v>
      </c>
      <c r="J6638">
        <f t="shared" si="103"/>
        <v>40</v>
      </c>
    </row>
    <row r="6639" spans="1:10" x14ac:dyDescent="0.3">
      <c r="A6639" t="s">
        <v>6339</v>
      </c>
      <c r="C6639" s="18">
        <v>410.8212752681581</v>
      </c>
      <c r="D6639" s="1"/>
      <c r="E6639" s="1">
        <v>4</v>
      </c>
      <c r="F6639" s="1">
        <v>2</v>
      </c>
      <c r="G6639" s="1">
        <v>1</v>
      </c>
      <c r="H6639" s="1">
        <v>1</v>
      </c>
      <c r="I6639" s="15">
        <v>0.625</v>
      </c>
      <c r="J6639">
        <f t="shared" si="103"/>
        <v>40</v>
      </c>
    </row>
    <row r="6640" spans="1:10" x14ac:dyDescent="0.3">
      <c r="A6640" t="s">
        <v>6342</v>
      </c>
      <c r="C6640" s="18">
        <v>410.81714476348634</v>
      </c>
      <c r="D6640" s="1"/>
      <c r="E6640" s="1">
        <v>5</v>
      </c>
      <c r="F6640" s="1">
        <v>3</v>
      </c>
      <c r="G6640" s="1">
        <v>0</v>
      </c>
      <c r="H6640" s="1">
        <v>2</v>
      </c>
      <c r="I6640" s="15">
        <v>0.6</v>
      </c>
      <c r="J6640">
        <f t="shared" si="103"/>
        <v>40</v>
      </c>
    </row>
    <row r="6641" spans="1:10" x14ac:dyDescent="0.3">
      <c r="A6641" t="s">
        <v>6344</v>
      </c>
      <c r="C6641" s="18">
        <v>410.81494308262063</v>
      </c>
      <c r="D6641" s="1"/>
      <c r="E6641" s="1">
        <v>5</v>
      </c>
      <c r="F6641" s="1">
        <v>3</v>
      </c>
      <c r="G6641" s="1">
        <v>0</v>
      </c>
      <c r="H6641" s="1">
        <v>2</v>
      </c>
      <c r="I6641" s="15">
        <v>0.6</v>
      </c>
      <c r="J6641">
        <f t="shared" si="103"/>
        <v>40</v>
      </c>
    </row>
    <row r="6642" spans="1:10" x14ac:dyDescent="0.3">
      <c r="A6642" t="s">
        <v>6345</v>
      </c>
      <c r="C6642" s="18">
        <v>410.8141335792406</v>
      </c>
      <c r="D6642" s="1"/>
      <c r="E6642" s="1">
        <v>3</v>
      </c>
      <c r="F6642" s="1">
        <v>2</v>
      </c>
      <c r="G6642" s="1">
        <v>0</v>
      </c>
      <c r="H6642" s="1">
        <v>1</v>
      </c>
      <c r="I6642" s="15">
        <v>0.66666666666666663</v>
      </c>
      <c r="J6642">
        <f t="shared" si="103"/>
        <v>40</v>
      </c>
    </row>
    <row r="6643" spans="1:10" x14ac:dyDescent="0.3">
      <c r="A6643" t="s">
        <v>6346</v>
      </c>
      <c r="C6643" s="18">
        <v>410.8126348731584</v>
      </c>
      <c r="D6643" s="1"/>
      <c r="E6643" s="1">
        <v>3</v>
      </c>
      <c r="F6643" s="1">
        <v>2</v>
      </c>
      <c r="G6643" s="1">
        <v>0</v>
      </c>
      <c r="H6643" s="1">
        <v>1</v>
      </c>
      <c r="I6643" s="15">
        <v>0.66666666666666663</v>
      </c>
      <c r="J6643">
        <f t="shared" si="103"/>
        <v>40</v>
      </c>
    </row>
    <row r="6644" spans="1:10" x14ac:dyDescent="0.3">
      <c r="A6644" s="21" t="s">
        <v>6347</v>
      </c>
      <c r="C6644" s="18">
        <v>410.81246134925669</v>
      </c>
      <c r="D6644" s="1"/>
      <c r="E6644" s="1">
        <v>3</v>
      </c>
      <c r="F6644" s="1">
        <v>2</v>
      </c>
      <c r="G6644" s="1">
        <v>0</v>
      </c>
      <c r="H6644" s="1">
        <v>1</v>
      </c>
      <c r="I6644" s="15">
        <v>0.66666666666666663</v>
      </c>
      <c r="J6644">
        <f t="shared" si="103"/>
        <v>40</v>
      </c>
    </row>
    <row r="6645" spans="1:10" x14ac:dyDescent="0.3">
      <c r="A6645" t="s">
        <v>6348</v>
      </c>
      <c r="C6645" s="18">
        <v>410.81100898980844</v>
      </c>
      <c r="D6645" s="1"/>
      <c r="E6645" s="1">
        <v>9</v>
      </c>
      <c r="F6645" s="1">
        <v>5</v>
      </c>
      <c r="G6645" s="1">
        <v>0</v>
      </c>
      <c r="H6645" s="1">
        <v>4</v>
      </c>
      <c r="I6645" s="15">
        <v>0.55555555555555558</v>
      </c>
      <c r="J6645">
        <f t="shared" si="103"/>
        <v>40</v>
      </c>
    </row>
    <row r="6646" spans="1:10" x14ac:dyDescent="0.3">
      <c r="A6646" t="s">
        <v>6349</v>
      </c>
      <c r="C6646" s="18">
        <v>410.80599989036585</v>
      </c>
      <c r="D6646" s="1"/>
      <c r="E6646" s="1">
        <v>3</v>
      </c>
      <c r="F6646" s="1">
        <v>2</v>
      </c>
      <c r="G6646" s="1">
        <v>0</v>
      </c>
      <c r="H6646" s="1">
        <v>1</v>
      </c>
      <c r="I6646" s="15">
        <v>0.66666666666666663</v>
      </c>
      <c r="J6646">
        <f t="shared" si="103"/>
        <v>40</v>
      </c>
    </row>
    <row r="6647" spans="1:10" x14ac:dyDescent="0.3">
      <c r="A6647" t="s">
        <v>6350</v>
      </c>
      <c r="C6647" s="18">
        <v>410.80525774908534</v>
      </c>
      <c r="D6647" s="1"/>
      <c r="E6647" s="1">
        <v>3</v>
      </c>
      <c r="F6647" s="1">
        <v>2</v>
      </c>
      <c r="G6647" s="1">
        <v>0</v>
      </c>
      <c r="H6647" s="1">
        <v>1</v>
      </c>
      <c r="I6647" s="15">
        <v>0.66666666666666663</v>
      </c>
      <c r="J6647">
        <f t="shared" si="103"/>
        <v>40</v>
      </c>
    </row>
    <row r="6648" spans="1:10" x14ac:dyDescent="0.3">
      <c r="A6648" t="s">
        <v>6351</v>
      </c>
      <c r="C6648" s="18">
        <v>410.80407351644959</v>
      </c>
      <c r="D6648" s="1"/>
      <c r="E6648" s="1">
        <v>3</v>
      </c>
      <c r="F6648" s="1">
        <v>2</v>
      </c>
      <c r="G6648" s="1">
        <v>0</v>
      </c>
      <c r="H6648" s="1">
        <v>1</v>
      </c>
      <c r="I6648" s="15">
        <v>0.66666666666666663</v>
      </c>
      <c r="J6648">
        <f t="shared" si="103"/>
        <v>40</v>
      </c>
    </row>
    <row r="6649" spans="1:10" x14ac:dyDescent="0.3">
      <c r="A6649" t="s">
        <v>6352</v>
      </c>
      <c r="C6649" s="18">
        <v>410.79757397636973</v>
      </c>
      <c r="D6649" s="1"/>
      <c r="E6649" s="1">
        <v>3</v>
      </c>
      <c r="F6649" s="1">
        <v>2</v>
      </c>
      <c r="G6649" s="1">
        <v>0</v>
      </c>
      <c r="H6649" s="1">
        <v>1</v>
      </c>
      <c r="I6649" s="15">
        <v>0.66666666666666663</v>
      </c>
      <c r="J6649">
        <f t="shared" si="103"/>
        <v>40</v>
      </c>
    </row>
    <row r="6650" spans="1:10" x14ac:dyDescent="0.3">
      <c r="A6650" t="s">
        <v>6353</v>
      </c>
      <c r="C6650" s="18">
        <v>410.79738464978431</v>
      </c>
      <c r="D6650" s="1"/>
      <c r="E6650" s="1">
        <v>5</v>
      </c>
      <c r="F6650" s="1">
        <v>3</v>
      </c>
      <c r="G6650" s="1">
        <v>0</v>
      </c>
      <c r="H6650" s="1">
        <v>2</v>
      </c>
      <c r="I6650" s="15">
        <v>0.6</v>
      </c>
      <c r="J6650">
        <f t="shared" si="103"/>
        <v>40</v>
      </c>
    </row>
    <row r="6651" spans="1:10" x14ac:dyDescent="0.3">
      <c r="A6651" t="s">
        <v>6354</v>
      </c>
      <c r="C6651" s="18">
        <v>410.79664133712112</v>
      </c>
      <c r="D6651" s="1"/>
      <c r="E6651" s="1">
        <v>3</v>
      </c>
      <c r="F6651" s="1">
        <v>2</v>
      </c>
      <c r="G6651" s="1">
        <v>0</v>
      </c>
      <c r="H6651" s="1">
        <v>1</v>
      </c>
      <c r="I6651" s="15">
        <v>0.66666666666666663</v>
      </c>
      <c r="J6651">
        <f t="shared" si="103"/>
        <v>40</v>
      </c>
    </row>
    <row r="6652" spans="1:10" x14ac:dyDescent="0.3">
      <c r="A6652" t="s">
        <v>6355</v>
      </c>
      <c r="C6652" s="18">
        <v>410.79618351638584</v>
      </c>
      <c r="D6652" s="1"/>
      <c r="E6652" s="1">
        <v>5</v>
      </c>
      <c r="F6652" s="1">
        <v>3</v>
      </c>
      <c r="G6652" s="1">
        <v>0</v>
      </c>
      <c r="H6652" s="1">
        <v>2</v>
      </c>
      <c r="I6652" s="15">
        <v>0.6</v>
      </c>
      <c r="J6652">
        <f t="shared" si="103"/>
        <v>40</v>
      </c>
    </row>
    <row r="6653" spans="1:10" x14ac:dyDescent="0.3">
      <c r="A6653" t="s">
        <v>6356</v>
      </c>
      <c r="C6653" s="18">
        <v>410.79361840684277</v>
      </c>
      <c r="D6653" s="1"/>
      <c r="E6653" s="1">
        <v>3</v>
      </c>
      <c r="F6653" s="1">
        <v>2</v>
      </c>
      <c r="G6653" s="1">
        <v>0</v>
      </c>
      <c r="H6653" s="1">
        <v>1</v>
      </c>
      <c r="I6653" s="15">
        <v>0.66666666666666663</v>
      </c>
      <c r="J6653">
        <f t="shared" si="103"/>
        <v>40</v>
      </c>
    </row>
    <row r="6654" spans="1:10" x14ac:dyDescent="0.3">
      <c r="A6654" t="s">
        <v>6357</v>
      </c>
      <c r="C6654" s="18">
        <v>410.7916489196985</v>
      </c>
      <c r="D6654" s="1"/>
      <c r="E6654" s="1">
        <v>3</v>
      </c>
      <c r="F6654" s="1">
        <v>2</v>
      </c>
      <c r="G6654" s="1">
        <v>0</v>
      </c>
      <c r="H6654" s="1">
        <v>1</v>
      </c>
      <c r="I6654" s="15">
        <v>0.66666666666666663</v>
      </c>
      <c r="J6654">
        <f t="shared" si="103"/>
        <v>40</v>
      </c>
    </row>
    <row r="6655" spans="1:10" x14ac:dyDescent="0.3">
      <c r="A6655" t="s">
        <v>6358</v>
      </c>
      <c r="C6655" s="18">
        <v>410.79099234102796</v>
      </c>
      <c r="D6655" s="1"/>
      <c r="E6655" s="1">
        <v>3</v>
      </c>
      <c r="F6655" s="1">
        <v>2</v>
      </c>
      <c r="G6655" s="1">
        <v>0</v>
      </c>
      <c r="H6655" s="1">
        <v>1</v>
      </c>
      <c r="I6655" s="15">
        <v>0.66666666666666663</v>
      </c>
      <c r="J6655">
        <f t="shared" si="103"/>
        <v>40</v>
      </c>
    </row>
    <row r="6656" spans="1:10" x14ac:dyDescent="0.3">
      <c r="A6656" t="s">
        <v>6359</v>
      </c>
      <c r="C6656" s="18">
        <v>410.79092010074538</v>
      </c>
      <c r="D6656" s="1"/>
      <c r="E6656" s="1">
        <v>3</v>
      </c>
      <c r="F6656" s="1">
        <v>2</v>
      </c>
      <c r="G6656" s="1">
        <v>0</v>
      </c>
      <c r="H6656" s="1">
        <v>1</v>
      </c>
      <c r="I6656" s="15">
        <v>0.66666666666666663</v>
      </c>
      <c r="J6656">
        <f t="shared" si="103"/>
        <v>40</v>
      </c>
    </row>
    <row r="6657" spans="1:10" x14ac:dyDescent="0.3">
      <c r="A6657" t="s">
        <v>6360</v>
      </c>
      <c r="C6657" s="18">
        <v>410.78939032750202</v>
      </c>
      <c r="D6657" s="1"/>
      <c r="E6657" s="1">
        <v>3</v>
      </c>
      <c r="F6657" s="1">
        <v>2</v>
      </c>
      <c r="G6657" s="1">
        <v>0</v>
      </c>
      <c r="H6657" s="1">
        <v>1</v>
      </c>
      <c r="I6657" s="15">
        <v>0.66666666666666663</v>
      </c>
      <c r="J6657">
        <f t="shared" si="103"/>
        <v>40</v>
      </c>
    </row>
    <row r="6658" spans="1:10" x14ac:dyDescent="0.3">
      <c r="A6658" t="s">
        <v>6361</v>
      </c>
      <c r="C6658" s="18">
        <v>410.78851399072414</v>
      </c>
      <c r="D6658" s="1"/>
      <c r="E6658" s="1">
        <v>3</v>
      </c>
      <c r="F6658" s="1">
        <v>2</v>
      </c>
      <c r="G6658" s="1">
        <v>0</v>
      </c>
      <c r="H6658" s="1">
        <v>1</v>
      </c>
      <c r="I6658" s="15">
        <v>0.66666666666666663</v>
      </c>
      <c r="J6658">
        <f t="shared" si="103"/>
        <v>40</v>
      </c>
    </row>
    <row r="6659" spans="1:10" x14ac:dyDescent="0.3">
      <c r="A6659" t="s">
        <v>6362</v>
      </c>
      <c r="C6659" s="18">
        <v>410.78756007266082</v>
      </c>
      <c r="D6659" s="1"/>
      <c r="E6659" s="1">
        <v>9</v>
      </c>
      <c r="F6659" s="1">
        <v>5</v>
      </c>
      <c r="G6659" s="1">
        <v>0</v>
      </c>
      <c r="H6659" s="1">
        <v>4</v>
      </c>
      <c r="I6659" s="15">
        <v>0.55555555555555558</v>
      </c>
      <c r="J6659">
        <f t="shared" si="103"/>
        <v>40</v>
      </c>
    </row>
    <row r="6660" spans="1:10" x14ac:dyDescent="0.3">
      <c r="A6660" t="s">
        <v>6363</v>
      </c>
      <c r="C6660" s="18">
        <v>410.78578695602664</v>
      </c>
      <c r="D6660" s="1"/>
      <c r="E6660" s="1">
        <v>10</v>
      </c>
      <c r="F6660" s="1">
        <v>6</v>
      </c>
      <c r="G6660" s="1">
        <v>0</v>
      </c>
      <c r="H6660" s="1">
        <v>4</v>
      </c>
      <c r="I6660" s="15">
        <v>0.6</v>
      </c>
      <c r="J6660">
        <f t="shared" ref="J6660:J6723" si="104">IF(E6660&lt;=30,40,20)</f>
        <v>40</v>
      </c>
    </row>
    <row r="6661" spans="1:10" x14ac:dyDescent="0.3">
      <c r="A6661" s="21" t="s">
        <v>6364</v>
      </c>
      <c r="C6661" s="18">
        <v>410.78336533449664</v>
      </c>
      <c r="D6661" s="1"/>
      <c r="E6661" s="1">
        <v>3</v>
      </c>
      <c r="F6661" s="1">
        <v>2</v>
      </c>
      <c r="G6661" s="1">
        <v>0</v>
      </c>
      <c r="H6661" s="1">
        <v>1</v>
      </c>
      <c r="I6661" s="15">
        <v>0.66666666666666663</v>
      </c>
      <c r="J6661">
        <f t="shared" si="104"/>
        <v>40</v>
      </c>
    </row>
    <row r="6662" spans="1:10" x14ac:dyDescent="0.3">
      <c r="A6662" t="s">
        <v>6365</v>
      </c>
      <c r="C6662" s="18">
        <v>410.78220738304009</v>
      </c>
      <c r="D6662" s="1"/>
      <c r="E6662" s="1">
        <v>3</v>
      </c>
      <c r="F6662" s="1">
        <v>2</v>
      </c>
      <c r="G6662" s="1">
        <v>0</v>
      </c>
      <c r="H6662" s="1">
        <v>1</v>
      </c>
      <c r="I6662" s="15">
        <v>0.66666666666666663</v>
      </c>
      <c r="J6662">
        <f t="shared" si="104"/>
        <v>40</v>
      </c>
    </row>
    <row r="6663" spans="1:10" x14ac:dyDescent="0.3">
      <c r="A6663" t="s">
        <v>6366</v>
      </c>
      <c r="C6663" s="18">
        <v>410.78182029079824</v>
      </c>
      <c r="D6663" s="1"/>
      <c r="E6663" s="1">
        <v>3</v>
      </c>
      <c r="F6663" s="1">
        <v>2</v>
      </c>
      <c r="G6663" s="1">
        <v>0</v>
      </c>
      <c r="H6663" s="1">
        <v>1</v>
      </c>
      <c r="I6663" s="15">
        <v>0.66666666666666663</v>
      </c>
      <c r="J6663">
        <f t="shared" si="104"/>
        <v>40</v>
      </c>
    </row>
    <row r="6664" spans="1:10" x14ac:dyDescent="0.3">
      <c r="A6664" t="s">
        <v>6367</v>
      </c>
      <c r="C6664" s="18">
        <v>410.77959059744921</v>
      </c>
      <c r="D6664" s="1"/>
      <c r="E6664" s="1">
        <v>3</v>
      </c>
      <c r="F6664" s="1">
        <v>2</v>
      </c>
      <c r="G6664" s="1">
        <v>0</v>
      </c>
      <c r="H6664" s="1">
        <v>1</v>
      </c>
      <c r="I6664" s="15">
        <v>0.66666666666666663</v>
      </c>
      <c r="J6664">
        <f t="shared" si="104"/>
        <v>40</v>
      </c>
    </row>
    <row r="6665" spans="1:10" x14ac:dyDescent="0.3">
      <c r="A6665" t="s">
        <v>3041</v>
      </c>
      <c r="C6665" s="18">
        <v>410.77667502643072</v>
      </c>
      <c r="D6665" s="1"/>
      <c r="E6665" s="1">
        <v>9</v>
      </c>
      <c r="F6665" s="1">
        <v>5</v>
      </c>
      <c r="G6665" s="1">
        <v>0</v>
      </c>
      <c r="H6665" s="1">
        <v>4</v>
      </c>
      <c r="I6665" s="15">
        <v>0.55555555555555558</v>
      </c>
      <c r="J6665">
        <f t="shared" si="104"/>
        <v>40</v>
      </c>
    </row>
    <row r="6666" spans="1:10" x14ac:dyDescent="0.3">
      <c r="A6666" t="s">
        <v>6370</v>
      </c>
      <c r="C6666" s="18">
        <v>410.7766658387855</v>
      </c>
      <c r="D6666" s="1"/>
      <c r="E6666" s="1">
        <v>3</v>
      </c>
      <c r="F6666" s="1">
        <v>2</v>
      </c>
      <c r="G6666" s="1">
        <v>0</v>
      </c>
      <c r="H6666" s="1">
        <v>1</v>
      </c>
      <c r="I6666" s="15">
        <v>0.66666666666666663</v>
      </c>
      <c r="J6666">
        <f t="shared" si="104"/>
        <v>40</v>
      </c>
    </row>
    <row r="6667" spans="1:10" x14ac:dyDescent="0.3">
      <c r="A6667" t="s">
        <v>6368</v>
      </c>
      <c r="C6667" s="18">
        <v>410.7758237003992</v>
      </c>
      <c r="D6667" s="1"/>
      <c r="E6667" s="1">
        <v>3</v>
      </c>
      <c r="F6667" s="1">
        <v>2</v>
      </c>
      <c r="G6667" s="1">
        <v>0</v>
      </c>
      <c r="H6667" s="1">
        <v>1</v>
      </c>
      <c r="I6667" s="15">
        <v>0.66666666666666663</v>
      </c>
      <c r="J6667">
        <f t="shared" si="104"/>
        <v>40</v>
      </c>
    </row>
    <row r="6668" spans="1:10" x14ac:dyDescent="0.3">
      <c r="A6668" t="s">
        <v>6369</v>
      </c>
      <c r="C6668" s="18">
        <v>410.76799285567853</v>
      </c>
      <c r="D6668" s="1"/>
      <c r="E6668" s="1">
        <v>3</v>
      </c>
      <c r="F6668" s="1">
        <v>2</v>
      </c>
      <c r="G6668" s="1">
        <v>0</v>
      </c>
      <c r="H6668" s="1">
        <v>1</v>
      </c>
      <c r="I6668" s="15">
        <v>0.66666666666666663</v>
      </c>
      <c r="J6668">
        <f t="shared" si="104"/>
        <v>40</v>
      </c>
    </row>
    <row r="6669" spans="1:10" x14ac:dyDescent="0.3">
      <c r="A6669" t="s">
        <v>6371</v>
      </c>
      <c r="C6669" s="18">
        <v>410.76560189439562</v>
      </c>
      <c r="D6669" s="1"/>
      <c r="E6669" s="1">
        <v>3</v>
      </c>
      <c r="F6669" s="1">
        <v>2</v>
      </c>
      <c r="G6669" s="1">
        <v>0</v>
      </c>
      <c r="H6669" s="1">
        <v>1</v>
      </c>
      <c r="I6669" s="15">
        <v>0.66666666666666663</v>
      </c>
      <c r="J6669">
        <f t="shared" si="104"/>
        <v>40</v>
      </c>
    </row>
    <row r="6670" spans="1:10" x14ac:dyDescent="0.3">
      <c r="A6670" t="s">
        <v>6372</v>
      </c>
      <c r="C6670" s="18">
        <v>410.76543150109677</v>
      </c>
      <c r="D6670" s="1"/>
      <c r="E6670" s="1">
        <v>47</v>
      </c>
      <c r="F6670" s="1">
        <v>27</v>
      </c>
      <c r="G6670" s="1">
        <v>6</v>
      </c>
      <c r="H6670" s="1">
        <v>14</v>
      </c>
      <c r="I6670" s="15">
        <v>0.63829787234042556</v>
      </c>
      <c r="J6670">
        <f t="shared" si="104"/>
        <v>20</v>
      </c>
    </row>
    <row r="6671" spans="1:10" x14ac:dyDescent="0.3">
      <c r="A6671" t="s">
        <v>6373</v>
      </c>
      <c r="C6671" s="18">
        <v>410.75571069484886</v>
      </c>
      <c r="D6671" s="1"/>
      <c r="E6671" s="1">
        <v>5</v>
      </c>
      <c r="F6671" s="1">
        <v>3</v>
      </c>
      <c r="G6671" s="1">
        <v>0</v>
      </c>
      <c r="H6671" s="1">
        <v>2</v>
      </c>
      <c r="I6671" s="15">
        <v>0.6</v>
      </c>
      <c r="J6671">
        <f t="shared" si="104"/>
        <v>40</v>
      </c>
    </row>
    <row r="6672" spans="1:10" x14ac:dyDescent="0.3">
      <c r="A6672" t="s">
        <v>6374</v>
      </c>
      <c r="C6672" s="18">
        <v>410.75271055094328</v>
      </c>
      <c r="D6672" s="1"/>
      <c r="E6672" s="1">
        <v>3</v>
      </c>
      <c r="F6672" s="1">
        <v>2</v>
      </c>
      <c r="G6672" s="1">
        <v>0</v>
      </c>
      <c r="H6672" s="1">
        <v>1</v>
      </c>
      <c r="I6672" s="15">
        <v>0.66666666666666663</v>
      </c>
      <c r="J6672">
        <f t="shared" si="104"/>
        <v>40</v>
      </c>
    </row>
    <row r="6673" spans="1:10" x14ac:dyDescent="0.3">
      <c r="A6673" t="s">
        <v>6375</v>
      </c>
      <c r="C6673" s="18">
        <v>410.74946667151949</v>
      </c>
      <c r="D6673" s="1"/>
      <c r="E6673" s="1">
        <v>5</v>
      </c>
      <c r="F6673" s="1">
        <v>3</v>
      </c>
      <c r="G6673" s="1">
        <v>0</v>
      </c>
      <c r="H6673" s="1">
        <v>2</v>
      </c>
      <c r="I6673" s="15">
        <v>0.6</v>
      </c>
      <c r="J6673">
        <f t="shared" si="104"/>
        <v>40</v>
      </c>
    </row>
    <row r="6674" spans="1:10" x14ac:dyDescent="0.3">
      <c r="A6674" t="s">
        <v>6402</v>
      </c>
      <c r="C6674" s="18">
        <v>410.74876963865177</v>
      </c>
      <c r="D6674" s="1"/>
      <c r="E6674" s="1">
        <v>5</v>
      </c>
      <c r="F6674" s="1">
        <v>3</v>
      </c>
      <c r="G6674" s="1">
        <v>0</v>
      </c>
      <c r="H6674" s="1">
        <v>2</v>
      </c>
      <c r="I6674" s="15">
        <v>0.6</v>
      </c>
      <c r="J6674">
        <f t="shared" si="104"/>
        <v>40</v>
      </c>
    </row>
    <row r="6675" spans="1:10" x14ac:dyDescent="0.3">
      <c r="A6675" t="s">
        <v>6376</v>
      </c>
      <c r="C6675" s="18">
        <v>410.7449140192814</v>
      </c>
      <c r="D6675" s="1"/>
      <c r="E6675" s="1">
        <v>5</v>
      </c>
      <c r="F6675" s="1">
        <v>4</v>
      </c>
      <c r="G6675" s="1">
        <v>0</v>
      </c>
      <c r="H6675" s="1">
        <v>1</v>
      </c>
      <c r="I6675" s="15">
        <v>0.8</v>
      </c>
      <c r="J6675">
        <f t="shared" si="104"/>
        <v>40</v>
      </c>
    </row>
    <row r="6676" spans="1:10" x14ac:dyDescent="0.3">
      <c r="A6676" t="s">
        <v>6377</v>
      </c>
      <c r="C6676" s="18">
        <v>410.74400971781</v>
      </c>
      <c r="D6676" s="1"/>
      <c r="E6676" s="1">
        <v>5</v>
      </c>
      <c r="F6676" s="1">
        <v>3</v>
      </c>
      <c r="G6676" s="1">
        <v>0</v>
      </c>
      <c r="H6676" s="1">
        <v>2</v>
      </c>
      <c r="I6676" s="15">
        <v>0.6</v>
      </c>
      <c r="J6676">
        <f t="shared" si="104"/>
        <v>40</v>
      </c>
    </row>
    <row r="6677" spans="1:10" x14ac:dyDescent="0.3">
      <c r="A6677" t="s">
        <v>6379</v>
      </c>
      <c r="C6677" s="18">
        <v>410.74135508692666</v>
      </c>
      <c r="D6677" s="1"/>
      <c r="E6677" s="1">
        <v>5</v>
      </c>
      <c r="F6677" s="1">
        <v>3</v>
      </c>
      <c r="G6677" s="1">
        <v>0</v>
      </c>
      <c r="H6677" s="1">
        <v>2</v>
      </c>
      <c r="I6677" s="15">
        <v>0.6</v>
      </c>
      <c r="J6677">
        <f t="shared" si="104"/>
        <v>40</v>
      </c>
    </row>
    <row r="6678" spans="1:10" x14ac:dyDescent="0.3">
      <c r="A6678" t="s">
        <v>7903</v>
      </c>
      <c r="C6678" s="18">
        <v>410.7338724365049</v>
      </c>
      <c r="D6678" s="1"/>
      <c r="E6678" s="1">
        <v>33</v>
      </c>
      <c r="F6678" s="1">
        <v>16</v>
      </c>
      <c r="G6678" s="1">
        <v>1</v>
      </c>
      <c r="H6678" s="1">
        <v>16</v>
      </c>
      <c r="I6678" s="15">
        <v>0.5</v>
      </c>
      <c r="J6678">
        <f t="shared" si="104"/>
        <v>20</v>
      </c>
    </row>
    <row r="6679" spans="1:10" x14ac:dyDescent="0.3">
      <c r="A6679" t="s">
        <v>6381</v>
      </c>
      <c r="C6679" s="18">
        <v>410.73314469941351</v>
      </c>
      <c r="D6679" s="1"/>
      <c r="E6679" s="1">
        <v>3</v>
      </c>
      <c r="F6679" s="1">
        <v>2</v>
      </c>
      <c r="G6679" s="1">
        <v>0</v>
      </c>
      <c r="H6679" s="1">
        <v>1</v>
      </c>
      <c r="I6679" s="15">
        <v>0.66666666666666663</v>
      </c>
      <c r="J6679">
        <f t="shared" si="104"/>
        <v>40</v>
      </c>
    </row>
    <row r="6680" spans="1:10" x14ac:dyDescent="0.3">
      <c r="A6680" t="s">
        <v>6382</v>
      </c>
      <c r="C6680" s="18">
        <v>410.72571976451621</v>
      </c>
      <c r="D6680" s="1"/>
      <c r="E6680" s="1">
        <v>9</v>
      </c>
      <c r="F6680" s="1">
        <v>5</v>
      </c>
      <c r="G6680" s="1">
        <v>0</v>
      </c>
      <c r="H6680" s="1">
        <v>4</v>
      </c>
      <c r="I6680" s="15">
        <v>0.55555555555555558</v>
      </c>
      <c r="J6680">
        <f t="shared" si="104"/>
        <v>40</v>
      </c>
    </row>
    <row r="6681" spans="1:10" x14ac:dyDescent="0.3">
      <c r="A6681" s="21" t="s">
        <v>6383</v>
      </c>
      <c r="C6681" s="18">
        <v>410.72328928466175</v>
      </c>
      <c r="D6681" s="1"/>
      <c r="E6681" s="1">
        <v>3</v>
      </c>
      <c r="F6681" s="1">
        <v>2</v>
      </c>
      <c r="G6681" s="1">
        <v>0</v>
      </c>
      <c r="H6681" s="1">
        <v>1</v>
      </c>
      <c r="I6681" s="15">
        <v>0.66666666666666663</v>
      </c>
      <c r="J6681">
        <f t="shared" si="104"/>
        <v>40</v>
      </c>
    </row>
    <row r="6682" spans="1:10" x14ac:dyDescent="0.3">
      <c r="A6682" s="21" t="s">
        <v>6384</v>
      </c>
      <c r="C6682" s="18">
        <v>410.72239935973795</v>
      </c>
      <c r="D6682" s="1"/>
      <c r="E6682" s="1">
        <v>3</v>
      </c>
      <c r="F6682" s="1">
        <v>2</v>
      </c>
      <c r="G6682" s="1">
        <v>0</v>
      </c>
      <c r="H6682" s="1">
        <v>1</v>
      </c>
      <c r="I6682" s="15">
        <v>0.66666666666666663</v>
      </c>
      <c r="J6682">
        <f t="shared" si="104"/>
        <v>40</v>
      </c>
    </row>
    <row r="6683" spans="1:10" x14ac:dyDescent="0.3">
      <c r="A6683" t="s">
        <v>6385</v>
      </c>
      <c r="C6683" s="18">
        <v>410.71202947042508</v>
      </c>
      <c r="D6683" s="1"/>
      <c r="E6683" s="1">
        <v>5</v>
      </c>
      <c r="F6683" s="1">
        <v>3</v>
      </c>
      <c r="G6683" s="1">
        <v>0</v>
      </c>
      <c r="H6683" s="1">
        <v>2</v>
      </c>
      <c r="I6683" s="15">
        <v>0.6</v>
      </c>
      <c r="J6683">
        <f t="shared" si="104"/>
        <v>40</v>
      </c>
    </row>
    <row r="6684" spans="1:10" x14ac:dyDescent="0.3">
      <c r="A6684" t="s">
        <v>6386</v>
      </c>
      <c r="C6684" s="18">
        <v>410.71169039835803</v>
      </c>
      <c r="D6684" s="1"/>
      <c r="E6684" s="1">
        <v>5</v>
      </c>
      <c r="F6684" s="1">
        <v>3</v>
      </c>
      <c r="G6684" s="1">
        <v>0</v>
      </c>
      <c r="H6684" s="1">
        <v>2</v>
      </c>
      <c r="I6684" s="15">
        <v>0.6</v>
      </c>
      <c r="J6684">
        <f t="shared" si="104"/>
        <v>40</v>
      </c>
    </row>
    <row r="6685" spans="1:10" x14ac:dyDescent="0.3">
      <c r="A6685" t="s">
        <v>6387</v>
      </c>
      <c r="C6685" s="18">
        <v>410.70455115103499</v>
      </c>
      <c r="D6685" s="1"/>
      <c r="E6685" s="1">
        <v>6</v>
      </c>
      <c r="F6685" s="1">
        <v>4</v>
      </c>
      <c r="G6685" s="1">
        <v>0</v>
      </c>
      <c r="H6685" s="1">
        <v>2</v>
      </c>
      <c r="I6685" s="15">
        <v>0.66666666666666663</v>
      </c>
      <c r="J6685">
        <f t="shared" si="104"/>
        <v>40</v>
      </c>
    </row>
    <row r="6686" spans="1:10" x14ac:dyDescent="0.3">
      <c r="A6686" t="s">
        <v>6388</v>
      </c>
      <c r="C6686" s="18">
        <v>410.70273597438324</v>
      </c>
      <c r="D6686" s="1"/>
      <c r="E6686" s="1">
        <v>3</v>
      </c>
      <c r="F6686" s="1">
        <v>2</v>
      </c>
      <c r="G6686" s="1">
        <v>0</v>
      </c>
      <c r="H6686" s="1">
        <v>1</v>
      </c>
      <c r="I6686" s="15">
        <v>0.66666666666666663</v>
      </c>
      <c r="J6686">
        <f t="shared" si="104"/>
        <v>40</v>
      </c>
    </row>
    <row r="6687" spans="1:10" x14ac:dyDescent="0.3">
      <c r="A6687" t="s">
        <v>6389</v>
      </c>
      <c r="C6687" s="18">
        <v>410.70236887639521</v>
      </c>
      <c r="D6687" s="1"/>
      <c r="E6687" s="1">
        <v>3</v>
      </c>
      <c r="F6687" s="1">
        <v>2</v>
      </c>
      <c r="G6687" s="1">
        <v>0</v>
      </c>
      <c r="H6687" s="1">
        <v>1</v>
      </c>
      <c r="I6687" s="15">
        <v>0.66666666666666663</v>
      </c>
      <c r="J6687">
        <f t="shared" si="104"/>
        <v>40</v>
      </c>
    </row>
    <row r="6688" spans="1:10" x14ac:dyDescent="0.3">
      <c r="A6688" t="s">
        <v>6390</v>
      </c>
      <c r="C6688" s="18">
        <v>410.70105104531376</v>
      </c>
      <c r="D6688" s="1"/>
      <c r="E6688" s="1">
        <v>9</v>
      </c>
      <c r="F6688" s="1">
        <v>4</v>
      </c>
      <c r="G6688" s="1">
        <v>1</v>
      </c>
      <c r="H6688" s="1">
        <v>4</v>
      </c>
      <c r="I6688" s="15">
        <v>0.5</v>
      </c>
      <c r="J6688">
        <f t="shared" si="104"/>
        <v>40</v>
      </c>
    </row>
    <row r="6689" spans="1:10" x14ac:dyDescent="0.3">
      <c r="A6689" t="s">
        <v>6391</v>
      </c>
      <c r="C6689" s="18">
        <v>410.70043238992946</v>
      </c>
      <c r="D6689" s="1"/>
      <c r="E6689" s="1">
        <v>3</v>
      </c>
      <c r="F6689" s="1">
        <v>2</v>
      </c>
      <c r="G6689" s="1">
        <v>0</v>
      </c>
      <c r="H6689" s="1">
        <v>1</v>
      </c>
      <c r="I6689" s="15">
        <v>0.66666666666666663</v>
      </c>
      <c r="J6689">
        <f t="shared" si="104"/>
        <v>40</v>
      </c>
    </row>
    <row r="6690" spans="1:10" x14ac:dyDescent="0.3">
      <c r="A6690" t="s">
        <v>8912</v>
      </c>
      <c r="C6690" s="18">
        <v>410.69989271968552</v>
      </c>
      <c r="D6690" s="1"/>
      <c r="E6690" s="1">
        <v>17</v>
      </c>
      <c r="F6690" s="1">
        <v>8</v>
      </c>
      <c r="G6690" s="1">
        <v>1</v>
      </c>
      <c r="H6690" s="1">
        <v>8</v>
      </c>
      <c r="I6690" s="15">
        <v>0.5</v>
      </c>
      <c r="J6690">
        <f t="shared" si="104"/>
        <v>40</v>
      </c>
    </row>
    <row r="6691" spans="1:10" x14ac:dyDescent="0.3">
      <c r="A6691" t="s">
        <v>6393</v>
      </c>
      <c r="C6691" s="18">
        <v>410.68003644478637</v>
      </c>
      <c r="D6691" s="1"/>
      <c r="E6691" s="1">
        <v>3</v>
      </c>
      <c r="F6691" s="1">
        <v>2</v>
      </c>
      <c r="G6691" s="1">
        <v>0</v>
      </c>
      <c r="H6691" s="1">
        <v>1</v>
      </c>
      <c r="I6691" s="15">
        <v>0.66666666666666663</v>
      </c>
      <c r="J6691">
        <f t="shared" si="104"/>
        <v>40</v>
      </c>
    </row>
    <row r="6692" spans="1:10" x14ac:dyDescent="0.3">
      <c r="A6692" t="s">
        <v>6394</v>
      </c>
      <c r="C6692" s="18">
        <v>410.67611846349354</v>
      </c>
      <c r="D6692" s="1"/>
      <c r="E6692" s="1">
        <v>3</v>
      </c>
      <c r="F6692" s="1">
        <v>2</v>
      </c>
      <c r="G6692" s="1">
        <v>0</v>
      </c>
      <c r="H6692" s="1">
        <v>1</v>
      </c>
      <c r="I6692" s="15">
        <v>0.66666666666666663</v>
      </c>
      <c r="J6692">
        <f t="shared" si="104"/>
        <v>40</v>
      </c>
    </row>
    <row r="6693" spans="1:10" x14ac:dyDescent="0.3">
      <c r="A6693" t="s">
        <v>6395</v>
      </c>
      <c r="C6693" s="18">
        <v>410.67512252559965</v>
      </c>
      <c r="D6693" s="1"/>
      <c r="E6693" s="1">
        <v>3</v>
      </c>
      <c r="F6693" s="1">
        <v>2</v>
      </c>
      <c r="G6693" s="1">
        <v>0</v>
      </c>
      <c r="H6693" s="1">
        <v>1</v>
      </c>
      <c r="I6693" s="15">
        <v>0.66666666666666663</v>
      </c>
      <c r="J6693">
        <f t="shared" si="104"/>
        <v>40</v>
      </c>
    </row>
    <row r="6694" spans="1:10" x14ac:dyDescent="0.3">
      <c r="A6694" t="s">
        <v>6397</v>
      </c>
      <c r="C6694" s="18">
        <v>410.66873824559633</v>
      </c>
      <c r="D6694" s="1"/>
      <c r="E6694" s="1">
        <v>14</v>
      </c>
      <c r="F6694" s="1">
        <v>6</v>
      </c>
      <c r="G6694" s="1">
        <v>3</v>
      </c>
      <c r="H6694" s="1">
        <v>5</v>
      </c>
      <c r="I6694" s="15">
        <v>0.5357142857142857</v>
      </c>
      <c r="J6694">
        <f t="shared" si="104"/>
        <v>40</v>
      </c>
    </row>
    <row r="6695" spans="1:10" x14ac:dyDescent="0.3">
      <c r="A6695" t="s">
        <v>6398</v>
      </c>
      <c r="C6695" s="18">
        <v>410.66649795350236</v>
      </c>
      <c r="D6695" s="1"/>
      <c r="E6695" s="1">
        <v>5</v>
      </c>
      <c r="F6695" s="1">
        <v>3</v>
      </c>
      <c r="G6695" s="1">
        <v>0</v>
      </c>
      <c r="H6695" s="1">
        <v>2</v>
      </c>
      <c r="I6695" s="15">
        <v>0.6</v>
      </c>
      <c r="J6695">
        <f t="shared" si="104"/>
        <v>40</v>
      </c>
    </row>
    <row r="6696" spans="1:10" x14ac:dyDescent="0.3">
      <c r="A6696" t="s">
        <v>6399</v>
      </c>
      <c r="C6696" s="18">
        <v>410.657280432417</v>
      </c>
      <c r="D6696" s="1"/>
      <c r="E6696" s="1">
        <v>3</v>
      </c>
      <c r="F6696" s="1">
        <v>2</v>
      </c>
      <c r="G6696" s="1">
        <v>0</v>
      </c>
      <c r="H6696" s="1">
        <v>1</v>
      </c>
      <c r="I6696" s="15">
        <v>0.66666666666666663</v>
      </c>
      <c r="J6696">
        <f t="shared" si="104"/>
        <v>40</v>
      </c>
    </row>
    <row r="6697" spans="1:10" x14ac:dyDescent="0.3">
      <c r="A6697" t="s">
        <v>6400</v>
      </c>
      <c r="C6697" s="18">
        <v>410.65366118952318</v>
      </c>
      <c r="D6697" s="1"/>
      <c r="E6697" s="1">
        <v>3</v>
      </c>
      <c r="F6697" s="1">
        <v>2</v>
      </c>
      <c r="G6697" s="1">
        <v>0</v>
      </c>
      <c r="H6697" s="1">
        <v>1</v>
      </c>
      <c r="I6697" s="15">
        <v>0.66666666666666663</v>
      </c>
      <c r="J6697">
        <f t="shared" si="104"/>
        <v>40</v>
      </c>
    </row>
    <row r="6698" spans="1:10" x14ac:dyDescent="0.3">
      <c r="A6698" t="s">
        <v>8516</v>
      </c>
      <c r="C6698" s="18">
        <v>410.64852580626086</v>
      </c>
      <c r="D6698" s="1"/>
      <c r="E6698" s="1">
        <v>15</v>
      </c>
      <c r="F6698" s="1">
        <v>8</v>
      </c>
      <c r="G6698" s="1">
        <v>0</v>
      </c>
      <c r="H6698" s="1">
        <v>7</v>
      </c>
      <c r="I6698" s="15">
        <v>0.53333333333333333</v>
      </c>
      <c r="J6698">
        <f t="shared" si="104"/>
        <v>40</v>
      </c>
    </row>
    <row r="6699" spans="1:10" x14ac:dyDescent="0.3">
      <c r="A6699" t="s">
        <v>6401</v>
      </c>
      <c r="C6699" s="18">
        <v>410.64626121267958</v>
      </c>
      <c r="D6699" s="1"/>
      <c r="E6699" s="1">
        <v>3</v>
      </c>
      <c r="F6699" s="1">
        <v>2</v>
      </c>
      <c r="G6699" s="1">
        <v>0</v>
      </c>
      <c r="H6699" s="1">
        <v>1</v>
      </c>
      <c r="I6699" s="15">
        <v>0.66666666666666663</v>
      </c>
      <c r="J6699">
        <f t="shared" si="104"/>
        <v>40</v>
      </c>
    </row>
    <row r="6700" spans="1:10" x14ac:dyDescent="0.3">
      <c r="A6700" t="s">
        <v>6403</v>
      </c>
      <c r="C6700" s="18">
        <v>410.63647765868166</v>
      </c>
      <c r="D6700" s="1"/>
      <c r="E6700" s="1">
        <v>6</v>
      </c>
      <c r="F6700" s="1">
        <v>3</v>
      </c>
      <c r="G6700" s="1">
        <v>1</v>
      </c>
      <c r="H6700" s="1">
        <v>2</v>
      </c>
      <c r="I6700" s="15">
        <v>0.58333333333333337</v>
      </c>
      <c r="J6700">
        <f t="shared" si="104"/>
        <v>40</v>
      </c>
    </row>
    <row r="6701" spans="1:10" x14ac:dyDescent="0.3">
      <c r="A6701" t="s">
        <v>6405</v>
      </c>
      <c r="C6701" s="18">
        <v>410.63212053055207</v>
      </c>
      <c r="D6701" s="1"/>
      <c r="E6701" s="1">
        <v>59</v>
      </c>
      <c r="F6701" s="1">
        <v>26</v>
      </c>
      <c r="G6701" s="1">
        <v>1</v>
      </c>
      <c r="H6701" s="1">
        <v>32</v>
      </c>
      <c r="I6701" s="15">
        <v>0.44915254237288138</v>
      </c>
      <c r="J6701">
        <f t="shared" si="104"/>
        <v>20</v>
      </c>
    </row>
    <row r="6702" spans="1:10" x14ac:dyDescent="0.3">
      <c r="A6702" t="s">
        <v>6409</v>
      </c>
      <c r="C6702" s="18">
        <v>410.62930376244333</v>
      </c>
      <c r="D6702" s="1"/>
      <c r="E6702" s="1">
        <v>3</v>
      </c>
      <c r="F6702" s="1">
        <v>2</v>
      </c>
      <c r="G6702" s="1">
        <v>0</v>
      </c>
      <c r="H6702" s="1">
        <v>1</v>
      </c>
      <c r="I6702" s="15">
        <v>0.66666666666666663</v>
      </c>
      <c r="J6702">
        <f t="shared" si="104"/>
        <v>40</v>
      </c>
    </row>
    <row r="6703" spans="1:10" x14ac:dyDescent="0.3">
      <c r="A6703" t="s">
        <v>6406</v>
      </c>
      <c r="C6703" s="18">
        <v>410.62763710904562</v>
      </c>
      <c r="D6703" s="1"/>
      <c r="E6703" s="1">
        <v>3</v>
      </c>
      <c r="F6703" s="1">
        <v>2</v>
      </c>
      <c r="G6703" s="1">
        <v>0</v>
      </c>
      <c r="H6703" s="1">
        <v>1</v>
      </c>
      <c r="I6703" s="15">
        <v>0.66666666666666663</v>
      </c>
      <c r="J6703">
        <f t="shared" si="104"/>
        <v>40</v>
      </c>
    </row>
    <row r="6704" spans="1:10" x14ac:dyDescent="0.3">
      <c r="A6704" t="s">
        <v>6407</v>
      </c>
      <c r="C6704" s="18">
        <v>410.62728990166403</v>
      </c>
      <c r="D6704" s="1"/>
      <c r="E6704" s="1">
        <v>3</v>
      </c>
      <c r="F6704" s="1">
        <v>2</v>
      </c>
      <c r="G6704" s="1">
        <v>0</v>
      </c>
      <c r="H6704" s="1">
        <v>1</v>
      </c>
      <c r="I6704" s="15">
        <v>0.66666666666666663</v>
      </c>
      <c r="J6704">
        <f t="shared" si="104"/>
        <v>40</v>
      </c>
    </row>
    <row r="6705" spans="1:10" x14ac:dyDescent="0.3">
      <c r="A6705" t="s">
        <v>6535</v>
      </c>
      <c r="C6705" s="18">
        <v>410.62340185861638</v>
      </c>
      <c r="D6705" s="1"/>
      <c r="E6705" s="1">
        <v>3</v>
      </c>
      <c r="F6705" s="1">
        <v>2</v>
      </c>
      <c r="G6705" s="1">
        <v>0</v>
      </c>
      <c r="H6705" s="1">
        <v>1</v>
      </c>
      <c r="I6705" s="15">
        <v>0.66666666666666663</v>
      </c>
      <c r="J6705">
        <f t="shared" si="104"/>
        <v>40</v>
      </c>
    </row>
    <row r="6706" spans="1:10" x14ac:dyDescent="0.3">
      <c r="A6706" t="s">
        <v>6410</v>
      </c>
      <c r="C6706" s="18">
        <v>410.62037976846295</v>
      </c>
      <c r="D6706" s="1"/>
      <c r="E6706" s="1">
        <v>3</v>
      </c>
      <c r="F6706" s="1">
        <v>2</v>
      </c>
      <c r="G6706" s="1">
        <v>0</v>
      </c>
      <c r="H6706" s="1">
        <v>1</v>
      </c>
      <c r="I6706" s="15">
        <v>0.66666666666666663</v>
      </c>
      <c r="J6706">
        <f t="shared" si="104"/>
        <v>40</v>
      </c>
    </row>
    <row r="6707" spans="1:10" x14ac:dyDescent="0.3">
      <c r="A6707" t="s">
        <v>6411</v>
      </c>
      <c r="C6707" s="18">
        <v>410.61961220776647</v>
      </c>
      <c r="D6707" s="1"/>
      <c r="E6707" s="1">
        <v>2</v>
      </c>
      <c r="F6707" s="1">
        <v>2</v>
      </c>
      <c r="G6707" s="1">
        <v>0</v>
      </c>
      <c r="H6707" s="1">
        <v>0</v>
      </c>
      <c r="I6707" s="15">
        <v>1</v>
      </c>
      <c r="J6707">
        <f t="shared" si="104"/>
        <v>40</v>
      </c>
    </row>
    <row r="6708" spans="1:10" x14ac:dyDescent="0.3">
      <c r="A6708" t="s">
        <v>6413</v>
      </c>
      <c r="C6708" s="18">
        <v>410.61806536101045</v>
      </c>
      <c r="D6708" s="1"/>
      <c r="E6708" s="1">
        <v>3</v>
      </c>
      <c r="F6708" s="1">
        <v>2</v>
      </c>
      <c r="G6708" s="1">
        <v>0</v>
      </c>
      <c r="H6708" s="1">
        <v>1</v>
      </c>
      <c r="I6708" s="15">
        <v>0.66666666666666663</v>
      </c>
      <c r="J6708">
        <f t="shared" si="104"/>
        <v>40</v>
      </c>
    </row>
    <row r="6709" spans="1:10" x14ac:dyDescent="0.3">
      <c r="A6709" t="s">
        <v>6414</v>
      </c>
      <c r="C6709" s="18">
        <v>410.61572628613021</v>
      </c>
      <c r="D6709" s="1"/>
      <c r="E6709" s="1">
        <v>3</v>
      </c>
      <c r="F6709" s="1">
        <v>2</v>
      </c>
      <c r="G6709" s="1">
        <v>0</v>
      </c>
      <c r="H6709" s="1">
        <v>1</v>
      </c>
      <c r="I6709" s="15">
        <v>0.66666666666666663</v>
      </c>
      <c r="J6709">
        <f t="shared" si="104"/>
        <v>40</v>
      </c>
    </row>
    <row r="6710" spans="1:10" x14ac:dyDescent="0.3">
      <c r="A6710" t="s">
        <v>6415</v>
      </c>
      <c r="C6710" s="18">
        <v>410.61342014355893</v>
      </c>
      <c r="D6710" s="1"/>
      <c r="E6710" s="1">
        <v>3</v>
      </c>
      <c r="F6710" s="1">
        <v>2</v>
      </c>
      <c r="G6710" s="1">
        <v>0</v>
      </c>
      <c r="H6710" s="1">
        <v>1</v>
      </c>
      <c r="I6710" s="15">
        <v>0.66666666666666663</v>
      </c>
      <c r="J6710">
        <f t="shared" si="104"/>
        <v>40</v>
      </c>
    </row>
    <row r="6711" spans="1:10" x14ac:dyDescent="0.3">
      <c r="A6711" t="s">
        <v>6416</v>
      </c>
      <c r="C6711" s="18">
        <v>410.61177481982469</v>
      </c>
      <c r="D6711" s="1"/>
      <c r="E6711" s="1">
        <v>5</v>
      </c>
      <c r="F6711" s="1">
        <v>3</v>
      </c>
      <c r="G6711" s="1">
        <v>0</v>
      </c>
      <c r="H6711" s="1">
        <v>2</v>
      </c>
      <c r="I6711" s="15">
        <v>0.6</v>
      </c>
      <c r="J6711">
        <f t="shared" si="104"/>
        <v>40</v>
      </c>
    </row>
    <row r="6712" spans="1:10" x14ac:dyDescent="0.3">
      <c r="A6712" t="s">
        <v>6417</v>
      </c>
      <c r="C6712" s="18">
        <v>410.61025850671911</v>
      </c>
      <c r="D6712" s="1"/>
      <c r="E6712" s="1">
        <v>3</v>
      </c>
      <c r="F6712" s="1">
        <v>2</v>
      </c>
      <c r="G6712" s="1">
        <v>0</v>
      </c>
      <c r="H6712" s="1">
        <v>1</v>
      </c>
      <c r="I6712" s="15">
        <v>0.66666666666666663</v>
      </c>
      <c r="J6712">
        <f t="shared" si="104"/>
        <v>40</v>
      </c>
    </row>
    <row r="6713" spans="1:10" x14ac:dyDescent="0.3">
      <c r="A6713" t="s">
        <v>6418</v>
      </c>
      <c r="C6713" s="18">
        <v>410.60930811695937</v>
      </c>
      <c r="D6713" s="1"/>
      <c r="E6713" s="1">
        <v>3</v>
      </c>
      <c r="F6713" s="1">
        <v>2</v>
      </c>
      <c r="G6713" s="1">
        <v>0</v>
      </c>
      <c r="H6713" s="1">
        <v>1</v>
      </c>
      <c r="I6713" s="15">
        <v>0.66666666666666663</v>
      </c>
      <c r="J6713">
        <f t="shared" si="104"/>
        <v>40</v>
      </c>
    </row>
    <row r="6714" spans="1:10" x14ac:dyDescent="0.3">
      <c r="A6714" t="s">
        <v>6419</v>
      </c>
      <c r="C6714" s="18">
        <v>410.60800864046314</v>
      </c>
      <c r="D6714" s="1"/>
      <c r="E6714" s="1">
        <v>3</v>
      </c>
      <c r="F6714" s="1">
        <v>2</v>
      </c>
      <c r="G6714" s="1">
        <v>0</v>
      </c>
      <c r="H6714" s="1">
        <v>1</v>
      </c>
      <c r="I6714" s="15">
        <v>0.66666666666666663</v>
      </c>
      <c r="J6714">
        <f t="shared" si="104"/>
        <v>40</v>
      </c>
    </row>
    <row r="6715" spans="1:10" x14ac:dyDescent="0.3">
      <c r="A6715" t="s">
        <v>6420</v>
      </c>
      <c r="C6715" s="18">
        <v>410.6058128759484</v>
      </c>
      <c r="D6715" s="1"/>
      <c r="E6715" s="1">
        <v>3</v>
      </c>
      <c r="F6715" s="1">
        <v>2</v>
      </c>
      <c r="G6715" s="1">
        <v>0</v>
      </c>
      <c r="H6715" s="1">
        <v>1</v>
      </c>
      <c r="I6715" s="15">
        <v>0.66666666666666663</v>
      </c>
      <c r="J6715">
        <f t="shared" si="104"/>
        <v>40</v>
      </c>
    </row>
    <row r="6716" spans="1:10" x14ac:dyDescent="0.3">
      <c r="A6716" t="s">
        <v>6555</v>
      </c>
      <c r="C6716" s="18">
        <v>410.60220348225181</v>
      </c>
      <c r="D6716" s="1"/>
      <c r="E6716" s="1">
        <v>3</v>
      </c>
      <c r="F6716" s="1">
        <v>2</v>
      </c>
      <c r="G6716" s="1">
        <v>0</v>
      </c>
      <c r="H6716" s="1">
        <v>1</v>
      </c>
      <c r="I6716" s="15">
        <v>0.66666666666666663</v>
      </c>
      <c r="J6716">
        <f t="shared" si="104"/>
        <v>40</v>
      </c>
    </row>
    <row r="6717" spans="1:10" x14ac:dyDescent="0.3">
      <c r="A6717" t="s">
        <v>6421</v>
      </c>
      <c r="C6717" s="18">
        <v>410.59056375887349</v>
      </c>
      <c r="D6717" s="1"/>
      <c r="E6717" s="1">
        <v>3</v>
      </c>
      <c r="F6717" s="1">
        <v>2</v>
      </c>
      <c r="G6717" s="1">
        <v>0</v>
      </c>
      <c r="H6717" s="1">
        <v>1</v>
      </c>
      <c r="I6717" s="15">
        <v>0.66666666666666663</v>
      </c>
      <c r="J6717">
        <f t="shared" si="104"/>
        <v>40</v>
      </c>
    </row>
    <row r="6718" spans="1:10" x14ac:dyDescent="0.3">
      <c r="A6718" t="s">
        <v>6422</v>
      </c>
      <c r="C6718" s="18">
        <v>410.58875453915203</v>
      </c>
      <c r="D6718" s="1"/>
      <c r="E6718" s="1">
        <v>3</v>
      </c>
      <c r="F6718" s="1">
        <v>2</v>
      </c>
      <c r="G6718" s="1">
        <v>0</v>
      </c>
      <c r="H6718" s="1">
        <v>1</v>
      </c>
      <c r="I6718" s="15">
        <v>0.66666666666666663</v>
      </c>
      <c r="J6718">
        <f t="shared" si="104"/>
        <v>40</v>
      </c>
    </row>
    <row r="6719" spans="1:10" x14ac:dyDescent="0.3">
      <c r="A6719" t="s">
        <v>6423</v>
      </c>
      <c r="C6719" s="18">
        <v>410.58845840164281</v>
      </c>
      <c r="D6719" s="1"/>
      <c r="E6719" s="1">
        <v>3</v>
      </c>
      <c r="F6719" s="1">
        <v>2</v>
      </c>
      <c r="G6719" s="1">
        <v>0</v>
      </c>
      <c r="H6719" s="1">
        <v>1</v>
      </c>
      <c r="I6719" s="15">
        <v>0.66666666666666663</v>
      </c>
      <c r="J6719">
        <f t="shared" si="104"/>
        <v>40</v>
      </c>
    </row>
    <row r="6720" spans="1:10" x14ac:dyDescent="0.3">
      <c r="A6720" t="s">
        <v>6424</v>
      </c>
      <c r="C6720" s="18">
        <v>410.5862016435438</v>
      </c>
      <c r="D6720" s="1"/>
      <c r="E6720" s="1">
        <v>3</v>
      </c>
      <c r="F6720" s="1">
        <v>2</v>
      </c>
      <c r="G6720" s="1">
        <v>0</v>
      </c>
      <c r="H6720" s="1">
        <v>1</v>
      </c>
      <c r="I6720" s="15">
        <v>0.66666666666666663</v>
      </c>
      <c r="J6720">
        <f t="shared" si="104"/>
        <v>40</v>
      </c>
    </row>
    <row r="6721" spans="1:10" x14ac:dyDescent="0.3">
      <c r="A6721" t="s">
        <v>6425</v>
      </c>
      <c r="C6721" s="18">
        <v>410.58507041844342</v>
      </c>
      <c r="D6721" s="1"/>
      <c r="E6721" s="1">
        <v>8</v>
      </c>
      <c r="F6721" s="1">
        <v>4</v>
      </c>
      <c r="G6721" s="1">
        <v>1</v>
      </c>
      <c r="H6721" s="1">
        <v>3</v>
      </c>
      <c r="I6721" s="15">
        <v>0.5625</v>
      </c>
      <c r="J6721">
        <f t="shared" si="104"/>
        <v>40</v>
      </c>
    </row>
    <row r="6722" spans="1:10" x14ac:dyDescent="0.3">
      <c r="A6722" t="s">
        <v>6426</v>
      </c>
      <c r="C6722" s="18">
        <v>410.57963260240422</v>
      </c>
      <c r="D6722" s="1"/>
      <c r="E6722" s="1">
        <v>3</v>
      </c>
      <c r="F6722" s="1">
        <v>2</v>
      </c>
      <c r="G6722" s="1">
        <v>0</v>
      </c>
      <c r="H6722" s="1">
        <v>1</v>
      </c>
      <c r="I6722" s="15">
        <v>0.66666666666666663</v>
      </c>
      <c r="J6722">
        <f t="shared" si="104"/>
        <v>40</v>
      </c>
    </row>
    <row r="6723" spans="1:10" x14ac:dyDescent="0.3">
      <c r="A6723" t="s">
        <v>6427</v>
      </c>
      <c r="C6723" s="18">
        <v>410.5774891975787</v>
      </c>
      <c r="D6723" s="1"/>
      <c r="E6723" s="1">
        <v>10</v>
      </c>
      <c r="F6723" s="1">
        <v>6</v>
      </c>
      <c r="G6723" s="1">
        <v>0</v>
      </c>
      <c r="H6723" s="1">
        <v>4</v>
      </c>
      <c r="I6723" s="15">
        <v>0.6</v>
      </c>
      <c r="J6723">
        <f t="shared" si="104"/>
        <v>40</v>
      </c>
    </row>
    <row r="6724" spans="1:10" x14ac:dyDescent="0.3">
      <c r="A6724" t="s">
        <v>6428</v>
      </c>
      <c r="C6724" s="18">
        <v>410.57679829716562</v>
      </c>
      <c r="D6724" s="1"/>
      <c r="E6724" s="1">
        <v>5</v>
      </c>
      <c r="F6724" s="1">
        <v>3</v>
      </c>
      <c r="G6724" s="1">
        <v>0</v>
      </c>
      <c r="H6724" s="1">
        <v>2</v>
      </c>
      <c r="I6724" s="15">
        <v>0.6</v>
      </c>
      <c r="J6724">
        <f t="shared" ref="J6724:J6787" si="105">IF(E6724&lt;=30,40,20)</f>
        <v>40</v>
      </c>
    </row>
    <row r="6725" spans="1:10" x14ac:dyDescent="0.3">
      <c r="A6725" t="s">
        <v>6429</v>
      </c>
      <c r="C6725" s="18">
        <v>410.57525321749898</v>
      </c>
      <c r="D6725" s="1"/>
      <c r="E6725" s="1">
        <v>19</v>
      </c>
      <c r="F6725" s="1">
        <v>9</v>
      </c>
      <c r="G6725" s="1">
        <v>2</v>
      </c>
      <c r="H6725" s="1">
        <v>8</v>
      </c>
      <c r="I6725" s="15">
        <v>0.52631578947368418</v>
      </c>
      <c r="J6725">
        <f t="shared" si="105"/>
        <v>40</v>
      </c>
    </row>
    <row r="6726" spans="1:10" x14ac:dyDescent="0.3">
      <c r="A6726" t="s">
        <v>6430</v>
      </c>
      <c r="C6726" s="18">
        <v>410.57501127784536</v>
      </c>
      <c r="D6726" s="1"/>
      <c r="E6726" s="1">
        <v>3</v>
      </c>
      <c r="F6726" s="1">
        <v>2</v>
      </c>
      <c r="G6726" s="1">
        <v>0</v>
      </c>
      <c r="H6726" s="1">
        <v>1</v>
      </c>
      <c r="I6726" s="15">
        <v>0.66666666666666663</v>
      </c>
      <c r="J6726">
        <f t="shared" si="105"/>
        <v>40</v>
      </c>
    </row>
    <row r="6727" spans="1:10" x14ac:dyDescent="0.3">
      <c r="A6727" t="s">
        <v>6431</v>
      </c>
      <c r="C6727" s="18">
        <v>410.57501127784536</v>
      </c>
      <c r="D6727" s="1"/>
      <c r="E6727" s="1">
        <v>3</v>
      </c>
      <c r="F6727" s="1">
        <v>2</v>
      </c>
      <c r="G6727" s="1">
        <v>0</v>
      </c>
      <c r="H6727" s="1">
        <v>1</v>
      </c>
      <c r="I6727" s="15">
        <v>0.66666666666666663</v>
      </c>
      <c r="J6727">
        <f t="shared" si="105"/>
        <v>40</v>
      </c>
    </row>
    <row r="6728" spans="1:10" x14ac:dyDescent="0.3">
      <c r="A6728" t="s">
        <v>6432</v>
      </c>
      <c r="C6728" s="18">
        <v>410.57501127784536</v>
      </c>
      <c r="D6728" s="1"/>
      <c r="E6728" s="1">
        <v>3</v>
      </c>
      <c r="F6728" s="1">
        <v>2</v>
      </c>
      <c r="G6728" s="1">
        <v>0</v>
      </c>
      <c r="H6728" s="1">
        <v>1</v>
      </c>
      <c r="I6728" s="15">
        <v>0.66666666666666663</v>
      </c>
      <c r="J6728">
        <f t="shared" si="105"/>
        <v>40</v>
      </c>
    </row>
    <row r="6729" spans="1:10" x14ac:dyDescent="0.3">
      <c r="A6729" t="s">
        <v>6433</v>
      </c>
      <c r="C6729" s="18">
        <v>410.57501127784536</v>
      </c>
      <c r="D6729" s="1"/>
      <c r="E6729" s="1">
        <v>3</v>
      </c>
      <c r="F6729" s="1">
        <v>2</v>
      </c>
      <c r="G6729" s="1">
        <v>0</v>
      </c>
      <c r="H6729" s="1">
        <v>1</v>
      </c>
      <c r="I6729" s="15">
        <v>0.66666666666666663</v>
      </c>
      <c r="J6729">
        <f t="shared" si="105"/>
        <v>40</v>
      </c>
    </row>
    <row r="6730" spans="1:10" x14ac:dyDescent="0.3">
      <c r="A6730" t="s">
        <v>6434</v>
      </c>
      <c r="C6730" s="18">
        <v>410.57501127784536</v>
      </c>
      <c r="D6730" s="1"/>
      <c r="E6730" s="1">
        <v>3</v>
      </c>
      <c r="F6730" s="1">
        <v>2</v>
      </c>
      <c r="G6730" s="1">
        <v>0</v>
      </c>
      <c r="H6730" s="1">
        <v>1</v>
      </c>
      <c r="I6730" s="15">
        <v>0.66666666666666663</v>
      </c>
      <c r="J6730">
        <f t="shared" si="105"/>
        <v>40</v>
      </c>
    </row>
    <row r="6731" spans="1:10" x14ac:dyDescent="0.3">
      <c r="A6731" t="s">
        <v>6435</v>
      </c>
      <c r="C6731" s="18">
        <v>410.57501127784536</v>
      </c>
      <c r="D6731" s="1"/>
      <c r="E6731" s="1">
        <v>3</v>
      </c>
      <c r="F6731" s="1">
        <v>2</v>
      </c>
      <c r="G6731" s="1">
        <v>0</v>
      </c>
      <c r="H6731" s="1">
        <v>1</v>
      </c>
      <c r="I6731" s="15">
        <v>0.66666666666666663</v>
      </c>
      <c r="J6731">
        <f t="shared" si="105"/>
        <v>40</v>
      </c>
    </row>
    <row r="6732" spans="1:10" x14ac:dyDescent="0.3">
      <c r="A6732" t="s">
        <v>6436</v>
      </c>
      <c r="C6732" s="18">
        <v>410.57501127784536</v>
      </c>
      <c r="D6732" s="1"/>
      <c r="E6732" s="1">
        <v>3</v>
      </c>
      <c r="F6732" s="1">
        <v>2</v>
      </c>
      <c r="G6732" s="1">
        <v>0</v>
      </c>
      <c r="H6732" s="1">
        <v>1</v>
      </c>
      <c r="I6732" s="15">
        <v>0.66666666666666663</v>
      </c>
      <c r="J6732">
        <f t="shared" si="105"/>
        <v>40</v>
      </c>
    </row>
    <row r="6733" spans="1:10" x14ac:dyDescent="0.3">
      <c r="A6733" t="s">
        <v>6437</v>
      </c>
      <c r="C6733" s="18">
        <v>410.57501127784536</v>
      </c>
      <c r="D6733" s="1"/>
      <c r="E6733" s="1">
        <v>3</v>
      </c>
      <c r="F6733" s="1">
        <v>2</v>
      </c>
      <c r="G6733" s="1">
        <v>0</v>
      </c>
      <c r="H6733" s="1">
        <v>1</v>
      </c>
      <c r="I6733" s="15">
        <v>0.66666666666666663</v>
      </c>
      <c r="J6733">
        <f t="shared" si="105"/>
        <v>40</v>
      </c>
    </row>
    <row r="6734" spans="1:10" x14ac:dyDescent="0.3">
      <c r="A6734" t="s">
        <v>6438</v>
      </c>
      <c r="C6734" s="18">
        <v>410.57501127784536</v>
      </c>
      <c r="D6734" s="1"/>
      <c r="E6734" s="1">
        <v>3</v>
      </c>
      <c r="F6734" s="1">
        <v>2</v>
      </c>
      <c r="G6734" s="1">
        <v>0</v>
      </c>
      <c r="H6734" s="1">
        <v>1</v>
      </c>
      <c r="I6734" s="15">
        <v>0.66666666666666663</v>
      </c>
      <c r="J6734">
        <f t="shared" si="105"/>
        <v>40</v>
      </c>
    </row>
    <row r="6735" spans="1:10" x14ac:dyDescent="0.3">
      <c r="A6735" t="s">
        <v>6439</v>
      </c>
      <c r="C6735" s="18">
        <v>410.57467430182732</v>
      </c>
      <c r="D6735" s="1"/>
      <c r="E6735" s="1">
        <v>3</v>
      </c>
      <c r="F6735" s="1">
        <v>2</v>
      </c>
      <c r="G6735" s="1">
        <v>0</v>
      </c>
      <c r="H6735" s="1">
        <v>1</v>
      </c>
      <c r="I6735" s="15">
        <v>0.66666666666666663</v>
      </c>
      <c r="J6735">
        <f t="shared" si="105"/>
        <v>40</v>
      </c>
    </row>
    <row r="6736" spans="1:10" x14ac:dyDescent="0.3">
      <c r="A6736" t="s">
        <v>6440</v>
      </c>
      <c r="C6736" s="18">
        <v>410.5738991480863</v>
      </c>
      <c r="D6736" s="1"/>
      <c r="E6736" s="1">
        <v>9</v>
      </c>
      <c r="F6736" s="1">
        <v>5</v>
      </c>
      <c r="G6736" s="1">
        <v>0</v>
      </c>
      <c r="H6736" s="1">
        <v>4</v>
      </c>
      <c r="I6736" s="15">
        <v>0.55555555555555558</v>
      </c>
      <c r="J6736">
        <f t="shared" si="105"/>
        <v>40</v>
      </c>
    </row>
    <row r="6737" spans="1:10" x14ac:dyDescent="0.3">
      <c r="A6737" t="s">
        <v>6441</v>
      </c>
      <c r="C6737" s="18">
        <v>410.57389539023421</v>
      </c>
      <c r="D6737" s="1"/>
      <c r="E6737" s="1">
        <v>3</v>
      </c>
      <c r="F6737" s="1">
        <v>2</v>
      </c>
      <c r="G6737" s="1">
        <v>0</v>
      </c>
      <c r="H6737" s="1">
        <v>1</v>
      </c>
      <c r="I6737" s="15">
        <v>0.66666666666666663</v>
      </c>
      <c r="J6737">
        <f t="shared" si="105"/>
        <v>40</v>
      </c>
    </row>
    <row r="6738" spans="1:10" x14ac:dyDescent="0.3">
      <c r="A6738" t="s">
        <v>6442</v>
      </c>
      <c r="C6738" s="18">
        <v>410.572491236823</v>
      </c>
      <c r="D6738" s="1"/>
      <c r="E6738" s="1">
        <v>5</v>
      </c>
      <c r="F6738" s="1">
        <v>3</v>
      </c>
      <c r="G6738" s="1">
        <v>0</v>
      </c>
      <c r="H6738" s="1">
        <v>2</v>
      </c>
      <c r="I6738" s="15">
        <v>0.6</v>
      </c>
      <c r="J6738">
        <f t="shared" si="105"/>
        <v>40</v>
      </c>
    </row>
    <row r="6739" spans="1:10" x14ac:dyDescent="0.3">
      <c r="A6739" t="s">
        <v>6443</v>
      </c>
      <c r="C6739" s="18">
        <v>410.56871237203632</v>
      </c>
      <c r="D6739" s="1"/>
      <c r="E6739" s="1">
        <v>3</v>
      </c>
      <c r="F6739" s="1">
        <v>2</v>
      </c>
      <c r="G6739" s="1">
        <v>0</v>
      </c>
      <c r="H6739" s="1">
        <v>1</v>
      </c>
      <c r="I6739" s="15">
        <v>0.66666666666666663</v>
      </c>
      <c r="J6739">
        <f t="shared" si="105"/>
        <v>40</v>
      </c>
    </row>
    <row r="6740" spans="1:10" x14ac:dyDescent="0.3">
      <c r="A6740" t="s">
        <v>6444</v>
      </c>
      <c r="C6740" s="18">
        <v>410.56848026019685</v>
      </c>
      <c r="D6740" s="1"/>
      <c r="E6740" s="1">
        <v>3</v>
      </c>
      <c r="F6740" s="1">
        <v>2</v>
      </c>
      <c r="G6740" s="1">
        <v>0</v>
      </c>
      <c r="H6740" s="1">
        <v>1</v>
      </c>
      <c r="I6740" s="15">
        <v>0.66666666666666663</v>
      </c>
      <c r="J6740">
        <f t="shared" si="105"/>
        <v>40</v>
      </c>
    </row>
    <row r="6741" spans="1:10" x14ac:dyDescent="0.3">
      <c r="A6741" t="s">
        <v>6445</v>
      </c>
      <c r="C6741" s="18">
        <v>410.56746783393453</v>
      </c>
      <c r="D6741" s="1"/>
      <c r="E6741" s="1">
        <v>3</v>
      </c>
      <c r="F6741" s="1">
        <v>2</v>
      </c>
      <c r="G6741" s="1">
        <v>0</v>
      </c>
      <c r="H6741" s="1">
        <v>1</v>
      </c>
      <c r="I6741" s="15">
        <v>0.66666666666666663</v>
      </c>
      <c r="J6741">
        <f t="shared" si="105"/>
        <v>40</v>
      </c>
    </row>
    <row r="6742" spans="1:10" x14ac:dyDescent="0.3">
      <c r="A6742" t="s">
        <v>6446</v>
      </c>
      <c r="C6742" s="18">
        <v>410.56743699116095</v>
      </c>
      <c r="D6742" s="1"/>
      <c r="E6742" s="1">
        <v>3</v>
      </c>
      <c r="F6742" s="1">
        <v>2</v>
      </c>
      <c r="G6742" s="1">
        <v>0</v>
      </c>
      <c r="H6742" s="1">
        <v>1</v>
      </c>
      <c r="I6742" s="15">
        <v>0.66666666666666663</v>
      </c>
      <c r="J6742">
        <f t="shared" si="105"/>
        <v>40</v>
      </c>
    </row>
    <row r="6743" spans="1:10" x14ac:dyDescent="0.3">
      <c r="A6743" t="s">
        <v>6447</v>
      </c>
      <c r="C6743" s="18">
        <v>410.56721209951991</v>
      </c>
      <c r="D6743" s="1"/>
      <c r="E6743" s="1">
        <v>3</v>
      </c>
      <c r="F6743" s="1">
        <v>2</v>
      </c>
      <c r="G6743" s="1">
        <v>0</v>
      </c>
      <c r="H6743" s="1">
        <v>1</v>
      </c>
      <c r="I6743" s="15">
        <v>0.66666666666666663</v>
      </c>
      <c r="J6743">
        <f t="shared" si="105"/>
        <v>40</v>
      </c>
    </row>
    <row r="6744" spans="1:10" x14ac:dyDescent="0.3">
      <c r="A6744" t="s">
        <v>6448</v>
      </c>
      <c r="C6744" s="18">
        <v>410.56680210461997</v>
      </c>
      <c r="D6744" s="1"/>
      <c r="E6744" s="1">
        <v>5</v>
      </c>
      <c r="F6744" s="1">
        <v>3</v>
      </c>
      <c r="G6744" s="1">
        <v>0</v>
      </c>
      <c r="H6744" s="1">
        <v>2</v>
      </c>
      <c r="I6744" s="15">
        <v>0.6</v>
      </c>
      <c r="J6744">
        <f t="shared" si="105"/>
        <v>40</v>
      </c>
    </row>
    <row r="6745" spans="1:10" x14ac:dyDescent="0.3">
      <c r="A6745" t="s">
        <v>6449</v>
      </c>
      <c r="C6745" s="18">
        <v>410.56675634086992</v>
      </c>
      <c r="D6745" s="1"/>
      <c r="E6745" s="1">
        <v>3</v>
      </c>
      <c r="F6745" s="1">
        <v>2</v>
      </c>
      <c r="G6745" s="1">
        <v>0</v>
      </c>
      <c r="H6745" s="1">
        <v>1</v>
      </c>
      <c r="I6745" s="15">
        <v>0.66666666666666663</v>
      </c>
      <c r="J6745">
        <f t="shared" si="105"/>
        <v>40</v>
      </c>
    </row>
    <row r="6746" spans="1:10" x14ac:dyDescent="0.3">
      <c r="A6746" t="s">
        <v>6450</v>
      </c>
      <c r="C6746" s="18">
        <v>410.56675634086992</v>
      </c>
      <c r="D6746" s="1"/>
      <c r="E6746" s="1">
        <v>3</v>
      </c>
      <c r="F6746" s="1">
        <v>2</v>
      </c>
      <c r="G6746" s="1">
        <v>0</v>
      </c>
      <c r="H6746" s="1">
        <v>1</v>
      </c>
      <c r="I6746" s="15">
        <v>0.66666666666666663</v>
      </c>
      <c r="J6746">
        <f t="shared" si="105"/>
        <v>40</v>
      </c>
    </row>
    <row r="6747" spans="1:10" x14ac:dyDescent="0.3">
      <c r="A6747" t="s">
        <v>6451</v>
      </c>
      <c r="C6747" s="18">
        <v>410.56668604579994</v>
      </c>
      <c r="D6747" s="1"/>
      <c r="E6747" s="1">
        <v>5</v>
      </c>
      <c r="F6747" s="1">
        <v>3</v>
      </c>
      <c r="G6747" s="1">
        <v>0</v>
      </c>
      <c r="H6747" s="1">
        <v>2</v>
      </c>
      <c r="I6747" s="15">
        <v>0.6</v>
      </c>
      <c r="J6747">
        <f t="shared" si="105"/>
        <v>40</v>
      </c>
    </row>
    <row r="6748" spans="1:10" x14ac:dyDescent="0.3">
      <c r="A6748" t="s">
        <v>6452</v>
      </c>
      <c r="C6748" s="18">
        <v>410.56608561014514</v>
      </c>
      <c r="D6748" s="1"/>
      <c r="E6748" s="1">
        <v>3</v>
      </c>
      <c r="F6748" s="1">
        <v>2</v>
      </c>
      <c r="G6748" s="1">
        <v>0</v>
      </c>
      <c r="H6748" s="1">
        <v>1</v>
      </c>
      <c r="I6748" s="15">
        <v>0.66666666666666663</v>
      </c>
      <c r="J6748">
        <f t="shared" si="105"/>
        <v>40</v>
      </c>
    </row>
    <row r="6749" spans="1:10" x14ac:dyDescent="0.3">
      <c r="A6749" t="s">
        <v>6453</v>
      </c>
      <c r="C6749" s="18">
        <v>410.56585761648989</v>
      </c>
      <c r="D6749" s="1"/>
      <c r="E6749" s="1">
        <v>3</v>
      </c>
      <c r="F6749" s="1">
        <v>2</v>
      </c>
      <c r="G6749" s="1">
        <v>0</v>
      </c>
      <c r="H6749" s="1">
        <v>1</v>
      </c>
      <c r="I6749" s="15">
        <v>0.66666666666666663</v>
      </c>
      <c r="J6749">
        <f t="shared" si="105"/>
        <v>40</v>
      </c>
    </row>
    <row r="6750" spans="1:10" x14ac:dyDescent="0.3">
      <c r="A6750" t="s">
        <v>6454</v>
      </c>
      <c r="C6750" s="18">
        <v>410.56521389385119</v>
      </c>
      <c r="D6750" s="1"/>
      <c r="E6750" s="1">
        <v>3</v>
      </c>
      <c r="F6750" s="1">
        <v>2</v>
      </c>
      <c r="G6750" s="1">
        <v>0</v>
      </c>
      <c r="H6750" s="1">
        <v>1</v>
      </c>
      <c r="I6750" s="15">
        <v>0.66666666666666663</v>
      </c>
      <c r="J6750">
        <f t="shared" si="105"/>
        <v>40</v>
      </c>
    </row>
    <row r="6751" spans="1:10" x14ac:dyDescent="0.3">
      <c r="A6751" t="s">
        <v>6455</v>
      </c>
      <c r="C6751" s="18">
        <v>410.56432571357408</v>
      </c>
      <c r="D6751" s="1"/>
      <c r="E6751" s="1">
        <v>3</v>
      </c>
      <c r="F6751" s="1">
        <v>2</v>
      </c>
      <c r="G6751" s="1">
        <v>0</v>
      </c>
      <c r="H6751" s="1">
        <v>1</v>
      </c>
      <c r="I6751" s="15">
        <v>0.66666666666666663</v>
      </c>
      <c r="J6751">
        <f t="shared" si="105"/>
        <v>40</v>
      </c>
    </row>
    <row r="6752" spans="1:10" x14ac:dyDescent="0.3">
      <c r="A6752" t="s">
        <v>6456</v>
      </c>
      <c r="C6752" s="18">
        <v>410.5640458704172</v>
      </c>
      <c r="D6752" s="1"/>
      <c r="E6752" s="1">
        <v>3</v>
      </c>
      <c r="F6752" s="1">
        <v>2</v>
      </c>
      <c r="G6752" s="1">
        <v>0</v>
      </c>
      <c r="H6752" s="1">
        <v>1</v>
      </c>
      <c r="I6752" s="15">
        <v>0.66666666666666663</v>
      </c>
      <c r="J6752">
        <f t="shared" si="105"/>
        <v>40</v>
      </c>
    </row>
    <row r="6753" spans="1:10" x14ac:dyDescent="0.3">
      <c r="A6753" t="s">
        <v>6457</v>
      </c>
      <c r="C6753" s="18">
        <v>410.56035707729302</v>
      </c>
      <c r="D6753" s="1"/>
      <c r="E6753" s="1">
        <v>3</v>
      </c>
      <c r="F6753" s="1">
        <v>2</v>
      </c>
      <c r="G6753" s="1">
        <v>0</v>
      </c>
      <c r="H6753" s="1">
        <v>1</v>
      </c>
      <c r="I6753" s="15">
        <v>0.66666666666666663</v>
      </c>
      <c r="J6753">
        <f t="shared" si="105"/>
        <v>40</v>
      </c>
    </row>
    <row r="6754" spans="1:10" x14ac:dyDescent="0.3">
      <c r="A6754" t="s">
        <v>6458</v>
      </c>
      <c r="C6754" s="18">
        <v>410.55980002903738</v>
      </c>
      <c r="D6754" s="1"/>
      <c r="E6754" s="1">
        <v>3</v>
      </c>
      <c r="F6754" s="1">
        <v>2</v>
      </c>
      <c r="G6754" s="1">
        <v>0</v>
      </c>
      <c r="H6754" s="1">
        <v>1</v>
      </c>
      <c r="I6754" s="15">
        <v>0.66666666666666663</v>
      </c>
      <c r="J6754">
        <f t="shared" si="105"/>
        <v>40</v>
      </c>
    </row>
    <row r="6755" spans="1:10" x14ac:dyDescent="0.3">
      <c r="A6755" t="s">
        <v>6459</v>
      </c>
      <c r="C6755" s="18">
        <v>410.55893748808273</v>
      </c>
      <c r="D6755" s="1"/>
      <c r="E6755" s="1">
        <v>5</v>
      </c>
      <c r="F6755" s="1">
        <v>3</v>
      </c>
      <c r="G6755" s="1">
        <v>0</v>
      </c>
      <c r="H6755" s="1">
        <v>2</v>
      </c>
      <c r="I6755" s="15">
        <v>0.6</v>
      </c>
      <c r="J6755">
        <f t="shared" si="105"/>
        <v>40</v>
      </c>
    </row>
    <row r="6756" spans="1:10" x14ac:dyDescent="0.3">
      <c r="A6756" t="s">
        <v>6460</v>
      </c>
      <c r="C6756" s="18">
        <v>410.55875114382297</v>
      </c>
      <c r="D6756" s="1"/>
      <c r="E6756" s="1">
        <v>5</v>
      </c>
      <c r="F6756" s="1">
        <v>3</v>
      </c>
      <c r="G6756" s="1">
        <v>0</v>
      </c>
      <c r="H6756" s="1">
        <v>2</v>
      </c>
      <c r="I6756" s="15">
        <v>0.6</v>
      </c>
      <c r="J6756">
        <f t="shared" si="105"/>
        <v>40</v>
      </c>
    </row>
    <row r="6757" spans="1:10" x14ac:dyDescent="0.3">
      <c r="A6757" t="s">
        <v>6461</v>
      </c>
      <c r="C6757" s="18">
        <v>410.55851428910529</v>
      </c>
      <c r="D6757" s="1"/>
      <c r="E6757" s="1">
        <v>3</v>
      </c>
      <c r="F6757" s="1">
        <v>2</v>
      </c>
      <c r="G6757" s="1">
        <v>0</v>
      </c>
      <c r="H6757" s="1">
        <v>1</v>
      </c>
      <c r="I6757" s="15">
        <v>0.66666666666666663</v>
      </c>
      <c r="J6757">
        <f t="shared" si="105"/>
        <v>40</v>
      </c>
    </row>
    <row r="6758" spans="1:10" x14ac:dyDescent="0.3">
      <c r="A6758" t="s">
        <v>6462</v>
      </c>
      <c r="C6758" s="18">
        <v>410.55846266780952</v>
      </c>
      <c r="D6758" s="1"/>
      <c r="E6758" s="1">
        <v>5</v>
      </c>
      <c r="F6758" s="1">
        <v>3</v>
      </c>
      <c r="G6758" s="1">
        <v>0</v>
      </c>
      <c r="H6758" s="1">
        <v>2</v>
      </c>
      <c r="I6758" s="15">
        <v>0.6</v>
      </c>
      <c r="J6758">
        <f t="shared" si="105"/>
        <v>40</v>
      </c>
    </row>
    <row r="6759" spans="1:10" x14ac:dyDescent="0.3">
      <c r="A6759" t="s">
        <v>6463</v>
      </c>
      <c r="C6759" s="18">
        <v>410.55846113799765</v>
      </c>
      <c r="D6759" s="1"/>
      <c r="E6759" s="1">
        <v>3</v>
      </c>
      <c r="F6759" s="1">
        <v>2</v>
      </c>
      <c r="G6759" s="1">
        <v>0</v>
      </c>
      <c r="H6759" s="1">
        <v>1</v>
      </c>
      <c r="I6759" s="15">
        <v>0.66666666666666663</v>
      </c>
      <c r="J6759">
        <f t="shared" si="105"/>
        <v>40</v>
      </c>
    </row>
    <row r="6760" spans="1:10" x14ac:dyDescent="0.3">
      <c r="A6760" t="s">
        <v>6464</v>
      </c>
      <c r="C6760" s="18">
        <v>410.55846113799765</v>
      </c>
      <c r="D6760" s="1"/>
      <c r="E6760" s="1">
        <v>5</v>
      </c>
      <c r="F6760" s="1">
        <v>3</v>
      </c>
      <c r="G6760" s="1">
        <v>0</v>
      </c>
      <c r="H6760" s="1">
        <v>2</v>
      </c>
      <c r="I6760" s="15">
        <v>0.6</v>
      </c>
      <c r="J6760">
        <f t="shared" si="105"/>
        <v>40</v>
      </c>
    </row>
    <row r="6761" spans="1:10" x14ac:dyDescent="0.3">
      <c r="A6761" t="s">
        <v>6465</v>
      </c>
      <c r="C6761" s="18">
        <v>410.55846113799765</v>
      </c>
      <c r="D6761" s="1"/>
      <c r="E6761" s="1">
        <v>3</v>
      </c>
      <c r="F6761" s="1">
        <v>2</v>
      </c>
      <c r="G6761" s="1">
        <v>0</v>
      </c>
      <c r="H6761" s="1">
        <v>1</v>
      </c>
      <c r="I6761" s="15">
        <v>0.66666666666666663</v>
      </c>
      <c r="J6761">
        <f t="shared" si="105"/>
        <v>40</v>
      </c>
    </row>
    <row r="6762" spans="1:10" x14ac:dyDescent="0.3">
      <c r="A6762" t="s">
        <v>6466</v>
      </c>
      <c r="C6762" s="18">
        <v>410.55846113799765</v>
      </c>
      <c r="D6762" s="1"/>
      <c r="E6762" s="1">
        <v>3</v>
      </c>
      <c r="F6762" s="1">
        <v>2</v>
      </c>
      <c r="G6762" s="1">
        <v>0</v>
      </c>
      <c r="H6762" s="1">
        <v>1</v>
      </c>
      <c r="I6762" s="15">
        <v>0.66666666666666663</v>
      </c>
      <c r="J6762">
        <f t="shared" si="105"/>
        <v>40</v>
      </c>
    </row>
    <row r="6763" spans="1:10" x14ac:dyDescent="0.3">
      <c r="A6763" t="s">
        <v>6467</v>
      </c>
      <c r="C6763" s="18">
        <v>410.55846113799765</v>
      </c>
      <c r="D6763" s="1"/>
      <c r="E6763" s="1">
        <v>3</v>
      </c>
      <c r="F6763" s="1">
        <v>2</v>
      </c>
      <c r="G6763" s="1">
        <v>0</v>
      </c>
      <c r="H6763" s="1">
        <v>1</v>
      </c>
      <c r="I6763" s="15">
        <v>0.66666666666666663</v>
      </c>
      <c r="J6763">
        <f t="shared" si="105"/>
        <v>40</v>
      </c>
    </row>
    <row r="6764" spans="1:10" x14ac:dyDescent="0.3">
      <c r="A6764" t="s">
        <v>6468</v>
      </c>
      <c r="C6764" s="18">
        <v>410.55823110235252</v>
      </c>
      <c r="D6764" s="1"/>
      <c r="E6764" s="1">
        <v>3</v>
      </c>
      <c r="F6764" s="1">
        <v>2</v>
      </c>
      <c r="G6764" s="1">
        <v>0</v>
      </c>
      <c r="H6764" s="1">
        <v>1</v>
      </c>
      <c r="I6764" s="15">
        <v>0.66666666666666663</v>
      </c>
      <c r="J6764">
        <f t="shared" si="105"/>
        <v>40</v>
      </c>
    </row>
    <row r="6765" spans="1:10" x14ac:dyDescent="0.3">
      <c r="A6765" t="s">
        <v>6469</v>
      </c>
      <c r="C6765" s="18">
        <v>410.55787446316242</v>
      </c>
      <c r="D6765" s="1"/>
      <c r="E6765" s="1">
        <v>34</v>
      </c>
      <c r="F6765" s="1">
        <v>22</v>
      </c>
      <c r="G6765" s="1">
        <v>0</v>
      </c>
      <c r="H6765" s="1">
        <v>12</v>
      </c>
      <c r="I6765" s="15">
        <v>0.6470588235294118</v>
      </c>
      <c r="J6765">
        <f t="shared" si="105"/>
        <v>20</v>
      </c>
    </row>
    <row r="6766" spans="1:10" x14ac:dyDescent="0.3">
      <c r="A6766" t="s">
        <v>6472</v>
      </c>
      <c r="C6766" s="18">
        <v>410.55764116148032</v>
      </c>
      <c r="D6766" s="1"/>
      <c r="E6766" s="1">
        <v>3</v>
      </c>
      <c r="F6766" s="1">
        <v>2</v>
      </c>
      <c r="G6766" s="1">
        <v>0</v>
      </c>
      <c r="H6766" s="1">
        <v>1</v>
      </c>
      <c r="I6766" s="15">
        <v>0.66666666666666663</v>
      </c>
      <c r="J6766">
        <f t="shared" si="105"/>
        <v>40</v>
      </c>
    </row>
    <row r="6767" spans="1:10" x14ac:dyDescent="0.3">
      <c r="A6767" t="s">
        <v>6470</v>
      </c>
      <c r="C6767" s="18">
        <v>410.55735032436553</v>
      </c>
      <c r="D6767" s="1"/>
      <c r="E6767" s="1">
        <v>5</v>
      </c>
      <c r="F6767" s="1">
        <v>3</v>
      </c>
      <c r="G6767" s="1">
        <v>0</v>
      </c>
      <c r="H6767" s="1">
        <v>2</v>
      </c>
      <c r="I6767" s="15">
        <v>0.6</v>
      </c>
      <c r="J6767">
        <f t="shared" si="105"/>
        <v>40</v>
      </c>
    </row>
    <row r="6768" spans="1:10" x14ac:dyDescent="0.3">
      <c r="A6768" t="s">
        <v>6471</v>
      </c>
      <c r="C6768" s="18">
        <v>410.55699463592146</v>
      </c>
      <c r="D6768" s="1"/>
      <c r="E6768" s="1">
        <v>3</v>
      </c>
      <c r="F6768" s="1">
        <v>2</v>
      </c>
      <c r="G6768" s="1">
        <v>0</v>
      </c>
      <c r="H6768" s="1">
        <v>1</v>
      </c>
      <c r="I6768" s="15">
        <v>0.66666666666666663</v>
      </c>
      <c r="J6768">
        <f t="shared" si="105"/>
        <v>40</v>
      </c>
    </row>
    <row r="6769" spans="1:10" x14ac:dyDescent="0.3">
      <c r="A6769" t="s">
        <v>6473</v>
      </c>
      <c r="C6769" s="18">
        <v>410.55075096819297</v>
      </c>
      <c r="D6769" s="1"/>
      <c r="E6769" s="1">
        <v>5</v>
      </c>
      <c r="F6769" s="1">
        <v>3</v>
      </c>
      <c r="G6769" s="1">
        <v>0</v>
      </c>
      <c r="H6769" s="1">
        <v>2</v>
      </c>
      <c r="I6769" s="15">
        <v>0.6</v>
      </c>
      <c r="J6769">
        <f t="shared" si="105"/>
        <v>40</v>
      </c>
    </row>
    <row r="6770" spans="1:10" x14ac:dyDescent="0.3">
      <c r="A6770" t="s">
        <v>6474</v>
      </c>
      <c r="C6770" s="18">
        <v>410.55017924498003</v>
      </c>
      <c r="D6770" s="1"/>
      <c r="E6770" s="1">
        <v>3</v>
      </c>
      <c r="F6770" s="1">
        <v>2</v>
      </c>
      <c r="G6770" s="1">
        <v>0</v>
      </c>
      <c r="H6770" s="1">
        <v>1</v>
      </c>
      <c r="I6770" s="15">
        <v>0.66666666666666663</v>
      </c>
      <c r="J6770">
        <f t="shared" si="105"/>
        <v>40</v>
      </c>
    </row>
    <row r="6771" spans="1:10" x14ac:dyDescent="0.3">
      <c r="A6771" t="s">
        <v>6475</v>
      </c>
      <c r="C6771" s="18">
        <v>410.55008644747784</v>
      </c>
      <c r="D6771" s="1"/>
      <c r="E6771" s="1">
        <v>3</v>
      </c>
      <c r="F6771" s="1">
        <v>2</v>
      </c>
      <c r="G6771" s="1">
        <v>0</v>
      </c>
      <c r="H6771" s="1">
        <v>1</v>
      </c>
      <c r="I6771" s="15">
        <v>0.66666666666666663</v>
      </c>
      <c r="J6771">
        <f t="shared" si="105"/>
        <v>40</v>
      </c>
    </row>
    <row r="6772" spans="1:10" x14ac:dyDescent="0.3">
      <c r="A6772" t="s">
        <v>6476</v>
      </c>
      <c r="C6772" s="18">
        <v>410.54985937877098</v>
      </c>
      <c r="D6772" s="1"/>
      <c r="E6772" s="1">
        <v>3</v>
      </c>
      <c r="F6772" s="1">
        <v>2</v>
      </c>
      <c r="G6772" s="1">
        <v>0</v>
      </c>
      <c r="H6772" s="1">
        <v>1</v>
      </c>
      <c r="I6772" s="15">
        <v>0.66666666666666663</v>
      </c>
      <c r="J6772">
        <f t="shared" si="105"/>
        <v>40</v>
      </c>
    </row>
    <row r="6773" spans="1:10" x14ac:dyDescent="0.3">
      <c r="A6773" t="s">
        <v>6477</v>
      </c>
      <c r="C6773" s="18">
        <v>410.54938329916462</v>
      </c>
      <c r="D6773" s="1"/>
      <c r="E6773" s="1">
        <v>3</v>
      </c>
      <c r="F6773" s="1">
        <v>2</v>
      </c>
      <c r="G6773" s="1">
        <v>0</v>
      </c>
      <c r="H6773" s="1">
        <v>1</v>
      </c>
      <c r="I6773" s="15">
        <v>0.66666666666666663</v>
      </c>
      <c r="J6773">
        <f t="shared" si="105"/>
        <v>40</v>
      </c>
    </row>
    <row r="6774" spans="1:10" x14ac:dyDescent="0.3">
      <c r="A6774" t="s">
        <v>6478</v>
      </c>
      <c r="C6774" s="18">
        <v>410.54917075740263</v>
      </c>
      <c r="D6774" s="1"/>
      <c r="E6774" s="1">
        <v>3</v>
      </c>
      <c r="F6774" s="1">
        <v>2</v>
      </c>
      <c r="G6774" s="1">
        <v>0</v>
      </c>
      <c r="H6774" s="1">
        <v>1</v>
      </c>
      <c r="I6774" s="15">
        <v>0.66666666666666663</v>
      </c>
      <c r="J6774">
        <f t="shared" si="105"/>
        <v>40</v>
      </c>
    </row>
    <row r="6775" spans="1:10" x14ac:dyDescent="0.3">
      <c r="A6775" t="s">
        <v>6479</v>
      </c>
      <c r="C6775" s="18">
        <v>410.54820148968281</v>
      </c>
      <c r="D6775" s="1"/>
      <c r="E6775" s="1">
        <v>18</v>
      </c>
      <c r="F6775" s="1">
        <v>10</v>
      </c>
      <c r="G6775" s="1">
        <v>0</v>
      </c>
      <c r="H6775" s="1">
        <v>8</v>
      </c>
      <c r="I6775" s="15">
        <v>0.55555555555555558</v>
      </c>
      <c r="J6775">
        <f t="shared" si="105"/>
        <v>40</v>
      </c>
    </row>
    <row r="6776" spans="1:10" x14ac:dyDescent="0.3">
      <c r="A6776" t="s">
        <v>6480</v>
      </c>
      <c r="C6776" s="18">
        <v>410.54117715268518</v>
      </c>
      <c r="D6776" s="1"/>
      <c r="E6776" s="1">
        <v>3</v>
      </c>
      <c r="F6776" s="1">
        <v>2</v>
      </c>
      <c r="G6776" s="1">
        <v>0</v>
      </c>
      <c r="H6776" s="1">
        <v>1</v>
      </c>
      <c r="I6776" s="15">
        <v>0.66666666666666663</v>
      </c>
      <c r="J6776">
        <f t="shared" si="105"/>
        <v>40</v>
      </c>
    </row>
    <row r="6777" spans="1:10" x14ac:dyDescent="0.3">
      <c r="A6777" t="s">
        <v>6481</v>
      </c>
      <c r="C6777" s="18">
        <v>410.53941453578943</v>
      </c>
      <c r="D6777" s="1"/>
      <c r="E6777" s="1">
        <v>3</v>
      </c>
      <c r="F6777" s="1">
        <v>2</v>
      </c>
      <c r="G6777" s="1">
        <v>0</v>
      </c>
      <c r="H6777" s="1">
        <v>1</v>
      </c>
      <c r="I6777" s="15">
        <v>0.66666666666666663</v>
      </c>
      <c r="J6777">
        <f t="shared" si="105"/>
        <v>40</v>
      </c>
    </row>
    <row r="6778" spans="1:10" x14ac:dyDescent="0.3">
      <c r="A6778" t="s">
        <v>6482</v>
      </c>
      <c r="C6778" s="18">
        <v>410.53733978951766</v>
      </c>
      <c r="D6778" s="1"/>
      <c r="E6778" s="1">
        <v>7</v>
      </c>
      <c r="F6778" s="1">
        <v>4</v>
      </c>
      <c r="G6778" s="1">
        <v>0</v>
      </c>
      <c r="H6778" s="1">
        <v>3</v>
      </c>
      <c r="I6778" s="15">
        <v>0.5714285714285714</v>
      </c>
      <c r="J6778">
        <f t="shared" si="105"/>
        <v>40</v>
      </c>
    </row>
    <row r="6779" spans="1:10" x14ac:dyDescent="0.3">
      <c r="A6779" t="s">
        <v>6483</v>
      </c>
      <c r="C6779" s="18">
        <v>410.536884509365</v>
      </c>
      <c r="D6779" s="1"/>
      <c r="E6779" s="1">
        <v>3</v>
      </c>
      <c r="F6779" s="1">
        <v>2</v>
      </c>
      <c r="G6779" s="1">
        <v>0</v>
      </c>
      <c r="H6779" s="1">
        <v>1</v>
      </c>
      <c r="I6779" s="15">
        <v>0.66666666666666663</v>
      </c>
      <c r="J6779">
        <f t="shared" si="105"/>
        <v>40</v>
      </c>
    </row>
    <row r="6780" spans="1:10" x14ac:dyDescent="0.3">
      <c r="A6780" t="s">
        <v>6484</v>
      </c>
      <c r="C6780" s="18">
        <v>410.53686365759177</v>
      </c>
      <c r="D6780" s="1"/>
      <c r="E6780" s="1">
        <v>3</v>
      </c>
      <c r="F6780" s="1">
        <v>2</v>
      </c>
      <c r="G6780" s="1">
        <v>0</v>
      </c>
      <c r="H6780" s="1">
        <v>1</v>
      </c>
      <c r="I6780" s="15">
        <v>0.66666666666666663</v>
      </c>
      <c r="J6780">
        <f t="shared" si="105"/>
        <v>40</v>
      </c>
    </row>
    <row r="6781" spans="1:10" x14ac:dyDescent="0.3">
      <c r="A6781" t="s">
        <v>6485</v>
      </c>
      <c r="C6781" s="18">
        <v>410.53683503265199</v>
      </c>
      <c r="D6781" s="1"/>
      <c r="E6781" s="1">
        <v>3</v>
      </c>
      <c r="F6781" s="1">
        <v>2</v>
      </c>
      <c r="G6781" s="1">
        <v>0</v>
      </c>
      <c r="H6781" s="1">
        <v>1</v>
      </c>
      <c r="I6781" s="15">
        <v>0.66666666666666663</v>
      </c>
      <c r="J6781">
        <f t="shared" si="105"/>
        <v>40</v>
      </c>
    </row>
    <row r="6782" spans="1:10" x14ac:dyDescent="0.3">
      <c r="A6782" t="s">
        <v>6487</v>
      </c>
      <c r="C6782" s="18">
        <v>410.53661166306688</v>
      </c>
      <c r="D6782" s="1"/>
      <c r="E6782" s="1">
        <v>3</v>
      </c>
      <c r="F6782" s="1">
        <v>2</v>
      </c>
      <c r="G6782" s="1">
        <v>0</v>
      </c>
      <c r="H6782" s="1">
        <v>1</v>
      </c>
      <c r="I6782" s="15">
        <v>0.66666666666666663</v>
      </c>
      <c r="J6782">
        <f t="shared" si="105"/>
        <v>40</v>
      </c>
    </row>
    <row r="6783" spans="1:10" x14ac:dyDescent="0.3">
      <c r="A6783" t="s">
        <v>6486</v>
      </c>
      <c r="C6783" s="18">
        <v>410.53614640717774</v>
      </c>
      <c r="D6783" s="1"/>
      <c r="E6783" s="1">
        <v>3</v>
      </c>
      <c r="F6783" s="1">
        <v>2</v>
      </c>
      <c r="G6783" s="1">
        <v>0</v>
      </c>
      <c r="H6783" s="1">
        <v>1</v>
      </c>
      <c r="I6783" s="15">
        <v>0.66666666666666663</v>
      </c>
      <c r="J6783">
        <f t="shared" si="105"/>
        <v>40</v>
      </c>
    </row>
    <row r="6784" spans="1:10" x14ac:dyDescent="0.3">
      <c r="A6784" t="s">
        <v>6488</v>
      </c>
      <c r="C6784" s="18">
        <v>410.53389972093299</v>
      </c>
      <c r="D6784" s="1"/>
      <c r="E6784" s="1">
        <v>5</v>
      </c>
      <c r="F6784" s="1">
        <v>3</v>
      </c>
      <c r="G6784" s="1">
        <v>0</v>
      </c>
      <c r="H6784" s="1">
        <v>2</v>
      </c>
      <c r="I6784" s="15">
        <v>0.6</v>
      </c>
      <c r="J6784">
        <f t="shared" si="105"/>
        <v>40</v>
      </c>
    </row>
    <row r="6785" spans="1:10" x14ac:dyDescent="0.3">
      <c r="A6785" t="s">
        <v>6489</v>
      </c>
      <c r="C6785" s="18">
        <v>410.53343024799977</v>
      </c>
      <c r="D6785" s="1"/>
      <c r="E6785" s="1">
        <v>3</v>
      </c>
      <c r="F6785" s="1">
        <v>2</v>
      </c>
      <c r="G6785" s="1">
        <v>0</v>
      </c>
      <c r="H6785" s="1">
        <v>1</v>
      </c>
      <c r="I6785" s="15">
        <v>0.66666666666666663</v>
      </c>
      <c r="J6785">
        <f t="shared" si="105"/>
        <v>40</v>
      </c>
    </row>
    <row r="6786" spans="1:10" x14ac:dyDescent="0.3">
      <c r="A6786" t="s">
        <v>6490</v>
      </c>
      <c r="C6786" s="18">
        <v>410.53048966826884</v>
      </c>
      <c r="D6786" s="1"/>
      <c r="E6786" s="1">
        <v>13</v>
      </c>
      <c r="F6786" s="1">
        <v>7</v>
      </c>
      <c r="G6786" s="1">
        <v>0</v>
      </c>
      <c r="H6786" s="1">
        <v>6</v>
      </c>
      <c r="I6786" s="15">
        <v>0.53846153846153844</v>
      </c>
      <c r="J6786">
        <f t="shared" si="105"/>
        <v>40</v>
      </c>
    </row>
    <row r="6787" spans="1:10" x14ac:dyDescent="0.3">
      <c r="A6787" t="s">
        <v>6491</v>
      </c>
      <c r="C6787" s="18">
        <v>410.53040565445167</v>
      </c>
      <c r="D6787" s="1"/>
      <c r="E6787" s="1">
        <v>3</v>
      </c>
      <c r="F6787" s="1">
        <v>2</v>
      </c>
      <c r="G6787" s="1">
        <v>0</v>
      </c>
      <c r="H6787" s="1">
        <v>1</v>
      </c>
      <c r="I6787" s="15">
        <v>0.66666666666666663</v>
      </c>
      <c r="J6787">
        <f t="shared" si="105"/>
        <v>40</v>
      </c>
    </row>
    <row r="6788" spans="1:10" x14ac:dyDescent="0.3">
      <c r="A6788" t="s">
        <v>6660</v>
      </c>
      <c r="C6788" s="18">
        <v>410.52999651205539</v>
      </c>
      <c r="D6788" s="1"/>
      <c r="E6788" s="1">
        <v>3</v>
      </c>
      <c r="F6788" s="1">
        <v>2</v>
      </c>
      <c r="G6788" s="1">
        <v>0</v>
      </c>
      <c r="H6788" s="1">
        <v>1</v>
      </c>
      <c r="I6788" s="15">
        <v>0.66666666666666663</v>
      </c>
      <c r="J6788">
        <f t="shared" ref="J6788:J6851" si="106">IF(E6788&lt;=30,40,20)</f>
        <v>40</v>
      </c>
    </row>
    <row r="6789" spans="1:10" x14ac:dyDescent="0.3">
      <c r="A6789" t="s">
        <v>6492</v>
      </c>
      <c r="C6789" s="18">
        <v>410.52969260016351</v>
      </c>
      <c r="D6789" s="1"/>
      <c r="E6789" s="1">
        <v>3</v>
      </c>
      <c r="F6789" s="1">
        <v>2</v>
      </c>
      <c r="G6789" s="1">
        <v>0</v>
      </c>
      <c r="H6789" s="1">
        <v>1</v>
      </c>
      <c r="I6789" s="15">
        <v>0.66666666666666663</v>
      </c>
      <c r="J6789">
        <f t="shared" si="106"/>
        <v>40</v>
      </c>
    </row>
    <row r="6790" spans="1:10" x14ac:dyDescent="0.3">
      <c r="A6790" t="s">
        <v>6493</v>
      </c>
      <c r="C6790" s="18">
        <v>410.52855900224233</v>
      </c>
      <c r="D6790" s="1"/>
      <c r="E6790" s="1">
        <v>6</v>
      </c>
      <c r="F6790" s="1">
        <v>3</v>
      </c>
      <c r="G6790" s="1">
        <v>1</v>
      </c>
      <c r="H6790" s="1">
        <v>2</v>
      </c>
      <c r="I6790" s="15">
        <v>0.58333333333333337</v>
      </c>
      <c r="J6790">
        <f t="shared" si="106"/>
        <v>40</v>
      </c>
    </row>
    <row r="6791" spans="1:10" x14ac:dyDescent="0.3">
      <c r="A6791" t="s">
        <v>6494</v>
      </c>
      <c r="C6791" s="18">
        <v>410.52775645909395</v>
      </c>
      <c r="D6791" s="1"/>
      <c r="E6791" s="1">
        <v>3</v>
      </c>
      <c r="F6791" s="1">
        <v>2</v>
      </c>
      <c r="G6791" s="1">
        <v>0</v>
      </c>
      <c r="H6791" s="1">
        <v>1</v>
      </c>
      <c r="I6791" s="15">
        <v>0.66666666666666663</v>
      </c>
      <c r="J6791">
        <f t="shared" si="106"/>
        <v>40</v>
      </c>
    </row>
    <row r="6792" spans="1:10" x14ac:dyDescent="0.3">
      <c r="A6792" t="s">
        <v>6495</v>
      </c>
      <c r="C6792" s="18">
        <v>410.52765331163823</v>
      </c>
      <c r="D6792" s="1"/>
      <c r="E6792" s="1">
        <v>3</v>
      </c>
      <c r="F6792" s="1">
        <v>2</v>
      </c>
      <c r="G6792" s="1">
        <v>0</v>
      </c>
      <c r="H6792" s="1">
        <v>1</v>
      </c>
      <c r="I6792" s="15">
        <v>0.66666666666666663</v>
      </c>
      <c r="J6792">
        <f t="shared" si="106"/>
        <v>40</v>
      </c>
    </row>
    <row r="6793" spans="1:10" x14ac:dyDescent="0.3">
      <c r="A6793" t="s">
        <v>6496</v>
      </c>
      <c r="C6793" s="18">
        <v>410.52677619809816</v>
      </c>
      <c r="D6793" s="1"/>
      <c r="E6793" s="1">
        <v>5</v>
      </c>
      <c r="F6793" s="1">
        <v>3</v>
      </c>
      <c r="G6793" s="1">
        <v>0</v>
      </c>
      <c r="H6793" s="1">
        <v>2</v>
      </c>
      <c r="I6793" s="15">
        <v>0.6</v>
      </c>
      <c r="J6793">
        <f t="shared" si="106"/>
        <v>40</v>
      </c>
    </row>
    <row r="6794" spans="1:10" x14ac:dyDescent="0.3">
      <c r="A6794" t="s">
        <v>6497</v>
      </c>
      <c r="C6794" s="18">
        <v>410.52669682255618</v>
      </c>
      <c r="D6794" s="1"/>
      <c r="E6794" s="1">
        <v>3</v>
      </c>
      <c r="F6794" s="1">
        <v>2</v>
      </c>
      <c r="G6794" s="1">
        <v>0</v>
      </c>
      <c r="H6794" s="1">
        <v>1</v>
      </c>
      <c r="I6794" s="15">
        <v>0.66666666666666663</v>
      </c>
      <c r="J6794">
        <f t="shared" si="106"/>
        <v>40</v>
      </c>
    </row>
    <row r="6795" spans="1:10" x14ac:dyDescent="0.3">
      <c r="A6795" t="s">
        <v>6498</v>
      </c>
      <c r="C6795" s="18">
        <v>410.52224149687771</v>
      </c>
      <c r="D6795" s="1"/>
      <c r="E6795" s="1">
        <v>3</v>
      </c>
      <c r="F6795" s="1">
        <v>2</v>
      </c>
      <c r="G6795" s="1">
        <v>0</v>
      </c>
      <c r="H6795" s="1">
        <v>1</v>
      </c>
      <c r="I6795" s="15">
        <v>0.66666666666666663</v>
      </c>
      <c r="J6795">
        <f t="shared" si="106"/>
        <v>40</v>
      </c>
    </row>
    <row r="6796" spans="1:10" x14ac:dyDescent="0.3">
      <c r="A6796" t="s">
        <v>6541</v>
      </c>
      <c r="C6796" s="18">
        <v>410.52184010540725</v>
      </c>
      <c r="D6796" s="1"/>
      <c r="E6796" s="1">
        <v>3</v>
      </c>
      <c r="F6796" s="1">
        <v>2</v>
      </c>
      <c r="G6796" s="1">
        <v>0</v>
      </c>
      <c r="H6796" s="1">
        <v>1</v>
      </c>
      <c r="I6796" s="15">
        <v>0.66666666666666663</v>
      </c>
      <c r="J6796">
        <f t="shared" si="106"/>
        <v>40</v>
      </c>
    </row>
    <row r="6797" spans="1:10" x14ac:dyDescent="0.3">
      <c r="A6797" t="s">
        <v>6499</v>
      </c>
      <c r="C6797" s="18">
        <v>410.51956006989138</v>
      </c>
      <c r="D6797" s="1"/>
      <c r="E6797" s="1">
        <v>3</v>
      </c>
      <c r="F6797" s="1">
        <v>2</v>
      </c>
      <c r="G6797" s="1">
        <v>0</v>
      </c>
      <c r="H6797" s="1">
        <v>1</v>
      </c>
      <c r="I6797" s="15">
        <v>0.66666666666666663</v>
      </c>
      <c r="J6797">
        <f t="shared" si="106"/>
        <v>40</v>
      </c>
    </row>
    <row r="6798" spans="1:10" x14ac:dyDescent="0.3">
      <c r="A6798" t="s">
        <v>6561</v>
      </c>
      <c r="C6798" s="18">
        <v>410.51783102053838</v>
      </c>
      <c r="D6798" s="1"/>
      <c r="E6798" s="1">
        <v>61</v>
      </c>
      <c r="F6798" s="1">
        <v>28</v>
      </c>
      <c r="G6798" s="1">
        <v>4</v>
      </c>
      <c r="H6798" s="1">
        <v>29</v>
      </c>
      <c r="I6798" s="15">
        <v>0.49180327868852458</v>
      </c>
      <c r="J6798">
        <f t="shared" si="106"/>
        <v>20</v>
      </c>
    </row>
    <row r="6799" spans="1:10" x14ac:dyDescent="0.3">
      <c r="A6799" t="s">
        <v>6500</v>
      </c>
      <c r="C6799" s="18">
        <v>410.51779911096287</v>
      </c>
      <c r="D6799" s="1"/>
      <c r="E6799" s="1">
        <v>3</v>
      </c>
      <c r="F6799" s="1">
        <v>2</v>
      </c>
      <c r="G6799" s="1">
        <v>0</v>
      </c>
      <c r="H6799" s="1">
        <v>1</v>
      </c>
      <c r="I6799" s="15">
        <v>0.66666666666666663</v>
      </c>
      <c r="J6799">
        <f t="shared" si="106"/>
        <v>40</v>
      </c>
    </row>
    <row r="6800" spans="1:10" x14ac:dyDescent="0.3">
      <c r="A6800" t="s">
        <v>6501</v>
      </c>
      <c r="C6800" s="18">
        <v>410.51601062591402</v>
      </c>
      <c r="D6800" s="1"/>
      <c r="E6800" s="1">
        <v>3</v>
      </c>
      <c r="F6800" s="1">
        <v>2</v>
      </c>
      <c r="G6800" s="1">
        <v>0</v>
      </c>
      <c r="H6800" s="1">
        <v>1</v>
      </c>
      <c r="I6800" s="15">
        <v>0.66666666666666663</v>
      </c>
      <c r="J6800">
        <f t="shared" si="106"/>
        <v>40</v>
      </c>
    </row>
    <row r="6801" spans="1:10" x14ac:dyDescent="0.3">
      <c r="A6801" t="s">
        <v>6502</v>
      </c>
      <c r="C6801" s="18">
        <v>410.5157225579153</v>
      </c>
      <c r="D6801" s="1"/>
      <c r="E6801" s="1">
        <v>6</v>
      </c>
      <c r="F6801" s="1">
        <v>2</v>
      </c>
      <c r="G6801" s="1">
        <v>0</v>
      </c>
      <c r="H6801" s="1">
        <v>4</v>
      </c>
      <c r="I6801" s="15">
        <v>0.33333333333333331</v>
      </c>
      <c r="J6801">
        <f t="shared" si="106"/>
        <v>40</v>
      </c>
    </row>
    <row r="6802" spans="1:10" x14ac:dyDescent="0.3">
      <c r="A6802" t="s">
        <v>6503</v>
      </c>
      <c r="C6802" s="18">
        <v>410.51380351964491</v>
      </c>
      <c r="D6802" s="1"/>
      <c r="E6802" s="1">
        <v>3</v>
      </c>
      <c r="F6802" s="1">
        <v>2</v>
      </c>
      <c r="G6802" s="1">
        <v>0</v>
      </c>
      <c r="H6802" s="1">
        <v>1</v>
      </c>
      <c r="I6802" s="15">
        <v>0.66666666666666663</v>
      </c>
      <c r="J6802">
        <f t="shared" si="106"/>
        <v>40</v>
      </c>
    </row>
    <row r="6803" spans="1:10" x14ac:dyDescent="0.3">
      <c r="A6803" t="s">
        <v>6504</v>
      </c>
      <c r="C6803" s="18">
        <v>410.51063318587023</v>
      </c>
      <c r="D6803" s="1"/>
      <c r="E6803" s="1">
        <v>3</v>
      </c>
      <c r="F6803" s="1">
        <v>2</v>
      </c>
      <c r="G6803" s="1">
        <v>0</v>
      </c>
      <c r="H6803" s="1">
        <v>1</v>
      </c>
      <c r="I6803" s="15">
        <v>0.66666666666666663</v>
      </c>
      <c r="J6803">
        <f t="shared" si="106"/>
        <v>40</v>
      </c>
    </row>
    <row r="6804" spans="1:10" x14ac:dyDescent="0.3">
      <c r="A6804" t="s">
        <v>6505</v>
      </c>
      <c r="C6804" s="18">
        <v>410.50816059632729</v>
      </c>
      <c r="D6804" s="1"/>
      <c r="E6804" s="1">
        <v>3</v>
      </c>
      <c r="F6804" s="1">
        <v>2</v>
      </c>
      <c r="G6804" s="1">
        <v>0</v>
      </c>
      <c r="H6804" s="1">
        <v>1</v>
      </c>
      <c r="I6804" s="15">
        <v>0.66666666666666663</v>
      </c>
      <c r="J6804">
        <f t="shared" si="106"/>
        <v>40</v>
      </c>
    </row>
    <row r="6805" spans="1:10" x14ac:dyDescent="0.3">
      <c r="A6805" t="s">
        <v>6506</v>
      </c>
      <c r="C6805" s="18">
        <v>410.50530758047773</v>
      </c>
      <c r="D6805" s="1"/>
      <c r="E6805" s="1">
        <v>3</v>
      </c>
      <c r="F6805" s="1">
        <v>2</v>
      </c>
      <c r="G6805" s="1">
        <v>0</v>
      </c>
      <c r="H6805" s="1">
        <v>1</v>
      </c>
      <c r="I6805" s="15">
        <v>0.66666666666666663</v>
      </c>
      <c r="J6805">
        <f t="shared" si="106"/>
        <v>40</v>
      </c>
    </row>
    <row r="6806" spans="1:10" x14ac:dyDescent="0.3">
      <c r="A6806" t="s">
        <v>6507</v>
      </c>
      <c r="C6806" s="18">
        <v>410.50386363968028</v>
      </c>
      <c r="D6806" s="1"/>
      <c r="E6806" s="1">
        <v>5</v>
      </c>
      <c r="F6806" s="1">
        <v>3</v>
      </c>
      <c r="G6806" s="1">
        <v>0</v>
      </c>
      <c r="H6806" s="1">
        <v>2</v>
      </c>
      <c r="I6806" s="15">
        <v>0.6</v>
      </c>
      <c r="J6806">
        <f t="shared" si="106"/>
        <v>40</v>
      </c>
    </row>
    <row r="6807" spans="1:10" x14ac:dyDescent="0.3">
      <c r="A6807" t="s">
        <v>6508</v>
      </c>
      <c r="C6807" s="18">
        <v>410.50306406422146</v>
      </c>
      <c r="D6807" s="1"/>
      <c r="E6807" s="1">
        <v>3</v>
      </c>
      <c r="F6807" s="1">
        <v>2</v>
      </c>
      <c r="G6807" s="1">
        <v>0</v>
      </c>
      <c r="H6807" s="1">
        <v>1</v>
      </c>
      <c r="I6807" s="15">
        <v>0.66666666666666663</v>
      </c>
      <c r="J6807">
        <f t="shared" si="106"/>
        <v>40</v>
      </c>
    </row>
    <row r="6808" spans="1:10" x14ac:dyDescent="0.3">
      <c r="A6808" t="s">
        <v>6509</v>
      </c>
      <c r="C6808" s="18">
        <v>410.50158331778061</v>
      </c>
      <c r="D6808" s="1"/>
      <c r="E6808" s="1">
        <v>3</v>
      </c>
      <c r="F6808" s="1">
        <v>2</v>
      </c>
      <c r="G6808" s="1">
        <v>0</v>
      </c>
      <c r="H6808" s="1">
        <v>1</v>
      </c>
      <c r="I6808" s="15">
        <v>0.66666666666666663</v>
      </c>
      <c r="J6808">
        <f t="shared" si="106"/>
        <v>40</v>
      </c>
    </row>
    <row r="6809" spans="1:10" x14ac:dyDescent="0.3">
      <c r="A6809" t="s">
        <v>6510</v>
      </c>
      <c r="C6809" s="18">
        <v>410.49961529388037</v>
      </c>
      <c r="D6809" s="1"/>
      <c r="E6809" s="1">
        <v>3</v>
      </c>
      <c r="F6809" s="1">
        <v>2</v>
      </c>
      <c r="G6809" s="1">
        <v>0</v>
      </c>
      <c r="H6809" s="1">
        <v>1</v>
      </c>
      <c r="I6809" s="15">
        <v>0.66666666666666663</v>
      </c>
      <c r="J6809">
        <f t="shared" si="106"/>
        <v>40</v>
      </c>
    </row>
    <row r="6810" spans="1:10" x14ac:dyDescent="0.3">
      <c r="A6810" t="s">
        <v>6511</v>
      </c>
      <c r="C6810" s="18">
        <v>410.49950123617731</v>
      </c>
      <c r="D6810" s="1"/>
      <c r="E6810" s="1">
        <v>5</v>
      </c>
      <c r="F6810" s="1">
        <v>3</v>
      </c>
      <c r="G6810" s="1">
        <v>0</v>
      </c>
      <c r="H6810" s="1">
        <v>2</v>
      </c>
      <c r="I6810" s="15">
        <v>0.6</v>
      </c>
      <c r="J6810">
        <f t="shared" si="106"/>
        <v>40</v>
      </c>
    </row>
    <row r="6811" spans="1:10" x14ac:dyDescent="0.3">
      <c r="A6811" t="s">
        <v>6512</v>
      </c>
      <c r="C6811" s="18">
        <v>410.49403963448282</v>
      </c>
      <c r="D6811" s="1"/>
      <c r="E6811" s="1">
        <v>3</v>
      </c>
      <c r="F6811" s="1">
        <v>2</v>
      </c>
      <c r="G6811" s="1">
        <v>0</v>
      </c>
      <c r="H6811" s="1">
        <v>1</v>
      </c>
      <c r="I6811" s="15">
        <v>0.66666666666666663</v>
      </c>
      <c r="J6811">
        <f t="shared" si="106"/>
        <v>40</v>
      </c>
    </row>
    <row r="6812" spans="1:10" x14ac:dyDescent="0.3">
      <c r="A6812" t="s">
        <v>6520</v>
      </c>
      <c r="C6812" s="18">
        <v>410.49058383565932</v>
      </c>
      <c r="D6812" s="1"/>
      <c r="E6812" s="1">
        <v>3</v>
      </c>
      <c r="F6812" s="1">
        <v>2</v>
      </c>
      <c r="G6812" s="1">
        <v>0</v>
      </c>
      <c r="H6812" s="1">
        <v>1</v>
      </c>
      <c r="I6812" s="15">
        <v>0.66666666666666663</v>
      </c>
      <c r="J6812">
        <f t="shared" si="106"/>
        <v>40</v>
      </c>
    </row>
    <row r="6813" spans="1:10" x14ac:dyDescent="0.3">
      <c r="A6813" t="s">
        <v>8004</v>
      </c>
      <c r="C6813" s="18">
        <v>410.48870022881516</v>
      </c>
      <c r="D6813" s="1"/>
      <c r="E6813" s="1">
        <v>3</v>
      </c>
      <c r="F6813" s="1">
        <v>2</v>
      </c>
      <c r="G6813" s="1">
        <v>0</v>
      </c>
      <c r="H6813" s="1">
        <v>1</v>
      </c>
      <c r="I6813" s="15">
        <v>0.66666666666666663</v>
      </c>
      <c r="J6813">
        <f t="shared" si="106"/>
        <v>40</v>
      </c>
    </row>
    <row r="6814" spans="1:10" x14ac:dyDescent="0.3">
      <c r="A6814" t="s">
        <v>6513</v>
      </c>
      <c r="C6814" s="18">
        <v>410.48855438529409</v>
      </c>
      <c r="D6814" s="1"/>
      <c r="E6814" s="1">
        <v>3</v>
      </c>
      <c r="F6814" s="1">
        <v>2</v>
      </c>
      <c r="G6814" s="1">
        <v>0</v>
      </c>
      <c r="H6814" s="1">
        <v>1</v>
      </c>
      <c r="I6814" s="15">
        <v>0.66666666666666663</v>
      </c>
      <c r="J6814">
        <f t="shared" si="106"/>
        <v>40</v>
      </c>
    </row>
    <row r="6815" spans="1:10" x14ac:dyDescent="0.3">
      <c r="A6815" t="s">
        <v>6515</v>
      </c>
      <c r="C6815" s="18">
        <v>410.48608215295678</v>
      </c>
      <c r="D6815" s="1"/>
      <c r="E6815" s="1">
        <v>2</v>
      </c>
      <c r="F6815" s="1">
        <v>0</v>
      </c>
      <c r="G6815" s="1">
        <v>0</v>
      </c>
      <c r="H6815" s="1">
        <v>2</v>
      </c>
      <c r="I6815" s="15">
        <v>0</v>
      </c>
      <c r="J6815">
        <f t="shared" si="106"/>
        <v>40</v>
      </c>
    </row>
    <row r="6816" spans="1:10" x14ac:dyDescent="0.3">
      <c r="A6816" t="s">
        <v>6516</v>
      </c>
      <c r="C6816" s="18">
        <v>410.48371158324983</v>
      </c>
      <c r="D6816" s="1"/>
      <c r="E6816" s="1">
        <v>41</v>
      </c>
      <c r="F6816" s="1">
        <v>21</v>
      </c>
      <c r="G6816" s="1">
        <v>0</v>
      </c>
      <c r="H6816" s="1">
        <v>20</v>
      </c>
      <c r="I6816" s="15">
        <v>0.51219512195121952</v>
      </c>
      <c r="J6816">
        <f t="shared" si="106"/>
        <v>20</v>
      </c>
    </row>
    <row r="6817" spans="1:10" x14ac:dyDescent="0.3">
      <c r="A6817" t="s">
        <v>6517</v>
      </c>
      <c r="C6817" s="18">
        <v>410.47727614008028</v>
      </c>
      <c r="D6817" s="1"/>
      <c r="E6817" s="1">
        <v>54</v>
      </c>
      <c r="F6817" s="1">
        <v>25</v>
      </c>
      <c r="G6817" s="1">
        <v>1</v>
      </c>
      <c r="H6817" s="1">
        <v>28</v>
      </c>
      <c r="I6817" s="15">
        <v>0.47222222222222221</v>
      </c>
      <c r="J6817">
        <f t="shared" si="106"/>
        <v>20</v>
      </c>
    </row>
    <row r="6818" spans="1:10" x14ac:dyDescent="0.3">
      <c r="A6818" t="s">
        <v>6518</v>
      </c>
      <c r="C6818" s="18">
        <v>410.47445772701906</v>
      </c>
      <c r="D6818" s="1"/>
      <c r="E6818" s="1">
        <v>3</v>
      </c>
      <c r="F6818" s="1">
        <v>2</v>
      </c>
      <c r="G6818" s="1">
        <v>0</v>
      </c>
      <c r="H6818" s="1">
        <v>1</v>
      </c>
      <c r="I6818" s="15">
        <v>0.66666666666666663</v>
      </c>
      <c r="J6818">
        <f t="shared" si="106"/>
        <v>40</v>
      </c>
    </row>
    <row r="6819" spans="1:10" x14ac:dyDescent="0.3">
      <c r="A6819" t="s">
        <v>6521</v>
      </c>
      <c r="C6819" s="18">
        <v>410.4692140219916</v>
      </c>
      <c r="D6819" s="1"/>
      <c r="E6819" s="1">
        <v>3</v>
      </c>
      <c r="F6819" s="1">
        <v>2</v>
      </c>
      <c r="G6819" s="1">
        <v>0</v>
      </c>
      <c r="H6819" s="1">
        <v>1</v>
      </c>
      <c r="I6819" s="15">
        <v>0.66666666666666663</v>
      </c>
      <c r="J6819">
        <f t="shared" si="106"/>
        <v>40</v>
      </c>
    </row>
    <row r="6820" spans="1:10" x14ac:dyDescent="0.3">
      <c r="A6820" t="s">
        <v>6522</v>
      </c>
      <c r="C6820" s="18">
        <v>410.46660332605404</v>
      </c>
      <c r="D6820" s="1"/>
      <c r="E6820" s="1">
        <v>3</v>
      </c>
      <c r="F6820" s="1">
        <v>2</v>
      </c>
      <c r="G6820" s="1">
        <v>0</v>
      </c>
      <c r="H6820" s="1">
        <v>1</v>
      </c>
      <c r="I6820" s="15">
        <v>0.66666666666666663</v>
      </c>
      <c r="J6820">
        <f t="shared" si="106"/>
        <v>40</v>
      </c>
    </row>
    <row r="6821" spans="1:10" x14ac:dyDescent="0.3">
      <c r="A6821" t="s">
        <v>6523</v>
      </c>
      <c r="C6821" s="18">
        <v>410.4655478132936</v>
      </c>
      <c r="D6821" s="1"/>
      <c r="E6821" s="1">
        <v>10</v>
      </c>
      <c r="F6821" s="1">
        <v>4</v>
      </c>
      <c r="G6821" s="1">
        <v>0</v>
      </c>
      <c r="H6821" s="1">
        <v>6</v>
      </c>
      <c r="I6821" s="15">
        <v>0.4</v>
      </c>
      <c r="J6821">
        <f t="shared" si="106"/>
        <v>40</v>
      </c>
    </row>
    <row r="6822" spans="1:10" x14ac:dyDescent="0.3">
      <c r="A6822" t="s">
        <v>6525</v>
      </c>
      <c r="C6822" s="18">
        <v>410.46145702601041</v>
      </c>
      <c r="D6822" s="1"/>
      <c r="E6822" s="1">
        <v>3</v>
      </c>
      <c r="F6822" s="1">
        <v>2</v>
      </c>
      <c r="G6822" s="1">
        <v>0</v>
      </c>
      <c r="H6822" s="1">
        <v>1</v>
      </c>
      <c r="I6822" s="15">
        <v>0.66666666666666663</v>
      </c>
      <c r="J6822">
        <f t="shared" si="106"/>
        <v>40</v>
      </c>
    </row>
    <row r="6823" spans="1:10" x14ac:dyDescent="0.3">
      <c r="A6823" t="s">
        <v>6526</v>
      </c>
      <c r="C6823" s="18">
        <v>410.46028216455539</v>
      </c>
      <c r="D6823" s="1"/>
      <c r="E6823" s="1">
        <v>23</v>
      </c>
      <c r="F6823" s="1">
        <v>12</v>
      </c>
      <c r="G6823" s="1">
        <v>0</v>
      </c>
      <c r="H6823" s="1">
        <v>11</v>
      </c>
      <c r="I6823" s="15">
        <v>0.52173913043478259</v>
      </c>
      <c r="J6823">
        <f t="shared" si="106"/>
        <v>40</v>
      </c>
    </row>
    <row r="6824" spans="1:10" x14ac:dyDescent="0.3">
      <c r="A6824" t="s">
        <v>6527</v>
      </c>
      <c r="C6824" s="18">
        <v>410.4601371684588</v>
      </c>
      <c r="D6824" s="1"/>
      <c r="E6824" s="1">
        <v>3</v>
      </c>
      <c r="F6824" s="1">
        <v>2</v>
      </c>
      <c r="G6824" s="1">
        <v>0</v>
      </c>
      <c r="H6824" s="1">
        <v>1</v>
      </c>
      <c r="I6824" s="15">
        <v>0.66666666666666663</v>
      </c>
      <c r="J6824">
        <f t="shared" si="106"/>
        <v>40</v>
      </c>
    </row>
    <row r="6825" spans="1:10" x14ac:dyDescent="0.3">
      <c r="A6825" t="s">
        <v>6528</v>
      </c>
      <c r="C6825" s="18">
        <v>410.45992789795736</v>
      </c>
      <c r="D6825" s="1"/>
      <c r="E6825" s="1">
        <v>3</v>
      </c>
      <c r="F6825" s="1">
        <v>2</v>
      </c>
      <c r="G6825" s="1">
        <v>0</v>
      </c>
      <c r="H6825" s="1">
        <v>1</v>
      </c>
      <c r="I6825" s="15">
        <v>0.66666666666666663</v>
      </c>
      <c r="J6825">
        <f t="shared" si="106"/>
        <v>40</v>
      </c>
    </row>
    <row r="6826" spans="1:10" x14ac:dyDescent="0.3">
      <c r="A6826" t="s">
        <v>6529</v>
      </c>
      <c r="C6826" s="18">
        <v>410.44978657919404</v>
      </c>
      <c r="D6826" s="1"/>
      <c r="E6826" s="1">
        <v>3</v>
      </c>
      <c r="F6826" s="1">
        <v>2</v>
      </c>
      <c r="G6826" s="1">
        <v>0</v>
      </c>
      <c r="H6826" s="1">
        <v>1</v>
      </c>
      <c r="I6826" s="15">
        <v>0.66666666666666663</v>
      </c>
      <c r="J6826">
        <f t="shared" si="106"/>
        <v>40</v>
      </c>
    </row>
    <row r="6827" spans="1:10" x14ac:dyDescent="0.3">
      <c r="A6827" t="s">
        <v>6530</v>
      </c>
      <c r="C6827" s="18">
        <v>410.449695388073</v>
      </c>
      <c r="D6827" s="1"/>
      <c r="E6827" s="1">
        <v>8</v>
      </c>
      <c r="F6827" s="1">
        <v>5</v>
      </c>
      <c r="G6827" s="1">
        <v>0</v>
      </c>
      <c r="H6827" s="1">
        <v>3</v>
      </c>
      <c r="I6827" s="15">
        <v>0.625</v>
      </c>
      <c r="J6827">
        <f t="shared" si="106"/>
        <v>40</v>
      </c>
    </row>
    <row r="6828" spans="1:10" x14ac:dyDescent="0.3">
      <c r="A6828" t="s">
        <v>6531</v>
      </c>
      <c r="C6828" s="18">
        <v>410.44730577922473</v>
      </c>
      <c r="D6828" s="1"/>
      <c r="E6828" s="1">
        <v>3</v>
      </c>
      <c r="F6828" s="1">
        <v>2</v>
      </c>
      <c r="G6828" s="1">
        <v>0</v>
      </c>
      <c r="H6828" s="1">
        <v>1</v>
      </c>
      <c r="I6828" s="15">
        <v>0.66666666666666663</v>
      </c>
      <c r="J6828">
        <f t="shared" si="106"/>
        <v>40</v>
      </c>
    </row>
    <row r="6829" spans="1:10" x14ac:dyDescent="0.3">
      <c r="A6829" t="s">
        <v>6532</v>
      </c>
      <c r="C6829" s="18">
        <v>410.44476993576097</v>
      </c>
      <c r="D6829" s="1"/>
      <c r="E6829" s="1">
        <v>17</v>
      </c>
      <c r="F6829" s="1">
        <v>9</v>
      </c>
      <c r="G6829" s="1">
        <v>0</v>
      </c>
      <c r="H6829" s="1">
        <v>8</v>
      </c>
      <c r="I6829" s="15">
        <v>0.52941176470588236</v>
      </c>
      <c r="J6829">
        <f t="shared" si="106"/>
        <v>40</v>
      </c>
    </row>
    <row r="6830" spans="1:10" x14ac:dyDescent="0.3">
      <c r="A6830" t="s">
        <v>6533</v>
      </c>
      <c r="C6830" s="18">
        <v>410.44420041047084</v>
      </c>
      <c r="D6830" s="1"/>
      <c r="E6830" s="1">
        <v>3</v>
      </c>
      <c r="F6830" s="1">
        <v>2</v>
      </c>
      <c r="G6830" s="1">
        <v>0</v>
      </c>
      <c r="H6830" s="1">
        <v>1</v>
      </c>
      <c r="I6830" s="15">
        <v>0.66666666666666663</v>
      </c>
      <c r="J6830">
        <f t="shared" si="106"/>
        <v>40</v>
      </c>
    </row>
    <row r="6831" spans="1:10" x14ac:dyDescent="0.3">
      <c r="A6831" t="s">
        <v>6534</v>
      </c>
      <c r="C6831" s="18">
        <v>410.44320709864246</v>
      </c>
      <c r="D6831" s="1"/>
      <c r="E6831" s="1">
        <v>3</v>
      </c>
      <c r="F6831" s="1">
        <v>2</v>
      </c>
      <c r="G6831" s="1">
        <v>0</v>
      </c>
      <c r="H6831" s="1">
        <v>1</v>
      </c>
      <c r="I6831" s="15">
        <v>0.66666666666666663</v>
      </c>
      <c r="J6831">
        <f t="shared" si="106"/>
        <v>40</v>
      </c>
    </row>
    <row r="6832" spans="1:10" x14ac:dyDescent="0.3">
      <c r="A6832" t="s">
        <v>6536</v>
      </c>
      <c r="C6832" s="18">
        <v>410.44243251214147</v>
      </c>
      <c r="D6832" s="1"/>
      <c r="E6832" s="1">
        <v>6</v>
      </c>
      <c r="F6832" s="1">
        <v>3</v>
      </c>
      <c r="G6832" s="1">
        <v>1</v>
      </c>
      <c r="H6832" s="1">
        <v>2</v>
      </c>
      <c r="I6832" s="15">
        <v>0.58333333333333337</v>
      </c>
      <c r="J6832">
        <f t="shared" si="106"/>
        <v>40</v>
      </c>
    </row>
    <row r="6833" spans="1:10" x14ac:dyDescent="0.3">
      <c r="A6833" t="s">
        <v>6707</v>
      </c>
      <c r="C6833" s="18">
        <v>410.43901578922225</v>
      </c>
      <c r="D6833" s="1"/>
      <c r="E6833" s="1">
        <v>10</v>
      </c>
      <c r="F6833" s="1">
        <v>7</v>
      </c>
      <c r="G6833" s="1">
        <v>0</v>
      </c>
      <c r="H6833" s="1">
        <v>3</v>
      </c>
      <c r="I6833" s="15">
        <v>0.7</v>
      </c>
      <c r="J6833">
        <f t="shared" si="106"/>
        <v>40</v>
      </c>
    </row>
    <row r="6834" spans="1:10" x14ac:dyDescent="0.3">
      <c r="A6834" t="s">
        <v>6539</v>
      </c>
      <c r="C6834" s="18">
        <v>410.43890356011059</v>
      </c>
      <c r="D6834" s="1"/>
      <c r="E6834" s="1">
        <v>11</v>
      </c>
      <c r="F6834" s="1">
        <v>6</v>
      </c>
      <c r="G6834" s="1">
        <v>1</v>
      </c>
      <c r="H6834" s="1">
        <v>4</v>
      </c>
      <c r="I6834" s="15">
        <v>0.59090909090909094</v>
      </c>
      <c r="J6834">
        <f t="shared" si="106"/>
        <v>40</v>
      </c>
    </row>
    <row r="6835" spans="1:10" x14ac:dyDescent="0.3">
      <c r="A6835" t="s">
        <v>6537</v>
      </c>
      <c r="C6835" s="18">
        <v>410.43884200425504</v>
      </c>
      <c r="D6835" s="1"/>
      <c r="E6835" s="1">
        <v>3</v>
      </c>
      <c r="F6835" s="1">
        <v>2</v>
      </c>
      <c r="G6835" s="1">
        <v>0</v>
      </c>
      <c r="H6835" s="1">
        <v>1</v>
      </c>
      <c r="I6835" s="15">
        <v>0.66666666666666663</v>
      </c>
      <c r="J6835">
        <f t="shared" si="106"/>
        <v>40</v>
      </c>
    </row>
    <row r="6836" spans="1:10" x14ac:dyDescent="0.3">
      <c r="A6836" t="s">
        <v>6538</v>
      </c>
      <c r="C6836" s="18">
        <v>410.43833295285333</v>
      </c>
      <c r="D6836" s="1"/>
      <c r="E6836" s="1">
        <v>3</v>
      </c>
      <c r="F6836" s="1">
        <v>2</v>
      </c>
      <c r="G6836" s="1">
        <v>0</v>
      </c>
      <c r="H6836" s="1">
        <v>1</v>
      </c>
      <c r="I6836" s="15">
        <v>0.66666666666666663</v>
      </c>
      <c r="J6836">
        <f t="shared" si="106"/>
        <v>40</v>
      </c>
    </row>
    <row r="6837" spans="1:10" x14ac:dyDescent="0.3">
      <c r="A6837" t="s">
        <v>6540</v>
      </c>
      <c r="C6837" s="18">
        <v>410.43439264758155</v>
      </c>
      <c r="D6837" s="1"/>
      <c r="E6837" s="1">
        <v>13</v>
      </c>
      <c r="F6837" s="1">
        <v>7</v>
      </c>
      <c r="G6837" s="1">
        <v>0</v>
      </c>
      <c r="H6837" s="1">
        <v>6</v>
      </c>
      <c r="I6837" s="15">
        <v>0.53846153846153844</v>
      </c>
      <c r="J6837">
        <f t="shared" si="106"/>
        <v>40</v>
      </c>
    </row>
    <row r="6838" spans="1:10" x14ac:dyDescent="0.3">
      <c r="A6838" t="s">
        <v>6542</v>
      </c>
      <c r="C6838" s="18">
        <v>410.43244176398395</v>
      </c>
      <c r="D6838" s="1"/>
      <c r="E6838" s="1">
        <v>3</v>
      </c>
      <c r="F6838" s="1">
        <v>2</v>
      </c>
      <c r="G6838" s="1">
        <v>0</v>
      </c>
      <c r="H6838" s="1">
        <v>1</v>
      </c>
      <c r="I6838" s="15">
        <v>0.66666666666666663</v>
      </c>
      <c r="J6838">
        <f t="shared" si="106"/>
        <v>40</v>
      </c>
    </row>
    <row r="6839" spans="1:10" x14ac:dyDescent="0.3">
      <c r="A6839" t="s">
        <v>7831</v>
      </c>
      <c r="C6839" s="18">
        <v>410.42375503980975</v>
      </c>
      <c r="D6839" s="1"/>
      <c r="E6839" s="1">
        <v>34</v>
      </c>
      <c r="F6839" s="1">
        <v>20</v>
      </c>
      <c r="G6839" s="1">
        <v>0</v>
      </c>
      <c r="H6839" s="1">
        <v>14</v>
      </c>
      <c r="I6839" s="15">
        <v>0.58823529411764708</v>
      </c>
      <c r="J6839">
        <f t="shared" si="106"/>
        <v>20</v>
      </c>
    </row>
    <row r="6840" spans="1:10" x14ac:dyDescent="0.3">
      <c r="A6840" t="s">
        <v>6543</v>
      </c>
      <c r="C6840" s="18">
        <v>410.42301979238681</v>
      </c>
      <c r="D6840" s="1"/>
      <c r="E6840" s="1">
        <v>3</v>
      </c>
      <c r="F6840" s="1">
        <v>2</v>
      </c>
      <c r="G6840" s="1">
        <v>0</v>
      </c>
      <c r="H6840" s="1">
        <v>1</v>
      </c>
      <c r="I6840" s="15">
        <v>0.66666666666666663</v>
      </c>
      <c r="J6840">
        <f t="shared" si="106"/>
        <v>40</v>
      </c>
    </row>
    <row r="6841" spans="1:10" x14ac:dyDescent="0.3">
      <c r="A6841" t="s">
        <v>6544</v>
      </c>
      <c r="C6841" s="18">
        <v>410.42101975897521</v>
      </c>
      <c r="D6841" s="1"/>
      <c r="E6841" s="1">
        <v>3</v>
      </c>
      <c r="F6841" s="1">
        <v>2</v>
      </c>
      <c r="G6841" s="1">
        <v>0</v>
      </c>
      <c r="H6841" s="1">
        <v>1</v>
      </c>
      <c r="I6841" s="15">
        <v>0.66666666666666663</v>
      </c>
      <c r="J6841">
        <f t="shared" si="106"/>
        <v>40</v>
      </c>
    </row>
    <row r="6842" spans="1:10" x14ac:dyDescent="0.3">
      <c r="A6842" t="s">
        <v>6545</v>
      </c>
      <c r="C6842" s="18">
        <v>410.41714545932672</v>
      </c>
      <c r="D6842" s="1"/>
      <c r="E6842" s="1">
        <v>5</v>
      </c>
      <c r="F6842" s="1">
        <v>3</v>
      </c>
      <c r="G6842" s="1">
        <v>0</v>
      </c>
      <c r="H6842" s="1">
        <v>2</v>
      </c>
      <c r="I6842" s="15">
        <v>0.6</v>
      </c>
      <c r="J6842">
        <f t="shared" si="106"/>
        <v>40</v>
      </c>
    </row>
    <row r="6843" spans="1:10" x14ac:dyDescent="0.3">
      <c r="A6843" t="s">
        <v>6709</v>
      </c>
      <c r="C6843" s="18">
        <v>410.41259289225081</v>
      </c>
      <c r="D6843" s="1"/>
      <c r="E6843" s="1">
        <v>3</v>
      </c>
      <c r="F6843" s="1">
        <v>2</v>
      </c>
      <c r="G6843" s="1">
        <v>0</v>
      </c>
      <c r="H6843" s="1">
        <v>1</v>
      </c>
      <c r="I6843" s="15">
        <v>0.66666666666666663</v>
      </c>
      <c r="J6843">
        <f t="shared" si="106"/>
        <v>40</v>
      </c>
    </row>
    <row r="6844" spans="1:10" x14ac:dyDescent="0.3">
      <c r="A6844" t="s">
        <v>6546</v>
      </c>
      <c r="C6844" s="18">
        <v>410.41025287928016</v>
      </c>
      <c r="D6844" s="1"/>
      <c r="E6844" s="1">
        <v>2</v>
      </c>
      <c r="F6844" s="1">
        <v>0</v>
      </c>
      <c r="G6844" s="1">
        <v>0</v>
      </c>
      <c r="H6844" s="1">
        <v>2</v>
      </c>
      <c r="I6844" s="15">
        <v>0</v>
      </c>
      <c r="J6844">
        <f t="shared" si="106"/>
        <v>40</v>
      </c>
    </row>
    <row r="6845" spans="1:10" x14ac:dyDescent="0.3">
      <c r="A6845" t="s">
        <v>7651</v>
      </c>
      <c r="C6845" s="18">
        <v>410.40632941126211</v>
      </c>
      <c r="D6845" s="1"/>
      <c r="E6845" s="1">
        <v>3</v>
      </c>
      <c r="F6845" s="1">
        <v>2</v>
      </c>
      <c r="G6845" s="1">
        <v>0</v>
      </c>
      <c r="H6845" s="1">
        <v>1</v>
      </c>
      <c r="I6845" s="15">
        <v>0.66666666666666663</v>
      </c>
      <c r="J6845">
        <f t="shared" si="106"/>
        <v>40</v>
      </c>
    </row>
    <row r="6846" spans="1:10" x14ac:dyDescent="0.3">
      <c r="A6846" t="s">
        <v>6547</v>
      </c>
      <c r="C6846" s="18">
        <v>410.40631242689142</v>
      </c>
      <c r="D6846" s="1"/>
      <c r="E6846" s="1">
        <v>3</v>
      </c>
      <c r="F6846" s="1">
        <v>2</v>
      </c>
      <c r="G6846" s="1">
        <v>0</v>
      </c>
      <c r="H6846" s="1">
        <v>1</v>
      </c>
      <c r="I6846" s="15">
        <v>0.66666666666666663</v>
      </c>
      <c r="J6846">
        <f t="shared" si="106"/>
        <v>40</v>
      </c>
    </row>
    <row r="6847" spans="1:10" x14ac:dyDescent="0.3">
      <c r="A6847" t="s">
        <v>6548</v>
      </c>
      <c r="C6847" s="18">
        <v>410.40615365275812</v>
      </c>
      <c r="D6847" s="1"/>
      <c r="E6847" s="1">
        <v>3</v>
      </c>
      <c r="F6847" s="1">
        <v>2</v>
      </c>
      <c r="G6847" s="1">
        <v>0</v>
      </c>
      <c r="H6847" s="1">
        <v>1</v>
      </c>
      <c r="I6847" s="15">
        <v>0.66666666666666663</v>
      </c>
      <c r="J6847">
        <f t="shared" si="106"/>
        <v>40</v>
      </c>
    </row>
    <row r="6848" spans="1:10" x14ac:dyDescent="0.3">
      <c r="A6848" t="s">
        <v>6549</v>
      </c>
      <c r="C6848" s="18">
        <v>410.4004187783662</v>
      </c>
      <c r="D6848" s="1"/>
      <c r="E6848" s="1">
        <v>5</v>
      </c>
      <c r="F6848" s="1">
        <v>5</v>
      </c>
      <c r="G6848" s="1">
        <v>0</v>
      </c>
      <c r="H6848" s="1">
        <v>0</v>
      </c>
      <c r="I6848" s="15">
        <v>1</v>
      </c>
      <c r="J6848">
        <f t="shared" si="106"/>
        <v>40</v>
      </c>
    </row>
    <row r="6849" spans="1:10" x14ac:dyDescent="0.3">
      <c r="A6849" t="s">
        <v>6550</v>
      </c>
      <c r="C6849" s="18">
        <v>410.39836494523337</v>
      </c>
      <c r="D6849" s="1"/>
      <c r="E6849" s="1">
        <v>3</v>
      </c>
      <c r="F6849" s="1">
        <v>2</v>
      </c>
      <c r="G6849" s="1">
        <v>0</v>
      </c>
      <c r="H6849" s="1">
        <v>1</v>
      </c>
      <c r="I6849" s="15">
        <v>0.66666666666666663</v>
      </c>
      <c r="J6849">
        <f t="shared" si="106"/>
        <v>40</v>
      </c>
    </row>
    <row r="6850" spans="1:10" x14ac:dyDescent="0.3">
      <c r="A6850" t="s">
        <v>6551</v>
      </c>
      <c r="C6850" s="18">
        <v>410.39671111707582</v>
      </c>
      <c r="D6850" s="1"/>
      <c r="E6850" s="1">
        <v>5</v>
      </c>
      <c r="F6850" s="1">
        <v>3</v>
      </c>
      <c r="G6850" s="1">
        <v>0</v>
      </c>
      <c r="H6850" s="1">
        <v>2</v>
      </c>
      <c r="I6850" s="15">
        <v>0.6</v>
      </c>
      <c r="J6850">
        <f t="shared" si="106"/>
        <v>40</v>
      </c>
    </row>
    <row r="6851" spans="1:10" x14ac:dyDescent="0.3">
      <c r="A6851" t="s">
        <v>6552</v>
      </c>
      <c r="C6851" s="18">
        <v>410.39570803841724</v>
      </c>
      <c r="D6851" s="1"/>
      <c r="E6851" s="1">
        <v>3</v>
      </c>
      <c r="F6851" s="1">
        <v>2</v>
      </c>
      <c r="G6851" s="1">
        <v>0</v>
      </c>
      <c r="H6851" s="1">
        <v>1</v>
      </c>
      <c r="I6851" s="15">
        <v>0.66666666666666663</v>
      </c>
      <c r="J6851">
        <f t="shared" si="106"/>
        <v>40</v>
      </c>
    </row>
    <row r="6852" spans="1:10" x14ac:dyDescent="0.3">
      <c r="A6852" t="s">
        <v>6553</v>
      </c>
      <c r="C6852" s="18">
        <v>410.39541106794985</v>
      </c>
      <c r="D6852" s="1"/>
      <c r="E6852" s="1">
        <v>5</v>
      </c>
      <c r="F6852" s="1">
        <v>2</v>
      </c>
      <c r="G6852" s="1">
        <v>0</v>
      </c>
      <c r="H6852" s="1">
        <v>3</v>
      </c>
      <c r="I6852" s="15">
        <v>0.4</v>
      </c>
      <c r="J6852">
        <f t="shared" ref="J6852:J6915" si="107">IF(E6852&lt;=30,40,20)</f>
        <v>40</v>
      </c>
    </row>
    <row r="6853" spans="1:10" x14ac:dyDescent="0.3">
      <c r="A6853" s="21" t="s">
        <v>6554</v>
      </c>
      <c r="C6853" s="18">
        <v>410.38940502048996</v>
      </c>
      <c r="D6853" s="1"/>
      <c r="E6853" s="1">
        <v>3</v>
      </c>
      <c r="F6853" s="1">
        <v>2</v>
      </c>
      <c r="G6853" s="1">
        <v>0</v>
      </c>
      <c r="H6853" s="1">
        <v>1</v>
      </c>
      <c r="I6853" s="15">
        <v>0.66666666666666663</v>
      </c>
      <c r="J6853">
        <f t="shared" si="107"/>
        <v>40</v>
      </c>
    </row>
    <row r="6854" spans="1:10" x14ac:dyDescent="0.3">
      <c r="A6854" t="s">
        <v>6556</v>
      </c>
      <c r="C6854" s="18">
        <v>410.38617903702175</v>
      </c>
      <c r="D6854" s="1"/>
      <c r="E6854" s="1">
        <v>4</v>
      </c>
      <c r="F6854" s="1">
        <v>1</v>
      </c>
      <c r="G6854" s="1">
        <v>0</v>
      </c>
      <c r="H6854" s="1">
        <v>3</v>
      </c>
      <c r="I6854" s="15">
        <v>0.25</v>
      </c>
      <c r="J6854">
        <f t="shared" si="107"/>
        <v>40</v>
      </c>
    </row>
    <row r="6855" spans="1:10" x14ac:dyDescent="0.3">
      <c r="A6855" t="s">
        <v>6557</v>
      </c>
      <c r="C6855" s="18">
        <v>410.38547922236575</v>
      </c>
      <c r="D6855" s="1"/>
      <c r="E6855" s="1">
        <v>3</v>
      </c>
      <c r="F6855" s="1">
        <v>2</v>
      </c>
      <c r="G6855" s="1">
        <v>0</v>
      </c>
      <c r="H6855" s="1">
        <v>1</v>
      </c>
      <c r="I6855" s="15">
        <v>0.66666666666666663</v>
      </c>
      <c r="J6855">
        <f t="shared" si="107"/>
        <v>40</v>
      </c>
    </row>
    <row r="6856" spans="1:10" x14ac:dyDescent="0.3">
      <c r="A6856" t="s">
        <v>6558</v>
      </c>
      <c r="C6856" s="18">
        <v>410.38340596980322</v>
      </c>
      <c r="D6856" s="1"/>
      <c r="E6856" s="1">
        <v>3</v>
      </c>
      <c r="F6856" s="1">
        <v>2</v>
      </c>
      <c r="G6856" s="1">
        <v>0</v>
      </c>
      <c r="H6856" s="1">
        <v>1</v>
      </c>
      <c r="I6856" s="15">
        <v>0.66666666666666663</v>
      </c>
      <c r="J6856">
        <f t="shared" si="107"/>
        <v>40</v>
      </c>
    </row>
    <row r="6857" spans="1:10" x14ac:dyDescent="0.3">
      <c r="A6857" t="s">
        <v>6559</v>
      </c>
      <c r="C6857" s="18">
        <v>410.37848216115708</v>
      </c>
      <c r="D6857" s="1"/>
      <c r="E6857" s="1">
        <v>3</v>
      </c>
      <c r="F6857" s="1">
        <v>2</v>
      </c>
      <c r="G6857" s="1">
        <v>0</v>
      </c>
      <c r="H6857" s="1">
        <v>1</v>
      </c>
      <c r="I6857" s="15">
        <v>0.66666666666666663</v>
      </c>
      <c r="J6857">
        <f t="shared" si="107"/>
        <v>40</v>
      </c>
    </row>
    <row r="6858" spans="1:10" x14ac:dyDescent="0.3">
      <c r="A6858" t="s">
        <v>6562</v>
      </c>
      <c r="C6858" s="18">
        <v>410.37335957103704</v>
      </c>
      <c r="D6858" s="1"/>
      <c r="E6858" s="1">
        <v>3</v>
      </c>
      <c r="F6858" s="1">
        <v>2</v>
      </c>
      <c r="G6858" s="1">
        <v>0</v>
      </c>
      <c r="H6858" s="1">
        <v>1</v>
      </c>
      <c r="I6858" s="15">
        <v>0.66666666666666663</v>
      </c>
      <c r="J6858">
        <f t="shared" si="107"/>
        <v>40</v>
      </c>
    </row>
    <row r="6859" spans="1:10" x14ac:dyDescent="0.3">
      <c r="A6859" t="s">
        <v>6563</v>
      </c>
      <c r="C6859" s="18">
        <v>410.37164577407128</v>
      </c>
      <c r="D6859" s="1"/>
      <c r="E6859" s="1">
        <v>3</v>
      </c>
      <c r="F6859" s="1">
        <v>2</v>
      </c>
      <c r="G6859" s="1">
        <v>0</v>
      </c>
      <c r="H6859" s="1">
        <v>1</v>
      </c>
      <c r="I6859" s="15">
        <v>0.66666666666666663</v>
      </c>
      <c r="J6859">
        <f t="shared" si="107"/>
        <v>40</v>
      </c>
    </row>
    <row r="6860" spans="1:10" x14ac:dyDescent="0.3">
      <c r="A6860" t="s">
        <v>6564</v>
      </c>
      <c r="C6860" s="18">
        <v>410.36908047463567</v>
      </c>
      <c r="D6860" s="1"/>
      <c r="E6860" s="1">
        <v>3</v>
      </c>
      <c r="F6860" s="1">
        <v>2</v>
      </c>
      <c r="G6860" s="1">
        <v>0</v>
      </c>
      <c r="H6860" s="1">
        <v>1</v>
      </c>
      <c r="I6860" s="15">
        <v>0.66666666666666663</v>
      </c>
      <c r="J6860">
        <f t="shared" si="107"/>
        <v>40</v>
      </c>
    </row>
    <row r="6861" spans="1:10" x14ac:dyDescent="0.3">
      <c r="A6861" t="s">
        <v>6565</v>
      </c>
      <c r="C6861" s="18">
        <v>410.36723491570626</v>
      </c>
      <c r="D6861" s="1"/>
      <c r="E6861" s="1">
        <v>3</v>
      </c>
      <c r="F6861" s="1">
        <v>2</v>
      </c>
      <c r="G6861" s="1">
        <v>0</v>
      </c>
      <c r="H6861" s="1">
        <v>1</v>
      </c>
      <c r="I6861" s="15">
        <v>0.66666666666666663</v>
      </c>
      <c r="J6861">
        <f t="shared" si="107"/>
        <v>40</v>
      </c>
    </row>
    <row r="6862" spans="1:10" x14ac:dyDescent="0.3">
      <c r="A6862" t="s">
        <v>6566</v>
      </c>
      <c r="C6862" s="18">
        <v>410.36690444478563</v>
      </c>
      <c r="D6862" s="1"/>
      <c r="E6862" s="1">
        <v>3</v>
      </c>
      <c r="F6862" s="1">
        <v>2</v>
      </c>
      <c r="G6862" s="1">
        <v>0</v>
      </c>
      <c r="H6862" s="1">
        <v>1</v>
      </c>
      <c r="I6862" s="15">
        <v>0.66666666666666663</v>
      </c>
      <c r="J6862">
        <f t="shared" si="107"/>
        <v>40</v>
      </c>
    </row>
    <row r="6863" spans="1:10" x14ac:dyDescent="0.3">
      <c r="A6863" t="s">
        <v>6567</v>
      </c>
      <c r="C6863" s="18">
        <v>410.3667738854611</v>
      </c>
      <c r="D6863" s="1"/>
      <c r="E6863" s="1">
        <v>3</v>
      </c>
      <c r="F6863" s="1">
        <v>2</v>
      </c>
      <c r="G6863" s="1">
        <v>0</v>
      </c>
      <c r="H6863" s="1">
        <v>1</v>
      </c>
      <c r="I6863" s="15">
        <v>0.66666666666666663</v>
      </c>
      <c r="J6863">
        <f t="shared" si="107"/>
        <v>40</v>
      </c>
    </row>
    <row r="6864" spans="1:10" x14ac:dyDescent="0.3">
      <c r="A6864" t="s">
        <v>6568</v>
      </c>
      <c r="C6864" s="18">
        <v>410.36600429136303</v>
      </c>
      <c r="D6864" s="1"/>
      <c r="E6864" s="1">
        <v>54</v>
      </c>
      <c r="F6864" s="1">
        <v>27</v>
      </c>
      <c r="G6864" s="1">
        <v>1</v>
      </c>
      <c r="H6864" s="1">
        <v>26</v>
      </c>
      <c r="I6864" s="15">
        <v>0.5092592592592593</v>
      </c>
      <c r="J6864">
        <f t="shared" si="107"/>
        <v>20</v>
      </c>
    </row>
    <row r="6865" spans="1:10" x14ac:dyDescent="0.3">
      <c r="A6865" t="s">
        <v>6582</v>
      </c>
      <c r="C6865" s="18">
        <v>410.36164746812074</v>
      </c>
      <c r="D6865" s="1"/>
      <c r="E6865" s="1">
        <v>11</v>
      </c>
      <c r="F6865" s="1">
        <v>5</v>
      </c>
      <c r="G6865" s="1">
        <v>1</v>
      </c>
      <c r="H6865" s="1">
        <v>5</v>
      </c>
      <c r="I6865" s="15">
        <v>0.5</v>
      </c>
      <c r="J6865">
        <f t="shared" si="107"/>
        <v>40</v>
      </c>
    </row>
    <row r="6866" spans="1:10" x14ac:dyDescent="0.3">
      <c r="A6866" t="s">
        <v>6569</v>
      </c>
      <c r="C6866" s="18">
        <v>410.35984749712816</v>
      </c>
      <c r="D6866" s="1"/>
      <c r="E6866" s="1">
        <v>3</v>
      </c>
      <c r="F6866" s="1">
        <v>2</v>
      </c>
      <c r="G6866" s="1">
        <v>0</v>
      </c>
      <c r="H6866" s="1">
        <v>1</v>
      </c>
      <c r="I6866" s="15">
        <v>0.66666666666666663</v>
      </c>
      <c r="J6866">
        <f t="shared" si="107"/>
        <v>40</v>
      </c>
    </row>
    <row r="6867" spans="1:10" x14ac:dyDescent="0.3">
      <c r="A6867" t="s">
        <v>6570</v>
      </c>
      <c r="C6867" s="18">
        <v>410.35557750363751</v>
      </c>
      <c r="D6867" s="1"/>
      <c r="E6867" s="1">
        <v>3</v>
      </c>
      <c r="F6867" s="1">
        <v>2</v>
      </c>
      <c r="G6867" s="1">
        <v>0</v>
      </c>
      <c r="H6867" s="1">
        <v>1</v>
      </c>
      <c r="I6867" s="15">
        <v>0.66666666666666663</v>
      </c>
      <c r="J6867">
        <f t="shared" si="107"/>
        <v>40</v>
      </c>
    </row>
    <row r="6868" spans="1:10" x14ac:dyDescent="0.3">
      <c r="A6868" t="s">
        <v>6572</v>
      </c>
      <c r="C6868" s="18">
        <v>410.35338965026062</v>
      </c>
      <c r="D6868" s="1"/>
      <c r="E6868" s="1">
        <v>3</v>
      </c>
      <c r="F6868" s="1">
        <v>2</v>
      </c>
      <c r="G6868" s="1">
        <v>0</v>
      </c>
      <c r="H6868" s="1">
        <v>1</v>
      </c>
      <c r="I6868" s="15">
        <v>0.66666666666666663</v>
      </c>
      <c r="J6868">
        <f t="shared" si="107"/>
        <v>40</v>
      </c>
    </row>
    <row r="6869" spans="1:10" x14ac:dyDescent="0.3">
      <c r="A6869" t="s">
        <v>6573</v>
      </c>
      <c r="C6869" s="18">
        <v>410.3530483688973</v>
      </c>
      <c r="D6869" s="1"/>
      <c r="E6869" s="1">
        <v>3</v>
      </c>
      <c r="F6869" s="1">
        <v>2</v>
      </c>
      <c r="G6869" s="1">
        <v>0</v>
      </c>
      <c r="H6869" s="1">
        <v>1</v>
      </c>
      <c r="I6869" s="15">
        <v>0.66666666666666663</v>
      </c>
      <c r="J6869">
        <f t="shared" si="107"/>
        <v>40</v>
      </c>
    </row>
    <row r="6870" spans="1:10" x14ac:dyDescent="0.3">
      <c r="A6870" t="s">
        <v>6574</v>
      </c>
      <c r="C6870" s="18">
        <v>410.3473643755961</v>
      </c>
      <c r="D6870" s="1"/>
      <c r="E6870" s="1">
        <v>3</v>
      </c>
      <c r="F6870" s="1">
        <v>2</v>
      </c>
      <c r="G6870" s="1">
        <v>0</v>
      </c>
      <c r="H6870" s="1">
        <v>1</v>
      </c>
      <c r="I6870" s="15">
        <v>0.66666666666666663</v>
      </c>
      <c r="J6870">
        <f t="shared" si="107"/>
        <v>40</v>
      </c>
    </row>
    <row r="6871" spans="1:10" x14ac:dyDescent="0.3">
      <c r="A6871" t="s">
        <v>6575</v>
      </c>
      <c r="C6871" s="18">
        <v>410.34413324640491</v>
      </c>
      <c r="D6871" s="1"/>
      <c r="E6871" s="1">
        <v>3</v>
      </c>
      <c r="F6871" s="1">
        <v>2</v>
      </c>
      <c r="G6871" s="1">
        <v>0</v>
      </c>
      <c r="H6871" s="1">
        <v>1</v>
      </c>
      <c r="I6871" s="15">
        <v>0.66666666666666663</v>
      </c>
      <c r="J6871">
        <f t="shared" si="107"/>
        <v>40</v>
      </c>
    </row>
    <row r="6872" spans="1:10" x14ac:dyDescent="0.3">
      <c r="A6872" t="s">
        <v>6576</v>
      </c>
      <c r="C6872" s="18">
        <v>410.34315055018914</v>
      </c>
      <c r="D6872" s="1"/>
      <c r="E6872" s="1">
        <v>11</v>
      </c>
      <c r="F6872" s="1">
        <v>6</v>
      </c>
      <c r="G6872" s="1">
        <v>0</v>
      </c>
      <c r="H6872" s="1">
        <v>5</v>
      </c>
      <c r="I6872" s="15">
        <v>0.54545454545454541</v>
      </c>
      <c r="J6872">
        <f t="shared" si="107"/>
        <v>40</v>
      </c>
    </row>
    <row r="6873" spans="1:10" x14ac:dyDescent="0.3">
      <c r="A6873" t="s">
        <v>6578</v>
      </c>
      <c r="C6873" s="18">
        <v>410.33825709215716</v>
      </c>
      <c r="D6873" s="1"/>
      <c r="E6873" s="1">
        <v>3</v>
      </c>
      <c r="F6873" s="1">
        <v>2</v>
      </c>
      <c r="G6873" s="1">
        <v>0</v>
      </c>
      <c r="H6873" s="1">
        <v>1</v>
      </c>
      <c r="I6873" s="15">
        <v>0.66666666666666663</v>
      </c>
      <c r="J6873">
        <f t="shared" si="107"/>
        <v>40</v>
      </c>
    </row>
    <row r="6874" spans="1:10" x14ac:dyDescent="0.3">
      <c r="A6874" t="s">
        <v>6579</v>
      </c>
      <c r="C6874" s="18">
        <v>410.32881828785264</v>
      </c>
      <c r="D6874" s="1"/>
      <c r="E6874" s="1">
        <v>3</v>
      </c>
      <c r="F6874" s="1">
        <v>2</v>
      </c>
      <c r="G6874" s="1">
        <v>0</v>
      </c>
      <c r="H6874" s="1">
        <v>1</v>
      </c>
      <c r="I6874" s="15">
        <v>0.66666666666666663</v>
      </c>
      <c r="J6874">
        <f t="shared" si="107"/>
        <v>40</v>
      </c>
    </row>
    <row r="6875" spans="1:10" x14ac:dyDescent="0.3">
      <c r="A6875" t="s">
        <v>6577</v>
      </c>
      <c r="C6875" s="18">
        <v>410.32795902229077</v>
      </c>
      <c r="D6875" s="1"/>
      <c r="E6875" s="1">
        <v>5</v>
      </c>
      <c r="F6875" s="1">
        <v>3</v>
      </c>
      <c r="G6875" s="1">
        <v>0</v>
      </c>
      <c r="H6875" s="1">
        <v>2</v>
      </c>
      <c r="I6875" s="15">
        <v>0.6</v>
      </c>
      <c r="J6875">
        <f t="shared" si="107"/>
        <v>40</v>
      </c>
    </row>
    <row r="6876" spans="1:10" x14ac:dyDescent="0.3">
      <c r="A6876" t="s">
        <v>6580</v>
      </c>
      <c r="C6876" s="18">
        <v>410.32685918490631</v>
      </c>
      <c r="D6876" s="1"/>
      <c r="E6876" s="1">
        <v>11</v>
      </c>
      <c r="F6876" s="1">
        <v>6</v>
      </c>
      <c r="G6876" s="1">
        <v>0</v>
      </c>
      <c r="H6876" s="1">
        <v>5</v>
      </c>
      <c r="I6876" s="15">
        <v>0.54545454545454541</v>
      </c>
      <c r="J6876">
        <f t="shared" si="107"/>
        <v>40</v>
      </c>
    </row>
    <row r="6877" spans="1:10" x14ac:dyDescent="0.3">
      <c r="A6877" t="s">
        <v>6581</v>
      </c>
      <c r="C6877" s="18">
        <v>410.32469532707057</v>
      </c>
      <c r="D6877" s="1"/>
      <c r="E6877" s="1">
        <v>3</v>
      </c>
      <c r="F6877" s="1">
        <v>2</v>
      </c>
      <c r="G6877" s="1">
        <v>0</v>
      </c>
      <c r="H6877" s="1">
        <v>1</v>
      </c>
      <c r="I6877" s="15">
        <v>0.66666666666666663</v>
      </c>
      <c r="J6877">
        <f t="shared" si="107"/>
        <v>40</v>
      </c>
    </row>
    <row r="6878" spans="1:10" x14ac:dyDescent="0.3">
      <c r="A6878" t="s">
        <v>6583</v>
      </c>
      <c r="C6878" s="18">
        <v>410.32146906034944</v>
      </c>
      <c r="D6878" s="1"/>
      <c r="E6878" s="1">
        <v>3</v>
      </c>
      <c r="F6878" s="1">
        <v>2</v>
      </c>
      <c r="G6878" s="1">
        <v>0</v>
      </c>
      <c r="H6878" s="1">
        <v>1</v>
      </c>
      <c r="I6878" s="15">
        <v>0.66666666666666663</v>
      </c>
      <c r="J6878">
        <f t="shared" si="107"/>
        <v>40</v>
      </c>
    </row>
    <row r="6879" spans="1:10" x14ac:dyDescent="0.3">
      <c r="A6879" t="s">
        <v>6605</v>
      </c>
      <c r="C6879" s="18">
        <v>410.32081837087696</v>
      </c>
      <c r="D6879" s="1"/>
      <c r="E6879" s="1">
        <v>3</v>
      </c>
      <c r="F6879" s="1">
        <v>2</v>
      </c>
      <c r="G6879" s="1">
        <v>0</v>
      </c>
      <c r="H6879" s="1">
        <v>1</v>
      </c>
      <c r="I6879" s="15">
        <v>0.66666666666666663</v>
      </c>
      <c r="J6879">
        <f t="shared" si="107"/>
        <v>40</v>
      </c>
    </row>
    <row r="6880" spans="1:10" x14ac:dyDescent="0.3">
      <c r="A6880" t="s">
        <v>6585</v>
      </c>
      <c r="C6880" s="18">
        <v>410.31959898047012</v>
      </c>
      <c r="D6880" s="1"/>
      <c r="E6880" s="1">
        <v>3</v>
      </c>
      <c r="F6880" s="1">
        <v>2</v>
      </c>
      <c r="G6880" s="1">
        <v>0</v>
      </c>
      <c r="H6880" s="1">
        <v>1</v>
      </c>
      <c r="I6880" s="15">
        <v>0.66666666666666663</v>
      </c>
      <c r="J6880">
        <f t="shared" si="107"/>
        <v>40</v>
      </c>
    </row>
    <row r="6881" spans="1:10" x14ac:dyDescent="0.3">
      <c r="A6881" t="s">
        <v>6584</v>
      </c>
      <c r="C6881" s="18">
        <v>410.31850164610603</v>
      </c>
      <c r="D6881" s="1"/>
      <c r="E6881" s="1">
        <v>3</v>
      </c>
      <c r="F6881" s="1">
        <v>2</v>
      </c>
      <c r="G6881" s="1">
        <v>0</v>
      </c>
      <c r="H6881" s="1">
        <v>1</v>
      </c>
      <c r="I6881" s="15">
        <v>0.66666666666666663</v>
      </c>
      <c r="J6881">
        <f t="shared" si="107"/>
        <v>40</v>
      </c>
    </row>
    <row r="6882" spans="1:10" x14ac:dyDescent="0.3">
      <c r="A6882" t="s">
        <v>6586</v>
      </c>
      <c r="C6882" s="18">
        <v>410.31750482149397</v>
      </c>
      <c r="D6882" s="1"/>
      <c r="E6882" s="1">
        <v>3</v>
      </c>
      <c r="F6882" s="1">
        <v>2</v>
      </c>
      <c r="G6882" s="1">
        <v>0</v>
      </c>
      <c r="H6882" s="1">
        <v>1</v>
      </c>
      <c r="I6882" s="15">
        <v>0.66666666666666663</v>
      </c>
      <c r="J6882">
        <f t="shared" si="107"/>
        <v>40</v>
      </c>
    </row>
    <row r="6883" spans="1:10" x14ac:dyDescent="0.3">
      <c r="A6883" s="21" t="s">
        <v>7340</v>
      </c>
      <c r="C6883" s="18">
        <v>410.31705878051582</v>
      </c>
      <c r="D6883" s="1"/>
      <c r="E6883" s="1">
        <v>3</v>
      </c>
      <c r="F6883" s="1">
        <v>2</v>
      </c>
      <c r="G6883" s="1">
        <v>0</v>
      </c>
      <c r="H6883" s="1">
        <v>1</v>
      </c>
      <c r="I6883" s="15">
        <v>0.66666666666666663</v>
      </c>
      <c r="J6883">
        <f t="shared" si="107"/>
        <v>40</v>
      </c>
    </row>
    <row r="6884" spans="1:10" x14ac:dyDescent="0.3">
      <c r="A6884" t="s">
        <v>6601</v>
      </c>
      <c r="C6884" s="18">
        <v>410.31526077107878</v>
      </c>
      <c r="D6884" s="1"/>
      <c r="E6884" s="1">
        <v>3</v>
      </c>
      <c r="F6884" s="1">
        <v>2</v>
      </c>
      <c r="G6884" s="1">
        <v>0</v>
      </c>
      <c r="H6884" s="1">
        <v>1</v>
      </c>
      <c r="I6884" s="15">
        <v>0.66666666666666663</v>
      </c>
      <c r="J6884">
        <f t="shared" si="107"/>
        <v>40</v>
      </c>
    </row>
    <row r="6885" spans="1:10" x14ac:dyDescent="0.3">
      <c r="A6885" t="s">
        <v>6587</v>
      </c>
      <c r="C6885" s="18">
        <v>410.31266362638593</v>
      </c>
      <c r="D6885" s="1"/>
      <c r="E6885" s="1">
        <v>3</v>
      </c>
      <c r="F6885" s="1">
        <v>2</v>
      </c>
      <c r="G6885" s="1">
        <v>0</v>
      </c>
      <c r="H6885" s="1">
        <v>1</v>
      </c>
      <c r="I6885" s="15">
        <v>0.66666666666666663</v>
      </c>
      <c r="J6885">
        <f t="shared" si="107"/>
        <v>40</v>
      </c>
    </row>
    <row r="6886" spans="1:10" x14ac:dyDescent="0.3">
      <c r="A6886" t="s">
        <v>6588</v>
      </c>
      <c r="C6886" s="18">
        <v>410.31178885653395</v>
      </c>
      <c r="D6886" s="1"/>
      <c r="E6886" s="1">
        <v>3</v>
      </c>
      <c r="F6886" s="1">
        <v>2</v>
      </c>
      <c r="G6886" s="1">
        <v>0</v>
      </c>
      <c r="H6886" s="1">
        <v>1</v>
      </c>
      <c r="I6886" s="15">
        <v>0.66666666666666663</v>
      </c>
      <c r="J6886">
        <f t="shared" si="107"/>
        <v>40</v>
      </c>
    </row>
    <row r="6887" spans="1:10" x14ac:dyDescent="0.3">
      <c r="A6887" t="s">
        <v>6589</v>
      </c>
      <c r="C6887" s="18">
        <v>410.31133981030888</v>
      </c>
      <c r="D6887" s="1"/>
      <c r="E6887" s="1">
        <v>3</v>
      </c>
      <c r="F6887" s="1">
        <v>2</v>
      </c>
      <c r="G6887" s="1">
        <v>0</v>
      </c>
      <c r="H6887" s="1">
        <v>1</v>
      </c>
      <c r="I6887" s="15">
        <v>0.66666666666666663</v>
      </c>
      <c r="J6887">
        <f t="shared" si="107"/>
        <v>40</v>
      </c>
    </row>
    <row r="6888" spans="1:10" x14ac:dyDescent="0.3">
      <c r="A6888" t="s">
        <v>6591</v>
      </c>
      <c r="C6888" s="18">
        <v>410.31109372135893</v>
      </c>
      <c r="D6888" s="1"/>
      <c r="E6888" s="1">
        <v>3</v>
      </c>
      <c r="F6888" s="1">
        <v>2</v>
      </c>
      <c r="G6888" s="1">
        <v>0</v>
      </c>
      <c r="H6888" s="1">
        <v>1</v>
      </c>
      <c r="I6888" s="15">
        <v>0.66666666666666663</v>
      </c>
      <c r="J6888">
        <f t="shared" si="107"/>
        <v>40</v>
      </c>
    </row>
    <row r="6889" spans="1:10" x14ac:dyDescent="0.3">
      <c r="A6889" t="s">
        <v>6595</v>
      </c>
      <c r="C6889" s="18">
        <v>410.31099552768569</v>
      </c>
      <c r="D6889" s="1"/>
      <c r="E6889" s="1">
        <v>5</v>
      </c>
      <c r="F6889" s="1">
        <v>3</v>
      </c>
      <c r="G6889" s="1">
        <v>0</v>
      </c>
      <c r="H6889" s="1">
        <v>2</v>
      </c>
      <c r="I6889" s="15">
        <v>0.6</v>
      </c>
      <c r="J6889">
        <f t="shared" si="107"/>
        <v>40</v>
      </c>
    </row>
    <row r="6890" spans="1:10" x14ac:dyDescent="0.3">
      <c r="A6890" t="s">
        <v>6592</v>
      </c>
      <c r="C6890" s="18">
        <v>410.30982019794845</v>
      </c>
      <c r="D6890" s="1"/>
      <c r="E6890" s="1">
        <v>3</v>
      </c>
      <c r="F6890" s="1">
        <v>2</v>
      </c>
      <c r="G6890" s="1">
        <v>0</v>
      </c>
      <c r="H6890" s="1">
        <v>1</v>
      </c>
      <c r="I6890" s="15">
        <v>0.66666666666666663</v>
      </c>
      <c r="J6890">
        <f t="shared" si="107"/>
        <v>40</v>
      </c>
    </row>
    <row r="6891" spans="1:10" x14ac:dyDescent="0.3">
      <c r="A6891" t="s">
        <v>6128</v>
      </c>
      <c r="C6891" s="18">
        <v>410.30874592766276</v>
      </c>
      <c r="D6891" s="1"/>
      <c r="E6891" s="1">
        <v>40</v>
      </c>
      <c r="F6891" s="1">
        <v>24</v>
      </c>
      <c r="G6891" s="1">
        <v>0</v>
      </c>
      <c r="H6891" s="1">
        <v>16</v>
      </c>
      <c r="I6891" s="15">
        <v>0.6</v>
      </c>
      <c r="J6891">
        <f t="shared" si="107"/>
        <v>20</v>
      </c>
    </row>
    <row r="6892" spans="1:10" x14ac:dyDescent="0.3">
      <c r="A6892" t="s">
        <v>6593</v>
      </c>
      <c r="C6892" s="18">
        <v>410.30871060423522</v>
      </c>
      <c r="D6892" s="1"/>
      <c r="E6892" s="1">
        <v>3</v>
      </c>
      <c r="F6892" s="1">
        <v>2</v>
      </c>
      <c r="G6892" s="1">
        <v>0</v>
      </c>
      <c r="H6892" s="1">
        <v>1</v>
      </c>
      <c r="I6892" s="15">
        <v>0.66666666666666663</v>
      </c>
      <c r="J6892">
        <f t="shared" si="107"/>
        <v>40</v>
      </c>
    </row>
    <row r="6893" spans="1:10" x14ac:dyDescent="0.3">
      <c r="A6893" t="s">
        <v>6594</v>
      </c>
      <c r="C6893" s="18">
        <v>410.30679617442831</v>
      </c>
      <c r="D6893" s="1"/>
      <c r="E6893" s="1">
        <v>3</v>
      </c>
      <c r="F6893" s="1">
        <v>2</v>
      </c>
      <c r="G6893" s="1">
        <v>0</v>
      </c>
      <c r="H6893" s="1">
        <v>1</v>
      </c>
      <c r="I6893" s="15">
        <v>0.66666666666666663</v>
      </c>
      <c r="J6893">
        <f t="shared" si="107"/>
        <v>40</v>
      </c>
    </row>
    <row r="6894" spans="1:10" x14ac:dyDescent="0.3">
      <c r="A6894" t="s">
        <v>6596</v>
      </c>
      <c r="C6894" s="18">
        <v>410.30524862124787</v>
      </c>
      <c r="D6894" s="1"/>
      <c r="E6894" s="1">
        <v>3</v>
      </c>
      <c r="F6894" s="1">
        <v>2</v>
      </c>
      <c r="G6894" s="1">
        <v>0</v>
      </c>
      <c r="H6894" s="1">
        <v>1</v>
      </c>
      <c r="I6894" s="15">
        <v>0.66666666666666663</v>
      </c>
      <c r="J6894">
        <f t="shared" si="107"/>
        <v>40</v>
      </c>
    </row>
    <row r="6895" spans="1:10" x14ac:dyDescent="0.3">
      <c r="A6895" t="s">
        <v>6597</v>
      </c>
      <c r="C6895" s="18">
        <v>410.30286164770695</v>
      </c>
      <c r="D6895" s="1"/>
      <c r="E6895" s="1">
        <v>1</v>
      </c>
      <c r="F6895" s="1">
        <v>1</v>
      </c>
      <c r="G6895" s="1">
        <v>0</v>
      </c>
      <c r="H6895" s="1">
        <v>0</v>
      </c>
      <c r="I6895" s="15">
        <v>1</v>
      </c>
      <c r="J6895">
        <f t="shared" si="107"/>
        <v>40</v>
      </c>
    </row>
    <row r="6896" spans="1:10" x14ac:dyDescent="0.3">
      <c r="A6896" t="s">
        <v>6598</v>
      </c>
      <c r="C6896" s="18">
        <v>410.30020007483972</v>
      </c>
      <c r="D6896" s="1"/>
      <c r="E6896" s="1">
        <v>3</v>
      </c>
      <c r="F6896" s="1">
        <v>2</v>
      </c>
      <c r="G6896" s="1">
        <v>0</v>
      </c>
      <c r="H6896" s="1">
        <v>1</v>
      </c>
      <c r="I6896" s="15">
        <v>0.66666666666666663</v>
      </c>
      <c r="J6896">
        <f t="shared" si="107"/>
        <v>40</v>
      </c>
    </row>
    <row r="6897" spans="1:10" x14ac:dyDescent="0.3">
      <c r="A6897" t="s">
        <v>6599</v>
      </c>
      <c r="C6897" s="18">
        <v>410.29958888909874</v>
      </c>
      <c r="D6897" s="1"/>
      <c r="E6897" s="1">
        <v>5</v>
      </c>
      <c r="F6897" s="1">
        <v>3</v>
      </c>
      <c r="G6897" s="1">
        <v>0</v>
      </c>
      <c r="H6897" s="1">
        <v>2</v>
      </c>
      <c r="I6897" s="15">
        <v>0.6</v>
      </c>
      <c r="J6897">
        <f t="shared" si="107"/>
        <v>40</v>
      </c>
    </row>
    <row r="6898" spans="1:10" x14ac:dyDescent="0.3">
      <c r="A6898" t="s">
        <v>6600</v>
      </c>
      <c r="C6898" s="18">
        <v>410.29660467939647</v>
      </c>
      <c r="D6898" s="1"/>
      <c r="E6898" s="1">
        <v>3</v>
      </c>
      <c r="F6898" s="1">
        <v>2</v>
      </c>
      <c r="G6898" s="1">
        <v>0</v>
      </c>
      <c r="H6898" s="1">
        <v>1</v>
      </c>
      <c r="I6898" s="15">
        <v>0.66666666666666663</v>
      </c>
      <c r="J6898">
        <f t="shared" si="107"/>
        <v>40</v>
      </c>
    </row>
    <row r="6899" spans="1:10" x14ac:dyDescent="0.3">
      <c r="A6899" t="s">
        <v>6602</v>
      </c>
      <c r="C6899" s="18">
        <v>410.29601855603823</v>
      </c>
      <c r="D6899" s="1"/>
      <c r="E6899" s="1">
        <v>3</v>
      </c>
      <c r="F6899" s="1">
        <v>2</v>
      </c>
      <c r="G6899" s="1">
        <v>0</v>
      </c>
      <c r="H6899" s="1">
        <v>1</v>
      </c>
      <c r="I6899" s="15">
        <v>0.66666666666666663</v>
      </c>
      <c r="J6899">
        <f t="shared" si="107"/>
        <v>40</v>
      </c>
    </row>
    <row r="6900" spans="1:10" x14ac:dyDescent="0.3">
      <c r="A6900" t="s">
        <v>6603</v>
      </c>
      <c r="C6900" s="18">
        <v>410.29483042148473</v>
      </c>
      <c r="D6900" s="1"/>
      <c r="E6900" s="1">
        <v>3</v>
      </c>
      <c r="F6900" s="1">
        <v>2</v>
      </c>
      <c r="G6900" s="1">
        <v>0</v>
      </c>
      <c r="H6900" s="1">
        <v>1</v>
      </c>
      <c r="I6900" s="15">
        <v>0.66666666666666663</v>
      </c>
      <c r="J6900">
        <f t="shared" si="107"/>
        <v>40</v>
      </c>
    </row>
    <row r="6901" spans="1:10" x14ac:dyDescent="0.3">
      <c r="A6901" t="s">
        <v>6604</v>
      </c>
      <c r="C6901" s="18">
        <v>410.29215248514828</v>
      </c>
      <c r="D6901" s="1"/>
      <c r="E6901" s="1">
        <v>3</v>
      </c>
      <c r="F6901" s="1">
        <v>2</v>
      </c>
      <c r="G6901" s="1">
        <v>0</v>
      </c>
      <c r="H6901" s="1">
        <v>1</v>
      </c>
      <c r="I6901" s="15">
        <v>0.66666666666666663</v>
      </c>
      <c r="J6901">
        <f t="shared" si="107"/>
        <v>40</v>
      </c>
    </row>
    <row r="6902" spans="1:10" x14ac:dyDescent="0.3">
      <c r="A6902" t="s">
        <v>6606</v>
      </c>
      <c r="C6902" s="18">
        <v>410.28911607080772</v>
      </c>
      <c r="D6902" s="1"/>
      <c r="E6902" s="1">
        <v>3</v>
      </c>
      <c r="F6902" s="1">
        <v>2</v>
      </c>
      <c r="G6902" s="1">
        <v>0</v>
      </c>
      <c r="H6902" s="1">
        <v>1</v>
      </c>
      <c r="I6902" s="15">
        <v>0.66666666666666663</v>
      </c>
      <c r="J6902">
        <f t="shared" si="107"/>
        <v>40</v>
      </c>
    </row>
    <row r="6903" spans="1:10" x14ac:dyDescent="0.3">
      <c r="A6903" t="s">
        <v>6607</v>
      </c>
      <c r="C6903" s="18">
        <v>410.28863015083897</v>
      </c>
      <c r="D6903" s="1"/>
      <c r="E6903" s="1">
        <v>19</v>
      </c>
      <c r="F6903" s="1">
        <v>13</v>
      </c>
      <c r="G6903" s="1">
        <v>1</v>
      </c>
      <c r="H6903" s="1">
        <v>5</v>
      </c>
      <c r="I6903" s="15">
        <v>0.71052631578947367</v>
      </c>
      <c r="J6903">
        <f t="shared" si="107"/>
        <v>40</v>
      </c>
    </row>
    <row r="6904" spans="1:10" x14ac:dyDescent="0.3">
      <c r="A6904" t="s">
        <v>6608</v>
      </c>
      <c r="C6904" s="18">
        <v>410.28774368331995</v>
      </c>
      <c r="D6904" s="1"/>
      <c r="E6904" s="1">
        <v>3</v>
      </c>
      <c r="F6904" s="1">
        <v>2</v>
      </c>
      <c r="G6904" s="1">
        <v>0</v>
      </c>
      <c r="H6904" s="1">
        <v>1</v>
      </c>
      <c r="I6904" s="15">
        <v>0.66666666666666663</v>
      </c>
      <c r="J6904">
        <f t="shared" si="107"/>
        <v>40</v>
      </c>
    </row>
    <row r="6905" spans="1:10" x14ac:dyDescent="0.3">
      <c r="A6905" t="s">
        <v>6609</v>
      </c>
      <c r="C6905" s="18">
        <v>410.28774368331995</v>
      </c>
      <c r="D6905" s="1"/>
      <c r="E6905" s="1">
        <v>3</v>
      </c>
      <c r="F6905" s="1">
        <v>2</v>
      </c>
      <c r="G6905" s="1">
        <v>0</v>
      </c>
      <c r="H6905" s="1">
        <v>1</v>
      </c>
      <c r="I6905" s="15">
        <v>0.66666666666666663</v>
      </c>
      <c r="J6905">
        <f t="shared" si="107"/>
        <v>40</v>
      </c>
    </row>
    <row r="6906" spans="1:10" x14ac:dyDescent="0.3">
      <c r="A6906" t="s">
        <v>6610</v>
      </c>
      <c r="C6906" s="18">
        <v>410.28774368331995</v>
      </c>
      <c r="D6906" s="1"/>
      <c r="E6906" s="1">
        <v>3</v>
      </c>
      <c r="F6906" s="1">
        <v>2</v>
      </c>
      <c r="G6906" s="1">
        <v>0</v>
      </c>
      <c r="H6906" s="1">
        <v>1</v>
      </c>
      <c r="I6906" s="15">
        <v>0.66666666666666663</v>
      </c>
      <c r="J6906">
        <f t="shared" si="107"/>
        <v>40</v>
      </c>
    </row>
    <row r="6907" spans="1:10" x14ac:dyDescent="0.3">
      <c r="A6907" t="s">
        <v>6611</v>
      </c>
      <c r="C6907" s="18">
        <v>410.28774368331995</v>
      </c>
      <c r="D6907" s="1"/>
      <c r="E6907" s="1">
        <v>3</v>
      </c>
      <c r="F6907" s="1">
        <v>2</v>
      </c>
      <c r="G6907" s="1">
        <v>0</v>
      </c>
      <c r="H6907" s="1">
        <v>1</v>
      </c>
      <c r="I6907" s="15">
        <v>0.66666666666666663</v>
      </c>
      <c r="J6907">
        <f t="shared" si="107"/>
        <v>40</v>
      </c>
    </row>
    <row r="6908" spans="1:10" x14ac:dyDescent="0.3">
      <c r="A6908" t="s">
        <v>6612</v>
      </c>
      <c r="C6908" s="18">
        <v>410.28774368331995</v>
      </c>
      <c r="D6908" s="1"/>
      <c r="E6908" s="1">
        <v>3</v>
      </c>
      <c r="F6908" s="1">
        <v>2</v>
      </c>
      <c r="G6908" s="1">
        <v>0</v>
      </c>
      <c r="H6908" s="1">
        <v>1</v>
      </c>
      <c r="I6908" s="15">
        <v>0.66666666666666663</v>
      </c>
      <c r="J6908">
        <f t="shared" si="107"/>
        <v>40</v>
      </c>
    </row>
    <row r="6909" spans="1:10" x14ac:dyDescent="0.3">
      <c r="A6909" t="s">
        <v>6613</v>
      </c>
      <c r="C6909" s="18">
        <v>410.28774368331995</v>
      </c>
      <c r="D6909" s="1"/>
      <c r="E6909" s="1">
        <v>3</v>
      </c>
      <c r="F6909" s="1">
        <v>2</v>
      </c>
      <c r="G6909" s="1">
        <v>0</v>
      </c>
      <c r="H6909" s="1">
        <v>1</v>
      </c>
      <c r="I6909" s="15">
        <v>0.66666666666666663</v>
      </c>
      <c r="J6909">
        <f t="shared" si="107"/>
        <v>40</v>
      </c>
    </row>
    <row r="6910" spans="1:10" x14ac:dyDescent="0.3">
      <c r="A6910" t="s">
        <v>6614</v>
      </c>
      <c r="C6910" s="18">
        <v>410.28774368331995</v>
      </c>
      <c r="D6910" s="1"/>
      <c r="E6910" s="1">
        <v>3</v>
      </c>
      <c r="F6910" s="1">
        <v>2</v>
      </c>
      <c r="G6910" s="1">
        <v>0</v>
      </c>
      <c r="H6910" s="1">
        <v>1</v>
      </c>
      <c r="I6910" s="15">
        <v>0.66666666666666663</v>
      </c>
      <c r="J6910">
        <f t="shared" si="107"/>
        <v>40</v>
      </c>
    </row>
    <row r="6911" spans="1:10" x14ac:dyDescent="0.3">
      <c r="A6911" t="s">
        <v>6615</v>
      </c>
      <c r="C6911" s="18">
        <v>410.28753187842113</v>
      </c>
      <c r="D6911" s="1"/>
      <c r="E6911" s="1">
        <v>3</v>
      </c>
      <c r="F6911" s="1">
        <v>2</v>
      </c>
      <c r="G6911" s="1">
        <v>0</v>
      </c>
      <c r="H6911" s="1">
        <v>1</v>
      </c>
      <c r="I6911" s="15">
        <v>0.66666666666666663</v>
      </c>
      <c r="J6911">
        <f t="shared" si="107"/>
        <v>40</v>
      </c>
    </row>
    <row r="6912" spans="1:10" x14ac:dyDescent="0.3">
      <c r="A6912" t="s">
        <v>6698</v>
      </c>
      <c r="C6912" s="18">
        <v>410.28742233455802</v>
      </c>
      <c r="D6912" s="1"/>
      <c r="E6912" s="1">
        <v>3</v>
      </c>
      <c r="F6912" s="1">
        <v>2</v>
      </c>
      <c r="G6912" s="1">
        <v>0</v>
      </c>
      <c r="H6912" s="1">
        <v>1</v>
      </c>
      <c r="I6912" s="15">
        <v>0.66666666666666663</v>
      </c>
      <c r="J6912">
        <f t="shared" si="107"/>
        <v>40</v>
      </c>
    </row>
    <row r="6913" spans="1:10" x14ac:dyDescent="0.3">
      <c r="A6913" t="s">
        <v>6616</v>
      </c>
      <c r="C6913" s="18">
        <v>410.28586249504991</v>
      </c>
      <c r="D6913" s="1"/>
      <c r="E6913" s="1">
        <v>3</v>
      </c>
      <c r="F6913" s="1">
        <v>2</v>
      </c>
      <c r="G6913" s="1">
        <v>0</v>
      </c>
      <c r="H6913" s="1">
        <v>1</v>
      </c>
      <c r="I6913" s="15">
        <v>0.66666666666666663</v>
      </c>
      <c r="J6913">
        <f t="shared" si="107"/>
        <v>40</v>
      </c>
    </row>
    <row r="6914" spans="1:10" x14ac:dyDescent="0.3">
      <c r="A6914" t="s">
        <v>6617</v>
      </c>
      <c r="C6914" s="18">
        <v>410.28518287068005</v>
      </c>
      <c r="D6914" s="1"/>
      <c r="E6914" s="1">
        <v>4</v>
      </c>
      <c r="F6914" s="1">
        <v>3</v>
      </c>
      <c r="G6914" s="1">
        <v>0</v>
      </c>
      <c r="H6914" s="1">
        <v>1</v>
      </c>
      <c r="I6914" s="15">
        <v>0.75</v>
      </c>
      <c r="J6914">
        <f t="shared" si="107"/>
        <v>40</v>
      </c>
    </row>
    <row r="6915" spans="1:10" x14ac:dyDescent="0.3">
      <c r="A6915" t="s">
        <v>6618</v>
      </c>
      <c r="C6915" s="18">
        <v>410.28256717820193</v>
      </c>
      <c r="D6915" s="1"/>
      <c r="E6915" s="1">
        <v>5</v>
      </c>
      <c r="F6915" s="1">
        <v>3</v>
      </c>
      <c r="G6915" s="1">
        <v>0</v>
      </c>
      <c r="H6915" s="1">
        <v>2</v>
      </c>
      <c r="I6915" s="15">
        <v>0.6</v>
      </c>
      <c r="J6915">
        <f t="shared" si="107"/>
        <v>40</v>
      </c>
    </row>
    <row r="6916" spans="1:10" x14ac:dyDescent="0.3">
      <c r="A6916" t="s">
        <v>6620</v>
      </c>
      <c r="C6916" s="18">
        <v>410.27947450150958</v>
      </c>
      <c r="D6916" s="1"/>
      <c r="E6916" s="1">
        <v>3</v>
      </c>
      <c r="F6916" s="1">
        <v>2</v>
      </c>
      <c r="G6916" s="1">
        <v>0</v>
      </c>
      <c r="H6916" s="1">
        <v>1</v>
      </c>
      <c r="I6916" s="15">
        <v>0.66666666666666663</v>
      </c>
      <c r="J6916">
        <f t="shared" ref="J6916:J6979" si="108">IF(E6916&lt;=30,40,20)</f>
        <v>40</v>
      </c>
    </row>
    <row r="6917" spans="1:10" x14ac:dyDescent="0.3">
      <c r="A6917" t="s">
        <v>6621</v>
      </c>
      <c r="C6917" s="18">
        <v>410.27947450150958</v>
      </c>
      <c r="D6917" s="1"/>
      <c r="E6917" s="1">
        <v>3</v>
      </c>
      <c r="F6917" s="1">
        <v>2</v>
      </c>
      <c r="G6917" s="1">
        <v>0</v>
      </c>
      <c r="H6917" s="1">
        <v>1</v>
      </c>
      <c r="I6917" s="15">
        <v>0.66666666666666663</v>
      </c>
      <c r="J6917">
        <f t="shared" si="108"/>
        <v>40</v>
      </c>
    </row>
    <row r="6918" spans="1:10" x14ac:dyDescent="0.3">
      <c r="A6918" t="s">
        <v>6622</v>
      </c>
      <c r="C6918" s="18">
        <v>410.27946938279189</v>
      </c>
      <c r="D6918" s="1"/>
      <c r="E6918" s="1">
        <v>5</v>
      </c>
      <c r="F6918" s="1">
        <v>3</v>
      </c>
      <c r="G6918" s="1">
        <v>0</v>
      </c>
      <c r="H6918" s="1">
        <v>2</v>
      </c>
      <c r="I6918" s="15">
        <v>0.6</v>
      </c>
      <c r="J6918">
        <f t="shared" si="108"/>
        <v>40</v>
      </c>
    </row>
    <row r="6919" spans="1:10" x14ac:dyDescent="0.3">
      <c r="A6919" t="s">
        <v>6623</v>
      </c>
      <c r="C6919" s="18">
        <v>410.27946841619996</v>
      </c>
      <c r="D6919" s="1"/>
      <c r="E6919" s="1">
        <v>3</v>
      </c>
      <c r="F6919" s="1">
        <v>2</v>
      </c>
      <c r="G6919" s="1">
        <v>0</v>
      </c>
      <c r="H6919" s="1">
        <v>1</v>
      </c>
      <c r="I6919" s="15">
        <v>0.66666666666666663</v>
      </c>
      <c r="J6919">
        <f t="shared" si="108"/>
        <v>40</v>
      </c>
    </row>
    <row r="6920" spans="1:10" x14ac:dyDescent="0.3">
      <c r="A6920" t="s">
        <v>6624</v>
      </c>
      <c r="C6920" s="18">
        <v>410.27946841619996</v>
      </c>
      <c r="D6920" s="1"/>
      <c r="E6920" s="1">
        <v>3</v>
      </c>
      <c r="F6920" s="1">
        <v>2</v>
      </c>
      <c r="G6920" s="1">
        <v>0</v>
      </c>
      <c r="H6920" s="1">
        <v>1</v>
      </c>
      <c r="I6920" s="15">
        <v>0.66666666666666663</v>
      </c>
      <c r="J6920">
        <f t="shared" si="108"/>
        <v>40</v>
      </c>
    </row>
    <row r="6921" spans="1:10" x14ac:dyDescent="0.3">
      <c r="A6921" t="s">
        <v>6625</v>
      </c>
      <c r="C6921" s="18">
        <v>410.27946822451167</v>
      </c>
      <c r="D6921" s="1"/>
      <c r="E6921" s="1">
        <v>3</v>
      </c>
      <c r="F6921" s="1">
        <v>2</v>
      </c>
      <c r="G6921" s="1">
        <v>0</v>
      </c>
      <c r="H6921" s="1">
        <v>1</v>
      </c>
      <c r="I6921" s="15">
        <v>0.66666666666666663</v>
      </c>
      <c r="J6921">
        <f t="shared" si="108"/>
        <v>40</v>
      </c>
    </row>
    <row r="6922" spans="1:10" x14ac:dyDescent="0.3">
      <c r="A6922" t="s">
        <v>6626</v>
      </c>
      <c r="C6922" s="18">
        <v>410.27946195913779</v>
      </c>
      <c r="D6922" s="1"/>
      <c r="E6922" s="1">
        <v>3</v>
      </c>
      <c r="F6922" s="1">
        <v>2</v>
      </c>
      <c r="G6922" s="1">
        <v>0</v>
      </c>
      <c r="H6922" s="1">
        <v>1</v>
      </c>
      <c r="I6922" s="15">
        <v>0.66666666666666663</v>
      </c>
      <c r="J6922">
        <f t="shared" si="108"/>
        <v>40</v>
      </c>
    </row>
    <row r="6923" spans="1:10" x14ac:dyDescent="0.3">
      <c r="A6923" t="s">
        <v>6627</v>
      </c>
      <c r="C6923" s="18">
        <v>410.27946175626579</v>
      </c>
      <c r="D6923" s="1"/>
      <c r="E6923" s="1">
        <v>3</v>
      </c>
      <c r="F6923" s="1">
        <v>2</v>
      </c>
      <c r="G6923" s="1">
        <v>0</v>
      </c>
      <c r="H6923" s="1">
        <v>1</v>
      </c>
      <c r="I6923" s="15">
        <v>0.66666666666666663</v>
      </c>
      <c r="J6923">
        <f t="shared" si="108"/>
        <v>40</v>
      </c>
    </row>
    <row r="6924" spans="1:10" x14ac:dyDescent="0.3">
      <c r="A6924" t="s">
        <v>6628</v>
      </c>
      <c r="C6924" s="18">
        <v>410.27946175626579</v>
      </c>
      <c r="D6924" s="1"/>
      <c r="E6924" s="1">
        <v>3</v>
      </c>
      <c r="F6924" s="1">
        <v>2</v>
      </c>
      <c r="G6924" s="1">
        <v>0</v>
      </c>
      <c r="H6924" s="1">
        <v>1</v>
      </c>
      <c r="I6924" s="15">
        <v>0.66666666666666663</v>
      </c>
      <c r="J6924">
        <f t="shared" si="108"/>
        <v>40</v>
      </c>
    </row>
    <row r="6925" spans="1:10" x14ac:dyDescent="0.3">
      <c r="A6925" t="s">
        <v>6629</v>
      </c>
      <c r="C6925" s="18">
        <v>410.27946175626579</v>
      </c>
      <c r="D6925" s="1"/>
      <c r="E6925" s="1">
        <v>3</v>
      </c>
      <c r="F6925" s="1">
        <v>2</v>
      </c>
      <c r="G6925" s="1">
        <v>0</v>
      </c>
      <c r="H6925" s="1">
        <v>1</v>
      </c>
      <c r="I6925" s="15">
        <v>0.66666666666666663</v>
      </c>
      <c r="J6925">
        <f t="shared" si="108"/>
        <v>40</v>
      </c>
    </row>
    <row r="6926" spans="1:10" x14ac:dyDescent="0.3">
      <c r="A6926" t="s">
        <v>6630</v>
      </c>
      <c r="C6926" s="18">
        <v>410.27946175626579</v>
      </c>
      <c r="D6926" s="1"/>
      <c r="E6926" s="1">
        <v>3</v>
      </c>
      <c r="F6926" s="1">
        <v>2</v>
      </c>
      <c r="G6926" s="1">
        <v>0</v>
      </c>
      <c r="H6926" s="1">
        <v>1</v>
      </c>
      <c r="I6926" s="15">
        <v>0.66666666666666663</v>
      </c>
      <c r="J6926">
        <f t="shared" si="108"/>
        <v>40</v>
      </c>
    </row>
    <row r="6927" spans="1:10" x14ac:dyDescent="0.3">
      <c r="A6927" t="s">
        <v>6631</v>
      </c>
      <c r="C6927" s="18">
        <v>410.27946175626579</v>
      </c>
      <c r="D6927" s="1"/>
      <c r="E6927" s="1">
        <v>2</v>
      </c>
      <c r="F6927" s="1">
        <v>1</v>
      </c>
      <c r="G6927" s="1">
        <v>1</v>
      </c>
      <c r="H6927" s="1">
        <v>0</v>
      </c>
      <c r="I6927" s="15">
        <v>0.75</v>
      </c>
      <c r="J6927">
        <f t="shared" si="108"/>
        <v>40</v>
      </c>
    </row>
    <row r="6928" spans="1:10" x14ac:dyDescent="0.3">
      <c r="A6928" t="s">
        <v>6632</v>
      </c>
      <c r="C6928" s="18">
        <v>410.27921028900408</v>
      </c>
      <c r="D6928" s="1"/>
      <c r="E6928" s="1">
        <v>5</v>
      </c>
      <c r="F6928" s="1">
        <v>3</v>
      </c>
      <c r="G6928" s="1">
        <v>0</v>
      </c>
      <c r="H6928" s="1">
        <v>2</v>
      </c>
      <c r="I6928" s="15">
        <v>0.6</v>
      </c>
      <c r="J6928">
        <f t="shared" si="108"/>
        <v>40</v>
      </c>
    </row>
    <row r="6929" spans="1:10" x14ac:dyDescent="0.3">
      <c r="A6929" t="s">
        <v>6633</v>
      </c>
      <c r="C6929" s="18">
        <v>410.27902631647038</v>
      </c>
      <c r="D6929" s="1"/>
      <c r="E6929" s="1">
        <v>3</v>
      </c>
      <c r="F6929" s="1">
        <v>2</v>
      </c>
      <c r="G6929" s="1">
        <v>0</v>
      </c>
      <c r="H6929" s="1">
        <v>1</v>
      </c>
      <c r="I6929" s="15">
        <v>0.66666666666666663</v>
      </c>
      <c r="J6929">
        <f t="shared" si="108"/>
        <v>40</v>
      </c>
    </row>
    <row r="6930" spans="1:10" x14ac:dyDescent="0.3">
      <c r="A6930" t="s">
        <v>6634</v>
      </c>
      <c r="C6930" s="18">
        <v>410.27901336525895</v>
      </c>
      <c r="D6930" s="1"/>
      <c r="E6930" s="1">
        <v>3</v>
      </c>
      <c r="F6930" s="1">
        <v>2</v>
      </c>
      <c r="G6930" s="1">
        <v>1</v>
      </c>
      <c r="H6930" s="1">
        <v>0</v>
      </c>
      <c r="I6930" s="15">
        <v>0.83333333333333337</v>
      </c>
      <c r="J6930">
        <f t="shared" si="108"/>
        <v>40</v>
      </c>
    </row>
    <row r="6931" spans="1:10" x14ac:dyDescent="0.3">
      <c r="A6931" t="s">
        <v>6635</v>
      </c>
      <c r="C6931" s="18">
        <v>410.27899912199769</v>
      </c>
      <c r="D6931" s="1"/>
      <c r="E6931" s="1">
        <v>3</v>
      </c>
      <c r="F6931" s="1">
        <v>2</v>
      </c>
      <c r="G6931" s="1">
        <v>0</v>
      </c>
      <c r="H6931" s="1">
        <v>1</v>
      </c>
      <c r="I6931" s="15">
        <v>0.66666666666666663</v>
      </c>
      <c r="J6931">
        <f t="shared" si="108"/>
        <v>40</v>
      </c>
    </row>
    <row r="6932" spans="1:10" x14ac:dyDescent="0.3">
      <c r="A6932" t="s">
        <v>6636</v>
      </c>
      <c r="C6932" s="18">
        <v>410.27872794259645</v>
      </c>
      <c r="D6932" s="1"/>
      <c r="E6932" s="1">
        <v>3</v>
      </c>
      <c r="F6932" s="1">
        <v>2</v>
      </c>
      <c r="G6932" s="1">
        <v>0</v>
      </c>
      <c r="H6932" s="1">
        <v>1</v>
      </c>
      <c r="I6932" s="15">
        <v>0.66666666666666663</v>
      </c>
      <c r="J6932">
        <f t="shared" si="108"/>
        <v>40</v>
      </c>
    </row>
    <row r="6933" spans="1:10" x14ac:dyDescent="0.3">
      <c r="A6933" t="s">
        <v>8138</v>
      </c>
      <c r="C6933" s="18">
        <v>410.27818326107405</v>
      </c>
      <c r="D6933" s="1"/>
      <c r="E6933" s="1">
        <v>6</v>
      </c>
      <c r="F6933" s="1">
        <v>3</v>
      </c>
      <c r="G6933" s="1">
        <v>0</v>
      </c>
      <c r="H6933" s="1">
        <v>3</v>
      </c>
      <c r="I6933" s="15">
        <v>0.5</v>
      </c>
      <c r="J6933">
        <f t="shared" si="108"/>
        <v>40</v>
      </c>
    </row>
    <row r="6934" spans="1:10" x14ac:dyDescent="0.3">
      <c r="A6934" t="s">
        <v>6637</v>
      </c>
      <c r="C6934" s="18">
        <v>410.27642726148616</v>
      </c>
      <c r="D6934" s="1"/>
      <c r="E6934" s="1">
        <v>3</v>
      </c>
      <c r="F6934" s="1">
        <v>2</v>
      </c>
      <c r="G6934" s="1">
        <v>0</v>
      </c>
      <c r="H6934" s="1">
        <v>1</v>
      </c>
      <c r="I6934" s="15">
        <v>0.66666666666666663</v>
      </c>
      <c r="J6934">
        <f t="shared" si="108"/>
        <v>40</v>
      </c>
    </row>
    <row r="6935" spans="1:10" x14ac:dyDescent="0.3">
      <c r="A6935" t="s">
        <v>6638</v>
      </c>
      <c r="C6935" s="18">
        <v>410.27630011648756</v>
      </c>
      <c r="D6935" s="1"/>
      <c r="E6935" s="1">
        <v>3</v>
      </c>
      <c r="F6935" s="1">
        <v>2</v>
      </c>
      <c r="G6935" s="1">
        <v>0</v>
      </c>
      <c r="H6935" s="1">
        <v>1</v>
      </c>
      <c r="I6935" s="15">
        <v>0.66666666666666663</v>
      </c>
      <c r="J6935">
        <f t="shared" si="108"/>
        <v>40</v>
      </c>
    </row>
    <row r="6936" spans="1:10" x14ac:dyDescent="0.3">
      <c r="A6936" t="s">
        <v>6639</v>
      </c>
      <c r="C6936" s="18">
        <v>410.27573013654631</v>
      </c>
      <c r="D6936" s="1"/>
      <c r="E6936" s="1">
        <v>3</v>
      </c>
      <c r="F6936" s="1">
        <v>2</v>
      </c>
      <c r="G6936" s="1">
        <v>0</v>
      </c>
      <c r="H6936" s="1">
        <v>1</v>
      </c>
      <c r="I6936" s="15">
        <v>0.66666666666666663</v>
      </c>
      <c r="J6936">
        <f t="shared" si="108"/>
        <v>40</v>
      </c>
    </row>
    <row r="6937" spans="1:10" x14ac:dyDescent="0.3">
      <c r="A6937" t="s">
        <v>6640</v>
      </c>
      <c r="C6937" s="18">
        <v>410.27290602990917</v>
      </c>
      <c r="D6937" s="1"/>
      <c r="E6937" s="1">
        <v>5</v>
      </c>
      <c r="F6937" s="1">
        <v>3</v>
      </c>
      <c r="G6937" s="1">
        <v>0</v>
      </c>
      <c r="H6937" s="1">
        <v>2</v>
      </c>
      <c r="I6937" s="15">
        <v>0.6</v>
      </c>
      <c r="J6937">
        <f t="shared" si="108"/>
        <v>40</v>
      </c>
    </row>
    <row r="6938" spans="1:10" x14ac:dyDescent="0.3">
      <c r="A6938" t="s">
        <v>6641</v>
      </c>
      <c r="C6938" s="18">
        <v>410.27288373628539</v>
      </c>
      <c r="D6938" s="1"/>
      <c r="E6938" s="1">
        <v>5</v>
      </c>
      <c r="F6938" s="1">
        <v>3</v>
      </c>
      <c r="G6938" s="1">
        <v>0</v>
      </c>
      <c r="H6938" s="1">
        <v>2</v>
      </c>
      <c r="I6938" s="15">
        <v>0.6</v>
      </c>
      <c r="J6938">
        <f t="shared" si="108"/>
        <v>40</v>
      </c>
    </row>
    <row r="6939" spans="1:10" x14ac:dyDescent="0.3">
      <c r="A6939" t="s">
        <v>6619</v>
      </c>
      <c r="C6939" s="18">
        <v>410.27271254333732</v>
      </c>
      <c r="D6939" s="1"/>
      <c r="E6939" s="1">
        <v>3</v>
      </c>
      <c r="F6939" s="1">
        <v>2</v>
      </c>
      <c r="G6939" s="1">
        <v>0</v>
      </c>
      <c r="H6939" s="1">
        <v>1</v>
      </c>
      <c r="I6939" s="15">
        <v>0.66666666666666663</v>
      </c>
      <c r="J6939">
        <f t="shared" si="108"/>
        <v>40</v>
      </c>
    </row>
    <row r="6940" spans="1:10" x14ac:dyDescent="0.3">
      <c r="A6940" t="s">
        <v>6642</v>
      </c>
      <c r="C6940" s="18">
        <v>410.27257686876288</v>
      </c>
      <c r="D6940" s="1"/>
      <c r="E6940" s="1">
        <v>5</v>
      </c>
      <c r="F6940" s="1">
        <v>3</v>
      </c>
      <c r="G6940" s="1">
        <v>0</v>
      </c>
      <c r="H6940" s="1">
        <v>2</v>
      </c>
      <c r="I6940" s="15">
        <v>0.6</v>
      </c>
      <c r="J6940">
        <f t="shared" si="108"/>
        <v>40</v>
      </c>
    </row>
    <row r="6941" spans="1:10" x14ac:dyDescent="0.3">
      <c r="A6941" t="s">
        <v>6643</v>
      </c>
      <c r="C6941" s="18">
        <v>410.27185815377641</v>
      </c>
      <c r="D6941" s="1"/>
      <c r="E6941" s="1">
        <v>5</v>
      </c>
      <c r="F6941" s="1">
        <v>3</v>
      </c>
      <c r="G6941" s="1">
        <v>0</v>
      </c>
      <c r="H6941" s="1">
        <v>2</v>
      </c>
      <c r="I6941" s="15">
        <v>0.6</v>
      </c>
      <c r="J6941">
        <f t="shared" si="108"/>
        <v>40</v>
      </c>
    </row>
    <row r="6942" spans="1:10" x14ac:dyDescent="0.3">
      <c r="A6942" t="s">
        <v>6644</v>
      </c>
      <c r="C6942" s="18">
        <v>410.27143077201117</v>
      </c>
      <c r="D6942" s="1"/>
      <c r="E6942" s="1">
        <v>3</v>
      </c>
      <c r="F6942" s="1">
        <v>2</v>
      </c>
      <c r="G6942" s="1">
        <v>0</v>
      </c>
      <c r="H6942" s="1">
        <v>1</v>
      </c>
      <c r="I6942" s="15">
        <v>0.66666666666666663</v>
      </c>
      <c r="J6942">
        <f t="shared" si="108"/>
        <v>40</v>
      </c>
    </row>
    <row r="6943" spans="1:10" x14ac:dyDescent="0.3">
      <c r="A6943" t="s">
        <v>6645</v>
      </c>
      <c r="C6943" s="18">
        <v>410.27142467032098</v>
      </c>
      <c r="D6943" s="1"/>
      <c r="E6943" s="1">
        <v>3</v>
      </c>
      <c r="F6943" s="1">
        <v>2</v>
      </c>
      <c r="G6943" s="1">
        <v>0</v>
      </c>
      <c r="H6943" s="1">
        <v>1</v>
      </c>
      <c r="I6943" s="15">
        <v>0.66666666666666663</v>
      </c>
      <c r="J6943">
        <f t="shared" si="108"/>
        <v>40</v>
      </c>
    </row>
    <row r="6944" spans="1:10" x14ac:dyDescent="0.3">
      <c r="A6944" t="s">
        <v>6646</v>
      </c>
      <c r="C6944" s="18">
        <v>410.27142467032098</v>
      </c>
      <c r="D6944" s="1"/>
      <c r="E6944" s="1">
        <v>3</v>
      </c>
      <c r="F6944" s="1">
        <v>2</v>
      </c>
      <c r="G6944" s="1">
        <v>0</v>
      </c>
      <c r="H6944" s="1">
        <v>1</v>
      </c>
      <c r="I6944" s="15">
        <v>0.66666666666666663</v>
      </c>
      <c r="J6944">
        <f t="shared" si="108"/>
        <v>40</v>
      </c>
    </row>
    <row r="6945" spans="1:10" x14ac:dyDescent="0.3">
      <c r="A6945" t="s">
        <v>6647</v>
      </c>
      <c r="C6945" s="18">
        <v>410.27141820207498</v>
      </c>
      <c r="D6945" s="1"/>
      <c r="E6945" s="1">
        <v>3</v>
      </c>
      <c r="F6945" s="1">
        <v>2</v>
      </c>
      <c r="G6945" s="1">
        <v>0</v>
      </c>
      <c r="H6945" s="1">
        <v>1</v>
      </c>
      <c r="I6945" s="15">
        <v>0.66666666666666663</v>
      </c>
      <c r="J6945">
        <f t="shared" si="108"/>
        <v>40</v>
      </c>
    </row>
    <row r="6946" spans="1:10" x14ac:dyDescent="0.3">
      <c r="A6946" t="s">
        <v>6648</v>
      </c>
      <c r="C6946" s="18">
        <v>410.27141820207498</v>
      </c>
      <c r="D6946" s="1"/>
      <c r="E6946" s="1">
        <v>3</v>
      </c>
      <c r="F6946" s="1">
        <v>2</v>
      </c>
      <c r="G6946" s="1">
        <v>0</v>
      </c>
      <c r="H6946" s="1">
        <v>1</v>
      </c>
      <c r="I6946" s="15">
        <v>0.66666666666666663</v>
      </c>
      <c r="J6946">
        <f t="shared" si="108"/>
        <v>40</v>
      </c>
    </row>
    <row r="6947" spans="1:10" x14ac:dyDescent="0.3">
      <c r="A6947" t="s">
        <v>6649</v>
      </c>
      <c r="C6947" s="18">
        <v>410.27118630147646</v>
      </c>
      <c r="D6947" s="1"/>
      <c r="E6947" s="1">
        <v>3</v>
      </c>
      <c r="F6947" s="1">
        <v>2</v>
      </c>
      <c r="G6947" s="1">
        <v>0</v>
      </c>
      <c r="H6947" s="1">
        <v>1</v>
      </c>
      <c r="I6947" s="15">
        <v>0.66666666666666663</v>
      </c>
      <c r="J6947">
        <f t="shared" si="108"/>
        <v>40</v>
      </c>
    </row>
    <row r="6948" spans="1:10" x14ac:dyDescent="0.3">
      <c r="A6948" t="s">
        <v>6650</v>
      </c>
      <c r="C6948" s="18">
        <v>410.27117982921163</v>
      </c>
      <c r="D6948" s="1"/>
      <c r="E6948" s="1">
        <v>3</v>
      </c>
      <c r="F6948" s="1">
        <v>2</v>
      </c>
      <c r="G6948" s="1">
        <v>0</v>
      </c>
      <c r="H6948" s="1">
        <v>1</v>
      </c>
      <c r="I6948" s="15">
        <v>0.66666666666666663</v>
      </c>
      <c r="J6948">
        <f t="shared" si="108"/>
        <v>40</v>
      </c>
    </row>
    <row r="6949" spans="1:10" x14ac:dyDescent="0.3">
      <c r="A6949" t="s">
        <v>6651</v>
      </c>
      <c r="C6949" s="18">
        <v>410.27094565177958</v>
      </c>
      <c r="D6949" s="1"/>
      <c r="E6949" s="1">
        <v>3</v>
      </c>
      <c r="F6949" s="1">
        <v>2</v>
      </c>
      <c r="G6949" s="1">
        <v>0</v>
      </c>
      <c r="H6949" s="1">
        <v>1</v>
      </c>
      <c r="I6949" s="15">
        <v>0.66666666666666663</v>
      </c>
      <c r="J6949">
        <f t="shared" si="108"/>
        <v>40</v>
      </c>
    </row>
    <row r="6950" spans="1:10" x14ac:dyDescent="0.3">
      <c r="A6950" t="s">
        <v>6652</v>
      </c>
      <c r="C6950" s="18">
        <v>410.26721943643395</v>
      </c>
      <c r="D6950" s="1"/>
      <c r="E6950" s="1">
        <v>3</v>
      </c>
      <c r="F6950" s="1">
        <v>2</v>
      </c>
      <c r="G6950" s="1">
        <v>0</v>
      </c>
      <c r="H6950" s="1">
        <v>1</v>
      </c>
      <c r="I6950" s="15">
        <v>0.66666666666666663</v>
      </c>
      <c r="J6950">
        <f t="shared" si="108"/>
        <v>40</v>
      </c>
    </row>
    <row r="6951" spans="1:10" x14ac:dyDescent="0.3">
      <c r="A6951" t="s">
        <v>6653</v>
      </c>
      <c r="C6951" s="18">
        <v>410.26684012823949</v>
      </c>
      <c r="D6951" s="1"/>
      <c r="E6951" s="1">
        <v>9</v>
      </c>
      <c r="F6951" s="1">
        <v>4</v>
      </c>
      <c r="G6951" s="1">
        <v>2</v>
      </c>
      <c r="H6951" s="1">
        <v>3</v>
      </c>
      <c r="I6951" s="15">
        <v>0.55555555555555558</v>
      </c>
      <c r="J6951">
        <f t="shared" si="108"/>
        <v>40</v>
      </c>
    </row>
    <row r="6952" spans="1:10" x14ac:dyDescent="0.3">
      <c r="A6952" t="s">
        <v>6654</v>
      </c>
      <c r="C6952" s="18">
        <v>410.26431851220582</v>
      </c>
      <c r="D6952" s="1"/>
      <c r="E6952" s="1">
        <v>3</v>
      </c>
      <c r="F6952" s="1">
        <v>2</v>
      </c>
      <c r="G6952" s="1">
        <v>0</v>
      </c>
      <c r="H6952" s="1">
        <v>1</v>
      </c>
      <c r="I6952" s="15">
        <v>0.66666666666666663</v>
      </c>
      <c r="J6952">
        <f t="shared" si="108"/>
        <v>40</v>
      </c>
    </row>
    <row r="6953" spans="1:10" x14ac:dyDescent="0.3">
      <c r="A6953" t="s">
        <v>6655</v>
      </c>
      <c r="C6953" s="18">
        <v>410.26405439376509</v>
      </c>
      <c r="D6953" s="1"/>
      <c r="E6953" s="1">
        <v>3</v>
      </c>
      <c r="F6953" s="1">
        <v>2</v>
      </c>
      <c r="G6953" s="1">
        <v>0</v>
      </c>
      <c r="H6953" s="1">
        <v>1</v>
      </c>
      <c r="I6953" s="15">
        <v>0.66666666666666663</v>
      </c>
      <c r="J6953">
        <f t="shared" si="108"/>
        <v>40</v>
      </c>
    </row>
    <row r="6954" spans="1:10" x14ac:dyDescent="0.3">
      <c r="A6954" t="s">
        <v>6656</v>
      </c>
      <c r="C6954" s="18">
        <v>410.26364240558485</v>
      </c>
      <c r="D6954" s="1"/>
      <c r="E6954" s="1">
        <v>5</v>
      </c>
      <c r="F6954" s="1">
        <v>3</v>
      </c>
      <c r="G6954" s="1">
        <v>0</v>
      </c>
      <c r="H6954" s="1">
        <v>2</v>
      </c>
      <c r="I6954" s="15">
        <v>0.6</v>
      </c>
      <c r="J6954">
        <f t="shared" si="108"/>
        <v>40</v>
      </c>
    </row>
    <row r="6955" spans="1:10" x14ac:dyDescent="0.3">
      <c r="A6955" t="s">
        <v>6657</v>
      </c>
      <c r="C6955" s="18">
        <v>410.26349882611879</v>
      </c>
      <c r="D6955" s="1"/>
      <c r="E6955" s="1">
        <v>3</v>
      </c>
      <c r="F6955" s="1">
        <v>2</v>
      </c>
      <c r="G6955" s="1">
        <v>0</v>
      </c>
      <c r="H6955" s="1">
        <v>1</v>
      </c>
      <c r="I6955" s="15">
        <v>0.66666666666666663</v>
      </c>
      <c r="J6955">
        <f t="shared" si="108"/>
        <v>40</v>
      </c>
    </row>
    <row r="6956" spans="1:10" x14ac:dyDescent="0.3">
      <c r="A6956" t="s">
        <v>6658</v>
      </c>
      <c r="C6956" s="18">
        <v>410.2634176697465</v>
      </c>
      <c r="D6956" s="1"/>
      <c r="E6956" s="1">
        <v>9</v>
      </c>
      <c r="F6956" s="1">
        <v>5</v>
      </c>
      <c r="G6956" s="1">
        <v>0</v>
      </c>
      <c r="H6956" s="1">
        <v>4</v>
      </c>
      <c r="I6956" s="15">
        <v>0.55555555555555558</v>
      </c>
      <c r="J6956">
        <f t="shared" si="108"/>
        <v>40</v>
      </c>
    </row>
    <row r="6957" spans="1:10" x14ac:dyDescent="0.3">
      <c r="A6957" t="s">
        <v>6659</v>
      </c>
      <c r="C6957" s="18">
        <v>410.26340532307489</v>
      </c>
      <c r="D6957" s="1"/>
      <c r="E6957" s="1">
        <v>3</v>
      </c>
      <c r="F6957" s="1">
        <v>2</v>
      </c>
      <c r="G6957" s="1">
        <v>0</v>
      </c>
      <c r="H6957" s="1">
        <v>1</v>
      </c>
      <c r="I6957" s="15">
        <v>0.66666666666666663</v>
      </c>
      <c r="J6957">
        <f t="shared" si="108"/>
        <v>40</v>
      </c>
    </row>
    <row r="6958" spans="1:10" x14ac:dyDescent="0.3">
      <c r="A6958" t="s">
        <v>6661</v>
      </c>
      <c r="C6958" s="18">
        <v>410.26164106576203</v>
      </c>
      <c r="D6958" s="1"/>
      <c r="E6958" s="1">
        <v>3</v>
      </c>
      <c r="F6958" s="1">
        <v>2</v>
      </c>
      <c r="G6958" s="1">
        <v>0</v>
      </c>
      <c r="H6958" s="1">
        <v>1</v>
      </c>
      <c r="I6958" s="15">
        <v>0.66666666666666663</v>
      </c>
      <c r="J6958">
        <f t="shared" si="108"/>
        <v>40</v>
      </c>
    </row>
    <row r="6959" spans="1:10" x14ac:dyDescent="0.3">
      <c r="A6959" t="s">
        <v>6662</v>
      </c>
      <c r="C6959" s="18">
        <v>410.26151330395948</v>
      </c>
      <c r="D6959" s="1"/>
      <c r="E6959" s="1">
        <v>3</v>
      </c>
      <c r="F6959" s="1">
        <v>2</v>
      </c>
      <c r="G6959" s="1">
        <v>0</v>
      </c>
      <c r="H6959" s="1">
        <v>1</v>
      </c>
      <c r="I6959" s="15">
        <v>0.66666666666666663</v>
      </c>
      <c r="J6959">
        <f t="shared" si="108"/>
        <v>40</v>
      </c>
    </row>
    <row r="6960" spans="1:10" x14ac:dyDescent="0.3">
      <c r="A6960" t="s">
        <v>6663</v>
      </c>
      <c r="C6960" s="18">
        <v>410.26132942772625</v>
      </c>
      <c r="D6960" s="1"/>
      <c r="E6960" s="1">
        <v>3</v>
      </c>
      <c r="F6960" s="1">
        <v>2</v>
      </c>
      <c r="G6960" s="1">
        <v>0</v>
      </c>
      <c r="H6960" s="1">
        <v>1</v>
      </c>
      <c r="I6960" s="15">
        <v>0.66666666666666663</v>
      </c>
      <c r="J6960">
        <f t="shared" si="108"/>
        <v>40</v>
      </c>
    </row>
    <row r="6961" spans="1:10" x14ac:dyDescent="0.3">
      <c r="A6961" t="s">
        <v>6664</v>
      </c>
      <c r="C6961" s="18">
        <v>410.26093257095988</v>
      </c>
      <c r="D6961" s="1"/>
      <c r="E6961" s="1">
        <v>28</v>
      </c>
      <c r="F6961" s="1">
        <v>10</v>
      </c>
      <c r="G6961" s="1">
        <v>5</v>
      </c>
      <c r="H6961" s="1">
        <v>13</v>
      </c>
      <c r="I6961" s="15">
        <v>0.44642857142857145</v>
      </c>
      <c r="J6961">
        <f t="shared" si="108"/>
        <v>40</v>
      </c>
    </row>
    <row r="6962" spans="1:10" x14ac:dyDescent="0.3">
      <c r="A6962" t="s">
        <v>6665</v>
      </c>
      <c r="C6962" s="18">
        <v>410.260667557126</v>
      </c>
      <c r="D6962" s="1"/>
      <c r="E6962" s="1">
        <v>3</v>
      </c>
      <c r="F6962" s="1">
        <v>2</v>
      </c>
      <c r="G6962" s="1">
        <v>0</v>
      </c>
      <c r="H6962" s="1">
        <v>1</v>
      </c>
      <c r="I6962" s="15">
        <v>0.66666666666666663</v>
      </c>
      <c r="J6962">
        <f t="shared" si="108"/>
        <v>40</v>
      </c>
    </row>
    <row r="6963" spans="1:10" x14ac:dyDescent="0.3">
      <c r="A6963" t="s">
        <v>6666</v>
      </c>
      <c r="C6963" s="18">
        <v>410.25970446419404</v>
      </c>
      <c r="D6963" s="1"/>
      <c r="E6963" s="1">
        <v>3</v>
      </c>
      <c r="F6963" s="1">
        <v>2</v>
      </c>
      <c r="G6963" s="1">
        <v>0</v>
      </c>
      <c r="H6963" s="1">
        <v>1</v>
      </c>
      <c r="I6963" s="15">
        <v>0.66666666666666663</v>
      </c>
      <c r="J6963">
        <f t="shared" si="108"/>
        <v>40</v>
      </c>
    </row>
    <row r="6964" spans="1:10" x14ac:dyDescent="0.3">
      <c r="A6964" t="s">
        <v>6667</v>
      </c>
      <c r="C6964" s="18">
        <v>410.2560782328344</v>
      </c>
      <c r="D6964" s="1"/>
      <c r="E6964" s="1">
        <v>3</v>
      </c>
      <c r="F6964" s="1">
        <v>2</v>
      </c>
      <c r="G6964" s="1">
        <v>0</v>
      </c>
      <c r="H6964" s="1">
        <v>1</v>
      </c>
      <c r="I6964" s="15">
        <v>0.66666666666666663</v>
      </c>
      <c r="J6964">
        <f t="shared" si="108"/>
        <v>40</v>
      </c>
    </row>
    <row r="6965" spans="1:10" x14ac:dyDescent="0.3">
      <c r="A6965" t="s">
        <v>6668</v>
      </c>
      <c r="C6965" s="18">
        <v>410.25565794144291</v>
      </c>
      <c r="D6965" s="1"/>
      <c r="E6965" s="1">
        <v>3</v>
      </c>
      <c r="F6965" s="1">
        <v>2</v>
      </c>
      <c r="G6965" s="1">
        <v>0</v>
      </c>
      <c r="H6965" s="1">
        <v>1</v>
      </c>
      <c r="I6965" s="15">
        <v>0.66666666666666663</v>
      </c>
      <c r="J6965">
        <f t="shared" si="108"/>
        <v>40</v>
      </c>
    </row>
    <row r="6966" spans="1:10" x14ac:dyDescent="0.3">
      <c r="A6966" t="s">
        <v>6669</v>
      </c>
      <c r="C6966" s="18">
        <v>410.25515928147189</v>
      </c>
      <c r="D6966" s="1"/>
      <c r="E6966" s="1">
        <v>5</v>
      </c>
      <c r="F6966" s="1">
        <v>3</v>
      </c>
      <c r="G6966" s="1">
        <v>0</v>
      </c>
      <c r="H6966" s="1">
        <v>2</v>
      </c>
      <c r="I6966" s="15">
        <v>0.6</v>
      </c>
      <c r="J6966">
        <f t="shared" si="108"/>
        <v>40</v>
      </c>
    </row>
    <row r="6967" spans="1:10" x14ac:dyDescent="0.3">
      <c r="A6967" t="s">
        <v>6670</v>
      </c>
      <c r="C6967" s="18">
        <v>410.25513951341935</v>
      </c>
      <c r="D6967" s="1"/>
      <c r="E6967" s="1">
        <v>3</v>
      </c>
      <c r="F6967" s="1">
        <v>2</v>
      </c>
      <c r="G6967" s="1">
        <v>0</v>
      </c>
      <c r="H6967" s="1">
        <v>1</v>
      </c>
      <c r="I6967" s="15">
        <v>0.66666666666666663</v>
      </c>
      <c r="J6967">
        <f t="shared" si="108"/>
        <v>40</v>
      </c>
    </row>
    <row r="6968" spans="1:10" x14ac:dyDescent="0.3">
      <c r="A6968" t="s">
        <v>6671</v>
      </c>
      <c r="C6968" s="18">
        <v>410.25473939483828</v>
      </c>
      <c r="D6968" s="1"/>
      <c r="E6968" s="1">
        <v>3</v>
      </c>
      <c r="F6968" s="1">
        <v>2</v>
      </c>
      <c r="G6968" s="1">
        <v>0</v>
      </c>
      <c r="H6968" s="1">
        <v>1</v>
      </c>
      <c r="I6968" s="15">
        <v>0.66666666666666663</v>
      </c>
      <c r="J6968">
        <f t="shared" si="108"/>
        <v>40</v>
      </c>
    </row>
    <row r="6969" spans="1:10" x14ac:dyDescent="0.3">
      <c r="A6969" t="s">
        <v>6672</v>
      </c>
      <c r="C6969" s="18">
        <v>410.25468842398982</v>
      </c>
      <c r="D6969" s="1"/>
      <c r="E6969" s="1">
        <v>3</v>
      </c>
      <c r="F6969" s="1">
        <v>2</v>
      </c>
      <c r="G6969" s="1">
        <v>0</v>
      </c>
      <c r="H6969" s="1">
        <v>1</v>
      </c>
      <c r="I6969" s="15">
        <v>0.66666666666666663</v>
      </c>
      <c r="J6969">
        <f t="shared" si="108"/>
        <v>40</v>
      </c>
    </row>
    <row r="6970" spans="1:10" x14ac:dyDescent="0.3">
      <c r="A6970" t="s">
        <v>6673</v>
      </c>
      <c r="C6970" s="18">
        <v>410.25389686406783</v>
      </c>
      <c r="D6970" s="1"/>
      <c r="E6970" s="1">
        <v>3</v>
      </c>
      <c r="F6970" s="1">
        <v>2</v>
      </c>
      <c r="G6970" s="1">
        <v>0</v>
      </c>
      <c r="H6970" s="1">
        <v>1</v>
      </c>
      <c r="I6970" s="15">
        <v>0.66666666666666663</v>
      </c>
      <c r="J6970">
        <f t="shared" si="108"/>
        <v>40</v>
      </c>
    </row>
    <row r="6971" spans="1:10" x14ac:dyDescent="0.3">
      <c r="A6971" t="s">
        <v>6751</v>
      </c>
      <c r="C6971" s="18">
        <v>410.25245954528924</v>
      </c>
      <c r="D6971" s="1"/>
      <c r="E6971" s="1">
        <v>6</v>
      </c>
      <c r="F6971" s="1">
        <v>3</v>
      </c>
      <c r="G6971" s="1">
        <v>1</v>
      </c>
      <c r="H6971" s="1">
        <v>2</v>
      </c>
      <c r="I6971" s="15">
        <v>0.58333333333333337</v>
      </c>
      <c r="J6971">
        <f t="shared" si="108"/>
        <v>40</v>
      </c>
    </row>
    <row r="6972" spans="1:10" x14ac:dyDescent="0.3">
      <c r="A6972" t="s">
        <v>6674</v>
      </c>
      <c r="C6972" s="18">
        <v>410.251642957218</v>
      </c>
      <c r="D6972" s="1"/>
      <c r="E6972" s="1">
        <v>3</v>
      </c>
      <c r="F6972" s="1">
        <v>2</v>
      </c>
      <c r="G6972" s="1">
        <v>0</v>
      </c>
      <c r="H6972" s="1">
        <v>1</v>
      </c>
      <c r="I6972" s="15">
        <v>0.66666666666666663</v>
      </c>
      <c r="J6972">
        <f t="shared" si="108"/>
        <v>40</v>
      </c>
    </row>
    <row r="6973" spans="1:10" x14ac:dyDescent="0.3">
      <c r="A6973" t="s">
        <v>6675</v>
      </c>
      <c r="C6973" s="18">
        <v>410.24808272668906</v>
      </c>
      <c r="D6973" s="1"/>
      <c r="E6973" s="1">
        <v>3</v>
      </c>
      <c r="F6973" s="1">
        <v>2</v>
      </c>
      <c r="G6973" s="1">
        <v>0</v>
      </c>
      <c r="H6973" s="1">
        <v>1</v>
      </c>
      <c r="I6973" s="15">
        <v>0.66666666666666663</v>
      </c>
      <c r="J6973">
        <f t="shared" si="108"/>
        <v>40</v>
      </c>
    </row>
    <row r="6974" spans="1:10" x14ac:dyDescent="0.3">
      <c r="A6974" t="s">
        <v>6677</v>
      </c>
      <c r="C6974" s="18">
        <v>410.24699650335901</v>
      </c>
      <c r="D6974" s="1"/>
      <c r="E6974" s="1">
        <v>3</v>
      </c>
      <c r="F6974" s="1">
        <v>2</v>
      </c>
      <c r="G6974" s="1">
        <v>0</v>
      </c>
      <c r="H6974" s="1">
        <v>1</v>
      </c>
      <c r="I6974" s="15">
        <v>0.66666666666666663</v>
      </c>
      <c r="J6974">
        <f t="shared" si="108"/>
        <v>40</v>
      </c>
    </row>
    <row r="6975" spans="1:10" x14ac:dyDescent="0.3">
      <c r="A6975" t="s">
        <v>6678</v>
      </c>
      <c r="C6975" s="18">
        <v>410.24684301389078</v>
      </c>
      <c r="D6975" s="1"/>
      <c r="E6975" s="1">
        <v>5</v>
      </c>
      <c r="F6975" s="1">
        <v>3</v>
      </c>
      <c r="G6975" s="1">
        <v>0</v>
      </c>
      <c r="H6975" s="1">
        <v>2</v>
      </c>
      <c r="I6975" s="15">
        <v>0.6</v>
      </c>
      <c r="J6975">
        <f t="shared" si="108"/>
        <v>40</v>
      </c>
    </row>
    <row r="6976" spans="1:10" x14ac:dyDescent="0.3">
      <c r="A6976" t="s">
        <v>6679</v>
      </c>
      <c r="C6976" s="18">
        <v>410.24679001997151</v>
      </c>
      <c r="D6976" s="1"/>
      <c r="E6976" s="1">
        <v>3</v>
      </c>
      <c r="F6976" s="1">
        <v>2</v>
      </c>
      <c r="G6976" s="1">
        <v>0</v>
      </c>
      <c r="H6976" s="1">
        <v>1</v>
      </c>
      <c r="I6976" s="15">
        <v>0.66666666666666663</v>
      </c>
      <c r="J6976">
        <f t="shared" si="108"/>
        <v>40</v>
      </c>
    </row>
    <row r="6977" spans="1:10" x14ac:dyDescent="0.3">
      <c r="A6977" t="s">
        <v>6680</v>
      </c>
      <c r="C6977" s="18">
        <v>410.24655080221265</v>
      </c>
      <c r="D6977" s="1"/>
      <c r="E6977" s="1">
        <v>3</v>
      </c>
      <c r="F6977" s="1">
        <v>2</v>
      </c>
      <c r="G6977" s="1">
        <v>0</v>
      </c>
      <c r="H6977" s="1">
        <v>1</v>
      </c>
      <c r="I6977" s="15">
        <v>0.66666666666666663</v>
      </c>
      <c r="J6977">
        <f t="shared" si="108"/>
        <v>40</v>
      </c>
    </row>
    <row r="6978" spans="1:10" x14ac:dyDescent="0.3">
      <c r="A6978" t="s">
        <v>6676</v>
      </c>
      <c r="C6978" s="18">
        <v>410.24646784627527</v>
      </c>
      <c r="D6978" s="1"/>
      <c r="E6978" s="1">
        <v>3</v>
      </c>
      <c r="F6978" s="1">
        <v>2</v>
      </c>
      <c r="G6978" s="1">
        <v>0</v>
      </c>
      <c r="H6978" s="1">
        <v>1</v>
      </c>
      <c r="I6978" s="15">
        <v>0.66666666666666663</v>
      </c>
      <c r="J6978">
        <f t="shared" si="108"/>
        <v>40</v>
      </c>
    </row>
    <row r="6979" spans="1:10" x14ac:dyDescent="0.3">
      <c r="A6979" t="s">
        <v>6681</v>
      </c>
      <c r="C6979" s="18">
        <v>410.24536271284836</v>
      </c>
      <c r="D6979" s="1"/>
      <c r="E6979" s="1">
        <v>3</v>
      </c>
      <c r="F6979" s="1">
        <v>2</v>
      </c>
      <c r="G6979" s="1">
        <v>0</v>
      </c>
      <c r="H6979" s="1">
        <v>1</v>
      </c>
      <c r="I6979" s="15">
        <v>0.66666666666666663</v>
      </c>
      <c r="J6979">
        <f t="shared" si="108"/>
        <v>40</v>
      </c>
    </row>
    <row r="6980" spans="1:10" x14ac:dyDescent="0.3">
      <c r="A6980" t="s">
        <v>6682</v>
      </c>
      <c r="C6980" s="18">
        <v>410.24408851747273</v>
      </c>
      <c r="D6980" s="1"/>
      <c r="E6980" s="1">
        <v>9</v>
      </c>
      <c r="F6980" s="1">
        <v>5</v>
      </c>
      <c r="G6980" s="1">
        <v>0</v>
      </c>
      <c r="H6980" s="1">
        <v>4</v>
      </c>
      <c r="I6980" s="15">
        <v>0.55555555555555558</v>
      </c>
      <c r="J6980">
        <f t="shared" ref="J6980:J7043" si="109">IF(E6980&lt;=30,40,20)</f>
        <v>40</v>
      </c>
    </row>
    <row r="6981" spans="1:10" x14ac:dyDescent="0.3">
      <c r="A6981" t="s">
        <v>6715</v>
      </c>
      <c r="C6981" s="18">
        <v>410.24337243432802</v>
      </c>
      <c r="D6981" s="1"/>
      <c r="E6981" s="1">
        <v>3</v>
      </c>
      <c r="F6981" s="1">
        <v>2</v>
      </c>
      <c r="G6981" s="1">
        <v>0</v>
      </c>
      <c r="H6981" s="1">
        <v>1</v>
      </c>
      <c r="I6981" s="15">
        <v>0.66666666666666663</v>
      </c>
      <c r="J6981">
        <f t="shared" si="109"/>
        <v>40</v>
      </c>
    </row>
    <row r="6982" spans="1:10" x14ac:dyDescent="0.3">
      <c r="A6982" t="s">
        <v>6683</v>
      </c>
      <c r="C6982" s="18">
        <v>410.24086680448625</v>
      </c>
      <c r="D6982" s="1"/>
      <c r="E6982" s="1">
        <v>3</v>
      </c>
      <c r="F6982" s="1">
        <v>2</v>
      </c>
      <c r="G6982" s="1">
        <v>0</v>
      </c>
      <c r="H6982" s="1">
        <v>1</v>
      </c>
      <c r="I6982" s="15">
        <v>0.66666666666666663</v>
      </c>
      <c r="J6982">
        <f t="shared" si="109"/>
        <v>40</v>
      </c>
    </row>
    <row r="6983" spans="1:10" x14ac:dyDescent="0.3">
      <c r="A6983" t="s">
        <v>6684</v>
      </c>
      <c r="C6983" s="18">
        <v>410.23893966822857</v>
      </c>
      <c r="D6983" s="1"/>
      <c r="E6983" s="1">
        <v>3</v>
      </c>
      <c r="F6983" s="1">
        <v>2</v>
      </c>
      <c r="G6983" s="1">
        <v>0</v>
      </c>
      <c r="H6983" s="1">
        <v>1</v>
      </c>
      <c r="I6983" s="15">
        <v>0.66666666666666663</v>
      </c>
      <c r="J6983">
        <f t="shared" si="109"/>
        <v>40</v>
      </c>
    </row>
    <row r="6984" spans="1:10" x14ac:dyDescent="0.3">
      <c r="A6984" t="s">
        <v>6685</v>
      </c>
      <c r="C6984" s="18">
        <v>410.23804628634605</v>
      </c>
      <c r="D6984" s="1"/>
      <c r="E6984" s="1">
        <v>3</v>
      </c>
      <c r="F6984" s="1">
        <v>2</v>
      </c>
      <c r="G6984" s="1">
        <v>0</v>
      </c>
      <c r="H6984" s="1">
        <v>1</v>
      </c>
      <c r="I6984" s="15">
        <v>0.66666666666666663</v>
      </c>
      <c r="J6984">
        <f t="shared" si="109"/>
        <v>40</v>
      </c>
    </row>
    <row r="6985" spans="1:10" x14ac:dyDescent="0.3">
      <c r="A6985" t="s">
        <v>6687</v>
      </c>
      <c r="C6985" s="18">
        <v>410.2334519960641</v>
      </c>
      <c r="D6985" s="1"/>
      <c r="E6985" s="1">
        <v>5</v>
      </c>
      <c r="F6985" s="1">
        <v>3</v>
      </c>
      <c r="G6985" s="1">
        <v>0</v>
      </c>
      <c r="H6985" s="1">
        <v>2</v>
      </c>
      <c r="I6985" s="15">
        <v>0.6</v>
      </c>
      <c r="J6985">
        <f t="shared" si="109"/>
        <v>40</v>
      </c>
    </row>
    <row r="6986" spans="1:10" x14ac:dyDescent="0.3">
      <c r="A6986" t="s">
        <v>6688</v>
      </c>
      <c r="C6986" s="18">
        <v>410.23126664134992</v>
      </c>
      <c r="D6986" s="1"/>
      <c r="E6986" s="1">
        <v>3</v>
      </c>
      <c r="F6986" s="1">
        <v>2</v>
      </c>
      <c r="G6986" s="1">
        <v>0</v>
      </c>
      <c r="H6986" s="1">
        <v>1</v>
      </c>
      <c r="I6986" s="15">
        <v>0.66666666666666663</v>
      </c>
      <c r="J6986">
        <f t="shared" si="109"/>
        <v>40</v>
      </c>
    </row>
    <row r="6987" spans="1:10" x14ac:dyDescent="0.3">
      <c r="A6987" t="s">
        <v>6689</v>
      </c>
      <c r="C6987" s="18">
        <v>410.22985910298365</v>
      </c>
      <c r="D6987" s="1"/>
      <c r="E6987" s="1">
        <v>3</v>
      </c>
      <c r="F6987" s="1">
        <v>2</v>
      </c>
      <c r="G6987" s="1">
        <v>0</v>
      </c>
      <c r="H6987" s="1">
        <v>1</v>
      </c>
      <c r="I6987" s="15">
        <v>0.66666666666666663</v>
      </c>
      <c r="J6987">
        <f t="shared" si="109"/>
        <v>40</v>
      </c>
    </row>
    <row r="6988" spans="1:10" x14ac:dyDescent="0.3">
      <c r="A6988" t="s">
        <v>6690</v>
      </c>
      <c r="C6988" s="18">
        <v>410.22899306132962</v>
      </c>
      <c r="D6988" s="1"/>
      <c r="E6988" s="1">
        <v>5</v>
      </c>
      <c r="F6988" s="1">
        <v>3</v>
      </c>
      <c r="G6988" s="1">
        <v>0</v>
      </c>
      <c r="H6988" s="1">
        <v>2</v>
      </c>
      <c r="I6988" s="15">
        <v>0.6</v>
      </c>
      <c r="J6988">
        <f t="shared" si="109"/>
        <v>40</v>
      </c>
    </row>
    <row r="6989" spans="1:10" x14ac:dyDescent="0.3">
      <c r="A6989" t="s">
        <v>6691</v>
      </c>
      <c r="C6989" s="18">
        <v>410.22688862595874</v>
      </c>
      <c r="D6989" s="1"/>
      <c r="E6989" s="1">
        <v>3</v>
      </c>
      <c r="F6989" s="1">
        <v>2</v>
      </c>
      <c r="G6989" s="1">
        <v>0</v>
      </c>
      <c r="H6989" s="1">
        <v>1</v>
      </c>
      <c r="I6989" s="15">
        <v>0.66666666666666663</v>
      </c>
      <c r="J6989">
        <f t="shared" si="109"/>
        <v>40</v>
      </c>
    </row>
    <row r="6990" spans="1:10" x14ac:dyDescent="0.3">
      <c r="A6990" t="s">
        <v>6692</v>
      </c>
      <c r="C6990" s="18">
        <v>410.22588199210634</v>
      </c>
      <c r="D6990" s="1"/>
      <c r="E6990" s="1">
        <v>3</v>
      </c>
      <c r="F6990" s="1">
        <v>2</v>
      </c>
      <c r="G6990" s="1">
        <v>0</v>
      </c>
      <c r="H6990" s="1">
        <v>1</v>
      </c>
      <c r="I6990" s="15">
        <v>0.66666666666666663</v>
      </c>
      <c r="J6990">
        <f t="shared" si="109"/>
        <v>40</v>
      </c>
    </row>
    <row r="6991" spans="1:10" x14ac:dyDescent="0.3">
      <c r="A6991" t="s">
        <v>6693</v>
      </c>
      <c r="C6991" s="18">
        <v>410.22578155432228</v>
      </c>
      <c r="D6991" s="1"/>
      <c r="E6991" s="1">
        <v>2</v>
      </c>
      <c r="F6991" s="1">
        <v>0</v>
      </c>
      <c r="G6991" s="1">
        <v>0</v>
      </c>
      <c r="H6991" s="1">
        <v>2</v>
      </c>
      <c r="I6991" s="15">
        <v>0</v>
      </c>
      <c r="J6991">
        <f t="shared" si="109"/>
        <v>40</v>
      </c>
    </row>
    <row r="6992" spans="1:10" x14ac:dyDescent="0.3">
      <c r="A6992" t="s">
        <v>6694</v>
      </c>
      <c r="C6992" s="18">
        <v>410.22136037499706</v>
      </c>
      <c r="D6992" s="1"/>
      <c r="E6992" s="1">
        <v>3</v>
      </c>
      <c r="F6992" s="1">
        <v>2</v>
      </c>
      <c r="G6992" s="1">
        <v>0</v>
      </c>
      <c r="H6992" s="1">
        <v>1</v>
      </c>
      <c r="I6992" s="15">
        <v>0.66666666666666663</v>
      </c>
      <c r="J6992">
        <f t="shared" si="109"/>
        <v>40</v>
      </c>
    </row>
    <row r="6993" spans="1:10" x14ac:dyDescent="0.3">
      <c r="A6993" t="s">
        <v>6695</v>
      </c>
      <c r="C6993" s="18">
        <v>410.21952188682781</v>
      </c>
      <c r="D6993" s="1"/>
      <c r="E6993" s="1">
        <v>14</v>
      </c>
      <c r="F6993" s="1">
        <v>6</v>
      </c>
      <c r="G6993" s="1">
        <v>0</v>
      </c>
      <c r="H6993" s="1">
        <v>8</v>
      </c>
      <c r="I6993" s="15">
        <v>0.42857142857142855</v>
      </c>
      <c r="J6993">
        <f t="shared" si="109"/>
        <v>40</v>
      </c>
    </row>
    <row r="6994" spans="1:10" x14ac:dyDescent="0.3">
      <c r="A6994" t="s">
        <v>6697</v>
      </c>
      <c r="C6994" s="18">
        <v>410.21839139096772</v>
      </c>
      <c r="D6994" s="1"/>
      <c r="E6994" s="1">
        <v>3</v>
      </c>
      <c r="F6994" s="1">
        <v>2</v>
      </c>
      <c r="G6994" s="1">
        <v>0</v>
      </c>
      <c r="H6994" s="1">
        <v>1</v>
      </c>
      <c r="I6994" s="15">
        <v>0.66666666666666663</v>
      </c>
      <c r="J6994">
        <f t="shared" si="109"/>
        <v>40</v>
      </c>
    </row>
    <row r="6995" spans="1:10" x14ac:dyDescent="0.3">
      <c r="A6995" t="s">
        <v>6699</v>
      </c>
      <c r="C6995" s="18">
        <v>410.21137803594974</v>
      </c>
      <c r="D6995" s="1"/>
      <c r="E6995" s="1">
        <v>24</v>
      </c>
      <c r="F6995" s="1">
        <v>12</v>
      </c>
      <c r="G6995" s="1">
        <v>0</v>
      </c>
      <c r="H6995" s="1">
        <v>12</v>
      </c>
      <c r="I6995" s="15">
        <v>0.5</v>
      </c>
      <c r="J6995">
        <f t="shared" si="109"/>
        <v>40</v>
      </c>
    </row>
    <row r="6996" spans="1:10" x14ac:dyDescent="0.3">
      <c r="A6996" t="s">
        <v>6700</v>
      </c>
      <c r="C6996" s="18">
        <v>410.20848705585325</v>
      </c>
      <c r="D6996" s="1"/>
      <c r="E6996" s="1">
        <v>3</v>
      </c>
      <c r="F6996" s="1">
        <v>2</v>
      </c>
      <c r="G6996" s="1">
        <v>0</v>
      </c>
      <c r="H6996" s="1">
        <v>1</v>
      </c>
      <c r="I6996" s="15">
        <v>0.66666666666666663</v>
      </c>
      <c r="J6996">
        <f t="shared" si="109"/>
        <v>40</v>
      </c>
    </row>
    <row r="6997" spans="1:10" x14ac:dyDescent="0.3">
      <c r="A6997" t="s">
        <v>6701</v>
      </c>
      <c r="C6997" s="18">
        <v>410.2082152339936</v>
      </c>
      <c r="D6997" s="1"/>
      <c r="E6997" s="1">
        <v>3</v>
      </c>
      <c r="F6997" s="1">
        <v>2</v>
      </c>
      <c r="G6997" s="1">
        <v>0</v>
      </c>
      <c r="H6997" s="1">
        <v>1</v>
      </c>
      <c r="I6997" s="15">
        <v>0.66666666666666663</v>
      </c>
      <c r="J6997">
        <f t="shared" si="109"/>
        <v>40</v>
      </c>
    </row>
    <row r="6998" spans="1:10" x14ac:dyDescent="0.3">
      <c r="A6998" t="s">
        <v>6702</v>
      </c>
      <c r="C6998" s="18">
        <v>410.20085846717421</v>
      </c>
      <c r="D6998" s="1"/>
      <c r="E6998" s="1">
        <v>3</v>
      </c>
      <c r="F6998" s="1">
        <v>2</v>
      </c>
      <c r="G6998" s="1">
        <v>0</v>
      </c>
      <c r="H6998" s="1">
        <v>1</v>
      </c>
      <c r="I6998" s="15">
        <v>0.66666666666666663</v>
      </c>
      <c r="J6998">
        <f t="shared" si="109"/>
        <v>40</v>
      </c>
    </row>
    <row r="6999" spans="1:10" x14ac:dyDescent="0.3">
      <c r="A6999" t="s">
        <v>6703</v>
      </c>
      <c r="C6999" s="18">
        <v>410.19573436960917</v>
      </c>
      <c r="D6999" s="1"/>
      <c r="E6999" s="1">
        <v>3</v>
      </c>
      <c r="F6999" s="1">
        <v>2</v>
      </c>
      <c r="G6999" s="1">
        <v>0</v>
      </c>
      <c r="H6999" s="1">
        <v>1</v>
      </c>
      <c r="I6999" s="15">
        <v>0.66666666666666663</v>
      </c>
      <c r="J6999">
        <f t="shared" si="109"/>
        <v>40</v>
      </c>
    </row>
    <row r="7000" spans="1:10" x14ac:dyDescent="0.3">
      <c r="A7000" t="s">
        <v>6704</v>
      </c>
      <c r="C7000" s="18">
        <v>410.19550380152202</v>
      </c>
      <c r="D7000" s="1"/>
      <c r="E7000" s="1">
        <v>3</v>
      </c>
      <c r="F7000" s="1">
        <v>2</v>
      </c>
      <c r="G7000" s="1">
        <v>0</v>
      </c>
      <c r="H7000" s="1">
        <v>1</v>
      </c>
      <c r="I7000" s="15">
        <v>0.66666666666666663</v>
      </c>
      <c r="J7000">
        <f t="shared" si="109"/>
        <v>40</v>
      </c>
    </row>
    <row r="7001" spans="1:10" x14ac:dyDescent="0.3">
      <c r="A7001" t="s">
        <v>6706</v>
      </c>
      <c r="C7001" s="18">
        <v>410.19121188670607</v>
      </c>
      <c r="D7001" s="1"/>
      <c r="E7001" s="1">
        <v>2</v>
      </c>
      <c r="F7001" s="1">
        <v>0</v>
      </c>
      <c r="G7001" s="1">
        <v>0</v>
      </c>
      <c r="H7001" s="1">
        <v>2</v>
      </c>
      <c r="I7001" s="15">
        <v>0</v>
      </c>
      <c r="J7001">
        <f t="shared" si="109"/>
        <v>40</v>
      </c>
    </row>
    <row r="7002" spans="1:10" x14ac:dyDescent="0.3">
      <c r="A7002" t="s">
        <v>6708</v>
      </c>
      <c r="C7002" s="18">
        <v>410.18788217886316</v>
      </c>
      <c r="D7002" s="1"/>
      <c r="E7002" s="1">
        <v>1</v>
      </c>
      <c r="F7002" s="1">
        <v>1</v>
      </c>
      <c r="G7002" s="1">
        <v>0</v>
      </c>
      <c r="H7002" s="1">
        <v>0</v>
      </c>
      <c r="I7002" s="15">
        <v>1</v>
      </c>
      <c r="J7002">
        <f t="shared" si="109"/>
        <v>40</v>
      </c>
    </row>
    <row r="7003" spans="1:10" x14ac:dyDescent="0.3">
      <c r="A7003" t="s">
        <v>6724</v>
      </c>
      <c r="C7003" s="18">
        <v>410.18784830095785</v>
      </c>
      <c r="D7003" s="1"/>
      <c r="E7003" s="1">
        <v>3</v>
      </c>
      <c r="F7003" s="1">
        <v>2</v>
      </c>
      <c r="G7003" s="1">
        <v>0</v>
      </c>
      <c r="H7003" s="1">
        <v>1</v>
      </c>
      <c r="I7003" s="15">
        <v>0.66666666666666663</v>
      </c>
      <c r="J7003">
        <f t="shared" si="109"/>
        <v>40</v>
      </c>
    </row>
    <row r="7004" spans="1:10" x14ac:dyDescent="0.3">
      <c r="A7004" t="s">
        <v>6710</v>
      </c>
      <c r="C7004" s="18">
        <v>410.18561953059441</v>
      </c>
      <c r="D7004" s="1"/>
      <c r="E7004" s="1">
        <v>3</v>
      </c>
      <c r="F7004" s="1">
        <v>2</v>
      </c>
      <c r="G7004" s="1">
        <v>0</v>
      </c>
      <c r="H7004" s="1">
        <v>1</v>
      </c>
      <c r="I7004" s="15">
        <v>0.66666666666666663</v>
      </c>
      <c r="J7004">
        <f t="shared" si="109"/>
        <v>40</v>
      </c>
    </row>
    <row r="7005" spans="1:10" x14ac:dyDescent="0.3">
      <c r="A7005" t="s">
        <v>6711</v>
      </c>
      <c r="C7005" s="18">
        <v>410.1848819413284</v>
      </c>
      <c r="D7005" s="1"/>
      <c r="E7005" s="1">
        <v>3</v>
      </c>
      <c r="F7005" s="1">
        <v>2</v>
      </c>
      <c r="G7005" s="1">
        <v>0</v>
      </c>
      <c r="H7005" s="1">
        <v>1</v>
      </c>
      <c r="I7005" s="15">
        <v>0.66666666666666663</v>
      </c>
      <c r="J7005">
        <f t="shared" si="109"/>
        <v>40</v>
      </c>
    </row>
    <row r="7006" spans="1:10" x14ac:dyDescent="0.3">
      <c r="A7006" t="s">
        <v>6712</v>
      </c>
      <c r="C7006" s="18">
        <v>410.18458796756255</v>
      </c>
      <c r="D7006" s="1"/>
      <c r="E7006" s="1">
        <v>5</v>
      </c>
      <c r="F7006" s="1">
        <v>3</v>
      </c>
      <c r="G7006" s="1">
        <v>0</v>
      </c>
      <c r="H7006" s="1">
        <v>2</v>
      </c>
      <c r="I7006" s="15">
        <v>0.6</v>
      </c>
      <c r="J7006">
        <f t="shared" si="109"/>
        <v>40</v>
      </c>
    </row>
    <row r="7007" spans="1:10" x14ac:dyDescent="0.3">
      <c r="A7007" t="s">
        <v>6713</v>
      </c>
      <c r="C7007" s="18">
        <v>410.17964737588215</v>
      </c>
      <c r="D7007" s="1"/>
      <c r="E7007" s="1">
        <v>3</v>
      </c>
      <c r="F7007" s="1">
        <v>2</v>
      </c>
      <c r="G7007" s="1">
        <v>0</v>
      </c>
      <c r="H7007" s="1">
        <v>1</v>
      </c>
      <c r="I7007" s="15">
        <v>0.66666666666666663</v>
      </c>
      <c r="J7007">
        <f t="shared" si="109"/>
        <v>40</v>
      </c>
    </row>
    <row r="7008" spans="1:10" x14ac:dyDescent="0.3">
      <c r="A7008" t="s">
        <v>6714</v>
      </c>
      <c r="C7008" s="18">
        <v>410.17826003088874</v>
      </c>
      <c r="D7008" s="1"/>
      <c r="E7008" s="1">
        <v>3</v>
      </c>
      <c r="F7008" s="1">
        <v>2</v>
      </c>
      <c r="G7008" s="1">
        <v>0</v>
      </c>
      <c r="H7008" s="1">
        <v>1</v>
      </c>
      <c r="I7008" s="15">
        <v>0.66666666666666663</v>
      </c>
      <c r="J7008">
        <f t="shared" si="109"/>
        <v>40</v>
      </c>
    </row>
    <row r="7009" spans="1:10" x14ac:dyDescent="0.3">
      <c r="A7009" t="s">
        <v>6716</v>
      </c>
      <c r="C7009" s="18">
        <v>410.1746599789326</v>
      </c>
      <c r="D7009" s="1"/>
      <c r="E7009" s="1">
        <v>3</v>
      </c>
      <c r="F7009" s="1">
        <v>2</v>
      </c>
      <c r="G7009" s="1">
        <v>0</v>
      </c>
      <c r="H7009" s="1">
        <v>1</v>
      </c>
      <c r="I7009" s="15">
        <v>0.66666666666666663</v>
      </c>
      <c r="J7009">
        <f t="shared" si="109"/>
        <v>40</v>
      </c>
    </row>
    <row r="7010" spans="1:10" x14ac:dyDescent="0.3">
      <c r="A7010" t="s">
        <v>6717</v>
      </c>
      <c r="C7010" s="18">
        <v>410.17430069250696</v>
      </c>
      <c r="D7010" s="1"/>
      <c r="E7010" s="1">
        <v>6</v>
      </c>
      <c r="F7010" s="1">
        <v>3</v>
      </c>
      <c r="G7010" s="1">
        <v>1</v>
      </c>
      <c r="H7010" s="1">
        <v>2</v>
      </c>
      <c r="I7010" s="15">
        <v>0.58333333333333337</v>
      </c>
      <c r="J7010">
        <f t="shared" si="109"/>
        <v>40</v>
      </c>
    </row>
    <row r="7011" spans="1:10" x14ac:dyDescent="0.3">
      <c r="A7011" t="s">
        <v>6718</v>
      </c>
      <c r="C7011" s="18">
        <v>410.17347338110534</v>
      </c>
      <c r="D7011" s="1"/>
      <c r="E7011" s="1">
        <v>5</v>
      </c>
      <c r="F7011" s="1">
        <v>3</v>
      </c>
      <c r="G7011" s="1">
        <v>0</v>
      </c>
      <c r="H7011" s="1">
        <v>2</v>
      </c>
      <c r="I7011" s="15">
        <v>0.6</v>
      </c>
      <c r="J7011">
        <f t="shared" si="109"/>
        <v>40</v>
      </c>
    </row>
    <row r="7012" spans="1:10" x14ac:dyDescent="0.3">
      <c r="A7012" t="s">
        <v>6719</v>
      </c>
      <c r="C7012" s="18">
        <v>410.17233503756984</v>
      </c>
      <c r="D7012" s="1"/>
      <c r="E7012" s="1">
        <v>3</v>
      </c>
      <c r="F7012" s="1">
        <v>2</v>
      </c>
      <c r="G7012" s="1">
        <v>0</v>
      </c>
      <c r="H7012" s="1">
        <v>1</v>
      </c>
      <c r="I7012" s="15">
        <v>0.66666666666666663</v>
      </c>
      <c r="J7012">
        <f t="shared" si="109"/>
        <v>40</v>
      </c>
    </row>
    <row r="7013" spans="1:10" x14ac:dyDescent="0.3">
      <c r="A7013" t="s">
        <v>6720</v>
      </c>
      <c r="C7013" s="18">
        <v>410.17183789512529</v>
      </c>
      <c r="D7013" s="1"/>
      <c r="E7013" s="1">
        <v>3</v>
      </c>
      <c r="F7013" s="1">
        <v>2</v>
      </c>
      <c r="G7013" s="1">
        <v>0</v>
      </c>
      <c r="H7013" s="1">
        <v>1</v>
      </c>
      <c r="I7013" s="15">
        <v>0.66666666666666663</v>
      </c>
      <c r="J7013">
        <f t="shared" si="109"/>
        <v>40</v>
      </c>
    </row>
    <row r="7014" spans="1:10" x14ac:dyDescent="0.3">
      <c r="A7014" t="s">
        <v>6721</v>
      </c>
      <c r="C7014" s="18">
        <v>410.16866022907078</v>
      </c>
      <c r="D7014" s="1"/>
      <c r="E7014" s="1">
        <v>3</v>
      </c>
      <c r="F7014" s="1">
        <v>2</v>
      </c>
      <c r="G7014" s="1">
        <v>0</v>
      </c>
      <c r="H7014" s="1">
        <v>1</v>
      </c>
      <c r="I7014" s="15">
        <v>0.66666666666666663</v>
      </c>
      <c r="J7014">
        <f t="shared" si="109"/>
        <v>40</v>
      </c>
    </row>
    <row r="7015" spans="1:10" x14ac:dyDescent="0.3">
      <c r="A7015" t="s">
        <v>6722</v>
      </c>
      <c r="C7015" s="18">
        <v>410.16744103401169</v>
      </c>
      <c r="D7015" s="1"/>
      <c r="E7015" s="1">
        <v>3</v>
      </c>
      <c r="F7015" s="1">
        <v>2</v>
      </c>
      <c r="G7015" s="1">
        <v>0</v>
      </c>
      <c r="H7015" s="1">
        <v>1</v>
      </c>
      <c r="I7015" s="15">
        <v>0.66666666666666663</v>
      </c>
      <c r="J7015">
        <f t="shared" si="109"/>
        <v>40</v>
      </c>
    </row>
    <row r="7016" spans="1:10" x14ac:dyDescent="0.3">
      <c r="A7016" t="s">
        <v>6723</v>
      </c>
      <c r="C7016" s="18">
        <v>410.16578570292558</v>
      </c>
      <c r="D7016" s="1"/>
      <c r="E7016" s="1">
        <v>3</v>
      </c>
      <c r="F7016" s="1">
        <v>2</v>
      </c>
      <c r="G7016" s="1">
        <v>0</v>
      </c>
      <c r="H7016" s="1">
        <v>1</v>
      </c>
      <c r="I7016" s="15">
        <v>0.66666666666666663</v>
      </c>
      <c r="J7016">
        <f t="shared" si="109"/>
        <v>40</v>
      </c>
    </row>
    <row r="7017" spans="1:10" x14ac:dyDescent="0.3">
      <c r="A7017" t="s">
        <v>6725</v>
      </c>
      <c r="C7017" s="18">
        <v>410.16171307457989</v>
      </c>
      <c r="D7017" s="1"/>
      <c r="E7017" s="1">
        <v>3</v>
      </c>
      <c r="F7017" s="1">
        <v>2</v>
      </c>
      <c r="G7017" s="1">
        <v>0</v>
      </c>
      <c r="H7017" s="1">
        <v>1</v>
      </c>
      <c r="I7017" s="15">
        <v>0.66666666666666663</v>
      </c>
      <c r="J7017">
        <f t="shared" si="109"/>
        <v>40</v>
      </c>
    </row>
    <row r="7018" spans="1:10" x14ac:dyDescent="0.3">
      <c r="A7018" t="s">
        <v>6726</v>
      </c>
      <c r="C7018" s="18">
        <v>410.15958958916639</v>
      </c>
      <c r="D7018" s="1"/>
      <c r="E7018" s="1">
        <v>3</v>
      </c>
      <c r="F7018" s="1">
        <v>2</v>
      </c>
      <c r="G7018" s="1">
        <v>0</v>
      </c>
      <c r="H7018" s="1">
        <v>1</v>
      </c>
      <c r="I7018" s="15">
        <v>0.66666666666666663</v>
      </c>
      <c r="J7018">
        <f t="shared" si="109"/>
        <v>40</v>
      </c>
    </row>
    <row r="7019" spans="1:10" x14ac:dyDescent="0.3">
      <c r="A7019" t="s">
        <v>17224</v>
      </c>
      <c r="C7019" s="18">
        <v>410.15243552071604</v>
      </c>
      <c r="D7019" s="1"/>
      <c r="E7019" s="1">
        <v>42</v>
      </c>
      <c r="F7019" s="1">
        <v>20</v>
      </c>
      <c r="G7019" s="1">
        <v>0</v>
      </c>
      <c r="H7019" s="1">
        <v>22</v>
      </c>
      <c r="I7019" s="15">
        <v>0.47619047619047616</v>
      </c>
      <c r="J7019">
        <f t="shared" si="109"/>
        <v>20</v>
      </c>
    </row>
    <row r="7020" spans="1:10" x14ac:dyDescent="0.3">
      <c r="A7020" s="21" t="s">
        <v>6727</v>
      </c>
      <c r="C7020" s="18">
        <v>410.14581744191065</v>
      </c>
      <c r="D7020" s="1"/>
      <c r="E7020" s="1">
        <v>8</v>
      </c>
      <c r="F7020" s="1">
        <v>4</v>
      </c>
      <c r="G7020" s="1">
        <v>1</v>
      </c>
      <c r="H7020" s="1">
        <v>3</v>
      </c>
      <c r="I7020" s="15">
        <v>0.5625</v>
      </c>
      <c r="J7020">
        <f t="shared" si="109"/>
        <v>40</v>
      </c>
    </row>
    <row r="7021" spans="1:10" x14ac:dyDescent="0.3">
      <c r="A7021" t="s">
        <v>7404</v>
      </c>
      <c r="C7021" s="18">
        <v>410.14423719085511</v>
      </c>
      <c r="D7021" s="1"/>
      <c r="E7021" s="1">
        <v>3</v>
      </c>
      <c r="F7021" s="1">
        <v>2</v>
      </c>
      <c r="G7021" s="1">
        <v>0</v>
      </c>
      <c r="H7021" s="1">
        <v>1</v>
      </c>
      <c r="I7021" s="15">
        <v>0.66666666666666663</v>
      </c>
      <c r="J7021">
        <f t="shared" si="109"/>
        <v>40</v>
      </c>
    </row>
    <row r="7022" spans="1:10" x14ac:dyDescent="0.3">
      <c r="A7022" t="s">
        <v>6728</v>
      </c>
      <c r="C7022" s="18">
        <v>410.14167483122111</v>
      </c>
      <c r="D7022" s="1"/>
      <c r="E7022" s="1">
        <v>3</v>
      </c>
      <c r="F7022" s="1">
        <v>2</v>
      </c>
      <c r="G7022" s="1">
        <v>0</v>
      </c>
      <c r="H7022" s="1">
        <v>1</v>
      </c>
      <c r="I7022" s="15">
        <v>0.66666666666666663</v>
      </c>
      <c r="J7022">
        <f t="shared" si="109"/>
        <v>40</v>
      </c>
    </row>
    <row r="7023" spans="1:10" x14ac:dyDescent="0.3">
      <c r="A7023" t="s">
        <v>6729</v>
      </c>
      <c r="C7023" s="18">
        <v>410.14092149364433</v>
      </c>
      <c r="D7023" s="1"/>
      <c r="E7023" s="1">
        <v>10</v>
      </c>
      <c r="F7023" s="1">
        <v>5</v>
      </c>
      <c r="G7023" s="1">
        <v>0</v>
      </c>
      <c r="H7023" s="1">
        <v>5</v>
      </c>
      <c r="I7023" s="15">
        <v>0.5</v>
      </c>
      <c r="J7023">
        <f t="shared" si="109"/>
        <v>40</v>
      </c>
    </row>
    <row r="7024" spans="1:10" x14ac:dyDescent="0.3">
      <c r="A7024" t="s">
        <v>6730</v>
      </c>
      <c r="C7024" s="18">
        <v>410.13732493381178</v>
      </c>
      <c r="D7024" s="1"/>
      <c r="E7024" s="1">
        <v>9</v>
      </c>
      <c r="F7024" s="1">
        <v>5</v>
      </c>
      <c r="G7024" s="1">
        <v>0</v>
      </c>
      <c r="H7024" s="1">
        <v>4</v>
      </c>
      <c r="I7024" s="15">
        <v>0.55555555555555558</v>
      </c>
      <c r="J7024">
        <f t="shared" si="109"/>
        <v>40</v>
      </c>
    </row>
    <row r="7025" spans="1:10" x14ac:dyDescent="0.3">
      <c r="A7025" t="s">
        <v>7513</v>
      </c>
      <c r="C7025" s="18">
        <v>410.13202297529597</v>
      </c>
      <c r="D7025" s="1"/>
      <c r="E7025" s="1">
        <v>3</v>
      </c>
      <c r="F7025" s="1">
        <v>2</v>
      </c>
      <c r="G7025" s="1">
        <v>0</v>
      </c>
      <c r="H7025" s="1">
        <v>1</v>
      </c>
      <c r="I7025" s="15">
        <v>0.66666666666666663</v>
      </c>
      <c r="J7025">
        <f t="shared" si="109"/>
        <v>40</v>
      </c>
    </row>
    <row r="7026" spans="1:10" x14ac:dyDescent="0.3">
      <c r="A7026" t="s">
        <v>6744</v>
      </c>
      <c r="C7026" s="18">
        <v>410.13110163488852</v>
      </c>
      <c r="D7026" s="1"/>
      <c r="E7026" s="1">
        <v>3</v>
      </c>
      <c r="F7026" s="1">
        <v>2</v>
      </c>
      <c r="G7026" s="1">
        <v>0</v>
      </c>
      <c r="H7026" s="1">
        <v>1</v>
      </c>
      <c r="I7026" s="15">
        <v>0.66666666666666663</v>
      </c>
      <c r="J7026">
        <f t="shared" si="109"/>
        <v>40</v>
      </c>
    </row>
    <row r="7027" spans="1:10" x14ac:dyDescent="0.3">
      <c r="A7027" t="s">
        <v>6731</v>
      </c>
      <c r="C7027" s="18">
        <v>410.13072610495971</v>
      </c>
      <c r="D7027" s="1"/>
      <c r="E7027" s="1">
        <v>5</v>
      </c>
      <c r="F7027" s="1">
        <v>3</v>
      </c>
      <c r="G7027" s="1">
        <v>0</v>
      </c>
      <c r="H7027" s="1">
        <v>2</v>
      </c>
      <c r="I7027" s="15">
        <v>0.6</v>
      </c>
      <c r="J7027">
        <f t="shared" si="109"/>
        <v>40</v>
      </c>
    </row>
    <row r="7028" spans="1:10" x14ac:dyDescent="0.3">
      <c r="A7028" t="s">
        <v>6732</v>
      </c>
      <c r="C7028" s="18">
        <v>410.12997830405897</v>
      </c>
      <c r="D7028" s="1"/>
      <c r="E7028" s="1">
        <v>3</v>
      </c>
      <c r="F7028" s="1">
        <v>2</v>
      </c>
      <c r="G7028" s="1">
        <v>0</v>
      </c>
      <c r="H7028" s="1">
        <v>1</v>
      </c>
      <c r="I7028" s="15">
        <v>0.66666666666666663</v>
      </c>
      <c r="J7028">
        <f t="shared" si="109"/>
        <v>40</v>
      </c>
    </row>
    <row r="7029" spans="1:10" x14ac:dyDescent="0.3">
      <c r="A7029" t="s">
        <v>6733</v>
      </c>
      <c r="C7029" s="18">
        <v>410.12792224795351</v>
      </c>
      <c r="D7029" s="1"/>
      <c r="E7029" s="1">
        <v>6</v>
      </c>
      <c r="F7029" s="1">
        <v>3</v>
      </c>
      <c r="G7029" s="1">
        <v>1</v>
      </c>
      <c r="H7029" s="1">
        <v>2</v>
      </c>
      <c r="I7029" s="15">
        <v>0.58333333333333337</v>
      </c>
      <c r="J7029">
        <f t="shared" si="109"/>
        <v>40</v>
      </c>
    </row>
    <row r="7030" spans="1:10" x14ac:dyDescent="0.3">
      <c r="A7030" t="s">
        <v>6734</v>
      </c>
      <c r="C7030" s="18">
        <v>410.12731732397685</v>
      </c>
      <c r="D7030" s="1"/>
      <c r="E7030" s="1">
        <v>9</v>
      </c>
      <c r="F7030" s="1">
        <v>4</v>
      </c>
      <c r="G7030" s="1">
        <v>0</v>
      </c>
      <c r="H7030" s="1">
        <v>5</v>
      </c>
      <c r="I7030" s="15">
        <v>0.44444444444444442</v>
      </c>
      <c r="J7030">
        <f t="shared" si="109"/>
        <v>40</v>
      </c>
    </row>
    <row r="7031" spans="1:10" x14ac:dyDescent="0.3">
      <c r="A7031" t="s">
        <v>6735</v>
      </c>
      <c r="C7031" s="18">
        <v>410.12576150298935</v>
      </c>
      <c r="D7031" s="1"/>
      <c r="E7031" s="1">
        <v>3</v>
      </c>
      <c r="F7031" s="1">
        <v>2</v>
      </c>
      <c r="G7031" s="1">
        <v>0</v>
      </c>
      <c r="H7031" s="1">
        <v>1</v>
      </c>
      <c r="I7031" s="15">
        <v>0.66666666666666663</v>
      </c>
      <c r="J7031">
        <f t="shared" si="109"/>
        <v>40</v>
      </c>
    </row>
    <row r="7032" spans="1:10" x14ac:dyDescent="0.3">
      <c r="A7032" t="s">
        <v>6737</v>
      </c>
      <c r="C7032" s="18">
        <v>410.1229258824817</v>
      </c>
      <c r="D7032" s="1"/>
      <c r="E7032" s="1">
        <v>3</v>
      </c>
      <c r="F7032" s="1">
        <v>2</v>
      </c>
      <c r="G7032" s="1">
        <v>0</v>
      </c>
      <c r="H7032" s="1">
        <v>1</v>
      </c>
      <c r="I7032" s="15">
        <v>0.66666666666666663</v>
      </c>
      <c r="J7032">
        <f t="shared" si="109"/>
        <v>40</v>
      </c>
    </row>
    <row r="7033" spans="1:10" x14ac:dyDescent="0.3">
      <c r="A7033" t="s">
        <v>6738</v>
      </c>
      <c r="C7033" s="18">
        <v>410.11802660728074</v>
      </c>
      <c r="D7033" s="1"/>
      <c r="E7033" s="1">
        <v>6</v>
      </c>
      <c r="F7033" s="1">
        <v>3</v>
      </c>
      <c r="G7033" s="1">
        <v>1</v>
      </c>
      <c r="H7033" s="1">
        <v>2</v>
      </c>
      <c r="I7033" s="15">
        <v>0.58333333333333337</v>
      </c>
      <c r="J7033">
        <f t="shared" si="109"/>
        <v>40</v>
      </c>
    </row>
    <row r="7034" spans="1:10" x14ac:dyDescent="0.3">
      <c r="A7034" t="s">
        <v>6739</v>
      </c>
      <c r="C7034" s="18">
        <v>410.11613294909444</v>
      </c>
      <c r="D7034" s="1"/>
      <c r="E7034" s="1">
        <v>9</v>
      </c>
      <c r="F7034" s="1">
        <v>5</v>
      </c>
      <c r="G7034" s="1">
        <v>0</v>
      </c>
      <c r="H7034" s="1">
        <v>4</v>
      </c>
      <c r="I7034" s="15">
        <v>0.55555555555555558</v>
      </c>
      <c r="J7034">
        <f t="shared" si="109"/>
        <v>40</v>
      </c>
    </row>
    <row r="7035" spans="1:10" x14ac:dyDescent="0.3">
      <c r="A7035" t="s">
        <v>6740</v>
      </c>
      <c r="C7035" s="18">
        <v>410.11522288396492</v>
      </c>
      <c r="D7035" s="1"/>
      <c r="E7035" s="1">
        <v>3</v>
      </c>
      <c r="F7035" s="1">
        <v>2</v>
      </c>
      <c r="G7035" s="1">
        <v>0</v>
      </c>
      <c r="H7035" s="1">
        <v>1</v>
      </c>
      <c r="I7035" s="15">
        <v>0.66666666666666663</v>
      </c>
      <c r="J7035">
        <f t="shared" si="109"/>
        <v>40</v>
      </c>
    </row>
    <row r="7036" spans="1:10" x14ac:dyDescent="0.3">
      <c r="A7036" t="s">
        <v>6741</v>
      </c>
      <c r="C7036" s="18">
        <v>410.11169579759826</v>
      </c>
      <c r="D7036" s="1"/>
      <c r="E7036" s="1">
        <v>3</v>
      </c>
      <c r="F7036" s="1">
        <v>2</v>
      </c>
      <c r="G7036" s="1">
        <v>0</v>
      </c>
      <c r="H7036" s="1">
        <v>1</v>
      </c>
      <c r="I7036" s="15">
        <v>0.66666666666666663</v>
      </c>
      <c r="J7036">
        <f t="shared" si="109"/>
        <v>40</v>
      </c>
    </row>
    <row r="7037" spans="1:10" x14ac:dyDescent="0.3">
      <c r="A7037" t="s">
        <v>6742</v>
      </c>
      <c r="C7037" s="18">
        <v>410.10098334901113</v>
      </c>
      <c r="D7037" s="1"/>
      <c r="E7037" s="1">
        <v>10</v>
      </c>
      <c r="F7037" s="1">
        <v>5</v>
      </c>
      <c r="G7037" s="1">
        <v>1</v>
      </c>
      <c r="H7037" s="1">
        <v>4</v>
      </c>
      <c r="I7037" s="15">
        <v>0.55000000000000004</v>
      </c>
      <c r="J7037">
        <f t="shared" si="109"/>
        <v>40</v>
      </c>
    </row>
    <row r="7038" spans="1:10" x14ac:dyDescent="0.3">
      <c r="A7038" t="s">
        <v>6743</v>
      </c>
      <c r="C7038" s="18">
        <v>410.1001404032906</v>
      </c>
      <c r="D7038" s="1"/>
      <c r="E7038" s="1">
        <v>3</v>
      </c>
      <c r="F7038" s="1">
        <v>2</v>
      </c>
      <c r="G7038" s="1">
        <v>0</v>
      </c>
      <c r="H7038" s="1">
        <v>1</v>
      </c>
      <c r="I7038" s="15">
        <v>0.66666666666666663</v>
      </c>
      <c r="J7038">
        <f t="shared" si="109"/>
        <v>40</v>
      </c>
    </row>
    <row r="7039" spans="1:10" x14ac:dyDescent="0.3">
      <c r="A7039" t="s">
        <v>6745</v>
      </c>
      <c r="C7039" s="18">
        <v>410.09743838771738</v>
      </c>
      <c r="D7039" s="1"/>
      <c r="E7039" s="1">
        <v>1</v>
      </c>
      <c r="F7039" s="1">
        <v>1</v>
      </c>
      <c r="G7039" s="1">
        <v>0</v>
      </c>
      <c r="H7039" s="1">
        <v>0</v>
      </c>
      <c r="I7039" s="15">
        <v>1</v>
      </c>
      <c r="J7039">
        <f t="shared" si="109"/>
        <v>40</v>
      </c>
    </row>
    <row r="7040" spans="1:10" x14ac:dyDescent="0.3">
      <c r="A7040" t="s">
        <v>6746</v>
      </c>
      <c r="C7040" s="18">
        <v>410.09489231179742</v>
      </c>
      <c r="D7040" s="1"/>
      <c r="E7040" s="1">
        <v>3</v>
      </c>
      <c r="F7040" s="1">
        <v>2</v>
      </c>
      <c r="G7040" s="1">
        <v>0</v>
      </c>
      <c r="H7040" s="1">
        <v>1</v>
      </c>
      <c r="I7040" s="15">
        <v>0.66666666666666663</v>
      </c>
      <c r="J7040">
        <f t="shared" si="109"/>
        <v>40</v>
      </c>
    </row>
    <row r="7041" spans="1:10" x14ac:dyDescent="0.3">
      <c r="A7041" t="s">
        <v>6747</v>
      </c>
      <c r="C7041" s="18">
        <v>410.09394968327058</v>
      </c>
      <c r="D7041" s="1"/>
      <c r="E7041" s="1">
        <v>3</v>
      </c>
      <c r="F7041" s="1">
        <v>2</v>
      </c>
      <c r="G7041" s="1">
        <v>0</v>
      </c>
      <c r="H7041" s="1">
        <v>1</v>
      </c>
      <c r="I7041" s="15">
        <v>0.66666666666666663</v>
      </c>
      <c r="J7041">
        <f t="shared" si="109"/>
        <v>40</v>
      </c>
    </row>
    <row r="7042" spans="1:10" x14ac:dyDescent="0.3">
      <c r="A7042" t="s">
        <v>6748</v>
      </c>
      <c r="C7042" s="18">
        <v>410.09317132972814</v>
      </c>
      <c r="D7042" s="1"/>
      <c r="E7042" s="1">
        <v>3</v>
      </c>
      <c r="F7042" s="1">
        <v>2</v>
      </c>
      <c r="G7042" s="1">
        <v>0</v>
      </c>
      <c r="H7042" s="1">
        <v>1</v>
      </c>
      <c r="I7042" s="15">
        <v>0.66666666666666663</v>
      </c>
      <c r="J7042">
        <f t="shared" si="109"/>
        <v>40</v>
      </c>
    </row>
    <row r="7043" spans="1:10" x14ac:dyDescent="0.3">
      <c r="A7043" t="s">
        <v>6749</v>
      </c>
      <c r="C7043" s="18">
        <v>410.09050419654102</v>
      </c>
      <c r="D7043" s="1"/>
      <c r="E7043" s="1">
        <v>3</v>
      </c>
      <c r="F7043" s="1">
        <v>2</v>
      </c>
      <c r="G7043" s="1">
        <v>0</v>
      </c>
      <c r="H7043" s="1">
        <v>1</v>
      </c>
      <c r="I7043" s="15">
        <v>0.66666666666666663</v>
      </c>
      <c r="J7043">
        <f t="shared" si="109"/>
        <v>40</v>
      </c>
    </row>
    <row r="7044" spans="1:10" x14ac:dyDescent="0.3">
      <c r="A7044" t="s">
        <v>6750</v>
      </c>
      <c r="C7044" s="18">
        <v>410.09018420974161</v>
      </c>
      <c r="D7044" s="1"/>
      <c r="E7044" s="1">
        <v>4</v>
      </c>
      <c r="F7044" s="1">
        <v>2</v>
      </c>
      <c r="G7044" s="1">
        <v>0</v>
      </c>
      <c r="H7044" s="1">
        <v>2</v>
      </c>
      <c r="I7044" s="15">
        <v>0.5</v>
      </c>
      <c r="J7044">
        <f t="shared" ref="J7044:J7107" si="110">IF(E7044&lt;=30,40,20)</f>
        <v>40</v>
      </c>
    </row>
    <row r="7045" spans="1:10" x14ac:dyDescent="0.3">
      <c r="A7045" t="s">
        <v>6752</v>
      </c>
      <c r="C7045" s="18">
        <v>410.08413246210779</v>
      </c>
      <c r="D7045" s="1"/>
      <c r="E7045" s="1">
        <v>3</v>
      </c>
      <c r="F7045" s="1">
        <v>2</v>
      </c>
      <c r="G7045" s="1">
        <v>0</v>
      </c>
      <c r="H7045" s="1">
        <v>1</v>
      </c>
      <c r="I7045" s="15">
        <v>0.66666666666666663</v>
      </c>
      <c r="J7045">
        <f t="shared" si="110"/>
        <v>40</v>
      </c>
    </row>
    <row r="7046" spans="1:10" x14ac:dyDescent="0.3">
      <c r="A7046" t="s">
        <v>6753</v>
      </c>
      <c r="C7046" s="18">
        <v>410.0829016986138</v>
      </c>
      <c r="D7046" s="1"/>
      <c r="E7046" s="1">
        <v>3</v>
      </c>
      <c r="F7046" s="1">
        <v>2</v>
      </c>
      <c r="G7046" s="1">
        <v>0</v>
      </c>
      <c r="H7046" s="1">
        <v>1</v>
      </c>
      <c r="I7046" s="15">
        <v>0.66666666666666663</v>
      </c>
      <c r="J7046">
        <f t="shared" si="110"/>
        <v>40</v>
      </c>
    </row>
    <row r="7047" spans="1:10" x14ac:dyDescent="0.3">
      <c r="A7047" t="s">
        <v>6754</v>
      </c>
      <c r="C7047" s="18">
        <v>410.07910717073122</v>
      </c>
      <c r="D7047" s="1"/>
      <c r="E7047" s="1">
        <v>32</v>
      </c>
      <c r="F7047" s="1">
        <v>12</v>
      </c>
      <c r="G7047" s="1">
        <v>0</v>
      </c>
      <c r="H7047" s="1">
        <v>20</v>
      </c>
      <c r="I7047" s="15">
        <v>0.375</v>
      </c>
      <c r="J7047">
        <f t="shared" si="110"/>
        <v>20</v>
      </c>
    </row>
    <row r="7048" spans="1:10" x14ac:dyDescent="0.3">
      <c r="A7048" t="s">
        <v>6755</v>
      </c>
      <c r="C7048" s="18">
        <v>410.07792656885857</v>
      </c>
      <c r="D7048" s="1"/>
      <c r="E7048" s="1">
        <v>7</v>
      </c>
      <c r="F7048" s="1">
        <v>4</v>
      </c>
      <c r="G7048" s="1">
        <v>0</v>
      </c>
      <c r="H7048" s="1">
        <v>3</v>
      </c>
      <c r="I7048" s="15">
        <v>0.5714285714285714</v>
      </c>
      <c r="J7048">
        <f t="shared" si="110"/>
        <v>40</v>
      </c>
    </row>
    <row r="7049" spans="1:10" x14ac:dyDescent="0.3">
      <c r="A7049" t="s">
        <v>6756</v>
      </c>
      <c r="C7049" s="18">
        <v>410.07766042229997</v>
      </c>
      <c r="D7049" s="1"/>
      <c r="E7049" s="1">
        <v>3</v>
      </c>
      <c r="F7049" s="1">
        <v>2</v>
      </c>
      <c r="G7049" s="1">
        <v>0</v>
      </c>
      <c r="H7049" s="1">
        <v>1</v>
      </c>
      <c r="I7049" s="15">
        <v>0.66666666666666663</v>
      </c>
      <c r="J7049">
        <f t="shared" si="110"/>
        <v>40</v>
      </c>
    </row>
    <row r="7050" spans="1:10" x14ac:dyDescent="0.3">
      <c r="A7050" t="s">
        <v>6757</v>
      </c>
      <c r="C7050" s="18">
        <v>410.07256302996598</v>
      </c>
      <c r="D7050" s="1"/>
      <c r="E7050" s="1">
        <v>6</v>
      </c>
      <c r="F7050" s="1">
        <v>3</v>
      </c>
      <c r="G7050" s="1">
        <v>1</v>
      </c>
      <c r="H7050" s="1">
        <v>2</v>
      </c>
      <c r="I7050" s="15">
        <v>0.58333333333333337</v>
      </c>
      <c r="J7050">
        <f t="shared" si="110"/>
        <v>40</v>
      </c>
    </row>
    <row r="7051" spans="1:10" x14ac:dyDescent="0.3">
      <c r="A7051" t="s">
        <v>6758</v>
      </c>
      <c r="C7051" s="18">
        <v>410.07165742884087</v>
      </c>
      <c r="D7051" s="1"/>
      <c r="E7051" s="1">
        <v>3</v>
      </c>
      <c r="F7051" s="1">
        <v>2</v>
      </c>
      <c r="G7051" s="1">
        <v>0</v>
      </c>
      <c r="H7051" s="1">
        <v>1</v>
      </c>
      <c r="I7051" s="15">
        <v>0.66666666666666663</v>
      </c>
      <c r="J7051">
        <f t="shared" si="110"/>
        <v>40</v>
      </c>
    </row>
    <row r="7052" spans="1:10" x14ac:dyDescent="0.3">
      <c r="A7052" t="s">
        <v>6759</v>
      </c>
      <c r="C7052" s="18">
        <v>410.06893726976682</v>
      </c>
      <c r="D7052" s="1"/>
      <c r="E7052" s="1">
        <v>60</v>
      </c>
      <c r="F7052" s="1">
        <v>22</v>
      </c>
      <c r="G7052" s="1">
        <v>3</v>
      </c>
      <c r="H7052" s="1">
        <v>35</v>
      </c>
      <c r="I7052" s="15">
        <v>0.39166666666666666</v>
      </c>
      <c r="J7052">
        <f t="shared" si="110"/>
        <v>20</v>
      </c>
    </row>
    <row r="7053" spans="1:10" x14ac:dyDescent="0.3">
      <c r="A7053" t="s">
        <v>6760</v>
      </c>
      <c r="C7053" s="18">
        <v>410.06665382458533</v>
      </c>
      <c r="D7053" s="1"/>
      <c r="E7053" s="1">
        <v>3</v>
      </c>
      <c r="F7053" s="1">
        <v>2</v>
      </c>
      <c r="G7053" s="1">
        <v>0</v>
      </c>
      <c r="H7053" s="1">
        <v>1</v>
      </c>
      <c r="I7053" s="15">
        <v>0.66666666666666663</v>
      </c>
      <c r="J7053">
        <f t="shared" si="110"/>
        <v>40</v>
      </c>
    </row>
    <row r="7054" spans="1:10" x14ac:dyDescent="0.3">
      <c r="A7054" t="s">
        <v>6761</v>
      </c>
      <c r="C7054" s="18">
        <v>410.06521583442373</v>
      </c>
      <c r="D7054" s="1"/>
      <c r="E7054" s="1">
        <v>2</v>
      </c>
      <c r="F7054" s="1">
        <v>0</v>
      </c>
      <c r="G7054" s="1">
        <v>0</v>
      </c>
      <c r="H7054" s="1">
        <v>2</v>
      </c>
      <c r="I7054" s="15">
        <v>0</v>
      </c>
      <c r="J7054">
        <f t="shared" si="110"/>
        <v>40</v>
      </c>
    </row>
    <row r="7055" spans="1:10" x14ac:dyDescent="0.3">
      <c r="A7055" t="s">
        <v>6762</v>
      </c>
      <c r="C7055" s="18">
        <v>410.0616974724793</v>
      </c>
      <c r="D7055" s="1"/>
      <c r="E7055" s="1">
        <v>3</v>
      </c>
      <c r="F7055" s="1">
        <v>2</v>
      </c>
      <c r="G7055" s="1">
        <v>0</v>
      </c>
      <c r="H7055" s="1">
        <v>1</v>
      </c>
      <c r="I7055" s="15">
        <v>0.66666666666666663</v>
      </c>
      <c r="J7055">
        <f t="shared" si="110"/>
        <v>40</v>
      </c>
    </row>
    <row r="7056" spans="1:10" x14ac:dyDescent="0.3">
      <c r="A7056" t="s">
        <v>6765</v>
      </c>
      <c r="C7056" s="18">
        <v>410.05851634304719</v>
      </c>
      <c r="D7056" s="1"/>
      <c r="E7056" s="1">
        <v>3</v>
      </c>
      <c r="F7056" s="1">
        <v>2</v>
      </c>
      <c r="G7056" s="1">
        <v>0</v>
      </c>
      <c r="H7056" s="1">
        <v>1</v>
      </c>
      <c r="I7056" s="15">
        <v>0.66666666666666663</v>
      </c>
      <c r="J7056">
        <f t="shared" si="110"/>
        <v>40</v>
      </c>
    </row>
    <row r="7057" spans="1:10" x14ac:dyDescent="0.3">
      <c r="A7057" t="s">
        <v>6766</v>
      </c>
      <c r="C7057" s="18">
        <v>410.05830202062128</v>
      </c>
      <c r="D7057" s="1"/>
      <c r="E7057" s="1">
        <v>25</v>
      </c>
      <c r="F7057" s="1">
        <v>10</v>
      </c>
      <c r="G7057" s="1">
        <v>3</v>
      </c>
      <c r="H7057" s="1">
        <v>12</v>
      </c>
      <c r="I7057" s="15">
        <v>0.46</v>
      </c>
      <c r="J7057">
        <f t="shared" si="110"/>
        <v>40</v>
      </c>
    </row>
    <row r="7058" spans="1:10" x14ac:dyDescent="0.3">
      <c r="A7058" t="s">
        <v>6764</v>
      </c>
      <c r="C7058" s="18">
        <v>410.05825309639624</v>
      </c>
      <c r="D7058" s="1"/>
      <c r="E7058" s="1">
        <v>3</v>
      </c>
      <c r="F7058" s="1">
        <v>2</v>
      </c>
      <c r="G7058" s="1">
        <v>0</v>
      </c>
      <c r="H7058" s="1">
        <v>1</v>
      </c>
      <c r="I7058" s="15">
        <v>0.66666666666666663</v>
      </c>
      <c r="J7058">
        <f t="shared" si="110"/>
        <v>40</v>
      </c>
    </row>
    <row r="7059" spans="1:10" x14ac:dyDescent="0.3">
      <c r="A7059" t="s">
        <v>6768</v>
      </c>
      <c r="C7059" s="18">
        <v>410.05614606176005</v>
      </c>
      <c r="D7059" s="1"/>
      <c r="E7059" s="1">
        <v>3</v>
      </c>
      <c r="F7059" s="1">
        <v>2</v>
      </c>
      <c r="G7059" s="1">
        <v>0</v>
      </c>
      <c r="H7059" s="1">
        <v>1</v>
      </c>
      <c r="I7059" s="15">
        <v>0.66666666666666663</v>
      </c>
      <c r="J7059">
        <f t="shared" si="110"/>
        <v>40</v>
      </c>
    </row>
    <row r="7060" spans="1:10" x14ac:dyDescent="0.3">
      <c r="A7060" t="s">
        <v>6769</v>
      </c>
      <c r="C7060" s="18">
        <v>410.05588802180722</v>
      </c>
      <c r="D7060" s="1"/>
      <c r="E7060" s="1">
        <v>3</v>
      </c>
      <c r="F7060" s="1">
        <v>2</v>
      </c>
      <c r="G7060" s="1">
        <v>0</v>
      </c>
      <c r="H7060" s="1">
        <v>1</v>
      </c>
      <c r="I7060" s="15">
        <v>0.66666666666666663</v>
      </c>
      <c r="J7060">
        <f t="shared" si="110"/>
        <v>40</v>
      </c>
    </row>
    <row r="7061" spans="1:10" x14ac:dyDescent="0.3">
      <c r="A7061" s="21" t="s">
        <v>6770</v>
      </c>
      <c r="C7061" s="18">
        <v>410.05577722515397</v>
      </c>
      <c r="D7061" s="1"/>
      <c r="E7061" s="1">
        <v>3</v>
      </c>
      <c r="F7061" s="1">
        <v>2</v>
      </c>
      <c r="G7061" s="1">
        <v>0</v>
      </c>
      <c r="H7061" s="1">
        <v>1</v>
      </c>
      <c r="I7061" s="15">
        <v>0.66666666666666663</v>
      </c>
      <c r="J7061">
        <f t="shared" si="110"/>
        <v>40</v>
      </c>
    </row>
    <row r="7062" spans="1:10" x14ac:dyDescent="0.3">
      <c r="A7062" t="s">
        <v>6771</v>
      </c>
      <c r="C7062" s="18">
        <v>410.05439217825216</v>
      </c>
      <c r="D7062" s="1"/>
      <c r="E7062" s="1">
        <v>13</v>
      </c>
      <c r="F7062" s="1">
        <v>6</v>
      </c>
      <c r="G7062" s="1">
        <v>2</v>
      </c>
      <c r="H7062" s="1">
        <v>5</v>
      </c>
      <c r="I7062" s="15">
        <v>0.53846153846153844</v>
      </c>
      <c r="J7062">
        <f t="shared" si="110"/>
        <v>40</v>
      </c>
    </row>
    <row r="7063" spans="1:10" x14ac:dyDescent="0.3">
      <c r="A7063" t="s">
        <v>6772</v>
      </c>
      <c r="C7063" s="18">
        <v>410.05252456147088</v>
      </c>
      <c r="D7063" s="1"/>
      <c r="E7063" s="1">
        <v>3</v>
      </c>
      <c r="F7063" s="1">
        <v>2</v>
      </c>
      <c r="G7063" s="1">
        <v>0</v>
      </c>
      <c r="H7063" s="1">
        <v>1</v>
      </c>
      <c r="I7063" s="15">
        <v>0.66666666666666663</v>
      </c>
      <c r="J7063">
        <f t="shared" si="110"/>
        <v>40</v>
      </c>
    </row>
    <row r="7064" spans="1:10" x14ac:dyDescent="0.3">
      <c r="A7064" t="s">
        <v>6773</v>
      </c>
      <c r="C7064" s="18">
        <v>410.05226090901164</v>
      </c>
      <c r="D7064" s="1"/>
      <c r="E7064" s="1">
        <v>3</v>
      </c>
      <c r="F7064" s="1">
        <v>2</v>
      </c>
      <c r="G7064" s="1">
        <v>0</v>
      </c>
      <c r="H7064" s="1">
        <v>1</v>
      </c>
      <c r="I7064" s="15">
        <v>0.66666666666666663</v>
      </c>
      <c r="J7064">
        <f t="shared" si="110"/>
        <v>40</v>
      </c>
    </row>
    <row r="7065" spans="1:10" x14ac:dyDescent="0.3">
      <c r="A7065" t="s">
        <v>6774</v>
      </c>
      <c r="C7065" s="18">
        <v>410.05216851062829</v>
      </c>
      <c r="D7065" s="1"/>
      <c r="E7065" s="1">
        <v>5</v>
      </c>
      <c r="F7065" s="1">
        <v>3</v>
      </c>
      <c r="G7065" s="1">
        <v>0</v>
      </c>
      <c r="H7065" s="1">
        <v>2</v>
      </c>
      <c r="I7065" s="15">
        <v>0.6</v>
      </c>
      <c r="J7065">
        <f t="shared" si="110"/>
        <v>40</v>
      </c>
    </row>
    <row r="7066" spans="1:10" x14ac:dyDescent="0.3">
      <c r="A7066" s="21" t="s">
        <v>6775</v>
      </c>
      <c r="C7066" s="18">
        <v>410.0514727997928</v>
      </c>
      <c r="D7066" s="1"/>
      <c r="E7066" s="1">
        <v>2</v>
      </c>
      <c r="F7066" s="1">
        <v>0</v>
      </c>
      <c r="G7066" s="1">
        <v>0</v>
      </c>
      <c r="H7066" s="1">
        <v>2</v>
      </c>
      <c r="I7066" s="15">
        <v>0</v>
      </c>
      <c r="J7066">
        <f t="shared" si="110"/>
        <v>40</v>
      </c>
    </row>
    <row r="7067" spans="1:10" x14ac:dyDescent="0.3">
      <c r="A7067" t="s">
        <v>6776</v>
      </c>
      <c r="C7067" s="18">
        <v>410.05130439251906</v>
      </c>
      <c r="D7067" s="1"/>
      <c r="E7067" s="1">
        <v>3</v>
      </c>
      <c r="F7067" s="1">
        <v>2</v>
      </c>
      <c r="G7067" s="1">
        <v>0</v>
      </c>
      <c r="H7067" s="1">
        <v>1</v>
      </c>
      <c r="I7067" s="15">
        <v>0.66666666666666663</v>
      </c>
      <c r="J7067">
        <f t="shared" si="110"/>
        <v>40</v>
      </c>
    </row>
    <row r="7068" spans="1:10" x14ac:dyDescent="0.3">
      <c r="A7068" t="s">
        <v>7445</v>
      </c>
      <c r="C7068" s="18">
        <v>410.05113664229924</v>
      </c>
      <c r="D7068" s="1"/>
      <c r="E7068" s="1">
        <v>3</v>
      </c>
      <c r="F7068" s="1">
        <v>2</v>
      </c>
      <c r="G7068" s="1">
        <v>0</v>
      </c>
      <c r="H7068" s="1">
        <v>1</v>
      </c>
      <c r="I7068" s="15">
        <v>0.66666666666666663</v>
      </c>
      <c r="J7068">
        <f t="shared" si="110"/>
        <v>40</v>
      </c>
    </row>
    <row r="7069" spans="1:10" x14ac:dyDescent="0.3">
      <c r="A7069" t="s">
        <v>6777</v>
      </c>
      <c r="C7069" s="18">
        <v>410.04946037074984</v>
      </c>
      <c r="D7069" s="1"/>
      <c r="E7069" s="1">
        <v>3</v>
      </c>
      <c r="F7069" s="1">
        <v>2</v>
      </c>
      <c r="G7069" s="1">
        <v>0</v>
      </c>
      <c r="H7069" s="1">
        <v>1</v>
      </c>
      <c r="I7069" s="15">
        <v>0.66666666666666663</v>
      </c>
      <c r="J7069">
        <f t="shared" si="110"/>
        <v>40</v>
      </c>
    </row>
    <row r="7070" spans="1:10" x14ac:dyDescent="0.3">
      <c r="A7070" t="s">
        <v>6778</v>
      </c>
      <c r="C7070" s="18">
        <v>410.04014145641611</v>
      </c>
      <c r="D7070" s="1"/>
      <c r="E7070" s="1">
        <v>3</v>
      </c>
      <c r="F7070" s="1">
        <v>2</v>
      </c>
      <c r="G7070" s="1">
        <v>0</v>
      </c>
      <c r="H7070" s="1">
        <v>1</v>
      </c>
      <c r="I7070" s="15">
        <v>0.66666666666666663</v>
      </c>
      <c r="J7070">
        <f t="shared" si="110"/>
        <v>40</v>
      </c>
    </row>
    <row r="7071" spans="1:10" x14ac:dyDescent="0.3">
      <c r="A7071" t="s">
        <v>6779</v>
      </c>
      <c r="C7071" s="18">
        <v>410.04009025463455</v>
      </c>
      <c r="D7071" s="1"/>
      <c r="E7071" s="1">
        <v>3</v>
      </c>
      <c r="F7071" s="1">
        <v>2</v>
      </c>
      <c r="G7071" s="1">
        <v>0</v>
      </c>
      <c r="H7071" s="1">
        <v>1</v>
      </c>
      <c r="I7071" s="15">
        <v>0.66666666666666663</v>
      </c>
      <c r="J7071">
        <f t="shared" si="110"/>
        <v>40</v>
      </c>
    </row>
    <row r="7072" spans="1:10" x14ac:dyDescent="0.3">
      <c r="A7072" t="s">
        <v>6780</v>
      </c>
      <c r="C7072" s="18">
        <v>410.03880463148374</v>
      </c>
      <c r="D7072" s="1"/>
      <c r="E7072" s="1">
        <v>6</v>
      </c>
      <c r="F7072" s="1">
        <v>3</v>
      </c>
      <c r="G7072" s="1">
        <v>1</v>
      </c>
      <c r="H7072" s="1">
        <v>2</v>
      </c>
      <c r="I7072" s="15">
        <v>0.58333333333333337</v>
      </c>
      <c r="J7072">
        <f t="shared" si="110"/>
        <v>40</v>
      </c>
    </row>
    <row r="7073" spans="1:10" x14ac:dyDescent="0.3">
      <c r="A7073" t="s">
        <v>6781</v>
      </c>
      <c r="C7073" s="18">
        <v>410.0370036740141</v>
      </c>
      <c r="D7073" s="1"/>
      <c r="E7073" s="1">
        <v>3</v>
      </c>
      <c r="F7073" s="1">
        <v>2</v>
      </c>
      <c r="G7073" s="1">
        <v>0</v>
      </c>
      <c r="H7073" s="1">
        <v>1</v>
      </c>
      <c r="I7073" s="15">
        <v>0.66666666666666663</v>
      </c>
      <c r="J7073">
        <f t="shared" si="110"/>
        <v>40</v>
      </c>
    </row>
    <row r="7074" spans="1:10" x14ac:dyDescent="0.3">
      <c r="A7074" t="s">
        <v>6782</v>
      </c>
      <c r="C7074" s="18">
        <v>410.03322237041976</v>
      </c>
      <c r="D7074" s="1"/>
      <c r="E7074" s="1">
        <v>3</v>
      </c>
      <c r="F7074" s="1">
        <v>2</v>
      </c>
      <c r="G7074" s="1">
        <v>0</v>
      </c>
      <c r="H7074" s="1">
        <v>1</v>
      </c>
      <c r="I7074" s="15">
        <v>0.66666666666666663</v>
      </c>
      <c r="J7074">
        <f t="shared" si="110"/>
        <v>40</v>
      </c>
    </row>
    <row r="7075" spans="1:10" x14ac:dyDescent="0.3">
      <c r="A7075" t="s">
        <v>6783</v>
      </c>
      <c r="C7075" s="18">
        <v>410.03252437205333</v>
      </c>
      <c r="D7075" s="1"/>
      <c r="E7075" s="1">
        <v>3</v>
      </c>
      <c r="F7075" s="1">
        <v>2</v>
      </c>
      <c r="G7075" s="1">
        <v>0</v>
      </c>
      <c r="H7075" s="1">
        <v>1</v>
      </c>
      <c r="I7075" s="15">
        <v>0.66666666666666663</v>
      </c>
      <c r="J7075">
        <f t="shared" si="110"/>
        <v>40</v>
      </c>
    </row>
    <row r="7076" spans="1:10" x14ac:dyDescent="0.3">
      <c r="A7076" t="s">
        <v>6784</v>
      </c>
      <c r="C7076" s="18">
        <v>410.03229025967028</v>
      </c>
      <c r="D7076" s="1"/>
      <c r="E7076" s="1">
        <v>3</v>
      </c>
      <c r="F7076" s="1">
        <v>2</v>
      </c>
      <c r="G7076" s="1">
        <v>0</v>
      </c>
      <c r="H7076" s="1">
        <v>1</v>
      </c>
      <c r="I7076" s="15">
        <v>0.66666666666666663</v>
      </c>
      <c r="J7076">
        <f t="shared" si="110"/>
        <v>40</v>
      </c>
    </row>
    <row r="7077" spans="1:10" x14ac:dyDescent="0.3">
      <c r="A7077" t="s">
        <v>6785</v>
      </c>
      <c r="C7077" s="18">
        <v>410.03172398523162</v>
      </c>
      <c r="D7077" s="1"/>
      <c r="E7077" s="1">
        <v>3</v>
      </c>
      <c r="F7077" s="1">
        <v>2</v>
      </c>
      <c r="G7077" s="1">
        <v>0</v>
      </c>
      <c r="H7077" s="1">
        <v>1</v>
      </c>
      <c r="I7077" s="15">
        <v>0.66666666666666663</v>
      </c>
      <c r="J7077">
        <f t="shared" si="110"/>
        <v>40</v>
      </c>
    </row>
    <row r="7078" spans="1:10" x14ac:dyDescent="0.3">
      <c r="A7078" t="s">
        <v>6786</v>
      </c>
      <c r="C7078" s="18">
        <v>410.03168642553482</v>
      </c>
      <c r="D7078" s="1"/>
      <c r="E7078" s="1">
        <v>5</v>
      </c>
      <c r="F7078" s="1">
        <v>3</v>
      </c>
      <c r="G7078" s="1">
        <v>0</v>
      </c>
      <c r="H7078" s="1">
        <v>2</v>
      </c>
      <c r="I7078" s="15">
        <v>0.6</v>
      </c>
      <c r="J7078">
        <f t="shared" si="110"/>
        <v>40</v>
      </c>
    </row>
    <row r="7079" spans="1:10" x14ac:dyDescent="0.3">
      <c r="A7079" t="s">
        <v>6787</v>
      </c>
      <c r="C7079" s="18">
        <v>410.0316318831135</v>
      </c>
      <c r="D7079" s="1"/>
      <c r="E7079" s="1">
        <v>5</v>
      </c>
      <c r="F7079" s="1">
        <v>3</v>
      </c>
      <c r="G7079" s="1">
        <v>0</v>
      </c>
      <c r="H7079" s="1">
        <v>2</v>
      </c>
      <c r="I7079" s="15">
        <v>0.6</v>
      </c>
      <c r="J7079">
        <f t="shared" si="110"/>
        <v>40</v>
      </c>
    </row>
    <row r="7080" spans="1:10" x14ac:dyDescent="0.3">
      <c r="A7080" t="s">
        <v>6788</v>
      </c>
      <c r="C7080" s="18">
        <v>410.02957458982036</v>
      </c>
      <c r="D7080" s="1"/>
      <c r="E7080" s="1">
        <v>5</v>
      </c>
      <c r="F7080" s="1">
        <v>3</v>
      </c>
      <c r="G7080" s="1">
        <v>0</v>
      </c>
      <c r="H7080" s="1">
        <v>2</v>
      </c>
      <c r="I7080" s="15">
        <v>0.6</v>
      </c>
      <c r="J7080">
        <f t="shared" si="110"/>
        <v>40</v>
      </c>
    </row>
    <row r="7081" spans="1:10" x14ac:dyDescent="0.3">
      <c r="A7081" t="s">
        <v>6789</v>
      </c>
      <c r="C7081" s="18">
        <v>410.02951300601717</v>
      </c>
      <c r="D7081" s="1"/>
      <c r="E7081" s="1">
        <v>5</v>
      </c>
      <c r="F7081" s="1">
        <v>3</v>
      </c>
      <c r="G7081" s="1">
        <v>0</v>
      </c>
      <c r="H7081" s="1">
        <v>2</v>
      </c>
      <c r="I7081" s="15">
        <v>0.6</v>
      </c>
      <c r="J7081">
        <f t="shared" si="110"/>
        <v>40</v>
      </c>
    </row>
    <row r="7082" spans="1:10" x14ac:dyDescent="0.3">
      <c r="A7082" t="s">
        <v>6790</v>
      </c>
      <c r="C7082" s="18">
        <v>410.02947475385133</v>
      </c>
      <c r="D7082" s="1"/>
      <c r="E7082" s="1">
        <v>3</v>
      </c>
      <c r="F7082" s="1">
        <v>2</v>
      </c>
      <c r="G7082" s="1">
        <v>0</v>
      </c>
      <c r="H7082" s="1">
        <v>1</v>
      </c>
      <c r="I7082" s="15">
        <v>0.66666666666666663</v>
      </c>
      <c r="J7082">
        <f t="shared" si="110"/>
        <v>40</v>
      </c>
    </row>
    <row r="7083" spans="1:10" x14ac:dyDescent="0.3">
      <c r="A7083" t="s">
        <v>6791</v>
      </c>
      <c r="C7083" s="18">
        <v>410.02753194564258</v>
      </c>
      <c r="D7083" s="1"/>
      <c r="E7083" s="1">
        <v>3</v>
      </c>
      <c r="F7083" s="1">
        <v>2</v>
      </c>
      <c r="G7083" s="1">
        <v>0</v>
      </c>
      <c r="H7083" s="1">
        <v>1</v>
      </c>
      <c r="I7083" s="15">
        <v>0.66666666666666663</v>
      </c>
      <c r="J7083">
        <f t="shared" si="110"/>
        <v>40</v>
      </c>
    </row>
    <row r="7084" spans="1:10" x14ac:dyDescent="0.3">
      <c r="A7084" t="s">
        <v>6792</v>
      </c>
      <c r="C7084" s="18">
        <v>410.02409746062079</v>
      </c>
      <c r="D7084" s="1"/>
      <c r="E7084" s="1">
        <v>3</v>
      </c>
      <c r="F7084" s="1">
        <v>2</v>
      </c>
      <c r="G7084" s="1">
        <v>0</v>
      </c>
      <c r="H7084" s="1">
        <v>1</v>
      </c>
      <c r="I7084" s="15">
        <v>0.66666666666666663</v>
      </c>
      <c r="J7084">
        <f t="shared" si="110"/>
        <v>40</v>
      </c>
    </row>
    <row r="7085" spans="1:10" x14ac:dyDescent="0.3">
      <c r="A7085" t="s">
        <v>6793</v>
      </c>
      <c r="C7085" s="18">
        <v>410.0240572946542</v>
      </c>
      <c r="D7085" s="1"/>
      <c r="E7085" s="1">
        <v>3</v>
      </c>
      <c r="F7085" s="1">
        <v>2</v>
      </c>
      <c r="G7085" s="1">
        <v>0</v>
      </c>
      <c r="H7085" s="1">
        <v>1</v>
      </c>
      <c r="I7085" s="15">
        <v>0.66666666666666663</v>
      </c>
      <c r="J7085">
        <f t="shared" si="110"/>
        <v>40</v>
      </c>
    </row>
    <row r="7086" spans="1:10" x14ac:dyDescent="0.3">
      <c r="A7086" t="s">
        <v>6794</v>
      </c>
      <c r="C7086" s="18">
        <v>410.02404232369366</v>
      </c>
      <c r="D7086" s="1"/>
      <c r="E7086" s="1">
        <v>3</v>
      </c>
      <c r="F7086" s="1">
        <v>2</v>
      </c>
      <c r="G7086" s="1">
        <v>0</v>
      </c>
      <c r="H7086" s="1">
        <v>1</v>
      </c>
      <c r="I7086" s="15">
        <v>0.66666666666666663</v>
      </c>
      <c r="J7086">
        <f t="shared" si="110"/>
        <v>40</v>
      </c>
    </row>
    <row r="7087" spans="1:10" x14ac:dyDescent="0.3">
      <c r="A7087" t="s">
        <v>6795</v>
      </c>
      <c r="C7087" s="18">
        <v>410.02377152908451</v>
      </c>
      <c r="D7087" s="1"/>
      <c r="E7087" s="1">
        <v>5</v>
      </c>
      <c r="F7087" s="1">
        <v>3</v>
      </c>
      <c r="G7087" s="1">
        <v>0</v>
      </c>
      <c r="H7087" s="1">
        <v>2</v>
      </c>
      <c r="I7087" s="15">
        <v>0.6</v>
      </c>
      <c r="J7087">
        <f t="shared" si="110"/>
        <v>40</v>
      </c>
    </row>
    <row r="7088" spans="1:10" x14ac:dyDescent="0.3">
      <c r="A7088" t="s">
        <v>6796</v>
      </c>
      <c r="C7088" s="18">
        <v>410.02363142152529</v>
      </c>
      <c r="D7088" s="1"/>
      <c r="E7088" s="1">
        <v>3</v>
      </c>
      <c r="F7088" s="1">
        <v>2</v>
      </c>
      <c r="G7088" s="1">
        <v>0</v>
      </c>
      <c r="H7088" s="1">
        <v>1</v>
      </c>
      <c r="I7088" s="15">
        <v>0.66666666666666663</v>
      </c>
      <c r="J7088">
        <f t="shared" si="110"/>
        <v>40</v>
      </c>
    </row>
    <row r="7089" spans="1:10" x14ac:dyDescent="0.3">
      <c r="A7089" t="s">
        <v>6797</v>
      </c>
      <c r="C7089" s="18">
        <v>410.02361820485976</v>
      </c>
      <c r="D7089" s="1"/>
      <c r="E7089" s="1">
        <v>3</v>
      </c>
      <c r="F7089" s="1">
        <v>2</v>
      </c>
      <c r="G7089" s="1">
        <v>0</v>
      </c>
      <c r="H7089" s="1">
        <v>1</v>
      </c>
      <c r="I7089" s="15">
        <v>0.66666666666666663</v>
      </c>
      <c r="J7089">
        <f t="shared" si="110"/>
        <v>40</v>
      </c>
    </row>
    <row r="7090" spans="1:10" x14ac:dyDescent="0.3">
      <c r="A7090" t="s">
        <v>6798</v>
      </c>
      <c r="C7090" s="18">
        <v>410.02317198670983</v>
      </c>
      <c r="D7090" s="1"/>
      <c r="E7090" s="1">
        <v>3</v>
      </c>
      <c r="F7090" s="1">
        <v>2</v>
      </c>
      <c r="G7090" s="1">
        <v>0</v>
      </c>
      <c r="H7090" s="1">
        <v>1</v>
      </c>
      <c r="I7090" s="15">
        <v>0.66666666666666663</v>
      </c>
      <c r="J7090">
        <f t="shared" si="110"/>
        <v>40</v>
      </c>
    </row>
    <row r="7091" spans="1:10" x14ac:dyDescent="0.3">
      <c r="A7091" t="s">
        <v>6799</v>
      </c>
      <c r="C7091" s="18">
        <v>410.02313605784508</v>
      </c>
      <c r="D7091" s="1"/>
      <c r="E7091" s="1">
        <v>3</v>
      </c>
      <c r="F7091" s="1">
        <v>2</v>
      </c>
      <c r="G7091" s="1">
        <v>0</v>
      </c>
      <c r="H7091" s="1">
        <v>1</v>
      </c>
      <c r="I7091" s="15">
        <v>0.66666666666666663</v>
      </c>
      <c r="J7091">
        <f t="shared" si="110"/>
        <v>40</v>
      </c>
    </row>
    <row r="7092" spans="1:10" x14ac:dyDescent="0.3">
      <c r="A7092" t="s">
        <v>6800</v>
      </c>
      <c r="C7092" s="18">
        <v>410.02171396527194</v>
      </c>
      <c r="D7092" s="1"/>
      <c r="E7092" s="1">
        <v>3</v>
      </c>
      <c r="F7092" s="1">
        <v>2</v>
      </c>
      <c r="G7092" s="1">
        <v>0</v>
      </c>
      <c r="H7092" s="1">
        <v>1</v>
      </c>
      <c r="I7092" s="15">
        <v>0.66666666666666663</v>
      </c>
      <c r="J7092">
        <f t="shared" si="110"/>
        <v>40</v>
      </c>
    </row>
    <row r="7093" spans="1:10" x14ac:dyDescent="0.3">
      <c r="A7093" t="s">
        <v>6801</v>
      </c>
      <c r="C7093" s="18">
        <v>410.02083730862518</v>
      </c>
      <c r="D7093" s="1"/>
      <c r="E7093" s="1">
        <v>5</v>
      </c>
      <c r="F7093" s="1">
        <v>3</v>
      </c>
      <c r="G7093" s="1">
        <v>0</v>
      </c>
      <c r="H7093" s="1">
        <v>2</v>
      </c>
      <c r="I7093" s="15">
        <v>0.6</v>
      </c>
      <c r="J7093">
        <f t="shared" si="110"/>
        <v>40</v>
      </c>
    </row>
    <row r="7094" spans="1:10" x14ac:dyDescent="0.3">
      <c r="A7094" t="s">
        <v>6802</v>
      </c>
      <c r="C7094" s="18">
        <v>410.02043621633186</v>
      </c>
      <c r="D7094" s="1"/>
      <c r="E7094" s="1">
        <v>5</v>
      </c>
      <c r="F7094" s="1">
        <v>3</v>
      </c>
      <c r="G7094" s="1">
        <v>0</v>
      </c>
      <c r="H7094" s="1">
        <v>2</v>
      </c>
      <c r="I7094" s="15">
        <v>0.6</v>
      </c>
      <c r="J7094">
        <f t="shared" si="110"/>
        <v>40</v>
      </c>
    </row>
    <row r="7095" spans="1:10" x14ac:dyDescent="0.3">
      <c r="A7095" t="s">
        <v>6803</v>
      </c>
      <c r="C7095" s="18">
        <v>410.01985898623781</v>
      </c>
      <c r="D7095" s="1"/>
      <c r="E7095" s="1">
        <v>3</v>
      </c>
      <c r="F7095" s="1">
        <v>2</v>
      </c>
      <c r="G7095" s="1">
        <v>0</v>
      </c>
      <c r="H7095" s="1">
        <v>1</v>
      </c>
      <c r="I7095" s="15">
        <v>0.66666666666666663</v>
      </c>
      <c r="J7095">
        <f t="shared" si="110"/>
        <v>40</v>
      </c>
    </row>
    <row r="7096" spans="1:10" x14ac:dyDescent="0.3">
      <c r="A7096" t="s">
        <v>6804</v>
      </c>
      <c r="C7096" s="18">
        <v>410.01836236358332</v>
      </c>
      <c r="D7096" s="1"/>
      <c r="E7096" s="1">
        <v>2</v>
      </c>
      <c r="F7096" s="1">
        <v>2</v>
      </c>
      <c r="G7096" s="1">
        <v>0</v>
      </c>
      <c r="H7096" s="1">
        <v>0</v>
      </c>
      <c r="I7096" s="15">
        <v>1</v>
      </c>
      <c r="J7096">
        <f t="shared" si="110"/>
        <v>40</v>
      </c>
    </row>
    <row r="7097" spans="1:10" x14ac:dyDescent="0.3">
      <c r="A7097" t="s">
        <v>6805</v>
      </c>
      <c r="C7097" s="18">
        <v>410.01660382154438</v>
      </c>
      <c r="D7097" s="1"/>
      <c r="E7097" s="1">
        <v>3</v>
      </c>
      <c r="F7097" s="1">
        <v>2</v>
      </c>
      <c r="G7097" s="1">
        <v>0</v>
      </c>
      <c r="H7097" s="1">
        <v>1</v>
      </c>
      <c r="I7097" s="15">
        <v>0.66666666666666663</v>
      </c>
      <c r="J7097">
        <f t="shared" si="110"/>
        <v>40</v>
      </c>
    </row>
    <row r="7098" spans="1:10" x14ac:dyDescent="0.3">
      <c r="A7098" t="s">
        <v>6806</v>
      </c>
      <c r="C7098" s="18">
        <v>410.01655013984771</v>
      </c>
      <c r="D7098" s="1"/>
      <c r="E7098" s="1">
        <v>3</v>
      </c>
      <c r="F7098" s="1">
        <v>2</v>
      </c>
      <c r="G7098" s="1">
        <v>0</v>
      </c>
      <c r="H7098" s="1">
        <v>1</v>
      </c>
      <c r="I7098" s="15">
        <v>0.66666666666666663</v>
      </c>
      <c r="J7098">
        <f t="shared" si="110"/>
        <v>40</v>
      </c>
    </row>
    <row r="7099" spans="1:10" x14ac:dyDescent="0.3">
      <c r="A7099" t="s">
        <v>6807</v>
      </c>
      <c r="C7099" s="18">
        <v>410.01655013984771</v>
      </c>
      <c r="D7099" s="1"/>
      <c r="E7099" s="1">
        <v>3</v>
      </c>
      <c r="F7099" s="1">
        <v>2</v>
      </c>
      <c r="G7099" s="1">
        <v>0</v>
      </c>
      <c r="H7099" s="1">
        <v>1</v>
      </c>
      <c r="I7099" s="15">
        <v>0.66666666666666663</v>
      </c>
      <c r="J7099">
        <f t="shared" si="110"/>
        <v>40</v>
      </c>
    </row>
    <row r="7100" spans="1:10" x14ac:dyDescent="0.3">
      <c r="A7100" t="s">
        <v>6808</v>
      </c>
      <c r="C7100" s="18">
        <v>410.01655013984771</v>
      </c>
      <c r="D7100" s="1"/>
      <c r="E7100" s="1">
        <v>3</v>
      </c>
      <c r="F7100" s="1">
        <v>2</v>
      </c>
      <c r="G7100" s="1">
        <v>0</v>
      </c>
      <c r="H7100" s="1">
        <v>1</v>
      </c>
      <c r="I7100" s="15">
        <v>0.66666666666666663</v>
      </c>
      <c r="J7100">
        <f t="shared" si="110"/>
        <v>40</v>
      </c>
    </row>
    <row r="7101" spans="1:10" x14ac:dyDescent="0.3">
      <c r="A7101" t="s">
        <v>6809</v>
      </c>
      <c r="C7101" s="18">
        <v>410.01655013984771</v>
      </c>
      <c r="D7101" s="1"/>
      <c r="E7101" s="1">
        <v>3</v>
      </c>
      <c r="F7101" s="1">
        <v>2</v>
      </c>
      <c r="G7101" s="1">
        <v>0</v>
      </c>
      <c r="H7101" s="1">
        <v>1</v>
      </c>
      <c r="I7101" s="15">
        <v>0.66666666666666663</v>
      </c>
      <c r="J7101">
        <f t="shared" si="110"/>
        <v>40</v>
      </c>
    </row>
    <row r="7102" spans="1:10" x14ac:dyDescent="0.3">
      <c r="A7102" t="s">
        <v>6810</v>
      </c>
      <c r="C7102" s="18">
        <v>410.01655013984771</v>
      </c>
      <c r="D7102" s="1"/>
      <c r="E7102" s="1">
        <v>3</v>
      </c>
      <c r="F7102" s="1">
        <v>2</v>
      </c>
      <c r="G7102" s="1">
        <v>0</v>
      </c>
      <c r="H7102" s="1">
        <v>1</v>
      </c>
      <c r="I7102" s="15">
        <v>0.66666666666666663</v>
      </c>
      <c r="J7102">
        <f t="shared" si="110"/>
        <v>40</v>
      </c>
    </row>
    <row r="7103" spans="1:10" x14ac:dyDescent="0.3">
      <c r="A7103" t="s">
        <v>6811</v>
      </c>
      <c r="C7103" s="18">
        <v>410.01655013984771</v>
      </c>
      <c r="D7103" s="1"/>
      <c r="E7103" s="1">
        <v>3</v>
      </c>
      <c r="F7103" s="1">
        <v>2</v>
      </c>
      <c r="G7103" s="1">
        <v>0</v>
      </c>
      <c r="H7103" s="1">
        <v>1</v>
      </c>
      <c r="I7103" s="15">
        <v>0.66666666666666663</v>
      </c>
      <c r="J7103">
        <f t="shared" si="110"/>
        <v>40</v>
      </c>
    </row>
    <row r="7104" spans="1:10" x14ac:dyDescent="0.3">
      <c r="A7104" t="s">
        <v>6812</v>
      </c>
      <c r="C7104" s="18">
        <v>410.01655013984771</v>
      </c>
      <c r="D7104" s="1"/>
      <c r="E7104" s="1">
        <v>3</v>
      </c>
      <c r="F7104" s="1">
        <v>2</v>
      </c>
      <c r="G7104" s="1">
        <v>0</v>
      </c>
      <c r="H7104" s="1">
        <v>1</v>
      </c>
      <c r="I7104" s="15">
        <v>0.66666666666666663</v>
      </c>
      <c r="J7104">
        <f t="shared" si="110"/>
        <v>40</v>
      </c>
    </row>
    <row r="7105" spans="1:10" x14ac:dyDescent="0.3">
      <c r="A7105" t="s">
        <v>6813</v>
      </c>
      <c r="C7105" s="18">
        <v>410.01649384916135</v>
      </c>
      <c r="D7105" s="1"/>
      <c r="E7105" s="1">
        <v>3</v>
      </c>
      <c r="F7105" s="1">
        <v>2</v>
      </c>
      <c r="G7105" s="1">
        <v>0</v>
      </c>
      <c r="H7105" s="1">
        <v>1</v>
      </c>
      <c r="I7105" s="15">
        <v>0.66666666666666663</v>
      </c>
      <c r="J7105">
        <f t="shared" si="110"/>
        <v>40</v>
      </c>
    </row>
    <row r="7106" spans="1:10" x14ac:dyDescent="0.3">
      <c r="A7106" t="s">
        <v>6814</v>
      </c>
      <c r="C7106" s="18">
        <v>410.01645526928883</v>
      </c>
      <c r="D7106" s="1"/>
      <c r="E7106" s="1">
        <v>3</v>
      </c>
      <c r="F7106" s="1">
        <v>2</v>
      </c>
      <c r="G7106" s="1">
        <v>0</v>
      </c>
      <c r="H7106" s="1">
        <v>1</v>
      </c>
      <c r="I7106" s="15">
        <v>0.66666666666666663</v>
      </c>
      <c r="J7106">
        <f t="shared" si="110"/>
        <v>40</v>
      </c>
    </row>
    <row r="7107" spans="1:10" x14ac:dyDescent="0.3">
      <c r="A7107" t="s">
        <v>6815</v>
      </c>
      <c r="C7107" s="18">
        <v>410.01637674665625</v>
      </c>
      <c r="D7107" s="1"/>
      <c r="E7107" s="1">
        <v>3</v>
      </c>
      <c r="F7107" s="1">
        <v>2</v>
      </c>
      <c r="G7107" s="1">
        <v>0</v>
      </c>
      <c r="H7107" s="1">
        <v>1</v>
      </c>
      <c r="I7107" s="15">
        <v>0.66666666666666663</v>
      </c>
      <c r="J7107">
        <f t="shared" si="110"/>
        <v>40</v>
      </c>
    </row>
    <row r="7108" spans="1:10" x14ac:dyDescent="0.3">
      <c r="A7108" t="s">
        <v>6816</v>
      </c>
      <c r="C7108" s="18">
        <v>410.0163256620574</v>
      </c>
      <c r="D7108" s="1"/>
      <c r="E7108" s="1">
        <v>3</v>
      </c>
      <c r="F7108" s="1">
        <v>2</v>
      </c>
      <c r="G7108" s="1">
        <v>0</v>
      </c>
      <c r="H7108" s="1">
        <v>1</v>
      </c>
      <c r="I7108" s="15">
        <v>0.66666666666666663</v>
      </c>
      <c r="J7108">
        <f t="shared" ref="J7108:J7171" si="111">IF(E7108&lt;=30,40,20)</f>
        <v>40</v>
      </c>
    </row>
    <row r="7109" spans="1:10" x14ac:dyDescent="0.3">
      <c r="A7109" t="s">
        <v>6817</v>
      </c>
      <c r="C7109" s="18">
        <v>410.01629946363965</v>
      </c>
      <c r="D7109" s="1"/>
      <c r="E7109" s="1">
        <v>3</v>
      </c>
      <c r="F7109" s="1">
        <v>2</v>
      </c>
      <c r="G7109" s="1">
        <v>0</v>
      </c>
      <c r="H7109" s="1">
        <v>1</v>
      </c>
      <c r="I7109" s="15">
        <v>0.66666666666666663</v>
      </c>
      <c r="J7109">
        <f t="shared" si="111"/>
        <v>40</v>
      </c>
    </row>
    <row r="7110" spans="1:10" x14ac:dyDescent="0.3">
      <c r="A7110" t="s">
        <v>6818</v>
      </c>
      <c r="C7110" s="18">
        <v>410.01625046765315</v>
      </c>
      <c r="D7110" s="1"/>
      <c r="E7110" s="1">
        <v>3</v>
      </c>
      <c r="F7110" s="1">
        <v>2</v>
      </c>
      <c r="G7110" s="1">
        <v>0</v>
      </c>
      <c r="H7110" s="1">
        <v>1</v>
      </c>
      <c r="I7110" s="15">
        <v>0.66666666666666663</v>
      </c>
      <c r="J7110">
        <f t="shared" si="111"/>
        <v>40</v>
      </c>
    </row>
    <row r="7111" spans="1:10" x14ac:dyDescent="0.3">
      <c r="A7111" t="s">
        <v>6820</v>
      </c>
      <c r="C7111" s="18">
        <v>410.01605822139601</v>
      </c>
      <c r="D7111" s="1"/>
      <c r="E7111" s="1">
        <v>3</v>
      </c>
      <c r="F7111" s="1">
        <v>2</v>
      </c>
      <c r="G7111" s="1">
        <v>0</v>
      </c>
      <c r="H7111" s="1">
        <v>1</v>
      </c>
      <c r="I7111" s="15">
        <v>0.66666666666666663</v>
      </c>
      <c r="J7111">
        <f t="shared" si="111"/>
        <v>40</v>
      </c>
    </row>
    <row r="7112" spans="1:10" x14ac:dyDescent="0.3">
      <c r="A7112" t="s">
        <v>6821</v>
      </c>
      <c r="C7112" s="18">
        <v>410.01529192259886</v>
      </c>
      <c r="D7112" s="1"/>
      <c r="E7112" s="1">
        <v>3</v>
      </c>
      <c r="F7112" s="1">
        <v>2</v>
      </c>
      <c r="G7112" s="1">
        <v>0</v>
      </c>
      <c r="H7112" s="1">
        <v>1</v>
      </c>
      <c r="I7112" s="15">
        <v>0.66666666666666663</v>
      </c>
      <c r="J7112">
        <f t="shared" si="111"/>
        <v>40</v>
      </c>
    </row>
    <row r="7113" spans="1:10" x14ac:dyDescent="0.3">
      <c r="A7113" t="s">
        <v>6822</v>
      </c>
      <c r="C7113" s="18">
        <v>410.01445741998162</v>
      </c>
      <c r="D7113" s="1"/>
      <c r="E7113" s="1">
        <v>3</v>
      </c>
      <c r="F7113" s="1">
        <v>2</v>
      </c>
      <c r="G7113" s="1">
        <v>0</v>
      </c>
      <c r="H7113" s="1">
        <v>1</v>
      </c>
      <c r="I7113" s="15">
        <v>0.66666666666666663</v>
      </c>
      <c r="J7113">
        <f t="shared" si="111"/>
        <v>40</v>
      </c>
    </row>
    <row r="7114" spans="1:10" x14ac:dyDescent="0.3">
      <c r="A7114" t="s">
        <v>6823</v>
      </c>
      <c r="C7114" s="18">
        <v>410.01416030694924</v>
      </c>
      <c r="D7114" s="1"/>
      <c r="E7114" s="1">
        <v>5</v>
      </c>
      <c r="F7114" s="1">
        <v>3</v>
      </c>
      <c r="G7114" s="1">
        <v>0</v>
      </c>
      <c r="H7114" s="1">
        <v>2</v>
      </c>
      <c r="I7114" s="15">
        <v>0.6</v>
      </c>
      <c r="J7114">
        <f t="shared" si="111"/>
        <v>40</v>
      </c>
    </row>
    <row r="7115" spans="1:10" x14ac:dyDescent="0.3">
      <c r="A7115" t="s">
        <v>6824</v>
      </c>
      <c r="C7115" s="18">
        <v>410.01380646950179</v>
      </c>
      <c r="D7115" s="1"/>
      <c r="E7115" s="1">
        <v>3</v>
      </c>
      <c r="F7115" s="1">
        <v>2</v>
      </c>
      <c r="G7115" s="1">
        <v>0</v>
      </c>
      <c r="H7115" s="1">
        <v>1</v>
      </c>
      <c r="I7115" s="15">
        <v>0.66666666666666663</v>
      </c>
      <c r="J7115">
        <f t="shared" si="111"/>
        <v>40</v>
      </c>
    </row>
    <row r="7116" spans="1:10" x14ac:dyDescent="0.3">
      <c r="A7116" t="s">
        <v>6825</v>
      </c>
      <c r="C7116" s="18">
        <v>410.01350127855073</v>
      </c>
      <c r="D7116" s="1"/>
      <c r="E7116" s="1">
        <v>3</v>
      </c>
      <c r="F7116" s="1">
        <v>2</v>
      </c>
      <c r="G7116" s="1">
        <v>0</v>
      </c>
      <c r="H7116" s="1">
        <v>1</v>
      </c>
      <c r="I7116" s="15">
        <v>0.66666666666666663</v>
      </c>
      <c r="J7116">
        <f t="shared" si="111"/>
        <v>40</v>
      </c>
    </row>
    <row r="7117" spans="1:10" x14ac:dyDescent="0.3">
      <c r="A7117" t="s">
        <v>7409</v>
      </c>
      <c r="C7117" s="18">
        <v>410.01349592081772</v>
      </c>
      <c r="D7117" s="1"/>
      <c r="E7117" s="1">
        <v>3</v>
      </c>
      <c r="F7117" s="1">
        <v>2</v>
      </c>
      <c r="G7117" s="1">
        <v>0</v>
      </c>
      <c r="H7117" s="1">
        <v>1</v>
      </c>
      <c r="I7117" s="15">
        <v>0.66666666666666663</v>
      </c>
      <c r="J7117">
        <f t="shared" si="111"/>
        <v>40</v>
      </c>
    </row>
    <row r="7118" spans="1:10" x14ac:dyDescent="0.3">
      <c r="A7118" t="s">
        <v>6826</v>
      </c>
      <c r="C7118" s="18">
        <v>410.01308335395549</v>
      </c>
      <c r="D7118" s="1"/>
      <c r="E7118" s="1">
        <v>7</v>
      </c>
      <c r="F7118" s="1">
        <v>4</v>
      </c>
      <c r="G7118" s="1">
        <v>0</v>
      </c>
      <c r="H7118" s="1">
        <v>3</v>
      </c>
      <c r="I7118" s="15">
        <v>0.5714285714285714</v>
      </c>
      <c r="J7118">
        <f t="shared" si="111"/>
        <v>40</v>
      </c>
    </row>
    <row r="7119" spans="1:10" x14ac:dyDescent="0.3">
      <c r="A7119" t="s">
        <v>6827</v>
      </c>
      <c r="C7119" s="18">
        <v>410.01084068705438</v>
      </c>
      <c r="D7119" s="1"/>
      <c r="E7119" s="1">
        <v>3</v>
      </c>
      <c r="F7119" s="1">
        <v>2</v>
      </c>
      <c r="G7119" s="1">
        <v>0</v>
      </c>
      <c r="H7119" s="1">
        <v>1</v>
      </c>
      <c r="I7119" s="15">
        <v>0.66666666666666663</v>
      </c>
      <c r="J7119">
        <f t="shared" si="111"/>
        <v>40</v>
      </c>
    </row>
    <row r="7120" spans="1:10" x14ac:dyDescent="0.3">
      <c r="A7120" t="s">
        <v>6828</v>
      </c>
      <c r="C7120" s="18">
        <v>410.01024959651801</v>
      </c>
      <c r="D7120" s="1"/>
      <c r="E7120" s="1">
        <v>3</v>
      </c>
      <c r="F7120" s="1">
        <v>2</v>
      </c>
      <c r="G7120" s="1">
        <v>0</v>
      </c>
      <c r="H7120" s="1">
        <v>1</v>
      </c>
      <c r="I7120" s="15">
        <v>0.66666666666666663</v>
      </c>
      <c r="J7120">
        <f t="shared" si="111"/>
        <v>40</v>
      </c>
    </row>
    <row r="7121" spans="1:10" x14ac:dyDescent="0.3">
      <c r="A7121" t="s">
        <v>6836</v>
      </c>
      <c r="C7121" s="18">
        <v>410.00940659945701</v>
      </c>
      <c r="D7121" s="1"/>
      <c r="E7121" s="1">
        <v>3</v>
      </c>
      <c r="F7121" s="1">
        <v>2</v>
      </c>
      <c r="G7121" s="1">
        <v>0</v>
      </c>
      <c r="H7121" s="1">
        <v>1</v>
      </c>
      <c r="I7121" s="15">
        <v>0.66666666666666663</v>
      </c>
      <c r="J7121">
        <f t="shared" si="111"/>
        <v>40</v>
      </c>
    </row>
    <row r="7122" spans="1:10" x14ac:dyDescent="0.3">
      <c r="A7122" t="s">
        <v>6830</v>
      </c>
      <c r="C7122" s="18">
        <v>410.00934343367476</v>
      </c>
      <c r="D7122" s="1"/>
      <c r="E7122" s="1">
        <v>3</v>
      </c>
      <c r="F7122" s="1">
        <v>2</v>
      </c>
      <c r="G7122" s="1">
        <v>0</v>
      </c>
      <c r="H7122" s="1">
        <v>1</v>
      </c>
      <c r="I7122" s="15">
        <v>0.66666666666666663</v>
      </c>
      <c r="J7122">
        <f t="shared" si="111"/>
        <v>40</v>
      </c>
    </row>
    <row r="7123" spans="1:10" x14ac:dyDescent="0.3">
      <c r="A7123" t="s">
        <v>6831</v>
      </c>
      <c r="C7123" s="18">
        <v>410.00930092436772</v>
      </c>
      <c r="D7123" s="1"/>
      <c r="E7123" s="1">
        <v>5</v>
      </c>
      <c r="F7123" s="1">
        <v>3</v>
      </c>
      <c r="G7123" s="1">
        <v>0</v>
      </c>
      <c r="H7123" s="1">
        <v>2</v>
      </c>
      <c r="I7123" s="15">
        <v>0.6</v>
      </c>
      <c r="J7123">
        <f t="shared" si="111"/>
        <v>40</v>
      </c>
    </row>
    <row r="7124" spans="1:10" x14ac:dyDescent="0.3">
      <c r="A7124" t="s">
        <v>6832</v>
      </c>
      <c r="C7124" s="18">
        <v>410.00890479762791</v>
      </c>
      <c r="D7124" s="1"/>
      <c r="E7124" s="1">
        <v>3</v>
      </c>
      <c r="F7124" s="1">
        <v>2</v>
      </c>
      <c r="G7124" s="1">
        <v>0</v>
      </c>
      <c r="H7124" s="1">
        <v>1</v>
      </c>
      <c r="I7124" s="15">
        <v>0.66666666666666663</v>
      </c>
      <c r="J7124">
        <f t="shared" si="111"/>
        <v>40</v>
      </c>
    </row>
    <row r="7125" spans="1:10" x14ac:dyDescent="0.3">
      <c r="A7125" t="s">
        <v>6833</v>
      </c>
      <c r="C7125" s="18">
        <v>410.00874456788597</v>
      </c>
      <c r="D7125" s="1"/>
      <c r="E7125" s="1">
        <v>5</v>
      </c>
      <c r="F7125" s="1">
        <v>3</v>
      </c>
      <c r="G7125" s="1">
        <v>0</v>
      </c>
      <c r="H7125" s="1">
        <v>2</v>
      </c>
      <c r="I7125" s="15">
        <v>0.6</v>
      </c>
      <c r="J7125">
        <f t="shared" si="111"/>
        <v>40</v>
      </c>
    </row>
    <row r="7126" spans="1:10" x14ac:dyDescent="0.3">
      <c r="A7126" t="s">
        <v>6834</v>
      </c>
      <c r="C7126" s="18">
        <v>410.00870084323662</v>
      </c>
      <c r="D7126" s="1"/>
      <c r="E7126" s="1">
        <v>5</v>
      </c>
      <c r="F7126" s="1">
        <v>3</v>
      </c>
      <c r="G7126" s="1">
        <v>0</v>
      </c>
      <c r="H7126" s="1">
        <v>2</v>
      </c>
      <c r="I7126" s="15">
        <v>0.6</v>
      </c>
      <c r="J7126">
        <f t="shared" si="111"/>
        <v>40</v>
      </c>
    </row>
    <row r="7127" spans="1:10" x14ac:dyDescent="0.3">
      <c r="A7127" t="s">
        <v>6835</v>
      </c>
      <c r="C7127" s="18">
        <v>410.00864758455231</v>
      </c>
      <c r="D7127" s="1"/>
      <c r="E7127" s="1">
        <v>3</v>
      </c>
      <c r="F7127" s="1">
        <v>2</v>
      </c>
      <c r="G7127" s="1">
        <v>0</v>
      </c>
      <c r="H7127" s="1">
        <v>1</v>
      </c>
      <c r="I7127" s="15">
        <v>0.66666666666666663</v>
      </c>
      <c r="J7127">
        <f t="shared" si="111"/>
        <v>40</v>
      </c>
    </row>
    <row r="7128" spans="1:10" x14ac:dyDescent="0.3">
      <c r="A7128" t="s">
        <v>6837</v>
      </c>
      <c r="C7128" s="18">
        <v>410.00828192705416</v>
      </c>
      <c r="D7128" s="1"/>
      <c r="E7128" s="1">
        <v>3</v>
      </c>
      <c r="F7128" s="1">
        <v>2</v>
      </c>
      <c r="G7128" s="1">
        <v>0</v>
      </c>
      <c r="H7128" s="1">
        <v>1</v>
      </c>
      <c r="I7128" s="15">
        <v>0.66666666666666663</v>
      </c>
      <c r="J7128">
        <f t="shared" si="111"/>
        <v>40</v>
      </c>
    </row>
    <row r="7129" spans="1:10" x14ac:dyDescent="0.3">
      <c r="A7129" t="s">
        <v>6838</v>
      </c>
      <c r="C7129" s="18">
        <v>410.00828192705416</v>
      </c>
      <c r="D7129" s="1"/>
      <c r="E7129" s="1">
        <v>1</v>
      </c>
      <c r="F7129" s="1">
        <v>1</v>
      </c>
      <c r="G7129" s="1">
        <v>0</v>
      </c>
      <c r="H7129" s="1">
        <v>0</v>
      </c>
      <c r="I7129" s="15">
        <v>1</v>
      </c>
      <c r="J7129">
        <f t="shared" si="111"/>
        <v>40</v>
      </c>
    </row>
    <row r="7130" spans="1:10" x14ac:dyDescent="0.3">
      <c r="A7130" t="s">
        <v>6839</v>
      </c>
      <c r="C7130" s="18">
        <v>410.00828192705416</v>
      </c>
      <c r="D7130" s="1"/>
      <c r="E7130" s="1">
        <v>3</v>
      </c>
      <c r="F7130" s="1">
        <v>2</v>
      </c>
      <c r="G7130" s="1">
        <v>0</v>
      </c>
      <c r="H7130" s="1">
        <v>1</v>
      </c>
      <c r="I7130" s="15">
        <v>0.66666666666666663</v>
      </c>
      <c r="J7130">
        <f t="shared" si="111"/>
        <v>40</v>
      </c>
    </row>
    <row r="7131" spans="1:10" x14ac:dyDescent="0.3">
      <c r="A7131" t="s">
        <v>6840</v>
      </c>
      <c r="C7131" s="18">
        <v>410.00828192705416</v>
      </c>
      <c r="D7131" s="1"/>
      <c r="E7131" s="1">
        <v>3</v>
      </c>
      <c r="F7131" s="1">
        <v>2</v>
      </c>
      <c r="G7131" s="1">
        <v>0</v>
      </c>
      <c r="H7131" s="1">
        <v>1</v>
      </c>
      <c r="I7131" s="15">
        <v>0.66666666666666663</v>
      </c>
      <c r="J7131">
        <f t="shared" si="111"/>
        <v>40</v>
      </c>
    </row>
    <row r="7132" spans="1:10" x14ac:dyDescent="0.3">
      <c r="A7132" t="s">
        <v>6841</v>
      </c>
      <c r="C7132" s="18">
        <v>410.00828192705416</v>
      </c>
      <c r="D7132" s="1"/>
      <c r="E7132" s="1">
        <v>3</v>
      </c>
      <c r="F7132" s="1">
        <v>2</v>
      </c>
      <c r="G7132" s="1">
        <v>0</v>
      </c>
      <c r="H7132" s="1">
        <v>1</v>
      </c>
      <c r="I7132" s="15">
        <v>0.66666666666666663</v>
      </c>
      <c r="J7132">
        <f t="shared" si="111"/>
        <v>40</v>
      </c>
    </row>
    <row r="7133" spans="1:10" x14ac:dyDescent="0.3">
      <c r="A7133" t="s">
        <v>6842</v>
      </c>
      <c r="C7133" s="18">
        <v>410.00824049445851</v>
      </c>
      <c r="D7133" s="1"/>
      <c r="E7133" s="1">
        <v>3</v>
      </c>
      <c r="F7133" s="1">
        <v>2</v>
      </c>
      <c r="G7133" s="1">
        <v>0</v>
      </c>
      <c r="H7133" s="1">
        <v>1</v>
      </c>
      <c r="I7133" s="15">
        <v>0.66666666666666663</v>
      </c>
      <c r="J7133">
        <f t="shared" si="111"/>
        <v>40</v>
      </c>
    </row>
    <row r="7134" spans="1:10" x14ac:dyDescent="0.3">
      <c r="A7134" t="s">
        <v>6843</v>
      </c>
      <c r="C7134" s="18">
        <v>410.00815223516867</v>
      </c>
      <c r="D7134" s="1"/>
      <c r="E7134" s="1">
        <v>3</v>
      </c>
      <c r="F7134" s="1">
        <v>2</v>
      </c>
      <c r="G7134" s="1">
        <v>0</v>
      </c>
      <c r="H7134" s="1">
        <v>1</v>
      </c>
      <c r="I7134" s="15">
        <v>0.66666666666666663</v>
      </c>
      <c r="J7134">
        <f t="shared" si="111"/>
        <v>40</v>
      </c>
    </row>
    <row r="7135" spans="1:10" x14ac:dyDescent="0.3">
      <c r="A7135" t="s">
        <v>6844</v>
      </c>
      <c r="C7135" s="18">
        <v>410.00804374587898</v>
      </c>
      <c r="D7135" s="1"/>
      <c r="E7135" s="1">
        <v>3</v>
      </c>
      <c r="F7135" s="1">
        <v>2</v>
      </c>
      <c r="G7135" s="1">
        <v>0</v>
      </c>
      <c r="H7135" s="1">
        <v>1</v>
      </c>
      <c r="I7135" s="15">
        <v>0.66666666666666663</v>
      </c>
      <c r="J7135">
        <f t="shared" si="111"/>
        <v>40</v>
      </c>
    </row>
    <row r="7136" spans="1:10" x14ac:dyDescent="0.3">
      <c r="A7136" t="s">
        <v>6845</v>
      </c>
      <c r="C7136" s="18">
        <v>410.00804374587898</v>
      </c>
      <c r="D7136" s="1"/>
      <c r="E7136" s="1">
        <v>3</v>
      </c>
      <c r="F7136" s="1">
        <v>2</v>
      </c>
      <c r="G7136" s="1">
        <v>0</v>
      </c>
      <c r="H7136" s="1">
        <v>1</v>
      </c>
      <c r="I7136" s="15">
        <v>0.66666666666666663</v>
      </c>
      <c r="J7136">
        <f t="shared" si="111"/>
        <v>40</v>
      </c>
    </row>
    <row r="7137" spans="1:10" x14ac:dyDescent="0.3">
      <c r="A7137" t="s">
        <v>6846</v>
      </c>
      <c r="C7137" s="18">
        <v>410.00804355419081</v>
      </c>
      <c r="D7137" s="1"/>
      <c r="E7137" s="1">
        <v>3</v>
      </c>
      <c r="F7137" s="1">
        <v>2</v>
      </c>
      <c r="G7137" s="1">
        <v>0</v>
      </c>
      <c r="H7137" s="1">
        <v>1</v>
      </c>
      <c r="I7137" s="15">
        <v>0.66666666666666663</v>
      </c>
      <c r="J7137">
        <f t="shared" si="111"/>
        <v>40</v>
      </c>
    </row>
    <row r="7138" spans="1:10" x14ac:dyDescent="0.3">
      <c r="A7138" t="s">
        <v>6847</v>
      </c>
      <c r="C7138" s="18">
        <v>410.00804355419081</v>
      </c>
      <c r="D7138" s="1"/>
      <c r="E7138" s="1">
        <v>3</v>
      </c>
      <c r="F7138" s="1">
        <v>2</v>
      </c>
      <c r="G7138" s="1">
        <v>0</v>
      </c>
      <c r="H7138" s="1">
        <v>1</v>
      </c>
      <c r="I7138" s="15">
        <v>0.66666666666666663</v>
      </c>
      <c r="J7138">
        <f t="shared" si="111"/>
        <v>40</v>
      </c>
    </row>
    <row r="7139" spans="1:10" x14ac:dyDescent="0.3">
      <c r="A7139" t="s">
        <v>6848</v>
      </c>
      <c r="C7139" s="18">
        <v>410.00804355419081</v>
      </c>
      <c r="D7139" s="1"/>
      <c r="E7139" s="1">
        <v>5</v>
      </c>
      <c r="F7139" s="1">
        <v>3</v>
      </c>
      <c r="G7139" s="1">
        <v>0</v>
      </c>
      <c r="H7139" s="1">
        <v>2</v>
      </c>
      <c r="I7139" s="15">
        <v>0.6</v>
      </c>
      <c r="J7139">
        <f t="shared" si="111"/>
        <v>40</v>
      </c>
    </row>
    <row r="7140" spans="1:10" x14ac:dyDescent="0.3">
      <c r="A7140" t="s">
        <v>6849</v>
      </c>
      <c r="C7140" s="18">
        <v>410.00803038963505</v>
      </c>
      <c r="D7140" s="1"/>
      <c r="E7140" s="1">
        <v>3</v>
      </c>
      <c r="F7140" s="1">
        <v>2</v>
      </c>
      <c r="G7140" s="1">
        <v>0</v>
      </c>
      <c r="H7140" s="1">
        <v>1</v>
      </c>
      <c r="I7140" s="15">
        <v>0.66666666666666663</v>
      </c>
      <c r="J7140">
        <f t="shared" si="111"/>
        <v>40</v>
      </c>
    </row>
    <row r="7141" spans="1:10" x14ac:dyDescent="0.3">
      <c r="A7141" t="s">
        <v>6850</v>
      </c>
      <c r="C7141" s="18">
        <v>410.00800019619254</v>
      </c>
      <c r="D7141" s="1"/>
      <c r="E7141" s="1">
        <v>2</v>
      </c>
      <c r="F7141" s="1">
        <v>0</v>
      </c>
      <c r="G7141" s="1">
        <v>0</v>
      </c>
      <c r="H7141" s="1">
        <v>2</v>
      </c>
      <c r="I7141" s="15">
        <v>0</v>
      </c>
      <c r="J7141">
        <f t="shared" si="111"/>
        <v>40</v>
      </c>
    </row>
    <row r="7142" spans="1:10" x14ac:dyDescent="0.3">
      <c r="A7142" t="s">
        <v>6851</v>
      </c>
      <c r="C7142" s="18">
        <v>410.00759474207803</v>
      </c>
      <c r="D7142" s="1"/>
      <c r="E7142" s="1">
        <v>3</v>
      </c>
      <c r="F7142" s="1">
        <v>2</v>
      </c>
      <c r="G7142" s="1">
        <v>0</v>
      </c>
      <c r="H7142" s="1">
        <v>1</v>
      </c>
      <c r="I7142" s="15">
        <v>0.66666666666666663</v>
      </c>
      <c r="J7142">
        <f t="shared" si="111"/>
        <v>40</v>
      </c>
    </row>
    <row r="7143" spans="1:10" x14ac:dyDescent="0.3">
      <c r="A7143" t="s">
        <v>6852</v>
      </c>
      <c r="C7143" s="18">
        <v>410.00756760831604</v>
      </c>
      <c r="D7143" s="1"/>
      <c r="E7143" s="1">
        <v>3</v>
      </c>
      <c r="F7143" s="1">
        <v>2</v>
      </c>
      <c r="G7143" s="1">
        <v>0</v>
      </c>
      <c r="H7143" s="1">
        <v>1</v>
      </c>
      <c r="I7143" s="15">
        <v>0.66666666666666663</v>
      </c>
      <c r="J7143">
        <f t="shared" si="111"/>
        <v>40</v>
      </c>
    </row>
    <row r="7144" spans="1:10" x14ac:dyDescent="0.3">
      <c r="A7144" t="s">
        <v>6853</v>
      </c>
      <c r="C7144" s="18">
        <v>410.00733001380183</v>
      </c>
      <c r="D7144" s="1"/>
      <c r="E7144" s="1">
        <v>3</v>
      </c>
      <c r="F7144" s="1">
        <v>2</v>
      </c>
      <c r="G7144" s="1">
        <v>0</v>
      </c>
      <c r="H7144" s="1">
        <v>1</v>
      </c>
      <c r="I7144" s="15">
        <v>0.66666666666666663</v>
      </c>
      <c r="J7144">
        <f t="shared" si="111"/>
        <v>40</v>
      </c>
    </row>
    <row r="7145" spans="1:10" x14ac:dyDescent="0.3">
      <c r="A7145" t="s">
        <v>6854</v>
      </c>
      <c r="C7145" s="18">
        <v>410.00729896354426</v>
      </c>
      <c r="D7145" s="1"/>
      <c r="E7145" s="1">
        <v>3</v>
      </c>
      <c r="F7145" s="1">
        <v>2</v>
      </c>
      <c r="G7145" s="1">
        <v>0</v>
      </c>
      <c r="H7145" s="1">
        <v>1</v>
      </c>
      <c r="I7145" s="15">
        <v>0.66666666666666663</v>
      </c>
      <c r="J7145">
        <f t="shared" si="111"/>
        <v>40</v>
      </c>
    </row>
    <row r="7146" spans="1:10" x14ac:dyDescent="0.3">
      <c r="A7146" t="s">
        <v>6855</v>
      </c>
      <c r="C7146" s="18">
        <v>410.00680604388538</v>
      </c>
      <c r="D7146" s="1"/>
      <c r="E7146" s="1">
        <v>10</v>
      </c>
      <c r="F7146" s="1">
        <v>5</v>
      </c>
      <c r="G7146" s="1">
        <v>0</v>
      </c>
      <c r="H7146" s="1">
        <v>5</v>
      </c>
      <c r="I7146" s="15">
        <v>0.5</v>
      </c>
      <c r="J7146">
        <f t="shared" si="111"/>
        <v>40</v>
      </c>
    </row>
    <row r="7147" spans="1:10" x14ac:dyDescent="0.3">
      <c r="A7147" t="s">
        <v>6856</v>
      </c>
      <c r="C7147" s="18">
        <v>410.0038863881681</v>
      </c>
      <c r="D7147" s="1"/>
      <c r="E7147" s="1">
        <v>5</v>
      </c>
      <c r="F7147" s="1">
        <v>3</v>
      </c>
      <c r="G7147" s="1">
        <v>0</v>
      </c>
      <c r="H7147" s="1">
        <v>2</v>
      </c>
      <c r="I7147" s="15">
        <v>0.6</v>
      </c>
      <c r="J7147">
        <f t="shared" si="111"/>
        <v>40</v>
      </c>
    </row>
    <row r="7148" spans="1:10" x14ac:dyDescent="0.3">
      <c r="A7148" t="s">
        <v>6857</v>
      </c>
      <c r="C7148" s="18">
        <v>410.00357564701102</v>
      </c>
      <c r="D7148" s="1"/>
      <c r="E7148" s="1">
        <v>5</v>
      </c>
      <c r="F7148" s="1">
        <v>3</v>
      </c>
      <c r="G7148" s="1">
        <v>0</v>
      </c>
      <c r="H7148" s="1">
        <v>2</v>
      </c>
      <c r="I7148" s="15">
        <v>0.6</v>
      </c>
      <c r="J7148">
        <f t="shared" si="111"/>
        <v>40</v>
      </c>
    </row>
    <row r="7149" spans="1:10" x14ac:dyDescent="0.3">
      <c r="A7149" t="s">
        <v>6858</v>
      </c>
      <c r="C7149" s="18">
        <v>410.00341703801854</v>
      </c>
      <c r="D7149" s="1"/>
      <c r="E7149" s="1">
        <v>5</v>
      </c>
      <c r="F7149" s="1">
        <v>3</v>
      </c>
      <c r="G7149" s="1">
        <v>0</v>
      </c>
      <c r="H7149" s="1">
        <v>2</v>
      </c>
      <c r="I7149" s="15">
        <v>0.6</v>
      </c>
      <c r="J7149">
        <f t="shared" si="111"/>
        <v>40</v>
      </c>
    </row>
    <row r="7150" spans="1:10" x14ac:dyDescent="0.3">
      <c r="A7150" t="s">
        <v>6859</v>
      </c>
      <c r="C7150" s="18">
        <v>410.00338822571348</v>
      </c>
      <c r="D7150" s="1"/>
      <c r="E7150" s="1">
        <v>3</v>
      </c>
      <c r="F7150" s="1">
        <v>2</v>
      </c>
      <c r="G7150" s="1">
        <v>0</v>
      </c>
      <c r="H7150" s="1">
        <v>1</v>
      </c>
      <c r="I7150" s="15">
        <v>0.66666666666666663</v>
      </c>
      <c r="J7150">
        <f t="shared" si="111"/>
        <v>40</v>
      </c>
    </row>
    <row r="7151" spans="1:10" x14ac:dyDescent="0.3">
      <c r="A7151" t="s">
        <v>6860</v>
      </c>
      <c r="C7151" s="18">
        <v>410.00338571820566</v>
      </c>
      <c r="D7151" s="1"/>
      <c r="E7151" s="1">
        <v>3</v>
      </c>
      <c r="F7151" s="1">
        <v>2</v>
      </c>
      <c r="G7151" s="1">
        <v>0</v>
      </c>
      <c r="H7151" s="1">
        <v>1</v>
      </c>
      <c r="I7151" s="15">
        <v>0.66666666666666663</v>
      </c>
      <c r="J7151">
        <f t="shared" si="111"/>
        <v>40</v>
      </c>
    </row>
    <row r="7152" spans="1:10" x14ac:dyDescent="0.3">
      <c r="A7152" t="s">
        <v>6861</v>
      </c>
      <c r="C7152" s="18">
        <v>410.0028595334818</v>
      </c>
      <c r="D7152" s="1"/>
      <c r="E7152" s="1">
        <v>3</v>
      </c>
      <c r="F7152" s="1">
        <v>2</v>
      </c>
      <c r="G7152" s="1">
        <v>0</v>
      </c>
      <c r="H7152" s="1">
        <v>1</v>
      </c>
      <c r="I7152" s="15">
        <v>0.66666666666666663</v>
      </c>
      <c r="J7152">
        <f t="shared" si="111"/>
        <v>40</v>
      </c>
    </row>
    <row r="7153" spans="1:10" x14ac:dyDescent="0.3">
      <c r="A7153" t="s">
        <v>6862</v>
      </c>
      <c r="C7153" s="18">
        <v>410.00120139633253</v>
      </c>
      <c r="D7153" s="1"/>
      <c r="E7153" s="1">
        <v>3</v>
      </c>
      <c r="F7153" s="1">
        <v>2</v>
      </c>
      <c r="G7153" s="1">
        <v>0</v>
      </c>
      <c r="H7153" s="1">
        <v>1</v>
      </c>
      <c r="I7153" s="15">
        <v>0.66666666666666663</v>
      </c>
      <c r="J7153">
        <f t="shared" si="111"/>
        <v>40</v>
      </c>
    </row>
    <row r="7154" spans="1:10" x14ac:dyDescent="0.3">
      <c r="A7154" t="s">
        <v>6863</v>
      </c>
      <c r="C7154" s="18">
        <v>410.00098036140446</v>
      </c>
      <c r="D7154" s="1"/>
      <c r="E7154" s="1">
        <v>3</v>
      </c>
      <c r="F7154" s="1">
        <v>2</v>
      </c>
      <c r="G7154" s="1">
        <v>0</v>
      </c>
      <c r="H7154" s="1">
        <v>1</v>
      </c>
      <c r="I7154" s="15">
        <v>0.66666666666666663</v>
      </c>
      <c r="J7154">
        <f t="shared" si="111"/>
        <v>40</v>
      </c>
    </row>
    <row r="7155" spans="1:10" x14ac:dyDescent="0.3">
      <c r="A7155" t="s">
        <v>6864</v>
      </c>
      <c r="C7155" s="18">
        <v>410.00089236010496</v>
      </c>
      <c r="D7155" s="1"/>
      <c r="E7155" s="1">
        <v>3</v>
      </c>
      <c r="F7155" s="1">
        <v>2</v>
      </c>
      <c r="G7155" s="1">
        <v>0</v>
      </c>
      <c r="H7155" s="1">
        <v>1</v>
      </c>
      <c r="I7155" s="15">
        <v>0.66666666666666663</v>
      </c>
      <c r="J7155">
        <f t="shared" si="111"/>
        <v>40</v>
      </c>
    </row>
    <row r="7156" spans="1:10" x14ac:dyDescent="0.3">
      <c r="A7156" t="s">
        <v>6865</v>
      </c>
      <c r="C7156" s="18">
        <v>410.00066154088779</v>
      </c>
      <c r="D7156" s="1"/>
      <c r="E7156" s="1">
        <v>3</v>
      </c>
      <c r="F7156" s="1">
        <v>2</v>
      </c>
      <c r="G7156" s="1">
        <v>0</v>
      </c>
      <c r="H7156" s="1">
        <v>1</v>
      </c>
      <c r="I7156" s="15">
        <v>0.66666666666666663</v>
      </c>
      <c r="J7156">
        <f t="shared" si="111"/>
        <v>40</v>
      </c>
    </row>
    <row r="7157" spans="1:10" x14ac:dyDescent="0.3">
      <c r="A7157" t="s">
        <v>6866</v>
      </c>
      <c r="C7157" s="18">
        <v>410.00046263951918</v>
      </c>
      <c r="D7157" s="1"/>
      <c r="E7157" s="1">
        <v>5</v>
      </c>
      <c r="F7157" s="1">
        <v>3</v>
      </c>
      <c r="G7157" s="1">
        <v>0</v>
      </c>
      <c r="H7157" s="1">
        <v>2</v>
      </c>
      <c r="I7157" s="15">
        <v>0.6</v>
      </c>
      <c r="J7157">
        <f t="shared" si="111"/>
        <v>40</v>
      </c>
    </row>
    <row r="7158" spans="1:10" x14ac:dyDescent="0.3">
      <c r="A7158" t="s">
        <v>6867</v>
      </c>
      <c r="C7158" s="18">
        <v>410.00027689531157</v>
      </c>
      <c r="D7158" s="1"/>
      <c r="E7158" s="1">
        <v>3</v>
      </c>
      <c r="F7158" s="1">
        <v>2</v>
      </c>
      <c r="G7158" s="1">
        <v>0</v>
      </c>
      <c r="H7158" s="1">
        <v>1</v>
      </c>
      <c r="I7158" s="15">
        <v>0.66666666666666663</v>
      </c>
      <c r="J7158">
        <f t="shared" si="111"/>
        <v>40</v>
      </c>
    </row>
    <row r="7159" spans="1:10" x14ac:dyDescent="0.3">
      <c r="A7159" t="s">
        <v>6868</v>
      </c>
      <c r="C7159" s="18">
        <v>410.00023837302217</v>
      </c>
      <c r="D7159" s="1"/>
      <c r="E7159" s="1">
        <v>3</v>
      </c>
      <c r="F7159" s="1">
        <v>2</v>
      </c>
      <c r="G7159" s="1">
        <v>0</v>
      </c>
      <c r="H7159" s="1">
        <v>1</v>
      </c>
      <c r="I7159" s="15">
        <v>0.66666666666666663</v>
      </c>
      <c r="J7159">
        <f t="shared" si="111"/>
        <v>40</v>
      </c>
    </row>
    <row r="7160" spans="1:10" x14ac:dyDescent="0.3">
      <c r="A7160" t="s">
        <v>6869</v>
      </c>
      <c r="C7160" s="18">
        <v>410.00023837302217</v>
      </c>
      <c r="D7160" s="1"/>
      <c r="E7160" s="1">
        <v>3</v>
      </c>
      <c r="F7160" s="1">
        <v>2</v>
      </c>
      <c r="G7160" s="1">
        <v>0</v>
      </c>
      <c r="H7160" s="1">
        <v>1</v>
      </c>
      <c r="I7160" s="15">
        <v>0.66666666666666663</v>
      </c>
      <c r="J7160">
        <f t="shared" si="111"/>
        <v>40</v>
      </c>
    </row>
    <row r="7161" spans="1:10" x14ac:dyDescent="0.3">
      <c r="A7161" t="s">
        <v>6870</v>
      </c>
      <c r="C7161" s="18">
        <v>410.00022466813255</v>
      </c>
      <c r="D7161" s="1"/>
      <c r="E7161" s="1">
        <v>3</v>
      </c>
      <c r="F7161" s="1">
        <v>2</v>
      </c>
      <c r="G7161" s="1">
        <v>0</v>
      </c>
      <c r="H7161" s="1">
        <v>1</v>
      </c>
      <c r="I7161" s="15">
        <v>0.66666666666666663</v>
      </c>
      <c r="J7161">
        <f t="shared" si="111"/>
        <v>40</v>
      </c>
    </row>
    <row r="7162" spans="1:10" x14ac:dyDescent="0.3">
      <c r="A7162" t="s">
        <v>6871</v>
      </c>
      <c r="C7162" s="18">
        <v>410.00000762629304</v>
      </c>
      <c r="D7162" s="1"/>
      <c r="E7162" s="1">
        <v>5</v>
      </c>
      <c r="F7162" s="1">
        <v>3</v>
      </c>
      <c r="G7162" s="1">
        <v>0</v>
      </c>
      <c r="H7162" s="1">
        <v>2</v>
      </c>
      <c r="I7162" s="15">
        <v>0.6</v>
      </c>
      <c r="J7162">
        <f t="shared" si="111"/>
        <v>40</v>
      </c>
    </row>
    <row r="7163" spans="1:10" x14ac:dyDescent="0.3">
      <c r="A7163" t="s">
        <v>6872</v>
      </c>
      <c r="C7163" s="18">
        <v>410</v>
      </c>
      <c r="D7163" s="1"/>
      <c r="E7163" s="1">
        <v>1</v>
      </c>
      <c r="F7163" s="1">
        <v>1</v>
      </c>
      <c r="G7163" s="1">
        <v>0</v>
      </c>
      <c r="H7163" s="1">
        <v>0</v>
      </c>
      <c r="I7163" s="15">
        <v>1</v>
      </c>
      <c r="J7163">
        <f t="shared" si="111"/>
        <v>40</v>
      </c>
    </row>
    <row r="7164" spans="1:10" x14ac:dyDescent="0.3">
      <c r="A7164" t="s">
        <v>6873</v>
      </c>
      <c r="C7164" s="18">
        <v>410</v>
      </c>
      <c r="D7164" s="1"/>
      <c r="E7164" s="1">
        <v>3</v>
      </c>
      <c r="F7164" s="1">
        <v>2</v>
      </c>
      <c r="G7164" s="1">
        <v>0</v>
      </c>
      <c r="H7164" s="1">
        <v>1</v>
      </c>
      <c r="I7164" s="15">
        <v>0.66666666666666663</v>
      </c>
      <c r="J7164">
        <f t="shared" si="111"/>
        <v>40</v>
      </c>
    </row>
    <row r="7165" spans="1:10" x14ac:dyDescent="0.3">
      <c r="A7165" t="s">
        <v>6874</v>
      </c>
      <c r="C7165" s="18">
        <v>410</v>
      </c>
      <c r="D7165" s="1"/>
      <c r="E7165" s="1">
        <v>1</v>
      </c>
      <c r="F7165" s="1">
        <v>1</v>
      </c>
      <c r="G7165" s="1">
        <v>0</v>
      </c>
      <c r="H7165" s="1">
        <v>0</v>
      </c>
      <c r="I7165" s="15">
        <v>1</v>
      </c>
      <c r="J7165">
        <f t="shared" si="111"/>
        <v>40</v>
      </c>
    </row>
    <row r="7166" spans="1:10" x14ac:dyDescent="0.3">
      <c r="A7166" t="s">
        <v>6875</v>
      </c>
      <c r="C7166" s="18">
        <v>410</v>
      </c>
      <c r="D7166" s="1"/>
      <c r="E7166" s="1">
        <v>3</v>
      </c>
      <c r="F7166" s="1">
        <v>2</v>
      </c>
      <c r="G7166" s="1">
        <v>0</v>
      </c>
      <c r="H7166" s="1">
        <v>1</v>
      </c>
      <c r="I7166" s="15">
        <v>0.66666666666666663</v>
      </c>
      <c r="J7166">
        <f t="shared" si="111"/>
        <v>40</v>
      </c>
    </row>
    <row r="7167" spans="1:10" x14ac:dyDescent="0.3">
      <c r="A7167" t="s">
        <v>6876</v>
      </c>
      <c r="C7167" s="18">
        <v>410</v>
      </c>
      <c r="D7167" s="1"/>
      <c r="E7167" s="1">
        <v>3</v>
      </c>
      <c r="F7167" s="1">
        <v>2</v>
      </c>
      <c r="G7167" s="1">
        <v>0</v>
      </c>
      <c r="H7167" s="1">
        <v>1</v>
      </c>
      <c r="I7167" s="15">
        <v>0.66666666666666663</v>
      </c>
      <c r="J7167">
        <f t="shared" si="111"/>
        <v>40</v>
      </c>
    </row>
    <row r="7168" spans="1:10" x14ac:dyDescent="0.3">
      <c r="A7168" t="s">
        <v>6877</v>
      </c>
      <c r="C7168" s="18">
        <v>410</v>
      </c>
      <c r="D7168" s="1"/>
      <c r="E7168" s="1">
        <v>3</v>
      </c>
      <c r="F7168" s="1">
        <v>2</v>
      </c>
      <c r="G7168" s="1">
        <v>0</v>
      </c>
      <c r="H7168" s="1">
        <v>1</v>
      </c>
      <c r="I7168" s="15">
        <v>0.66666666666666663</v>
      </c>
      <c r="J7168">
        <f t="shared" si="111"/>
        <v>40</v>
      </c>
    </row>
    <row r="7169" spans="1:10" x14ac:dyDescent="0.3">
      <c r="A7169" t="s">
        <v>6878</v>
      </c>
      <c r="C7169" s="18">
        <v>410</v>
      </c>
      <c r="D7169" s="1"/>
      <c r="E7169" s="1">
        <v>1</v>
      </c>
      <c r="F7169" s="1">
        <v>1</v>
      </c>
      <c r="G7169" s="1">
        <v>0</v>
      </c>
      <c r="H7169" s="1">
        <v>0</v>
      </c>
      <c r="I7169" s="15">
        <v>1</v>
      </c>
      <c r="J7169">
        <f t="shared" si="111"/>
        <v>40</v>
      </c>
    </row>
    <row r="7170" spans="1:10" x14ac:dyDescent="0.3">
      <c r="A7170" t="s">
        <v>6879</v>
      </c>
      <c r="C7170" s="18">
        <v>410</v>
      </c>
      <c r="D7170" s="1"/>
      <c r="E7170" s="1">
        <v>3</v>
      </c>
      <c r="F7170" s="1">
        <v>2</v>
      </c>
      <c r="G7170" s="1">
        <v>0</v>
      </c>
      <c r="H7170" s="1">
        <v>1</v>
      </c>
      <c r="I7170" s="15">
        <v>0.66666666666666663</v>
      </c>
      <c r="J7170">
        <f t="shared" si="111"/>
        <v>40</v>
      </c>
    </row>
    <row r="7171" spans="1:10" x14ac:dyDescent="0.3">
      <c r="A7171" t="s">
        <v>6880</v>
      </c>
      <c r="C7171" s="18">
        <v>410</v>
      </c>
      <c r="D7171" s="1"/>
      <c r="E7171" s="1">
        <v>3</v>
      </c>
      <c r="F7171" s="1">
        <v>2</v>
      </c>
      <c r="G7171" s="1">
        <v>0</v>
      </c>
      <c r="H7171" s="1">
        <v>1</v>
      </c>
      <c r="I7171" s="15">
        <v>0.66666666666666663</v>
      </c>
      <c r="J7171">
        <f t="shared" si="111"/>
        <v>40</v>
      </c>
    </row>
    <row r="7172" spans="1:10" x14ac:dyDescent="0.3">
      <c r="A7172" t="s">
        <v>6881</v>
      </c>
      <c r="C7172" s="18">
        <v>410</v>
      </c>
      <c r="D7172" s="1"/>
      <c r="E7172" s="1">
        <v>1</v>
      </c>
      <c r="F7172" s="1">
        <v>1</v>
      </c>
      <c r="G7172" s="1">
        <v>0</v>
      </c>
      <c r="H7172" s="1">
        <v>0</v>
      </c>
      <c r="I7172" s="15">
        <v>1</v>
      </c>
      <c r="J7172">
        <f t="shared" ref="J7172:J7235" si="112">IF(E7172&lt;=30,40,20)</f>
        <v>40</v>
      </c>
    </row>
    <row r="7173" spans="1:10" x14ac:dyDescent="0.3">
      <c r="A7173" t="s">
        <v>6882</v>
      </c>
      <c r="C7173" s="18">
        <v>410</v>
      </c>
      <c r="D7173" s="1"/>
      <c r="E7173" s="1">
        <v>3</v>
      </c>
      <c r="F7173" s="1">
        <v>2</v>
      </c>
      <c r="G7173" s="1">
        <v>0</v>
      </c>
      <c r="H7173" s="1">
        <v>1</v>
      </c>
      <c r="I7173" s="15">
        <v>0.66666666666666663</v>
      </c>
      <c r="J7173">
        <f t="shared" si="112"/>
        <v>40</v>
      </c>
    </row>
    <row r="7174" spans="1:10" x14ac:dyDescent="0.3">
      <c r="A7174" t="s">
        <v>6883</v>
      </c>
      <c r="C7174" s="18">
        <v>410</v>
      </c>
      <c r="D7174" s="1"/>
      <c r="E7174" s="1">
        <v>3</v>
      </c>
      <c r="F7174" s="1">
        <v>2</v>
      </c>
      <c r="G7174" s="1">
        <v>0</v>
      </c>
      <c r="H7174" s="1">
        <v>1</v>
      </c>
      <c r="I7174" s="15">
        <v>0.66666666666666663</v>
      </c>
      <c r="J7174">
        <f t="shared" si="112"/>
        <v>40</v>
      </c>
    </row>
    <row r="7175" spans="1:10" x14ac:dyDescent="0.3">
      <c r="A7175" t="s">
        <v>6884</v>
      </c>
      <c r="C7175" s="18">
        <v>410</v>
      </c>
      <c r="D7175" s="1"/>
      <c r="E7175" s="1">
        <v>3</v>
      </c>
      <c r="F7175" s="1">
        <v>2</v>
      </c>
      <c r="G7175" s="1">
        <v>0</v>
      </c>
      <c r="H7175" s="1">
        <v>1</v>
      </c>
      <c r="I7175" s="15">
        <v>0.66666666666666663</v>
      </c>
      <c r="J7175">
        <f t="shared" si="112"/>
        <v>40</v>
      </c>
    </row>
    <row r="7176" spans="1:10" x14ac:dyDescent="0.3">
      <c r="A7176" t="s">
        <v>6885</v>
      </c>
      <c r="C7176" s="18">
        <v>410</v>
      </c>
      <c r="D7176" s="1"/>
      <c r="E7176" s="1">
        <v>3</v>
      </c>
      <c r="F7176" s="1">
        <v>2</v>
      </c>
      <c r="G7176" s="1">
        <v>0</v>
      </c>
      <c r="H7176" s="1">
        <v>1</v>
      </c>
      <c r="I7176" s="15">
        <v>0.66666666666666663</v>
      </c>
      <c r="J7176">
        <f t="shared" si="112"/>
        <v>40</v>
      </c>
    </row>
    <row r="7177" spans="1:10" x14ac:dyDescent="0.3">
      <c r="A7177" t="s">
        <v>6886</v>
      </c>
      <c r="C7177" s="18">
        <v>410</v>
      </c>
      <c r="D7177" s="1"/>
      <c r="E7177" s="1">
        <v>3</v>
      </c>
      <c r="F7177" s="1">
        <v>2</v>
      </c>
      <c r="G7177" s="1">
        <v>0</v>
      </c>
      <c r="H7177" s="1">
        <v>1</v>
      </c>
      <c r="I7177" s="15">
        <v>0.66666666666666663</v>
      </c>
      <c r="J7177">
        <f t="shared" si="112"/>
        <v>40</v>
      </c>
    </row>
    <row r="7178" spans="1:10" x14ac:dyDescent="0.3">
      <c r="A7178" t="s">
        <v>6887</v>
      </c>
      <c r="C7178" s="18">
        <v>410</v>
      </c>
      <c r="D7178" s="1"/>
      <c r="E7178" s="1">
        <v>3</v>
      </c>
      <c r="F7178" s="1">
        <v>2</v>
      </c>
      <c r="G7178" s="1">
        <v>0</v>
      </c>
      <c r="H7178" s="1">
        <v>1</v>
      </c>
      <c r="I7178" s="15">
        <v>0.66666666666666663</v>
      </c>
      <c r="J7178">
        <f t="shared" si="112"/>
        <v>40</v>
      </c>
    </row>
    <row r="7179" spans="1:10" x14ac:dyDescent="0.3">
      <c r="A7179" t="s">
        <v>6888</v>
      </c>
      <c r="C7179" s="18">
        <v>410</v>
      </c>
      <c r="D7179" s="1"/>
      <c r="E7179" s="1">
        <v>3</v>
      </c>
      <c r="F7179" s="1">
        <v>2</v>
      </c>
      <c r="G7179" s="1">
        <v>0</v>
      </c>
      <c r="H7179" s="1">
        <v>1</v>
      </c>
      <c r="I7179" s="15">
        <v>0.66666666666666663</v>
      </c>
      <c r="J7179">
        <f t="shared" si="112"/>
        <v>40</v>
      </c>
    </row>
    <row r="7180" spans="1:10" x14ac:dyDescent="0.3">
      <c r="A7180" t="s">
        <v>6889</v>
      </c>
      <c r="C7180" s="18">
        <v>410</v>
      </c>
      <c r="D7180" s="1"/>
      <c r="E7180" s="1">
        <v>3</v>
      </c>
      <c r="F7180" s="1">
        <v>2</v>
      </c>
      <c r="G7180" s="1">
        <v>0</v>
      </c>
      <c r="H7180" s="1">
        <v>1</v>
      </c>
      <c r="I7180" s="15">
        <v>0.66666666666666663</v>
      </c>
      <c r="J7180">
        <f t="shared" si="112"/>
        <v>40</v>
      </c>
    </row>
    <row r="7181" spans="1:10" x14ac:dyDescent="0.3">
      <c r="A7181" t="s">
        <v>6890</v>
      </c>
      <c r="C7181" s="18">
        <v>410</v>
      </c>
      <c r="D7181" s="1"/>
      <c r="E7181" s="1">
        <v>3</v>
      </c>
      <c r="F7181" s="1">
        <v>2</v>
      </c>
      <c r="G7181" s="1">
        <v>0</v>
      </c>
      <c r="H7181" s="1">
        <v>1</v>
      </c>
      <c r="I7181" s="15">
        <v>0.66666666666666663</v>
      </c>
      <c r="J7181">
        <f t="shared" si="112"/>
        <v>40</v>
      </c>
    </row>
    <row r="7182" spans="1:10" x14ac:dyDescent="0.3">
      <c r="A7182" t="s">
        <v>6891</v>
      </c>
      <c r="C7182" s="18">
        <v>410</v>
      </c>
      <c r="D7182" s="1"/>
      <c r="E7182" s="1">
        <v>3</v>
      </c>
      <c r="F7182" s="1">
        <v>2</v>
      </c>
      <c r="G7182" s="1">
        <v>0</v>
      </c>
      <c r="H7182" s="1">
        <v>1</v>
      </c>
      <c r="I7182" s="15">
        <v>0.66666666666666663</v>
      </c>
      <c r="J7182">
        <f t="shared" si="112"/>
        <v>40</v>
      </c>
    </row>
    <row r="7183" spans="1:10" x14ac:dyDescent="0.3">
      <c r="A7183" t="s">
        <v>6892</v>
      </c>
      <c r="C7183" s="18">
        <v>410</v>
      </c>
      <c r="D7183" s="1"/>
      <c r="E7183" s="1">
        <v>3</v>
      </c>
      <c r="F7183" s="1">
        <v>2</v>
      </c>
      <c r="G7183" s="1">
        <v>0</v>
      </c>
      <c r="H7183" s="1">
        <v>1</v>
      </c>
      <c r="I7183" s="15">
        <v>0.66666666666666663</v>
      </c>
      <c r="J7183">
        <f t="shared" si="112"/>
        <v>40</v>
      </c>
    </row>
    <row r="7184" spans="1:10" x14ac:dyDescent="0.3">
      <c r="A7184" t="s">
        <v>6893</v>
      </c>
      <c r="C7184" s="18">
        <v>410</v>
      </c>
      <c r="D7184" s="1"/>
      <c r="E7184" s="1">
        <v>3</v>
      </c>
      <c r="F7184" s="1">
        <v>2</v>
      </c>
      <c r="G7184" s="1">
        <v>0</v>
      </c>
      <c r="H7184" s="1">
        <v>1</v>
      </c>
      <c r="I7184" s="15">
        <v>0.66666666666666663</v>
      </c>
      <c r="J7184">
        <f t="shared" si="112"/>
        <v>40</v>
      </c>
    </row>
    <row r="7185" spans="1:10" x14ac:dyDescent="0.3">
      <c r="A7185" t="s">
        <v>6894</v>
      </c>
      <c r="C7185" s="18">
        <v>410</v>
      </c>
      <c r="D7185" s="1"/>
      <c r="E7185" s="1">
        <v>1</v>
      </c>
      <c r="F7185" s="1">
        <v>1</v>
      </c>
      <c r="G7185" s="1">
        <v>0</v>
      </c>
      <c r="H7185" s="1">
        <v>0</v>
      </c>
      <c r="I7185" s="15">
        <v>1</v>
      </c>
      <c r="J7185">
        <f t="shared" si="112"/>
        <v>40</v>
      </c>
    </row>
    <row r="7186" spans="1:10" x14ac:dyDescent="0.3">
      <c r="A7186" s="21" t="s">
        <v>6895</v>
      </c>
      <c r="C7186" s="18">
        <v>410</v>
      </c>
      <c r="D7186" s="1"/>
      <c r="E7186" s="1">
        <v>3</v>
      </c>
      <c r="F7186" s="1">
        <v>2</v>
      </c>
      <c r="G7186" s="1">
        <v>0</v>
      </c>
      <c r="H7186" s="1">
        <v>1</v>
      </c>
      <c r="I7186" s="15">
        <v>0.66666666666666663</v>
      </c>
      <c r="J7186">
        <f t="shared" si="112"/>
        <v>40</v>
      </c>
    </row>
    <row r="7187" spans="1:10" x14ac:dyDescent="0.3">
      <c r="A7187" t="s">
        <v>6896</v>
      </c>
      <c r="C7187" s="18">
        <v>410</v>
      </c>
      <c r="D7187" s="1"/>
      <c r="E7187" s="1">
        <v>1</v>
      </c>
      <c r="F7187" s="1">
        <v>1</v>
      </c>
      <c r="G7187" s="1">
        <v>0</v>
      </c>
      <c r="H7187" s="1">
        <v>0</v>
      </c>
      <c r="I7187" s="15">
        <v>1</v>
      </c>
      <c r="J7187">
        <f t="shared" si="112"/>
        <v>40</v>
      </c>
    </row>
    <row r="7188" spans="1:10" x14ac:dyDescent="0.3">
      <c r="A7188" t="s">
        <v>6897</v>
      </c>
      <c r="C7188" s="18">
        <v>410</v>
      </c>
      <c r="D7188" s="1"/>
      <c r="E7188" s="1">
        <v>1</v>
      </c>
      <c r="F7188" s="1">
        <v>1</v>
      </c>
      <c r="G7188" s="1">
        <v>0</v>
      </c>
      <c r="H7188" s="1">
        <v>0</v>
      </c>
      <c r="I7188" s="15">
        <v>1</v>
      </c>
      <c r="J7188">
        <f t="shared" si="112"/>
        <v>40</v>
      </c>
    </row>
    <row r="7189" spans="1:10" x14ac:dyDescent="0.3">
      <c r="A7189" t="s">
        <v>6898</v>
      </c>
      <c r="C7189" s="18">
        <v>410</v>
      </c>
      <c r="D7189" s="1"/>
      <c r="E7189" s="1">
        <v>1</v>
      </c>
      <c r="F7189" s="1">
        <v>1</v>
      </c>
      <c r="G7189" s="1">
        <v>0</v>
      </c>
      <c r="H7189" s="1">
        <v>0</v>
      </c>
      <c r="I7189" s="15">
        <v>1</v>
      </c>
      <c r="J7189">
        <f t="shared" si="112"/>
        <v>40</v>
      </c>
    </row>
    <row r="7190" spans="1:10" x14ac:dyDescent="0.3">
      <c r="A7190" t="s">
        <v>6899</v>
      </c>
      <c r="C7190" s="18">
        <v>410</v>
      </c>
      <c r="D7190" s="1"/>
      <c r="E7190" s="1">
        <v>1</v>
      </c>
      <c r="F7190" s="1">
        <v>1</v>
      </c>
      <c r="G7190" s="1">
        <v>0</v>
      </c>
      <c r="H7190" s="1">
        <v>0</v>
      </c>
      <c r="I7190" s="15">
        <v>1</v>
      </c>
      <c r="J7190">
        <f t="shared" si="112"/>
        <v>40</v>
      </c>
    </row>
    <row r="7191" spans="1:10" x14ac:dyDescent="0.3">
      <c r="A7191" t="s">
        <v>6900</v>
      </c>
      <c r="C7191" s="18">
        <v>410</v>
      </c>
      <c r="D7191" s="1"/>
      <c r="E7191" s="1">
        <v>1</v>
      </c>
      <c r="F7191" s="1">
        <v>1</v>
      </c>
      <c r="G7191" s="1">
        <v>0</v>
      </c>
      <c r="H7191" s="1">
        <v>0</v>
      </c>
      <c r="I7191" s="15">
        <v>1</v>
      </c>
      <c r="J7191">
        <f t="shared" si="112"/>
        <v>40</v>
      </c>
    </row>
    <row r="7192" spans="1:10" x14ac:dyDescent="0.3">
      <c r="A7192" t="s">
        <v>6901</v>
      </c>
      <c r="C7192" s="18">
        <v>410</v>
      </c>
      <c r="D7192" s="1"/>
      <c r="E7192" s="1">
        <v>1</v>
      </c>
      <c r="F7192" s="1">
        <v>1</v>
      </c>
      <c r="G7192" s="1">
        <v>0</v>
      </c>
      <c r="H7192" s="1">
        <v>0</v>
      </c>
      <c r="I7192" s="15">
        <v>1</v>
      </c>
      <c r="J7192">
        <f t="shared" si="112"/>
        <v>40</v>
      </c>
    </row>
    <row r="7193" spans="1:10" x14ac:dyDescent="0.3">
      <c r="A7193" t="s">
        <v>6902</v>
      </c>
      <c r="C7193" s="18">
        <v>410</v>
      </c>
      <c r="D7193" s="1"/>
      <c r="E7193" s="1">
        <v>3</v>
      </c>
      <c r="F7193" s="1">
        <v>2</v>
      </c>
      <c r="G7193" s="1">
        <v>0</v>
      </c>
      <c r="H7193" s="1">
        <v>1</v>
      </c>
      <c r="I7193" s="15">
        <v>0.66666666666666663</v>
      </c>
      <c r="J7193">
        <f t="shared" si="112"/>
        <v>40</v>
      </c>
    </row>
    <row r="7194" spans="1:10" x14ac:dyDescent="0.3">
      <c r="A7194" t="s">
        <v>6903</v>
      </c>
      <c r="C7194" s="18">
        <v>410</v>
      </c>
      <c r="D7194" s="1"/>
      <c r="E7194" s="1">
        <v>3</v>
      </c>
      <c r="F7194" s="1">
        <v>2</v>
      </c>
      <c r="G7194" s="1">
        <v>0</v>
      </c>
      <c r="H7194" s="1">
        <v>1</v>
      </c>
      <c r="I7194" s="15">
        <v>0.66666666666666663</v>
      </c>
      <c r="J7194">
        <f t="shared" si="112"/>
        <v>40</v>
      </c>
    </row>
    <row r="7195" spans="1:10" x14ac:dyDescent="0.3">
      <c r="A7195" t="s">
        <v>6904</v>
      </c>
      <c r="C7195" s="18">
        <v>410</v>
      </c>
      <c r="D7195" s="1"/>
      <c r="E7195" s="1">
        <v>1</v>
      </c>
      <c r="F7195" s="1">
        <v>1</v>
      </c>
      <c r="G7195" s="1">
        <v>0</v>
      </c>
      <c r="H7195" s="1">
        <v>0</v>
      </c>
      <c r="I7195" s="15">
        <v>1</v>
      </c>
      <c r="J7195">
        <f t="shared" si="112"/>
        <v>40</v>
      </c>
    </row>
    <row r="7196" spans="1:10" x14ac:dyDescent="0.3">
      <c r="A7196" t="s">
        <v>6905</v>
      </c>
      <c r="C7196" s="18">
        <v>410</v>
      </c>
      <c r="D7196" s="1"/>
      <c r="E7196" s="1">
        <v>3</v>
      </c>
      <c r="F7196" s="1">
        <v>2</v>
      </c>
      <c r="G7196" s="1">
        <v>0</v>
      </c>
      <c r="H7196" s="1">
        <v>1</v>
      </c>
      <c r="I7196" s="15">
        <v>0.66666666666666663</v>
      </c>
      <c r="J7196">
        <f t="shared" si="112"/>
        <v>40</v>
      </c>
    </row>
    <row r="7197" spans="1:10" x14ac:dyDescent="0.3">
      <c r="A7197" t="s">
        <v>6906</v>
      </c>
      <c r="C7197" s="18">
        <v>410</v>
      </c>
      <c r="D7197" s="1"/>
      <c r="E7197" s="1">
        <v>1</v>
      </c>
      <c r="F7197" s="1">
        <v>1</v>
      </c>
      <c r="G7197" s="1">
        <v>0</v>
      </c>
      <c r="H7197" s="1">
        <v>0</v>
      </c>
      <c r="I7197" s="15">
        <v>1</v>
      </c>
      <c r="J7197">
        <f t="shared" si="112"/>
        <v>40</v>
      </c>
    </row>
    <row r="7198" spans="1:10" x14ac:dyDescent="0.3">
      <c r="A7198" t="s">
        <v>6907</v>
      </c>
      <c r="C7198" s="18">
        <v>410</v>
      </c>
      <c r="D7198" s="1"/>
      <c r="E7198" s="1">
        <v>3</v>
      </c>
      <c r="F7198" s="1">
        <v>2</v>
      </c>
      <c r="G7198" s="1">
        <v>0</v>
      </c>
      <c r="H7198" s="1">
        <v>1</v>
      </c>
      <c r="I7198" s="15">
        <v>0.66666666666666663</v>
      </c>
      <c r="J7198">
        <f t="shared" si="112"/>
        <v>40</v>
      </c>
    </row>
    <row r="7199" spans="1:10" x14ac:dyDescent="0.3">
      <c r="A7199" t="s">
        <v>6908</v>
      </c>
      <c r="C7199" s="18">
        <v>410</v>
      </c>
      <c r="D7199" s="1"/>
      <c r="E7199" s="1">
        <v>3</v>
      </c>
      <c r="F7199" s="1">
        <v>2</v>
      </c>
      <c r="G7199" s="1">
        <v>0</v>
      </c>
      <c r="H7199" s="1">
        <v>1</v>
      </c>
      <c r="I7199" s="15">
        <v>0.66666666666666663</v>
      </c>
      <c r="J7199">
        <f t="shared" si="112"/>
        <v>40</v>
      </c>
    </row>
    <row r="7200" spans="1:10" x14ac:dyDescent="0.3">
      <c r="A7200" t="s">
        <v>6909</v>
      </c>
      <c r="C7200" s="18">
        <v>410</v>
      </c>
      <c r="D7200" s="1"/>
      <c r="E7200" s="1">
        <v>3</v>
      </c>
      <c r="F7200" s="1">
        <v>2</v>
      </c>
      <c r="G7200" s="1">
        <v>0</v>
      </c>
      <c r="H7200" s="1">
        <v>1</v>
      </c>
      <c r="I7200" s="15">
        <v>0.66666666666666663</v>
      </c>
      <c r="J7200">
        <f t="shared" si="112"/>
        <v>40</v>
      </c>
    </row>
    <row r="7201" spans="1:10" x14ac:dyDescent="0.3">
      <c r="A7201" t="s">
        <v>6910</v>
      </c>
      <c r="C7201" s="18">
        <v>410</v>
      </c>
      <c r="D7201" s="1"/>
      <c r="E7201" s="1">
        <v>1</v>
      </c>
      <c r="F7201" s="1">
        <v>1</v>
      </c>
      <c r="G7201" s="1">
        <v>0</v>
      </c>
      <c r="H7201" s="1">
        <v>0</v>
      </c>
      <c r="I7201" s="15">
        <v>1</v>
      </c>
      <c r="J7201">
        <f t="shared" si="112"/>
        <v>40</v>
      </c>
    </row>
    <row r="7202" spans="1:10" x14ac:dyDescent="0.3">
      <c r="A7202" t="s">
        <v>6911</v>
      </c>
      <c r="C7202" s="18">
        <v>410</v>
      </c>
      <c r="D7202" s="1"/>
      <c r="E7202" s="1">
        <v>3</v>
      </c>
      <c r="F7202" s="1">
        <v>2</v>
      </c>
      <c r="G7202" s="1">
        <v>0</v>
      </c>
      <c r="H7202" s="1">
        <v>1</v>
      </c>
      <c r="I7202" s="15">
        <v>0.66666666666666663</v>
      </c>
      <c r="J7202">
        <f t="shared" si="112"/>
        <v>40</v>
      </c>
    </row>
    <row r="7203" spans="1:10" x14ac:dyDescent="0.3">
      <c r="A7203" t="s">
        <v>6912</v>
      </c>
      <c r="C7203" s="18">
        <v>410</v>
      </c>
      <c r="D7203" s="1"/>
      <c r="E7203" s="1">
        <v>3</v>
      </c>
      <c r="F7203" s="1">
        <v>2</v>
      </c>
      <c r="G7203" s="1">
        <v>0</v>
      </c>
      <c r="H7203" s="1">
        <v>1</v>
      </c>
      <c r="I7203" s="15">
        <v>0.66666666666666663</v>
      </c>
      <c r="J7203">
        <f t="shared" si="112"/>
        <v>40</v>
      </c>
    </row>
    <row r="7204" spans="1:10" x14ac:dyDescent="0.3">
      <c r="A7204" t="s">
        <v>6913</v>
      </c>
      <c r="C7204" s="18">
        <v>410</v>
      </c>
      <c r="D7204" s="1"/>
      <c r="E7204" s="1">
        <v>3</v>
      </c>
      <c r="F7204" s="1">
        <v>2</v>
      </c>
      <c r="G7204" s="1">
        <v>0</v>
      </c>
      <c r="H7204" s="1">
        <v>1</v>
      </c>
      <c r="I7204" s="15">
        <v>0.66666666666666663</v>
      </c>
      <c r="J7204">
        <f t="shared" si="112"/>
        <v>40</v>
      </c>
    </row>
    <row r="7205" spans="1:10" x14ac:dyDescent="0.3">
      <c r="A7205" t="s">
        <v>6914</v>
      </c>
      <c r="C7205" s="18">
        <v>410</v>
      </c>
      <c r="D7205" s="1"/>
      <c r="E7205" s="1">
        <v>3</v>
      </c>
      <c r="F7205" s="1">
        <v>2</v>
      </c>
      <c r="G7205" s="1">
        <v>0</v>
      </c>
      <c r="H7205" s="1">
        <v>1</v>
      </c>
      <c r="I7205" s="15">
        <v>0.66666666666666663</v>
      </c>
      <c r="J7205">
        <f t="shared" si="112"/>
        <v>40</v>
      </c>
    </row>
    <row r="7206" spans="1:10" x14ac:dyDescent="0.3">
      <c r="A7206" t="s">
        <v>6915</v>
      </c>
      <c r="C7206" s="18">
        <v>410</v>
      </c>
      <c r="D7206" s="1"/>
      <c r="E7206" s="1">
        <v>3</v>
      </c>
      <c r="F7206" s="1">
        <v>2</v>
      </c>
      <c r="G7206" s="1">
        <v>0</v>
      </c>
      <c r="H7206" s="1">
        <v>1</v>
      </c>
      <c r="I7206" s="15">
        <v>0.66666666666666663</v>
      </c>
      <c r="J7206">
        <f t="shared" si="112"/>
        <v>40</v>
      </c>
    </row>
    <row r="7207" spans="1:10" x14ac:dyDescent="0.3">
      <c r="A7207" t="s">
        <v>6916</v>
      </c>
      <c r="C7207" s="18">
        <v>410</v>
      </c>
      <c r="D7207" s="1"/>
      <c r="E7207" s="1">
        <v>3</v>
      </c>
      <c r="F7207" s="1">
        <v>2</v>
      </c>
      <c r="G7207" s="1">
        <v>0</v>
      </c>
      <c r="H7207" s="1">
        <v>1</v>
      </c>
      <c r="I7207" s="15">
        <v>0.66666666666666663</v>
      </c>
      <c r="J7207">
        <f t="shared" si="112"/>
        <v>40</v>
      </c>
    </row>
    <row r="7208" spans="1:10" x14ac:dyDescent="0.3">
      <c r="A7208" t="s">
        <v>6917</v>
      </c>
      <c r="C7208" s="18">
        <v>410</v>
      </c>
      <c r="D7208" s="1"/>
      <c r="E7208" s="1">
        <v>3</v>
      </c>
      <c r="F7208" s="1">
        <v>2</v>
      </c>
      <c r="G7208" s="1">
        <v>0</v>
      </c>
      <c r="H7208" s="1">
        <v>1</v>
      </c>
      <c r="I7208" s="15">
        <v>0.66666666666666663</v>
      </c>
      <c r="J7208">
        <f t="shared" si="112"/>
        <v>40</v>
      </c>
    </row>
    <row r="7209" spans="1:10" x14ac:dyDescent="0.3">
      <c r="A7209" t="s">
        <v>6918</v>
      </c>
      <c r="C7209" s="18">
        <v>410</v>
      </c>
      <c r="D7209" s="1"/>
      <c r="E7209" s="1">
        <v>3</v>
      </c>
      <c r="F7209" s="1">
        <v>2</v>
      </c>
      <c r="G7209" s="1">
        <v>0</v>
      </c>
      <c r="H7209" s="1">
        <v>1</v>
      </c>
      <c r="I7209" s="15">
        <v>0.66666666666666663</v>
      </c>
      <c r="J7209">
        <f t="shared" si="112"/>
        <v>40</v>
      </c>
    </row>
    <row r="7210" spans="1:10" x14ac:dyDescent="0.3">
      <c r="A7210" t="s">
        <v>6919</v>
      </c>
      <c r="C7210" s="18">
        <v>410</v>
      </c>
      <c r="D7210" s="1"/>
      <c r="E7210" s="1">
        <v>3</v>
      </c>
      <c r="F7210" s="1">
        <v>2</v>
      </c>
      <c r="G7210" s="1">
        <v>0</v>
      </c>
      <c r="H7210" s="1">
        <v>1</v>
      </c>
      <c r="I7210" s="15">
        <v>0.66666666666666663</v>
      </c>
      <c r="J7210">
        <f t="shared" si="112"/>
        <v>40</v>
      </c>
    </row>
    <row r="7211" spans="1:10" x14ac:dyDescent="0.3">
      <c r="A7211" t="s">
        <v>6920</v>
      </c>
      <c r="C7211" s="18">
        <v>410</v>
      </c>
      <c r="D7211" s="1"/>
      <c r="E7211" s="1">
        <v>3</v>
      </c>
      <c r="F7211" s="1">
        <v>2</v>
      </c>
      <c r="G7211" s="1">
        <v>0</v>
      </c>
      <c r="H7211" s="1">
        <v>1</v>
      </c>
      <c r="I7211" s="15">
        <v>0.66666666666666663</v>
      </c>
      <c r="J7211">
        <f t="shared" si="112"/>
        <v>40</v>
      </c>
    </row>
    <row r="7212" spans="1:10" x14ac:dyDescent="0.3">
      <c r="A7212" t="s">
        <v>6921</v>
      </c>
      <c r="C7212" s="18">
        <v>410</v>
      </c>
      <c r="D7212" s="1"/>
      <c r="E7212" s="1">
        <v>3</v>
      </c>
      <c r="F7212" s="1">
        <v>2</v>
      </c>
      <c r="G7212" s="1">
        <v>0</v>
      </c>
      <c r="H7212" s="1">
        <v>1</v>
      </c>
      <c r="I7212" s="15">
        <v>0.66666666666666663</v>
      </c>
      <c r="J7212">
        <f t="shared" si="112"/>
        <v>40</v>
      </c>
    </row>
    <row r="7213" spans="1:10" x14ac:dyDescent="0.3">
      <c r="A7213" t="s">
        <v>6922</v>
      </c>
      <c r="C7213" s="18">
        <v>410</v>
      </c>
      <c r="D7213" s="1"/>
      <c r="E7213" s="1">
        <v>3</v>
      </c>
      <c r="F7213" s="1">
        <v>2</v>
      </c>
      <c r="G7213" s="1">
        <v>0</v>
      </c>
      <c r="H7213" s="1">
        <v>1</v>
      </c>
      <c r="I7213" s="15">
        <v>0.66666666666666663</v>
      </c>
      <c r="J7213">
        <f t="shared" si="112"/>
        <v>40</v>
      </c>
    </row>
    <row r="7214" spans="1:10" x14ac:dyDescent="0.3">
      <c r="A7214" t="s">
        <v>6923</v>
      </c>
      <c r="C7214" s="18">
        <v>410</v>
      </c>
      <c r="D7214" s="1"/>
      <c r="E7214" s="1">
        <v>3</v>
      </c>
      <c r="F7214" s="1">
        <v>2</v>
      </c>
      <c r="G7214" s="1">
        <v>0</v>
      </c>
      <c r="H7214" s="1">
        <v>1</v>
      </c>
      <c r="I7214" s="15">
        <v>0.66666666666666663</v>
      </c>
      <c r="J7214">
        <f t="shared" si="112"/>
        <v>40</v>
      </c>
    </row>
    <row r="7215" spans="1:10" x14ac:dyDescent="0.3">
      <c r="A7215" t="s">
        <v>6924</v>
      </c>
      <c r="C7215" s="18">
        <v>410</v>
      </c>
      <c r="D7215" s="1"/>
      <c r="E7215" s="1">
        <v>3</v>
      </c>
      <c r="F7215" s="1">
        <v>2</v>
      </c>
      <c r="G7215" s="1">
        <v>0</v>
      </c>
      <c r="H7215" s="1">
        <v>1</v>
      </c>
      <c r="I7215" s="15">
        <v>0.66666666666666663</v>
      </c>
      <c r="J7215">
        <f t="shared" si="112"/>
        <v>40</v>
      </c>
    </row>
    <row r="7216" spans="1:10" x14ac:dyDescent="0.3">
      <c r="A7216" t="s">
        <v>6925</v>
      </c>
      <c r="C7216" s="18">
        <v>410</v>
      </c>
      <c r="D7216" s="1"/>
      <c r="E7216" s="1">
        <v>3</v>
      </c>
      <c r="F7216" s="1">
        <v>2</v>
      </c>
      <c r="G7216" s="1">
        <v>0</v>
      </c>
      <c r="H7216" s="1">
        <v>1</v>
      </c>
      <c r="I7216" s="15">
        <v>0.66666666666666663</v>
      </c>
      <c r="J7216">
        <f t="shared" si="112"/>
        <v>40</v>
      </c>
    </row>
    <row r="7217" spans="1:10" x14ac:dyDescent="0.3">
      <c r="A7217" t="s">
        <v>6926</v>
      </c>
      <c r="C7217" s="18">
        <v>410</v>
      </c>
      <c r="D7217" s="1"/>
      <c r="E7217" s="1">
        <v>1</v>
      </c>
      <c r="F7217" s="1">
        <v>1</v>
      </c>
      <c r="G7217" s="1">
        <v>0</v>
      </c>
      <c r="H7217" s="1">
        <v>0</v>
      </c>
      <c r="I7217" s="15">
        <v>1</v>
      </c>
      <c r="J7217">
        <f t="shared" si="112"/>
        <v>40</v>
      </c>
    </row>
    <row r="7218" spans="1:10" x14ac:dyDescent="0.3">
      <c r="A7218" t="s">
        <v>6927</v>
      </c>
      <c r="C7218" s="18">
        <v>410</v>
      </c>
      <c r="D7218" s="1"/>
      <c r="E7218" s="1">
        <v>1</v>
      </c>
      <c r="F7218" s="1">
        <v>1</v>
      </c>
      <c r="G7218" s="1">
        <v>0</v>
      </c>
      <c r="H7218" s="1">
        <v>0</v>
      </c>
      <c r="I7218" s="15">
        <v>1</v>
      </c>
      <c r="J7218">
        <f t="shared" si="112"/>
        <v>40</v>
      </c>
    </row>
    <row r="7219" spans="1:10" x14ac:dyDescent="0.3">
      <c r="A7219" t="s">
        <v>6928</v>
      </c>
      <c r="C7219" s="18">
        <v>410</v>
      </c>
      <c r="D7219" s="1"/>
      <c r="E7219" s="1">
        <v>1</v>
      </c>
      <c r="F7219" s="1">
        <v>1</v>
      </c>
      <c r="G7219" s="1">
        <v>0</v>
      </c>
      <c r="H7219" s="1">
        <v>0</v>
      </c>
      <c r="I7219" s="15">
        <v>1</v>
      </c>
      <c r="J7219">
        <f t="shared" si="112"/>
        <v>40</v>
      </c>
    </row>
    <row r="7220" spans="1:10" x14ac:dyDescent="0.3">
      <c r="A7220" t="s">
        <v>6929</v>
      </c>
      <c r="C7220" s="18">
        <v>410</v>
      </c>
      <c r="D7220" s="1"/>
      <c r="E7220" s="1">
        <v>3</v>
      </c>
      <c r="F7220" s="1">
        <v>2</v>
      </c>
      <c r="G7220" s="1">
        <v>0</v>
      </c>
      <c r="H7220" s="1">
        <v>1</v>
      </c>
      <c r="I7220" s="15">
        <v>0.66666666666666663</v>
      </c>
      <c r="J7220">
        <f t="shared" si="112"/>
        <v>40</v>
      </c>
    </row>
    <row r="7221" spans="1:10" x14ac:dyDescent="0.3">
      <c r="A7221" t="s">
        <v>6930</v>
      </c>
      <c r="C7221" s="18">
        <v>410</v>
      </c>
      <c r="D7221" s="1"/>
      <c r="E7221" s="1">
        <v>1</v>
      </c>
      <c r="F7221" s="1">
        <v>1</v>
      </c>
      <c r="G7221" s="1">
        <v>0</v>
      </c>
      <c r="H7221" s="1">
        <v>0</v>
      </c>
      <c r="I7221" s="15">
        <v>1</v>
      </c>
      <c r="J7221">
        <f t="shared" si="112"/>
        <v>40</v>
      </c>
    </row>
    <row r="7222" spans="1:10" x14ac:dyDescent="0.3">
      <c r="A7222" t="s">
        <v>6931</v>
      </c>
      <c r="C7222" s="18">
        <v>410</v>
      </c>
      <c r="D7222" s="1"/>
      <c r="E7222" s="1">
        <v>1</v>
      </c>
      <c r="F7222" s="1">
        <v>1</v>
      </c>
      <c r="G7222" s="1">
        <v>0</v>
      </c>
      <c r="H7222" s="1">
        <v>0</v>
      </c>
      <c r="I7222" s="15">
        <v>1</v>
      </c>
      <c r="J7222">
        <f t="shared" si="112"/>
        <v>40</v>
      </c>
    </row>
    <row r="7223" spans="1:10" x14ac:dyDescent="0.3">
      <c r="A7223" t="s">
        <v>6932</v>
      </c>
      <c r="C7223" s="18">
        <v>410</v>
      </c>
      <c r="D7223" s="1"/>
      <c r="E7223" s="1">
        <v>3</v>
      </c>
      <c r="F7223" s="1">
        <v>2</v>
      </c>
      <c r="G7223" s="1">
        <v>0</v>
      </c>
      <c r="H7223" s="1">
        <v>1</v>
      </c>
      <c r="I7223" s="15">
        <v>0.66666666666666663</v>
      </c>
      <c r="J7223">
        <f t="shared" si="112"/>
        <v>40</v>
      </c>
    </row>
    <row r="7224" spans="1:10" x14ac:dyDescent="0.3">
      <c r="A7224" t="s">
        <v>6933</v>
      </c>
      <c r="C7224" s="18">
        <v>410</v>
      </c>
      <c r="D7224" s="1"/>
      <c r="E7224" s="1">
        <v>3</v>
      </c>
      <c r="F7224" s="1">
        <v>2</v>
      </c>
      <c r="G7224" s="1">
        <v>0</v>
      </c>
      <c r="H7224" s="1">
        <v>1</v>
      </c>
      <c r="I7224" s="15">
        <v>0.66666666666666663</v>
      </c>
      <c r="J7224">
        <f t="shared" si="112"/>
        <v>40</v>
      </c>
    </row>
    <row r="7225" spans="1:10" x14ac:dyDescent="0.3">
      <c r="A7225" t="s">
        <v>6934</v>
      </c>
      <c r="C7225" s="18">
        <v>410</v>
      </c>
      <c r="D7225" s="1"/>
      <c r="E7225" s="1">
        <v>3</v>
      </c>
      <c r="F7225" s="1">
        <v>2</v>
      </c>
      <c r="G7225" s="1">
        <v>0</v>
      </c>
      <c r="H7225" s="1">
        <v>1</v>
      </c>
      <c r="I7225" s="15">
        <v>0.66666666666666663</v>
      </c>
      <c r="J7225">
        <f t="shared" si="112"/>
        <v>40</v>
      </c>
    </row>
    <row r="7226" spans="1:10" x14ac:dyDescent="0.3">
      <c r="A7226" t="s">
        <v>6935</v>
      </c>
      <c r="C7226" s="18">
        <v>410</v>
      </c>
      <c r="D7226" s="1"/>
      <c r="E7226" s="1">
        <v>5</v>
      </c>
      <c r="F7226" s="1">
        <v>3</v>
      </c>
      <c r="G7226" s="1">
        <v>0</v>
      </c>
      <c r="H7226" s="1">
        <v>2</v>
      </c>
      <c r="I7226" s="15">
        <v>0.6</v>
      </c>
      <c r="J7226">
        <f t="shared" si="112"/>
        <v>40</v>
      </c>
    </row>
    <row r="7227" spans="1:10" x14ac:dyDescent="0.3">
      <c r="A7227" t="s">
        <v>6936</v>
      </c>
      <c r="C7227" s="18">
        <v>410</v>
      </c>
      <c r="D7227" s="1"/>
      <c r="E7227" s="1">
        <v>5</v>
      </c>
      <c r="F7227" s="1">
        <v>3</v>
      </c>
      <c r="G7227" s="1">
        <v>0</v>
      </c>
      <c r="H7227" s="1">
        <v>2</v>
      </c>
      <c r="I7227" s="15">
        <v>0.6</v>
      </c>
      <c r="J7227">
        <f t="shared" si="112"/>
        <v>40</v>
      </c>
    </row>
    <row r="7228" spans="1:10" x14ac:dyDescent="0.3">
      <c r="A7228" t="s">
        <v>6937</v>
      </c>
      <c r="C7228" s="18">
        <v>410</v>
      </c>
      <c r="D7228" s="1"/>
      <c r="E7228" s="1">
        <v>3</v>
      </c>
      <c r="F7228" s="1">
        <v>2</v>
      </c>
      <c r="G7228" s="1">
        <v>0</v>
      </c>
      <c r="H7228" s="1">
        <v>1</v>
      </c>
      <c r="I7228" s="15">
        <v>0.66666666666666663</v>
      </c>
      <c r="J7228">
        <f t="shared" si="112"/>
        <v>40</v>
      </c>
    </row>
    <row r="7229" spans="1:10" x14ac:dyDescent="0.3">
      <c r="A7229" t="s">
        <v>6938</v>
      </c>
      <c r="C7229" s="18">
        <v>410</v>
      </c>
      <c r="D7229" s="1"/>
      <c r="E7229" s="1">
        <v>3</v>
      </c>
      <c r="F7229" s="1">
        <v>2</v>
      </c>
      <c r="G7229" s="1">
        <v>0</v>
      </c>
      <c r="H7229" s="1">
        <v>1</v>
      </c>
      <c r="I7229" s="15">
        <v>0.66666666666666663</v>
      </c>
      <c r="J7229">
        <f t="shared" si="112"/>
        <v>40</v>
      </c>
    </row>
    <row r="7230" spans="1:10" x14ac:dyDescent="0.3">
      <c r="A7230" t="s">
        <v>6939</v>
      </c>
      <c r="C7230" s="18">
        <v>410</v>
      </c>
      <c r="D7230" s="1"/>
      <c r="E7230" s="1">
        <v>1</v>
      </c>
      <c r="F7230" s="1">
        <v>1</v>
      </c>
      <c r="G7230" s="1">
        <v>0</v>
      </c>
      <c r="H7230" s="1">
        <v>0</v>
      </c>
      <c r="I7230" s="15">
        <v>1</v>
      </c>
      <c r="J7230">
        <f t="shared" si="112"/>
        <v>40</v>
      </c>
    </row>
    <row r="7231" spans="1:10" x14ac:dyDescent="0.3">
      <c r="A7231" t="s">
        <v>6940</v>
      </c>
      <c r="C7231" s="18">
        <v>410</v>
      </c>
      <c r="D7231" s="1"/>
      <c r="E7231" s="1">
        <v>8</v>
      </c>
      <c r="F7231" s="1">
        <v>2</v>
      </c>
      <c r="G7231" s="1">
        <v>0</v>
      </c>
      <c r="H7231" s="1">
        <v>6</v>
      </c>
      <c r="I7231" s="15">
        <v>0.25</v>
      </c>
      <c r="J7231">
        <f t="shared" si="112"/>
        <v>40</v>
      </c>
    </row>
    <row r="7232" spans="1:10" x14ac:dyDescent="0.3">
      <c r="A7232" t="s">
        <v>6941</v>
      </c>
      <c r="C7232" s="18">
        <v>410</v>
      </c>
      <c r="D7232" s="1"/>
      <c r="E7232" s="1">
        <v>3</v>
      </c>
      <c r="F7232" s="1">
        <v>2</v>
      </c>
      <c r="G7232" s="1">
        <v>0</v>
      </c>
      <c r="H7232" s="1">
        <v>1</v>
      </c>
      <c r="I7232" s="15">
        <v>0.66666666666666663</v>
      </c>
      <c r="J7232">
        <f t="shared" si="112"/>
        <v>40</v>
      </c>
    </row>
    <row r="7233" spans="1:10" x14ac:dyDescent="0.3">
      <c r="A7233" t="s">
        <v>6942</v>
      </c>
      <c r="C7233" s="18">
        <v>410</v>
      </c>
      <c r="D7233" s="1"/>
      <c r="E7233" s="1">
        <v>3</v>
      </c>
      <c r="F7233" s="1">
        <v>2</v>
      </c>
      <c r="G7233" s="1">
        <v>0</v>
      </c>
      <c r="H7233" s="1">
        <v>1</v>
      </c>
      <c r="I7233" s="15">
        <v>0.66666666666666663</v>
      </c>
      <c r="J7233">
        <f t="shared" si="112"/>
        <v>40</v>
      </c>
    </row>
    <row r="7234" spans="1:10" x14ac:dyDescent="0.3">
      <c r="A7234" t="s">
        <v>6943</v>
      </c>
      <c r="C7234" s="18">
        <v>410</v>
      </c>
      <c r="D7234" s="1"/>
      <c r="E7234" s="1">
        <v>3</v>
      </c>
      <c r="F7234" s="1">
        <v>2</v>
      </c>
      <c r="G7234" s="1">
        <v>0</v>
      </c>
      <c r="H7234" s="1">
        <v>1</v>
      </c>
      <c r="I7234" s="15">
        <v>0.66666666666666663</v>
      </c>
      <c r="J7234">
        <f t="shared" si="112"/>
        <v>40</v>
      </c>
    </row>
    <row r="7235" spans="1:10" x14ac:dyDescent="0.3">
      <c r="A7235" t="s">
        <v>6944</v>
      </c>
      <c r="C7235" s="18">
        <v>410</v>
      </c>
      <c r="D7235" s="1"/>
      <c r="E7235" s="1">
        <v>3</v>
      </c>
      <c r="F7235" s="1">
        <v>2</v>
      </c>
      <c r="G7235" s="1">
        <v>0</v>
      </c>
      <c r="H7235" s="1">
        <v>1</v>
      </c>
      <c r="I7235" s="15">
        <v>0.66666666666666663</v>
      </c>
      <c r="J7235">
        <f t="shared" si="112"/>
        <v>40</v>
      </c>
    </row>
    <row r="7236" spans="1:10" x14ac:dyDescent="0.3">
      <c r="A7236" t="s">
        <v>6945</v>
      </c>
      <c r="C7236" s="18">
        <v>410</v>
      </c>
      <c r="D7236" s="1"/>
      <c r="E7236" s="1">
        <v>3</v>
      </c>
      <c r="F7236" s="1">
        <v>2</v>
      </c>
      <c r="G7236" s="1">
        <v>0</v>
      </c>
      <c r="H7236" s="1">
        <v>1</v>
      </c>
      <c r="I7236" s="15">
        <v>0.66666666666666663</v>
      </c>
      <c r="J7236">
        <f t="shared" ref="J7236:J7299" si="113">IF(E7236&lt;=30,40,20)</f>
        <v>40</v>
      </c>
    </row>
    <row r="7237" spans="1:10" x14ac:dyDescent="0.3">
      <c r="A7237" t="s">
        <v>6946</v>
      </c>
      <c r="C7237" s="18">
        <v>410</v>
      </c>
      <c r="D7237" s="1"/>
      <c r="E7237" s="1">
        <v>3</v>
      </c>
      <c r="F7237" s="1">
        <v>2</v>
      </c>
      <c r="G7237" s="1">
        <v>0</v>
      </c>
      <c r="H7237" s="1">
        <v>1</v>
      </c>
      <c r="I7237" s="15">
        <v>0.66666666666666663</v>
      </c>
      <c r="J7237">
        <f t="shared" si="113"/>
        <v>40</v>
      </c>
    </row>
    <row r="7238" spans="1:10" x14ac:dyDescent="0.3">
      <c r="A7238" t="s">
        <v>6947</v>
      </c>
      <c r="C7238" s="18">
        <v>410</v>
      </c>
      <c r="D7238" s="1"/>
      <c r="E7238" s="1">
        <v>19</v>
      </c>
      <c r="F7238" s="1">
        <v>6</v>
      </c>
      <c r="G7238" s="1">
        <v>4</v>
      </c>
      <c r="H7238" s="1">
        <v>9</v>
      </c>
      <c r="I7238" s="15">
        <v>0.42105263157894735</v>
      </c>
      <c r="J7238">
        <f t="shared" si="113"/>
        <v>40</v>
      </c>
    </row>
    <row r="7239" spans="1:10" x14ac:dyDescent="0.3">
      <c r="A7239" t="s">
        <v>6948</v>
      </c>
      <c r="C7239" s="18">
        <v>410</v>
      </c>
      <c r="D7239" s="1"/>
      <c r="E7239" s="1">
        <v>5</v>
      </c>
      <c r="F7239" s="1">
        <v>1</v>
      </c>
      <c r="G7239" s="1">
        <v>0</v>
      </c>
      <c r="H7239" s="1">
        <v>4</v>
      </c>
      <c r="I7239" s="15">
        <v>0.2</v>
      </c>
      <c r="J7239">
        <f t="shared" si="113"/>
        <v>40</v>
      </c>
    </row>
    <row r="7240" spans="1:10" x14ac:dyDescent="0.3">
      <c r="A7240" t="s">
        <v>6949</v>
      </c>
      <c r="C7240" s="18">
        <v>410</v>
      </c>
      <c r="D7240" s="1"/>
      <c r="E7240" s="1">
        <v>3</v>
      </c>
      <c r="F7240" s="1">
        <v>2</v>
      </c>
      <c r="G7240" s="1">
        <v>0</v>
      </c>
      <c r="H7240" s="1">
        <v>1</v>
      </c>
      <c r="I7240" s="15">
        <v>0.66666666666666663</v>
      </c>
      <c r="J7240">
        <f t="shared" si="113"/>
        <v>40</v>
      </c>
    </row>
    <row r="7241" spans="1:10" x14ac:dyDescent="0.3">
      <c r="A7241" t="s">
        <v>6950</v>
      </c>
      <c r="C7241" s="18">
        <v>410</v>
      </c>
      <c r="D7241" s="1"/>
      <c r="E7241" s="1">
        <v>48</v>
      </c>
      <c r="F7241" s="1">
        <v>20</v>
      </c>
      <c r="G7241" s="1">
        <v>1</v>
      </c>
      <c r="H7241" s="1">
        <v>27</v>
      </c>
      <c r="I7241" s="15">
        <v>0.42708333333333331</v>
      </c>
      <c r="J7241">
        <f t="shared" si="113"/>
        <v>20</v>
      </c>
    </row>
    <row r="7242" spans="1:10" x14ac:dyDescent="0.3">
      <c r="A7242" t="s">
        <v>6951</v>
      </c>
      <c r="C7242" s="18">
        <v>410</v>
      </c>
      <c r="D7242" s="1"/>
      <c r="E7242" s="1">
        <v>21</v>
      </c>
      <c r="F7242" s="1">
        <v>15</v>
      </c>
      <c r="G7242" s="1">
        <v>4</v>
      </c>
      <c r="H7242" s="1">
        <v>2</v>
      </c>
      <c r="I7242" s="15">
        <v>0.80952380952380953</v>
      </c>
      <c r="J7242">
        <f t="shared" si="113"/>
        <v>40</v>
      </c>
    </row>
    <row r="7243" spans="1:10" x14ac:dyDescent="0.3">
      <c r="A7243" t="s">
        <v>6952</v>
      </c>
      <c r="C7243" s="18">
        <v>410</v>
      </c>
      <c r="D7243" s="1"/>
      <c r="E7243" s="1">
        <v>8</v>
      </c>
      <c r="F7243" s="1">
        <v>4</v>
      </c>
      <c r="G7243" s="1">
        <v>0</v>
      </c>
      <c r="H7243" s="1">
        <v>4</v>
      </c>
      <c r="I7243" s="15">
        <v>0.5</v>
      </c>
      <c r="J7243">
        <f t="shared" si="113"/>
        <v>40</v>
      </c>
    </row>
    <row r="7244" spans="1:10" x14ac:dyDescent="0.3">
      <c r="A7244" t="s">
        <v>6953</v>
      </c>
      <c r="C7244" s="18">
        <v>410</v>
      </c>
      <c r="D7244" s="1"/>
      <c r="E7244" s="1">
        <v>2</v>
      </c>
      <c r="F7244" s="1">
        <v>1</v>
      </c>
      <c r="G7244" s="1">
        <v>1</v>
      </c>
      <c r="H7244" s="1">
        <v>0</v>
      </c>
      <c r="I7244" s="15">
        <v>0.75</v>
      </c>
      <c r="J7244">
        <f t="shared" si="113"/>
        <v>40</v>
      </c>
    </row>
    <row r="7245" spans="1:10" x14ac:dyDescent="0.3">
      <c r="A7245" t="s">
        <v>6954</v>
      </c>
      <c r="C7245" s="18">
        <v>410</v>
      </c>
      <c r="D7245" s="1"/>
      <c r="E7245" s="1">
        <v>11</v>
      </c>
      <c r="F7245" s="1">
        <v>4</v>
      </c>
      <c r="G7245" s="1">
        <v>1</v>
      </c>
      <c r="H7245" s="1">
        <v>6</v>
      </c>
      <c r="I7245" s="15">
        <v>0.40909090909090912</v>
      </c>
      <c r="J7245">
        <f t="shared" si="113"/>
        <v>40</v>
      </c>
    </row>
    <row r="7246" spans="1:10" x14ac:dyDescent="0.3">
      <c r="A7246" t="s">
        <v>6955</v>
      </c>
      <c r="C7246" s="18">
        <v>410</v>
      </c>
      <c r="D7246" s="1"/>
      <c r="E7246" s="1">
        <v>7</v>
      </c>
      <c r="F7246" s="1">
        <v>4</v>
      </c>
      <c r="G7246" s="1">
        <v>0</v>
      </c>
      <c r="H7246" s="1">
        <v>3</v>
      </c>
      <c r="I7246" s="15">
        <v>0.5714285714285714</v>
      </c>
      <c r="J7246">
        <f t="shared" si="113"/>
        <v>40</v>
      </c>
    </row>
    <row r="7247" spans="1:10" x14ac:dyDescent="0.3">
      <c r="A7247" t="s">
        <v>6956</v>
      </c>
      <c r="C7247" s="18">
        <v>410</v>
      </c>
      <c r="D7247" s="1"/>
      <c r="E7247" s="1">
        <v>3</v>
      </c>
      <c r="F7247" s="1">
        <v>2</v>
      </c>
      <c r="G7247" s="1">
        <v>0</v>
      </c>
      <c r="H7247" s="1">
        <v>1</v>
      </c>
      <c r="I7247" s="15">
        <v>0.66666666666666663</v>
      </c>
      <c r="J7247">
        <f t="shared" si="113"/>
        <v>40</v>
      </c>
    </row>
    <row r="7248" spans="1:10" x14ac:dyDescent="0.3">
      <c r="A7248" t="s">
        <v>6957</v>
      </c>
      <c r="C7248" s="18">
        <v>410</v>
      </c>
      <c r="D7248" s="1"/>
      <c r="E7248" s="1">
        <v>1</v>
      </c>
      <c r="F7248" s="1">
        <v>1</v>
      </c>
      <c r="G7248" s="1">
        <v>0</v>
      </c>
      <c r="H7248" s="1">
        <v>0</v>
      </c>
      <c r="I7248" s="15">
        <v>1</v>
      </c>
      <c r="J7248">
        <f t="shared" si="113"/>
        <v>40</v>
      </c>
    </row>
    <row r="7249" spans="1:10" x14ac:dyDescent="0.3">
      <c r="A7249" t="s">
        <v>6958</v>
      </c>
      <c r="C7249" s="18">
        <v>410</v>
      </c>
      <c r="D7249" s="1"/>
      <c r="E7249" s="1">
        <v>3</v>
      </c>
      <c r="F7249" s="1">
        <v>2</v>
      </c>
      <c r="G7249" s="1">
        <v>0</v>
      </c>
      <c r="H7249" s="1">
        <v>1</v>
      </c>
      <c r="I7249" s="15">
        <v>0.66666666666666663</v>
      </c>
      <c r="J7249">
        <f t="shared" si="113"/>
        <v>40</v>
      </c>
    </row>
    <row r="7250" spans="1:10" x14ac:dyDescent="0.3">
      <c r="A7250" t="s">
        <v>6959</v>
      </c>
      <c r="C7250" s="18">
        <v>410</v>
      </c>
      <c r="D7250" s="1"/>
      <c r="E7250" s="1">
        <v>3</v>
      </c>
      <c r="F7250" s="1">
        <v>2</v>
      </c>
      <c r="G7250" s="1">
        <v>0</v>
      </c>
      <c r="H7250" s="1">
        <v>1</v>
      </c>
      <c r="I7250" s="15">
        <v>0.66666666666666663</v>
      </c>
      <c r="J7250">
        <f t="shared" si="113"/>
        <v>40</v>
      </c>
    </row>
    <row r="7251" spans="1:10" x14ac:dyDescent="0.3">
      <c r="A7251" t="s">
        <v>6960</v>
      </c>
      <c r="C7251" s="18">
        <v>410</v>
      </c>
      <c r="D7251" s="1"/>
      <c r="E7251" s="1">
        <v>3</v>
      </c>
      <c r="F7251" s="1">
        <v>2</v>
      </c>
      <c r="G7251" s="1">
        <v>0</v>
      </c>
      <c r="H7251" s="1">
        <v>1</v>
      </c>
      <c r="I7251" s="15">
        <v>0.66666666666666663</v>
      </c>
      <c r="J7251">
        <f t="shared" si="113"/>
        <v>40</v>
      </c>
    </row>
    <row r="7252" spans="1:10" x14ac:dyDescent="0.3">
      <c r="A7252" t="s">
        <v>6961</v>
      </c>
      <c r="C7252" s="18">
        <v>410</v>
      </c>
      <c r="D7252" s="1"/>
      <c r="E7252" s="1">
        <v>3</v>
      </c>
      <c r="F7252" s="1">
        <v>2</v>
      </c>
      <c r="G7252" s="1">
        <v>0</v>
      </c>
      <c r="H7252" s="1">
        <v>1</v>
      </c>
      <c r="I7252" s="15">
        <v>0.66666666666666663</v>
      </c>
      <c r="J7252">
        <f t="shared" si="113"/>
        <v>40</v>
      </c>
    </row>
    <row r="7253" spans="1:10" x14ac:dyDescent="0.3">
      <c r="A7253" t="s">
        <v>6962</v>
      </c>
      <c r="C7253" s="18">
        <v>410</v>
      </c>
      <c r="D7253" s="1"/>
      <c r="E7253" s="1">
        <v>3</v>
      </c>
      <c r="F7253" s="1">
        <v>2</v>
      </c>
      <c r="G7253" s="1">
        <v>0</v>
      </c>
      <c r="H7253" s="1">
        <v>1</v>
      </c>
      <c r="I7253" s="15">
        <v>0.66666666666666663</v>
      </c>
      <c r="J7253">
        <f t="shared" si="113"/>
        <v>40</v>
      </c>
    </row>
    <row r="7254" spans="1:10" x14ac:dyDescent="0.3">
      <c r="A7254" t="s">
        <v>6963</v>
      </c>
      <c r="C7254" s="18">
        <v>410</v>
      </c>
      <c r="D7254" s="1"/>
      <c r="E7254" s="1">
        <v>6</v>
      </c>
      <c r="F7254" s="1">
        <v>4</v>
      </c>
      <c r="G7254" s="1">
        <v>0</v>
      </c>
      <c r="H7254" s="1">
        <v>2</v>
      </c>
      <c r="I7254" s="15">
        <v>0.66666666666666663</v>
      </c>
      <c r="J7254">
        <f t="shared" si="113"/>
        <v>40</v>
      </c>
    </row>
    <row r="7255" spans="1:10" x14ac:dyDescent="0.3">
      <c r="A7255" t="s">
        <v>6964</v>
      </c>
      <c r="C7255" s="18">
        <v>410</v>
      </c>
      <c r="D7255" s="1"/>
      <c r="E7255" s="1">
        <v>3</v>
      </c>
      <c r="F7255" s="1">
        <v>2</v>
      </c>
      <c r="G7255" s="1">
        <v>0</v>
      </c>
      <c r="H7255" s="1">
        <v>1</v>
      </c>
      <c r="I7255" s="15">
        <v>0.66666666666666663</v>
      </c>
      <c r="J7255">
        <f t="shared" si="113"/>
        <v>40</v>
      </c>
    </row>
    <row r="7256" spans="1:10" x14ac:dyDescent="0.3">
      <c r="A7256" t="s">
        <v>6965</v>
      </c>
      <c r="C7256" s="18">
        <v>410</v>
      </c>
      <c r="D7256" s="1"/>
      <c r="E7256" s="1">
        <v>3</v>
      </c>
      <c r="F7256" s="1">
        <v>2</v>
      </c>
      <c r="G7256" s="1">
        <v>0</v>
      </c>
      <c r="H7256" s="1">
        <v>1</v>
      </c>
      <c r="I7256" s="15">
        <v>0.66666666666666663</v>
      </c>
      <c r="J7256">
        <f t="shared" si="113"/>
        <v>40</v>
      </c>
    </row>
    <row r="7257" spans="1:10" x14ac:dyDescent="0.3">
      <c r="A7257" t="s">
        <v>6966</v>
      </c>
      <c r="C7257" s="18">
        <v>410</v>
      </c>
      <c r="D7257" s="1"/>
      <c r="E7257" s="1">
        <v>3</v>
      </c>
      <c r="F7257" s="1">
        <v>2</v>
      </c>
      <c r="G7257" s="1">
        <v>0</v>
      </c>
      <c r="H7257" s="1">
        <v>1</v>
      </c>
      <c r="I7257" s="15">
        <v>0.66666666666666663</v>
      </c>
      <c r="J7257">
        <f t="shared" si="113"/>
        <v>40</v>
      </c>
    </row>
    <row r="7258" spans="1:10" x14ac:dyDescent="0.3">
      <c r="A7258" t="s">
        <v>6967</v>
      </c>
      <c r="C7258" s="18">
        <v>410</v>
      </c>
      <c r="D7258" s="1"/>
      <c r="E7258" s="1">
        <v>3</v>
      </c>
      <c r="F7258" s="1">
        <v>2</v>
      </c>
      <c r="G7258" s="1">
        <v>0</v>
      </c>
      <c r="H7258" s="1">
        <v>1</v>
      </c>
      <c r="I7258" s="15">
        <v>0.66666666666666663</v>
      </c>
      <c r="J7258">
        <f t="shared" si="113"/>
        <v>40</v>
      </c>
    </row>
    <row r="7259" spans="1:10" x14ac:dyDescent="0.3">
      <c r="A7259" t="s">
        <v>6968</v>
      </c>
      <c r="C7259" s="18">
        <v>410</v>
      </c>
      <c r="D7259" s="1"/>
      <c r="E7259" s="1">
        <v>3</v>
      </c>
      <c r="F7259" s="1">
        <v>2</v>
      </c>
      <c r="G7259" s="1">
        <v>0</v>
      </c>
      <c r="H7259" s="1">
        <v>1</v>
      </c>
      <c r="I7259" s="15">
        <v>0.66666666666666663</v>
      </c>
      <c r="J7259">
        <f t="shared" si="113"/>
        <v>40</v>
      </c>
    </row>
    <row r="7260" spans="1:10" x14ac:dyDescent="0.3">
      <c r="A7260" t="s">
        <v>6969</v>
      </c>
      <c r="C7260" s="18">
        <v>410</v>
      </c>
      <c r="D7260" s="1"/>
      <c r="E7260" s="1">
        <v>2</v>
      </c>
      <c r="F7260" s="1">
        <v>2</v>
      </c>
      <c r="G7260" s="1">
        <v>0</v>
      </c>
      <c r="H7260" s="1">
        <v>0</v>
      </c>
      <c r="I7260" s="15">
        <v>1</v>
      </c>
      <c r="J7260">
        <f t="shared" si="113"/>
        <v>40</v>
      </c>
    </row>
    <row r="7261" spans="1:10" x14ac:dyDescent="0.3">
      <c r="A7261" t="s">
        <v>6970</v>
      </c>
      <c r="C7261" s="18">
        <v>410</v>
      </c>
      <c r="D7261" s="1"/>
      <c r="E7261" s="1">
        <v>11</v>
      </c>
      <c r="F7261" s="1">
        <v>6</v>
      </c>
      <c r="G7261" s="1">
        <v>0</v>
      </c>
      <c r="H7261" s="1">
        <v>5</v>
      </c>
      <c r="I7261" s="15">
        <v>0.54545454545454541</v>
      </c>
      <c r="J7261">
        <f t="shared" si="113"/>
        <v>40</v>
      </c>
    </row>
    <row r="7262" spans="1:10" x14ac:dyDescent="0.3">
      <c r="A7262" t="s">
        <v>6971</v>
      </c>
      <c r="C7262" s="18">
        <v>410</v>
      </c>
      <c r="D7262" s="1"/>
      <c r="E7262" s="1">
        <v>3</v>
      </c>
      <c r="F7262" s="1">
        <v>2</v>
      </c>
      <c r="G7262" s="1">
        <v>0</v>
      </c>
      <c r="H7262" s="1">
        <v>1</v>
      </c>
      <c r="I7262" s="15">
        <v>0.66666666666666663</v>
      </c>
      <c r="J7262">
        <f t="shared" si="113"/>
        <v>40</v>
      </c>
    </row>
    <row r="7263" spans="1:10" x14ac:dyDescent="0.3">
      <c r="A7263" t="s">
        <v>6972</v>
      </c>
      <c r="C7263" s="18">
        <v>410</v>
      </c>
      <c r="D7263" s="1"/>
      <c r="E7263" s="1">
        <v>3</v>
      </c>
      <c r="F7263" s="1">
        <v>2</v>
      </c>
      <c r="G7263" s="1">
        <v>0</v>
      </c>
      <c r="H7263" s="1">
        <v>1</v>
      </c>
      <c r="I7263" s="15">
        <v>0.66666666666666663</v>
      </c>
      <c r="J7263">
        <f t="shared" si="113"/>
        <v>40</v>
      </c>
    </row>
    <row r="7264" spans="1:10" x14ac:dyDescent="0.3">
      <c r="A7264" t="s">
        <v>6973</v>
      </c>
      <c r="C7264" s="18">
        <v>410</v>
      </c>
      <c r="D7264" s="1"/>
      <c r="E7264" s="1">
        <v>3</v>
      </c>
      <c r="F7264" s="1">
        <v>2</v>
      </c>
      <c r="G7264" s="1">
        <v>0</v>
      </c>
      <c r="H7264" s="1">
        <v>1</v>
      </c>
      <c r="I7264" s="15">
        <v>0.66666666666666663</v>
      </c>
      <c r="J7264">
        <f t="shared" si="113"/>
        <v>40</v>
      </c>
    </row>
    <row r="7265" spans="1:10" x14ac:dyDescent="0.3">
      <c r="A7265" t="s">
        <v>6974</v>
      </c>
      <c r="C7265" s="18">
        <v>410</v>
      </c>
      <c r="D7265" s="1"/>
      <c r="E7265" s="1">
        <v>3</v>
      </c>
      <c r="F7265" s="1">
        <v>2</v>
      </c>
      <c r="G7265" s="1">
        <v>0</v>
      </c>
      <c r="H7265" s="1">
        <v>1</v>
      </c>
      <c r="I7265" s="15">
        <v>0.66666666666666663</v>
      </c>
      <c r="J7265">
        <f t="shared" si="113"/>
        <v>40</v>
      </c>
    </row>
    <row r="7266" spans="1:10" x14ac:dyDescent="0.3">
      <c r="A7266" t="s">
        <v>6975</v>
      </c>
      <c r="C7266" s="18">
        <v>410</v>
      </c>
      <c r="D7266" s="1"/>
      <c r="E7266" s="1">
        <v>3</v>
      </c>
      <c r="F7266" s="1">
        <v>2</v>
      </c>
      <c r="G7266" s="1">
        <v>0</v>
      </c>
      <c r="H7266" s="1">
        <v>1</v>
      </c>
      <c r="I7266" s="15">
        <v>0.66666666666666663</v>
      </c>
      <c r="J7266">
        <f t="shared" si="113"/>
        <v>40</v>
      </c>
    </row>
    <row r="7267" spans="1:10" x14ac:dyDescent="0.3">
      <c r="A7267" t="s">
        <v>6976</v>
      </c>
      <c r="C7267" s="18">
        <v>410</v>
      </c>
      <c r="D7267" s="1"/>
      <c r="E7267" s="1">
        <v>3</v>
      </c>
      <c r="F7267" s="1">
        <v>2</v>
      </c>
      <c r="G7267" s="1">
        <v>0</v>
      </c>
      <c r="H7267" s="1">
        <v>1</v>
      </c>
      <c r="I7267" s="15">
        <v>0.66666666666666663</v>
      </c>
      <c r="J7267">
        <f t="shared" si="113"/>
        <v>40</v>
      </c>
    </row>
    <row r="7268" spans="1:10" x14ac:dyDescent="0.3">
      <c r="A7268" t="s">
        <v>6977</v>
      </c>
      <c r="C7268" s="18">
        <v>410</v>
      </c>
      <c r="D7268" s="1"/>
      <c r="E7268" s="1">
        <v>8</v>
      </c>
      <c r="F7268" s="1">
        <v>4</v>
      </c>
      <c r="G7268" s="1">
        <v>0</v>
      </c>
      <c r="H7268" s="1">
        <v>4</v>
      </c>
      <c r="I7268" s="15">
        <v>0.5</v>
      </c>
      <c r="J7268">
        <f t="shared" si="113"/>
        <v>40</v>
      </c>
    </row>
    <row r="7269" spans="1:10" x14ac:dyDescent="0.3">
      <c r="A7269" t="s">
        <v>6978</v>
      </c>
      <c r="C7269" s="18">
        <v>410</v>
      </c>
      <c r="D7269" s="1"/>
      <c r="E7269" s="1">
        <v>6</v>
      </c>
      <c r="F7269" s="1">
        <v>2</v>
      </c>
      <c r="G7269" s="1">
        <v>0</v>
      </c>
      <c r="H7269" s="1">
        <v>4</v>
      </c>
      <c r="I7269" s="15">
        <v>0.33333333333333331</v>
      </c>
      <c r="J7269">
        <f t="shared" si="113"/>
        <v>40</v>
      </c>
    </row>
    <row r="7270" spans="1:10" x14ac:dyDescent="0.3">
      <c r="A7270" s="21" t="s">
        <v>6979</v>
      </c>
      <c r="C7270" s="18">
        <v>410</v>
      </c>
      <c r="D7270" s="1"/>
      <c r="E7270" s="1">
        <v>3</v>
      </c>
      <c r="F7270" s="1">
        <v>2</v>
      </c>
      <c r="G7270" s="1">
        <v>0</v>
      </c>
      <c r="H7270" s="1">
        <v>1</v>
      </c>
      <c r="I7270" s="15">
        <v>0.66666666666666663</v>
      </c>
      <c r="J7270">
        <f t="shared" si="113"/>
        <v>40</v>
      </c>
    </row>
    <row r="7271" spans="1:10" x14ac:dyDescent="0.3">
      <c r="A7271" t="s">
        <v>6980</v>
      </c>
      <c r="C7271" s="18">
        <v>410</v>
      </c>
      <c r="D7271" s="1"/>
      <c r="E7271" s="1">
        <v>6</v>
      </c>
      <c r="F7271" s="1">
        <v>5</v>
      </c>
      <c r="G7271" s="1">
        <v>0</v>
      </c>
      <c r="H7271" s="1">
        <v>1</v>
      </c>
      <c r="I7271" s="15">
        <v>0.83333333333333337</v>
      </c>
      <c r="J7271">
        <f t="shared" si="113"/>
        <v>40</v>
      </c>
    </row>
    <row r="7272" spans="1:10" x14ac:dyDescent="0.3">
      <c r="A7272" t="s">
        <v>6981</v>
      </c>
      <c r="C7272" s="18">
        <v>410</v>
      </c>
      <c r="D7272" s="1"/>
      <c r="E7272" s="1">
        <v>3</v>
      </c>
      <c r="F7272" s="1">
        <v>2</v>
      </c>
      <c r="G7272" s="1">
        <v>0</v>
      </c>
      <c r="H7272" s="1">
        <v>1</v>
      </c>
      <c r="I7272" s="15">
        <v>0.66666666666666663</v>
      </c>
      <c r="J7272">
        <f t="shared" si="113"/>
        <v>40</v>
      </c>
    </row>
    <row r="7273" spans="1:10" x14ac:dyDescent="0.3">
      <c r="A7273" t="s">
        <v>6982</v>
      </c>
      <c r="C7273" s="18">
        <v>410</v>
      </c>
      <c r="D7273" s="1"/>
      <c r="E7273" s="1">
        <v>12</v>
      </c>
      <c r="F7273" s="1">
        <v>5</v>
      </c>
      <c r="G7273" s="1">
        <v>1</v>
      </c>
      <c r="H7273" s="1">
        <v>6</v>
      </c>
      <c r="I7273" s="15">
        <v>0.45833333333333331</v>
      </c>
      <c r="J7273">
        <f t="shared" si="113"/>
        <v>40</v>
      </c>
    </row>
    <row r="7274" spans="1:10" x14ac:dyDescent="0.3">
      <c r="A7274" t="s">
        <v>6983</v>
      </c>
      <c r="C7274" s="18">
        <v>410</v>
      </c>
      <c r="D7274" s="1"/>
      <c r="E7274" s="1">
        <v>3</v>
      </c>
      <c r="F7274" s="1">
        <v>2</v>
      </c>
      <c r="G7274" s="1">
        <v>0</v>
      </c>
      <c r="H7274" s="1">
        <v>1</v>
      </c>
      <c r="I7274" s="15">
        <v>0.66666666666666663</v>
      </c>
      <c r="J7274">
        <f t="shared" si="113"/>
        <v>40</v>
      </c>
    </row>
    <row r="7275" spans="1:10" x14ac:dyDescent="0.3">
      <c r="A7275" t="s">
        <v>6984</v>
      </c>
      <c r="C7275" s="18">
        <v>410</v>
      </c>
      <c r="D7275" s="1"/>
      <c r="E7275" s="1">
        <v>17</v>
      </c>
      <c r="F7275" s="1">
        <v>8</v>
      </c>
      <c r="G7275" s="1">
        <v>1</v>
      </c>
      <c r="H7275" s="1">
        <v>8</v>
      </c>
      <c r="I7275" s="15">
        <v>0.5</v>
      </c>
      <c r="J7275">
        <f t="shared" si="113"/>
        <v>40</v>
      </c>
    </row>
    <row r="7276" spans="1:10" x14ac:dyDescent="0.3">
      <c r="A7276" t="s">
        <v>6985</v>
      </c>
      <c r="C7276" s="18">
        <v>410</v>
      </c>
      <c r="D7276" s="1"/>
      <c r="E7276" s="1">
        <v>6</v>
      </c>
      <c r="F7276" s="1">
        <v>3</v>
      </c>
      <c r="G7276" s="1">
        <v>0</v>
      </c>
      <c r="H7276" s="1">
        <v>3</v>
      </c>
      <c r="I7276" s="15">
        <v>0.5</v>
      </c>
      <c r="J7276">
        <f t="shared" si="113"/>
        <v>40</v>
      </c>
    </row>
    <row r="7277" spans="1:10" x14ac:dyDescent="0.3">
      <c r="A7277" t="s">
        <v>6986</v>
      </c>
      <c r="C7277" s="18">
        <v>410</v>
      </c>
      <c r="D7277" s="1"/>
      <c r="E7277" s="1">
        <v>39</v>
      </c>
      <c r="F7277" s="1">
        <v>32</v>
      </c>
      <c r="G7277" s="1">
        <v>1</v>
      </c>
      <c r="H7277" s="1">
        <v>6</v>
      </c>
      <c r="I7277" s="15">
        <v>0.83333333333333337</v>
      </c>
      <c r="J7277">
        <f t="shared" si="113"/>
        <v>20</v>
      </c>
    </row>
    <row r="7278" spans="1:10" x14ac:dyDescent="0.3">
      <c r="A7278" t="s">
        <v>6987</v>
      </c>
      <c r="C7278" s="18">
        <v>410</v>
      </c>
      <c r="D7278" s="1"/>
      <c r="E7278" s="1">
        <v>16</v>
      </c>
      <c r="F7278" s="1">
        <v>12</v>
      </c>
      <c r="G7278" s="1">
        <v>0</v>
      </c>
      <c r="H7278" s="1">
        <v>4</v>
      </c>
      <c r="I7278" s="15">
        <v>0.75</v>
      </c>
      <c r="J7278">
        <f t="shared" si="113"/>
        <v>40</v>
      </c>
    </row>
    <row r="7279" spans="1:10" x14ac:dyDescent="0.3">
      <c r="A7279" t="s">
        <v>6988</v>
      </c>
      <c r="C7279" s="18">
        <v>410</v>
      </c>
      <c r="D7279" s="1"/>
      <c r="E7279" s="1">
        <v>3</v>
      </c>
      <c r="F7279" s="1">
        <v>1</v>
      </c>
      <c r="G7279" s="1">
        <v>2</v>
      </c>
      <c r="H7279" s="1">
        <v>0</v>
      </c>
      <c r="I7279" s="15">
        <v>0.66666666666666663</v>
      </c>
      <c r="J7279">
        <f t="shared" si="113"/>
        <v>40</v>
      </c>
    </row>
    <row r="7280" spans="1:10" x14ac:dyDescent="0.3">
      <c r="A7280" t="s">
        <v>6989</v>
      </c>
      <c r="C7280" s="18">
        <v>410</v>
      </c>
      <c r="D7280" s="1"/>
      <c r="E7280" s="1">
        <v>3</v>
      </c>
      <c r="F7280" s="1">
        <v>2</v>
      </c>
      <c r="G7280" s="1">
        <v>0</v>
      </c>
      <c r="H7280" s="1">
        <v>1</v>
      </c>
      <c r="I7280" s="15">
        <v>0.66666666666666663</v>
      </c>
      <c r="J7280">
        <f t="shared" si="113"/>
        <v>40</v>
      </c>
    </row>
    <row r="7281" spans="1:10" x14ac:dyDescent="0.3">
      <c r="A7281" t="s">
        <v>6990</v>
      </c>
      <c r="C7281" s="18">
        <v>410</v>
      </c>
      <c r="D7281" s="1"/>
      <c r="E7281" s="1">
        <v>3</v>
      </c>
      <c r="F7281" s="1">
        <v>2</v>
      </c>
      <c r="G7281" s="1">
        <v>0</v>
      </c>
      <c r="H7281" s="1">
        <v>1</v>
      </c>
      <c r="I7281" s="15">
        <v>0.66666666666666663</v>
      </c>
      <c r="J7281">
        <f t="shared" si="113"/>
        <v>40</v>
      </c>
    </row>
    <row r="7282" spans="1:10" x14ac:dyDescent="0.3">
      <c r="A7282" s="21" t="s">
        <v>6991</v>
      </c>
      <c r="C7282" s="18">
        <v>410</v>
      </c>
      <c r="D7282" s="1"/>
      <c r="E7282" s="1">
        <v>3</v>
      </c>
      <c r="F7282" s="1">
        <v>2</v>
      </c>
      <c r="G7282" s="1">
        <v>0</v>
      </c>
      <c r="H7282" s="1">
        <v>1</v>
      </c>
      <c r="I7282" s="15">
        <v>0.66666666666666663</v>
      </c>
      <c r="J7282">
        <f t="shared" si="113"/>
        <v>40</v>
      </c>
    </row>
    <row r="7283" spans="1:10" x14ac:dyDescent="0.3">
      <c r="A7283" t="s">
        <v>6992</v>
      </c>
      <c r="C7283" s="18">
        <v>410</v>
      </c>
      <c r="D7283" s="1"/>
      <c r="E7283" s="1">
        <v>3</v>
      </c>
      <c r="F7283" s="1">
        <v>2</v>
      </c>
      <c r="G7283" s="1">
        <v>0</v>
      </c>
      <c r="H7283" s="1">
        <v>1</v>
      </c>
      <c r="I7283" s="15">
        <v>0.66666666666666663</v>
      </c>
      <c r="J7283">
        <f t="shared" si="113"/>
        <v>40</v>
      </c>
    </row>
    <row r="7284" spans="1:10" x14ac:dyDescent="0.3">
      <c r="A7284" t="s">
        <v>6993</v>
      </c>
      <c r="C7284" s="18">
        <v>410</v>
      </c>
      <c r="D7284" s="1"/>
      <c r="E7284" s="1">
        <v>3</v>
      </c>
      <c r="F7284" s="1">
        <v>2</v>
      </c>
      <c r="G7284" s="1">
        <v>0</v>
      </c>
      <c r="H7284" s="1">
        <v>1</v>
      </c>
      <c r="I7284" s="15">
        <v>0.66666666666666663</v>
      </c>
      <c r="J7284">
        <f t="shared" si="113"/>
        <v>40</v>
      </c>
    </row>
    <row r="7285" spans="1:10" x14ac:dyDescent="0.3">
      <c r="A7285" t="s">
        <v>6994</v>
      </c>
      <c r="C7285" s="18">
        <v>410</v>
      </c>
      <c r="D7285" s="1"/>
      <c r="E7285" s="1">
        <v>3</v>
      </c>
      <c r="F7285" s="1">
        <v>2</v>
      </c>
      <c r="G7285" s="1">
        <v>0</v>
      </c>
      <c r="H7285" s="1">
        <v>1</v>
      </c>
      <c r="I7285" s="15">
        <v>0.66666666666666663</v>
      </c>
      <c r="J7285">
        <f t="shared" si="113"/>
        <v>40</v>
      </c>
    </row>
    <row r="7286" spans="1:10" x14ac:dyDescent="0.3">
      <c r="A7286" t="s">
        <v>6995</v>
      </c>
      <c r="C7286" s="18">
        <v>410</v>
      </c>
      <c r="D7286" s="1"/>
      <c r="E7286" s="1">
        <v>3</v>
      </c>
      <c r="F7286" s="1">
        <v>2</v>
      </c>
      <c r="G7286" s="1">
        <v>0</v>
      </c>
      <c r="H7286" s="1">
        <v>1</v>
      </c>
      <c r="I7286" s="15">
        <v>0.66666666666666663</v>
      </c>
      <c r="J7286">
        <f t="shared" si="113"/>
        <v>40</v>
      </c>
    </row>
    <row r="7287" spans="1:10" x14ac:dyDescent="0.3">
      <c r="A7287" t="s">
        <v>6996</v>
      </c>
      <c r="C7287" s="18">
        <v>410</v>
      </c>
      <c r="D7287" s="1"/>
      <c r="E7287" s="1">
        <v>11</v>
      </c>
      <c r="F7287" s="1">
        <v>7</v>
      </c>
      <c r="G7287" s="1">
        <v>0</v>
      </c>
      <c r="H7287" s="1">
        <v>4</v>
      </c>
      <c r="I7287" s="15">
        <v>0.63636363636363635</v>
      </c>
      <c r="J7287">
        <f t="shared" si="113"/>
        <v>40</v>
      </c>
    </row>
    <row r="7288" spans="1:10" x14ac:dyDescent="0.3">
      <c r="A7288" t="s">
        <v>6997</v>
      </c>
      <c r="C7288" s="18">
        <v>410</v>
      </c>
      <c r="D7288" s="1"/>
      <c r="E7288" s="1">
        <v>3</v>
      </c>
      <c r="F7288" s="1">
        <v>2</v>
      </c>
      <c r="G7288" s="1">
        <v>0</v>
      </c>
      <c r="H7288" s="1">
        <v>1</v>
      </c>
      <c r="I7288" s="15">
        <v>0.66666666666666663</v>
      </c>
      <c r="J7288">
        <f t="shared" si="113"/>
        <v>40</v>
      </c>
    </row>
    <row r="7289" spans="1:10" x14ac:dyDescent="0.3">
      <c r="A7289" t="s">
        <v>6998</v>
      </c>
      <c r="C7289" s="18">
        <v>410</v>
      </c>
      <c r="D7289" s="1"/>
      <c r="E7289" s="1">
        <v>18</v>
      </c>
      <c r="F7289" s="1">
        <v>9</v>
      </c>
      <c r="G7289" s="1">
        <v>1</v>
      </c>
      <c r="H7289" s="1">
        <v>8</v>
      </c>
      <c r="I7289" s="15">
        <v>0.52777777777777779</v>
      </c>
      <c r="J7289">
        <f t="shared" si="113"/>
        <v>40</v>
      </c>
    </row>
    <row r="7290" spans="1:10" x14ac:dyDescent="0.3">
      <c r="A7290" t="s">
        <v>6999</v>
      </c>
      <c r="C7290" s="18">
        <v>410</v>
      </c>
      <c r="D7290" s="1"/>
      <c r="E7290" s="1">
        <v>16</v>
      </c>
      <c r="F7290" s="1">
        <v>10</v>
      </c>
      <c r="G7290" s="1">
        <v>0</v>
      </c>
      <c r="H7290" s="1">
        <v>6</v>
      </c>
      <c r="I7290" s="15">
        <v>0.625</v>
      </c>
      <c r="J7290">
        <f t="shared" si="113"/>
        <v>40</v>
      </c>
    </row>
    <row r="7291" spans="1:10" x14ac:dyDescent="0.3">
      <c r="A7291" t="s">
        <v>7000</v>
      </c>
      <c r="C7291" s="18">
        <v>410</v>
      </c>
      <c r="D7291" s="1"/>
      <c r="E7291" s="1">
        <v>3</v>
      </c>
      <c r="F7291" s="1">
        <v>2</v>
      </c>
      <c r="G7291" s="1">
        <v>0</v>
      </c>
      <c r="H7291" s="1">
        <v>1</v>
      </c>
      <c r="I7291" s="15">
        <v>0.66666666666666663</v>
      </c>
      <c r="J7291">
        <f t="shared" si="113"/>
        <v>40</v>
      </c>
    </row>
    <row r="7292" spans="1:10" x14ac:dyDescent="0.3">
      <c r="A7292" t="s">
        <v>7001</v>
      </c>
      <c r="C7292" s="18">
        <v>410</v>
      </c>
      <c r="D7292" s="1"/>
      <c r="E7292" s="1">
        <v>3</v>
      </c>
      <c r="F7292" s="1">
        <v>2</v>
      </c>
      <c r="G7292" s="1">
        <v>0</v>
      </c>
      <c r="H7292" s="1">
        <v>1</v>
      </c>
      <c r="I7292" s="15">
        <v>0.66666666666666663</v>
      </c>
      <c r="J7292">
        <f t="shared" si="113"/>
        <v>40</v>
      </c>
    </row>
    <row r="7293" spans="1:10" x14ac:dyDescent="0.3">
      <c r="A7293" t="s">
        <v>7002</v>
      </c>
      <c r="C7293" s="18">
        <v>410</v>
      </c>
      <c r="D7293" s="1"/>
      <c r="E7293" s="1">
        <v>3</v>
      </c>
      <c r="F7293" s="1">
        <v>2</v>
      </c>
      <c r="G7293" s="1">
        <v>0</v>
      </c>
      <c r="H7293" s="1">
        <v>1</v>
      </c>
      <c r="I7293" s="15">
        <v>0.66666666666666663</v>
      </c>
      <c r="J7293">
        <f t="shared" si="113"/>
        <v>40</v>
      </c>
    </row>
    <row r="7294" spans="1:10" x14ac:dyDescent="0.3">
      <c r="A7294" t="s">
        <v>7003</v>
      </c>
      <c r="C7294" s="18">
        <v>410</v>
      </c>
      <c r="D7294" s="1"/>
      <c r="E7294" s="1">
        <v>3</v>
      </c>
      <c r="F7294" s="1">
        <v>2</v>
      </c>
      <c r="G7294" s="1">
        <v>0</v>
      </c>
      <c r="H7294" s="1">
        <v>1</v>
      </c>
      <c r="I7294" s="15">
        <v>0.66666666666666663</v>
      </c>
      <c r="J7294">
        <f t="shared" si="113"/>
        <v>40</v>
      </c>
    </row>
    <row r="7295" spans="1:10" x14ac:dyDescent="0.3">
      <c r="A7295" t="s">
        <v>7004</v>
      </c>
      <c r="C7295" s="18">
        <v>410</v>
      </c>
      <c r="D7295" s="1"/>
      <c r="E7295" s="1">
        <v>3</v>
      </c>
      <c r="F7295" s="1">
        <v>2</v>
      </c>
      <c r="G7295" s="1">
        <v>0</v>
      </c>
      <c r="H7295" s="1">
        <v>1</v>
      </c>
      <c r="I7295" s="15">
        <v>0.66666666666666663</v>
      </c>
      <c r="J7295">
        <f t="shared" si="113"/>
        <v>40</v>
      </c>
    </row>
    <row r="7296" spans="1:10" x14ac:dyDescent="0.3">
      <c r="A7296" t="s">
        <v>7005</v>
      </c>
      <c r="C7296" s="18">
        <v>410</v>
      </c>
      <c r="D7296" s="1"/>
      <c r="E7296" s="1">
        <v>3</v>
      </c>
      <c r="F7296" s="1">
        <v>2</v>
      </c>
      <c r="G7296" s="1">
        <v>0</v>
      </c>
      <c r="H7296" s="1">
        <v>1</v>
      </c>
      <c r="I7296" s="15">
        <v>0.66666666666666663</v>
      </c>
      <c r="J7296">
        <f t="shared" si="113"/>
        <v>40</v>
      </c>
    </row>
    <row r="7297" spans="1:10" x14ac:dyDescent="0.3">
      <c r="A7297" t="s">
        <v>7006</v>
      </c>
      <c r="C7297" s="18">
        <v>410</v>
      </c>
      <c r="D7297" s="1"/>
      <c r="E7297" s="1">
        <v>3</v>
      </c>
      <c r="F7297" s="1">
        <v>2</v>
      </c>
      <c r="G7297" s="1">
        <v>0</v>
      </c>
      <c r="H7297" s="1">
        <v>1</v>
      </c>
      <c r="I7297" s="15">
        <v>0.66666666666666663</v>
      </c>
      <c r="J7297">
        <f t="shared" si="113"/>
        <v>40</v>
      </c>
    </row>
    <row r="7298" spans="1:10" x14ac:dyDescent="0.3">
      <c r="A7298" t="s">
        <v>7007</v>
      </c>
      <c r="C7298" s="18">
        <v>410</v>
      </c>
      <c r="D7298" s="1"/>
      <c r="E7298" s="1">
        <v>3</v>
      </c>
      <c r="F7298" s="1">
        <v>2</v>
      </c>
      <c r="G7298" s="1">
        <v>0</v>
      </c>
      <c r="H7298" s="1">
        <v>1</v>
      </c>
      <c r="I7298" s="15">
        <v>0.66666666666666663</v>
      </c>
      <c r="J7298">
        <f t="shared" si="113"/>
        <v>40</v>
      </c>
    </row>
    <row r="7299" spans="1:10" x14ac:dyDescent="0.3">
      <c r="A7299" t="s">
        <v>7008</v>
      </c>
      <c r="C7299" s="18">
        <v>410</v>
      </c>
      <c r="D7299" s="1"/>
      <c r="E7299" s="1">
        <v>3</v>
      </c>
      <c r="F7299" s="1">
        <v>2</v>
      </c>
      <c r="G7299" s="1">
        <v>0</v>
      </c>
      <c r="H7299" s="1">
        <v>1</v>
      </c>
      <c r="I7299" s="15">
        <v>0.66666666666666663</v>
      </c>
      <c r="J7299">
        <f t="shared" si="113"/>
        <v>40</v>
      </c>
    </row>
    <row r="7300" spans="1:10" x14ac:dyDescent="0.3">
      <c r="A7300" t="s">
        <v>7009</v>
      </c>
      <c r="C7300" s="18">
        <v>410</v>
      </c>
      <c r="D7300" s="1"/>
      <c r="E7300" s="1">
        <v>10</v>
      </c>
      <c r="F7300" s="1">
        <v>4</v>
      </c>
      <c r="G7300" s="1">
        <v>0</v>
      </c>
      <c r="H7300" s="1">
        <v>6</v>
      </c>
      <c r="I7300" s="15">
        <v>0.4</v>
      </c>
      <c r="J7300">
        <f t="shared" ref="J7300:J7363" si="114">IF(E7300&lt;=30,40,20)</f>
        <v>40</v>
      </c>
    </row>
    <row r="7301" spans="1:10" x14ac:dyDescent="0.3">
      <c r="A7301" t="s">
        <v>7010</v>
      </c>
      <c r="C7301" s="18">
        <v>410</v>
      </c>
      <c r="D7301" s="1"/>
      <c r="E7301" s="1">
        <v>10</v>
      </c>
      <c r="F7301" s="1">
        <v>2</v>
      </c>
      <c r="G7301" s="1">
        <v>0</v>
      </c>
      <c r="H7301" s="1">
        <v>8</v>
      </c>
      <c r="I7301" s="15">
        <v>0.2</v>
      </c>
      <c r="J7301">
        <f t="shared" si="114"/>
        <v>40</v>
      </c>
    </row>
    <row r="7302" spans="1:10" x14ac:dyDescent="0.3">
      <c r="A7302" t="s">
        <v>7011</v>
      </c>
      <c r="C7302" s="18">
        <v>410</v>
      </c>
      <c r="D7302" s="1"/>
      <c r="E7302" s="1">
        <v>8</v>
      </c>
      <c r="F7302" s="1">
        <v>2</v>
      </c>
      <c r="G7302" s="1">
        <v>1</v>
      </c>
      <c r="H7302" s="1">
        <v>5</v>
      </c>
      <c r="I7302" s="15">
        <v>0.3125</v>
      </c>
      <c r="J7302">
        <f t="shared" si="114"/>
        <v>40</v>
      </c>
    </row>
    <row r="7303" spans="1:10" x14ac:dyDescent="0.3">
      <c r="A7303" t="s">
        <v>7012</v>
      </c>
      <c r="C7303" s="18">
        <v>410</v>
      </c>
      <c r="D7303" s="1"/>
      <c r="E7303" s="1">
        <v>2</v>
      </c>
      <c r="F7303" s="1">
        <v>2</v>
      </c>
      <c r="G7303" s="1">
        <v>0</v>
      </c>
      <c r="H7303" s="1">
        <v>0</v>
      </c>
      <c r="I7303" s="15">
        <v>1</v>
      </c>
      <c r="J7303">
        <f t="shared" si="114"/>
        <v>40</v>
      </c>
    </row>
    <row r="7304" spans="1:10" x14ac:dyDescent="0.3">
      <c r="A7304" t="s">
        <v>7013</v>
      </c>
      <c r="C7304" s="18">
        <v>410</v>
      </c>
      <c r="D7304" s="1"/>
      <c r="E7304" s="1">
        <v>3</v>
      </c>
      <c r="F7304" s="1">
        <v>2</v>
      </c>
      <c r="G7304" s="1">
        <v>0</v>
      </c>
      <c r="H7304" s="1">
        <v>1</v>
      </c>
      <c r="I7304" s="15">
        <v>0.66666666666666663</v>
      </c>
      <c r="J7304">
        <f t="shared" si="114"/>
        <v>40</v>
      </c>
    </row>
    <row r="7305" spans="1:10" x14ac:dyDescent="0.3">
      <c r="A7305" s="21" t="s">
        <v>7014</v>
      </c>
      <c r="C7305" s="18">
        <v>410</v>
      </c>
      <c r="D7305" s="1"/>
      <c r="E7305" s="1">
        <v>5</v>
      </c>
      <c r="F7305" s="1">
        <v>2</v>
      </c>
      <c r="G7305" s="1">
        <v>1</v>
      </c>
      <c r="H7305" s="1">
        <v>2</v>
      </c>
      <c r="I7305" s="15">
        <v>0.5</v>
      </c>
      <c r="J7305">
        <f t="shared" si="114"/>
        <v>40</v>
      </c>
    </row>
    <row r="7306" spans="1:10" x14ac:dyDescent="0.3">
      <c r="A7306" t="s">
        <v>7015</v>
      </c>
      <c r="C7306" s="18">
        <v>410</v>
      </c>
      <c r="D7306" s="1"/>
      <c r="E7306" s="1">
        <v>6</v>
      </c>
      <c r="F7306" s="1">
        <v>3</v>
      </c>
      <c r="G7306" s="1">
        <v>1</v>
      </c>
      <c r="H7306" s="1">
        <v>2</v>
      </c>
      <c r="I7306" s="15">
        <v>0.58333333333333337</v>
      </c>
      <c r="J7306">
        <f t="shared" si="114"/>
        <v>40</v>
      </c>
    </row>
    <row r="7307" spans="1:10" x14ac:dyDescent="0.3">
      <c r="A7307" t="s">
        <v>7016</v>
      </c>
      <c r="C7307" s="18">
        <v>410</v>
      </c>
      <c r="D7307" s="1"/>
      <c r="E7307" s="1">
        <v>3</v>
      </c>
      <c r="F7307" s="1">
        <v>2</v>
      </c>
      <c r="G7307" s="1">
        <v>0</v>
      </c>
      <c r="H7307" s="1">
        <v>1</v>
      </c>
      <c r="I7307" s="15">
        <v>0.66666666666666663</v>
      </c>
      <c r="J7307">
        <f t="shared" si="114"/>
        <v>40</v>
      </c>
    </row>
    <row r="7308" spans="1:10" x14ac:dyDescent="0.3">
      <c r="A7308" t="s">
        <v>7017</v>
      </c>
      <c r="C7308" s="18">
        <v>410</v>
      </c>
      <c r="D7308" s="1"/>
      <c r="E7308" s="1">
        <v>3</v>
      </c>
      <c r="F7308" s="1">
        <v>2</v>
      </c>
      <c r="G7308" s="1">
        <v>0</v>
      </c>
      <c r="H7308" s="1">
        <v>1</v>
      </c>
      <c r="I7308" s="15">
        <v>0.66666666666666663</v>
      </c>
      <c r="J7308">
        <f t="shared" si="114"/>
        <v>40</v>
      </c>
    </row>
    <row r="7309" spans="1:10" x14ac:dyDescent="0.3">
      <c r="A7309" t="s">
        <v>7018</v>
      </c>
      <c r="C7309" s="18">
        <v>410</v>
      </c>
      <c r="D7309" s="1"/>
      <c r="E7309" s="1">
        <v>3</v>
      </c>
      <c r="F7309" s="1">
        <v>2</v>
      </c>
      <c r="G7309" s="1">
        <v>0</v>
      </c>
      <c r="H7309" s="1">
        <v>1</v>
      </c>
      <c r="I7309" s="15">
        <v>0.66666666666666663</v>
      </c>
      <c r="J7309">
        <f t="shared" si="114"/>
        <v>40</v>
      </c>
    </row>
    <row r="7310" spans="1:10" x14ac:dyDescent="0.3">
      <c r="A7310" t="s">
        <v>7019</v>
      </c>
      <c r="C7310" s="18">
        <v>410</v>
      </c>
      <c r="D7310" s="1"/>
      <c r="E7310" s="1">
        <v>3</v>
      </c>
      <c r="F7310" s="1">
        <v>2</v>
      </c>
      <c r="G7310" s="1">
        <v>0</v>
      </c>
      <c r="H7310" s="1">
        <v>1</v>
      </c>
      <c r="I7310" s="15">
        <v>0.66666666666666663</v>
      </c>
      <c r="J7310">
        <f t="shared" si="114"/>
        <v>40</v>
      </c>
    </row>
    <row r="7311" spans="1:10" x14ac:dyDescent="0.3">
      <c r="A7311" t="s">
        <v>7020</v>
      </c>
      <c r="C7311" s="18">
        <v>410</v>
      </c>
      <c r="D7311" s="1"/>
      <c r="E7311" s="1">
        <v>3</v>
      </c>
      <c r="F7311" s="1">
        <v>2</v>
      </c>
      <c r="G7311" s="1">
        <v>0</v>
      </c>
      <c r="H7311" s="1">
        <v>1</v>
      </c>
      <c r="I7311" s="15">
        <v>0.66666666666666663</v>
      </c>
      <c r="J7311">
        <f t="shared" si="114"/>
        <v>40</v>
      </c>
    </row>
    <row r="7312" spans="1:10" x14ac:dyDescent="0.3">
      <c r="A7312" t="s">
        <v>7021</v>
      </c>
      <c r="C7312" s="18">
        <v>410</v>
      </c>
      <c r="D7312" s="1"/>
      <c r="E7312" s="1">
        <v>14</v>
      </c>
      <c r="F7312" s="1">
        <v>10</v>
      </c>
      <c r="G7312" s="1">
        <v>1</v>
      </c>
      <c r="H7312" s="1">
        <v>3</v>
      </c>
      <c r="I7312" s="15">
        <v>0.75</v>
      </c>
      <c r="J7312">
        <f t="shared" si="114"/>
        <v>40</v>
      </c>
    </row>
    <row r="7313" spans="1:10" x14ac:dyDescent="0.3">
      <c r="A7313" t="s">
        <v>7022</v>
      </c>
      <c r="C7313" s="18">
        <v>410</v>
      </c>
      <c r="D7313" s="1"/>
      <c r="E7313" s="1">
        <v>6</v>
      </c>
      <c r="F7313" s="1">
        <v>2</v>
      </c>
      <c r="G7313" s="1">
        <v>0</v>
      </c>
      <c r="H7313" s="1">
        <v>4</v>
      </c>
      <c r="I7313" s="15">
        <v>0.33333333333333331</v>
      </c>
      <c r="J7313">
        <f t="shared" si="114"/>
        <v>40</v>
      </c>
    </row>
    <row r="7314" spans="1:10" x14ac:dyDescent="0.3">
      <c r="A7314" t="s">
        <v>7023</v>
      </c>
      <c r="C7314" s="18">
        <v>410</v>
      </c>
      <c r="D7314" s="1"/>
      <c r="E7314" s="1">
        <v>3</v>
      </c>
      <c r="F7314" s="1">
        <v>2</v>
      </c>
      <c r="G7314" s="1">
        <v>0</v>
      </c>
      <c r="H7314" s="1">
        <v>1</v>
      </c>
      <c r="I7314" s="15">
        <v>0.66666666666666663</v>
      </c>
      <c r="J7314">
        <f t="shared" si="114"/>
        <v>40</v>
      </c>
    </row>
    <row r="7315" spans="1:10" x14ac:dyDescent="0.3">
      <c r="A7315" t="s">
        <v>7024</v>
      </c>
      <c r="C7315" s="18">
        <v>410</v>
      </c>
      <c r="D7315" s="1"/>
      <c r="E7315" s="1">
        <v>8</v>
      </c>
      <c r="F7315" s="1">
        <v>4</v>
      </c>
      <c r="G7315" s="1">
        <v>0</v>
      </c>
      <c r="H7315" s="1">
        <v>4</v>
      </c>
      <c r="I7315" s="15">
        <v>0.5</v>
      </c>
      <c r="J7315">
        <f t="shared" si="114"/>
        <v>40</v>
      </c>
    </row>
    <row r="7316" spans="1:10" x14ac:dyDescent="0.3">
      <c r="A7316" t="s">
        <v>7025</v>
      </c>
      <c r="C7316" s="18">
        <v>410</v>
      </c>
      <c r="D7316" s="1"/>
      <c r="E7316" s="1">
        <v>7</v>
      </c>
      <c r="F7316" s="1">
        <v>2</v>
      </c>
      <c r="G7316" s="1">
        <v>0</v>
      </c>
      <c r="H7316" s="1">
        <v>5</v>
      </c>
      <c r="I7316" s="15">
        <v>0.2857142857142857</v>
      </c>
      <c r="J7316">
        <f t="shared" si="114"/>
        <v>40</v>
      </c>
    </row>
    <row r="7317" spans="1:10" x14ac:dyDescent="0.3">
      <c r="A7317" t="s">
        <v>7026</v>
      </c>
      <c r="C7317" s="18">
        <v>410</v>
      </c>
      <c r="D7317" s="1"/>
      <c r="E7317" s="1">
        <v>3</v>
      </c>
      <c r="F7317" s="1">
        <v>2</v>
      </c>
      <c r="G7317" s="1">
        <v>0</v>
      </c>
      <c r="H7317" s="1">
        <v>1</v>
      </c>
      <c r="I7317" s="15">
        <v>0.66666666666666663</v>
      </c>
      <c r="J7317">
        <f t="shared" si="114"/>
        <v>40</v>
      </c>
    </row>
    <row r="7318" spans="1:10" x14ac:dyDescent="0.3">
      <c r="A7318" t="s">
        <v>7027</v>
      </c>
      <c r="C7318" s="18">
        <v>410</v>
      </c>
      <c r="D7318" s="1"/>
      <c r="E7318" s="1">
        <v>8</v>
      </c>
      <c r="F7318" s="1">
        <v>3</v>
      </c>
      <c r="G7318" s="1">
        <v>1</v>
      </c>
      <c r="H7318" s="1">
        <v>4</v>
      </c>
      <c r="I7318" s="15">
        <v>0.4375</v>
      </c>
      <c r="J7318">
        <f t="shared" si="114"/>
        <v>40</v>
      </c>
    </row>
    <row r="7319" spans="1:10" x14ac:dyDescent="0.3">
      <c r="A7319" t="s">
        <v>7028</v>
      </c>
      <c r="C7319" s="18">
        <v>410</v>
      </c>
      <c r="D7319" s="1"/>
      <c r="E7319" s="1">
        <v>10</v>
      </c>
      <c r="F7319" s="1">
        <v>5</v>
      </c>
      <c r="G7319" s="1">
        <v>0</v>
      </c>
      <c r="H7319" s="1">
        <v>5</v>
      </c>
      <c r="I7319" s="15">
        <v>0.5</v>
      </c>
      <c r="J7319">
        <f t="shared" si="114"/>
        <v>40</v>
      </c>
    </row>
    <row r="7320" spans="1:10" x14ac:dyDescent="0.3">
      <c r="A7320" t="s">
        <v>7029</v>
      </c>
      <c r="C7320" s="18">
        <v>410</v>
      </c>
      <c r="D7320" s="1"/>
      <c r="E7320" s="1">
        <v>8</v>
      </c>
      <c r="F7320" s="1">
        <v>5</v>
      </c>
      <c r="G7320" s="1">
        <v>0</v>
      </c>
      <c r="H7320" s="1">
        <v>3</v>
      </c>
      <c r="I7320" s="15">
        <v>0.625</v>
      </c>
      <c r="J7320">
        <f t="shared" si="114"/>
        <v>40</v>
      </c>
    </row>
    <row r="7321" spans="1:10" x14ac:dyDescent="0.3">
      <c r="A7321" t="s">
        <v>7030</v>
      </c>
      <c r="C7321" s="18">
        <v>410</v>
      </c>
      <c r="D7321" s="1"/>
      <c r="E7321" s="1">
        <v>3</v>
      </c>
      <c r="F7321" s="1">
        <v>2</v>
      </c>
      <c r="G7321" s="1">
        <v>0</v>
      </c>
      <c r="H7321" s="1">
        <v>1</v>
      </c>
      <c r="I7321" s="15">
        <v>0.66666666666666663</v>
      </c>
      <c r="J7321">
        <f t="shared" si="114"/>
        <v>40</v>
      </c>
    </row>
    <row r="7322" spans="1:10" x14ac:dyDescent="0.3">
      <c r="A7322" t="s">
        <v>7031</v>
      </c>
      <c r="C7322" s="18">
        <v>410</v>
      </c>
      <c r="D7322" s="1"/>
      <c r="E7322" s="1">
        <v>3</v>
      </c>
      <c r="F7322" s="1">
        <v>2</v>
      </c>
      <c r="G7322" s="1">
        <v>0</v>
      </c>
      <c r="H7322" s="1">
        <v>1</v>
      </c>
      <c r="I7322" s="15">
        <v>0.66666666666666663</v>
      </c>
      <c r="J7322">
        <f t="shared" si="114"/>
        <v>40</v>
      </c>
    </row>
    <row r="7323" spans="1:10" x14ac:dyDescent="0.3">
      <c r="A7323" t="s">
        <v>7032</v>
      </c>
      <c r="C7323" s="18">
        <v>410</v>
      </c>
      <c r="D7323" s="1"/>
      <c r="E7323" s="1">
        <v>3</v>
      </c>
      <c r="F7323" s="1">
        <v>3</v>
      </c>
      <c r="G7323" s="1">
        <v>0</v>
      </c>
      <c r="H7323" s="1">
        <v>0</v>
      </c>
      <c r="I7323" s="15">
        <v>1</v>
      </c>
      <c r="J7323">
        <f t="shared" si="114"/>
        <v>40</v>
      </c>
    </row>
    <row r="7324" spans="1:10" x14ac:dyDescent="0.3">
      <c r="A7324" t="s">
        <v>7033</v>
      </c>
      <c r="C7324" s="18">
        <v>410</v>
      </c>
      <c r="D7324" s="1"/>
      <c r="E7324" s="1">
        <v>3</v>
      </c>
      <c r="F7324" s="1">
        <v>2</v>
      </c>
      <c r="G7324" s="1">
        <v>0</v>
      </c>
      <c r="H7324" s="1">
        <v>1</v>
      </c>
      <c r="I7324" s="15">
        <v>0.66666666666666663</v>
      </c>
      <c r="J7324">
        <f t="shared" si="114"/>
        <v>40</v>
      </c>
    </row>
    <row r="7325" spans="1:10" x14ac:dyDescent="0.3">
      <c r="A7325" t="s">
        <v>7034</v>
      </c>
      <c r="C7325" s="18">
        <v>410</v>
      </c>
      <c r="D7325" s="1"/>
      <c r="E7325" s="1">
        <v>3</v>
      </c>
      <c r="F7325" s="1">
        <v>2</v>
      </c>
      <c r="G7325" s="1">
        <v>1</v>
      </c>
      <c r="H7325" s="1">
        <v>0</v>
      </c>
      <c r="I7325" s="15">
        <v>0.83333333333333337</v>
      </c>
      <c r="J7325">
        <f t="shared" si="114"/>
        <v>40</v>
      </c>
    </row>
    <row r="7326" spans="1:10" x14ac:dyDescent="0.3">
      <c r="A7326" t="s">
        <v>7035</v>
      </c>
      <c r="C7326" s="18">
        <v>410</v>
      </c>
      <c r="D7326" s="1"/>
      <c r="E7326" s="1">
        <v>3</v>
      </c>
      <c r="F7326" s="1">
        <v>2</v>
      </c>
      <c r="G7326" s="1">
        <v>0</v>
      </c>
      <c r="H7326" s="1">
        <v>1</v>
      </c>
      <c r="I7326" s="15">
        <v>0.66666666666666663</v>
      </c>
      <c r="J7326">
        <f t="shared" si="114"/>
        <v>40</v>
      </c>
    </row>
    <row r="7327" spans="1:10" x14ac:dyDescent="0.3">
      <c r="A7327" t="s">
        <v>7036</v>
      </c>
      <c r="C7327" s="18">
        <v>410</v>
      </c>
      <c r="D7327" s="1"/>
      <c r="E7327" s="1">
        <v>3</v>
      </c>
      <c r="F7327" s="1">
        <v>1</v>
      </c>
      <c r="G7327" s="1">
        <v>0</v>
      </c>
      <c r="H7327" s="1">
        <v>2</v>
      </c>
      <c r="I7327" s="15">
        <v>0.33333333333333331</v>
      </c>
      <c r="J7327">
        <f t="shared" si="114"/>
        <v>40</v>
      </c>
    </row>
    <row r="7328" spans="1:10" x14ac:dyDescent="0.3">
      <c r="A7328" t="s">
        <v>7037</v>
      </c>
      <c r="C7328" s="18">
        <v>410</v>
      </c>
      <c r="D7328" s="1"/>
      <c r="E7328" s="1">
        <v>5</v>
      </c>
      <c r="F7328" s="1">
        <v>3</v>
      </c>
      <c r="G7328" s="1">
        <v>0</v>
      </c>
      <c r="H7328" s="1">
        <v>2</v>
      </c>
      <c r="I7328" s="15">
        <v>0.6</v>
      </c>
      <c r="J7328">
        <f t="shared" si="114"/>
        <v>40</v>
      </c>
    </row>
    <row r="7329" spans="1:10" x14ac:dyDescent="0.3">
      <c r="A7329" t="s">
        <v>7038</v>
      </c>
      <c r="C7329" s="18">
        <v>410</v>
      </c>
      <c r="D7329" s="1"/>
      <c r="E7329" s="1">
        <v>3</v>
      </c>
      <c r="F7329" s="1">
        <v>1</v>
      </c>
      <c r="G7329" s="1">
        <v>0</v>
      </c>
      <c r="H7329" s="1">
        <v>2</v>
      </c>
      <c r="I7329" s="15">
        <v>0.33333333333333331</v>
      </c>
      <c r="J7329">
        <f t="shared" si="114"/>
        <v>40</v>
      </c>
    </row>
    <row r="7330" spans="1:10" x14ac:dyDescent="0.3">
      <c r="A7330" t="s">
        <v>7039</v>
      </c>
      <c r="C7330" s="18">
        <v>410</v>
      </c>
      <c r="D7330" s="1"/>
      <c r="E7330" s="1">
        <v>5</v>
      </c>
      <c r="F7330" s="1">
        <v>3</v>
      </c>
      <c r="G7330" s="1">
        <v>0</v>
      </c>
      <c r="H7330" s="1">
        <v>2</v>
      </c>
      <c r="I7330" s="15">
        <v>0.6</v>
      </c>
      <c r="J7330">
        <f t="shared" si="114"/>
        <v>40</v>
      </c>
    </row>
    <row r="7331" spans="1:10" x14ac:dyDescent="0.3">
      <c r="A7331" t="s">
        <v>7040</v>
      </c>
      <c r="C7331" s="18">
        <v>410</v>
      </c>
      <c r="D7331" s="1"/>
      <c r="E7331" s="1">
        <v>5</v>
      </c>
      <c r="F7331" s="1">
        <v>2</v>
      </c>
      <c r="G7331" s="1">
        <v>0</v>
      </c>
      <c r="H7331" s="1">
        <v>3</v>
      </c>
      <c r="I7331" s="15">
        <v>0.4</v>
      </c>
      <c r="J7331">
        <f t="shared" si="114"/>
        <v>40</v>
      </c>
    </row>
    <row r="7332" spans="1:10" x14ac:dyDescent="0.3">
      <c r="A7332" t="s">
        <v>7041</v>
      </c>
      <c r="C7332" s="18">
        <v>410</v>
      </c>
      <c r="D7332" s="1"/>
      <c r="E7332" s="1">
        <v>5</v>
      </c>
      <c r="F7332" s="1">
        <v>3</v>
      </c>
      <c r="G7332" s="1">
        <v>0</v>
      </c>
      <c r="H7332" s="1">
        <v>2</v>
      </c>
      <c r="I7332" s="15">
        <v>0.6</v>
      </c>
      <c r="J7332">
        <f t="shared" si="114"/>
        <v>40</v>
      </c>
    </row>
    <row r="7333" spans="1:10" x14ac:dyDescent="0.3">
      <c r="A7333" t="s">
        <v>7042</v>
      </c>
      <c r="C7333" s="18">
        <v>410</v>
      </c>
      <c r="D7333" s="1"/>
      <c r="E7333" s="1">
        <v>5</v>
      </c>
      <c r="F7333" s="1">
        <v>5</v>
      </c>
      <c r="G7333" s="1">
        <v>0</v>
      </c>
      <c r="H7333" s="1">
        <v>0</v>
      </c>
      <c r="I7333" s="15">
        <v>1</v>
      </c>
      <c r="J7333">
        <f t="shared" si="114"/>
        <v>40</v>
      </c>
    </row>
    <row r="7334" spans="1:10" x14ac:dyDescent="0.3">
      <c r="A7334" t="s">
        <v>7043</v>
      </c>
      <c r="C7334" s="18">
        <v>410</v>
      </c>
      <c r="D7334" s="1"/>
      <c r="E7334" s="1">
        <v>5</v>
      </c>
      <c r="F7334" s="1">
        <v>4</v>
      </c>
      <c r="G7334" s="1">
        <v>0</v>
      </c>
      <c r="H7334" s="1">
        <v>1</v>
      </c>
      <c r="I7334" s="15">
        <v>0.8</v>
      </c>
      <c r="J7334">
        <f t="shared" si="114"/>
        <v>40</v>
      </c>
    </row>
    <row r="7335" spans="1:10" x14ac:dyDescent="0.3">
      <c r="A7335" t="s">
        <v>7044</v>
      </c>
      <c r="C7335" s="18">
        <v>410</v>
      </c>
      <c r="D7335" s="1"/>
      <c r="E7335" s="1">
        <v>3</v>
      </c>
      <c r="F7335" s="1">
        <v>3</v>
      </c>
      <c r="G7335" s="1">
        <v>0</v>
      </c>
      <c r="H7335" s="1">
        <v>0</v>
      </c>
      <c r="I7335" s="15">
        <v>1</v>
      </c>
      <c r="J7335">
        <f t="shared" si="114"/>
        <v>40</v>
      </c>
    </row>
    <row r="7336" spans="1:10" x14ac:dyDescent="0.3">
      <c r="A7336" t="s">
        <v>7045</v>
      </c>
      <c r="C7336" s="18">
        <v>410</v>
      </c>
      <c r="D7336" s="1"/>
      <c r="E7336" s="1">
        <v>3</v>
      </c>
      <c r="F7336" s="1">
        <v>2</v>
      </c>
      <c r="G7336" s="1">
        <v>0</v>
      </c>
      <c r="H7336" s="1">
        <v>1</v>
      </c>
      <c r="I7336" s="15">
        <v>0.66666666666666663</v>
      </c>
      <c r="J7336">
        <f t="shared" si="114"/>
        <v>40</v>
      </c>
    </row>
    <row r="7337" spans="1:10" x14ac:dyDescent="0.3">
      <c r="A7337" t="s">
        <v>7046</v>
      </c>
      <c r="C7337" s="18">
        <v>410</v>
      </c>
      <c r="D7337" s="1"/>
      <c r="E7337" s="1">
        <v>5</v>
      </c>
      <c r="F7337" s="1">
        <v>2</v>
      </c>
      <c r="G7337" s="1">
        <v>0</v>
      </c>
      <c r="H7337" s="1">
        <v>3</v>
      </c>
      <c r="I7337" s="15">
        <v>0.4</v>
      </c>
      <c r="J7337">
        <f t="shared" si="114"/>
        <v>40</v>
      </c>
    </row>
    <row r="7338" spans="1:10" x14ac:dyDescent="0.3">
      <c r="A7338" t="s">
        <v>7047</v>
      </c>
      <c r="C7338" s="18">
        <v>410</v>
      </c>
      <c r="D7338" s="1"/>
      <c r="E7338" s="1">
        <v>5</v>
      </c>
      <c r="F7338" s="1">
        <v>1</v>
      </c>
      <c r="G7338" s="1">
        <v>2</v>
      </c>
      <c r="H7338" s="1">
        <v>2</v>
      </c>
      <c r="I7338" s="15">
        <v>0.4</v>
      </c>
      <c r="J7338">
        <f t="shared" si="114"/>
        <v>40</v>
      </c>
    </row>
    <row r="7339" spans="1:10" x14ac:dyDescent="0.3">
      <c r="A7339" t="s">
        <v>7048</v>
      </c>
      <c r="C7339" s="18">
        <v>410</v>
      </c>
      <c r="D7339" s="1"/>
      <c r="E7339" s="1">
        <v>3</v>
      </c>
      <c r="F7339" s="1">
        <v>1</v>
      </c>
      <c r="G7339" s="1">
        <v>0</v>
      </c>
      <c r="H7339" s="1">
        <v>2</v>
      </c>
      <c r="I7339" s="15">
        <v>0.33333333333333331</v>
      </c>
      <c r="J7339">
        <f t="shared" si="114"/>
        <v>40</v>
      </c>
    </row>
    <row r="7340" spans="1:10" x14ac:dyDescent="0.3">
      <c r="A7340" s="21" t="s">
        <v>7049</v>
      </c>
      <c r="C7340" s="18">
        <v>410</v>
      </c>
      <c r="D7340" s="1"/>
      <c r="E7340" s="1">
        <v>5</v>
      </c>
      <c r="F7340" s="1">
        <v>3</v>
      </c>
      <c r="G7340" s="1">
        <v>0</v>
      </c>
      <c r="H7340" s="1">
        <v>2</v>
      </c>
      <c r="I7340" s="15">
        <v>0.6</v>
      </c>
      <c r="J7340">
        <f t="shared" si="114"/>
        <v>40</v>
      </c>
    </row>
    <row r="7341" spans="1:10" x14ac:dyDescent="0.3">
      <c r="A7341" t="s">
        <v>7050</v>
      </c>
      <c r="C7341" s="18">
        <v>410</v>
      </c>
      <c r="D7341" s="1"/>
      <c r="E7341" s="1">
        <v>5</v>
      </c>
      <c r="F7341" s="1">
        <v>4</v>
      </c>
      <c r="G7341" s="1">
        <v>0</v>
      </c>
      <c r="H7341" s="1">
        <v>1</v>
      </c>
      <c r="I7341" s="15">
        <v>0.8</v>
      </c>
      <c r="J7341">
        <f t="shared" si="114"/>
        <v>40</v>
      </c>
    </row>
    <row r="7342" spans="1:10" x14ac:dyDescent="0.3">
      <c r="A7342" t="s">
        <v>7051</v>
      </c>
      <c r="C7342" s="18">
        <v>410</v>
      </c>
      <c r="D7342" s="1"/>
      <c r="E7342" s="1">
        <v>5</v>
      </c>
      <c r="F7342" s="1">
        <v>3</v>
      </c>
      <c r="G7342" s="1">
        <v>0</v>
      </c>
      <c r="H7342" s="1">
        <v>2</v>
      </c>
      <c r="I7342" s="15">
        <v>0.6</v>
      </c>
      <c r="J7342">
        <f t="shared" si="114"/>
        <v>40</v>
      </c>
    </row>
    <row r="7343" spans="1:10" x14ac:dyDescent="0.3">
      <c r="A7343" t="s">
        <v>7052</v>
      </c>
      <c r="C7343" s="18">
        <v>410</v>
      </c>
      <c r="D7343" s="1"/>
      <c r="E7343" s="1">
        <v>3</v>
      </c>
      <c r="F7343" s="1">
        <v>2</v>
      </c>
      <c r="G7343" s="1">
        <v>0</v>
      </c>
      <c r="H7343" s="1">
        <v>1</v>
      </c>
      <c r="I7343" s="15">
        <v>0.66666666666666663</v>
      </c>
      <c r="J7343">
        <f t="shared" si="114"/>
        <v>40</v>
      </c>
    </row>
    <row r="7344" spans="1:10" x14ac:dyDescent="0.3">
      <c r="A7344" t="s">
        <v>7053</v>
      </c>
      <c r="C7344" s="18">
        <v>410</v>
      </c>
      <c r="D7344" s="1"/>
      <c r="E7344" s="1">
        <v>3</v>
      </c>
      <c r="F7344" s="1">
        <v>1</v>
      </c>
      <c r="G7344" s="1">
        <v>0</v>
      </c>
      <c r="H7344" s="1">
        <v>2</v>
      </c>
      <c r="I7344" s="15">
        <v>0.33333333333333331</v>
      </c>
      <c r="J7344">
        <f t="shared" si="114"/>
        <v>40</v>
      </c>
    </row>
    <row r="7345" spans="1:10" x14ac:dyDescent="0.3">
      <c r="A7345" t="s">
        <v>7054</v>
      </c>
      <c r="C7345" s="18">
        <v>410</v>
      </c>
      <c r="D7345" s="1"/>
      <c r="E7345" s="1">
        <v>3</v>
      </c>
      <c r="F7345" s="1">
        <v>2</v>
      </c>
      <c r="G7345" s="1">
        <v>0</v>
      </c>
      <c r="H7345" s="1">
        <v>1</v>
      </c>
      <c r="I7345" s="15">
        <v>0.66666666666666663</v>
      </c>
      <c r="J7345">
        <f t="shared" si="114"/>
        <v>40</v>
      </c>
    </row>
    <row r="7346" spans="1:10" x14ac:dyDescent="0.3">
      <c r="A7346" t="s">
        <v>7055</v>
      </c>
      <c r="C7346" s="18">
        <v>410</v>
      </c>
      <c r="D7346" s="1"/>
      <c r="E7346" s="1">
        <v>5</v>
      </c>
      <c r="F7346" s="1">
        <v>1</v>
      </c>
      <c r="G7346" s="1">
        <v>0</v>
      </c>
      <c r="H7346" s="1">
        <v>4</v>
      </c>
      <c r="I7346" s="15">
        <v>0.2</v>
      </c>
      <c r="J7346">
        <f t="shared" si="114"/>
        <v>40</v>
      </c>
    </row>
    <row r="7347" spans="1:10" x14ac:dyDescent="0.3">
      <c r="A7347" t="s">
        <v>7056</v>
      </c>
      <c r="C7347" s="18">
        <v>410</v>
      </c>
      <c r="D7347" s="1"/>
      <c r="E7347" s="1">
        <v>5</v>
      </c>
      <c r="F7347" s="1">
        <v>2</v>
      </c>
      <c r="G7347" s="1">
        <v>1</v>
      </c>
      <c r="H7347" s="1">
        <v>2</v>
      </c>
      <c r="I7347" s="15">
        <v>0.5</v>
      </c>
      <c r="J7347">
        <f t="shared" si="114"/>
        <v>40</v>
      </c>
    </row>
    <row r="7348" spans="1:10" x14ac:dyDescent="0.3">
      <c r="A7348" t="s">
        <v>7057</v>
      </c>
      <c r="C7348" s="18">
        <v>410</v>
      </c>
      <c r="D7348" s="1"/>
      <c r="E7348" s="1">
        <v>5</v>
      </c>
      <c r="F7348" s="1">
        <v>2</v>
      </c>
      <c r="G7348" s="1">
        <v>1</v>
      </c>
      <c r="H7348" s="1">
        <v>2</v>
      </c>
      <c r="I7348" s="15">
        <v>0.5</v>
      </c>
      <c r="J7348">
        <f t="shared" si="114"/>
        <v>40</v>
      </c>
    </row>
    <row r="7349" spans="1:10" x14ac:dyDescent="0.3">
      <c r="A7349" t="s">
        <v>7058</v>
      </c>
      <c r="C7349" s="18">
        <v>410</v>
      </c>
      <c r="D7349" s="1"/>
      <c r="E7349" s="1">
        <v>3</v>
      </c>
      <c r="F7349" s="1">
        <v>1</v>
      </c>
      <c r="G7349" s="1">
        <v>0</v>
      </c>
      <c r="H7349" s="1">
        <v>2</v>
      </c>
      <c r="I7349" s="15">
        <v>0.33333333333333331</v>
      </c>
      <c r="J7349">
        <f t="shared" si="114"/>
        <v>40</v>
      </c>
    </row>
    <row r="7350" spans="1:10" x14ac:dyDescent="0.3">
      <c r="A7350" t="s">
        <v>7059</v>
      </c>
      <c r="C7350" s="18">
        <v>410</v>
      </c>
      <c r="D7350" s="1"/>
      <c r="E7350" s="1">
        <v>2</v>
      </c>
      <c r="F7350" s="1">
        <v>1</v>
      </c>
      <c r="G7350" s="1">
        <v>0</v>
      </c>
      <c r="H7350" s="1">
        <v>1</v>
      </c>
      <c r="I7350" s="15">
        <v>0.5</v>
      </c>
      <c r="J7350">
        <f t="shared" si="114"/>
        <v>40</v>
      </c>
    </row>
    <row r="7351" spans="1:10" x14ac:dyDescent="0.3">
      <c r="A7351" t="s">
        <v>7061</v>
      </c>
      <c r="C7351" s="18">
        <v>410</v>
      </c>
      <c r="D7351" s="1"/>
      <c r="E7351" s="1">
        <v>5</v>
      </c>
      <c r="F7351" s="1">
        <v>5</v>
      </c>
      <c r="G7351" s="1">
        <v>0</v>
      </c>
      <c r="H7351" s="1">
        <v>0</v>
      </c>
      <c r="I7351" s="15">
        <v>1</v>
      </c>
      <c r="J7351">
        <f t="shared" si="114"/>
        <v>40</v>
      </c>
    </row>
    <row r="7352" spans="1:10" x14ac:dyDescent="0.3">
      <c r="A7352" t="s">
        <v>7062</v>
      </c>
      <c r="C7352" s="18">
        <v>410</v>
      </c>
      <c r="D7352" s="1"/>
      <c r="E7352" s="1">
        <v>5</v>
      </c>
      <c r="F7352" s="1">
        <v>2</v>
      </c>
      <c r="G7352" s="1">
        <v>0</v>
      </c>
      <c r="H7352" s="1">
        <v>3</v>
      </c>
      <c r="I7352" s="15">
        <v>0.4</v>
      </c>
      <c r="J7352">
        <f t="shared" si="114"/>
        <v>40</v>
      </c>
    </row>
    <row r="7353" spans="1:10" x14ac:dyDescent="0.3">
      <c r="A7353" t="s">
        <v>7063</v>
      </c>
      <c r="C7353" s="18">
        <v>410</v>
      </c>
      <c r="D7353" s="1"/>
      <c r="E7353" s="1">
        <v>5</v>
      </c>
      <c r="F7353" s="1">
        <v>2</v>
      </c>
      <c r="G7353" s="1">
        <v>0</v>
      </c>
      <c r="H7353" s="1">
        <v>3</v>
      </c>
      <c r="I7353" s="15">
        <v>0.4</v>
      </c>
      <c r="J7353">
        <f t="shared" si="114"/>
        <v>40</v>
      </c>
    </row>
    <row r="7354" spans="1:10" x14ac:dyDescent="0.3">
      <c r="A7354" t="s">
        <v>7064</v>
      </c>
      <c r="C7354" s="18">
        <v>410</v>
      </c>
      <c r="D7354" s="1"/>
      <c r="E7354" s="1">
        <v>3</v>
      </c>
      <c r="F7354" s="1">
        <v>1</v>
      </c>
      <c r="G7354" s="1">
        <v>0</v>
      </c>
      <c r="H7354" s="1">
        <v>2</v>
      </c>
      <c r="I7354" s="15">
        <v>0.33333333333333331</v>
      </c>
      <c r="J7354">
        <f t="shared" si="114"/>
        <v>40</v>
      </c>
    </row>
    <row r="7355" spans="1:10" x14ac:dyDescent="0.3">
      <c r="A7355" t="s">
        <v>7065</v>
      </c>
      <c r="C7355" s="18">
        <v>410</v>
      </c>
      <c r="D7355" s="1"/>
      <c r="E7355" s="1">
        <v>3</v>
      </c>
      <c r="F7355" s="1">
        <v>2</v>
      </c>
      <c r="G7355" s="1">
        <v>0</v>
      </c>
      <c r="H7355" s="1">
        <v>1</v>
      </c>
      <c r="I7355" s="15">
        <v>0.66666666666666663</v>
      </c>
      <c r="J7355">
        <f t="shared" si="114"/>
        <v>40</v>
      </c>
    </row>
    <row r="7356" spans="1:10" x14ac:dyDescent="0.3">
      <c r="A7356" t="s">
        <v>7066</v>
      </c>
      <c r="C7356" s="18">
        <v>410</v>
      </c>
      <c r="D7356" s="1"/>
      <c r="E7356" s="1">
        <v>3</v>
      </c>
      <c r="F7356" s="1">
        <v>1</v>
      </c>
      <c r="G7356" s="1">
        <v>0</v>
      </c>
      <c r="H7356" s="1">
        <v>2</v>
      </c>
      <c r="I7356" s="15">
        <v>0.33333333333333331</v>
      </c>
      <c r="J7356">
        <f t="shared" si="114"/>
        <v>40</v>
      </c>
    </row>
    <row r="7357" spans="1:10" x14ac:dyDescent="0.3">
      <c r="A7357" t="s">
        <v>7067</v>
      </c>
      <c r="C7357" s="18">
        <v>410</v>
      </c>
      <c r="D7357" s="1"/>
      <c r="E7357" s="1">
        <v>3</v>
      </c>
      <c r="F7357" s="1">
        <v>2</v>
      </c>
      <c r="G7357" s="1">
        <v>1</v>
      </c>
      <c r="H7357" s="1">
        <v>0</v>
      </c>
      <c r="I7357" s="15">
        <v>0.83333333333333337</v>
      </c>
      <c r="J7357">
        <f t="shared" si="114"/>
        <v>40</v>
      </c>
    </row>
    <row r="7358" spans="1:10" x14ac:dyDescent="0.3">
      <c r="A7358" t="s">
        <v>7068</v>
      </c>
      <c r="C7358" s="18">
        <v>410</v>
      </c>
      <c r="D7358" s="1"/>
      <c r="E7358" s="1">
        <v>3</v>
      </c>
      <c r="F7358" s="1">
        <v>1</v>
      </c>
      <c r="G7358" s="1">
        <v>0</v>
      </c>
      <c r="H7358" s="1">
        <v>2</v>
      </c>
      <c r="I7358" s="15">
        <v>0.33333333333333331</v>
      </c>
      <c r="J7358">
        <f t="shared" si="114"/>
        <v>40</v>
      </c>
    </row>
    <row r="7359" spans="1:10" x14ac:dyDescent="0.3">
      <c r="A7359" t="s">
        <v>7069</v>
      </c>
      <c r="C7359" s="18">
        <v>410</v>
      </c>
      <c r="D7359" s="1"/>
      <c r="E7359" s="1">
        <v>3</v>
      </c>
      <c r="F7359" s="1">
        <v>1</v>
      </c>
      <c r="G7359" s="1">
        <v>0</v>
      </c>
      <c r="H7359" s="1">
        <v>2</v>
      </c>
      <c r="I7359" s="15">
        <v>0.33333333333333331</v>
      </c>
      <c r="J7359">
        <f t="shared" si="114"/>
        <v>40</v>
      </c>
    </row>
    <row r="7360" spans="1:10" x14ac:dyDescent="0.3">
      <c r="A7360" t="s">
        <v>7070</v>
      </c>
      <c r="C7360" s="18">
        <v>410</v>
      </c>
      <c r="D7360" s="1"/>
      <c r="E7360" s="1">
        <v>3</v>
      </c>
      <c r="F7360" s="1">
        <v>1</v>
      </c>
      <c r="G7360" s="1">
        <v>0</v>
      </c>
      <c r="H7360" s="1">
        <v>2</v>
      </c>
      <c r="I7360" s="15">
        <v>0.33333333333333331</v>
      </c>
      <c r="J7360">
        <f t="shared" si="114"/>
        <v>40</v>
      </c>
    </row>
    <row r="7361" spans="1:10" x14ac:dyDescent="0.3">
      <c r="A7361" t="s">
        <v>7071</v>
      </c>
      <c r="C7361" s="18">
        <v>410</v>
      </c>
      <c r="D7361" s="1"/>
      <c r="E7361" s="1">
        <v>3</v>
      </c>
      <c r="F7361" s="1">
        <v>1</v>
      </c>
      <c r="G7361" s="1">
        <v>0</v>
      </c>
      <c r="H7361" s="1">
        <v>2</v>
      </c>
      <c r="I7361" s="15">
        <v>0.33333333333333331</v>
      </c>
      <c r="J7361">
        <f t="shared" si="114"/>
        <v>40</v>
      </c>
    </row>
    <row r="7362" spans="1:10" x14ac:dyDescent="0.3">
      <c r="A7362" t="s">
        <v>7072</v>
      </c>
      <c r="C7362" s="18">
        <v>410</v>
      </c>
      <c r="D7362" s="1"/>
      <c r="E7362" s="1">
        <v>3</v>
      </c>
      <c r="F7362" s="1">
        <v>1</v>
      </c>
      <c r="G7362" s="1">
        <v>0</v>
      </c>
      <c r="H7362" s="1">
        <v>2</v>
      </c>
      <c r="I7362" s="15">
        <v>0.33333333333333331</v>
      </c>
      <c r="J7362">
        <f t="shared" si="114"/>
        <v>40</v>
      </c>
    </row>
    <row r="7363" spans="1:10" x14ac:dyDescent="0.3">
      <c r="A7363" t="s">
        <v>7073</v>
      </c>
      <c r="C7363" s="18">
        <v>410</v>
      </c>
      <c r="D7363" s="1"/>
      <c r="E7363" s="1">
        <v>3</v>
      </c>
      <c r="F7363" s="1">
        <v>3</v>
      </c>
      <c r="G7363" s="1">
        <v>0</v>
      </c>
      <c r="H7363" s="1">
        <v>0</v>
      </c>
      <c r="I7363" s="15">
        <v>1</v>
      </c>
      <c r="J7363">
        <f t="shared" si="114"/>
        <v>40</v>
      </c>
    </row>
    <row r="7364" spans="1:10" x14ac:dyDescent="0.3">
      <c r="A7364" t="s">
        <v>7074</v>
      </c>
      <c r="C7364" s="18">
        <v>410</v>
      </c>
      <c r="D7364" s="1"/>
      <c r="E7364" s="1">
        <v>3</v>
      </c>
      <c r="F7364" s="1">
        <v>2</v>
      </c>
      <c r="G7364" s="1">
        <v>0</v>
      </c>
      <c r="H7364" s="1">
        <v>1</v>
      </c>
      <c r="I7364" s="15">
        <v>0.66666666666666663</v>
      </c>
      <c r="J7364">
        <f t="shared" ref="J7364:J7427" si="115">IF(E7364&lt;=30,40,20)</f>
        <v>40</v>
      </c>
    </row>
    <row r="7365" spans="1:10" x14ac:dyDescent="0.3">
      <c r="A7365" t="s">
        <v>7075</v>
      </c>
      <c r="C7365" s="18">
        <v>410</v>
      </c>
      <c r="D7365" s="1"/>
      <c r="E7365" s="1">
        <v>3</v>
      </c>
      <c r="F7365" s="1">
        <v>1</v>
      </c>
      <c r="G7365" s="1">
        <v>0</v>
      </c>
      <c r="H7365" s="1">
        <v>2</v>
      </c>
      <c r="I7365" s="15">
        <v>0.33333333333333331</v>
      </c>
      <c r="J7365">
        <f t="shared" si="115"/>
        <v>40</v>
      </c>
    </row>
    <row r="7366" spans="1:10" x14ac:dyDescent="0.3">
      <c r="A7366" t="s">
        <v>7076</v>
      </c>
      <c r="C7366" s="18">
        <v>410</v>
      </c>
      <c r="D7366" s="1"/>
      <c r="E7366" s="1">
        <v>3</v>
      </c>
      <c r="F7366" s="1">
        <v>1</v>
      </c>
      <c r="G7366" s="1">
        <v>0</v>
      </c>
      <c r="H7366" s="1">
        <v>2</v>
      </c>
      <c r="I7366" s="15">
        <v>0.33333333333333331</v>
      </c>
      <c r="J7366">
        <f t="shared" si="115"/>
        <v>40</v>
      </c>
    </row>
    <row r="7367" spans="1:10" x14ac:dyDescent="0.3">
      <c r="A7367" t="s">
        <v>7077</v>
      </c>
      <c r="C7367" s="18">
        <v>410</v>
      </c>
      <c r="D7367" s="1"/>
      <c r="E7367" s="1">
        <v>3</v>
      </c>
      <c r="F7367" s="1">
        <v>2</v>
      </c>
      <c r="G7367" s="1">
        <v>0</v>
      </c>
      <c r="H7367" s="1">
        <v>1</v>
      </c>
      <c r="I7367" s="15">
        <v>0.66666666666666663</v>
      </c>
      <c r="J7367">
        <f t="shared" si="115"/>
        <v>40</v>
      </c>
    </row>
    <row r="7368" spans="1:10" x14ac:dyDescent="0.3">
      <c r="A7368" t="s">
        <v>7078</v>
      </c>
      <c r="C7368" s="18">
        <v>410</v>
      </c>
      <c r="D7368" s="1"/>
      <c r="E7368" s="1">
        <v>3</v>
      </c>
      <c r="F7368" s="1">
        <v>2</v>
      </c>
      <c r="G7368" s="1">
        <v>0</v>
      </c>
      <c r="H7368" s="1">
        <v>1</v>
      </c>
      <c r="I7368" s="15">
        <v>0.66666666666666663</v>
      </c>
      <c r="J7368">
        <f t="shared" si="115"/>
        <v>40</v>
      </c>
    </row>
    <row r="7369" spans="1:10" x14ac:dyDescent="0.3">
      <c r="A7369" t="s">
        <v>7079</v>
      </c>
      <c r="C7369" s="18">
        <v>410</v>
      </c>
      <c r="D7369" s="1"/>
      <c r="E7369" s="1">
        <v>3</v>
      </c>
      <c r="F7369" s="1">
        <v>2</v>
      </c>
      <c r="G7369" s="1">
        <v>0</v>
      </c>
      <c r="H7369" s="1">
        <v>1</v>
      </c>
      <c r="I7369" s="15">
        <v>0.66666666666666663</v>
      </c>
      <c r="J7369">
        <f t="shared" si="115"/>
        <v>40</v>
      </c>
    </row>
    <row r="7370" spans="1:10" x14ac:dyDescent="0.3">
      <c r="A7370" t="s">
        <v>7080</v>
      </c>
      <c r="C7370" s="18">
        <v>410</v>
      </c>
      <c r="D7370" s="1"/>
      <c r="E7370" s="1">
        <v>3</v>
      </c>
      <c r="F7370" s="1">
        <v>3</v>
      </c>
      <c r="G7370" s="1">
        <v>0</v>
      </c>
      <c r="H7370" s="1">
        <v>0</v>
      </c>
      <c r="I7370" s="15">
        <v>1</v>
      </c>
      <c r="J7370">
        <f t="shared" si="115"/>
        <v>40</v>
      </c>
    </row>
    <row r="7371" spans="1:10" x14ac:dyDescent="0.3">
      <c r="A7371" t="s">
        <v>7081</v>
      </c>
      <c r="C7371" s="18">
        <v>410</v>
      </c>
      <c r="D7371" s="1"/>
      <c r="E7371" s="1">
        <v>3</v>
      </c>
      <c r="F7371" s="1">
        <v>2</v>
      </c>
      <c r="G7371" s="1">
        <v>0</v>
      </c>
      <c r="H7371" s="1">
        <v>1</v>
      </c>
      <c r="I7371" s="15">
        <v>0.66666666666666663</v>
      </c>
      <c r="J7371">
        <f t="shared" si="115"/>
        <v>40</v>
      </c>
    </row>
    <row r="7372" spans="1:10" x14ac:dyDescent="0.3">
      <c r="A7372" t="s">
        <v>7082</v>
      </c>
      <c r="C7372" s="18">
        <v>410</v>
      </c>
      <c r="D7372" s="1"/>
      <c r="E7372" s="1">
        <v>3</v>
      </c>
      <c r="F7372" s="1">
        <v>2</v>
      </c>
      <c r="G7372" s="1">
        <v>0</v>
      </c>
      <c r="H7372" s="1">
        <v>1</v>
      </c>
      <c r="I7372" s="15">
        <v>0.66666666666666663</v>
      </c>
      <c r="J7372">
        <f t="shared" si="115"/>
        <v>40</v>
      </c>
    </row>
    <row r="7373" spans="1:10" x14ac:dyDescent="0.3">
      <c r="A7373" t="s">
        <v>7083</v>
      </c>
      <c r="C7373" s="18">
        <v>410</v>
      </c>
      <c r="D7373" s="1"/>
      <c r="E7373" s="1">
        <v>3</v>
      </c>
      <c r="F7373" s="1">
        <v>2</v>
      </c>
      <c r="G7373" s="1">
        <v>0</v>
      </c>
      <c r="H7373" s="1">
        <v>1</v>
      </c>
      <c r="I7373" s="15">
        <v>0.66666666666666663</v>
      </c>
      <c r="J7373">
        <f t="shared" si="115"/>
        <v>40</v>
      </c>
    </row>
    <row r="7374" spans="1:10" x14ac:dyDescent="0.3">
      <c r="A7374" t="s">
        <v>7084</v>
      </c>
      <c r="C7374" s="18">
        <v>410</v>
      </c>
      <c r="D7374" s="1"/>
      <c r="E7374" s="1">
        <v>2</v>
      </c>
      <c r="F7374" s="1">
        <v>1</v>
      </c>
      <c r="G7374" s="1">
        <v>0</v>
      </c>
      <c r="H7374" s="1">
        <v>1</v>
      </c>
      <c r="I7374" s="15">
        <v>0.5</v>
      </c>
      <c r="J7374">
        <f t="shared" si="115"/>
        <v>40</v>
      </c>
    </row>
    <row r="7375" spans="1:10" x14ac:dyDescent="0.3">
      <c r="A7375" t="s">
        <v>7085</v>
      </c>
      <c r="C7375" s="18">
        <v>410</v>
      </c>
      <c r="D7375" s="1"/>
      <c r="E7375" s="1">
        <v>3</v>
      </c>
      <c r="F7375" s="1">
        <v>1</v>
      </c>
      <c r="G7375" s="1">
        <v>0</v>
      </c>
      <c r="H7375" s="1">
        <v>2</v>
      </c>
      <c r="I7375" s="15">
        <v>0.33333333333333331</v>
      </c>
      <c r="J7375">
        <f t="shared" si="115"/>
        <v>40</v>
      </c>
    </row>
    <row r="7376" spans="1:10" x14ac:dyDescent="0.3">
      <c r="A7376" t="s">
        <v>7086</v>
      </c>
      <c r="C7376" s="18">
        <v>410</v>
      </c>
      <c r="D7376" s="1"/>
      <c r="E7376" s="1">
        <v>3</v>
      </c>
      <c r="F7376" s="1">
        <v>3</v>
      </c>
      <c r="G7376" s="1">
        <v>0</v>
      </c>
      <c r="H7376" s="1">
        <v>0</v>
      </c>
      <c r="I7376" s="15">
        <v>1</v>
      </c>
      <c r="J7376">
        <f t="shared" si="115"/>
        <v>40</v>
      </c>
    </row>
    <row r="7377" spans="1:10" x14ac:dyDescent="0.3">
      <c r="A7377" t="s">
        <v>7087</v>
      </c>
      <c r="C7377" s="18">
        <v>410</v>
      </c>
      <c r="D7377" s="1"/>
      <c r="E7377" s="1">
        <v>3</v>
      </c>
      <c r="F7377" s="1">
        <v>2</v>
      </c>
      <c r="G7377" s="1">
        <v>0</v>
      </c>
      <c r="H7377" s="1">
        <v>1</v>
      </c>
      <c r="I7377" s="15">
        <v>0.66666666666666663</v>
      </c>
      <c r="J7377">
        <f t="shared" si="115"/>
        <v>40</v>
      </c>
    </row>
    <row r="7378" spans="1:10" x14ac:dyDescent="0.3">
      <c r="A7378" t="s">
        <v>7088</v>
      </c>
      <c r="C7378" s="18">
        <v>410</v>
      </c>
      <c r="D7378" s="1"/>
      <c r="E7378" s="1">
        <v>8</v>
      </c>
      <c r="F7378" s="1">
        <v>3</v>
      </c>
      <c r="G7378" s="1">
        <v>1</v>
      </c>
      <c r="H7378" s="1">
        <v>4</v>
      </c>
      <c r="I7378" s="15">
        <v>0.4375</v>
      </c>
      <c r="J7378">
        <f t="shared" si="115"/>
        <v>40</v>
      </c>
    </row>
    <row r="7379" spans="1:10" x14ac:dyDescent="0.3">
      <c r="A7379" t="s">
        <v>7089</v>
      </c>
      <c r="C7379" s="18">
        <v>410</v>
      </c>
      <c r="D7379" s="1"/>
      <c r="E7379" s="1">
        <v>3</v>
      </c>
      <c r="F7379" s="1">
        <v>2</v>
      </c>
      <c r="G7379" s="1">
        <v>0</v>
      </c>
      <c r="H7379" s="1">
        <v>1</v>
      </c>
      <c r="I7379" s="15">
        <v>0.66666666666666663</v>
      </c>
      <c r="J7379">
        <f t="shared" si="115"/>
        <v>40</v>
      </c>
    </row>
    <row r="7380" spans="1:10" x14ac:dyDescent="0.3">
      <c r="A7380" t="s">
        <v>7090</v>
      </c>
      <c r="C7380" s="18">
        <v>410</v>
      </c>
      <c r="D7380" s="1"/>
      <c r="E7380" s="1">
        <v>3</v>
      </c>
      <c r="F7380" s="1">
        <v>2</v>
      </c>
      <c r="G7380" s="1">
        <v>0</v>
      </c>
      <c r="H7380" s="1">
        <v>1</v>
      </c>
      <c r="I7380" s="15">
        <v>0.66666666666666663</v>
      </c>
      <c r="J7380">
        <f t="shared" si="115"/>
        <v>40</v>
      </c>
    </row>
    <row r="7381" spans="1:10" x14ac:dyDescent="0.3">
      <c r="A7381" t="s">
        <v>7091</v>
      </c>
      <c r="C7381" s="18">
        <v>410</v>
      </c>
      <c r="D7381" s="1"/>
      <c r="E7381" s="1">
        <v>3</v>
      </c>
      <c r="F7381" s="1">
        <v>1</v>
      </c>
      <c r="G7381" s="1">
        <v>0</v>
      </c>
      <c r="H7381" s="1">
        <v>2</v>
      </c>
      <c r="I7381" s="15">
        <v>0.33333333333333331</v>
      </c>
      <c r="J7381">
        <f t="shared" si="115"/>
        <v>40</v>
      </c>
    </row>
    <row r="7382" spans="1:10" x14ac:dyDescent="0.3">
      <c r="A7382" t="s">
        <v>7092</v>
      </c>
      <c r="C7382" s="18">
        <v>410</v>
      </c>
      <c r="D7382" s="1"/>
      <c r="E7382" s="1">
        <v>3</v>
      </c>
      <c r="F7382" s="1">
        <v>2</v>
      </c>
      <c r="G7382" s="1">
        <v>0</v>
      </c>
      <c r="H7382" s="1">
        <v>1</v>
      </c>
      <c r="I7382" s="15">
        <v>0.66666666666666663</v>
      </c>
      <c r="J7382">
        <f t="shared" si="115"/>
        <v>40</v>
      </c>
    </row>
    <row r="7383" spans="1:10" x14ac:dyDescent="0.3">
      <c r="A7383" t="s">
        <v>7093</v>
      </c>
      <c r="C7383" s="18">
        <v>410</v>
      </c>
      <c r="D7383" s="1"/>
      <c r="E7383" s="1">
        <v>3</v>
      </c>
      <c r="F7383" s="1">
        <v>3</v>
      </c>
      <c r="G7383" s="1">
        <v>0</v>
      </c>
      <c r="H7383" s="1">
        <v>0</v>
      </c>
      <c r="I7383" s="15">
        <v>1</v>
      </c>
      <c r="J7383">
        <f t="shared" si="115"/>
        <v>40</v>
      </c>
    </row>
    <row r="7384" spans="1:10" x14ac:dyDescent="0.3">
      <c r="A7384" t="s">
        <v>7094</v>
      </c>
      <c r="C7384" s="18">
        <v>410</v>
      </c>
      <c r="D7384" s="1"/>
      <c r="E7384" s="1">
        <v>3</v>
      </c>
      <c r="F7384" s="1">
        <v>2</v>
      </c>
      <c r="G7384" s="1">
        <v>0</v>
      </c>
      <c r="H7384" s="1">
        <v>1</v>
      </c>
      <c r="I7384" s="15">
        <v>0.66666666666666663</v>
      </c>
      <c r="J7384">
        <f t="shared" si="115"/>
        <v>40</v>
      </c>
    </row>
    <row r="7385" spans="1:10" x14ac:dyDescent="0.3">
      <c r="A7385" t="s">
        <v>7095</v>
      </c>
      <c r="C7385" s="18">
        <v>410</v>
      </c>
      <c r="D7385" s="1"/>
      <c r="E7385" s="1">
        <v>3</v>
      </c>
      <c r="F7385" s="1">
        <v>2</v>
      </c>
      <c r="G7385" s="1">
        <v>0</v>
      </c>
      <c r="H7385" s="1">
        <v>1</v>
      </c>
      <c r="I7385" s="15">
        <v>0.66666666666666663</v>
      </c>
      <c r="J7385">
        <f t="shared" si="115"/>
        <v>40</v>
      </c>
    </row>
    <row r="7386" spans="1:10" x14ac:dyDescent="0.3">
      <c r="A7386" t="s">
        <v>7096</v>
      </c>
      <c r="C7386" s="18">
        <v>410</v>
      </c>
      <c r="D7386" s="1"/>
      <c r="E7386" s="1">
        <v>3</v>
      </c>
      <c r="F7386" s="1">
        <v>3</v>
      </c>
      <c r="G7386" s="1">
        <v>0</v>
      </c>
      <c r="H7386" s="1">
        <v>0</v>
      </c>
      <c r="I7386" s="15">
        <v>1</v>
      </c>
      <c r="J7386">
        <f t="shared" si="115"/>
        <v>40</v>
      </c>
    </row>
    <row r="7387" spans="1:10" x14ac:dyDescent="0.3">
      <c r="A7387" t="s">
        <v>7097</v>
      </c>
      <c r="C7387" s="18">
        <v>410</v>
      </c>
      <c r="D7387" s="1"/>
      <c r="E7387" s="1">
        <v>3</v>
      </c>
      <c r="F7387" s="1">
        <v>2</v>
      </c>
      <c r="G7387" s="1">
        <v>0</v>
      </c>
      <c r="H7387" s="1">
        <v>1</v>
      </c>
      <c r="I7387" s="15">
        <v>0.66666666666666663</v>
      </c>
      <c r="J7387">
        <f t="shared" si="115"/>
        <v>40</v>
      </c>
    </row>
    <row r="7388" spans="1:10" x14ac:dyDescent="0.3">
      <c r="A7388" t="s">
        <v>7098</v>
      </c>
      <c r="C7388" s="18">
        <v>410</v>
      </c>
      <c r="D7388" s="1"/>
      <c r="E7388" s="1">
        <v>3</v>
      </c>
      <c r="F7388" s="1">
        <v>1</v>
      </c>
      <c r="G7388" s="1">
        <v>0</v>
      </c>
      <c r="H7388" s="1">
        <v>2</v>
      </c>
      <c r="I7388" s="15">
        <v>0.33333333333333331</v>
      </c>
      <c r="J7388">
        <f t="shared" si="115"/>
        <v>40</v>
      </c>
    </row>
    <row r="7389" spans="1:10" x14ac:dyDescent="0.3">
      <c r="A7389" t="s">
        <v>7099</v>
      </c>
      <c r="C7389" s="18">
        <v>410</v>
      </c>
      <c r="D7389" s="1"/>
      <c r="E7389" s="1">
        <v>5</v>
      </c>
      <c r="F7389" s="1">
        <v>3</v>
      </c>
      <c r="G7389" s="1">
        <v>0</v>
      </c>
      <c r="H7389" s="1">
        <v>2</v>
      </c>
      <c r="I7389" s="15">
        <v>0.6</v>
      </c>
      <c r="J7389">
        <f t="shared" si="115"/>
        <v>40</v>
      </c>
    </row>
    <row r="7390" spans="1:10" x14ac:dyDescent="0.3">
      <c r="A7390" t="s">
        <v>7100</v>
      </c>
      <c r="C7390" s="18">
        <v>410</v>
      </c>
      <c r="D7390" s="1"/>
      <c r="E7390" s="1">
        <v>5</v>
      </c>
      <c r="F7390" s="1">
        <v>1</v>
      </c>
      <c r="G7390" s="1">
        <v>0</v>
      </c>
      <c r="H7390" s="1">
        <v>4</v>
      </c>
      <c r="I7390" s="15">
        <v>0.2</v>
      </c>
      <c r="J7390">
        <f t="shared" si="115"/>
        <v>40</v>
      </c>
    </row>
    <row r="7391" spans="1:10" x14ac:dyDescent="0.3">
      <c r="A7391" t="s">
        <v>7101</v>
      </c>
      <c r="C7391" s="18">
        <v>410</v>
      </c>
      <c r="D7391" s="1"/>
      <c r="E7391" s="1">
        <v>3</v>
      </c>
      <c r="F7391" s="1">
        <v>1</v>
      </c>
      <c r="G7391" s="1">
        <v>0</v>
      </c>
      <c r="H7391" s="1">
        <v>2</v>
      </c>
      <c r="I7391" s="15">
        <v>0.33333333333333331</v>
      </c>
      <c r="J7391">
        <f t="shared" si="115"/>
        <v>40</v>
      </c>
    </row>
    <row r="7392" spans="1:10" x14ac:dyDescent="0.3">
      <c r="A7392" t="s">
        <v>7102</v>
      </c>
      <c r="C7392" s="18">
        <v>410</v>
      </c>
      <c r="D7392" s="1"/>
      <c r="E7392" s="1">
        <v>8</v>
      </c>
      <c r="F7392" s="1">
        <v>3</v>
      </c>
      <c r="G7392" s="1">
        <v>0</v>
      </c>
      <c r="H7392" s="1">
        <v>5</v>
      </c>
      <c r="I7392" s="15">
        <v>0.375</v>
      </c>
      <c r="J7392">
        <f t="shared" si="115"/>
        <v>40</v>
      </c>
    </row>
    <row r="7393" spans="1:10" x14ac:dyDescent="0.3">
      <c r="A7393" t="s">
        <v>7103</v>
      </c>
      <c r="C7393" s="18">
        <v>410</v>
      </c>
      <c r="D7393" s="1"/>
      <c r="E7393" s="1">
        <v>3</v>
      </c>
      <c r="F7393" s="1">
        <v>1</v>
      </c>
      <c r="G7393" s="1">
        <v>1</v>
      </c>
      <c r="H7393" s="1">
        <v>1</v>
      </c>
      <c r="I7393" s="15">
        <v>0.5</v>
      </c>
      <c r="J7393">
        <f t="shared" si="115"/>
        <v>40</v>
      </c>
    </row>
    <row r="7394" spans="1:10" x14ac:dyDescent="0.3">
      <c r="A7394" t="s">
        <v>7104</v>
      </c>
      <c r="C7394" s="18">
        <v>410</v>
      </c>
      <c r="D7394" s="1"/>
      <c r="E7394" s="1">
        <v>3</v>
      </c>
      <c r="F7394" s="1">
        <v>1</v>
      </c>
      <c r="G7394" s="1">
        <v>0</v>
      </c>
      <c r="H7394" s="1">
        <v>2</v>
      </c>
      <c r="I7394" s="15">
        <v>0.33333333333333331</v>
      </c>
      <c r="J7394">
        <f t="shared" si="115"/>
        <v>40</v>
      </c>
    </row>
    <row r="7395" spans="1:10" x14ac:dyDescent="0.3">
      <c r="A7395" s="21" t="s">
        <v>7105</v>
      </c>
      <c r="C7395" s="18">
        <v>410</v>
      </c>
      <c r="D7395" s="1"/>
      <c r="E7395" s="1">
        <v>3</v>
      </c>
      <c r="F7395" s="1">
        <v>3</v>
      </c>
      <c r="G7395" s="1">
        <v>0</v>
      </c>
      <c r="H7395" s="1">
        <v>0</v>
      </c>
      <c r="I7395" s="15">
        <v>1</v>
      </c>
      <c r="J7395">
        <f t="shared" si="115"/>
        <v>40</v>
      </c>
    </row>
    <row r="7396" spans="1:10" x14ac:dyDescent="0.3">
      <c r="A7396" t="s">
        <v>7106</v>
      </c>
      <c r="C7396" s="18">
        <v>410</v>
      </c>
      <c r="D7396" s="1"/>
      <c r="E7396" s="1">
        <v>5</v>
      </c>
      <c r="F7396" s="1">
        <v>2</v>
      </c>
      <c r="G7396" s="1">
        <v>1</v>
      </c>
      <c r="H7396" s="1">
        <v>2</v>
      </c>
      <c r="I7396" s="15">
        <v>0.5</v>
      </c>
      <c r="J7396">
        <f t="shared" si="115"/>
        <v>40</v>
      </c>
    </row>
    <row r="7397" spans="1:10" x14ac:dyDescent="0.3">
      <c r="A7397" t="s">
        <v>7107</v>
      </c>
      <c r="C7397" s="18">
        <v>410</v>
      </c>
      <c r="D7397" s="1"/>
      <c r="E7397" s="1">
        <v>5</v>
      </c>
      <c r="F7397" s="1">
        <v>1</v>
      </c>
      <c r="G7397" s="1">
        <v>0</v>
      </c>
      <c r="H7397" s="1">
        <v>4</v>
      </c>
      <c r="I7397" s="15">
        <v>0.2</v>
      </c>
      <c r="J7397">
        <f t="shared" si="115"/>
        <v>40</v>
      </c>
    </row>
    <row r="7398" spans="1:10" x14ac:dyDescent="0.3">
      <c r="A7398" t="s">
        <v>7108</v>
      </c>
      <c r="C7398" s="18">
        <v>410</v>
      </c>
      <c r="D7398" s="1"/>
      <c r="E7398" s="1">
        <v>5</v>
      </c>
      <c r="F7398" s="1">
        <v>2</v>
      </c>
      <c r="G7398" s="1">
        <v>0</v>
      </c>
      <c r="H7398" s="1">
        <v>3</v>
      </c>
      <c r="I7398" s="15">
        <v>0.4</v>
      </c>
      <c r="J7398">
        <f t="shared" si="115"/>
        <v>40</v>
      </c>
    </row>
    <row r="7399" spans="1:10" x14ac:dyDescent="0.3">
      <c r="A7399" t="s">
        <v>7109</v>
      </c>
      <c r="C7399" s="18">
        <v>410</v>
      </c>
      <c r="D7399" s="1"/>
      <c r="E7399" s="1">
        <v>5</v>
      </c>
      <c r="F7399" s="1">
        <v>2</v>
      </c>
      <c r="G7399" s="1">
        <v>1</v>
      </c>
      <c r="H7399" s="1">
        <v>2</v>
      </c>
      <c r="I7399" s="15">
        <v>0.5</v>
      </c>
      <c r="J7399">
        <f t="shared" si="115"/>
        <v>40</v>
      </c>
    </row>
    <row r="7400" spans="1:10" x14ac:dyDescent="0.3">
      <c r="A7400" t="s">
        <v>7110</v>
      </c>
      <c r="C7400" s="18">
        <v>410</v>
      </c>
      <c r="D7400" s="1"/>
      <c r="E7400" s="1">
        <v>3</v>
      </c>
      <c r="F7400" s="1">
        <v>2</v>
      </c>
      <c r="G7400" s="1">
        <v>0</v>
      </c>
      <c r="H7400" s="1">
        <v>1</v>
      </c>
      <c r="I7400" s="15">
        <v>0.66666666666666663</v>
      </c>
      <c r="J7400">
        <f t="shared" si="115"/>
        <v>40</v>
      </c>
    </row>
    <row r="7401" spans="1:10" x14ac:dyDescent="0.3">
      <c r="A7401" t="s">
        <v>7111</v>
      </c>
      <c r="C7401" s="18">
        <v>410</v>
      </c>
      <c r="D7401" s="1"/>
      <c r="E7401" s="1">
        <v>2</v>
      </c>
      <c r="F7401" s="1">
        <v>2</v>
      </c>
      <c r="G7401" s="1">
        <v>0</v>
      </c>
      <c r="H7401" s="1">
        <v>0</v>
      </c>
      <c r="I7401" s="15">
        <v>1</v>
      </c>
      <c r="J7401">
        <f t="shared" si="115"/>
        <v>40</v>
      </c>
    </row>
    <row r="7402" spans="1:10" x14ac:dyDescent="0.3">
      <c r="A7402" t="s">
        <v>7112</v>
      </c>
      <c r="C7402" s="18">
        <v>410</v>
      </c>
      <c r="D7402" s="1"/>
      <c r="E7402" s="1">
        <v>3</v>
      </c>
      <c r="F7402" s="1">
        <v>3</v>
      </c>
      <c r="G7402" s="1">
        <v>0</v>
      </c>
      <c r="H7402" s="1">
        <v>0</v>
      </c>
      <c r="I7402" s="15">
        <v>1</v>
      </c>
      <c r="J7402">
        <f t="shared" si="115"/>
        <v>40</v>
      </c>
    </row>
    <row r="7403" spans="1:10" x14ac:dyDescent="0.3">
      <c r="A7403" t="s">
        <v>7113</v>
      </c>
      <c r="C7403" s="18">
        <v>410</v>
      </c>
      <c r="D7403" s="1"/>
      <c r="E7403" s="1">
        <v>3</v>
      </c>
      <c r="F7403" s="1">
        <v>2</v>
      </c>
      <c r="G7403" s="1">
        <v>0</v>
      </c>
      <c r="H7403" s="1">
        <v>1</v>
      </c>
      <c r="I7403" s="15">
        <v>0.66666666666666663</v>
      </c>
      <c r="J7403">
        <f t="shared" si="115"/>
        <v>40</v>
      </c>
    </row>
    <row r="7404" spans="1:10" x14ac:dyDescent="0.3">
      <c r="A7404" t="s">
        <v>7114</v>
      </c>
      <c r="C7404" s="18">
        <v>410</v>
      </c>
      <c r="D7404" s="1"/>
      <c r="E7404" s="1">
        <v>3</v>
      </c>
      <c r="F7404" s="1">
        <v>1</v>
      </c>
      <c r="G7404" s="1">
        <v>0</v>
      </c>
      <c r="H7404" s="1">
        <v>2</v>
      </c>
      <c r="I7404" s="15">
        <v>0.33333333333333331</v>
      </c>
      <c r="J7404">
        <f t="shared" si="115"/>
        <v>40</v>
      </c>
    </row>
    <row r="7405" spans="1:10" x14ac:dyDescent="0.3">
      <c r="A7405" t="s">
        <v>7115</v>
      </c>
      <c r="C7405" s="18">
        <v>410</v>
      </c>
      <c r="D7405" s="1"/>
      <c r="E7405" s="1">
        <v>3</v>
      </c>
      <c r="F7405" s="1">
        <v>2</v>
      </c>
      <c r="G7405" s="1">
        <v>0</v>
      </c>
      <c r="H7405" s="1">
        <v>1</v>
      </c>
      <c r="I7405" s="15">
        <v>0.66666666666666663</v>
      </c>
      <c r="J7405">
        <f t="shared" si="115"/>
        <v>40</v>
      </c>
    </row>
    <row r="7406" spans="1:10" x14ac:dyDescent="0.3">
      <c r="A7406" t="s">
        <v>7116</v>
      </c>
      <c r="C7406" s="18">
        <v>410</v>
      </c>
      <c r="D7406" s="1"/>
      <c r="E7406" s="1">
        <v>3</v>
      </c>
      <c r="F7406" s="1">
        <v>2</v>
      </c>
      <c r="G7406" s="1">
        <v>0</v>
      </c>
      <c r="H7406" s="1">
        <v>1</v>
      </c>
      <c r="I7406" s="15">
        <v>0.66666666666666663</v>
      </c>
      <c r="J7406">
        <f t="shared" si="115"/>
        <v>40</v>
      </c>
    </row>
    <row r="7407" spans="1:10" x14ac:dyDescent="0.3">
      <c r="A7407" t="s">
        <v>7117</v>
      </c>
      <c r="C7407" s="18">
        <v>410</v>
      </c>
      <c r="D7407" s="1"/>
      <c r="E7407" s="1">
        <v>3</v>
      </c>
      <c r="F7407" s="1">
        <v>3</v>
      </c>
      <c r="G7407" s="1">
        <v>0</v>
      </c>
      <c r="H7407" s="1">
        <v>0</v>
      </c>
      <c r="I7407" s="15">
        <v>1</v>
      </c>
      <c r="J7407">
        <f t="shared" si="115"/>
        <v>40</v>
      </c>
    </row>
    <row r="7408" spans="1:10" x14ac:dyDescent="0.3">
      <c r="A7408" t="s">
        <v>7118</v>
      </c>
      <c r="C7408" s="18">
        <v>410</v>
      </c>
      <c r="D7408" s="1"/>
      <c r="E7408" s="1">
        <v>3</v>
      </c>
      <c r="F7408" s="1">
        <v>1</v>
      </c>
      <c r="G7408" s="1">
        <v>0</v>
      </c>
      <c r="H7408" s="1">
        <v>2</v>
      </c>
      <c r="I7408" s="15">
        <v>0.33333333333333331</v>
      </c>
      <c r="J7408">
        <f t="shared" si="115"/>
        <v>40</v>
      </c>
    </row>
    <row r="7409" spans="1:10" x14ac:dyDescent="0.3">
      <c r="A7409" t="s">
        <v>7119</v>
      </c>
      <c r="C7409" s="18">
        <v>410</v>
      </c>
      <c r="D7409" s="1"/>
      <c r="E7409" s="1">
        <v>3</v>
      </c>
      <c r="F7409" s="1">
        <v>2</v>
      </c>
      <c r="G7409" s="1">
        <v>0</v>
      </c>
      <c r="H7409" s="1">
        <v>1</v>
      </c>
      <c r="I7409" s="15">
        <v>0.66666666666666663</v>
      </c>
      <c r="J7409">
        <f t="shared" si="115"/>
        <v>40</v>
      </c>
    </row>
    <row r="7410" spans="1:10" x14ac:dyDescent="0.3">
      <c r="A7410" t="s">
        <v>7120</v>
      </c>
      <c r="C7410" s="18">
        <v>410</v>
      </c>
      <c r="D7410" s="1"/>
      <c r="E7410" s="1">
        <v>3</v>
      </c>
      <c r="F7410" s="1">
        <v>3</v>
      </c>
      <c r="G7410" s="1">
        <v>0</v>
      </c>
      <c r="H7410" s="1">
        <v>0</v>
      </c>
      <c r="I7410" s="15">
        <v>1</v>
      </c>
      <c r="J7410">
        <f t="shared" si="115"/>
        <v>40</v>
      </c>
    </row>
    <row r="7411" spans="1:10" x14ac:dyDescent="0.3">
      <c r="A7411" t="s">
        <v>7121</v>
      </c>
      <c r="C7411" s="18">
        <v>410</v>
      </c>
      <c r="D7411" s="1"/>
      <c r="E7411" s="1">
        <v>3</v>
      </c>
      <c r="F7411" s="1">
        <v>3</v>
      </c>
      <c r="G7411" s="1">
        <v>0</v>
      </c>
      <c r="H7411" s="1">
        <v>0</v>
      </c>
      <c r="I7411" s="15">
        <v>1</v>
      </c>
      <c r="J7411">
        <f t="shared" si="115"/>
        <v>40</v>
      </c>
    </row>
    <row r="7412" spans="1:10" x14ac:dyDescent="0.3">
      <c r="A7412" t="s">
        <v>7122</v>
      </c>
      <c r="C7412" s="18">
        <v>410</v>
      </c>
      <c r="D7412" s="1"/>
      <c r="E7412" s="1">
        <v>3</v>
      </c>
      <c r="F7412" s="1">
        <v>1</v>
      </c>
      <c r="G7412" s="1">
        <v>0</v>
      </c>
      <c r="H7412" s="1">
        <v>2</v>
      </c>
      <c r="I7412" s="15">
        <v>0.33333333333333331</v>
      </c>
      <c r="J7412">
        <f t="shared" si="115"/>
        <v>40</v>
      </c>
    </row>
    <row r="7413" spans="1:10" x14ac:dyDescent="0.3">
      <c r="A7413" t="s">
        <v>7123</v>
      </c>
      <c r="C7413" s="18">
        <v>410</v>
      </c>
      <c r="D7413" s="1"/>
      <c r="E7413" s="1">
        <v>3</v>
      </c>
      <c r="F7413" s="1">
        <v>2</v>
      </c>
      <c r="G7413" s="1">
        <v>0</v>
      </c>
      <c r="H7413" s="1">
        <v>1</v>
      </c>
      <c r="I7413" s="15">
        <v>0.66666666666666663</v>
      </c>
      <c r="J7413">
        <f t="shared" si="115"/>
        <v>40</v>
      </c>
    </row>
    <row r="7414" spans="1:10" x14ac:dyDescent="0.3">
      <c r="A7414" t="s">
        <v>7124</v>
      </c>
      <c r="C7414" s="18">
        <v>410</v>
      </c>
      <c r="D7414" s="1"/>
      <c r="E7414" s="1">
        <v>3</v>
      </c>
      <c r="F7414" s="1">
        <v>2</v>
      </c>
      <c r="G7414" s="1">
        <v>0</v>
      </c>
      <c r="H7414" s="1">
        <v>1</v>
      </c>
      <c r="I7414" s="15">
        <v>0.66666666666666663</v>
      </c>
      <c r="J7414">
        <f t="shared" si="115"/>
        <v>40</v>
      </c>
    </row>
    <row r="7415" spans="1:10" x14ac:dyDescent="0.3">
      <c r="A7415" t="s">
        <v>7125</v>
      </c>
      <c r="C7415" s="18">
        <v>410</v>
      </c>
      <c r="D7415" s="1"/>
      <c r="E7415" s="1">
        <v>1</v>
      </c>
      <c r="F7415" s="1">
        <v>1</v>
      </c>
      <c r="G7415" s="1">
        <v>0</v>
      </c>
      <c r="H7415" s="1">
        <v>0</v>
      </c>
      <c r="I7415" s="15">
        <v>1</v>
      </c>
      <c r="J7415">
        <f t="shared" si="115"/>
        <v>40</v>
      </c>
    </row>
    <row r="7416" spans="1:10" x14ac:dyDescent="0.3">
      <c r="A7416" t="s">
        <v>7126</v>
      </c>
      <c r="C7416" s="18">
        <v>410</v>
      </c>
      <c r="D7416" s="1"/>
      <c r="E7416" s="1">
        <v>2</v>
      </c>
      <c r="F7416" s="1">
        <v>2</v>
      </c>
      <c r="G7416" s="1">
        <v>0</v>
      </c>
      <c r="H7416" s="1">
        <v>0</v>
      </c>
      <c r="I7416" s="15">
        <v>1</v>
      </c>
      <c r="J7416">
        <f t="shared" si="115"/>
        <v>40</v>
      </c>
    </row>
    <row r="7417" spans="1:10" x14ac:dyDescent="0.3">
      <c r="A7417" t="s">
        <v>7127</v>
      </c>
      <c r="C7417" s="18">
        <v>410</v>
      </c>
      <c r="D7417" s="1"/>
      <c r="E7417" s="1">
        <v>3</v>
      </c>
      <c r="F7417" s="1">
        <v>2</v>
      </c>
      <c r="G7417" s="1">
        <v>0</v>
      </c>
      <c r="H7417" s="1">
        <v>1</v>
      </c>
      <c r="I7417" s="15">
        <v>0.66666666666666663</v>
      </c>
      <c r="J7417">
        <f t="shared" si="115"/>
        <v>40</v>
      </c>
    </row>
    <row r="7418" spans="1:10" x14ac:dyDescent="0.3">
      <c r="A7418" t="s">
        <v>7128</v>
      </c>
      <c r="C7418" s="18">
        <v>410</v>
      </c>
      <c r="D7418" s="1"/>
      <c r="E7418" s="1">
        <v>3</v>
      </c>
      <c r="F7418" s="1">
        <v>2</v>
      </c>
      <c r="G7418" s="1">
        <v>0</v>
      </c>
      <c r="H7418" s="1">
        <v>1</v>
      </c>
      <c r="I7418" s="15">
        <v>0.66666666666666663</v>
      </c>
      <c r="J7418">
        <f t="shared" si="115"/>
        <v>40</v>
      </c>
    </row>
    <row r="7419" spans="1:10" x14ac:dyDescent="0.3">
      <c r="A7419" t="s">
        <v>7129</v>
      </c>
      <c r="C7419" s="18">
        <v>410</v>
      </c>
      <c r="D7419" s="1"/>
      <c r="E7419" s="1">
        <v>3</v>
      </c>
      <c r="F7419" s="1">
        <v>2</v>
      </c>
      <c r="G7419" s="1">
        <v>0</v>
      </c>
      <c r="H7419" s="1">
        <v>1</v>
      </c>
      <c r="I7419" s="15">
        <v>0.66666666666666663</v>
      </c>
      <c r="J7419">
        <f t="shared" si="115"/>
        <v>40</v>
      </c>
    </row>
    <row r="7420" spans="1:10" x14ac:dyDescent="0.3">
      <c r="A7420" t="s">
        <v>7130</v>
      </c>
      <c r="C7420" s="18">
        <v>410</v>
      </c>
      <c r="D7420" s="1"/>
      <c r="E7420" s="1">
        <v>2</v>
      </c>
      <c r="F7420" s="1">
        <v>2</v>
      </c>
      <c r="G7420" s="1">
        <v>0</v>
      </c>
      <c r="H7420" s="1">
        <v>0</v>
      </c>
      <c r="I7420" s="15">
        <v>1</v>
      </c>
      <c r="J7420">
        <f t="shared" si="115"/>
        <v>40</v>
      </c>
    </row>
    <row r="7421" spans="1:10" x14ac:dyDescent="0.3">
      <c r="A7421" t="s">
        <v>7131</v>
      </c>
      <c r="C7421" s="18">
        <v>410</v>
      </c>
      <c r="D7421" s="1"/>
      <c r="E7421" s="1">
        <v>1</v>
      </c>
      <c r="F7421" s="1">
        <v>1</v>
      </c>
      <c r="G7421" s="1">
        <v>0</v>
      </c>
      <c r="H7421" s="1">
        <v>0</v>
      </c>
      <c r="I7421" s="15">
        <v>1</v>
      </c>
      <c r="J7421">
        <f t="shared" si="115"/>
        <v>40</v>
      </c>
    </row>
    <row r="7422" spans="1:10" x14ac:dyDescent="0.3">
      <c r="A7422" t="s">
        <v>7132</v>
      </c>
      <c r="C7422" s="18">
        <v>410</v>
      </c>
      <c r="D7422" s="1"/>
      <c r="E7422" s="1">
        <v>3</v>
      </c>
      <c r="F7422" s="1">
        <v>2</v>
      </c>
      <c r="G7422" s="1">
        <v>0</v>
      </c>
      <c r="H7422" s="1">
        <v>1</v>
      </c>
      <c r="I7422" s="15">
        <v>0.66666666666666663</v>
      </c>
      <c r="J7422">
        <f t="shared" si="115"/>
        <v>40</v>
      </c>
    </row>
    <row r="7423" spans="1:10" x14ac:dyDescent="0.3">
      <c r="A7423" t="s">
        <v>7133</v>
      </c>
      <c r="C7423" s="18">
        <v>410</v>
      </c>
      <c r="D7423" s="1"/>
      <c r="E7423" s="1">
        <v>3</v>
      </c>
      <c r="F7423" s="1">
        <v>2</v>
      </c>
      <c r="G7423" s="1">
        <v>0</v>
      </c>
      <c r="H7423" s="1">
        <v>1</v>
      </c>
      <c r="I7423" s="15">
        <v>0.66666666666666663</v>
      </c>
      <c r="J7423">
        <f t="shared" si="115"/>
        <v>40</v>
      </c>
    </row>
    <row r="7424" spans="1:10" x14ac:dyDescent="0.3">
      <c r="A7424" t="s">
        <v>7134</v>
      </c>
      <c r="C7424" s="18">
        <v>410</v>
      </c>
      <c r="D7424" s="1"/>
      <c r="E7424" s="1">
        <v>3</v>
      </c>
      <c r="F7424" s="1">
        <v>3</v>
      </c>
      <c r="G7424" s="1">
        <v>0</v>
      </c>
      <c r="H7424" s="1">
        <v>0</v>
      </c>
      <c r="I7424" s="15">
        <v>1</v>
      </c>
      <c r="J7424">
        <f t="shared" si="115"/>
        <v>40</v>
      </c>
    </row>
    <row r="7425" spans="1:10" x14ac:dyDescent="0.3">
      <c r="A7425" t="s">
        <v>7135</v>
      </c>
      <c r="C7425" s="18">
        <v>410</v>
      </c>
      <c r="D7425" s="1"/>
      <c r="E7425" s="1">
        <v>3</v>
      </c>
      <c r="F7425" s="1">
        <v>2</v>
      </c>
      <c r="G7425" s="1">
        <v>0</v>
      </c>
      <c r="H7425" s="1">
        <v>1</v>
      </c>
      <c r="I7425" s="15">
        <v>0.66666666666666663</v>
      </c>
      <c r="J7425">
        <f t="shared" si="115"/>
        <v>40</v>
      </c>
    </row>
    <row r="7426" spans="1:10" x14ac:dyDescent="0.3">
      <c r="A7426" t="s">
        <v>7136</v>
      </c>
      <c r="C7426" s="18">
        <v>410</v>
      </c>
      <c r="D7426" s="1"/>
      <c r="E7426" s="1">
        <v>3</v>
      </c>
      <c r="F7426" s="1">
        <v>3</v>
      </c>
      <c r="G7426" s="1">
        <v>0</v>
      </c>
      <c r="H7426" s="1">
        <v>0</v>
      </c>
      <c r="I7426" s="15">
        <v>1</v>
      </c>
      <c r="J7426">
        <f t="shared" si="115"/>
        <v>40</v>
      </c>
    </row>
    <row r="7427" spans="1:10" x14ac:dyDescent="0.3">
      <c r="A7427" t="s">
        <v>7137</v>
      </c>
      <c r="C7427" s="18">
        <v>410</v>
      </c>
      <c r="D7427" s="1"/>
      <c r="E7427" s="1">
        <v>5</v>
      </c>
      <c r="F7427" s="1">
        <v>2</v>
      </c>
      <c r="G7427" s="1">
        <v>1</v>
      </c>
      <c r="H7427" s="1">
        <v>2</v>
      </c>
      <c r="I7427" s="15">
        <v>0.5</v>
      </c>
      <c r="J7427">
        <f t="shared" si="115"/>
        <v>40</v>
      </c>
    </row>
    <row r="7428" spans="1:10" x14ac:dyDescent="0.3">
      <c r="A7428" t="s">
        <v>7138</v>
      </c>
      <c r="C7428" s="18">
        <v>410</v>
      </c>
      <c r="D7428" s="1"/>
      <c r="E7428" s="1">
        <v>3</v>
      </c>
      <c r="F7428" s="1">
        <v>2</v>
      </c>
      <c r="G7428" s="1">
        <v>0</v>
      </c>
      <c r="H7428" s="1">
        <v>1</v>
      </c>
      <c r="I7428" s="15">
        <v>0.66666666666666663</v>
      </c>
      <c r="J7428">
        <f t="shared" ref="J7428:J7491" si="116">IF(E7428&lt;=30,40,20)</f>
        <v>40</v>
      </c>
    </row>
    <row r="7429" spans="1:10" x14ac:dyDescent="0.3">
      <c r="A7429" t="s">
        <v>7139</v>
      </c>
      <c r="C7429" s="18">
        <v>410</v>
      </c>
      <c r="D7429" s="1"/>
      <c r="E7429" s="1">
        <v>3</v>
      </c>
      <c r="F7429" s="1">
        <v>2</v>
      </c>
      <c r="G7429" s="1">
        <v>0</v>
      </c>
      <c r="H7429" s="1">
        <v>1</v>
      </c>
      <c r="I7429" s="15">
        <v>0.66666666666666663</v>
      </c>
      <c r="J7429">
        <f t="shared" si="116"/>
        <v>40</v>
      </c>
    </row>
    <row r="7430" spans="1:10" x14ac:dyDescent="0.3">
      <c r="A7430" t="s">
        <v>7140</v>
      </c>
      <c r="C7430" s="18">
        <v>410</v>
      </c>
      <c r="D7430" s="1"/>
      <c r="E7430" s="1">
        <v>3</v>
      </c>
      <c r="F7430" s="1">
        <v>3</v>
      </c>
      <c r="G7430" s="1">
        <v>0</v>
      </c>
      <c r="H7430" s="1">
        <v>0</v>
      </c>
      <c r="I7430" s="15">
        <v>1</v>
      </c>
      <c r="J7430">
        <f t="shared" si="116"/>
        <v>40</v>
      </c>
    </row>
    <row r="7431" spans="1:10" x14ac:dyDescent="0.3">
      <c r="A7431" t="s">
        <v>7141</v>
      </c>
      <c r="C7431" s="18">
        <v>410</v>
      </c>
      <c r="D7431" s="1"/>
      <c r="E7431" s="1">
        <v>3</v>
      </c>
      <c r="F7431" s="1">
        <v>2</v>
      </c>
      <c r="G7431" s="1">
        <v>0</v>
      </c>
      <c r="H7431" s="1">
        <v>1</v>
      </c>
      <c r="I7431" s="15">
        <v>0.66666666666666663</v>
      </c>
      <c r="J7431">
        <f t="shared" si="116"/>
        <v>40</v>
      </c>
    </row>
    <row r="7432" spans="1:10" x14ac:dyDescent="0.3">
      <c r="A7432" t="s">
        <v>7142</v>
      </c>
      <c r="C7432" s="18">
        <v>410</v>
      </c>
      <c r="D7432" s="1"/>
      <c r="E7432" s="1">
        <v>5</v>
      </c>
      <c r="F7432" s="1">
        <v>3</v>
      </c>
      <c r="G7432" s="1">
        <v>0</v>
      </c>
      <c r="H7432" s="1">
        <v>2</v>
      </c>
      <c r="I7432" s="15">
        <v>0.6</v>
      </c>
      <c r="J7432">
        <f t="shared" si="116"/>
        <v>40</v>
      </c>
    </row>
    <row r="7433" spans="1:10" x14ac:dyDescent="0.3">
      <c r="A7433" t="s">
        <v>7143</v>
      </c>
      <c r="C7433" s="18">
        <v>410</v>
      </c>
      <c r="D7433" s="1"/>
      <c r="E7433" s="1">
        <v>3</v>
      </c>
      <c r="F7433" s="1">
        <v>2</v>
      </c>
      <c r="G7433" s="1">
        <v>0</v>
      </c>
      <c r="H7433" s="1">
        <v>1</v>
      </c>
      <c r="I7433" s="15">
        <v>0.66666666666666663</v>
      </c>
      <c r="J7433">
        <f t="shared" si="116"/>
        <v>40</v>
      </c>
    </row>
    <row r="7434" spans="1:10" x14ac:dyDescent="0.3">
      <c r="A7434" t="s">
        <v>7144</v>
      </c>
      <c r="C7434" s="18">
        <v>410</v>
      </c>
      <c r="D7434" s="1"/>
      <c r="E7434" s="1">
        <v>3</v>
      </c>
      <c r="F7434" s="1">
        <v>2</v>
      </c>
      <c r="G7434" s="1">
        <v>0</v>
      </c>
      <c r="H7434" s="1">
        <v>1</v>
      </c>
      <c r="I7434" s="15">
        <v>0.66666666666666663</v>
      </c>
      <c r="J7434">
        <f t="shared" si="116"/>
        <v>40</v>
      </c>
    </row>
    <row r="7435" spans="1:10" x14ac:dyDescent="0.3">
      <c r="A7435" t="s">
        <v>7145</v>
      </c>
      <c r="C7435" s="18">
        <v>410</v>
      </c>
      <c r="D7435" s="1"/>
      <c r="E7435" s="1">
        <v>3</v>
      </c>
      <c r="F7435" s="1">
        <v>2</v>
      </c>
      <c r="G7435" s="1">
        <v>0</v>
      </c>
      <c r="H7435" s="1">
        <v>1</v>
      </c>
      <c r="I7435" s="15">
        <v>0.66666666666666663</v>
      </c>
      <c r="J7435">
        <f t="shared" si="116"/>
        <v>40</v>
      </c>
    </row>
    <row r="7436" spans="1:10" x14ac:dyDescent="0.3">
      <c r="A7436" t="s">
        <v>7146</v>
      </c>
      <c r="C7436" s="18">
        <v>410</v>
      </c>
      <c r="D7436" s="1"/>
      <c r="E7436" s="1">
        <v>3</v>
      </c>
      <c r="F7436" s="1">
        <v>2</v>
      </c>
      <c r="G7436" s="1">
        <v>0</v>
      </c>
      <c r="H7436" s="1">
        <v>1</v>
      </c>
      <c r="I7436" s="15">
        <v>0.66666666666666663</v>
      </c>
      <c r="J7436">
        <f t="shared" si="116"/>
        <v>40</v>
      </c>
    </row>
    <row r="7437" spans="1:10" x14ac:dyDescent="0.3">
      <c r="A7437" t="s">
        <v>7147</v>
      </c>
      <c r="C7437" s="18">
        <v>410</v>
      </c>
      <c r="D7437" s="1"/>
      <c r="E7437" s="1">
        <v>3</v>
      </c>
      <c r="F7437" s="1">
        <v>2</v>
      </c>
      <c r="G7437" s="1">
        <v>0</v>
      </c>
      <c r="H7437" s="1">
        <v>1</v>
      </c>
      <c r="I7437" s="15">
        <v>0.66666666666666663</v>
      </c>
      <c r="J7437">
        <f t="shared" si="116"/>
        <v>40</v>
      </c>
    </row>
    <row r="7438" spans="1:10" x14ac:dyDescent="0.3">
      <c r="A7438" t="s">
        <v>7148</v>
      </c>
      <c r="C7438" s="18">
        <v>410</v>
      </c>
      <c r="D7438" s="1"/>
      <c r="E7438" s="1">
        <v>3</v>
      </c>
      <c r="F7438" s="1">
        <v>2</v>
      </c>
      <c r="G7438" s="1">
        <v>0</v>
      </c>
      <c r="H7438" s="1">
        <v>1</v>
      </c>
      <c r="I7438" s="15">
        <v>0.66666666666666663</v>
      </c>
      <c r="J7438">
        <f t="shared" si="116"/>
        <v>40</v>
      </c>
    </row>
    <row r="7439" spans="1:10" x14ac:dyDescent="0.3">
      <c r="A7439" t="s">
        <v>7149</v>
      </c>
      <c r="C7439" s="18">
        <v>410</v>
      </c>
      <c r="D7439" s="1"/>
      <c r="E7439" s="1">
        <v>3</v>
      </c>
      <c r="F7439" s="1">
        <v>2</v>
      </c>
      <c r="G7439" s="1">
        <v>0</v>
      </c>
      <c r="H7439" s="1">
        <v>1</v>
      </c>
      <c r="I7439" s="15">
        <v>0.66666666666666663</v>
      </c>
      <c r="J7439">
        <f t="shared" si="116"/>
        <v>40</v>
      </c>
    </row>
    <row r="7440" spans="1:10" x14ac:dyDescent="0.3">
      <c r="A7440" t="s">
        <v>7150</v>
      </c>
      <c r="C7440" s="18">
        <v>410</v>
      </c>
      <c r="D7440" s="1"/>
      <c r="E7440" s="1">
        <v>3</v>
      </c>
      <c r="F7440" s="1">
        <v>2</v>
      </c>
      <c r="G7440" s="1">
        <v>0</v>
      </c>
      <c r="H7440" s="1">
        <v>1</v>
      </c>
      <c r="I7440" s="15">
        <v>0.66666666666666663</v>
      </c>
      <c r="J7440">
        <f t="shared" si="116"/>
        <v>40</v>
      </c>
    </row>
    <row r="7441" spans="1:10" x14ac:dyDescent="0.3">
      <c r="A7441" t="s">
        <v>7151</v>
      </c>
      <c r="C7441" s="18">
        <v>410</v>
      </c>
      <c r="D7441" s="1"/>
      <c r="E7441" s="1">
        <v>3</v>
      </c>
      <c r="F7441" s="1">
        <v>2</v>
      </c>
      <c r="G7441" s="1">
        <v>0</v>
      </c>
      <c r="H7441" s="1">
        <v>1</v>
      </c>
      <c r="I7441" s="15">
        <v>0.66666666666666663</v>
      </c>
      <c r="J7441">
        <f t="shared" si="116"/>
        <v>40</v>
      </c>
    </row>
    <row r="7442" spans="1:10" x14ac:dyDescent="0.3">
      <c r="A7442" t="s">
        <v>7152</v>
      </c>
      <c r="C7442" s="18">
        <v>410</v>
      </c>
      <c r="D7442" s="1"/>
      <c r="E7442" s="1">
        <v>3</v>
      </c>
      <c r="F7442" s="1">
        <v>2</v>
      </c>
      <c r="G7442" s="1">
        <v>0</v>
      </c>
      <c r="H7442" s="1">
        <v>1</v>
      </c>
      <c r="I7442" s="15">
        <v>0.66666666666666663</v>
      </c>
      <c r="J7442">
        <f t="shared" si="116"/>
        <v>40</v>
      </c>
    </row>
    <row r="7443" spans="1:10" x14ac:dyDescent="0.3">
      <c r="A7443" t="s">
        <v>7153</v>
      </c>
      <c r="C7443" s="18">
        <v>410</v>
      </c>
      <c r="D7443" s="1"/>
      <c r="E7443" s="1">
        <v>3</v>
      </c>
      <c r="F7443" s="1">
        <v>2</v>
      </c>
      <c r="G7443" s="1">
        <v>0</v>
      </c>
      <c r="H7443" s="1">
        <v>1</v>
      </c>
      <c r="I7443" s="15">
        <v>0.66666666666666663</v>
      </c>
      <c r="J7443">
        <f t="shared" si="116"/>
        <v>40</v>
      </c>
    </row>
    <row r="7444" spans="1:10" x14ac:dyDescent="0.3">
      <c r="A7444" t="s">
        <v>7154</v>
      </c>
      <c r="C7444" s="18">
        <v>410</v>
      </c>
      <c r="D7444" s="1"/>
      <c r="E7444" s="1">
        <v>3</v>
      </c>
      <c r="F7444" s="1">
        <v>2</v>
      </c>
      <c r="G7444" s="1">
        <v>0</v>
      </c>
      <c r="H7444" s="1">
        <v>1</v>
      </c>
      <c r="I7444" s="15">
        <v>0.66666666666666663</v>
      </c>
      <c r="J7444">
        <f t="shared" si="116"/>
        <v>40</v>
      </c>
    </row>
    <row r="7445" spans="1:10" x14ac:dyDescent="0.3">
      <c r="A7445" s="21" t="s">
        <v>7155</v>
      </c>
      <c r="C7445" s="18">
        <v>410</v>
      </c>
      <c r="D7445" s="1"/>
      <c r="E7445" s="1">
        <v>3</v>
      </c>
      <c r="F7445" s="1">
        <v>2</v>
      </c>
      <c r="G7445" s="1">
        <v>0</v>
      </c>
      <c r="H7445" s="1">
        <v>1</v>
      </c>
      <c r="I7445" s="15">
        <v>0.66666666666666663</v>
      </c>
      <c r="J7445">
        <f t="shared" si="116"/>
        <v>40</v>
      </c>
    </row>
    <row r="7446" spans="1:10" x14ac:dyDescent="0.3">
      <c r="A7446" t="s">
        <v>7156</v>
      </c>
      <c r="C7446" s="18">
        <v>410</v>
      </c>
      <c r="D7446" s="1"/>
      <c r="E7446" s="1">
        <v>3</v>
      </c>
      <c r="F7446" s="1">
        <v>2</v>
      </c>
      <c r="G7446" s="1">
        <v>0</v>
      </c>
      <c r="H7446" s="1">
        <v>1</v>
      </c>
      <c r="I7446" s="15">
        <v>0.66666666666666663</v>
      </c>
      <c r="J7446">
        <f t="shared" si="116"/>
        <v>40</v>
      </c>
    </row>
    <row r="7447" spans="1:10" x14ac:dyDescent="0.3">
      <c r="A7447" t="s">
        <v>7157</v>
      </c>
      <c r="C7447" s="18">
        <v>410</v>
      </c>
      <c r="D7447" s="1"/>
      <c r="E7447" s="1">
        <v>3</v>
      </c>
      <c r="F7447" s="1">
        <v>2</v>
      </c>
      <c r="G7447" s="1">
        <v>0</v>
      </c>
      <c r="H7447" s="1">
        <v>1</v>
      </c>
      <c r="I7447" s="15">
        <v>0.66666666666666663</v>
      </c>
      <c r="J7447">
        <f t="shared" si="116"/>
        <v>40</v>
      </c>
    </row>
    <row r="7448" spans="1:10" x14ac:dyDescent="0.3">
      <c r="A7448" t="s">
        <v>7158</v>
      </c>
      <c r="C7448" s="18">
        <v>410</v>
      </c>
      <c r="D7448" s="1"/>
      <c r="E7448" s="1">
        <v>3</v>
      </c>
      <c r="F7448" s="1">
        <v>2</v>
      </c>
      <c r="G7448" s="1">
        <v>0</v>
      </c>
      <c r="H7448" s="1">
        <v>1</v>
      </c>
      <c r="I7448" s="15">
        <v>0.66666666666666663</v>
      </c>
      <c r="J7448">
        <f t="shared" si="116"/>
        <v>40</v>
      </c>
    </row>
    <row r="7449" spans="1:10" x14ac:dyDescent="0.3">
      <c r="A7449" t="s">
        <v>7159</v>
      </c>
      <c r="C7449" s="18">
        <v>410</v>
      </c>
      <c r="D7449" s="1"/>
      <c r="E7449" s="1">
        <v>3</v>
      </c>
      <c r="F7449" s="1">
        <v>2</v>
      </c>
      <c r="G7449" s="1">
        <v>0</v>
      </c>
      <c r="H7449" s="1">
        <v>1</v>
      </c>
      <c r="I7449" s="15">
        <v>0.66666666666666663</v>
      </c>
      <c r="J7449">
        <f t="shared" si="116"/>
        <v>40</v>
      </c>
    </row>
    <row r="7450" spans="1:10" x14ac:dyDescent="0.3">
      <c r="A7450" t="s">
        <v>7160</v>
      </c>
      <c r="C7450" s="18">
        <v>410</v>
      </c>
      <c r="D7450" s="1"/>
      <c r="E7450" s="1">
        <v>3</v>
      </c>
      <c r="F7450" s="1">
        <v>2</v>
      </c>
      <c r="G7450" s="1">
        <v>0</v>
      </c>
      <c r="H7450" s="1">
        <v>1</v>
      </c>
      <c r="I7450" s="15">
        <v>0.66666666666666663</v>
      </c>
      <c r="J7450">
        <f t="shared" si="116"/>
        <v>40</v>
      </c>
    </row>
    <row r="7451" spans="1:10" x14ac:dyDescent="0.3">
      <c r="A7451" t="s">
        <v>7161</v>
      </c>
      <c r="C7451" s="18">
        <v>410</v>
      </c>
      <c r="D7451" s="1"/>
      <c r="E7451" s="1">
        <v>3</v>
      </c>
      <c r="F7451" s="1">
        <v>2</v>
      </c>
      <c r="G7451" s="1">
        <v>0</v>
      </c>
      <c r="H7451" s="1">
        <v>1</v>
      </c>
      <c r="I7451" s="15">
        <v>0.66666666666666663</v>
      </c>
      <c r="J7451">
        <f t="shared" si="116"/>
        <v>40</v>
      </c>
    </row>
    <row r="7452" spans="1:10" x14ac:dyDescent="0.3">
      <c r="A7452" t="s">
        <v>7162</v>
      </c>
      <c r="C7452" s="18">
        <v>410</v>
      </c>
      <c r="D7452" s="1"/>
      <c r="E7452" s="1">
        <v>3</v>
      </c>
      <c r="F7452" s="1">
        <v>2</v>
      </c>
      <c r="G7452" s="1">
        <v>0</v>
      </c>
      <c r="H7452" s="1">
        <v>1</v>
      </c>
      <c r="I7452" s="15">
        <v>0.66666666666666663</v>
      </c>
      <c r="J7452">
        <f t="shared" si="116"/>
        <v>40</v>
      </c>
    </row>
    <row r="7453" spans="1:10" x14ac:dyDescent="0.3">
      <c r="A7453" t="s">
        <v>7163</v>
      </c>
      <c r="C7453" s="18">
        <v>410</v>
      </c>
      <c r="D7453" s="1"/>
      <c r="E7453" s="1">
        <v>3</v>
      </c>
      <c r="F7453" s="1">
        <v>2</v>
      </c>
      <c r="G7453" s="1">
        <v>0</v>
      </c>
      <c r="H7453" s="1">
        <v>1</v>
      </c>
      <c r="I7453" s="15">
        <v>0.66666666666666663</v>
      </c>
      <c r="J7453">
        <f t="shared" si="116"/>
        <v>40</v>
      </c>
    </row>
    <row r="7454" spans="1:10" x14ac:dyDescent="0.3">
      <c r="A7454" t="s">
        <v>7164</v>
      </c>
      <c r="C7454" s="18">
        <v>410</v>
      </c>
      <c r="D7454" s="1"/>
      <c r="E7454" s="1">
        <v>3</v>
      </c>
      <c r="F7454" s="1">
        <v>2</v>
      </c>
      <c r="G7454" s="1">
        <v>0</v>
      </c>
      <c r="H7454" s="1">
        <v>1</v>
      </c>
      <c r="I7454" s="15">
        <v>0.66666666666666663</v>
      </c>
      <c r="J7454">
        <f t="shared" si="116"/>
        <v>40</v>
      </c>
    </row>
    <row r="7455" spans="1:10" x14ac:dyDescent="0.3">
      <c r="A7455" t="s">
        <v>7165</v>
      </c>
      <c r="C7455" s="18">
        <v>410</v>
      </c>
      <c r="D7455" s="1"/>
      <c r="E7455" s="1">
        <v>3</v>
      </c>
      <c r="F7455" s="1">
        <v>2</v>
      </c>
      <c r="G7455" s="1">
        <v>0</v>
      </c>
      <c r="H7455" s="1">
        <v>1</v>
      </c>
      <c r="I7455" s="15">
        <v>0.66666666666666663</v>
      </c>
      <c r="J7455">
        <f t="shared" si="116"/>
        <v>40</v>
      </c>
    </row>
    <row r="7456" spans="1:10" x14ac:dyDescent="0.3">
      <c r="A7456" t="s">
        <v>7166</v>
      </c>
      <c r="C7456" s="18">
        <v>410</v>
      </c>
      <c r="D7456" s="1"/>
      <c r="E7456" s="1">
        <v>3</v>
      </c>
      <c r="F7456" s="1">
        <v>2</v>
      </c>
      <c r="G7456" s="1">
        <v>0</v>
      </c>
      <c r="H7456" s="1">
        <v>1</v>
      </c>
      <c r="I7456" s="15">
        <v>0.66666666666666663</v>
      </c>
      <c r="J7456">
        <f t="shared" si="116"/>
        <v>40</v>
      </c>
    </row>
    <row r="7457" spans="1:10" x14ac:dyDescent="0.3">
      <c r="A7457" t="s">
        <v>7167</v>
      </c>
      <c r="C7457" s="18">
        <v>410</v>
      </c>
      <c r="D7457" s="1"/>
      <c r="E7457" s="1">
        <v>3</v>
      </c>
      <c r="F7457" s="1">
        <v>2</v>
      </c>
      <c r="G7457" s="1">
        <v>0</v>
      </c>
      <c r="H7457" s="1">
        <v>1</v>
      </c>
      <c r="I7457" s="15">
        <v>0.66666666666666663</v>
      </c>
      <c r="J7457">
        <f t="shared" si="116"/>
        <v>40</v>
      </c>
    </row>
    <row r="7458" spans="1:10" x14ac:dyDescent="0.3">
      <c r="A7458" t="s">
        <v>7168</v>
      </c>
      <c r="C7458" s="18">
        <v>410</v>
      </c>
      <c r="D7458" s="1"/>
      <c r="E7458" s="1">
        <v>3</v>
      </c>
      <c r="F7458" s="1">
        <v>2</v>
      </c>
      <c r="G7458" s="1">
        <v>0</v>
      </c>
      <c r="H7458" s="1">
        <v>1</v>
      </c>
      <c r="I7458" s="15">
        <v>0.66666666666666663</v>
      </c>
      <c r="J7458">
        <f t="shared" si="116"/>
        <v>40</v>
      </c>
    </row>
    <row r="7459" spans="1:10" x14ac:dyDescent="0.3">
      <c r="A7459" t="s">
        <v>7169</v>
      </c>
      <c r="C7459" s="18">
        <v>410</v>
      </c>
      <c r="D7459" s="1"/>
      <c r="E7459" s="1">
        <v>3</v>
      </c>
      <c r="F7459" s="1">
        <v>2</v>
      </c>
      <c r="G7459" s="1">
        <v>0</v>
      </c>
      <c r="H7459" s="1">
        <v>1</v>
      </c>
      <c r="I7459" s="15">
        <v>0.66666666666666663</v>
      </c>
      <c r="J7459">
        <f t="shared" si="116"/>
        <v>40</v>
      </c>
    </row>
    <row r="7460" spans="1:10" x14ac:dyDescent="0.3">
      <c r="A7460" t="s">
        <v>7170</v>
      </c>
      <c r="C7460" s="18">
        <v>410</v>
      </c>
      <c r="D7460" s="1"/>
      <c r="E7460" s="1">
        <v>3</v>
      </c>
      <c r="F7460" s="1">
        <v>2</v>
      </c>
      <c r="G7460" s="1">
        <v>0</v>
      </c>
      <c r="H7460" s="1">
        <v>1</v>
      </c>
      <c r="I7460" s="15">
        <v>0.66666666666666663</v>
      </c>
      <c r="J7460">
        <f t="shared" si="116"/>
        <v>40</v>
      </c>
    </row>
    <row r="7461" spans="1:10" x14ac:dyDescent="0.3">
      <c r="A7461" t="s">
        <v>7171</v>
      </c>
      <c r="C7461" s="18">
        <v>410</v>
      </c>
      <c r="D7461" s="1"/>
      <c r="E7461" s="1">
        <v>3</v>
      </c>
      <c r="F7461" s="1">
        <v>2</v>
      </c>
      <c r="G7461" s="1">
        <v>0</v>
      </c>
      <c r="H7461" s="1">
        <v>1</v>
      </c>
      <c r="I7461" s="15">
        <v>0.66666666666666663</v>
      </c>
      <c r="J7461">
        <f t="shared" si="116"/>
        <v>40</v>
      </c>
    </row>
    <row r="7462" spans="1:10" x14ac:dyDescent="0.3">
      <c r="A7462" t="s">
        <v>7172</v>
      </c>
      <c r="C7462" s="18">
        <v>410</v>
      </c>
      <c r="D7462" s="1"/>
      <c r="E7462" s="1">
        <v>3</v>
      </c>
      <c r="F7462" s="1">
        <v>2</v>
      </c>
      <c r="G7462" s="1">
        <v>0</v>
      </c>
      <c r="H7462" s="1">
        <v>1</v>
      </c>
      <c r="I7462" s="15">
        <v>0.66666666666666663</v>
      </c>
      <c r="J7462">
        <f t="shared" si="116"/>
        <v>40</v>
      </c>
    </row>
    <row r="7463" spans="1:10" x14ac:dyDescent="0.3">
      <c r="A7463" t="s">
        <v>7173</v>
      </c>
      <c r="C7463" s="18">
        <v>410</v>
      </c>
      <c r="D7463" s="1"/>
      <c r="E7463" s="1">
        <v>3</v>
      </c>
      <c r="F7463" s="1">
        <v>2</v>
      </c>
      <c r="G7463" s="1">
        <v>0</v>
      </c>
      <c r="H7463" s="1">
        <v>1</v>
      </c>
      <c r="I7463" s="15">
        <v>0.66666666666666663</v>
      </c>
      <c r="J7463">
        <f t="shared" si="116"/>
        <v>40</v>
      </c>
    </row>
    <row r="7464" spans="1:10" x14ac:dyDescent="0.3">
      <c r="A7464" t="s">
        <v>7174</v>
      </c>
      <c r="C7464" s="18">
        <v>410</v>
      </c>
      <c r="D7464" s="1"/>
      <c r="E7464" s="1">
        <v>3</v>
      </c>
      <c r="F7464" s="1">
        <v>2</v>
      </c>
      <c r="G7464" s="1">
        <v>0</v>
      </c>
      <c r="H7464" s="1">
        <v>1</v>
      </c>
      <c r="I7464" s="15">
        <v>0.66666666666666663</v>
      </c>
      <c r="J7464">
        <f t="shared" si="116"/>
        <v>40</v>
      </c>
    </row>
    <row r="7465" spans="1:10" x14ac:dyDescent="0.3">
      <c r="A7465" t="s">
        <v>7175</v>
      </c>
      <c r="C7465" s="18">
        <v>410</v>
      </c>
      <c r="D7465" s="1"/>
      <c r="E7465" s="1">
        <v>3</v>
      </c>
      <c r="F7465" s="1">
        <v>2</v>
      </c>
      <c r="G7465" s="1">
        <v>0</v>
      </c>
      <c r="H7465" s="1">
        <v>1</v>
      </c>
      <c r="I7465" s="15">
        <v>0.66666666666666663</v>
      </c>
      <c r="J7465">
        <f t="shared" si="116"/>
        <v>40</v>
      </c>
    </row>
    <row r="7466" spans="1:10" x14ac:dyDescent="0.3">
      <c r="A7466" t="s">
        <v>7176</v>
      </c>
      <c r="C7466" s="18">
        <v>410</v>
      </c>
      <c r="D7466" s="1"/>
      <c r="E7466" s="1">
        <v>3</v>
      </c>
      <c r="F7466" s="1">
        <v>2</v>
      </c>
      <c r="G7466" s="1">
        <v>0</v>
      </c>
      <c r="H7466" s="1">
        <v>1</v>
      </c>
      <c r="I7466" s="15">
        <v>0.66666666666666663</v>
      </c>
      <c r="J7466">
        <f t="shared" si="116"/>
        <v>40</v>
      </c>
    </row>
    <row r="7467" spans="1:10" x14ac:dyDescent="0.3">
      <c r="A7467" t="s">
        <v>7177</v>
      </c>
      <c r="C7467" s="18">
        <v>410</v>
      </c>
      <c r="D7467" s="1"/>
      <c r="E7467" s="1">
        <v>1</v>
      </c>
      <c r="F7467" s="1">
        <v>1</v>
      </c>
      <c r="G7467" s="1">
        <v>0</v>
      </c>
      <c r="H7467" s="1">
        <v>0</v>
      </c>
      <c r="I7467" s="15">
        <v>1</v>
      </c>
      <c r="J7467">
        <f t="shared" si="116"/>
        <v>40</v>
      </c>
    </row>
    <row r="7468" spans="1:10" x14ac:dyDescent="0.3">
      <c r="A7468" t="s">
        <v>7178</v>
      </c>
      <c r="C7468" s="18">
        <v>410</v>
      </c>
      <c r="D7468" s="1"/>
      <c r="E7468" s="1">
        <v>3</v>
      </c>
      <c r="F7468" s="1">
        <v>2</v>
      </c>
      <c r="G7468" s="1">
        <v>0</v>
      </c>
      <c r="H7468" s="1">
        <v>1</v>
      </c>
      <c r="I7468" s="15">
        <v>0.66666666666666663</v>
      </c>
      <c r="J7468">
        <f t="shared" si="116"/>
        <v>40</v>
      </c>
    </row>
    <row r="7469" spans="1:10" x14ac:dyDescent="0.3">
      <c r="A7469" t="s">
        <v>7179</v>
      </c>
      <c r="C7469" s="18">
        <v>410</v>
      </c>
      <c r="D7469" s="1"/>
      <c r="E7469" s="1">
        <v>3</v>
      </c>
      <c r="F7469" s="1">
        <v>2</v>
      </c>
      <c r="G7469" s="1">
        <v>0</v>
      </c>
      <c r="H7469" s="1">
        <v>1</v>
      </c>
      <c r="I7469" s="15">
        <v>0.66666666666666663</v>
      </c>
      <c r="J7469">
        <f t="shared" si="116"/>
        <v>40</v>
      </c>
    </row>
    <row r="7470" spans="1:10" x14ac:dyDescent="0.3">
      <c r="A7470" t="s">
        <v>7180</v>
      </c>
      <c r="C7470" s="18">
        <v>410</v>
      </c>
      <c r="D7470" s="1"/>
      <c r="E7470" s="1">
        <v>3</v>
      </c>
      <c r="F7470" s="1">
        <v>2</v>
      </c>
      <c r="G7470" s="1">
        <v>0</v>
      </c>
      <c r="H7470" s="1">
        <v>1</v>
      </c>
      <c r="I7470" s="15">
        <v>0.66666666666666663</v>
      </c>
      <c r="J7470">
        <f t="shared" si="116"/>
        <v>40</v>
      </c>
    </row>
    <row r="7471" spans="1:10" x14ac:dyDescent="0.3">
      <c r="A7471" t="s">
        <v>7181</v>
      </c>
      <c r="C7471" s="18">
        <v>410</v>
      </c>
      <c r="D7471" s="1"/>
      <c r="E7471" s="1">
        <v>3</v>
      </c>
      <c r="F7471" s="1">
        <v>2</v>
      </c>
      <c r="G7471" s="1">
        <v>0</v>
      </c>
      <c r="H7471" s="1">
        <v>1</v>
      </c>
      <c r="I7471" s="15">
        <v>0.66666666666666663</v>
      </c>
      <c r="J7471">
        <f t="shared" si="116"/>
        <v>40</v>
      </c>
    </row>
    <row r="7472" spans="1:10" x14ac:dyDescent="0.3">
      <c r="A7472" t="s">
        <v>7182</v>
      </c>
      <c r="C7472" s="18">
        <v>410</v>
      </c>
      <c r="D7472" s="1"/>
      <c r="E7472" s="1">
        <v>3</v>
      </c>
      <c r="F7472" s="1">
        <v>2</v>
      </c>
      <c r="G7472" s="1">
        <v>0</v>
      </c>
      <c r="H7472" s="1">
        <v>1</v>
      </c>
      <c r="I7472" s="15">
        <v>0.66666666666666663</v>
      </c>
      <c r="J7472">
        <f t="shared" si="116"/>
        <v>40</v>
      </c>
    </row>
    <row r="7473" spans="1:10" x14ac:dyDescent="0.3">
      <c r="A7473" t="s">
        <v>7183</v>
      </c>
      <c r="C7473" s="18">
        <v>410</v>
      </c>
      <c r="D7473" s="1"/>
      <c r="E7473" s="1">
        <v>3</v>
      </c>
      <c r="F7473" s="1">
        <v>2</v>
      </c>
      <c r="G7473" s="1">
        <v>0</v>
      </c>
      <c r="H7473" s="1">
        <v>1</v>
      </c>
      <c r="I7473" s="15">
        <v>0.66666666666666663</v>
      </c>
      <c r="J7473">
        <f t="shared" si="116"/>
        <v>40</v>
      </c>
    </row>
    <row r="7474" spans="1:10" x14ac:dyDescent="0.3">
      <c r="A7474" t="s">
        <v>7184</v>
      </c>
      <c r="C7474" s="18">
        <v>410</v>
      </c>
      <c r="D7474" s="1"/>
      <c r="E7474" s="1">
        <v>3</v>
      </c>
      <c r="F7474" s="1">
        <v>2</v>
      </c>
      <c r="G7474" s="1">
        <v>0</v>
      </c>
      <c r="H7474" s="1">
        <v>1</v>
      </c>
      <c r="I7474" s="15">
        <v>0.66666666666666663</v>
      </c>
      <c r="J7474">
        <f t="shared" si="116"/>
        <v>40</v>
      </c>
    </row>
    <row r="7475" spans="1:10" x14ac:dyDescent="0.3">
      <c r="A7475" t="s">
        <v>7185</v>
      </c>
      <c r="C7475" s="18">
        <v>410</v>
      </c>
      <c r="D7475" s="1"/>
      <c r="E7475" s="1">
        <v>3</v>
      </c>
      <c r="F7475" s="1">
        <v>2</v>
      </c>
      <c r="G7475" s="1">
        <v>0</v>
      </c>
      <c r="H7475" s="1">
        <v>1</v>
      </c>
      <c r="I7475" s="15">
        <v>0.66666666666666663</v>
      </c>
      <c r="J7475">
        <f t="shared" si="116"/>
        <v>40</v>
      </c>
    </row>
    <row r="7476" spans="1:10" x14ac:dyDescent="0.3">
      <c r="A7476" t="s">
        <v>7186</v>
      </c>
      <c r="C7476" s="18">
        <v>410</v>
      </c>
      <c r="D7476" s="1"/>
      <c r="E7476" s="1">
        <v>3</v>
      </c>
      <c r="F7476" s="1">
        <v>2</v>
      </c>
      <c r="G7476" s="1">
        <v>0</v>
      </c>
      <c r="H7476" s="1">
        <v>1</v>
      </c>
      <c r="I7476" s="15">
        <v>0.66666666666666663</v>
      </c>
      <c r="J7476">
        <f t="shared" si="116"/>
        <v>40</v>
      </c>
    </row>
    <row r="7477" spans="1:10" x14ac:dyDescent="0.3">
      <c r="A7477" t="s">
        <v>7187</v>
      </c>
      <c r="C7477" s="18">
        <v>410</v>
      </c>
      <c r="D7477" s="1"/>
      <c r="E7477" s="1">
        <v>3</v>
      </c>
      <c r="F7477" s="1">
        <v>2</v>
      </c>
      <c r="G7477" s="1">
        <v>0</v>
      </c>
      <c r="H7477" s="1">
        <v>1</v>
      </c>
      <c r="I7477" s="15">
        <v>0.66666666666666663</v>
      </c>
      <c r="J7477">
        <f t="shared" si="116"/>
        <v>40</v>
      </c>
    </row>
    <row r="7478" spans="1:10" x14ac:dyDescent="0.3">
      <c r="A7478" t="s">
        <v>7188</v>
      </c>
      <c r="C7478" s="18">
        <v>410</v>
      </c>
      <c r="D7478" s="1"/>
      <c r="E7478" s="1">
        <v>3</v>
      </c>
      <c r="F7478" s="1">
        <v>2</v>
      </c>
      <c r="G7478" s="1">
        <v>0</v>
      </c>
      <c r="H7478" s="1">
        <v>1</v>
      </c>
      <c r="I7478" s="15">
        <v>0.66666666666666663</v>
      </c>
      <c r="J7478">
        <f t="shared" si="116"/>
        <v>40</v>
      </c>
    </row>
    <row r="7479" spans="1:10" x14ac:dyDescent="0.3">
      <c r="A7479" t="s">
        <v>7189</v>
      </c>
      <c r="C7479" s="18">
        <v>410</v>
      </c>
      <c r="D7479" s="1"/>
      <c r="E7479" s="1">
        <v>3</v>
      </c>
      <c r="F7479" s="1">
        <v>2</v>
      </c>
      <c r="G7479" s="1">
        <v>0</v>
      </c>
      <c r="H7479" s="1">
        <v>1</v>
      </c>
      <c r="I7479" s="15">
        <v>0.66666666666666663</v>
      </c>
      <c r="J7479">
        <f t="shared" si="116"/>
        <v>40</v>
      </c>
    </row>
    <row r="7480" spans="1:10" x14ac:dyDescent="0.3">
      <c r="A7480" t="s">
        <v>7190</v>
      </c>
      <c r="C7480" s="18">
        <v>410</v>
      </c>
      <c r="D7480" s="1"/>
      <c r="E7480" s="1">
        <v>3</v>
      </c>
      <c r="F7480" s="1">
        <v>2</v>
      </c>
      <c r="G7480" s="1">
        <v>0</v>
      </c>
      <c r="H7480" s="1">
        <v>1</v>
      </c>
      <c r="I7480" s="15">
        <v>0.66666666666666663</v>
      </c>
      <c r="J7480">
        <f t="shared" si="116"/>
        <v>40</v>
      </c>
    </row>
    <row r="7481" spans="1:10" x14ac:dyDescent="0.3">
      <c r="A7481" t="s">
        <v>7191</v>
      </c>
      <c r="C7481" s="18">
        <v>410</v>
      </c>
      <c r="D7481" s="1"/>
      <c r="E7481" s="1">
        <v>3</v>
      </c>
      <c r="F7481" s="1">
        <v>2</v>
      </c>
      <c r="G7481" s="1">
        <v>0</v>
      </c>
      <c r="H7481" s="1">
        <v>1</v>
      </c>
      <c r="I7481" s="15">
        <v>0.66666666666666663</v>
      </c>
      <c r="J7481">
        <f t="shared" si="116"/>
        <v>40</v>
      </c>
    </row>
    <row r="7482" spans="1:10" x14ac:dyDescent="0.3">
      <c r="A7482" t="s">
        <v>7192</v>
      </c>
      <c r="C7482" s="18">
        <v>410</v>
      </c>
      <c r="D7482" s="1"/>
      <c r="E7482" s="1">
        <v>3</v>
      </c>
      <c r="F7482" s="1">
        <v>2</v>
      </c>
      <c r="G7482" s="1">
        <v>0</v>
      </c>
      <c r="H7482" s="1">
        <v>1</v>
      </c>
      <c r="I7482" s="15">
        <v>0.66666666666666663</v>
      </c>
      <c r="J7482">
        <f t="shared" si="116"/>
        <v>40</v>
      </c>
    </row>
    <row r="7483" spans="1:10" x14ac:dyDescent="0.3">
      <c r="A7483" t="s">
        <v>7193</v>
      </c>
      <c r="C7483" s="18">
        <v>410</v>
      </c>
      <c r="D7483" s="1"/>
      <c r="E7483" s="1">
        <v>3</v>
      </c>
      <c r="F7483" s="1">
        <v>2</v>
      </c>
      <c r="G7483" s="1">
        <v>0</v>
      </c>
      <c r="H7483" s="1">
        <v>1</v>
      </c>
      <c r="I7483" s="15">
        <v>0.66666666666666663</v>
      </c>
      <c r="J7483">
        <f t="shared" si="116"/>
        <v>40</v>
      </c>
    </row>
    <row r="7484" spans="1:10" x14ac:dyDescent="0.3">
      <c r="A7484" t="s">
        <v>7194</v>
      </c>
      <c r="C7484" s="18">
        <v>410</v>
      </c>
      <c r="D7484" s="1"/>
      <c r="E7484" s="1">
        <v>3</v>
      </c>
      <c r="F7484" s="1">
        <v>2</v>
      </c>
      <c r="G7484" s="1">
        <v>0</v>
      </c>
      <c r="H7484" s="1">
        <v>1</v>
      </c>
      <c r="I7484" s="15">
        <v>0.66666666666666663</v>
      </c>
      <c r="J7484">
        <f t="shared" si="116"/>
        <v>40</v>
      </c>
    </row>
    <row r="7485" spans="1:10" x14ac:dyDescent="0.3">
      <c r="A7485" s="21" t="s">
        <v>7195</v>
      </c>
      <c r="C7485" s="18">
        <v>410</v>
      </c>
      <c r="D7485" s="1"/>
      <c r="E7485" s="1">
        <v>3</v>
      </c>
      <c r="F7485" s="1">
        <v>2</v>
      </c>
      <c r="G7485" s="1">
        <v>0</v>
      </c>
      <c r="H7485" s="1">
        <v>1</v>
      </c>
      <c r="I7485" s="15">
        <v>0.66666666666666663</v>
      </c>
      <c r="J7485">
        <f t="shared" si="116"/>
        <v>40</v>
      </c>
    </row>
    <row r="7486" spans="1:10" x14ac:dyDescent="0.3">
      <c r="A7486" t="s">
        <v>7196</v>
      </c>
      <c r="C7486" s="18">
        <v>410</v>
      </c>
      <c r="D7486" s="1"/>
      <c r="E7486" s="1">
        <v>3</v>
      </c>
      <c r="F7486" s="1">
        <v>2</v>
      </c>
      <c r="G7486" s="1">
        <v>0</v>
      </c>
      <c r="H7486" s="1">
        <v>1</v>
      </c>
      <c r="I7486" s="15">
        <v>0.66666666666666663</v>
      </c>
      <c r="J7486">
        <f t="shared" si="116"/>
        <v>40</v>
      </c>
    </row>
    <row r="7487" spans="1:10" x14ac:dyDescent="0.3">
      <c r="A7487" t="s">
        <v>7197</v>
      </c>
      <c r="C7487" s="18">
        <v>410</v>
      </c>
      <c r="D7487" s="1"/>
      <c r="E7487" s="1">
        <v>3</v>
      </c>
      <c r="F7487" s="1">
        <v>2</v>
      </c>
      <c r="G7487" s="1">
        <v>0</v>
      </c>
      <c r="H7487" s="1">
        <v>1</v>
      </c>
      <c r="I7487" s="15">
        <v>0.66666666666666663</v>
      </c>
      <c r="J7487">
        <f t="shared" si="116"/>
        <v>40</v>
      </c>
    </row>
    <row r="7488" spans="1:10" x14ac:dyDescent="0.3">
      <c r="A7488" t="s">
        <v>7198</v>
      </c>
      <c r="C7488" s="18">
        <v>410</v>
      </c>
      <c r="D7488" s="1"/>
      <c r="E7488" s="1">
        <v>3</v>
      </c>
      <c r="F7488" s="1">
        <v>2</v>
      </c>
      <c r="G7488" s="1">
        <v>0</v>
      </c>
      <c r="H7488" s="1">
        <v>1</v>
      </c>
      <c r="I7488" s="15">
        <v>0.66666666666666663</v>
      </c>
      <c r="J7488">
        <f t="shared" si="116"/>
        <v>40</v>
      </c>
    </row>
    <row r="7489" spans="1:10" x14ac:dyDescent="0.3">
      <c r="A7489" t="s">
        <v>7199</v>
      </c>
      <c r="C7489" s="18">
        <v>410</v>
      </c>
      <c r="D7489" s="1"/>
      <c r="E7489" s="1">
        <v>1</v>
      </c>
      <c r="F7489" s="1">
        <v>1</v>
      </c>
      <c r="G7489" s="1">
        <v>0</v>
      </c>
      <c r="H7489" s="1">
        <v>0</v>
      </c>
      <c r="I7489" s="15">
        <v>1</v>
      </c>
      <c r="J7489">
        <f t="shared" si="116"/>
        <v>40</v>
      </c>
    </row>
    <row r="7490" spans="1:10" x14ac:dyDescent="0.3">
      <c r="A7490" t="s">
        <v>7200</v>
      </c>
      <c r="C7490" s="18">
        <v>410</v>
      </c>
      <c r="D7490" s="1"/>
      <c r="E7490" s="1">
        <v>3</v>
      </c>
      <c r="F7490" s="1">
        <v>2</v>
      </c>
      <c r="G7490" s="1">
        <v>0</v>
      </c>
      <c r="H7490" s="1">
        <v>1</v>
      </c>
      <c r="I7490" s="15">
        <v>0.66666666666666663</v>
      </c>
      <c r="J7490">
        <f t="shared" si="116"/>
        <v>40</v>
      </c>
    </row>
    <row r="7491" spans="1:10" x14ac:dyDescent="0.3">
      <c r="A7491" t="s">
        <v>7201</v>
      </c>
      <c r="C7491" s="18">
        <v>410</v>
      </c>
      <c r="D7491" s="1"/>
      <c r="E7491" s="1">
        <v>3</v>
      </c>
      <c r="F7491" s="1">
        <v>2</v>
      </c>
      <c r="G7491" s="1">
        <v>0</v>
      </c>
      <c r="H7491" s="1">
        <v>1</v>
      </c>
      <c r="I7491" s="15">
        <v>0.66666666666666663</v>
      </c>
      <c r="J7491">
        <f t="shared" si="116"/>
        <v>40</v>
      </c>
    </row>
    <row r="7492" spans="1:10" x14ac:dyDescent="0.3">
      <c r="A7492" t="s">
        <v>7202</v>
      </c>
      <c r="C7492" s="18">
        <v>410</v>
      </c>
      <c r="D7492" s="1"/>
      <c r="E7492" s="1">
        <v>3</v>
      </c>
      <c r="F7492" s="1">
        <v>2</v>
      </c>
      <c r="G7492" s="1">
        <v>0</v>
      </c>
      <c r="H7492" s="1">
        <v>1</v>
      </c>
      <c r="I7492" s="15">
        <v>0.66666666666666663</v>
      </c>
      <c r="J7492">
        <f t="shared" ref="J7492:J7555" si="117">IF(E7492&lt;=30,40,20)</f>
        <v>40</v>
      </c>
    </row>
    <row r="7493" spans="1:10" x14ac:dyDescent="0.3">
      <c r="A7493" t="s">
        <v>7203</v>
      </c>
      <c r="C7493" s="18">
        <v>410</v>
      </c>
      <c r="D7493" s="1"/>
      <c r="E7493" s="1">
        <v>3</v>
      </c>
      <c r="F7493" s="1">
        <v>2</v>
      </c>
      <c r="G7493" s="1">
        <v>0</v>
      </c>
      <c r="H7493" s="1">
        <v>1</v>
      </c>
      <c r="I7493" s="15">
        <v>0.66666666666666663</v>
      </c>
      <c r="J7493">
        <f t="shared" si="117"/>
        <v>40</v>
      </c>
    </row>
    <row r="7494" spans="1:10" x14ac:dyDescent="0.3">
      <c r="A7494" t="s">
        <v>7204</v>
      </c>
      <c r="C7494" s="18">
        <v>410</v>
      </c>
      <c r="D7494" s="1"/>
      <c r="E7494" s="1">
        <v>3</v>
      </c>
      <c r="F7494" s="1">
        <v>2</v>
      </c>
      <c r="G7494" s="1">
        <v>0</v>
      </c>
      <c r="H7494" s="1">
        <v>1</v>
      </c>
      <c r="I7494" s="15">
        <v>0.66666666666666663</v>
      </c>
      <c r="J7494">
        <f t="shared" si="117"/>
        <v>40</v>
      </c>
    </row>
    <row r="7495" spans="1:10" x14ac:dyDescent="0.3">
      <c r="A7495" t="s">
        <v>7205</v>
      </c>
      <c r="C7495" s="18">
        <v>410</v>
      </c>
      <c r="D7495" s="1"/>
      <c r="E7495" s="1">
        <v>3</v>
      </c>
      <c r="F7495" s="1">
        <v>2</v>
      </c>
      <c r="G7495" s="1">
        <v>0</v>
      </c>
      <c r="H7495" s="1">
        <v>1</v>
      </c>
      <c r="I7495" s="15">
        <v>0.66666666666666663</v>
      </c>
      <c r="J7495">
        <f t="shared" si="117"/>
        <v>40</v>
      </c>
    </row>
    <row r="7496" spans="1:10" x14ac:dyDescent="0.3">
      <c r="A7496" t="s">
        <v>7206</v>
      </c>
      <c r="C7496" s="18">
        <v>410</v>
      </c>
      <c r="D7496" s="1"/>
      <c r="E7496" s="1">
        <v>3</v>
      </c>
      <c r="F7496" s="1">
        <v>2</v>
      </c>
      <c r="G7496" s="1">
        <v>0</v>
      </c>
      <c r="H7496" s="1">
        <v>1</v>
      </c>
      <c r="I7496" s="15">
        <v>0.66666666666666663</v>
      </c>
      <c r="J7496">
        <f t="shared" si="117"/>
        <v>40</v>
      </c>
    </row>
    <row r="7497" spans="1:10" x14ac:dyDescent="0.3">
      <c r="A7497" t="s">
        <v>7207</v>
      </c>
      <c r="C7497" s="18">
        <v>410</v>
      </c>
      <c r="D7497" s="1"/>
      <c r="E7497" s="1">
        <v>3</v>
      </c>
      <c r="F7497" s="1">
        <v>2</v>
      </c>
      <c r="G7497" s="1">
        <v>0</v>
      </c>
      <c r="H7497" s="1">
        <v>1</v>
      </c>
      <c r="I7497" s="15">
        <v>0.66666666666666663</v>
      </c>
      <c r="J7497">
        <f t="shared" si="117"/>
        <v>40</v>
      </c>
    </row>
    <row r="7498" spans="1:10" x14ac:dyDescent="0.3">
      <c r="A7498" t="s">
        <v>7208</v>
      </c>
      <c r="C7498" s="18">
        <v>410</v>
      </c>
      <c r="D7498" s="1"/>
      <c r="E7498" s="1">
        <v>3</v>
      </c>
      <c r="F7498" s="1">
        <v>2</v>
      </c>
      <c r="G7498" s="1">
        <v>0</v>
      </c>
      <c r="H7498" s="1">
        <v>1</v>
      </c>
      <c r="I7498" s="15">
        <v>0.66666666666666663</v>
      </c>
      <c r="J7498">
        <f t="shared" si="117"/>
        <v>40</v>
      </c>
    </row>
    <row r="7499" spans="1:10" x14ac:dyDescent="0.3">
      <c r="A7499" t="s">
        <v>7209</v>
      </c>
      <c r="C7499" s="18">
        <v>410</v>
      </c>
      <c r="D7499" s="1"/>
      <c r="E7499" s="1">
        <v>3</v>
      </c>
      <c r="F7499" s="1">
        <v>2</v>
      </c>
      <c r="G7499" s="1">
        <v>0</v>
      </c>
      <c r="H7499" s="1">
        <v>1</v>
      </c>
      <c r="I7499" s="15">
        <v>0.66666666666666663</v>
      </c>
      <c r="J7499">
        <f t="shared" si="117"/>
        <v>40</v>
      </c>
    </row>
    <row r="7500" spans="1:10" x14ac:dyDescent="0.3">
      <c r="A7500" t="s">
        <v>7210</v>
      </c>
      <c r="C7500" s="18">
        <v>410</v>
      </c>
      <c r="D7500" s="1"/>
      <c r="E7500" s="1">
        <v>3</v>
      </c>
      <c r="F7500" s="1">
        <v>2</v>
      </c>
      <c r="G7500" s="1">
        <v>0</v>
      </c>
      <c r="H7500" s="1">
        <v>1</v>
      </c>
      <c r="I7500" s="15">
        <v>0.66666666666666663</v>
      </c>
      <c r="J7500">
        <f t="shared" si="117"/>
        <v>40</v>
      </c>
    </row>
    <row r="7501" spans="1:10" x14ac:dyDescent="0.3">
      <c r="A7501" s="21" t="s">
        <v>7211</v>
      </c>
      <c r="C7501" s="18">
        <v>410</v>
      </c>
      <c r="D7501" s="1"/>
      <c r="E7501" s="1">
        <v>1</v>
      </c>
      <c r="F7501" s="1">
        <v>1</v>
      </c>
      <c r="G7501" s="1">
        <v>0</v>
      </c>
      <c r="H7501" s="1">
        <v>0</v>
      </c>
      <c r="I7501" s="15">
        <v>1</v>
      </c>
      <c r="J7501">
        <f t="shared" si="117"/>
        <v>40</v>
      </c>
    </row>
    <row r="7502" spans="1:10" x14ac:dyDescent="0.3">
      <c r="A7502" t="s">
        <v>7212</v>
      </c>
      <c r="C7502" s="18">
        <v>410</v>
      </c>
      <c r="D7502" s="1"/>
      <c r="E7502" s="1">
        <v>3</v>
      </c>
      <c r="F7502" s="1">
        <v>2</v>
      </c>
      <c r="G7502" s="1">
        <v>0</v>
      </c>
      <c r="H7502" s="1">
        <v>1</v>
      </c>
      <c r="I7502" s="15">
        <v>0.66666666666666663</v>
      </c>
      <c r="J7502">
        <f t="shared" si="117"/>
        <v>40</v>
      </c>
    </row>
    <row r="7503" spans="1:10" x14ac:dyDescent="0.3">
      <c r="A7503" t="s">
        <v>7213</v>
      </c>
      <c r="C7503" s="18">
        <v>410</v>
      </c>
      <c r="D7503" s="1"/>
      <c r="E7503" s="1">
        <v>3</v>
      </c>
      <c r="F7503" s="1">
        <v>2</v>
      </c>
      <c r="G7503" s="1">
        <v>0</v>
      </c>
      <c r="H7503" s="1">
        <v>1</v>
      </c>
      <c r="I7503" s="15">
        <v>0.66666666666666663</v>
      </c>
      <c r="J7503">
        <f t="shared" si="117"/>
        <v>40</v>
      </c>
    </row>
    <row r="7504" spans="1:10" x14ac:dyDescent="0.3">
      <c r="A7504" t="s">
        <v>7214</v>
      </c>
      <c r="C7504" s="18">
        <v>410</v>
      </c>
      <c r="D7504" s="1"/>
      <c r="E7504" s="1">
        <v>3</v>
      </c>
      <c r="F7504" s="1">
        <v>2</v>
      </c>
      <c r="G7504" s="1">
        <v>0</v>
      </c>
      <c r="H7504" s="1">
        <v>1</v>
      </c>
      <c r="I7504" s="15">
        <v>0.66666666666666663</v>
      </c>
      <c r="J7504">
        <f t="shared" si="117"/>
        <v>40</v>
      </c>
    </row>
    <row r="7505" spans="1:10" x14ac:dyDescent="0.3">
      <c r="A7505" t="s">
        <v>7215</v>
      </c>
      <c r="C7505" s="18">
        <v>410</v>
      </c>
      <c r="D7505" s="1"/>
      <c r="E7505" s="1">
        <v>3</v>
      </c>
      <c r="F7505" s="1">
        <v>2</v>
      </c>
      <c r="G7505" s="1">
        <v>0</v>
      </c>
      <c r="H7505" s="1">
        <v>1</v>
      </c>
      <c r="I7505" s="15">
        <v>0.66666666666666663</v>
      </c>
      <c r="J7505">
        <f t="shared" si="117"/>
        <v>40</v>
      </c>
    </row>
    <row r="7506" spans="1:10" x14ac:dyDescent="0.3">
      <c r="A7506" t="s">
        <v>7216</v>
      </c>
      <c r="C7506" s="18">
        <v>410</v>
      </c>
      <c r="D7506" s="1"/>
      <c r="E7506" s="1">
        <v>3</v>
      </c>
      <c r="F7506" s="1">
        <v>2</v>
      </c>
      <c r="G7506" s="1">
        <v>0</v>
      </c>
      <c r="H7506" s="1">
        <v>1</v>
      </c>
      <c r="I7506" s="15">
        <v>0.66666666666666663</v>
      </c>
      <c r="J7506">
        <f t="shared" si="117"/>
        <v>40</v>
      </c>
    </row>
    <row r="7507" spans="1:10" x14ac:dyDescent="0.3">
      <c r="A7507" t="s">
        <v>7217</v>
      </c>
      <c r="C7507" s="18">
        <v>410</v>
      </c>
      <c r="D7507" s="1"/>
      <c r="E7507" s="1">
        <v>3</v>
      </c>
      <c r="F7507" s="1">
        <v>2</v>
      </c>
      <c r="G7507" s="1">
        <v>0</v>
      </c>
      <c r="H7507" s="1">
        <v>1</v>
      </c>
      <c r="I7507" s="15">
        <v>0.66666666666666663</v>
      </c>
      <c r="J7507">
        <f t="shared" si="117"/>
        <v>40</v>
      </c>
    </row>
    <row r="7508" spans="1:10" x14ac:dyDescent="0.3">
      <c r="A7508" t="s">
        <v>7218</v>
      </c>
      <c r="C7508" s="18">
        <v>410</v>
      </c>
      <c r="D7508" s="1"/>
      <c r="E7508" s="1">
        <v>5</v>
      </c>
      <c r="F7508" s="1">
        <v>3</v>
      </c>
      <c r="G7508" s="1">
        <v>0</v>
      </c>
      <c r="H7508" s="1">
        <v>2</v>
      </c>
      <c r="I7508" s="15">
        <v>0.6</v>
      </c>
      <c r="J7508">
        <f t="shared" si="117"/>
        <v>40</v>
      </c>
    </row>
    <row r="7509" spans="1:10" x14ac:dyDescent="0.3">
      <c r="A7509" t="s">
        <v>7219</v>
      </c>
      <c r="C7509" s="18">
        <v>410</v>
      </c>
      <c r="D7509" s="1"/>
      <c r="E7509" s="1">
        <v>3</v>
      </c>
      <c r="F7509" s="1">
        <v>2</v>
      </c>
      <c r="G7509" s="1">
        <v>0</v>
      </c>
      <c r="H7509" s="1">
        <v>1</v>
      </c>
      <c r="I7509" s="15">
        <v>0.66666666666666663</v>
      </c>
      <c r="J7509">
        <f t="shared" si="117"/>
        <v>40</v>
      </c>
    </row>
    <row r="7510" spans="1:10" x14ac:dyDescent="0.3">
      <c r="A7510" t="s">
        <v>7220</v>
      </c>
      <c r="C7510" s="18">
        <v>410</v>
      </c>
      <c r="D7510" s="1"/>
      <c r="E7510" s="1">
        <v>3</v>
      </c>
      <c r="F7510" s="1">
        <v>2</v>
      </c>
      <c r="G7510" s="1">
        <v>0</v>
      </c>
      <c r="H7510" s="1">
        <v>1</v>
      </c>
      <c r="I7510" s="15">
        <v>0.66666666666666663</v>
      </c>
      <c r="J7510">
        <f t="shared" si="117"/>
        <v>40</v>
      </c>
    </row>
    <row r="7511" spans="1:10" x14ac:dyDescent="0.3">
      <c r="A7511" t="s">
        <v>7221</v>
      </c>
      <c r="C7511" s="18">
        <v>410</v>
      </c>
      <c r="D7511" s="1"/>
      <c r="E7511" s="1">
        <v>3</v>
      </c>
      <c r="F7511" s="1">
        <v>2</v>
      </c>
      <c r="G7511" s="1">
        <v>0</v>
      </c>
      <c r="H7511" s="1">
        <v>1</v>
      </c>
      <c r="I7511" s="15">
        <v>0.66666666666666663</v>
      </c>
      <c r="J7511">
        <f t="shared" si="117"/>
        <v>40</v>
      </c>
    </row>
    <row r="7512" spans="1:10" x14ac:dyDescent="0.3">
      <c r="A7512" t="s">
        <v>7222</v>
      </c>
      <c r="C7512" s="18">
        <v>410</v>
      </c>
      <c r="D7512" s="1"/>
      <c r="E7512" s="1">
        <v>3</v>
      </c>
      <c r="F7512" s="1">
        <v>2</v>
      </c>
      <c r="G7512" s="1">
        <v>0</v>
      </c>
      <c r="H7512" s="1">
        <v>1</v>
      </c>
      <c r="I7512" s="15">
        <v>0.66666666666666663</v>
      </c>
      <c r="J7512">
        <f t="shared" si="117"/>
        <v>40</v>
      </c>
    </row>
    <row r="7513" spans="1:10" x14ac:dyDescent="0.3">
      <c r="A7513" t="s">
        <v>7223</v>
      </c>
      <c r="C7513" s="18">
        <v>410</v>
      </c>
      <c r="D7513" s="1"/>
      <c r="E7513" s="1">
        <v>3</v>
      </c>
      <c r="F7513" s="1">
        <v>2</v>
      </c>
      <c r="G7513" s="1">
        <v>0</v>
      </c>
      <c r="H7513" s="1">
        <v>1</v>
      </c>
      <c r="I7513" s="15">
        <v>0.66666666666666663</v>
      </c>
      <c r="J7513">
        <f t="shared" si="117"/>
        <v>40</v>
      </c>
    </row>
    <row r="7514" spans="1:10" x14ac:dyDescent="0.3">
      <c r="A7514" t="s">
        <v>7224</v>
      </c>
      <c r="C7514" s="18">
        <v>410</v>
      </c>
      <c r="D7514" s="1"/>
      <c r="E7514" s="1">
        <v>3</v>
      </c>
      <c r="F7514" s="1">
        <v>2</v>
      </c>
      <c r="G7514" s="1">
        <v>0</v>
      </c>
      <c r="H7514" s="1">
        <v>1</v>
      </c>
      <c r="I7514" s="15">
        <v>0.66666666666666663</v>
      </c>
      <c r="J7514">
        <f t="shared" si="117"/>
        <v>40</v>
      </c>
    </row>
    <row r="7515" spans="1:10" x14ac:dyDescent="0.3">
      <c r="A7515" t="s">
        <v>7225</v>
      </c>
      <c r="C7515" s="18">
        <v>410</v>
      </c>
      <c r="D7515" s="1"/>
      <c r="E7515" s="1">
        <v>3</v>
      </c>
      <c r="F7515" s="1">
        <v>2</v>
      </c>
      <c r="G7515" s="1">
        <v>0</v>
      </c>
      <c r="H7515" s="1">
        <v>1</v>
      </c>
      <c r="I7515" s="15">
        <v>0.66666666666666663</v>
      </c>
      <c r="J7515">
        <f t="shared" si="117"/>
        <v>40</v>
      </c>
    </row>
    <row r="7516" spans="1:10" x14ac:dyDescent="0.3">
      <c r="A7516" t="s">
        <v>7226</v>
      </c>
      <c r="C7516" s="18">
        <v>410</v>
      </c>
      <c r="D7516" s="1"/>
      <c r="E7516" s="1">
        <v>3</v>
      </c>
      <c r="F7516" s="1">
        <v>2</v>
      </c>
      <c r="G7516" s="1">
        <v>0</v>
      </c>
      <c r="H7516" s="1">
        <v>1</v>
      </c>
      <c r="I7516" s="15">
        <v>0.66666666666666663</v>
      </c>
      <c r="J7516">
        <f t="shared" si="117"/>
        <v>40</v>
      </c>
    </row>
    <row r="7517" spans="1:10" x14ac:dyDescent="0.3">
      <c r="A7517" t="s">
        <v>7227</v>
      </c>
      <c r="C7517" s="18">
        <v>410</v>
      </c>
      <c r="D7517" s="1"/>
      <c r="E7517" s="1">
        <v>3</v>
      </c>
      <c r="F7517" s="1">
        <v>2</v>
      </c>
      <c r="G7517" s="1">
        <v>0</v>
      </c>
      <c r="H7517" s="1">
        <v>1</v>
      </c>
      <c r="I7517" s="15">
        <v>0.66666666666666663</v>
      </c>
      <c r="J7517">
        <f t="shared" si="117"/>
        <v>40</v>
      </c>
    </row>
    <row r="7518" spans="1:10" x14ac:dyDescent="0.3">
      <c r="A7518" t="s">
        <v>7228</v>
      </c>
      <c r="C7518" s="18">
        <v>410</v>
      </c>
      <c r="D7518" s="1"/>
      <c r="E7518" s="1">
        <v>3</v>
      </c>
      <c r="F7518" s="1">
        <v>2</v>
      </c>
      <c r="G7518" s="1">
        <v>0</v>
      </c>
      <c r="H7518" s="1">
        <v>1</v>
      </c>
      <c r="I7518" s="15">
        <v>0.66666666666666663</v>
      </c>
      <c r="J7518">
        <f t="shared" si="117"/>
        <v>40</v>
      </c>
    </row>
    <row r="7519" spans="1:10" x14ac:dyDescent="0.3">
      <c r="A7519" s="21" t="s">
        <v>7229</v>
      </c>
      <c r="C7519" s="18">
        <v>410</v>
      </c>
      <c r="D7519" s="1"/>
      <c r="E7519" s="1">
        <v>3</v>
      </c>
      <c r="F7519" s="1">
        <v>2</v>
      </c>
      <c r="G7519" s="1">
        <v>0</v>
      </c>
      <c r="H7519" s="1">
        <v>1</v>
      </c>
      <c r="I7519" s="15">
        <v>0.66666666666666663</v>
      </c>
      <c r="J7519">
        <f t="shared" si="117"/>
        <v>40</v>
      </c>
    </row>
    <row r="7520" spans="1:10" x14ac:dyDescent="0.3">
      <c r="A7520" t="s">
        <v>7230</v>
      </c>
      <c r="C7520" s="18">
        <v>410</v>
      </c>
      <c r="D7520" s="1"/>
      <c r="E7520" s="1">
        <v>3</v>
      </c>
      <c r="F7520" s="1">
        <v>2</v>
      </c>
      <c r="G7520" s="1">
        <v>0</v>
      </c>
      <c r="H7520" s="1">
        <v>1</v>
      </c>
      <c r="I7520" s="15">
        <v>0.66666666666666663</v>
      </c>
      <c r="J7520">
        <f t="shared" si="117"/>
        <v>40</v>
      </c>
    </row>
    <row r="7521" spans="1:10" x14ac:dyDescent="0.3">
      <c r="A7521" t="s">
        <v>7231</v>
      </c>
      <c r="C7521" s="18">
        <v>410</v>
      </c>
      <c r="D7521" s="1"/>
      <c r="E7521" s="1">
        <v>1</v>
      </c>
      <c r="F7521" s="1">
        <v>1</v>
      </c>
      <c r="G7521" s="1">
        <v>0</v>
      </c>
      <c r="H7521" s="1">
        <v>0</v>
      </c>
      <c r="I7521" s="15">
        <v>1</v>
      </c>
      <c r="J7521">
        <f t="shared" si="117"/>
        <v>40</v>
      </c>
    </row>
    <row r="7522" spans="1:10" x14ac:dyDescent="0.3">
      <c r="A7522" t="s">
        <v>7232</v>
      </c>
      <c r="C7522" s="18">
        <v>410</v>
      </c>
      <c r="D7522" s="1"/>
      <c r="E7522" s="1">
        <v>1</v>
      </c>
      <c r="F7522" s="1">
        <v>1</v>
      </c>
      <c r="G7522" s="1">
        <v>0</v>
      </c>
      <c r="H7522" s="1">
        <v>0</v>
      </c>
      <c r="I7522" s="15">
        <v>1</v>
      </c>
      <c r="J7522">
        <f t="shared" si="117"/>
        <v>40</v>
      </c>
    </row>
    <row r="7523" spans="1:10" x14ac:dyDescent="0.3">
      <c r="A7523" t="s">
        <v>7233</v>
      </c>
      <c r="C7523" s="18">
        <v>410</v>
      </c>
      <c r="D7523" s="1"/>
      <c r="E7523" s="1">
        <v>3</v>
      </c>
      <c r="F7523" s="1">
        <v>2</v>
      </c>
      <c r="G7523" s="1">
        <v>0</v>
      </c>
      <c r="H7523" s="1">
        <v>1</v>
      </c>
      <c r="I7523" s="15">
        <v>0.66666666666666663</v>
      </c>
      <c r="J7523">
        <f t="shared" si="117"/>
        <v>40</v>
      </c>
    </row>
    <row r="7524" spans="1:10" x14ac:dyDescent="0.3">
      <c r="A7524" t="s">
        <v>7234</v>
      </c>
      <c r="C7524" s="18">
        <v>410</v>
      </c>
      <c r="D7524" s="1"/>
      <c r="E7524" s="1">
        <v>3</v>
      </c>
      <c r="F7524" s="1">
        <v>2</v>
      </c>
      <c r="G7524" s="1">
        <v>0</v>
      </c>
      <c r="H7524" s="1">
        <v>1</v>
      </c>
      <c r="I7524" s="15">
        <v>0.66666666666666663</v>
      </c>
      <c r="J7524">
        <f t="shared" si="117"/>
        <v>40</v>
      </c>
    </row>
    <row r="7525" spans="1:10" x14ac:dyDescent="0.3">
      <c r="A7525" t="s">
        <v>7235</v>
      </c>
      <c r="C7525" s="18">
        <v>410</v>
      </c>
      <c r="D7525" s="1"/>
      <c r="E7525" s="1">
        <v>3</v>
      </c>
      <c r="F7525" s="1">
        <v>2</v>
      </c>
      <c r="G7525" s="1">
        <v>0</v>
      </c>
      <c r="H7525" s="1">
        <v>1</v>
      </c>
      <c r="I7525" s="15">
        <v>0.66666666666666663</v>
      </c>
      <c r="J7525">
        <f t="shared" si="117"/>
        <v>40</v>
      </c>
    </row>
    <row r="7526" spans="1:10" x14ac:dyDescent="0.3">
      <c r="A7526" t="s">
        <v>7236</v>
      </c>
      <c r="C7526" s="18">
        <v>410</v>
      </c>
      <c r="D7526" s="1"/>
      <c r="E7526" s="1">
        <v>3</v>
      </c>
      <c r="F7526" s="1">
        <v>2</v>
      </c>
      <c r="G7526" s="1">
        <v>0</v>
      </c>
      <c r="H7526" s="1">
        <v>1</v>
      </c>
      <c r="I7526" s="15">
        <v>0.66666666666666663</v>
      </c>
      <c r="J7526">
        <f t="shared" si="117"/>
        <v>40</v>
      </c>
    </row>
    <row r="7527" spans="1:10" x14ac:dyDescent="0.3">
      <c r="A7527" t="s">
        <v>7237</v>
      </c>
      <c r="C7527" s="18">
        <v>410</v>
      </c>
      <c r="D7527" s="1"/>
      <c r="E7527" s="1">
        <v>1</v>
      </c>
      <c r="F7527" s="1">
        <v>1</v>
      </c>
      <c r="G7527" s="1">
        <v>0</v>
      </c>
      <c r="H7527" s="1">
        <v>0</v>
      </c>
      <c r="I7527" s="15">
        <v>1</v>
      </c>
      <c r="J7527">
        <f t="shared" si="117"/>
        <v>40</v>
      </c>
    </row>
    <row r="7528" spans="1:10" x14ac:dyDescent="0.3">
      <c r="A7528" t="s">
        <v>7238</v>
      </c>
      <c r="C7528" s="18">
        <v>410</v>
      </c>
      <c r="D7528" s="1"/>
      <c r="E7528" s="1">
        <v>3</v>
      </c>
      <c r="F7528" s="1">
        <v>2</v>
      </c>
      <c r="G7528" s="1">
        <v>0</v>
      </c>
      <c r="H7528" s="1">
        <v>1</v>
      </c>
      <c r="I7528" s="15">
        <v>0.66666666666666663</v>
      </c>
      <c r="J7528">
        <f t="shared" si="117"/>
        <v>40</v>
      </c>
    </row>
    <row r="7529" spans="1:10" x14ac:dyDescent="0.3">
      <c r="A7529" t="s">
        <v>7239</v>
      </c>
      <c r="C7529" s="18">
        <v>410</v>
      </c>
      <c r="D7529" s="1"/>
      <c r="E7529" s="1">
        <v>5</v>
      </c>
      <c r="F7529" s="1">
        <v>3</v>
      </c>
      <c r="G7529" s="1">
        <v>0</v>
      </c>
      <c r="H7529" s="1">
        <v>2</v>
      </c>
      <c r="I7529" s="15">
        <v>0.6</v>
      </c>
      <c r="J7529">
        <f t="shared" si="117"/>
        <v>40</v>
      </c>
    </row>
    <row r="7530" spans="1:10" x14ac:dyDescent="0.3">
      <c r="A7530" t="s">
        <v>7240</v>
      </c>
      <c r="C7530" s="18">
        <v>410</v>
      </c>
      <c r="D7530" s="1"/>
      <c r="E7530" s="1">
        <v>3</v>
      </c>
      <c r="F7530" s="1">
        <v>2</v>
      </c>
      <c r="G7530" s="1">
        <v>0</v>
      </c>
      <c r="H7530" s="1">
        <v>1</v>
      </c>
      <c r="I7530" s="15">
        <v>0.66666666666666663</v>
      </c>
      <c r="J7530">
        <f t="shared" si="117"/>
        <v>40</v>
      </c>
    </row>
    <row r="7531" spans="1:10" x14ac:dyDescent="0.3">
      <c r="A7531" t="s">
        <v>7241</v>
      </c>
      <c r="C7531" s="18">
        <v>409.99999980821036</v>
      </c>
      <c r="D7531" s="1"/>
      <c r="E7531" s="1">
        <v>3</v>
      </c>
      <c r="F7531" s="1">
        <v>2</v>
      </c>
      <c r="G7531" s="1">
        <v>0</v>
      </c>
      <c r="H7531" s="1">
        <v>1</v>
      </c>
      <c r="I7531" s="15">
        <v>0.66666666666666663</v>
      </c>
      <c r="J7531">
        <f t="shared" si="117"/>
        <v>40</v>
      </c>
    </row>
    <row r="7532" spans="1:10" x14ac:dyDescent="0.3">
      <c r="A7532" t="s">
        <v>7242</v>
      </c>
      <c r="C7532" s="18">
        <v>409.9999935340191</v>
      </c>
      <c r="D7532" s="1"/>
      <c r="E7532" s="1">
        <v>3</v>
      </c>
      <c r="F7532" s="1">
        <v>2</v>
      </c>
      <c r="G7532" s="1">
        <v>0</v>
      </c>
      <c r="H7532" s="1">
        <v>1</v>
      </c>
      <c r="I7532" s="15">
        <v>0.66666666666666663</v>
      </c>
      <c r="J7532">
        <f t="shared" si="117"/>
        <v>40</v>
      </c>
    </row>
    <row r="7533" spans="1:10" x14ac:dyDescent="0.3">
      <c r="A7533" t="s">
        <v>7243</v>
      </c>
      <c r="C7533" s="18">
        <v>409.99976904465564</v>
      </c>
      <c r="D7533" s="1"/>
      <c r="E7533" s="1">
        <v>3</v>
      </c>
      <c r="F7533" s="1">
        <v>2</v>
      </c>
      <c r="G7533" s="1">
        <v>0</v>
      </c>
      <c r="H7533" s="1">
        <v>1</v>
      </c>
      <c r="I7533" s="15">
        <v>0.66666666666666663</v>
      </c>
      <c r="J7533">
        <f t="shared" si="117"/>
        <v>40</v>
      </c>
    </row>
    <row r="7534" spans="1:10" x14ac:dyDescent="0.3">
      <c r="A7534" t="s">
        <v>7244</v>
      </c>
      <c r="C7534" s="18">
        <v>409.99976255680571</v>
      </c>
      <c r="D7534" s="1"/>
      <c r="E7534" s="1">
        <v>4</v>
      </c>
      <c r="F7534" s="1">
        <v>3</v>
      </c>
      <c r="G7534" s="1">
        <v>0</v>
      </c>
      <c r="H7534" s="1">
        <v>1</v>
      </c>
      <c r="I7534" s="15">
        <v>0.75</v>
      </c>
      <c r="J7534">
        <f t="shared" si="117"/>
        <v>40</v>
      </c>
    </row>
    <row r="7535" spans="1:10" x14ac:dyDescent="0.3">
      <c r="A7535" t="s">
        <v>7245</v>
      </c>
      <c r="C7535" s="18">
        <v>409.99976201603488</v>
      </c>
      <c r="D7535" s="1"/>
      <c r="E7535" s="1">
        <v>3</v>
      </c>
      <c r="F7535" s="1">
        <v>2</v>
      </c>
      <c r="G7535" s="1">
        <v>0</v>
      </c>
      <c r="H7535" s="1">
        <v>1</v>
      </c>
      <c r="I7535" s="15">
        <v>0.66666666666666663</v>
      </c>
      <c r="J7535">
        <f t="shared" si="117"/>
        <v>40</v>
      </c>
    </row>
    <row r="7536" spans="1:10" x14ac:dyDescent="0.3">
      <c r="A7536" t="s">
        <v>7246</v>
      </c>
      <c r="C7536" s="18">
        <v>409.99975647791314</v>
      </c>
      <c r="D7536" s="1"/>
      <c r="E7536" s="1">
        <v>3</v>
      </c>
      <c r="F7536" s="1">
        <v>2</v>
      </c>
      <c r="G7536" s="1">
        <v>0</v>
      </c>
      <c r="H7536" s="1">
        <v>1</v>
      </c>
      <c r="I7536" s="15">
        <v>0.66666666666666663</v>
      </c>
      <c r="J7536">
        <f t="shared" si="117"/>
        <v>40</v>
      </c>
    </row>
    <row r="7537" spans="1:10" x14ac:dyDescent="0.3">
      <c r="A7537" t="s">
        <v>7247</v>
      </c>
      <c r="C7537" s="18">
        <v>409.99975552543737</v>
      </c>
      <c r="D7537" s="1"/>
      <c r="E7537" s="1">
        <v>3</v>
      </c>
      <c r="F7537" s="1">
        <v>2</v>
      </c>
      <c r="G7537" s="1">
        <v>0</v>
      </c>
      <c r="H7537" s="1">
        <v>1</v>
      </c>
      <c r="I7537" s="15">
        <v>0.66666666666666663</v>
      </c>
      <c r="J7537">
        <f t="shared" si="117"/>
        <v>40</v>
      </c>
    </row>
    <row r="7538" spans="1:10" x14ac:dyDescent="0.3">
      <c r="A7538" s="21" t="s">
        <v>7248</v>
      </c>
      <c r="C7538" s="18">
        <v>409.99975305082523</v>
      </c>
      <c r="D7538" s="1"/>
      <c r="E7538" s="1">
        <v>3</v>
      </c>
      <c r="F7538" s="1">
        <v>2</v>
      </c>
      <c r="G7538" s="1">
        <v>0</v>
      </c>
      <c r="H7538" s="1">
        <v>1</v>
      </c>
      <c r="I7538" s="15">
        <v>0.66666666666666663</v>
      </c>
      <c r="J7538">
        <f t="shared" si="117"/>
        <v>40</v>
      </c>
    </row>
    <row r="7539" spans="1:10" x14ac:dyDescent="0.3">
      <c r="A7539" t="s">
        <v>7249</v>
      </c>
      <c r="C7539" s="18">
        <v>409.9995962547618</v>
      </c>
      <c r="D7539" s="1"/>
      <c r="E7539" s="1">
        <v>3</v>
      </c>
      <c r="F7539" s="1">
        <v>2</v>
      </c>
      <c r="G7539" s="1">
        <v>0</v>
      </c>
      <c r="H7539" s="1">
        <v>1</v>
      </c>
      <c r="I7539" s="15">
        <v>0.66666666666666663</v>
      </c>
      <c r="J7539">
        <f t="shared" si="117"/>
        <v>40</v>
      </c>
    </row>
    <row r="7540" spans="1:10" x14ac:dyDescent="0.3">
      <c r="A7540" t="s">
        <v>7250</v>
      </c>
      <c r="C7540" s="18">
        <v>409.99906100916382</v>
      </c>
      <c r="D7540" s="1"/>
      <c r="E7540" s="1">
        <v>5</v>
      </c>
      <c r="F7540" s="1">
        <v>3</v>
      </c>
      <c r="G7540" s="1">
        <v>0</v>
      </c>
      <c r="H7540" s="1">
        <v>2</v>
      </c>
      <c r="I7540" s="15">
        <v>0.6</v>
      </c>
      <c r="J7540">
        <f t="shared" si="117"/>
        <v>40</v>
      </c>
    </row>
    <row r="7541" spans="1:10" x14ac:dyDescent="0.3">
      <c r="A7541" t="s">
        <v>7251</v>
      </c>
      <c r="C7541" s="18">
        <v>409.99854043127323</v>
      </c>
      <c r="D7541" s="1"/>
      <c r="E7541" s="1">
        <v>3</v>
      </c>
      <c r="F7541" s="1">
        <v>1</v>
      </c>
      <c r="G7541" s="1">
        <v>2</v>
      </c>
      <c r="H7541" s="1">
        <v>0</v>
      </c>
      <c r="I7541" s="15">
        <v>0.66666666666666663</v>
      </c>
      <c r="J7541">
        <f t="shared" si="117"/>
        <v>40</v>
      </c>
    </row>
    <row r="7542" spans="1:10" x14ac:dyDescent="0.3">
      <c r="A7542" t="s">
        <v>7252</v>
      </c>
      <c r="C7542" s="18">
        <v>409.99833591042125</v>
      </c>
      <c r="D7542" s="1"/>
      <c r="E7542" s="1">
        <v>2</v>
      </c>
      <c r="F7542" s="1">
        <v>1</v>
      </c>
      <c r="G7542" s="1">
        <v>1</v>
      </c>
      <c r="H7542" s="1">
        <v>0</v>
      </c>
      <c r="I7542" s="15">
        <v>0.75</v>
      </c>
      <c r="J7542">
        <f t="shared" si="117"/>
        <v>40</v>
      </c>
    </row>
    <row r="7543" spans="1:10" x14ac:dyDescent="0.3">
      <c r="A7543" t="s">
        <v>7254</v>
      </c>
      <c r="C7543" s="18">
        <v>409.99549313265459</v>
      </c>
      <c r="D7543" s="1"/>
      <c r="E7543" s="1">
        <v>3</v>
      </c>
      <c r="F7543" s="1">
        <v>2</v>
      </c>
      <c r="G7543" s="1">
        <v>0</v>
      </c>
      <c r="H7543" s="1">
        <v>1</v>
      </c>
      <c r="I7543" s="15">
        <v>0.66666666666666663</v>
      </c>
      <c r="J7543">
        <f t="shared" si="117"/>
        <v>40</v>
      </c>
    </row>
    <row r="7544" spans="1:10" x14ac:dyDescent="0.3">
      <c r="A7544" t="s">
        <v>7255</v>
      </c>
      <c r="C7544" s="18">
        <v>409.99458473621723</v>
      </c>
      <c r="D7544" s="1"/>
      <c r="E7544" s="1">
        <v>5</v>
      </c>
      <c r="F7544" s="1">
        <v>3</v>
      </c>
      <c r="G7544" s="1">
        <v>0</v>
      </c>
      <c r="H7544" s="1">
        <v>2</v>
      </c>
      <c r="I7544" s="15">
        <v>0.6</v>
      </c>
      <c r="J7544">
        <f t="shared" si="117"/>
        <v>40</v>
      </c>
    </row>
    <row r="7545" spans="1:10" x14ac:dyDescent="0.3">
      <c r="A7545" t="s">
        <v>7256</v>
      </c>
      <c r="C7545" s="18">
        <v>409.99348117687668</v>
      </c>
      <c r="D7545" s="1"/>
      <c r="E7545" s="1">
        <v>3</v>
      </c>
      <c r="F7545" s="1">
        <v>2</v>
      </c>
      <c r="G7545" s="1">
        <v>0</v>
      </c>
      <c r="H7545" s="1">
        <v>1</v>
      </c>
      <c r="I7545" s="15">
        <v>0.66666666666666663</v>
      </c>
      <c r="J7545">
        <f t="shared" si="117"/>
        <v>40</v>
      </c>
    </row>
    <row r="7546" spans="1:10" x14ac:dyDescent="0.3">
      <c r="A7546" t="s">
        <v>7257</v>
      </c>
      <c r="C7546" s="18">
        <v>409.99338200669894</v>
      </c>
      <c r="D7546" s="1"/>
      <c r="E7546" s="1">
        <v>3</v>
      </c>
      <c r="F7546" s="1">
        <v>2</v>
      </c>
      <c r="G7546" s="1">
        <v>0</v>
      </c>
      <c r="H7546" s="1">
        <v>1</v>
      </c>
      <c r="I7546" s="15">
        <v>0.66666666666666663</v>
      </c>
      <c r="J7546">
        <f t="shared" si="117"/>
        <v>40</v>
      </c>
    </row>
    <row r="7547" spans="1:10" x14ac:dyDescent="0.3">
      <c r="A7547" t="s">
        <v>7259</v>
      </c>
      <c r="C7547" s="18">
        <v>409.99269503857226</v>
      </c>
      <c r="D7547" s="1"/>
      <c r="E7547" s="1">
        <v>5</v>
      </c>
      <c r="F7547" s="1">
        <v>3</v>
      </c>
      <c r="G7547" s="1">
        <v>0</v>
      </c>
      <c r="H7547" s="1">
        <v>2</v>
      </c>
      <c r="I7547" s="15">
        <v>0.6</v>
      </c>
      <c r="J7547">
        <f t="shared" si="117"/>
        <v>40</v>
      </c>
    </row>
    <row r="7548" spans="1:10" x14ac:dyDescent="0.3">
      <c r="A7548" t="s">
        <v>7260</v>
      </c>
      <c r="C7548" s="18">
        <v>409.99269406488679</v>
      </c>
      <c r="D7548" s="1"/>
      <c r="E7548" s="1">
        <v>3</v>
      </c>
      <c r="F7548" s="1">
        <v>2</v>
      </c>
      <c r="G7548" s="1">
        <v>0</v>
      </c>
      <c r="H7548" s="1">
        <v>1</v>
      </c>
      <c r="I7548" s="15">
        <v>0.66666666666666663</v>
      </c>
      <c r="J7548">
        <f t="shared" si="117"/>
        <v>40</v>
      </c>
    </row>
    <row r="7549" spans="1:10" x14ac:dyDescent="0.3">
      <c r="A7549" t="s">
        <v>7261</v>
      </c>
      <c r="C7549" s="18">
        <v>409.99241856482297</v>
      </c>
      <c r="D7549" s="1"/>
      <c r="E7549" s="1">
        <v>3</v>
      </c>
      <c r="F7549" s="1">
        <v>2</v>
      </c>
      <c r="G7549" s="1">
        <v>0</v>
      </c>
      <c r="H7549" s="1">
        <v>1</v>
      </c>
      <c r="I7549" s="15">
        <v>0.66666666666666663</v>
      </c>
      <c r="J7549">
        <f t="shared" si="117"/>
        <v>40</v>
      </c>
    </row>
    <row r="7550" spans="1:10" x14ac:dyDescent="0.3">
      <c r="A7550" t="s">
        <v>7262</v>
      </c>
      <c r="C7550" s="18">
        <v>409.99239377422469</v>
      </c>
      <c r="D7550" s="1"/>
      <c r="E7550" s="1">
        <v>3</v>
      </c>
      <c r="F7550" s="1">
        <v>2</v>
      </c>
      <c r="G7550" s="1">
        <v>0</v>
      </c>
      <c r="H7550" s="1">
        <v>1</v>
      </c>
      <c r="I7550" s="15">
        <v>0.66666666666666663</v>
      </c>
      <c r="J7550">
        <f t="shared" si="117"/>
        <v>40</v>
      </c>
    </row>
    <row r="7551" spans="1:10" x14ac:dyDescent="0.3">
      <c r="A7551" t="s">
        <v>7263</v>
      </c>
      <c r="C7551" s="18">
        <v>409.99239361213409</v>
      </c>
      <c r="D7551" s="1"/>
      <c r="E7551" s="1">
        <v>3</v>
      </c>
      <c r="F7551" s="1">
        <v>2</v>
      </c>
      <c r="G7551" s="1">
        <v>0</v>
      </c>
      <c r="H7551" s="1">
        <v>1</v>
      </c>
      <c r="I7551" s="15">
        <v>0.66666666666666663</v>
      </c>
      <c r="J7551">
        <f t="shared" si="117"/>
        <v>40</v>
      </c>
    </row>
    <row r="7552" spans="1:10" x14ac:dyDescent="0.3">
      <c r="A7552" t="s">
        <v>7264</v>
      </c>
      <c r="C7552" s="18">
        <v>409.99220657032367</v>
      </c>
      <c r="D7552" s="1"/>
      <c r="E7552" s="1">
        <v>3</v>
      </c>
      <c r="F7552" s="1">
        <v>2</v>
      </c>
      <c r="G7552" s="1">
        <v>0</v>
      </c>
      <c r="H7552" s="1">
        <v>1</v>
      </c>
      <c r="I7552" s="15">
        <v>0.66666666666666663</v>
      </c>
      <c r="J7552">
        <f t="shared" si="117"/>
        <v>40</v>
      </c>
    </row>
    <row r="7553" spans="1:10" x14ac:dyDescent="0.3">
      <c r="A7553" t="s">
        <v>7265</v>
      </c>
      <c r="C7553" s="18">
        <v>409.99210931980087</v>
      </c>
      <c r="D7553" s="1"/>
      <c r="E7553" s="1">
        <v>3</v>
      </c>
      <c r="F7553" s="1">
        <v>2</v>
      </c>
      <c r="G7553" s="1">
        <v>0</v>
      </c>
      <c r="H7553" s="1">
        <v>1</v>
      </c>
      <c r="I7553" s="15">
        <v>0.66666666666666663</v>
      </c>
      <c r="J7553">
        <f t="shared" si="117"/>
        <v>40</v>
      </c>
    </row>
    <row r="7554" spans="1:10" x14ac:dyDescent="0.3">
      <c r="A7554" t="s">
        <v>7266</v>
      </c>
      <c r="C7554" s="18">
        <v>409.99209623702677</v>
      </c>
      <c r="D7554" s="1"/>
      <c r="E7554" s="1">
        <v>3</v>
      </c>
      <c r="F7554" s="1">
        <v>2</v>
      </c>
      <c r="G7554" s="1">
        <v>0</v>
      </c>
      <c r="H7554" s="1">
        <v>1</v>
      </c>
      <c r="I7554" s="15">
        <v>0.66666666666666663</v>
      </c>
      <c r="J7554">
        <f t="shared" si="117"/>
        <v>40</v>
      </c>
    </row>
    <row r="7555" spans="1:10" x14ac:dyDescent="0.3">
      <c r="A7555" t="s">
        <v>7267</v>
      </c>
      <c r="C7555" s="18">
        <v>409.99202530410849</v>
      </c>
      <c r="D7555" s="1"/>
      <c r="E7555" s="1">
        <v>3</v>
      </c>
      <c r="F7555" s="1">
        <v>2</v>
      </c>
      <c r="G7555" s="1">
        <v>0</v>
      </c>
      <c r="H7555" s="1">
        <v>1</v>
      </c>
      <c r="I7555" s="15">
        <v>0.66666666666666663</v>
      </c>
      <c r="J7555">
        <f t="shared" si="117"/>
        <v>40</v>
      </c>
    </row>
    <row r="7556" spans="1:10" x14ac:dyDescent="0.3">
      <c r="A7556" t="s">
        <v>7268</v>
      </c>
      <c r="C7556" s="18">
        <v>409.99196975066729</v>
      </c>
      <c r="D7556" s="1"/>
      <c r="E7556" s="1">
        <v>3</v>
      </c>
      <c r="F7556" s="1">
        <v>2</v>
      </c>
      <c r="G7556" s="1">
        <v>0</v>
      </c>
      <c r="H7556" s="1">
        <v>1</v>
      </c>
      <c r="I7556" s="15">
        <v>0.66666666666666663</v>
      </c>
      <c r="J7556">
        <f t="shared" ref="J7556:J7619" si="118">IF(E7556&lt;=30,40,20)</f>
        <v>40</v>
      </c>
    </row>
    <row r="7557" spans="1:10" x14ac:dyDescent="0.3">
      <c r="A7557" t="s">
        <v>7269</v>
      </c>
      <c r="C7557" s="18">
        <v>409.99196880500784</v>
      </c>
      <c r="D7557" s="1"/>
      <c r="E7557" s="1">
        <v>3</v>
      </c>
      <c r="F7557" s="1">
        <v>2</v>
      </c>
      <c r="G7557" s="1">
        <v>0</v>
      </c>
      <c r="H7557" s="1">
        <v>1</v>
      </c>
      <c r="I7557" s="15">
        <v>0.66666666666666663</v>
      </c>
      <c r="J7557">
        <f t="shared" si="118"/>
        <v>40</v>
      </c>
    </row>
    <row r="7558" spans="1:10" x14ac:dyDescent="0.3">
      <c r="A7558" t="s">
        <v>7270</v>
      </c>
      <c r="C7558" s="18">
        <v>409.99195644580919</v>
      </c>
      <c r="D7558" s="1"/>
      <c r="E7558" s="1">
        <v>3</v>
      </c>
      <c r="F7558" s="1">
        <v>2</v>
      </c>
      <c r="G7558" s="1">
        <v>0</v>
      </c>
      <c r="H7558" s="1">
        <v>1</v>
      </c>
      <c r="I7558" s="15">
        <v>0.66666666666666663</v>
      </c>
      <c r="J7558">
        <f t="shared" si="118"/>
        <v>40</v>
      </c>
    </row>
    <row r="7559" spans="1:10" x14ac:dyDescent="0.3">
      <c r="A7559" t="s">
        <v>7271</v>
      </c>
      <c r="C7559" s="18">
        <v>409.99195625412102</v>
      </c>
      <c r="D7559" s="1"/>
      <c r="E7559" s="1">
        <v>3</v>
      </c>
      <c r="F7559" s="1">
        <v>2</v>
      </c>
      <c r="G7559" s="1">
        <v>0</v>
      </c>
      <c r="H7559" s="1">
        <v>1</v>
      </c>
      <c r="I7559" s="15">
        <v>0.66666666666666663</v>
      </c>
      <c r="J7559">
        <f t="shared" si="118"/>
        <v>40</v>
      </c>
    </row>
    <row r="7560" spans="1:10" x14ac:dyDescent="0.3">
      <c r="A7560" t="s">
        <v>7272</v>
      </c>
      <c r="C7560" s="18">
        <v>409.99195145326792</v>
      </c>
      <c r="D7560" s="1"/>
      <c r="E7560" s="1">
        <v>3</v>
      </c>
      <c r="F7560" s="1">
        <v>2</v>
      </c>
      <c r="G7560" s="1">
        <v>0</v>
      </c>
      <c r="H7560" s="1">
        <v>1</v>
      </c>
      <c r="I7560" s="15">
        <v>0.66666666666666663</v>
      </c>
      <c r="J7560">
        <f t="shared" si="118"/>
        <v>40</v>
      </c>
    </row>
    <row r="7561" spans="1:10" x14ac:dyDescent="0.3">
      <c r="A7561" t="s">
        <v>7273</v>
      </c>
      <c r="C7561" s="18">
        <v>409.99194314098759</v>
      </c>
      <c r="D7561" s="1"/>
      <c r="E7561" s="1">
        <v>3</v>
      </c>
      <c r="F7561" s="1">
        <v>2</v>
      </c>
      <c r="G7561" s="1">
        <v>0</v>
      </c>
      <c r="H7561" s="1">
        <v>1</v>
      </c>
      <c r="I7561" s="15">
        <v>0.66666666666666663</v>
      </c>
      <c r="J7561">
        <f t="shared" si="118"/>
        <v>40</v>
      </c>
    </row>
    <row r="7562" spans="1:10" x14ac:dyDescent="0.3">
      <c r="A7562" t="s">
        <v>7274</v>
      </c>
      <c r="C7562" s="18">
        <v>409.99172512728171</v>
      </c>
      <c r="D7562" s="1"/>
      <c r="E7562" s="1">
        <v>3</v>
      </c>
      <c r="F7562" s="1">
        <v>1</v>
      </c>
      <c r="G7562" s="1">
        <v>2</v>
      </c>
      <c r="H7562" s="1">
        <v>0</v>
      </c>
      <c r="I7562" s="15">
        <v>0.66666666666666663</v>
      </c>
      <c r="J7562">
        <f t="shared" si="118"/>
        <v>40</v>
      </c>
    </row>
    <row r="7563" spans="1:10" x14ac:dyDescent="0.3">
      <c r="A7563" t="s">
        <v>7275</v>
      </c>
      <c r="C7563" s="18">
        <v>409.99171807294584</v>
      </c>
      <c r="D7563" s="1"/>
      <c r="E7563" s="1">
        <v>3</v>
      </c>
      <c r="F7563" s="1">
        <v>2</v>
      </c>
      <c r="G7563" s="1">
        <v>0</v>
      </c>
      <c r="H7563" s="1">
        <v>1</v>
      </c>
      <c r="I7563" s="15">
        <v>0.66666666666666663</v>
      </c>
      <c r="J7563">
        <f t="shared" si="118"/>
        <v>40</v>
      </c>
    </row>
    <row r="7564" spans="1:10" x14ac:dyDescent="0.3">
      <c r="A7564" t="s">
        <v>7276</v>
      </c>
      <c r="C7564" s="18">
        <v>409.99171807294584</v>
      </c>
      <c r="D7564" s="1"/>
      <c r="E7564" s="1">
        <v>3</v>
      </c>
      <c r="F7564" s="1">
        <v>2</v>
      </c>
      <c r="G7564" s="1">
        <v>0</v>
      </c>
      <c r="H7564" s="1">
        <v>1</v>
      </c>
      <c r="I7564" s="15">
        <v>0.66666666666666663</v>
      </c>
      <c r="J7564">
        <f t="shared" si="118"/>
        <v>40</v>
      </c>
    </row>
    <row r="7565" spans="1:10" x14ac:dyDescent="0.3">
      <c r="A7565" t="s">
        <v>7277</v>
      </c>
      <c r="C7565" s="18">
        <v>409.99171807294584</v>
      </c>
      <c r="D7565" s="1"/>
      <c r="E7565" s="1">
        <v>3</v>
      </c>
      <c r="F7565" s="1">
        <v>2</v>
      </c>
      <c r="G7565" s="1">
        <v>0</v>
      </c>
      <c r="H7565" s="1">
        <v>1</v>
      </c>
      <c r="I7565" s="15">
        <v>0.66666666666666663</v>
      </c>
      <c r="J7565">
        <f t="shared" si="118"/>
        <v>40</v>
      </c>
    </row>
    <row r="7566" spans="1:10" x14ac:dyDescent="0.3">
      <c r="A7566" t="s">
        <v>7278</v>
      </c>
      <c r="C7566" s="18">
        <v>409.99171807294584</v>
      </c>
      <c r="D7566" s="1"/>
      <c r="E7566" s="1">
        <v>3</v>
      </c>
      <c r="F7566" s="1">
        <v>2</v>
      </c>
      <c r="G7566" s="1">
        <v>0</v>
      </c>
      <c r="H7566" s="1">
        <v>1</v>
      </c>
      <c r="I7566" s="15">
        <v>0.66666666666666663</v>
      </c>
      <c r="J7566">
        <f t="shared" si="118"/>
        <v>40</v>
      </c>
    </row>
    <row r="7567" spans="1:10" x14ac:dyDescent="0.3">
      <c r="A7567" t="s">
        <v>7279</v>
      </c>
      <c r="C7567" s="18">
        <v>409.9916977167066</v>
      </c>
      <c r="D7567" s="1"/>
      <c r="E7567" s="1">
        <v>3</v>
      </c>
      <c r="F7567" s="1">
        <v>2</v>
      </c>
      <c r="G7567" s="1">
        <v>0</v>
      </c>
      <c r="H7567" s="1">
        <v>1</v>
      </c>
      <c r="I7567" s="15">
        <v>0.66666666666666663</v>
      </c>
      <c r="J7567">
        <f t="shared" si="118"/>
        <v>40</v>
      </c>
    </row>
    <row r="7568" spans="1:10" x14ac:dyDescent="0.3">
      <c r="A7568" t="s">
        <v>7280</v>
      </c>
      <c r="C7568" s="18">
        <v>409.99151021955265</v>
      </c>
      <c r="D7568" s="1"/>
      <c r="E7568" s="1">
        <v>3</v>
      </c>
      <c r="F7568" s="1">
        <v>2</v>
      </c>
      <c r="G7568" s="1">
        <v>0</v>
      </c>
      <c r="H7568" s="1">
        <v>1</v>
      </c>
      <c r="I7568" s="15">
        <v>0.66666666666666663</v>
      </c>
      <c r="J7568">
        <f t="shared" si="118"/>
        <v>40</v>
      </c>
    </row>
    <row r="7569" spans="1:10" x14ac:dyDescent="0.3">
      <c r="A7569" t="s">
        <v>7281</v>
      </c>
      <c r="C7569" s="18">
        <v>409.99150751409672</v>
      </c>
      <c r="D7569" s="1"/>
      <c r="E7569" s="1">
        <v>3</v>
      </c>
      <c r="F7569" s="1">
        <v>2</v>
      </c>
      <c r="G7569" s="1">
        <v>0</v>
      </c>
      <c r="H7569" s="1">
        <v>1</v>
      </c>
      <c r="I7569" s="15">
        <v>0.66666666666666663</v>
      </c>
      <c r="J7569">
        <f t="shared" si="118"/>
        <v>40</v>
      </c>
    </row>
    <row r="7570" spans="1:10" x14ac:dyDescent="0.3">
      <c r="A7570" t="s">
        <v>7282</v>
      </c>
      <c r="C7570" s="18">
        <v>409.99150751390988</v>
      </c>
      <c r="D7570" s="1"/>
      <c r="E7570" s="1">
        <v>3</v>
      </c>
      <c r="F7570" s="1">
        <v>2</v>
      </c>
      <c r="G7570" s="1">
        <v>0</v>
      </c>
      <c r="H7570" s="1">
        <v>1</v>
      </c>
      <c r="I7570" s="15">
        <v>0.66666666666666663</v>
      </c>
      <c r="J7570">
        <f t="shared" si="118"/>
        <v>40</v>
      </c>
    </row>
    <row r="7571" spans="1:10" x14ac:dyDescent="0.3">
      <c r="A7571" t="s">
        <v>7283</v>
      </c>
      <c r="C7571" s="18">
        <v>409.99150378172021</v>
      </c>
      <c r="D7571" s="1"/>
      <c r="E7571" s="1">
        <v>3</v>
      </c>
      <c r="F7571" s="1">
        <v>2</v>
      </c>
      <c r="G7571" s="1">
        <v>0</v>
      </c>
      <c r="H7571" s="1">
        <v>1</v>
      </c>
      <c r="I7571" s="15">
        <v>0.66666666666666663</v>
      </c>
      <c r="J7571">
        <f t="shared" si="118"/>
        <v>40</v>
      </c>
    </row>
    <row r="7572" spans="1:10" x14ac:dyDescent="0.3">
      <c r="A7572" t="s">
        <v>7284</v>
      </c>
      <c r="C7572" s="18">
        <v>409.99144619320765</v>
      </c>
      <c r="D7572" s="1"/>
      <c r="E7572" s="1">
        <v>5</v>
      </c>
      <c r="F7572" s="1">
        <v>3</v>
      </c>
      <c r="G7572" s="1">
        <v>0</v>
      </c>
      <c r="H7572" s="1">
        <v>2</v>
      </c>
      <c r="I7572" s="15">
        <v>0.6</v>
      </c>
      <c r="J7572">
        <f t="shared" si="118"/>
        <v>40</v>
      </c>
    </row>
    <row r="7573" spans="1:10" x14ac:dyDescent="0.3">
      <c r="A7573" t="s">
        <v>7285</v>
      </c>
      <c r="C7573" s="18">
        <v>409.99142424454931</v>
      </c>
      <c r="D7573" s="1"/>
      <c r="E7573" s="1">
        <v>3</v>
      </c>
      <c r="F7573" s="1">
        <v>2</v>
      </c>
      <c r="G7573" s="1">
        <v>0</v>
      </c>
      <c r="H7573" s="1">
        <v>1</v>
      </c>
      <c r="I7573" s="15">
        <v>0.66666666666666663</v>
      </c>
      <c r="J7573">
        <f t="shared" si="118"/>
        <v>40</v>
      </c>
    </row>
    <row r="7574" spans="1:10" x14ac:dyDescent="0.3">
      <c r="A7574" t="s">
        <v>7286</v>
      </c>
      <c r="C7574" s="18">
        <v>409.99129553073027</v>
      </c>
      <c r="D7574" s="1"/>
      <c r="E7574" s="1">
        <v>5</v>
      </c>
      <c r="F7574" s="1">
        <v>3</v>
      </c>
      <c r="G7574" s="1">
        <v>0</v>
      </c>
      <c r="H7574" s="1">
        <v>2</v>
      </c>
      <c r="I7574" s="15">
        <v>0.6</v>
      </c>
      <c r="J7574">
        <f t="shared" si="118"/>
        <v>40</v>
      </c>
    </row>
    <row r="7575" spans="1:10" x14ac:dyDescent="0.3">
      <c r="A7575" t="s">
        <v>7287</v>
      </c>
      <c r="C7575" s="18">
        <v>409.99125197277192</v>
      </c>
      <c r="D7575" s="1"/>
      <c r="E7575" s="1">
        <v>3</v>
      </c>
      <c r="F7575" s="1">
        <v>2</v>
      </c>
      <c r="G7575" s="1">
        <v>0</v>
      </c>
      <c r="H7575" s="1">
        <v>1</v>
      </c>
      <c r="I7575" s="15">
        <v>0.66666666666666663</v>
      </c>
      <c r="J7575">
        <f t="shared" si="118"/>
        <v>40</v>
      </c>
    </row>
    <row r="7576" spans="1:10" x14ac:dyDescent="0.3">
      <c r="A7576" t="s">
        <v>7288</v>
      </c>
      <c r="C7576" s="18">
        <v>409.99061674559283</v>
      </c>
      <c r="D7576" s="1"/>
      <c r="E7576" s="1">
        <v>3</v>
      </c>
      <c r="F7576" s="1">
        <v>2</v>
      </c>
      <c r="G7576" s="1">
        <v>0</v>
      </c>
      <c r="H7576" s="1">
        <v>1</v>
      </c>
      <c r="I7576" s="15">
        <v>0.66666666666666663</v>
      </c>
      <c r="J7576">
        <f t="shared" si="118"/>
        <v>40</v>
      </c>
    </row>
    <row r="7577" spans="1:10" x14ac:dyDescent="0.3">
      <c r="A7577" t="s">
        <v>7289</v>
      </c>
      <c r="C7577" s="18">
        <v>409.98918431223325</v>
      </c>
      <c r="D7577" s="1"/>
      <c r="E7577" s="1">
        <v>5</v>
      </c>
      <c r="F7577" s="1">
        <v>3</v>
      </c>
      <c r="G7577" s="1">
        <v>0</v>
      </c>
      <c r="H7577" s="1">
        <v>2</v>
      </c>
      <c r="I7577" s="15">
        <v>0.6</v>
      </c>
      <c r="J7577">
        <f t="shared" si="118"/>
        <v>40</v>
      </c>
    </row>
    <row r="7578" spans="1:10" x14ac:dyDescent="0.3">
      <c r="A7578" t="s">
        <v>7290</v>
      </c>
      <c r="C7578" s="18">
        <v>409.98854275335549</v>
      </c>
      <c r="D7578" s="1"/>
      <c r="E7578" s="1">
        <v>3</v>
      </c>
      <c r="F7578" s="1">
        <v>2</v>
      </c>
      <c r="G7578" s="1">
        <v>0</v>
      </c>
      <c r="H7578" s="1">
        <v>1</v>
      </c>
      <c r="I7578" s="15">
        <v>0.66666666666666663</v>
      </c>
      <c r="J7578">
        <f t="shared" si="118"/>
        <v>40</v>
      </c>
    </row>
    <row r="7579" spans="1:10" x14ac:dyDescent="0.3">
      <c r="A7579" t="s">
        <v>7291</v>
      </c>
      <c r="C7579" s="18">
        <v>409.98772267284994</v>
      </c>
      <c r="D7579" s="1"/>
      <c r="E7579" s="1">
        <v>6</v>
      </c>
      <c r="F7579" s="1">
        <v>3</v>
      </c>
      <c r="G7579" s="1">
        <v>1</v>
      </c>
      <c r="H7579" s="1">
        <v>2</v>
      </c>
      <c r="I7579" s="15">
        <v>0.58333333333333337</v>
      </c>
      <c r="J7579">
        <f t="shared" si="118"/>
        <v>40</v>
      </c>
    </row>
    <row r="7580" spans="1:10" x14ac:dyDescent="0.3">
      <c r="A7580" t="s">
        <v>7292</v>
      </c>
      <c r="C7580" s="18">
        <v>409.98470727077842</v>
      </c>
      <c r="D7580" s="1"/>
      <c r="E7580" s="1">
        <v>3</v>
      </c>
      <c r="F7580" s="1">
        <v>2</v>
      </c>
      <c r="G7580" s="1">
        <v>0</v>
      </c>
      <c r="H7580" s="1">
        <v>1</v>
      </c>
      <c r="I7580" s="15">
        <v>0.66666666666666663</v>
      </c>
      <c r="J7580">
        <f t="shared" si="118"/>
        <v>40</v>
      </c>
    </row>
    <row r="7581" spans="1:10" x14ac:dyDescent="0.3">
      <c r="A7581" t="s">
        <v>7293</v>
      </c>
      <c r="C7581" s="18">
        <v>409.98468900602126</v>
      </c>
      <c r="D7581" s="1"/>
      <c r="E7581" s="1">
        <v>5</v>
      </c>
      <c r="F7581" s="1">
        <v>3</v>
      </c>
      <c r="G7581" s="1">
        <v>0</v>
      </c>
      <c r="H7581" s="1">
        <v>2</v>
      </c>
      <c r="I7581" s="15">
        <v>0.6</v>
      </c>
      <c r="J7581">
        <f t="shared" si="118"/>
        <v>40</v>
      </c>
    </row>
    <row r="7582" spans="1:10" x14ac:dyDescent="0.3">
      <c r="A7582" t="s">
        <v>7294</v>
      </c>
      <c r="C7582" s="18">
        <v>409.9844025627819</v>
      </c>
      <c r="D7582" s="1"/>
      <c r="E7582" s="1">
        <v>5</v>
      </c>
      <c r="F7582" s="1">
        <v>3</v>
      </c>
      <c r="G7582" s="1">
        <v>0</v>
      </c>
      <c r="H7582" s="1">
        <v>2</v>
      </c>
      <c r="I7582" s="15">
        <v>0.6</v>
      </c>
      <c r="J7582">
        <f t="shared" si="118"/>
        <v>40</v>
      </c>
    </row>
    <row r="7583" spans="1:10" x14ac:dyDescent="0.3">
      <c r="A7583" t="s">
        <v>7295</v>
      </c>
      <c r="C7583" s="18">
        <v>409.98393992196117</v>
      </c>
      <c r="D7583" s="1"/>
      <c r="E7583" s="1">
        <v>5</v>
      </c>
      <c r="F7583" s="1">
        <v>3</v>
      </c>
      <c r="G7583" s="1">
        <v>0</v>
      </c>
      <c r="H7583" s="1">
        <v>2</v>
      </c>
      <c r="I7583" s="15">
        <v>0.6</v>
      </c>
      <c r="J7583">
        <f t="shared" si="118"/>
        <v>40</v>
      </c>
    </row>
    <row r="7584" spans="1:10" x14ac:dyDescent="0.3">
      <c r="A7584" t="s">
        <v>7296</v>
      </c>
      <c r="C7584" s="18">
        <v>409.98390630467986</v>
      </c>
      <c r="D7584" s="1"/>
      <c r="E7584" s="1">
        <v>3</v>
      </c>
      <c r="F7584" s="1">
        <v>2</v>
      </c>
      <c r="G7584" s="1">
        <v>0</v>
      </c>
      <c r="H7584" s="1">
        <v>1</v>
      </c>
      <c r="I7584" s="15">
        <v>0.66666666666666663</v>
      </c>
      <c r="J7584">
        <f t="shared" si="118"/>
        <v>40</v>
      </c>
    </row>
    <row r="7585" spans="1:10" x14ac:dyDescent="0.3">
      <c r="A7585" t="s">
        <v>7297</v>
      </c>
      <c r="C7585" s="18">
        <v>409.98350615083865</v>
      </c>
      <c r="D7585" s="1"/>
      <c r="E7585" s="1">
        <v>3</v>
      </c>
      <c r="F7585" s="1">
        <v>2</v>
      </c>
      <c r="G7585" s="1">
        <v>0</v>
      </c>
      <c r="H7585" s="1">
        <v>1</v>
      </c>
      <c r="I7585" s="15">
        <v>0.66666666666666663</v>
      </c>
      <c r="J7585">
        <f t="shared" si="118"/>
        <v>40</v>
      </c>
    </row>
    <row r="7586" spans="1:10" x14ac:dyDescent="0.3">
      <c r="A7586" t="s">
        <v>7298</v>
      </c>
      <c r="C7586" s="18">
        <v>409.98347045021723</v>
      </c>
      <c r="D7586" s="1"/>
      <c r="E7586" s="1">
        <v>5</v>
      </c>
      <c r="F7586" s="1">
        <v>3</v>
      </c>
      <c r="G7586" s="1">
        <v>0</v>
      </c>
      <c r="H7586" s="1">
        <v>2</v>
      </c>
      <c r="I7586" s="15">
        <v>0.6</v>
      </c>
      <c r="J7586">
        <f t="shared" si="118"/>
        <v>40</v>
      </c>
    </row>
    <row r="7587" spans="1:10" x14ac:dyDescent="0.3">
      <c r="A7587" t="s">
        <v>7299</v>
      </c>
      <c r="C7587" s="18">
        <v>409.98345066028776</v>
      </c>
      <c r="D7587" s="1"/>
      <c r="E7587" s="1">
        <v>3</v>
      </c>
      <c r="F7587" s="1">
        <v>2</v>
      </c>
      <c r="G7587" s="1">
        <v>0</v>
      </c>
      <c r="H7587" s="1">
        <v>1</v>
      </c>
      <c r="I7587" s="15">
        <v>0.66666666666666663</v>
      </c>
      <c r="J7587">
        <f t="shared" si="118"/>
        <v>40</v>
      </c>
    </row>
    <row r="7588" spans="1:10" x14ac:dyDescent="0.3">
      <c r="A7588" t="s">
        <v>7300</v>
      </c>
      <c r="C7588" s="18">
        <v>409.98344986015229</v>
      </c>
      <c r="D7588" s="1"/>
      <c r="E7588" s="1">
        <v>3</v>
      </c>
      <c r="F7588" s="1">
        <v>2</v>
      </c>
      <c r="G7588" s="1">
        <v>0</v>
      </c>
      <c r="H7588" s="1">
        <v>1</v>
      </c>
      <c r="I7588" s="15">
        <v>0.66666666666666663</v>
      </c>
      <c r="J7588">
        <f t="shared" si="118"/>
        <v>40</v>
      </c>
    </row>
    <row r="7589" spans="1:10" x14ac:dyDescent="0.3">
      <c r="A7589" t="s">
        <v>7301</v>
      </c>
      <c r="C7589" s="18">
        <v>409.98344986015229</v>
      </c>
      <c r="D7589" s="1"/>
      <c r="E7589" s="1">
        <v>3</v>
      </c>
      <c r="F7589" s="1">
        <v>2</v>
      </c>
      <c r="G7589" s="1">
        <v>0</v>
      </c>
      <c r="H7589" s="1">
        <v>1</v>
      </c>
      <c r="I7589" s="15">
        <v>0.66666666666666663</v>
      </c>
      <c r="J7589">
        <f t="shared" si="118"/>
        <v>40</v>
      </c>
    </row>
    <row r="7590" spans="1:10" x14ac:dyDescent="0.3">
      <c r="A7590" t="s">
        <v>7302</v>
      </c>
      <c r="C7590" s="18">
        <v>409.98344986015229</v>
      </c>
      <c r="D7590" s="1"/>
      <c r="E7590" s="1">
        <v>3</v>
      </c>
      <c r="F7590" s="1">
        <v>2</v>
      </c>
      <c r="G7590" s="1">
        <v>0</v>
      </c>
      <c r="H7590" s="1">
        <v>1</v>
      </c>
      <c r="I7590" s="15">
        <v>0.66666666666666663</v>
      </c>
      <c r="J7590">
        <f t="shared" si="118"/>
        <v>40</v>
      </c>
    </row>
    <row r="7591" spans="1:10" x14ac:dyDescent="0.3">
      <c r="A7591" t="s">
        <v>7303</v>
      </c>
      <c r="C7591" s="18">
        <v>409.98344986015229</v>
      </c>
      <c r="D7591" s="1"/>
      <c r="E7591" s="1">
        <v>3</v>
      </c>
      <c r="F7591" s="1">
        <v>2</v>
      </c>
      <c r="G7591" s="1">
        <v>0</v>
      </c>
      <c r="H7591" s="1">
        <v>1</v>
      </c>
      <c r="I7591" s="15">
        <v>0.66666666666666663</v>
      </c>
      <c r="J7591">
        <f t="shared" si="118"/>
        <v>40</v>
      </c>
    </row>
    <row r="7592" spans="1:10" x14ac:dyDescent="0.3">
      <c r="A7592" t="s">
        <v>7304</v>
      </c>
      <c r="C7592" s="18">
        <v>409.98344986015229</v>
      </c>
      <c r="D7592" s="1"/>
      <c r="E7592" s="1">
        <v>3</v>
      </c>
      <c r="F7592" s="1">
        <v>2</v>
      </c>
      <c r="G7592" s="1">
        <v>0</v>
      </c>
      <c r="H7592" s="1">
        <v>1</v>
      </c>
      <c r="I7592" s="15">
        <v>0.66666666666666663</v>
      </c>
      <c r="J7592">
        <f t="shared" si="118"/>
        <v>40</v>
      </c>
    </row>
    <row r="7593" spans="1:10" x14ac:dyDescent="0.3">
      <c r="A7593" t="s">
        <v>7305</v>
      </c>
      <c r="C7593" s="18">
        <v>409.98344986015229</v>
      </c>
      <c r="D7593" s="1"/>
      <c r="E7593" s="1">
        <v>3</v>
      </c>
      <c r="F7593" s="1">
        <v>2</v>
      </c>
      <c r="G7593" s="1">
        <v>0</v>
      </c>
      <c r="H7593" s="1">
        <v>1</v>
      </c>
      <c r="I7593" s="15">
        <v>0.66666666666666663</v>
      </c>
      <c r="J7593">
        <f t="shared" si="118"/>
        <v>40</v>
      </c>
    </row>
    <row r="7594" spans="1:10" x14ac:dyDescent="0.3">
      <c r="A7594" t="s">
        <v>7306</v>
      </c>
      <c r="C7594" s="18">
        <v>409.98344986015229</v>
      </c>
      <c r="D7594" s="1"/>
      <c r="E7594" s="1">
        <v>3</v>
      </c>
      <c r="F7594" s="1">
        <v>2</v>
      </c>
      <c r="G7594" s="1">
        <v>0</v>
      </c>
      <c r="H7594" s="1">
        <v>1</v>
      </c>
      <c r="I7594" s="15">
        <v>0.66666666666666663</v>
      </c>
      <c r="J7594">
        <f t="shared" si="118"/>
        <v>40</v>
      </c>
    </row>
    <row r="7595" spans="1:10" x14ac:dyDescent="0.3">
      <c r="A7595" t="s">
        <v>7307</v>
      </c>
      <c r="C7595" s="18">
        <v>409.98344986015229</v>
      </c>
      <c r="D7595" s="1"/>
      <c r="E7595" s="1">
        <v>3</v>
      </c>
      <c r="F7595" s="1">
        <v>2</v>
      </c>
      <c r="G7595" s="1">
        <v>0</v>
      </c>
      <c r="H7595" s="1">
        <v>1</v>
      </c>
      <c r="I7595" s="15">
        <v>0.66666666666666663</v>
      </c>
      <c r="J7595">
        <f t="shared" si="118"/>
        <v>40</v>
      </c>
    </row>
    <row r="7596" spans="1:10" x14ac:dyDescent="0.3">
      <c r="A7596" t="s">
        <v>7308</v>
      </c>
      <c r="C7596" s="18">
        <v>409.98344986015229</v>
      </c>
      <c r="D7596" s="1"/>
      <c r="E7596" s="1">
        <v>3</v>
      </c>
      <c r="F7596" s="1">
        <v>2</v>
      </c>
      <c r="G7596" s="1">
        <v>0</v>
      </c>
      <c r="H7596" s="1">
        <v>1</v>
      </c>
      <c r="I7596" s="15">
        <v>0.66666666666666663</v>
      </c>
      <c r="J7596">
        <f t="shared" si="118"/>
        <v>40</v>
      </c>
    </row>
    <row r="7597" spans="1:10" x14ac:dyDescent="0.3">
      <c r="A7597" t="s">
        <v>7309</v>
      </c>
      <c r="C7597" s="18">
        <v>409.98344986015229</v>
      </c>
      <c r="D7597" s="1"/>
      <c r="E7597" s="1">
        <v>2</v>
      </c>
      <c r="F7597" s="1">
        <v>2</v>
      </c>
      <c r="G7597" s="1">
        <v>0</v>
      </c>
      <c r="H7597" s="1">
        <v>0</v>
      </c>
      <c r="I7597" s="15">
        <v>1</v>
      </c>
      <c r="J7597">
        <f t="shared" si="118"/>
        <v>40</v>
      </c>
    </row>
    <row r="7598" spans="1:10" x14ac:dyDescent="0.3">
      <c r="A7598" t="s">
        <v>7310</v>
      </c>
      <c r="C7598" s="18">
        <v>409.98344986015229</v>
      </c>
      <c r="D7598" s="1"/>
      <c r="E7598" s="1">
        <v>3</v>
      </c>
      <c r="F7598" s="1">
        <v>2</v>
      </c>
      <c r="G7598" s="1">
        <v>0</v>
      </c>
      <c r="H7598" s="1">
        <v>1</v>
      </c>
      <c r="I7598" s="15">
        <v>0.66666666666666663</v>
      </c>
      <c r="J7598">
        <f t="shared" si="118"/>
        <v>40</v>
      </c>
    </row>
    <row r="7599" spans="1:10" x14ac:dyDescent="0.3">
      <c r="A7599" t="s">
        <v>7311</v>
      </c>
      <c r="C7599" s="18">
        <v>409.98344986015229</v>
      </c>
      <c r="D7599" s="1"/>
      <c r="E7599" s="1">
        <v>3</v>
      </c>
      <c r="F7599" s="1">
        <v>2</v>
      </c>
      <c r="G7599" s="1">
        <v>0</v>
      </c>
      <c r="H7599" s="1">
        <v>1</v>
      </c>
      <c r="I7599" s="15">
        <v>0.66666666666666663</v>
      </c>
      <c r="J7599">
        <f t="shared" si="118"/>
        <v>40</v>
      </c>
    </row>
    <row r="7600" spans="1:10" x14ac:dyDescent="0.3">
      <c r="A7600" t="s">
        <v>7312</v>
      </c>
      <c r="C7600" s="18">
        <v>409.98344986015229</v>
      </c>
      <c r="D7600" s="1"/>
      <c r="E7600" s="1">
        <v>3</v>
      </c>
      <c r="F7600" s="1">
        <v>2</v>
      </c>
      <c r="G7600" s="1">
        <v>0</v>
      </c>
      <c r="H7600" s="1">
        <v>1</v>
      </c>
      <c r="I7600" s="15">
        <v>0.66666666666666663</v>
      </c>
      <c r="J7600">
        <f t="shared" si="118"/>
        <v>40</v>
      </c>
    </row>
    <row r="7601" spans="1:10" x14ac:dyDescent="0.3">
      <c r="A7601" t="s">
        <v>7313</v>
      </c>
      <c r="C7601" s="18">
        <v>409.98344986015229</v>
      </c>
      <c r="D7601" s="1"/>
      <c r="E7601" s="1">
        <v>3</v>
      </c>
      <c r="F7601" s="1">
        <v>2</v>
      </c>
      <c r="G7601" s="1">
        <v>0</v>
      </c>
      <c r="H7601" s="1">
        <v>1</v>
      </c>
      <c r="I7601" s="15">
        <v>0.66666666666666663</v>
      </c>
      <c r="J7601">
        <f t="shared" si="118"/>
        <v>40</v>
      </c>
    </row>
    <row r="7602" spans="1:10" x14ac:dyDescent="0.3">
      <c r="A7602" t="s">
        <v>7314</v>
      </c>
      <c r="C7602" s="18">
        <v>409.98344986015229</v>
      </c>
      <c r="D7602" s="1"/>
      <c r="E7602" s="1">
        <v>3</v>
      </c>
      <c r="F7602" s="1">
        <v>2</v>
      </c>
      <c r="G7602" s="1">
        <v>0</v>
      </c>
      <c r="H7602" s="1">
        <v>1</v>
      </c>
      <c r="I7602" s="15">
        <v>0.66666666666666663</v>
      </c>
      <c r="J7602">
        <f t="shared" si="118"/>
        <v>40</v>
      </c>
    </row>
    <row r="7603" spans="1:10" x14ac:dyDescent="0.3">
      <c r="A7603" t="s">
        <v>7315</v>
      </c>
      <c r="C7603" s="18">
        <v>409.98344986015229</v>
      </c>
      <c r="D7603" s="1"/>
      <c r="E7603" s="1">
        <v>3</v>
      </c>
      <c r="F7603" s="1">
        <v>2</v>
      </c>
      <c r="G7603" s="1">
        <v>0</v>
      </c>
      <c r="H7603" s="1">
        <v>1</v>
      </c>
      <c r="I7603" s="15">
        <v>0.66666666666666663</v>
      </c>
      <c r="J7603">
        <f t="shared" si="118"/>
        <v>40</v>
      </c>
    </row>
    <row r="7604" spans="1:10" x14ac:dyDescent="0.3">
      <c r="A7604" t="s">
        <v>7316</v>
      </c>
      <c r="C7604" s="18">
        <v>409.9831220360395</v>
      </c>
      <c r="D7604" s="1"/>
      <c r="E7604" s="1">
        <v>3</v>
      </c>
      <c r="F7604" s="1">
        <v>2</v>
      </c>
      <c r="G7604" s="1">
        <v>0</v>
      </c>
      <c r="H7604" s="1">
        <v>1</v>
      </c>
      <c r="I7604" s="15">
        <v>0.66666666666666663</v>
      </c>
      <c r="J7604">
        <f t="shared" si="118"/>
        <v>40</v>
      </c>
    </row>
    <row r="7605" spans="1:10" x14ac:dyDescent="0.3">
      <c r="A7605" t="s">
        <v>7317</v>
      </c>
      <c r="C7605" s="18">
        <v>409.98306722400167</v>
      </c>
      <c r="D7605" s="1"/>
      <c r="E7605" s="1">
        <v>3</v>
      </c>
      <c r="F7605" s="1">
        <v>2</v>
      </c>
      <c r="G7605" s="1">
        <v>0</v>
      </c>
      <c r="H7605" s="1">
        <v>1</v>
      </c>
      <c r="I7605" s="15">
        <v>0.66666666666666663</v>
      </c>
      <c r="J7605">
        <f t="shared" si="118"/>
        <v>40</v>
      </c>
    </row>
    <row r="7606" spans="1:10" x14ac:dyDescent="0.3">
      <c r="A7606" t="s">
        <v>8227</v>
      </c>
      <c r="C7606" s="18">
        <v>409.98297747418229</v>
      </c>
      <c r="D7606" s="1"/>
      <c r="E7606" s="1">
        <v>46</v>
      </c>
      <c r="F7606" s="1">
        <v>20</v>
      </c>
      <c r="G7606" s="1">
        <v>0</v>
      </c>
      <c r="H7606" s="1">
        <v>26</v>
      </c>
      <c r="I7606" s="15">
        <v>0.43478260869565216</v>
      </c>
      <c r="J7606">
        <f t="shared" si="118"/>
        <v>20</v>
      </c>
    </row>
    <row r="7607" spans="1:10" x14ac:dyDescent="0.3">
      <c r="A7607" t="s">
        <v>7318</v>
      </c>
      <c r="C7607" s="18">
        <v>409.98279639403592</v>
      </c>
      <c r="D7607" s="1"/>
      <c r="E7607" s="1">
        <v>5</v>
      </c>
      <c r="F7607" s="1">
        <v>3</v>
      </c>
      <c r="G7607" s="1">
        <v>0</v>
      </c>
      <c r="H7607" s="1">
        <v>2</v>
      </c>
      <c r="I7607" s="15">
        <v>0.6</v>
      </c>
      <c r="J7607">
        <f t="shared" si="118"/>
        <v>40</v>
      </c>
    </row>
    <row r="7608" spans="1:10" x14ac:dyDescent="0.3">
      <c r="A7608" t="s">
        <v>7319</v>
      </c>
      <c r="C7608" s="18">
        <v>409.98202393496962</v>
      </c>
      <c r="D7608" s="1"/>
      <c r="E7608" s="1">
        <v>3</v>
      </c>
      <c r="F7608" s="1">
        <v>2</v>
      </c>
      <c r="G7608" s="1">
        <v>0</v>
      </c>
      <c r="H7608" s="1">
        <v>1</v>
      </c>
      <c r="I7608" s="15">
        <v>0.66666666666666663</v>
      </c>
      <c r="J7608">
        <f t="shared" si="118"/>
        <v>40</v>
      </c>
    </row>
    <row r="7609" spans="1:10" x14ac:dyDescent="0.3">
      <c r="A7609" t="s">
        <v>7320</v>
      </c>
      <c r="C7609" s="18">
        <v>409.98176241998959</v>
      </c>
      <c r="D7609" s="1"/>
      <c r="E7609" s="1">
        <v>2</v>
      </c>
      <c r="F7609" s="1">
        <v>0</v>
      </c>
      <c r="G7609" s="1">
        <v>0</v>
      </c>
      <c r="H7609" s="1">
        <v>2</v>
      </c>
      <c r="I7609" s="15">
        <v>0</v>
      </c>
      <c r="J7609">
        <f t="shared" si="118"/>
        <v>40</v>
      </c>
    </row>
    <row r="7610" spans="1:10" x14ac:dyDescent="0.3">
      <c r="A7610" t="s">
        <v>7321</v>
      </c>
      <c r="C7610" s="18">
        <v>409.98121667992325</v>
      </c>
      <c r="D7610" s="1"/>
      <c r="E7610" s="1">
        <v>3</v>
      </c>
      <c r="F7610" s="1">
        <v>2</v>
      </c>
      <c r="G7610" s="1">
        <v>0</v>
      </c>
      <c r="H7610" s="1">
        <v>1</v>
      </c>
      <c r="I7610" s="15">
        <v>0.66666666666666663</v>
      </c>
      <c r="J7610">
        <f t="shared" si="118"/>
        <v>40</v>
      </c>
    </row>
    <row r="7611" spans="1:10" x14ac:dyDescent="0.3">
      <c r="A7611" t="s">
        <v>7322</v>
      </c>
      <c r="C7611" s="18">
        <v>409.97729545350074</v>
      </c>
      <c r="D7611" s="1"/>
      <c r="E7611" s="1">
        <v>3</v>
      </c>
      <c r="F7611" s="1">
        <v>2</v>
      </c>
      <c r="G7611" s="1">
        <v>0</v>
      </c>
      <c r="H7611" s="1">
        <v>1</v>
      </c>
      <c r="I7611" s="15">
        <v>0.66666666666666663</v>
      </c>
      <c r="J7611">
        <f t="shared" si="118"/>
        <v>40</v>
      </c>
    </row>
    <row r="7612" spans="1:10" x14ac:dyDescent="0.3">
      <c r="A7612" t="s">
        <v>7323</v>
      </c>
      <c r="C7612" s="18">
        <v>409.97700363880188</v>
      </c>
      <c r="D7612" s="1"/>
      <c r="E7612" s="1">
        <v>3</v>
      </c>
      <c r="F7612" s="1">
        <v>2</v>
      </c>
      <c r="G7612" s="1">
        <v>0</v>
      </c>
      <c r="H7612" s="1">
        <v>1</v>
      </c>
      <c r="I7612" s="15">
        <v>0.66666666666666663</v>
      </c>
      <c r="J7612">
        <f t="shared" si="118"/>
        <v>40</v>
      </c>
    </row>
    <row r="7613" spans="1:10" x14ac:dyDescent="0.3">
      <c r="A7613" t="s">
        <v>7324</v>
      </c>
      <c r="C7613" s="18">
        <v>409.97661063385806</v>
      </c>
      <c r="D7613" s="1"/>
      <c r="E7613" s="1">
        <v>3</v>
      </c>
      <c r="F7613" s="1">
        <v>2</v>
      </c>
      <c r="G7613" s="1">
        <v>0</v>
      </c>
      <c r="H7613" s="1">
        <v>1</v>
      </c>
      <c r="I7613" s="15">
        <v>0.66666666666666663</v>
      </c>
      <c r="J7613">
        <f t="shared" si="118"/>
        <v>40</v>
      </c>
    </row>
    <row r="7614" spans="1:10" x14ac:dyDescent="0.3">
      <c r="A7614" t="s">
        <v>7325</v>
      </c>
      <c r="C7614" s="18">
        <v>409.97652168738648</v>
      </c>
      <c r="D7614" s="1"/>
      <c r="E7614" s="1">
        <v>3</v>
      </c>
      <c r="F7614" s="1">
        <v>2</v>
      </c>
      <c r="G7614" s="1">
        <v>0</v>
      </c>
      <c r="H7614" s="1">
        <v>1</v>
      </c>
      <c r="I7614" s="15">
        <v>0.66666666666666663</v>
      </c>
      <c r="J7614">
        <f t="shared" si="118"/>
        <v>40</v>
      </c>
    </row>
    <row r="7615" spans="1:10" x14ac:dyDescent="0.3">
      <c r="A7615" t="s">
        <v>7326</v>
      </c>
      <c r="C7615" s="18">
        <v>409.97651316910401</v>
      </c>
      <c r="D7615" s="1"/>
      <c r="E7615" s="1">
        <v>3</v>
      </c>
      <c r="F7615" s="1">
        <v>2</v>
      </c>
      <c r="G7615" s="1">
        <v>0</v>
      </c>
      <c r="H7615" s="1">
        <v>1</v>
      </c>
      <c r="I7615" s="15">
        <v>0.66666666666666663</v>
      </c>
      <c r="J7615">
        <f t="shared" si="118"/>
        <v>40</v>
      </c>
    </row>
    <row r="7616" spans="1:10" x14ac:dyDescent="0.3">
      <c r="A7616" t="s">
        <v>7327</v>
      </c>
      <c r="C7616" s="18">
        <v>409.97610615524451</v>
      </c>
      <c r="D7616" s="1"/>
      <c r="E7616" s="1">
        <v>3</v>
      </c>
      <c r="F7616" s="1">
        <v>2</v>
      </c>
      <c r="G7616" s="1">
        <v>0</v>
      </c>
      <c r="H7616" s="1">
        <v>1</v>
      </c>
      <c r="I7616" s="15">
        <v>0.66666666666666663</v>
      </c>
      <c r="J7616">
        <f t="shared" si="118"/>
        <v>40</v>
      </c>
    </row>
    <row r="7617" spans="1:10" x14ac:dyDescent="0.3">
      <c r="A7617" t="s">
        <v>7329</v>
      </c>
      <c r="C7617" s="18">
        <v>409.97596113048348</v>
      </c>
      <c r="D7617" s="1"/>
      <c r="E7617" s="1">
        <v>3</v>
      </c>
      <c r="F7617" s="1">
        <v>2</v>
      </c>
      <c r="G7617" s="1">
        <v>0</v>
      </c>
      <c r="H7617" s="1">
        <v>1</v>
      </c>
      <c r="I7617" s="15">
        <v>0.66666666666666663</v>
      </c>
      <c r="J7617">
        <f t="shared" si="118"/>
        <v>40</v>
      </c>
    </row>
    <row r="7618" spans="1:10" x14ac:dyDescent="0.3">
      <c r="A7618" t="s">
        <v>7330</v>
      </c>
      <c r="C7618" s="18">
        <v>409.97592252791787</v>
      </c>
      <c r="D7618" s="1"/>
      <c r="E7618" s="1">
        <v>3</v>
      </c>
      <c r="F7618" s="1">
        <v>2</v>
      </c>
      <c r="G7618" s="1">
        <v>0</v>
      </c>
      <c r="H7618" s="1">
        <v>1</v>
      </c>
      <c r="I7618" s="15">
        <v>0.66666666666666663</v>
      </c>
      <c r="J7618">
        <f t="shared" si="118"/>
        <v>40</v>
      </c>
    </row>
    <row r="7619" spans="1:10" x14ac:dyDescent="0.3">
      <c r="A7619" t="s">
        <v>7331</v>
      </c>
      <c r="C7619" s="18">
        <v>409.97592252365871</v>
      </c>
      <c r="D7619" s="1"/>
      <c r="E7619" s="1">
        <v>3</v>
      </c>
      <c r="F7619" s="1">
        <v>2</v>
      </c>
      <c r="G7619" s="1">
        <v>0</v>
      </c>
      <c r="H7619" s="1">
        <v>1</v>
      </c>
      <c r="I7619" s="15">
        <v>0.66666666666666663</v>
      </c>
      <c r="J7619">
        <f t="shared" si="118"/>
        <v>40</v>
      </c>
    </row>
    <row r="7620" spans="1:10" x14ac:dyDescent="0.3">
      <c r="A7620" t="s">
        <v>7332</v>
      </c>
      <c r="C7620" s="18">
        <v>409.97569453174691</v>
      </c>
      <c r="D7620" s="1"/>
      <c r="E7620" s="1">
        <v>3</v>
      </c>
      <c r="F7620" s="1">
        <v>2</v>
      </c>
      <c r="G7620" s="1">
        <v>0</v>
      </c>
      <c r="H7620" s="1">
        <v>1</v>
      </c>
      <c r="I7620" s="15">
        <v>0.66666666666666663</v>
      </c>
      <c r="J7620">
        <f t="shared" ref="J7620:J7683" si="119">IF(E7620&lt;=30,40,20)</f>
        <v>40</v>
      </c>
    </row>
    <row r="7621" spans="1:10" x14ac:dyDescent="0.3">
      <c r="A7621" t="s">
        <v>7333</v>
      </c>
      <c r="C7621" s="18">
        <v>409.97446912034889</v>
      </c>
      <c r="D7621" s="1"/>
      <c r="E7621" s="1">
        <v>3</v>
      </c>
      <c r="F7621" s="1">
        <v>2</v>
      </c>
      <c r="G7621" s="1">
        <v>0</v>
      </c>
      <c r="H7621" s="1">
        <v>1</v>
      </c>
      <c r="I7621" s="15">
        <v>0.66666666666666663</v>
      </c>
      <c r="J7621">
        <f t="shared" si="119"/>
        <v>40</v>
      </c>
    </row>
    <row r="7622" spans="1:10" x14ac:dyDescent="0.3">
      <c r="A7622" t="s">
        <v>7334</v>
      </c>
      <c r="C7622" s="18">
        <v>409.97335619806461</v>
      </c>
      <c r="D7622" s="1"/>
      <c r="E7622" s="1">
        <v>14</v>
      </c>
      <c r="F7622" s="1">
        <v>6</v>
      </c>
      <c r="G7622" s="1">
        <v>1</v>
      </c>
      <c r="H7622" s="1">
        <v>7</v>
      </c>
      <c r="I7622" s="15">
        <v>0.4642857142857143</v>
      </c>
      <c r="J7622">
        <f t="shared" si="119"/>
        <v>40</v>
      </c>
    </row>
    <row r="7623" spans="1:10" x14ac:dyDescent="0.3">
      <c r="A7623" t="s">
        <v>7335</v>
      </c>
      <c r="C7623" s="18">
        <v>409.9726944579586</v>
      </c>
      <c r="D7623" s="1"/>
      <c r="E7623" s="1">
        <v>3</v>
      </c>
      <c r="F7623" s="1">
        <v>2</v>
      </c>
      <c r="G7623" s="1">
        <v>0</v>
      </c>
      <c r="H7623" s="1">
        <v>1</v>
      </c>
      <c r="I7623" s="15">
        <v>0.66666666666666663</v>
      </c>
      <c r="J7623">
        <f t="shared" si="119"/>
        <v>40</v>
      </c>
    </row>
    <row r="7624" spans="1:10" x14ac:dyDescent="0.3">
      <c r="A7624" t="s">
        <v>7336</v>
      </c>
      <c r="C7624" s="18">
        <v>409.97256244002693</v>
      </c>
      <c r="D7624" s="1"/>
      <c r="E7624" s="1">
        <v>3</v>
      </c>
      <c r="F7624" s="1">
        <v>2</v>
      </c>
      <c r="G7624" s="1">
        <v>0</v>
      </c>
      <c r="H7624" s="1">
        <v>1</v>
      </c>
      <c r="I7624" s="15">
        <v>0.66666666666666663</v>
      </c>
      <c r="J7624">
        <f t="shared" si="119"/>
        <v>40</v>
      </c>
    </row>
    <row r="7625" spans="1:10" x14ac:dyDescent="0.3">
      <c r="A7625" t="s">
        <v>7337</v>
      </c>
      <c r="C7625" s="18">
        <v>409.97254739198848</v>
      </c>
      <c r="D7625" s="1"/>
      <c r="E7625" s="1">
        <v>3</v>
      </c>
      <c r="F7625" s="1">
        <v>2</v>
      </c>
      <c r="G7625" s="1">
        <v>0</v>
      </c>
      <c r="H7625" s="1">
        <v>1</v>
      </c>
      <c r="I7625" s="15">
        <v>0.66666666666666663</v>
      </c>
      <c r="J7625">
        <f t="shared" si="119"/>
        <v>40</v>
      </c>
    </row>
    <row r="7626" spans="1:10" x14ac:dyDescent="0.3">
      <c r="A7626" t="s">
        <v>7338</v>
      </c>
      <c r="C7626" s="18">
        <v>409.97052643171827</v>
      </c>
      <c r="D7626" s="1"/>
      <c r="E7626" s="1">
        <v>5</v>
      </c>
      <c r="F7626" s="1">
        <v>3</v>
      </c>
      <c r="G7626" s="1">
        <v>0</v>
      </c>
      <c r="H7626" s="1">
        <v>2</v>
      </c>
      <c r="I7626" s="15">
        <v>0.6</v>
      </c>
      <c r="J7626">
        <f t="shared" si="119"/>
        <v>40</v>
      </c>
    </row>
    <row r="7627" spans="1:10" x14ac:dyDescent="0.3">
      <c r="A7627" t="s">
        <v>7339</v>
      </c>
      <c r="C7627" s="18">
        <v>409.97008111955466</v>
      </c>
      <c r="D7627" s="1"/>
      <c r="E7627" s="1">
        <v>3</v>
      </c>
      <c r="F7627" s="1">
        <v>2</v>
      </c>
      <c r="G7627" s="1">
        <v>0</v>
      </c>
      <c r="H7627" s="1">
        <v>1</v>
      </c>
      <c r="I7627" s="15">
        <v>0.66666666666666663</v>
      </c>
      <c r="J7627">
        <f t="shared" si="119"/>
        <v>40</v>
      </c>
    </row>
    <row r="7628" spans="1:10" x14ac:dyDescent="0.3">
      <c r="A7628" t="s">
        <v>7341</v>
      </c>
      <c r="C7628" s="18">
        <v>409.96850183181175</v>
      </c>
      <c r="D7628" s="1"/>
      <c r="E7628" s="1">
        <v>2</v>
      </c>
      <c r="F7628" s="1">
        <v>0</v>
      </c>
      <c r="G7628" s="1">
        <v>0</v>
      </c>
      <c r="H7628" s="1">
        <v>2</v>
      </c>
      <c r="I7628" s="15">
        <v>0</v>
      </c>
      <c r="J7628">
        <f t="shared" si="119"/>
        <v>40</v>
      </c>
    </row>
    <row r="7629" spans="1:10" x14ac:dyDescent="0.3">
      <c r="A7629" t="s">
        <v>7342</v>
      </c>
      <c r="C7629" s="18">
        <v>409.96844544022127</v>
      </c>
      <c r="D7629" s="1"/>
      <c r="E7629" s="1">
        <v>3</v>
      </c>
      <c r="F7629" s="1">
        <v>2</v>
      </c>
      <c r="G7629" s="1">
        <v>0</v>
      </c>
      <c r="H7629" s="1">
        <v>1</v>
      </c>
      <c r="I7629" s="15">
        <v>0.66666666666666663</v>
      </c>
      <c r="J7629">
        <f t="shared" si="119"/>
        <v>40</v>
      </c>
    </row>
    <row r="7630" spans="1:10" x14ac:dyDescent="0.3">
      <c r="A7630" t="s">
        <v>7344</v>
      </c>
      <c r="C7630" s="18">
        <v>409.96247610422762</v>
      </c>
      <c r="D7630" s="1"/>
      <c r="E7630" s="1">
        <v>5</v>
      </c>
      <c r="F7630" s="1">
        <v>3</v>
      </c>
      <c r="G7630" s="1">
        <v>0</v>
      </c>
      <c r="H7630" s="1">
        <v>2</v>
      </c>
      <c r="I7630" s="15">
        <v>0.6</v>
      </c>
      <c r="J7630">
        <f t="shared" si="119"/>
        <v>40</v>
      </c>
    </row>
    <row r="7631" spans="1:10" x14ac:dyDescent="0.3">
      <c r="A7631" t="s">
        <v>7345</v>
      </c>
      <c r="C7631" s="18">
        <v>409.96240519616975</v>
      </c>
      <c r="D7631" s="1"/>
      <c r="E7631" s="1">
        <v>3</v>
      </c>
      <c r="F7631" s="1">
        <v>2</v>
      </c>
      <c r="G7631" s="1">
        <v>0</v>
      </c>
      <c r="H7631" s="1">
        <v>1</v>
      </c>
      <c r="I7631" s="15">
        <v>0.66666666666666663</v>
      </c>
      <c r="J7631">
        <f t="shared" si="119"/>
        <v>40</v>
      </c>
    </row>
    <row r="7632" spans="1:10" x14ac:dyDescent="0.3">
      <c r="A7632" t="s">
        <v>6392</v>
      </c>
      <c r="C7632" s="18">
        <v>409.96234547461012</v>
      </c>
      <c r="D7632" s="1"/>
      <c r="E7632" s="1">
        <v>41</v>
      </c>
      <c r="F7632" s="1">
        <v>23</v>
      </c>
      <c r="G7632" s="1">
        <v>0</v>
      </c>
      <c r="H7632" s="1">
        <v>18</v>
      </c>
      <c r="I7632" s="15">
        <v>0.56097560975609762</v>
      </c>
      <c r="J7632">
        <f t="shared" si="119"/>
        <v>20</v>
      </c>
    </row>
    <row r="7633" spans="1:10" x14ac:dyDescent="0.3">
      <c r="A7633" t="s">
        <v>7346</v>
      </c>
      <c r="C7633" s="18">
        <v>409.96140017595741</v>
      </c>
      <c r="D7633" s="1"/>
      <c r="E7633" s="1">
        <v>3</v>
      </c>
      <c r="F7633" s="1">
        <v>2</v>
      </c>
      <c r="G7633" s="1">
        <v>0</v>
      </c>
      <c r="H7633" s="1">
        <v>1</v>
      </c>
      <c r="I7633" s="15">
        <v>0.66666666666666663</v>
      </c>
      <c r="J7633">
        <f t="shared" si="119"/>
        <v>40</v>
      </c>
    </row>
    <row r="7634" spans="1:10" x14ac:dyDescent="0.3">
      <c r="A7634" t="s">
        <v>7348</v>
      </c>
      <c r="C7634" s="18">
        <v>409.96061535555611</v>
      </c>
      <c r="D7634" s="1"/>
      <c r="E7634" s="1">
        <v>5</v>
      </c>
      <c r="F7634" s="1">
        <v>3</v>
      </c>
      <c r="G7634" s="1">
        <v>0</v>
      </c>
      <c r="H7634" s="1">
        <v>2</v>
      </c>
      <c r="I7634" s="15">
        <v>0.6</v>
      </c>
      <c r="J7634">
        <f t="shared" si="119"/>
        <v>40</v>
      </c>
    </row>
    <row r="7635" spans="1:10" x14ac:dyDescent="0.3">
      <c r="A7635" t="s">
        <v>7349</v>
      </c>
      <c r="C7635" s="18">
        <v>409.96045875693085</v>
      </c>
      <c r="D7635" s="1"/>
      <c r="E7635" s="1">
        <v>9</v>
      </c>
      <c r="F7635" s="1">
        <v>4</v>
      </c>
      <c r="G7635" s="1">
        <v>1</v>
      </c>
      <c r="H7635" s="1">
        <v>4</v>
      </c>
      <c r="I7635" s="15">
        <v>0.5</v>
      </c>
      <c r="J7635">
        <f t="shared" si="119"/>
        <v>40</v>
      </c>
    </row>
    <row r="7636" spans="1:10" x14ac:dyDescent="0.3">
      <c r="A7636" t="s">
        <v>7350</v>
      </c>
      <c r="C7636" s="18">
        <v>409.96010803305279</v>
      </c>
      <c r="D7636" s="1"/>
      <c r="E7636" s="1">
        <v>3</v>
      </c>
      <c r="F7636" s="1">
        <v>2</v>
      </c>
      <c r="G7636" s="1">
        <v>0</v>
      </c>
      <c r="H7636" s="1">
        <v>1</v>
      </c>
      <c r="I7636" s="15">
        <v>0.66666666666666663</v>
      </c>
      <c r="J7636">
        <f t="shared" si="119"/>
        <v>40</v>
      </c>
    </row>
    <row r="7637" spans="1:10" x14ac:dyDescent="0.3">
      <c r="A7637" t="s">
        <v>7351</v>
      </c>
      <c r="C7637" s="18">
        <v>409.95954059949753</v>
      </c>
      <c r="D7637" s="1"/>
      <c r="E7637" s="1">
        <v>3</v>
      </c>
      <c r="F7637" s="1">
        <v>2</v>
      </c>
      <c r="G7637" s="1">
        <v>0</v>
      </c>
      <c r="H7637" s="1">
        <v>1</v>
      </c>
      <c r="I7637" s="15">
        <v>0.66666666666666663</v>
      </c>
      <c r="J7637">
        <f t="shared" si="119"/>
        <v>40</v>
      </c>
    </row>
    <row r="7638" spans="1:10" x14ac:dyDescent="0.3">
      <c r="A7638" t="s">
        <v>7352</v>
      </c>
      <c r="C7638" s="18">
        <v>409.95781108461165</v>
      </c>
      <c r="D7638" s="1"/>
      <c r="E7638" s="1">
        <v>2</v>
      </c>
      <c r="F7638" s="1">
        <v>0</v>
      </c>
      <c r="G7638" s="1">
        <v>0</v>
      </c>
      <c r="H7638" s="1">
        <v>2</v>
      </c>
      <c r="I7638" s="15">
        <v>0</v>
      </c>
      <c r="J7638">
        <f t="shared" si="119"/>
        <v>40</v>
      </c>
    </row>
    <row r="7639" spans="1:10" x14ac:dyDescent="0.3">
      <c r="A7639" t="s">
        <v>7353</v>
      </c>
      <c r="C7639" s="18">
        <v>409.95639855745202</v>
      </c>
      <c r="D7639" s="1"/>
      <c r="E7639" s="1">
        <v>3</v>
      </c>
      <c r="F7639" s="1">
        <v>2</v>
      </c>
      <c r="G7639" s="1">
        <v>0</v>
      </c>
      <c r="H7639" s="1">
        <v>1</v>
      </c>
      <c r="I7639" s="15">
        <v>0.66666666666666663</v>
      </c>
      <c r="J7639">
        <f t="shared" si="119"/>
        <v>40</v>
      </c>
    </row>
    <row r="7640" spans="1:10" x14ac:dyDescent="0.3">
      <c r="A7640" t="s">
        <v>7354</v>
      </c>
      <c r="C7640" s="18">
        <v>409.95446277531352</v>
      </c>
      <c r="D7640" s="1"/>
      <c r="E7640" s="1">
        <v>3</v>
      </c>
      <c r="F7640" s="1">
        <v>2</v>
      </c>
      <c r="G7640" s="1">
        <v>0</v>
      </c>
      <c r="H7640" s="1">
        <v>1</v>
      </c>
      <c r="I7640" s="15">
        <v>0.66666666666666663</v>
      </c>
      <c r="J7640">
        <f t="shared" si="119"/>
        <v>40</v>
      </c>
    </row>
    <row r="7641" spans="1:10" x14ac:dyDescent="0.3">
      <c r="A7641" t="s">
        <v>7355</v>
      </c>
      <c r="C7641" s="18">
        <v>409.95434348597252</v>
      </c>
      <c r="D7641" s="1"/>
      <c r="E7641" s="1">
        <v>6</v>
      </c>
      <c r="F7641" s="1">
        <v>3</v>
      </c>
      <c r="G7641" s="1">
        <v>1</v>
      </c>
      <c r="H7641" s="1">
        <v>2</v>
      </c>
      <c r="I7641" s="15">
        <v>0.58333333333333337</v>
      </c>
      <c r="J7641">
        <f t="shared" si="119"/>
        <v>40</v>
      </c>
    </row>
    <row r="7642" spans="1:10" x14ac:dyDescent="0.3">
      <c r="A7642" t="s">
        <v>7356</v>
      </c>
      <c r="C7642" s="18">
        <v>409.95359195474447</v>
      </c>
      <c r="D7642" s="1"/>
      <c r="E7642" s="1">
        <v>3</v>
      </c>
      <c r="F7642" s="1">
        <v>2</v>
      </c>
      <c r="G7642" s="1">
        <v>0</v>
      </c>
      <c r="H7642" s="1">
        <v>1</v>
      </c>
      <c r="I7642" s="15">
        <v>0.66666666666666663</v>
      </c>
      <c r="J7642">
        <f t="shared" si="119"/>
        <v>40</v>
      </c>
    </row>
    <row r="7643" spans="1:10" x14ac:dyDescent="0.3">
      <c r="A7643" t="s">
        <v>7357</v>
      </c>
      <c r="C7643" s="18">
        <v>409.95238206237138</v>
      </c>
      <c r="D7643" s="1"/>
      <c r="E7643" s="1">
        <v>3</v>
      </c>
      <c r="F7643" s="1">
        <v>2</v>
      </c>
      <c r="G7643" s="1">
        <v>0</v>
      </c>
      <c r="H7643" s="1">
        <v>1</v>
      </c>
      <c r="I7643" s="15">
        <v>0.66666666666666663</v>
      </c>
      <c r="J7643">
        <f t="shared" si="119"/>
        <v>40</v>
      </c>
    </row>
    <row r="7644" spans="1:10" x14ac:dyDescent="0.3">
      <c r="A7644" t="s">
        <v>7358</v>
      </c>
      <c r="C7644" s="18">
        <v>409.95206047089096</v>
      </c>
      <c r="D7644" s="1"/>
      <c r="E7644" s="1">
        <v>3</v>
      </c>
      <c r="F7644" s="1">
        <v>2</v>
      </c>
      <c r="G7644" s="1">
        <v>0</v>
      </c>
      <c r="H7644" s="1">
        <v>1</v>
      </c>
      <c r="I7644" s="15">
        <v>0.66666666666666663</v>
      </c>
      <c r="J7644">
        <f t="shared" si="119"/>
        <v>40</v>
      </c>
    </row>
    <row r="7645" spans="1:10" x14ac:dyDescent="0.3">
      <c r="A7645" t="s">
        <v>7360</v>
      </c>
      <c r="C7645" s="18">
        <v>409.95118984278713</v>
      </c>
      <c r="D7645" s="1"/>
      <c r="E7645" s="1">
        <v>5</v>
      </c>
      <c r="F7645" s="1">
        <v>3</v>
      </c>
      <c r="G7645" s="1">
        <v>0</v>
      </c>
      <c r="H7645" s="1">
        <v>2</v>
      </c>
      <c r="I7645" s="15">
        <v>0.6</v>
      </c>
      <c r="J7645">
        <f t="shared" si="119"/>
        <v>40</v>
      </c>
    </row>
    <row r="7646" spans="1:10" x14ac:dyDescent="0.3">
      <c r="A7646" t="s">
        <v>7359</v>
      </c>
      <c r="C7646" s="18">
        <v>409.95106726326895</v>
      </c>
      <c r="D7646" s="1"/>
      <c r="E7646" s="1">
        <v>19</v>
      </c>
      <c r="F7646" s="1">
        <v>11</v>
      </c>
      <c r="G7646" s="1">
        <v>1</v>
      </c>
      <c r="H7646" s="1">
        <v>7</v>
      </c>
      <c r="I7646" s="15">
        <v>0.60526315789473684</v>
      </c>
      <c r="J7646">
        <f t="shared" si="119"/>
        <v>40</v>
      </c>
    </row>
    <row r="7647" spans="1:10" x14ac:dyDescent="0.3">
      <c r="A7647" t="s">
        <v>7362</v>
      </c>
      <c r="C7647" s="18">
        <v>409.94974202319662</v>
      </c>
      <c r="D7647" s="1"/>
      <c r="E7647" s="1">
        <v>6</v>
      </c>
      <c r="F7647" s="1">
        <v>3</v>
      </c>
      <c r="G7647" s="1">
        <v>1</v>
      </c>
      <c r="H7647" s="1">
        <v>2</v>
      </c>
      <c r="I7647" s="15">
        <v>0.58333333333333337</v>
      </c>
      <c r="J7647">
        <f t="shared" si="119"/>
        <v>40</v>
      </c>
    </row>
    <row r="7648" spans="1:10" x14ac:dyDescent="0.3">
      <c r="A7648" t="s">
        <v>7363</v>
      </c>
      <c r="C7648" s="18">
        <v>409.94880676399674</v>
      </c>
      <c r="D7648" s="1"/>
      <c r="E7648" s="1">
        <v>3</v>
      </c>
      <c r="F7648" s="1">
        <v>2</v>
      </c>
      <c r="G7648" s="1">
        <v>0</v>
      </c>
      <c r="H7648" s="1">
        <v>1</v>
      </c>
      <c r="I7648" s="15">
        <v>0.66666666666666663</v>
      </c>
      <c r="J7648">
        <f t="shared" si="119"/>
        <v>40</v>
      </c>
    </row>
    <row r="7649" spans="1:10" x14ac:dyDescent="0.3">
      <c r="A7649" t="s">
        <v>7364</v>
      </c>
      <c r="C7649" s="18">
        <v>409.94742578211714</v>
      </c>
      <c r="D7649" s="1"/>
      <c r="E7649" s="1">
        <v>2</v>
      </c>
      <c r="F7649" s="1">
        <v>2</v>
      </c>
      <c r="G7649" s="1">
        <v>0</v>
      </c>
      <c r="H7649" s="1">
        <v>0</v>
      </c>
      <c r="I7649" s="15">
        <v>1</v>
      </c>
      <c r="J7649">
        <f t="shared" si="119"/>
        <v>40</v>
      </c>
    </row>
    <row r="7650" spans="1:10" x14ac:dyDescent="0.3">
      <c r="A7650" t="s">
        <v>7365</v>
      </c>
      <c r="C7650" s="18">
        <v>409.94661928381345</v>
      </c>
      <c r="D7650" s="1"/>
      <c r="E7650" s="1">
        <v>3</v>
      </c>
      <c r="F7650" s="1">
        <v>2</v>
      </c>
      <c r="G7650" s="1">
        <v>0</v>
      </c>
      <c r="H7650" s="1">
        <v>1</v>
      </c>
      <c r="I7650" s="15">
        <v>0.66666666666666663</v>
      </c>
      <c r="J7650">
        <f t="shared" si="119"/>
        <v>40</v>
      </c>
    </row>
    <row r="7651" spans="1:10" x14ac:dyDescent="0.3">
      <c r="A7651" t="s">
        <v>7366</v>
      </c>
      <c r="C7651" s="18">
        <v>409.94465947820402</v>
      </c>
      <c r="D7651" s="1"/>
      <c r="E7651" s="1">
        <v>9</v>
      </c>
      <c r="F7651" s="1">
        <v>4</v>
      </c>
      <c r="G7651" s="1">
        <v>2</v>
      </c>
      <c r="H7651" s="1">
        <v>3</v>
      </c>
      <c r="I7651" s="15">
        <v>0.55555555555555558</v>
      </c>
      <c r="J7651">
        <f t="shared" si="119"/>
        <v>40</v>
      </c>
    </row>
    <row r="7652" spans="1:10" x14ac:dyDescent="0.3">
      <c r="A7652" t="s">
        <v>7361</v>
      </c>
      <c r="C7652" s="18">
        <v>409.9438476953286</v>
      </c>
      <c r="D7652" s="1"/>
      <c r="E7652" s="1">
        <v>2</v>
      </c>
      <c r="F7652" s="1">
        <v>1</v>
      </c>
      <c r="G7652" s="1">
        <v>1</v>
      </c>
      <c r="H7652" s="1">
        <v>0</v>
      </c>
      <c r="I7652" s="15">
        <v>0.75</v>
      </c>
      <c r="J7652">
        <f t="shared" si="119"/>
        <v>40</v>
      </c>
    </row>
    <row r="7653" spans="1:10" x14ac:dyDescent="0.3">
      <c r="A7653" t="s">
        <v>7367</v>
      </c>
      <c r="C7653" s="18">
        <v>409.94234872566125</v>
      </c>
      <c r="D7653" s="1"/>
      <c r="E7653" s="1">
        <v>3</v>
      </c>
      <c r="F7653" s="1">
        <v>2</v>
      </c>
      <c r="G7653" s="1">
        <v>0</v>
      </c>
      <c r="H7653" s="1">
        <v>1</v>
      </c>
      <c r="I7653" s="15">
        <v>0.66666666666666663</v>
      </c>
      <c r="J7653">
        <f t="shared" si="119"/>
        <v>40</v>
      </c>
    </row>
    <row r="7654" spans="1:10" x14ac:dyDescent="0.3">
      <c r="A7654" t="s">
        <v>7368</v>
      </c>
      <c r="C7654" s="18">
        <v>409.93886195221114</v>
      </c>
      <c r="D7654" s="1"/>
      <c r="E7654" s="1">
        <v>3</v>
      </c>
      <c r="F7654" s="1">
        <v>2</v>
      </c>
      <c r="G7654" s="1">
        <v>0</v>
      </c>
      <c r="H7654" s="1">
        <v>1</v>
      </c>
      <c r="I7654" s="15">
        <v>0.66666666666666663</v>
      </c>
      <c r="J7654">
        <f t="shared" si="119"/>
        <v>40</v>
      </c>
    </row>
    <row r="7655" spans="1:10" x14ac:dyDescent="0.3">
      <c r="A7655" t="s">
        <v>7369</v>
      </c>
      <c r="C7655" s="18">
        <v>409.93829122004792</v>
      </c>
      <c r="D7655" s="1"/>
      <c r="E7655" s="1">
        <v>5</v>
      </c>
      <c r="F7655" s="1">
        <v>3</v>
      </c>
      <c r="G7655" s="1">
        <v>0</v>
      </c>
      <c r="H7655" s="1">
        <v>2</v>
      </c>
      <c r="I7655" s="15">
        <v>0.6</v>
      </c>
      <c r="J7655">
        <f t="shared" si="119"/>
        <v>40</v>
      </c>
    </row>
    <row r="7656" spans="1:10" x14ac:dyDescent="0.3">
      <c r="A7656" t="s">
        <v>7370</v>
      </c>
      <c r="C7656" s="18">
        <v>409.93760618495475</v>
      </c>
      <c r="D7656" s="1"/>
      <c r="E7656" s="1">
        <v>18</v>
      </c>
      <c r="F7656" s="1">
        <v>8</v>
      </c>
      <c r="G7656" s="1">
        <v>2</v>
      </c>
      <c r="H7656" s="1">
        <v>8</v>
      </c>
      <c r="I7656" s="15">
        <v>0.5</v>
      </c>
      <c r="J7656">
        <f t="shared" si="119"/>
        <v>40</v>
      </c>
    </row>
    <row r="7657" spans="1:10" x14ac:dyDescent="0.3">
      <c r="A7657" t="s">
        <v>7371</v>
      </c>
      <c r="C7657" s="18">
        <v>409.93674008918731</v>
      </c>
      <c r="D7657" s="1"/>
      <c r="E7657" s="1">
        <v>3</v>
      </c>
      <c r="F7657" s="1">
        <v>2</v>
      </c>
      <c r="G7657" s="1">
        <v>0</v>
      </c>
      <c r="H7657" s="1">
        <v>1</v>
      </c>
      <c r="I7657" s="15">
        <v>0.66666666666666663</v>
      </c>
      <c r="J7657">
        <f t="shared" si="119"/>
        <v>40</v>
      </c>
    </row>
    <row r="7658" spans="1:10" x14ac:dyDescent="0.3">
      <c r="A7658" t="s">
        <v>7372</v>
      </c>
      <c r="C7658" s="18">
        <v>409.93663581150997</v>
      </c>
      <c r="D7658" s="1"/>
      <c r="E7658" s="1">
        <v>5</v>
      </c>
      <c r="F7658" s="1">
        <v>3</v>
      </c>
      <c r="G7658" s="1">
        <v>0</v>
      </c>
      <c r="H7658" s="1">
        <v>2</v>
      </c>
      <c r="I7658" s="15">
        <v>0.6</v>
      </c>
      <c r="J7658">
        <f t="shared" si="119"/>
        <v>40</v>
      </c>
    </row>
    <row r="7659" spans="1:10" x14ac:dyDescent="0.3">
      <c r="A7659" t="s">
        <v>7373</v>
      </c>
      <c r="C7659" s="18">
        <v>409.93656560140988</v>
      </c>
      <c r="D7659" s="1"/>
      <c r="E7659" s="1">
        <v>3</v>
      </c>
      <c r="F7659" s="1">
        <v>2</v>
      </c>
      <c r="G7659" s="1">
        <v>0</v>
      </c>
      <c r="H7659" s="1">
        <v>1</v>
      </c>
      <c r="I7659" s="15">
        <v>0.66666666666666663</v>
      </c>
      <c r="J7659">
        <f t="shared" si="119"/>
        <v>40</v>
      </c>
    </row>
    <row r="7660" spans="1:10" x14ac:dyDescent="0.3">
      <c r="A7660" t="s">
        <v>7374</v>
      </c>
      <c r="C7660" s="18">
        <v>409.93486151676763</v>
      </c>
      <c r="D7660" s="1"/>
      <c r="E7660" s="1">
        <v>4</v>
      </c>
      <c r="F7660" s="1">
        <v>2</v>
      </c>
      <c r="G7660" s="1">
        <v>1</v>
      </c>
      <c r="H7660" s="1">
        <v>1</v>
      </c>
      <c r="I7660" s="15">
        <v>0.625</v>
      </c>
      <c r="J7660">
        <f t="shared" si="119"/>
        <v>40</v>
      </c>
    </row>
    <row r="7661" spans="1:10" x14ac:dyDescent="0.3">
      <c r="A7661" t="s">
        <v>7375</v>
      </c>
      <c r="C7661" s="18">
        <v>409.93320198574122</v>
      </c>
      <c r="D7661" s="1"/>
      <c r="E7661" s="1">
        <v>5</v>
      </c>
      <c r="F7661" s="1">
        <v>3</v>
      </c>
      <c r="G7661" s="1">
        <v>0</v>
      </c>
      <c r="H7661" s="1">
        <v>2</v>
      </c>
      <c r="I7661" s="15">
        <v>0.6</v>
      </c>
      <c r="J7661">
        <f t="shared" si="119"/>
        <v>40</v>
      </c>
    </row>
    <row r="7662" spans="1:10" x14ac:dyDescent="0.3">
      <c r="A7662" t="s">
        <v>7376</v>
      </c>
      <c r="C7662" s="18">
        <v>409.9312858561367</v>
      </c>
      <c r="D7662" s="1"/>
      <c r="E7662" s="1">
        <v>3</v>
      </c>
      <c r="F7662" s="1">
        <v>2</v>
      </c>
      <c r="G7662" s="1">
        <v>0</v>
      </c>
      <c r="H7662" s="1">
        <v>1</v>
      </c>
      <c r="I7662" s="15">
        <v>0.66666666666666663</v>
      </c>
      <c r="J7662">
        <f t="shared" si="119"/>
        <v>40</v>
      </c>
    </row>
    <row r="7663" spans="1:10" x14ac:dyDescent="0.3">
      <c r="A7663" t="s">
        <v>7377</v>
      </c>
      <c r="C7663" s="18">
        <v>409.93064289395141</v>
      </c>
      <c r="D7663" s="1"/>
      <c r="E7663" s="1">
        <v>3</v>
      </c>
      <c r="F7663" s="1">
        <v>2</v>
      </c>
      <c r="G7663" s="1">
        <v>0</v>
      </c>
      <c r="H7663" s="1">
        <v>1</v>
      </c>
      <c r="I7663" s="15">
        <v>0.66666666666666663</v>
      </c>
      <c r="J7663">
        <f t="shared" si="119"/>
        <v>40</v>
      </c>
    </row>
    <row r="7664" spans="1:10" x14ac:dyDescent="0.3">
      <c r="A7664" t="s">
        <v>7378</v>
      </c>
      <c r="C7664" s="18">
        <v>409.92949650421934</v>
      </c>
      <c r="D7664" s="1"/>
      <c r="E7664" s="1">
        <v>2</v>
      </c>
      <c r="F7664" s="1">
        <v>0</v>
      </c>
      <c r="G7664" s="1">
        <v>0</v>
      </c>
      <c r="H7664" s="1">
        <v>2</v>
      </c>
      <c r="I7664" s="15">
        <v>0</v>
      </c>
      <c r="J7664">
        <f t="shared" si="119"/>
        <v>40</v>
      </c>
    </row>
    <row r="7665" spans="1:10" x14ac:dyDescent="0.3">
      <c r="A7665" t="s">
        <v>7384</v>
      </c>
      <c r="C7665" s="18">
        <v>409.92788300929908</v>
      </c>
      <c r="D7665" s="1"/>
      <c r="E7665" s="1">
        <v>17</v>
      </c>
      <c r="F7665" s="1">
        <v>9</v>
      </c>
      <c r="G7665" s="1">
        <v>0</v>
      </c>
      <c r="H7665" s="1">
        <v>8</v>
      </c>
      <c r="I7665" s="15">
        <v>0.52941176470588236</v>
      </c>
      <c r="J7665">
        <f t="shared" si="119"/>
        <v>40</v>
      </c>
    </row>
    <row r="7666" spans="1:10" x14ac:dyDescent="0.3">
      <c r="A7666" t="s">
        <v>7379</v>
      </c>
      <c r="C7666" s="18">
        <v>409.92681275132014</v>
      </c>
      <c r="D7666" s="1"/>
      <c r="E7666" s="1">
        <v>1</v>
      </c>
      <c r="F7666" s="1">
        <v>1</v>
      </c>
      <c r="G7666" s="1">
        <v>0</v>
      </c>
      <c r="H7666" s="1">
        <v>0</v>
      </c>
      <c r="I7666" s="15">
        <v>1</v>
      </c>
      <c r="J7666">
        <f t="shared" si="119"/>
        <v>40</v>
      </c>
    </row>
    <row r="7667" spans="1:10" x14ac:dyDescent="0.3">
      <c r="A7667" t="s">
        <v>7380</v>
      </c>
      <c r="C7667" s="18">
        <v>409.92556335005213</v>
      </c>
      <c r="D7667" s="1"/>
      <c r="E7667" s="1">
        <v>3</v>
      </c>
      <c r="F7667" s="1">
        <v>2</v>
      </c>
      <c r="G7667" s="1">
        <v>0</v>
      </c>
      <c r="H7667" s="1">
        <v>1</v>
      </c>
      <c r="I7667" s="15">
        <v>0.66666666666666663</v>
      </c>
      <c r="J7667">
        <f t="shared" si="119"/>
        <v>40</v>
      </c>
    </row>
    <row r="7668" spans="1:10" x14ac:dyDescent="0.3">
      <c r="A7668" t="s">
        <v>7382</v>
      </c>
      <c r="C7668" s="18">
        <v>409.92286400529224</v>
      </c>
      <c r="D7668" s="1"/>
      <c r="E7668" s="1">
        <v>5</v>
      </c>
      <c r="F7668" s="1">
        <v>3</v>
      </c>
      <c r="G7668" s="1">
        <v>0</v>
      </c>
      <c r="H7668" s="1">
        <v>2</v>
      </c>
      <c r="I7668" s="15">
        <v>0.6</v>
      </c>
      <c r="J7668">
        <f t="shared" si="119"/>
        <v>40</v>
      </c>
    </row>
    <row r="7669" spans="1:10" x14ac:dyDescent="0.3">
      <c r="A7669" t="s">
        <v>7385</v>
      </c>
      <c r="C7669" s="18">
        <v>409.91703087025735</v>
      </c>
      <c r="D7669" s="1"/>
      <c r="E7669" s="1">
        <v>3</v>
      </c>
      <c r="F7669" s="1">
        <v>2</v>
      </c>
      <c r="G7669" s="1">
        <v>0</v>
      </c>
      <c r="H7669" s="1">
        <v>1</v>
      </c>
      <c r="I7669" s="15">
        <v>0.66666666666666663</v>
      </c>
      <c r="J7669">
        <f t="shared" si="119"/>
        <v>40</v>
      </c>
    </row>
    <row r="7670" spans="1:10" x14ac:dyDescent="0.3">
      <c r="A7670" t="s">
        <v>7386</v>
      </c>
      <c r="C7670" s="18">
        <v>409.91677391374242</v>
      </c>
      <c r="D7670" s="1"/>
      <c r="E7670" s="1">
        <v>27</v>
      </c>
      <c r="F7670" s="1">
        <v>13</v>
      </c>
      <c r="G7670" s="1">
        <v>1</v>
      </c>
      <c r="H7670" s="1">
        <v>13</v>
      </c>
      <c r="I7670" s="15">
        <v>0.5</v>
      </c>
      <c r="J7670">
        <f t="shared" si="119"/>
        <v>40</v>
      </c>
    </row>
    <row r="7671" spans="1:10" x14ac:dyDescent="0.3">
      <c r="A7671" t="s">
        <v>7387</v>
      </c>
      <c r="C7671" s="18">
        <v>409.91647163484254</v>
      </c>
      <c r="D7671" s="1"/>
      <c r="E7671" s="1">
        <v>5</v>
      </c>
      <c r="F7671" s="1">
        <v>2</v>
      </c>
      <c r="G7671" s="1">
        <v>2</v>
      </c>
      <c r="H7671" s="1">
        <v>1</v>
      </c>
      <c r="I7671" s="15">
        <v>0.6</v>
      </c>
      <c r="J7671">
        <f t="shared" si="119"/>
        <v>40</v>
      </c>
    </row>
    <row r="7672" spans="1:10" x14ac:dyDescent="0.3">
      <c r="A7672" t="s">
        <v>7388</v>
      </c>
      <c r="C7672" s="18">
        <v>409.9109905497682</v>
      </c>
      <c r="D7672" s="1"/>
      <c r="E7672" s="1">
        <v>3</v>
      </c>
      <c r="F7672" s="1">
        <v>2</v>
      </c>
      <c r="G7672" s="1">
        <v>0</v>
      </c>
      <c r="H7672" s="1">
        <v>1</v>
      </c>
      <c r="I7672" s="15">
        <v>0.66666666666666663</v>
      </c>
      <c r="J7672">
        <f t="shared" si="119"/>
        <v>40</v>
      </c>
    </row>
    <row r="7673" spans="1:10" x14ac:dyDescent="0.3">
      <c r="A7673" t="s">
        <v>7389</v>
      </c>
      <c r="C7673" s="18">
        <v>409.90900918280232</v>
      </c>
      <c r="D7673" s="1"/>
      <c r="E7673" s="1">
        <v>8</v>
      </c>
      <c r="F7673" s="1">
        <v>4</v>
      </c>
      <c r="G7673" s="1">
        <v>0</v>
      </c>
      <c r="H7673" s="1">
        <v>4</v>
      </c>
      <c r="I7673" s="15">
        <v>0.5</v>
      </c>
      <c r="J7673">
        <f t="shared" si="119"/>
        <v>40</v>
      </c>
    </row>
    <row r="7674" spans="1:10" x14ac:dyDescent="0.3">
      <c r="A7674" t="s">
        <v>7390</v>
      </c>
      <c r="C7674" s="18">
        <v>409.90823198473862</v>
      </c>
      <c r="D7674" s="1"/>
      <c r="E7674" s="1">
        <v>6</v>
      </c>
      <c r="F7674" s="1">
        <v>3</v>
      </c>
      <c r="G7674" s="1">
        <v>1</v>
      </c>
      <c r="H7674" s="1">
        <v>2</v>
      </c>
      <c r="I7674" s="15">
        <v>0.58333333333333337</v>
      </c>
      <c r="J7674">
        <f t="shared" si="119"/>
        <v>40</v>
      </c>
    </row>
    <row r="7675" spans="1:10" x14ac:dyDescent="0.3">
      <c r="A7675" t="s">
        <v>7391</v>
      </c>
      <c r="C7675" s="18">
        <v>409.90643537590557</v>
      </c>
      <c r="D7675" s="1"/>
      <c r="E7675" s="1">
        <v>5</v>
      </c>
      <c r="F7675" s="1">
        <v>3</v>
      </c>
      <c r="G7675" s="1">
        <v>0</v>
      </c>
      <c r="H7675" s="1">
        <v>2</v>
      </c>
      <c r="I7675" s="15">
        <v>0.6</v>
      </c>
      <c r="J7675">
        <f t="shared" si="119"/>
        <v>40</v>
      </c>
    </row>
    <row r="7676" spans="1:10" x14ac:dyDescent="0.3">
      <c r="A7676" t="s">
        <v>7392</v>
      </c>
      <c r="C7676" s="18">
        <v>409.90235044364937</v>
      </c>
      <c r="D7676" s="1"/>
      <c r="E7676" s="1">
        <v>41</v>
      </c>
      <c r="F7676" s="1">
        <v>12</v>
      </c>
      <c r="G7676" s="1">
        <v>0</v>
      </c>
      <c r="H7676" s="1">
        <v>29</v>
      </c>
      <c r="I7676" s="15">
        <v>0.29268292682926828</v>
      </c>
      <c r="J7676">
        <f t="shared" si="119"/>
        <v>20</v>
      </c>
    </row>
    <row r="7677" spans="1:10" x14ac:dyDescent="0.3">
      <c r="A7677" t="s">
        <v>7393</v>
      </c>
      <c r="C7677" s="18">
        <v>409.90211125855666</v>
      </c>
      <c r="D7677" s="1"/>
      <c r="E7677" s="1">
        <v>3</v>
      </c>
      <c r="F7677" s="1">
        <v>2</v>
      </c>
      <c r="G7677" s="1">
        <v>0</v>
      </c>
      <c r="H7677" s="1">
        <v>1</v>
      </c>
      <c r="I7677" s="15">
        <v>0.66666666666666663</v>
      </c>
      <c r="J7677">
        <f t="shared" si="119"/>
        <v>40</v>
      </c>
    </row>
    <row r="7678" spans="1:10" x14ac:dyDescent="0.3">
      <c r="A7678" t="s">
        <v>7394</v>
      </c>
      <c r="C7678" s="18">
        <v>409.9021045498987</v>
      </c>
      <c r="D7678" s="1"/>
      <c r="E7678" s="1">
        <v>5</v>
      </c>
      <c r="F7678" s="1">
        <v>3</v>
      </c>
      <c r="G7678" s="1">
        <v>0</v>
      </c>
      <c r="H7678" s="1">
        <v>2</v>
      </c>
      <c r="I7678" s="15">
        <v>0.6</v>
      </c>
      <c r="J7678">
        <f t="shared" si="119"/>
        <v>40</v>
      </c>
    </row>
    <row r="7679" spans="1:10" x14ac:dyDescent="0.3">
      <c r="A7679" t="s">
        <v>7395</v>
      </c>
      <c r="C7679" s="18">
        <v>409.9011541007597</v>
      </c>
      <c r="D7679" s="1"/>
      <c r="E7679" s="1">
        <v>2</v>
      </c>
      <c r="F7679" s="1">
        <v>0</v>
      </c>
      <c r="G7679" s="1">
        <v>0</v>
      </c>
      <c r="H7679" s="1">
        <v>2</v>
      </c>
      <c r="I7679" s="15">
        <v>0</v>
      </c>
      <c r="J7679">
        <f t="shared" si="119"/>
        <v>40</v>
      </c>
    </row>
    <row r="7680" spans="1:10" x14ac:dyDescent="0.3">
      <c r="A7680" t="s">
        <v>7396</v>
      </c>
      <c r="C7680" s="18">
        <v>409.90079859063542</v>
      </c>
      <c r="D7680" s="1"/>
      <c r="E7680" s="1">
        <v>5</v>
      </c>
      <c r="F7680" s="1">
        <v>3</v>
      </c>
      <c r="G7680" s="1">
        <v>0</v>
      </c>
      <c r="H7680" s="1">
        <v>2</v>
      </c>
      <c r="I7680" s="15">
        <v>0.6</v>
      </c>
      <c r="J7680">
        <f t="shared" si="119"/>
        <v>40</v>
      </c>
    </row>
    <row r="7681" spans="1:10" x14ac:dyDescent="0.3">
      <c r="A7681" t="s">
        <v>7397</v>
      </c>
      <c r="C7681" s="18">
        <v>409.90003146656613</v>
      </c>
      <c r="D7681" s="1"/>
      <c r="E7681" s="1">
        <v>5</v>
      </c>
      <c r="F7681" s="1">
        <v>3</v>
      </c>
      <c r="G7681" s="1">
        <v>0</v>
      </c>
      <c r="H7681" s="1">
        <v>2</v>
      </c>
      <c r="I7681" s="15">
        <v>0.6</v>
      </c>
      <c r="J7681">
        <f t="shared" si="119"/>
        <v>40</v>
      </c>
    </row>
    <row r="7682" spans="1:10" x14ac:dyDescent="0.3">
      <c r="A7682" t="s">
        <v>7398</v>
      </c>
      <c r="C7682" s="18">
        <v>409.89898907155862</v>
      </c>
      <c r="D7682" s="1"/>
      <c r="E7682" s="1">
        <v>3</v>
      </c>
      <c r="F7682" s="1">
        <v>2</v>
      </c>
      <c r="G7682" s="1">
        <v>0</v>
      </c>
      <c r="H7682" s="1">
        <v>1</v>
      </c>
      <c r="I7682" s="15">
        <v>0.66666666666666663</v>
      </c>
      <c r="J7682">
        <f t="shared" si="119"/>
        <v>40</v>
      </c>
    </row>
    <row r="7683" spans="1:10" x14ac:dyDescent="0.3">
      <c r="A7683" t="s">
        <v>7399</v>
      </c>
      <c r="C7683" s="18">
        <v>409.89051194811407</v>
      </c>
      <c r="D7683" s="1"/>
      <c r="E7683" s="1">
        <v>5</v>
      </c>
      <c r="F7683" s="1">
        <v>3</v>
      </c>
      <c r="G7683" s="1">
        <v>0</v>
      </c>
      <c r="H7683" s="1">
        <v>2</v>
      </c>
      <c r="I7683" s="15">
        <v>0.6</v>
      </c>
      <c r="J7683">
        <f t="shared" si="119"/>
        <v>40</v>
      </c>
    </row>
    <row r="7684" spans="1:10" x14ac:dyDescent="0.3">
      <c r="A7684" t="s">
        <v>7401</v>
      </c>
      <c r="C7684" s="18">
        <v>409.88640772709334</v>
      </c>
      <c r="D7684" s="1"/>
      <c r="E7684" s="1">
        <v>8</v>
      </c>
      <c r="F7684" s="1">
        <v>4</v>
      </c>
      <c r="G7684" s="1">
        <v>0</v>
      </c>
      <c r="H7684" s="1">
        <v>4</v>
      </c>
      <c r="I7684" s="15">
        <v>0.5</v>
      </c>
      <c r="J7684">
        <f t="shared" ref="J7684:J7747" si="120">IF(E7684&lt;=30,40,20)</f>
        <v>40</v>
      </c>
    </row>
    <row r="7685" spans="1:10" x14ac:dyDescent="0.3">
      <c r="A7685" t="s">
        <v>7402</v>
      </c>
      <c r="C7685" s="18">
        <v>409.88370306062859</v>
      </c>
      <c r="D7685" s="1"/>
      <c r="E7685" s="1">
        <v>5</v>
      </c>
      <c r="F7685" s="1">
        <v>3</v>
      </c>
      <c r="G7685" s="1">
        <v>0</v>
      </c>
      <c r="H7685" s="1">
        <v>2</v>
      </c>
      <c r="I7685" s="15">
        <v>0.6</v>
      </c>
      <c r="J7685">
        <f t="shared" si="120"/>
        <v>40</v>
      </c>
    </row>
    <row r="7686" spans="1:10" x14ac:dyDescent="0.3">
      <c r="A7686" t="s">
        <v>7403</v>
      </c>
      <c r="C7686" s="18">
        <v>409.8836798334076</v>
      </c>
      <c r="D7686" s="1"/>
      <c r="E7686" s="1">
        <v>43</v>
      </c>
      <c r="F7686" s="1">
        <v>20</v>
      </c>
      <c r="G7686" s="1">
        <v>2</v>
      </c>
      <c r="H7686" s="1">
        <v>21</v>
      </c>
      <c r="I7686" s="15">
        <v>0.48837209302325579</v>
      </c>
      <c r="J7686">
        <f t="shared" si="120"/>
        <v>20</v>
      </c>
    </row>
    <row r="7687" spans="1:10" x14ac:dyDescent="0.3">
      <c r="A7687" t="s">
        <v>7405</v>
      </c>
      <c r="C7687" s="18">
        <v>409.87787722038149</v>
      </c>
      <c r="D7687" s="1"/>
      <c r="E7687" s="1">
        <v>3</v>
      </c>
      <c r="F7687" s="1">
        <v>2</v>
      </c>
      <c r="G7687" s="1">
        <v>0</v>
      </c>
      <c r="H7687" s="1">
        <v>1</v>
      </c>
      <c r="I7687" s="15">
        <v>0.66666666666666663</v>
      </c>
      <c r="J7687">
        <f t="shared" si="120"/>
        <v>40</v>
      </c>
    </row>
    <row r="7688" spans="1:10" x14ac:dyDescent="0.3">
      <c r="A7688" t="s">
        <v>7406</v>
      </c>
      <c r="C7688" s="18">
        <v>409.87280172436823</v>
      </c>
      <c r="D7688" s="1"/>
      <c r="E7688" s="1">
        <v>3</v>
      </c>
      <c r="F7688" s="1">
        <v>2</v>
      </c>
      <c r="G7688" s="1">
        <v>0</v>
      </c>
      <c r="H7688" s="1">
        <v>1</v>
      </c>
      <c r="I7688" s="15">
        <v>0.66666666666666663</v>
      </c>
      <c r="J7688">
        <f t="shared" si="120"/>
        <v>40</v>
      </c>
    </row>
    <row r="7689" spans="1:10" x14ac:dyDescent="0.3">
      <c r="A7689" t="s">
        <v>7597</v>
      </c>
      <c r="C7689" s="18">
        <v>409.872190958445</v>
      </c>
      <c r="D7689" s="1"/>
      <c r="E7689" s="1">
        <v>26</v>
      </c>
      <c r="F7689" s="1">
        <v>12</v>
      </c>
      <c r="G7689" s="1">
        <v>4</v>
      </c>
      <c r="H7689" s="1">
        <v>10</v>
      </c>
      <c r="I7689" s="15">
        <v>0.53846153846153844</v>
      </c>
      <c r="J7689">
        <f t="shared" si="120"/>
        <v>40</v>
      </c>
    </row>
    <row r="7690" spans="1:10" x14ac:dyDescent="0.3">
      <c r="A7690" t="s">
        <v>8009</v>
      </c>
      <c r="C7690" s="18">
        <v>409.86929955231449</v>
      </c>
      <c r="D7690" s="1"/>
      <c r="E7690" s="1">
        <v>9</v>
      </c>
      <c r="F7690" s="1">
        <v>5</v>
      </c>
      <c r="G7690" s="1">
        <v>0</v>
      </c>
      <c r="H7690" s="1">
        <v>4</v>
      </c>
      <c r="I7690" s="15">
        <v>0.55555555555555558</v>
      </c>
      <c r="J7690">
        <f t="shared" si="120"/>
        <v>40</v>
      </c>
    </row>
    <row r="7691" spans="1:10" x14ac:dyDescent="0.3">
      <c r="A7691" t="s">
        <v>7407</v>
      </c>
      <c r="C7691" s="18">
        <v>409.86685160902579</v>
      </c>
      <c r="D7691" s="1"/>
      <c r="E7691" s="1">
        <v>5</v>
      </c>
      <c r="F7691" s="1">
        <v>3</v>
      </c>
      <c r="G7691" s="1">
        <v>0</v>
      </c>
      <c r="H7691" s="1">
        <v>2</v>
      </c>
      <c r="I7691" s="15">
        <v>0.6</v>
      </c>
      <c r="J7691">
        <f t="shared" si="120"/>
        <v>40</v>
      </c>
    </row>
    <row r="7692" spans="1:10" x14ac:dyDescent="0.3">
      <c r="A7692" t="s">
        <v>7408</v>
      </c>
      <c r="C7692" s="18">
        <v>409.86593779116555</v>
      </c>
      <c r="D7692" s="1"/>
      <c r="E7692" s="1">
        <v>5</v>
      </c>
      <c r="F7692" s="1">
        <v>3</v>
      </c>
      <c r="G7692" s="1">
        <v>0</v>
      </c>
      <c r="H7692" s="1">
        <v>2</v>
      </c>
      <c r="I7692" s="15">
        <v>0.6</v>
      </c>
      <c r="J7692">
        <f t="shared" si="120"/>
        <v>40</v>
      </c>
    </row>
    <row r="7693" spans="1:10" x14ac:dyDescent="0.3">
      <c r="A7693" t="s">
        <v>7411</v>
      </c>
      <c r="C7693" s="18">
        <v>409.86109431051574</v>
      </c>
      <c r="D7693" s="1"/>
      <c r="E7693" s="1">
        <v>3</v>
      </c>
      <c r="F7693" s="1">
        <v>2</v>
      </c>
      <c r="G7693" s="1">
        <v>0</v>
      </c>
      <c r="H7693" s="1">
        <v>1</v>
      </c>
      <c r="I7693" s="15">
        <v>0.66666666666666663</v>
      </c>
      <c r="J7693">
        <f t="shared" si="120"/>
        <v>40</v>
      </c>
    </row>
    <row r="7694" spans="1:10" x14ac:dyDescent="0.3">
      <c r="A7694" t="s">
        <v>7410</v>
      </c>
      <c r="C7694" s="18">
        <v>409.8604140726527</v>
      </c>
      <c r="D7694" s="1"/>
      <c r="E7694" s="1">
        <v>3</v>
      </c>
      <c r="F7694" s="1">
        <v>2</v>
      </c>
      <c r="G7694" s="1">
        <v>0</v>
      </c>
      <c r="H7694" s="1">
        <v>1</v>
      </c>
      <c r="I7694" s="15">
        <v>0.66666666666666663</v>
      </c>
      <c r="J7694">
        <f t="shared" si="120"/>
        <v>40</v>
      </c>
    </row>
    <row r="7695" spans="1:10" x14ac:dyDescent="0.3">
      <c r="A7695" t="s">
        <v>7433</v>
      </c>
      <c r="C7695" s="18">
        <v>409.85868635832247</v>
      </c>
      <c r="D7695" s="1"/>
      <c r="E7695" s="1">
        <v>3</v>
      </c>
      <c r="F7695" s="1">
        <v>2</v>
      </c>
      <c r="G7695" s="1">
        <v>0</v>
      </c>
      <c r="H7695" s="1">
        <v>1</v>
      </c>
      <c r="I7695" s="15">
        <v>0.66666666666666663</v>
      </c>
      <c r="J7695">
        <f t="shared" si="120"/>
        <v>40</v>
      </c>
    </row>
    <row r="7696" spans="1:10" x14ac:dyDescent="0.3">
      <c r="A7696" t="s">
        <v>7412</v>
      </c>
      <c r="C7696" s="18">
        <v>409.85821057064959</v>
      </c>
      <c r="D7696" s="1"/>
      <c r="E7696" s="1">
        <v>3</v>
      </c>
      <c r="F7696" s="1">
        <v>2</v>
      </c>
      <c r="G7696" s="1">
        <v>0</v>
      </c>
      <c r="H7696" s="1">
        <v>1</v>
      </c>
      <c r="I7696" s="15">
        <v>0.66666666666666663</v>
      </c>
      <c r="J7696">
        <f t="shared" si="120"/>
        <v>40</v>
      </c>
    </row>
    <row r="7697" spans="1:10" x14ac:dyDescent="0.3">
      <c r="A7697" t="s">
        <v>7413</v>
      </c>
      <c r="C7697" s="18">
        <v>409.85766610706656</v>
      </c>
      <c r="D7697" s="1"/>
      <c r="E7697" s="1">
        <v>3</v>
      </c>
      <c r="F7697" s="1">
        <v>2</v>
      </c>
      <c r="G7697" s="1">
        <v>0</v>
      </c>
      <c r="H7697" s="1">
        <v>1</v>
      </c>
      <c r="I7697" s="15">
        <v>0.66666666666666663</v>
      </c>
      <c r="J7697">
        <f t="shared" si="120"/>
        <v>40</v>
      </c>
    </row>
    <row r="7698" spans="1:10" x14ac:dyDescent="0.3">
      <c r="A7698" t="s">
        <v>7414</v>
      </c>
      <c r="C7698" s="18">
        <v>409.84895989117797</v>
      </c>
      <c r="D7698" s="1"/>
      <c r="E7698" s="1">
        <v>15</v>
      </c>
      <c r="F7698" s="1">
        <v>8</v>
      </c>
      <c r="G7698" s="1">
        <v>0</v>
      </c>
      <c r="H7698" s="1">
        <v>7</v>
      </c>
      <c r="I7698" s="15">
        <v>0.53333333333333333</v>
      </c>
      <c r="J7698">
        <f t="shared" si="120"/>
        <v>40</v>
      </c>
    </row>
    <row r="7699" spans="1:10" x14ac:dyDescent="0.3">
      <c r="A7699" t="s">
        <v>7415</v>
      </c>
      <c r="C7699" s="18">
        <v>409.84271489624354</v>
      </c>
      <c r="D7699" s="1"/>
      <c r="E7699" s="1">
        <v>5</v>
      </c>
      <c r="F7699" s="1">
        <v>3</v>
      </c>
      <c r="G7699" s="1">
        <v>0</v>
      </c>
      <c r="H7699" s="1">
        <v>2</v>
      </c>
      <c r="I7699" s="15">
        <v>0.6</v>
      </c>
      <c r="J7699">
        <f t="shared" si="120"/>
        <v>40</v>
      </c>
    </row>
    <row r="7700" spans="1:10" x14ac:dyDescent="0.3">
      <c r="A7700" t="s">
        <v>7572</v>
      </c>
      <c r="C7700" s="18">
        <v>409.84205480953966</v>
      </c>
      <c r="D7700" s="1"/>
      <c r="E7700" s="1">
        <v>5</v>
      </c>
      <c r="F7700" s="1">
        <v>3</v>
      </c>
      <c r="G7700" s="1">
        <v>0</v>
      </c>
      <c r="H7700" s="1">
        <v>2</v>
      </c>
      <c r="I7700" s="15">
        <v>0.6</v>
      </c>
      <c r="J7700">
        <f t="shared" si="120"/>
        <v>40</v>
      </c>
    </row>
    <row r="7701" spans="1:10" x14ac:dyDescent="0.3">
      <c r="A7701" t="s">
        <v>7417</v>
      </c>
      <c r="C7701" s="18">
        <v>409.83518252894527</v>
      </c>
      <c r="D7701" s="1"/>
      <c r="E7701" s="1">
        <v>3</v>
      </c>
      <c r="F7701" s="1">
        <v>2</v>
      </c>
      <c r="G7701" s="1">
        <v>0</v>
      </c>
      <c r="H7701" s="1">
        <v>1</v>
      </c>
      <c r="I7701" s="15">
        <v>0.66666666666666663</v>
      </c>
      <c r="J7701">
        <f t="shared" si="120"/>
        <v>40</v>
      </c>
    </row>
    <row r="7702" spans="1:10" x14ac:dyDescent="0.3">
      <c r="A7702" t="s">
        <v>7418</v>
      </c>
      <c r="C7702" s="18">
        <v>409.83369154168787</v>
      </c>
      <c r="D7702" s="1"/>
      <c r="E7702" s="1">
        <v>22</v>
      </c>
      <c r="F7702" s="1">
        <v>11</v>
      </c>
      <c r="G7702" s="1">
        <v>1</v>
      </c>
      <c r="H7702" s="1">
        <v>10</v>
      </c>
      <c r="I7702" s="15">
        <v>0.52272727272727271</v>
      </c>
      <c r="J7702">
        <f t="shared" si="120"/>
        <v>40</v>
      </c>
    </row>
    <row r="7703" spans="1:10" x14ac:dyDescent="0.3">
      <c r="A7703" t="s">
        <v>7419</v>
      </c>
      <c r="C7703" s="18">
        <v>409.83343228523142</v>
      </c>
      <c r="D7703" s="1"/>
      <c r="E7703" s="1">
        <v>3</v>
      </c>
      <c r="F7703" s="1">
        <v>2</v>
      </c>
      <c r="G7703" s="1">
        <v>0</v>
      </c>
      <c r="H7703" s="1">
        <v>1</v>
      </c>
      <c r="I7703" s="15">
        <v>0.66666666666666663</v>
      </c>
      <c r="J7703">
        <f t="shared" si="120"/>
        <v>40</v>
      </c>
    </row>
    <row r="7704" spans="1:10" x14ac:dyDescent="0.3">
      <c r="A7704" t="s">
        <v>7420</v>
      </c>
      <c r="C7704" s="18">
        <v>409.83297975646559</v>
      </c>
      <c r="D7704" s="1"/>
      <c r="E7704" s="1">
        <v>5</v>
      </c>
      <c r="F7704" s="1">
        <v>3</v>
      </c>
      <c r="G7704" s="1">
        <v>0</v>
      </c>
      <c r="H7704" s="1">
        <v>2</v>
      </c>
      <c r="I7704" s="15">
        <v>0.6</v>
      </c>
      <c r="J7704">
        <f t="shared" si="120"/>
        <v>40</v>
      </c>
    </row>
    <row r="7705" spans="1:10" x14ac:dyDescent="0.3">
      <c r="A7705" t="s">
        <v>7421</v>
      </c>
      <c r="C7705" s="18">
        <v>409.83021404324603</v>
      </c>
      <c r="D7705" s="1"/>
      <c r="E7705" s="1">
        <v>3</v>
      </c>
      <c r="F7705" s="1">
        <v>2</v>
      </c>
      <c r="G7705" s="1">
        <v>0</v>
      </c>
      <c r="H7705" s="1">
        <v>1</v>
      </c>
      <c r="I7705" s="15">
        <v>0.66666666666666663</v>
      </c>
      <c r="J7705">
        <f t="shared" si="120"/>
        <v>40</v>
      </c>
    </row>
    <row r="7706" spans="1:10" x14ac:dyDescent="0.3">
      <c r="A7706" t="s">
        <v>7422</v>
      </c>
      <c r="C7706" s="18">
        <v>409.8292654687877</v>
      </c>
      <c r="D7706" s="1"/>
      <c r="E7706" s="1">
        <v>3</v>
      </c>
      <c r="F7706" s="1">
        <v>2</v>
      </c>
      <c r="G7706" s="1">
        <v>0</v>
      </c>
      <c r="H7706" s="1">
        <v>1</v>
      </c>
      <c r="I7706" s="15">
        <v>0.66666666666666663</v>
      </c>
      <c r="J7706">
        <f t="shared" si="120"/>
        <v>40</v>
      </c>
    </row>
    <row r="7707" spans="1:10" x14ac:dyDescent="0.3">
      <c r="A7707" t="s">
        <v>7423</v>
      </c>
      <c r="C7707" s="18">
        <v>409.82575192504567</v>
      </c>
      <c r="D7707" s="1"/>
      <c r="E7707" s="1">
        <v>3</v>
      </c>
      <c r="F7707" s="1">
        <v>2</v>
      </c>
      <c r="G7707" s="1">
        <v>0</v>
      </c>
      <c r="H7707" s="1">
        <v>1</v>
      </c>
      <c r="I7707" s="15">
        <v>0.66666666666666663</v>
      </c>
      <c r="J7707">
        <f t="shared" si="120"/>
        <v>40</v>
      </c>
    </row>
    <row r="7708" spans="1:10" x14ac:dyDescent="0.3">
      <c r="A7708" t="s">
        <v>7424</v>
      </c>
      <c r="C7708" s="18">
        <v>409.82468933759657</v>
      </c>
      <c r="D7708" s="1"/>
      <c r="E7708" s="1">
        <v>3</v>
      </c>
      <c r="F7708" s="1">
        <v>2</v>
      </c>
      <c r="G7708" s="1">
        <v>0</v>
      </c>
      <c r="H7708" s="1">
        <v>1</v>
      </c>
      <c r="I7708" s="15">
        <v>0.66666666666666663</v>
      </c>
      <c r="J7708">
        <f t="shared" si="120"/>
        <v>40</v>
      </c>
    </row>
    <row r="7709" spans="1:10" x14ac:dyDescent="0.3">
      <c r="A7709" t="s">
        <v>7427</v>
      </c>
      <c r="C7709" s="18">
        <v>409.81828872877622</v>
      </c>
      <c r="D7709" s="1"/>
      <c r="E7709" s="1">
        <v>6</v>
      </c>
      <c r="F7709" s="1">
        <v>3</v>
      </c>
      <c r="G7709" s="1">
        <v>1</v>
      </c>
      <c r="H7709" s="1">
        <v>2</v>
      </c>
      <c r="I7709" s="15">
        <v>0.58333333333333337</v>
      </c>
      <c r="J7709">
        <f t="shared" si="120"/>
        <v>40</v>
      </c>
    </row>
    <row r="7710" spans="1:10" x14ac:dyDescent="0.3">
      <c r="A7710" t="s">
        <v>7429</v>
      </c>
      <c r="C7710" s="18">
        <v>409.81720419540363</v>
      </c>
      <c r="D7710" s="1"/>
      <c r="E7710" s="1">
        <v>3</v>
      </c>
      <c r="F7710" s="1">
        <v>2</v>
      </c>
      <c r="G7710" s="1">
        <v>0</v>
      </c>
      <c r="H7710" s="1">
        <v>1</v>
      </c>
      <c r="I7710" s="15">
        <v>0.66666666666666663</v>
      </c>
      <c r="J7710">
        <f t="shared" si="120"/>
        <v>40</v>
      </c>
    </row>
    <row r="7711" spans="1:10" x14ac:dyDescent="0.3">
      <c r="A7711" t="s">
        <v>7428</v>
      </c>
      <c r="C7711" s="18">
        <v>409.81625556785411</v>
      </c>
      <c r="D7711" s="1"/>
      <c r="E7711" s="1">
        <v>3</v>
      </c>
      <c r="F7711" s="1">
        <v>2</v>
      </c>
      <c r="G7711" s="1">
        <v>0</v>
      </c>
      <c r="H7711" s="1">
        <v>1</v>
      </c>
      <c r="I7711" s="15">
        <v>0.66666666666666663</v>
      </c>
      <c r="J7711">
        <f t="shared" si="120"/>
        <v>40</v>
      </c>
    </row>
    <row r="7712" spans="1:10" x14ac:dyDescent="0.3">
      <c r="A7712" t="s">
        <v>7430</v>
      </c>
      <c r="C7712" s="18">
        <v>409.81575544368314</v>
      </c>
      <c r="D7712" s="1"/>
      <c r="E7712" s="1">
        <v>3</v>
      </c>
      <c r="F7712" s="1">
        <v>2</v>
      </c>
      <c r="G7712" s="1">
        <v>0</v>
      </c>
      <c r="H7712" s="1">
        <v>1</v>
      </c>
      <c r="I7712" s="15">
        <v>0.66666666666666663</v>
      </c>
      <c r="J7712">
        <f t="shared" si="120"/>
        <v>40</v>
      </c>
    </row>
    <row r="7713" spans="1:10" x14ac:dyDescent="0.3">
      <c r="A7713" t="s">
        <v>7431</v>
      </c>
      <c r="C7713" s="18">
        <v>409.81329450635599</v>
      </c>
      <c r="D7713" s="1"/>
      <c r="E7713" s="1">
        <v>12</v>
      </c>
      <c r="F7713" s="1">
        <v>6</v>
      </c>
      <c r="G7713" s="1">
        <v>0</v>
      </c>
      <c r="H7713" s="1">
        <v>6</v>
      </c>
      <c r="I7713" s="15">
        <v>0.5</v>
      </c>
      <c r="J7713">
        <f t="shared" si="120"/>
        <v>40</v>
      </c>
    </row>
    <row r="7714" spans="1:10" x14ac:dyDescent="0.3">
      <c r="A7714" t="s">
        <v>7432</v>
      </c>
      <c r="C7714" s="18">
        <v>409.81277768169696</v>
      </c>
      <c r="D7714" s="1"/>
      <c r="E7714" s="1">
        <v>3</v>
      </c>
      <c r="F7714" s="1">
        <v>2</v>
      </c>
      <c r="G7714" s="1">
        <v>0</v>
      </c>
      <c r="H7714" s="1">
        <v>1</v>
      </c>
      <c r="I7714" s="15">
        <v>0.66666666666666663</v>
      </c>
      <c r="J7714">
        <f t="shared" si="120"/>
        <v>40</v>
      </c>
    </row>
    <row r="7715" spans="1:10" x14ac:dyDescent="0.3">
      <c r="A7715" t="s">
        <v>7434</v>
      </c>
      <c r="C7715" s="18">
        <v>409.80894647428289</v>
      </c>
      <c r="D7715" s="1"/>
      <c r="E7715" s="1">
        <v>5</v>
      </c>
      <c r="F7715" s="1">
        <v>3</v>
      </c>
      <c r="G7715" s="1">
        <v>0</v>
      </c>
      <c r="H7715" s="1">
        <v>2</v>
      </c>
      <c r="I7715" s="15">
        <v>0.6</v>
      </c>
      <c r="J7715">
        <f t="shared" si="120"/>
        <v>40</v>
      </c>
    </row>
    <row r="7716" spans="1:10" x14ac:dyDescent="0.3">
      <c r="A7716" t="s">
        <v>7435</v>
      </c>
      <c r="C7716" s="18">
        <v>409.80651493946874</v>
      </c>
      <c r="D7716" s="1"/>
      <c r="E7716" s="1">
        <v>3</v>
      </c>
      <c r="F7716" s="1">
        <v>2</v>
      </c>
      <c r="G7716" s="1">
        <v>0</v>
      </c>
      <c r="H7716" s="1">
        <v>1</v>
      </c>
      <c r="I7716" s="15">
        <v>0.66666666666666663</v>
      </c>
      <c r="J7716">
        <f t="shared" si="120"/>
        <v>40</v>
      </c>
    </row>
    <row r="7717" spans="1:10" x14ac:dyDescent="0.3">
      <c r="A7717" t="s">
        <v>7436</v>
      </c>
      <c r="C7717" s="18">
        <v>409.80625701727547</v>
      </c>
      <c r="D7717" s="1"/>
      <c r="E7717" s="1">
        <v>3</v>
      </c>
      <c r="F7717" s="1">
        <v>2</v>
      </c>
      <c r="G7717" s="1">
        <v>0</v>
      </c>
      <c r="H7717" s="1">
        <v>1</v>
      </c>
      <c r="I7717" s="15">
        <v>0.66666666666666663</v>
      </c>
      <c r="J7717">
        <f t="shared" si="120"/>
        <v>40</v>
      </c>
    </row>
    <row r="7718" spans="1:10" x14ac:dyDescent="0.3">
      <c r="A7718" t="s">
        <v>7437</v>
      </c>
      <c r="C7718" s="18">
        <v>409.80332882062152</v>
      </c>
      <c r="D7718" s="1"/>
      <c r="E7718" s="1">
        <v>3</v>
      </c>
      <c r="F7718" s="1">
        <v>2</v>
      </c>
      <c r="G7718" s="1">
        <v>0</v>
      </c>
      <c r="H7718" s="1">
        <v>1</v>
      </c>
      <c r="I7718" s="15">
        <v>0.66666666666666663</v>
      </c>
      <c r="J7718">
        <f t="shared" si="120"/>
        <v>40</v>
      </c>
    </row>
    <row r="7719" spans="1:10" x14ac:dyDescent="0.3">
      <c r="A7719" t="s">
        <v>7438</v>
      </c>
      <c r="C7719" s="18">
        <v>409.80175524035565</v>
      </c>
      <c r="D7719" s="1"/>
      <c r="E7719" s="1">
        <v>3</v>
      </c>
      <c r="F7719" s="1">
        <v>2</v>
      </c>
      <c r="G7719" s="1">
        <v>0</v>
      </c>
      <c r="H7719" s="1">
        <v>1</v>
      </c>
      <c r="I7719" s="15">
        <v>0.66666666666666663</v>
      </c>
      <c r="J7719">
        <f t="shared" si="120"/>
        <v>40</v>
      </c>
    </row>
    <row r="7720" spans="1:10" x14ac:dyDescent="0.3">
      <c r="A7720" t="s">
        <v>7439</v>
      </c>
      <c r="C7720" s="18">
        <v>409.79822394198112</v>
      </c>
      <c r="D7720" s="1"/>
      <c r="E7720" s="1">
        <v>9</v>
      </c>
      <c r="F7720" s="1">
        <v>5</v>
      </c>
      <c r="G7720" s="1">
        <v>0</v>
      </c>
      <c r="H7720" s="1">
        <v>4</v>
      </c>
      <c r="I7720" s="15">
        <v>0.55555555555555558</v>
      </c>
      <c r="J7720">
        <f t="shared" si="120"/>
        <v>40</v>
      </c>
    </row>
    <row r="7721" spans="1:10" x14ac:dyDescent="0.3">
      <c r="A7721" t="s">
        <v>7440</v>
      </c>
      <c r="C7721" s="18">
        <v>409.7948613836196</v>
      </c>
      <c r="D7721" s="1"/>
      <c r="E7721" s="1">
        <v>3</v>
      </c>
      <c r="F7721" s="1">
        <v>2</v>
      </c>
      <c r="G7721" s="1">
        <v>0</v>
      </c>
      <c r="H7721" s="1">
        <v>1</v>
      </c>
      <c r="I7721" s="15">
        <v>0.66666666666666663</v>
      </c>
      <c r="J7721">
        <f t="shared" si="120"/>
        <v>40</v>
      </c>
    </row>
    <row r="7722" spans="1:10" x14ac:dyDescent="0.3">
      <c r="A7722" t="s">
        <v>7441</v>
      </c>
      <c r="C7722" s="18">
        <v>409.79230014342187</v>
      </c>
      <c r="D7722" s="1"/>
      <c r="E7722" s="1">
        <v>3</v>
      </c>
      <c r="F7722" s="1">
        <v>2</v>
      </c>
      <c r="G7722" s="1">
        <v>0</v>
      </c>
      <c r="H7722" s="1">
        <v>1</v>
      </c>
      <c r="I7722" s="15">
        <v>0.66666666666666663</v>
      </c>
      <c r="J7722">
        <f t="shared" si="120"/>
        <v>40</v>
      </c>
    </row>
    <row r="7723" spans="1:10" x14ac:dyDescent="0.3">
      <c r="A7723" t="s">
        <v>7442</v>
      </c>
      <c r="C7723" s="18">
        <v>409.79228611656055</v>
      </c>
      <c r="D7723" s="1"/>
      <c r="E7723" s="1">
        <v>3</v>
      </c>
      <c r="F7723" s="1">
        <v>2</v>
      </c>
      <c r="G7723" s="1">
        <v>0</v>
      </c>
      <c r="H7723" s="1">
        <v>1</v>
      </c>
      <c r="I7723" s="15">
        <v>0.66666666666666663</v>
      </c>
      <c r="J7723">
        <f t="shared" si="120"/>
        <v>40</v>
      </c>
    </row>
    <row r="7724" spans="1:10" x14ac:dyDescent="0.3">
      <c r="A7724" t="s">
        <v>7443</v>
      </c>
      <c r="C7724" s="18">
        <v>409.79150526947467</v>
      </c>
      <c r="D7724" s="1"/>
      <c r="E7724" s="1">
        <v>3</v>
      </c>
      <c r="F7724" s="1">
        <v>2</v>
      </c>
      <c r="G7724" s="1">
        <v>0</v>
      </c>
      <c r="H7724" s="1">
        <v>1</v>
      </c>
      <c r="I7724" s="15">
        <v>0.66666666666666663</v>
      </c>
      <c r="J7724">
        <f t="shared" si="120"/>
        <v>40</v>
      </c>
    </row>
    <row r="7725" spans="1:10" x14ac:dyDescent="0.3">
      <c r="A7725" t="s">
        <v>7444</v>
      </c>
      <c r="C7725" s="18">
        <v>409.79085200239507</v>
      </c>
      <c r="D7725" s="1"/>
      <c r="E7725" s="1">
        <v>3</v>
      </c>
      <c r="F7725" s="1">
        <v>2</v>
      </c>
      <c r="G7725" s="1">
        <v>0</v>
      </c>
      <c r="H7725" s="1">
        <v>1</v>
      </c>
      <c r="I7725" s="15">
        <v>0.66666666666666663</v>
      </c>
      <c r="J7725">
        <f t="shared" si="120"/>
        <v>40</v>
      </c>
    </row>
    <row r="7726" spans="1:10" x14ac:dyDescent="0.3">
      <c r="A7726" t="s">
        <v>8023</v>
      </c>
      <c r="C7726" s="18">
        <v>409.79076653190828</v>
      </c>
      <c r="D7726" s="1"/>
      <c r="E7726" s="1">
        <v>3</v>
      </c>
      <c r="F7726" s="1">
        <v>2</v>
      </c>
      <c r="G7726" s="1">
        <v>0</v>
      </c>
      <c r="H7726" s="1">
        <v>1</v>
      </c>
      <c r="I7726" s="15">
        <v>0.66666666666666663</v>
      </c>
      <c r="J7726">
        <f t="shared" si="120"/>
        <v>40</v>
      </c>
    </row>
    <row r="7727" spans="1:10" x14ac:dyDescent="0.3">
      <c r="A7727" t="s">
        <v>7446</v>
      </c>
      <c r="C7727" s="18">
        <v>409.78938435560713</v>
      </c>
      <c r="D7727" s="1"/>
      <c r="E7727" s="1">
        <v>3</v>
      </c>
      <c r="F7727" s="1">
        <v>2</v>
      </c>
      <c r="G7727" s="1">
        <v>0</v>
      </c>
      <c r="H7727" s="1">
        <v>1</v>
      </c>
      <c r="I7727" s="15">
        <v>0.66666666666666663</v>
      </c>
      <c r="J7727">
        <f t="shared" si="120"/>
        <v>40</v>
      </c>
    </row>
    <row r="7728" spans="1:10" x14ac:dyDescent="0.3">
      <c r="A7728" t="s">
        <v>7447</v>
      </c>
      <c r="C7728" s="18">
        <v>386.30331005837081</v>
      </c>
      <c r="D7728" s="1"/>
      <c r="E7728" s="1">
        <v>20</v>
      </c>
      <c r="F7728" s="1">
        <v>10</v>
      </c>
      <c r="G7728" s="1">
        <v>0</v>
      </c>
      <c r="H7728" s="1">
        <v>10</v>
      </c>
      <c r="I7728" s="15">
        <v>0.5</v>
      </c>
      <c r="J7728">
        <f t="shared" si="120"/>
        <v>40</v>
      </c>
    </row>
    <row r="7729" spans="1:10" x14ac:dyDescent="0.3">
      <c r="A7729" t="s">
        <v>7448</v>
      </c>
      <c r="C7729" s="18">
        <v>409.77847183229767</v>
      </c>
      <c r="D7729" s="1"/>
      <c r="E7729" s="1">
        <v>20</v>
      </c>
      <c r="F7729" s="1">
        <v>9</v>
      </c>
      <c r="G7729" s="1">
        <v>1</v>
      </c>
      <c r="H7729" s="1">
        <v>10</v>
      </c>
      <c r="I7729" s="15">
        <v>0.47499999999999998</v>
      </c>
      <c r="J7729">
        <f t="shared" si="120"/>
        <v>40</v>
      </c>
    </row>
    <row r="7730" spans="1:10" x14ac:dyDescent="0.3">
      <c r="A7730" t="s">
        <v>7449</v>
      </c>
      <c r="C7730" s="18">
        <v>409.77686340548962</v>
      </c>
      <c r="D7730" s="1"/>
      <c r="E7730" s="1">
        <v>9</v>
      </c>
      <c r="F7730" s="1">
        <v>5</v>
      </c>
      <c r="G7730" s="1">
        <v>0</v>
      </c>
      <c r="H7730" s="1">
        <v>4</v>
      </c>
      <c r="I7730" s="15">
        <v>0.55555555555555558</v>
      </c>
      <c r="J7730">
        <f t="shared" si="120"/>
        <v>40</v>
      </c>
    </row>
    <row r="7731" spans="1:10" x14ac:dyDescent="0.3">
      <c r="A7731" t="s">
        <v>7450</v>
      </c>
      <c r="C7731" s="18">
        <v>409.77612953997522</v>
      </c>
      <c r="D7731" s="1"/>
      <c r="E7731" s="1">
        <v>20</v>
      </c>
      <c r="F7731" s="1">
        <v>10</v>
      </c>
      <c r="G7731" s="1">
        <v>1</v>
      </c>
      <c r="H7731" s="1">
        <v>9</v>
      </c>
      <c r="I7731" s="15">
        <v>0.52500000000000002</v>
      </c>
      <c r="J7731">
        <f t="shared" si="120"/>
        <v>40</v>
      </c>
    </row>
    <row r="7732" spans="1:10" x14ac:dyDescent="0.3">
      <c r="A7732" s="21" t="s">
        <v>7451</v>
      </c>
      <c r="C7732" s="18">
        <v>409.77320715113433</v>
      </c>
      <c r="D7732" s="1"/>
      <c r="E7732" s="1">
        <v>5</v>
      </c>
      <c r="F7732" s="1">
        <v>3</v>
      </c>
      <c r="G7732" s="1">
        <v>0</v>
      </c>
      <c r="H7732" s="1">
        <v>2</v>
      </c>
      <c r="I7732" s="15">
        <v>0.6</v>
      </c>
      <c r="J7732">
        <f t="shared" si="120"/>
        <v>40</v>
      </c>
    </row>
    <row r="7733" spans="1:10" x14ac:dyDescent="0.3">
      <c r="A7733" t="s">
        <v>7453</v>
      </c>
      <c r="C7733" s="18">
        <v>409.7643166719547</v>
      </c>
      <c r="D7733" s="1"/>
      <c r="E7733" s="1">
        <v>3</v>
      </c>
      <c r="F7733" s="1">
        <v>2</v>
      </c>
      <c r="G7733" s="1">
        <v>0</v>
      </c>
      <c r="H7733" s="1">
        <v>1</v>
      </c>
      <c r="I7733" s="15">
        <v>0.66666666666666663</v>
      </c>
      <c r="J7733">
        <f t="shared" si="120"/>
        <v>40</v>
      </c>
    </row>
    <row r="7734" spans="1:10" x14ac:dyDescent="0.3">
      <c r="A7734" t="s">
        <v>7454</v>
      </c>
      <c r="C7734" s="18">
        <v>409.76379822274538</v>
      </c>
      <c r="D7734" s="1"/>
      <c r="E7734" s="1">
        <v>3</v>
      </c>
      <c r="F7734" s="1">
        <v>2</v>
      </c>
      <c r="G7734" s="1">
        <v>0</v>
      </c>
      <c r="H7734" s="1">
        <v>1</v>
      </c>
      <c r="I7734" s="15">
        <v>0.66666666666666663</v>
      </c>
      <c r="J7734">
        <f t="shared" si="120"/>
        <v>40</v>
      </c>
    </row>
    <row r="7735" spans="1:10" x14ac:dyDescent="0.3">
      <c r="A7735" t="s">
        <v>7455</v>
      </c>
      <c r="C7735" s="18">
        <v>409.76002249718903</v>
      </c>
      <c r="D7735" s="1"/>
      <c r="E7735" s="1">
        <v>3</v>
      </c>
      <c r="F7735" s="1">
        <v>2</v>
      </c>
      <c r="G7735" s="1">
        <v>0</v>
      </c>
      <c r="H7735" s="1">
        <v>1</v>
      </c>
      <c r="I7735" s="15">
        <v>0.66666666666666663</v>
      </c>
      <c r="J7735">
        <f t="shared" si="120"/>
        <v>40</v>
      </c>
    </row>
    <row r="7736" spans="1:10" x14ac:dyDescent="0.3">
      <c r="A7736" t="s">
        <v>6829</v>
      </c>
      <c r="C7736" s="18">
        <v>409.7585841515974</v>
      </c>
      <c r="D7736" s="1"/>
      <c r="E7736" s="1">
        <v>3</v>
      </c>
      <c r="F7736" s="1">
        <v>2</v>
      </c>
      <c r="G7736" s="1">
        <v>0</v>
      </c>
      <c r="H7736" s="1">
        <v>1</v>
      </c>
      <c r="I7736" s="15">
        <v>0.66666666666666663</v>
      </c>
      <c r="J7736">
        <f t="shared" si="120"/>
        <v>40</v>
      </c>
    </row>
    <row r="7737" spans="1:10" x14ac:dyDescent="0.3">
      <c r="A7737" t="s">
        <v>7456</v>
      </c>
      <c r="C7737" s="18">
        <v>409.75808798571575</v>
      </c>
      <c r="D7737" s="1"/>
      <c r="E7737" s="1">
        <v>3</v>
      </c>
      <c r="F7737" s="1">
        <v>2</v>
      </c>
      <c r="G7737" s="1">
        <v>0</v>
      </c>
      <c r="H7737" s="1">
        <v>1</v>
      </c>
      <c r="I7737" s="15">
        <v>0.66666666666666663</v>
      </c>
      <c r="J7737">
        <f t="shared" si="120"/>
        <v>40</v>
      </c>
    </row>
    <row r="7738" spans="1:10" x14ac:dyDescent="0.3">
      <c r="A7738" t="s">
        <v>7258</v>
      </c>
      <c r="C7738" s="18">
        <v>409.75672107018772</v>
      </c>
      <c r="D7738" s="1"/>
      <c r="E7738" s="1">
        <v>3</v>
      </c>
      <c r="F7738" s="1">
        <v>2</v>
      </c>
      <c r="G7738" s="1">
        <v>0</v>
      </c>
      <c r="H7738" s="1">
        <v>1</v>
      </c>
      <c r="I7738" s="15">
        <v>0.66666666666666663</v>
      </c>
      <c r="J7738">
        <f t="shared" si="120"/>
        <v>40</v>
      </c>
    </row>
    <row r="7739" spans="1:10" x14ac:dyDescent="0.3">
      <c r="A7739" t="s">
        <v>7457</v>
      </c>
      <c r="C7739" s="18">
        <v>409.75536228002227</v>
      </c>
      <c r="D7739" s="1"/>
      <c r="E7739" s="1">
        <v>3</v>
      </c>
      <c r="F7739" s="1">
        <v>2</v>
      </c>
      <c r="G7739" s="1">
        <v>0</v>
      </c>
      <c r="H7739" s="1">
        <v>1</v>
      </c>
      <c r="I7739" s="15">
        <v>0.66666666666666663</v>
      </c>
      <c r="J7739">
        <f t="shared" si="120"/>
        <v>40</v>
      </c>
    </row>
    <row r="7740" spans="1:10" x14ac:dyDescent="0.3">
      <c r="A7740" t="s">
        <v>7459</v>
      </c>
      <c r="C7740" s="18">
        <v>409.75355862125008</v>
      </c>
      <c r="D7740" s="1"/>
      <c r="E7740" s="1">
        <v>5</v>
      </c>
      <c r="F7740" s="1">
        <v>3</v>
      </c>
      <c r="G7740" s="1">
        <v>0</v>
      </c>
      <c r="H7740" s="1">
        <v>2</v>
      </c>
      <c r="I7740" s="15">
        <v>0.6</v>
      </c>
      <c r="J7740">
        <f t="shared" si="120"/>
        <v>40</v>
      </c>
    </row>
    <row r="7741" spans="1:10" x14ac:dyDescent="0.3">
      <c r="A7741" t="s">
        <v>7460</v>
      </c>
      <c r="C7741" s="18">
        <v>409.75302548858519</v>
      </c>
      <c r="D7741" s="1"/>
      <c r="E7741" s="1">
        <v>3</v>
      </c>
      <c r="F7741" s="1">
        <v>2</v>
      </c>
      <c r="G7741" s="1">
        <v>0</v>
      </c>
      <c r="H7741" s="1">
        <v>1</v>
      </c>
      <c r="I7741" s="15">
        <v>0.66666666666666663</v>
      </c>
      <c r="J7741">
        <f t="shared" si="120"/>
        <v>40</v>
      </c>
    </row>
    <row r="7742" spans="1:10" x14ac:dyDescent="0.3">
      <c r="A7742" t="s">
        <v>7461</v>
      </c>
      <c r="C7742" s="18">
        <v>409.75292636605758</v>
      </c>
      <c r="D7742" s="1"/>
      <c r="E7742" s="1">
        <v>3</v>
      </c>
      <c r="F7742" s="1">
        <v>2</v>
      </c>
      <c r="G7742" s="1">
        <v>0</v>
      </c>
      <c r="H7742" s="1">
        <v>1</v>
      </c>
      <c r="I7742" s="15">
        <v>0.66666666666666663</v>
      </c>
      <c r="J7742">
        <f t="shared" si="120"/>
        <v>40</v>
      </c>
    </row>
    <row r="7743" spans="1:10" x14ac:dyDescent="0.3">
      <c r="A7743" t="s">
        <v>7462</v>
      </c>
      <c r="C7743" s="18">
        <v>409.75039397030071</v>
      </c>
      <c r="D7743" s="1"/>
      <c r="E7743" s="1">
        <v>3</v>
      </c>
      <c r="F7743" s="1">
        <v>2</v>
      </c>
      <c r="G7743" s="1">
        <v>0</v>
      </c>
      <c r="H7743" s="1">
        <v>1</v>
      </c>
      <c r="I7743" s="15">
        <v>0.66666666666666663</v>
      </c>
      <c r="J7743">
        <f t="shared" si="120"/>
        <v>40</v>
      </c>
    </row>
    <row r="7744" spans="1:10" x14ac:dyDescent="0.3">
      <c r="A7744" t="s">
        <v>7463</v>
      </c>
      <c r="C7744" s="18">
        <v>409.74764987967529</v>
      </c>
      <c r="D7744" s="1"/>
      <c r="E7744" s="1">
        <v>3</v>
      </c>
      <c r="F7744" s="1">
        <v>2</v>
      </c>
      <c r="G7744" s="1">
        <v>0</v>
      </c>
      <c r="H7744" s="1">
        <v>1</v>
      </c>
      <c r="I7744" s="15">
        <v>0.66666666666666663</v>
      </c>
      <c r="J7744">
        <f t="shared" si="120"/>
        <v>40</v>
      </c>
    </row>
    <row r="7745" spans="1:10" x14ac:dyDescent="0.3">
      <c r="A7745" t="s">
        <v>7465</v>
      </c>
      <c r="C7745" s="18">
        <v>409.746166430725</v>
      </c>
      <c r="D7745" s="1"/>
      <c r="E7745" s="1">
        <v>5</v>
      </c>
      <c r="F7745" s="1">
        <v>3</v>
      </c>
      <c r="G7745" s="1">
        <v>0</v>
      </c>
      <c r="H7745" s="1">
        <v>2</v>
      </c>
      <c r="I7745" s="15">
        <v>0.6</v>
      </c>
      <c r="J7745">
        <f t="shared" si="120"/>
        <v>40</v>
      </c>
    </row>
    <row r="7746" spans="1:10" x14ac:dyDescent="0.3">
      <c r="A7746" t="s">
        <v>7466</v>
      </c>
      <c r="C7746" s="18">
        <v>409.74591553255101</v>
      </c>
      <c r="D7746" s="1"/>
      <c r="E7746" s="1">
        <v>5</v>
      </c>
      <c r="F7746" s="1">
        <v>3</v>
      </c>
      <c r="G7746" s="1">
        <v>0</v>
      </c>
      <c r="H7746" s="1">
        <v>2</v>
      </c>
      <c r="I7746" s="15">
        <v>0.6</v>
      </c>
      <c r="J7746">
        <f t="shared" si="120"/>
        <v>40</v>
      </c>
    </row>
    <row r="7747" spans="1:10" x14ac:dyDescent="0.3">
      <c r="A7747" t="s">
        <v>7467</v>
      </c>
      <c r="C7747" s="18">
        <v>409.74511590287506</v>
      </c>
      <c r="D7747" s="1"/>
      <c r="E7747" s="1">
        <v>3</v>
      </c>
      <c r="F7747" s="1">
        <v>2</v>
      </c>
      <c r="G7747" s="1">
        <v>0</v>
      </c>
      <c r="H7747" s="1">
        <v>1</v>
      </c>
      <c r="I7747" s="15">
        <v>0.66666666666666663</v>
      </c>
      <c r="J7747">
        <f t="shared" si="120"/>
        <v>40</v>
      </c>
    </row>
    <row r="7748" spans="1:10" x14ac:dyDescent="0.3">
      <c r="A7748" t="s">
        <v>7541</v>
      </c>
      <c r="C7748" s="18">
        <v>409.74509328627374</v>
      </c>
      <c r="D7748" s="1"/>
      <c r="E7748" s="1">
        <v>3</v>
      </c>
      <c r="F7748" s="1">
        <v>2</v>
      </c>
      <c r="G7748" s="1">
        <v>0</v>
      </c>
      <c r="H7748" s="1">
        <v>1</v>
      </c>
      <c r="I7748" s="15">
        <v>0.66666666666666663</v>
      </c>
      <c r="J7748">
        <f t="shared" ref="J7748:J7811" si="121">IF(E7748&lt;=30,40,20)</f>
        <v>40</v>
      </c>
    </row>
    <row r="7749" spans="1:10" x14ac:dyDescent="0.3">
      <c r="A7749" t="s">
        <v>7468</v>
      </c>
      <c r="C7749" s="18">
        <v>409.74451116269466</v>
      </c>
      <c r="D7749" s="1"/>
      <c r="E7749" s="1">
        <v>3</v>
      </c>
      <c r="F7749" s="1">
        <v>2</v>
      </c>
      <c r="G7749" s="1">
        <v>0</v>
      </c>
      <c r="H7749" s="1">
        <v>1</v>
      </c>
      <c r="I7749" s="15">
        <v>0.66666666666666663</v>
      </c>
      <c r="J7749">
        <f t="shared" si="121"/>
        <v>40</v>
      </c>
    </row>
    <row r="7750" spans="1:10" x14ac:dyDescent="0.3">
      <c r="A7750" t="s">
        <v>7469</v>
      </c>
      <c r="C7750" s="18">
        <v>409.74423304208563</v>
      </c>
      <c r="D7750" s="1"/>
      <c r="E7750" s="1">
        <v>5</v>
      </c>
      <c r="F7750" s="1">
        <v>3</v>
      </c>
      <c r="G7750" s="1">
        <v>0</v>
      </c>
      <c r="H7750" s="1">
        <v>2</v>
      </c>
      <c r="I7750" s="15">
        <v>0.6</v>
      </c>
      <c r="J7750">
        <f t="shared" si="121"/>
        <v>40</v>
      </c>
    </row>
    <row r="7751" spans="1:10" x14ac:dyDescent="0.3">
      <c r="A7751" t="s">
        <v>7470</v>
      </c>
      <c r="C7751" s="18">
        <v>409.7439904160405</v>
      </c>
      <c r="D7751" s="1"/>
      <c r="E7751" s="1">
        <v>3</v>
      </c>
      <c r="F7751" s="1">
        <v>2</v>
      </c>
      <c r="G7751" s="1">
        <v>0</v>
      </c>
      <c r="H7751" s="1">
        <v>1</v>
      </c>
      <c r="I7751" s="15">
        <v>0.66666666666666663</v>
      </c>
      <c r="J7751">
        <f t="shared" si="121"/>
        <v>40</v>
      </c>
    </row>
    <row r="7752" spans="1:10" x14ac:dyDescent="0.3">
      <c r="A7752" t="s">
        <v>7471</v>
      </c>
      <c r="C7752" s="18">
        <v>409.74326883354047</v>
      </c>
      <c r="D7752" s="1"/>
      <c r="E7752" s="1">
        <v>3</v>
      </c>
      <c r="F7752" s="1">
        <v>2</v>
      </c>
      <c r="G7752" s="1">
        <v>0</v>
      </c>
      <c r="H7752" s="1">
        <v>1</v>
      </c>
      <c r="I7752" s="15">
        <v>0.66666666666666663</v>
      </c>
      <c r="J7752">
        <f t="shared" si="121"/>
        <v>40</v>
      </c>
    </row>
    <row r="7753" spans="1:10" x14ac:dyDescent="0.3">
      <c r="A7753" t="s">
        <v>7472</v>
      </c>
      <c r="C7753" s="18">
        <v>409.74316334800795</v>
      </c>
      <c r="D7753" s="1"/>
      <c r="E7753" s="1">
        <v>3</v>
      </c>
      <c r="F7753" s="1">
        <v>2</v>
      </c>
      <c r="G7753" s="1">
        <v>0</v>
      </c>
      <c r="H7753" s="1">
        <v>1</v>
      </c>
      <c r="I7753" s="15">
        <v>0.66666666666666663</v>
      </c>
      <c r="J7753">
        <f t="shared" si="121"/>
        <v>40</v>
      </c>
    </row>
    <row r="7754" spans="1:10" x14ac:dyDescent="0.3">
      <c r="A7754" t="s">
        <v>7473</v>
      </c>
      <c r="C7754" s="18">
        <v>409.74307313891705</v>
      </c>
      <c r="D7754" s="1"/>
      <c r="E7754" s="1">
        <v>3</v>
      </c>
      <c r="F7754" s="1">
        <v>2</v>
      </c>
      <c r="G7754" s="1">
        <v>0</v>
      </c>
      <c r="H7754" s="1">
        <v>1</v>
      </c>
      <c r="I7754" s="15">
        <v>0.66666666666666663</v>
      </c>
      <c r="J7754">
        <f t="shared" si="121"/>
        <v>40</v>
      </c>
    </row>
    <row r="7755" spans="1:10" x14ac:dyDescent="0.3">
      <c r="A7755" t="s">
        <v>9026</v>
      </c>
      <c r="C7755" s="18">
        <v>409.74039619086363</v>
      </c>
      <c r="D7755" s="1"/>
      <c r="E7755" s="1">
        <v>10</v>
      </c>
      <c r="F7755" s="1">
        <v>5</v>
      </c>
      <c r="G7755" s="1">
        <v>0</v>
      </c>
      <c r="H7755" s="1">
        <v>5</v>
      </c>
      <c r="I7755" s="15">
        <v>0.5</v>
      </c>
      <c r="J7755">
        <f t="shared" si="121"/>
        <v>40</v>
      </c>
    </row>
    <row r="7756" spans="1:10" x14ac:dyDescent="0.3">
      <c r="A7756" t="s">
        <v>7474</v>
      </c>
      <c r="C7756" s="18">
        <v>409.73922803734388</v>
      </c>
      <c r="D7756" s="1"/>
      <c r="E7756" s="1">
        <v>3</v>
      </c>
      <c r="F7756" s="1">
        <v>2</v>
      </c>
      <c r="G7756" s="1">
        <v>0</v>
      </c>
      <c r="H7756" s="1">
        <v>1</v>
      </c>
      <c r="I7756" s="15">
        <v>0.66666666666666663</v>
      </c>
      <c r="J7756">
        <f t="shared" si="121"/>
        <v>40</v>
      </c>
    </row>
    <row r="7757" spans="1:10" x14ac:dyDescent="0.3">
      <c r="A7757" t="s">
        <v>7475</v>
      </c>
      <c r="C7757" s="18">
        <v>409.73843605732031</v>
      </c>
      <c r="D7757" s="1"/>
      <c r="E7757" s="1">
        <v>5</v>
      </c>
      <c r="F7757" s="1">
        <v>3</v>
      </c>
      <c r="G7757" s="1">
        <v>0</v>
      </c>
      <c r="H7757" s="1">
        <v>2</v>
      </c>
      <c r="I7757" s="15">
        <v>0.6</v>
      </c>
      <c r="J7757">
        <f t="shared" si="121"/>
        <v>40</v>
      </c>
    </row>
    <row r="7758" spans="1:10" x14ac:dyDescent="0.3">
      <c r="A7758" t="s">
        <v>7476</v>
      </c>
      <c r="C7758" s="18">
        <v>409.73812298391789</v>
      </c>
      <c r="D7758" s="1"/>
      <c r="E7758" s="1">
        <v>3</v>
      </c>
      <c r="F7758" s="1">
        <v>2</v>
      </c>
      <c r="G7758" s="1">
        <v>0</v>
      </c>
      <c r="H7758" s="1">
        <v>1</v>
      </c>
      <c r="I7758" s="15">
        <v>0.66666666666666663</v>
      </c>
      <c r="J7758">
        <f t="shared" si="121"/>
        <v>40</v>
      </c>
    </row>
    <row r="7759" spans="1:10" x14ac:dyDescent="0.3">
      <c r="A7759" t="s">
        <v>7477</v>
      </c>
      <c r="C7759" s="18">
        <v>409.73791127928337</v>
      </c>
      <c r="D7759" s="1"/>
      <c r="E7759" s="1">
        <v>4</v>
      </c>
      <c r="F7759" s="1">
        <v>2</v>
      </c>
      <c r="G7759" s="1">
        <v>1</v>
      </c>
      <c r="H7759" s="1">
        <v>1</v>
      </c>
      <c r="I7759" s="15">
        <v>0.625</v>
      </c>
      <c r="J7759">
        <f t="shared" si="121"/>
        <v>40</v>
      </c>
    </row>
    <row r="7760" spans="1:10" x14ac:dyDescent="0.3">
      <c r="A7760" t="s">
        <v>7478</v>
      </c>
      <c r="C7760" s="18">
        <v>409.73747054348485</v>
      </c>
      <c r="D7760" s="1"/>
      <c r="E7760" s="1">
        <v>3</v>
      </c>
      <c r="F7760" s="1">
        <v>2</v>
      </c>
      <c r="G7760" s="1">
        <v>0</v>
      </c>
      <c r="H7760" s="1">
        <v>1</v>
      </c>
      <c r="I7760" s="15">
        <v>0.66666666666666663</v>
      </c>
      <c r="J7760">
        <f t="shared" si="121"/>
        <v>40</v>
      </c>
    </row>
    <row r="7761" spans="1:10" x14ac:dyDescent="0.3">
      <c r="A7761" t="s">
        <v>7479</v>
      </c>
      <c r="C7761" s="18">
        <v>409.7370328998943</v>
      </c>
      <c r="D7761" s="1"/>
      <c r="E7761" s="1">
        <v>5</v>
      </c>
      <c r="F7761" s="1">
        <v>3</v>
      </c>
      <c r="G7761" s="1">
        <v>0</v>
      </c>
      <c r="H7761" s="1">
        <v>2</v>
      </c>
      <c r="I7761" s="15">
        <v>0.6</v>
      </c>
      <c r="J7761">
        <f t="shared" si="121"/>
        <v>40</v>
      </c>
    </row>
    <row r="7762" spans="1:10" x14ac:dyDescent="0.3">
      <c r="A7762" t="s">
        <v>7480</v>
      </c>
      <c r="C7762" s="18">
        <v>409.7370163449915</v>
      </c>
      <c r="D7762" s="1"/>
      <c r="E7762" s="1">
        <v>3</v>
      </c>
      <c r="F7762" s="1">
        <v>2</v>
      </c>
      <c r="G7762" s="1">
        <v>0</v>
      </c>
      <c r="H7762" s="1">
        <v>1</v>
      </c>
      <c r="I7762" s="15">
        <v>0.66666666666666663</v>
      </c>
      <c r="J7762">
        <f t="shared" si="121"/>
        <v>40</v>
      </c>
    </row>
    <row r="7763" spans="1:10" x14ac:dyDescent="0.3">
      <c r="A7763" t="s">
        <v>7481</v>
      </c>
      <c r="C7763" s="18">
        <v>409.73662534170768</v>
      </c>
      <c r="D7763" s="1"/>
      <c r="E7763" s="1">
        <v>3</v>
      </c>
      <c r="F7763" s="1">
        <v>2</v>
      </c>
      <c r="G7763" s="1">
        <v>0</v>
      </c>
      <c r="H7763" s="1">
        <v>1</v>
      </c>
      <c r="I7763" s="15">
        <v>0.66666666666666663</v>
      </c>
      <c r="J7763">
        <f t="shared" si="121"/>
        <v>40</v>
      </c>
    </row>
    <row r="7764" spans="1:10" x14ac:dyDescent="0.3">
      <c r="A7764" t="s">
        <v>7482</v>
      </c>
      <c r="C7764" s="18">
        <v>409.73656347190899</v>
      </c>
      <c r="D7764" s="1"/>
      <c r="E7764" s="1">
        <v>3</v>
      </c>
      <c r="F7764" s="1">
        <v>2</v>
      </c>
      <c r="G7764" s="1">
        <v>0</v>
      </c>
      <c r="H7764" s="1">
        <v>1</v>
      </c>
      <c r="I7764" s="15">
        <v>0.66666666666666663</v>
      </c>
      <c r="J7764">
        <f t="shared" si="121"/>
        <v>40</v>
      </c>
    </row>
    <row r="7765" spans="1:10" x14ac:dyDescent="0.3">
      <c r="A7765" t="s">
        <v>7483</v>
      </c>
      <c r="C7765" s="18">
        <v>409.73638755808662</v>
      </c>
      <c r="D7765" s="1"/>
      <c r="E7765" s="1">
        <v>5</v>
      </c>
      <c r="F7765" s="1">
        <v>3</v>
      </c>
      <c r="G7765" s="1">
        <v>0</v>
      </c>
      <c r="H7765" s="1">
        <v>2</v>
      </c>
      <c r="I7765" s="15">
        <v>0.6</v>
      </c>
      <c r="J7765">
        <f t="shared" si="121"/>
        <v>40</v>
      </c>
    </row>
    <row r="7766" spans="1:10" x14ac:dyDescent="0.3">
      <c r="A7766" t="s">
        <v>7485</v>
      </c>
      <c r="C7766" s="18">
        <v>409.73428734568915</v>
      </c>
      <c r="D7766" s="1"/>
      <c r="E7766" s="1">
        <v>3</v>
      </c>
      <c r="F7766" s="1">
        <v>2</v>
      </c>
      <c r="G7766" s="1">
        <v>0</v>
      </c>
      <c r="H7766" s="1">
        <v>1</v>
      </c>
      <c r="I7766" s="15">
        <v>0.66666666666666663</v>
      </c>
      <c r="J7766">
        <f t="shared" si="121"/>
        <v>40</v>
      </c>
    </row>
    <row r="7767" spans="1:10" x14ac:dyDescent="0.3">
      <c r="A7767" t="s">
        <v>7486</v>
      </c>
      <c r="C7767" s="18">
        <v>409.73211174896147</v>
      </c>
      <c r="D7767" s="1"/>
      <c r="E7767" s="1">
        <v>2</v>
      </c>
      <c r="F7767" s="1">
        <v>1</v>
      </c>
      <c r="G7767" s="1">
        <v>0</v>
      </c>
      <c r="H7767" s="1">
        <v>1</v>
      </c>
      <c r="I7767" s="15">
        <v>0.5</v>
      </c>
      <c r="J7767">
        <f t="shared" si="121"/>
        <v>40</v>
      </c>
    </row>
    <row r="7768" spans="1:10" x14ac:dyDescent="0.3">
      <c r="A7768" t="s">
        <v>7487</v>
      </c>
      <c r="C7768" s="18">
        <v>409.73180979566217</v>
      </c>
      <c r="D7768" s="1"/>
      <c r="E7768" s="1">
        <v>3</v>
      </c>
      <c r="F7768" s="1">
        <v>2</v>
      </c>
      <c r="G7768" s="1">
        <v>0</v>
      </c>
      <c r="H7768" s="1">
        <v>1</v>
      </c>
      <c r="I7768" s="15">
        <v>0.66666666666666663</v>
      </c>
      <c r="J7768">
        <f t="shared" si="121"/>
        <v>40</v>
      </c>
    </row>
    <row r="7769" spans="1:10" x14ac:dyDescent="0.3">
      <c r="A7769" t="s">
        <v>7488</v>
      </c>
      <c r="C7769" s="18">
        <v>409.73067155625358</v>
      </c>
      <c r="D7769" s="1"/>
      <c r="E7769" s="1">
        <v>3</v>
      </c>
      <c r="F7769" s="1">
        <v>2</v>
      </c>
      <c r="G7769" s="1">
        <v>0</v>
      </c>
      <c r="H7769" s="1">
        <v>1</v>
      </c>
      <c r="I7769" s="15">
        <v>0.66666666666666663</v>
      </c>
      <c r="J7769">
        <f t="shared" si="121"/>
        <v>40</v>
      </c>
    </row>
    <row r="7770" spans="1:10" x14ac:dyDescent="0.3">
      <c r="A7770" t="s">
        <v>7489</v>
      </c>
      <c r="C7770" s="18">
        <v>409.73058495130056</v>
      </c>
      <c r="D7770" s="1"/>
      <c r="E7770" s="1">
        <v>6</v>
      </c>
      <c r="F7770" s="1">
        <v>3</v>
      </c>
      <c r="G7770" s="1">
        <v>1</v>
      </c>
      <c r="H7770" s="1">
        <v>2</v>
      </c>
      <c r="I7770" s="15">
        <v>0.58333333333333337</v>
      </c>
      <c r="J7770">
        <f t="shared" si="121"/>
        <v>40</v>
      </c>
    </row>
    <row r="7771" spans="1:10" x14ac:dyDescent="0.3">
      <c r="A7771" t="s">
        <v>7490</v>
      </c>
      <c r="C7771" s="18">
        <v>409.73028267445267</v>
      </c>
      <c r="D7771" s="1"/>
      <c r="E7771" s="1">
        <v>3</v>
      </c>
      <c r="F7771" s="1">
        <v>2</v>
      </c>
      <c r="G7771" s="1">
        <v>0</v>
      </c>
      <c r="H7771" s="1">
        <v>1</v>
      </c>
      <c r="I7771" s="15">
        <v>0.66666666666666663</v>
      </c>
      <c r="J7771">
        <f t="shared" si="121"/>
        <v>40</v>
      </c>
    </row>
    <row r="7772" spans="1:10" x14ac:dyDescent="0.3">
      <c r="A7772" t="s">
        <v>7491</v>
      </c>
      <c r="C7772" s="18">
        <v>409.72948978467332</v>
      </c>
      <c r="D7772" s="1"/>
      <c r="E7772" s="1">
        <v>3</v>
      </c>
      <c r="F7772" s="1">
        <v>2</v>
      </c>
      <c r="G7772" s="1">
        <v>0</v>
      </c>
      <c r="H7772" s="1">
        <v>1</v>
      </c>
      <c r="I7772" s="15">
        <v>0.66666666666666663</v>
      </c>
      <c r="J7772">
        <f t="shared" si="121"/>
        <v>40</v>
      </c>
    </row>
    <row r="7773" spans="1:10" x14ac:dyDescent="0.3">
      <c r="A7773" t="s">
        <v>7492</v>
      </c>
      <c r="C7773" s="18">
        <v>409.72926805201689</v>
      </c>
      <c r="D7773" s="1"/>
      <c r="E7773" s="1">
        <v>3</v>
      </c>
      <c r="F7773" s="1">
        <v>2</v>
      </c>
      <c r="G7773" s="1">
        <v>0</v>
      </c>
      <c r="H7773" s="1">
        <v>1</v>
      </c>
      <c r="I7773" s="15">
        <v>0.66666666666666663</v>
      </c>
      <c r="J7773">
        <f t="shared" si="121"/>
        <v>40</v>
      </c>
    </row>
    <row r="7774" spans="1:10" x14ac:dyDescent="0.3">
      <c r="A7774" t="s">
        <v>7493</v>
      </c>
      <c r="C7774" s="18">
        <v>409.72881956916143</v>
      </c>
      <c r="D7774" s="1"/>
      <c r="E7774" s="1">
        <v>3</v>
      </c>
      <c r="F7774" s="1">
        <v>2</v>
      </c>
      <c r="G7774" s="1">
        <v>0</v>
      </c>
      <c r="H7774" s="1">
        <v>1</v>
      </c>
      <c r="I7774" s="15">
        <v>0.66666666666666663</v>
      </c>
      <c r="J7774">
        <f t="shared" si="121"/>
        <v>40</v>
      </c>
    </row>
    <row r="7775" spans="1:10" x14ac:dyDescent="0.3">
      <c r="A7775" t="s">
        <v>7494</v>
      </c>
      <c r="C7775" s="18">
        <v>409.7287935411386</v>
      </c>
      <c r="D7775" s="1"/>
      <c r="E7775" s="1">
        <v>3</v>
      </c>
      <c r="F7775" s="1">
        <v>2</v>
      </c>
      <c r="G7775" s="1">
        <v>0</v>
      </c>
      <c r="H7775" s="1">
        <v>1</v>
      </c>
      <c r="I7775" s="15">
        <v>0.66666666666666663</v>
      </c>
      <c r="J7775">
        <f t="shared" si="121"/>
        <v>40</v>
      </c>
    </row>
    <row r="7776" spans="1:10" x14ac:dyDescent="0.3">
      <c r="A7776" t="s">
        <v>7495</v>
      </c>
      <c r="C7776" s="18">
        <v>409.7287884117261</v>
      </c>
      <c r="D7776" s="1"/>
      <c r="E7776" s="1">
        <v>3</v>
      </c>
      <c r="F7776" s="1">
        <v>2</v>
      </c>
      <c r="G7776" s="1">
        <v>0</v>
      </c>
      <c r="H7776" s="1">
        <v>1</v>
      </c>
      <c r="I7776" s="15">
        <v>0.66666666666666663</v>
      </c>
      <c r="J7776">
        <f t="shared" si="121"/>
        <v>40</v>
      </c>
    </row>
    <row r="7777" spans="1:10" x14ac:dyDescent="0.3">
      <c r="A7777" t="s">
        <v>7496</v>
      </c>
      <c r="C7777" s="18">
        <v>409.72858179792502</v>
      </c>
      <c r="D7777" s="1"/>
      <c r="E7777" s="1">
        <v>3</v>
      </c>
      <c r="F7777" s="1">
        <v>2</v>
      </c>
      <c r="G7777" s="1">
        <v>0</v>
      </c>
      <c r="H7777" s="1">
        <v>1</v>
      </c>
      <c r="I7777" s="15">
        <v>0.66666666666666663</v>
      </c>
      <c r="J7777">
        <f t="shared" si="121"/>
        <v>40</v>
      </c>
    </row>
    <row r="7778" spans="1:10" x14ac:dyDescent="0.3">
      <c r="A7778" t="s">
        <v>7497</v>
      </c>
      <c r="C7778" s="18">
        <v>409.72854451486188</v>
      </c>
      <c r="D7778" s="1"/>
      <c r="E7778" s="1">
        <v>3</v>
      </c>
      <c r="F7778" s="1">
        <v>2</v>
      </c>
      <c r="G7778" s="1">
        <v>0</v>
      </c>
      <c r="H7778" s="1">
        <v>1</v>
      </c>
      <c r="I7778" s="15">
        <v>0.66666666666666663</v>
      </c>
      <c r="J7778">
        <f t="shared" si="121"/>
        <v>40</v>
      </c>
    </row>
    <row r="7779" spans="1:10" x14ac:dyDescent="0.3">
      <c r="A7779">
        <v>1</v>
      </c>
      <c r="C7779" s="18">
        <v>409.72787065133326</v>
      </c>
      <c r="D7779" s="1"/>
      <c r="E7779" s="1">
        <v>6</v>
      </c>
      <c r="F7779" s="1">
        <v>3</v>
      </c>
      <c r="G7779" s="1">
        <v>1</v>
      </c>
      <c r="H7779" s="1">
        <v>2</v>
      </c>
      <c r="I7779" s="15">
        <v>0.58333333333333337</v>
      </c>
      <c r="J7779">
        <f t="shared" si="121"/>
        <v>40</v>
      </c>
    </row>
    <row r="7780" spans="1:10" x14ac:dyDescent="0.3">
      <c r="A7780" t="s">
        <v>7498</v>
      </c>
      <c r="C7780" s="18">
        <v>409.726977298355</v>
      </c>
      <c r="D7780" s="1"/>
      <c r="E7780" s="1">
        <v>3</v>
      </c>
      <c r="F7780" s="1">
        <v>2</v>
      </c>
      <c r="G7780" s="1">
        <v>0</v>
      </c>
      <c r="H7780" s="1">
        <v>1</v>
      </c>
      <c r="I7780" s="15">
        <v>0.66666666666666663</v>
      </c>
      <c r="J7780">
        <f t="shared" si="121"/>
        <v>40</v>
      </c>
    </row>
    <row r="7781" spans="1:10" x14ac:dyDescent="0.3">
      <c r="A7781" t="s">
        <v>7499</v>
      </c>
      <c r="C7781" s="18">
        <v>409.72491295408315</v>
      </c>
      <c r="D7781" s="1"/>
      <c r="E7781" s="1">
        <v>3</v>
      </c>
      <c r="F7781" s="1">
        <v>2</v>
      </c>
      <c r="G7781" s="1">
        <v>0</v>
      </c>
      <c r="H7781" s="1">
        <v>1</v>
      </c>
      <c r="I7781" s="15">
        <v>0.66666666666666663</v>
      </c>
      <c r="J7781">
        <f t="shared" si="121"/>
        <v>40</v>
      </c>
    </row>
    <row r="7782" spans="1:10" x14ac:dyDescent="0.3">
      <c r="A7782" t="s">
        <v>7500</v>
      </c>
      <c r="C7782" s="18">
        <v>409.72191354483613</v>
      </c>
      <c r="D7782" s="1"/>
      <c r="E7782" s="1">
        <v>3</v>
      </c>
      <c r="F7782" s="1">
        <v>1</v>
      </c>
      <c r="G7782" s="1">
        <v>0</v>
      </c>
      <c r="H7782" s="1">
        <v>2</v>
      </c>
      <c r="I7782" s="15">
        <v>0.33333333333333331</v>
      </c>
      <c r="J7782">
        <f t="shared" si="121"/>
        <v>40</v>
      </c>
    </row>
    <row r="7783" spans="1:10" x14ac:dyDescent="0.3">
      <c r="A7783" t="s">
        <v>7501</v>
      </c>
      <c r="C7783" s="18">
        <v>409.72076921258804</v>
      </c>
      <c r="D7783" s="1"/>
      <c r="E7783" s="1">
        <v>4</v>
      </c>
      <c r="F7783" s="1">
        <v>3</v>
      </c>
      <c r="G7783" s="1">
        <v>0</v>
      </c>
      <c r="H7783" s="1">
        <v>1</v>
      </c>
      <c r="I7783" s="15">
        <v>0.75</v>
      </c>
      <c r="J7783">
        <f t="shared" si="121"/>
        <v>40</v>
      </c>
    </row>
    <row r="7784" spans="1:10" x14ac:dyDescent="0.3">
      <c r="A7784" t="s">
        <v>7502</v>
      </c>
      <c r="C7784" s="18">
        <v>409.72074998787923</v>
      </c>
      <c r="D7784" s="1"/>
      <c r="E7784" s="1">
        <v>3</v>
      </c>
      <c r="F7784" s="1">
        <v>2</v>
      </c>
      <c r="G7784" s="1">
        <v>0</v>
      </c>
      <c r="H7784" s="1">
        <v>1</v>
      </c>
      <c r="I7784" s="15">
        <v>0.66666666666666663</v>
      </c>
      <c r="J7784">
        <f t="shared" si="121"/>
        <v>40</v>
      </c>
    </row>
    <row r="7785" spans="1:10" x14ac:dyDescent="0.3">
      <c r="A7785" t="s">
        <v>7503</v>
      </c>
      <c r="C7785" s="18">
        <v>409.72054277249617</v>
      </c>
      <c r="D7785" s="1"/>
      <c r="E7785" s="1">
        <v>3</v>
      </c>
      <c r="F7785" s="1">
        <v>2</v>
      </c>
      <c r="G7785" s="1">
        <v>0</v>
      </c>
      <c r="H7785" s="1">
        <v>1</v>
      </c>
      <c r="I7785" s="15">
        <v>0.66666666666666663</v>
      </c>
      <c r="J7785">
        <f t="shared" si="121"/>
        <v>40</v>
      </c>
    </row>
    <row r="7786" spans="1:10" x14ac:dyDescent="0.3">
      <c r="A7786" t="s">
        <v>7504</v>
      </c>
      <c r="C7786" s="18">
        <v>409.72053824373421</v>
      </c>
      <c r="D7786" s="1"/>
      <c r="E7786" s="1">
        <v>3</v>
      </c>
      <c r="F7786" s="1">
        <v>2</v>
      </c>
      <c r="G7786" s="1">
        <v>0</v>
      </c>
      <c r="H7786" s="1">
        <v>1</v>
      </c>
      <c r="I7786" s="15">
        <v>0.66666666666666663</v>
      </c>
      <c r="J7786">
        <f t="shared" si="121"/>
        <v>40</v>
      </c>
    </row>
    <row r="7787" spans="1:10" x14ac:dyDescent="0.3">
      <c r="A7787" t="s">
        <v>7505</v>
      </c>
      <c r="C7787" s="18">
        <v>409.72053824373421</v>
      </c>
      <c r="D7787" s="1"/>
      <c r="E7787" s="1">
        <v>3</v>
      </c>
      <c r="F7787" s="1">
        <v>2</v>
      </c>
      <c r="G7787" s="1">
        <v>0</v>
      </c>
      <c r="H7787" s="1">
        <v>1</v>
      </c>
      <c r="I7787" s="15">
        <v>0.66666666666666663</v>
      </c>
      <c r="J7787">
        <f t="shared" si="121"/>
        <v>40</v>
      </c>
    </row>
    <row r="7788" spans="1:10" x14ac:dyDescent="0.3">
      <c r="A7788" t="s">
        <v>7506</v>
      </c>
      <c r="C7788" s="18">
        <v>409.72053824373415</v>
      </c>
      <c r="D7788" s="1"/>
      <c r="E7788" s="1">
        <v>3</v>
      </c>
      <c r="F7788" s="1">
        <v>1</v>
      </c>
      <c r="G7788" s="1">
        <v>2</v>
      </c>
      <c r="H7788" s="1">
        <v>0</v>
      </c>
      <c r="I7788" s="15">
        <v>0.66666666666666663</v>
      </c>
      <c r="J7788">
        <f t="shared" si="121"/>
        <v>40</v>
      </c>
    </row>
    <row r="7789" spans="1:10" x14ac:dyDescent="0.3">
      <c r="A7789" t="s">
        <v>7507</v>
      </c>
      <c r="C7789" s="18">
        <v>409.72053158380004</v>
      </c>
      <c r="D7789" s="1"/>
      <c r="E7789" s="1">
        <v>3</v>
      </c>
      <c r="F7789" s="1">
        <v>2</v>
      </c>
      <c r="G7789" s="1">
        <v>0</v>
      </c>
      <c r="H7789" s="1">
        <v>1</v>
      </c>
      <c r="I7789" s="15">
        <v>0.66666666666666663</v>
      </c>
      <c r="J7789">
        <f t="shared" si="121"/>
        <v>40</v>
      </c>
    </row>
    <row r="7790" spans="1:10" x14ac:dyDescent="0.3">
      <c r="A7790" t="s">
        <v>7508</v>
      </c>
      <c r="C7790" s="18">
        <v>409.72053158380004</v>
      </c>
      <c r="D7790" s="1"/>
      <c r="E7790" s="1">
        <v>3</v>
      </c>
      <c r="F7790" s="1">
        <v>2</v>
      </c>
      <c r="G7790" s="1">
        <v>0</v>
      </c>
      <c r="H7790" s="1">
        <v>1</v>
      </c>
      <c r="I7790" s="15">
        <v>0.66666666666666663</v>
      </c>
      <c r="J7790">
        <f t="shared" si="121"/>
        <v>40</v>
      </c>
    </row>
    <row r="7791" spans="1:10" x14ac:dyDescent="0.3">
      <c r="A7791" t="s">
        <v>7509</v>
      </c>
      <c r="C7791" s="18">
        <v>409.72052549337951</v>
      </c>
      <c r="D7791" s="1"/>
      <c r="E7791" s="1">
        <v>3</v>
      </c>
      <c r="F7791" s="1">
        <v>2</v>
      </c>
      <c r="G7791" s="1">
        <v>0</v>
      </c>
      <c r="H7791" s="1">
        <v>1</v>
      </c>
      <c r="I7791" s="15">
        <v>0.66666666666666663</v>
      </c>
      <c r="J7791">
        <f t="shared" si="121"/>
        <v>40</v>
      </c>
    </row>
    <row r="7792" spans="1:10" x14ac:dyDescent="0.3">
      <c r="A7792" t="s">
        <v>7510</v>
      </c>
      <c r="C7792" s="18">
        <v>409.71938127397641</v>
      </c>
      <c r="D7792" s="1"/>
      <c r="E7792" s="1">
        <v>5</v>
      </c>
      <c r="F7792" s="1">
        <v>3</v>
      </c>
      <c r="G7792" s="1">
        <v>0</v>
      </c>
      <c r="H7792" s="1">
        <v>2</v>
      </c>
      <c r="I7792" s="15">
        <v>0.6</v>
      </c>
      <c r="J7792">
        <f t="shared" si="121"/>
        <v>40</v>
      </c>
    </row>
    <row r="7793" spans="1:10" x14ac:dyDescent="0.3">
      <c r="A7793" t="s">
        <v>7511</v>
      </c>
      <c r="C7793" s="18">
        <v>409.71862002500143</v>
      </c>
      <c r="D7793" s="1"/>
      <c r="E7793" s="1">
        <v>3</v>
      </c>
      <c r="F7793" s="1">
        <v>2</v>
      </c>
      <c r="G7793" s="1">
        <v>0</v>
      </c>
      <c r="H7793" s="1">
        <v>1</v>
      </c>
      <c r="I7793" s="15">
        <v>0.66666666666666663</v>
      </c>
      <c r="J7793">
        <f t="shared" si="121"/>
        <v>40</v>
      </c>
    </row>
    <row r="7794" spans="1:10" x14ac:dyDescent="0.3">
      <c r="A7794" t="s">
        <v>7512</v>
      </c>
      <c r="C7794" s="18">
        <v>409.71711959001129</v>
      </c>
      <c r="D7794" s="1"/>
      <c r="E7794" s="1">
        <v>3</v>
      </c>
      <c r="F7794" s="1">
        <v>2</v>
      </c>
      <c r="G7794" s="1">
        <v>0</v>
      </c>
      <c r="H7794" s="1">
        <v>1</v>
      </c>
      <c r="I7794" s="15">
        <v>0.66666666666666663</v>
      </c>
      <c r="J7794">
        <f t="shared" si="121"/>
        <v>40</v>
      </c>
    </row>
    <row r="7795" spans="1:10" x14ac:dyDescent="0.3">
      <c r="A7795" t="s">
        <v>7514</v>
      </c>
      <c r="C7795" s="18">
        <v>409.71564776124205</v>
      </c>
      <c r="D7795" s="1"/>
      <c r="E7795" s="1">
        <v>3</v>
      </c>
      <c r="F7795" s="1">
        <v>2</v>
      </c>
      <c r="G7795" s="1">
        <v>0</v>
      </c>
      <c r="H7795" s="1">
        <v>1</v>
      </c>
      <c r="I7795" s="15">
        <v>0.66666666666666663</v>
      </c>
      <c r="J7795">
        <f t="shared" si="121"/>
        <v>40</v>
      </c>
    </row>
    <row r="7796" spans="1:10" x14ac:dyDescent="0.3">
      <c r="A7796" t="s">
        <v>7625</v>
      </c>
      <c r="C7796" s="18">
        <v>409.71538128073189</v>
      </c>
      <c r="D7796" s="1"/>
      <c r="E7796" s="1">
        <v>16</v>
      </c>
      <c r="F7796" s="1">
        <v>8</v>
      </c>
      <c r="G7796" s="1">
        <v>1</v>
      </c>
      <c r="H7796" s="1">
        <v>7</v>
      </c>
      <c r="I7796" s="15">
        <v>0.53125</v>
      </c>
      <c r="J7796">
        <f t="shared" si="121"/>
        <v>40</v>
      </c>
    </row>
    <row r="7797" spans="1:10" x14ac:dyDescent="0.3">
      <c r="A7797" t="s">
        <v>7515</v>
      </c>
      <c r="C7797" s="18">
        <v>409.71510338334832</v>
      </c>
      <c r="D7797" s="1"/>
      <c r="E7797" s="1">
        <v>5</v>
      </c>
      <c r="F7797" s="1">
        <v>3</v>
      </c>
      <c r="G7797" s="1">
        <v>0</v>
      </c>
      <c r="H7797" s="1">
        <v>2</v>
      </c>
      <c r="I7797" s="15">
        <v>0.6</v>
      </c>
      <c r="J7797">
        <f t="shared" si="121"/>
        <v>40</v>
      </c>
    </row>
    <row r="7798" spans="1:10" x14ac:dyDescent="0.3">
      <c r="A7798" t="s">
        <v>7516</v>
      </c>
      <c r="C7798" s="18">
        <v>409.71414737493353</v>
      </c>
      <c r="D7798" s="1"/>
      <c r="E7798" s="1">
        <v>3</v>
      </c>
      <c r="F7798" s="1">
        <v>2</v>
      </c>
      <c r="G7798" s="1">
        <v>0</v>
      </c>
      <c r="H7798" s="1">
        <v>1</v>
      </c>
      <c r="I7798" s="15">
        <v>0.66666666666666663</v>
      </c>
      <c r="J7798">
        <f t="shared" si="121"/>
        <v>40</v>
      </c>
    </row>
    <row r="7799" spans="1:10" x14ac:dyDescent="0.3">
      <c r="A7799" t="s">
        <v>7517</v>
      </c>
      <c r="C7799" s="18">
        <v>409.71354183464115</v>
      </c>
      <c r="D7799" s="1"/>
      <c r="E7799" s="1">
        <v>3</v>
      </c>
      <c r="F7799" s="1">
        <v>2</v>
      </c>
      <c r="G7799" s="1">
        <v>0</v>
      </c>
      <c r="H7799" s="1">
        <v>1</v>
      </c>
      <c r="I7799" s="15">
        <v>0.66666666666666663</v>
      </c>
      <c r="J7799">
        <f t="shared" si="121"/>
        <v>40</v>
      </c>
    </row>
    <row r="7800" spans="1:10" x14ac:dyDescent="0.3">
      <c r="A7800" t="s">
        <v>7518</v>
      </c>
      <c r="C7800" s="18">
        <v>409.71353213050008</v>
      </c>
      <c r="D7800" s="1"/>
      <c r="E7800" s="1">
        <v>3</v>
      </c>
      <c r="F7800" s="1">
        <v>2</v>
      </c>
      <c r="G7800" s="1">
        <v>0</v>
      </c>
      <c r="H7800" s="1">
        <v>1</v>
      </c>
      <c r="I7800" s="15">
        <v>0.66666666666666663</v>
      </c>
      <c r="J7800">
        <f t="shared" si="121"/>
        <v>40</v>
      </c>
    </row>
    <row r="7801" spans="1:10" x14ac:dyDescent="0.3">
      <c r="A7801" t="s">
        <v>7519</v>
      </c>
      <c r="C7801" s="18">
        <v>409.71323327467252</v>
      </c>
      <c r="D7801" s="1"/>
      <c r="E7801" s="1">
        <v>3</v>
      </c>
      <c r="F7801" s="1">
        <v>2</v>
      </c>
      <c r="G7801" s="1">
        <v>0</v>
      </c>
      <c r="H7801" s="1">
        <v>1</v>
      </c>
      <c r="I7801" s="15">
        <v>0.66666666666666663</v>
      </c>
      <c r="J7801">
        <f t="shared" si="121"/>
        <v>40</v>
      </c>
    </row>
    <row r="7802" spans="1:10" x14ac:dyDescent="0.3">
      <c r="A7802" t="s">
        <v>7520</v>
      </c>
      <c r="C7802" s="18">
        <v>409.71294895861109</v>
      </c>
      <c r="D7802" s="1"/>
      <c r="E7802" s="1">
        <v>3</v>
      </c>
      <c r="F7802" s="1">
        <v>2</v>
      </c>
      <c r="G7802" s="1">
        <v>0</v>
      </c>
      <c r="H7802" s="1">
        <v>1</v>
      </c>
      <c r="I7802" s="15">
        <v>0.66666666666666663</v>
      </c>
      <c r="J7802">
        <f t="shared" si="121"/>
        <v>40</v>
      </c>
    </row>
    <row r="7803" spans="1:10" x14ac:dyDescent="0.3">
      <c r="A7803" t="s">
        <v>7521</v>
      </c>
      <c r="C7803" s="18">
        <v>409.7129140926308</v>
      </c>
      <c r="D7803" s="1"/>
      <c r="E7803" s="1">
        <v>3</v>
      </c>
      <c r="F7803" s="1">
        <v>2</v>
      </c>
      <c r="G7803" s="1">
        <v>0</v>
      </c>
      <c r="H7803" s="1">
        <v>1</v>
      </c>
      <c r="I7803" s="15">
        <v>0.66666666666666663</v>
      </c>
      <c r="J7803">
        <f t="shared" si="121"/>
        <v>40</v>
      </c>
    </row>
    <row r="7804" spans="1:10" x14ac:dyDescent="0.3">
      <c r="A7804" t="s">
        <v>7522</v>
      </c>
      <c r="C7804" s="18">
        <v>409.71248783445583</v>
      </c>
      <c r="D7804" s="1"/>
      <c r="E7804" s="1">
        <v>4</v>
      </c>
      <c r="F7804" s="1">
        <v>2</v>
      </c>
      <c r="G7804" s="1">
        <v>1</v>
      </c>
      <c r="H7804" s="1">
        <v>1</v>
      </c>
      <c r="I7804" s="15">
        <v>0.625</v>
      </c>
      <c r="J7804">
        <f t="shared" si="121"/>
        <v>40</v>
      </c>
    </row>
    <row r="7805" spans="1:10" x14ac:dyDescent="0.3">
      <c r="A7805" t="s">
        <v>7523</v>
      </c>
      <c r="C7805" s="18">
        <v>409.71248119223088</v>
      </c>
      <c r="D7805" s="1"/>
      <c r="E7805" s="1">
        <v>3</v>
      </c>
      <c r="F7805" s="1">
        <v>2</v>
      </c>
      <c r="G7805" s="1">
        <v>0</v>
      </c>
      <c r="H7805" s="1">
        <v>1</v>
      </c>
      <c r="I7805" s="15">
        <v>0.66666666666666663</v>
      </c>
      <c r="J7805">
        <f t="shared" si="121"/>
        <v>40</v>
      </c>
    </row>
    <row r="7806" spans="1:10" x14ac:dyDescent="0.3">
      <c r="A7806" t="s">
        <v>7524</v>
      </c>
      <c r="C7806" s="18">
        <v>409.71225631668005</v>
      </c>
      <c r="D7806" s="1"/>
      <c r="E7806" s="1">
        <v>3</v>
      </c>
      <c r="F7806" s="1">
        <v>2</v>
      </c>
      <c r="G7806" s="1">
        <v>0</v>
      </c>
      <c r="H7806" s="1">
        <v>1</v>
      </c>
      <c r="I7806" s="15">
        <v>0.66666666666666663</v>
      </c>
      <c r="J7806">
        <f t="shared" si="121"/>
        <v>40</v>
      </c>
    </row>
    <row r="7807" spans="1:10" x14ac:dyDescent="0.3">
      <c r="A7807" t="s">
        <v>7525</v>
      </c>
      <c r="C7807" s="18">
        <v>409.71225631668005</v>
      </c>
      <c r="D7807" s="1"/>
      <c r="E7807" s="1">
        <v>3</v>
      </c>
      <c r="F7807" s="1">
        <v>2</v>
      </c>
      <c r="G7807" s="1">
        <v>0</v>
      </c>
      <c r="H7807" s="1">
        <v>1</v>
      </c>
      <c r="I7807" s="15">
        <v>0.66666666666666663</v>
      </c>
      <c r="J7807">
        <f t="shared" si="121"/>
        <v>40</v>
      </c>
    </row>
    <row r="7808" spans="1:10" x14ac:dyDescent="0.3">
      <c r="A7808" t="s">
        <v>7526</v>
      </c>
      <c r="C7808" s="18">
        <v>409.71225631668005</v>
      </c>
      <c r="D7808" s="1"/>
      <c r="E7808" s="1">
        <v>3</v>
      </c>
      <c r="F7808" s="1">
        <v>2</v>
      </c>
      <c r="G7808" s="1">
        <v>0</v>
      </c>
      <c r="H7808" s="1">
        <v>1</v>
      </c>
      <c r="I7808" s="15">
        <v>0.66666666666666663</v>
      </c>
      <c r="J7808">
        <f t="shared" si="121"/>
        <v>40</v>
      </c>
    </row>
    <row r="7809" spans="1:10" x14ac:dyDescent="0.3">
      <c r="A7809" t="s">
        <v>7527</v>
      </c>
      <c r="C7809" s="18">
        <v>409.71225631668005</v>
      </c>
      <c r="D7809" s="1"/>
      <c r="E7809" s="1">
        <v>1</v>
      </c>
      <c r="F7809" s="1">
        <v>1</v>
      </c>
      <c r="G7809" s="1">
        <v>0</v>
      </c>
      <c r="H7809" s="1">
        <v>0</v>
      </c>
      <c r="I7809" s="15">
        <v>1</v>
      </c>
      <c r="J7809">
        <f t="shared" si="121"/>
        <v>40</v>
      </c>
    </row>
    <row r="7810" spans="1:10" x14ac:dyDescent="0.3">
      <c r="A7810" t="s">
        <v>7528</v>
      </c>
      <c r="C7810" s="18">
        <v>409.71225631668005</v>
      </c>
      <c r="D7810" s="1"/>
      <c r="E7810" s="1">
        <v>1</v>
      </c>
      <c r="F7810" s="1">
        <v>1</v>
      </c>
      <c r="G7810" s="1">
        <v>0</v>
      </c>
      <c r="H7810" s="1">
        <v>0</v>
      </c>
      <c r="I7810" s="15">
        <v>1</v>
      </c>
      <c r="J7810">
        <f t="shared" si="121"/>
        <v>40</v>
      </c>
    </row>
    <row r="7811" spans="1:10" x14ac:dyDescent="0.3">
      <c r="A7811" t="s">
        <v>7529</v>
      </c>
      <c r="C7811" s="18">
        <v>409.71225631668005</v>
      </c>
      <c r="D7811" s="1"/>
      <c r="E7811" s="1">
        <v>3</v>
      </c>
      <c r="F7811" s="1">
        <v>2</v>
      </c>
      <c r="G7811" s="1">
        <v>0</v>
      </c>
      <c r="H7811" s="1">
        <v>1</v>
      </c>
      <c r="I7811" s="15">
        <v>0.66666666666666663</v>
      </c>
      <c r="J7811">
        <f t="shared" si="121"/>
        <v>40</v>
      </c>
    </row>
    <row r="7812" spans="1:10" x14ac:dyDescent="0.3">
      <c r="A7812" t="s">
        <v>7530</v>
      </c>
      <c r="C7812" s="18">
        <v>409.71225631668005</v>
      </c>
      <c r="D7812" s="1"/>
      <c r="E7812" s="1">
        <v>3</v>
      </c>
      <c r="F7812" s="1">
        <v>2</v>
      </c>
      <c r="G7812" s="1">
        <v>0</v>
      </c>
      <c r="H7812" s="1">
        <v>1</v>
      </c>
      <c r="I7812" s="15">
        <v>0.66666666666666663</v>
      </c>
      <c r="J7812">
        <f t="shared" ref="J7812:J7875" si="122">IF(E7812&lt;=30,40,20)</f>
        <v>40</v>
      </c>
    </row>
    <row r="7813" spans="1:10" x14ac:dyDescent="0.3">
      <c r="A7813" t="s">
        <v>7531</v>
      </c>
      <c r="C7813" s="18">
        <v>409.71225631668005</v>
      </c>
      <c r="D7813" s="1"/>
      <c r="E7813" s="1">
        <v>3</v>
      </c>
      <c r="F7813" s="1">
        <v>2</v>
      </c>
      <c r="G7813" s="1">
        <v>0</v>
      </c>
      <c r="H7813" s="1">
        <v>1</v>
      </c>
      <c r="I7813" s="15">
        <v>0.66666666666666663</v>
      </c>
      <c r="J7813">
        <f t="shared" si="122"/>
        <v>40</v>
      </c>
    </row>
    <row r="7814" spans="1:10" x14ac:dyDescent="0.3">
      <c r="A7814" t="s">
        <v>7532</v>
      </c>
      <c r="C7814" s="18">
        <v>409.71225631668005</v>
      </c>
      <c r="D7814" s="1"/>
      <c r="E7814" s="1">
        <v>3</v>
      </c>
      <c r="F7814" s="1">
        <v>2</v>
      </c>
      <c r="G7814" s="1">
        <v>0</v>
      </c>
      <c r="H7814" s="1">
        <v>1</v>
      </c>
      <c r="I7814" s="15">
        <v>0.66666666666666663</v>
      </c>
      <c r="J7814">
        <f t="shared" si="122"/>
        <v>40</v>
      </c>
    </row>
    <row r="7815" spans="1:10" x14ac:dyDescent="0.3">
      <c r="A7815" t="s">
        <v>7533</v>
      </c>
      <c r="C7815" s="18">
        <v>409.71225631668005</v>
      </c>
      <c r="D7815" s="1"/>
      <c r="E7815" s="1">
        <v>3</v>
      </c>
      <c r="F7815" s="1">
        <v>1</v>
      </c>
      <c r="G7815" s="1">
        <v>0</v>
      </c>
      <c r="H7815" s="1">
        <v>2</v>
      </c>
      <c r="I7815" s="15">
        <v>0.33333333333333331</v>
      </c>
      <c r="J7815">
        <f t="shared" si="122"/>
        <v>40</v>
      </c>
    </row>
    <row r="7816" spans="1:10" x14ac:dyDescent="0.3">
      <c r="A7816" t="s">
        <v>7534</v>
      </c>
      <c r="C7816" s="18">
        <v>409.71225631668005</v>
      </c>
      <c r="D7816" s="1"/>
      <c r="E7816" s="1">
        <v>5</v>
      </c>
      <c r="F7816" s="1">
        <v>3</v>
      </c>
      <c r="G7816" s="1">
        <v>0</v>
      </c>
      <c r="H7816" s="1">
        <v>2</v>
      </c>
      <c r="I7816" s="15">
        <v>0.6</v>
      </c>
      <c r="J7816">
        <f t="shared" si="122"/>
        <v>40</v>
      </c>
    </row>
    <row r="7817" spans="1:10" x14ac:dyDescent="0.3">
      <c r="A7817" t="s">
        <v>7535</v>
      </c>
      <c r="C7817" s="18">
        <v>409.71225631668005</v>
      </c>
      <c r="D7817" s="1"/>
      <c r="E7817" s="1">
        <v>1</v>
      </c>
      <c r="F7817" s="1">
        <v>1</v>
      </c>
      <c r="G7817" s="1">
        <v>0</v>
      </c>
      <c r="H7817" s="1">
        <v>0</v>
      </c>
      <c r="I7817" s="15">
        <v>1</v>
      </c>
      <c r="J7817">
        <f t="shared" si="122"/>
        <v>40</v>
      </c>
    </row>
    <row r="7818" spans="1:10" x14ac:dyDescent="0.3">
      <c r="A7818" t="s">
        <v>7536</v>
      </c>
      <c r="C7818" s="18">
        <v>409.71225631668005</v>
      </c>
      <c r="D7818" s="1"/>
      <c r="E7818" s="1">
        <v>3</v>
      </c>
      <c r="F7818" s="1">
        <v>2</v>
      </c>
      <c r="G7818" s="1">
        <v>0</v>
      </c>
      <c r="H7818" s="1">
        <v>1</v>
      </c>
      <c r="I7818" s="15">
        <v>0.66666666666666663</v>
      </c>
      <c r="J7818">
        <f t="shared" si="122"/>
        <v>40</v>
      </c>
    </row>
    <row r="7819" spans="1:10" x14ac:dyDescent="0.3">
      <c r="A7819" t="s">
        <v>7537</v>
      </c>
      <c r="C7819" s="18">
        <v>409.71225631668005</v>
      </c>
      <c r="D7819" s="1"/>
      <c r="E7819" s="1">
        <v>3</v>
      </c>
      <c r="F7819" s="1">
        <v>2</v>
      </c>
      <c r="G7819" s="1">
        <v>0</v>
      </c>
      <c r="H7819" s="1">
        <v>1</v>
      </c>
      <c r="I7819" s="15">
        <v>0.66666666666666663</v>
      </c>
      <c r="J7819">
        <f t="shared" si="122"/>
        <v>40</v>
      </c>
    </row>
    <row r="7820" spans="1:10" x14ac:dyDescent="0.3">
      <c r="A7820" t="s">
        <v>7538</v>
      </c>
      <c r="C7820" s="18">
        <v>409.71225631668005</v>
      </c>
      <c r="D7820" s="1"/>
      <c r="E7820" s="1">
        <v>3</v>
      </c>
      <c r="F7820" s="1">
        <v>2</v>
      </c>
      <c r="G7820" s="1">
        <v>0</v>
      </c>
      <c r="H7820" s="1">
        <v>1</v>
      </c>
      <c r="I7820" s="15">
        <v>0.66666666666666663</v>
      </c>
      <c r="J7820">
        <f t="shared" si="122"/>
        <v>40</v>
      </c>
    </row>
    <row r="7821" spans="1:10" x14ac:dyDescent="0.3">
      <c r="A7821" t="s">
        <v>7539</v>
      </c>
      <c r="C7821" s="18">
        <v>409.71225631668</v>
      </c>
      <c r="D7821" s="1"/>
      <c r="E7821" s="1">
        <v>2</v>
      </c>
      <c r="F7821" s="1">
        <v>1</v>
      </c>
      <c r="G7821" s="1">
        <v>1</v>
      </c>
      <c r="H7821" s="1">
        <v>0</v>
      </c>
      <c r="I7821" s="15">
        <v>0.75</v>
      </c>
      <c r="J7821">
        <f t="shared" si="122"/>
        <v>40</v>
      </c>
    </row>
    <row r="7822" spans="1:10" x14ac:dyDescent="0.3">
      <c r="A7822" t="s">
        <v>4425</v>
      </c>
      <c r="C7822" s="18">
        <v>409.7121315228872</v>
      </c>
      <c r="D7822" s="1"/>
      <c r="E7822" s="1">
        <v>47</v>
      </c>
      <c r="F7822" s="1">
        <v>22</v>
      </c>
      <c r="G7822" s="1">
        <v>1</v>
      </c>
      <c r="H7822" s="1">
        <v>24</v>
      </c>
      <c r="I7822" s="15">
        <v>0.47872340425531917</v>
      </c>
      <c r="J7822">
        <f t="shared" si="122"/>
        <v>20</v>
      </c>
    </row>
    <row r="7823" spans="1:10" x14ac:dyDescent="0.3">
      <c r="A7823" t="s">
        <v>7540</v>
      </c>
      <c r="C7823" s="18">
        <v>409.7097526619217</v>
      </c>
      <c r="D7823" s="1"/>
      <c r="E7823" s="1">
        <v>3</v>
      </c>
      <c r="F7823" s="1">
        <v>2</v>
      </c>
      <c r="G7823" s="1">
        <v>0</v>
      </c>
      <c r="H7823" s="1">
        <v>1</v>
      </c>
      <c r="I7823" s="15">
        <v>0.66666666666666663</v>
      </c>
      <c r="J7823">
        <f t="shared" si="122"/>
        <v>40</v>
      </c>
    </row>
    <row r="7824" spans="1:10" x14ac:dyDescent="0.3">
      <c r="A7824" t="s">
        <v>7542</v>
      </c>
      <c r="C7824" s="18">
        <v>409.7094361849426</v>
      </c>
      <c r="D7824" s="1"/>
      <c r="E7824" s="1">
        <v>3</v>
      </c>
      <c r="F7824" s="1">
        <v>2</v>
      </c>
      <c r="G7824" s="1">
        <v>0</v>
      </c>
      <c r="H7824" s="1">
        <v>1</v>
      </c>
      <c r="I7824" s="15">
        <v>0.66666666666666663</v>
      </c>
      <c r="J7824">
        <f t="shared" si="122"/>
        <v>40</v>
      </c>
    </row>
    <row r="7825" spans="1:10" x14ac:dyDescent="0.3">
      <c r="A7825" t="s">
        <v>7543</v>
      </c>
      <c r="C7825" s="18">
        <v>409.70685491268392</v>
      </c>
      <c r="D7825" s="1"/>
      <c r="E7825" s="1">
        <v>3</v>
      </c>
      <c r="F7825" s="1">
        <v>2</v>
      </c>
      <c r="G7825" s="1">
        <v>0</v>
      </c>
      <c r="H7825" s="1">
        <v>1</v>
      </c>
      <c r="I7825" s="15">
        <v>0.66666666666666663</v>
      </c>
      <c r="J7825">
        <f t="shared" si="122"/>
        <v>40</v>
      </c>
    </row>
    <row r="7826" spans="1:10" x14ac:dyDescent="0.3">
      <c r="A7826" t="s">
        <v>7544</v>
      </c>
      <c r="C7826" s="18">
        <v>409.70511280572333</v>
      </c>
      <c r="D7826" s="1"/>
      <c r="E7826" s="1">
        <v>3</v>
      </c>
      <c r="F7826" s="1">
        <v>2</v>
      </c>
      <c r="G7826" s="1">
        <v>0</v>
      </c>
      <c r="H7826" s="1">
        <v>1</v>
      </c>
      <c r="I7826" s="15">
        <v>0.66666666666666663</v>
      </c>
      <c r="J7826">
        <f t="shared" si="122"/>
        <v>40</v>
      </c>
    </row>
    <row r="7827" spans="1:10" x14ac:dyDescent="0.3">
      <c r="A7827" t="s">
        <v>7545</v>
      </c>
      <c r="C7827" s="18">
        <v>409.70468207835887</v>
      </c>
      <c r="D7827" s="1"/>
      <c r="E7827" s="1">
        <v>5</v>
      </c>
      <c r="F7827" s="1">
        <v>3</v>
      </c>
      <c r="G7827" s="1">
        <v>0</v>
      </c>
      <c r="H7827" s="1">
        <v>2</v>
      </c>
      <c r="I7827" s="15">
        <v>0.6</v>
      </c>
      <c r="J7827">
        <f t="shared" si="122"/>
        <v>40</v>
      </c>
    </row>
    <row r="7828" spans="1:10" x14ac:dyDescent="0.3">
      <c r="A7828" t="s">
        <v>7546</v>
      </c>
      <c r="C7828" s="18">
        <v>409.70454068496957</v>
      </c>
      <c r="D7828" s="1"/>
      <c r="E7828" s="1">
        <v>3</v>
      </c>
      <c r="F7828" s="1">
        <v>2</v>
      </c>
      <c r="G7828" s="1">
        <v>0</v>
      </c>
      <c r="H7828" s="1">
        <v>1</v>
      </c>
      <c r="I7828" s="15">
        <v>0.66666666666666663</v>
      </c>
      <c r="J7828">
        <f t="shared" si="122"/>
        <v>40</v>
      </c>
    </row>
    <row r="7829" spans="1:10" x14ac:dyDescent="0.3">
      <c r="A7829" t="s">
        <v>7547</v>
      </c>
      <c r="C7829" s="18">
        <v>409.70449812458514</v>
      </c>
      <c r="D7829" s="1"/>
      <c r="E7829" s="1">
        <v>3</v>
      </c>
      <c r="F7829" s="1">
        <v>2</v>
      </c>
      <c r="G7829" s="1">
        <v>0</v>
      </c>
      <c r="H7829" s="1">
        <v>1</v>
      </c>
      <c r="I7829" s="15">
        <v>0.66666666666666663</v>
      </c>
      <c r="J7829">
        <f t="shared" si="122"/>
        <v>40</v>
      </c>
    </row>
    <row r="7830" spans="1:10" x14ac:dyDescent="0.3">
      <c r="A7830" t="s">
        <v>7548</v>
      </c>
      <c r="C7830" s="18">
        <v>409.70447825469518</v>
      </c>
      <c r="D7830" s="1"/>
      <c r="E7830" s="1">
        <v>3</v>
      </c>
      <c r="F7830" s="1">
        <v>2</v>
      </c>
      <c r="G7830" s="1">
        <v>0</v>
      </c>
      <c r="H7830" s="1">
        <v>1</v>
      </c>
      <c r="I7830" s="15">
        <v>0.66666666666666663</v>
      </c>
      <c r="J7830">
        <f t="shared" si="122"/>
        <v>40</v>
      </c>
    </row>
    <row r="7831" spans="1:10" x14ac:dyDescent="0.3">
      <c r="A7831" t="s">
        <v>7549</v>
      </c>
      <c r="C7831" s="18">
        <v>409.70420882745191</v>
      </c>
      <c r="D7831" s="1"/>
      <c r="E7831" s="1">
        <v>3</v>
      </c>
      <c r="F7831" s="1">
        <v>2</v>
      </c>
      <c r="G7831" s="1">
        <v>0</v>
      </c>
      <c r="H7831" s="1">
        <v>1</v>
      </c>
      <c r="I7831" s="15">
        <v>0.66666666666666663</v>
      </c>
      <c r="J7831">
        <f t="shared" si="122"/>
        <v>40</v>
      </c>
    </row>
    <row r="7832" spans="1:10" x14ac:dyDescent="0.3">
      <c r="A7832" t="s">
        <v>7550</v>
      </c>
      <c r="C7832" s="18">
        <v>409.70411062526932</v>
      </c>
      <c r="D7832" s="1"/>
      <c r="E7832" s="1">
        <v>14</v>
      </c>
      <c r="F7832" s="1">
        <v>7</v>
      </c>
      <c r="G7832" s="1">
        <v>1</v>
      </c>
      <c r="H7832" s="1">
        <v>6</v>
      </c>
      <c r="I7832" s="15">
        <v>0.5357142857142857</v>
      </c>
      <c r="J7832">
        <f t="shared" si="122"/>
        <v>40</v>
      </c>
    </row>
    <row r="7833" spans="1:10" x14ac:dyDescent="0.3">
      <c r="A7833" t="s">
        <v>7551</v>
      </c>
      <c r="C7833" s="18">
        <v>409.70409198336381</v>
      </c>
      <c r="D7833" s="1"/>
      <c r="E7833" s="1">
        <v>3</v>
      </c>
      <c r="F7833" s="1">
        <v>2</v>
      </c>
      <c r="G7833" s="1">
        <v>0</v>
      </c>
      <c r="H7833" s="1">
        <v>1</v>
      </c>
      <c r="I7833" s="15">
        <v>0.66666666666666663</v>
      </c>
      <c r="J7833">
        <f t="shared" si="122"/>
        <v>40</v>
      </c>
    </row>
    <row r="7834" spans="1:10" x14ac:dyDescent="0.3">
      <c r="A7834" t="s">
        <v>7552</v>
      </c>
      <c r="C7834" s="18">
        <v>409.70398144396177</v>
      </c>
      <c r="D7834" s="1"/>
      <c r="E7834" s="1">
        <v>3</v>
      </c>
      <c r="F7834" s="1">
        <v>2</v>
      </c>
      <c r="G7834" s="1">
        <v>0</v>
      </c>
      <c r="H7834" s="1">
        <v>1</v>
      </c>
      <c r="I7834" s="15">
        <v>0.66666666666666663</v>
      </c>
      <c r="J7834">
        <f t="shared" si="122"/>
        <v>40</v>
      </c>
    </row>
    <row r="7835" spans="1:10" x14ac:dyDescent="0.3">
      <c r="A7835" t="s">
        <v>7553</v>
      </c>
      <c r="C7835" s="18">
        <v>409.70398144396177</v>
      </c>
      <c r="D7835" s="1"/>
      <c r="E7835" s="1">
        <v>3</v>
      </c>
      <c r="F7835" s="1">
        <v>2</v>
      </c>
      <c r="G7835" s="1">
        <v>0</v>
      </c>
      <c r="H7835" s="1">
        <v>1</v>
      </c>
      <c r="I7835" s="15">
        <v>0.66666666666666663</v>
      </c>
      <c r="J7835">
        <f t="shared" si="122"/>
        <v>40</v>
      </c>
    </row>
    <row r="7836" spans="1:10" x14ac:dyDescent="0.3">
      <c r="A7836" t="s">
        <v>7554</v>
      </c>
      <c r="C7836" s="18">
        <v>409.70398144396177</v>
      </c>
      <c r="D7836" s="1"/>
      <c r="E7836" s="1">
        <v>3</v>
      </c>
      <c r="F7836" s="1">
        <v>2</v>
      </c>
      <c r="G7836" s="1">
        <v>0</v>
      </c>
      <c r="H7836" s="1">
        <v>1</v>
      </c>
      <c r="I7836" s="15">
        <v>0.66666666666666663</v>
      </c>
      <c r="J7836">
        <f t="shared" si="122"/>
        <v>40</v>
      </c>
    </row>
    <row r="7837" spans="1:10" x14ac:dyDescent="0.3">
      <c r="A7837" t="s">
        <v>7555</v>
      </c>
      <c r="C7837" s="18">
        <v>409.70398144396177</v>
      </c>
      <c r="D7837" s="1"/>
      <c r="E7837" s="1">
        <v>3</v>
      </c>
      <c r="F7837" s="1">
        <v>2</v>
      </c>
      <c r="G7837" s="1">
        <v>0</v>
      </c>
      <c r="H7837" s="1">
        <v>1</v>
      </c>
      <c r="I7837" s="15">
        <v>0.66666666666666663</v>
      </c>
      <c r="J7837">
        <f t="shared" si="122"/>
        <v>40</v>
      </c>
    </row>
    <row r="7838" spans="1:10" x14ac:dyDescent="0.3">
      <c r="A7838" t="s">
        <v>7556</v>
      </c>
      <c r="C7838" s="18">
        <v>409.70398144396177</v>
      </c>
      <c r="D7838" s="1"/>
      <c r="E7838" s="1">
        <v>3</v>
      </c>
      <c r="F7838" s="1">
        <v>2</v>
      </c>
      <c r="G7838" s="1">
        <v>0</v>
      </c>
      <c r="H7838" s="1">
        <v>1</v>
      </c>
      <c r="I7838" s="15">
        <v>0.66666666666666663</v>
      </c>
      <c r="J7838">
        <f t="shared" si="122"/>
        <v>40</v>
      </c>
    </row>
    <row r="7839" spans="1:10" x14ac:dyDescent="0.3">
      <c r="A7839" t="s">
        <v>7557</v>
      </c>
      <c r="C7839" s="18">
        <v>409.70398144396177</v>
      </c>
      <c r="D7839" s="1"/>
      <c r="E7839" s="1">
        <v>3</v>
      </c>
      <c r="F7839" s="1">
        <v>2</v>
      </c>
      <c r="G7839" s="1">
        <v>0</v>
      </c>
      <c r="H7839" s="1">
        <v>1</v>
      </c>
      <c r="I7839" s="15">
        <v>0.66666666666666663</v>
      </c>
      <c r="J7839">
        <f t="shared" si="122"/>
        <v>40</v>
      </c>
    </row>
    <row r="7840" spans="1:10" x14ac:dyDescent="0.3">
      <c r="A7840" t="s">
        <v>7558</v>
      </c>
      <c r="C7840" s="18">
        <v>409.70393013429214</v>
      </c>
      <c r="D7840" s="1"/>
      <c r="E7840" s="1">
        <v>3</v>
      </c>
      <c r="F7840" s="1">
        <v>2</v>
      </c>
      <c r="G7840" s="1">
        <v>0</v>
      </c>
      <c r="H7840" s="1">
        <v>1</v>
      </c>
      <c r="I7840" s="15">
        <v>0.66666666666666663</v>
      </c>
      <c r="J7840">
        <f t="shared" si="122"/>
        <v>40</v>
      </c>
    </row>
    <row r="7841" spans="1:10" x14ac:dyDescent="0.3">
      <c r="A7841" t="s">
        <v>7559</v>
      </c>
      <c r="C7841" s="18">
        <v>409.70373691452346</v>
      </c>
      <c r="D7841" s="1"/>
      <c r="E7841" s="1">
        <v>3</v>
      </c>
      <c r="F7841" s="1">
        <v>2</v>
      </c>
      <c r="G7841" s="1">
        <v>0</v>
      </c>
      <c r="H7841" s="1">
        <v>1</v>
      </c>
      <c r="I7841" s="15">
        <v>0.66666666666666663</v>
      </c>
      <c r="J7841">
        <f t="shared" si="122"/>
        <v>40</v>
      </c>
    </row>
    <row r="7842" spans="1:10" x14ac:dyDescent="0.3">
      <c r="A7842" t="s">
        <v>7560</v>
      </c>
      <c r="C7842" s="18">
        <v>409.70346060686705</v>
      </c>
      <c r="D7842" s="1"/>
      <c r="E7842" s="1">
        <v>3</v>
      </c>
      <c r="F7842" s="1">
        <v>2</v>
      </c>
      <c r="G7842" s="1">
        <v>0</v>
      </c>
      <c r="H7842" s="1">
        <v>1</v>
      </c>
      <c r="I7842" s="15">
        <v>0.66666666666666663</v>
      </c>
      <c r="J7842">
        <f t="shared" si="122"/>
        <v>40</v>
      </c>
    </row>
    <row r="7843" spans="1:10" x14ac:dyDescent="0.3">
      <c r="A7843" t="s">
        <v>7561</v>
      </c>
      <c r="C7843" s="18">
        <v>409.70324230167512</v>
      </c>
      <c r="D7843" s="1"/>
      <c r="E7843" s="1">
        <v>21</v>
      </c>
      <c r="F7843" s="1">
        <v>10</v>
      </c>
      <c r="G7843" s="1">
        <v>0</v>
      </c>
      <c r="H7843" s="1">
        <v>11</v>
      </c>
      <c r="I7843" s="15">
        <v>0.47619047619047616</v>
      </c>
      <c r="J7843">
        <f t="shared" si="122"/>
        <v>40</v>
      </c>
    </row>
    <row r="7844" spans="1:10" x14ac:dyDescent="0.3">
      <c r="A7844" t="s">
        <v>7562</v>
      </c>
      <c r="C7844" s="18">
        <v>409.7007075703446</v>
      </c>
      <c r="D7844" s="1"/>
      <c r="E7844" s="1">
        <v>3</v>
      </c>
      <c r="F7844" s="1">
        <v>1</v>
      </c>
      <c r="G7844" s="1">
        <v>0</v>
      </c>
      <c r="H7844" s="1">
        <v>2</v>
      </c>
      <c r="I7844" s="15">
        <v>0.33333333333333331</v>
      </c>
      <c r="J7844">
        <f t="shared" si="122"/>
        <v>40</v>
      </c>
    </row>
    <row r="7845" spans="1:10" x14ac:dyDescent="0.3">
      <c r="A7845" t="s">
        <v>7563</v>
      </c>
      <c r="C7845" s="18">
        <v>409.69855961838476</v>
      </c>
      <c r="D7845" s="1"/>
      <c r="E7845" s="1">
        <v>3</v>
      </c>
      <c r="F7845" s="1">
        <v>2</v>
      </c>
      <c r="G7845" s="1">
        <v>0</v>
      </c>
      <c r="H7845" s="1">
        <v>1</v>
      </c>
      <c r="I7845" s="15">
        <v>0.66666666666666663</v>
      </c>
      <c r="J7845">
        <f t="shared" si="122"/>
        <v>40</v>
      </c>
    </row>
    <row r="7846" spans="1:10" x14ac:dyDescent="0.3">
      <c r="A7846" t="s">
        <v>7564</v>
      </c>
      <c r="C7846" s="18">
        <v>409.69791115175718</v>
      </c>
      <c r="D7846" s="1"/>
      <c r="E7846" s="1">
        <v>3</v>
      </c>
      <c r="F7846" s="1">
        <v>2</v>
      </c>
      <c r="G7846" s="1">
        <v>0</v>
      </c>
      <c r="H7846" s="1">
        <v>1</v>
      </c>
      <c r="I7846" s="15">
        <v>0.66666666666666663</v>
      </c>
      <c r="J7846">
        <f t="shared" si="122"/>
        <v>40</v>
      </c>
    </row>
    <row r="7847" spans="1:10" x14ac:dyDescent="0.3">
      <c r="A7847" t="s">
        <v>7565</v>
      </c>
      <c r="C7847" s="18">
        <v>409.69660170807617</v>
      </c>
      <c r="D7847" s="1"/>
      <c r="E7847" s="1">
        <v>3</v>
      </c>
      <c r="F7847" s="1">
        <v>2</v>
      </c>
      <c r="G7847" s="1">
        <v>0</v>
      </c>
      <c r="H7847" s="1">
        <v>1</v>
      </c>
      <c r="I7847" s="15">
        <v>0.66666666666666663</v>
      </c>
      <c r="J7847">
        <f t="shared" si="122"/>
        <v>40</v>
      </c>
    </row>
    <row r="7848" spans="1:10" x14ac:dyDescent="0.3">
      <c r="A7848" t="s">
        <v>7566</v>
      </c>
      <c r="C7848" s="18">
        <v>409.69595717099736</v>
      </c>
      <c r="D7848" s="1"/>
      <c r="E7848" s="1">
        <v>2</v>
      </c>
      <c r="F7848" s="1">
        <v>1</v>
      </c>
      <c r="G7848" s="1">
        <v>0</v>
      </c>
      <c r="H7848" s="1">
        <v>1</v>
      </c>
      <c r="I7848" s="15">
        <v>0.5</v>
      </c>
      <c r="J7848">
        <f t="shared" si="122"/>
        <v>40</v>
      </c>
    </row>
    <row r="7849" spans="1:10" x14ac:dyDescent="0.3">
      <c r="A7849" t="s">
        <v>7567</v>
      </c>
      <c r="C7849" s="18">
        <v>409.69556983060261</v>
      </c>
      <c r="D7849" s="1"/>
      <c r="E7849" s="1">
        <v>3</v>
      </c>
      <c r="F7849" s="1">
        <v>2</v>
      </c>
      <c r="G7849" s="1">
        <v>0</v>
      </c>
      <c r="H7849" s="1">
        <v>1</v>
      </c>
      <c r="I7849" s="15">
        <v>0.66666666666666663</v>
      </c>
      <c r="J7849">
        <f t="shared" si="122"/>
        <v>40</v>
      </c>
    </row>
    <row r="7850" spans="1:10" x14ac:dyDescent="0.3">
      <c r="A7850" t="s">
        <v>7569</v>
      </c>
      <c r="C7850" s="18">
        <v>409.69184074207686</v>
      </c>
      <c r="D7850" s="1"/>
      <c r="E7850" s="1">
        <v>1</v>
      </c>
      <c r="F7850" s="1">
        <v>1</v>
      </c>
      <c r="G7850" s="1">
        <v>0</v>
      </c>
      <c r="H7850" s="1">
        <v>0</v>
      </c>
      <c r="I7850" s="15">
        <v>1</v>
      </c>
      <c r="J7850">
        <f t="shared" si="122"/>
        <v>40</v>
      </c>
    </row>
    <row r="7851" spans="1:10" x14ac:dyDescent="0.3">
      <c r="A7851" t="s">
        <v>7570</v>
      </c>
      <c r="C7851" s="18">
        <v>409.69139992580028</v>
      </c>
      <c r="D7851" s="1"/>
      <c r="E7851" s="1">
        <v>3</v>
      </c>
      <c r="F7851" s="1">
        <v>2</v>
      </c>
      <c r="G7851" s="1">
        <v>0</v>
      </c>
      <c r="H7851" s="1">
        <v>1</v>
      </c>
      <c r="I7851" s="15">
        <v>0.66666666666666663</v>
      </c>
      <c r="J7851">
        <f t="shared" si="122"/>
        <v>40</v>
      </c>
    </row>
    <row r="7852" spans="1:10" x14ac:dyDescent="0.3">
      <c r="A7852" t="s">
        <v>7571</v>
      </c>
      <c r="C7852" s="18">
        <v>409.6897881432181</v>
      </c>
      <c r="D7852" s="1"/>
      <c r="E7852" s="1">
        <v>3</v>
      </c>
      <c r="F7852" s="1">
        <v>2</v>
      </c>
      <c r="G7852" s="1">
        <v>0</v>
      </c>
      <c r="H7852" s="1">
        <v>1</v>
      </c>
      <c r="I7852" s="15">
        <v>0.66666666666666663</v>
      </c>
      <c r="J7852">
        <f t="shared" si="122"/>
        <v>40</v>
      </c>
    </row>
    <row r="7853" spans="1:10" x14ac:dyDescent="0.3">
      <c r="A7853" t="s">
        <v>7573</v>
      </c>
      <c r="C7853" s="18">
        <v>409.6888569781517</v>
      </c>
      <c r="D7853" s="1"/>
      <c r="E7853" s="1">
        <v>3</v>
      </c>
      <c r="F7853" s="1">
        <v>2</v>
      </c>
      <c r="G7853" s="1">
        <v>0</v>
      </c>
      <c r="H7853" s="1">
        <v>1</v>
      </c>
      <c r="I7853" s="15">
        <v>0.66666666666666663</v>
      </c>
      <c r="J7853">
        <f t="shared" si="122"/>
        <v>40</v>
      </c>
    </row>
    <row r="7854" spans="1:10" x14ac:dyDescent="0.3">
      <c r="A7854" t="s">
        <v>7574</v>
      </c>
      <c r="C7854" s="18">
        <v>409.68833330230291</v>
      </c>
      <c r="D7854" s="1"/>
      <c r="E7854" s="1">
        <v>3</v>
      </c>
      <c r="F7854" s="1">
        <v>2</v>
      </c>
      <c r="G7854" s="1">
        <v>0</v>
      </c>
      <c r="H7854" s="1">
        <v>1</v>
      </c>
      <c r="I7854" s="15">
        <v>0.66666666666666663</v>
      </c>
      <c r="J7854">
        <f t="shared" si="122"/>
        <v>40</v>
      </c>
    </row>
    <row r="7855" spans="1:10" x14ac:dyDescent="0.3">
      <c r="A7855" t="s">
        <v>7575</v>
      </c>
      <c r="C7855" s="18">
        <v>409.68808103378132</v>
      </c>
      <c r="D7855" s="1"/>
      <c r="E7855" s="1">
        <v>2</v>
      </c>
      <c r="F7855" s="1">
        <v>0</v>
      </c>
      <c r="G7855" s="1">
        <v>0</v>
      </c>
      <c r="H7855" s="1">
        <v>2</v>
      </c>
      <c r="I7855" s="15">
        <v>0</v>
      </c>
      <c r="J7855">
        <f t="shared" si="122"/>
        <v>40</v>
      </c>
    </row>
    <row r="7856" spans="1:10" x14ac:dyDescent="0.3">
      <c r="A7856" t="s">
        <v>7576</v>
      </c>
      <c r="C7856" s="18">
        <v>409.68770192183149</v>
      </c>
      <c r="D7856" s="1"/>
      <c r="E7856" s="1">
        <v>4</v>
      </c>
      <c r="F7856" s="1">
        <v>3</v>
      </c>
      <c r="G7856" s="1">
        <v>0</v>
      </c>
      <c r="H7856" s="1">
        <v>1</v>
      </c>
      <c r="I7856" s="15">
        <v>0.75</v>
      </c>
      <c r="J7856">
        <f t="shared" si="122"/>
        <v>40</v>
      </c>
    </row>
    <row r="7857" spans="1:10" x14ac:dyDescent="0.3">
      <c r="A7857" t="s">
        <v>7577</v>
      </c>
      <c r="C7857" s="18">
        <v>409.68743544503059</v>
      </c>
      <c r="D7857" s="1"/>
      <c r="E7857" s="1">
        <v>2</v>
      </c>
      <c r="F7857" s="1">
        <v>0</v>
      </c>
      <c r="G7857" s="1">
        <v>0</v>
      </c>
      <c r="H7857" s="1">
        <v>2</v>
      </c>
      <c r="I7857" s="15">
        <v>0</v>
      </c>
      <c r="J7857">
        <f t="shared" si="122"/>
        <v>40</v>
      </c>
    </row>
    <row r="7858" spans="1:10" x14ac:dyDescent="0.3">
      <c r="A7858" t="s">
        <v>7581</v>
      </c>
      <c r="C7858" s="18">
        <v>409.68525604724749</v>
      </c>
      <c r="D7858" s="1"/>
      <c r="E7858" s="1">
        <v>3</v>
      </c>
      <c r="F7858" s="1">
        <v>2</v>
      </c>
      <c r="G7858" s="1">
        <v>0</v>
      </c>
      <c r="H7858" s="1">
        <v>1</v>
      </c>
      <c r="I7858" s="15">
        <v>0.66666666666666663</v>
      </c>
      <c r="J7858">
        <f t="shared" si="122"/>
        <v>40</v>
      </c>
    </row>
    <row r="7859" spans="1:10" x14ac:dyDescent="0.3">
      <c r="A7859" t="s">
        <v>7578</v>
      </c>
      <c r="C7859" s="18">
        <v>409.68521563601035</v>
      </c>
      <c r="D7859" s="1"/>
      <c r="E7859" s="1">
        <v>3</v>
      </c>
      <c r="F7859" s="1">
        <v>2</v>
      </c>
      <c r="G7859" s="1">
        <v>0</v>
      </c>
      <c r="H7859" s="1">
        <v>1</v>
      </c>
      <c r="I7859" s="15">
        <v>0.66666666666666663</v>
      </c>
      <c r="J7859">
        <f t="shared" si="122"/>
        <v>40</v>
      </c>
    </row>
    <row r="7860" spans="1:10" x14ac:dyDescent="0.3">
      <c r="A7860" t="s">
        <v>7579</v>
      </c>
      <c r="C7860" s="18">
        <v>409.68477381857286</v>
      </c>
      <c r="D7860" s="1"/>
      <c r="E7860" s="1">
        <v>3</v>
      </c>
      <c r="F7860" s="1">
        <v>2</v>
      </c>
      <c r="G7860" s="1">
        <v>0</v>
      </c>
      <c r="H7860" s="1">
        <v>1</v>
      </c>
      <c r="I7860" s="15">
        <v>0.66666666666666663</v>
      </c>
      <c r="J7860">
        <f t="shared" si="122"/>
        <v>40</v>
      </c>
    </row>
    <row r="7861" spans="1:10" x14ac:dyDescent="0.3">
      <c r="A7861" t="s">
        <v>7580</v>
      </c>
      <c r="C7861" s="18">
        <v>409.6847689952362</v>
      </c>
      <c r="D7861" s="1"/>
      <c r="E7861" s="1">
        <v>3</v>
      </c>
      <c r="F7861" s="1">
        <v>2</v>
      </c>
      <c r="G7861" s="1">
        <v>0</v>
      </c>
      <c r="H7861" s="1">
        <v>1</v>
      </c>
      <c r="I7861" s="15">
        <v>0.66666666666666663</v>
      </c>
      <c r="J7861">
        <f t="shared" si="122"/>
        <v>40</v>
      </c>
    </row>
    <row r="7862" spans="1:10" x14ac:dyDescent="0.3">
      <c r="A7862" t="s">
        <v>7582</v>
      </c>
      <c r="C7862" s="18">
        <v>409.68366135936191</v>
      </c>
      <c r="D7862" s="1"/>
      <c r="E7862" s="1">
        <v>15</v>
      </c>
      <c r="F7862" s="1">
        <v>3</v>
      </c>
      <c r="G7862" s="1">
        <v>3</v>
      </c>
      <c r="H7862" s="1">
        <v>9</v>
      </c>
      <c r="I7862" s="15">
        <v>0.3</v>
      </c>
      <c r="J7862">
        <f t="shared" si="122"/>
        <v>40</v>
      </c>
    </row>
    <row r="7863" spans="1:10" x14ac:dyDescent="0.3">
      <c r="A7863" t="s">
        <v>7583</v>
      </c>
      <c r="C7863" s="18">
        <v>409.67771871925646</v>
      </c>
      <c r="D7863" s="1"/>
      <c r="E7863" s="1">
        <v>3</v>
      </c>
      <c r="F7863" s="1">
        <v>2</v>
      </c>
      <c r="G7863" s="1">
        <v>0</v>
      </c>
      <c r="H7863" s="1">
        <v>1</v>
      </c>
      <c r="I7863" s="15">
        <v>0.66666666666666663</v>
      </c>
      <c r="J7863">
        <f t="shared" si="122"/>
        <v>40</v>
      </c>
    </row>
    <row r="7864" spans="1:10" x14ac:dyDescent="0.3">
      <c r="A7864" t="s">
        <v>7584</v>
      </c>
      <c r="C7864" s="18">
        <v>409.6760860467283</v>
      </c>
      <c r="D7864" s="1"/>
      <c r="E7864" s="1">
        <v>47</v>
      </c>
      <c r="F7864" s="1">
        <v>23</v>
      </c>
      <c r="G7864" s="1">
        <v>1</v>
      </c>
      <c r="H7864" s="1">
        <v>23</v>
      </c>
      <c r="I7864" s="15">
        <v>0.5</v>
      </c>
      <c r="J7864">
        <f t="shared" si="122"/>
        <v>20</v>
      </c>
    </row>
    <row r="7865" spans="1:10" x14ac:dyDescent="0.3">
      <c r="A7865" t="s">
        <v>7585</v>
      </c>
      <c r="C7865" s="18">
        <v>409.67224835835293</v>
      </c>
      <c r="D7865" s="1"/>
      <c r="E7865" s="1">
        <v>3</v>
      </c>
      <c r="F7865" s="1">
        <v>2</v>
      </c>
      <c r="G7865" s="1">
        <v>0</v>
      </c>
      <c r="H7865" s="1">
        <v>1</v>
      </c>
      <c r="I7865" s="15">
        <v>0.66666666666666663</v>
      </c>
      <c r="J7865">
        <f t="shared" si="122"/>
        <v>40</v>
      </c>
    </row>
    <row r="7866" spans="1:10" x14ac:dyDescent="0.3">
      <c r="A7866" t="s">
        <v>7586</v>
      </c>
      <c r="C7866" s="18">
        <v>409.67048636333806</v>
      </c>
      <c r="D7866" s="1"/>
      <c r="E7866" s="1">
        <v>6</v>
      </c>
      <c r="F7866" s="1">
        <v>3</v>
      </c>
      <c r="G7866" s="1">
        <v>1</v>
      </c>
      <c r="H7866" s="1">
        <v>2</v>
      </c>
      <c r="I7866" s="15">
        <v>0.58333333333333337</v>
      </c>
      <c r="J7866">
        <f t="shared" si="122"/>
        <v>40</v>
      </c>
    </row>
    <row r="7867" spans="1:10" x14ac:dyDescent="0.3">
      <c r="A7867" t="s">
        <v>7587</v>
      </c>
      <c r="C7867" s="18">
        <v>409.67001414697177</v>
      </c>
      <c r="D7867" s="1"/>
      <c r="E7867" s="1">
        <v>3</v>
      </c>
      <c r="F7867" s="1">
        <v>2</v>
      </c>
      <c r="G7867" s="1">
        <v>0</v>
      </c>
      <c r="H7867" s="1">
        <v>1</v>
      </c>
      <c r="I7867" s="15">
        <v>0.66666666666666663</v>
      </c>
      <c r="J7867">
        <f t="shared" si="122"/>
        <v>40</v>
      </c>
    </row>
    <row r="7868" spans="1:10" x14ac:dyDescent="0.3">
      <c r="A7868" t="s">
        <v>7588</v>
      </c>
      <c r="C7868" s="18">
        <v>409.6687604501148</v>
      </c>
      <c r="D7868" s="1"/>
      <c r="E7868" s="1">
        <v>8</v>
      </c>
      <c r="F7868" s="1">
        <v>4</v>
      </c>
      <c r="G7868" s="1">
        <v>1</v>
      </c>
      <c r="H7868" s="1">
        <v>3</v>
      </c>
      <c r="I7868" s="15">
        <v>0.5625</v>
      </c>
      <c r="J7868">
        <f t="shared" si="122"/>
        <v>40</v>
      </c>
    </row>
    <row r="7869" spans="1:10" x14ac:dyDescent="0.3">
      <c r="A7869" t="s">
        <v>7590</v>
      </c>
      <c r="C7869" s="18">
        <v>409.66405410309483</v>
      </c>
      <c r="D7869" s="1"/>
      <c r="E7869" s="1">
        <v>3</v>
      </c>
      <c r="F7869" s="1">
        <v>2</v>
      </c>
      <c r="G7869" s="1">
        <v>0</v>
      </c>
      <c r="H7869" s="1">
        <v>1</v>
      </c>
      <c r="I7869" s="15">
        <v>0.66666666666666663</v>
      </c>
      <c r="J7869">
        <f t="shared" si="122"/>
        <v>40</v>
      </c>
    </row>
    <row r="7870" spans="1:10" x14ac:dyDescent="0.3">
      <c r="A7870" t="s">
        <v>7591</v>
      </c>
      <c r="C7870" s="18">
        <v>409.6607435452529</v>
      </c>
      <c r="D7870" s="1"/>
      <c r="E7870" s="1">
        <v>2</v>
      </c>
      <c r="F7870" s="1">
        <v>0</v>
      </c>
      <c r="G7870" s="1">
        <v>0</v>
      </c>
      <c r="H7870" s="1">
        <v>2</v>
      </c>
      <c r="I7870" s="15">
        <v>0</v>
      </c>
      <c r="J7870">
        <f t="shared" si="122"/>
        <v>40</v>
      </c>
    </row>
    <row r="7871" spans="1:10" x14ac:dyDescent="0.3">
      <c r="A7871" t="s">
        <v>7592</v>
      </c>
      <c r="C7871" s="18">
        <v>409.65574579135949</v>
      </c>
      <c r="D7871" s="1"/>
      <c r="E7871" s="1">
        <v>3</v>
      </c>
      <c r="F7871" s="1">
        <v>2</v>
      </c>
      <c r="G7871" s="1">
        <v>0</v>
      </c>
      <c r="H7871" s="1">
        <v>1</v>
      </c>
      <c r="I7871" s="15">
        <v>0.66666666666666663</v>
      </c>
      <c r="J7871">
        <f t="shared" si="122"/>
        <v>40</v>
      </c>
    </row>
    <row r="7872" spans="1:10" x14ac:dyDescent="0.3">
      <c r="A7872" t="s">
        <v>7593</v>
      </c>
      <c r="C7872" s="18">
        <v>409.65462744960558</v>
      </c>
      <c r="D7872" s="1"/>
      <c r="E7872" s="1">
        <v>3</v>
      </c>
      <c r="F7872" s="1">
        <v>2</v>
      </c>
      <c r="G7872" s="1">
        <v>0</v>
      </c>
      <c r="H7872" s="1">
        <v>1</v>
      </c>
      <c r="I7872" s="15">
        <v>0.66666666666666663</v>
      </c>
      <c r="J7872">
        <f t="shared" si="122"/>
        <v>40</v>
      </c>
    </row>
    <row r="7873" spans="1:10" x14ac:dyDescent="0.3">
      <c r="A7873" t="s">
        <v>7594</v>
      </c>
      <c r="C7873" s="18">
        <v>409.65384842955956</v>
      </c>
      <c r="D7873" s="1"/>
      <c r="E7873" s="1">
        <v>3</v>
      </c>
      <c r="F7873" s="1">
        <v>2</v>
      </c>
      <c r="G7873" s="1">
        <v>0</v>
      </c>
      <c r="H7873" s="1">
        <v>1</v>
      </c>
      <c r="I7873" s="15">
        <v>0.66666666666666663</v>
      </c>
      <c r="J7873">
        <f t="shared" si="122"/>
        <v>40</v>
      </c>
    </row>
    <row r="7874" spans="1:10" x14ac:dyDescent="0.3">
      <c r="A7874" t="s">
        <v>7595</v>
      </c>
      <c r="C7874" s="18">
        <v>409.65339918558976</v>
      </c>
      <c r="D7874" s="1"/>
      <c r="E7874" s="1">
        <v>8</v>
      </c>
      <c r="F7874" s="1">
        <v>4</v>
      </c>
      <c r="G7874" s="1">
        <v>0</v>
      </c>
      <c r="H7874" s="1">
        <v>4</v>
      </c>
      <c r="I7874" s="15">
        <v>0.5</v>
      </c>
      <c r="J7874">
        <f t="shared" si="122"/>
        <v>40</v>
      </c>
    </row>
    <row r="7875" spans="1:10" x14ac:dyDescent="0.3">
      <c r="A7875" t="s">
        <v>7596</v>
      </c>
      <c r="C7875" s="18">
        <v>409.65225367533515</v>
      </c>
      <c r="D7875" s="1"/>
      <c r="E7875" s="1">
        <v>3</v>
      </c>
      <c r="F7875" s="1">
        <v>2</v>
      </c>
      <c r="G7875" s="1">
        <v>0</v>
      </c>
      <c r="H7875" s="1">
        <v>1</v>
      </c>
      <c r="I7875" s="15">
        <v>0.66666666666666663</v>
      </c>
      <c r="J7875">
        <f t="shared" si="122"/>
        <v>40</v>
      </c>
    </row>
    <row r="7876" spans="1:10" x14ac:dyDescent="0.3">
      <c r="A7876" t="s">
        <v>7598</v>
      </c>
      <c r="C7876" s="18">
        <v>409.64941522871015</v>
      </c>
      <c r="D7876" s="1"/>
      <c r="E7876" s="1">
        <v>3</v>
      </c>
      <c r="F7876" s="1">
        <v>2</v>
      </c>
      <c r="G7876" s="1">
        <v>0</v>
      </c>
      <c r="H7876" s="1">
        <v>1</v>
      </c>
      <c r="I7876" s="15">
        <v>0.66666666666666663</v>
      </c>
      <c r="J7876">
        <f t="shared" ref="J7876:J7939" si="123">IF(E7876&lt;=30,40,20)</f>
        <v>40</v>
      </c>
    </row>
    <row r="7877" spans="1:10" x14ac:dyDescent="0.3">
      <c r="A7877" t="s">
        <v>6767</v>
      </c>
      <c r="C7877" s="18">
        <v>409.64902239115014</v>
      </c>
      <c r="D7877" s="1"/>
      <c r="E7877" s="1">
        <v>3</v>
      </c>
      <c r="F7877" s="1">
        <v>2</v>
      </c>
      <c r="G7877" s="1">
        <v>0</v>
      </c>
      <c r="H7877" s="1">
        <v>1</v>
      </c>
      <c r="I7877" s="15">
        <v>0.66666666666666663</v>
      </c>
      <c r="J7877">
        <f t="shared" si="123"/>
        <v>40</v>
      </c>
    </row>
    <row r="7878" spans="1:10" x14ac:dyDescent="0.3">
      <c r="A7878" t="s">
        <v>7600</v>
      </c>
      <c r="C7878" s="18">
        <v>409.64449425676224</v>
      </c>
      <c r="D7878" s="1"/>
      <c r="E7878" s="1">
        <v>3</v>
      </c>
      <c r="F7878" s="1">
        <v>2</v>
      </c>
      <c r="G7878" s="1">
        <v>0</v>
      </c>
      <c r="H7878" s="1">
        <v>1</v>
      </c>
      <c r="I7878" s="15">
        <v>0.66666666666666663</v>
      </c>
      <c r="J7878">
        <f t="shared" si="123"/>
        <v>40</v>
      </c>
    </row>
    <row r="7879" spans="1:10" x14ac:dyDescent="0.3">
      <c r="A7879" t="s">
        <v>7599</v>
      </c>
      <c r="C7879" s="18">
        <v>409.64438136212277</v>
      </c>
      <c r="D7879" s="1"/>
      <c r="E7879" s="1">
        <v>3</v>
      </c>
      <c r="F7879" s="1">
        <v>2</v>
      </c>
      <c r="G7879" s="1">
        <v>0</v>
      </c>
      <c r="H7879" s="1">
        <v>1</v>
      </c>
      <c r="I7879" s="15">
        <v>0.66666666666666663</v>
      </c>
      <c r="J7879">
        <f t="shared" si="123"/>
        <v>40</v>
      </c>
    </row>
    <row r="7880" spans="1:10" x14ac:dyDescent="0.3">
      <c r="A7880" t="s">
        <v>7601</v>
      </c>
      <c r="C7880" s="18">
        <v>409.64159899377563</v>
      </c>
      <c r="D7880" s="1"/>
      <c r="E7880" s="1">
        <v>3</v>
      </c>
      <c r="F7880" s="1">
        <v>2</v>
      </c>
      <c r="G7880" s="1">
        <v>0</v>
      </c>
      <c r="H7880" s="1">
        <v>1</v>
      </c>
      <c r="I7880" s="15">
        <v>0.66666666666666663</v>
      </c>
      <c r="J7880">
        <f t="shared" si="123"/>
        <v>40</v>
      </c>
    </row>
    <row r="7881" spans="1:10" x14ac:dyDescent="0.3">
      <c r="A7881" t="s">
        <v>7602</v>
      </c>
      <c r="C7881" s="18">
        <v>409.64135411809445</v>
      </c>
      <c r="D7881" s="1"/>
      <c r="E7881" s="1">
        <v>3</v>
      </c>
      <c r="F7881" s="1">
        <v>2</v>
      </c>
      <c r="G7881" s="1">
        <v>0</v>
      </c>
      <c r="H7881" s="1">
        <v>1</v>
      </c>
      <c r="I7881" s="15">
        <v>0.66666666666666663</v>
      </c>
      <c r="J7881">
        <f t="shared" si="123"/>
        <v>40</v>
      </c>
    </row>
    <row r="7882" spans="1:10" x14ac:dyDescent="0.3">
      <c r="A7882" t="s">
        <v>7603</v>
      </c>
      <c r="C7882" s="18">
        <v>409.64100925551509</v>
      </c>
      <c r="D7882" s="1"/>
      <c r="E7882" s="1">
        <v>3</v>
      </c>
      <c r="F7882" s="1">
        <v>2</v>
      </c>
      <c r="G7882" s="1">
        <v>0</v>
      </c>
      <c r="H7882" s="1">
        <v>1</v>
      </c>
      <c r="I7882" s="15">
        <v>0.66666666666666663</v>
      </c>
      <c r="J7882">
        <f t="shared" si="123"/>
        <v>40</v>
      </c>
    </row>
    <row r="7883" spans="1:10" x14ac:dyDescent="0.3">
      <c r="A7883" t="s">
        <v>8506</v>
      </c>
      <c r="C7883" s="18">
        <v>409.64084513241323</v>
      </c>
      <c r="D7883" s="1"/>
      <c r="E7883" s="1">
        <v>26</v>
      </c>
      <c r="F7883" s="1">
        <v>12</v>
      </c>
      <c r="G7883" s="1">
        <v>0</v>
      </c>
      <c r="H7883" s="1">
        <v>14</v>
      </c>
      <c r="I7883" s="15">
        <v>0.46153846153846156</v>
      </c>
      <c r="J7883">
        <f t="shared" si="123"/>
        <v>40</v>
      </c>
    </row>
    <row r="7884" spans="1:10" x14ac:dyDescent="0.3">
      <c r="A7884" t="s">
        <v>7604</v>
      </c>
      <c r="C7884" s="18">
        <v>409.63501231938881</v>
      </c>
      <c r="D7884" s="1"/>
      <c r="E7884" s="1">
        <v>6</v>
      </c>
      <c r="F7884" s="1">
        <v>3</v>
      </c>
      <c r="G7884" s="1">
        <v>1</v>
      </c>
      <c r="H7884" s="1">
        <v>2</v>
      </c>
      <c r="I7884" s="15">
        <v>0.58333333333333337</v>
      </c>
      <c r="J7884">
        <f t="shared" si="123"/>
        <v>40</v>
      </c>
    </row>
    <row r="7885" spans="1:10" x14ac:dyDescent="0.3">
      <c r="A7885" t="s">
        <v>7605</v>
      </c>
      <c r="C7885" s="18">
        <v>409.63072451247052</v>
      </c>
      <c r="D7885" s="1"/>
      <c r="E7885" s="1">
        <v>3</v>
      </c>
      <c r="F7885" s="1">
        <v>2</v>
      </c>
      <c r="G7885" s="1">
        <v>0</v>
      </c>
      <c r="H7885" s="1">
        <v>1</v>
      </c>
      <c r="I7885" s="15">
        <v>0.66666666666666663</v>
      </c>
      <c r="J7885">
        <f t="shared" si="123"/>
        <v>40</v>
      </c>
    </row>
    <row r="7886" spans="1:10" x14ac:dyDescent="0.3">
      <c r="A7886" t="s">
        <v>7606</v>
      </c>
      <c r="C7886" s="18">
        <v>409.62697247086828</v>
      </c>
      <c r="D7886" s="1"/>
      <c r="E7886" s="1">
        <v>5</v>
      </c>
      <c r="F7886" s="1">
        <v>3</v>
      </c>
      <c r="G7886" s="1">
        <v>0</v>
      </c>
      <c r="H7886" s="1">
        <v>2</v>
      </c>
      <c r="I7886" s="15">
        <v>0.6</v>
      </c>
      <c r="J7886">
        <f t="shared" si="123"/>
        <v>40</v>
      </c>
    </row>
    <row r="7887" spans="1:10" x14ac:dyDescent="0.3">
      <c r="A7887" t="s">
        <v>7607</v>
      </c>
      <c r="C7887" s="18">
        <v>409.62663847116136</v>
      </c>
      <c r="D7887" s="1"/>
      <c r="E7887" s="1">
        <v>3</v>
      </c>
      <c r="F7887" s="1">
        <v>2</v>
      </c>
      <c r="G7887" s="1">
        <v>0</v>
      </c>
      <c r="H7887" s="1">
        <v>1</v>
      </c>
      <c r="I7887" s="15">
        <v>0.66666666666666663</v>
      </c>
      <c r="J7887">
        <f t="shared" si="123"/>
        <v>40</v>
      </c>
    </row>
    <row r="7888" spans="1:10" x14ac:dyDescent="0.3">
      <c r="A7888" t="s">
        <v>7608</v>
      </c>
      <c r="C7888" s="18">
        <v>409.62259907767611</v>
      </c>
      <c r="D7888" s="1"/>
      <c r="E7888" s="1">
        <v>14</v>
      </c>
      <c r="F7888" s="1">
        <v>7</v>
      </c>
      <c r="G7888" s="1">
        <v>1</v>
      </c>
      <c r="H7888" s="1">
        <v>6</v>
      </c>
      <c r="I7888" s="15">
        <v>0.5357142857142857</v>
      </c>
      <c r="J7888">
        <f t="shared" si="123"/>
        <v>40</v>
      </c>
    </row>
    <row r="7889" spans="1:10" x14ac:dyDescent="0.3">
      <c r="A7889" t="s">
        <v>7610</v>
      </c>
      <c r="C7889" s="18">
        <v>409.62257556125991</v>
      </c>
      <c r="D7889" s="1"/>
      <c r="E7889" s="1">
        <v>7</v>
      </c>
      <c r="F7889" s="1">
        <v>4</v>
      </c>
      <c r="G7889" s="1">
        <v>0</v>
      </c>
      <c r="H7889" s="1">
        <v>3</v>
      </c>
      <c r="I7889" s="15">
        <v>0.5714285714285714</v>
      </c>
      <c r="J7889">
        <f t="shared" si="123"/>
        <v>40</v>
      </c>
    </row>
    <row r="7890" spans="1:10" x14ac:dyDescent="0.3">
      <c r="A7890" t="s">
        <v>7611</v>
      </c>
      <c r="C7890" s="18">
        <v>409.62073838604016</v>
      </c>
      <c r="D7890" s="1"/>
      <c r="E7890" s="1">
        <v>3</v>
      </c>
      <c r="F7890" s="1">
        <v>2</v>
      </c>
      <c r="G7890" s="1">
        <v>0</v>
      </c>
      <c r="H7890" s="1">
        <v>1</v>
      </c>
      <c r="I7890" s="15">
        <v>0.66666666666666663</v>
      </c>
      <c r="J7890">
        <f t="shared" si="123"/>
        <v>40</v>
      </c>
    </row>
    <row r="7891" spans="1:10" x14ac:dyDescent="0.3">
      <c r="A7891" t="s">
        <v>7613</v>
      </c>
      <c r="C7891" s="18">
        <v>409.61797144630009</v>
      </c>
      <c r="D7891" s="1"/>
      <c r="E7891" s="1">
        <v>3</v>
      </c>
      <c r="F7891" s="1">
        <v>2</v>
      </c>
      <c r="G7891" s="1">
        <v>0</v>
      </c>
      <c r="H7891" s="1">
        <v>1</v>
      </c>
      <c r="I7891" s="15">
        <v>0.66666666666666663</v>
      </c>
      <c r="J7891">
        <f t="shared" si="123"/>
        <v>40</v>
      </c>
    </row>
    <row r="7892" spans="1:10" x14ac:dyDescent="0.3">
      <c r="A7892" t="s">
        <v>7614</v>
      </c>
      <c r="C7892" s="18">
        <v>409.61663081658014</v>
      </c>
      <c r="D7892" s="1"/>
      <c r="E7892" s="1">
        <v>3</v>
      </c>
      <c r="F7892" s="1">
        <v>2</v>
      </c>
      <c r="G7892" s="1">
        <v>0</v>
      </c>
      <c r="H7892" s="1">
        <v>1</v>
      </c>
      <c r="I7892" s="15">
        <v>0.66666666666666663</v>
      </c>
      <c r="J7892">
        <f t="shared" si="123"/>
        <v>40</v>
      </c>
    </row>
    <row r="7893" spans="1:10" x14ac:dyDescent="0.3">
      <c r="A7893" t="s">
        <v>7615</v>
      </c>
      <c r="C7893" s="18">
        <v>409.61615255873818</v>
      </c>
      <c r="D7893" s="1"/>
      <c r="E7893" s="1">
        <v>12</v>
      </c>
      <c r="F7893" s="1">
        <v>6</v>
      </c>
      <c r="G7893" s="1">
        <v>0</v>
      </c>
      <c r="H7893" s="1">
        <v>6</v>
      </c>
      <c r="I7893" s="15">
        <v>0.5</v>
      </c>
      <c r="J7893">
        <f t="shared" si="123"/>
        <v>40</v>
      </c>
    </row>
    <row r="7894" spans="1:10" x14ac:dyDescent="0.3">
      <c r="A7894" t="s">
        <v>8907</v>
      </c>
      <c r="C7894" s="18">
        <v>409.61413752312779</v>
      </c>
      <c r="D7894" s="1"/>
      <c r="E7894" s="1">
        <v>13</v>
      </c>
      <c r="F7894" s="1">
        <v>7</v>
      </c>
      <c r="G7894" s="1">
        <v>0</v>
      </c>
      <c r="H7894" s="1">
        <v>6</v>
      </c>
      <c r="I7894" s="15">
        <v>0.53846153846153844</v>
      </c>
      <c r="J7894">
        <f t="shared" si="123"/>
        <v>40</v>
      </c>
    </row>
    <row r="7895" spans="1:10" x14ac:dyDescent="0.3">
      <c r="A7895" t="s">
        <v>7616</v>
      </c>
      <c r="C7895" s="18">
        <v>409.60614299461446</v>
      </c>
      <c r="D7895" s="1"/>
      <c r="E7895" s="1">
        <v>3</v>
      </c>
      <c r="F7895" s="1">
        <v>2</v>
      </c>
      <c r="G7895" s="1">
        <v>0</v>
      </c>
      <c r="H7895" s="1">
        <v>1</v>
      </c>
      <c r="I7895" s="15">
        <v>0.66666666666666663</v>
      </c>
      <c r="J7895">
        <f t="shared" si="123"/>
        <v>40</v>
      </c>
    </row>
    <row r="7896" spans="1:10" x14ac:dyDescent="0.3">
      <c r="A7896" t="s">
        <v>7617</v>
      </c>
      <c r="C7896" s="18">
        <v>409.60265211677182</v>
      </c>
      <c r="D7896" s="1"/>
      <c r="E7896" s="1">
        <v>3</v>
      </c>
      <c r="F7896" s="1">
        <v>2</v>
      </c>
      <c r="G7896" s="1">
        <v>0</v>
      </c>
      <c r="H7896" s="1">
        <v>1</v>
      </c>
      <c r="I7896" s="15">
        <v>0.66666666666666663</v>
      </c>
      <c r="J7896">
        <f t="shared" si="123"/>
        <v>40</v>
      </c>
    </row>
    <row r="7897" spans="1:10" x14ac:dyDescent="0.3">
      <c r="A7897" t="s">
        <v>7618</v>
      </c>
      <c r="C7897" s="18">
        <v>409.60250698350416</v>
      </c>
      <c r="D7897" s="1"/>
      <c r="E7897" s="1">
        <v>3</v>
      </c>
      <c r="F7897" s="1">
        <v>2</v>
      </c>
      <c r="G7897" s="1">
        <v>0</v>
      </c>
      <c r="H7897" s="1">
        <v>1</v>
      </c>
      <c r="I7897" s="15">
        <v>0.66666666666666663</v>
      </c>
      <c r="J7897">
        <f t="shared" si="123"/>
        <v>40</v>
      </c>
    </row>
    <row r="7898" spans="1:10" x14ac:dyDescent="0.3">
      <c r="A7898" t="s">
        <v>7619</v>
      </c>
      <c r="C7898" s="18">
        <v>409.59966769257636</v>
      </c>
      <c r="D7898" s="1"/>
      <c r="E7898" s="1">
        <v>3</v>
      </c>
      <c r="F7898" s="1">
        <v>2</v>
      </c>
      <c r="G7898" s="1">
        <v>0</v>
      </c>
      <c r="H7898" s="1">
        <v>1</v>
      </c>
      <c r="I7898" s="15">
        <v>0.66666666666666663</v>
      </c>
      <c r="J7898">
        <f t="shared" si="123"/>
        <v>40</v>
      </c>
    </row>
    <row r="7899" spans="1:10" x14ac:dyDescent="0.3">
      <c r="A7899" t="s">
        <v>7620</v>
      </c>
      <c r="C7899" s="18">
        <v>409.59960759238703</v>
      </c>
      <c r="D7899" s="1"/>
      <c r="E7899" s="1">
        <v>3</v>
      </c>
      <c r="F7899" s="1">
        <v>2</v>
      </c>
      <c r="G7899" s="1">
        <v>0</v>
      </c>
      <c r="H7899" s="1">
        <v>1</v>
      </c>
      <c r="I7899" s="15">
        <v>0.66666666666666663</v>
      </c>
      <c r="J7899">
        <f t="shared" si="123"/>
        <v>40</v>
      </c>
    </row>
    <row r="7900" spans="1:10" x14ac:dyDescent="0.3">
      <c r="A7900" t="s">
        <v>7622</v>
      </c>
      <c r="C7900" s="18">
        <v>409.59530196520495</v>
      </c>
      <c r="D7900" s="1"/>
      <c r="E7900" s="1">
        <v>3</v>
      </c>
      <c r="F7900" s="1">
        <v>2</v>
      </c>
      <c r="G7900" s="1">
        <v>0</v>
      </c>
      <c r="H7900" s="1">
        <v>1</v>
      </c>
      <c r="I7900" s="15">
        <v>0.66666666666666663</v>
      </c>
      <c r="J7900">
        <f t="shared" si="123"/>
        <v>40</v>
      </c>
    </row>
    <row r="7901" spans="1:10" x14ac:dyDescent="0.3">
      <c r="A7901" t="s">
        <v>8282</v>
      </c>
      <c r="C7901" s="18">
        <v>409.59269934257202</v>
      </c>
      <c r="D7901" s="1"/>
      <c r="E7901" s="1">
        <v>15</v>
      </c>
      <c r="F7901" s="1">
        <v>7</v>
      </c>
      <c r="G7901" s="1">
        <v>1</v>
      </c>
      <c r="H7901" s="1">
        <v>7</v>
      </c>
      <c r="I7901" s="15">
        <v>0.5</v>
      </c>
      <c r="J7901">
        <f t="shared" si="123"/>
        <v>40</v>
      </c>
    </row>
    <row r="7902" spans="1:10" x14ac:dyDescent="0.3">
      <c r="A7902" s="21" t="s">
        <v>7636</v>
      </c>
      <c r="C7902" s="18">
        <v>409.58778789482079</v>
      </c>
      <c r="D7902" s="1"/>
      <c r="E7902" s="1">
        <v>3</v>
      </c>
      <c r="F7902" s="1">
        <v>2</v>
      </c>
      <c r="G7902" s="1">
        <v>0</v>
      </c>
      <c r="H7902" s="1">
        <v>1</v>
      </c>
      <c r="I7902" s="15">
        <v>0.66666666666666663</v>
      </c>
      <c r="J7902">
        <f t="shared" si="123"/>
        <v>40</v>
      </c>
    </row>
    <row r="7903" spans="1:10" x14ac:dyDescent="0.3">
      <c r="A7903" t="s">
        <v>7624</v>
      </c>
      <c r="C7903" s="18">
        <v>409.58026994121298</v>
      </c>
      <c r="D7903" s="1"/>
      <c r="E7903" s="1">
        <v>12</v>
      </c>
      <c r="F7903" s="1">
        <v>7</v>
      </c>
      <c r="G7903" s="1">
        <v>1</v>
      </c>
      <c r="H7903" s="1">
        <v>4</v>
      </c>
      <c r="I7903" s="15">
        <v>0.625</v>
      </c>
      <c r="J7903">
        <f t="shared" si="123"/>
        <v>40</v>
      </c>
    </row>
    <row r="7904" spans="1:10" x14ac:dyDescent="0.3">
      <c r="A7904" t="s">
        <v>7679</v>
      </c>
      <c r="C7904" s="18">
        <v>409.57713623348843</v>
      </c>
      <c r="D7904" s="1"/>
      <c r="E7904" s="1">
        <v>3</v>
      </c>
      <c r="F7904" s="1">
        <v>2</v>
      </c>
      <c r="G7904" s="1">
        <v>0</v>
      </c>
      <c r="H7904" s="1">
        <v>1</v>
      </c>
      <c r="I7904" s="15">
        <v>0.66666666666666663</v>
      </c>
      <c r="J7904">
        <f t="shared" si="123"/>
        <v>40</v>
      </c>
    </row>
    <row r="7905" spans="1:10" x14ac:dyDescent="0.3">
      <c r="A7905" t="s">
        <v>7623</v>
      </c>
      <c r="C7905" s="18">
        <v>409.56713775032347</v>
      </c>
      <c r="D7905" s="1"/>
      <c r="E7905" s="1">
        <v>5</v>
      </c>
      <c r="F7905" s="1">
        <v>2</v>
      </c>
      <c r="G7905" s="1">
        <v>1</v>
      </c>
      <c r="H7905" s="1">
        <v>2</v>
      </c>
      <c r="I7905" s="15">
        <v>0.5</v>
      </c>
      <c r="J7905">
        <f t="shared" si="123"/>
        <v>40</v>
      </c>
    </row>
    <row r="7906" spans="1:10" x14ac:dyDescent="0.3">
      <c r="A7906" t="s">
        <v>7626</v>
      </c>
      <c r="C7906" s="18">
        <v>409.56579844284084</v>
      </c>
      <c r="D7906" s="1"/>
      <c r="E7906" s="1">
        <v>3</v>
      </c>
      <c r="F7906" s="1">
        <v>2</v>
      </c>
      <c r="G7906" s="1">
        <v>0</v>
      </c>
      <c r="H7906" s="1">
        <v>1</v>
      </c>
      <c r="I7906" s="15">
        <v>0.66666666666666663</v>
      </c>
      <c r="J7906">
        <f t="shared" si="123"/>
        <v>40</v>
      </c>
    </row>
    <row r="7907" spans="1:10" x14ac:dyDescent="0.3">
      <c r="A7907" t="s">
        <v>7653</v>
      </c>
      <c r="C7907" s="18">
        <v>409.56413370004918</v>
      </c>
      <c r="D7907" s="1"/>
      <c r="E7907" s="1">
        <v>3</v>
      </c>
      <c r="F7907" s="1">
        <v>2</v>
      </c>
      <c r="G7907" s="1">
        <v>0</v>
      </c>
      <c r="H7907" s="1">
        <v>1</v>
      </c>
      <c r="I7907" s="15">
        <v>0.66666666666666663</v>
      </c>
      <c r="J7907">
        <f t="shared" si="123"/>
        <v>40</v>
      </c>
    </row>
    <row r="7908" spans="1:10" x14ac:dyDescent="0.3">
      <c r="A7908" t="s">
        <v>7627</v>
      </c>
      <c r="C7908" s="18">
        <v>409.56394529178652</v>
      </c>
      <c r="D7908" s="1"/>
      <c r="E7908" s="1">
        <v>3</v>
      </c>
      <c r="F7908" s="1">
        <v>2</v>
      </c>
      <c r="G7908" s="1">
        <v>0</v>
      </c>
      <c r="H7908" s="1">
        <v>1</v>
      </c>
      <c r="I7908" s="15">
        <v>0.66666666666666663</v>
      </c>
      <c r="J7908">
        <f t="shared" si="123"/>
        <v>40</v>
      </c>
    </row>
    <row r="7909" spans="1:10" x14ac:dyDescent="0.3">
      <c r="A7909" t="s">
        <v>7748</v>
      </c>
      <c r="C7909" s="18">
        <v>409.56370002156677</v>
      </c>
      <c r="D7909" s="1"/>
      <c r="E7909" s="1">
        <v>5</v>
      </c>
      <c r="F7909" s="1">
        <v>3</v>
      </c>
      <c r="G7909" s="1">
        <v>0</v>
      </c>
      <c r="H7909" s="1">
        <v>2</v>
      </c>
      <c r="I7909" s="15">
        <v>0.6</v>
      </c>
      <c r="J7909">
        <f t="shared" si="123"/>
        <v>40</v>
      </c>
    </row>
    <row r="7910" spans="1:10" x14ac:dyDescent="0.3">
      <c r="A7910" t="s">
        <v>7628</v>
      </c>
      <c r="C7910" s="18">
        <v>409.5565354175958</v>
      </c>
      <c r="D7910" s="1"/>
      <c r="E7910" s="1">
        <v>3</v>
      </c>
      <c r="F7910" s="1">
        <v>2</v>
      </c>
      <c r="G7910" s="1">
        <v>0</v>
      </c>
      <c r="H7910" s="1">
        <v>1</v>
      </c>
      <c r="I7910" s="15">
        <v>0.66666666666666663</v>
      </c>
      <c r="J7910">
        <f t="shared" si="123"/>
        <v>40</v>
      </c>
    </row>
    <row r="7911" spans="1:10" x14ac:dyDescent="0.3">
      <c r="A7911" t="s">
        <v>7856</v>
      </c>
      <c r="C7911" s="18">
        <v>409.55636973047444</v>
      </c>
      <c r="D7911" s="1"/>
      <c r="E7911" s="1">
        <v>5</v>
      </c>
      <c r="F7911" s="1">
        <v>3</v>
      </c>
      <c r="G7911" s="1">
        <v>0</v>
      </c>
      <c r="H7911" s="1">
        <v>2</v>
      </c>
      <c r="I7911" s="15">
        <v>0.6</v>
      </c>
      <c r="J7911">
        <f t="shared" si="123"/>
        <v>40</v>
      </c>
    </row>
    <row r="7912" spans="1:10" x14ac:dyDescent="0.3">
      <c r="A7912" t="s">
        <v>7629</v>
      </c>
      <c r="C7912" s="18">
        <v>409.55035961175531</v>
      </c>
      <c r="D7912" s="1"/>
      <c r="E7912" s="1">
        <v>3</v>
      </c>
      <c r="F7912" s="1">
        <v>2</v>
      </c>
      <c r="G7912" s="1">
        <v>0</v>
      </c>
      <c r="H7912" s="1">
        <v>1</v>
      </c>
      <c r="I7912" s="15">
        <v>0.66666666666666663</v>
      </c>
      <c r="J7912">
        <f t="shared" si="123"/>
        <v>40</v>
      </c>
    </row>
    <row r="7913" spans="1:10" x14ac:dyDescent="0.3">
      <c r="A7913" t="s">
        <v>7631</v>
      </c>
      <c r="C7913" s="18">
        <v>409.54901206311678</v>
      </c>
      <c r="D7913" s="1"/>
      <c r="E7913" s="1">
        <v>5</v>
      </c>
      <c r="F7913" s="1">
        <v>3</v>
      </c>
      <c r="G7913" s="1">
        <v>0</v>
      </c>
      <c r="H7913" s="1">
        <v>2</v>
      </c>
      <c r="I7913" s="15">
        <v>0.6</v>
      </c>
      <c r="J7913">
        <f t="shared" si="123"/>
        <v>40</v>
      </c>
    </row>
    <row r="7914" spans="1:10" x14ac:dyDescent="0.3">
      <c r="A7914" t="s">
        <v>7632</v>
      </c>
      <c r="C7914" s="18">
        <v>409.54409555316533</v>
      </c>
      <c r="D7914" s="1"/>
      <c r="E7914" s="1">
        <v>3</v>
      </c>
      <c r="F7914" s="1">
        <v>2</v>
      </c>
      <c r="G7914" s="1">
        <v>0</v>
      </c>
      <c r="H7914" s="1">
        <v>1</v>
      </c>
      <c r="I7914" s="15">
        <v>0.66666666666666663</v>
      </c>
      <c r="J7914">
        <f t="shared" si="123"/>
        <v>40</v>
      </c>
    </row>
    <row r="7915" spans="1:10" x14ac:dyDescent="0.3">
      <c r="A7915" t="s">
        <v>7633</v>
      </c>
      <c r="C7915" s="18">
        <v>409.53946754991131</v>
      </c>
      <c r="D7915" s="1"/>
      <c r="E7915" s="1">
        <v>3</v>
      </c>
      <c r="F7915" s="1">
        <v>2</v>
      </c>
      <c r="G7915" s="1">
        <v>0</v>
      </c>
      <c r="H7915" s="1">
        <v>1</v>
      </c>
      <c r="I7915" s="15">
        <v>0.66666666666666663</v>
      </c>
      <c r="J7915">
        <f t="shared" si="123"/>
        <v>40</v>
      </c>
    </row>
    <row r="7916" spans="1:10" x14ac:dyDescent="0.3">
      <c r="A7916" t="s">
        <v>7634</v>
      </c>
      <c r="C7916" s="18">
        <v>409.5358138395012</v>
      </c>
      <c r="D7916" s="1"/>
      <c r="E7916" s="1">
        <v>11</v>
      </c>
      <c r="F7916" s="1">
        <v>6</v>
      </c>
      <c r="G7916" s="1">
        <v>0</v>
      </c>
      <c r="H7916" s="1">
        <v>5</v>
      </c>
      <c r="I7916" s="15">
        <v>0.54545454545454541</v>
      </c>
      <c r="J7916">
        <f t="shared" si="123"/>
        <v>40</v>
      </c>
    </row>
    <row r="7917" spans="1:10" x14ac:dyDescent="0.3">
      <c r="A7917" t="s">
        <v>7635</v>
      </c>
      <c r="C7917" s="18">
        <v>409.535593649634</v>
      </c>
      <c r="D7917" s="1"/>
      <c r="E7917" s="1">
        <v>3</v>
      </c>
      <c r="F7917" s="1">
        <v>2</v>
      </c>
      <c r="G7917" s="1">
        <v>0</v>
      </c>
      <c r="H7917" s="1">
        <v>1</v>
      </c>
      <c r="I7917" s="15">
        <v>0.66666666666666663</v>
      </c>
      <c r="J7917">
        <f t="shared" si="123"/>
        <v>40</v>
      </c>
    </row>
    <row r="7918" spans="1:10" x14ac:dyDescent="0.3">
      <c r="A7918" t="s">
        <v>7637</v>
      </c>
      <c r="C7918" s="18">
        <v>409.53463921027901</v>
      </c>
      <c r="D7918" s="1"/>
      <c r="E7918" s="1">
        <v>3</v>
      </c>
      <c r="F7918" s="1">
        <v>2</v>
      </c>
      <c r="G7918" s="1">
        <v>0</v>
      </c>
      <c r="H7918" s="1">
        <v>1</v>
      </c>
      <c r="I7918" s="15">
        <v>0.66666666666666663</v>
      </c>
      <c r="J7918">
        <f t="shared" si="123"/>
        <v>40</v>
      </c>
    </row>
    <row r="7919" spans="1:10" x14ac:dyDescent="0.3">
      <c r="A7919" t="s">
        <v>7638</v>
      </c>
      <c r="C7919" s="18">
        <v>409.53364475033851</v>
      </c>
      <c r="D7919" s="1"/>
      <c r="E7919" s="1">
        <v>3</v>
      </c>
      <c r="F7919" s="1">
        <v>2</v>
      </c>
      <c r="G7919" s="1">
        <v>0</v>
      </c>
      <c r="H7919" s="1">
        <v>1</v>
      </c>
      <c r="I7919" s="15">
        <v>0.66666666666666663</v>
      </c>
      <c r="J7919">
        <f t="shared" si="123"/>
        <v>40</v>
      </c>
    </row>
    <row r="7920" spans="1:10" x14ac:dyDescent="0.3">
      <c r="A7920" t="s">
        <v>7640</v>
      </c>
      <c r="C7920" s="18">
        <v>409.5319356477238</v>
      </c>
      <c r="D7920" s="1"/>
      <c r="E7920" s="1">
        <v>2</v>
      </c>
      <c r="F7920" s="1">
        <v>0</v>
      </c>
      <c r="G7920" s="1">
        <v>0</v>
      </c>
      <c r="H7920" s="1">
        <v>2</v>
      </c>
      <c r="I7920" s="15">
        <v>0</v>
      </c>
      <c r="J7920">
        <f t="shared" si="123"/>
        <v>40</v>
      </c>
    </row>
    <row r="7921" spans="1:10" x14ac:dyDescent="0.3">
      <c r="A7921" t="s">
        <v>7641</v>
      </c>
      <c r="C7921" s="18">
        <v>409.53107016012746</v>
      </c>
      <c r="D7921" s="1"/>
      <c r="E7921" s="1">
        <v>3</v>
      </c>
      <c r="F7921" s="1">
        <v>2</v>
      </c>
      <c r="G7921" s="1">
        <v>0</v>
      </c>
      <c r="H7921" s="1">
        <v>1</v>
      </c>
      <c r="I7921" s="15">
        <v>0.66666666666666663</v>
      </c>
      <c r="J7921">
        <f t="shared" si="123"/>
        <v>40</v>
      </c>
    </row>
    <row r="7922" spans="1:10" x14ac:dyDescent="0.3">
      <c r="A7922" t="s">
        <v>7642</v>
      </c>
      <c r="C7922" s="18">
        <v>409.53060532230995</v>
      </c>
      <c r="D7922" s="1"/>
      <c r="E7922" s="1">
        <v>24</v>
      </c>
      <c r="F7922" s="1">
        <v>13</v>
      </c>
      <c r="G7922" s="1">
        <v>0</v>
      </c>
      <c r="H7922" s="1">
        <v>11</v>
      </c>
      <c r="I7922" s="15">
        <v>0.54166666666666663</v>
      </c>
      <c r="J7922">
        <f t="shared" si="123"/>
        <v>40</v>
      </c>
    </row>
    <row r="7923" spans="1:10" x14ac:dyDescent="0.3">
      <c r="A7923" t="s">
        <v>7643</v>
      </c>
      <c r="C7923" s="18">
        <v>409.52964755847864</v>
      </c>
      <c r="D7923" s="1"/>
      <c r="E7923" s="1">
        <v>3</v>
      </c>
      <c r="F7923" s="1">
        <v>2</v>
      </c>
      <c r="G7923" s="1">
        <v>0</v>
      </c>
      <c r="H7923" s="1">
        <v>1</v>
      </c>
      <c r="I7923" s="15">
        <v>0.66666666666666663</v>
      </c>
      <c r="J7923">
        <f t="shared" si="123"/>
        <v>40</v>
      </c>
    </row>
    <row r="7924" spans="1:10" x14ac:dyDescent="0.3">
      <c r="A7924" t="s">
        <v>7644</v>
      </c>
      <c r="C7924" s="18">
        <v>409.52734437518245</v>
      </c>
      <c r="D7924" s="1"/>
      <c r="E7924" s="1">
        <v>3</v>
      </c>
      <c r="F7924" s="1">
        <v>2</v>
      </c>
      <c r="G7924" s="1">
        <v>0</v>
      </c>
      <c r="H7924" s="1">
        <v>1</v>
      </c>
      <c r="I7924" s="15">
        <v>0.66666666666666663</v>
      </c>
      <c r="J7924">
        <f t="shared" si="123"/>
        <v>40</v>
      </c>
    </row>
    <row r="7925" spans="1:10" x14ac:dyDescent="0.3">
      <c r="A7925" t="s">
        <v>7645</v>
      </c>
      <c r="C7925" s="18">
        <v>409.52665941787302</v>
      </c>
      <c r="D7925" s="1"/>
      <c r="E7925" s="1">
        <v>3</v>
      </c>
      <c r="F7925" s="1">
        <v>2</v>
      </c>
      <c r="G7925" s="1">
        <v>0</v>
      </c>
      <c r="H7925" s="1">
        <v>1</v>
      </c>
      <c r="I7925" s="15">
        <v>0.66666666666666663</v>
      </c>
      <c r="J7925">
        <f t="shared" si="123"/>
        <v>40</v>
      </c>
    </row>
    <row r="7926" spans="1:10" x14ac:dyDescent="0.3">
      <c r="A7926" t="s">
        <v>7646</v>
      </c>
      <c r="C7926" s="18">
        <v>409.5237794133904</v>
      </c>
      <c r="D7926" s="1"/>
      <c r="E7926" s="1">
        <v>5</v>
      </c>
      <c r="F7926" s="1">
        <v>3</v>
      </c>
      <c r="G7926" s="1">
        <v>0</v>
      </c>
      <c r="H7926" s="1">
        <v>2</v>
      </c>
      <c r="I7926" s="15">
        <v>0.6</v>
      </c>
      <c r="J7926">
        <f t="shared" si="123"/>
        <v>40</v>
      </c>
    </row>
    <row r="7927" spans="1:10" x14ac:dyDescent="0.3">
      <c r="A7927" t="s">
        <v>7648</v>
      </c>
      <c r="C7927" s="18">
        <v>409.52239601134823</v>
      </c>
      <c r="D7927" s="1"/>
      <c r="E7927" s="1">
        <v>3</v>
      </c>
      <c r="F7927" s="1">
        <v>2</v>
      </c>
      <c r="G7927" s="1">
        <v>0</v>
      </c>
      <c r="H7927" s="1">
        <v>1</v>
      </c>
      <c r="I7927" s="15">
        <v>0.66666666666666663</v>
      </c>
      <c r="J7927">
        <f t="shared" si="123"/>
        <v>40</v>
      </c>
    </row>
    <row r="7928" spans="1:10" x14ac:dyDescent="0.3">
      <c r="A7928" t="s">
        <v>7649</v>
      </c>
      <c r="C7928" s="18">
        <v>409.52179510388476</v>
      </c>
      <c r="D7928" s="1"/>
      <c r="E7928" s="1">
        <v>3</v>
      </c>
      <c r="F7928" s="1">
        <v>2</v>
      </c>
      <c r="G7928" s="1">
        <v>0</v>
      </c>
      <c r="H7928" s="1">
        <v>1</v>
      </c>
      <c r="I7928" s="15">
        <v>0.66666666666666663</v>
      </c>
      <c r="J7928">
        <f t="shared" si="123"/>
        <v>40</v>
      </c>
    </row>
    <row r="7929" spans="1:10" x14ac:dyDescent="0.3">
      <c r="A7929" t="s">
        <v>7650</v>
      </c>
      <c r="C7929" s="18">
        <v>409.52147446997282</v>
      </c>
      <c r="D7929" s="1"/>
      <c r="E7929" s="1">
        <v>3</v>
      </c>
      <c r="F7929" s="1">
        <v>2</v>
      </c>
      <c r="G7929" s="1">
        <v>0</v>
      </c>
      <c r="H7929" s="1">
        <v>1</v>
      </c>
      <c r="I7929" s="15">
        <v>0.66666666666666663</v>
      </c>
      <c r="J7929">
        <f t="shared" si="123"/>
        <v>40</v>
      </c>
    </row>
    <row r="7930" spans="1:10" x14ac:dyDescent="0.3">
      <c r="A7930" t="s">
        <v>9161</v>
      </c>
      <c r="C7930" s="18">
        <v>409.51909562113775</v>
      </c>
      <c r="D7930" s="1"/>
      <c r="E7930" s="1">
        <v>10</v>
      </c>
      <c r="F7930" s="1">
        <v>4</v>
      </c>
      <c r="G7930" s="1">
        <v>0</v>
      </c>
      <c r="H7930" s="1">
        <v>6</v>
      </c>
      <c r="I7930" s="15">
        <v>0.4</v>
      </c>
      <c r="J7930">
        <f t="shared" si="123"/>
        <v>40</v>
      </c>
    </row>
    <row r="7931" spans="1:10" x14ac:dyDescent="0.3">
      <c r="A7931" t="s">
        <v>7654</v>
      </c>
      <c r="C7931" s="18">
        <v>409.51405940327965</v>
      </c>
      <c r="D7931" s="1"/>
      <c r="E7931" s="1">
        <v>3</v>
      </c>
      <c r="F7931" s="1">
        <v>2</v>
      </c>
      <c r="G7931" s="1">
        <v>0</v>
      </c>
      <c r="H7931" s="1">
        <v>1</v>
      </c>
      <c r="I7931" s="15">
        <v>0.66666666666666663</v>
      </c>
      <c r="J7931">
        <f t="shared" si="123"/>
        <v>40</v>
      </c>
    </row>
    <row r="7932" spans="1:10" x14ac:dyDescent="0.3">
      <c r="A7932" t="s">
        <v>7655</v>
      </c>
      <c r="C7932" s="18">
        <v>409.51214112169919</v>
      </c>
      <c r="D7932" s="1"/>
      <c r="E7932" s="1">
        <v>4</v>
      </c>
      <c r="F7932" s="1">
        <v>3</v>
      </c>
      <c r="G7932" s="1">
        <v>0</v>
      </c>
      <c r="H7932" s="1">
        <v>1</v>
      </c>
      <c r="I7932" s="15">
        <v>0.75</v>
      </c>
      <c r="J7932">
        <f t="shared" si="123"/>
        <v>40</v>
      </c>
    </row>
    <row r="7933" spans="1:10" x14ac:dyDescent="0.3">
      <c r="A7933" t="s">
        <v>8335</v>
      </c>
      <c r="C7933" s="18">
        <v>409.51152334059657</v>
      </c>
      <c r="D7933" s="1"/>
      <c r="E7933" s="1">
        <v>15</v>
      </c>
      <c r="F7933" s="1">
        <v>8</v>
      </c>
      <c r="G7933" s="1">
        <v>0</v>
      </c>
      <c r="H7933" s="1">
        <v>7</v>
      </c>
      <c r="I7933" s="15">
        <v>0.53333333333333333</v>
      </c>
      <c r="J7933">
        <f t="shared" si="123"/>
        <v>40</v>
      </c>
    </row>
    <row r="7934" spans="1:10" x14ac:dyDescent="0.3">
      <c r="A7934" t="s">
        <v>7656</v>
      </c>
      <c r="C7934" s="18">
        <v>409.51080301508574</v>
      </c>
      <c r="D7934" s="1"/>
      <c r="E7934" s="1">
        <v>5</v>
      </c>
      <c r="F7934" s="1">
        <v>2</v>
      </c>
      <c r="G7934" s="1">
        <v>2</v>
      </c>
      <c r="H7934" s="1">
        <v>1</v>
      </c>
      <c r="I7934" s="15">
        <v>0.6</v>
      </c>
      <c r="J7934">
        <f t="shared" si="123"/>
        <v>40</v>
      </c>
    </row>
    <row r="7935" spans="1:10" x14ac:dyDescent="0.3">
      <c r="A7935" t="s">
        <v>7657</v>
      </c>
      <c r="C7935" s="18">
        <v>409.50850496665907</v>
      </c>
      <c r="D7935" s="1"/>
      <c r="E7935" s="1">
        <v>3</v>
      </c>
      <c r="F7935" s="1">
        <v>2</v>
      </c>
      <c r="G7935" s="1">
        <v>0</v>
      </c>
      <c r="H7935" s="1">
        <v>1</v>
      </c>
      <c r="I7935" s="15">
        <v>0.66666666666666663</v>
      </c>
      <c r="J7935">
        <f t="shared" si="123"/>
        <v>40</v>
      </c>
    </row>
    <row r="7936" spans="1:10" x14ac:dyDescent="0.3">
      <c r="A7936" t="s">
        <v>7658</v>
      </c>
      <c r="C7936" s="18">
        <v>409.50646357067728</v>
      </c>
      <c r="D7936" s="1"/>
      <c r="E7936" s="1">
        <v>3</v>
      </c>
      <c r="F7936" s="1">
        <v>2</v>
      </c>
      <c r="G7936" s="1">
        <v>0</v>
      </c>
      <c r="H7936" s="1">
        <v>1</v>
      </c>
      <c r="I7936" s="15">
        <v>0.66666666666666663</v>
      </c>
      <c r="J7936">
        <f t="shared" si="123"/>
        <v>40</v>
      </c>
    </row>
    <row r="7937" spans="1:10" x14ac:dyDescent="0.3">
      <c r="A7937" t="s">
        <v>7659</v>
      </c>
      <c r="C7937" s="18">
        <v>409.50595707219742</v>
      </c>
      <c r="D7937" s="1"/>
      <c r="E7937" s="1">
        <v>5</v>
      </c>
      <c r="F7937" s="1">
        <v>3</v>
      </c>
      <c r="G7937" s="1">
        <v>0</v>
      </c>
      <c r="H7937" s="1">
        <v>2</v>
      </c>
      <c r="I7937" s="15">
        <v>0.6</v>
      </c>
      <c r="J7937">
        <f t="shared" si="123"/>
        <v>40</v>
      </c>
    </row>
    <row r="7938" spans="1:10" x14ac:dyDescent="0.3">
      <c r="A7938" t="s">
        <v>7660</v>
      </c>
      <c r="C7938" s="18">
        <v>409.50525010621374</v>
      </c>
      <c r="D7938" s="1"/>
      <c r="E7938" s="1">
        <v>8</v>
      </c>
      <c r="F7938" s="1">
        <v>4</v>
      </c>
      <c r="G7938" s="1">
        <v>1</v>
      </c>
      <c r="H7938" s="1">
        <v>3</v>
      </c>
      <c r="I7938" s="15">
        <v>0.5625</v>
      </c>
      <c r="J7938">
        <f t="shared" si="123"/>
        <v>40</v>
      </c>
    </row>
    <row r="7939" spans="1:10" x14ac:dyDescent="0.3">
      <c r="A7939" t="s">
        <v>7661</v>
      </c>
      <c r="C7939" s="18">
        <v>409.50435896712861</v>
      </c>
      <c r="D7939" s="1"/>
      <c r="E7939" s="1">
        <v>3</v>
      </c>
      <c r="F7939" s="1">
        <v>2</v>
      </c>
      <c r="G7939" s="1">
        <v>0</v>
      </c>
      <c r="H7939" s="1">
        <v>1</v>
      </c>
      <c r="I7939" s="15">
        <v>0.66666666666666663</v>
      </c>
      <c r="J7939">
        <f t="shared" si="123"/>
        <v>40</v>
      </c>
    </row>
    <row r="7940" spans="1:10" x14ac:dyDescent="0.3">
      <c r="A7940" t="s">
        <v>7662</v>
      </c>
      <c r="C7940" s="18">
        <v>409.50422396496731</v>
      </c>
      <c r="D7940" s="1"/>
      <c r="E7940" s="1">
        <v>3</v>
      </c>
      <c r="F7940" s="1">
        <v>2</v>
      </c>
      <c r="G7940" s="1">
        <v>0</v>
      </c>
      <c r="H7940" s="1">
        <v>1</v>
      </c>
      <c r="I7940" s="15">
        <v>0.66666666666666663</v>
      </c>
      <c r="J7940">
        <f t="shared" ref="J7940:J8003" si="124">IF(E7940&lt;=30,40,20)</f>
        <v>40</v>
      </c>
    </row>
    <row r="7941" spans="1:10" x14ac:dyDescent="0.3">
      <c r="A7941" t="s">
        <v>7663</v>
      </c>
      <c r="C7941" s="18">
        <v>409.50347145914975</v>
      </c>
      <c r="D7941" s="1"/>
      <c r="E7941" s="1">
        <v>3</v>
      </c>
      <c r="F7941" s="1">
        <v>2</v>
      </c>
      <c r="G7941" s="1">
        <v>0</v>
      </c>
      <c r="H7941" s="1">
        <v>1</v>
      </c>
      <c r="I7941" s="15">
        <v>0.66666666666666663</v>
      </c>
      <c r="J7941">
        <f t="shared" si="124"/>
        <v>40</v>
      </c>
    </row>
    <row r="7942" spans="1:10" x14ac:dyDescent="0.3">
      <c r="A7942" t="s">
        <v>7664</v>
      </c>
      <c r="C7942" s="18">
        <v>409.50064914492697</v>
      </c>
      <c r="D7942" s="1"/>
      <c r="E7942" s="1">
        <v>6</v>
      </c>
      <c r="F7942" s="1">
        <v>4</v>
      </c>
      <c r="G7942" s="1">
        <v>0</v>
      </c>
      <c r="H7942" s="1">
        <v>2</v>
      </c>
      <c r="I7942" s="15">
        <v>0.66666666666666663</v>
      </c>
      <c r="J7942">
        <f t="shared" si="124"/>
        <v>40</v>
      </c>
    </row>
    <row r="7943" spans="1:10" x14ac:dyDescent="0.3">
      <c r="A7943" t="s">
        <v>7665</v>
      </c>
      <c r="C7943" s="18">
        <v>409.50048106304848</v>
      </c>
      <c r="D7943" s="1"/>
      <c r="E7943" s="1">
        <v>3</v>
      </c>
      <c r="F7943" s="1">
        <v>2</v>
      </c>
      <c r="G7943" s="1">
        <v>0</v>
      </c>
      <c r="H7943" s="1">
        <v>1</v>
      </c>
      <c r="I7943" s="15">
        <v>0.66666666666666663</v>
      </c>
      <c r="J7943">
        <f t="shared" si="124"/>
        <v>40</v>
      </c>
    </row>
    <row r="7944" spans="1:10" x14ac:dyDescent="0.3">
      <c r="A7944" t="s">
        <v>7666</v>
      </c>
      <c r="C7944" s="18">
        <v>409.50026486684601</v>
      </c>
      <c r="D7944" s="1"/>
      <c r="E7944" s="1">
        <v>3</v>
      </c>
      <c r="F7944" s="1">
        <v>2</v>
      </c>
      <c r="G7944" s="1">
        <v>0</v>
      </c>
      <c r="H7944" s="1">
        <v>1</v>
      </c>
      <c r="I7944" s="15">
        <v>0.66666666666666663</v>
      </c>
      <c r="J7944">
        <f t="shared" si="124"/>
        <v>40</v>
      </c>
    </row>
    <row r="7945" spans="1:10" x14ac:dyDescent="0.3">
      <c r="A7945" t="s">
        <v>7667</v>
      </c>
      <c r="C7945" s="18">
        <v>409.49865304798846</v>
      </c>
      <c r="D7945" s="1"/>
      <c r="E7945" s="1">
        <v>14</v>
      </c>
      <c r="F7945" s="1">
        <v>9</v>
      </c>
      <c r="G7945" s="1">
        <v>1</v>
      </c>
      <c r="H7945" s="1">
        <v>4</v>
      </c>
      <c r="I7945" s="15">
        <v>0.6785714285714286</v>
      </c>
      <c r="J7945">
        <f t="shared" si="124"/>
        <v>40</v>
      </c>
    </row>
    <row r="7946" spans="1:10" x14ac:dyDescent="0.3">
      <c r="A7946" t="s">
        <v>7668</v>
      </c>
      <c r="C7946" s="18">
        <v>409.49829687001306</v>
      </c>
      <c r="D7946" s="1"/>
      <c r="E7946" s="1">
        <v>5</v>
      </c>
      <c r="F7946" s="1">
        <v>3</v>
      </c>
      <c r="G7946" s="1">
        <v>0</v>
      </c>
      <c r="H7946" s="1">
        <v>2</v>
      </c>
      <c r="I7946" s="15">
        <v>0.6</v>
      </c>
      <c r="J7946">
        <f t="shared" si="124"/>
        <v>40</v>
      </c>
    </row>
    <row r="7947" spans="1:10" x14ac:dyDescent="0.3">
      <c r="A7947" t="s">
        <v>7669</v>
      </c>
      <c r="C7947" s="18">
        <v>409.49761570312256</v>
      </c>
      <c r="D7947" s="1"/>
      <c r="E7947" s="1">
        <v>3</v>
      </c>
      <c r="F7947" s="1">
        <v>2</v>
      </c>
      <c r="G7947" s="1">
        <v>0</v>
      </c>
      <c r="H7947" s="1">
        <v>1</v>
      </c>
      <c r="I7947" s="15">
        <v>0.66666666666666663</v>
      </c>
      <c r="J7947">
        <f t="shared" si="124"/>
        <v>40</v>
      </c>
    </row>
    <row r="7948" spans="1:10" x14ac:dyDescent="0.3">
      <c r="A7948" t="s">
        <v>7670</v>
      </c>
      <c r="C7948" s="18">
        <v>409.49611545993622</v>
      </c>
      <c r="D7948" s="1"/>
      <c r="E7948" s="1">
        <v>3</v>
      </c>
      <c r="F7948" s="1">
        <v>2</v>
      </c>
      <c r="G7948" s="1">
        <v>0</v>
      </c>
      <c r="H7948" s="1">
        <v>1</v>
      </c>
      <c r="I7948" s="15">
        <v>0.66666666666666663</v>
      </c>
      <c r="J7948">
        <f t="shared" si="124"/>
        <v>40</v>
      </c>
    </row>
    <row r="7949" spans="1:10" x14ac:dyDescent="0.3">
      <c r="A7949" t="s">
        <v>7671</v>
      </c>
      <c r="C7949" s="18">
        <v>409.4955809471947</v>
      </c>
      <c r="D7949" s="1"/>
      <c r="E7949" s="1">
        <v>3</v>
      </c>
      <c r="F7949" s="1">
        <v>2</v>
      </c>
      <c r="G7949" s="1">
        <v>0</v>
      </c>
      <c r="H7949" s="1">
        <v>1</v>
      </c>
      <c r="I7949" s="15">
        <v>0.66666666666666663</v>
      </c>
      <c r="J7949">
        <f t="shared" si="124"/>
        <v>40</v>
      </c>
    </row>
    <row r="7950" spans="1:10" x14ac:dyDescent="0.3">
      <c r="A7950" t="s">
        <v>5962</v>
      </c>
      <c r="C7950" s="18">
        <v>425.22227247317295</v>
      </c>
      <c r="D7950" s="1"/>
      <c r="E7950" s="1">
        <v>88</v>
      </c>
      <c r="F7950" s="1">
        <v>39</v>
      </c>
      <c r="G7950" s="1">
        <v>1</v>
      </c>
      <c r="H7950" s="1">
        <v>48</v>
      </c>
      <c r="I7950" s="15">
        <v>0.44886363636363635</v>
      </c>
      <c r="J7950">
        <f t="shared" si="124"/>
        <v>20</v>
      </c>
    </row>
    <row r="7951" spans="1:10" x14ac:dyDescent="0.3">
      <c r="A7951" t="s">
        <v>7672</v>
      </c>
      <c r="C7951" s="18">
        <v>409.49001093430053</v>
      </c>
      <c r="D7951" s="1"/>
      <c r="E7951" s="1">
        <v>3</v>
      </c>
      <c r="F7951" s="1">
        <v>2</v>
      </c>
      <c r="G7951" s="1">
        <v>0</v>
      </c>
      <c r="H7951" s="1">
        <v>1</v>
      </c>
      <c r="I7951" s="15">
        <v>0.66666666666666663</v>
      </c>
      <c r="J7951">
        <f t="shared" si="124"/>
        <v>40</v>
      </c>
    </row>
    <row r="7952" spans="1:10" x14ac:dyDescent="0.3">
      <c r="A7952" t="s">
        <v>7673</v>
      </c>
      <c r="C7952" s="18">
        <v>409.48982616835536</v>
      </c>
      <c r="D7952" s="1"/>
      <c r="E7952" s="1">
        <v>34</v>
      </c>
      <c r="F7952" s="1">
        <v>18</v>
      </c>
      <c r="G7952" s="1">
        <v>5</v>
      </c>
      <c r="H7952" s="1">
        <v>11</v>
      </c>
      <c r="I7952" s="15">
        <v>0.6029411764705882</v>
      </c>
      <c r="J7952">
        <f t="shared" si="124"/>
        <v>20</v>
      </c>
    </row>
    <row r="7953" spans="1:10" x14ac:dyDescent="0.3">
      <c r="A7953" t="s">
        <v>7674</v>
      </c>
      <c r="C7953" s="18">
        <v>409.48970389446805</v>
      </c>
      <c r="D7953" s="1"/>
      <c r="E7953" s="1">
        <v>5</v>
      </c>
      <c r="F7953" s="1">
        <v>3</v>
      </c>
      <c r="G7953" s="1">
        <v>0</v>
      </c>
      <c r="H7953" s="1">
        <v>2</v>
      </c>
      <c r="I7953" s="15">
        <v>0.6</v>
      </c>
      <c r="J7953">
        <f t="shared" si="124"/>
        <v>40</v>
      </c>
    </row>
    <row r="7954" spans="1:10" x14ac:dyDescent="0.3">
      <c r="A7954" t="s">
        <v>7675</v>
      </c>
      <c r="C7954" s="18">
        <v>409.48952853088201</v>
      </c>
      <c r="D7954" s="1"/>
      <c r="E7954" s="1">
        <v>3</v>
      </c>
      <c r="F7954" s="1">
        <v>2</v>
      </c>
      <c r="G7954" s="1">
        <v>0</v>
      </c>
      <c r="H7954" s="1">
        <v>1</v>
      </c>
      <c r="I7954" s="15">
        <v>0.66666666666666663</v>
      </c>
      <c r="J7954">
        <f t="shared" si="124"/>
        <v>40</v>
      </c>
    </row>
    <row r="7955" spans="1:10" x14ac:dyDescent="0.3">
      <c r="A7955" t="s">
        <v>7676</v>
      </c>
      <c r="C7955" s="18">
        <v>409.48729697945998</v>
      </c>
      <c r="D7955" s="1"/>
      <c r="E7955" s="1">
        <v>3</v>
      </c>
      <c r="F7955" s="1">
        <v>2</v>
      </c>
      <c r="G7955" s="1">
        <v>0</v>
      </c>
      <c r="H7955" s="1">
        <v>1</v>
      </c>
      <c r="I7955" s="15">
        <v>0.66666666666666663</v>
      </c>
      <c r="J7955">
        <f t="shared" si="124"/>
        <v>40</v>
      </c>
    </row>
    <row r="7956" spans="1:10" x14ac:dyDescent="0.3">
      <c r="A7956" t="s">
        <v>7677</v>
      </c>
      <c r="C7956" s="18">
        <v>409.48654968655177</v>
      </c>
      <c r="D7956" s="1"/>
      <c r="E7956" s="1">
        <v>3</v>
      </c>
      <c r="F7956" s="1">
        <v>2</v>
      </c>
      <c r="G7956" s="1">
        <v>0</v>
      </c>
      <c r="H7956" s="1">
        <v>1</v>
      </c>
      <c r="I7956" s="15">
        <v>0.66666666666666663</v>
      </c>
      <c r="J7956">
        <f t="shared" si="124"/>
        <v>40</v>
      </c>
    </row>
    <row r="7957" spans="1:10" x14ac:dyDescent="0.3">
      <c r="A7957" t="s">
        <v>7678</v>
      </c>
      <c r="C7957" s="18">
        <v>409.48569373248745</v>
      </c>
      <c r="D7957" s="1"/>
      <c r="E7957" s="1">
        <v>3</v>
      </c>
      <c r="F7957" s="1">
        <v>2</v>
      </c>
      <c r="G7957" s="1">
        <v>0</v>
      </c>
      <c r="H7957" s="1">
        <v>1</v>
      </c>
      <c r="I7957" s="15">
        <v>0.66666666666666663</v>
      </c>
      <c r="J7957">
        <f t="shared" si="124"/>
        <v>40</v>
      </c>
    </row>
    <row r="7958" spans="1:10" x14ac:dyDescent="0.3">
      <c r="A7958" t="s">
        <v>7680</v>
      </c>
      <c r="C7958" s="18">
        <v>409.4809257987306</v>
      </c>
      <c r="D7958" s="1"/>
      <c r="E7958" s="1">
        <v>3</v>
      </c>
      <c r="F7958" s="1">
        <v>2</v>
      </c>
      <c r="G7958" s="1">
        <v>0</v>
      </c>
      <c r="H7958" s="1">
        <v>1</v>
      </c>
      <c r="I7958" s="15">
        <v>0.66666666666666663</v>
      </c>
      <c r="J7958">
        <f t="shared" si="124"/>
        <v>40</v>
      </c>
    </row>
    <row r="7959" spans="1:10" x14ac:dyDescent="0.3">
      <c r="A7959" t="s">
        <v>7682</v>
      </c>
      <c r="C7959" s="18">
        <v>409.47732362555223</v>
      </c>
      <c r="D7959" s="1"/>
      <c r="E7959" s="1">
        <v>1</v>
      </c>
      <c r="F7959" s="1">
        <v>1</v>
      </c>
      <c r="G7959" s="1">
        <v>0</v>
      </c>
      <c r="H7959" s="1">
        <v>0</v>
      </c>
      <c r="I7959" s="15">
        <v>1</v>
      </c>
      <c r="J7959">
        <f t="shared" si="124"/>
        <v>40</v>
      </c>
    </row>
    <row r="7960" spans="1:10" x14ac:dyDescent="0.3">
      <c r="A7960" t="s">
        <v>7683</v>
      </c>
      <c r="C7960" s="18">
        <v>409.47368788833796</v>
      </c>
      <c r="D7960" s="1"/>
      <c r="E7960" s="1">
        <v>5</v>
      </c>
      <c r="F7960" s="1">
        <v>3</v>
      </c>
      <c r="G7960" s="1">
        <v>0</v>
      </c>
      <c r="H7960" s="1">
        <v>2</v>
      </c>
      <c r="I7960" s="15">
        <v>0.6</v>
      </c>
      <c r="J7960">
        <f t="shared" si="124"/>
        <v>40</v>
      </c>
    </row>
    <row r="7961" spans="1:10" x14ac:dyDescent="0.3">
      <c r="A7961" t="s">
        <v>7684</v>
      </c>
      <c r="C7961" s="18">
        <v>409.47368644152743</v>
      </c>
      <c r="D7961" s="1"/>
      <c r="E7961" s="1">
        <v>5</v>
      </c>
      <c r="F7961" s="1">
        <v>3</v>
      </c>
      <c r="G7961" s="1">
        <v>0</v>
      </c>
      <c r="H7961" s="1">
        <v>2</v>
      </c>
      <c r="I7961" s="15">
        <v>0.6</v>
      </c>
      <c r="J7961">
        <f t="shared" si="124"/>
        <v>40</v>
      </c>
    </row>
    <row r="7962" spans="1:10" x14ac:dyDescent="0.3">
      <c r="A7962" t="s">
        <v>7685</v>
      </c>
      <c r="C7962" s="18">
        <v>409.47312624548312</v>
      </c>
      <c r="D7962" s="1"/>
      <c r="E7962" s="1">
        <v>3</v>
      </c>
      <c r="F7962" s="1">
        <v>2</v>
      </c>
      <c r="G7962" s="1">
        <v>0</v>
      </c>
      <c r="H7962" s="1">
        <v>1</v>
      </c>
      <c r="I7962" s="15">
        <v>0.66666666666666663</v>
      </c>
      <c r="J7962">
        <f t="shared" si="124"/>
        <v>40</v>
      </c>
    </row>
    <row r="7963" spans="1:10" x14ac:dyDescent="0.3">
      <c r="A7963" t="s">
        <v>7686</v>
      </c>
      <c r="C7963" s="18">
        <v>409.47049890512716</v>
      </c>
      <c r="D7963" s="1"/>
      <c r="E7963" s="1">
        <v>3</v>
      </c>
      <c r="F7963" s="1">
        <v>2</v>
      </c>
      <c r="G7963" s="1">
        <v>0</v>
      </c>
      <c r="H7963" s="1">
        <v>1</v>
      </c>
      <c r="I7963" s="15">
        <v>0.66666666666666663</v>
      </c>
      <c r="J7963">
        <f t="shared" si="124"/>
        <v>40</v>
      </c>
    </row>
    <row r="7964" spans="1:10" x14ac:dyDescent="0.3">
      <c r="A7964" t="s">
        <v>7687</v>
      </c>
      <c r="C7964" s="18">
        <v>409.46705257527469</v>
      </c>
      <c r="D7964" s="1"/>
      <c r="E7964" s="1">
        <v>3</v>
      </c>
      <c r="F7964" s="1">
        <v>2</v>
      </c>
      <c r="G7964" s="1">
        <v>0</v>
      </c>
      <c r="H7964" s="1">
        <v>1</v>
      </c>
      <c r="I7964" s="15">
        <v>0.66666666666666663</v>
      </c>
      <c r="J7964">
        <f t="shared" si="124"/>
        <v>40</v>
      </c>
    </row>
    <row r="7965" spans="1:10" x14ac:dyDescent="0.3">
      <c r="A7965" t="s">
        <v>7688</v>
      </c>
      <c r="C7965" s="18">
        <v>409.46541020560431</v>
      </c>
      <c r="D7965" s="1"/>
      <c r="E7965" s="1">
        <v>3</v>
      </c>
      <c r="F7965" s="1">
        <v>2</v>
      </c>
      <c r="G7965" s="1">
        <v>0</v>
      </c>
      <c r="H7965" s="1">
        <v>1</v>
      </c>
      <c r="I7965" s="15">
        <v>0.66666666666666663</v>
      </c>
      <c r="J7965">
        <f t="shared" si="124"/>
        <v>40</v>
      </c>
    </row>
    <row r="7966" spans="1:10" x14ac:dyDescent="0.3">
      <c r="A7966" t="s">
        <v>7689</v>
      </c>
      <c r="C7966" s="18">
        <v>409.46515516579808</v>
      </c>
      <c r="D7966" s="1"/>
      <c r="E7966" s="1">
        <v>3</v>
      </c>
      <c r="F7966" s="1">
        <v>2</v>
      </c>
      <c r="G7966" s="1">
        <v>0</v>
      </c>
      <c r="H7966" s="1">
        <v>1</v>
      </c>
      <c r="I7966" s="15">
        <v>0.66666666666666663</v>
      </c>
      <c r="J7966">
        <f t="shared" si="124"/>
        <v>40</v>
      </c>
    </row>
    <row r="7967" spans="1:10" x14ac:dyDescent="0.3">
      <c r="A7967" t="s">
        <v>7690</v>
      </c>
      <c r="C7967" s="18">
        <v>409.46349475227089</v>
      </c>
      <c r="D7967" s="1"/>
      <c r="E7967" s="1">
        <v>2</v>
      </c>
      <c r="F7967" s="1">
        <v>2</v>
      </c>
      <c r="G7967" s="1">
        <v>0</v>
      </c>
      <c r="H7967" s="1">
        <v>0</v>
      </c>
      <c r="I7967" s="15">
        <v>1</v>
      </c>
      <c r="J7967">
        <f t="shared" si="124"/>
        <v>40</v>
      </c>
    </row>
    <row r="7968" spans="1:10" x14ac:dyDescent="0.3">
      <c r="A7968" t="s">
        <v>7691</v>
      </c>
      <c r="C7968" s="18">
        <v>409.4609008833379</v>
      </c>
      <c r="D7968" s="1"/>
      <c r="E7968" s="1">
        <v>3</v>
      </c>
      <c r="F7968" s="1">
        <v>2</v>
      </c>
      <c r="G7968" s="1">
        <v>0</v>
      </c>
      <c r="H7968" s="1">
        <v>1</v>
      </c>
      <c r="I7968" s="15">
        <v>0.66666666666666663</v>
      </c>
      <c r="J7968">
        <f t="shared" si="124"/>
        <v>40</v>
      </c>
    </row>
    <row r="7969" spans="1:10" x14ac:dyDescent="0.3">
      <c r="A7969" t="s">
        <v>7692</v>
      </c>
      <c r="C7969" s="18">
        <v>409.45863086001162</v>
      </c>
      <c r="D7969" s="1"/>
      <c r="E7969" s="1">
        <v>3</v>
      </c>
      <c r="F7969" s="1">
        <v>2</v>
      </c>
      <c r="G7969" s="1">
        <v>0</v>
      </c>
      <c r="H7969" s="1">
        <v>1</v>
      </c>
      <c r="I7969" s="15">
        <v>0.66666666666666663</v>
      </c>
      <c r="J7969">
        <f t="shared" si="124"/>
        <v>40</v>
      </c>
    </row>
    <row r="7970" spans="1:10" x14ac:dyDescent="0.3">
      <c r="A7970" t="s">
        <v>7693</v>
      </c>
      <c r="C7970" s="18">
        <v>409.4579649461574</v>
      </c>
      <c r="D7970" s="1"/>
      <c r="E7970" s="1">
        <v>3</v>
      </c>
      <c r="F7970" s="1">
        <v>2</v>
      </c>
      <c r="G7970" s="1">
        <v>0</v>
      </c>
      <c r="H7970" s="1">
        <v>1</v>
      </c>
      <c r="I7970" s="15">
        <v>0.66666666666666663</v>
      </c>
      <c r="J7970">
        <f t="shared" si="124"/>
        <v>40</v>
      </c>
    </row>
    <row r="7971" spans="1:10" x14ac:dyDescent="0.3">
      <c r="A7971" t="s">
        <v>7694</v>
      </c>
      <c r="C7971" s="18">
        <v>409.45761265180136</v>
      </c>
      <c r="D7971" s="1"/>
      <c r="E7971" s="1">
        <v>13</v>
      </c>
      <c r="F7971" s="1">
        <v>5</v>
      </c>
      <c r="G7971" s="1">
        <v>1</v>
      </c>
      <c r="H7971" s="1">
        <v>7</v>
      </c>
      <c r="I7971" s="15">
        <v>0.42307692307692307</v>
      </c>
      <c r="J7971">
        <f t="shared" si="124"/>
        <v>40</v>
      </c>
    </row>
    <row r="7972" spans="1:10" x14ac:dyDescent="0.3">
      <c r="A7972" t="s">
        <v>7695</v>
      </c>
      <c r="C7972" s="18">
        <v>409.45715250292255</v>
      </c>
      <c r="D7972" s="1"/>
      <c r="E7972" s="1">
        <v>4</v>
      </c>
      <c r="F7972" s="1">
        <v>3</v>
      </c>
      <c r="G7972" s="1">
        <v>0</v>
      </c>
      <c r="H7972" s="1">
        <v>1</v>
      </c>
      <c r="I7972" s="15">
        <v>0.75</v>
      </c>
      <c r="J7972">
        <f t="shared" si="124"/>
        <v>40</v>
      </c>
    </row>
    <row r="7973" spans="1:10" x14ac:dyDescent="0.3">
      <c r="A7973" t="s">
        <v>7696</v>
      </c>
      <c r="C7973" s="18">
        <v>409.45713630167972</v>
      </c>
      <c r="D7973" s="1"/>
      <c r="E7973" s="1">
        <v>5</v>
      </c>
      <c r="F7973" s="1">
        <v>3</v>
      </c>
      <c r="G7973" s="1">
        <v>0</v>
      </c>
      <c r="H7973" s="1">
        <v>2</v>
      </c>
      <c r="I7973" s="15">
        <v>0.6</v>
      </c>
      <c r="J7973">
        <f t="shared" si="124"/>
        <v>40</v>
      </c>
    </row>
    <row r="7974" spans="1:10" x14ac:dyDescent="0.3">
      <c r="A7974" t="s">
        <v>7697</v>
      </c>
      <c r="C7974" s="18">
        <v>409.45624421982257</v>
      </c>
      <c r="D7974" s="1"/>
      <c r="E7974" s="1">
        <v>5</v>
      </c>
      <c r="F7974" s="1">
        <v>3</v>
      </c>
      <c r="G7974" s="1">
        <v>0</v>
      </c>
      <c r="H7974" s="1">
        <v>2</v>
      </c>
      <c r="I7974" s="15">
        <v>0.6</v>
      </c>
      <c r="J7974">
        <f t="shared" si="124"/>
        <v>40</v>
      </c>
    </row>
    <row r="7975" spans="1:10" x14ac:dyDescent="0.3">
      <c r="A7975" t="s">
        <v>7698</v>
      </c>
      <c r="C7975" s="18">
        <v>409.45584806019957</v>
      </c>
      <c r="D7975" s="1"/>
      <c r="E7975" s="1">
        <v>9</v>
      </c>
      <c r="F7975" s="1">
        <v>5</v>
      </c>
      <c r="G7975" s="1">
        <v>0</v>
      </c>
      <c r="H7975" s="1">
        <v>4</v>
      </c>
      <c r="I7975" s="15">
        <v>0.55555555555555558</v>
      </c>
      <c r="J7975">
        <f t="shared" si="124"/>
        <v>40</v>
      </c>
    </row>
    <row r="7976" spans="1:10" x14ac:dyDescent="0.3">
      <c r="A7976" t="s">
        <v>7699</v>
      </c>
      <c r="C7976" s="18">
        <v>409.45543830623524</v>
      </c>
      <c r="D7976" s="1"/>
      <c r="E7976" s="1">
        <v>3</v>
      </c>
      <c r="F7976" s="1">
        <v>2</v>
      </c>
      <c r="G7976" s="1">
        <v>0</v>
      </c>
      <c r="H7976" s="1">
        <v>1</v>
      </c>
      <c r="I7976" s="15">
        <v>0.66666666666666663</v>
      </c>
      <c r="J7976">
        <f t="shared" si="124"/>
        <v>40</v>
      </c>
    </row>
    <row r="7977" spans="1:10" x14ac:dyDescent="0.3">
      <c r="A7977" s="21" t="s">
        <v>7700</v>
      </c>
      <c r="C7977" s="18">
        <v>409.45453270331018</v>
      </c>
      <c r="D7977" s="1"/>
      <c r="E7977" s="1">
        <v>3</v>
      </c>
      <c r="F7977" s="1">
        <v>2</v>
      </c>
      <c r="G7977" s="1">
        <v>0</v>
      </c>
      <c r="H7977" s="1">
        <v>1</v>
      </c>
      <c r="I7977" s="15">
        <v>0.66666666666666663</v>
      </c>
      <c r="J7977">
        <f t="shared" si="124"/>
        <v>40</v>
      </c>
    </row>
    <row r="7978" spans="1:10" x14ac:dyDescent="0.3">
      <c r="A7978" t="s">
        <v>7701</v>
      </c>
      <c r="C7978" s="18">
        <v>409.45289251634404</v>
      </c>
      <c r="D7978" s="1"/>
      <c r="E7978" s="1">
        <v>3</v>
      </c>
      <c r="F7978" s="1">
        <v>2</v>
      </c>
      <c r="G7978" s="1">
        <v>0</v>
      </c>
      <c r="H7978" s="1">
        <v>1</v>
      </c>
      <c r="I7978" s="15">
        <v>0.66666666666666663</v>
      </c>
      <c r="J7978">
        <f t="shared" si="124"/>
        <v>40</v>
      </c>
    </row>
    <row r="7979" spans="1:10" x14ac:dyDescent="0.3">
      <c r="A7979" t="s">
        <v>7702</v>
      </c>
      <c r="C7979" s="18">
        <v>409.45156503534173</v>
      </c>
      <c r="D7979" s="1"/>
      <c r="E7979" s="1">
        <v>3</v>
      </c>
      <c r="F7979" s="1">
        <v>2</v>
      </c>
      <c r="G7979" s="1">
        <v>0</v>
      </c>
      <c r="H7979" s="1">
        <v>1</v>
      </c>
      <c r="I7979" s="15">
        <v>0.66666666666666663</v>
      </c>
      <c r="J7979">
        <f t="shared" si="124"/>
        <v>40</v>
      </c>
    </row>
    <row r="7980" spans="1:10" x14ac:dyDescent="0.3">
      <c r="A7980" t="s">
        <v>7703</v>
      </c>
      <c r="C7980" s="18">
        <v>409.45085765426097</v>
      </c>
      <c r="D7980" s="1"/>
      <c r="E7980" s="1">
        <v>3</v>
      </c>
      <c r="F7980" s="1">
        <v>2</v>
      </c>
      <c r="G7980" s="1">
        <v>0</v>
      </c>
      <c r="H7980" s="1">
        <v>1</v>
      </c>
      <c r="I7980" s="15">
        <v>0.66666666666666663</v>
      </c>
      <c r="J7980">
        <f t="shared" si="124"/>
        <v>40</v>
      </c>
    </row>
    <row r="7981" spans="1:10" x14ac:dyDescent="0.3">
      <c r="A7981" t="s">
        <v>7704</v>
      </c>
      <c r="C7981" s="18">
        <v>409.44958991254668</v>
      </c>
      <c r="D7981" s="1"/>
      <c r="E7981" s="1">
        <v>5</v>
      </c>
      <c r="F7981" s="1">
        <v>2</v>
      </c>
      <c r="G7981" s="1">
        <v>2</v>
      </c>
      <c r="H7981" s="1">
        <v>1</v>
      </c>
      <c r="I7981" s="15">
        <v>0.6</v>
      </c>
      <c r="J7981">
        <f t="shared" si="124"/>
        <v>40</v>
      </c>
    </row>
    <row r="7982" spans="1:10" x14ac:dyDescent="0.3">
      <c r="A7982" t="s">
        <v>7705</v>
      </c>
      <c r="C7982" s="18">
        <v>409.44923506684529</v>
      </c>
      <c r="D7982" s="1"/>
      <c r="E7982" s="1">
        <v>3</v>
      </c>
      <c r="F7982" s="1">
        <v>2</v>
      </c>
      <c r="G7982" s="1">
        <v>0</v>
      </c>
      <c r="H7982" s="1">
        <v>1</v>
      </c>
      <c r="I7982" s="15">
        <v>0.66666666666666663</v>
      </c>
      <c r="J7982">
        <f t="shared" si="124"/>
        <v>40</v>
      </c>
    </row>
    <row r="7983" spans="1:10" x14ac:dyDescent="0.3">
      <c r="A7983" t="s">
        <v>7706</v>
      </c>
      <c r="C7983" s="18">
        <v>409.44910728017595</v>
      </c>
      <c r="D7983" s="1"/>
      <c r="E7983" s="1">
        <v>3</v>
      </c>
      <c r="F7983" s="1">
        <v>2</v>
      </c>
      <c r="G7983" s="1">
        <v>0</v>
      </c>
      <c r="H7983" s="1">
        <v>1</v>
      </c>
      <c r="I7983" s="15">
        <v>0.66666666666666663</v>
      </c>
      <c r="J7983">
        <f t="shared" si="124"/>
        <v>40</v>
      </c>
    </row>
    <row r="7984" spans="1:10" x14ac:dyDescent="0.3">
      <c r="A7984" t="s">
        <v>7707</v>
      </c>
      <c r="C7984" s="18">
        <v>409.44780152681062</v>
      </c>
      <c r="D7984" s="1"/>
      <c r="E7984" s="1">
        <v>8</v>
      </c>
      <c r="F7984" s="1">
        <v>4</v>
      </c>
      <c r="G7984" s="1">
        <v>1</v>
      </c>
      <c r="H7984" s="1">
        <v>3</v>
      </c>
      <c r="I7984" s="15">
        <v>0.5625</v>
      </c>
      <c r="J7984">
        <f t="shared" si="124"/>
        <v>40</v>
      </c>
    </row>
    <row r="7985" spans="1:10" x14ac:dyDescent="0.3">
      <c r="A7985" t="s">
        <v>7708</v>
      </c>
      <c r="C7985" s="18">
        <v>409.44689445868494</v>
      </c>
      <c r="D7985" s="1"/>
      <c r="E7985" s="1">
        <v>3</v>
      </c>
      <c r="F7985" s="1">
        <v>2</v>
      </c>
      <c r="G7985" s="1">
        <v>0</v>
      </c>
      <c r="H7985" s="1">
        <v>1</v>
      </c>
      <c r="I7985" s="15">
        <v>0.66666666666666663</v>
      </c>
      <c r="J7985">
        <f t="shared" si="124"/>
        <v>40</v>
      </c>
    </row>
    <row r="7986" spans="1:10" x14ac:dyDescent="0.3">
      <c r="A7986" t="s">
        <v>7709</v>
      </c>
      <c r="C7986" s="18">
        <v>409.44522683385657</v>
      </c>
      <c r="D7986" s="1"/>
      <c r="E7986" s="1">
        <v>3</v>
      </c>
      <c r="F7986" s="1">
        <v>2</v>
      </c>
      <c r="G7986" s="1">
        <v>0</v>
      </c>
      <c r="H7986" s="1">
        <v>1</v>
      </c>
      <c r="I7986" s="15">
        <v>0.66666666666666663</v>
      </c>
      <c r="J7986">
        <f t="shared" si="124"/>
        <v>40</v>
      </c>
    </row>
    <row r="7987" spans="1:10" x14ac:dyDescent="0.3">
      <c r="A7987" s="21" t="s">
        <v>7710</v>
      </c>
      <c r="C7987" s="18">
        <v>409.44431048937179</v>
      </c>
      <c r="D7987" s="1"/>
      <c r="E7987" s="1">
        <v>3</v>
      </c>
      <c r="F7987" s="1">
        <v>2</v>
      </c>
      <c r="G7987" s="1">
        <v>0</v>
      </c>
      <c r="H7987" s="1">
        <v>1</v>
      </c>
      <c r="I7987" s="15">
        <v>0.66666666666666663</v>
      </c>
      <c r="J7987">
        <f t="shared" si="124"/>
        <v>40</v>
      </c>
    </row>
    <row r="7988" spans="1:10" x14ac:dyDescent="0.3">
      <c r="A7988" t="s">
        <v>7711</v>
      </c>
      <c r="C7988" s="18">
        <v>409.44243167830092</v>
      </c>
      <c r="D7988" s="1"/>
      <c r="E7988" s="1">
        <v>5</v>
      </c>
      <c r="F7988" s="1">
        <v>3</v>
      </c>
      <c r="G7988" s="1">
        <v>0</v>
      </c>
      <c r="H7988" s="1">
        <v>2</v>
      </c>
      <c r="I7988" s="15">
        <v>0.6</v>
      </c>
      <c r="J7988">
        <f t="shared" si="124"/>
        <v>40</v>
      </c>
    </row>
    <row r="7989" spans="1:10" x14ac:dyDescent="0.3">
      <c r="A7989" t="s">
        <v>7712</v>
      </c>
      <c r="C7989" s="18">
        <v>409.44239902262836</v>
      </c>
      <c r="D7989" s="1"/>
      <c r="E7989" s="1">
        <v>3</v>
      </c>
      <c r="F7989" s="1">
        <v>2</v>
      </c>
      <c r="G7989" s="1">
        <v>0</v>
      </c>
      <c r="H7989" s="1">
        <v>1</v>
      </c>
      <c r="I7989" s="15">
        <v>0.66666666666666663</v>
      </c>
      <c r="J7989">
        <f t="shared" si="124"/>
        <v>40</v>
      </c>
    </row>
    <row r="7990" spans="1:10" x14ac:dyDescent="0.3">
      <c r="A7990" t="s">
        <v>7713</v>
      </c>
      <c r="C7990" s="18">
        <v>409.44153886200235</v>
      </c>
      <c r="D7990" s="1"/>
      <c r="E7990" s="1">
        <v>3</v>
      </c>
      <c r="F7990" s="1">
        <v>2</v>
      </c>
      <c r="G7990" s="1">
        <v>0</v>
      </c>
      <c r="H7990" s="1">
        <v>1</v>
      </c>
      <c r="I7990" s="15">
        <v>0.66666666666666663</v>
      </c>
      <c r="J7990">
        <f t="shared" si="124"/>
        <v>40</v>
      </c>
    </row>
    <row r="7991" spans="1:10" x14ac:dyDescent="0.3">
      <c r="A7991" t="s">
        <v>7714</v>
      </c>
      <c r="C7991" s="18">
        <v>409.44153886200235</v>
      </c>
      <c r="D7991" s="1"/>
      <c r="E7991" s="1">
        <v>3</v>
      </c>
      <c r="F7991" s="1">
        <v>2</v>
      </c>
      <c r="G7991" s="1">
        <v>0</v>
      </c>
      <c r="H7991" s="1">
        <v>1</v>
      </c>
      <c r="I7991" s="15">
        <v>0.66666666666666663</v>
      </c>
      <c r="J7991">
        <f t="shared" si="124"/>
        <v>40</v>
      </c>
    </row>
    <row r="7992" spans="1:10" x14ac:dyDescent="0.3">
      <c r="A7992" t="s">
        <v>7715</v>
      </c>
      <c r="C7992" s="18">
        <v>409.44153886200235</v>
      </c>
      <c r="D7992" s="1"/>
      <c r="E7992" s="1">
        <v>3</v>
      </c>
      <c r="F7992" s="1">
        <v>2</v>
      </c>
      <c r="G7992" s="1">
        <v>0</v>
      </c>
      <c r="H7992" s="1">
        <v>1</v>
      </c>
      <c r="I7992" s="15">
        <v>0.66666666666666663</v>
      </c>
      <c r="J7992">
        <f t="shared" si="124"/>
        <v>40</v>
      </c>
    </row>
    <row r="7993" spans="1:10" x14ac:dyDescent="0.3">
      <c r="A7993" t="s">
        <v>7716</v>
      </c>
      <c r="C7993" s="18">
        <v>409.44153886200235</v>
      </c>
      <c r="D7993" s="1"/>
      <c r="E7993" s="1">
        <v>3</v>
      </c>
      <c r="F7993" s="1">
        <v>2</v>
      </c>
      <c r="G7993" s="1">
        <v>0</v>
      </c>
      <c r="H7993" s="1">
        <v>1</v>
      </c>
      <c r="I7993" s="15">
        <v>0.66666666666666663</v>
      </c>
      <c r="J7993">
        <f t="shared" si="124"/>
        <v>40</v>
      </c>
    </row>
    <row r="7994" spans="1:10" x14ac:dyDescent="0.3">
      <c r="A7994" t="s">
        <v>7717</v>
      </c>
      <c r="C7994" s="18">
        <v>409.44153886200235</v>
      </c>
      <c r="D7994" s="1"/>
      <c r="E7994" s="1">
        <v>3</v>
      </c>
      <c r="F7994" s="1">
        <v>2</v>
      </c>
      <c r="G7994" s="1">
        <v>0</v>
      </c>
      <c r="H7994" s="1">
        <v>1</v>
      </c>
      <c r="I7994" s="15">
        <v>0.66666666666666663</v>
      </c>
      <c r="J7994">
        <f t="shared" si="124"/>
        <v>40</v>
      </c>
    </row>
    <row r="7995" spans="1:10" x14ac:dyDescent="0.3">
      <c r="A7995" t="s">
        <v>7718</v>
      </c>
      <c r="C7995" s="18">
        <v>409.44153886200235</v>
      </c>
      <c r="D7995" s="1"/>
      <c r="E7995" s="1">
        <v>3</v>
      </c>
      <c r="F7995" s="1">
        <v>2</v>
      </c>
      <c r="G7995" s="1">
        <v>0</v>
      </c>
      <c r="H7995" s="1">
        <v>1</v>
      </c>
      <c r="I7995" s="15">
        <v>0.66666666666666663</v>
      </c>
      <c r="J7995">
        <f t="shared" si="124"/>
        <v>40</v>
      </c>
    </row>
    <row r="7996" spans="1:10" x14ac:dyDescent="0.3">
      <c r="A7996" t="s">
        <v>7719</v>
      </c>
      <c r="C7996" s="18">
        <v>409.44153886200235</v>
      </c>
      <c r="D7996" s="1"/>
      <c r="E7996" s="1">
        <v>3</v>
      </c>
      <c r="F7996" s="1">
        <v>2</v>
      </c>
      <c r="G7996" s="1">
        <v>0</v>
      </c>
      <c r="H7996" s="1">
        <v>1</v>
      </c>
      <c r="I7996" s="15">
        <v>0.66666666666666663</v>
      </c>
      <c r="J7996">
        <f t="shared" si="124"/>
        <v>40</v>
      </c>
    </row>
    <row r="7997" spans="1:10" x14ac:dyDescent="0.3">
      <c r="A7997" t="s">
        <v>7720</v>
      </c>
      <c r="C7997" s="18">
        <v>409.44153886200235</v>
      </c>
      <c r="D7997" s="1"/>
      <c r="E7997" s="1">
        <v>3</v>
      </c>
      <c r="F7997" s="1">
        <v>2</v>
      </c>
      <c r="G7997" s="1">
        <v>0</v>
      </c>
      <c r="H7997" s="1">
        <v>1</v>
      </c>
      <c r="I7997" s="15">
        <v>0.66666666666666663</v>
      </c>
      <c r="J7997">
        <f t="shared" si="124"/>
        <v>40</v>
      </c>
    </row>
    <row r="7998" spans="1:10" x14ac:dyDescent="0.3">
      <c r="A7998" t="s">
        <v>7721</v>
      </c>
      <c r="C7998" s="18">
        <v>409.44153886200235</v>
      </c>
      <c r="D7998" s="1"/>
      <c r="E7998" s="1">
        <v>3</v>
      </c>
      <c r="F7998" s="1">
        <v>2</v>
      </c>
      <c r="G7998" s="1">
        <v>0</v>
      </c>
      <c r="H7998" s="1">
        <v>1</v>
      </c>
      <c r="I7998" s="15">
        <v>0.66666666666666663</v>
      </c>
      <c r="J7998">
        <f t="shared" si="124"/>
        <v>40</v>
      </c>
    </row>
    <row r="7999" spans="1:10" x14ac:dyDescent="0.3">
      <c r="A7999" t="s">
        <v>7722</v>
      </c>
      <c r="C7999" s="18">
        <v>409.44153886200235</v>
      </c>
      <c r="D7999" s="1"/>
      <c r="E7999" s="1">
        <v>3</v>
      </c>
      <c r="F7999" s="1">
        <v>2</v>
      </c>
      <c r="G7999" s="1">
        <v>0</v>
      </c>
      <c r="H7999" s="1">
        <v>1</v>
      </c>
      <c r="I7999" s="15">
        <v>0.66666666666666663</v>
      </c>
      <c r="J7999">
        <f t="shared" si="124"/>
        <v>40</v>
      </c>
    </row>
    <row r="8000" spans="1:10" x14ac:dyDescent="0.3">
      <c r="A8000" t="s">
        <v>7723</v>
      </c>
      <c r="C8000" s="18">
        <v>409.44153886200235</v>
      </c>
      <c r="D8000" s="1"/>
      <c r="E8000" s="1">
        <v>3</v>
      </c>
      <c r="F8000" s="1">
        <v>2</v>
      </c>
      <c r="G8000" s="1">
        <v>0</v>
      </c>
      <c r="H8000" s="1">
        <v>1</v>
      </c>
      <c r="I8000" s="15">
        <v>0.66666666666666663</v>
      </c>
      <c r="J8000">
        <f t="shared" si="124"/>
        <v>40</v>
      </c>
    </row>
    <row r="8001" spans="1:10" x14ac:dyDescent="0.3">
      <c r="A8001" t="s">
        <v>7724</v>
      </c>
      <c r="C8001" s="18">
        <v>409.44153886200235</v>
      </c>
      <c r="D8001" s="1"/>
      <c r="E8001" s="1">
        <v>2</v>
      </c>
      <c r="F8001" s="1">
        <v>2</v>
      </c>
      <c r="G8001" s="1">
        <v>0</v>
      </c>
      <c r="H8001" s="1">
        <v>0</v>
      </c>
      <c r="I8001" s="15">
        <v>1</v>
      </c>
      <c r="J8001">
        <f t="shared" si="124"/>
        <v>40</v>
      </c>
    </row>
    <row r="8002" spans="1:10" x14ac:dyDescent="0.3">
      <c r="A8002" t="s">
        <v>7725</v>
      </c>
      <c r="C8002" s="18">
        <v>409.44153886200235</v>
      </c>
      <c r="D8002" s="1"/>
      <c r="E8002" s="1">
        <v>3</v>
      </c>
      <c r="F8002" s="1">
        <v>2</v>
      </c>
      <c r="G8002" s="1">
        <v>0</v>
      </c>
      <c r="H8002" s="1">
        <v>1</v>
      </c>
      <c r="I8002" s="15">
        <v>0.66666666666666663</v>
      </c>
      <c r="J8002">
        <f t="shared" si="124"/>
        <v>40</v>
      </c>
    </row>
    <row r="8003" spans="1:10" x14ac:dyDescent="0.3">
      <c r="A8003" t="s">
        <v>7726</v>
      </c>
      <c r="C8003" s="18">
        <v>409.44153886200235</v>
      </c>
      <c r="D8003" s="1"/>
      <c r="E8003" s="1">
        <v>3</v>
      </c>
      <c r="F8003" s="1">
        <v>2</v>
      </c>
      <c r="G8003" s="1">
        <v>0</v>
      </c>
      <c r="H8003" s="1">
        <v>1</v>
      </c>
      <c r="I8003" s="15">
        <v>0.66666666666666663</v>
      </c>
      <c r="J8003">
        <f t="shared" si="124"/>
        <v>40</v>
      </c>
    </row>
    <row r="8004" spans="1:10" x14ac:dyDescent="0.3">
      <c r="A8004" t="s">
        <v>7727</v>
      </c>
      <c r="C8004" s="18">
        <v>409.44153886200235</v>
      </c>
      <c r="D8004" s="1"/>
      <c r="E8004" s="1">
        <v>3</v>
      </c>
      <c r="F8004" s="1">
        <v>2</v>
      </c>
      <c r="G8004" s="1">
        <v>0</v>
      </c>
      <c r="H8004" s="1">
        <v>1</v>
      </c>
      <c r="I8004" s="15">
        <v>0.66666666666666663</v>
      </c>
      <c r="J8004">
        <f t="shared" ref="J8004:J8067" si="125">IF(E8004&lt;=30,40,20)</f>
        <v>40</v>
      </c>
    </row>
    <row r="8005" spans="1:10" x14ac:dyDescent="0.3">
      <c r="A8005" t="s">
        <v>7728</v>
      </c>
      <c r="C8005" s="18">
        <v>409.44153886200235</v>
      </c>
      <c r="D8005" s="1"/>
      <c r="E8005" s="1">
        <v>3</v>
      </c>
      <c r="F8005" s="1">
        <v>2</v>
      </c>
      <c r="G8005" s="1">
        <v>0</v>
      </c>
      <c r="H8005" s="1">
        <v>1</v>
      </c>
      <c r="I8005" s="15">
        <v>0.66666666666666663</v>
      </c>
      <c r="J8005">
        <f t="shared" si="125"/>
        <v>40</v>
      </c>
    </row>
    <row r="8006" spans="1:10" x14ac:dyDescent="0.3">
      <c r="A8006" t="s">
        <v>7729</v>
      </c>
      <c r="C8006" s="18">
        <v>409.44153886200235</v>
      </c>
      <c r="D8006" s="1"/>
      <c r="E8006" s="1">
        <v>3</v>
      </c>
      <c r="F8006" s="1">
        <v>2</v>
      </c>
      <c r="G8006" s="1">
        <v>0</v>
      </c>
      <c r="H8006" s="1">
        <v>1</v>
      </c>
      <c r="I8006" s="15">
        <v>0.66666666666666663</v>
      </c>
      <c r="J8006">
        <f t="shared" si="125"/>
        <v>40</v>
      </c>
    </row>
    <row r="8007" spans="1:10" x14ac:dyDescent="0.3">
      <c r="A8007" s="21" t="s">
        <v>7730</v>
      </c>
      <c r="C8007" s="18">
        <v>409.44148571089471</v>
      </c>
      <c r="D8007" s="1"/>
      <c r="E8007" s="1">
        <v>3</v>
      </c>
      <c r="F8007" s="1">
        <v>2</v>
      </c>
      <c r="G8007" s="1">
        <v>0</v>
      </c>
      <c r="H8007" s="1">
        <v>1</v>
      </c>
      <c r="I8007" s="15">
        <v>0.66666666666666663</v>
      </c>
      <c r="J8007">
        <f t="shared" si="125"/>
        <v>40</v>
      </c>
    </row>
    <row r="8008" spans="1:10" x14ac:dyDescent="0.3">
      <c r="A8008" t="s">
        <v>7731</v>
      </c>
      <c r="C8008" s="18">
        <v>409.44148571089471</v>
      </c>
      <c r="D8008" s="1"/>
      <c r="E8008" s="1">
        <v>3</v>
      </c>
      <c r="F8008" s="1">
        <v>2</v>
      </c>
      <c r="G8008" s="1">
        <v>0</v>
      </c>
      <c r="H8008" s="1">
        <v>1</v>
      </c>
      <c r="I8008" s="15">
        <v>0.66666666666666663</v>
      </c>
      <c r="J8008">
        <f t="shared" si="125"/>
        <v>40</v>
      </c>
    </row>
    <row r="8009" spans="1:10" x14ac:dyDescent="0.3">
      <c r="A8009" t="s">
        <v>7732</v>
      </c>
      <c r="C8009" s="18">
        <v>409.44148571089471</v>
      </c>
      <c r="D8009" s="1"/>
      <c r="E8009" s="1">
        <v>3</v>
      </c>
      <c r="F8009" s="1">
        <v>2</v>
      </c>
      <c r="G8009" s="1">
        <v>0</v>
      </c>
      <c r="H8009" s="1">
        <v>1</v>
      </c>
      <c r="I8009" s="15">
        <v>0.66666666666666663</v>
      </c>
      <c r="J8009">
        <f t="shared" si="125"/>
        <v>40</v>
      </c>
    </row>
    <row r="8010" spans="1:10" x14ac:dyDescent="0.3">
      <c r="A8010" t="s">
        <v>7733</v>
      </c>
      <c r="C8010" s="18">
        <v>409.44148571089471</v>
      </c>
      <c r="D8010" s="1"/>
      <c r="E8010" s="1">
        <v>3</v>
      </c>
      <c r="F8010" s="1">
        <v>2</v>
      </c>
      <c r="G8010" s="1">
        <v>0</v>
      </c>
      <c r="H8010" s="1">
        <v>1</v>
      </c>
      <c r="I8010" s="15">
        <v>0.66666666666666663</v>
      </c>
      <c r="J8010">
        <f t="shared" si="125"/>
        <v>40</v>
      </c>
    </row>
    <row r="8011" spans="1:10" x14ac:dyDescent="0.3">
      <c r="A8011" t="s">
        <v>7734</v>
      </c>
      <c r="C8011" s="18">
        <v>409.44148571089471</v>
      </c>
      <c r="D8011" s="1"/>
      <c r="E8011" s="1">
        <v>4</v>
      </c>
      <c r="F8011" s="1">
        <v>3</v>
      </c>
      <c r="G8011" s="1">
        <v>0</v>
      </c>
      <c r="H8011" s="1">
        <v>1</v>
      </c>
      <c r="I8011" s="15">
        <v>0.75</v>
      </c>
      <c r="J8011">
        <f t="shared" si="125"/>
        <v>40</v>
      </c>
    </row>
    <row r="8012" spans="1:10" x14ac:dyDescent="0.3">
      <c r="A8012" t="s">
        <v>7735</v>
      </c>
      <c r="C8012" s="18">
        <v>409.44148571089471</v>
      </c>
      <c r="D8012" s="1"/>
      <c r="E8012" s="1">
        <v>3</v>
      </c>
      <c r="F8012" s="1">
        <v>2</v>
      </c>
      <c r="G8012" s="1">
        <v>0</v>
      </c>
      <c r="H8012" s="1">
        <v>1</v>
      </c>
      <c r="I8012" s="15">
        <v>0.66666666666666663</v>
      </c>
      <c r="J8012">
        <f t="shared" si="125"/>
        <v>40</v>
      </c>
    </row>
    <row r="8013" spans="1:10" x14ac:dyDescent="0.3">
      <c r="A8013" t="s">
        <v>7736</v>
      </c>
      <c r="C8013" s="18">
        <v>409.44148571089471</v>
      </c>
      <c r="D8013" s="1"/>
      <c r="E8013" s="1">
        <v>1</v>
      </c>
      <c r="F8013" s="1">
        <v>1</v>
      </c>
      <c r="G8013" s="1">
        <v>0</v>
      </c>
      <c r="H8013" s="1">
        <v>0</v>
      </c>
      <c r="I8013" s="15">
        <v>1</v>
      </c>
      <c r="J8013">
        <f t="shared" si="125"/>
        <v>40</v>
      </c>
    </row>
    <row r="8014" spans="1:10" x14ac:dyDescent="0.3">
      <c r="A8014" t="s">
        <v>7737</v>
      </c>
      <c r="C8014" s="18">
        <v>409.44148571089471</v>
      </c>
      <c r="D8014" s="1"/>
      <c r="E8014" s="1">
        <v>3</v>
      </c>
      <c r="F8014" s="1">
        <v>2</v>
      </c>
      <c r="G8014" s="1">
        <v>0</v>
      </c>
      <c r="H8014" s="1">
        <v>1</v>
      </c>
      <c r="I8014" s="15">
        <v>0.66666666666666663</v>
      </c>
      <c r="J8014">
        <f t="shared" si="125"/>
        <v>40</v>
      </c>
    </row>
    <row r="8015" spans="1:10" x14ac:dyDescent="0.3">
      <c r="A8015" t="s">
        <v>7738</v>
      </c>
      <c r="C8015" s="18">
        <v>409.44148571089471</v>
      </c>
      <c r="D8015" s="1"/>
      <c r="E8015" s="1">
        <v>3</v>
      </c>
      <c r="F8015" s="1">
        <v>2</v>
      </c>
      <c r="G8015" s="1">
        <v>0</v>
      </c>
      <c r="H8015" s="1">
        <v>1</v>
      </c>
      <c r="I8015" s="15">
        <v>0.66666666666666663</v>
      </c>
      <c r="J8015">
        <f t="shared" si="125"/>
        <v>40</v>
      </c>
    </row>
    <row r="8016" spans="1:10" x14ac:dyDescent="0.3">
      <c r="A8016" t="s">
        <v>7739</v>
      </c>
      <c r="C8016" s="18">
        <v>409.44148571089471</v>
      </c>
      <c r="D8016" s="1"/>
      <c r="E8016" s="1">
        <v>1</v>
      </c>
      <c r="F8016" s="1">
        <v>1</v>
      </c>
      <c r="G8016" s="1">
        <v>0</v>
      </c>
      <c r="H8016" s="1">
        <v>0</v>
      </c>
      <c r="I8016" s="15">
        <v>1</v>
      </c>
      <c r="J8016">
        <f t="shared" si="125"/>
        <v>40</v>
      </c>
    </row>
    <row r="8017" spans="1:10" x14ac:dyDescent="0.3">
      <c r="A8017" t="s">
        <v>7740</v>
      </c>
      <c r="C8017" s="18">
        <v>409.44148571089471</v>
      </c>
      <c r="D8017" s="1"/>
      <c r="E8017" s="1">
        <v>3</v>
      </c>
      <c r="F8017" s="1">
        <v>2</v>
      </c>
      <c r="G8017" s="1">
        <v>0</v>
      </c>
      <c r="H8017" s="1">
        <v>1</v>
      </c>
      <c r="I8017" s="15">
        <v>0.66666666666666663</v>
      </c>
      <c r="J8017">
        <f t="shared" si="125"/>
        <v>40</v>
      </c>
    </row>
    <row r="8018" spans="1:10" x14ac:dyDescent="0.3">
      <c r="A8018" t="s">
        <v>7741</v>
      </c>
      <c r="C8018" s="18">
        <v>409.44146167973571</v>
      </c>
      <c r="D8018" s="1"/>
      <c r="E8018" s="1">
        <v>3</v>
      </c>
      <c r="F8018" s="1">
        <v>2</v>
      </c>
      <c r="G8018" s="1">
        <v>0</v>
      </c>
      <c r="H8018" s="1">
        <v>1</v>
      </c>
      <c r="I8018" s="15">
        <v>0.66666666666666663</v>
      </c>
      <c r="J8018">
        <f t="shared" si="125"/>
        <v>40</v>
      </c>
    </row>
    <row r="8019" spans="1:10" x14ac:dyDescent="0.3">
      <c r="A8019" t="s">
        <v>7742</v>
      </c>
      <c r="C8019" s="18">
        <v>409.44143909984609</v>
      </c>
      <c r="D8019" s="1"/>
      <c r="E8019" s="1">
        <v>3</v>
      </c>
      <c r="F8019" s="1">
        <v>2</v>
      </c>
      <c r="G8019" s="1">
        <v>0</v>
      </c>
      <c r="H8019" s="1">
        <v>1</v>
      </c>
      <c r="I8019" s="15">
        <v>0.66666666666666663</v>
      </c>
      <c r="J8019">
        <f t="shared" si="125"/>
        <v>40</v>
      </c>
    </row>
    <row r="8020" spans="1:10" x14ac:dyDescent="0.3">
      <c r="A8020" t="s">
        <v>7743</v>
      </c>
      <c r="C8020" s="18">
        <v>409.44112928681562</v>
      </c>
      <c r="D8020" s="1"/>
      <c r="E8020" s="1">
        <v>3</v>
      </c>
      <c r="F8020" s="1">
        <v>2</v>
      </c>
      <c r="G8020" s="1">
        <v>0</v>
      </c>
      <c r="H8020" s="1">
        <v>1</v>
      </c>
      <c r="I8020" s="15">
        <v>0.66666666666666663</v>
      </c>
      <c r="J8020">
        <f t="shared" si="125"/>
        <v>40</v>
      </c>
    </row>
    <row r="8021" spans="1:10" x14ac:dyDescent="0.3">
      <c r="A8021" t="s">
        <v>7744</v>
      </c>
      <c r="C8021" s="18">
        <v>409.4407240642289</v>
      </c>
      <c r="D8021" s="1"/>
      <c r="E8021" s="1">
        <v>3</v>
      </c>
      <c r="F8021" s="1">
        <v>2</v>
      </c>
      <c r="G8021" s="1">
        <v>0</v>
      </c>
      <c r="H8021" s="1">
        <v>1</v>
      </c>
      <c r="I8021" s="15">
        <v>0.66666666666666663</v>
      </c>
      <c r="J8021">
        <f t="shared" si="125"/>
        <v>40</v>
      </c>
    </row>
    <row r="8022" spans="1:10" x14ac:dyDescent="0.3">
      <c r="A8022" t="s">
        <v>7745</v>
      </c>
      <c r="C8022" s="18">
        <v>409.44015278600222</v>
      </c>
      <c r="D8022" s="1"/>
      <c r="E8022" s="1">
        <v>3</v>
      </c>
      <c r="F8022" s="1">
        <v>2</v>
      </c>
      <c r="G8022" s="1">
        <v>0</v>
      </c>
      <c r="H8022" s="1">
        <v>1</v>
      </c>
      <c r="I8022" s="15">
        <v>0.66666666666666663</v>
      </c>
      <c r="J8022">
        <f t="shared" si="125"/>
        <v>40</v>
      </c>
    </row>
    <row r="8023" spans="1:10" x14ac:dyDescent="0.3">
      <c r="A8023" t="s">
        <v>7746</v>
      </c>
      <c r="C8023" s="18">
        <v>409.43985658491505</v>
      </c>
      <c r="D8023" s="1"/>
      <c r="E8023" s="1">
        <v>3</v>
      </c>
      <c r="F8023" s="1">
        <v>2</v>
      </c>
      <c r="G8023" s="1">
        <v>0</v>
      </c>
      <c r="H8023" s="1">
        <v>1</v>
      </c>
      <c r="I8023" s="15">
        <v>0.66666666666666663</v>
      </c>
      <c r="J8023">
        <f t="shared" si="125"/>
        <v>40</v>
      </c>
    </row>
    <row r="8024" spans="1:10" x14ac:dyDescent="0.3">
      <c r="A8024" t="s">
        <v>7747</v>
      </c>
      <c r="C8024" s="18">
        <v>409.4387870844871</v>
      </c>
      <c r="D8024" s="1"/>
      <c r="E8024" s="1">
        <v>5</v>
      </c>
      <c r="F8024" s="1">
        <v>3</v>
      </c>
      <c r="G8024" s="1">
        <v>0</v>
      </c>
      <c r="H8024" s="1">
        <v>2</v>
      </c>
      <c r="I8024" s="15">
        <v>0.6</v>
      </c>
      <c r="J8024">
        <f t="shared" si="125"/>
        <v>40</v>
      </c>
    </row>
    <row r="8025" spans="1:10" x14ac:dyDescent="0.3">
      <c r="A8025" t="s">
        <v>7749</v>
      </c>
      <c r="C8025" s="18">
        <v>409.43725158781012</v>
      </c>
      <c r="D8025" s="1"/>
      <c r="E8025" s="1">
        <v>8</v>
      </c>
      <c r="F8025" s="1">
        <v>4</v>
      </c>
      <c r="G8025" s="1">
        <v>1</v>
      </c>
      <c r="H8025" s="1">
        <v>3</v>
      </c>
      <c r="I8025" s="15">
        <v>0.5625</v>
      </c>
      <c r="J8025">
        <f t="shared" si="125"/>
        <v>40</v>
      </c>
    </row>
    <row r="8026" spans="1:10" x14ac:dyDescent="0.3">
      <c r="A8026" t="s">
        <v>7753</v>
      </c>
      <c r="C8026" s="18">
        <v>409.43722250520631</v>
      </c>
      <c r="D8026" s="1"/>
      <c r="E8026" s="1">
        <v>3</v>
      </c>
      <c r="F8026" s="1">
        <v>2</v>
      </c>
      <c r="G8026" s="1">
        <v>0</v>
      </c>
      <c r="H8026" s="1">
        <v>1</v>
      </c>
      <c r="I8026" s="15">
        <v>0.66666666666666663</v>
      </c>
      <c r="J8026">
        <f t="shared" si="125"/>
        <v>40</v>
      </c>
    </row>
    <row r="8027" spans="1:10" x14ac:dyDescent="0.3">
      <c r="A8027" t="s">
        <v>7750</v>
      </c>
      <c r="C8027" s="18">
        <v>409.43554697568965</v>
      </c>
      <c r="D8027" s="1"/>
      <c r="E8027" s="1">
        <v>5</v>
      </c>
      <c r="F8027" s="1">
        <v>3</v>
      </c>
      <c r="G8027" s="1">
        <v>0</v>
      </c>
      <c r="H8027" s="1">
        <v>2</v>
      </c>
      <c r="I8027" s="15">
        <v>0.6</v>
      </c>
      <c r="J8027">
        <f t="shared" si="125"/>
        <v>40</v>
      </c>
    </row>
    <row r="8028" spans="1:10" x14ac:dyDescent="0.3">
      <c r="A8028" t="s">
        <v>7751</v>
      </c>
      <c r="C8028" s="18">
        <v>409.4344187852958</v>
      </c>
      <c r="D8028" s="1"/>
      <c r="E8028" s="1">
        <v>3</v>
      </c>
      <c r="F8028" s="1">
        <v>2</v>
      </c>
      <c r="G8028" s="1">
        <v>0</v>
      </c>
      <c r="H8028" s="1">
        <v>1</v>
      </c>
      <c r="I8028" s="15">
        <v>0.66666666666666663</v>
      </c>
      <c r="J8028">
        <f t="shared" si="125"/>
        <v>40</v>
      </c>
    </row>
    <row r="8029" spans="1:10" x14ac:dyDescent="0.3">
      <c r="A8029" t="s">
        <v>7752</v>
      </c>
      <c r="C8029" s="18">
        <v>409.43417652769296</v>
      </c>
      <c r="D8029" s="1"/>
      <c r="E8029" s="1">
        <v>3</v>
      </c>
      <c r="F8029" s="1">
        <v>2</v>
      </c>
      <c r="G8029" s="1">
        <v>0</v>
      </c>
      <c r="H8029" s="1">
        <v>1</v>
      </c>
      <c r="I8029" s="15">
        <v>0.66666666666666663</v>
      </c>
      <c r="J8029">
        <f t="shared" si="125"/>
        <v>40</v>
      </c>
    </row>
    <row r="8030" spans="1:10" x14ac:dyDescent="0.3">
      <c r="A8030" t="s">
        <v>7754</v>
      </c>
      <c r="C8030" s="18">
        <v>409.43382244303814</v>
      </c>
      <c r="D8030" s="1"/>
      <c r="E8030" s="1">
        <v>3</v>
      </c>
      <c r="F8030" s="1">
        <v>2</v>
      </c>
      <c r="G8030" s="1">
        <v>0</v>
      </c>
      <c r="H8030" s="1">
        <v>1</v>
      </c>
      <c r="I8030" s="15">
        <v>0.66666666666666663</v>
      </c>
      <c r="J8030">
        <f t="shared" si="125"/>
        <v>40</v>
      </c>
    </row>
    <row r="8031" spans="1:10" x14ac:dyDescent="0.3">
      <c r="A8031" t="s">
        <v>7755</v>
      </c>
      <c r="C8031" s="18">
        <v>409.43325694628118</v>
      </c>
      <c r="D8031" s="1"/>
      <c r="E8031" s="1">
        <v>3</v>
      </c>
      <c r="F8031" s="1">
        <v>2</v>
      </c>
      <c r="G8031" s="1">
        <v>0</v>
      </c>
      <c r="H8031" s="1">
        <v>1</v>
      </c>
      <c r="I8031" s="15">
        <v>0.66666666666666663</v>
      </c>
      <c r="J8031">
        <f t="shared" si="125"/>
        <v>40</v>
      </c>
    </row>
    <row r="8032" spans="1:10" x14ac:dyDescent="0.3">
      <c r="A8032" t="s">
        <v>7756</v>
      </c>
      <c r="C8032" s="18">
        <v>409.43324365913008</v>
      </c>
      <c r="D8032" s="1"/>
      <c r="E8032" s="1">
        <v>3</v>
      </c>
      <c r="F8032" s="1">
        <v>2</v>
      </c>
      <c r="G8032" s="1">
        <v>0</v>
      </c>
      <c r="H8032" s="1">
        <v>1</v>
      </c>
      <c r="I8032" s="15">
        <v>0.66666666666666663</v>
      </c>
      <c r="J8032">
        <f t="shared" si="125"/>
        <v>40</v>
      </c>
    </row>
    <row r="8033" spans="1:10" x14ac:dyDescent="0.3">
      <c r="A8033" t="s">
        <v>7757</v>
      </c>
      <c r="C8033" s="18">
        <v>409.43324365913008</v>
      </c>
      <c r="D8033" s="1"/>
      <c r="E8033" s="1">
        <v>1</v>
      </c>
      <c r="F8033" s="1">
        <v>1</v>
      </c>
      <c r="G8033" s="1">
        <v>0</v>
      </c>
      <c r="H8033" s="1">
        <v>0</v>
      </c>
      <c r="I8033" s="15">
        <v>1</v>
      </c>
      <c r="J8033">
        <f t="shared" si="125"/>
        <v>40</v>
      </c>
    </row>
    <row r="8034" spans="1:10" x14ac:dyDescent="0.3">
      <c r="A8034" t="s">
        <v>7759</v>
      </c>
      <c r="C8034" s="18">
        <v>409.43277602128279</v>
      </c>
      <c r="D8034" s="1"/>
      <c r="E8034" s="1">
        <v>3</v>
      </c>
      <c r="F8034" s="1">
        <v>2</v>
      </c>
      <c r="G8034" s="1">
        <v>0</v>
      </c>
      <c r="H8034" s="1">
        <v>1</v>
      </c>
      <c r="I8034" s="15">
        <v>0.66666666666666663</v>
      </c>
      <c r="J8034">
        <f t="shared" si="125"/>
        <v>40</v>
      </c>
    </row>
    <row r="8035" spans="1:10" x14ac:dyDescent="0.3">
      <c r="A8035" t="s">
        <v>7760</v>
      </c>
      <c r="C8035" s="18">
        <v>409.43228814885225</v>
      </c>
      <c r="D8035" s="1"/>
      <c r="E8035" s="1">
        <v>3</v>
      </c>
      <c r="F8035" s="1">
        <v>2</v>
      </c>
      <c r="G8035" s="1">
        <v>0</v>
      </c>
      <c r="H8035" s="1">
        <v>1</v>
      </c>
      <c r="I8035" s="15">
        <v>0.66666666666666663</v>
      </c>
      <c r="J8035">
        <f t="shared" si="125"/>
        <v>40</v>
      </c>
    </row>
    <row r="8036" spans="1:10" x14ac:dyDescent="0.3">
      <c r="A8036" t="s">
        <v>7761</v>
      </c>
      <c r="C8036" s="18">
        <v>409.42849577080335</v>
      </c>
      <c r="D8036" s="1"/>
      <c r="E8036" s="1">
        <v>5</v>
      </c>
      <c r="F8036" s="1">
        <v>3</v>
      </c>
      <c r="G8036" s="1">
        <v>0</v>
      </c>
      <c r="H8036" s="1">
        <v>2</v>
      </c>
      <c r="I8036" s="15">
        <v>0.6</v>
      </c>
      <c r="J8036">
        <f t="shared" si="125"/>
        <v>40</v>
      </c>
    </row>
    <row r="8037" spans="1:10" x14ac:dyDescent="0.3">
      <c r="A8037" t="s">
        <v>7762</v>
      </c>
      <c r="C8037" s="18">
        <v>409.42561014575472</v>
      </c>
      <c r="D8037" s="1"/>
      <c r="E8037" s="1">
        <v>5</v>
      </c>
      <c r="F8037" s="1">
        <v>3</v>
      </c>
      <c r="G8037" s="1">
        <v>0</v>
      </c>
      <c r="H8037" s="1">
        <v>2</v>
      </c>
      <c r="I8037" s="15">
        <v>0.6</v>
      </c>
      <c r="J8037">
        <f t="shared" si="125"/>
        <v>40</v>
      </c>
    </row>
    <row r="8038" spans="1:10" x14ac:dyDescent="0.3">
      <c r="A8038" t="s">
        <v>7763</v>
      </c>
      <c r="C8038" s="18">
        <v>409.4250560278299</v>
      </c>
      <c r="D8038" s="1"/>
      <c r="E8038" s="1">
        <v>3</v>
      </c>
      <c r="F8038" s="1">
        <v>2</v>
      </c>
      <c r="G8038" s="1">
        <v>0</v>
      </c>
      <c r="H8038" s="1">
        <v>1</v>
      </c>
      <c r="I8038" s="15">
        <v>0.66666666666666663</v>
      </c>
      <c r="J8038">
        <f t="shared" si="125"/>
        <v>40</v>
      </c>
    </row>
    <row r="8039" spans="1:10" x14ac:dyDescent="0.3">
      <c r="A8039" t="s">
        <v>7764</v>
      </c>
      <c r="C8039" s="18">
        <v>409.42499959959639</v>
      </c>
      <c r="D8039" s="1"/>
      <c r="E8039" s="1">
        <v>3</v>
      </c>
      <c r="F8039" s="1">
        <v>2</v>
      </c>
      <c r="G8039" s="1">
        <v>0</v>
      </c>
      <c r="H8039" s="1">
        <v>1</v>
      </c>
      <c r="I8039" s="15">
        <v>0.66666666666666663</v>
      </c>
      <c r="J8039">
        <f t="shared" si="125"/>
        <v>40</v>
      </c>
    </row>
    <row r="8040" spans="1:10" x14ac:dyDescent="0.3">
      <c r="A8040" t="s">
        <v>7765</v>
      </c>
      <c r="C8040" s="18">
        <v>409.42498872215464</v>
      </c>
      <c r="D8040" s="1"/>
      <c r="E8040" s="1">
        <v>3</v>
      </c>
      <c r="F8040" s="1">
        <v>2</v>
      </c>
      <c r="G8040" s="1">
        <v>0</v>
      </c>
      <c r="H8040" s="1">
        <v>1</v>
      </c>
      <c r="I8040" s="15">
        <v>0.66666666666666663</v>
      </c>
      <c r="J8040">
        <f t="shared" si="125"/>
        <v>40</v>
      </c>
    </row>
    <row r="8041" spans="1:10" x14ac:dyDescent="0.3">
      <c r="A8041" t="s">
        <v>7766</v>
      </c>
      <c r="C8041" s="18">
        <v>409.42498872215464</v>
      </c>
      <c r="D8041" s="1"/>
      <c r="E8041" s="1">
        <v>3</v>
      </c>
      <c r="F8041" s="1">
        <v>2</v>
      </c>
      <c r="G8041" s="1">
        <v>0</v>
      </c>
      <c r="H8041" s="1">
        <v>1</v>
      </c>
      <c r="I8041" s="15">
        <v>0.66666666666666663</v>
      </c>
      <c r="J8041">
        <f t="shared" si="125"/>
        <v>40</v>
      </c>
    </row>
    <row r="8042" spans="1:10" x14ac:dyDescent="0.3">
      <c r="A8042" t="s">
        <v>7767</v>
      </c>
      <c r="C8042" s="18">
        <v>409.42498872215464</v>
      </c>
      <c r="D8042" s="1"/>
      <c r="E8042" s="1">
        <v>3</v>
      </c>
      <c r="F8042" s="1">
        <v>2</v>
      </c>
      <c r="G8042" s="1">
        <v>0</v>
      </c>
      <c r="H8042" s="1">
        <v>1</v>
      </c>
      <c r="I8042" s="15">
        <v>0.66666666666666663</v>
      </c>
      <c r="J8042">
        <f t="shared" si="125"/>
        <v>40</v>
      </c>
    </row>
    <row r="8043" spans="1:10" x14ac:dyDescent="0.3">
      <c r="A8043" t="s">
        <v>7768</v>
      </c>
      <c r="C8043" s="18">
        <v>409.42498872215464</v>
      </c>
      <c r="D8043" s="1"/>
      <c r="E8043" s="1">
        <v>3</v>
      </c>
      <c r="F8043" s="1">
        <v>2</v>
      </c>
      <c r="G8043" s="1">
        <v>0</v>
      </c>
      <c r="H8043" s="1">
        <v>1</v>
      </c>
      <c r="I8043" s="15">
        <v>0.66666666666666663</v>
      </c>
      <c r="J8043">
        <f t="shared" si="125"/>
        <v>40</v>
      </c>
    </row>
    <row r="8044" spans="1:10" x14ac:dyDescent="0.3">
      <c r="A8044" t="s">
        <v>7769</v>
      </c>
      <c r="C8044" s="18">
        <v>409.42498872215464</v>
      </c>
      <c r="D8044" s="1"/>
      <c r="E8044" s="1">
        <v>3</v>
      </c>
      <c r="F8044" s="1">
        <v>2</v>
      </c>
      <c r="G8044" s="1">
        <v>0</v>
      </c>
      <c r="H8044" s="1">
        <v>1</v>
      </c>
      <c r="I8044" s="15">
        <v>0.66666666666666663</v>
      </c>
      <c r="J8044">
        <f t="shared" si="125"/>
        <v>40</v>
      </c>
    </row>
    <row r="8045" spans="1:10" x14ac:dyDescent="0.3">
      <c r="A8045" t="s">
        <v>7770</v>
      </c>
      <c r="C8045" s="18">
        <v>409.42498872215464</v>
      </c>
      <c r="D8045" s="1"/>
      <c r="E8045" s="1">
        <v>3</v>
      </c>
      <c r="F8045" s="1">
        <v>2</v>
      </c>
      <c r="G8045" s="1">
        <v>0</v>
      </c>
      <c r="H8045" s="1">
        <v>1</v>
      </c>
      <c r="I8045" s="15">
        <v>0.66666666666666663</v>
      </c>
      <c r="J8045">
        <f t="shared" si="125"/>
        <v>40</v>
      </c>
    </row>
    <row r="8046" spans="1:10" x14ac:dyDescent="0.3">
      <c r="A8046" t="s">
        <v>7771</v>
      </c>
      <c r="C8046" s="18">
        <v>409.42498872215464</v>
      </c>
      <c r="D8046" s="1"/>
      <c r="E8046" s="1">
        <v>3</v>
      </c>
      <c r="F8046" s="1">
        <v>2</v>
      </c>
      <c r="G8046" s="1">
        <v>0</v>
      </c>
      <c r="H8046" s="1">
        <v>1</v>
      </c>
      <c r="I8046" s="15">
        <v>0.66666666666666663</v>
      </c>
      <c r="J8046">
        <f t="shared" si="125"/>
        <v>40</v>
      </c>
    </row>
    <row r="8047" spans="1:10" x14ac:dyDescent="0.3">
      <c r="A8047" t="s">
        <v>7772</v>
      </c>
      <c r="C8047" s="18">
        <v>409.42498872215464</v>
      </c>
      <c r="D8047" s="1"/>
      <c r="E8047" s="1">
        <v>3</v>
      </c>
      <c r="F8047" s="1">
        <v>2</v>
      </c>
      <c r="G8047" s="1">
        <v>0</v>
      </c>
      <c r="H8047" s="1">
        <v>1</v>
      </c>
      <c r="I8047" s="15">
        <v>0.66666666666666663</v>
      </c>
      <c r="J8047">
        <f t="shared" si="125"/>
        <v>40</v>
      </c>
    </row>
    <row r="8048" spans="1:10" x14ac:dyDescent="0.3">
      <c r="A8048" t="s">
        <v>7773</v>
      </c>
      <c r="C8048" s="18">
        <v>409.42498872215464</v>
      </c>
      <c r="D8048" s="1"/>
      <c r="E8048" s="1">
        <v>3</v>
      </c>
      <c r="F8048" s="1">
        <v>2</v>
      </c>
      <c r="G8048" s="1">
        <v>0</v>
      </c>
      <c r="H8048" s="1">
        <v>1</v>
      </c>
      <c r="I8048" s="15">
        <v>0.66666666666666663</v>
      </c>
      <c r="J8048">
        <f t="shared" si="125"/>
        <v>40</v>
      </c>
    </row>
    <row r="8049" spans="1:10" x14ac:dyDescent="0.3">
      <c r="A8049" t="s">
        <v>7774</v>
      </c>
      <c r="C8049" s="18">
        <v>409.42498872215464</v>
      </c>
      <c r="D8049" s="1"/>
      <c r="E8049" s="1">
        <v>3</v>
      </c>
      <c r="F8049" s="1">
        <v>2</v>
      </c>
      <c r="G8049" s="1">
        <v>0</v>
      </c>
      <c r="H8049" s="1">
        <v>1</v>
      </c>
      <c r="I8049" s="15">
        <v>0.66666666666666663</v>
      </c>
      <c r="J8049">
        <f t="shared" si="125"/>
        <v>40</v>
      </c>
    </row>
    <row r="8050" spans="1:10" x14ac:dyDescent="0.3">
      <c r="A8050" t="s">
        <v>7775</v>
      </c>
      <c r="C8050" s="18">
        <v>409.42498872215464</v>
      </c>
      <c r="D8050" s="1"/>
      <c r="E8050" s="1">
        <v>2</v>
      </c>
      <c r="F8050" s="1">
        <v>1</v>
      </c>
      <c r="G8050" s="1">
        <v>1</v>
      </c>
      <c r="H8050" s="1">
        <v>0</v>
      </c>
      <c r="I8050" s="15">
        <v>0.75</v>
      </c>
      <c r="J8050">
        <f t="shared" si="125"/>
        <v>40</v>
      </c>
    </row>
    <row r="8051" spans="1:10" x14ac:dyDescent="0.3">
      <c r="A8051" t="s">
        <v>7776</v>
      </c>
      <c r="C8051" s="18">
        <v>409.42498872215464</v>
      </c>
      <c r="D8051" s="1"/>
      <c r="E8051" s="1">
        <v>3</v>
      </c>
      <c r="F8051" s="1">
        <v>2</v>
      </c>
      <c r="G8051" s="1">
        <v>0</v>
      </c>
      <c r="H8051" s="1">
        <v>1</v>
      </c>
      <c r="I8051" s="15">
        <v>0.66666666666666663</v>
      </c>
      <c r="J8051">
        <f t="shared" si="125"/>
        <v>40</v>
      </c>
    </row>
    <row r="8052" spans="1:10" x14ac:dyDescent="0.3">
      <c r="A8052" t="s">
        <v>7777</v>
      </c>
      <c r="C8052" s="18">
        <v>409.42498872215464</v>
      </c>
      <c r="D8052" s="1"/>
      <c r="E8052" s="1">
        <v>12</v>
      </c>
      <c r="F8052" s="1">
        <v>8</v>
      </c>
      <c r="G8052" s="1">
        <v>1</v>
      </c>
      <c r="H8052" s="1">
        <v>3</v>
      </c>
      <c r="I8052" s="15">
        <v>0.70833333333333337</v>
      </c>
      <c r="J8052">
        <f t="shared" si="125"/>
        <v>40</v>
      </c>
    </row>
    <row r="8053" spans="1:10" x14ac:dyDescent="0.3">
      <c r="A8053" t="s">
        <v>7778</v>
      </c>
      <c r="C8053" s="18">
        <v>409.42498872215464</v>
      </c>
      <c r="D8053" s="1"/>
      <c r="E8053" s="1">
        <v>3</v>
      </c>
      <c r="F8053" s="1">
        <v>2</v>
      </c>
      <c r="G8053" s="1">
        <v>0</v>
      </c>
      <c r="H8053" s="1">
        <v>1</v>
      </c>
      <c r="I8053" s="15">
        <v>0.66666666666666663</v>
      </c>
      <c r="J8053">
        <f t="shared" si="125"/>
        <v>40</v>
      </c>
    </row>
    <row r="8054" spans="1:10" x14ac:dyDescent="0.3">
      <c r="A8054" t="s">
        <v>7779</v>
      </c>
      <c r="C8054" s="18">
        <v>409.42498872215464</v>
      </c>
      <c r="D8054" s="1"/>
      <c r="E8054" s="1">
        <v>3</v>
      </c>
      <c r="F8054" s="1">
        <v>2</v>
      </c>
      <c r="G8054" s="1">
        <v>0</v>
      </c>
      <c r="H8054" s="1">
        <v>1</v>
      </c>
      <c r="I8054" s="15">
        <v>0.66666666666666663</v>
      </c>
      <c r="J8054">
        <f t="shared" si="125"/>
        <v>40</v>
      </c>
    </row>
    <row r="8055" spans="1:10" x14ac:dyDescent="0.3">
      <c r="A8055" t="s">
        <v>7780</v>
      </c>
      <c r="C8055" s="18">
        <v>409.42498872215464</v>
      </c>
      <c r="D8055" s="1"/>
      <c r="E8055" s="1">
        <v>3</v>
      </c>
      <c r="F8055" s="1">
        <v>2</v>
      </c>
      <c r="G8055" s="1">
        <v>0</v>
      </c>
      <c r="H8055" s="1">
        <v>1</v>
      </c>
      <c r="I8055" s="15">
        <v>0.66666666666666663</v>
      </c>
      <c r="J8055">
        <f t="shared" si="125"/>
        <v>40</v>
      </c>
    </row>
    <row r="8056" spans="1:10" x14ac:dyDescent="0.3">
      <c r="A8056" t="s">
        <v>7781</v>
      </c>
      <c r="C8056" s="18">
        <v>409.42498872215464</v>
      </c>
      <c r="D8056" s="1"/>
      <c r="E8056" s="1">
        <v>3</v>
      </c>
      <c r="F8056" s="1">
        <v>2</v>
      </c>
      <c r="G8056" s="1">
        <v>0</v>
      </c>
      <c r="H8056" s="1">
        <v>1</v>
      </c>
      <c r="I8056" s="15">
        <v>0.66666666666666663</v>
      </c>
      <c r="J8056">
        <f t="shared" si="125"/>
        <v>40</v>
      </c>
    </row>
    <row r="8057" spans="1:10" x14ac:dyDescent="0.3">
      <c r="A8057" t="s">
        <v>7782</v>
      </c>
      <c r="C8057" s="18">
        <v>409.42498872215464</v>
      </c>
      <c r="D8057" s="1"/>
      <c r="E8057" s="1">
        <v>3</v>
      </c>
      <c r="F8057" s="1">
        <v>2</v>
      </c>
      <c r="G8057" s="1">
        <v>0</v>
      </c>
      <c r="H8057" s="1">
        <v>1</v>
      </c>
      <c r="I8057" s="15">
        <v>0.66666666666666663</v>
      </c>
      <c r="J8057">
        <f t="shared" si="125"/>
        <v>40</v>
      </c>
    </row>
    <row r="8058" spans="1:10" x14ac:dyDescent="0.3">
      <c r="A8058" t="s">
        <v>7783</v>
      </c>
      <c r="C8058" s="18">
        <v>409.42498872215464</v>
      </c>
      <c r="D8058" s="1"/>
      <c r="E8058" s="1">
        <v>3</v>
      </c>
      <c r="F8058" s="1">
        <v>2</v>
      </c>
      <c r="G8058" s="1">
        <v>0</v>
      </c>
      <c r="H8058" s="1">
        <v>1</v>
      </c>
      <c r="I8058" s="15">
        <v>0.66666666666666663</v>
      </c>
      <c r="J8058">
        <f t="shared" si="125"/>
        <v>40</v>
      </c>
    </row>
    <row r="8059" spans="1:10" x14ac:dyDescent="0.3">
      <c r="A8059" t="s">
        <v>7784</v>
      </c>
      <c r="C8059" s="18">
        <v>409.42498872215464</v>
      </c>
      <c r="D8059" s="1"/>
      <c r="E8059" s="1">
        <v>3</v>
      </c>
      <c r="F8059" s="1">
        <v>2</v>
      </c>
      <c r="G8059" s="1">
        <v>0</v>
      </c>
      <c r="H8059" s="1">
        <v>1</v>
      </c>
      <c r="I8059" s="15">
        <v>0.66666666666666663</v>
      </c>
      <c r="J8059">
        <f t="shared" si="125"/>
        <v>40</v>
      </c>
    </row>
    <row r="8060" spans="1:10" x14ac:dyDescent="0.3">
      <c r="A8060" t="s">
        <v>7785</v>
      </c>
      <c r="C8060" s="18">
        <v>409.42498872215464</v>
      </c>
      <c r="D8060" s="1"/>
      <c r="E8060" s="1">
        <v>3</v>
      </c>
      <c r="F8060" s="1">
        <v>2</v>
      </c>
      <c r="G8060" s="1">
        <v>0</v>
      </c>
      <c r="H8060" s="1">
        <v>1</v>
      </c>
      <c r="I8060" s="15">
        <v>0.66666666666666663</v>
      </c>
      <c r="J8060">
        <f t="shared" si="125"/>
        <v>40</v>
      </c>
    </row>
    <row r="8061" spans="1:10" x14ac:dyDescent="0.3">
      <c r="A8061" t="s">
        <v>7786</v>
      </c>
      <c r="C8061" s="18">
        <v>409.42498872215464</v>
      </c>
      <c r="D8061" s="1"/>
      <c r="E8061" s="1">
        <v>3</v>
      </c>
      <c r="F8061" s="1">
        <v>2</v>
      </c>
      <c r="G8061" s="1">
        <v>0</v>
      </c>
      <c r="H8061" s="1">
        <v>1</v>
      </c>
      <c r="I8061" s="15">
        <v>0.66666666666666663</v>
      </c>
      <c r="J8061">
        <f t="shared" si="125"/>
        <v>40</v>
      </c>
    </row>
    <row r="8062" spans="1:10" x14ac:dyDescent="0.3">
      <c r="A8062" t="s">
        <v>7787</v>
      </c>
      <c r="C8062" s="18">
        <v>409.42498872215464</v>
      </c>
      <c r="D8062" s="1"/>
      <c r="E8062" s="1">
        <v>3</v>
      </c>
      <c r="F8062" s="1">
        <v>2</v>
      </c>
      <c r="G8062" s="1">
        <v>0</v>
      </c>
      <c r="H8062" s="1">
        <v>1</v>
      </c>
      <c r="I8062" s="15">
        <v>0.66666666666666663</v>
      </c>
      <c r="J8062">
        <f t="shared" si="125"/>
        <v>40</v>
      </c>
    </row>
    <row r="8063" spans="1:10" x14ac:dyDescent="0.3">
      <c r="A8063" t="s">
        <v>7788</v>
      </c>
      <c r="C8063" s="18">
        <v>409.42498872215464</v>
      </c>
      <c r="D8063" s="1"/>
      <c r="E8063" s="1">
        <v>3</v>
      </c>
      <c r="F8063" s="1">
        <v>2</v>
      </c>
      <c r="G8063" s="1">
        <v>0</v>
      </c>
      <c r="H8063" s="1">
        <v>1</v>
      </c>
      <c r="I8063" s="15">
        <v>0.66666666666666663</v>
      </c>
      <c r="J8063">
        <f t="shared" si="125"/>
        <v>40</v>
      </c>
    </row>
    <row r="8064" spans="1:10" x14ac:dyDescent="0.3">
      <c r="A8064" t="s">
        <v>7789</v>
      </c>
      <c r="C8064" s="18">
        <v>409.42498872215464</v>
      </c>
      <c r="D8064" s="1"/>
      <c r="E8064" s="1">
        <v>3</v>
      </c>
      <c r="F8064" s="1">
        <v>2</v>
      </c>
      <c r="G8064" s="1">
        <v>0</v>
      </c>
      <c r="H8064" s="1">
        <v>1</v>
      </c>
      <c r="I8064" s="15">
        <v>0.66666666666666663</v>
      </c>
      <c r="J8064">
        <f t="shared" si="125"/>
        <v>40</v>
      </c>
    </row>
    <row r="8065" spans="1:10" x14ac:dyDescent="0.3">
      <c r="A8065" t="s">
        <v>7790</v>
      </c>
      <c r="C8065" s="18">
        <v>409.42498872215464</v>
      </c>
      <c r="D8065" s="1"/>
      <c r="E8065" s="1">
        <v>3</v>
      </c>
      <c r="F8065" s="1">
        <v>2</v>
      </c>
      <c r="G8065" s="1">
        <v>0</v>
      </c>
      <c r="H8065" s="1">
        <v>1</v>
      </c>
      <c r="I8065" s="15">
        <v>0.66666666666666663</v>
      </c>
      <c r="J8065">
        <f t="shared" si="125"/>
        <v>40</v>
      </c>
    </row>
    <row r="8066" spans="1:10" x14ac:dyDescent="0.3">
      <c r="A8066" t="s">
        <v>7791</v>
      </c>
      <c r="C8066" s="18">
        <v>409.42498872215464</v>
      </c>
      <c r="D8066" s="1"/>
      <c r="E8066" s="1">
        <v>3</v>
      </c>
      <c r="F8066" s="1">
        <v>2</v>
      </c>
      <c r="G8066" s="1">
        <v>0</v>
      </c>
      <c r="H8066" s="1">
        <v>1</v>
      </c>
      <c r="I8066" s="15">
        <v>0.66666666666666663</v>
      </c>
      <c r="J8066">
        <f t="shared" si="125"/>
        <v>40</v>
      </c>
    </row>
    <row r="8067" spans="1:10" x14ac:dyDescent="0.3">
      <c r="A8067" t="s">
        <v>7792</v>
      </c>
      <c r="C8067" s="18">
        <v>409.42498872215464</v>
      </c>
      <c r="D8067" s="1"/>
      <c r="E8067" s="1">
        <v>3</v>
      </c>
      <c r="F8067" s="1">
        <v>2</v>
      </c>
      <c r="G8067" s="1">
        <v>0</v>
      </c>
      <c r="H8067" s="1">
        <v>1</v>
      </c>
      <c r="I8067" s="15">
        <v>0.66666666666666663</v>
      </c>
      <c r="J8067">
        <f t="shared" si="125"/>
        <v>40</v>
      </c>
    </row>
    <row r="8068" spans="1:10" x14ac:dyDescent="0.3">
      <c r="A8068" t="s">
        <v>7793</v>
      </c>
      <c r="C8068" s="18">
        <v>409.42498872215464</v>
      </c>
      <c r="D8068" s="1"/>
      <c r="E8068" s="1">
        <v>3</v>
      </c>
      <c r="F8068" s="1">
        <v>2</v>
      </c>
      <c r="G8068" s="1">
        <v>0</v>
      </c>
      <c r="H8068" s="1">
        <v>1</v>
      </c>
      <c r="I8068" s="15">
        <v>0.66666666666666663</v>
      </c>
      <c r="J8068">
        <f t="shared" ref="J8068:J8131" si="126">IF(E8068&lt;=30,40,20)</f>
        <v>40</v>
      </c>
    </row>
    <row r="8069" spans="1:10" x14ac:dyDescent="0.3">
      <c r="A8069" t="s">
        <v>7794</v>
      </c>
      <c r="C8069" s="18">
        <v>409.42498872215464</v>
      </c>
      <c r="D8069" s="1"/>
      <c r="E8069" s="1">
        <v>3</v>
      </c>
      <c r="F8069" s="1">
        <v>2</v>
      </c>
      <c r="G8069" s="1">
        <v>0</v>
      </c>
      <c r="H8069" s="1">
        <v>1</v>
      </c>
      <c r="I8069" s="15">
        <v>0.66666666666666663</v>
      </c>
      <c r="J8069">
        <f t="shared" si="126"/>
        <v>40</v>
      </c>
    </row>
    <row r="8070" spans="1:10" x14ac:dyDescent="0.3">
      <c r="A8070" t="s">
        <v>7795</v>
      </c>
      <c r="C8070" s="18">
        <v>409.42498872215464</v>
      </c>
      <c r="D8070" s="1"/>
      <c r="E8070" s="1">
        <v>3</v>
      </c>
      <c r="F8070" s="1">
        <v>2</v>
      </c>
      <c r="G8070" s="1">
        <v>0</v>
      </c>
      <c r="H8070" s="1">
        <v>1</v>
      </c>
      <c r="I8070" s="15">
        <v>0.66666666666666663</v>
      </c>
      <c r="J8070">
        <f t="shared" si="126"/>
        <v>40</v>
      </c>
    </row>
    <row r="8071" spans="1:10" x14ac:dyDescent="0.3">
      <c r="A8071" t="s">
        <v>7796</v>
      </c>
      <c r="C8071" s="18">
        <v>409.42498872215464</v>
      </c>
      <c r="D8071" s="1"/>
      <c r="E8071" s="1">
        <v>3</v>
      </c>
      <c r="F8071" s="1">
        <v>2</v>
      </c>
      <c r="G8071" s="1">
        <v>0</v>
      </c>
      <c r="H8071" s="1">
        <v>1</v>
      </c>
      <c r="I8071" s="15">
        <v>0.66666666666666663</v>
      </c>
      <c r="J8071">
        <f t="shared" si="126"/>
        <v>40</v>
      </c>
    </row>
    <row r="8072" spans="1:10" x14ac:dyDescent="0.3">
      <c r="A8072" t="s">
        <v>7797</v>
      </c>
      <c r="C8072" s="18">
        <v>409.42498872215464</v>
      </c>
      <c r="D8072" s="1"/>
      <c r="E8072" s="1">
        <v>3</v>
      </c>
      <c r="F8072" s="1">
        <v>2</v>
      </c>
      <c r="G8072" s="1">
        <v>0</v>
      </c>
      <c r="H8072" s="1">
        <v>1</v>
      </c>
      <c r="I8072" s="15">
        <v>0.66666666666666663</v>
      </c>
      <c r="J8072">
        <f t="shared" si="126"/>
        <v>40</v>
      </c>
    </row>
    <row r="8073" spans="1:10" x14ac:dyDescent="0.3">
      <c r="A8073" t="s">
        <v>7798</v>
      </c>
      <c r="C8073" s="18">
        <v>409.42498872215464</v>
      </c>
      <c r="D8073" s="1"/>
      <c r="E8073" s="1">
        <v>3</v>
      </c>
      <c r="F8073" s="1">
        <v>2</v>
      </c>
      <c r="G8073" s="1">
        <v>0</v>
      </c>
      <c r="H8073" s="1">
        <v>1</v>
      </c>
      <c r="I8073" s="15">
        <v>0.66666666666666663</v>
      </c>
      <c r="J8073">
        <f t="shared" si="126"/>
        <v>40</v>
      </c>
    </row>
    <row r="8074" spans="1:10" x14ac:dyDescent="0.3">
      <c r="A8074" t="s">
        <v>7799</v>
      </c>
      <c r="C8074" s="18">
        <v>409.42498719234698</v>
      </c>
      <c r="D8074" s="1"/>
      <c r="E8074" s="1">
        <v>5</v>
      </c>
      <c r="F8074" s="1">
        <v>3</v>
      </c>
      <c r="G8074" s="1">
        <v>0</v>
      </c>
      <c r="H8074" s="1">
        <v>2</v>
      </c>
      <c r="I8074" s="15">
        <v>0.6</v>
      </c>
      <c r="J8074">
        <f t="shared" si="126"/>
        <v>40</v>
      </c>
    </row>
    <row r="8075" spans="1:10" x14ac:dyDescent="0.3">
      <c r="A8075" t="s">
        <v>7800</v>
      </c>
      <c r="C8075" s="18">
        <v>409.4247640550754</v>
      </c>
      <c r="D8075" s="1"/>
      <c r="E8075" s="1">
        <v>3</v>
      </c>
      <c r="F8075" s="1">
        <v>2</v>
      </c>
      <c r="G8075" s="1">
        <v>0</v>
      </c>
      <c r="H8075" s="1">
        <v>1</v>
      </c>
      <c r="I8075" s="15">
        <v>0.66666666666666663</v>
      </c>
      <c r="J8075">
        <f t="shared" si="126"/>
        <v>40</v>
      </c>
    </row>
    <row r="8076" spans="1:10" x14ac:dyDescent="0.3">
      <c r="A8076" t="s">
        <v>7801</v>
      </c>
      <c r="C8076" s="18">
        <v>409.42408832001746</v>
      </c>
      <c r="D8076" s="1"/>
      <c r="E8076" s="1">
        <v>3</v>
      </c>
      <c r="F8076" s="1">
        <v>1</v>
      </c>
      <c r="G8076" s="1">
        <v>0</v>
      </c>
      <c r="H8076" s="1">
        <v>2</v>
      </c>
      <c r="I8076" s="15">
        <v>0.33333333333333331</v>
      </c>
      <c r="J8076">
        <f t="shared" si="126"/>
        <v>40</v>
      </c>
    </row>
    <row r="8077" spans="1:10" x14ac:dyDescent="0.3">
      <c r="A8077" t="s">
        <v>8097</v>
      </c>
      <c r="C8077" s="18">
        <v>409.42079627374693</v>
      </c>
      <c r="D8077" s="1"/>
      <c r="E8077" s="1">
        <v>3</v>
      </c>
      <c r="F8077" s="1">
        <v>2</v>
      </c>
      <c r="G8077" s="1">
        <v>0</v>
      </c>
      <c r="H8077" s="1">
        <v>1</v>
      </c>
      <c r="I8077" s="15">
        <v>0.66666666666666663</v>
      </c>
      <c r="J8077">
        <f t="shared" si="126"/>
        <v>40</v>
      </c>
    </row>
    <row r="8078" spans="1:10" x14ac:dyDescent="0.3">
      <c r="A8078" t="s">
        <v>7802</v>
      </c>
      <c r="C8078" s="18">
        <v>409.42072375294447</v>
      </c>
      <c r="D8078" s="1"/>
      <c r="E8078" s="1">
        <v>3</v>
      </c>
      <c r="F8078" s="1">
        <v>2</v>
      </c>
      <c r="G8078" s="1">
        <v>0</v>
      </c>
      <c r="H8078" s="1">
        <v>1</v>
      </c>
      <c r="I8078" s="15">
        <v>0.66666666666666663</v>
      </c>
      <c r="J8078">
        <f t="shared" si="126"/>
        <v>40</v>
      </c>
    </row>
    <row r="8079" spans="1:10" x14ac:dyDescent="0.3">
      <c r="A8079" t="s">
        <v>7803</v>
      </c>
      <c r="C8079" s="18">
        <v>409.41831145808419</v>
      </c>
      <c r="D8079" s="1"/>
      <c r="E8079" s="1">
        <v>3</v>
      </c>
      <c r="F8079" s="1">
        <v>2</v>
      </c>
      <c r="G8079" s="1">
        <v>0</v>
      </c>
      <c r="H8079" s="1">
        <v>1</v>
      </c>
      <c r="I8079" s="15">
        <v>0.66666666666666663</v>
      </c>
      <c r="J8079">
        <f t="shared" si="126"/>
        <v>40</v>
      </c>
    </row>
    <row r="8080" spans="1:10" x14ac:dyDescent="0.3">
      <c r="A8080" t="s">
        <v>7805</v>
      </c>
      <c r="C8080" s="18">
        <v>409.41224221391758</v>
      </c>
      <c r="D8080" s="1"/>
      <c r="E8080" s="1">
        <v>6</v>
      </c>
      <c r="F8080" s="1">
        <v>3</v>
      </c>
      <c r="G8080" s="1">
        <v>1</v>
      </c>
      <c r="H8080" s="1">
        <v>2</v>
      </c>
      <c r="I8080" s="15">
        <v>0.58333333333333337</v>
      </c>
      <c r="J8080">
        <f t="shared" si="126"/>
        <v>40</v>
      </c>
    </row>
    <row r="8081" spans="1:10" x14ac:dyDescent="0.3">
      <c r="A8081" t="s">
        <v>10647</v>
      </c>
      <c r="C8081" s="18">
        <v>409.41163240948032</v>
      </c>
      <c r="D8081" s="1"/>
      <c r="E8081" s="1">
        <v>37</v>
      </c>
      <c r="F8081" s="1">
        <v>17</v>
      </c>
      <c r="G8081" s="1">
        <v>0</v>
      </c>
      <c r="H8081" s="1">
        <v>20</v>
      </c>
      <c r="I8081" s="15">
        <v>0.45945945945945948</v>
      </c>
      <c r="J8081">
        <f t="shared" si="126"/>
        <v>20</v>
      </c>
    </row>
    <row r="8082" spans="1:10" x14ac:dyDescent="0.3">
      <c r="A8082" t="s">
        <v>7806</v>
      </c>
      <c r="C8082" s="18">
        <v>409.41048137846872</v>
      </c>
      <c r="D8082" s="1"/>
      <c r="E8082" s="1">
        <v>3</v>
      </c>
      <c r="F8082" s="1">
        <v>2</v>
      </c>
      <c r="G8082" s="1">
        <v>0</v>
      </c>
      <c r="H8082" s="1">
        <v>1</v>
      </c>
      <c r="I8082" s="15">
        <v>0.66666666666666663</v>
      </c>
      <c r="J8082">
        <f t="shared" si="126"/>
        <v>40</v>
      </c>
    </row>
    <row r="8083" spans="1:10" x14ac:dyDescent="0.3">
      <c r="A8083" t="s">
        <v>7818</v>
      </c>
      <c r="C8083" s="18">
        <v>409.40991108617277</v>
      </c>
      <c r="D8083" s="1"/>
      <c r="E8083" s="1">
        <v>3</v>
      </c>
      <c r="F8083" s="1">
        <v>2</v>
      </c>
      <c r="G8083" s="1">
        <v>0</v>
      </c>
      <c r="H8083" s="1">
        <v>1</v>
      </c>
      <c r="I8083" s="15">
        <v>0.66666666666666663</v>
      </c>
      <c r="J8083">
        <f t="shared" si="126"/>
        <v>40</v>
      </c>
    </row>
    <row r="8084" spans="1:10" x14ac:dyDescent="0.3">
      <c r="A8084" t="s">
        <v>7813</v>
      </c>
      <c r="C8084" s="18">
        <v>409.40942032200229</v>
      </c>
      <c r="D8084" s="1"/>
      <c r="E8084" s="1">
        <v>3</v>
      </c>
      <c r="F8084" s="1">
        <v>2</v>
      </c>
      <c r="G8084" s="1">
        <v>0</v>
      </c>
      <c r="H8084" s="1">
        <v>1</v>
      </c>
      <c r="I8084" s="15">
        <v>0.66666666666666663</v>
      </c>
      <c r="J8084">
        <f t="shared" si="126"/>
        <v>40</v>
      </c>
    </row>
    <row r="8085" spans="1:10" x14ac:dyDescent="0.3">
      <c r="A8085" t="s">
        <v>8288</v>
      </c>
      <c r="C8085" s="18">
        <v>409.40911318550144</v>
      </c>
      <c r="D8085" s="1"/>
      <c r="E8085" s="1">
        <v>14</v>
      </c>
      <c r="F8085" s="1">
        <v>7</v>
      </c>
      <c r="G8085" s="1">
        <v>0</v>
      </c>
      <c r="H8085" s="1">
        <v>7</v>
      </c>
      <c r="I8085" s="15">
        <v>0.5</v>
      </c>
      <c r="J8085">
        <f t="shared" si="126"/>
        <v>40</v>
      </c>
    </row>
    <row r="8086" spans="1:10" x14ac:dyDescent="0.3">
      <c r="A8086" t="s">
        <v>7807</v>
      </c>
      <c r="C8086" s="18">
        <v>409.40873962965003</v>
      </c>
      <c r="D8086" s="1"/>
      <c r="E8086" s="1">
        <v>3</v>
      </c>
      <c r="F8086" s="1">
        <v>2</v>
      </c>
      <c r="G8086" s="1">
        <v>0</v>
      </c>
      <c r="H8086" s="1">
        <v>1</v>
      </c>
      <c r="I8086" s="15">
        <v>0.66666666666666663</v>
      </c>
      <c r="J8086">
        <f t="shared" si="126"/>
        <v>40</v>
      </c>
    </row>
    <row r="8087" spans="1:10" x14ac:dyDescent="0.3">
      <c r="A8087" t="s">
        <v>7808</v>
      </c>
      <c r="C8087" s="18">
        <v>409.40849487299329</v>
      </c>
      <c r="D8087" s="1"/>
      <c r="E8087" s="1">
        <v>3</v>
      </c>
      <c r="F8087" s="1">
        <v>2</v>
      </c>
      <c r="G8087" s="1">
        <v>0</v>
      </c>
      <c r="H8087" s="1">
        <v>1</v>
      </c>
      <c r="I8087" s="15">
        <v>0.66666666666666663</v>
      </c>
      <c r="J8087">
        <f t="shared" si="126"/>
        <v>40</v>
      </c>
    </row>
    <row r="8088" spans="1:10" x14ac:dyDescent="0.3">
      <c r="A8088" t="s">
        <v>7809</v>
      </c>
      <c r="C8088" s="18">
        <v>409.40849487299329</v>
      </c>
      <c r="D8088" s="1"/>
      <c r="E8088" s="1">
        <v>3</v>
      </c>
      <c r="F8088" s="1">
        <v>2</v>
      </c>
      <c r="G8088" s="1">
        <v>0</v>
      </c>
      <c r="H8088" s="1">
        <v>1</v>
      </c>
      <c r="I8088" s="15">
        <v>0.66666666666666663</v>
      </c>
      <c r="J8088">
        <f t="shared" si="126"/>
        <v>40</v>
      </c>
    </row>
    <row r="8089" spans="1:10" x14ac:dyDescent="0.3">
      <c r="A8089" t="s">
        <v>7810</v>
      </c>
      <c r="C8089" s="18">
        <v>409.4084806470135</v>
      </c>
      <c r="D8089" s="1"/>
      <c r="E8089" s="1">
        <v>3</v>
      </c>
      <c r="F8089" s="1">
        <v>2</v>
      </c>
      <c r="G8089" s="1">
        <v>0</v>
      </c>
      <c r="H8089" s="1">
        <v>1</v>
      </c>
      <c r="I8089" s="15">
        <v>0.66666666666666663</v>
      </c>
      <c r="J8089">
        <f t="shared" si="126"/>
        <v>40</v>
      </c>
    </row>
    <row r="8090" spans="1:10" x14ac:dyDescent="0.3">
      <c r="A8090" t="s">
        <v>7811</v>
      </c>
      <c r="C8090" s="18">
        <v>409.40485936814622</v>
      </c>
      <c r="D8090" s="1"/>
      <c r="E8090" s="1">
        <v>3</v>
      </c>
      <c r="F8090" s="1">
        <v>2</v>
      </c>
      <c r="G8090" s="1">
        <v>0</v>
      </c>
      <c r="H8090" s="1">
        <v>1</v>
      </c>
      <c r="I8090" s="15">
        <v>0.66666666666666663</v>
      </c>
      <c r="J8090">
        <f t="shared" si="126"/>
        <v>40</v>
      </c>
    </row>
    <row r="8091" spans="1:10" x14ac:dyDescent="0.3">
      <c r="A8091" t="s">
        <v>7812</v>
      </c>
      <c r="C8091" s="18">
        <v>409.40451768547081</v>
      </c>
      <c r="D8091" s="1"/>
      <c r="E8091" s="1">
        <v>5</v>
      </c>
      <c r="F8091" s="1">
        <v>3</v>
      </c>
      <c r="G8091" s="1">
        <v>0</v>
      </c>
      <c r="H8091" s="1">
        <v>2</v>
      </c>
      <c r="I8091" s="15">
        <v>0.6</v>
      </c>
      <c r="J8091">
        <f t="shared" si="126"/>
        <v>40</v>
      </c>
    </row>
    <row r="8092" spans="1:10" x14ac:dyDescent="0.3">
      <c r="A8092" t="s">
        <v>7815</v>
      </c>
      <c r="C8092" s="18">
        <v>409.40308951201234</v>
      </c>
      <c r="D8092" s="1"/>
      <c r="E8092" s="1">
        <v>3</v>
      </c>
      <c r="F8092" s="1">
        <v>2</v>
      </c>
      <c r="G8092" s="1">
        <v>0</v>
      </c>
      <c r="H8092" s="1">
        <v>1</v>
      </c>
      <c r="I8092" s="15">
        <v>0.66666666666666663</v>
      </c>
      <c r="J8092">
        <f t="shared" si="126"/>
        <v>40</v>
      </c>
    </row>
    <row r="8093" spans="1:10" x14ac:dyDescent="0.3">
      <c r="A8093" t="s">
        <v>7816</v>
      </c>
      <c r="C8093" s="18">
        <v>409.40072303765555</v>
      </c>
      <c r="D8093" s="1"/>
      <c r="E8093" s="1">
        <v>3</v>
      </c>
      <c r="F8093" s="1">
        <v>2</v>
      </c>
      <c r="G8093" s="1">
        <v>0</v>
      </c>
      <c r="H8093" s="1">
        <v>1</v>
      </c>
      <c r="I8093" s="15">
        <v>0.66666666666666663</v>
      </c>
      <c r="J8093">
        <f t="shared" si="126"/>
        <v>40</v>
      </c>
    </row>
    <row r="8094" spans="1:10" x14ac:dyDescent="0.3">
      <c r="A8094" t="s">
        <v>10189</v>
      </c>
      <c r="C8094" s="18">
        <v>409.39888909962531</v>
      </c>
      <c r="D8094" s="1"/>
      <c r="E8094" s="1">
        <v>24</v>
      </c>
      <c r="F8094" s="1">
        <v>11</v>
      </c>
      <c r="G8094" s="1">
        <v>0</v>
      </c>
      <c r="H8094" s="1">
        <v>13</v>
      </c>
      <c r="I8094" s="15">
        <v>0.45833333333333331</v>
      </c>
      <c r="J8094">
        <f t="shared" si="126"/>
        <v>40</v>
      </c>
    </row>
    <row r="8095" spans="1:10" x14ac:dyDescent="0.3">
      <c r="A8095" t="s">
        <v>7817</v>
      </c>
      <c r="C8095" s="18">
        <v>409.39680218902197</v>
      </c>
      <c r="D8095" s="1"/>
      <c r="E8095" s="1">
        <v>8</v>
      </c>
      <c r="F8095" s="1">
        <v>4</v>
      </c>
      <c r="G8095" s="1">
        <v>2</v>
      </c>
      <c r="H8095" s="1">
        <v>2</v>
      </c>
      <c r="I8095" s="15">
        <v>0.625</v>
      </c>
      <c r="J8095">
        <f t="shared" si="126"/>
        <v>40</v>
      </c>
    </row>
    <row r="8096" spans="1:10" x14ac:dyDescent="0.3">
      <c r="A8096" t="s">
        <v>7820</v>
      </c>
      <c r="C8096" s="18">
        <v>409.39095282431776</v>
      </c>
      <c r="D8096" s="1"/>
      <c r="E8096" s="1">
        <v>3</v>
      </c>
      <c r="F8096" s="1">
        <v>2</v>
      </c>
      <c r="G8096" s="1">
        <v>0</v>
      </c>
      <c r="H8096" s="1">
        <v>1</v>
      </c>
      <c r="I8096" s="15">
        <v>0.66666666666666663</v>
      </c>
      <c r="J8096">
        <f t="shared" si="126"/>
        <v>40</v>
      </c>
    </row>
    <row r="8097" spans="1:10" x14ac:dyDescent="0.3">
      <c r="A8097" t="s">
        <v>7821</v>
      </c>
      <c r="C8097" s="18">
        <v>409.38882155657808</v>
      </c>
      <c r="D8097" s="1"/>
      <c r="E8097" s="1">
        <v>3</v>
      </c>
      <c r="F8097" s="1">
        <v>2</v>
      </c>
      <c r="G8097" s="1">
        <v>0</v>
      </c>
      <c r="H8097" s="1">
        <v>1</v>
      </c>
      <c r="I8097" s="15">
        <v>0.66666666666666663</v>
      </c>
      <c r="J8097">
        <f t="shared" si="126"/>
        <v>40</v>
      </c>
    </row>
    <row r="8098" spans="1:10" x14ac:dyDescent="0.3">
      <c r="A8098" t="s">
        <v>7822</v>
      </c>
      <c r="C8098" s="18">
        <v>409.38727292818351</v>
      </c>
      <c r="D8098" s="1"/>
      <c r="E8098" s="1">
        <v>3</v>
      </c>
      <c r="F8098" s="1">
        <v>2</v>
      </c>
      <c r="G8098" s="1">
        <v>0</v>
      </c>
      <c r="H8098" s="1">
        <v>1</v>
      </c>
      <c r="I8098" s="15">
        <v>0.66666666666666663</v>
      </c>
      <c r="J8098">
        <f t="shared" si="126"/>
        <v>40</v>
      </c>
    </row>
    <row r="8099" spans="1:10" x14ac:dyDescent="0.3">
      <c r="A8099" t="s">
        <v>7823</v>
      </c>
      <c r="C8099" s="18">
        <v>409.38646245420091</v>
      </c>
      <c r="D8099" s="1"/>
      <c r="E8099" s="1">
        <v>3</v>
      </c>
      <c r="F8099" s="1">
        <v>2</v>
      </c>
      <c r="G8099" s="1">
        <v>0</v>
      </c>
      <c r="H8099" s="1">
        <v>1</v>
      </c>
      <c r="I8099" s="15">
        <v>0.66666666666666663</v>
      </c>
      <c r="J8099">
        <f t="shared" si="126"/>
        <v>40</v>
      </c>
    </row>
    <row r="8100" spans="1:10" x14ac:dyDescent="0.3">
      <c r="A8100" t="s">
        <v>7824</v>
      </c>
      <c r="C8100" s="18">
        <v>409.38431439816264</v>
      </c>
      <c r="D8100" s="1"/>
      <c r="E8100" s="1">
        <v>3</v>
      </c>
      <c r="F8100" s="1">
        <v>2</v>
      </c>
      <c r="G8100" s="1">
        <v>0</v>
      </c>
      <c r="H8100" s="1">
        <v>1</v>
      </c>
      <c r="I8100" s="15">
        <v>0.66666666666666663</v>
      </c>
      <c r="J8100">
        <f t="shared" si="126"/>
        <v>40</v>
      </c>
    </row>
    <row r="8101" spans="1:10" x14ac:dyDescent="0.3">
      <c r="A8101" t="s">
        <v>7849</v>
      </c>
      <c r="C8101" s="18">
        <v>409.38352366945304</v>
      </c>
      <c r="D8101" s="1"/>
      <c r="E8101" s="1">
        <v>3</v>
      </c>
      <c r="F8101" s="1">
        <v>2</v>
      </c>
      <c r="G8101" s="1">
        <v>0</v>
      </c>
      <c r="H8101" s="1">
        <v>1</v>
      </c>
      <c r="I8101" s="15">
        <v>0.66666666666666663</v>
      </c>
      <c r="J8101">
        <f t="shared" si="126"/>
        <v>40</v>
      </c>
    </row>
    <row r="8102" spans="1:10" x14ac:dyDescent="0.3">
      <c r="A8102" t="s">
        <v>7825</v>
      </c>
      <c r="C8102" s="18">
        <v>409.38328507544065</v>
      </c>
      <c r="D8102" s="1"/>
      <c r="E8102" s="1">
        <v>8</v>
      </c>
      <c r="F8102" s="1">
        <v>4</v>
      </c>
      <c r="G8102" s="1">
        <v>1</v>
      </c>
      <c r="H8102" s="1">
        <v>3</v>
      </c>
      <c r="I8102" s="15">
        <v>0.5625</v>
      </c>
      <c r="J8102">
        <f t="shared" si="126"/>
        <v>40</v>
      </c>
    </row>
    <row r="8103" spans="1:10" x14ac:dyDescent="0.3">
      <c r="A8103" t="s">
        <v>7827</v>
      </c>
      <c r="C8103" s="18">
        <v>409.37348583078307</v>
      </c>
      <c r="D8103" s="1"/>
      <c r="E8103" s="1">
        <v>3</v>
      </c>
      <c r="F8103" s="1">
        <v>2</v>
      </c>
      <c r="G8103" s="1">
        <v>0</v>
      </c>
      <c r="H8103" s="1">
        <v>1</v>
      </c>
      <c r="I8103" s="15">
        <v>0.66666666666666663</v>
      </c>
      <c r="J8103">
        <f t="shared" si="126"/>
        <v>40</v>
      </c>
    </row>
    <row r="8104" spans="1:10" x14ac:dyDescent="0.3">
      <c r="A8104" t="s">
        <v>7828</v>
      </c>
      <c r="C8104" s="18">
        <v>409.37278239298053</v>
      </c>
      <c r="D8104" s="1"/>
      <c r="E8104" s="1">
        <v>3</v>
      </c>
      <c r="F8104" s="1">
        <v>2</v>
      </c>
      <c r="G8104" s="1">
        <v>0</v>
      </c>
      <c r="H8104" s="1">
        <v>1</v>
      </c>
      <c r="I8104" s="15">
        <v>0.66666666666666663</v>
      </c>
      <c r="J8104">
        <f t="shared" si="126"/>
        <v>40</v>
      </c>
    </row>
    <row r="8105" spans="1:10" x14ac:dyDescent="0.3">
      <c r="A8105" t="s">
        <v>7829</v>
      </c>
      <c r="C8105" s="18">
        <v>409.37124749145977</v>
      </c>
      <c r="D8105" s="1"/>
      <c r="E8105" s="1">
        <v>3</v>
      </c>
      <c r="F8105" s="1">
        <v>1</v>
      </c>
      <c r="G8105" s="1">
        <v>2</v>
      </c>
      <c r="H8105" s="1">
        <v>0</v>
      </c>
      <c r="I8105" s="15">
        <v>0.66666666666666663</v>
      </c>
      <c r="J8105">
        <f t="shared" si="126"/>
        <v>40</v>
      </c>
    </row>
    <row r="8106" spans="1:10" x14ac:dyDescent="0.3">
      <c r="A8106" t="s">
        <v>7830</v>
      </c>
      <c r="C8106" s="18">
        <v>409.3703666170133</v>
      </c>
      <c r="D8106" s="1"/>
      <c r="E8106" s="1">
        <v>18</v>
      </c>
      <c r="F8106" s="1">
        <v>9</v>
      </c>
      <c r="G8106" s="1">
        <v>1</v>
      </c>
      <c r="H8106" s="1">
        <v>8</v>
      </c>
      <c r="I8106" s="15">
        <v>0.52777777777777779</v>
      </c>
      <c r="J8106">
        <f t="shared" si="126"/>
        <v>40</v>
      </c>
    </row>
    <row r="8107" spans="1:10" x14ac:dyDescent="0.3">
      <c r="A8107" t="s">
        <v>7758</v>
      </c>
      <c r="C8107" s="18">
        <v>409.36780770089007</v>
      </c>
      <c r="D8107" s="1"/>
      <c r="E8107" s="1">
        <v>3</v>
      </c>
      <c r="F8107" s="1">
        <v>2</v>
      </c>
      <c r="G8107" s="1">
        <v>0</v>
      </c>
      <c r="H8107" s="1">
        <v>1</v>
      </c>
      <c r="I8107" s="15">
        <v>0.66666666666666663</v>
      </c>
      <c r="J8107">
        <f t="shared" si="126"/>
        <v>40</v>
      </c>
    </row>
    <row r="8108" spans="1:10" x14ac:dyDescent="0.3">
      <c r="A8108" s="21" t="s">
        <v>7893</v>
      </c>
      <c r="C8108" s="18">
        <v>409.36647269698921</v>
      </c>
      <c r="D8108" s="1"/>
      <c r="E8108" s="1">
        <v>5</v>
      </c>
      <c r="F8108" s="1">
        <v>3</v>
      </c>
      <c r="G8108" s="1">
        <v>0</v>
      </c>
      <c r="H8108" s="1">
        <v>2</v>
      </c>
      <c r="I8108" s="15">
        <v>0.6</v>
      </c>
      <c r="J8108">
        <f t="shared" si="126"/>
        <v>40</v>
      </c>
    </row>
    <row r="8109" spans="1:10" x14ac:dyDescent="0.3">
      <c r="A8109" t="s">
        <v>7832</v>
      </c>
      <c r="C8109" s="18">
        <v>409.36614609782822</v>
      </c>
      <c r="D8109" s="1"/>
      <c r="E8109" s="1">
        <v>3</v>
      </c>
      <c r="F8109" s="1">
        <v>2</v>
      </c>
      <c r="G8109" s="1">
        <v>0</v>
      </c>
      <c r="H8109" s="1">
        <v>1</v>
      </c>
      <c r="I8109" s="15">
        <v>0.66666666666666663</v>
      </c>
      <c r="J8109">
        <f t="shared" si="126"/>
        <v>40</v>
      </c>
    </row>
    <row r="8110" spans="1:10" x14ac:dyDescent="0.3">
      <c r="A8110" t="s">
        <v>7833</v>
      </c>
      <c r="C8110" s="18">
        <v>409.36573258855736</v>
      </c>
      <c r="D8110" s="1"/>
      <c r="E8110" s="1">
        <v>5</v>
      </c>
      <c r="F8110" s="1">
        <v>3</v>
      </c>
      <c r="G8110" s="1">
        <v>0</v>
      </c>
      <c r="H8110" s="1">
        <v>2</v>
      </c>
      <c r="I8110" s="15">
        <v>0.6</v>
      </c>
      <c r="J8110">
        <f t="shared" si="126"/>
        <v>40</v>
      </c>
    </row>
    <row r="8111" spans="1:10" x14ac:dyDescent="0.3">
      <c r="A8111" t="s">
        <v>7834</v>
      </c>
      <c r="C8111" s="18">
        <v>409.36137224033411</v>
      </c>
      <c r="D8111" s="1"/>
      <c r="E8111" s="1">
        <v>5</v>
      </c>
      <c r="F8111" s="1">
        <v>3</v>
      </c>
      <c r="G8111" s="1">
        <v>0</v>
      </c>
      <c r="H8111" s="1">
        <v>2</v>
      </c>
      <c r="I8111" s="15">
        <v>0.6</v>
      </c>
      <c r="J8111">
        <f t="shared" si="126"/>
        <v>40</v>
      </c>
    </row>
    <row r="8112" spans="1:10" x14ac:dyDescent="0.3">
      <c r="A8112" t="s">
        <v>7835</v>
      </c>
      <c r="C8112" s="18">
        <v>409.36102414431548</v>
      </c>
      <c r="D8112" s="1"/>
      <c r="E8112" s="1">
        <v>5</v>
      </c>
      <c r="F8112" s="1">
        <v>3</v>
      </c>
      <c r="G8112" s="1">
        <v>0</v>
      </c>
      <c r="H8112" s="1">
        <v>2</v>
      </c>
      <c r="I8112" s="15">
        <v>0.6</v>
      </c>
      <c r="J8112">
        <f t="shared" si="126"/>
        <v>40</v>
      </c>
    </row>
    <row r="8113" spans="1:10" x14ac:dyDescent="0.3">
      <c r="A8113" t="s">
        <v>7836</v>
      </c>
      <c r="C8113" s="18">
        <v>409.35810838645921</v>
      </c>
      <c r="D8113" s="1"/>
      <c r="E8113" s="1">
        <v>3</v>
      </c>
      <c r="F8113" s="1">
        <v>2</v>
      </c>
      <c r="G8113" s="1">
        <v>0</v>
      </c>
      <c r="H8113" s="1">
        <v>1</v>
      </c>
      <c r="I8113" s="15">
        <v>0.66666666666666663</v>
      </c>
      <c r="J8113">
        <f t="shared" si="126"/>
        <v>40</v>
      </c>
    </row>
    <row r="8114" spans="1:10" x14ac:dyDescent="0.3">
      <c r="A8114" t="s">
        <v>15406</v>
      </c>
      <c r="C8114" s="18">
        <v>409.34492971242952</v>
      </c>
      <c r="D8114" s="1"/>
      <c r="E8114" s="1">
        <v>9</v>
      </c>
      <c r="F8114" s="1">
        <v>5</v>
      </c>
      <c r="G8114" s="1">
        <v>0</v>
      </c>
      <c r="H8114" s="1">
        <v>4</v>
      </c>
      <c r="I8114" s="15">
        <v>0.55555555555555558</v>
      </c>
      <c r="J8114">
        <f t="shared" si="126"/>
        <v>40</v>
      </c>
    </row>
    <row r="8115" spans="1:10" x14ac:dyDescent="0.3">
      <c r="A8115" t="s">
        <v>7838</v>
      </c>
      <c r="C8115" s="18">
        <v>409.34241211142029</v>
      </c>
      <c r="D8115" s="1"/>
      <c r="E8115" s="1">
        <v>3</v>
      </c>
      <c r="F8115" s="1">
        <v>2</v>
      </c>
      <c r="G8115" s="1">
        <v>0</v>
      </c>
      <c r="H8115" s="1">
        <v>1</v>
      </c>
      <c r="I8115" s="15">
        <v>0.66666666666666663</v>
      </c>
      <c r="J8115">
        <f t="shared" si="126"/>
        <v>40</v>
      </c>
    </row>
    <row r="8116" spans="1:10" x14ac:dyDescent="0.3">
      <c r="A8116" t="s">
        <v>7839</v>
      </c>
      <c r="C8116" s="18">
        <v>409.33883730297492</v>
      </c>
      <c r="D8116" s="1"/>
      <c r="E8116" s="1">
        <v>6</v>
      </c>
      <c r="F8116" s="1">
        <v>3</v>
      </c>
      <c r="G8116" s="1">
        <v>0</v>
      </c>
      <c r="H8116" s="1">
        <v>3</v>
      </c>
      <c r="I8116" s="15">
        <v>0.5</v>
      </c>
      <c r="J8116">
        <f t="shared" si="126"/>
        <v>40</v>
      </c>
    </row>
    <row r="8117" spans="1:10" x14ac:dyDescent="0.3">
      <c r="A8117" t="s">
        <v>7840</v>
      </c>
      <c r="C8117" s="18">
        <v>409.33736532528377</v>
      </c>
      <c r="D8117" s="1"/>
      <c r="E8117" s="1">
        <v>5</v>
      </c>
      <c r="F8117" s="1">
        <v>3</v>
      </c>
      <c r="G8117" s="1">
        <v>0</v>
      </c>
      <c r="H8117" s="1">
        <v>2</v>
      </c>
      <c r="I8117" s="15">
        <v>0.6</v>
      </c>
      <c r="J8117">
        <f t="shared" si="126"/>
        <v>40</v>
      </c>
    </row>
    <row r="8118" spans="1:10" x14ac:dyDescent="0.3">
      <c r="A8118" t="s">
        <v>7630</v>
      </c>
      <c r="C8118" s="18">
        <v>409.336362103201</v>
      </c>
      <c r="D8118" s="1"/>
      <c r="E8118" s="1">
        <v>6</v>
      </c>
      <c r="F8118" s="1">
        <v>3</v>
      </c>
      <c r="G8118" s="1">
        <v>0</v>
      </c>
      <c r="H8118" s="1">
        <v>3</v>
      </c>
      <c r="I8118" s="15">
        <v>0.5</v>
      </c>
      <c r="J8118">
        <f t="shared" si="126"/>
        <v>40</v>
      </c>
    </row>
    <row r="8119" spans="1:10" x14ac:dyDescent="0.3">
      <c r="A8119" t="s">
        <v>8874</v>
      </c>
      <c r="C8119" s="18">
        <v>409.33547116282506</v>
      </c>
      <c r="D8119" s="1"/>
      <c r="E8119" s="1">
        <v>59</v>
      </c>
      <c r="F8119" s="1">
        <v>30</v>
      </c>
      <c r="G8119" s="1">
        <v>1</v>
      </c>
      <c r="H8119" s="1">
        <v>28</v>
      </c>
      <c r="I8119" s="15">
        <v>0.51694915254237284</v>
      </c>
      <c r="J8119">
        <f t="shared" si="126"/>
        <v>20</v>
      </c>
    </row>
    <row r="8120" spans="1:10" x14ac:dyDescent="0.3">
      <c r="A8120" t="s">
        <v>7841</v>
      </c>
      <c r="C8120" s="18">
        <v>409.33509032311133</v>
      </c>
      <c r="D8120" s="1"/>
      <c r="E8120" s="1">
        <v>3</v>
      </c>
      <c r="F8120" s="1">
        <v>3</v>
      </c>
      <c r="G8120" s="1">
        <v>0</v>
      </c>
      <c r="H8120" s="1">
        <v>0</v>
      </c>
      <c r="I8120" s="15">
        <v>1</v>
      </c>
      <c r="J8120">
        <f t="shared" si="126"/>
        <v>40</v>
      </c>
    </row>
    <row r="8121" spans="1:10" x14ac:dyDescent="0.3">
      <c r="A8121" t="s">
        <v>7843</v>
      </c>
      <c r="C8121" s="18">
        <v>409.3310027582001</v>
      </c>
      <c r="D8121" s="1"/>
      <c r="E8121" s="1">
        <v>3</v>
      </c>
      <c r="F8121" s="1">
        <v>2</v>
      </c>
      <c r="G8121" s="1">
        <v>0</v>
      </c>
      <c r="H8121" s="1">
        <v>1</v>
      </c>
      <c r="I8121" s="15">
        <v>0.66666666666666663</v>
      </c>
      <c r="J8121">
        <f t="shared" si="126"/>
        <v>40</v>
      </c>
    </row>
    <row r="8122" spans="1:10" x14ac:dyDescent="0.3">
      <c r="A8122" t="s">
        <v>7842</v>
      </c>
      <c r="C8122" s="18">
        <v>409.32993870636676</v>
      </c>
      <c r="D8122" s="1"/>
      <c r="E8122" s="1">
        <v>9</v>
      </c>
      <c r="F8122" s="1">
        <v>5</v>
      </c>
      <c r="G8122" s="1">
        <v>0</v>
      </c>
      <c r="H8122" s="1">
        <v>4</v>
      </c>
      <c r="I8122" s="15">
        <v>0.55555555555555558</v>
      </c>
      <c r="J8122">
        <f t="shared" si="126"/>
        <v>40</v>
      </c>
    </row>
    <row r="8123" spans="1:10" x14ac:dyDescent="0.3">
      <c r="A8123" t="s">
        <v>7855</v>
      </c>
      <c r="C8123" s="18">
        <v>409.32667876312132</v>
      </c>
      <c r="D8123" s="1"/>
      <c r="E8123" s="1">
        <v>32</v>
      </c>
      <c r="F8123" s="1">
        <v>19</v>
      </c>
      <c r="G8123" s="1">
        <v>0</v>
      </c>
      <c r="H8123" s="1">
        <v>13</v>
      </c>
      <c r="I8123" s="15">
        <v>0.59375</v>
      </c>
      <c r="J8123">
        <f t="shared" si="126"/>
        <v>20</v>
      </c>
    </row>
    <row r="8124" spans="1:10" x14ac:dyDescent="0.3">
      <c r="A8124" t="s">
        <v>7844</v>
      </c>
      <c r="C8124" s="18">
        <v>409.32452463411545</v>
      </c>
      <c r="D8124" s="1"/>
      <c r="E8124" s="1">
        <v>2</v>
      </c>
      <c r="F8124" s="1">
        <v>0</v>
      </c>
      <c r="G8124" s="1">
        <v>0</v>
      </c>
      <c r="H8124" s="1">
        <v>2</v>
      </c>
      <c r="I8124" s="15">
        <v>0</v>
      </c>
      <c r="J8124">
        <f t="shared" si="126"/>
        <v>40</v>
      </c>
    </row>
    <row r="8125" spans="1:10" x14ac:dyDescent="0.3">
      <c r="A8125" t="s">
        <v>7845</v>
      </c>
      <c r="C8125" s="18">
        <v>409.32334961982696</v>
      </c>
      <c r="D8125" s="1"/>
      <c r="E8125" s="1">
        <v>11</v>
      </c>
      <c r="F8125" s="1">
        <v>6</v>
      </c>
      <c r="G8125" s="1">
        <v>0</v>
      </c>
      <c r="H8125" s="1">
        <v>5</v>
      </c>
      <c r="I8125" s="15">
        <v>0.54545454545454541</v>
      </c>
      <c r="J8125">
        <f t="shared" si="126"/>
        <v>40</v>
      </c>
    </row>
    <row r="8126" spans="1:10" x14ac:dyDescent="0.3">
      <c r="A8126" t="s">
        <v>7846</v>
      </c>
      <c r="C8126" s="18">
        <v>409.31445515573921</v>
      </c>
      <c r="D8126" s="1"/>
      <c r="E8126" s="1">
        <v>3</v>
      </c>
      <c r="F8126" s="1">
        <v>2</v>
      </c>
      <c r="G8126" s="1">
        <v>0</v>
      </c>
      <c r="H8126" s="1">
        <v>1</v>
      </c>
      <c r="I8126" s="15">
        <v>0.66666666666666663</v>
      </c>
      <c r="J8126">
        <f t="shared" si="126"/>
        <v>40</v>
      </c>
    </row>
    <row r="8127" spans="1:10" x14ac:dyDescent="0.3">
      <c r="A8127" t="s">
        <v>7847</v>
      </c>
      <c r="C8127" s="18">
        <v>409.31393483919857</v>
      </c>
      <c r="D8127" s="1"/>
      <c r="E8127" s="1">
        <v>3</v>
      </c>
      <c r="F8127" s="1">
        <v>2</v>
      </c>
      <c r="G8127" s="1">
        <v>0</v>
      </c>
      <c r="H8127" s="1">
        <v>1</v>
      </c>
      <c r="I8127" s="15">
        <v>0.66666666666666663</v>
      </c>
      <c r="J8127">
        <f t="shared" si="126"/>
        <v>40</v>
      </c>
    </row>
    <row r="8128" spans="1:10" x14ac:dyDescent="0.3">
      <c r="A8128" t="s">
        <v>7848</v>
      </c>
      <c r="C8128" s="18">
        <v>409.31185870741393</v>
      </c>
      <c r="D8128" s="1"/>
      <c r="E8128" s="1">
        <v>6</v>
      </c>
      <c r="F8128" s="1">
        <v>3</v>
      </c>
      <c r="G8128" s="1">
        <v>1</v>
      </c>
      <c r="H8128" s="1">
        <v>2</v>
      </c>
      <c r="I8128" s="15">
        <v>0.58333333333333337</v>
      </c>
      <c r="J8128">
        <f t="shared" si="126"/>
        <v>40</v>
      </c>
    </row>
    <row r="8129" spans="1:10" x14ac:dyDescent="0.3">
      <c r="A8129" t="s">
        <v>7850</v>
      </c>
      <c r="C8129" s="18">
        <v>409.30674837531592</v>
      </c>
      <c r="D8129" s="1"/>
      <c r="E8129" s="1">
        <v>1</v>
      </c>
      <c r="F8129" s="1">
        <v>1</v>
      </c>
      <c r="G8129" s="1">
        <v>0</v>
      </c>
      <c r="H8129" s="1">
        <v>0</v>
      </c>
      <c r="I8129" s="15">
        <v>1</v>
      </c>
      <c r="J8129">
        <f t="shared" si="126"/>
        <v>40</v>
      </c>
    </row>
    <row r="8130" spans="1:10" x14ac:dyDescent="0.3">
      <c r="A8130" t="s">
        <v>7851</v>
      </c>
      <c r="C8130" s="18">
        <v>409.30616091025456</v>
      </c>
      <c r="D8130" s="1"/>
      <c r="E8130" s="1">
        <v>3</v>
      </c>
      <c r="F8130" s="1">
        <v>2</v>
      </c>
      <c r="G8130" s="1">
        <v>0</v>
      </c>
      <c r="H8130" s="1">
        <v>1</v>
      </c>
      <c r="I8130" s="15">
        <v>0.66666666666666663</v>
      </c>
      <c r="J8130">
        <f t="shared" si="126"/>
        <v>40</v>
      </c>
    </row>
    <row r="8131" spans="1:10" x14ac:dyDescent="0.3">
      <c r="A8131" t="s">
        <v>7852</v>
      </c>
      <c r="C8131" s="18">
        <v>409.30392995015967</v>
      </c>
      <c r="D8131" s="1"/>
      <c r="E8131" s="1">
        <v>5</v>
      </c>
      <c r="F8131" s="1">
        <v>3</v>
      </c>
      <c r="G8131" s="1">
        <v>0</v>
      </c>
      <c r="H8131" s="1">
        <v>2</v>
      </c>
      <c r="I8131" s="15">
        <v>0.6</v>
      </c>
      <c r="J8131">
        <f t="shared" si="126"/>
        <v>40</v>
      </c>
    </row>
    <row r="8132" spans="1:10" x14ac:dyDescent="0.3">
      <c r="A8132" t="s">
        <v>7853</v>
      </c>
      <c r="C8132" s="18">
        <v>409.30287651348419</v>
      </c>
      <c r="D8132" s="1"/>
      <c r="E8132" s="1">
        <v>3</v>
      </c>
      <c r="F8132" s="1">
        <v>2</v>
      </c>
      <c r="G8132" s="1">
        <v>0</v>
      </c>
      <c r="H8132" s="1">
        <v>1</v>
      </c>
      <c r="I8132" s="15">
        <v>0.66666666666666663</v>
      </c>
      <c r="J8132">
        <f t="shared" ref="J8132:J8195" si="127">IF(E8132&lt;=30,40,20)</f>
        <v>40</v>
      </c>
    </row>
    <row r="8133" spans="1:10" x14ac:dyDescent="0.3">
      <c r="A8133" t="s">
        <v>7854</v>
      </c>
      <c r="C8133" s="18">
        <v>363.65684682250532</v>
      </c>
      <c r="D8133" s="1"/>
      <c r="E8133" s="1">
        <v>8</v>
      </c>
      <c r="F8133" s="1">
        <v>3</v>
      </c>
      <c r="G8133" s="1">
        <v>0</v>
      </c>
      <c r="H8133" s="1">
        <v>5</v>
      </c>
      <c r="I8133" s="15">
        <v>0.375</v>
      </c>
      <c r="J8133">
        <f t="shared" si="127"/>
        <v>40</v>
      </c>
    </row>
    <row r="8134" spans="1:10" x14ac:dyDescent="0.3">
      <c r="A8134" t="s">
        <v>7857</v>
      </c>
      <c r="C8134" s="18">
        <v>409.28472073553871</v>
      </c>
      <c r="D8134" s="1"/>
      <c r="E8134" s="1">
        <v>3</v>
      </c>
      <c r="F8134" s="1">
        <v>2</v>
      </c>
      <c r="G8134" s="1">
        <v>0</v>
      </c>
      <c r="H8134" s="1">
        <v>1</v>
      </c>
      <c r="I8134" s="15">
        <v>0.66666666666666663</v>
      </c>
      <c r="J8134">
        <f t="shared" si="127"/>
        <v>40</v>
      </c>
    </row>
    <row r="8135" spans="1:10" x14ac:dyDescent="0.3">
      <c r="A8135" t="s">
        <v>7858</v>
      </c>
      <c r="C8135" s="18">
        <v>409.28443464403733</v>
      </c>
      <c r="D8135" s="1"/>
      <c r="E8135" s="1">
        <v>5</v>
      </c>
      <c r="F8135" s="1">
        <v>3</v>
      </c>
      <c r="G8135" s="1">
        <v>0</v>
      </c>
      <c r="H8135" s="1">
        <v>2</v>
      </c>
      <c r="I8135" s="15">
        <v>0.6</v>
      </c>
      <c r="J8135">
        <f t="shared" si="127"/>
        <v>40</v>
      </c>
    </row>
    <row r="8136" spans="1:10" x14ac:dyDescent="0.3">
      <c r="A8136" t="s">
        <v>7859</v>
      </c>
      <c r="C8136" s="18">
        <v>409.28229198982461</v>
      </c>
      <c r="D8136" s="1"/>
      <c r="E8136" s="1">
        <v>5</v>
      </c>
      <c r="F8136" s="1">
        <v>3</v>
      </c>
      <c r="G8136" s="1">
        <v>0</v>
      </c>
      <c r="H8136" s="1">
        <v>2</v>
      </c>
      <c r="I8136" s="15">
        <v>0.6</v>
      </c>
      <c r="J8136">
        <f t="shared" si="127"/>
        <v>40</v>
      </c>
    </row>
    <row r="8137" spans="1:10" x14ac:dyDescent="0.3">
      <c r="A8137" t="s">
        <v>7860</v>
      </c>
      <c r="C8137" s="18">
        <v>409.28085644002954</v>
      </c>
      <c r="D8137" s="1"/>
      <c r="E8137" s="1">
        <v>3</v>
      </c>
      <c r="F8137" s="1">
        <v>2</v>
      </c>
      <c r="G8137" s="1">
        <v>0</v>
      </c>
      <c r="H8137" s="1">
        <v>1</v>
      </c>
      <c r="I8137" s="15">
        <v>0.66666666666666663</v>
      </c>
      <c r="J8137">
        <f t="shared" si="127"/>
        <v>40</v>
      </c>
    </row>
    <row r="8138" spans="1:10" x14ac:dyDescent="0.3">
      <c r="A8138" t="s">
        <v>7861</v>
      </c>
      <c r="C8138" s="18">
        <v>409.28061648430611</v>
      </c>
      <c r="D8138" s="1"/>
      <c r="E8138" s="1">
        <v>3</v>
      </c>
      <c r="F8138" s="1">
        <v>2</v>
      </c>
      <c r="G8138" s="1">
        <v>0</v>
      </c>
      <c r="H8138" s="1">
        <v>1</v>
      </c>
      <c r="I8138" s="15">
        <v>0.66666666666666663</v>
      </c>
      <c r="J8138">
        <f t="shared" si="127"/>
        <v>40</v>
      </c>
    </row>
    <row r="8139" spans="1:10" x14ac:dyDescent="0.3">
      <c r="A8139" t="s">
        <v>7862</v>
      </c>
      <c r="C8139" s="18">
        <v>409.27882679951153</v>
      </c>
      <c r="D8139" s="1"/>
      <c r="E8139" s="1">
        <v>9</v>
      </c>
      <c r="F8139" s="1">
        <v>4</v>
      </c>
      <c r="G8139" s="1">
        <v>0</v>
      </c>
      <c r="H8139" s="1">
        <v>5</v>
      </c>
      <c r="I8139" s="15">
        <v>0.44444444444444442</v>
      </c>
      <c r="J8139">
        <f t="shared" si="127"/>
        <v>40</v>
      </c>
    </row>
    <row r="8140" spans="1:10" x14ac:dyDescent="0.3">
      <c r="A8140" t="s">
        <v>7863</v>
      </c>
      <c r="C8140" s="18">
        <v>409.27234852723308</v>
      </c>
      <c r="D8140" s="1"/>
      <c r="E8140" s="1">
        <v>3</v>
      </c>
      <c r="F8140" s="1">
        <v>2</v>
      </c>
      <c r="G8140" s="1">
        <v>0</v>
      </c>
      <c r="H8140" s="1">
        <v>1</v>
      </c>
      <c r="I8140" s="15">
        <v>0.66666666666666663</v>
      </c>
      <c r="J8140">
        <f t="shared" si="127"/>
        <v>40</v>
      </c>
    </row>
    <row r="8141" spans="1:10" x14ac:dyDescent="0.3">
      <c r="A8141" t="s">
        <v>7864</v>
      </c>
      <c r="C8141" s="18">
        <v>409.27094974987028</v>
      </c>
      <c r="D8141" s="1"/>
      <c r="E8141" s="1">
        <v>3</v>
      </c>
      <c r="F8141" s="1">
        <v>2</v>
      </c>
      <c r="G8141" s="1">
        <v>0</v>
      </c>
      <c r="H8141" s="1">
        <v>1</v>
      </c>
      <c r="I8141" s="15">
        <v>0.66666666666666663</v>
      </c>
      <c r="J8141">
        <f t="shared" si="127"/>
        <v>40</v>
      </c>
    </row>
    <row r="8142" spans="1:10" x14ac:dyDescent="0.3">
      <c r="A8142" t="s">
        <v>7865</v>
      </c>
      <c r="C8142" s="18">
        <v>409.270935391931</v>
      </c>
      <c r="D8142" s="1"/>
      <c r="E8142" s="1">
        <v>5</v>
      </c>
      <c r="F8142" s="1">
        <v>3</v>
      </c>
      <c r="G8142" s="1">
        <v>0</v>
      </c>
      <c r="H8142" s="1">
        <v>2</v>
      </c>
      <c r="I8142" s="15">
        <v>0.6</v>
      </c>
      <c r="J8142">
        <f t="shared" si="127"/>
        <v>40</v>
      </c>
    </row>
    <row r="8143" spans="1:10" x14ac:dyDescent="0.3">
      <c r="A8143" t="s">
        <v>7866</v>
      </c>
      <c r="C8143" s="18">
        <v>409.26674928537108</v>
      </c>
      <c r="D8143" s="1"/>
      <c r="E8143" s="1">
        <v>3</v>
      </c>
      <c r="F8143" s="1">
        <v>2</v>
      </c>
      <c r="G8143" s="1">
        <v>0</v>
      </c>
      <c r="H8143" s="1">
        <v>1</v>
      </c>
      <c r="I8143" s="15">
        <v>0.66666666666666663</v>
      </c>
      <c r="J8143">
        <f t="shared" si="127"/>
        <v>40</v>
      </c>
    </row>
    <row r="8144" spans="1:10" x14ac:dyDescent="0.3">
      <c r="A8144" t="s">
        <v>7867</v>
      </c>
      <c r="C8144" s="18">
        <v>409.26632888310286</v>
      </c>
      <c r="D8144" s="1"/>
      <c r="E8144" s="1">
        <v>2</v>
      </c>
      <c r="F8144" s="1">
        <v>0</v>
      </c>
      <c r="G8144" s="1">
        <v>0</v>
      </c>
      <c r="H8144" s="1">
        <v>2</v>
      </c>
      <c r="I8144" s="15">
        <v>0</v>
      </c>
      <c r="J8144">
        <f t="shared" si="127"/>
        <v>40</v>
      </c>
    </row>
    <row r="8145" spans="1:10" x14ac:dyDescent="0.3">
      <c r="A8145" t="s">
        <v>7868</v>
      </c>
      <c r="C8145" s="18">
        <v>409.2653646423347</v>
      </c>
      <c r="D8145" s="1"/>
      <c r="E8145" s="1">
        <v>3</v>
      </c>
      <c r="F8145" s="1">
        <v>2</v>
      </c>
      <c r="G8145" s="1">
        <v>0</v>
      </c>
      <c r="H8145" s="1">
        <v>1</v>
      </c>
      <c r="I8145" s="15">
        <v>0.66666666666666663</v>
      </c>
      <c r="J8145">
        <f t="shared" si="127"/>
        <v>40</v>
      </c>
    </row>
    <row r="8146" spans="1:10" x14ac:dyDescent="0.3">
      <c r="A8146" t="s">
        <v>7869</v>
      </c>
      <c r="C8146" s="18">
        <v>409.25808132805719</v>
      </c>
      <c r="D8146" s="1"/>
      <c r="E8146" s="1">
        <v>7</v>
      </c>
      <c r="F8146" s="1">
        <v>4</v>
      </c>
      <c r="G8146" s="1">
        <v>0</v>
      </c>
      <c r="H8146" s="1">
        <v>3</v>
      </c>
      <c r="I8146" s="15">
        <v>0.5714285714285714</v>
      </c>
      <c r="J8146">
        <f t="shared" si="127"/>
        <v>40</v>
      </c>
    </row>
    <row r="8147" spans="1:10" x14ac:dyDescent="0.3">
      <c r="A8147" t="s">
        <v>7870</v>
      </c>
      <c r="C8147" s="18">
        <v>409.25503680966699</v>
      </c>
      <c r="D8147" s="1"/>
      <c r="E8147" s="1">
        <v>3</v>
      </c>
      <c r="F8147" s="1">
        <v>2</v>
      </c>
      <c r="G8147" s="1">
        <v>0</v>
      </c>
      <c r="H8147" s="1">
        <v>1</v>
      </c>
      <c r="I8147" s="15">
        <v>0.66666666666666663</v>
      </c>
      <c r="J8147">
        <f t="shared" si="127"/>
        <v>40</v>
      </c>
    </row>
    <row r="8148" spans="1:10" x14ac:dyDescent="0.3">
      <c r="A8148" t="s">
        <v>7871</v>
      </c>
      <c r="C8148" s="18">
        <v>409.25066658285078</v>
      </c>
      <c r="D8148" s="1"/>
      <c r="E8148" s="1">
        <v>3</v>
      </c>
      <c r="F8148" s="1">
        <v>2</v>
      </c>
      <c r="G8148" s="1">
        <v>0</v>
      </c>
      <c r="H8148" s="1">
        <v>1</v>
      </c>
      <c r="I8148" s="15">
        <v>0.66666666666666663</v>
      </c>
      <c r="J8148">
        <f t="shared" si="127"/>
        <v>40</v>
      </c>
    </row>
    <row r="8149" spans="1:10" x14ac:dyDescent="0.3">
      <c r="A8149" t="s">
        <v>7873</v>
      </c>
      <c r="C8149" s="18">
        <v>409.24692951396349</v>
      </c>
      <c r="D8149" s="1"/>
      <c r="E8149" s="1">
        <v>3</v>
      </c>
      <c r="F8149" s="1">
        <v>2</v>
      </c>
      <c r="G8149" s="1">
        <v>0</v>
      </c>
      <c r="H8149" s="1">
        <v>1</v>
      </c>
      <c r="I8149" s="15">
        <v>0.66666666666666663</v>
      </c>
      <c r="J8149">
        <f t="shared" si="127"/>
        <v>40</v>
      </c>
    </row>
    <row r="8150" spans="1:10" x14ac:dyDescent="0.3">
      <c r="A8150" t="s">
        <v>7874</v>
      </c>
      <c r="C8150" s="18">
        <v>409.24647172712838</v>
      </c>
      <c r="D8150" s="1"/>
      <c r="E8150" s="1">
        <v>3</v>
      </c>
      <c r="F8150" s="1">
        <v>2</v>
      </c>
      <c r="G8150" s="1">
        <v>0</v>
      </c>
      <c r="H8150" s="1">
        <v>1</v>
      </c>
      <c r="I8150" s="15">
        <v>0.66666666666666663</v>
      </c>
      <c r="J8150">
        <f t="shared" si="127"/>
        <v>40</v>
      </c>
    </row>
    <row r="8151" spans="1:10" x14ac:dyDescent="0.3">
      <c r="A8151" t="s">
        <v>7876</v>
      </c>
      <c r="C8151" s="18">
        <v>409.24529096924158</v>
      </c>
      <c r="D8151" s="1"/>
      <c r="E8151" s="1">
        <v>3</v>
      </c>
      <c r="F8151" s="1">
        <v>2</v>
      </c>
      <c r="G8151" s="1">
        <v>0</v>
      </c>
      <c r="H8151" s="1">
        <v>1</v>
      </c>
      <c r="I8151" s="15">
        <v>0.66666666666666663</v>
      </c>
      <c r="J8151">
        <f t="shared" si="127"/>
        <v>40</v>
      </c>
    </row>
    <row r="8152" spans="1:10" x14ac:dyDescent="0.3">
      <c r="A8152" t="s">
        <v>7877</v>
      </c>
      <c r="C8152" s="18">
        <v>409.23890534456581</v>
      </c>
      <c r="D8152" s="1"/>
      <c r="E8152" s="1">
        <v>3</v>
      </c>
      <c r="F8152" s="1">
        <v>2</v>
      </c>
      <c r="G8152" s="1">
        <v>0</v>
      </c>
      <c r="H8152" s="1">
        <v>1</v>
      </c>
      <c r="I8152" s="15">
        <v>0.66666666666666663</v>
      </c>
      <c r="J8152">
        <f t="shared" si="127"/>
        <v>40</v>
      </c>
    </row>
    <row r="8153" spans="1:10" x14ac:dyDescent="0.3">
      <c r="A8153" t="s">
        <v>7879</v>
      </c>
      <c r="C8153" s="18">
        <v>409.23870884726529</v>
      </c>
      <c r="D8153" s="1"/>
      <c r="E8153" s="1">
        <v>6</v>
      </c>
      <c r="F8153" s="1">
        <v>3</v>
      </c>
      <c r="G8153" s="1">
        <v>1</v>
      </c>
      <c r="H8153" s="1">
        <v>2</v>
      </c>
      <c r="I8153" s="15">
        <v>0.58333333333333337</v>
      </c>
      <c r="J8153">
        <f t="shared" si="127"/>
        <v>40</v>
      </c>
    </row>
    <row r="8154" spans="1:10" x14ac:dyDescent="0.3">
      <c r="A8154" t="s">
        <v>7878</v>
      </c>
      <c r="C8154" s="18">
        <v>409.23733795657461</v>
      </c>
      <c r="D8154" s="1"/>
      <c r="E8154" s="1">
        <v>3</v>
      </c>
      <c r="F8154" s="1">
        <v>2</v>
      </c>
      <c r="G8154" s="1">
        <v>0</v>
      </c>
      <c r="H8154" s="1">
        <v>1</v>
      </c>
      <c r="I8154" s="15">
        <v>0.66666666666666663</v>
      </c>
      <c r="J8154">
        <f t="shared" si="127"/>
        <v>40</v>
      </c>
    </row>
    <row r="8155" spans="1:10" x14ac:dyDescent="0.3">
      <c r="A8155" t="s">
        <v>7880</v>
      </c>
      <c r="C8155" s="18">
        <v>409.23457491660554</v>
      </c>
      <c r="D8155" s="1"/>
      <c r="E8155" s="1">
        <v>5</v>
      </c>
      <c r="F8155" s="1">
        <v>3</v>
      </c>
      <c r="G8155" s="1">
        <v>0</v>
      </c>
      <c r="H8155" s="1">
        <v>2</v>
      </c>
      <c r="I8155" s="15">
        <v>0.6</v>
      </c>
      <c r="J8155">
        <f t="shared" si="127"/>
        <v>40</v>
      </c>
    </row>
    <row r="8156" spans="1:10" x14ac:dyDescent="0.3">
      <c r="A8156" t="s">
        <v>7872</v>
      </c>
      <c r="C8156" s="18">
        <v>409.2336235268283</v>
      </c>
      <c r="D8156" s="1"/>
      <c r="E8156" s="1">
        <v>20</v>
      </c>
      <c r="F8156" s="1">
        <v>10</v>
      </c>
      <c r="G8156" s="1">
        <v>1</v>
      </c>
      <c r="H8156" s="1">
        <v>9</v>
      </c>
      <c r="I8156" s="15">
        <v>0.52500000000000002</v>
      </c>
      <c r="J8156">
        <f t="shared" si="127"/>
        <v>40</v>
      </c>
    </row>
    <row r="8157" spans="1:10" x14ac:dyDescent="0.3">
      <c r="A8157" t="s">
        <v>8025</v>
      </c>
      <c r="C8157" s="18">
        <v>409.23313960964049</v>
      </c>
      <c r="D8157" s="1"/>
      <c r="E8157" s="1">
        <v>82</v>
      </c>
      <c r="F8157" s="1">
        <v>39</v>
      </c>
      <c r="G8157" s="1">
        <v>3</v>
      </c>
      <c r="H8157" s="1">
        <v>40</v>
      </c>
      <c r="I8157" s="15">
        <v>0.49390243902439024</v>
      </c>
      <c r="J8157">
        <f t="shared" si="127"/>
        <v>20</v>
      </c>
    </row>
    <row r="8158" spans="1:10" x14ac:dyDescent="0.3">
      <c r="A8158" t="s">
        <v>7881</v>
      </c>
      <c r="C8158" s="18">
        <v>409.23189326068814</v>
      </c>
      <c r="D8158" s="1"/>
      <c r="E8158" s="1">
        <v>3</v>
      </c>
      <c r="F8158" s="1">
        <v>2</v>
      </c>
      <c r="G8158" s="1">
        <v>0</v>
      </c>
      <c r="H8158" s="1">
        <v>1</v>
      </c>
      <c r="I8158" s="15">
        <v>0.66666666666666663</v>
      </c>
      <c r="J8158">
        <f t="shared" si="127"/>
        <v>40</v>
      </c>
    </row>
    <row r="8159" spans="1:10" x14ac:dyDescent="0.3">
      <c r="A8159" t="s">
        <v>7882</v>
      </c>
      <c r="C8159" s="18">
        <v>409.23182332738344</v>
      </c>
      <c r="D8159" s="1"/>
      <c r="E8159" s="1">
        <v>3</v>
      </c>
      <c r="F8159" s="1">
        <v>2</v>
      </c>
      <c r="G8159" s="1">
        <v>0</v>
      </c>
      <c r="H8159" s="1">
        <v>1</v>
      </c>
      <c r="I8159" s="15">
        <v>0.66666666666666663</v>
      </c>
      <c r="J8159">
        <f t="shared" si="127"/>
        <v>40</v>
      </c>
    </row>
    <row r="8160" spans="1:10" x14ac:dyDescent="0.3">
      <c r="A8160" t="s">
        <v>7907</v>
      </c>
      <c r="C8160" s="18">
        <v>409.22716420623226</v>
      </c>
      <c r="D8160" s="1"/>
      <c r="E8160" s="1">
        <v>1</v>
      </c>
      <c r="F8160" s="1">
        <v>1</v>
      </c>
      <c r="G8160" s="1">
        <v>0</v>
      </c>
      <c r="H8160" s="1">
        <v>0</v>
      </c>
      <c r="I8160" s="15">
        <v>1</v>
      </c>
      <c r="J8160">
        <f t="shared" si="127"/>
        <v>40</v>
      </c>
    </row>
    <row r="8161" spans="1:10" x14ac:dyDescent="0.3">
      <c r="A8161" t="s">
        <v>7884</v>
      </c>
      <c r="C8161" s="18">
        <v>409.22597441134855</v>
      </c>
      <c r="D8161" s="1"/>
      <c r="E8161" s="1">
        <v>3</v>
      </c>
      <c r="F8161" s="1">
        <v>2</v>
      </c>
      <c r="G8161" s="1">
        <v>0</v>
      </c>
      <c r="H8161" s="1">
        <v>1</v>
      </c>
      <c r="I8161" s="15">
        <v>0.66666666666666663</v>
      </c>
      <c r="J8161">
        <f t="shared" si="127"/>
        <v>40</v>
      </c>
    </row>
    <row r="8162" spans="1:10" x14ac:dyDescent="0.3">
      <c r="A8162" t="s">
        <v>7885</v>
      </c>
      <c r="C8162" s="18">
        <v>409.22591261995439</v>
      </c>
      <c r="D8162" s="1"/>
      <c r="E8162" s="1">
        <v>3</v>
      </c>
      <c r="F8162" s="1">
        <v>2</v>
      </c>
      <c r="G8162" s="1">
        <v>0</v>
      </c>
      <c r="H8162" s="1">
        <v>1</v>
      </c>
      <c r="I8162" s="15">
        <v>0.66666666666666663</v>
      </c>
      <c r="J8162">
        <f t="shared" si="127"/>
        <v>40</v>
      </c>
    </row>
    <row r="8163" spans="1:10" x14ac:dyDescent="0.3">
      <c r="A8163" t="s">
        <v>7887</v>
      </c>
      <c r="C8163" s="18">
        <v>409.22109185059958</v>
      </c>
      <c r="D8163" s="1"/>
      <c r="E8163" s="1">
        <v>8</v>
      </c>
      <c r="F8163" s="1">
        <v>5</v>
      </c>
      <c r="G8163" s="1">
        <v>0</v>
      </c>
      <c r="H8163" s="1">
        <v>3</v>
      </c>
      <c r="I8163" s="15">
        <v>0.625</v>
      </c>
      <c r="J8163">
        <f t="shared" si="127"/>
        <v>40</v>
      </c>
    </row>
    <row r="8164" spans="1:10" x14ac:dyDescent="0.3">
      <c r="A8164" t="s">
        <v>7888</v>
      </c>
      <c r="C8164" s="18">
        <v>409.21448147193979</v>
      </c>
      <c r="D8164" s="1"/>
      <c r="E8164" s="1">
        <v>5</v>
      </c>
      <c r="F8164" s="1">
        <v>2</v>
      </c>
      <c r="G8164" s="1">
        <v>2</v>
      </c>
      <c r="H8164" s="1">
        <v>1</v>
      </c>
      <c r="I8164" s="15">
        <v>0.6</v>
      </c>
      <c r="J8164">
        <f t="shared" si="127"/>
        <v>40</v>
      </c>
    </row>
    <row r="8165" spans="1:10" x14ac:dyDescent="0.3">
      <c r="A8165" t="s">
        <v>7889</v>
      </c>
      <c r="C8165" s="18">
        <v>409.20908384731922</v>
      </c>
      <c r="D8165" s="1"/>
      <c r="E8165" s="1">
        <v>5</v>
      </c>
      <c r="F8165" s="1">
        <v>3</v>
      </c>
      <c r="G8165" s="1">
        <v>0</v>
      </c>
      <c r="H8165" s="1">
        <v>2</v>
      </c>
      <c r="I8165" s="15">
        <v>0.6</v>
      </c>
      <c r="J8165">
        <f t="shared" si="127"/>
        <v>40</v>
      </c>
    </row>
    <row r="8166" spans="1:10" x14ac:dyDescent="0.3">
      <c r="A8166" t="s">
        <v>7890</v>
      </c>
      <c r="C8166" s="18">
        <v>409.20851855083339</v>
      </c>
      <c r="D8166" s="1"/>
      <c r="E8166" s="1">
        <v>3</v>
      </c>
      <c r="F8166" s="1">
        <v>2</v>
      </c>
      <c r="G8166" s="1">
        <v>0</v>
      </c>
      <c r="H8166" s="1">
        <v>1</v>
      </c>
      <c r="I8166" s="15">
        <v>0.66666666666666663</v>
      </c>
      <c r="J8166">
        <f t="shared" si="127"/>
        <v>40</v>
      </c>
    </row>
    <row r="8167" spans="1:10" x14ac:dyDescent="0.3">
      <c r="A8167" t="s">
        <v>7891</v>
      </c>
      <c r="C8167" s="18">
        <v>409.20806332791739</v>
      </c>
      <c r="D8167" s="1"/>
      <c r="E8167" s="1">
        <v>5</v>
      </c>
      <c r="F8167" s="1">
        <v>3</v>
      </c>
      <c r="G8167" s="1">
        <v>0</v>
      </c>
      <c r="H8167" s="1">
        <v>2</v>
      </c>
      <c r="I8167" s="15">
        <v>0.6</v>
      </c>
      <c r="J8167">
        <f t="shared" si="127"/>
        <v>40</v>
      </c>
    </row>
    <row r="8168" spans="1:10" x14ac:dyDescent="0.3">
      <c r="A8168" t="s">
        <v>7892</v>
      </c>
      <c r="C8168" s="18">
        <v>409.2038012100424</v>
      </c>
      <c r="D8168" s="1"/>
      <c r="E8168" s="1">
        <v>3</v>
      </c>
      <c r="F8168" s="1">
        <v>2</v>
      </c>
      <c r="G8168" s="1">
        <v>0</v>
      </c>
      <c r="H8168" s="1">
        <v>1</v>
      </c>
      <c r="I8168" s="15">
        <v>0.66666666666666663</v>
      </c>
      <c r="J8168">
        <f t="shared" si="127"/>
        <v>40</v>
      </c>
    </row>
    <row r="8169" spans="1:10" x14ac:dyDescent="0.3">
      <c r="A8169" t="s">
        <v>7894</v>
      </c>
      <c r="C8169" s="18">
        <v>409.20155570063724</v>
      </c>
      <c r="D8169" s="1"/>
      <c r="E8169" s="1">
        <v>3</v>
      </c>
      <c r="F8169" s="1">
        <v>2</v>
      </c>
      <c r="G8169" s="1">
        <v>0</v>
      </c>
      <c r="H8169" s="1">
        <v>1</v>
      </c>
      <c r="I8169" s="15">
        <v>0.66666666666666663</v>
      </c>
      <c r="J8169">
        <f t="shared" si="127"/>
        <v>40</v>
      </c>
    </row>
    <row r="8170" spans="1:10" x14ac:dyDescent="0.3">
      <c r="A8170" t="s">
        <v>7895</v>
      </c>
      <c r="C8170" s="18">
        <v>409.20006696269121</v>
      </c>
      <c r="D8170" s="1"/>
      <c r="E8170" s="1">
        <v>6</v>
      </c>
      <c r="F8170" s="1">
        <v>3</v>
      </c>
      <c r="G8170" s="1">
        <v>1</v>
      </c>
      <c r="H8170" s="1">
        <v>2</v>
      </c>
      <c r="I8170" s="15">
        <v>0.58333333333333337</v>
      </c>
      <c r="J8170">
        <f t="shared" si="127"/>
        <v>40</v>
      </c>
    </row>
    <row r="8171" spans="1:10" x14ac:dyDescent="0.3">
      <c r="A8171" t="s">
        <v>7896</v>
      </c>
      <c r="C8171" s="18">
        <v>409.19979408413332</v>
      </c>
      <c r="D8171" s="1"/>
      <c r="E8171" s="1">
        <v>6</v>
      </c>
      <c r="F8171" s="1">
        <v>3</v>
      </c>
      <c r="G8171" s="1">
        <v>1</v>
      </c>
      <c r="H8171" s="1">
        <v>2</v>
      </c>
      <c r="I8171" s="15">
        <v>0.58333333333333337</v>
      </c>
      <c r="J8171">
        <f t="shared" si="127"/>
        <v>40</v>
      </c>
    </row>
    <row r="8172" spans="1:10" x14ac:dyDescent="0.3">
      <c r="A8172" t="s">
        <v>8000</v>
      </c>
      <c r="C8172" s="18">
        <v>409.19976119068559</v>
      </c>
      <c r="D8172" s="1"/>
      <c r="E8172" s="1">
        <v>3</v>
      </c>
      <c r="F8172" s="1">
        <v>2</v>
      </c>
      <c r="G8172" s="1">
        <v>0</v>
      </c>
      <c r="H8172" s="1">
        <v>1</v>
      </c>
      <c r="I8172" s="15">
        <v>0.66666666666666663</v>
      </c>
      <c r="J8172">
        <f t="shared" si="127"/>
        <v>40</v>
      </c>
    </row>
    <row r="8173" spans="1:10" x14ac:dyDescent="0.3">
      <c r="A8173" t="s">
        <v>7897</v>
      </c>
      <c r="C8173" s="18">
        <v>409.19923522048276</v>
      </c>
      <c r="D8173" s="1"/>
      <c r="E8173" s="1">
        <v>2</v>
      </c>
      <c r="F8173" s="1">
        <v>0</v>
      </c>
      <c r="G8173" s="1">
        <v>0</v>
      </c>
      <c r="H8173" s="1">
        <v>2</v>
      </c>
      <c r="I8173" s="15">
        <v>0</v>
      </c>
      <c r="J8173">
        <f t="shared" si="127"/>
        <v>40</v>
      </c>
    </row>
    <row r="8174" spans="1:10" x14ac:dyDescent="0.3">
      <c r="A8174" t="s">
        <v>7898</v>
      </c>
      <c r="C8174" s="18">
        <v>409.19787477437671</v>
      </c>
      <c r="D8174" s="1"/>
      <c r="E8174" s="1">
        <v>5</v>
      </c>
      <c r="F8174" s="1">
        <v>3</v>
      </c>
      <c r="G8174" s="1">
        <v>0</v>
      </c>
      <c r="H8174" s="1">
        <v>2</v>
      </c>
      <c r="I8174" s="15">
        <v>0.6</v>
      </c>
      <c r="J8174">
        <f t="shared" si="127"/>
        <v>40</v>
      </c>
    </row>
    <row r="8175" spans="1:10" x14ac:dyDescent="0.3">
      <c r="A8175" t="s">
        <v>7899</v>
      </c>
      <c r="C8175" s="18">
        <v>409.19453385692134</v>
      </c>
      <c r="D8175" s="1"/>
      <c r="E8175" s="1">
        <v>3</v>
      </c>
      <c r="F8175" s="1">
        <v>2</v>
      </c>
      <c r="G8175" s="1">
        <v>0</v>
      </c>
      <c r="H8175" s="1">
        <v>1</v>
      </c>
      <c r="I8175" s="15">
        <v>0.66666666666666663</v>
      </c>
      <c r="J8175">
        <f t="shared" si="127"/>
        <v>40</v>
      </c>
    </row>
    <row r="8176" spans="1:10" x14ac:dyDescent="0.3">
      <c r="A8176" t="s">
        <v>7900</v>
      </c>
      <c r="C8176" s="18">
        <v>409.19388858733964</v>
      </c>
      <c r="D8176" s="1"/>
      <c r="E8176" s="1">
        <v>20</v>
      </c>
      <c r="F8176" s="1">
        <v>9</v>
      </c>
      <c r="G8176" s="1">
        <v>1</v>
      </c>
      <c r="H8176" s="1">
        <v>10</v>
      </c>
      <c r="I8176" s="15">
        <v>0.47499999999999998</v>
      </c>
      <c r="J8176">
        <f t="shared" si="127"/>
        <v>40</v>
      </c>
    </row>
    <row r="8177" spans="1:10" x14ac:dyDescent="0.3">
      <c r="A8177" t="s">
        <v>7901</v>
      </c>
      <c r="C8177" s="18">
        <v>409.1932897251931</v>
      </c>
      <c r="D8177" s="1"/>
      <c r="E8177" s="1">
        <v>3</v>
      </c>
      <c r="F8177" s="1">
        <v>2</v>
      </c>
      <c r="G8177" s="1">
        <v>0</v>
      </c>
      <c r="H8177" s="1">
        <v>1</v>
      </c>
      <c r="I8177" s="15">
        <v>0.66666666666666663</v>
      </c>
      <c r="J8177">
        <f t="shared" si="127"/>
        <v>40</v>
      </c>
    </row>
    <row r="8178" spans="1:10" x14ac:dyDescent="0.3">
      <c r="A8178" t="s">
        <v>7902</v>
      </c>
      <c r="C8178" s="18">
        <v>409.193211262322</v>
      </c>
      <c r="D8178" s="1"/>
      <c r="E8178" s="1">
        <v>3</v>
      </c>
      <c r="F8178" s="1">
        <v>2</v>
      </c>
      <c r="G8178" s="1">
        <v>0</v>
      </c>
      <c r="H8178" s="1">
        <v>1</v>
      </c>
      <c r="I8178" s="15">
        <v>0.66666666666666663</v>
      </c>
      <c r="J8178">
        <f t="shared" si="127"/>
        <v>40</v>
      </c>
    </row>
    <row r="8179" spans="1:10" x14ac:dyDescent="0.3">
      <c r="A8179" t="s">
        <v>7904</v>
      </c>
      <c r="C8179" s="18">
        <v>409.18905193923661</v>
      </c>
      <c r="D8179" s="1"/>
      <c r="E8179" s="1">
        <v>3</v>
      </c>
      <c r="F8179" s="1">
        <v>2</v>
      </c>
      <c r="G8179" s="1">
        <v>0</v>
      </c>
      <c r="H8179" s="1">
        <v>1</v>
      </c>
      <c r="I8179" s="15">
        <v>0.66666666666666663</v>
      </c>
      <c r="J8179">
        <f t="shared" si="127"/>
        <v>40</v>
      </c>
    </row>
    <row r="8180" spans="1:10" x14ac:dyDescent="0.3">
      <c r="A8180" t="s">
        <v>7905</v>
      </c>
      <c r="C8180" s="18">
        <v>409.1881201447643</v>
      </c>
      <c r="D8180" s="1"/>
      <c r="E8180" s="1">
        <v>3</v>
      </c>
      <c r="F8180" s="1">
        <v>2</v>
      </c>
      <c r="G8180" s="1">
        <v>0</v>
      </c>
      <c r="H8180" s="1">
        <v>1</v>
      </c>
      <c r="I8180" s="15">
        <v>0.66666666666666663</v>
      </c>
      <c r="J8180">
        <f t="shared" si="127"/>
        <v>40</v>
      </c>
    </row>
    <row r="8181" spans="1:10" x14ac:dyDescent="0.3">
      <c r="A8181" t="s">
        <v>7906</v>
      </c>
      <c r="C8181" s="18">
        <v>409.18716247467722</v>
      </c>
      <c r="D8181" s="1"/>
      <c r="E8181" s="1">
        <v>3</v>
      </c>
      <c r="F8181" s="1">
        <v>2</v>
      </c>
      <c r="G8181" s="1">
        <v>0</v>
      </c>
      <c r="H8181" s="1">
        <v>1</v>
      </c>
      <c r="I8181" s="15">
        <v>0.66666666666666663</v>
      </c>
      <c r="J8181">
        <f t="shared" si="127"/>
        <v>40</v>
      </c>
    </row>
    <row r="8182" spans="1:10" x14ac:dyDescent="0.3">
      <c r="A8182" t="s">
        <v>7908</v>
      </c>
      <c r="C8182" s="18">
        <v>409.18644331068867</v>
      </c>
      <c r="D8182" s="1"/>
      <c r="E8182" s="1">
        <v>3</v>
      </c>
      <c r="F8182" s="1">
        <v>2</v>
      </c>
      <c r="G8182" s="1">
        <v>0</v>
      </c>
      <c r="H8182" s="1">
        <v>1</v>
      </c>
      <c r="I8182" s="15">
        <v>0.66666666666666663</v>
      </c>
      <c r="J8182">
        <f t="shared" si="127"/>
        <v>40</v>
      </c>
    </row>
    <row r="8183" spans="1:10" x14ac:dyDescent="0.3">
      <c r="A8183" t="s">
        <v>7909</v>
      </c>
      <c r="C8183" s="18">
        <v>409.18287284897326</v>
      </c>
      <c r="D8183" s="1"/>
      <c r="E8183" s="1">
        <v>6</v>
      </c>
      <c r="F8183" s="1">
        <v>3</v>
      </c>
      <c r="G8183" s="1">
        <v>1</v>
      </c>
      <c r="H8183" s="1">
        <v>2</v>
      </c>
      <c r="I8183" s="15">
        <v>0.58333333333333337</v>
      </c>
      <c r="J8183">
        <f t="shared" si="127"/>
        <v>40</v>
      </c>
    </row>
    <row r="8184" spans="1:10" x14ac:dyDescent="0.3">
      <c r="A8184" t="s">
        <v>7910</v>
      </c>
      <c r="C8184" s="18">
        <v>409.17986699877974</v>
      </c>
      <c r="D8184" s="1"/>
      <c r="E8184" s="1">
        <v>3</v>
      </c>
      <c r="F8184" s="1">
        <v>2</v>
      </c>
      <c r="G8184" s="1">
        <v>0</v>
      </c>
      <c r="H8184" s="1">
        <v>1</v>
      </c>
      <c r="I8184" s="15">
        <v>0.66666666666666663</v>
      </c>
      <c r="J8184">
        <f t="shared" si="127"/>
        <v>40</v>
      </c>
    </row>
    <row r="8185" spans="1:10" x14ac:dyDescent="0.3">
      <c r="A8185" t="s">
        <v>7911</v>
      </c>
      <c r="C8185" s="18">
        <v>409.17847090553477</v>
      </c>
      <c r="D8185" s="1"/>
      <c r="E8185" s="1">
        <v>3</v>
      </c>
      <c r="F8185" s="1">
        <v>2</v>
      </c>
      <c r="G8185" s="1">
        <v>0</v>
      </c>
      <c r="H8185" s="1">
        <v>1</v>
      </c>
      <c r="I8185" s="15">
        <v>0.66666666666666663</v>
      </c>
      <c r="J8185">
        <f t="shared" si="127"/>
        <v>40</v>
      </c>
    </row>
    <row r="8186" spans="1:10" x14ac:dyDescent="0.3">
      <c r="A8186" t="s">
        <v>7912</v>
      </c>
      <c r="C8186" s="18">
        <v>409.17835491611953</v>
      </c>
      <c r="D8186" s="1"/>
      <c r="E8186" s="1">
        <v>3</v>
      </c>
      <c r="F8186" s="1">
        <v>3</v>
      </c>
      <c r="G8186" s="1">
        <v>0</v>
      </c>
      <c r="H8186" s="1">
        <v>0</v>
      </c>
      <c r="I8186" s="15">
        <v>1</v>
      </c>
      <c r="J8186">
        <f t="shared" si="127"/>
        <v>40</v>
      </c>
    </row>
    <row r="8187" spans="1:10" x14ac:dyDescent="0.3">
      <c r="A8187" t="s">
        <v>8053</v>
      </c>
      <c r="C8187" s="18">
        <v>409.17808227879709</v>
      </c>
      <c r="D8187" s="1"/>
      <c r="E8187" s="1">
        <v>5</v>
      </c>
      <c r="F8187" s="1">
        <v>3</v>
      </c>
      <c r="G8187" s="1">
        <v>0</v>
      </c>
      <c r="H8187" s="1">
        <v>2</v>
      </c>
      <c r="I8187" s="15">
        <v>0.6</v>
      </c>
      <c r="J8187">
        <f t="shared" si="127"/>
        <v>40</v>
      </c>
    </row>
    <row r="8188" spans="1:10" x14ac:dyDescent="0.3">
      <c r="A8188" t="s">
        <v>7913</v>
      </c>
      <c r="C8188" s="18">
        <v>409.17807921524536</v>
      </c>
      <c r="D8188" s="1"/>
      <c r="E8188" s="1">
        <v>3</v>
      </c>
      <c r="F8188" s="1">
        <v>2</v>
      </c>
      <c r="G8188" s="1">
        <v>0</v>
      </c>
      <c r="H8188" s="1">
        <v>1</v>
      </c>
      <c r="I8188" s="15">
        <v>0.66666666666666663</v>
      </c>
      <c r="J8188">
        <f t="shared" si="127"/>
        <v>40</v>
      </c>
    </row>
    <row r="8189" spans="1:10" x14ac:dyDescent="0.3">
      <c r="A8189" t="s">
        <v>7914</v>
      </c>
      <c r="C8189" s="18">
        <v>409.17631762213523</v>
      </c>
      <c r="D8189" s="1"/>
      <c r="E8189" s="1">
        <v>3</v>
      </c>
      <c r="F8189" s="1">
        <v>2</v>
      </c>
      <c r="G8189" s="1">
        <v>0</v>
      </c>
      <c r="H8189" s="1">
        <v>1</v>
      </c>
      <c r="I8189" s="15">
        <v>0.66666666666666663</v>
      </c>
      <c r="J8189">
        <f t="shared" si="127"/>
        <v>40</v>
      </c>
    </row>
    <row r="8190" spans="1:10" x14ac:dyDescent="0.3">
      <c r="A8190" t="s">
        <v>7915</v>
      </c>
      <c r="C8190" s="18">
        <v>409.17588300859171</v>
      </c>
      <c r="D8190" s="1"/>
      <c r="E8190" s="1">
        <v>3</v>
      </c>
      <c r="F8190" s="1">
        <v>2</v>
      </c>
      <c r="G8190" s="1">
        <v>0</v>
      </c>
      <c r="H8190" s="1">
        <v>1</v>
      </c>
      <c r="I8190" s="15">
        <v>0.66666666666666663</v>
      </c>
      <c r="J8190">
        <f t="shared" si="127"/>
        <v>40</v>
      </c>
    </row>
    <row r="8191" spans="1:10" x14ac:dyDescent="0.3">
      <c r="A8191" t="s">
        <v>7916</v>
      </c>
      <c r="C8191" s="18">
        <v>409.17487464349915</v>
      </c>
      <c r="D8191" s="1"/>
      <c r="E8191" s="1">
        <v>3</v>
      </c>
      <c r="F8191" s="1">
        <v>2</v>
      </c>
      <c r="G8191" s="1">
        <v>0</v>
      </c>
      <c r="H8191" s="1">
        <v>1</v>
      </c>
      <c r="I8191" s="15">
        <v>0.66666666666666663</v>
      </c>
      <c r="J8191">
        <f t="shared" si="127"/>
        <v>40</v>
      </c>
    </row>
    <row r="8192" spans="1:10" x14ac:dyDescent="0.3">
      <c r="A8192" t="s">
        <v>7917</v>
      </c>
      <c r="C8192" s="18">
        <v>409.17397364226531</v>
      </c>
      <c r="D8192" s="1"/>
      <c r="E8192" s="1">
        <v>3</v>
      </c>
      <c r="F8192" s="1">
        <v>2</v>
      </c>
      <c r="G8192" s="1">
        <v>0</v>
      </c>
      <c r="H8192" s="1">
        <v>1</v>
      </c>
      <c r="I8192" s="15">
        <v>0.66666666666666663</v>
      </c>
      <c r="J8192">
        <f t="shared" si="127"/>
        <v>40</v>
      </c>
    </row>
    <row r="8193" spans="1:10" x14ac:dyDescent="0.3">
      <c r="A8193" t="s">
        <v>7918</v>
      </c>
      <c r="C8193" s="18">
        <v>409.17222775785007</v>
      </c>
      <c r="D8193" s="1"/>
      <c r="E8193" s="1">
        <v>3</v>
      </c>
      <c r="F8193" s="1">
        <v>2</v>
      </c>
      <c r="G8193" s="1">
        <v>0</v>
      </c>
      <c r="H8193" s="1">
        <v>1</v>
      </c>
      <c r="I8193" s="15">
        <v>0.66666666666666663</v>
      </c>
      <c r="J8193">
        <f t="shared" si="127"/>
        <v>40</v>
      </c>
    </row>
    <row r="8194" spans="1:10" x14ac:dyDescent="0.3">
      <c r="A8194" t="s">
        <v>7919</v>
      </c>
      <c r="C8194" s="18">
        <v>409.17216027560914</v>
      </c>
      <c r="D8194" s="1"/>
      <c r="E8194" s="1">
        <v>5</v>
      </c>
      <c r="F8194" s="1">
        <v>3</v>
      </c>
      <c r="G8194" s="1">
        <v>0</v>
      </c>
      <c r="H8194" s="1">
        <v>2</v>
      </c>
      <c r="I8194" s="15">
        <v>0.6</v>
      </c>
      <c r="J8194">
        <f t="shared" si="127"/>
        <v>40</v>
      </c>
    </row>
    <row r="8195" spans="1:10" x14ac:dyDescent="0.3">
      <c r="A8195" t="s">
        <v>7920</v>
      </c>
      <c r="C8195" s="18">
        <v>409.17149952005457</v>
      </c>
      <c r="D8195" s="1"/>
      <c r="E8195" s="1">
        <v>3</v>
      </c>
      <c r="F8195" s="1">
        <v>2</v>
      </c>
      <c r="G8195" s="1">
        <v>0</v>
      </c>
      <c r="H8195" s="1">
        <v>1</v>
      </c>
      <c r="I8195" s="15">
        <v>0.66666666666666663</v>
      </c>
      <c r="J8195">
        <f t="shared" si="127"/>
        <v>40</v>
      </c>
    </row>
    <row r="8196" spans="1:10" x14ac:dyDescent="0.3">
      <c r="A8196" t="s">
        <v>7921</v>
      </c>
      <c r="C8196" s="18">
        <v>409.17009663968508</v>
      </c>
      <c r="D8196" s="1"/>
      <c r="E8196" s="1">
        <v>3</v>
      </c>
      <c r="F8196" s="1">
        <v>2</v>
      </c>
      <c r="G8196" s="1">
        <v>0</v>
      </c>
      <c r="H8196" s="1">
        <v>1</v>
      </c>
      <c r="I8196" s="15">
        <v>0.66666666666666663</v>
      </c>
      <c r="J8196">
        <f t="shared" ref="J8196:J8259" si="128">IF(E8196&lt;=30,40,20)</f>
        <v>40</v>
      </c>
    </row>
    <row r="8197" spans="1:10" x14ac:dyDescent="0.3">
      <c r="A8197" t="s">
        <v>7922</v>
      </c>
      <c r="C8197" s="18">
        <v>409.16958804308922</v>
      </c>
      <c r="D8197" s="1"/>
      <c r="E8197" s="1">
        <v>3</v>
      </c>
      <c r="F8197" s="1">
        <v>2</v>
      </c>
      <c r="G8197" s="1">
        <v>0</v>
      </c>
      <c r="H8197" s="1">
        <v>1</v>
      </c>
      <c r="I8197" s="15">
        <v>0.66666666666666663</v>
      </c>
      <c r="J8197">
        <f t="shared" si="128"/>
        <v>40</v>
      </c>
    </row>
    <row r="8198" spans="1:10" x14ac:dyDescent="0.3">
      <c r="A8198" t="s">
        <v>7923</v>
      </c>
      <c r="C8198" s="18">
        <v>409.16634887951648</v>
      </c>
      <c r="D8198" s="1"/>
      <c r="E8198" s="1">
        <v>3</v>
      </c>
      <c r="F8198" s="1">
        <v>2</v>
      </c>
      <c r="G8198" s="1">
        <v>0</v>
      </c>
      <c r="H8198" s="1">
        <v>1</v>
      </c>
      <c r="I8198" s="15">
        <v>0.66666666666666663</v>
      </c>
      <c r="J8198">
        <f t="shared" si="128"/>
        <v>40</v>
      </c>
    </row>
    <row r="8199" spans="1:10" x14ac:dyDescent="0.3">
      <c r="A8199" t="s">
        <v>7924</v>
      </c>
      <c r="C8199" s="18">
        <v>409.16558172633711</v>
      </c>
      <c r="D8199" s="1"/>
      <c r="E8199" s="1">
        <v>3</v>
      </c>
      <c r="F8199" s="1">
        <v>2</v>
      </c>
      <c r="G8199" s="1">
        <v>0</v>
      </c>
      <c r="H8199" s="1">
        <v>1</v>
      </c>
      <c r="I8199" s="15">
        <v>0.66666666666666663</v>
      </c>
      <c r="J8199">
        <f t="shared" si="128"/>
        <v>40</v>
      </c>
    </row>
    <row r="8200" spans="1:10" x14ac:dyDescent="0.3">
      <c r="A8200" t="s">
        <v>7925</v>
      </c>
      <c r="C8200" s="18">
        <v>409.16227422234687</v>
      </c>
      <c r="D8200" s="1"/>
      <c r="E8200" s="1">
        <v>3</v>
      </c>
      <c r="F8200" s="1">
        <v>2</v>
      </c>
      <c r="G8200" s="1">
        <v>0</v>
      </c>
      <c r="H8200" s="1">
        <v>1</v>
      </c>
      <c r="I8200" s="15">
        <v>0.66666666666666663</v>
      </c>
      <c r="J8200">
        <f t="shared" si="128"/>
        <v>40</v>
      </c>
    </row>
    <row r="8201" spans="1:10" x14ac:dyDescent="0.3">
      <c r="A8201" t="s">
        <v>7926</v>
      </c>
      <c r="C8201" s="18">
        <v>409.16205828463501</v>
      </c>
      <c r="D8201" s="1"/>
      <c r="E8201" s="1">
        <v>3</v>
      </c>
      <c r="F8201" s="1">
        <v>2</v>
      </c>
      <c r="G8201" s="1">
        <v>0</v>
      </c>
      <c r="H8201" s="1">
        <v>1</v>
      </c>
      <c r="I8201" s="15">
        <v>0.66666666666666663</v>
      </c>
      <c r="J8201">
        <f t="shared" si="128"/>
        <v>40</v>
      </c>
    </row>
    <row r="8202" spans="1:10" x14ac:dyDescent="0.3">
      <c r="A8202" t="s">
        <v>7927</v>
      </c>
      <c r="C8202" s="18">
        <v>409.16199850204322</v>
      </c>
      <c r="D8202" s="1"/>
      <c r="E8202" s="1">
        <v>3</v>
      </c>
      <c r="F8202" s="1">
        <v>2</v>
      </c>
      <c r="G8202" s="1">
        <v>0</v>
      </c>
      <c r="H8202" s="1">
        <v>1</v>
      </c>
      <c r="I8202" s="15">
        <v>0.66666666666666663</v>
      </c>
      <c r="J8202">
        <f t="shared" si="128"/>
        <v>40</v>
      </c>
    </row>
    <row r="8203" spans="1:10" x14ac:dyDescent="0.3">
      <c r="A8203" t="s">
        <v>7928</v>
      </c>
      <c r="C8203" s="18">
        <v>409.16152915247045</v>
      </c>
      <c r="D8203" s="1"/>
      <c r="E8203" s="1">
        <v>5</v>
      </c>
      <c r="F8203" s="1">
        <v>3</v>
      </c>
      <c r="G8203" s="1">
        <v>0</v>
      </c>
      <c r="H8203" s="1">
        <v>2</v>
      </c>
      <c r="I8203" s="15">
        <v>0.6</v>
      </c>
      <c r="J8203">
        <f t="shared" si="128"/>
        <v>40</v>
      </c>
    </row>
    <row r="8204" spans="1:10" x14ac:dyDescent="0.3">
      <c r="A8204" t="s">
        <v>7929</v>
      </c>
      <c r="C8204" s="18">
        <v>409.16106341345608</v>
      </c>
      <c r="D8204" s="1"/>
      <c r="E8204" s="1">
        <v>3</v>
      </c>
      <c r="F8204" s="1">
        <v>2</v>
      </c>
      <c r="G8204" s="1">
        <v>0</v>
      </c>
      <c r="H8204" s="1">
        <v>1</v>
      </c>
      <c r="I8204" s="15">
        <v>0.66666666666666663</v>
      </c>
      <c r="J8204">
        <f t="shared" si="128"/>
        <v>40</v>
      </c>
    </row>
    <row r="8205" spans="1:10" x14ac:dyDescent="0.3">
      <c r="A8205" t="s">
        <v>7930</v>
      </c>
      <c r="C8205" s="18">
        <v>409.15702523784068</v>
      </c>
      <c r="D8205" s="1"/>
      <c r="E8205" s="1">
        <v>3</v>
      </c>
      <c r="F8205" s="1">
        <v>2</v>
      </c>
      <c r="G8205" s="1">
        <v>0</v>
      </c>
      <c r="H8205" s="1">
        <v>1</v>
      </c>
      <c r="I8205" s="15">
        <v>0.66666666666666663</v>
      </c>
      <c r="J8205">
        <f t="shared" si="128"/>
        <v>40</v>
      </c>
    </row>
    <row r="8206" spans="1:10" x14ac:dyDescent="0.3">
      <c r="A8206" t="s">
        <v>7931</v>
      </c>
      <c r="C8206" s="18">
        <v>409.15654523079274</v>
      </c>
      <c r="D8206" s="1"/>
      <c r="E8206" s="1">
        <v>3</v>
      </c>
      <c r="F8206" s="1">
        <v>2</v>
      </c>
      <c r="G8206" s="1">
        <v>0</v>
      </c>
      <c r="H8206" s="1">
        <v>1</v>
      </c>
      <c r="I8206" s="15">
        <v>0.66666666666666663</v>
      </c>
      <c r="J8206">
        <f t="shared" si="128"/>
        <v>40</v>
      </c>
    </row>
    <row r="8207" spans="1:10" x14ac:dyDescent="0.3">
      <c r="A8207" t="s">
        <v>7932</v>
      </c>
      <c r="C8207" s="18">
        <v>409.15613001219663</v>
      </c>
      <c r="D8207" s="1"/>
      <c r="E8207" s="1">
        <v>3</v>
      </c>
      <c r="F8207" s="1">
        <v>2</v>
      </c>
      <c r="G8207" s="1">
        <v>0</v>
      </c>
      <c r="H8207" s="1">
        <v>1</v>
      </c>
      <c r="I8207" s="15">
        <v>0.66666666666666663</v>
      </c>
      <c r="J8207">
        <f t="shared" si="128"/>
        <v>40</v>
      </c>
    </row>
    <row r="8208" spans="1:10" x14ac:dyDescent="0.3">
      <c r="A8208" t="s">
        <v>7933</v>
      </c>
      <c r="C8208" s="18">
        <v>409.15501227759898</v>
      </c>
      <c r="D8208" s="1"/>
      <c r="E8208" s="1">
        <v>3</v>
      </c>
      <c r="F8208" s="1">
        <v>2</v>
      </c>
      <c r="G8208" s="1">
        <v>0</v>
      </c>
      <c r="H8208" s="1">
        <v>1</v>
      </c>
      <c r="I8208" s="15">
        <v>0.66666666666666663</v>
      </c>
      <c r="J8208">
        <f t="shared" si="128"/>
        <v>40</v>
      </c>
    </row>
    <row r="8209" spans="1:10" x14ac:dyDescent="0.3">
      <c r="A8209" t="s">
        <v>7934</v>
      </c>
      <c r="C8209" s="18">
        <v>409.15453298313281</v>
      </c>
      <c r="D8209" s="1"/>
      <c r="E8209" s="1">
        <v>15</v>
      </c>
      <c r="F8209" s="1">
        <v>8</v>
      </c>
      <c r="G8209" s="1">
        <v>0</v>
      </c>
      <c r="H8209" s="1">
        <v>7</v>
      </c>
      <c r="I8209" s="15">
        <v>0.53333333333333333</v>
      </c>
      <c r="J8209">
        <f t="shared" si="128"/>
        <v>40</v>
      </c>
    </row>
    <row r="8210" spans="1:10" x14ac:dyDescent="0.3">
      <c r="A8210" t="s">
        <v>7935</v>
      </c>
      <c r="C8210" s="18">
        <v>409.15406408399184</v>
      </c>
      <c r="D8210" s="1"/>
      <c r="E8210" s="1">
        <v>3</v>
      </c>
      <c r="F8210" s="1">
        <v>2</v>
      </c>
      <c r="G8210" s="1">
        <v>0</v>
      </c>
      <c r="H8210" s="1">
        <v>1</v>
      </c>
      <c r="I8210" s="15">
        <v>0.66666666666666663</v>
      </c>
      <c r="J8210">
        <f t="shared" si="128"/>
        <v>40</v>
      </c>
    </row>
    <row r="8211" spans="1:10" x14ac:dyDescent="0.3">
      <c r="A8211" t="s">
        <v>7936</v>
      </c>
      <c r="C8211" s="18">
        <v>409.15378226329324</v>
      </c>
      <c r="D8211" s="1"/>
      <c r="E8211" s="1">
        <v>3</v>
      </c>
      <c r="F8211" s="1">
        <v>2</v>
      </c>
      <c r="G8211" s="1">
        <v>0</v>
      </c>
      <c r="H8211" s="1">
        <v>1</v>
      </c>
      <c r="I8211" s="15">
        <v>0.66666666666666663</v>
      </c>
      <c r="J8211">
        <f t="shared" si="128"/>
        <v>40</v>
      </c>
    </row>
    <row r="8212" spans="1:10" x14ac:dyDescent="0.3">
      <c r="A8212" t="s">
        <v>7937</v>
      </c>
      <c r="C8212" s="18">
        <v>409.15378226329324</v>
      </c>
      <c r="D8212" s="1"/>
      <c r="E8212" s="1">
        <v>3</v>
      </c>
      <c r="F8212" s="1">
        <v>2</v>
      </c>
      <c r="G8212" s="1">
        <v>0</v>
      </c>
      <c r="H8212" s="1">
        <v>1</v>
      </c>
      <c r="I8212" s="15">
        <v>0.66666666666666663</v>
      </c>
      <c r="J8212">
        <f t="shared" si="128"/>
        <v>40</v>
      </c>
    </row>
    <row r="8213" spans="1:10" x14ac:dyDescent="0.3">
      <c r="A8213" t="s">
        <v>7938</v>
      </c>
      <c r="C8213" s="18">
        <v>409.15328627939795</v>
      </c>
      <c r="D8213" s="1"/>
      <c r="E8213" s="1">
        <v>3</v>
      </c>
      <c r="F8213" s="1">
        <v>2</v>
      </c>
      <c r="G8213" s="1">
        <v>0</v>
      </c>
      <c r="H8213" s="1">
        <v>1</v>
      </c>
      <c r="I8213" s="15">
        <v>0.66666666666666663</v>
      </c>
      <c r="J8213">
        <f t="shared" si="128"/>
        <v>40</v>
      </c>
    </row>
    <row r="8214" spans="1:10" x14ac:dyDescent="0.3">
      <c r="A8214" t="s">
        <v>7939</v>
      </c>
      <c r="C8214" s="18">
        <v>409.15287306964228</v>
      </c>
      <c r="D8214" s="1"/>
      <c r="E8214" s="1">
        <v>3</v>
      </c>
      <c r="F8214" s="1">
        <v>2</v>
      </c>
      <c r="G8214" s="1">
        <v>0</v>
      </c>
      <c r="H8214" s="1">
        <v>1</v>
      </c>
      <c r="I8214" s="15">
        <v>0.66666666666666663</v>
      </c>
      <c r="J8214">
        <f t="shared" si="128"/>
        <v>40</v>
      </c>
    </row>
    <row r="8215" spans="1:10" x14ac:dyDescent="0.3">
      <c r="A8215" t="s">
        <v>7940</v>
      </c>
      <c r="C8215" s="18">
        <v>409.15052124822478</v>
      </c>
      <c r="D8215" s="1"/>
      <c r="E8215" s="1">
        <v>3</v>
      </c>
      <c r="F8215" s="1">
        <v>2</v>
      </c>
      <c r="G8215" s="1">
        <v>0</v>
      </c>
      <c r="H8215" s="1">
        <v>1</v>
      </c>
      <c r="I8215" s="15">
        <v>0.66666666666666663</v>
      </c>
      <c r="J8215">
        <f t="shared" si="128"/>
        <v>40</v>
      </c>
    </row>
    <row r="8216" spans="1:10" x14ac:dyDescent="0.3">
      <c r="A8216" t="s">
        <v>7941</v>
      </c>
      <c r="C8216" s="18">
        <v>409.14968367573169</v>
      </c>
      <c r="D8216" s="1"/>
      <c r="E8216" s="1">
        <v>3</v>
      </c>
      <c r="F8216" s="1">
        <v>2</v>
      </c>
      <c r="G8216" s="1">
        <v>0</v>
      </c>
      <c r="H8216" s="1">
        <v>1</v>
      </c>
      <c r="I8216" s="15">
        <v>0.66666666666666663</v>
      </c>
      <c r="J8216">
        <f t="shared" si="128"/>
        <v>40</v>
      </c>
    </row>
    <row r="8217" spans="1:10" x14ac:dyDescent="0.3">
      <c r="A8217" t="s">
        <v>7976</v>
      </c>
      <c r="C8217" s="18">
        <v>409.14908468688861</v>
      </c>
      <c r="D8217" s="1"/>
      <c r="E8217" s="1">
        <v>63</v>
      </c>
      <c r="F8217" s="1">
        <v>33</v>
      </c>
      <c r="G8217" s="1">
        <v>0</v>
      </c>
      <c r="H8217" s="1">
        <v>30</v>
      </c>
      <c r="I8217" s="15">
        <v>0.52380952380952384</v>
      </c>
      <c r="J8217">
        <f t="shared" si="128"/>
        <v>20</v>
      </c>
    </row>
    <row r="8218" spans="1:10" x14ac:dyDescent="0.3">
      <c r="A8218" t="s">
        <v>7942</v>
      </c>
      <c r="C8218" s="18">
        <v>409.14884138316927</v>
      </c>
      <c r="D8218" s="1"/>
      <c r="E8218" s="1">
        <v>3</v>
      </c>
      <c r="F8218" s="1">
        <v>2</v>
      </c>
      <c r="G8218" s="1">
        <v>0</v>
      </c>
      <c r="H8218" s="1">
        <v>1</v>
      </c>
      <c r="I8218" s="15">
        <v>0.66666666666666663</v>
      </c>
      <c r="J8218">
        <f t="shared" si="128"/>
        <v>40</v>
      </c>
    </row>
    <row r="8219" spans="1:10" x14ac:dyDescent="0.3">
      <c r="A8219" t="s">
        <v>7943</v>
      </c>
      <c r="C8219" s="18">
        <v>409.14725814342739</v>
      </c>
      <c r="D8219" s="1"/>
      <c r="E8219" s="1">
        <v>24</v>
      </c>
      <c r="F8219" s="1">
        <v>6</v>
      </c>
      <c r="G8219" s="1">
        <v>0</v>
      </c>
      <c r="H8219" s="1">
        <v>18</v>
      </c>
      <c r="I8219" s="15">
        <v>0.25</v>
      </c>
      <c r="J8219">
        <f t="shared" si="128"/>
        <v>40</v>
      </c>
    </row>
    <row r="8220" spans="1:10" x14ac:dyDescent="0.3">
      <c r="A8220" t="s">
        <v>7944</v>
      </c>
      <c r="C8220" s="18">
        <v>409.14689123034401</v>
      </c>
      <c r="D8220" s="1"/>
      <c r="E8220" s="1">
        <v>3</v>
      </c>
      <c r="F8220" s="1">
        <v>2</v>
      </c>
      <c r="G8220" s="1">
        <v>0</v>
      </c>
      <c r="H8220" s="1">
        <v>1</v>
      </c>
      <c r="I8220" s="15">
        <v>0.66666666666666663</v>
      </c>
      <c r="J8220">
        <f t="shared" si="128"/>
        <v>40</v>
      </c>
    </row>
    <row r="8221" spans="1:10" x14ac:dyDescent="0.3">
      <c r="A8221" t="s">
        <v>7945</v>
      </c>
      <c r="C8221" s="18">
        <v>409.14665478296143</v>
      </c>
      <c r="D8221" s="1"/>
      <c r="E8221" s="1">
        <v>16</v>
      </c>
      <c r="F8221" s="1">
        <v>6</v>
      </c>
      <c r="G8221" s="1">
        <v>1</v>
      </c>
      <c r="H8221" s="1">
        <v>9</v>
      </c>
      <c r="I8221" s="15">
        <v>0.40625</v>
      </c>
      <c r="J8221">
        <f t="shared" si="128"/>
        <v>40</v>
      </c>
    </row>
    <row r="8222" spans="1:10" x14ac:dyDescent="0.3">
      <c r="A8222" t="s">
        <v>7946</v>
      </c>
      <c r="C8222" s="18">
        <v>409.14614709927179</v>
      </c>
      <c r="D8222" s="1"/>
      <c r="E8222" s="1">
        <v>3</v>
      </c>
      <c r="F8222" s="1">
        <v>1</v>
      </c>
      <c r="G8222" s="1">
        <v>0</v>
      </c>
      <c r="H8222" s="1">
        <v>2</v>
      </c>
      <c r="I8222" s="15">
        <v>0.33333333333333331</v>
      </c>
      <c r="J8222">
        <f t="shared" si="128"/>
        <v>40</v>
      </c>
    </row>
    <row r="8223" spans="1:10" x14ac:dyDescent="0.3">
      <c r="A8223" t="s">
        <v>7947</v>
      </c>
      <c r="C8223" s="18">
        <v>409.14549997581014</v>
      </c>
      <c r="D8223" s="1"/>
      <c r="E8223" s="1">
        <v>3</v>
      </c>
      <c r="F8223" s="1">
        <v>2</v>
      </c>
      <c r="G8223" s="1">
        <v>0</v>
      </c>
      <c r="H8223" s="1">
        <v>1</v>
      </c>
      <c r="I8223" s="15">
        <v>0.66666666666666663</v>
      </c>
      <c r="J8223">
        <f t="shared" si="128"/>
        <v>40</v>
      </c>
    </row>
    <row r="8224" spans="1:10" x14ac:dyDescent="0.3">
      <c r="A8224" t="s">
        <v>7948</v>
      </c>
      <c r="C8224" s="18">
        <v>409.14549997581014</v>
      </c>
      <c r="D8224" s="1"/>
      <c r="E8224" s="1">
        <v>3</v>
      </c>
      <c r="F8224" s="1">
        <v>2</v>
      </c>
      <c r="G8224" s="1">
        <v>0</v>
      </c>
      <c r="H8224" s="1">
        <v>1</v>
      </c>
      <c r="I8224" s="15">
        <v>0.66666666666666663</v>
      </c>
      <c r="J8224">
        <f t="shared" si="128"/>
        <v>40</v>
      </c>
    </row>
    <row r="8225" spans="1:10" x14ac:dyDescent="0.3">
      <c r="A8225" t="s">
        <v>7950</v>
      </c>
      <c r="C8225" s="18">
        <v>409.14073859661931</v>
      </c>
      <c r="D8225" s="1"/>
      <c r="E8225" s="1">
        <v>3</v>
      </c>
      <c r="F8225" s="1">
        <v>2</v>
      </c>
      <c r="G8225" s="1">
        <v>0</v>
      </c>
      <c r="H8225" s="1">
        <v>1</v>
      </c>
      <c r="I8225" s="15">
        <v>0.66666666666666663</v>
      </c>
      <c r="J8225">
        <f t="shared" si="128"/>
        <v>40</v>
      </c>
    </row>
    <row r="8226" spans="1:10" x14ac:dyDescent="0.3">
      <c r="A8226" t="s">
        <v>7951</v>
      </c>
      <c r="C8226" s="18">
        <v>409.14045533328994</v>
      </c>
      <c r="D8226" s="1"/>
      <c r="E8226" s="1">
        <v>3</v>
      </c>
      <c r="F8226" s="1">
        <v>2</v>
      </c>
      <c r="G8226" s="1">
        <v>0</v>
      </c>
      <c r="H8226" s="1">
        <v>1</v>
      </c>
      <c r="I8226" s="15">
        <v>0.66666666666666663</v>
      </c>
      <c r="J8226">
        <f t="shared" si="128"/>
        <v>40</v>
      </c>
    </row>
    <row r="8227" spans="1:10" x14ac:dyDescent="0.3">
      <c r="A8227" t="s">
        <v>7952</v>
      </c>
      <c r="C8227" s="18">
        <v>409.13914297881314</v>
      </c>
      <c r="D8227" s="1"/>
      <c r="E8227" s="1">
        <v>5</v>
      </c>
      <c r="F8227" s="1">
        <v>3</v>
      </c>
      <c r="G8227" s="1">
        <v>0</v>
      </c>
      <c r="H8227" s="1">
        <v>2</v>
      </c>
      <c r="I8227" s="15">
        <v>0.6</v>
      </c>
      <c r="J8227">
        <f t="shared" si="128"/>
        <v>40</v>
      </c>
    </row>
    <row r="8228" spans="1:10" x14ac:dyDescent="0.3">
      <c r="A8228" t="s">
        <v>7953</v>
      </c>
      <c r="C8228" s="18">
        <v>409.13886370400553</v>
      </c>
      <c r="D8228" s="1"/>
      <c r="E8228" s="1">
        <v>3</v>
      </c>
      <c r="F8228" s="1">
        <v>3</v>
      </c>
      <c r="G8228" s="1">
        <v>0</v>
      </c>
      <c r="H8228" s="1">
        <v>0</v>
      </c>
      <c r="I8228" s="15">
        <v>1</v>
      </c>
      <c r="J8228">
        <f t="shared" si="128"/>
        <v>40</v>
      </c>
    </row>
    <row r="8229" spans="1:10" x14ac:dyDescent="0.3">
      <c r="A8229" t="s">
        <v>7954</v>
      </c>
      <c r="C8229" s="18">
        <v>409.13875219532406</v>
      </c>
      <c r="D8229" s="1"/>
      <c r="E8229" s="1">
        <v>5</v>
      </c>
      <c r="F8229" s="1">
        <v>3</v>
      </c>
      <c r="G8229" s="1">
        <v>0</v>
      </c>
      <c r="H8229" s="1">
        <v>2</v>
      </c>
      <c r="I8229" s="15">
        <v>0.6</v>
      </c>
      <c r="J8229">
        <f t="shared" si="128"/>
        <v>40</v>
      </c>
    </row>
    <row r="8230" spans="1:10" x14ac:dyDescent="0.3">
      <c r="A8230" t="s">
        <v>7955</v>
      </c>
      <c r="C8230" s="18">
        <v>409.13657908805015</v>
      </c>
      <c r="D8230" s="1"/>
      <c r="E8230" s="1">
        <v>3</v>
      </c>
      <c r="F8230" s="1">
        <v>2</v>
      </c>
      <c r="G8230" s="1">
        <v>0</v>
      </c>
      <c r="H8230" s="1">
        <v>1</v>
      </c>
      <c r="I8230" s="15">
        <v>0.66666666666666663</v>
      </c>
      <c r="J8230">
        <f t="shared" si="128"/>
        <v>40</v>
      </c>
    </row>
    <row r="8231" spans="1:10" x14ac:dyDescent="0.3">
      <c r="A8231" t="s">
        <v>7956</v>
      </c>
      <c r="C8231" s="18">
        <v>409.13442023479274</v>
      </c>
      <c r="D8231" s="1"/>
      <c r="E8231" s="1">
        <v>3</v>
      </c>
      <c r="F8231" s="1">
        <v>2</v>
      </c>
      <c r="G8231" s="1">
        <v>0</v>
      </c>
      <c r="H8231" s="1">
        <v>1</v>
      </c>
      <c r="I8231" s="15">
        <v>0.66666666666666663</v>
      </c>
      <c r="J8231">
        <f t="shared" si="128"/>
        <v>40</v>
      </c>
    </row>
    <row r="8232" spans="1:10" x14ac:dyDescent="0.3">
      <c r="A8232" t="s">
        <v>7957</v>
      </c>
      <c r="C8232" s="18">
        <v>409.13368751511155</v>
      </c>
      <c r="D8232" s="1"/>
      <c r="E8232" s="1">
        <v>3</v>
      </c>
      <c r="F8232" s="1">
        <v>2</v>
      </c>
      <c r="G8232" s="1">
        <v>0</v>
      </c>
      <c r="H8232" s="1">
        <v>1</v>
      </c>
      <c r="I8232" s="15">
        <v>0.66666666666666663</v>
      </c>
      <c r="J8232">
        <f t="shared" si="128"/>
        <v>40</v>
      </c>
    </row>
    <row r="8233" spans="1:10" x14ac:dyDescent="0.3">
      <c r="A8233" t="s">
        <v>7958</v>
      </c>
      <c r="C8233" s="18">
        <v>409.13275882093461</v>
      </c>
      <c r="D8233" s="1"/>
      <c r="E8233" s="1">
        <v>2</v>
      </c>
      <c r="F8233" s="1">
        <v>2</v>
      </c>
      <c r="G8233" s="1">
        <v>0</v>
      </c>
      <c r="H8233" s="1">
        <v>0</v>
      </c>
      <c r="I8233" s="15">
        <v>1</v>
      </c>
      <c r="J8233">
        <f t="shared" si="128"/>
        <v>40</v>
      </c>
    </row>
    <row r="8234" spans="1:10" x14ac:dyDescent="0.3">
      <c r="A8234" t="s">
        <v>7959</v>
      </c>
      <c r="C8234" s="18">
        <v>409.13115785496132</v>
      </c>
      <c r="D8234" s="1"/>
      <c r="E8234" s="1">
        <v>13</v>
      </c>
      <c r="F8234" s="1">
        <v>4</v>
      </c>
      <c r="G8234" s="1">
        <v>0</v>
      </c>
      <c r="H8234" s="1">
        <v>9</v>
      </c>
      <c r="I8234" s="15">
        <v>0.30769230769230771</v>
      </c>
      <c r="J8234">
        <f t="shared" si="128"/>
        <v>40</v>
      </c>
    </row>
    <row r="8235" spans="1:10" x14ac:dyDescent="0.3">
      <c r="A8235" t="s">
        <v>7960</v>
      </c>
      <c r="C8235" s="18">
        <v>409.1304502615792</v>
      </c>
      <c r="D8235" s="1"/>
      <c r="E8235" s="1">
        <v>2</v>
      </c>
      <c r="F8235" s="1">
        <v>2</v>
      </c>
      <c r="G8235" s="1">
        <v>0</v>
      </c>
      <c r="H8235" s="1">
        <v>0</v>
      </c>
      <c r="I8235" s="15">
        <v>1</v>
      </c>
      <c r="J8235">
        <f t="shared" si="128"/>
        <v>40</v>
      </c>
    </row>
    <row r="8236" spans="1:10" x14ac:dyDescent="0.3">
      <c r="A8236" t="s">
        <v>7961</v>
      </c>
      <c r="C8236" s="18">
        <v>409.1299196743866</v>
      </c>
      <c r="D8236" s="1"/>
      <c r="E8236" s="1">
        <v>5</v>
      </c>
      <c r="F8236" s="1">
        <v>3</v>
      </c>
      <c r="G8236" s="1">
        <v>0</v>
      </c>
      <c r="H8236" s="1">
        <v>2</v>
      </c>
      <c r="I8236" s="15">
        <v>0.6</v>
      </c>
      <c r="J8236">
        <f t="shared" si="128"/>
        <v>40</v>
      </c>
    </row>
    <row r="8237" spans="1:10" x14ac:dyDescent="0.3">
      <c r="A8237" t="s">
        <v>7962</v>
      </c>
      <c r="C8237" s="18">
        <v>409.12900454437619</v>
      </c>
      <c r="D8237" s="1"/>
      <c r="E8237" s="1">
        <v>3</v>
      </c>
      <c r="F8237" s="1">
        <v>2</v>
      </c>
      <c r="G8237" s="1">
        <v>0</v>
      </c>
      <c r="H8237" s="1">
        <v>1</v>
      </c>
      <c r="I8237" s="15">
        <v>0.66666666666666663</v>
      </c>
      <c r="J8237">
        <f t="shared" si="128"/>
        <v>40</v>
      </c>
    </row>
    <row r="8238" spans="1:10" x14ac:dyDescent="0.3">
      <c r="A8238" t="s">
        <v>7963</v>
      </c>
      <c r="C8238" s="18">
        <v>409.12594459053355</v>
      </c>
      <c r="D8238" s="1"/>
      <c r="E8238" s="1">
        <v>3</v>
      </c>
      <c r="F8238" s="1">
        <v>2</v>
      </c>
      <c r="G8238" s="1">
        <v>0</v>
      </c>
      <c r="H8238" s="1">
        <v>1</v>
      </c>
      <c r="I8238" s="15">
        <v>0.66666666666666663</v>
      </c>
      <c r="J8238">
        <f t="shared" si="128"/>
        <v>40</v>
      </c>
    </row>
    <row r="8239" spans="1:10" x14ac:dyDescent="0.3">
      <c r="A8239" t="s">
        <v>7964</v>
      </c>
      <c r="C8239" s="18">
        <v>409.12492122711745</v>
      </c>
      <c r="D8239" s="1"/>
      <c r="E8239" s="1">
        <v>3</v>
      </c>
      <c r="F8239" s="1">
        <v>2</v>
      </c>
      <c r="G8239" s="1">
        <v>0</v>
      </c>
      <c r="H8239" s="1">
        <v>1</v>
      </c>
      <c r="I8239" s="15">
        <v>0.66666666666666663</v>
      </c>
      <c r="J8239">
        <f t="shared" si="128"/>
        <v>40</v>
      </c>
    </row>
    <row r="8240" spans="1:10" x14ac:dyDescent="0.3">
      <c r="A8240" t="s">
        <v>7965</v>
      </c>
      <c r="C8240" s="18">
        <v>409.12473853108975</v>
      </c>
      <c r="D8240" s="1"/>
      <c r="E8240" s="1">
        <v>1</v>
      </c>
      <c r="F8240" s="1">
        <v>1</v>
      </c>
      <c r="G8240" s="1">
        <v>0</v>
      </c>
      <c r="H8240" s="1">
        <v>0</v>
      </c>
      <c r="I8240" s="15">
        <v>1</v>
      </c>
      <c r="J8240">
        <f t="shared" si="128"/>
        <v>40</v>
      </c>
    </row>
    <row r="8241" spans="1:10" x14ac:dyDescent="0.3">
      <c r="A8241" t="s">
        <v>7966</v>
      </c>
      <c r="C8241" s="18">
        <v>409.12420689228907</v>
      </c>
      <c r="D8241" s="1"/>
      <c r="E8241" s="1">
        <v>5</v>
      </c>
      <c r="F8241" s="1">
        <v>3</v>
      </c>
      <c r="G8241" s="1">
        <v>0</v>
      </c>
      <c r="H8241" s="1">
        <v>2</v>
      </c>
      <c r="I8241" s="15">
        <v>0.6</v>
      </c>
      <c r="J8241">
        <f t="shared" si="128"/>
        <v>40</v>
      </c>
    </row>
    <row r="8242" spans="1:10" x14ac:dyDescent="0.3">
      <c r="A8242" t="s">
        <v>7967</v>
      </c>
      <c r="C8242" s="18">
        <v>409.12279212818743</v>
      </c>
      <c r="D8242" s="1"/>
      <c r="E8242" s="1">
        <v>3</v>
      </c>
      <c r="F8242" s="1">
        <v>2</v>
      </c>
      <c r="G8242" s="1">
        <v>0</v>
      </c>
      <c r="H8242" s="1">
        <v>1</v>
      </c>
      <c r="I8242" s="15">
        <v>0.66666666666666663</v>
      </c>
      <c r="J8242">
        <f t="shared" si="128"/>
        <v>40</v>
      </c>
    </row>
    <row r="8243" spans="1:10" x14ac:dyDescent="0.3">
      <c r="A8243" t="s">
        <v>8507</v>
      </c>
      <c r="C8243" s="18">
        <v>409.12118849080315</v>
      </c>
      <c r="D8243" s="1"/>
      <c r="E8243" s="1">
        <v>3</v>
      </c>
      <c r="F8243" s="1">
        <v>2</v>
      </c>
      <c r="G8243" s="1">
        <v>0</v>
      </c>
      <c r="H8243" s="1">
        <v>1</v>
      </c>
      <c r="I8243" s="15">
        <v>0.66666666666666663</v>
      </c>
      <c r="J8243">
        <f t="shared" si="128"/>
        <v>40</v>
      </c>
    </row>
    <row r="8244" spans="1:10" x14ac:dyDescent="0.3">
      <c r="A8244" t="s">
        <v>7968</v>
      </c>
      <c r="C8244" s="18">
        <v>409.12111971331728</v>
      </c>
      <c r="D8244" s="1"/>
      <c r="E8244" s="1">
        <v>5</v>
      </c>
      <c r="F8244" s="1">
        <v>3</v>
      </c>
      <c r="G8244" s="1">
        <v>0</v>
      </c>
      <c r="H8244" s="1">
        <v>2</v>
      </c>
      <c r="I8244" s="15">
        <v>0.6</v>
      </c>
      <c r="J8244">
        <f t="shared" si="128"/>
        <v>40</v>
      </c>
    </row>
    <row r="8245" spans="1:10" x14ac:dyDescent="0.3">
      <c r="A8245" t="s">
        <v>7969</v>
      </c>
      <c r="C8245" s="18">
        <v>409.11905293528321</v>
      </c>
      <c r="D8245" s="1"/>
      <c r="E8245" s="1">
        <v>3</v>
      </c>
      <c r="F8245" s="1">
        <v>2</v>
      </c>
      <c r="G8245" s="1">
        <v>0</v>
      </c>
      <c r="H8245" s="1">
        <v>1</v>
      </c>
      <c r="I8245" s="15">
        <v>0.66666666666666663</v>
      </c>
      <c r="J8245">
        <f t="shared" si="128"/>
        <v>40</v>
      </c>
    </row>
    <row r="8246" spans="1:10" x14ac:dyDescent="0.3">
      <c r="A8246" t="s">
        <v>7970</v>
      </c>
      <c r="C8246" s="18">
        <v>409.11889497569223</v>
      </c>
      <c r="D8246" s="1"/>
      <c r="E8246" s="1">
        <v>3</v>
      </c>
      <c r="F8246" s="1">
        <v>2</v>
      </c>
      <c r="G8246" s="1">
        <v>0</v>
      </c>
      <c r="H8246" s="1">
        <v>1</v>
      </c>
      <c r="I8246" s="15">
        <v>0.66666666666666663</v>
      </c>
      <c r="J8246">
        <f t="shared" si="128"/>
        <v>40</v>
      </c>
    </row>
    <row r="8247" spans="1:10" x14ac:dyDescent="0.3">
      <c r="A8247" t="s">
        <v>7971</v>
      </c>
      <c r="C8247" s="18">
        <v>409.11547956739844</v>
      </c>
      <c r="D8247" s="1"/>
      <c r="E8247" s="1">
        <v>3</v>
      </c>
      <c r="F8247" s="1">
        <v>2</v>
      </c>
      <c r="G8247" s="1">
        <v>0</v>
      </c>
      <c r="H8247" s="1">
        <v>1</v>
      </c>
      <c r="I8247" s="15">
        <v>0.66666666666666663</v>
      </c>
      <c r="J8247">
        <f t="shared" si="128"/>
        <v>40</v>
      </c>
    </row>
    <row r="8248" spans="1:10" x14ac:dyDescent="0.3">
      <c r="A8248" t="s">
        <v>8022</v>
      </c>
      <c r="C8248" s="18">
        <v>409.11428242333216</v>
      </c>
      <c r="D8248" s="1"/>
      <c r="E8248" s="1">
        <v>5</v>
      </c>
      <c r="F8248" s="1">
        <v>3</v>
      </c>
      <c r="G8248" s="1">
        <v>0</v>
      </c>
      <c r="H8248" s="1">
        <v>2</v>
      </c>
      <c r="I8248" s="15">
        <v>0.6</v>
      </c>
      <c r="J8248">
        <f t="shared" si="128"/>
        <v>40</v>
      </c>
    </row>
    <row r="8249" spans="1:10" x14ac:dyDescent="0.3">
      <c r="A8249" t="s">
        <v>7972</v>
      </c>
      <c r="C8249" s="18">
        <v>409.10834353832468</v>
      </c>
      <c r="D8249" s="1"/>
      <c r="E8249" s="1">
        <v>15</v>
      </c>
      <c r="F8249" s="1">
        <v>8</v>
      </c>
      <c r="G8249" s="1">
        <v>1</v>
      </c>
      <c r="H8249" s="1">
        <v>6</v>
      </c>
      <c r="I8249" s="15">
        <v>0.56666666666666665</v>
      </c>
      <c r="J8249">
        <f t="shared" si="128"/>
        <v>40</v>
      </c>
    </row>
    <row r="8250" spans="1:10" x14ac:dyDescent="0.3">
      <c r="A8250" t="s">
        <v>7973</v>
      </c>
      <c r="C8250" s="18">
        <v>409.10452551950931</v>
      </c>
      <c r="D8250" s="1"/>
      <c r="E8250" s="1">
        <v>5</v>
      </c>
      <c r="F8250" s="1">
        <v>3</v>
      </c>
      <c r="G8250" s="1">
        <v>0</v>
      </c>
      <c r="H8250" s="1">
        <v>2</v>
      </c>
      <c r="I8250" s="15">
        <v>0.6</v>
      </c>
      <c r="J8250">
        <f t="shared" si="128"/>
        <v>40</v>
      </c>
    </row>
    <row r="8251" spans="1:10" x14ac:dyDescent="0.3">
      <c r="A8251" t="s">
        <v>7974</v>
      </c>
      <c r="C8251" s="18">
        <v>409.10178628366185</v>
      </c>
      <c r="D8251" s="1"/>
      <c r="E8251" s="1">
        <v>3</v>
      </c>
      <c r="F8251" s="1">
        <v>2</v>
      </c>
      <c r="G8251" s="1">
        <v>0</v>
      </c>
      <c r="H8251" s="1">
        <v>1</v>
      </c>
      <c r="I8251" s="15">
        <v>0.66666666666666663</v>
      </c>
      <c r="J8251">
        <f t="shared" si="128"/>
        <v>40</v>
      </c>
    </row>
    <row r="8252" spans="1:10" x14ac:dyDescent="0.3">
      <c r="A8252" t="s">
        <v>7975</v>
      </c>
      <c r="C8252" s="18">
        <v>409.0966076453476</v>
      </c>
      <c r="D8252" s="1"/>
      <c r="E8252" s="1">
        <v>9</v>
      </c>
      <c r="F8252" s="1">
        <v>5</v>
      </c>
      <c r="G8252" s="1">
        <v>0</v>
      </c>
      <c r="H8252" s="1">
        <v>4</v>
      </c>
      <c r="I8252" s="15">
        <v>0.55555555555555558</v>
      </c>
      <c r="J8252">
        <f t="shared" si="128"/>
        <v>40</v>
      </c>
    </row>
    <row r="8253" spans="1:10" x14ac:dyDescent="0.3">
      <c r="A8253" t="s">
        <v>8103</v>
      </c>
      <c r="C8253" s="18">
        <v>409.09463392880303</v>
      </c>
      <c r="D8253" s="1"/>
      <c r="E8253" s="1">
        <v>19</v>
      </c>
      <c r="F8253" s="1">
        <v>9</v>
      </c>
      <c r="G8253" s="1">
        <v>0</v>
      </c>
      <c r="H8253" s="1">
        <v>10</v>
      </c>
      <c r="I8253" s="15">
        <v>0.47368421052631576</v>
      </c>
      <c r="J8253">
        <f t="shared" si="128"/>
        <v>40</v>
      </c>
    </row>
    <row r="8254" spans="1:10" x14ac:dyDescent="0.3">
      <c r="A8254" t="s">
        <v>7977</v>
      </c>
      <c r="C8254" s="18">
        <v>409.09331166100139</v>
      </c>
      <c r="D8254" s="1"/>
      <c r="E8254" s="1">
        <v>3</v>
      </c>
      <c r="F8254" s="1">
        <v>2</v>
      </c>
      <c r="G8254" s="1">
        <v>0</v>
      </c>
      <c r="H8254" s="1">
        <v>1</v>
      </c>
      <c r="I8254" s="15">
        <v>0.66666666666666663</v>
      </c>
      <c r="J8254">
        <f t="shared" si="128"/>
        <v>40</v>
      </c>
    </row>
    <row r="8255" spans="1:10" x14ac:dyDescent="0.3">
      <c r="A8255" t="s">
        <v>7978</v>
      </c>
      <c r="C8255" s="18">
        <v>409.09113702790671</v>
      </c>
      <c r="D8255" s="1"/>
      <c r="E8255" s="1">
        <v>3</v>
      </c>
      <c r="F8255" s="1">
        <v>2</v>
      </c>
      <c r="G8255" s="1">
        <v>0</v>
      </c>
      <c r="H8255" s="1">
        <v>1</v>
      </c>
      <c r="I8255" s="15">
        <v>0.66666666666666663</v>
      </c>
      <c r="J8255">
        <f t="shared" si="128"/>
        <v>40</v>
      </c>
    </row>
    <row r="8256" spans="1:10" x14ac:dyDescent="0.3">
      <c r="A8256" t="s">
        <v>7979</v>
      </c>
      <c r="C8256" s="18">
        <v>409.08920992035672</v>
      </c>
      <c r="D8256" s="1"/>
      <c r="E8256" s="1">
        <v>3</v>
      </c>
      <c r="F8256" s="1">
        <v>2</v>
      </c>
      <c r="G8256" s="1">
        <v>0</v>
      </c>
      <c r="H8256" s="1">
        <v>1</v>
      </c>
      <c r="I8256" s="15">
        <v>0.66666666666666663</v>
      </c>
      <c r="J8256">
        <f t="shared" si="128"/>
        <v>40</v>
      </c>
    </row>
    <row r="8257" spans="1:10" x14ac:dyDescent="0.3">
      <c r="A8257" t="s">
        <v>7980</v>
      </c>
      <c r="C8257" s="18">
        <v>409.08407425070072</v>
      </c>
      <c r="D8257" s="1"/>
      <c r="E8257" s="1">
        <v>3</v>
      </c>
      <c r="F8257" s="1">
        <v>2</v>
      </c>
      <c r="G8257" s="1">
        <v>0</v>
      </c>
      <c r="H8257" s="1">
        <v>1</v>
      </c>
      <c r="I8257" s="15">
        <v>0.66666666666666663</v>
      </c>
      <c r="J8257">
        <f t="shared" si="128"/>
        <v>40</v>
      </c>
    </row>
    <row r="8258" spans="1:10" x14ac:dyDescent="0.3">
      <c r="A8258" t="s">
        <v>7981</v>
      </c>
      <c r="C8258" s="18">
        <v>409.08389654722697</v>
      </c>
      <c r="D8258" s="1"/>
      <c r="E8258" s="1">
        <v>3</v>
      </c>
      <c r="F8258" s="1">
        <v>2</v>
      </c>
      <c r="G8258" s="1">
        <v>0</v>
      </c>
      <c r="H8258" s="1">
        <v>1</v>
      </c>
      <c r="I8258" s="15">
        <v>0.66666666666666663</v>
      </c>
      <c r="J8258">
        <f t="shared" si="128"/>
        <v>40</v>
      </c>
    </row>
    <row r="8259" spans="1:10" x14ac:dyDescent="0.3">
      <c r="A8259" t="s">
        <v>6380</v>
      </c>
      <c r="C8259" s="18">
        <v>409.08233142097157</v>
      </c>
      <c r="D8259" s="1"/>
      <c r="E8259" s="1">
        <v>48</v>
      </c>
      <c r="F8259" s="1">
        <v>25</v>
      </c>
      <c r="G8259" s="1">
        <v>3</v>
      </c>
      <c r="H8259" s="1">
        <v>20</v>
      </c>
      <c r="I8259" s="15">
        <v>0.55208333333333337</v>
      </c>
      <c r="J8259">
        <f t="shared" si="128"/>
        <v>20</v>
      </c>
    </row>
    <row r="8260" spans="1:10" x14ac:dyDescent="0.3">
      <c r="A8260" t="s">
        <v>7982</v>
      </c>
      <c r="C8260" s="18">
        <v>409.07552345457322</v>
      </c>
      <c r="D8260" s="1"/>
      <c r="E8260" s="1">
        <v>6</v>
      </c>
      <c r="F8260" s="1">
        <v>3</v>
      </c>
      <c r="G8260" s="1">
        <v>1</v>
      </c>
      <c r="H8260" s="1">
        <v>2</v>
      </c>
      <c r="I8260" s="15">
        <v>0.58333333333333337</v>
      </c>
      <c r="J8260">
        <f t="shared" ref="J8260:J8323" si="129">IF(E8260&lt;=30,40,20)</f>
        <v>40</v>
      </c>
    </row>
    <row r="8261" spans="1:10" x14ac:dyDescent="0.3">
      <c r="A8261" t="s">
        <v>7983</v>
      </c>
      <c r="C8261" s="18">
        <v>409.07338471607716</v>
      </c>
      <c r="D8261" s="1"/>
      <c r="E8261" s="1">
        <v>2</v>
      </c>
      <c r="F8261" s="1">
        <v>0</v>
      </c>
      <c r="G8261" s="1">
        <v>0</v>
      </c>
      <c r="H8261" s="1">
        <v>2</v>
      </c>
      <c r="I8261" s="15">
        <v>0</v>
      </c>
      <c r="J8261">
        <f t="shared" si="129"/>
        <v>40</v>
      </c>
    </row>
    <row r="8262" spans="1:10" x14ac:dyDescent="0.3">
      <c r="A8262" t="s">
        <v>7984</v>
      </c>
      <c r="C8262" s="18">
        <v>409.07025193589828</v>
      </c>
      <c r="D8262" s="1"/>
      <c r="E8262" s="1">
        <v>3</v>
      </c>
      <c r="F8262" s="1">
        <v>2</v>
      </c>
      <c r="G8262" s="1">
        <v>0</v>
      </c>
      <c r="H8262" s="1">
        <v>1</v>
      </c>
      <c r="I8262" s="15">
        <v>0.66666666666666663</v>
      </c>
      <c r="J8262">
        <f t="shared" si="129"/>
        <v>40</v>
      </c>
    </row>
    <row r="8263" spans="1:10" x14ac:dyDescent="0.3">
      <c r="A8263" t="s">
        <v>7986</v>
      </c>
      <c r="C8263" s="18">
        <v>409.06612063839975</v>
      </c>
      <c r="D8263" s="1"/>
      <c r="E8263" s="1">
        <v>3</v>
      </c>
      <c r="F8263" s="1">
        <v>2</v>
      </c>
      <c r="G8263" s="1">
        <v>0</v>
      </c>
      <c r="H8263" s="1">
        <v>1</v>
      </c>
      <c r="I8263" s="15">
        <v>0.66666666666666663</v>
      </c>
      <c r="J8263">
        <f t="shared" si="129"/>
        <v>40</v>
      </c>
    </row>
    <row r="8264" spans="1:10" x14ac:dyDescent="0.3">
      <c r="A8264" t="s">
        <v>7987</v>
      </c>
      <c r="C8264" s="18">
        <v>409.06539902556671</v>
      </c>
      <c r="D8264" s="1"/>
      <c r="E8264" s="1">
        <v>39</v>
      </c>
      <c r="F8264" s="1">
        <v>17</v>
      </c>
      <c r="G8264" s="1">
        <v>3</v>
      </c>
      <c r="H8264" s="1">
        <v>19</v>
      </c>
      <c r="I8264" s="15">
        <v>0.47435897435897434</v>
      </c>
      <c r="J8264">
        <f t="shared" si="129"/>
        <v>20</v>
      </c>
    </row>
    <row r="8265" spans="1:10" x14ac:dyDescent="0.3">
      <c r="A8265" t="s">
        <v>7988</v>
      </c>
      <c r="C8265" s="18">
        <v>409.06482932016212</v>
      </c>
      <c r="D8265" s="1"/>
      <c r="E8265" s="1">
        <v>3</v>
      </c>
      <c r="F8265" s="1">
        <v>2</v>
      </c>
      <c r="G8265" s="1">
        <v>0</v>
      </c>
      <c r="H8265" s="1">
        <v>1</v>
      </c>
      <c r="I8265" s="15">
        <v>0.66666666666666663</v>
      </c>
      <c r="J8265">
        <f t="shared" si="129"/>
        <v>40</v>
      </c>
    </row>
    <row r="8266" spans="1:10" x14ac:dyDescent="0.3">
      <c r="A8266" t="s">
        <v>7989</v>
      </c>
      <c r="C8266" s="18">
        <v>409.0647512005134</v>
      </c>
      <c r="D8266" s="1"/>
      <c r="E8266" s="1">
        <v>3</v>
      </c>
      <c r="F8266" s="1">
        <v>2</v>
      </c>
      <c r="G8266" s="1">
        <v>0</v>
      </c>
      <c r="H8266" s="1">
        <v>1</v>
      </c>
      <c r="I8266" s="15">
        <v>0.66666666666666663</v>
      </c>
      <c r="J8266">
        <f t="shared" si="129"/>
        <v>40</v>
      </c>
    </row>
    <row r="8267" spans="1:10" x14ac:dyDescent="0.3">
      <c r="A8267" t="s">
        <v>7990</v>
      </c>
      <c r="C8267" s="18">
        <v>409.0640287958721</v>
      </c>
      <c r="D8267" s="1"/>
      <c r="E8267" s="1">
        <v>3</v>
      </c>
      <c r="F8267" s="1">
        <v>2</v>
      </c>
      <c r="G8267" s="1">
        <v>0</v>
      </c>
      <c r="H8267" s="1">
        <v>1</v>
      </c>
      <c r="I8267" s="15">
        <v>0.66666666666666663</v>
      </c>
      <c r="J8267">
        <f t="shared" si="129"/>
        <v>40</v>
      </c>
    </row>
    <row r="8268" spans="1:10" x14ac:dyDescent="0.3">
      <c r="A8268" t="s">
        <v>7991</v>
      </c>
      <c r="C8268" s="18">
        <v>409.06375647366917</v>
      </c>
      <c r="D8268" s="1"/>
      <c r="E8268" s="1">
        <v>3</v>
      </c>
      <c r="F8268" s="1">
        <v>2</v>
      </c>
      <c r="G8268" s="1">
        <v>0</v>
      </c>
      <c r="H8268" s="1">
        <v>1</v>
      </c>
      <c r="I8268" s="15">
        <v>0.66666666666666663</v>
      </c>
      <c r="J8268">
        <f t="shared" si="129"/>
        <v>40</v>
      </c>
    </row>
    <row r="8269" spans="1:10" x14ac:dyDescent="0.3">
      <c r="A8269" t="s">
        <v>7992</v>
      </c>
      <c r="C8269" s="18">
        <v>409.06354414150707</v>
      </c>
      <c r="D8269" s="1"/>
      <c r="E8269" s="1">
        <v>3</v>
      </c>
      <c r="F8269" s="1">
        <v>2</v>
      </c>
      <c r="G8269" s="1">
        <v>0</v>
      </c>
      <c r="H8269" s="1">
        <v>1</v>
      </c>
      <c r="I8269" s="15">
        <v>0.66666666666666663</v>
      </c>
      <c r="J8269">
        <f t="shared" si="129"/>
        <v>40</v>
      </c>
    </row>
    <row r="8270" spans="1:10" x14ac:dyDescent="0.3">
      <c r="A8270" t="s">
        <v>7484</v>
      </c>
      <c r="C8270" s="18">
        <v>409.06243652442231</v>
      </c>
      <c r="D8270" s="1"/>
      <c r="E8270" s="1">
        <v>5</v>
      </c>
      <c r="F8270" s="1">
        <v>3</v>
      </c>
      <c r="G8270" s="1">
        <v>0</v>
      </c>
      <c r="H8270" s="1">
        <v>2</v>
      </c>
      <c r="I8270" s="15">
        <v>0.6</v>
      </c>
      <c r="J8270">
        <f t="shared" si="129"/>
        <v>40</v>
      </c>
    </row>
    <row r="8271" spans="1:10" x14ac:dyDescent="0.3">
      <c r="A8271" t="s">
        <v>8099</v>
      </c>
      <c r="C8271" s="18">
        <v>409.06116491306125</v>
      </c>
      <c r="D8271" s="1"/>
      <c r="E8271" s="1">
        <v>17</v>
      </c>
      <c r="F8271" s="1">
        <v>8</v>
      </c>
      <c r="G8271" s="1">
        <v>0</v>
      </c>
      <c r="H8271" s="1">
        <v>9</v>
      </c>
      <c r="I8271" s="15">
        <v>0.47058823529411764</v>
      </c>
      <c r="J8271">
        <f t="shared" si="129"/>
        <v>40</v>
      </c>
    </row>
    <row r="8272" spans="1:10" x14ac:dyDescent="0.3">
      <c r="A8272" t="s">
        <v>7994</v>
      </c>
      <c r="C8272" s="18">
        <v>409.058912448066</v>
      </c>
      <c r="D8272" s="1"/>
      <c r="E8272" s="1">
        <v>3</v>
      </c>
      <c r="F8272" s="1">
        <v>2</v>
      </c>
      <c r="G8272" s="1">
        <v>0</v>
      </c>
      <c r="H8272" s="1">
        <v>1</v>
      </c>
      <c r="I8272" s="15">
        <v>0.66666666666666663</v>
      </c>
      <c r="J8272">
        <f t="shared" si="129"/>
        <v>40</v>
      </c>
    </row>
    <row r="8273" spans="1:10" x14ac:dyDescent="0.3">
      <c r="A8273" t="s">
        <v>7995</v>
      </c>
      <c r="C8273" s="18">
        <v>409.05770704136535</v>
      </c>
      <c r="D8273" s="1"/>
      <c r="E8273" s="1">
        <v>3</v>
      </c>
      <c r="F8273" s="1">
        <v>2</v>
      </c>
      <c r="G8273" s="1">
        <v>0</v>
      </c>
      <c r="H8273" s="1">
        <v>1</v>
      </c>
      <c r="I8273" s="15">
        <v>0.66666666666666663</v>
      </c>
      <c r="J8273">
        <f t="shared" si="129"/>
        <v>40</v>
      </c>
    </row>
    <row r="8274" spans="1:10" x14ac:dyDescent="0.3">
      <c r="A8274" t="s">
        <v>7997</v>
      </c>
      <c r="C8274" s="18">
        <v>409.05307606698415</v>
      </c>
      <c r="D8274" s="1"/>
      <c r="E8274" s="1">
        <v>3</v>
      </c>
      <c r="F8274" s="1">
        <v>2</v>
      </c>
      <c r="G8274" s="1">
        <v>0</v>
      </c>
      <c r="H8274" s="1">
        <v>1</v>
      </c>
      <c r="I8274" s="15">
        <v>0.66666666666666663</v>
      </c>
      <c r="J8274">
        <f t="shared" si="129"/>
        <v>40</v>
      </c>
    </row>
    <row r="8275" spans="1:10" x14ac:dyDescent="0.3">
      <c r="A8275" t="s">
        <v>7998</v>
      </c>
      <c r="C8275" s="18">
        <v>409.04095751708627</v>
      </c>
      <c r="D8275" s="1"/>
      <c r="E8275" s="1">
        <v>3</v>
      </c>
      <c r="F8275" s="1">
        <v>2</v>
      </c>
      <c r="G8275" s="1">
        <v>0</v>
      </c>
      <c r="H8275" s="1">
        <v>1</v>
      </c>
      <c r="I8275" s="15">
        <v>0.66666666666666663</v>
      </c>
      <c r="J8275">
        <f t="shared" si="129"/>
        <v>40</v>
      </c>
    </row>
    <row r="8276" spans="1:10" x14ac:dyDescent="0.3">
      <c r="A8276" t="s">
        <v>7999</v>
      </c>
      <c r="C8276" s="18">
        <v>409.03888042821308</v>
      </c>
      <c r="D8276" s="1"/>
      <c r="E8276" s="1">
        <v>3</v>
      </c>
      <c r="F8276" s="1">
        <v>2</v>
      </c>
      <c r="G8276" s="1">
        <v>0</v>
      </c>
      <c r="H8276" s="1">
        <v>1</v>
      </c>
      <c r="I8276" s="15">
        <v>0.66666666666666663</v>
      </c>
      <c r="J8276">
        <f t="shared" si="129"/>
        <v>40</v>
      </c>
    </row>
    <row r="8277" spans="1:10" x14ac:dyDescent="0.3">
      <c r="A8277" t="s">
        <v>8337</v>
      </c>
      <c r="C8277" s="18">
        <v>409.03850702693381</v>
      </c>
      <c r="D8277" s="1"/>
      <c r="E8277" s="1">
        <v>6</v>
      </c>
      <c r="F8277" s="1">
        <v>3</v>
      </c>
      <c r="G8277" s="1">
        <v>1</v>
      </c>
      <c r="H8277" s="1">
        <v>2</v>
      </c>
      <c r="I8277" s="15">
        <v>0.58333333333333337</v>
      </c>
      <c r="J8277">
        <f t="shared" si="129"/>
        <v>40</v>
      </c>
    </row>
    <row r="8278" spans="1:10" x14ac:dyDescent="0.3">
      <c r="A8278" t="s">
        <v>8001</v>
      </c>
      <c r="C8278" s="18">
        <v>409.03382638230602</v>
      </c>
      <c r="D8278" s="1"/>
      <c r="E8278" s="1">
        <v>3</v>
      </c>
      <c r="F8278" s="1">
        <v>2</v>
      </c>
      <c r="G8278" s="1">
        <v>0</v>
      </c>
      <c r="H8278" s="1">
        <v>1</v>
      </c>
      <c r="I8278" s="15">
        <v>0.66666666666666663</v>
      </c>
      <c r="J8278">
        <f t="shared" si="129"/>
        <v>40</v>
      </c>
    </row>
    <row r="8279" spans="1:10" x14ac:dyDescent="0.3">
      <c r="A8279" t="s">
        <v>8002</v>
      </c>
      <c r="C8279" s="18">
        <v>409.02853981544672</v>
      </c>
      <c r="D8279" s="1"/>
      <c r="E8279" s="1">
        <v>3</v>
      </c>
      <c r="F8279" s="1">
        <v>2</v>
      </c>
      <c r="G8279" s="1">
        <v>0</v>
      </c>
      <c r="H8279" s="1">
        <v>1</v>
      </c>
      <c r="I8279" s="15">
        <v>0.66666666666666663</v>
      </c>
      <c r="J8279">
        <f t="shared" si="129"/>
        <v>40</v>
      </c>
    </row>
    <row r="8280" spans="1:10" x14ac:dyDescent="0.3">
      <c r="A8280" t="s">
        <v>8003</v>
      </c>
      <c r="C8280" s="18">
        <v>409.02751204694187</v>
      </c>
      <c r="D8280" s="1"/>
      <c r="E8280" s="1">
        <v>3</v>
      </c>
      <c r="F8280" s="1">
        <v>2</v>
      </c>
      <c r="G8280" s="1">
        <v>0</v>
      </c>
      <c r="H8280" s="1">
        <v>1</v>
      </c>
      <c r="I8280" s="15">
        <v>0.66666666666666663</v>
      </c>
      <c r="J8280">
        <f t="shared" si="129"/>
        <v>40</v>
      </c>
    </row>
    <row r="8281" spans="1:10" x14ac:dyDescent="0.3">
      <c r="A8281" t="s">
        <v>8005</v>
      </c>
      <c r="C8281" s="18">
        <v>409.02059788603214</v>
      </c>
      <c r="D8281" s="1"/>
      <c r="E8281" s="1">
        <v>14</v>
      </c>
      <c r="F8281" s="1">
        <v>7</v>
      </c>
      <c r="G8281" s="1">
        <v>1</v>
      </c>
      <c r="H8281" s="1">
        <v>6</v>
      </c>
      <c r="I8281" s="15">
        <v>0.5357142857142857</v>
      </c>
      <c r="J8281">
        <f t="shared" si="129"/>
        <v>40</v>
      </c>
    </row>
    <row r="8282" spans="1:10" x14ac:dyDescent="0.3">
      <c r="A8282" t="s">
        <v>8006</v>
      </c>
      <c r="C8282" s="18">
        <v>409.0205610289633</v>
      </c>
      <c r="D8282" s="1"/>
      <c r="E8282" s="1">
        <v>3</v>
      </c>
      <c r="F8282" s="1">
        <v>2</v>
      </c>
      <c r="G8282" s="1">
        <v>0</v>
      </c>
      <c r="H8282" s="1">
        <v>1</v>
      </c>
      <c r="I8282" s="15">
        <v>0.66666666666666663</v>
      </c>
      <c r="J8282">
        <f t="shared" si="129"/>
        <v>40</v>
      </c>
    </row>
    <row r="8283" spans="1:10" x14ac:dyDescent="0.3">
      <c r="A8283" t="s">
        <v>8007</v>
      </c>
      <c r="C8283" s="18">
        <v>409.02010515455208</v>
      </c>
      <c r="D8283" s="1"/>
      <c r="E8283" s="1">
        <v>3</v>
      </c>
      <c r="F8283" s="1">
        <v>2</v>
      </c>
      <c r="G8283" s="1">
        <v>0</v>
      </c>
      <c r="H8283" s="1">
        <v>1</v>
      </c>
      <c r="I8283" s="15">
        <v>0.66666666666666663</v>
      </c>
      <c r="J8283">
        <f t="shared" si="129"/>
        <v>40</v>
      </c>
    </row>
    <row r="8284" spans="1:10" x14ac:dyDescent="0.3">
      <c r="A8284" t="s">
        <v>8008</v>
      </c>
      <c r="C8284" s="18">
        <v>409.01467959918574</v>
      </c>
      <c r="D8284" s="1"/>
      <c r="E8284" s="1">
        <v>5</v>
      </c>
      <c r="F8284" s="1">
        <v>3</v>
      </c>
      <c r="G8284" s="1">
        <v>0</v>
      </c>
      <c r="H8284" s="1">
        <v>2</v>
      </c>
      <c r="I8284" s="15">
        <v>0.6</v>
      </c>
      <c r="J8284">
        <f t="shared" si="129"/>
        <v>40</v>
      </c>
    </row>
    <row r="8285" spans="1:10" x14ac:dyDescent="0.3">
      <c r="A8285" t="s">
        <v>8010</v>
      </c>
      <c r="C8285" s="18">
        <v>409.01298659948145</v>
      </c>
      <c r="D8285" s="1"/>
      <c r="E8285" s="1">
        <v>3</v>
      </c>
      <c r="F8285" s="1">
        <v>1</v>
      </c>
      <c r="G8285" s="1">
        <v>0</v>
      </c>
      <c r="H8285" s="1">
        <v>2</v>
      </c>
      <c r="I8285" s="15">
        <v>0.33333333333333331</v>
      </c>
      <c r="J8285">
        <f t="shared" si="129"/>
        <v>40</v>
      </c>
    </row>
    <row r="8286" spans="1:10" x14ac:dyDescent="0.3">
      <c r="A8286" t="s">
        <v>8011</v>
      </c>
      <c r="C8286" s="18">
        <v>409.01241705344961</v>
      </c>
      <c r="D8286" s="1"/>
      <c r="E8286" s="1">
        <v>6</v>
      </c>
      <c r="F8286" s="1">
        <v>3</v>
      </c>
      <c r="G8286" s="1">
        <v>1</v>
      </c>
      <c r="H8286" s="1">
        <v>2</v>
      </c>
      <c r="I8286" s="15">
        <v>0.58333333333333337</v>
      </c>
      <c r="J8286">
        <f t="shared" si="129"/>
        <v>40</v>
      </c>
    </row>
    <row r="8287" spans="1:10" x14ac:dyDescent="0.3">
      <c r="A8287" t="s">
        <v>8012</v>
      </c>
      <c r="C8287" s="18">
        <v>409.01019605588181</v>
      </c>
      <c r="D8287" s="1"/>
      <c r="E8287" s="1">
        <v>3</v>
      </c>
      <c r="F8287" s="1">
        <v>2</v>
      </c>
      <c r="G8287" s="1">
        <v>0</v>
      </c>
      <c r="H8287" s="1">
        <v>1</v>
      </c>
      <c r="I8287" s="15">
        <v>0.66666666666666663</v>
      </c>
      <c r="J8287">
        <f t="shared" si="129"/>
        <v>40</v>
      </c>
    </row>
    <row r="8288" spans="1:10" x14ac:dyDescent="0.3">
      <c r="A8288" t="s">
        <v>8013</v>
      </c>
      <c r="C8288" s="18">
        <v>409.00700150677881</v>
      </c>
      <c r="D8288" s="1"/>
      <c r="E8288" s="1">
        <v>8</v>
      </c>
      <c r="F8288" s="1">
        <v>4</v>
      </c>
      <c r="G8288" s="1">
        <v>0</v>
      </c>
      <c r="H8288" s="1">
        <v>4</v>
      </c>
      <c r="I8288" s="15">
        <v>0.5</v>
      </c>
      <c r="J8288">
        <f t="shared" si="129"/>
        <v>40</v>
      </c>
    </row>
    <row r="8289" spans="1:10" x14ac:dyDescent="0.3">
      <c r="A8289" t="s">
        <v>8014</v>
      </c>
      <c r="C8289" s="18">
        <v>409.00055404245251</v>
      </c>
      <c r="D8289" s="1"/>
      <c r="E8289" s="1">
        <v>3</v>
      </c>
      <c r="F8289" s="1">
        <v>2</v>
      </c>
      <c r="G8289" s="1">
        <v>0</v>
      </c>
      <c r="H8289" s="1">
        <v>1</v>
      </c>
      <c r="I8289" s="15">
        <v>0.66666666666666663</v>
      </c>
      <c r="J8289">
        <f t="shared" si="129"/>
        <v>40</v>
      </c>
    </row>
    <row r="8290" spans="1:10" x14ac:dyDescent="0.3">
      <c r="A8290" t="s">
        <v>8015</v>
      </c>
      <c r="C8290" s="18">
        <v>408.99864246142897</v>
      </c>
      <c r="D8290" s="1"/>
      <c r="E8290" s="1">
        <v>15</v>
      </c>
      <c r="F8290" s="1">
        <v>6</v>
      </c>
      <c r="G8290" s="1">
        <v>3</v>
      </c>
      <c r="H8290" s="1">
        <v>6</v>
      </c>
      <c r="I8290" s="15">
        <v>0.5</v>
      </c>
      <c r="J8290">
        <f t="shared" si="129"/>
        <v>40</v>
      </c>
    </row>
    <row r="8291" spans="1:10" x14ac:dyDescent="0.3">
      <c r="A8291" t="s">
        <v>8016</v>
      </c>
      <c r="C8291" s="18">
        <v>408.9913855675016</v>
      </c>
      <c r="D8291" s="1"/>
      <c r="E8291" s="1">
        <v>18</v>
      </c>
      <c r="F8291" s="1">
        <v>9</v>
      </c>
      <c r="G8291" s="1">
        <v>0</v>
      </c>
      <c r="H8291" s="1">
        <v>9</v>
      </c>
      <c r="I8291" s="15">
        <v>0.5</v>
      </c>
      <c r="J8291">
        <f t="shared" si="129"/>
        <v>40</v>
      </c>
    </row>
    <row r="8292" spans="1:10" x14ac:dyDescent="0.3">
      <c r="A8292" t="s">
        <v>8017</v>
      </c>
      <c r="C8292" s="18">
        <v>408.99070572739333</v>
      </c>
      <c r="D8292" s="1"/>
      <c r="E8292" s="1">
        <v>10</v>
      </c>
      <c r="F8292" s="1">
        <v>5</v>
      </c>
      <c r="G8292" s="1">
        <v>0</v>
      </c>
      <c r="H8292" s="1">
        <v>5</v>
      </c>
      <c r="I8292" s="15">
        <v>0.5</v>
      </c>
      <c r="J8292">
        <f t="shared" si="129"/>
        <v>40</v>
      </c>
    </row>
    <row r="8293" spans="1:10" x14ac:dyDescent="0.3">
      <c r="A8293" t="s">
        <v>8210</v>
      </c>
      <c r="C8293" s="18">
        <v>408.98076461430213</v>
      </c>
      <c r="D8293" s="1"/>
      <c r="E8293" s="1">
        <v>25</v>
      </c>
      <c r="F8293" s="1">
        <v>13</v>
      </c>
      <c r="G8293" s="1">
        <v>3</v>
      </c>
      <c r="H8293" s="1">
        <v>9</v>
      </c>
      <c r="I8293" s="15">
        <v>0.57999999999999996</v>
      </c>
      <c r="J8293">
        <f t="shared" si="129"/>
        <v>40</v>
      </c>
    </row>
    <row r="8294" spans="1:10" x14ac:dyDescent="0.3">
      <c r="A8294" t="s">
        <v>8018</v>
      </c>
      <c r="C8294" s="18">
        <v>408.97924405523918</v>
      </c>
      <c r="D8294" s="1"/>
      <c r="E8294" s="1">
        <v>27</v>
      </c>
      <c r="F8294" s="1">
        <v>13</v>
      </c>
      <c r="G8294" s="1">
        <v>0</v>
      </c>
      <c r="H8294" s="1">
        <v>14</v>
      </c>
      <c r="I8294" s="15">
        <v>0.48148148148148145</v>
      </c>
      <c r="J8294">
        <f t="shared" si="129"/>
        <v>40</v>
      </c>
    </row>
    <row r="8295" spans="1:10" x14ac:dyDescent="0.3">
      <c r="A8295" t="s">
        <v>8019</v>
      </c>
      <c r="C8295" s="18">
        <v>408.97497261631617</v>
      </c>
      <c r="D8295" s="1"/>
      <c r="E8295" s="1">
        <v>10</v>
      </c>
      <c r="F8295" s="1">
        <v>5</v>
      </c>
      <c r="G8295" s="1">
        <v>1</v>
      </c>
      <c r="H8295" s="1">
        <v>4</v>
      </c>
      <c r="I8295" s="15">
        <v>0.55000000000000004</v>
      </c>
      <c r="J8295">
        <f t="shared" si="129"/>
        <v>40</v>
      </c>
    </row>
    <row r="8296" spans="1:10" x14ac:dyDescent="0.3">
      <c r="A8296" t="s">
        <v>8128</v>
      </c>
      <c r="C8296" s="18">
        <v>408.97110520688886</v>
      </c>
      <c r="D8296" s="1"/>
      <c r="E8296" s="1">
        <v>3</v>
      </c>
      <c r="F8296" s="1">
        <v>2</v>
      </c>
      <c r="G8296" s="1">
        <v>0</v>
      </c>
      <c r="H8296" s="1">
        <v>1</v>
      </c>
      <c r="I8296" s="15">
        <v>0.66666666666666663</v>
      </c>
      <c r="J8296">
        <f t="shared" si="129"/>
        <v>40</v>
      </c>
    </row>
    <row r="8297" spans="1:10" x14ac:dyDescent="0.3">
      <c r="A8297" t="s">
        <v>8020</v>
      </c>
      <c r="C8297" s="18">
        <v>408.97043414740892</v>
      </c>
      <c r="D8297" s="1"/>
      <c r="E8297" s="1">
        <v>8</v>
      </c>
      <c r="F8297" s="1">
        <v>4</v>
      </c>
      <c r="G8297" s="1">
        <v>0</v>
      </c>
      <c r="H8297" s="1">
        <v>4</v>
      </c>
      <c r="I8297" s="15">
        <v>0.5</v>
      </c>
      <c r="J8297">
        <f t="shared" si="129"/>
        <v>40</v>
      </c>
    </row>
    <row r="8298" spans="1:10" x14ac:dyDescent="0.3">
      <c r="A8298" t="s">
        <v>8021</v>
      </c>
      <c r="C8298" s="18">
        <v>408.96767399180777</v>
      </c>
      <c r="D8298" s="1"/>
      <c r="E8298" s="1">
        <v>3</v>
      </c>
      <c r="F8298" s="1">
        <v>2</v>
      </c>
      <c r="G8298" s="1">
        <v>0</v>
      </c>
      <c r="H8298" s="1">
        <v>1</v>
      </c>
      <c r="I8298" s="15">
        <v>0.66666666666666663</v>
      </c>
      <c r="J8298">
        <f t="shared" si="129"/>
        <v>40</v>
      </c>
    </row>
    <row r="8299" spans="1:10" x14ac:dyDescent="0.3">
      <c r="A8299" t="s">
        <v>8046</v>
      </c>
      <c r="C8299" s="18">
        <v>408.96697825316278</v>
      </c>
      <c r="D8299" s="1"/>
      <c r="E8299" s="1">
        <v>3</v>
      </c>
      <c r="F8299" s="1">
        <v>2</v>
      </c>
      <c r="G8299" s="1">
        <v>0</v>
      </c>
      <c r="H8299" s="1">
        <v>1</v>
      </c>
      <c r="I8299" s="15">
        <v>0.66666666666666663</v>
      </c>
      <c r="J8299">
        <f t="shared" si="129"/>
        <v>40</v>
      </c>
    </row>
    <row r="8300" spans="1:10" x14ac:dyDescent="0.3">
      <c r="A8300" t="s">
        <v>8033</v>
      </c>
      <c r="C8300" s="18">
        <v>408.96572257345838</v>
      </c>
      <c r="D8300" s="1"/>
      <c r="E8300" s="1">
        <v>3</v>
      </c>
      <c r="F8300" s="1">
        <v>2</v>
      </c>
      <c r="G8300" s="1">
        <v>0</v>
      </c>
      <c r="H8300" s="1">
        <v>1</v>
      </c>
      <c r="I8300" s="15">
        <v>0.66666666666666663</v>
      </c>
      <c r="J8300">
        <f t="shared" si="129"/>
        <v>40</v>
      </c>
    </row>
    <row r="8301" spans="1:10" x14ac:dyDescent="0.3">
      <c r="A8301" t="s">
        <v>8024</v>
      </c>
      <c r="C8301" s="18">
        <v>408.96068356702887</v>
      </c>
      <c r="D8301" s="1"/>
      <c r="E8301" s="1">
        <v>3</v>
      </c>
      <c r="F8301" s="1">
        <v>2</v>
      </c>
      <c r="G8301" s="1">
        <v>0</v>
      </c>
      <c r="H8301" s="1">
        <v>1</v>
      </c>
      <c r="I8301" s="15">
        <v>0.66666666666666663</v>
      </c>
      <c r="J8301">
        <f t="shared" si="129"/>
        <v>40</v>
      </c>
    </row>
    <row r="8302" spans="1:10" x14ac:dyDescent="0.3">
      <c r="A8302" t="s">
        <v>8026</v>
      </c>
      <c r="C8302" s="18">
        <v>408.95181084907745</v>
      </c>
      <c r="D8302" s="1"/>
      <c r="E8302" s="1">
        <v>3</v>
      </c>
      <c r="F8302" s="1">
        <v>2</v>
      </c>
      <c r="G8302" s="1">
        <v>0</v>
      </c>
      <c r="H8302" s="1">
        <v>1</v>
      </c>
      <c r="I8302" s="15">
        <v>0.66666666666666663</v>
      </c>
      <c r="J8302">
        <f t="shared" si="129"/>
        <v>40</v>
      </c>
    </row>
    <row r="8303" spans="1:10" x14ac:dyDescent="0.3">
      <c r="A8303" t="s">
        <v>8027</v>
      </c>
      <c r="C8303" s="18">
        <v>408.95137938798689</v>
      </c>
      <c r="D8303" s="1"/>
      <c r="E8303" s="1">
        <v>3</v>
      </c>
      <c r="F8303" s="1">
        <v>2</v>
      </c>
      <c r="G8303" s="1">
        <v>0</v>
      </c>
      <c r="H8303" s="1">
        <v>1</v>
      </c>
      <c r="I8303" s="15">
        <v>0.66666666666666663</v>
      </c>
      <c r="J8303">
        <f t="shared" si="129"/>
        <v>40</v>
      </c>
    </row>
    <row r="8304" spans="1:10" x14ac:dyDescent="0.3">
      <c r="A8304" t="s">
        <v>8028</v>
      </c>
      <c r="C8304" s="18">
        <v>408.95123316843495</v>
      </c>
      <c r="D8304" s="1"/>
      <c r="E8304" s="1">
        <v>3</v>
      </c>
      <c r="F8304" s="1">
        <v>2</v>
      </c>
      <c r="G8304" s="1">
        <v>0</v>
      </c>
      <c r="H8304" s="1">
        <v>1</v>
      </c>
      <c r="I8304" s="15">
        <v>0.66666666666666663</v>
      </c>
      <c r="J8304">
        <f t="shared" si="129"/>
        <v>40</v>
      </c>
    </row>
    <row r="8305" spans="1:10" x14ac:dyDescent="0.3">
      <c r="A8305" t="s">
        <v>8029</v>
      </c>
      <c r="C8305" s="18">
        <v>408.95000201830101</v>
      </c>
      <c r="D8305" s="1"/>
      <c r="E8305" s="1">
        <v>2</v>
      </c>
      <c r="F8305" s="1">
        <v>0</v>
      </c>
      <c r="G8305" s="1">
        <v>0</v>
      </c>
      <c r="H8305" s="1">
        <v>2</v>
      </c>
      <c r="I8305" s="15">
        <v>0</v>
      </c>
      <c r="J8305">
        <f t="shared" si="129"/>
        <v>40</v>
      </c>
    </row>
    <row r="8306" spans="1:10" x14ac:dyDescent="0.3">
      <c r="A8306" t="s">
        <v>8030</v>
      </c>
      <c r="C8306" s="18">
        <v>408.94599795268346</v>
      </c>
      <c r="D8306" s="1"/>
      <c r="E8306" s="1">
        <v>3</v>
      </c>
      <c r="F8306" s="1">
        <v>2</v>
      </c>
      <c r="G8306" s="1">
        <v>0</v>
      </c>
      <c r="H8306" s="1">
        <v>1</v>
      </c>
      <c r="I8306" s="15">
        <v>0.66666666666666663</v>
      </c>
      <c r="J8306">
        <f t="shared" si="129"/>
        <v>40</v>
      </c>
    </row>
    <row r="8307" spans="1:10" x14ac:dyDescent="0.3">
      <c r="A8307" t="s">
        <v>8031</v>
      </c>
      <c r="C8307" s="18">
        <v>408.94452279354124</v>
      </c>
      <c r="D8307" s="1"/>
      <c r="E8307" s="1">
        <v>3</v>
      </c>
      <c r="F8307" s="1">
        <v>2</v>
      </c>
      <c r="G8307" s="1">
        <v>0</v>
      </c>
      <c r="H8307" s="1">
        <v>1</v>
      </c>
      <c r="I8307" s="15">
        <v>0.66666666666666663</v>
      </c>
      <c r="J8307">
        <f t="shared" si="129"/>
        <v>40</v>
      </c>
    </row>
    <row r="8308" spans="1:10" x14ac:dyDescent="0.3">
      <c r="A8308" t="s">
        <v>8032</v>
      </c>
      <c r="C8308" s="18">
        <v>408.94334658765769</v>
      </c>
      <c r="D8308" s="1"/>
      <c r="E8308" s="1">
        <v>3</v>
      </c>
      <c r="F8308" s="1">
        <v>2</v>
      </c>
      <c r="G8308" s="1">
        <v>0</v>
      </c>
      <c r="H8308" s="1">
        <v>1</v>
      </c>
      <c r="I8308" s="15">
        <v>0.66666666666666663</v>
      </c>
      <c r="J8308">
        <f t="shared" si="129"/>
        <v>40</v>
      </c>
    </row>
    <row r="8309" spans="1:10" x14ac:dyDescent="0.3">
      <c r="A8309" t="s">
        <v>8034</v>
      </c>
      <c r="C8309" s="18">
        <v>408.93863346390623</v>
      </c>
      <c r="D8309" s="1"/>
      <c r="E8309" s="1">
        <v>7</v>
      </c>
      <c r="F8309" s="1">
        <v>4</v>
      </c>
      <c r="G8309" s="1">
        <v>0</v>
      </c>
      <c r="H8309" s="1">
        <v>3</v>
      </c>
      <c r="I8309" s="15">
        <v>0.5714285714285714</v>
      </c>
      <c r="J8309">
        <f t="shared" si="129"/>
        <v>40</v>
      </c>
    </row>
    <row r="8310" spans="1:10" x14ac:dyDescent="0.3">
      <c r="A8310" t="s">
        <v>8035</v>
      </c>
      <c r="C8310" s="18">
        <v>408.9337848040372</v>
      </c>
      <c r="D8310" s="1"/>
      <c r="E8310" s="1">
        <v>3</v>
      </c>
      <c r="F8310" s="1">
        <v>2</v>
      </c>
      <c r="G8310" s="1">
        <v>0</v>
      </c>
      <c r="H8310" s="1">
        <v>1</v>
      </c>
      <c r="I8310" s="15">
        <v>0.66666666666666663</v>
      </c>
      <c r="J8310">
        <f t="shared" si="129"/>
        <v>40</v>
      </c>
    </row>
    <row r="8311" spans="1:10" x14ac:dyDescent="0.3">
      <c r="A8311" t="s">
        <v>8036</v>
      </c>
      <c r="C8311" s="18">
        <v>408.93291610662749</v>
      </c>
      <c r="D8311" s="1"/>
      <c r="E8311" s="1">
        <v>3</v>
      </c>
      <c r="F8311" s="1">
        <v>2</v>
      </c>
      <c r="G8311" s="1">
        <v>0</v>
      </c>
      <c r="H8311" s="1">
        <v>1</v>
      </c>
      <c r="I8311" s="15">
        <v>0.66666666666666663</v>
      </c>
      <c r="J8311">
        <f t="shared" si="129"/>
        <v>40</v>
      </c>
    </row>
    <row r="8312" spans="1:10" x14ac:dyDescent="0.3">
      <c r="A8312" t="s">
        <v>8037</v>
      </c>
      <c r="C8312" s="18">
        <v>408.92918697059696</v>
      </c>
      <c r="D8312" s="1"/>
      <c r="E8312" s="1">
        <v>3</v>
      </c>
      <c r="F8312" s="1">
        <v>2</v>
      </c>
      <c r="G8312" s="1">
        <v>0</v>
      </c>
      <c r="H8312" s="1">
        <v>1</v>
      </c>
      <c r="I8312" s="15">
        <v>0.66666666666666663</v>
      </c>
      <c r="J8312">
        <f t="shared" si="129"/>
        <v>40</v>
      </c>
    </row>
    <row r="8313" spans="1:10" x14ac:dyDescent="0.3">
      <c r="A8313" t="s">
        <v>8038</v>
      </c>
      <c r="C8313" s="18">
        <v>408.92760247909575</v>
      </c>
      <c r="D8313" s="1"/>
      <c r="E8313" s="1">
        <v>3</v>
      </c>
      <c r="F8313" s="1">
        <v>2</v>
      </c>
      <c r="G8313" s="1">
        <v>0</v>
      </c>
      <c r="H8313" s="1">
        <v>1</v>
      </c>
      <c r="I8313" s="15">
        <v>0.66666666666666663</v>
      </c>
      <c r="J8313">
        <f t="shared" si="129"/>
        <v>40</v>
      </c>
    </row>
    <row r="8314" spans="1:10" x14ac:dyDescent="0.3">
      <c r="A8314" t="s">
        <v>8039</v>
      </c>
      <c r="C8314" s="18">
        <v>408.9275972606826</v>
      </c>
      <c r="D8314" s="1"/>
      <c r="E8314" s="1">
        <v>3</v>
      </c>
      <c r="F8314" s="1">
        <v>2</v>
      </c>
      <c r="G8314" s="1">
        <v>0</v>
      </c>
      <c r="H8314" s="1">
        <v>1</v>
      </c>
      <c r="I8314" s="15">
        <v>0.66666666666666663</v>
      </c>
      <c r="J8314">
        <f t="shared" si="129"/>
        <v>40</v>
      </c>
    </row>
    <row r="8315" spans="1:10" x14ac:dyDescent="0.3">
      <c r="A8315" t="s">
        <v>8040</v>
      </c>
      <c r="C8315" s="18">
        <v>408.9265965596357</v>
      </c>
      <c r="D8315" s="1"/>
      <c r="E8315" s="1">
        <v>32</v>
      </c>
      <c r="F8315" s="1">
        <v>16</v>
      </c>
      <c r="G8315" s="1">
        <v>1</v>
      </c>
      <c r="H8315" s="1">
        <v>15</v>
      </c>
      <c r="I8315" s="15">
        <v>0.515625</v>
      </c>
      <c r="J8315">
        <f t="shared" si="129"/>
        <v>20</v>
      </c>
    </row>
    <row r="8316" spans="1:10" x14ac:dyDescent="0.3">
      <c r="A8316" t="s">
        <v>8041</v>
      </c>
      <c r="C8316" s="18">
        <v>408.92539262178184</v>
      </c>
      <c r="D8316" s="1"/>
      <c r="E8316" s="1">
        <v>12</v>
      </c>
      <c r="F8316" s="1">
        <v>6</v>
      </c>
      <c r="G8316" s="1">
        <v>1</v>
      </c>
      <c r="H8316" s="1">
        <v>5</v>
      </c>
      <c r="I8316" s="15">
        <v>0.54166666666666663</v>
      </c>
      <c r="J8316">
        <f t="shared" si="129"/>
        <v>40</v>
      </c>
    </row>
    <row r="8317" spans="1:10" x14ac:dyDescent="0.3">
      <c r="A8317" t="s">
        <v>8042</v>
      </c>
      <c r="C8317" s="18">
        <v>408.92071633309769</v>
      </c>
      <c r="D8317" s="1"/>
      <c r="E8317" s="1">
        <v>3</v>
      </c>
      <c r="F8317" s="1">
        <v>3</v>
      </c>
      <c r="G8317" s="1">
        <v>0</v>
      </c>
      <c r="H8317" s="1">
        <v>0</v>
      </c>
      <c r="I8317" s="15">
        <v>1</v>
      </c>
      <c r="J8317">
        <f t="shared" si="129"/>
        <v>40</v>
      </c>
    </row>
    <row r="8318" spans="1:10" x14ac:dyDescent="0.3">
      <c r="A8318" t="s">
        <v>8043</v>
      </c>
      <c r="C8318" s="18">
        <v>408.91732600246405</v>
      </c>
      <c r="D8318" s="1"/>
      <c r="E8318" s="1">
        <v>5</v>
      </c>
      <c r="F8318" s="1">
        <v>3</v>
      </c>
      <c r="G8318" s="1">
        <v>0</v>
      </c>
      <c r="H8318" s="1">
        <v>2</v>
      </c>
      <c r="I8318" s="15">
        <v>0.6</v>
      </c>
      <c r="J8318">
        <f t="shared" si="129"/>
        <v>40</v>
      </c>
    </row>
    <row r="8319" spans="1:10" x14ac:dyDescent="0.3">
      <c r="A8319" t="s">
        <v>8044</v>
      </c>
      <c r="C8319" s="18">
        <v>408.91536323651729</v>
      </c>
      <c r="D8319" s="1"/>
      <c r="E8319" s="1">
        <v>3</v>
      </c>
      <c r="F8319" s="1">
        <v>2</v>
      </c>
      <c r="G8319" s="1">
        <v>0</v>
      </c>
      <c r="H8319" s="1">
        <v>1</v>
      </c>
      <c r="I8319" s="15">
        <v>0.66666666666666663</v>
      </c>
      <c r="J8319">
        <f t="shared" si="129"/>
        <v>40</v>
      </c>
    </row>
    <row r="8320" spans="1:10" x14ac:dyDescent="0.3">
      <c r="A8320" t="s">
        <v>8045</v>
      </c>
      <c r="C8320" s="18">
        <v>408.91487736885671</v>
      </c>
      <c r="D8320" s="1"/>
      <c r="E8320" s="1">
        <v>3</v>
      </c>
      <c r="F8320" s="1">
        <v>2</v>
      </c>
      <c r="G8320" s="1">
        <v>0</v>
      </c>
      <c r="H8320" s="1">
        <v>1</v>
      </c>
      <c r="I8320" s="15">
        <v>0.66666666666666663</v>
      </c>
      <c r="J8320">
        <f t="shared" si="129"/>
        <v>40</v>
      </c>
    </row>
    <row r="8321" spans="1:10" x14ac:dyDescent="0.3">
      <c r="A8321" t="s">
        <v>8077</v>
      </c>
      <c r="C8321" s="18">
        <v>408.91486757441101</v>
      </c>
      <c r="D8321" s="1"/>
      <c r="E8321" s="1">
        <v>8</v>
      </c>
      <c r="F8321" s="1">
        <v>3</v>
      </c>
      <c r="G8321" s="1">
        <v>3</v>
      </c>
      <c r="H8321" s="1">
        <v>2</v>
      </c>
      <c r="I8321" s="15">
        <v>0.5625</v>
      </c>
      <c r="J8321">
        <f t="shared" si="129"/>
        <v>40</v>
      </c>
    </row>
    <row r="8322" spans="1:10" x14ac:dyDescent="0.3">
      <c r="A8322" t="s">
        <v>8047</v>
      </c>
      <c r="C8322" s="18">
        <v>408.91314626397872</v>
      </c>
      <c r="D8322" s="1"/>
      <c r="E8322" s="1">
        <v>3</v>
      </c>
      <c r="F8322" s="1">
        <v>2</v>
      </c>
      <c r="G8322" s="1">
        <v>0</v>
      </c>
      <c r="H8322" s="1">
        <v>1</v>
      </c>
      <c r="I8322" s="15">
        <v>0.66666666666666663</v>
      </c>
      <c r="J8322">
        <f t="shared" si="129"/>
        <v>40</v>
      </c>
    </row>
    <row r="8323" spans="1:10" x14ac:dyDescent="0.3">
      <c r="A8323" t="s">
        <v>8048</v>
      </c>
      <c r="C8323" s="18">
        <v>408.91002182791101</v>
      </c>
      <c r="D8323" s="1"/>
      <c r="E8323" s="1">
        <v>1</v>
      </c>
      <c r="F8323" s="1">
        <v>1</v>
      </c>
      <c r="G8323" s="1">
        <v>0</v>
      </c>
      <c r="H8323" s="1">
        <v>0</v>
      </c>
      <c r="I8323" s="15">
        <v>1</v>
      </c>
      <c r="J8323">
        <f t="shared" si="129"/>
        <v>40</v>
      </c>
    </row>
    <row r="8324" spans="1:10" x14ac:dyDescent="0.3">
      <c r="A8324" t="s">
        <v>8049</v>
      </c>
      <c r="C8324" s="18">
        <v>408.90995850860344</v>
      </c>
      <c r="D8324" s="1"/>
      <c r="E8324" s="1">
        <v>5</v>
      </c>
      <c r="F8324" s="1">
        <v>3</v>
      </c>
      <c r="G8324" s="1">
        <v>0</v>
      </c>
      <c r="H8324" s="1">
        <v>2</v>
      </c>
      <c r="I8324" s="15">
        <v>0.6</v>
      </c>
      <c r="J8324">
        <f t="shared" ref="J8324:J8387" si="130">IF(E8324&lt;=30,40,20)</f>
        <v>40</v>
      </c>
    </row>
    <row r="8325" spans="1:10" x14ac:dyDescent="0.3">
      <c r="A8325" t="s">
        <v>8051</v>
      </c>
      <c r="C8325" s="18">
        <v>408.90799282271746</v>
      </c>
      <c r="D8325" s="1"/>
      <c r="E8325" s="1">
        <v>5</v>
      </c>
      <c r="F8325" s="1">
        <v>3</v>
      </c>
      <c r="G8325" s="1">
        <v>0</v>
      </c>
      <c r="H8325" s="1">
        <v>2</v>
      </c>
      <c r="I8325" s="15">
        <v>0.6</v>
      </c>
      <c r="J8325">
        <f t="shared" si="130"/>
        <v>40</v>
      </c>
    </row>
    <row r="8326" spans="1:10" x14ac:dyDescent="0.3">
      <c r="A8326" t="s">
        <v>8052</v>
      </c>
      <c r="C8326" s="18">
        <v>408.90768291233229</v>
      </c>
      <c r="D8326" s="1"/>
      <c r="E8326" s="1">
        <v>2</v>
      </c>
      <c r="F8326" s="1">
        <v>0</v>
      </c>
      <c r="G8326" s="1">
        <v>0</v>
      </c>
      <c r="H8326" s="1">
        <v>2</v>
      </c>
      <c r="I8326" s="15">
        <v>0</v>
      </c>
      <c r="J8326">
        <f t="shared" si="130"/>
        <v>40</v>
      </c>
    </row>
    <row r="8327" spans="1:10" x14ac:dyDescent="0.3">
      <c r="A8327" t="s">
        <v>8054</v>
      </c>
      <c r="C8327" s="18">
        <v>408.90512911218053</v>
      </c>
      <c r="D8327" s="1"/>
      <c r="E8327" s="1">
        <v>3</v>
      </c>
      <c r="F8327" s="1">
        <v>2</v>
      </c>
      <c r="G8327" s="1">
        <v>0</v>
      </c>
      <c r="H8327" s="1">
        <v>1</v>
      </c>
      <c r="I8327" s="15">
        <v>0.66666666666666663</v>
      </c>
      <c r="J8327">
        <f t="shared" si="130"/>
        <v>40</v>
      </c>
    </row>
    <row r="8328" spans="1:10" x14ac:dyDescent="0.3">
      <c r="A8328" s="21" t="s">
        <v>8055</v>
      </c>
      <c r="C8328" s="18">
        <v>408.90440653274754</v>
      </c>
      <c r="D8328" s="1"/>
      <c r="E8328" s="1">
        <v>5</v>
      </c>
      <c r="F8328" s="1">
        <v>3</v>
      </c>
      <c r="G8328" s="1">
        <v>0</v>
      </c>
      <c r="H8328" s="1">
        <v>2</v>
      </c>
      <c r="I8328" s="15">
        <v>0.6</v>
      </c>
      <c r="J8328">
        <f t="shared" si="130"/>
        <v>40</v>
      </c>
    </row>
    <row r="8329" spans="1:10" x14ac:dyDescent="0.3">
      <c r="A8329" t="s">
        <v>8057</v>
      </c>
      <c r="C8329" s="18">
        <v>408.90070989364881</v>
      </c>
      <c r="D8329" s="1"/>
      <c r="E8329" s="1">
        <v>3</v>
      </c>
      <c r="F8329" s="1">
        <v>2</v>
      </c>
      <c r="G8329" s="1">
        <v>0</v>
      </c>
      <c r="H8329" s="1">
        <v>1</v>
      </c>
      <c r="I8329" s="15">
        <v>0.66666666666666663</v>
      </c>
      <c r="J8329">
        <f t="shared" si="130"/>
        <v>40</v>
      </c>
    </row>
    <row r="8330" spans="1:10" x14ac:dyDescent="0.3">
      <c r="A8330" t="s">
        <v>8058</v>
      </c>
      <c r="C8330" s="18">
        <v>408.89929645993243</v>
      </c>
      <c r="D8330" s="1"/>
      <c r="E8330" s="1">
        <v>5</v>
      </c>
      <c r="F8330" s="1">
        <v>3</v>
      </c>
      <c r="G8330" s="1">
        <v>0</v>
      </c>
      <c r="H8330" s="1">
        <v>2</v>
      </c>
      <c r="I8330" s="15">
        <v>0.6</v>
      </c>
      <c r="J8330">
        <f t="shared" si="130"/>
        <v>40</v>
      </c>
    </row>
    <row r="8331" spans="1:10" x14ac:dyDescent="0.3">
      <c r="A8331" t="s">
        <v>8059</v>
      </c>
      <c r="C8331" s="18">
        <v>408.89857996770331</v>
      </c>
      <c r="D8331" s="1"/>
      <c r="E8331" s="1">
        <v>3</v>
      </c>
      <c r="F8331" s="1">
        <v>2</v>
      </c>
      <c r="G8331" s="1">
        <v>0</v>
      </c>
      <c r="H8331" s="1">
        <v>1</v>
      </c>
      <c r="I8331" s="15">
        <v>0.66666666666666663</v>
      </c>
      <c r="J8331">
        <f t="shared" si="130"/>
        <v>40</v>
      </c>
    </row>
    <row r="8332" spans="1:10" x14ac:dyDescent="0.3">
      <c r="A8332" t="s">
        <v>8060</v>
      </c>
      <c r="C8332" s="18">
        <v>408.8981121643377</v>
      </c>
      <c r="D8332" s="1"/>
      <c r="E8332" s="1">
        <v>3</v>
      </c>
      <c r="F8332" s="1">
        <v>2</v>
      </c>
      <c r="G8332" s="1">
        <v>0</v>
      </c>
      <c r="H8332" s="1">
        <v>1</v>
      </c>
      <c r="I8332" s="15">
        <v>0.66666666666666663</v>
      </c>
      <c r="J8332">
        <f t="shared" si="130"/>
        <v>40</v>
      </c>
    </row>
    <row r="8333" spans="1:10" x14ac:dyDescent="0.3">
      <c r="A8333" t="s">
        <v>8061</v>
      </c>
      <c r="C8333" s="18">
        <v>408.89790650378416</v>
      </c>
      <c r="D8333" s="1"/>
      <c r="E8333" s="1">
        <v>3</v>
      </c>
      <c r="F8333" s="1">
        <v>2</v>
      </c>
      <c r="G8333" s="1">
        <v>0</v>
      </c>
      <c r="H8333" s="1">
        <v>1</v>
      </c>
      <c r="I8333" s="15">
        <v>0.66666666666666663</v>
      </c>
      <c r="J8333">
        <f t="shared" si="130"/>
        <v>40</v>
      </c>
    </row>
    <row r="8334" spans="1:10" x14ac:dyDescent="0.3">
      <c r="A8334" t="s">
        <v>8062</v>
      </c>
      <c r="C8334" s="18">
        <v>408.89639694808267</v>
      </c>
      <c r="D8334" s="1"/>
      <c r="E8334" s="1">
        <v>3</v>
      </c>
      <c r="F8334" s="1">
        <v>2</v>
      </c>
      <c r="G8334" s="1">
        <v>0</v>
      </c>
      <c r="H8334" s="1">
        <v>1</v>
      </c>
      <c r="I8334" s="15">
        <v>0.66666666666666663</v>
      </c>
      <c r="J8334">
        <f t="shared" si="130"/>
        <v>40</v>
      </c>
    </row>
    <row r="8335" spans="1:10" x14ac:dyDescent="0.3">
      <c r="A8335" t="s">
        <v>8063</v>
      </c>
      <c r="C8335" s="18">
        <v>408.89306753252606</v>
      </c>
      <c r="D8335" s="1"/>
      <c r="E8335" s="1">
        <v>8</v>
      </c>
      <c r="F8335" s="1">
        <v>4</v>
      </c>
      <c r="G8335" s="1">
        <v>0</v>
      </c>
      <c r="H8335" s="1">
        <v>4</v>
      </c>
      <c r="I8335" s="15">
        <v>0.5</v>
      </c>
      <c r="J8335">
        <f t="shared" si="130"/>
        <v>40</v>
      </c>
    </row>
    <row r="8336" spans="1:10" x14ac:dyDescent="0.3">
      <c r="A8336" t="s">
        <v>8064</v>
      </c>
      <c r="C8336" s="18">
        <v>408.8927827073565</v>
      </c>
      <c r="D8336" s="1"/>
      <c r="E8336" s="1">
        <v>2</v>
      </c>
      <c r="F8336" s="1">
        <v>2</v>
      </c>
      <c r="G8336" s="1">
        <v>0</v>
      </c>
      <c r="H8336" s="1">
        <v>0</v>
      </c>
      <c r="I8336" s="15">
        <v>1</v>
      </c>
      <c r="J8336">
        <f t="shared" si="130"/>
        <v>40</v>
      </c>
    </row>
    <row r="8337" spans="1:10" x14ac:dyDescent="0.3">
      <c r="A8337" t="s">
        <v>8065</v>
      </c>
      <c r="C8337" s="18">
        <v>408.88557663120582</v>
      </c>
      <c r="D8337" s="1"/>
      <c r="E8337" s="1">
        <v>3</v>
      </c>
      <c r="F8337" s="1">
        <v>2</v>
      </c>
      <c r="G8337" s="1">
        <v>0</v>
      </c>
      <c r="H8337" s="1">
        <v>1</v>
      </c>
      <c r="I8337" s="15">
        <v>0.66666666666666663</v>
      </c>
      <c r="J8337">
        <f t="shared" si="130"/>
        <v>40</v>
      </c>
    </row>
    <row r="8338" spans="1:10" x14ac:dyDescent="0.3">
      <c r="A8338" t="s">
        <v>8066</v>
      </c>
      <c r="C8338" s="18">
        <v>408.88407890635972</v>
      </c>
      <c r="D8338" s="1"/>
      <c r="E8338" s="1">
        <v>9</v>
      </c>
      <c r="F8338" s="1">
        <v>5</v>
      </c>
      <c r="G8338" s="1">
        <v>0</v>
      </c>
      <c r="H8338" s="1">
        <v>4</v>
      </c>
      <c r="I8338" s="15">
        <v>0.55555555555555558</v>
      </c>
      <c r="J8338">
        <f t="shared" si="130"/>
        <v>40</v>
      </c>
    </row>
    <row r="8339" spans="1:10" x14ac:dyDescent="0.3">
      <c r="A8339" t="s">
        <v>8067</v>
      </c>
      <c r="C8339" s="18">
        <v>408.88370194187263</v>
      </c>
      <c r="D8339" s="1"/>
      <c r="E8339" s="1">
        <v>4</v>
      </c>
      <c r="F8339" s="1">
        <v>3</v>
      </c>
      <c r="G8339" s="1">
        <v>0</v>
      </c>
      <c r="H8339" s="1">
        <v>1</v>
      </c>
      <c r="I8339" s="15">
        <v>0.75</v>
      </c>
      <c r="J8339">
        <f t="shared" si="130"/>
        <v>40</v>
      </c>
    </row>
    <row r="8340" spans="1:10" x14ac:dyDescent="0.3">
      <c r="A8340" t="s">
        <v>8068</v>
      </c>
      <c r="C8340" s="18">
        <v>408.88345515601952</v>
      </c>
      <c r="D8340" s="1"/>
      <c r="E8340" s="1">
        <v>3</v>
      </c>
      <c r="F8340" s="1">
        <v>2</v>
      </c>
      <c r="G8340" s="1">
        <v>0</v>
      </c>
      <c r="H8340" s="1">
        <v>1</v>
      </c>
      <c r="I8340" s="15">
        <v>0.66666666666666663</v>
      </c>
      <c r="J8340">
        <f t="shared" si="130"/>
        <v>40</v>
      </c>
    </row>
    <row r="8341" spans="1:10" x14ac:dyDescent="0.3">
      <c r="A8341" t="s">
        <v>8069</v>
      </c>
      <c r="C8341" s="18">
        <v>408.88318128499196</v>
      </c>
      <c r="D8341" s="1"/>
      <c r="E8341" s="1">
        <v>3</v>
      </c>
      <c r="F8341" s="1">
        <v>2</v>
      </c>
      <c r="G8341" s="1">
        <v>0</v>
      </c>
      <c r="H8341" s="1">
        <v>1</v>
      </c>
      <c r="I8341" s="15">
        <v>0.66666666666666663</v>
      </c>
      <c r="J8341">
        <f t="shared" si="130"/>
        <v>40</v>
      </c>
    </row>
    <row r="8342" spans="1:10" x14ac:dyDescent="0.3">
      <c r="A8342" t="s">
        <v>8122</v>
      </c>
      <c r="C8342" s="18">
        <v>408.88292232758914</v>
      </c>
      <c r="D8342" s="1"/>
      <c r="E8342" s="1">
        <v>3</v>
      </c>
      <c r="F8342" s="1">
        <v>2</v>
      </c>
      <c r="G8342" s="1">
        <v>0</v>
      </c>
      <c r="H8342" s="1">
        <v>1</v>
      </c>
      <c r="I8342" s="15">
        <v>0.66666666666666663</v>
      </c>
      <c r="J8342">
        <f t="shared" si="130"/>
        <v>40</v>
      </c>
    </row>
    <row r="8343" spans="1:10" x14ac:dyDescent="0.3">
      <c r="A8343" t="s">
        <v>8070</v>
      </c>
      <c r="C8343" s="18">
        <v>408.88029361456387</v>
      </c>
      <c r="D8343" s="1"/>
      <c r="E8343" s="1">
        <v>3</v>
      </c>
      <c r="F8343" s="1">
        <v>2</v>
      </c>
      <c r="G8343" s="1">
        <v>0</v>
      </c>
      <c r="H8343" s="1">
        <v>1</v>
      </c>
      <c r="I8343" s="15">
        <v>0.66666666666666663</v>
      </c>
      <c r="J8343">
        <f t="shared" si="130"/>
        <v>40</v>
      </c>
    </row>
    <row r="8344" spans="1:10" x14ac:dyDescent="0.3">
      <c r="A8344" t="s">
        <v>8071</v>
      </c>
      <c r="C8344" s="18">
        <v>408.88004752185634</v>
      </c>
      <c r="D8344" s="1"/>
      <c r="E8344" s="1">
        <v>3</v>
      </c>
      <c r="F8344" s="1">
        <v>2</v>
      </c>
      <c r="G8344" s="1">
        <v>0</v>
      </c>
      <c r="H8344" s="1">
        <v>1</v>
      </c>
      <c r="I8344" s="15">
        <v>0.66666666666666663</v>
      </c>
      <c r="J8344">
        <f t="shared" si="130"/>
        <v>40</v>
      </c>
    </row>
    <row r="8345" spans="1:10" x14ac:dyDescent="0.3">
      <c r="A8345" t="s">
        <v>8072</v>
      </c>
      <c r="C8345" s="18">
        <v>408.87951507938976</v>
      </c>
      <c r="D8345" s="1"/>
      <c r="E8345" s="1">
        <v>3</v>
      </c>
      <c r="F8345" s="1">
        <v>2</v>
      </c>
      <c r="G8345" s="1">
        <v>0</v>
      </c>
      <c r="H8345" s="1">
        <v>1</v>
      </c>
      <c r="I8345" s="15">
        <v>0.66666666666666663</v>
      </c>
      <c r="J8345">
        <f t="shared" si="130"/>
        <v>40</v>
      </c>
    </row>
    <row r="8346" spans="1:10" x14ac:dyDescent="0.3">
      <c r="A8346" t="s">
        <v>8073</v>
      </c>
      <c r="C8346" s="18">
        <v>408.87807520357012</v>
      </c>
      <c r="D8346" s="1"/>
      <c r="E8346" s="1">
        <v>5</v>
      </c>
      <c r="F8346" s="1">
        <v>3</v>
      </c>
      <c r="G8346" s="1">
        <v>0</v>
      </c>
      <c r="H8346" s="1">
        <v>2</v>
      </c>
      <c r="I8346" s="15">
        <v>0.6</v>
      </c>
      <c r="J8346">
        <f t="shared" si="130"/>
        <v>40</v>
      </c>
    </row>
    <row r="8347" spans="1:10" x14ac:dyDescent="0.3">
      <c r="A8347" t="s">
        <v>8074</v>
      </c>
      <c r="C8347" s="18">
        <v>408.87655750853747</v>
      </c>
      <c r="D8347" s="1"/>
      <c r="E8347" s="1">
        <v>6</v>
      </c>
      <c r="F8347" s="1">
        <v>3</v>
      </c>
      <c r="G8347" s="1">
        <v>1</v>
      </c>
      <c r="H8347" s="1">
        <v>2</v>
      </c>
      <c r="I8347" s="15">
        <v>0.58333333333333337</v>
      </c>
      <c r="J8347">
        <f t="shared" si="130"/>
        <v>40</v>
      </c>
    </row>
    <row r="8348" spans="1:10" x14ac:dyDescent="0.3">
      <c r="A8348" t="s">
        <v>8075</v>
      </c>
      <c r="C8348" s="18">
        <v>408.8743043069789</v>
      </c>
      <c r="D8348" s="1"/>
      <c r="E8348" s="1">
        <v>29</v>
      </c>
      <c r="F8348" s="1">
        <v>13</v>
      </c>
      <c r="G8348" s="1">
        <v>3</v>
      </c>
      <c r="H8348" s="1">
        <v>13</v>
      </c>
      <c r="I8348" s="15">
        <v>0.5</v>
      </c>
      <c r="J8348">
        <f t="shared" si="130"/>
        <v>40</v>
      </c>
    </row>
    <row r="8349" spans="1:10" x14ac:dyDescent="0.3">
      <c r="A8349" t="s">
        <v>8079</v>
      </c>
      <c r="C8349" s="18">
        <v>408.86647443304935</v>
      </c>
      <c r="D8349" s="1"/>
      <c r="E8349" s="1">
        <v>3</v>
      </c>
      <c r="F8349" s="1">
        <v>2</v>
      </c>
      <c r="G8349" s="1">
        <v>0</v>
      </c>
      <c r="H8349" s="1">
        <v>1</v>
      </c>
      <c r="I8349" s="15">
        <v>0.66666666666666663</v>
      </c>
      <c r="J8349">
        <f t="shared" si="130"/>
        <v>40</v>
      </c>
    </row>
    <row r="8350" spans="1:10" x14ac:dyDescent="0.3">
      <c r="A8350" t="s">
        <v>8080</v>
      </c>
      <c r="C8350" s="18">
        <v>408.86647443304935</v>
      </c>
      <c r="D8350" s="1"/>
      <c r="E8350" s="1">
        <v>3</v>
      </c>
      <c r="F8350" s="1">
        <v>2</v>
      </c>
      <c r="G8350" s="1">
        <v>0</v>
      </c>
      <c r="H8350" s="1">
        <v>1</v>
      </c>
      <c r="I8350" s="15">
        <v>0.66666666666666663</v>
      </c>
      <c r="J8350">
        <f t="shared" si="130"/>
        <v>40</v>
      </c>
    </row>
    <row r="8351" spans="1:10" x14ac:dyDescent="0.3">
      <c r="A8351" t="s">
        <v>8081</v>
      </c>
      <c r="C8351" s="18">
        <v>408.86647443304935</v>
      </c>
      <c r="D8351" s="1"/>
      <c r="E8351" s="1">
        <v>3</v>
      </c>
      <c r="F8351" s="1">
        <v>2</v>
      </c>
      <c r="G8351" s="1">
        <v>0</v>
      </c>
      <c r="H8351" s="1">
        <v>1</v>
      </c>
      <c r="I8351" s="15">
        <v>0.66666666666666663</v>
      </c>
      <c r="J8351">
        <f t="shared" si="130"/>
        <v>40</v>
      </c>
    </row>
    <row r="8352" spans="1:10" x14ac:dyDescent="0.3">
      <c r="A8352" t="s">
        <v>8076</v>
      </c>
      <c r="C8352" s="18">
        <v>408.86634484376094</v>
      </c>
      <c r="D8352" s="1"/>
      <c r="E8352" s="1">
        <v>3</v>
      </c>
      <c r="F8352" s="1">
        <v>2</v>
      </c>
      <c r="G8352" s="1">
        <v>0</v>
      </c>
      <c r="H8352" s="1">
        <v>1</v>
      </c>
      <c r="I8352" s="15">
        <v>0.66666666666666663</v>
      </c>
      <c r="J8352">
        <f t="shared" si="130"/>
        <v>40</v>
      </c>
    </row>
    <row r="8353" spans="1:10" x14ac:dyDescent="0.3">
      <c r="A8353" t="s">
        <v>8151</v>
      </c>
      <c r="C8353" s="18">
        <v>408.86500959992134</v>
      </c>
      <c r="D8353" s="1"/>
      <c r="E8353" s="1">
        <v>25</v>
      </c>
      <c r="F8353" s="1">
        <v>12</v>
      </c>
      <c r="G8353" s="1">
        <v>0</v>
      </c>
      <c r="H8353" s="1">
        <v>13</v>
      </c>
      <c r="I8353" s="15">
        <v>0.48</v>
      </c>
      <c r="J8353">
        <f t="shared" si="130"/>
        <v>40</v>
      </c>
    </row>
    <row r="8354" spans="1:10" x14ac:dyDescent="0.3">
      <c r="A8354" t="s">
        <v>8082</v>
      </c>
      <c r="C8354" s="18">
        <v>408.86182048762635</v>
      </c>
      <c r="D8354" s="1"/>
      <c r="E8354" s="1">
        <v>3</v>
      </c>
      <c r="F8354" s="1">
        <v>2</v>
      </c>
      <c r="G8354" s="1">
        <v>0</v>
      </c>
      <c r="H8354" s="1">
        <v>1</v>
      </c>
      <c r="I8354" s="15">
        <v>0.66666666666666663</v>
      </c>
      <c r="J8354">
        <f t="shared" si="130"/>
        <v>40</v>
      </c>
    </row>
    <row r="8355" spans="1:10" x14ac:dyDescent="0.3">
      <c r="A8355" t="s">
        <v>8083</v>
      </c>
      <c r="C8355" s="18">
        <v>408.86034185420652</v>
      </c>
      <c r="D8355" s="1"/>
      <c r="E8355" s="1">
        <v>3</v>
      </c>
      <c r="F8355" s="1">
        <v>2</v>
      </c>
      <c r="G8355" s="1">
        <v>0</v>
      </c>
      <c r="H8355" s="1">
        <v>1</v>
      </c>
      <c r="I8355" s="15">
        <v>0.66666666666666663</v>
      </c>
      <c r="J8355">
        <f t="shared" si="130"/>
        <v>40</v>
      </c>
    </row>
    <row r="8356" spans="1:10" x14ac:dyDescent="0.3">
      <c r="A8356" t="s">
        <v>8084</v>
      </c>
      <c r="C8356" s="18">
        <v>408.85821872236431</v>
      </c>
      <c r="D8356" s="1"/>
      <c r="E8356" s="1">
        <v>3</v>
      </c>
      <c r="F8356" s="1">
        <v>2</v>
      </c>
      <c r="G8356" s="1">
        <v>0</v>
      </c>
      <c r="H8356" s="1">
        <v>1</v>
      </c>
      <c r="I8356" s="15">
        <v>0.66666666666666663</v>
      </c>
      <c r="J8356">
        <f t="shared" si="130"/>
        <v>40</v>
      </c>
    </row>
    <row r="8357" spans="1:10" x14ac:dyDescent="0.3">
      <c r="A8357" t="s">
        <v>8627</v>
      </c>
      <c r="C8357" s="18">
        <v>408.85540000521138</v>
      </c>
      <c r="D8357" s="1"/>
      <c r="E8357" s="1">
        <v>60</v>
      </c>
      <c r="F8357" s="1">
        <v>28</v>
      </c>
      <c r="G8357" s="1">
        <v>1</v>
      </c>
      <c r="H8357" s="1">
        <v>31</v>
      </c>
      <c r="I8357" s="15">
        <v>0.47499999999999998</v>
      </c>
      <c r="J8357">
        <f t="shared" si="130"/>
        <v>20</v>
      </c>
    </row>
    <row r="8358" spans="1:10" x14ac:dyDescent="0.3">
      <c r="A8358" t="s">
        <v>8085</v>
      </c>
      <c r="C8358" s="18">
        <v>408.85376732475413</v>
      </c>
      <c r="D8358" s="1"/>
      <c r="E8358" s="1">
        <v>2</v>
      </c>
      <c r="F8358" s="1">
        <v>2</v>
      </c>
      <c r="G8358" s="1">
        <v>0</v>
      </c>
      <c r="H8358" s="1">
        <v>0</v>
      </c>
      <c r="I8358" s="15">
        <v>1</v>
      </c>
      <c r="J8358">
        <f t="shared" si="130"/>
        <v>40</v>
      </c>
    </row>
    <row r="8359" spans="1:10" x14ac:dyDescent="0.3">
      <c r="A8359" t="s">
        <v>8086</v>
      </c>
      <c r="C8359" s="18">
        <v>408.85376732475413</v>
      </c>
      <c r="D8359" s="1"/>
      <c r="E8359" s="1">
        <v>3</v>
      </c>
      <c r="F8359" s="1">
        <v>2</v>
      </c>
      <c r="G8359" s="1">
        <v>0</v>
      </c>
      <c r="H8359" s="1">
        <v>1</v>
      </c>
      <c r="I8359" s="15">
        <v>0.66666666666666663</v>
      </c>
      <c r="J8359">
        <f t="shared" si="130"/>
        <v>40</v>
      </c>
    </row>
    <row r="8360" spans="1:10" x14ac:dyDescent="0.3">
      <c r="A8360" t="s">
        <v>8087</v>
      </c>
      <c r="C8360" s="18">
        <v>408.85376732475413</v>
      </c>
      <c r="D8360" s="1"/>
      <c r="E8360" s="1">
        <v>3</v>
      </c>
      <c r="F8360" s="1">
        <v>2</v>
      </c>
      <c r="G8360" s="1">
        <v>0</v>
      </c>
      <c r="H8360" s="1">
        <v>1</v>
      </c>
      <c r="I8360" s="15">
        <v>0.66666666666666663</v>
      </c>
      <c r="J8360">
        <f t="shared" si="130"/>
        <v>40</v>
      </c>
    </row>
    <row r="8361" spans="1:10" x14ac:dyDescent="0.3">
      <c r="A8361" t="s">
        <v>8088</v>
      </c>
      <c r="C8361" s="18">
        <v>408.85376732475413</v>
      </c>
      <c r="D8361" s="1"/>
      <c r="E8361" s="1">
        <v>3</v>
      </c>
      <c r="F8361" s="1">
        <v>2</v>
      </c>
      <c r="G8361" s="1">
        <v>0</v>
      </c>
      <c r="H8361" s="1">
        <v>1</v>
      </c>
      <c r="I8361" s="15">
        <v>0.66666666666666663</v>
      </c>
      <c r="J8361">
        <f t="shared" si="130"/>
        <v>40</v>
      </c>
    </row>
    <row r="8362" spans="1:10" x14ac:dyDescent="0.3">
      <c r="A8362" t="s">
        <v>8089</v>
      </c>
      <c r="C8362" s="18">
        <v>408.85376732475413</v>
      </c>
      <c r="D8362" s="1"/>
      <c r="E8362" s="1">
        <v>3</v>
      </c>
      <c r="F8362" s="1">
        <v>2</v>
      </c>
      <c r="G8362" s="1">
        <v>0</v>
      </c>
      <c r="H8362" s="1">
        <v>1</v>
      </c>
      <c r="I8362" s="15">
        <v>0.66666666666666663</v>
      </c>
      <c r="J8362">
        <f t="shared" si="130"/>
        <v>40</v>
      </c>
    </row>
    <row r="8363" spans="1:10" x14ac:dyDescent="0.3">
      <c r="A8363" t="s">
        <v>8090</v>
      </c>
      <c r="C8363" s="18">
        <v>408.85376732475413</v>
      </c>
      <c r="D8363" s="1"/>
      <c r="E8363" s="1">
        <v>3</v>
      </c>
      <c r="F8363" s="1">
        <v>2</v>
      </c>
      <c r="G8363" s="1">
        <v>0</v>
      </c>
      <c r="H8363" s="1">
        <v>1</v>
      </c>
      <c r="I8363" s="15">
        <v>0.66666666666666663</v>
      </c>
      <c r="J8363">
        <f t="shared" si="130"/>
        <v>40</v>
      </c>
    </row>
    <row r="8364" spans="1:10" x14ac:dyDescent="0.3">
      <c r="A8364" t="s">
        <v>8091</v>
      </c>
      <c r="C8364" s="18">
        <v>408.85376732475413</v>
      </c>
      <c r="D8364" s="1"/>
      <c r="E8364" s="1">
        <v>3</v>
      </c>
      <c r="F8364" s="1">
        <v>2</v>
      </c>
      <c r="G8364" s="1">
        <v>0</v>
      </c>
      <c r="H8364" s="1">
        <v>1</v>
      </c>
      <c r="I8364" s="15">
        <v>0.66666666666666663</v>
      </c>
      <c r="J8364">
        <f t="shared" si="130"/>
        <v>40</v>
      </c>
    </row>
    <row r="8365" spans="1:10" x14ac:dyDescent="0.3">
      <c r="A8365" s="21" t="s">
        <v>8092</v>
      </c>
      <c r="C8365" s="18">
        <v>408.84937062089</v>
      </c>
      <c r="D8365" s="1"/>
      <c r="E8365" s="1">
        <v>8</v>
      </c>
      <c r="F8365" s="1">
        <v>3</v>
      </c>
      <c r="G8365" s="1">
        <v>3</v>
      </c>
      <c r="H8365" s="1">
        <v>2</v>
      </c>
      <c r="I8365" s="15">
        <v>0.5625</v>
      </c>
      <c r="J8365">
        <f t="shared" si="130"/>
        <v>40</v>
      </c>
    </row>
    <row r="8366" spans="1:10" x14ac:dyDescent="0.3">
      <c r="A8366" t="s">
        <v>8093</v>
      </c>
      <c r="C8366" s="18">
        <v>408.84936413254565</v>
      </c>
      <c r="D8366" s="1"/>
      <c r="E8366" s="1">
        <v>3</v>
      </c>
      <c r="F8366" s="1">
        <v>2</v>
      </c>
      <c r="G8366" s="1">
        <v>0</v>
      </c>
      <c r="H8366" s="1">
        <v>1</v>
      </c>
      <c r="I8366" s="15">
        <v>0.66666666666666663</v>
      </c>
      <c r="J8366">
        <f t="shared" si="130"/>
        <v>40</v>
      </c>
    </row>
    <row r="8367" spans="1:10" x14ac:dyDescent="0.3">
      <c r="A8367" t="s">
        <v>8094</v>
      </c>
      <c r="C8367" s="18">
        <v>408.84616818402958</v>
      </c>
      <c r="D8367" s="1"/>
      <c r="E8367" s="1">
        <v>3</v>
      </c>
      <c r="F8367" s="1">
        <v>2</v>
      </c>
      <c r="G8367" s="1">
        <v>0</v>
      </c>
      <c r="H8367" s="1">
        <v>1</v>
      </c>
      <c r="I8367" s="15">
        <v>0.66666666666666663</v>
      </c>
      <c r="J8367">
        <f t="shared" si="130"/>
        <v>40</v>
      </c>
    </row>
    <row r="8368" spans="1:10" x14ac:dyDescent="0.3">
      <c r="A8368" t="s">
        <v>8095</v>
      </c>
      <c r="C8368" s="18">
        <v>408.84355449675451</v>
      </c>
      <c r="D8368" s="1"/>
      <c r="E8368" s="1">
        <v>3</v>
      </c>
      <c r="F8368" s="1">
        <v>2</v>
      </c>
      <c r="G8368" s="1">
        <v>0</v>
      </c>
      <c r="H8368" s="1">
        <v>1</v>
      </c>
      <c r="I8368" s="15">
        <v>0.66666666666666663</v>
      </c>
      <c r="J8368">
        <f t="shared" si="130"/>
        <v>40</v>
      </c>
    </row>
    <row r="8369" spans="1:10" x14ac:dyDescent="0.3">
      <c r="A8369" t="s">
        <v>8096</v>
      </c>
      <c r="C8369" s="18">
        <v>408.83629369961659</v>
      </c>
      <c r="D8369" s="1"/>
      <c r="E8369" s="1">
        <v>3</v>
      </c>
      <c r="F8369" s="1">
        <v>2</v>
      </c>
      <c r="G8369" s="1">
        <v>0</v>
      </c>
      <c r="H8369" s="1">
        <v>1</v>
      </c>
      <c r="I8369" s="15">
        <v>0.66666666666666663</v>
      </c>
      <c r="J8369">
        <f t="shared" si="130"/>
        <v>40</v>
      </c>
    </row>
    <row r="8370" spans="1:10" x14ac:dyDescent="0.3">
      <c r="A8370" t="s">
        <v>8100</v>
      </c>
      <c r="C8370" s="18">
        <v>408.82292295082033</v>
      </c>
      <c r="D8370" s="1"/>
      <c r="E8370" s="1">
        <v>21</v>
      </c>
      <c r="F8370" s="1">
        <v>14</v>
      </c>
      <c r="G8370" s="1">
        <v>2</v>
      </c>
      <c r="H8370" s="1">
        <v>5</v>
      </c>
      <c r="I8370" s="15">
        <v>0.7142857142857143</v>
      </c>
      <c r="J8370">
        <f t="shared" si="130"/>
        <v>40</v>
      </c>
    </row>
    <row r="8371" spans="1:10" x14ac:dyDescent="0.3">
      <c r="A8371" t="s">
        <v>8098</v>
      </c>
      <c r="C8371" s="18">
        <v>408.82207961879385</v>
      </c>
      <c r="D8371" s="1"/>
      <c r="E8371" s="1">
        <v>3</v>
      </c>
      <c r="F8371" s="1">
        <v>2</v>
      </c>
      <c r="G8371" s="1">
        <v>0</v>
      </c>
      <c r="H8371" s="1">
        <v>1</v>
      </c>
      <c r="I8371" s="15">
        <v>0.66666666666666663</v>
      </c>
      <c r="J8371">
        <f t="shared" si="130"/>
        <v>40</v>
      </c>
    </row>
    <row r="8372" spans="1:10" x14ac:dyDescent="0.3">
      <c r="A8372" t="s">
        <v>8101</v>
      </c>
      <c r="C8372" s="18">
        <v>408.81871791825574</v>
      </c>
      <c r="D8372" s="1"/>
      <c r="E8372" s="1">
        <v>3</v>
      </c>
      <c r="F8372" s="1">
        <v>2</v>
      </c>
      <c r="G8372" s="1">
        <v>0</v>
      </c>
      <c r="H8372" s="1">
        <v>1</v>
      </c>
      <c r="I8372" s="15">
        <v>0.66666666666666663</v>
      </c>
      <c r="J8372">
        <f t="shared" si="130"/>
        <v>40</v>
      </c>
    </row>
    <row r="8373" spans="1:10" x14ac:dyDescent="0.3">
      <c r="A8373" t="s">
        <v>8102</v>
      </c>
      <c r="C8373" s="18">
        <v>408.81656607267985</v>
      </c>
      <c r="D8373" s="1"/>
      <c r="E8373" s="1">
        <v>8</v>
      </c>
      <c r="F8373" s="1">
        <v>4</v>
      </c>
      <c r="G8373" s="1">
        <v>1</v>
      </c>
      <c r="H8373" s="1">
        <v>3</v>
      </c>
      <c r="I8373" s="15">
        <v>0.5625</v>
      </c>
      <c r="J8373">
        <f t="shared" si="130"/>
        <v>40</v>
      </c>
    </row>
    <row r="8374" spans="1:10" x14ac:dyDescent="0.3">
      <c r="A8374" t="s">
        <v>8104</v>
      </c>
      <c r="C8374" s="18">
        <v>408.81451283604639</v>
      </c>
      <c r="D8374" s="1"/>
      <c r="E8374" s="1">
        <v>23</v>
      </c>
      <c r="F8374" s="1">
        <v>10</v>
      </c>
      <c r="G8374" s="1">
        <v>0</v>
      </c>
      <c r="H8374" s="1">
        <v>13</v>
      </c>
      <c r="I8374" s="15">
        <v>0.43478260869565216</v>
      </c>
      <c r="J8374">
        <f t="shared" si="130"/>
        <v>40</v>
      </c>
    </row>
    <row r="8375" spans="1:10" x14ac:dyDescent="0.3">
      <c r="A8375" t="s">
        <v>8105</v>
      </c>
      <c r="C8375" s="18">
        <v>408.81126973714862</v>
      </c>
      <c r="D8375" s="1"/>
      <c r="E8375" s="1">
        <v>19</v>
      </c>
      <c r="F8375" s="1">
        <v>10</v>
      </c>
      <c r="G8375" s="1">
        <v>2</v>
      </c>
      <c r="H8375" s="1">
        <v>7</v>
      </c>
      <c r="I8375" s="15">
        <v>0.57894736842105265</v>
      </c>
      <c r="J8375">
        <f t="shared" si="130"/>
        <v>40</v>
      </c>
    </row>
    <row r="8376" spans="1:10" x14ac:dyDescent="0.3">
      <c r="A8376" t="s">
        <v>8106</v>
      </c>
      <c r="C8376" s="18">
        <v>408.81121918634807</v>
      </c>
      <c r="D8376" s="1"/>
      <c r="E8376" s="1">
        <v>2</v>
      </c>
      <c r="F8376" s="1">
        <v>0</v>
      </c>
      <c r="G8376" s="1">
        <v>0</v>
      </c>
      <c r="H8376" s="1">
        <v>2</v>
      </c>
      <c r="I8376" s="15">
        <v>0</v>
      </c>
      <c r="J8376">
        <f t="shared" si="130"/>
        <v>40</v>
      </c>
    </row>
    <row r="8377" spans="1:10" x14ac:dyDescent="0.3">
      <c r="A8377" t="s">
        <v>7425</v>
      </c>
      <c r="C8377" s="18">
        <v>408.80853846862027</v>
      </c>
      <c r="D8377" s="1"/>
      <c r="E8377" s="1">
        <v>53</v>
      </c>
      <c r="F8377" s="1">
        <v>26</v>
      </c>
      <c r="G8377" s="1">
        <v>3</v>
      </c>
      <c r="H8377" s="1">
        <v>24</v>
      </c>
      <c r="I8377" s="15">
        <v>0.51886792452830188</v>
      </c>
      <c r="J8377">
        <f t="shared" si="130"/>
        <v>20</v>
      </c>
    </row>
    <row r="8378" spans="1:10" x14ac:dyDescent="0.3">
      <c r="A8378" t="s">
        <v>7985</v>
      </c>
      <c r="C8378" s="18">
        <v>408.80668455272308</v>
      </c>
      <c r="D8378" s="1"/>
      <c r="E8378" s="1">
        <v>11</v>
      </c>
      <c r="F8378" s="1">
        <v>5</v>
      </c>
      <c r="G8378" s="1">
        <v>0</v>
      </c>
      <c r="H8378" s="1">
        <v>6</v>
      </c>
      <c r="I8378" s="15">
        <v>0.45454545454545453</v>
      </c>
      <c r="J8378">
        <f t="shared" si="130"/>
        <v>40</v>
      </c>
    </row>
    <row r="8379" spans="1:10" x14ac:dyDescent="0.3">
      <c r="A8379" t="s">
        <v>7652</v>
      </c>
      <c r="C8379" s="18">
        <v>408.7961115757077</v>
      </c>
      <c r="D8379" s="1"/>
      <c r="E8379" s="1">
        <v>3</v>
      </c>
      <c r="F8379" s="1">
        <v>2</v>
      </c>
      <c r="G8379" s="1">
        <v>0</v>
      </c>
      <c r="H8379" s="1">
        <v>1</v>
      </c>
      <c r="I8379" s="15">
        <v>0.66666666666666663</v>
      </c>
      <c r="J8379">
        <f t="shared" si="130"/>
        <v>40</v>
      </c>
    </row>
    <row r="8380" spans="1:10" x14ac:dyDescent="0.3">
      <c r="A8380" t="s">
        <v>8107</v>
      </c>
      <c r="C8380" s="18">
        <v>408.79294886619778</v>
      </c>
      <c r="D8380" s="1"/>
      <c r="E8380" s="1">
        <v>1</v>
      </c>
      <c r="F8380" s="1">
        <v>1</v>
      </c>
      <c r="G8380" s="1">
        <v>0</v>
      </c>
      <c r="H8380" s="1">
        <v>0</v>
      </c>
      <c r="I8380" s="15">
        <v>1</v>
      </c>
      <c r="J8380">
        <f t="shared" si="130"/>
        <v>40</v>
      </c>
    </row>
    <row r="8381" spans="1:10" x14ac:dyDescent="0.3">
      <c r="A8381" t="s">
        <v>8108</v>
      </c>
      <c r="C8381" s="18">
        <v>408.79073792451885</v>
      </c>
      <c r="D8381" s="1"/>
      <c r="E8381" s="1">
        <v>3</v>
      </c>
      <c r="F8381" s="1">
        <v>2</v>
      </c>
      <c r="G8381" s="1">
        <v>0</v>
      </c>
      <c r="H8381" s="1">
        <v>1</v>
      </c>
      <c r="I8381" s="15">
        <v>0.66666666666666663</v>
      </c>
      <c r="J8381">
        <f t="shared" si="130"/>
        <v>40</v>
      </c>
    </row>
    <row r="8382" spans="1:10" x14ac:dyDescent="0.3">
      <c r="A8382" t="s">
        <v>8109</v>
      </c>
      <c r="C8382" s="18">
        <v>408.78513332524415</v>
      </c>
      <c r="D8382" s="1"/>
      <c r="E8382" s="1">
        <v>3</v>
      </c>
      <c r="F8382" s="1">
        <v>2</v>
      </c>
      <c r="G8382" s="1">
        <v>0</v>
      </c>
      <c r="H8382" s="1">
        <v>1</v>
      </c>
      <c r="I8382" s="15">
        <v>0.66666666666666663</v>
      </c>
      <c r="J8382">
        <f t="shared" si="130"/>
        <v>40</v>
      </c>
    </row>
    <row r="8383" spans="1:10" x14ac:dyDescent="0.3">
      <c r="A8383" t="s">
        <v>8110</v>
      </c>
      <c r="C8383" s="18">
        <v>408.78360890614528</v>
      </c>
      <c r="D8383" s="1"/>
      <c r="E8383" s="1">
        <v>5</v>
      </c>
      <c r="F8383" s="1">
        <v>3</v>
      </c>
      <c r="G8383" s="1">
        <v>0</v>
      </c>
      <c r="H8383" s="1">
        <v>2</v>
      </c>
      <c r="I8383" s="15">
        <v>0.6</v>
      </c>
      <c r="J8383">
        <f t="shared" si="130"/>
        <v>40</v>
      </c>
    </row>
    <row r="8384" spans="1:10" x14ac:dyDescent="0.3">
      <c r="A8384" t="s">
        <v>7996</v>
      </c>
      <c r="C8384" s="18">
        <v>408.78345120471261</v>
      </c>
      <c r="D8384" s="1"/>
      <c r="E8384" s="1">
        <v>3</v>
      </c>
      <c r="F8384" s="1">
        <v>2</v>
      </c>
      <c r="G8384" s="1">
        <v>0</v>
      </c>
      <c r="H8384" s="1">
        <v>1</v>
      </c>
      <c r="I8384" s="15">
        <v>0.66666666666666663</v>
      </c>
      <c r="J8384">
        <f t="shared" si="130"/>
        <v>40</v>
      </c>
    </row>
    <row r="8385" spans="1:10" x14ac:dyDescent="0.3">
      <c r="A8385" t="s">
        <v>8111</v>
      </c>
      <c r="C8385" s="18">
        <v>408.78301466681091</v>
      </c>
      <c r="D8385" s="1"/>
      <c r="E8385" s="1">
        <v>25</v>
      </c>
      <c r="F8385" s="1">
        <v>12</v>
      </c>
      <c r="G8385" s="1">
        <v>2</v>
      </c>
      <c r="H8385" s="1">
        <v>11</v>
      </c>
      <c r="I8385" s="15">
        <v>0.52</v>
      </c>
      <c r="J8385">
        <f t="shared" si="130"/>
        <v>40</v>
      </c>
    </row>
    <row r="8386" spans="1:10" x14ac:dyDescent="0.3">
      <c r="A8386" t="s">
        <v>8112</v>
      </c>
      <c r="C8386" s="18">
        <v>408.77833453185383</v>
      </c>
      <c r="D8386" s="1"/>
      <c r="E8386" s="1">
        <v>3</v>
      </c>
      <c r="F8386" s="1">
        <v>2</v>
      </c>
      <c r="G8386" s="1">
        <v>0</v>
      </c>
      <c r="H8386" s="1">
        <v>1</v>
      </c>
      <c r="I8386" s="15">
        <v>0.66666666666666663</v>
      </c>
      <c r="J8386">
        <f t="shared" si="130"/>
        <v>40</v>
      </c>
    </row>
    <row r="8387" spans="1:10" x14ac:dyDescent="0.3">
      <c r="A8387" t="s">
        <v>8119</v>
      </c>
      <c r="C8387" s="18">
        <v>408.777336411519</v>
      </c>
      <c r="D8387" s="1"/>
      <c r="E8387" s="1">
        <v>3</v>
      </c>
      <c r="F8387" s="1">
        <v>2</v>
      </c>
      <c r="G8387" s="1">
        <v>0</v>
      </c>
      <c r="H8387" s="1">
        <v>1</v>
      </c>
      <c r="I8387" s="15">
        <v>0.66666666666666663</v>
      </c>
      <c r="J8387">
        <f t="shared" si="130"/>
        <v>40</v>
      </c>
    </row>
    <row r="8388" spans="1:10" x14ac:dyDescent="0.3">
      <c r="A8388" t="s">
        <v>8113</v>
      </c>
      <c r="C8388" s="18">
        <v>408.77465327550175</v>
      </c>
      <c r="D8388" s="1"/>
      <c r="E8388" s="1">
        <v>3</v>
      </c>
      <c r="F8388" s="1">
        <v>2</v>
      </c>
      <c r="G8388" s="1">
        <v>0</v>
      </c>
      <c r="H8388" s="1">
        <v>1</v>
      </c>
      <c r="I8388" s="15">
        <v>0.66666666666666663</v>
      </c>
      <c r="J8388">
        <f t="shared" ref="J8388:J8451" si="131">IF(E8388&lt;=30,40,20)</f>
        <v>40</v>
      </c>
    </row>
    <row r="8389" spans="1:10" x14ac:dyDescent="0.3">
      <c r="A8389" t="s">
        <v>8114</v>
      </c>
      <c r="C8389" s="18">
        <v>408.77202242012476</v>
      </c>
      <c r="D8389" s="1"/>
      <c r="E8389" s="1">
        <v>24</v>
      </c>
      <c r="F8389" s="1">
        <v>10</v>
      </c>
      <c r="G8389" s="1">
        <v>0</v>
      </c>
      <c r="H8389" s="1">
        <v>14</v>
      </c>
      <c r="I8389" s="15">
        <v>0.41666666666666669</v>
      </c>
      <c r="J8389">
        <f t="shared" si="131"/>
        <v>40</v>
      </c>
    </row>
    <row r="8390" spans="1:10" x14ac:dyDescent="0.3">
      <c r="A8390" t="s">
        <v>8115</v>
      </c>
      <c r="C8390" s="18">
        <v>408.77058321981389</v>
      </c>
      <c r="D8390" s="1"/>
      <c r="E8390" s="1">
        <v>3</v>
      </c>
      <c r="F8390" s="1">
        <v>2</v>
      </c>
      <c r="G8390" s="1">
        <v>0</v>
      </c>
      <c r="H8390" s="1">
        <v>1</v>
      </c>
      <c r="I8390" s="15">
        <v>0.66666666666666663</v>
      </c>
      <c r="J8390">
        <f t="shared" si="131"/>
        <v>40</v>
      </c>
    </row>
    <row r="8391" spans="1:10" x14ac:dyDescent="0.3">
      <c r="A8391" t="s">
        <v>8878</v>
      </c>
      <c r="C8391" s="18">
        <v>408.76995196065144</v>
      </c>
      <c r="D8391" s="1"/>
      <c r="E8391" s="1">
        <v>34</v>
      </c>
      <c r="F8391" s="1">
        <v>14</v>
      </c>
      <c r="G8391" s="1">
        <v>3</v>
      </c>
      <c r="H8391" s="1">
        <v>17</v>
      </c>
      <c r="I8391" s="15">
        <v>0.45588235294117646</v>
      </c>
      <c r="J8391">
        <f t="shared" si="131"/>
        <v>20</v>
      </c>
    </row>
    <row r="8392" spans="1:10" x14ac:dyDescent="0.3">
      <c r="A8392" t="s">
        <v>8204</v>
      </c>
      <c r="C8392" s="18">
        <v>408.76565113268748</v>
      </c>
      <c r="D8392" s="1"/>
      <c r="E8392" s="1">
        <v>5</v>
      </c>
      <c r="F8392" s="1">
        <v>3</v>
      </c>
      <c r="G8392" s="1">
        <v>0</v>
      </c>
      <c r="H8392" s="1">
        <v>2</v>
      </c>
      <c r="I8392" s="15">
        <v>0.6</v>
      </c>
      <c r="J8392">
        <f t="shared" si="131"/>
        <v>40</v>
      </c>
    </row>
    <row r="8393" spans="1:10" x14ac:dyDescent="0.3">
      <c r="A8393" t="s">
        <v>8116</v>
      </c>
      <c r="C8393" s="18">
        <v>408.76487870026295</v>
      </c>
      <c r="D8393" s="1"/>
      <c r="E8393" s="1">
        <v>3</v>
      </c>
      <c r="F8393" s="1">
        <v>2</v>
      </c>
      <c r="G8393" s="1">
        <v>0</v>
      </c>
      <c r="H8393" s="1">
        <v>1</v>
      </c>
      <c r="I8393" s="15">
        <v>0.66666666666666663</v>
      </c>
      <c r="J8393">
        <f t="shared" si="131"/>
        <v>40</v>
      </c>
    </row>
    <row r="8394" spans="1:10" x14ac:dyDescent="0.3">
      <c r="A8394" t="s">
        <v>8117</v>
      </c>
      <c r="C8394" s="18">
        <v>408.76127433063778</v>
      </c>
      <c r="D8394" s="1"/>
      <c r="E8394" s="1">
        <v>30</v>
      </c>
      <c r="F8394" s="1">
        <v>15</v>
      </c>
      <c r="G8394" s="1">
        <v>1</v>
      </c>
      <c r="H8394" s="1">
        <v>14</v>
      </c>
      <c r="I8394" s="15">
        <v>0.51666666666666672</v>
      </c>
      <c r="J8394">
        <f t="shared" si="131"/>
        <v>40</v>
      </c>
    </row>
    <row r="8395" spans="1:10" x14ac:dyDescent="0.3">
      <c r="A8395" t="s">
        <v>8118</v>
      </c>
      <c r="C8395" s="18">
        <v>408.75976476066199</v>
      </c>
      <c r="D8395" s="1"/>
      <c r="E8395" s="1">
        <v>3</v>
      </c>
      <c r="F8395" s="1">
        <v>2</v>
      </c>
      <c r="G8395" s="1">
        <v>0</v>
      </c>
      <c r="H8395" s="1">
        <v>1</v>
      </c>
      <c r="I8395" s="15">
        <v>0.66666666666666663</v>
      </c>
      <c r="J8395">
        <f t="shared" si="131"/>
        <v>40</v>
      </c>
    </row>
    <row r="8396" spans="1:10" x14ac:dyDescent="0.3">
      <c r="A8396" t="s">
        <v>8120</v>
      </c>
      <c r="C8396" s="18">
        <v>408.75127385056447</v>
      </c>
      <c r="D8396" s="1"/>
      <c r="E8396" s="1">
        <v>5</v>
      </c>
      <c r="F8396" s="1">
        <v>1</v>
      </c>
      <c r="G8396" s="1">
        <v>0</v>
      </c>
      <c r="H8396" s="1">
        <v>4</v>
      </c>
      <c r="I8396" s="15">
        <v>0.2</v>
      </c>
      <c r="J8396">
        <f t="shared" si="131"/>
        <v>40</v>
      </c>
    </row>
    <row r="8397" spans="1:10" x14ac:dyDescent="0.3">
      <c r="A8397" t="s">
        <v>8121</v>
      </c>
      <c r="C8397" s="18">
        <v>408.74527277808312</v>
      </c>
      <c r="D8397" s="1"/>
      <c r="E8397" s="1">
        <v>6</v>
      </c>
      <c r="F8397" s="1">
        <v>2</v>
      </c>
      <c r="G8397" s="1">
        <v>2</v>
      </c>
      <c r="H8397" s="1">
        <v>2</v>
      </c>
      <c r="I8397" s="15">
        <v>0.5</v>
      </c>
      <c r="J8397">
        <f t="shared" si="131"/>
        <v>40</v>
      </c>
    </row>
    <row r="8398" spans="1:10" x14ac:dyDescent="0.3">
      <c r="A8398" t="s">
        <v>8123</v>
      </c>
      <c r="C8398" s="18">
        <v>408.73896538804644</v>
      </c>
      <c r="D8398" s="1"/>
      <c r="E8398" s="1">
        <v>3</v>
      </c>
      <c r="F8398" s="1">
        <v>2</v>
      </c>
      <c r="G8398" s="1">
        <v>0</v>
      </c>
      <c r="H8398" s="1">
        <v>1</v>
      </c>
      <c r="I8398" s="15">
        <v>0.66666666666666663</v>
      </c>
      <c r="J8398">
        <f t="shared" si="131"/>
        <v>40</v>
      </c>
    </row>
    <row r="8399" spans="1:10" x14ac:dyDescent="0.3">
      <c r="A8399" t="s">
        <v>8124</v>
      </c>
      <c r="C8399" s="18">
        <v>408.73765955669404</v>
      </c>
      <c r="D8399" s="1"/>
      <c r="E8399" s="1">
        <v>25</v>
      </c>
      <c r="F8399" s="1">
        <v>15</v>
      </c>
      <c r="G8399" s="1">
        <v>0</v>
      </c>
      <c r="H8399" s="1">
        <v>10</v>
      </c>
      <c r="I8399" s="15">
        <v>0.6</v>
      </c>
      <c r="J8399">
        <f t="shared" si="131"/>
        <v>40</v>
      </c>
    </row>
    <row r="8400" spans="1:10" x14ac:dyDescent="0.3">
      <c r="A8400" s="21" t="s">
        <v>8125</v>
      </c>
      <c r="C8400" s="18">
        <v>408.73361092147024</v>
      </c>
      <c r="D8400" s="1"/>
      <c r="E8400" s="1">
        <v>3</v>
      </c>
      <c r="F8400" s="1">
        <v>2</v>
      </c>
      <c r="G8400" s="1">
        <v>0</v>
      </c>
      <c r="H8400" s="1">
        <v>1</v>
      </c>
      <c r="I8400" s="15">
        <v>0.66666666666666663</v>
      </c>
      <c r="J8400">
        <f t="shared" si="131"/>
        <v>40</v>
      </c>
    </row>
    <row r="8401" spans="1:10" x14ac:dyDescent="0.3">
      <c r="A8401" s="21" t="s">
        <v>8126</v>
      </c>
      <c r="C8401" s="18">
        <v>408.72783481087708</v>
      </c>
      <c r="D8401" s="1"/>
      <c r="E8401" s="1">
        <v>3</v>
      </c>
      <c r="F8401" s="1">
        <v>2</v>
      </c>
      <c r="G8401" s="1">
        <v>0</v>
      </c>
      <c r="H8401" s="1">
        <v>1</v>
      </c>
      <c r="I8401" s="15">
        <v>0.66666666666666663</v>
      </c>
      <c r="J8401">
        <f t="shared" si="131"/>
        <v>40</v>
      </c>
    </row>
    <row r="8402" spans="1:10" x14ac:dyDescent="0.3">
      <c r="A8402" t="s">
        <v>8127</v>
      </c>
      <c r="C8402" s="18">
        <v>408.72216319700715</v>
      </c>
      <c r="D8402" s="1"/>
      <c r="E8402" s="1">
        <v>13</v>
      </c>
      <c r="F8402" s="1">
        <v>7</v>
      </c>
      <c r="G8402" s="1">
        <v>0</v>
      </c>
      <c r="H8402" s="1">
        <v>6</v>
      </c>
      <c r="I8402" s="15">
        <v>0.53846153846153844</v>
      </c>
      <c r="J8402">
        <f t="shared" si="131"/>
        <v>40</v>
      </c>
    </row>
    <row r="8403" spans="1:10" x14ac:dyDescent="0.3">
      <c r="A8403" t="s">
        <v>8129</v>
      </c>
      <c r="C8403" s="18">
        <v>408.717808466348</v>
      </c>
      <c r="D8403" s="1"/>
      <c r="E8403" s="1">
        <v>1</v>
      </c>
      <c r="F8403" s="1">
        <v>1</v>
      </c>
      <c r="G8403" s="1">
        <v>0</v>
      </c>
      <c r="H8403" s="1">
        <v>0</v>
      </c>
      <c r="I8403" s="15">
        <v>1</v>
      </c>
      <c r="J8403">
        <f t="shared" si="131"/>
        <v>40</v>
      </c>
    </row>
    <row r="8404" spans="1:10" x14ac:dyDescent="0.3">
      <c r="A8404" t="s">
        <v>8130</v>
      </c>
      <c r="C8404" s="18">
        <v>408.71637956521323</v>
      </c>
      <c r="D8404" s="1"/>
      <c r="E8404" s="1">
        <v>13</v>
      </c>
      <c r="F8404" s="1">
        <v>7</v>
      </c>
      <c r="G8404" s="1">
        <v>0</v>
      </c>
      <c r="H8404" s="1">
        <v>6</v>
      </c>
      <c r="I8404" s="15">
        <v>0.53846153846153844</v>
      </c>
      <c r="J8404">
        <f t="shared" si="131"/>
        <v>40</v>
      </c>
    </row>
    <row r="8405" spans="1:10" x14ac:dyDescent="0.3">
      <c r="A8405" t="s">
        <v>8131</v>
      </c>
      <c r="C8405" s="18">
        <v>408.71635556666001</v>
      </c>
      <c r="D8405" s="1"/>
      <c r="E8405" s="1">
        <v>3</v>
      </c>
      <c r="F8405" s="1">
        <v>2</v>
      </c>
      <c r="G8405" s="1">
        <v>0</v>
      </c>
      <c r="H8405" s="1">
        <v>1</v>
      </c>
      <c r="I8405" s="15">
        <v>0.66666666666666663</v>
      </c>
      <c r="J8405">
        <f t="shared" si="131"/>
        <v>40</v>
      </c>
    </row>
    <row r="8406" spans="1:10" x14ac:dyDescent="0.3">
      <c r="A8406" t="s">
        <v>8132</v>
      </c>
      <c r="C8406" s="18">
        <v>408.71421040489759</v>
      </c>
      <c r="D8406" s="1"/>
      <c r="E8406" s="1">
        <v>5</v>
      </c>
      <c r="F8406" s="1">
        <v>3</v>
      </c>
      <c r="G8406" s="1">
        <v>0</v>
      </c>
      <c r="H8406" s="1">
        <v>2</v>
      </c>
      <c r="I8406" s="15">
        <v>0.6</v>
      </c>
      <c r="J8406">
        <f t="shared" si="131"/>
        <v>40</v>
      </c>
    </row>
    <row r="8407" spans="1:10" x14ac:dyDescent="0.3">
      <c r="A8407" t="s">
        <v>8133</v>
      </c>
      <c r="C8407" s="18">
        <v>408.7130333277068</v>
      </c>
      <c r="D8407" s="1"/>
      <c r="E8407" s="1">
        <v>20</v>
      </c>
      <c r="F8407" s="1">
        <v>9</v>
      </c>
      <c r="G8407" s="1">
        <v>3</v>
      </c>
      <c r="H8407" s="1">
        <v>8</v>
      </c>
      <c r="I8407" s="15">
        <v>0.52500000000000002</v>
      </c>
      <c r="J8407">
        <f t="shared" si="131"/>
        <v>40</v>
      </c>
    </row>
    <row r="8408" spans="1:10" x14ac:dyDescent="0.3">
      <c r="A8408" t="s">
        <v>8134</v>
      </c>
      <c r="C8408" s="18">
        <v>408.70103441721983</v>
      </c>
      <c r="D8408" s="1"/>
      <c r="E8408" s="1">
        <v>4</v>
      </c>
      <c r="F8408" s="1">
        <v>2</v>
      </c>
      <c r="G8408" s="1">
        <v>1</v>
      </c>
      <c r="H8408" s="1">
        <v>1</v>
      </c>
      <c r="I8408" s="15">
        <v>0.625</v>
      </c>
      <c r="J8408">
        <f t="shared" si="131"/>
        <v>40</v>
      </c>
    </row>
    <row r="8409" spans="1:10" x14ac:dyDescent="0.3">
      <c r="A8409" t="s">
        <v>8135</v>
      </c>
      <c r="C8409" s="18">
        <v>408.69357333819937</v>
      </c>
      <c r="D8409" s="1"/>
      <c r="E8409" s="1">
        <v>12</v>
      </c>
      <c r="F8409" s="1">
        <v>6</v>
      </c>
      <c r="G8409" s="1">
        <v>1</v>
      </c>
      <c r="H8409" s="1">
        <v>5</v>
      </c>
      <c r="I8409" s="15">
        <v>0.54166666666666663</v>
      </c>
      <c r="J8409">
        <f t="shared" si="131"/>
        <v>40</v>
      </c>
    </row>
    <row r="8410" spans="1:10" x14ac:dyDescent="0.3">
      <c r="A8410" t="s">
        <v>8136</v>
      </c>
      <c r="C8410" s="18">
        <v>408.69256444516554</v>
      </c>
      <c r="D8410" s="1"/>
      <c r="E8410" s="1">
        <v>6</v>
      </c>
      <c r="F8410" s="1">
        <v>3</v>
      </c>
      <c r="G8410" s="1">
        <v>1</v>
      </c>
      <c r="H8410" s="1">
        <v>2</v>
      </c>
      <c r="I8410" s="15">
        <v>0.58333333333333337</v>
      </c>
      <c r="J8410">
        <f t="shared" si="131"/>
        <v>40</v>
      </c>
    </row>
    <row r="8411" spans="1:10" x14ac:dyDescent="0.3">
      <c r="A8411" t="s">
        <v>8137</v>
      </c>
      <c r="C8411" s="18">
        <v>408.69044814046441</v>
      </c>
      <c r="D8411" s="1"/>
      <c r="E8411" s="1">
        <v>3</v>
      </c>
      <c r="F8411" s="1">
        <v>2</v>
      </c>
      <c r="G8411" s="1">
        <v>0</v>
      </c>
      <c r="H8411" s="1">
        <v>1</v>
      </c>
      <c r="I8411" s="15">
        <v>0.66666666666666663</v>
      </c>
      <c r="J8411">
        <f t="shared" si="131"/>
        <v>40</v>
      </c>
    </row>
    <row r="8412" spans="1:10" x14ac:dyDescent="0.3">
      <c r="A8412" t="s">
        <v>8144</v>
      </c>
      <c r="C8412" s="18">
        <v>408.68913861819601</v>
      </c>
      <c r="D8412" s="1"/>
      <c r="E8412" s="1">
        <v>3</v>
      </c>
      <c r="F8412" s="1">
        <v>2</v>
      </c>
      <c r="G8412" s="1">
        <v>0</v>
      </c>
      <c r="H8412" s="1">
        <v>1</v>
      </c>
      <c r="I8412" s="15">
        <v>0.66666666666666663</v>
      </c>
      <c r="J8412">
        <f t="shared" si="131"/>
        <v>40</v>
      </c>
    </row>
    <row r="8413" spans="1:10" x14ac:dyDescent="0.3">
      <c r="A8413" t="s">
        <v>8149</v>
      </c>
      <c r="C8413" s="18">
        <v>408.68778646519496</v>
      </c>
      <c r="D8413" s="1"/>
      <c r="E8413" s="1">
        <v>20</v>
      </c>
      <c r="F8413" s="1">
        <v>10</v>
      </c>
      <c r="G8413" s="1">
        <v>0</v>
      </c>
      <c r="H8413" s="1">
        <v>10</v>
      </c>
      <c r="I8413" s="15">
        <v>0.5</v>
      </c>
      <c r="J8413">
        <f t="shared" si="131"/>
        <v>40</v>
      </c>
    </row>
    <row r="8414" spans="1:10" x14ac:dyDescent="0.3">
      <c r="A8414" t="s">
        <v>8139</v>
      </c>
      <c r="C8414" s="18">
        <v>408.68759299322926</v>
      </c>
      <c r="D8414" s="1"/>
      <c r="E8414" s="1">
        <v>7</v>
      </c>
      <c r="F8414" s="1">
        <v>4</v>
      </c>
      <c r="G8414" s="1">
        <v>0</v>
      </c>
      <c r="H8414" s="1">
        <v>3</v>
      </c>
      <c r="I8414" s="15">
        <v>0.5714285714285714</v>
      </c>
      <c r="J8414">
        <f t="shared" si="131"/>
        <v>40</v>
      </c>
    </row>
    <row r="8415" spans="1:10" x14ac:dyDescent="0.3">
      <c r="A8415" t="s">
        <v>8140</v>
      </c>
      <c r="C8415" s="18">
        <v>408.68301814178699</v>
      </c>
      <c r="D8415" s="1"/>
      <c r="E8415" s="1">
        <v>3</v>
      </c>
      <c r="F8415" s="1">
        <v>2</v>
      </c>
      <c r="G8415" s="1">
        <v>0</v>
      </c>
      <c r="H8415" s="1">
        <v>1</v>
      </c>
      <c r="I8415" s="15">
        <v>0.66666666666666663</v>
      </c>
      <c r="J8415">
        <f t="shared" si="131"/>
        <v>40</v>
      </c>
    </row>
    <row r="8416" spans="1:10" x14ac:dyDescent="0.3">
      <c r="A8416" t="s">
        <v>8141</v>
      </c>
      <c r="C8416" s="18">
        <v>408.68217734640592</v>
      </c>
      <c r="D8416" s="1"/>
      <c r="E8416" s="1">
        <v>9</v>
      </c>
      <c r="F8416" s="1">
        <v>5</v>
      </c>
      <c r="G8416" s="1">
        <v>0</v>
      </c>
      <c r="H8416" s="1">
        <v>4</v>
      </c>
      <c r="I8416" s="15">
        <v>0.55555555555555558</v>
      </c>
      <c r="J8416">
        <f t="shared" si="131"/>
        <v>40</v>
      </c>
    </row>
    <row r="8417" spans="1:10" x14ac:dyDescent="0.3">
      <c r="A8417" t="s">
        <v>8142</v>
      </c>
      <c r="C8417" s="18">
        <v>408.67925237198466</v>
      </c>
      <c r="D8417" s="1"/>
      <c r="E8417" s="1">
        <v>3</v>
      </c>
      <c r="F8417" s="1">
        <v>2</v>
      </c>
      <c r="G8417" s="1">
        <v>0</v>
      </c>
      <c r="H8417" s="1">
        <v>1</v>
      </c>
      <c r="I8417" s="15">
        <v>0.66666666666666663</v>
      </c>
      <c r="J8417">
        <f t="shared" si="131"/>
        <v>40</v>
      </c>
    </row>
    <row r="8418" spans="1:10" x14ac:dyDescent="0.3">
      <c r="A8418" t="s">
        <v>8143</v>
      </c>
      <c r="C8418" s="18">
        <v>408.67915823897704</v>
      </c>
      <c r="D8418" s="1"/>
      <c r="E8418" s="1">
        <v>8</v>
      </c>
      <c r="F8418" s="1">
        <v>4</v>
      </c>
      <c r="G8418" s="1">
        <v>1</v>
      </c>
      <c r="H8418" s="1">
        <v>3</v>
      </c>
      <c r="I8418" s="15">
        <v>0.5625</v>
      </c>
      <c r="J8418">
        <f t="shared" si="131"/>
        <v>40</v>
      </c>
    </row>
    <row r="8419" spans="1:10" x14ac:dyDescent="0.3">
      <c r="A8419" t="s">
        <v>8172</v>
      </c>
      <c r="C8419" s="18">
        <v>408.6746796392149</v>
      </c>
      <c r="D8419" s="1"/>
      <c r="E8419" s="1">
        <v>11</v>
      </c>
      <c r="F8419" s="1">
        <v>6</v>
      </c>
      <c r="G8419" s="1">
        <v>0</v>
      </c>
      <c r="H8419" s="1">
        <v>5</v>
      </c>
      <c r="I8419" s="15">
        <v>0.54545454545454541</v>
      </c>
      <c r="J8419">
        <f t="shared" si="131"/>
        <v>40</v>
      </c>
    </row>
    <row r="8420" spans="1:10" x14ac:dyDescent="0.3">
      <c r="A8420" t="s">
        <v>8145</v>
      </c>
      <c r="C8420" s="18">
        <v>408.67371302463442</v>
      </c>
      <c r="D8420" s="1"/>
      <c r="E8420" s="1">
        <v>3</v>
      </c>
      <c r="F8420" s="1">
        <v>2</v>
      </c>
      <c r="G8420" s="1">
        <v>0</v>
      </c>
      <c r="H8420" s="1">
        <v>1</v>
      </c>
      <c r="I8420" s="15">
        <v>0.66666666666666663</v>
      </c>
      <c r="J8420">
        <f t="shared" si="131"/>
        <v>40</v>
      </c>
    </row>
    <row r="8421" spans="1:10" x14ac:dyDescent="0.3">
      <c r="A8421" t="s">
        <v>8146</v>
      </c>
      <c r="C8421" s="18">
        <v>408.67301228064053</v>
      </c>
      <c r="D8421" s="1"/>
      <c r="E8421" s="1">
        <v>3</v>
      </c>
      <c r="F8421" s="1">
        <v>2</v>
      </c>
      <c r="G8421" s="1">
        <v>0</v>
      </c>
      <c r="H8421" s="1">
        <v>1</v>
      </c>
      <c r="I8421" s="15">
        <v>0.66666666666666663</v>
      </c>
      <c r="J8421">
        <f t="shared" si="131"/>
        <v>40</v>
      </c>
    </row>
    <row r="8422" spans="1:10" x14ac:dyDescent="0.3">
      <c r="A8422" t="s">
        <v>8147</v>
      </c>
      <c r="C8422" s="18">
        <v>408.67132517162128</v>
      </c>
      <c r="D8422" s="1"/>
      <c r="E8422" s="1">
        <v>3</v>
      </c>
      <c r="F8422" s="1">
        <v>2</v>
      </c>
      <c r="G8422" s="1">
        <v>0</v>
      </c>
      <c r="H8422" s="1">
        <v>1</v>
      </c>
      <c r="I8422" s="15">
        <v>0.66666666666666663</v>
      </c>
      <c r="J8422">
        <f t="shared" si="131"/>
        <v>40</v>
      </c>
    </row>
    <row r="8423" spans="1:10" x14ac:dyDescent="0.3">
      <c r="A8423" t="s">
        <v>8148</v>
      </c>
      <c r="C8423" s="18">
        <v>408.66977792791079</v>
      </c>
      <c r="D8423" s="1"/>
      <c r="E8423" s="1">
        <v>10</v>
      </c>
      <c r="F8423" s="1">
        <v>5</v>
      </c>
      <c r="G8423" s="1">
        <v>0</v>
      </c>
      <c r="H8423" s="1">
        <v>5</v>
      </c>
      <c r="I8423" s="15">
        <v>0.5</v>
      </c>
      <c r="J8423">
        <f t="shared" si="131"/>
        <v>40</v>
      </c>
    </row>
    <row r="8424" spans="1:10" x14ac:dyDescent="0.3">
      <c r="A8424" t="s">
        <v>8156</v>
      </c>
      <c r="C8424" s="18">
        <v>408.66967616832665</v>
      </c>
      <c r="D8424" s="1"/>
      <c r="E8424" s="1">
        <v>3</v>
      </c>
      <c r="F8424" s="1">
        <v>2</v>
      </c>
      <c r="G8424" s="1">
        <v>0</v>
      </c>
      <c r="H8424" s="1">
        <v>1</v>
      </c>
      <c r="I8424" s="15">
        <v>0.66666666666666663</v>
      </c>
      <c r="J8424">
        <f t="shared" si="131"/>
        <v>40</v>
      </c>
    </row>
    <row r="8425" spans="1:10" x14ac:dyDescent="0.3">
      <c r="A8425" t="s">
        <v>8150</v>
      </c>
      <c r="C8425" s="18">
        <v>408.66690738820228</v>
      </c>
      <c r="D8425" s="1"/>
      <c r="E8425" s="1">
        <v>3</v>
      </c>
      <c r="F8425" s="1">
        <v>2</v>
      </c>
      <c r="G8425" s="1">
        <v>0</v>
      </c>
      <c r="H8425" s="1">
        <v>1</v>
      </c>
      <c r="I8425" s="15">
        <v>0.66666666666666663</v>
      </c>
      <c r="J8425">
        <f t="shared" si="131"/>
        <v>40</v>
      </c>
    </row>
    <row r="8426" spans="1:10" x14ac:dyDescent="0.3">
      <c r="A8426" t="s">
        <v>8152</v>
      </c>
      <c r="C8426" s="18">
        <v>408.66318368270032</v>
      </c>
      <c r="D8426" s="1"/>
      <c r="E8426" s="1">
        <v>3</v>
      </c>
      <c r="F8426" s="1">
        <v>2</v>
      </c>
      <c r="G8426" s="1">
        <v>0</v>
      </c>
      <c r="H8426" s="1">
        <v>1</v>
      </c>
      <c r="I8426" s="15">
        <v>0.66666666666666663</v>
      </c>
      <c r="J8426">
        <f t="shared" si="131"/>
        <v>40</v>
      </c>
    </row>
    <row r="8427" spans="1:10" x14ac:dyDescent="0.3">
      <c r="A8427" t="s">
        <v>8153</v>
      </c>
      <c r="C8427" s="18">
        <v>408.66265776520254</v>
      </c>
      <c r="D8427" s="1"/>
      <c r="E8427" s="1">
        <v>19</v>
      </c>
      <c r="F8427" s="1">
        <v>10</v>
      </c>
      <c r="G8427" s="1">
        <v>0</v>
      </c>
      <c r="H8427" s="1">
        <v>9</v>
      </c>
      <c r="I8427" s="15">
        <v>0.52631578947368418</v>
      </c>
      <c r="J8427">
        <f t="shared" si="131"/>
        <v>40</v>
      </c>
    </row>
    <row r="8428" spans="1:10" x14ac:dyDescent="0.3">
      <c r="A8428" t="s">
        <v>8154</v>
      </c>
      <c r="C8428" s="18">
        <v>408.66084081037144</v>
      </c>
      <c r="D8428" s="1"/>
      <c r="E8428" s="1">
        <v>2</v>
      </c>
      <c r="F8428" s="1">
        <v>2</v>
      </c>
      <c r="G8428" s="1">
        <v>0</v>
      </c>
      <c r="H8428" s="1">
        <v>0</v>
      </c>
      <c r="I8428" s="15">
        <v>1</v>
      </c>
      <c r="J8428">
        <f t="shared" si="131"/>
        <v>40</v>
      </c>
    </row>
    <row r="8429" spans="1:10" x14ac:dyDescent="0.3">
      <c r="A8429" t="s">
        <v>8155</v>
      </c>
      <c r="C8429" s="18">
        <v>408.65737639965971</v>
      </c>
      <c r="D8429" s="1"/>
      <c r="E8429" s="1">
        <v>3</v>
      </c>
      <c r="F8429" s="1">
        <v>2</v>
      </c>
      <c r="G8429" s="1">
        <v>0</v>
      </c>
      <c r="H8429" s="1">
        <v>1</v>
      </c>
      <c r="I8429" s="15">
        <v>0.66666666666666663</v>
      </c>
      <c r="J8429">
        <f t="shared" si="131"/>
        <v>40</v>
      </c>
    </row>
    <row r="8430" spans="1:10" x14ac:dyDescent="0.3">
      <c r="A8430" t="s">
        <v>8157</v>
      </c>
      <c r="C8430" s="18">
        <v>408.65251700768181</v>
      </c>
      <c r="D8430" s="1"/>
      <c r="E8430" s="1">
        <v>5</v>
      </c>
      <c r="F8430" s="1">
        <v>3</v>
      </c>
      <c r="G8430" s="1">
        <v>0</v>
      </c>
      <c r="H8430" s="1">
        <v>2</v>
      </c>
      <c r="I8430" s="15">
        <v>0.6</v>
      </c>
      <c r="J8430">
        <f t="shared" si="131"/>
        <v>40</v>
      </c>
    </row>
    <row r="8431" spans="1:10" x14ac:dyDescent="0.3">
      <c r="A8431" t="s">
        <v>8158</v>
      </c>
      <c r="C8431" s="18">
        <v>408.65231261347998</v>
      </c>
      <c r="D8431" s="1"/>
      <c r="E8431" s="1">
        <v>8</v>
      </c>
      <c r="F8431" s="1">
        <v>4</v>
      </c>
      <c r="G8431" s="1">
        <v>0</v>
      </c>
      <c r="H8431" s="1">
        <v>4</v>
      </c>
      <c r="I8431" s="15">
        <v>0.5</v>
      </c>
      <c r="J8431">
        <f t="shared" si="131"/>
        <v>40</v>
      </c>
    </row>
    <row r="8432" spans="1:10" x14ac:dyDescent="0.3">
      <c r="A8432" t="s">
        <v>8159</v>
      </c>
      <c r="C8432" s="18">
        <v>408.65033399981559</v>
      </c>
      <c r="D8432" s="1"/>
      <c r="E8432" s="1">
        <v>3</v>
      </c>
      <c r="F8432" s="1">
        <v>2</v>
      </c>
      <c r="G8432" s="1">
        <v>0</v>
      </c>
      <c r="H8432" s="1">
        <v>1</v>
      </c>
      <c r="I8432" s="15">
        <v>0.66666666666666663</v>
      </c>
      <c r="J8432">
        <f t="shared" si="131"/>
        <v>40</v>
      </c>
    </row>
    <row r="8433" spans="1:10" x14ac:dyDescent="0.3">
      <c r="A8433" t="s">
        <v>19780</v>
      </c>
      <c r="C8433" s="18">
        <v>408.64706515548875</v>
      </c>
      <c r="D8433" s="1"/>
      <c r="E8433" s="1">
        <v>49</v>
      </c>
      <c r="F8433" s="1">
        <v>25</v>
      </c>
      <c r="G8433" s="1">
        <v>0</v>
      </c>
      <c r="H8433" s="1">
        <v>24</v>
      </c>
      <c r="I8433" s="15">
        <v>0.51020408163265307</v>
      </c>
      <c r="J8433">
        <f t="shared" si="131"/>
        <v>20</v>
      </c>
    </row>
    <row r="8434" spans="1:10" x14ac:dyDescent="0.3">
      <c r="A8434" t="s">
        <v>8850</v>
      </c>
      <c r="C8434" s="18">
        <v>408.64680347296513</v>
      </c>
      <c r="D8434" s="1"/>
      <c r="E8434" s="1">
        <v>18</v>
      </c>
      <c r="F8434" s="1">
        <v>7</v>
      </c>
      <c r="G8434" s="1">
        <v>4</v>
      </c>
      <c r="H8434" s="1">
        <v>7</v>
      </c>
      <c r="I8434" s="15">
        <v>0.5</v>
      </c>
      <c r="J8434">
        <f t="shared" si="131"/>
        <v>40</v>
      </c>
    </row>
    <row r="8435" spans="1:10" x14ac:dyDescent="0.3">
      <c r="A8435" t="s">
        <v>8161</v>
      </c>
      <c r="C8435" s="18">
        <v>408.64476926693737</v>
      </c>
      <c r="D8435" s="1"/>
      <c r="E8435" s="1">
        <v>3</v>
      </c>
      <c r="F8435" s="1">
        <v>2</v>
      </c>
      <c r="G8435" s="1">
        <v>0</v>
      </c>
      <c r="H8435" s="1">
        <v>1</v>
      </c>
      <c r="I8435" s="15">
        <v>0.66666666666666663</v>
      </c>
      <c r="J8435">
        <f t="shared" si="131"/>
        <v>40</v>
      </c>
    </row>
    <row r="8436" spans="1:10" x14ac:dyDescent="0.3">
      <c r="A8436" t="s">
        <v>8162</v>
      </c>
      <c r="C8436" s="18">
        <v>408.64338078907701</v>
      </c>
      <c r="D8436" s="1"/>
      <c r="E8436" s="1">
        <v>6</v>
      </c>
      <c r="F8436" s="1">
        <v>3</v>
      </c>
      <c r="G8436" s="1">
        <v>1</v>
      </c>
      <c r="H8436" s="1">
        <v>2</v>
      </c>
      <c r="I8436" s="15">
        <v>0.58333333333333337</v>
      </c>
      <c r="J8436">
        <f t="shared" si="131"/>
        <v>40</v>
      </c>
    </row>
    <row r="8437" spans="1:10" x14ac:dyDescent="0.3">
      <c r="A8437" t="s">
        <v>8164</v>
      </c>
      <c r="C8437" s="18">
        <v>408.63451916213882</v>
      </c>
      <c r="D8437" s="1"/>
      <c r="E8437" s="1">
        <v>6</v>
      </c>
      <c r="F8437" s="1">
        <v>4</v>
      </c>
      <c r="G8437" s="1">
        <v>0</v>
      </c>
      <c r="H8437" s="1">
        <v>2</v>
      </c>
      <c r="I8437" s="15">
        <v>0.66666666666666663</v>
      </c>
      <c r="J8437">
        <f t="shared" si="131"/>
        <v>40</v>
      </c>
    </row>
    <row r="8438" spans="1:10" x14ac:dyDescent="0.3">
      <c r="A8438" t="s">
        <v>8165</v>
      </c>
      <c r="C8438" s="18">
        <v>408.63303579819609</v>
      </c>
      <c r="D8438" s="1"/>
      <c r="E8438" s="1">
        <v>3</v>
      </c>
      <c r="F8438" s="1">
        <v>2</v>
      </c>
      <c r="G8438" s="1">
        <v>0</v>
      </c>
      <c r="H8438" s="1">
        <v>1</v>
      </c>
      <c r="I8438" s="15">
        <v>0.66666666666666663</v>
      </c>
      <c r="J8438">
        <f t="shared" si="131"/>
        <v>40</v>
      </c>
    </row>
    <row r="8439" spans="1:10" x14ac:dyDescent="0.3">
      <c r="A8439" t="s">
        <v>8166</v>
      </c>
      <c r="C8439" s="18">
        <v>408.6307100854703</v>
      </c>
      <c r="D8439" s="1"/>
      <c r="E8439" s="1">
        <v>5</v>
      </c>
      <c r="F8439" s="1">
        <v>3</v>
      </c>
      <c r="G8439" s="1">
        <v>0</v>
      </c>
      <c r="H8439" s="1">
        <v>2</v>
      </c>
      <c r="I8439" s="15">
        <v>0.6</v>
      </c>
      <c r="J8439">
        <f t="shared" si="131"/>
        <v>40</v>
      </c>
    </row>
    <row r="8440" spans="1:10" x14ac:dyDescent="0.3">
      <c r="A8440" t="s">
        <v>8167</v>
      </c>
      <c r="C8440" s="18">
        <v>408.62948781119678</v>
      </c>
      <c r="D8440" s="1"/>
      <c r="E8440" s="1">
        <v>3</v>
      </c>
      <c r="F8440" s="1">
        <v>2</v>
      </c>
      <c r="G8440" s="1">
        <v>0</v>
      </c>
      <c r="H8440" s="1">
        <v>1</v>
      </c>
      <c r="I8440" s="15">
        <v>0.66666666666666663</v>
      </c>
      <c r="J8440">
        <f t="shared" si="131"/>
        <v>40</v>
      </c>
    </row>
    <row r="8441" spans="1:10" x14ac:dyDescent="0.3">
      <c r="A8441" t="s">
        <v>8168</v>
      </c>
      <c r="C8441" s="18">
        <v>408.6237316366429</v>
      </c>
      <c r="D8441" s="1"/>
      <c r="E8441" s="1">
        <v>6</v>
      </c>
      <c r="F8441" s="1">
        <v>3</v>
      </c>
      <c r="G8441" s="1">
        <v>1</v>
      </c>
      <c r="H8441" s="1">
        <v>2</v>
      </c>
      <c r="I8441" s="15">
        <v>0.58333333333333337</v>
      </c>
      <c r="J8441">
        <f t="shared" si="131"/>
        <v>40</v>
      </c>
    </row>
    <row r="8442" spans="1:10" x14ac:dyDescent="0.3">
      <c r="A8442" t="s">
        <v>8170</v>
      </c>
      <c r="C8442" s="18">
        <v>408.61976100141237</v>
      </c>
      <c r="D8442" s="1"/>
      <c r="E8442" s="1">
        <v>9</v>
      </c>
      <c r="F8442" s="1">
        <v>5</v>
      </c>
      <c r="G8442" s="1">
        <v>0</v>
      </c>
      <c r="H8442" s="1">
        <v>4</v>
      </c>
      <c r="I8442" s="15">
        <v>0.55555555555555558</v>
      </c>
      <c r="J8442">
        <f t="shared" si="131"/>
        <v>40</v>
      </c>
    </row>
    <row r="8443" spans="1:10" x14ac:dyDescent="0.3">
      <c r="A8443" t="s">
        <v>8171</v>
      </c>
      <c r="C8443" s="18">
        <v>408.61958560162492</v>
      </c>
      <c r="D8443" s="1"/>
      <c r="E8443" s="1">
        <v>3</v>
      </c>
      <c r="F8443" s="1">
        <v>2</v>
      </c>
      <c r="G8443" s="1">
        <v>0</v>
      </c>
      <c r="H8443" s="1">
        <v>1</v>
      </c>
      <c r="I8443" s="15">
        <v>0.66666666666666663</v>
      </c>
      <c r="J8443">
        <f t="shared" si="131"/>
        <v>40</v>
      </c>
    </row>
    <row r="8444" spans="1:10" x14ac:dyDescent="0.3">
      <c r="A8444" t="s">
        <v>8173</v>
      </c>
      <c r="C8444" s="18">
        <v>408.61904560085367</v>
      </c>
      <c r="D8444" s="1"/>
      <c r="E8444" s="1">
        <v>3</v>
      </c>
      <c r="F8444" s="1">
        <v>2</v>
      </c>
      <c r="G8444" s="1">
        <v>0</v>
      </c>
      <c r="H8444" s="1">
        <v>1</v>
      </c>
      <c r="I8444" s="15">
        <v>0.66666666666666663</v>
      </c>
      <c r="J8444">
        <f t="shared" si="131"/>
        <v>40</v>
      </c>
    </row>
    <row r="8445" spans="1:10" x14ac:dyDescent="0.3">
      <c r="A8445" t="s">
        <v>7647</v>
      </c>
      <c r="C8445" s="18">
        <v>408.6186855040221</v>
      </c>
      <c r="D8445" s="1"/>
      <c r="E8445" s="1">
        <v>44</v>
      </c>
      <c r="F8445" s="1">
        <v>21</v>
      </c>
      <c r="G8445" s="1">
        <v>1</v>
      </c>
      <c r="H8445" s="1">
        <v>22</v>
      </c>
      <c r="I8445" s="15">
        <v>0.48863636363636365</v>
      </c>
      <c r="J8445">
        <f t="shared" si="131"/>
        <v>20</v>
      </c>
    </row>
    <row r="8446" spans="1:10" x14ac:dyDescent="0.3">
      <c r="A8446" t="s">
        <v>8174</v>
      </c>
      <c r="C8446" s="18">
        <v>408.61720233863468</v>
      </c>
      <c r="D8446" s="1"/>
      <c r="E8446" s="1">
        <v>5</v>
      </c>
      <c r="F8446" s="1">
        <v>3</v>
      </c>
      <c r="G8446" s="1">
        <v>0</v>
      </c>
      <c r="H8446" s="1">
        <v>2</v>
      </c>
      <c r="I8446" s="15">
        <v>0.6</v>
      </c>
      <c r="J8446">
        <f t="shared" si="131"/>
        <v>40</v>
      </c>
    </row>
    <row r="8447" spans="1:10" x14ac:dyDescent="0.3">
      <c r="A8447" t="s">
        <v>8175</v>
      </c>
      <c r="C8447" s="18">
        <v>408.61717960743482</v>
      </c>
      <c r="D8447" s="1"/>
      <c r="E8447" s="1">
        <v>5</v>
      </c>
      <c r="F8447" s="1">
        <v>3</v>
      </c>
      <c r="G8447" s="1">
        <v>0</v>
      </c>
      <c r="H8447" s="1">
        <v>2</v>
      </c>
      <c r="I8447" s="15">
        <v>0.6</v>
      </c>
      <c r="J8447">
        <f t="shared" si="131"/>
        <v>40</v>
      </c>
    </row>
    <row r="8448" spans="1:10" x14ac:dyDescent="0.3">
      <c r="A8448" t="s">
        <v>8176</v>
      </c>
      <c r="C8448" s="18">
        <v>408.61466864690351</v>
      </c>
      <c r="D8448" s="1"/>
      <c r="E8448" s="1">
        <v>3</v>
      </c>
      <c r="F8448" s="1">
        <v>2</v>
      </c>
      <c r="G8448" s="1">
        <v>0</v>
      </c>
      <c r="H8448" s="1">
        <v>1</v>
      </c>
      <c r="I8448" s="15">
        <v>0.66666666666666663</v>
      </c>
      <c r="J8448">
        <f t="shared" si="131"/>
        <v>40</v>
      </c>
    </row>
    <row r="8449" spans="1:10" x14ac:dyDescent="0.3">
      <c r="A8449" t="s">
        <v>8387</v>
      </c>
      <c r="C8449" s="18">
        <v>408.6140235246595</v>
      </c>
      <c r="D8449" s="1"/>
      <c r="E8449" s="1">
        <v>8</v>
      </c>
      <c r="F8449" s="1">
        <v>4</v>
      </c>
      <c r="G8449" s="1">
        <v>0</v>
      </c>
      <c r="H8449" s="1">
        <v>4</v>
      </c>
      <c r="I8449" s="15">
        <v>0.5</v>
      </c>
      <c r="J8449">
        <f t="shared" si="131"/>
        <v>40</v>
      </c>
    </row>
    <row r="8450" spans="1:10" x14ac:dyDescent="0.3">
      <c r="A8450" t="s">
        <v>8178</v>
      </c>
      <c r="C8450" s="18">
        <v>408.61272728819893</v>
      </c>
      <c r="D8450" s="1"/>
      <c r="E8450" s="1">
        <v>3</v>
      </c>
      <c r="F8450" s="1">
        <v>2</v>
      </c>
      <c r="G8450" s="1">
        <v>0</v>
      </c>
      <c r="H8450" s="1">
        <v>1</v>
      </c>
      <c r="I8450" s="15">
        <v>0.66666666666666663</v>
      </c>
      <c r="J8450">
        <f t="shared" si="131"/>
        <v>40</v>
      </c>
    </row>
    <row r="8451" spans="1:10" x14ac:dyDescent="0.3">
      <c r="A8451" t="s">
        <v>8179</v>
      </c>
      <c r="C8451" s="18">
        <v>408.60748708616296</v>
      </c>
      <c r="D8451" s="1"/>
      <c r="E8451" s="1">
        <v>3</v>
      </c>
      <c r="F8451" s="1">
        <v>2</v>
      </c>
      <c r="G8451" s="1">
        <v>0</v>
      </c>
      <c r="H8451" s="1">
        <v>1</v>
      </c>
      <c r="I8451" s="15">
        <v>0.66666666666666663</v>
      </c>
      <c r="J8451">
        <f t="shared" si="131"/>
        <v>40</v>
      </c>
    </row>
    <row r="8452" spans="1:10" x14ac:dyDescent="0.3">
      <c r="A8452" t="s">
        <v>8180</v>
      </c>
      <c r="C8452" s="18">
        <v>408.60730154227446</v>
      </c>
      <c r="D8452" s="1"/>
      <c r="E8452" s="1">
        <v>52</v>
      </c>
      <c r="F8452" s="1">
        <v>24</v>
      </c>
      <c r="G8452" s="1">
        <v>2</v>
      </c>
      <c r="H8452" s="1">
        <v>26</v>
      </c>
      <c r="I8452" s="15">
        <v>0.48076923076923078</v>
      </c>
      <c r="J8452">
        <f t="shared" ref="J8452:J8515" si="132">IF(E8452&lt;=30,40,20)</f>
        <v>20</v>
      </c>
    </row>
    <row r="8453" spans="1:10" x14ac:dyDescent="0.3">
      <c r="A8453" t="s">
        <v>8181</v>
      </c>
      <c r="C8453" s="18">
        <v>408.60398357508592</v>
      </c>
      <c r="D8453" s="1"/>
      <c r="E8453" s="1">
        <v>3</v>
      </c>
      <c r="F8453" s="1">
        <v>2</v>
      </c>
      <c r="G8453" s="1">
        <v>0</v>
      </c>
      <c r="H8453" s="1">
        <v>1</v>
      </c>
      <c r="I8453" s="15">
        <v>0.66666666666666663</v>
      </c>
      <c r="J8453">
        <f t="shared" si="132"/>
        <v>40</v>
      </c>
    </row>
    <row r="8454" spans="1:10" x14ac:dyDescent="0.3">
      <c r="A8454" t="s">
        <v>8182</v>
      </c>
      <c r="C8454" s="18">
        <v>408.60338871404531</v>
      </c>
      <c r="D8454" s="1"/>
      <c r="E8454" s="1">
        <v>5</v>
      </c>
      <c r="F8454" s="1">
        <v>3</v>
      </c>
      <c r="G8454" s="1">
        <v>0</v>
      </c>
      <c r="H8454" s="1">
        <v>2</v>
      </c>
      <c r="I8454" s="15">
        <v>0.6</v>
      </c>
      <c r="J8454">
        <f t="shared" si="132"/>
        <v>40</v>
      </c>
    </row>
    <row r="8455" spans="1:10" x14ac:dyDescent="0.3">
      <c r="A8455" t="s">
        <v>8183</v>
      </c>
      <c r="C8455" s="18">
        <v>408.60304991150656</v>
      </c>
      <c r="D8455" s="1"/>
      <c r="E8455" s="1">
        <v>5</v>
      </c>
      <c r="F8455" s="1">
        <v>4</v>
      </c>
      <c r="G8455" s="1">
        <v>1</v>
      </c>
      <c r="H8455" s="1">
        <v>0</v>
      </c>
      <c r="I8455" s="15">
        <v>0.9</v>
      </c>
      <c r="J8455">
        <f t="shared" si="132"/>
        <v>40</v>
      </c>
    </row>
    <row r="8456" spans="1:10" x14ac:dyDescent="0.3">
      <c r="A8456" t="s">
        <v>8185</v>
      </c>
      <c r="C8456" s="18">
        <v>408.59846101915116</v>
      </c>
      <c r="D8456" s="1"/>
      <c r="E8456" s="1">
        <v>3</v>
      </c>
      <c r="F8456" s="1">
        <v>2</v>
      </c>
      <c r="G8456" s="1">
        <v>0</v>
      </c>
      <c r="H8456" s="1">
        <v>1</v>
      </c>
      <c r="I8456" s="15">
        <v>0.66666666666666663</v>
      </c>
      <c r="J8456">
        <f t="shared" si="132"/>
        <v>40</v>
      </c>
    </row>
    <row r="8457" spans="1:10" x14ac:dyDescent="0.3">
      <c r="A8457" t="s">
        <v>8186</v>
      </c>
      <c r="C8457" s="18">
        <v>408.59021369258983</v>
      </c>
      <c r="D8457" s="1"/>
      <c r="E8457" s="1">
        <v>3</v>
      </c>
      <c r="F8457" s="1">
        <v>2</v>
      </c>
      <c r="G8457" s="1">
        <v>0</v>
      </c>
      <c r="H8457" s="1">
        <v>1</v>
      </c>
      <c r="I8457" s="15">
        <v>0.66666666666666663</v>
      </c>
      <c r="J8457">
        <f t="shared" si="132"/>
        <v>40</v>
      </c>
    </row>
    <row r="8458" spans="1:10" x14ac:dyDescent="0.3">
      <c r="A8458" t="s">
        <v>8187</v>
      </c>
      <c r="C8458" s="18">
        <v>408.58612730696183</v>
      </c>
      <c r="D8458" s="1"/>
      <c r="E8458" s="1">
        <v>3</v>
      </c>
      <c r="F8458" s="1">
        <v>2</v>
      </c>
      <c r="G8458" s="1">
        <v>0</v>
      </c>
      <c r="H8458" s="1">
        <v>1</v>
      </c>
      <c r="I8458" s="15">
        <v>0.66666666666666663</v>
      </c>
      <c r="J8458">
        <f t="shared" si="132"/>
        <v>40</v>
      </c>
    </row>
    <row r="8459" spans="1:10" x14ac:dyDescent="0.3">
      <c r="A8459" t="s">
        <v>8188</v>
      </c>
      <c r="C8459" s="18">
        <v>408.58610865087508</v>
      </c>
      <c r="D8459" s="1"/>
      <c r="E8459" s="1">
        <v>3</v>
      </c>
      <c r="F8459" s="1">
        <v>2</v>
      </c>
      <c r="G8459" s="1">
        <v>0</v>
      </c>
      <c r="H8459" s="1">
        <v>1</v>
      </c>
      <c r="I8459" s="15">
        <v>0.66666666666666663</v>
      </c>
      <c r="J8459">
        <f t="shared" si="132"/>
        <v>40</v>
      </c>
    </row>
    <row r="8460" spans="1:10" x14ac:dyDescent="0.3">
      <c r="A8460" t="s">
        <v>8189</v>
      </c>
      <c r="C8460" s="18">
        <v>408.58607137701102</v>
      </c>
      <c r="D8460" s="1"/>
      <c r="E8460" s="1">
        <v>3</v>
      </c>
      <c r="F8460" s="1">
        <v>1</v>
      </c>
      <c r="G8460" s="1">
        <v>0</v>
      </c>
      <c r="H8460" s="1">
        <v>2</v>
      </c>
      <c r="I8460" s="15">
        <v>0.33333333333333331</v>
      </c>
      <c r="J8460">
        <f t="shared" si="132"/>
        <v>40</v>
      </c>
    </row>
    <row r="8461" spans="1:10" x14ac:dyDescent="0.3">
      <c r="A8461" t="s">
        <v>8190</v>
      </c>
      <c r="C8461" s="18">
        <v>408.58550979586306</v>
      </c>
      <c r="D8461" s="1"/>
      <c r="E8461" s="1">
        <v>3</v>
      </c>
      <c r="F8461" s="1">
        <v>2</v>
      </c>
      <c r="G8461" s="1">
        <v>0</v>
      </c>
      <c r="H8461" s="1">
        <v>1</v>
      </c>
      <c r="I8461" s="15">
        <v>0.66666666666666663</v>
      </c>
      <c r="J8461">
        <f t="shared" si="132"/>
        <v>40</v>
      </c>
    </row>
    <row r="8462" spans="1:10" x14ac:dyDescent="0.3">
      <c r="A8462" t="s">
        <v>8191</v>
      </c>
      <c r="C8462" s="18">
        <v>408.58498977530138</v>
      </c>
      <c r="D8462" s="1"/>
      <c r="E8462" s="1">
        <v>5</v>
      </c>
      <c r="F8462" s="1">
        <v>3</v>
      </c>
      <c r="G8462" s="1">
        <v>0</v>
      </c>
      <c r="H8462" s="1">
        <v>2</v>
      </c>
      <c r="I8462" s="15">
        <v>0.6</v>
      </c>
      <c r="J8462">
        <f t="shared" si="132"/>
        <v>40</v>
      </c>
    </row>
    <row r="8463" spans="1:10" x14ac:dyDescent="0.3">
      <c r="A8463" t="s">
        <v>8192</v>
      </c>
      <c r="C8463" s="18">
        <v>408.58196877275827</v>
      </c>
      <c r="D8463" s="1"/>
      <c r="E8463" s="1">
        <v>3</v>
      </c>
      <c r="F8463" s="1">
        <v>2</v>
      </c>
      <c r="G8463" s="1">
        <v>0</v>
      </c>
      <c r="H8463" s="1">
        <v>1</v>
      </c>
      <c r="I8463" s="15">
        <v>0.66666666666666663</v>
      </c>
      <c r="J8463">
        <f t="shared" si="132"/>
        <v>40</v>
      </c>
    </row>
    <row r="8464" spans="1:10" x14ac:dyDescent="0.3">
      <c r="A8464" t="s">
        <v>8193</v>
      </c>
      <c r="C8464" s="18">
        <v>408.57988780253902</v>
      </c>
      <c r="D8464" s="1"/>
      <c r="E8464" s="1">
        <v>12</v>
      </c>
      <c r="F8464" s="1">
        <v>6</v>
      </c>
      <c r="G8464" s="1">
        <v>1</v>
      </c>
      <c r="H8464" s="1">
        <v>5</v>
      </c>
      <c r="I8464" s="15">
        <v>0.54166666666666663</v>
      </c>
      <c r="J8464">
        <f t="shared" si="132"/>
        <v>40</v>
      </c>
    </row>
    <row r="8465" spans="1:10" x14ac:dyDescent="0.3">
      <c r="A8465" t="s">
        <v>8194</v>
      </c>
      <c r="C8465" s="18">
        <v>408.5793246704103</v>
      </c>
      <c r="D8465" s="1"/>
      <c r="E8465" s="1">
        <v>3</v>
      </c>
      <c r="F8465" s="1">
        <v>2</v>
      </c>
      <c r="G8465" s="1">
        <v>0</v>
      </c>
      <c r="H8465" s="1">
        <v>1</v>
      </c>
      <c r="I8465" s="15">
        <v>0.66666666666666663</v>
      </c>
      <c r="J8465">
        <f t="shared" si="132"/>
        <v>40</v>
      </c>
    </row>
    <row r="8466" spans="1:10" x14ac:dyDescent="0.3">
      <c r="A8466" t="s">
        <v>8195</v>
      </c>
      <c r="C8466" s="18">
        <v>408.57600994753722</v>
      </c>
      <c r="D8466" s="1"/>
      <c r="E8466" s="1">
        <v>3</v>
      </c>
      <c r="F8466" s="1">
        <v>2</v>
      </c>
      <c r="G8466" s="1">
        <v>0</v>
      </c>
      <c r="H8466" s="1">
        <v>1</v>
      </c>
      <c r="I8466" s="15">
        <v>0.66666666666666663</v>
      </c>
      <c r="J8466">
        <f t="shared" si="132"/>
        <v>40</v>
      </c>
    </row>
    <row r="8467" spans="1:10" x14ac:dyDescent="0.3">
      <c r="A8467" t="s">
        <v>8196</v>
      </c>
      <c r="C8467" s="18">
        <v>408.57454720095438</v>
      </c>
      <c r="D8467" s="1"/>
      <c r="E8467" s="1">
        <v>15</v>
      </c>
      <c r="F8467" s="1">
        <v>8</v>
      </c>
      <c r="G8467" s="1">
        <v>0</v>
      </c>
      <c r="H8467" s="1">
        <v>7</v>
      </c>
      <c r="I8467" s="15">
        <v>0.53333333333333333</v>
      </c>
      <c r="J8467">
        <f t="shared" si="132"/>
        <v>40</v>
      </c>
    </row>
    <row r="8468" spans="1:10" x14ac:dyDescent="0.3">
      <c r="A8468" t="s">
        <v>8600</v>
      </c>
      <c r="C8468" s="18">
        <v>408.56885825731234</v>
      </c>
      <c r="D8468" s="1"/>
      <c r="E8468" s="1">
        <v>11</v>
      </c>
      <c r="F8468" s="1">
        <v>5</v>
      </c>
      <c r="G8468" s="1">
        <v>1</v>
      </c>
      <c r="H8468" s="1">
        <v>5</v>
      </c>
      <c r="I8468" s="15">
        <v>0.5</v>
      </c>
      <c r="J8468">
        <f t="shared" si="132"/>
        <v>40</v>
      </c>
    </row>
    <row r="8469" spans="1:10" x14ac:dyDescent="0.3">
      <c r="A8469" t="s">
        <v>8197</v>
      </c>
      <c r="C8469" s="18">
        <v>408.56694656692611</v>
      </c>
      <c r="D8469" s="1"/>
      <c r="E8469" s="1">
        <v>6</v>
      </c>
      <c r="F8469" s="1">
        <v>5</v>
      </c>
      <c r="G8469" s="1">
        <v>0</v>
      </c>
      <c r="H8469" s="1">
        <v>1</v>
      </c>
      <c r="I8469" s="15">
        <v>0.83333333333333337</v>
      </c>
      <c r="J8469">
        <f t="shared" si="132"/>
        <v>40</v>
      </c>
    </row>
    <row r="8470" spans="1:10" x14ac:dyDescent="0.3">
      <c r="A8470" t="s">
        <v>8198</v>
      </c>
      <c r="C8470" s="18">
        <v>408.56472401035575</v>
      </c>
      <c r="D8470" s="1"/>
      <c r="E8470" s="1">
        <v>7</v>
      </c>
      <c r="F8470" s="1">
        <v>4</v>
      </c>
      <c r="G8470" s="1">
        <v>0</v>
      </c>
      <c r="H8470" s="1">
        <v>3</v>
      </c>
      <c r="I8470" s="15">
        <v>0.5714285714285714</v>
      </c>
      <c r="J8470">
        <f t="shared" si="132"/>
        <v>40</v>
      </c>
    </row>
    <row r="8471" spans="1:10" x14ac:dyDescent="0.3">
      <c r="A8471" t="s">
        <v>8199</v>
      </c>
      <c r="C8471" s="18">
        <v>408.55966023760686</v>
      </c>
      <c r="D8471" s="1"/>
      <c r="E8471" s="1">
        <v>3</v>
      </c>
      <c r="F8471" s="1">
        <v>2</v>
      </c>
      <c r="G8471" s="1">
        <v>0</v>
      </c>
      <c r="H8471" s="1">
        <v>1</v>
      </c>
      <c r="I8471" s="15">
        <v>0.66666666666666663</v>
      </c>
      <c r="J8471">
        <f t="shared" si="132"/>
        <v>40</v>
      </c>
    </row>
    <row r="8472" spans="1:10" x14ac:dyDescent="0.3">
      <c r="A8472" t="s">
        <v>8200</v>
      </c>
      <c r="C8472" s="18">
        <v>408.55917894652453</v>
      </c>
      <c r="D8472" s="1"/>
      <c r="E8472" s="1">
        <v>3</v>
      </c>
      <c r="F8472" s="1">
        <v>1</v>
      </c>
      <c r="G8472" s="1">
        <v>2</v>
      </c>
      <c r="H8472" s="1">
        <v>0</v>
      </c>
      <c r="I8472" s="15">
        <v>0.66666666666666663</v>
      </c>
      <c r="J8472">
        <f t="shared" si="132"/>
        <v>40</v>
      </c>
    </row>
    <row r="8473" spans="1:10" x14ac:dyDescent="0.3">
      <c r="A8473" t="s">
        <v>8201</v>
      </c>
      <c r="C8473" s="18">
        <v>408.55652501599667</v>
      </c>
      <c r="D8473" s="1"/>
      <c r="E8473" s="1">
        <v>3</v>
      </c>
      <c r="F8473" s="1">
        <v>2</v>
      </c>
      <c r="G8473" s="1">
        <v>0</v>
      </c>
      <c r="H8473" s="1">
        <v>1</v>
      </c>
      <c r="I8473" s="15">
        <v>0.66666666666666663</v>
      </c>
      <c r="J8473">
        <f t="shared" si="132"/>
        <v>40</v>
      </c>
    </row>
    <row r="8474" spans="1:10" x14ac:dyDescent="0.3">
      <c r="A8474" t="s">
        <v>8209</v>
      </c>
      <c r="C8474" s="18">
        <v>408.55633812635892</v>
      </c>
      <c r="D8474" s="1"/>
      <c r="E8474" s="1">
        <v>3</v>
      </c>
      <c r="F8474" s="1">
        <v>2</v>
      </c>
      <c r="G8474" s="1">
        <v>0</v>
      </c>
      <c r="H8474" s="1">
        <v>1</v>
      </c>
      <c r="I8474" s="15">
        <v>0.66666666666666663</v>
      </c>
      <c r="J8474">
        <f t="shared" si="132"/>
        <v>40</v>
      </c>
    </row>
    <row r="8475" spans="1:10" x14ac:dyDescent="0.3">
      <c r="A8475" t="s">
        <v>8202</v>
      </c>
      <c r="C8475" s="18">
        <v>408.54990188533918</v>
      </c>
      <c r="D8475" s="1"/>
      <c r="E8475" s="1">
        <v>3</v>
      </c>
      <c r="F8475" s="1">
        <v>2</v>
      </c>
      <c r="G8475" s="1">
        <v>0</v>
      </c>
      <c r="H8475" s="1">
        <v>1</v>
      </c>
      <c r="I8475" s="15">
        <v>0.66666666666666663</v>
      </c>
      <c r="J8475">
        <f t="shared" si="132"/>
        <v>40</v>
      </c>
    </row>
    <row r="8476" spans="1:10" x14ac:dyDescent="0.3">
      <c r="A8476" t="s">
        <v>8203</v>
      </c>
      <c r="C8476" s="18">
        <v>408.54884373354884</v>
      </c>
      <c r="D8476" s="1"/>
      <c r="E8476" s="1">
        <v>11</v>
      </c>
      <c r="F8476" s="1">
        <v>6</v>
      </c>
      <c r="G8476" s="1">
        <v>0</v>
      </c>
      <c r="H8476" s="1">
        <v>5</v>
      </c>
      <c r="I8476" s="15">
        <v>0.54545454545454541</v>
      </c>
      <c r="J8476">
        <f t="shared" si="132"/>
        <v>40</v>
      </c>
    </row>
    <row r="8477" spans="1:10" x14ac:dyDescent="0.3">
      <c r="A8477" t="s">
        <v>8205</v>
      </c>
      <c r="C8477" s="18">
        <v>408.54401347852604</v>
      </c>
      <c r="D8477" s="1"/>
      <c r="E8477" s="1">
        <v>7</v>
      </c>
      <c r="F8477" s="1">
        <v>4</v>
      </c>
      <c r="G8477" s="1">
        <v>0</v>
      </c>
      <c r="H8477" s="1">
        <v>3</v>
      </c>
      <c r="I8477" s="15">
        <v>0.5714285714285714</v>
      </c>
      <c r="J8477">
        <f t="shared" si="132"/>
        <v>40</v>
      </c>
    </row>
    <row r="8478" spans="1:10" x14ac:dyDescent="0.3">
      <c r="A8478" t="s">
        <v>8206</v>
      </c>
      <c r="C8478" s="18">
        <v>408.54215588507049</v>
      </c>
      <c r="D8478" s="1"/>
      <c r="E8478" s="1">
        <v>3</v>
      </c>
      <c r="F8478" s="1">
        <v>2</v>
      </c>
      <c r="G8478" s="1">
        <v>0</v>
      </c>
      <c r="H8478" s="1">
        <v>1</v>
      </c>
      <c r="I8478" s="15">
        <v>0.66666666666666663</v>
      </c>
      <c r="J8478">
        <f t="shared" si="132"/>
        <v>40</v>
      </c>
    </row>
    <row r="8479" spans="1:10" x14ac:dyDescent="0.3">
      <c r="A8479" t="s">
        <v>8647</v>
      </c>
      <c r="C8479" s="18">
        <v>408.5405425511546</v>
      </c>
      <c r="D8479" s="1"/>
      <c r="E8479" s="1">
        <v>15</v>
      </c>
      <c r="F8479" s="1">
        <v>8</v>
      </c>
      <c r="G8479" s="1">
        <v>0</v>
      </c>
      <c r="H8479" s="1">
        <v>7</v>
      </c>
      <c r="I8479" s="15">
        <v>0.53333333333333333</v>
      </c>
      <c r="J8479">
        <f t="shared" si="132"/>
        <v>40</v>
      </c>
    </row>
    <row r="8480" spans="1:10" x14ac:dyDescent="0.3">
      <c r="A8480" t="s">
        <v>8207</v>
      </c>
      <c r="C8480" s="18">
        <v>408.53920605084448</v>
      </c>
      <c r="D8480" s="1"/>
      <c r="E8480" s="1">
        <v>3</v>
      </c>
      <c r="F8480" s="1">
        <v>2</v>
      </c>
      <c r="G8480" s="1">
        <v>0</v>
      </c>
      <c r="H8480" s="1">
        <v>1</v>
      </c>
      <c r="I8480" s="15">
        <v>0.66666666666666663</v>
      </c>
      <c r="J8480">
        <f t="shared" si="132"/>
        <v>40</v>
      </c>
    </row>
    <row r="8481" spans="1:10" x14ac:dyDescent="0.3">
      <c r="A8481" t="s">
        <v>8208</v>
      </c>
      <c r="C8481" s="18">
        <v>408.5288602900946</v>
      </c>
      <c r="D8481" s="1"/>
      <c r="E8481" s="1">
        <v>5</v>
      </c>
      <c r="F8481" s="1">
        <v>3</v>
      </c>
      <c r="G8481" s="1">
        <v>0</v>
      </c>
      <c r="H8481" s="1">
        <v>2</v>
      </c>
      <c r="I8481" s="15">
        <v>0.6</v>
      </c>
      <c r="J8481">
        <f t="shared" si="132"/>
        <v>40</v>
      </c>
    </row>
    <row r="8482" spans="1:10" x14ac:dyDescent="0.3">
      <c r="A8482" t="s">
        <v>8211</v>
      </c>
      <c r="C8482" s="18">
        <v>408.5204087722181</v>
      </c>
      <c r="D8482" s="1"/>
      <c r="E8482" s="1">
        <v>6</v>
      </c>
      <c r="F8482" s="1">
        <v>3</v>
      </c>
      <c r="G8482" s="1">
        <v>1</v>
      </c>
      <c r="H8482" s="1">
        <v>2</v>
      </c>
      <c r="I8482" s="15">
        <v>0.58333333333333337</v>
      </c>
      <c r="J8482">
        <f t="shared" si="132"/>
        <v>40</v>
      </c>
    </row>
    <row r="8483" spans="1:10" x14ac:dyDescent="0.3">
      <c r="A8483" t="s">
        <v>8212</v>
      </c>
      <c r="C8483" s="18">
        <v>408.5190372826774</v>
      </c>
      <c r="D8483" s="1"/>
      <c r="E8483" s="1">
        <v>2</v>
      </c>
      <c r="F8483" s="1">
        <v>0</v>
      </c>
      <c r="G8483" s="1">
        <v>0</v>
      </c>
      <c r="H8483" s="1">
        <v>2</v>
      </c>
      <c r="I8483" s="15">
        <v>0</v>
      </c>
      <c r="J8483">
        <f t="shared" si="132"/>
        <v>40</v>
      </c>
    </row>
    <row r="8484" spans="1:10" x14ac:dyDescent="0.3">
      <c r="A8484" t="s">
        <v>8213</v>
      </c>
      <c r="C8484" s="18">
        <v>408.51874529963868</v>
      </c>
      <c r="D8484" s="1"/>
      <c r="E8484" s="1">
        <v>5</v>
      </c>
      <c r="F8484" s="1">
        <v>1</v>
      </c>
      <c r="G8484" s="1">
        <v>0</v>
      </c>
      <c r="H8484" s="1">
        <v>4</v>
      </c>
      <c r="I8484" s="15">
        <v>0.2</v>
      </c>
      <c r="J8484">
        <f t="shared" si="132"/>
        <v>40</v>
      </c>
    </row>
    <row r="8485" spans="1:10" x14ac:dyDescent="0.3">
      <c r="A8485" t="s">
        <v>8214</v>
      </c>
      <c r="C8485" s="18">
        <v>408.51728463895751</v>
      </c>
      <c r="D8485" s="1"/>
      <c r="E8485" s="1">
        <v>5</v>
      </c>
      <c r="F8485" s="1">
        <v>3</v>
      </c>
      <c r="G8485" s="1">
        <v>0</v>
      </c>
      <c r="H8485" s="1">
        <v>2</v>
      </c>
      <c r="I8485" s="15">
        <v>0.6</v>
      </c>
      <c r="J8485">
        <f t="shared" si="132"/>
        <v>40</v>
      </c>
    </row>
    <row r="8486" spans="1:10" x14ac:dyDescent="0.3">
      <c r="A8486" t="s">
        <v>8215</v>
      </c>
      <c r="C8486" s="18">
        <v>408.51560568260692</v>
      </c>
      <c r="D8486" s="1"/>
      <c r="E8486" s="1">
        <v>3</v>
      </c>
      <c r="F8486" s="1">
        <v>2</v>
      </c>
      <c r="G8486" s="1">
        <v>0</v>
      </c>
      <c r="H8486" s="1">
        <v>1</v>
      </c>
      <c r="I8486" s="15">
        <v>0.66666666666666663</v>
      </c>
      <c r="J8486">
        <f t="shared" si="132"/>
        <v>40</v>
      </c>
    </row>
    <row r="8487" spans="1:10" x14ac:dyDescent="0.3">
      <c r="A8487" t="s">
        <v>8216</v>
      </c>
      <c r="C8487" s="18">
        <v>408.50830501474235</v>
      </c>
      <c r="D8487" s="1"/>
      <c r="E8487" s="1">
        <v>3</v>
      </c>
      <c r="F8487" s="1">
        <v>2</v>
      </c>
      <c r="G8487" s="1">
        <v>0</v>
      </c>
      <c r="H8487" s="1">
        <v>1</v>
      </c>
      <c r="I8487" s="15">
        <v>0.66666666666666663</v>
      </c>
      <c r="J8487">
        <f t="shared" si="132"/>
        <v>40</v>
      </c>
    </row>
    <row r="8488" spans="1:10" x14ac:dyDescent="0.3">
      <c r="A8488" t="s">
        <v>8224</v>
      </c>
      <c r="C8488" s="18">
        <v>408.50796217351939</v>
      </c>
      <c r="D8488" s="1"/>
      <c r="E8488" s="1">
        <v>12</v>
      </c>
      <c r="F8488" s="1">
        <v>6</v>
      </c>
      <c r="G8488" s="1">
        <v>0</v>
      </c>
      <c r="H8488" s="1">
        <v>6</v>
      </c>
      <c r="I8488" s="15">
        <v>0.5</v>
      </c>
      <c r="J8488">
        <f t="shared" si="132"/>
        <v>40</v>
      </c>
    </row>
    <row r="8489" spans="1:10" x14ac:dyDescent="0.3">
      <c r="A8489" t="s">
        <v>8217</v>
      </c>
      <c r="C8489" s="18">
        <v>408.50398718258498</v>
      </c>
      <c r="D8489" s="1"/>
      <c r="E8489" s="1">
        <v>5</v>
      </c>
      <c r="F8489" s="1">
        <v>3</v>
      </c>
      <c r="G8489" s="1">
        <v>0</v>
      </c>
      <c r="H8489" s="1">
        <v>2</v>
      </c>
      <c r="I8489" s="15">
        <v>0.6</v>
      </c>
      <c r="J8489">
        <f t="shared" si="132"/>
        <v>40</v>
      </c>
    </row>
    <row r="8490" spans="1:10" x14ac:dyDescent="0.3">
      <c r="A8490" t="s">
        <v>8219</v>
      </c>
      <c r="C8490" s="18">
        <v>408.49746723251144</v>
      </c>
      <c r="D8490" s="1"/>
      <c r="E8490" s="1">
        <v>15</v>
      </c>
      <c r="F8490" s="1">
        <v>8</v>
      </c>
      <c r="G8490" s="1">
        <v>0</v>
      </c>
      <c r="H8490" s="1">
        <v>7</v>
      </c>
      <c r="I8490" s="15">
        <v>0.53333333333333333</v>
      </c>
      <c r="J8490">
        <f t="shared" si="132"/>
        <v>40</v>
      </c>
    </row>
    <row r="8491" spans="1:10" x14ac:dyDescent="0.3">
      <c r="A8491" t="s">
        <v>8220</v>
      </c>
      <c r="C8491" s="18">
        <v>408.49664627913108</v>
      </c>
      <c r="D8491" s="1"/>
      <c r="E8491" s="1">
        <v>3</v>
      </c>
      <c r="F8491" s="1">
        <v>2</v>
      </c>
      <c r="G8491" s="1">
        <v>0</v>
      </c>
      <c r="H8491" s="1">
        <v>1</v>
      </c>
      <c r="I8491" s="15">
        <v>0.66666666666666663</v>
      </c>
      <c r="J8491">
        <f t="shared" si="132"/>
        <v>40</v>
      </c>
    </row>
    <row r="8492" spans="1:10" x14ac:dyDescent="0.3">
      <c r="A8492" t="s">
        <v>8218</v>
      </c>
      <c r="C8492" s="18">
        <v>408.49417722147734</v>
      </c>
      <c r="D8492" s="1"/>
      <c r="E8492" s="1">
        <v>6</v>
      </c>
      <c r="F8492" s="1">
        <v>3</v>
      </c>
      <c r="G8492" s="1">
        <v>0</v>
      </c>
      <c r="H8492" s="1">
        <v>3</v>
      </c>
      <c r="I8492" s="15">
        <v>0.5</v>
      </c>
      <c r="J8492">
        <f t="shared" si="132"/>
        <v>40</v>
      </c>
    </row>
    <row r="8493" spans="1:10" x14ac:dyDescent="0.3">
      <c r="A8493" t="s">
        <v>8221</v>
      </c>
      <c r="C8493" s="18">
        <v>408.49204509380939</v>
      </c>
      <c r="D8493" s="1"/>
      <c r="E8493" s="1">
        <v>12</v>
      </c>
      <c r="F8493" s="1">
        <v>6</v>
      </c>
      <c r="G8493" s="1">
        <v>0</v>
      </c>
      <c r="H8493" s="1">
        <v>6</v>
      </c>
      <c r="I8493" s="15">
        <v>0.5</v>
      </c>
      <c r="J8493">
        <f t="shared" si="132"/>
        <v>40</v>
      </c>
    </row>
    <row r="8494" spans="1:10" x14ac:dyDescent="0.3">
      <c r="A8494" t="s">
        <v>8222</v>
      </c>
      <c r="C8494" s="18">
        <v>408.49111162730156</v>
      </c>
      <c r="D8494" s="1"/>
      <c r="E8494" s="1">
        <v>3</v>
      </c>
      <c r="F8494" s="1">
        <v>2</v>
      </c>
      <c r="G8494" s="1">
        <v>0</v>
      </c>
      <c r="H8494" s="1">
        <v>1</v>
      </c>
      <c r="I8494" s="15">
        <v>0.66666666666666663</v>
      </c>
      <c r="J8494">
        <f t="shared" si="132"/>
        <v>40</v>
      </c>
    </row>
    <row r="8495" spans="1:10" x14ac:dyDescent="0.3">
      <c r="A8495" s="21" t="s">
        <v>8223</v>
      </c>
      <c r="C8495" s="18">
        <v>408.48691919800382</v>
      </c>
      <c r="D8495" s="1"/>
      <c r="E8495" s="1">
        <v>11</v>
      </c>
      <c r="F8495" s="1">
        <v>6</v>
      </c>
      <c r="G8495" s="1">
        <v>0</v>
      </c>
      <c r="H8495" s="1">
        <v>5</v>
      </c>
      <c r="I8495" s="15">
        <v>0.54545454545454541</v>
      </c>
      <c r="J8495">
        <f t="shared" si="132"/>
        <v>40</v>
      </c>
    </row>
    <row r="8496" spans="1:10" x14ac:dyDescent="0.3">
      <c r="A8496" t="s">
        <v>8225</v>
      </c>
      <c r="C8496" s="18">
        <v>408.48501549920184</v>
      </c>
      <c r="D8496" s="1"/>
      <c r="E8496" s="1">
        <v>10</v>
      </c>
      <c r="F8496" s="1">
        <v>5</v>
      </c>
      <c r="G8496" s="1">
        <v>1</v>
      </c>
      <c r="H8496" s="1">
        <v>4</v>
      </c>
      <c r="I8496" s="15">
        <v>0.55000000000000004</v>
      </c>
      <c r="J8496">
        <f t="shared" si="132"/>
        <v>40</v>
      </c>
    </row>
    <row r="8497" spans="1:10" x14ac:dyDescent="0.3">
      <c r="A8497" t="s">
        <v>8226</v>
      </c>
      <c r="C8497" s="18">
        <v>408.48458913218332</v>
      </c>
      <c r="D8497" s="1"/>
      <c r="E8497" s="1">
        <v>8</v>
      </c>
      <c r="F8497" s="1">
        <v>4</v>
      </c>
      <c r="G8497" s="1">
        <v>1</v>
      </c>
      <c r="H8497" s="1">
        <v>3</v>
      </c>
      <c r="I8497" s="15">
        <v>0.5625</v>
      </c>
      <c r="J8497">
        <f t="shared" si="132"/>
        <v>40</v>
      </c>
    </row>
    <row r="8498" spans="1:10" x14ac:dyDescent="0.3">
      <c r="A8498" t="s">
        <v>8737</v>
      </c>
      <c r="C8498" s="18">
        <v>408.48165241529068</v>
      </c>
      <c r="D8498" s="1"/>
      <c r="E8498" s="1">
        <v>20</v>
      </c>
      <c r="F8498" s="1">
        <v>9</v>
      </c>
      <c r="G8498" s="1">
        <v>1</v>
      </c>
      <c r="H8498" s="1">
        <v>10</v>
      </c>
      <c r="I8498" s="15">
        <v>0.47499999999999998</v>
      </c>
      <c r="J8498">
        <f t="shared" si="132"/>
        <v>40</v>
      </c>
    </row>
    <row r="8499" spans="1:10" x14ac:dyDescent="0.3">
      <c r="A8499" t="s">
        <v>5680</v>
      </c>
      <c r="C8499" s="18">
        <v>408.4810182966205</v>
      </c>
      <c r="D8499" s="1"/>
      <c r="E8499" s="1">
        <v>24</v>
      </c>
      <c r="F8499" s="1">
        <v>12</v>
      </c>
      <c r="G8499" s="1">
        <v>0</v>
      </c>
      <c r="H8499" s="1">
        <v>12</v>
      </c>
      <c r="I8499" s="15">
        <v>0.5</v>
      </c>
      <c r="J8499">
        <f t="shared" si="132"/>
        <v>40</v>
      </c>
    </row>
    <row r="8500" spans="1:10" x14ac:dyDescent="0.3">
      <c r="A8500" t="s">
        <v>8228</v>
      </c>
      <c r="C8500" s="18">
        <v>408.47560140225403</v>
      </c>
      <c r="D8500" s="1"/>
      <c r="E8500" s="1">
        <v>3</v>
      </c>
      <c r="F8500" s="1">
        <v>2</v>
      </c>
      <c r="G8500" s="1">
        <v>0</v>
      </c>
      <c r="H8500" s="1">
        <v>1</v>
      </c>
      <c r="I8500" s="15">
        <v>0.66666666666666663</v>
      </c>
      <c r="J8500">
        <f t="shared" si="132"/>
        <v>40</v>
      </c>
    </row>
    <row r="8501" spans="1:10" x14ac:dyDescent="0.3">
      <c r="A8501" t="s">
        <v>8229</v>
      </c>
      <c r="C8501" s="18">
        <v>408.4750239391638</v>
      </c>
      <c r="D8501" s="1"/>
      <c r="E8501" s="1">
        <v>3</v>
      </c>
      <c r="F8501" s="1">
        <v>2</v>
      </c>
      <c r="G8501" s="1">
        <v>0</v>
      </c>
      <c r="H8501" s="1">
        <v>1</v>
      </c>
      <c r="I8501" s="15">
        <v>0.66666666666666663</v>
      </c>
      <c r="J8501">
        <f t="shared" si="132"/>
        <v>40</v>
      </c>
    </row>
    <row r="8502" spans="1:10" x14ac:dyDescent="0.3">
      <c r="A8502" t="s">
        <v>8230</v>
      </c>
      <c r="C8502" s="18">
        <v>408.47313884226935</v>
      </c>
      <c r="D8502" s="1"/>
      <c r="E8502" s="1">
        <v>5</v>
      </c>
      <c r="F8502" s="1">
        <v>2</v>
      </c>
      <c r="G8502" s="1">
        <v>0</v>
      </c>
      <c r="H8502" s="1">
        <v>3</v>
      </c>
      <c r="I8502" s="15">
        <v>0.4</v>
      </c>
      <c r="J8502">
        <f t="shared" si="132"/>
        <v>40</v>
      </c>
    </row>
    <row r="8503" spans="1:10" x14ac:dyDescent="0.3">
      <c r="A8503" t="s">
        <v>8231</v>
      </c>
      <c r="C8503" s="18">
        <v>408.46998886764067</v>
      </c>
      <c r="D8503" s="1"/>
      <c r="E8503" s="1">
        <v>3</v>
      </c>
      <c r="F8503" s="1">
        <v>2</v>
      </c>
      <c r="G8503" s="1">
        <v>0</v>
      </c>
      <c r="H8503" s="1">
        <v>1</v>
      </c>
      <c r="I8503" s="15">
        <v>0.66666666666666663</v>
      </c>
      <c r="J8503">
        <f t="shared" si="132"/>
        <v>40</v>
      </c>
    </row>
    <row r="8504" spans="1:10" x14ac:dyDescent="0.3">
      <c r="A8504" t="s">
        <v>8232</v>
      </c>
      <c r="C8504" s="18">
        <v>408.46879804010183</v>
      </c>
      <c r="D8504" s="1"/>
      <c r="E8504" s="1">
        <v>3</v>
      </c>
      <c r="F8504" s="1">
        <v>2</v>
      </c>
      <c r="G8504" s="1">
        <v>0</v>
      </c>
      <c r="H8504" s="1">
        <v>1</v>
      </c>
      <c r="I8504" s="15">
        <v>0.66666666666666663</v>
      </c>
      <c r="J8504">
        <f t="shared" si="132"/>
        <v>40</v>
      </c>
    </row>
    <row r="8505" spans="1:10" x14ac:dyDescent="0.3">
      <c r="A8505" t="s">
        <v>8233</v>
      </c>
      <c r="C8505" s="18">
        <v>408.46250106816854</v>
      </c>
      <c r="D8505" s="1"/>
      <c r="E8505" s="1">
        <v>3</v>
      </c>
      <c r="F8505" s="1">
        <v>2</v>
      </c>
      <c r="G8505" s="1">
        <v>0</v>
      </c>
      <c r="H8505" s="1">
        <v>1</v>
      </c>
      <c r="I8505" s="15">
        <v>0.66666666666666663</v>
      </c>
      <c r="J8505">
        <f t="shared" si="132"/>
        <v>40</v>
      </c>
    </row>
    <row r="8506" spans="1:10" x14ac:dyDescent="0.3">
      <c r="A8506" t="s">
        <v>8234</v>
      </c>
      <c r="C8506" s="18">
        <v>408.4568909544891</v>
      </c>
      <c r="D8506" s="1"/>
      <c r="E8506" s="1">
        <v>3</v>
      </c>
      <c r="F8506" s="1">
        <v>2</v>
      </c>
      <c r="G8506" s="1">
        <v>0</v>
      </c>
      <c r="H8506" s="1">
        <v>1</v>
      </c>
      <c r="I8506" s="15">
        <v>0.66666666666666663</v>
      </c>
      <c r="J8506">
        <f t="shared" si="132"/>
        <v>40</v>
      </c>
    </row>
    <row r="8507" spans="1:10" x14ac:dyDescent="0.3">
      <c r="A8507" t="s">
        <v>8235</v>
      </c>
      <c r="C8507" s="18">
        <v>408.45576495082958</v>
      </c>
      <c r="D8507" s="1"/>
      <c r="E8507" s="1">
        <v>3</v>
      </c>
      <c r="F8507" s="1">
        <v>2</v>
      </c>
      <c r="G8507" s="1">
        <v>0</v>
      </c>
      <c r="H8507" s="1">
        <v>1</v>
      </c>
      <c r="I8507" s="15">
        <v>0.66666666666666663</v>
      </c>
      <c r="J8507">
        <f t="shared" si="132"/>
        <v>40</v>
      </c>
    </row>
    <row r="8508" spans="1:10" x14ac:dyDescent="0.3">
      <c r="A8508" t="s">
        <v>8236</v>
      </c>
      <c r="C8508" s="18">
        <v>408.45007394379746</v>
      </c>
      <c r="D8508" s="1"/>
      <c r="E8508" s="1">
        <v>5</v>
      </c>
      <c r="F8508" s="1">
        <v>3</v>
      </c>
      <c r="G8508" s="1">
        <v>0</v>
      </c>
      <c r="H8508" s="1">
        <v>2</v>
      </c>
      <c r="I8508" s="15">
        <v>0.6</v>
      </c>
      <c r="J8508">
        <f t="shared" si="132"/>
        <v>40</v>
      </c>
    </row>
    <row r="8509" spans="1:10" x14ac:dyDescent="0.3">
      <c r="A8509" t="s">
        <v>8237</v>
      </c>
      <c r="C8509" s="18">
        <v>408.4463838666976</v>
      </c>
      <c r="D8509" s="1"/>
      <c r="E8509" s="1">
        <v>9</v>
      </c>
      <c r="F8509" s="1">
        <v>5</v>
      </c>
      <c r="G8509" s="1">
        <v>0</v>
      </c>
      <c r="H8509" s="1">
        <v>4</v>
      </c>
      <c r="I8509" s="15">
        <v>0.55555555555555558</v>
      </c>
      <c r="J8509">
        <f t="shared" si="132"/>
        <v>40</v>
      </c>
    </row>
    <row r="8510" spans="1:10" x14ac:dyDescent="0.3">
      <c r="A8510" t="s">
        <v>8239</v>
      </c>
      <c r="C8510" s="18">
        <v>408.44092482182225</v>
      </c>
      <c r="D8510" s="1"/>
      <c r="E8510" s="1">
        <v>7</v>
      </c>
      <c r="F8510" s="1">
        <v>4</v>
      </c>
      <c r="G8510" s="1">
        <v>0</v>
      </c>
      <c r="H8510" s="1">
        <v>3</v>
      </c>
      <c r="I8510" s="15">
        <v>0.5714285714285714</v>
      </c>
      <c r="J8510">
        <f t="shared" si="132"/>
        <v>40</v>
      </c>
    </row>
    <row r="8511" spans="1:10" x14ac:dyDescent="0.3">
      <c r="A8511" t="s">
        <v>8240</v>
      </c>
      <c r="C8511" s="18">
        <v>408.44091680423537</v>
      </c>
      <c r="D8511" s="1"/>
      <c r="E8511" s="1">
        <v>6</v>
      </c>
      <c r="F8511" s="1">
        <v>3</v>
      </c>
      <c r="G8511" s="1">
        <v>1</v>
      </c>
      <c r="H8511" s="1">
        <v>2</v>
      </c>
      <c r="I8511" s="15">
        <v>0.58333333333333337</v>
      </c>
      <c r="J8511">
        <f t="shared" si="132"/>
        <v>40</v>
      </c>
    </row>
    <row r="8512" spans="1:10" x14ac:dyDescent="0.3">
      <c r="A8512" t="s">
        <v>8241</v>
      </c>
      <c r="C8512" s="18">
        <v>408.43686431429722</v>
      </c>
      <c r="D8512" s="1"/>
      <c r="E8512" s="1">
        <v>3</v>
      </c>
      <c r="F8512" s="1">
        <v>2</v>
      </c>
      <c r="G8512" s="1">
        <v>0</v>
      </c>
      <c r="H8512" s="1">
        <v>1</v>
      </c>
      <c r="I8512" s="15">
        <v>0.66666666666666663</v>
      </c>
      <c r="J8512">
        <f t="shared" si="132"/>
        <v>40</v>
      </c>
    </row>
    <row r="8513" spans="1:10" x14ac:dyDescent="0.3">
      <c r="A8513" t="s">
        <v>8242</v>
      </c>
      <c r="C8513" s="18">
        <v>408.42907408670294</v>
      </c>
      <c r="D8513" s="1"/>
      <c r="E8513" s="1">
        <v>3</v>
      </c>
      <c r="F8513" s="1">
        <v>2</v>
      </c>
      <c r="G8513" s="1">
        <v>0</v>
      </c>
      <c r="H8513" s="1">
        <v>1</v>
      </c>
      <c r="I8513" s="15">
        <v>0.66666666666666663</v>
      </c>
      <c r="J8513">
        <f t="shared" si="132"/>
        <v>40</v>
      </c>
    </row>
    <row r="8514" spans="1:10" x14ac:dyDescent="0.3">
      <c r="A8514" t="s">
        <v>8243</v>
      </c>
      <c r="C8514" s="18">
        <v>408.42476334600485</v>
      </c>
      <c r="D8514" s="1"/>
      <c r="E8514" s="1">
        <v>12</v>
      </c>
      <c r="F8514" s="1">
        <v>6</v>
      </c>
      <c r="G8514" s="1">
        <v>1</v>
      </c>
      <c r="H8514" s="1">
        <v>5</v>
      </c>
      <c r="I8514" s="15">
        <v>0.54166666666666663</v>
      </c>
      <c r="J8514">
        <f t="shared" si="132"/>
        <v>40</v>
      </c>
    </row>
    <row r="8515" spans="1:10" x14ac:dyDescent="0.3">
      <c r="A8515" t="s">
        <v>8245</v>
      </c>
      <c r="C8515" s="18">
        <v>408.41722752888069</v>
      </c>
      <c r="D8515" s="1"/>
      <c r="E8515" s="1">
        <v>3</v>
      </c>
      <c r="F8515" s="1">
        <v>2</v>
      </c>
      <c r="G8515" s="1">
        <v>0</v>
      </c>
      <c r="H8515" s="1">
        <v>1</v>
      </c>
      <c r="I8515" s="15">
        <v>0.66666666666666663</v>
      </c>
      <c r="J8515">
        <f t="shared" si="132"/>
        <v>40</v>
      </c>
    </row>
    <row r="8516" spans="1:10" x14ac:dyDescent="0.3">
      <c r="A8516" t="s">
        <v>8246</v>
      </c>
      <c r="C8516" s="18">
        <v>408.41708001427747</v>
      </c>
      <c r="D8516" s="1"/>
      <c r="E8516" s="1">
        <v>5</v>
      </c>
      <c r="F8516" s="1">
        <v>3</v>
      </c>
      <c r="G8516" s="1">
        <v>0</v>
      </c>
      <c r="H8516" s="1">
        <v>2</v>
      </c>
      <c r="I8516" s="15">
        <v>0.6</v>
      </c>
      <c r="J8516">
        <f t="shared" ref="J8516:J8579" si="133">IF(E8516&lt;=30,40,20)</f>
        <v>40</v>
      </c>
    </row>
    <row r="8517" spans="1:10" x14ac:dyDescent="0.3">
      <c r="A8517" t="s">
        <v>7681</v>
      </c>
      <c r="C8517" s="18">
        <v>408.41660308348673</v>
      </c>
      <c r="D8517" s="1"/>
      <c r="E8517" s="1">
        <v>7</v>
      </c>
      <c r="F8517" s="1">
        <v>4</v>
      </c>
      <c r="G8517" s="1">
        <v>0</v>
      </c>
      <c r="H8517" s="1">
        <v>3</v>
      </c>
      <c r="I8517" s="15">
        <v>0.5714285714285714</v>
      </c>
      <c r="J8517">
        <f t="shared" si="133"/>
        <v>40</v>
      </c>
    </row>
    <row r="8518" spans="1:10" x14ac:dyDescent="0.3">
      <c r="A8518" t="s">
        <v>8247</v>
      </c>
      <c r="C8518" s="18">
        <v>408.41409422037731</v>
      </c>
      <c r="D8518" s="1"/>
      <c r="E8518" s="1">
        <v>13</v>
      </c>
      <c r="F8518" s="1">
        <v>7</v>
      </c>
      <c r="G8518" s="1">
        <v>0</v>
      </c>
      <c r="H8518" s="1">
        <v>6</v>
      </c>
      <c r="I8518" s="15">
        <v>0.53846153846153844</v>
      </c>
      <c r="J8518">
        <f t="shared" si="133"/>
        <v>40</v>
      </c>
    </row>
    <row r="8519" spans="1:10" x14ac:dyDescent="0.3">
      <c r="A8519" t="s">
        <v>8248</v>
      </c>
      <c r="C8519" s="18">
        <v>408.41072298316078</v>
      </c>
      <c r="D8519" s="1"/>
      <c r="E8519" s="1">
        <v>3</v>
      </c>
      <c r="F8519" s="1">
        <v>2</v>
      </c>
      <c r="G8519" s="1">
        <v>0</v>
      </c>
      <c r="H8519" s="1">
        <v>1</v>
      </c>
      <c r="I8519" s="15">
        <v>0.66666666666666663</v>
      </c>
      <c r="J8519">
        <f t="shared" si="133"/>
        <v>40</v>
      </c>
    </row>
    <row r="8520" spans="1:10" x14ac:dyDescent="0.3">
      <c r="A8520" t="s">
        <v>8249</v>
      </c>
      <c r="C8520" s="18">
        <v>408.40983975297587</v>
      </c>
      <c r="D8520" s="1"/>
      <c r="E8520" s="1">
        <v>3</v>
      </c>
      <c r="F8520" s="1">
        <v>2</v>
      </c>
      <c r="G8520" s="1">
        <v>0</v>
      </c>
      <c r="H8520" s="1">
        <v>1</v>
      </c>
      <c r="I8520" s="15">
        <v>0.66666666666666663</v>
      </c>
      <c r="J8520">
        <f t="shared" si="133"/>
        <v>40</v>
      </c>
    </row>
    <row r="8521" spans="1:10" x14ac:dyDescent="0.3">
      <c r="A8521" t="s">
        <v>8250</v>
      </c>
      <c r="C8521" s="18">
        <v>408.40670788042684</v>
      </c>
      <c r="D8521" s="1"/>
      <c r="E8521" s="1">
        <v>3</v>
      </c>
      <c r="F8521" s="1">
        <v>2</v>
      </c>
      <c r="G8521" s="1">
        <v>0</v>
      </c>
      <c r="H8521" s="1">
        <v>1</v>
      </c>
      <c r="I8521" s="15">
        <v>0.66666666666666663</v>
      </c>
      <c r="J8521">
        <f t="shared" si="133"/>
        <v>40</v>
      </c>
    </row>
    <row r="8522" spans="1:10" x14ac:dyDescent="0.3">
      <c r="A8522" t="s">
        <v>8251</v>
      </c>
      <c r="C8522" s="18">
        <v>408.40381462468468</v>
      </c>
      <c r="D8522" s="1"/>
      <c r="E8522" s="1">
        <v>3</v>
      </c>
      <c r="F8522" s="1">
        <v>2</v>
      </c>
      <c r="G8522" s="1">
        <v>0</v>
      </c>
      <c r="H8522" s="1">
        <v>1</v>
      </c>
      <c r="I8522" s="15">
        <v>0.66666666666666663</v>
      </c>
      <c r="J8522">
        <f t="shared" si="133"/>
        <v>40</v>
      </c>
    </row>
    <row r="8523" spans="1:10" x14ac:dyDescent="0.3">
      <c r="A8523" t="s">
        <v>8252</v>
      </c>
      <c r="C8523" s="18">
        <v>408.40140867637678</v>
      </c>
      <c r="D8523" s="1"/>
      <c r="E8523" s="1">
        <v>3</v>
      </c>
      <c r="F8523" s="1">
        <v>1</v>
      </c>
      <c r="G8523" s="1">
        <v>0</v>
      </c>
      <c r="H8523" s="1">
        <v>2</v>
      </c>
      <c r="I8523" s="15">
        <v>0.33333333333333331</v>
      </c>
      <c r="J8523">
        <f t="shared" si="133"/>
        <v>40</v>
      </c>
    </row>
    <row r="8524" spans="1:10" x14ac:dyDescent="0.3">
      <c r="A8524" t="s">
        <v>8253</v>
      </c>
      <c r="C8524" s="18">
        <v>408.38965741942621</v>
      </c>
      <c r="D8524" s="1"/>
      <c r="E8524" s="1">
        <v>5</v>
      </c>
      <c r="F8524" s="1">
        <v>3</v>
      </c>
      <c r="G8524" s="1">
        <v>0</v>
      </c>
      <c r="H8524" s="1">
        <v>2</v>
      </c>
      <c r="I8524" s="15">
        <v>0.6</v>
      </c>
      <c r="J8524">
        <f t="shared" si="133"/>
        <v>40</v>
      </c>
    </row>
    <row r="8525" spans="1:10" x14ac:dyDescent="0.3">
      <c r="A8525" t="s">
        <v>8254</v>
      </c>
      <c r="C8525" s="18">
        <v>408.38700590256713</v>
      </c>
      <c r="D8525" s="1"/>
      <c r="E8525" s="1">
        <v>6</v>
      </c>
      <c r="F8525" s="1">
        <v>4</v>
      </c>
      <c r="G8525" s="1">
        <v>0</v>
      </c>
      <c r="H8525" s="1">
        <v>2</v>
      </c>
      <c r="I8525" s="15">
        <v>0.66666666666666663</v>
      </c>
      <c r="J8525">
        <f t="shared" si="133"/>
        <v>40</v>
      </c>
    </row>
    <row r="8526" spans="1:10" x14ac:dyDescent="0.3">
      <c r="A8526" t="s">
        <v>8255</v>
      </c>
      <c r="C8526" s="18">
        <v>408.38077617760615</v>
      </c>
      <c r="D8526" s="1"/>
      <c r="E8526" s="1">
        <v>12</v>
      </c>
      <c r="F8526" s="1">
        <v>7</v>
      </c>
      <c r="G8526" s="1">
        <v>0</v>
      </c>
      <c r="H8526" s="1">
        <v>5</v>
      </c>
      <c r="I8526" s="15">
        <v>0.58333333333333337</v>
      </c>
      <c r="J8526">
        <f t="shared" si="133"/>
        <v>40</v>
      </c>
    </row>
    <row r="8527" spans="1:10" x14ac:dyDescent="0.3">
      <c r="A8527" t="s">
        <v>8256</v>
      </c>
      <c r="C8527" s="18">
        <v>408.37690968772324</v>
      </c>
      <c r="D8527" s="1"/>
      <c r="E8527" s="1">
        <v>3</v>
      </c>
      <c r="F8527" s="1">
        <v>2</v>
      </c>
      <c r="G8527" s="1">
        <v>0</v>
      </c>
      <c r="H8527" s="1">
        <v>1</v>
      </c>
      <c r="I8527" s="15">
        <v>0.66666666666666663</v>
      </c>
      <c r="J8527">
        <f t="shared" si="133"/>
        <v>40</v>
      </c>
    </row>
    <row r="8528" spans="1:10" x14ac:dyDescent="0.3">
      <c r="A8528" t="s">
        <v>8257</v>
      </c>
      <c r="C8528" s="18">
        <v>408.36389883428217</v>
      </c>
      <c r="D8528" s="1"/>
      <c r="E8528" s="1">
        <v>9</v>
      </c>
      <c r="F8528" s="1">
        <v>5</v>
      </c>
      <c r="G8528" s="1">
        <v>0</v>
      </c>
      <c r="H8528" s="1">
        <v>4</v>
      </c>
      <c r="I8528" s="15">
        <v>0.55555555555555558</v>
      </c>
      <c r="J8528">
        <f t="shared" si="133"/>
        <v>40</v>
      </c>
    </row>
    <row r="8529" spans="1:10" x14ac:dyDescent="0.3">
      <c r="A8529" t="s">
        <v>8267</v>
      </c>
      <c r="C8529" s="18">
        <v>408.36083624598041</v>
      </c>
      <c r="D8529" s="1"/>
      <c r="E8529" s="1">
        <v>32</v>
      </c>
      <c r="F8529" s="1">
        <v>15</v>
      </c>
      <c r="G8529" s="1">
        <v>1</v>
      </c>
      <c r="H8529" s="1">
        <v>16</v>
      </c>
      <c r="I8529" s="15">
        <v>0.484375</v>
      </c>
      <c r="J8529">
        <f t="shared" si="133"/>
        <v>20</v>
      </c>
    </row>
    <row r="8530" spans="1:10" x14ac:dyDescent="0.3">
      <c r="A8530" t="s">
        <v>8258</v>
      </c>
      <c r="C8530" s="18">
        <v>408.35718008467194</v>
      </c>
      <c r="D8530" s="1"/>
      <c r="E8530" s="1">
        <v>3</v>
      </c>
      <c r="F8530" s="1">
        <v>2</v>
      </c>
      <c r="G8530" s="1">
        <v>0</v>
      </c>
      <c r="H8530" s="1">
        <v>1</v>
      </c>
      <c r="I8530" s="15">
        <v>0.66666666666666663</v>
      </c>
      <c r="J8530">
        <f t="shared" si="133"/>
        <v>40</v>
      </c>
    </row>
    <row r="8531" spans="1:10" x14ac:dyDescent="0.3">
      <c r="A8531" t="s">
        <v>8259</v>
      </c>
      <c r="C8531" s="18">
        <v>408.35695441044601</v>
      </c>
      <c r="D8531" s="1"/>
      <c r="E8531" s="1">
        <v>3</v>
      </c>
      <c r="F8531" s="1">
        <v>2</v>
      </c>
      <c r="G8531" s="1">
        <v>0</v>
      </c>
      <c r="H8531" s="1">
        <v>1</v>
      </c>
      <c r="I8531" s="15">
        <v>0.66666666666666663</v>
      </c>
      <c r="J8531">
        <f t="shared" si="133"/>
        <v>40</v>
      </c>
    </row>
    <row r="8532" spans="1:10" x14ac:dyDescent="0.3">
      <c r="A8532" t="s">
        <v>8260</v>
      </c>
      <c r="C8532" s="18">
        <v>408.35626705634235</v>
      </c>
      <c r="D8532" s="1"/>
      <c r="E8532" s="1">
        <v>3</v>
      </c>
      <c r="F8532" s="1">
        <v>2</v>
      </c>
      <c r="G8532" s="1">
        <v>0</v>
      </c>
      <c r="H8532" s="1">
        <v>1</v>
      </c>
      <c r="I8532" s="15">
        <v>0.66666666666666663</v>
      </c>
      <c r="J8532">
        <f t="shared" si="133"/>
        <v>40</v>
      </c>
    </row>
    <row r="8533" spans="1:10" x14ac:dyDescent="0.3">
      <c r="A8533" t="s">
        <v>8261</v>
      </c>
      <c r="C8533" s="18">
        <v>408.34961396303123</v>
      </c>
      <c r="D8533" s="1"/>
      <c r="E8533" s="1">
        <v>3</v>
      </c>
      <c r="F8533" s="1">
        <v>2</v>
      </c>
      <c r="G8533" s="1">
        <v>0</v>
      </c>
      <c r="H8533" s="1">
        <v>1</v>
      </c>
      <c r="I8533" s="15">
        <v>0.66666666666666663</v>
      </c>
      <c r="J8533">
        <f t="shared" si="133"/>
        <v>40</v>
      </c>
    </row>
    <row r="8534" spans="1:10" x14ac:dyDescent="0.3">
      <c r="A8534" t="s">
        <v>8262</v>
      </c>
      <c r="C8534" s="18">
        <v>408.34893039183237</v>
      </c>
      <c r="D8534" s="1"/>
      <c r="E8534" s="1">
        <v>3</v>
      </c>
      <c r="F8534" s="1">
        <v>2</v>
      </c>
      <c r="G8534" s="1">
        <v>0</v>
      </c>
      <c r="H8534" s="1">
        <v>1</v>
      </c>
      <c r="I8534" s="15">
        <v>0.66666666666666663</v>
      </c>
      <c r="J8534">
        <f t="shared" si="133"/>
        <v>40</v>
      </c>
    </row>
    <row r="8535" spans="1:10" x14ac:dyDescent="0.3">
      <c r="A8535" t="s">
        <v>8264</v>
      </c>
      <c r="C8535" s="18">
        <v>408.34537583100848</v>
      </c>
      <c r="D8535" s="1"/>
      <c r="E8535" s="1">
        <v>3</v>
      </c>
      <c r="F8535" s="1">
        <v>2</v>
      </c>
      <c r="G8535" s="1">
        <v>0</v>
      </c>
      <c r="H8535" s="1">
        <v>1</v>
      </c>
      <c r="I8535" s="15">
        <v>0.66666666666666663</v>
      </c>
      <c r="J8535">
        <f t="shared" si="133"/>
        <v>40</v>
      </c>
    </row>
    <row r="8536" spans="1:10" x14ac:dyDescent="0.3">
      <c r="A8536" t="s">
        <v>8265</v>
      </c>
      <c r="C8536" s="18">
        <v>408.34360903382498</v>
      </c>
      <c r="D8536" s="1"/>
      <c r="E8536" s="1">
        <v>3</v>
      </c>
      <c r="F8536" s="1">
        <v>2</v>
      </c>
      <c r="G8536" s="1">
        <v>0</v>
      </c>
      <c r="H8536" s="1">
        <v>1</v>
      </c>
      <c r="I8536" s="15">
        <v>0.66666666666666663</v>
      </c>
      <c r="J8536">
        <f t="shared" si="133"/>
        <v>40</v>
      </c>
    </row>
    <row r="8537" spans="1:10" x14ac:dyDescent="0.3">
      <c r="A8537" t="s">
        <v>8266</v>
      </c>
      <c r="C8537" s="18">
        <v>408.3432889228647</v>
      </c>
      <c r="D8537" s="1"/>
      <c r="E8537" s="1">
        <v>5</v>
      </c>
      <c r="F8537" s="1">
        <v>3</v>
      </c>
      <c r="G8537" s="1">
        <v>0</v>
      </c>
      <c r="H8537" s="1">
        <v>2</v>
      </c>
      <c r="I8537" s="15">
        <v>0.6</v>
      </c>
      <c r="J8537">
        <f t="shared" si="133"/>
        <v>40</v>
      </c>
    </row>
    <row r="8538" spans="1:10" x14ac:dyDescent="0.3">
      <c r="A8538" t="s">
        <v>8558</v>
      </c>
      <c r="C8538" s="18">
        <v>408.33908702170601</v>
      </c>
      <c r="D8538" s="1"/>
      <c r="E8538" s="1">
        <v>80</v>
      </c>
      <c r="F8538" s="1">
        <v>40</v>
      </c>
      <c r="G8538" s="1">
        <v>1</v>
      </c>
      <c r="H8538" s="1">
        <v>39</v>
      </c>
      <c r="I8538" s="15">
        <v>0.50624999999999998</v>
      </c>
      <c r="J8538">
        <f t="shared" si="133"/>
        <v>20</v>
      </c>
    </row>
    <row r="8539" spans="1:10" x14ac:dyDescent="0.3">
      <c r="A8539" t="s">
        <v>8268</v>
      </c>
      <c r="C8539" s="18">
        <v>408.33634217188114</v>
      </c>
      <c r="D8539" s="1"/>
      <c r="E8539" s="1">
        <v>3</v>
      </c>
      <c r="F8539" s="1">
        <v>2</v>
      </c>
      <c r="G8539" s="1">
        <v>0</v>
      </c>
      <c r="H8539" s="1">
        <v>1</v>
      </c>
      <c r="I8539" s="15">
        <v>0.66666666666666663</v>
      </c>
      <c r="J8539">
        <f t="shared" si="133"/>
        <v>40</v>
      </c>
    </row>
    <row r="8540" spans="1:10" x14ac:dyDescent="0.3">
      <c r="A8540" s="21" t="s">
        <v>8269</v>
      </c>
      <c r="C8540" s="18">
        <v>408.33432579973788</v>
      </c>
      <c r="D8540" s="1"/>
      <c r="E8540" s="1">
        <v>3</v>
      </c>
      <c r="F8540" s="1">
        <v>2</v>
      </c>
      <c r="G8540" s="1">
        <v>0</v>
      </c>
      <c r="H8540" s="1">
        <v>1</v>
      </c>
      <c r="I8540" s="15">
        <v>0.66666666666666663</v>
      </c>
      <c r="J8540">
        <f t="shared" si="133"/>
        <v>40</v>
      </c>
    </row>
    <row r="8541" spans="1:10" x14ac:dyDescent="0.3">
      <c r="A8541" t="s">
        <v>8270</v>
      </c>
      <c r="C8541" s="18">
        <v>408.32986920533892</v>
      </c>
      <c r="D8541" s="1"/>
      <c r="E8541" s="1">
        <v>3</v>
      </c>
      <c r="F8541" s="1">
        <v>1</v>
      </c>
      <c r="G8541" s="1">
        <v>2</v>
      </c>
      <c r="H8541" s="1">
        <v>0</v>
      </c>
      <c r="I8541" s="15">
        <v>0.66666666666666663</v>
      </c>
      <c r="J8541">
        <f t="shared" si="133"/>
        <v>40</v>
      </c>
    </row>
    <row r="8542" spans="1:10" x14ac:dyDescent="0.3">
      <c r="A8542" t="s">
        <v>8271</v>
      </c>
      <c r="C8542" s="18">
        <v>408.32775145568615</v>
      </c>
      <c r="D8542" s="1"/>
      <c r="E8542" s="1">
        <v>3</v>
      </c>
      <c r="F8542" s="1">
        <v>2</v>
      </c>
      <c r="G8542" s="1">
        <v>0</v>
      </c>
      <c r="H8542" s="1">
        <v>1</v>
      </c>
      <c r="I8542" s="15">
        <v>0.66666666666666663</v>
      </c>
      <c r="J8542">
        <f t="shared" si="133"/>
        <v>40</v>
      </c>
    </row>
    <row r="8543" spans="1:10" x14ac:dyDescent="0.3">
      <c r="A8543" t="s">
        <v>8272</v>
      </c>
      <c r="C8543" s="18">
        <v>442.51356746434777</v>
      </c>
      <c r="D8543" s="1"/>
      <c r="E8543" s="1">
        <v>8</v>
      </c>
      <c r="F8543" s="1">
        <v>5</v>
      </c>
      <c r="G8543" s="1">
        <v>0</v>
      </c>
      <c r="H8543" s="1">
        <v>3</v>
      </c>
      <c r="I8543" s="15">
        <v>0.625</v>
      </c>
      <c r="J8543">
        <f t="shared" si="133"/>
        <v>40</v>
      </c>
    </row>
    <row r="8544" spans="1:10" x14ac:dyDescent="0.3">
      <c r="A8544" t="s">
        <v>8273</v>
      </c>
      <c r="C8544" s="18">
        <v>408.32014584276021</v>
      </c>
      <c r="D8544" s="1"/>
      <c r="E8544" s="1">
        <v>3</v>
      </c>
      <c r="F8544" s="1">
        <v>2</v>
      </c>
      <c r="G8544" s="1">
        <v>0</v>
      </c>
      <c r="H8544" s="1">
        <v>1</v>
      </c>
      <c r="I8544" s="15">
        <v>0.66666666666666663</v>
      </c>
      <c r="J8544">
        <f t="shared" si="133"/>
        <v>40</v>
      </c>
    </row>
    <row r="8545" spans="1:10" x14ac:dyDescent="0.3">
      <c r="A8545" t="s">
        <v>8274</v>
      </c>
      <c r="C8545" s="18">
        <v>408.31461221665302</v>
      </c>
      <c r="D8545" s="1"/>
      <c r="E8545" s="1">
        <v>9</v>
      </c>
      <c r="F8545" s="1">
        <v>5</v>
      </c>
      <c r="G8545" s="1">
        <v>0</v>
      </c>
      <c r="H8545" s="1">
        <v>4</v>
      </c>
      <c r="I8545" s="15">
        <v>0.55555555555555558</v>
      </c>
      <c r="J8545">
        <f t="shared" si="133"/>
        <v>40</v>
      </c>
    </row>
    <row r="8546" spans="1:10" x14ac:dyDescent="0.3">
      <c r="A8546" t="s">
        <v>8275</v>
      </c>
      <c r="C8546" s="18">
        <v>408.31220626726144</v>
      </c>
      <c r="D8546" s="1"/>
      <c r="E8546" s="1">
        <v>5</v>
      </c>
      <c r="F8546" s="1">
        <v>3</v>
      </c>
      <c r="G8546" s="1">
        <v>0</v>
      </c>
      <c r="H8546" s="1">
        <v>2</v>
      </c>
      <c r="I8546" s="15">
        <v>0.6</v>
      </c>
      <c r="J8546">
        <f t="shared" si="133"/>
        <v>40</v>
      </c>
    </row>
    <row r="8547" spans="1:10" x14ac:dyDescent="0.3">
      <c r="A8547" t="s">
        <v>8276</v>
      </c>
      <c r="C8547" s="18">
        <v>408.31143374741225</v>
      </c>
      <c r="D8547" s="1"/>
      <c r="E8547" s="1">
        <v>3</v>
      </c>
      <c r="F8547" s="1">
        <v>2</v>
      </c>
      <c r="G8547" s="1">
        <v>0</v>
      </c>
      <c r="H8547" s="1">
        <v>1</v>
      </c>
      <c r="I8547" s="15">
        <v>0.66666666666666663</v>
      </c>
      <c r="J8547">
        <f t="shared" si="133"/>
        <v>40</v>
      </c>
    </row>
    <row r="8548" spans="1:10" x14ac:dyDescent="0.3">
      <c r="A8548" t="s">
        <v>8277</v>
      </c>
      <c r="C8548" s="18">
        <v>408.3113342783567</v>
      </c>
      <c r="D8548" s="1"/>
      <c r="E8548" s="1">
        <v>3</v>
      </c>
      <c r="F8548" s="1">
        <v>2</v>
      </c>
      <c r="G8548" s="1">
        <v>0</v>
      </c>
      <c r="H8548" s="1">
        <v>1</v>
      </c>
      <c r="I8548" s="15">
        <v>0.66666666666666663</v>
      </c>
      <c r="J8548">
        <f t="shared" si="133"/>
        <v>40</v>
      </c>
    </row>
    <row r="8549" spans="1:10" x14ac:dyDescent="0.3">
      <c r="A8549" t="s">
        <v>8278</v>
      </c>
      <c r="C8549" s="18">
        <v>408.30894908008679</v>
      </c>
      <c r="D8549" s="1"/>
      <c r="E8549" s="1">
        <v>3</v>
      </c>
      <c r="F8549" s="1">
        <v>2</v>
      </c>
      <c r="G8549" s="1">
        <v>0</v>
      </c>
      <c r="H8549" s="1">
        <v>1</v>
      </c>
      <c r="I8549" s="15">
        <v>0.66666666666666663</v>
      </c>
      <c r="J8549">
        <f t="shared" si="133"/>
        <v>40</v>
      </c>
    </row>
    <row r="8550" spans="1:10" x14ac:dyDescent="0.3">
      <c r="A8550" t="s">
        <v>8279</v>
      </c>
      <c r="C8550" s="18">
        <v>408.30346381777565</v>
      </c>
      <c r="D8550" s="1"/>
      <c r="E8550" s="1">
        <v>3</v>
      </c>
      <c r="F8550" s="1">
        <v>2</v>
      </c>
      <c r="G8550" s="1">
        <v>0</v>
      </c>
      <c r="H8550" s="1">
        <v>1</v>
      </c>
      <c r="I8550" s="15">
        <v>0.66666666666666663</v>
      </c>
      <c r="J8550">
        <f t="shared" si="133"/>
        <v>40</v>
      </c>
    </row>
    <row r="8551" spans="1:10" x14ac:dyDescent="0.3">
      <c r="A8551" t="s">
        <v>8769</v>
      </c>
      <c r="C8551" s="18">
        <v>408.29645098242236</v>
      </c>
      <c r="D8551" s="1"/>
      <c r="E8551" s="1">
        <v>3</v>
      </c>
      <c r="F8551" s="1">
        <v>1</v>
      </c>
      <c r="G8551" s="1">
        <v>1</v>
      </c>
      <c r="H8551" s="1">
        <v>1</v>
      </c>
      <c r="I8551" s="15">
        <v>0.5</v>
      </c>
      <c r="J8551">
        <f t="shared" si="133"/>
        <v>40</v>
      </c>
    </row>
    <row r="8552" spans="1:10" x14ac:dyDescent="0.3">
      <c r="A8552" t="s">
        <v>8280</v>
      </c>
      <c r="C8552" s="18">
        <v>408.29366535494108</v>
      </c>
      <c r="D8552" s="1"/>
      <c r="E8552" s="1">
        <v>6</v>
      </c>
      <c r="F8552" s="1">
        <v>3</v>
      </c>
      <c r="G8552" s="1">
        <v>0</v>
      </c>
      <c r="H8552" s="1">
        <v>3</v>
      </c>
      <c r="I8552" s="15">
        <v>0.5</v>
      </c>
      <c r="J8552">
        <f t="shared" si="133"/>
        <v>40</v>
      </c>
    </row>
    <row r="8553" spans="1:10" x14ac:dyDescent="0.3">
      <c r="A8553" t="s">
        <v>8281</v>
      </c>
      <c r="C8553" s="18">
        <v>408.29130865945319</v>
      </c>
      <c r="D8553" s="1"/>
      <c r="E8553" s="1">
        <v>3</v>
      </c>
      <c r="F8553" s="1">
        <v>2</v>
      </c>
      <c r="G8553" s="1">
        <v>0</v>
      </c>
      <c r="H8553" s="1">
        <v>1</v>
      </c>
      <c r="I8553" s="15">
        <v>0.66666666666666663</v>
      </c>
      <c r="J8553">
        <f t="shared" si="133"/>
        <v>40</v>
      </c>
    </row>
    <row r="8554" spans="1:10" x14ac:dyDescent="0.3">
      <c r="A8554" t="s">
        <v>8283</v>
      </c>
      <c r="C8554" s="18">
        <v>408.26057180474993</v>
      </c>
      <c r="D8554" s="1"/>
      <c r="E8554" s="1">
        <v>3</v>
      </c>
      <c r="F8554" s="1">
        <v>2</v>
      </c>
      <c r="G8554" s="1">
        <v>0</v>
      </c>
      <c r="H8554" s="1">
        <v>1</v>
      </c>
      <c r="I8554" s="15">
        <v>0.66666666666666663</v>
      </c>
      <c r="J8554">
        <f t="shared" si="133"/>
        <v>40</v>
      </c>
    </row>
    <row r="8555" spans="1:10" x14ac:dyDescent="0.3">
      <c r="A8555" t="s">
        <v>8284</v>
      </c>
      <c r="C8555" s="18">
        <v>408.25870384975599</v>
      </c>
      <c r="D8555" s="1"/>
      <c r="E8555" s="1">
        <v>5</v>
      </c>
      <c r="F8555" s="1">
        <v>3</v>
      </c>
      <c r="G8555" s="1">
        <v>0</v>
      </c>
      <c r="H8555" s="1">
        <v>2</v>
      </c>
      <c r="I8555" s="15">
        <v>0.6</v>
      </c>
      <c r="J8555">
        <f t="shared" si="133"/>
        <v>40</v>
      </c>
    </row>
    <row r="8556" spans="1:10" x14ac:dyDescent="0.3">
      <c r="A8556" t="s">
        <v>8285</v>
      </c>
      <c r="C8556" s="18">
        <v>408.25489917025277</v>
      </c>
      <c r="D8556" s="1"/>
      <c r="E8556" s="1">
        <v>5</v>
      </c>
      <c r="F8556" s="1">
        <v>3</v>
      </c>
      <c r="G8556" s="1">
        <v>0</v>
      </c>
      <c r="H8556" s="1">
        <v>2</v>
      </c>
      <c r="I8556" s="15">
        <v>0.6</v>
      </c>
      <c r="J8556">
        <f t="shared" si="133"/>
        <v>40</v>
      </c>
    </row>
    <row r="8557" spans="1:10" x14ac:dyDescent="0.3">
      <c r="A8557" t="s">
        <v>8286</v>
      </c>
      <c r="C8557" s="18">
        <v>408.23840291183097</v>
      </c>
      <c r="D8557" s="1"/>
      <c r="E8557" s="1">
        <v>1</v>
      </c>
      <c r="F8557" s="1">
        <v>1</v>
      </c>
      <c r="G8557" s="1">
        <v>0</v>
      </c>
      <c r="H8557" s="1">
        <v>0</v>
      </c>
      <c r="I8557" s="15">
        <v>1</v>
      </c>
      <c r="J8557">
        <f t="shared" si="133"/>
        <v>40</v>
      </c>
    </row>
    <row r="8558" spans="1:10" x14ac:dyDescent="0.3">
      <c r="A8558" t="s">
        <v>8287</v>
      </c>
      <c r="C8558" s="18">
        <v>408.23805177125172</v>
      </c>
      <c r="D8558" s="1"/>
      <c r="E8558" s="1">
        <v>5</v>
      </c>
      <c r="F8558" s="1">
        <v>2</v>
      </c>
      <c r="G8558" s="1">
        <v>2</v>
      </c>
      <c r="H8558" s="1">
        <v>1</v>
      </c>
      <c r="I8558" s="15">
        <v>0.6</v>
      </c>
      <c r="J8558">
        <f t="shared" si="133"/>
        <v>40</v>
      </c>
    </row>
    <row r="8559" spans="1:10" x14ac:dyDescent="0.3">
      <c r="A8559" t="s">
        <v>8289</v>
      </c>
      <c r="C8559" s="18">
        <v>408.211045128688</v>
      </c>
      <c r="D8559" s="1"/>
      <c r="E8559" s="1">
        <v>5</v>
      </c>
      <c r="F8559" s="1">
        <v>3</v>
      </c>
      <c r="G8559" s="1">
        <v>0</v>
      </c>
      <c r="H8559" s="1">
        <v>2</v>
      </c>
      <c r="I8559" s="15">
        <v>0.6</v>
      </c>
      <c r="J8559">
        <f t="shared" si="133"/>
        <v>40</v>
      </c>
    </row>
    <row r="8560" spans="1:10" x14ac:dyDescent="0.3">
      <c r="A8560" t="s">
        <v>8290</v>
      </c>
      <c r="C8560" s="18">
        <v>408.20753616028537</v>
      </c>
      <c r="D8560" s="1"/>
      <c r="E8560" s="1">
        <v>3</v>
      </c>
      <c r="F8560" s="1">
        <v>2</v>
      </c>
      <c r="G8560" s="1">
        <v>0</v>
      </c>
      <c r="H8560" s="1">
        <v>1</v>
      </c>
      <c r="I8560" s="15">
        <v>0.66666666666666663</v>
      </c>
      <c r="J8560">
        <f t="shared" si="133"/>
        <v>40</v>
      </c>
    </row>
    <row r="8561" spans="1:10" x14ac:dyDescent="0.3">
      <c r="A8561" t="s">
        <v>8292</v>
      </c>
      <c r="C8561" s="18">
        <v>408.18847582262475</v>
      </c>
      <c r="D8561" s="1"/>
      <c r="E8561" s="1">
        <v>3</v>
      </c>
      <c r="F8561" s="1">
        <v>2</v>
      </c>
      <c r="G8561" s="1">
        <v>0</v>
      </c>
      <c r="H8561" s="1">
        <v>1</v>
      </c>
      <c r="I8561" s="15">
        <v>0.66666666666666663</v>
      </c>
      <c r="J8561">
        <f t="shared" si="133"/>
        <v>40</v>
      </c>
    </row>
    <row r="8562" spans="1:10" x14ac:dyDescent="0.3">
      <c r="A8562" t="s">
        <v>8294</v>
      </c>
      <c r="C8562" s="18">
        <v>408.17264749017028</v>
      </c>
      <c r="D8562" s="1"/>
      <c r="E8562" s="1">
        <v>3</v>
      </c>
      <c r="F8562" s="1">
        <v>2</v>
      </c>
      <c r="G8562" s="1">
        <v>0</v>
      </c>
      <c r="H8562" s="1">
        <v>1</v>
      </c>
      <c r="I8562" s="15">
        <v>0.66666666666666663</v>
      </c>
      <c r="J8562">
        <f t="shared" si="133"/>
        <v>40</v>
      </c>
    </row>
    <row r="8563" spans="1:10" x14ac:dyDescent="0.3">
      <c r="A8563" t="s">
        <v>8295</v>
      </c>
      <c r="C8563" s="18">
        <v>408.17245184619793</v>
      </c>
      <c r="D8563" s="1"/>
      <c r="E8563" s="1">
        <v>3</v>
      </c>
      <c r="F8563" s="1">
        <v>2</v>
      </c>
      <c r="G8563" s="1">
        <v>0</v>
      </c>
      <c r="H8563" s="1">
        <v>1</v>
      </c>
      <c r="I8563" s="15">
        <v>0.66666666666666663</v>
      </c>
      <c r="J8563">
        <f t="shared" si="133"/>
        <v>40</v>
      </c>
    </row>
    <row r="8564" spans="1:10" x14ac:dyDescent="0.3">
      <c r="A8564" t="s">
        <v>8296</v>
      </c>
      <c r="C8564" s="18">
        <v>408.16482612386073</v>
      </c>
      <c r="D8564" s="1"/>
      <c r="E8564" s="1">
        <v>8</v>
      </c>
      <c r="F8564" s="1">
        <v>3</v>
      </c>
      <c r="G8564" s="1">
        <v>2</v>
      </c>
      <c r="H8564" s="1">
        <v>3</v>
      </c>
      <c r="I8564" s="15">
        <v>0.5</v>
      </c>
      <c r="J8564">
        <f t="shared" si="133"/>
        <v>40</v>
      </c>
    </row>
    <row r="8565" spans="1:10" x14ac:dyDescent="0.3">
      <c r="A8565" t="s">
        <v>8297</v>
      </c>
      <c r="C8565" s="18">
        <v>408.16103556237493</v>
      </c>
      <c r="D8565" s="1"/>
      <c r="E8565" s="1">
        <v>3</v>
      </c>
      <c r="F8565" s="1">
        <v>2</v>
      </c>
      <c r="G8565" s="1">
        <v>0</v>
      </c>
      <c r="H8565" s="1">
        <v>1</v>
      </c>
      <c r="I8565" s="15">
        <v>0.66666666666666663</v>
      </c>
      <c r="J8565">
        <f t="shared" si="133"/>
        <v>40</v>
      </c>
    </row>
    <row r="8566" spans="1:10" x14ac:dyDescent="0.3">
      <c r="A8566" t="s">
        <v>8298</v>
      </c>
      <c r="C8566" s="18">
        <v>408.15764219374728</v>
      </c>
      <c r="D8566" s="1"/>
      <c r="E8566" s="1">
        <v>3</v>
      </c>
      <c r="F8566" s="1">
        <v>2</v>
      </c>
      <c r="G8566" s="1">
        <v>0</v>
      </c>
      <c r="H8566" s="1">
        <v>1</v>
      </c>
      <c r="I8566" s="15">
        <v>0.66666666666666663</v>
      </c>
      <c r="J8566">
        <f t="shared" si="133"/>
        <v>40</v>
      </c>
    </row>
    <row r="8567" spans="1:10" x14ac:dyDescent="0.3">
      <c r="A8567" t="s">
        <v>8299</v>
      </c>
      <c r="C8567" s="18">
        <v>408.15737718526833</v>
      </c>
      <c r="D8567" s="1"/>
      <c r="E8567" s="1">
        <v>5</v>
      </c>
      <c r="F8567" s="1">
        <v>3</v>
      </c>
      <c r="G8567" s="1">
        <v>0</v>
      </c>
      <c r="H8567" s="1">
        <v>2</v>
      </c>
      <c r="I8567" s="15">
        <v>0.6</v>
      </c>
      <c r="J8567">
        <f t="shared" si="133"/>
        <v>40</v>
      </c>
    </row>
    <row r="8568" spans="1:10" x14ac:dyDescent="0.3">
      <c r="A8568" t="s">
        <v>8300</v>
      </c>
      <c r="C8568" s="18">
        <v>408.15654203255212</v>
      </c>
      <c r="D8568" s="1"/>
      <c r="E8568" s="1">
        <v>3</v>
      </c>
      <c r="F8568" s="1">
        <v>2</v>
      </c>
      <c r="G8568" s="1">
        <v>0</v>
      </c>
      <c r="H8568" s="1">
        <v>1</v>
      </c>
      <c r="I8568" s="15">
        <v>0.66666666666666663</v>
      </c>
      <c r="J8568">
        <f t="shared" si="133"/>
        <v>40</v>
      </c>
    </row>
    <row r="8569" spans="1:10" x14ac:dyDescent="0.3">
      <c r="A8569" t="s">
        <v>8301</v>
      </c>
      <c r="C8569" s="18">
        <v>408.15599156081544</v>
      </c>
      <c r="D8569" s="1"/>
      <c r="E8569" s="1">
        <v>21</v>
      </c>
      <c r="F8569" s="1">
        <v>11</v>
      </c>
      <c r="G8569" s="1">
        <v>0</v>
      </c>
      <c r="H8569" s="1">
        <v>10</v>
      </c>
      <c r="I8569" s="15">
        <v>0.52380952380952384</v>
      </c>
      <c r="J8569">
        <f t="shared" si="133"/>
        <v>40</v>
      </c>
    </row>
    <row r="8570" spans="1:10" x14ac:dyDescent="0.3">
      <c r="A8570" t="s">
        <v>8302</v>
      </c>
      <c r="C8570" s="18">
        <v>408.15436126446025</v>
      </c>
      <c r="D8570" s="1"/>
      <c r="E8570" s="1">
        <v>5</v>
      </c>
      <c r="F8570" s="1">
        <v>3</v>
      </c>
      <c r="G8570" s="1">
        <v>0</v>
      </c>
      <c r="H8570" s="1">
        <v>2</v>
      </c>
      <c r="I8570" s="15">
        <v>0.6</v>
      </c>
      <c r="J8570">
        <f t="shared" si="133"/>
        <v>40</v>
      </c>
    </row>
    <row r="8571" spans="1:10" x14ac:dyDescent="0.3">
      <c r="A8571" t="s">
        <v>8303</v>
      </c>
      <c r="C8571" s="18">
        <v>408.14793842981385</v>
      </c>
      <c r="D8571" s="1"/>
      <c r="E8571" s="1">
        <v>3</v>
      </c>
      <c r="F8571" s="1">
        <v>2</v>
      </c>
      <c r="G8571" s="1">
        <v>0</v>
      </c>
      <c r="H8571" s="1">
        <v>1</v>
      </c>
      <c r="I8571" s="15">
        <v>0.66666666666666663</v>
      </c>
      <c r="J8571">
        <f t="shared" si="133"/>
        <v>40</v>
      </c>
    </row>
    <row r="8572" spans="1:10" x14ac:dyDescent="0.3">
      <c r="A8572" t="s">
        <v>8304</v>
      </c>
      <c r="C8572" s="18">
        <v>408.14369909300865</v>
      </c>
      <c r="D8572" s="1"/>
      <c r="E8572" s="1">
        <v>3</v>
      </c>
      <c r="F8572" s="1">
        <v>2</v>
      </c>
      <c r="G8572" s="1">
        <v>0</v>
      </c>
      <c r="H8572" s="1">
        <v>1</v>
      </c>
      <c r="I8572" s="15">
        <v>0.66666666666666663</v>
      </c>
      <c r="J8572">
        <f t="shared" si="133"/>
        <v>40</v>
      </c>
    </row>
    <row r="8573" spans="1:10" x14ac:dyDescent="0.3">
      <c r="A8573" t="s">
        <v>8263</v>
      </c>
      <c r="C8573" s="18">
        <v>408.14138645541101</v>
      </c>
      <c r="D8573" s="1"/>
      <c r="E8573" s="1">
        <v>3</v>
      </c>
      <c r="F8573" s="1">
        <v>2</v>
      </c>
      <c r="G8573" s="1">
        <v>0</v>
      </c>
      <c r="H8573" s="1">
        <v>1</v>
      </c>
      <c r="I8573" s="15">
        <v>0.66666666666666663</v>
      </c>
      <c r="J8573">
        <f t="shared" si="133"/>
        <v>40</v>
      </c>
    </row>
    <row r="8574" spans="1:10" x14ac:dyDescent="0.3">
      <c r="A8574" t="s">
        <v>8305</v>
      </c>
      <c r="C8574" s="18">
        <v>408.14127093074956</v>
      </c>
      <c r="D8574" s="1"/>
      <c r="E8574" s="1">
        <v>5</v>
      </c>
      <c r="F8574" s="1">
        <v>2</v>
      </c>
      <c r="G8574" s="1">
        <v>2</v>
      </c>
      <c r="H8574" s="1">
        <v>1</v>
      </c>
      <c r="I8574" s="15">
        <v>0.6</v>
      </c>
      <c r="J8574">
        <f t="shared" si="133"/>
        <v>40</v>
      </c>
    </row>
    <row r="8575" spans="1:10" x14ac:dyDescent="0.3">
      <c r="A8575" t="s">
        <v>8306</v>
      </c>
      <c r="C8575" s="18">
        <v>408.12955337508504</v>
      </c>
      <c r="D8575" s="1"/>
      <c r="E8575" s="1">
        <v>5</v>
      </c>
      <c r="F8575" s="1">
        <v>3</v>
      </c>
      <c r="G8575" s="1">
        <v>0</v>
      </c>
      <c r="H8575" s="1">
        <v>2</v>
      </c>
      <c r="I8575" s="15">
        <v>0.6</v>
      </c>
      <c r="J8575">
        <f t="shared" si="133"/>
        <v>40</v>
      </c>
    </row>
    <row r="8576" spans="1:10" x14ac:dyDescent="0.3">
      <c r="A8576" t="s">
        <v>8307</v>
      </c>
      <c r="C8576" s="18">
        <v>408.12441697285635</v>
      </c>
      <c r="D8576" s="1"/>
      <c r="E8576" s="1">
        <v>5</v>
      </c>
      <c r="F8576" s="1">
        <v>3</v>
      </c>
      <c r="G8576" s="1">
        <v>0</v>
      </c>
      <c r="H8576" s="1">
        <v>2</v>
      </c>
      <c r="I8576" s="15">
        <v>0.6</v>
      </c>
      <c r="J8576">
        <f t="shared" si="133"/>
        <v>40</v>
      </c>
    </row>
    <row r="8577" spans="1:10" x14ac:dyDescent="0.3">
      <c r="A8577" t="s">
        <v>8349</v>
      </c>
      <c r="C8577" s="18">
        <v>408.11415440839875</v>
      </c>
      <c r="D8577" s="1"/>
      <c r="E8577" s="1">
        <v>22</v>
      </c>
      <c r="F8577" s="1">
        <v>11</v>
      </c>
      <c r="G8577" s="1">
        <v>1</v>
      </c>
      <c r="H8577" s="1">
        <v>10</v>
      </c>
      <c r="I8577" s="15">
        <v>0.52272727272727271</v>
      </c>
      <c r="J8577">
        <f t="shared" si="133"/>
        <v>40</v>
      </c>
    </row>
    <row r="8578" spans="1:10" x14ac:dyDescent="0.3">
      <c r="A8578" t="s">
        <v>8308</v>
      </c>
      <c r="C8578" s="18">
        <v>408.11345497283799</v>
      </c>
      <c r="D8578" s="1"/>
      <c r="E8578" s="1">
        <v>31</v>
      </c>
      <c r="F8578" s="1">
        <v>16</v>
      </c>
      <c r="G8578" s="1">
        <v>0</v>
      </c>
      <c r="H8578" s="1">
        <v>15</v>
      </c>
      <c r="I8578" s="15">
        <v>0.5161290322580645</v>
      </c>
      <c r="J8578">
        <f t="shared" si="133"/>
        <v>20</v>
      </c>
    </row>
    <row r="8579" spans="1:10" x14ac:dyDescent="0.3">
      <c r="A8579" t="s">
        <v>8473</v>
      </c>
      <c r="C8579" s="18">
        <v>408.11230404212995</v>
      </c>
      <c r="D8579" s="1"/>
      <c r="E8579" s="1">
        <v>9</v>
      </c>
      <c r="F8579" s="1">
        <v>5</v>
      </c>
      <c r="G8579" s="1">
        <v>0</v>
      </c>
      <c r="H8579" s="1">
        <v>4</v>
      </c>
      <c r="I8579" s="15">
        <v>0.55555555555555558</v>
      </c>
      <c r="J8579">
        <f t="shared" si="133"/>
        <v>40</v>
      </c>
    </row>
    <row r="8580" spans="1:10" x14ac:dyDescent="0.3">
      <c r="A8580" t="s">
        <v>8339</v>
      </c>
      <c r="C8580" s="18">
        <v>408.11054843404224</v>
      </c>
      <c r="D8580" s="1"/>
      <c r="E8580" s="1">
        <v>3</v>
      </c>
      <c r="F8580" s="1">
        <v>2</v>
      </c>
      <c r="G8580" s="1">
        <v>0</v>
      </c>
      <c r="H8580" s="1">
        <v>1</v>
      </c>
      <c r="I8580" s="15">
        <v>0.66666666666666663</v>
      </c>
      <c r="J8580">
        <f t="shared" ref="J8580:J8643" si="134">IF(E8580&lt;=30,40,20)</f>
        <v>40</v>
      </c>
    </row>
    <row r="8581" spans="1:10" x14ac:dyDescent="0.3">
      <c r="A8581" t="s">
        <v>8309</v>
      </c>
      <c r="C8581" s="18">
        <v>408.10676500853543</v>
      </c>
      <c r="D8581" s="1"/>
      <c r="E8581" s="1">
        <v>5</v>
      </c>
      <c r="F8581" s="1">
        <v>3</v>
      </c>
      <c r="G8581" s="1">
        <v>0</v>
      </c>
      <c r="H8581" s="1">
        <v>2</v>
      </c>
      <c r="I8581" s="15">
        <v>0.6</v>
      </c>
      <c r="J8581">
        <f t="shared" si="134"/>
        <v>40</v>
      </c>
    </row>
    <row r="8582" spans="1:10" x14ac:dyDescent="0.3">
      <c r="A8582" t="s">
        <v>8310</v>
      </c>
      <c r="C8582" s="18">
        <v>408.10103028783658</v>
      </c>
      <c r="D8582" s="1"/>
      <c r="E8582" s="1">
        <v>3</v>
      </c>
      <c r="F8582" s="1">
        <v>2</v>
      </c>
      <c r="G8582" s="1">
        <v>0</v>
      </c>
      <c r="H8582" s="1">
        <v>1</v>
      </c>
      <c r="I8582" s="15">
        <v>0.66666666666666663</v>
      </c>
      <c r="J8582">
        <f t="shared" si="134"/>
        <v>40</v>
      </c>
    </row>
    <row r="8583" spans="1:10" x14ac:dyDescent="0.3">
      <c r="A8583" s="21" t="s">
        <v>8311</v>
      </c>
      <c r="C8583" s="18">
        <v>408.09881252427391</v>
      </c>
      <c r="D8583" s="1"/>
      <c r="E8583" s="1">
        <v>3</v>
      </c>
      <c r="F8583" s="1">
        <v>2</v>
      </c>
      <c r="G8583" s="1">
        <v>0</v>
      </c>
      <c r="H8583" s="1">
        <v>1</v>
      </c>
      <c r="I8583" s="15">
        <v>0.66666666666666663</v>
      </c>
      <c r="J8583">
        <f t="shared" si="134"/>
        <v>40</v>
      </c>
    </row>
    <row r="8584" spans="1:10" x14ac:dyDescent="0.3">
      <c r="A8584" t="s">
        <v>8312</v>
      </c>
      <c r="C8584" s="18">
        <v>408.09790855305062</v>
      </c>
      <c r="D8584" s="1"/>
      <c r="E8584" s="1">
        <v>3</v>
      </c>
      <c r="F8584" s="1">
        <v>2</v>
      </c>
      <c r="G8584" s="1">
        <v>0</v>
      </c>
      <c r="H8584" s="1">
        <v>1</v>
      </c>
      <c r="I8584" s="15">
        <v>0.66666666666666663</v>
      </c>
      <c r="J8584">
        <f t="shared" si="134"/>
        <v>40</v>
      </c>
    </row>
    <row r="8585" spans="1:10" x14ac:dyDescent="0.3">
      <c r="A8585" t="s">
        <v>8313</v>
      </c>
      <c r="C8585" s="18">
        <v>408.09259262401656</v>
      </c>
      <c r="D8585" s="1"/>
      <c r="E8585" s="1">
        <v>2</v>
      </c>
      <c r="F8585" s="1">
        <v>2</v>
      </c>
      <c r="G8585" s="1">
        <v>0</v>
      </c>
      <c r="H8585" s="1">
        <v>0</v>
      </c>
      <c r="I8585" s="15">
        <v>1</v>
      </c>
      <c r="J8585">
        <f t="shared" si="134"/>
        <v>40</v>
      </c>
    </row>
    <row r="8586" spans="1:10" x14ac:dyDescent="0.3">
      <c r="A8586" t="s">
        <v>8315</v>
      </c>
      <c r="C8586" s="18">
        <v>408.08434034223774</v>
      </c>
      <c r="D8586" s="1"/>
      <c r="E8586" s="1">
        <v>5</v>
      </c>
      <c r="F8586" s="1">
        <v>3</v>
      </c>
      <c r="G8586" s="1">
        <v>0</v>
      </c>
      <c r="H8586" s="1">
        <v>2</v>
      </c>
      <c r="I8586" s="15">
        <v>0.6</v>
      </c>
      <c r="J8586">
        <f t="shared" si="134"/>
        <v>40</v>
      </c>
    </row>
    <row r="8587" spans="1:10" x14ac:dyDescent="0.3">
      <c r="A8587" t="s">
        <v>10049</v>
      </c>
      <c r="C8587" s="18">
        <v>408.0811121757896</v>
      </c>
      <c r="D8587" s="1"/>
      <c r="E8587" s="1">
        <v>19</v>
      </c>
      <c r="F8587" s="1">
        <v>10</v>
      </c>
      <c r="G8587" s="1">
        <v>0</v>
      </c>
      <c r="H8587" s="1">
        <v>9</v>
      </c>
      <c r="I8587" s="15">
        <v>0.52631578947368418</v>
      </c>
      <c r="J8587">
        <f t="shared" si="134"/>
        <v>40</v>
      </c>
    </row>
    <row r="8588" spans="1:10" x14ac:dyDescent="0.3">
      <c r="A8588" t="s">
        <v>8316</v>
      </c>
      <c r="C8588" s="18">
        <v>408.07265585260188</v>
      </c>
      <c r="D8588" s="1"/>
      <c r="E8588" s="1">
        <v>3</v>
      </c>
      <c r="F8588" s="1">
        <v>2</v>
      </c>
      <c r="G8588" s="1">
        <v>0</v>
      </c>
      <c r="H8588" s="1">
        <v>1</v>
      </c>
      <c r="I8588" s="15">
        <v>0.66666666666666663</v>
      </c>
      <c r="J8588">
        <f t="shared" si="134"/>
        <v>40</v>
      </c>
    </row>
    <row r="8589" spans="1:10" x14ac:dyDescent="0.3">
      <c r="A8589" t="s">
        <v>8317</v>
      </c>
      <c r="C8589" s="18">
        <v>408.06206399478435</v>
      </c>
      <c r="D8589" s="1"/>
      <c r="E8589" s="1">
        <v>5</v>
      </c>
      <c r="F8589" s="1">
        <v>2</v>
      </c>
      <c r="G8589" s="1">
        <v>1</v>
      </c>
      <c r="H8589" s="1">
        <v>2</v>
      </c>
      <c r="I8589" s="15">
        <v>0.5</v>
      </c>
      <c r="J8589">
        <f t="shared" si="134"/>
        <v>40</v>
      </c>
    </row>
    <row r="8590" spans="1:10" x14ac:dyDescent="0.3">
      <c r="A8590" t="s">
        <v>8318</v>
      </c>
      <c r="C8590" s="18">
        <v>408.05693951966612</v>
      </c>
      <c r="D8590" s="1"/>
      <c r="E8590" s="1">
        <v>3</v>
      </c>
      <c r="F8590" s="1">
        <v>2</v>
      </c>
      <c r="G8590" s="1">
        <v>0</v>
      </c>
      <c r="H8590" s="1">
        <v>1</v>
      </c>
      <c r="I8590" s="15">
        <v>0.66666666666666663</v>
      </c>
      <c r="J8590">
        <f t="shared" si="134"/>
        <v>40</v>
      </c>
    </row>
    <row r="8591" spans="1:10" x14ac:dyDescent="0.3">
      <c r="A8591" t="s">
        <v>8319</v>
      </c>
      <c r="C8591" s="18">
        <v>408.0508201812741</v>
      </c>
      <c r="D8591" s="1"/>
      <c r="E8591" s="1">
        <v>3</v>
      </c>
      <c r="F8591" s="1">
        <v>2</v>
      </c>
      <c r="G8591" s="1">
        <v>0</v>
      </c>
      <c r="H8591" s="1">
        <v>1</v>
      </c>
      <c r="I8591" s="15">
        <v>0.66666666666666663</v>
      </c>
      <c r="J8591">
        <f t="shared" si="134"/>
        <v>40</v>
      </c>
    </row>
    <row r="8592" spans="1:10" x14ac:dyDescent="0.3">
      <c r="A8592" t="s">
        <v>8320</v>
      </c>
      <c r="C8592" s="18">
        <v>408.04292505125665</v>
      </c>
      <c r="D8592" s="1"/>
      <c r="E8592" s="1">
        <v>3</v>
      </c>
      <c r="F8592" s="1">
        <v>2</v>
      </c>
      <c r="G8592" s="1">
        <v>0</v>
      </c>
      <c r="H8592" s="1">
        <v>1</v>
      </c>
      <c r="I8592" s="15">
        <v>0.66666666666666663</v>
      </c>
      <c r="J8592">
        <f t="shared" si="134"/>
        <v>40</v>
      </c>
    </row>
    <row r="8593" spans="1:10" x14ac:dyDescent="0.3">
      <c r="A8593" t="s">
        <v>8321</v>
      </c>
      <c r="C8593" s="18">
        <v>408.04041448383384</v>
      </c>
      <c r="D8593" s="1"/>
      <c r="E8593" s="1">
        <v>6</v>
      </c>
      <c r="F8593" s="1">
        <v>3</v>
      </c>
      <c r="G8593" s="1">
        <v>1</v>
      </c>
      <c r="H8593" s="1">
        <v>2</v>
      </c>
      <c r="I8593" s="15">
        <v>0.58333333333333337</v>
      </c>
      <c r="J8593">
        <f t="shared" si="134"/>
        <v>40</v>
      </c>
    </row>
    <row r="8594" spans="1:10" x14ac:dyDescent="0.3">
      <c r="A8594" t="s">
        <v>8322</v>
      </c>
      <c r="C8594" s="18">
        <v>408.0367122425136</v>
      </c>
      <c r="D8594" s="1"/>
      <c r="E8594" s="1">
        <v>3</v>
      </c>
      <c r="F8594" s="1">
        <v>2</v>
      </c>
      <c r="G8594" s="1">
        <v>0</v>
      </c>
      <c r="H8594" s="1">
        <v>1</v>
      </c>
      <c r="I8594" s="15">
        <v>0.66666666666666663</v>
      </c>
      <c r="J8594">
        <f t="shared" si="134"/>
        <v>40</v>
      </c>
    </row>
    <row r="8595" spans="1:10" x14ac:dyDescent="0.3">
      <c r="A8595" t="s">
        <v>8478</v>
      </c>
      <c r="C8595" s="18">
        <v>408.03649082649252</v>
      </c>
      <c r="D8595" s="1"/>
      <c r="E8595" s="1">
        <v>3</v>
      </c>
      <c r="F8595" s="1">
        <v>2</v>
      </c>
      <c r="G8595" s="1">
        <v>0</v>
      </c>
      <c r="H8595" s="1">
        <v>1</v>
      </c>
      <c r="I8595" s="15">
        <v>0.66666666666666663</v>
      </c>
      <c r="J8595">
        <f t="shared" si="134"/>
        <v>40</v>
      </c>
    </row>
    <row r="8596" spans="1:10" x14ac:dyDescent="0.3">
      <c r="A8596" t="s">
        <v>8323</v>
      </c>
      <c r="C8596" s="18">
        <v>408.03515927467248</v>
      </c>
      <c r="D8596" s="1"/>
      <c r="E8596" s="1">
        <v>5</v>
      </c>
      <c r="F8596" s="1">
        <v>3</v>
      </c>
      <c r="G8596" s="1">
        <v>0</v>
      </c>
      <c r="H8596" s="1">
        <v>2</v>
      </c>
      <c r="I8596" s="15">
        <v>0.6</v>
      </c>
      <c r="J8596">
        <f t="shared" si="134"/>
        <v>40</v>
      </c>
    </row>
    <row r="8597" spans="1:10" x14ac:dyDescent="0.3">
      <c r="A8597" t="s">
        <v>8324</v>
      </c>
      <c r="C8597" s="18">
        <v>408.03506072064999</v>
      </c>
      <c r="D8597" s="1"/>
      <c r="E8597" s="1">
        <v>15</v>
      </c>
      <c r="F8597" s="1">
        <v>6</v>
      </c>
      <c r="G8597" s="1">
        <v>2</v>
      </c>
      <c r="H8597" s="1">
        <v>7</v>
      </c>
      <c r="I8597" s="15">
        <v>0.46666666666666667</v>
      </c>
      <c r="J8597">
        <f t="shared" si="134"/>
        <v>40</v>
      </c>
    </row>
    <row r="8598" spans="1:10" x14ac:dyDescent="0.3">
      <c r="A8598" t="s">
        <v>9319</v>
      </c>
      <c r="C8598" s="18">
        <v>408.02199926726433</v>
      </c>
      <c r="D8598" s="1"/>
      <c r="E8598" s="1">
        <v>105</v>
      </c>
      <c r="F8598" s="1">
        <v>38</v>
      </c>
      <c r="G8598" s="1">
        <v>0</v>
      </c>
      <c r="H8598" s="1">
        <v>67</v>
      </c>
      <c r="I8598" s="15">
        <v>0.3619047619047619</v>
      </c>
      <c r="J8598">
        <f t="shared" si="134"/>
        <v>20</v>
      </c>
    </row>
    <row r="8599" spans="1:10" x14ac:dyDescent="0.3">
      <c r="A8599" t="s">
        <v>8325</v>
      </c>
      <c r="C8599" s="18">
        <v>408.02185010435261</v>
      </c>
      <c r="D8599" s="1"/>
      <c r="E8599" s="1">
        <v>3</v>
      </c>
      <c r="F8599" s="1">
        <v>1</v>
      </c>
      <c r="G8599" s="1">
        <v>1</v>
      </c>
      <c r="H8599" s="1">
        <v>1</v>
      </c>
      <c r="I8599" s="15">
        <v>0.5</v>
      </c>
      <c r="J8599">
        <f t="shared" si="134"/>
        <v>40</v>
      </c>
    </row>
    <row r="8600" spans="1:10" x14ac:dyDescent="0.3">
      <c r="A8600" t="s">
        <v>8326</v>
      </c>
      <c r="C8600" s="18">
        <v>408.01783735303081</v>
      </c>
      <c r="D8600" s="1"/>
      <c r="E8600" s="1">
        <v>9</v>
      </c>
      <c r="F8600" s="1">
        <v>5</v>
      </c>
      <c r="G8600" s="1">
        <v>0</v>
      </c>
      <c r="H8600" s="1">
        <v>4</v>
      </c>
      <c r="I8600" s="15">
        <v>0.55555555555555558</v>
      </c>
      <c r="J8600">
        <f t="shared" si="134"/>
        <v>40</v>
      </c>
    </row>
    <row r="8601" spans="1:10" x14ac:dyDescent="0.3">
      <c r="A8601" t="s">
        <v>8542</v>
      </c>
      <c r="C8601" s="18">
        <v>408.01514111574699</v>
      </c>
      <c r="D8601" s="1"/>
      <c r="E8601" s="1">
        <v>12</v>
      </c>
      <c r="F8601" s="1">
        <v>7</v>
      </c>
      <c r="G8601" s="1">
        <v>0</v>
      </c>
      <c r="H8601" s="1">
        <v>5</v>
      </c>
      <c r="I8601" s="15">
        <v>0.58333333333333337</v>
      </c>
      <c r="J8601">
        <f t="shared" si="134"/>
        <v>40</v>
      </c>
    </row>
    <row r="8602" spans="1:10" x14ac:dyDescent="0.3">
      <c r="A8602" t="s">
        <v>8328</v>
      </c>
      <c r="C8602" s="18">
        <v>408.00258297306851</v>
      </c>
      <c r="D8602" s="1"/>
      <c r="E8602" s="1">
        <v>32</v>
      </c>
      <c r="F8602" s="1">
        <v>15</v>
      </c>
      <c r="G8602" s="1">
        <v>1</v>
      </c>
      <c r="H8602" s="1">
        <v>16</v>
      </c>
      <c r="I8602" s="15">
        <v>0.484375</v>
      </c>
      <c r="J8602">
        <f t="shared" si="134"/>
        <v>20</v>
      </c>
    </row>
    <row r="8603" spans="1:10" x14ac:dyDescent="0.3">
      <c r="A8603" t="s">
        <v>8329</v>
      </c>
      <c r="C8603" s="18">
        <v>407.99190431079813</v>
      </c>
      <c r="D8603" s="1"/>
      <c r="E8603" s="1">
        <v>3</v>
      </c>
      <c r="F8603" s="1">
        <v>2</v>
      </c>
      <c r="G8603" s="1">
        <v>0</v>
      </c>
      <c r="H8603" s="1">
        <v>1</v>
      </c>
      <c r="I8603" s="15">
        <v>0.66666666666666663</v>
      </c>
      <c r="J8603">
        <f t="shared" si="134"/>
        <v>40</v>
      </c>
    </row>
    <row r="8604" spans="1:10" x14ac:dyDescent="0.3">
      <c r="A8604" t="s">
        <v>8330</v>
      </c>
      <c r="C8604" s="18">
        <v>407.98880470925781</v>
      </c>
      <c r="D8604" s="1"/>
      <c r="E8604" s="1">
        <v>6</v>
      </c>
      <c r="F8604" s="1">
        <v>3</v>
      </c>
      <c r="G8604" s="1">
        <v>1</v>
      </c>
      <c r="H8604" s="1">
        <v>2</v>
      </c>
      <c r="I8604" s="15">
        <v>0.58333333333333337</v>
      </c>
      <c r="J8604">
        <f t="shared" si="134"/>
        <v>40</v>
      </c>
    </row>
    <row r="8605" spans="1:10" x14ac:dyDescent="0.3">
      <c r="A8605" t="s">
        <v>8331</v>
      </c>
      <c r="C8605" s="18">
        <v>407.98809571290855</v>
      </c>
      <c r="D8605" s="1"/>
      <c r="E8605" s="1">
        <v>3</v>
      </c>
      <c r="F8605" s="1">
        <v>2</v>
      </c>
      <c r="G8605" s="1">
        <v>0</v>
      </c>
      <c r="H8605" s="1">
        <v>1</v>
      </c>
      <c r="I8605" s="15">
        <v>0.66666666666666663</v>
      </c>
      <c r="J8605">
        <f t="shared" si="134"/>
        <v>40</v>
      </c>
    </row>
    <row r="8606" spans="1:10" x14ac:dyDescent="0.3">
      <c r="A8606" t="s">
        <v>8368</v>
      </c>
      <c r="C8606" s="18">
        <v>407.98565806144313</v>
      </c>
      <c r="D8606" s="1"/>
      <c r="E8606" s="1">
        <v>8</v>
      </c>
      <c r="F8606" s="1">
        <v>4</v>
      </c>
      <c r="G8606" s="1">
        <v>0</v>
      </c>
      <c r="H8606" s="1">
        <v>4</v>
      </c>
      <c r="I8606" s="15">
        <v>0.5</v>
      </c>
      <c r="J8606">
        <f t="shared" si="134"/>
        <v>40</v>
      </c>
    </row>
    <row r="8607" spans="1:10" x14ac:dyDescent="0.3">
      <c r="A8607" t="s">
        <v>8333</v>
      </c>
      <c r="C8607" s="18">
        <v>407.97804456360791</v>
      </c>
      <c r="D8607" s="1"/>
      <c r="E8607" s="1">
        <v>5</v>
      </c>
      <c r="F8607" s="1">
        <v>3</v>
      </c>
      <c r="G8607" s="1">
        <v>0</v>
      </c>
      <c r="H8607" s="1">
        <v>2</v>
      </c>
      <c r="I8607" s="15">
        <v>0.6</v>
      </c>
      <c r="J8607">
        <f t="shared" si="134"/>
        <v>40</v>
      </c>
    </row>
    <row r="8608" spans="1:10" x14ac:dyDescent="0.3">
      <c r="A8608" t="s">
        <v>8340</v>
      </c>
      <c r="C8608" s="18">
        <v>407.97480666313834</v>
      </c>
      <c r="D8608" s="1"/>
      <c r="E8608" s="1">
        <v>18</v>
      </c>
      <c r="F8608" s="1">
        <v>10</v>
      </c>
      <c r="G8608" s="1">
        <v>0</v>
      </c>
      <c r="H8608" s="1">
        <v>8</v>
      </c>
      <c r="I8608" s="15">
        <v>0.55555555555555558</v>
      </c>
      <c r="J8608">
        <f t="shared" si="134"/>
        <v>40</v>
      </c>
    </row>
    <row r="8609" spans="1:10" x14ac:dyDescent="0.3">
      <c r="A8609" t="s">
        <v>8336</v>
      </c>
      <c r="C8609" s="18">
        <v>407.97096545553967</v>
      </c>
      <c r="D8609" s="1"/>
      <c r="E8609" s="1">
        <v>5</v>
      </c>
      <c r="F8609" s="1">
        <v>3</v>
      </c>
      <c r="G8609" s="1">
        <v>0</v>
      </c>
      <c r="H8609" s="1">
        <v>2</v>
      </c>
      <c r="I8609" s="15">
        <v>0.6</v>
      </c>
      <c r="J8609">
        <f t="shared" si="134"/>
        <v>40</v>
      </c>
    </row>
    <row r="8610" spans="1:10" x14ac:dyDescent="0.3">
      <c r="A8610" t="s">
        <v>8338</v>
      </c>
      <c r="C8610" s="18">
        <v>407.96477732523152</v>
      </c>
      <c r="D8610" s="1"/>
      <c r="E8610" s="1">
        <v>3</v>
      </c>
      <c r="F8610" s="1">
        <v>2</v>
      </c>
      <c r="G8610" s="1">
        <v>0</v>
      </c>
      <c r="H8610" s="1">
        <v>1</v>
      </c>
      <c r="I8610" s="15">
        <v>0.66666666666666663</v>
      </c>
      <c r="J8610">
        <f t="shared" si="134"/>
        <v>40</v>
      </c>
    </row>
    <row r="8611" spans="1:10" x14ac:dyDescent="0.3">
      <c r="A8611" s="21" t="s">
        <v>8341</v>
      </c>
      <c r="C8611" s="18">
        <v>407.94940356033709</v>
      </c>
      <c r="D8611" s="1"/>
      <c r="E8611" s="1">
        <v>15</v>
      </c>
      <c r="F8611" s="1">
        <v>8</v>
      </c>
      <c r="G8611" s="1">
        <v>0</v>
      </c>
      <c r="H8611" s="1">
        <v>7</v>
      </c>
      <c r="I8611" s="15">
        <v>0.53333333333333333</v>
      </c>
      <c r="J8611">
        <f t="shared" si="134"/>
        <v>40</v>
      </c>
    </row>
    <row r="8612" spans="1:10" x14ac:dyDescent="0.3">
      <c r="A8612" t="s">
        <v>8343</v>
      </c>
      <c r="C8612" s="18">
        <v>407.94557073129425</v>
      </c>
      <c r="D8612" s="1"/>
      <c r="E8612" s="1">
        <v>3</v>
      </c>
      <c r="F8612" s="1">
        <v>2</v>
      </c>
      <c r="G8612" s="1">
        <v>0</v>
      </c>
      <c r="H8612" s="1">
        <v>1</v>
      </c>
      <c r="I8612" s="15">
        <v>0.66666666666666663</v>
      </c>
      <c r="J8612">
        <f t="shared" si="134"/>
        <v>40</v>
      </c>
    </row>
    <row r="8613" spans="1:10" x14ac:dyDescent="0.3">
      <c r="A8613" t="s">
        <v>8344</v>
      </c>
      <c r="C8613" s="18">
        <v>407.93609709364875</v>
      </c>
      <c r="D8613" s="1"/>
      <c r="E8613" s="1">
        <v>5</v>
      </c>
      <c r="F8613" s="1">
        <v>3</v>
      </c>
      <c r="G8613" s="1">
        <v>0</v>
      </c>
      <c r="H8613" s="1">
        <v>2</v>
      </c>
      <c r="I8613" s="15">
        <v>0.6</v>
      </c>
      <c r="J8613">
        <f t="shared" si="134"/>
        <v>40</v>
      </c>
    </row>
    <row r="8614" spans="1:10" x14ac:dyDescent="0.3">
      <c r="A8614" t="s">
        <v>8380</v>
      </c>
      <c r="C8614" s="18">
        <v>407.93351909236185</v>
      </c>
      <c r="D8614" s="1"/>
      <c r="E8614" s="1">
        <v>46</v>
      </c>
      <c r="F8614" s="1">
        <v>21</v>
      </c>
      <c r="G8614" s="1">
        <v>1</v>
      </c>
      <c r="H8614" s="1">
        <v>24</v>
      </c>
      <c r="I8614" s="15">
        <v>0.46739130434782611</v>
      </c>
      <c r="J8614">
        <f t="shared" si="134"/>
        <v>20</v>
      </c>
    </row>
    <row r="8615" spans="1:10" x14ac:dyDescent="0.3">
      <c r="A8615" t="s">
        <v>8345</v>
      </c>
      <c r="C8615" s="18">
        <v>407.92804027462648</v>
      </c>
      <c r="D8615" s="1"/>
      <c r="E8615" s="1">
        <v>3</v>
      </c>
      <c r="F8615" s="1">
        <v>2</v>
      </c>
      <c r="G8615" s="1">
        <v>0</v>
      </c>
      <c r="H8615" s="1">
        <v>1</v>
      </c>
      <c r="I8615" s="15">
        <v>0.66666666666666663</v>
      </c>
      <c r="J8615">
        <f t="shared" si="134"/>
        <v>40</v>
      </c>
    </row>
    <row r="8616" spans="1:10" x14ac:dyDescent="0.3">
      <c r="A8616" t="s">
        <v>8346</v>
      </c>
      <c r="C8616" s="18">
        <v>407.9280176515511</v>
      </c>
      <c r="D8616" s="1"/>
      <c r="E8616" s="1">
        <v>3</v>
      </c>
      <c r="F8616" s="1">
        <v>2</v>
      </c>
      <c r="G8616" s="1">
        <v>0</v>
      </c>
      <c r="H8616" s="1">
        <v>1</v>
      </c>
      <c r="I8616" s="15">
        <v>0.66666666666666663</v>
      </c>
      <c r="J8616">
        <f t="shared" si="134"/>
        <v>40</v>
      </c>
    </row>
    <row r="8617" spans="1:10" x14ac:dyDescent="0.3">
      <c r="A8617" t="s">
        <v>8347</v>
      </c>
      <c r="C8617" s="18">
        <v>407.9235489472191</v>
      </c>
      <c r="D8617" s="1"/>
      <c r="E8617" s="1">
        <v>1</v>
      </c>
      <c r="F8617" s="1">
        <v>1</v>
      </c>
      <c r="G8617" s="1">
        <v>0</v>
      </c>
      <c r="H8617" s="1">
        <v>0</v>
      </c>
      <c r="I8617" s="15">
        <v>1</v>
      </c>
      <c r="J8617">
        <f t="shared" si="134"/>
        <v>40</v>
      </c>
    </row>
    <row r="8618" spans="1:10" x14ac:dyDescent="0.3">
      <c r="A8618" t="s">
        <v>8348</v>
      </c>
      <c r="C8618" s="18">
        <v>407.90987934397748</v>
      </c>
      <c r="D8618" s="1"/>
      <c r="E8618" s="1">
        <v>3</v>
      </c>
      <c r="F8618" s="1">
        <v>2</v>
      </c>
      <c r="G8618" s="1">
        <v>0</v>
      </c>
      <c r="H8618" s="1">
        <v>1</v>
      </c>
      <c r="I8618" s="15">
        <v>0.66666666666666663</v>
      </c>
      <c r="J8618">
        <f t="shared" si="134"/>
        <v>40</v>
      </c>
    </row>
    <row r="8619" spans="1:10" x14ac:dyDescent="0.3">
      <c r="A8619" t="s">
        <v>8350</v>
      </c>
      <c r="C8619" s="18">
        <v>407.90856048630417</v>
      </c>
      <c r="D8619" s="1"/>
      <c r="E8619" s="1">
        <v>10</v>
      </c>
      <c r="F8619" s="1">
        <v>5</v>
      </c>
      <c r="G8619" s="1">
        <v>0</v>
      </c>
      <c r="H8619" s="1">
        <v>5</v>
      </c>
      <c r="I8619" s="15">
        <v>0.5</v>
      </c>
      <c r="J8619">
        <f t="shared" si="134"/>
        <v>40</v>
      </c>
    </row>
    <row r="8620" spans="1:10" x14ac:dyDescent="0.3">
      <c r="A8620" t="s">
        <v>8351</v>
      </c>
      <c r="C8620" s="18">
        <v>407.8969961046709</v>
      </c>
      <c r="D8620" s="1"/>
      <c r="E8620" s="1">
        <v>5</v>
      </c>
      <c r="F8620" s="1">
        <v>3</v>
      </c>
      <c r="G8620" s="1">
        <v>0</v>
      </c>
      <c r="H8620" s="1">
        <v>2</v>
      </c>
      <c r="I8620" s="15">
        <v>0.6</v>
      </c>
      <c r="J8620">
        <f t="shared" si="134"/>
        <v>40</v>
      </c>
    </row>
    <row r="8621" spans="1:10" x14ac:dyDescent="0.3">
      <c r="A8621" t="s">
        <v>8352</v>
      </c>
      <c r="C8621" s="18">
        <v>407.89641913229929</v>
      </c>
      <c r="D8621" s="1"/>
      <c r="E8621" s="1">
        <v>3</v>
      </c>
      <c r="F8621" s="1">
        <v>2</v>
      </c>
      <c r="G8621" s="1">
        <v>0</v>
      </c>
      <c r="H8621" s="1">
        <v>1</v>
      </c>
      <c r="I8621" s="15">
        <v>0.66666666666666663</v>
      </c>
      <c r="J8621">
        <f t="shared" si="134"/>
        <v>40</v>
      </c>
    </row>
    <row r="8622" spans="1:10" x14ac:dyDescent="0.3">
      <c r="A8622" t="s">
        <v>8353</v>
      </c>
      <c r="C8622" s="18">
        <v>407.89598358564842</v>
      </c>
      <c r="D8622" s="1"/>
      <c r="E8622" s="1">
        <v>5</v>
      </c>
      <c r="F8622" s="1">
        <v>3</v>
      </c>
      <c r="G8622" s="1">
        <v>0</v>
      </c>
      <c r="H8622" s="1">
        <v>2</v>
      </c>
      <c r="I8622" s="15">
        <v>0.6</v>
      </c>
      <c r="J8622">
        <f t="shared" si="134"/>
        <v>40</v>
      </c>
    </row>
    <row r="8623" spans="1:10" x14ac:dyDescent="0.3">
      <c r="A8623" t="s">
        <v>8354</v>
      </c>
      <c r="C8623" s="18">
        <v>407.88724618032938</v>
      </c>
      <c r="D8623" s="1"/>
      <c r="E8623" s="1">
        <v>3</v>
      </c>
      <c r="F8623" s="1">
        <v>2</v>
      </c>
      <c r="G8623" s="1">
        <v>0</v>
      </c>
      <c r="H8623" s="1">
        <v>1</v>
      </c>
      <c r="I8623" s="15">
        <v>0.66666666666666663</v>
      </c>
      <c r="J8623">
        <f t="shared" si="134"/>
        <v>40</v>
      </c>
    </row>
    <row r="8624" spans="1:10" x14ac:dyDescent="0.3">
      <c r="A8624" t="s">
        <v>8355</v>
      </c>
      <c r="C8624" s="18">
        <v>407.87490144029812</v>
      </c>
      <c r="D8624" s="1"/>
      <c r="E8624" s="1">
        <v>3</v>
      </c>
      <c r="F8624" s="1">
        <v>2</v>
      </c>
      <c r="G8624" s="1">
        <v>0</v>
      </c>
      <c r="H8624" s="1">
        <v>1</v>
      </c>
      <c r="I8624" s="15">
        <v>0.66666666666666663</v>
      </c>
      <c r="J8624">
        <f t="shared" si="134"/>
        <v>40</v>
      </c>
    </row>
    <row r="8625" spans="1:10" x14ac:dyDescent="0.3">
      <c r="A8625" t="s">
        <v>8356</v>
      </c>
      <c r="C8625" s="18">
        <v>407.8631785971653</v>
      </c>
      <c r="D8625" s="1"/>
      <c r="E8625" s="1">
        <v>9</v>
      </c>
      <c r="F8625" s="1">
        <v>5</v>
      </c>
      <c r="G8625" s="1">
        <v>0</v>
      </c>
      <c r="H8625" s="1">
        <v>4</v>
      </c>
      <c r="I8625" s="15">
        <v>0.55555555555555558</v>
      </c>
      <c r="J8625">
        <f t="shared" si="134"/>
        <v>40</v>
      </c>
    </row>
    <row r="8626" spans="1:10" x14ac:dyDescent="0.3">
      <c r="A8626" t="s">
        <v>8357</v>
      </c>
      <c r="C8626" s="18">
        <v>407.85968581972082</v>
      </c>
      <c r="D8626" s="1"/>
      <c r="E8626" s="1">
        <v>5</v>
      </c>
      <c r="F8626" s="1">
        <v>3</v>
      </c>
      <c r="G8626" s="1">
        <v>0</v>
      </c>
      <c r="H8626" s="1">
        <v>2</v>
      </c>
      <c r="I8626" s="15">
        <v>0.6</v>
      </c>
      <c r="J8626">
        <f t="shared" si="134"/>
        <v>40</v>
      </c>
    </row>
    <row r="8627" spans="1:10" x14ac:dyDescent="0.3">
      <c r="A8627" t="s">
        <v>8358</v>
      </c>
      <c r="C8627" s="18">
        <v>407.83985998020108</v>
      </c>
      <c r="D8627" s="1"/>
      <c r="E8627" s="1">
        <v>8</v>
      </c>
      <c r="F8627" s="1">
        <v>4</v>
      </c>
      <c r="G8627" s="1">
        <v>1</v>
      </c>
      <c r="H8627" s="1">
        <v>3</v>
      </c>
      <c r="I8627" s="15">
        <v>0.5625</v>
      </c>
      <c r="J8627">
        <f t="shared" si="134"/>
        <v>40</v>
      </c>
    </row>
    <row r="8628" spans="1:10" x14ac:dyDescent="0.3">
      <c r="A8628" t="s">
        <v>8361</v>
      </c>
      <c r="C8628" s="18">
        <v>407.83866800834625</v>
      </c>
      <c r="D8628" s="1"/>
      <c r="E8628" s="1">
        <v>3</v>
      </c>
      <c r="F8628" s="1">
        <v>2</v>
      </c>
      <c r="G8628" s="1">
        <v>0</v>
      </c>
      <c r="H8628" s="1">
        <v>1</v>
      </c>
      <c r="I8628" s="15">
        <v>0.66666666666666663</v>
      </c>
      <c r="J8628">
        <f t="shared" si="134"/>
        <v>40</v>
      </c>
    </row>
    <row r="8629" spans="1:10" x14ac:dyDescent="0.3">
      <c r="A8629" t="s">
        <v>8359</v>
      </c>
      <c r="C8629" s="18">
        <v>407.83704552198537</v>
      </c>
      <c r="D8629" s="1"/>
      <c r="E8629" s="1">
        <v>5</v>
      </c>
      <c r="F8629" s="1">
        <v>3</v>
      </c>
      <c r="G8629" s="1">
        <v>0</v>
      </c>
      <c r="H8629" s="1">
        <v>2</v>
      </c>
      <c r="I8629" s="15">
        <v>0.6</v>
      </c>
      <c r="J8629">
        <f t="shared" si="134"/>
        <v>40</v>
      </c>
    </row>
    <row r="8630" spans="1:10" x14ac:dyDescent="0.3">
      <c r="A8630" s="21" t="s">
        <v>8360</v>
      </c>
      <c r="C8630" s="18">
        <v>407.83325509654884</v>
      </c>
      <c r="D8630" s="1"/>
      <c r="E8630" s="1">
        <v>3</v>
      </c>
      <c r="F8630" s="1">
        <v>2</v>
      </c>
      <c r="G8630" s="1">
        <v>0</v>
      </c>
      <c r="H8630" s="1">
        <v>1</v>
      </c>
      <c r="I8630" s="15">
        <v>0.66666666666666663</v>
      </c>
      <c r="J8630">
        <f t="shared" si="134"/>
        <v>40</v>
      </c>
    </row>
    <row r="8631" spans="1:10" x14ac:dyDescent="0.3">
      <c r="A8631" t="s">
        <v>8362</v>
      </c>
      <c r="C8631" s="18">
        <v>407.82992194540691</v>
      </c>
      <c r="D8631" s="1"/>
      <c r="E8631" s="1">
        <v>18</v>
      </c>
      <c r="F8631" s="1">
        <v>9</v>
      </c>
      <c r="G8631" s="1">
        <v>0</v>
      </c>
      <c r="H8631" s="1">
        <v>9</v>
      </c>
      <c r="I8631" s="15">
        <v>0.5</v>
      </c>
      <c r="J8631">
        <f t="shared" si="134"/>
        <v>40</v>
      </c>
    </row>
    <row r="8632" spans="1:10" x14ac:dyDescent="0.3">
      <c r="A8632" t="s">
        <v>8363</v>
      </c>
      <c r="C8632" s="18">
        <v>407.82953740018496</v>
      </c>
      <c r="D8632" s="1"/>
      <c r="E8632" s="1">
        <v>9</v>
      </c>
      <c r="F8632" s="1">
        <v>5</v>
      </c>
      <c r="G8632" s="1">
        <v>0</v>
      </c>
      <c r="H8632" s="1">
        <v>4</v>
      </c>
      <c r="I8632" s="15">
        <v>0.55555555555555558</v>
      </c>
      <c r="J8632">
        <f t="shared" si="134"/>
        <v>40</v>
      </c>
    </row>
    <row r="8633" spans="1:10" x14ac:dyDescent="0.3">
      <c r="A8633" t="s">
        <v>8364</v>
      </c>
      <c r="C8633" s="18">
        <v>407.82940705957179</v>
      </c>
      <c r="D8633" s="1"/>
      <c r="E8633" s="1">
        <v>3</v>
      </c>
      <c r="F8633" s="1">
        <v>2</v>
      </c>
      <c r="G8633" s="1">
        <v>0</v>
      </c>
      <c r="H8633" s="1">
        <v>1</v>
      </c>
      <c r="I8633" s="15">
        <v>0.66666666666666663</v>
      </c>
      <c r="J8633">
        <f t="shared" si="134"/>
        <v>40</v>
      </c>
    </row>
    <row r="8634" spans="1:10" x14ac:dyDescent="0.3">
      <c r="A8634" t="s">
        <v>8365</v>
      </c>
      <c r="C8634" s="18">
        <v>407.82003787142509</v>
      </c>
      <c r="D8634" s="1"/>
      <c r="E8634" s="1">
        <v>3</v>
      </c>
      <c r="F8634" s="1">
        <v>2</v>
      </c>
      <c r="G8634" s="1">
        <v>0</v>
      </c>
      <c r="H8634" s="1">
        <v>1</v>
      </c>
      <c r="I8634" s="15">
        <v>0.66666666666666663</v>
      </c>
      <c r="J8634">
        <f t="shared" si="134"/>
        <v>40</v>
      </c>
    </row>
    <row r="8635" spans="1:10" x14ac:dyDescent="0.3">
      <c r="A8635" t="s">
        <v>8366</v>
      </c>
      <c r="C8635" s="18">
        <v>407.81905627546286</v>
      </c>
      <c r="D8635" s="1"/>
      <c r="E8635" s="1">
        <v>8</v>
      </c>
      <c r="F8635" s="1">
        <v>4</v>
      </c>
      <c r="G8635" s="1">
        <v>2</v>
      </c>
      <c r="H8635" s="1">
        <v>2</v>
      </c>
      <c r="I8635" s="15">
        <v>0.625</v>
      </c>
      <c r="J8635">
        <f t="shared" si="134"/>
        <v>40</v>
      </c>
    </row>
    <row r="8636" spans="1:10" x14ac:dyDescent="0.3">
      <c r="A8636" t="s">
        <v>8367</v>
      </c>
      <c r="C8636" s="18">
        <v>407.81832704022486</v>
      </c>
      <c r="D8636" s="1"/>
      <c r="E8636" s="1">
        <v>5</v>
      </c>
      <c r="F8636" s="1">
        <v>3</v>
      </c>
      <c r="G8636" s="1">
        <v>0</v>
      </c>
      <c r="H8636" s="1">
        <v>2</v>
      </c>
      <c r="I8636" s="15">
        <v>0.6</v>
      </c>
      <c r="J8636">
        <f t="shared" si="134"/>
        <v>40</v>
      </c>
    </row>
    <row r="8637" spans="1:10" x14ac:dyDescent="0.3">
      <c r="A8637" t="s">
        <v>8369</v>
      </c>
      <c r="C8637" s="18">
        <v>407.81474131527239</v>
      </c>
      <c r="D8637" s="1"/>
      <c r="E8637" s="1">
        <v>13</v>
      </c>
      <c r="F8637" s="1">
        <v>7</v>
      </c>
      <c r="G8637" s="1">
        <v>0</v>
      </c>
      <c r="H8637" s="1">
        <v>6</v>
      </c>
      <c r="I8637" s="15">
        <v>0.53846153846153844</v>
      </c>
      <c r="J8637">
        <f t="shared" si="134"/>
        <v>40</v>
      </c>
    </row>
    <row r="8638" spans="1:10" x14ac:dyDescent="0.3">
      <c r="A8638" t="s">
        <v>8370</v>
      </c>
      <c r="C8638" s="18">
        <v>407.81148026708058</v>
      </c>
      <c r="D8638" s="1"/>
      <c r="E8638" s="1">
        <v>27</v>
      </c>
      <c r="F8638" s="1">
        <v>14</v>
      </c>
      <c r="G8638" s="1">
        <v>1</v>
      </c>
      <c r="H8638" s="1">
        <v>12</v>
      </c>
      <c r="I8638" s="15">
        <v>0.53703703703703709</v>
      </c>
      <c r="J8638">
        <f t="shared" si="134"/>
        <v>40</v>
      </c>
    </row>
    <row r="8639" spans="1:10" x14ac:dyDescent="0.3">
      <c r="A8639" t="s">
        <v>8372</v>
      </c>
      <c r="C8639" s="18">
        <v>407.80824377178755</v>
      </c>
      <c r="D8639" s="1"/>
      <c r="E8639" s="1">
        <v>38</v>
      </c>
      <c r="F8639" s="1">
        <v>17</v>
      </c>
      <c r="G8639" s="1">
        <v>1</v>
      </c>
      <c r="H8639" s="1">
        <v>20</v>
      </c>
      <c r="I8639" s="15">
        <v>0.46052631578947367</v>
      </c>
      <c r="J8639">
        <f t="shared" si="134"/>
        <v>20</v>
      </c>
    </row>
    <row r="8640" spans="1:10" x14ac:dyDescent="0.3">
      <c r="A8640" t="s">
        <v>8371</v>
      </c>
      <c r="C8640" s="18">
        <v>407.80543950995445</v>
      </c>
      <c r="D8640" s="1"/>
      <c r="E8640" s="1">
        <v>13</v>
      </c>
      <c r="F8640" s="1">
        <v>6</v>
      </c>
      <c r="G8640" s="1">
        <v>2</v>
      </c>
      <c r="H8640" s="1">
        <v>5</v>
      </c>
      <c r="I8640" s="15">
        <v>0.53846153846153844</v>
      </c>
      <c r="J8640">
        <f t="shared" si="134"/>
        <v>40</v>
      </c>
    </row>
    <row r="8641" spans="1:10" x14ac:dyDescent="0.3">
      <c r="A8641" t="s">
        <v>8373</v>
      </c>
      <c r="C8641" s="18">
        <v>407.80196223827403</v>
      </c>
      <c r="D8641" s="1"/>
      <c r="E8641" s="1">
        <v>23</v>
      </c>
      <c r="F8641" s="1">
        <v>12</v>
      </c>
      <c r="G8641" s="1">
        <v>1</v>
      </c>
      <c r="H8641" s="1">
        <v>10</v>
      </c>
      <c r="I8641" s="15">
        <v>0.54347826086956519</v>
      </c>
      <c r="J8641">
        <f t="shared" si="134"/>
        <v>40</v>
      </c>
    </row>
    <row r="8642" spans="1:10" x14ac:dyDescent="0.3">
      <c r="A8642" t="s">
        <v>8374</v>
      </c>
      <c r="C8642" s="18">
        <v>407.79341339453367</v>
      </c>
      <c r="D8642" s="1"/>
      <c r="E8642" s="1">
        <v>3</v>
      </c>
      <c r="F8642" s="1">
        <v>2</v>
      </c>
      <c r="G8642" s="1">
        <v>0</v>
      </c>
      <c r="H8642" s="1">
        <v>1</v>
      </c>
      <c r="I8642" s="15">
        <v>0.66666666666666663</v>
      </c>
      <c r="J8642">
        <f t="shared" si="134"/>
        <v>40</v>
      </c>
    </row>
    <row r="8643" spans="1:10" x14ac:dyDescent="0.3">
      <c r="A8643" t="s">
        <v>8375</v>
      </c>
      <c r="C8643" s="18">
        <v>407.78363878548146</v>
      </c>
      <c r="D8643" s="1"/>
      <c r="E8643" s="1">
        <v>2</v>
      </c>
      <c r="F8643" s="1">
        <v>2</v>
      </c>
      <c r="G8643" s="1">
        <v>0</v>
      </c>
      <c r="H8643" s="1">
        <v>0</v>
      </c>
      <c r="I8643" s="15">
        <v>1</v>
      </c>
      <c r="J8643">
        <f t="shared" si="134"/>
        <v>40</v>
      </c>
    </row>
    <row r="8644" spans="1:10" x14ac:dyDescent="0.3">
      <c r="A8644" t="s">
        <v>8376</v>
      </c>
      <c r="C8644" s="18">
        <v>407.78271564356299</v>
      </c>
      <c r="D8644" s="1"/>
      <c r="E8644" s="1">
        <v>3</v>
      </c>
      <c r="F8644" s="1">
        <v>2</v>
      </c>
      <c r="G8644" s="1">
        <v>0</v>
      </c>
      <c r="H8644" s="1">
        <v>1</v>
      </c>
      <c r="I8644" s="15">
        <v>0.66666666666666663</v>
      </c>
      <c r="J8644">
        <f t="shared" ref="J8644:J8707" si="135">IF(E8644&lt;=30,40,20)</f>
        <v>40</v>
      </c>
    </row>
    <row r="8645" spans="1:10" x14ac:dyDescent="0.3">
      <c r="A8645" t="s">
        <v>8377</v>
      </c>
      <c r="C8645" s="18">
        <v>407.78099458684164</v>
      </c>
      <c r="D8645" s="1"/>
      <c r="E8645" s="1">
        <v>20</v>
      </c>
      <c r="F8645" s="1">
        <v>9</v>
      </c>
      <c r="G8645" s="1">
        <v>2</v>
      </c>
      <c r="H8645" s="1">
        <v>9</v>
      </c>
      <c r="I8645" s="15">
        <v>0.5</v>
      </c>
      <c r="J8645">
        <f t="shared" si="135"/>
        <v>40</v>
      </c>
    </row>
    <row r="8646" spans="1:10" x14ac:dyDescent="0.3">
      <c r="A8646" t="s">
        <v>8378</v>
      </c>
      <c r="C8646" s="18">
        <v>407.77638473999968</v>
      </c>
      <c r="D8646" s="1"/>
      <c r="E8646" s="1">
        <v>3</v>
      </c>
      <c r="F8646" s="1">
        <v>3</v>
      </c>
      <c r="G8646" s="1">
        <v>0</v>
      </c>
      <c r="H8646" s="1">
        <v>0</v>
      </c>
      <c r="I8646" s="15">
        <v>1</v>
      </c>
      <c r="J8646">
        <f t="shared" si="135"/>
        <v>40</v>
      </c>
    </row>
    <row r="8647" spans="1:10" x14ac:dyDescent="0.3">
      <c r="A8647" t="s">
        <v>8379</v>
      </c>
      <c r="C8647" s="18">
        <v>407.77581474234916</v>
      </c>
      <c r="D8647" s="1"/>
      <c r="E8647" s="1">
        <v>3</v>
      </c>
      <c r="F8647" s="1">
        <v>2</v>
      </c>
      <c r="G8647" s="1">
        <v>0</v>
      </c>
      <c r="H8647" s="1">
        <v>1</v>
      </c>
      <c r="I8647" s="15">
        <v>0.66666666666666663</v>
      </c>
      <c r="J8647">
        <f t="shared" si="135"/>
        <v>40</v>
      </c>
    </row>
    <row r="8648" spans="1:10" x14ac:dyDescent="0.3">
      <c r="A8648" t="s">
        <v>8381</v>
      </c>
      <c r="C8648" s="18">
        <v>407.77091528069104</v>
      </c>
      <c r="D8648" s="1"/>
      <c r="E8648" s="1">
        <v>3</v>
      </c>
      <c r="F8648" s="1">
        <v>2</v>
      </c>
      <c r="G8648" s="1">
        <v>0</v>
      </c>
      <c r="H8648" s="1">
        <v>1</v>
      </c>
      <c r="I8648" s="15">
        <v>0.66666666666666663</v>
      </c>
      <c r="J8648">
        <f t="shared" si="135"/>
        <v>40</v>
      </c>
    </row>
    <row r="8649" spans="1:10" x14ac:dyDescent="0.3">
      <c r="A8649" t="s">
        <v>8383</v>
      </c>
      <c r="C8649" s="18">
        <v>407.74390678034166</v>
      </c>
      <c r="D8649" s="1"/>
      <c r="E8649" s="1">
        <v>2</v>
      </c>
      <c r="F8649" s="1">
        <v>1</v>
      </c>
      <c r="G8649" s="1">
        <v>1</v>
      </c>
      <c r="H8649" s="1">
        <v>0</v>
      </c>
      <c r="I8649" s="15">
        <v>0.75</v>
      </c>
      <c r="J8649">
        <f t="shared" si="135"/>
        <v>40</v>
      </c>
    </row>
    <row r="8650" spans="1:10" x14ac:dyDescent="0.3">
      <c r="A8650" t="s">
        <v>8384</v>
      </c>
      <c r="C8650" s="18">
        <v>407.74364670407078</v>
      </c>
      <c r="D8650" s="1"/>
      <c r="E8650" s="1">
        <v>3</v>
      </c>
      <c r="F8650" s="1">
        <v>2</v>
      </c>
      <c r="G8650" s="1">
        <v>0</v>
      </c>
      <c r="H8650" s="1">
        <v>1</v>
      </c>
      <c r="I8650" s="15">
        <v>0.66666666666666663</v>
      </c>
      <c r="J8650">
        <f t="shared" si="135"/>
        <v>40</v>
      </c>
    </row>
    <row r="8651" spans="1:10" x14ac:dyDescent="0.3">
      <c r="A8651" t="s">
        <v>8388</v>
      </c>
      <c r="C8651" s="18">
        <v>407.70771623806382</v>
      </c>
      <c r="D8651" s="1"/>
      <c r="E8651" s="1">
        <v>3</v>
      </c>
      <c r="F8651" s="1">
        <v>2</v>
      </c>
      <c r="G8651" s="1">
        <v>0</v>
      </c>
      <c r="H8651" s="1">
        <v>1</v>
      </c>
      <c r="I8651" s="15">
        <v>0.66666666666666663</v>
      </c>
      <c r="J8651">
        <f t="shared" si="135"/>
        <v>40</v>
      </c>
    </row>
    <row r="8652" spans="1:10" x14ac:dyDescent="0.3">
      <c r="A8652" t="s">
        <v>8389</v>
      </c>
      <c r="C8652" s="18">
        <v>407.70719242601251</v>
      </c>
      <c r="D8652" s="1"/>
      <c r="E8652" s="1">
        <v>3</v>
      </c>
      <c r="F8652" s="1">
        <v>2</v>
      </c>
      <c r="G8652" s="1">
        <v>0</v>
      </c>
      <c r="H8652" s="1">
        <v>1</v>
      </c>
      <c r="I8652" s="15">
        <v>0.66666666666666663</v>
      </c>
      <c r="J8652">
        <f t="shared" si="135"/>
        <v>40</v>
      </c>
    </row>
    <row r="8653" spans="1:10" x14ac:dyDescent="0.3">
      <c r="A8653" t="s">
        <v>8390</v>
      </c>
      <c r="C8653" s="18">
        <v>407.70106283555725</v>
      </c>
      <c r="D8653" s="1"/>
      <c r="E8653" s="1">
        <v>20</v>
      </c>
      <c r="F8653" s="1">
        <v>9</v>
      </c>
      <c r="G8653" s="1">
        <v>2</v>
      </c>
      <c r="H8653" s="1">
        <v>9</v>
      </c>
      <c r="I8653" s="15">
        <v>0.5</v>
      </c>
      <c r="J8653">
        <f t="shared" si="135"/>
        <v>40</v>
      </c>
    </row>
    <row r="8654" spans="1:10" x14ac:dyDescent="0.3">
      <c r="A8654" t="s">
        <v>8391</v>
      </c>
      <c r="C8654" s="18">
        <v>407.69985306709793</v>
      </c>
      <c r="D8654" s="1"/>
      <c r="E8654" s="1">
        <v>5</v>
      </c>
      <c r="F8654" s="1">
        <v>3</v>
      </c>
      <c r="G8654" s="1">
        <v>0</v>
      </c>
      <c r="H8654" s="1">
        <v>2</v>
      </c>
      <c r="I8654" s="15">
        <v>0.6</v>
      </c>
      <c r="J8654">
        <f t="shared" si="135"/>
        <v>40</v>
      </c>
    </row>
    <row r="8655" spans="1:10" x14ac:dyDescent="0.3">
      <c r="A8655" t="s">
        <v>8392</v>
      </c>
      <c r="C8655" s="18">
        <v>389.12029143634288</v>
      </c>
      <c r="D8655" s="1"/>
      <c r="E8655" s="1">
        <v>14</v>
      </c>
      <c r="F8655" s="1">
        <v>7</v>
      </c>
      <c r="G8655" s="1">
        <v>0</v>
      </c>
      <c r="H8655" s="1">
        <v>7</v>
      </c>
      <c r="I8655" s="15">
        <v>0.5</v>
      </c>
      <c r="J8655">
        <f t="shared" si="135"/>
        <v>40</v>
      </c>
    </row>
    <row r="8656" spans="1:10" x14ac:dyDescent="0.3">
      <c r="A8656" t="s">
        <v>8393</v>
      </c>
      <c r="C8656" s="18">
        <v>407.69110383698313</v>
      </c>
      <c r="D8656" s="1"/>
      <c r="E8656" s="1">
        <v>5</v>
      </c>
      <c r="F8656" s="1">
        <v>3</v>
      </c>
      <c r="G8656" s="1">
        <v>0</v>
      </c>
      <c r="H8656" s="1">
        <v>2</v>
      </c>
      <c r="I8656" s="15">
        <v>0.6</v>
      </c>
      <c r="J8656">
        <f t="shared" si="135"/>
        <v>40</v>
      </c>
    </row>
    <row r="8657" spans="1:10" x14ac:dyDescent="0.3">
      <c r="A8657" t="s">
        <v>8677</v>
      </c>
      <c r="C8657" s="18">
        <v>407.68376933526525</v>
      </c>
      <c r="D8657" s="1"/>
      <c r="E8657" s="1">
        <v>14</v>
      </c>
      <c r="F8657" s="1">
        <v>8</v>
      </c>
      <c r="G8657" s="1">
        <v>0</v>
      </c>
      <c r="H8657" s="1">
        <v>6</v>
      </c>
      <c r="I8657" s="15">
        <v>0.5714285714285714</v>
      </c>
      <c r="J8657">
        <f t="shared" si="135"/>
        <v>40</v>
      </c>
    </row>
    <row r="8658" spans="1:10" x14ac:dyDescent="0.3">
      <c r="A8658" t="s">
        <v>8394</v>
      </c>
      <c r="C8658" s="18">
        <v>407.68357210504092</v>
      </c>
      <c r="D8658" s="1"/>
      <c r="E8658" s="1">
        <v>20</v>
      </c>
      <c r="F8658" s="1">
        <v>9</v>
      </c>
      <c r="G8658" s="1">
        <v>0</v>
      </c>
      <c r="H8658" s="1">
        <v>11</v>
      </c>
      <c r="I8658" s="15">
        <v>0.45</v>
      </c>
      <c r="J8658">
        <f t="shared" si="135"/>
        <v>40</v>
      </c>
    </row>
    <row r="8659" spans="1:10" x14ac:dyDescent="0.3">
      <c r="A8659" t="s">
        <v>8395</v>
      </c>
      <c r="C8659" s="18">
        <v>407.67259237643441</v>
      </c>
      <c r="D8659" s="1"/>
      <c r="E8659" s="1">
        <v>3</v>
      </c>
      <c r="F8659" s="1">
        <v>2</v>
      </c>
      <c r="G8659" s="1">
        <v>0</v>
      </c>
      <c r="H8659" s="1">
        <v>1</v>
      </c>
      <c r="I8659" s="15">
        <v>0.66666666666666663</v>
      </c>
      <c r="J8659">
        <f t="shared" si="135"/>
        <v>40</v>
      </c>
    </row>
    <row r="8660" spans="1:10" x14ac:dyDescent="0.3">
      <c r="A8660" t="s">
        <v>8396</v>
      </c>
      <c r="C8660" s="18">
        <v>407.656456688834</v>
      </c>
      <c r="D8660" s="1"/>
      <c r="E8660" s="1">
        <v>9</v>
      </c>
      <c r="F8660" s="1">
        <v>5</v>
      </c>
      <c r="G8660" s="1">
        <v>0</v>
      </c>
      <c r="H8660" s="1">
        <v>4</v>
      </c>
      <c r="I8660" s="15">
        <v>0.55555555555555558</v>
      </c>
      <c r="J8660">
        <f t="shared" si="135"/>
        <v>40</v>
      </c>
    </row>
    <row r="8661" spans="1:10" x14ac:dyDescent="0.3">
      <c r="A8661" t="s">
        <v>8397</v>
      </c>
      <c r="C8661" s="18">
        <v>407.65303436610941</v>
      </c>
      <c r="D8661" s="1"/>
      <c r="E8661" s="1">
        <v>6</v>
      </c>
      <c r="F8661" s="1">
        <v>3</v>
      </c>
      <c r="G8661" s="1">
        <v>1</v>
      </c>
      <c r="H8661" s="1">
        <v>2</v>
      </c>
      <c r="I8661" s="15">
        <v>0.58333333333333337</v>
      </c>
      <c r="J8661">
        <f t="shared" si="135"/>
        <v>40</v>
      </c>
    </row>
    <row r="8662" spans="1:10" x14ac:dyDescent="0.3">
      <c r="A8662" t="s">
        <v>10350</v>
      </c>
      <c r="C8662" s="18">
        <v>407.65107675437355</v>
      </c>
      <c r="D8662" s="1"/>
      <c r="E8662" s="1">
        <v>25</v>
      </c>
      <c r="F8662" s="1">
        <v>13</v>
      </c>
      <c r="G8662" s="1">
        <v>0</v>
      </c>
      <c r="H8662" s="1">
        <v>12</v>
      </c>
      <c r="I8662" s="15">
        <v>0.52</v>
      </c>
      <c r="J8662">
        <f t="shared" si="135"/>
        <v>40</v>
      </c>
    </row>
    <row r="8663" spans="1:10" x14ac:dyDescent="0.3">
      <c r="A8663" t="s">
        <v>8398</v>
      </c>
      <c r="C8663" s="18">
        <v>407.64616284776173</v>
      </c>
      <c r="D8663" s="1"/>
      <c r="E8663" s="1">
        <v>3</v>
      </c>
      <c r="F8663" s="1">
        <v>2</v>
      </c>
      <c r="G8663" s="1">
        <v>0</v>
      </c>
      <c r="H8663" s="1">
        <v>1</v>
      </c>
      <c r="I8663" s="15">
        <v>0.66666666666666663</v>
      </c>
      <c r="J8663">
        <f t="shared" si="135"/>
        <v>40</v>
      </c>
    </row>
    <row r="8664" spans="1:10" x14ac:dyDescent="0.3">
      <c r="A8664" t="s">
        <v>8871</v>
      </c>
      <c r="C8664" s="18">
        <v>407.6443029002524</v>
      </c>
      <c r="D8664" s="1"/>
      <c r="E8664" s="1">
        <v>11</v>
      </c>
      <c r="F8664" s="1">
        <v>5</v>
      </c>
      <c r="G8664" s="1">
        <v>1</v>
      </c>
      <c r="H8664" s="1">
        <v>5</v>
      </c>
      <c r="I8664" s="15">
        <v>0.5</v>
      </c>
      <c r="J8664">
        <f t="shared" si="135"/>
        <v>40</v>
      </c>
    </row>
    <row r="8665" spans="1:10" x14ac:dyDescent="0.3">
      <c r="A8665" t="s">
        <v>8399</v>
      </c>
      <c r="C8665" s="18">
        <v>407.64016889462391</v>
      </c>
      <c r="D8665" s="1"/>
      <c r="E8665" s="1">
        <v>3</v>
      </c>
      <c r="F8665" s="1">
        <v>2</v>
      </c>
      <c r="G8665" s="1">
        <v>0</v>
      </c>
      <c r="H8665" s="1">
        <v>1</v>
      </c>
      <c r="I8665" s="15">
        <v>0.66666666666666663</v>
      </c>
      <c r="J8665">
        <f t="shared" si="135"/>
        <v>40</v>
      </c>
    </row>
    <row r="8666" spans="1:10" x14ac:dyDescent="0.3">
      <c r="A8666" t="s">
        <v>8400</v>
      </c>
      <c r="C8666" s="18">
        <v>407.63225888834489</v>
      </c>
      <c r="D8666" s="1"/>
      <c r="E8666" s="1">
        <v>3</v>
      </c>
      <c r="F8666" s="1">
        <v>2</v>
      </c>
      <c r="G8666" s="1">
        <v>0</v>
      </c>
      <c r="H8666" s="1">
        <v>1</v>
      </c>
      <c r="I8666" s="15">
        <v>0.66666666666666663</v>
      </c>
      <c r="J8666">
        <f t="shared" si="135"/>
        <v>40</v>
      </c>
    </row>
    <row r="8667" spans="1:10" x14ac:dyDescent="0.3">
      <c r="A8667" t="s">
        <v>8401</v>
      </c>
      <c r="C8667" s="18">
        <v>407.62318197590662</v>
      </c>
      <c r="D8667" s="1"/>
      <c r="E8667" s="1">
        <v>3</v>
      </c>
      <c r="F8667" s="1">
        <v>2</v>
      </c>
      <c r="G8667" s="1">
        <v>0</v>
      </c>
      <c r="H8667" s="1">
        <v>1</v>
      </c>
      <c r="I8667" s="15">
        <v>0.66666666666666663</v>
      </c>
      <c r="J8667">
        <f t="shared" si="135"/>
        <v>40</v>
      </c>
    </row>
    <row r="8668" spans="1:10" x14ac:dyDescent="0.3">
      <c r="A8668" t="s">
        <v>8402</v>
      </c>
      <c r="C8668" s="18">
        <v>407.62243149426484</v>
      </c>
      <c r="D8668" s="1"/>
      <c r="E8668" s="1">
        <v>5</v>
      </c>
      <c r="F8668" s="1">
        <v>3</v>
      </c>
      <c r="G8668" s="1">
        <v>0</v>
      </c>
      <c r="H8668" s="1">
        <v>2</v>
      </c>
      <c r="I8668" s="15">
        <v>0.6</v>
      </c>
      <c r="J8668">
        <f t="shared" si="135"/>
        <v>40</v>
      </c>
    </row>
    <row r="8669" spans="1:10" x14ac:dyDescent="0.3">
      <c r="A8669" t="s">
        <v>8404</v>
      </c>
      <c r="C8669" s="18">
        <v>407.60328439093132</v>
      </c>
      <c r="D8669" s="1"/>
      <c r="E8669" s="1">
        <v>3</v>
      </c>
      <c r="F8669" s="1">
        <v>2</v>
      </c>
      <c r="G8669" s="1">
        <v>0</v>
      </c>
      <c r="H8669" s="1">
        <v>1</v>
      </c>
      <c r="I8669" s="15">
        <v>0.66666666666666663</v>
      </c>
      <c r="J8669">
        <f t="shared" si="135"/>
        <v>40</v>
      </c>
    </row>
    <row r="8670" spans="1:10" x14ac:dyDescent="0.3">
      <c r="A8670" t="s">
        <v>8405</v>
      </c>
      <c r="C8670" s="18">
        <v>407.60236694141526</v>
      </c>
      <c r="D8670" s="1"/>
      <c r="E8670" s="1">
        <v>9</v>
      </c>
      <c r="F8670" s="1">
        <v>5</v>
      </c>
      <c r="G8670" s="1">
        <v>0</v>
      </c>
      <c r="H8670" s="1">
        <v>4</v>
      </c>
      <c r="I8670" s="15">
        <v>0.55555555555555558</v>
      </c>
      <c r="J8670">
        <f t="shared" si="135"/>
        <v>40</v>
      </c>
    </row>
    <row r="8671" spans="1:10" x14ac:dyDescent="0.3">
      <c r="A8671" t="s">
        <v>8406</v>
      </c>
      <c r="C8671" s="18">
        <v>407.60161785633824</v>
      </c>
      <c r="D8671" s="1"/>
      <c r="E8671" s="1">
        <v>3</v>
      </c>
      <c r="F8671" s="1">
        <v>2</v>
      </c>
      <c r="G8671" s="1">
        <v>0</v>
      </c>
      <c r="H8671" s="1">
        <v>1</v>
      </c>
      <c r="I8671" s="15">
        <v>0.66666666666666663</v>
      </c>
      <c r="J8671">
        <f t="shared" si="135"/>
        <v>40</v>
      </c>
    </row>
    <row r="8672" spans="1:10" x14ac:dyDescent="0.3">
      <c r="A8672" t="s">
        <v>8407</v>
      </c>
      <c r="C8672" s="18">
        <v>407.60150649667912</v>
      </c>
      <c r="D8672" s="1"/>
      <c r="E8672" s="1">
        <v>55</v>
      </c>
      <c r="F8672" s="1">
        <v>23</v>
      </c>
      <c r="G8672" s="1">
        <v>2</v>
      </c>
      <c r="H8672" s="1">
        <v>30</v>
      </c>
      <c r="I8672" s="15">
        <v>0.43636363636363634</v>
      </c>
      <c r="J8672">
        <f t="shared" si="135"/>
        <v>20</v>
      </c>
    </row>
    <row r="8673" spans="1:10" x14ac:dyDescent="0.3">
      <c r="A8673" t="s">
        <v>8716</v>
      </c>
      <c r="C8673" s="18">
        <v>407.59474648403398</v>
      </c>
      <c r="D8673" s="1"/>
      <c r="E8673" s="1">
        <v>4</v>
      </c>
      <c r="F8673" s="1">
        <v>1</v>
      </c>
      <c r="G8673" s="1">
        <v>3</v>
      </c>
      <c r="H8673" s="1">
        <v>0</v>
      </c>
      <c r="I8673" s="15">
        <v>0.625</v>
      </c>
      <c r="J8673">
        <f t="shared" si="135"/>
        <v>40</v>
      </c>
    </row>
    <row r="8674" spans="1:10" x14ac:dyDescent="0.3">
      <c r="A8674" t="s">
        <v>8409</v>
      </c>
      <c r="C8674" s="18">
        <v>407.58556640102313</v>
      </c>
      <c r="D8674" s="1"/>
      <c r="E8674" s="1">
        <v>9</v>
      </c>
      <c r="F8674" s="1">
        <v>2</v>
      </c>
      <c r="G8674" s="1">
        <v>0</v>
      </c>
      <c r="H8674" s="1">
        <v>7</v>
      </c>
      <c r="I8674" s="15">
        <v>0.22222222222222221</v>
      </c>
      <c r="J8674">
        <f t="shared" si="135"/>
        <v>40</v>
      </c>
    </row>
    <row r="8675" spans="1:10" x14ac:dyDescent="0.3">
      <c r="A8675" t="s">
        <v>8411</v>
      </c>
      <c r="C8675" s="18">
        <v>407.58246881348134</v>
      </c>
      <c r="D8675" s="1"/>
      <c r="E8675" s="1">
        <v>5</v>
      </c>
      <c r="F8675" s="1">
        <v>2</v>
      </c>
      <c r="G8675" s="1">
        <v>2</v>
      </c>
      <c r="H8675" s="1">
        <v>1</v>
      </c>
      <c r="I8675" s="15">
        <v>0.6</v>
      </c>
      <c r="J8675">
        <f t="shared" si="135"/>
        <v>40</v>
      </c>
    </row>
    <row r="8676" spans="1:10" x14ac:dyDescent="0.3">
      <c r="A8676" t="s">
        <v>8648</v>
      </c>
      <c r="C8676" s="18">
        <v>407.5750080780436</v>
      </c>
      <c r="D8676" s="1"/>
      <c r="E8676" s="1">
        <v>15</v>
      </c>
      <c r="F8676" s="1">
        <v>8</v>
      </c>
      <c r="G8676" s="1">
        <v>0</v>
      </c>
      <c r="H8676" s="1">
        <v>7</v>
      </c>
      <c r="I8676" s="15">
        <v>0.53333333333333333</v>
      </c>
      <c r="J8676">
        <f t="shared" si="135"/>
        <v>40</v>
      </c>
    </row>
    <row r="8677" spans="1:10" x14ac:dyDescent="0.3">
      <c r="A8677" t="s">
        <v>8413</v>
      </c>
      <c r="C8677" s="18">
        <v>407.57431559841956</v>
      </c>
      <c r="D8677" s="1"/>
      <c r="E8677" s="1">
        <v>3</v>
      </c>
      <c r="F8677" s="1">
        <v>2</v>
      </c>
      <c r="G8677" s="1">
        <v>0</v>
      </c>
      <c r="H8677" s="1">
        <v>1</v>
      </c>
      <c r="I8677" s="15">
        <v>0.66666666666666663</v>
      </c>
      <c r="J8677">
        <f t="shared" si="135"/>
        <v>40</v>
      </c>
    </row>
    <row r="8678" spans="1:10" x14ac:dyDescent="0.3">
      <c r="A8678" t="s">
        <v>8414</v>
      </c>
      <c r="C8678" s="18">
        <v>407.57180677776927</v>
      </c>
      <c r="D8678" s="1"/>
      <c r="E8678" s="1">
        <v>10</v>
      </c>
      <c r="F8678" s="1">
        <v>5</v>
      </c>
      <c r="G8678" s="1">
        <v>1</v>
      </c>
      <c r="H8678" s="1">
        <v>4</v>
      </c>
      <c r="I8678" s="15">
        <v>0.55000000000000004</v>
      </c>
      <c r="J8678">
        <f t="shared" si="135"/>
        <v>40</v>
      </c>
    </row>
    <row r="8679" spans="1:10" x14ac:dyDescent="0.3">
      <c r="A8679" t="s">
        <v>8875</v>
      </c>
      <c r="C8679" s="18">
        <v>407.56637386514478</v>
      </c>
      <c r="D8679" s="1"/>
      <c r="E8679" s="1">
        <v>8</v>
      </c>
      <c r="F8679" s="1">
        <v>3</v>
      </c>
      <c r="G8679" s="1">
        <v>1</v>
      </c>
      <c r="H8679" s="1">
        <v>4</v>
      </c>
      <c r="I8679" s="15">
        <v>0.4375</v>
      </c>
      <c r="J8679">
        <f t="shared" si="135"/>
        <v>40</v>
      </c>
    </row>
    <row r="8680" spans="1:10" x14ac:dyDescent="0.3">
      <c r="A8680" t="s">
        <v>8291</v>
      </c>
      <c r="C8680" s="18">
        <v>407.56015908056088</v>
      </c>
      <c r="D8680" s="1"/>
      <c r="E8680" s="1">
        <v>3</v>
      </c>
      <c r="F8680" s="1">
        <v>2</v>
      </c>
      <c r="G8680" s="1">
        <v>0</v>
      </c>
      <c r="H8680" s="1">
        <v>1</v>
      </c>
      <c r="I8680" s="15">
        <v>0.66666666666666663</v>
      </c>
      <c r="J8680">
        <f t="shared" si="135"/>
        <v>40</v>
      </c>
    </row>
    <row r="8681" spans="1:10" x14ac:dyDescent="0.3">
      <c r="A8681" t="s">
        <v>8415</v>
      </c>
      <c r="C8681" s="18">
        <v>407.54900204807569</v>
      </c>
      <c r="D8681" s="1"/>
      <c r="E8681" s="1">
        <v>15</v>
      </c>
      <c r="F8681" s="1">
        <v>7</v>
      </c>
      <c r="G8681" s="1">
        <v>0</v>
      </c>
      <c r="H8681" s="1">
        <v>8</v>
      </c>
      <c r="I8681" s="15">
        <v>0.46666666666666667</v>
      </c>
      <c r="J8681">
        <f t="shared" si="135"/>
        <v>40</v>
      </c>
    </row>
    <row r="8682" spans="1:10" x14ac:dyDescent="0.3">
      <c r="A8682" t="s">
        <v>8416</v>
      </c>
      <c r="C8682" s="18">
        <v>407.54581793283234</v>
      </c>
      <c r="D8682" s="1"/>
      <c r="E8682" s="1">
        <v>4</v>
      </c>
      <c r="F8682" s="1">
        <v>2</v>
      </c>
      <c r="G8682" s="1">
        <v>0</v>
      </c>
      <c r="H8682" s="1">
        <v>2</v>
      </c>
      <c r="I8682" s="15">
        <v>0.5</v>
      </c>
      <c r="J8682">
        <f t="shared" si="135"/>
        <v>40</v>
      </c>
    </row>
    <row r="8683" spans="1:10" x14ac:dyDescent="0.3">
      <c r="A8683" t="s">
        <v>8417</v>
      </c>
      <c r="C8683" s="18">
        <v>407.54398722717815</v>
      </c>
      <c r="D8683" s="1"/>
      <c r="E8683" s="1">
        <v>27</v>
      </c>
      <c r="F8683" s="1">
        <v>14</v>
      </c>
      <c r="G8683" s="1">
        <v>0</v>
      </c>
      <c r="H8683" s="1">
        <v>13</v>
      </c>
      <c r="I8683" s="15">
        <v>0.51851851851851849</v>
      </c>
      <c r="J8683">
        <f t="shared" si="135"/>
        <v>40</v>
      </c>
    </row>
    <row r="8684" spans="1:10" x14ac:dyDescent="0.3">
      <c r="A8684" t="s">
        <v>8418</v>
      </c>
      <c r="C8684" s="18">
        <v>407.54334082377324</v>
      </c>
      <c r="D8684" s="1"/>
      <c r="E8684" s="1">
        <v>25</v>
      </c>
      <c r="F8684" s="1">
        <v>12</v>
      </c>
      <c r="G8684" s="1">
        <v>0</v>
      </c>
      <c r="H8684" s="1">
        <v>13</v>
      </c>
      <c r="I8684" s="15">
        <v>0.48</v>
      </c>
      <c r="J8684">
        <f t="shared" si="135"/>
        <v>40</v>
      </c>
    </row>
    <row r="8685" spans="1:10" x14ac:dyDescent="0.3">
      <c r="A8685" t="s">
        <v>8419</v>
      </c>
      <c r="C8685" s="18">
        <v>407.54311918378056</v>
      </c>
      <c r="D8685" s="1"/>
      <c r="E8685" s="1">
        <v>9</v>
      </c>
      <c r="F8685" s="1">
        <v>5</v>
      </c>
      <c r="G8685" s="1">
        <v>0</v>
      </c>
      <c r="H8685" s="1">
        <v>4</v>
      </c>
      <c r="I8685" s="15">
        <v>0.55555555555555558</v>
      </c>
      <c r="J8685">
        <f t="shared" si="135"/>
        <v>40</v>
      </c>
    </row>
    <row r="8686" spans="1:10" x14ac:dyDescent="0.3">
      <c r="A8686" t="s">
        <v>8421</v>
      </c>
      <c r="C8686" s="18">
        <v>407.5382658886893</v>
      </c>
      <c r="D8686" s="1"/>
      <c r="E8686" s="1">
        <v>5</v>
      </c>
      <c r="F8686" s="1">
        <v>3</v>
      </c>
      <c r="G8686" s="1">
        <v>0</v>
      </c>
      <c r="H8686" s="1">
        <v>2</v>
      </c>
      <c r="I8686" s="15">
        <v>0.6</v>
      </c>
      <c r="J8686">
        <f t="shared" si="135"/>
        <v>40</v>
      </c>
    </row>
    <row r="8687" spans="1:10" x14ac:dyDescent="0.3">
      <c r="A8687" t="s">
        <v>8422</v>
      </c>
      <c r="C8687" s="18">
        <v>407.52856932381241</v>
      </c>
      <c r="D8687" s="1"/>
      <c r="E8687" s="1">
        <v>3</v>
      </c>
      <c r="F8687" s="1">
        <v>2</v>
      </c>
      <c r="G8687" s="1">
        <v>0</v>
      </c>
      <c r="H8687" s="1">
        <v>1</v>
      </c>
      <c r="I8687" s="15">
        <v>0.66666666666666663</v>
      </c>
      <c r="J8687">
        <f t="shared" si="135"/>
        <v>40</v>
      </c>
    </row>
    <row r="8688" spans="1:10" x14ac:dyDescent="0.3">
      <c r="A8688" t="s">
        <v>8423</v>
      </c>
      <c r="C8688" s="18">
        <v>407.51308064061482</v>
      </c>
      <c r="D8688" s="1"/>
      <c r="E8688" s="1">
        <v>5</v>
      </c>
      <c r="F8688" s="1">
        <v>3</v>
      </c>
      <c r="G8688" s="1">
        <v>0</v>
      </c>
      <c r="H8688" s="1">
        <v>2</v>
      </c>
      <c r="I8688" s="15">
        <v>0.6</v>
      </c>
      <c r="J8688">
        <f t="shared" si="135"/>
        <v>40</v>
      </c>
    </row>
    <row r="8689" spans="1:10" x14ac:dyDescent="0.3">
      <c r="A8689" t="s">
        <v>8420</v>
      </c>
      <c r="C8689" s="18">
        <v>407.50428904042587</v>
      </c>
      <c r="D8689" s="1"/>
      <c r="E8689" s="1">
        <v>10</v>
      </c>
      <c r="F8689" s="1">
        <v>5</v>
      </c>
      <c r="G8689" s="1">
        <v>0</v>
      </c>
      <c r="H8689" s="1">
        <v>5</v>
      </c>
      <c r="I8689" s="15">
        <v>0.5</v>
      </c>
      <c r="J8689">
        <f t="shared" si="135"/>
        <v>40</v>
      </c>
    </row>
    <row r="8690" spans="1:10" x14ac:dyDescent="0.3">
      <c r="A8690" t="s">
        <v>8424</v>
      </c>
      <c r="C8690" s="18">
        <v>407.49390136372807</v>
      </c>
      <c r="D8690" s="1"/>
      <c r="E8690" s="1">
        <v>3</v>
      </c>
      <c r="F8690" s="1">
        <v>2</v>
      </c>
      <c r="G8690" s="1">
        <v>0</v>
      </c>
      <c r="H8690" s="1">
        <v>1</v>
      </c>
      <c r="I8690" s="15">
        <v>0.66666666666666663</v>
      </c>
      <c r="J8690">
        <f t="shared" si="135"/>
        <v>40</v>
      </c>
    </row>
    <row r="8691" spans="1:10" x14ac:dyDescent="0.3">
      <c r="A8691" t="s">
        <v>14903</v>
      </c>
      <c r="C8691" s="18">
        <v>407.48995283728163</v>
      </c>
      <c r="D8691" s="1"/>
      <c r="E8691" s="1">
        <v>21</v>
      </c>
      <c r="F8691" s="1">
        <v>7</v>
      </c>
      <c r="G8691" s="1">
        <v>0</v>
      </c>
      <c r="H8691" s="1">
        <v>14</v>
      </c>
      <c r="I8691" s="15">
        <v>0.33333333333333331</v>
      </c>
      <c r="J8691">
        <f t="shared" si="135"/>
        <v>40</v>
      </c>
    </row>
    <row r="8692" spans="1:10" x14ac:dyDescent="0.3">
      <c r="A8692" t="s">
        <v>8426</v>
      </c>
      <c r="C8692" s="18">
        <v>407.47419707780347</v>
      </c>
      <c r="D8692" s="1"/>
      <c r="E8692" s="1">
        <v>36</v>
      </c>
      <c r="F8692" s="1">
        <v>17</v>
      </c>
      <c r="G8692" s="1">
        <v>0</v>
      </c>
      <c r="H8692" s="1">
        <v>19</v>
      </c>
      <c r="I8692" s="15">
        <v>0.47222222222222221</v>
      </c>
      <c r="J8692">
        <f t="shared" si="135"/>
        <v>20</v>
      </c>
    </row>
    <row r="8693" spans="1:10" x14ac:dyDescent="0.3">
      <c r="A8693" t="s">
        <v>8427</v>
      </c>
      <c r="C8693" s="18">
        <v>407.47261932800245</v>
      </c>
      <c r="D8693" s="1"/>
      <c r="E8693" s="1">
        <v>3</v>
      </c>
      <c r="F8693" s="1">
        <v>2</v>
      </c>
      <c r="G8693" s="1">
        <v>0</v>
      </c>
      <c r="H8693" s="1">
        <v>1</v>
      </c>
      <c r="I8693" s="15">
        <v>0.66666666666666663</v>
      </c>
      <c r="J8693">
        <f t="shared" si="135"/>
        <v>40</v>
      </c>
    </row>
    <row r="8694" spans="1:10" x14ac:dyDescent="0.3">
      <c r="A8694" t="s">
        <v>8428</v>
      </c>
      <c r="C8694" s="18">
        <v>407.46490649246493</v>
      </c>
      <c r="D8694" s="1"/>
      <c r="E8694" s="1">
        <v>19</v>
      </c>
      <c r="F8694" s="1">
        <v>11</v>
      </c>
      <c r="G8694" s="1">
        <v>0</v>
      </c>
      <c r="H8694" s="1">
        <v>8</v>
      </c>
      <c r="I8694" s="15">
        <v>0.57894736842105265</v>
      </c>
      <c r="J8694">
        <f t="shared" si="135"/>
        <v>40</v>
      </c>
    </row>
    <row r="8695" spans="1:10" x14ac:dyDescent="0.3">
      <c r="A8695" t="s">
        <v>8429</v>
      </c>
      <c r="C8695" s="18">
        <v>407.45505181987807</v>
      </c>
      <c r="D8695" s="1"/>
      <c r="E8695" s="1">
        <v>5</v>
      </c>
      <c r="F8695" s="1">
        <v>3</v>
      </c>
      <c r="G8695" s="1">
        <v>0</v>
      </c>
      <c r="H8695" s="1">
        <v>2</v>
      </c>
      <c r="I8695" s="15">
        <v>0.6</v>
      </c>
      <c r="J8695">
        <f t="shared" si="135"/>
        <v>40</v>
      </c>
    </row>
    <row r="8696" spans="1:10" x14ac:dyDescent="0.3">
      <c r="A8696" t="s">
        <v>8430</v>
      </c>
      <c r="C8696" s="18">
        <v>407.44994361575505</v>
      </c>
      <c r="D8696" s="1"/>
      <c r="E8696" s="1">
        <v>9</v>
      </c>
      <c r="F8696" s="1">
        <v>5</v>
      </c>
      <c r="G8696" s="1">
        <v>0</v>
      </c>
      <c r="H8696" s="1">
        <v>4</v>
      </c>
      <c r="I8696" s="15">
        <v>0.55555555555555558</v>
      </c>
      <c r="J8696">
        <f t="shared" si="135"/>
        <v>40</v>
      </c>
    </row>
    <row r="8697" spans="1:10" x14ac:dyDescent="0.3">
      <c r="A8697" t="s">
        <v>8431</v>
      </c>
      <c r="C8697" s="18">
        <v>407.42714320983839</v>
      </c>
      <c r="D8697" s="1"/>
      <c r="E8697" s="1">
        <v>17</v>
      </c>
      <c r="F8697" s="1">
        <v>9</v>
      </c>
      <c r="G8697" s="1">
        <v>0</v>
      </c>
      <c r="H8697" s="1">
        <v>8</v>
      </c>
      <c r="I8697" s="15">
        <v>0.52941176470588236</v>
      </c>
      <c r="J8697">
        <f t="shared" si="135"/>
        <v>40</v>
      </c>
    </row>
    <row r="8698" spans="1:10" x14ac:dyDescent="0.3">
      <c r="A8698" t="s">
        <v>8432</v>
      </c>
      <c r="C8698" s="18">
        <v>407.40902959696587</v>
      </c>
      <c r="D8698" s="1"/>
      <c r="E8698" s="1">
        <v>1</v>
      </c>
      <c r="F8698" s="1">
        <v>1</v>
      </c>
      <c r="G8698" s="1">
        <v>0</v>
      </c>
      <c r="H8698" s="1">
        <v>0</v>
      </c>
      <c r="I8698" s="15">
        <v>1</v>
      </c>
      <c r="J8698">
        <f t="shared" si="135"/>
        <v>40</v>
      </c>
    </row>
    <row r="8699" spans="1:10" x14ac:dyDescent="0.3">
      <c r="A8699" t="s">
        <v>8433</v>
      </c>
      <c r="C8699" s="18">
        <v>407.40374219012739</v>
      </c>
      <c r="D8699" s="1"/>
      <c r="E8699" s="1">
        <v>6</v>
      </c>
      <c r="F8699" s="1">
        <v>3</v>
      </c>
      <c r="G8699" s="1">
        <v>1</v>
      </c>
      <c r="H8699" s="1">
        <v>2</v>
      </c>
      <c r="I8699" s="15">
        <v>0.58333333333333337</v>
      </c>
      <c r="J8699">
        <f t="shared" si="135"/>
        <v>40</v>
      </c>
    </row>
    <row r="8700" spans="1:10" x14ac:dyDescent="0.3">
      <c r="A8700" t="s">
        <v>8434</v>
      </c>
      <c r="C8700" s="18">
        <v>407.39751775305166</v>
      </c>
      <c r="D8700" s="1"/>
      <c r="E8700" s="1">
        <v>5</v>
      </c>
      <c r="F8700" s="1">
        <v>3</v>
      </c>
      <c r="G8700" s="1">
        <v>0</v>
      </c>
      <c r="H8700" s="1">
        <v>2</v>
      </c>
      <c r="I8700" s="15">
        <v>0.6</v>
      </c>
      <c r="J8700">
        <f t="shared" si="135"/>
        <v>40</v>
      </c>
    </row>
    <row r="8701" spans="1:10" x14ac:dyDescent="0.3">
      <c r="A8701" t="s">
        <v>8436</v>
      </c>
      <c r="C8701" s="18">
        <v>407.38487406066201</v>
      </c>
      <c r="D8701" s="1"/>
      <c r="E8701" s="1">
        <v>2</v>
      </c>
      <c r="F8701" s="1">
        <v>1</v>
      </c>
      <c r="G8701" s="1">
        <v>0</v>
      </c>
      <c r="H8701" s="1">
        <v>1</v>
      </c>
      <c r="I8701" s="15">
        <v>0.5</v>
      </c>
      <c r="J8701">
        <f t="shared" si="135"/>
        <v>40</v>
      </c>
    </row>
    <row r="8702" spans="1:10" x14ac:dyDescent="0.3">
      <c r="A8702" t="s">
        <v>8437</v>
      </c>
      <c r="C8702" s="18">
        <v>407.3774778161839</v>
      </c>
      <c r="D8702" s="1"/>
      <c r="E8702" s="1">
        <v>3</v>
      </c>
      <c r="F8702" s="1">
        <v>2</v>
      </c>
      <c r="G8702" s="1">
        <v>0</v>
      </c>
      <c r="H8702" s="1">
        <v>1</v>
      </c>
      <c r="I8702" s="15">
        <v>0.66666666666666663</v>
      </c>
      <c r="J8702">
        <f t="shared" si="135"/>
        <v>40</v>
      </c>
    </row>
    <row r="8703" spans="1:10" x14ac:dyDescent="0.3">
      <c r="A8703" t="s">
        <v>8438</v>
      </c>
      <c r="C8703" s="18">
        <v>407.373057727184</v>
      </c>
      <c r="D8703" s="1"/>
      <c r="E8703" s="1">
        <v>24</v>
      </c>
      <c r="F8703" s="1">
        <v>14</v>
      </c>
      <c r="G8703" s="1">
        <v>1</v>
      </c>
      <c r="H8703" s="1">
        <v>9</v>
      </c>
      <c r="I8703" s="15">
        <v>0.60416666666666663</v>
      </c>
      <c r="J8703">
        <f t="shared" si="135"/>
        <v>40</v>
      </c>
    </row>
    <row r="8704" spans="1:10" x14ac:dyDescent="0.3">
      <c r="A8704" t="s">
        <v>8439</v>
      </c>
      <c r="C8704" s="18">
        <v>407.35918271340233</v>
      </c>
      <c r="D8704" s="1"/>
      <c r="E8704" s="1">
        <v>3</v>
      </c>
      <c r="F8704" s="1">
        <v>2</v>
      </c>
      <c r="G8704" s="1">
        <v>0</v>
      </c>
      <c r="H8704" s="1">
        <v>1</v>
      </c>
      <c r="I8704" s="15">
        <v>0.66666666666666663</v>
      </c>
      <c r="J8704">
        <f t="shared" si="135"/>
        <v>40</v>
      </c>
    </row>
    <row r="8705" spans="1:10" x14ac:dyDescent="0.3">
      <c r="A8705" t="s">
        <v>8440</v>
      </c>
      <c r="C8705" s="18">
        <v>407.35305998049773</v>
      </c>
      <c r="D8705" s="1"/>
      <c r="E8705" s="1">
        <v>14</v>
      </c>
      <c r="F8705" s="1">
        <v>7</v>
      </c>
      <c r="G8705" s="1">
        <v>0</v>
      </c>
      <c r="H8705" s="1">
        <v>7</v>
      </c>
      <c r="I8705" s="15">
        <v>0.5</v>
      </c>
      <c r="J8705">
        <f t="shared" si="135"/>
        <v>40</v>
      </c>
    </row>
    <row r="8706" spans="1:10" x14ac:dyDescent="0.3">
      <c r="A8706" t="s">
        <v>8441</v>
      </c>
      <c r="C8706" s="18">
        <v>407.33329547477911</v>
      </c>
      <c r="D8706" s="1"/>
      <c r="E8706" s="1">
        <v>42</v>
      </c>
      <c r="F8706" s="1">
        <v>18</v>
      </c>
      <c r="G8706" s="1">
        <v>2</v>
      </c>
      <c r="H8706" s="1">
        <v>22</v>
      </c>
      <c r="I8706" s="15">
        <v>0.45238095238095238</v>
      </c>
      <c r="J8706">
        <f t="shared" si="135"/>
        <v>20</v>
      </c>
    </row>
    <row r="8707" spans="1:10" x14ac:dyDescent="0.3">
      <c r="A8707" t="s">
        <v>8443</v>
      </c>
      <c r="C8707" s="18">
        <v>407.33268952571893</v>
      </c>
      <c r="D8707" s="1"/>
      <c r="E8707" s="1">
        <v>6</v>
      </c>
      <c r="F8707" s="1">
        <v>3</v>
      </c>
      <c r="G8707" s="1">
        <v>1</v>
      </c>
      <c r="H8707" s="1">
        <v>2</v>
      </c>
      <c r="I8707" s="15">
        <v>0.58333333333333337</v>
      </c>
      <c r="J8707">
        <f t="shared" si="135"/>
        <v>40</v>
      </c>
    </row>
    <row r="8708" spans="1:10" x14ac:dyDescent="0.3">
      <c r="A8708" t="s">
        <v>8442</v>
      </c>
      <c r="C8708" s="18">
        <v>407.33062890882724</v>
      </c>
      <c r="D8708" s="1"/>
      <c r="E8708" s="1">
        <v>9</v>
      </c>
      <c r="F8708" s="1">
        <v>4</v>
      </c>
      <c r="G8708" s="1">
        <v>2</v>
      </c>
      <c r="H8708" s="1">
        <v>3</v>
      </c>
      <c r="I8708" s="15">
        <v>0.55555555555555558</v>
      </c>
      <c r="J8708">
        <f t="shared" ref="J8708:J8771" si="136">IF(E8708&lt;=30,40,20)</f>
        <v>40</v>
      </c>
    </row>
    <row r="8709" spans="1:10" x14ac:dyDescent="0.3">
      <c r="A8709" t="s">
        <v>8456</v>
      </c>
      <c r="C8709" s="18">
        <v>394.17037488462211</v>
      </c>
      <c r="D8709" s="1"/>
      <c r="E8709" s="1">
        <v>74</v>
      </c>
      <c r="F8709" s="1">
        <v>31</v>
      </c>
      <c r="G8709" s="1">
        <v>4</v>
      </c>
      <c r="H8709" s="1">
        <v>39</v>
      </c>
      <c r="I8709" s="15">
        <v>0.44594594594594594</v>
      </c>
      <c r="J8709">
        <f t="shared" si="136"/>
        <v>20</v>
      </c>
    </row>
    <row r="8710" spans="1:10" x14ac:dyDescent="0.3">
      <c r="A8710" t="s">
        <v>8444</v>
      </c>
      <c r="C8710" s="18">
        <v>407.32518917402018</v>
      </c>
      <c r="D8710" s="1"/>
      <c r="E8710" s="1">
        <v>3</v>
      </c>
      <c r="F8710" s="1">
        <v>2</v>
      </c>
      <c r="G8710" s="1">
        <v>0</v>
      </c>
      <c r="H8710" s="1">
        <v>1</v>
      </c>
      <c r="I8710" s="15">
        <v>0.66666666666666663</v>
      </c>
      <c r="J8710">
        <f t="shared" si="136"/>
        <v>40</v>
      </c>
    </row>
    <row r="8711" spans="1:10" x14ac:dyDescent="0.3">
      <c r="A8711" t="s">
        <v>8445</v>
      </c>
      <c r="C8711" s="18">
        <v>407.31769995098898</v>
      </c>
      <c r="D8711" s="1"/>
      <c r="E8711" s="1">
        <v>3</v>
      </c>
      <c r="F8711" s="1">
        <v>2</v>
      </c>
      <c r="G8711" s="1">
        <v>0</v>
      </c>
      <c r="H8711" s="1">
        <v>1</v>
      </c>
      <c r="I8711" s="15">
        <v>0.66666666666666663</v>
      </c>
      <c r="J8711">
        <f t="shared" si="136"/>
        <v>40</v>
      </c>
    </row>
    <row r="8712" spans="1:10" x14ac:dyDescent="0.3">
      <c r="A8712" t="s">
        <v>8446</v>
      </c>
      <c r="C8712" s="18">
        <v>407.31231903110364</v>
      </c>
      <c r="D8712" s="1"/>
      <c r="E8712" s="1">
        <v>3</v>
      </c>
      <c r="F8712" s="1">
        <v>2</v>
      </c>
      <c r="G8712" s="1">
        <v>0</v>
      </c>
      <c r="H8712" s="1">
        <v>1</v>
      </c>
      <c r="I8712" s="15">
        <v>0.66666666666666663</v>
      </c>
      <c r="J8712">
        <f t="shared" si="136"/>
        <v>40</v>
      </c>
    </row>
    <row r="8713" spans="1:10" x14ac:dyDescent="0.3">
      <c r="A8713" t="s">
        <v>8447</v>
      </c>
      <c r="C8713" s="18">
        <v>407.30946418712153</v>
      </c>
      <c r="D8713" s="1"/>
      <c r="E8713" s="1">
        <v>6</v>
      </c>
      <c r="F8713" s="1">
        <v>4</v>
      </c>
      <c r="G8713" s="1">
        <v>0</v>
      </c>
      <c r="H8713" s="1">
        <v>2</v>
      </c>
      <c r="I8713" s="15">
        <v>0.66666666666666663</v>
      </c>
      <c r="J8713">
        <f t="shared" si="136"/>
        <v>40</v>
      </c>
    </row>
    <row r="8714" spans="1:10" x14ac:dyDescent="0.3">
      <c r="A8714" t="s">
        <v>8448</v>
      </c>
      <c r="C8714" s="18">
        <v>407.30791745936722</v>
      </c>
      <c r="D8714" s="1"/>
      <c r="E8714" s="1">
        <v>3</v>
      </c>
      <c r="F8714" s="1">
        <v>2</v>
      </c>
      <c r="G8714" s="1">
        <v>0</v>
      </c>
      <c r="H8714" s="1">
        <v>1</v>
      </c>
      <c r="I8714" s="15">
        <v>0.66666666666666663</v>
      </c>
      <c r="J8714">
        <f t="shared" si="136"/>
        <v>40</v>
      </c>
    </row>
    <row r="8715" spans="1:10" x14ac:dyDescent="0.3">
      <c r="A8715" t="s">
        <v>8449</v>
      </c>
      <c r="C8715" s="18">
        <v>407.30751465849301</v>
      </c>
      <c r="D8715" s="1"/>
      <c r="E8715" s="1">
        <v>15</v>
      </c>
      <c r="F8715" s="1">
        <v>7</v>
      </c>
      <c r="G8715" s="1">
        <v>0</v>
      </c>
      <c r="H8715" s="1">
        <v>8</v>
      </c>
      <c r="I8715" s="15">
        <v>0.46666666666666667</v>
      </c>
      <c r="J8715">
        <f t="shared" si="136"/>
        <v>40</v>
      </c>
    </row>
    <row r="8716" spans="1:10" x14ac:dyDescent="0.3">
      <c r="A8716" t="s">
        <v>8450</v>
      </c>
      <c r="C8716" s="18">
        <v>407.30325396419931</v>
      </c>
      <c r="D8716" s="1"/>
      <c r="E8716" s="1">
        <v>5</v>
      </c>
      <c r="F8716" s="1">
        <v>3</v>
      </c>
      <c r="G8716" s="1">
        <v>0</v>
      </c>
      <c r="H8716" s="1">
        <v>2</v>
      </c>
      <c r="I8716" s="15">
        <v>0.6</v>
      </c>
      <c r="J8716">
        <f t="shared" si="136"/>
        <v>40</v>
      </c>
    </row>
    <row r="8717" spans="1:10" x14ac:dyDescent="0.3">
      <c r="A8717" t="s">
        <v>8452</v>
      </c>
      <c r="C8717" s="18">
        <v>407.29464592685457</v>
      </c>
      <c r="D8717" s="1"/>
      <c r="E8717" s="1">
        <v>2</v>
      </c>
      <c r="F8717" s="1">
        <v>1</v>
      </c>
      <c r="G8717" s="1">
        <v>0</v>
      </c>
      <c r="H8717" s="1">
        <v>1</v>
      </c>
      <c r="I8717" s="15">
        <v>0.5</v>
      </c>
      <c r="J8717">
        <f t="shared" si="136"/>
        <v>40</v>
      </c>
    </row>
    <row r="8718" spans="1:10" x14ac:dyDescent="0.3">
      <c r="A8718" t="s">
        <v>8453</v>
      </c>
      <c r="C8718" s="18">
        <v>407.28543075886205</v>
      </c>
      <c r="D8718" s="1"/>
      <c r="E8718" s="1">
        <v>3</v>
      </c>
      <c r="F8718" s="1">
        <v>2</v>
      </c>
      <c r="G8718" s="1">
        <v>0</v>
      </c>
      <c r="H8718" s="1">
        <v>1</v>
      </c>
      <c r="I8718" s="15">
        <v>0.66666666666666663</v>
      </c>
      <c r="J8718">
        <f t="shared" si="136"/>
        <v>40</v>
      </c>
    </row>
    <row r="8719" spans="1:10" x14ac:dyDescent="0.3">
      <c r="A8719" t="s">
        <v>8454</v>
      </c>
      <c r="C8719" s="18">
        <v>407.28225020392023</v>
      </c>
      <c r="D8719" s="1"/>
      <c r="E8719" s="1">
        <v>3</v>
      </c>
      <c r="F8719" s="1">
        <v>2</v>
      </c>
      <c r="G8719" s="1">
        <v>0</v>
      </c>
      <c r="H8719" s="1">
        <v>1</v>
      </c>
      <c r="I8719" s="15">
        <v>0.66666666666666663</v>
      </c>
      <c r="J8719">
        <f t="shared" si="136"/>
        <v>40</v>
      </c>
    </row>
    <row r="8720" spans="1:10" x14ac:dyDescent="0.3">
      <c r="A8720" t="s">
        <v>8455</v>
      </c>
      <c r="C8720" s="18">
        <v>407.28000808723607</v>
      </c>
      <c r="D8720" s="1"/>
      <c r="E8720" s="1">
        <v>3</v>
      </c>
      <c r="F8720" s="1">
        <v>2</v>
      </c>
      <c r="G8720" s="1">
        <v>0</v>
      </c>
      <c r="H8720" s="1">
        <v>1</v>
      </c>
      <c r="I8720" s="15">
        <v>0.66666666666666663</v>
      </c>
      <c r="J8720">
        <f t="shared" si="136"/>
        <v>40</v>
      </c>
    </row>
    <row r="8721" spans="1:10" x14ac:dyDescent="0.3">
      <c r="A8721" t="s">
        <v>8457</v>
      </c>
      <c r="C8721" s="18">
        <v>407.26857933973804</v>
      </c>
      <c r="D8721" s="1"/>
      <c r="E8721" s="1">
        <v>3</v>
      </c>
      <c r="F8721" s="1">
        <v>1</v>
      </c>
      <c r="G8721" s="1">
        <v>2</v>
      </c>
      <c r="H8721" s="1">
        <v>0</v>
      </c>
      <c r="I8721" s="15">
        <v>0.66666666666666663</v>
      </c>
      <c r="J8721">
        <f t="shared" si="136"/>
        <v>40</v>
      </c>
    </row>
    <row r="8722" spans="1:10" x14ac:dyDescent="0.3">
      <c r="A8722" t="s">
        <v>8458</v>
      </c>
      <c r="C8722" s="18">
        <v>407.26693020184928</v>
      </c>
      <c r="D8722" s="1"/>
      <c r="E8722" s="1">
        <v>42</v>
      </c>
      <c r="F8722" s="1">
        <v>18</v>
      </c>
      <c r="G8722" s="1">
        <v>2</v>
      </c>
      <c r="H8722" s="1">
        <v>22</v>
      </c>
      <c r="I8722" s="15">
        <v>0.45238095238095238</v>
      </c>
      <c r="J8722">
        <f t="shared" si="136"/>
        <v>20</v>
      </c>
    </row>
    <row r="8723" spans="1:10" x14ac:dyDescent="0.3">
      <c r="A8723" t="s">
        <v>8459</v>
      </c>
      <c r="C8723" s="18">
        <v>407.26388484072919</v>
      </c>
      <c r="D8723" s="1"/>
      <c r="E8723" s="1">
        <v>3</v>
      </c>
      <c r="F8723" s="1">
        <v>2</v>
      </c>
      <c r="G8723" s="1">
        <v>0</v>
      </c>
      <c r="H8723" s="1">
        <v>1</v>
      </c>
      <c r="I8723" s="15">
        <v>0.66666666666666663</v>
      </c>
      <c r="J8723">
        <f t="shared" si="136"/>
        <v>40</v>
      </c>
    </row>
    <row r="8724" spans="1:10" x14ac:dyDescent="0.3">
      <c r="A8724" t="s">
        <v>8484</v>
      </c>
      <c r="C8724" s="18">
        <v>407.26238169666391</v>
      </c>
      <c r="D8724" s="1"/>
      <c r="E8724" s="1">
        <v>5</v>
      </c>
      <c r="F8724" s="1">
        <v>3</v>
      </c>
      <c r="G8724" s="1">
        <v>0</v>
      </c>
      <c r="H8724" s="1">
        <v>2</v>
      </c>
      <c r="I8724" s="15">
        <v>0.6</v>
      </c>
      <c r="J8724">
        <f t="shared" si="136"/>
        <v>40</v>
      </c>
    </row>
    <row r="8725" spans="1:10" x14ac:dyDescent="0.3">
      <c r="A8725" t="s">
        <v>8594</v>
      </c>
      <c r="C8725" s="18">
        <v>407.25704189213229</v>
      </c>
      <c r="D8725" s="1"/>
      <c r="E8725" s="1">
        <v>4</v>
      </c>
      <c r="F8725" s="1">
        <v>2</v>
      </c>
      <c r="G8725" s="1">
        <v>0</v>
      </c>
      <c r="H8725" s="1">
        <v>2</v>
      </c>
      <c r="I8725" s="15">
        <v>0.5</v>
      </c>
      <c r="J8725">
        <f t="shared" si="136"/>
        <v>40</v>
      </c>
    </row>
    <row r="8726" spans="1:10" x14ac:dyDescent="0.3">
      <c r="A8726" t="s">
        <v>8460</v>
      </c>
      <c r="C8726" s="18">
        <v>407.24810694005799</v>
      </c>
      <c r="D8726" s="1"/>
      <c r="E8726" s="1">
        <v>4</v>
      </c>
      <c r="F8726" s="1">
        <v>3</v>
      </c>
      <c r="G8726" s="1">
        <v>0</v>
      </c>
      <c r="H8726" s="1">
        <v>1</v>
      </c>
      <c r="I8726" s="15">
        <v>0.75</v>
      </c>
      <c r="J8726">
        <f t="shared" si="136"/>
        <v>40</v>
      </c>
    </row>
    <row r="8727" spans="1:10" x14ac:dyDescent="0.3">
      <c r="A8727" t="s">
        <v>8461</v>
      </c>
      <c r="C8727" s="18">
        <v>407.24268651550915</v>
      </c>
      <c r="D8727" s="1"/>
      <c r="E8727" s="1">
        <v>3</v>
      </c>
      <c r="F8727" s="1">
        <v>2</v>
      </c>
      <c r="G8727" s="1">
        <v>0</v>
      </c>
      <c r="H8727" s="1">
        <v>1</v>
      </c>
      <c r="I8727" s="15">
        <v>0.66666666666666663</v>
      </c>
      <c r="J8727">
        <f t="shared" si="136"/>
        <v>40</v>
      </c>
    </row>
    <row r="8728" spans="1:10" x14ac:dyDescent="0.3">
      <c r="A8728" t="s">
        <v>9056</v>
      </c>
      <c r="C8728" s="18">
        <v>407.23710751832385</v>
      </c>
      <c r="D8728" s="1"/>
      <c r="E8728" s="1">
        <v>7</v>
      </c>
      <c r="F8728" s="1">
        <v>2</v>
      </c>
      <c r="G8728" s="1">
        <v>1</v>
      </c>
      <c r="H8728" s="1">
        <v>4</v>
      </c>
      <c r="I8728" s="15">
        <v>0.35714285714285715</v>
      </c>
      <c r="J8728">
        <f t="shared" si="136"/>
        <v>40</v>
      </c>
    </row>
    <row r="8729" spans="1:10" x14ac:dyDescent="0.3">
      <c r="A8729" t="s">
        <v>8462</v>
      </c>
      <c r="C8729" s="18">
        <v>407.23522578722276</v>
      </c>
      <c r="D8729" s="1"/>
      <c r="E8729" s="1">
        <v>9</v>
      </c>
      <c r="F8729" s="1">
        <v>5</v>
      </c>
      <c r="G8729" s="1">
        <v>0</v>
      </c>
      <c r="H8729" s="1">
        <v>4</v>
      </c>
      <c r="I8729" s="15">
        <v>0.55555555555555558</v>
      </c>
      <c r="J8729">
        <f t="shared" si="136"/>
        <v>40</v>
      </c>
    </row>
    <row r="8730" spans="1:10" x14ac:dyDescent="0.3">
      <c r="A8730" t="s">
        <v>8463</v>
      </c>
      <c r="C8730" s="18">
        <v>407.22857253315857</v>
      </c>
      <c r="D8730" s="1"/>
      <c r="E8730" s="1">
        <v>4</v>
      </c>
      <c r="F8730" s="1">
        <v>3</v>
      </c>
      <c r="G8730" s="1">
        <v>0</v>
      </c>
      <c r="H8730" s="1">
        <v>1</v>
      </c>
      <c r="I8730" s="15">
        <v>0.75</v>
      </c>
      <c r="J8730">
        <f t="shared" si="136"/>
        <v>40</v>
      </c>
    </row>
    <row r="8731" spans="1:10" x14ac:dyDescent="0.3">
      <c r="A8731" t="s">
        <v>8464</v>
      </c>
      <c r="C8731" s="18">
        <v>407.22634476097852</v>
      </c>
      <c r="D8731" s="1"/>
      <c r="E8731" s="1">
        <v>5</v>
      </c>
      <c r="F8731" s="1">
        <v>3</v>
      </c>
      <c r="G8731" s="1">
        <v>0</v>
      </c>
      <c r="H8731" s="1">
        <v>2</v>
      </c>
      <c r="I8731" s="15">
        <v>0.6</v>
      </c>
      <c r="J8731">
        <f t="shared" si="136"/>
        <v>40</v>
      </c>
    </row>
    <row r="8732" spans="1:10" x14ac:dyDescent="0.3">
      <c r="A8732" t="s">
        <v>8465</v>
      </c>
      <c r="C8732" s="18">
        <v>407.22285711784616</v>
      </c>
      <c r="D8732" s="1"/>
      <c r="E8732" s="1">
        <v>3</v>
      </c>
      <c r="F8732" s="1">
        <v>2</v>
      </c>
      <c r="G8732" s="1">
        <v>0</v>
      </c>
      <c r="H8732" s="1">
        <v>1</v>
      </c>
      <c r="I8732" s="15">
        <v>0.66666666666666663</v>
      </c>
      <c r="J8732">
        <f t="shared" si="136"/>
        <v>40</v>
      </c>
    </row>
    <row r="8733" spans="1:10" x14ac:dyDescent="0.3">
      <c r="A8733" t="s">
        <v>8466</v>
      </c>
      <c r="C8733" s="18">
        <v>407.20808024907478</v>
      </c>
      <c r="D8733" s="1"/>
      <c r="E8733" s="1">
        <v>3</v>
      </c>
      <c r="F8733" s="1">
        <v>2</v>
      </c>
      <c r="G8733" s="1">
        <v>0</v>
      </c>
      <c r="H8733" s="1">
        <v>1</v>
      </c>
      <c r="I8733" s="15">
        <v>0.66666666666666663</v>
      </c>
      <c r="J8733">
        <f t="shared" si="136"/>
        <v>40</v>
      </c>
    </row>
    <row r="8734" spans="1:10" x14ac:dyDescent="0.3">
      <c r="A8734" t="s">
        <v>8467</v>
      </c>
      <c r="C8734" s="18">
        <v>407.19868490366207</v>
      </c>
      <c r="D8734" s="1"/>
      <c r="E8734" s="1">
        <v>3</v>
      </c>
      <c r="F8734" s="1">
        <v>2</v>
      </c>
      <c r="G8734" s="1">
        <v>0</v>
      </c>
      <c r="H8734" s="1">
        <v>1</v>
      </c>
      <c r="I8734" s="15">
        <v>0.66666666666666663</v>
      </c>
      <c r="J8734">
        <f t="shared" si="136"/>
        <v>40</v>
      </c>
    </row>
    <row r="8735" spans="1:10" x14ac:dyDescent="0.3">
      <c r="A8735" t="s">
        <v>8468</v>
      </c>
      <c r="C8735" s="18">
        <v>407.19770075023814</v>
      </c>
      <c r="D8735" s="1"/>
      <c r="E8735" s="1">
        <v>3</v>
      </c>
      <c r="F8735" s="1">
        <v>1</v>
      </c>
      <c r="G8735" s="1">
        <v>0</v>
      </c>
      <c r="H8735" s="1">
        <v>2</v>
      </c>
      <c r="I8735" s="15">
        <v>0.33333333333333331</v>
      </c>
      <c r="J8735">
        <f t="shared" si="136"/>
        <v>40</v>
      </c>
    </row>
    <row r="8736" spans="1:10" x14ac:dyDescent="0.3">
      <c r="A8736" t="s">
        <v>8470</v>
      </c>
      <c r="C8736" s="18">
        <v>407.16873445703612</v>
      </c>
      <c r="D8736" s="1"/>
      <c r="E8736" s="1">
        <v>5</v>
      </c>
      <c r="F8736" s="1">
        <v>3</v>
      </c>
      <c r="G8736" s="1">
        <v>0</v>
      </c>
      <c r="H8736" s="1">
        <v>2</v>
      </c>
      <c r="I8736" s="15">
        <v>0.6</v>
      </c>
      <c r="J8736">
        <f t="shared" si="136"/>
        <v>40</v>
      </c>
    </row>
    <row r="8737" spans="1:10" x14ac:dyDescent="0.3">
      <c r="A8737" t="s">
        <v>8469</v>
      </c>
      <c r="C8737" s="18">
        <v>407.16386559834979</v>
      </c>
      <c r="D8737" s="1"/>
      <c r="E8737" s="1">
        <v>3</v>
      </c>
      <c r="F8737" s="1">
        <v>2</v>
      </c>
      <c r="G8737" s="1">
        <v>0</v>
      </c>
      <c r="H8737" s="1">
        <v>1</v>
      </c>
      <c r="I8737" s="15">
        <v>0.66666666666666663</v>
      </c>
      <c r="J8737">
        <f t="shared" si="136"/>
        <v>40</v>
      </c>
    </row>
    <row r="8738" spans="1:10" x14ac:dyDescent="0.3">
      <c r="A8738" t="s">
        <v>8471</v>
      </c>
      <c r="C8738" s="18">
        <v>407.15681225601708</v>
      </c>
      <c r="D8738" s="1"/>
      <c r="E8738" s="1">
        <v>5</v>
      </c>
      <c r="F8738" s="1">
        <v>3</v>
      </c>
      <c r="G8738" s="1">
        <v>0</v>
      </c>
      <c r="H8738" s="1">
        <v>2</v>
      </c>
      <c r="I8738" s="15">
        <v>0.6</v>
      </c>
      <c r="J8738">
        <f t="shared" si="136"/>
        <v>40</v>
      </c>
    </row>
    <row r="8739" spans="1:10" x14ac:dyDescent="0.3">
      <c r="A8739" t="s">
        <v>8386</v>
      </c>
      <c r="C8739" s="18">
        <v>407.15379086071823</v>
      </c>
      <c r="D8739" s="1"/>
      <c r="E8739" s="1">
        <v>3</v>
      </c>
      <c r="F8739" s="1">
        <v>2</v>
      </c>
      <c r="G8739" s="1">
        <v>0</v>
      </c>
      <c r="H8739" s="1">
        <v>1</v>
      </c>
      <c r="I8739" s="15">
        <v>0.66666666666666663</v>
      </c>
      <c r="J8739">
        <f t="shared" si="136"/>
        <v>40</v>
      </c>
    </row>
    <row r="8740" spans="1:10" x14ac:dyDescent="0.3">
      <c r="A8740" t="s">
        <v>8472</v>
      </c>
      <c r="C8740" s="18">
        <v>407.13998858359332</v>
      </c>
      <c r="D8740" s="1"/>
      <c r="E8740" s="1">
        <v>3</v>
      </c>
      <c r="F8740" s="1">
        <v>2</v>
      </c>
      <c r="G8740" s="1">
        <v>0</v>
      </c>
      <c r="H8740" s="1">
        <v>1</v>
      </c>
      <c r="I8740" s="15">
        <v>0.66666666666666663</v>
      </c>
      <c r="J8740">
        <f t="shared" si="136"/>
        <v>40</v>
      </c>
    </row>
    <row r="8741" spans="1:10" x14ac:dyDescent="0.3">
      <c r="A8741" t="s">
        <v>15253</v>
      </c>
      <c r="C8741" s="18">
        <v>407.13971204110646</v>
      </c>
      <c r="D8741" s="1"/>
      <c r="E8741" s="1">
        <v>47</v>
      </c>
      <c r="F8741" s="1">
        <v>19</v>
      </c>
      <c r="G8741" s="1">
        <v>5</v>
      </c>
      <c r="H8741" s="1">
        <v>23</v>
      </c>
      <c r="I8741" s="15">
        <v>0.45744680851063829</v>
      </c>
      <c r="J8741">
        <f t="shared" si="136"/>
        <v>20</v>
      </c>
    </row>
    <row r="8742" spans="1:10" x14ac:dyDescent="0.3">
      <c r="A8742" t="s">
        <v>8474</v>
      </c>
      <c r="C8742" s="18">
        <v>407.13231035534693</v>
      </c>
      <c r="D8742" s="1"/>
      <c r="E8742" s="1">
        <v>3</v>
      </c>
      <c r="F8742" s="1">
        <v>2</v>
      </c>
      <c r="G8742" s="1">
        <v>0</v>
      </c>
      <c r="H8742" s="1">
        <v>1</v>
      </c>
      <c r="I8742" s="15">
        <v>0.66666666666666663</v>
      </c>
      <c r="J8742">
        <f t="shared" si="136"/>
        <v>40</v>
      </c>
    </row>
    <row r="8743" spans="1:10" x14ac:dyDescent="0.3">
      <c r="A8743" t="s">
        <v>8475</v>
      </c>
      <c r="C8743" s="18">
        <v>407.12159282717022</v>
      </c>
      <c r="D8743" s="1"/>
      <c r="E8743" s="1">
        <v>3</v>
      </c>
      <c r="F8743" s="1">
        <v>2</v>
      </c>
      <c r="G8743" s="1">
        <v>0</v>
      </c>
      <c r="H8743" s="1">
        <v>1</v>
      </c>
      <c r="I8743" s="15">
        <v>0.66666666666666663</v>
      </c>
      <c r="J8743">
        <f t="shared" si="136"/>
        <v>40</v>
      </c>
    </row>
    <row r="8744" spans="1:10" x14ac:dyDescent="0.3">
      <c r="A8744" t="s">
        <v>8476</v>
      </c>
      <c r="C8744" s="18">
        <v>407.1162451147635</v>
      </c>
      <c r="D8744" s="1"/>
      <c r="E8744" s="1">
        <v>5</v>
      </c>
      <c r="F8744" s="1">
        <v>3</v>
      </c>
      <c r="G8744" s="1">
        <v>0</v>
      </c>
      <c r="H8744" s="1">
        <v>2</v>
      </c>
      <c r="I8744" s="15">
        <v>0.6</v>
      </c>
      <c r="J8744">
        <f t="shared" si="136"/>
        <v>40</v>
      </c>
    </row>
    <row r="8745" spans="1:10" x14ac:dyDescent="0.3">
      <c r="A8745" t="s">
        <v>8693</v>
      </c>
      <c r="C8745" s="18">
        <v>407.1077795796482</v>
      </c>
      <c r="D8745" s="1"/>
      <c r="E8745" s="1">
        <v>9</v>
      </c>
      <c r="F8745" s="1">
        <v>4</v>
      </c>
      <c r="G8745" s="1">
        <v>0</v>
      </c>
      <c r="H8745" s="1">
        <v>5</v>
      </c>
      <c r="I8745" s="15">
        <v>0.44444444444444442</v>
      </c>
      <c r="J8745">
        <f t="shared" si="136"/>
        <v>40</v>
      </c>
    </row>
    <row r="8746" spans="1:10" x14ac:dyDescent="0.3">
      <c r="A8746" t="s">
        <v>8477</v>
      </c>
      <c r="C8746" s="18">
        <v>407.09950375157496</v>
      </c>
      <c r="D8746" s="1"/>
      <c r="E8746" s="1">
        <v>3</v>
      </c>
      <c r="F8746" s="1">
        <v>2</v>
      </c>
      <c r="G8746" s="1">
        <v>0</v>
      </c>
      <c r="H8746" s="1">
        <v>1</v>
      </c>
      <c r="I8746" s="15">
        <v>0.66666666666666663</v>
      </c>
      <c r="J8746">
        <f t="shared" si="136"/>
        <v>40</v>
      </c>
    </row>
    <row r="8747" spans="1:10" x14ac:dyDescent="0.3">
      <c r="A8747" t="s">
        <v>8479</v>
      </c>
      <c r="C8747" s="18">
        <v>407.08649343823748</v>
      </c>
      <c r="D8747" s="1"/>
      <c r="E8747" s="1">
        <v>6</v>
      </c>
      <c r="F8747" s="1">
        <v>3</v>
      </c>
      <c r="G8747" s="1">
        <v>1</v>
      </c>
      <c r="H8747" s="1">
        <v>2</v>
      </c>
      <c r="I8747" s="15">
        <v>0.58333333333333337</v>
      </c>
      <c r="J8747">
        <f t="shared" si="136"/>
        <v>40</v>
      </c>
    </row>
    <row r="8748" spans="1:10" x14ac:dyDescent="0.3">
      <c r="A8748" t="s">
        <v>9146</v>
      </c>
      <c r="C8748" s="18">
        <v>407.07469792192086</v>
      </c>
      <c r="D8748" s="1"/>
      <c r="E8748" s="1">
        <v>15</v>
      </c>
      <c r="F8748" s="1">
        <v>6</v>
      </c>
      <c r="G8748" s="1">
        <v>2</v>
      </c>
      <c r="H8748" s="1">
        <v>7</v>
      </c>
      <c r="I8748" s="15">
        <v>0.46666666666666667</v>
      </c>
      <c r="J8748">
        <f t="shared" si="136"/>
        <v>40</v>
      </c>
    </row>
    <row r="8749" spans="1:10" x14ac:dyDescent="0.3">
      <c r="A8749" t="s">
        <v>8480</v>
      </c>
      <c r="C8749" s="18">
        <v>407.07350148170673</v>
      </c>
      <c r="D8749" s="1"/>
      <c r="E8749" s="1">
        <v>5</v>
      </c>
      <c r="F8749" s="1">
        <v>3</v>
      </c>
      <c r="G8749" s="1">
        <v>0</v>
      </c>
      <c r="H8749" s="1">
        <v>2</v>
      </c>
      <c r="I8749" s="15">
        <v>0.6</v>
      </c>
      <c r="J8749">
        <f t="shared" si="136"/>
        <v>40</v>
      </c>
    </row>
    <row r="8750" spans="1:10" x14ac:dyDescent="0.3">
      <c r="A8750" t="s">
        <v>7464</v>
      </c>
      <c r="C8750" s="18">
        <v>407.06172588127669</v>
      </c>
      <c r="D8750" s="1"/>
      <c r="E8750" s="1">
        <v>14</v>
      </c>
      <c r="F8750" s="1">
        <v>5</v>
      </c>
      <c r="G8750" s="1">
        <v>0</v>
      </c>
      <c r="H8750" s="1">
        <v>9</v>
      </c>
      <c r="I8750" s="15">
        <v>0.35714285714285715</v>
      </c>
      <c r="J8750">
        <f t="shared" si="136"/>
        <v>40</v>
      </c>
    </row>
    <row r="8751" spans="1:10" x14ac:dyDescent="0.3">
      <c r="A8751" t="s">
        <v>8482</v>
      </c>
      <c r="C8751" s="18">
        <v>407.05442384681658</v>
      </c>
      <c r="D8751" s="1"/>
      <c r="E8751" s="1">
        <v>3</v>
      </c>
      <c r="F8751" s="1">
        <v>1</v>
      </c>
      <c r="G8751" s="1">
        <v>2</v>
      </c>
      <c r="H8751" s="1">
        <v>0</v>
      </c>
      <c r="I8751" s="15">
        <v>0.66666666666666663</v>
      </c>
      <c r="J8751">
        <f t="shared" si="136"/>
        <v>40</v>
      </c>
    </row>
    <row r="8752" spans="1:10" x14ac:dyDescent="0.3">
      <c r="A8752" t="s">
        <v>8483</v>
      </c>
      <c r="C8752" s="18">
        <v>407.05025390550946</v>
      </c>
      <c r="D8752" s="1"/>
      <c r="E8752" s="1">
        <v>3</v>
      </c>
      <c r="F8752" s="1">
        <v>2</v>
      </c>
      <c r="G8752" s="1">
        <v>0</v>
      </c>
      <c r="H8752" s="1">
        <v>1</v>
      </c>
      <c r="I8752" s="15">
        <v>0.66666666666666663</v>
      </c>
      <c r="J8752">
        <f t="shared" si="136"/>
        <v>40</v>
      </c>
    </row>
    <row r="8753" spans="1:10" x14ac:dyDescent="0.3">
      <c r="A8753" t="s">
        <v>8485</v>
      </c>
      <c r="C8753" s="18">
        <v>407.03362424571429</v>
      </c>
      <c r="D8753" s="1"/>
      <c r="E8753" s="1">
        <v>3</v>
      </c>
      <c r="F8753" s="1">
        <v>2</v>
      </c>
      <c r="G8753" s="1">
        <v>0</v>
      </c>
      <c r="H8753" s="1">
        <v>1</v>
      </c>
      <c r="I8753" s="15">
        <v>0.66666666666666663</v>
      </c>
      <c r="J8753">
        <f t="shared" si="136"/>
        <v>40</v>
      </c>
    </row>
    <row r="8754" spans="1:10" x14ac:dyDescent="0.3">
      <c r="A8754" t="s">
        <v>8486</v>
      </c>
      <c r="C8754" s="18">
        <v>407.0163149351456</v>
      </c>
      <c r="D8754" s="1"/>
      <c r="E8754" s="1">
        <v>7</v>
      </c>
      <c r="F8754" s="1">
        <v>3</v>
      </c>
      <c r="G8754" s="1">
        <v>2</v>
      </c>
      <c r="H8754" s="1">
        <v>2</v>
      </c>
      <c r="I8754" s="15">
        <v>0.5714285714285714</v>
      </c>
      <c r="J8754">
        <f t="shared" si="136"/>
        <v>40</v>
      </c>
    </row>
    <row r="8755" spans="1:10" x14ac:dyDescent="0.3">
      <c r="A8755" t="s">
        <v>8487</v>
      </c>
      <c r="C8755" s="18">
        <v>407.01445812713456</v>
      </c>
      <c r="D8755" s="1"/>
      <c r="E8755" s="1">
        <v>6</v>
      </c>
      <c r="F8755" s="1">
        <v>3</v>
      </c>
      <c r="G8755" s="1">
        <v>0</v>
      </c>
      <c r="H8755" s="1">
        <v>3</v>
      </c>
      <c r="I8755" s="15">
        <v>0.5</v>
      </c>
      <c r="J8755">
        <f t="shared" si="136"/>
        <v>40</v>
      </c>
    </row>
    <row r="8756" spans="1:10" x14ac:dyDescent="0.3">
      <c r="A8756" t="s">
        <v>8666</v>
      </c>
      <c r="C8756" s="18">
        <v>406.99396443260366</v>
      </c>
      <c r="D8756" s="1"/>
      <c r="E8756" s="1">
        <v>4</v>
      </c>
      <c r="F8756" s="1">
        <v>2</v>
      </c>
      <c r="G8756" s="1">
        <v>0</v>
      </c>
      <c r="H8756" s="1">
        <v>2</v>
      </c>
      <c r="I8756" s="15">
        <v>0.5</v>
      </c>
      <c r="J8756">
        <f t="shared" si="136"/>
        <v>40</v>
      </c>
    </row>
    <row r="8757" spans="1:10" x14ac:dyDescent="0.3">
      <c r="A8757" t="s">
        <v>8488</v>
      </c>
      <c r="C8757" s="18">
        <v>406.99068373526654</v>
      </c>
      <c r="D8757" s="1"/>
      <c r="E8757" s="1">
        <v>3</v>
      </c>
      <c r="F8757" s="1">
        <v>2</v>
      </c>
      <c r="G8757" s="1">
        <v>0</v>
      </c>
      <c r="H8757" s="1">
        <v>1</v>
      </c>
      <c r="I8757" s="15">
        <v>0.66666666666666663</v>
      </c>
      <c r="J8757">
        <f t="shared" si="136"/>
        <v>40</v>
      </c>
    </row>
    <row r="8758" spans="1:10" x14ac:dyDescent="0.3">
      <c r="A8758" t="s">
        <v>8489</v>
      </c>
      <c r="C8758" s="18">
        <v>406.99021735715564</v>
      </c>
      <c r="D8758" s="1"/>
      <c r="E8758" s="1">
        <v>3</v>
      </c>
      <c r="F8758" s="1">
        <v>2</v>
      </c>
      <c r="G8758" s="1">
        <v>0</v>
      </c>
      <c r="H8758" s="1">
        <v>1</v>
      </c>
      <c r="I8758" s="15">
        <v>0.66666666666666663</v>
      </c>
      <c r="J8758">
        <f t="shared" si="136"/>
        <v>40</v>
      </c>
    </row>
    <row r="8759" spans="1:10" x14ac:dyDescent="0.3">
      <c r="A8759" t="s">
        <v>8490</v>
      </c>
      <c r="C8759" s="18">
        <v>406.98644542494026</v>
      </c>
      <c r="D8759" s="1"/>
      <c r="E8759" s="1">
        <v>5</v>
      </c>
      <c r="F8759" s="1">
        <v>3</v>
      </c>
      <c r="G8759" s="1">
        <v>0</v>
      </c>
      <c r="H8759" s="1">
        <v>2</v>
      </c>
      <c r="I8759" s="15">
        <v>0.6</v>
      </c>
      <c r="J8759">
        <f t="shared" si="136"/>
        <v>40</v>
      </c>
    </row>
    <row r="8760" spans="1:10" x14ac:dyDescent="0.3">
      <c r="A8760" t="s">
        <v>8502</v>
      </c>
      <c r="C8760" s="18">
        <v>406.97723128848617</v>
      </c>
      <c r="D8760" s="1"/>
      <c r="E8760" s="1">
        <v>13</v>
      </c>
      <c r="F8760" s="1">
        <v>6</v>
      </c>
      <c r="G8760" s="1">
        <v>1</v>
      </c>
      <c r="H8760" s="1">
        <v>6</v>
      </c>
      <c r="I8760" s="15">
        <v>0.5</v>
      </c>
      <c r="J8760">
        <f t="shared" si="136"/>
        <v>40</v>
      </c>
    </row>
    <row r="8761" spans="1:10" x14ac:dyDescent="0.3">
      <c r="A8761" t="s">
        <v>8491</v>
      </c>
      <c r="C8761" s="18">
        <v>406.95772722665492</v>
      </c>
      <c r="D8761" s="1"/>
      <c r="E8761" s="1">
        <v>5</v>
      </c>
      <c r="F8761" s="1">
        <v>3</v>
      </c>
      <c r="G8761" s="1">
        <v>0</v>
      </c>
      <c r="H8761" s="1">
        <v>2</v>
      </c>
      <c r="I8761" s="15">
        <v>0.6</v>
      </c>
      <c r="J8761">
        <f t="shared" si="136"/>
        <v>40</v>
      </c>
    </row>
    <row r="8762" spans="1:10" x14ac:dyDescent="0.3">
      <c r="A8762" t="s">
        <v>8492</v>
      </c>
      <c r="C8762" s="18">
        <v>406.95686602257427</v>
      </c>
      <c r="D8762" s="1"/>
      <c r="E8762" s="1">
        <v>4</v>
      </c>
      <c r="F8762" s="1">
        <v>2</v>
      </c>
      <c r="G8762" s="1">
        <v>0</v>
      </c>
      <c r="H8762" s="1">
        <v>2</v>
      </c>
      <c r="I8762" s="15">
        <v>0.5</v>
      </c>
      <c r="J8762">
        <f t="shared" si="136"/>
        <v>40</v>
      </c>
    </row>
    <row r="8763" spans="1:10" x14ac:dyDescent="0.3">
      <c r="A8763" t="s">
        <v>8493</v>
      </c>
      <c r="C8763" s="18">
        <v>406.95205508288205</v>
      </c>
      <c r="D8763" s="1"/>
      <c r="E8763" s="1">
        <v>5</v>
      </c>
      <c r="F8763" s="1">
        <v>3</v>
      </c>
      <c r="G8763" s="1">
        <v>0</v>
      </c>
      <c r="H8763" s="1">
        <v>2</v>
      </c>
      <c r="I8763" s="15">
        <v>0.6</v>
      </c>
      <c r="J8763">
        <f t="shared" si="136"/>
        <v>40</v>
      </c>
    </row>
    <row r="8764" spans="1:10" x14ac:dyDescent="0.3">
      <c r="A8764" t="s">
        <v>8495</v>
      </c>
      <c r="C8764" s="18">
        <v>406.93852445371095</v>
      </c>
      <c r="D8764" s="1"/>
      <c r="E8764" s="1">
        <v>3</v>
      </c>
      <c r="F8764" s="1">
        <v>1</v>
      </c>
      <c r="G8764" s="1">
        <v>2</v>
      </c>
      <c r="H8764" s="1">
        <v>0</v>
      </c>
      <c r="I8764" s="15">
        <v>0.66666666666666663</v>
      </c>
      <c r="J8764">
        <f t="shared" si="136"/>
        <v>40</v>
      </c>
    </row>
    <row r="8765" spans="1:10" x14ac:dyDescent="0.3">
      <c r="A8765" t="s">
        <v>8553</v>
      </c>
      <c r="C8765" s="18">
        <v>406.93671903851549</v>
      </c>
      <c r="D8765" s="1"/>
      <c r="E8765" s="1">
        <v>17</v>
      </c>
      <c r="F8765" s="1">
        <v>8</v>
      </c>
      <c r="G8765" s="1">
        <v>0</v>
      </c>
      <c r="H8765" s="1">
        <v>9</v>
      </c>
      <c r="I8765" s="15">
        <v>0.47058823529411764</v>
      </c>
      <c r="J8765">
        <f t="shared" si="136"/>
        <v>40</v>
      </c>
    </row>
    <row r="8766" spans="1:10" x14ac:dyDescent="0.3">
      <c r="A8766" t="s">
        <v>8496</v>
      </c>
      <c r="C8766" s="18">
        <v>406.92897530446027</v>
      </c>
      <c r="D8766" s="1"/>
      <c r="E8766" s="1">
        <v>9</v>
      </c>
      <c r="F8766" s="1">
        <v>5</v>
      </c>
      <c r="G8766" s="1">
        <v>0</v>
      </c>
      <c r="H8766" s="1">
        <v>4</v>
      </c>
      <c r="I8766" s="15">
        <v>0.55555555555555558</v>
      </c>
      <c r="J8766">
        <f t="shared" si="136"/>
        <v>40</v>
      </c>
    </row>
    <row r="8767" spans="1:10" x14ac:dyDescent="0.3">
      <c r="A8767" t="s">
        <v>8497</v>
      </c>
      <c r="C8767" s="18">
        <v>406.91859514385629</v>
      </c>
      <c r="D8767" s="1"/>
      <c r="E8767" s="1">
        <v>11</v>
      </c>
      <c r="F8767" s="1">
        <v>6</v>
      </c>
      <c r="G8767" s="1">
        <v>0</v>
      </c>
      <c r="H8767" s="1">
        <v>5</v>
      </c>
      <c r="I8767" s="15">
        <v>0.54545454545454541</v>
      </c>
      <c r="J8767">
        <f t="shared" si="136"/>
        <v>40</v>
      </c>
    </row>
    <row r="8768" spans="1:10" x14ac:dyDescent="0.3">
      <c r="A8768" t="s">
        <v>8498</v>
      </c>
      <c r="C8768" s="18">
        <v>406.90163453236028</v>
      </c>
      <c r="D8768" s="1"/>
      <c r="E8768" s="1">
        <v>9</v>
      </c>
      <c r="F8768" s="1">
        <v>4</v>
      </c>
      <c r="G8768" s="1">
        <v>2</v>
      </c>
      <c r="H8768" s="1">
        <v>3</v>
      </c>
      <c r="I8768" s="15">
        <v>0.55555555555555558</v>
      </c>
      <c r="J8768">
        <f t="shared" si="136"/>
        <v>40</v>
      </c>
    </row>
    <row r="8769" spans="1:10" x14ac:dyDescent="0.3">
      <c r="A8769" t="s">
        <v>8499</v>
      </c>
      <c r="C8769" s="18">
        <v>406.86930355094967</v>
      </c>
      <c r="D8769" s="1"/>
      <c r="E8769" s="1">
        <v>5</v>
      </c>
      <c r="F8769" s="1">
        <v>3</v>
      </c>
      <c r="G8769" s="1">
        <v>0</v>
      </c>
      <c r="H8769" s="1">
        <v>2</v>
      </c>
      <c r="I8769" s="15">
        <v>0.6</v>
      </c>
      <c r="J8769">
        <f t="shared" si="136"/>
        <v>40</v>
      </c>
    </row>
    <row r="8770" spans="1:10" x14ac:dyDescent="0.3">
      <c r="A8770" t="s">
        <v>8500</v>
      </c>
      <c r="C8770" s="18">
        <v>406.85388619138115</v>
      </c>
      <c r="D8770" s="1"/>
      <c r="E8770" s="1">
        <v>53</v>
      </c>
      <c r="F8770" s="1">
        <v>27</v>
      </c>
      <c r="G8770" s="1">
        <v>4</v>
      </c>
      <c r="H8770" s="1">
        <v>22</v>
      </c>
      <c r="I8770" s="15">
        <v>0.54716981132075471</v>
      </c>
      <c r="J8770">
        <f t="shared" si="136"/>
        <v>20</v>
      </c>
    </row>
    <row r="8771" spans="1:10" x14ac:dyDescent="0.3">
      <c r="A8771" t="s">
        <v>8501</v>
      </c>
      <c r="C8771" s="18">
        <v>406.84472479523544</v>
      </c>
      <c r="D8771" s="1"/>
      <c r="E8771" s="1">
        <v>10</v>
      </c>
      <c r="F8771" s="1">
        <v>5</v>
      </c>
      <c r="G8771" s="1">
        <v>1</v>
      </c>
      <c r="H8771" s="1">
        <v>4</v>
      </c>
      <c r="I8771" s="15">
        <v>0.55000000000000004</v>
      </c>
      <c r="J8771">
        <f t="shared" si="136"/>
        <v>40</v>
      </c>
    </row>
    <row r="8772" spans="1:10" x14ac:dyDescent="0.3">
      <c r="A8772" t="s">
        <v>8503</v>
      </c>
      <c r="C8772" s="18">
        <v>406.82314827779021</v>
      </c>
      <c r="D8772" s="1"/>
      <c r="E8772" s="1">
        <v>11</v>
      </c>
      <c r="F8772" s="1">
        <v>5</v>
      </c>
      <c r="G8772" s="1">
        <v>3</v>
      </c>
      <c r="H8772" s="1">
        <v>3</v>
      </c>
      <c r="I8772" s="15">
        <v>0.59090909090909094</v>
      </c>
      <c r="J8772">
        <f t="shared" ref="J8772:J8835" si="137">IF(E8772&lt;=30,40,20)</f>
        <v>40</v>
      </c>
    </row>
    <row r="8773" spans="1:10" x14ac:dyDescent="0.3">
      <c r="A8773" t="s">
        <v>8505</v>
      </c>
      <c r="C8773" s="18">
        <v>406.80398127312105</v>
      </c>
      <c r="D8773" s="1"/>
      <c r="E8773" s="1">
        <v>3</v>
      </c>
      <c r="F8773" s="1">
        <v>2</v>
      </c>
      <c r="G8773" s="1">
        <v>0</v>
      </c>
      <c r="H8773" s="1">
        <v>1</v>
      </c>
      <c r="I8773" s="15">
        <v>0.66666666666666663</v>
      </c>
      <c r="J8773">
        <f t="shared" si="137"/>
        <v>40</v>
      </c>
    </row>
    <row r="8774" spans="1:10" x14ac:dyDescent="0.3">
      <c r="A8774" t="s">
        <v>8508</v>
      </c>
      <c r="C8774" s="18">
        <v>406.76697328935819</v>
      </c>
      <c r="D8774" s="1"/>
      <c r="E8774" s="1">
        <v>15</v>
      </c>
      <c r="F8774" s="1">
        <v>8</v>
      </c>
      <c r="G8774" s="1">
        <v>0</v>
      </c>
      <c r="H8774" s="1">
        <v>7</v>
      </c>
      <c r="I8774" s="15">
        <v>0.53333333333333333</v>
      </c>
      <c r="J8774">
        <f t="shared" si="137"/>
        <v>40</v>
      </c>
    </row>
    <row r="8775" spans="1:10" x14ac:dyDescent="0.3">
      <c r="A8775" t="s">
        <v>8509</v>
      </c>
      <c r="C8775" s="18">
        <v>406.76468731220876</v>
      </c>
      <c r="D8775" s="1"/>
      <c r="E8775" s="1">
        <v>2</v>
      </c>
      <c r="F8775" s="1">
        <v>0</v>
      </c>
      <c r="G8775" s="1">
        <v>0</v>
      </c>
      <c r="H8775" s="1">
        <v>2</v>
      </c>
      <c r="I8775" s="15">
        <v>0</v>
      </c>
      <c r="J8775">
        <f t="shared" si="137"/>
        <v>40</v>
      </c>
    </row>
    <row r="8776" spans="1:10" x14ac:dyDescent="0.3">
      <c r="A8776" t="s">
        <v>9059</v>
      </c>
      <c r="C8776" s="18">
        <v>406.76215999785052</v>
      </c>
      <c r="D8776" s="1"/>
      <c r="E8776" s="1">
        <v>8</v>
      </c>
      <c r="F8776" s="1">
        <v>4</v>
      </c>
      <c r="G8776" s="1">
        <v>0</v>
      </c>
      <c r="H8776" s="1">
        <v>4</v>
      </c>
      <c r="I8776" s="15">
        <v>0.5</v>
      </c>
      <c r="J8776">
        <f t="shared" si="137"/>
        <v>40</v>
      </c>
    </row>
    <row r="8777" spans="1:10" x14ac:dyDescent="0.3">
      <c r="A8777" t="s">
        <v>8510</v>
      </c>
      <c r="C8777" s="18">
        <v>406.76169017666115</v>
      </c>
      <c r="D8777" s="1"/>
      <c r="E8777" s="1">
        <v>5</v>
      </c>
      <c r="F8777" s="1">
        <v>3</v>
      </c>
      <c r="G8777" s="1">
        <v>0</v>
      </c>
      <c r="H8777" s="1">
        <v>2</v>
      </c>
      <c r="I8777" s="15">
        <v>0.6</v>
      </c>
      <c r="J8777">
        <f t="shared" si="137"/>
        <v>40</v>
      </c>
    </row>
    <row r="8778" spans="1:10" x14ac:dyDescent="0.3">
      <c r="A8778" t="s">
        <v>8511</v>
      </c>
      <c r="C8778" s="18">
        <v>406.75014088909865</v>
      </c>
      <c r="D8778" s="1"/>
      <c r="E8778" s="1">
        <v>5</v>
      </c>
      <c r="F8778" s="1">
        <v>3</v>
      </c>
      <c r="G8778" s="1">
        <v>0</v>
      </c>
      <c r="H8778" s="1">
        <v>2</v>
      </c>
      <c r="I8778" s="15">
        <v>0.6</v>
      </c>
      <c r="J8778">
        <f t="shared" si="137"/>
        <v>40</v>
      </c>
    </row>
    <row r="8779" spans="1:10" x14ac:dyDescent="0.3">
      <c r="A8779" t="s">
        <v>8512</v>
      </c>
      <c r="C8779" s="18">
        <v>406.74750953769484</v>
      </c>
      <c r="D8779" s="1"/>
      <c r="E8779" s="1">
        <v>5</v>
      </c>
      <c r="F8779" s="1">
        <v>2</v>
      </c>
      <c r="G8779" s="1">
        <v>2</v>
      </c>
      <c r="H8779" s="1">
        <v>1</v>
      </c>
      <c r="I8779" s="15">
        <v>0.6</v>
      </c>
      <c r="J8779">
        <f t="shared" si="137"/>
        <v>40</v>
      </c>
    </row>
    <row r="8780" spans="1:10" x14ac:dyDescent="0.3">
      <c r="A8780" t="s">
        <v>8513</v>
      </c>
      <c r="C8780" s="18">
        <v>406.74598242443392</v>
      </c>
      <c r="D8780" s="1"/>
      <c r="E8780" s="1">
        <v>2</v>
      </c>
      <c r="F8780" s="1">
        <v>0</v>
      </c>
      <c r="G8780" s="1">
        <v>0</v>
      </c>
      <c r="H8780" s="1">
        <v>2</v>
      </c>
      <c r="I8780" s="15">
        <v>0</v>
      </c>
      <c r="J8780">
        <f t="shared" si="137"/>
        <v>40</v>
      </c>
    </row>
    <row r="8781" spans="1:10" x14ac:dyDescent="0.3">
      <c r="A8781" t="s">
        <v>8514</v>
      </c>
      <c r="C8781" s="18">
        <v>406.73671778317294</v>
      </c>
      <c r="D8781" s="1"/>
      <c r="E8781" s="1">
        <v>11</v>
      </c>
      <c r="F8781" s="1">
        <v>6</v>
      </c>
      <c r="G8781" s="1">
        <v>0</v>
      </c>
      <c r="H8781" s="1">
        <v>5</v>
      </c>
      <c r="I8781" s="15">
        <v>0.54545454545454541</v>
      </c>
      <c r="J8781">
        <f t="shared" si="137"/>
        <v>40</v>
      </c>
    </row>
    <row r="8782" spans="1:10" x14ac:dyDescent="0.3">
      <c r="A8782" t="s">
        <v>8515</v>
      </c>
      <c r="C8782" s="18">
        <v>406.72960398085092</v>
      </c>
      <c r="D8782" s="1"/>
      <c r="E8782" s="1">
        <v>32</v>
      </c>
      <c r="F8782" s="1">
        <v>15</v>
      </c>
      <c r="G8782" s="1">
        <v>5</v>
      </c>
      <c r="H8782" s="1">
        <v>12</v>
      </c>
      <c r="I8782" s="15">
        <v>0.546875</v>
      </c>
      <c r="J8782">
        <f t="shared" si="137"/>
        <v>20</v>
      </c>
    </row>
    <row r="8783" spans="1:10" x14ac:dyDescent="0.3">
      <c r="A8783" t="s">
        <v>8435</v>
      </c>
      <c r="C8783" s="18">
        <v>406.71189650919598</v>
      </c>
      <c r="D8783" s="1"/>
      <c r="E8783" s="1">
        <v>9</v>
      </c>
      <c r="F8783" s="1">
        <v>5</v>
      </c>
      <c r="G8783" s="1">
        <v>0</v>
      </c>
      <c r="H8783" s="1">
        <v>4</v>
      </c>
      <c r="I8783" s="15">
        <v>0.55555555555555558</v>
      </c>
      <c r="J8783">
        <f t="shared" si="137"/>
        <v>40</v>
      </c>
    </row>
    <row r="8784" spans="1:10" x14ac:dyDescent="0.3">
      <c r="A8784" t="s">
        <v>8517</v>
      </c>
      <c r="C8784" s="18">
        <v>406.67514022246348</v>
      </c>
      <c r="D8784" s="1"/>
      <c r="E8784" s="1">
        <v>6</v>
      </c>
      <c r="F8784" s="1">
        <v>3</v>
      </c>
      <c r="G8784" s="1">
        <v>1</v>
      </c>
      <c r="H8784" s="1">
        <v>2</v>
      </c>
      <c r="I8784" s="15">
        <v>0.58333333333333337</v>
      </c>
      <c r="J8784">
        <f t="shared" si="137"/>
        <v>40</v>
      </c>
    </row>
    <row r="8785" spans="1:10" x14ac:dyDescent="0.3">
      <c r="A8785" t="s">
        <v>8525</v>
      </c>
      <c r="C8785" s="18">
        <v>406.65361945125187</v>
      </c>
      <c r="D8785" s="1"/>
      <c r="E8785" s="1">
        <v>6</v>
      </c>
      <c r="F8785" s="1">
        <v>3</v>
      </c>
      <c r="G8785" s="1">
        <v>0</v>
      </c>
      <c r="H8785" s="1">
        <v>3</v>
      </c>
      <c r="I8785" s="15">
        <v>0.5</v>
      </c>
      <c r="J8785">
        <f t="shared" si="137"/>
        <v>40</v>
      </c>
    </row>
    <row r="8786" spans="1:10" x14ac:dyDescent="0.3">
      <c r="A8786" t="s">
        <v>9000</v>
      </c>
      <c r="C8786" s="18">
        <v>406.65260354302524</v>
      </c>
      <c r="D8786" s="1"/>
      <c r="E8786" s="1">
        <v>20</v>
      </c>
      <c r="F8786" s="1">
        <v>10</v>
      </c>
      <c r="G8786" s="1">
        <v>0</v>
      </c>
      <c r="H8786" s="1">
        <v>10</v>
      </c>
      <c r="I8786" s="15">
        <v>0.5</v>
      </c>
      <c r="J8786">
        <f t="shared" si="137"/>
        <v>40</v>
      </c>
    </row>
    <row r="8787" spans="1:10" x14ac:dyDescent="0.3">
      <c r="A8787" t="s">
        <v>8519</v>
      </c>
      <c r="C8787" s="18">
        <v>406.63644038215881</v>
      </c>
      <c r="D8787" s="1"/>
      <c r="E8787" s="1">
        <v>13</v>
      </c>
      <c r="F8787" s="1">
        <v>7</v>
      </c>
      <c r="G8787" s="1">
        <v>0</v>
      </c>
      <c r="H8787" s="1">
        <v>6</v>
      </c>
      <c r="I8787" s="15">
        <v>0.53846153846153844</v>
      </c>
      <c r="J8787">
        <f t="shared" si="137"/>
        <v>40</v>
      </c>
    </row>
    <row r="8788" spans="1:10" x14ac:dyDescent="0.3">
      <c r="A8788" t="s">
        <v>8520</v>
      </c>
      <c r="C8788" s="18">
        <v>406.63609343093202</v>
      </c>
      <c r="D8788" s="1"/>
      <c r="E8788" s="1">
        <v>5</v>
      </c>
      <c r="F8788" s="1">
        <v>3</v>
      </c>
      <c r="G8788" s="1">
        <v>0</v>
      </c>
      <c r="H8788" s="1">
        <v>2</v>
      </c>
      <c r="I8788" s="15">
        <v>0.6</v>
      </c>
      <c r="J8788">
        <f t="shared" si="137"/>
        <v>40</v>
      </c>
    </row>
    <row r="8789" spans="1:10" x14ac:dyDescent="0.3">
      <c r="A8789" t="s">
        <v>8521</v>
      </c>
      <c r="C8789" s="18">
        <v>406.63582660397634</v>
      </c>
      <c r="D8789" s="1"/>
      <c r="E8789" s="1">
        <v>16</v>
      </c>
      <c r="F8789" s="1">
        <v>7</v>
      </c>
      <c r="G8789" s="1">
        <v>2</v>
      </c>
      <c r="H8789" s="1">
        <v>7</v>
      </c>
      <c r="I8789" s="15">
        <v>0.5</v>
      </c>
      <c r="J8789">
        <f t="shared" si="137"/>
        <v>40</v>
      </c>
    </row>
    <row r="8790" spans="1:10" x14ac:dyDescent="0.3">
      <c r="A8790" t="s">
        <v>8522</v>
      </c>
      <c r="C8790" s="18">
        <v>406.62713916027531</v>
      </c>
      <c r="D8790" s="1"/>
      <c r="E8790" s="1">
        <v>61</v>
      </c>
      <c r="F8790" s="1">
        <v>31</v>
      </c>
      <c r="G8790" s="1">
        <v>5</v>
      </c>
      <c r="H8790" s="1">
        <v>25</v>
      </c>
      <c r="I8790" s="15">
        <v>0.54918032786885251</v>
      </c>
      <c r="J8790">
        <f t="shared" si="137"/>
        <v>20</v>
      </c>
    </row>
    <row r="8791" spans="1:10" x14ac:dyDescent="0.3">
      <c r="A8791" t="s">
        <v>8523</v>
      </c>
      <c r="C8791" s="18">
        <v>406.61339176019555</v>
      </c>
      <c r="D8791" s="1"/>
      <c r="E8791" s="1">
        <v>105</v>
      </c>
      <c r="F8791" s="1">
        <v>44</v>
      </c>
      <c r="G8791" s="1">
        <v>4</v>
      </c>
      <c r="H8791" s="1">
        <v>57</v>
      </c>
      <c r="I8791" s="15">
        <v>0.43809523809523809</v>
      </c>
      <c r="J8791">
        <f t="shared" si="137"/>
        <v>20</v>
      </c>
    </row>
    <row r="8792" spans="1:10" x14ac:dyDescent="0.3">
      <c r="A8792" t="s">
        <v>8524</v>
      </c>
      <c r="C8792" s="18">
        <v>406.60624154586884</v>
      </c>
      <c r="D8792" s="1"/>
      <c r="E8792" s="1">
        <v>6</v>
      </c>
      <c r="F8792" s="1">
        <v>3</v>
      </c>
      <c r="G8792" s="1">
        <v>0</v>
      </c>
      <c r="H8792" s="1">
        <v>3</v>
      </c>
      <c r="I8792" s="15">
        <v>0.5</v>
      </c>
      <c r="J8792">
        <f t="shared" si="137"/>
        <v>40</v>
      </c>
    </row>
    <row r="8793" spans="1:10" x14ac:dyDescent="0.3">
      <c r="A8793" t="s">
        <v>8526</v>
      </c>
      <c r="C8793" s="18">
        <v>406.59657673645825</v>
      </c>
      <c r="D8793" s="1"/>
      <c r="E8793" s="1">
        <v>3</v>
      </c>
      <c r="F8793" s="1">
        <v>2</v>
      </c>
      <c r="G8793" s="1">
        <v>0</v>
      </c>
      <c r="H8793" s="1">
        <v>1</v>
      </c>
      <c r="I8793" s="15">
        <v>0.66666666666666663</v>
      </c>
      <c r="J8793">
        <f t="shared" si="137"/>
        <v>40</v>
      </c>
    </row>
    <row r="8794" spans="1:10" x14ac:dyDescent="0.3">
      <c r="A8794" t="s">
        <v>8528</v>
      </c>
      <c r="C8794" s="18">
        <v>406.58802945606868</v>
      </c>
      <c r="D8794" s="1"/>
      <c r="E8794" s="1">
        <v>6</v>
      </c>
      <c r="F8794" s="1">
        <v>3</v>
      </c>
      <c r="G8794" s="1">
        <v>0</v>
      </c>
      <c r="H8794" s="1">
        <v>3</v>
      </c>
      <c r="I8794" s="15">
        <v>0.5</v>
      </c>
      <c r="J8794">
        <f t="shared" si="137"/>
        <v>40</v>
      </c>
    </row>
    <row r="8795" spans="1:10" x14ac:dyDescent="0.3">
      <c r="A8795" s="21" t="s">
        <v>8527</v>
      </c>
      <c r="C8795" s="18">
        <v>406.57282085672472</v>
      </c>
      <c r="D8795" s="1"/>
      <c r="E8795" s="1">
        <v>11</v>
      </c>
      <c r="F8795" s="1">
        <v>6</v>
      </c>
      <c r="G8795" s="1">
        <v>0</v>
      </c>
      <c r="H8795" s="1">
        <v>5</v>
      </c>
      <c r="I8795" s="15">
        <v>0.54545454545454541</v>
      </c>
      <c r="J8795">
        <f t="shared" si="137"/>
        <v>40</v>
      </c>
    </row>
    <row r="8796" spans="1:10" x14ac:dyDescent="0.3">
      <c r="A8796" t="s">
        <v>8529</v>
      </c>
      <c r="C8796" s="18">
        <v>406.56392986501555</v>
      </c>
      <c r="D8796" s="1"/>
      <c r="E8796" s="1">
        <v>3</v>
      </c>
      <c r="F8796" s="1">
        <v>2</v>
      </c>
      <c r="G8796" s="1">
        <v>0</v>
      </c>
      <c r="H8796" s="1">
        <v>1</v>
      </c>
      <c r="I8796" s="15">
        <v>0.66666666666666663</v>
      </c>
      <c r="J8796">
        <f t="shared" si="137"/>
        <v>40</v>
      </c>
    </row>
    <row r="8797" spans="1:10" x14ac:dyDescent="0.3">
      <c r="A8797" t="s">
        <v>8531</v>
      </c>
      <c r="C8797" s="18">
        <v>406.55902704024084</v>
      </c>
      <c r="D8797" s="1"/>
      <c r="E8797" s="1">
        <v>3</v>
      </c>
      <c r="F8797" s="1">
        <v>2</v>
      </c>
      <c r="G8797" s="1">
        <v>0</v>
      </c>
      <c r="H8797" s="1">
        <v>1</v>
      </c>
      <c r="I8797" s="15">
        <v>0.66666666666666663</v>
      </c>
      <c r="J8797">
        <f t="shared" si="137"/>
        <v>40</v>
      </c>
    </row>
    <row r="8798" spans="1:10" x14ac:dyDescent="0.3">
      <c r="A8798" t="s">
        <v>8532</v>
      </c>
      <c r="C8798" s="18">
        <v>406.53715007644456</v>
      </c>
      <c r="D8798" s="1"/>
      <c r="E8798" s="1">
        <v>8</v>
      </c>
      <c r="F8798" s="1">
        <v>4</v>
      </c>
      <c r="G8798" s="1">
        <v>0</v>
      </c>
      <c r="H8798" s="1">
        <v>4</v>
      </c>
      <c r="I8798" s="15">
        <v>0.5</v>
      </c>
      <c r="J8798">
        <f t="shared" si="137"/>
        <v>40</v>
      </c>
    </row>
    <row r="8799" spans="1:10" x14ac:dyDescent="0.3">
      <c r="A8799" t="s">
        <v>8543</v>
      </c>
      <c r="C8799" s="18">
        <v>406.53054667134984</v>
      </c>
      <c r="D8799" s="1"/>
      <c r="E8799" s="1">
        <v>34</v>
      </c>
      <c r="F8799" s="1">
        <v>15</v>
      </c>
      <c r="G8799" s="1">
        <v>3</v>
      </c>
      <c r="H8799" s="1">
        <v>16</v>
      </c>
      <c r="I8799" s="15">
        <v>0.48529411764705882</v>
      </c>
      <c r="J8799">
        <f t="shared" si="137"/>
        <v>20</v>
      </c>
    </row>
    <row r="8800" spans="1:10" x14ac:dyDescent="0.3">
      <c r="A8800" t="s">
        <v>8533</v>
      </c>
      <c r="C8800" s="18">
        <v>406.530424725317</v>
      </c>
      <c r="D8800" s="1"/>
      <c r="E8800" s="1">
        <v>5</v>
      </c>
      <c r="F8800" s="1">
        <v>3</v>
      </c>
      <c r="G8800" s="1">
        <v>0</v>
      </c>
      <c r="H8800" s="1">
        <v>2</v>
      </c>
      <c r="I8800" s="15">
        <v>0.6</v>
      </c>
      <c r="J8800">
        <f t="shared" si="137"/>
        <v>40</v>
      </c>
    </row>
    <row r="8801" spans="1:10" x14ac:dyDescent="0.3">
      <c r="A8801" t="s">
        <v>8534</v>
      </c>
      <c r="C8801" s="18">
        <v>406.52950364228877</v>
      </c>
      <c r="D8801" s="1"/>
      <c r="E8801" s="1">
        <v>8</v>
      </c>
      <c r="F8801" s="1">
        <v>4</v>
      </c>
      <c r="G8801" s="1">
        <v>0</v>
      </c>
      <c r="H8801" s="1">
        <v>4</v>
      </c>
      <c r="I8801" s="15">
        <v>0.5</v>
      </c>
      <c r="J8801">
        <f t="shared" si="137"/>
        <v>40</v>
      </c>
    </row>
    <row r="8802" spans="1:10" x14ac:dyDescent="0.3">
      <c r="A8802" t="s">
        <v>8535</v>
      </c>
      <c r="C8802" s="18">
        <v>406.5190138094278</v>
      </c>
      <c r="D8802" s="1"/>
      <c r="E8802" s="1">
        <v>17</v>
      </c>
      <c r="F8802" s="1">
        <v>9</v>
      </c>
      <c r="G8802" s="1">
        <v>0</v>
      </c>
      <c r="H8802" s="1">
        <v>8</v>
      </c>
      <c r="I8802" s="15">
        <v>0.52941176470588236</v>
      </c>
      <c r="J8802">
        <f t="shared" si="137"/>
        <v>40</v>
      </c>
    </row>
    <row r="8803" spans="1:10" x14ac:dyDescent="0.3">
      <c r="A8803" t="s">
        <v>8536</v>
      </c>
      <c r="C8803" s="18">
        <v>406.51404635883108</v>
      </c>
      <c r="D8803" s="1"/>
      <c r="E8803" s="1">
        <v>11</v>
      </c>
      <c r="F8803" s="1">
        <v>6</v>
      </c>
      <c r="G8803" s="1">
        <v>0</v>
      </c>
      <c r="H8803" s="1">
        <v>5</v>
      </c>
      <c r="I8803" s="15">
        <v>0.54545454545454541</v>
      </c>
      <c r="J8803">
        <f t="shared" si="137"/>
        <v>40</v>
      </c>
    </row>
    <row r="8804" spans="1:10" x14ac:dyDescent="0.3">
      <c r="A8804" t="s">
        <v>8537</v>
      </c>
      <c r="C8804" s="18">
        <v>406.51009963037825</v>
      </c>
      <c r="D8804" s="1"/>
      <c r="E8804" s="1">
        <v>22</v>
      </c>
      <c r="F8804" s="1">
        <v>10</v>
      </c>
      <c r="G8804" s="1">
        <v>1</v>
      </c>
      <c r="H8804" s="1">
        <v>11</v>
      </c>
      <c r="I8804" s="15">
        <v>0.47727272727272729</v>
      </c>
      <c r="J8804">
        <f t="shared" si="137"/>
        <v>40</v>
      </c>
    </row>
    <row r="8805" spans="1:10" x14ac:dyDescent="0.3">
      <c r="A8805" t="s">
        <v>9751</v>
      </c>
      <c r="C8805" s="18">
        <v>406.5044512319177</v>
      </c>
      <c r="D8805" s="1"/>
      <c r="E8805" s="1">
        <v>11</v>
      </c>
      <c r="F8805" s="1">
        <v>5</v>
      </c>
      <c r="G8805" s="1">
        <v>1</v>
      </c>
      <c r="H8805" s="1">
        <v>5</v>
      </c>
      <c r="I8805" s="15">
        <v>0.5</v>
      </c>
      <c r="J8805">
        <f t="shared" si="137"/>
        <v>40</v>
      </c>
    </row>
    <row r="8806" spans="1:10" x14ac:dyDescent="0.3">
      <c r="A8806" t="s">
        <v>8538</v>
      </c>
      <c r="C8806" s="18">
        <v>406.5006400975463</v>
      </c>
      <c r="D8806" s="1"/>
      <c r="E8806" s="1">
        <v>7</v>
      </c>
      <c r="F8806" s="1">
        <v>4</v>
      </c>
      <c r="G8806" s="1">
        <v>1</v>
      </c>
      <c r="H8806" s="1">
        <v>2</v>
      </c>
      <c r="I8806" s="15">
        <v>0.6428571428571429</v>
      </c>
      <c r="J8806">
        <f t="shared" si="137"/>
        <v>40</v>
      </c>
    </row>
    <row r="8807" spans="1:10" x14ac:dyDescent="0.3">
      <c r="A8807" t="s">
        <v>8539</v>
      </c>
      <c r="C8807" s="18">
        <v>406.49243020380698</v>
      </c>
      <c r="D8807" s="1"/>
      <c r="E8807" s="1">
        <v>6</v>
      </c>
      <c r="F8807" s="1">
        <v>3</v>
      </c>
      <c r="G8807" s="1">
        <v>0</v>
      </c>
      <c r="H8807" s="1">
        <v>3</v>
      </c>
      <c r="I8807" s="15">
        <v>0.5</v>
      </c>
      <c r="J8807">
        <f t="shared" si="137"/>
        <v>40</v>
      </c>
    </row>
    <row r="8808" spans="1:10" x14ac:dyDescent="0.3">
      <c r="A8808" t="s">
        <v>8541</v>
      </c>
      <c r="C8808" s="18">
        <v>406.46437981147739</v>
      </c>
      <c r="D8808" s="1"/>
      <c r="E8808" s="1">
        <v>3</v>
      </c>
      <c r="F8808" s="1">
        <v>2</v>
      </c>
      <c r="G8808" s="1">
        <v>0</v>
      </c>
      <c r="H8808" s="1">
        <v>1</v>
      </c>
      <c r="I8808" s="15">
        <v>0.66666666666666663</v>
      </c>
      <c r="J8808">
        <f t="shared" si="137"/>
        <v>40</v>
      </c>
    </row>
    <row r="8809" spans="1:10" x14ac:dyDescent="0.3">
      <c r="A8809" t="s">
        <v>8544</v>
      </c>
      <c r="C8809" s="18">
        <v>406.43925649812542</v>
      </c>
      <c r="D8809" s="1"/>
      <c r="E8809" s="1">
        <v>6</v>
      </c>
      <c r="F8809" s="1">
        <v>3</v>
      </c>
      <c r="G8809" s="1">
        <v>0</v>
      </c>
      <c r="H8809" s="1">
        <v>3</v>
      </c>
      <c r="I8809" s="15">
        <v>0.5</v>
      </c>
      <c r="J8809">
        <f t="shared" si="137"/>
        <v>40</v>
      </c>
    </row>
    <row r="8810" spans="1:10" x14ac:dyDescent="0.3">
      <c r="A8810" t="s">
        <v>11292</v>
      </c>
      <c r="C8810" s="18">
        <v>406.42871351485974</v>
      </c>
      <c r="D8810" s="1"/>
      <c r="E8810" s="1">
        <v>9</v>
      </c>
      <c r="F8810" s="1">
        <v>4</v>
      </c>
      <c r="G8810" s="1">
        <v>1</v>
      </c>
      <c r="H8810" s="1">
        <v>4</v>
      </c>
      <c r="I8810" s="15">
        <v>0.5</v>
      </c>
      <c r="J8810">
        <f t="shared" si="137"/>
        <v>40</v>
      </c>
    </row>
    <row r="8811" spans="1:10" x14ac:dyDescent="0.3">
      <c r="A8811" t="s">
        <v>8545</v>
      </c>
      <c r="C8811" s="18">
        <v>406.42677047969988</v>
      </c>
      <c r="D8811" s="1"/>
      <c r="E8811" s="1">
        <v>5</v>
      </c>
      <c r="F8811" s="1">
        <v>3</v>
      </c>
      <c r="G8811" s="1">
        <v>0</v>
      </c>
      <c r="H8811" s="1">
        <v>2</v>
      </c>
      <c r="I8811" s="15">
        <v>0.6</v>
      </c>
      <c r="J8811">
        <f t="shared" si="137"/>
        <v>40</v>
      </c>
    </row>
    <row r="8812" spans="1:10" x14ac:dyDescent="0.3">
      <c r="A8812" t="s">
        <v>8546</v>
      </c>
      <c r="C8812" s="18">
        <v>406.40487173714155</v>
      </c>
      <c r="D8812" s="1"/>
      <c r="E8812" s="1">
        <v>3</v>
      </c>
      <c r="F8812" s="1">
        <v>2</v>
      </c>
      <c r="G8812" s="1">
        <v>0</v>
      </c>
      <c r="H8812" s="1">
        <v>1</v>
      </c>
      <c r="I8812" s="15">
        <v>0.66666666666666663</v>
      </c>
      <c r="J8812">
        <f t="shared" si="137"/>
        <v>40</v>
      </c>
    </row>
    <row r="8813" spans="1:10" x14ac:dyDescent="0.3">
      <c r="A8813" t="s">
        <v>8547</v>
      </c>
      <c r="C8813" s="18">
        <v>406.40037063877207</v>
      </c>
      <c r="D8813" s="1"/>
      <c r="E8813" s="1">
        <v>5</v>
      </c>
      <c r="F8813" s="1">
        <v>3</v>
      </c>
      <c r="G8813" s="1">
        <v>0</v>
      </c>
      <c r="H8813" s="1">
        <v>2</v>
      </c>
      <c r="I8813" s="15">
        <v>0.6</v>
      </c>
      <c r="J8813">
        <f t="shared" si="137"/>
        <v>40</v>
      </c>
    </row>
    <row r="8814" spans="1:10" x14ac:dyDescent="0.3">
      <c r="A8814" t="s">
        <v>9093</v>
      </c>
      <c r="C8814" s="18">
        <v>406.37482249601277</v>
      </c>
      <c r="D8814" s="1"/>
      <c r="E8814" s="1">
        <v>25</v>
      </c>
      <c r="F8814" s="1">
        <v>12</v>
      </c>
      <c r="G8814" s="1">
        <v>1</v>
      </c>
      <c r="H8814" s="1">
        <v>12</v>
      </c>
      <c r="I8814" s="15">
        <v>0.5</v>
      </c>
      <c r="J8814">
        <f t="shared" si="137"/>
        <v>40</v>
      </c>
    </row>
    <row r="8815" spans="1:10" x14ac:dyDescent="0.3">
      <c r="A8815" t="s">
        <v>8548</v>
      </c>
      <c r="C8815" s="18">
        <v>406.36759906271999</v>
      </c>
      <c r="D8815" s="1"/>
      <c r="E8815" s="1">
        <v>3</v>
      </c>
      <c r="F8815" s="1">
        <v>2</v>
      </c>
      <c r="G8815" s="1">
        <v>0</v>
      </c>
      <c r="H8815" s="1">
        <v>1</v>
      </c>
      <c r="I8815" s="15">
        <v>0.66666666666666663</v>
      </c>
      <c r="J8815">
        <f t="shared" si="137"/>
        <v>40</v>
      </c>
    </row>
    <row r="8816" spans="1:10" x14ac:dyDescent="0.3">
      <c r="A8816" t="s">
        <v>8550</v>
      </c>
      <c r="C8816" s="18">
        <v>406.3592091604558</v>
      </c>
      <c r="D8816" s="1"/>
      <c r="E8816" s="1">
        <v>3</v>
      </c>
      <c r="F8816" s="1">
        <v>2</v>
      </c>
      <c r="G8816" s="1">
        <v>0</v>
      </c>
      <c r="H8816" s="1">
        <v>1</v>
      </c>
      <c r="I8816" s="15">
        <v>0.66666666666666663</v>
      </c>
      <c r="J8816">
        <f t="shared" si="137"/>
        <v>40</v>
      </c>
    </row>
    <row r="8817" spans="1:10" x14ac:dyDescent="0.3">
      <c r="A8817" t="s">
        <v>8551</v>
      </c>
      <c r="C8817" s="18">
        <v>406.3569382924818</v>
      </c>
      <c r="D8817" s="1"/>
      <c r="E8817" s="1">
        <v>13</v>
      </c>
      <c r="F8817" s="1">
        <v>7</v>
      </c>
      <c r="G8817" s="1">
        <v>0</v>
      </c>
      <c r="H8817" s="1">
        <v>6</v>
      </c>
      <c r="I8817" s="15">
        <v>0.53846153846153844</v>
      </c>
      <c r="J8817">
        <f t="shared" si="137"/>
        <v>40</v>
      </c>
    </row>
    <row r="8818" spans="1:10" x14ac:dyDescent="0.3">
      <c r="A8818" t="s">
        <v>8552</v>
      </c>
      <c r="C8818" s="18">
        <v>406.35655416696773</v>
      </c>
      <c r="D8818" s="1"/>
      <c r="E8818" s="1">
        <v>8</v>
      </c>
      <c r="F8818" s="1">
        <v>4</v>
      </c>
      <c r="G8818" s="1">
        <v>0</v>
      </c>
      <c r="H8818" s="1">
        <v>4</v>
      </c>
      <c r="I8818" s="15">
        <v>0.5</v>
      </c>
      <c r="J8818">
        <f t="shared" si="137"/>
        <v>40</v>
      </c>
    </row>
    <row r="8819" spans="1:10" x14ac:dyDescent="0.3">
      <c r="A8819" t="s">
        <v>8554</v>
      </c>
      <c r="C8819" s="18">
        <v>406.34718288938416</v>
      </c>
      <c r="D8819" s="1"/>
      <c r="E8819" s="1">
        <v>5</v>
      </c>
      <c r="F8819" s="1">
        <v>2</v>
      </c>
      <c r="G8819" s="1">
        <v>1</v>
      </c>
      <c r="H8819" s="1">
        <v>2</v>
      </c>
      <c r="I8819" s="15">
        <v>0.5</v>
      </c>
      <c r="J8819">
        <f t="shared" si="137"/>
        <v>40</v>
      </c>
    </row>
    <row r="8820" spans="1:10" x14ac:dyDescent="0.3">
      <c r="A8820" t="s">
        <v>8555</v>
      </c>
      <c r="C8820" s="18">
        <v>406.34085438875337</v>
      </c>
      <c r="D8820" s="1"/>
      <c r="E8820" s="1">
        <v>10</v>
      </c>
      <c r="F8820" s="1">
        <v>5</v>
      </c>
      <c r="G8820" s="1">
        <v>0</v>
      </c>
      <c r="H8820" s="1">
        <v>5</v>
      </c>
      <c r="I8820" s="15">
        <v>0.5</v>
      </c>
      <c r="J8820">
        <f t="shared" si="137"/>
        <v>40</v>
      </c>
    </row>
    <row r="8821" spans="1:10" x14ac:dyDescent="0.3">
      <c r="A8821" t="s">
        <v>8556</v>
      </c>
      <c r="C8821" s="18">
        <v>406.34075261912892</v>
      </c>
      <c r="D8821" s="1"/>
      <c r="E8821" s="1">
        <v>12</v>
      </c>
      <c r="F8821" s="1">
        <v>6</v>
      </c>
      <c r="G8821" s="1">
        <v>0</v>
      </c>
      <c r="H8821" s="1">
        <v>6</v>
      </c>
      <c r="I8821" s="15">
        <v>0.5</v>
      </c>
      <c r="J8821">
        <f t="shared" si="137"/>
        <v>40</v>
      </c>
    </row>
    <row r="8822" spans="1:10" x14ac:dyDescent="0.3">
      <c r="A8822" t="s">
        <v>8557</v>
      </c>
      <c r="C8822" s="18">
        <v>406.31603050907387</v>
      </c>
      <c r="D8822" s="1"/>
      <c r="E8822" s="1">
        <v>6</v>
      </c>
      <c r="F8822" s="1">
        <v>3</v>
      </c>
      <c r="G8822" s="1">
        <v>0</v>
      </c>
      <c r="H8822" s="1">
        <v>3</v>
      </c>
      <c r="I8822" s="15">
        <v>0.5</v>
      </c>
      <c r="J8822">
        <f t="shared" si="137"/>
        <v>40</v>
      </c>
    </row>
    <row r="8823" spans="1:10" x14ac:dyDescent="0.3">
      <c r="A8823" t="s">
        <v>8566</v>
      </c>
      <c r="C8823" s="18">
        <v>406.30200154766891</v>
      </c>
      <c r="D8823" s="1"/>
      <c r="E8823" s="1">
        <v>36</v>
      </c>
      <c r="F8823" s="1">
        <v>18</v>
      </c>
      <c r="G8823" s="1">
        <v>0</v>
      </c>
      <c r="H8823" s="1">
        <v>18</v>
      </c>
      <c r="I8823" s="15">
        <v>0.5</v>
      </c>
      <c r="J8823">
        <f t="shared" si="137"/>
        <v>20</v>
      </c>
    </row>
    <row r="8824" spans="1:10" x14ac:dyDescent="0.3">
      <c r="A8824" t="s">
        <v>8559</v>
      </c>
      <c r="C8824" s="18">
        <v>406.26875572335342</v>
      </c>
      <c r="D8824" s="1"/>
      <c r="E8824" s="1">
        <v>7</v>
      </c>
      <c r="F8824" s="1">
        <v>4</v>
      </c>
      <c r="G8824" s="1">
        <v>1</v>
      </c>
      <c r="H8824" s="1">
        <v>2</v>
      </c>
      <c r="I8824" s="15">
        <v>0.6428571428571429</v>
      </c>
      <c r="J8824">
        <f t="shared" si="137"/>
        <v>40</v>
      </c>
    </row>
    <row r="8825" spans="1:10" x14ac:dyDescent="0.3">
      <c r="A8825" t="s">
        <v>8560</v>
      </c>
      <c r="C8825" s="18">
        <v>406.26421808569387</v>
      </c>
      <c r="D8825" s="1"/>
      <c r="E8825" s="1">
        <v>9</v>
      </c>
      <c r="F8825" s="1">
        <v>5</v>
      </c>
      <c r="G8825" s="1">
        <v>0</v>
      </c>
      <c r="H8825" s="1">
        <v>4</v>
      </c>
      <c r="I8825" s="15">
        <v>0.55555555555555558</v>
      </c>
      <c r="J8825">
        <f t="shared" si="137"/>
        <v>40</v>
      </c>
    </row>
    <row r="8826" spans="1:10" x14ac:dyDescent="0.3">
      <c r="A8826" t="s">
        <v>8561</v>
      </c>
      <c r="C8826" s="18">
        <v>406.26312831361827</v>
      </c>
      <c r="D8826" s="1"/>
      <c r="E8826" s="1">
        <v>12</v>
      </c>
      <c r="F8826" s="1">
        <v>4</v>
      </c>
      <c r="G8826" s="1">
        <v>0</v>
      </c>
      <c r="H8826" s="1">
        <v>8</v>
      </c>
      <c r="I8826" s="15">
        <v>0.33333333333333331</v>
      </c>
      <c r="J8826">
        <f t="shared" si="137"/>
        <v>40</v>
      </c>
    </row>
    <row r="8827" spans="1:10" x14ac:dyDescent="0.3">
      <c r="A8827" t="s">
        <v>8562</v>
      </c>
      <c r="C8827" s="18">
        <v>406.2551904350691</v>
      </c>
      <c r="D8827" s="1"/>
      <c r="E8827" s="1">
        <v>5</v>
      </c>
      <c r="F8827" s="1">
        <v>3</v>
      </c>
      <c r="G8827" s="1">
        <v>0</v>
      </c>
      <c r="H8827" s="1">
        <v>2</v>
      </c>
      <c r="I8827" s="15">
        <v>0.6</v>
      </c>
      <c r="J8827">
        <f t="shared" si="137"/>
        <v>40</v>
      </c>
    </row>
    <row r="8828" spans="1:10" x14ac:dyDescent="0.3">
      <c r="A8828" t="s">
        <v>8565</v>
      </c>
      <c r="C8828" s="18">
        <v>406.24432045513606</v>
      </c>
      <c r="D8828" s="1"/>
      <c r="E8828" s="1">
        <v>3</v>
      </c>
      <c r="F8828" s="1">
        <v>2</v>
      </c>
      <c r="G8828" s="1">
        <v>0</v>
      </c>
      <c r="H8828" s="1">
        <v>1</v>
      </c>
      <c r="I8828" s="15">
        <v>0.66666666666666663</v>
      </c>
      <c r="J8828">
        <f t="shared" si="137"/>
        <v>40</v>
      </c>
    </row>
    <row r="8829" spans="1:10" x14ac:dyDescent="0.3">
      <c r="A8829" t="s">
        <v>8567</v>
      </c>
      <c r="C8829" s="18">
        <v>406.22609112994382</v>
      </c>
      <c r="D8829" s="1"/>
      <c r="E8829" s="1">
        <v>3</v>
      </c>
      <c r="F8829" s="1">
        <v>2</v>
      </c>
      <c r="G8829" s="1">
        <v>0</v>
      </c>
      <c r="H8829" s="1">
        <v>1</v>
      </c>
      <c r="I8829" s="15">
        <v>0.66666666666666663</v>
      </c>
      <c r="J8829">
        <f t="shared" si="137"/>
        <v>40</v>
      </c>
    </row>
    <row r="8830" spans="1:10" x14ac:dyDescent="0.3">
      <c r="A8830" t="s">
        <v>8568</v>
      </c>
      <c r="C8830" s="18">
        <v>406.22535792953227</v>
      </c>
      <c r="D8830" s="1"/>
      <c r="E8830" s="1">
        <v>10</v>
      </c>
      <c r="F8830" s="1">
        <v>5</v>
      </c>
      <c r="G8830" s="1">
        <v>0</v>
      </c>
      <c r="H8830" s="1">
        <v>5</v>
      </c>
      <c r="I8830" s="15">
        <v>0.5</v>
      </c>
      <c r="J8830">
        <f t="shared" si="137"/>
        <v>40</v>
      </c>
    </row>
    <row r="8831" spans="1:10" x14ac:dyDescent="0.3">
      <c r="A8831" t="s">
        <v>8569</v>
      </c>
      <c r="C8831" s="18">
        <v>406.22070677419975</v>
      </c>
      <c r="D8831" s="1"/>
      <c r="E8831" s="1">
        <v>13</v>
      </c>
      <c r="F8831" s="1">
        <v>6</v>
      </c>
      <c r="G8831" s="1">
        <v>1</v>
      </c>
      <c r="H8831" s="1">
        <v>6</v>
      </c>
      <c r="I8831" s="15">
        <v>0.5</v>
      </c>
      <c r="J8831">
        <f t="shared" si="137"/>
        <v>40</v>
      </c>
    </row>
    <row r="8832" spans="1:10" x14ac:dyDescent="0.3">
      <c r="A8832" t="s">
        <v>8549</v>
      </c>
      <c r="C8832" s="18">
        <v>406.21441800567464</v>
      </c>
      <c r="D8832" s="1"/>
      <c r="E8832" s="1">
        <v>17</v>
      </c>
      <c r="F8832" s="1">
        <v>9</v>
      </c>
      <c r="G8832" s="1">
        <v>0</v>
      </c>
      <c r="H8832" s="1">
        <v>8</v>
      </c>
      <c r="I8832" s="15">
        <v>0.52941176470588236</v>
      </c>
      <c r="J8832">
        <f t="shared" si="137"/>
        <v>40</v>
      </c>
    </row>
    <row r="8833" spans="1:10" x14ac:dyDescent="0.3">
      <c r="A8833" t="s">
        <v>8570</v>
      </c>
      <c r="C8833" s="18">
        <v>406.21150725452304</v>
      </c>
      <c r="D8833" s="1"/>
      <c r="E8833" s="1">
        <v>2</v>
      </c>
      <c r="F8833" s="1">
        <v>1</v>
      </c>
      <c r="G8833" s="1">
        <v>0</v>
      </c>
      <c r="H8833" s="1">
        <v>1</v>
      </c>
      <c r="I8833" s="15">
        <v>0.5</v>
      </c>
      <c r="J8833">
        <f t="shared" si="137"/>
        <v>40</v>
      </c>
    </row>
    <row r="8834" spans="1:10" x14ac:dyDescent="0.3">
      <c r="A8834" t="s">
        <v>8571</v>
      </c>
      <c r="C8834" s="18">
        <v>406.21046774452185</v>
      </c>
      <c r="D8834" s="1"/>
      <c r="E8834" s="1">
        <v>6</v>
      </c>
      <c r="F8834" s="1">
        <v>3</v>
      </c>
      <c r="G8834" s="1">
        <v>1</v>
      </c>
      <c r="H8834" s="1">
        <v>2</v>
      </c>
      <c r="I8834" s="15">
        <v>0.58333333333333337</v>
      </c>
      <c r="J8834">
        <f t="shared" si="137"/>
        <v>40</v>
      </c>
    </row>
    <row r="8835" spans="1:10" x14ac:dyDescent="0.3">
      <c r="A8835" t="s">
        <v>8572</v>
      </c>
      <c r="C8835" s="18">
        <v>406.20403127334333</v>
      </c>
      <c r="D8835" s="1"/>
      <c r="E8835" s="1">
        <v>3</v>
      </c>
      <c r="F8835" s="1">
        <v>2</v>
      </c>
      <c r="G8835" s="1">
        <v>0</v>
      </c>
      <c r="H8835" s="1">
        <v>1</v>
      </c>
      <c r="I8835" s="15">
        <v>0.66666666666666663</v>
      </c>
      <c r="J8835">
        <f t="shared" si="137"/>
        <v>40</v>
      </c>
    </row>
    <row r="8836" spans="1:10" x14ac:dyDescent="0.3">
      <c r="A8836" t="s">
        <v>8573</v>
      </c>
      <c r="C8836" s="18">
        <v>406.20264237943201</v>
      </c>
      <c r="D8836" s="1"/>
      <c r="E8836" s="1">
        <v>16</v>
      </c>
      <c r="F8836" s="1">
        <v>9</v>
      </c>
      <c r="G8836" s="1">
        <v>1</v>
      </c>
      <c r="H8836" s="1">
        <v>6</v>
      </c>
      <c r="I8836" s="15">
        <v>0.59375</v>
      </c>
      <c r="J8836">
        <f t="shared" ref="J8836:J8899" si="138">IF(E8836&lt;=30,40,20)</f>
        <v>40</v>
      </c>
    </row>
    <row r="8837" spans="1:10" x14ac:dyDescent="0.3">
      <c r="A8837" t="s">
        <v>8919</v>
      </c>
      <c r="C8837" s="18">
        <v>406.19675084031746</v>
      </c>
      <c r="D8837" s="1"/>
      <c r="E8837" s="1">
        <v>31</v>
      </c>
      <c r="F8837" s="1">
        <v>14</v>
      </c>
      <c r="G8837" s="1">
        <v>0</v>
      </c>
      <c r="H8837" s="1">
        <v>17</v>
      </c>
      <c r="I8837" s="15">
        <v>0.45161290322580644</v>
      </c>
      <c r="J8837">
        <f t="shared" si="138"/>
        <v>20</v>
      </c>
    </row>
    <row r="8838" spans="1:10" x14ac:dyDescent="0.3">
      <c r="A8838" s="21" t="s">
        <v>8590</v>
      </c>
      <c r="C8838" s="18">
        <v>406.19273916005341</v>
      </c>
      <c r="D8838" s="1"/>
      <c r="E8838" s="1">
        <v>39</v>
      </c>
      <c r="F8838" s="1">
        <v>18</v>
      </c>
      <c r="G8838" s="1">
        <v>2</v>
      </c>
      <c r="H8838" s="1">
        <v>19</v>
      </c>
      <c r="I8838" s="15">
        <v>0.48717948717948717</v>
      </c>
      <c r="J8838">
        <f t="shared" si="138"/>
        <v>20</v>
      </c>
    </row>
    <row r="8839" spans="1:10" x14ac:dyDescent="0.3">
      <c r="A8839" t="s">
        <v>8574</v>
      </c>
      <c r="C8839" s="18">
        <v>406.1911469747983</v>
      </c>
      <c r="D8839" s="1"/>
      <c r="E8839" s="1">
        <v>3</v>
      </c>
      <c r="F8839" s="1">
        <v>2</v>
      </c>
      <c r="G8839" s="1">
        <v>0</v>
      </c>
      <c r="H8839" s="1">
        <v>1</v>
      </c>
      <c r="I8839" s="15">
        <v>0.66666666666666663</v>
      </c>
      <c r="J8839">
        <f t="shared" si="138"/>
        <v>40</v>
      </c>
    </row>
    <row r="8840" spans="1:10" x14ac:dyDescent="0.3">
      <c r="A8840" t="s">
        <v>8575</v>
      </c>
      <c r="C8840" s="18">
        <v>406.190778351147</v>
      </c>
      <c r="D8840" s="1"/>
      <c r="E8840" s="1">
        <v>3</v>
      </c>
      <c r="F8840" s="1">
        <v>2</v>
      </c>
      <c r="G8840" s="1">
        <v>0</v>
      </c>
      <c r="H8840" s="1">
        <v>1</v>
      </c>
      <c r="I8840" s="15">
        <v>0.66666666666666663</v>
      </c>
      <c r="J8840">
        <f t="shared" si="138"/>
        <v>40</v>
      </c>
    </row>
    <row r="8841" spans="1:10" x14ac:dyDescent="0.3">
      <c r="A8841" t="s">
        <v>8576</v>
      </c>
      <c r="C8841" s="18">
        <v>406.1797641459558</v>
      </c>
      <c r="D8841" s="1"/>
      <c r="E8841" s="1">
        <v>10</v>
      </c>
      <c r="F8841" s="1">
        <v>5</v>
      </c>
      <c r="G8841" s="1">
        <v>0</v>
      </c>
      <c r="H8841" s="1">
        <v>5</v>
      </c>
      <c r="I8841" s="15">
        <v>0.5</v>
      </c>
      <c r="J8841">
        <f t="shared" si="138"/>
        <v>40</v>
      </c>
    </row>
    <row r="8842" spans="1:10" x14ac:dyDescent="0.3">
      <c r="A8842" t="s">
        <v>8564</v>
      </c>
      <c r="C8842" s="18">
        <v>406.17189859727233</v>
      </c>
      <c r="D8842" s="1"/>
      <c r="E8842" s="1">
        <v>3</v>
      </c>
      <c r="F8842" s="1">
        <v>2</v>
      </c>
      <c r="G8842" s="1">
        <v>0</v>
      </c>
      <c r="H8842" s="1">
        <v>1</v>
      </c>
      <c r="I8842" s="15">
        <v>0.66666666666666663</v>
      </c>
      <c r="J8842">
        <f t="shared" si="138"/>
        <v>40</v>
      </c>
    </row>
    <row r="8843" spans="1:10" x14ac:dyDescent="0.3">
      <c r="A8843" t="s">
        <v>8577</v>
      </c>
      <c r="C8843" s="18">
        <v>406.17124095407291</v>
      </c>
      <c r="D8843" s="1"/>
      <c r="E8843" s="1">
        <v>49</v>
      </c>
      <c r="F8843" s="1">
        <v>22</v>
      </c>
      <c r="G8843" s="1">
        <v>1</v>
      </c>
      <c r="H8843" s="1">
        <v>26</v>
      </c>
      <c r="I8843" s="15">
        <v>0.45918367346938777</v>
      </c>
      <c r="J8843">
        <f t="shared" si="138"/>
        <v>20</v>
      </c>
    </row>
    <row r="8844" spans="1:10" x14ac:dyDescent="0.3">
      <c r="A8844" t="s">
        <v>8578</v>
      </c>
      <c r="C8844" s="18">
        <v>406.16997761850621</v>
      </c>
      <c r="D8844" s="1"/>
      <c r="E8844" s="1">
        <v>8</v>
      </c>
      <c r="F8844" s="1">
        <v>4</v>
      </c>
      <c r="G8844" s="1">
        <v>1</v>
      </c>
      <c r="H8844" s="1">
        <v>3</v>
      </c>
      <c r="I8844" s="15">
        <v>0.5625</v>
      </c>
      <c r="J8844">
        <f t="shared" si="138"/>
        <v>40</v>
      </c>
    </row>
    <row r="8845" spans="1:10" x14ac:dyDescent="0.3">
      <c r="A8845" t="s">
        <v>8332</v>
      </c>
      <c r="C8845" s="18">
        <v>406.16931244706632</v>
      </c>
      <c r="D8845" s="1"/>
      <c r="E8845" s="1">
        <v>34</v>
      </c>
      <c r="F8845" s="1">
        <v>14</v>
      </c>
      <c r="G8845" s="1">
        <v>1</v>
      </c>
      <c r="H8845" s="1">
        <v>19</v>
      </c>
      <c r="I8845" s="15">
        <v>0.4264705882352941</v>
      </c>
      <c r="J8845">
        <f t="shared" si="138"/>
        <v>20</v>
      </c>
    </row>
    <row r="8846" spans="1:10" x14ac:dyDescent="0.3">
      <c r="A8846" t="s">
        <v>21309</v>
      </c>
      <c r="C8846" s="18">
        <v>406.1687913412805</v>
      </c>
      <c r="D8846" s="1"/>
      <c r="E8846" s="1">
        <v>24</v>
      </c>
      <c r="F8846" s="1">
        <v>8</v>
      </c>
      <c r="G8846" s="1">
        <v>0</v>
      </c>
      <c r="H8846" s="1">
        <v>16</v>
      </c>
      <c r="I8846" s="15">
        <v>0.33333333333333331</v>
      </c>
      <c r="J8846">
        <f t="shared" si="138"/>
        <v>40</v>
      </c>
    </row>
    <row r="8847" spans="1:10" x14ac:dyDescent="0.3">
      <c r="A8847" t="s">
        <v>8579</v>
      </c>
      <c r="C8847" s="18">
        <v>406.15550255071804</v>
      </c>
      <c r="D8847" s="1"/>
      <c r="E8847" s="1">
        <v>5</v>
      </c>
      <c r="F8847" s="1">
        <v>3</v>
      </c>
      <c r="G8847" s="1">
        <v>0</v>
      </c>
      <c r="H8847" s="1">
        <v>2</v>
      </c>
      <c r="I8847" s="15">
        <v>0.6</v>
      </c>
      <c r="J8847">
        <f t="shared" si="138"/>
        <v>40</v>
      </c>
    </row>
    <row r="8848" spans="1:10" x14ac:dyDescent="0.3">
      <c r="A8848" t="s">
        <v>8580</v>
      </c>
      <c r="C8848" s="18">
        <v>406.13755450524479</v>
      </c>
      <c r="D8848" s="1"/>
      <c r="E8848" s="1">
        <v>65</v>
      </c>
      <c r="F8848" s="1">
        <v>25</v>
      </c>
      <c r="G8848" s="1">
        <v>3</v>
      </c>
      <c r="H8848" s="1">
        <v>37</v>
      </c>
      <c r="I8848" s="15">
        <v>0.40769230769230769</v>
      </c>
      <c r="J8848">
        <f t="shared" si="138"/>
        <v>20</v>
      </c>
    </row>
    <row r="8849" spans="1:10" x14ac:dyDescent="0.3">
      <c r="A8849" t="s">
        <v>8725</v>
      </c>
      <c r="C8849" s="18">
        <v>406.13532590137612</v>
      </c>
      <c r="D8849" s="1"/>
      <c r="E8849" s="1">
        <v>36</v>
      </c>
      <c r="F8849" s="1">
        <v>18</v>
      </c>
      <c r="G8849" s="1">
        <v>1</v>
      </c>
      <c r="H8849" s="1">
        <v>17</v>
      </c>
      <c r="I8849" s="15">
        <v>0.51388888888888884</v>
      </c>
      <c r="J8849">
        <f t="shared" si="138"/>
        <v>20</v>
      </c>
    </row>
    <row r="8850" spans="1:10" x14ac:dyDescent="0.3">
      <c r="A8850" t="s">
        <v>8581</v>
      </c>
      <c r="C8850" s="18">
        <v>406.13355713236973</v>
      </c>
      <c r="D8850" s="1"/>
      <c r="E8850" s="1">
        <v>8</v>
      </c>
      <c r="F8850" s="1">
        <v>4</v>
      </c>
      <c r="G8850" s="1">
        <v>0</v>
      </c>
      <c r="H8850" s="1">
        <v>4</v>
      </c>
      <c r="I8850" s="15">
        <v>0.5</v>
      </c>
      <c r="J8850">
        <f t="shared" si="138"/>
        <v>40</v>
      </c>
    </row>
    <row r="8851" spans="1:10" x14ac:dyDescent="0.3">
      <c r="A8851" t="s">
        <v>8839</v>
      </c>
      <c r="C8851" s="18">
        <v>406.1073961697341</v>
      </c>
      <c r="D8851" s="1"/>
      <c r="E8851" s="1">
        <v>30</v>
      </c>
      <c r="F8851" s="1">
        <v>14</v>
      </c>
      <c r="G8851" s="1">
        <v>2</v>
      </c>
      <c r="H8851" s="1">
        <v>14</v>
      </c>
      <c r="I8851" s="15">
        <v>0.5</v>
      </c>
      <c r="J8851">
        <f t="shared" si="138"/>
        <v>40</v>
      </c>
    </row>
    <row r="8852" spans="1:10" x14ac:dyDescent="0.3">
      <c r="A8852" t="s">
        <v>8722</v>
      </c>
      <c r="C8852" s="18">
        <v>406.0832142978814</v>
      </c>
      <c r="D8852" s="1"/>
      <c r="E8852" s="1">
        <v>24</v>
      </c>
      <c r="F8852" s="1">
        <v>10</v>
      </c>
      <c r="G8852" s="1">
        <v>0</v>
      </c>
      <c r="H8852" s="1">
        <v>14</v>
      </c>
      <c r="I8852" s="15">
        <v>0.41666666666666669</v>
      </c>
      <c r="J8852">
        <f t="shared" si="138"/>
        <v>40</v>
      </c>
    </row>
    <row r="8853" spans="1:10" x14ac:dyDescent="0.3">
      <c r="A8853" t="s">
        <v>8583</v>
      </c>
      <c r="C8853" s="18">
        <v>406.05531270243529</v>
      </c>
      <c r="D8853" s="1"/>
      <c r="E8853" s="1">
        <v>3</v>
      </c>
      <c r="F8853" s="1">
        <v>2</v>
      </c>
      <c r="G8853" s="1">
        <v>0</v>
      </c>
      <c r="H8853" s="1">
        <v>1</v>
      </c>
      <c r="I8853" s="15">
        <v>0.66666666666666663</v>
      </c>
      <c r="J8853">
        <f t="shared" si="138"/>
        <v>40</v>
      </c>
    </row>
    <row r="8854" spans="1:10" x14ac:dyDescent="0.3">
      <c r="A8854" t="s">
        <v>8584</v>
      </c>
      <c r="C8854" s="18">
        <v>406.04192399508747</v>
      </c>
      <c r="D8854" s="1"/>
      <c r="E8854" s="1">
        <v>11</v>
      </c>
      <c r="F8854" s="1">
        <v>6</v>
      </c>
      <c r="G8854" s="1">
        <v>0</v>
      </c>
      <c r="H8854" s="1">
        <v>5</v>
      </c>
      <c r="I8854" s="15">
        <v>0.54545454545454541</v>
      </c>
      <c r="J8854">
        <f t="shared" si="138"/>
        <v>40</v>
      </c>
    </row>
    <row r="8855" spans="1:10" x14ac:dyDescent="0.3">
      <c r="A8855" t="s">
        <v>8585</v>
      </c>
      <c r="C8855" s="18">
        <v>406.03750901092894</v>
      </c>
      <c r="D8855" s="1"/>
      <c r="E8855" s="1">
        <v>5</v>
      </c>
      <c r="F8855" s="1">
        <v>3</v>
      </c>
      <c r="G8855" s="1">
        <v>0</v>
      </c>
      <c r="H8855" s="1">
        <v>2</v>
      </c>
      <c r="I8855" s="15">
        <v>0.6</v>
      </c>
      <c r="J8855">
        <f t="shared" si="138"/>
        <v>40</v>
      </c>
    </row>
    <row r="8856" spans="1:10" x14ac:dyDescent="0.3">
      <c r="A8856" t="s">
        <v>8586</v>
      </c>
      <c r="C8856" s="18">
        <v>406.03329398001455</v>
      </c>
      <c r="D8856" s="1"/>
      <c r="E8856" s="1">
        <v>23</v>
      </c>
      <c r="F8856" s="1">
        <v>10</v>
      </c>
      <c r="G8856" s="1">
        <v>1</v>
      </c>
      <c r="H8856" s="1">
        <v>12</v>
      </c>
      <c r="I8856" s="15">
        <v>0.45652173913043476</v>
      </c>
      <c r="J8856">
        <f t="shared" si="138"/>
        <v>40</v>
      </c>
    </row>
    <row r="8857" spans="1:10" x14ac:dyDescent="0.3">
      <c r="A8857" t="s">
        <v>8587</v>
      </c>
      <c r="C8857" s="18">
        <v>406.02783170497679</v>
      </c>
      <c r="D8857" s="1"/>
      <c r="E8857" s="1">
        <v>11</v>
      </c>
      <c r="F8857" s="1">
        <v>6</v>
      </c>
      <c r="G8857" s="1">
        <v>0</v>
      </c>
      <c r="H8857" s="1">
        <v>5</v>
      </c>
      <c r="I8857" s="15">
        <v>0.54545454545454541</v>
      </c>
      <c r="J8857">
        <f t="shared" si="138"/>
        <v>40</v>
      </c>
    </row>
    <row r="8858" spans="1:10" x14ac:dyDescent="0.3">
      <c r="A8858" t="s">
        <v>8588</v>
      </c>
      <c r="C8858" s="18">
        <v>406.0029057073163</v>
      </c>
      <c r="D8858" s="1"/>
      <c r="E8858" s="1">
        <v>8</v>
      </c>
      <c r="F8858" s="1">
        <v>4</v>
      </c>
      <c r="G8858" s="1">
        <v>0</v>
      </c>
      <c r="H8858" s="1">
        <v>4</v>
      </c>
      <c r="I8858" s="15">
        <v>0.5</v>
      </c>
      <c r="J8858">
        <f t="shared" si="138"/>
        <v>40</v>
      </c>
    </row>
    <row r="8859" spans="1:10" x14ac:dyDescent="0.3">
      <c r="A8859" t="s">
        <v>8589</v>
      </c>
      <c r="C8859" s="18">
        <v>405.99578006560262</v>
      </c>
      <c r="D8859" s="1"/>
      <c r="E8859" s="1">
        <v>6</v>
      </c>
      <c r="F8859" s="1">
        <v>3</v>
      </c>
      <c r="G8859" s="1">
        <v>0</v>
      </c>
      <c r="H8859" s="1">
        <v>3</v>
      </c>
      <c r="I8859" s="15">
        <v>0.5</v>
      </c>
      <c r="J8859">
        <f t="shared" si="138"/>
        <v>40</v>
      </c>
    </row>
    <row r="8860" spans="1:10" x14ac:dyDescent="0.3">
      <c r="A8860" t="s">
        <v>8593</v>
      </c>
      <c r="C8860" s="18">
        <v>405.92209745323032</v>
      </c>
      <c r="D8860" s="1"/>
      <c r="E8860" s="1">
        <v>11</v>
      </c>
      <c r="F8860" s="1">
        <v>5</v>
      </c>
      <c r="G8860" s="1">
        <v>0</v>
      </c>
      <c r="H8860" s="1">
        <v>6</v>
      </c>
      <c r="I8860" s="15">
        <v>0.45454545454545453</v>
      </c>
      <c r="J8860">
        <f t="shared" si="138"/>
        <v>40</v>
      </c>
    </row>
    <row r="8861" spans="1:10" x14ac:dyDescent="0.3">
      <c r="A8861" t="s">
        <v>8595</v>
      </c>
      <c r="C8861" s="18">
        <v>405.91811733259323</v>
      </c>
      <c r="D8861" s="1"/>
      <c r="E8861" s="1">
        <v>15</v>
      </c>
      <c r="F8861" s="1">
        <v>7</v>
      </c>
      <c r="G8861" s="1">
        <v>0</v>
      </c>
      <c r="H8861" s="1">
        <v>8</v>
      </c>
      <c r="I8861" s="15">
        <v>0.46666666666666667</v>
      </c>
      <c r="J8861">
        <f t="shared" si="138"/>
        <v>40</v>
      </c>
    </row>
    <row r="8862" spans="1:10" x14ac:dyDescent="0.3">
      <c r="A8862" t="s">
        <v>8596</v>
      </c>
      <c r="C8862" s="18">
        <v>405.9089492247769</v>
      </c>
      <c r="D8862" s="1"/>
      <c r="E8862" s="1">
        <v>14</v>
      </c>
      <c r="F8862" s="1">
        <v>6</v>
      </c>
      <c r="G8862" s="1">
        <v>2</v>
      </c>
      <c r="H8862" s="1">
        <v>6</v>
      </c>
      <c r="I8862" s="15">
        <v>0.5</v>
      </c>
      <c r="J8862">
        <f t="shared" si="138"/>
        <v>40</v>
      </c>
    </row>
    <row r="8863" spans="1:10" x14ac:dyDescent="0.3">
      <c r="A8863" t="s">
        <v>8598</v>
      </c>
      <c r="C8863" s="18">
        <v>405.90500336555357</v>
      </c>
      <c r="D8863" s="1"/>
      <c r="E8863" s="1">
        <v>3</v>
      </c>
      <c r="F8863" s="1">
        <v>1</v>
      </c>
      <c r="G8863" s="1">
        <v>1</v>
      </c>
      <c r="H8863" s="1">
        <v>1</v>
      </c>
      <c r="I8863" s="15">
        <v>0.5</v>
      </c>
      <c r="J8863">
        <f t="shared" si="138"/>
        <v>40</v>
      </c>
    </row>
    <row r="8864" spans="1:10" x14ac:dyDescent="0.3">
      <c r="A8864" t="s">
        <v>8599</v>
      </c>
      <c r="C8864" s="18">
        <v>405.90112992456017</v>
      </c>
      <c r="D8864" s="1"/>
      <c r="E8864" s="1">
        <v>3</v>
      </c>
      <c r="F8864" s="1">
        <v>2</v>
      </c>
      <c r="G8864" s="1">
        <v>0</v>
      </c>
      <c r="H8864" s="1">
        <v>1</v>
      </c>
      <c r="I8864" s="15">
        <v>0.66666666666666663</v>
      </c>
      <c r="J8864">
        <f t="shared" si="138"/>
        <v>40</v>
      </c>
    </row>
    <row r="8865" spans="1:10" x14ac:dyDescent="0.3">
      <c r="A8865" t="s">
        <v>8601</v>
      </c>
      <c r="C8865" s="18">
        <v>405.896909822037</v>
      </c>
      <c r="D8865" s="1"/>
      <c r="E8865" s="1">
        <v>33</v>
      </c>
      <c r="F8865" s="1">
        <v>15</v>
      </c>
      <c r="G8865" s="1">
        <v>0</v>
      </c>
      <c r="H8865" s="1">
        <v>18</v>
      </c>
      <c r="I8865" s="15">
        <v>0.45454545454545453</v>
      </c>
      <c r="J8865">
        <f t="shared" si="138"/>
        <v>20</v>
      </c>
    </row>
    <row r="8866" spans="1:10" x14ac:dyDescent="0.3">
      <c r="A8866" t="s">
        <v>8602</v>
      </c>
      <c r="C8866" s="18">
        <v>405.88113259897852</v>
      </c>
      <c r="D8866" s="1"/>
      <c r="E8866" s="1">
        <v>9</v>
      </c>
      <c r="F8866" s="1">
        <v>5</v>
      </c>
      <c r="G8866" s="1">
        <v>0</v>
      </c>
      <c r="H8866" s="1">
        <v>4</v>
      </c>
      <c r="I8866" s="15">
        <v>0.55555555555555558</v>
      </c>
      <c r="J8866">
        <f t="shared" si="138"/>
        <v>40</v>
      </c>
    </row>
    <row r="8867" spans="1:10" x14ac:dyDescent="0.3">
      <c r="A8867" t="s">
        <v>8604</v>
      </c>
      <c r="C8867" s="18">
        <v>405.87413443153599</v>
      </c>
      <c r="D8867" s="1"/>
      <c r="E8867" s="1">
        <v>5</v>
      </c>
      <c r="F8867" s="1">
        <v>3</v>
      </c>
      <c r="G8867" s="1">
        <v>0</v>
      </c>
      <c r="H8867" s="1">
        <v>2</v>
      </c>
      <c r="I8867" s="15">
        <v>0.6</v>
      </c>
      <c r="J8867">
        <f t="shared" si="138"/>
        <v>40</v>
      </c>
    </row>
    <row r="8868" spans="1:10" x14ac:dyDescent="0.3">
      <c r="A8868" t="s">
        <v>8718</v>
      </c>
      <c r="C8868" s="18">
        <v>405.87238111811291</v>
      </c>
      <c r="D8868" s="1"/>
      <c r="E8868" s="1">
        <v>10</v>
      </c>
      <c r="F8868" s="1">
        <v>5</v>
      </c>
      <c r="G8868" s="1">
        <v>0</v>
      </c>
      <c r="H8868" s="1">
        <v>5</v>
      </c>
      <c r="I8868" s="15">
        <v>0.5</v>
      </c>
      <c r="J8868">
        <f t="shared" si="138"/>
        <v>40</v>
      </c>
    </row>
    <row r="8869" spans="1:10" x14ac:dyDescent="0.3">
      <c r="A8869" t="s">
        <v>8605</v>
      </c>
      <c r="C8869" s="18">
        <v>405.86134203475672</v>
      </c>
      <c r="D8869" s="1"/>
      <c r="E8869" s="1">
        <v>3</v>
      </c>
      <c r="F8869" s="1">
        <v>2</v>
      </c>
      <c r="G8869" s="1">
        <v>0</v>
      </c>
      <c r="H8869" s="1">
        <v>1</v>
      </c>
      <c r="I8869" s="15">
        <v>0.66666666666666663</v>
      </c>
      <c r="J8869">
        <f t="shared" si="138"/>
        <v>40</v>
      </c>
    </row>
    <row r="8870" spans="1:10" x14ac:dyDescent="0.3">
      <c r="A8870" t="s">
        <v>8617</v>
      </c>
      <c r="C8870" s="18">
        <v>405.85575469180117</v>
      </c>
      <c r="D8870" s="1"/>
      <c r="E8870" s="1">
        <v>6</v>
      </c>
      <c r="F8870" s="1">
        <v>3</v>
      </c>
      <c r="G8870" s="1">
        <v>0</v>
      </c>
      <c r="H8870" s="1">
        <v>3</v>
      </c>
      <c r="I8870" s="15">
        <v>0.5</v>
      </c>
      <c r="J8870">
        <f t="shared" si="138"/>
        <v>40</v>
      </c>
    </row>
    <row r="8871" spans="1:10" x14ac:dyDescent="0.3">
      <c r="A8871" t="s">
        <v>8606</v>
      </c>
      <c r="C8871" s="18">
        <v>405.85042139135032</v>
      </c>
      <c r="D8871" s="1"/>
      <c r="E8871" s="1">
        <v>72</v>
      </c>
      <c r="F8871" s="1">
        <v>42</v>
      </c>
      <c r="G8871" s="1">
        <v>8</v>
      </c>
      <c r="H8871" s="1">
        <v>22</v>
      </c>
      <c r="I8871" s="15">
        <v>0.63888888888888884</v>
      </c>
      <c r="J8871">
        <f t="shared" si="138"/>
        <v>20</v>
      </c>
    </row>
    <row r="8872" spans="1:10" x14ac:dyDescent="0.3">
      <c r="A8872" t="s">
        <v>8607</v>
      </c>
      <c r="C8872" s="18">
        <v>405.84777187729969</v>
      </c>
      <c r="D8872" s="1"/>
      <c r="E8872" s="1">
        <v>10</v>
      </c>
      <c r="F8872" s="1">
        <v>5</v>
      </c>
      <c r="G8872" s="1">
        <v>0</v>
      </c>
      <c r="H8872" s="1">
        <v>5</v>
      </c>
      <c r="I8872" s="15">
        <v>0.5</v>
      </c>
      <c r="J8872">
        <f t="shared" si="138"/>
        <v>40</v>
      </c>
    </row>
    <row r="8873" spans="1:10" x14ac:dyDescent="0.3">
      <c r="A8873" t="s">
        <v>8608</v>
      </c>
      <c r="C8873" s="18">
        <v>405.82325016864269</v>
      </c>
      <c r="D8873" s="1"/>
      <c r="E8873" s="1">
        <v>22</v>
      </c>
      <c r="F8873" s="1">
        <v>10</v>
      </c>
      <c r="G8873" s="1">
        <v>3</v>
      </c>
      <c r="H8873" s="1">
        <v>9</v>
      </c>
      <c r="I8873" s="15">
        <v>0.52272727272727271</v>
      </c>
      <c r="J8873">
        <f t="shared" si="138"/>
        <v>40</v>
      </c>
    </row>
    <row r="8874" spans="1:10" x14ac:dyDescent="0.3">
      <c r="A8874" t="s">
        <v>8609</v>
      </c>
      <c r="C8874" s="18">
        <v>405.82053671726135</v>
      </c>
      <c r="D8874" s="1"/>
      <c r="E8874" s="1">
        <v>4</v>
      </c>
      <c r="F8874" s="1">
        <v>2</v>
      </c>
      <c r="G8874" s="1">
        <v>0</v>
      </c>
      <c r="H8874" s="1">
        <v>2</v>
      </c>
      <c r="I8874" s="15">
        <v>0.5</v>
      </c>
      <c r="J8874">
        <f t="shared" si="138"/>
        <v>40</v>
      </c>
    </row>
    <row r="8875" spans="1:10" x14ac:dyDescent="0.3">
      <c r="A8875" t="s">
        <v>8610</v>
      </c>
      <c r="C8875" s="18">
        <v>405.81323224034128</v>
      </c>
      <c r="D8875" s="1"/>
      <c r="E8875" s="1">
        <v>20</v>
      </c>
      <c r="F8875" s="1">
        <v>7</v>
      </c>
      <c r="G8875" s="1">
        <v>0</v>
      </c>
      <c r="H8875" s="1">
        <v>13</v>
      </c>
      <c r="I8875" s="15">
        <v>0.35</v>
      </c>
      <c r="J8875">
        <f t="shared" si="138"/>
        <v>40</v>
      </c>
    </row>
    <row r="8876" spans="1:10" x14ac:dyDescent="0.3">
      <c r="A8876" t="s">
        <v>8611</v>
      </c>
      <c r="C8876" s="18">
        <v>405.79167823379851</v>
      </c>
      <c r="D8876" s="1"/>
      <c r="E8876" s="1">
        <v>8</v>
      </c>
      <c r="F8876" s="1">
        <v>4</v>
      </c>
      <c r="G8876" s="1">
        <v>0</v>
      </c>
      <c r="H8876" s="1">
        <v>4</v>
      </c>
      <c r="I8876" s="15">
        <v>0.5</v>
      </c>
      <c r="J8876">
        <f t="shared" si="138"/>
        <v>40</v>
      </c>
    </row>
    <row r="8877" spans="1:10" x14ac:dyDescent="0.3">
      <c r="A8877" t="s">
        <v>8612</v>
      </c>
      <c r="C8877" s="18">
        <v>405.78761070425276</v>
      </c>
      <c r="D8877" s="1"/>
      <c r="E8877" s="1">
        <v>26</v>
      </c>
      <c r="F8877" s="1">
        <v>13</v>
      </c>
      <c r="G8877" s="1">
        <v>0</v>
      </c>
      <c r="H8877" s="1">
        <v>13</v>
      </c>
      <c r="I8877" s="15">
        <v>0.5</v>
      </c>
      <c r="J8877">
        <f t="shared" si="138"/>
        <v>40</v>
      </c>
    </row>
    <row r="8878" spans="1:10" x14ac:dyDescent="0.3">
      <c r="A8878" s="21" t="s">
        <v>8613</v>
      </c>
      <c r="C8878" s="18">
        <v>405.78272216947374</v>
      </c>
      <c r="D8878" s="1"/>
      <c r="E8878" s="1">
        <v>2</v>
      </c>
      <c r="F8878" s="1">
        <v>1</v>
      </c>
      <c r="G8878" s="1">
        <v>0</v>
      </c>
      <c r="H8878" s="1">
        <v>1</v>
      </c>
      <c r="I8878" s="15">
        <v>0.5</v>
      </c>
      <c r="J8878">
        <f t="shared" si="138"/>
        <v>40</v>
      </c>
    </row>
    <row r="8879" spans="1:10" x14ac:dyDescent="0.3">
      <c r="A8879" t="s">
        <v>10278</v>
      </c>
      <c r="C8879" s="18">
        <v>405.77728554949863</v>
      </c>
      <c r="D8879" s="1"/>
      <c r="E8879" s="1">
        <v>12</v>
      </c>
      <c r="F8879" s="1">
        <v>4</v>
      </c>
      <c r="G8879" s="1">
        <v>1</v>
      </c>
      <c r="H8879" s="1">
        <v>7</v>
      </c>
      <c r="I8879" s="15">
        <v>0.375</v>
      </c>
      <c r="J8879">
        <f t="shared" si="138"/>
        <v>40</v>
      </c>
    </row>
    <row r="8880" spans="1:10" x14ac:dyDescent="0.3">
      <c r="A8880" t="s">
        <v>8614</v>
      </c>
      <c r="C8880" s="18">
        <v>405.7671017076641</v>
      </c>
      <c r="D8880" s="1"/>
      <c r="E8880" s="1">
        <v>9</v>
      </c>
      <c r="F8880" s="1">
        <v>5</v>
      </c>
      <c r="G8880" s="1">
        <v>0</v>
      </c>
      <c r="H8880" s="1">
        <v>4</v>
      </c>
      <c r="I8880" s="15">
        <v>0.55555555555555558</v>
      </c>
      <c r="J8880">
        <f t="shared" si="138"/>
        <v>40</v>
      </c>
    </row>
    <row r="8881" spans="1:10" x14ac:dyDescent="0.3">
      <c r="A8881" t="s">
        <v>8615</v>
      </c>
      <c r="C8881" s="18">
        <v>405.762545372315</v>
      </c>
      <c r="D8881" s="1"/>
      <c r="E8881" s="1">
        <v>5</v>
      </c>
      <c r="F8881" s="1">
        <v>2</v>
      </c>
      <c r="G8881" s="1">
        <v>2</v>
      </c>
      <c r="H8881" s="1">
        <v>1</v>
      </c>
      <c r="I8881" s="15">
        <v>0.6</v>
      </c>
      <c r="J8881">
        <f t="shared" si="138"/>
        <v>40</v>
      </c>
    </row>
    <row r="8882" spans="1:10" x14ac:dyDescent="0.3">
      <c r="A8882" t="s">
        <v>8616</v>
      </c>
      <c r="C8882" s="18">
        <v>405.75697599499006</v>
      </c>
      <c r="D8882" s="1"/>
      <c r="E8882" s="1">
        <v>51</v>
      </c>
      <c r="F8882" s="1">
        <v>28</v>
      </c>
      <c r="G8882" s="1">
        <v>1</v>
      </c>
      <c r="H8882" s="1">
        <v>22</v>
      </c>
      <c r="I8882" s="15">
        <v>0.55882352941176472</v>
      </c>
      <c r="J8882">
        <f t="shared" si="138"/>
        <v>20</v>
      </c>
    </row>
    <row r="8883" spans="1:10" x14ac:dyDescent="0.3">
      <c r="A8883" t="s">
        <v>8563</v>
      </c>
      <c r="C8883" s="18">
        <v>405.74410460426856</v>
      </c>
      <c r="D8883" s="1"/>
      <c r="E8883" s="1">
        <v>14</v>
      </c>
      <c r="F8883" s="1">
        <v>7</v>
      </c>
      <c r="G8883" s="1">
        <v>0</v>
      </c>
      <c r="H8883" s="1">
        <v>7</v>
      </c>
      <c r="I8883" s="15">
        <v>0.5</v>
      </c>
      <c r="J8883">
        <f t="shared" si="138"/>
        <v>40</v>
      </c>
    </row>
    <row r="8884" spans="1:10" x14ac:dyDescent="0.3">
      <c r="A8884" t="s">
        <v>8618</v>
      </c>
      <c r="C8884" s="18">
        <v>405.72198861129459</v>
      </c>
      <c r="D8884" s="1"/>
      <c r="E8884" s="1">
        <v>5</v>
      </c>
      <c r="F8884" s="1">
        <v>0</v>
      </c>
      <c r="G8884" s="1">
        <v>0</v>
      </c>
      <c r="H8884" s="1">
        <v>5</v>
      </c>
      <c r="I8884" s="15">
        <v>0</v>
      </c>
      <c r="J8884">
        <f t="shared" si="138"/>
        <v>40</v>
      </c>
    </row>
    <row r="8885" spans="1:10" x14ac:dyDescent="0.3">
      <c r="A8885" t="s">
        <v>8619</v>
      </c>
      <c r="C8885" s="18">
        <v>405.71934763124654</v>
      </c>
      <c r="D8885" s="1"/>
      <c r="E8885" s="1">
        <v>8</v>
      </c>
      <c r="F8885" s="1">
        <v>4</v>
      </c>
      <c r="G8885" s="1">
        <v>0</v>
      </c>
      <c r="H8885" s="1">
        <v>4</v>
      </c>
      <c r="I8885" s="15">
        <v>0.5</v>
      </c>
      <c r="J8885">
        <f t="shared" si="138"/>
        <v>40</v>
      </c>
    </row>
    <row r="8886" spans="1:10" x14ac:dyDescent="0.3">
      <c r="A8886" t="s">
        <v>4762</v>
      </c>
      <c r="C8886" s="18">
        <v>405.71851379040754</v>
      </c>
      <c r="D8886" s="1"/>
      <c r="E8886" s="1">
        <v>35</v>
      </c>
      <c r="F8886" s="1">
        <v>18</v>
      </c>
      <c r="G8886" s="1">
        <v>1</v>
      </c>
      <c r="H8886" s="1">
        <v>16</v>
      </c>
      <c r="I8886" s="15">
        <v>0.52857142857142858</v>
      </c>
      <c r="J8886">
        <f t="shared" si="138"/>
        <v>20</v>
      </c>
    </row>
    <row r="8887" spans="1:10" x14ac:dyDescent="0.3">
      <c r="A8887" t="s">
        <v>8620</v>
      </c>
      <c r="C8887" s="18">
        <v>405.69616698651629</v>
      </c>
      <c r="D8887" s="1"/>
      <c r="E8887" s="1">
        <v>6</v>
      </c>
      <c r="F8887" s="1">
        <v>3</v>
      </c>
      <c r="G8887" s="1">
        <v>0</v>
      </c>
      <c r="H8887" s="1">
        <v>3</v>
      </c>
      <c r="I8887" s="15">
        <v>0.5</v>
      </c>
      <c r="J8887">
        <f t="shared" si="138"/>
        <v>40</v>
      </c>
    </row>
    <row r="8888" spans="1:10" x14ac:dyDescent="0.3">
      <c r="A8888" t="s">
        <v>6148</v>
      </c>
      <c r="C8888" s="18">
        <v>405.68328116239883</v>
      </c>
      <c r="D8888" s="1"/>
      <c r="E8888" s="1">
        <v>25</v>
      </c>
      <c r="F8888" s="1">
        <v>10</v>
      </c>
      <c r="G8888" s="1">
        <v>1</v>
      </c>
      <c r="H8888" s="1">
        <v>14</v>
      </c>
      <c r="I8888" s="15">
        <v>0.42</v>
      </c>
      <c r="J8888">
        <f t="shared" si="138"/>
        <v>40</v>
      </c>
    </row>
    <row r="8889" spans="1:10" x14ac:dyDescent="0.3">
      <c r="A8889" t="s">
        <v>8621</v>
      </c>
      <c r="C8889" s="18">
        <v>405.68298473005979</v>
      </c>
      <c r="D8889" s="1"/>
      <c r="E8889" s="1">
        <v>3</v>
      </c>
      <c r="F8889" s="1">
        <v>1</v>
      </c>
      <c r="G8889" s="1">
        <v>1</v>
      </c>
      <c r="H8889" s="1">
        <v>1</v>
      </c>
      <c r="I8889" s="15">
        <v>0.5</v>
      </c>
      <c r="J8889">
        <f t="shared" si="138"/>
        <v>40</v>
      </c>
    </row>
    <row r="8890" spans="1:10" x14ac:dyDescent="0.3">
      <c r="A8890" t="s">
        <v>8624</v>
      </c>
      <c r="C8890" s="18">
        <v>405.66958174102888</v>
      </c>
      <c r="D8890" s="1"/>
      <c r="E8890" s="1">
        <v>3</v>
      </c>
      <c r="F8890" s="1">
        <v>1</v>
      </c>
      <c r="G8890" s="1">
        <v>2</v>
      </c>
      <c r="H8890" s="1">
        <v>0</v>
      </c>
      <c r="I8890" s="15">
        <v>0.66666666666666663</v>
      </c>
      <c r="J8890">
        <f t="shared" si="138"/>
        <v>40</v>
      </c>
    </row>
    <row r="8891" spans="1:10" x14ac:dyDescent="0.3">
      <c r="A8891" t="s">
        <v>8625</v>
      </c>
      <c r="C8891" s="18">
        <v>405.65895688797565</v>
      </c>
      <c r="D8891" s="1"/>
      <c r="E8891" s="1">
        <v>3</v>
      </c>
      <c r="F8891" s="1">
        <v>2</v>
      </c>
      <c r="G8891" s="1">
        <v>0</v>
      </c>
      <c r="H8891" s="1">
        <v>1</v>
      </c>
      <c r="I8891" s="15">
        <v>0.66666666666666663</v>
      </c>
      <c r="J8891">
        <f t="shared" si="138"/>
        <v>40</v>
      </c>
    </row>
    <row r="8892" spans="1:10" x14ac:dyDescent="0.3">
      <c r="A8892" t="s">
        <v>8628</v>
      </c>
      <c r="C8892" s="18">
        <v>405.63593627492355</v>
      </c>
      <c r="D8892" s="1"/>
      <c r="E8892" s="1">
        <v>11</v>
      </c>
      <c r="F8892" s="1">
        <v>5</v>
      </c>
      <c r="G8892" s="1">
        <v>1</v>
      </c>
      <c r="H8892" s="1">
        <v>5</v>
      </c>
      <c r="I8892" s="15">
        <v>0.5</v>
      </c>
      <c r="J8892">
        <f t="shared" si="138"/>
        <v>40</v>
      </c>
    </row>
    <row r="8893" spans="1:10" x14ac:dyDescent="0.3">
      <c r="A8893" t="s">
        <v>8629</v>
      </c>
      <c r="C8893" s="18">
        <v>405.63300163918638</v>
      </c>
      <c r="D8893" s="1"/>
      <c r="E8893" s="1">
        <v>3</v>
      </c>
      <c r="F8893" s="1">
        <v>2</v>
      </c>
      <c r="G8893" s="1">
        <v>0</v>
      </c>
      <c r="H8893" s="1">
        <v>1</v>
      </c>
      <c r="I8893" s="15">
        <v>0.66666666666666663</v>
      </c>
      <c r="J8893">
        <f t="shared" si="138"/>
        <v>40</v>
      </c>
    </row>
    <row r="8894" spans="1:10" x14ac:dyDescent="0.3">
      <c r="A8894" t="s">
        <v>8630</v>
      </c>
      <c r="C8894" s="18">
        <v>405.62644814618636</v>
      </c>
      <c r="D8894" s="1"/>
      <c r="E8894" s="1">
        <v>19</v>
      </c>
      <c r="F8894" s="1">
        <v>9</v>
      </c>
      <c r="G8894" s="1">
        <v>0</v>
      </c>
      <c r="H8894" s="1">
        <v>10</v>
      </c>
      <c r="I8894" s="15">
        <v>0.47368421052631576</v>
      </c>
      <c r="J8894">
        <f t="shared" si="138"/>
        <v>40</v>
      </c>
    </row>
    <row r="8895" spans="1:10" x14ac:dyDescent="0.3">
      <c r="A8895" t="s">
        <v>8631</v>
      </c>
      <c r="C8895" s="18">
        <v>405.62423200706473</v>
      </c>
      <c r="D8895" s="1"/>
      <c r="E8895" s="1">
        <v>38</v>
      </c>
      <c r="F8895" s="1">
        <v>19</v>
      </c>
      <c r="G8895" s="1">
        <v>0</v>
      </c>
      <c r="H8895" s="1">
        <v>19</v>
      </c>
      <c r="I8895" s="15">
        <v>0.5</v>
      </c>
      <c r="J8895">
        <f t="shared" si="138"/>
        <v>20</v>
      </c>
    </row>
    <row r="8896" spans="1:10" x14ac:dyDescent="0.3">
      <c r="A8896" t="s">
        <v>8632</v>
      </c>
      <c r="C8896" s="18">
        <v>405.62310243005982</v>
      </c>
      <c r="D8896" s="1"/>
      <c r="E8896" s="1">
        <v>5</v>
      </c>
      <c r="F8896" s="1">
        <v>3</v>
      </c>
      <c r="G8896" s="1">
        <v>0</v>
      </c>
      <c r="H8896" s="1">
        <v>2</v>
      </c>
      <c r="I8896" s="15">
        <v>0.6</v>
      </c>
      <c r="J8896">
        <f t="shared" si="138"/>
        <v>40</v>
      </c>
    </row>
    <row r="8897" spans="1:10" x14ac:dyDescent="0.3">
      <c r="A8897" t="s">
        <v>8633</v>
      </c>
      <c r="C8897" s="18">
        <v>405.60561080820889</v>
      </c>
      <c r="D8897" s="1"/>
      <c r="E8897" s="1">
        <v>5</v>
      </c>
      <c r="F8897" s="1">
        <v>2</v>
      </c>
      <c r="G8897" s="1">
        <v>1</v>
      </c>
      <c r="H8897" s="1">
        <v>2</v>
      </c>
      <c r="I8897" s="15">
        <v>0.5</v>
      </c>
      <c r="J8897">
        <f t="shared" si="138"/>
        <v>40</v>
      </c>
    </row>
    <row r="8898" spans="1:10" x14ac:dyDescent="0.3">
      <c r="A8898" t="s">
        <v>8634</v>
      </c>
      <c r="C8898" s="18">
        <v>405.59701552149141</v>
      </c>
      <c r="D8898" s="1"/>
      <c r="E8898" s="1">
        <v>30</v>
      </c>
      <c r="F8898" s="1">
        <v>14</v>
      </c>
      <c r="G8898" s="1">
        <v>1</v>
      </c>
      <c r="H8898" s="1">
        <v>15</v>
      </c>
      <c r="I8898" s="15">
        <v>0.48333333333333334</v>
      </c>
      <c r="J8898">
        <f t="shared" si="138"/>
        <v>40</v>
      </c>
    </row>
    <row r="8899" spans="1:10" x14ac:dyDescent="0.3">
      <c r="A8899" t="s">
        <v>8635</v>
      </c>
      <c r="C8899" s="18">
        <v>405.5854582268089</v>
      </c>
      <c r="D8899" s="1"/>
      <c r="E8899" s="1">
        <v>9</v>
      </c>
      <c r="F8899" s="1">
        <v>4</v>
      </c>
      <c r="G8899" s="1">
        <v>1</v>
      </c>
      <c r="H8899" s="1">
        <v>4</v>
      </c>
      <c r="I8899" s="15">
        <v>0.5</v>
      </c>
      <c r="J8899">
        <f t="shared" si="138"/>
        <v>40</v>
      </c>
    </row>
    <row r="8900" spans="1:10" x14ac:dyDescent="0.3">
      <c r="A8900" t="s">
        <v>8636</v>
      </c>
      <c r="C8900" s="18">
        <v>405.57910346074783</v>
      </c>
      <c r="D8900" s="1"/>
      <c r="E8900" s="1">
        <v>5</v>
      </c>
      <c r="F8900" s="1">
        <v>3</v>
      </c>
      <c r="G8900" s="1">
        <v>0</v>
      </c>
      <c r="H8900" s="1">
        <v>2</v>
      </c>
      <c r="I8900" s="15">
        <v>0.6</v>
      </c>
      <c r="J8900">
        <f t="shared" ref="J8900:J8963" si="139">IF(E8900&lt;=30,40,20)</f>
        <v>40</v>
      </c>
    </row>
    <row r="8901" spans="1:10" x14ac:dyDescent="0.3">
      <c r="A8901" t="s">
        <v>8637</v>
      </c>
      <c r="C8901" s="18">
        <v>405.56821924054191</v>
      </c>
      <c r="D8901" s="1"/>
      <c r="E8901" s="1">
        <v>9</v>
      </c>
      <c r="F8901" s="1">
        <v>5</v>
      </c>
      <c r="G8901" s="1">
        <v>0</v>
      </c>
      <c r="H8901" s="1">
        <v>4</v>
      </c>
      <c r="I8901" s="15">
        <v>0.55555555555555558</v>
      </c>
      <c r="J8901">
        <f t="shared" si="139"/>
        <v>40</v>
      </c>
    </row>
    <row r="8902" spans="1:10" x14ac:dyDescent="0.3">
      <c r="A8902" t="s">
        <v>8639</v>
      </c>
      <c r="C8902" s="18">
        <v>405.56714474163749</v>
      </c>
      <c r="D8902" s="1"/>
      <c r="E8902" s="1">
        <v>2</v>
      </c>
      <c r="F8902" s="1">
        <v>0</v>
      </c>
      <c r="G8902" s="1">
        <v>0</v>
      </c>
      <c r="H8902" s="1">
        <v>2</v>
      </c>
      <c r="I8902" s="15">
        <v>0</v>
      </c>
      <c r="J8902">
        <f t="shared" si="139"/>
        <v>40</v>
      </c>
    </row>
    <row r="8903" spans="1:10" x14ac:dyDescent="0.3">
      <c r="A8903" t="s">
        <v>9110</v>
      </c>
      <c r="C8903" s="18">
        <v>405.56068157921885</v>
      </c>
      <c r="D8903" s="1"/>
      <c r="E8903" s="1">
        <v>27</v>
      </c>
      <c r="F8903" s="1">
        <v>13</v>
      </c>
      <c r="G8903" s="1">
        <v>0</v>
      </c>
      <c r="H8903" s="1">
        <v>14</v>
      </c>
      <c r="I8903" s="15">
        <v>0.48148148148148145</v>
      </c>
      <c r="J8903">
        <f t="shared" si="139"/>
        <v>40</v>
      </c>
    </row>
    <row r="8904" spans="1:10" x14ac:dyDescent="0.3">
      <c r="A8904" t="s">
        <v>8640</v>
      </c>
      <c r="C8904" s="18">
        <v>405.54878538241854</v>
      </c>
      <c r="D8904" s="1"/>
      <c r="E8904" s="1">
        <v>7</v>
      </c>
      <c r="F8904" s="1">
        <v>3</v>
      </c>
      <c r="G8904" s="1">
        <v>1</v>
      </c>
      <c r="H8904" s="1">
        <v>3</v>
      </c>
      <c r="I8904" s="15">
        <v>0.5</v>
      </c>
      <c r="J8904">
        <f t="shared" si="139"/>
        <v>40</v>
      </c>
    </row>
    <row r="8905" spans="1:10" x14ac:dyDescent="0.3">
      <c r="A8905" t="s">
        <v>8641</v>
      </c>
      <c r="C8905" s="18">
        <v>405.54842147192318</v>
      </c>
      <c r="D8905" s="1"/>
      <c r="E8905" s="1">
        <v>8</v>
      </c>
      <c r="F8905" s="1">
        <v>4</v>
      </c>
      <c r="G8905" s="1">
        <v>0</v>
      </c>
      <c r="H8905" s="1">
        <v>4</v>
      </c>
      <c r="I8905" s="15">
        <v>0.5</v>
      </c>
      <c r="J8905">
        <f t="shared" si="139"/>
        <v>40</v>
      </c>
    </row>
    <row r="8906" spans="1:10" x14ac:dyDescent="0.3">
      <c r="A8906" t="s">
        <v>8642</v>
      </c>
      <c r="C8906" s="18">
        <v>405.54418997963921</v>
      </c>
      <c r="D8906" s="1"/>
      <c r="E8906" s="1">
        <v>16</v>
      </c>
      <c r="F8906" s="1">
        <v>8</v>
      </c>
      <c r="G8906" s="1">
        <v>0</v>
      </c>
      <c r="H8906" s="1">
        <v>8</v>
      </c>
      <c r="I8906" s="15">
        <v>0.5</v>
      </c>
      <c r="J8906">
        <f t="shared" si="139"/>
        <v>40</v>
      </c>
    </row>
    <row r="8907" spans="1:10" x14ac:dyDescent="0.3">
      <c r="A8907" t="s">
        <v>8643</v>
      </c>
      <c r="C8907" s="18">
        <v>405.54037836341331</v>
      </c>
      <c r="D8907" s="1"/>
      <c r="E8907" s="1">
        <v>13</v>
      </c>
      <c r="F8907" s="1">
        <v>7</v>
      </c>
      <c r="G8907" s="1">
        <v>0</v>
      </c>
      <c r="H8907" s="1">
        <v>6</v>
      </c>
      <c r="I8907" s="15">
        <v>0.53846153846153844</v>
      </c>
      <c r="J8907">
        <f t="shared" si="139"/>
        <v>40</v>
      </c>
    </row>
    <row r="8908" spans="1:10" x14ac:dyDescent="0.3">
      <c r="A8908" t="s">
        <v>8644</v>
      </c>
      <c r="C8908" s="18">
        <v>405.53071802882067</v>
      </c>
      <c r="D8908" s="1"/>
      <c r="E8908" s="1">
        <v>56</v>
      </c>
      <c r="F8908" s="1">
        <v>27</v>
      </c>
      <c r="G8908" s="1">
        <v>5</v>
      </c>
      <c r="H8908" s="1">
        <v>24</v>
      </c>
      <c r="I8908" s="15">
        <v>0.5267857142857143</v>
      </c>
      <c r="J8908">
        <f t="shared" si="139"/>
        <v>20</v>
      </c>
    </row>
    <row r="8909" spans="1:10" x14ac:dyDescent="0.3">
      <c r="A8909" t="s">
        <v>8645</v>
      </c>
      <c r="C8909" s="18">
        <v>405.52775773137358</v>
      </c>
      <c r="D8909" s="1"/>
      <c r="E8909" s="1">
        <v>10</v>
      </c>
      <c r="F8909" s="1">
        <v>5</v>
      </c>
      <c r="G8909" s="1">
        <v>0</v>
      </c>
      <c r="H8909" s="1">
        <v>5</v>
      </c>
      <c r="I8909" s="15">
        <v>0.5</v>
      </c>
      <c r="J8909">
        <f t="shared" si="139"/>
        <v>40</v>
      </c>
    </row>
    <row r="8910" spans="1:10" x14ac:dyDescent="0.3">
      <c r="A8910" t="s">
        <v>8646</v>
      </c>
      <c r="C8910" s="18">
        <v>405.52389211100081</v>
      </c>
      <c r="D8910" s="1"/>
      <c r="E8910" s="1">
        <v>7</v>
      </c>
      <c r="F8910" s="1">
        <v>4</v>
      </c>
      <c r="G8910" s="1">
        <v>0</v>
      </c>
      <c r="H8910" s="1">
        <v>3</v>
      </c>
      <c r="I8910" s="15">
        <v>0.5714285714285714</v>
      </c>
      <c r="J8910">
        <f t="shared" si="139"/>
        <v>40</v>
      </c>
    </row>
    <row r="8911" spans="1:10" x14ac:dyDescent="0.3">
      <c r="A8911" t="s">
        <v>8649</v>
      </c>
      <c r="C8911" s="18">
        <v>405.48281406917226</v>
      </c>
      <c r="D8911" s="1"/>
      <c r="E8911" s="1">
        <v>3</v>
      </c>
      <c r="F8911" s="1">
        <v>2</v>
      </c>
      <c r="G8911" s="1">
        <v>0</v>
      </c>
      <c r="H8911" s="1">
        <v>1</v>
      </c>
      <c r="I8911" s="15">
        <v>0.66666666666666663</v>
      </c>
      <c r="J8911">
        <f t="shared" si="139"/>
        <v>40</v>
      </c>
    </row>
    <row r="8912" spans="1:10" x14ac:dyDescent="0.3">
      <c r="A8912" t="s">
        <v>8650</v>
      </c>
      <c r="C8912" s="18">
        <v>405.47700618715061</v>
      </c>
      <c r="D8912" s="1"/>
      <c r="E8912" s="1">
        <v>3</v>
      </c>
      <c r="F8912" s="1">
        <v>2</v>
      </c>
      <c r="G8912" s="1">
        <v>0</v>
      </c>
      <c r="H8912" s="1">
        <v>1</v>
      </c>
      <c r="I8912" s="15">
        <v>0.66666666666666663</v>
      </c>
      <c r="J8912">
        <f t="shared" si="139"/>
        <v>40</v>
      </c>
    </row>
    <row r="8913" spans="1:10" x14ac:dyDescent="0.3">
      <c r="A8913" t="s">
        <v>8651</v>
      </c>
      <c r="C8913" s="18">
        <v>405.46722900911055</v>
      </c>
      <c r="D8913" s="1"/>
      <c r="E8913" s="1">
        <v>21</v>
      </c>
      <c r="F8913" s="1">
        <v>9</v>
      </c>
      <c r="G8913" s="1">
        <v>1</v>
      </c>
      <c r="H8913" s="1">
        <v>11</v>
      </c>
      <c r="I8913" s="15">
        <v>0.45238095238095238</v>
      </c>
      <c r="J8913">
        <f t="shared" si="139"/>
        <v>40</v>
      </c>
    </row>
    <row r="8914" spans="1:10" x14ac:dyDescent="0.3">
      <c r="A8914" t="s">
        <v>8653</v>
      </c>
      <c r="C8914" s="18">
        <v>405.44797051177892</v>
      </c>
      <c r="D8914" s="1"/>
      <c r="E8914" s="1">
        <v>59</v>
      </c>
      <c r="F8914" s="1">
        <v>25</v>
      </c>
      <c r="G8914" s="1">
        <v>1</v>
      </c>
      <c r="H8914" s="1">
        <v>33</v>
      </c>
      <c r="I8914" s="15">
        <v>0.43220338983050849</v>
      </c>
      <c r="J8914">
        <f t="shared" si="139"/>
        <v>20</v>
      </c>
    </row>
    <row r="8915" spans="1:10" x14ac:dyDescent="0.3">
      <c r="A8915" t="s">
        <v>8954</v>
      </c>
      <c r="C8915" s="18">
        <v>405.43587764152915</v>
      </c>
      <c r="D8915" s="1"/>
      <c r="E8915" s="1">
        <v>16</v>
      </c>
      <c r="F8915" s="1">
        <v>6</v>
      </c>
      <c r="G8915" s="1">
        <v>0</v>
      </c>
      <c r="H8915" s="1">
        <v>10</v>
      </c>
      <c r="I8915" s="15">
        <v>0.375</v>
      </c>
      <c r="J8915">
        <f t="shared" si="139"/>
        <v>40</v>
      </c>
    </row>
    <row r="8916" spans="1:10" x14ac:dyDescent="0.3">
      <c r="A8916" t="s">
        <v>8655</v>
      </c>
      <c r="C8916" s="18">
        <v>405.41595007502025</v>
      </c>
      <c r="D8916" s="1"/>
      <c r="E8916" s="1">
        <v>34</v>
      </c>
      <c r="F8916" s="1">
        <v>15</v>
      </c>
      <c r="G8916" s="1">
        <v>4</v>
      </c>
      <c r="H8916" s="1">
        <v>15</v>
      </c>
      <c r="I8916" s="15">
        <v>0.5</v>
      </c>
      <c r="J8916">
        <f t="shared" si="139"/>
        <v>20</v>
      </c>
    </row>
    <row r="8917" spans="1:10" x14ac:dyDescent="0.3">
      <c r="A8917" t="s">
        <v>8656</v>
      </c>
      <c r="C8917" s="18">
        <v>405.4150523796892</v>
      </c>
      <c r="D8917" s="1"/>
      <c r="E8917" s="1">
        <v>3</v>
      </c>
      <c r="F8917" s="1">
        <v>1</v>
      </c>
      <c r="G8917" s="1">
        <v>0</v>
      </c>
      <c r="H8917" s="1">
        <v>2</v>
      </c>
      <c r="I8917" s="15">
        <v>0.33333333333333331</v>
      </c>
      <c r="J8917">
        <f t="shared" si="139"/>
        <v>40</v>
      </c>
    </row>
    <row r="8918" spans="1:10" x14ac:dyDescent="0.3">
      <c r="A8918" t="s">
        <v>8659</v>
      </c>
      <c r="C8918" s="18">
        <v>405.40617290486279</v>
      </c>
      <c r="D8918" s="1"/>
      <c r="E8918" s="1">
        <v>5</v>
      </c>
      <c r="F8918" s="1">
        <v>3</v>
      </c>
      <c r="G8918" s="1">
        <v>0</v>
      </c>
      <c r="H8918" s="1">
        <v>2</v>
      </c>
      <c r="I8918" s="15">
        <v>0.6</v>
      </c>
      <c r="J8918">
        <f t="shared" si="139"/>
        <v>40</v>
      </c>
    </row>
    <row r="8919" spans="1:10" x14ac:dyDescent="0.3">
      <c r="A8919" t="s">
        <v>8660</v>
      </c>
      <c r="C8919" s="18">
        <v>405.3991322078096</v>
      </c>
      <c r="D8919" s="1"/>
      <c r="E8919" s="1">
        <v>10</v>
      </c>
      <c r="F8919" s="1">
        <v>5</v>
      </c>
      <c r="G8919" s="1">
        <v>0</v>
      </c>
      <c r="H8919" s="1">
        <v>5</v>
      </c>
      <c r="I8919" s="15">
        <v>0.5</v>
      </c>
      <c r="J8919">
        <f t="shared" si="139"/>
        <v>40</v>
      </c>
    </row>
    <row r="8920" spans="1:10" x14ac:dyDescent="0.3">
      <c r="A8920" t="s">
        <v>8661</v>
      </c>
      <c r="C8920" s="18">
        <v>405.39565038357659</v>
      </c>
      <c r="D8920" s="1"/>
      <c r="E8920" s="1">
        <v>9</v>
      </c>
      <c r="F8920" s="1">
        <v>4</v>
      </c>
      <c r="G8920" s="1">
        <v>0</v>
      </c>
      <c r="H8920" s="1">
        <v>5</v>
      </c>
      <c r="I8920" s="15">
        <v>0.44444444444444442</v>
      </c>
      <c r="J8920">
        <f t="shared" si="139"/>
        <v>40</v>
      </c>
    </row>
    <row r="8921" spans="1:10" x14ac:dyDescent="0.3">
      <c r="A8921" t="s">
        <v>8922</v>
      </c>
      <c r="C8921" s="18">
        <v>405.38198320486276</v>
      </c>
      <c r="D8921" s="1"/>
      <c r="E8921" s="1">
        <v>7</v>
      </c>
      <c r="F8921" s="1">
        <v>3</v>
      </c>
      <c r="G8921" s="1">
        <v>0</v>
      </c>
      <c r="H8921" s="1">
        <v>4</v>
      </c>
      <c r="I8921" s="15">
        <v>0.42857142857142855</v>
      </c>
      <c r="J8921">
        <f t="shared" si="139"/>
        <v>40</v>
      </c>
    </row>
    <row r="8922" spans="1:10" x14ac:dyDescent="0.3">
      <c r="A8922" t="s">
        <v>8699</v>
      </c>
      <c r="C8922" s="18">
        <v>405.3695369030853</v>
      </c>
      <c r="D8922" s="1"/>
      <c r="E8922" s="1">
        <v>19</v>
      </c>
      <c r="F8922" s="1">
        <v>9</v>
      </c>
      <c r="G8922" s="1">
        <v>1</v>
      </c>
      <c r="H8922" s="1">
        <v>9</v>
      </c>
      <c r="I8922" s="15">
        <v>0.5</v>
      </c>
      <c r="J8922">
        <f t="shared" si="139"/>
        <v>40</v>
      </c>
    </row>
    <row r="8923" spans="1:10" x14ac:dyDescent="0.3">
      <c r="A8923" t="s">
        <v>8652</v>
      </c>
      <c r="C8923" s="18">
        <v>405.35902993556573</v>
      </c>
      <c r="D8923" s="1"/>
      <c r="E8923" s="1">
        <v>93</v>
      </c>
      <c r="F8923" s="1">
        <v>47</v>
      </c>
      <c r="G8923" s="1">
        <v>5</v>
      </c>
      <c r="H8923" s="1">
        <v>41</v>
      </c>
      <c r="I8923" s="15">
        <v>0.532258064516129</v>
      </c>
      <c r="J8923">
        <f t="shared" si="139"/>
        <v>20</v>
      </c>
    </row>
    <row r="8924" spans="1:10" x14ac:dyDescent="0.3">
      <c r="A8924" t="s">
        <v>8672</v>
      </c>
      <c r="C8924" s="18">
        <v>405.35521174745196</v>
      </c>
      <c r="D8924" s="1"/>
      <c r="E8924" s="1">
        <v>4</v>
      </c>
      <c r="F8924" s="1">
        <v>2</v>
      </c>
      <c r="G8924" s="1">
        <v>0</v>
      </c>
      <c r="H8924" s="1">
        <v>2</v>
      </c>
      <c r="I8924" s="15">
        <v>0.5</v>
      </c>
      <c r="J8924">
        <f t="shared" si="139"/>
        <v>40</v>
      </c>
    </row>
    <row r="8925" spans="1:10" x14ac:dyDescent="0.3">
      <c r="A8925" t="s">
        <v>8678</v>
      </c>
      <c r="C8925" s="18">
        <v>405.35090959546346</v>
      </c>
      <c r="D8925" s="1"/>
      <c r="E8925" s="1">
        <v>5</v>
      </c>
      <c r="F8925" s="1">
        <v>2</v>
      </c>
      <c r="G8925" s="1">
        <v>1</v>
      </c>
      <c r="H8925" s="1">
        <v>2</v>
      </c>
      <c r="I8925" s="15">
        <v>0.5</v>
      </c>
      <c r="J8925">
        <f t="shared" si="139"/>
        <v>40</v>
      </c>
    </row>
    <row r="8926" spans="1:10" x14ac:dyDescent="0.3">
      <c r="A8926" t="s">
        <v>8665</v>
      </c>
      <c r="C8926" s="18">
        <v>405.34957623932684</v>
      </c>
      <c r="D8926" s="1"/>
      <c r="E8926" s="1">
        <v>3</v>
      </c>
      <c r="F8926" s="1">
        <v>2</v>
      </c>
      <c r="G8926" s="1">
        <v>0</v>
      </c>
      <c r="H8926" s="1">
        <v>1</v>
      </c>
      <c r="I8926" s="15">
        <v>0.66666666666666663</v>
      </c>
      <c r="J8926">
        <f t="shared" si="139"/>
        <v>40</v>
      </c>
    </row>
    <row r="8927" spans="1:10" x14ac:dyDescent="0.3">
      <c r="A8927" t="s">
        <v>8662</v>
      </c>
      <c r="C8927" s="18">
        <v>405.34948436906336</v>
      </c>
      <c r="D8927" s="1"/>
      <c r="E8927" s="1">
        <v>2</v>
      </c>
      <c r="F8927" s="1">
        <v>1</v>
      </c>
      <c r="G8927" s="1">
        <v>0</v>
      </c>
      <c r="H8927" s="1">
        <v>1</v>
      </c>
      <c r="I8927" s="15">
        <v>0.5</v>
      </c>
      <c r="J8927">
        <f t="shared" si="139"/>
        <v>40</v>
      </c>
    </row>
    <row r="8928" spans="1:10" x14ac:dyDescent="0.3">
      <c r="A8928" t="s">
        <v>8663</v>
      </c>
      <c r="C8928" s="18">
        <v>405.34842321577332</v>
      </c>
      <c r="D8928" s="1"/>
      <c r="E8928" s="1">
        <v>18</v>
      </c>
      <c r="F8928" s="1">
        <v>9</v>
      </c>
      <c r="G8928" s="1">
        <v>0</v>
      </c>
      <c r="H8928" s="1">
        <v>9</v>
      </c>
      <c r="I8928" s="15">
        <v>0.5</v>
      </c>
      <c r="J8928">
        <f t="shared" si="139"/>
        <v>40</v>
      </c>
    </row>
    <row r="8929" spans="1:10" x14ac:dyDescent="0.3">
      <c r="A8929" t="s">
        <v>15494</v>
      </c>
      <c r="C8929" s="18">
        <v>405.34572041376896</v>
      </c>
      <c r="D8929" s="1"/>
      <c r="E8929" s="1">
        <v>9</v>
      </c>
      <c r="F8929" s="1">
        <v>5</v>
      </c>
      <c r="G8929" s="1">
        <v>0</v>
      </c>
      <c r="H8929" s="1">
        <v>4</v>
      </c>
      <c r="I8929" s="15">
        <v>0.55555555555555558</v>
      </c>
      <c r="J8929">
        <f t="shared" si="139"/>
        <v>40</v>
      </c>
    </row>
    <row r="8930" spans="1:10" x14ac:dyDescent="0.3">
      <c r="A8930" t="s">
        <v>8664</v>
      </c>
      <c r="C8930" s="18">
        <v>405.33264396924534</v>
      </c>
      <c r="D8930" s="1"/>
      <c r="E8930" s="1">
        <v>3</v>
      </c>
      <c r="F8930" s="1">
        <v>2</v>
      </c>
      <c r="G8930" s="1">
        <v>0</v>
      </c>
      <c r="H8930" s="1">
        <v>1</v>
      </c>
      <c r="I8930" s="15">
        <v>0.66666666666666663</v>
      </c>
      <c r="J8930">
        <f t="shared" si="139"/>
        <v>40</v>
      </c>
    </row>
    <row r="8931" spans="1:10" x14ac:dyDescent="0.3">
      <c r="A8931" t="s">
        <v>8798</v>
      </c>
      <c r="C8931" s="18">
        <v>405.32684583938226</v>
      </c>
      <c r="D8931" s="1"/>
      <c r="E8931" s="1">
        <v>26</v>
      </c>
      <c r="F8931" s="1">
        <v>13</v>
      </c>
      <c r="G8931" s="1">
        <v>1</v>
      </c>
      <c r="H8931" s="1">
        <v>12</v>
      </c>
      <c r="I8931" s="15">
        <v>0.51923076923076927</v>
      </c>
      <c r="J8931">
        <f t="shared" si="139"/>
        <v>40</v>
      </c>
    </row>
    <row r="8932" spans="1:10" x14ac:dyDescent="0.3">
      <c r="A8932" t="s">
        <v>8667</v>
      </c>
      <c r="C8932" s="18">
        <v>405.28604074599377</v>
      </c>
      <c r="D8932" s="1"/>
      <c r="E8932" s="1">
        <v>3</v>
      </c>
      <c r="F8932" s="1">
        <v>2</v>
      </c>
      <c r="G8932" s="1">
        <v>0</v>
      </c>
      <c r="H8932" s="1">
        <v>1</v>
      </c>
      <c r="I8932" s="15">
        <v>0.66666666666666663</v>
      </c>
      <c r="J8932">
        <f t="shared" si="139"/>
        <v>40</v>
      </c>
    </row>
    <row r="8933" spans="1:10" x14ac:dyDescent="0.3">
      <c r="A8933" t="s">
        <v>8668</v>
      </c>
      <c r="C8933" s="18">
        <v>405.28156729146644</v>
      </c>
      <c r="D8933" s="1"/>
      <c r="E8933" s="1">
        <v>6</v>
      </c>
      <c r="F8933" s="1">
        <v>0</v>
      </c>
      <c r="G8933" s="1">
        <v>0</v>
      </c>
      <c r="H8933" s="1">
        <v>6</v>
      </c>
      <c r="I8933" s="15">
        <v>0</v>
      </c>
      <c r="J8933">
        <f t="shared" si="139"/>
        <v>40</v>
      </c>
    </row>
    <row r="8934" spans="1:10" x14ac:dyDescent="0.3">
      <c r="A8934" t="s">
        <v>8669</v>
      </c>
      <c r="C8934" s="18">
        <v>405.2765690476694</v>
      </c>
      <c r="D8934" s="1"/>
      <c r="E8934" s="1">
        <v>6</v>
      </c>
      <c r="F8934" s="1">
        <v>3</v>
      </c>
      <c r="G8934" s="1">
        <v>0</v>
      </c>
      <c r="H8934" s="1">
        <v>3</v>
      </c>
      <c r="I8934" s="15">
        <v>0.5</v>
      </c>
      <c r="J8934">
        <f t="shared" si="139"/>
        <v>40</v>
      </c>
    </row>
    <row r="8935" spans="1:10" x14ac:dyDescent="0.3">
      <c r="A8935" t="s">
        <v>8670</v>
      </c>
      <c r="C8935" s="18">
        <v>405.26707468945148</v>
      </c>
      <c r="D8935" s="1"/>
      <c r="E8935" s="1">
        <v>16</v>
      </c>
      <c r="F8935" s="1">
        <v>8</v>
      </c>
      <c r="G8935" s="1">
        <v>0</v>
      </c>
      <c r="H8935" s="1">
        <v>8</v>
      </c>
      <c r="I8935" s="15">
        <v>0.5</v>
      </c>
      <c r="J8935">
        <f t="shared" si="139"/>
        <v>40</v>
      </c>
    </row>
    <row r="8936" spans="1:10" x14ac:dyDescent="0.3">
      <c r="A8936" t="s">
        <v>8719</v>
      </c>
      <c r="C8936" s="18">
        <v>405.25488459999781</v>
      </c>
      <c r="D8936" s="1"/>
      <c r="E8936" s="1">
        <v>3</v>
      </c>
      <c r="F8936" s="1">
        <v>2</v>
      </c>
      <c r="G8936" s="1">
        <v>0</v>
      </c>
      <c r="H8936" s="1">
        <v>1</v>
      </c>
      <c r="I8936" s="15">
        <v>0.66666666666666663</v>
      </c>
      <c r="J8936">
        <f t="shared" si="139"/>
        <v>40</v>
      </c>
    </row>
    <row r="8937" spans="1:10" x14ac:dyDescent="0.3">
      <c r="A8937" t="s">
        <v>8671</v>
      </c>
      <c r="C8937" s="18">
        <v>405.25473224080031</v>
      </c>
      <c r="D8937" s="1"/>
      <c r="E8937" s="1">
        <v>3</v>
      </c>
      <c r="F8937" s="1">
        <v>2</v>
      </c>
      <c r="G8937" s="1">
        <v>0</v>
      </c>
      <c r="H8937" s="1">
        <v>1</v>
      </c>
      <c r="I8937" s="15">
        <v>0.66666666666666663</v>
      </c>
      <c r="J8937">
        <f t="shared" si="139"/>
        <v>40</v>
      </c>
    </row>
    <row r="8938" spans="1:10" x14ac:dyDescent="0.3">
      <c r="A8938" t="s">
        <v>11420</v>
      </c>
      <c r="C8938" s="18">
        <v>405.25319567855229</v>
      </c>
      <c r="D8938" s="1"/>
      <c r="E8938" s="1">
        <v>4</v>
      </c>
      <c r="F8938" s="1">
        <v>2</v>
      </c>
      <c r="G8938" s="1">
        <v>0</v>
      </c>
      <c r="H8938" s="1">
        <v>2</v>
      </c>
      <c r="I8938" s="15">
        <v>0.5</v>
      </c>
      <c r="J8938">
        <f t="shared" si="139"/>
        <v>40</v>
      </c>
    </row>
    <row r="8939" spans="1:10" x14ac:dyDescent="0.3">
      <c r="A8939" t="s">
        <v>8673</v>
      </c>
      <c r="C8939" s="18">
        <v>405.23782354233401</v>
      </c>
      <c r="D8939" s="1"/>
      <c r="E8939" s="1">
        <v>43</v>
      </c>
      <c r="F8939" s="1">
        <v>17</v>
      </c>
      <c r="G8939" s="1">
        <v>4</v>
      </c>
      <c r="H8939" s="1">
        <v>22</v>
      </c>
      <c r="I8939" s="15">
        <v>0.44186046511627908</v>
      </c>
      <c r="J8939">
        <f t="shared" si="139"/>
        <v>20</v>
      </c>
    </row>
    <row r="8940" spans="1:10" x14ac:dyDescent="0.3">
      <c r="A8940" t="s">
        <v>8674</v>
      </c>
      <c r="C8940" s="18">
        <v>405.2214856884313</v>
      </c>
      <c r="D8940" s="1"/>
      <c r="E8940" s="1">
        <v>8</v>
      </c>
      <c r="F8940" s="1">
        <v>4</v>
      </c>
      <c r="G8940" s="1">
        <v>0</v>
      </c>
      <c r="H8940" s="1">
        <v>4</v>
      </c>
      <c r="I8940" s="15">
        <v>0.5</v>
      </c>
      <c r="J8940">
        <f t="shared" si="139"/>
        <v>40</v>
      </c>
    </row>
    <row r="8941" spans="1:10" x14ac:dyDescent="0.3">
      <c r="A8941" t="s">
        <v>8654</v>
      </c>
      <c r="C8941" s="18">
        <v>405.18938480799892</v>
      </c>
      <c r="D8941" s="1"/>
      <c r="E8941" s="1">
        <v>45</v>
      </c>
      <c r="F8941" s="1">
        <v>22</v>
      </c>
      <c r="G8941" s="1">
        <v>0</v>
      </c>
      <c r="H8941" s="1">
        <v>23</v>
      </c>
      <c r="I8941" s="15">
        <v>0.48888888888888887</v>
      </c>
      <c r="J8941">
        <f t="shared" si="139"/>
        <v>20</v>
      </c>
    </row>
    <row r="8942" spans="1:10" x14ac:dyDescent="0.3">
      <c r="A8942" t="s">
        <v>8675</v>
      </c>
      <c r="C8942" s="18">
        <v>405.18488288517233</v>
      </c>
      <c r="D8942" s="1"/>
      <c r="E8942" s="1">
        <v>5</v>
      </c>
      <c r="F8942" s="1">
        <v>2</v>
      </c>
      <c r="G8942" s="1">
        <v>1</v>
      </c>
      <c r="H8942" s="1">
        <v>2</v>
      </c>
      <c r="I8942" s="15">
        <v>0.5</v>
      </c>
      <c r="J8942">
        <f t="shared" si="139"/>
        <v>40</v>
      </c>
    </row>
    <row r="8943" spans="1:10" x14ac:dyDescent="0.3">
      <c r="A8943" t="s">
        <v>8676</v>
      </c>
      <c r="C8943" s="18">
        <v>405.18486739482529</v>
      </c>
      <c r="D8943" s="1"/>
      <c r="E8943" s="1">
        <v>13</v>
      </c>
      <c r="F8943" s="1">
        <v>7</v>
      </c>
      <c r="G8943" s="1">
        <v>1</v>
      </c>
      <c r="H8943" s="1">
        <v>5</v>
      </c>
      <c r="I8943" s="15">
        <v>0.57692307692307687</v>
      </c>
      <c r="J8943">
        <f t="shared" si="139"/>
        <v>40</v>
      </c>
    </row>
    <row r="8944" spans="1:10" x14ac:dyDescent="0.3">
      <c r="A8944" t="s">
        <v>8679</v>
      </c>
      <c r="C8944" s="18">
        <v>405.16017589345932</v>
      </c>
      <c r="D8944" s="1"/>
      <c r="E8944" s="1">
        <v>41</v>
      </c>
      <c r="F8944" s="1">
        <v>21</v>
      </c>
      <c r="G8944" s="1">
        <v>0</v>
      </c>
      <c r="H8944" s="1">
        <v>20</v>
      </c>
      <c r="I8944" s="15">
        <v>0.51219512195121952</v>
      </c>
      <c r="J8944">
        <f t="shared" si="139"/>
        <v>20</v>
      </c>
    </row>
    <row r="8945" spans="1:10" x14ac:dyDescent="0.3">
      <c r="A8945" t="s">
        <v>8680</v>
      </c>
      <c r="C8945" s="18">
        <v>405.14817999004231</v>
      </c>
      <c r="D8945" s="1"/>
      <c r="E8945" s="1">
        <v>11</v>
      </c>
      <c r="F8945" s="1">
        <v>5</v>
      </c>
      <c r="G8945" s="1">
        <v>0</v>
      </c>
      <c r="H8945" s="1">
        <v>6</v>
      </c>
      <c r="I8945" s="15">
        <v>0.45454545454545453</v>
      </c>
      <c r="J8945">
        <f t="shared" si="139"/>
        <v>40</v>
      </c>
    </row>
    <row r="8946" spans="1:10" x14ac:dyDescent="0.3">
      <c r="A8946" t="s">
        <v>8682</v>
      </c>
      <c r="C8946" s="18">
        <v>405.14414990772497</v>
      </c>
      <c r="D8946" s="1"/>
      <c r="E8946" s="1">
        <v>11</v>
      </c>
      <c r="F8946" s="1">
        <v>6</v>
      </c>
      <c r="G8946" s="1">
        <v>0</v>
      </c>
      <c r="H8946" s="1">
        <v>5</v>
      </c>
      <c r="I8946" s="15">
        <v>0.54545454545454541</v>
      </c>
      <c r="J8946">
        <f t="shared" si="139"/>
        <v>40</v>
      </c>
    </row>
    <row r="8947" spans="1:10" x14ac:dyDescent="0.3">
      <c r="A8947" s="21" t="s">
        <v>8683</v>
      </c>
      <c r="C8947" s="18">
        <v>405.13942648181802</v>
      </c>
      <c r="D8947" s="1"/>
      <c r="E8947" s="1">
        <v>33</v>
      </c>
      <c r="F8947" s="1">
        <v>16</v>
      </c>
      <c r="G8947" s="1">
        <v>1</v>
      </c>
      <c r="H8947" s="1">
        <v>16</v>
      </c>
      <c r="I8947" s="15">
        <v>0.5</v>
      </c>
      <c r="J8947">
        <f t="shared" si="139"/>
        <v>20</v>
      </c>
    </row>
    <row r="8948" spans="1:10" x14ac:dyDescent="0.3">
      <c r="A8948" t="s">
        <v>8684</v>
      </c>
      <c r="C8948" s="18">
        <v>405.13132325271999</v>
      </c>
      <c r="D8948" s="1"/>
      <c r="E8948" s="1">
        <v>15</v>
      </c>
      <c r="F8948" s="1">
        <v>7</v>
      </c>
      <c r="G8948" s="1">
        <v>1</v>
      </c>
      <c r="H8948" s="1">
        <v>7</v>
      </c>
      <c r="I8948" s="15">
        <v>0.5</v>
      </c>
      <c r="J8948">
        <f t="shared" si="139"/>
        <v>40</v>
      </c>
    </row>
    <row r="8949" spans="1:10" x14ac:dyDescent="0.3">
      <c r="A8949" t="s">
        <v>8685</v>
      </c>
      <c r="C8949" s="18">
        <v>405.13085491246943</v>
      </c>
      <c r="D8949" s="1"/>
      <c r="E8949" s="1">
        <v>8</v>
      </c>
      <c r="F8949" s="1">
        <v>4</v>
      </c>
      <c r="G8949" s="1">
        <v>0</v>
      </c>
      <c r="H8949" s="1">
        <v>4</v>
      </c>
      <c r="I8949" s="15">
        <v>0.5</v>
      </c>
      <c r="J8949">
        <f t="shared" si="139"/>
        <v>40</v>
      </c>
    </row>
    <row r="8950" spans="1:10" x14ac:dyDescent="0.3">
      <c r="A8950" t="s">
        <v>8686</v>
      </c>
      <c r="C8950" s="18">
        <v>405.10919173363612</v>
      </c>
      <c r="D8950" s="1"/>
      <c r="E8950" s="1">
        <v>6</v>
      </c>
      <c r="F8950" s="1">
        <v>3</v>
      </c>
      <c r="G8950" s="1">
        <v>0</v>
      </c>
      <c r="H8950" s="1">
        <v>3</v>
      </c>
      <c r="I8950" s="15">
        <v>0.5</v>
      </c>
      <c r="J8950">
        <f t="shared" si="139"/>
        <v>40</v>
      </c>
    </row>
    <row r="8951" spans="1:10" x14ac:dyDescent="0.3">
      <c r="A8951" t="s">
        <v>8687</v>
      </c>
      <c r="C8951" s="18">
        <v>405.10343658536954</v>
      </c>
      <c r="D8951" s="1"/>
      <c r="E8951" s="1">
        <v>46</v>
      </c>
      <c r="F8951" s="1">
        <v>18</v>
      </c>
      <c r="G8951" s="1">
        <v>6</v>
      </c>
      <c r="H8951" s="1">
        <v>22</v>
      </c>
      <c r="I8951" s="15">
        <v>0.45652173913043476</v>
      </c>
      <c r="J8951">
        <f t="shared" si="139"/>
        <v>20</v>
      </c>
    </row>
    <row r="8952" spans="1:10" x14ac:dyDescent="0.3">
      <c r="A8952" t="s">
        <v>8688</v>
      </c>
      <c r="C8952" s="18">
        <v>405.08806909194556</v>
      </c>
      <c r="D8952" s="1"/>
      <c r="E8952" s="1">
        <v>8</v>
      </c>
      <c r="F8952" s="1">
        <v>4</v>
      </c>
      <c r="G8952" s="1">
        <v>0</v>
      </c>
      <c r="H8952" s="1">
        <v>4</v>
      </c>
      <c r="I8952" s="15">
        <v>0.5</v>
      </c>
      <c r="J8952">
        <f t="shared" si="139"/>
        <v>40</v>
      </c>
    </row>
    <row r="8953" spans="1:10" x14ac:dyDescent="0.3">
      <c r="A8953" t="s">
        <v>8689</v>
      </c>
      <c r="C8953" s="18">
        <v>405.07968344355675</v>
      </c>
      <c r="D8953" s="1"/>
      <c r="E8953" s="1">
        <v>14</v>
      </c>
      <c r="F8953" s="1">
        <v>7</v>
      </c>
      <c r="G8953" s="1">
        <v>0</v>
      </c>
      <c r="H8953" s="1">
        <v>7</v>
      </c>
      <c r="I8953" s="15">
        <v>0.5</v>
      </c>
      <c r="J8953">
        <f t="shared" si="139"/>
        <v>40</v>
      </c>
    </row>
    <row r="8954" spans="1:10" x14ac:dyDescent="0.3">
      <c r="A8954" t="s">
        <v>8690</v>
      </c>
      <c r="C8954" s="18">
        <v>405.0637466991891</v>
      </c>
      <c r="D8954" s="1"/>
      <c r="E8954" s="1">
        <v>48</v>
      </c>
      <c r="F8954" s="1">
        <v>21</v>
      </c>
      <c r="G8954" s="1">
        <v>1</v>
      </c>
      <c r="H8954" s="1">
        <v>26</v>
      </c>
      <c r="I8954" s="15">
        <v>0.44791666666666669</v>
      </c>
      <c r="J8954">
        <f t="shared" si="139"/>
        <v>20</v>
      </c>
    </row>
    <row r="8955" spans="1:10" x14ac:dyDescent="0.3">
      <c r="A8955" t="s">
        <v>8691</v>
      </c>
      <c r="C8955" s="18">
        <v>405.06319794476565</v>
      </c>
      <c r="D8955" s="1"/>
      <c r="E8955" s="1">
        <v>9</v>
      </c>
      <c r="F8955" s="1">
        <v>5</v>
      </c>
      <c r="G8955" s="1">
        <v>0</v>
      </c>
      <c r="H8955" s="1">
        <v>4</v>
      </c>
      <c r="I8955" s="15">
        <v>0.55555555555555558</v>
      </c>
      <c r="J8955">
        <f t="shared" si="139"/>
        <v>40</v>
      </c>
    </row>
    <row r="8956" spans="1:10" x14ac:dyDescent="0.3">
      <c r="A8956" t="s">
        <v>8692</v>
      </c>
      <c r="C8956" s="18">
        <v>405.05671720991921</v>
      </c>
      <c r="D8956" s="1"/>
      <c r="E8956" s="1">
        <v>8</v>
      </c>
      <c r="F8956" s="1">
        <v>4</v>
      </c>
      <c r="G8956" s="1">
        <v>1</v>
      </c>
      <c r="H8956" s="1">
        <v>3</v>
      </c>
      <c r="I8956" s="15">
        <v>0.5625</v>
      </c>
      <c r="J8956">
        <f t="shared" si="139"/>
        <v>40</v>
      </c>
    </row>
    <row r="8957" spans="1:10" x14ac:dyDescent="0.3">
      <c r="A8957" t="s">
        <v>8694</v>
      </c>
      <c r="C8957" s="18">
        <v>405.04673767400607</v>
      </c>
      <c r="D8957" s="1"/>
      <c r="E8957" s="1">
        <v>41</v>
      </c>
      <c r="F8957" s="1">
        <v>21</v>
      </c>
      <c r="G8957" s="1">
        <v>0</v>
      </c>
      <c r="H8957" s="1">
        <v>20</v>
      </c>
      <c r="I8957" s="15">
        <v>0.51219512195121952</v>
      </c>
      <c r="J8957">
        <f t="shared" si="139"/>
        <v>20</v>
      </c>
    </row>
    <row r="8958" spans="1:10" x14ac:dyDescent="0.3">
      <c r="A8958" t="s">
        <v>8695</v>
      </c>
      <c r="C8958" s="18">
        <v>471.12998217227704</v>
      </c>
      <c r="D8958" s="1"/>
      <c r="E8958" s="1">
        <v>13</v>
      </c>
      <c r="F8958" s="1">
        <v>8</v>
      </c>
      <c r="G8958" s="1">
        <v>0</v>
      </c>
      <c r="H8958" s="1">
        <v>5</v>
      </c>
      <c r="I8958" s="15">
        <v>0.61538461538461542</v>
      </c>
      <c r="J8958">
        <f t="shared" si="139"/>
        <v>40</v>
      </c>
    </row>
    <row r="8959" spans="1:10" x14ac:dyDescent="0.3">
      <c r="A8959" t="s">
        <v>8696</v>
      </c>
      <c r="C8959" s="18">
        <v>404.97676170644888</v>
      </c>
      <c r="D8959" s="1"/>
      <c r="E8959" s="1">
        <v>8</v>
      </c>
      <c r="F8959" s="1">
        <v>4</v>
      </c>
      <c r="G8959" s="1">
        <v>1</v>
      </c>
      <c r="H8959" s="1">
        <v>3</v>
      </c>
      <c r="I8959" s="15">
        <v>0.5625</v>
      </c>
      <c r="J8959">
        <f t="shared" si="139"/>
        <v>40</v>
      </c>
    </row>
    <row r="8960" spans="1:10" x14ac:dyDescent="0.3">
      <c r="A8960" t="s">
        <v>8697</v>
      </c>
      <c r="C8960" s="18">
        <v>404.97158209947662</v>
      </c>
      <c r="D8960" s="1"/>
      <c r="E8960" s="1">
        <v>31</v>
      </c>
      <c r="F8960" s="1">
        <v>14</v>
      </c>
      <c r="G8960" s="1">
        <v>2</v>
      </c>
      <c r="H8960" s="1">
        <v>15</v>
      </c>
      <c r="I8960" s="15">
        <v>0.4838709677419355</v>
      </c>
      <c r="J8960">
        <f t="shared" si="139"/>
        <v>20</v>
      </c>
    </row>
    <row r="8961" spans="1:10" x14ac:dyDescent="0.3">
      <c r="A8961" t="s">
        <v>8698</v>
      </c>
      <c r="C8961" s="18">
        <v>404.9707221707709</v>
      </c>
      <c r="D8961" s="1"/>
      <c r="E8961" s="1">
        <v>17</v>
      </c>
      <c r="F8961" s="1">
        <v>8</v>
      </c>
      <c r="G8961" s="1">
        <v>0</v>
      </c>
      <c r="H8961" s="1">
        <v>9</v>
      </c>
      <c r="I8961" s="15">
        <v>0.47058823529411764</v>
      </c>
      <c r="J8961">
        <f t="shared" si="139"/>
        <v>40</v>
      </c>
    </row>
    <row r="8962" spans="1:10" x14ac:dyDescent="0.3">
      <c r="A8962" t="s">
        <v>10454</v>
      </c>
      <c r="C8962" s="18">
        <v>404.94477160791456</v>
      </c>
      <c r="D8962" s="1"/>
      <c r="E8962" s="1">
        <v>74</v>
      </c>
      <c r="F8962" s="1">
        <v>33</v>
      </c>
      <c r="G8962" s="1">
        <v>1</v>
      </c>
      <c r="H8962" s="1">
        <v>40</v>
      </c>
      <c r="I8962" s="15">
        <v>0.45270270270270269</v>
      </c>
      <c r="J8962">
        <f t="shared" si="139"/>
        <v>20</v>
      </c>
    </row>
    <row r="8963" spans="1:10" x14ac:dyDescent="0.3">
      <c r="A8963" t="s">
        <v>19874</v>
      </c>
      <c r="C8963" s="18">
        <v>404.92684575785404</v>
      </c>
      <c r="D8963" s="1"/>
      <c r="E8963" s="1">
        <v>7</v>
      </c>
      <c r="F8963" s="1">
        <v>1</v>
      </c>
      <c r="G8963" s="1">
        <v>0</v>
      </c>
      <c r="H8963" s="1">
        <v>6</v>
      </c>
      <c r="I8963" s="15">
        <v>0.14285714285714285</v>
      </c>
      <c r="J8963">
        <f t="shared" si="139"/>
        <v>40</v>
      </c>
    </row>
    <row r="8964" spans="1:10" x14ac:dyDescent="0.3">
      <c r="A8964" t="s">
        <v>8702</v>
      </c>
      <c r="C8964" s="18">
        <v>404.87907157858496</v>
      </c>
      <c r="D8964" s="1"/>
      <c r="E8964" s="1">
        <v>10</v>
      </c>
      <c r="F8964" s="1">
        <v>5</v>
      </c>
      <c r="G8964" s="1">
        <v>0</v>
      </c>
      <c r="H8964" s="1">
        <v>5</v>
      </c>
      <c r="I8964" s="15">
        <v>0.5</v>
      </c>
      <c r="J8964">
        <f t="shared" ref="J8964:J9027" si="140">IF(E8964&lt;=30,40,20)</f>
        <v>40</v>
      </c>
    </row>
    <row r="8965" spans="1:10" x14ac:dyDescent="0.3">
      <c r="A8965" t="s">
        <v>8700</v>
      </c>
      <c r="C8965" s="18">
        <v>404.86861685426857</v>
      </c>
      <c r="D8965" s="1"/>
      <c r="E8965" s="1">
        <v>106</v>
      </c>
      <c r="F8965" s="1">
        <v>45</v>
      </c>
      <c r="G8965" s="1">
        <v>1</v>
      </c>
      <c r="H8965" s="1">
        <v>60</v>
      </c>
      <c r="I8965" s="15">
        <v>0.42924528301886794</v>
      </c>
      <c r="J8965">
        <f t="shared" si="140"/>
        <v>20</v>
      </c>
    </row>
    <row r="8966" spans="1:10" x14ac:dyDescent="0.3">
      <c r="A8966" s="21" t="s">
        <v>8701</v>
      </c>
      <c r="C8966" s="18">
        <v>404.8647752656322</v>
      </c>
      <c r="D8966" s="1"/>
      <c r="E8966" s="1">
        <v>11</v>
      </c>
      <c r="F8966" s="1">
        <v>5</v>
      </c>
      <c r="G8966" s="1">
        <v>1</v>
      </c>
      <c r="H8966" s="1">
        <v>5</v>
      </c>
      <c r="I8966" s="15">
        <v>0.5</v>
      </c>
      <c r="J8966">
        <f t="shared" si="140"/>
        <v>40</v>
      </c>
    </row>
    <row r="8967" spans="1:10" x14ac:dyDescent="0.3">
      <c r="A8967" t="s">
        <v>9018</v>
      </c>
      <c r="C8967" s="18">
        <v>404.84131354134007</v>
      </c>
      <c r="D8967" s="1"/>
      <c r="E8967" s="1">
        <v>10</v>
      </c>
      <c r="F8967" s="1">
        <v>5</v>
      </c>
      <c r="G8967" s="1">
        <v>0</v>
      </c>
      <c r="H8967" s="1">
        <v>5</v>
      </c>
      <c r="I8967" s="15">
        <v>0.5</v>
      </c>
      <c r="J8967">
        <f t="shared" si="140"/>
        <v>40</v>
      </c>
    </row>
    <row r="8968" spans="1:10" x14ac:dyDescent="0.3">
      <c r="A8968" t="s">
        <v>8703</v>
      </c>
      <c r="C8968" s="18">
        <v>404.83006652890032</v>
      </c>
      <c r="D8968" s="1"/>
      <c r="E8968" s="1">
        <v>6</v>
      </c>
      <c r="F8968" s="1">
        <v>3</v>
      </c>
      <c r="G8968" s="1">
        <v>0</v>
      </c>
      <c r="H8968" s="1">
        <v>3</v>
      </c>
      <c r="I8968" s="15">
        <v>0.5</v>
      </c>
      <c r="J8968">
        <f t="shared" si="140"/>
        <v>40</v>
      </c>
    </row>
    <row r="8969" spans="1:10" x14ac:dyDescent="0.3">
      <c r="A8969" t="s">
        <v>8708</v>
      </c>
      <c r="C8969" s="18">
        <v>404.8244905450382</v>
      </c>
      <c r="D8969" s="1"/>
      <c r="E8969" s="1">
        <v>20</v>
      </c>
      <c r="F8969" s="1">
        <v>10</v>
      </c>
      <c r="G8969" s="1">
        <v>1</v>
      </c>
      <c r="H8969" s="1">
        <v>9</v>
      </c>
      <c r="I8969" s="15">
        <v>0.52500000000000002</v>
      </c>
      <c r="J8969">
        <f t="shared" si="140"/>
        <v>40</v>
      </c>
    </row>
    <row r="8970" spans="1:10" x14ac:dyDescent="0.3">
      <c r="A8970" t="s">
        <v>8704</v>
      </c>
      <c r="C8970" s="18">
        <v>404.8072457034699</v>
      </c>
      <c r="D8970" s="1"/>
      <c r="E8970" s="1">
        <v>22</v>
      </c>
      <c r="F8970" s="1">
        <v>10</v>
      </c>
      <c r="G8970" s="1">
        <v>2</v>
      </c>
      <c r="H8970" s="1">
        <v>10</v>
      </c>
      <c r="I8970" s="15">
        <v>0.5</v>
      </c>
      <c r="J8970">
        <f t="shared" si="140"/>
        <v>40</v>
      </c>
    </row>
    <row r="8971" spans="1:10" x14ac:dyDescent="0.3">
      <c r="A8971" t="s">
        <v>8774</v>
      </c>
      <c r="C8971" s="18">
        <v>404.79317642225686</v>
      </c>
      <c r="D8971" s="1"/>
      <c r="E8971" s="1">
        <v>4</v>
      </c>
      <c r="F8971" s="1">
        <v>2</v>
      </c>
      <c r="G8971" s="1">
        <v>0</v>
      </c>
      <c r="H8971" s="1">
        <v>2</v>
      </c>
      <c r="I8971" s="15">
        <v>0.5</v>
      </c>
      <c r="J8971">
        <f t="shared" si="140"/>
        <v>40</v>
      </c>
    </row>
    <row r="8972" spans="1:10" x14ac:dyDescent="0.3">
      <c r="A8972" t="s">
        <v>8705</v>
      </c>
      <c r="C8972" s="18">
        <v>404.79182524448879</v>
      </c>
      <c r="D8972" s="1"/>
      <c r="E8972" s="1">
        <v>5</v>
      </c>
      <c r="F8972" s="1">
        <v>3</v>
      </c>
      <c r="G8972" s="1">
        <v>0</v>
      </c>
      <c r="H8972" s="1">
        <v>2</v>
      </c>
      <c r="I8972" s="15">
        <v>0.6</v>
      </c>
      <c r="J8972">
        <f t="shared" si="140"/>
        <v>40</v>
      </c>
    </row>
    <row r="8973" spans="1:10" x14ac:dyDescent="0.3">
      <c r="A8973" t="s">
        <v>8706</v>
      </c>
      <c r="C8973" s="18">
        <v>404.79049643460951</v>
      </c>
      <c r="D8973" s="1"/>
      <c r="E8973" s="1">
        <v>6</v>
      </c>
      <c r="F8973" s="1">
        <v>3</v>
      </c>
      <c r="G8973" s="1">
        <v>0</v>
      </c>
      <c r="H8973" s="1">
        <v>3</v>
      </c>
      <c r="I8973" s="15">
        <v>0.5</v>
      </c>
      <c r="J8973">
        <f t="shared" si="140"/>
        <v>40</v>
      </c>
    </row>
    <row r="8974" spans="1:10" x14ac:dyDescent="0.3">
      <c r="A8974" t="s">
        <v>8707</v>
      </c>
      <c r="C8974" s="18">
        <v>404.78966744998507</v>
      </c>
      <c r="D8974" s="1"/>
      <c r="E8974" s="1">
        <v>8</v>
      </c>
      <c r="F8974" s="1">
        <v>4</v>
      </c>
      <c r="G8974" s="1">
        <v>0</v>
      </c>
      <c r="H8974" s="1">
        <v>4</v>
      </c>
      <c r="I8974" s="15">
        <v>0.5</v>
      </c>
      <c r="J8974">
        <f t="shared" si="140"/>
        <v>40</v>
      </c>
    </row>
    <row r="8975" spans="1:10" x14ac:dyDescent="0.3">
      <c r="A8975" t="s">
        <v>8709</v>
      </c>
      <c r="C8975" s="18">
        <v>404.76435584107389</v>
      </c>
      <c r="D8975" s="1"/>
      <c r="E8975" s="1">
        <v>10</v>
      </c>
      <c r="F8975" s="1">
        <v>5</v>
      </c>
      <c r="G8975" s="1">
        <v>0</v>
      </c>
      <c r="H8975" s="1">
        <v>5</v>
      </c>
      <c r="I8975" s="15">
        <v>0.5</v>
      </c>
      <c r="J8975">
        <f t="shared" si="140"/>
        <v>40</v>
      </c>
    </row>
    <row r="8976" spans="1:10" x14ac:dyDescent="0.3">
      <c r="A8976" t="s">
        <v>8710</v>
      </c>
      <c r="C8976" s="18">
        <v>404.7574330937872</v>
      </c>
      <c r="D8976" s="1"/>
      <c r="E8976" s="1">
        <v>3</v>
      </c>
      <c r="F8976" s="1">
        <v>0</v>
      </c>
      <c r="G8976" s="1">
        <v>3</v>
      </c>
      <c r="H8976" s="1">
        <v>0</v>
      </c>
      <c r="I8976" s="15">
        <v>0.5</v>
      </c>
      <c r="J8976">
        <f t="shared" si="140"/>
        <v>40</v>
      </c>
    </row>
    <row r="8977" spans="1:10" x14ac:dyDescent="0.3">
      <c r="A8977" t="s">
        <v>9004</v>
      </c>
      <c r="C8977" s="18">
        <v>404.7442671340354</v>
      </c>
      <c r="D8977" s="1"/>
      <c r="E8977" s="1">
        <v>8</v>
      </c>
      <c r="F8977" s="1">
        <v>4</v>
      </c>
      <c r="G8977" s="1">
        <v>0</v>
      </c>
      <c r="H8977" s="1">
        <v>4</v>
      </c>
      <c r="I8977" s="15">
        <v>0.5</v>
      </c>
      <c r="J8977">
        <f t="shared" si="140"/>
        <v>40</v>
      </c>
    </row>
    <row r="8978" spans="1:10" x14ac:dyDescent="0.3">
      <c r="A8978" t="s">
        <v>8711</v>
      </c>
      <c r="C8978" s="18">
        <v>404.73955700538937</v>
      </c>
      <c r="D8978" s="1"/>
      <c r="E8978" s="1">
        <v>2</v>
      </c>
      <c r="F8978" s="1">
        <v>1</v>
      </c>
      <c r="G8978" s="1">
        <v>0</v>
      </c>
      <c r="H8978" s="1">
        <v>1</v>
      </c>
      <c r="I8978" s="15">
        <v>0.5</v>
      </c>
      <c r="J8978">
        <f t="shared" si="140"/>
        <v>40</v>
      </c>
    </row>
    <row r="8979" spans="1:10" x14ac:dyDescent="0.3">
      <c r="A8979" t="s">
        <v>3550</v>
      </c>
      <c r="C8979" s="18">
        <v>404.7288874129232</v>
      </c>
      <c r="D8979" s="1"/>
      <c r="E8979" s="1">
        <v>6</v>
      </c>
      <c r="F8979" s="1">
        <v>3</v>
      </c>
      <c r="G8979" s="1">
        <v>0</v>
      </c>
      <c r="H8979" s="1">
        <v>3</v>
      </c>
      <c r="I8979" s="15">
        <v>0.5</v>
      </c>
      <c r="J8979">
        <f t="shared" si="140"/>
        <v>40</v>
      </c>
    </row>
    <row r="8980" spans="1:10" x14ac:dyDescent="0.3">
      <c r="A8980" t="s">
        <v>11457</v>
      </c>
      <c r="C8980" s="18">
        <v>404.72708364742766</v>
      </c>
      <c r="D8980" s="1"/>
      <c r="E8980" s="1">
        <v>14</v>
      </c>
      <c r="F8980" s="1">
        <v>5</v>
      </c>
      <c r="G8980" s="1">
        <v>0</v>
      </c>
      <c r="H8980" s="1">
        <v>9</v>
      </c>
      <c r="I8980" s="15">
        <v>0.35714285714285715</v>
      </c>
      <c r="J8980">
        <f t="shared" si="140"/>
        <v>40</v>
      </c>
    </row>
    <row r="8981" spans="1:10" x14ac:dyDescent="0.3">
      <c r="A8981" t="s">
        <v>8712</v>
      </c>
      <c r="C8981" s="18">
        <v>404.71427653949917</v>
      </c>
      <c r="D8981" s="1"/>
      <c r="E8981" s="1">
        <v>20</v>
      </c>
      <c r="F8981" s="1">
        <v>9</v>
      </c>
      <c r="G8981" s="1">
        <v>3</v>
      </c>
      <c r="H8981" s="1">
        <v>8</v>
      </c>
      <c r="I8981" s="15">
        <v>0.52500000000000002</v>
      </c>
      <c r="J8981">
        <f t="shared" si="140"/>
        <v>40</v>
      </c>
    </row>
    <row r="8982" spans="1:10" x14ac:dyDescent="0.3">
      <c r="A8982" t="s">
        <v>8872</v>
      </c>
      <c r="C8982" s="18">
        <v>404.70984298687949</v>
      </c>
      <c r="D8982" s="1"/>
      <c r="E8982" s="1">
        <v>2</v>
      </c>
      <c r="F8982" s="1">
        <v>1</v>
      </c>
      <c r="G8982" s="1">
        <v>0</v>
      </c>
      <c r="H8982" s="1">
        <v>1</v>
      </c>
      <c r="I8982" s="15">
        <v>0.5</v>
      </c>
      <c r="J8982">
        <f t="shared" si="140"/>
        <v>40</v>
      </c>
    </row>
    <row r="8983" spans="1:10" x14ac:dyDescent="0.3">
      <c r="A8983" t="s">
        <v>8735</v>
      </c>
      <c r="C8983" s="18">
        <v>404.70865390908705</v>
      </c>
      <c r="D8983" s="1"/>
      <c r="E8983" s="1">
        <v>6</v>
      </c>
      <c r="F8983" s="1">
        <v>3</v>
      </c>
      <c r="G8983" s="1">
        <v>0</v>
      </c>
      <c r="H8983" s="1">
        <v>3</v>
      </c>
      <c r="I8983" s="15">
        <v>0.5</v>
      </c>
      <c r="J8983">
        <f t="shared" si="140"/>
        <v>40</v>
      </c>
    </row>
    <row r="8984" spans="1:10" x14ac:dyDescent="0.3">
      <c r="A8984" t="s">
        <v>8713</v>
      </c>
      <c r="C8984" s="18">
        <v>404.70734011697118</v>
      </c>
      <c r="D8984" s="1"/>
      <c r="E8984" s="1">
        <v>6</v>
      </c>
      <c r="F8984" s="1">
        <v>4</v>
      </c>
      <c r="G8984" s="1">
        <v>0</v>
      </c>
      <c r="H8984" s="1">
        <v>2</v>
      </c>
      <c r="I8984" s="15">
        <v>0.66666666666666663</v>
      </c>
      <c r="J8984">
        <f t="shared" si="140"/>
        <v>40</v>
      </c>
    </row>
    <row r="8985" spans="1:10" x14ac:dyDescent="0.3">
      <c r="A8985" t="s">
        <v>8714</v>
      </c>
      <c r="C8985" s="18">
        <v>404.70022406457025</v>
      </c>
      <c r="D8985" s="1"/>
      <c r="E8985" s="1">
        <v>8</v>
      </c>
      <c r="F8985" s="1">
        <v>4</v>
      </c>
      <c r="G8985" s="1">
        <v>0</v>
      </c>
      <c r="H8985" s="1">
        <v>4</v>
      </c>
      <c r="I8985" s="15">
        <v>0.5</v>
      </c>
      <c r="J8985">
        <f t="shared" si="140"/>
        <v>40</v>
      </c>
    </row>
    <row r="8986" spans="1:10" x14ac:dyDescent="0.3">
      <c r="A8986" t="s">
        <v>8715</v>
      </c>
      <c r="C8986" s="18">
        <v>404.69096196021763</v>
      </c>
      <c r="D8986" s="1"/>
      <c r="E8986" s="1">
        <v>6</v>
      </c>
      <c r="F8986" s="1">
        <v>3</v>
      </c>
      <c r="G8986" s="1">
        <v>0</v>
      </c>
      <c r="H8986" s="1">
        <v>3</v>
      </c>
      <c r="I8986" s="15">
        <v>0.5</v>
      </c>
      <c r="J8986">
        <f t="shared" si="140"/>
        <v>40</v>
      </c>
    </row>
    <row r="8987" spans="1:10" x14ac:dyDescent="0.3">
      <c r="A8987" t="s">
        <v>8720</v>
      </c>
      <c r="C8987" s="18">
        <v>404.67148018052376</v>
      </c>
      <c r="D8987" s="1"/>
      <c r="E8987" s="1">
        <v>15</v>
      </c>
      <c r="F8987" s="1">
        <v>7</v>
      </c>
      <c r="G8987" s="1">
        <v>0</v>
      </c>
      <c r="H8987" s="1">
        <v>8</v>
      </c>
      <c r="I8987" s="15">
        <v>0.46666666666666667</v>
      </c>
      <c r="J8987">
        <f t="shared" si="140"/>
        <v>40</v>
      </c>
    </row>
    <row r="8988" spans="1:10" x14ac:dyDescent="0.3">
      <c r="A8988" t="s">
        <v>8721</v>
      </c>
      <c r="C8988" s="18">
        <v>404.67076804353809</v>
      </c>
      <c r="D8988" s="1"/>
      <c r="E8988" s="1">
        <v>6</v>
      </c>
      <c r="F8988" s="1">
        <v>3</v>
      </c>
      <c r="G8988" s="1">
        <v>0</v>
      </c>
      <c r="H8988" s="1">
        <v>3</v>
      </c>
      <c r="I8988" s="15">
        <v>0.5</v>
      </c>
      <c r="J8988">
        <f t="shared" si="140"/>
        <v>40</v>
      </c>
    </row>
    <row r="8989" spans="1:10" x14ac:dyDescent="0.3">
      <c r="A8989" t="s">
        <v>8723</v>
      </c>
      <c r="C8989" s="18">
        <v>404.6639596982584</v>
      </c>
      <c r="D8989" s="1"/>
      <c r="E8989" s="1">
        <v>31</v>
      </c>
      <c r="F8989" s="1">
        <v>14</v>
      </c>
      <c r="G8989" s="1">
        <v>0</v>
      </c>
      <c r="H8989" s="1">
        <v>17</v>
      </c>
      <c r="I8989" s="15">
        <v>0.45161290322580644</v>
      </c>
      <c r="J8989">
        <f t="shared" si="140"/>
        <v>20</v>
      </c>
    </row>
    <row r="8990" spans="1:10" x14ac:dyDescent="0.3">
      <c r="A8990" t="s">
        <v>8724</v>
      </c>
      <c r="C8990" s="18">
        <v>404.63347990485352</v>
      </c>
      <c r="D8990" s="1"/>
      <c r="E8990" s="1">
        <v>5</v>
      </c>
      <c r="F8990" s="1">
        <v>3</v>
      </c>
      <c r="G8990" s="1">
        <v>0</v>
      </c>
      <c r="H8990" s="1">
        <v>2</v>
      </c>
      <c r="I8990" s="15">
        <v>0.6</v>
      </c>
      <c r="J8990">
        <f t="shared" si="140"/>
        <v>40</v>
      </c>
    </row>
    <row r="8991" spans="1:10" x14ac:dyDescent="0.3">
      <c r="A8991" t="s">
        <v>8729</v>
      </c>
      <c r="C8991" s="18">
        <v>404.58027385417347</v>
      </c>
      <c r="D8991" s="1"/>
      <c r="E8991" s="1">
        <v>9</v>
      </c>
      <c r="F8991" s="1">
        <v>5</v>
      </c>
      <c r="G8991" s="1">
        <v>0</v>
      </c>
      <c r="H8991" s="1">
        <v>4</v>
      </c>
      <c r="I8991" s="15">
        <v>0.55555555555555558</v>
      </c>
      <c r="J8991">
        <f t="shared" si="140"/>
        <v>40</v>
      </c>
    </row>
    <row r="8992" spans="1:10" x14ac:dyDescent="0.3">
      <c r="A8992" t="s">
        <v>8727</v>
      </c>
      <c r="C8992" s="18">
        <v>404.57185331649816</v>
      </c>
      <c r="D8992" s="1"/>
      <c r="E8992" s="1">
        <v>5</v>
      </c>
      <c r="F8992" s="1">
        <v>2</v>
      </c>
      <c r="G8992" s="1">
        <v>1</v>
      </c>
      <c r="H8992" s="1">
        <v>2</v>
      </c>
      <c r="I8992" s="15">
        <v>0.5</v>
      </c>
      <c r="J8992">
        <f t="shared" si="140"/>
        <v>40</v>
      </c>
    </row>
    <row r="8993" spans="1:10" x14ac:dyDescent="0.3">
      <c r="A8993" t="s">
        <v>8728</v>
      </c>
      <c r="C8993" s="18">
        <v>404.571784451871</v>
      </c>
      <c r="D8993" s="1"/>
      <c r="E8993" s="1">
        <v>43</v>
      </c>
      <c r="F8993" s="1">
        <v>21</v>
      </c>
      <c r="G8993" s="1">
        <v>1</v>
      </c>
      <c r="H8993" s="1">
        <v>21</v>
      </c>
      <c r="I8993" s="15">
        <v>0.5</v>
      </c>
      <c r="J8993">
        <f t="shared" si="140"/>
        <v>20</v>
      </c>
    </row>
    <row r="8994" spans="1:10" x14ac:dyDescent="0.3">
      <c r="A8994" t="s">
        <v>8917</v>
      </c>
      <c r="C8994" s="18">
        <v>404.56695355254749</v>
      </c>
      <c r="D8994" s="1"/>
      <c r="E8994" s="1">
        <v>4</v>
      </c>
      <c r="F8994" s="1">
        <v>2</v>
      </c>
      <c r="G8994" s="1">
        <v>0</v>
      </c>
      <c r="H8994" s="1">
        <v>2</v>
      </c>
      <c r="I8994" s="15">
        <v>0.5</v>
      </c>
      <c r="J8994">
        <f t="shared" si="140"/>
        <v>40</v>
      </c>
    </row>
    <row r="8995" spans="1:10" x14ac:dyDescent="0.3">
      <c r="A8995" t="s">
        <v>8886</v>
      </c>
      <c r="C8995" s="18">
        <v>404.55146847511651</v>
      </c>
      <c r="D8995" s="1"/>
      <c r="E8995" s="1">
        <v>14</v>
      </c>
      <c r="F8995" s="1">
        <v>7</v>
      </c>
      <c r="G8995" s="1">
        <v>1</v>
      </c>
      <c r="H8995" s="1">
        <v>6</v>
      </c>
      <c r="I8995" s="15">
        <v>0.5357142857142857</v>
      </c>
      <c r="J8995">
        <f t="shared" si="140"/>
        <v>40</v>
      </c>
    </row>
    <row r="8996" spans="1:10" x14ac:dyDescent="0.3">
      <c r="A8996" t="s">
        <v>8730</v>
      </c>
      <c r="C8996" s="18">
        <v>404.54151364628331</v>
      </c>
      <c r="D8996" s="1"/>
      <c r="E8996" s="1">
        <v>13</v>
      </c>
      <c r="F8996" s="1">
        <v>6</v>
      </c>
      <c r="G8996" s="1">
        <v>2</v>
      </c>
      <c r="H8996" s="1">
        <v>5</v>
      </c>
      <c r="I8996" s="15">
        <v>0.53846153846153844</v>
      </c>
      <c r="J8996">
        <f t="shared" si="140"/>
        <v>40</v>
      </c>
    </row>
    <row r="8997" spans="1:10" x14ac:dyDescent="0.3">
      <c r="A8997" t="s">
        <v>8731</v>
      </c>
      <c r="C8997" s="18">
        <v>404.53768717498764</v>
      </c>
      <c r="D8997" s="1"/>
      <c r="E8997" s="1">
        <v>15</v>
      </c>
      <c r="F8997" s="1">
        <v>5</v>
      </c>
      <c r="G8997" s="1">
        <v>1</v>
      </c>
      <c r="H8997" s="1">
        <v>9</v>
      </c>
      <c r="I8997" s="15">
        <v>0.36666666666666664</v>
      </c>
      <c r="J8997">
        <f t="shared" si="140"/>
        <v>40</v>
      </c>
    </row>
    <row r="8998" spans="1:10" x14ac:dyDescent="0.3">
      <c r="A8998" t="s">
        <v>8732</v>
      </c>
      <c r="C8998" s="18">
        <v>404.53227250153753</v>
      </c>
      <c r="D8998" s="1"/>
      <c r="E8998" s="1">
        <v>3</v>
      </c>
      <c r="F8998" s="1">
        <v>2</v>
      </c>
      <c r="G8998" s="1">
        <v>0</v>
      </c>
      <c r="H8998" s="1">
        <v>1</v>
      </c>
      <c r="I8998" s="15">
        <v>0.66666666666666663</v>
      </c>
      <c r="J8998">
        <f t="shared" si="140"/>
        <v>40</v>
      </c>
    </row>
    <row r="8999" spans="1:10" x14ac:dyDescent="0.3">
      <c r="A8999" t="s">
        <v>8733</v>
      </c>
      <c r="C8999" s="18">
        <v>404.52564425643158</v>
      </c>
      <c r="D8999" s="1"/>
      <c r="E8999" s="1">
        <v>6</v>
      </c>
      <c r="F8999" s="1">
        <v>3</v>
      </c>
      <c r="G8999" s="1">
        <v>0</v>
      </c>
      <c r="H8999" s="1">
        <v>3</v>
      </c>
      <c r="I8999" s="15">
        <v>0.5</v>
      </c>
      <c r="J8999">
        <f t="shared" si="140"/>
        <v>40</v>
      </c>
    </row>
    <row r="9000" spans="1:10" x14ac:dyDescent="0.3">
      <c r="A9000" t="s">
        <v>8736</v>
      </c>
      <c r="C9000" s="18">
        <v>404.5075904727654</v>
      </c>
      <c r="D9000" s="1"/>
      <c r="E9000" s="1">
        <v>10</v>
      </c>
      <c r="F9000" s="1">
        <v>5</v>
      </c>
      <c r="G9000" s="1">
        <v>0</v>
      </c>
      <c r="H9000" s="1">
        <v>5</v>
      </c>
      <c r="I9000" s="15">
        <v>0.5</v>
      </c>
      <c r="J9000">
        <f t="shared" si="140"/>
        <v>40</v>
      </c>
    </row>
    <row r="9001" spans="1:10" x14ac:dyDescent="0.3">
      <c r="A9001" t="s">
        <v>8753</v>
      </c>
      <c r="C9001" s="18">
        <v>404.49005905845308</v>
      </c>
      <c r="D9001" s="1"/>
      <c r="E9001" s="1">
        <v>6</v>
      </c>
      <c r="F9001" s="1">
        <v>3</v>
      </c>
      <c r="G9001" s="1">
        <v>0</v>
      </c>
      <c r="H9001" s="1">
        <v>3</v>
      </c>
      <c r="I9001" s="15">
        <v>0.5</v>
      </c>
      <c r="J9001">
        <f t="shared" si="140"/>
        <v>40</v>
      </c>
    </row>
    <row r="9002" spans="1:10" x14ac:dyDescent="0.3">
      <c r="A9002" t="s">
        <v>8738</v>
      </c>
      <c r="C9002" s="18">
        <v>404.48200457645265</v>
      </c>
      <c r="D9002" s="1"/>
      <c r="E9002" s="1">
        <v>6</v>
      </c>
      <c r="F9002" s="1">
        <v>3</v>
      </c>
      <c r="G9002" s="1">
        <v>0</v>
      </c>
      <c r="H9002" s="1">
        <v>3</v>
      </c>
      <c r="I9002" s="15">
        <v>0.5</v>
      </c>
      <c r="J9002">
        <f t="shared" si="140"/>
        <v>40</v>
      </c>
    </row>
    <row r="9003" spans="1:10" x14ac:dyDescent="0.3">
      <c r="A9003" t="s">
        <v>8739</v>
      </c>
      <c r="C9003" s="18">
        <v>404.4705299565</v>
      </c>
      <c r="D9003" s="1"/>
      <c r="E9003" s="1">
        <v>16</v>
      </c>
      <c r="F9003" s="1">
        <v>7</v>
      </c>
      <c r="G9003" s="1">
        <v>2</v>
      </c>
      <c r="H9003" s="1">
        <v>7</v>
      </c>
      <c r="I9003" s="15">
        <v>0.5</v>
      </c>
      <c r="J9003">
        <f t="shared" si="140"/>
        <v>40</v>
      </c>
    </row>
    <row r="9004" spans="1:10" x14ac:dyDescent="0.3">
      <c r="A9004" t="s">
        <v>8740</v>
      </c>
      <c r="C9004" s="18">
        <v>404.4677478453977</v>
      </c>
      <c r="D9004" s="1"/>
      <c r="E9004" s="1">
        <v>3</v>
      </c>
      <c r="F9004" s="1">
        <v>2</v>
      </c>
      <c r="G9004" s="1">
        <v>0</v>
      </c>
      <c r="H9004" s="1">
        <v>1</v>
      </c>
      <c r="I9004" s="15">
        <v>0.66666666666666663</v>
      </c>
      <c r="J9004">
        <f t="shared" si="140"/>
        <v>40</v>
      </c>
    </row>
    <row r="9005" spans="1:10" x14ac:dyDescent="0.3">
      <c r="A9005" t="s">
        <v>8743</v>
      </c>
      <c r="C9005" s="18">
        <v>404.46299110924576</v>
      </c>
      <c r="D9005" s="1"/>
      <c r="E9005" s="1">
        <v>15</v>
      </c>
      <c r="F9005" s="1">
        <v>8</v>
      </c>
      <c r="G9005" s="1">
        <v>0</v>
      </c>
      <c r="H9005" s="1">
        <v>7</v>
      </c>
      <c r="I9005" s="15">
        <v>0.53333333333333333</v>
      </c>
      <c r="J9005">
        <f t="shared" si="140"/>
        <v>40</v>
      </c>
    </row>
    <row r="9006" spans="1:10" x14ac:dyDescent="0.3">
      <c r="A9006" t="s">
        <v>8741</v>
      </c>
      <c r="C9006" s="18">
        <v>404.45884750037447</v>
      </c>
      <c r="D9006" s="1"/>
      <c r="E9006" s="1">
        <v>10</v>
      </c>
      <c r="F9006" s="1">
        <v>6</v>
      </c>
      <c r="G9006" s="1">
        <v>0</v>
      </c>
      <c r="H9006" s="1">
        <v>4</v>
      </c>
      <c r="I9006" s="15">
        <v>0.6</v>
      </c>
      <c r="J9006">
        <f t="shared" si="140"/>
        <v>40</v>
      </c>
    </row>
    <row r="9007" spans="1:10" x14ac:dyDescent="0.3">
      <c r="A9007" t="s">
        <v>8742</v>
      </c>
      <c r="C9007" s="18">
        <v>404.44919664790473</v>
      </c>
      <c r="D9007" s="1"/>
      <c r="E9007" s="1">
        <v>8</v>
      </c>
      <c r="F9007" s="1">
        <v>4</v>
      </c>
      <c r="G9007" s="1">
        <v>0</v>
      </c>
      <c r="H9007" s="1">
        <v>4</v>
      </c>
      <c r="I9007" s="15">
        <v>0.5</v>
      </c>
      <c r="J9007">
        <f t="shared" si="140"/>
        <v>40</v>
      </c>
    </row>
    <row r="9008" spans="1:10" x14ac:dyDescent="0.3">
      <c r="A9008" t="s">
        <v>8744</v>
      </c>
      <c r="C9008" s="18">
        <v>404.4199526074126</v>
      </c>
      <c r="D9008" s="1"/>
      <c r="E9008" s="1">
        <v>12</v>
      </c>
      <c r="F9008" s="1">
        <v>6</v>
      </c>
      <c r="G9008" s="1">
        <v>0</v>
      </c>
      <c r="H9008" s="1">
        <v>6</v>
      </c>
      <c r="I9008" s="15">
        <v>0.5</v>
      </c>
      <c r="J9008">
        <f t="shared" si="140"/>
        <v>40</v>
      </c>
    </row>
    <row r="9009" spans="1:10" x14ac:dyDescent="0.3">
      <c r="A9009" t="s">
        <v>8746</v>
      </c>
      <c r="C9009" s="18">
        <v>404.40296440452755</v>
      </c>
      <c r="D9009" s="1"/>
      <c r="E9009" s="1">
        <v>2</v>
      </c>
      <c r="F9009" s="1">
        <v>1</v>
      </c>
      <c r="G9009" s="1">
        <v>0</v>
      </c>
      <c r="H9009" s="1">
        <v>1</v>
      </c>
      <c r="I9009" s="15">
        <v>0.5</v>
      </c>
      <c r="J9009">
        <f t="shared" si="140"/>
        <v>40</v>
      </c>
    </row>
    <row r="9010" spans="1:10" x14ac:dyDescent="0.3">
      <c r="A9010" t="s">
        <v>8747</v>
      </c>
      <c r="C9010" s="18">
        <v>404.38053672232888</v>
      </c>
      <c r="D9010" s="1"/>
      <c r="E9010" s="1">
        <v>9</v>
      </c>
      <c r="F9010" s="1">
        <v>5</v>
      </c>
      <c r="G9010" s="1">
        <v>0</v>
      </c>
      <c r="H9010" s="1">
        <v>4</v>
      </c>
      <c r="I9010" s="15">
        <v>0.55555555555555558</v>
      </c>
      <c r="J9010">
        <f t="shared" si="140"/>
        <v>40</v>
      </c>
    </row>
    <row r="9011" spans="1:10" x14ac:dyDescent="0.3">
      <c r="A9011" t="s">
        <v>8748</v>
      </c>
      <c r="C9011" s="18">
        <v>404.37834742964077</v>
      </c>
      <c r="D9011" s="1"/>
      <c r="E9011" s="1">
        <v>6</v>
      </c>
      <c r="F9011" s="1">
        <v>3</v>
      </c>
      <c r="G9011" s="1">
        <v>0</v>
      </c>
      <c r="H9011" s="1">
        <v>3</v>
      </c>
      <c r="I9011" s="15">
        <v>0.5</v>
      </c>
      <c r="J9011">
        <f t="shared" si="140"/>
        <v>40</v>
      </c>
    </row>
    <row r="9012" spans="1:10" x14ac:dyDescent="0.3">
      <c r="A9012" t="s">
        <v>8749</v>
      </c>
      <c r="C9012" s="18">
        <v>404.37164385058696</v>
      </c>
      <c r="D9012" s="1"/>
      <c r="E9012" s="1">
        <v>3</v>
      </c>
      <c r="F9012" s="1">
        <v>1</v>
      </c>
      <c r="G9012" s="1">
        <v>1</v>
      </c>
      <c r="H9012" s="1">
        <v>1</v>
      </c>
      <c r="I9012" s="15">
        <v>0.5</v>
      </c>
      <c r="J9012">
        <f t="shared" si="140"/>
        <v>40</v>
      </c>
    </row>
    <row r="9013" spans="1:10" x14ac:dyDescent="0.3">
      <c r="A9013" t="s">
        <v>8751</v>
      </c>
      <c r="C9013" s="18">
        <v>404.36845298287398</v>
      </c>
      <c r="D9013" s="1"/>
      <c r="E9013" s="1">
        <v>6</v>
      </c>
      <c r="F9013" s="1">
        <v>3</v>
      </c>
      <c r="G9013" s="1">
        <v>0</v>
      </c>
      <c r="H9013" s="1">
        <v>3</v>
      </c>
      <c r="I9013" s="15">
        <v>0.5</v>
      </c>
      <c r="J9013">
        <f t="shared" si="140"/>
        <v>40</v>
      </c>
    </row>
    <row r="9014" spans="1:10" x14ac:dyDescent="0.3">
      <c r="A9014" t="s">
        <v>8752</v>
      </c>
      <c r="C9014" s="18">
        <v>404.3587893170876</v>
      </c>
      <c r="D9014" s="1"/>
      <c r="E9014" s="1">
        <v>12</v>
      </c>
      <c r="F9014" s="1">
        <v>6</v>
      </c>
      <c r="G9014" s="1">
        <v>0</v>
      </c>
      <c r="H9014" s="1">
        <v>6</v>
      </c>
      <c r="I9014" s="15">
        <v>0.5</v>
      </c>
      <c r="J9014">
        <f t="shared" si="140"/>
        <v>40</v>
      </c>
    </row>
    <row r="9015" spans="1:10" x14ac:dyDescent="0.3">
      <c r="A9015" t="s">
        <v>8754</v>
      </c>
      <c r="C9015" s="18">
        <v>404.35460846218763</v>
      </c>
      <c r="D9015" s="1"/>
      <c r="E9015" s="1">
        <v>8</v>
      </c>
      <c r="F9015" s="1">
        <v>4</v>
      </c>
      <c r="G9015" s="1">
        <v>0</v>
      </c>
      <c r="H9015" s="1">
        <v>4</v>
      </c>
      <c r="I9015" s="15">
        <v>0.5</v>
      </c>
      <c r="J9015">
        <f t="shared" si="140"/>
        <v>40</v>
      </c>
    </row>
    <row r="9016" spans="1:10" x14ac:dyDescent="0.3">
      <c r="A9016" t="s">
        <v>8756</v>
      </c>
      <c r="C9016" s="18">
        <v>404.3243073680141</v>
      </c>
      <c r="D9016" s="1"/>
      <c r="E9016" s="1">
        <v>5</v>
      </c>
      <c r="F9016" s="1">
        <v>2</v>
      </c>
      <c r="G9016" s="1">
        <v>1</v>
      </c>
      <c r="H9016" s="1">
        <v>2</v>
      </c>
      <c r="I9016" s="15">
        <v>0.5</v>
      </c>
      <c r="J9016">
        <f t="shared" si="140"/>
        <v>40</v>
      </c>
    </row>
    <row r="9017" spans="1:10" x14ac:dyDescent="0.3">
      <c r="A9017" t="s">
        <v>8757</v>
      </c>
      <c r="C9017" s="18">
        <v>404.31866565390686</v>
      </c>
      <c r="D9017" s="1"/>
      <c r="E9017" s="1">
        <v>21</v>
      </c>
      <c r="F9017" s="1">
        <v>9</v>
      </c>
      <c r="G9017" s="1">
        <v>1</v>
      </c>
      <c r="H9017" s="1">
        <v>11</v>
      </c>
      <c r="I9017" s="15">
        <v>0.45238095238095238</v>
      </c>
      <c r="J9017">
        <f t="shared" si="140"/>
        <v>40</v>
      </c>
    </row>
    <row r="9018" spans="1:10" x14ac:dyDescent="0.3">
      <c r="A9018" t="s">
        <v>8758</v>
      </c>
      <c r="C9018" s="18">
        <v>404.31439431676574</v>
      </c>
      <c r="D9018" s="1"/>
      <c r="E9018" s="1">
        <v>5</v>
      </c>
      <c r="F9018" s="1">
        <v>2</v>
      </c>
      <c r="G9018" s="1">
        <v>1</v>
      </c>
      <c r="H9018" s="1">
        <v>2</v>
      </c>
      <c r="I9018" s="15">
        <v>0.5</v>
      </c>
      <c r="J9018">
        <f t="shared" si="140"/>
        <v>40</v>
      </c>
    </row>
    <row r="9019" spans="1:10" x14ac:dyDescent="0.3">
      <c r="A9019" t="s">
        <v>8848</v>
      </c>
      <c r="C9019" s="18">
        <v>404.31234621016472</v>
      </c>
      <c r="D9019" s="1"/>
      <c r="E9019" s="1">
        <v>6</v>
      </c>
      <c r="F9019" s="1">
        <v>3</v>
      </c>
      <c r="G9019" s="1">
        <v>0</v>
      </c>
      <c r="H9019" s="1">
        <v>3</v>
      </c>
      <c r="I9019" s="15">
        <v>0.5</v>
      </c>
      <c r="J9019">
        <f t="shared" si="140"/>
        <v>40</v>
      </c>
    </row>
    <row r="9020" spans="1:10" x14ac:dyDescent="0.3">
      <c r="A9020" t="s">
        <v>8759</v>
      </c>
      <c r="C9020" s="18">
        <v>404.30639333893498</v>
      </c>
      <c r="D9020" s="1"/>
      <c r="E9020" s="1">
        <v>65</v>
      </c>
      <c r="F9020" s="1">
        <v>32</v>
      </c>
      <c r="G9020" s="1">
        <v>0</v>
      </c>
      <c r="H9020" s="1">
        <v>33</v>
      </c>
      <c r="I9020" s="15">
        <v>0.49230769230769234</v>
      </c>
      <c r="J9020">
        <f t="shared" si="140"/>
        <v>20</v>
      </c>
    </row>
    <row r="9021" spans="1:10" x14ac:dyDescent="0.3">
      <c r="A9021" t="s">
        <v>8760</v>
      </c>
      <c r="C9021" s="18">
        <v>404.28251938016587</v>
      </c>
      <c r="D9021" s="1"/>
      <c r="E9021" s="1">
        <v>3</v>
      </c>
      <c r="F9021" s="1">
        <v>1</v>
      </c>
      <c r="G9021" s="1">
        <v>1</v>
      </c>
      <c r="H9021" s="1">
        <v>1</v>
      </c>
      <c r="I9021" s="15">
        <v>0.5</v>
      </c>
      <c r="J9021">
        <f t="shared" si="140"/>
        <v>40</v>
      </c>
    </row>
    <row r="9022" spans="1:10" x14ac:dyDescent="0.3">
      <c r="A9022" t="s">
        <v>8762</v>
      </c>
      <c r="C9022" s="18">
        <v>404.27326120582285</v>
      </c>
      <c r="D9022" s="1"/>
      <c r="E9022" s="1">
        <v>2</v>
      </c>
      <c r="F9022" s="1">
        <v>1</v>
      </c>
      <c r="G9022" s="1">
        <v>0</v>
      </c>
      <c r="H9022" s="1">
        <v>1</v>
      </c>
      <c r="I9022" s="15">
        <v>0.5</v>
      </c>
      <c r="J9022">
        <f t="shared" si="140"/>
        <v>40</v>
      </c>
    </row>
    <row r="9023" spans="1:10" x14ac:dyDescent="0.3">
      <c r="A9023" t="s">
        <v>8763</v>
      </c>
      <c r="C9023" s="18">
        <v>404.27192211309739</v>
      </c>
      <c r="D9023" s="1"/>
      <c r="E9023" s="1">
        <v>5</v>
      </c>
      <c r="F9023" s="1">
        <v>2</v>
      </c>
      <c r="G9023" s="1">
        <v>1</v>
      </c>
      <c r="H9023" s="1">
        <v>2</v>
      </c>
      <c r="I9023" s="15">
        <v>0.5</v>
      </c>
      <c r="J9023">
        <f t="shared" si="140"/>
        <v>40</v>
      </c>
    </row>
    <row r="9024" spans="1:10" x14ac:dyDescent="0.3">
      <c r="A9024" t="s">
        <v>8764</v>
      </c>
      <c r="C9024" s="18">
        <v>404.2607657469793</v>
      </c>
      <c r="D9024" s="1"/>
      <c r="E9024" s="1">
        <v>20</v>
      </c>
      <c r="F9024" s="1">
        <v>10</v>
      </c>
      <c r="G9024" s="1">
        <v>0</v>
      </c>
      <c r="H9024" s="1">
        <v>10</v>
      </c>
      <c r="I9024" s="15">
        <v>0.5</v>
      </c>
      <c r="J9024">
        <f t="shared" si="140"/>
        <v>40</v>
      </c>
    </row>
    <row r="9025" spans="1:10" x14ac:dyDescent="0.3">
      <c r="A9025" t="s">
        <v>8765</v>
      </c>
      <c r="C9025" s="18">
        <v>404.257884657712</v>
      </c>
      <c r="D9025" s="1"/>
      <c r="E9025" s="1">
        <v>10</v>
      </c>
      <c r="F9025" s="1">
        <v>5</v>
      </c>
      <c r="G9025" s="1">
        <v>0</v>
      </c>
      <c r="H9025" s="1">
        <v>5</v>
      </c>
      <c r="I9025" s="15">
        <v>0.5</v>
      </c>
      <c r="J9025">
        <f t="shared" si="140"/>
        <v>40</v>
      </c>
    </row>
    <row r="9026" spans="1:10" x14ac:dyDescent="0.3">
      <c r="A9026" t="s">
        <v>8766</v>
      </c>
      <c r="C9026" s="18">
        <v>404.24433119954153</v>
      </c>
      <c r="D9026" s="1"/>
      <c r="E9026" s="1">
        <v>4</v>
      </c>
      <c r="F9026" s="1">
        <v>1</v>
      </c>
      <c r="G9026" s="1">
        <v>0</v>
      </c>
      <c r="H9026" s="1">
        <v>3</v>
      </c>
      <c r="I9026" s="15">
        <v>0.25</v>
      </c>
      <c r="J9026">
        <f t="shared" si="140"/>
        <v>40</v>
      </c>
    </row>
    <row r="9027" spans="1:10" x14ac:dyDescent="0.3">
      <c r="A9027" t="s">
        <v>8777</v>
      </c>
      <c r="C9027" s="18">
        <v>404.24125458384952</v>
      </c>
      <c r="D9027" s="1"/>
      <c r="E9027" s="1">
        <v>25</v>
      </c>
      <c r="F9027" s="1">
        <v>13</v>
      </c>
      <c r="G9027" s="1">
        <v>0</v>
      </c>
      <c r="H9027" s="1">
        <v>12</v>
      </c>
      <c r="I9027" s="15">
        <v>0.52</v>
      </c>
      <c r="J9027">
        <f t="shared" si="140"/>
        <v>40</v>
      </c>
    </row>
    <row r="9028" spans="1:10" x14ac:dyDescent="0.3">
      <c r="A9028" t="s">
        <v>8767</v>
      </c>
      <c r="C9028" s="18">
        <v>404.23367104248757</v>
      </c>
      <c r="D9028" s="1"/>
      <c r="E9028" s="1">
        <v>3</v>
      </c>
      <c r="F9028" s="1">
        <v>1</v>
      </c>
      <c r="G9028" s="1">
        <v>1</v>
      </c>
      <c r="H9028" s="1">
        <v>1</v>
      </c>
      <c r="I9028" s="15">
        <v>0.5</v>
      </c>
      <c r="J9028">
        <f t="shared" ref="J9028:J9091" si="141">IF(E9028&lt;=30,40,20)</f>
        <v>40</v>
      </c>
    </row>
    <row r="9029" spans="1:10" x14ac:dyDescent="0.3">
      <c r="A9029" t="s">
        <v>8768</v>
      </c>
      <c r="C9029" s="18">
        <v>404.22786688860725</v>
      </c>
      <c r="D9029" s="1"/>
      <c r="E9029" s="1">
        <v>12</v>
      </c>
      <c r="F9029" s="1">
        <v>6</v>
      </c>
      <c r="G9029" s="1">
        <v>0</v>
      </c>
      <c r="H9029" s="1">
        <v>6</v>
      </c>
      <c r="I9029" s="15">
        <v>0.5</v>
      </c>
      <c r="J9029">
        <f t="shared" si="141"/>
        <v>40</v>
      </c>
    </row>
    <row r="9030" spans="1:10" x14ac:dyDescent="0.3">
      <c r="A9030" t="s">
        <v>8770</v>
      </c>
      <c r="C9030" s="18">
        <v>404.22067075233554</v>
      </c>
      <c r="D9030" s="1"/>
      <c r="E9030" s="1">
        <v>8</v>
      </c>
      <c r="F9030" s="1">
        <v>4</v>
      </c>
      <c r="G9030" s="1">
        <v>0</v>
      </c>
      <c r="H9030" s="1">
        <v>4</v>
      </c>
      <c r="I9030" s="15">
        <v>0.5</v>
      </c>
      <c r="J9030">
        <f t="shared" si="141"/>
        <v>40</v>
      </c>
    </row>
    <row r="9031" spans="1:10" x14ac:dyDescent="0.3">
      <c r="A9031" t="s">
        <v>8771</v>
      </c>
      <c r="C9031" s="18">
        <v>404.21323606167692</v>
      </c>
      <c r="D9031" s="1"/>
      <c r="E9031" s="1">
        <v>8</v>
      </c>
      <c r="F9031" s="1">
        <v>4</v>
      </c>
      <c r="G9031" s="1">
        <v>0</v>
      </c>
      <c r="H9031" s="1">
        <v>4</v>
      </c>
      <c r="I9031" s="15">
        <v>0.5</v>
      </c>
      <c r="J9031">
        <f t="shared" si="141"/>
        <v>40</v>
      </c>
    </row>
    <row r="9032" spans="1:10" x14ac:dyDescent="0.3">
      <c r="A9032" t="s">
        <v>8772</v>
      </c>
      <c r="C9032" s="18">
        <v>404.20769597673552</v>
      </c>
      <c r="D9032" s="1"/>
      <c r="E9032" s="1">
        <v>10</v>
      </c>
      <c r="F9032" s="1">
        <v>5</v>
      </c>
      <c r="G9032" s="1">
        <v>0</v>
      </c>
      <c r="H9032" s="1">
        <v>5</v>
      </c>
      <c r="I9032" s="15">
        <v>0.5</v>
      </c>
      <c r="J9032">
        <f t="shared" si="141"/>
        <v>40</v>
      </c>
    </row>
    <row r="9033" spans="1:10" x14ac:dyDescent="0.3">
      <c r="A9033" t="s">
        <v>8773</v>
      </c>
      <c r="C9033" s="18">
        <v>404.20116442963649</v>
      </c>
      <c r="D9033" s="1"/>
      <c r="E9033" s="1">
        <v>16</v>
      </c>
      <c r="F9033" s="1">
        <v>8</v>
      </c>
      <c r="G9033" s="1">
        <v>0</v>
      </c>
      <c r="H9033" s="1">
        <v>8</v>
      </c>
      <c r="I9033" s="15">
        <v>0.5</v>
      </c>
      <c r="J9033">
        <f t="shared" si="141"/>
        <v>40</v>
      </c>
    </row>
    <row r="9034" spans="1:10" x14ac:dyDescent="0.3">
      <c r="A9034" t="s">
        <v>8775</v>
      </c>
      <c r="C9034" s="18">
        <v>404.19247126927002</v>
      </c>
      <c r="D9034" s="1"/>
      <c r="E9034" s="1">
        <v>12</v>
      </c>
      <c r="F9034" s="1">
        <v>5</v>
      </c>
      <c r="G9034" s="1">
        <v>0</v>
      </c>
      <c r="H9034" s="1">
        <v>7</v>
      </c>
      <c r="I9034" s="15">
        <v>0.41666666666666669</v>
      </c>
      <c r="J9034">
        <f t="shared" si="141"/>
        <v>40</v>
      </c>
    </row>
    <row r="9035" spans="1:10" x14ac:dyDescent="0.3">
      <c r="A9035" s="21" t="s">
        <v>8776</v>
      </c>
      <c r="C9035" s="18">
        <v>404.18367766998654</v>
      </c>
      <c r="D9035" s="1"/>
      <c r="E9035" s="1">
        <v>3</v>
      </c>
      <c r="F9035" s="1">
        <v>2</v>
      </c>
      <c r="G9035" s="1">
        <v>0</v>
      </c>
      <c r="H9035" s="1">
        <v>1</v>
      </c>
      <c r="I9035" s="15">
        <v>0.66666666666666663</v>
      </c>
      <c r="J9035">
        <f t="shared" si="141"/>
        <v>40</v>
      </c>
    </row>
    <row r="9036" spans="1:10" x14ac:dyDescent="0.3">
      <c r="A9036" t="s">
        <v>8779</v>
      </c>
      <c r="C9036" s="18">
        <v>404.17399387679387</v>
      </c>
      <c r="D9036" s="1"/>
      <c r="E9036" s="1">
        <v>6</v>
      </c>
      <c r="F9036" s="1">
        <v>3</v>
      </c>
      <c r="G9036" s="1">
        <v>0</v>
      </c>
      <c r="H9036" s="1">
        <v>3</v>
      </c>
      <c r="I9036" s="15">
        <v>0.5</v>
      </c>
      <c r="J9036">
        <f t="shared" si="141"/>
        <v>40</v>
      </c>
    </row>
    <row r="9037" spans="1:10" x14ac:dyDescent="0.3">
      <c r="A9037" t="s">
        <v>8778</v>
      </c>
      <c r="C9037" s="18">
        <v>404.16837646412506</v>
      </c>
      <c r="D9037" s="1"/>
      <c r="E9037" s="1">
        <v>6</v>
      </c>
      <c r="F9037" s="1">
        <v>3</v>
      </c>
      <c r="G9037" s="1">
        <v>0</v>
      </c>
      <c r="H9037" s="1">
        <v>3</v>
      </c>
      <c r="I9037" s="15">
        <v>0.5</v>
      </c>
      <c r="J9037">
        <f t="shared" si="141"/>
        <v>40</v>
      </c>
    </row>
    <row r="9038" spans="1:10" x14ac:dyDescent="0.3">
      <c r="A9038" t="s">
        <v>8780</v>
      </c>
      <c r="C9038" s="18">
        <v>404.15034666146335</v>
      </c>
      <c r="D9038" s="1"/>
      <c r="E9038" s="1">
        <v>3</v>
      </c>
      <c r="F9038" s="1">
        <v>2</v>
      </c>
      <c r="G9038" s="1">
        <v>0</v>
      </c>
      <c r="H9038" s="1">
        <v>1</v>
      </c>
      <c r="I9038" s="15">
        <v>0.66666666666666663</v>
      </c>
      <c r="J9038">
        <f t="shared" si="141"/>
        <v>40</v>
      </c>
    </row>
    <row r="9039" spans="1:10" x14ac:dyDescent="0.3">
      <c r="A9039" t="s">
        <v>8802</v>
      </c>
      <c r="C9039" s="18">
        <v>404.14881555054831</v>
      </c>
      <c r="D9039" s="1"/>
      <c r="E9039" s="1">
        <v>17</v>
      </c>
      <c r="F9039" s="1">
        <v>8</v>
      </c>
      <c r="G9039" s="1">
        <v>1</v>
      </c>
      <c r="H9039" s="1">
        <v>8</v>
      </c>
      <c r="I9039" s="15">
        <v>0.5</v>
      </c>
      <c r="J9039">
        <f t="shared" si="141"/>
        <v>40</v>
      </c>
    </row>
    <row r="9040" spans="1:10" x14ac:dyDescent="0.3">
      <c r="A9040" t="s">
        <v>8782</v>
      </c>
      <c r="C9040" s="18">
        <v>404.14520332914464</v>
      </c>
      <c r="D9040" s="1"/>
      <c r="E9040" s="1">
        <v>6</v>
      </c>
      <c r="F9040" s="1">
        <v>3</v>
      </c>
      <c r="G9040" s="1">
        <v>0</v>
      </c>
      <c r="H9040" s="1">
        <v>3</v>
      </c>
      <c r="I9040" s="15">
        <v>0.5</v>
      </c>
      <c r="J9040">
        <f t="shared" si="141"/>
        <v>40</v>
      </c>
    </row>
    <row r="9041" spans="1:10" x14ac:dyDescent="0.3">
      <c r="A9041" t="s">
        <v>8783</v>
      </c>
      <c r="C9041" s="18">
        <v>404.14354775124389</v>
      </c>
      <c r="D9041" s="1"/>
      <c r="E9041" s="1">
        <v>16</v>
      </c>
      <c r="F9041" s="1">
        <v>8</v>
      </c>
      <c r="G9041" s="1">
        <v>1</v>
      </c>
      <c r="H9041" s="1">
        <v>7</v>
      </c>
      <c r="I9041" s="15">
        <v>0.53125</v>
      </c>
      <c r="J9041">
        <f t="shared" si="141"/>
        <v>40</v>
      </c>
    </row>
    <row r="9042" spans="1:10" x14ac:dyDescent="0.3">
      <c r="A9042" t="s">
        <v>8793</v>
      </c>
      <c r="C9042" s="18">
        <v>404.13460363848952</v>
      </c>
      <c r="D9042" s="1"/>
      <c r="E9042" s="1">
        <v>30</v>
      </c>
      <c r="F9042" s="1">
        <v>15</v>
      </c>
      <c r="G9042" s="1">
        <v>0</v>
      </c>
      <c r="H9042" s="1">
        <v>15</v>
      </c>
      <c r="I9042" s="15">
        <v>0.5</v>
      </c>
      <c r="J9042">
        <f t="shared" si="141"/>
        <v>40</v>
      </c>
    </row>
    <row r="9043" spans="1:10" x14ac:dyDescent="0.3">
      <c r="A9043" t="s">
        <v>8750</v>
      </c>
      <c r="C9043" s="18">
        <v>404.1315879279922</v>
      </c>
      <c r="D9043" s="1"/>
      <c r="E9043" s="1">
        <v>22</v>
      </c>
      <c r="F9043" s="1">
        <v>13</v>
      </c>
      <c r="G9043" s="1">
        <v>0</v>
      </c>
      <c r="H9043" s="1">
        <v>9</v>
      </c>
      <c r="I9043" s="15">
        <v>0.59090909090909094</v>
      </c>
      <c r="J9043">
        <f t="shared" si="141"/>
        <v>40</v>
      </c>
    </row>
    <row r="9044" spans="1:10" x14ac:dyDescent="0.3">
      <c r="A9044" t="s">
        <v>8784</v>
      </c>
      <c r="C9044" s="18">
        <v>404.12593847047555</v>
      </c>
      <c r="D9044" s="1"/>
      <c r="E9044" s="1">
        <v>24</v>
      </c>
      <c r="F9044" s="1">
        <v>12</v>
      </c>
      <c r="G9044" s="1">
        <v>1</v>
      </c>
      <c r="H9044" s="1">
        <v>11</v>
      </c>
      <c r="I9044" s="15">
        <v>0.52083333333333337</v>
      </c>
      <c r="J9044">
        <f t="shared" si="141"/>
        <v>40</v>
      </c>
    </row>
    <row r="9045" spans="1:10" x14ac:dyDescent="0.3">
      <c r="A9045" t="s">
        <v>9121</v>
      </c>
      <c r="C9045" s="18">
        <v>404.12491638912934</v>
      </c>
      <c r="D9045" s="1"/>
      <c r="E9045" s="1">
        <v>11</v>
      </c>
      <c r="F9045" s="1">
        <v>5</v>
      </c>
      <c r="G9045" s="1">
        <v>1</v>
      </c>
      <c r="H9045" s="1">
        <v>5</v>
      </c>
      <c r="I9045" s="15">
        <v>0.5</v>
      </c>
      <c r="J9045">
        <f t="shared" si="141"/>
        <v>40</v>
      </c>
    </row>
    <row r="9046" spans="1:10" x14ac:dyDescent="0.3">
      <c r="A9046" t="s">
        <v>8755</v>
      </c>
      <c r="C9046" s="18">
        <v>404.12303563202852</v>
      </c>
      <c r="D9046" s="1"/>
      <c r="E9046" s="1">
        <v>9</v>
      </c>
      <c r="F9046" s="1">
        <v>5</v>
      </c>
      <c r="G9046" s="1">
        <v>1</v>
      </c>
      <c r="H9046" s="1">
        <v>3</v>
      </c>
      <c r="I9046" s="15">
        <v>0.61111111111111116</v>
      </c>
      <c r="J9046">
        <f t="shared" si="141"/>
        <v>40</v>
      </c>
    </row>
    <row r="9047" spans="1:10" x14ac:dyDescent="0.3">
      <c r="A9047" t="s">
        <v>8785</v>
      </c>
      <c r="C9047" s="18">
        <v>404.11707867065036</v>
      </c>
      <c r="D9047" s="1"/>
      <c r="E9047" s="1">
        <v>25</v>
      </c>
      <c r="F9047" s="1">
        <v>12</v>
      </c>
      <c r="G9047" s="1">
        <v>1</v>
      </c>
      <c r="H9047" s="1">
        <v>12</v>
      </c>
      <c r="I9047" s="15">
        <v>0.5</v>
      </c>
      <c r="J9047">
        <f t="shared" si="141"/>
        <v>40</v>
      </c>
    </row>
    <row r="9048" spans="1:10" x14ac:dyDescent="0.3">
      <c r="A9048" t="s">
        <v>8787</v>
      </c>
      <c r="C9048" s="18">
        <v>404.11262551943105</v>
      </c>
      <c r="D9048" s="1"/>
      <c r="E9048" s="1">
        <v>28</v>
      </c>
      <c r="F9048" s="1">
        <v>14</v>
      </c>
      <c r="G9048" s="1">
        <v>1</v>
      </c>
      <c r="H9048" s="1">
        <v>13</v>
      </c>
      <c r="I9048" s="15">
        <v>0.5178571428571429</v>
      </c>
      <c r="J9048">
        <f t="shared" si="141"/>
        <v>40</v>
      </c>
    </row>
    <row r="9049" spans="1:10" x14ac:dyDescent="0.3">
      <c r="A9049" t="s">
        <v>8788</v>
      </c>
      <c r="C9049" s="18">
        <v>404.10607091171727</v>
      </c>
      <c r="D9049" s="1"/>
      <c r="E9049" s="1">
        <v>4</v>
      </c>
      <c r="F9049" s="1">
        <v>2</v>
      </c>
      <c r="G9049" s="1">
        <v>0</v>
      </c>
      <c r="H9049" s="1">
        <v>2</v>
      </c>
      <c r="I9049" s="15">
        <v>0.5</v>
      </c>
      <c r="J9049">
        <f t="shared" si="141"/>
        <v>40</v>
      </c>
    </row>
    <row r="9050" spans="1:10" x14ac:dyDescent="0.3">
      <c r="A9050" t="s">
        <v>8789</v>
      </c>
      <c r="C9050" s="18">
        <v>404.10284823787777</v>
      </c>
      <c r="D9050" s="1"/>
      <c r="E9050" s="1">
        <v>20</v>
      </c>
      <c r="F9050" s="1">
        <v>11</v>
      </c>
      <c r="G9050" s="1">
        <v>0</v>
      </c>
      <c r="H9050" s="1">
        <v>9</v>
      </c>
      <c r="I9050" s="15">
        <v>0.55000000000000004</v>
      </c>
      <c r="J9050">
        <f t="shared" si="141"/>
        <v>40</v>
      </c>
    </row>
    <row r="9051" spans="1:10" x14ac:dyDescent="0.3">
      <c r="A9051" t="s">
        <v>8790</v>
      </c>
      <c r="C9051" s="18">
        <v>404.09835069789386</v>
      </c>
      <c r="D9051" s="1"/>
      <c r="E9051" s="1">
        <v>35</v>
      </c>
      <c r="F9051" s="1">
        <v>20</v>
      </c>
      <c r="G9051" s="1">
        <v>0</v>
      </c>
      <c r="H9051" s="1">
        <v>15</v>
      </c>
      <c r="I9051" s="15">
        <v>0.5714285714285714</v>
      </c>
      <c r="J9051">
        <f t="shared" si="141"/>
        <v>20</v>
      </c>
    </row>
    <row r="9052" spans="1:10" x14ac:dyDescent="0.3">
      <c r="A9052" t="s">
        <v>8791</v>
      </c>
      <c r="C9052" s="18">
        <v>404.08504271157148</v>
      </c>
      <c r="D9052" s="1"/>
      <c r="E9052" s="1">
        <v>17</v>
      </c>
      <c r="F9052" s="1">
        <v>8</v>
      </c>
      <c r="G9052" s="1">
        <v>1</v>
      </c>
      <c r="H9052" s="1">
        <v>8</v>
      </c>
      <c r="I9052" s="15">
        <v>0.5</v>
      </c>
      <c r="J9052">
        <f t="shared" si="141"/>
        <v>40</v>
      </c>
    </row>
    <row r="9053" spans="1:10" x14ac:dyDescent="0.3">
      <c r="A9053" t="s">
        <v>8792</v>
      </c>
      <c r="C9053" s="18">
        <v>404.08076366216488</v>
      </c>
      <c r="D9053" s="1"/>
      <c r="E9053" s="1">
        <v>10</v>
      </c>
      <c r="F9053" s="1">
        <v>5</v>
      </c>
      <c r="G9053" s="1">
        <v>0</v>
      </c>
      <c r="H9053" s="1">
        <v>5</v>
      </c>
      <c r="I9053" s="15">
        <v>0.5</v>
      </c>
      <c r="J9053">
        <f t="shared" si="141"/>
        <v>40</v>
      </c>
    </row>
    <row r="9054" spans="1:10" x14ac:dyDescent="0.3">
      <c r="A9054" t="s">
        <v>10627</v>
      </c>
      <c r="C9054" s="18">
        <v>404.07655658333022</v>
      </c>
      <c r="D9054" s="1"/>
      <c r="E9054" s="1">
        <v>12</v>
      </c>
      <c r="F9054" s="1">
        <v>4</v>
      </c>
      <c r="G9054" s="1">
        <v>1</v>
      </c>
      <c r="H9054" s="1">
        <v>7</v>
      </c>
      <c r="I9054" s="15">
        <v>0.375</v>
      </c>
      <c r="J9054">
        <f t="shared" si="141"/>
        <v>40</v>
      </c>
    </row>
    <row r="9055" spans="1:10" x14ac:dyDescent="0.3">
      <c r="A9055" t="s">
        <v>8794</v>
      </c>
      <c r="C9055" s="18">
        <v>404.05013065859356</v>
      </c>
      <c r="D9055" s="1"/>
      <c r="E9055" s="1">
        <v>13</v>
      </c>
      <c r="F9055" s="1">
        <v>7</v>
      </c>
      <c r="G9055" s="1">
        <v>0</v>
      </c>
      <c r="H9055" s="1">
        <v>6</v>
      </c>
      <c r="I9055" s="15">
        <v>0.53846153846153844</v>
      </c>
      <c r="J9055">
        <f t="shared" si="141"/>
        <v>40</v>
      </c>
    </row>
    <row r="9056" spans="1:10" x14ac:dyDescent="0.3">
      <c r="A9056" t="s">
        <v>8795</v>
      </c>
      <c r="C9056" s="18">
        <v>404.0361265485522</v>
      </c>
      <c r="D9056" s="1"/>
      <c r="E9056" s="1">
        <v>23</v>
      </c>
      <c r="F9056" s="1">
        <v>12</v>
      </c>
      <c r="G9056" s="1">
        <v>0</v>
      </c>
      <c r="H9056" s="1">
        <v>11</v>
      </c>
      <c r="I9056" s="15">
        <v>0.52173913043478259</v>
      </c>
      <c r="J9056">
        <f t="shared" si="141"/>
        <v>40</v>
      </c>
    </row>
    <row r="9057" spans="1:10" x14ac:dyDescent="0.3">
      <c r="A9057" t="s">
        <v>8796</v>
      </c>
      <c r="C9057" s="18">
        <v>404.02686557119733</v>
      </c>
      <c r="D9057" s="1"/>
      <c r="E9057" s="1">
        <v>6</v>
      </c>
      <c r="F9057" s="1">
        <v>3</v>
      </c>
      <c r="G9057" s="1">
        <v>0</v>
      </c>
      <c r="H9057" s="1">
        <v>3</v>
      </c>
      <c r="I9057" s="15">
        <v>0.5</v>
      </c>
      <c r="J9057">
        <f t="shared" si="141"/>
        <v>40</v>
      </c>
    </row>
    <row r="9058" spans="1:10" x14ac:dyDescent="0.3">
      <c r="A9058" t="s">
        <v>8786</v>
      </c>
      <c r="C9058" s="18">
        <v>404.02115449941903</v>
      </c>
      <c r="D9058" s="1"/>
      <c r="E9058" s="1">
        <v>6</v>
      </c>
      <c r="F9058" s="1">
        <v>3</v>
      </c>
      <c r="G9058" s="1">
        <v>0</v>
      </c>
      <c r="H9058" s="1">
        <v>3</v>
      </c>
      <c r="I9058" s="15">
        <v>0.5</v>
      </c>
      <c r="J9058">
        <f t="shared" si="141"/>
        <v>40</v>
      </c>
    </row>
    <row r="9059" spans="1:10" x14ac:dyDescent="0.3">
      <c r="A9059" t="s">
        <v>8797</v>
      </c>
      <c r="C9059" s="18">
        <v>404.01538879809868</v>
      </c>
      <c r="D9059" s="1"/>
      <c r="E9059" s="1">
        <v>10</v>
      </c>
      <c r="F9059" s="1">
        <v>5</v>
      </c>
      <c r="G9059" s="1">
        <v>0</v>
      </c>
      <c r="H9059" s="1">
        <v>5</v>
      </c>
      <c r="I9059" s="15">
        <v>0.5</v>
      </c>
      <c r="J9059">
        <f t="shared" si="141"/>
        <v>40</v>
      </c>
    </row>
    <row r="9060" spans="1:10" x14ac:dyDescent="0.3">
      <c r="A9060" t="s">
        <v>8799</v>
      </c>
      <c r="C9060" s="18">
        <v>404.00378384479035</v>
      </c>
      <c r="D9060" s="1"/>
      <c r="E9060" s="1">
        <v>8</v>
      </c>
      <c r="F9060" s="1">
        <v>4</v>
      </c>
      <c r="G9060" s="1">
        <v>0</v>
      </c>
      <c r="H9060" s="1">
        <v>4</v>
      </c>
      <c r="I9060" s="15">
        <v>0.5</v>
      </c>
      <c r="J9060">
        <f t="shared" si="141"/>
        <v>40</v>
      </c>
    </row>
    <row r="9061" spans="1:10" x14ac:dyDescent="0.3">
      <c r="A9061" t="s">
        <v>8825</v>
      </c>
      <c r="C9061" s="18">
        <v>403.99834475297592</v>
      </c>
      <c r="D9061" s="1"/>
      <c r="E9061" s="1">
        <v>26</v>
      </c>
      <c r="F9061" s="1">
        <v>12</v>
      </c>
      <c r="G9061" s="1">
        <v>1</v>
      </c>
      <c r="H9061" s="1">
        <v>13</v>
      </c>
      <c r="I9061" s="15">
        <v>0.48076923076923078</v>
      </c>
      <c r="J9061">
        <f t="shared" si="141"/>
        <v>40</v>
      </c>
    </row>
    <row r="9062" spans="1:10" x14ac:dyDescent="0.3">
      <c r="A9062" t="s">
        <v>8801</v>
      </c>
      <c r="C9062" s="18">
        <v>403.99390698159681</v>
      </c>
      <c r="D9062" s="1"/>
      <c r="E9062" s="1">
        <v>6</v>
      </c>
      <c r="F9062" s="1">
        <v>3</v>
      </c>
      <c r="G9062" s="1">
        <v>0</v>
      </c>
      <c r="H9062" s="1">
        <v>3</v>
      </c>
      <c r="I9062" s="15">
        <v>0.5</v>
      </c>
      <c r="J9062">
        <f t="shared" si="141"/>
        <v>40</v>
      </c>
    </row>
    <row r="9063" spans="1:10" x14ac:dyDescent="0.3">
      <c r="A9063" t="s">
        <v>8993</v>
      </c>
      <c r="C9063" s="18">
        <v>403.97856941323215</v>
      </c>
      <c r="D9063" s="1"/>
      <c r="E9063" s="1">
        <v>12</v>
      </c>
      <c r="F9063" s="1">
        <v>6</v>
      </c>
      <c r="G9063" s="1">
        <v>0</v>
      </c>
      <c r="H9063" s="1">
        <v>6</v>
      </c>
      <c r="I9063" s="15">
        <v>0.5</v>
      </c>
      <c r="J9063">
        <f t="shared" si="141"/>
        <v>40</v>
      </c>
    </row>
    <row r="9064" spans="1:10" x14ac:dyDescent="0.3">
      <c r="A9064" t="s">
        <v>8804</v>
      </c>
      <c r="C9064" s="18">
        <v>403.97366490323822</v>
      </c>
      <c r="D9064" s="1"/>
      <c r="E9064" s="1">
        <v>16</v>
      </c>
      <c r="F9064" s="1">
        <v>8</v>
      </c>
      <c r="G9064" s="1">
        <v>0</v>
      </c>
      <c r="H9064" s="1">
        <v>8</v>
      </c>
      <c r="I9064" s="15">
        <v>0.5</v>
      </c>
      <c r="J9064">
        <f t="shared" si="141"/>
        <v>40</v>
      </c>
    </row>
    <row r="9065" spans="1:10" x14ac:dyDescent="0.3">
      <c r="A9065" t="s">
        <v>9308</v>
      </c>
      <c r="C9065" s="18">
        <v>403.96201776593796</v>
      </c>
      <c r="D9065" s="1"/>
      <c r="E9065" s="1">
        <v>20</v>
      </c>
      <c r="F9065" s="1">
        <v>8</v>
      </c>
      <c r="G9065" s="1">
        <v>1</v>
      </c>
      <c r="H9065" s="1">
        <v>11</v>
      </c>
      <c r="I9065" s="15">
        <v>0.42499999999999999</v>
      </c>
      <c r="J9065">
        <f t="shared" si="141"/>
        <v>40</v>
      </c>
    </row>
    <row r="9066" spans="1:10" x14ac:dyDescent="0.3">
      <c r="A9066" t="s">
        <v>8806</v>
      </c>
      <c r="C9066" s="18">
        <v>403.9517703653413</v>
      </c>
      <c r="D9066" s="1"/>
      <c r="E9066" s="1">
        <v>9</v>
      </c>
      <c r="F9066" s="1">
        <v>5</v>
      </c>
      <c r="G9066" s="1">
        <v>0</v>
      </c>
      <c r="H9066" s="1">
        <v>4</v>
      </c>
      <c r="I9066" s="15">
        <v>0.55555555555555558</v>
      </c>
      <c r="J9066">
        <f t="shared" si="141"/>
        <v>40</v>
      </c>
    </row>
    <row r="9067" spans="1:10" x14ac:dyDescent="0.3">
      <c r="A9067" t="s">
        <v>8807</v>
      </c>
      <c r="C9067" s="18">
        <v>403.94651496190147</v>
      </c>
      <c r="D9067" s="1"/>
      <c r="E9067" s="1">
        <v>6</v>
      </c>
      <c r="F9067" s="1">
        <v>3</v>
      </c>
      <c r="G9067" s="1">
        <v>0</v>
      </c>
      <c r="H9067" s="1">
        <v>3</v>
      </c>
      <c r="I9067" s="15">
        <v>0.5</v>
      </c>
      <c r="J9067">
        <f t="shared" si="141"/>
        <v>40</v>
      </c>
    </row>
    <row r="9068" spans="1:10" x14ac:dyDescent="0.3">
      <c r="A9068" t="s">
        <v>8861</v>
      </c>
      <c r="C9068" s="18">
        <v>403.93976049622904</v>
      </c>
      <c r="D9068" s="1"/>
      <c r="E9068" s="1">
        <v>54</v>
      </c>
      <c r="F9068" s="1">
        <v>25</v>
      </c>
      <c r="G9068" s="1">
        <v>2</v>
      </c>
      <c r="H9068" s="1">
        <v>27</v>
      </c>
      <c r="I9068" s="15">
        <v>0.48148148148148145</v>
      </c>
      <c r="J9068">
        <f t="shared" si="141"/>
        <v>20</v>
      </c>
    </row>
    <row r="9069" spans="1:10" x14ac:dyDescent="0.3">
      <c r="A9069" t="s">
        <v>8808</v>
      </c>
      <c r="C9069" s="18">
        <v>403.93866055051285</v>
      </c>
      <c r="D9069" s="1"/>
      <c r="E9069" s="1">
        <v>10</v>
      </c>
      <c r="F9069" s="1">
        <v>5</v>
      </c>
      <c r="G9069" s="1">
        <v>0</v>
      </c>
      <c r="H9069" s="1">
        <v>5</v>
      </c>
      <c r="I9069" s="15">
        <v>0.5</v>
      </c>
      <c r="J9069">
        <f t="shared" si="141"/>
        <v>40</v>
      </c>
    </row>
    <row r="9070" spans="1:10" x14ac:dyDescent="0.3">
      <c r="A9070" t="s">
        <v>8809</v>
      </c>
      <c r="C9070" s="18">
        <v>403.93567290574487</v>
      </c>
      <c r="D9070" s="1"/>
      <c r="E9070" s="1">
        <v>3</v>
      </c>
      <c r="F9070" s="1">
        <v>1</v>
      </c>
      <c r="G9070" s="1">
        <v>1</v>
      </c>
      <c r="H9070" s="1">
        <v>1</v>
      </c>
      <c r="I9070" s="15">
        <v>0.5</v>
      </c>
      <c r="J9070">
        <f t="shared" si="141"/>
        <v>40</v>
      </c>
    </row>
    <row r="9071" spans="1:10" x14ac:dyDescent="0.3">
      <c r="A9071" t="s">
        <v>8810</v>
      </c>
      <c r="C9071" s="18">
        <v>403.93340897045505</v>
      </c>
      <c r="D9071" s="1"/>
      <c r="E9071" s="1">
        <v>2</v>
      </c>
      <c r="F9071" s="1">
        <v>1</v>
      </c>
      <c r="G9071" s="1">
        <v>0</v>
      </c>
      <c r="H9071" s="1">
        <v>1</v>
      </c>
      <c r="I9071" s="15">
        <v>0.5</v>
      </c>
      <c r="J9071">
        <f t="shared" si="141"/>
        <v>40</v>
      </c>
    </row>
    <row r="9072" spans="1:10" x14ac:dyDescent="0.3">
      <c r="A9072" t="s">
        <v>8811</v>
      </c>
      <c r="C9072" s="18">
        <v>403.93275480503058</v>
      </c>
      <c r="D9072" s="1"/>
      <c r="E9072" s="1">
        <v>8</v>
      </c>
      <c r="F9072" s="1">
        <v>4</v>
      </c>
      <c r="G9072" s="1">
        <v>0</v>
      </c>
      <c r="H9072" s="1">
        <v>4</v>
      </c>
      <c r="I9072" s="15">
        <v>0.5</v>
      </c>
      <c r="J9072">
        <f t="shared" si="141"/>
        <v>40</v>
      </c>
    </row>
    <row r="9073" spans="1:10" x14ac:dyDescent="0.3">
      <c r="A9073" t="s">
        <v>8812</v>
      </c>
      <c r="C9073" s="18">
        <v>403.91499760472112</v>
      </c>
      <c r="D9073" s="1"/>
      <c r="E9073" s="1">
        <v>48</v>
      </c>
      <c r="F9073" s="1">
        <v>20</v>
      </c>
      <c r="G9073" s="1">
        <v>2</v>
      </c>
      <c r="H9073" s="1">
        <v>26</v>
      </c>
      <c r="I9073" s="15">
        <v>0.4375</v>
      </c>
      <c r="J9073">
        <f t="shared" si="141"/>
        <v>20</v>
      </c>
    </row>
    <row r="9074" spans="1:10" x14ac:dyDescent="0.3">
      <c r="A9074" t="s">
        <v>8813</v>
      </c>
      <c r="C9074" s="18">
        <v>403.91009363800208</v>
      </c>
      <c r="D9074" s="1"/>
      <c r="E9074" s="1">
        <v>6</v>
      </c>
      <c r="F9074" s="1">
        <v>3</v>
      </c>
      <c r="G9074" s="1">
        <v>0</v>
      </c>
      <c r="H9074" s="1">
        <v>3</v>
      </c>
      <c r="I9074" s="15">
        <v>0.5</v>
      </c>
      <c r="J9074">
        <f t="shared" si="141"/>
        <v>40</v>
      </c>
    </row>
    <row r="9075" spans="1:10" x14ac:dyDescent="0.3">
      <c r="A9075" t="s">
        <v>8965</v>
      </c>
      <c r="C9075" s="18">
        <v>403.90843768602775</v>
      </c>
      <c r="D9075" s="1"/>
      <c r="E9075" s="1">
        <v>57</v>
      </c>
      <c r="F9075" s="1">
        <v>28</v>
      </c>
      <c r="G9075" s="1">
        <v>0</v>
      </c>
      <c r="H9075" s="1">
        <v>29</v>
      </c>
      <c r="I9075" s="15">
        <v>0.49122807017543857</v>
      </c>
      <c r="J9075">
        <f t="shared" si="141"/>
        <v>20</v>
      </c>
    </row>
    <row r="9076" spans="1:10" x14ac:dyDescent="0.3">
      <c r="A9076" t="s">
        <v>8815</v>
      </c>
      <c r="C9076" s="18">
        <v>403.89056239919796</v>
      </c>
      <c r="D9076" s="1"/>
      <c r="E9076" s="1">
        <v>12</v>
      </c>
      <c r="F9076" s="1">
        <v>6</v>
      </c>
      <c r="G9076" s="1">
        <v>1</v>
      </c>
      <c r="H9076" s="1">
        <v>5</v>
      </c>
      <c r="I9076" s="15">
        <v>0.54166666666666663</v>
      </c>
      <c r="J9076">
        <f t="shared" si="141"/>
        <v>40</v>
      </c>
    </row>
    <row r="9077" spans="1:10" x14ac:dyDescent="0.3">
      <c r="A9077" t="s">
        <v>8816</v>
      </c>
      <c r="C9077" s="18">
        <v>403.88773310234586</v>
      </c>
      <c r="D9077" s="1"/>
      <c r="E9077" s="1">
        <v>13</v>
      </c>
      <c r="F9077" s="1">
        <v>3</v>
      </c>
      <c r="G9077" s="1">
        <v>1</v>
      </c>
      <c r="H9077" s="1">
        <v>9</v>
      </c>
      <c r="I9077" s="15">
        <v>0.26923076923076922</v>
      </c>
      <c r="J9077">
        <f t="shared" si="141"/>
        <v>40</v>
      </c>
    </row>
    <row r="9078" spans="1:10" x14ac:dyDescent="0.3">
      <c r="A9078" t="s">
        <v>8823</v>
      </c>
      <c r="C9078" s="18">
        <v>403.8706671140925</v>
      </c>
      <c r="D9078" s="1"/>
      <c r="E9078" s="1">
        <v>8</v>
      </c>
      <c r="F9078" s="1">
        <v>3</v>
      </c>
      <c r="G9078" s="1">
        <v>0</v>
      </c>
      <c r="H9078" s="1">
        <v>5</v>
      </c>
      <c r="I9078" s="15">
        <v>0.375</v>
      </c>
      <c r="J9078">
        <f t="shared" si="141"/>
        <v>40</v>
      </c>
    </row>
    <row r="9079" spans="1:10" x14ac:dyDescent="0.3">
      <c r="A9079" t="s">
        <v>8817</v>
      </c>
      <c r="C9079" s="18">
        <v>403.86116654988109</v>
      </c>
      <c r="D9079" s="1"/>
      <c r="E9079" s="1">
        <v>10</v>
      </c>
      <c r="F9079" s="1">
        <v>5</v>
      </c>
      <c r="G9079" s="1">
        <v>0</v>
      </c>
      <c r="H9079" s="1">
        <v>5</v>
      </c>
      <c r="I9079" s="15">
        <v>0.5</v>
      </c>
      <c r="J9079">
        <f t="shared" si="141"/>
        <v>40</v>
      </c>
    </row>
    <row r="9080" spans="1:10" x14ac:dyDescent="0.3">
      <c r="A9080" t="s">
        <v>8818</v>
      </c>
      <c r="C9080" s="18">
        <v>403.86054587026712</v>
      </c>
      <c r="D9080" s="1"/>
      <c r="E9080" s="1">
        <v>23</v>
      </c>
      <c r="F9080" s="1">
        <v>9</v>
      </c>
      <c r="G9080" s="1">
        <v>0</v>
      </c>
      <c r="H9080" s="1">
        <v>14</v>
      </c>
      <c r="I9080" s="15">
        <v>0.39130434782608697</v>
      </c>
      <c r="J9080">
        <f t="shared" si="141"/>
        <v>40</v>
      </c>
    </row>
    <row r="9081" spans="1:10" x14ac:dyDescent="0.3">
      <c r="A9081" t="s">
        <v>8819</v>
      </c>
      <c r="C9081" s="18">
        <v>403.8545865670169</v>
      </c>
      <c r="D9081" s="1"/>
      <c r="E9081" s="1">
        <v>5</v>
      </c>
      <c r="F9081" s="1">
        <v>2</v>
      </c>
      <c r="G9081" s="1">
        <v>1</v>
      </c>
      <c r="H9081" s="1">
        <v>2</v>
      </c>
      <c r="I9081" s="15">
        <v>0.5</v>
      </c>
      <c r="J9081">
        <f t="shared" si="141"/>
        <v>40</v>
      </c>
    </row>
    <row r="9082" spans="1:10" x14ac:dyDescent="0.3">
      <c r="A9082" t="s">
        <v>8820</v>
      </c>
      <c r="C9082" s="18">
        <v>403.85291331256093</v>
      </c>
      <c r="D9082" s="1"/>
      <c r="E9082" s="1">
        <v>49</v>
      </c>
      <c r="F9082" s="1">
        <v>21</v>
      </c>
      <c r="G9082" s="1">
        <v>1</v>
      </c>
      <c r="H9082" s="1">
        <v>27</v>
      </c>
      <c r="I9082" s="15">
        <v>0.43877551020408162</v>
      </c>
      <c r="J9082">
        <f t="shared" si="141"/>
        <v>20</v>
      </c>
    </row>
    <row r="9083" spans="1:10" x14ac:dyDescent="0.3">
      <c r="A9083" t="s">
        <v>8821</v>
      </c>
      <c r="C9083" s="18">
        <v>403.84885190481771</v>
      </c>
      <c r="D9083" s="1"/>
      <c r="E9083" s="1">
        <v>11</v>
      </c>
      <c r="F9083" s="1">
        <v>5</v>
      </c>
      <c r="G9083" s="1">
        <v>0</v>
      </c>
      <c r="H9083" s="1">
        <v>6</v>
      </c>
      <c r="I9083" s="15">
        <v>0.45454545454545453</v>
      </c>
      <c r="J9083">
        <f t="shared" si="141"/>
        <v>40</v>
      </c>
    </row>
    <row r="9084" spans="1:10" x14ac:dyDescent="0.3">
      <c r="A9084" t="s">
        <v>8831</v>
      </c>
      <c r="C9084" s="18">
        <v>403.84582148676861</v>
      </c>
      <c r="D9084" s="1"/>
      <c r="E9084" s="1">
        <v>21</v>
      </c>
      <c r="F9084" s="1">
        <v>9</v>
      </c>
      <c r="G9084" s="1">
        <v>0</v>
      </c>
      <c r="H9084" s="1">
        <v>12</v>
      </c>
      <c r="I9084" s="15">
        <v>0.42857142857142855</v>
      </c>
      <c r="J9084">
        <f t="shared" si="141"/>
        <v>40</v>
      </c>
    </row>
    <row r="9085" spans="1:10" x14ac:dyDescent="0.3">
      <c r="A9085" t="s">
        <v>8824</v>
      </c>
      <c r="C9085" s="18">
        <v>403.84432319384217</v>
      </c>
      <c r="D9085" s="1"/>
      <c r="E9085" s="1">
        <v>17</v>
      </c>
      <c r="F9085" s="1">
        <v>8</v>
      </c>
      <c r="G9085" s="1">
        <v>0</v>
      </c>
      <c r="H9085" s="1">
        <v>9</v>
      </c>
      <c r="I9085" s="15">
        <v>0.47058823529411764</v>
      </c>
      <c r="J9085">
        <f t="shared" si="141"/>
        <v>40</v>
      </c>
    </row>
    <row r="9086" spans="1:10" x14ac:dyDescent="0.3">
      <c r="A9086" t="s">
        <v>8826</v>
      </c>
      <c r="C9086" s="18">
        <v>403.83584358436661</v>
      </c>
      <c r="D9086" s="1"/>
      <c r="E9086" s="1">
        <v>76</v>
      </c>
      <c r="F9086" s="1">
        <v>32</v>
      </c>
      <c r="G9086" s="1">
        <v>4</v>
      </c>
      <c r="H9086" s="1">
        <v>40</v>
      </c>
      <c r="I9086" s="15">
        <v>0.44736842105263158</v>
      </c>
      <c r="J9086">
        <f t="shared" si="141"/>
        <v>20</v>
      </c>
    </row>
    <row r="9087" spans="1:10" x14ac:dyDescent="0.3">
      <c r="A9087" t="s">
        <v>8827</v>
      </c>
      <c r="C9087" s="18">
        <v>403.83539754548963</v>
      </c>
      <c r="D9087" s="1"/>
      <c r="E9087" s="1">
        <v>17</v>
      </c>
      <c r="F9087" s="1">
        <v>8</v>
      </c>
      <c r="G9087" s="1">
        <v>1</v>
      </c>
      <c r="H9087" s="1">
        <v>8</v>
      </c>
      <c r="I9087" s="15">
        <v>0.5</v>
      </c>
      <c r="J9087">
        <f t="shared" si="141"/>
        <v>40</v>
      </c>
    </row>
    <row r="9088" spans="1:10" x14ac:dyDescent="0.3">
      <c r="A9088" t="s">
        <v>9248</v>
      </c>
      <c r="C9088" s="18">
        <v>403.83324761663334</v>
      </c>
      <c r="D9088" s="1"/>
      <c r="E9088" s="1">
        <v>33</v>
      </c>
      <c r="F9088" s="1">
        <v>18</v>
      </c>
      <c r="G9088" s="1">
        <v>0</v>
      </c>
      <c r="H9088" s="1">
        <v>15</v>
      </c>
      <c r="I9088" s="15">
        <v>0.54545454545454541</v>
      </c>
      <c r="J9088">
        <f t="shared" si="141"/>
        <v>20</v>
      </c>
    </row>
    <row r="9089" spans="1:10" x14ac:dyDescent="0.3">
      <c r="A9089" t="s">
        <v>8761</v>
      </c>
      <c r="C9089" s="18">
        <v>403.83045895810682</v>
      </c>
      <c r="D9089" s="1"/>
      <c r="E9089" s="1">
        <v>3</v>
      </c>
      <c r="F9089" s="1">
        <v>1</v>
      </c>
      <c r="G9089" s="1">
        <v>1</v>
      </c>
      <c r="H9089" s="1">
        <v>1</v>
      </c>
      <c r="I9089" s="15">
        <v>0.5</v>
      </c>
      <c r="J9089">
        <f t="shared" si="141"/>
        <v>40</v>
      </c>
    </row>
    <row r="9090" spans="1:10" x14ac:dyDescent="0.3">
      <c r="A9090" t="s">
        <v>8829</v>
      </c>
      <c r="C9090" s="18">
        <v>403.82973193099116</v>
      </c>
      <c r="D9090" s="1"/>
      <c r="E9090" s="1">
        <v>4</v>
      </c>
      <c r="F9090" s="1">
        <v>2</v>
      </c>
      <c r="G9090" s="1">
        <v>0</v>
      </c>
      <c r="H9090" s="1">
        <v>2</v>
      </c>
      <c r="I9090" s="15">
        <v>0.5</v>
      </c>
      <c r="J9090">
        <f t="shared" si="141"/>
        <v>40</v>
      </c>
    </row>
    <row r="9091" spans="1:10" x14ac:dyDescent="0.3">
      <c r="A9091" t="s">
        <v>8822</v>
      </c>
      <c r="C9091" s="18">
        <v>403.82972884998753</v>
      </c>
      <c r="D9091" s="1"/>
      <c r="E9091" s="1">
        <v>21</v>
      </c>
      <c r="F9091" s="1">
        <v>10</v>
      </c>
      <c r="G9091" s="1">
        <v>1</v>
      </c>
      <c r="H9091" s="1">
        <v>10</v>
      </c>
      <c r="I9091" s="15">
        <v>0.5</v>
      </c>
      <c r="J9091">
        <f t="shared" si="141"/>
        <v>40</v>
      </c>
    </row>
    <row r="9092" spans="1:10" x14ac:dyDescent="0.3">
      <c r="A9092" t="s">
        <v>8828</v>
      </c>
      <c r="C9092" s="18">
        <v>403.82936432451697</v>
      </c>
      <c r="D9092" s="1"/>
      <c r="E9092" s="1">
        <v>32</v>
      </c>
      <c r="F9092" s="1">
        <v>14</v>
      </c>
      <c r="G9092" s="1">
        <v>1</v>
      </c>
      <c r="H9092" s="1">
        <v>17</v>
      </c>
      <c r="I9092" s="15">
        <v>0.453125</v>
      </c>
      <c r="J9092">
        <f t="shared" ref="J9092:J9155" si="142">IF(E9092&lt;=30,40,20)</f>
        <v>20</v>
      </c>
    </row>
    <row r="9093" spans="1:10" x14ac:dyDescent="0.3">
      <c r="A9093" t="s">
        <v>8833</v>
      </c>
      <c r="C9093" s="18">
        <v>403.82877543500405</v>
      </c>
      <c r="D9093" s="1"/>
      <c r="E9093" s="1">
        <v>6</v>
      </c>
      <c r="F9093" s="1">
        <v>3</v>
      </c>
      <c r="G9093" s="1">
        <v>0</v>
      </c>
      <c r="H9093" s="1">
        <v>3</v>
      </c>
      <c r="I9093" s="15">
        <v>0.5</v>
      </c>
      <c r="J9093">
        <f t="shared" si="142"/>
        <v>40</v>
      </c>
    </row>
    <row r="9094" spans="1:10" x14ac:dyDescent="0.3">
      <c r="A9094" t="s">
        <v>8830</v>
      </c>
      <c r="C9094" s="18">
        <v>403.82493275530379</v>
      </c>
      <c r="D9094" s="1"/>
      <c r="E9094" s="1">
        <v>13</v>
      </c>
      <c r="F9094" s="1">
        <v>7</v>
      </c>
      <c r="G9094" s="1">
        <v>0</v>
      </c>
      <c r="H9094" s="1">
        <v>6</v>
      </c>
      <c r="I9094" s="15">
        <v>0.53846153846153844</v>
      </c>
      <c r="J9094">
        <f t="shared" si="142"/>
        <v>40</v>
      </c>
    </row>
    <row r="9095" spans="1:10" x14ac:dyDescent="0.3">
      <c r="A9095" t="s">
        <v>8832</v>
      </c>
      <c r="C9095" s="18">
        <v>403.82325668815054</v>
      </c>
      <c r="D9095" s="1"/>
      <c r="E9095" s="1">
        <v>6</v>
      </c>
      <c r="F9095" s="1">
        <v>3</v>
      </c>
      <c r="G9095" s="1">
        <v>0</v>
      </c>
      <c r="H9095" s="1">
        <v>3</v>
      </c>
      <c r="I9095" s="15">
        <v>0.5</v>
      </c>
      <c r="J9095">
        <f t="shared" si="142"/>
        <v>40</v>
      </c>
    </row>
    <row r="9096" spans="1:10" x14ac:dyDescent="0.3">
      <c r="A9096" t="s">
        <v>9035</v>
      </c>
      <c r="C9096" s="18">
        <v>403.7998710562174</v>
      </c>
      <c r="D9096" s="1"/>
      <c r="E9096" s="1">
        <v>5</v>
      </c>
      <c r="F9096" s="1">
        <v>2</v>
      </c>
      <c r="G9096" s="1">
        <v>1</v>
      </c>
      <c r="H9096" s="1">
        <v>2</v>
      </c>
      <c r="I9096" s="15">
        <v>0.5</v>
      </c>
      <c r="J9096">
        <f t="shared" si="142"/>
        <v>40</v>
      </c>
    </row>
    <row r="9097" spans="1:10" x14ac:dyDescent="0.3">
      <c r="A9097" t="s">
        <v>8834</v>
      </c>
      <c r="C9097" s="18">
        <v>403.79786049170843</v>
      </c>
      <c r="D9097" s="1"/>
      <c r="E9097" s="1">
        <v>8</v>
      </c>
      <c r="F9097" s="1">
        <v>4</v>
      </c>
      <c r="G9097" s="1">
        <v>0</v>
      </c>
      <c r="H9097" s="1">
        <v>4</v>
      </c>
      <c r="I9097" s="15">
        <v>0.5</v>
      </c>
      <c r="J9097">
        <f t="shared" si="142"/>
        <v>40</v>
      </c>
    </row>
    <row r="9098" spans="1:10" x14ac:dyDescent="0.3">
      <c r="A9098" t="s">
        <v>8835</v>
      </c>
      <c r="C9098" s="18">
        <v>403.7896125367655</v>
      </c>
      <c r="D9098" s="1"/>
      <c r="E9098" s="1">
        <v>8</v>
      </c>
      <c r="F9098" s="1">
        <v>4</v>
      </c>
      <c r="G9098" s="1">
        <v>0</v>
      </c>
      <c r="H9098" s="1">
        <v>4</v>
      </c>
      <c r="I9098" s="15">
        <v>0.5</v>
      </c>
      <c r="J9098">
        <f t="shared" si="142"/>
        <v>40</v>
      </c>
    </row>
    <row r="9099" spans="1:10" x14ac:dyDescent="0.3">
      <c r="A9099" t="s">
        <v>8836</v>
      </c>
      <c r="C9099" s="18">
        <v>403.78944967244098</v>
      </c>
      <c r="D9099" s="1"/>
      <c r="E9099" s="1">
        <v>5</v>
      </c>
      <c r="F9099" s="1">
        <v>2</v>
      </c>
      <c r="G9099" s="1">
        <v>1</v>
      </c>
      <c r="H9099" s="1">
        <v>2</v>
      </c>
      <c r="I9099" s="15">
        <v>0.5</v>
      </c>
      <c r="J9099">
        <f t="shared" si="142"/>
        <v>40</v>
      </c>
    </row>
    <row r="9100" spans="1:10" x14ac:dyDescent="0.3">
      <c r="A9100" t="s">
        <v>8837</v>
      </c>
      <c r="C9100" s="18">
        <v>403.77723822048029</v>
      </c>
      <c r="D9100" s="1"/>
      <c r="E9100" s="1">
        <v>6</v>
      </c>
      <c r="F9100" s="1">
        <v>3</v>
      </c>
      <c r="G9100" s="1">
        <v>0</v>
      </c>
      <c r="H9100" s="1">
        <v>3</v>
      </c>
      <c r="I9100" s="15">
        <v>0.5</v>
      </c>
      <c r="J9100">
        <f t="shared" si="142"/>
        <v>40</v>
      </c>
    </row>
    <row r="9101" spans="1:10" x14ac:dyDescent="0.3">
      <c r="A9101" t="s">
        <v>8838</v>
      </c>
      <c r="C9101" s="18">
        <v>403.77105308461563</v>
      </c>
      <c r="D9101" s="1"/>
      <c r="E9101" s="1">
        <v>9</v>
      </c>
      <c r="F9101" s="1">
        <v>4</v>
      </c>
      <c r="G9101" s="1">
        <v>0</v>
      </c>
      <c r="H9101" s="1">
        <v>5</v>
      </c>
      <c r="I9101" s="15">
        <v>0.44444444444444442</v>
      </c>
      <c r="J9101">
        <f t="shared" si="142"/>
        <v>40</v>
      </c>
    </row>
    <row r="9102" spans="1:10" x14ac:dyDescent="0.3">
      <c r="A9102" t="s">
        <v>8840</v>
      </c>
      <c r="C9102" s="18">
        <v>403.76687340421245</v>
      </c>
      <c r="D9102" s="1"/>
      <c r="E9102" s="1">
        <v>4</v>
      </c>
      <c r="F9102" s="1">
        <v>2</v>
      </c>
      <c r="G9102" s="1">
        <v>0</v>
      </c>
      <c r="H9102" s="1">
        <v>2</v>
      </c>
      <c r="I9102" s="15">
        <v>0.5</v>
      </c>
      <c r="J9102">
        <f t="shared" si="142"/>
        <v>40</v>
      </c>
    </row>
    <row r="9103" spans="1:10" x14ac:dyDescent="0.3">
      <c r="A9103" t="s">
        <v>8841</v>
      </c>
      <c r="C9103" s="18">
        <v>403.75128465167978</v>
      </c>
      <c r="D9103" s="1"/>
      <c r="E9103" s="1">
        <v>7</v>
      </c>
      <c r="F9103" s="1">
        <v>3</v>
      </c>
      <c r="G9103" s="1">
        <v>1</v>
      </c>
      <c r="H9103" s="1">
        <v>3</v>
      </c>
      <c r="I9103" s="15">
        <v>0.5</v>
      </c>
      <c r="J9103">
        <f t="shared" si="142"/>
        <v>40</v>
      </c>
    </row>
    <row r="9104" spans="1:10" x14ac:dyDescent="0.3">
      <c r="A9104" t="s">
        <v>8842</v>
      </c>
      <c r="C9104" s="18">
        <v>403.73702306459541</v>
      </c>
      <c r="D9104" s="1"/>
      <c r="E9104" s="1">
        <v>8</v>
      </c>
      <c r="F9104" s="1">
        <v>5</v>
      </c>
      <c r="G9104" s="1">
        <v>0</v>
      </c>
      <c r="H9104" s="1">
        <v>3</v>
      </c>
      <c r="I9104" s="15">
        <v>0.625</v>
      </c>
      <c r="J9104">
        <f t="shared" si="142"/>
        <v>40</v>
      </c>
    </row>
    <row r="9105" spans="1:10" x14ac:dyDescent="0.3">
      <c r="A9105" t="s">
        <v>8843</v>
      </c>
      <c r="C9105" s="18">
        <v>403.73685231948804</v>
      </c>
      <c r="D9105" s="1"/>
      <c r="E9105" s="1">
        <v>1</v>
      </c>
      <c r="F9105" s="1">
        <v>1</v>
      </c>
      <c r="G9105" s="1">
        <v>0</v>
      </c>
      <c r="H9105" s="1">
        <v>0</v>
      </c>
      <c r="I9105" s="15">
        <v>1</v>
      </c>
      <c r="J9105">
        <f t="shared" si="142"/>
        <v>40</v>
      </c>
    </row>
    <row r="9106" spans="1:10" x14ac:dyDescent="0.3">
      <c r="A9106" t="s">
        <v>8844</v>
      </c>
      <c r="C9106" s="18">
        <v>403.73480287654633</v>
      </c>
      <c r="D9106" s="1"/>
      <c r="E9106" s="1">
        <v>2</v>
      </c>
      <c r="F9106" s="1">
        <v>1</v>
      </c>
      <c r="G9106" s="1">
        <v>0</v>
      </c>
      <c r="H9106" s="1">
        <v>1</v>
      </c>
      <c r="I9106" s="15">
        <v>0.5</v>
      </c>
      <c r="J9106">
        <f t="shared" si="142"/>
        <v>40</v>
      </c>
    </row>
    <row r="9107" spans="1:10" x14ac:dyDescent="0.3">
      <c r="A9107" t="s">
        <v>8845</v>
      </c>
      <c r="C9107" s="18">
        <v>403.73167637746161</v>
      </c>
      <c r="D9107" s="1"/>
      <c r="E9107" s="1">
        <v>12</v>
      </c>
      <c r="F9107" s="1">
        <v>6</v>
      </c>
      <c r="G9107" s="1">
        <v>1</v>
      </c>
      <c r="H9107" s="1">
        <v>5</v>
      </c>
      <c r="I9107" s="15">
        <v>0.54166666666666663</v>
      </c>
      <c r="J9107">
        <f t="shared" si="142"/>
        <v>40</v>
      </c>
    </row>
    <row r="9108" spans="1:10" x14ac:dyDescent="0.3">
      <c r="A9108" t="s">
        <v>8846</v>
      </c>
      <c r="C9108" s="18">
        <v>403.71248917115537</v>
      </c>
      <c r="D9108" s="1"/>
      <c r="E9108" s="1">
        <v>2</v>
      </c>
      <c r="F9108" s="1">
        <v>1</v>
      </c>
      <c r="G9108" s="1">
        <v>0</v>
      </c>
      <c r="H9108" s="1">
        <v>1</v>
      </c>
      <c r="I9108" s="15">
        <v>0.5</v>
      </c>
      <c r="J9108">
        <f t="shared" si="142"/>
        <v>40</v>
      </c>
    </row>
    <row r="9109" spans="1:10" x14ac:dyDescent="0.3">
      <c r="A9109" t="s">
        <v>8847</v>
      </c>
      <c r="C9109" s="18">
        <v>403.70718075345587</v>
      </c>
      <c r="D9109" s="1"/>
      <c r="E9109" s="1">
        <v>2</v>
      </c>
      <c r="F9109" s="1">
        <v>1</v>
      </c>
      <c r="G9109" s="1">
        <v>0</v>
      </c>
      <c r="H9109" s="1">
        <v>1</v>
      </c>
      <c r="I9109" s="15">
        <v>0.5</v>
      </c>
      <c r="J9109">
        <f t="shared" si="142"/>
        <v>40</v>
      </c>
    </row>
    <row r="9110" spans="1:10" x14ac:dyDescent="0.3">
      <c r="A9110" t="s">
        <v>8849</v>
      </c>
      <c r="C9110" s="18">
        <v>403.68889921936506</v>
      </c>
      <c r="D9110" s="1"/>
      <c r="E9110" s="1">
        <v>6</v>
      </c>
      <c r="F9110" s="1">
        <v>3</v>
      </c>
      <c r="G9110" s="1">
        <v>1</v>
      </c>
      <c r="H9110" s="1">
        <v>2</v>
      </c>
      <c r="I9110" s="15">
        <v>0.58333333333333337</v>
      </c>
      <c r="J9110">
        <f t="shared" si="142"/>
        <v>40</v>
      </c>
    </row>
    <row r="9111" spans="1:10" x14ac:dyDescent="0.3">
      <c r="A9111" t="s">
        <v>8851</v>
      </c>
      <c r="C9111" s="18">
        <v>403.68056665412462</v>
      </c>
      <c r="D9111" s="1"/>
      <c r="E9111" s="1">
        <v>24</v>
      </c>
      <c r="F9111" s="1">
        <v>13</v>
      </c>
      <c r="G9111" s="1">
        <v>0</v>
      </c>
      <c r="H9111" s="1">
        <v>11</v>
      </c>
      <c r="I9111" s="15">
        <v>0.54166666666666663</v>
      </c>
      <c r="J9111">
        <f t="shared" si="142"/>
        <v>40</v>
      </c>
    </row>
    <row r="9112" spans="1:10" x14ac:dyDescent="0.3">
      <c r="A9112" t="s">
        <v>8852</v>
      </c>
      <c r="C9112" s="18">
        <v>403.66973482773801</v>
      </c>
      <c r="D9112" s="1"/>
      <c r="E9112" s="1">
        <v>2</v>
      </c>
      <c r="F9112" s="1">
        <v>1</v>
      </c>
      <c r="G9112" s="1">
        <v>0</v>
      </c>
      <c r="H9112" s="1">
        <v>1</v>
      </c>
      <c r="I9112" s="15">
        <v>0.5</v>
      </c>
      <c r="J9112">
        <f t="shared" si="142"/>
        <v>40</v>
      </c>
    </row>
    <row r="9113" spans="1:10" x14ac:dyDescent="0.3">
      <c r="A9113" t="s">
        <v>8853</v>
      </c>
      <c r="C9113" s="18">
        <v>403.66391258964245</v>
      </c>
      <c r="D9113" s="1"/>
      <c r="E9113" s="1">
        <v>6</v>
      </c>
      <c r="F9113" s="1">
        <v>3</v>
      </c>
      <c r="G9113" s="1">
        <v>0</v>
      </c>
      <c r="H9113" s="1">
        <v>3</v>
      </c>
      <c r="I9113" s="15">
        <v>0.5</v>
      </c>
      <c r="J9113">
        <f t="shared" si="142"/>
        <v>40</v>
      </c>
    </row>
    <row r="9114" spans="1:10" x14ac:dyDescent="0.3">
      <c r="A9114" t="s">
        <v>8854</v>
      </c>
      <c r="C9114" s="18">
        <v>403.65934090900998</v>
      </c>
      <c r="D9114" s="1"/>
      <c r="E9114" s="1">
        <v>3</v>
      </c>
      <c r="F9114" s="1">
        <v>2</v>
      </c>
      <c r="G9114" s="1">
        <v>0</v>
      </c>
      <c r="H9114" s="1">
        <v>1</v>
      </c>
      <c r="I9114" s="15">
        <v>0.66666666666666663</v>
      </c>
      <c r="J9114">
        <f t="shared" si="142"/>
        <v>40</v>
      </c>
    </row>
    <row r="9115" spans="1:10" x14ac:dyDescent="0.3">
      <c r="A9115" t="s">
        <v>8881</v>
      </c>
      <c r="C9115" s="18">
        <v>403.65710622003405</v>
      </c>
      <c r="D9115" s="1"/>
      <c r="E9115" s="1">
        <v>2</v>
      </c>
      <c r="F9115" s="1">
        <v>1</v>
      </c>
      <c r="G9115" s="1">
        <v>0</v>
      </c>
      <c r="H9115" s="1">
        <v>1</v>
      </c>
      <c r="I9115" s="15">
        <v>0.5</v>
      </c>
      <c r="J9115">
        <f t="shared" si="142"/>
        <v>40</v>
      </c>
    </row>
    <row r="9116" spans="1:10" x14ac:dyDescent="0.3">
      <c r="A9116" t="s">
        <v>8856</v>
      </c>
      <c r="C9116" s="18">
        <v>403.63011238649176</v>
      </c>
      <c r="D9116" s="1"/>
      <c r="E9116" s="1">
        <v>3</v>
      </c>
      <c r="F9116" s="1">
        <v>2</v>
      </c>
      <c r="G9116" s="1">
        <v>0</v>
      </c>
      <c r="H9116" s="1">
        <v>1</v>
      </c>
      <c r="I9116" s="15">
        <v>0.66666666666666663</v>
      </c>
      <c r="J9116">
        <f t="shared" si="142"/>
        <v>40</v>
      </c>
    </row>
    <row r="9117" spans="1:10" x14ac:dyDescent="0.3">
      <c r="A9117" t="s">
        <v>8857</v>
      </c>
      <c r="C9117" s="18">
        <v>403.61397418198067</v>
      </c>
      <c r="D9117" s="1"/>
      <c r="E9117" s="1">
        <v>11</v>
      </c>
      <c r="F9117" s="1">
        <v>5</v>
      </c>
      <c r="G9117" s="1">
        <v>1</v>
      </c>
      <c r="H9117" s="1">
        <v>5</v>
      </c>
      <c r="I9117" s="15">
        <v>0.5</v>
      </c>
      <c r="J9117">
        <f t="shared" si="142"/>
        <v>40</v>
      </c>
    </row>
    <row r="9118" spans="1:10" x14ac:dyDescent="0.3">
      <c r="A9118" t="s">
        <v>8858</v>
      </c>
      <c r="C9118" s="18">
        <v>403.61099434610981</v>
      </c>
      <c r="D9118" s="1"/>
      <c r="E9118" s="1">
        <v>6</v>
      </c>
      <c r="F9118" s="1">
        <v>3</v>
      </c>
      <c r="G9118" s="1">
        <v>0</v>
      </c>
      <c r="H9118" s="1">
        <v>3</v>
      </c>
      <c r="I9118" s="15">
        <v>0.5</v>
      </c>
      <c r="J9118">
        <f t="shared" si="142"/>
        <v>40</v>
      </c>
    </row>
    <row r="9119" spans="1:10" x14ac:dyDescent="0.3">
      <c r="A9119" t="s">
        <v>8859</v>
      </c>
      <c r="C9119" s="18">
        <v>403.60359412631698</v>
      </c>
      <c r="D9119" s="1"/>
      <c r="E9119" s="1">
        <v>6</v>
      </c>
      <c r="F9119" s="1">
        <v>3</v>
      </c>
      <c r="G9119" s="1">
        <v>0</v>
      </c>
      <c r="H9119" s="1">
        <v>3</v>
      </c>
      <c r="I9119" s="15">
        <v>0.5</v>
      </c>
      <c r="J9119">
        <f t="shared" si="142"/>
        <v>40</v>
      </c>
    </row>
    <row r="9120" spans="1:10" x14ac:dyDescent="0.3">
      <c r="A9120" t="s">
        <v>8860</v>
      </c>
      <c r="C9120" s="18">
        <v>403.60159257057484</v>
      </c>
      <c r="D9120" s="1"/>
      <c r="E9120" s="1">
        <v>8</v>
      </c>
      <c r="F9120" s="1">
        <v>3</v>
      </c>
      <c r="G9120" s="1">
        <v>2</v>
      </c>
      <c r="H9120" s="1">
        <v>3</v>
      </c>
      <c r="I9120" s="15">
        <v>0.5</v>
      </c>
      <c r="J9120">
        <f t="shared" si="142"/>
        <v>40</v>
      </c>
    </row>
    <row r="9121" spans="1:10" x14ac:dyDescent="0.3">
      <c r="A9121" t="s">
        <v>8862</v>
      </c>
      <c r="C9121" s="18">
        <v>403.59911031227119</v>
      </c>
      <c r="D9121" s="1"/>
      <c r="E9121" s="1">
        <v>6</v>
      </c>
      <c r="F9121" s="1">
        <v>3</v>
      </c>
      <c r="G9121" s="1">
        <v>0</v>
      </c>
      <c r="H9121" s="1">
        <v>3</v>
      </c>
      <c r="I9121" s="15">
        <v>0.5</v>
      </c>
      <c r="J9121">
        <f t="shared" si="142"/>
        <v>40</v>
      </c>
    </row>
    <row r="9122" spans="1:10" x14ac:dyDescent="0.3">
      <c r="A9122" t="s">
        <v>11180</v>
      </c>
      <c r="C9122" s="18">
        <v>403.59356739993996</v>
      </c>
      <c r="D9122" s="1"/>
      <c r="E9122" s="1">
        <v>58</v>
      </c>
      <c r="F9122" s="1">
        <v>25</v>
      </c>
      <c r="G9122" s="1">
        <v>1</v>
      </c>
      <c r="H9122" s="1">
        <v>32</v>
      </c>
      <c r="I9122" s="15">
        <v>0.43965517241379309</v>
      </c>
      <c r="J9122">
        <f t="shared" si="142"/>
        <v>20</v>
      </c>
    </row>
    <row r="9123" spans="1:10" x14ac:dyDescent="0.3">
      <c r="A9123" t="s">
        <v>8863</v>
      </c>
      <c r="C9123" s="18">
        <v>403.58901396429809</v>
      </c>
      <c r="D9123" s="1"/>
      <c r="E9123" s="1">
        <v>13</v>
      </c>
      <c r="F9123" s="1">
        <v>7</v>
      </c>
      <c r="G9123" s="1">
        <v>0</v>
      </c>
      <c r="H9123" s="1">
        <v>6</v>
      </c>
      <c r="I9123" s="15">
        <v>0.53846153846153844</v>
      </c>
      <c r="J9123">
        <f t="shared" si="142"/>
        <v>40</v>
      </c>
    </row>
    <row r="9124" spans="1:10" x14ac:dyDescent="0.3">
      <c r="A9124" t="s">
        <v>8864</v>
      </c>
      <c r="C9124" s="18">
        <v>403.58656523237732</v>
      </c>
      <c r="D9124" s="1"/>
      <c r="E9124" s="1">
        <v>37</v>
      </c>
      <c r="F9124" s="1">
        <v>14</v>
      </c>
      <c r="G9124" s="1">
        <v>3</v>
      </c>
      <c r="H9124" s="1">
        <v>20</v>
      </c>
      <c r="I9124" s="15">
        <v>0.41891891891891891</v>
      </c>
      <c r="J9124">
        <f t="shared" si="142"/>
        <v>20</v>
      </c>
    </row>
    <row r="9125" spans="1:10" x14ac:dyDescent="0.3">
      <c r="A9125" t="s">
        <v>8865</v>
      </c>
      <c r="C9125" s="18">
        <v>403.57784405211095</v>
      </c>
      <c r="D9125" s="1"/>
      <c r="E9125" s="1">
        <v>5</v>
      </c>
      <c r="F9125" s="1">
        <v>2</v>
      </c>
      <c r="G9125" s="1">
        <v>1</v>
      </c>
      <c r="H9125" s="1">
        <v>2</v>
      </c>
      <c r="I9125" s="15">
        <v>0.5</v>
      </c>
      <c r="J9125">
        <f t="shared" si="142"/>
        <v>40</v>
      </c>
    </row>
    <row r="9126" spans="1:10" x14ac:dyDescent="0.3">
      <c r="A9126" t="s">
        <v>8866</v>
      </c>
      <c r="C9126" s="18">
        <v>403.5739053232935</v>
      </c>
      <c r="D9126" s="1"/>
      <c r="E9126" s="1">
        <v>18</v>
      </c>
      <c r="F9126" s="1">
        <v>9</v>
      </c>
      <c r="G9126" s="1">
        <v>0</v>
      </c>
      <c r="H9126" s="1">
        <v>9</v>
      </c>
      <c r="I9126" s="15">
        <v>0.5</v>
      </c>
      <c r="J9126">
        <f t="shared" si="142"/>
        <v>40</v>
      </c>
    </row>
    <row r="9127" spans="1:10" x14ac:dyDescent="0.3">
      <c r="A9127" t="s">
        <v>8867</v>
      </c>
      <c r="C9127" s="18">
        <v>403.57093705101141</v>
      </c>
      <c r="D9127" s="1"/>
      <c r="E9127" s="1">
        <v>13</v>
      </c>
      <c r="F9127" s="1">
        <v>7</v>
      </c>
      <c r="G9127" s="1">
        <v>0</v>
      </c>
      <c r="H9127" s="1">
        <v>6</v>
      </c>
      <c r="I9127" s="15">
        <v>0.53846153846153844</v>
      </c>
      <c r="J9127">
        <f t="shared" si="142"/>
        <v>40</v>
      </c>
    </row>
    <row r="9128" spans="1:10" x14ac:dyDescent="0.3">
      <c r="A9128" t="s">
        <v>8800</v>
      </c>
      <c r="C9128" s="18">
        <v>403.56252420444304</v>
      </c>
      <c r="D9128" s="1"/>
      <c r="E9128" s="1">
        <v>6</v>
      </c>
      <c r="F9128" s="1">
        <v>3</v>
      </c>
      <c r="G9128" s="1">
        <v>0</v>
      </c>
      <c r="H9128" s="1">
        <v>3</v>
      </c>
      <c r="I9128" s="15">
        <v>0.5</v>
      </c>
      <c r="J9128">
        <f t="shared" si="142"/>
        <v>40</v>
      </c>
    </row>
    <row r="9129" spans="1:10" x14ac:dyDescent="0.3">
      <c r="A9129" t="s">
        <v>8868</v>
      </c>
      <c r="C9129" s="18">
        <v>403.55129213317508</v>
      </c>
      <c r="D9129" s="1"/>
      <c r="E9129" s="1">
        <v>12</v>
      </c>
      <c r="F9129" s="1">
        <v>6</v>
      </c>
      <c r="G9129" s="1">
        <v>0</v>
      </c>
      <c r="H9129" s="1">
        <v>6</v>
      </c>
      <c r="I9129" s="15">
        <v>0.5</v>
      </c>
      <c r="J9129">
        <f t="shared" si="142"/>
        <v>40</v>
      </c>
    </row>
    <row r="9130" spans="1:10" x14ac:dyDescent="0.3">
      <c r="A9130" t="s">
        <v>8869</v>
      </c>
      <c r="C9130" s="18">
        <v>403.54815630071158</v>
      </c>
      <c r="D9130" s="1"/>
      <c r="E9130" s="1">
        <v>8</v>
      </c>
      <c r="F9130" s="1">
        <v>4</v>
      </c>
      <c r="G9130" s="1">
        <v>0</v>
      </c>
      <c r="H9130" s="1">
        <v>4</v>
      </c>
      <c r="I9130" s="15">
        <v>0.5</v>
      </c>
      <c r="J9130">
        <f t="shared" si="142"/>
        <v>40</v>
      </c>
    </row>
    <row r="9131" spans="1:10" x14ac:dyDescent="0.3">
      <c r="A9131" t="s">
        <v>8870</v>
      </c>
      <c r="C9131" s="18">
        <v>403.52990543208631</v>
      </c>
      <c r="D9131" s="1"/>
      <c r="E9131" s="1">
        <v>38</v>
      </c>
      <c r="F9131" s="1">
        <v>16</v>
      </c>
      <c r="G9131" s="1">
        <v>3</v>
      </c>
      <c r="H9131" s="1">
        <v>19</v>
      </c>
      <c r="I9131" s="15">
        <v>0.46052631578947367</v>
      </c>
      <c r="J9131">
        <f t="shared" si="142"/>
        <v>20</v>
      </c>
    </row>
    <row r="9132" spans="1:10" x14ac:dyDescent="0.3">
      <c r="A9132" t="s">
        <v>15371</v>
      </c>
      <c r="C9132" s="18">
        <v>403.52478382403513</v>
      </c>
      <c r="D9132" s="1"/>
      <c r="E9132" s="1">
        <v>16</v>
      </c>
      <c r="F9132" s="1">
        <v>5</v>
      </c>
      <c r="G9132" s="1">
        <v>0</v>
      </c>
      <c r="H9132" s="1">
        <v>11</v>
      </c>
      <c r="I9132" s="15">
        <v>0.3125</v>
      </c>
      <c r="J9132">
        <f t="shared" si="142"/>
        <v>40</v>
      </c>
    </row>
    <row r="9133" spans="1:10" x14ac:dyDescent="0.3">
      <c r="A9133" t="s">
        <v>8873</v>
      </c>
      <c r="C9133" s="18">
        <v>403.49484179569464</v>
      </c>
      <c r="D9133" s="1"/>
      <c r="E9133" s="1">
        <v>6</v>
      </c>
      <c r="F9133" s="1">
        <v>3</v>
      </c>
      <c r="G9133" s="1">
        <v>0</v>
      </c>
      <c r="H9133" s="1">
        <v>3</v>
      </c>
      <c r="I9133" s="15">
        <v>0.5</v>
      </c>
      <c r="J9133">
        <f t="shared" si="142"/>
        <v>40</v>
      </c>
    </row>
    <row r="9134" spans="1:10" x14ac:dyDescent="0.3">
      <c r="A9134" t="s">
        <v>8876</v>
      </c>
      <c r="C9134" s="18">
        <v>403.4262540641663</v>
      </c>
      <c r="D9134" s="1"/>
      <c r="E9134" s="1">
        <v>16</v>
      </c>
      <c r="F9134" s="1">
        <v>6</v>
      </c>
      <c r="G9134" s="1">
        <v>4</v>
      </c>
      <c r="H9134" s="1">
        <v>6</v>
      </c>
      <c r="I9134" s="15">
        <v>0.5</v>
      </c>
      <c r="J9134">
        <f t="shared" si="142"/>
        <v>40</v>
      </c>
    </row>
    <row r="9135" spans="1:10" x14ac:dyDescent="0.3">
      <c r="A9135" t="s">
        <v>8877</v>
      </c>
      <c r="C9135" s="18">
        <v>403.41222496958443</v>
      </c>
      <c r="D9135" s="1"/>
      <c r="E9135" s="1">
        <v>5</v>
      </c>
      <c r="F9135" s="1">
        <v>2</v>
      </c>
      <c r="G9135" s="1">
        <v>1</v>
      </c>
      <c r="H9135" s="1">
        <v>2</v>
      </c>
      <c r="I9135" s="15">
        <v>0.5</v>
      </c>
      <c r="J9135">
        <f t="shared" si="142"/>
        <v>40</v>
      </c>
    </row>
    <row r="9136" spans="1:10" x14ac:dyDescent="0.3">
      <c r="A9136" t="s">
        <v>8879</v>
      </c>
      <c r="C9136" s="18">
        <v>403.40265607684165</v>
      </c>
      <c r="D9136" s="1"/>
      <c r="E9136" s="1">
        <v>4</v>
      </c>
      <c r="F9136" s="1">
        <v>2</v>
      </c>
      <c r="G9136" s="1">
        <v>0</v>
      </c>
      <c r="H9136" s="1">
        <v>2</v>
      </c>
      <c r="I9136" s="15">
        <v>0.5</v>
      </c>
      <c r="J9136">
        <f t="shared" si="142"/>
        <v>40</v>
      </c>
    </row>
    <row r="9137" spans="1:10" x14ac:dyDescent="0.3">
      <c r="A9137" t="s">
        <v>11165</v>
      </c>
      <c r="C9137" s="18">
        <v>403.40193909526886</v>
      </c>
      <c r="D9137" s="1"/>
      <c r="E9137" s="1">
        <v>6</v>
      </c>
      <c r="F9137" s="1">
        <v>3</v>
      </c>
      <c r="G9137" s="1">
        <v>0</v>
      </c>
      <c r="H9137" s="1">
        <v>3</v>
      </c>
      <c r="I9137" s="15">
        <v>0.5</v>
      </c>
      <c r="J9137">
        <f t="shared" si="142"/>
        <v>40</v>
      </c>
    </row>
    <row r="9138" spans="1:10" x14ac:dyDescent="0.3">
      <c r="A9138" t="s">
        <v>8880</v>
      </c>
      <c r="C9138" s="18">
        <v>403.39306413243281</v>
      </c>
      <c r="D9138" s="1"/>
      <c r="E9138" s="1">
        <v>8</v>
      </c>
      <c r="F9138" s="1">
        <v>4</v>
      </c>
      <c r="G9138" s="1">
        <v>0</v>
      </c>
      <c r="H9138" s="1">
        <v>4</v>
      </c>
      <c r="I9138" s="15">
        <v>0.5</v>
      </c>
      <c r="J9138">
        <f t="shared" si="142"/>
        <v>40</v>
      </c>
    </row>
    <row r="9139" spans="1:10" x14ac:dyDescent="0.3">
      <c r="A9139" t="s">
        <v>9024</v>
      </c>
      <c r="C9139" s="18">
        <v>403.38841626283221</v>
      </c>
      <c r="D9139" s="1"/>
      <c r="E9139" s="1">
        <v>40</v>
      </c>
      <c r="F9139" s="1">
        <v>18</v>
      </c>
      <c r="G9139" s="1">
        <v>6</v>
      </c>
      <c r="H9139" s="1">
        <v>16</v>
      </c>
      <c r="I9139" s="15">
        <v>0.52500000000000002</v>
      </c>
      <c r="J9139">
        <f t="shared" si="142"/>
        <v>20</v>
      </c>
    </row>
    <row r="9140" spans="1:10" x14ac:dyDescent="0.3">
      <c r="A9140" t="s">
        <v>8882</v>
      </c>
      <c r="C9140" s="18">
        <v>403.38280502022377</v>
      </c>
      <c r="D9140" s="1"/>
      <c r="E9140" s="1">
        <v>3</v>
      </c>
      <c r="F9140" s="1">
        <v>2</v>
      </c>
      <c r="G9140" s="1">
        <v>0</v>
      </c>
      <c r="H9140" s="1">
        <v>1</v>
      </c>
      <c r="I9140" s="15">
        <v>0.66666666666666663</v>
      </c>
      <c r="J9140">
        <f t="shared" si="142"/>
        <v>40</v>
      </c>
    </row>
    <row r="9141" spans="1:10" x14ac:dyDescent="0.3">
      <c r="A9141" t="s">
        <v>8926</v>
      </c>
      <c r="C9141" s="18">
        <v>403.36106015780638</v>
      </c>
      <c r="D9141" s="1"/>
      <c r="E9141" s="1">
        <v>9</v>
      </c>
      <c r="F9141" s="1">
        <v>4</v>
      </c>
      <c r="G9141" s="1">
        <v>0</v>
      </c>
      <c r="H9141" s="1">
        <v>5</v>
      </c>
      <c r="I9141" s="15">
        <v>0.44444444444444442</v>
      </c>
      <c r="J9141">
        <f t="shared" si="142"/>
        <v>40</v>
      </c>
    </row>
    <row r="9142" spans="1:10" x14ac:dyDescent="0.3">
      <c r="A9142" t="s">
        <v>8884</v>
      </c>
      <c r="C9142" s="18">
        <v>403.36010046417039</v>
      </c>
      <c r="D9142" s="1"/>
      <c r="E9142" s="1">
        <v>7</v>
      </c>
      <c r="F9142" s="1">
        <v>4</v>
      </c>
      <c r="G9142" s="1">
        <v>0</v>
      </c>
      <c r="H9142" s="1">
        <v>3</v>
      </c>
      <c r="I9142" s="15">
        <v>0.5714285714285714</v>
      </c>
      <c r="J9142">
        <f t="shared" si="142"/>
        <v>40</v>
      </c>
    </row>
    <row r="9143" spans="1:10" x14ac:dyDescent="0.3">
      <c r="A9143" t="s">
        <v>8888</v>
      </c>
      <c r="C9143" s="18">
        <v>403.35979363985086</v>
      </c>
      <c r="D9143" s="1"/>
      <c r="E9143" s="1">
        <v>6</v>
      </c>
      <c r="F9143" s="1">
        <v>3</v>
      </c>
      <c r="G9143" s="1">
        <v>0</v>
      </c>
      <c r="H9143" s="1">
        <v>3</v>
      </c>
      <c r="I9143" s="15">
        <v>0.5</v>
      </c>
      <c r="J9143">
        <f t="shared" si="142"/>
        <v>40</v>
      </c>
    </row>
    <row r="9144" spans="1:10" x14ac:dyDescent="0.3">
      <c r="A9144" t="s">
        <v>8885</v>
      </c>
      <c r="C9144" s="18">
        <v>403.35568801249991</v>
      </c>
      <c r="D9144" s="1"/>
      <c r="E9144" s="1">
        <v>17</v>
      </c>
      <c r="F9144" s="1">
        <v>9</v>
      </c>
      <c r="G9144" s="1">
        <v>0</v>
      </c>
      <c r="H9144" s="1">
        <v>8</v>
      </c>
      <c r="I9144" s="15">
        <v>0.52941176470588236</v>
      </c>
      <c r="J9144">
        <f t="shared" si="142"/>
        <v>40</v>
      </c>
    </row>
    <row r="9145" spans="1:10" x14ac:dyDescent="0.3">
      <c r="A9145" t="s">
        <v>8883</v>
      </c>
      <c r="C9145" s="18">
        <v>403.33557934014692</v>
      </c>
      <c r="D9145" s="1"/>
      <c r="E9145" s="1">
        <v>10</v>
      </c>
      <c r="F9145" s="1">
        <v>5</v>
      </c>
      <c r="G9145" s="1">
        <v>0</v>
      </c>
      <c r="H9145" s="1">
        <v>5</v>
      </c>
      <c r="I9145" s="15">
        <v>0.5</v>
      </c>
      <c r="J9145">
        <f t="shared" si="142"/>
        <v>40</v>
      </c>
    </row>
    <row r="9146" spans="1:10" x14ac:dyDescent="0.3">
      <c r="A9146" t="s">
        <v>8889</v>
      </c>
      <c r="C9146" s="18">
        <v>403.30897825135821</v>
      </c>
      <c r="D9146" s="1"/>
      <c r="E9146" s="1">
        <v>8</v>
      </c>
      <c r="F9146" s="1">
        <v>4</v>
      </c>
      <c r="G9146" s="1">
        <v>0</v>
      </c>
      <c r="H9146" s="1">
        <v>4</v>
      </c>
      <c r="I9146" s="15">
        <v>0.5</v>
      </c>
      <c r="J9146">
        <f t="shared" si="142"/>
        <v>40</v>
      </c>
    </row>
    <row r="9147" spans="1:10" x14ac:dyDescent="0.3">
      <c r="A9147" t="s">
        <v>8887</v>
      </c>
      <c r="C9147" s="18">
        <v>403.30321065172029</v>
      </c>
      <c r="D9147" s="1"/>
      <c r="E9147" s="1">
        <v>33</v>
      </c>
      <c r="F9147" s="1">
        <v>17</v>
      </c>
      <c r="G9147" s="1">
        <v>0</v>
      </c>
      <c r="H9147" s="1">
        <v>16</v>
      </c>
      <c r="I9147" s="15">
        <v>0.51515151515151514</v>
      </c>
      <c r="J9147">
        <f t="shared" si="142"/>
        <v>20</v>
      </c>
    </row>
    <row r="9148" spans="1:10" x14ac:dyDescent="0.3">
      <c r="A9148" t="s">
        <v>8927</v>
      </c>
      <c r="C9148" s="18">
        <v>403.29654507156954</v>
      </c>
      <c r="D9148" s="1"/>
      <c r="E9148" s="1">
        <v>34</v>
      </c>
      <c r="F9148" s="1">
        <v>17</v>
      </c>
      <c r="G9148" s="1">
        <v>1</v>
      </c>
      <c r="H9148" s="1">
        <v>16</v>
      </c>
      <c r="I9148" s="15">
        <v>0.51470588235294112</v>
      </c>
      <c r="J9148">
        <f t="shared" si="142"/>
        <v>20</v>
      </c>
    </row>
    <row r="9149" spans="1:10" x14ac:dyDescent="0.3">
      <c r="A9149" t="s">
        <v>8890</v>
      </c>
      <c r="C9149" s="18">
        <v>403.2931718614509</v>
      </c>
      <c r="D9149" s="1"/>
      <c r="E9149" s="1">
        <v>38</v>
      </c>
      <c r="F9149" s="1">
        <v>21</v>
      </c>
      <c r="G9149" s="1">
        <v>1</v>
      </c>
      <c r="H9149" s="1">
        <v>16</v>
      </c>
      <c r="I9149" s="15">
        <v>0.56578947368421051</v>
      </c>
      <c r="J9149">
        <f t="shared" si="142"/>
        <v>20</v>
      </c>
    </row>
    <row r="9150" spans="1:10" x14ac:dyDescent="0.3">
      <c r="A9150" t="s">
        <v>8891</v>
      </c>
      <c r="C9150" s="18">
        <v>403.28341767661698</v>
      </c>
      <c r="D9150" s="1"/>
      <c r="E9150" s="1">
        <v>16</v>
      </c>
      <c r="F9150" s="1">
        <v>7</v>
      </c>
      <c r="G9150" s="1">
        <v>2</v>
      </c>
      <c r="H9150" s="1">
        <v>7</v>
      </c>
      <c r="I9150" s="15">
        <v>0.5</v>
      </c>
      <c r="J9150">
        <f t="shared" si="142"/>
        <v>40</v>
      </c>
    </row>
    <row r="9151" spans="1:10" x14ac:dyDescent="0.3">
      <c r="A9151" t="s">
        <v>8892</v>
      </c>
      <c r="C9151" s="18">
        <v>403.27891016666479</v>
      </c>
      <c r="D9151" s="1"/>
      <c r="E9151" s="1">
        <v>11</v>
      </c>
      <c r="F9151" s="1">
        <v>6</v>
      </c>
      <c r="G9151" s="1">
        <v>0</v>
      </c>
      <c r="H9151" s="1">
        <v>5</v>
      </c>
      <c r="I9151" s="15">
        <v>0.54545454545454541</v>
      </c>
      <c r="J9151">
        <f t="shared" si="142"/>
        <v>40</v>
      </c>
    </row>
    <row r="9152" spans="1:10" x14ac:dyDescent="0.3">
      <c r="A9152" t="s">
        <v>8893</v>
      </c>
      <c r="C9152" s="18">
        <v>403.27205382108855</v>
      </c>
      <c r="D9152" s="1"/>
      <c r="E9152" s="1">
        <v>8</v>
      </c>
      <c r="F9152" s="1">
        <v>4</v>
      </c>
      <c r="G9152" s="1">
        <v>0</v>
      </c>
      <c r="H9152" s="1">
        <v>4</v>
      </c>
      <c r="I9152" s="15">
        <v>0.5</v>
      </c>
      <c r="J9152">
        <f t="shared" si="142"/>
        <v>40</v>
      </c>
    </row>
    <row r="9153" spans="1:10" x14ac:dyDescent="0.3">
      <c r="A9153" t="s">
        <v>8894</v>
      </c>
      <c r="C9153" s="18">
        <v>403.27030401610108</v>
      </c>
      <c r="D9153" s="1"/>
      <c r="E9153" s="1">
        <v>6</v>
      </c>
      <c r="F9153" s="1">
        <v>3</v>
      </c>
      <c r="G9153" s="1">
        <v>0</v>
      </c>
      <c r="H9153" s="1">
        <v>3</v>
      </c>
      <c r="I9153" s="15">
        <v>0.5</v>
      </c>
      <c r="J9153">
        <f t="shared" si="142"/>
        <v>40</v>
      </c>
    </row>
    <row r="9154" spans="1:10" x14ac:dyDescent="0.3">
      <c r="A9154" t="s">
        <v>8895</v>
      </c>
      <c r="C9154" s="18">
        <v>403.26133512408478</v>
      </c>
      <c r="D9154" s="1"/>
      <c r="E9154" s="1">
        <v>3</v>
      </c>
      <c r="F9154" s="1">
        <v>1</v>
      </c>
      <c r="G9154" s="1">
        <v>1</v>
      </c>
      <c r="H9154" s="1">
        <v>1</v>
      </c>
      <c r="I9154" s="15">
        <v>0.5</v>
      </c>
      <c r="J9154">
        <f t="shared" si="142"/>
        <v>40</v>
      </c>
    </row>
    <row r="9155" spans="1:10" x14ac:dyDescent="0.3">
      <c r="A9155" t="s">
        <v>8896</v>
      </c>
      <c r="C9155" s="18">
        <v>403.254577394487</v>
      </c>
      <c r="D9155" s="1"/>
      <c r="E9155" s="1">
        <v>3</v>
      </c>
      <c r="F9155" s="1">
        <v>2</v>
      </c>
      <c r="G9155" s="1">
        <v>0</v>
      </c>
      <c r="H9155" s="1">
        <v>1</v>
      </c>
      <c r="I9155" s="15">
        <v>0.66666666666666663</v>
      </c>
      <c r="J9155">
        <f t="shared" si="142"/>
        <v>40</v>
      </c>
    </row>
    <row r="9156" spans="1:10" x14ac:dyDescent="0.3">
      <c r="A9156" t="s">
        <v>8897</v>
      </c>
      <c r="C9156" s="18">
        <v>403.24841099585723</v>
      </c>
      <c r="D9156" s="1"/>
      <c r="E9156" s="1">
        <v>5</v>
      </c>
      <c r="F9156" s="1">
        <v>2</v>
      </c>
      <c r="G9156" s="1">
        <v>1</v>
      </c>
      <c r="H9156" s="1">
        <v>2</v>
      </c>
      <c r="I9156" s="15">
        <v>0.5</v>
      </c>
      <c r="J9156">
        <f t="shared" ref="J9156:J9219" si="143">IF(E9156&lt;=30,40,20)</f>
        <v>40</v>
      </c>
    </row>
    <row r="9157" spans="1:10" x14ac:dyDescent="0.3">
      <c r="A9157" t="s">
        <v>8989</v>
      </c>
      <c r="C9157" s="18">
        <v>403.2394741182701</v>
      </c>
      <c r="D9157" s="1"/>
      <c r="E9157" s="1">
        <v>27</v>
      </c>
      <c r="F9157" s="1">
        <v>12</v>
      </c>
      <c r="G9157" s="1">
        <v>1</v>
      </c>
      <c r="H9157" s="1">
        <v>14</v>
      </c>
      <c r="I9157" s="15">
        <v>0.46296296296296297</v>
      </c>
      <c r="J9157">
        <f t="shared" si="143"/>
        <v>40</v>
      </c>
    </row>
    <row r="9158" spans="1:10" x14ac:dyDescent="0.3">
      <c r="A9158" t="s">
        <v>8898</v>
      </c>
      <c r="C9158" s="18">
        <v>403.22774953336204</v>
      </c>
      <c r="D9158" s="1"/>
      <c r="E9158" s="1">
        <v>5</v>
      </c>
      <c r="F9158" s="1">
        <v>3</v>
      </c>
      <c r="G9158" s="1">
        <v>0</v>
      </c>
      <c r="H9158" s="1">
        <v>2</v>
      </c>
      <c r="I9158" s="15">
        <v>0.6</v>
      </c>
      <c r="J9158">
        <f t="shared" si="143"/>
        <v>40</v>
      </c>
    </row>
    <row r="9159" spans="1:10" x14ac:dyDescent="0.3">
      <c r="A9159" t="s">
        <v>9074</v>
      </c>
      <c r="C9159" s="18">
        <v>403.22040104464679</v>
      </c>
      <c r="D9159" s="1"/>
      <c r="E9159" s="1">
        <v>8</v>
      </c>
      <c r="F9159" s="1">
        <v>4</v>
      </c>
      <c r="G9159" s="1">
        <v>0</v>
      </c>
      <c r="H9159" s="1">
        <v>4</v>
      </c>
      <c r="I9159" s="15">
        <v>0.5</v>
      </c>
      <c r="J9159">
        <f t="shared" si="143"/>
        <v>40</v>
      </c>
    </row>
    <row r="9160" spans="1:10" x14ac:dyDescent="0.3">
      <c r="A9160" t="s">
        <v>9135</v>
      </c>
      <c r="C9160" s="18">
        <v>403.20929580647356</v>
      </c>
      <c r="D9160" s="1"/>
      <c r="E9160" s="1">
        <v>6</v>
      </c>
      <c r="F9160" s="1">
        <v>3</v>
      </c>
      <c r="G9160" s="1">
        <v>0</v>
      </c>
      <c r="H9160" s="1">
        <v>3</v>
      </c>
      <c r="I9160" s="15">
        <v>0.5</v>
      </c>
      <c r="J9160">
        <f t="shared" si="143"/>
        <v>40</v>
      </c>
    </row>
    <row r="9161" spans="1:10" x14ac:dyDescent="0.3">
      <c r="A9161" t="s">
        <v>8899</v>
      </c>
      <c r="C9161" s="18">
        <v>403.20442356501275</v>
      </c>
      <c r="D9161" s="1"/>
      <c r="E9161" s="1">
        <v>6</v>
      </c>
      <c r="F9161" s="1">
        <v>3</v>
      </c>
      <c r="G9161" s="1">
        <v>0</v>
      </c>
      <c r="H9161" s="1">
        <v>3</v>
      </c>
      <c r="I9161" s="15">
        <v>0.5</v>
      </c>
      <c r="J9161">
        <f t="shared" si="143"/>
        <v>40</v>
      </c>
    </row>
    <row r="9162" spans="1:10" x14ac:dyDescent="0.3">
      <c r="A9162" t="s">
        <v>8900</v>
      </c>
      <c r="C9162" s="18">
        <v>403.19045985693742</v>
      </c>
      <c r="D9162" s="1"/>
      <c r="E9162" s="1">
        <v>8</v>
      </c>
      <c r="F9162" s="1">
        <v>4</v>
      </c>
      <c r="G9162" s="1">
        <v>0</v>
      </c>
      <c r="H9162" s="1">
        <v>4</v>
      </c>
      <c r="I9162" s="15">
        <v>0.5</v>
      </c>
      <c r="J9162">
        <f t="shared" si="143"/>
        <v>40</v>
      </c>
    </row>
    <row r="9163" spans="1:10" x14ac:dyDescent="0.3">
      <c r="A9163" t="s">
        <v>8901</v>
      </c>
      <c r="C9163" s="18">
        <v>403.18618349268803</v>
      </c>
      <c r="D9163" s="1"/>
      <c r="E9163" s="1">
        <v>2</v>
      </c>
      <c r="F9163" s="1">
        <v>1</v>
      </c>
      <c r="G9163" s="1">
        <v>0</v>
      </c>
      <c r="H9163" s="1">
        <v>1</v>
      </c>
      <c r="I9163" s="15">
        <v>0.5</v>
      </c>
      <c r="J9163">
        <f t="shared" si="143"/>
        <v>40</v>
      </c>
    </row>
    <row r="9164" spans="1:10" x14ac:dyDescent="0.3">
      <c r="A9164" t="s">
        <v>8902</v>
      </c>
      <c r="C9164" s="18">
        <v>403.17487696092888</v>
      </c>
      <c r="D9164" s="1"/>
      <c r="E9164" s="1">
        <v>16</v>
      </c>
      <c r="F9164" s="1">
        <v>7</v>
      </c>
      <c r="G9164" s="1">
        <v>0</v>
      </c>
      <c r="H9164" s="1">
        <v>9</v>
      </c>
      <c r="I9164" s="15">
        <v>0.4375</v>
      </c>
      <c r="J9164">
        <f t="shared" si="143"/>
        <v>40</v>
      </c>
    </row>
    <row r="9165" spans="1:10" x14ac:dyDescent="0.3">
      <c r="A9165" t="s">
        <v>8903</v>
      </c>
      <c r="C9165" s="18">
        <v>403.15639386475368</v>
      </c>
      <c r="D9165" s="1"/>
      <c r="E9165" s="1">
        <v>5</v>
      </c>
      <c r="F9165" s="1">
        <v>3</v>
      </c>
      <c r="G9165" s="1">
        <v>0</v>
      </c>
      <c r="H9165" s="1">
        <v>2</v>
      </c>
      <c r="I9165" s="15">
        <v>0.6</v>
      </c>
      <c r="J9165">
        <f t="shared" si="143"/>
        <v>40</v>
      </c>
    </row>
    <row r="9166" spans="1:10" x14ac:dyDescent="0.3">
      <c r="A9166" t="s">
        <v>8904</v>
      </c>
      <c r="C9166" s="18">
        <v>403.1562657752545</v>
      </c>
      <c r="D9166" s="1"/>
      <c r="E9166" s="1">
        <v>3</v>
      </c>
      <c r="F9166" s="1">
        <v>1</v>
      </c>
      <c r="G9166" s="1">
        <v>1</v>
      </c>
      <c r="H9166" s="1">
        <v>1</v>
      </c>
      <c r="I9166" s="15">
        <v>0.5</v>
      </c>
      <c r="J9166">
        <f t="shared" si="143"/>
        <v>40</v>
      </c>
    </row>
    <row r="9167" spans="1:10" x14ac:dyDescent="0.3">
      <c r="A9167" t="s">
        <v>8905</v>
      </c>
      <c r="C9167" s="18">
        <v>403.14647973619265</v>
      </c>
      <c r="D9167" s="1"/>
      <c r="E9167" s="1">
        <v>68</v>
      </c>
      <c r="F9167" s="1">
        <v>26</v>
      </c>
      <c r="G9167" s="1">
        <v>0</v>
      </c>
      <c r="H9167" s="1">
        <v>42</v>
      </c>
      <c r="I9167" s="15">
        <v>0.38235294117647056</v>
      </c>
      <c r="J9167">
        <f t="shared" si="143"/>
        <v>20</v>
      </c>
    </row>
    <row r="9168" spans="1:10" x14ac:dyDescent="0.3">
      <c r="A9168" t="s">
        <v>8906</v>
      </c>
      <c r="C9168" s="18">
        <v>403.14406976969593</v>
      </c>
      <c r="D9168" s="1"/>
      <c r="E9168" s="1">
        <v>31</v>
      </c>
      <c r="F9168" s="1">
        <v>14</v>
      </c>
      <c r="G9168" s="1">
        <v>0</v>
      </c>
      <c r="H9168" s="1">
        <v>17</v>
      </c>
      <c r="I9168" s="15">
        <v>0.45161290322580644</v>
      </c>
      <c r="J9168">
        <f t="shared" si="143"/>
        <v>20</v>
      </c>
    </row>
    <row r="9169" spans="1:10" x14ac:dyDescent="0.3">
      <c r="A9169" t="s">
        <v>8908</v>
      </c>
      <c r="C9169" s="18">
        <v>403.14041674745602</v>
      </c>
      <c r="D9169" s="1"/>
      <c r="E9169" s="1">
        <v>4</v>
      </c>
      <c r="F9169" s="1">
        <v>2</v>
      </c>
      <c r="G9169" s="1">
        <v>0</v>
      </c>
      <c r="H9169" s="1">
        <v>2</v>
      </c>
      <c r="I9169" s="15">
        <v>0.5</v>
      </c>
      <c r="J9169">
        <f t="shared" si="143"/>
        <v>40</v>
      </c>
    </row>
    <row r="9170" spans="1:10" x14ac:dyDescent="0.3">
      <c r="A9170" t="s">
        <v>8909</v>
      </c>
      <c r="C9170" s="18">
        <v>403.13201444521394</v>
      </c>
      <c r="D9170" s="1"/>
      <c r="E9170" s="1">
        <v>4</v>
      </c>
      <c r="F9170" s="1">
        <v>2</v>
      </c>
      <c r="G9170" s="1">
        <v>0</v>
      </c>
      <c r="H9170" s="1">
        <v>2</v>
      </c>
      <c r="I9170" s="15">
        <v>0.5</v>
      </c>
      <c r="J9170">
        <f t="shared" si="143"/>
        <v>40</v>
      </c>
    </row>
    <row r="9171" spans="1:10" x14ac:dyDescent="0.3">
      <c r="A9171" t="s">
        <v>8910</v>
      </c>
      <c r="C9171" s="18">
        <v>403.12788920293104</v>
      </c>
      <c r="D9171" s="1"/>
      <c r="E9171" s="1">
        <v>5</v>
      </c>
      <c r="F9171" s="1">
        <v>2</v>
      </c>
      <c r="G9171" s="1">
        <v>1</v>
      </c>
      <c r="H9171" s="1">
        <v>2</v>
      </c>
      <c r="I9171" s="15">
        <v>0.5</v>
      </c>
      <c r="J9171">
        <f t="shared" si="143"/>
        <v>40</v>
      </c>
    </row>
    <row r="9172" spans="1:10" x14ac:dyDescent="0.3">
      <c r="A9172" t="s">
        <v>8911</v>
      </c>
      <c r="C9172" s="18">
        <v>403.1159983530672</v>
      </c>
      <c r="D9172" s="1"/>
      <c r="E9172" s="1">
        <v>18</v>
      </c>
      <c r="F9172" s="1">
        <v>9</v>
      </c>
      <c r="G9172" s="1">
        <v>0</v>
      </c>
      <c r="H9172" s="1">
        <v>9</v>
      </c>
      <c r="I9172" s="15">
        <v>0.5</v>
      </c>
      <c r="J9172">
        <f t="shared" si="143"/>
        <v>40</v>
      </c>
    </row>
    <row r="9173" spans="1:10" x14ac:dyDescent="0.3">
      <c r="A9173" t="s">
        <v>9114</v>
      </c>
      <c r="C9173" s="18">
        <v>403.10338885869663</v>
      </c>
      <c r="D9173" s="1"/>
      <c r="E9173" s="1">
        <v>14</v>
      </c>
      <c r="F9173" s="1">
        <v>7</v>
      </c>
      <c r="G9173" s="1">
        <v>0</v>
      </c>
      <c r="H9173" s="1">
        <v>7</v>
      </c>
      <c r="I9173" s="15">
        <v>0.5</v>
      </c>
      <c r="J9173">
        <f t="shared" si="143"/>
        <v>40</v>
      </c>
    </row>
    <row r="9174" spans="1:10" x14ac:dyDescent="0.3">
      <c r="A9174" t="s">
        <v>8913</v>
      </c>
      <c r="C9174" s="18">
        <v>403.09552328815073</v>
      </c>
      <c r="D9174" s="1"/>
      <c r="E9174" s="1">
        <v>15</v>
      </c>
      <c r="F9174" s="1">
        <v>7</v>
      </c>
      <c r="G9174" s="1">
        <v>0</v>
      </c>
      <c r="H9174" s="1">
        <v>8</v>
      </c>
      <c r="I9174" s="15">
        <v>0.46666666666666667</v>
      </c>
      <c r="J9174">
        <f t="shared" si="143"/>
        <v>40</v>
      </c>
    </row>
    <row r="9175" spans="1:10" x14ac:dyDescent="0.3">
      <c r="A9175" t="s">
        <v>8914</v>
      </c>
      <c r="C9175" s="18">
        <v>403.09236188035658</v>
      </c>
      <c r="D9175" s="1"/>
      <c r="E9175" s="1">
        <v>6</v>
      </c>
      <c r="F9175" s="1">
        <v>3</v>
      </c>
      <c r="G9175" s="1">
        <v>0</v>
      </c>
      <c r="H9175" s="1">
        <v>3</v>
      </c>
      <c r="I9175" s="15">
        <v>0.5</v>
      </c>
      <c r="J9175">
        <f t="shared" si="143"/>
        <v>40</v>
      </c>
    </row>
    <row r="9176" spans="1:10" x14ac:dyDescent="0.3">
      <c r="A9176" t="s">
        <v>8915</v>
      </c>
      <c r="C9176" s="18">
        <v>403.08569049210837</v>
      </c>
      <c r="D9176" s="1"/>
      <c r="E9176" s="1">
        <v>2</v>
      </c>
      <c r="F9176" s="1">
        <v>1</v>
      </c>
      <c r="G9176" s="1">
        <v>0</v>
      </c>
      <c r="H9176" s="1">
        <v>1</v>
      </c>
      <c r="I9176" s="15">
        <v>0.5</v>
      </c>
      <c r="J9176">
        <f t="shared" si="143"/>
        <v>40</v>
      </c>
    </row>
    <row r="9177" spans="1:10" x14ac:dyDescent="0.3">
      <c r="A9177" t="s">
        <v>8916</v>
      </c>
      <c r="C9177" s="18">
        <v>403.07969048800362</v>
      </c>
      <c r="D9177" s="1"/>
      <c r="E9177" s="1">
        <v>3</v>
      </c>
      <c r="F9177" s="1">
        <v>1</v>
      </c>
      <c r="G9177" s="1">
        <v>1</v>
      </c>
      <c r="H9177" s="1">
        <v>1</v>
      </c>
      <c r="I9177" s="15">
        <v>0.5</v>
      </c>
      <c r="J9177">
        <f t="shared" si="143"/>
        <v>40</v>
      </c>
    </row>
    <row r="9178" spans="1:10" x14ac:dyDescent="0.3">
      <c r="A9178" t="s">
        <v>8918</v>
      </c>
      <c r="C9178" s="18">
        <v>403.03957887320558</v>
      </c>
      <c r="D9178" s="1"/>
      <c r="E9178" s="1">
        <v>8</v>
      </c>
      <c r="F9178" s="1">
        <v>4</v>
      </c>
      <c r="G9178" s="1">
        <v>0</v>
      </c>
      <c r="H9178" s="1">
        <v>4</v>
      </c>
      <c r="I9178" s="15">
        <v>0.5</v>
      </c>
      <c r="J9178">
        <f t="shared" si="143"/>
        <v>40</v>
      </c>
    </row>
    <row r="9179" spans="1:10" x14ac:dyDescent="0.3">
      <c r="A9179" t="s">
        <v>8920</v>
      </c>
      <c r="C9179" s="18">
        <v>403.00269628059237</v>
      </c>
      <c r="D9179" s="1"/>
      <c r="E9179" s="1">
        <v>6</v>
      </c>
      <c r="F9179" s="1">
        <v>3</v>
      </c>
      <c r="G9179" s="1">
        <v>0</v>
      </c>
      <c r="H9179" s="1">
        <v>3</v>
      </c>
      <c r="I9179" s="15">
        <v>0.5</v>
      </c>
      <c r="J9179">
        <f t="shared" si="143"/>
        <v>40</v>
      </c>
    </row>
    <row r="9180" spans="1:10" x14ac:dyDescent="0.3">
      <c r="A9180" t="s">
        <v>8968</v>
      </c>
      <c r="C9180" s="18">
        <v>403.00226859096722</v>
      </c>
      <c r="D9180" s="1"/>
      <c r="E9180" s="1">
        <v>11</v>
      </c>
      <c r="F9180" s="1">
        <v>6</v>
      </c>
      <c r="G9180" s="1">
        <v>0</v>
      </c>
      <c r="H9180" s="1">
        <v>5</v>
      </c>
      <c r="I9180" s="15">
        <v>0.54545454545454541</v>
      </c>
      <c r="J9180">
        <f t="shared" si="143"/>
        <v>40</v>
      </c>
    </row>
    <row r="9181" spans="1:10" x14ac:dyDescent="0.3">
      <c r="A9181" t="s">
        <v>9182</v>
      </c>
      <c r="C9181" s="18">
        <v>402.99914438867916</v>
      </c>
      <c r="D9181" s="1"/>
      <c r="E9181" s="1">
        <v>6</v>
      </c>
      <c r="F9181" s="1">
        <v>3</v>
      </c>
      <c r="G9181" s="1">
        <v>0</v>
      </c>
      <c r="H9181" s="1">
        <v>3</v>
      </c>
      <c r="I9181" s="15">
        <v>0.5</v>
      </c>
      <c r="J9181">
        <f t="shared" si="143"/>
        <v>40</v>
      </c>
    </row>
    <row r="9182" spans="1:10" x14ac:dyDescent="0.3">
      <c r="A9182" t="s">
        <v>8921</v>
      </c>
      <c r="C9182" s="18">
        <v>402.993621812556</v>
      </c>
      <c r="D9182" s="1"/>
      <c r="E9182" s="1">
        <v>6</v>
      </c>
      <c r="F9182" s="1">
        <v>3</v>
      </c>
      <c r="G9182" s="1">
        <v>0</v>
      </c>
      <c r="H9182" s="1">
        <v>3</v>
      </c>
      <c r="I9182" s="15">
        <v>0.5</v>
      </c>
      <c r="J9182">
        <f t="shared" si="143"/>
        <v>40</v>
      </c>
    </row>
    <row r="9183" spans="1:10" x14ac:dyDescent="0.3">
      <c r="A9183" t="s">
        <v>8923</v>
      </c>
      <c r="C9183" s="18">
        <v>402.93978700541834</v>
      </c>
      <c r="D9183" s="1"/>
      <c r="E9183" s="1">
        <v>2</v>
      </c>
      <c r="F9183" s="1">
        <v>1</v>
      </c>
      <c r="G9183" s="1">
        <v>0</v>
      </c>
      <c r="H9183" s="1">
        <v>1</v>
      </c>
      <c r="I9183" s="15">
        <v>0.5</v>
      </c>
      <c r="J9183">
        <f t="shared" si="143"/>
        <v>40</v>
      </c>
    </row>
    <row r="9184" spans="1:10" x14ac:dyDescent="0.3">
      <c r="A9184" t="s">
        <v>8924</v>
      </c>
      <c r="C9184" s="18">
        <v>402.9361985961508</v>
      </c>
      <c r="D9184" s="1"/>
      <c r="E9184" s="1">
        <v>6</v>
      </c>
      <c r="F9184" s="1">
        <v>3</v>
      </c>
      <c r="G9184" s="1">
        <v>0</v>
      </c>
      <c r="H9184" s="1">
        <v>3</v>
      </c>
      <c r="I9184" s="15">
        <v>0.5</v>
      </c>
      <c r="J9184">
        <f t="shared" si="143"/>
        <v>40</v>
      </c>
    </row>
    <row r="9185" spans="1:10" x14ac:dyDescent="0.3">
      <c r="A9185" t="s">
        <v>8931</v>
      </c>
      <c r="C9185" s="18">
        <v>402.93374873718619</v>
      </c>
      <c r="D9185" s="1"/>
      <c r="E9185" s="1">
        <v>6</v>
      </c>
      <c r="F9185" s="1">
        <v>3</v>
      </c>
      <c r="G9185" s="1">
        <v>0</v>
      </c>
      <c r="H9185" s="1">
        <v>3</v>
      </c>
      <c r="I9185" s="15">
        <v>0.5</v>
      </c>
      <c r="J9185">
        <f t="shared" si="143"/>
        <v>40</v>
      </c>
    </row>
    <row r="9186" spans="1:10" x14ac:dyDescent="0.3">
      <c r="A9186" t="s">
        <v>8955</v>
      </c>
      <c r="C9186" s="18">
        <v>402.92708336774024</v>
      </c>
      <c r="D9186" s="1"/>
      <c r="E9186" s="1">
        <v>82</v>
      </c>
      <c r="F9186" s="1">
        <v>36</v>
      </c>
      <c r="G9186" s="1">
        <v>3</v>
      </c>
      <c r="H9186" s="1">
        <v>43</v>
      </c>
      <c r="I9186" s="15">
        <v>0.45731707317073172</v>
      </c>
      <c r="J9186">
        <f t="shared" si="143"/>
        <v>20</v>
      </c>
    </row>
    <row r="9187" spans="1:10" x14ac:dyDescent="0.3">
      <c r="A9187" t="s">
        <v>8925</v>
      </c>
      <c r="C9187" s="18">
        <v>402.92598268039524</v>
      </c>
      <c r="D9187" s="1"/>
      <c r="E9187" s="1">
        <v>6</v>
      </c>
      <c r="F9187" s="1">
        <v>3</v>
      </c>
      <c r="G9187" s="1">
        <v>0</v>
      </c>
      <c r="H9187" s="1">
        <v>3</v>
      </c>
      <c r="I9187" s="15">
        <v>0.5</v>
      </c>
      <c r="J9187">
        <f t="shared" si="143"/>
        <v>40</v>
      </c>
    </row>
    <row r="9188" spans="1:10" x14ac:dyDescent="0.3">
      <c r="A9188" t="s">
        <v>8928</v>
      </c>
      <c r="C9188" s="18">
        <v>402.90359626657829</v>
      </c>
      <c r="D9188" s="1"/>
      <c r="E9188" s="1">
        <v>20</v>
      </c>
      <c r="F9188" s="1">
        <v>7</v>
      </c>
      <c r="G9188" s="1">
        <v>1</v>
      </c>
      <c r="H9188" s="1">
        <v>12</v>
      </c>
      <c r="I9188" s="15">
        <v>0.375</v>
      </c>
      <c r="J9188">
        <f t="shared" si="143"/>
        <v>40</v>
      </c>
    </row>
    <row r="9189" spans="1:10" x14ac:dyDescent="0.3">
      <c r="A9189" t="s">
        <v>8929</v>
      </c>
      <c r="C9189" s="18">
        <v>402.89874323927228</v>
      </c>
      <c r="D9189" s="1"/>
      <c r="E9189" s="1">
        <v>38</v>
      </c>
      <c r="F9189" s="1">
        <v>18</v>
      </c>
      <c r="G9189" s="1">
        <v>0</v>
      </c>
      <c r="H9189" s="1">
        <v>20</v>
      </c>
      <c r="I9189" s="15">
        <v>0.47368421052631576</v>
      </c>
      <c r="J9189">
        <f t="shared" si="143"/>
        <v>20</v>
      </c>
    </row>
    <row r="9190" spans="1:10" x14ac:dyDescent="0.3">
      <c r="A9190" t="s">
        <v>7612</v>
      </c>
      <c r="C9190" s="18">
        <v>402.8891640301249</v>
      </c>
      <c r="D9190" s="1"/>
      <c r="E9190" s="1">
        <v>77</v>
      </c>
      <c r="F9190" s="1">
        <v>35</v>
      </c>
      <c r="G9190" s="1">
        <v>3</v>
      </c>
      <c r="H9190" s="1">
        <v>39</v>
      </c>
      <c r="I9190" s="15">
        <v>0.47402597402597402</v>
      </c>
      <c r="J9190">
        <f t="shared" si="143"/>
        <v>20</v>
      </c>
    </row>
    <row r="9191" spans="1:10" x14ac:dyDescent="0.3">
      <c r="A9191" t="s">
        <v>8930</v>
      </c>
      <c r="C9191" s="18">
        <v>402.88218891090776</v>
      </c>
      <c r="D9191" s="1"/>
      <c r="E9191" s="1">
        <v>24</v>
      </c>
      <c r="F9191" s="1">
        <v>12</v>
      </c>
      <c r="G9191" s="1">
        <v>0</v>
      </c>
      <c r="H9191" s="1">
        <v>12</v>
      </c>
      <c r="I9191" s="15">
        <v>0.5</v>
      </c>
      <c r="J9191">
        <f t="shared" si="143"/>
        <v>40</v>
      </c>
    </row>
    <row r="9192" spans="1:10" x14ac:dyDescent="0.3">
      <c r="A9192" t="s">
        <v>8932</v>
      </c>
      <c r="C9192" s="18">
        <v>402.87599885077663</v>
      </c>
      <c r="D9192" s="1"/>
      <c r="E9192" s="1">
        <v>5</v>
      </c>
      <c r="F9192" s="1">
        <v>2</v>
      </c>
      <c r="G9192" s="1">
        <v>1</v>
      </c>
      <c r="H9192" s="1">
        <v>2</v>
      </c>
      <c r="I9192" s="15">
        <v>0.5</v>
      </c>
      <c r="J9192">
        <f t="shared" si="143"/>
        <v>40</v>
      </c>
    </row>
    <row r="9193" spans="1:10" x14ac:dyDescent="0.3">
      <c r="A9193" t="s">
        <v>8933</v>
      </c>
      <c r="C9193" s="18">
        <v>402.87242753097433</v>
      </c>
      <c r="D9193" s="1"/>
      <c r="E9193" s="1">
        <v>5</v>
      </c>
      <c r="F9193" s="1">
        <v>2</v>
      </c>
      <c r="G9193" s="1">
        <v>1</v>
      </c>
      <c r="H9193" s="1">
        <v>2</v>
      </c>
      <c r="I9193" s="15">
        <v>0.5</v>
      </c>
      <c r="J9193">
        <f t="shared" si="143"/>
        <v>40</v>
      </c>
    </row>
    <row r="9194" spans="1:10" x14ac:dyDescent="0.3">
      <c r="A9194" t="s">
        <v>8934</v>
      </c>
      <c r="C9194" s="18">
        <v>402.87218063892971</v>
      </c>
      <c r="D9194" s="1"/>
      <c r="E9194" s="1">
        <v>9</v>
      </c>
      <c r="F9194" s="1">
        <v>5</v>
      </c>
      <c r="G9194" s="1">
        <v>0</v>
      </c>
      <c r="H9194" s="1">
        <v>4</v>
      </c>
      <c r="I9194" s="15">
        <v>0.55555555555555558</v>
      </c>
      <c r="J9194">
        <f t="shared" si="143"/>
        <v>40</v>
      </c>
    </row>
    <row r="9195" spans="1:10" x14ac:dyDescent="0.3">
      <c r="A9195" t="s">
        <v>8935</v>
      </c>
      <c r="C9195" s="18">
        <v>402.87126634585445</v>
      </c>
      <c r="D9195" s="1"/>
      <c r="E9195" s="1">
        <v>8</v>
      </c>
      <c r="F9195" s="1">
        <v>4</v>
      </c>
      <c r="G9195" s="1">
        <v>0</v>
      </c>
      <c r="H9195" s="1">
        <v>4</v>
      </c>
      <c r="I9195" s="15">
        <v>0.5</v>
      </c>
      <c r="J9195">
        <f t="shared" si="143"/>
        <v>40</v>
      </c>
    </row>
    <row r="9196" spans="1:10" x14ac:dyDescent="0.3">
      <c r="A9196" t="s">
        <v>8937</v>
      </c>
      <c r="C9196" s="18">
        <v>402.84685148735798</v>
      </c>
      <c r="D9196" s="1"/>
      <c r="E9196" s="1">
        <v>5</v>
      </c>
      <c r="F9196" s="1">
        <v>2</v>
      </c>
      <c r="G9196" s="1">
        <v>1</v>
      </c>
      <c r="H9196" s="1">
        <v>2</v>
      </c>
      <c r="I9196" s="15">
        <v>0.5</v>
      </c>
      <c r="J9196">
        <f t="shared" si="143"/>
        <v>40</v>
      </c>
    </row>
    <row r="9197" spans="1:10" x14ac:dyDescent="0.3">
      <c r="A9197" t="s">
        <v>8938</v>
      </c>
      <c r="C9197" s="18">
        <v>402.84339690658777</v>
      </c>
      <c r="D9197" s="1"/>
      <c r="E9197" s="1">
        <v>27</v>
      </c>
      <c r="F9197" s="1">
        <v>14</v>
      </c>
      <c r="G9197" s="1">
        <v>1</v>
      </c>
      <c r="H9197" s="1">
        <v>12</v>
      </c>
      <c r="I9197" s="15">
        <v>0.53703703703703709</v>
      </c>
      <c r="J9197">
        <f t="shared" si="143"/>
        <v>40</v>
      </c>
    </row>
    <row r="9198" spans="1:10" x14ac:dyDescent="0.3">
      <c r="A9198" t="s">
        <v>8997</v>
      </c>
      <c r="C9198" s="18">
        <v>402.81291361607953</v>
      </c>
      <c r="D9198" s="1"/>
      <c r="E9198" s="1">
        <v>19</v>
      </c>
      <c r="F9198" s="1">
        <v>8</v>
      </c>
      <c r="G9198" s="1">
        <v>2</v>
      </c>
      <c r="H9198" s="1">
        <v>9</v>
      </c>
      <c r="I9198" s="15">
        <v>0.47368421052631576</v>
      </c>
      <c r="J9198">
        <f t="shared" si="143"/>
        <v>40</v>
      </c>
    </row>
    <row r="9199" spans="1:10" x14ac:dyDescent="0.3">
      <c r="A9199" t="s">
        <v>8942</v>
      </c>
      <c r="C9199" s="18">
        <v>402.80122097406002</v>
      </c>
      <c r="D9199" s="1"/>
      <c r="E9199" s="1">
        <v>6</v>
      </c>
      <c r="F9199" s="1">
        <v>3</v>
      </c>
      <c r="G9199" s="1">
        <v>0</v>
      </c>
      <c r="H9199" s="1">
        <v>3</v>
      </c>
      <c r="I9199" s="15">
        <v>0.5</v>
      </c>
      <c r="J9199">
        <f t="shared" si="143"/>
        <v>40</v>
      </c>
    </row>
    <row r="9200" spans="1:10" x14ac:dyDescent="0.3">
      <c r="A9200" t="s">
        <v>8943</v>
      </c>
      <c r="C9200" s="18">
        <v>402.79800243190135</v>
      </c>
      <c r="D9200" s="1"/>
      <c r="E9200" s="1">
        <v>6</v>
      </c>
      <c r="F9200" s="1">
        <v>2</v>
      </c>
      <c r="G9200" s="1">
        <v>2</v>
      </c>
      <c r="H9200" s="1">
        <v>2</v>
      </c>
      <c r="I9200" s="15">
        <v>0.5</v>
      </c>
      <c r="J9200">
        <f t="shared" si="143"/>
        <v>40</v>
      </c>
    </row>
    <row r="9201" spans="1:10" x14ac:dyDescent="0.3">
      <c r="A9201" t="s">
        <v>8941</v>
      </c>
      <c r="C9201" s="18">
        <v>402.79395850459406</v>
      </c>
      <c r="D9201" s="1"/>
      <c r="E9201" s="1">
        <v>30</v>
      </c>
      <c r="F9201" s="1">
        <v>13</v>
      </c>
      <c r="G9201" s="1">
        <v>3</v>
      </c>
      <c r="H9201" s="1">
        <v>14</v>
      </c>
      <c r="I9201" s="15">
        <v>0.48333333333333334</v>
      </c>
      <c r="J9201">
        <f t="shared" si="143"/>
        <v>40</v>
      </c>
    </row>
    <row r="9202" spans="1:10" x14ac:dyDescent="0.3">
      <c r="A9202" t="s">
        <v>8944</v>
      </c>
      <c r="C9202" s="18">
        <v>402.78903085499428</v>
      </c>
      <c r="D9202" s="1"/>
      <c r="E9202" s="1">
        <v>4</v>
      </c>
      <c r="F9202" s="1">
        <v>2</v>
      </c>
      <c r="G9202" s="1">
        <v>0</v>
      </c>
      <c r="H9202" s="1">
        <v>2</v>
      </c>
      <c r="I9202" s="15">
        <v>0.5</v>
      </c>
      <c r="J9202">
        <f t="shared" si="143"/>
        <v>40</v>
      </c>
    </row>
    <row r="9203" spans="1:10" x14ac:dyDescent="0.3">
      <c r="A9203" t="s">
        <v>8945</v>
      </c>
      <c r="C9203" s="18">
        <v>402.78506968217869</v>
      </c>
      <c r="D9203" s="1"/>
      <c r="E9203" s="1">
        <v>13</v>
      </c>
      <c r="F9203" s="1">
        <v>7</v>
      </c>
      <c r="G9203" s="1">
        <v>0</v>
      </c>
      <c r="H9203" s="1">
        <v>6</v>
      </c>
      <c r="I9203" s="15">
        <v>0.53846153846153844</v>
      </c>
      <c r="J9203">
        <f t="shared" si="143"/>
        <v>40</v>
      </c>
    </row>
    <row r="9204" spans="1:10" x14ac:dyDescent="0.3">
      <c r="A9204" t="s">
        <v>8946</v>
      </c>
      <c r="C9204" s="18">
        <v>402.78407147899037</v>
      </c>
      <c r="D9204" s="1"/>
      <c r="E9204" s="1">
        <v>31</v>
      </c>
      <c r="F9204" s="1">
        <v>11</v>
      </c>
      <c r="G9204" s="1">
        <v>4</v>
      </c>
      <c r="H9204" s="1">
        <v>16</v>
      </c>
      <c r="I9204" s="15">
        <v>0.41935483870967744</v>
      </c>
      <c r="J9204">
        <f t="shared" si="143"/>
        <v>20</v>
      </c>
    </row>
    <row r="9205" spans="1:10" x14ac:dyDescent="0.3">
      <c r="A9205" t="s">
        <v>8947</v>
      </c>
      <c r="C9205" s="18">
        <v>402.7838486586744</v>
      </c>
      <c r="D9205" s="1"/>
      <c r="E9205" s="1">
        <v>2</v>
      </c>
      <c r="F9205" s="1">
        <v>1</v>
      </c>
      <c r="G9205" s="1">
        <v>0</v>
      </c>
      <c r="H9205" s="1">
        <v>1</v>
      </c>
      <c r="I9205" s="15">
        <v>0.5</v>
      </c>
      <c r="J9205">
        <f t="shared" si="143"/>
        <v>40</v>
      </c>
    </row>
    <row r="9206" spans="1:10" x14ac:dyDescent="0.3">
      <c r="A9206" t="s">
        <v>9291</v>
      </c>
      <c r="C9206" s="18">
        <v>402.77433788444893</v>
      </c>
      <c r="D9206" s="1"/>
      <c r="E9206" s="1">
        <v>32</v>
      </c>
      <c r="F9206" s="1">
        <v>10</v>
      </c>
      <c r="G9206" s="1">
        <v>2</v>
      </c>
      <c r="H9206" s="1">
        <v>20</v>
      </c>
      <c r="I9206" s="15">
        <v>0.34375</v>
      </c>
      <c r="J9206">
        <f t="shared" si="143"/>
        <v>20</v>
      </c>
    </row>
    <row r="9207" spans="1:10" x14ac:dyDescent="0.3">
      <c r="A9207" t="s">
        <v>8948</v>
      </c>
      <c r="C9207" s="18">
        <v>402.77263595002637</v>
      </c>
      <c r="D9207" s="1"/>
      <c r="E9207" s="1">
        <v>8</v>
      </c>
      <c r="F9207" s="1">
        <v>4</v>
      </c>
      <c r="G9207" s="1">
        <v>0</v>
      </c>
      <c r="H9207" s="1">
        <v>4</v>
      </c>
      <c r="I9207" s="15">
        <v>0.5</v>
      </c>
      <c r="J9207">
        <f t="shared" si="143"/>
        <v>40</v>
      </c>
    </row>
    <row r="9208" spans="1:10" x14ac:dyDescent="0.3">
      <c r="A9208" t="s">
        <v>8936</v>
      </c>
      <c r="C9208" s="18">
        <v>402.77079849785162</v>
      </c>
      <c r="D9208" s="1"/>
      <c r="E9208" s="1">
        <v>12</v>
      </c>
      <c r="F9208" s="1">
        <v>6</v>
      </c>
      <c r="G9208" s="1">
        <v>0</v>
      </c>
      <c r="H9208" s="1">
        <v>6</v>
      </c>
      <c r="I9208" s="15">
        <v>0.5</v>
      </c>
      <c r="J9208">
        <f t="shared" si="143"/>
        <v>40</v>
      </c>
    </row>
    <row r="9209" spans="1:10" x14ac:dyDescent="0.3">
      <c r="A9209" t="s">
        <v>8949</v>
      </c>
      <c r="C9209" s="18">
        <v>402.76569717126932</v>
      </c>
      <c r="D9209" s="1"/>
      <c r="E9209" s="1">
        <v>6</v>
      </c>
      <c r="F9209" s="1">
        <v>3</v>
      </c>
      <c r="G9209" s="1">
        <v>0</v>
      </c>
      <c r="H9209" s="1">
        <v>3</v>
      </c>
      <c r="I9209" s="15">
        <v>0.5</v>
      </c>
      <c r="J9209">
        <f t="shared" si="143"/>
        <v>40</v>
      </c>
    </row>
    <row r="9210" spans="1:10" x14ac:dyDescent="0.3">
      <c r="A9210" t="s">
        <v>8950</v>
      </c>
      <c r="C9210" s="18">
        <v>402.75255194191044</v>
      </c>
      <c r="D9210" s="1"/>
      <c r="E9210" s="1">
        <v>9</v>
      </c>
      <c r="F9210" s="1">
        <v>3</v>
      </c>
      <c r="G9210" s="1">
        <v>1</v>
      </c>
      <c r="H9210" s="1">
        <v>5</v>
      </c>
      <c r="I9210" s="15">
        <v>0.3888888888888889</v>
      </c>
      <c r="J9210">
        <f t="shared" si="143"/>
        <v>40</v>
      </c>
    </row>
    <row r="9211" spans="1:10" x14ac:dyDescent="0.3">
      <c r="A9211" t="s">
        <v>8951</v>
      </c>
      <c r="C9211" s="18">
        <v>402.74656102853902</v>
      </c>
      <c r="D9211" s="1"/>
      <c r="E9211" s="1">
        <v>2</v>
      </c>
      <c r="F9211" s="1">
        <v>1</v>
      </c>
      <c r="G9211" s="1">
        <v>0</v>
      </c>
      <c r="H9211" s="1">
        <v>1</v>
      </c>
      <c r="I9211" s="15">
        <v>0.5</v>
      </c>
      <c r="J9211">
        <f t="shared" si="143"/>
        <v>40</v>
      </c>
    </row>
    <row r="9212" spans="1:10" x14ac:dyDescent="0.3">
      <c r="A9212" t="s">
        <v>8952</v>
      </c>
      <c r="C9212" s="18">
        <v>402.73870629216469</v>
      </c>
      <c r="D9212" s="1"/>
      <c r="E9212" s="1">
        <v>25</v>
      </c>
      <c r="F9212" s="1">
        <v>12</v>
      </c>
      <c r="G9212" s="1">
        <v>0</v>
      </c>
      <c r="H9212" s="1">
        <v>13</v>
      </c>
      <c r="I9212" s="15">
        <v>0.48</v>
      </c>
      <c r="J9212">
        <f t="shared" si="143"/>
        <v>40</v>
      </c>
    </row>
    <row r="9213" spans="1:10" x14ac:dyDescent="0.3">
      <c r="A9213" t="s">
        <v>8814</v>
      </c>
      <c r="C9213" s="18">
        <v>402.73827487211548</v>
      </c>
      <c r="D9213" s="1"/>
      <c r="E9213" s="1">
        <v>26</v>
      </c>
      <c r="F9213" s="1">
        <v>13</v>
      </c>
      <c r="G9213" s="1">
        <v>1</v>
      </c>
      <c r="H9213" s="1">
        <v>12</v>
      </c>
      <c r="I9213" s="15">
        <v>0.51923076923076927</v>
      </c>
      <c r="J9213">
        <f t="shared" si="143"/>
        <v>40</v>
      </c>
    </row>
    <row r="9214" spans="1:10" x14ac:dyDescent="0.3">
      <c r="A9214" t="s">
        <v>9084</v>
      </c>
      <c r="C9214" s="18">
        <v>402.73719696775527</v>
      </c>
      <c r="D9214" s="1"/>
      <c r="E9214" s="1">
        <v>5</v>
      </c>
      <c r="F9214" s="1">
        <v>2</v>
      </c>
      <c r="G9214" s="1">
        <v>0</v>
      </c>
      <c r="H9214" s="1">
        <v>3</v>
      </c>
      <c r="I9214" s="15">
        <v>0.4</v>
      </c>
      <c r="J9214">
        <f t="shared" si="143"/>
        <v>40</v>
      </c>
    </row>
    <row r="9215" spans="1:10" x14ac:dyDescent="0.3">
      <c r="A9215" t="s">
        <v>8953</v>
      </c>
      <c r="C9215" s="18">
        <v>402.73493242375605</v>
      </c>
      <c r="D9215" s="1"/>
      <c r="E9215" s="1">
        <v>22</v>
      </c>
      <c r="F9215" s="1">
        <v>11</v>
      </c>
      <c r="G9215" s="1">
        <v>1</v>
      </c>
      <c r="H9215" s="1">
        <v>10</v>
      </c>
      <c r="I9215" s="15">
        <v>0.52272727272727271</v>
      </c>
      <c r="J9215">
        <f t="shared" si="143"/>
        <v>40</v>
      </c>
    </row>
    <row r="9216" spans="1:10" x14ac:dyDescent="0.3">
      <c r="A9216" t="s">
        <v>8956</v>
      </c>
      <c r="C9216" s="18">
        <v>402.70565409416309</v>
      </c>
      <c r="D9216" s="1"/>
      <c r="E9216" s="1">
        <v>8</v>
      </c>
      <c r="F9216" s="1">
        <v>4</v>
      </c>
      <c r="G9216" s="1">
        <v>0</v>
      </c>
      <c r="H9216" s="1">
        <v>4</v>
      </c>
      <c r="I9216" s="15">
        <v>0.5</v>
      </c>
      <c r="J9216">
        <f t="shared" si="143"/>
        <v>40</v>
      </c>
    </row>
    <row r="9217" spans="1:10" x14ac:dyDescent="0.3">
      <c r="A9217" t="s">
        <v>8957</v>
      </c>
      <c r="C9217" s="18">
        <v>402.7000702035192</v>
      </c>
      <c r="D9217" s="1"/>
      <c r="E9217" s="1">
        <v>23</v>
      </c>
      <c r="F9217" s="1">
        <v>12</v>
      </c>
      <c r="G9217" s="1">
        <v>2</v>
      </c>
      <c r="H9217" s="1">
        <v>9</v>
      </c>
      <c r="I9217" s="15">
        <v>0.56521739130434778</v>
      </c>
      <c r="J9217">
        <f t="shared" si="143"/>
        <v>40</v>
      </c>
    </row>
    <row r="9218" spans="1:10" x14ac:dyDescent="0.3">
      <c r="A9218" t="s">
        <v>8958</v>
      </c>
      <c r="C9218" s="18">
        <v>402.69760733051709</v>
      </c>
      <c r="D9218" s="1"/>
      <c r="E9218" s="1">
        <v>8</v>
      </c>
      <c r="F9218" s="1">
        <v>4</v>
      </c>
      <c r="G9218" s="1">
        <v>0</v>
      </c>
      <c r="H9218" s="1">
        <v>4</v>
      </c>
      <c r="I9218" s="15">
        <v>0.5</v>
      </c>
      <c r="J9218">
        <f t="shared" si="143"/>
        <v>40</v>
      </c>
    </row>
    <row r="9219" spans="1:10" x14ac:dyDescent="0.3">
      <c r="A9219" t="s">
        <v>8959</v>
      </c>
      <c r="C9219" s="18">
        <v>402.69631774696842</v>
      </c>
      <c r="D9219" s="1"/>
      <c r="E9219" s="1">
        <v>11</v>
      </c>
      <c r="F9219" s="1">
        <v>5</v>
      </c>
      <c r="G9219" s="1">
        <v>1</v>
      </c>
      <c r="H9219" s="1">
        <v>5</v>
      </c>
      <c r="I9219" s="15">
        <v>0.5</v>
      </c>
      <c r="J9219">
        <f t="shared" si="143"/>
        <v>40</v>
      </c>
    </row>
    <row r="9220" spans="1:10" x14ac:dyDescent="0.3">
      <c r="A9220" t="s">
        <v>8960</v>
      </c>
      <c r="C9220" s="18">
        <v>402.69227514867174</v>
      </c>
      <c r="D9220" s="1"/>
      <c r="E9220" s="1">
        <v>6</v>
      </c>
      <c r="F9220" s="1">
        <v>3</v>
      </c>
      <c r="G9220" s="1">
        <v>0</v>
      </c>
      <c r="H9220" s="1">
        <v>3</v>
      </c>
      <c r="I9220" s="15">
        <v>0.5</v>
      </c>
      <c r="J9220">
        <f t="shared" ref="J9220:J9283" si="144">IF(E9220&lt;=30,40,20)</f>
        <v>40</v>
      </c>
    </row>
    <row r="9221" spans="1:10" x14ac:dyDescent="0.3">
      <c r="A9221" t="s">
        <v>8961</v>
      </c>
      <c r="C9221" s="18">
        <v>402.68621664087277</v>
      </c>
      <c r="D9221" s="1"/>
      <c r="E9221" s="1">
        <v>3</v>
      </c>
      <c r="F9221" s="1">
        <v>1</v>
      </c>
      <c r="G9221" s="1">
        <v>1</v>
      </c>
      <c r="H9221" s="1">
        <v>1</v>
      </c>
      <c r="I9221" s="15">
        <v>0.5</v>
      </c>
      <c r="J9221">
        <f t="shared" si="144"/>
        <v>40</v>
      </c>
    </row>
    <row r="9222" spans="1:10" x14ac:dyDescent="0.3">
      <c r="A9222" t="s">
        <v>8962</v>
      </c>
      <c r="C9222" s="18">
        <v>402.68578146493877</v>
      </c>
      <c r="D9222" s="1"/>
      <c r="E9222" s="1">
        <v>12</v>
      </c>
      <c r="F9222" s="1">
        <v>7</v>
      </c>
      <c r="G9222" s="1">
        <v>1</v>
      </c>
      <c r="H9222" s="1">
        <v>4</v>
      </c>
      <c r="I9222" s="15">
        <v>0.625</v>
      </c>
      <c r="J9222">
        <f t="shared" si="144"/>
        <v>40</v>
      </c>
    </row>
    <row r="9223" spans="1:10" x14ac:dyDescent="0.3">
      <c r="A9223" t="s">
        <v>8963</v>
      </c>
      <c r="C9223" s="18">
        <v>402.68547127216476</v>
      </c>
      <c r="D9223" s="1"/>
      <c r="E9223" s="1">
        <v>13</v>
      </c>
      <c r="F9223" s="1">
        <v>6</v>
      </c>
      <c r="G9223" s="1">
        <v>1</v>
      </c>
      <c r="H9223" s="1">
        <v>6</v>
      </c>
      <c r="I9223" s="15">
        <v>0.5</v>
      </c>
      <c r="J9223">
        <f t="shared" si="144"/>
        <v>40</v>
      </c>
    </row>
    <row r="9224" spans="1:10" x14ac:dyDescent="0.3">
      <c r="A9224" t="s">
        <v>8964</v>
      </c>
      <c r="C9224" s="18">
        <v>402.67099103560048</v>
      </c>
      <c r="D9224" s="1"/>
      <c r="E9224" s="1">
        <v>14</v>
      </c>
      <c r="F9224" s="1">
        <v>6</v>
      </c>
      <c r="G9224" s="1">
        <v>2</v>
      </c>
      <c r="H9224" s="1">
        <v>6</v>
      </c>
      <c r="I9224" s="15">
        <v>0.5</v>
      </c>
      <c r="J9224">
        <f t="shared" si="144"/>
        <v>40</v>
      </c>
    </row>
    <row r="9225" spans="1:10" x14ac:dyDescent="0.3">
      <c r="A9225" t="s">
        <v>10691</v>
      </c>
      <c r="C9225" s="18">
        <v>402.65475578621874</v>
      </c>
      <c r="D9225" s="1"/>
      <c r="E9225" s="1">
        <v>8</v>
      </c>
      <c r="F9225" s="1">
        <v>3</v>
      </c>
      <c r="G9225" s="1">
        <v>0</v>
      </c>
      <c r="H9225" s="1">
        <v>5</v>
      </c>
      <c r="I9225" s="15">
        <v>0.375</v>
      </c>
      <c r="J9225">
        <f t="shared" si="144"/>
        <v>40</v>
      </c>
    </row>
    <row r="9226" spans="1:10" x14ac:dyDescent="0.3">
      <c r="A9226" t="s">
        <v>9231</v>
      </c>
      <c r="C9226" s="18">
        <v>402.64934065490701</v>
      </c>
      <c r="D9226" s="1"/>
      <c r="E9226" s="1">
        <v>14</v>
      </c>
      <c r="F9226" s="1">
        <v>6</v>
      </c>
      <c r="G9226" s="1">
        <v>2</v>
      </c>
      <c r="H9226" s="1">
        <v>6</v>
      </c>
      <c r="I9226" s="15">
        <v>0.5</v>
      </c>
      <c r="J9226">
        <f t="shared" si="144"/>
        <v>40</v>
      </c>
    </row>
    <row r="9227" spans="1:10" x14ac:dyDescent="0.3">
      <c r="A9227" t="s">
        <v>9858</v>
      </c>
      <c r="C9227" s="18">
        <v>402.63653597277136</v>
      </c>
      <c r="D9227" s="1"/>
      <c r="E9227" s="1">
        <v>5</v>
      </c>
      <c r="F9227" s="1">
        <v>0</v>
      </c>
      <c r="G9227" s="1">
        <v>5</v>
      </c>
      <c r="H9227" s="1">
        <v>0</v>
      </c>
      <c r="I9227" s="15">
        <v>0.5</v>
      </c>
      <c r="J9227">
        <f t="shared" si="144"/>
        <v>40</v>
      </c>
    </row>
    <row r="9228" spans="1:10" x14ac:dyDescent="0.3">
      <c r="A9228" t="s">
        <v>8967</v>
      </c>
      <c r="C9228" s="18">
        <v>402.63638076069464</v>
      </c>
      <c r="D9228" s="1"/>
      <c r="E9228" s="1">
        <v>5</v>
      </c>
      <c r="F9228" s="1">
        <v>2</v>
      </c>
      <c r="G9228" s="1">
        <v>0</v>
      </c>
      <c r="H9228" s="1">
        <v>3</v>
      </c>
      <c r="I9228" s="15">
        <v>0.4</v>
      </c>
      <c r="J9228">
        <f t="shared" si="144"/>
        <v>40</v>
      </c>
    </row>
    <row r="9229" spans="1:10" x14ac:dyDescent="0.3">
      <c r="A9229" t="s">
        <v>8969</v>
      </c>
      <c r="C9229" s="18">
        <v>402.6125810043568</v>
      </c>
      <c r="D9229" s="1"/>
      <c r="E9229" s="1">
        <v>2</v>
      </c>
      <c r="F9229" s="1">
        <v>1</v>
      </c>
      <c r="G9229" s="1">
        <v>0</v>
      </c>
      <c r="H9229" s="1">
        <v>1</v>
      </c>
      <c r="I9229" s="15">
        <v>0.5</v>
      </c>
      <c r="J9229">
        <f t="shared" si="144"/>
        <v>40</v>
      </c>
    </row>
    <row r="9230" spans="1:10" x14ac:dyDescent="0.3">
      <c r="A9230" t="s">
        <v>8966</v>
      </c>
      <c r="C9230" s="18">
        <v>402.60574940874534</v>
      </c>
      <c r="D9230" s="1"/>
      <c r="E9230" s="1">
        <v>85</v>
      </c>
      <c r="F9230" s="1">
        <v>39</v>
      </c>
      <c r="G9230" s="1">
        <v>1</v>
      </c>
      <c r="H9230" s="1">
        <v>45</v>
      </c>
      <c r="I9230" s="15">
        <v>0.46470588235294119</v>
      </c>
      <c r="J9230">
        <f t="shared" si="144"/>
        <v>20</v>
      </c>
    </row>
    <row r="9231" spans="1:10" x14ac:dyDescent="0.3">
      <c r="A9231" t="s">
        <v>8970</v>
      </c>
      <c r="C9231" s="18">
        <v>402.59244281805161</v>
      </c>
      <c r="D9231" s="1"/>
      <c r="E9231" s="1">
        <v>31</v>
      </c>
      <c r="F9231" s="1">
        <v>15</v>
      </c>
      <c r="G9231" s="1">
        <v>0</v>
      </c>
      <c r="H9231" s="1">
        <v>16</v>
      </c>
      <c r="I9231" s="15">
        <v>0.4838709677419355</v>
      </c>
      <c r="J9231">
        <f t="shared" si="144"/>
        <v>20</v>
      </c>
    </row>
    <row r="9232" spans="1:10" x14ac:dyDescent="0.3">
      <c r="A9232" t="s">
        <v>8314</v>
      </c>
      <c r="C9232" s="18">
        <v>402.59044884270475</v>
      </c>
      <c r="D9232" s="1"/>
      <c r="E9232" s="1">
        <v>14</v>
      </c>
      <c r="F9232" s="1">
        <v>6</v>
      </c>
      <c r="G9232" s="1">
        <v>2</v>
      </c>
      <c r="H9232" s="1">
        <v>6</v>
      </c>
      <c r="I9232" s="15">
        <v>0.5</v>
      </c>
      <c r="J9232">
        <f t="shared" si="144"/>
        <v>40</v>
      </c>
    </row>
    <row r="9233" spans="1:10" x14ac:dyDescent="0.3">
      <c r="A9233" t="s">
        <v>8971</v>
      </c>
      <c r="C9233" s="18">
        <v>402.58799829623121</v>
      </c>
      <c r="D9233" s="1"/>
      <c r="E9233" s="1">
        <v>28</v>
      </c>
      <c r="F9233" s="1">
        <v>13</v>
      </c>
      <c r="G9233" s="1">
        <v>1</v>
      </c>
      <c r="H9233" s="1">
        <v>14</v>
      </c>
      <c r="I9233" s="15">
        <v>0.48214285714285715</v>
      </c>
      <c r="J9233">
        <f t="shared" si="144"/>
        <v>40</v>
      </c>
    </row>
    <row r="9234" spans="1:10" x14ac:dyDescent="0.3">
      <c r="A9234" t="s">
        <v>9377</v>
      </c>
      <c r="C9234" s="18">
        <v>402.58059572992067</v>
      </c>
      <c r="D9234" s="1"/>
      <c r="E9234" s="1">
        <v>12</v>
      </c>
      <c r="F9234" s="1">
        <v>6</v>
      </c>
      <c r="G9234" s="1">
        <v>0</v>
      </c>
      <c r="H9234" s="1">
        <v>6</v>
      </c>
      <c r="I9234" s="15">
        <v>0.5</v>
      </c>
      <c r="J9234">
        <f t="shared" si="144"/>
        <v>40</v>
      </c>
    </row>
    <row r="9235" spans="1:10" x14ac:dyDescent="0.3">
      <c r="A9235" t="s">
        <v>8976</v>
      </c>
      <c r="C9235" s="18">
        <v>402.57819446337027</v>
      </c>
      <c r="D9235" s="1"/>
      <c r="E9235" s="1">
        <v>6</v>
      </c>
      <c r="F9235" s="1">
        <v>3</v>
      </c>
      <c r="G9235" s="1">
        <v>0</v>
      </c>
      <c r="H9235" s="1">
        <v>3</v>
      </c>
      <c r="I9235" s="15">
        <v>0.5</v>
      </c>
      <c r="J9235">
        <f t="shared" si="144"/>
        <v>40</v>
      </c>
    </row>
    <row r="9236" spans="1:10" x14ac:dyDescent="0.3">
      <c r="A9236" t="s">
        <v>8972</v>
      </c>
      <c r="C9236" s="18">
        <v>402.57293890281352</v>
      </c>
      <c r="D9236" s="1"/>
      <c r="E9236" s="1">
        <v>5</v>
      </c>
      <c r="F9236" s="1">
        <v>0</v>
      </c>
      <c r="G9236" s="1">
        <v>5</v>
      </c>
      <c r="H9236" s="1">
        <v>0</v>
      </c>
      <c r="I9236" s="15">
        <v>0.5</v>
      </c>
      <c r="J9236">
        <f t="shared" si="144"/>
        <v>40</v>
      </c>
    </row>
    <row r="9237" spans="1:10" x14ac:dyDescent="0.3">
      <c r="A9237" t="s">
        <v>8973</v>
      </c>
      <c r="C9237" s="18">
        <v>402.56907814008184</v>
      </c>
      <c r="D9237" s="1"/>
      <c r="E9237" s="1">
        <v>10</v>
      </c>
      <c r="F9237" s="1">
        <v>4</v>
      </c>
      <c r="G9237" s="1">
        <v>2</v>
      </c>
      <c r="H9237" s="1">
        <v>4</v>
      </c>
      <c r="I9237" s="15">
        <v>0.5</v>
      </c>
      <c r="J9237">
        <f t="shared" si="144"/>
        <v>40</v>
      </c>
    </row>
    <row r="9238" spans="1:10" x14ac:dyDescent="0.3">
      <c r="A9238" t="s">
        <v>8975</v>
      </c>
      <c r="C9238" s="18">
        <v>402.55579133780031</v>
      </c>
      <c r="D9238" s="1"/>
      <c r="E9238" s="1">
        <v>6</v>
      </c>
      <c r="F9238" s="1">
        <v>3</v>
      </c>
      <c r="G9238" s="1">
        <v>0</v>
      </c>
      <c r="H9238" s="1">
        <v>3</v>
      </c>
      <c r="I9238" s="15">
        <v>0.5</v>
      </c>
      <c r="J9238">
        <f t="shared" si="144"/>
        <v>40</v>
      </c>
    </row>
    <row r="9239" spans="1:10" x14ac:dyDescent="0.3">
      <c r="A9239" t="s">
        <v>4818</v>
      </c>
      <c r="C9239" s="18">
        <v>402.55035053247548</v>
      </c>
      <c r="D9239" s="1"/>
      <c r="E9239" s="1">
        <v>23</v>
      </c>
      <c r="F9239" s="1">
        <v>10</v>
      </c>
      <c r="G9239" s="1">
        <v>2</v>
      </c>
      <c r="H9239" s="1">
        <v>11</v>
      </c>
      <c r="I9239" s="15">
        <v>0.47826086956521741</v>
      </c>
      <c r="J9239">
        <f t="shared" si="144"/>
        <v>40</v>
      </c>
    </row>
    <row r="9240" spans="1:10" x14ac:dyDescent="0.3">
      <c r="A9240" t="s">
        <v>8977</v>
      </c>
      <c r="C9240" s="18">
        <v>402.54927087260421</v>
      </c>
      <c r="D9240" s="1"/>
      <c r="E9240" s="1">
        <v>10</v>
      </c>
      <c r="F9240" s="1">
        <v>5</v>
      </c>
      <c r="G9240" s="1">
        <v>0</v>
      </c>
      <c r="H9240" s="1">
        <v>5</v>
      </c>
      <c r="I9240" s="15">
        <v>0.5</v>
      </c>
      <c r="J9240">
        <f t="shared" si="144"/>
        <v>40</v>
      </c>
    </row>
    <row r="9241" spans="1:10" x14ac:dyDescent="0.3">
      <c r="A9241" t="s">
        <v>11984</v>
      </c>
      <c r="C9241" s="18">
        <v>402.53959375300758</v>
      </c>
      <c r="D9241" s="1"/>
      <c r="E9241" s="1">
        <v>5</v>
      </c>
      <c r="F9241" s="1">
        <v>1</v>
      </c>
      <c r="G9241" s="1">
        <v>0</v>
      </c>
      <c r="H9241" s="1">
        <v>4</v>
      </c>
      <c r="I9241" s="15">
        <v>0.2</v>
      </c>
      <c r="J9241">
        <f t="shared" si="144"/>
        <v>40</v>
      </c>
    </row>
    <row r="9242" spans="1:10" x14ac:dyDescent="0.3">
      <c r="A9242" t="s">
        <v>8978</v>
      </c>
      <c r="C9242" s="18">
        <v>402.53867133515678</v>
      </c>
      <c r="D9242" s="1"/>
      <c r="E9242" s="1">
        <v>5</v>
      </c>
      <c r="F9242" s="1">
        <v>2</v>
      </c>
      <c r="G9242" s="1">
        <v>0</v>
      </c>
      <c r="H9242" s="1">
        <v>3</v>
      </c>
      <c r="I9242" s="15">
        <v>0.4</v>
      </c>
      <c r="J9242">
        <f t="shared" si="144"/>
        <v>40</v>
      </c>
    </row>
    <row r="9243" spans="1:10" x14ac:dyDescent="0.3">
      <c r="A9243" t="s">
        <v>8979</v>
      </c>
      <c r="C9243" s="18">
        <v>402.52142341820024</v>
      </c>
      <c r="D9243" s="1"/>
      <c r="E9243" s="1">
        <v>2</v>
      </c>
      <c r="F9243" s="1">
        <v>1</v>
      </c>
      <c r="G9243" s="1">
        <v>0</v>
      </c>
      <c r="H9243" s="1">
        <v>1</v>
      </c>
      <c r="I9243" s="15">
        <v>0.5</v>
      </c>
      <c r="J9243">
        <f t="shared" si="144"/>
        <v>40</v>
      </c>
    </row>
    <row r="9244" spans="1:10" x14ac:dyDescent="0.3">
      <c r="A9244" t="s">
        <v>8980</v>
      </c>
      <c r="C9244" s="18">
        <v>402.51535479096066</v>
      </c>
      <c r="D9244" s="1"/>
      <c r="E9244" s="1">
        <v>8</v>
      </c>
      <c r="F9244" s="1">
        <v>3</v>
      </c>
      <c r="G9244" s="1">
        <v>0</v>
      </c>
      <c r="H9244" s="1">
        <v>5</v>
      </c>
      <c r="I9244" s="15">
        <v>0.375</v>
      </c>
      <c r="J9244">
        <f t="shared" si="144"/>
        <v>40</v>
      </c>
    </row>
    <row r="9245" spans="1:10" x14ac:dyDescent="0.3">
      <c r="A9245" t="s">
        <v>8981</v>
      </c>
      <c r="C9245" s="18">
        <v>402.51476059535429</v>
      </c>
      <c r="D9245" s="1"/>
      <c r="E9245" s="1">
        <v>8</v>
      </c>
      <c r="F9245" s="1">
        <v>4</v>
      </c>
      <c r="G9245" s="1">
        <v>0</v>
      </c>
      <c r="H9245" s="1">
        <v>4</v>
      </c>
      <c r="I9245" s="15">
        <v>0.5</v>
      </c>
      <c r="J9245">
        <f t="shared" si="144"/>
        <v>40</v>
      </c>
    </row>
    <row r="9246" spans="1:10" x14ac:dyDescent="0.3">
      <c r="A9246" t="s">
        <v>8983</v>
      </c>
      <c r="C9246" s="18">
        <v>402.51149050039845</v>
      </c>
      <c r="D9246" s="1"/>
      <c r="E9246" s="1">
        <v>18</v>
      </c>
      <c r="F9246" s="1">
        <v>8</v>
      </c>
      <c r="G9246" s="1">
        <v>3</v>
      </c>
      <c r="H9246" s="1">
        <v>7</v>
      </c>
      <c r="I9246" s="15">
        <v>0.52777777777777779</v>
      </c>
      <c r="J9246">
        <f t="shared" si="144"/>
        <v>40</v>
      </c>
    </row>
    <row r="9247" spans="1:10" x14ac:dyDescent="0.3">
      <c r="A9247" t="s">
        <v>8984</v>
      </c>
      <c r="C9247" s="18">
        <v>402.51066333158707</v>
      </c>
      <c r="D9247" s="1"/>
      <c r="E9247" s="1">
        <v>7</v>
      </c>
      <c r="F9247" s="1">
        <v>3</v>
      </c>
      <c r="G9247" s="1">
        <v>0</v>
      </c>
      <c r="H9247" s="1">
        <v>4</v>
      </c>
      <c r="I9247" s="15">
        <v>0.42857142857142855</v>
      </c>
      <c r="J9247">
        <f t="shared" si="144"/>
        <v>40</v>
      </c>
    </row>
    <row r="9248" spans="1:10" x14ac:dyDescent="0.3">
      <c r="A9248" t="s">
        <v>9051</v>
      </c>
      <c r="C9248" s="18">
        <v>402.50947738528203</v>
      </c>
      <c r="D9248" s="1"/>
      <c r="E9248" s="1">
        <v>6</v>
      </c>
      <c r="F9248" s="1">
        <v>3</v>
      </c>
      <c r="G9248" s="1">
        <v>0</v>
      </c>
      <c r="H9248" s="1">
        <v>3</v>
      </c>
      <c r="I9248" s="15">
        <v>0.5</v>
      </c>
      <c r="J9248">
        <f t="shared" si="144"/>
        <v>40</v>
      </c>
    </row>
    <row r="9249" spans="1:10" x14ac:dyDescent="0.3">
      <c r="A9249" t="s">
        <v>9022</v>
      </c>
      <c r="C9249" s="18">
        <v>402.5049259865404</v>
      </c>
      <c r="D9249" s="1"/>
      <c r="E9249" s="1">
        <v>98</v>
      </c>
      <c r="F9249" s="1">
        <v>43</v>
      </c>
      <c r="G9249" s="1">
        <v>3</v>
      </c>
      <c r="H9249" s="1">
        <v>52</v>
      </c>
      <c r="I9249" s="15">
        <v>0.45408163265306123</v>
      </c>
      <c r="J9249">
        <f t="shared" si="144"/>
        <v>20</v>
      </c>
    </row>
    <row r="9250" spans="1:10" x14ac:dyDescent="0.3">
      <c r="A9250" t="s">
        <v>8985</v>
      </c>
      <c r="C9250" s="18">
        <v>402.49649796601233</v>
      </c>
      <c r="D9250" s="1"/>
      <c r="E9250" s="1">
        <v>2</v>
      </c>
      <c r="F9250" s="1">
        <v>1</v>
      </c>
      <c r="G9250" s="1">
        <v>0</v>
      </c>
      <c r="H9250" s="1">
        <v>1</v>
      </c>
      <c r="I9250" s="15">
        <v>0.5</v>
      </c>
      <c r="J9250">
        <f t="shared" si="144"/>
        <v>40</v>
      </c>
    </row>
    <row r="9251" spans="1:10" x14ac:dyDescent="0.3">
      <c r="A9251" t="s">
        <v>8986</v>
      </c>
      <c r="C9251" s="18">
        <v>402.49626517398758</v>
      </c>
      <c r="D9251" s="1"/>
      <c r="E9251" s="1">
        <v>5</v>
      </c>
      <c r="F9251" s="1">
        <v>2</v>
      </c>
      <c r="G9251" s="1">
        <v>1</v>
      </c>
      <c r="H9251" s="1">
        <v>2</v>
      </c>
      <c r="I9251" s="15">
        <v>0.5</v>
      </c>
      <c r="J9251">
        <f t="shared" si="144"/>
        <v>40</v>
      </c>
    </row>
    <row r="9252" spans="1:10" x14ac:dyDescent="0.3">
      <c r="A9252" t="s">
        <v>8987</v>
      </c>
      <c r="C9252" s="18">
        <v>402.49490406068873</v>
      </c>
      <c r="D9252" s="1"/>
      <c r="E9252" s="1">
        <v>12</v>
      </c>
      <c r="F9252" s="1">
        <v>7</v>
      </c>
      <c r="G9252" s="1">
        <v>0</v>
      </c>
      <c r="H9252" s="1">
        <v>5</v>
      </c>
      <c r="I9252" s="15">
        <v>0.58333333333333337</v>
      </c>
      <c r="J9252">
        <f t="shared" si="144"/>
        <v>40</v>
      </c>
    </row>
    <row r="9253" spans="1:10" x14ac:dyDescent="0.3">
      <c r="A9253" t="s">
        <v>8988</v>
      </c>
      <c r="C9253" s="18">
        <v>402.49217744952233</v>
      </c>
      <c r="D9253" s="1"/>
      <c r="E9253" s="1">
        <v>6</v>
      </c>
      <c r="F9253" s="1">
        <v>3</v>
      </c>
      <c r="G9253" s="1">
        <v>0</v>
      </c>
      <c r="H9253" s="1">
        <v>3</v>
      </c>
      <c r="I9253" s="15">
        <v>0.5</v>
      </c>
      <c r="J9253">
        <f t="shared" si="144"/>
        <v>40</v>
      </c>
    </row>
    <row r="9254" spans="1:10" x14ac:dyDescent="0.3">
      <c r="A9254" t="s">
        <v>8990</v>
      </c>
      <c r="C9254" s="18">
        <v>402.47835985017616</v>
      </c>
      <c r="D9254" s="1"/>
      <c r="E9254" s="1">
        <v>13</v>
      </c>
      <c r="F9254" s="1">
        <v>6</v>
      </c>
      <c r="G9254" s="1">
        <v>2</v>
      </c>
      <c r="H9254" s="1">
        <v>5</v>
      </c>
      <c r="I9254" s="15">
        <v>0.53846153846153844</v>
      </c>
      <c r="J9254">
        <f t="shared" si="144"/>
        <v>40</v>
      </c>
    </row>
    <row r="9255" spans="1:10" x14ac:dyDescent="0.3">
      <c r="A9255" t="s">
        <v>8991</v>
      </c>
      <c r="C9255" s="18">
        <v>402.47322311056183</v>
      </c>
      <c r="D9255" s="1"/>
      <c r="E9255" s="1">
        <v>8</v>
      </c>
      <c r="F9255" s="1">
        <v>4</v>
      </c>
      <c r="G9255" s="1">
        <v>0</v>
      </c>
      <c r="H9255" s="1">
        <v>4</v>
      </c>
      <c r="I9255" s="15">
        <v>0.5</v>
      </c>
      <c r="J9255">
        <f t="shared" si="144"/>
        <v>40</v>
      </c>
    </row>
    <row r="9256" spans="1:10" x14ac:dyDescent="0.3">
      <c r="A9256" t="s">
        <v>8994</v>
      </c>
      <c r="C9256" s="18">
        <v>402.44680663373833</v>
      </c>
      <c r="D9256" s="1"/>
      <c r="E9256" s="1">
        <v>3</v>
      </c>
      <c r="F9256" s="1">
        <v>1</v>
      </c>
      <c r="G9256" s="1">
        <v>1</v>
      </c>
      <c r="H9256" s="1">
        <v>1</v>
      </c>
      <c r="I9256" s="15">
        <v>0.5</v>
      </c>
      <c r="J9256">
        <f t="shared" si="144"/>
        <v>40</v>
      </c>
    </row>
    <row r="9257" spans="1:10" x14ac:dyDescent="0.3">
      <c r="A9257" s="21" t="s">
        <v>8996</v>
      </c>
      <c r="C9257" s="18">
        <v>402.42890037465691</v>
      </c>
      <c r="D9257" s="1"/>
      <c r="E9257" s="1">
        <v>6</v>
      </c>
      <c r="F9257" s="1">
        <v>3</v>
      </c>
      <c r="G9257" s="1">
        <v>0</v>
      </c>
      <c r="H9257" s="1">
        <v>3</v>
      </c>
      <c r="I9257" s="15">
        <v>0.5</v>
      </c>
      <c r="J9257">
        <f t="shared" si="144"/>
        <v>40</v>
      </c>
    </row>
    <row r="9258" spans="1:10" x14ac:dyDescent="0.3">
      <c r="A9258" t="s">
        <v>8998</v>
      </c>
      <c r="C9258" s="18">
        <v>402.42503570254303</v>
      </c>
      <c r="D9258" s="1"/>
      <c r="E9258" s="1">
        <v>6</v>
      </c>
      <c r="F9258" s="1">
        <v>3</v>
      </c>
      <c r="G9258" s="1">
        <v>0</v>
      </c>
      <c r="H9258" s="1">
        <v>3</v>
      </c>
      <c r="I9258" s="15">
        <v>0.5</v>
      </c>
      <c r="J9258">
        <f t="shared" si="144"/>
        <v>40</v>
      </c>
    </row>
    <row r="9259" spans="1:10" x14ac:dyDescent="0.3">
      <c r="A9259" t="s">
        <v>8999</v>
      </c>
      <c r="C9259" s="18">
        <v>402.4218994078845</v>
      </c>
      <c r="D9259" s="1"/>
      <c r="E9259" s="1">
        <v>6</v>
      </c>
      <c r="F9259" s="1">
        <v>3</v>
      </c>
      <c r="G9259" s="1">
        <v>0</v>
      </c>
      <c r="H9259" s="1">
        <v>3</v>
      </c>
      <c r="I9259" s="15">
        <v>0.5</v>
      </c>
      <c r="J9259">
        <f t="shared" si="144"/>
        <v>40</v>
      </c>
    </row>
    <row r="9260" spans="1:10" x14ac:dyDescent="0.3">
      <c r="A9260" t="s">
        <v>9714</v>
      </c>
      <c r="C9260" s="18">
        <v>402.4050976630736</v>
      </c>
      <c r="D9260" s="1"/>
      <c r="E9260" s="1">
        <v>3</v>
      </c>
      <c r="F9260" s="1">
        <v>1</v>
      </c>
      <c r="G9260" s="1">
        <v>1</v>
      </c>
      <c r="H9260" s="1">
        <v>1</v>
      </c>
      <c r="I9260" s="15">
        <v>0.5</v>
      </c>
      <c r="J9260">
        <f t="shared" si="144"/>
        <v>40</v>
      </c>
    </row>
    <row r="9261" spans="1:10" x14ac:dyDescent="0.3">
      <c r="A9261" t="s">
        <v>9094</v>
      </c>
      <c r="C9261" s="18">
        <v>402.38455626714813</v>
      </c>
      <c r="D9261" s="1"/>
      <c r="E9261" s="1">
        <v>34</v>
      </c>
      <c r="F9261" s="1">
        <v>11</v>
      </c>
      <c r="G9261" s="1">
        <v>5</v>
      </c>
      <c r="H9261" s="1">
        <v>18</v>
      </c>
      <c r="I9261" s="15">
        <v>0.39705882352941174</v>
      </c>
      <c r="J9261">
        <f t="shared" si="144"/>
        <v>20</v>
      </c>
    </row>
    <row r="9262" spans="1:10" x14ac:dyDescent="0.3">
      <c r="A9262" t="s">
        <v>9002</v>
      </c>
      <c r="C9262" s="18">
        <v>402.37810230735982</v>
      </c>
      <c r="D9262" s="1"/>
      <c r="E9262" s="1">
        <v>3</v>
      </c>
      <c r="F9262" s="1">
        <v>1</v>
      </c>
      <c r="G9262" s="1">
        <v>1</v>
      </c>
      <c r="H9262" s="1">
        <v>1</v>
      </c>
      <c r="I9262" s="15">
        <v>0.5</v>
      </c>
      <c r="J9262">
        <f t="shared" si="144"/>
        <v>40</v>
      </c>
    </row>
    <row r="9263" spans="1:10" x14ac:dyDescent="0.3">
      <c r="A9263" t="s">
        <v>9003</v>
      </c>
      <c r="C9263" s="18">
        <v>402.37329800263757</v>
      </c>
      <c r="D9263" s="1"/>
      <c r="E9263" s="1">
        <v>6</v>
      </c>
      <c r="F9263" s="1">
        <v>3</v>
      </c>
      <c r="G9263" s="1">
        <v>0</v>
      </c>
      <c r="H9263" s="1">
        <v>3</v>
      </c>
      <c r="I9263" s="15">
        <v>0.5</v>
      </c>
      <c r="J9263">
        <f t="shared" si="144"/>
        <v>40</v>
      </c>
    </row>
    <row r="9264" spans="1:10" x14ac:dyDescent="0.3">
      <c r="A9264" t="s">
        <v>9847</v>
      </c>
      <c r="C9264" s="18">
        <v>402.36984258370154</v>
      </c>
      <c r="D9264" s="1"/>
      <c r="E9264" s="1">
        <v>97</v>
      </c>
      <c r="F9264" s="1">
        <v>46</v>
      </c>
      <c r="G9264" s="1">
        <v>2</v>
      </c>
      <c r="H9264" s="1">
        <v>49</v>
      </c>
      <c r="I9264" s="15">
        <v>0.4845360824742268</v>
      </c>
      <c r="J9264">
        <f t="shared" si="144"/>
        <v>20</v>
      </c>
    </row>
    <row r="9265" spans="1:10" x14ac:dyDescent="0.3">
      <c r="A9265" t="s">
        <v>9005</v>
      </c>
      <c r="C9265" s="18">
        <v>402.36522247548857</v>
      </c>
      <c r="D9265" s="1"/>
      <c r="E9265" s="1">
        <v>12</v>
      </c>
      <c r="F9265" s="1">
        <v>6</v>
      </c>
      <c r="G9265" s="1">
        <v>0</v>
      </c>
      <c r="H9265" s="1">
        <v>6</v>
      </c>
      <c r="I9265" s="15">
        <v>0.5</v>
      </c>
      <c r="J9265">
        <f t="shared" si="144"/>
        <v>40</v>
      </c>
    </row>
    <row r="9266" spans="1:10" x14ac:dyDescent="0.3">
      <c r="A9266" t="s">
        <v>9006</v>
      </c>
      <c r="C9266" s="18">
        <v>402.36506779906256</v>
      </c>
      <c r="D9266" s="1"/>
      <c r="E9266" s="1">
        <v>11</v>
      </c>
      <c r="F9266" s="1">
        <v>6</v>
      </c>
      <c r="G9266" s="1">
        <v>1</v>
      </c>
      <c r="H9266" s="1">
        <v>4</v>
      </c>
      <c r="I9266" s="15">
        <v>0.59090909090909094</v>
      </c>
      <c r="J9266">
        <f t="shared" si="144"/>
        <v>40</v>
      </c>
    </row>
    <row r="9267" spans="1:10" x14ac:dyDescent="0.3">
      <c r="A9267" t="s">
        <v>9007</v>
      </c>
      <c r="C9267" s="18">
        <v>402.3451622165253</v>
      </c>
      <c r="D9267" s="1"/>
      <c r="E9267" s="1">
        <v>6</v>
      </c>
      <c r="F9267" s="1">
        <v>3</v>
      </c>
      <c r="G9267" s="1">
        <v>0</v>
      </c>
      <c r="H9267" s="1">
        <v>3</v>
      </c>
      <c r="I9267" s="15">
        <v>0.5</v>
      </c>
      <c r="J9267">
        <f t="shared" si="144"/>
        <v>40</v>
      </c>
    </row>
    <row r="9268" spans="1:10" x14ac:dyDescent="0.3">
      <c r="A9268" t="s">
        <v>9009</v>
      </c>
      <c r="C9268" s="18">
        <v>402.33556282119991</v>
      </c>
      <c r="D9268" s="1"/>
      <c r="E9268" s="1">
        <v>39</v>
      </c>
      <c r="F9268" s="1">
        <v>25</v>
      </c>
      <c r="G9268" s="1">
        <v>2</v>
      </c>
      <c r="H9268" s="1">
        <v>12</v>
      </c>
      <c r="I9268" s="15">
        <v>0.66666666666666663</v>
      </c>
      <c r="J9268">
        <f t="shared" si="144"/>
        <v>20</v>
      </c>
    </row>
    <row r="9269" spans="1:10" x14ac:dyDescent="0.3">
      <c r="A9269" t="s">
        <v>9010</v>
      </c>
      <c r="C9269" s="18">
        <v>402.33238497358809</v>
      </c>
      <c r="D9269" s="1"/>
      <c r="E9269" s="1">
        <v>6</v>
      </c>
      <c r="F9269" s="1">
        <v>3</v>
      </c>
      <c r="G9269" s="1">
        <v>0</v>
      </c>
      <c r="H9269" s="1">
        <v>3</v>
      </c>
      <c r="I9269" s="15">
        <v>0.5</v>
      </c>
      <c r="J9269">
        <f t="shared" si="144"/>
        <v>40</v>
      </c>
    </row>
    <row r="9270" spans="1:10" x14ac:dyDescent="0.3">
      <c r="A9270" t="s">
        <v>9011</v>
      </c>
      <c r="C9270" s="18">
        <v>402.31645414482341</v>
      </c>
      <c r="D9270" s="1"/>
      <c r="E9270" s="1">
        <v>3</v>
      </c>
      <c r="F9270" s="1">
        <v>1</v>
      </c>
      <c r="G9270" s="1">
        <v>1</v>
      </c>
      <c r="H9270" s="1">
        <v>1</v>
      </c>
      <c r="I9270" s="15">
        <v>0.5</v>
      </c>
      <c r="J9270">
        <f t="shared" si="144"/>
        <v>40</v>
      </c>
    </row>
    <row r="9271" spans="1:10" x14ac:dyDescent="0.3">
      <c r="A9271" t="s">
        <v>10634</v>
      </c>
      <c r="C9271" s="18">
        <v>402.30402887038156</v>
      </c>
      <c r="D9271" s="1"/>
      <c r="E9271" s="1">
        <v>17</v>
      </c>
      <c r="F9271" s="1">
        <v>6</v>
      </c>
      <c r="G9271" s="1">
        <v>2</v>
      </c>
      <c r="H9271" s="1">
        <v>9</v>
      </c>
      <c r="I9271" s="15">
        <v>0.41176470588235292</v>
      </c>
      <c r="J9271">
        <f t="shared" si="144"/>
        <v>40</v>
      </c>
    </row>
    <row r="9272" spans="1:10" x14ac:dyDescent="0.3">
      <c r="A9272" t="s">
        <v>9012</v>
      </c>
      <c r="C9272" s="18">
        <v>402.30308703058836</v>
      </c>
      <c r="D9272" s="1"/>
      <c r="E9272" s="1">
        <v>5</v>
      </c>
      <c r="F9272" s="1">
        <v>2</v>
      </c>
      <c r="G9272" s="1">
        <v>1</v>
      </c>
      <c r="H9272" s="1">
        <v>2</v>
      </c>
      <c r="I9272" s="15">
        <v>0.5</v>
      </c>
      <c r="J9272">
        <f t="shared" si="144"/>
        <v>40</v>
      </c>
    </row>
    <row r="9273" spans="1:10" x14ac:dyDescent="0.3">
      <c r="A9273" t="s">
        <v>9013</v>
      </c>
      <c r="C9273" s="18">
        <v>402.29662416732896</v>
      </c>
      <c r="D9273" s="1"/>
      <c r="E9273" s="1">
        <v>10</v>
      </c>
      <c r="F9273" s="1">
        <v>5</v>
      </c>
      <c r="G9273" s="1">
        <v>0</v>
      </c>
      <c r="H9273" s="1">
        <v>5</v>
      </c>
      <c r="I9273" s="15">
        <v>0.5</v>
      </c>
      <c r="J9273">
        <f t="shared" si="144"/>
        <v>40</v>
      </c>
    </row>
    <row r="9274" spans="1:10" x14ac:dyDescent="0.3">
      <c r="A9274" t="s">
        <v>9014</v>
      </c>
      <c r="C9274" s="18">
        <v>402.29628824667049</v>
      </c>
      <c r="D9274" s="1"/>
      <c r="E9274" s="1">
        <v>2</v>
      </c>
      <c r="F9274" s="1">
        <v>1</v>
      </c>
      <c r="G9274" s="1">
        <v>0</v>
      </c>
      <c r="H9274" s="1">
        <v>1</v>
      </c>
      <c r="I9274" s="15">
        <v>0.5</v>
      </c>
      <c r="J9274">
        <f t="shared" si="144"/>
        <v>40</v>
      </c>
    </row>
    <row r="9275" spans="1:10" x14ac:dyDescent="0.3">
      <c r="A9275" t="s">
        <v>9015</v>
      </c>
      <c r="C9275" s="18">
        <v>402.28990355387282</v>
      </c>
      <c r="D9275" s="1"/>
      <c r="E9275" s="1">
        <v>18</v>
      </c>
      <c r="F9275" s="1">
        <v>9</v>
      </c>
      <c r="G9275" s="1">
        <v>0</v>
      </c>
      <c r="H9275" s="1">
        <v>9</v>
      </c>
      <c r="I9275" s="15">
        <v>0.5</v>
      </c>
      <c r="J9275">
        <f t="shared" si="144"/>
        <v>40</v>
      </c>
    </row>
    <row r="9276" spans="1:10" x14ac:dyDescent="0.3">
      <c r="A9276" t="s">
        <v>9016</v>
      </c>
      <c r="C9276" s="18">
        <v>402.28841580080297</v>
      </c>
      <c r="D9276" s="1"/>
      <c r="E9276" s="1">
        <v>7</v>
      </c>
      <c r="F9276" s="1">
        <v>4</v>
      </c>
      <c r="G9276" s="1">
        <v>0</v>
      </c>
      <c r="H9276" s="1">
        <v>3</v>
      </c>
      <c r="I9276" s="15">
        <v>0.5714285714285714</v>
      </c>
      <c r="J9276">
        <f t="shared" si="144"/>
        <v>40</v>
      </c>
    </row>
    <row r="9277" spans="1:10" x14ac:dyDescent="0.3">
      <c r="A9277" t="s">
        <v>9017</v>
      </c>
      <c r="C9277" s="18">
        <v>402.28435290999852</v>
      </c>
      <c r="D9277" s="1"/>
      <c r="E9277" s="1">
        <v>6</v>
      </c>
      <c r="F9277" s="1">
        <v>3</v>
      </c>
      <c r="G9277" s="1">
        <v>0</v>
      </c>
      <c r="H9277" s="1">
        <v>3</v>
      </c>
      <c r="I9277" s="15">
        <v>0.5</v>
      </c>
      <c r="J9277">
        <f t="shared" si="144"/>
        <v>40</v>
      </c>
    </row>
    <row r="9278" spans="1:10" x14ac:dyDescent="0.3">
      <c r="A9278" t="s">
        <v>9019</v>
      </c>
      <c r="C9278" s="18">
        <v>402.25314165158193</v>
      </c>
      <c r="D9278" s="1"/>
      <c r="E9278" s="1">
        <v>17</v>
      </c>
      <c r="F9278" s="1">
        <v>9</v>
      </c>
      <c r="G9278" s="1">
        <v>0</v>
      </c>
      <c r="H9278" s="1">
        <v>8</v>
      </c>
      <c r="I9278" s="15">
        <v>0.52941176470588236</v>
      </c>
      <c r="J9278">
        <f t="shared" si="144"/>
        <v>40</v>
      </c>
    </row>
    <row r="9279" spans="1:10" x14ac:dyDescent="0.3">
      <c r="A9279" t="s">
        <v>9020</v>
      </c>
      <c r="C9279" s="18">
        <v>402.24793103511638</v>
      </c>
      <c r="D9279" s="1"/>
      <c r="E9279" s="1">
        <v>4</v>
      </c>
      <c r="F9279" s="1">
        <v>2</v>
      </c>
      <c r="G9279" s="1">
        <v>0</v>
      </c>
      <c r="H9279" s="1">
        <v>2</v>
      </c>
      <c r="I9279" s="15">
        <v>0.5</v>
      </c>
      <c r="J9279">
        <f t="shared" si="144"/>
        <v>40</v>
      </c>
    </row>
    <row r="9280" spans="1:10" x14ac:dyDescent="0.3">
      <c r="A9280" t="s">
        <v>9021</v>
      </c>
      <c r="C9280" s="18">
        <v>402.24785929839709</v>
      </c>
      <c r="D9280" s="1"/>
      <c r="E9280" s="1">
        <v>16</v>
      </c>
      <c r="F9280" s="1">
        <v>8</v>
      </c>
      <c r="G9280" s="1">
        <v>0</v>
      </c>
      <c r="H9280" s="1">
        <v>8</v>
      </c>
      <c r="I9280" s="15">
        <v>0.5</v>
      </c>
      <c r="J9280">
        <f t="shared" si="144"/>
        <v>40</v>
      </c>
    </row>
    <row r="9281" spans="1:10" x14ac:dyDescent="0.3">
      <c r="A9281" t="s">
        <v>9023</v>
      </c>
      <c r="C9281" s="18">
        <v>402.22971169821903</v>
      </c>
      <c r="D9281" s="1"/>
      <c r="E9281" s="1">
        <v>3</v>
      </c>
      <c r="F9281" s="1">
        <v>1</v>
      </c>
      <c r="G9281" s="1">
        <v>1</v>
      </c>
      <c r="H9281" s="1">
        <v>1</v>
      </c>
      <c r="I9281" s="15">
        <v>0.5</v>
      </c>
      <c r="J9281">
        <f t="shared" si="144"/>
        <v>40</v>
      </c>
    </row>
    <row r="9282" spans="1:10" x14ac:dyDescent="0.3">
      <c r="A9282" t="s">
        <v>9025</v>
      </c>
      <c r="C9282" s="18">
        <v>402.22371958952061</v>
      </c>
      <c r="D9282" s="1"/>
      <c r="E9282" s="1">
        <v>13</v>
      </c>
      <c r="F9282" s="1">
        <v>7</v>
      </c>
      <c r="G9282" s="1">
        <v>1</v>
      </c>
      <c r="H9282" s="1">
        <v>5</v>
      </c>
      <c r="I9282" s="15">
        <v>0.57692307692307687</v>
      </c>
      <c r="J9282">
        <f t="shared" si="144"/>
        <v>40</v>
      </c>
    </row>
    <row r="9283" spans="1:10" x14ac:dyDescent="0.3">
      <c r="A9283" t="s">
        <v>9027</v>
      </c>
      <c r="C9283" s="18">
        <v>402.2163597111674</v>
      </c>
      <c r="D9283" s="1"/>
      <c r="E9283" s="1">
        <v>9</v>
      </c>
      <c r="F9283" s="1">
        <v>4</v>
      </c>
      <c r="G9283" s="1">
        <v>0</v>
      </c>
      <c r="H9283" s="1">
        <v>5</v>
      </c>
      <c r="I9283" s="15">
        <v>0.44444444444444442</v>
      </c>
      <c r="J9283">
        <f t="shared" si="144"/>
        <v>40</v>
      </c>
    </row>
    <row r="9284" spans="1:10" x14ac:dyDescent="0.3">
      <c r="A9284" t="s">
        <v>9028</v>
      </c>
      <c r="C9284" s="18">
        <v>402.21599176694644</v>
      </c>
      <c r="D9284" s="1"/>
      <c r="E9284" s="1">
        <v>5</v>
      </c>
      <c r="F9284" s="1">
        <v>2</v>
      </c>
      <c r="G9284" s="1">
        <v>1</v>
      </c>
      <c r="H9284" s="1">
        <v>2</v>
      </c>
      <c r="I9284" s="15">
        <v>0.5</v>
      </c>
      <c r="J9284">
        <f t="shared" ref="J9284:J9347" si="145">IF(E9284&lt;=30,40,20)</f>
        <v>40</v>
      </c>
    </row>
    <row r="9285" spans="1:10" x14ac:dyDescent="0.3">
      <c r="A9285" t="s">
        <v>9037</v>
      </c>
      <c r="C9285" s="18">
        <v>402.21314972070178</v>
      </c>
      <c r="D9285" s="1"/>
      <c r="E9285" s="1">
        <v>2</v>
      </c>
      <c r="F9285" s="1">
        <v>1</v>
      </c>
      <c r="G9285" s="1">
        <v>0</v>
      </c>
      <c r="H9285" s="1">
        <v>1</v>
      </c>
      <c r="I9285" s="15">
        <v>0.5</v>
      </c>
      <c r="J9285">
        <f t="shared" si="145"/>
        <v>40</v>
      </c>
    </row>
    <row r="9286" spans="1:10" x14ac:dyDescent="0.3">
      <c r="A9286" t="s">
        <v>9098</v>
      </c>
      <c r="C9286" s="18">
        <v>402.19001896920645</v>
      </c>
      <c r="D9286" s="1"/>
      <c r="E9286" s="1">
        <v>39</v>
      </c>
      <c r="F9286" s="1">
        <v>18</v>
      </c>
      <c r="G9286" s="1">
        <v>3</v>
      </c>
      <c r="H9286" s="1">
        <v>18</v>
      </c>
      <c r="I9286" s="15">
        <v>0.5</v>
      </c>
      <c r="J9286">
        <f t="shared" si="145"/>
        <v>20</v>
      </c>
    </row>
    <row r="9287" spans="1:10" x14ac:dyDescent="0.3">
      <c r="A9287" t="s">
        <v>9213</v>
      </c>
      <c r="C9287" s="18">
        <v>402.18626721789178</v>
      </c>
      <c r="D9287" s="1"/>
      <c r="E9287" s="1">
        <v>6</v>
      </c>
      <c r="F9287" s="1">
        <v>3</v>
      </c>
      <c r="G9287" s="1">
        <v>0</v>
      </c>
      <c r="H9287" s="1">
        <v>3</v>
      </c>
      <c r="I9287" s="15">
        <v>0.5</v>
      </c>
      <c r="J9287">
        <f t="shared" si="145"/>
        <v>40</v>
      </c>
    </row>
    <row r="9288" spans="1:10" x14ac:dyDescent="0.3">
      <c r="A9288" t="s">
        <v>9030</v>
      </c>
      <c r="C9288" s="18">
        <v>402.18301993586454</v>
      </c>
      <c r="D9288" s="1"/>
      <c r="E9288" s="1">
        <v>2</v>
      </c>
      <c r="F9288" s="1">
        <v>1</v>
      </c>
      <c r="G9288" s="1">
        <v>0</v>
      </c>
      <c r="H9288" s="1">
        <v>1</v>
      </c>
      <c r="I9288" s="15">
        <v>0.5</v>
      </c>
      <c r="J9288">
        <f t="shared" si="145"/>
        <v>40</v>
      </c>
    </row>
    <row r="9289" spans="1:10" x14ac:dyDescent="0.3">
      <c r="A9289" t="s">
        <v>9031</v>
      </c>
      <c r="C9289" s="18">
        <v>402.18294524503631</v>
      </c>
      <c r="D9289" s="1"/>
      <c r="E9289" s="1">
        <v>3</v>
      </c>
      <c r="F9289" s="1">
        <v>1</v>
      </c>
      <c r="G9289" s="1">
        <v>1</v>
      </c>
      <c r="H9289" s="1">
        <v>1</v>
      </c>
      <c r="I9289" s="15">
        <v>0.5</v>
      </c>
      <c r="J9289">
        <f t="shared" si="145"/>
        <v>40</v>
      </c>
    </row>
    <row r="9290" spans="1:10" x14ac:dyDescent="0.3">
      <c r="A9290" t="s">
        <v>9034</v>
      </c>
      <c r="C9290" s="18">
        <v>402.17309830738975</v>
      </c>
      <c r="D9290" s="1"/>
      <c r="E9290" s="1">
        <v>5</v>
      </c>
      <c r="F9290" s="1">
        <v>2</v>
      </c>
      <c r="G9290" s="1">
        <v>1</v>
      </c>
      <c r="H9290" s="1">
        <v>2</v>
      </c>
      <c r="I9290" s="15">
        <v>0.5</v>
      </c>
      <c r="J9290">
        <f t="shared" si="145"/>
        <v>40</v>
      </c>
    </row>
    <row r="9291" spans="1:10" x14ac:dyDescent="0.3">
      <c r="A9291" t="s">
        <v>9036</v>
      </c>
      <c r="C9291" s="18">
        <v>402.16792239725731</v>
      </c>
      <c r="D9291" s="1"/>
      <c r="E9291" s="1">
        <v>12</v>
      </c>
      <c r="F9291" s="1">
        <v>7</v>
      </c>
      <c r="G9291" s="1">
        <v>0</v>
      </c>
      <c r="H9291" s="1">
        <v>5</v>
      </c>
      <c r="I9291" s="15">
        <v>0.58333333333333337</v>
      </c>
      <c r="J9291">
        <f t="shared" si="145"/>
        <v>40</v>
      </c>
    </row>
    <row r="9292" spans="1:10" x14ac:dyDescent="0.3">
      <c r="A9292" t="s">
        <v>9038</v>
      </c>
      <c r="C9292" s="18">
        <v>402.16439268176725</v>
      </c>
      <c r="D9292" s="1"/>
      <c r="E9292" s="1">
        <v>6</v>
      </c>
      <c r="F9292" s="1">
        <v>3</v>
      </c>
      <c r="G9292" s="1">
        <v>0</v>
      </c>
      <c r="H9292" s="1">
        <v>3</v>
      </c>
      <c r="I9292" s="15">
        <v>0.5</v>
      </c>
      <c r="J9292">
        <f t="shared" si="145"/>
        <v>40</v>
      </c>
    </row>
    <row r="9293" spans="1:10" x14ac:dyDescent="0.3">
      <c r="A9293" t="s">
        <v>9039</v>
      </c>
      <c r="C9293" s="18">
        <v>402.16253826278489</v>
      </c>
      <c r="D9293" s="1"/>
      <c r="E9293" s="1">
        <v>4</v>
      </c>
      <c r="F9293" s="1">
        <v>2</v>
      </c>
      <c r="G9293" s="1">
        <v>0</v>
      </c>
      <c r="H9293" s="1">
        <v>2</v>
      </c>
      <c r="I9293" s="15">
        <v>0.5</v>
      </c>
      <c r="J9293">
        <f t="shared" si="145"/>
        <v>40</v>
      </c>
    </row>
    <row r="9294" spans="1:10" x14ac:dyDescent="0.3">
      <c r="A9294" t="s">
        <v>9040</v>
      </c>
      <c r="C9294" s="18">
        <v>402.14118839331815</v>
      </c>
      <c r="D9294" s="1"/>
      <c r="E9294" s="1">
        <v>6</v>
      </c>
      <c r="F9294" s="1">
        <v>3</v>
      </c>
      <c r="G9294" s="1">
        <v>0</v>
      </c>
      <c r="H9294" s="1">
        <v>3</v>
      </c>
      <c r="I9294" s="15">
        <v>0.5</v>
      </c>
      <c r="J9294">
        <f t="shared" si="145"/>
        <v>40</v>
      </c>
    </row>
    <row r="9295" spans="1:10" x14ac:dyDescent="0.3">
      <c r="A9295" t="s">
        <v>9041</v>
      </c>
      <c r="C9295" s="18">
        <v>402.13645603472025</v>
      </c>
      <c r="D9295" s="1"/>
      <c r="E9295" s="1">
        <v>17</v>
      </c>
      <c r="F9295" s="1">
        <v>8</v>
      </c>
      <c r="G9295" s="1">
        <v>0</v>
      </c>
      <c r="H9295" s="1">
        <v>9</v>
      </c>
      <c r="I9295" s="15">
        <v>0.47058823529411764</v>
      </c>
      <c r="J9295">
        <f t="shared" si="145"/>
        <v>40</v>
      </c>
    </row>
    <row r="9296" spans="1:10" x14ac:dyDescent="0.3">
      <c r="A9296" t="s">
        <v>9042</v>
      </c>
      <c r="C9296" s="18">
        <v>402.13182364955412</v>
      </c>
      <c r="D9296" s="1"/>
      <c r="E9296" s="1">
        <v>6</v>
      </c>
      <c r="F9296" s="1">
        <v>3</v>
      </c>
      <c r="G9296" s="1">
        <v>0</v>
      </c>
      <c r="H9296" s="1">
        <v>3</v>
      </c>
      <c r="I9296" s="15">
        <v>0.5</v>
      </c>
      <c r="J9296">
        <f t="shared" si="145"/>
        <v>40</v>
      </c>
    </row>
    <row r="9297" spans="1:10" x14ac:dyDescent="0.3">
      <c r="A9297" t="s">
        <v>9043</v>
      </c>
      <c r="C9297" s="18">
        <v>402.12627302406037</v>
      </c>
      <c r="D9297" s="1"/>
      <c r="E9297" s="1">
        <v>13</v>
      </c>
      <c r="F9297" s="1">
        <v>6</v>
      </c>
      <c r="G9297" s="1">
        <v>1</v>
      </c>
      <c r="H9297" s="1">
        <v>6</v>
      </c>
      <c r="I9297" s="15">
        <v>0.5</v>
      </c>
      <c r="J9297">
        <f t="shared" si="145"/>
        <v>40</v>
      </c>
    </row>
    <row r="9298" spans="1:10" x14ac:dyDescent="0.3">
      <c r="A9298" t="s">
        <v>9044</v>
      </c>
      <c r="C9298" s="18">
        <v>402.11990329356308</v>
      </c>
      <c r="D9298" s="1"/>
      <c r="E9298" s="1">
        <v>5</v>
      </c>
      <c r="F9298" s="1">
        <v>2</v>
      </c>
      <c r="G9298" s="1">
        <v>0</v>
      </c>
      <c r="H9298" s="1">
        <v>3</v>
      </c>
      <c r="I9298" s="15">
        <v>0.4</v>
      </c>
      <c r="J9298">
        <f t="shared" si="145"/>
        <v>40</v>
      </c>
    </row>
    <row r="9299" spans="1:10" x14ac:dyDescent="0.3">
      <c r="A9299" t="s">
        <v>9389</v>
      </c>
      <c r="C9299" s="18">
        <v>402.11822178506117</v>
      </c>
      <c r="D9299" s="1"/>
      <c r="E9299" s="1">
        <v>6</v>
      </c>
      <c r="F9299" s="1">
        <v>3</v>
      </c>
      <c r="G9299" s="1">
        <v>0</v>
      </c>
      <c r="H9299" s="1">
        <v>3</v>
      </c>
      <c r="I9299" s="15">
        <v>0.5</v>
      </c>
      <c r="J9299">
        <f t="shared" si="145"/>
        <v>40</v>
      </c>
    </row>
    <row r="9300" spans="1:10" x14ac:dyDescent="0.3">
      <c r="A9300" t="s">
        <v>9045</v>
      </c>
      <c r="C9300" s="18">
        <v>402.11553959566794</v>
      </c>
      <c r="D9300" s="1"/>
      <c r="E9300" s="1">
        <v>3</v>
      </c>
      <c r="F9300" s="1">
        <v>2</v>
      </c>
      <c r="G9300" s="1">
        <v>0</v>
      </c>
      <c r="H9300" s="1">
        <v>1</v>
      </c>
      <c r="I9300" s="15">
        <v>0.66666666666666663</v>
      </c>
      <c r="J9300">
        <f t="shared" si="145"/>
        <v>40</v>
      </c>
    </row>
    <row r="9301" spans="1:10" x14ac:dyDescent="0.3">
      <c r="A9301" t="s">
        <v>9046</v>
      </c>
      <c r="C9301" s="18">
        <v>402.11426706163013</v>
      </c>
      <c r="D9301" s="1"/>
      <c r="E9301" s="1">
        <v>6</v>
      </c>
      <c r="F9301" s="1">
        <v>3</v>
      </c>
      <c r="G9301" s="1">
        <v>0</v>
      </c>
      <c r="H9301" s="1">
        <v>3</v>
      </c>
      <c r="I9301" s="15">
        <v>0.5</v>
      </c>
      <c r="J9301">
        <f t="shared" si="145"/>
        <v>40</v>
      </c>
    </row>
    <row r="9302" spans="1:10" x14ac:dyDescent="0.3">
      <c r="A9302" t="s">
        <v>9047</v>
      </c>
      <c r="C9302" s="18">
        <v>402.11175179307327</v>
      </c>
      <c r="D9302" s="1"/>
      <c r="E9302" s="1">
        <v>12</v>
      </c>
      <c r="F9302" s="1">
        <v>6</v>
      </c>
      <c r="G9302" s="1">
        <v>0</v>
      </c>
      <c r="H9302" s="1">
        <v>6</v>
      </c>
      <c r="I9302" s="15">
        <v>0.5</v>
      </c>
      <c r="J9302">
        <f t="shared" si="145"/>
        <v>40</v>
      </c>
    </row>
    <row r="9303" spans="1:10" x14ac:dyDescent="0.3">
      <c r="A9303" t="s">
        <v>9083</v>
      </c>
      <c r="C9303" s="18">
        <v>402.10739409043691</v>
      </c>
      <c r="D9303" s="1"/>
      <c r="E9303" s="1">
        <v>3</v>
      </c>
      <c r="F9303" s="1">
        <v>1</v>
      </c>
      <c r="G9303" s="1">
        <v>1</v>
      </c>
      <c r="H9303" s="1">
        <v>1</v>
      </c>
      <c r="I9303" s="15">
        <v>0.5</v>
      </c>
      <c r="J9303">
        <f t="shared" si="145"/>
        <v>40</v>
      </c>
    </row>
    <row r="9304" spans="1:10" x14ac:dyDescent="0.3">
      <c r="A9304" t="s">
        <v>9048</v>
      </c>
      <c r="C9304" s="18">
        <v>402.1066050866325</v>
      </c>
      <c r="D9304" s="1"/>
      <c r="E9304" s="1">
        <v>3</v>
      </c>
      <c r="F9304" s="1">
        <v>1</v>
      </c>
      <c r="G9304" s="1">
        <v>1</v>
      </c>
      <c r="H9304" s="1">
        <v>1</v>
      </c>
      <c r="I9304" s="15">
        <v>0.5</v>
      </c>
      <c r="J9304">
        <f t="shared" si="145"/>
        <v>40</v>
      </c>
    </row>
    <row r="9305" spans="1:10" x14ac:dyDescent="0.3">
      <c r="A9305" t="s">
        <v>9049</v>
      </c>
      <c r="C9305" s="18">
        <v>402.10622385875894</v>
      </c>
      <c r="D9305" s="1"/>
      <c r="E9305" s="1">
        <v>2</v>
      </c>
      <c r="F9305" s="1">
        <v>1</v>
      </c>
      <c r="G9305" s="1">
        <v>0</v>
      </c>
      <c r="H9305" s="1">
        <v>1</v>
      </c>
      <c r="I9305" s="15">
        <v>0.5</v>
      </c>
      <c r="J9305">
        <f t="shared" si="145"/>
        <v>40</v>
      </c>
    </row>
    <row r="9306" spans="1:10" x14ac:dyDescent="0.3">
      <c r="A9306" t="s">
        <v>9050</v>
      </c>
      <c r="C9306" s="18">
        <v>402.08823811839773</v>
      </c>
      <c r="D9306" s="1"/>
      <c r="E9306" s="1">
        <v>6</v>
      </c>
      <c r="F9306" s="1">
        <v>3</v>
      </c>
      <c r="G9306" s="1">
        <v>0</v>
      </c>
      <c r="H9306" s="1">
        <v>3</v>
      </c>
      <c r="I9306" s="15">
        <v>0.5</v>
      </c>
      <c r="J9306">
        <f t="shared" si="145"/>
        <v>40</v>
      </c>
    </row>
    <row r="9307" spans="1:10" x14ac:dyDescent="0.3">
      <c r="A9307" t="s">
        <v>10510</v>
      </c>
      <c r="C9307" s="18">
        <v>402.0870343275862</v>
      </c>
      <c r="D9307" s="1"/>
      <c r="E9307" s="1">
        <v>80</v>
      </c>
      <c r="F9307" s="1">
        <v>38</v>
      </c>
      <c r="G9307" s="1">
        <v>2</v>
      </c>
      <c r="H9307" s="1">
        <v>40</v>
      </c>
      <c r="I9307" s="15">
        <v>0.48749999999999999</v>
      </c>
      <c r="J9307">
        <f t="shared" si="145"/>
        <v>20</v>
      </c>
    </row>
    <row r="9308" spans="1:10" x14ac:dyDescent="0.3">
      <c r="A9308" t="s">
        <v>9052</v>
      </c>
      <c r="C9308" s="18">
        <v>402.07795711621168</v>
      </c>
      <c r="D9308" s="1"/>
      <c r="E9308" s="1">
        <v>16</v>
      </c>
      <c r="F9308" s="1">
        <v>7</v>
      </c>
      <c r="G9308" s="1">
        <v>1</v>
      </c>
      <c r="H9308" s="1">
        <v>8</v>
      </c>
      <c r="I9308" s="15">
        <v>0.46875</v>
      </c>
      <c r="J9308">
        <f t="shared" si="145"/>
        <v>40</v>
      </c>
    </row>
    <row r="9309" spans="1:10" x14ac:dyDescent="0.3">
      <c r="A9309" t="s">
        <v>9053</v>
      </c>
      <c r="C9309" s="18">
        <v>402.07749631977589</v>
      </c>
      <c r="D9309" s="1"/>
      <c r="E9309" s="1">
        <v>2</v>
      </c>
      <c r="F9309" s="1">
        <v>1</v>
      </c>
      <c r="G9309" s="1">
        <v>0</v>
      </c>
      <c r="H9309" s="1">
        <v>1</v>
      </c>
      <c r="I9309" s="15">
        <v>0.5</v>
      </c>
      <c r="J9309">
        <f t="shared" si="145"/>
        <v>40</v>
      </c>
    </row>
    <row r="9310" spans="1:10" x14ac:dyDescent="0.3">
      <c r="A9310" t="s">
        <v>9054</v>
      </c>
      <c r="C9310" s="18">
        <v>402.07502617188339</v>
      </c>
      <c r="D9310" s="1"/>
      <c r="E9310" s="1">
        <v>8</v>
      </c>
      <c r="F9310" s="1">
        <v>4</v>
      </c>
      <c r="G9310" s="1">
        <v>0</v>
      </c>
      <c r="H9310" s="1">
        <v>4</v>
      </c>
      <c r="I9310" s="15">
        <v>0.5</v>
      </c>
      <c r="J9310">
        <f t="shared" si="145"/>
        <v>40</v>
      </c>
    </row>
    <row r="9311" spans="1:10" x14ac:dyDescent="0.3">
      <c r="A9311" t="s">
        <v>9055</v>
      </c>
      <c r="C9311" s="18">
        <v>402.05567685393549</v>
      </c>
      <c r="D9311" s="1"/>
      <c r="E9311" s="1">
        <v>6</v>
      </c>
      <c r="F9311" s="1">
        <v>3</v>
      </c>
      <c r="G9311" s="1">
        <v>0</v>
      </c>
      <c r="H9311" s="1">
        <v>3</v>
      </c>
      <c r="I9311" s="15">
        <v>0.5</v>
      </c>
      <c r="J9311">
        <f t="shared" si="145"/>
        <v>40</v>
      </c>
    </row>
    <row r="9312" spans="1:10" x14ac:dyDescent="0.3">
      <c r="A9312" t="s">
        <v>9057</v>
      </c>
      <c r="C9312" s="18">
        <v>402.02201060218209</v>
      </c>
      <c r="D9312" s="1"/>
      <c r="E9312" s="1">
        <v>2</v>
      </c>
      <c r="F9312" s="1">
        <v>1</v>
      </c>
      <c r="G9312" s="1">
        <v>0</v>
      </c>
      <c r="H9312" s="1">
        <v>1</v>
      </c>
      <c r="I9312" s="15">
        <v>0.5</v>
      </c>
      <c r="J9312">
        <f t="shared" si="145"/>
        <v>40</v>
      </c>
    </row>
    <row r="9313" spans="1:10" x14ac:dyDescent="0.3">
      <c r="A9313" t="s">
        <v>9058</v>
      </c>
      <c r="C9313" s="18">
        <v>402.01736725137533</v>
      </c>
      <c r="D9313" s="1"/>
      <c r="E9313" s="1">
        <v>6</v>
      </c>
      <c r="F9313" s="1">
        <v>3</v>
      </c>
      <c r="G9313" s="1">
        <v>0</v>
      </c>
      <c r="H9313" s="1">
        <v>3</v>
      </c>
      <c r="I9313" s="15">
        <v>0.5</v>
      </c>
      <c r="J9313">
        <f t="shared" si="145"/>
        <v>40</v>
      </c>
    </row>
    <row r="9314" spans="1:10" x14ac:dyDescent="0.3">
      <c r="A9314" t="s">
        <v>9862</v>
      </c>
      <c r="C9314" s="18">
        <v>402.00549563003807</v>
      </c>
      <c r="D9314" s="1"/>
      <c r="E9314" s="1">
        <v>11</v>
      </c>
      <c r="F9314" s="1">
        <v>3</v>
      </c>
      <c r="G9314" s="1">
        <v>0</v>
      </c>
      <c r="H9314" s="1">
        <v>8</v>
      </c>
      <c r="I9314" s="15">
        <v>0.27272727272727271</v>
      </c>
      <c r="J9314">
        <f t="shared" si="145"/>
        <v>40</v>
      </c>
    </row>
    <row r="9315" spans="1:10" x14ac:dyDescent="0.3">
      <c r="A9315" t="s">
        <v>9311</v>
      </c>
      <c r="C9315" s="18">
        <v>402.00110200415781</v>
      </c>
      <c r="D9315" s="1"/>
      <c r="E9315" s="1">
        <v>5</v>
      </c>
      <c r="F9315" s="1">
        <v>2</v>
      </c>
      <c r="G9315" s="1">
        <v>1</v>
      </c>
      <c r="H9315" s="1">
        <v>2</v>
      </c>
      <c r="I9315" s="15">
        <v>0.5</v>
      </c>
      <c r="J9315">
        <f t="shared" si="145"/>
        <v>40</v>
      </c>
    </row>
    <row r="9316" spans="1:10" x14ac:dyDescent="0.3">
      <c r="A9316" t="s">
        <v>9060</v>
      </c>
      <c r="C9316" s="18">
        <v>401.99429982508173</v>
      </c>
      <c r="D9316" s="1"/>
      <c r="E9316" s="1">
        <v>2</v>
      </c>
      <c r="F9316" s="1">
        <v>1</v>
      </c>
      <c r="G9316" s="1">
        <v>0</v>
      </c>
      <c r="H9316" s="1">
        <v>1</v>
      </c>
      <c r="I9316" s="15">
        <v>0.5</v>
      </c>
      <c r="J9316">
        <f t="shared" si="145"/>
        <v>40</v>
      </c>
    </row>
    <row r="9317" spans="1:10" x14ac:dyDescent="0.3">
      <c r="A9317" t="s">
        <v>9061</v>
      </c>
      <c r="C9317" s="18">
        <v>401.99069481219942</v>
      </c>
      <c r="D9317" s="1"/>
      <c r="E9317" s="1">
        <v>4</v>
      </c>
      <c r="F9317" s="1">
        <v>2</v>
      </c>
      <c r="G9317" s="1">
        <v>0</v>
      </c>
      <c r="H9317" s="1">
        <v>2</v>
      </c>
      <c r="I9317" s="15">
        <v>0.5</v>
      </c>
      <c r="J9317">
        <f t="shared" si="145"/>
        <v>40</v>
      </c>
    </row>
    <row r="9318" spans="1:10" x14ac:dyDescent="0.3">
      <c r="A9318" t="s">
        <v>9062</v>
      </c>
      <c r="C9318" s="18">
        <v>401.98894327213992</v>
      </c>
      <c r="D9318" s="1"/>
      <c r="E9318" s="1">
        <v>2</v>
      </c>
      <c r="F9318" s="1">
        <v>1</v>
      </c>
      <c r="G9318" s="1">
        <v>0</v>
      </c>
      <c r="H9318" s="1">
        <v>1</v>
      </c>
      <c r="I9318" s="15">
        <v>0.5</v>
      </c>
      <c r="J9318">
        <f t="shared" si="145"/>
        <v>40</v>
      </c>
    </row>
    <row r="9319" spans="1:10" x14ac:dyDescent="0.3">
      <c r="A9319" t="s">
        <v>9067</v>
      </c>
      <c r="C9319" s="18">
        <v>401.98785073477467</v>
      </c>
      <c r="D9319" s="1"/>
      <c r="E9319" s="1">
        <v>2</v>
      </c>
      <c r="F9319" s="1">
        <v>1</v>
      </c>
      <c r="G9319" s="1">
        <v>0</v>
      </c>
      <c r="H9319" s="1">
        <v>1</v>
      </c>
      <c r="I9319" s="15">
        <v>0.5</v>
      </c>
      <c r="J9319">
        <f t="shared" si="145"/>
        <v>40</v>
      </c>
    </row>
    <row r="9320" spans="1:10" x14ac:dyDescent="0.3">
      <c r="A9320" t="s">
        <v>9064</v>
      </c>
      <c r="C9320" s="18">
        <v>401.98469837090681</v>
      </c>
      <c r="D9320" s="1"/>
      <c r="E9320" s="1">
        <v>14</v>
      </c>
      <c r="F9320" s="1">
        <v>7</v>
      </c>
      <c r="G9320" s="1">
        <v>0</v>
      </c>
      <c r="H9320" s="1">
        <v>7</v>
      </c>
      <c r="I9320" s="15">
        <v>0.5</v>
      </c>
      <c r="J9320">
        <f t="shared" si="145"/>
        <v>40</v>
      </c>
    </row>
    <row r="9321" spans="1:10" x14ac:dyDescent="0.3">
      <c r="A9321" t="s">
        <v>9065</v>
      </c>
      <c r="C9321" s="18">
        <v>401.96872456297763</v>
      </c>
      <c r="D9321" s="1"/>
      <c r="E9321" s="1">
        <v>14</v>
      </c>
      <c r="F9321" s="1">
        <v>6</v>
      </c>
      <c r="G9321" s="1">
        <v>1</v>
      </c>
      <c r="H9321" s="1">
        <v>7</v>
      </c>
      <c r="I9321" s="15">
        <v>0.4642857142857143</v>
      </c>
      <c r="J9321">
        <f t="shared" si="145"/>
        <v>40</v>
      </c>
    </row>
    <row r="9322" spans="1:10" x14ac:dyDescent="0.3">
      <c r="A9322" t="s">
        <v>9066</v>
      </c>
      <c r="C9322" s="18">
        <v>401.95924145452722</v>
      </c>
      <c r="D9322" s="1"/>
      <c r="E9322" s="1">
        <v>6</v>
      </c>
      <c r="F9322" s="1">
        <v>3</v>
      </c>
      <c r="G9322" s="1">
        <v>0</v>
      </c>
      <c r="H9322" s="1">
        <v>3</v>
      </c>
      <c r="I9322" s="15">
        <v>0.5</v>
      </c>
      <c r="J9322">
        <f t="shared" si="145"/>
        <v>40</v>
      </c>
    </row>
    <row r="9323" spans="1:10" x14ac:dyDescent="0.3">
      <c r="A9323" t="s">
        <v>9068</v>
      </c>
      <c r="C9323" s="18">
        <v>401.9398375259139</v>
      </c>
      <c r="D9323" s="1"/>
      <c r="E9323" s="1">
        <v>3</v>
      </c>
      <c r="F9323" s="1">
        <v>1</v>
      </c>
      <c r="G9323" s="1">
        <v>1</v>
      </c>
      <c r="H9323" s="1">
        <v>1</v>
      </c>
      <c r="I9323" s="15">
        <v>0.5</v>
      </c>
      <c r="J9323">
        <f t="shared" si="145"/>
        <v>40</v>
      </c>
    </row>
    <row r="9324" spans="1:10" x14ac:dyDescent="0.3">
      <c r="A9324" t="s">
        <v>9071</v>
      </c>
      <c r="C9324" s="18">
        <v>401.92575473618177</v>
      </c>
      <c r="D9324" s="1"/>
      <c r="E9324" s="1">
        <v>23</v>
      </c>
      <c r="F9324" s="1">
        <v>14</v>
      </c>
      <c r="G9324" s="1">
        <v>1</v>
      </c>
      <c r="H9324" s="1">
        <v>8</v>
      </c>
      <c r="I9324" s="15">
        <v>0.63043478260869568</v>
      </c>
      <c r="J9324">
        <f t="shared" si="145"/>
        <v>40</v>
      </c>
    </row>
    <row r="9325" spans="1:10" x14ac:dyDescent="0.3">
      <c r="A9325" t="s">
        <v>9072</v>
      </c>
      <c r="C9325" s="18">
        <v>401.91936516553852</v>
      </c>
      <c r="D9325" s="1"/>
      <c r="E9325" s="1">
        <v>8</v>
      </c>
      <c r="F9325" s="1">
        <v>4</v>
      </c>
      <c r="G9325" s="1">
        <v>0</v>
      </c>
      <c r="H9325" s="1">
        <v>4</v>
      </c>
      <c r="I9325" s="15">
        <v>0.5</v>
      </c>
      <c r="J9325">
        <f t="shared" si="145"/>
        <v>40</v>
      </c>
    </row>
    <row r="9326" spans="1:10" x14ac:dyDescent="0.3">
      <c r="A9326" t="s">
        <v>9073</v>
      </c>
      <c r="C9326" s="18">
        <v>401.9189211747987</v>
      </c>
      <c r="D9326" s="1"/>
      <c r="E9326" s="1">
        <v>6</v>
      </c>
      <c r="F9326" s="1">
        <v>3</v>
      </c>
      <c r="G9326" s="1">
        <v>0</v>
      </c>
      <c r="H9326" s="1">
        <v>3</v>
      </c>
      <c r="I9326" s="15">
        <v>0.5</v>
      </c>
      <c r="J9326">
        <f t="shared" si="145"/>
        <v>40</v>
      </c>
    </row>
    <row r="9327" spans="1:10" x14ac:dyDescent="0.3">
      <c r="A9327" t="s">
        <v>9075</v>
      </c>
      <c r="C9327" s="18">
        <v>401.90408671034891</v>
      </c>
      <c r="D9327" s="1"/>
      <c r="E9327" s="1">
        <v>3</v>
      </c>
      <c r="F9327" s="1">
        <v>1</v>
      </c>
      <c r="G9327" s="1">
        <v>1</v>
      </c>
      <c r="H9327" s="1">
        <v>1</v>
      </c>
      <c r="I9327" s="15">
        <v>0.5</v>
      </c>
      <c r="J9327">
        <f t="shared" si="145"/>
        <v>40</v>
      </c>
    </row>
    <row r="9328" spans="1:10" x14ac:dyDescent="0.3">
      <c r="A9328" t="s">
        <v>9076</v>
      </c>
      <c r="C9328" s="18">
        <v>401.89809965408875</v>
      </c>
      <c r="D9328" s="1"/>
      <c r="E9328" s="1">
        <v>5</v>
      </c>
      <c r="F9328" s="1">
        <v>2</v>
      </c>
      <c r="G9328" s="1">
        <v>1</v>
      </c>
      <c r="H9328" s="1">
        <v>2</v>
      </c>
      <c r="I9328" s="15">
        <v>0.5</v>
      </c>
      <c r="J9328">
        <f t="shared" si="145"/>
        <v>40</v>
      </c>
    </row>
    <row r="9329" spans="1:10" x14ac:dyDescent="0.3">
      <c r="A9329" t="s">
        <v>9077</v>
      </c>
      <c r="C9329" s="18">
        <v>401.8854713489709</v>
      </c>
      <c r="D9329" s="1"/>
      <c r="E9329" s="1">
        <v>5</v>
      </c>
      <c r="F9329" s="1">
        <v>2</v>
      </c>
      <c r="G9329" s="1">
        <v>1</v>
      </c>
      <c r="H9329" s="1">
        <v>2</v>
      </c>
      <c r="I9329" s="15">
        <v>0.5</v>
      </c>
      <c r="J9329">
        <f t="shared" si="145"/>
        <v>40</v>
      </c>
    </row>
    <row r="9330" spans="1:10" x14ac:dyDescent="0.3">
      <c r="A9330" t="s">
        <v>9078</v>
      </c>
      <c r="C9330" s="18">
        <v>401.88493102802602</v>
      </c>
      <c r="D9330" s="1"/>
      <c r="E9330" s="1">
        <v>5</v>
      </c>
      <c r="F9330" s="1">
        <v>2</v>
      </c>
      <c r="G9330" s="1">
        <v>1</v>
      </c>
      <c r="H9330" s="1">
        <v>2</v>
      </c>
      <c r="I9330" s="15">
        <v>0.5</v>
      </c>
      <c r="J9330">
        <f t="shared" si="145"/>
        <v>40</v>
      </c>
    </row>
    <row r="9331" spans="1:10" x14ac:dyDescent="0.3">
      <c r="A9331" t="s">
        <v>9079</v>
      </c>
      <c r="C9331" s="18">
        <v>401.86978004647193</v>
      </c>
      <c r="D9331" s="1"/>
      <c r="E9331" s="1">
        <v>14</v>
      </c>
      <c r="F9331" s="1">
        <v>6</v>
      </c>
      <c r="G9331" s="1">
        <v>1</v>
      </c>
      <c r="H9331" s="1">
        <v>7</v>
      </c>
      <c r="I9331" s="15">
        <v>0.4642857142857143</v>
      </c>
      <c r="J9331">
        <f t="shared" si="145"/>
        <v>40</v>
      </c>
    </row>
    <row r="9332" spans="1:10" x14ac:dyDescent="0.3">
      <c r="A9332" t="s">
        <v>9081</v>
      </c>
      <c r="C9332" s="18">
        <v>401.86131063676333</v>
      </c>
      <c r="D9332" s="1"/>
      <c r="E9332" s="1">
        <v>8</v>
      </c>
      <c r="F9332" s="1">
        <v>4</v>
      </c>
      <c r="G9332" s="1">
        <v>0</v>
      </c>
      <c r="H9332" s="1">
        <v>4</v>
      </c>
      <c r="I9332" s="15">
        <v>0.5</v>
      </c>
      <c r="J9332">
        <f t="shared" si="145"/>
        <v>40</v>
      </c>
    </row>
    <row r="9333" spans="1:10" x14ac:dyDescent="0.3">
      <c r="A9333" t="s">
        <v>9082</v>
      </c>
      <c r="C9333" s="18">
        <v>401.85940886697682</v>
      </c>
      <c r="D9333" s="1"/>
      <c r="E9333" s="1">
        <v>3</v>
      </c>
      <c r="F9333" s="1">
        <v>1</v>
      </c>
      <c r="G9333" s="1">
        <v>1</v>
      </c>
      <c r="H9333" s="1">
        <v>1</v>
      </c>
      <c r="I9333" s="15">
        <v>0.5</v>
      </c>
      <c r="J9333">
        <f t="shared" si="145"/>
        <v>40</v>
      </c>
    </row>
    <row r="9334" spans="1:10" x14ac:dyDescent="0.3">
      <c r="A9334" t="s">
        <v>10128</v>
      </c>
      <c r="C9334" s="18">
        <v>401.84783558398169</v>
      </c>
      <c r="D9334" s="1"/>
      <c r="E9334" s="1">
        <v>34</v>
      </c>
      <c r="F9334" s="1">
        <v>13</v>
      </c>
      <c r="G9334" s="1">
        <v>6</v>
      </c>
      <c r="H9334" s="1">
        <v>15</v>
      </c>
      <c r="I9334" s="15">
        <v>0.47058823529411764</v>
      </c>
      <c r="J9334">
        <f t="shared" si="145"/>
        <v>20</v>
      </c>
    </row>
    <row r="9335" spans="1:10" x14ac:dyDescent="0.3">
      <c r="A9335" t="s">
        <v>9501</v>
      </c>
      <c r="C9335" s="18">
        <v>401.84626458207293</v>
      </c>
      <c r="D9335" s="1"/>
      <c r="E9335" s="1">
        <v>11</v>
      </c>
      <c r="F9335" s="1">
        <v>5</v>
      </c>
      <c r="G9335" s="1">
        <v>1</v>
      </c>
      <c r="H9335" s="1">
        <v>5</v>
      </c>
      <c r="I9335" s="15">
        <v>0.5</v>
      </c>
      <c r="J9335">
        <f t="shared" si="145"/>
        <v>40</v>
      </c>
    </row>
    <row r="9336" spans="1:10" x14ac:dyDescent="0.3">
      <c r="A9336" t="s">
        <v>9085</v>
      </c>
      <c r="C9336" s="18">
        <v>401.83157394283757</v>
      </c>
      <c r="D9336" s="1"/>
      <c r="E9336" s="1">
        <v>24</v>
      </c>
      <c r="F9336" s="1">
        <v>12</v>
      </c>
      <c r="G9336" s="1">
        <v>0</v>
      </c>
      <c r="H9336" s="1">
        <v>12</v>
      </c>
      <c r="I9336" s="15">
        <v>0.5</v>
      </c>
      <c r="J9336">
        <f t="shared" si="145"/>
        <v>40</v>
      </c>
    </row>
    <row r="9337" spans="1:10" x14ac:dyDescent="0.3">
      <c r="A9337" t="s">
        <v>9086</v>
      </c>
      <c r="C9337" s="18">
        <v>401.82923641117742</v>
      </c>
      <c r="D9337" s="1"/>
      <c r="E9337" s="1">
        <v>12</v>
      </c>
      <c r="F9337" s="1">
        <v>5</v>
      </c>
      <c r="G9337" s="1">
        <v>2</v>
      </c>
      <c r="H9337" s="1">
        <v>5</v>
      </c>
      <c r="I9337" s="15">
        <v>0.5</v>
      </c>
      <c r="J9337">
        <f t="shared" si="145"/>
        <v>40</v>
      </c>
    </row>
    <row r="9338" spans="1:10" x14ac:dyDescent="0.3">
      <c r="A9338" t="s">
        <v>9087</v>
      </c>
      <c r="C9338" s="18">
        <v>401.82428987564634</v>
      </c>
      <c r="D9338" s="1"/>
      <c r="E9338" s="1">
        <v>27</v>
      </c>
      <c r="F9338" s="1">
        <v>14</v>
      </c>
      <c r="G9338" s="1">
        <v>0</v>
      </c>
      <c r="H9338" s="1">
        <v>13</v>
      </c>
      <c r="I9338" s="15">
        <v>0.51851851851851849</v>
      </c>
      <c r="J9338">
        <f t="shared" si="145"/>
        <v>40</v>
      </c>
    </row>
    <row r="9339" spans="1:10" x14ac:dyDescent="0.3">
      <c r="A9339" t="s">
        <v>9088</v>
      </c>
      <c r="C9339" s="18">
        <v>401.81933396889258</v>
      </c>
      <c r="D9339" s="1"/>
      <c r="E9339" s="1">
        <v>8</v>
      </c>
      <c r="F9339" s="1">
        <v>4</v>
      </c>
      <c r="G9339" s="1">
        <v>0</v>
      </c>
      <c r="H9339" s="1">
        <v>4</v>
      </c>
      <c r="I9339" s="15">
        <v>0.5</v>
      </c>
      <c r="J9339">
        <f t="shared" si="145"/>
        <v>40</v>
      </c>
    </row>
    <row r="9340" spans="1:10" x14ac:dyDescent="0.3">
      <c r="A9340" t="s">
        <v>9090</v>
      </c>
      <c r="C9340" s="18">
        <v>401.81492013500008</v>
      </c>
      <c r="D9340" s="1"/>
      <c r="E9340" s="1">
        <v>10</v>
      </c>
      <c r="F9340" s="1">
        <v>5</v>
      </c>
      <c r="G9340" s="1">
        <v>0</v>
      </c>
      <c r="H9340" s="1">
        <v>5</v>
      </c>
      <c r="I9340" s="15">
        <v>0.5</v>
      </c>
      <c r="J9340">
        <f t="shared" si="145"/>
        <v>40</v>
      </c>
    </row>
    <row r="9341" spans="1:10" x14ac:dyDescent="0.3">
      <c r="A9341" t="s">
        <v>9089</v>
      </c>
      <c r="C9341" s="18">
        <v>401.81388039156906</v>
      </c>
      <c r="D9341" s="1"/>
      <c r="E9341" s="1">
        <v>3</v>
      </c>
      <c r="F9341" s="1">
        <v>1</v>
      </c>
      <c r="G9341" s="1">
        <v>1</v>
      </c>
      <c r="H9341" s="1">
        <v>1</v>
      </c>
      <c r="I9341" s="15">
        <v>0.5</v>
      </c>
      <c r="J9341">
        <f t="shared" si="145"/>
        <v>40</v>
      </c>
    </row>
    <row r="9342" spans="1:10" x14ac:dyDescent="0.3">
      <c r="A9342" t="s">
        <v>9091</v>
      </c>
      <c r="C9342" s="18">
        <v>401.81286197414693</v>
      </c>
      <c r="D9342" s="1"/>
      <c r="E9342" s="1">
        <v>3</v>
      </c>
      <c r="F9342" s="1">
        <v>1</v>
      </c>
      <c r="G9342" s="1">
        <v>1</v>
      </c>
      <c r="H9342" s="1">
        <v>1</v>
      </c>
      <c r="I9342" s="15">
        <v>0.5</v>
      </c>
      <c r="J9342">
        <f t="shared" si="145"/>
        <v>40</v>
      </c>
    </row>
    <row r="9343" spans="1:10" x14ac:dyDescent="0.3">
      <c r="A9343" t="s">
        <v>9092</v>
      </c>
      <c r="C9343" s="18">
        <v>401.80092369154886</v>
      </c>
      <c r="D9343" s="1"/>
      <c r="E9343" s="1">
        <v>3</v>
      </c>
      <c r="F9343" s="1">
        <v>1</v>
      </c>
      <c r="G9343" s="1">
        <v>1</v>
      </c>
      <c r="H9343" s="1">
        <v>1</v>
      </c>
      <c r="I9343" s="15">
        <v>0.5</v>
      </c>
      <c r="J9343">
        <f t="shared" si="145"/>
        <v>40</v>
      </c>
    </row>
    <row r="9344" spans="1:10" x14ac:dyDescent="0.3">
      <c r="A9344" t="s">
        <v>9095</v>
      </c>
      <c r="C9344" s="18">
        <v>401.76912964686426</v>
      </c>
      <c r="D9344" s="1"/>
      <c r="E9344" s="1">
        <v>5</v>
      </c>
      <c r="F9344" s="1">
        <v>3</v>
      </c>
      <c r="G9344" s="1">
        <v>0</v>
      </c>
      <c r="H9344" s="1">
        <v>2</v>
      </c>
      <c r="I9344" s="15">
        <v>0.6</v>
      </c>
      <c r="J9344">
        <f t="shared" si="145"/>
        <v>40</v>
      </c>
    </row>
    <row r="9345" spans="1:10" x14ac:dyDescent="0.3">
      <c r="A9345" t="s">
        <v>10188</v>
      </c>
      <c r="C9345" s="18">
        <v>401.7676246471807</v>
      </c>
      <c r="D9345" s="1"/>
      <c r="E9345" s="1">
        <v>16</v>
      </c>
      <c r="F9345" s="1">
        <v>7</v>
      </c>
      <c r="G9345" s="1">
        <v>0</v>
      </c>
      <c r="H9345" s="1">
        <v>9</v>
      </c>
      <c r="I9345" s="15">
        <v>0.4375</v>
      </c>
      <c r="J9345">
        <f t="shared" si="145"/>
        <v>40</v>
      </c>
    </row>
    <row r="9346" spans="1:10" x14ac:dyDescent="0.3">
      <c r="A9346" t="s">
        <v>9096</v>
      </c>
      <c r="C9346" s="18">
        <v>401.75049799376058</v>
      </c>
      <c r="D9346" s="1"/>
      <c r="E9346" s="1">
        <v>3</v>
      </c>
      <c r="F9346" s="1">
        <v>1</v>
      </c>
      <c r="G9346" s="1">
        <v>1</v>
      </c>
      <c r="H9346" s="1">
        <v>1</v>
      </c>
      <c r="I9346" s="15">
        <v>0.5</v>
      </c>
      <c r="J9346">
        <f t="shared" si="145"/>
        <v>40</v>
      </c>
    </row>
    <row r="9347" spans="1:10" x14ac:dyDescent="0.3">
      <c r="A9347" t="s">
        <v>9097</v>
      </c>
      <c r="C9347" s="18">
        <v>401.73311533688923</v>
      </c>
      <c r="D9347" s="1"/>
      <c r="E9347" s="1">
        <v>2</v>
      </c>
      <c r="F9347" s="1">
        <v>1</v>
      </c>
      <c r="G9347" s="1">
        <v>0</v>
      </c>
      <c r="H9347" s="1">
        <v>1</v>
      </c>
      <c r="I9347" s="15">
        <v>0.5</v>
      </c>
      <c r="J9347">
        <f t="shared" si="145"/>
        <v>40</v>
      </c>
    </row>
    <row r="9348" spans="1:10" x14ac:dyDescent="0.3">
      <c r="A9348" t="s">
        <v>9099</v>
      </c>
      <c r="C9348" s="18">
        <v>401.7258770812852</v>
      </c>
      <c r="D9348" s="1"/>
      <c r="E9348" s="1">
        <v>1</v>
      </c>
      <c r="F9348" s="1">
        <v>0</v>
      </c>
      <c r="G9348" s="1">
        <v>1</v>
      </c>
      <c r="H9348" s="1">
        <v>0</v>
      </c>
      <c r="I9348" s="15">
        <v>0.5</v>
      </c>
      <c r="J9348">
        <f t="shared" ref="J9348:J9411" si="146">IF(E9348&lt;=30,40,20)</f>
        <v>40</v>
      </c>
    </row>
    <row r="9349" spans="1:10" x14ac:dyDescent="0.3">
      <c r="A9349" t="s">
        <v>9100</v>
      </c>
      <c r="C9349" s="18">
        <v>401.71147601741842</v>
      </c>
      <c r="D9349" s="1"/>
      <c r="E9349" s="1">
        <v>6</v>
      </c>
      <c r="F9349" s="1">
        <v>3</v>
      </c>
      <c r="G9349" s="1">
        <v>0</v>
      </c>
      <c r="H9349" s="1">
        <v>3</v>
      </c>
      <c r="I9349" s="15">
        <v>0.5</v>
      </c>
      <c r="J9349">
        <f t="shared" si="146"/>
        <v>40</v>
      </c>
    </row>
    <row r="9350" spans="1:10" x14ac:dyDescent="0.3">
      <c r="A9350" t="s">
        <v>9101</v>
      </c>
      <c r="C9350" s="18">
        <v>401.69468798136467</v>
      </c>
      <c r="D9350" s="1"/>
      <c r="E9350" s="1">
        <v>10</v>
      </c>
      <c r="F9350" s="1">
        <v>5</v>
      </c>
      <c r="G9350" s="1">
        <v>0</v>
      </c>
      <c r="H9350" s="1">
        <v>5</v>
      </c>
      <c r="I9350" s="15">
        <v>0.5</v>
      </c>
      <c r="J9350">
        <f t="shared" si="146"/>
        <v>40</v>
      </c>
    </row>
    <row r="9351" spans="1:10" x14ac:dyDescent="0.3">
      <c r="A9351" t="s">
        <v>9102</v>
      </c>
      <c r="C9351" s="18">
        <v>401.694424894169</v>
      </c>
      <c r="D9351" s="1"/>
      <c r="E9351" s="1">
        <v>5</v>
      </c>
      <c r="F9351" s="1">
        <v>2</v>
      </c>
      <c r="G9351" s="1">
        <v>1</v>
      </c>
      <c r="H9351" s="1">
        <v>2</v>
      </c>
      <c r="I9351" s="15">
        <v>0.5</v>
      </c>
      <c r="J9351">
        <f t="shared" si="146"/>
        <v>40</v>
      </c>
    </row>
    <row r="9352" spans="1:10" x14ac:dyDescent="0.3">
      <c r="A9352" t="s">
        <v>9103</v>
      </c>
      <c r="C9352" s="18">
        <v>401.67938375109867</v>
      </c>
      <c r="D9352" s="1"/>
      <c r="E9352" s="1">
        <v>1</v>
      </c>
      <c r="F9352" s="1">
        <v>0</v>
      </c>
      <c r="G9352" s="1">
        <v>1</v>
      </c>
      <c r="H9352" s="1">
        <v>0</v>
      </c>
      <c r="I9352" s="15">
        <v>0.5</v>
      </c>
      <c r="J9352">
        <f t="shared" si="146"/>
        <v>40</v>
      </c>
    </row>
    <row r="9353" spans="1:10" x14ac:dyDescent="0.3">
      <c r="A9353" t="s">
        <v>9104</v>
      </c>
      <c r="C9353" s="18">
        <v>401.67689527067404</v>
      </c>
      <c r="D9353" s="1"/>
      <c r="E9353" s="1">
        <v>5</v>
      </c>
      <c r="F9353" s="1">
        <v>2</v>
      </c>
      <c r="G9353" s="1">
        <v>1</v>
      </c>
      <c r="H9353" s="1">
        <v>2</v>
      </c>
      <c r="I9353" s="15">
        <v>0.5</v>
      </c>
      <c r="J9353">
        <f t="shared" si="146"/>
        <v>40</v>
      </c>
    </row>
    <row r="9354" spans="1:10" x14ac:dyDescent="0.3">
      <c r="A9354" t="s">
        <v>9106</v>
      </c>
      <c r="C9354" s="18">
        <v>401.67059668705946</v>
      </c>
      <c r="D9354" s="1"/>
      <c r="E9354" s="1">
        <v>2</v>
      </c>
      <c r="F9354" s="1">
        <v>1</v>
      </c>
      <c r="G9354" s="1">
        <v>1</v>
      </c>
      <c r="H9354" s="1">
        <v>0</v>
      </c>
      <c r="I9354" s="15">
        <v>0.75</v>
      </c>
      <c r="J9354">
        <f t="shared" si="146"/>
        <v>40</v>
      </c>
    </row>
    <row r="9355" spans="1:10" x14ac:dyDescent="0.3">
      <c r="A9355" t="s">
        <v>9107</v>
      </c>
      <c r="C9355" s="18">
        <v>401.66559454843713</v>
      </c>
      <c r="D9355" s="1"/>
      <c r="E9355" s="1">
        <v>6</v>
      </c>
      <c r="F9355" s="1">
        <v>3</v>
      </c>
      <c r="G9355" s="1">
        <v>0</v>
      </c>
      <c r="H9355" s="1">
        <v>3</v>
      </c>
      <c r="I9355" s="15">
        <v>0.5</v>
      </c>
      <c r="J9355">
        <f t="shared" si="146"/>
        <v>40</v>
      </c>
    </row>
    <row r="9356" spans="1:10" x14ac:dyDescent="0.3">
      <c r="A9356" t="s">
        <v>9258</v>
      </c>
      <c r="C9356" s="18">
        <v>401.66202939573986</v>
      </c>
      <c r="D9356" s="1"/>
      <c r="E9356" s="1">
        <v>3</v>
      </c>
      <c r="F9356" s="1">
        <v>1</v>
      </c>
      <c r="G9356" s="1">
        <v>1</v>
      </c>
      <c r="H9356" s="1">
        <v>1</v>
      </c>
      <c r="I9356" s="15">
        <v>0.5</v>
      </c>
      <c r="J9356">
        <f t="shared" si="146"/>
        <v>40</v>
      </c>
    </row>
    <row r="9357" spans="1:10" x14ac:dyDescent="0.3">
      <c r="A9357" t="s">
        <v>9108</v>
      </c>
      <c r="C9357" s="18">
        <v>401.65700295586544</v>
      </c>
      <c r="D9357" s="1"/>
      <c r="E9357" s="1">
        <v>6</v>
      </c>
      <c r="F9357" s="1">
        <v>3</v>
      </c>
      <c r="G9357" s="1">
        <v>0</v>
      </c>
      <c r="H9357" s="1">
        <v>3</v>
      </c>
      <c r="I9357" s="15">
        <v>0.5</v>
      </c>
      <c r="J9357">
        <f t="shared" si="146"/>
        <v>40</v>
      </c>
    </row>
    <row r="9358" spans="1:10" x14ac:dyDescent="0.3">
      <c r="A9358" t="s">
        <v>9109</v>
      </c>
      <c r="C9358" s="18">
        <v>401.65567823173171</v>
      </c>
      <c r="D9358" s="1"/>
      <c r="E9358" s="1">
        <v>6</v>
      </c>
      <c r="F9358" s="1">
        <v>4</v>
      </c>
      <c r="G9358" s="1">
        <v>0</v>
      </c>
      <c r="H9358" s="1">
        <v>2</v>
      </c>
      <c r="I9358" s="15">
        <v>0.66666666666666663</v>
      </c>
      <c r="J9358">
        <f t="shared" si="146"/>
        <v>40</v>
      </c>
    </row>
    <row r="9359" spans="1:10" x14ac:dyDescent="0.3">
      <c r="A9359" t="s">
        <v>9112</v>
      </c>
      <c r="C9359" s="18">
        <v>401.64145723257116</v>
      </c>
      <c r="D9359" s="1"/>
      <c r="E9359" s="1">
        <v>5</v>
      </c>
      <c r="F9359" s="1">
        <v>2</v>
      </c>
      <c r="G9359" s="1">
        <v>1</v>
      </c>
      <c r="H9359" s="1">
        <v>2</v>
      </c>
      <c r="I9359" s="15">
        <v>0.5</v>
      </c>
      <c r="J9359">
        <f t="shared" si="146"/>
        <v>40</v>
      </c>
    </row>
    <row r="9360" spans="1:10" x14ac:dyDescent="0.3">
      <c r="A9360" t="s">
        <v>9113</v>
      </c>
      <c r="C9360" s="18">
        <v>401.62976940110065</v>
      </c>
      <c r="D9360" s="1"/>
      <c r="E9360" s="1">
        <v>2</v>
      </c>
      <c r="F9360" s="1">
        <v>1</v>
      </c>
      <c r="G9360" s="1">
        <v>0</v>
      </c>
      <c r="H9360" s="1">
        <v>1</v>
      </c>
      <c r="I9360" s="15">
        <v>0.5</v>
      </c>
      <c r="J9360">
        <f t="shared" si="146"/>
        <v>40</v>
      </c>
    </row>
    <row r="9361" spans="1:10" x14ac:dyDescent="0.3">
      <c r="A9361" t="s">
        <v>9141</v>
      </c>
      <c r="C9361" s="18">
        <v>401.62370575440752</v>
      </c>
      <c r="D9361" s="1"/>
      <c r="E9361" s="1">
        <v>8</v>
      </c>
      <c r="F9361" s="1">
        <v>4</v>
      </c>
      <c r="G9361" s="1">
        <v>0</v>
      </c>
      <c r="H9361" s="1">
        <v>4</v>
      </c>
      <c r="I9361" s="15">
        <v>0.5</v>
      </c>
      <c r="J9361">
        <f t="shared" si="146"/>
        <v>40</v>
      </c>
    </row>
    <row r="9362" spans="1:10" x14ac:dyDescent="0.3">
      <c r="A9362" t="s">
        <v>9115</v>
      </c>
      <c r="C9362" s="18">
        <v>401.61460505402869</v>
      </c>
      <c r="D9362" s="1"/>
      <c r="E9362" s="1">
        <v>3</v>
      </c>
      <c r="F9362" s="1">
        <v>2</v>
      </c>
      <c r="G9362" s="1">
        <v>0</v>
      </c>
      <c r="H9362" s="1">
        <v>1</v>
      </c>
      <c r="I9362" s="15">
        <v>0.66666666666666663</v>
      </c>
      <c r="J9362">
        <f t="shared" si="146"/>
        <v>40</v>
      </c>
    </row>
    <row r="9363" spans="1:10" x14ac:dyDescent="0.3">
      <c r="A9363" t="s">
        <v>9116</v>
      </c>
      <c r="C9363" s="18">
        <v>401.61186942367027</v>
      </c>
      <c r="D9363" s="1"/>
      <c r="E9363" s="1">
        <v>6</v>
      </c>
      <c r="F9363" s="1">
        <v>3</v>
      </c>
      <c r="G9363" s="1">
        <v>1</v>
      </c>
      <c r="H9363" s="1">
        <v>2</v>
      </c>
      <c r="I9363" s="15">
        <v>0.58333333333333337</v>
      </c>
      <c r="J9363">
        <f t="shared" si="146"/>
        <v>40</v>
      </c>
    </row>
    <row r="9364" spans="1:10" x14ac:dyDescent="0.3">
      <c r="A9364" t="s">
        <v>9117</v>
      </c>
      <c r="C9364" s="18">
        <v>401.60817509117612</v>
      </c>
      <c r="D9364" s="1"/>
      <c r="E9364" s="1">
        <v>20</v>
      </c>
      <c r="F9364" s="1">
        <v>9</v>
      </c>
      <c r="G9364" s="1">
        <v>2</v>
      </c>
      <c r="H9364" s="1">
        <v>9</v>
      </c>
      <c r="I9364" s="15">
        <v>0.5</v>
      </c>
      <c r="J9364">
        <f t="shared" si="146"/>
        <v>40</v>
      </c>
    </row>
    <row r="9365" spans="1:10" x14ac:dyDescent="0.3">
      <c r="A9365" t="s">
        <v>9118</v>
      </c>
      <c r="C9365" s="18">
        <v>401.60576119518356</v>
      </c>
      <c r="D9365" s="1"/>
      <c r="E9365" s="1">
        <v>6</v>
      </c>
      <c r="F9365" s="1">
        <v>3</v>
      </c>
      <c r="G9365" s="1">
        <v>0</v>
      </c>
      <c r="H9365" s="1">
        <v>3</v>
      </c>
      <c r="I9365" s="15">
        <v>0.5</v>
      </c>
      <c r="J9365">
        <f t="shared" si="146"/>
        <v>40</v>
      </c>
    </row>
    <row r="9366" spans="1:10" x14ac:dyDescent="0.3">
      <c r="A9366" t="s">
        <v>9105</v>
      </c>
      <c r="C9366" s="18">
        <v>401.59764969535115</v>
      </c>
      <c r="D9366" s="1"/>
      <c r="E9366" s="1">
        <v>5</v>
      </c>
      <c r="F9366" s="1">
        <v>2</v>
      </c>
      <c r="G9366" s="1">
        <v>1</v>
      </c>
      <c r="H9366" s="1">
        <v>2</v>
      </c>
      <c r="I9366" s="15">
        <v>0.5</v>
      </c>
      <c r="J9366">
        <f t="shared" si="146"/>
        <v>40</v>
      </c>
    </row>
    <row r="9367" spans="1:10" x14ac:dyDescent="0.3">
      <c r="A9367" t="s">
        <v>9119</v>
      </c>
      <c r="C9367" s="18">
        <v>401.5960113813739</v>
      </c>
      <c r="D9367" s="1"/>
      <c r="E9367" s="1">
        <v>5</v>
      </c>
      <c r="F9367" s="1">
        <v>2</v>
      </c>
      <c r="G9367" s="1">
        <v>1</v>
      </c>
      <c r="H9367" s="1">
        <v>2</v>
      </c>
      <c r="I9367" s="15">
        <v>0.5</v>
      </c>
      <c r="J9367">
        <f t="shared" si="146"/>
        <v>40</v>
      </c>
    </row>
    <row r="9368" spans="1:10" x14ac:dyDescent="0.3">
      <c r="A9368" t="s">
        <v>9120</v>
      </c>
      <c r="C9368" s="18">
        <v>401.59390857647804</v>
      </c>
      <c r="D9368" s="1"/>
      <c r="E9368" s="1">
        <v>3</v>
      </c>
      <c r="F9368" s="1">
        <v>1</v>
      </c>
      <c r="G9368" s="1">
        <v>1</v>
      </c>
      <c r="H9368" s="1">
        <v>1</v>
      </c>
      <c r="I9368" s="15">
        <v>0.5</v>
      </c>
      <c r="J9368">
        <f t="shared" si="146"/>
        <v>40</v>
      </c>
    </row>
    <row r="9369" spans="1:10" x14ac:dyDescent="0.3">
      <c r="A9369" t="s">
        <v>9122</v>
      </c>
      <c r="C9369" s="18">
        <v>401.58218645534686</v>
      </c>
      <c r="D9369" s="1"/>
      <c r="E9369" s="1">
        <v>2</v>
      </c>
      <c r="F9369" s="1">
        <v>0</v>
      </c>
      <c r="G9369" s="1">
        <v>2</v>
      </c>
      <c r="H9369" s="1">
        <v>0</v>
      </c>
      <c r="I9369" s="15">
        <v>0.5</v>
      </c>
      <c r="J9369">
        <f t="shared" si="146"/>
        <v>40</v>
      </c>
    </row>
    <row r="9370" spans="1:10" x14ac:dyDescent="0.3">
      <c r="A9370" t="s">
        <v>9123</v>
      </c>
      <c r="C9370" s="18">
        <v>401.58094645109151</v>
      </c>
      <c r="D9370" s="1"/>
      <c r="E9370" s="1">
        <v>6</v>
      </c>
      <c r="F9370" s="1">
        <v>3</v>
      </c>
      <c r="G9370" s="1">
        <v>0</v>
      </c>
      <c r="H9370" s="1">
        <v>3</v>
      </c>
      <c r="I9370" s="15">
        <v>0.5</v>
      </c>
      <c r="J9370">
        <f t="shared" si="146"/>
        <v>40</v>
      </c>
    </row>
    <row r="9371" spans="1:10" x14ac:dyDescent="0.3">
      <c r="A9371" t="s">
        <v>9225</v>
      </c>
      <c r="C9371" s="18">
        <v>401.56626500400944</v>
      </c>
      <c r="D9371" s="1"/>
      <c r="E9371" s="1">
        <v>8</v>
      </c>
      <c r="F9371" s="1">
        <v>4</v>
      </c>
      <c r="G9371" s="1">
        <v>0</v>
      </c>
      <c r="H9371" s="1">
        <v>4</v>
      </c>
      <c r="I9371" s="15">
        <v>0.5</v>
      </c>
      <c r="J9371">
        <f t="shared" si="146"/>
        <v>40</v>
      </c>
    </row>
    <row r="9372" spans="1:10" x14ac:dyDescent="0.3">
      <c r="A9372" t="s">
        <v>9124</v>
      </c>
      <c r="C9372" s="18">
        <v>401.56511025196932</v>
      </c>
      <c r="D9372" s="1"/>
      <c r="E9372" s="1">
        <v>8</v>
      </c>
      <c r="F9372" s="1">
        <v>4</v>
      </c>
      <c r="G9372" s="1">
        <v>0</v>
      </c>
      <c r="H9372" s="1">
        <v>4</v>
      </c>
      <c r="I9372" s="15">
        <v>0.5</v>
      </c>
      <c r="J9372">
        <f t="shared" si="146"/>
        <v>40</v>
      </c>
    </row>
    <row r="9373" spans="1:10" x14ac:dyDescent="0.3">
      <c r="A9373" s="21" t="s">
        <v>9125</v>
      </c>
      <c r="C9373" s="18">
        <v>401.56373418807789</v>
      </c>
      <c r="D9373" s="1"/>
      <c r="E9373" s="1">
        <v>3</v>
      </c>
      <c r="F9373" s="1">
        <v>1</v>
      </c>
      <c r="G9373" s="1">
        <v>1</v>
      </c>
      <c r="H9373" s="1">
        <v>1</v>
      </c>
      <c r="I9373" s="15">
        <v>0.5</v>
      </c>
      <c r="J9373">
        <f t="shared" si="146"/>
        <v>40</v>
      </c>
    </row>
    <row r="9374" spans="1:10" x14ac:dyDescent="0.3">
      <c r="A9374" t="s">
        <v>9126</v>
      </c>
      <c r="C9374" s="18">
        <v>401.55731130786546</v>
      </c>
      <c r="D9374" s="1"/>
      <c r="E9374" s="1">
        <v>8</v>
      </c>
      <c r="F9374" s="1">
        <v>4</v>
      </c>
      <c r="G9374" s="1">
        <v>0</v>
      </c>
      <c r="H9374" s="1">
        <v>4</v>
      </c>
      <c r="I9374" s="15">
        <v>0.5</v>
      </c>
      <c r="J9374">
        <f t="shared" si="146"/>
        <v>40</v>
      </c>
    </row>
    <row r="9375" spans="1:10" x14ac:dyDescent="0.3">
      <c r="A9375" t="s">
        <v>9070</v>
      </c>
      <c r="C9375" s="18">
        <v>401.5544214401657</v>
      </c>
      <c r="D9375" s="1"/>
      <c r="E9375" s="1">
        <v>33</v>
      </c>
      <c r="F9375" s="1">
        <v>16</v>
      </c>
      <c r="G9375" s="1">
        <v>0</v>
      </c>
      <c r="H9375" s="1">
        <v>17</v>
      </c>
      <c r="I9375" s="15">
        <v>0.48484848484848486</v>
      </c>
      <c r="J9375">
        <f t="shared" si="146"/>
        <v>20</v>
      </c>
    </row>
    <row r="9376" spans="1:10" x14ac:dyDescent="0.3">
      <c r="A9376" t="s">
        <v>9128</v>
      </c>
      <c r="C9376" s="18">
        <v>401.54987379710298</v>
      </c>
      <c r="D9376" s="1"/>
      <c r="E9376" s="1">
        <v>3</v>
      </c>
      <c r="F9376" s="1">
        <v>1</v>
      </c>
      <c r="G9376" s="1">
        <v>1</v>
      </c>
      <c r="H9376" s="1">
        <v>1</v>
      </c>
      <c r="I9376" s="15">
        <v>0.5</v>
      </c>
      <c r="J9376">
        <f t="shared" si="146"/>
        <v>40</v>
      </c>
    </row>
    <row r="9377" spans="1:10" x14ac:dyDescent="0.3">
      <c r="A9377" t="s">
        <v>9127</v>
      </c>
      <c r="C9377" s="18">
        <v>401.54975493198134</v>
      </c>
      <c r="D9377" s="1"/>
      <c r="E9377" s="1">
        <v>2</v>
      </c>
      <c r="F9377" s="1">
        <v>1</v>
      </c>
      <c r="G9377" s="1">
        <v>0</v>
      </c>
      <c r="H9377" s="1">
        <v>1</v>
      </c>
      <c r="I9377" s="15">
        <v>0.5</v>
      </c>
      <c r="J9377">
        <f t="shared" si="146"/>
        <v>40</v>
      </c>
    </row>
    <row r="9378" spans="1:10" x14ac:dyDescent="0.3">
      <c r="A9378" t="s">
        <v>9129</v>
      </c>
      <c r="C9378" s="18">
        <v>401.54909435979658</v>
      </c>
      <c r="D9378" s="1"/>
      <c r="E9378" s="1">
        <v>2</v>
      </c>
      <c r="F9378" s="1">
        <v>1</v>
      </c>
      <c r="G9378" s="1">
        <v>0</v>
      </c>
      <c r="H9378" s="1">
        <v>1</v>
      </c>
      <c r="I9378" s="15">
        <v>0.5</v>
      </c>
      <c r="J9378">
        <f t="shared" si="146"/>
        <v>40</v>
      </c>
    </row>
    <row r="9379" spans="1:10" x14ac:dyDescent="0.3">
      <c r="A9379" t="s">
        <v>9130</v>
      </c>
      <c r="C9379" s="18">
        <v>401.53995257191383</v>
      </c>
      <c r="D9379" s="1"/>
      <c r="E9379" s="1">
        <v>10</v>
      </c>
      <c r="F9379" s="1">
        <v>5</v>
      </c>
      <c r="G9379" s="1">
        <v>0</v>
      </c>
      <c r="H9379" s="1">
        <v>5</v>
      </c>
      <c r="I9379" s="15">
        <v>0.5</v>
      </c>
      <c r="J9379">
        <f t="shared" si="146"/>
        <v>40</v>
      </c>
    </row>
    <row r="9380" spans="1:10" x14ac:dyDescent="0.3">
      <c r="A9380" t="s">
        <v>9201</v>
      </c>
      <c r="C9380" s="18">
        <v>401.53963953021571</v>
      </c>
      <c r="D9380" s="1"/>
      <c r="E9380" s="1">
        <v>16</v>
      </c>
      <c r="F9380" s="1">
        <v>8</v>
      </c>
      <c r="G9380" s="1">
        <v>0</v>
      </c>
      <c r="H9380" s="1">
        <v>8</v>
      </c>
      <c r="I9380" s="15">
        <v>0.5</v>
      </c>
      <c r="J9380">
        <f t="shared" si="146"/>
        <v>40</v>
      </c>
    </row>
    <row r="9381" spans="1:10" x14ac:dyDescent="0.3">
      <c r="A9381" t="s">
        <v>9131</v>
      </c>
      <c r="C9381" s="18">
        <v>401.5392006577809</v>
      </c>
      <c r="D9381" s="1"/>
      <c r="E9381" s="1">
        <v>8</v>
      </c>
      <c r="F9381" s="1">
        <v>4</v>
      </c>
      <c r="G9381" s="1">
        <v>1</v>
      </c>
      <c r="H9381" s="1">
        <v>3</v>
      </c>
      <c r="I9381" s="15">
        <v>0.5625</v>
      </c>
      <c r="J9381">
        <f t="shared" si="146"/>
        <v>40</v>
      </c>
    </row>
    <row r="9382" spans="1:10" x14ac:dyDescent="0.3">
      <c r="A9382" t="s">
        <v>9132</v>
      </c>
      <c r="C9382" s="18">
        <v>401.53295903647091</v>
      </c>
      <c r="D9382" s="1"/>
      <c r="E9382" s="1">
        <v>12</v>
      </c>
      <c r="F9382" s="1">
        <v>6</v>
      </c>
      <c r="G9382" s="1">
        <v>0</v>
      </c>
      <c r="H9382" s="1">
        <v>6</v>
      </c>
      <c r="I9382" s="15">
        <v>0.5</v>
      </c>
      <c r="J9382">
        <f t="shared" si="146"/>
        <v>40</v>
      </c>
    </row>
    <row r="9383" spans="1:10" x14ac:dyDescent="0.3">
      <c r="A9383" t="s">
        <v>9200</v>
      </c>
      <c r="C9383" s="18">
        <v>401.53291439459946</v>
      </c>
      <c r="D9383" s="1"/>
      <c r="E9383" s="1">
        <v>10</v>
      </c>
      <c r="F9383" s="1">
        <v>5</v>
      </c>
      <c r="G9383" s="1">
        <v>0</v>
      </c>
      <c r="H9383" s="1">
        <v>5</v>
      </c>
      <c r="I9383" s="15">
        <v>0.5</v>
      </c>
      <c r="J9383">
        <f t="shared" si="146"/>
        <v>40</v>
      </c>
    </row>
    <row r="9384" spans="1:10" x14ac:dyDescent="0.3">
      <c r="A9384" t="s">
        <v>8681</v>
      </c>
      <c r="C9384" s="18">
        <v>401.53267112751655</v>
      </c>
      <c r="D9384" s="1"/>
      <c r="E9384" s="1">
        <v>25</v>
      </c>
      <c r="F9384" s="1">
        <v>11</v>
      </c>
      <c r="G9384" s="1">
        <v>0</v>
      </c>
      <c r="H9384" s="1">
        <v>14</v>
      </c>
      <c r="I9384" s="15">
        <v>0.44</v>
      </c>
      <c r="J9384">
        <f t="shared" si="146"/>
        <v>40</v>
      </c>
    </row>
    <row r="9385" spans="1:10" x14ac:dyDescent="0.3">
      <c r="A9385" t="s">
        <v>9413</v>
      </c>
      <c r="C9385" s="18">
        <v>401.52972392799512</v>
      </c>
      <c r="D9385" s="1"/>
      <c r="E9385" s="1">
        <v>10</v>
      </c>
      <c r="F9385" s="1">
        <v>4</v>
      </c>
      <c r="G9385" s="1">
        <v>2</v>
      </c>
      <c r="H9385" s="1">
        <v>4</v>
      </c>
      <c r="I9385" s="15">
        <v>0.5</v>
      </c>
      <c r="J9385">
        <f t="shared" si="146"/>
        <v>40</v>
      </c>
    </row>
    <row r="9386" spans="1:10" x14ac:dyDescent="0.3">
      <c r="A9386" t="s">
        <v>9133</v>
      </c>
      <c r="C9386" s="18">
        <v>401.52575908162282</v>
      </c>
      <c r="D9386" s="1"/>
      <c r="E9386" s="1">
        <v>8</v>
      </c>
      <c r="F9386" s="1">
        <v>4</v>
      </c>
      <c r="G9386" s="1">
        <v>0</v>
      </c>
      <c r="H9386" s="1">
        <v>4</v>
      </c>
      <c r="I9386" s="15">
        <v>0.5</v>
      </c>
      <c r="J9386">
        <f t="shared" si="146"/>
        <v>40</v>
      </c>
    </row>
    <row r="9387" spans="1:10" x14ac:dyDescent="0.3">
      <c r="A9387" t="s">
        <v>9134</v>
      </c>
      <c r="C9387" s="18">
        <v>401.52445434217213</v>
      </c>
      <c r="D9387" s="1"/>
      <c r="E9387" s="1">
        <v>20</v>
      </c>
      <c r="F9387" s="1">
        <v>10</v>
      </c>
      <c r="G9387" s="1">
        <v>0</v>
      </c>
      <c r="H9387" s="1">
        <v>10</v>
      </c>
      <c r="I9387" s="15">
        <v>0.5</v>
      </c>
      <c r="J9387">
        <f t="shared" si="146"/>
        <v>40</v>
      </c>
    </row>
    <row r="9388" spans="1:10" x14ac:dyDescent="0.3">
      <c r="A9388" t="s">
        <v>9136</v>
      </c>
      <c r="C9388" s="18">
        <v>401.51566122394274</v>
      </c>
      <c r="D9388" s="1"/>
      <c r="E9388" s="1">
        <v>8</v>
      </c>
      <c r="F9388" s="1">
        <v>4</v>
      </c>
      <c r="G9388" s="1">
        <v>0</v>
      </c>
      <c r="H9388" s="1">
        <v>4</v>
      </c>
      <c r="I9388" s="15">
        <v>0.5</v>
      </c>
      <c r="J9388">
        <f t="shared" si="146"/>
        <v>40</v>
      </c>
    </row>
    <row r="9389" spans="1:10" x14ac:dyDescent="0.3">
      <c r="A9389" t="s">
        <v>9137</v>
      </c>
      <c r="C9389" s="18">
        <v>401.50151859766504</v>
      </c>
      <c r="D9389" s="1"/>
      <c r="E9389" s="1">
        <v>13</v>
      </c>
      <c r="F9389" s="1">
        <v>6</v>
      </c>
      <c r="G9389" s="1">
        <v>0</v>
      </c>
      <c r="H9389" s="1">
        <v>7</v>
      </c>
      <c r="I9389" s="15">
        <v>0.46153846153846156</v>
      </c>
      <c r="J9389">
        <f t="shared" si="146"/>
        <v>40</v>
      </c>
    </row>
    <row r="9390" spans="1:10" x14ac:dyDescent="0.3">
      <c r="A9390" t="s">
        <v>9138</v>
      </c>
      <c r="C9390" s="18">
        <v>401.50130216883554</v>
      </c>
      <c r="D9390" s="1"/>
      <c r="E9390" s="1">
        <v>17</v>
      </c>
      <c r="F9390" s="1">
        <v>10</v>
      </c>
      <c r="G9390" s="1">
        <v>0</v>
      </c>
      <c r="H9390" s="1">
        <v>7</v>
      </c>
      <c r="I9390" s="15">
        <v>0.58823529411764708</v>
      </c>
      <c r="J9390">
        <f t="shared" si="146"/>
        <v>40</v>
      </c>
    </row>
    <row r="9391" spans="1:10" x14ac:dyDescent="0.3">
      <c r="A9391" t="s">
        <v>9139</v>
      </c>
      <c r="C9391" s="18">
        <v>401.49740139024948</v>
      </c>
      <c r="D9391" s="1"/>
      <c r="E9391" s="1">
        <v>2</v>
      </c>
      <c r="F9391" s="1">
        <v>1</v>
      </c>
      <c r="G9391" s="1">
        <v>0</v>
      </c>
      <c r="H9391" s="1">
        <v>1</v>
      </c>
      <c r="I9391" s="15">
        <v>0.5</v>
      </c>
      <c r="J9391">
        <f t="shared" si="146"/>
        <v>40</v>
      </c>
    </row>
    <row r="9392" spans="1:10" x14ac:dyDescent="0.3">
      <c r="A9392" t="s">
        <v>9140</v>
      </c>
      <c r="C9392" s="18">
        <v>401.4893679254622</v>
      </c>
      <c r="D9392" s="1"/>
      <c r="E9392" s="1">
        <v>2</v>
      </c>
      <c r="F9392" s="1">
        <v>1</v>
      </c>
      <c r="G9392" s="1">
        <v>0</v>
      </c>
      <c r="H9392" s="1">
        <v>1</v>
      </c>
      <c r="I9392" s="15">
        <v>0.5</v>
      </c>
      <c r="J9392">
        <f t="shared" si="146"/>
        <v>40</v>
      </c>
    </row>
    <row r="9393" spans="1:10" x14ac:dyDescent="0.3">
      <c r="A9393" t="s">
        <v>9143</v>
      </c>
      <c r="C9393" s="18">
        <v>401.47218123639658</v>
      </c>
      <c r="D9393" s="1"/>
      <c r="E9393" s="1">
        <v>3</v>
      </c>
      <c r="F9393" s="1">
        <v>1</v>
      </c>
      <c r="G9393" s="1">
        <v>1</v>
      </c>
      <c r="H9393" s="1">
        <v>1</v>
      </c>
      <c r="I9393" s="15">
        <v>0.5</v>
      </c>
      <c r="J9393">
        <f t="shared" si="146"/>
        <v>40</v>
      </c>
    </row>
    <row r="9394" spans="1:10" x14ac:dyDescent="0.3">
      <c r="A9394" t="s">
        <v>9144</v>
      </c>
      <c r="C9394" s="18">
        <v>401.46662459978035</v>
      </c>
      <c r="D9394" s="1"/>
      <c r="E9394" s="1">
        <v>8</v>
      </c>
      <c r="F9394" s="1">
        <v>4</v>
      </c>
      <c r="G9394" s="1">
        <v>0</v>
      </c>
      <c r="H9394" s="1">
        <v>4</v>
      </c>
      <c r="I9394" s="15">
        <v>0.5</v>
      </c>
      <c r="J9394">
        <f t="shared" si="146"/>
        <v>40</v>
      </c>
    </row>
    <row r="9395" spans="1:10" x14ac:dyDescent="0.3">
      <c r="A9395" t="s">
        <v>9145</v>
      </c>
      <c r="C9395" s="18">
        <v>401.46600102139553</v>
      </c>
      <c r="D9395" s="1"/>
      <c r="E9395" s="1">
        <v>8</v>
      </c>
      <c r="F9395" s="1">
        <v>4</v>
      </c>
      <c r="G9395" s="1">
        <v>0</v>
      </c>
      <c r="H9395" s="1">
        <v>4</v>
      </c>
      <c r="I9395" s="15">
        <v>0.5</v>
      </c>
      <c r="J9395">
        <f t="shared" si="146"/>
        <v>40</v>
      </c>
    </row>
    <row r="9396" spans="1:10" x14ac:dyDescent="0.3">
      <c r="A9396" t="s">
        <v>9147</v>
      </c>
      <c r="C9396" s="18">
        <v>401.46166936233345</v>
      </c>
      <c r="D9396" s="1"/>
      <c r="E9396" s="1">
        <v>15</v>
      </c>
      <c r="F9396" s="1">
        <v>8</v>
      </c>
      <c r="G9396" s="1">
        <v>1</v>
      </c>
      <c r="H9396" s="1">
        <v>6</v>
      </c>
      <c r="I9396" s="15">
        <v>0.56666666666666665</v>
      </c>
      <c r="J9396">
        <f t="shared" si="146"/>
        <v>40</v>
      </c>
    </row>
    <row r="9397" spans="1:10" x14ac:dyDescent="0.3">
      <c r="A9397" t="s">
        <v>9148</v>
      </c>
      <c r="C9397" s="18">
        <v>401.45832473112984</v>
      </c>
      <c r="D9397" s="1"/>
      <c r="E9397" s="1">
        <v>8</v>
      </c>
      <c r="F9397" s="1">
        <v>5</v>
      </c>
      <c r="G9397" s="1">
        <v>0</v>
      </c>
      <c r="H9397" s="1">
        <v>3</v>
      </c>
      <c r="I9397" s="15">
        <v>0.625</v>
      </c>
      <c r="J9397">
        <f t="shared" si="146"/>
        <v>40</v>
      </c>
    </row>
    <row r="9398" spans="1:10" x14ac:dyDescent="0.3">
      <c r="A9398" t="s">
        <v>9149</v>
      </c>
      <c r="C9398" s="18">
        <v>401.45506495700045</v>
      </c>
      <c r="D9398" s="1"/>
      <c r="E9398" s="1">
        <v>5</v>
      </c>
      <c r="F9398" s="1">
        <v>1</v>
      </c>
      <c r="G9398" s="1">
        <v>3</v>
      </c>
      <c r="H9398" s="1">
        <v>1</v>
      </c>
      <c r="I9398" s="15">
        <v>0.5</v>
      </c>
      <c r="J9398">
        <f t="shared" si="146"/>
        <v>40</v>
      </c>
    </row>
    <row r="9399" spans="1:10" x14ac:dyDescent="0.3">
      <c r="A9399" t="s">
        <v>9150</v>
      </c>
      <c r="C9399" s="18">
        <v>401.45280247612794</v>
      </c>
      <c r="D9399" s="1"/>
      <c r="E9399" s="1">
        <v>2</v>
      </c>
      <c r="F9399" s="1">
        <v>1</v>
      </c>
      <c r="G9399" s="1">
        <v>0</v>
      </c>
      <c r="H9399" s="1">
        <v>1</v>
      </c>
      <c r="I9399" s="15">
        <v>0.5</v>
      </c>
      <c r="J9399">
        <f t="shared" si="146"/>
        <v>40</v>
      </c>
    </row>
    <row r="9400" spans="1:10" x14ac:dyDescent="0.3">
      <c r="A9400" t="s">
        <v>9151</v>
      </c>
      <c r="C9400" s="18">
        <v>401.44797279911688</v>
      </c>
      <c r="D9400" s="1"/>
      <c r="E9400" s="1">
        <v>6</v>
      </c>
      <c r="F9400" s="1">
        <v>3</v>
      </c>
      <c r="G9400" s="1">
        <v>0</v>
      </c>
      <c r="H9400" s="1">
        <v>3</v>
      </c>
      <c r="I9400" s="15">
        <v>0.5</v>
      </c>
      <c r="J9400">
        <f t="shared" si="146"/>
        <v>40</v>
      </c>
    </row>
    <row r="9401" spans="1:10" x14ac:dyDescent="0.3">
      <c r="A9401" t="s">
        <v>9229</v>
      </c>
      <c r="C9401" s="18">
        <v>401.43896276284687</v>
      </c>
      <c r="D9401" s="1"/>
      <c r="E9401" s="1">
        <v>35</v>
      </c>
      <c r="F9401" s="1">
        <v>16</v>
      </c>
      <c r="G9401" s="1">
        <v>1</v>
      </c>
      <c r="H9401" s="1">
        <v>18</v>
      </c>
      <c r="I9401" s="15">
        <v>0.47142857142857142</v>
      </c>
      <c r="J9401">
        <f t="shared" si="146"/>
        <v>20</v>
      </c>
    </row>
    <row r="9402" spans="1:10" x14ac:dyDescent="0.3">
      <c r="A9402" t="s">
        <v>9152</v>
      </c>
      <c r="C9402" s="18">
        <v>401.43849190247749</v>
      </c>
      <c r="D9402" s="1"/>
      <c r="E9402" s="1">
        <v>44</v>
      </c>
      <c r="F9402" s="1">
        <v>20</v>
      </c>
      <c r="G9402" s="1">
        <v>2</v>
      </c>
      <c r="H9402" s="1">
        <v>22</v>
      </c>
      <c r="I9402" s="15">
        <v>0.47727272727272729</v>
      </c>
      <c r="J9402">
        <f t="shared" si="146"/>
        <v>20</v>
      </c>
    </row>
    <row r="9403" spans="1:10" x14ac:dyDescent="0.3">
      <c r="A9403" t="s">
        <v>9154</v>
      </c>
      <c r="C9403" s="18">
        <v>401.43434761678338</v>
      </c>
      <c r="D9403" s="1"/>
      <c r="E9403" s="1">
        <v>7</v>
      </c>
      <c r="F9403" s="1">
        <v>2</v>
      </c>
      <c r="G9403" s="1">
        <v>0</v>
      </c>
      <c r="H9403" s="1">
        <v>5</v>
      </c>
      <c r="I9403" s="15">
        <v>0.2857142857142857</v>
      </c>
      <c r="J9403">
        <f t="shared" si="146"/>
        <v>40</v>
      </c>
    </row>
    <row r="9404" spans="1:10" x14ac:dyDescent="0.3">
      <c r="A9404" t="s">
        <v>9155</v>
      </c>
      <c r="C9404" s="18">
        <v>401.43127062052247</v>
      </c>
      <c r="D9404" s="1"/>
      <c r="E9404" s="1">
        <v>6</v>
      </c>
      <c r="F9404" s="1">
        <v>3</v>
      </c>
      <c r="G9404" s="1">
        <v>0</v>
      </c>
      <c r="H9404" s="1">
        <v>3</v>
      </c>
      <c r="I9404" s="15">
        <v>0.5</v>
      </c>
      <c r="J9404">
        <f t="shared" si="146"/>
        <v>40</v>
      </c>
    </row>
    <row r="9405" spans="1:10" x14ac:dyDescent="0.3">
      <c r="A9405" t="s">
        <v>9156</v>
      </c>
      <c r="C9405" s="18">
        <v>401.42488551261891</v>
      </c>
      <c r="D9405" s="1"/>
      <c r="E9405" s="1">
        <v>6</v>
      </c>
      <c r="F9405" s="1">
        <v>3</v>
      </c>
      <c r="G9405" s="1">
        <v>0</v>
      </c>
      <c r="H9405" s="1">
        <v>3</v>
      </c>
      <c r="I9405" s="15">
        <v>0.5</v>
      </c>
      <c r="J9405">
        <f t="shared" si="146"/>
        <v>40</v>
      </c>
    </row>
    <row r="9406" spans="1:10" x14ac:dyDescent="0.3">
      <c r="A9406" t="s">
        <v>9157</v>
      </c>
      <c r="C9406" s="18">
        <v>401.42090022812636</v>
      </c>
      <c r="D9406" s="1"/>
      <c r="E9406" s="1">
        <v>3</v>
      </c>
      <c r="F9406" s="1">
        <v>0</v>
      </c>
      <c r="G9406" s="1">
        <v>3</v>
      </c>
      <c r="H9406" s="1">
        <v>0</v>
      </c>
      <c r="I9406" s="15">
        <v>0.5</v>
      </c>
      <c r="J9406">
        <f t="shared" si="146"/>
        <v>40</v>
      </c>
    </row>
    <row r="9407" spans="1:10" x14ac:dyDescent="0.3">
      <c r="A9407" t="s">
        <v>9158</v>
      </c>
      <c r="C9407" s="18">
        <v>401.41091676523575</v>
      </c>
      <c r="D9407" s="1"/>
      <c r="E9407" s="1">
        <v>43</v>
      </c>
      <c r="F9407" s="1">
        <v>15</v>
      </c>
      <c r="G9407" s="1">
        <v>2</v>
      </c>
      <c r="H9407" s="1">
        <v>26</v>
      </c>
      <c r="I9407" s="15">
        <v>0.37209302325581395</v>
      </c>
      <c r="J9407">
        <f t="shared" si="146"/>
        <v>20</v>
      </c>
    </row>
    <row r="9408" spans="1:10" x14ac:dyDescent="0.3">
      <c r="A9408" t="s">
        <v>9159</v>
      </c>
      <c r="C9408" s="18">
        <v>401.40932563382808</v>
      </c>
      <c r="D9408" s="1"/>
      <c r="E9408" s="1">
        <v>17</v>
      </c>
      <c r="F9408" s="1">
        <v>7</v>
      </c>
      <c r="G9408" s="1">
        <v>0</v>
      </c>
      <c r="H9408" s="1">
        <v>10</v>
      </c>
      <c r="I9408" s="15">
        <v>0.41176470588235292</v>
      </c>
      <c r="J9408">
        <f t="shared" si="146"/>
        <v>40</v>
      </c>
    </row>
    <row r="9409" spans="1:10" x14ac:dyDescent="0.3">
      <c r="A9409" t="s">
        <v>9184</v>
      </c>
      <c r="C9409" s="18">
        <v>401.4082912742345</v>
      </c>
      <c r="D9409" s="1"/>
      <c r="E9409" s="1">
        <v>3</v>
      </c>
      <c r="F9409" s="1">
        <v>1</v>
      </c>
      <c r="G9409" s="1">
        <v>1</v>
      </c>
      <c r="H9409" s="1">
        <v>1</v>
      </c>
      <c r="I9409" s="15">
        <v>0.5</v>
      </c>
      <c r="J9409">
        <f t="shared" si="146"/>
        <v>40</v>
      </c>
    </row>
    <row r="9410" spans="1:10" x14ac:dyDescent="0.3">
      <c r="A9410" t="s">
        <v>9162</v>
      </c>
      <c r="C9410" s="18">
        <v>401.3717855824263</v>
      </c>
      <c r="D9410" s="1"/>
      <c r="E9410" s="1">
        <v>6</v>
      </c>
      <c r="F9410" s="1">
        <v>3</v>
      </c>
      <c r="G9410" s="1">
        <v>0</v>
      </c>
      <c r="H9410" s="1">
        <v>3</v>
      </c>
      <c r="I9410" s="15">
        <v>0.5</v>
      </c>
      <c r="J9410">
        <f t="shared" si="146"/>
        <v>40</v>
      </c>
    </row>
    <row r="9411" spans="1:10" x14ac:dyDescent="0.3">
      <c r="A9411" t="s">
        <v>9163</v>
      </c>
      <c r="C9411" s="18">
        <v>401.36344931706583</v>
      </c>
      <c r="D9411" s="1"/>
      <c r="E9411" s="1">
        <v>2</v>
      </c>
      <c r="F9411" s="1">
        <v>1</v>
      </c>
      <c r="G9411" s="1">
        <v>0</v>
      </c>
      <c r="H9411" s="1">
        <v>1</v>
      </c>
      <c r="I9411" s="15">
        <v>0.5</v>
      </c>
      <c r="J9411">
        <f t="shared" si="146"/>
        <v>40</v>
      </c>
    </row>
    <row r="9412" spans="1:10" x14ac:dyDescent="0.3">
      <c r="A9412" t="s">
        <v>9203</v>
      </c>
      <c r="C9412" s="18">
        <v>401.36198007219377</v>
      </c>
      <c r="D9412" s="1"/>
      <c r="E9412" s="1">
        <v>17</v>
      </c>
      <c r="F9412" s="1">
        <v>7</v>
      </c>
      <c r="G9412" s="1">
        <v>2</v>
      </c>
      <c r="H9412" s="1">
        <v>8</v>
      </c>
      <c r="I9412" s="15">
        <v>0.47058823529411764</v>
      </c>
      <c r="J9412">
        <f t="shared" ref="J9412:J9475" si="147">IF(E9412&lt;=30,40,20)</f>
        <v>40</v>
      </c>
    </row>
    <row r="9413" spans="1:10" x14ac:dyDescent="0.3">
      <c r="A9413" t="s">
        <v>8184</v>
      </c>
      <c r="C9413" s="18">
        <v>401.35981962834103</v>
      </c>
      <c r="D9413" s="1"/>
      <c r="E9413" s="1">
        <v>11</v>
      </c>
      <c r="F9413" s="1">
        <v>6</v>
      </c>
      <c r="G9413" s="1">
        <v>0</v>
      </c>
      <c r="H9413" s="1">
        <v>5</v>
      </c>
      <c r="I9413" s="15">
        <v>0.54545454545454541</v>
      </c>
      <c r="J9413">
        <f t="shared" si="147"/>
        <v>40</v>
      </c>
    </row>
    <row r="9414" spans="1:10" x14ac:dyDescent="0.3">
      <c r="A9414" t="s">
        <v>9164</v>
      </c>
      <c r="C9414" s="18">
        <v>401.35048153941062</v>
      </c>
      <c r="D9414" s="1"/>
      <c r="E9414" s="1">
        <v>3</v>
      </c>
      <c r="F9414" s="1">
        <v>1</v>
      </c>
      <c r="G9414" s="1">
        <v>1</v>
      </c>
      <c r="H9414" s="1">
        <v>1</v>
      </c>
      <c r="I9414" s="15">
        <v>0.5</v>
      </c>
      <c r="J9414">
        <f t="shared" si="147"/>
        <v>40</v>
      </c>
    </row>
    <row r="9415" spans="1:10" x14ac:dyDescent="0.3">
      <c r="A9415" t="s">
        <v>9165</v>
      </c>
      <c r="C9415" s="18">
        <v>401.34797068805335</v>
      </c>
      <c r="D9415" s="1"/>
      <c r="E9415" s="1">
        <v>3</v>
      </c>
      <c r="F9415" s="1">
        <v>1</v>
      </c>
      <c r="G9415" s="1">
        <v>1</v>
      </c>
      <c r="H9415" s="1">
        <v>1</v>
      </c>
      <c r="I9415" s="15">
        <v>0.5</v>
      </c>
      <c r="J9415">
        <f t="shared" si="147"/>
        <v>40</v>
      </c>
    </row>
    <row r="9416" spans="1:10" x14ac:dyDescent="0.3">
      <c r="A9416" t="s">
        <v>9166</v>
      </c>
      <c r="C9416" s="18">
        <v>401.34424564338104</v>
      </c>
      <c r="D9416" s="1"/>
      <c r="E9416" s="1">
        <v>15</v>
      </c>
      <c r="F9416" s="1">
        <v>8</v>
      </c>
      <c r="G9416" s="1">
        <v>0</v>
      </c>
      <c r="H9416" s="1">
        <v>7</v>
      </c>
      <c r="I9416" s="15">
        <v>0.53333333333333333</v>
      </c>
      <c r="J9416">
        <f t="shared" si="147"/>
        <v>40</v>
      </c>
    </row>
    <row r="9417" spans="1:10" x14ac:dyDescent="0.3">
      <c r="A9417" t="s">
        <v>9167</v>
      </c>
      <c r="C9417" s="18">
        <v>401.34279878622607</v>
      </c>
      <c r="D9417" s="1"/>
      <c r="E9417" s="1">
        <v>14</v>
      </c>
      <c r="F9417" s="1">
        <v>7</v>
      </c>
      <c r="G9417" s="1">
        <v>1</v>
      </c>
      <c r="H9417" s="1">
        <v>6</v>
      </c>
      <c r="I9417" s="15">
        <v>0.5357142857142857</v>
      </c>
      <c r="J9417">
        <f t="shared" si="147"/>
        <v>40</v>
      </c>
    </row>
    <row r="9418" spans="1:10" x14ac:dyDescent="0.3">
      <c r="A9418" t="s">
        <v>9260</v>
      </c>
      <c r="C9418" s="18">
        <v>401.34037846470966</v>
      </c>
      <c r="D9418" s="1"/>
      <c r="E9418" s="1">
        <v>14</v>
      </c>
      <c r="F9418" s="1">
        <v>7</v>
      </c>
      <c r="G9418" s="1">
        <v>0</v>
      </c>
      <c r="H9418" s="1">
        <v>7</v>
      </c>
      <c r="I9418" s="15">
        <v>0.5</v>
      </c>
      <c r="J9418">
        <f t="shared" si="147"/>
        <v>40</v>
      </c>
    </row>
    <row r="9419" spans="1:10" x14ac:dyDescent="0.3">
      <c r="A9419" t="s">
        <v>9168</v>
      </c>
      <c r="C9419" s="18">
        <v>401.3374551216354</v>
      </c>
      <c r="D9419" s="1"/>
      <c r="E9419" s="1">
        <v>6</v>
      </c>
      <c r="F9419" s="1">
        <v>2</v>
      </c>
      <c r="G9419" s="1">
        <v>2</v>
      </c>
      <c r="H9419" s="1">
        <v>2</v>
      </c>
      <c r="I9419" s="15">
        <v>0.5</v>
      </c>
      <c r="J9419">
        <f t="shared" si="147"/>
        <v>40</v>
      </c>
    </row>
    <row r="9420" spans="1:10" x14ac:dyDescent="0.3">
      <c r="A9420" t="s">
        <v>9169</v>
      </c>
      <c r="C9420" s="18">
        <v>401.33340166924904</v>
      </c>
      <c r="D9420" s="1"/>
      <c r="E9420" s="1">
        <v>14</v>
      </c>
      <c r="F9420" s="1">
        <v>7</v>
      </c>
      <c r="G9420" s="1">
        <v>0</v>
      </c>
      <c r="H9420" s="1">
        <v>7</v>
      </c>
      <c r="I9420" s="15">
        <v>0.5</v>
      </c>
      <c r="J9420">
        <f t="shared" si="147"/>
        <v>40</v>
      </c>
    </row>
    <row r="9421" spans="1:10" x14ac:dyDescent="0.3">
      <c r="A9421" t="s">
        <v>9170</v>
      </c>
      <c r="C9421" s="18">
        <v>401.33288443508332</v>
      </c>
      <c r="D9421" s="1"/>
      <c r="E9421" s="1">
        <v>13</v>
      </c>
      <c r="F9421" s="1">
        <v>6</v>
      </c>
      <c r="G9421" s="1">
        <v>1</v>
      </c>
      <c r="H9421" s="1">
        <v>6</v>
      </c>
      <c r="I9421" s="15">
        <v>0.5</v>
      </c>
      <c r="J9421">
        <f t="shared" si="147"/>
        <v>40</v>
      </c>
    </row>
    <row r="9422" spans="1:10" x14ac:dyDescent="0.3">
      <c r="A9422" t="s">
        <v>9171</v>
      </c>
      <c r="C9422" s="18">
        <v>401.33282467228207</v>
      </c>
      <c r="D9422" s="1"/>
      <c r="E9422" s="1">
        <v>12</v>
      </c>
      <c r="F9422" s="1">
        <v>6</v>
      </c>
      <c r="G9422" s="1">
        <v>0</v>
      </c>
      <c r="H9422" s="1">
        <v>6</v>
      </c>
      <c r="I9422" s="15">
        <v>0.5</v>
      </c>
      <c r="J9422">
        <f t="shared" si="147"/>
        <v>40</v>
      </c>
    </row>
    <row r="9423" spans="1:10" x14ac:dyDescent="0.3">
      <c r="A9423" t="s">
        <v>9172</v>
      </c>
      <c r="C9423" s="18">
        <v>401.33184052976952</v>
      </c>
      <c r="D9423" s="1"/>
      <c r="E9423" s="1">
        <v>6</v>
      </c>
      <c r="F9423" s="1">
        <v>3</v>
      </c>
      <c r="G9423" s="1">
        <v>0</v>
      </c>
      <c r="H9423" s="1">
        <v>3</v>
      </c>
      <c r="I9423" s="15">
        <v>0.5</v>
      </c>
      <c r="J9423">
        <f t="shared" si="147"/>
        <v>40</v>
      </c>
    </row>
    <row r="9424" spans="1:10" x14ac:dyDescent="0.3">
      <c r="A9424" t="s">
        <v>9173</v>
      </c>
      <c r="C9424" s="18">
        <v>401.31885035541245</v>
      </c>
      <c r="D9424" s="1"/>
      <c r="E9424" s="1">
        <v>3</v>
      </c>
      <c r="F9424" s="1">
        <v>1</v>
      </c>
      <c r="G9424" s="1">
        <v>1</v>
      </c>
      <c r="H9424" s="1">
        <v>1</v>
      </c>
      <c r="I9424" s="15">
        <v>0.5</v>
      </c>
      <c r="J9424">
        <f t="shared" si="147"/>
        <v>40</v>
      </c>
    </row>
    <row r="9425" spans="1:10" x14ac:dyDescent="0.3">
      <c r="A9425" t="s">
        <v>9174</v>
      </c>
      <c r="C9425" s="18">
        <v>401.3162904327437</v>
      </c>
      <c r="D9425" s="1"/>
      <c r="E9425" s="1">
        <v>5</v>
      </c>
      <c r="F9425" s="1">
        <v>2</v>
      </c>
      <c r="G9425" s="1">
        <v>1</v>
      </c>
      <c r="H9425" s="1">
        <v>2</v>
      </c>
      <c r="I9425" s="15">
        <v>0.5</v>
      </c>
      <c r="J9425">
        <f t="shared" si="147"/>
        <v>40</v>
      </c>
    </row>
    <row r="9426" spans="1:10" x14ac:dyDescent="0.3">
      <c r="A9426" t="s">
        <v>9175</v>
      </c>
      <c r="C9426" s="18">
        <v>401.31622258504166</v>
      </c>
      <c r="D9426" s="1"/>
      <c r="E9426" s="1">
        <v>8</v>
      </c>
      <c r="F9426" s="1">
        <v>4</v>
      </c>
      <c r="G9426" s="1">
        <v>0</v>
      </c>
      <c r="H9426" s="1">
        <v>4</v>
      </c>
      <c r="I9426" s="15">
        <v>0.5</v>
      </c>
      <c r="J9426">
        <f t="shared" si="147"/>
        <v>40</v>
      </c>
    </row>
    <row r="9427" spans="1:10" x14ac:dyDescent="0.3">
      <c r="A9427" t="s">
        <v>9176</v>
      </c>
      <c r="C9427" s="18">
        <v>401.31508258393922</v>
      </c>
      <c r="D9427" s="1"/>
      <c r="E9427" s="1">
        <v>6</v>
      </c>
      <c r="F9427" s="1">
        <v>3</v>
      </c>
      <c r="G9427" s="1">
        <v>0</v>
      </c>
      <c r="H9427" s="1">
        <v>3</v>
      </c>
      <c r="I9427" s="15">
        <v>0.5</v>
      </c>
      <c r="J9427">
        <f t="shared" si="147"/>
        <v>40</v>
      </c>
    </row>
    <row r="9428" spans="1:10" x14ac:dyDescent="0.3">
      <c r="A9428" t="s">
        <v>9177</v>
      </c>
      <c r="C9428" s="18">
        <v>401.30951622915364</v>
      </c>
      <c r="D9428" s="1"/>
      <c r="E9428" s="1">
        <v>4</v>
      </c>
      <c r="F9428" s="1">
        <v>1</v>
      </c>
      <c r="G9428" s="1">
        <v>2</v>
      </c>
      <c r="H9428" s="1">
        <v>1</v>
      </c>
      <c r="I9428" s="15">
        <v>0.5</v>
      </c>
      <c r="J9428">
        <f t="shared" si="147"/>
        <v>40</v>
      </c>
    </row>
    <row r="9429" spans="1:10" x14ac:dyDescent="0.3">
      <c r="A9429" t="s">
        <v>9179</v>
      </c>
      <c r="C9429" s="18">
        <v>401.29907626429042</v>
      </c>
      <c r="D9429" s="1"/>
      <c r="E9429" s="1">
        <v>6</v>
      </c>
      <c r="F9429" s="1">
        <v>3</v>
      </c>
      <c r="G9429" s="1">
        <v>0</v>
      </c>
      <c r="H9429" s="1">
        <v>3</v>
      </c>
      <c r="I9429" s="15">
        <v>0.5</v>
      </c>
      <c r="J9429">
        <f t="shared" si="147"/>
        <v>40</v>
      </c>
    </row>
    <row r="9430" spans="1:10" x14ac:dyDescent="0.3">
      <c r="A9430" s="21" t="s">
        <v>9180</v>
      </c>
      <c r="C9430" s="18">
        <v>401.28805817812025</v>
      </c>
      <c r="D9430" s="1"/>
      <c r="E9430" s="1">
        <v>2</v>
      </c>
      <c r="F9430" s="1">
        <v>1</v>
      </c>
      <c r="G9430" s="1">
        <v>0</v>
      </c>
      <c r="H9430" s="1">
        <v>1</v>
      </c>
      <c r="I9430" s="15">
        <v>0.5</v>
      </c>
      <c r="J9430">
        <f t="shared" si="147"/>
        <v>40</v>
      </c>
    </row>
    <row r="9431" spans="1:10" x14ac:dyDescent="0.3">
      <c r="A9431" t="s">
        <v>9181</v>
      </c>
      <c r="C9431" s="18">
        <v>401.28070242052786</v>
      </c>
      <c r="D9431" s="1"/>
      <c r="E9431" s="1">
        <v>2</v>
      </c>
      <c r="F9431" s="1">
        <v>1</v>
      </c>
      <c r="G9431" s="1">
        <v>0</v>
      </c>
      <c r="H9431" s="1">
        <v>1</v>
      </c>
      <c r="I9431" s="15">
        <v>0.5</v>
      </c>
      <c r="J9431">
        <f t="shared" si="147"/>
        <v>40</v>
      </c>
    </row>
    <row r="9432" spans="1:10" x14ac:dyDescent="0.3">
      <c r="A9432" t="s">
        <v>14506</v>
      </c>
      <c r="C9432" s="18">
        <v>401.26481716951031</v>
      </c>
      <c r="D9432" s="1"/>
      <c r="E9432" s="1">
        <v>9</v>
      </c>
      <c r="F9432" s="1">
        <v>3</v>
      </c>
      <c r="G9432" s="1">
        <v>0</v>
      </c>
      <c r="H9432" s="1">
        <v>6</v>
      </c>
      <c r="I9432" s="15">
        <v>0.33333333333333331</v>
      </c>
      <c r="J9432">
        <f t="shared" si="147"/>
        <v>40</v>
      </c>
    </row>
    <row r="9433" spans="1:10" x14ac:dyDescent="0.3">
      <c r="A9433" t="s">
        <v>9183</v>
      </c>
      <c r="C9433" s="18">
        <v>401.25946338713254</v>
      </c>
      <c r="D9433" s="1"/>
      <c r="E9433" s="1">
        <v>8</v>
      </c>
      <c r="F9433" s="1">
        <v>3</v>
      </c>
      <c r="G9433" s="1">
        <v>2</v>
      </c>
      <c r="H9433" s="1">
        <v>3</v>
      </c>
      <c r="I9433" s="15">
        <v>0.5</v>
      </c>
      <c r="J9433">
        <f t="shared" si="147"/>
        <v>40</v>
      </c>
    </row>
    <row r="9434" spans="1:10" x14ac:dyDescent="0.3">
      <c r="A9434" t="s">
        <v>9185</v>
      </c>
      <c r="C9434" s="18">
        <v>401.2295699061799</v>
      </c>
      <c r="D9434" s="1"/>
      <c r="E9434" s="1">
        <v>5</v>
      </c>
      <c r="F9434" s="1">
        <v>2</v>
      </c>
      <c r="G9434" s="1">
        <v>1</v>
      </c>
      <c r="H9434" s="1">
        <v>2</v>
      </c>
      <c r="I9434" s="15">
        <v>0.5</v>
      </c>
      <c r="J9434">
        <f t="shared" si="147"/>
        <v>40</v>
      </c>
    </row>
    <row r="9435" spans="1:10" x14ac:dyDescent="0.3">
      <c r="A9435" t="s">
        <v>9192</v>
      </c>
      <c r="C9435" s="18">
        <v>401.22711765874772</v>
      </c>
      <c r="D9435" s="1"/>
      <c r="E9435" s="1">
        <v>3</v>
      </c>
      <c r="F9435" s="1">
        <v>1</v>
      </c>
      <c r="G9435" s="1">
        <v>1</v>
      </c>
      <c r="H9435" s="1">
        <v>1</v>
      </c>
      <c r="I9435" s="15">
        <v>0.5</v>
      </c>
      <c r="J9435">
        <f t="shared" si="147"/>
        <v>40</v>
      </c>
    </row>
    <row r="9436" spans="1:10" x14ac:dyDescent="0.3">
      <c r="A9436" t="s">
        <v>9186</v>
      </c>
      <c r="C9436" s="18">
        <v>401.22302323084966</v>
      </c>
      <c r="D9436" s="1"/>
      <c r="E9436" s="1">
        <v>6</v>
      </c>
      <c r="F9436" s="1">
        <v>3</v>
      </c>
      <c r="G9436" s="1">
        <v>0</v>
      </c>
      <c r="H9436" s="1">
        <v>3</v>
      </c>
      <c r="I9436" s="15">
        <v>0.5</v>
      </c>
      <c r="J9436">
        <f t="shared" si="147"/>
        <v>40</v>
      </c>
    </row>
    <row r="9437" spans="1:10" x14ac:dyDescent="0.3">
      <c r="A9437" t="s">
        <v>9187</v>
      </c>
      <c r="C9437" s="18">
        <v>401.21384678781374</v>
      </c>
      <c r="D9437" s="1"/>
      <c r="E9437" s="1">
        <v>8</v>
      </c>
      <c r="F9437" s="1">
        <v>4</v>
      </c>
      <c r="G9437" s="1">
        <v>0</v>
      </c>
      <c r="H9437" s="1">
        <v>4</v>
      </c>
      <c r="I9437" s="15">
        <v>0.5</v>
      </c>
      <c r="J9437">
        <f t="shared" si="147"/>
        <v>40</v>
      </c>
    </row>
    <row r="9438" spans="1:10" x14ac:dyDescent="0.3">
      <c r="A9438" t="s">
        <v>9188</v>
      </c>
      <c r="C9438" s="18">
        <v>401.21079647142585</v>
      </c>
      <c r="D9438" s="1"/>
      <c r="E9438" s="1">
        <v>6</v>
      </c>
      <c r="F9438" s="1">
        <v>3</v>
      </c>
      <c r="G9438" s="1">
        <v>0</v>
      </c>
      <c r="H9438" s="1">
        <v>3</v>
      </c>
      <c r="I9438" s="15">
        <v>0.5</v>
      </c>
      <c r="J9438">
        <f t="shared" si="147"/>
        <v>40</v>
      </c>
    </row>
    <row r="9439" spans="1:10" x14ac:dyDescent="0.3">
      <c r="A9439" t="s">
        <v>9189</v>
      </c>
      <c r="C9439" s="18">
        <v>401.20900306595848</v>
      </c>
      <c r="D9439" s="1"/>
      <c r="E9439" s="1">
        <v>3</v>
      </c>
      <c r="F9439" s="1">
        <v>1</v>
      </c>
      <c r="G9439" s="1">
        <v>1</v>
      </c>
      <c r="H9439" s="1">
        <v>1</v>
      </c>
      <c r="I9439" s="15">
        <v>0.5</v>
      </c>
      <c r="J9439">
        <f t="shared" si="147"/>
        <v>40</v>
      </c>
    </row>
    <row r="9440" spans="1:10" x14ac:dyDescent="0.3">
      <c r="A9440" t="s">
        <v>9190</v>
      </c>
      <c r="C9440" s="18">
        <v>401.20812156885808</v>
      </c>
      <c r="D9440" s="1"/>
      <c r="E9440" s="1">
        <v>6</v>
      </c>
      <c r="F9440" s="1">
        <v>3</v>
      </c>
      <c r="G9440" s="1">
        <v>0</v>
      </c>
      <c r="H9440" s="1">
        <v>3</v>
      </c>
      <c r="I9440" s="15">
        <v>0.5</v>
      </c>
      <c r="J9440">
        <f t="shared" si="147"/>
        <v>40</v>
      </c>
    </row>
    <row r="9441" spans="1:10" x14ac:dyDescent="0.3">
      <c r="A9441" t="s">
        <v>9191</v>
      </c>
      <c r="C9441" s="18">
        <v>401.20345095067569</v>
      </c>
      <c r="D9441" s="1"/>
      <c r="E9441" s="1">
        <v>3</v>
      </c>
      <c r="F9441" s="1">
        <v>1</v>
      </c>
      <c r="G9441" s="1">
        <v>1</v>
      </c>
      <c r="H9441" s="1">
        <v>1</v>
      </c>
      <c r="I9441" s="15">
        <v>0.5</v>
      </c>
      <c r="J9441">
        <f t="shared" si="147"/>
        <v>40</v>
      </c>
    </row>
    <row r="9442" spans="1:10" x14ac:dyDescent="0.3">
      <c r="A9442" t="s">
        <v>9193</v>
      </c>
      <c r="C9442" s="18">
        <v>401.20045578836829</v>
      </c>
      <c r="D9442" s="1"/>
      <c r="E9442" s="1">
        <v>3</v>
      </c>
      <c r="F9442" s="1">
        <v>1</v>
      </c>
      <c r="G9442" s="1">
        <v>1</v>
      </c>
      <c r="H9442" s="1">
        <v>1</v>
      </c>
      <c r="I9442" s="15">
        <v>0.5</v>
      </c>
      <c r="J9442">
        <f t="shared" si="147"/>
        <v>40</v>
      </c>
    </row>
    <row r="9443" spans="1:10" x14ac:dyDescent="0.3">
      <c r="A9443" t="s">
        <v>9194</v>
      </c>
      <c r="C9443" s="18">
        <v>401.20009200228571</v>
      </c>
      <c r="D9443" s="1"/>
      <c r="E9443" s="1">
        <v>5</v>
      </c>
      <c r="F9443" s="1">
        <v>1</v>
      </c>
      <c r="G9443" s="1">
        <v>0</v>
      </c>
      <c r="H9443" s="1">
        <v>4</v>
      </c>
      <c r="I9443" s="15">
        <v>0.2</v>
      </c>
      <c r="J9443">
        <f t="shared" si="147"/>
        <v>40</v>
      </c>
    </row>
    <row r="9444" spans="1:10" x14ac:dyDescent="0.3">
      <c r="A9444" t="s">
        <v>9196</v>
      </c>
      <c r="C9444" s="18">
        <v>401.18897174822143</v>
      </c>
      <c r="D9444" s="1"/>
      <c r="E9444" s="1">
        <v>8</v>
      </c>
      <c r="F9444" s="1">
        <v>3</v>
      </c>
      <c r="G9444" s="1">
        <v>2</v>
      </c>
      <c r="H9444" s="1">
        <v>3</v>
      </c>
      <c r="I9444" s="15">
        <v>0.5</v>
      </c>
      <c r="J9444">
        <f t="shared" si="147"/>
        <v>40</v>
      </c>
    </row>
    <row r="9445" spans="1:10" x14ac:dyDescent="0.3">
      <c r="A9445" t="s">
        <v>9197</v>
      </c>
      <c r="C9445" s="18">
        <v>401.18644574117826</v>
      </c>
      <c r="D9445" s="1"/>
      <c r="E9445" s="1">
        <v>21</v>
      </c>
      <c r="F9445" s="1">
        <v>12</v>
      </c>
      <c r="G9445" s="1">
        <v>2</v>
      </c>
      <c r="H9445" s="1">
        <v>7</v>
      </c>
      <c r="I9445" s="15">
        <v>0.61904761904761907</v>
      </c>
      <c r="J9445">
        <f t="shared" si="147"/>
        <v>40</v>
      </c>
    </row>
    <row r="9446" spans="1:10" x14ac:dyDescent="0.3">
      <c r="A9446" t="s">
        <v>9198</v>
      </c>
      <c r="C9446" s="18">
        <v>401.17644104620746</v>
      </c>
      <c r="D9446" s="1"/>
      <c r="E9446" s="1">
        <v>11</v>
      </c>
      <c r="F9446" s="1">
        <v>5</v>
      </c>
      <c r="G9446" s="1">
        <v>1</v>
      </c>
      <c r="H9446" s="1">
        <v>5</v>
      </c>
      <c r="I9446" s="15">
        <v>0.5</v>
      </c>
      <c r="J9446">
        <f t="shared" si="147"/>
        <v>40</v>
      </c>
    </row>
    <row r="9447" spans="1:10" x14ac:dyDescent="0.3">
      <c r="A9447" t="s">
        <v>9199</v>
      </c>
      <c r="C9447" s="18">
        <v>401.17559243541979</v>
      </c>
      <c r="D9447" s="1"/>
      <c r="E9447" s="1">
        <v>6</v>
      </c>
      <c r="F9447" s="1">
        <v>3</v>
      </c>
      <c r="G9447" s="1">
        <v>0</v>
      </c>
      <c r="H9447" s="1">
        <v>3</v>
      </c>
      <c r="I9447" s="15">
        <v>0.5</v>
      </c>
      <c r="J9447">
        <f t="shared" si="147"/>
        <v>40</v>
      </c>
    </row>
    <row r="9448" spans="1:10" x14ac:dyDescent="0.3">
      <c r="A9448" t="s">
        <v>9208</v>
      </c>
      <c r="C9448" s="18">
        <v>401.16854573924741</v>
      </c>
      <c r="D9448" s="1"/>
      <c r="E9448" s="1">
        <v>6</v>
      </c>
      <c r="F9448" s="1">
        <v>3</v>
      </c>
      <c r="G9448" s="1">
        <v>0</v>
      </c>
      <c r="H9448" s="1">
        <v>3</v>
      </c>
      <c r="I9448" s="15">
        <v>0.5</v>
      </c>
      <c r="J9448">
        <f t="shared" si="147"/>
        <v>40</v>
      </c>
    </row>
    <row r="9449" spans="1:10" x14ac:dyDescent="0.3">
      <c r="A9449" t="s">
        <v>9202</v>
      </c>
      <c r="C9449" s="18">
        <v>401.1664767324624</v>
      </c>
      <c r="D9449" s="1"/>
      <c r="E9449" s="1">
        <v>11</v>
      </c>
      <c r="F9449" s="1">
        <v>5</v>
      </c>
      <c r="G9449" s="1">
        <v>0</v>
      </c>
      <c r="H9449" s="1">
        <v>6</v>
      </c>
      <c r="I9449" s="15">
        <v>0.45454545454545453</v>
      </c>
      <c r="J9449">
        <f t="shared" si="147"/>
        <v>40</v>
      </c>
    </row>
    <row r="9450" spans="1:10" x14ac:dyDescent="0.3">
      <c r="A9450" t="s">
        <v>9205</v>
      </c>
      <c r="C9450" s="18">
        <v>401.13754990928197</v>
      </c>
      <c r="D9450" s="1"/>
      <c r="E9450" s="1">
        <v>6</v>
      </c>
      <c r="F9450" s="1">
        <v>3</v>
      </c>
      <c r="G9450" s="1">
        <v>0</v>
      </c>
      <c r="H9450" s="1">
        <v>3</v>
      </c>
      <c r="I9450" s="15">
        <v>0.5</v>
      </c>
      <c r="J9450">
        <f t="shared" si="147"/>
        <v>40</v>
      </c>
    </row>
    <row r="9451" spans="1:10" x14ac:dyDescent="0.3">
      <c r="A9451" t="s">
        <v>9227</v>
      </c>
      <c r="C9451" s="18">
        <v>401.1321247155426</v>
      </c>
      <c r="D9451" s="1"/>
      <c r="E9451" s="1">
        <v>46</v>
      </c>
      <c r="F9451" s="1">
        <v>20</v>
      </c>
      <c r="G9451" s="1">
        <v>3</v>
      </c>
      <c r="H9451" s="1">
        <v>23</v>
      </c>
      <c r="I9451" s="15">
        <v>0.46739130434782611</v>
      </c>
      <c r="J9451">
        <f t="shared" si="147"/>
        <v>20</v>
      </c>
    </row>
    <row r="9452" spans="1:10" x14ac:dyDescent="0.3">
      <c r="A9452" t="s">
        <v>9206</v>
      </c>
      <c r="C9452" s="18">
        <v>401.13106946488125</v>
      </c>
      <c r="D9452" s="1"/>
      <c r="E9452" s="1">
        <v>6</v>
      </c>
      <c r="F9452" s="1">
        <v>3</v>
      </c>
      <c r="G9452" s="1">
        <v>0</v>
      </c>
      <c r="H9452" s="1">
        <v>3</v>
      </c>
      <c r="I9452" s="15">
        <v>0.5</v>
      </c>
      <c r="J9452">
        <f t="shared" si="147"/>
        <v>40</v>
      </c>
    </row>
    <row r="9453" spans="1:10" x14ac:dyDescent="0.3">
      <c r="A9453" t="s">
        <v>9207</v>
      </c>
      <c r="C9453" s="18">
        <v>401.11731099352204</v>
      </c>
      <c r="D9453" s="1"/>
      <c r="E9453" s="1">
        <v>23</v>
      </c>
      <c r="F9453" s="1">
        <v>11</v>
      </c>
      <c r="G9453" s="1">
        <v>0</v>
      </c>
      <c r="H9453" s="1">
        <v>12</v>
      </c>
      <c r="I9453" s="15">
        <v>0.47826086956521741</v>
      </c>
      <c r="J9453">
        <f t="shared" si="147"/>
        <v>40</v>
      </c>
    </row>
    <row r="9454" spans="1:10" x14ac:dyDescent="0.3">
      <c r="A9454" t="s">
        <v>9209</v>
      </c>
      <c r="C9454" s="18">
        <v>401.11087945850682</v>
      </c>
      <c r="D9454" s="1"/>
      <c r="E9454" s="1">
        <v>6</v>
      </c>
      <c r="F9454" s="1">
        <v>3</v>
      </c>
      <c r="G9454" s="1">
        <v>0</v>
      </c>
      <c r="H9454" s="1">
        <v>3</v>
      </c>
      <c r="I9454" s="15">
        <v>0.5</v>
      </c>
      <c r="J9454">
        <f t="shared" si="147"/>
        <v>40</v>
      </c>
    </row>
    <row r="9455" spans="1:10" x14ac:dyDescent="0.3">
      <c r="A9455" t="s">
        <v>9210</v>
      </c>
      <c r="C9455" s="18">
        <v>424.08692371876612</v>
      </c>
      <c r="D9455" s="1"/>
      <c r="E9455" s="1">
        <v>10</v>
      </c>
      <c r="F9455" s="1">
        <v>5</v>
      </c>
      <c r="G9455" s="1">
        <v>2</v>
      </c>
      <c r="H9455" s="1">
        <v>3</v>
      </c>
      <c r="I9455" s="15">
        <v>0.6</v>
      </c>
      <c r="J9455">
        <f t="shared" si="147"/>
        <v>40</v>
      </c>
    </row>
    <row r="9456" spans="1:10" x14ac:dyDescent="0.3">
      <c r="A9456" t="s">
        <v>9211</v>
      </c>
      <c r="C9456" s="18">
        <v>401.110066612183</v>
      </c>
      <c r="D9456" s="1"/>
      <c r="E9456" s="1">
        <v>4</v>
      </c>
      <c r="F9456" s="1">
        <v>2</v>
      </c>
      <c r="G9456" s="1">
        <v>1</v>
      </c>
      <c r="H9456" s="1">
        <v>1</v>
      </c>
      <c r="I9456" s="15">
        <v>0.625</v>
      </c>
      <c r="J9456">
        <f t="shared" si="147"/>
        <v>40</v>
      </c>
    </row>
    <row r="9457" spans="1:10" x14ac:dyDescent="0.3">
      <c r="A9457" t="s">
        <v>11218</v>
      </c>
      <c r="C9457" s="18">
        <v>401.10881501446909</v>
      </c>
      <c r="D9457" s="1"/>
      <c r="E9457" s="1">
        <v>7</v>
      </c>
      <c r="F9457" s="1">
        <v>2</v>
      </c>
      <c r="G9457" s="1">
        <v>0</v>
      </c>
      <c r="H9457" s="1">
        <v>5</v>
      </c>
      <c r="I9457" s="15">
        <v>0.2857142857142857</v>
      </c>
      <c r="J9457">
        <f t="shared" si="147"/>
        <v>40</v>
      </c>
    </row>
    <row r="9458" spans="1:10" x14ac:dyDescent="0.3">
      <c r="A9458" t="s">
        <v>9212</v>
      </c>
      <c r="C9458" s="18">
        <v>401.10854163229038</v>
      </c>
      <c r="D9458" s="1"/>
      <c r="E9458" s="1">
        <v>5</v>
      </c>
      <c r="F9458" s="1">
        <v>2</v>
      </c>
      <c r="G9458" s="1">
        <v>1</v>
      </c>
      <c r="H9458" s="1">
        <v>2</v>
      </c>
      <c r="I9458" s="15">
        <v>0.5</v>
      </c>
      <c r="J9458">
        <f t="shared" si="147"/>
        <v>40</v>
      </c>
    </row>
    <row r="9459" spans="1:10" x14ac:dyDescent="0.3">
      <c r="A9459" t="s">
        <v>9214</v>
      </c>
      <c r="C9459" s="18">
        <v>401.10576678686272</v>
      </c>
      <c r="D9459" s="1"/>
      <c r="E9459" s="1">
        <v>3</v>
      </c>
      <c r="F9459" s="1">
        <v>1</v>
      </c>
      <c r="G9459" s="1">
        <v>1</v>
      </c>
      <c r="H9459" s="1">
        <v>1</v>
      </c>
      <c r="I9459" s="15">
        <v>0.5</v>
      </c>
      <c r="J9459">
        <f t="shared" si="147"/>
        <v>40</v>
      </c>
    </row>
    <row r="9460" spans="1:10" x14ac:dyDescent="0.3">
      <c r="A9460" t="s">
        <v>9263</v>
      </c>
      <c r="C9460" s="18">
        <v>401.09764384355651</v>
      </c>
      <c r="D9460" s="1"/>
      <c r="E9460" s="1">
        <v>16</v>
      </c>
      <c r="F9460" s="1">
        <v>8</v>
      </c>
      <c r="G9460" s="1">
        <v>0</v>
      </c>
      <c r="H9460" s="1">
        <v>8</v>
      </c>
      <c r="I9460" s="15">
        <v>0.5</v>
      </c>
      <c r="J9460">
        <f t="shared" si="147"/>
        <v>40</v>
      </c>
    </row>
    <row r="9461" spans="1:10" x14ac:dyDescent="0.3">
      <c r="A9461" t="s">
        <v>9216</v>
      </c>
      <c r="C9461" s="18">
        <v>401.09676358396052</v>
      </c>
      <c r="D9461" s="1"/>
      <c r="E9461" s="1">
        <v>6</v>
      </c>
      <c r="F9461" s="1">
        <v>3</v>
      </c>
      <c r="G9461" s="1">
        <v>0</v>
      </c>
      <c r="H9461" s="1">
        <v>3</v>
      </c>
      <c r="I9461" s="15">
        <v>0.5</v>
      </c>
      <c r="J9461">
        <f t="shared" si="147"/>
        <v>40</v>
      </c>
    </row>
    <row r="9462" spans="1:10" x14ac:dyDescent="0.3">
      <c r="A9462" t="s">
        <v>9217</v>
      </c>
      <c r="C9462" s="18">
        <v>401.09516940237467</v>
      </c>
      <c r="D9462" s="1"/>
      <c r="E9462" s="1">
        <v>6</v>
      </c>
      <c r="F9462" s="1">
        <v>3</v>
      </c>
      <c r="G9462" s="1">
        <v>0</v>
      </c>
      <c r="H9462" s="1">
        <v>3</v>
      </c>
      <c r="I9462" s="15">
        <v>0.5</v>
      </c>
      <c r="J9462">
        <f t="shared" si="147"/>
        <v>40</v>
      </c>
    </row>
    <row r="9463" spans="1:10" x14ac:dyDescent="0.3">
      <c r="A9463" t="s">
        <v>9218</v>
      </c>
      <c r="C9463" s="18">
        <v>401.09131619063919</v>
      </c>
      <c r="D9463" s="1"/>
      <c r="E9463" s="1">
        <v>6</v>
      </c>
      <c r="F9463" s="1">
        <v>3</v>
      </c>
      <c r="G9463" s="1">
        <v>0</v>
      </c>
      <c r="H9463" s="1">
        <v>3</v>
      </c>
      <c r="I9463" s="15">
        <v>0.5</v>
      </c>
      <c r="J9463">
        <f t="shared" si="147"/>
        <v>40</v>
      </c>
    </row>
    <row r="9464" spans="1:10" x14ac:dyDescent="0.3">
      <c r="A9464" t="s">
        <v>9215</v>
      </c>
      <c r="C9464" s="18">
        <v>401.09123086029086</v>
      </c>
      <c r="D9464" s="1"/>
      <c r="E9464" s="1">
        <v>3</v>
      </c>
      <c r="F9464" s="1">
        <v>1</v>
      </c>
      <c r="G9464" s="1">
        <v>1</v>
      </c>
      <c r="H9464" s="1">
        <v>1</v>
      </c>
      <c r="I9464" s="15">
        <v>0.5</v>
      </c>
      <c r="J9464">
        <f t="shared" si="147"/>
        <v>40</v>
      </c>
    </row>
    <row r="9465" spans="1:10" x14ac:dyDescent="0.3">
      <c r="A9465" t="s">
        <v>9382</v>
      </c>
      <c r="C9465" s="18">
        <v>401.07753964226373</v>
      </c>
      <c r="D9465" s="1"/>
      <c r="E9465" s="1">
        <v>31</v>
      </c>
      <c r="F9465" s="1">
        <v>15</v>
      </c>
      <c r="G9465" s="1">
        <v>0</v>
      </c>
      <c r="H9465" s="1">
        <v>16</v>
      </c>
      <c r="I9465" s="15">
        <v>0.4838709677419355</v>
      </c>
      <c r="J9465">
        <f t="shared" si="147"/>
        <v>20</v>
      </c>
    </row>
    <row r="9466" spans="1:10" x14ac:dyDescent="0.3">
      <c r="A9466" t="s">
        <v>9228</v>
      </c>
      <c r="C9466" s="18">
        <v>401.07428980622706</v>
      </c>
      <c r="D9466" s="1"/>
      <c r="E9466" s="1">
        <v>38</v>
      </c>
      <c r="F9466" s="1">
        <v>20</v>
      </c>
      <c r="G9466" s="1">
        <v>0</v>
      </c>
      <c r="H9466" s="1">
        <v>18</v>
      </c>
      <c r="I9466" s="15">
        <v>0.52631578947368418</v>
      </c>
      <c r="J9466">
        <f t="shared" si="147"/>
        <v>20</v>
      </c>
    </row>
    <row r="9467" spans="1:10" x14ac:dyDescent="0.3">
      <c r="A9467" t="s">
        <v>9220</v>
      </c>
      <c r="C9467" s="18">
        <v>401.06853507011374</v>
      </c>
      <c r="D9467" s="1"/>
      <c r="E9467" s="1">
        <v>6</v>
      </c>
      <c r="F9467" s="1">
        <v>3</v>
      </c>
      <c r="G9467" s="1">
        <v>1</v>
      </c>
      <c r="H9467" s="1">
        <v>2</v>
      </c>
      <c r="I9467" s="15">
        <v>0.58333333333333337</v>
      </c>
      <c r="J9467">
        <f t="shared" si="147"/>
        <v>40</v>
      </c>
    </row>
    <row r="9468" spans="1:10" x14ac:dyDescent="0.3">
      <c r="A9468" t="s">
        <v>9221</v>
      </c>
      <c r="C9468" s="18">
        <v>401.06792100460621</v>
      </c>
      <c r="D9468" s="1"/>
      <c r="E9468" s="1">
        <v>9</v>
      </c>
      <c r="F9468" s="1">
        <v>4</v>
      </c>
      <c r="G9468" s="1">
        <v>1</v>
      </c>
      <c r="H9468" s="1">
        <v>4</v>
      </c>
      <c r="I9468" s="15">
        <v>0.5</v>
      </c>
      <c r="J9468">
        <f t="shared" si="147"/>
        <v>40</v>
      </c>
    </row>
    <row r="9469" spans="1:10" x14ac:dyDescent="0.3">
      <c r="A9469" t="s">
        <v>9222</v>
      </c>
      <c r="C9469" s="18">
        <v>401.06263418499412</v>
      </c>
      <c r="D9469" s="1"/>
      <c r="E9469" s="1">
        <v>2</v>
      </c>
      <c r="F9469" s="1">
        <v>1</v>
      </c>
      <c r="G9469" s="1">
        <v>0</v>
      </c>
      <c r="H9469" s="1">
        <v>1</v>
      </c>
      <c r="I9469" s="15">
        <v>0.5</v>
      </c>
      <c r="J9469">
        <f t="shared" si="147"/>
        <v>40</v>
      </c>
    </row>
    <row r="9470" spans="1:10" x14ac:dyDescent="0.3">
      <c r="A9470" t="s">
        <v>9223</v>
      </c>
      <c r="C9470" s="18">
        <v>401.06123150978874</v>
      </c>
      <c r="D9470" s="1"/>
      <c r="E9470" s="1">
        <v>23</v>
      </c>
      <c r="F9470" s="1">
        <v>9</v>
      </c>
      <c r="G9470" s="1">
        <v>3</v>
      </c>
      <c r="H9470" s="1">
        <v>11</v>
      </c>
      <c r="I9470" s="15">
        <v>0.45652173913043476</v>
      </c>
      <c r="J9470">
        <f t="shared" si="147"/>
        <v>40</v>
      </c>
    </row>
    <row r="9471" spans="1:10" x14ac:dyDescent="0.3">
      <c r="A9471" t="s">
        <v>9224</v>
      </c>
      <c r="C9471" s="18">
        <v>401.05912626372361</v>
      </c>
      <c r="D9471" s="1"/>
      <c r="E9471" s="1">
        <v>2</v>
      </c>
      <c r="F9471" s="1">
        <v>1</v>
      </c>
      <c r="G9471" s="1">
        <v>0</v>
      </c>
      <c r="H9471" s="1">
        <v>1</v>
      </c>
      <c r="I9471" s="15">
        <v>0.5</v>
      </c>
      <c r="J9471">
        <f t="shared" si="147"/>
        <v>40</v>
      </c>
    </row>
    <row r="9472" spans="1:10" x14ac:dyDescent="0.3">
      <c r="A9472" t="s">
        <v>9226</v>
      </c>
      <c r="C9472" s="18">
        <v>401.05818845971635</v>
      </c>
      <c r="D9472" s="1"/>
      <c r="E9472" s="1">
        <v>2</v>
      </c>
      <c r="F9472" s="1">
        <v>1</v>
      </c>
      <c r="G9472" s="1">
        <v>0</v>
      </c>
      <c r="H9472" s="1">
        <v>1</v>
      </c>
      <c r="I9472" s="15">
        <v>0.5</v>
      </c>
      <c r="J9472">
        <f t="shared" si="147"/>
        <v>40</v>
      </c>
    </row>
    <row r="9473" spans="1:10" x14ac:dyDescent="0.3">
      <c r="A9473" t="s">
        <v>9230</v>
      </c>
      <c r="C9473" s="18">
        <v>401.05355878735219</v>
      </c>
      <c r="D9473" s="1"/>
      <c r="E9473" s="1">
        <v>4</v>
      </c>
      <c r="F9473" s="1">
        <v>2</v>
      </c>
      <c r="G9473" s="1">
        <v>0</v>
      </c>
      <c r="H9473" s="1">
        <v>2</v>
      </c>
      <c r="I9473" s="15">
        <v>0.5</v>
      </c>
      <c r="J9473">
        <f t="shared" si="147"/>
        <v>40</v>
      </c>
    </row>
    <row r="9474" spans="1:10" x14ac:dyDescent="0.3">
      <c r="A9474" t="s">
        <v>9232</v>
      </c>
      <c r="C9474" s="18">
        <v>401.03541900386244</v>
      </c>
      <c r="D9474" s="1"/>
      <c r="E9474" s="1">
        <v>2</v>
      </c>
      <c r="F9474" s="1">
        <v>1</v>
      </c>
      <c r="G9474" s="1">
        <v>0</v>
      </c>
      <c r="H9474" s="1">
        <v>1</v>
      </c>
      <c r="I9474" s="15">
        <v>0.5</v>
      </c>
      <c r="J9474">
        <f t="shared" si="147"/>
        <v>40</v>
      </c>
    </row>
    <row r="9475" spans="1:10" x14ac:dyDescent="0.3">
      <c r="A9475" t="s">
        <v>7814</v>
      </c>
      <c r="C9475" s="18">
        <v>401.01665279804229</v>
      </c>
      <c r="D9475" s="1"/>
      <c r="E9475" s="1">
        <v>27</v>
      </c>
      <c r="F9475" s="1">
        <v>13</v>
      </c>
      <c r="G9475" s="1">
        <v>0</v>
      </c>
      <c r="H9475" s="1">
        <v>14</v>
      </c>
      <c r="I9475" s="15">
        <v>0.48148148148148145</v>
      </c>
      <c r="J9475">
        <f t="shared" si="147"/>
        <v>40</v>
      </c>
    </row>
    <row r="9476" spans="1:10" x14ac:dyDescent="0.3">
      <c r="A9476" t="s">
        <v>9233</v>
      </c>
      <c r="C9476" s="18">
        <v>400.99500671381304</v>
      </c>
      <c r="D9476" s="1"/>
      <c r="E9476" s="1">
        <v>6</v>
      </c>
      <c r="F9476" s="1">
        <v>3</v>
      </c>
      <c r="G9476" s="1">
        <v>0</v>
      </c>
      <c r="H9476" s="1">
        <v>3</v>
      </c>
      <c r="I9476" s="15">
        <v>0.5</v>
      </c>
      <c r="J9476">
        <f t="shared" ref="J9476:J9539" si="148">IF(E9476&lt;=30,40,20)</f>
        <v>40</v>
      </c>
    </row>
    <row r="9477" spans="1:10" x14ac:dyDescent="0.3">
      <c r="A9477" t="s">
        <v>9234</v>
      </c>
      <c r="C9477" s="18">
        <v>400.99434422743258</v>
      </c>
      <c r="D9477" s="1"/>
      <c r="E9477" s="1">
        <v>6</v>
      </c>
      <c r="F9477" s="1">
        <v>3</v>
      </c>
      <c r="G9477" s="1">
        <v>0</v>
      </c>
      <c r="H9477" s="1">
        <v>3</v>
      </c>
      <c r="I9477" s="15">
        <v>0.5</v>
      </c>
      <c r="J9477">
        <f t="shared" si="148"/>
        <v>40</v>
      </c>
    </row>
    <row r="9478" spans="1:10" x14ac:dyDescent="0.3">
      <c r="A9478" t="s">
        <v>9235</v>
      </c>
      <c r="C9478" s="18">
        <v>400.98323932164953</v>
      </c>
      <c r="D9478" s="1"/>
      <c r="E9478" s="1">
        <v>5</v>
      </c>
      <c r="F9478" s="1">
        <v>2</v>
      </c>
      <c r="G9478" s="1">
        <v>1</v>
      </c>
      <c r="H9478" s="1">
        <v>2</v>
      </c>
      <c r="I9478" s="15">
        <v>0.5</v>
      </c>
      <c r="J9478">
        <f t="shared" si="148"/>
        <v>40</v>
      </c>
    </row>
    <row r="9479" spans="1:10" x14ac:dyDescent="0.3">
      <c r="A9479" t="s">
        <v>8939</v>
      </c>
      <c r="C9479" s="18">
        <v>400.97690313270033</v>
      </c>
      <c r="D9479" s="1"/>
      <c r="E9479" s="1">
        <v>23</v>
      </c>
      <c r="F9479" s="1">
        <v>10</v>
      </c>
      <c r="G9479" s="1">
        <v>1</v>
      </c>
      <c r="H9479" s="1">
        <v>12</v>
      </c>
      <c r="I9479" s="15">
        <v>0.45652173913043476</v>
      </c>
      <c r="J9479">
        <f t="shared" si="148"/>
        <v>40</v>
      </c>
    </row>
    <row r="9480" spans="1:10" x14ac:dyDescent="0.3">
      <c r="A9480" t="s">
        <v>10017</v>
      </c>
      <c r="C9480" s="18">
        <v>400.97524704000614</v>
      </c>
      <c r="D9480" s="1"/>
      <c r="E9480" s="1">
        <v>10</v>
      </c>
      <c r="F9480" s="1">
        <v>5</v>
      </c>
      <c r="G9480" s="1">
        <v>0</v>
      </c>
      <c r="H9480" s="1">
        <v>5</v>
      </c>
      <c r="I9480" s="15">
        <v>0.5</v>
      </c>
      <c r="J9480">
        <f t="shared" si="148"/>
        <v>40</v>
      </c>
    </row>
    <row r="9481" spans="1:10" x14ac:dyDescent="0.3">
      <c r="A9481" t="s">
        <v>9979</v>
      </c>
      <c r="C9481" s="18">
        <v>400.96982781060382</v>
      </c>
      <c r="D9481" s="1"/>
      <c r="E9481" s="1">
        <v>3</v>
      </c>
      <c r="F9481" s="1">
        <v>1</v>
      </c>
      <c r="G9481" s="1">
        <v>1</v>
      </c>
      <c r="H9481" s="1">
        <v>1</v>
      </c>
      <c r="I9481" s="15">
        <v>0.5</v>
      </c>
      <c r="J9481">
        <f t="shared" si="148"/>
        <v>40</v>
      </c>
    </row>
    <row r="9482" spans="1:10" x14ac:dyDescent="0.3">
      <c r="A9482" t="s">
        <v>9236</v>
      </c>
      <c r="C9482" s="18">
        <v>400.96881269834137</v>
      </c>
      <c r="D9482" s="1"/>
      <c r="E9482" s="1">
        <v>22</v>
      </c>
      <c r="F9482" s="1">
        <v>9</v>
      </c>
      <c r="G9482" s="1">
        <v>0</v>
      </c>
      <c r="H9482" s="1">
        <v>13</v>
      </c>
      <c r="I9482" s="15">
        <v>0.40909090909090912</v>
      </c>
      <c r="J9482">
        <f t="shared" si="148"/>
        <v>40</v>
      </c>
    </row>
    <row r="9483" spans="1:10" x14ac:dyDescent="0.3">
      <c r="A9483" t="s">
        <v>9237</v>
      </c>
      <c r="C9483" s="18">
        <v>400.9684041219765</v>
      </c>
      <c r="D9483" s="1"/>
      <c r="E9483" s="1">
        <v>6</v>
      </c>
      <c r="F9483" s="1">
        <v>3</v>
      </c>
      <c r="G9483" s="1">
        <v>0</v>
      </c>
      <c r="H9483" s="1">
        <v>3</v>
      </c>
      <c r="I9483" s="15">
        <v>0.5</v>
      </c>
      <c r="J9483">
        <f t="shared" si="148"/>
        <v>40</v>
      </c>
    </row>
    <row r="9484" spans="1:10" x14ac:dyDescent="0.3">
      <c r="A9484" t="s">
        <v>9238</v>
      </c>
      <c r="C9484" s="18">
        <v>400.96671202166777</v>
      </c>
      <c r="D9484" s="1"/>
      <c r="E9484" s="1">
        <v>4</v>
      </c>
      <c r="F9484" s="1">
        <v>2</v>
      </c>
      <c r="G9484" s="1">
        <v>0</v>
      </c>
      <c r="H9484" s="1">
        <v>2</v>
      </c>
      <c r="I9484" s="15">
        <v>0.5</v>
      </c>
      <c r="J9484">
        <f t="shared" si="148"/>
        <v>40</v>
      </c>
    </row>
    <row r="9485" spans="1:10" x14ac:dyDescent="0.3">
      <c r="A9485" t="s">
        <v>9239</v>
      </c>
      <c r="C9485" s="18">
        <v>400.96520833938513</v>
      </c>
      <c r="D9485" s="1"/>
      <c r="E9485" s="1">
        <v>8</v>
      </c>
      <c r="F9485" s="1">
        <v>4</v>
      </c>
      <c r="G9485" s="1">
        <v>0</v>
      </c>
      <c r="H9485" s="1">
        <v>4</v>
      </c>
      <c r="I9485" s="15">
        <v>0.5</v>
      </c>
      <c r="J9485">
        <f t="shared" si="148"/>
        <v>40</v>
      </c>
    </row>
    <row r="9486" spans="1:10" x14ac:dyDescent="0.3">
      <c r="A9486" t="s">
        <v>9240</v>
      </c>
      <c r="C9486" s="18">
        <v>400.9636004950375</v>
      </c>
      <c r="D9486" s="1"/>
      <c r="E9486" s="1">
        <v>14</v>
      </c>
      <c r="F9486" s="1">
        <v>3</v>
      </c>
      <c r="G9486" s="1">
        <v>0</v>
      </c>
      <c r="H9486" s="1">
        <v>11</v>
      </c>
      <c r="I9486" s="15">
        <v>0.21428571428571427</v>
      </c>
      <c r="J9486">
        <f t="shared" si="148"/>
        <v>40</v>
      </c>
    </row>
    <row r="9487" spans="1:10" x14ac:dyDescent="0.3">
      <c r="A9487" t="s">
        <v>9246</v>
      </c>
      <c r="C9487" s="18">
        <v>400.96125752481407</v>
      </c>
      <c r="D9487" s="1"/>
      <c r="E9487" s="1">
        <v>9</v>
      </c>
      <c r="F9487" s="1">
        <v>4</v>
      </c>
      <c r="G9487" s="1">
        <v>1</v>
      </c>
      <c r="H9487" s="1">
        <v>4</v>
      </c>
      <c r="I9487" s="15">
        <v>0.5</v>
      </c>
      <c r="J9487">
        <f t="shared" si="148"/>
        <v>40</v>
      </c>
    </row>
    <row r="9488" spans="1:10" x14ac:dyDescent="0.3">
      <c r="A9488" t="s">
        <v>9241</v>
      </c>
      <c r="C9488" s="18">
        <v>400.96046569950306</v>
      </c>
      <c r="D9488" s="1"/>
      <c r="E9488" s="1">
        <v>8</v>
      </c>
      <c r="F9488" s="1">
        <v>4</v>
      </c>
      <c r="G9488" s="1">
        <v>0</v>
      </c>
      <c r="H9488" s="1">
        <v>4</v>
      </c>
      <c r="I9488" s="15">
        <v>0.5</v>
      </c>
      <c r="J9488">
        <f t="shared" si="148"/>
        <v>40</v>
      </c>
    </row>
    <row r="9489" spans="1:10" x14ac:dyDescent="0.3">
      <c r="A9489" t="s">
        <v>9242</v>
      </c>
      <c r="C9489" s="18">
        <v>400.95783286792499</v>
      </c>
      <c r="D9489" s="1"/>
      <c r="E9489" s="1">
        <v>4</v>
      </c>
      <c r="F9489" s="1">
        <v>2</v>
      </c>
      <c r="G9489" s="1">
        <v>0</v>
      </c>
      <c r="H9489" s="1">
        <v>2</v>
      </c>
      <c r="I9489" s="15">
        <v>0.5</v>
      </c>
      <c r="J9489">
        <f t="shared" si="148"/>
        <v>40</v>
      </c>
    </row>
    <row r="9490" spans="1:10" x14ac:dyDescent="0.3">
      <c r="A9490" t="s">
        <v>9243</v>
      </c>
      <c r="C9490" s="18">
        <v>400.9558356933394</v>
      </c>
      <c r="D9490" s="1"/>
      <c r="E9490" s="1">
        <v>3</v>
      </c>
      <c r="F9490" s="1">
        <v>1</v>
      </c>
      <c r="G9490" s="1">
        <v>1</v>
      </c>
      <c r="H9490" s="1">
        <v>1</v>
      </c>
      <c r="I9490" s="15">
        <v>0.5</v>
      </c>
      <c r="J9490">
        <f t="shared" si="148"/>
        <v>40</v>
      </c>
    </row>
    <row r="9491" spans="1:10" x14ac:dyDescent="0.3">
      <c r="A9491" t="s">
        <v>9244</v>
      </c>
      <c r="C9491" s="18">
        <v>400.95220391087503</v>
      </c>
      <c r="D9491" s="1"/>
      <c r="E9491" s="1">
        <v>6</v>
      </c>
      <c r="F9491" s="1">
        <v>3</v>
      </c>
      <c r="G9491" s="1">
        <v>0</v>
      </c>
      <c r="H9491" s="1">
        <v>3</v>
      </c>
      <c r="I9491" s="15">
        <v>0.5</v>
      </c>
      <c r="J9491">
        <f t="shared" si="148"/>
        <v>40</v>
      </c>
    </row>
    <row r="9492" spans="1:10" x14ac:dyDescent="0.3">
      <c r="A9492" t="s">
        <v>9245</v>
      </c>
      <c r="C9492" s="18">
        <v>400.94954235993868</v>
      </c>
      <c r="D9492" s="1"/>
      <c r="E9492" s="1">
        <v>5</v>
      </c>
      <c r="F9492" s="1">
        <v>1</v>
      </c>
      <c r="G9492" s="1">
        <v>0</v>
      </c>
      <c r="H9492" s="1">
        <v>4</v>
      </c>
      <c r="I9492" s="15">
        <v>0.2</v>
      </c>
      <c r="J9492">
        <f t="shared" si="148"/>
        <v>40</v>
      </c>
    </row>
    <row r="9493" spans="1:10" x14ac:dyDescent="0.3">
      <c r="A9493" t="s">
        <v>9247</v>
      </c>
      <c r="C9493" s="18">
        <v>400.93025899524775</v>
      </c>
      <c r="D9493" s="1"/>
      <c r="E9493" s="1">
        <v>6</v>
      </c>
      <c r="F9493" s="1">
        <v>3</v>
      </c>
      <c r="G9493" s="1">
        <v>0</v>
      </c>
      <c r="H9493" s="1">
        <v>3</v>
      </c>
      <c r="I9493" s="15">
        <v>0.5</v>
      </c>
      <c r="J9493">
        <f t="shared" si="148"/>
        <v>40</v>
      </c>
    </row>
    <row r="9494" spans="1:10" x14ac:dyDescent="0.3">
      <c r="A9494" t="s">
        <v>9467</v>
      </c>
      <c r="C9494" s="18">
        <v>400.92454111411229</v>
      </c>
      <c r="D9494" s="1"/>
      <c r="E9494" s="1">
        <v>39</v>
      </c>
      <c r="F9494" s="1">
        <v>22</v>
      </c>
      <c r="G9494" s="1">
        <v>2</v>
      </c>
      <c r="H9494" s="1">
        <v>15</v>
      </c>
      <c r="I9494" s="15">
        <v>0.58974358974358976</v>
      </c>
      <c r="J9494">
        <f t="shared" si="148"/>
        <v>20</v>
      </c>
    </row>
    <row r="9495" spans="1:10" x14ac:dyDescent="0.3">
      <c r="A9495" t="s">
        <v>9249</v>
      </c>
      <c r="C9495" s="18">
        <v>400.91623682381038</v>
      </c>
      <c r="D9495" s="1"/>
      <c r="E9495" s="1">
        <v>2</v>
      </c>
      <c r="F9495" s="1">
        <v>1</v>
      </c>
      <c r="G9495" s="1">
        <v>0</v>
      </c>
      <c r="H9495" s="1">
        <v>1</v>
      </c>
      <c r="I9495" s="15">
        <v>0.5</v>
      </c>
      <c r="J9495">
        <f t="shared" si="148"/>
        <v>40</v>
      </c>
    </row>
    <row r="9496" spans="1:10" x14ac:dyDescent="0.3">
      <c r="A9496" t="s">
        <v>9250</v>
      </c>
      <c r="C9496" s="18">
        <v>400.91612796775496</v>
      </c>
      <c r="D9496" s="1"/>
      <c r="E9496" s="1">
        <v>6</v>
      </c>
      <c r="F9496" s="1">
        <v>3</v>
      </c>
      <c r="G9496" s="1">
        <v>0</v>
      </c>
      <c r="H9496" s="1">
        <v>3</v>
      </c>
      <c r="I9496" s="15">
        <v>0.5</v>
      </c>
      <c r="J9496">
        <f t="shared" si="148"/>
        <v>40</v>
      </c>
    </row>
    <row r="9497" spans="1:10" x14ac:dyDescent="0.3">
      <c r="A9497" t="s">
        <v>9251</v>
      </c>
      <c r="C9497" s="18">
        <v>400.91484038274825</v>
      </c>
      <c r="D9497" s="1"/>
      <c r="E9497" s="1">
        <v>14</v>
      </c>
      <c r="F9497" s="1">
        <v>6</v>
      </c>
      <c r="G9497" s="1">
        <v>1</v>
      </c>
      <c r="H9497" s="1">
        <v>7</v>
      </c>
      <c r="I9497" s="15">
        <v>0.4642857142857143</v>
      </c>
      <c r="J9497">
        <f t="shared" si="148"/>
        <v>40</v>
      </c>
    </row>
    <row r="9498" spans="1:10" x14ac:dyDescent="0.3">
      <c r="A9498" t="s">
        <v>9252</v>
      </c>
      <c r="C9498" s="18">
        <v>400.91298553536967</v>
      </c>
      <c r="D9498" s="1"/>
      <c r="E9498" s="1">
        <v>3</v>
      </c>
      <c r="F9498" s="1">
        <v>1</v>
      </c>
      <c r="G9498" s="1">
        <v>1</v>
      </c>
      <c r="H9498" s="1">
        <v>1</v>
      </c>
      <c r="I9498" s="15">
        <v>0.5</v>
      </c>
      <c r="J9498">
        <f t="shared" si="148"/>
        <v>40</v>
      </c>
    </row>
    <row r="9499" spans="1:10" x14ac:dyDescent="0.3">
      <c r="A9499" t="s">
        <v>9253</v>
      </c>
      <c r="C9499" s="18">
        <v>400.91082807338501</v>
      </c>
      <c r="D9499" s="1"/>
      <c r="E9499" s="1">
        <v>3</v>
      </c>
      <c r="F9499" s="1">
        <v>0</v>
      </c>
      <c r="G9499" s="1">
        <v>3</v>
      </c>
      <c r="H9499" s="1">
        <v>0</v>
      </c>
      <c r="I9499" s="15">
        <v>0.5</v>
      </c>
      <c r="J9499">
        <f t="shared" si="148"/>
        <v>40</v>
      </c>
    </row>
    <row r="9500" spans="1:10" x14ac:dyDescent="0.3">
      <c r="A9500" t="s">
        <v>9254</v>
      </c>
      <c r="C9500" s="18">
        <v>400.90831994422359</v>
      </c>
      <c r="D9500" s="1"/>
      <c r="E9500" s="1">
        <v>6</v>
      </c>
      <c r="F9500" s="1">
        <v>3</v>
      </c>
      <c r="G9500" s="1">
        <v>0</v>
      </c>
      <c r="H9500" s="1">
        <v>3</v>
      </c>
      <c r="I9500" s="15">
        <v>0.5</v>
      </c>
      <c r="J9500">
        <f t="shared" si="148"/>
        <v>40</v>
      </c>
    </row>
    <row r="9501" spans="1:10" x14ac:dyDescent="0.3">
      <c r="A9501" t="s">
        <v>9255</v>
      </c>
      <c r="C9501" s="18">
        <v>400.89970850704543</v>
      </c>
      <c r="D9501" s="1"/>
      <c r="E9501" s="1">
        <v>6</v>
      </c>
      <c r="F9501" s="1">
        <v>3</v>
      </c>
      <c r="G9501" s="1">
        <v>0</v>
      </c>
      <c r="H9501" s="1">
        <v>3</v>
      </c>
      <c r="I9501" s="15">
        <v>0.5</v>
      </c>
      <c r="J9501">
        <f t="shared" si="148"/>
        <v>40</v>
      </c>
    </row>
    <row r="9502" spans="1:10" x14ac:dyDescent="0.3">
      <c r="A9502" t="s">
        <v>9256</v>
      </c>
      <c r="C9502" s="18">
        <v>400.89499843465819</v>
      </c>
      <c r="D9502" s="1"/>
      <c r="E9502" s="1">
        <v>6</v>
      </c>
      <c r="F9502" s="1">
        <v>3</v>
      </c>
      <c r="G9502" s="1">
        <v>0</v>
      </c>
      <c r="H9502" s="1">
        <v>3</v>
      </c>
      <c r="I9502" s="15">
        <v>0.5</v>
      </c>
      <c r="J9502">
        <f t="shared" si="148"/>
        <v>40</v>
      </c>
    </row>
    <row r="9503" spans="1:10" x14ac:dyDescent="0.3">
      <c r="A9503" t="s">
        <v>9257</v>
      </c>
      <c r="C9503" s="18">
        <v>400.89478659977118</v>
      </c>
      <c r="D9503" s="1"/>
      <c r="E9503" s="1">
        <v>6</v>
      </c>
      <c r="F9503" s="1">
        <v>4</v>
      </c>
      <c r="G9503" s="1">
        <v>0</v>
      </c>
      <c r="H9503" s="1">
        <v>2</v>
      </c>
      <c r="I9503" s="15">
        <v>0.66666666666666663</v>
      </c>
      <c r="J9503">
        <f t="shared" si="148"/>
        <v>40</v>
      </c>
    </row>
    <row r="9504" spans="1:10" x14ac:dyDescent="0.3">
      <c r="A9504" t="s">
        <v>9261</v>
      </c>
      <c r="C9504" s="18">
        <v>400.8896215252945</v>
      </c>
      <c r="D9504" s="1"/>
      <c r="E9504" s="1">
        <v>39</v>
      </c>
      <c r="F9504" s="1">
        <v>14</v>
      </c>
      <c r="G9504" s="1">
        <v>2</v>
      </c>
      <c r="H9504" s="1">
        <v>23</v>
      </c>
      <c r="I9504" s="15">
        <v>0.38461538461538464</v>
      </c>
      <c r="J9504">
        <f t="shared" si="148"/>
        <v>20</v>
      </c>
    </row>
    <row r="9505" spans="1:10" x14ac:dyDescent="0.3">
      <c r="A9505" t="s">
        <v>9262</v>
      </c>
      <c r="C9505" s="18">
        <v>400.88247918282337</v>
      </c>
      <c r="D9505" s="1"/>
      <c r="E9505" s="1">
        <v>3</v>
      </c>
      <c r="F9505" s="1">
        <v>1</v>
      </c>
      <c r="G9505" s="1">
        <v>1</v>
      </c>
      <c r="H9505" s="1">
        <v>1</v>
      </c>
      <c r="I9505" s="15">
        <v>0.5</v>
      </c>
      <c r="J9505">
        <f t="shared" si="148"/>
        <v>40</v>
      </c>
    </row>
    <row r="9506" spans="1:10" x14ac:dyDescent="0.3">
      <c r="A9506" t="s">
        <v>9264</v>
      </c>
      <c r="C9506" s="18">
        <v>400.88173623779494</v>
      </c>
      <c r="D9506" s="1"/>
      <c r="E9506" s="1">
        <v>2</v>
      </c>
      <c r="F9506" s="1">
        <v>1</v>
      </c>
      <c r="G9506" s="1">
        <v>0</v>
      </c>
      <c r="H9506" s="1">
        <v>1</v>
      </c>
      <c r="I9506" s="15">
        <v>0.5</v>
      </c>
      <c r="J9506">
        <f t="shared" si="148"/>
        <v>40</v>
      </c>
    </row>
    <row r="9507" spans="1:10" x14ac:dyDescent="0.3">
      <c r="A9507" t="s">
        <v>9265</v>
      </c>
      <c r="C9507" s="18">
        <v>400.88114262271665</v>
      </c>
      <c r="D9507" s="1"/>
      <c r="E9507" s="1">
        <v>8</v>
      </c>
      <c r="F9507" s="1">
        <v>4</v>
      </c>
      <c r="G9507" s="1">
        <v>0</v>
      </c>
      <c r="H9507" s="1">
        <v>4</v>
      </c>
      <c r="I9507" s="15">
        <v>0.5</v>
      </c>
      <c r="J9507">
        <f t="shared" si="148"/>
        <v>40</v>
      </c>
    </row>
    <row r="9508" spans="1:10" x14ac:dyDescent="0.3">
      <c r="A9508" t="s">
        <v>9405</v>
      </c>
      <c r="C9508" s="18">
        <v>400.86768779462568</v>
      </c>
      <c r="D9508" s="1"/>
      <c r="E9508" s="1">
        <v>17</v>
      </c>
      <c r="F9508" s="1">
        <v>8</v>
      </c>
      <c r="G9508" s="1">
        <v>1</v>
      </c>
      <c r="H9508" s="1">
        <v>8</v>
      </c>
      <c r="I9508" s="15">
        <v>0.5</v>
      </c>
      <c r="J9508">
        <f t="shared" si="148"/>
        <v>40</v>
      </c>
    </row>
    <row r="9509" spans="1:10" x14ac:dyDescent="0.3">
      <c r="A9509" t="s">
        <v>9266</v>
      </c>
      <c r="C9509" s="18">
        <v>400.86275496116531</v>
      </c>
      <c r="D9509" s="1"/>
      <c r="E9509" s="1">
        <v>3</v>
      </c>
      <c r="F9509" s="1">
        <v>1</v>
      </c>
      <c r="G9509" s="1">
        <v>1</v>
      </c>
      <c r="H9509" s="1">
        <v>1</v>
      </c>
      <c r="I9509" s="15">
        <v>0.5</v>
      </c>
      <c r="J9509">
        <f t="shared" si="148"/>
        <v>40</v>
      </c>
    </row>
    <row r="9510" spans="1:10" x14ac:dyDescent="0.3">
      <c r="A9510" t="s">
        <v>9267</v>
      </c>
      <c r="C9510" s="18">
        <v>400.85965318218302</v>
      </c>
      <c r="D9510" s="1"/>
      <c r="E9510" s="1">
        <v>14</v>
      </c>
      <c r="F9510" s="1">
        <v>6</v>
      </c>
      <c r="G9510" s="1">
        <v>1</v>
      </c>
      <c r="H9510" s="1">
        <v>7</v>
      </c>
      <c r="I9510" s="15">
        <v>0.4642857142857143</v>
      </c>
      <c r="J9510">
        <f t="shared" si="148"/>
        <v>40</v>
      </c>
    </row>
    <row r="9511" spans="1:10" x14ac:dyDescent="0.3">
      <c r="A9511" t="s">
        <v>9268</v>
      </c>
      <c r="C9511" s="18">
        <v>400.85743603815592</v>
      </c>
      <c r="D9511" s="1"/>
      <c r="E9511" s="1">
        <v>6</v>
      </c>
      <c r="F9511" s="1">
        <v>3</v>
      </c>
      <c r="G9511" s="1">
        <v>0</v>
      </c>
      <c r="H9511" s="1">
        <v>3</v>
      </c>
      <c r="I9511" s="15">
        <v>0.5</v>
      </c>
      <c r="J9511">
        <f t="shared" si="148"/>
        <v>40</v>
      </c>
    </row>
    <row r="9512" spans="1:10" x14ac:dyDescent="0.3">
      <c r="A9512" t="s">
        <v>9269</v>
      </c>
      <c r="C9512" s="18">
        <v>400.8552833374697</v>
      </c>
      <c r="D9512" s="1"/>
      <c r="E9512" s="1">
        <v>3</v>
      </c>
      <c r="F9512" s="1">
        <v>1</v>
      </c>
      <c r="G9512" s="1">
        <v>1</v>
      </c>
      <c r="H9512" s="1">
        <v>1</v>
      </c>
      <c r="I9512" s="15">
        <v>0.5</v>
      </c>
      <c r="J9512">
        <f t="shared" si="148"/>
        <v>40</v>
      </c>
    </row>
    <row r="9513" spans="1:10" x14ac:dyDescent="0.3">
      <c r="A9513" t="s">
        <v>9270</v>
      </c>
      <c r="C9513" s="18">
        <v>400.85329144054162</v>
      </c>
      <c r="D9513" s="1"/>
      <c r="E9513" s="1">
        <v>2</v>
      </c>
      <c r="F9513" s="1">
        <v>1</v>
      </c>
      <c r="G9513" s="1">
        <v>0</v>
      </c>
      <c r="H9513" s="1">
        <v>1</v>
      </c>
      <c r="I9513" s="15">
        <v>0.5</v>
      </c>
      <c r="J9513">
        <f t="shared" si="148"/>
        <v>40</v>
      </c>
    </row>
    <row r="9514" spans="1:10" x14ac:dyDescent="0.3">
      <c r="A9514" t="s">
        <v>9271</v>
      </c>
      <c r="C9514" s="18">
        <v>400.85294546379276</v>
      </c>
      <c r="D9514" s="1"/>
      <c r="E9514" s="1">
        <v>8</v>
      </c>
      <c r="F9514" s="1">
        <v>4</v>
      </c>
      <c r="G9514" s="1">
        <v>0</v>
      </c>
      <c r="H9514" s="1">
        <v>4</v>
      </c>
      <c r="I9514" s="15">
        <v>0.5</v>
      </c>
      <c r="J9514">
        <f t="shared" si="148"/>
        <v>40</v>
      </c>
    </row>
    <row r="9515" spans="1:10" x14ac:dyDescent="0.3">
      <c r="A9515" t="s">
        <v>9272</v>
      </c>
      <c r="C9515" s="18">
        <v>400.84840644743389</v>
      </c>
      <c r="D9515" s="1"/>
      <c r="E9515" s="1">
        <v>2</v>
      </c>
      <c r="F9515" s="1">
        <v>0</v>
      </c>
      <c r="G9515" s="1">
        <v>2</v>
      </c>
      <c r="H9515" s="1">
        <v>0</v>
      </c>
      <c r="I9515" s="15">
        <v>0.5</v>
      </c>
      <c r="J9515">
        <f t="shared" si="148"/>
        <v>40</v>
      </c>
    </row>
    <row r="9516" spans="1:10" x14ac:dyDescent="0.3">
      <c r="A9516" t="s">
        <v>9273</v>
      </c>
      <c r="C9516" s="18">
        <v>400.84621773670676</v>
      </c>
      <c r="D9516" s="1"/>
      <c r="E9516" s="1">
        <v>3</v>
      </c>
      <c r="F9516" s="1">
        <v>1</v>
      </c>
      <c r="G9516" s="1">
        <v>1</v>
      </c>
      <c r="H9516" s="1">
        <v>1</v>
      </c>
      <c r="I9516" s="15">
        <v>0.5</v>
      </c>
      <c r="J9516">
        <f t="shared" si="148"/>
        <v>40</v>
      </c>
    </row>
    <row r="9517" spans="1:10" x14ac:dyDescent="0.3">
      <c r="A9517" t="s">
        <v>9274</v>
      </c>
      <c r="C9517" s="18">
        <v>400.84621773670676</v>
      </c>
      <c r="D9517" s="1"/>
      <c r="E9517" s="1">
        <v>3</v>
      </c>
      <c r="F9517" s="1">
        <v>1</v>
      </c>
      <c r="G9517" s="1">
        <v>1</v>
      </c>
      <c r="H9517" s="1">
        <v>1</v>
      </c>
      <c r="I9517" s="15">
        <v>0.5</v>
      </c>
      <c r="J9517">
        <f t="shared" si="148"/>
        <v>40</v>
      </c>
    </row>
    <row r="9518" spans="1:10" x14ac:dyDescent="0.3">
      <c r="A9518" t="s">
        <v>9275</v>
      </c>
      <c r="C9518" s="18">
        <v>400.84615777945953</v>
      </c>
      <c r="D9518" s="1"/>
      <c r="E9518" s="1">
        <v>6</v>
      </c>
      <c r="F9518" s="1">
        <v>2</v>
      </c>
      <c r="G9518" s="1">
        <v>2</v>
      </c>
      <c r="H9518" s="1">
        <v>2</v>
      </c>
      <c r="I9518" s="15">
        <v>0.5</v>
      </c>
      <c r="J9518">
        <f t="shared" si="148"/>
        <v>40</v>
      </c>
    </row>
    <row r="9519" spans="1:10" x14ac:dyDescent="0.3">
      <c r="A9519" t="s">
        <v>9276</v>
      </c>
      <c r="C9519" s="18">
        <v>400.84576313530505</v>
      </c>
      <c r="D9519" s="1"/>
      <c r="E9519" s="1">
        <v>2</v>
      </c>
      <c r="F9519" s="1">
        <v>1</v>
      </c>
      <c r="G9519" s="1">
        <v>0</v>
      </c>
      <c r="H9519" s="1">
        <v>1</v>
      </c>
      <c r="I9519" s="15">
        <v>0.5</v>
      </c>
      <c r="J9519">
        <f t="shared" si="148"/>
        <v>40</v>
      </c>
    </row>
    <row r="9520" spans="1:10" x14ac:dyDescent="0.3">
      <c r="A9520" t="s">
        <v>9277</v>
      </c>
      <c r="C9520" s="18">
        <v>400.84524172887933</v>
      </c>
      <c r="D9520" s="1"/>
      <c r="E9520" s="1">
        <v>2</v>
      </c>
      <c r="F9520" s="1">
        <v>1</v>
      </c>
      <c r="G9520" s="1">
        <v>0</v>
      </c>
      <c r="H9520" s="1">
        <v>1</v>
      </c>
      <c r="I9520" s="15">
        <v>0.5</v>
      </c>
      <c r="J9520">
        <f t="shared" si="148"/>
        <v>40</v>
      </c>
    </row>
    <row r="9521" spans="1:10" x14ac:dyDescent="0.3">
      <c r="A9521" t="s">
        <v>9278</v>
      </c>
      <c r="C9521" s="18">
        <v>400.84429292547134</v>
      </c>
      <c r="D9521" s="1"/>
      <c r="E9521" s="1">
        <v>3</v>
      </c>
      <c r="F9521" s="1">
        <v>1</v>
      </c>
      <c r="G9521" s="1">
        <v>1</v>
      </c>
      <c r="H9521" s="1">
        <v>1</v>
      </c>
      <c r="I9521" s="15">
        <v>0.5</v>
      </c>
      <c r="J9521">
        <f t="shared" si="148"/>
        <v>40</v>
      </c>
    </row>
    <row r="9522" spans="1:10" x14ac:dyDescent="0.3">
      <c r="A9522" t="s">
        <v>9259</v>
      </c>
      <c r="C9522" s="18">
        <v>400.84075461457303</v>
      </c>
      <c r="D9522" s="1"/>
      <c r="E9522" s="1">
        <v>2</v>
      </c>
      <c r="F9522" s="1">
        <v>1</v>
      </c>
      <c r="G9522" s="1">
        <v>0</v>
      </c>
      <c r="H9522" s="1">
        <v>1</v>
      </c>
      <c r="I9522" s="15">
        <v>0.5</v>
      </c>
      <c r="J9522">
        <f t="shared" si="148"/>
        <v>40</v>
      </c>
    </row>
    <row r="9523" spans="1:10" x14ac:dyDescent="0.3">
      <c r="A9523" t="s">
        <v>9279</v>
      </c>
      <c r="C9523" s="18">
        <v>400.83649811896782</v>
      </c>
      <c r="D9523" s="1"/>
      <c r="E9523" s="1">
        <v>15</v>
      </c>
      <c r="F9523" s="1">
        <v>7</v>
      </c>
      <c r="G9523" s="1">
        <v>0</v>
      </c>
      <c r="H9523" s="1">
        <v>8</v>
      </c>
      <c r="I9523" s="15">
        <v>0.46666666666666667</v>
      </c>
      <c r="J9523">
        <f t="shared" si="148"/>
        <v>40</v>
      </c>
    </row>
    <row r="9524" spans="1:10" x14ac:dyDescent="0.3">
      <c r="A9524" t="s">
        <v>9280</v>
      </c>
      <c r="C9524" s="18">
        <v>400.83127025789997</v>
      </c>
      <c r="D9524" s="1"/>
      <c r="E9524" s="1">
        <v>3</v>
      </c>
      <c r="F9524" s="1">
        <v>1</v>
      </c>
      <c r="G9524" s="1">
        <v>1</v>
      </c>
      <c r="H9524" s="1">
        <v>1</v>
      </c>
      <c r="I9524" s="15">
        <v>0.5</v>
      </c>
      <c r="J9524">
        <f t="shared" si="148"/>
        <v>40</v>
      </c>
    </row>
    <row r="9525" spans="1:10" x14ac:dyDescent="0.3">
      <c r="A9525" t="s">
        <v>9219</v>
      </c>
      <c r="C9525" s="18">
        <v>400.8309287057611</v>
      </c>
      <c r="D9525" s="1"/>
      <c r="E9525" s="1">
        <v>6</v>
      </c>
      <c r="F9525" s="1">
        <v>3</v>
      </c>
      <c r="G9525" s="1">
        <v>0</v>
      </c>
      <c r="H9525" s="1">
        <v>3</v>
      </c>
      <c r="I9525" s="15">
        <v>0.5</v>
      </c>
      <c r="J9525">
        <f t="shared" si="148"/>
        <v>40</v>
      </c>
    </row>
    <row r="9526" spans="1:10" x14ac:dyDescent="0.3">
      <c r="A9526" t="s">
        <v>9281</v>
      </c>
      <c r="C9526" s="18">
        <v>400.82909514634696</v>
      </c>
      <c r="D9526" s="1"/>
      <c r="E9526" s="1">
        <v>6</v>
      </c>
      <c r="F9526" s="1">
        <v>3</v>
      </c>
      <c r="G9526" s="1">
        <v>0</v>
      </c>
      <c r="H9526" s="1">
        <v>3</v>
      </c>
      <c r="I9526" s="15">
        <v>0.5</v>
      </c>
      <c r="J9526">
        <f t="shared" si="148"/>
        <v>40</v>
      </c>
    </row>
    <row r="9527" spans="1:10" x14ac:dyDescent="0.3">
      <c r="A9527" t="s">
        <v>9282</v>
      </c>
      <c r="C9527" s="18">
        <v>400.82569911742542</v>
      </c>
      <c r="D9527" s="1"/>
      <c r="E9527" s="1">
        <v>2</v>
      </c>
      <c r="F9527" s="1">
        <v>1</v>
      </c>
      <c r="G9527" s="1">
        <v>0</v>
      </c>
      <c r="H9527" s="1">
        <v>1</v>
      </c>
      <c r="I9527" s="15">
        <v>0.5</v>
      </c>
      <c r="J9527">
        <f t="shared" si="148"/>
        <v>40</v>
      </c>
    </row>
    <row r="9528" spans="1:10" x14ac:dyDescent="0.3">
      <c r="A9528" t="s">
        <v>9283</v>
      </c>
      <c r="C9528" s="18">
        <v>400.82347999300578</v>
      </c>
      <c r="D9528" s="1"/>
      <c r="E9528" s="1">
        <v>6</v>
      </c>
      <c r="F9528" s="1">
        <v>3</v>
      </c>
      <c r="G9528" s="1">
        <v>0</v>
      </c>
      <c r="H9528" s="1">
        <v>3</v>
      </c>
      <c r="I9528" s="15">
        <v>0.5</v>
      </c>
      <c r="J9528">
        <f t="shared" si="148"/>
        <v>40</v>
      </c>
    </row>
    <row r="9529" spans="1:10" x14ac:dyDescent="0.3">
      <c r="A9529" t="s">
        <v>9284</v>
      </c>
      <c r="C9529" s="18">
        <v>400.82336059713845</v>
      </c>
      <c r="D9529" s="1"/>
      <c r="E9529" s="1">
        <v>2</v>
      </c>
      <c r="F9529" s="1">
        <v>1</v>
      </c>
      <c r="G9529" s="1">
        <v>0</v>
      </c>
      <c r="H9529" s="1">
        <v>1</v>
      </c>
      <c r="I9529" s="15">
        <v>0.5</v>
      </c>
      <c r="J9529">
        <f t="shared" si="148"/>
        <v>40</v>
      </c>
    </row>
    <row r="9530" spans="1:10" x14ac:dyDescent="0.3">
      <c r="A9530" t="s">
        <v>9285</v>
      </c>
      <c r="C9530" s="18">
        <v>400.82042560413009</v>
      </c>
      <c r="D9530" s="1"/>
      <c r="E9530" s="1">
        <v>2</v>
      </c>
      <c r="F9530" s="1">
        <v>1</v>
      </c>
      <c r="G9530" s="1">
        <v>0</v>
      </c>
      <c r="H9530" s="1">
        <v>1</v>
      </c>
      <c r="I9530" s="15">
        <v>0.5</v>
      </c>
      <c r="J9530">
        <f t="shared" si="148"/>
        <v>40</v>
      </c>
    </row>
    <row r="9531" spans="1:10" x14ac:dyDescent="0.3">
      <c r="A9531" t="s">
        <v>9286</v>
      </c>
      <c r="C9531" s="18">
        <v>400.81773948526336</v>
      </c>
      <c r="D9531" s="1"/>
      <c r="E9531" s="1">
        <v>3</v>
      </c>
      <c r="F9531" s="1">
        <v>2</v>
      </c>
      <c r="G9531" s="1">
        <v>0</v>
      </c>
      <c r="H9531" s="1">
        <v>1</v>
      </c>
      <c r="I9531" s="15">
        <v>0.66666666666666663</v>
      </c>
      <c r="J9531">
        <f t="shared" si="148"/>
        <v>40</v>
      </c>
    </row>
    <row r="9532" spans="1:10" x14ac:dyDescent="0.3">
      <c r="A9532" t="s">
        <v>9287</v>
      </c>
      <c r="C9532" s="18">
        <v>400.81565517180053</v>
      </c>
      <c r="D9532" s="1"/>
      <c r="E9532" s="1">
        <v>6</v>
      </c>
      <c r="F9532" s="1">
        <v>3</v>
      </c>
      <c r="G9532" s="1">
        <v>0</v>
      </c>
      <c r="H9532" s="1">
        <v>3</v>
      </c>
      <c r="I9532" s="15">
        <v>0.5</v>
      </c>
      <c r="J9532">
        <f t="shared" si="148"/>
        <v>40</v>
      </c>
    </row>
    <row r="9533" spans="1:10" x14ac:dyDescent="0.3">
      <c r="A9533" t="s">
        <v>9288</v>
      </c>
      <c r="C9533" s="18">
        <v>400.81276966005942</v>
      </c>
      <c r="D9533" s="1"/>
      <c r="E9533" s="1">
        <v>3</v>
      </c>
      <c r="F9533" s="1">
        <v>1</v>
      </c>
      <c r="G9533" s="1">
        <v>1</v>
      </c>
      <c r="H9533" s="1">
        <v>1</v>
      </c>
      <c r="I9533" s="15">
        <v>0.5</v>
      </c>
      <c r="J9533">
        <f t="shared" si="148"/>
        <v>40</v>
      </c>
    </row>
    <row r="9534" spans="1:10" x14ac:dyDescent="0.3">
      <c r="A9534" t="s">
        <v>9289</v>
      </c>
      <c r="C9534" s="18">
        <v>400.8105908412316</v>
      </c>
      <c r="D9534" s="1"/>
      <c r="E9534" s="1">
        <v>6</v>
      </c>
      <c r="F9534" s="1">
        <v>3</v>
      </c>
      <c r="G9534" s="1">
        <v>0</v>
      </c>
      <c r="H9534" s="1">
        <v>3</v>
      </c>
      <c r="I9534" s="15">
        <v>0.5</v>
      </c>
      <c r="J9534">
        <f t="shared" si="148"/>
        <v>40</v>
      </c>
    </row>
    <row r="9535" spans="1:10" x14ac:dyDescent="0.3">
      <c r="A9535" t="s">
        <v>9290</v>
      </c>
      <c r="C9535" s="18">
        <v>400.8011822567405</v>
      </c>
      <c r="D9535" s="1"/>
      <c r="E9535" s="1">
        <v>7</v>
      </c>
      <c r="F9535" s="1">
        <v>4</v>
      </c>
      <c r="G9535" s="1">
        <v>0</v>
      </c>
      <c r="H9535" s="1">
        <v>3</v>
      </c>
      <c r="I9535" s="15">
        <v>0.5714285714285714</v>
      </c>
      <c r="J9535">
        <f t="shared" si="148"/>
        <v>40</v>
      </c>
    </row>
    <row r="9536" spans="1:10" x14ac:dyDescent="0.3">
      <c r="A9536" t="s">
        <v>9292</v>
      </c>
      <c r="C9536" s="18">
        <v>400.79391112068078</v>
      </c>
      <c r="D9536" s="1"/>
      <c r="E9536" s="1">
        <v>5</v>
      </c>
      <c r="F9536" s="1">
        <v>2</v>
      </c>
      <c r="G9536" s="1">
        <v>1</v>
      </c>
      <c r="H9536" s="1">
        <v>2</v>
      </c>
      <c r="I9536" s="15">
        <v>0.5</v>
      </c>
      <c r="J9536">
        <f t="shared" si="148"/>
        <v>40</v>
      </c>
    </row>
    <row r="9537" spans="1:10" x14ac:dyDescent="0.3">
      <c r="A9537" t="s">
        <v>9294</v>
      </c>
      <c r="C9537" s="18">
        <v>400.79324767883685</v>
      </c>
      <c r="D9537" s="1"/>
      <c r="E9537" s="1">
        <v>2</v>
      </c>
      <c r="F9537" s="1">
        <v>1</v>
      </c>
      <c r="G9537" s="1">
        <v>0</v>
      </c>
      <c r="H9537" s="1">
        <v>1</v>
      </c>
      <c r="I9537" s="15">
        <v>0.5</v>
      </c>
      <c r="J9537">
        <f t="shared" si="148"/>
        <v>40</v>
      </c>
    </row>
    <row r="9538" spans="1:10" x14ac:dyDescent="0.3">
      <c r="A9538" t="s">
        <v>9295</v>
      </c>
      <c r="C9538" s="18">
        <v>400.79256634634197</v>
      </c>
      <c r="D9538" s="1"/>
      <c r="E9538" s="1">
        <v>2</v>
      </c>
      <c r="F9538" s="1">
        <v>1</v>
      </c>
      <c r="G9538" s="1">
        <v>0</v>
      </c>
      <c r="H9538" s="1">
        <v>1</v>
      </c>
      <c r="I9538" s="15">
        <v>0.5</v>
      </c>
      <c r="J9538">
        <f t="shared" si="148"/>
        <v>40</v>
      </c>
    </row>
    <row r="9539" spans="1:10" x14ac:dyDescent="0.3">
      <c r="A9539" t="s">
        <v>9296</v>
      </c>
      <c r="C9539" s="18">
        <v>400.77291454270915</v>
      </c>
      <c r="D9539" s="1"/>
      <c r="E9539" s="1">
        <v>15</v>
      </c>
      <c r="F9539" s="1">
        <v>7</v>
      </c>
      <c r="G9539" s="1">
        <v>1</v>
      </c>
      <c r="H9539" s="1">
        <v>7</v>
      </c>
      <c r="I9539" s="15">
        <v>0.5</v>
      </c>
      <c r="J9539">
        <f t="shared" si="148"/>
        <v>40</v>
      </c>
    </row>
    <row r="9540" spans="1:10" x14ac:dyDescent="0.3">
      <c r="A9540" t="s">
        <v>9298</v>
      </c>
      <c r="C9540" s="18">
        <v>400.75760926128044</v>
      </c>
      <c r="D9540" s="1"/>
      <c r="E9540" s="1">
        <v>3</v>
      </c>
      <c r="F9540" s="1">
        <v>1</v>
      </c>
      <c r="G9540" s="1">
        <v>1</v>
      </c>
      <c r="H9540" s="1">
        <v>1</v>
      </c>
      <c r="I9540" s="15">
        <v>0.5</v>
      </c>
      <c r="J9540">
        <f t="shared" ref="J9540:J9603" si="149">IF(E9540&lt;=30,40,20)</f>
        <v>40</v>
      </c>
    </row>
    <row r="9541" spans="1:10" x14ac:dyDescent="0.3">
      <c r="A9541" t="s">
        <v>9300</v>
      </c>
      <c r="C9541" s="18">
        <v>400.74866401444166</v>
      </c>
      <c r="D9541" s="1"/>
      <c r="E9541" s="1">
        <v>6</v>
      </c>
      <c r="F9541" s="1">
        <v>3</v>
      </c>
      <c r="G9541" s="1">
        <v>0</v>
      </c>
      <c r="H9541" s="1">
        <v>3</v>
      </c>
      <c r="I9541" s="15">
        <v>0.5</v>
      </c>
      <c r="J9541">
        <f t="shared" si="149"/>
        <v>40</v>
      </c>
    </row>
    <row r="9542" spans="1:10" x14ac:dyDescent="0.3">
      <c r="A9542" t="s">
        <v>9301</v>
      </c>
      <c r="C9542" s="18">
        <v>400.7415514067967</v>
      </c>
      <c r="D9542" s="1"/>
      <c r="E9542" s="1">
        <v>2</v>
      </c>
      <c r="F9542" s="1">
        <v>1</v>
      </c>
      <c r="G9542" s="1">
        <v>0</v>
      </c>
      <c r="H9542" s="1">
        <v>1</v>
      </c>
      <c r="I9542" s="15">
        <v>0.5</v>
      </c>
      <c r="J9542">
        <f t="shared" si="149"/>
        <v>40</v>
      </c>
    </row>
    <row r="9543" spans="1:10" x14ac:dyDescent="0.3">
      <c r="A9543" t="s">
        <v>9302</v>
      </c>
      <c r="C9543" s="18">
        <v>400.73505357829106</v>
      </c>
      <c r="D9543" s="1"/>
      <c r="E9543" s="1">
        <v>10</v>
      </c>
      <c r="F9543" s="1">
        <v>5</v>
      </c>
      <c r="G9543" s="1">
        <v>0</v>
      </c>
      <c r="H9543" s="1">
        <v>5</v>
      </c>
      <c r="I9543" s="15">
        <v>0.5</v>
      </c>
      <c r="J9543">
        <f t="shared" si="149"/>
        <v>40</v>
      </c>
    </row>
    <row r="9544" spans="1:10" x14ac:dyDescent="0.3">
      <c r="A9544" t="s">
        <v>9303</v>
      </c>
      <c r="C9544" s="18">
        <v>400.73279109152048</v>
      </c>
      <c r="D9544" s="1"/>
      <c r="E9544" s="1">
        <v>18</v>
      </c>
      <c r="F9544" s="1">
        <v>3</v>
      </c>
      <c r="G9544" s="1">
        <v>3</v>
      </c>
      <c r="H9544" s="1">
        <v>12</v>
      </c>
      <c r="I9544" s="15">
        <v>0.25</v>
      </c>
      <c r="J9544">
        <f t="shared" si="149"/>
        <v>40</v>
      </c>
    </row>
    <row r="9545" spans="1:10" x14ac:dyDescent="0.3">
      <c r="A9545" t="s">
        <v>9304</v>
      </c>
      <c r="C9545" s="18">
        <v>400.72835911517211</v>
      </c>
      <c r="D9545" s="1"/>
      <c r="E9545" s="1">
        <v>2</v>
      </c>
      <c r="F9545" s="1">
        <v>1</v>
      </c>
      <c r="G9545" s="1">
        <v>0</v>
      </c>
      <c r="H9545" s="1">
        <v>1</v>
      </c>
      <c r="I9545" s="15">
        <v>0.5</v>
      </c>
      <c r="J9545">
        <f t="shared" si="149"/>
        <v>40</v>
      </c>
    </row>
    <row r="9546" spans="1:10" x14ac:dyDescent="0.3">
      <c r="A9546" t="s">
        <v>9305</v>
      </c>
      <c r="C9546" s="18">
        <v>400.72739489216576</v>
      </c>
      <c r="D9546" s="1"/>
      <c r="E9546" s="1">
        <v>2</v>
      </c>
      <c r="F9546" s="1">
        <v>1</v>
      </c>
      <c r="G9546" s="1">
        <v>0</v>
      </c>
      <c r="H9546" s="1">
        <v>1</v>
      </c>
      <c r="I9546" s="15">
        <v>0.5</v>
      </c>
      <c r="J9546">
        <f t="shared" si="149"/>
        <v>40</v>
      </c>
    </row>
    <row r="9547" spans="1:10" x14ac:dyDescent="0.3">
      <c r="A9547" t="s">
        <v>9306</v>
      </c>
      <c r="C9547" s="18">
        <v>400.72096268957489</v>
      </c>
      <c r="D9547" s="1"/>
      <c r="E9547" s="1">
        <v>5</v>
      </c>
      <c r="F9547" s="1">
        <v>2</v>
      </c>
      <c r="G9547" s="1">
        <v>1</v>
      </c>
      <c r="H9547" s="1">
        <v>2</v>
      </c>
      <c r="I9547" s="15">
        <v>0.5</v>
      </c>
      <c r="J9547">
        <f t="shared" si="149"/>
        <v>40</v>
      </c>
    </row>
    <row r="9548" spans="1:10" x14ac:dyDescent="0.3">
      <c r="A9548" t="s">
        <v>9307</v>
      </c>
      <c r="C9548" s="18">
        <v>400.71881989231525</v>
      </c>
      <c r="D9548" s="1"/>
      <c r="E9548" s="1">
        <v>2</v>
      </c>
      <c r="F9548" s="1">
        <v>1</v>
      </c>
      <c r="G9548" s="1">
        <v>0</v>
      </c>
      <c r="H9548" s="1">
        <v>1</v>
      </c>
      <c r="I9548" s="15">
        <v>0.5</v>
      </c>
      <c r="J9548">
        <f t="shared" si="149"/>
        <v>40</v>
      </c>
    </row>
    <row r="9549" spans="1:10" x14ac:dyDescent="0.3">
      <c r="A9549" t="s">
        <v>9309</v>
      </c>
      <c r="C9549" s="18">
        <v>400.69915117940099</v>
      </c>
      <c r="D9549" s="1"/>
      <c r="E9549" s="1">
        <v>10</v>
      </c>
      <c r="F9549" s="1">
        <v>5</v>
      </c>
      <c r="G9549" s="1">
        <v>0</v>
      </c>
      <c r="H9549" s="1">
        <v>5</v>
      </c>
      <c r="I9549" s="15">
        <v>0.5</v>
      </c>
      <c r="J9549">
        <f t="shared" si="149"/>
        <v>40</v>
      </c>
    </row>
    <row r="9550" spans="1:10" x14ac:dyDescent="0.3">
      <c r="A9550" t="s">
        <v>9318</v>
      </c>
      <c r="C9550" s="18">
        <v>400.69536331234525</v>
      </c>
      <c r="D9550" s="1"/>
      <c r="E9550" s="1">
        <v>25</v>
      </c>
      <c r="F9550" s="1">
        <v>12</v>
      </c>
      <c r="G9550" s="1">
        <v>0</v>
      </c>
      <c r="H9550" s="1">
        <v>13</v>
      </c>
      <c r="I9550" s="15">
        <v>0.48</v>
      </c>
      <c r="J9550">
        <f t="shared" si="149"/>
        <v>40</v>
      </c>
    </row>
    <row r="9551" spans="1:10" x14ac:dyDescent="0.3">
      <c r="A9551" t="s">
        <v>9310</v>
      </c>
      <c r="C9551" s="18">
        <v>400.69250853378526</v>
      </c>
      <c r="D9551" s="1"/>
      <c r="E9551" s="1">
        <v>6</v>
      </c>
      <c r="F9551" s="1">
        <v>3</v>
      </c>
      <c r="G9551" s="1">
        <v>0</v>
      </c>
      <c r="H9551" s="1">
        <v>3</v>
      </c>
      <c r="I9551" s="15">
        <v>0.5</v>
      </c>
      <c r="J9551">
        <f t="shared" si="149"/>
        <v>40</v>
      </c>
    </row>
    <row r="9552" spans="1:10" x14ac:dyDescent="0.3">
      <c r="A9552" t="s">
        <v>9312</v>
      </c>
      <c r="C9552" s="18">
        <v>400.68772615094821</v>
      </c>
      <c r="D9552" s="1"/>
      <c r="E9552" s="1">
        <v>8</v>
      </c>
      <c r="F9552" s="1">
        <v>4</v>
      </c>
      <c r="G9552" s="1">
        <v>0</v>
      </c>
      <c r="H9552" s="1">
        <v>4</v>
      </c>
      <c r="I9552" s="15">
        <v>0.5</v>
      </c>
      <c r="J9552">
        <f t="shared" si="149"/>
        <v>40</v>
      </c>
    </row>
    <row r="9553" spans="1:10" x14ac:dyDescent="0.3">
      <c r="A9553" t="s">
        <v>9314</v>
      </c>
      <c r="C9553" s="18">
        <v>400.6838994858345</v>
      </c>
      <c r="D9553" s="1"/>
      <c r="E9553" s="1">
        <v>8</v>
      </c>
      <c r="F9553" s="1">
        <v>4</v>
      </c>
      <c r="G9553" s="1">
        <v>0</v>
      </c>
      <c r="H9553" s="1">
        <v>4</v>
      </c>
      <c r="I9553" s="15">
        <v>0.5</v>
      </c>
      <c r="J9553">
        <f t="shared" si="149"/>
        <v>40</v>
      </c>
    </row>
    <row r="9554" spans="1:10" x14ac:dyDescent="0.3">
      <c r="A9554" t="s">
        <v>10157</v>
      </c>
      <c r="C9554" s="18">
        <v>400.67579815268556</v>
      </c>
      <c r="D9554" s="1"/>
      <c r="E9554" s="1">
        <v>41</v>
      </c>
      <c r="F9554" s="1">
        <v>17</v>
      </c>
      <c r="G9554" s="1">
        <v>2</v>
      </c>
      <c r="H9554" s="1">
        <v>22</v>
      </c>
      <c r="I9554" s="15">
        <v>0.43902439024390244</v>
      </c>
      <c r="J9554">
        <f t="shared" si="149"/>
        <v>20</v>
      </c>
    </row>
    <row r="9555" spans="1:10" x14ac:dyDescent="0.3">
      <c r="A9555" t="s">
        <v>9315</v>
      </c>
      <c r="C9555" s="18">
        <v>400.67321821405642</v>
      </c>
      <c r="D9555" s="1"/>
      <c r="E9555" s="1">
        <v>2</v>
      </c>
      <c r="F9555" s="1">
        <v>1</v>
      </c>
      <c r="G9555" s="1">
        <v>0</v>
      </c>
      <c r="H9555" s="1">
        <v>1</v>
      </c>
      <c r="I9555" s="15">
        <v>0.5</v>
      </c>
      <c r="J9555">
        <f t="shared" si="149"/>
        <v>40</v>
      </c>
    </row>
    <row r="9556" spans="1:10" x14ac:dyDescent="0.3">
      <c r="A9556" t="s">
        <v>9316</v>
      </c>
      <c r="C9556" s="18">
        <v>400.67260183088831</v>
      </c>
      <c r="D9556" s="1"/>
      <c r="E9556" s="1">
        <v>2</v>
      </c>
      <c r="F9556" s="1">
        <v>1</v>
      </c>
      <c r="G9556" s="1">
        <v>0</v>
      </c>
      <c r="H9556" s="1">
        <v>1</v>
      </c>
      <c r="I9556" s="15">
        <v>0.5</v>
      </c>
      <c r="J9556">
        <f t="shared" si="149"/>
        <v>40</v>
      </c>
    </row>
    <row r="9557" spans="1:10" x14ac:dyDescent="0.3">
      <c r="A9557" t="s">
        <v>9317</v>
      </c>
      <c r="C9557" s="18">
        <v>400.66293450686652</v>
      </c>
      <c r="D9557" s="1"/>
      <c r="E9557" s="1">
        <v>3</v>
      </c>
      <c r="F9557" s="1">
        <v>1</v>
      </c>
      <c r="G9557" s="1">
        <v>1</v>
      </c>
      <c r="H9557" s="1">
        <v>1</v>
      </c>
      <c r="I9557" s="15">
        <v>0.5</v>
      </c>
      <c r="J9557">
        <f t="shared" si="149"/>
        <v>40</v>
      </c>
    </row>
    <row r="9558" spans="1:10" x14ac:dyDescent="0.3">
      <c r="A9558" t="s">
        <v>9322</v>
      </c>
      <c r="C9558" s="18">
        <v>400.66275107846292</v>
      </c>
      <c r="D9558" s="1"/>
      <c r="E9558" s="1">
        <v>6</v>
      </c>
      <c r="F9558" s="1">
        <v>3</v>
      </c>
      <c r="G9558" s="1">
        <v>0</v>
      </c>
      <c r="H9558" s="1">
        <v>3</v>
      </c>
      <c r="I9558" s="15">
        <v>0.5</v>
      </c>
      <c r="J9558">
        <f t="shared" si="149"/>
        <v>40</v>
      </c>
    </row>
    <row r="9559" spans="1:10" x14ac:dyDescent="0.3">
      <c r="A9559" t="s">
        <v>9320</v>
      </c>
      <c r="C9559" s="18">
        <v>400.6483154822659</v>
      </c>
      <c r="D9559" s="1"/>
      <c r="E9559" s="1">
        <v>5</v>
      </c>
      <c r="F9559" s="1">
        <v>2</v>
      </c>
      <c r="G9559" s="1">
        <v>1</v>
      </c>
      <c r="H9559" s="1">
        <v>2</v>
      </c>
      <c r="I9559" s="15">
        <v>0.5</v>
      </c>
      <c r="J9559">
        <f t="shared" si="149"/>
        <v>40</v>
      </c>
    </row>
    <row r="9560" spans="1:10" x14ac:dyDescent="0.3">
      <c r="A9560" t="s">
        <v>9321</v>
      </c>
      <c r="C9560" s="18">
        <v>400.64594685132408</v>
      </c>
      <c r="D9560" s="1"/>
      <c r="E9560" s="1">
        <v>3</v>
      </c>
      <c r="F9560" s="1">
        <v>2</v>
      </c>
      <c r="G9560" s="1">
        <v>0</v>
      </c>
      <c r="H9560" s="1">
        <v>1</v>
      </c>
      <c r="I9560" s="15">
        <v>0.66666666666666663</v>
      </c>
      <c r="J9560">
        <f t="shared" si="149"/>
        <v>40</v>
      </c>
    </row>
    <row r="9561" spans="1:10" x14ac:dyDescent="0.3">
      <c r="A9561" t="s">
        <v>9323</v>
      </c>
      <c r="C9561" s="18">
        <v>400.62413915065207</v>
      </c>
      <c r="D9561" s="1"/>
      <c r="E9561" s="1">
        <v>5</v>
      </c>
      <c r="F9561" s="1">
        <v>2</v>
      </c>
      <c r="G9561" s="1">
        <v>1</v>
      </c>
      <c r="H9561" s="1">
        <v>2</v>
      </c>
      <c r="I9561" s="15">
        <v>0.5</v>
      </c>
      <c r="J9561">
        <f t="shared" si="149"/>
        <v>40</v>
      </c>
    </row>
    <row r="9562" spans="1:10" x14ac:dyDescent="0.3">
      <c r="A9562" t="s">
        <v>9324</v>
      </c>
      <c r="C9562" s="18">
        <v>400.62382066876881</v>
      </c>
      <c r="D9562" s="1"/>
      <c r="E9562" s="1">
        <v>12</v>
      </c>
      <c r="F9562" s="1">
        <v>6</v>
      </c>
      <c r="G9562" s="1">
        <v>0</v>
      </c>
      <c r="H9562" s="1">
        <v>6</v>
      </c>
      <c r="I9562" s="15">
        <v>0.5</v>
      </c>
      <c r="J9562">
        <f t="shared" si="149"/>
        <v>40</v>
      </c>
    </row>
    <row r="9563" spans="1:10" x14ac:dyDescent="0.3">
      <c r="A9563" t="s">
        <v>9325</v>
      </c>
      <c r="C9563" s="18">
        <v>400.61935011864966</v>
      </c>
      <c r="D9563" s="1"/>
      <c r="E9563" s="1">
        <v>2</v>
      </c>
      <c r="F9563" s="1">
        <v>1</v>
      </c>
      <c r="G9563" s="1">
        <v>0</v>
      </c>
      <c r="H9563" s="1">
        <v>1</v>
      </c>
      <c r="I9563" s="15">
        <v>0.5</v>
      </c>
      <c r="J9563">
        <f t="shared" si="149"/>
        <v>40</v>
      </c>
    </row>
    <row r="9564" spans="1:10" x14ac:dyDescent="0.3">
      <c r="A9564" t="s">
        <v>9326</v>
      </c>
      <c r="C9564" s="18">
        <v>400.61729431673103</v>
      </c>
      <c r="D9564" s="1"/>
      <c r="E9564" s="1">
        <v>9</v>
      </c>
      <c r="F9564" s="1">
        <v>5</v>
      </c>
      <c r="G9564" s="1">
        <v>1</v>
      </c>
      <c r="H9564" s="1">
        <v>3</v>
      </c>
      <c r="I9564" s="15">
        <v>0.61111111111111116</v>
      </c>
      <c r="J9564">
        <f t="shared" si="149"/>
        <v>40</v>
      </c>
    </row>
    <row r="9565" spans="1:10" x14ac:dyDescent="0.3">
      <c r="A9565" t="s">
        <v>9328</v>
      </c>
      <c r="C9565" s="18">
        <v>400.60440522893998</v>
      </c>
      <c r="D9565" s="1"/>
      <c r="E9565" s="1">
        <v>8</v>
      </c>
      <c r="F9565" s="1">
        <v>4</v>
      </c>
      <c r="G9565" s="1">
        <v>0</v>
      </c>
      <c r="H9565" s="1">
        <v>4</v>
      </c>
      <c r="I9565" s="15">
        <v>0.5</v>
      </c>
      <c r="J9565">
        <f t="shared" si="149"/>
        <v>40</v>
      </c>
    </row>
    <row r="9566" spans="1:10" x14ac:dyDescent="0.3">
      <c r="A9566" t="s">
        <v>9327</v>
      </c>
      <c r="C9566" s="18">
        <v>400.60422424825077</v>
      </c>
      <c r="D9566" s="1"/>
      <c r="E9566" s="1">
        <v>2</v>
      </c>
      <c r="F9566" s="1">
        <v>1</v>
      </c>
      <c r="G9566" s="1">
        <v>0</v>
      </c>
      <c r="H9566" s="1">
        <v>1</v>
      </c>
      <c r="I9566" s="15">
        <v>0.5</v>
      </c>
      <c r="J9566">
        <f t="shared" si="149"/>
        <v>40</v>
      </c>
    </row>
    <row r="9567" spans="1:10" x14ac:dyDescent="0.3">
      <c r="A9567" t="s">
        <v>8726</v>
      </c>
      <c r="C9567" s="18">
        <v>400.5932504172672</v>
      </c>
      <c r="D9567" s="1"/>
      <c r="E9567" s="1">
        <v>24</v>
      </c>
      <c r="F9567" s="1">
        <v>11</v>
      </c>
      <c r="G9567" s="1">
        <v>1</v>
      </c>
      <c r="H9567" s="1">
        <v>12</v>
      </c>
      <c r="I9567" s="15">
        <v>0.47916666666666669</v>
      </c>
      <c r="J9567">
        <f t="shared" si="149"/>
        <v>40</v>
      </c>
    </row>
    <row r="9568" spans="1:10" x14ac:dyDescent="0.3">
      <c r="A9568" t="s">
        <v>9329</v>
      </c>
      <c r="C9568" s="18">
        <v>400.59116258874064</v>
      </c>
      <c r="D9568" s="1"/>
      <c r="E9568" s="1">
        <v>2</v>
      </c>
      <c r="F9568" s="1">
        <v>1</v>
      </c>
      <c r="G9568" s="1">
        <v>0</v>
      </c>
      <c r="H9568" s="1">
        <v>1</v>
      </c>
      <c r="I9568" s="15">
        <v>0.5</v>
      </c>
      <c r="J9568">
        <f t="shared" si="149"/>
        <v>40</v>
      </c>
    </row>
    <row r="9569" spans="1:10" x14ac:dyDescent="0.3">
      <c r="A9569" t="s">
        <v>9330</v>
      </c>
      <c r="C9569" s="18">
        <v>400.59108664007505</v>
      </c>
      <c r="D9569" s="1"/>
      <c r="E9569" s="1">
        <v>4</v>
      </c>
      <c r="F9569" s="1">
        <v>2</v>
      </c>
      <c r="G9569" s="1">
        <v>0</v>
      </c>
      <c r="H9569" s="1">
        <v>2</v>
      </c>
      <c r="I9569" s="15">
        <v>0.5</v>
      </c>
      <c r="J9569">
        <f t="shared" si="149"/>
        <v>40</v>
      </c>
    </row>
    <row r="9570" spans="1:10" x14ac:dyDescent="0.3">
      <c r="A9570" t="s">
        <v>9331</v>
      </c>
      <c r="C9570" s="18">
        <v>400.58706536116108</v>
      </c>
      <c r="D9570" s="1"/>
      <c r="E9570" s="1">
        <v>11</v>
      </c>
      <c r="F9570" s="1">
        <v>5</v>
      </c>
      <c r="G9570" s="1">
        <v>1</v>
      </c>
      <c r="H9570" s="1">
        <v>5</v>
      </c>
      <c r="I9570" s="15">
        <v>0.5</v>
      </c>
      <c r="J9570">
        <f t="shared" si="149"/>
        <v>40</v>
      </c>
    </row>
    <row r="9571" spans="1:10" x14ac:dyDescent="0.3">
      <c r="A9571" t="s">
        <v>9332</v>
      </c>
      <c r="C9571" s="18">
        <v>400.57637887735251</v>
      </c>
      <c r="D9571" s="1"/>
      <c r="E9571" s="1">
        <v>2</v>
      </c>
      <c r="F9571" s="1">
        <v>1</v>
      </c>
      <c r="G9571" s="1">
        <v>0</v>
      </c>
      <c r="H9571" s="1">
        <v>1</v>
      </c>
      <c r="I9571" s="15">
        <v>0.5</v>
      </c>
      <c r="J9571">
        <f t="shared" si="149"/>
        <v>40</v>
      </c>
    </row>
    <row r="9572" spans="1:10" x14ac:dyDescent="0.3">
      <c r="A9572" t="s">
        <v>9333</v>
      </c>
      <c r="C9572" s="18">
        <v>400.57548736663989</v>
      </c>
      <c r="D9572" s="1"/>
      <c r="E9572" s="1">
        <v>3</v>
      </c>
      <c r="F9572" s="1">
        <v>1</v>
      </c>
      <c r="G9572" s="1">
        <v>1</v>
      </c>
      <c r="H9572" s="1">
        <v>1</v>
      </c>
      <c r="I9572" s="15">
        <v>0.5</v>
      </c>
      <c r="J9572">
        <f t="shared" si="149"/>
        <v>40</v>
      </c>
    </row>
    <row r="9573" spans="1:10" x14ac:dyDescent="0.3">
      <c r="A9573" t="s">
        <v>9334</v>
      </c>
      <c r="C9573" s="18">
        <v>400.57501127784536</v>
      </c>
      <c r="D9573" s="1"/>
      <c r="E9573" s="1">
        <v>4</v>
      </c>
      <c r="F9573" s="1">
        <v>2</v>
      </c>
      <c r="G9573" s="1">
        <v>0</v>
      </c>
      <c r="H9573" s="1">
        <v>2</v>
      </c>
      <c r="I9573" s="15">
        <v>0.5</v>
      </c>
      <c r="J9573">
        <f t="shared" si="149"/>
        <v>40</v>
      </c>
    </row>
    <row r="9574" spans="1:10" x14ac:dyDescent="0.3">
      <c r="A9574" t="s">
        <v>9335</v>
      </c>
      <c r="C9574" s="18">
        <v>400.57501127784536</v>
      </c>
      <c r="D9574" s="1"/>
      <c r="E9574" s="1">
        <v>2</v>
      </c>
      <c r="F9574" s="1">
        <v>1</v>
      </c>
      <c r="G9574" s="1">
        <v>0</v>
      </c>
      <c r="H9574" s="1">
        <v>1</v>
      </c>
      <c r="I9574" s="15">
        <v>0.5</v>
      </c>
      <c r="J9574">
        <f t="shared" si="149"/>
        <v>40</v>
      </c>
    </row>
    <row r="9575" spans="1:10" x14ac:dyDescent="0.3">
      <c r="A9575" t="s">
        <v>9299</v>
      </c>
      <c r="C9575" s="18">
        <v>400.57179794297639</v>
      </c>
      <c r="D9575" s="1"/>
      <c r="E9575" s="1">
        <v>23</v>
      </c>
      <c r="F9575" s="1">
        <v>12</v>
      </c>
      <c r="G9575" s="1">
        <v>0</v>
      </c>
      <c r="H9575" s="1">
        <v>11</v>
      </c>
      <c r="I9575" s="15">
        <v>0.52173913043478259</v>
      </c>
      <c r="J9575">
        <f t="shared" si="149"/>
        <v>40</v>
      </c>
    </row>
    <row r="9576" spans="1:10" x14ac:dyDescent="0.3">
      <c r="A9576" t="s">
        <v>9336</v>
      </c>
      <c r="C9576" s="18">
        <v>400.57018676744627</v>
      </c>
      <c r="D9576" s="1"/>
      <c r="E9576" s="1">
        <v>6</v>
      </c>
      <c r="F9576" s="1">
        <v>3</v>
      </c>
      <c r="G9576" s="1">
        <v>0</v>
      </c>
      <c r="H9576" s="1">
        <v>3</v>
      </c>
      <c r="I9576" s="15">
        <v>0.5</v>
      </c>
      <c r="J9576">
        <f t="shared" si="149"/>
        <v>40</v>
      </c>
    </row>
    <row r="9577" spans="1:10" x14ac:dyDescent="0.3">
      <c r="A9577" t="s">
        <v>9337</v>
      </c>
      <c r="C9577" s="18">
        <v>400.56744810585377</v>
      </c>
      <c r="D9577" s="1"/>
      <c r="E9577" s="1">
        <v>3</v>
      </c>
      <c r="F9577" s="1">
        <v>1</v>
      </c>
      <c r="G9577" s="1">
        <v>1</v>
      </c>
      <c r="H9577" s="1">
        <v>1</v>
      </c>
      <c r="I9577" s="15">
        <v>0.5</v>
      </c>
      <c r="J9577">
        <f t="shared" si="149"/>
        <v>40</v>
      </c>
    </row>
    <row r="9578" spans="1:10" x14ac:dyDescent="0.3">
      <c r="A9578" t="s">
        <v>9338</v>
      </c>
      <c r="C9578" s="18">
        <v>400.56721209951991</v>
      </c>
      <c r="D9578" s="1"/>
      <c r="E9578" s="1">
        <v>3</v>
      </c>
      <c r="F9578" s="1">
        <v>1</v>
      </c>
      <c r="G9578" s="1">
        <v>1</v>
      </c>
      <c r="H9578" s="1">
        <v>1</v>
      </c>
      <c r="I9578" s="15">
        <v>0.5</v>
      </c>
      <c r="J9578">
        <f t="shared" si="149"/>
        <v>40</v>
      </c>
    </row>
    <row r="9579" spans="1:10" x14ac:dyDescent="0.3">
      <c r="A9579" t="s">
        <v>9339</v>
      </c>
      <c r="C9579" s="18">
        <v>400.56721209951991</v>
      </c>
      <c r="D9579" s="1"/>
      <c r="E9579" s="1">
        <v>2</v>
      </c>
      <c r="F9579" s="1">
        <v>1</v>
      </c>
      <c r="G9579" s="1">
        <v>0</v>
      </c>
      <c r="H9579" s="1">
        <v>1</v>
      </c>
      <c r="I9579" s="15">
        <v>0.5</v>
      </c>
      <c r="J9579">
        <f t="shared" si="149"/>
        <v>40</v>
      </c>
    </row>
    <row r="9580" spans="1:10" x14ac:dyDescent="0.3">
      <c r="A9580" t="s">
        <v>9340</v>
      </c>
      <c r="C9580" s="18">
        <v>400.56721209951991</v>
      </c>
      <c r="D9580" s="1"/>
      <c r="E9580" s="1">
        <v>3</v>
      </c>
      <c r="F9580" s="1">
        <v>1</v>
      </c>
      <c r="G9580" s="1">
        <v>1</v>
      </c>
      <c r="H9580" s="1">
        <v>1</v>
      </c>
      <c r="I9580" s="15">
        <v>0.5</v>
      </c>
      <c r="J9580">
        <f t="shared" si="149"/>
        <v>40</v>
      </c>
    </row>
    <row r="9581" spans="1:10" x14ac:dyDescent="0.3">
      <c r="A9581" t="s">
        <v>9341</v>
      </c>
      <c r="C9581" s="18">
        <v>400.56721209951991</v>
      </c>
      <c r="D9581" s="1"/>
      <c r="E9581" s="1">
        <v>2</v>
      </c>
      <c r="F9581" s="1">
        <v>1</v>
      </c>
      <c r="G9581" s="1">
        <v>0</v>
      </c>
      <c r="H9581" s="1">
        <v>1</v>
      </c>
      <c r="I9581" s="15">
        <v>0.5</v>
      </c>
      <c r="J9581">
        <f t="shared" si="149"/>
        <v>40</v>
      </c>
    </row>
    <row r="9582" spans="1:10" x14ac:dyDescent="0.3">
      <c r="A9582" t="s">
        <v>9342</v>
      </c>
      <c r="C9582" s="18">
        <v>400.56721209951991</v>
      </c>
      <c r="D9582" s="1"/>
      <c r="E9582" s="1">
        <v>4</v>
      </c>
      <c r="F9582" s="1">
        <v>2</v>
      </c>
      <c r="G9582" s="1">
        <v>0</v>
      </c>
      <c r="H9582" s="1">
        <v>2</v>
      </c>
      <c r="I9582" s="15">
        <v>0.5</v>
      </c>
      <c r="J9582">
        <f t="shared" si="149"/>
        <v>40</v>
      </c>
    </row>
    <row r="9583" spans="1:10" x14ac:dyDescent="0.3">
      <c r="A9583" t="s">
        <v>9343</v>
      </c>
      <c r="C9583" s="18">
        <v>400.56721209951991</v>
      </c>
      <c r="D9583" s="1"/>
      <c r="E9583" s="1">
        <v>3</v>
      </c>
      <c r="F9583" s="1">
        <v>1</v>
      </c>
      <c r="G9583" s="1">
        <v>1</v>
      </c>
      <c r="H9583" s="1">
        <v>1</v>
      </c>
      <c r="I9583" s="15">
        <v>0.5</v>
      </c>
      <c r="J9583">
        <f t="shared" si="149"/>
        <v>40</v>
      </c>
    </row>
    <row r="9584" spans="1:10" x14ac:dyDescent="0.3">
      <c r="A9584" t="s">
        <v>9344</v>
      </c>
      <c r="C9584" s="18">
        <v>400.56701305575365</v>
      </c>
      <c r="D9584" s="1"/>
      <c r="E9584" s="1">
        <v>2</v>
      </c>
      <c r="F9584" s="1">
        <v>1</v>
      </c>
      <c r="G9584" s="1">
        <v>0</v>
      </c>
      <c r="H9584" s="1">
        <v>1</v>
      </c>
      <c r="I9584" s="15">
        <v>0.5</v>
      </c>
      <c r="J9584">
        <f t="shared" si="149"/>
        <v>40</v>
      </c>
    </row>
    <row r="9585" spans="1:10" x14ac:dyDescent="0.3">
      <c r="A9585" t="s">
        <v>9345</v>
      </c>
      <c r="C9585" s="18">
        <v>400.56675634086992</v>
      </c>
      <c r="D9585" s="1"/>
      <c r="E9585" s="1">
        <v>3</v>
      </c>
      <c r="F9585" s="1">
        <v>1</v>
      </c>
      <c r="G9585" s="1">
        <v>1</v>
      </c>
      <c r="H9585" s="1">
        <v>1</v>
      </c>
      <c r="I9585" s="15">
        <v>0.5</v>
      </c>
      <c r="J9585">
        <f t="shared" si="149"/>
        <v>40</v>
      </c>
    </row>
    <row r="9586" spans="1:10" x14ac:dyDescent="0.3">
      <c r="A9586" t="s">
        <v>9346</v>
      </c>
      <c r="C9586" s="18">
        <v>400.56674305371882</v>
      </c>
      <c r="D9586" s="1"/>
      <c r="E9586" s="1">
        <v>3</v>
      </c>
      <c r="F9586" s="1">
        <v>1</v>
      </c>
      <c r="G9586" s="1">
        <v>1</v>
      </c>
      <c r="H9586" s="1">
        <v>1</v>
      </c>
      <c r="I9586" s="15">
        <v>0.5</v>
      </c>
      <c r="J9586">
        <f t="shared" si="149"/>
        <v>40</v>
      </c>
    </row>
    <row r="9587" spans="1:10" x14ac:dyDescent="0.3">
      <c r="A9587" t="s">
        <v>9347</v>
      </c>
      <c r="C9587" s="18">
        <v>400.56641317361198</v>
      </c>
      <c r="D9587" s="1"/>
      <c r="E9587" s="1">
        <v>5</v>
      </c>
      <c r="F9587" s="1">
        <v>2</v>
      </c>
      <c r="G9587" s="1">
        <v>1</v>
      </c>
      <c r="H9587" s="1">
        <v>2</v>
      </c>
      <c r="I9587" s="15">
        <v>0.5</v>
      </c>
      <c r="J9587">
        <f t="shared" si="149"/>
        <v>40</v>
      </c>
    </row>
    <row r="9588" spans="1:10" x14ac:dyDescent="0.3">
      <c r="A9588" t="s">
        <v>9348</v>
      </c>
      <c r="C9588" s="18">
        <v>400.56590323087414</v>
      </c>
      <c r="D9588" s="1"/>
      <c r="E9588" s="1">
        <v>3</v>
      </c>
      <c r="F9588" s="1">
        <v>2</v>
      </c>
      <c r="G9588" s="1">
        <v>0</v>
      </c>
      <c r="H9588" s="1">
        <v>1</v>
      </c>
      <c r="I9588" s="15">
        <v>0.66666666666666663</v>
      </c>
      <c r="J9588">
        <f t="shared" si="149"/>
        <v>40</v>
      </c>
    </row>
    <row r="9589" spans="1:10" x14ac:dyDescent="0.3">
      <c r="A9589" t="s">
        <v>9349</v>
      </c>
      <c r="C9589" s="18">
        <v>400.56547253973247</v>
      </c>
      <c r="D9589" s="1"/>
      <c r="E9589" s="1">
        <v>5</v>
      </c>
      <c r="F9589" s="1">
        <v>2</v>
      </c>
      <c r="G9589" s="1">
        <v>1</v>
      </c>
      <c r="H9589" s="1">
        <v>2</v>
      </c>
      <c r="I9589" s="15">
        <v>0.5</v>
      </c>
      <c r="J9589">
        <f t="shared" si="149"/>
        <v>40</v>
      </c>
    </row>
    <row r="9590" spans="1:10" x14ac:dyDescent="0.3">
      <c r="A9590" t="s">
        <v>9350</v>
      </c>
      <c r="C9590" s="18">
        <v>400.56016523075886</v>
      </c>
      <c r="D9590" s="1"/>
      <c r="E9590" s="1">
        <v>6</v>
      </c>
      <c r="F9590" s="1">
        <v>3</v>
      </c>
      <c r="G9590" s="1">
        <v>0</v>
      </c>
      <c r="H9590" s="1">
        <v>3</v>
      </c>
      <c r="I9590" s="15">
        <v>0.5</v>
      </c>
      <c r="J9590">
        <f t="shared" si="149"/>
        <v>40</v>
      </c>
    </row>
    <row r="9591" spans="1:10" x14ac:dyDescent="0.3">
      <c r="A9591" t="s">
        <v>9351</v>
      </c>
      <c r="C9591" s="18">
        <v>400.55851428910529</v>
      </c>
      <c r="D9591" s="1"/>
      <c r="E9591" s="1">
        <v>3</v>
      </c>
      <c r="F9591" s="1">
        <v>1</v>
      </c>
      <c r="G9591" s="1">
        <v>1</v>
      </c>
      <c r="H9591" s="1">
        <v>1</v>
      </c>
      <c r="I9591" s="15">
        <v>0.5</v>
      </c>
      <c r="J9591">
        <f t="shared" si="149"/>
        <v>40</v>
      </c>
    </row>
    <row r="9592" spans="1:10" x14ac:dyDescent="0.3">
      <c r="A9592" t="s">
        <v>9352</v>
      </c>
      <c r="C9592" s="18">
        <v>400.55738521492458</v>
      </c>
      <c r="D9592" s="1"/>
      <c r="E9592" s="1">
        <v>3</v>
      </c>
      <c r="F9592" s="1">
        <v>1</v>
      </c>
      <c r="G9592" s="1">
        <v>1</v>
      </c>
      <c r="H9592" s="1">
        <v>1</v>
      </c>
      <c r="I9592" s="15">
        <v>0.5</v>
      </c>
      <c r="J9592">
        <f t="shared" si="149"/>
        <v>40</v>
      </c>
    </row>
    <row r="9593" spans="1:10" x14ac:dyDescent="0.3">
      <c r="A9593" t="s">
        <v>9353</v>
      </c>
      <c r="C9593" s="18">
        <v>400.55674889907971</v>
      </c>
      <c r="D9593" s="1"/>
      <c r="E9593" s="1">
        <v>2</v>
      </c>
      <c r="F9593" s="1">
        <v>1</v>
      </c>
      <c r="G9593" s="1">
        <v>0</v>
      </c>
      <c r="H9593" s="1">
        <v>1</v>
      </c>
      <c r="I9593" s="15">
        <v>0.5</v>
      </c>
      <c r="J9593">
        <f t="shared" si="149"/>
        <v>40</v>
      </c>
    </row>
    <row r="9594" spans="1:10" x14ac:dyDescent="0.3">
      <c r="A9594" t="s">
        <v>9354</v>
      </c>
      <c r="C9594" s="18">
        <v>400.55356690731344</v>
      </c>
      <c r="D9594" s="1"/>
      <c r="E9594" s="1">
        <v>3</v>
      </c>
      <c r="F9594" s="1">
        <v>2</v>
      </c>
      <c r="G9594" s="1">
        <v>0</v>
      </c>
      <c r="H9594" s="1">
        <v>1</v>
      </c>
      <c r="I9594" s="15">
        <v>0.66666666666666663</v>
      </c>
      <c r="J9594">
        <f t="shared" si="149"/>
        <v>40</v>
      </c>
    </row>
    <row r="9595" spans="1:10" x14ac:dyDescent="0.3">
      <c r="A9595" t="s">
        <v>9355</v>
      </c>
      <c r="C9595" s="18">
        <v>400.55350568570452</v>
      </c>
      <c r="D9595" s="1"/>
      <c r="E9595" s="1">
        <v>12</v>
      </c>
      <c r="F9595" s="1">
        <v>6</v>
      </c>
      <c r="G9595" s="1">
        <v>0</v>
      </c>
      <c r="H9595" s="1">
        <v>6</v>
      </c>
      <c r="I9595" s="15">
        <v>0.5</v>
      </c>
      <c r="J9595">
        <f t="shared" si="149"/>
        <v>40</v>
      </c>
    </row>
    <row r="9596" spans="1:10" x14ac:dyDescent="0.3">
      <c r="A9596" t="s">
        <v>10061</v>
      </c>
      <c r="C9596" s="18">
        <v>400.55298456372111</v>
      </c>
      <c r="D9596" s="1"/>
      <c r="E9596" s="1">
        <v>11</v>
      </c>
      <c r="F9596" s="1">
        <v>5</v>
      </c>
      <c r="G9596" s="1">
        <v>0</v>
      </c>
      <c r="H9596" s="1">
        <v>6</v>
      </c>
      <c r="I9596" s="15">
        <v>0.45454545454545453</v>
      </c>
      <c r="J9596">
        <f t="shared" si="149"/>
        <v>40</v>
      </c>
    </row>
    <row r="9597" spans="1:10" x14ac:dyDescent="0.3">
      <c r="A9597" t="s">
        <v>9356</v>
      </c>
      <c r="C9597" s="18">
        <v>400.55182949856663</v>
      </c>
      <c r="D9597" s="1"/>
      <c r="E9597" s="1">
        <v>3</v>
      </c>
      <c r="F9597" s="1">
        <v>1</v>
      </c>
      <c r="G9597" s="1">
        <v>1</v>
      </c>
      <c r="H9597" s="1">
        <v>1</v>
      </c>
      <c r="I9597" s="15">
        <v>0.5</v>
      </c>
      <c r="J9597">
        <f t="shared" si="149"/>
        <v>40</v>
      </c>
    </row>
    <row r="9598" spans="1:10" x14ac:dyDescent="0.3">
      <c r="A9598" t="s">
        <v>9357</v>
      </c>
      <c r="C9598" s="18">
        <v>400.5512857123399</v>
      </c>
      <c r="D9598" s="1"/>
      <c r="E9598" s="1">
        <v>3</v>
      </c>
      <c r="F9598" s="1">
        <v>1</v>
      </c>
      <c r="G9598" s="1">
        <v>1</v>
      </c>
      <c r="H9598" s="1">
        <v>1</v>
      </c>
      <c r="I9598" s="15">
        <v>0.5</v>
      </c>
      <c r="J9598">
        <f t="shared" si="149"/>
        <v>40</v>
      </c>
    </row>
    <row r="9599" spans="1:10" x14ac:dyDescent="0.3">
      <c r="A9599" t="s">
        <v>9358</v>
      </c>
      <c r="C9599" s="18">
        <v>400.55067412083957</v>
      </c>
      <c r="D9599" s="1"/>
      <c r="E9599" s="1">
        <v>6</v>
      </c>
      <c r="F9599" s="1">
        <v>3</v>
      </c>
      <c r="G9599" s="1">
        <v>0</v>
      </c>
      <c r="H9599" s="1">
        <v>3</v>
      </c>
      <c r="I9599" s="15">
        <v>0.5</v>
      </c>
      <c r="J9599">
        <f t="shared" si="149"/>
        <v>40</v>
      </c>
    </row>
    <row r="9600" spans="1:10" x14ac:dyDescent="0.3">
      <c r="A9600" t="s">
        <v>9359</v>
      </c>
      <c r="C9600" s="18">
        <v>400.55067412083957</v>
      </c>
      <c r="D9600" s="1"/>
      <c r="E9600" s="1">
        <v>3</v>
      </c>
      <c r="F9600" s="1">
        <v>1</v>
      </c>
      <c r="G9600" s="1">
        <v>1</v>
      </c>
      <c r="H9600" s="1">
        <v>1</v>
      </c>
      <c r="I9600" s="15">
        <v>0.5</v>
      </c>
      <c r="J9600">
        <f t="shared" si="149"/>
        <v>40</v>
      </c>
    </row>
    <row r="9601" spans="1:10" x14ac:dyDescent="0.3">
      <c r="A9601" t="s">
        <v>9360</v>
      </c>
      <c r="C9601" s="18">
        <v>400.55067412083957</v>
      </c>
      <c r="D9601" s="1"/>
      <c r="E9601" s="1">
        <v>2</v>
      </c>
      <c r="F9601" s="1">
        <v>1</v>
      </c>
      <c r="G9601" s="1">
        <v>0</v>
      </c>
      <c r="H9601" s="1">
        <v>1</v>
      </c>
      <c r="I9601" s="15">
        <v>0.5</v>
      </c>
      <c r="J9601">
        <f t="shared" si="149"/>
        <v>40</v>
      </c>
    </row>
    <row r="9602" spans="1:10" x14ac:dyDescent="0.3">
      <c r="A9602" t="s">
        <v>9361</v>
      </c>
      <c r="C9602" s="18">
        <v>400.55059869836941</v>
      </c>
      <c r="D9602" s="1"/>
      <c r="E9602" s="1">
        <v>15</v>
      </c>
      <c r="F9602" s="1">
        <v>7</v>
      </c>
      <c r="G9602" s="1">
        <v>0</v>
      </c>
      <c r="H9602" s="1">
        <v>8</v>
      </c>
      <c r="I9602" s="15">
        <v>0.46666666666666667</v>
      </c>
      <c r="J9602">
        <f t="shared" si="149"/>
        <v>40</v>
      </c>
    </row>
    <row r="9603" spans="1:10" x14ac:dyDescent="0.3">
      <c r="A9603" t="s">
        <v>9362</v>
      </c>
      <c r="C9603" s="18">
        <v>400.5504825133039</v>
      </c>
      <c r="D9603" s="1"/>
      <c r="E9603" s="1">
        <v>5</v>
      </c>
      <c r="F9603" s="1">
        <v>2</v>
      </c>
      <c r="G9603" s="1">
        <v>1</v>
      </c>
      <c r="H9603" s="1">
        <v>2</v>
      </c>
      <c r="I9603" s="15">
        <v>0.5</v>
      </c>
      <c r="J9603">
        <f t="shared" si="149"/>
        <v>40</v>
      </c>
    </row>
    <row r="9604" spans="1:10" x14ac:dyDescent="0.3">
      <c r="A9604" t="s">
        <v>9363</v>
      </c>
      <c r="C9604" s="18">
        <v>400.55017924498003</v>
      </c>
      <c r="D9604" s="1"/>
      <c r="E9604" s="1">
        <v>3</v>
      </c>
      <c r="F9604" s="1">
        <v>1</v>
      </c>
      <c r="G9604" s="1">
        <v>1</v>
      </c>
      <c r="H9604" s="1">
        <v>1</v>
      </c>
      <c r="I9604" s="15">
        <v>0.5</v>
      </c>
      <c r="J9604">
        <f t="shared" ref="J9604:J9667" si="150">IF(E9604&lt;=30,40,20)</f>
        <v>40</v>
      </c>
    </row>
    <row r="9605" spans="1:10" x14ac:dyDescent="0.3">
      <c r="A9605" t="s">
        <v>9364</v>
      </c>
      <c r="C9605" s="18">
        <v>400.54860949116534</v>
      </c>
      <c r="D9605" s="1"/>
      <c r="E9605" s="1">
        <v>6</v>
      </c>
      <c r="F9605" s="1">
        <v>3</v>
      </c>
      <c r="G9605" s="1">
        <v>0</v>
      </c>
      <c r="H9605" s="1">
        <v>3</v>
      </c>
      <c r="I9605" s="15">
        <v>0.5</v>
      </c>
      <c r="J9605">
        <f t="shared" si="150"/>
        <v>40</v>
      </c>
    </row>
    <row r="9606" spans="1:10" x14ac:dyDescent="0.3">
      <c r="A9606" t="s">
        <v>9365</v>
      </c>
      <c r="C9606" s="18">
        <v>400.54349642694825</v>
      </c>
      <c r="D9606" s="1"/>
      <c r="E9606" s="1">
        <v>9</v>
      </c>
      <c r="F9606" s="1">
        <v>3</v>
      </c>
      <c r="G9606" s="1">
        <v>3</v>
      </c>
      <c r="H9606" s="1">
        <v>3</v>
      </c>
      <c r="I9606" s="15">
        <v>0.5</v>
      </c>
      <c r="J9606">
        <f t="shared" si="150"/>
        <v>40</v>
      </c>
    </row>
    <row r="9607" spans="1:10" x14ac:dyDescent="0.3">
      <c r="A9607" t="s">
        <v>9366</v>
      </c>
      <c r="C9607" s="18">
        <v>400.54279389554114</v>
      </c>
      <c r="D9607" s="1"/>
      <c r="E9607" s="1">
        <v>3</v>
      </c>
      <c r="F9607" s="1">
        <v>1</v>
      </c>
      <c r="G9607" s="1">
        <v>1</v>
      </c>
      <c r="H9607" s="1">
        <v>1</v>
      </c>
      <c r="I9607" s="15">
        <v>0.5</v>
      </c>
      <c r="J9607">
        <f t="shared" si="150"/>
        <v>40</v>
      </c>
    </row>
    <row r="9608" spans="1:10" x14ac:dyDescent="0.3">
      <c r="A9608" t="s">
        <v>9367</v>
      </c>
      <c r="C9608" s="18">
        <v>400.53618315497687</v>
      </c>
      <c r="D9608" s="1"/>
      <c r="E9608" s="1">
        <v>3</v>
      </c>
      <c r="F9608" s="1">
        <v>1</v>
      </c>
      <c r="G9608" s="1">
        <v>1</v>
      </c>
      <c r="H9608" s="1">
        <v>1</v>
      </c>
      <c r="I9608" s="15">
        <v>0.5</v>
      </c>
      <c r="J9608">
        <f t="shared" si="150"/>
        <v>40</v>
      </c>
    </row>
    <row r="9609" spans="1:10" x14ac:dyDescent="0.3">
      <c r="A9609" t="s">
        <v>9368</v>
      </c>
      <c r="C9609" s="18">
        <v>400.53612524609849</v>
      </c>
      <c r="D9609" s="1"/>
      <c r="E9609" s="1">
        <v>27</v>
      </c>
      <c r="F9609" s="1">
        <v>13</v>
      </c>
      <c r="G9609" s="1">
        <v>1</v>
      </c>
      <c r="H9609" s="1">
        <v>13</v>
      </c>
      <c r="I9609" s="15">
        <v>0.5</v>
      </c>
      <c r="J9609">
        <f t="shared" si="150"/>
        <v>40</v>
      </c>
    </row>
    <row r="9610" spans="1:10" x14ac:dyDescent="0.3">
      <c r="A9610" t="s">
        <v>9369</v>
      </c>
      <c r="C9610" s="18">
        <v>400.53478738184236</v>
      </c>
      <c r="D9610" s="1"/>
      <c r="E9610" s="1">
        <v>11</v>
      </c>
      <c r="F9610" s="1">
        <v>5</v>
      </c>
      <c r="G9610" s="1">
        <v>1</v>
      </c>
      <c r="H9610" s="1">
        <v>5</v>
      </c>
      <c r="I9610" s="15">
        <v>0.5</v>
      </c>
      <c r="J9610">
        <f t="shared" si="150"/>
        <v>40</v>
      </c>
    </row>
    <row r="9611" spans="1:10" x14ac:dyDescent="0.3">
      <c r="A9611" t="s">
        <v>9370</v>
      </c>
      <c r="C9611" s="18">
        <v>400.5343289158601</v>
      </c>
      <c r="D9611" s="1"/>
      <c r="E9611" s="1">
        <v>3</v>
      </c>
      <c r="F9611" s="1">
        <v>1</v>
      </c>
      <c r="G9611" s="1">
        <v>1</v>
      </c>
      <c r="H9611" s="1">
        <v>1</v>
      </c>
      <c r="I9611" s="15">
        <v>0.5</v>
      </c>
      <c r="J9611">
        <f t="shared" si="150"/>
        <v>40</v>
      </c>
    </row>
    <row r="9612" spans="1:10" x14ac:dyDescent="0.3">
      <c r="A9612" t="s">
        <v>9371</v>
      </c>
      <c r="C9612" s="18">
        <v>400.52880285474691</v>
      </c>
      <c r="D9612" s="1"/>
      <c r="E9612" s="1">
        <v>6</v>
      </c>
      <c r="F9612" s="1">
        <v>3</v>
      </c>
      <c r="G9612" s="1">
        <v>0</v>
      </c>
      <c r="H9612" s="1">
        <v>3</v>
      </c>
      <c r="I9612" s="15">
        <v>0.5</v>
      </c>
      <c r="J9612">
        <f t="shared" si="150"/>
        <v>40</v>
      </c>
    </row>
    <row r="9613" spans="1:10" x14ac:dyDescent="0.3">
      <c r="A9613" t="s">
        <v>9372</v>
      </c>
      <c r="C9613" s="18">
        <v>400.52224612106727</v>
      </c>
      <c r="D9613" s="1"/>
      <c r="E9613" s="1">
        <v>3</v>
      </c>
      <c r="F9613" s="1">
        <v>1</v>
      </c>
      <c r="G9613" s="1">
        <v>1</v>
      </c>
      <c r="H9613" s="1">
        <v>1</v>
      </c>
      <c r="I9613" s="15">
        <v>0.5</v>
      </c>
      <c r="J9613">
        <f t="shared" si="150"/>
        <v>40</v>
      </c>
    </row>
    <row r="9614" spans="1:10" x14ac:dyDescent="0.3">
      <c r="A9614" t="s">
        <v>9373</v>
      </c>
      <c r="C9614" s="18">
        <v>400.51314313779761</v>
      </c>
      <c r="D9614" s="1"/>
      <c r="E9614" s="1">
        <v>8</v>
      </c>
      <c r="F9614" s="1">
        <v>4</v>
      </c>
      <c r="G9614" s="1">
        <v>1</v>
      </c>
      <c r="H9614" s="1">
        <v>3</v>
      </c>
      <c r="I9614" s="15">
        <v>0.5625</v>
      </c>
      <c r="J9614">
        <f t="shared" si="150"/>
        <v>40</v>
      </c>
    </row>
    <row r="9615" spans="1:10" x14ac:dyDescent="0.3">
      <c r="A9615" t="s">
        <v>9374</v>
      </c>
      <c r="C9615" s="18">
        <v>400.51139877271157</v>
      </c>
      <c r="D9615" s="1"/>
      <c r="E9615" s="1">
        <v>5</v>
      </c>
      <c r="F9615" s="1">
        <v>2</v>
      </c>
      <c r="G9615" s="1">
        <v>1</v>
      </c>
      <c r="H9615" s="1">
        <v>2</v>
      </c>
      <c r="I9615" s="15">
        <v>0.5</v>
      </c>
      <c r="J9615">
        <f t="shared" si="150"/>
        <v>40</v>
      </c>
    </row>
    <row r="9616" spans="1:10" x14ac:dyDescent="0.3">
      <c r="A9616" t="s">
        <v>9890</v>
      </c>
      <c r="C9616" s="18">
        <v>400.50816043860277</v>
      </c>
      <c r="D9616" s="1"/>
      <c r="E9616" s="1">
        <v>15</v>
      </c>
      <c r="F9616" s="1">
        <v>7</v>
      </c>
      <c r="G9616" s="1">
        <v>1</v>
      </c>
      <c r="H9616" s="1">
        <v>7</v>
      </c>
      <c r="I9616" s="15">
        <v>0.5</v>
      </c>
      <c r="J9616">
        <f t="shared" si="150"/>
        <v>40</v>
      </c>
    </row>
    <row r="9617" spans="1:10" x14ac:dyDescent="0.3">
      <c r="A9617" t="s">
        <v>9375</v>
      </c>
      <c r="C9617" s="18">
        <v>400.50391517591225</v>
      </c>
      <c r="D9617" s="1"/>
      <c r="E9617" s="1">
        <v>3</v>
      </c>
      <c r="F9617" s="1">
        <v>0</v>
      </c>
      <c r="G9617" s="1">
        <v>3</v>
      </c>
      <c r="H9617" s="1">
        <v>0</v>
      </c>
      <c r="I9617" s="15">
        <v>0.5</v>
      </c>
      <c r="J9617">
        <f t="shared" si="150"/>
        <v>40</v>
      </c>
    </row>
    <row r="9618" spans="1:10" x14ac:dyDescent="0.3">
      <c r="A9618" t="s">
        <v>9378</v>
      </c>
      <c r="C9618" s="18">
        <v>400.47900679605488</v>
      </c>
      <c r="D9618" s="1"/>
      <c r="E9618" s="1">
        <v>13</v>
      </c>
      <c r="F9618" s="1">
        <v>4</v>
      </c>
      <c r="G9618" s="1">
        <v>0</v>
      </c>
      <c r="H9618" s="1">
        <v>9</v>
      </c>
      <c r="I9618" s="15">
        <v>0.30769230769230771</v>
      </c>
      <c r="J9618">
        <f t="shared" si="150"/>
        <v>40</v>
      </c>
    </row>
    <row r="9619" spans="1:10" x14ac:dyDescent="0.3">
      <c r="A9619" t="s">
        <v>9379</v>
      </c>
      <c r="C9619" s="18">
        <v>400.47666849679706</v>
      </c>
      <c r="D9619" s="1"/>
      <c r="E9619" s="1">
        <v>8</v>
      </c>
      <c r="F9619" s="1">
        <v>4</v>
      </c>
      <c r="G9619" s="1">
        <v>0</v>
      </c>
      <c r="H9619" s="1">
        <v>4</v>
      </c>
      <c r="I9619" s="15">
        <v>0.5</v>
      </c>
      <c r="J9619">
        <f t="shared" si="150"/>
        <v>40</v>
      </c>
    </row>
    <row r="9620" spans="1:10" x14ac:dyDescent="0.3">
      <c r="A9620" t="s">
        <v>9380</v>
      </c>
      <c r="C9620" s="18">
        <v>400.47260168255718</v>
      </c>
      <c r="D9620" s="1"/>
      <c r="E9620" s="1">
        <v>5</v>
      </c>
      <c r="F9620" s="1">
        <v>2</v>
      </c>
      <c r="G9620" s="1">
        <v>1</v>
      </c>
      <c r="H9620" s="1">
        <v>2</v>
      </c>
      <c r="I9620" s="15">
        <v>0.5</v>
      </c>
      <c r="J9620">
        <f t="shared" si="150"/>
        <v>40</v>
      </c>
    </row>
    <row r="9621" spans="1:10" x14ac:dyDescent="0.3">
      <c r="A9621" t="s">
        <v>9381</v>
      </c>
      <c r="C9621" s="18">
        <v>400.46998828796131</v>
      </c>
      <c r="D9621" s="1"/>
      <c r="E9621" s="1">
        <v>4</v>
      </c>
      <c r="F9621" s="1">
        <v>2</v>
      </c>
      <c r="G9621" s="1">
        <v>0</v>
      </c>
      <c r="H9621" s="1">
        <v>2</v>
      </c>
      <c r="I9621" s="15">
        <v>0.5</v>
      </c>
      <c r="J9621">
        <f t="shared" si="150"/>
        <v>40</v>
      </c>
    </row>
    <row r="9622" spans="1:10" x14ac:dyDescent="0.3">
      <c r="A9622" t="s">
        <v>9845</v>
      </c>
      <c r="C9622" s="18">
        <v>400.46064553266518</v>
      </c>
      <c r="D9622" s="1"/>
      <c r="E9622" s="1">
        <v>3</v>
      </c>
      <c r="F9622" s="1">
        <v>1</v>
      </c>
      <c r="G9622" s="1">
        <v>1</v>
      </c>
      <c r="H9622" s="1">
        <v>1</v>
      </c>
      <c r="I9622" s="15">
        <v>0.5</v>
      </c>
      <c r="J9622">
        <f t="shared" si="150"/>
        <v>40</v>
      </c>
    </row>
    <row r="9623" spans="1:10" x14ac:dyDescent="0.3">
      <c r="A9623" t="s">
        <v>10004</v>
      </c>
      <c r="C9623" s="18">
        <v>400.45955795544882</v>
      </c>
      <c r="D9623" s="1"/>
      <c r="E9623" s="1">
        <v>5</v>
      </c>
      <c r="F9623" s="1">
        <v>2</v>
      </c>
      <c r="G9623" s="1">
        <v>0</v>
      </c>
      <c r="H9623" s="1">
        <v>3</v>
      </c>
      <c r="I9623" s="15">
        <v>0.4</v>
      </c>
      <c r="J9623">
        <f t="shared" si="150"/>
        <v>40</v>
      </c>
    </row>
    <row r="9624" spans="1:10" x14ac:dyDescent="0.3">
      <c r="A9624" t="s">
        <v>10287</v>
      </c>
      <c r="C9624" s="18">
        <v>400.45788781555461</v>
      </c>
      <c r="D9624" s="1"/>
      <c r="E9624" s="1">
        <v>5</v>
      </c>
      <c r="F9624" s="1">
        <v>2</v>
      </c>
      <c r="G9624" s="1">
        <v>0</v>
      </c>
      <c r="H9624" s="1">
        <v>3</v>
      </c>
      <c r="I9624" s="15">
        <v>0.4</v>
      </c>
      <c r="J9624">
        <f t="shared" si="150"/>
        <v>40</v>
      </c>
    </row>
    <row r="9625" spans="1:10" x14ac:dyDescent="0.3">
      <c r="A9625" t="s">
        <v>8334</v>
      </c>
      <c r="C9625" s="18">
        <v>400.45601198661848</v>
      </c>
      <c r="D9625" s="1"/>
      <c r="E9625" s="1">
        <v>13</v>
      </c>
      <c r="F9625" s="1">
        <v>7</v>
      </c>
      <c r="G9625" s="1">
        <v>0</v>
      </c>
      <c r="H9625" s="1">
        <v>6</v>
      </c>
      <c r="I9625" s="15">
        <v>0.53846153846153844</v>
      </c>
      <c r="J9625">
        <f t="shared" si="150"/>
        <v>40</v>
      </c>
    </row>
    <row r="9626" spans="1:10" x14ac:dyDescent="0.3">
      <c r="A9626" t="s">
        <v>9383</v>
      </c>
      <c r="C9626" s="18">
        <v>400.44816035271543</v>
      </c>
      <c r="D9626" s="1"/>
      <c r="E9626" s="1">
        <v>3</v>
      </c>
      <c r="F9626" s="1">
        <v>2</v>
      </c>
      <c r="G9626" s="1">
        <v>0</v>
      </c>
      <c r="H9626" s="1">
        <v>1</v>
      </c>
      <c r="I9626" s="15">
        <v>0.66666666666666663</v>
      </c>
      <c r="J9626">
        <f t="shared" si="150"/>
        <v>40</v>
      </c>
    </row>
    <row r="9627" spans="1:10" x14ac:dyDescent="0.3">
      <c r="A9627" t="s">
        <v>9384</v>
      </c>
      <c r="C9627" s="18">
        <v>400.44786812964509</v>
      </c>
      <c r="D9627" s="1"/>
      <c r="E9627" s="1">
        <v>12</v>
      </c>
      <c r="F9627" s="1">
        <v>6</v>
      </c>
      <c r="G9627" s="1">
        <v>0</v>
      </c>
      <c r="H9627" s="1">
        <v>6</v>
      </c>
      <c r="I9627" s="15">
        <v>0.5</v>
      </c>
      <c r="J9627">
        <f t="shared" si="150"/>
        <v>40</v>
      </c>
    </row>
    <row r="9628" spans="1:10" x14ac:dyDescent="0.3">
      <c r="A9628" t="s">
        <v>9385</v>
      </c>
      <c r="C9628" s="18">
        <v>400.44738743840884</v>
      </c>
      <c r="D9628" s="1"/>
      <c r="E9628" s="1">
        <v>21</v>
      </c>
      <c r="F9628" s="1">
        <v>10</v>
      </c>
      <c r="G9628" s="1">
        <v>1</v>
      </c>
      <c r="H9628" s="1">
        <v>10</v>
      </c>
      <c r="I9628" s="15">
        <v>0.5</v>
      </c>
      <c r="J9628">
        <f t="shared" si="150"/>
        <v>40</v>
      </c>
    </row>
    <row r="9629" spans="1:10" x14ac:dyDescent="0.3">
      <c r="A9629" t="s">
        <v>9386</v>
      </c>
      <c r="C9629" s="18">
        <v>400.44736970961139</v>
      </c>
      <c r="D9629" s="1"/>
      <c r="E9629" s="1">
        <v>8</v>
      </c>
      <c r="F9629" s="1">
        <v>3</v>
      </c>
      <c r="G9629" s="1">
        <v>2</v>
      </c>
      <c r="H9629" s="1">
        <v>3</v>
      </c>
      <c r="I9629" s="15">
        <v>0.5</v>
      </c>
      <c r="J9629">
        <f t="shared" si="150"/>
        <v>40</v>
      </c>
    </row>
    <row r="9630" spans="1:10" x14ac:dyDescent="0.3">
      <c r="A9630" t="s">
        <v>9503</v>
      </c>
      <c r="C9630" s="18">
        <v>400.44499080457553</v>
      </c>
      <c r="D9630" s="1"/>
      <c r="E9630" s="1">
        <v>5</v>
      </c>
      <c r="F9630" s="1">
        <v>2</v>
      </c>
      <c r="G9630" s="1">
        <v>1</v>
      </c>
      <c r="H9630" s="1">
        <v>2</v>
      </c>
      <c r="I9630" s="15">
        <v>0.5</v>
      </c>
      <c r="J9630">
        <f t="shared" si="150"/>
        <v>40</v>
      </c>
    </row>
    <row r="9631" spans="1:10" x14ac:dyDescent="0.3">
      <c r="A9631" t="s">
        <v>9387</v>
      </c>
      <c r="C9631" s="18">
        <v>400.44315032041891</v>
      </c>
      <c r="D9631" s="1"/>
      <c r="E9631" s="1">
        <v>8</v>
      </c>
      <c r="F9631" s="1">
        <v>4</v>
      </c>
      <c r="G9631" s="1">
        <v>0</v>
      </c>
      <c r="H9631" s="1">
        <v>4</v>
      </c>
      <c r="I9631" s="15">
        <v>0.5</v>
      </c>
      <c r="J9631">
        <f t="shared" si="150"/>
        <v>40</v>
      </c>
    </row>
    <row r="9632" spans="1:10" x14ac:dyDescent="0.3">
      <c r="A9632" t="s">
        <v>9946</v>
      </c>
      <c r="C9632" s="18">
        <v>400.44152827154136</v>
      </c>
      <c r="D9632" s="1"/>
      <c r="E9632" s="1">
        <v>5</v>
      </c>
      <c r="F9632" s="1">
        <v>2</v>
      </c>
      <c r="G9632" s="1">
        <v>0</v>
      </c>
      <c r="H9632" s="1">
        <v>3</v>
      </c>
      <c r="I9632" s="15">
        <v>0.4</v>
      </c>
      <c r="J9632">
        <f t="shared" si="150"/>
        <v>40</v>
      </c>
    </row>
    <row r="9633" spans="1:10" x14ac:dyDescent="0.3">
      <c r="A9633" t="s">
        <v>9390</v>
      </c>
      <c r="C9633" s="18">
        <v>400.42253854586136</v>
      </c>
      <c r="D9633" s="1"/>
      <c r="E9633" s="1">
        <v>3</v>
      </c>
      <c r="F9633" s="1">
        <v>1</v>
      </c>
      <c r="G9633" s="1">
        <v>1</v>
      </c>
      <c r="H9633" s="1">
        <v>1</v>
      </c>
      <c r="I9633" s="15">
        <v>0.5</v>
      </c>
      <c r="J9633">
        <f t="shared" si="150"/>
        <v>40</v>
      </c>
    </row>
    <row r="9634" spans="1:10" x14ac:dyDescent="0.3">
      <c r="A9634" t="s">
        <v>9391</v>
      </c>
      <c r="C9634" s="18">
        <v>400.42127442051401</v>
      </c>
      <c r="D9634" s="1"/>
      <c r="E9634" s="1">
        <v>8</v>
      </c>
      <c r="F9634" s="1">
        <v>4</v>
      </c>
      <c r="G9634" s="1">
        <v>0</v>
      </c>
      <c r="H9634" s="1">
        <v>4</v>
      </c>
      <c r="I9634" s="15">
        <v>0.5</v>
      </c>
      <c r="J9634">
        <f t="shared" si="150"/>
        <v>40</v>
      </c>
    </row>
    <row r="9635" spans="1:10" x14ac:dyDescent="0.3">
      <c r="A9635" t="s">
        <v>9388</v>
      </c>
      <c r="C9635" s="18">
        <v>400.41624719476778</v>
      </c>
      <c r="D9635" s="1"/>
      <c r="E9635" s="1">
        <v>6</v>
      </c>
      <c r="F9635" s="1">
        <v>3</v>
      </c>
      <c r="G9635" s="1">
        <v>0</v>
      </c>
      <c r="H9635" s="1">
        <v>3</v>
      </c>
      <c r="I9635" s="15">
        <v>0.5</v>
      </c>
      <c r="J9635">
        <f t="shared" si="150"/>
        <v>40</v>
      </c>
    </row>
    <row r="9636" spans="1:10" x14ac:dyDescent="0.3">
      <c r="A9636" t="s">
        <v>9392</v>
      </c>
      <c r="C9636" s="18">
        <v>400.41606587084522</v>
      </c>
      <c r="D9636" s="1"/>
      <c r="E9636" s="1">
        <v>4</v>
      </c>
      <c r="F9636" s="1">
        <v>2</v>
      </c>
      <c r="G9636" s="1">
        <v>0</v>
      </c>
      <c r="H9636" s="1">
        <v>2</v>
      </c>
      <c r="I9636" s="15">
        <v>0.5</v>
      </c>
      <c r="J9636">
        <f t="shared" si="150"/>
        <v>40</v>
      </c>
    </row>
    <row r="9637" spans="1:10" x14ac:dyDescent="0.3">
      <c r="A9637" t="s">
        <v>9393</v>
      </c>
      <c r="C9637" s="18">
        <v>400.4124395607646</v>
      </c>
      <c r="D9637" s="1"/>
      <c r="E9637" s="1">
        <v>6</v>
      </c>
      <c r="F9637" s="1">
        <v>3</v>
      </c>
      <c r="G9637" s="1">
        <v>0</v>
      </c>
      <c r="H9637" s="1">
        <v>3</v>
      </c>
      <c r="I9637" s="15">
        <v>0.5</v>
      </c>
      <c r="J9637">
        <f t="shared" si="150"/>
        <v>40</v>
      </c>
    </row>
    <row r="9638" spans="1:10" x14ac:dyDescent="0.3">
      <c r="A9638" t="s">
        <v>9394</v>
      </c>
      <c r="C9638" s="18">
        <v>400.40869727240971</v>
      </c>
      <c r="D9638" s="1"/>
      <c r="E9638" s="1">
        <v>3</v>
      </c>
      <c r="F9638" s="1">
        <v>1</v>
      </c>
      <c r="G9638" s="1">
        <v>1</v>
      </c>
      <c r="H9638" s="1">
        <v>1</v>
      </c>
      <c r="I9638" s="15">
        <v>0.5</v>
      </c>
      <c r="J9638">
        <f t="shared" si="150"/>
        <v>40</v>
      </c>
    </row>
    <row r="9639" spans="1:10" x14ac:dyDescent="0.3">
      <c r="A9639" t="s">
        <v>9395</v>
      </c>
      <c r="C9639" s="18">
        <v>400.40511457518596</v>
      </c>
      <c r="D9639" s="1"/>
      <c r="E9639" s="1">
        <v>19</v>
      </c>
      <c r="F9639" s="1">
        <v>8</v>
      </c>
      <c r="G9639" s="1">
        <v>1</v>
      </c>
      <c r="H9639" s="1">
        <v>10</v>
      </c>
      <c r="I9639" s="15">
        <v>0.44736842105263158</v>
      </c>
      <c r="J9639">
        <f t="shared" si="150"/>
        <v>40</v>
      </c>
    </row>
    <row r="9640" spans="1:10" x14ac:dyDescent="0.3">
      <c r="A9640" t="s">
        <v>10220</v>
      </c>
      <c r="C9640" s="18">
        <v>400.39255016844623</v>
      </c>
      <c r="D9640" s="1"/>
      <c r="E9640" s="1">
        <v>4</v>
      </c>
      <c r="F9640" s="1">
        <v>2</v>
      </c>
      <c r="G9640" s="1">
        <v>0</v>
      </c>
      <c r="H9640" s="1">
        <v>2</v>
      </c>
      <c r="I9640" s="15">
        <v>0.5</v>
      </c>
      <c r="J9640">
        <f t="shared" si="150"/>
        <v>40</v>
      </c>
    </row>
    <row r="9641" spans="1:10" x14ac:dyDescent="0.3">
      <c r="A9641" t="s">
        <v>9397</v>
      </c>
      <c r="C9641" s="18">
        <v>400.39116057735293</v>
      </c>
      <c r="D9641" s="1"/>
      <c r="E9641" s="1">
        <v>6</v>
      </c>
      <c r="F9641" s="1">
        <v>3</v>
      </c>
      <c r="G9641" s="1">
        <v>0</v>
      </c>
      <c r="H9641" s="1">
        <v>3</v>
      </c>
      <c r="I9641" s="15">
        <v>0.5</v>
      </c>
      <c r="J9641">
        <f t="shared" si="150"/>
        <v>40</v>
      </c>
    </row>
    <row r="9642" spans="1:10" x14ac:dyDescent="0.3">
      <c r="A9642" t="s">
        <v>9398</v>
      </c>
      <c r="C9642" s="18">
        <v>400.38871259095276</v>
      </c>
      <c r="D9642" s="1"/>
      <c r="E9642" s="1">
        <v>22</v>
      </c>
      <c r="F9642" s="1">
        <v>9</v>
      </c>
      <c r="G9642" s="1">
        <v>2</v>
      </c>
      <c r="H9642" s="1">
        <v>11</v>
      </c>
      <c r="I9642" s="15">
        <v>0.45454545454545453</v>
      </c>
      <c r="J9642">
        <f t="shared" si="150"/>
        <v>40</v>
      </c>
    </row>
    <row r="9643" spans="1:10" x14ac:dyDescent="0.3">
      <c r="A9643" t="s">
        <v>9399</v>
      </c>
      <c r="C9643" s="18">
        <v>400.3869336438612</v>
      </c>
      <c r="D9643" s="1"/>
      <c r="E9643" s="1">
        <v>9</v>
      </c>
      <c r="F9643" s="1">
        <v>4</v>
      </c>
      <c r="G9643" s="1">
        <v>1</v>
      </c>
      <c r="H9643" s="1">
        <v>4</v>
      </c>
      <c r="I9643" s="15">
        <v>0.5</v>
      </c>
      <c r="J9643">
        <f t="shared" si="150"/>
        <v>40</v>
      </c>
    </row>
    <row r="9644" spans="1:10" x14ac:dyDescent="0.3">
      <c r="A9644" t="s">
        <v>9400</v>
      </c>
      <c r="C9644" s="18">
        <v>400.37180136299366</v>
      </c>
      <c r="D9644" s="1"/>
      <c r="E9644" s="1">
        <v>8</v>
      </c>
      <c r="F9644" s="1">
        <v>4</v>
      </c>
      <c r="G9644" s="1">
        <v>0</v>
      </c>
      <c r="H9644" s="1">
        <v>4</v>
      </c>
      <c r="I9644" s="15">
        <v>0.5</v>
      </c>
      <c r="J9644">
        <f t="shared" si="150"/>
        <v>40</v>
      </c>
    </row>
    <row r="9645" spans="1:10" x14ac:dyDescent="0.3">
      <c r="A9645" t="s">
        <v>9401</v>
      </c>
      <c r="C9645" s="18">
        <v>400.36995950750099</v>
      </c>
      <c r="D9645" s="1"/>
      <c r="E9645" s="1">
        <v>6</v>
      </c>
      <c r="F9645" s="1">
        <v>3</v>
      </c>
      <c r="G9645" s="1">
        <v>0</v>
      </c>
      <c r="H9645" s="1">
        <v>3</v>
      </c>
      <c r="I9645" s="15">
        <v>0.5</v>
      </c>
      <c r="J9645">
        <f t="shared" si="150"/>
        <v>40</v>
      </c>
    </row>
    <row r="9646" spans="1:10" x14ac:dyDescent="0.3">
      <c r="A9646" t="s">
        <v>9402</v>
      </c>
      <c r="C9646" s="18">
        <v>400.36928924096213</v>
      </c>
      <c r="D9646" s="1"/>
      <c r="E9646" s="1">
        <v>5</v>
      </c>
      <c r="F9646" s="1">
        <v>2</v>
      </c>
      <c r="G9646" s="1">
        <v>1</v>
      </c>
      <c r="H9646" s="1">
        <v>2</v>
      </c>
      <c r="I9646" s="15">
        <v>0.5</v>
      </c>
      <c r="J9646">
        <f t="shared" si="150"/>
        <v>40</v>
      </c>
    </row>
    <row r="9647" spans="1:10" x14ac:dyDescent="0.3">
      <c r="A9647" t="s">
        <v>9403</v>
      </c>
      <c r="C9647" s="18">
        <v>400.36906366345346</v>
      </c>
      <c r="D9647" s="1"/>
      <c r="E9647" s="1">
        <v>6</v>
      </c>
      <c r="F9647" s="1">
        <v>3</v>
      </c>
      <c r="G9647" s="1">
        <v>0</v>
      </c>
      <c r="H9647" s="1">
        <v>3</v>
      </c>
      <c r="I9647" s="15">
        <v>0.5</v>
      </c>
      <c r="J9647">
        <f t="shared" si="150"/>
        <v>40</v>
      </c>
    </row>
    <row r="9648" spans="1:10" x14ac:dyDescent="0.3">
      <c r="A9648" t="s">
        <v>9404</v>
      </c>
      <c r="C9648" s="18">
        <v>400.36730227748933</v>
      </c>
      <c r="D9648" s="1"/>
      <c r="E9648" s="1">
        <v>5</v>
      </c>
      <c r="F9648" s="1">
        <v>2</v>
      </c>
      <c r="G9648" s="1">
        <v>1</v>
      </c>
      <c r="H9648" s="1">
        <v>2</v>
      </c>
      <c r="I9648" s="15">
        <v>0.5</v>
      </c>
      <c r="J9648">
        <f t="shared" si="150"/>
        <v>40</v>
      </c>
    </row>
    <row r="9649" spans="1:10" x14ac:dyDescent="0.3">
      <c r="A9649" t="s">
        <v>9907</v>
      </c>
      <c r="C9649" s="18">
        <v>400.34997523664896</v>
      </c>
      <c r="D9649" s="1"/>
      <c r="E9649" s="1">
        <v>12</v>
      </c>
      <c r="F9649" s="1">
        <v>6</v>
      </c>
      <c r="G9649" s="1">
        <v>0</v>
      </c>
      <c r="H9649" s="1">
        <v>6</v>
      </c>
      <c r="I9649" s="15">
        <v>0.5</v>
      </c>
      <c r="J9649">
        <f t="shared" si="150"/>
        <v>40</v>
      </c>
    </row>
    <row r="9650" spans="1:10" x14ac:dyDescent="0.3">
      <c r="A9650" t="s">
        <v>9485</v>
      </c>
      <c r="C9650" s="18">
        <v>400.34702744731555</v>
      </c>
      <c r="D9650" s="1"/>
      <c r="E9650" s="1">
        <v>3</v>
      </c>
      <c r="F9650" s="1">
        <v>1</v>
      </c>
      <c r="G9650" s="1">
        <v>1</v>
      </c>
      <c r="H9650" s="1">
        <v>1</v>
      </c>
      <c r="I9650" s="15">
        <v>0.5</v>
      </c>
      <c r="J9650">
        <f t="shared" si="150"/>
        <v>40</v>
      </c>
    </row>
    <row r="9651" spans="1:10" x14ac:dyDescent="0.3">
      <c r="A9651" t="s">
        <v>9406</v>
      </c>
      <c r="C9651" s="18">
        <v>400.33967822687879</v>
      </c>
      <c r="D9651" s="1"/>
      <c r="E9651" s="1">
        <v>2</v>
      </c>
      <c r="F9651" s="1">
        <v>1</v>
      </c>
      <c r="G9651" s="1">
        <v>0</v>
      </c>
      <c r="H9651" s="1">
        <v>1</v>
      </c>
      <c r="I9651" s="15">
        <v>0.5</v>
      </c>
      <c r="J9651">
        <f t="shared" si="150"/>
        <v>40</v>
      </c>
    </row>
    <row r="9652" spans="1:10" x14ac:dyDescent="0.3">
      <c r="A9652" t="s">
        <v>9407</v>
      </c>
      <c r="C9652" s="18">
        <v>400.33934894464511</v>
      </c>
      <c r="D9652" s="1"/>
      <c r="E9652" s="1">
        <v>6</v>
      </c>
      <c r="F9652" s="1">
        <v>3</v>
      </c>
      <c r="G9652" s="1">
        <v>0</v>
      </c>
      <c r="H9652" s="1">
        <v>3</v>
      </c>
      <c r="I9652" s="15">
        <v>0.5</v>
      </c>
      <c r="J9652">
        <f t="shared" si="150"/>
        <v>40</v>
      </c>
    </row>
    <row r="9653" spans="1:10" x14ac:dyDescent="0.3">
      <c r="A9653" t="s">
        <v>10411</v>
      </c>
      <c r="C9653" s="18">
        <v>400.33691886096619</v>
      </c>
      <c r="D9653" s="1"/>
      <c r="E9653" s="1">
        <v>7</v>
      </c>
      <c r="F9653" s="1">
        <v>3</v>
      </c>
      <c r="G9653" s="1">
        <v>0</v>
      </c>
      <c r="H9653" s="1">
        <v>4</v>
      </c>
      <c r="I9653" s="15">
        <v>0.42857142857142855</v>
      </c>
      <c r="J9653">
        <f t="shared" si="150"/>
        <v>40</v>
      </c>
    </row>
    <row r="9654" spans="1:10" x14ac:dyDescent="0.3">
      <c r="A9654" t="s">
        <v>9408</v>
      </c>
      <c r="C9654" s="18">
        <v>400.33232191320496</v>
      </c>
      <c r="D9654" s="1"/>
      <c r="E9654" s="1">
        <v>6</v>
      </c>
      <c r="F9654" s="1">
        <v>3</v>
      </c>
      <c r="G9654" s="1">
        <v>0</v>
      </c>
      <c r="H9654" s="1">
        <v>3</v>
      </c>
      <c r="I9654" s="15">
        <v>0.5</v>
      </c>
      <c r="J9654">
        <f t="shared" si="150"/>
        <v>40</v>
      </c>
    </row>
    <row r="9655" spans="1:10" x14ac:dyDescent="0.3">
      <c r="A9655" t="s">
        <v>9409</v>
      </c>
      <c r="C9655" s="18">
        <v>400.33127282989443</v>
      </c>
      <c r="D9655" s="1"/>
      <c r="E9655" s="1">
        <v>7</v>
      </c>
      <c r="F9655" s="1">
        <v>3</v>
      </c>
      <c r="G9655" s="1">
        <v>0</v>
      </c>
      <c r="H9655" s="1">
        <v>4</v>
      </c>
      <c r="I9655" s="15">
        <v>0.42857142857142855</v>
      </c>
      <c r="J9655">
        <f t="shared" si="150"/>
        <v>40</v>
      </c>
    </row>
    <row r="9656" spans="1:10" x14ac:dyDescent="0.3">
      <c r="A9656" t="s">
        <v>9411</v>
      </c>
      <c r="C9656" s="18">
        <v>400.32590645937415</v>
      </c>
      <c r="D9656" s="1"/>
      <c r="E9656" s="1">
        <v>6</v>
      </c>
      <c r="F9656" s="1">
        <v>3</v>
      </c>
      <c r="G9656" s="1">
        <v>1</v>
      </c>
      <c r="H9656" s="1">
        <v>2</v>
      </c>
      <c r="I9656" s="15">
        <v>0.58333333333333337</v>
      </c>
      <c r="J9656">
        <f t="shared" si="150"/>
        <v>40</v>
      </c>
    </row>
    <row r="9657" spans="1:10" x14ac:dyDescent="0.3">
      <c r="A9657" t="s">
        <v>9414</v>
      </c>
      <c r="C9657" s="18">
        <v>420.12085371209378</v>
      </c>
      <c r="D9657" s="1"/>
      <c r="E9657" s="1">
        <v>17</v>
      </c>
      <c r="F9657" s="1">
        <v>9</v>
      </c>
      <c r="G9657" s="1">
        <v>0</v>
      </c>
      <c r="H9657" s="1">
        <v>8</v>
      </c>
      <c r="I9657" s="15">
        <v>0.52941176470588236</v>
      </c>
      <c r="J9657">
        <f t="shared" si="150"/>
        <v>40</v>
      </c>
    </row>
    <row r="9658" spans="1:10" x14ac:dyDescent="0.3">
      <c r="A9658" t="s">
        <v>10571</v>
      </c>
      <c r="C9658" s="18">
        <v>400.31990290914797</v>
      </c>
      <c r="D9658" s="1"/>
      <c r="E9658" s="1">
        <v>26</v>
      </c>
      <c r="F9658" s="1">
        <v>12</v>
      </c>
      <c r="G9658" s="1">
        <v>1</v>
      </c>
      <c r="H9658" s="1">
        <v>13</v>
      </c>
      <c r="I9658" s="15">
        <v>0.48076923076923078</v>
      </c>
      <c r="J9658">
        <f t="shared" si="150"/>
        <v>40</v>
      </c>
    </row>
    <row r="9659" spans="1:10" x14ac:dyDescent="0.3">
      <c r="A9659" t="s">
        <v>9415</v>
      </c>
      <c r="C9659" s="18">
        <v>400.31385401374354</v>
      </c>
      <c r="D9659" s="1"/>
      <c r="E9659" s="1">
        <v>5</v>
      </c>
      <c r="F9659" s="1">
        <v>2</v>
      </c>
      <c r="G9659" s="1">
        <v>1</v>
      </c>
      <c r="H9659" s="1">
        <v>2</v>
      </c>
      <c r="I9659" s="15">
        <v>0.5</v>
      </c>
      <c r="J9659">
        <f t="shared" si="150"/>
        <v>40</v>
      </c>
    </row>
    <row r="9660" spans="1:10" x14ac:dyDescent="0.3">
      <c r="A9660" t="s">
        <v>9416</v>
      </c>
      <c r="C9660" s="18">
        <v>400.31245156920562</v>
      </c>
      <c r="D9660" s="1"/>
      <c r="E9660" s="1">
        <v>4</v>
      </c>
      <c r="F9660" s="1">
        <v>2</v>
      </c>
      <c r="G9660" s="1">
        <v>0</v>
      </c>
      <c r="H9660" s="1">
        <v>2</v>
      </c>
      <c r="I9660" s="15">
        <v>0.5</v>
      </c>
      <c r="J9660">
        <f t="shared" si="150"/>
        <v>40</v>
      </c>
    </row>
    <row r="9661" spans="1:10" x14ac:dyDescent="0.3">
      <c r="A9661" t="s">
        <v>9417</v>
      </c>
      <c r="C9661" s="18">
        <v>400.30998736755015</v>
      </c>
      <c r="D9661" s="1"/>
      <c r="E9661" s="1">
        <v>6</v>
      </c>
      <c r="F9661" s="1">
        <v>3</v>
      </c>
      <c r="G9661" s="1">
        <v>0</v>
      </c>
      <c r="H9661" s="1">
        <v>3</v>
      </c>
      <c r="I9661" s="15">
        <v>0.5</v>
      </c>
      <c r="J9661">
        <f t="shared" si="150"/>
        <v>40</v>
      </c>
    </row>
    <row r="9662" spans="1:10" x14ac:dyDescent="0.3">
      <c r="A9662" t="s">
        <v>9418</v>
      </c>
      <c r="C9662" s="18">
        <v>400.30992815008761</v>
      </c>
      <c r="D9662" s="1"/>
      <c r="E9662" s="1">
        <v>4</v>
      </c>
      <c r="F9662" s="1">
        <v>2</v>
      </c>
      <c r="G9662" s="1">
        <v>0</v>
      </c>
      <c r="H9662" s="1">
        <v>2</v>
      </c>
      <c r="I9662" s="15">
        <v>0.5</v>
      </c>
      <c r="J9662">
        <f t="shared" si="150"/>
        <v>40</v>
      </c>
    </row>
    <row r="9663" spans="1:10" x14ac:dyDescent="0.3">
      <c r="A9663" t="s">
        <v>9419</v>
      </c>
      <c r="C9663" s="18">
        <v>400.30849207695599</v>
      </c>
      <c r="D9663" s="1"/>
      <c r="E9663" s="1">
        <v>2</v>
      </c>
      <c r="F9663" s="1">
        <v>1</v>
      </c>
      <c r="G9663" s="1">
        <v>0</v>
      </c>
      <c r="H9663" s="1">
        <v>1</v>
      </c>
      <c r="I9663" s="15">
        <v>0.5</v>
      </c>
      <c r="J9663">
        <f t="shared" si="150"/>
        <v>40</v>
      </c>
    </row>
    <row r="9664" spans="1:10" x14ac:dyDescent="0.3">
      <c r="A9664" t="s">
        <v>9420</v>
      </c>
      <c r="C9664" s="18">
        <v>400.30573134587132</v>
      </c>
      <c r="D9664" s="1"/>
      <c r="E9664" s="1">
        <v>2</v>
      </c>
      <c r="F9664" s="1">
        <v>1</v>
      </c>
      <c r="G9664" s="1">
        <v>0</v>
      </c>
      <c r="H9664" s="1">
        <v>1</v>
      </c>
      <c r="I9664" s="15">
        <v>0.5</v>
      </c>
      <c r="J9664">
        <f t="shared" si="150"/>
        <v>40</v>
      </c>
    </row>
    <row r="9665" spans="1:10" x14ac:dyDescent="0.3">
      <c r="A9665" t="s">
        <v>9421</v>
      </c>
      <c r="C9665" s="18">
        <v>400.30405506206807</v>
      </c>
      <c r="D9665" s="1"/>
      <c r="E9665" s="1">
        <v>2</v>
      </c>
      <c r="F9665" s="1">
        <v>1</v>
      </c>
      <c r="G9665" s="1">
        <v>0</v>
      </c>
      <c r="H9665" s="1">
        <v>1</v>
      </c>
      <c r="I9665" s="15">
        <v>0.5</v>
      </c>
      <c r="J9665">
        <f t="shared" si="150"/>
        <v>40</v>
      </c>
    </row>
    <row r="9666" spans="1:10" x14ac:dyDescent="0.3">
      <c r="A9666" t="s">
        <v>9422</v>
      </c>
      <c r="C9666" s="18">
        <v>400.30334116580872</v>
      </c>
      <c r="D9666" s="1"/>
      <c r="E9666" s="1">
        <v>10</v>
      </c>
      <c r="F9666" s="1">
        <v>1</v>
      </c>
      <c r="G9666" s="1">
        <v>2</v>
      </c>
      <c r="H9666" s="1">
        <v>7</v>
      </c>
      <c r="I9666" s="15">
        <v>0.2</v>
      </c>
      <c r="J9666">
        <f t="shared" si="150"/>
        <v>40</v>
      </c>
    </row>
    <row r="9667" spans="1:10" x14ac:dyDescent="0.3">
      <c r="A9667" t="s">
        <v>9423</v>
      </c>
      <c r="C9667" s="18">
        <v>400.29601190744648</v>
      </c>
      <c r="D9667" s="1"/>
      <c r="E9667" s="1">
        <v>3</v>
      </c>
      <c r="F9667" s="1">
        <v>1</v>
      </c>
      <c r="G9667" s="1">
        <v>1</v>
      </c>
      <c r="H9667" s="1">
        <v>1</v>
      </c>
      <c r="I9667" s="15">
        <v>0.5</v>
      </c>
      <c r="J9667">
        <f t="shared" si="150"/>
        <v>40</v>
      </c>
    </row>
    <row r="9668" spans="1:10" x14ac:dyDescent="0.3">
      <c r="A9668" t="s">
        <v>9424</v>
      </c>
      <c r="C9668" s="18">
        <v>400.29565111685127</v>
      </c>
      <c r="D9668" s="1"/>
      <c r="E9668" s="1">
        <v>6</v>
      </c>
      <c r="F9668" s="1">
        <v>3</v>
      </c>
      <c r="G9668" s="1">
        <v>0</v>
      </c>
      <c r="H9668" s="1">
        <v>3</v>
      </c>
      <c r="I9668" s="15">
        <v>0.5</v>
      </c>
      <c r="J9668">
        <f t="shared" ref="J9668:J9731" si="151">IF(E9668&lt;=30,40,20)</f>
        <v>40</v>
      </c>
    </row>
    <row r="9669" spans="1:10" x14ac:dyDescent="0.3">
      <c r="A9669" t="s">
        <v>9425</v>
      </c>
      <c r="C9669" s="18">
        <v>400.29527293740489</v>
      </c>
      <c r="D9669" s="1"/>
      <c r="E9669" s="1">
        <v>3</v>
      </c>
      <c r="F9669" s="1">
        <v>1</v>
      </c>
      <c r="G9669" s="1">
        <v>1</v>
      </c>
      <c r="H9669" s="1">
        <v>1</v>
      </c>
      <c r="I9669" s="15">
        <v>0.5</v>
      </c>
      <c r="J9669">
        <f t="shared" si="151"/>
        <v>40</v>
      </c>
    </row>
    <row r="9670" spans="1:10" x14ac:dyDescent="0.3">
      <c r="A9670" t="s">
        <v>9426</v>
      </c>
      <c r="C9670" s="18">
        <v>400.29510736182181</v>
      </c>
      <c r="D9670" s="1"/>
      <c r="E9670" s="1">
        <v>5</v>
      </c>
      <c r="F9670" s="1">
        <v>2</v>
      </c>
      <c r="G9670" s="1">
        <v>1</v>
      </c>
      <c r="H9670" s="1">
        <v>2</v>
      </c>
      <c r="I9670" s="15">
        <v>0.5</v>
      </c>
      <c r="J9670">
        <f t="shared" si="151"/>
        <v>40</v>
      </c>
    </row>
    <row r="9671" spans="1:10" x14ac:dyDescent="0.3">
      <c r="A9671" t="s">
        <v>9427</v>
      </c>
      <c r="C9671" s="18">
        <v>400.29504140659628</v>
      </c>
      <c r="D9671" s="1"/>
      <c r="E9671" s="1">
        <v>8</v>
      </c>
      <c r="F9671" s="1">
        <v>4</v>
      </c>
      <c r="G9671" s="1">
        <v>0</v>
      </c>
      <c r="H9671" s="1">
        <v>4</v>
      </c>
      <c r="I9671" s="15">
        <v>0.5</v>
      </c>
      <c r="J9671">
        <f t="shared" si="151"/>
        <v>40</v>
      </c>
    </row>
    <row r="9672" spans="1:10" x14ac:dyDescent="0.3">
      <c r="A9672" t="s">
        <v>9428</v>
      </c>
      <c r="C9672" s="18">
        <v>400.29423397007906</v>
      </c>
      <c r="D9672" s="1"/>
      <c r="E9672" s="1">
        <v>6</v>
      </c>
      <c r="F9672" s="1">
        <v>3</v>
      </c>
      <c r="G9672" s="1">
        <v>0</v>
      </c>
      <c r="H9672" s="1">
        <v>3</v>
      </c>
      <c r="I9672" s="15">
        <v>0.5</v>
      </c>
      <c r="J9672">
        <f t="shared" si="151"/>
        <v>40</v>
      </c>
    </row>
    <row r="9673" spans="1:10" x14ac:dyDescent="0.3">
      <c r="A9673" t="s">
        <v>9429</v>
      </c>
      <c r="C9673" s="18">
        <v>400.2934298921985</v>
      </c>
      <c r="D9673" s="1"/>
      <c r="E9673" s="1">
        <v>9</v>
      </c>
      <c r="F9673" s="1">
        <v>3</v>
      </c>
      <c r="G9673" s="1">
        <v>0</v>
      </c>
      <c r="H9673" s="1">
        <v>6</v>
      </c>
      <c r="I9673" s="15">
        <v>0.33333333333333331</v>
      </c>
      <c r="J9673">
        <f t="shared" si="151"/>
        <v>40</v>
      </c>
    </row>
    <row r="9674" spans="1:10" x14ac:dyDescent="0.3">
      <c r="A9674" t="s">
        <v>9430</v>
      </c>
      <c r="C9674" s="18">
        <v>400.29292310100652</v>
      </c>
      <c r="D9674" s="1"/>
      <c r="E9674" s="1">
        <v>10</v>
      </c>
      <c r="F9674" s="1">
        <v>4</v>
      </c>
      <c r="G9674" s="1">
        <v>1</v>
      </c>
      <c r="H9674" s="1">
        <v>5</v>
      </c>
      <c r="I9674" s="15">
        <v>0.45</v>
      </c>
      <c r="J9674">
        <f t="shared" si="151"/>
        <v>40</v>
      </c>
    </row>
    <row r="9675" spans="1:10" x14ac:dyDescent="0.3">
      <c r="A9675" t="s">
        <v>9431</v>
      </c>
      <c r="C9675" s="18">
        <v>400.28942237496784</v>
      </c>
      <c r="D9675" s="1"/>
      <c r="E9675" s="1">
        <v>2</v>
      </c>
      <c r="F9675" s="1">
        <v>1</v>
      </c>
      <c r="G9675" s="1">
        <v>0</v>
      </c>
      <c r="H9675" s="1">
        <v>1</v>
      </c>
      <c r="I9675" s="15">
        <v>0.5</v>
      </c>
      <c r="J9675">
        <f t="shared" si="151"/>
        <v>40</v>
      </c>
    </row>
    <row r="9676" spans="1:10" x14ac:dyDescent="0.3">
      <c r="A9676">
        <v>2</v>
      </c>
      <c r="C9676" s="18">
        <v>400.28820602348242</v>
      </c>
      <c r="D9676" s="1"/>
      <c r="E9676" s="1">
        <v>1</v>
      </c>
      <c r="F9676" s="1">
        <v>0</v>
      </c>
      <c r="G9676" s="1">
        <v>1</v>
      </c>
      <c r="H9676" s="1">
        <v>0</v>
      </c>
      <c r="I9676" s="15">
        <v>0.5</v>
      </c>
      <c r="J9676">
        <f t="shared" si="151"/>
        <v>40</v>
      </c>
    </row>
    <row r="9677" spans="1:10" x14ac:dyDescent="0.3">
      <c r="A9677" t="s">
        <v>9432</v>
      </c>
      <c r="C9677" s="18">
        <v>400.28775053856634</v>
      </c>
      <c r="D9677" s="1"/>
      <c r="E9677" s="1">
        <v>1</v>
      </c>
      <c r="F9677" s="1">
        <v>0</v>
      </c>
      <c r="G9677" s="1">
        <v>1</v>
      </c>
      <c r="H9677" s="1">
        <v>0</v>
      </c>
      <c r="I9677" s="15">
        <v>0.5</v>
      </c>
      <c r="J9677">
        <f t="shared" si="151"/>
        <v>40</v>
      </c>
    </row>
    <row r="9678" spans="1:10" x14ac:dyDescent="0.3">
      <c r="A9678" t="s">
        <v>9433</v>
      </c>
      <c r="C9678" s="18">
        <v>400.28774368331995</v>
      </c>
      <c r="D9678" s="1"/>
      <c r="E9678" s="1">
        <v>2</v>
      </c>
      <c r="F9678" s="1">
        <v>1</v>
      </c>
      <c r="G9678" s="1">
        <v>0</v>
      </c>
      <c r="H9678" s="1">
        <v>1</v>
      </c>
      <c r="I9678" s="15">
        <v>0.5</v>
      </c>
      <c r="J9678">
        <f t="shared" si="151"/>
        <v>40</v>
      </c>
    </row>
    <row r="9679" spans="1:10" x14ac:dyDescent="0.3">
      <c r="A9679" t="s">
        <v>9434</v>
      </c>
      <c r="C9679" s="18">
        <v>400.28774368331995</v>
      </c>
      <c r="D9679" s="1"/>
      <c r="E9679" s="1">
        <v>3</v>
      </c>
      <c r="F9679" s="1">
        <v>1</v>
      </c>
      <c r="G9679" s="1">
        <v>1</v>
      </c>
      <c r="H9679" s="1">
        <v>1</v>
      </c>
      <c r="I9679" s="15">
        <v>0.5</v>
      </c>
      <c r="J9679">
        <f t="shared" si="151"/>
        <v>40</v>
      </c>
    </row>
    <row r="9680" spans="1:10" x14ac:dyDescent="0.3">
      <c r="A9680" t="s">
        <v>9435</v>
      </c>
      <c r="C9680" s="18">
        <v>400.28774368331995</v>
      </c>
      <c r="D9680" s="1"/>
      <c r="E9680" s="1">
        <v>3</v>
      </c>
      <c r="F9680" s="1">
        <v>1</v>
      </c>
      <c r="G9680" s="1">
        <v>1</v>
      </c>
      <c r="H9680" s="1">
        <v>1</v>
      </c>
      <c r="I9680" s="15">
        <v>0.5</v>
      </c>
      <c r="J9680">
        <f t="shared" si="151"/>
        <v>40</v>
      </c>
    </row>
    <row r="9681" spans="1:10" x14ac:dyDescent="0.3">
      <c r="A9681" t="s">
        <v>9436</v>
      </c>
      <c r="C9681" s="18">
        <v>400.28774368331995</v>
      </c>
      <c r="D9681" s="1"/>
      <c r="E9681" s="1">
        <v>16</v>
      </c>
      <c r="F9681" s="1">
        <v>6</v>
      </c>
      <c r="G9681" s="1">
        <v>2</v>
      </c>
      <c r="H9681" s="1">
        <v>8</v>
      </c>
      <c r="I9681" s="15">
        <v>0.4375</v>
      </c>
      <c r="J9681">
        <f t="shared" si="151"/>
        <v>40</v>
      </c>
    </row>
    <row r="9682" spans="1:10" x14ac:dyDescent="0.3">
      <c r="A9682" t="s">
        <v>9437</v>
      </c>
      <c r="C9682" s="18">
        <v>400.28774368331995</v>
      </c>
      <c r="D9682" s="1"/>
      <c r="E9682" s="1">
        <v>3</v>
      </c>
      <c r="F9682" s="1">
        <v>1</v>
      </c>
      <c r="G9682" s="1">
        <v>1</v>
      </c>
      <c r="H9682" s="1">
        <v>1</v>
      </c>
      <c r="I9682" s="15">
        <v>0.5</v>
      </c>
      <c r="J9682">
        <f t="shared" si="151"/>
        <v>40</v>
      </c>
    </row>
    <row r="9683" spans="1:10" x14ac:dyDescent="0.3">
      <c r="A9683" t="s">
        <v>9438</v>
      </c>
      <c r="C9683" s="18">
        <v>400.28774368331995</v>
      </c>
      <c r="D9683" s="1"/>
      <c r="E9683" s="1">
        <v>3</v>
      </c>
      <c r="F9683" s="1">
        <v>1</v>
      </c>
      <c r="G9683" s="1">
        <v>1</v>
      </c>
      <c r="H9683" s="1">
        <v>1</v>
      </c>
      <c r="I9683" s="15">
        <v>0.5</v>
      </c>
      <c r="J9683">
        <f t="shared" si="151"/>
        <v>40</v>
      </c>
    </row>
    <row r="9684" spans="1:10" x14ac:dyDescent="0.3">
      <c r="A9684" t="s">
        <v>9439</v>
      </c>
      <c r="C9684" s="18">
        <v>400.28774368331995</v>
      </c>
      <c r="D9684" s="1"/>
      <c r="E9684" s="1">
        <v>18</v>
      </c>
      <c r="F9684" s="1">
        <v>7</v>
      </c>
      <c r="G9684" s="1">
        <v>1</v>
      </c>
      <c r="H9684" s="1">
        <v>10</v>
      </c>
      <c r="I9684" s="15">
        <v>0.41666666666666669</v>
      </c>
      <c r="J9684">
        <f t="shared" si="151"/>
        <v>40</v>
      </c>
    </row>
    <row r="9685" spans="1:10" x14ac:dyDescent="0.3">
      <c r="A9685" t="s">
        <v>9440</v>
      </c>
      <c r="C9685" s="18">
        <v>400.28774368331995</v>
      </c>
      <c r="D9685" s="1"/>
      <c r="E9685" s="1">
        <v>3</v>
      </c>
      <c r="F9685" s="1">
        <v>1</v>
      </c>
      <c r="G9685" s="1">
        <v>1</v>
      </c>
      <c r="H9685" s="1">
        <v>1</v>
      </c>
      <c r="I9685" s="15">
        <v>0.5</v>
      </c>
      <c r="J9685">
        <f t="shared" si="151"/>
        <v>40</v>
      </c>
    </row>
    <row r="9686" spans="1:10" x14ac:dyDescent="0.3">
      <c r="A9686" t="s">
        <v>9441</v>
      </c>
      <c r="C9686" s="18">
        <v>400.28774368331995</v>
      </c>
      <c r="D9686" s="1"/>
      <c r="E9686" s="1">
        <v>3</v>
      </c>
      <c r="F9686" s="1">
        <v>1</v>
      </c>
      <c r="G9686" s="1">
        <v>1</v>
      </c>
      <c r="H9686" s="1">
        <v>1</v>
      </c>
      <c r="I9686" s="15">
        <v>0.5</v>
      </c>
      <c r="J9686">
        <f t="shared" si="151"/>
        <v>40</v>
      </c>
    </row>
    <row r="9687" spans="1:10" x14ac:dyDescent="0.3">
      <c r="A9687" t="s">
        <v>9442</v>
      </c>
      <c r="C9687" s="18">
        <v>400.28774368331995</v>
      </c>
      <c r="D9687" s="1"/>
      <c r="E9687" s="1">
        <v>3</v>
      </c>
      <c r="F9687" s="1">
        <v>1</v>
      </c>
      <c r="G9687" s="1">
        <v>1</v>
      </c>
      <c r="H9687" s="1">
        <v>1</v>
      </c>
      <c r="I9687" s="15">
        <v>0.5</v>
      </c>
      <c r="J9687">
        <f t="shared" si="151"/>
        <v>40</v>
      </c>
    </row>
    <row r="9688" spans="1:10" x14ac:dyDescent="0.3">
      <c r="A9688" t="s">
        <v>9443</v>
      </c>
      <c r="C9688" s="18">
        <v>400.28774368331995</v>
      </c>
      <c r="D9688" s="1"/>
      <c r="E9688" s="1">
        <v>2</v>
      </c>
      <c r="F9688" s="1">
        <v>1</v>
      </c>
      <c r="G9688" s="1">
        <v>0</v>
      </c>
      <c r="H9688" s="1">
        <v>1</v>
      </c>
      <c r="I9688" s="15">
        <v>0.5</v>
      </c>
      <c r="J9688">
        <f t="shared" si="151"/>
        <v>40</v>
      </c>
    </row>
    <row r="9689" spans="1:10" x14ac:dyDescent="0.3">
      <c r="A9689" t="s">
        <v>9444</v>
      </c>
      <c r="C9689" s="18">
        <v>400.28774368331995</v>
      </c>
      <c r="D9689" s="1"/>
      <c r="E9689" s="1">
        <v>2</v>
      </c>
      <c r="F9689" s="1">
        <v>1</v>
      </c>
      <c r="G9689" s="1">
        <v>0</v>
      </c>
      <c r="H9689" s="1">
        <v>1</v>
      </c>
      <c r="I9689" s="15">
        <v>0.5</v>
      </c>
      <c r="J9689">
        <f t="shared" si="151"/>
        <v>40</v>
      </c>
    </row>
    <row r="9690" spans="1:10" x14ac:dyDescent="0.3">
      <c r="A9690" t="s">
        <v>9445</v>
      </c>
      <c r="C9690" s="18">
        <v>400.28774368331995</v>
      </c>
      <c r="D9690" s="1"/>
      <c r="E9690" s="1">
        <v>2</v>
      </c>
      <c r="F9690" s="1">
        <v>1</v>
      </c>
      <c r="G9690" s="1">
        <v>0</v>
      </c>
      <c r="H9690" s="1">
        <v>1</v>
      </c>
      <c r="I9690" s="15">
        <v>0.5</v>
      </c>
      <c r="J9690">
        <f t="shared" si="151"/>
        <v>40</v>
      </c>
    </row>
    <row r="9691" spans="1:10" x14ac:dyDescent="0.3">
      <c r="A9691" t="s">
        <v>9446</v>
      </c>
      <c r="C9691" s="18">
        <v>400.28774368331995</v>
      </c>
      <c r="D9691" s="1"/>
      <c r="E9691" s="1">
        <v>3</v>
      </c>
      <c r="F9691" s="1">
        <v>1</v>
      </c>
      <c r="G9691" s="1">
        <v>1</v>
      </c>
      <c r="H9691" s="1">
        <v>1</v>
      </c>
      <c r="I9691" s="15">
        <v>0.5</v>
      </c>
      <c r="J9691">
        <f t="shared" si="151"/>
        <v>40</v>
      </c>
    </row>
    <row r="9692" spans="1:10" x14ac:dyDescent="0.3">
      <c r="A9692" t="s">
        <v>9447</v>
      </c>
      <c r="C9692" s="18">
        <v>400.28749845917008</v>
      </c>
      <c r="D9692" s="1"/>
      <c r="E9692" s="1">
        <v>2</v>
      </c>
      <c r="F9692" s="1">
        <v>1</v>
      </c>
      <c r="G9692" s="1">
        <v>0</v>
      </c>
      <c r="H9692" s="1">
        <v>1</v>
      </c>
      <c r="I9692" s="15">
        <v>0.5</v>
      </c>
      <c r="J9692">
        <f t="shared" si="151"/>
        <v>40</v>
      </c>
    </row>
    <row r="9693" spans="1:10" x14ac:dyDescent="0.3">
      <c r="A9693" t="s">
        <v>9448</v>
      </c>
      <c r="C9693" s="18">
        <v>400.28705633656421</v>
      </c>
      <c r="D9693" s="1"/>
      <c r="E9693" s="1">
        <v>3</v>
      </c>
      <c r="F9693" s="1">
        <v>1</v>
      </c>
      <c r="G9693" s="1">
        <v>1</v>
      </c>
      <c r="H9693" s="1">
        <v>1</v>
      </c>
      <c r="I9693" s="15">
        <v>0.5</v>
      </c>
      <c r="J9693">
        <f t="shared" si="151"/>
        <v>40</v>
      </c>
    </row>
    <row r="9694" spans="1:10" x14ac:dyDescent="0.3">
      <c r="A9694" t="s">
        <v>9449</v>
      </c>
      <c r="C9694" s="18">
        <v>400.28240317549717</v>
      </c>
      <c r="D9694" s="1"/>
      <c r="E9694" s="1">
        <v>2</v>
      </c>
      <c r="F9694" s="1">
        <v>1</v>
      </c>
      <c r="G9694" s="1">
        <v>0</v>
      </c>
      <c r="H9694" s="1">
        <v>1</v>
      </c>
      <c r="I9694" s="15">
        <v>0.5</v>
      </c>
      <c r="J9694">
        <f t="shared" si="151"/>
        <v>40</v>
      </c>
    </row>
    <row r="9695" spans="1:10" x14ac:dyDescent="0.3">
      <c r="A9695" t="s">
        <v>9450</v>
      </c>
      <c r="C9695" s="18">
        <v>400.27946841619996</v>
      </c>
      <c r="D9695" s="1"/>
      <c r="E9695" s="1">
        <v>2</v>
      </c>
      <c r="F9695" s="1">
        <v>1</v>
      </c>
      <c r="G9695" s="1">
        <v>0</v>
      </c>
      <c r="H9695" s="1">
        <v>1</v>
      </c>
      <c r="I9695" s="15">
        <v>0.5</v>
      </c>
      <c r="J9695">
        <f t="shared" si="151"/>
        <v>40</v>
      </c>
    </row>
    <row r="9696" spans="1:10" x14ac:dyDescent="0.3">
      <c r="A9696" t="s">
        <v>9451</v>
      </c>
      <c r="C9696" s="18">
        <v>400.27946841619996</v>
      </c>
      <c r="D9696" s="1"/>
      <c r="E9696" s="1">
        <v>2</v>
      </c>
      <c r="F9696" s="1">
        <v>1</v>
      </c>
      <c r="G9696" s="1">
        <v>0</v>
      </c>
      <c r="H9696" s="1">
        <v>1</v>
      </c>
      <c r="I9696" s="15">
        <v>0.5</v>
      </c>
      <c r="J9696">
        <f t="shared" si="151"/>
        <v>40</v>
      </c>
    </row>
    <row r="9697" spans="1:10" x14ac:dyDescent="0.3">
      <c r="A9697" t="s">
        <v>9452</v>
      </c>
      <c r="C9697" s="18">
        <v>400.27946822451167</v>
      </c>
      <c r="D9697" s="1"/>
      <c r="E9697" s="1">
        <v>9</v>
      </c>
      <c r="F9697" s="1">
        <v>4</v>
      </c>
      <c r="G9697" s="1">
        <v>0</v>
      </c>
      <c r="H9697" s="1">
        <v>5</v>
      </c>
      <c r="I9697" s="15">
        <v>0.44444444444444442</v>
      </c>
      <c r="J9697">
        <f t="shared" si="151"/>
        <v>40</v>
      </c>
    </row>
    <row r="9698" spans="1:10" x14ac:dyDescent="0.3">
      <c r="A9698" t="s">
        <v>9453</v>
      </c>
      <c r="C9698" s="18">
        <v>400.27946175626579</v>
      </c>
      <c r="D9698" s="1"/>
      <c r="E9698" s="1">
        <v>2</v>
      </c>
      <c r="F9698" s="1">
        <v>1</v>
      </c>
      <c r="G9698" s="1">
        <v>0</v>
      </c>
      <c r="H9698" s="1">
        <v>1</v>
      </c>
      <c r="I9698" s="15">
        <v>0.5</v>
      </c>
      <c r="J9698">
        <f t="shared" si="151"/>
        <v>40</v>
      </c>
    </row>
    <row r="9699" spans="1:10" x14ac:dyDescent="0.3">
      <c r="A9699" t="s">
        <v>9454</v>
      </c>
      <c r="C9699" s="18">
        <v>400.2724028087984</v>
      </c>
      <c r="D9699" s="1"/>
      <c r="E9699" s="1">
        <v>3</v>
      </c>
      <c r="F9699" s="1">
        <v>1</v>
      </c>
      <c r="G9699" s="1">
        <v>1</v>
      </c>
      <c r="H9699" s="1">
        <v>1</v>
      </c>
      <c r="I9699" s="15">
        <v>0.5</v>
      </c>
      <c r="J9699">
        <f t="shared" si="151"/>
        <v>40</v>
      </c>
    </row>
    <row r="9700" spans="1:10" x14ac:dyDescent="0.3">
      <c r="A9700" t="s">
        <v>9455</v>
      </c>
      <c r="C9700" s="18">
        <v>400.27073194506261</v>
      </c>
      <c r="D9700" s="1"/>
      <c r="E9700" s="1">
        <v>3</v>
      </c>
      <c r="F9700" s="1">
        <v>1</v>
      </c>
      <c r="G9700" s="1">
        <v>1</v>
      </c>
      <c r="H9700" s="1">
        <v>1</v>
      </c>
      <c r="I9700" s="15">
        <v>0.5</v>
      </c>
      <c r="J9700">
        <f t="shared" si="151"/>
        <v>40</v>
      </c>
    </row>
    <row r="9701" spans="1:10" x14ac:dyDescent="0.3">
      <c r="A9701" t="s">
        <v>9456</v>
      </c>
      <c r="C9701" s="18">
        <v>400.26360617088574</v>
      </c>
      <c r="D9701" s="1"/>
      <c r="E9701" s="1">
        <v>3</v>
      </c>
      <c r="F9701" s="1">
        <v>2</v>
      </c>
      <c r="G9701" s="1">
        <v>0</v>
      </c>
      <c r="H9701" s="1">
        <v>1</v>
      </c>
      <c r="I9701" s="15">
        <v>0.66666666666666663</v>
      </c>
      <c r="J9701">
        <f t="shared" si="151"/>
        <v>40</v>
      </c>
    </row>
    <row r="9702" spans="1:10" x14ac:dyDescent="0.3">
      <c r="A9702" t="s">
        <v>9457</v>
      </c>
      <c r="C9702" s="18">
        <v>400.26206069972557</v>
      </c>
      <c r="D9702" s="1"/>
      <c r="E9702" s="1">
        <v>6</v>
      </c>
      <c r="F9702" s="1">
        <v>3</v>
      </c>
      <c r="G9702" s="1">
        <v>0</v>
      </c>
      <c r="H9702" s="1">
        <v>3</v>
      </c>
      <c r="I9702" s="15">
        <v>0.5</v>
      </c>
      <c r="J9702">
        <f t="shared" si="151"/>
        <v>40</v>
      </c>
    </row>
    <row r="9703" spans="1:10" x14ac:dyDescent="0.3">
      <c r="A9703" t="s">
        <v>9458</v>
      </c>
      <c r="C9703" s="18">
        <v>400.26098910515651</v>
      </c>
      <c r="D9703" s="1"/>
      <c r="E9703" s="1">
        <v>3</v>
      </c>
      <c r="F9703" s="1">
        <v>1</v>
      </c>
      <c r="G9703" s="1">
        <v>1</v>
      </c>
      <c r="H9703" s="1">
        <v>1</v>
      </c>
      <c r="I9703" s="15">
        <v>0.5</v>
      </c>
      <c r="J9703">
        <f t="shared" si="151"/>
        <v>40</v>
      </c>
    </row>
    <row r="9704" spans="1:10" x14ac:dyDescent="0.3">
      <c r="A9704" t="s">
        <v>9459</v>
      </c>
      <c r="C9704" s="18">
        <v>400.25815413105329</v>
      </c>
      <c r="D9704" s="1"/>
      <c r="E9704" s="1">
        <v>3</v>
      </c>
      <c r="F9704" s="1">
        <v>1</v>
      </c>
      <c r="G9704" s="1">
        <v>1</v>
      </c>
      <c r="H9704" s="1">
        <v>1</v>
      </c>
      <c r="I9704" s="15">
        <v>0.5</v>
      </c>
      <c r="J9704">
        <f t="shared" si="151"/>
        <v>40</v>
      </c>
    </row>
    <row r="9705" spans="1:10" x14ac:dyDescent="0.3">
      <c r="A9705" t="s">
        <v>9460</v>
      </c>
      <c r="C9705" s="18">
        <v>400.2510173590004</v>
      </c>
      <c r="D9705" s="1"/>
      <c r="E9705" s="1">
        <v>5</v>
      </c>
      <c r="F9705" s="1">
        <v>2</v>
      </c>
      <c r="G9705" s="1">
        <v>1</v>
      </c>
      <c r="H9705" s="1">
        <v>2</v>
      </c>
      <c r="I9705" s="15">
        <v>0.5</v>
      </c>
      <c r="J9705">
        <f t="shared" si="151"/>
        <v>40</v>
      </c>
    </row>
    <row r="9706" spans="1:10" x14ac:dyDescent="0.3">
      <c r="A9706" t="s">
        <v>9461</v>
      </c>
      <c r="C9706" s="18">
        <v>400.25025633871297</v>
      </c>
      <c r="D9706" s="1"/>
      <c r="E9706" s="1">
        <v>2</v>
      </c>
      <c r="F9706" s="1">
        <v>1</v>
      </c>
      <c r="G9706" s="1">
        <v>0</v>
      </c>
      <c r="H9706" s="1">
        <v>1</v>
      </c>
      <c r="I9706" s="15">
        <v>0.5</v>
      </c>
      <c r="J9706">
        <f t="shared" si="151"/>
        <v>40</v>
      </c>
    </row>
    <row r="9707" spans="1:10" x14ac:dyDescent="0.3">
      <c r="A9707" t="s">
        <v>9462</v>
      </c>
      <c r="C9707" s="18">
        <v>400.24572581079372</v>
      </c>
      <c r="D9707" s="1"/>
      <c r="E9707" s="1">
        <v>3</v>
      </c>
      <c r="F9707" s="1">
        <v>0</v>
      </c>
      <c r="G9707" s="1">
        <v>3</v>
      </c>
      <c r="H9707" s="1">
        <v>0</v>
      </c>
      <c r="I9707" s="15">
        <v>0.5</v>
      </c>
      <c r="J9707">
        <f t="shared" si="151"/>
        <v>40</v>
      </c>
    </row>
    <row r="9708" spans="1:10" x14ac:dyDescent="0.3">
      <c r="A9708" t="s">
        <v>9463</v>
      </c>
      <c r="C9708" s="18">
        <v>400.24216538755439</v>
      </c>
      <c r="D9708" s="1"/>
      <c r="E9708" s="1">
        <v>5</v>
      </c>
      <c r="F9708" s="1">
        <v>2</v>
      </c>
      <c r="G9708" s="1">
        <v>1</v>
      </c>
      <c r="H9708" s="1">
        <v>2</v>
      </c>
      <c r="I9708" s="15">
        <v>0.5</v>
      </c>
      <c r="J9708">
        <f t="shared" si="151"/>
        <v>40</v>
      </c>
    </row>
    <row r="9709" spans="1:10" x14ac:dyDescent="0.3">
      <c r="A9709" t="s">
        <v>9502</v>
      </c>
      <c r="C9709" s="18">
        <v>400.24054191586356</v>
      </c>
      <c r="D9709" s="1"/>
      <c r="E9709" s="1">
        <v>3</v>
      </c>
      <c r="F9709" s="1">
        <v>1</v>
      </c>
      <c r="G9709" s="1">
        <v>1</v>
      </c>
      <c r="H9709" s="1">
        <v>1</v>
      </c>
      <c r="I9709" s="15">
        <v>0.5</v>
      </c>
      <c r="J9709">
        <f t="shared" si="151"/>
        <v>40</v>
      </c>
    </row>
    <row r="9710" spans="1:10" x14ac:dyDescent="0.3">
      <c r="A9710" t="s">
        <v>9464</v>
      </c>
      <c r="C9710" s="18">
        <v>400.2392958887466</v>
      </c>
      <c r="D9710" s="1"/>
      <c r="E9710" s="1">
        <v>2</v>
      </c>
      <c r="F9710" s="1">
        <v>1</v>
      </c>
      <c r="G9710" s="1">
        <v>0</v>
      </c>
      <c r="H9710" s="1">
        <v>1</v>
      </c>
      <c r="I9710" s="15">
        <v>0.5</v>
      </c>
      <c r="J9710">
        <f t="shared" si="151"/>
        <v>40</v>
      </c>
    </row>
    <row r="9711" spans="1:10" x14ac:dyDescent="0.3">
      <c r="A9711" t="s">
        <v>9465</v>
      </c>
      <c r="C9711" s="18">
        <v>400.23755333858708</v>
      </c>
      <c r="D9711" s="1"/>
      <c r="E9711" s="1">
        <v>2</v>
      </c>
      <c r="F9711" s="1">
        <v>1</v>
      </c>
      <c r="G9711" s="1">
        <v>0</v>
      </c>
      <c r="H9711" s="1">
        <v>1</v>
      </c>
      <c r="I9711" s="15">
        <v>0.5</v>
      </c>
      <c r="J9711">
        <f t="shared" si="151"/>
        <v>40</v>
      </c>
    </row>
    <row r="9712" spans="1:10" x14ac:dyDescent="0.3">
      <c r="A9712" t="s">
        <v>9466</v>
      </c>
      <c r="C9712" s="18">
        <v>400.23588116756105</v>
      </c>
      <c r="D9712" s="1"/>
      <c r="E9712" s="1">
        <v>3</v>
      </c>
      <c r="F9712" s="1">
        <v>0</v>
      </c>
      <c r="G9712" s="1">
        <v>3</v>
      </c>
      <c r="H9712" s="1">
        <v>0</v>
      </c>
      <c r="I9712" s="15">
        <v>0.5</v>
      </c>
      <c r="J9712">
        <f t="shared" si="151"/>
        <v>40</v>
      </c>
    </row>
    <row r="9713" spans="1:10" x14ac:dyDescent="0.3">
      <c r="A9713" t="s">
        <v>9468</v>
      </c>
      <c r="C9713" s="18">
        <v>400.23271398385117</v>
      </c>
      <c r="D9713" s="1"/>
      <c r="E9713" s="1">
        <v>2</v>
      </c>
      <c r="F9713" s="1">
        <v>1</v>
      </c>
      <c r="G9713" s="1">
        <v>0</v>
      </c>
      <c r="H9713" s="1">
        <v>1</v>
      </c>
      <c r="I9713" s="15">
        <v>0.5</v>
      </c>
      <c r="J9713">
        <f t="shared" si="151"/>
        <v>40</v>
      </c>
    </row>
    <row r="9714" spans="1:10" x14ac:dyDescent="0.3">
      <c r="A9714" t="s">
        <v>9481</v>
      </c>
      <c r="C9714" s="18">
        <v>400.22958568225027</v>
      </c>
      <c r="D9714" s="1"/>
      <c r="E9714" s="1">
        <v>39</v>
      </c>
      <c r="F9714" s="1">
        <v>19</v>
      </c>
      <c r="G9714" s="1">
        <v>1</v>
      </c>
      <c r="H9714" s="1">
        <v>19</v>
      </c>
      <c r="I9714" s="15">
        <v>0.5</v>
      </c>
      <c r="J9714">
        <f t="shared" si="151"/>
        <v>20</v>
      </c>
    </row>
    <row r="9715" spans="1:10" x14ac:dyDescent="0.3">
      <c r="A9715" t="s">
        <v>9469</v>
      </c>
      <c r="C9715" s="18">
        <v>400.2290046229565</v>
      </c>
      <c r="D9715" s="1"/>
      <c r="E9715" s="1">
        <v>2</v>
      </c>
      <c r="F9715" s="1">
        <v>1</v>
      </c>
      <c r="G9715" s="1">
        <v>0</v>
      </c>
      <c r="H9715" s="1">
        <v>1</v>
      </c>
      <c r="I9715" s="15">
        <v>0.5</v>
      </c>
      <c r="J9715">
        <f t="shared" si="151"/>
        <v>40</v>
      </c>
    </row>
    <row r="9716" spans="1:10" x14ac:dyDescent="0.3">
      <c r="A9716" t="s">
        <v>9470</v>
      </c>
      <c r="C9716" s="18">
        <v>400.22724436192539</v>
      </c>
      <c r="D9716" s="1"/>
      <c r="E9716" s="1">
        <v>3</v>
      </c>
      <c r="F9716" s="1">
        <v>1</v>
      </c>
      <c r="G9716" s="1">
        <v>1</v>
      </c>
      <c r="H9716" s="1">
        <v>1</v>
      </c>
      <c r="I9716" s="15">
        <v>0.5</v>
      </c>
      <c r="J9716">
        <f t="shared" si="151"/>
        <v>40</v>
      </c>
    </row>
    <row r="9717" spans="1:10" x14ac:dyDescent="0.3">
      <c r="A9717" t="s">
        <v>9471</v>
      </c>
      <c r="C9717" s="18">
        <v>400.22499875857949</v>
      </c>
      <c r="D9717" s="1"/>
      <c r="E9717" s="1">
        <v>2</v>
      </c>
      <c r="F9717" s="1">
        <v>1</v>
      </c>
      <c r="G9717" s="1">
        <v>0</v>
      </c>
      <c r="H9717" s="1">
        <v>1</v>
      </c>
      <c r="I9717" s="15">
        <v>0.5</v>
      </c>
      <c r="J9717">
        <f t="shared" si="151"/>
        <v>40</v>
      </c>
    </row>
    <row r="9718" spans="1:10" x14ac:dyDescent="0.3">
      <c r="A9718" t="s">
        <v>9472</v>
      </c>
      <c r="C9718" s="18">
        <v>400.22318663885767</v>
      </c>
      <c r="D9718" s="1"/>
      <c r="E9718" s="1">
        <v>26</v>
      </c>
      <c r="F9718" s="1">
        <v>12</v>
      </c>
      <c r="G9718" s="1">
        <v>1</v>
      </c>
      <c r="H9718" s="1">
        <v>13</v>
      </c>
      <c r="I9718" s="15">
        <v>0.48076923076923078</v>
      </c>
      <c r="J9718">
        <f t="shared" si="151"/>
        <v>40</v>
      </c>
    </row>
    <row r="9719" spans="1:10" x14ac:dyDescent="0.3">
      <c r="A9719" t="s">
        <v>5398</v>
      </c>
      <c r="C9719" s="18">
        <v>400.22126254550039</v>
      </c>
      <c r="D9719" s="1"/>
      <c r="E9719" s="1">
        <v>71</v>
      </c>
      <c r="F9719" s="1">
        <v>35</v>
      </c>
      <c r="G9719" s="1">
        <v>0</v>
      </c>
      <c r="H9719" s="1">
        <v>36</v>
      </c>
      <c r="I9719" s="15">
        <v>0.49295774647887325</v>
      </c>
      <c r="J9719">
        <f t="shared" si="151"/>
        <v>20</v>
      </c>
    </row>
    <row r="9720" spans="1:10" x14ac:dyDescent="0.3">
      <c r="A9720" t="s">
        <v>9473</v>
      </c>
      <c r="C9720" s="18">
        <v>400.22039019043524</v>
      </c>
      <c r="D9720" s="1"/>
      <c r="E9720" s="1">
        <v>3</v>
      </c>
      <c r="F9720" s="1">
        <v>2</v>
      </c>
      <c r="G9720" s="1">
        <v>0</v>
      </c>
      <c r="H9720" s="1">
        <v>1</v>
      </c>
      <c r="I9720" s="15">
        <v>0.66666666666666663</v>
      </c>
      <c r="J9720">
        <f t="shared" si="151"/>
        <v>40</v>
      </c>
    </row>
    <row r="9721" spans="1:10" x14ac:dyDescent="0.3">
      <c r="A9721" t="s">
        <v>9474</v>
      </c>
      <c r="C9721" s="18">
        <v>400.21144511263196</v>
      </c>
      <c r="D9721" s="1"/>
      <c r="E9721" s="1">
        <v>6</v>
      </c>
      <c r="F9721" s="1">
        <v>3</v>
      </c>
      <c r="G9721" s="1">
        <v>0</v>
      </c>
      <c r="H9721" s="1">
        <v>3</v>
      </c>
      <c r="I9721" s="15">
        <v>0.5</v>
      </c>
      <c r="J9721">
        <f t="shared" si="151"/>
        <v>40</v>
      </c>
    </row>
    <row r="9722" spans="1:10" x14ac:dyDescent="0.3">
      <c r="A9722" t="s">
        <v>9475</v>
      </c>
      <c r="C9722" s="18">
        <v>400.20670954142406</v>
      </c>
      <c r="D9722" s="1"/>
      <c r="E9722" s="1">
        <v>6</v>
      </c>
      <c r="F9722" s="1">
        <v>3</v>
      </c>
      <c r="G9722" s="1">
        <v>0</v>
      </c>
      <c r="H9722" s="1">
        <v>3</v>
      </c>
      <c r="I9722" s="15">
        <v>0.5</v>
      </c>
      <c r="J9722">
        <f t="shared" si="151"/>
        <v>40</v>
      </c>
    </row>
    <row r="9723" spans="1:10" x14ac:dyDescent="0.3">
      <c r="A9723" t="s">
        <v>9476</v>
      </c>
      <c r="C9723" s="18">
        <v>400.20409076233989</v>
      </c>
      <c r="D9723" s="1"/>
      <c r="E9723" s="1">
        <v>4</v>
      </c>
      <c r="F9723" s="1">
        <v>2</v>
      </c>
      <c r="G9723" s="1">
        <v>0</v>
      </c>
      <c r="H9723" s="1">
        <v>2</v>
      </c>
      <c r="I9723" s="15">
        <v>0.5</v>
      </c>
      <c r="J9723">
        <f t="shared" si="151"/>
        <v>40</v>
      </c>
    </row>
    <row r="9724" spans="1:10" x14ac:dyDescent="0.3">
      <c r="A9724" t="s">
        <v>9477</v>
      </c>
      <c r="C9724" s="18">
        <v>400.20266960270652</v>
      </c>
      <c r="D9724" s="1"/>
      <c r="E9724" s="1">
        <v>6</v>
      </c>
      <c r="F9724" s="1">
        <v>3</v>
      </c>
      <c r="G9724" s="1">
        <v>0</v>
      </c>
      <c r="H9724" s="1">
        <v>3</v>
      </c>
      <c r="I9724" s="15">
        <v>0.5</v>
      </c>
      <c r="J9724">
        <f t="shared" si="151"/>
        <v>40</v>
      </c>
    </row>
    <row r="9725" spans="1:10" x14ac:dyDescent="0.3">
      <c r="A9725" t="s">
        <v>9478</v>
      </c>
      <c r="C9725" s="18">
        <v>400.20186642280311</v>
      </c>
      <c r="D9725" s="1"/>
      <c r="E9725" s="1">
        <v>6</v>
      </c>
      <c r="F9725" s="1">
        <v>3</v>
      </c>
      <c r="G9725" s="1">
        <v>0</v>
      </c>
      <c r="H9725" s="1">
        <v>3</v>
      </c>
      <c r="I9725" s="15">
        <v>0.5</v>
      </c>
      <c r="J9725">
        <f t="shared" si="151"/>
        <v>40</v>
      </c>
    </row>
    <row r="9726" spans="1:10" x14ac:dyDescent="0.3">
      <c r="A9726" t="s">
        <v>9479</v>
      </c>
      <c r="C9726" s="18">
        <v>400.20153090462168</v>
      </c>
      <c r="D9726" s="1"/>
      <c r="E9726" s="1">
        <v>3</v>
      </c>
      <c r="F9726" s="1">
        <v>0</v>
      </c>
      <c r="G9726" s="1">
        <v>3</v>
      </c>
      <c r="H9726" s="1">
        <v>0</v>
      </c>
      <c r="I9726" s="15">
        <v>0.5</v>
      </c>
      <c r="J9726">
        <f t="shared" si="151"/>
        <v>40</v>
      </c>
    </row>
    <row r="9727" spans="1:10" x14ac:dyDescent="0.3">
      <c r="A9727" t="s">
        <v>9480</v>
      </c>
      <c r="C9727" s="18">
        <v>400.19956748344293</v>
      </c>
      <c r="D9727" s="1"/>
      <c r="E9727" s="1">
        <v>8</v>
      </c>
      <c r="F9727" s="1">
        <v>4</v>
      </c>
      <c r="G9727" s="1">
        <v>0</v>
      </c>
      <c r="H9727" s="1">
        <v>4</v>
      </c>
      <c r="I9727" s="15">
        <v>0.5</v>
      </c>
      <c r="J9727">
        <f t="shared" si="151"/>
        <v>40</v>
      </c>
    </row>
    <row r="9728" spans="1:10" x14ac:dyDescent="0.3">
      <c r="A9728" t="s">
        <v>9489</v>
      </c>
      <c r="C9728" s="18">
        <v>400.18144458346029</v>
      </c>
      <c r="D9728" s="1"/>
      <c r="E9728" s="1">
        <v>5</v>
      </c>
      <c r="F9728" s="1">
        <v>2</v>
      </c>
      <c r="G9728" s="1">
        <v>1</v>
      </c>
      <c r="H9728" s="1">
        <v>2</v>
      </c>
      <c r="I9728" s="15">
        <v>0.5</v>
      </c>
      <c r="J9728">
        <f t="shared" si="151"/>
        <v>40</v>
      </c>
    </row>
    <row r="9729" spans="1:10" x14ac:dyDescent="0.3">
      <c r="A9729" t="s">
        <v>9482</v>
      </c>
      <c r="C9729" s="18">
        <v>400.17967561721264</v>
      </c>
      <c r="D9729" s="1"/>
      <c r="E9729" s="1">
        <v>3</v>
      </c>
      <c r="F9729" s="1">
        <v>1</v>
      </c>
      <c r="G9729" s="1">
        <v>0</v>
      </c>
      <c r="H9729" s="1">
        <v>2</v>
      </c>
      <c r="I9729" s="15">
        <v>0.33333333333333331</v>
      </c>
      <c r="J9729">
        <f t="shared" si="151"/>
        <v>40</v>
      </c>
    </row>
    <row r="9730" spans="1:10" x14ac:dyDescent="0.3">
      <c r="A9730" t="s">
        <v>10027</v>
      </c>
      <c r="C9730" s="18">
        <v>400.17906565436016</v>
      </c>
      <c r="D9730" s="1"/>
      <c r="E9730" s="1">
        <v>3</v>
      </c>
      <c r="F9730" s="1">
        <v>1</v>
      </c>
      <c r="G9730" s="1">
        <v>1</v>
      </c>
      <c r="H9730" s="1">
        <v>1</v>
      </c>
      <c r="I9730" s="15">
        <v>0.5</v>
      </c>
      <c r="J9730">
        <f t="shared" si="151"/>
        <v>40</v>
      </c>
    </row>
    <row r="9731" spans="1:10" x14ac:dyDescent="0.3">
      <c r="A9731" t="s">
        <v>9483</v>
      </c>
      <c r="C9731" s="18">
        <v>400.17845761173982</v>
      </c>
      <c r="D9731" s="1"/>
      <c r="E9731" s="1">
        <v>5</v>
      </c>
      <c r="F9731" s="1">
        <v>2</v>
      </c>
      <c r="G9731" s="1">
        <v>1</v>
      </c>
      <c r="H9731" s="1">
        <v>2</v>
      </c>
      <c r="I9731" s="15">
        <v>0.5</v>
      </c>
      <c r="J9731">
        <f t="shared" si="151"/>
        <v>40</v>
      </c>
    </row>
    <row r="9732" spans="1:10" x14ac:dyDescent="0.3">
      <c r="A9732" t="s">
        <v>9484</v>
      </c>
      <c r="C9732" s="18">
        <v>400.16122723855892</v>
      </c>
      <c r="D9732" s="1"/>
      <c r="E9732" s="1">
        <v>6</v>
      </c>
      <c r="F9732" s="1">
        <v>3</v>
      </c>
      <c r="G9732" s="1">
        <v>0</v>
      </c>
      <c r="H9732" s="1">
        <v>3</v>
      </c>
      <c r="I9732" s="15">
        <v>0.5</v>
      </c>
      <c r="J9732">
        <f t="shared" ref="J9732:J9795" si="152">IF(E9732&lt;=30,40,20)</f>
        <v>40</v>
      </c>
    </row>
    <row r="9733" spans="1:10" x14ac:dyDescent="0.3">
      <c r="A9733" t="s">
        <v>9486</v>
      </c>
      <c r="C9733" s="18">
        <v>400.14998330379456</v>
      </c>
      <c r="D9733" s="1"/>
      <c r="E9733" s="1">
        <v>6</v>
      </c>
      <c r="F9733" s="1">
        <v>3</v>
      </c>
      <c r="G9733" s="1">
        <v>0</v>
      </c>
      <c r="H9733" s="1">
        <v>3</v>
      </c>
      <c r="I9733" s="15">
        <v>0.5</v>
      </c>
      <c r="J9733">
        <f t="shared" si="152"/>
        <v>40</v>
      </c>
    </row>
    <row r="9734" spans="1:10" x14ac:dyDescent="0.3">
      <c r="A9734" t="s">
        <v>9487</v>
      </c>
      <c r="C9734" s="18">
        <v>400.14969002985026</v>
      </c>
      <c r="D9734" s="1"/>
      <c r="E9734" s="1">
        <v>3</v>
      </c>
      <c r="F9734" s="1">
        <v>1</v>
      </c>
      <c r="G9734" s="1">
        <v>1</v>
      </c>
      <c r="H9734" s="1">
        <v>1</v>
      </c>
      <c r="I9734" s="15">
        <v>0.5</v>
      </c>
      <c r="J9734">
        <f t="shared" si="152"/>
        <v>40</v>
      </c>
    </row>
    <row r="9735" spans="1:10" x14ac:dyDescent="0.3">
      <c r="A9735" t="s">
        <v>9488</v>
      </c>
      <c r="C9735" s="18">
        <v>400.1480011460053</v>
      </c>
      <c r="D9735" s="1"/>
      <c r="E9735" s="1">
        <v>8</v>
      </c>
      <c r="F9735" s="1">
        <v>4</v>
      </c>
      <c r="G9735" s="1">
        <v>0</v>
      </c>
      <c r="H9735" s="1">
        <v>4</v>
      </c>
      <c r="I9735" s="15">
        <v>0.5</v>
      </c>
      <c r="J9735">
        <f t="shared" si="152"/>
        <v>40</v>
      </c>
    </row>
    <row r="9736" spans="1:10" x14ac:dyDescent="0.3">
      <c r="A9736" t="s">
        <v>9490</v>
      </c>
      <c r="C9736" s="18">
        <v>400.13872042393825</v>
      </c>
      <c r="D9736" s="1"/>
      <c r="E9736" s="1">
        <v>6</v>
      </c>
      <c r="F9736" s="1">
        <v>3</v>
      </c>
      <c r="G9736" s="1">
        <v>0</v>
      </c>
      <c r="H9736" s="1">
        <v>3</v>
      </c>
      <c r="I9736" s="15">
        <v>0.5</v>
      </c>
      <c r="J9736">
        <f t="shared" si="152"/>
        <v>40</v>
      </c>
    </row>
    <row r="9737" spans="1:10" x14ac:dyDescent="0.3">
      <c r="A9737" t="s">
        <v>9491</v>
      </c>
      <c r="C9737" s="18">
        <v>400.13134414522852</v>
      </c>
      <c r="D9737" s="1"/>
      <c r="E9737" s="1">
        <v>2</v>
      </c>
      <c r="F9737" s="1">
        <v>1</v>
      </c>
      <c r="G9737" s="1">
        <v>0</v>
      </c>
      <c r="H9737" s="1">
        <v>1</v>
      </c>
      <c r="I9737" s="15">
        <v>0.5</v>
      </c>
      <c r="J9737">
        <f t="shared" si="152"/>
        <v>40</v>
      </c>
    </row>
    <row r="9738" spans="1:10" x14ac:dyDescent="0.3">
      <c r="A9738" t="s">
        <v>9493</v>
      </c>
      <c r="C9738" s="18">
        <v>400.12139652844229</v>
      </c>
      <c r="D9738" s="1"/>
      <c r="E9738" s="1">
        <v>5</v>
      </c>
      <c r="F9738" s="1">
        <v>2</v>
      </c>
      <c r="G9738" s="1">
        <v>1</v>
      </c>
      <c r="H9738" s="1">
        <v>2</v>
      </c>
      <c r="I9738" s="15">
        <v>0.5</v>
      </c>
      <c r="J9738">
        <f t="shared" si="152"/>
        <v>40</v>
      </c>
    </row>
    <row r="9739" spans="1:10" x14ac:dyDescent="0.3">
      <c r="A9739" t="s">
        <v>9708</v>
      </c>
      <c r="C9739" s="18">
        <v>400.11008531892378</v>
      </c>
      <c r="D9739" s="1"/>
      <c r="E9739" s="1">
        <v>19</v>
      </c>
      <c r="F9739" s="1">
        <v>9</v>
      </c>
      <c r="G9739" s="1">
        <v>1</v>
      </c>
      <c r="H9739" s="1">
        <v>9</v>
      </c>
      <c r="I9739" s="15">
        <v>0.5</v>
      </c>
      <c r="J9739">
        <f t="shared" si="152"/>
        <v>40</v>
      </c>
    </row>
    <row r="9740" spans="1:10" x14ac:dyDescent="0.3">
      <c r="A9740" t="s">
        <v>9494</v>
      </c>
      <c r="C9740" s="18">
        <v>400.10750183666823</v>
      </c>
      <c r="D9740" s="1"/>
      <c r="E9740" s="1">
        <v>21</v>
      </c>
      <c r="F9740" s="1">
        <v>9</v>
      </c>
      <c r="G9740" s="1">
        <v>1</v>
      </c>
      <c r="H9740" s="1">
        <v>11</v>
      </c>
      <c r="I9740" s="15">
        <v>0.45238095238095238</v>
      </c>
      <c r="J9740">
        <f t="shared" si="152"/>
        <v>40</v>
      </c>
    </row>
    <row r="9741" spans="1:10" x14ac:dyDescent="0.3">
      <c r="A9741" t="s">
        <v>9495</v>
      </c>
      <c r="C9741" s="18">
        <v>400.1065691869602</v>
      </c>
      <c r="D9741" s="1"/>
      <c r="E9741" s="1">
        <v>6</v>
      </c>
      <c r="F9741" s="1">
        <v>3</v>
      </c>
      <c r="G9741" s="1">
        <v>0</v>
      </c>
      <c r="H9741" s="1">
        <v>3</v>
      </c>
      <c r="I9741" s="15">
        <v>0.5</v>
      </c>
      <c r="J9741">
        <f t="shared" si="152"/>
        <v>40</v>
      </c>
    </row>
    <row r="9742" spans="1:10" x14ac:dyDescent="0.3">
      <c r="A9742" t="s">
        <v>9496</v>
      </c>
      <c r="C9742" s="18">
        <v>400.10548783638791</v>
      </c>
      <c r="D9742" s="1"/>
      <c r="E9742" s="1">
        <v>8</v>
      </c>
      <c r="F9742" s="1">
        <v>4</v>
      </c>
      <c r="G9742" s="1">
        <v>0</v>
      </c>
      <c r="H9742" s="1">
        <v>4</v>
      </c>
      <c r="I9742" s="15">
        <v>0.5</v>
      </c>
      <c r="J9742">
        <f t="shared" si="152"/>
        <v>40</v>
      </c>
    </row>
    <row r="9743" spans="1:10" x14ac:dyDescent="0.3">
      <c r="A9743" t="s">
        <v>9497</v>
      </c>
      <c r="C9743" s="18">
        <v>400.09664749978765</v>
      </c>
      <c r="D9743" s="1"/>
      <c r="E9743" s="1">
        <v>3</v>
      </c>
      <c r="F9743" s="1">
        <v>1</v>
      </c>
      <c r="G9743" s="1">
        <v>1</v>
      </c>
      <c r="H9743" s="1">
        <v>1</v>
      </c>
      <c r="I9743" s="15">
        <v>0.5</v>
      </c>
      <c r="J9743">
        <f t="shared" si="152"/>
        <v>40</v>
      </c>
    </row>
    <row r="9744" spans="1:10" x14ac:dyDescent="0.3">
      <c r="A9744" t="s">
        <v>9498</v>
      </c>
      <c r="C9744" s="18">
        <v>400.09512130879421</v>
      </c>
      <c r="D9744" s="1"/>
      <c r="E9744" s="1">
        <v>27</v>
      </c>
      <c r="F9744" s="1">
        <v>8</v>
      </c>
      <c r="G9744" s="1">
        <v>0</v>
      </c>
      <c r="H9744" s="1">
        <v>19</v>
      </c>
      <c r="I9744" s="15">
        <v>0.29629629629629628</v>
      </c>
      <c r="J9744">
        <f t="shared" si="152"/>
        <v>40</v>
      </c>
    </row>
    <row r="9745" spans="1:10" x14ac:dyDescent="0.3">
      <c r="A9745" t="s">
        <v>9499</v>
      </c>
      <c r="C9745" s="18">
        <v>400.09469240237974</v>
      </c>
      <c r="D9745" s="1"/>
      <c r="E9745" s="1">
        <v>2</v>
      </c>
      <c r="F9745" s="1">
        <v>1</v>
      </c>
      <c r="G9745" s="1">
        <v>0</v>
      </c>
      <c r="H9745" s="1">
        <v>1</v>
      </c>
      <c r="I9745" s="15">
        <v>0.5</v>
      </c>
      <c r="J9745">
        <f t="shared" si="152"/>
        <v>40</v>
      </c>
    </row>
    <row r="9746" spans="1:10" x14ac:dyDescent="0.3">
      <c r="A9746" t="s">
        <v>10281</v>
      </c>
      <c r="C9746" s="18">
        <v>400.09293273524776</v>
      </c>
      <c r="D9746" s="1"/>
      <c r="E9746" s="1">
        <v>56</v>
      </c>
      <c r="F9746" s="1">
        <v>24</v>
      </c>
      <c r="G9746" s="1">
        <v>4</v>
      </c>
      <c r="H9746" s="1">
        <v>28</v>
      </c>
      <c r="I9746" s="15">
        <v>0.4642857142857143</v>
      </c>
      <c r="J9746">
        <f t="shared" si="152"/>
        <v>20</v>
      </c>
    </row>
    <row r="9747" spans="1:10" x14ac:dyDescent="0.3">
      <c r="A9747" t="s">
        <v>9504</v>
      </c>
      <c r="C9747" s="18">
        <v>400.08042469008143</v>
      </c>
      <c r="D9747" s="1"/>
      <c r="E9747" s="1">
        <v>2</v>
      </c>
      <c r="F9747" s="1">
        <v>1</v>
      </c>
      <c r="G9747" s="1">
        <v>0</v>
      </c>
      <c r="H9747" s="1">
        <v>1</v>
      </c>
      <c r="I9747" s="15">
        <v>0.5</v>
      </c>
      <c r="J9747">
        <f t="shared" si="152"/>
        <v>40</v>
      </c>
    </row>
    <row r="9748" spans="1:10" x14ac:dyDescent="0.3">
      <c r="A9748" t="s">
        <v>9505</v>
      </c>
      <c r="C9748" s="18">
        <v>400.07961948422957</v>
      </c>
      <c r="D9748" s="1"/>
      <c r="E9748" s="1">
        <v>8</v>
      </c>
      <c r="F9748" s="1">
        <v>4</v>
      </c>
      <c r="G9748" s="1">
        <v>0</v>
      </c>
      <c r="H9748" s="1">
        <v>4</v>
      </c>
      <c r="I9748" s="15">
        <v>0.5</v>
      </c>
      <c r="J9748">
        <f t="shared" si="152"/>
        <v>40</v>
      </c>
    </row>
    <row r="9749" spans="1:10" x14ac:dyDescent="0.3">
      <c r="A9749" t="s">
        <v>11755</v>
      </c>
      <c r="C9749" s="18">
        <v>400.07535055925666</v>
      </c>
      <c r="D9749" s="1"/>
      <c r="E9749" s="1">
        <v>37</v>
      </c>
      <c r="F9749" s="1">
        <v>15</v>
      </c>
      <c r="G9749" s="1">
        <v>0</v>
      </c>
      <c r="H9749" s="1">
        <v>22</v>
      </c>
      <c r="I9749" s="15">
        <v>0.40540540540540543</v>
      </c>
      <c r="J9749">
        <f t="shared" si="152"/>
        <v>20</v>
      </c>
    </row>
    <row r="9750" spans="1:10" x14ac:dyDescent="0.3">
      <c r="A9750" t="s">
        <v>9506</v>
      </c>
      <c r="C9750" s="18">
        <v>400.07389224089843</v>
      </c>
      <c r="D9750" s="1"/>
      <c r="E9750" s="1">
        <v>6</v>
      </c>
      <c r="F9750" s="1">
        <v>3</v>
      </c>
      <c r="G9750" s="1">
        <v>0</v>
      </c>
      <c r="H9750" s="1">
        <v>3</v>
      </c>
      <c r="I9750" s="15">
        <v>0.5</v>
      </c>
      <c r="J9750">
        <f t="shared" si="152"/>
        <v>40</v>
      </c>
    </row>
    <row r="9751" spans="1:10" x14ac:dyDescent="0.3">
      <c r="A9751" t="s">
        <v>9507</v>
      </c>
      <c r="C9751" s="18">
        <v>400.07388287232567</v>
      </c>
      <c r="D9751" s="1"/>
      <c r="E9751" s="1">
        <v>6</v>
      </c>
      <c r="F9751" s="1">
        <v>3</v>
      </c>
      <c r="G9751" s="1">
        <v>0</v>
      </c>
      <c r="H9751" s="1">
        <v>3</v>
      </c>
      <c r="I9751" s="15">
        <v>0.5</v>
      </c>
      <c r="J9751">
        <f t="shared" si="152"/>
        <v>40</v>
      </c>
    </row>
    <row r="9752" spans="1:10" x14ac:dyDescent="0.3">
      <c r="A9752" t="s">
        <v>9508</v>
      </c>
      <c r="C9752" s="18">
        <v>400.07171017835026</v>
      </c>
      <c r="D9752" s="1"/>
      <c r="E9752" s="1">
        <v>10</v>
      </c>
      <c r="F9752" s="1">
        <v>4</v>
      </c>
      <c r="G9752" s="1">
        <v>2</v>
      </c>
      <c r="H9752" s="1">
        <v>4</v>
      </c>
      <c r="I9752" s="15">
        <v>0.5</v>
      </c>
      <c r="J9752">
        <f t="shared" si="152"/>
        <v>40</v>
      </c>
    </row>
    <row r="9753" spans="1:10" x14ac:dyDescent="0.3">
      <c r="A9753" t="s">
        <v>9509</v>
      </c>
      <c r="C9753" s="18">
        <v>400.07143298913292</v>
      </c>
      <c r="D9753" s="1"/>
      <c r="E9753" s="1">
        <v>14</v>
      </c>
      <c r="F9753" s="1">
        <v>5</v>
      </c>
      <c r="G9753" s="1">
        <v>1</v>
      </c>
      <c r="H9753" s="1">
        <v>8</v>
      </c>
      <c r="I9753" s="15">
        <v>0.39285714285714285</v>
      </c>
      <c r="J9753">
        <f t="shared" si="152"/>
        <v>40</v>
      </c>
    </row>
    <row r="9754" spans="1:10" x14ac:dyDescent="0.3">
      <c r="A9754" t="s">
        <v>9510</v>
      </c>
      <c r="C9754" s="18">
        <v>400.06988467434439</v>
      </c>
      <c r="D9754" s="1"/>
      <c r="E9754" s="1">
        <v>8</v>
      </c>
      <c r="F9754" s="1">
        <v>4</v>
      </c>
      <c r="G9754" s="1">
        <v>0</v>
      </c>
      <c r="H9754" s="1">
        <v>4</v>
      </c>
      <c r="I9754" s="15">
        <v>0.5</v>
      </c>
      <c r="J9754">
        <f t="shared" si="152"/>
        <v>40</v>
      </c>
    </row>
    <row r="9755" spans="1:10" x14ac:dyDescent="0.3">
      <c r="A9755" t="s">
        <v>9511</v>
      </c>
      <c r="C9755" s="18">
        <v>400.06980020462402</v>
      </c>
      <c r="D9755" s="1"/>
      <c r="E9755" s="1">
        <v>4</v>
      </c>
      <c r="F9755" s="1">
        <v>2</v>
      </c>
      <c r="G9755" s="1">
        <v>0</v>
      </c>
      <c r="H9755" s="1">
        <v>2</v>
      </c>
      <c r="I9755" s="15">
        <v>0.5</v>
      </c>
      <c r="J9755">
        <f t="shared" si="152"/>
        <v>40</v>
      </c>
    </row>
    <row r="9756" spans="1:10" x14ac:dyDescent="0.3">
      <c r="A9756" t="s">
        <v>9768</v>
      </c>
      <c r="C9756" s="18">
        <v>400.0658059655309</v>
      </c>
      <c r="D9756" s="1"/>
      <c r="E9756" s="1">
        <v>3</v>
      </c>
      <c r="F9756" s="1">
        <v>0</v>
      </c>
      <c r="G9756" s="1">
        <v>3</v>
      </c>
      <c r="H9756" s="1">
        <v>0</v>
      </c>
      <c r="I9756" s="15">
        <v>0.5</v>
      </c>
      <c r="J9756">
        <f t="shared" si="152"/>
        <v>40</v>
      </c>
    </row>
    <row r="9757" spans="1:10" x14ac:dyDescent="0.3">
      <c r="A9757" t="s">
        <v>9512</v>
      </c>
      <c r="C9757" s="18">
        <v>400.06570487269789</v>
      </c>
      <c r="D9757" s="1"/>
      <c r="E9757" s="1">
        <v>5</v>
      </c>
      <c r="F9757" s="1">
        <v>2</v>
      </c>
      <c r="G9757" s="1">
        <v>1</v>
      </c>
      <c r="H9757" s="1">
        <v>2</v>
      </c>
      <c r="I9757" s="15">
        <v>0.5</v>
      </c>
      <c r="J9757">
        <f t="shared" si="152"/>
        <v>40</v>
      </c>
    </row>
    <row r="9758" spans="1:10" x14ac:dyDescent="0.3">
      <c r="A9758" t="s">
        <v>10456</v>
      </c>
      <c r="C9758" s="18">
        <v>400.06459424311078</v>
      </c>
      <c r="D9758" s="1"/>
      <c r="E9758" s="1">
        <v>8</v>
      </c>
      <c r="F9758" s="1">
        <v>4</v>
      </c>
      <c r="G9758" s="1">
        <v>0</v>
      </c>
      <c r="H9758" s="1">
        <v>4</v>
      </c>
      <c r="I9758" s="15">
        <v>0.5</v>
      </c>
      <c r="J9758">
        <f t="shared" si="152"/>
        <v>40</v>
      </c>
    </row>
    <row r="9759" spans="1:10" x14ac:dyDescent="0.3">
      <c r="A9759" t="s">
        <v>9513</v>
      </c>
      <c r="C9759" s="18">
        <v>400.05801506970806</v>
      </c>
      <c r="D9759" s="1"/>
      <c r="E9759" s="1">
        <v>6</v>
      </c>
      <c r="F9759" s="1">
        <v>3</v>
      </c>
      <c r="G9759" s="1">
        <v>0</v>
      </c>
      <c r="H9759" s="1">
        <v>3</v>
      </c>
      <c r="I9759" s="15">
        <v>0.5</v>
      </c>
      <c r="J9759">
        <f t="shared" si="152"/>
        <v>40</v>
      </c>
    </row>
    <row r="9760" spans="1:10" x14ac:dyDescent="0.3">
      <c r="A9760" t="s">
        <v>9515</v>
      </c>
      <c r="C9760" s="18">
        <v>400.05645490571851</v>
      </c>
      <c r="D9760" s="1"/>
      <c r="E9760" s="1">
        <v>5</v>
      </c>
      <c r="F9760" s="1">
        <v>2</v>
      </c>
      <c r="G9760" s="1">
        <v>1</v>
      </c>
      <c r="H9760" s="1">
        <v>2</v>
      </c>
      <c r="I9760" s="15">
        <v>0.5</v>
      </c>
      <c r="J9760">
        <f t="shared" si="152"/>
        <v>40</v>
      </c>
    </row>
    <row r="9761" spans="1:10" x14ac:dyDescent="0.3">
      <c r="A9761" t="s">
        <v>9516</v>
      </c>
      <c r="C9761" s="18">
        <v>400.05446845161919</v>
      </c>
      <c r="D9761" s="1"/>
      <c r="E9761" s="1">
        <v>1</v>
      </c>
      <c r="F9761" s="1">
        <v>1</v>
      </c>
      <c r="G9761" s="1">
        <v>0</v>
      </c>
      <c r="H9761" s="1">
        <v>0</v>
      </c>
      <c r="I9761" s="15">
        <v>1</v>
      </c>
      <c r="J9761">
        <f t="shared" si="152"/>
        <v>40</v>
      </c>
    </row>
    <row r="9762" spans="1:10" x14ac:dyDescent="0.3">
      <c r="A9762" t="s">
        <v>9517</v>
      </c>
      <c r="C9762" s="18">
        <v>400.04866854986392</v>
      </c>
      <c r="D9762" s="1"/>
      <c r="E9762" s="1">
        <v>6</v>
      </c>
      <c r="F9762" s="1">
        <v>3</v>
      </c>
      <c r="G9762" s="1">
        <v>0</v>
      </c>
      <c r="H9762" s="1">
        <v>3</v>
      </c>
      <c r="I9762" s="15">
        <v>0.5</v>
      </c>
      <c r="J9762">
        <f t="shared" si="152"/>
        <v>40</v>
      </c>
    </row>
    <row r="9763" spans="1:10" x14ac:dyDescent="0.3">
      <c r="A9763" t="s">
        <v>9518</v>
      </c>
      <c r="C9763" s="18">
        <v>400.04823390195065</v>
      </c>
      <c r="D9763" s="1"/>
      <c r="E9763" s="1">
        <v>3</v>
      </c>
      <c r="F9763" s="1">
        <v>2</v>
      </c>
      <c r="G9763" s="1">
        <v>0</v>
      </c>
      <c r="H9763" s="1">
        <v>1</v>
      </c>
      <c r="I9763" s="15">
        <v>0.66666666666666663</v>
      </c>
      <c r="J9763">
        <f t="shared" si="152"/>
        <v>40</v>
      </c>
    </row>
    <row r="9764" spans="1:10" x14ac:dyDescent="0.3">
      <c r="A9764" t="s">
        <v>9519</v>
      </c>
      <c r="C9764" s="18">
        <v>400.04748183507172</v>
      </c>
      <c r="D9764" s="1"/>
      <c r="E9764" s="1">
        <v>6</v>
      </c>
      <c r="F9764" s="1">
        <v>2</v>
      </c>
      <c r="G9764" s="1">
        <v>0</v>
      </c>
      <c r="H9764" s="1">
        <v>4</v>
      </c>
      <c r="I9764" s="15">
        <v>0.33333333333333331</v>
      </c>
      <c r="J9764">
        <f t="shared" si="152"/>
        <v>40</v>
      </c>
    </row>
    <row r="9765" spans="1:10" x14ac:dyDescent="0.3">
      <c r="A9765" t="s">
        <v>9520</v>
      </c>
      <c r="C9765" s="18">
        <v>400.04714591163469</v>
      </c>
      <c r="D9765" s="1"/>
      <c r="E9765" s="1">
        <v>6</v>
      </c>
      <c r="F9765" s="1">
        <v>0</v>
      </c>
      <c r="G9765" s="1">
        <v>1</v>
      </c>
      <c r="H9765" s="1">
        <v>5</v>
      </c>
      <c r="I9765" s="15">
        <v>8.3333333333333329E-2</v>
      </c>
      <c r="J9765">
        <f t="shared" si="152"/>
        <v>40</v>
      </c>
    </row>
    <row r="9766" spans="1:10" x14ac:dyDescent="0.3">
      <c r="A9766" t="s">
        <v>9522</v>
      </c>
      <c r="C9766" s="18">
        <v>400.03910200365925</v>
      </c>
      <c r="D9766" s="1"/>
      <c r="E9766" s="1">
        <v>5</v>
      </c>
      <c r="F9766" s="1">
        <v>2</v>
      </c>
      <c r="G9766" s="1">
        <v>1</v>
      </c>
      <c r="H9766" s="1">
        <v>2</v>
      </c>
      <c r="I9766" s="15">
        <v>0.5</v>
      </c>
      <c r="J9766">
        <f t="shared" si="152"/>
        <v>40</v>
      </c>
    </row>
    <row r="9767" spans="1:10" x14ac:dyDescent="0.3">
      <c r="A9767" t="s">
        <v>9523</v>
      </c>
      <c r="C9767" s="18">
        <v>400.03238578669715</v>
      </c>
      <c r="D9767" s="1"/>
      <c r="E9767" s="1">
        <v>5</v>
      </c>
      <c r="F9767" s="1">
        <v>2</v>
      </c>
      <c r="G9767" s="1">
        <v>1</v>
      </c>
      <c r="H9767" s="1">
        <v>2</v>
      </c>
      <c r="I9767" s="15">
        <v>0.5</v>
      </c>
      <c r="J9767">
        <f t="shared" si="152"/>
        <v>40</v>
      </c>
    </row>
    <row r="9768" spans="1:10" x14ac:dyDescent="0.3">
      <c r="A9768" t="s">
        <v>9524</v>
      </c>
      <c r="C9768" s="18">
        <v>400.03178297328083</v>
      </c>
      <c r="D9768" s="1"/>
      <c r="E9768" s="1">
        <v>13</v>
      </c>
      <c r="F9768" s="1">
        <v>6</v>
      </c>
      <c r="G9768" s="1">
        <v>0</v>
      </c>
      <c r="H9768" s="1">
        <v>7</v>
      </c>
      <c r="I9768" s="15">
        <v>0.46153846153846156</v>
      </c>
      <c r="J9768">
        <f t="shared" si="152"/>
        <v>40</v>
      </c>
    </row>
    <row r="9769" spans="1:10" x14ac:dyDescent="0.3">
      <c r="A9769" t="s">
        <v>9525</v>
      </c>
      <c r="C9769" s="18">
        <v>400.03094088723304</v>
      </c>
      <c r="D9769" s="1"/>
      <c r="E9769" s="1">
        <v>3</v>
      </c>
      <c r="F9769" s="1">
        <v>1</v>
      </c>
      <c r="G9769" s="1">
        <v>1</v>
      </c>
      <c r="H9769" s="1">
        <v>1</v>
      </c>
      <c r="I9769" s="15">
        <v>0.5</v>
      </c>
      <c r="J9769">
        <f t="shared" si="152"/>
        <v>40</v>
      </c>
    </row>
    <row r="9770" spans="1:10" x14ac:dyDescent="0.3">
      <c r="A9770" t="s">
        <v>9526</v>
      </c>
      <c r="C9770" s="18">
        <v>400.02634556987817</v>
      </c>
      <c r="D9770" s="1"/>
      <c r="E9770" s="1">
        <v>3</v>
      </c>
      <c r="F9770" s="1">
        <v>1</v>
      </c>
      <c r="G9770" s="1">
        <v>1</v>
      </c>
      <c r="H9770" s="1">
        <v>1</v>
      </c>
      <c r="I9770" s="15">
        <v>0.5</v>
      </c>
      <c r="J9770">
        <f t="shared" si="152"/>
        <v>40</v>
      </c>
    </row>
    <row r="9771" spans="1:10" x14ac:dyDescent="0.3">
      <c r="A9771" t="s">
        <v>9527</v>
      </c>
      <c r="C9771" s="18">
        <v>400.02611770572224</v>
      </c>
      <c r="D9771" s="1"/>
      <c r="E9771" s="1">
        <v>5</v>
      </c>
      <c r="F9771" s="1">
        <v>2</v>
      </c>
      <c r="G9771" s="1">
        <v>1</v>
      </c>
      <c r="H9771" s="1">
        <v>2</v>
      </c>
      <c r="I9771" s="15">
        <v>0.5</v>
      </c>
      <c r="J9771">
        <f t="shared" si="152"/>
        <v>40</v>
      </c>
    </row>
    <row r="9772" spans="1:10" x14ac:dyDescent="0.3">
      <c r="A9772" t="s">
        <v>9528</v>
      </c>
      <c r="C9772" s="18">
        <v>400.02458760381569</v>
      </c>
      <c r="D9772" s="1"/>
      <c r="E9772" s="1">
        <v>3</v>
      </c>
      <c r="F9772" s="1">
        <v>1</v>
      </c>
      <c r="G9772" s="1">
        <v>1</v>
      </c>
      <c r="H9772" s="1">
        <v>1</v>
      </c>
      <c r="I9772" s="15">
        <v>0.5</v>
      </c>
      <c r="J9772">
        <f t="shared" si="152"/>
        <v>40</v>
      </c>
    </row>
    <row r="9773" spans="1:10" x14ac:dyDescent="0.3">
      <c r="A9773" t="s">
        <v>9529</v>
      </c>
      <c r="C9773" s="18">
        <v>400.02343041969118</v>
      </c>
      <c r="D9773" s="1"/>
      <c r="E9773" s="1">
        <v>5</v>
      </c>
      <c r="F9773" s="1">
        <v>2</v>
      </c>
      <c r="G9773" s="1">
        <v>1</v>
      </c>
      <c r="H9773" s="1">
        <v>2</v>
      </c>
      <c r="I9773" s="15">
        <v>0.5</v>
      </c>
      <c r="J9773">
        <f t="shared" si="152"/>
        <v>40</v>
      </c>
    </row>
    <row r="9774" spans="1:10" x14ac:dyDescent="0.3">
      <c r="A9774" t="s">
        <v>9530</v>
      </c>
      <c r="C9774" s="18">
        <v>400.02049126826086</v>
      </c>
      <c r="D9774" s="1"/>
      <c r="E9774" s="1">
        <v>3</v>
      </c>
      <c r="F9774" s="1">
        <v>1</v>
      </c>
      <c r="G9774" s="1">
        <v>1</v>
      </c>
      <c r="H9774" s="1">
        <v>1</v>
      </c>
      <c r="I9774" s="15">
        <v>0.5</v>
      </c>
      <c r="J9774">
        <f t="shared" si="152"/>
        <v>40</v>
      </c>
    </row>
    <row r="9775" spans="1:10" x14ac:dyDescent="0.3">
      <c r="A9775" t="s">
        <v>9531</v>
      </c>
      <c r="C9775" s="18">
        <v>400.01828792542034</v>
      </c>
      <c r="D9775" s="1"/>
      <c r="E9775" s="1">
        <v>3</v>
      </c>
      <c r="F9775" s="1">
        <v>1</v>
      </c>
      <c r="G9775" s="1">
        <v>1</v>
      </c>
      <c r="H9775" s="1">
        <v>1</v>
      </c>
      <c r="I9775" s="15">
        <v>0.5</v>
      </c>
      <c r="J9775">
        <f t="shared" si="152"/>
        <v>40</v>
      </c>
    </row>
    <row r="9776" spans="1:10" x14ac:dyDescent="0.3">
      <c r="A9776" t="s">
        <v>9532</v>
      </c>
      <c r="C9776" s="18">
        <v>400.01818564078604</v>
      </c>
      <c r="D9776" s="1"/>
      <c r="E9776" s="1">
        <v>3</v>
      </c>
      <c r="F9776" s="1">
        <v>1</v>
      </c>
      <c r="G9776" s="1">
        <v>1</v>
      </c>
      <c r="H9776" s="1">
        <v>1</v>
      </c>
      <c r="I9776" s="15">
        <v>0.5</v>
      </c>
      <c r="J9776">
        <f t="shared" si="152"/>
        <v>40</v>
      </c>
    </row>
    <row r="9777" spans="1:10" x14ac:dyDescent="0.3">
      <c r="A9777" t="s">
        <v>9533</v>
      </c>
      <c r="C9777" s="18">
        <v>400.01655013984771</v>
      </c>
      <c r="D9777" s="1"/>
      <c r="E9777" s="1">
        <v>4</v>
      </c>
      <c r="F9777" s="1">
        <v>2</v>
      </c>
      <c r="G9777" s="1">
        <v>0</v>
      </c>
      <c r="H9777" s="1">
        <v>2</v>
      </c>
      <c r="I9777" s="15">
        <v>0.5</v>
      </c>
      <c r="J9777">
        <f t="shared" si="152"/>
        <v>40</v>
      </c>
    </row>
    <row r="9778" spans="1:10" x14ac:dyDescent="0.3">
      <c r="A9778" t="s">
        <v>9534</v>
      </c>
      <c r="C9778" s="18">
        <v>400.01561722371906</v>
      </c>
      <c r="D9778" s="1"/>
      <c r="E9778" s="1">
        <v>3</v>
      </c>
      <c r="F9778" s="1">
        <v>2</v>
      </c>
      <c r="G9778" s="1">
        <v>0</v>
      </c>
      <c r="H9778" s="1">
        <v>1</v>
      </c>
      <c r="I9778" s="15">
        <v>0.66666666666666663</v>
      </c>
      <c r="J9778">
        <f t="shared" si="152"/>
        <v>40</v>
      </c>
    </row>
    <row r="9779" spans="1:10" x14ac:dyDescent="0.3">
      <c r="A9779" t="s">
        <v>9535</v>
      </c>
      <c r="C9779" s="18">
        <v>400.01482895182875</v>
      </c>
      <c r="D9779" s="1"/>
      <c r="E9779" s="1">
        <v>6</v>
      </c>
      <c r="F9779" s="1">
        <v>3</v>
      </c>
      <c r="G9779" s="1">
        <v>0</v>
      </c>
      <c r="H9779" s="1">
        <v>3</v>
      </c>
      <c r="I9779" s="15">
        <v>0.5</v>
      </c>
      <c r="J9779">
        <f t="shared" si="152"/>
        <v>40</v>
      </c>
    </row>
    <row r="9780" spans="1:10" x14ac:dyDescent="0.3">
      <c r="A9780" t="s">
        <v>9536</v>
      </c>
      <c r="C9780" s="18">
        <v>400.01232114367735</v>
      </c>
      <c r="D9780" s="1"/>
      <c r="E9780" s="1">
        <v>3</v>
      </c>
      <c r="F9780" s="1">
        <v>1</v>
      </c>
      <c r="G9780" s="1">
        <v>1</v>
      </c>
      <c r="H9780" s="1">
        <v>1</v>
      </c>
      <c r="I9780" s="15">
        <v>0.5</v>
      </c>
      <c r="J9780">
        <f t="shared" si="152"/>
        <v>40</v>
      </c>
    </row>
    <row r="9781" spans="1:10" x14ac:dyDescent="0.3">
      <c r="A9781" t="s">
        <v>9537</v>
      </c>
      <c r="C9781" s="18">
        <v>400.01152391419981</v>
      </c>
      <c r="D9781" s="1"/>
      <c r="E9781" s="1">
        <v>6</v>
      </c>
      <c r="F9781" s="1">
        <v>3</v>
      </c>
      <c r="G9781" s="1">
        <v>0</v>
      </c>
      <c r="H9781" s="1">
        <v>3</v>
      </c>
      <c r="I9781" s="15">
        <v>0.5</v>
      </c>
      <c r="J9781">
        <f t="shared" si="152"/>
        <v>40</v>
      </c>
    </row>
    <row r="9782" spans="1:10" x14ac:dyDescent="0.3">
      <c r="A9782" t="s">
        <v>9538</v>
      </c>
      <c r="C9782" s="18">
        <v>400.01099702249752</v>
      </c>
      <c r="D9782" s="1"/>
      <c r="E9782" s="1">
        <v>2</v>
      </c>
      <c r="F9782" s="1">
        <v>1</v>
      </c>
      <c r="G9782" s="1">
        <v>0</v>
      </c>
      <c r="H9782" s="1">
        <v>1</v>
      </c>
      <c r="I9782" s="15">
        <v>0.5</v>
      </c>
      <c r="J9782">
        <f t="shared" si="152"/>
        <v>40</v>
      </c>
    </row>
    <row r="9783" spans="1:10" x14ac:dyDescent="0.3">
      <c r="A9783" t="s">
        <v>9539</v>
      </c>
      <c r="C9783" s="18">
        <v>400.01084688029334</v>
      </c>
      <c r="D9783" s="1"/>
      <c r="E9783" s="1">
        <v>3</v>
      </c>
      <c r="F9783" s="1">
        <v>1</v>
      </c>
      <c r="G9783" s="1">
        <v>1</v>
      </c>
      <c r="H9783" s="1">
        <v>1</v>
      </c>
      <c r="I9783" s="15">
        <v>0.5</v>
      </c>
      <c r="J9783">
        <f t="shared" si="152"/>
        <v>40</v>
      </c>
    </row>
    <row r="9784" spans="1:10" x14ac:dyDescent="0.3">
      <c r="A9784" t="s">
        <v>9540</v>
      </c>
      <c r="C9784" s="18">
        <v>400.0095582628868</v>
      </c>
      <c r="D9784" s="1"/>
      <c r="E9784" s="1">
        <v>5</v>
      </c>
      <c r="F9784" s="1">
        <v>2</v>
      </c>
      <c r="G9784" s="1">
        <v>1</v>
      </c>
      <c r="H9784" s="1">
        <v>2</v>
      </c>
      <c r="I9784" s="15">
        <v>0.5</v>
      </c>
      <c r="J9784">
        <f t="shared" si="152"/>
        <v>40</v>
      </c>
    </row>
    <row r="9785" spans="1:10" x14ac:dyDescent="0.3">
      <c r="A9785" t="s">
        <v>9541</v>
      </c>
      <c r="C9785" s="18">
        <v>400.00850881119607</v>
      </c>
      <c r="D9785" s="1"/>
      <c r="E9785" s="1">
        <v>2</v>
      </c>
      <c r="F9785" s="1">
        <v>1</v>
      </c>
      <c r="G9785" s="1">
        <v>0</v>
      </c>
      <c r="H9785" s="1">
        <v>1</v>
      </c>
      <c r="I9785" s="15">
        <v>0.5</v>
      </c>
      <c r="J9785">
        <f t="shared" si="152"/>
        <v>40</v>
      </c>
    </row>
    <row r="9786" spans="1:10" x14ac:dyDescent="0.3">
      <c r="A9786" t="s">
        <v>9542</v>
      </c>
      <c r="C9786" s="18">
        <v>400.00847882602613</v>
      </c>
      <c r="D9786" s="1"/>
      <c r="E9786" s="1">
        <v>2</v>
      </c>
      <c r="F9786" s="1">
        <v>1</v>
      </c>
      <c r="G9786" s="1">
        <v>0</v>
      </c>
      <c r="H9786" s="1">
        <v>1</v>
      </c>
      <c r="I9786" s="15">
        <v>0.5</v>
      </c>
      <c r="J9786">
        <f t="shared" si="152"/>
        <v>40</v>
      </c>
    </row>
    <row r="9787" spans="1:10" x14ac:dyDescent="0.3">
      <c r="A9787" t="s">
        <v>9543</v>
      </c>
      <c r="C9787" s="18">
        <v>400.00828192705416</v>
      </c>
      <c r="D9787" s="1"/>
      <c r="E9787" s="1">
        <v>2</v>
      </c>
      <c r="F9787" s="1">
        <v>1</v>
      </c>
      <c r="G9787" s="1">
        <v>0</v>
      </c>
      <c r="H9787" s="1">
        <v>1</v>
      </c>
      <c r="I9787" s="15">
        <v>0.5</v>
      </c>
      <c r="J9787">
        <f t="shared" si="152"/>
        <v>40</v>
      </c>
    </row>
    <row r="9788" spans="1:10" x14ac:dyDescent="0.3">
      <c r="A9788" t="s">
        <v>9544</v>
      </c>
      <c r="C9788" s="18">
        <v>400.00827487271829</v>
      </c>
      <c r="D9788" s="1"/>
      <c r="E9788" s="1">
        <v>2</v>
      </c>
      <c r="F9788" s="1">
        <v>1</v>
      </c>
      <c r="G9788" s="1">
        <v>0</v>
      </c>
      <c r="H9788" s="1">
        <v>1</v>
      </c>
      <c r="I9788" s="15">
        <v>0.5</v>
      </c>
      <c r="J9788">
        <f t="shared" si="152"/>
        <v>40</v>
      </c>
    </row>
    <row r="9789" spans="1:10" x14ac:dyDescent="0.3">
      <c r="A9789" t="s">
        <v>9545</v>
      </c>
      <c r="C9789" s="18">
        <v>400.00827487271829</v>
      </c>
      <c r="D9789" s="1"/>
      <c r="E9789" s="1">
        <v>2</v>
      </c>
      <c r="F9789" s="1">
        <v>1</v>
      </c>
      <c r="G9789" s="1">
        <v>0</v>
      </c>
      <c r="H9789" s="1">
        <v>1</v>
      </c>
      <c r="I9789" s="15">
        <v>0.5</v>
      </c>
      <c r="J9789">
        <f t="shared" si="152"/>
        <v>40</v>
      </c>
    </row>
    <row r="9790" spans="1:10" x14ac:dyDescent="0.3">
      <c r="A9790" t="s">
        <v>9546</v>
      </c>
      <c r="C9790" s="18">
        <v>400.00827487271829</v>
      </c>
      <c r="D9790" s="1"/>
      <c r="E9790" s="1">
        <v>3</v>
      </c>
      <c r="F9790" s="1">
        <v>1</v>
      </c>
      <c r="G9790" s="1">
        <v>1</v>
      </c>
      <c r="H9790" s="1">
        <v>1</v>
      </c>
      <c r="I9790" s="15">
        <v>0.5</v>
      </c>
      <c r="J9790">
        <f t="shared" si="152"/>
        <v>40</v>
      </c>
    </row>
    <row r="9791" spans="1:10" x14ac:dyDescent="0.3">
      <c r="A9791" t="s">
        <v>9547</v>
      </c>
      <c r="C9791" s="18">
        <v>400.00827487271829</v>
      </c>
      <c r="D9791" s="1"/>
      <c r="E9791" s="1">
        <v>3</v>
      </c>
      <c r="F9791" s="1">
        <v>1</v>
      </c>
      <c r="G9791" s="1">
        <v>1</v>
      </c>
      <c r="H9791" s="1">
        <v>1</v>
      </c>
      <c r="I9791" s="15">
        <v>0.5</v>
      </c>
      <c r="J9791">
        <f t="shared" si="152"/>
        <v>40</v>
      </c>
    </row>
    <row r="9792" spans="1:10" x14ac:dyDescent="0.3">
      <c r="A9792" t="s">
        <v>9548</v>
      </c>
      <c r="C9792" s="18">
        <v>400.00827487271829</v>
      </c>
      <c r="D9792" s="1"/>
      <c r="E9792" s="1">
        <v>3</v>
      </c>
      <c r="F9792" s="1">
        <v>1</v>
      </c>
      <c r="G9792" s="1">
        <v>1</v>
      </c>
      <c r="H9792" s="1">
        <v>1</v>
      </c>
      <c r="I9792" s="15">
        <v>0.5</v>
      </c>
      <c r="J9792">
        <f t="shared" si="152"/>
        <v>40</v>
      </c>
    </row>
    <row r="9793" spans="1:10" x14ac:dyDescent="0.3">
      <c r="A9793" t="s">
        <v>9549</v>
      </c>
      <c r="C9793" s="18">
        <v>400.00827487271829</v>
      </c>
      <c r="D9793" s="1"/>
      <c r="E9793" s="1">
        <v>3</v>
      </c>
      <c r="F9793" s="1">
        <v>1</v>
      </c>
      <c r="G9793" s="1">
        <v>1</v>
      </c>
      <c r="H9793" s="1">
        <v>1</v>
      </c>
      <c r="I9793" s="15">
        <v>0.5</v>
      </c>
      <c r="J9793">
        <f t="shared" si="152"/>
        <v>40</v>
      </c>
    </row>
    <row r="9794" spans="1:10" x14ac:dyDescent="0.3">
      <c r="A9794" t="s">
        <v>9550</v>
      </c>
      <c r="C9794" s="18">
        <v>400.00827487271829</v>
      </c>
      <c r="D9794" s="1"/>
      <c r="E9794" s="1">
        <v>3</v>
      </c>
      <c r="F9794" s="1">
        <v>1</v>
      </c>
      <c r="G9794" s="1">
        <v>1</v>
      </c>
      <c r="H9794" s="1">
        <v>1</v>
      </c>
      <c r="I9794" s="15">
        <v>0.5</v>
      </c>
      <c r="J9794">
        <f t="shared" si="152"/>
        <v>40</v>
      </c>
    </row>
    <row r="9795" spans="1:10" x14ac:dyDescent="0.3">
      <c r="A9795" t="s">
        <v>9551</v>
      </c>
      <c r="C9795" s="18">
        <v>400.00781081739888</v>
      </c>
      <c r="D9795" s="1"/>
      <c r="E9795" s="1">
        <v>3</v>
      </c>
      <c r="F9795" s="1">
        <v>1</v>
      </c>
      <c r="G9795" s="1">
        <v>1</v>
      </c>
      <c r="H9795" s="1">
        <v>1</v>
      </c>
      <c r="I9795" s="15">
        <v>0.5</v>
      </c>
      <c r="J9795">
        <f t="shared" si="152"/>
        <v>40</v>
      </c>
    </row>
    <row r="9796" spans="1:10" x14ac:dyDescent="0.3">
      <c r="A9796" t="s">
        <v>9552</v>
      </c>
      <c r="C9796" s="18">
        <v>400.0078051810101</v>
      </c>
      <c r="D9796" s="1"/>
      <c r="E9796" s="1">
        <v>5</v>
      </c>
      <c r="F9796" s="1">
        <v>2</v>
      </c>
      <c r="G9796" s="1">
        <v>1</v>
      </c>
      <c r="H9796" s="1">
        <v>2</v>
      </c>
      <c r="I9796" s="15">
        <v>0.5</v>
      </c>
      <c r="J9796">
        <f t="shared" ref="J9796:J9859" si="153">IF(E9796&lt;=30,40,20)</f>
        <v>40</v>
      </c>
    </row>
    <row r="9797" spans="1:10" x14ac:dyDescent="0.3">
      <c r="A9797" t="s">
        <v>9553</v>
      </c>
      <c r="C9797" s="18">
        <v>400.00502031133442</v>
      </c>
      <c r="D9797" s="1"/>
      <c r="E9797" s="1">
        <v>9</v>
      </c>
      <c r="F9797" s="1">
        <v>4</v>
      </c>
      <c r="G9797" s="1">
        <v>0</v>
      </c>
      <c r="H9797" s="1">
        <v>5</v>
      </c>
      <c r="I9797" s="15">
        <v>0.44444444444444442</v>
      </c>
      <c r="J9797">
        <f t="shared" si="153"/>
        <v>40</v>
      </c>
    </row>
    <row r="9798" spans="1:10" x14ac:dyDescent="0.3">
      <c r="A9798" t="s">
        <v>9554</v>
      </c>
      <c r="C9798" s="18">
        <v>400</v>
      </c>
      <c r="D9798" s="1"/>
      <c r="E9798" s="1">
        <v>2</v>
      </c>
      <c r="F9798" s="1">
        <v>1</v>
      </c>
      <c r="G9798" s="1">
        <v>0</v>
      </c>
      <c r="H9798" s="1">
        <v>1</v>
      </c>
      <c r="I9798" s="15">
        <v>0.5</v>
      </c>
      <c r="J9798">
        <f t="shared" si="153"/>
        <v>40</v>
      </c>
    </row>
    <row r="9799" spans="1:10" x14ac:dyDescent="0.3">
      <c r="A9799" t="s">
        <v>9555</v>
      </c>
      <c r="C9799" s="18">
        <v>400</v>
      </c>
      <c r="D9799" s="1"/>
      <c r="E9799" s="1">
        <v>2</v>
      </c>
      <c r="F9799" s="1">
        <v>1</v>
      </c>
      <c r="G9799" s="1">
        <v>0</v>
      </c>
      <c r="H9799" s="1">
        <v>1</v>
      </c>
      <c r="I9799" s="15">
        <v>0.5</v>
      </c>
      <c r="J9799">
        <f t="shared" si="153"/>
        <v>40</v>
      </c>
    </row>
    <row r="9800" spans="1:10" x14ac:dyDescent="0.3">
      <c r="A9800" t="s">
        <v>9556</v>
      </c>
      <c r="C9800" s="18">
        <v>400</v>
      </c>
      <c r="D9800" s="1"/>
      <c r="E9800" s="1">
        <v>1</v>
      </c>
      <c r="F9800" s="1">
        <v>0</v>
      </c>
      <c r="G9800" s="1">
        <v>1</v>
      </c>
      <c r="H9800" s="1">
        <v>0</v>
      </c>
      <c r="I9800" s="15">
        <v>0.5</v>
      </c>
      <c r="J9800">
        <f t="shared" si="153"/>
        <v>40</v>
      </c>
    </row>
    <row r="9801" spans="1:10" x14ac:dyDescent="0.3">
      <c r="A9801" t="s">
        <v>9557</v>
      </c>
      <c r="C9801" s="18">
        <v>400</v>
      </c>
      <c r="D9801" s="1"/>
      <c r="E9801" s="1">
        <v>2</v>
      </c>
      <c r="F9801" s="1">
        <v>1</v>
      </c>
      <c r="G9801" s="1">
        <v>0</v>
      </c>
      <c r="H9801" s="1">
        <v>1</v>
      </c>
      <c r="I9801" s="15">
        <v>0.5</v>
      </c>
      <c r="J9801">
        <f t="shared" si="153"/>
        <v>40</v>
      </c>
    </row>
    <row r="9802" spans="1:10" x14ac:dyDescent="0.3">
      <c r="A9802" t="s">
        <v>9558</v>
      </c>
      <c r="C9802" s="18">
        <v>400</v>
      </c>
      <c r="D9802" s="1"/>
      <c r="E9802" s="1">
        <v>3</v>
      </c>
      <c r="F9802" s="1">
        <v>1</v>
      </c>
      <c r="G9802" s="1">
        <v>1</v>
      </c>
      <c r="H9802" s="1">
        <v>1</v>
      </c>
      <c r="I9802" s="15">
        <v>0.5</v>
      </c>
      <c r="J9802">
        <f t="shared" si="153"/>
        <v>40</v>
      </c>
    </row>
    <row r="9803" spans="1:10" x14ac:dyDescent="0.3">
      <c r="A9803" t="s">
        <v>9559</v>
      </c>
      <c r="C9803" s="18">
        <v>400</v>
      </c>
      <c r="D9803" s="1"/>
      <c r="E9803" s="1">
        <v>3</v>
      </c>
      <c r="F9803" s="1">
        <v>1</v>
      </c>
      <c r="G9803" s="1">
        <v>1</v>
      </c>
      <c r="H9803" s="1">
        <v>1</v>
      </c>
      <c r="I9803" s="15">
        <v>0.5</v>
      </c>
      <c r="J9803">
        <f t="shared" si="153"/>
        <v>40</v>
      </c>
    </row>
    <row r="9804" spans="1:10" x14ac:dyDescent="0.3">
      <c r="A9804" t="s">
        <v>9560</v>
      </c>
      <c r="C9804" s="18">
        <v>400</v>
      </c>
      <c r="D9804" s="1"/>
      <c r="E9804" s="1">
        <v>1</v>
      </c>
      <c r="F9804" s="1">
        <v>0</v>
      </c>
      <c r="G9804" s="1">
        <v>1</v>
      </c>
      <c r="H9804" s="1">
        <v>0</v>
      </c>
      <c r="I9804" s="15">
        <v>0.5</v>
      </c>
      <c r="J9804">
        <f t="shared" si="153"/>
        <v>40</v>
      </c>
    </row>
    <row r="9805" spans="1:10" x14ac:dyDescent="0.3">
      <c r="A9805">
        <v>3</v>
      </c>
      <c r="C9805" s="18">
        <v>400</v>
      </c>
      <c r="D9805" s="1"/>
      <c r="E9805" s="1">
        <v>1</v>
      </c>
      <c r="F9805" s="1">
        <v>0</v>
      </c>
      <c r="G9805" s="1">
        <v>1</v>
      </c>
      <c r="H9805" s="1">
        <v>0</v>
      </c>
      <c r="I9805" s="15">
        <v>0.5</v>
      </c>
      <c r="J9805">
        <f t="shared" si="153"/>
        <v>40</v>
      </c>
    </row>
    <row r="9806" spans="1:10" x14ac:dyDescent="0.3">
      <c r="A9806" t="s">
        <v>9561</v>
      </c>
      <c r="C9806" s="18">
        <v>400</v>
      </c>
      <c r="D9806" s="1"/>
      <c r="E9806" s="1">
        <v>2</v>
      </c>
      <c r="F9806" s="1">
        <v>1</v>
      </c>
      <c r="G9806" s="1">
        <v>0</v>
      </c>
      <c r="H9806" s="1">
        <v>1</v>
      </c>
      <c r="I9806" s="15">
        <v>0.5</v>
      </c>
      <c r="J9806">
        <f t="shared" si="153"/>
        <v>40</v>
      </c>
    </row>
    <row r="9807" spans="1:10" x14ac:dyDescent="0.3">
      <c r="A9807" t="s">
        <v>9562</v>
      </c>
      <c r="C9807" s="18">
        <v>400</v>
      </c>
      <c r="D9807" s="1"/>
      <c r="E9807" s="1">
        <v>2</v>
      </c>
      <c r="F9807" s="1">
        <v>1</v>
      </c>
      <c r="G9807" s="1">
        <v>0</v>
      </c>
      <c r="H9807" s="1">
        <v>1</v>
      </c>
      <c r="I9807" s="15">
        <v>0.5</v>
      </c>
      <c r="J9807">
        <f t="shared" si="153"/>
        <v>40</v>
      </c>
    </row>
    <row r="9808" spans="1:10" x14ac:dyDescent="0.3">
      <c r="A9808" t="s">
        <v>9563</v>
      </c>
      <c r="C9808" s="18">
        <v>400</v>
      </c>
      <c r="D9808" s="1"/>
      <c r="E9808" s="1">
        <v>2</v>
      </c>
      <c r="F9808" s="1">
        <v>1</v>
      </c>
      <c r="G9808" s="1">
        <v>0</v>
      </c>
      <c r="H9808" s="1">
        <v>1</v>
      </c>
      <c r="I9808" s="15">
        <v>0.5</v>
      </c>
      <c r="J9808">
        <f t="shared" si="153"/>
        <v>40</v>
      </c>
    </row>
    <row r="9809" spans="1:10" x14ac:dyDescent="0.3">
      <c r="A9809" t="s">
        <v>9564</v>
      </c>
      <c r="C9809" s="18">
        <v>400</v>
      </c>
      <c r="D9809" s="1"/>
      <c r="E9809" s="1">
        <v>2</v>
      </c>
      <c r="F9809" s="1">
        <v>1</v>
      </c>
      <c r="G9809" s="1">
        <v>0</v>
      </c>
      <c r="H9809" s="1">
        <v>1</v>
      </c>
      <c r="I9809" s="15">
        <v>0.5</v>
      </c>
      <c r="J9809">
        <f t="shared" si="153"/>
        <v>40</v>
      </c>
    </row>
    <row r="9810" spans="1:10" x14ac:dyDescent="0.3">
      <c r="A9810" t="s">
        <v>9565</v>
      </c>
      <c r="C9810" s="18">
        <v>400</v>
      </c>
      <c r="D9810" s="1"/>
      <c r="E9810" s="1">
        <v>2</v>
      </c>
      <c r="F9810" s="1">
        <v>1</v>
      </c>
      <c r="G9810" s="1">
        <v>0</v>
      </c>
      <c r="H9810" s="1">
        <v>1</v>
      </c>
      <c r="I9810" s="15">
        <v>0.5</v>
      </c>
      <c r="J9810">
        <f t="shared" si="153"/>
        <v>40</v>
      </c>
    </row>
    <row r="9811" spans="1:10" x14ac:dyDescent="0.3">
      <c r="A9811" t="s">
        <v>9566</v>
      </c>
      <c r="C9811" s="18">
        <v>400</v>
      </c>
      <c r="D9811" s="1"/>
      <c r="E9811" s="1">
        <v>2</v>
      </c>
      <c r="F9811" s="1">
        <v>1</v>
      </c>
      <c r="G9811" s="1">
        <v>0</v>
      </c>
      <c r="H9811" s="1">
        <v>1</v>
      </c>
      <c r="I9811" s="15">
        <v>0.5</v>
      </c>
      <c r="J9811">
        <f t="shared" si="153"/>
        <v>40</v>
      </c>
    </row>
    <row r="9812" spans="1:10" x14ac:dyDescent="0.3">
      <c r="A9812" t="s">
        <v>9567</v>
      </c>
      <c r="C9812" s="18">
        <v>400</v>
      </c>
      <c r="D9812" s="1"/>
      <c r="E9812" s="1">
        <v>2</v>
      </c>
      <c r="F9812" s="1">
        <v>1</v>
      </c>
      <c r="G9812" s="1">
        <v>0</v>
      </c>
      <c r="H9812" s="1">
        <v>1</v>
      </c>
      <c r="I9812" s="15">
        <v>0.5</v>
      </c>
      <c r="J9812">
        <f t="shared" si="153"/>
        <v>40</v>
      </c>
    </row>
    <row r="9813" spans="1:10" x14ac:dyDescent="0.3">
      <c r="A9813" t="s">
        <v>9568</v>
      </c>
      <c r="C9813" s="18">
        <v>400</v>
      </c>
      <c r="D9813" s="1"/>
      <c r="E9813" s="1">
        <v>2</v>
      </c>
      <c r="F9813" s="1">
        <v>1</v>
      </c>
      <c r="G9813" s="1">
        <v>0</v>
      </c>
      <c r="H9813" s="1">
        <v>1</v>
      </c>
      <c r="I9813" s="15">
        <v>0.5</v>
      </c>
      <c r="J9813">
        <f t="shared" si="153"/>
        <v>40</v>
      </c>
    </row>
    <row r="9814" spans="1:10" x14ac:dyDescent="0.3">
      <c r="A9814" t="s">
        <v>9569</v>
      </c>
      <c r="C9814" s="18">
        <v>400</v>
      </c>
      <c r="D9814" s="1"/>
      <c r="E9814" s="1">
        <v>2</v>
      </c>
      <c r="F9814" s="1">
        <v>1</v>
      </c>
      <c r="G9814" s="1">
        <v>0</v>
      </c>
      <c r="H9814" s="1">
        <v>1</v>
      </c>
      <c r="I9814" s="15">
        <v>0.5</v>
      </c>
      <c r="J9814">
        <f t="shared" si="153"/>
        <v>40</v>
      </c>
    </row>
    <row r="9815" spans="1:10" x14ac:dyDescent="0.3">
      <c r="A9815" t="s">
        <v>9570</v>
      </c>
      <c r="C9815" s="18">
        <v>400</v>
      </c>
      <c r="D9815" s="1"/>
      <c r="E9815" s="1">
        <v>2</v>
      </c>
      <c r="F9815" s="1">
        <v>1</v>
      </c>
      <c r="G9815" s="1">
        <v>0</v>
      </c>
      <c r="H9815" s="1">
        <v>1</v>
      </c>
      <c r="I9815" s="15">
        <v>0.5</v>
      </c>
      <c r="J9815">
        <f t="shared" si="153"/>
        <v>40</v>
      </c>
    </row>
    <row r="9816" spans="1:10" x14ac:dyDescent="0.3">
      <c r="A9816" t="s">
        <v>9571</v>
      </c>
      <c r="C9816" s="18">
        <v>400</v>
      </c>
      <c r="D9816" s="1"/>
      <c r="E9816" s="1">
        <v>2</v>
      </c>
      <c r="F9816" s="1">
        <v>1</v>
      </c>
      <c r="G9816" s="1">
        <v>0</v>
      </c>
      <c r="H9816" s="1">
        <v>1</v>
      </c>
      <c r="I9816" s="15">
        <v>0.5</v>
      </c>
      <c r="J9816">
        <f t="shared" si="153"/>
        <v>40</v>
      </c>
    </row>
    <row r="9817" spans="1:10" x14ac:dyDescent="0.3">
      <c r="A9817">
        <v>4</v>
      </c>
      <c r="C9817" s="18">
        <v>400</v>
      </c>
      <c r="D9817" s="1"/>
      <c r="E9817" s="1">
        <v>1</v>
      </c>
      <c r="F9817" s="1">
        <v>0</v>
      </c>
      <c r="G9817" s="1">
        <v>1</v>
      </c>
      <c r="H9817" s="1">
        <v>0</v>
      </c>
      <c r="I9817" s="15">
        <v>0.5</v>
      </c>
      <c r="J9817">
        <f t="shared" si="153"/>
        <v>40</v>
      </c>
    </row>
    <row r="9818" spans="1:10" x14ac:dyDescent="0.3">
      <c r="A9818" t="s">
        <v>9572</v>
      </c>
      <c r="C9818" s="18">
        <v>400</v>
      </c>
      <c r="D9818" s="1"/>
      <c r="E9818" s="1">
        <v>1</v>
      </c>
      <c r="F9818" s="1">
        <v>0</v>
      </c>
      <c r="G9818" s="1">
        <v>1</v>
      </c>
      <c r="H9818" s="1">
        <v>0</v>
      </c>
      <c r="I9818" s="15">
        <v>0.5</v>
      </c>
      <c r="J9818">
        <f t="shared" si="153"/>
        <v>40</v>
      </c>
    </row>
    <row r="9819" spans="1:10" x14ac:dyDescent="0.3">
      <c r="A9819" t="s">
        <v>9573</v>
      </c>
      <c r="C9819" s="18">
        <v>400</v>
      </c>
      <c r="D9819" s="1"/>
      <c r="E9819" s="1">
        <v>2</v>
      </c>
      <c r="F9819" s="1">
        <v>1</v>
      </c>
      <c r="G9819" s="1">
        <v>0</v>
      </c>
      <c r="H9819" s="1">
        <v>1</v>
      </c>
      <c r="I9819" s="15">
        <v>0.5</v>
      </c>
      <c r="J9819">
        <f t="shared" si="153"/>
        <v>40</v>
      </c>
    </row>
    <row r="9820" spans="1:10" x14ac:dyDescent="0.3">
      <c r="A9820" t="s">
        <v>9574</v>
      </c>
      <c r="C9820" s="18">
        <v>400</v>
      </c>
      <c r="D9820" s="1"/>
      <c r="E9820" s="1">
        <v>2</v>
      </c>
      <c r="F9820" s="1">
        <v>1</v>
      </c>
      <c r="G9820" s="1">
        <v>0</v>
      </c>
      <c r="H9820" s="1">
        <v>1</v>
      </c>
      <c r="I9820" s="15">
        <v>0.5</v>
      </c>
      <c r="J9820">
        <f t="shared" si="153"/>
        <v>40</v>
      </c>
    </row>
    <row r="9821" spans="1:10" x14ac:dyDescent="0.3">
      <c r="A9821" t="s">
        <v>9575</v>
      </c>
      <c r="C9821" s="18">
        <v>400</v>
      </c>
      <c r="D9821" s="1"/>
      <c r="E9821" s="1">
        <v>2</v>
      </c>
      <c r="F9821" s="1">
        <v>1</v>
      </c>
      <c r="G9821" s="1">
        <v>0</v>
      </c>
      <c r="H9821" s="1">
        <v>1</v>
      </c>
      <c r="I9821" s="15">
        <v>0.5</v>
      </c>
      <c r="J9821">
        <f t="shared" si="153"/>
        <v>40</v>
      </c>
    </row>
    <row r="9822" spans="1:10" x14ac:dyDescent="0.3">
      <c r="A9822" t="s">
        <v>9576</v>
      </c>
      <c r="C9822" s="18">
        <v>400</v>
      </c>
      <c r="D9822" s="1"/>
      <c r="E9822" s="1">
        <v>2</v>
      </c>
      <c r="F9822" s="1">
        <v>1</v>
      </c>
      <c r="G9822" s="1">
        <v>0</v>
      </c>
      <c r="H9822" s="1">
        <v>1</v>
      </c>
      <c r="I9822" s="15">
        <v>0.5</v>
      </c>
      <c r="J9822">
        <f t="shared" si="153"/>
        <v>40</v>
      </c>
    </row>
    <row r="9823" spans="1:10" x14ac:dyDescent="0.3">
      <c r="A9823" t="s">
        <v>9577</v>
      </c>
      <c r="C9823" s="18">
        <v>400</v>
      </c>
      <c r="D9823" s="1"/>
      <c r="E9823" s="1">
        <v>2</v>
      </c>
      <c r="F9823" s="1">
        <v>1</v>
      </c>
      <c r="G9823" s="1">
        <v>0</v>
      </c>
      <c r="H9823" s="1">
        <v>1</v>
      </c>
      <c r="I9823" s="15">
        <v>0.5</v>
      </c>
      <c r="J9823">
        <f t="shared" si="153"/>
        <v>40</v>
      </c>
    </row>
    <row r="9824" spans="1:10" x14ac:dyDescent="0.3">
      <c r="A9824" t="s">
        <v>9578</v>
      </c>
      <c r="C9824" s="18">
        <v>400</v>
      </c>
      <c r="D9824" s="1"/>
      <c r="E9824" s="1">
        <v>1</v>
      </c>
      <c r="F9824" s="1">
        <v>0</v>
      </c>
      <c r="G9824" s="1">
        <v>1</v>
      </c>
      <c r="H9824" s="1">
        <v>0</v>
      </c>
      <c r="I9824" s="15">
        <v>0.5</v>
      </c>
      <c r="J9824">
        <f t="shared" si="153"/>
        <v>40</v>
      </c>
    </row>
    <row r="9825" spans="1:10" x14ac:dyDescent="0.3">
      <c r="A9825" t="s">
        <v>9579</v>
      </c>
      <c r="C9825" s="18">
        <v>400</v>
      </c>
      <c r="D9825" s="1"/>
      <c r="E9825" s="1">
        <v>1</v>
      </c>
      <c r="F9825" s="1">
        <v>0</v>
      </c>
      <c r="G9825" s="1">
        <v>1</v>
      </c>
      <c r="H9825" s="1">
        <v>0</v>
      </c>
      <c r="I9825" s="15">
        <v>0.5</v>
      </c>
      <c r="J9825">
        <f t="shared" si="153"/>
        <v>40</v>
      </c>
    </row>
    <row r="9826" spans="1:10" x14ac:dyDescent="0.3">
      <c r="A9826" t="s">
        <v>9580</v>
      </c>
      <c r="C9826" s="18">
        <v>400</v>
      </c>
      <c r="D9826" s="1"/>
      <c r="E9826" s="1">
        <v>2</v>
      </c>
      <c r="F9826" s="1">
        <v>1</v>
      </c>
      <c r="G9826" s="1">
        <v>0</v>
      </c>
      <c r="H9826" s="1">
        <v>1</v>
      </c>
      <c r="I9826" s="15">
        <v>0.5</v>
      </c>
      <c r="J9826">
        <f t="shared" si="153"/>
        <v>40</v>
      </c>
    </row>
    <row r="9827" spans="1:10" x14ac:dyDescent="0.3">
      <c r="A9827" t="s">
        <v>9581</v>
      </c>
      <c r="C9827" s="18">
        <v>400</v>
      </c>
      <c r="D9827" s="1"/>
      <c r="E9827" s="1">
        <v>2</v>
      </c>
      <c r="F9827" s="1">
        <v>1</v>
      </c>
      <c r="G9827" s="1">
        <v>0</v>
      </c>
      <c r="H9827" s="1">
        <v>1</v>
      </c>
      <c r="I9827" s="15">
        <v>0.5</v>
      </c>
      <c r="J9827">
        <f t="shared" si="153"/>
        <v>40</v>
      </c>
    </row>
    <row r="9828" spans="1:10" x14ac:dyDescent="0.3">
      <c r="A9828" t="s">
        <v>9582</v>
      </c>
      <c r="C9828" s="18">
        <v>400</v>
      </c>
      <c r="D9828" s="1"/>
      <c r="E9828" s="1">
        <v>1</v>
      </c>
      <c r="F9828" s="1">
        <v>0</v>
      </c>
      <c r="G9828" s="1">
        <v>1</v>
      </c>
      <c r="H9828" s="1">
        <v>0</v>
      </c>
      <c r="I9828" s="15">
        <v>0.5</v>
      </c>
      <c r="J9828">
        <f t="shared" si="153"/>
        <v>40</v>
      </c>
    </row>
    <row r="9829" spans="1:10" x14ac:dyDescent="0.3">
      <c r="A9829" t="s">
        <v>9583</v>
      </c>
      <c r="C9829" s="18">
        <v>400</v>
      </c>
      <c r="D9829" s="1"/>
      <c r="E9829" s="1">
        <v>1</v>
      </c>
      <c r="F9829" s="1">
        <v>0</v>
      </c>
      <c r="G9829" s="1">
        <v>1</v>
      </c>
      <c r="H9829" s="1">
        <v>0</v>
      </c>
      <c r="I9829" s="15">
        <v>0.5</v>
      </c>
      <c r="J9829">
        <f t="shared" si="153"/>
        <v>40</v>
      </c>
    </row>
    <row r="9830" spans="1:10" x14ac:dyDescent="0.3">
      <c r="A9830" t="s">
        <v>9584</v>
      </c>
      <c r="C9830" s="18">
        <v>400</v>
      </c>
      <c r="D9830" s="1"/>
      <c r="E9830" s="1">
        <v>7</v>
      </c>
      <c r="F9830" s="1">
        <v>5</v>
      </c>
      <c r="G9830" s="1">
        <v>0</v>
      </c>
      <c r="H9830" s="1">
        <v>2</v>
      </c>
      <c r="I9830" s="15">
        <v>0.7142857142857143</v>
      </c>
      <c r="J9830">
        <f t="shared" si="153"/>
        <v>40</v>
      </c>
    </row>
    <row r="9831" spans="1:10" x14ac:dyDescent="0.3">
      <c r="A9831" t="s">
        <v>9585</v>
      </c>
      <c r="C9831" s="18">
        <v>400</v>
      </c>
      <c r="D9831" s="1"/>
      <c r="E9831" s="1">
        <v>1</v>
      </c>
      <c r="F9831" s="1">
        <v>0</v>
      </c>
      <c r="G9831" s="1">
        <v>1</v>
      </c>
      <c r="H9831" s="1">
        <v>0</v>
      </c>
      <c r="I9831" s="15">
        <v>0.5</v>
      </c>
      <c r="J9831">
        <f t="shared" si="153"/>
        <v>40</v>
      </c>
    </row>
    <row r="9832" spans="1:10" x14ac:dyDescent="0.3">
      <c r="A9832" t="s">
        <v>9586</v>
      </c>
      <c r="C9832" s="18">
        <v>400</v>
      </c>
      <c r="D9832" s="1"/>
      <c r="E9832" s="1">
        <v>1</v>
      </c>
      <c r="F9832" s="1">
        <v>0</v>
      </c>
      <c r="G9832" s="1">
        <v>1</v>
      </c>
      <c r="H9832" s="1">
        <v>0</v>
      </c>
      <c r="I9832" s="15">
        <v>0.5</v>
      </c>
      <c r="J9832">
        <f t="shared" si="153"/>
        <v>40</v>
      </c>
    </row>
    <row r="9833" spans="1:10" x14ac:dyDescent="0.3">
      <c r="A9833" t="s">
        <v>9587</v>
      </c>
      <c r="C9833" s="18">
        <v>400</v>
      </c>
      <c r="D9833" s="1"/>
      <c r="E9833" s="1">
        <v>1</v>
      </c>
      <c r="F9833" s="1">
        <v>1</v>
      </c>
      <c r="G9833" s="1">
        <v>0</v>
      </c>
      <c r="H9833" s="1">
        <v>0</v>
      </c>
      <c r="I9833" s="15">
        <v>1</v>
      </c>
      <c r="J9833">
        <f t="shared" si="153"/>
        <v>40</v>
      </c>
    </row>
    <row r="9834" spans="1:10" x14ac:dyDescent="0.3">
      <c r="A9834" t="s">
        <v>9588</v>
      </c>
      <c r="C9834" s="18">
        <v>400</v>
      </c>
      <c r="D9834" s="1"/>
      <c r="E9834" s="1">
        <v>1</v>
      </c>
      <c r="F9834" s="1">
        <v>1</v>
      </c>
      <c r="G9834" s="1">
        <v>0</v>
      </c>
      <c r="H9834" s="1">
        <v>0</v>
      </c>
      <c r="I9834" s="15">
        <v>1</v>
      </c>
      <c r="J9834">
        <f t="shared" si="153"/>
        <v>40</v>
      </c>
    </row>
    <row r="9835" spans="1:10" x14ac:dyDescent="0.3">
      <c r="A9835" t="s">
        <v>9589</v>
      </c>
      <c r="C9835" s="18">
        <v>400</v>
      </c>
      <c r="D9835" s="1"/>
      <c r="E9835" s="1">
        <v>1</v>
      </c>
      <c r="F9835" s="1">
        <v>1</v>
      </c>
      <c r="G9835" s="1">
        <v>0</v>
      </c>
      <c r="H9835" s="1">
        <v>0</v>
      </c>
      <c r="I9835" s="15">
        <v>1</v>
      </c>
      <c r="J9835">
        <f t="shared" si="153"/>
        <v>40</v>
      </c>
    </row>
    <row r="9836" spans="1:10" x14ac:dyDescent="0.3">
      <c r="A9836" t="s">
        <v>9590</v>
      </c>
      <c r="C9836" s="18">
        <v>400</v>
      </c>
      <c r="D9836" s="1"/>
      <c r="E9836" s="1">
        <v>1</v>
      </c>
      <c r="F9836" s="1">
        <v>1</v>
      </c>
      <c r="G9836" s="1">
        <v>0</v>
      </c>
      <c r="H9836" s="1">
        <v>0</v>
      </c>
      <c r="I9836" s="15">
        <v>1</v>
      </c>
      <c r="J9836">
        <f t="shared" si="153"/>
        <v>40</v>
      </c>
    </row>
    <row r="9837" spans="1:10" x14ac:dyDescent="0.3">
      <c r="A9837" t="s">
        <v>9591</v>
      </c>
      <c r="C9837" s="18">
        <v>400</v>
      </c>
      <c r="D9837" s="1"/>
      <c r="E9837" s="1">
        <v>1</v>
      </c>
      <c r="F9837" s="1">
        <v>1</v>
      </c>
      <c r="G9837" s="1">
        <v>0</v>
      </c>
      <c r="H9837" s="1">
        <v>0</v>
      </c>
      <c r="I9837" s="15">
        <v>1</v>
      </c>
      <c r="J9837">
        <f t="shared" si="153"/>
        <v>40</v>
      </c>
    </row>
    <row r="9838" spans="1:10" x14ac:dyDescent="0.3">
      <c r="A9838" t="s">
        <v>9592</v>
      </c>
      <c r="C9838" s="18">
        <v>400</v>
      </c>
      <c r="D9838" s="1"/>
      <c r="E9838" s="1">
        <v>1</v>
      </c>
      <c r="F9838" s="1">
        <v>1</v>
      </c>
      <c r="G9838" s="1">
        <v>0</v>
      </c>
      <c r="H9838" s="1">
        <v>0</v>
      </c>
      <c r="I9838" s="15">
        <v>1</v>
      </c>
      <c r="J9838">
        <f t="shared" si="153"/>
        <v>40</v>
      </c>
    </row>
    <row r="9839" spans="1:10" x14ac:dyDescent="0.3">
      <c r="A9839" t="s">
        <v>9593</v>
      </c>
      <c r="C9839" s="18">
        <v>400</v>
      </c>
      <c r="D9839" s="1"/>
      <c r="E9839" s="1">
        <v>1</v>
      </c>
      <c r="F9839" s="1">
        <v>1</v>
      </c>
      <c r="G9839" s="1">
        <v>0</v>
      </c>
      <c r="H9839" s="1">
        <v>0</v>
      </c>
      <c r="I9839" s="15">
        <v>1</v>
      </c>
      <c r="J9839">
        <f t="shared" si="153"/>
        <v>40</v>
      </c>
    </row>
    <row r="9840" spans="1:10" x14ac:dyDescent="0.3">
      <c r="A9840" t="s">
        <v>9594</v>
      </c>
      <c r="C9840" s="18">
        <v>400</v>
      </c>
      <c r="D9840" s="1"/>
      <c r="E9840" s="1">
        <v>3</v>
      </c>
      <c r="F9840" s="1">
        <v>1</v>
      </c>
      <c r="G9840" s="1">
        <v>1</v>
      </c>
      <c r="H9840" s="1">
        <v>1</v>
      </c>
      <c r="I9840" s="15">
        <v>0.5</v>
      </c>
      <c r="J9840">
        <f t="shared" si="153"/>
        <v>40</v>
      </c>
    </row>
    <row r="9841" spans="1:10" x14ac:dyDescent="0.3">
      <c r="A9841" t="s">
        <v>9595</v>
      </c>
      <c r="C9841" s="18">
        <v>400</v>
      </c>
      <c r="D9841" s="1"/>
      <c r="E9841" s="1">
        <v>3</v>
      </c>
      <c r="F9841" s="1">
        <v>1</v>
      </c>
      <c r="G9841" s="1">
        <v>1</v>
      </c>
      <c r="H9841" s="1">
        <v>1</v>
      </c>
      <c r="I9841" s="15">
        <v>0.5</v>
      </c>
      <c r="J9841">
        <f t="shared" si="153"/>
        <v>40</v>
      </c>
    </row>
    <row r="9842" spans="1:10" x14ac:dyDescent="0.3">
      <c r="A9842" t="s">
        <v>9596</v>
      </c>
      <c r="C9842" s="18">
        <v>400</v>
      </c>
      <c r="D9842" s="1"/>
      <c r="E9842" s="1">
        <v>1</v>
      </c>
      <c r="F9842" s="1">
        <v>1</v>
      </c>
      <c r="G9842" s="1">
        <v>0</v>
      </c>
      <c r="H9842" s="1">
        <v>0</v>
      </c>
      <c r="I9842" s="15">
        <v>1</v>
      </c>
      <c r="J9842">
        <f t="shared" si="153"/>
        <v>40</v>
      </c>
    </row>
    <row r="9843" spans="1:10" x14ac:dyDescent="0.3">
      <c r="A9843" t="s">
        <v>9597</v>
      </c>
      <c r="C9843" s="18">
        <v>400</v>
      </c>
      <c r="D9843" s="1"/>
      <c r="E9843" s="1">
        <v>1</v>
      </c>
      <c r="F9843" s="1">
        <v>1</v>
      </c>
      <c r="G9843" s="1">
        <v>0</v>
      </c>
      <c r="H9843" s="1">
        <v>0</v>
      </c>
      <c r="I9843" s="15">
        <v>1</v>
      </c>
      <c r="J9843">
        <f t="shared" si="153"/>
        <v>40</v>
      </c>
    </row>
    <row r="9844" spans="1:10" x14ac:dyDescent="0.3">
      <c r="A9844" t="s">
        <v>9598</v>
      </c>
      <c r="C9844" s="18">
        <v>400</v>
      </c>
      <c r="D9844" s="1"/>
      <c r="E9844" s="1">
        <v>2</v>
      </c>
      <c r="F9844" s="1">
        <v>1</v>
      </c>
      <c r="G9844" s="1">
        <v>0</v>
      </c>
      <c r="H9844" s="1">
        <v>1</v>
      </c>
      <c r="I9844" s="15">
        <v>0.5</v>
      </c>
      <c r="J9844">
        <f t="shared" si="153"/>
        <v>40</v>
      </c>
    </row>
    <row r="9845" spans="1:10" x14ac:dyDescent="0.3">
      <c r="A9845" t="s">
        <v>9599</v>
      </c>
      <c r="C9845" s="18">
        <v>400</v>
      </c>
      <c r="D9845" s="1"/>
      <c r="E9845" s="1">
        <v>2</v>
      </c>
      <c r="F9845" s="1">
        <v>1</v>
      </c>
      <c r="G9845" s="1">
        <v>0</v>
      </c>
      <c r="H9845" s="1">
        <v>1</v>
      </c>
      <c r="I9845" s="15">
        <v>0.5</v>
      </c>
      <c r="J9845">
        <f t="shared" si="153"/>
        <v>40</v>
      </c>
    </row>
    <row r="9846" spans="1:10" x14ac:dyDescent="0.3">
      <c r="A9846" t="s">
        <v>9600</v>
      </c>
      <c r="C9846" s="18">
        <v>400</v>
      </c>
      <c r="D9846" s="1"/>
      <c r="E9846" s="1">
        <v>2</v>
      </c>
      <c r="F9846" s="1">
        <v>1</v>
      </c>
      <c r="G9846" s="1">
        <v>0</v>
      </c>
      <c r="H9846" s="1">
        <v>1</v>
      </c>
      <c r="I9846" s="15">
        <v>0.5</v>
      </c>
      <c r="J9846">
        <f t="shared" si="153"/>
        <v>40</v>
      </c>
    </row>
    <row r="9847" spans="1:10" x14ac:dyDescent="0.3">
      <c r="A9847" t="s">
        <v>9601</v>
      </c>
      <c r="C9847" s="18">
        <v>400</v>
      </c>
      <c r="D9847" s="1"/>
      <c r="E9847" s="1">
        <v>1</v>
      </c>
      <c r="F9847" s="1">
        <v>1</v>
      </c>
      <c r="G9847" s="1">
        <v>0</v>
      </c>
      <c r="H9847" s="1">
        <v>0</v>
      </c>
      <c r="I9847" s="15">
        <v>1</v>
      </c>
      <c r="J9847">
        <f t="shared" si="153"/>
        <v>40</v>
      </c>
    </row>
    <row r="9848" spans="1:10" x14ac:dyDescent="0.3">
      <c r="A9848" t="s">
        <v>9602</v>
      </c>
      <c r="C9848" s="18">
        <v>400</v>
      </c>
      <c r="D9848" s="1"/>
      <c r="E9848" s="1">
        <v>1</v>
      </c>
      <c r="F9848" s="1">
        <v>1</v>
      </c>
      <c r="G9848" s="1">
        <v>0</v>
      </c>
      <c r="H9848" s="1">
        <v>0</v>
      </c>
      <c r="I9848" s="15">
        <v>1</v>
      </c>
      <c r="J9848">
        <f t="shared" si="153"/>
        <v>40</v>
      </c>
    </row>
    <row r="9849" spans="1:10" x14ac:dyDescent="0.3">
      <c r="A9849" t="s">
        <v>9603</v>
      </c>
      <c r="C9849" s="18">
        <v>400</v>
      </c>
      <c r="D9849" s="1"/>
      <c r="E9849" s="1">
        <v>4</v>
      </c>
      <c r="F9849" s="1">
        <v>2</v>
      </c>
      <c r="G9849" s="1">
        <v>0</v>
      </c>
      <c r="H9849" s="1">
        <v>2</v>
      </c>
      <c r="I9849" s="15">
        <v>0.5</v>
      </c>
      <c r="J9849">
        <f t="shared" si="153"/>
        <v>40</v>
      </c>
    </row>
    <row r="9850" spans="1:10" x14ac:dyDescent="0.3">
      <c r="A9850" t="s">
        <v>9604</v>
      </c>
      <c r="C9850" s="18">
        <v>400</v>
      </c>
      <c r="D9850" s="1"/>
      <c r="E9850" s="1">
        <v>2</v>
      </c>
      <c r="F9850" s="1">
        <v>1</v>
      </c>
      <c r="G9850" s="1">
        <v>0</v>
      </c>
      <c r="H9850" s="1">
        <v>1</v>
      </c>
      <c r="I9850" s="15">
        <v>0.5</v>
      </c>
      <c r="J9850">
        <f t="shared" si="153"/>
        <v>40</v>
      </c>
    </row>
    <row r="9851" spans="1:10" x14ac:dyDescent="0.3">
      <c r="A9851" t="s">
        <v>9605</v>
      </c>
      <c r="C9851" s="18">
        <v>400</v>
      </c>
      <c r="D9851" s="1"/>
      <c r="E9851" s="1">
        <v>1</v>
      </c>
      <c r="F9851" s="1">
        <v>0</v>
      </c>
      <c r="G9851" s="1">
        <v>1</v>
      </c>
      <c r="H9851" s="1">
        <v>0</v>
      </c>
      <c r="I9851" s="15">
        <v>0.5</v>
      </c>
      <c r="J9851">
        <f t="shared" si="153"/>
        <v>40</v>
      </c>
    </row>
    <row r="9852" spans="1:10" x14ac:dyDescent="0.3">
      <c r="A9852" t="s">
        <v>9606</v>
      </c>
      <c r="C9852" s="18">
        <v>400</v>
      </c>
      <c r="D9852" s="1"/>
      <c r="E9852" s="1">
        <v>1</v>
      </c>
      <c r="F9852" s="1">
        <v>0</v>
      </c>
      <c r="G9852" s="1">
        <v>1</v>
      </c>
      <c r="H9852" s="1">
        <v>0</v>
      </c>
      <c r="I9852" s="15">
        <v>0.5</v>
      </c>
      <c r="J9852">
        <f t="shared" si="153"/>
        <v>40</v>
      </c>
    </row>
    <row r="9853" spans="1:10" x14ac:dyDescent="0.3">
      <c r="A9853" t="s">
        <v>9607</v>
      </c>
      <c r="C9853" s="18">
        <v>400</v>
      </c>
      <c r="D9853" s="1"/>
      <c r="E9853" s="1">
        <v>1</v>
      </c>
      <c r="F9853" s="1">
        <v>0</v>
      </c>
      <c r="G9853" s="1">
        <v>1</v>
      </c>
      <c r="H9853" s="1">
        <v>0</v>
      </c>
      <c r="I9853" s="15">
        <v>0.5</v>
      </c>
      <c r="J9853">
        <f t="shared" si="153"/>
        <v>40</v>
      </c>
    </row>
    <row r="9854" spans="1:10" x14ac:dyDescent="0.3">
      <c r="A9854" t="s">
        <v>9608</v>
      </c>
      <c r="C9854" s="18">
        <v>400</v>
      </c>
      <c r="D9854" s="1"/>
      <c r="E9854" s="1">
        <v>1</v>
      </c>
      <c r="F9854" s="1">
        <v>0</v>
      </c>
      <c r="G9854" s="1">
        <v>1</v>
      </c>
      <c r="H9854" s="1">
        <v>0</v>
      </c>
      <c r="I9854" s="15">
        <v>0.5</v>
      </c>
      <c r="J9854">
        <f t="shared" si="153"/>
        <v>40</v>
      </c>
    </row>
    <row r="9855" spans="1:10" x14ac:dyDescent="0.3">
      <c r="A9855" t="s">
        <v>9609</v>
      </c>
      <c r="C9855" s="18">
        <v>400</v>
      </c>
      <c r="D9855" s="1"/>
      <c r="E9855" s="1">
        <v>1</v>
      </c>
      <c r="F9855" s="1">
        <v>1</v>
      </c>
      <c r="G9855" s="1">
        <v>0</v>
      </c>
      <c r="H9855" s="1">
        <v>0</v>
      </c>
      <c r="I9855" s="15">
        <v>1</v>
      </c>
      <c r="J9855">
        <f t="shared" si="153"/>
        <v>40</v>
      </c>
    </row>
    <row r="9856" spans="1:10" x14ac:dyDescent="0.3">
      <c r="A9856" t="s">
        <v>9610</v>
      </c>
      <c r="C9856" s="18">
        <v>400</v>
      </c>
      <c r="D9856" s="1"/>
      <c r="E9856" s="1">
        <v>1</v>
      </c>
      <c r="F9856" s="1">
        <v>1</v>
      </c>
      <c r="G9856" s="1">
        <v>0</v>
      </c>
      <c r="H9856" s="1">
        <v>0</v>
      </c>
      <c r="I9856" s="15">
        <v>1</v>
      </c>
      <c r="J9856">
        <f t="shared" si="153"/>
        <v>40</v>
      </c>
    </row>
    <row r="9857" spans="1:10" x14ac:dyDescent="0.3">
      <c r="A9857" t="s">
        <v>9611</v>
      </c>
      <c r="C9857" s="18">
        <v>400</v>
      </c>
      <c r="D9857" s="1"/>
      <c r="E9857" s="1">
        <v>2</v>
      </c>
      <c r="F9857" s="1">
        <v>1</v>
      </c>
      <c r="G9857" s="1">
        <v>0</v>
      </c>
      <c r="H9857" s="1">
        <v>1</v>
      </c>
      <c r="I9857" s="15">
        <v>0.5</v>
      </c>
      <c r="J9857">
        <f t="shared" si="153"/>
        <v>40</v>
      </c>
    </row>
    <row r="9858" spans="1:10" x14ac:dyDescent="0.3">
      <c r="A9858" t="s">
        <v>9612</v>
      </c>
      <c r="C9858" s="18">
        <v>400</v>
      </c>
      <c r="D9858" s="1"/>
      <c r="E9858" s="1">
        <v>3</v>
      </c>
      <c r="F9858" s="1">
        <v>0</v>
      </c>
      <c r="G9858" s="1">
        <v>3</v>
      </c>
      <c r="H9858" s="1">
        <v>0</v>
      </c>
      <c r="I9858" s="15">
        <v>0.5</v>
      </c>
      <c r="J9858">
        <f t="shared" si="153"/>
        <v>40</v>
      </c>
    </row>
    <row r="9859" spans="1:10" x14ac:dyDescent="0.3">
      <c r="A9859" t="s">
        <v>9613</v>
      </c>
      <c r="C9859" s="18">
        <v>400</v>
      </c>
      <c r="D9859" s="1"/>
      <c r="E9859" s="1">
        <v>25</v>
      </c>
      <c r="F9859" s="1">
        <v>15</v>
      </c>
      <c r="G9859" s="1">
        <v>3</v>
      </c>
      <c r="H9859" s="1">
        <v>7</v>
      </c>
      <c r="I9859" s="15">
        <v>0.66</v>
      </c>
      <c r="J9859">
        <f t="shared" si="153"/>
        <v>40</v>
      </c>
    </row>
    <row r="9860" spans="1:10" x14ac:dyDescent="0.3">
      <c r="A9860" t="s">
        <v>9614</v>
      </c>
      <c r="C9860" s="18">
        <v>400</v>
      </c>
      <c r="D9860" s="1"/>
      <c r="E9860" s="1">
        <v>10</v>
      </c>
      <c r="F9860" s="1">
        <v>4</v>
      </c>
      <c r="G9860" s="1">
        <v>3</v>
      </c>
      <c r="H9860" s="1">
        <v>3</v>
      </c>
      <c r="I9860" s="15">
        <v>0.55000000000000004</v>
      </c>
      <c r="J9860">
        <f t="shared" ref="J9860:J9923" si="154">IF(E9860&lt;=30,40,20)</f>
        <v>40</v>
      </c>
    </row>
    <row r="9861" spans="1:10" x14ac:dyDescent="0.3">
      <c r="A9861" t="s">
        <v>9615</v>
      </c>
      <c r="C9861" s="18">
        <v>400</v>
      </c>
      <c r="D9861" s="1"/>
      <c r="E9861" s="1">
        <v>3</v>
      </c>
      <c r="F9861" s="1">
        <v>1</v>
      </c>
      <c r="G9861" s="1">
        <v>1</v>
      </c>
      <c r="H9861" s="1">
        <v>1</v>
      </c>
      <c r="I9861" s="15">
        <v>0.5</v>
      </c>
      <c r="J9861">
        <f t="shared" si="154"/>
        <v>40</v>
      </c>
    </row>
    <row r="9862" spans="1:10" x14ac:dyDescent="0.3">
      <c r="A9862" t="s">
        <v>9616</v>
      </c>
      <c r="C9862" s="18">
        <v>400</v>
      </c>
      <c r="D9862" s="1"/>
      <c r="E9862" s="1">
        <v>9</v>
      </c>
      <c r="F9862" s="1">
        <v>3</v>
      </c>
      <c r="G9862" s="1">
        <v>1</v>
      </c>
      <c r="H9862" s="1">
        <v>5</v>
      </c>
      <c r="I9862" s="15">
        <v>0.3888888888888889</v>
      </c>
      <c r="J9862">
        <f t="shared" si="154"/>
        <v>40</v>
      </c>
    </row>
    <row r="9863" spans="1:10" x14ac:dyDescent="0.3">
      <c r="A9863" t="s">
        <v>9617</v>
      </c>
      <c r="C9863" s="18">
        <v>400</v>
      </c>
      <c r="D9863" s="1"/>
      <c r="E9863" s="1">
        <v>1</v>
      </c>
      <c r="F9863" s="1">
        <v>0</v>
      </c>
      <c r="G9863" s="1">
        <v>1</v>
      </c>
      <c r="H9863" s="1">
        <v>0</v>
      </c>
      <c r="I9863" s="15">
        <v>0.5</v>
      </c>
      <c r="J9863">
        <f t="shared" si="154"/>
        <v>40</v>
      </c>
    </row>
    <row r="9864" spans="1:10" x14ac:dyDescent="0.3">
      <c r="A9864" t="s">
        <v>9618</v>
      </c>
      <c r="C9864" s="18">
        <v>400</v>
      </c>
      <c r="D9864" s="1"/>
      <c r="E9864" s="1">
        <v>1</v>
      </c>
      <c r="F9864" s="1">
        <v>1</v>
      </c>
      <c r="G9864" s="1">
        <v>0</v>
      </c>
      <c r="H9864" s="1">
        <v>0</v>
      </c>
      <c r="I9864" s="15">
        <v>1</v>
      </c>
      <c r="J9864">
        <f t="shared" si="154"/>
        <v>40</v>
      </c>
    </row>
    <row r="9865" spans="1:10" x14ac:dyDescent="0.3">
      <c r="A9865" t="s">
        <v>9619</v>
      </c>
      <c r="C9865" s="18">
        <v>400</v>
      </c>
      <c r="D9865" s="1"/>
      <c r="E9865" s="1">
        <v>1</v>
      </c>
      <c r="F9865" s="1">
        <v>1</v>
      </c>
      <c r="G9865" s="1">
        <v>0</v>
      </c>
      <c r="H9865" s="1">
        <v>0</v>
      </c>
      <c r="I9865" s="15">
        <v>1</v>
      </c>
      <c r="J9865">
        <f t="shared" si="154"/>
        <v>40</v>
      </c>
    </row>
    <row r="9866" spans="1:10" x14ac:dyDescent="0.3">
      <c r="A9866" t="s">
        <v>9620</v>
      </c>
      <c r="C9866" s="18">
        <v>400</v>
      </c>
      <c r="D9866" s="1"/>
      <c r="E9866" s="1">
        <v>1</v>
      </c>
      <c r="F9866" s="1">
        <v>1</v>
      </c>
      <c r="G9866" s="1">
        <v>0</v>
      </c>
      <c r="H9866" s="1">
        <v>0</v>
      </c>
      <c r="I9866" s="15">
        <v>1</v>
      </c>
      <c r="J9866">
        <f t="shared" si="154"/>
        <v>40</v>
      </c>
    </row>
    <row r="9867" spans="1:10" x14ac:dyDescent="0.3">
      <c r="A9867" t="s">
        <v>9621</v>
      </c>
      <c r="C9867" s="18">
        <v>400</v>
      </c>
      <c r="D9867" s="1"/>
      <c r="E9867" s="1">
        <v>6</v>
      </c>
      <c r="F9867" s="1">
        <v>0</v>
      </c>
      <c r="G9867" s="1">
        <v>1</v>
      </c>
      <c r="H9867" s="1">
        <v>5</v>
      </c>
      <c r="I9867" s="15">
        <v>8.3333333333333329E-2</v>
      </c>
      <c r="J9867">
        <f t="shared" si="154"/>
        <v>40</v>
      </c>
    </row>
    <row r="9868" spans="1:10" x14ac:dyDescent="0.3">
      <c r="A9868" t="s">
        <v>9622</v>
      </c>
      <c r="C9868" s="18">
        <v>400</v>
      </c>
      <c r="D9868" s="1"/>
      <c r="E9868" s="1">
        <v>1</v>
      </c>
      <c r="F9868" s="1">
        <v>0</v>
      </c>
      <c r="G9868" s="1">
        <v>1</v>
      </c>
      <c r="H9868" s="1">
        <v>0</v>
      </c>
      <c r="I9868" s="15">
        <v>0.5</v>
      </c>
      <c r="J9868">
        <f t="shared" si="154"/>
        <v>40</v>
      </c>
    </row>
    <row r="9869" spans="1:10" x14ac:dyDescent="0.3">
      <c r="A9869" t="s">
        <v>9623</v>
      </c>
      <c r="C9869" s="18">
        <v>400</v>
      </c>
      <c r="D9869" s="1"/>
      <c r="E9869" s="1">
        <v>9</v>
      </c>
      <c r="F9869" s="1">
        <v>1</v>
      </c>
      <c r="G9869" s="1">
        <v>1</v>
      </c>
      <c r="H9869" s="1">
        <v>7</v>
      </c>
      <c r="I9869" s="15">
        <v>0.16666666666666666</v>
      </c>
      <c r="J9869">
        <f t="shared" si="154"/>
        <v>40</v>
      </c>
    </row>
    <row r="9870" spans="1:10" x14ac:dyDescent="0.3">
      <c r="A9870" t="s">
        <v>9624</v>
      </c>
      <c r="C9870" s="18">
        <v>400</v>
      </c>
      <c r="D9870" s="1"/>
      <c r="E9870" s="1">
        <v>2</v>
      </c>
      <c r="F9870" s="1">
        <v>1</v>
      </c>
      <c r="G9870" s="1">
        <v>0</v>
      </c>
      <c r="H9870" s="1">
        <v>1</v>
      </c>
      <c r="I9870" s="15">
        <v>0.5</v>
      </c>
      <c r="J9870">
        <f t="shared" si="154"/>
        <v>40</v>
      </c>
    </row>
    <row r="9871" spans="1:10" x14ac:dyDescent="0.3">
      <c r="A9871" t="s">
        <v>9625</v>
      </c>
      <c r="C9871" s="18">
        <v>400</v>
      </c>
      <c r="D9871" s="1"/>
      <c r="E9871" s="1">
        <v>2</v>
      </c>
      <c r="F9871" s="1">
        <v>1</v>
      </c>
      <c r="G9871" s="1">
        <v>0</v>
      </c>
      <c r="H9871" s="1">
        <v>1</v>
      </c>
      <c r="I9871" s="15">
        <v>0.5</v>
      </c>
      <c r="J9871">
        <f t="shared" si="154"/>
        <v>40</v>
      </c>
    </row>
    <row r="9872" spans="1:10" x14ac:dyDescent="0.3">
      <c r="A9872" t="s">
        <v>9626</v>
      </c>
      <c r="C9872" s="18">
        <v>400</v>
      </c>
      <c r="D9872" s="1"/>
      <c r="E9872" s="1">
        <v>1</v>
      </c>
      <c r="F9872" s="1">
        <v>1</v>
      </c>
      <c r="G9872" s="1">
        <v>0</v>
      </c>
      <c r="H9872" s="1">
        <v>0</v>
      </c>
      <c r="I9872" s="15">
        <v>1</v>
      </c>
      <c r="J9872">
        <f t="shared" si="154"/>
        <v>40</v>
      </c>
    </row>
    <row r="9873" spans="1:10" x14ac:dyDescent="0.3">
      <c r="A9873" t="s">
        <v>9627</v>
      </c>
      <c r="C9873" s="18">
        <v>400</v>
      </c>
      <c r="D9873" s="1"/>
      <c r="E9873" s="1">
        <v>1</v>
      </c>
      <c r="F9873" s="1">
        <v>1</v>
      </c>
      <c r="G9873" s="1">
        <v>0</v>
      </c>
      <c r="H9873" s="1">
        <v>0</v>
      </c>
      <c r="I9873" s="15">
        <v>1</v>
      </c>
      <c r="J9873">
        <f t="shared" si="154"/>
        <v>40</v>
      </c>
    </row>
    <row r="9874" spans="1:10" x14ac:dyDescent="0.3">
      <c r="A9874" t="s">
        <v>9628</v>
      </c>
      <c r="C9874" s="18">
        <v>400</v>
      </c>
      <c r="D9874" s="1"/>
      <c r="E9874" s="1">
        <v>1</v>
      </c>
      <c r="F9874" s="1">
        <v>1</v>
      </c>
      <c r="G9874" s="1">
        <v>0</v>
      </c>
      <c r="H9874" s="1">
        <v>0</v>
      </c>
      <c r="I9874" s="15">
        <v>1</v>
      </c>
      <c r="J9874">
        <f t="shared" si="154"/>
        <v>40</v>
      </c>
    </row>
    <row r="9875" spans="1:10" x14ac:dyDescent="0.3">
      <c r="A9875" t="s">
        <v>9629</v>
      </c>
      <c r="C9875" s="18">
        <v>400</v>
      </c>
      <c r="D9875" s="1"/>
      <c r="E9875" s="1">
        <v>2</v>
      </c>
      <c r="F9875" s="1">
        <v>1</v>
      </c>
      <c r="G9875" s="1">
        <v>0</v>
      </c>
      <c r="H9875" s="1">
        <v>1</v>
      </c>
      <c r="I9875" s="15">
        <v>0.5</v>
      </c>
      <c r="J9875">
        <f t="shared" si="154"/>
        <v>40</v>
      </c>
    </row>
    <row r="9876" spans="1:10" x14ac:dyDescent="0.3">
      <c r="A9876" t="s">
        <v>9630</v>
      </c>
      <c r="C9876" s="18">
        <v>400</v>
      </c>
      <c r="D9876" s="1"/>
      <c r="E9876" s="1">
        <v>1</v>
      </c>
      <c r="F9876" s="1">
        <v>0</v>
      </c>
      <c r="G9876" s="1">
        <v>1</v>
      </c>
      <c r="H9876" s="1">
        <v>0</v>
      </c>
      <c r="I9876" s="15">
        <v>0.5</v>
      </c>
      <c r="J9876">
        <f t="shared" si="154"/>
        <v>40</v>
      </c>
    </row>
    <row r="9877" spans="1:10" x14ac:dyDescent="0.3">
      <c r="A9877" t="s">
        <v>9631</v>
      </c>
      <c r="C9877" s="18">
        <v>400</v>
      </c>
      <c r="D9877" s="1"/>
      <c r="E9877" s="1">
        <v>2</v>
      </c>
      <c r="F9877" s="1">
        <v>0</v>
      </c>
      <c r="G9877" s="1">
        <v>1</v>
      </c>
      <c r="H9877" s="1">
        <v>1</v>
      </c>
      <c r="I9877" s="15">
        <v>0.25</v>
      </c>
      <c r="J9877">
        <f t="shared" si="154"/>
        <v>40</v>
      </c>
    </row>
    <row r="9878" spans="1:10" x14ac:dyDescent="0.3">
      <c r="A9878" t="s">
        <v>9632</v>
      </c>
      <c r="C9878" s="18">
        <v>400</v>
      </c>
      <c r="D9878" s="1"/>
      <c r="E9878" s="1">
        <v>3</v>
      </c>
      <c r="F9878" s="1">
        <v>1</v>
      </c>
      <c r="G9878" s="1">
        <v>2</v>
      </c>
      <c r="H9878" s="1">
        <v>0</v>
      </c>
      <c r="I9878" s="15">
        <v>0.66666666666666663</v>
      </c>
      <c r="J9878">
        <f t="shared" si="154"/>
        <v>40</v>
      </c>
    </row>
    <row r="9879" spans="1:10" x14ac:dyDescent="0.3">
      <c r="A9879" t="s">
        <v>9633</v>
      </c>
      <c r="C9879" s="18">
        <v>400</v>
      </c>
      <c r="D9879" s="1"/>
      <c r="E9879" s="1">
        <v>6</v>
      </c>
      <c r="F9879" s="1">
        <v>0</v>
      </c>
      <c r="G9879" s="1">
        <v>1</v>
      </c>
      <c r="H9879" s="1">
        <v>5</v>
      </c>
      <c r="I9879" s="15">
        <v>8.3333333333333329E-2</v>
      </c>
      <c r="J9879">
        <f t="shared" si="154"/>
        <v>40</v>
      </c>
    </row>
    <row r="9880" spans="1:10" x14ac:dyDescent="0.3">
      <c r="A9880" t="s">
        <v>9634</v>
      </c>
      <c r="C9880" s="18">
        <v>400</v>
      </c>
      <c r="D9880" s="1"/>
      <c r="E9880" s="1">
        <v>5</v>
      </c>
      <c r="F9880" s="1">
        <v>2</v>
      </c>
      <c r="G9880" s="1">
        <v>1</v>
      </c>
      <c r="H9880" s="1">
        <v>2</v>
      </c>
      <c r="I9880" s="15">
        <v>0.5</v>
      </c>
      <c r="J9880">
        <f t="shared" si="154"/>
        <v>40</v>
      </c>
    </row>
    <row r="9881" spans="1:10" x14ac:dyDescent="0.3">
      <c r="A9881" t="s">
        <v>9635</v>
      </c>
      <c r="C9881" s="18">
        <v>400</v>
      </c>
      <c r="D9881" s="1"/>
      <c r="E9881" s="1">
        <v>3</v>
      </c>
      <c r="F9881" s="1">
        <v>1</v>
      </c>
      <c r="G9881" s="1">
        <v>1</v>
      </c>
      <c r="H9881" s="1">
        <v>1</v>
      </c>
      <c r="I9881" s="15">
        <v>0.5</v>
      </c>
      <c r="J9881">
        <f t="shared" si="154"/>
        <v>40</v>
      </c>
    </row>
    <row r="9882" spans="1:10" x14ac:dyDescent="0.3">
      <c r="A9882" t="s">
        <v>9636</v>
      </c>
      <c r="C9882" s="18">
        <v>400</v>
      </c>
      <c r="D9882" s="1"/>
      <c r="E9882" s="1">
        <v>4</v>
      </c>
      <c r="F9882" s="1">
        <v>1</v>
      </c>
      <c r="G9882" s="1">
        <v>1</v>
      </c>
      <c r="H9882" s="1">
        <v>2</v>
      </c>
      <c r="I9882" s="15">
        <v>0.375</v>
      </c>
      <c r="J9882">
        <f t="shared" si="154"/>
        <v>40</v>
      </c>
    </row>
    <row r="9883" spans="1:10" x14ac:dyDescent="0.3">
      <c r="A9883" t="s">
        <v>9637</v>
      </c>
      <c r="C9883" s="18">
        <v>400</v>
      </c>
      <c r="D9883" s="1"/>
      <c r="E9883" s="1">
        <v>4</v>
      </c>
      <c r="F9883" s="1">
        <v>1</v>
      </c>
      <c r="G9883" s="1">
        <v>1</v>
      </c>
      <c r="H9883" s="1">
        <v>2</v>
      </c>
      <c r="I9883" s="15">
        <v>0.375</v>
      </c>
      <c r="J9883">
        <f t="shared" si="154"/>
        <v>40</v>
      </c>
    </row>
    <row r="9884" spans="1:10" x14ac:dyDescent="0.3">
      <c r="A9884" t="s">
        <v>9638</v>
      </c>
      <c r="C9884" s="18">
        <v>400</v>
      </c>
      <c r="D9884" s="1"/>
      <c r="E9884" s="1">
        <v>13</v>
      </c>
      <c r="F9884" s="1">
        <v>2</v>
      </c>
      <c r="G9884" s="1">
        <v>5</v>
      </c>
      <c r="H9884" s="1">
        <v>6</v>
      </c>
      <c r="I9884" s="15">
        <v>0.34615384615384615</v>
      </c>
      <c r="J9884">
        <f t="shared" si="154"/>
        <v>40</v>
      </c>
    </row>
    <row r="9885" spans="1:10" x14ac:dyDescent="0.3">
      <c r="A9885" t="s">
        <v>9639</v>
      </c>
      <c r="C9885" s="18">
        <v>400</v>
      </c>
      <c r="D9885" s="1"/>
      <c r="E9885" s="1">
        <v>3</v>
      </c>
      <c r="F9885" s="1">
        <v>1</v>
      </c>
      <c r="G9885" s="1">
        <v>1</v>
      </c>
      <c r="H9885" s="1">
        <v>1</v>
      </c>
      <c r="I9885" s="15">
        <v>0.5</v>
      </c>
      <c r="J9885">
        <f t="shared" si="154"/>
        <v>40</v>
      </c>
    </row>
    <row r="9886" spans="1:10" x14ac:dyDescent="0.3">
      <c r="A9886" t="s">
        <v>9640</v>
      </c>
      <c r="C9886" s="18">
        <v>400</v>
      </c>
      <c r="D9886" s="1"/>
      <c r="E9886" s="1">
        <v>1</v>
      </c>
      <c r="F9886" s="1">
        <v>0</v>
      </c>
      <c r="G9886" s="1">
        <v>1</v>
      </c>
      <c r="H9886" s="1">
        <v>0</v>
      </c>
      <c r="I9886" s="15">
        <v>0.5</v>
      </c>
      <c r="J9886">
        <f t="shared" si="154"/>
        <v>40</v>
      </c>
    </row>
    <row r="9887" spans="1:10" x14ac:dyDescent="0.3">
      <c r="A9887" t="s">
        <v>9641</v>
      </c>
      <c r="C9887" s="18">
        <v>400</v>
      </c>
      <c r="D9887" s="1"/>
      <c r="E9887" s="1">
        <v>1</v>
      </c>
      <c r="F9887" s="1">
        <v>0</v>
      </c>
      <c r="G9887" s="1">
        <v>1</v>
      </c>
      <c r="H9887" s="1">
        <v>0</v>
      </c>
      <c r="I9887" s="15">
        <v>0.5</v>
      </c>
      <c r="J9887">
        <f t="shared" si="154"/>
        <v>40</v>
      </c>
    </row>
    <row r="9888" spans="1:10" x14ac:dyDescent="0.3">
      <c r="A9888" t="s">
        <v>9642</v>
      </c>
      <c r="C9888" s="18">
        <v>400</v>
      </c>
      <c r="D9888" s="1"/>
      <c r="E9888" s="1">
        <v>3</v>
      </c>
      <c r="F9888" s="1">
        <v>1</v>
      </c>
      <c r="G9888" s="1">
        <v>1</v>
      </c>
      <c r="H9888" s="1">
        <v>1</v>
      </c>
      <c r="I9888" s="15">
        <v>0.5</v>
      </c>
      <c r="J9888">
        <f t="shared" si="154"/>
        <v>40</v>
      </c>
    </row>
    <row r="9889" spans="1:10" x14ac:dyDescent="0.3">
      <c r="A9889" t="s">
        <v>9643</v>
      </c>
      <c r="C9889" s="18">
        <v>400</v>
      </c>
      <c r="D9889" s="1"/>
      <c r="E9889" s="1">
        <v>1</v>
      </c>
      <c r="F9889" s="1">
        <v>1</v>
      </c>
      <c r="G9889" s="1">
        <v>0</v>
      </c>
      <c r="H9889" s="1">
        <v>0</v>
      </c>
      <c r="I9889" s="15">
        <v>1</v>
      </c>
      <c r="J9889">
        <f t="shared" si="154"/>
        <v>40</v>
      </c>
    </row>
    <row r="9890" spans="1:10" x14ac:dyDescent="0.3">
      <c r="A9890" t="s">
        <v>9644</v>
      </c>
      <c r="C9890" s="18">
        <v>400</v>
      </c>
      <c r="D9890" s="1"/>
      <c r="E9890" s="1">
        <v>2</v>
      </c>
      <c r="F9890" s="1">
        <v>1</v>
      </c>
      <c r="G9890" s="1">
        <v>0</v>
      </c>
      <c r="H9890" s="1">
        <v>1</v>
      </c>
      <c r="I9890" s="15">
        <v>0.5</v>
      </c>
      <c r="J9890">
        <f t="shared" si="154"/>
        <v>40</v>
      </c>
    </row>
    <row r="9891" spans="1:10" x14ac:dyDescent="0.3">
      <c r="A9891" t="s">
        <v>9645</v>
      </c>
      <c r="C9891" s="18">
        <v>400</v>
      </c>
      <c r="D9891" s="1"/>
      <c r="E9891" s="1">
        <v>2</v>
      </c>
      <c r="F9891" s="1">
        <v>1</v>
      </c>
      <c r="G9891" s="1">
        <v>0</v>
      </c>
      <c r="H9891" s="1">
        <v>1</v>
      </c>
      <c r="I9891" s="15">
        <v>0.5</v>
      </c>
      <c r="J9891">
        <f t="shared" si="154"/>
        <v>40</v>
      </c>
    </row>
    <row r="9892" spans="1:10" x14ac:dyDescent="0.3">
      <c r="A9892" t="s">
        <v>9646</v>
      </c>
      <c r="C9892" s="18">
        <v>400</v>
      </c>
      <c r="D9892" s="1"/>
      <c r="E9892" s="1">
        <v>1</v>
      </c>
      <c r="F9892" s="1">
        <v>1</v>
      </c>
      <c r="G9892" s="1">
        <v>0</v>
      </c>
      <c r="H9892" s="1">
        <v>0</v>
      </c>
      <c r="I9892" s="15">
        <v>1</v>
      </c>
      <c r="J9892">
        <f t="shared" si="154"/>
        <v>40</v>
      </c>
    </row>
    <row r="9893" spans="1:10" x14ac:dyDescent="0.3">
      <c r="A9893" t="s">
        <v>9647</v>
      </c>
      <c r="C9893" s="18">
        <v>400</v>
      </c>
      <c r="D9893" s="1"/>
      <c r="E9893" s="1">
        <v>1</v>
      </c>
      <c r="F9893" s="1">
        <v>1</v>
      </c>
      <c r="G9893" s="1">
        <v>0</v>
      </c>
      <c r="H9893" s="1">
        <v>0</v>
      </c>
      <c r="I9893" s="15">
        <v>1</v>
      </c>
      <c r="J9893">
        <f t="shared" si="154"/>
        <v>40</v>
      </c>
    </row>
    <row r="9894" spans="1:10" x14ac:dyDescent="0.3">
      <c r="A9894" t="s">
        <v>9648</v>
      </c>
      <c r="C9894" s="18">
        <v>400</v>
      </c>
      <c r="D9894" s="1"/>
      <c r="E9894" s="1">
        <v>3</v>
      </c>
      <c r="F9894" s="1">
        <v>0</v>
      </c>
      <c r="G9894" s="1">
        <v>1</v>
      </c>
      <c r="H9894" s="1">
        <v>2</v>
      </c>
      <c r="I9894" s="15">
        <v>0.16666666666666666</v>
      </c>
      <c r="J9894">
        <f t="shared" si="154"/>
        <v>40</v>
      </c>
    </row>
    <row r="9895" spans="1:10" x14ac:dyDescent="0.3">
      <c r="A9895" t="s">
        <v>9649</v>
      </c>
      <c r="C9895" s="18">
        <v>400</v>
      </c>
      <c r="D9895" s="1"/>
      <c r="E9895" s="1">
        <v>3</v>
      </c>
      <c r="F9895" s="1">
        <v>0</v>
      </c>
      <c r="G9895" s="1">
        <v>1</v>
      </c>
      <c r="H9895" s="1">
        <v>2</v>
      </c>
      <c r="I9895" s="15">
        <v>0.16666666666666666</v>
      </c>
      <c r="J9895">
        <f t="shared" si="154"/>
        <v>40</v>
      </c>
    </row>
    <row r="9896" spans="1:10" x14ac:dyDescent="0.3">
      <c r="A9896" t="s">
        <v>9650</v>
      </c>
      <c r="C9896" s="18">
        <v>400</v>
      </c>
      <c r="D9896" s="1"/>
      <c r="E9896" s="1">
        <v>1</v>
      </c>
      <c r="F9896" s="1">
        <v>0</v>
      </c>
      <c r="G9896" s="1">
        <v>1</v>
      </c>
      <c r="H9896" s="1">
        <v>0</v>
      </c>
      <c r="I9896" s="15">
        <v>0.5</v>
      </c>
      <c r="J9896">
        <f t="shared" si="154"/>
        <v>40</v>
      </c>
    </row>
    <row r="9897" spans="1:10" x14ac:dyDescent="0.3">
      <c r="A9897" t="s">
        <v>9651</v>
      </c>
      <c r="C9897" s="18">
        <v>400</v>
      </c>
      <c r="D9897" s="1"/>
      <c r="E9897" s="1">
        <v>3</v>
      </c>
      <c r="F9897" s="1">
        <v>1</v>
      </c>
      <c r="G9897" s="1">
        <v>1</v>
      </c>
      <c r="H9897" s="1">
        <v>1</v>
      </c>
      <c r="I9897" s="15">
        <v>0.5</v>
      </c>
      <c r="J9897">
        <f t="shared" si="154"/>
        <v>40</v>
      </c>
    </row>
    <row r="9898" spans="1:10" x14ac:dyDescent="0.3">
      <c r="A9898" t="s">
        <v>9652</v>
      </c>
      <c r="C9898" s="18">
        <v>400</v>
      </c>
      <c r="D9898" s="1"/>
      <c r="E9898" s="1">
        <v>3</v>
      </c>
      <c r="F9898" s="1">
        <v>1</v>
      </c>
      <c r="G9898" s="1">
        <v>1</v>
      </c>
      <c r="H9898" s="1">
        <v>1</v>
      </c>
      <c r="I9898" s="15">
        <v>0.5</v>
      </c>
      <c r="J9898">
        <f t="shared" si="154"/>
        <v>40</v>
      </c>
    </row>
    <row r="9899" spans="1:10" x14ac:dyDescent="0.3">
      <c r="A9899" t="s">
        <v>9653</v>
      </c>
      <c r="C9899" s="18">
        <v>400</v>
      </c>
      <c r="D9899" s="1"/>
      <c r="E9899" s="1">
        <v>2</v>
      </c>
      <c r="F9899" s="1">
        <v>1</v>
      </c>
      <c r="G9899" s="1">
        <v>0</v>
      </c>
      <c r="H9899" s="1">
        <v>1</v>
      </c>
      <c r="I9899" s="15">
        <v>0.5</v>
      </c>
      <c r="J9899">
        <f t="shared" si="154"/>
        <v>40</v>
      </c>
    </row>
    <row r="9900" spans="1:10" x14ac:dyDescent="0.3">
      <c r="A9900" t="s">
        <v>9654</v>
      </c>
      <c r="C9900" s="18">
        <v>400</v>
      </c>
      <c r="D9900" s="1"/>
      <c r="E9900" s="1">
        <v>3</v>
      </c>
      <c r="F9900" s="1">
        <v>1</v>
      </c>
      <c r="G9900" s="1">
        <v>1</v>
      </c>
      <c r="H9900" s="1">
        <v>1</v>
      </c>
      <c r="I9900" s="15">
        <v>0.5</v>
      </c>
      <c r="J9900">
        <f t="shared" si="154"/>
        <v>40</v>
      </c>
    </row>
    <row r="9901" spans="1:10" x14ac:dyDescent="0.3">
      <c r="A9901" t="s">
        <v>9655</v>
      </c>
      <c r="C9901" s="18">
        <v>400</v>
      </c>
      <c r="D9901" s="1"/>
      <c r="E9901" s="1">
        <v>2</v>
      </c>
      <c r="F9901" s="1">
        <v>1</v>
      </c>
      <c r="G9901" s="1">
        <v>0</v>
      </c>
      <c r="H9901" s="1">
        <v>1</v>
      </c>
      <c r="I9901" s="15">
        <v>0.5</v>
      </c>
      <c r="J9901">
        <f t="shared" si="154"/>
        <v>40</v>
      </c>
    </row>
    <row r="9902" spans="1:10" x14ac:dyDescent="0.3">
      <c r="A9902" t="s">
        <v>9656</v>
      </c>
      <c r="C9902" s="18">
        <v>400</v>
      </c>
      <c r="D9902" s="1"/>
      <c r="E9902" s="1">
        <v>2</v>
      </c>
      <c r="F9902" s="1">
        <v>1</v>
      </c>
      <c r="G9902" s="1">
        <v>0</v>
      </c>
      <c r="H9902" s="1">
        <v>1</v>
      </c>
      <c r="I9902" s="15">
        <v>0.5</v>
      </c>
      <c r="J9902">
        <f t="shared" si="154"/>
        <v>40</v>
      </c>
    </row>
    <row r="9903" spans="1:10" x14ac:dyDescent="0.3">
      <c r="A9903" t="s">
        <v>9657</v>
      </c>
      <c r="C9903" s="18">
        <v>400</v>
      </c>
      <c r="D9903" s="1"/>
      <c r="E9903" s="1">
        <v>2</v>
      </c>
      <c r="F9903" s="1">
        <v>1</v>
      </c>
      <c r="G9903" s="1">
        <v>0</v>
      </c>
      <c r="H9903" s="1">
        <v>1</v>
      </c>
      <c r="I9903" s="15">
        <v>0.5</v>
      </c>
      <c r="J9903">
        <f t="shared" si="154"/>
        <v>40</v>
      </c>
    </row>
    <row r="9904" spans="1:10" x14ac:dyDescent="0.3">
      <c r="A9904" t="s">
        <v>9658</v>
      </c>
      <c r="C9904" s="18">
        <v>400</v>
      </c>
      <c r="D9904" s="1"/>
      <c r="E9904" s="1">
        <v>2</v>
      </c>
      <c r="F9904" s="1">
        <v>1</v>
      </c>
      <c r="G9904" s="1">
        <v>0</v>
      </c>
      <c r="H9904" s="1">
        <v>1</v>
      </c>
      <c r="I9904" s="15">
        <v>0.5</v>
      </c>
      <c r="J9904">
        <f t="shared" si="154"/>
        <v>40</v>
      </c>
    </row>
    <row r="9905" spans="1:10" x14ac:dyDescent="0.3">
      <c r="A9905" t="s">
        <v>9659</v>
      </c>
      <c r="C9905" s="18">
        <v>400</v>
      </c>
      <c r="D9905" s="1"/>
      <c r="E9905" s="1">
        <v>3</v>
      </c>
      <c r="F9905" s="1">
        <v>1</v>
      </c>
      <c r="G9905" s="1">
        <v>1</v>
      </c>
      <c r="H9905" s="1">
        <v>1</v>
      </c>
      <c r="I9905" s="15">
        <v>0.5</v>
      </c>
      <c r="J9905">
        <f t="shared" si="154"/>
        <v>40</v>
      </c>
    </row>
    <row r="9906" spans="1:10" x14ac:dyDescent="0.3">
      <c r="A9906" t="s">
        <v>9660</v>
      </c>
      <c r="C9906" s="18">
        <v>400</v>
      </c>
      <c r="D9906" s="1"/>
      <c r="E9906" s="1">
        <v>1</v>
      </c>
      <c r="F9906" s="1">
        <v>0</v>
      </c>
      <c r="G9906" s="1">
        <v>1</v>
      </c>
      <c r="H9906" s="1">
        <v>0</v>
      </c>
      <c r="I9906" s="15">
        <v>0.5</v>
      </c>
      <c r="J9906">
        <f t="shared" si="154"/>
        <v>40</v>
      </c>
    </row>
    <row r="9907" spans="1:10" x14ac:dyDescent="0.3">
      <c r="A9907" t="s">
        <v>9661</v>
      </c>
      <c r="C9907" s="18">
        <v>400</v>
      </c>
      <c r="D9907" s="1"/>
      <c r="E9907" s="1">
        <v>1</v>
      </c>
      <c r="F9907" s="1">
        <v>1</v>
      </c>
      <c r="G9907" s="1">
        <v>0</v>
      </c>
      <c r="H9907" s="1">
        <v>0</v>
      </c>
      <c r="I9907" s="15">
        <v>1</v>
      </c>
      <c r="J9907">
        <f t="shared" si="154"/>
        <v>40</v>
      </c>
    </row>
    <row r="9908" spans="1:10" x14ac:dyDescent="0.3">
      <c r="A9908" t="s">
        <v>9662</v>
      </c>
      <c r="C9908" s="18">
        <v>400</v>
      </c>
      <c r="D9908" s="1"/>
      <c r="E9908" s="1">
        <v>2</v>
      </c>
      <c r="F9908" s="1">
        <v>1</v>
      </c>
      <c r="G9908" s="1">
        <v>0</v>
      </c>
      <c r="H9908" s="1">
        <v>1</v>
      </c>
      <c r="I9908" s="15">
        <v>0.5</v>
      </c>
      <c r="J9908">
        <f t="shared" si="154"/>
        <v>40</v>
      </c>
    </row>
    <row r="9909" spans="1:10" x14ac:dyDescent="0.3">
      <c r="A9909" t="s">
        <v>9663</v>
      </c>
      <c r="C9909" s="18">
        <v>400</v>
      </c>
      <c r="D9909" s="1"/>
      <c r="E9909" s="1">
        <v>2</v>
      </c>
      <c r="F9909" s="1">
        <v>1</v>
      </c>
      <c r="G9909" s="1">
        <v>0</v>
      </c>
      <c r="H9909" s="1">
        <v>1</v>
      </c>
      <c r="I9909" s="15">
        <v>0.5</v>
      </c>
      <c r="J9909">
        <f t="shared" si="154"/>
        <v>40</v>
      </c>
    </row>
    <row r="9910" spans="1:10" x14ac:dyDescent="0.3">
      <c r="A9910" t="s">
        <v>9664</v>
      </c>
      <c r="C9910" s="18">
        <v>400</v>
      </c>
      <c r="D9910" s="1"/>
      <c r="E9910" s="1">
        <v>3</v>
      </c>
      <c r="F9910" s="1">
        <v>1</v>
      </c>
      <c r="G9910" s="1">
        <v>1</v>
      </c>
      <c r="H9910" s="1">
        <v>1</v>
      </c>
      <c r="I9910" s="15">
        <v>0.5</v>
      </c>
      <c r="J9910">
        <f t="shared" si="154"/>
        <v>40</v>
      </c>
    </row>
    <row r="9911" spans="1:10" x14ac:dyDescent="0.3">
      <c r="A9911" t="s">
        <v>9665</v>
      </c>
      <c r="C9911" s="18">
        <v>400</v>
      </c>
      <c r="D9911" s="1"/>
      <c r="E9911" s="1">
        <v>1</v>
      </c>
      <c r="F9911" s="1">
        <v>0</v>
      </c>
      <c r="G9911" s="1">
        <v>1</v>
      </c>
      <c r="H9911" s="1">
        <v>0</v>
      </c>
      <c r="I9911" s="15">
        <v>0.5</v>
      </c>
      <c r="J9911">
        <f t="shared" si="154"/>
        <v>40</v>
      </c>
    </row>
    <row r="9912" spans="1:10" x14ac:dyDescent="0.3">
      <c r="A9912" t="s">
        <v>9666</v>
      </c>
      <c r="C9912" s="18">
        <v>400</v>
      </c>
      <c r="D9912" s="1"/>
      <c r="E9912" s="1">
        <v>3</v>
      </c>
      <c r="F9912" s="1">
        <v>1</v>
      </c>
      <c r="G9912" s="1">
        <v>1</v>
      </c>
      <c r="H9912" s="1">
        <v>1</v>
      </c>
      <c r="I9912" s="15">
        <v>0.5</v>
      </c>
      <c r="J9912">
        <f t="shared" si="154"/>
        <v>40</v>
      </c>
    </row>
    <row r="9913" spans="1:10" x14ac:dyDescent="0.3">
      <c r="A9913" t="s">
        <v>9667</v>
      </c>
      <c r="C9913" s="18">
        <v>400</v>
      </c>
      <c r="D9913" s="1"/>
      <c r="E9913" s="1">
        <v>2</v>
      </c>
      <c r="F9913" s="1">
        <v>1</v>
      </c>
      <c r="G9913" s="1">
        <v>0</v>
      </c>
      <c r="H9913" s="1">
        <v>1</v>
      </c>
      <c r="I9913" s="15">
        <v>0.5</v>
      </c>
      <c r="J9913">
        <f t="shared" si="154"/>
        <v>40</v>
      </c>
    </row>
    <row r="9914" spans="1:10" x14ac:dyDescent="0.3">
      <c r="A9914" t="s">
        <v>9668</v>
      </c>
      <c r="C9914" s="18">
        <v>400</v>
      </c>
      <c r="D9914" s="1"/>
      <c r="E9914" s="1">
        <v>2</v>
      </c>
      <c r="F9914" s="1">
        <v>1</v>
      </c>
      <c r="G9914" s="1">
        <v>0</v>
      </c>
      <c r="H9914" s="1">
        <v>1</v>
      </c>
      <c r="I9914" s="15">
        <v>0.5</v>
      </c>
      <c r="J9914">
        <f t="shared" si="154"/>
        <v>40</v>
      </c>
    </row>
    <row r="9915" spans="1:10" x14ac:dyDescent="0.3">
      <c r="A9915" t="s">
        <v>9669</v>
      </c>
      <c r="C9915" s="18">
        <v>400</v>
      </c>
      <c r="D9915" s="1"/>
      <c r="E9915" s="1">
        <v>2</v>
      </c>
      <c r="F9915" s="1">
        <v>1</v>
      </c>
      <c r="G9915" s="1">
        <v>0</v>
      </c>
      <c r="H9915" s="1">
        <v>1</v>
      </c>
      <c r="I9915" s="15">
        <v>0.5</v>
      </c>
      <c r="J9915">
        <f t="shared" si="154"/>
        <v>40</v>
      </c>
    </row>
    <row r="9916" spans="1:10" x14ac:dyDescent="0.3">
      <c r="A9916" t="s">
        <v>9670</v>
      </c>
      <c r="C9916" s="18">
        <v>400</v>
      </c>
      <c r="D9916" s="1"/>
      <c r="E9916" s="1">
        <v>2</v>
      </c>
      <c r="F9916" s="1">
        <v>1</v>
      </c>
      <c r="G9916" s="1">
        <v>0</v>
      </c>
      <c r="H9916" s="1">
        <v>1</v>
      </c>
      <c r="I9916" s="15">
        <v>0.5</v>
      </c>
      <c r="J9916">
        <f t="shared" si="154"/>
        <v>40</v>
      </c>
    </row>
    <row r="9917" spans="1:10" x14ac:dyDescent="0.3">
      <c r="A9917" t="s">
        <v>9671</v>
      </c>
      <c r="C9917" s="18">
        <v>400</v>
      </c>
      <c r="D9917" s="1"/>
      <c r="E9917" s="1">
        <v>2</v>
      </c>
      <c r="F9917" s="1">
        <v>1</v>
      </c>
      <c r="G9917" s="1">
        <v>0</v>
      </c>
      <c r="H9917" s="1">
        <v>1</v>
      </c>
      <c r="I9917" s="15">
        <v>0.5</v>
      </c>
      <c r="J9917">
        <f t="shared" si="154"/>
        <v>40</v>
      </c>
    </row>
    <row r="9918" spans="1:10" x14ac:dyDescent="0.3">
      <c r="A9918" t="s">
        <v>9672</v>
      </c>
      <c r="C9918" s="18">
        <v>400</v>
      </c>
      <c r="D9918" s="1"/>
      <c r="E9918" s="1">
        <v>1</v>
      </c>
      <c r="F9918" s="1">
        <v>0</v>
      </c>
      <c r="G9918" s="1">
        <v>1</v>
      </c>
      <c r="H9918" s="1">
        <v>0</v>
      </c>
      <c r="I9918" s="15">
        <v>0.5</v>
      </c>
      <c r="J9918">
        <f t="shared" si="154"/>
        <v>40</v>
      </c>
    </row>
    <row r="9919" spans="1:10" x14ac:dyDescent="0.3">
      <c r="A9919" t="s">
        <v>9673</v>
      </c>
      <c r="C9919" s="18">
        <v>400</v>
      </c>
      <c r="D9919" s="1"/>
      <c r="E9919" s="1">
        <v>1</v>
      </c>
      <c r="F9919" s="1">
        <v>1</v>
      </c>
      <c r="G9919" s="1">
        <v>0</v>
      </c>
      <c r="H9919" s="1">
        <v>0</v>
      </c>
      <c r="I9919" s="15">
        <v>1</v>
      </c>
      <c r="J9919">
        <f t="shared" si="154"/>
        <v>40</v>
      </c>
    </row>
    <row r="9920" spans="1:10" x14ac:dyDescent="0.3">
      <c r="A9920" t="s">
        <v>9674</v>
      </c>
      <c r="C9920" s="18">
        <v>400</v>
      </c>
      <c r="D9920" s="1"/>
      <c r="E9920" s="1">
        <v>2</v>
      </c>
      <c r="F9920" s="1">
        <v>1</v>
      </c>
      <c r="G9920" s="1">
        <v>0</v>
      </c>
      <c r="H9920" s="1">
        <v>1</v>
      </c>
      <c r="I9920" s="15">
        <v>0.5</v>
      </c>
      <c r="J9920">
        <f t="shared" si="154"/>
        <v>40</v>
      </c>
    </row>
    <row r="9921" spans="1:10" x14ac:dyDescent="0.3">
      <c r="A9921" t="s">
        <v>9675</v>
      </c>
      <c r="C9921" s="18">
        <v>400</v>
      </c>
      <c r="D9921" s="1"/>
      <c r="E9921" s="1">
        <v>1</v>
      </c>
      <c r="F9921" s="1">
        <v>0</v>
      </c>
      <c r="G9921" s="1">
        <v>1</v>
      </c>
      <c r="H9921" s="1">
        <v>0</v>
      </c>
      <c r="I9921" s="15">
        <v>0.5</v>
      </c>
      <c r="J9921">
        <f t="shared" si="154"/>
        <v>40</v>
      </c>
    </row>
    <row r="9922" spans="1:10" x14ac:dyDescent="0.3">
      <c r="A9922" t="s">
        <v>9676</v>
      </c>
      <c r="C9922" s="18">
        <v>399.99968702622306</v>
      </c>
      <c r="D9922" s="1"/>
      <c r="E9922" s="1">
        <v>3</v>
      </c>
      <c r="F9922" s="1">
        <v>2</v>
      </c>
      <c r="G9922" s="1">
        <v>0</v>
      </c>
      <c r="H9922" s="1">
        <v>1</v>
      </c>
      <c r="I9922" s="15">
        <v>0.66666666666666663</v>
      </c>
      <c r="J9922">
        <f t="shared" si="154"/>
        <v>40</v>
      </c>
    </row>
    <row r="9923" spans="1:10" x14ac:dyDescent="0.3">
      <c r="A9923" t="s">
        <v>9677</v>
      </c>
      <c r="C9923" s="18">
        <v>399.99939235969299</v>
      </c>
      <c r="D9923" s="1"/>
      <c r="E9923" s="1">
        <v>3</v>
      </c>
      <c r="F9923" s="1">
        <v>1</v>
      </c>
      <c r="G9923" s="1">
        <v>1</v>
      </c>
      <c r="H9923" s="1">
        <v>1</v>
      </c>
      <c r="I9923" s="15">
        <v>0.5</v>
      </c>
      <c r="J9923">
        <f t="shared" si="154"/>
        <v>40</v>
      </c>
    </row>
    <row r="9924" spans="1:10" x14ac:dyDescent="0.3">
      <c r="A9924" t="s">
        <v>9678</v>
      </c>
      <c r="C9924" s="18">
        <v>399.99919722279975</v>
      </c>
      <c r="D9924" s="1"/>
      <c r="E9924" s="1">
        <v>5</v>
      </c>
      <c r="F9924" s="1">
        <v>2</v>
      </c>
      <c r="G9924" s="1">
        <v>1</v>
      </c>
      <c r="H9924" s="1">
        <v>2</v>
      </c>
      <c r="I9924" s="15">
        <v>0.5</v>
      </c>
      <c r="J9924">
        <f t="shared" ref="J9924:J9987" si="155">IF(E9924&lt;=30,40,20)</f>
        <v>40</v>
      </c>
    </row>
    <row r="9925" spans="1:10" x14ac:dyDescent="0.3">
      <c r="A9925" t="s">
        <v>9679</v>
      </c>
      <c r="C9925" s="18">
        <v>399.99886862548198</v>
      </c>
      <c r="D9925" s="1"/>
      <c r="E9925" s="1">
        <v>2</v>
      </c>
      <c r="F9925" s="1">
        <v>1</v>
      </c>
      <c r="G9925" s="1">
        <v>0</v>
      </c>
      <c r="H9925" s="1">
        <v>1</v>
      </c>
      <c r="I9925" s="15">
        <v>0.5</v>
      </c>
      <c r="J9925">
        <f t="shared" si="155"/>
        <v>40</v>
      </c>
    </row>
    <row r="9926" spans="1:10" x14ac:dyDescent="0.3">
      <c r="A9926" t="s">
        <v>9680</v>
      </c>
      <c r="C9926" s="18">
        <v>399.99854591111813</v>
      </c>
      <c r="D9926" s="1"/>
      <c r="E9926" s="1">
        <v>6</v>
      </c>
      <c r="F9926" s="1">
        <v>3</v>
      </c>
      <c r="G9926" s="1">
        <v>0</v>
      </c>
      <c r="H9926" s="1">
        <v>3</v>
      </c>
      <c r="I9926" s="15">
        <v>0.5</v>
      </c>
      <c r="J9926">
        <f t="shared" si="155"/>
        <v>40</v>
      </c>
    </row>
    <row r="9927" spans="1:10" x14ac:dyDescent="0.3">
      <c r="A9927" t="s">
        <v>9681</v>
      </c>
      <c r="C9927" s="18">
        <v>399.99217502180807</v>
      </c>
      <c r="D9927" s="1"/>
      <c r="E9927" s="1">
        <v>3</v>
      </c>
      <c r="F9927" s="1">
        <v>1</v>
      </c>
      <c r="G9927" s="1">
        <v>1</v>
      </c>
      <c r="H9927" s="1">
        <v>1</v>
      </c>
      <c r="I9927" s="15">
        <v>0.5</v>
      </c>
      <c r="J9927">
        <f t="shared" si="155"/>
        <v>40</v>
      </c>
    </row>
    <row r="9928" spans="1:10" x14ac:dyDescent="0.3">
      <c r="A9928" t="s">
        <v>9682</v>
      </c>
      <c r="C9928" s="18">
        <v>399.99195644596801</v>
      </c>
      <c r="D9928" s="1"/>
      <c r="E9928" s="1">
        <v>2</v>
      </c>
      <c r="F9928" s="1">
        <v>0</v>
      </c>
      <c r="G9928" s="1">
        <v>2</v>
      </c>
      <c r="H9928" s="1">
        <v>0</v>
      </c>
      <c r="I9928" s="15">
        <v>0.5</v>
      </c>
      <c r="J9928">
        <f t="shared" si="155"/>
        <v>40</v>
      </c>
    </row>
    <row r="9929" spans="1:10" x14ac:dyDescent="0.3">
      <c r="A9929" t="s">
        <v>9683</v>
      </c>
      <c r="C9929" s="18">
        <v>399.99194959072622</v>
      </c>
      <c r="D9929" s="1"/>
      <c r="E9929" s="1">
        <v>5</v>
      </c>
      <c r="F9929" s="1">
        <v>2</v>
      </c>
      <c r="G9929" s="1">
        <v>1</v>
      </c>
      <c r="H9929" s="1">
        <v>2</v>
      </c>
      <c r="I9929" s="15">
        <v>0.5</v>
      </c>
      <c r="J9929">
        <f t="shared" si="155"/>
        <v>40</v>
      </c>
    </row>
    <row r="9930" spans="1:10" x14ac:dyDescent="0.3">
      <c r="A9930" t="s">
        <v>9684</v>
      </c>
      <c r="C9930" s="18">
        <v>399.99172512728171</v>
      </c>
      <c r="D9930" s="1"/>
      <c r="E9930" s="1">
        <v>3</v>
      </c>
      <c r="F9930" s="1">
        <v>1</v>
      </c>
      <c r="G9930" s="1">
        <v>1</v>
      </c>
      <c r="H9930" s="1">
        <v>1</v>
      </c>
      <c r="I9930" s="15">
        <v>0.5</v>
      </c>
      <c r="J9930">
        <f t="shared" si="155"/>
        <v>40</v>
      </c>
    </row>
    <row r="9931" spans="1:10" x14ac:dyDescent="0.3">
      <c r="A9931" t="s">
        <v>9685</v>
      </c>
      <c r="C9931" s="18">
        <v>399.99172512728171</v>
      </c>
      <c r="D9931" s="1"/>
      <c r="E9931" s="1">
        <v>2</v>
      </c>
      <c r="F9931" s="1">
        <v>1</v>
      </c>
      <c r="G9931" s="1">
        <v>0</v>
      </c>
      <c r="H9931" s="1">
        <v>1</v>
      </c>
      <c r="I9931" s="15">
        <v>0.5</v>
      </c>
      <c r="J9931">
        <f t="shared" si="155"/>
        <v>40</v>
      </c>
    </row>
    <row r="9932" spans="1:10" x14ac:dyDescent="0.3">
      <c r="A9932" t="s">
        <v>9686</v>
      </c>
      <c r="C9932" s="18">
        <v>399.99172512728171</v>
      </c>
      <c r="D9932" s="1"/>
      <c r="E9932" s="1">
        <v>3</v>
      </c>
      <c r="F9932" s="1">
        <v>1</v>
      </c>
      <c r="G9932" s="1">
        <v>1</v>
      </c>
      <c r="H9932" s="1">
        <v>1</v>
      </c>
      <c r="I9932" s="15">
        <v>0.5</v>
      </c>
      <c r="J9932">
        <f t="shared" si="155"/>
        <v>40</v>
      </c>
    </row>
    <row r="9933" spans="1:10" x14ac:dyDescent="0.3">
      <c r="A9933" t="s">
        <v>9687</v>
      </c>
      <c r="C9933" s="18">
        <v>399.99171807294584</v>
      </c>
      <c r="D9933" s="1"/>
      <c r="E9933" s="1">
        <v>2</v>
      </c>
      <c r="F9933" s="1">
        <v>1</v>
      </c>
      <c r="G9933" s="1">
        <v>0</v>
      </c>
      <c r="H9933" s="1">
        <v>1</v>
      </c>
      <c r="I9933" s="15">
        <v>0.5</v>
      </c>
      <c r="J9933">
        <f t="shared" si="155"/>
        <v>40</v>
      </c>
    </row>
    <row r="9934" spans="1:10" x14ac:dyDescent="0.3">
      <c r="A9934" t="s">
        <v>9688</v>
      </c>
      <c r="C9934" s="18">
        <v>399.99148696330673</v>
      </c>
      <c r="D9934" s="1"/>
      <c r="E9934" s="1">
        <v>6</v>
      </c>
      <c r="F9934" s="1">
        <v>3</v>
      </c>
      <c r="G9934" s="1">
        <v>2</v>
      </c>
      <c r="H9934" s="1">
        <v>1</v>
      </c>
      <c r="I9934" s="15">
        <v>0.66666666666666663</v>
      </c>
      <c r="J9934">
        <f t="shared" si="155"/>
        <v>40</v>
      </c>
    </row>
    <row r="9935" spans="1:10" x14ac:dyDescent="0.3">
      <c r="A9935" t="s">
        <v>9689</v>
      </c>
      <c r="C9935" s="18">
        <v>399.99079588184111</v>
      </c>
      <c r="D9935" s="1"/>
      <c r="E9935" s="1">
        <v>2</v>
      </c>
      <c r="F9935" s="1">
        <v>1</v>
      </c>
      <c r="G9935" s="1">
        <v>0</v>
      </c>
      <c r="H9935" s="1">
        <v>1</v>
      </c>
      <c r="I9935" s="15">
        <v>0.5</v>
      </c>
      <c r="J9935">
        <f t="shared" si="155"/>
        <v>40</v>
      </c>
    </row>
    <row r="9936" spans="1:10" x14ac:dyDescent="0.3">
      <c r="A9936" t="s">
        <v>9690</v>
      </c>
      <c r="C9936" s="18">
        <v>399.9879817471807</v>
      </c>
      <c r="D9936" s="1"/>
      <c r="E9936" s="1">
        <v>3</v>
      </c>
      <c r="F9936" s="1">
        <v>1</v>
      </c>
      <c r="G9936" s="1">
        <v>1</v>
      </c>
      <c r="H9936" s="1">
        <v>1</v>
      </c>
      <c r="I9936" s="15">
        <v>0.5</v>
      </c>
      <c r="J9936">
        <f t="shared" si="155"/>
        <v>40</v>
      </c>
    </row>
    <row r="9937" spans="1:10" x14ac:dyDescent="0.3">
      <c r="A9937" t="s">
        <v>9691</v>
      </c>
      <c r="C9937" s="18">
        <v>399.98687530954646</v>
      </c>
      <c r="D9937" s="1"/>
      <c r="E9937" s="1">
        <v>2</v>
      </c>
      <c r="F9937" s="1">
        <v>1</v>
      </c>
      <c r="G9937" s="1">
        <v>0</v>
      </c>
      <c r="H9937" s="1">
        <v>1</v>
      </c>
      <c r="I9937" s="15">
        <v>0.5</v>
      </c>
      <c r="J9937">
        <f t="shared" si="155"/>
        <v>40</v>
      </c>
    </row>
    <row r="9938" spans="1:10" x14ac:dyDescent="0.3">
      <c r="A9938" t="s">
        <v>9692</v>
      </c>
      <c r="C9938" s="18">
        <v>399.98470088528745</v>
      </c>
      <c r="D9938" s="1"/>
      <c r="E9938" s="1">
        <v>3</v>
      </c>
      <c r="F9938" s="1">
        <v>1</v>
      </c>
      <c r="G9938" s="1">
        <v>1</v>
      </c>
      <c r="H9938" s="1">
        <v>1</v>
      </c>
      <c r="I9938" s="15">
        <v>0.5</v>
      </c>
      <c r="J9938">
        <f t="shared" si="155"/>
        <v>40</v>
      </c>
    </row>
    <row r="9939" spans="1:10" x14ac:dyDescent="0.3">
      <c r="A9939" t="s">
        <v>9693</v>
      </c>
      <c r="C9939" s="18">
        <v>399.98344986015229</v>
      </c>
      <c r="D9939" s="1"/>
      <c r="E9939" s="1">
        <v>3</v>
      </c>
      <c r="F9939" s="1">
        <v>1</v>
      </c>
      <c r="G9939" s="1">
        <v>1</v>
      </c>
      <c r="H9939" s="1">
        <v>1</v>
      </c>
      <c r="I9939" s="15">
        <v>0.5</v>
      </c>
      <c r="J9939">
        <f t="shared" si="155"/>
        <v>40</v>
      </c>
    </row>
    <row r="9940" spans="1:10" x14ac:dyDescent="0.3">
      <c r="A9940" t="s">
        <v>9694</v>
      </c>
      <c r="C9940" s="18">
        <v>399.98259674618703</v>
      </c>
      <c r="D9940" s="1"/>
      <c r="E9940" s="1">
        <v>14</v>
      </c>
      <c r="F9940" s="1">
        <v>6</v>
      </c>
      <c r="G9940" s="1">
        <v>0</v>
      </c>
      <c r="H9940" s="1">
        <v>8</v>
      </c>
      <c r="I9940" s="15">
        <v>0.42857142857142855</v>
      </c>
      <c r="J9940">
        <f t="shared" si="155"/>
        <v>40</v>
      </c>
    </row>
    <row r="9941" spans="1:10" x14ac:dyDescent="0.3">
      <c r="A9941" t="s">
        <v>9695</v>
      </c>
      <c r="C9941" s="18">
        <v>399.98165585730828</v>
      </c>
      <c r="D9941" s="1"/>
      <c r="E9941" s="1">
        <v>2</v>
      </c>
      <c r="F9941" s="1">
        <v>1</v>
      </c>
      <c r="G9941" s="1">
        <v>0</v>
      </c>
      <c r="H9941" s="1">
        <v>1</v>
      </c>
      <c r="I9941" s="15">
        <v>0.5</v>
      </c>
      <c r="J9941">
        <f t="shared" si="155"/>
        <v>40</v>
      </c>
    </row>
    <row r="9942" spans="1:10" x14ac:dyDescent="0.3">
      <c r="A9942" t="s">
        <v>9696</v>
      </c>
      <c r="C9942" s="18">
        <v>399.97642468923618</v>
      </c>
      <c r="D9942" s="1"/>
      <c r="E9942" s="1">
        <v>1</v>
      </c>
      <c r="F9942" s="1">
        <v>1</v>
      </c>
      <c r="G9942" s="1">
        <v>0</v>
      </c>
      <c r="H9942" s="1">
        <v>0</v>
      </c>
      <c r="I9942" s="15">
        <v>1</v>
      </c>
      <c r="J9942">
        <f t="shared" si="155"/>
        <v>40</v>
      </c>
    </row>
    <row r="9943" spans="1:10" x14ac:dyDescent="0.3">
      <c r="A9943" t="s">
        <v>9697</v>
      </c>
      <c r="C9943" s="18">
        <v>399.97569166127613</v>
      </c>
      <c r="D9943" s="1"/>
      <c r="E9943" s="1">
        <v>1</v>
      </c>
      <c r="F9943" s="1">
        <v>1</v>
      </c>
      <c r="G9943" s="1">
        <v>0</v>
      </c>
      <c r="H9943" s="1">
        <v>0</v>
      </c>
      <c r="I9943" s="15">
        <v>1</v>
      </c>
      <c r="J9943">
        <f t="shared" si="155"/>
        <v>40</v>
      </c>
    </row>
    <row r="9944" spans="1:10" x14ac:dyDescent="0.3">
      <c r="A9944" t="s">
        <v>9698</v>
      </c>
      <c r="C9944" s="18">
        <v>399.97554845854461</v>
      </c>
      <c r="D9944" s="1"/>
      <c r="E9944" s="1">
        <v>3</v>
      </c>
      <c r="F9944" s="1">
        <v>1</v>
      </c>
      <c r="G9944" s="1">
        <v>1</v>
      </c>
      <c r="H9944" s="1">
        <v>1</v>
      </c>
      <c r="I9944" s="15">
        <v>0.5</v>
      </c>
      <c r="J9944">
        <f t="shared" si="155"/>
        <v>40</v>
      </c>
    </row>
    <row r="9945" spans="1:10" x14ac:dyDescent="0.3">
      <c r="A9945" t="s">
        <v>9700</v>
      </c>
      <c r="C9945" s="18">
        <v>399.97323183501055</v>
      </c>
      <c r="D9945" s="1"/>
      <c r="E9945" s="1">
        <v>3</v>
      </c>
      <c r="F9945" s="1">
        <v>1</v>
      </c>
      <c r="G9945" s="1">
        <v>1</v>
      </c>
      <c r="H9945" s="1">
        <v>1</v>
      </c>
      <c r="I9945" s="15">
        <v>0.5</v>
      </c>
      <c r="J9945">
        <f t="shared" si="155"/>
        <v>40</v>
      </c>
    </row>
    <row r="9946" spans="1:10" x14ac:dyDescent="0.3">
      <c r="A9946" t="s">
        <v>9701</v>
      </c>
      <c r="C9946" s="18">
        <v>399.97297921499319</v>
      </c>
      <c r="D9946" s="1"/>
      <c r="E9946" s="1">
        <v>3</v>
      </c>
      <c r="F9946" s="1">
        <v>1</v>
      </c>
      <c r="G9946" s="1">
        <v>1</v>
      </c>
      <c r="H9946" s="1">
        <v>1</v>
      </c>
      <c r="I9946" s="15">
        <v>0.5</v>
      </c>
      <c r="J9946">
        <f t="shared" si="155"/>
        <v>40</v>
      </c>
    </row>
    <row r="9947" spans="1:10" x14ac:dyDescent="0.3">
      <c r="A9947" t="s">
        <v>9703</v>
      </c>
      <c r="C9947" s="18">
        <v>399.96738630611645</v>
      </c>
      <c r="D9947" s="1"/>
      <c r="E9947" s="1">
        <v>7</v>
      </c>
      <c r="F9947" s="1">
        <v>3</v>
      </c>
      <c r="G9947" s="1">
        <v>1</v>
      </c>
      <c r="H9947" s="1">
        <v>3</v>
      </c>
      <c r="I9947" s="15">
        <v>0.5</v>
      </c>
      <c r="J9947">
        <f t="shared" si="155"/>
        <v>40</v>
      </c>
    </row>
    <row r="9948" spans="1:10" x14ac:dyDescent="0.3">
      <c r="A9948" t="s">
        <v>9704</v>
      </c>
      <c r="C9948" s="18">
        <v>399.96737462734484</v>
      </c>
      <c r="D9948" s="1"/>
      <c r="E9948" s="1">
        <v>5</v>
      </c>
      <c r="F9948" s="1">
        <v>2</v>
      </c>
      <c r="G9948" s="1">
        <v>1</v>
      </c>
      <c r="H9948" s="1">
        <v>2</v>
      </c>
      <c r="I9948" s="15">
        <v>0.5</v>
      </c>
      <c r="J9948">
        <f t="shared" si="155"/>
        <v>40</v>
      </c>
    </row>
    <row r="9949" spans="1:10" x14ac:dyDescent="0.3">
      <c r="A9949" t="s">
        <v>9705</v>
      </c>
      <c r="C9949" s="18">
        <v>399.96733592516961</v>
      </c>
      <c r="D9949" s="1"/>
      <c r="E9949" s="1">
        <v>4</v>
      </c>
      <c r="F9949" s="1">
        <v>2</v>
      </c>
      <c r="G9949" s="1">
        <v>0</v>
      </c>
      <c r="H9949" s="1">
        <v>2</v>
      </c>
      <c r="I9949" s="15">
        <v>0.5</v>
      </c>
      <c r="J9949">
        <f t="shared" si="155"/>
        <v>40</v>
      </c>
    </row>
    <row r="9950" spans="1:10" x14ac:dyDescent="0.3">
      <c r="A9950" t="s">
        <v>9706</v>
      </c>
      <c r="C9950" s="18">
        <v>399.96697504512156</v>
      </c>
      <c r="D9950" s="1"/>
      <c r="E9950" s="1">
        <v>3</v>
      </c>
      <c r="F9950" s="1">
        <v>1</v>
      </c>
      <c r="G9950" s="1">
        <v>1</v>
      </c>
      <c r="H9950" s="1">
        <v>1</v>
      </c>
      <c r="I9950" s="15">
        <v>0.5</v>
      </c>
      <c r="J9950">
        <f t="shared" si="155"/>
        <v>40</v>
      </c>
    </row>
    <row r="9951" spans="1:10" x14ac:dyDescent="0.3">
      <c r="A9951" t="s">
        <v>9707</v>
      </c>
      <c r="C9951" s="18">
        <v>399.96456276428358</v>
      </c>
      <c r="D9951" s="1"/>
      <c r="E9951" s="1">
        <v>2</v>
      </c>
      <c r="F9951" s="1">
        <v>1</v>
      </c>
      <c r="G9951" s="1">
        <v>0</v>
      </c>
      <c r="H9951" s="1">
        <v>1</v>
      </c>
      <c r="I9951" s="15">
        <v>0.5</v>
      </c>
      <c r="J9951">
        <f t="shared" si="155"/>
        <v>40</v>
      </c>
    </row>
    <row r="9952" spans="1:10" x14ac:dyDescent="0.3">
      <c r="A9952" t="s">
        <v>9709</v>
      </c>
      <c r="C9952" s="18">
        <v>399.95764740042796</v>
      </c>
      <c r="D9952" s="1"/>
      <c r="E9952" s="1">
        <v>3</v>
      </c>
      <c r="F9952" s="1">
        <v>1</v>
      </c>
      <c r="G9952" s="1">
        <v>1</v>
      </c>
      <c r="H9952" s="1">
        <v>1</v>
      </c>
      <c r="I9952" s="15">
        <v>0.5</v>
      </c>
      <c r="J9952">
        <f t="shared" si="155"/>
        <v>40</v>
      </c>
    </row>
    <row r="9953" spans="1:10" x14ac:dyDescent="0.3">
      <c r="A9953" t="s">
        <v>9710</v>
      </c>
      <c r="C9953" s="18">
        <v>399.95716825226958</v>
      </c>
      <c r="D9953" s="1"/>
      <c r="E9953" s="1">
        <v>9</v>
      </c>
      <c r="F9953" s="1">
        <v>4</v>
      </c>
      <c r="G9953" s="1">
        <v>1</v>
      </c>
      <c r="H9953" s="1">
        <v>4</v>
      </c>
      <c r="I9953" s="15">
        <v>0.5</v>
      </c>
      <c r="J9953">
        <f t="shared" si="155"/>
        <v>40</v>
      </c>
    </row>
    <row r="9954" spans="1:10" x14ac:dyDescent="0.3">
      <c r="A9954" t="s">
        <v>9711</v>
      </c>
      <c r="C9954" s="18">
        <v>399.95587239933081</v>
      </c>
      <c r="D9954" s="1"/>
      <c r="E9954" s="1">
        <v>7</v>
      </c>
      <c r="F9954" s="1">
        <v>4</v>
      </c>
      <c r="G9954" s="1">
        <v>0</v>
      </c>
      <c r="H9954" s="1">
        <v>3</v>
      </c>
      <c r="I9954" s="15">
        <v>0.5714285714285714</v>
      </c>
      <c r="J9954">
        <f t="shared" si="155"/>
        <v>40</v>
      </c>
    </row>
    <row r="9955" spans="1:10" x14ac:dyDescent="0.3">
      <c r="A9955" t="s">
        <v>9712</v>
      </c>
      <c r="C9955" s="18">
        <v>399.95336441696787</v>
      </c>
      <c r="D9955" s="1"/>
      <c r="E9955" s="1">
        <v>7</v>
      </c>
      <c r="F9955" s="1">
        <v>4</v>
      </c>
      <c r="G9955" s="1">
        <v>0</v>
      </c>
      <c r="H9955" s="1">
        <v>3</v>
      </c>
      <c r="I9955" s="15">
        <v>0.5714285714285714</v>
      </c>
      <c r="J9955">
        <f t="shared" si="155"/>
        <v>40</v>
      </c>
    </row>
    <row r="9956" spans="1:10" x14ac:dyDescent="0.3">
      <c r="A9956" t="s">
        <v>9713</v>
      </c>
      <c r="C9956" s="18">
        <v>399.94668289258021</v>
      </c>
      <c r="D9956" s="1"/>
      <c r="E9956" s="1">
        <v>6</v>
      </c>
      <c r="F9956" s="1">
        <v>3</v>
      </c>
      <c r="G9956" s="1">
        <v>0</v>
      </c>
      <c r="H9956" s="1">
        <v>3</v>
      </c>
      <c r="I9956" s="15">
        <v>0.5</v>
      </c>
      <c r="J9956">
        <f t="shared" si="155"/>
        <v>40</v>
      </c>
    </row>
    <row r="9957" spans="1:10" x14ac:dyDescent="0.3">
      <c r="A9957" t="s">
        <v>9715</v>
      </c>
      <c r="C9957" s="18">
        <v>399.93804876804728</v>
      </c>
      <c r="D9957" s="1"/>
      <c r="E9957" s="1">
        <v>6</v>
      </c>
      <c r="F9957" s="1">
        <v>3</v>
      </c>
      <c r="G9957" s="1">
        <v>0</v>
      </c>
      <c r="H9957" s="1">
        <v>3</v>
      </c>
      <c r="I9957" s="15">
        <v>0.5</v>
      </c>
      <c r="J9957">
        <f t="shared" si="155"/>
        <v>40</v>
      </c>
    </row>
    <row r="9958" spans="1:10" x14ac:dyDescent="0.3">
      <c r="A9958" t="s">
        <v>9716</v>
      </c>
      <c r="C9958" s="18">
        <v>399.93376136526661</v>
      </c>
      <c r="D9958" s="1"/>
      <c r="E9958" s="1">
        <v>3</v>
      </c>
      <c r="F9958" s="1">
        <v>0</v>
      </c>
      <c r="G9958" s="1">
        <v>3</v>
      </c>
      <c r="H9958" s="1">
        <v>0</v>
      </c>
      <c r="I9958" s="15">
        <v>0.5</v>
      </c>
      <c r="J9958">
        <f t="shared" si="155"/>
        <v>40</v>
      </c>
    </row>
    <row r="9959" spans="1:10" x14ac:dyDescent="0.3">
      <c r="A9959" t="s">
        <v>9717</v>
      </c>
      <c r="C9959" s="18">
        <v>399.92165617732201</v>
      </c>
      <c r="D9959" s="1"/>
      <c r="E9959" s="1">
        <v>5</v>
      </c>
      <c r="F9959" s="1">
        <v>2</v>
      </c>
      <c r="G9959" s="1">
        <v>1</v>
      </c>
      <c r="H9959" s="1">
        <v>2</v>
      </c>
      <c r="I9959" s="15">
        <v>0.5</v>
      </c>
      <c r="J9959">
        <f t="shared" si="155"/>
        <v>40</v>
      </c>
    </row>
    <row r="9960" spans="1:10" x14ac:dyDescent="0.3">
      <c r="A9960" t="s">
        <v>9718</v>
      </c>
      <c r="C9960" s="18">
        <v>399.91650595095138</v>
      </c>
      <c r="D9960" s="1"/>
      <c r="E9960" s="1">
        <v>4</v>
      </c>
      <c r="F9960" s="1">
        <v>2</v>
      </c>
      <c r="G9960" s="1">
        <v>0</v>
      </c>
      <c r="H9960" s="1">
        <v>2</v>
      </c>
      <c r="I9960" s="15">
        <v>0.5</v>
      </c>
      <c r="J9960">
        <f t="shared" si="155"/>
        <v>40</v>
      </c>
    </row>
    <row r="9961" spans="1:10" x14ac:dyDescent="0.3">
      <c r="A9961" t="s">
        <v>9719</v>
      </c>
      <c r="C9961" s="18">
        <v>399.9110364267317</v>
      </c>
      <c r="D9961" s="1"/>
      <c r="E9961" s="1">
        <v>6</v>
      </c>
      <c r="F9961" s="1">
        <v>3</v>
      </c>
      <c r="G9961" s="1">
        <v>0</v>
      </c>
      <c r="H9961" s="1">
        <v>3</v>
      </c>
      <c r="I9961" s="15">
        <v>0.5</v>
      </c>
      <c r="J9961">
        <f t="shared" si="155"/>
        <v>40</v>
      </c>
    </row>
    <row r="9962" spans="1:10" x14ac:dyDescent="0.3">
      <c r="A9962" t="s">
        <v>9720</v>
      </c>
      <c r="C9962" s="18">
        <v>399.89930612589211</v>
      </c>
      <c r="D9962" s="1"/>
      <c r="E9962" s="1">
        <v>6</v>
      </c>
      <c r="F9962" s="1">
        <v>3</v>
      </c>
      <c r="G9962" s="1">
        <v>0</v>
      </c>
      <c r="H9962" s="1">
        <v>3</v>
      </c>
      <c r="I9962" s="15">
        <v>0.5</v>
      </c>
      <c r="J9962">
        <f t="shared" si="155"/>
        <v>40</v>
      </c>
    </row>
    <row r="9963" spans="1:10" x14ac:dyDescent="0.3">
      <c r="A9963" t="s">
        <v>9721</v>
      </c>
      <c r="C9963" s="18">
        <v>399.8971234147636</v>
      </c>
      <c r="D9963" s="1"/>
      <c r="E9963" s="1">
        <v>6</v>
      </c>
      <c r="F9963" s="1">
        <v>3</v>
      </c>
      <c r="G9963" s="1">
        <v>0</v>
      </c>
      <c r="H9963" s="1">
        <v>3</v>
      </c>
      <c r="I9963" s="15">
        <v>0.5</v>
      </c>
      <c r="J9963">
        <f t="shared" si="155"/>
        <v>40</v>
      </c>
    </row>
    <row r="9964" spans="1:10" x14ac:dyDescent="0.3">
      <c r="A9964" t="s">
        <v>9722</v>
      </c>
      <c r="C9964" s="18">
        <v>399.89518582029552</v>
      </c>
      <c r="D9964" s="1"/>
      <c r="E9964" s="1">
        <v>28</v>
      </c>
      <c r="F9964" s="1">
        <v>14</v>
      </c>
      <c r="G9964" s="1">
        <v>0</v>
      </c>
      <c r="H9964" s="1">
        <v>14</v>
      </c>
      <c r="I9964" s="15">
        <v>0.5</v>
      </c>
      <c r="J9964">
        <f t="shared" si="155"/>
        <v>40</v>
      </c>
    </row>
    <row r="9965" spans="1:10" x14ac:dyDescent="0.3">
      <c r="A9965" t="s">
        <v>9723</v>
      </c>
      <c r="C9965" s="18">
        <v>399.89214023945635</v>
      </c>
      <c r="D9965" s="1"/>
      <c r="E9965" s="1">
        <v>16</v>
      </c>
      <c r="F9965" s="1">
        <v>7</v>
      </c>
      <c r="G9965" s="1">
        <v>2</v>
      </c>
      <c r="H9965" s="1">
        <v>7</v>
      </c>
      <c r="I9965" s="15">
        <v>0.5</v>
      </c>
      <c r="J9965">
        <f t="shared" si="155"/>
        <v>40</v>
      </c>
    </row>
    <row r="9966" spans="1:10" x14ac:dyDescent="0.3">
      <c r="A9966" t="s">
        <v>9724</v>
      </c>
      <c r="C9966" s="18">
        <v>399.88862429276935</v>
      </c>
      <c r="D9966" s="1"/>
      <c r="E9966" s="1">
        <v>2</v>
      </c>
      <c r="F9966" s="1">
        <v>1</v>
      </c>
      <c r="G9966" s="1">
        <v>0</v>
      </c>
      <c r="H9966" s="1">
        <v>1</v>
      </c>
      <c r="I9966" s="15">
        <v>0.5</v>
      </c>
      <c r="J9966">
        <f t="shared" si="155"/>
        <v>40</v>
      </c>
    </row>
    <row r="9967" spans="1:10" x14ac:dyDescent="0.3">
      <c r="A9967" t="s">
        <v>9725</v>
      </c>
      <c r="C9967" s="18">
        <v>399.88555385232473</v>
      </c>
      <c r="D9967" s="1"/>
      <c r="E9967" s="1">
        <v>10</v>
      </c>
      <c r="F9967" s="1">
        <v>5</v>
      </c>
      <c r="G9967" s="1">
        <v>0</v>
      </c>
      <c r="H9967" s="1">
        <v>5</v>
      </c>
      <c r="I9967" s="15">
        <v>0.5</v>
      </c>
      <c r="J9967">
        <f t="shared" si="155"/>
        <v>40</v>
      </c>
    </row>
    <row r="9968" spans="1:10" x14ac:dyDescent="0.3">
      <c r="A9968" t="s">
        <v>9726</v>
      </c>
      <c r="C9968" s="18">
        <v>399.88172162628149</v>
      </c>
      <c r="D9968" s="1"/>
      <c r="E9968" s="1">
        <v>4</v>
      </c>
      <c r="F9968" s="1">
        <v>2</v>
      </c>
      <c r="G9968" s="1">
        <v>0</v>
      </c>
      <c r="H9968" s="1">
        <v>2</v>
      </c>
      <c r="I9968" s="15">
        <v>0.5</v>
      </c>
      <c r="J9968">
        <f t="shared" si="155"/>
        <v>40</v>
      </c>
    </row>
    <row r="9969" spans="1:10" x14ac:dyDescent="0.3">
      <c r="A9969" t="s">
        <v>9727</v>
      </c>
      <c r="C9969" s="18">
        <v>399.88081080359808</v>
      </c>
      <c r="D9969" s="1"/>
      <c r="E9969" s="1">
        <v>2</v>
      </c>
      <c r="F9969" s="1">
        <v>1</v>
      </c>
      <c r="G9969" s="1">
        <v>1</v>
      </c>
      <c r="H9969" s="1">
        <v>0</v>
      </c>
      <c r="I9969" s="15">
        <v>0.75</v>
      </c>
      <c r="J9969">
        <f t="shared" si="155"/>
        <v>40</v>
      </c>
    </row>
    <row r="9970" spans="1:10" x14ac:dyDescent="0.3">
      <c r="A9970" t="s">
        <v>9728</v>
      </c>
      <c r="C9970" s="18">
        <v>399.88060408399599</v>
      </c>
      <c r="D9970" s="1"/>
      <c r="E9970" s="1">
        <v>4</v>
      </c>
      <c r="F9970" s="1">
        <v>2</v>
      </c>
      <c r="G9970" s="1">
        <v>0</v>
      </c>
      <c r="H9970" s="1">
        <v>2</v>
      </c>
      <c r="I9970" s="15">
        <v>0.5</v>
      </c>
      <c r="J9970">
        <f t="shared" si="155"/>
        <v>40</v>
      </c>
    </row>
    <row r="9971" spans="1:10" x14ac:dyDescent="0.3">
      <c r="A9971" t="s">
        <v>9729</v>
      </c>
      <c r="C9971" s="18">
        <v>399.87902199774805</v>
      </c>
      <c r="D9971" s="1"/>
      <c r="E9971" s="1">
        <v>2</v>
      </c>
      <c r="F9971" s="1">
        <v>1</v>
      </c>
      <c r="G9971" s="1">
        <v>0</v>
      </c>
      <c r="H9971" s="1">
        <v>1</v>
      </c>
      <c r="I9971" s="15">
        <v>0.5</v>
      </c>
      <c r="J9971">
        <f t="shared" si="155"/>
        <v>40</v>
      </c>
    </row>
    <row r="9972" spans="1:10" x14ac:dyDescent="0.3">
      <c r="A9972" t="s">
        <v>9730</v>
      </c>
      <c r="C9972" s="18">
        <v>399.86979921837826</v>
      </c>
      <c r="D9972" s="1"/>
      <c r="E9972" s="1">
        <v>3</v>
      </c>
      <c r="F9972" s="1">
        <v>1</v>
      </c>
      <c r="G9972" s="1">
        <v>1</v>
      </c>
      <c r="H9972" s="1">
        <v>1</v>
      </c>
      <c r="I9972" s="15">
        <v>0.5</v>
      </c>
      <c r="J9972">
        <f t="shared" si="155"/>
        <v>40</v>
      </c>
    </row>
    <row r="9973" spans="1:10" x14ac:dyDescent="0.3">
      <c r="A9973" t="s">
        <v>9731</v>
      </c>
      <c r="C9973" s="18">
        <v>399.86785162254677</v>
      </c>
      <c r="D9973" s="1"/>
      <c r="E9973" s="1">
        <v>3</v>
      </c>
      <c r="F9973" s="1">
        <v>1</v>
      </c>
      <c r="G9973" s="1">
        <v>1</v>
      </c>
      <c r="H9973" s="1">
        <v>1</v>
      </c>
      <c r="I9973" s="15">
        <v>0.5</v>
      </c>
      <c r="J9973">
        <f t="shared" si="155"/>
        <v>40</v>
      </c>
    </row>
    <row r="9974" spans="1:10" x14ac:dyDescent="0.3">
      <c r="A9974" t="s">
        <v>9732</v>
      </c>
      <c r="C9974" s="18">
        <v>399.86354377002237</v>
      </c>
      <c r="D9974" s="1"/>
      <c r="E9974" s="1">
        <v>2</v>
      </c>
      <c r="F9974" s="1">
        <v>1</v>
      </c>
      <c r="G9974" s="1">
        <v>0</v>
      </c>
      <c r="H9974" s="1">
        <v>1</v>
      </c>
      <c r="I9974" s="15">
        <v>0.5</v>
      </c>
      <c r="J9974">
        <f t="shared" si="155"/>
        <v>40</v>
      </c>
    </row>
    <row r="9975" spans="1:10" x14ac:dyDescent="0.3">
      <c r="A9975" t="s">
        <v>9733</v>
      </c>
      <c r="C9975" s="18">
        <v>399.85397514159547</v>
      </c>
      <c r="D9975" s="1"/>
      <c r="E9975" s="1">
        <v>3</v>
      </c>
      <c r="F9975" s="1">
        <v>1</v>
      </c>
      <c r="G9975" s="1">
        <v>1</v>
      </c>
      <c r="H9975" s="1">
        <v>1</v>
      </c>
      <c r="I9975" s="15">
        <v>0.5</v>
      </c>
      <c r="J9975">
        <f t="shared" si="155"/>
        <v>40</v>
      </c>
    </row>
    <row r="9976" spans="1:10" x14ac:dyDescent="0.3">
      <c r="A9976" t="s">
        <v>9734</v>
      </c>
      <c r="C9976" s="18">
        <v>399.85221837153347</v>
      </c>
      <c r="D9976" s="1"/>
      <c r="E9976" s="1">
        <v>3</v>
      </c>
      <c r="F9976" s="1">
        <v>1</v>
      </c>
      <c r="G9976" s="1">
        <v>1</v>
      </c>
      <c r="H9976" s="1">
        <v>1</v>
      </c>
      <c r="I9976" s="15">
        <v>0.5</v>
      </c>
      <c r="J9976">
        <f t="shared" si="155"/>
        <v>40</v>
      </c>
    </row>
    <row r="9977" spans="1:10" x14ac:dyDescent="0.3">
      <c r="A9977" t="s">
        <v>9735</v>
      </c>
      <c r="C9977" s="18">
        <v>399.84761927674418</v>
      </c>
      <c r="D9977" s="1"/>
      <c r="E9977" s="1">
        <v>8</v>
      </c>
      <c r="F9977" s="1">
        <v>4</v>
      </c>
      <c r="G9977" s="1">
        <v>0</v>
      </c>
      <c r="H9977" s="1">
        <v>4</v>
      </c>
      <c r="I9977" s="15">
        <v>0.5</v>
      </c>
      <c r="J9977">
        <f t="shared" si="155"/>
        <v>40</v>
      </c>
    </row>
    <row r="9978" spans="1:10" x14ac:dyDescent="0.3">
      <c r="A9978" t="s">
        <v>9736</v>
      </c>
      <c r="C9978" s="18">
        <v>399.84628096911069</v>
      </c>
      <c r="D9978" s="1"/>
      <c r="E9978" s="1">
        <v>2</v>
      </c>
      <c r="F9978" s="1">
        <v>1</v>
      </c>
      <c r="G9978" s="1">
        <v>0</v>
      </c>
      <c r="H9978" s="1">
        <v>1</v>
      </c>
      <c r="I9978" s="15">
        <v>0.5</v>
      </c>
      <c r="J9978">
        <f t="shared" si="155"/>
        <v>40</v>
      </c>
    </row>
    <row r="9979" spans="1:10" x14ac:dyDescent="0.3">
      <c r="A9979" t="s">
        <v>9737</v>
      </c>
      <c r="C9979" s="18">
        <v>399.84169110374006</v>
      </c>
      <c r="D9979" s="1"/>
      <c r="E9979" s="1">
        <v>10</v>
      </c>
      <c r="F9979" s="1">
        <v>5</v>
      </c>
      <c r="G9979" s="1">
        <v>0</v>
      </c>
      <c r="H9979" s="1">
        <v>5</v>
      </c>
      <c r="I9979" s="15">
        <v>0.5</v>
      </c>
      <c r="J9979">
        <f t="shared" si="155"/>
        <v>40</v>
      </c>
    </row>
    <row r="9980" spans="1:10" x14ac:dyDescent="0.3">
      <c r="A9980" t="s">
        <v>9738</v>
      </c>
      <c r="C9980" s="18">
        <v>399.83558998644901</v>
      </c>
      <c r="D9980" s="1"/>
      <c r="E9980" s="1">
        <v>8</v>
      </c>
      <c r="F9980" s="1">
        <v>4</v>
      </c>
      <c r="G9980" s="1">
        <v>0</v>
      </c>
      <c r="H9980" s="1">
        <v>4</v>
      </c>
      <c r="I9980" s="15">
        <v>0.5</v>
      </c>
      <c r="J9980">
        <f t="shared" si="155"/>
        <v>40</v>
      </c>
    </row>
    <row r="9981" spans="1:10" x14ac:dyDescent="0.3">
      <c r="A9981" t="s">
        <v>9739</v>
      </c>
      <c r="C9981" s="18">
        <v>399.83011821588121</v>
      </c>
      <c r="D9981" s="1"/>
      <c r="E9981" s="1">
        <v>6</v>
      </c>
      <c r="F9981" s="1">
        <v>3</v>
      </c>
      <c r="G9981" s="1">
        <v>0</v>
      </c>
      <c r="H9981" s="1">
        <v>3</v>
      </c>
      <c r="I9981" s="15">
        <v>0.5</v>
      </c>
      <c r="J9981">
        <f t="shared" si="155"/>
        <v>40</v>
      </c>
    </row>
    <row r="9982" spans="1:10" x14ac:dyDescent="0.3">
      <c r="A9982" t="s">
        <v>9740</v>
      </c>
      <c r="C9982" s="18">
        <v>399.82985134953378</v>
      </c>
      <c r="D9982" s="1"/>
      <c r="E9982" s="1">
        <v>2</v>
      </c>
      <c r="F9982" s="1">
        <v>1</v>
      </c>
      <c r="G9982" s="1">
        <v>0</v>
      </c>
      <c r="H9982" s="1">
        <v>1</v>
      </c>
      <c r="I9982" s="15">
        <v>0.5</v>
      </c>
      <c r="J9982">
        <f t="shared" si="155"/>
        <v>40</v>
      </c>
    </row>
    <row r="9983" spans="1:10" x14ac:dyDescent="0.3">
      <c r="A9983" t="s">
        <v>9741</v>
      </c>
      <c r="C9983" s="18">
        <v>399.82892065816628</v>
      </c>
      <c r="D9983" s="1"/>
      <c r="E9983" s="1">
        <v>2</v>
      </c>
      <c r="F9983" s="1">
        <v>1</v>
      </c>
      <c r="G9983" s="1">
        <v>0</v>
      </c>
      <c r="H9983" s="1">
        <v>1</v>
      </c>
      <c r="I9983" s="15">
        <v>0.5</v>
      </c>
      <c r="J9983">
        <f t="shared" si="155"/>
        <v>40</v>
      </c>
    </row>
    <row r="9984" spans="1:10" x14ac:dyDescent="0.3">
      <c r="A9984" t="s">
        <v>9742</v>
      </c>
      <c r="C9984" s="18">
        <v>399.82628327875574</v>
      </c>
      <c r="D9984" s="1"/>
      <c r="E9984" s="1">
        <v>6</v>
      </c>
      <c r="F9984" s="1">
        <v>3</v>
      </c>
      <c r="G9984" s="1">
        <v>0</v>
      </c>
      <c r="H9984" s="1">
        <v>3</v>
      </c>
      <c r="I9984" s="15">
        <v>0.5</v>
      </c>
      <c r="J9984">
        <f t="shared" si="155"/>
        <v>40</v>
      </c>
    </row>
    <row r="9985" spans="1:10" x14ac:dyDescent="0.3">
      <c r="A9985" t="s">
        <v>9982</v>
      </c>
      <c r="C9985" s="18">
        <v>399.82617707045404</v>
      </c>
      <c r="D9985" s="1"/>
      <c r="E9985" s="1">
        <v>3</v>
      </c>
      <c r="F9985" s="1">
        <v>1</v>
      </c>
      <c r="G9985" s="1">
        <v>1</v>
      </c>
      <c r="H9985" s="1">
        <v>1</v>
      </c>
      <c r="I9985" s="15">
        <v>0.5</v>
      </c>
      <c r="J9985">
        <f t="shared" si="155"/>
        <v>40</v>
      </c>
    </row>
    <row r="9986" spans="1:10" x14ac:dyDescent="0.3">
      <c r="A9986" t="s">
        <v>9743</v>
      </c>
      <c r="C9986" s="18">
        <v>399.82477965121859</v>
      </c>
      <c r="D9986" s="1"/>
      <c r="E9986" s="1">
        <v>2</v>
      </c>
      <c r="F9986" s="1">
        <v>1</v>
      </c>
      <c r="G9986" s="1">
        <v>1</v>
      </c>
      <c r="H9986" s="1">
        <v>0</v>
      </c>
      <c r="I9986" s="15">
        <v>0.75</v>
      </c>
      <c r="J9986">
        <f t="shared" si="155"/>
        <v>40</v>
      </c>
    </row>
    <row r="9987" spans="1:10" x14ac:dyDescent="0.3">
      <c r="A9987" t="s">
        <v>9744</v>
      </c>
      <c r="C9987" s="18">
        <v>399.82222148199617</v>
      </c>
      <c r="D9987" s="1"/>
      <c r="E9987" s="1">
        <v>6</v>
      </c>
      <c r="F9987" s="1">
        <v>3</v>
      </c>
      <c r="G9987" s="1">
        <v>0</v>
      </c>
      <c r="H9987" s="1">
        <v>3</v>
      </c>
      <c r="I9987" s="15">
        <v>0.5</v>
      </c>
      <c r="J9987">
        <f t="shared" si="155"/>
        <v>40</v>
      </c>
    </row>
    <row r="9988" spans="1:10" x14ac:dyDescent="0.3">
      <c r="A9988" t="s">
        <v>9745</v>
      </c>
      <c r="C9988" s="18">
        <v>399.8131942249766</v>
      </c>
      <c r="D9988" s="1"/>
      <c r="E9988" s="1">
        <v>3</v>
      </c>
      <c r="F9988" s="1">
        <v>1</v>
      </c>
      <c r="G9988" s="1">
        <v>1</v>
      </c>
      <c r="H9988" s="1">
        <v>1</v>
      </c>
      <c r="I9988" s="15">
        <v>0.5</v>
      </c>
      <c r="J9988">
        <f t="shared" ref="J9988:J10051" si="156">IF(E9988&lt;=30,40,20)</f>
        <v>40</v>
      </c>
    </row>
    <row r="9989" spans="1:10" x14ac:dyDescent="0.3">
      <c r="A9989" t="s">
        <v>9746</v>
      </c>
      <c r="C9989" s="18">
        <v>399.81317458293233</v>
      </c>
      <c r="D9989" s="1"/>
      <c r="E9989" s="1">
        <v>10</v>
      </c>
      <c r="F9989" s="1">
        <v>5</v>
      </c>
      <c r="G9989" s="1">
        <v>0</v>
      </c>
      <c r="H9989" s="1">
        <v>5</v>
      </c>
      <c r="I9989" s="15">
        <v>0.5</v>
      </c>
      <c r="J9989">
        <f t="shared" si="156"/>
        <v>40</v>
      </c>
    </row>
    <row r="9990" spans="1:10" x14ac:dyDescent="0.3">
      <c r="A9990" t="s">
        <v>9747</v>
      </c>
      <c r="C9990" s="18">
        <v>399.8129889918178</v>
      </c>
      <c r="D9990" s="1"/>
      <c r="E9990" s="1">
        <v>8</v>
      </c>
      <c r="F9990" s="1">
        <v>5</v>
      </c>
      <c r="G9990" s="1">
        <v>1</v>
      </c>
      <c r="H9990" s="1">
        <v>2</v>
      </c>
      <c r="I9990" s="15">
        <v>0.6875</v>
      </c>
      <c r="J9990">
        <f t="shared" si="156"/>
        <v>40</v>
      </c>
    </row>
    <row r="9991" spans="1:10" x14ac:dyDescent="0.3">
      <c r="A9991" t="s">
        <v>9748</v>
      </c>
      <c r="C9991" s="18">
        <v>399.80305006389335</v>
      </c>
      <c r="D9991" s="1"/>
      <c r="E9991" s="1">
        <v>3</v>
      </c>
      <c r="F9991" s="1">
        <v>1</v>
      </c>
      <c r="G9991" s="1">
        <v>1</v>
      </c>
      <c r="H9991" s="1">
        <v>1</v>
      </c>
      <c r="I9991" s="15">
        <v>0.5</v>
      </c>
      <c r="J9991">
        <f t="shared" si="156"/>
        <v>40</v>
      </c>
    </row>
    <row r="9992" spans="1:10" x14ac:dyDescent="0.3">
      <c r="A9992" t="s">
        <v>9749</v>
      </c>
      <c r="C9992" s="18">
        <v>399.80263100386998</v>
      </c>
      <c r="D9992" s="1"/>
      <c r="E9992" s="1">
        <v>3</v>
      </c>
      <c r="F9992" s="1">
        <v>1</v>
      </c>
      <c r="G9992" s="1">
        <v>1</v>
      </c>
      <c r="H9992" s="1">
        <v>1</v>
      </c>
      <c r="I9992" s="15">
        <v>0.5</v>
      </c>
      <c r="J9992">
        <f t="shared" si="156"/>
        <v>40</v>
      </c>
    </row>
    <row r="9993" spans="1:10" x14ac:dyDescent="0.3">
      <c r="A9993" t="s">
        <v>9750</v>
      </c>
      <c r="C9993" s="18">
        <v>399.80123591496817</v>
      </c>
      <c r="D9993" s="1"/>
      <c r="E9993" s="1">
        <v>6</v>
      </c>
      <c r="F9993" s="1">
        <v>3</v>
      </c>
      <c r="G9993" s="1">
        <v>0</v>
      </c>
      <c r="H9993" s="1">
        <v>3</v>
      </c>
      <c r="I9993" s="15">
        <v>0.5</v>
      </c>
      <c r="J9993">
        <f t="shared" si="156"/>
        <v>40</v>
      </c>
    </row>
    <row r="9994" spans="1:10" x14ac:dyDescent="0.3">
      <c r="A9994" t="s">
        <v>9753</v>
      </c>
      <c r="C9994" s="18">
        <v>399.80034799753446</v>
      </c>
      <c r="D9994" s="1"/>
      <c r="E9994" s="1">
        <v>6</v>
      </c>
      <c r="F9994" s="1">
        <v>3</v>
      </c>
      <c r="G9994" s="1">
        <v>0</v>
      </c>
      <c r="H9994" s="1">
        <v>3</v>
      </c>
      <c r="I9994" s="15">
        <v>0.5</v>
      </c>
      <c r="J9994">
        <f t="shared" si="156"/>
        <v>40</v>
      </c>
    </row>
    <row r="9995" spans="1:10" x14ac:dyDescent="0.3">
      <c r="A9995" t="s">
        <v>9754</v>
      </c>
      <c r="C9995" s="18">
        <v>399.7988770249878</v>
      </c>
      <c r="D9995" s="1"/>
      <c r="E9995" s="1">
        <v>3</v>
      </c>
      <c r="F9995" s="1">
        <v>1</v>
      </c>
      <c r="G9995" s="1">
        <v>1</v>
      </c>
      <c r="H9995" s="1">
        <v>1</v>
      </c>
      <c r="I9995" s="15">
        <v>0.5</v>
      </c>
      <c r="J9995">
        <f t="shared" si="156"/>
        <v>40</v>
      </c>
    </row>
    <row r="9996" spans="1:10" x14ac:dyDescent="0.3">
      <c r="A9996" t="s">
        <v>9755</v>
      </c>
      <c r="C9996" s="18">
        <v>399.79884612503304</v>
      </c>
      <c r="D9996" s="1"/>
      <c r="E9996" s="1">
        <v>10</v>
      </c>
      <c r="F9996" s="1">
        <v>5</v>
      </c>
      <c r="G9996" s="1">
        <v>0</v>
      </c>
      <c r="H9996" s="1">
        <v>5</v>
      </c>
      <c r="I9996" s="15">
        <v>0.5</v>
      </c>
      <c r="J9996">
        <f t="shared" si="156"/>
        <v>40</v>
      </c>
    </row>
    <row r="9997" spans="1:10" x14ac:dyDescent="0.3">
      <c r="A9997" t="s">
        <v>9756</v>
      </c>
      <c r="C9997" s="18">
        <v>399.79431012303428</v>
      </c>
      <c r="D9997" s="1"/>
      <c r="E9997" s="1">
        <v>6</v>
      </c>
      <c r="F9997" s="1">
        <v>3</v>
      </c>
      <c r="G9997" s="1">
        <v>0</v>
      </c>
      <c r="H9997" s="1">
        <v>3</v>
      </c>
      <c r="I9997" s="15">
        <v>0.5</v>
      </c>
      <c r="J9997">
        <f t="shared" si="156"/>
        <v>40</v>
      </c>
    </row>
    <row r="9998" spans="1:10" x14ac:dyDescent="0.3">
      <c r="A9998" t="s">
        <v>9757</v>
      </c>
      <c r="C9998" s="18">
        <v>399.7884635162759</v>
      </c>
      <c r="D9998" s="1"/>
      <c r="E9998" s="1">
        <v>5</v>
      </c>
      <c r="F9998" s="1">
        <v>2</v>
      </c>
      <c r="G9998" s="1">
        <v>1</v>
      </c>
      <c r="H9998" s="1">
        <v>2</v>
      </c>
      <c r="I9998" s="15">
        <v>0.5</v>
      </c>
      <c r="J9998">
        <f t="shared" si="156"/>
        <v>40</v>
      </c>
    </row>
    <row r="9999" spans="1:10" x14ac:dyDescent="0.3">
      <c r="A9999" t="s">
        <v>9758</v>
      </c>
      <c r="C9999" s="18">
        <v>399.78354337772907</v>
      </c>
      <c r="D9999" s="1"/>
      <c r="E9999" s="1">
        <v>6</v>
      </c>
      <c r="F9999" s="1">
        <v>3</v>
      </c>
      <c r="G9999" s="1">
        <v>0</v>
      </c>
      <c r="H9999" s="1">
        <v>3</v>
      </c>
      <c r="I9999" s="15">
        <v>0.5</v>
      </c>
      <c r="J9999">
        <f t="shared" si="156"/>
        <v>40</v>
      </c>
    </row>
    <row r="10000" spans="1:10" x14ac:dyDescent="0.3">
      <c r="A10000" t="s">
        <v>9759</v>
      </c>
      <c r="C10000" s="18">
        <v>399.76827890019308</v>
      </c>
      <c r="D10000" s="1"/>
      <c r="E10000" s="1">
        <v>2</v>
      </c>
      <c r="F10000" s="1">
        <v>1</v>
      </c>
      <c r="G10000" s="1">
        <v>0</v>
      </c>
      <c r="H10000" s="1">
        <v>1</v>
      </c>
      <c r="I10000" s="15">
        <v>0.5</v>
      </c>
      <c r="J10000">
        <f t="shared" si="156"/>
        <v>40</v>
      </c>
    </row>
    <row r="10001" spans="1:10" x14ac:dyDescent="0.3">
      <c r="A10001" t="s">
        <v>9760</v>
      </c>
      <c r="C10001" s="18">
        <v>399.76749660160948</v>
      </c>
      <c r="D10001" s="1"/>
      <c r="E10001" s="1">
        <v>10</v>
      </c>
      <c r="F10001" s="1">
        <v>2</v>
      </c>
      <c r="G10001" s="1">
        <v>1</v>
      </c>
      <c r="H10001" s="1">
        <v>7</v>
      </c>
      <c r="I10001" s="15">
        <v>0.25</v>
      </c>
      <c r="J10001">
        <f t="shared" si="156"/>
        <v>40</v>
      </c>
    </row>
    <row r="10002" spans="1:10" x14ac:dyDescent="0.3">
      <c r="A10002" t="s">
        <v>9761</v>
      </c>
      <c r="C10002" s="18">
        <v>399.76547650198626</v>
      </c>
      <c r="D10002" s="1"/>
      <c r="E10002" s="1">
        <v>3</v>
      </c>
      <c r="F10002" s="1">
        <v>1</v>
      </c>
      <c r="G10002" s="1">
        <v>1</v>
      </c>
      <c r="H10002" s="1">
        <v>1</v>
      </c>
      <c r="I10002" s="15">
        <v>0.5</v>
      </c>
      <c r="J10002">
        <f t="shared" si="156"/>
        <v>40</v>
      </c>
    </row>
    <row r="10003" spans="1:10" x14ac:dyDescent="0.3">
      <c r="A10003" t="s">
        <v>9762</v>
      </c>
      <c r="C10003" s="18">
        <v>399.76522200101613</v>
      </c>
      <c r="D10003" s="1"/>
      <c r="E10003" s="1">
        <v>2</v>
      </c>
      <c r="F10003" s="1">
        <v>1</v>
      </c>
      <c r="G10003" s="1">
        <v>0</v>
      </c>
      <c r="H10003" s="1">
        <v>1</v>
      </c>
      <c r="I10003" s="15">
        <v>0.5</v>
      </c>
      <c r="J10003">
        <f t="shared" si="156"/>
        <v>40</v>
      </c>
    </row>
    <row r="10004" spans="1:10" x14ac:dyDescent="0.3">
      <c r="A10004" t="s">
        <v>9763</v>
      </c>
      <c r="C10004" s="18">
        <v>399.76335843371976</v>
      </c>
      <c r="D10004" s="1"/>
      <c r="E10004" s="1">
        <v>6</v>
      </c>
      <c r="F10004" s="1">
        <v>3</v>
      </c>
      <c r="G10004" s="1">
        <v>0</v>
      </c>
      <c r="H10004" s="1">
        <v>3</v>
      </c>
      <c r="I10004" s="15">
        <v>0.5</v>
      </c>
      <c r="J10004">
        <f t="shared" si="156"/>
        <v>40</v>
      </c>
    </row>
    <row r="10005" spans="1:10" x14ac:dyDescent="0.3">
      <c r="A10005" t="s">
        <v>9764</v>
      </c>
      <c r="C10005" s="18">
        <v>399.75236260509325</v>
      </c>
      <c r="D10005" s="1"/>
      <c r="E10005" s="1">
        <v>2</v>
      </c>
      <c r="F10005" s="1">
        <v>1</v>
      </c>
      <c r="G10005" s="1">
        <v>0</v>
      </c>
      <c r="H10005" s="1">
        <v>1</v>
      </c>
      <c r="I10005" s="15">
        <v>0.5</v>
      </c>
      <c r="J10005">
        <f t="shared" si="156"/>
        <v>40</v>
      </c>
    </row>
    <row r="10006" spans="1:10" x14ac:dyDescent="0.3">
      <c r="A10006" t="s">
        <v>9765</v>
      </c>
      <c r="C10006" s="18">
        <v>399.74440687978591</v>
      </c>
      <c r="D10006" s="1"/>
      <c r="E10006" s="1">
        <v>3</v>
      </c>
      <c r="F10006" s="1">
        <v>2</v>
      </c>
      <c r="G10006" s="1">
        <v>0</v>
      </c>
      <c r="H10006" s="1">
        <v>1</v>
      </c>
      <c r="I10006" s="15">
        <v>0.66666666666666663</v>
      </c>
      <c r="J10006">
        <f t="shared" si="156"/>
        <v>40</v>
      </c>
    </row>
    <row r="10007" spans="1:10" x14ac:dyDescent="0.3">
      <c r="A10007" t="s">
        <v>9766</v>
      </c>
      <c r="C10007" s="18">
        <v>399.7444016143491</v>
      </c>
      <c r="D10007" s="1"/>
      <c r="E10007" s="1">
        <v>3</v>
      </c>
      <c r="F10007" s="1">
        <v>1</v>
      </c>
      <c r="G10007" s="1">
        <v>1</v>
      </c>
      <c r="H10007" s="1">
        <v>1</v>
      </c>
      <c r="I10007" s="15">
        <v>0.5</v>
      </c>
      <c r="J10007">
        <f t="shared" si="156"/>
        <v>40</v>
      </c>
    </row>
    <row r="10008" spans="1:10" x14ac:dyDescent="0.3">
      <c r="A10008" t="s">
        <v>9767</v>
      </c>
      <c r="C10008" s="18">
        <v>399.74397494598986</v>
      </c>
      <c r="D10008" s="1"/>
      <c r="E10008" s="1">
        <v>9</v>
      </c>
      <c r="F10008" s="1">
        <v>4</v>
      </c>
      <c r="G10008" s="1">
        <v>0</v>
      </c>
      <c r="H10008" s="1">
        <v>5</v>
      </c>
      <c r="I10008" s="15">
        <v>0.44444444444444442</v>
      </c>
      <c r="J10008">
        <f t="shared" si="156"/>
        <v>40</v>
      </c>
    </row>
    <row r="10009" spans="1:10" x14ac:dyDescent="0.3">
      <c r="A10009" t="s">
        <v>9899</v>
      </c>
      <c r="C10009" s="18">
        <v>399.74268612348459</v>
      </c>
      <c r="D10009" s="1"/>
      <c r="E10009" s="1">
        <v>6</v>
      </c>
      <c r="F10009" s="1">
        <v>3</v>
      </c>
      <c r="G10009" s="1">
        <v>0</v>
      </c>
      <c r="H10009" s="1">
        <v>3</v>
      </c>
      <c r="I10009" s="15">
        <v>0.5</v>
      </c>
      <c r="J10009">
        <f t="shared" si="156"/>
        <v>40</v>
      </c>
    </row>
    <row r="10010" spans="1:10" x14ac:dyDescent="0.3">
      <c r="A10010" t="s">
        <v>9769</v>
      </c>
      <c r="C10010" s="18">
        <v>399.74205287924104</v>
      </c>
      <c r="D10010" s="1"/>
      <c r="E10010" s="1">
        <v>3</v>
      </c>
      <c r="F10010" s="1">
        <v>1</v>
      </c>
      <c r="G10010" s="1">
        <v>1</v>
      </c>
      <c r="H10010" s="1">
        <v>1</v>
      </c>
      <c r="I10010" s="15">
        <v>0.5</v>
      </c>
      <c r="J10010">
        <f t="shared" si="156"/>
        <v>40</v>
      </c>
    </row>
    <row r="10011" spans="1:10" x14ac:dyDescent="0.3">
      <c r="A10011" t="s">
        <v>9770</v>
      </c>
      <c r="C10011" s="18">
        <v>399.74136979567766</v>
      </c>
      <c r="D10011" s="1"/>
      <c r="E10011" s="1">
        <v>5</v>
      </c>
      <c r="F10011" s="1">
        <v>2</v>
      </c>
      <c r="G10011" s="1">
        <v>1</v>
      </c>
      <c r="H10011" s="1">
        <v>2</v>
      </c>
      <c r="I10011" s="15">
        <v>0.5</v>
      </c>
      <c r="J10011">
        <f t="shared" si="156"/>
        <v>40</v>
      </c>
    </row>
    <row r="10012" spans="1:10" x14ac:dyDescent="0.3">
      <c r="A10012" t="s">
        <v>9771</v>
      </c>
      <c r="C10012" s="18">
        <v>399.73941017178618</v>
      </c>
      <c r="D10012" s="1"/>
      <c r="E10012" s="1">
        <v>2</v>
      </c>
      <c r="F10012" s="1">
        <v>1</v>
      </c>
      <c r="G10012" s="1">
        <v>0</v>
      </c>
      <c r="H10012" s="1">
        <v>1</v>
      </c>
      <c r="I10012" s="15">
        <v>0.5</v>
      </c>
      <c r="J10012">
        <f t="shared" si="156"/>
        <v>40</v>
      </c>
    </row>
    <row r="10013" spans="1:10" x14ac:dyDescent="0.3">
      <c r="A10013" t="s">
        <v>9772</v>
      </c>
      <c r="C10013" s="18">
        <v>399.73788039489739</v>
      </c>
      <c r="D10013" s="1"/>
      <c r="E10013" s="1">
        <v>4</v>
      </c>
      <c r="F10013" s="1">
        <v>2</v>
      </c>
      <c r="G10013" s="1">
        <v>0</v>
      </c>
      <c r="H10013" s="1">
        <v>2</v>
      </c>
      <c r="I10013" s="15">
        <v>0.5</v>
      </c>
      <c r="J10013">
        <f t="shared" si="156"/>
        <v>40</v>
      </c>
    </row>
    <row r="10014" spans="1:10" x14ac:dyDescent="0.3">
      <c r="A10014" t="s">
        <v>9773</v>
      </c>
      <c r="C10014" s="18">
        <v>399.73595733472172</v>
      </c>
      <c r="D10014" s="1"/>
      <c r="E10014" s="1">
        <v>3</v>
      </c>
      <c r="F10014" s="1">
        <v>1</v>
      </c>
      <c r="G10014" s="1">
        <v>1</v>
      </c>
      <c r="H10014" s="1">
        <v>1</v>
      </c>
      <c r="I10014" s="15">
        <v>0.5</v>
      </c>
      <c r="J10014">
        <f t="shared" si="156"/>
        <v>40</v>
      </c>
    </row>
    <row r="10015" spans="1:10" x14ac:dyDescent="0.3">
      <c r="A10015" t="s">
        <v>9774</v>
      </c>
      <c r="C10015" s="18">
        <v>399.7332164881696</v>
      </c>
      <c r="D10015" s="1"/>
      <c r="E10015" s="1">
        <v>5</v>
      </c>
      <c r="F10015" s="1">
        <v>2</v>
      </c>
      <c r="G10015" s="1">
        <v>1</v>
      </c>
      <c r="H10015" s="1">
        <v>2</v>
      </c>
      <c r="I10015" s="15">
        <v>0.5</v>
      </c>
      <c r="J10015">
        <f t="shared" si="156"/>
        <v>40</v>
      </c>
    </row>
    <row r="10016" spans="1:10" x14ac:dyDescent="0.3">
      <c r="A10016" t="s">
        <v>9775</v>
      </c>
      <c r="C10016" s="18">
        <v>399.73223638386725</v>
      </c>
      <c r="D10016" s="1"/>
      <c r="E10016" s="1">
        <v>2</v>
      </c>
      <c r="F10016" s="1">
        <v>1</v>
      </c>
      <c r="G10016" s="1">
        <v>0</v>
      </c>
      <c r="H10016" s="1">
        <v>1</v>
      </c>
      <c r="I10016" s="15">
        <v>0.5</v>
      </c>
      <c r="J10016">
        <f t="shared" si="156"/>
        <v>40</v>
      </c>
    </row>
    <row r="10017" spans="1:10" x14ac:dyDescent="0.3">
      <c r="A10017" t="s">
        <v>9776</v>
      </c>
      <c r="C10017" s="18">
        <v>399.73040008939705</v>
      </c>
      <c r="D10017" s="1"/>
      <c r="E10017" s="1">
        <v>2</v>
      </c>
      <c r="F10017" s="1">
        <v>1</v>
      </c>
      <c r="G10017" s="1">
        <v>0</v>
      </c>
      <c r="H10017" s="1">
        <v>1</v>
      </c>
      <c r="I10017" s="15">
        <v>0.5</v>
      </c>
      <c r="J10017">
        <f t="shared" si="156"/>
        <v>40</v>
      </c>
    </row>
    <row r="10018" spans="1:10" x14ac:dyDescent="0.3">
      <c r="A10018" t="s">
        <v>9777</v>
      </c>
      <c r="C10018" s="18">
        <v>399.7300823735531</v>
      </c>
      <c r="D10018" s="1"/>
      <c r="E10018" s="1">
        <v>3</v>
      </c>
      <c r="F10018" s="1">
        <v>1</v>
      </c>
      <c r="G10018" s="1">
        <v>1</v>
      </c>
      <c r="H10018" s="1">
        <v>1</v>
      </c>
      <c r="I10018" s="15">
        <v>0.5</v>
      </c>
      <c r="J10018">
        <f t="shared" si="156"/>
        <v>40</v>
      </c>
    </row>
    <row r="10019" spans="1:10" x14ac:dyDescent="0.3">
      <c r="A10019" t="s">
        <v>9778</v>
      </c>
      <c r="C10019" s="18">
        <v>399.72882015942719</v>
      </c>
      <c r="D10019" s="1"/>
      <c r="E10019" s="1">
        <v>3</v>
      </c>
      <c r="F10019" s="1">
        <v>1</v>
      </c>
      <c r="G10019" s="1">
        <v>1</v>
      </c>
      <c r="H10019" s="1">
        <v>1</v>
      </c>
      <c r="I10019" s="15">
        <v>0.5</v>
      </c>
      <c r="J10019">
        <f t="shared" si="156"/>
        <v>40</v>
      </c>
    </row>
    <row r="10020" spans="1:10" x14ac:dyDescent="0.3">
      <c r="A10020" t="s">
        <v>9779</v>
      </c>
      <c r="C10020" s="18">
        <v>399.7287935411386</v>
      </c>
      <c r="D10020" s="1"/>
      <c r="E10020" s="1">
        <v>2</v>
      </c>
      <c r="F10020" s="1">
        <v>1</v>
      </c>
      <c r="G10020" s="1">
        <v>0</v>
      </c>
      <c r="H10020" s="1">
        <v>1</v>
      </c>
      <c r="I10020" s="15">
        <v>0.5</v>
      </c>
      <c r="J10020">
        <f t="shared" si="156"/>
        <v>40</v>
      </c>
    </row>
    <row r="10021" spans="1:10" x14ac:dyDescent="0.3">
      <c r="A10021" t="s">
        <v>9780</v>
      </c>
      <c r="C10021" s="18">
        <v>399.72870554693611</v>
      </c>
      <c r="D10021" s="1"/>
      <c r="E10021" s="1">
        <v>5</v>
      </c>
      <c r="F10021" s="1">
        <v>2</v>
      </c>
      <c r="G10021" s="1">
        <v>1</v>
      </c>
      <c r="H10021" s="1">
        <v>2</v>
      </c>
      <c r="I10021" s="15">
        <v>0.5</v>
      </c>
      <c r="J10021">
        <f t="shared" si="156"/>
        <v>40</v>
      </c>
    </row>
    <row r="10022" spans="1:10" x14ac:dyDescent="0.3">
      <c r="A10022" t="s">
        <v>9781</v>
      </c>
      <c r="C10022" s="18">
        <v>399.72858897742441</v>
      </c>
      <c r="D10022" s="1"/>
      <c r="E10022" s="1">
        <v>3</v>
      </c>
      <c r="F10022" s="1">
        <v>1</v>
      </c>
      <c r="G10022" s="1">
        <v>1</v>
      </c>
      <c r="H10022" s="1">
        <v>1</v>
      </c>
      <c r="I10022" s="15">
        <v>0.5</v>
      </c>
      <c r="J10022">
        <f t="shared" si="156"/>
        <v>40</v>
      </c>
    </row>
    <row r="10023" spans="1:10" x14ac:dyDescent="0.3">
      <c r="A10023" t="s">
        <v>9782</v>
      </c>
      <c r="C10023" s="18">
        <v>399.72814662276573</v>
      </c>
      <c r="D10023" s="1"/>
      <c r="E10023" s="1">
        <v>3</v>
      </c>
      <c r="F10023" s="1">
        <v>1</v>
      </c>
      <c r="G10023" s="1">
        <v>1</v>
      </c>
      <c r="H10023" s="1">
        <v>1</v>
      </c>
      <c r="I10023" s="15">
        <v>0.5</v>
      </c>
      <c r="J10023">
        <f t="shared" si="156"/>
        <v>40</v>
      </c>
    </row>
    <row r="10024" spans="1:10" x14ac:dyDescent="0.3">
      <c r="A10024" t="s">
        <v>9783</v>
      </c>
      <c r="C10024" s="18">
        <v>399.72812634032221</v>
      </c>
      <c r="D10024" s="1"/>
      <c r="E10024" s="1">
        <v>3</v>
      </c>
      <c r="F10024" s="1">
        <v>1</v>
      </c>
      <c r="G10024" s="1">
        <v>1</v>
      </c>
      <c r="H10024" s="1">
        <v>1</v>
      </c>
      <c r="I10024" s="15">
        <v>0.5</v>
      </c>
      <c r="J10024">
        <f t="shared" si="156"/>
        <v>40</v>
      </c>
    </row>
    <row r="10025" spans="1:10" x14ac:dyDescent="0.3">
      <c r="A10025" t="s">
        <v>9784</v>
      </c>
      <c r="C10025" s="18">
        <v>399.72530803277118</v>
      </c>
      <c r="D10025" s="1"/>
      <c r="E10025" s="1">
        <v>15</v>
      </c>
      <c r="F10025" s="1">
        <v>8</v>
      </c>
      <c r="G10025" s="1">
        <v>0</v>
      </c>
      <c r="H10025" s="1">
        <v>7</v>
      </c>
      <c r="I10025" s="15">
        <v>0.53333333333333333</v>
      </c>
      <c r="J10025">
        <f t="shared" si="156"/>
        <v>40</v>
      </c>
    </row>
    <row r="10026" spans="1:10" x14ac:dyDescent="0.3">
      <c r="A10026" t="s">
        <v>9785</v>
      </c>
      <c r="C10026" s="18">
        <v>399.72137499595078</v>
      </c>
      <c r="D10026" s="1"/>
      <c r="E10026" s="1">
        <v>2</v>
      </c>
      <c r="F10026" s="1">
        <v>1</v>
      </c>
      <c r="G10026" s="1">
        <v>0</v>
      </c>
      <c r="H10026" s="1">
        <v>1</v>
      </c>
      <c r="I10026" s="15">
        <v>0.5</v>
      </c>
      <c r="J10026">
        <f t="shared" si="156"/>
        <v>40</v>
      </c>
    </row>
    <row r="10027" spans="1:10" x14ac:dyDescent="0.3">
      <c r="A10027" t="s">
        <v>9786</v>
      </c>
      <c r="C10027" s="18">
        <v>399.72079559744327</v>
      </c>
      <c r="D10027" s="1"/>
      <c r="E10027" s="1">
        <v>5</v>
      </c>
      <c r="F10027" s="1">
        <v>2</v>
      </c>
      <c r="G10027" s="1">
        <v>1</v>
      </c>
      <c r="H10027" s="1">
        <v>2</v>
      </c>
      <c r="I10027" s="15">
        <v>0.5</v>
      </c>
      <c r="J10027">
        <f t="shared" si="156"/>
        <v>40</v>
      </c>
    </row>
    <row r="10028" spans="1:10" x14ac:dyDescent="0.3">
      <c r="A10028" t="s">
        <v>9787</v>
      </c>
      <c r="C10028" s="18">
        <v>399.72053824373421</v>
      </c>
      <c r="D10028" s="1"/>
      <c r="E10028" s="1">
        <v>2</v>
      </c>
      <c r="F10028" s="1">
        <v>1</v>
      </c>
      <c r="G10028" s="1">
        <v>0</v>
      </c>
      <c r="H10028" s="1">
        <v>1</v>
      </c>
      <c r="I10028" s="15">
        <v>0.5</v>
      </c>
      <c r="J10028">
        <f t="shared" si="156"/>
        <v>40</v>
      </c>
    </row>
    <row r="10029" spans="1:10" x14ac:dyDescent="0.3">
      <c r="A10029" t="s">
        <v>9788</v>
      </c>
      <c r="C10029" s="18">
        <v>399.72053824373415</v>
      </c>
      <c r="D10029" s="1"/>
      <c r="E10029" s="1">
        <v>2</v>
      </c>
      <c r="F10029" s="1">
        <v>0</v>
      </c>
      <c r="G10029" s="1">
        <v>2</v>
      </c>
      <c r="H10029" s="1">
        <v>0</v>
      </c>
      <c r="I10029" s="15">
        <v>0.5</v>
      </c>
      <c r="J10029">
        <f t="shared" si="156"/>
        <v>40</v>
      </c>
    </row>
    <row r="10030" spans="1:10" x14ac:dyDescent="0.3">
      <c r="A10030" t="s">
        <v>9789</v>
      </c>
      <c r="C10030" s="18">
        <v>399.72053158380004</v>
      </c>
      <c r="D10030" s="1"/>
      <c r="E10030" s="1">
        <v>3</v>
      </c>
      <c r="F10030" s="1">
        <v>1</v>
      </c>
      <c r="G10030" s="1">
        <v>1</v>
      </c>
      <c r="H10030" s="1">
        <v>1</v>
      </c>
      <c r="I10030" s="15">
        <v>0.5</v>
      </c>
      <c r="J10030">
        <f t="shared" si="156"/>
        <v>40</v>
      </c>
    </row>
    <row r="10031" spans="1:10" x14ac:dyDescent="0.3">
      <c r="A10031" t="s">
        <v>9790</v>
      </c>
      <c r="C10031" s="18">
        <v>399.72053158380004</v>
      </c>
      <c r="D10031" s="1"/>
      <c r="E10031" s="1">
        <v>1</v>
      </c>
      <c r="F10031" s="1">
        <v>0</v>
      </c>
      <c r="G10031" s="1">
        <v>1</v>
      </c>
      <c r="H10031" s="1">
        <v>0</v>
      </c>
      <c r="I10031" s="15">
        <v>0.5</v>
      </c>
      <c r="J10031">
        <f t="shared" si="156"/>
        <v>40</v>
      </c>
    </row>
    <row r="10032" spans="1:10" x14ac:dyDescent="0.3">
      <c r="A10032" t="s">
        <v>9791</v>
      </c>
      <c r="C10032" s="18">
        <v>399.72053158380004</v>
      </c>
      <c r="D10032" s="1"/>
      <c r="E10032" s="1">
        <v>3</v>
      </c>
      <c r="F10032" s="1">
        <v>1</v>
      </c>
      <c r="G10032" s="1">
        <v>1</v>
      </c>
      <c r="H10032" s="1">
        <v>1</v>
      </c>
      <c r="I10032" s="15">
        <v>0.5</v>
      </c>
      <c r="J10032">
        <f t="shared" si="156"/>
        <v>40</v>
      </c>
    </row>
    <row r="10033" spans="1:10" x14ac:dyDescent="0.3">
      <c r="A10033" t="s">
        <v>9792</v>
      </c>
      <c r="C10033" s="18">
        <v>399.72053158380004</v>
      </c>
      <c r="D10033" s="1"/>
      <c r="E10033" s="1">
        <v>2</v>
      </c>
      <c r="F10033" s="1">
        <v>1</v>
      </c>
      <c r="G10033" s="1">
        <v>0</v>
      </c>
      <c r="H10033" s="1">
        <v>1</v>
      </c>
      <c r="I10033" s="15">
        <v>0.5</v>
      </c>
      <c r="J10033">
        <f t="shared" si="156"/>
        <v>40</v>
      </c>
    </row>
    <row r="10034" spans="1:10" x14ac:dyDescent="0.3">
      <c r="A10034" t="s">
        <v>9793</v>
      </c>
      <c r="C10034" s="18">
        <v>399.72007111871091</v>
      </c>
      <c r="D10034" s="1"/>
      <c r="E10034" s="1">
        <v>8</v>
      </c>
      <c r="F10034" s="1">
        <v>4</v>
      </c>
      <c r="G10034" s="1">
        <v>0</v>
      </c>
      <c r="H10034" s="1">
        <v>4</v>
      </c>
      <c r="I10034" s="15">
        <v>0.5</v>
      </c>
      <c r="J10034">
        <f t="shared" si="156"/>
        <v>40</v>
      </c>
    </row>
    <row r="10035" spans="1:10" x14ac:dyDescent="0.3">
      <c r="A10035" t="s">
        <v>9794</v>
      </c>
      <c r="C10035" s="18">
        <v>399.72005561459531</v>
      </c>
      <c r="D10035" s="1"/>
      <c r="E10035" s="1">
        <v>11</v>
      </c>
      <c r="F10035" s="1">
        <v>5</v>
      </c>
      <c r="G10035" s="1">
        <v>0</v>
      </c>
      <c r="H10035" s="1">
        <v>6</v>
      </c>
      <c r="I10035" s="15">
        <v>0.45454545454545453</v>
      </c>
      <c r="J10035">
        <f t="shared" si="156"/>
        <v>40</v>
      </c>
    </row>
    <row r="10036" spans="1:10" x14ac:dyDescent="0.3">
      <c r="A10036" t="s">
        <v>9795</v>
      </c>
      <c r="C10036" s="18">
        <v>399.7198291749466</v>
      </c>
      <c r="D10036" s="1"/>
      <c r="E10036" s="1">
        <v>1</v>
      </c>
      <c r="F10036" s="1">
        <v>1</v>
      </c>
      <c r="G10036" s="1">
        <v>0</v>
      </c>
      <c r="H10036" s="1">
        <v>0</v>
      </c>
      <c r="I10036" s="15">
        <v>1</v>
      </c>
      <c r="J10036">
        <f t="shared" si="156"/>
        <v>40</v>
      </c>
    </row>
    <row r="10037" spans="1:10" x14ac:dyDescent="0.3">
      <c r="A10037" t="s">
        <v>9796</v>
      </c>
      <c r="C10037" s="18">
        <v>399.71336550335235</v>
      </c>
      <c r="D10037" s="1"/>
      <c r="E10037" s="1">
        <v>5</v>
      </c>
      <c r="F10037" s="1">
        <v>2</v>
      </c>
      <c r="G10037" s="1">
        <v>1</v>
      </c>
      <c r="H10037" s="1">
        <v>2</v>
      </c>
      <c r="I10037" s="15">
        <v>0.5</v>
      </c>
      <c r="J10037">
        <f t="shared" si="156"/>
        <v>40</v>
      </c>
    </row>
    <row r="10038" spans="1:10" x14ac:dyDescent="0.3">
      <c r="A10038" t="s">
        <v>9797</v>
      </c>
      <c r="C10038" s="18">
        <v>399.71295632540546</v>
      </c>
      <c r="D10038" s="1"/>
      <c r="E10038" s="1">
        <v>4</v>
      </c>
      <c r="F10038" s="1">
        <v>2</v>
      </c>
      <c r="G10038" s="1">
        <v>0</v>
      </c>
      <c r="H10038" s="1">
        <v>2</v>
      </c>
      <c r="I10038" s="15">
        <v>0.5</v>
      </c>
      <c r="J10038">
        <f t="shared" si="156"/>
        <v>40</v>
      </c>
    </row>
    <row r="10039" spans="1:10" x14ac:dyDescent="0.3">
      <c r="A10039" t="s">
        <v>9798</v>
      </c>
      <c r="C10039" s="18">
        <v>399.71271347206505</v>
      </c>
      <c r="D10039" s="1"/>
      <c r="E10039" s="1">
        <v>2</v>
      </c>
      <c r="F10039" s="1">
        <v>1</v>
      </c>
      <c r="G10039" s="1">
        <v>0</v>
      </c>
      <c r="H10039" s="1">
        <v>1</v>
      </c>
      <c r="I10039" s="15">
        <v>0.5</v>
      </c>
      <c r="J10039">
        <f t="shared" si="156"/>
        <v>40</v>
      </c>
    </row>
    <row r="10040" spans="1:10" x14ac:dyDescent="0.3">
      <c r="A10040" t="s">
        <v>9799</v>
      </c>
      <c r="C10040" s="18">
        <v>399.71225631668005</v>
      </c>
      <c r="D10040" s="1"/>
      <c r="E10040" s="1">
        <v>3</v>
      </c>
      <c r="F10040" s="1">
        <v>1</v>
      </c>
      <c r="G10040" s="1">
        <v>1</v>
      </c>
      <c r="H10040" s="1">
        <v>1</v>
      </c>
      <c r="I10040" s="15">
        <v>0.5</v>
      </c>
      <c r="J10040">
        <f t="shared" si="156"/>
        <v>40</v>
      </c>
    </row>
    <row r="10041" spans="1:10" x14ac:dyDescent="0.3">
      <c r="A10041" t="s">
        <v>9800</v>
      </c>
      <c r="C10041" s="18">
        <v>399.71225631668005</v>
      </c>
      <c r="D10041" s="1"/>
      <c r="E10041" s="1">
        <v>3</v>
      </c>
      <c r="F10041" s="1">
        <v>1</v>
      </c>
      <c r="G10041" s="1">
        <v>1</v>
      </c>
      <c r="H10041" s="1">
        <v>1</v>
      </c>
      <c r="I10041" s="15">
        <v>0.5</v>
      </c>
      <c r="J10041">
        <f t="shared" si="156"/>
        <v>40</v>
      </c>
    </row>
    <row r="10042" spans="1:10" x14ac:dyDescent="0.3">
      <c r="A10042" t="s">
        <v>9801</v>
      </c>
      <c r="C10042" s="18">
        <v>399.71225631668005</v>
      </c>
      <c r="D10042" s="1"/>
      <c r="E10042" s="1">
        <v>3</v>
      </c>
      <c r="F10042" s="1">
        <v>1</v>
      </c>
      <c r="G10042" s="1">
        <v>1</v>
      </c>
      <c r="H10042" s="1">
        <v>1</v>
      </c>
      <c r="I10042" s="15">
        <v>0.5</v>
      </c>
      <c r="J10042">
        <f t="shared" si="156"/>
        <v>40</v>
      </c>
    </row>
    <row r="10043" spans="1:10" x14ac:dyDescent="0.3">
      <c r="A10043" t="s">
        <v>9802</v>
      </c>
      <c r="C10043" s="18">
        <v>399.71225631668005</v>
      </c>
      <c r="D10043" s="1"/>
      <c r="E10043" s="1">
        <v>3</v>
      </c>
      <c r="F10043" s="1">
        <v>2</v>
      </c>
      <c r="G10043" s="1">
        <v>0</v>
      </c>
      <c r="H10043" s="1">
        <v>1</v>
      </c>
      <c r="I10043" s="15">
        <v>0.66666666666666663</v>
      </c>
      <c r="J10043">
        <f t="shared" si="156"/>
        <v>40</v>
      </c>
    </row>
    <row r="10044" spans="1:10" x14ac:dyDescent="0.3">
      <c r="A10044" t="s">
        <v>9803</v>
      </c>
      <c r="C10044" s="18">
        <v>399.71225631668005</v>
      </c>
      <c r="D10044" s="1"/>
      <c r="E10044" s="1">
        <v>3</v>
      </c>
      <c r="F10044" s="1">
        <v>1</v>
      </c>
      <c r="G10044" s="1">
        <v>1</v>
      </c>
      <c r="H10044" s="1">
        <v>1</v>
      </c>
      <c r="I10044" s="15">
        <v>0.5</v>
      </c>
      <c r="J10044">
        <f t="shared" si="156"/>
        <v>40</v>
      </c>
    </row>
    <row r="10045" spans="1:10" x14ac:dyDescent="0.3">
      <c r="A10045" t="s">
        <v>9804</v>
      </c>
      <c r="C10045" s="18">
        <v>399.71225631668005</v>
      </c>
      <c r="D10045" s="1"/>
      <c r="E10045" s="1">
        <v>3</v>
      </c>
      <c r="F10045" s="1">
        <v>1</v>
      </c>
      <c r="G10045" s="1">
        <v>1</v>
      </c>
      <c r="H10045" s="1">
        <v>1</v>
      </c>
      <c r="I10045" s="15">
        <v>0.5</v>
      </c>
      <c r="J10045">
        <f t="shared" si="156"/>
        <v>40</v>
      </c>
    </row>
    <row r="10046" spans="1:10" x14ac:dyDescent="0.3">
      <c r="A10046" t="s">
        <v>9805</v>
      </c>
      <c r="C10046" s="18">
        <v>399.71225631668005</v>
      </c>
      <c r="D10046" s="1"/>
      <c r="E10046" s="1">
        <v>1</v>
      </c>
      <c r="F10046" s="1">
        <v>1</v>
      </c>
      <c r="G10046" s="1">
        <v>0</v>
      </c>
      <c r="H10046" s="1">
        <v>0</v>
      </c>
      <c r="I10046" s="15">
        <v>1</v>
      </c>
      <c r="J10046">
        <f t="shared" si="156"/>
        <v>40</v>
      </c>
    </row>
    <row r="10047" spans="1:10" x14ac:dyDescent="0.3">
      <c r="A10047" t="s">
        <v>9806</v>
      </c>
      <c r="C10047" s="18">
        <v>399.71225631668005</v>
      </c>
      <c r="D10047" s="1"/>
      <c r="E10047" s="1">
        <v>3</v>
      </c>
      <c r="F10047" s="1">
        <v>1</v>
      </c>
      <c r="G10047" s="1">
        <v>1</v>
      </c>
      <c r="H10047" s="1">
        <v>1</v>
      </c>
      <c r="I10047" s="15">
        <v>0.5</v>
      </c>
      <c r="J10047">
        <f t="shared" si="156"/>
        <v>40</v>
      </c>
    </row>
    <row r="10048" spans="1:10" x14ac:dyDescent="0.3">
      <c r="A10048" t="s">
        <v>9807</v>
      </c>
      <c r="C10048" s="18">
        <v>399.71225631668005</v>
      </c>
      <c r="D10048" s="1"/>
      <c r="E10048" s="1">
        <v>2</v>
      </c>
      <c r="F10048" s="1">
        <v>1</v>
      </c>
      <c r="G10048" s="1">
        <v>0</v>
      </c>
      <c r="H10048" s="1">
        <v>1</v>
      </c>
      <c r="I10048" s="15">
        <v>0.5</v>
      </c>
      <c r="J10048">
        <f t="shared" si="156"/>
        <v>40</v>
      </c>
    </row>
    <row r="10049" spans="1:10" x14ac:dyDescent="0.3">
      <c r="A10049" t="s">
        <v>9808</v>
      </c>
      <c r="C10049" s="18">
        <v>399.71225631668005</v>
      </c>
      <c r="D10049" s="1"/>
      <c r="E10049" s="1">
        <v>3</v>
      </c>
      <c r="F10049" s="1">
        <v>1</v>
      </c>
      <c r="G10049" s="1">
        <v>1</v>
      </c>
      <c r="H10049" s="1">
        <v>1</v>
      </c>
      <c r="I10049" s="15">
        <v>0.5</v>
      </c>
      <c r="J10049">
        <f t="shared" si="156"/>
        <v>40</v>
      </c>
    </row>
    <row r="10050" spans="1:10" x14ac:dyDescent="0.3">
      <c r="A10050" t="s">
        <v>9809</v>
      </c>
      <c r="C10050" s="18">
        <v>399.71225631668005</v>
      </c>
      <c r="D10050" s="1"/>
      <c r="E10050" s="1">
        <v>3</v>
      </c>
      <c r="F10050" s="1">
        <v>1</v>
      </c>
      <c r="G10050" s="1">
        <v>1</v>
      </c>
      <c r="H10050" s="1">
        <v>1</v>
      </c>
      <c r="I10050" s="15">
        <v>0.5</v>
      </c>
      <c r="J10050">
        <f t="shared" si="156"/>
        <v>40</v>
      </c>
    </row>
    <row r="10051" spans="1:10" x14ac:dyDescent="0.3">
      <c r="A10051" t="s">
        <v>9810</v>
      </c>
      <c r="C10051" s="18">
        <v>399.71225631668005</v>
      </c>
      <c r="D10051" s="1"/>
      <c r="E10051" s="1">
        <v>3</v>
      </c>
      <c r="F10051" s="1">
        <v>1</v>
      </c>
      <c r="G10051" s="1">
        <v>1</v>
      </c>
      <c r="H10051" s="1">
        <v>1</v>
      </c>
      <c r="I10051" s="15">
        <v>0.5</v>
      </c>
      <c r="J10051">
        <f t="shared" si="156"/>
        <v>40</v>
      </c>
    </row>
    <row r="10052" spans="1:10" x14ac:dyDescent="0.3">
      <c r="A10052" t="s">
        <v>9811</v>
      </c>
      <c r="C10052" s="18">
        <v>399.71225631668005</v>
      </c>
      <c r="D10052" s="1"/>
      <c r="E10052" s="1">
        <v>3</v>
      </c>
      <c r="F10052" s="1">
        <v>1</v>
      </c>
      <c r="G10052" s="1">
        <v>1</v>
      </c>
      <c r="H10052" s="1">
        <v>1</v>
      </c>
      <c r="I10052" s="15">
        <v>0.5</v>
      </c>
      <c r="J10052">
        <f t="shared" ref="J10052:J10115" si="157">IF(E10052&lt;=30,40,20)</f>
        <v>40</v>
      </c>
    </row>
    <row r="10053" spans="1:10" x14ac:dyDescent="0.3">
      <c r="A10053" t="s">
        <v>9812</v>
      </c>
      <c r="C10053" s="18">
        <v>399.71225631668005</v>
      </c>
      <c r="D10053" s="1"/>
      <c r="E10053" s="1">
        <v>3</v>
      </c>
      <c r="F10053" s="1">
        <v>1</v>
      </c>
      <c r="G10053" s="1">
        <v>1</v>
      </c>
      <c r="H10053" s="1">
        <v>1</v>
      </c>
      <c r="I10053" s="15">
        <v>0.5</v>
      </c>
      <c r="J10053">
        <f t="shared" si="157"/>
        <v>40</v>
      </c>
    </row>
    <row r="10054" spans="1:10" x14ac:dyDescent="0.3">
      <c r="A10054" t="s">
        <v>9813</v>
      </c>
      <c r="C10054" s="18">
        <v>399.71225631668005</v>
      </c>
      <c r="D10054" s="1"/>
      <c r="E10054" s="1">
        <v>3</v>
      </c>
      <c r="F10054" s="1">
        <v>1</v>
      </c>
      <c r="G10054" s="1">
        <v>1</v>
      </c>
      <c r="H10054" s="1">
        <v>1</v>
      </c>
      <c r="I10054" s="15">
        <v>0.5</v>
      </c>
      <c r="J10054">
        <f t="shared" si="157"/>
        <v>40</v>
      </c>
    </row>
    <row r="10055" spans="1:10" x14ac:dyDescent="0.3">
      <c r="A10055" t="s">
        <v>9814</v>
      </c>
      <c r="C10055" s="18">
        <v>399.71225631668005</v>
      </c>
      <c r="D10055" s="1"/>
      <c r="E10055" s="1">
        <v>3</v>
      </c>
      <c r="F10055" s="1">
        <v>1</v>
      </c>
      <c r="G10055" s="1">
        <v>1</v>
      </c>
      <c r="H10055" s="1">
        <v>1</v>
      </c>
      <c r="I10055" s="15">
        <v>0.5</v>
      </c>
      <c r="J10055">
        <f t="shared" si="157"/>
        <v>40</v>
      </c>
    </row>
    <row r="10056" spans="1:10" x14ac:dyDescent="0.3">
      <c r="A10056" t="s">
        <v>9815</v>
      </c>
      <c r="C10056" s="18">
        <v>399.71225631668005</v>
      </c>
      <c r="D10056" s="1"/>
      <c r="E10056" s="1">
        <v>3</v>
      </c>
      <c r="F10056" s="1">
        <v>1</v>
      </c>
      <c r="G10056" s="1">
        <v>1</v>
      </c>
      <c r="H10056" s="1">
        <v>1</v>
      </c>
      <c r="I10056" s="15">
        <v>0.5</v>
      </c>
      <c r="J10056">
        <f t="shared" si="157"/>
        <v>40</v>
      </c>
    </row>
    <row r="10057" spans="1:10" x14ac:dyDescent="0.3">
      <c r="A10057" t="s">
        <v>9816</v>
      </c>
      <c r="C10057" s="18">
        <v>399.71225631668005</v>
      </c>
      <c r="D10057" s="1"/>
      <c r="E10057" s="1">
        <v>3</v>
      </c>
      <c r="F10057" s="1">
        <v>1</v>
      </c>
      <c r="G10057" s="1">
        <v>1</v>
      </c>
      <c r="H10057" s="1">
        <v>1</v>
      </c>
      <c r="I10057" s="15">
        <v>0.5</v>
      </c>
      <c r="J10057">
        <f t="shared" si="157"/>
        <v>40</v>
      </c>
    </row>
    <row r="10058" spans="1:10" x14ac:dyDescent="0.3">
      <c r="A10058" t="s">
        <v>9817</v>
      </c>
      <c r="C10058" s="18">
        <v>399.71225631668</v>
      </c>
      <c r="D10058" s="1"/>
      <c r="E10058" s="1">
        <v>1</v>
      </c>
      <c r="F10058" s="1">
        <v>0</v>
      </c>
      <c r="G10058" s="1">
        <v>1</v>
      </c>
      <c r="H10058" s="1">
        <v>0</v>
      </c>
      <c r="I10058" s="15">
        <v>0.5</v>
      </c>
      <c r="J10058">
        <f t="shared" si="157"/>
        <v>40</v>
      </c>
    </row>
    <row r="10059" spans="1:10" x14ac:dyDescent="0.3">
      <c r="A10059" t="s">
        <v>9818</v>
      </c>
      <c r="C10059" s="18">
        <v>399.71225631668</v>
      </c>
      <c r="D10059" s="1"/>
      <c r="E10059" s="1">
        <v>1</v>
      </c>
      <c r="F10059" s="1">
        <v>0</v>
      </c>
      <c r="G10059" s="1">
        <v>1</v>
      </c>
      <c r="H10059" s="1">
        <v>0</v>
      </c>
      <c r="I10059" s="15">
        <v>0.5</v>
      </c>
      <c r="J10059">
        <f t="shared" si="157"/>
        <v>40</v>
      </c>
    </row>
    <row r="10060" spans="1:10" x14ac:dyDescent="0.3">
      <c r="A10060" t="s">
        <v>9819</v>
      </c>
      <c r="C10060" s="18">
        <v>399.71223636564253</v>
      </c>
      <c r="D10060" s="1"/>
      <c r="E10060" s="1">
        <v>5</v>
      </c>
      <c r="F10060" s="1">
        <v>2</v>
      </c>
      <c r="G10060" s="1">
        <v>1</v>
      </c>
      <c r="H10060" s="1">
        <v>2</v>
      </c>
      <c r="I10060" s="15">
        <v>0.5</v>
      </c>
      <c r="J10060">
        <f t="shared" si="157"/>
        <v>40</v>
      </c>
    </row>
    <row r="10061" spans="1:10" x14ac:dyDescent="0.3">
      <c r="A10061" t="s">
        <v>9820</v>
      </c>
      <c r="C10061" s="18">
        <v>399.71201814118558</v>
      </c>
      <c r="D10061" s="1"/>
      <c r="E10061" s="1">
        <v>1</v>
      </c>
      <c r="F10061" s="1">
        <v>1</v>
      </c>
      <c r="G10061" s="1">
        <v>0</v>
      </c>
      <c r="H10061" s="1">
        <v>0</v>
      </c>
      <c r="I10061" s="15">
        <v>1</v>
      </c>
      <c r="J10061">
        <f t="shared" si="157"/>
        <v>40</v>
      </c>
    </row>
    <row r="10062" spans="1:10" x14ac:dyDescent="0.3">
      <c r="A10062" t="s">
        <v>9821</v>
      </c>
      <c r="C10062" s="18">
        <v>399.7111917751543</v>
      </c>
      <c r="D10062" s="1"/>
      <c r="E10062" s="1">
        <v>6</v>
      </c>
      <c r="F10062" s="1">
        <v>3</v>
      </c>
      <c r="G10062" s="1">
        <v>0</v>
      </c>
      <c r="H10062" s="1">
        <v>3</v>
      </c>
      <c r="I10062" s="15">
        <v>0.5</v>
      </c>
      <c r="J10062">
        <f t="shared" si="157"/>
        <v>40</v>
      </c>
    </row>
    <row r="10063" spans="1:10" x14ac:dyDescent="0.3">
      <c r="A10063" t="s">
        <v>9823</v>
      </c>
      <c r="C10063" s="18">
        <v>399.70975693554738</v>
      </c>
      <c r="D10063" s="1"/>
      <c r="E10063" s="1">
        <v>4</v>
      </c>
      <c r="F10063" s="1">
        <v>2</v>
      </c>
      <c r="G10063" s="1">
        <v>0</v>
      </c>
      <c r="H10063" s="1">
        <v>2</v>
      </c>
      <c r="I10063" s="15">
        <v>0.5</v>
      </c>
      <c r="J10063">
        <f t="shared" si="157"/>
        <v>40</v>
      </c>
    </row>
    <row r="10064" spans="1:10" x14ac:dyDescent="0.3">
      <c r="A10064" t="s">
        <v>9824</v>
      </c>
      <c r="C10064" s="18">
        <v>399.70944304372995</v>
      </c>
      <c r="D10064" s="1"/>
      <c r="E10064" s="1">
        <v>3</v>
      </c>
      <c r="F10064" s="1">
        <v>1</v>
      </c>
      <c r="G10064" s="1">
        <v>1</v>
      </c>
      <c r="H10064" s="1">
        <v>1</v>
      </c>
      <c r="I10064" s="15">
        <v>0.5</v>
      </c>
      <c r="J10064">
        <f t="shared" si="157"/>
        <v>40</v>
      </c>
    </row>
    <row r="10065" spans="1:10" x14ac:dyDescent="0.3">
      <c r="A10065" t="s">
        <v>9825</v>
      </c>
      <c r="C10065" s="18">
        <v>399.70923044468356</v>
      </c>
      <c r="D10065" s="1"/>
      <c r="E10065" s="1">
        <v>4</v>
      </c>
      <c r="F10065" s="1">
        <v>2</v>
      </c>
      <c r="G10065" s="1">
        <v>0</v>
      </c>
      <c r="H10065" s="1">
        <v>2</v>
      </c>
      <c r="I10065" s="15">
        <v>0.5</v>
      </c>
      <c r="J10065">
        <f t="shared" si="157"/>
        <v>40</v>
      </c>
    </row>
    <row r="10066" spans="1:10" x14ac:dyDescent="0.3">
      <c r="A10066" t="s">
        <v>9826</v>
      </c>
      <c r="C10066" s="18">
        <v>399.70554464157357</v>
      </c>
      <c r="D10066" s="1"/>
      <c r="E10066" s="1">
        <v>1</v>
      </c>
      <c r="F10066" s="1">
        <v>0</v>
      </c>
      <c r="G10066" s="1">
        <v>1</v>
      </c>
      <c r="H10066" s="1">
        <v>0</v>
      </c>
      <c r="I10066" s="15">
        <v>0.5</v>
      </c>
      <c r="J10066">
        <f t="shared" si="157"/>
        <v>40</v>
      </c>
    </row>
    <row r="10067" spans="1:10" x14ac:dyDescent="0.3">
      <c r="A10067" t="s">
        <v>9827</v>
      </c>
      <c r="C10067" s="18">
        <v>399.70494913880566</v>
      </c>
      <c r="D10067" s="1"/>
      <c r="E10067" s="1">
        <v>1</v>
      </c>
      <c r="F10067" s="1">
        <v>0</v>
      </c>
      <c r="G10067" s="1">
        <v>1</v>
      </c>
      <c r="H10067" s="1">
        <v>0</v>
      </c>
      <c r="I10067" s="15">
        <v>0.5</v>
      </c>
      <c r="J10067">
        <f t="shared" si="157"/>
        <v>40</v>
      </c>
    </row>
    <row r="10068" spans="1:10" x14ac:dyDescent="0.3">
      <c r="A10068" t="s">
        <v>9828</v>
      </c>
      <c r="C10068" s="18">
        <v>399.70479418295525</v>
      </c>
      <c r="D10068" s="1"/>
      <c r="E10068" s="1">
        <v>3</v>
      </c>
      <c r="F10068" s="1">
        <v>1</v>
      </c>
      <c r="G10068" s="1">
        <v>1</v>
      </c>
      <c r="H10068" s="1">
        <v>1</v>
      </c>
      <c r="I10068" s="15">
        <v>0.5</v>
      </c>
      <c r="J10068">
        <f t="shared" si="157"/>
        <v>40</v>
      </c>
    </row>
    <row r="10069" spans="1:10" x14ac:dyDescent="0.3">
      <c r="A10069" t="s">
        <v>9829</v>
      </c>
      <c r="C10069" s="18">
        <v>399.70441884753677</v>
      </c>
      <c r="D10069" s="1"/>
      <c r="E10069" s="1">
        <v>3</v>
      </c>
      <c r="F10069" s="1">
        <v>1</v>
      </c>
      <c r="G10069" s="1">
        <v>1</v>
      </c>
      <c r="H10069" s="1">
        <v>1</v>
      </c>
      <c r="I10069" s="15">
        <v>0.5</v>
      </c>
      <c r="J10069">
        <f t="shared" si="157"/>
        <v>40</v>
      </c>
    </row>
    <row r="10070" spans="1:10" x14ac:dyDescent="0.3">
      <c r="A10070" t="s">
        <v>9830</v>
      </c>
      <c r="C10070" s="18">
        <v>399.70404563460232</v>
      </c>
      <c r="D10070" s="1"/>
      <c r="E10070" s="1">
        <v>5</v>
      </c>
      <c r="F10070" s="1">
        <v>2</v>
      </c>
      <c r="G10070" s="1">
        <v>1</v>
      </c>
      <c r="H10070" s="1">
        <v>2</v>
      </c>
      <c r="I10070" s="15">
        <v>0.5</v>
      </c>
      <c r="J10070">
        <f t="shared" si="157"/>
        <v>40</v>
      </c>
    </row>
    <row r="10071" spans="1:10" x14ac:dyDescent="0.3">
      <c r="A10071" t="s">
        <v>9831</v>
      </c>
      <c r="C10071" s="18">
        <v>399.70398124108976</v>
      </c>
      <c r="D10071" s="1"/>
      <c r="E10071" s="1">
        <v>6</v>
      </c>
      <c r="F10071" s="1">
        <v>3</v>
      </c>
      <c r="G10071" s="1">
        <v>0</v>
      </c>
      <c r="H10071" s="1">
        <v>3</v>
      </c>
      <c r="I10071" s="15">
        <v>0.5</v>
      </c>
      <c r="J10071">
        <f t="shared" si="157"/>
        <v>40</v>
      </c>
    </row>
    <row r="10072" spans="1:10" x14ac:dyDescent="0.3">
      <c r="A10072" t="s">
        <v>9832</v>
      </c>
      <c r="C10072" s="18">
        <v>399.70288563138968</v>
      </c>
      <c r="D10072" s="1"/>
      <c r="E10072" s="1">
        <v>2</v>
      </c>
      <c r="F10072" s="1">
        <v>1</v>
      </c>
      <c r="G10072" s="1">
        <v>0</v>
      </c>
      <c r="H10072" s="1">
        <v>1</v>
      </c>
      <c r="I10072" s="15">
        <v>0.5</v>
      </c>
      <c r="J10072">
        <f t="shared" si="157"/>
        <v>40</v>
      </c>
    </row>
    <row r="10073" spans="1:10" x14ac:dyDescent="0.3">
      <c r="A10073" t="s">
        <v>9833</v>
      </c>
      <c r="C10073" s="18">
        <v>399.70152563056308</v>
      </c>
      <c r="D10073" s="1"/>
      <c r="E10073" s="1">
        <v>12</v>
      </c>
      <c r="F10073" s="1">
        <v>6</v>
      </c>
      <c r="G10073" s="1">
        <v>0</v>
      </c>
      <c r="H10073" s="1">
        <v>6</v>
      </c>
      <c r="I10073" s="15">
        <v>0.5</v>
      </c>
      <c r="J10073">
        <f t="shared" si="157"/>
        <v>40</v>
      </c>
    </row>
    <row r="10074" spans="1:10" x14ac:dyDescent="0.3">
      <c r="A10074" t="s">
        <v>9834</v>
      </c>
      <c r="C10074" s="18">
        <v>399.69838291716223</v>
      </c>
      <c r="D10074" s="1"/>
      <c r="E10074" s="1">
        <v>2</v>
      </c>
      <c r="F10074" s="1">
        <v>1</v>
      </c>
      <c r="G10074" s="1">
        <v>0</v>
      </c>
      <c r="H10074" s="1">
        <v>1</v>
      </c>
      <c r="I10074" s="15">
        <v>0.5</v>
      </c>
      <c r="J10074">
        <f t="shared" si="157"/>
        <v>40</v>
      </c>
    </row>
    <row r="10075" spans="1:10" x14ac:dyDescent="0.3">
      <c r="A10075" t="s">
        <v>9835</v>
      </c>
      <c r="C10075" s="18">
        <v>399.69821187877227</v>
      </c>
      <c r="D10075" s="1"/>
      <c r="E10075" s="1">
        <v>2</v>
      </c>
      <c r="F10075" s="1">
        <v>1</v>
      </c>
      <c r="G10075" s="1">
        <v>0</v>
      </c>
      <c r="H10075" s="1">
        <v>1</v>
      </c>
      <c r="I10075" s="15">
        <v>0.5</v>
      </c>
      <c r="J10075">
        <f t="shared" si="157"/>
        <v>40</v>
      </c>
    </row>
    <row r="10076" spans="1:10" x14ac:dyDescent="0.3">
      <c r="A10076" t="s">
        <v>9837</v>
      </c>
      <c r="C10076" s="18">
        <v>399.69153817062448</v>
      </c>
      <c r="D10076" s="1"/>
      <c r="E10076" s="1">
        <v>6</v>
      </c>
      <c r="F10076" s="1">
        <v>3</v>
      </c>
      <c r="G10076" s="1">
        <v>0</v>
      </c>
      <c r="H10076" s="1">
        <v>3</v>
      </c>
      <c r="I10076" s="15">
        <v>0.5</v>
      </c>
      <c r="J10076">
        <f t="shared" si="157"/>
        <v>40</v>
      </c>
    </row>
    <row r="10077" spans="1:10" x14ac:dyDescent="0.3">
      <c r="A10077" t="s">
        <v>9838</v>
      </c>
      <c r="C10077" s="18">
        <v>399.68905009034785</v>
      </c>
      <c r="D10077" s="1"/>
      <c r="E10077" s="1">
        <v>3</v>
      </c>
      <c r="F10077" s="1">
        <v>1</v>
      </c>
      <c r="G10077" s="1">
        <v>1</v>
      </c>
      <c r="H10077" s="1">
        <v>1</v>
      </c>
      <c r="I10077" s="15">
        <v>0.5</v>
      </c>
      <c r="J10077">
        <f t="shared" si="157"/>
        <v>40</v>
      </c>
    </row>
    <row r="10078" spans="1:10" x14ac:dyDescent="0.3">
      <c r="A10078" t="s">
        <v>9839</v>
      </c>
      <c r="C10078" s="18">
        <v>399.68799373448411</v>
      </c>
      <c r="D10078" s="1"/>
      <c r="E10078" s="1">
        <v>9</v>
      </c>
      <c r="F10078" s="1">
        <v>4</v>
      </c>
      <c r="G10078" s="1">
        <v>1</v>
      </c>
      <c r="H10078" s="1">
        <v>4</v>
      </c>
      <c r="I10078" s="15">
        <v>0.5</v>
      </c>
      <c r="J10078">
        <f t="shared" si="157"/>
        <v>40</v>
      </c>
    </row>
    <row r="10079" spans="1:10" x14ac:dyDescent="0.3">
      <c r="A10079" t="s">
        <v>9840</v>
      </c>
      <c r="C10079" s="18">
        <v>399.68698660317006</v>
      </c>
      <c r="D10079" s="1"/>
      <c r="E10079" s="1">
        <v>10</v>
      </c>
      <c r="F10079" s="1">
        <v>5</v>
      </c>
      <c r="G10079" s="1">
        <v>0</v>
      </c>
      <c r="H10079" s="1">
        <v>5</v>
      </c>
      <c r="I10079" s="15">
        <v>0.5</v>
      </c>
      <c r="J10079">
        <f t="shared" si="157"/>
        <v>40</v>
      </c>
    </row>
    <row r="10080" spans="1:10" x14ac:dyDescent="0.3">
      <c r="A10080" t="s">
        <v>9841</v>
      </c>
      <c r="C10080" s="18">
        <v>399.68469224936797</v>
      </c>
      <c r="D10080" s="1"/>
      <c r="E10080" s="1">
        <v>2</v>
      </c>
      <c r="F10080" s="1">
        <v>1</v>
      </c>
      <c r="G10080" s="1">
        <v>0</v>
      </c>
      <c r="H10080" s="1">
        <v>1</v>
      </c>
      <c r="I10080" s="15">
        <v>0.5</v>
      </c>
      <c r="J10080">
        <f t="shared" si="157"/>
        <v>40</v>
      </c>
    </row>
    <row r="10081" spans="1:10" x14ac:dyDescent="0.3">
      <c r="A10081" t="s">
        <v>9859</v>
      </c>
      <c r="C10081" s="18">
        <v>399.68241897832553</v>
      </c>
      <c r="D10081" s="1"/>
      <c r="E10081" s="1">
        <v>3</v>
      </c>
      <c r="F10081" s="1">
        <v>1</v>
      </c>
      <c r="G10081" s="1">
        <v>1</v>
      </c>
      <c r="H10081" s="1">
        <v>1</v>
      </c>
      <c r="I10081" s="15">
        <v>0.5</v>
      </c>
      <c r="J10081">
        <f t="shared" si="157"/>
        <v>40</v>
      </c>
    </row>
    <row r="10082" spans="1:10" x14ac:dyDescent="0.3">
      <c r="A10082" t="s">
        <v>9842</v>
      </c>
      <c r="C10082" s="18">
        <v>399.67828326243603</v>
      </c>
      <c r="D10082" s="1"/>
      <c r="E10082" s="1">
        <v>3</v>
      </c>
      <c r="F10082" s="1">
        <v>1</v>
      </c>
      <c r="G10082" s="1">
        <v>1</v>
      </c>
      <c r="H10082" s="1">
        <v>1</v>
      </c>
      <c r="I10082" s="15">
        <v>0.5</v>
      </c>
      <c r="J10082">
        <f t="shared" si="157"/>
        <v>40</v>
      </c>
    </row>
    <row r="10083" spans="1:10" x14ac:dyDescent="0.3">
      <c r="A10083" t="s">
        <v>9843</v>
      </c>
      <c r="C10083" s="18">
        <v>399.67529097468213</v>
      </c>
      <c r="D10083" s="1"/>
      <c r="E10083" s="1">
        <v>2</v>
      </c>
      <c r="F10083" s="1">
        <v>1</v>
      </c>
      <c r="G10083" s="1">
        <v>0</v>
      </c>
      <c r="H10083" s="1">
        <v>1</v>
      </c>
      <c r="I10083" s="15">
        <v>0.5</v>
      </c>
      <c r="J10083">
        <f t="shared" si="157"/>
        <v>40</v>
      </c>
    </row>
    <row r="10084" spans="1:10" x14ac:dyDescent="0.3">
      <c r="A10084" t="s">
        <v>9844</v>
      </c>
      <c r="C10084" s="18">
        <v>399.67524240891083</v>
      </c>
      <c r="D10084" s="1"/>
      <c r="E10084" s="1">
        <v>3</v>
      </c>
      <c r="F10084" s="1">
        <v>1</v>
      </c>
      <c r="G10084" s="1">
        <v>1</v>
      </c>
      <c r="H10084" s="1">
        <v>1</v>
      </c>
      <c r="I10084" s="15">
        <v>0.5</v>
      </c>
      <c r="J10084">
        <f t="shared" si="157"/>
        <v>40</v>
      </c>
    </row>
    <row r="10085" spans="1:10" x14ac:dyDescent="0.3">
      <c r="A10085" t="s">
        <v>9846</v>
      </c>
      <c r="C10085" s="18">
        <v>399.66978356911881</v>
      </c>
      <c r="D10085" s="1"/>
      <c r="E10085" s="1">
        <v>3</v>
      </c>
      <c r="F10085" s="1">
        <v>1</v>
      </c>
      <c r="G10085" s="1">
        <v>1</v>
      </c>
      <c r="H10085" s="1">
        <v>1</v>
      </c>
      <c r="I10085" s="15">
        <v>0.5</v>
      </c>
      <c r="J10085">
        <f t="shared" si="157"/>
        <v>40</v>
      </c>
    </row>
    <row r="10086" spans="1:10" x14ac:dyDescent="0.3">
      <c r="A10086" t="s">
        <v>9848</v>
      </c>
      <c r="C10086" s="18">
        <v>399.66474801291332</v>
      </c>
      <c r="D10086" s="1"/>
      <c r="E10086" s="1">
        <v>2</v>
      </c>
      <c r="F10086" s="1">
        <v>1</v>
      </c>
      <c r="G10086" s="1">
        <v>0</v>
      </c>
      <c r="H10086" s="1">
        <v>1</v>
      </c>
      <c r="I10086" s="15">
        <v>0.5</v>
      </c>
      <c r="J10086">
        <f t="shared" si="157"/>
        <v>40</v>
      </c>
    </row>
    <row r="10087" spans="1:10" x14ac:dyDescent="0.3">
      <c r="A10087" t="s">
        <v>9849</v>
      </c>
      <c r="C10087" s="18">
        <v>399.66430381773131</v>
      </c>
      <c r="D10087" s="1"/>
      <c r="E10087" s="1">
        <v>6</v>
      </c>
      <c r="F10087" s="1">
        <v>3</v>
      </c>
      <c r="G10087" s="1">
        <v>0</v>
      </c>
      <c r="H10087" s="1">
        <v>3</v>
      </c>
      <c r="I10087" s="15">
        <v>0.5</v>
      </c>
      <c r="J10087">
        <f t="shared" si="157"/>
        <v>40</v>
      </c>
    </row>
    <row r="10088" spans="1:10" x14ac:dyDescent="0.3">
      <c r="A10088" t="s">
        <v>9850</v>
      </c>
      <c r="C10088" s="18">
        <v>399.66278774859853</v>
      </c>
      <c r="D10088" s="1"/>
      <c r="E10088" s="1">
        <v>29</v>
      </c>
      <c r="F10088" s="1">
        <v>14</v>
      </c>
      <c r="G10088" s="1">
        <v>0</v>
      </c>
      <c r="H10088" s="1">
        <v>15</v>
      </c>
      <c r="I10088" s="15">
        <v>0.48275862068965519</v>
      </c>
      <c r="J10088">
        <f t="shared" si="157"/>
        <v>40</v>
      </c>
    </row>
    <row r="10089" spans="1:10" x14ac:dyDescent="0.3">
      <c r="A10089" t="s">
        <v>10081</v>
      </c>
      <c r="C10089" s="18">
        <v>399.65381600569668</v>
      </c>
      <c r="D10089" s="1"/>
      <c r="E10089" s="1">
        <v>3</v>
      </c>
      <c r="F10089" s="1">
        <v>1</v>
      </c>
      <c r="G10089" s="1">
        <v>0</v>
      </c>
      <c r="H10089" s="1">
        <v>2</v>
      </c>
      <c r="I10089" s="15">
        <v>0.33333333333333331</v>
      </c>
      <c r="J10089">
        <f t="shared" si="157"/>
        <v>40</v>
      </c>
    </row>
    <row r="10090" spans="1:10" x14ac:dyDescent="0.3">
      <c r="A10090" t="s">
        <v>9851</v>
      </c>
      <c r="C10090" s="18">
        <v>399.65056782299121</v>
      </c>
      <c r="D10090" s="1"/>
      <c r="E10090" s="1">
        <v>3</v>
      </c>
      <c r="F10090" s="1">
        <v>1</v>
      </c>
      <c r="G10090" s="1">
        <v>1</v>
      </c>
      <c r="H10090" s="1">
        <v>1</v>
      </c>
      <c r="I10090" s="15">
        <v>0.5</v>
      </c>
      <c r="J10090">
        <f t="shared" si="157"/>
        <v>40</v>
      </c>
    </row>
    <row r="10091" spans="1:10" x14ac:dyDescent="0.3">
      <c r="A10091" t="s">
        <v>9852</v>
      </c>
      <c r="C10091" s="18">
        <v>399.64962301498912</v>
      </c>
      <c r="D10091" s="1"/>
      <c r="E10091" s="1">
        <v>13</v>
      </c>
      <c r="F10091" s="1">
        <v>6</v>
      </c>
      <c r="G10091" s="1">
        <v>1</v>
      </c>
      <c r="H10091" s="1">
        <v>6</v>
      </c>
      <c r="I10091" s="15">
        <v>0.5</v>
      </c>
      <c r="J10091">
        <f t="shared" si="157"/>
        <v>40</v>
      </c>
    </row>
    <row r="10092" spans="1:10" x14ac:dyDescent="0.3">
      <c r="A10092" t="s">
        <v>9853</v>
      </c>
      <c r="C10092" s="18">
        <v>399.64767424702956</v>
      </c>
      <c r="D10092" s="1"/>
      <c r="E10092" s="1">
        <v>5</v>
      </c>
      <c r="F10092" s="1">
        <v>2</v>
      </c>
      <c r="G10092" s="1">
        <v>1</v>
      </c>
      <c r="H10092" s="1">
        <v>2</v>
      </c>
      <c r="I10092" s="15">
        <v>0.5</v>
      </c>
      <c r="J10092">
        <f t="shared" si="157"/>
        <v>40</v>
      </c>
    </row>
    <row r="10093" spans="1:10" x14ac:dyDescent="0.3">
      <c r="A10093" t="s">
        <v>9854</v>
      </c>
      <c r="C10093" s="18">
        <v>399.64584761798915</v>
      </c>
      <c r="D10093" s="1"/>
      <c r="E10093" s="1">
        <v>19</v>
      </c>
      <c r="F10093" s="1">
        <v>5</v>
      </c>
      <c r="G10093" s="1">
        <v>1</v>
      </c>
      <c r="H10093" s="1">
        <v>13</v>
      </c>
      <c r="I10093" s="15">
        <v>0.28947368421052633</v>
      </c>
      <c r="J10093">
        <f t="shared" si="157"/>
        <v>40</v>
      </c>
    </row>
    <row r="10094" spans="1:10" x14ac:dyDescent="0.3">
      <c r="A10094" t="s">
        <v>9856</v>
      </c>
      <c r="C10094" s="18">
        <v>399.63907083275205</v>
      </c>
      <c r="D10094" s="1"/>
      <c r="E10094" s="1">
        <v>5</v>
      </c>
      <c r="F10094" s="1">
        <v>1</v>
      </c>
      <c r="G10094" s="1">
        <v>3</v>
      </c>
      <c r="H10094" s="1">
        <v>1</v>
      </c>
      <c r="I10094" s="15">
        <v>0.5</v>
      </c>
      <c r="J10094">
        <f t="shared" si="157"/>
        <v>40</v>
      </c>
    </row>
    <row r="10095" spans="1:10" x14ac:dyDescent="0.3">
      <c r="A10095" t="s">
        <v>9857</v>
      </c>
      <c r="C10095" s="18">
        <v>399.63726846072706</v>
      </c>
      <c r="D10095" s="1"/>
      <c r="E10095" s="1">
        <v>7</v>
      </c>
      <c r="F10095" s="1">
        <v>3</v>
      </c>
      <c r="G10095" s="1">
        <v>1</v>
      </c>
      <c r="H10095" s="1">
        <v>3</v>
      </c>
      <c r="I10095" s="15">
        <v>0.5</v>
      </c>
      <c r="J10095">
        <f t="shared" si="157"/>
        <v>40</v>
      </c>
    </row>
    <row r="10096" spans="1:10" x14ac:dyDescent="0.3">
      <c r="A10096" t="s">
        <v>9514</v>
      </c>
      <c r="C10096" s="18">
        <v>399.6370567005323</v>
      </c>
      <c r="D10096" s="1"/>
      <c r="E10096" s="1">
        <v>19</v>
      </c>
      <c r="F10096" s="1">
        <v>9</v>
      </c>
      <c r="G10096" s="1">
        <v>0</v>
      </c>
      <c r="H10096" s="1">
        <v>10</v>
      </c>
      <c r="I10096" s="15">
        <v>0.47368421052631576</v>
      </c>
      <c r="J10096">
        <f t="shared" si="157"/>
        <v>40</v>
      </c>
    </row>
    <row r="10097" spans="1:10" x14ac:dyDescent="0.3">
      <c r="A10097" t="s">
        <v>10137</v>
      </c>
      <c r="C10097" s="18">
        <v>399.62912927961906</v>
      </c>
      <c r="D10097" s="1"/>
      <c r="E10097" s="1">
        <v>8</v>
      </c>
      <c r="F10097" s="1">
        <v>4</v>
      </c>
      <c r="G10097" s="1">
        <v>0</v>
      </c>
      <c r="H10097" s="1">
        <v>4</v>
      </c>
      <c r="I10097" s="15">
        <v>0.5</v>
      </c>
      <c r="J10097">
        <f t="shared" si="157"/>
        <v>40</v>
      </c>
    </row>
    <row r="10098" spans="1:10" x14ac:dyDescent="0.3">
      <c r="A10098" t="s">
        <v>9860</v>
      </c>
      <c r="C10098" s="18">
        <v>399.62828012380697</v>
      </c>
      <c r="D10098" s="1"/>
      <c r="E10098" s="1">
        <v>2</v>
      </c>
      <c r="F10098" s="1">
        <v>1</v>
      </c>
      <c r="G10098" s="1">
        <v>0</v>
      </c>
      <c r="H10098" s="1">
        <v>1</v>
      </c>
      <c r="I10098" s="15">
        <v>0.5</v>
      </c>
      <c r="J10098">
        <f t="shared" si="157"/>
        <v>40</v>
      </c>
    </row>
    <row r="10099" spans="1:10" x14ac:dyDescent="0.3">
      <c r="A10099" t="s">
        <v>9861</v>
      </c>
      <c r="C10099" s="18">
        <v>399.62523187477893</v>
      </c>
      <c r="D10099" s="1"/>
      <c r="E10099" s="1">
        <v>5</v>
      </c>
      <c r="F10099" s="1">
        <v>2</v>
      </c>
      <c r="G10099" s="1">
        <v>1</v>
      </c>
      <c r="H10099" s="1">
        <v>2</v>
      </c>
      <c r="I10099" s="15">
        <v>0.5</v>
      </c>
      <c r="J10099">
        <f t="shared" si="157"/>
        <v>40</v>
      </c>
    </row>
    <row r="10100" spans="1:10" x14ac:dyDescent="0.3">
      <c r="A10100" t="s">
        <v>9863</v>
      </c>
      <c r="C10100" s="18">
        <v>399.61317394471234</v>
      </c>
      <c r="D10100" s="1"/>
      <c r="E10100" s="1">
        <v>3</v>
      </c>
      <c r="F10100" s="1">
        <v>1</v>
      </c>
      <c r="G10100" s="1">
        <v>1</v>
      </c>
      <c r="H10100" s="1">
        <v>1</v>
      </c>
      <c r="I10100" s="15">
        <v>0.5</v>
      </c>
      <c r="J10100">
        <f t="shared" si="157"/>
        <v>40</v>
      </c>
    </row>
    <row r="10101" spans="1:10" x14ac:dyDescent="0.3">
      <c r="A10101" t="s">
        <v>9864</v>
      </c>
      <c r="C10101" s="18">
        <v>399.61177304942515</v>
      </c>
      <c r="D10101" s="1"/>
      <c r="E10101" s="1">
        <v>8</v>
      </c>
      <c r="F10101" s="1">
        <v>4</v>
      </c>
      <c r="G10101" s="1">
        <v>0</v>
      </c>
      <c r="H10101" s="1">
        <v>4</v>
      </c>
      <c r="I10101" s="15">
        <v>0.5</v>
      </c>
      <c r="J10101">
        <f t="shared" si="157"/>
        <v>40</v>
      </c>
    </row>
    <row r="10102" spans="1:10" x14ac:dyDescent="0.3">
      <c r="A10102" t="s">
        <v>9865</v>
      </c>
      <c r="C10102" s="18">
        <v>399.60986822162124</v>
      </c>
      <c r="D10102" s="1"/>
      <c r="E10102" s="1">
        <v>63</v>
      </c>
      <c r="F10102" s="1">
        <v>30</v>
      </c>
      <c r="G10102" s="1">
        <v>1</v>
      </c>
      <c r="H10102" s="1">
        <v>32</v>
      </c>
      <c r="I10102" s="15">
        <v>0.48412698412698413</v>
      </c>
      <c r="J10102">
        <f t="shared" si="157"/>
        <v>20</v>
      </c>
    </row>
    <row r="10103" spans="1:10" x14ac:dyDescent="0.3">
      <c r="A10103" t="s">
        <v>9866</v>
      </c>
      <c r="C10103" s="18">
        <v>399.60854933455624</v>
      </c>
      <c r="D10103" s="1"/>
      <c r="E10103" s="1">
        <v>6</v>
      </c>
      <c r="F10103" s="1">
        <v>3</v>
      </c>
      <c r="G10103" s="1">
        <v>0</v>
      </c>
      <c r="H10103" s="1">
        <v>3</v>
      </c>
      <c r="I10103" s="15">
        <v>0.5</v>
      </c>
      <c r="J10103">
        <f t="shared" si="157"/>
        <v>40</v>
      </c>
    </row>
    <row r="10104" spans="1:10" x14ac:dyDescent="0.3">
      <c r="A10104" t="s">
        <v>8412</v>
      </c>
      <c r="C10104" s="18">
        <v>399.59632843772721</v>
      </c>
      <c r="D10104" s="1"/>
      <c r="E10104" s="1">
        <v>18</v>
      </c>
      <c r="F10104" s="1">
        <v>9</v>
      </c>
      <c r="G10104" s="1">
        <v>0</v>
      </c>
      <c r="H10104" s="1">
        <v>9</v>
      </c>
      <c r="I10104" s="15">
        <v>0.5</v>
      </c>
      <c r="J10104">
        <f t="shared" si="157"/>
        <v>40</v>
      </c>
    </row>
    <row r="10105" spans="1:10" x14ac:dyDescent="0.3">
      <c r="A10105" t="s">
        <v>10227</v>
      </c>
      <c r="C10105" s="18">
        <v>399.5954542375548</v>
      </c>
      <c r="D10105" s="1"/>
      <c r="E10105" s="1">
        <v>3</v>
      </c>
      <c r="F10105" s="1">
        <v>1</v>
      </c>
      <c r="G10105" s="1">
        <v>0</v>
      </c>
      <c r="H10105" s="1">
        <v>2</v>
      </c>
      <c r="I10105" s="15">
        <v>0.33333333333333331</v>
      </c>
      <c r="J10105">
        <f t="shared" si="157"/>
        <v>40</v>
      </c>
    </row>
    <row r="10106" spans="1:10" x14ac:dyDescent="0.3">
      <c r="A10106" t="s">
        <v>9867</v>
      </c>
      <c r="C10106" s="18">
        <v>399.58263831949347</v>
      </c>
      <c r="D10106" s="1"/>
      <c r="E10106" s="1">
        <v>3</v>
      </c>
      <c r="F10106" s="1">
        <v>1</v>
      </c>
      <c r="G10106" s="1">
        <v>1</v>
      </c>
      <c r="H10106" s="1">
        <v>1</v>
      </c>
      <c r="I10106" s="15">
        <v>0.5</v>
      </c>
      <c r="J10106">
        <f t="shared" si="157"/>
        <v>40</v>
      </c>
    </row>
    <row r="10107" spans="1:10" x14ac:dyDescent="0.3">
      <c r="A10107" t="s">
        <v>9868</v>
      </c>
      <c r="C10107" s="18">
        <v>399.57251567232174</v>
      </c>
      <c r="D10107" s="1"/>
      <c r="E10107" s="1">
        <v>3</v>
      </c>
      <c r="F10107" s="1">
        <v>1</v>
      </c>
      <c r="G10107" s="1">
        <v>1</v>
      </c>
      <c r="H10107" s="1">
        <v>1</v>
      </c>
      <c r="I10107" s="15">
        <v>0.5</v>
      </c>
      <c r="J10107">
        <f t="shared" si="157"/>
        <v>40</v>
      </c>
    </row>
    <row r="10108" spans="1:10" x14ac:dyDescent="0.3">
      <c r="A10108" t="s">
        <v>9871</v>
      </c>
      <c r="C10108" s="18">
        <v>399.57118344442171</v>
      </c>
      <c r="D10108" s="1"/>
      <c r="E10108" s="1">
        <v>9</v>
      </c>
      <c r="F10108" s="1">
        <v>4</v>
      </c>
      <c r="G10108" s="1">
        <v>1</v>
      </c>
      <c r="H10108" s="1">
        <v>4</v>
      </c>
      <c r="I10108" s="15">
        <v>0.5</v>
      </c>
      <c r="J10108">
        <f t="shared" si="157"/>
        <v>40</v>
      </c>
    </row>
    <row r="10109" spans="1:10" x14ac:dyDescent="0.3">
      <c r="A10109" t="s">
        <v>9869</v>
      </c>
      <c r="C10109" s="18">
        <v>399.57032668706034</v>
      </c>
      <c r="D10109" s="1"/>
      <c r="E10109" s="1">
        <v>5</v>
      </c>
      <c r="F10109" s="1">
        <v>2</v>
      </c>
      <c r="G10109" s="1">
        <v>1</v>
      </c>
      <c r="H10109" s="1">
        <v>2</v>
      </c>
      <c r="I10109" s="15">
        <v>0.5</v>
      </c>
      <c r="J10109">
        <f t="shared" si="157"/>
        <v>40</v>
      </c>
    </row>
    <row r="10110" spans="1:10" x14ac:dyDescent="0.3">
      <c r="A10110" t="s">
        <v>9870</v>
      </c>
      <c r="C10110" s="18">
        <v>399.5698284935732</v>
      </c>
      <c r="D10110" s="1"/>
      <c r="E10110" s="1">
        <v>3</v>
      </c>
      <c r="F10110" s="1">
        <v>1</v>
      </c>
      <c r="G10110" s="1">
        <v>1</v>
      </c>
      <c r="H10110" s="1">
        <v>1</v>
      </c>
      <c r="I10110" s="15">
        <v>0.5</v>
      </c>
      <c r="J10110">
        <f t="shared" si="157"/>
        <v>40</v>
      </c>
    </row>
    <row r="10111" spans="1:10" x14ac:dyDescent="0.3">
      <c r="A10111" t="s">
        <v>10076</v>
      </c>
      <c r="C10111" s="18">
        <v>399.56971692977919</v>
      </c>
      <c r="D10111" s="1"/>
      <c r="E10111" s="1">
        <v>37</v>
      </c>
      <c r="F10111" s="1">
        <v>17</v>
      </c>
      <c r="G10111" s="1">
        <v>0</v>
      </c>
      <c r="H10111" s="1">
        <v>20</v>
      </c>
      <c r="I10111" s="15">
        <v>0.45945945945945948</v>
      </c>
      <c r="J10111">
        <f t="shared" si="157"/>
        <v>20</v>
      </c>
    </row>
    <row r="10112" spans="1:10" x14ac:dyDescent="0.3">
      <c r="A10112" t="s">
        <v>9873</v>
      </c>
      <c r="C10112" s="18">
        <v>399.56725413609257</v>
      </c>
      <c r="D10112" s="1"/>
      <c r="E10112" s="1">
        <v>2</v>
      </c>
      <c r="F10112" s="1">
        <v>1</v>
      </c>
      <c r="G10112" s="1">
        <v>0</v>
      </c>
      <c r="H10112" s="1">
        <v>1</v>
      </c>
      <c r="I10112" s="15">
        <v>0.5</v>
      </c>
      <c r="J10112">
        <f t="shared" si="157"/>
        <v>40</v>
      </c>
    </row>
    <row r="10113" spans="1:10" x14ac:dyDescent="0.3">
      <c r="A10113" t="s">
        <v>9872</v>
      </c>
      <c r="C10113" s="18">
        <v>399.56697294924783</v>
      </c>
      <c r="D10113" s="1"/>
      <c r="E10113" s="1">
        <v>8</v>
      </c>
      <c r="F10113" s="1">
        <v>4</v>
      </c>
      <c r="G10113" s="1">
        <v>0</v>
      </c>
      <c r="H10113" s="1">
        <v>4</v>
      </c>
      <c r="I10113" s="15">
        <v>0.5</v>
      </c>
      <c r="J10113">
        <f t="shared" si="157"/>
        <v>40</v>
      </c>
    </row>
    <row r="10114" spans="1:10" x14ac:dyDescent="0.3">
      <c r="A10114" t="s">
        <v>9874</v>
      </c>
      <c r="C10114" s="18">
        <v>399.55753593251512</v>
      </c>
      <c r="D10114" s="1"/>
      <c r="E10114" s="1">
        <v>22</v>
      </c>
      <c r="F10114" s="1">
        <v>11</v>
      </c>
      <c r="G10114" s="1">
        <v>0</v>
      </c>
      <c r="H10114" s="1">
        <v>11</v>
      </c>
      <c r="I10114" s="15">
        <v>0.5</v>
      </c>
      <c r="J10114">
        <f t="shared" si="157"/>
        <v>40</v>
      </c>
    </row>
    <row r="10115" spans="1:10" x14ac:dyDescent="0.3">
      <c r="A10115" t="s">
        <v>9875</v>
      </c>
      <c r="C10115" s="18">
        <v>399.55367881934581</v>
      </c>
      <c r="D10115" s="1"/>
      <c r="E10115" s="1">
        <v>3</v>
      </c>
      <c r="F10115" s="1">
        <v>1</v>
      </c>
      <c r="G10115" s="1">
        <v>0</v>
      </c>
      <c r="H10115" s="1">
        <v>2</v>
      </c>
      <c r="I10115" s="15">
        <v>0.33333333333333331</v>
      </c>
      <c r="J10115">
        <f t="shared" si="157"/>
        <v>40</v>
      </c>
    </row>
    <row r="10116" spans="1:10" x14ac:dyDescent="0.3">
      <c r="A10116" t="s">
        <v>9876</v>
      </c>
      <c r="C10116" s="18">
        <v>399.5471485551389</v>
      </c>
      <c r="D10116" s="1"/>
      <c r="E10116" s="1">
        <v>6</v>
      </c>
      <c r="F10116" s="1">
        <v>3</v>
      </c>
      <c r="G10116" s="1">
        <v>0</v>
      </c>
      <c r="H10116" s="1">
        <v>3</v>
      </c>
      <c r="I10116" s="15">
        <v>0.5</v>
      </c>
      <c r="J10116">
        <f t="shared" ref="J10116:J10179" si="158">IF(E10116&lt;=30,40,20)</f>
        <v>40</v>
      </c>
    </row>
    <row r="10117" spans="1:10" x14ac:dyDescent="0.3">
      <c r="A10117" t="s">
        <v>9877</v>
      </c>
      <c r="C10117" s="18">
        <v>399.54598398007533</v>
      </c>
      <c r="D10117" s="1"/>
      <c r="E10117" s="1">
        <v>3</v>
      </c>
      <c r="F10117" s="1">
        <v>1</v>
      </c>
      <c r="G10117" s="1">
        <v>1</v>
      </c>
      <c r="H10117" s="1">
        <v>1</v>
      </c>
      <c r="I10117" s="15">
        <v>0.5</v>
      </c>
      <c r="J10117">
        <f t="shared" si="158"/>
        <v>40</v>
      </c>
    </row>
    <row r="10118" spans="1:10" x14ac:dyDescent="0.3">
      <c r="A10118" t="s">
        <v>9878</v>
      </c>
      <c r="C10118" s="18">
        <v>399.54522944172169</v>
      </c>
      <c r="D10118" s="1"/>
      <c r="E10118" s="1">
        <v>2</v>
      </c>
      <c r="F10118" s="1">
        <v>1</v>
      </c>
      <c r="G10118" s="1">
        <v>0</v>
      </c>
      <c r="H10118" s="1">
        <v>1</v>
      </c>
      <c r="I10118" s="15">
        <v>0.5</v>
      </c>
      <c r="J10118">
        <f t="shared" si="158"/>
        <v>40</v>
      </c>
    </row>
    <row r="10119" spans="1:10" x14ac:dyDescent="0.3">
      <c r="A10119" t="s">
        <v>9879</v>
      </c>
      <c r="C10119" s="18">
        <v>399.5438870958489</v>
      </c>
      <c r="D10119" s="1"/>
      <c r="E10119" s="1">
        <v>5</v>
      </c>
      <c r="F10119" s="1">
        <v>2</v>
      </c>
      <c r="G10119" s="1">
        <v>1</v>
      </c>
      <c r="H10119" s="1">
        <v>2</v>
      </c>
      <c r="I10119" s="15">
        <v>0.5</v>
      </c>
      <c r="J10119">
        <f t="shared" si="158"/>
        <v>40</v>
      </c>
    </row>
    <row r="10120" spans="1:10" x14ac:dyDescent="0.3">
      <c r="A10120" t="s">
        <v>9880</v>
      </c>
      <c r="C10120" s="18">
        <v>399.53379109831047</v>
      </c>
      <c r="D10120" s="1"/>
      <c r="E10120" s="1">
        <v>6</v>
      </c>
      <c r="F10120" s="1">
        <v>3</v>
      </c>
      <c r="G10120" s="1">
        <v>0</v>
      </c>
      <c r="H10120" s="1">
        <v>3</v>
      </c>
      <c r="I10120" s="15">
        <v>0.5</v>
      </c>
      <c r="J10120">
        <f t="shared" si="158"/>
        <v>40</v>
      </c>
    </row>
    <row r="10121" spans="1:10" x14ac:dyDescent="0.3">
      <c r="A10121" t="s">
        <v>9881</v>
      </c>
      <c r="C10121" s="18">
        <v>399.5329085431656</v>
      </c>
      <c r="D10121" s="1"/>
      <c r="E10121" s="1">
        <v>2</v>
      </c>
      <c r="F10121" s="1">
        <v>1</v>
      </c>
      <c r="G10121" s="1">
        <v>0</v>
      </c>
      <c r="H10121" s="1">
        <v>1</v>
      </c>
      <c r="I10121" s="15">
        <v>0.5</v>
      </c>
      <c r="J10121">
        <f t="shared" si="158"/>
        <v>40</v>
      </c>
    </row>
    <row r="10122" spans="1:10" x14ac:dyDescent="0.3">
      <c r="A10122" t="s">
        <v>9882</v>
      </c>
      <c r="C10122" s="18">
        <v>399.5313514039612</v>
      </c>
      <c r="D10122" s="1"/>
      <c r="E10122" s="1">
        <v>1</v>
      </c>
      <c r="F10122" s="1">
        <v>1</v>
      </c>
      <c r="G10122" s="1">
        <v>0</v>
      </c>
      <c r="H10122" s="1">
        <v>0</v>
      </c>
      <c r="I10122" s="15">
        <v>1</v>
      </c>
      <c r="J10122">
        <f t="shared" si="158"/>
        <v>40</v>
      </c>
    </row>
    <row r="10123" spans="1:10" x14ac:dyDescent="0.3">
      <c r="A10123" t="s">
        <v>9883</v>
      </c>
      <c r="C10123" s="18">
        <v>399.52652163804743</v>
      </c>
      <c r="D10123" s="1"/>
      <c r="E10123" s="1">
        <v>3</v>
      </c>
      <c r="F10123" s="1">
        <v>1</v>
      </c>
      <c r="G10123" s="1">
        <v>1</v>
      </c>
      <c r="H10123" s="1">
        <v>1</v>
      </c>
      <c r="I10123" s="15">
        <v>0.5</v>
      </c>
      <c r="J10123">
        <f t="shared" si="158"/>
        <v>40</v>
      </c>
    </row>
    <row r="10124" spans="1:10" x14ac:dyDescent="0.3">
      <c r="A10124" t="s">
        <v>9884</v>
      </c>
      <c r="C10124" s="18">
        <v>399.52144882251696</v>
      </c>
      <c r="D10124" s="1"/>
      <c r="E10124" s="1">
        <v>4</v>
      </c>
      <c r="F10124" s="1">
        <v>2</v>
      </c>
      <c r="G10124" s="1">
        <v>0</v>
      </c>
      <c r="H10124" s="1">
        <v>2</v>
      </c>
      <c r="I10124" s="15">
        <v>0.5</v>
      </c>
      <c r="J10124">
        <f t="shared" si="158"/>
        <v>40</v>
      </c>
    </row>
    <row r="10125" spans="1:10" x14ac:dyDescent="0.3">
      <c r="A10125" t="s">
        <v>9885</v>
      </c>
      <c r="C10125" s="18">
        <v>399.52038119762972</v>
      </c>
      <c r="D10125" s="1"/>
      <c r="E10125" s="1">
        <v>3</v>
      </c>
      <c r="F10125" s="1">
        <v>1</v>
      </c>
      <c r="G10125" s="1">
        <v>1</v>
      </c>
      <c r="H10125" s="1">
        <v>1</v>
      </c>
      <c r="I10125" s="15">
        <v>0.5</v>
      </c>
      <c r="J10125">
        <f t="shared" si="158"/>
        <v>40</v>
      </c>
    </row>
    <row r="10126" spans="1:10" x14ac:dyDescent="0.3">
      <c r="A10126" t="s">
        <v>9886</v>
      </c>
      <c r="C10126" s="18">
        <v>399.51664353208724</v>
      </c>
      <c r="D10126" s="1"/>
      <c r="E10126" s="1">
        <v>10</v>
      </c>
      <c r="F10126" s="1">
        <v>5</v>
      </c>
      <c r="G10126" s="1">
        <v>0</v>
      </c>
      <c r="H10126" s="1">
        <v>5</v>
      </c>
      <c r="I10126" s="15">
        <v>0.5</v>
      </c>
      <c r="J10126">
        <f t="shared" si="158"/>
        <v>40</v>
      </c>
    </row>
    <row r="10127" spans="1:10" x14ac:dyDescent="0.3">
      <c r="A10127" t="s">
        <v>9887</v>
      </c>
      <c r="C10127" s="18">
        <v>399.51492882394268</v>
      </c>
      <c r="D10127" s="1"/>
      <c r="E10127" s="1">
        <v>2</v>
      </c>
      <c r="F10127" s="1">
        <v>1</v>
      </c>
      <c r="G10127" s="1">
        <v>0</v>
      </c>
      <c r="H10127" s="1">
        <v>1</v>
      </c>
      <c r="I10127" s="15">
        <v>0.5</v>
      </c>
      <c r="J10127">
        <f t="shared" si="158"/>
        <v>40</v>
      </c>
    </row>
    <row r="10128" spans="1:10" x14ac:dyDescent="0.3">
      <c r="A10128" t="s">
        <v>9888</v>
      </c>
      <c r="C10128" s="18">
        <v>399.51400389810442</v>
      </c>
      <c r="D10128" s="1"/>
      <c r="E10128" s="1">
        <v>3</v>
      </c>
      <c r="F10128" s="1">
        <v>1</v>
      </c>
      <c r="G10128" s="1">
        <v>1</v>
      </c>
      <c r="H10128" s="1">
        <v>1</v>
      </c>
      <c r="I10128" s="15">
        <v>0.5</v>
      </c>
      <c r="J10128">
        <f t="shared" si="158"/>
        <v>40</v>
      </c>
    </row>
    <row r="10129" spans="1:10" x14ac:dyDescent="0.3">
      <c r="A10129" t="s">
        <v>9906</v>
      </c>
      <c r="C10129" s="18">
        <v>399.51103508476058</v>
      </c>
      <c r="D10129" s="1"/>
      <c r="E10129" s="1">
        <v>22</v>
      </c>
      <c r="F10129" s="1">
        <v>11</v>
      </c>
      <c r="G10129" s="1">
        <v>0</v>
      </c>
      <c r="H10129" s="1">
        <v>11</v>
      </c>
      <c r="I10129" s="15">
        <v>0.5</v>
      </c>
      <c r="J10129">
        <f t="shared" si="158"/>
        <v>40</v>
      </c>
    </row>
    <row r="10130" spans="1:10" x14ac:dyDescent="0.3">
      <c r="A10130" t="s">
        <v>9889</v>
      </c>
      <c r="C10130" s="18">
        <v>399.50603010430763</v>
      </c>
      <c r="D10130" s="1"/>
      <c r="E10130" s="1">
        <v>5</v>
      </c>
      <c r="F10130" s="1">
        <v>2</v>
      </c>
      <c r="G10130" s="1">
        <v>1</v>
      </c>
      <c r="H10130" s="1">
        <v>2</v>
      </c>
      <c r="I10130" s="15">
        <v>0.5</v>
      </c>
      <c r="J10130">
        <f t="shared" si="158"/>
        <v>40</v>
      </c>
    </row>
    <row r="10131" spans="1:10" x14ac:dyDescent="0.3">
      <c r="A10131" t="s">
        <v>9891</v>
      </c>
      <c r="C10131" s="18">
        <v>399.5024051943231</v>
      </c>
      <c r="D10131" s="1"/>
      <c r="E10131" s="1">
        <v>3</v>
      </c>
      <c r="F10131" s="1">
        <v>1</v>
      </c>
      <c r="G10131" s="1">
        <v>1</v>
      </c>
      <c r="H10131" s="1">
        <v>1</v>
      </c>
      <c r="I10131" s="15">
        <v>0.5</v>
      </c>
      <c r="J10131">
        <f t="shared" si="158"/>
        <v>40</v>
      </c>
    </row>
    <row r="10132" spans="1:10" x14ac:dyDescent="0.3">
      <c r="A10132" t="s">
        <v>9892</v>
      </c>
      <c r="C10132" s="18">
        <v>399.50161555736702</v>
      </c>
      <c r="D10132" s="1"/>
      <c r="E10132" s="1">
        <v>6</v>
      </c>
      <c r="F10132" s="1">
        <v>3</v>
      </c>
      <c r="G10132" s="1">
        <v>0</v>
      </c>
      <c r="H10132" s="1">
        <v>3</v>
      </c>
      <c r="I10132" s="15">
        <v>0.5</v>
      </c>
      <c r="J10132">
        <f t="shared" si="158"/>
        <v>40</v>
      </c>
    </row>
    <row r="10133" spans="1:10" x14ac:dyDescent="0.3">
      <c r="A10133" t="s">
        <v>9893</v>
      </c>
      <c r="C10133" s="18">
        <v>399.4998609925965</v>
      </c>
      <c r="D10133" s="1"/>
      <c r="E10133" s="1">
        <v>17</v>
      </c>
      <c r="F10133" s="1">
        <v>9</v>
      </c>
      <c r="G10133" s="1">
        <v>0</v>
      </c>
      <c r="H10133" s="1">
        <v>8</v>
      </c>
      <c r="I10133" s="15">
        <v>0.52941176470588236</v>
      </c>
      <c r="J10133">
        <f t="shared" si="158"/>
        <v>40</v>
      </c>
    </row>
    <row r="10134" spans="1:10" x14ac:dyDescent="0.3">
      <c r="A10134" t="s">
        <v>9894</v>
      </c>
      <c r="C10134" s="18">
        <v>399.49626672830487</v>
      </c>
      <c r="D10134" s="1"/>
      <c r="E10134" s="1">
        <v>3</v>
      </c>
      <c r="F10134" s="1">
        <v>1</v>
      </c>
      <c r="G10134" s="1">
        <v>2</v>
      </c>
      <c r="H10134" s="1">
        <v>0</v>
      </c>
      <c r="I10134" s="15">
        <v>0.66666666666666663</v>
      </c>
      <c r="J10134">
        <f t="shared" si="158"/>
        <v>40</v>
      </c>
    </row>
    <row r="10135" spans="1:10" x14ac:dyDescent="0.3">
      <c r="A10135" t="s">
        <v>9895</v>
      </c>
      <c r="C10135" s="18">
        <v>399.48717160988576</v>
      </c>
      <c r="D10135" s="1"/>
      <c r="E10135" s="1">
        <v>3</v>
      </c>
      <c r="F10135" s="1">
        <v>1</v>
      </c>
      <c r="G10135" s="1">
        <v>1</v>
      </c>
      <c r="H10135" s="1">
        <v>1</v>
      </c>
      <c r="I10135" s="15">
        <v>0.5</v>
      </c>
      <c r="J10135">
        <f t="shared" si="158"/>
        <v>40</v>
      </c>
    </row>
    <row r="10136" spans="1:10" x14ac:dyDescent="0.3">
      <c r="A10136" t="s">
        <v>10151</v>
      </c>
      <c r="C10136" s="18">
        <v>399.48522900053666</v>
      </c>
      <c r="D10136" s="1"/>
      <c r="E10136" s="1">
        <v>3</v>
      </c>
      <c r="F10136" s="1">
        <v>1</v>
      </c>
      <c r="G10136" s="1">
        <v>1</v>
      </c>
      <c r="H10136" s="1">
        <v>1</v>
      </c>
      <c r="I10136" s="15">
        <v>0.5</v>
      </c>
      <c r="J10136">
        <f t="shared" si="158"/>
        <v>40</v>
      </c>
    </row>
    <row r="10137" spans="1:10" x14ac:dyDescent="0.3">
      <c r="A10137" t="s">
        <v>9896</v>
      </c>
      <c r="C10137" s="18">
        <v>399.48406947059777</v>
      </c>
      <c r="D10137" s="1"/>
      <c r="E10137" s="1">
        <v>3</v>
      </c>
      <c r="F10137" s="1">
        <v>1</v>
      </c>
      <c r="G10137" s="1">
        <v>1</v>
      </c>
      <c r="H10137" s="1">
        <v>1</v>
      </c>
      <c r="I10137" s="15">
        <v>0.5</v>
      </c>
      <c r="J10137">
        <f t="shared" si="158"/>
        <v>40</v>
      </c>
    </row>
    <row r="10138" spans="1:10" x14ac:dyDescent="0.3">
      <c r="A10138" t="s">
        <v>9897</v>
      </c>
      <c r="C10138" s="18">
        <v>399.4816436791196</v>
      </c>
      <c r="D10138" s="1"/>
      <c r="E10138" s="1">
        <v>3</v>
      </c>
      <c r="F10138" s="1">
        <v>1</v>
      </c>
      <c r="G10138" s="1">
        <v>1</v>
      </c>
      <c r="H10138" s="1">
        <v>1</v>
      </c>
      <c r="I10138" s="15">
        <v>0.5</v>
      </c>
      <c r="J10138">
        <f t="shared" si="158"/>
        <v>40</v>
      </c>
    </row>
    <row r="10139" spans="1:10" x14ac:dyDescent="0.3">
      <c r="A10139" t="s">
        <v>9898</v>
      </c>
      <c r="C10139" s="18">
        <v>399.47927275248139</v>
      </c>
      <c r="D10139" s="1"/>
      <c r="E10139" s="1">
        <v>6</v>
      </c>
      <c r="F10139" s="1">
        <v>3</v>
      </c>
      <c r="G10139" s="1">
        <v>0</v>
      </c>
      <c r="H10139" s="1">
        <v>3</v>
      </c>
      <c r="I10139" s="15">
        <v>0.5</v>
      </c>
      <c r="J10139">
        <f t="shared" si="158"/>
        <v>40</v>
      </c>
    </row>
    <row r="10140" spans="1:10" x14ac:dyDescent="0.3">
      <c r="A10140" t="s">
        <v>9900</v>
      </c>
      <c r="C10140" s="18">
        <v>399.47424219806419</v>
      </c>
      <c r="D10140" s="1"/>
      <c r="E10140" s="1">
        <v>5</v>
      </c>
      <c r="F10140" s="1">
        <v>2</v>
      </c>
      <c r="G10140" s="1">
        <v>1</v>
      </c>
      <c r="H10140" s="1">
        <v>2</v>
      </c>
      <c r="I10140" s="15">
        <v>0.5</v>
      </c>
      <c r="J10140">
        <f t="shared" si="158"/>
        <v>40</v>
      </c>
    </row>
    <row r="10141" spans="1:10" x14ac:dyDescent="0.3">
      <c r="A10141" t="s">
        <v>9901</v>
      </c>
      <c r="C10141" s="18">
        <v>399.47364710904907</v>
      </c>
      <c r="D10141" s="1"/>
      <c r="E10141" s="1">
        <v>3</v>
      </c>
      <c r="F10141" s="1">
        <v>1</v>
      </c>
      <c r="G10141" s="1">
        <v>1</v>
      </c>
      <c r="H10141" s="1">
        <v>1</v>
      </c>
      <c r="I10141" s="15">
        <v>0.5</v>
      </c>
      <c r="J10141">
        <f t="shared" si="158"/>
        <v>40</v>
      </c>
    </row>
    <row r="10142" spans="1:10" x14ac:dyDescent="0.3">
      <c r="A10142" t="s">
        <v>9902</v>
      </c>
      <c r="C10142" s="18">
        <v>399.47043795132947</v>
      </c>
      <c r="D10142" s="1"/>
      <c r="E10142" s="1">
        <v>3</v>
      </c>
      <c r="F10142" s="1">
        <v>1</v>
      </c>
      <c r="G10142" s="1">
        <v>1</v>
      </c>
      <c r="H10142" s="1">
        <v>1</v>
      </c>
      <c r="I10142" s="15">
        <v>0.5</v>
      </c>
      <c r="J10142">
        <f t="shared" si="158"/>
        <v>40</v>
      </c>
    </row>
    <row r="10143" spans="1:10" x14ac:dyDescent="0.3">
      <c r="A10143" t="s">
        <v>9903</v>
      </c>
      <c r="C10143" s="18">
        <v>399.46943370296123</v>
      </c>
      <c r="D10143" s="1"/>
      <c r="E10143" s="1">
        <v>8</v>
      </c>
      <c r="F10143" s="1">
        <v>4</v>
      </c>
      <c r="G10143" s="1">
        <v>0</v>
      </c>
      <c r="H10143" s="1">
        <v>4</v>
      </c>
      <c r="I10143" s="15">
        <v>0.5</v>
      </c>
      <c r="J10143">
        <f t="shared" si="158"/>
        <v>40</v>
      </c>
    </row>
    <row r="10144" spans="1:10" x14ac:dyDescent="0.3">
      <c r="A10144" t="s">
        <v>10200</v>
      </c>
      <c r="C10144" s="18">
        <v>399.46933753287141</v>
      </c>
      <c r="D10144" s="1"/>
      <c r="E10144" s="1">
        <v>5</v>
      </c>
      <c r="F10144" s="1">
        <v>2</v>
      </c>
      <c r="G10144" s="1">
        <v>1</v>
      </c>
      <c r="H10144" s="1">
        <v>2</v>
      </c>
      <c r="I10144" s="15">
        <v>0.5</v>
      </c>
      <c r="J10144">
        <f t="shared" si="158"/>
        <v>40</v>
      </c>
    </row>
    <row r="10145" spans="1:10" x14ac:dyDescent="0.3">
      <c r="A10145" t="s">
        <v>9904</v>
      </c>
      <c r="C10145" s="18">
        <v>399.46538928153001</v>
      </c>
      <c r="D10145" s="1"/>
      <c r="E10145" s="1">
        <v>5</v>
      </c>
      <c r="F10145" s="1">
        <v>2</v>
      </c>
      <c r="G10145" s="1">
        <v>1</v>
      </c>
      <c r="H10145" s="1">
        <v>2</v>
      </c>
      <c r="I10145" s="15">
        <v>0.5</v>
      </c>
      <c r="J10145">
        <f t="shared" si="158"/>
        <v>40</v>
      </c>
    </row>
    <row r="10146" spans="1:10" x14ac:dyDescent="0.3">
      <c r="A10146" t="s">
        <v>9905</v>
      </c>
      <c r="C10146" s="18">
        <v>399.46522910979763</v>
      </c>
      <c r="D10146" s="1"/>
      <c r="E10146" s="1">
        <v>6</v>
      </c>
      <c r="F10146" s="1">
        <v>3</v>
      </c>
      <c r="G10146" s="1">
        <v>0</v>
      </c>
      <c r="H10146" s="1">
        <v>3</v>
      </c>
      <c r="I10146" s="15">
        <v>0.5</v>
      </c>
      <c r="J10146">
        <f t="shared" si="158"/>
        <v>40</v>
      </c>
    </row>
    <row r="10147" spans="1:10" x14ac:dyDescent="0.3">
      <c r="A10147" t="s">
        <v>9908</v>
      </c>
      <c r="C10147" s="18">
        <v>399.46150649428807</v>
      </c>
      <c r="D10147" s="1"/>
      <c r="E10147" s="1">
        <v>3</v>
      </c>
      <c r="F10147" s="1">
        <v>1</v>
      </c>
      <c r="G10147" s="1">
        <v>1</v>
      </c>
      <c r="H10147" s="1">
        <v>1</v>
      </c>
      <c r="I10147" s="15">
        <v>0.5</v>
      </c>
      <c r="J10147">
        <f t="shared" si="158"/>
        <v>40</v>
      </c>
    </row>
    <row r="10148" spans="1:10" x14ac:dyDescent="0.3">
      <c r="A10148" t="s">
        <v>9909</v>
      </c>
      <c r="C10148" s="18">
        <v>399.45696828540815</v>
      </c>
      <c r="D10148" s="1"/>
      <c r="E10148" s="1">
        <v>2</v>
      </c>
      <c r="F10148" s="1">
        <v>1</v>
      </c>
      <c r="G10148" s="1">
        <v>0</v>
      </c>
      <c r="H10148" s="1">
        <v>1</v>
      </c>
      <c r="I10148" s="15">
        <v>0.5</v>
      </c>
      <c r="J10148">
        <f t="shared" si="158"/>
        <v>40</v>
      </c>
    </row>
    <row r="10149" spans="1:10" x14ac:dyDescent="0.3">
      <c r="A10149" t="s">
        <v>9910</v>
      </c>
      <c r="C10149" s="18">
        <v>399.45173557642556</v>
      </c>
      <c r="D10149" s="1"/>
      <c r="E10149" s="1">
        <v>2</v>
      </c>
      <c r="F10149" s="1">
        <v>1</v>
      </c>
      <c r="G10149" s="1">
        <v>0</v>
      </c>
      <c r="H10149" s="1">
        <v>1</v>
      </c>
      <c r="I10149" s="15">
        <v>0.5</v>
      </c>
      <c r="J10149">
        <f t="shared" si="158"/>
        <v>40</v>
      </c>
    </row>
    <row r="10150" spans="1:10" x14ac:dyDescent="0.3">
      <c r="A10150" t="s">
        <v>9993</v>
      </c>
      <c r="C10150" s="18">
        <v>399.45026135659253</v>
      </c>
      <c r="D10150" s="1"/>
      <c r="E10150" s="1">
        <v>5</v>
      </c>
      <c r="F10150" s="1">
        <v>2</v>
      </c>
      <c r="G10150" s="1">
        <v>1</v>
      </c>
      <c r="H10150" s="1">
        <v>2</v>
      </c>
      <c r="I10150" s="15">
        <v>0.5</v>
      </c>
      <c r="J10150">
        <f t="shared" si="158"/>
        <v>40</v>
      </c>
    </row>
    <row r="10151" spans="1:10" x14ac:dyDescent="0.3">
      <c r="A10151" t="s">
        <v>9911</v>
      </c>
      <c r="C10151" s="18">
        <v>399.44932587916043</v>
      </c>
      <c r="D10151" s="1"/>
      <c r="E10151" s="1">
        <v>3</v>
      </c>
      <c r="F10151" s="1">
        <v>1</v>
      </c>
      <c r="G10151" s="1">
        <v>1</v>
      </c>
      <c r="H10151" s="1">
        <v>1</v>
      </c>
      <c r="I10151" s="15">
        <v>0.5</v>
      </c>
      <c r="J10151">
        <f t="shared" si="158"/>
        <v>40</v>
      </c>
    </row>
    <row r="10152" spans="1:10" x14ac:dyDescent="0.3">
      <c r="A10152" t="s">
        <v>9912</v>
      </c>
      <c r="C10152" s="18">
        <v>399.4493082866303</v>
      </c>
      <c r="D10152" s="1"/>
      <c r="E10152" s="1">
        <v>6</v>
      </c>
      <c r="F10152" s="1">
        <v>3</v>
      </c>
      <c r="G10152" s="1">
        <v>0</v>
      </c>
      <c r="H10152" s="1">
        <v>3</v>
      </c>
      <c r="I10152" s="15">
        <v>0.5</v>
      </c>
      <c r="J10152">
        <f t="shared" si="158"/>
        <v>40</v>
      </c>
    </row>
    <row r="10153" spans="1:10" x14ac:dyDescent="0.3">
      <c r="A10153" t="s">
        <v>9913</v>
      </c>
      <c r="C10153" s="18">
        <v>399.44796461151986</v>
      </c>
      <c r="D10153" s="1"/>
      <c r="E10153" s="1">
        <v>6</v>
      </c>
      <c r="F10153" s="1">
        <v>3</v>
      </c>
      <c r="G10153" s="1">
        <v>0</v>
      </c>
      <c r="H10153" s="1">
        <v>3</v>
      </c>
      <c r="I10153" s="15">
        <v>0.5</v>
      </c>
      <c r="J10153">
        <f t="shared" si="158"/>
        <v>40</v>
      </c>
    </row>
    <row r="10154" spans="1:10" x14ac:dyDescent="0.3">
      <c r="A10154" t="s">
        <v>9914</v>
      </c>
      <c r="C10154" s="18">
        <v>399.44439099537584</v>
      </c>
      <c r="D10154" s="1"/>
      <c r="E10154" s="1">
        <v>12</v>
      </c>
      <c r="F10154" s="1">
        <v>4</v>
      </c>
      <c r="G10154" s="1">
        <v>4</v>
      </c>
      <c r="H10154" s="1">
        <v>4</v>
      </c>
      <c r="I10154" s="15">
        <v>0.5</v>
      </c>
      <c r="J10154">
        <f t="shared" si="158"/>
        <v>40</v>
      </c>
    </row>
    <row r="10155" spans="1:10" x14ac:dyDescent="0.3">
      <c r="A10155" t="s">
        <v>9915</v>
      </c>
      <c r="C10155" s="18">
        <v>399.44388799899622</v>
      </c>
      <c r="D10155" s="1"/>
      <c r="E10155" s="1">
        <v>6</v>
      </c>
      <c r="F10155" s="1">
        <v>3</v>
      </c>
      <c r="G10155" s="1">
        <v>0</v>
      </c>
      <c r="H10155" s="1">
        <v>3</v>
      </c>
      <c r="I10155" s="15">
        <v>0.5</v>
      </c>
      <c r="J10155">
        <f t="shared" si="158"/>
        <v>40</v>
      </c>
    </row>
    <row r="10156" spans="1:10" x14ac:dyDescent="0.3">
      <c r="A10156" t="s">
        <v>9916</v>
      </c>
      <c r="C10156" s="18">
        <v>399.44297444474944</v>
      </c>
      <c r="D10156" s="1"/>
      <c r="E10156" s="1">
        <v>3</v>
      </c>
      <c r="F10156" s="1">
        <v>1</v>
      </c>
      <c r="G10156" s="1">
        <v>0</v>
      </c>
      <c r="H10156" s="1">
        <v>2</v>
      </c>
      <c r="I10156" s="15">
        <v>0.33333333333333331</v>
      </c>
      <c r="J10156">
        <f t="shared" si="158"/>
        <v>40</v>
      </c>
    </row>
    <row r="10157" spans="1:10" x14ac:dyDescent="0.3">
      <c r="A10157" t="s">
        <v>9917</v>
      </c>
      <c r="C10157" s="18">
        <v>399.44225420133074</v>
      </c>
      <c r="D10157" s="1"/>
      <c r="E10157" s="1">
        <v>2</v>
      </c>
      <c r="F10157" s="1">
        <v>1</v>
      </c>
      <c r="G10157" s="1">
        <v>0</v>
      </c>
      <c r="H10157" s="1">
        <v>1</v>
      </c>
      <c r="I10157" s="15">
        <v>0.5</v>
      </c>
      <c r="J10157">
        <f t="shared" si="158"/>
        <v>40</v>
      </c>
    </row>
    <row r="10158" spans="1:10" x14ac:dyDescent="0.3">
      <c r="A10158" t="s">
        <v>9918</v>
      </c>
      <c r="C10158" s="18">
        <v>399.44153886200235</v>
      </c>
      <c r="D10158" s="1"/>
      <c r="E10158" s="1">
        <v>3</v>
      </c>
      <c r="F10158" s="1">
        <v>1</v>
      </c>
      <c r="G10158" s="1">
        <v>1</v>
      </c>
      <c r="H10158" s="1">
        <v>1</v>
      </c>
      <c r="I10158" s="15">
        <v>0.5</v>
      </c>
      <c r="J10158">
        <f t="shared" si="158"/>
        <v>40</v>
      </c>
    </row>
    <row r="10159" spans="1:10" x14ac:dyDescent="0.3">
      <c r="A10159" t="s">
        <v>9919</v>
      </c>
      <c r="C10159" s="18">
        <v>399.44106355067726</v>
      </c>
      <c r="D10159" s="1"/>
      <c r="E10159" s="1">
        <v>3</v>
      </c>
      <c r="F10159" s="1">
        <v>1</v>
      </c>
      <c r="G10159" s="1">
        <v>1</v>
      </c>
      <c r="H10159" s="1">
        <v>1</v>
      </c>
      <c r="I10159" s="15">
        <v>0.5</v>
      </c>
      <c r="J10159">
        <f t="shared" si="158"/>
        <v>40</v>
      </c>
    </row>
    <row r="10160" spans="1:10" x14ac:dyDescent="0.3">
      <c r="A10160" t="s">
        <v>9920</v>
      </c>
      <c r="C10160" s="18">
        <v>399.43959663730851</v>
      </c>
      <c r="D10160" s="1"/>
      <c r="E10160" s="1">
        <v>3</v>
      </c>
      <c r="F10160" s="1">
        <v>1</v>
      </c>
      <c r="G10160" s="1">
        <v>1</v>
      </c>
      <c r="H10160" s="1">
        <v>1</v>
      </c>
      <c r="I10160" s="15">
        <v>0.5</v>
      </c>
      <c r="J10160">
        <f t="shared" si="158"/>
        <v>40</v>
      </c>
    </row>
    <row r="10161" spans="1:10" x14ac:dyDescent="0.3">
      <c r="A10161" t="s">
        <v>9921</v>
      </c>
      <c r="C10161" s="18">
        <v>399.43831678975698</v>
      </c>
      <c r="D10161" s="1"/>
      <c r="E10161" s="1">
        <v>6</v>
      </c>
      <c r="F10161" s="1">
        <v>3</v>
      </c>
      <c r="G10161" s="1">
        <v>0</v>
      </c>
      <c r="H10161" s="1">
        <v>3</v>
      </c>
      <c r="I10161" s="15">
        <v>0.5</v>
      </c>
      <c r="J10161">
        <f t="shared" si="158"/>
        <v>40</v>
      </c>
    </row>
    <row r="10162" spans="1:10" x14ac:dyDescent="0.3">
      <c r="A10162" t="s">
        <v>9922</v>
      </c>
      <c r="C10162" s="18">
        <v>399.43729746552975</v>
      </c>
      <c r="D10162" s="1"/>
      <c r="E10162" s="1">
        <v>3</v>
      </c>
      <c r="F10162" s="1">
        <v>1</v>
      </c>
      <c r="G10162" s="1">
        <v>1</v>
      </c>
      <c r="H10162" s="1">
        <v>1</v>
      </c>
      <c r="I10162" s="15">
        <v>0.5</v>
      </c>
      <c r="J10162">
        <f t="shared" si="158"/>
        <v>40</v>
      </c>
    </row>
    <row r="10163" spans="1:10" x14ac:dyDescent="0.3">
      <c r="A10163" t="s">
        <v>9923</v>
      </c>
      <c r="C10163" s="18">
        <v>399.43662930953144</v>
      </c>
      <c r="D10163" s="1"/>
      <c r="E10163" s="1">
        <v>6</v>
      </c>
      <c r="F10163" s="1">
        <v>3</v>
      </c>
      <c r="G10163" s="1">
        <v>0</v>
      </c>
      <c r="H10163" s="1">
        <v>3</v>
      </c>
      <c r="I10163" s="15">
        <v>0.5</v>
      </c>
      <c r="J10163">
        <f t="shared" si="158"/>
        <v>40</v>
      </c>
    </row>
    <row r="10164" spans="1:10" x14ac:dyDescent="0.3">
      <c r="A10164" t="s">
        <v>9924</v>
      </c>
      <c r="C10164" s="18">
        <v>399.43278790048009</v>
      </c>
      <c r="D10164" s="1"/>
      <c r="E10164" s="1">
        <v>3</v>
      </c>
      <c r="F10164" s="1">
        <v>1</v>
      </c>
      <c r="G10164" s="1">
        <v>1</v>
      </c>
      <c r="H10164" s="1">
        <v>1</v>
      </c>
      <c r="I10164" s="15">
        <v>0.5</v>
      </c>
      <c r="J10164">
        <f t="shared" si="158"/>
        <v>40</v>
      </c>
    </row>
    <row r="10165" spans="1:10" x14ac:dyDescent="0.3">
      <c r="A10165" t="s">
        <v>9925</v>
      </c>
      <c r="C10165" s="18">
        <v>399.43278790048009</v>
      </c>
      <c r="D10165" s="1"/>
      <c r="E10165" s="1">
        <v>3</v>
      </c>
      <c r="F10165" s="1">
        <v>1</v>
      </c>
      <c r="G10165" s="1">
        <v>1</v>
      </c>
      <c r="H10165" s="1">
        <v>1</v>
      </c>
      <c r="I10165" s="15">
        <v>0.5</v>
      </c>
      <c r="J10165">
        <f t="shared" si="158"/>
        <v>40</v>
      </c>
    </row>
    <row r="10166" spans="1:10" x14ac:dyDescent="0.3">
      <c r="A10166" t="s">
        <v>9926</v>
      </c>
      <c r="C10166" s="18">
        <v>399.43278790048009</v>
      </c>
      <c r="D10166" s="1"/>
      <c r="E10166" s="1">
        <v>3</v>
      </c>
      <c r="F10166" s="1">
        <v>1</v>
      </c>
      <c r="G10166" s="1">
        <v>1</v>
      </c>
      <c r="H10166" s="1">
        <v>1</v>
      </c>
      <c r="I10166" s="15">
        <v>0.5</v>
      </c>
      <c r="J10166">
        <f t="shared" si="158"/>
        <v>40</v>
      </c>
    </row>
    <row r="10167" spans="1:10" x14ac:dyDescent="0.3">
      <c r="A10167" t="s">
        <v>9927</v>
      </c>
      <c r="C10167" s="18">
        <v>399.43278790048009</v>
      </c>
      <c r="D10167" s="1"/>
      <c r="E10167" s="1">
        <v>6</v>
      </c>
      <c r="F10167" s="1">
        <v>3</v>
      </c>
      <c r="G10167" s="1">
        <v>0</v>
      </c>
      <c r="H10167" s="1">
        <v>3</v>
      </c>
      <c r="I10167" s="15">
        <v>0.5</v>
      </c>
      <c r="J10167">
        <f t="shared" si="158"/>
        <v>40</v>
      </c>
    </row>
    <row r="10168" spans="1:10" x14ac:dyDescent="0.3">
      <c r="A10168" t="s">
        <v>9928</v>
      </c>
      <c r="C10168" s="18">
        <v>399.43278790048009</v>
      </c>
      <c r="D10168" s="1"/>
      <c r="E10168" s="1">
        <v>3</v>
      </c>
      <c r="F10168" s="1">
        <v>1</v>
      </c>
      <c r="G10168" s="1">
        <v>1</v>
      </c>
      <c r="H10168" s="1">
        <v>1</v>
      </c>
      <c r="I10168" s="15">
        <v>0.5</v>
      </c>
      <c r="J10168">
        <f t="shared" si="158"/>
        <v>40</v>
      </c>
    </row>
    <row r="10169" spans="1:10" x14ac:dyDescent="0.3">
      <c r="A10169" t="s">
        <v>9929</v>
      </c>
      <c r="C10169" s="18">
        <v>399.43278790048009</v>
      </c>
      <c r="D10169" s="1"/>
      <c r="E10169" s="1">
        <v>3</v>
      </c>
      <c r="F10169" s="1">
        <v>1</v>
      </c>
      <c r="G10169" s="1">
        <v>1</v>
      </c>
      <c r="H10169" s="1">
        <v>1</v>
      </c>
      <c r="I10169" s="15">
        <v>0.5</v>
      </c>
      <c r="J10169">
        <f t="shared" si="158"/>
        <v>40</v>
      </c>
    </row>
    <row r="10170" spans="1:10" x14ac:dyDescent="0.3">
      <c r="A10170" t="s">
        <v>9930</v>
      </c>
      <c r="C10170" s="18">
        <v>399.4302937694635</v>
      </c>
      <c r="D10170" s="1"/>
      <c r="E10170" s="1">
        <v>6</v>
      </c>
      <c r="F10170" s="1">
        <v>3</v>
      </c>
      <c r="G10170" s="1">
        <v>0</v>
      </c>
      <c r="H10170" s="1">
        <v>3</v>
      </c>
      <c r="I10170" s="15">
        <v>0.5</v>
      </c>
      <c r="J10170">
        <f t="shared" si="158"/>
        <v>40</v>
      </c>
    </row>
    <row r="10171" spans="1:10" x14ac:dyDescent="0.3">
      <c r="A10171" t="s">
        <v>9855</v>
      </c>
      <c r="C10171" s="18">
        <v>399.429493762231</v>
      </c>
      <c r="D10171" s="1"/>
      <c r="E10171" s="1">
        <v>27</v>
      </c>
      <c r="F10171" s="1">
        <v>12</v>
      </c>
      <c r="G10171" s="1">
        <v>2</v>
      </c>
      <c r="H10171" s="1">
        <v>13</v>
      </c>
      <c r="I10171" s="15">
        <v>0.48148148148148145</v>
      </c>
      <c r="J10171">
        <f t="shared" si="158"/>
        <v>40</v>
      </c>
    </row>
    <row r="10172" spans="1:10" x14ac:dyDescent="0.3">
      <c r="A10172" t="s">
        <v>9955</v>
      </c>
      <c r="C10172" s="18">
        <v>399.42549445491073</v>
      </c>
      <c r="D10172" s="1"/>
      <c r="E10172" s="1">
        <v>2</v>
      </c>
      <c r="F10172" s="1">
        <v>1</v>
      </c>
      <c r="G10172" s="1">
        <v>0</v>
      </c>
      <c r="H10172" s="1">
        <v>1</v>
      </c>
      <c r="I10172" s="15">
        <v>0.5</v>
      </c>
      <c r="J10172">
        <f t="shared" si="158"/>
        <v>40</v>
      </c>
    </row>
    <row r="10173" spans="1:10" x14ac:dyDescent="0.3">
      <c r="A10173" t="s">
        <v>9931</v>
      </c>
      <c r="C10173" s="18">
        <v>399.42546349977266</v>
      </c>
      <c r="D10173" s="1"/>
      <c r="E10173" s="1">
        <v>5</v>
      </c>
      <c r="F10173" s="1">
        <v>2</v>
      </c>
      <c r="G10173" s="1">
        <v>1</v>
      </c>
      <c r="H10173" s="1">
        <v>2</v>
      </c>
      <c r="I10173" s="15">
        <v>0.5</v>
      </c>
      <c r="J10173">
        <f t="shared" si="158"/>
        <v>40</v>
      </c>
    </row>
    <row r="10174" spans="1:10" x14ac:dyDescent="0.3">
      <c r="A10174" t="s">
        <v>9932</v>
      </c>
      <c r="C10174" s="18">
        <v>399.42498872215464</v>
      </c>
      <c r="D10174" s="1"/>
      <c r="E10174" s="1">
        <v>1</v>
      </c>
      <c r="F10174" s="1">
        <v>1</v>
      </c>
      <c r="G10174" s="1">
        <v>0</v>
      </c>
      <c r="H10174" s="1">
        <v>0</v>
      </c>
      <c r="I10174" s="15">
        <v>1</v>
      </c>
      <c r="J10174">
        <f t="shared" si="158"/>
        <v>40</v>
      </c>
    </row>
    <row r="10175" spans="1:10" x14ac:dyDescent="0.3">
      <c r="A10175" t="s">
        <v>9933</v>
      </c>
      <c r="C10175" s="18">
        <v>399.42498872215464</v>
      </c>
      <c r="D10175" s="1"/>
      <c r="E10175" s="1">
        <v>4</v>
      </c>
      <c r="F10175" s="1">
        <v>2</v>
      </c>
      <c r="G10175" s="1">
        <v>0</v>
      </c>
      <c r="H10175" s="1">
        <v>2</v>
      </c>
      <c r="I10175" s="15">
        <v>0.5</v>
      </c>
      <c r="J10175">
        <f t="shared" si="158"/>
        <v>40</v>
      </c>
    </row>
    <row r="10176" spans="1:10" x14ac:dyDescent="0.3">
      <c r="A10176" t="s">
        <v>9934</v>
      </c>
      <c r="C10176" s="18">
        <v>399.42498872215464</v>
      </c>
      <c r="D10176" s="1"/>
      <c r="E10176" s="1">
        <v>1</v>
      </c>
      <c r="F10176" s="1">
        <v>1</v>
      </c>
      <c r="G10176" s="1">
        <v>0</v>
      </c>
      <c r="H10176" s="1">
        <v>0</v>
      </c>
      <c r="I10176" s="15">
        <v>1</v>
      </c>
      <c r="J10176">
        <f t="shared" si="158"/>
        <v>40</v>
      </c>
    </row>
    <row r="10177" spans="1:10" x14ac:dyDescent="0.3">
      <c r="A10177" t="s">
        <v>9935</v>
      </c>
      <c r="C10177" s="18">
        <v>399.42498872215464</v>
      </c>
      <c r="D10177" s="1"/>
      <c r="E10177" s="1">
        <v>3</v>
      </c>
      <c r="F10177" s="1">
        <v>1</v>
      </c>
      <c r="G10177" s="1">
        <v>1</v>
      </c>
      <c r="H10177" s="1">
        <v>1</v>
      </c>
      <c r="I10177" s="15">
        <v>0.5</v>
      </c>
      <c r="J10177">
        <f t="shared" si="158"/>
        <v>40</v>
      </c>
    </row>
    <row r="10178" spans="1:10" x14ac:dyDescent="0.3">
      <c r="A10178" s="21" t="s">
        <v>9936</v>
      </c>
      <c r="C10178" s="18">
        <v>399.42498872215464</v>
      </c>
      <c r="D10178" s="1"/>
      <c r="E10178" s="1">
        <v>2</v>
      </c>
      <c r="F10178" s="1">
        <v>1</v>
      </c>
      <c r="G10178" s="1">
        <v>0</v>
      </c>
      <c r="H10178" s="1">
        <v>1</v>
      </c>
      <c r="I10178" s="15">
        <v>0.5</v>
      </c>
      <c r="J10178">
        <f t="shared" si="158"/>
        <v>40</v>
      </c>
    </row>
    <row r="10179" spans="1:10" x14ac:dyDescent="0.3">
      <c r="A10179" t="s">
        <v>9937</v>
      </c>
      <c r="C10179" s="18">
        <v>399.42498872215464</v>
      </c>
      <c r="D10179" s="1"/>
      <c r="E10179" s="1">
        <v>1</v>
      </c>
      <c r="F10179" s="1">
        <v>1</v>
      </c>
      <c r="G10179" s="1">
        <v>0</v>
      </c>
      <c r="H10179" s="1">
        <v>0</v>
      </c>
      <c r="I10179" s="15">
        <v>1</v>
      </c>
      <c r="J10179">
        <f t="shared" si="158"/>
        <v>40</v>
      </c>
    </row>
    <row r="10180" spans="1:10" x14ac:dyDescent="0.3">
      <c r="A10180" t="s">
        <v>9938</v>
      </c>
      <c r="C10180" s="18">
        <v>399.42498872215464</v>
      </c>
      <c r="D10180" s="1"/>
      <c r="E10180" s="1">
        <v>1</v>
      </c>
      <c r="F10180" s="1">
        <v>1</v>
      </c>
      <c r="G10180" s="1">
        <v>0</v>
      </c>
      <c r="H10180" s="1">
        <v>0</v>
      </c>
      <c r="I10180" s="15">
        <v>1</v>
      </c>
      <c r="J10180">
        <f t="shared" ref="J10180:J10243" si="159">IF(E10180&lt;=30,40,20)</f>
        <v>40</v>
      </c>
    </row>
    <row r="10181" spans="1:10" x14ac:dyDescent="0.3">
      <c r="A10181" s="21" t="s">
        <v>9939</v>
      </c>
      <c r="C10181" s="18">
        <v>399.42498872215464</v>
      </c>
      <c r="D10181" s="1"/>
      <c r="E10181" s="1">
        <v>3</v>
      </c>
      <c r="F10181" s="1">
        <v>1</v>
      </c>
      <c r="G10181" s="1">
        <v>1</v>
      </c>
      <c r="H10181" s="1">
        <v>1</v>
      </c>
      <c r="I10181" s="15">
        <v>0.5</v>
      </c>
      <c r="J10181">
        <f t="shared" si="159"/>
        <v>40</v>
      </c>
    </row>
    <row r="10182" spans="1:10" x14ac:dyDescent="0.3">
      <c r="A10182" t="s">
        <v>9940</v>
      </c>
      <c r="C10182" s="18">
        <v>399.42498872215464</v>
      </c>
      <c r="D10182" s="1"/>
      <c r="E10182" s="1">
        <v>1</v>
      </c>
      <c r="F10182" s="1">
        <v>1</v>
      </c>
      <c r="G10182" s="1">
        <v>0</v>
      </c>
      <c r="H10182" s="1">
        <v>0</v>
      </c>
      <c r="I10182" s="15">
        <v>1</v>
      </c>
      <c r="J10182">
        <f t="shared" si="159"/>
        <v>40</v>
      </c>
    </row>
    <row r="10183" spans="1:10" x14ac:dyDescent="0.3">
      <c r="A10183" t="s">
        <v>9941</v>
      </c>
      <c r="C10183" s="18">
        <v>399.42498872215464</v>
      </c>
      <c r="D10183" s="1"/>
      <c r="E10183" s="1">
        <v>2</v>
      </c>
      <c r="F10183" s="1">
        <v>1</v>
      </c>
      <c r="G10183" s="1">
        <v>0</v>
      </c>
      <c r="H10183" s="1">
        <v>1</v>
      </c>
      <c r="I10183" s="15">
        <v>0.5</v>
      </c>
      <c r="J10183">
        <f t="shared" si="159"/>
        <v>40</v>
      </c>
    </row>
    <row r="10184" spans="1:10" x14ac:dyDescent="0.3">
      <c r="A10184" t="s">
        <v>9942</v>
      </c>
      <c r="C10184" s="18">
        <v>399.42498872215464</v>
      </c>
      <c r="D10184" s="1"/>
      <c r="E10184" s="1">
        <v>2</v>
      </c>
      <c r="F10184" s="1">
        <v>1</v>
      </c>
      <c r="G10184" s="1">
        <v>0</v>
      </c>
      <c r="H10184" s="1">
        <v>1</v>
      </c>
      <c r="I10184" s="15">
        <v>0.5</v>
      </c>
      <c r="J10184">
        <f t="shared" si="159"/>
        <v>40</v>
      </c>
    </row>
    <row r="10185" spans="1:10" x14ac:dyDescent="0.3">
      <c r="A10185" t="s">
        <v>9943</v>
      </c>
      <c r="C10185" s="18">
        <v>399.42498872215464</v>
      </c>
      <c r="D10185" s="1"/>
      <c r="E10185" s="1">
        <v>3</v>
      </c>
      <c r="F10185" s="1">
        <v>1</v>
      </c>
      <c r="G10185" s="1">
        <v>1</v>
      </c>
      <c r="H10185" s="1">
        <v>1</v>
      </c>
      <c r="I10185" s="15">
        <v>0.5</v>
      </c>
      <c r="J10185">
        <f t="shared" si="159"/>
        <v>40</v>
      </c>
    </row>
    <row r="10186" spans="1:10" x14ac:dyDescent="0.3">
      <c r="A10186" t="s">
        <v>9944</v>
      </c>
      <c r="C10186" s="18">
        <v>399.42497505699481</v>
      </c>
      <c r="D10186" s="1"/>
      <c r="E10186" s="1">
        <v>2</v>
      </c>
      <c r="F10186" s="1">
        <v>1</v>
      </c>
      <c r="G10186" s="1">
        <v>0</v>
      </c>
      <c r="H10186" s="1">
        <v>1</v>
      </c>
      <c r="I10186" s="15">
        <v>0.5</v>
      </c>
      <c r="J10186">
        <f t="shared" si="159"/>
        <v>40</v>
      </c>
    </row>
    <row r="10187" spans="1:10" x14ac:dyDescent="0.3">
      <c r="A10187" t="s">
        <v>9945</v>
      </c>
      <c r="C10187" s="18">
        <v>399.42444148113327</v>
      </c>
      <c r="D10187" s="1"/>
      <c r="E10187" s="1">
        <v>8</v>
      </c>
      <c r="F10187" s="1">
        <v>4</v>
      </c>
      <c r="G10187" s="1">
        <v>0</v>
      </c>
      <c r="H10187" s="1">
        <v>4</v>
      </c>
      <c r="I10187" s="15">
        <v>0.5</v>
      </c>
      <c r="J10187">
        <f t="shared" si="159"/>
        <v>40</v>
      </c>
    </row>
    <row r="10188" spans="1:10" x14ac:dyDescent="0.3">
      <c r="A10188" t="s">
        <v>9947</v>
      </c>
      <c r="C10188" s="18">
        <v>399.41868982066688</v>
      </c>
      <c r="D10188" s="1"/>
      <c r="E10188" s="1">
        <v>6</v>
      </c>
      <c r="F10188" s="1">
        <v>3</v>
      </c>
      <c r="G10188" s="1">
        <v>0</v>
      </c>
      <c r="H10188" s="1">
        <v>3</v>
      </c>
      <c r="I10188" s="15">
        <v>0.5</v>
      </c>
      <c r="J10188">
        <f t="shared" si="159"/>
        <v>40</v>
      </c>
    </row>
    <row r="10189" spans="1:10" x14ac:dyDescent="0.3">
      <c r="A10189" t="s">
        <v>9948</v>
      </c>
      <c r="C10189" s="18">
        <v>399.41829487419074</v>
      </c>
      <c r="D10189" s="1"/>
      <c r="E10189" s="1">
        <v>2</v>
      </c>
      <c r="F10189" s="1">
        <v>1</v>
      </c>
      <c r="G10189" s="1">
        <v>0</v>
      </c>
      <c r="H10189" s="1">
        <v>1</v>
      </c>
      <c r="I10189" s="15">
        <v>0.5</v>
      </c>
      <c r="J10189">
        <f t="shared" si="159"/>
        <v>40</v>
      </c>
    </row>
    <row r="10190" spans="1:10" x14ac:dyDescent="0.3">
      <c r="A10190" t="s">
        <v>9949</v>
      </c>
      <c r="C10190" s="18">
        <v>399.4164450429642</v>
      </c>
      <c r="D10190" s="1"/>
      <c r="E10190" s="1">
        <v>11</v>
      </c>
      <c r="F10190" s="1">
        <v>5</v>
      </c>
      <c r="G10190" s="1">
        <v>0</v>
      </c>
      <c r="H10190" s="1">
        <v>6</v>
      </c>
      <c r="I10190" s="15">
        <v>0.45454545454545453</v>
      </c>
      <c r="J10190">
        <f t="shared" si="159"/>
        <v>40</v>
      </c>
    </row>
    <row r="10191" spans="1:10" x14ac:dyDescent="0.3">
      <c r="A10191" t="s">
        <v>9950</v>
      </c>
      <c r="C10191" s="18">
        <v>399.41595144126615</v>
      </c>
      <c r="D10191" s="1"/>
      <c r="E10191" s="1">
        <v>2</v>
      </c>
      <c r="F10191" s="1">
        <v>1</v>
      </c>
      <c r="G10191" s="1">
        <v>0</v>
      </c>
      <c r="H10191" s="1">
        <v>1</v>
      </c>
      <c r="I10191" s="15">
        <v>0.5</v>
      </c>
      <c r="J10191">
        <f t="shared" si="159"/>
        <v>40</v>
      </c>
    </row>
    <row r="10192" spans="1:10" x14ac:dyDescent="0.3">
      <c r="A10192" s="21" t="s">
        <v>9951</v>
      </c>
      <c r="C10192" s="18">
        <v>399.41546117882808</v>
      </c>
      <c r="D10192" s="1"/>
      <c r="E10192" s="1">
        <v>4</v>
      </c>
      <c r="F10192" s="1">
        <v>2</v>
      </c>
      <c r="G10192" s="1">
        <v>0</v>
      </c>
      <c r="H10192" s="1">
        <v>2</v>
      </c>
      <c r="I10192" s="15">
        <v>0.5</v>
      </c>
      <c r="J10192">
        <f t="shared" si="159"/>
        <v>40</v>
      </c>
    </row>
    <row r="10193" spans="1:10" x14ac:dyDescent="0.3">
      <c r="A10193" t="s">
        <v>9952</v>
      </c>
      <c r="C10193" s="18">
        <v>399.41452925424983</v>
      </c>
      <c r="D10193" s="1"/>
      <c r="E10193" s="1">
        <v>6</v>
      </c>
      <c r="F10193" s="1">
        <v>3</v>
      </c>
      <c r="G10193" s="1">
        <v>0</v>
      </c>
      <c r="H10193" s="1">
        <v>3</v>
      </c>
      <c r="I10193" s="15">
        <v>0.5</v>
      </c>
      <c r="J10193">
        <f t="shared" si="159"/>
        <v>40</v>
      </c>
    </row>
    <row r="10194" spans="1:10" x14ac:dyDescent="0.3">
      <c r="A10194" t="s">
        <v>9953</v>
      </c>
      <c r="C10194" s="18">
        <v>399.41427792362219</v>
      </c>
      <c r="D10194" s="1"/>
      <c r="E10194" s="1">
        <v>9</v>
      </c>
      <c r="F10194" s="1">
        <v>4</v>
      </c>
      <c r="G10194" s="1">
        <v>1</v>
      </c>
      <c r="H10194" s="1">
        <v>4</v>
      </c>
      <c r="I10194" s="15">
        <v>0.5</v>
      </c>
      <c r="J10194">
        <f t="shared" si="159"/>
        <v>40</v>
      </c>
    </row>
    <row r="10195" spans="1:10" x14ac:dyDescent="0.3">
      <c r="A10195" t="s">
        <v>9954</v>
      </c>
      <c r="C10195" s="18">
        <v>399.41355937572513</v>
      </c>
      <c r="D10195" s="1"/>
      <c r="E10195" s="1">
        <v>6</v>
      </c>
      <c r="F10195" s="1">
        <v>3</v>
      </c>
      <c r="G10195" s="1">
        <v>0</v>
      </c>
      <c r="H10195" s="1">
        <v>3</v>
      </c>
      <c r="I10195" s="15">
        <v>0.5</v>
      </c>
      <c r="J10195">
        <f t="shared" si="159"/>
        <v>40</v>
      </c>
    </row>
    <row r="10196" spans="1:10" x14ac:dyDescent="0.3">
      <c r="A10196" t="s">
        <v>9956</v>
      </c>
      <c r="C10196" s="18">
        <v>399.40849487299329</v>
      </c>
      <c r="D10196" s="1"/>
      <c r="E10196" s="1">
        <v>3</v>
      </c>
      <c r="F10196" s="1">
        <v>2</v>
      </c>
      <c r="G10196" s="1">
        <v>0</v>
      </c>
      <c r="H10196" s="1">
        <v>1</v>
      </c>
      <c r="I10196" s="15">
        <v>0.66666666666666663</v>
      </c>
      <c r="J10196">
        <f t="shared" si="159"/>
        <v>40</v>
      </c>
    </row>
    <row r="10197" spans="1:10" x14ac:dyDescent="0.3">
      <c r="A10197" t="s">
        <v>9957</v>
      </c>
      <c r="C10197" s="18">
        <v>399.40637076760123</v>
      </c>
      <c r="D10197" s="1"/>
      <c r="E10197" s="1">
        <v>3</v>
      </c>
      <c r="F10197" s="1">
        <v>1</v>
      </c>
      <c r="G10197" s="1">
        <v>1</v>
      </c>
      <c r="H10197" s="1">
        <v>1</v>
      </c>
      <c r="I10197" s="15">
        <v>0.5</v>
      </c>
      <c r="J10197">
        <f t="shared" si="159"/>
        <v>40</v>
      </c>
    </row>
    <row r="10198" spans="1:10" x14ac:dyDescent="0.3">
      <c r="A10198" t="s">
        <v>9958</v>
      </c>
      <c r="C10198" s="18">
        <v>399.40501424752239</v>
      </c>
      <c r="D10198" s="1"/>
      <c r="E10198" s="1">
        <v>6</v>
      </c>
      <c r="F10198" s="1">
        <v>3</v>
      </c>
      <c r="G10198" s="1">
        <v>0</v>
      </c>
      <c r="H10198" s="1">
        <v>3</v>
      </c>
      <c r="I10198" s="15">
        <v>0.5</v>
      </c>
      <c r="J10198">
        <f t="shared" si="159"/>
        <v>40</v>
      </c>
    </row>
    <row r="10199" spans="1:10" x14ac:dyDescent="0.3">
      <c r="A10199" t="s">
        <v>9959</v>
      </c>
      <c r="C10199" s="18">
        <v>399.40279111993175</v>
      </c>
      <c r="D10199" s="1"/>
      <c r="E10199" s="1">
        <v>3</v>
      </c>
      <c r="F10199" s="1">
        <v>1</v>
      </c>
      <c r="G10199" s="1">
        <v>1</v>
      </c>
      <c r="H10199" s="1">
        <v>1</v>
      </c>
      <c r="I10199" s="15">
        <v>0.5</v>
      </c>
      <c r="J10199">
        <f t="shared" si="159"/>
        <v>40</v>
      </c>
    </row>
    <row r="10200" spans="1:10" x14ac:dyDescent="0.3">
      <c r="A10200" s="21" t="s">
        <v>9960</v>
      </c>
      <c r="C10200" s="18">
        <v>399.40146601657852</v>
      </c>
      <c r="D10200" s="1"/>
      <c r="E10200" s="1">
        <v>4</v>
      </c>
      <c r="F10200" s="1">
        <v>0</v>
      </c>
      <c r="G10200" s="1">
        <v>4</v>
      </c>
      <c r="H10200" s="1">
        <v>0</v>
      </c>
      <c r="I10200" s="15">
        <v>0.5</v>
      </c>
      <c r="J10200">
        <f t="shared" si="159"/>
        <v>40</v>
      </c>
    </row>
    <row r="10201" spans="1:10" x14ac:dyDescent="0.3">
      <c r="A10201" t="s">
        <v>9961</v>
      </c>
      <c r="C10201" s="18">
        <v>399.40033157761275</v>
      </c>
      <c r="D10201" s="1"/>
      <c r="E10201" s="1">
        <v>13</v>
      </c>
      <c r="F10201" s="1">
        <v>3</v>
      </c>
      <c r="G10201" s="1">
        <v>1</v>
      </c>
      <c r="H10201" s="1">
        <v>9</v>
      </c>
      <c r="I10201" s="15">
        <v>0.26923076923076922</v>
      </c>
      <c r="J10201">
        <f t="shared" si="159"/>
        <v>40</v>
      </c>
    </row>
    <row r="10202" spans="1:10" x14ac:dyDescent="0.3">
      <c r="A10202" t="s">
        <v>9962</v>
      </c>
      <c r="C10202" s="18">
        <v>399.39934432589598</v>
      </c>
      <c r="D10202" s="1"/>
      <c r="E10202" s="1">
        <v>6</v>
      </c>
      <c r="F10202" s="1">
        <v>3</v>
      </c>
      <c r="G10202" s="1">
        <v>0</v>
      </c>
      <c r="H10202" s="1">
        <v>3</v>
      </c>
      <c r="I10202" s="15">
        <v>0.5</v>
      </c>
      <c r="J10202">
        <f t="shared" si="159"/>
        <v>40</v>
      </c>
    </row>
    <row r="10203" spans="1:10" x14ac:dyDescent="0.3">
      <c r="A10203" t="s">
        <v>9963</v>
      </c>
      <c r="C10203" s="18">
        <v>399.39843085382574</v>
      </c>
      <c r="D10203" s="1"/>
      <c r="E10203" s="1">
        <v>8</v>
      </c>
      <c r="F10203" s="1">
        <v>4</v>
      </c>
      <c r="G10203" s="1">
        <v>0</v>
      </c>
      <c r="H10203" s="1">
        <v>4</v>
      </c>
      <c r="I10203" s="15">
        <v>0.5</v>
      </c>
      <c r="J10203">
        <f t="shared" si="159"/>
        <v>40</v>
      </c>
    </row>
    <row r="10204" spans="1:10" x14ac:dyDescent="0.3">
      <c r="A10204" t="s">
        <v>10382</v>
      </c>
      <c r="C10204" s="18">
        <v>399.39796102845941</v>
      </c>
      <c r="D10204" s="1"/>
      <c r="E10204" s="1">
        <v>6</v>
      </c>
      <c r="F10204" s="1">
        <v>3</v>
      </c>
      <c r="G10204" s="1">
        <v>0</v>
      </c>
      <c r="H10204" s="1">
        <v>3</v>
      </c>
      <c r="I10204" s="15">
        <v>0.5</v>
      </c>
      <c r="J10204">
        <f t="shared" si="159"/>
        <v>40</v>
      </c>
    </row>
    <row r="10205" spans="1:10" x14ac:dyDescent="0.3">
      <c r="A10205" t="s">
        <v>9964</v>
      </c>
      <c r="C10205" s="18">
        <v>399.39726893739345</v>
      </c>
      <c r="D10205" s="1"/>
      <c r="E10205" s="1">
        <v>3</v>
      </c>
      <c r="F10205" s="1">
        <v>2</v>
      </c>
      <c r="G10205" s="1">
        <v>0</v>
      </c>
      <c r="H10205" s="1">
        <v>1</v>
      </c>
      <c r="I10205" s="15">
        <v>0.66666666666666663</v>
      </c>
      <c r="J10205">
        <f t="shared" si="159"/>
        <v>40</v>
      </c>
    </row>
    <row r="10206" spans="1:10" x14ac:dyDescent="0.3">
      <c r="A10206" t="s">
        <v>9967</v>
      </c>
      <c r="C10206" s="18">
        <v>399.38677697743549</v>
      </c>
      <c r="D10206" s="1"/>
      <c r="E10206" s="1">
        <v>2</v>
      </c>
      <c r="F10206" s="1">
        <v>1</v>
      </c>
      <c r="G10206" s="1">
        <v>0</v>
      </c>
      <c r="H10206" s="1">
        <v>1</v>
      </c>
      <c r="I10206" s="15">
        <v>0.5</v>
      </c>
      <c r="J10206">
        <f t="shared" si="159"/>
        <v>40</v>
      </c>
    </row>
    <row r="10207" spans="1:10" x14ac:dyDescent="0.3">
      <c r="A10207" t="s">
        <v>9968</v>
      </c>
      <c r="C10207" s="18">
        <v>399.38572860226435</v>
      </c>
      <c r="D10207" s="1"/>
      <c r="E10207" s="1">
        <v>5</v>
      </c>
      <c r="F10207" s="1">
        <v>2</v>
      </c>
      <c r="G10207" s="1">
        <v>0</v>
      </c>
      <c r="H10207" s="1">
        <v>3</v>
      </c>
      <c r="I10207" s="15">
        <v>0.4</v>
      </c>
      <c r="J10207">
        <f t="shared" si="159"/>
        <v>40</v>
      </c>
    </row>
    <row r="10208" spans="1:10" x14ac:dyDescent="0.3">
      <c r="A10208" t="s">
        <v>9969</v>
      </c>
      <c r="C10208" s="18">
        <v>399.38520445877441</v>
      </c>
      <c r="D10208" s="1"/>
      <c r="E10208" s="1">
        <v>30</v>
      </c>
      <c r="F10208" s="1">
        <v>13</v>
      </c>
      <c r="G10208" s="1">
        <v>1</v>
      </c>
      <c r="H10208" s="1">
        <v>16</v>
      </c>
      <c r="I10208" s="15">
        <v>0.45</v>
      </c>
      <c r="J10208">
        <f t="shared" si="159"/>
        <v>40</v>
      </c>
    </row>
    <row r="10209" spans="1:10" x14ac:dyDescent="0.3">
      <c r="A10209" t="s">
        <v>9972</v>
      </c>
      <c r="C10209" s="18">
        <v>399.38167084162114</v>
      </c>
      <c r="D10209" s="1"/>
      <c r="E10209" s="1">
        <v>27</v>
      </c>
      <c r="F10209" s="1">
        <v>14</v>
      </c>
      <c r="G10209" s="1">
        <v>3</v>
      </c>
      <c r="H10209" s="1">
        <v>10</v>
      </c>
      <c r="I10209" s="15">
        <v>0.57407407407407407</v>
      </c>
      <c r="J10209">
        <f t="shared" si="159"/>
        <v>40</v>
      </c>
    </row>
    <row r="10210" spans="1:10" x14ac:dyDescent="0.3">
      <c r="A10210" t="s">
        <v>9970</v>
      </c>
      <c r="C10210" s="18">
        <v>399.3789994423621</v>
      </c>
      <c r="D10210" s="1"/>
      <c r="E10210" s="1">
        <v>6</v>
      </c>
      <c r="F10210" s="1">
        <v>3</v>
      </c>
      <c r="G10210" s="1">
        <v>0</v>
      </c>
      <c r="H10210" s="1">
        <v>3</v>
      </c>
      <c r="I10210" s="15">
        <v>0.5</v>
      </c>
      <c r="J10210">
        <f t="shared" si="159"/>
        <v>40</v>
      </c>
    </row>
    <row r="10211" spans="1:10" x14ac:dyDescent="0.3">
      <c r="A10211" t="s">
        <v>9971</v>
      </c>
      <c r="C10211" s="18">
        <v>399.37869286892334</v>
      </c>
      <c r="D10211" s="1"/>
      <c r="E10211" s="1">
        <v>9</v>
      </c>
      <c r="F10211" s="1">
        <v>3</v>
      </c>
      <c r="G10211" s="1">
        <v>2</v>
      </c>
      <c r="H10211" s="1">
        <v>4</v>
      </c>
      <c r="I10211" s="15">
        <v>0.44444444444444442</v>
      </c>
      <c r="J10211">
        <f t="shared" si="159"/>
        <v>40</v>
      </c>
    </row>
    <row r="10212" spans="1:10" x14ac:dyDescent="0.3">
      <c r="A10212" t="s">
        <v>9973</v>
      </c>
      <c r="C10212" s="18">
        <v>399.37676636330724</v>
      </c>
      <c r="D10212" s="1"/>
      <c r="E10212" s="1">
        <v>4</v>
      </c>
      <c r="F10212" s="1">
        <v>2</v>
      </c>
      <c r="G10212" s="1">
        <v>0</v>
      </c>
      <c r="H10212" s="1">
        <v>2</v>
      </c>
      <c r="I10212" s="15">
        <v>0.5</v>
      </c>
      <c r="J10212">
        <f t="shared" si="159"/>
        <v>40</v>
      </c>
    </row>
    <row r="10213" spans="1:10" x14ac:dyDescent="0.3">
      <c r="A10213" t="s">
        <v>9974</v>
      </c>
      <c r="C10213" s="18">
        <v>399.37500287009686</v>
      </c>
      <c r="D10213" s="1"/>
      <c r="E10213" s="1">
        <v>8</v>
      </c>
      <c r="F10213" s="1">
        <v>4</v>
      </c>
      <c r="G10213" s="1">
        <v>0</v>
      </c>
      <c r="H10213" s="1">
        <v>4</v>
      </c>
      <c r="I10213" s="15">
        <v>0.5</v>
      </c>
      <c r="J10213">
        <f t="shared" si="159"/>
        <v>40</v>
      </c>
    </row>
    <row r="10214" spans="1:10" x14ac:dyDescent="0.3">
      <c r="A10214" t="s">
        <v>9975</v>
      </c>
      <c r="C10214" s="18">
        <v>399.36173802414532</v>
      </c>
      <c r="D10214" s="1"/>
      <c r="E10214" s="1">
        <v>3</v>
      </c>
      <c r="F10214" s="1">
        <v>1</v>
      </c>
      <c r="G10214" s="1">
        <v>1</v>
      </c>
      <c r="H10214" s="1">
        <v>1</v>
      </c>
      <c r="I10214" s="15">
        <v>0.5</v>
      </c>
      <c r="J10214">
        <f t="shared" si="159"/>
        <v>40</v>
      </c>
    </row>
    <row r="10215" spans="1:10" x14ac:dyDescent="0.3">
      <c r="A10215" t="s">
        <v>9976</v>
      </c>
      <c r="C10215" s="18">
        <v>399.35965589959352</v>
      </c>
      <c r="D10215" s="1"/>
      <c r="E10215" s="1">
        <v>4</v>
      </c>
      <c r="F10215" s="1">
        <v>2</v>
      </c>
      <c r="G10215" s="1">
        <v>0</v>
      </c>
      <c r="H10215" s="1">
        <v>2</v>
      </c>
      <c r="I10215" s="15">
        <v>0.5</v>
      </c>
      <c r="J10215">
        <f t="shared" si="159"/>
        <v>40</v>
      </c>
    </row>
    <row r="10216" spans="1:10" x14ac:dyDescent="0.3">
      <c r="A10216" t="s">
        <v>10187</v>
      </c>
      <c r="C10216" s="18">
        <v>399.35456013498145</v>
      </c>
      <c r="D10216" s="1"/>
      <c r="E10216" s="1">
        <v>6</v>
      </c>
      <c r="F10216" s="1">
        <v>3</v>
      </c>
      <c r="G10216" s="1">
        <v>0</v>
      </c>
      <c r="H10216" s="1">
        <v>3</v>
      </c>
      <c r="I10216" s="15">
        <v>0.5</v>
      </c>
      <c r="J10216">
        <f t="shared" si="159"/>
        <v>40</v>
      </c>
    </row>
    <row r="10217" spans="1:10" x14ac:dyDescent="0.3">
      <c r="A10217" t="s">
        <v>9978</v>
      </c>
      <c r="C10217" s="18">
        <v>399.34333117301276</v>
      </c>
      <c r="D10217" s="1"/>
      <c r="E10217" s="1">
        <v>18</v>
      </c>
      <c r="F10217" s="1">
        <v>6</v>
      </c>
      <c r="G10217" s="1">
        <v>2</v>
      </c>
      <c r="H10217" s="1">
        <v>10</v>
      </c>
      <c r="I10217" s="15">
        <v>0.3888888888888889</v>
      </c>
      <c r="J10217">
        <f t="shared" si="159"/>
        <v>40</v>
      </c>
    </row>
    <row r="10218" spans="1:10" x14ac:dyDescent="0.3">
      <c r="A10218" t="s">
        <v>9980</v>
      </c>
      <c r="C10218" s="18">
        <v>399.33943353483033</v>
      </c>
      <c r="D10218" s="1"/>
      <c r="E10218" s="1">
        <v>6</v>
      </c>
      <c r="F10218" s="1">
        <v>3</v>
      </c>
      <c r="G10218" s="1">
        <v>0</v>
      </c>
      <c r="H10218" s="1">
        <v>3</v>
      </c>
      <c r="I10218" s="15">
        <v>0.5</v>
      </c>
      <c r="J10218">
        <f t="shared" si="159"/>
        <v>40</v>
      </c>
    </row>
    <row r="10219" spans="1:10" x14ac:dyDescent="0.3">
      <c r="A10219" t="s">
        <v>9981</v>
      </c>
      <c r="C10219" s="18">
        <v>399.3377109127365</v>
      </c>
      <c r="D10219" s="1"/>
      <c r="E10219" s="1">
        <v>8</v>
      </c>
      <c r="F10219" s="1">
        <v>4</v>
      </c>
      <c r="G10219" s="1">
        <v>0</v>
      </c>
      <c r="H10219" s="1">
        <v>4</v>
      </c>
      <c r="I10219" s="15">
        <v>0.5</v>
      </c>
      <c r="J10219">
        <f t="shared" si="159"/>
        <v>40</v>
      </c>
    </row>
    <row r="10220" spans="1:10" x14ac:dyDescent="0.3">
      <c r="A10220" t="s">
        <v>9500</v>
      </c>
      <c r="C10220" s="18">
        <v>399.3276476037106</v>
      </c>
      <c r="D10220" s="1"/>
      <c r="E10220" s="1">
        <v>8</v>
      </c>
      <c r="F10220" s="1">
        <v>4</v>
      </c>
      <c r="G10220" s="1">
        <v>0</v>
      </c>
      <c r="H10220" s="1">
        <v>4</v>
      </c>
      <c r="I10220" s="15">
        <v>0.5</v>
      </c>
      <c r="J10220">
        <f t="shared" si="159"/>
        <v>40</v>
      </c>
    </row>
    <row r="10221" spans="1:10" x14ac:dyDescent="0.3">
      <c r="A10221" t="s">
        <v>9983</v>
      </c>
      <c r="C10221" s="18">
        <v>399.32564823376833</v>
      </c>
      <c r="D10221" s="1"/>
      <c r="E10221" s="1">
        <v>2</v>
      </c>
      <c r="F10221" s="1">
        <v>1</v>
      </c>
      <c r="G10221" s="1">
        <v>0</v>
      </c>
      <c r="H10221" s="1">
        <v>1</v>
      </c>
      <c r="I10221" s="15">
        <v>0.5</v>
      </c>
      <c r="J10221">
        <f t="shared" si="159"/>
        <v>40</v>
      </c>
    </row>
    <row r="10222" spans="1:10" x14ac:dyDescent="0.3">
      <c r="A10222" t="s">
        <v>9984</v>
      </c>
      <c r="C10222" s="18">
        <v>399.32207846508061</v>
      </c>
      <c r="D10222" s="1"/>
      <c r="E10222" s="1">
        <v>2</v>
      </c>
      <c r="F10222" s="1">
        <v>1</v>
      </c>
      <c r="G10222" s="1">
        <v>0</v>
      </c>
      <c r="H10222" s="1">
        <v>1</v>
      </c>
      <c r="I10222" s="15">
        <v>0.5</v>
      </c>
      <c r="J10222">
        <f t="shared" si="159"/>
        <v>40</v>
      </c>
    </row>
    <row r="10223" spans="1:10" x14ac:dyDescent="0.3">
      <c r="A10223" t="s">
        <v>9985</v>
      </c>
      <c r="C10223" s="18">
        <v>399.29787671223306</v>
      </c>
      <c r="D10223" s="1"/>
      <c r="E10223" s="1">
        <v>10</v>
      </c>
      <c r="F10223" s="1">
        <v>5</v>
      </c>
      <c r="G10223" s="1">
        <v>0</v>
      </c>
      <c r="H10223" s="1">
        <v>5</v>
      </c>
      <c r="I10223" s="15">
        <v>0.5</v>
      </c>
      <c r="J10223">
        <f t="shared" si="159"/>
        <v>40</v>
      </c>
    </row>
    <row r="10224" spans="1:10" x14ac:dyDescent="0.3">
      <c r="A10224" t="s">
        <v>9986</v>
      </c>
      <c r="C10224" s="18">
        <v>399.29468387298886</v>
      </c>
      <c r="D10224" s="1"/>
      <c r="E10224" s="1">
        <v>3</v>
      </c>
      <c r="F10224" s="1">
        <v>1</v>
      </c>
      <c r="G10224" s="1">
        <v>1</v>
      </c>
      <c r="H10224" s="1">
        <v>1</v>
      </c>
      <c r="I10224" s="15">
        <v>0.5</v>
      </c>
      <c r="J10224">
        <f t="shared" si="159"/>
        <v>40</v>
      </c>
    </row>
    <row r="10225" spans="1:10" x14ac:dyDescent="0.3">
      <c r="A10225" t="s">
        <v>9987</v>
      </c>
      <c r="C10225" s="18">
        <v>399.28928318838388</v>
      </c>
      <c r="D10225" s="1"/>
      <c r="E10225" s="1">
        <v>5</v>
      </c>
      <c r="F10225" s="1">
        <v>2</v>
      </c>
      <c r="G10225" s="1">
        <v>1</v>
      </c>
      <c r="H10225" s="1">
        <v>2</v>
      </c>
      <c r="I10225" s="15">
        <v>0.5</v>
      </c>
      <c r="J10225">
        <f t="shared" si="159"/>
        <v>40</v>
      </c>
    </row>
    <row r="10226" spans="1:10" x14ac:dyDescent="0.3">
      <c r="A10226" t="s">
        <v>9752</v>
      </c>
      <c r="C10226" s="18">
        <v>392.94816833164742</v>
      </c>
      <c r="D10226" s="1"/>
      <c r="E10226" s="1">
        <v>6</v>
      </c>
      <c r="F10226" s="1">
        <v>2</v>
      </c>
      <c r="G10226" s="1">
        <v>1</v>
      </c>
      <c r="H10226" s="1">
        <v>3</v>
      </c>
      <c r="I10226" s="15">
        <v>0.41666666666666669</v>
      </c>
      <c r="J10226">
        <f t="shared" si="159"/>
        <v>40</v>
      </c>
    </row>
    <row r="10227" spans="1:10" x14ac:dyDescent="0.3">
      <c r="A10227" t="s">
        <v>9988</v>
      </c>
      <c r="C10227" s="18">
        <v>399.2890273112705</v>
      </c>
      <c r="D10227" s="1"/>
      <c r="E10227" s="1">
        <v>2</v>
      </c>
      <c r="F10227" s="1">
        <v>1</v>
      </c>
      <c r="G10227" s="1">
        <v>0</v>
      </c>
      <c r="H10227" s="1">
        <v>1</v>
      </c>
      <c r="I10227" s="15">
        <v>0.5</v>
      </c>
      <c r="J10227">
        <f t="shared" si="159"/>
        <v>40</v>
      </c>
    </row>
    <row r="10228" spans="1:10" x14ac:dyDescent="0.3">
      <c r="A10228" t="s">
        <v>9989</v>
      </c>
      <c r="C10228" s="18">
        <v>399.28840426342703</v>
      </c>
      <c r="D10228" s="1"/>
      <c r="E10228" s="1">
        <v>6</v>
      </c>
      <c r="F10228" s="1">
        <v>3</v>
      </c>
      <c r="G10228" s="1">
        <v>0</v>
      </c>
      <c r="H10228" s="1">
        <v>3</v>
      </c>
      <c r="I10228" s="15">
        <v>0.5</v>
      </c>
      <c r="J10228">
        <f t="shared" si="159"/>
        <v>40</v>
      </c>
    </row>
    <row r="10229" spans="1:10" x14ac:dyDescent="0.3">
      <c r="A10229" t="s">
        <v>9990</v>
      </c>
      <c r="C10229" s="18">
        <v>399.28452904242278</v>
      </c>
      <c r="D10229" s="1"/>
      <c r="E10229" s="1">
        <v>9</v>
      </c>
      <c r="F10229" s="1">
        <v>4</v>
      </c>
      <c r="G10229" s="1">
        <v>1</v>
      </c>
      <c r="H10229" s="1">
        <v>4</v>
      </c>
      <c r="I10229" s="15">
        <v>0.5</v>
      </c>
      <c r="J10229">
        <f t="shared" si="159"/>
        <v>40</v>
      </c>
    </row>
    <row r="10230" spans="1:10" x14ac:dyDescent="0.3">
      <c r="A10230" t="s">
        <v>9991</v>
      </c>
      <c r="C10230" s="18">
        <v>399.28423316683029</v>
      </c>
      <c r="D10230" s="1"/>
      <c r="E10230" s="1">
        <v>7</v>
      </c>
      <c r="F10230" s="1">
        <v>3</v>
      </c>
      <c r="G10230" s="1">
        <v>1</v>
      </c>
      <c r="H10230" s="1">
        <v>3</v>
      </c>
      <c r="I10230" s="15">
        <v>0.5</v>
      </c>
      <c r="J10230">
        <f t="shared" si="159"/>
        <v>40</v>
      </c>
    </row>
    <row r="10231" spans="1:10" x14ac:dyDescent="0.3">
      <c r="A10231" t="s">
        <v>9992</v>
      </c>
      <c r="C10231" s="18">
        <v>399.27076477936714</v>
      </c>
      <c r="D10231" s="1"/>
      <c r="E10231" s="1">
        <v>3</v>
      </c>
      <c r="F10231" s="1">
        <v>1</v>
      </c>
      <c r="G10231" s="1">
        <v>0</v>
      </c>
      <c r="H10231" s="1">
        <v>2</v>
      </c>
      <c r="I10231" s="15">
        <v>0.33333333333333331</v>
      </c>
      <c r="J10231">
        <f t="shared" si="159"/>
        <v>40</v>
      </c>
    </row>
    <row r="10232" spans="1:10" x14ac:dyDescent="0.3">
      <c r="A10232" s="21" t="s">
        <v>9994</v>
      </c>
      <c r="C10232" s="18">
        <v>399.26184041423647</v>
      </c>
      <c r="D10232" s="1"/>
      <c r="E10232" s="1">
        <v>3</v>
      </c>
      <c r="F10232" s="1">
        <v>2</v>
      </c>
      <c r="G10232" s="1">
        <v>0</v>
      </c>
      <c r="H10232" s="1">
        <v>1</v>
      </c>
      <c r="I10232" s="15">
        <v>0.66666666666666663</v>
      </c>
      <c r="J10232">
        <f t="shared" si="159"/>
        <v>40</v>
      </c>
    </row>
    <row r="10233" spans="1:10" x14ac:dyDescent="0.3">
      <c r="A10233" t="s">
        <v>9995</v>
      </c>
      <c r="C10233" s="18">
        <v>399.258778149156</v>
      </c>
      <c r="D10233" s="1"/>
      <c r="E10233" s="1">
        <v>5</v>
      </c>
      <c r="F10233" s="1">
        <v>2</v>
      </c>
      <c r="G10233" s="1">
        <v>1</v>
      </c>
      <c r="H10233" s="1">
        <v>2</v>
      </c>
      <c r="I10233" s="15">
        <v>0.5</v>
      </c>
      <c r="J10233">
        <f t="shared" si="159"/>
        <v>40</v>
      </c>
    </row>
    <row r="10234" spans="1:10" x14ac:dyDescent="0.3">
      <c r="A10234" t="s">
        <v>9996</v>
      </c>
      <c r="C10234" s="18">
        <v>399.25539181081245</v>
      </c>
      <c r="D10234" s="1"/>
      <c r="E10234" s="1">
        <v>6</v>
      </c>
      <c r="F10234" s="1">
        <v>3</v>
      </c>
      <c r="G10234" s="1">
        <v>0</v>
      </c>
      <c r="H10234" s="1">
        <v>3</v>
      </c>
      <c r="I10234" s="15">
        <v>0.5</v>
      </c>
      <c r="J10234">
        <f t="shared" si="159"/>
        <v>40</v>
      </c>
    </row>
    <row r="10235" spans="1:10" x14ac:dyDescent="0.3">
      <c r="A10235" t="s">
        <v>9997</v>
      </c>
      <c r="C10235" s="18">
        <v>399.25105251876539</v>
      </c>
      <c r="D10235" s="1"/>
      <c r="E10235" s="1">
        <v>1</v>
      </c>
      <c r="F10235" s="1">
        <v>0</v>
      </c>
      <c r="G10235" s="1">
        <v>1</v>
      </c>
      <c r="H10235" s="1">
        <v>0</v>
      </c>
      <c r="I10235" s="15">
        <v>0.5</v>
      </c>
      <c r="J10235">
        <f t="shared" si="159"/>
        <v>40</v>
      </c>
    </row>
    <row r="10236" spans="1:10" x14ac:dyDescent="0.3">
      <c r="A10236" t="s">
        <v>9999</v>
      </c>
      <c r="C10236" s="18">
        <v>399.23793086341175</v>
      </c>
      <c r="D10236" s="1"/>
      <c r="E10236" s="1">
        <v>8</v>
      </c>
      <c r="F10236" s="1">
        <v>4</v>
      </c>
      <c r="G10236" s="1">
        <v>0</v>
      </c>
      <c r="H10236" s="1">
        <v>4</v>
      </c>
      <c r="I10236" s="15">
        <v>0.5</v>
      </c>
      <c r="J10236">
        <f t="shared" si="159"/>
        <v>40</v>
      </c>
    </row>
    <row r="10237" spans="1:10" x14ac:dyDescent="0.3">
      <c r="A10237" t="s">
        <v>10000</v>
      </c>
      <c r="C10237" s="18">
        <v>399.23719753751385</v>
      </c>
      <c r="D10237" s="1"/>
      <c r="E10237" s="1">
        <v>2</v>
      </c>
      <c r="F10237" s="1">
        <v>0</v>
      </c>
      <c r="G10237" s="1">
        <v>2</v>
      </c>
      <c r="H10237" s="1">
        <v>0</v>
      </c>
      <c r="I10237" s="15">
        <v>0.5</v>
      </c>
      <c r="J10237">
        <f t="shared" si="159"/>
        <v>40</v>
      </c>
    </row>
    <row r="10238" spans="1:10" x14ac:dyDescent="0.3">
      <c r="A10238" t="s">
        <v>9822</v>
      </c>
      <c r="C10238" s="18">
        <v>399.23671130922094</v>
      </c>
      <c r="D10238" s="1"/>
      <c r="E10238" s="1">
        <v>3</v>
      </c>
      <c r="F10238" s="1">
        <v>1</v>
      </c>
      <c r="G10238" s="1">
        <v>1</v>
      </c>
      <c r="H10238" s="1">
        <v>1</v>
      </c>
      <c r="I10238" s="15">
        <v>0.5</v>
      </c>
      <c r="J10238">
        <f t="shared" si="159"/>
        <v>40</v>
      </c>
    </row>
    <row r="10239" spans="1:10" x14ac:dyDescent="0.3">
      <c r="A10239" t="s">
        <v>10002</v>
      </c>
      <c r="C10239" s="18">
        <v>399.23352566271791</v>
      </c>
      <c r="D10239" s="1"/>
      <c r="E10239" s="1">
        <v>10</v>
      </c>
      <c r="F10239" s="1">
        <v>5</v>
      </c>
      <c r="G10239" s="1">
        <v>0</v>
      </c>
      <c r="H10239" s="1">
        <v>5</v>
      </c>
      <c r="I10239" s="15">
        <v>0.5</v>
      </c>
      <c r="J10239">
        <f t="shared" si="159"/>
        <v>40</v>
      </c>
    </row>
    <row r="10240" spans="1:10" x14ac:dyDescent="0.3">
      <c r="A10240" t="s">
        <v>9492</v>
      </c>
      <c r="C10240" s="18">
        <v>399.22971732179519</v>
      </c>
      <c r="D10240" s="1"/>
      <c r="E10240" s="1">
        <v>8</v>
      </c>
      <c r="F10240" s="1">
        <v>3</v>
      </c>
      <c r="G10240" s="1">
        <v>0</v>
      </c>
      <c r="H10240" s="1">
        <v>5</v>
      </c>
      <c r="I10240" s="15">
        <v>0.375</v>
      </c>
      <c r="J10240">
        <f t="shared" si="159"/>
        <v>40</v>
      </c>
    </row>
    <row r="10241" spans="1:10" x14ac:dyDescent="0.3">
      <c r="A10241" t="s">
        <v>10001</v>
      </c>
      <c r="C10241" s="18">
        <v>399.2294282031209</v>
      </c>
      <c r="D10241" s="1"/>
      <c r="E10241" s="1">
        <v>5</v>
      </c>
      <c r="F10241" s="1">
        <v>2</v>
      </c>
      <c r="G10241" s="1">
        <v>0</v>
      </c>
      <c r="H10241" s="1">
        <v>3</v>
      </c>
      <c r="I10241" s="15">
        <v>0.4</v>
      </c>
      <c r="J10241">
        <f t="shared" si="159"/>
        <v>40</v>
      </c>
    </row>
    <row r="10242" spans="1:10" x14ac:dyDescent="0.3">
      <c r="A10242" t="s">
        <v>10008</v>
      </c>
      <c r="C10242" s="18">
        <v>399.22906858251923</v>
      </c>
      <c r="D10242" s="1"/>
      <c r="E10242" s="1">
        <v>3</v>
      </c>
      <c r="F10242" s="1">
        <v>1</v>
      </c>
      <c r="G10242" s="1">
        <v>1</v>
      </c>
      <c r="H10242" s="1">
        <v>1</v>
      </c>
      <c r="I10242" s="15">
        <v>0.5</v>
      </c>
      <c r="J10242">
        <f t="shared" si="159"/>
        <v>40</v>
      </c>
    </row>
    <row r="10243" spans="1:10" x14ac:dyDescent="0.3">
      <c r="A10243" t="s">
        <v>10003</v>
      </c>
      <c r="C10243" s="18">
        <v>399.22423421852761</v>
      </c>
      <c r="D10243" s="1"/>
      <c r="E10243" s="1">
        <v>8</v>
      </c>
      <c r="F10243" s="1">
        <v>1</v>
      </c>
      <c r="G10243" s="1">
        <v>1</v>
      </c>
      <c r="H10243" s="1">
        <v>6</v>
      </c>
      <c r="I10243" s="15">
        <v>0.1875</v>
      </c>
      <c r="J10243">
        <f t="shared" si="159"/>
        <v>40</v>
      </c>
    </row>
    <row r="10244" spans="1:10" x14ac:dyDescent="0.3">
      <c r="A10244" t="s">
        <v>10005</v>
      </c>
      <c r="C10244" s="18">
        <v>399.21854923874741</v>
      </c>
      <c r="D10244" s="1"/>
      <c r="E10244" s="1">
        <v>5</v>
      </c>
      <c r="F10244" s="1">
        <v>2</v>
      </c>
      <c r="G10244" s="1">
        <v>1</v>
      </c>
      <c r="H10244" s="1">
        <v>2</v>
      </c>
      <c r="I10244" s="15">
        <v>0.5</v>
      </c>
      <c r="J10244">
        <f t="shared" ref="J10244:J10307" si="160">IF(E10244&lt;=30,40,20)</f>
        <v>40</v>
      </c>
    </row>
    <row r="10245" spans="1:10" x14ac:dyDescent="0.3">
      <c r="A10245" t="s">
        <v>10006</v>
      </c>
      <c r="C10245" s="18">
        <v>399.2147546792246</v>
      </c>
      <c r="D10245" s="1"/>
      <c r="E10245" s="1">
        <v>8</v>
      </c>
      <c r="F10245" s="1">
        <v>4</v>
      </c>
      <c r="G10245" s="1">
        <v>0</v>
      </c>
      <c r="H10245" s="1">
        <v>4</v>
      </c>
      <c r="I10245" s="15">
        <v>0.5</v>
      </c>
      <c r="J10245">
        <f t="shared" si="160"/>
        <v>40</v>
      </c>
    </row>
    <row r="10246" spans="1:10" x14ac:dyDescent="0.3">
      <c r="A10246" t="s">
        <v>10033</v>
      </c>
      <c r="C10246" s="18">
        <v>399.21396343307845</v>
      </c>
      <c r="D10246" s="1"/>
      <c r="E10246" s="1">
        <v>6</v>
      </c>
      <c r="F10246" s="1">
        <v>3</v>
      </c>
      <c r="G10246" s="1">
        <v>0</v>
      </c>
      <c r="H10246" s="1">
        <v>3</v>
      </c>
      <c r="I10246" s="15">
        <v>0.5</v>
      </c>
      <c r="J10246">
        <f t="shared" si="160"/>
        <v>40</v>
      </c>
    </row>
    <row r="10247" spans="1:10" x14ac:dyDescent="0.3">
      <c r="A10247" t="s">
        <v>10007</v>
      </c>
      <c r="C10247" s="18">
        <v>399.212872985849</v>
      </c>
      <c r="D10247" s="1"/>
      <c r="E10247" s="1">
        <v>3</v>
      </c>
      <c r="F10247" s="1">
        <v>1</v>
      </c>
      <c r="G10247" s="1">
        <v>1</v>
      </c>
      <c r="H10247" s="1">
        <v>1</v>
      </c>
      <c r="I10247" s="15">
        <v>0.5</v>
      </c>
      <c r="J10247">
        <f t="shared" si="160"/>
        <v>40</v>
      </c>
    </row>
    <row r="10248" spans="1:10" x14ac:dyDescent="0.3">
      <c r="A10248" t="s">
        <v>10009</v>
      </c>
      <c r="C10248" s="18">
        <v>399.20448360335934</v>
      </c>
      <c r="D10248" s="1"/>
      <c r="E10248" s="1">
        <v>1</v>
      </c>
      <c r="F10248" s="1">
        <v>1</v>
      </c>
      <c r="G10248" s="1">
        <v>0</v>
      </c>
      <c r="H10248" s="1">
        <v>0</v>
      </c>
      <c r="I10248" s="15">
        <v>1</v>
      </c>
      <c r="J10248">
        <f t="shared" si="160"/>
        <v>40</v>
      </c>
    </row>
    <row r="10249" spans="1:10" x14ac:dyDescent="0.3">
      <c r="A10249" t="s">
        <v>10010</v>
      </c>
      <c r="C10249" s="18">
        <v>399.20298299703995</v>
      </c>
      <c r="D10249" s="1"/>
      <c r="E10249" s="1">
        <v>6</v>
      </c>
      <c r="F10249" s="1">
        <v>3</v>
      </c>
      <c r="G10249" s="1">
        <v>0</v>
      </c>
      <c r="H10249" s="1">
        <v>3</v>
      </c>
      <c r="I10249" s="15">
        <v>0.5</v>
      </c>
      <c r="J10249">
        <f t="shared" si="160"/>
        <v>40</v>
      </c>
    </row>
    <row r="10250" spans="1:10" x14ac:dyDescent="0.3">
      <c r="A10250" t="s">
        <v>10011</v>
      </c>
      <c r="C10250" s="18">
        <v>399.19975581909011</v>
      </c>
      <c r="D10250" s="1"/>
      <c r="E10250" s="1">
        <v>5</v>
      </c>
      <c r="F10250" s="1">
        <v>2</v>
      </c>
      <c r="G10250" s="1">
        <v>1</v>
      </c>
      <c r="H10250" s="1">
        <v>2</v>
      </c>
      <c r="I10250" s="15">
        <v>0.5</v>
      </c>
      <c r="J10250">
        <f t="shared" si="160"/>
        <v>40</v>
      </c>
    </row>
    <row r="10251" spans="1:10" x14ac:dyDescent="0.3">
      <c r="A10251" t="s">
        <v>10013</v>
      </c>
      <c r="C10251" s="18">
        <v>399.19228518248792</v>
      </c>
      <c r="D10251" s="1"/>
      <c r="E10251" s="1">
        <v>6</v>
      </c>
      <c r="F10251" s="1">
        <v>3</v>
      </c>
      <c r="G10251" s="1">
        <v>0</v>
      </c>
      <c r="H10251" s="1">
        <v>3</v>
      </c>
      <c r="I10251" s="15">
        <v>0.5</v>
      </c>
      <c r="J10251">
        <f t="shared" si="160"/>
        <v>40</v>
      </c>
    </row>
    <row r="10252" spans="1:10" x14ac:dyDescent="0.3">
      <c r="A10252" t="s">
        <v>10486</v>
      </c>
      <c r="C10252" s="18">
        <v>399.19031850453393</v>
      </c>
      <c r="D10252" s="1"/>
      <c r="E10252" s="1">
        <v>9</v>
      </c>
      <c r="F10252" s="1">
        <v>4</v>
      </c>
      <c r="G10252" s="1">
        <v>1</v>
      </c>
      <c r="H10252" s="1">
        <v>4</v>
      </c>
      <c r="I10252" s="15">
        <v>0.5</v>
      </c>
      <c r="J10252">
        <f t="shared" si="160"/>
        <v>40</v>
      </c>
    </row>
    <row r="10253" spans="1:10" x14ac:dyDescent="0.3">
      <c r="A10253" t="s">
        <v>10014</v>
      </c>
      <c r="C10253" s="18">
        <v>399.18818687240974</v>
      </c>
      <c r="D10253" s="1"/>
      <c r="E10253" s="1">
        <v>6</v>
      </c>
      <c r="F10253" s="1">
        <v>3</v>
      </c>
      <c r="G10253" s="1">
        <v>0</v>
      </c>
      <c r="H10253" s="1">
        <v>3</v>
      </c>
      <c r="I10253" s="15">
        <v>0.5</v>
      </c>
      <c r="J10253">
        <f t="shared" si="160"/>
        <v>40</v>
      </c>
    </row>
    <row r="10254" spans="1:10" x14ac:dyDescent="0.3">
      <c r="A10254" t="s">
        <v>10015</v>
      </c>
      <c r="C10254" s="18">
        <v>399.18683349105623</v>
      </c>
      <c r="D10254" s="1"/>
      <c r="E10254" s="1">
        <v>6</v>
      </c>
      <c r="F10254" s="1">
        <v>3</v>
      </c>
      <c r="G10254" s="1">
        <v>0</v>
      </c>
      <c r="H10254" s="1">
        <v>3</v>
      </c>
      <c r="I10254" s="15">
        <v>0.5</v>
      </c>
      <c r="J10254">
        <f t="shared" si="160"/>
        <v>40</v>
      </c>
    </row>
    <row r="10255" spans="1:10" x14ac:dyDescent="0.3">
      <c r="A10255" t="s">
        <v>10306</v>
      </c>
      <c r="C10255" s="18">
        <v>399.18653101897263</v>
      </c>
      <c r="D10255" s="1"/>
      <c r="E10255" s="1">
        <v>81</v>
      </c>
      <c r="F10255" s="1">
        <v>33</v>
      </c>
      <c r="G10255" s="1">
        <v>1</v>
      </c>
      <c r="H10255" s="1">
        <v>47</v>
      </c>
      <c r="I10255" s="15">
        <v>0.41358024691358025</v>
      </c>
      <c r="J10255">
        <f t="shared" si="160"/>
        <v>20</v>
      </c>
    </row>
    <row r="10256" spans="1:10" x14ac:dyDescent="0.3">
      <c r="A10256" t="s">
        <v>10016</v>
      </c>
      <c r="C10256" s="18">
        <v>399.18447177242041</v>
      </c>
      <c r="D10256" s="1"/>
      <c r="E10256" s="1">
        <v>3</v>
      </c>
      <c r="F10256" s="1">
        <v>1</v>
      </c>
      <c r="G10256" s="1">
        <v>1</v>
      </c>
      <c r="H10256" s="1">
        <v>1</v>
      </c>
      <c r="I10256" s="15">
        <v>0.5</v>
      </c>
      <c r="J10256">
        <f t="shared" si="160"/>
        <v>40</v>
      </c>
    </row>
    <row r="10257" spans="1:10" x14ac:dyDescent="0.3">
      <c r="A10257" t="s">
        <v>10018</v>
      </c>
      <c r="C10257" s="18">
        <v>399.18229155566871</v>
      </c>
      <c r="D10257" s="1"/>
      <c r="E10257" s="1">
        <v>13</v>
      </c>
      <c r="F10257" s="1">
        <v>6</v>
      </c>
      <c r="G10257" s="1">
        <v>1</v>
      </c>
      <c r="H10257" s="1">
        <v>6</v>
      </c>
      <c r="I10257" s="15">
        <v>0.5</v>
      </c>
      <c r="J10257">
        <f t="shared" si="160"/>
        <v>40</v>
      </c>
    </row>
    <row r="10258" spans="1:10" x14ac:dyDescent="0.3">
      <c r="A10258" t="s">
        <v>10019</v>
      </c>
      <c r="C10258" s="18">
        <v>399.18186591098112</v>
      </c>
      <c r="D10258" s="1"/>
      <c r="E10258" s="1">
        <v>3</v>
      </c>
      <c r="F10258" s="1">
        <v>1</v>
      </c>
      <c r="G10258" s="1">
        <v>1</v>
      </c>
      <c r="H10258" s="1">
        <v>1</v>
      </c>
      <c r="I10258" s="15">
        <v>0.5</v>
      </c>
      <c r="J10258">
        <f t="shared" si="160"/>
        <v>40</v>
      </c>
    </row>
    <row r="10259" spans="1:10" x14ac:dyDescent="0.3">
      <c r="A10259" t="s">
        <v>10020</v>
      </c>
      <c r="C10259" s="18">
        <v>399.18093918307386</v>
      </c>
      <c r="D10259" s="1"/>
      <c r="E10259" s="1">
        <v>6</v>
      </c>
      <c r="F10259" s="1">
        <v>3</v>
      </c>
      <c r="G10259" s="1">
        <v>0</v>
      </c>
      <c r="H10259" s="1">
        <v>3</v>
      </c>
      <c r="I10259" s="15">
        <v>0.5</v>
      </c>
      <c r="J10259">
        <f t="shared" si="160"/>
        <v>40</v>
      </c>
    </row>
    <row r="10260" spans="1:10" x14ac:dyDescent="0.3">
      <c r="A10260" t="s">
        <v>10021</v>
      </c>
      <c r="C10260" s="18">
        <v>399.18036601389633</v>
      </c>
      <c r="D10260" s="1"/>
      <c r="E10260" s="1">
        <v>6</v>
      </c>
      <c r="F10260" s="1">
        <v>3</v>
      </c>
      <c r="G10260" s="1">
        <v>0</v>
      </c>
      <c r="H10260" s="1">
        <v>3</v>
      </c>
      <c r="I10260" s="15">
        <v>0.5</v>
      </c>
      <c r="J10260">
        <f t="shared" si="160"/>
        <v>40</v>
      </c>
    </row>
    <row r="10261" spans="1:10" x14ac:dyDescent="0.3">
      <c r="A10261" t="s">
        <v>10022</v>
      </c>
      <c r="C10261" s="18">
        <v>399.18005687459191</v>
      </c>
      <c r="D10261" s="1"/>
      <c r="E10261" s="1">
        <v>3</v>
      </c>
      <c r="F10261" s="1">
        <v>1</v>
      </c>
      <c r="G10261" s="1">
        <v>1</v>
      </c>
      <c r="H10261" s="1">
        <v>1</v>
      </c>
      <c r="I10261" s="15">
        <v>0.5</v>
      </c>
      <c r="J10261">
        <f t="shared" si="160"/>
        <v>40</v>
      </c>
    </row>
    <row r="10262" spans="1:10" x14ac:dyDescent="0.3">
      <c r="A10262" t="s">
        <v>10023</v>
      </c>
      <c r="C10262" s="18">
        <v>399.17974848547243</v>
      </c>
      <c r="D10262" s="1"/>
      <c r="E10262" s="1">
        <v>1</v>
      </c>
      <c r="F10262" s="1">
        <v>1</v>
      </c>
      <c r="G10262" s="1">
        <v>0</v>
      </c>
      <c r="H10262" s="1">
        <v>0</v>
      </c>
      <c r="I10262" s="15">
        <v>1</v>
      </c>
      <c r="J10262">
        <f t="shared" si="160"/>
        <v>40</v>
      </c>
    </row>
    <row r="10263" spans="1:10" x14ac:dyDescent="0.3">
      <c r="A10263" t="s">
        <v>10024</v>
      </c>
      <c r="C10263" s="18">
        <v>399.17890935938374</v>
      </c>
      <c r="D10263" s="1"/>
      <c r="E10263" s="1">
        <v>3</v>
      </c>
      <c r="F10263" s="1">
        <v>1</v>
      </c>
      <c r="G10263" s="1">
        <v>1</v>
      </c>
      <c r="H10263" s="1">
        <v>1</v>
      </c>
      <c r="I10263" s="15">
        <v>0.5</v>
      </c>
      <c r="J10263">
        <f t="shared" si="160"/>
        <v>40</v>
      </c>
    </row>
    <row r="10264" spans="1:10" x14ac:dyDescent="0.3">
      <c r="A10264" t="s">
        <v>10025</v>
      </c>
      <c r="C10264" s="18">
        <v>399.17707148526739</v>
      </c>
      <c r="D10264" s="1"/>
      <c r="E10264" s="1">
        <v>3</v>
      </c>
      <c r="F10264" s="1">
        <v>2</v>
      </c>
      <c r="G10264" s="1">
        <v>0</v>
      </c>
      <c r="H10264" s="1">
        <v>1</v>
      </c>
      <c r="I10264" s="15">
        <v>0.66666666666666663</v>
      </c>
      <c r="J10264">
        <f t="shared" si="160"/>
        <v>40</v>
      </c>
    </row>
    <row r="10265" spans="1:10" x14ac:dyDescent="0.3">
      <c r="A10265" t="s">
        <v>10026</v>
      </c>
      <c r="C10265" s="18">
        <v>399.1748120361728</v>
      </c>
      <c r="D10265" s="1"/>
      <c r="E10265" s="1">
        <v>8</v>
      </c>
      <c r="F10265" s="1">
        <v>4</v>
      </c>
      <c r="G10265" s="1">
        <v>0</v>
      </c>
      <c r="H10265" s="1">
        <v>4</v>
      </c>
      <c r="I10265" s="15">
        <v>0.5</v>
      </c>
      <c r="J10265">
        <f t="shared" si="160"/>
        <v>40</v>
      </c>
    </row>
    <row r="10266" spans="1:10" x14ac:dyDescent="0.3">
      <c r="A10266" s="21" t="s">
        <v>10028</v>
      </c>
      <c r="C10266" s="18">
        <v>399.17251420607437</v>
      </c>
      <c r="D10266" s="1"/>
      <c r="E10266" s="1">
        <v>6</v>
      </c>
      <c r="F10266" s="1">
        <v>3</v>
      </c>
      <c r="G10266" s="1">
        <v>0</v>
      </c>
      <c r="H10266" s="1">
        <v>3</v>
      </c>
      <c r="I10266" s="15">
        <v>0.5</v>
      </c>
      <c r="J10266">
        <f t="shared" si="160"/>
        <v>40</v>
      </c>
    </row>
    <row r="10267" spans="1:10" x14ac:dyDescent="0.3">
      <c r="A10267" t="s">
        <v>10029</v>
      </c>
      <c r="C10267" s="18">
        <v>399.17237528360005</v>
      </c>
      <c r="D10267" s="1"/>
      <c r="E10267" s="1">
        <v>3</v>
      </c>
      <c r="F10267" s="1">
        <v>1</v>
      </c>
      <c r="G10267" s="1">
        <v>1</v>
      </c>
      <c r="H10267" s="1">
        <v>1</v>
      </c>
      <c r="I10267" s="15">
        <v>0.5</v>
      </c>
      <c r="J10267">
        <f t="shared" si="160"/>
        <v>40</v>
      </c>
    </row>
    <row r="10268" spans="1:10" x14ac:dyDescent="0.3">
      <c r="A10268" t="s">
        <v>10030</v>
      </c>
      <c r="C10268" s="18">
        <v>399.17097835091892</v>
      </c>
      <c r="D10268" s="1"/>
      <c r="E10268" s="1">
        <v>3</v>
      </c>
      <c r="F10268" s="1">
        <v>1</v>
      </c>
      <c r="G10268" s="1">
        <v>1</v>
      </c>
      <c r="H10268" s="1">
        <v>1</v>
      </c>
      <c r="I10268" s="15">
        <v>0.5</v>
      </c>
      <c r="J10268">
        <f t="shared" si="160"/>
        <v>40</v>
      </c>
    </row>
    <row r="10269" spans="1:10" x14ac:dyDescent="0.3">
      <c r="A10269" t="s">
        <v>10031</v>
      </c>
      <c r="C10269" s="18">
        <v>399.17007578982953</v>
      </c>
      <c r="D10269" s="1"/>
      <c r="E10269" s="1">
        <v>3</v>
      </c>
      <c r="F10269" s="1">
        <v>1</v>
      </c>
      <c r="G10269" s="1">
        <v>1</v>
      </c>
      <c r="H10269" s="1">
        <v>1</v>
      </c>
      <c r="I10269" s="15">
        <v>0.5</v>
      </c>
      <c r="J10269">
        <f t="shared" si="160"/>
        <v>40</v>
      </c>
    </row>
    <row r="10270" spans="1:10" x14ac:dyDescent="0.3">
      <c r="A10270" t="s">
        <v>10032</v>
      </c>
      <c r="C10270" s="18">
        <v>399.16977980654974</v>
      </c>
      <c r="D10270" s="1"/>
      <c r="E10270" s="1">
        <v>3</v>
      </c>
      <c r="F10270" s="1">
        <v>1</v>
      </c>
      <c r="G10270" s="1">
        <v>1</v>
      </c>
      <c r="H10270" s="1">
        <v>1</v>
      </c>
      <c r="I10270" s="15">
        <v>0.5</v>
      </c>
      <c r="J10270">
        <f t="shared" si="160"/>
        <v>40</v>
      </c>
    </row>
    <row r="10271" spans="1:10" x14ac:dyDescent="0.3">
      <c r="A10271" t="s">
        <v>10034</v>
      </c>
      <c r="C10271" s="18">
        <v>399.16557021960892</v>
      </c>
      <c r="D10271" s="1"/>
      <c r="E10271" s="1">
        <v>6</v>
      </c>
      <c r="F10271" s="1">
        <v>3</v>
      </c>
      <c r="G10271" s="1">
        <v>0</v>
      </c>
      <c r="H10271" s="1">
        <v>3</v>
      </c>
      <c r="I10271" s="15">
        <v>0.5</v>
      </c>
      <c r="J10271">
        <f t="shared" si="160"/>
        <v>40</v>
      </c>
    </row>
    <row r="10272" spans="1:10" x14ac:dyDescent="0.3">
      <c r="A10272" t="s">
        <v>10035</v>
      </c>
      <c r="C10272" s="18">
        <v>399.16446274152702</v>
      </c>
      <c r="D10272" s="1"/>
      <c r="E10272" s="1">
        <v>21</v>
      </c>
      <c r="F10272" s="1">
        <v>10</v>
      </c>
      <c r="G10272" s="1">
        <v>1</v>
      </c>
      <c r="H10272" s="1">
        <v>10</v>
      </c>
      <c r="I10272" s="15">
        <v>0.5</v>
      </c>
      <c r="J10272">
        <f t="shared" si="160"/>
        <v>40</v>
      </c>
    </row>
    <row r="10273" spans="1:10" x14ac:dyDescent="0.3">
      <c r="A10273" t="s">
        <v>10036</v>
      </c>
      <c r="C10273" s="18">
        <v>399.16301300952659</v>
      </c>
      <c r="D10273" s="1"/>
      <c r="E10273" s="1">
        <v>3</v>
      </c>
      <c r="F10273" s="1">
        <v>1</v>
      </c>
      <c r="G10273" s="1">
        <v>0</v>
      </c>
      <c r="H10273" s="1">
        <v>2</v>
      </c>
      <c r="I10273" s="15">
        <v>0.33333333333333331</v>
      </c>
      <c r="J10273">
        <f t="shared" si="160"/>
        <v>40</v>
      </c>
    </row>
    <row r="10274" spans="1:10" x14ac:dyDescent="0.3">
      <c r="A10274" t="s">
        <v>10037</v>
      </c>
      <c r="C10274" s="18">
        <v>399.15869398374304</v>
      </c>
      <c r="D10274" s="1"/>
      <c r="E10274" s="1">
        <v>6</v>
      </c>
      <c r="F10274" s="1">
        <v>3</v>
      </c>
      <c r="G10274" s="1">
        <v>0</v>
      </c>
      <c r="H10274" s="1">
        <v>3</v>
      </c>
      <c r="I10274" s="15">
        <v>0.5</v>
      </c>
      <c r="J10274">
        <f t="shared" si="160"/>
        <v>40</v>
      </c>
    </row>
    <row r="10275" spans="1:10" x14ac:dyDescent="0.3">
      <c r="A10275" t="s">
        <v>10038</v>
      </c>
      <c r="C10275" s="18">
        <v>399.15567238511755</v>
      </c>
      <c r="D10275" s="1"/>
      <c r="E10275" s="1">
        <v>6</v>
      </c>
      <c r="F10275" s="1">
        <v>3</v>
      </c>
      <c r="G10275" s="1">
        <v>0</v>
      </c>
      <c r="H10275" s="1">
        <v>3</v>
      </c>
      <c r="I10275" s="15">
        <v>0.5</v>
      </c>
      <c r="J10275">
        <f t="shared" si="160"/>
        <v>40</v>
      </c>
    </row>
    <row r="10276" spans="1:10" x14ac:dyDescent="0.3">
      <c r="A10276" t="s">
        <v>10039</v>
      </c>
      <c r="C10276" s="18">
        <v>399.15448909601554</v>
      </c>
      <c r="D10276" s="1"/>
      <c r="E10276" s="1">
        <v>6</v>
      </c>
      <c r="F10276" s="1">
        <v>3</v>
      </c>
      <c r="G10276" s="1">
        <v>0</v>
      </c>
      <c r="H10276" s="1">
        <v>3</v>
      </c>
      <c r="I10276" s="15">
        <v>0.5</v>
      </c>
      <c r="J10276">
        <f t="shared" si="160"/>
        <v>40</v>
      </c>
    </row>
    <row r="10277" spans="1:10" x14ac:dyDescent="0.3">
      <c r="A10277" t="s">
        <v>10040</v>
      </c>
      <c r="C10277" s="18">
        <v>399.15378226329324</v>
      </c>
      <c r="D10277" s="1"/>
      <c r="E10277" s="1">
        <v>3</v>
      </c>
      <c r="F10277" s="1">
        <v>1</v>
      </c>
      <c r="G10277" s="1">
        <v>1</v>
      </c>
      <c r="H10277" s="1">
        <v>1</v>
      </c>
      <c r="I10277" s="15">
        <v>0.5</v>
      </c>
      <c r="J10277">
        <f t="shared" si="160"/>
        <v>40</v>
      </c>
    </row>
    <row r="10278" spans="1:10" x14ac:dyDescent="0.3">
      <c r="A10278" t="s">
        <v>10041</v>
      </c>
      <c r="C10278" s="18">
        <v>399.15334002742105</v>
      </c>
      <c r="D10278" s="1"/>
      <c r="E10278" s="1">
        <v>6</v>
      </c>
      <c r="F10278" s="1">
        <v>3</v>
      </c>
      <c r="G10278" s="1">
        <v>0</v>
      </c>
      <c r="H10278" s="1">
        <v>3</v>
      </c>
      <c r="I10278" s="15">
        <v>0.5</v>
      </c>
      <c r="J10278">
        <f t="shared" si="160"/>
        <v>40</v>
      </c>
    </row>
    <row r="10279" spans="1:10" x14ac:dyDescent="0.3">
      <c r="A10279" t="s">
        <v>10042</v>
      </c>
      <c r="C10279" s="18">
        <v>399.15121223308512</v>
      </c>
      <c r="D10279" s="1"/>
      <c r="E10279" s="1">
        <v>3</v>
      </c>
      <c r="F10279" s="1">
        <v>1</v>
      </c>
      <c r="G10279" s="1">
        <v>1</v>
      </c>
      <c r="H10279" s="1">
        <v>1</v>
      </c>
      <c r="I10279" s="15">
        <v>0.5</v>
      </c>
      <c r="J10279">
        <f t="shared" si="160"/>
        <v>40</v>
      </c>
    </row>
    <row r="10280" spans="1:10" x14ac:dyDescent="0.3">
      <c r="A10280" t="s">
        <v>10080</v>
      </c>
      <c r="C10280" s="18">
        <v>399.15087021369425</v>
      </c>
      <c r="D10280" s="1"/>
      <c r="E10280" s="1">
        <v>12</v>
      </c>
      <c r="F10280" s="1">
        <v>6</v>
      </c>
      <c r="G10280" s="1">
        <v>0</v>
      </c>
      <c r="H10280" s="1">
        <v>6</v>
      </c>
      <c r="I10280" s="15">
        <v>0.5</v>
      </c>
      <c r="J10280">
        <f t="shared" si="160"/>
        <v>40</v>
      </c>
    </row>
    <row r="10281" spans="1:10" x14ac:dyDescent="0.3">
      <c r="A10281" t="s">
        <v>13509</v>
      </c>
      <c r="C10281" s="18">
        <v>399.14776877854865</v>
      </c>
      <c r="D10281" s="1"/>
      <c r="E10281" s="1">
        <v>15</v>
      </c>
      <c r="F10281" s="1">
        <v>7</v>
      </c>
      <c r="G10281" s="1">
        <v>0</v>
      </c>
      <c r="H10281" s="1">
        <v>8</v>
      </c>
      <c r="I10281" s="15">
        <v>0.46666666666666667</v>
      </c>
      <c r="J10281">
        <f t="shared" si="160"/>
        <v>40</v>
      </c>
    </row>
    <row r="10282" spans="1:10" x14ac:dyDescent="0.3">
      <c r="A10282" t="s">
        <v>10043</v>
      </c>
      <c r="C10282" s="18">
        <v>399.14765852782955</v>
      </c>
      <c r="D10282" s="1"/>
      <c r="E10282" s="1">
        <v>24</v>
      </c>
      <c r="F10282" s="1">
        <v>9</v>
      </c>
      <c r="G10282" s="1">
        <v>2</v>
      </c>
      <c r="H10282" s="1">
        <v>13</v>
      </c>
      <c r="I10282" s="15">
        <v>0.41666666666666669</v>
      </c>
      <c r="J10282">
        <f t="shared" si="160"/>
        <v>40</v>
      </c>
    </row>
    <row r="10283" spans="1:10" x14ac:dyDescent="0.3">
      <c r="A10283" t="s">
        <v>10044</v>
      </c>
      <c r="C10283" s="18">
        <v>399.14600722564751</v>
      </c>
      <c r="D10283" s="1"/>
      <c r="E10283" s="1">
        <v>3</v>
      </c>
      <c r="F10283" s="1">
        <v>1</v>
      </c>
      <c r="G10283" s="1">
        <v>1</v>
      </c>
      <c r="H10283" s="1">
        <v>1</v>
      </c>
      <c r="I10283" s="15">
        <v>0.5</v>
      </c>
      <c r="J10283">
        <f t="shared" si="160"/>
        <v>40</v>
      </c>
    </row>
    <row r="10284" spans="1:10" x14ac:dyDescent="0.3">
      <c r="A10284" t="s">
        <v>10045</v>
      </c>
      <c r="C10284" s="18">
        <v>399.13914297881314</v>
      </c>
      <c r="D10284" s="1"/>
      <c r="E10284" s="1">
        <v>3</v>
      </c>
      <c r="F10284" s="1">
        <v>2</v>
      </c>
      <c r="G10284" s="1">
        <v>0</v>
      </c>
      <c r="H10284" s="1">
        <v>1</v>
      </c>
      <c r="I10284" s="15">
        <v>0.66666666666666663</v>
      </c>
      <c r="J10284">
        <f t="shared" si="160"/>
        <v>40</v>
      </c>
    </row>
    <row r="10285" spans="1:10" x14ac:dyDescent="0.3">
      <c r="A10285" t="s">
        <v>10046</v>
      </c>
      <c r="C10285" s="18">
        <v>399.13302800077537</v>
      </c>
      <c r="D10285" s="1"/>
      <c r="E10285" s="1">
        <v>5</v>
      </c>
      <c r="F10285" s="1">
        <v>2</v>
      </c>
      <c r="G10285" s="1">
        <v>0</v>
      </c>
      <c r="H10285" s="1">
        <v>3</v>
      </c>
      <c r="I10285" s="15">
        <v>0.4</v>
      </c>
      <c r="J10285">
        <f t="shared" si="160"/>
        <v>40</v>
      </c>
    </row>
    <row r="10286" spans="1:10" x14ac:dyDescent="0.3">
      <c r="A10286" t="s">
        <v>10047</v>
      </c>
      <c r="C10286" s="18">
        <v>399.13091641096111</v>
      </c>
      <c r="D10286" s="1"/>
      <c r="E10286" s="1">
        <v>3</v>
      </c>
      <c r="F10286" s="1">
        <v>2</v>
      </c>
      <c r="G10286" s="1">
        <v>0</v>
      </c>
      <c r="H10286" s="1">
        <v>1</v>
      </c>
      <c r="I10286" s="15">
        <v>0.66666666666666663</v>
      </c>
      <c r="J10286">
        <f t="shared" si="160"/>
        <v>40</v>
      </c>
    </row>
    <row r="10287" spans="1:10" x14ac:dyDescent="0.3">
      <c r="A10287" t="s">
        <v>10048</v>
      </c>
      <c r="C10287" s="18">
        <v>399.12925201704604</v>
      </c>
      <c r="D10287" s="1"/>
      <c r="E10287" s="1">
        <v>4</v>
      </c>
      <c r="F10287" s="1">
        <v>2</v>
      </c>
      <c r="G10287" s="1">
        <v>0</v>
      </c>
      <c r="H10287" s="1">
        <v>2</v>
      </c>
      <c r="I10287" s="15">
        <v>0.5</v>
      </c>
      <c r="J10287">
        <f t="shared" si="160"/>
        <v>40</v>
      </c>
    </row>
    <row r="10288" spans="1:10" x14ac:dyDescent="0.3">
      <c r="A10288" t="s">
        <v>10112</v>
      </c>
      <c r="C10288" s="18">
        <v>399.12229531390545</v>
      </c>
      <c r="D10288" s="1"/>
      <c r="E10288" s="1">
        <v>5</v>
      </c>
      <c r="F10288" s="1">
        <v>2</v>
      </c>
      <c r="G10288" s="1">
        <v>0</v>
      </c>
      <c r="H10288" s="1">
        <v>3</v>
      </c>
      <c r="I10288" s="15">
        <v>0.4</v>
      </c>
      <c r="J10288">
        <f t="shared" si="160"/>
        <v>40</v>
      </c>
    </row>
    <row r="10289" spans="1:10" x14ac:dyDescent="0.3">
      <c r="A10289" t="s">
        <v>10056</v>
      </c>
      <c r="C10289" s="18">
        <v>399.12116263766046</v>
      </c>
      <c r="D10289" s="1"/>
      <c r="E10289" s="1">
        <v>6</v>
      </c>
      <c r="F10289" s="1">
        <v>3</v>
      </c>
      <c r="G10289" s="1">
        <v>0</v>
      </c>
      <c r="H10289" s="1">
        <v>3</v>
      </c>
      <c r="I10289" s="15">
        <v>0.5</v>
      </c>
      <c r="J10289">
        <f t="shared" si="160"/>
        <v>40</v>
      </c>
    </row>
    <row r="10290" spans="1:10" x14ac:dyDescent="0.3">
      <c r="A10290" t="s">
        <v>10050</v>
      </c>
      <c r="C10290" s="18">
        <v>399.12020761404443</v>
      </c>
      <c r="D10290" s="1"/>
      <c r="E10290" s="1">
        <v>5</v>
      </c>
      <c r="F10290" s="1">
        <v>2</v>
      </c>
      <c r="G10290" s="1">
        <v>0</v>
      </c>
      <c r="H10290" s="1">
        <v>3</v>
      </c>
      <c r="I10290" s="15">
        <v>0.4</v>
      </c>
      <c r="J10290">
        <f t="shared" si="160"/>
        <v>40</v>
      </c>
    </row>
    <row r="10291" spans="1:10" x14ac:dyDescent="0.3">
      <c r="A10291" t="s">
        <v>10051</v>
      </c>
      <c r="C10291" s="18">
        <v>399.11437666917504</v>
      </c>
      <c r="D10291" s="1"/>
      <c r="E10291" s="1">
        <v>5</v>
      </c>
      <c r="F10291" s="1">
        <v>2</v>
      </c>
      <c r="G10291" s="1">
        <v>1</v>
      </c>
      <c r="H10291" s="1">
        <v>2</v>
      </c>
      <c r="I10291" s="15">
        <v>0.5</v>
      </c>
      <c r="J10291">
        <f t="shared" si="160"/>
        <v>40</v>
      </c>
    </row>
    <row r="10292" spans="1:10" x14ac:dyDescent="0.3">
      <c r="A10292" t="s">
        <v>10052</v>
      </c>
      <c r="C10292" s="18">
        <v>399.11190491447161</v>
      </c>
      <c r="D10292" s="1"/>
      <c r="E10292" s="1">
        <v>2</v>
      </c>
      <c r="F10292" s="1">
        <v>1</v>
      </c>
      <c r="G10292" s="1">
        <v>0</v>
      </c>
      <c r="H10292" s="1">
        <v>1</v>
      </c>
      <c r="I10292" s="15">
        <v>0.5</v>
      </c>
      <c r="J10292">
        <f t="shared" si="160"/>
        <v>40</v>
      </c>
    </row>
    <row r="10293" spans="1:10" x14ac:dyDescent="0.3">
      <c r="A10293" t="s">
        <v>10053</v>
      </c>
      <c r="C10293" s="18">
        <v>399.11094167602857</v>
      </c>
      <c r="D10293" s="1"/>
      <c r="E10293" s="1">
        <v>8</v>
      </c>
      <c r="F10293" s="1">
        <v>4</v>
      </c>
      <c r="G10293" s="1">
        <v>0</v>
      </c>
      <c r="H10293" s="1">
        <v>4</v>
      </c>
      <c r="I10293" s="15">
        <v>0.5</v>
      </c>
      <c r="J10293">
        <f t="shared" si="160"/>
        <v>40</v>
      </c>
    </row>
    <row r="10294" spans="1:10" x14ac:dyDescent="0.3">
      <c r="A10294" t="s">
        <v>10054</v>
      </c>
      <c r="C10294" s="18">
        <v>399.10951077628044</v>
      </c>
      <c r="D10294" s="1"/>
      <c r="E10294" s="1">
        <v>10</v>
      </c>
      <c r="F10294" s="1">
        <v>5</v>
      </c>
      <c r="G10294" s="1">
        <v>1</v>
      </c>
      <c r="H10294" s="1">
        <v>4</v>
      </c>
      <c r="I10294" s="15">
        <v>0.55000000000000004</v>
      </c>
      <c r="J10294">
        <f t="shared" si="160"/>
        <v>40</v>
      </c>
    </row>
    <row r="10295" spans="1:10" x14ac:dyDescent="0.3">
      <c r="A10295" t="s">
        <v>10055</v>
      </c>
      <c r="C10295" s="18">
        <v>399.10775999017318</v>
      </c>
      <c r="D10295" s="1"/>
      <c r="E10295" s="1">
        <v>3</v>
      </c>
      <c r="F10295" s="1">
        <v>2</v>
      </c>
      <c r="G10295" s="1">
        <v>0</v>
      </c>
      <c r="H10295" s="1">
        <v>1</v>
      </c>
      <c r="I10295" s="15">
        <v>0.66666666666666663</v>
      </c>
      <c r="J10295">
        <f t="shared" si="160"/>
        <v>40</v>
      </c>
    </row>
    <row r="10296" spans="1:10" x14ac:dyDescent="0.3">
      <c r="A10296" t="s">
        <v>10057</v>
      </c>
      <c r="C10296" s="18">
        <v>399.10685668820554</v>
      </c>
      <c r="D10296" s="1"/>
      <c r="E10296" s="1">
        <v>6</v>
      </c>
      <c r="F10296" s="1">
        <v>3</v>
      </c>
      <c r="G10296" s="1">
        <v>0</v>
      </c>
      <c r="H10296" s="1">
        <v>3</v>
      </c>
      <c r="I10296" s="15">
        <v>0.5</v>
      </c>
      <c r="J10296">
        <f t="shared" si="160"/>
        <v>40</v>
      </c>
    </row>
    <row r="10297" spans="1:10" x14ac:dyDescent="0.3">
      <c r="A10297" t="s">
        <v>10058</v>
      </c>
      <c r="C10297" s="18">
        <v>399.10629756337795</v>
      </c>
      <c r="D10297" s="1"/>
      <c r="E10297" s="1">
        <v>13</v>
      </c>
      <c r="F10297" s="1">
        <v>3</v>
      </c>
      <c r="G10297" s="1">
        <v>0</v>
      </c>
      <c r="H10297" s="1">
        <v>10</v>
      </c>
      <c r="I10297" s="15">
        <v>0.23076923076923078</v>
      </c>
      <c r="J10297">
        <f t="shared" si="160"/>
        <v>40</v>
      </c>
    </row>
    <row r="10298" spans="1:10" x14ac:dyDescent="0.3">
      <c r="A10298" t="s">
        <v>10060</v>
      </c>
      <c r="C10298" s="18">
        <v>399.09911352899161</v>
      </c>
      <c r="D10298" s="1"/>
      <c r="E10298" s="1">
        <v>8</v>
      </c>
      <c r="F10298" s="1">
        <v>4</v>
      </c>
      <c r="G10298" s="1">
        <v>0</v>
      </c>
      <c r="H10298" s="1">
        <v>4</v>
      </c>
      <c r="I10298" s="15">
        <v>0.5</v>
      </c>
      <c r="J10298">
        <f t="shared" si="160"/>
        <v>40</v>
      </c>
    </row>
    <row r="10299" spans="1:10" x14ac:dyDescent="0.3">
      <c r="A10299" t="s">
        <v>10062</v>
      </c>
      <c r="C10299" s="18">
        <v>399.09331642465588</v>
      </c>
      <c r="D10299" s="1"/>
      <c r="E10299" s="1">
        <v>6</v>
      </c>
      <c r="F10299" s="1">
        <v>3</v>
      </c>
      <c r="G10299" s="1">
        <v>0</v>
      </c>
      <c r="H10299" s="1">
        <v>3</v>
      </c>
      <c r="I10299" s="15">
        <v>0.5</v>
      </c>
      <c r="J10299">
        <f t="shared" si="160"/>
        <v>40</v>
      </c>
    </row>
    <row r="10300" spans="1:10" x14ac:dyDescent="0.3">
      <c r="A10300" t="s">
        <v>9965</v>
      </c>
      <c r="C10300" s="18">
        <v>399.09173491625893</v>
      </c>
      <c r="D10300" s="1"/>
      <c r="E10300" s="1">
        <v>6</v>
      </c>
      <c r="F10300" s="1">
        <v>3</v>
      </c>
      <c r="G10300" s="1">
        <v>0</v>
      </c>
      <c r="H10300" s="1">
        <v>3</v>
      </c>
      <c r="I10300" s="15">
        <v>0.5</v>
      </c>
      <c r="J10300">
        <f t="shared" si="160"/>
        <v>40</v>
      </c>
    </row>
    <row r="10301" spans="1:10" x14ac:dyDescent="0.3">
      <c r="A10301" t="s">
        <v>10063</v>
      </c>
      <c r="C10301" s="18">
        <v>399.08894427228546</v>
      </c>
      <c r="D10301" s="1"/>
      <c r="E10301" s="1">
        <v>6</v>
      </c>
      <c r="F10301" s="1">
        <v>3</v>
      </c>
      <c r="G10301" s="1">
        <v>0</v>
      </c>
      <c r="H10301" s="1">
        <v>3</v>
      </c>
      <c r="I10301" s="15">
        <v>0.5</v>
      </c>
      <c r="J10301">
        <f t="shared" si="160"/>
        <v>40</v>
      </c>
    </row>
    <row r="10302" spans="1:10" x14ac:dyDescent="0.3">
      <c r="A10302" t="s">
        <v>10068</v>
      </c>
      <c r="C10302" s="18">
        <v>399.08634970018738</v>
      </c>
      <c r="D10302" s="1"/>
      <c r="E10302" s="1">
        <v>9</v>
      </c>
      <c r="F10302" s="1">
        <v>5</v>
      </c>
      <c r="G10302" s="1">
        <v>0</v>
      </c>
      <c r="H10302" s="1">
        <v>4</v>
      </c>
      <c r="I10302" s="15">
        <v>0.55555555555555558</v>
      </c>
      <c r="J10302">
        <f t="shared" si="160"/>
        <v>40</v>
      </c>
    </row>
    <row r="10303" spans="1:10" x14ac:dyDescent="0.3">
      <c r="A10303" t="s">
        <v>10064</v>
      </c>
      <c r="C10303" s="18">
        <v>399.08552556061937</v>
      </c>
      <c r="D10303" s="1"/>
      <c r="E10303" s="1">
        <v>6</v>
      </c>
      <c r="F10303" s="1">
        <v>3</v>
      </c>
      <c r="G10303" s="1">
        <v>0</v>
      </c>
      <c r="H10303" s="1">
        <v>3</v>
      </c>
      <c r="I10303" s="15">
        <v>0.5</v>
      </c>
      <c r="J10303">
        <f t="shared" si="160"/>
        <v>40</v>
      </c>
    </row>
    <row r="10304" spans="1:10" x14ac:dyDescent="0.3">
      <c r="A10304" t="s">
        <v>6277</v>
      </c>
      <c r="C10304" s="18">
        <v>399.08228633531496</v>
      </c>
      <c r="D10304" s="1"/>
      <c r="E10304" s="1">
        <v>23</v>
      </c>
      <c r="F10304" s="1">
        <v>11</v>
      </c>
      <c r="G10304" s="1">
        <v>2</v>
      </c>
      <c r="H10304" s="1">
        <v>10</v>
      </c>
      <c r="I10304" s="15">
        <v>0.52173913043478259</v>
      </c>
      <c r="J10304">
        <f t="shared" si="160"/>
        <v>40</v>
      </c>
    </row>
    <row r="10305" spans="1:10" x14ac:dyDescent="0.3">
      <c r="A10305" t="s">
        <v>10091</v>
      </c>
      <c r="C10305" s="18">
        <v>399.0810458061315</v>
      </c>
      <c r="D10305" s="1"/>
      <c r="E10305" s="1">
        <v>4</v>
      </c>
      <c r="F10305" s="1">
        <v>2</v>
      </c>
      <c r="G10305" s="1">
        <v>0</v>
      </c>
      <c r="H10305" s="1">
        <v>2</v>
      </c>
      <c r="I10305" s="15">
        <v>0.5</v>
      </c>
      <c r="J10305">
        <f t="shared" si="160"/>
        <v>40</v>
      </c>
    </row>
    <row r="10306" spans="1:10" x14ac:dyDescent="0.3">
      <c r="A10306" t="s">
        <v>10065</v>
      </c>
      <c r="C10306" s="18">
        <v>399.07691827781787</v>
      </c>
      <c r="D10306" s="1"/>
      <c r="E10306" s="1">
        <v>24</v>
      </c>
      <c r="F10306" s="1">
        <v>12</v>
      </c>
      <c r="G10306" s="1">
        <v>0</v>
      </c>
      <c r="H10306" s="1">
        <v>12</v>
      </c>
      <c r="I10306" s="15">
        <v>0.5</v>
      </c>
      <c r="J10306">
        <f t="shared" si="160"/>
        <v>40</v>
      </c>
    </row>
    <row r="10307" spans="1:10" x14ac:dyDescent="0.3">
      <c r="A10307" t="s">
        <v>10066</v>
      </c>
      <c r="C10307" s="18">
        <v>399.0733848918573</v>
      </c>
      <c r="D10307" s="1"/>
      <c r="E10307" s="1">
        <v>4</v>
      </c>
      <c r="F10307" s="1">
        <v>2</v>
      </c>
      <c r="G10307" s="1">
        <v>0</v>
      </c>
      <c r="H10307" s="1">
        <v>2</v>
      </c>
      <c r="I10307" s="15">
        <v>0.5</v>
      </c>
      <c r="J10307">
        <f t="shared" si="160"/>
        <v>40</v>
      </c>
    </row>
    <row r="10308" spans="1:10" x14ac:dyDescent="0.3">
      <c r="A10308" t="s">
        <v>10067</v>
      </c>
      <c r="C10308" s="18">
        <v>399.06929653732169</v>
      </c>
      <c r="D10308" s="1"/>
      <c r="E10308" s="1">
        <v>6</v>
      </c>
      <c r="F10308" s="1">
        <v>3</v>
      </c>
      <c r="G10308" s="1">
        <v>0</v>
      </c>
      <c r="H10308" s="1">
        <v>3</v>
      </c>
      <c r="I10308" s="15">
        <v>0.5</v>
      </c>
      <c r="J10308">
        <f t="shared" ref="J10308:J10371" si="161">IF(E10308&lt;=30,40,20)</f>
        <v>40</v>
      </c>
    </row>
    <row r="10309" spans="1:10" x14ac:dyDescent="0.3">
      <c r="A10309" t="s">
        <v>10069</v>
      </c>
      <c r="C10309" s="18">
        <v>399.05989642720721</v>
      </c>
      <c r="D10309" s="1"/>
      <c r="E10309" s="1">
        <v>6</v>
      </c>
      <c r="F10309" s="1">
        <v>3</v>
      </c>
      <c r="G10309" s="1">
        <v>0</v>
      </c>
      <c r="H10309" s="1">
        <v>3</v>
      </c>
      <c r="I10309" s="15">
        <v>0.5</v>
      </c>
      <c r="J10309">
        <f t="shared" si="161"/>
        <v>40</v>
      </c>
    </row>
    <row r="10310" spans="1:10" x14ac:dyDescent="0.3">
      <c r="A10310" t="s">
        <v>10070</v>
      </c>
      <c r="C10310" s="18">
        <v>399.05840651161884</v>
      </c>
      <c r="D10310" s="1"/>
      <c r="E10310" s="1">
        <v>15</v>
      </c>
      <c r="F10310" s="1">
        <v>7</v>
      </c>
      <c r="G10310" s="1">
        <v>0</v>
      </c>
      <c r="H10310" s="1">
        <v>8</v>
      </c>
      <c r="I10310" s="15">
        <v>0.46666666666666667</v>
      </c>
      <c r="J10310">
        <f t="shared" si="161"/>
        <v>40</v>
      </c>
    </row>
    <row r="10311" spans="1:10" x14ac:dyDescent="0.3">
      <c r="A10311" t="s">
        <v>10071</v>
      </c>
      <c r="C10311" s="18">
        <v>399.05376921174843</v>
      </c>
      <c r="D10311" s="1"/>
      <c r="E10311" s="1">
        <v>2</v>
      </c>
      <c r="F10311" s="1">
        <v>1</v>
      </c>
      <c r="G10311" s="1">
        <v>0</v>
      </c>
      <c r="H10311" s="1">
        <v>1</v>
      </c>
      <c r="I10311" s="15">
        <v>0.5</v>
      </c>
      <c r="J10311">
        <f t="shared" si="161"/>
        <v>40</v>
      </c>
    </row>
    <row r="10312" spans="1:10" x14ac:dyDescent="0.3">
      <c r="A10312" t="s">
        <v>10074</v>
      </c>
      <c r="C10312" s="18">
        <v>399.05121909668964</v>
      </c>
      <c r="D10312" s="1"/>
      <c r="E10312" s="1">
        <v>4</v>
      </c>
      <c r="F10312" s="1">
        <v>2</v>
      </c>
      <c r="G10312" s="1">
        <v>0</v>
      </c>
      <c r="H10312" s="1">
        <v>2</v>
      </c>
      <c r="I10312" s="15">
        <v>0.5</v>
      </c>
      <c r="J10312">
        <f t="shared" si="161"/>
        <v>40</v>
      </c>
    </row>
    <row r="10313" spans="1:10" x14ac:dyDescent="0.3">
      <c r="A10313" t="s">
        <v>10072</v>
      </c>
      <c r="C10313" s="18">
        <v>399.05026175587631</v>
      </c>
      <c r="D10313" s="1"/>
      <c r="E10313" s="1">
        <v>5</v>
      </c>
      <c r="F10313" s="1">
        <v>2</v>
      </c>
      <c r="G10313" s="1">
        <v>1</v>
      </c>
      <c r="H10313" s="1">
        <v>2</v>
      </c>
      <c r="I10313" s="15">
        <v>0.5</v>
      </c>
      <c r="J10313">
        <f t="shared" si="161"/>
        <v>40</v>
      </c>
    </row>
    <row r="10314" spans="1:10" x14ac:dyDescent="0.3">
      <c r="A10314" t="s">
        <v>10073</v>
      </c>
      <c r="C10314" s="18">
        <v>399.04844462872848</v>
      </c>
      <c r="D10314" s="1"/>
      <c r="E10314" s="1">
        <v>1</v>
      </c>
      <c r="F10314" s="1">
        <v>0</v>
      </c>
      <c r="G10314" s="1">
        <v>1</v>
      </c>
      <c r="H10314" s="1">
        <v>0</v>
      </c>
      <c r="I10314" s="15">
        <v>0.5</v>
      </c>
      <c r="J10314">
        <f t="shared" si="161"/>
        <v>40</v>
      </c>
    </row>
    <row r="10315" spans="1:10" x14ac:dyDescent="0.3">
      <c r="A10315" t="s">
        <v>10077</v>
      </c>
      <c r="C10315" s="18">
        <v>399.03036133626273</v>
      </c>
      <c r="D10315" s="1"/>
      <c r="E10315" s="1">
        <v>6</v>
      </c>
      <c r="F10315" s="1">
        <v>3</v>
      </c>
      <c r="G10315" s="1">
        <v>0</v>
      </c>
      <c r="H10315" s="1">
        <v>3</v>
      </c>
      <c r="I10315" s="15">
        <v>0.5</v>
      </c>
      <c r="J10315">
        <f t="shared" si="161"/>
        <v>40</v>
      </c>
    </row>
    <row r="10316" spans="1:10" x14ac:dyDescent="0.3">
      <c r="A10316" t="s">
        <v>10078</v>
      </c>
      <c r="C10316" s="18">
        <v>399.03022930524082</v>
      </c>
      <c r="D10316" s="1"/>
      <c r="E10316" s="1">
        <v>2</v>
      </c>
      <c r="F10316" s="1">
        <v>1</v>
      </c>
      <c r="G10316" s="1">
        <v>0</v>
      </c>
      <c r="H10316" s="1">
        <v>1</v>
      </c>
      <c r="I10316" s="15">
        <v>0.5</v>
      </c>
      <c r="J10316">
        <f t="shared" si="161"/>
        <v>40</v>
      </c>
    </row>
    <row r="10317" spans="1:10" x14ac:dyDescent="0.3">
      <c r="A10317" t="s">
        <v>8717</v>
      </c>
      <c r="C10317" s="18">
        <v>399.02280194741212</v>
      </c>
      <c r="D10317" s="1"/>
      <c r="E10317" s="1">
        <v>50</v>
      </c>
      <c r="F10317" s="1">
        <v>24</v>
      </c>
      <c r="G10317" s="1">
        <v>0</v>
      </c>
      <c r="H10317" s="1">
        <v>26</v>
      </c>
      <c r="I10317" s="15">
        <v>0.48</v>
      </c>
      <c r="J10317">
        <f t="shared" si="161"/>
        <v>20</v>
      </c>
    </row>
    <row r="10318" spans="1:10" x14ac:dyDescent="0.3">
      <c r="A10318" t="s">
        <v>10079</v>
      </c>
      <c r="C10318" s="18">
        <v>399.02042566685066</v>
      </c>
      <c r="D10318" s="1"/>
      <c r="E10318" s="1">
        <v>6</v>
      </c>
      <c r="F10318" s="1">
        <v>3</v>
      </c>
      <c r="G10318" s="1">
        <v>0</v>
      </c>
      <c r="H10318" s="1">
        <v>3</v>
      </c>
      <c r="I10318" s="15">
        <v>0.5</v>
      </c>
      <c r="J10318">
        <f t="shared" si="161"/>
        <v>40</v>
      </c>
    </row>
    <row r="10319" spans="1:10" x14ac:dyDescent="0.3">
      <c r="A10319" t="s">
        <v>10082</v>
      </c>
      <c r="C10319" s="18">
        <v>399.01032816256509</v>
      </c>
      <c r="D10319" s="1"/>
      <c r="E10319" s="1">
        <v>6</v>
      </c>
      <c r="F10319" s="1">
        <v>3</v>
      </c>
      <c r="G10319" s="1">
        <v>0</v>
      </c>
      <c r="H10319" s="1">
        <v>3</v>
      </c>
      <c r="I10319" s="15">
        <v>0.5</v>
      </c>
      <c r="J10319">
        <f t="shared" si="161"/>
        <v>40</v>
      </c>
    </row>
    <row r="10320" spans="1:10" x14ac:dyDescent="0.3">
      <c r="A10320" t="s">
        <v>10084</v>
      </c>
      <c r="C10320" s="18">
        <v>399.00800238825252</v>
      </c>
      <c r="D10320" s="1"/>
      <c r="E10320" s="1">
        <v>3</v>
      </c>
      <c r="F10320" s="1">
        <v>1</v>
      </c>
      <c r="G10320" s="1">
        <v>1</v>
      </c>
      <c r="H10320" s="1">
        <v>1</v>
      </c>
      <c r="I10320" s="15">
        <v>0.5</v>
      </c>
      <c r="J10320">
        <f t="shared" si="161"/>
        <v>40</v>
      </c>
    </row>
    <row r="10321" spans="1:10" x14ac:dyDescent="0.3">
      <c r="A10321" t="s">
        <v>10083</v>
      </c>
      <c r="C10321" s="18">
        <v>399.00687360773628</v>
      </c>
      <c r="D10321" s="1"/>
      <c r="E10321" s="1">
        <v>10</v>
      </c>
      <c r="F10321" s="1">
        <v>4</v>
      </c>
      <c r="G10321" s="1">
        <v>0</v>
      </c>
      <c r="H10321" s="1">
        <v>6</v>
      </c>
      <c r="I10321" s="15">
        <v>0.4</v>
      </c>
      <c r="J10321">
        <f t="shared" si="161"/>
        <v>40</v>
      </c>
    </row>
    <row r="10322" spans="1:10" x14ac:dyDescent="0.3">
      <c r="A10322" t="s">
        <v>10085</v>
      </c>
      <c r="C10322" s="18">
        <v>399.00442646632627</v>
      </c>
      <c r="D10322" s="1"/>
      <c r="E10322" s="1">
        <v>8</v>
      </c>
      <c r="F10322" s="1">
        <v>4</v>
      </c>
      <c r="G10322" s="1">
        <v>0</v>
      </c>
      <c r="H10322" s="1">
        <v>4</v>
      </c>
      <c r="I10322" s="15">
        <v>0.5</v>
      </c>
      <c r="J10322">
        <f t="shared" si="161"/>
        <v>40</v>
      </c>
    </row>
    <row r="10323" spans="1:10" x14ac:dyDescent="0.3">
      <c r="A10323" t="s">
        <v>10087</v>
      </c>
      <c r="C10323" s="18">
        <v>399.00140007857601</v>
      </c>
      <c r="D10323" s="1"/>
      <c r="E10323" s="1">
        <v>26</v>
      </c>
      <c r="F10323" s="1">
        <v>12</v>
      </c>
      <c r="G10323" s="1">
        <v>0</v>
      </c>
      <c r="H10323" s="1">
        <v>14</v>
      </c>
      <c r="I10323" s="15">
        <v>0.46153846153846156</v>
      </c>
      <c r="J10323">
        <f t="shared" si="161"/>
        <v>40</v>
      </c>
    </row>
    <row r="10324" spans="1:10" x14ac:dyDescent="0.3">
      <c r="A10324" t="s">
        <v>10088</v>
      </c>
      <c r="C10324" s="18">
        <v>398.99917377763711</v>
      </c>
      <c r="D10324" s="1"/>
      <c r="E10324" s="1">
        <v>6</v>
      </c>
      <c r="F10324" s="1">
        <v>3</v>
      </c>
      <c r="G10324" s="1">
        <v>0</v>
      </c>
      <c r="H10324" s="1">
        <v>3</v>
      </c>
      <c r="I10324" s="15">
        <v>0.5</v>
      </c>
      <c r="J10324">
        <f t="shared" si="161"/>
        <v>40</v>
      </c>
    </row>
    <row r="10325" spans="1:10" x14ac:dyDescent="0.3">
      <c r="A10325" t="s">
        <v>10090</v>
      </c>
      <c r="C10325" s="18">
        <v>398.98298395644474</v>
      </c>
      <c r="D10325" s="1"/>
      <c r="E10325" s="1">
        <v>6</v>
      </c>
      <c r="F10325" s="1">
        <v>3</v>
      </c>
      <c r="G10325" s="1">
        <v>0</v>
      </c>
      <c r="H10325" s="1">
        <v>3</v>
      </c>
      <c r="I10325" s="15">
        <v>0.5</v>
      </c>
      <c r="J10325">
        <f t="shared" si="161"/>
        <v>40</v>
      </c>
    </row>
    <row r="10326" spans="1:10" x14ac:dyDescent="0.3">
      <c r="A10326" t="s">
        <v>10092</v>
      </c>
      <c r="C10326" s="18">
        <v>398.95979607182278</v>
      </c>
      <c r="D10326" s="1"/>
      <c r="E10326" s="1">
        <v>30</v>
      </c>
      <c r="F10326" s="1">
        <v>13</v>
      </c>
      <c r="G10326" s="1">
        <v>1</v>
      </c>
      <c r="H10326" s="1">
        <v>16</v>
      </c>
      <c r="I10326" s="15">
        <v>0.45</v>
      </c>
      <c r="J10326">
        <f t="shared" si="161"/>
        <v>40</v>
      </c>
    </row>
    <row r="10327" spans="1:10" x14ac:dyDescent="0.3">
      <c r="A10327" t="s">
        <v>10093</v>
      </c>
      <c r="C10327" s="18">
        <v>398.95948662522056</v>
      </c>
      <c r="D10327" s="1"/>
      <c r="E10327" s="1">
        <v>12</v>
      </c>
      <c r="F10327" s="1">
        <v>5</v>
      </c>
      <c r="G10327" s="1">
        <v>0</v>
      </c>
      <c r="H10327" s="1">
        <v>7</v>
      </c>
      <c r="I10327" s="15">
        <v>0.41666666666666669</v>
      </c>
      <c r="J10327">
        <f t="shared" si="161"/>
        <v>40</v>
      </c>
    </row>
    <row r="10328" spans="1:10" x14ac:dyDescent="0.3">
      <c r="A10328" t="s">
        <v>10094</v>
      </c>
      <c r="C10328" s="18">
        <v>398.95661397707079</v>
      </c>
      <c r="D10328" s="1"/>
      <c r="E10328" s="1">
        <v>2</v>
      </c>
      <c r="F10328" s="1">
        <v>1</v>
      </c>
      <c r="G10328" s="1">
        <v>0</v>
      </c>
      <c r="H10328" s="1">
        <v>1</v>
      </c>
      <c r="I10328" s="15">
        <v>0.5</v>
      </c>
      <c r="J10328">
        <f t="shared" si="161"/>
        <v>40</v>
      </c>
    </row>
    <row r="10329" spans="1:10" x14ac:dyDescent="0.3">
      <c r="A10329" t="s">
        <v>10095</v>
      </c>
      <c r="C10329" s="18">
        <v>398.9537470978895</v>
      </c>
      <c r="D10329" s="1"/>
      <c r="E10329" s="1">
        <v>8</v>
      </c>
      <c r="F10329" s="1">
        <v>4</v>
      </c>
      <c r="G10329" s="1">
        <v>0</v>
      </c>
      <c r="H10329" s="1">
        <v>4</v>
      </c>
      <c r="I10329" s="15">
        <v>0.5</v>
      </c>
      <c r="J10329">
        <f t="shared" si="161"/>
        <v>40</v>
      </c>
    </row>
    <row r="10330" spans="1:10" x14ac:dyDescent="0.3">
      <c r="A10330" t="s">
        <v>10096</v>
      </c>
      <c r="C10330" s="18">
        <v>398.94882660499695</v>
      </c>
      <c r="D10330" s="1"/>
      <c r="E10330" s="1">
        <v>9</v>
      </c>
      <c r="F10330" s="1">
        <v>2</v>
      </c>
      <c r="G10330" s="1">
        <v>2</v>
      </c>
      <c r="H10330" s="1">
        <v>5</v>
      </c>
      <c r="I10330" s="15">
        <v>0.33333333333333331</v>
      </c>
      <c r="J10330">
        <f t="shared" si="161"/>
        <v>40</v>
      </c>
    </row>
    <row r="10331" spans="1:10" x14ac:dyDescent="0.3">
      <c r="A10331" t="s">
        <v>10097</v>
      </c>
      <c r="C10331" s="18">
        <v>398.94727655880661</v>
      </c>
      <c r="D10331" s="1"/>
      <c r="E10331" s="1">
        <v>8</v>
      </c>
      <c r="F10331" s="1">
        <v>4</v>
      </c>
      <c r="G10331" s="1">
        <v>0</v>
      </c>
      <c r="H10331" s="1">
        <v>4</v>
      </c>
      <c r="I10331" s="15">
        <v>0.5</v>
      </c>
      <c r="J10331">
        <f t="shared" si="161"/>
        <v>40</v>
      </c>
    </row>
    <row r="10332" spans="1:10" x14ac:dyDescent="0.3">
      <c r="A10332" t="s">
        <v>10098</v>
      </c>
      <c r="C10332" s="18">
        <v>398.94049443731876</v>
      </c>
      <c r="D10332" s="1"/>
      <c r="E10332" s="1">
        <v>6</v>
      </c>
      <c r="F10332" s="1">
        <v>3</v>
      </c>
      <c r="G10332" s="1">
        <v>0</v>
      </c>
      <c r="H10332" s="1">
        <v>3</v>
      </c>
      <c r="I10332" s="15">
        <v>0.5</v>
      </c>
      <c r="J10332">
        <f t="shared" si="161"/>
        <v>40</v>
      </c>
    </row>
    <row r="10333" spans="1:10" x14ac:dyDescent="0.3">
      <c r="A10333" t="s">
        <v>10099</v>
      </c>
      <c r="C10333" s="18">
        <v>398.93858543725122</v>
      </c>
      <c r="D10333" s="1"/>
      <c r="E10333" s="1">
        <v>5</v>
      </c>
      <c r="F10333" s="1">
        <v>2</v>
      </c>
      <c r="G10333" s="1">
        <v>1</v>
      </c>
      <c r="H10333" s="1">
        <v>2</v>
      </c>
      <c r="I10333" s="15">
        <v>0.5</v>
      </c>
      <c r="J10333">
        <f t="shared" si="161"/>
        <v>40</v>
      </c>
    </row>
    <row r="10334" spans="1:10" x14ac:dyDescent="0.3">
      <c r="A10334" t="s">
        <v>10100</v>
      </c>
      <c r="C10334" s="18">
        <v>398.93651605030823</v>
      </c>
      <c r="D10334" s="1"/>
      <c r="E10334" s="1">
        <v>9</v>
      </c>
      <c r="F10334" s="1">
        <v>3</v>
      </c>
      <c r="G10334" s="1">
        <v>0</v>
      </c>
      <c r="H10334" s="1">
        <v>6</v>
      </c>
      <c r="I10334" s="15">
        <v>0.33333333333333331</v>
      </c>
      <c r="J10334">
        <f t="shared" si="161"/>
        <v>40</v>
      </c>
    </row>
    <row r="10335" spans="1:10" x14ac:dyDescent="0.3">
      <c r="A10335" t="s">
        <v>10101</v>
      </c>
      <c r="C10335" s="18">
        <v>398.93633279289384</v>
      </c>
      <c r="D10335" s="1"/>
      <c r="E10335" s="1">
        <v>6</v>
      </c>
      <c r="F10335" s="1">
        <v>3</v>
      </c>
      <c r="G10335" s="1">
        <v>0</v>
      </c>
      <c r="H10335" s="1">
        <v>3</v>
      </c>
      <c r="I10335" s="15">
        <v>0.5</v>
      </c>
      <c r="J10335">
        <f t="shared" si="161"/>
        <v>40</v>
      </c>
    </row>
    <row r="10336" spans="1:10" x14ac:dyDescent="0.3">
      <c r="A10336" t="s">
        <v>10249</v>
      </c>
      <c r="C10336" s="18">
        <v>398.93185161250466</v>
      </c>
      <c r="D10336" s="1"/>
      <c r="E10336" s="1">
        <v>5</v>
      </c>
      <c r="F10336" s="1">
        <v>2</v>
      </c>
      <c r="G10336" s="1">
        <v>0</v>
      </c>
      <c r="H10336" s="1">
        <v>3</v>
      </c>
      <c r="I10336" s="15">
        <v>0.4</v>
      </c>
      <c r="J10336">
        <f t="shared" si="161"/>
        <v>40</v>
      </c>
    </row>
    <row r="10337" spans="1:10" x14ac:dyDescent="0.3">
      <c r="A10337" t="s">
        <v>10102</v>
      </c>
      <c r="C10337" s="18">
        <v>398.93170675178902</v>
      </c>
      <c r="D10337" s="1"/>
      <c r="E10337" s="1">
        <v>3</v>
      </c>
      <c r="F10337" s="1">
        <v>1</v>
      </c>
      <c r="G10337" s="1">
        <v>1</v>
      </c>
      <c r="H10337" s="1">
        <v>1</v>
      </c>
      <c r="I10337" s="15">
        <v>0.5</v>
      </c>
      <c r="J10337">
        <f t="shared" si="161"/>
        <v>40</v>
      </c>
    </row>
    <row r="10338" spans="1:10" x14ac:dyDescent="0.3">
      <c r="A10338" t="s">
        <v>10103</v>
      </c>
      <c r="C10338" s="18">
        <v>398.92613835040015</v>
      </c>
      <c r="D10338" s="1"/>
      <c r="E10338" s="1">
        <v>8</v>
      </c>
      <c r="F10338" s="1">
        <v>4</v>
      </c>
      <c r="G10338" s="1">
        <v>0</v>
      </c>
      <c r="H10338" s="1">
        <v>4</v>
      </c>
      <c r="I10338" s="15">
        <v>0.5</v>
      </c>
      <c r="J10338">
        <f t="shared" si="161"/>
        <v>40</v>
      </c>
    </row>
    <row r="10339" spans="1:10" x14ac:dyDescent="0.3">
      <c r="A10339" t="s">
        <v>10104</v>
      </c>
      <c r="C10339" s="18">
        <v>398.92037414525532</v>
      </c>
      <c r="D10339" s="1"/>
      <c r="E10339" s="1">
        <v>6</v>
      </c>
      <c r="F10339" s="1">
        <v>3</v>
      </c>
      <c r="G10339" s="1">
        <v>0</v>
      </c>
      <c r="H10339" s="1">
        <v>3</v>
      </c>
      <c r="I10339" s="15">
        <v>0.5</v>
      </c>
      <c r="J10339">
        <f t="shared" si="161"/>
        <v>40</v>
      </c>
    </row>
    <row r="10340" spans="1:10" x14ac:dyDescent="0.3">
      <c r="A10340" t="s">
        <v>10105</v>
      </c>
      <c r="C10340" s="18">
        <v>398.9145009293494</v>
      </c>
      <c r="D10340" s="1"/>
      <c r="E10340" s="1">
        <v>5</v>
      </c>
      <c r="F10340" s="1">
        <v>2</v>
      </c>
      <c r="G10340" s="1">
        <v>1</v>
      </c>
      <c r="H10340" s="1">
        <v>2</v>
      </c>
      <c r="I10340" s="15">
        <v>0.5</v>
      </c>
      <c r="J10340">
        <f t="shared" si="161"/>
        <v>40</v>
      </c>
    </row>
    <row r="10341" spans="1:10" x14ac:dyDescent="0.3">
      <c r="A10341" t="s">
        <v>10106</v>
      </c>
      <c r="C10341" s="18">
        <v>398.91289655381763</v>
      </c>
      <c r="D10341" s="1"/>
      <c r="E10341" s="1">
        <v>5</v>
      </c>
      <c r="F10341" s="1">
        <v>2</v>
      </c>
      <c r="G10341" s="1">
        <v>1</v>
      </c>
      <c r="H10341" s="1">
        <v>2</v>
      </c>
      <c r="I10341" s="15">
        <v>0.5</v>
      </c>
      <c r="J10341">
        <f t="shared" si="161"/>
        <v>40</v>
      </c>
    </row>
    <row r="10342" spans="1:10" x14ac:dyDescent="0.3">
      <c r="A10342" t="s">
        <v>10107</v>
      </c>
      <c r="C10342" s="18">
        <v>398.90768363975678</v>
      </c>
      <c r="D10342" s="1"/>
      <c r="E10342" s="1">
        <v>3</v>
      </c>
      <c r="F10342" s="1">
        <v>1</v>
      </c>
      <c r="G10342" s="1">
        <v>1</v>
      </c>
      <c r="H10342" s="1">
        <v>1</v>
      </c>
      <c r="I10342" s="15">
        <v>0.5</v>
      </c>
      <c r="J10342">
        <f t="shared" si="161"/>
        <v>40</v>
      </c>
    </row>
    <row r="10343" spans="1:10" x14ac:dyDescent="0.3">
      <c r="A10343" t="s">
        <v>10108</v>
      </c>
      <c r="C10343" s="18">
        <v>398.9070322992589</v>
      </c>
      <c r="D10343" s="1"/>
      <c r="E10343" s="1">
        <v>8</v>
      </c>
      <c r="F10343" s="1">
        <v>4</v>
      </c>
      <c r="G10343" s="1">
        <v>0</v>
      </c>
      <c r="H10343" s="1">
        <v>4</v>
      </c>
      <c r="I10343" s="15">
        <v>0.5</v>
      </c>
      <c r="J10343">
        <f t="shared" si="161"/>
        <v>40</v>
      </c>
    </row>
    <row r="10344" spans="1:10" x14ac:dyDescent="0.3">
      <c r="A10344" t="s">
        <v>10109</v>
      </c>
      <c r="C10344" s="18">
        <v>398.90107689643395</v>
      </c>
      <c r="D10344" s="1"/>
      <c r="E10344" s="1">
        <v>2</v>
      </c>
      <c r="F10344" s="1">
        <v>1</v>
      </c>
      <c r="G10344" s="1">
        <v>0</v>
      </c>
      <c r="H10344" s="1">
        <v>1</v>
      </c>
      <c r="I10344" s="15">
        <v>0.5</v>
      </c>
      <c r="J10344">
        <f t="shared" si="161"/>
        <v>40</v>
      </c>
    </row>
    <row r="10345" spans="1:10" x14ac:dyDescent="0.3">
      <c r="A10345" t="s">
        <v>10110</v>
      </c>
      <c r="C10345" s="18">
        <v>398.89909980570451</v>
      </c>
      <c r="D10345" s="1"/>
      <c r="E10345" s="1">
        <v>5</v>
      </c>
      <c r="F10345" s="1">
        <v>2</v>
      </c>
      <c r="G10345" s="1">
        <v>1</v>
      </c>
      <c r="H10345" s="1">
        <v>2</v>
      </c>
      <c r="I10345" s="15">
        <v>0.5</v>
      </c>
      <c r="J10345">
        <f t="shared" si="161"/>
        <v>40</v>
      </c>
    </row>
    <row r="10346" spans="1:10" x14ac:dyDescent="0.3">
      <c r="A10346" t="s">
        <v>10111</v>
      </c>
      <c r="C10346" s="18">
        <v>398.89835609645837</v>
      </c>
      <c r="D10346" s="1"/>
      <c r="E10346" s="1">
        <v>5</v>
      </c>
      <c r="F10346" s="1">
        <v>2</v>
      </c>
      <c r="G10346" s="1">
        <v>1</v>
      </c>
      <c r="H10346" s="1">
        <v>2</v>
      </c>
      <c r="I10346" s="15">
        <v>0.5</v>
      </c>
      <c r="J10346">
        <f t="shared" si="161"/>
        <v>40</v>
      </c>
    </row>
    <row r="10347" spans="1:10" x14ac:dyDescent="0.3">
      <c r="A10347" t="s">
        <v>10113</v>
      </c>
      <c r="C10347" s="18">
        <v>398.89587921318434</v>
      </c>
      <c r="D10347" s="1"/>
      <c r="E10347" s="1">
        <v>5</v>
      </c>
      <c r="F10347" s="1">
        <v>2</v>
      </c>
      <c r="G10347" s="1">
        <v>1</v>
      </c>
      <c r="H10347" s="1">
        <v>2</v>
      </c>
      <c r="I10347" s="15">
        <v>0.5</v>
      </c>
      <c r="J10347">
        <f t="shared" si="161"/>
        <v>40</v>
      </c>
    </row>
    <row r="10348" spans="1:10" x14ac:dyDescent="0.3">
      <c r="A10348" t="s">
        <v>10114</v>
      </c>
      <c r="C10348" s="18">
        <v>398.89263581886422</v>
      </c>
      <c r="D10348" s="1"/>
      <c r="E10348" s="1">
        <v>34</v>
      </c>
      <c r="F10348" s="1">
        <v>16</v>
      </c>
      <c r="G10348" s="1">
        <v>3</v>
      </c>
      <c r="H10348" s="1">
        <v>15</v>
      </c>
      <c r="I10348" s="15">
        <v>0.51470588235294112</v>
      </c>
      <c r="J10348">
        <f t="shared" si="161"/>
        <v>20</v>
      </c>
    </row>
    <row r="10349" spans="1:10" x14ac:dyDescent="0.3">
      <c r="A10349" t="s">
        <v>10115</v>
      </c>
      <c r="C10349" s="18">
        <v>398.89139639456567</v>
      </c>
      <c r="D10349" s="1"/>
      <c r="E10349" s="1">
        <v>4</v>
      </c>
      <c r="F10349" s="1">
        <v>2</v>
      </c>
      <c r="G10349" s="1">
        <v>0</v>
      </c>
      <c r="H10349" s="1">
        <v>2</v>
      </c>
      <c r="I10349" s="15">
        <v>0.5</v>
      </c>
      <c r="J10349">
        <f t="shared" si="161"/>
        <v>40</v>
      </c>
    </row>
    <row r="10350" spans="1:10" x14ac:dyDescent="0.3">
      <c r="A10350" t="s">
        <v>10116</v>
      </c>
      <c r="C10350" s="18">
        <v>398.8903260134303</v>
      </c>
      <c r="D10350" s="1"/>
      <c r="E10350" s="1">
        <v>6</v>
      </c>
      <c r="F10350" s="1">
        <v>3</v>
      </c>
      <c r="G10350" s="1">
        <v>0</v>
      </c>
      <c r="H10350" s="1">
        <v>3</v>
      </c>
      <c r="I10350" s="15">
        <v>0.5</v>
      </c>
      <c r="J10350">
        <f t="shared" si="161"/>
        <v>40</v>
      </c>
    </row>
    <row r="10351" spans="1:10" x14ac:dyDescent="0.3">
      <c r="A10351" t="s">
        <v>10117</v>
      </c>
      <c r="C10351" s="18">
        <v>398.88235203747007</v>
      </c>
      <c r="D10351" s="1"/>
      <c r="E10351" s="1">
        <v>15</v>
      </c>
      <c r="F10351" s="1">
        <v>7</v>
      </c>
      <c r="G10351" s="1">
        <v>0</v>
      </c>
      <c r="H10351" s="1">
        <v>8</v>
      </c>
      <c r="I10351" s="15">
        <v>0.46666666666666667</v>
      </c>
      <c r="J10351">
        <f t="shared" si="161"/>
        <v>40</v>
      </c>
    </row>
    <row r="10352" spans="1:10" x14ac:dyDescent="0.3">
      <c r="A10352" t="s">
        <v>10118</v>
      </c>
      <c r="C10352" s="18">
        <v>398.88207922653788</v>
      </c>
      <c r="D10352" s="1"/>
      <c r="E10352" s="1">
        <v>3</v>
      </c>
      <c r="F10352" s="1">
        <v>2</v>
      </c>
      <c r="G10352" s="1">
        <v>0</v>
      </c>
      <c r="H10352" s="1">
        <v>1</v>
      </c>
      <c r="I10352" s="15">
        <v>0.66666666666666663</v>
      </c>
      <c r="J10352">
        <f t="shared" si="161"/>
        <v>40</v>
      </c>
    </row>
    <row r="10353" spans="1:10" x14ac:dyDescent="0.3">
      <c r="A10353" t="s">
        <v>10119</v>
      </c>
      <c r="C10353" s="18">
        <v>398.87667888486527</v>
      </c>
      <c r="D10353" s="1"/>
      <c r="E10353" s="1">
        <v>3</v>
      </c>
      <c r="F10353" s="1">
        <v>1</v>
      </c>
      <c r="G10353" s="1">
        <v>1</v>
      </c>
      <c r="H10353" s="1">
        <v>1</v>
      </c>
      <c r="I10353" s="15">
        <v>0.5</v>
      </c>
      <c r="J10353">
        <f t="shared" si="161"/>
        <v>40</v>
      </c>
    </row>
    <row r="10354" spans="1:10" x14ac:dyDescent="0.3">
      <c r="A10354" t="s">
        <v>10120</v>
      </c>
      <c r="C10354" s="18">
        <v>398.87476452368713</v>
      </c>
      <c r="D10354" s="1"/>
      <c r="E10354" s="1">
        <v>3</v>
      </c>
      <c r="F10354" s="1">
        <v>2</v>
      </c>
      <c r="G10354" s="1">
        <v>0</v>
      </c>
      <c r="H10354" s="1">
        <v>1</v>
      </c>
      <c r="I10354" s="15">
        <v>0.66666666666666663</v>
      </c>
      <c r="J10354">
        <f t="shared" si="161"/>
        <v>40</v>
      </c>
    </row>
    <row r="10355" spans="1:10" x14ac:dyDescent="0.3">
      <c r="A10355" t="s">
        <v>10121</v>
      </c>
      <c r="C10355" s="18">
        <v>398.87182611305394</v>
      </c>
      <c r="D10355" s="1"/>
      <c r="E10355" s="1">
        <v>6</v>
      </c>
      <c r="F10355" s="1">
        <v>3</v>
      </c>
      <c r="G10355" s="1">
        <v>0</v>
      </c>
      <c r="H10355" s="1">
        <v>3</v>
      </c>
      <c r="I10355" s="15">
        <v>0.5</v>
      </c>
      <c r="J10355">
        <f t="shared" si="161"/>
        <v>40</v>
      </c>
    </row>
    <row r="10356" spans="1:10" x14ac:dyDescent="0.3">
      <c r="A10356" t="s">
        <v>10122</v>
      </c>
      <c r="C10356" s="18">
        <v>398.85546653287724</v>
      </c>
      <c r="D10356" s="1"/>
      <c r="E10356" s="1">
        <v>6</v>
      </c>
      <c r="F10356" s="1">
        <v>2</v>
      </c>
      <c r="G10356" s="1">
        <v>2</v>
      </c>
      <c r="H10356" s="1">
        <v>2</v>
      </c>
      <c r="I10356" s="15">
        <v>0.5</v>
      </c>
      <c r="J10356">
        <f t="shared" si="161"/>
        <v>40</v>
      </c>
    </row>
    <row r="10357" spans="1:10" x14ac:dyDescent="0.3">
      <c r="A10357" t="s">
        <v>10123</v>
      </c>
      <c r="C10357" s="18">
        <v>398.84782036971495</v>
      </c>
      <c r="D10357" s="1"/>
      <c r="E10357" s="1">
        <v>44</v>
      </c>
      <c r="F10357" s="1">
        <v>21</v>
      </c>
      <c r="G10357" s="1">
        <v>0</v>
      </c>
      <c r="H10357" s="1">
        <v>23</v>
      </c>
      <c r="I10357" s="15">
        <v>0.47727272727272729</v>
      </c>
      <c r="J10357">
        <f t="shared" si="161"/>
        <v>20</v>
      </c>
    </row>
    <row r="10358" spans="1:10" x14ac:dyDescent="0.3">
      <c r="A10358" t="s">
        <v>10124</v>
      </c>
      <c r="C10358" s="18">
        <v>398.84672967039035</v>
      </c>
      <c r="D10358" s="1"/>
      <c r="E10358" s="1">
        <v>11</v>
      </c>
      <c r="F10358" s="1">
        <v>5</v>
      </c>
      <c r="G10358" s="1">
        <v>1</v>
      </c>
      <c r="H10358" s="1">
        <v>5</v>
      </c>
      <c r="I10358" s="15">
        <v>0.5</v>
      </c>
      <c r="J10358">
        <f t="shared" si="161"/>
        <v>40</v>
      </c>
    </row>
    <row r="10359" spans="1:10" x14ac:dyDescent="0.3">
      <c r="A10359" t="s">
        <v>10125</v>
      </c>
      <c r="C10359" s="18">
        <v>398.84588761258573</v>
      </c>
      <c r="D10359" s="1"/>
      <c r="E10359" s="1">
        <v>9</v>
      </c>
      <c r="F10359" s="1">
        <v>5</v>
      </c>
      <c r="G10359" s="1">
        <v>0</v>
      </c>
      <c r="H10359" s="1">
        <v>4</v>
      </c>
      <c r="I10359" s="15">
        <v>0.55555555555555558</v>
      </c>
      <c r="J10359">
        <f t="shared" si="161"/>
        <v>40</v>
      </c>
    </row>
    <row r="10360" spans="1:10" x14ac:dyDescent="0.3">
      <c r="A10360" t="s">
        <v>10126</v>
      </c>
      <c r="C10360" s="18">
        <v>398.83567792171004</v>
      </c>
      <c r="D10360" s="1"/>
      <c r="E10360" s="1">
        <v>5</v>
      </c>
      <c r="F10360" s="1">
        <v>3</v>
      </c>
      <c r="G10360" s="1">
        <v>0</v>
      </c>
      <c r="H10360" s="1">
        <v>2</v>
      </c>
      <c r="I10360" s="15">
        <v>0.6</v>
      </c>
      <c r="J10360">
        <f t="shared" si="161"/>
        <v>40</v>
      </c>
    </row>
    <row r="10361" spans="1:10" x14ac:dyDescent="0.3">
      <c r="A10361" t="s">
        <v>10127</v>
      </c>
      <c r="C10361" s="18">
        <v>398.83038484133806</v>
      </c>
      <c r="D10361" s="1"/>
      <c r="E10361" s="1">
        <v>6</v>
      </c>
      <c r="F10361" s="1">
        <v>3</v>
      </c>
      <c r="G10361" s="1">
        <v>0</v>
      </c>
      <c r="H10361" s="1">
        <v>3</v>
      </c>
      <c r="I10361" s="15">
        <v>0.5</v>
      </c>
      <c r="J10361">
        <f t="shared" si="161"/>
        <v>40</v>
      </c>
    </row>
    <row r="10362" spans="1:10" x14ac:dyDescent="0.3">
      <c r="A10362" t="s">
        <v>10129</v>
      </c>
      <c r="C10362" s="18">
        <v>398.81629913944136</v>
      </c>
      <c r="D10362" s="1"/>
      <c r="E10362" s="1">
        <v>3</v>
      </c>
      <c r="F10362" s="1">
        <v>1</v>
      </c>
      <c r="G10362" s="1">
        <v>1</v>
      </c>
      <c r="H10362" s="1">
        <v>1</v>
      </c>
      <c r="I10362" s="15">
        <v>0.5</v>
      </c>
      <c r="J10362">
        <f t="shared" si="161"/>
        <v>40</v>
      </c>
    </row>
    <row r="10363" spans="1:10" x14ac:dyDescent="0.3">
      <c r="A10363" t="s">
        <v>10130</v>
      </c>
      <c r="C10363" s="18">
        <v>398.81384433314554</v>
      </c>
      <c r="D10363" s="1"/>
      <c r="E10363" s="1">
        <v>3</v>
      </c>
      <c r="F10363" s="1">
        <v>1</v>
      </c>
      <c r="G10363" s="1">
        <v>1</v>
      </c>
      <c r="H10363" s="1">
        <v>1</v>
      </c>
      <c r="I10363" s="15">
        <v>0.5</v>
      </c>
      <c r="J10363">
        <f t="shared" si="161"/>
        <v>40</v>
      </c>
    </row>
    <row r="10364" spans="1:10" x14ac:dyDescent="0.3">
      <c r="A10364" t="s">
        <v>10131</v>
      </c>
      <c r="C10364" s="18">
        <v>398.81194312139951</v>
      </c>
      <c r="D10364" s="1"/>
      <c r="E10364" s="1">
        <v>3</v>
      </c>
      <c r="F10364" s="1">
        <v>1</v>
      </c>
      <c r="G10364" s="1">
        <v>1</v>
      </c>
      <c r="H10364" s="1">
        <v>1</v>
      </c>
      <c r="I10364" s="15">
        <v>0.5</v>
      </c>
      <c r="J10364">
        <f t="shared" si="161"/>
        <v>40</v>
      </c>
    </row>
    <row r="10365" spans="1:10" x14ac:dyDescent="0.3">
      <c r="A10365" t="s">
        <v>10132</v>
      </c>
      <c r="C10365" s="18">
        <v>398.81055089629427</v>
      </c>
      <c r="D10365" s="1"/>
      <c r="E10365" s="1">
        <v>8</v>
      </c>
      <c r="F10365" s="1">
        <v>4</v>
      </c>
      <c r="G10365" s="1">
        <v>0</v>
      </c>
      <c r="H10365" s="1">
        <v>4</v>
      </c>
      <c r="I10365" s="15">
        <v>0.5</v>
      </c>
      <c r="J10365">
        <f t="shared" si="161"/>
        <v>40</v>
      </c>
    </row>
    <row r="10366" spans="1:10" x14ac:dyDescent="0.3">
      <c r="A10366" t="s">
        <v>10133</v>
      </c>
      <c r="C10366" s="18">
        <v>398.81021523539312</v>
      </c>
      <c r="D10366" s="1"/>
      <c r="E10366" s="1">
        <v>2</v>
      </c>
      <c r="F10366" s="1">
        <v>1</v>
      </c>
      <c r="G10366" s="1">
        <v>0</v>
      </c>
      <c r="H10366" s="1">
        <v>1</v>
      </c>
      <c r="I10366" s="15">
        <v>0.5</v>
      </c>
      <c r="J10366">
        <f t="shared" si="161"/>
        <v>40</v>
      </c>
    </row>
    <row r="10367" spans="1:10" x14ac:dyDescent="0.3">
      <c r="A10367" t="s">
        <v>10134</v>
      </c>
      <c r="C10367" s="18">
        <v>398.80787670280034</v>
      </c>
      <c r="D10367" s="1"/>
      <c r="E10367" s="1">
        <v>5</v>
      </c>
      <c r="F10367" s="1">
        <v>3</v>
      </c>
      <c r="G10367" s="1">
        <v>0</v>
      </c>
      <c r="H10367" s="1">
        <v>2</v>
      </c>
      <c r="I10367" s="15">
        <v>0.6</v>
      </c>
      <c r="J10367">
        <f t="shared" si="161"/>
        <v>40</v>
      </c>
    </row>
    <row r="10368" spans="1:10" x14ac:dyDescent="0.3">
      <c r="A10368" t="s">
        <v>10135</v>
      </c>
      <c r="C10368" s="18">
        <v>398.80233617592256</v>
      </c>
      <c r="D10368" s="1"/>
      <c r="E10368" s="1">
        <v>25</v>
      </c>
      <c r="F10368" s="1">
        <v>10</v>
      </c>
      <c r="G10368" s="1">
        <v>3</v>
      </c>
      <c r="H10368" s="1">
        <v>12</v>
      </c>
      <c r="I10368" s="15">
        <v>0.46</v>
      </c>
      <c r="J10368">
        <f t="shared" si="161"/>
        <v>40</v>
      </c>
    </row>
    <row r="10369" spans="1:10" x14ac:dyDescent="0.3">
      <c r="A10369" t="s">
        <v>10136</v>
      </c>
      <c r="C10369" s="18">
        <v>398.79942599201382</v>
      </c>
      <c r="D10369" s="1"/>
      <c r="E10369" s="1">
        <v>15</v>
      </c>
      <c r="F10369" s="1">
        <v>7</v>
      </c>
      <c r="G10369" s="1">
        <v>0</v>
      </c>
      <c r="H10369" s="1">
        <v>8</v>
      </c>
      <c r="I10369" s="15">
        <v>0.46666666666666667</v>
      </c>
      <c r="J10369">
        <f t="shared" si="161"/>
        <v>40</v>
      </c>
    </row>
    <row r="10370" spans="1:10" x14ac:dyDescent="0.3">
      <c r="A10370" t="s">
        <v>10138</v>
      </c>
      <c r="C10370" s="18">
        <v>398.78892390154527</v>
      </c>
      <c r="D10370" s="1"/>
      <c r="E10370" s="1">
        <v>5</v>
      </c>
      <c r="F10370" s="1">
        <v>2</v>
      </c>
      <c r="G10370" s="1">
        <v>0</v>
      </c>
      <c r="H10370" s="1">
        <v>3</v>
      </c>
      <c r="I10370" s="15">
        <v>0.4</v>
      </c>
      <c r="J10370">
        <f t="shared" si="161"/>
        <v>40</v>
      </c>
    </row>
    <row r="10371" spans="1:10" x14ac:dyDescent="0.3">
      <c r="A10371" s="21" t="s">
        <v>10139</v>
      </c>
      <c r="C10371" s="18">
        <v>398.78025628543219</v>
      </c>
      <c r="D10371" s="1"/>
      <c r="E10371" s="1">
        <v>8</v>
      </c>
      <c r="F10371" s="1">
        <v>4</v>
      </c>
      <c r="G10371" s="1">
        <v>0</v>
      </c>
      <c r="H10371" s="1">
        <v>4</v>
      </c>
      <c r="I10371" s="15">
        <v>0.5</v>
      </c>
      <c r="J10371">
        <f t="shared" si="161"/>
        <v>40</v>
      </c>
    </row>
    <row r="10372" spans="1:10" x14ac:dyDescent="0.3">
      <c r="A10372" t="s">
        <v>10239</v>
      </c>
      <c r="C10372" s="18">
        <v>398.77399616491675</v>
      </c>
      <c r="D10372" s="1"/>
      <c r="E10372" s="1">
        <v>3</v>
      </c>
      <c r="F10372" s="1">
        <v>1</v>
      </c>
      <c r="G10372" s="1">
        <v>0</v>
      </c>
      <c r="H10372" s="1">
        <v>2</v>
      </c>
      <c r="I10372" s="15">
        <v>0.33333333333333331</v>
      </c>
      <c r="J10372">
        <f t="shared" ref="J10372:J10435" si="162">IF(E10372&lt;=30,40,20)</f>
        <v>40</v>
      </c>
    </row>
    <row r="10373" spans="1:10" x14ac:dyDescent="0.3">
      <c r="A10373" t="s">
        <v>10140</v>
      </c>
      <c r="C10373" s="18">
        <v>398.77284911000118</v>
      </c>
      <c r="D10373" s="1"/>
      <c r="E10373" s="1">
        <v>6</v>
      </c>
      <c r="F10373" s="1">
        <v>3</v>
      </c>
      <c r="G10373" s="1">
        <v>0</v>
      </c>
      <c r="H10373" s="1">
        <v>3</v>
      </c>
      <c r="I10373" s="15">
        <v>0.5</v>
      </c>
      <c r="J10373">
        <f t="shared" si="162"/>
        <v>40</v>
      </c>
    </row>
    <row r="10374" spans="1:10" x14ac:dyDescent="0.3">
      <c r="A10374" t="s">
        <v>10141</v>
      </c>
      <c r="C10374" s="18">
        <v>398.76622095427655</v>
      </c>
      <c r="D10374" s="1"/>
      <c r="E10374" s="1">
        <v>8</v>
      </c>
      <c r="F10374" s="1">
        <v>4</v>
      </c>
      <c r="G10374" s="1">
        <v>0</v>
      </c>
      <c r="H10374" s="1">
        <v>4</v>
      </c>
      <c r="I10374" s="15">
        <v>0.5</v>
      </c>
      <c r="J10374">
        <f t="shared" si="162"/>
        <v>40</v>
      </c>
    </row>
    <row r="10375" spans="1:10" x14ac:dyDescent="0.3">
      <c r="A10375" t="s">
        <v>10142</v>
      </c>
      <c r="C10375" s="18">
        <v>398.76143171016037</v>
      </c>
      <c r="D10375" s="1"/>
      <c r="E10375" s="1">
        <v>5</v>
      </c>
      <c r="F10375" s="1">
        <v>2</v>
      </c>
      <c r="G10375" s="1">
        <v>0</v>
      </c>
      <c r="H10375" s="1">
        <v>3</v>
      </c>
      <c r="I10375" s="15">
        <v>0.4</v>
      </c>
      <c r="J10375">
        <f t="shared" si="162"/>
        <v>40</v>
      </c>
    </row>
    <row r="10376" spans="1:10" x14ac:dyDescent="0.3">
      <c r="A10376" t="s">
        <v>10143</v>
      </c>
      <c r="C10376" s="18">
        <v>398.75789952189598</v>
      </c>
      <c r="D10376" s="1"/>
      <c r="E10376" s="1">
        <v>12</v>
      </c>
      <c r="F10376" s="1">
        <v>6</v>
      </c>
      <c r="G10376" s="1">
        <v>0</v>
      </c>
      <c r="H10376" s="1">
        <v>6</v>
      </c>
      <c r="I10376" s="15">
        <v>0.5</v>
      </c>
      <c r="J10376">
        <f t="shared" si="162"/>
        <v>40</v>
      </c>
    </row>
    <row r="10377" spans="1:10" x14ac:dyDescent="0.3">
      <c r="A10377" t="s">
        <v>10144</v>
      </c>
      <c r="C10377" s="18">
        <v>398.7551223781083</v>
      </c>
      <c r="D10377" s="1"/>
      <c r="E10377" s="1">
        <v>16</v>
      </c>
      <c r="F10377" s="1">
        <v>7</v>
      </c>
      <c r="G10377" s="1">
        <v>2</v>
      </c>
      <c r="H10377" s="1">
        <v>7</v>
      </c>
      <c r="I10377" s="15">
        <v>0.5</v>
      </c>
      <c r="J10377">
        <f t="shared" si="162"/>
        <v>40</v>
      </c>
    </row>
    <row r="10378" spans="1:10" x14ac:dyDescent="0.3">
      <c r="A10378" t="s">
        <v>10406</v>
      </c>
      <c r="C10378" s="18">
        <v>398.75291212439947</v>
      </c>
      <c r="D10378" s="1"/>
      <c r="E10378" s="1">
        <v>5</v>
      </c>
      <c r="F10378" s="1">
        <v>2</v>
      </c>
      <c r="G10378" s="1">
        <v>0</v>
      </c>
      <c r="H10378" s="1">
        <v>3</v>
      </c>
      <c r="I10378" s="15">
        <v>0.4</v>
      </c>
      <c r="J10378">
        <f t="shared" si="162"/>
        <v>40</v>
      </c>
    </row>
    <row r="10379" spans="1:10" x14ac:dyDescent="0.3">
      <c r="A10379" t="s">
        <v>10145</v>
      </c>
      <c r="C10379" s="18">
        <v>398.75114646571984</v>
      </c>
      <c r="D10379" s="1"/>
      <c r="E10379" s="1">
        <v>2</v>
      </c>
      <c r="F10379" s="1">
        <v>1</v>
      </c>
      <c r="G10379" s="1">
        <v>0</v>
      </c>
      <c r="H10379" s="1">
        <v>1</v>
      </c>
      <c r="I10379" s="15">
        <v>0.5</v>
      </c>
      <c r="J10379">
        <f t="shared" si="162"/>
        <v>40</v>
      </c>
    </row>
    <row r="10380" spans="1:10" x14ac:dyDescent="0.3">
      <c r="A10380" t="s">
        <v>10146</v>
      </c>
      <c r="C10380" s="18">
        <v>398.75032234763637</v>
      </c>
      <c r="D10380" s="1"/>
      <c r="E10380" s="1">
        <v>6</v>
      </c>
      <c r="F10380" s="1">
        <v>3</v>
      </c>
      <c r="G10380" s="1">
        <v>0</v>
      </c>
      <c r="H10380" s="1">
        <v>3</v>
      </c>
      <c r="I10380" s="15">
        <v>0.5</v>
      </c>
      <c r="J10380">
        <f t="shared" si="162"/>
        <v>40</v>
      </c>
    </row>
    <row r="10381" spans="1:10" x14ac:dyDescent="0.3">
      <c r="A10381" t="s">
        <v>10147</v>
      </c>
      <c r="C10381" s="18">
        <v>398.73643072504905</v>
      </c>
      <c r="D10381" s="1"/>
      <c r="E10381" s="1">
        <v>3</v>
      </c>
      <c r="F10381" s="1">
        <v>1</v>
      </c>
      <c r="G10381" s="1">
        <v>1</v>
      </c>
      <c r="H10381" s="1">
        <v>1</v>
      </c>
      <c r="I10381" s="15">
        <v>0.5</v>
      </c>
      <c r="J10381">
        <f t="shared" si="162"/>
        <v>40</v>
      </c>
    </row>
    <row r="10382" spans="1:10" x14ac:dyDescent="0.3">
      <c r="A10382" t="s">
        <v>10148</v>
      </c>
      <c r="C10382" s="18">
        <v>398.73240264197932</v>
      </c>
      <c r="D10382" s="1"/>
      <c r="E10382" s="1">
        <v>2</v>
      </c>
      <c r="F10382" s="1">
        <v>1</v>
      </c>
      <c r="G10382" s="1">
        <v>0</v>
      </c>
      <c r="H10382" s="1">
        <v>1</v>
      </c>
      <c r="I10382" s="15">
        <v>0.5</v>
      </c>
      <c r="J10382">
        <f t="shared" si="162"/>
        <v>40</v>
      </c>
    </row>
    <row r="10383" spans="1:10" x14ac:dyDescent="0.3">
      <c r="A10383" t="s">
        <v>10149</v>
      </c>
      <c r="C10383" s="18">
        <v>398.72154365893192</v>
      </c>
      <c r="D10383" s="1"/>
      <c r="E10383" s="1">
        <v>6</v>
      </c>
      <c r="F10383" s="1">
        <v>3</v>
      </c>
      <c r="G10383" s="1">
        <v>0</v>
      </c>
      <c r="H10383" s="1">
        <v>3</v>
      </c>
      <c r="I10383" s="15">
        <v>0.5</v>
      </c>
      <c r="J10383">
        <f t="shared" si="162"/>
        <v>40</v>
      </c>
    </row>
    <row r="10384" spans="1:10" x14ac:dyDescent="0.3">
      <c r="A10384" t="s">
        <v>10150</v>
      </c>
      <c r="C10384" s="18">
        <v>398.72057950310023</v>
      </c>
      <c r="D10384" s="1"/>
      <c r="E10384" s="1">
        <v>4</v>
      </c>
      <c r="F10384" s="1">
        <v>2</v>
      </c>
      <c r="G10384" s="1">
        <v>0</v>
      </c>
      <c r="H10384" s="1">
        <v>2</v>
      </c>
      <c r="I10384" s="15">
        <v>0.5</v>
      </c>
      <c r="J10384">
        <f t="shared" si="162"/>
        <v>40</v>
      </c>
    </row>
    <row r="10385" spans="1:10" x14ac:dyDescent="0.3">
      <c r="A10385" t="s">
        <v>10152</v>
      </c>
      <c r="C10385" s="18">
        <v>398.71160422024388</v>
      </c>
      <c r="D10385" s="1"/>
      <c r="E10385" s="1">
        <v>2</v>
      </c>
      <c r="F10385" s="1">
        <v>1</v>
      </c>
      <c r="G10385" s="1">
        <v>0</v>
      </c>
      <c r="H10385" s="1">
        <v>1</v>
      </c>
      <c r="I10385" s="15">
        <v>0.5</v>
      </c>
      <c r="J10385">
        <f t="shared" si="162"/>
        <v>40</v>
      </c>
    </row>
    <row r="10386" spans="1:10" x14ac:dyDescent="0.3">
      <c r="A10386" t="s">
        <v>10153</v>
      </c>
      <c r="C10386" s="18">
        <v>398.70835511378692</v>
      </c>
      <c r="D10386" s="1"/>
      <c r="E10386" s="1">
        <v>3</v>
      </c>
      <c r="F10386" s="1">
        <v>1</v>
      </c>
      <c r="G10386" s="1">
        <v>1</v>
      </c>
      <c r="H10386" s="1">
        <v>1</v>
      </c>
      <c r="I10386" s="15">
        <v>0.5</v>
      </c>
      <c r="J10386">
        <f t="shared" si="162"/>
        <v>40</v>
      </c>
    </row>
    <row r="10387" spans="1:10" x14ac:dyDescent="0.3">
      <c r="A10387" t="s">
        <v>10155</v>
      </c>
      <c r="C10387" s="18">
        <v>398.68658020973055</v>
      </c>
      <c r="D10387" s="1"/>
      <c r="E10387" s="1">
        <v>30</v>
      </c>
      <c r="F10387" s="1">
        <v>13</v>
      </c>
      <c r="G10387" s="1">
        <v>1</v>
      </c>
      <c r="H10387" s="1">
        <v>16</v>
      </c>
      <c r="I10387" s="15">
        <v>0.45</v>
      </c>
      <c r="J10387">
        <f t="shared" si="162"/>
        <v>40</v>
      </c>
    </row>
    <row r="10388" spans="1:10" x14ac:dyDescent="0.3">
      <c r="A10388" t="s">
        <v>10156</v>
      </c>
      <c r="C10388" s="18">
        <v>398.68232212407503</v>
      </c>
      <c r="D10388" s="1"/>
      <c r="E10388" s="1">
        <v>6</v>
      </c>
      <c r="F10388" s="1">
        <v>3</v>
      </c>
      <c r="G10388" s="1">
        <v>0</v>
      </c>
      <c r="H10388" s="1">
        <v>3</v>
      </c>
      <c r="I10388" s="15">
        <v>0.5</v>
      </c>
      <c r="J10388">
        <f t="shared" si="162"/>
        <v>40</v>
      </c>
    </row>
    <row r="10389" spans="1:10" x14ac:dyDescent="0.3">
      <c r="A10389" t="s">
        <v>10158</v>
      </c>
      <c r="C10389" s="18">
        <v>398.67949795141215</v>
      </c>
      <c r="D10389" s="1"/>
      <c r="E10389" s="1">
        <v>3</v>
      </c>
      <c r="F10389" s="1">
        <v>1</v>
      </c>
      <c r="G10389" s="1">
        <v>0</v>
      </c>
      <c r="H10389" s="1">
        <v>2</v>
      </c>
      <c r="I10389" s="15">
        <v>0.33333333333333331</v>
      </c>
      <c r="J10389">
        <f t="shared" si="162"/>
        <v>40</v>
      </c>
    </row>
    <row r="10390" spans="1:10" x14ac:dyDescent="0.3">
      <c r="A10390" t="s">
        <v>10159</v>
      </c>
      <c r="C10390" s="18">
        <v>398.67777944887121</v>
      </c>
      <c r="D10390" s="1"/>
      <c r="E10390" s="1">
        <v>31</v>
      </c>
      <c r="F10390" s="1">
        <v>16</v>
      </c>
      <c r="G10390" s="1">
        <v>1</v>
      </c>
      <c r="H10390" s="1">
        <v>14</v>
      </c>
      <c r="I10390" s="15">
        <v>0.532258064516129</v>
      </c>
      <c r="J10390">
        <f t="shared" si="162"/>
        <v>20</v>
      </c>
    </row>
    <row r="10391" spans="1:10" x14ac:dyDescent="0.3">
      <c r="A10391" t="s">
        <v>10160</v>
      </c>
      <c r="C10391" s="18">
        <v>398.67452046767193</v>
      </c>
      <c r="D10391" s="1"/>
      <c r="E10391" s="1">
        <v>8</v>
      </c>
      <c r="F10391" s="1">
        <v>4</v>
      </c>
      <c r="G10391" s="1">
        <v>0</v>
      </c>
      <c r="H10391" s="1">
        <v>4</v>
      </c>
      <c r="I10391" s="15">
        <v>0.5</v>
      </c>
      <c r="J10391">
        <f t="shared" si="162"/>
        <v>40</v>
      </c>
    </row>
    <row r="10392" spans="1:10" x14ac:dyDescent="0.3">
      <c r="A10392" t="s">
        <v>10161</v>
      </c>
      <c r="C10392" s="18">
        <v>398.67241725246095</v>
      </c>
      <c r="D10392" s="1"/>
      <c r="E10392" s="1">
        <v>10</v>
      </c>
      <c r="F10392" s="1">
        <v>5</v>
      </c>
      <c r="G10392" s="1">
        <v>0</v>
      </c>
      <c r="H10392" s="1">
        <v>5</v>
      </c>
      <c r="I10392" s="15">
        <v>0.5</v>
      </c>
      <c r="J10392">
        <f t="shared" si="162"/>
        <v>40</v>
      </c>
    </row>
    <row r="10393" spans="1:10" x14ac:dyDescent="0.3">
      <c r="A10393" t="s">
        <v>18806</v>
      </c>
      <c r="C10393" s="18">
        <v>398.67079356356192</v>
      </c>
      <c r="D10393" s="1"/>
      <c r="E10393" s="1">
        <v>63</v>
      </c>
      <c r="F10393" s="1">
        <v>23</v>
      </c>
      <c r="G10393" s="1">
        <v>1</v>
      </c>
      <c r="H10393" s="1">
        <v>39</v>
      </c>
      <c r="I10393" s="15">
        <v>0.37301587301587302</v>
      </c>
      <c r="J10393">
        <f t="shared" si="162"/>
        <v>20</v>
      </c>
    </row>
    <row r="10394" spans="1:10" x14ac:dyDescent="0.3">
      <c r="A10394" t="s">
        <v>10162</v>
      </c>
      <c r="C10394" s="18">
        <v>398.66423944411576</v>
      </c>
      <c r="D10394" s="1"/>
      <c r="E10394" s="1">
        <v>5</v>
      </c>
      <c r="F10394" s="1">
        <v>2</v>
      </c>
      <c r="G10394" s="1">
        <v>0</v>
      </c>
      <c r="H10394" s="1">
        <v>3</v>
      </c>
      <c r="I10394" s="15">
        <v>0.4</v>
      </c>
      <c r="J10394">
        <f t="shared" si="162"/>
        <v>40</v>
      </c>
    </row>
    <row r="10395" spans="1:10" x14ac:dyDescent="0.3">
      <c r="A10395" t="s">
        <v>10163</v>
      </c>
      <c r="C10395" s="18">
        <v>398.65766930895273</v>
      </c>
      <c r="D10395" s="1"/>
      <c r="E10395" s="1">
        <v>11</v>
      </c>
      <c r="F10395" s="1">
        <v>5</v>
      </c>
      <c r="G10395" s="1">
        <v>1</v>
      </c>
      <c r="H10395" s="1">
        <v>5</v>
      </c>
      <c r="I10395" s="15">
        <v>0.5</v>
      </c>
      <c r="J10395">
        <f t="shared" si="162"/>
        <v>40</v>
      </c>
    </row>
    <row r="10396" spans="1:10" x14ac:dyDescent="0.3">
      <c r="A10396" t="s">
        <v>10164</v>
      </c>
      <c r="C10396" s="18">
        <v>398.6564959341564</v>
      </c>
      <c r="D10396" s="1"/>
      <c r="E10396" s="1">
        <v>6</v>
      </c>
      <c r="F10396" s="1">
        <v>3</v>
      </c>
      <c r="G10396" s="1">
        <v>0</v>
      </c>
      <c r="H10396" s="1">
        <v>3</v>
      </c>
      <c r="I10396" s="15">
        <v>0.5</v>
      </c>
      <c r="J10396">
        <f t="shared" si="162"/>
        <v>40</v>
      </c>
    </row>
    <row r="10397" spans="1:10" x14ac:dyDescent="0.3">
      <c r="A10397" t="s">
        <v>10165</v>
      </c>
      <c r="C10397" s="18">
        <v>398.6466190171879</v>
      </c>
      <c r="D10397" s="1"/>
      <c r="E10397" s="1">
        <v>2</v>
      </c>
      <c r="F10397" s="1">
        <v>1</v>
      </c>
      <c r="G10397" s="1">
        <v>0</v>
      </c>
      <c r="H10397" s="1">
        <v>1</v>
      </c>
      <c r="I10397" s="15">
        <v>0.5</v>
      </c>
      <c r="J10397">
        <f t="shared" si="162"/>
        <v>40</v>
      </c>
    </row>
    <row r="10398" spans="1:10" x14ac:dyDescent="0.3">
      <c r="A10398" t="s">
        <v>10166</v>
      </c>
      <c r="C10398" s="18">
        <v>398.64639324499745</v>
      </c>
      <c r="D10398" s="1"/>
      <c r="E10398" s="1">
        <v>3</v>
      </c>
      <c r="F10398" s="1">
        <v>1</v>
      </c>
      <c r="G10398" s="1">
        <v>1</v>
      </c>
      <c r="H10398" s="1">
        <v>1</v>
      </c>
      <c r="I10398" s="15">
        <v>0.5</v>
      </c>
      <c r="J10398">
        <f t="shared" si="162"/>
        <v>40</v>
      </c>
    </row>
    <row r="10399" spans="1:10" x14ac:dyDescent="0.3">
      <c r="A10399" t="s">
        <v>10167</v>
      </c>
      <c r="C10399" s="18">
        <v>398.63470286830545</v>
      </c>
      <c r="D10399" s="1"/>
      <c r="E10399" s="1">
        <v>15</v>
      </c>
      <c r="F10399" s="1">
        <v>6</v>
      </c>
      <c r="G10399" s="1">
        <v>0</v>
      </c>
      <c r="H10399" s="1">
        <v>9</v>
      </c>
      <c r="I10399" s="15">
        <v>0.4</v>
      </c>
      <c r="J10399">
        <f t="shared" si="162"/>
        <v>40</v>
      </c>
    </row>
    <row r="10400" spans="1:10" x14ac:dyDescent="0.3">
      <c r="A10400" t="s">
        <v>9966</v>
      </c>
      <c r="C10400" s="18">
        <v>398.62892086925456</v>
      </c>
      <c r="D10400" s="1"/>
      <c r="E10400" s="1">
        <v>6</v>
      </c>
      <c r="F10400" s="1">
        <v>3</v>
      </c>
      <c r="G10400" s="1">
        <v>0</v>
      </c>
      <c r="H10400" s="1">
        <v>3</v>
      </c>
      <c r="I10400" s="15">
        <v>0.5</v>
      </c>
      <c r="J10400">
        <f t="shared" si="162"/>
        <v>40</v>
      </c>
    </row>
    <row r="10401" spans="1:10" x14ac:dyDescent="0.3">
      <c r="A10401" t="s">
        <v>10168</v>
      </c>
      <c r="C10401" s="18">
        <v>398.62447644023945</v>
      </c>
      <c r="D10401" s="1"/>
      <c r="E10401" s="1">
        <v>3</v>
      </c>
      <c r="F10401" s="1">
        <v>1</v>
      </c>
      <c r="G10401" s="1">
        <v>1</v>
      </c>
      <c r="H10401" s="1">
        <v>1</v>
      </c>
      <c r="I10401" s="15">
        <v>0.5</v>
      </c>
      <c r="J10401">
        <f t="shared" si="162"/>
        <v>40</v>
      </c>
    </row>
    <row r="10402" spans="1:10" x14ac:dyDescent="0.3">
      <c r="A10402" t="s">
        <v>10169</v>
      </c>
      <c r="C10402" s="18">
        <v>398.62129800263074</v>
      </c>
      <c r="D10402" s="1"/>
      <c r="E10402" s="1">
        <v>18</v>
      </c>
      <c r="F10402" s="1">
        <v>7</v>
      </c>
      <c r="G10402" s="1">
        <v>0</v>
      </c>
      <c r="H10402" s="1">
        <v>11</v>
      </c>
      <c r="I10402" s="15">
        <v>0.3888888888888889</v>
      </c>
      <c r="J10402">
        <f t="shared" si="162"/>
        <v>40</v>
      </c>
    </row>
    <row r="10403" spans="1:10" x14ac:dyDescent="0.3">
      <c r="A10403" t="s">
        <v>10170</v>
      </c>
      <c r="C10403" s="18">
        <v>398.62068292571996</v>
      </c>
      <c r="D10403" s="1"/>
      <c r="E10403" s="1">
        <v>20</v>
      </c>
      <c r="F10403" s="1">
        <v>10</v>
      </c>
      <c r="G10403" s="1">
        <v>0</v>
      </c>
      <c r="H10403" s="1">
        <v>10</v>
      </c>
      <c r="I10403" s="15">
        <v>0.5</v>
      </c>
      <c r="J10403">
        <f t="shared" si="162"/>
        <v>40</v>
      </c>
    </row>
    <row r="10404" spans="1:10" x14ac:dyDescent="0.3">
      <c r="A10404" t="s">
        <v>10461</v>
      </c>
      <c r="C10404" s="18">
        <v>398.61901410259054</v>
      </c>
      <c r="D10404" s="1"/>
      <c r="E10404" s="1">
        <v>9</v>
      </c>
      <c r="F10404" s="1">
        <v>4</v>
      </c>
      <c r="G10404" s="1">
        <v>0</v>
      </c>
      <c r="H10404" s="1">
        <v>5</v>
      </c>
      <c r="I10404" s="15">
        <v>0.44444444444444442</v>
      </c>
      <c r="J10404">
        <f t="shared" si="162"/>
        <v>40</v>
      </c>
    </row>
    <row r="10405" spans="1:10" x14ac:dyDescent="0.3">
      <c r="A10405" t="s">
        <v>10171</v>
      </c>
      <c r="C10405" s="18">
        <v>398.61589786359167</v>
      </c>
      <c r="D10405" s="1"/>
      <c r="E10405" s="1">
        <v>5</v>
      </c>
      <c r="F10405" s="1">
        <v>1</v>
      </c>
      <c r="G10405" s="1">
        <v>0</v>
      </c>
      <c r="H10405" s="1">
        <v>4</v>
      </c>
      <c r="I10405" s="15">
        <v>0.2</v>
      </c>
      <c r="J10405">
        <f t="shared" si="162"/>
        <v>40</v>
      </c>
    </row>
    <row r="10406" spans="1:10" x14ac:dyDescent="0.3">
      <c r="A10406" t="s">
        <v>10465</v>
      </c>
      <c r="C10406" s="18">
        <v>398.61461286808941</v>
      </c>
      <c r="D10406" s="1"/>
      <c r="E10406" s="1">
        <v>33</v>
      </c>
      <c r="F10406" s="1">
        <v>17</v>
      </c>
      <c r="G10406" s="1">
        <v>1</v>
      </c>
      <c r="H10406" s="1">
        <v>15</v>
      </c>
      <c r="I10406" s="15">
        <v>0.53030303030303028</v>
      </c>
      <c r="J10406">
        <f t="shared" si="162"/>
        <v>20</v>
      </c>
    </row>
    <row r="10407" spans="1:10" x14ac:dyDescent="0.3">
      <c r="A10407" t="s">
        <v>10172</v>
      </c>
      <c r="C10407" s="18">
        <v>398.60961027963657</v>
      </c>
      <c r="D10407" s="1"/>
      <c r="E10407" s="1">
        <v>2</v>
      </c>
      <c r="F10407" s="1">
        <v>1</v>
      </c>
      <c r="G10407" s="1">
        <v>0</v>
      </c>
      <c r="H10407" s="1">
        <v>1</v>
      </c>
      <c r="I10407" s="15">
        <v>0.5</v>
      </c>
      <c r="J10407">
        <f t="shared" si="162"/>
        <v>40</v>
      </c>
    </row>
    <row r="10408" spans="1:10" x14ac:dyDescent="0.3">
      <c r="A10408" t="s">
        <v>10173</v>
      </c>
      <c r="C10408" s="18">
        <v>398.58711632982693</v>
      </c>
      <c r="D10408" s="1"/>
      <c r="E10408" s="1">
        <v>19</v>
      </c>
      <c r="F10408" s="1">
        <v>9</v>
      </c>
      <c r="G10408" s="1">
        <v>0</v>
      </c>
      <c r="H10408" s="1">
        <v>10</v>
      </c>
      <c r="I10408" s="15">
        <v>0.47368421052631576</v>
      </c>
      <c r="J10408">
        <f t="shared" si="162"/>
        <v>40</v>
      </c>
    </row>
    <row r="10409" spans="1:10" x14ac:dyDescent="0.3">
      <c r="A10409" t="s">
        <v>10175</v>
      </c>
      <c r="C10409" s="18">
        <v>398.57166838354254</v>
      </c>
      <c r="D10409" s="1"/>
      <c r="E10409" s="1">
        <v>6</v>
      </c>
      <c r="F10409" s="1">
        <v>3</v>
      </c>
      <c r="G10409" s="1">
        <v>0</v>
      </c>
      <c r="H10409" s="1">
        <v>3</v>
      </c>
      <c r="I10409" s="15">
        <v>0.5</v>
      </c>
      <c r="J10409">
        <f t="shared" si="162"/>
        <v>40</v>
      </c>
    </row>
    <row r="10410" spans="1:10" x14ac:dyDescent="0.3">
      <c r="A10410" t="s">
        <v>10176</v>
      </c>
      <c r="C10410" s="18">
        <v>398.56222196217124</v>
      </c>
      <c r="D10410" s="1"/>
      <c r="E10410" s="1">
        <v>6</v>
      </c>
      <c r="F10410" s="1">
        <v>3</v>
      </c>
      <c r="G10410" s="1">
        <v>0</v>
      </c>
      <c r="H10410" s="1">
        <v>3</v>
      </c>
      <c r="I10410" s="15">
        <v>0.5</v>
      </c>
      <c r="J10410">
        <f t="shared" si="162"/>
        <v>40</v>
      </c>
    </row>
    <row r="10411" spans="1:10" x14ac:dyDescent="0.3">
      <c r="A10411" t="s">
        <v>10661</v>
      </c>
      <c r="C10411" s="18">
        <v>398.5444854612075</v>
      </c>
      <c r="D10411" s="1"/>
      <c r="E10411" s="1">
        <v>79</v>
      </c>
      <c r="F10411" s="1">
        <v>41</v>
      </c>
      <c r="G10411" s="1">
        <v>0</v>
      </c>
      <c r="H10411" s="1">
        <v>38</v>
      </c>
      <c r="I10411" s="15">
        <v>0.51898734177215189</v>
      </c>
      <c r="J10411">
        <f t="shared" si="162"/>
        <v>20</v>
      </c>
    </row>
    <row r="10412" spans="1:10" x14ac:dyDescent="0.3">
      <c r="A10412" t="s">
        <v>10177</v>
      </c>
      <c r="C10412" s="18">
        <v>398.5426976918157</v>
      </c>
      <c r="D10412" s="1"/>
      <c r="E10412" s="1">
        <v>44</v>
      </c>
      <c r="F10412" s="1">
        <v>24</v>
      </c>
      <c r="G10412" s="1">
        <v>0</v>
      </c>
      <c r="H10412" s="1">
        <v>20</v>
      </c>
      <c r="I10412" s="15">
        <v>0.54545454545454541</v>
      </c>
      <c r="J10412">
        <f t="shared" si="162"/>
        <v>20</v>
      </c>
    </row>
    <row r="10413" spans="1:10" x14ac:dyDescent="0.3">
      <c r="A10413" t="s">
        <v>10178</v>
      </c>
      <c r="C10413" s="18">
        <v>398.53074811128778</v>
      </c>
      <c r="D10413" s="1"/>
      <c r="E10413" s="1">
        <v>2</v>
      </c>
      <c r="F10413" s="1">
        <v>1</v>
      </c>
      <c r="G10413" s="1">
        <v>0</v>
      </c>
      <c r="H10413" s="1">
        <v>1</v>
      </c>
      <c r="I10413" s="15">
        <v>0.5</v>
      </c>
      <c r="J10413">
        <f t="shared" si="162"/>
        <v>40</v>
      </c>
    </row>
    <row r="10414" spans="1:10" x14ac:dyDescent="0.3">
      <c r="A10414" t="s">
        <v>10180</v>
      </c>
      <c r="C10414" s="18">
        <v>398.52661753310099</v>
      </c>
      <c r="D10414" s="1"/>
      <c r="E10414" s="1">
        <v>11</v>
      </c>
      <c r="F10414" s="1">
        <v>6</v>
      </c>
      <c r="G10414" s="1">
        <v>0</v>
      </c>
      <c r="H10414" s="1">
        <v>5</v>
      </c>
      <c r="I10414" s="15">
        <v>0.54545454545454541</v>
      </c>
      <c r="J10414">
        <f t="shared" si="162"/>
        <v>40</v>
      </c>
    </row>
    <row r="10415" spans="1:10" x14ac:dyDescent="0.3">
      <c r="A10415" t="s">
        <v>10183</v>
      </c>
      <c r="C10415" s="18">
        <v>398.50782003458926</v>
      </c>
      <c r="D10415" s="1"/>
      <c r="E10415" s="1">
        <v>1</v>
      </c>
      <c r="F10415" s="1">
        <v>0</v>
      </c>
      <c r="G10415" s="1">
        <v>1</v>
      </c>
      <c r="H10415" s="1">
        <v>0</v>
      </c>
      <c r="I10415" s="15">
        <v>0.5</v>
      </c>
      <c r="J10415">
        <f t="shared" si="162"/>
        <v>40</v>
      </c>
    </row>
    <row r="10416" spans="1:10" x14ac:dyDescent="0.3">
      <c r="A10416" t="s">
        <v>10181</v>
      </c>
      <c r="C10416" s="18">
        <v>398.50588708495053</v>
      </c>
      <c r="D10416" s="1"/>
      <c r="E10416" s="1">
        <v>6</v>
      </c>
      <c r="F10416" s="1">
        <v>3</v>
      </c>
      <c r="G10416" s="1">
        <v>0</v>
      </c>
      <c r="H10416" s="1">
        <v>3</v>
      </c>
      <c r="I10416" s="15">
        <v>0.5</v>
      </c>
      <c r="J10416">
        <f t="shared" si="162"/>
        <v>40</v>
      </c>
    </row>
    <row r="10417" spans="1:10" x14ac:dyDescent="0.3">
      <c r="A10417" t="s">
        <v>10182</v>
      </c>
      <c r="C10417" s="18">
        <v>398.50177480707913</v>
      </c>
      <c r="D10417" s="1"/>
      <c r="E10417" s="1">
        <v>7</v>
      </c>
      <c r="F10417" s="1">
        <v>3</v>
      </c>
      <c r="G10417" s="1">
        <v>1</v>
      </c>
      <c r="H10417" s="1">
        <v>3</v>
      </c>
      <c r="I10417" s="15">
        <v>0.5</v>
      </c>
      <c r="J10417">
        <f t="shared" si="162"/>
        <v>40</v>
      </c>
    </row>
    <row r="10418" spans="1:10" x14ac:dyDescent="0.3">
      <c r="A10418" t="s">
        <v>10184</v>
      </c>
      <c r="C10418" s="18">
        <v>398.49836936506404</v>
      </c>
      <c r="D10418" s="1"/>
      <c r="E10418" s="1">
        <v>5</v>
      </c>
      <c r="F10418" s="1">
        <v>2</v>
      </c>
      <c r="G10418" s="1">
        <v>0</v>
      </c>
      <c r="H10418" s="1">
        <v>3</v>
      </c>
      <c r="I10418" s="15">
        <v>0.4</v>
      </c>
      <c r="J10418">
        <f t="shared" si="162"/>
        <v>40</v>
      </c>
    </row>
    <row r="10419" spans="1:10" x14ac:dyDescent="0.3">
      <c r="A10419" t="s">
        <v>10186</v>
      </c>
      <c r="C10419" s="18">
        <v>398.48047733194386</v>
      </c>
      <c r="D10419" s="1"/>
      <c r="E10419" s="1">
        <v>13</v>
      </c>
      <c r="F10419" s="1">
        <v>6</v>
      </c>
      <c r="G10419" s="1">
        <v>0</v>
      </c>
      <c r="H10419" s="1">
        <v>7</v>
      </c>
      <c r="I10419" s="15">
        <v>0.46153846153846156</v>
      </c>
      <c r="J10419">
        <f t="shared" si="162"/>
        <v>40</v>
      </c>
    </row>
    <row r="10420" spans="1:10" x14ac:dyDescent="0.3">
      <c r="A10420" t="s">
        <v>10194</v>
      </c>
      <c r="C10420" s="18">
        <v>398.47693312709981</v>
      </c>
      <c r="D10420" s="1"/>
      <c r="E10420" s="1">
        <v>13</v>
      </c>
      <c r="F10420" s="1">
        <v>7</v>
      </c>
      <c r="G10420" s="1">
        <v>0</v>
      </c>
      <c r="H10420" s="1">
        <v>6</v>
      </c>
      <c r="I10420" s="15">
        <v>0.53846153846153844</v>
      </c>
      <c r="J10420">
        <f t="shared" si="162"/>
        <v>40</v>
      </c>
    </row>
    <row r="10421" spans="1:10" x14ac:dyDescent="0.3">
      <c r="A10421" t="s">
        <v>10359</v>
      </c>
      <c r="C10421" s="18">
        <v>398.46274395894341</v>
      </c>
      <c r="D10421" s="1"/>
      <c r="E10421" s="1">
        <v>6</v>
      </c>
      <c r="F10421" s="1">
        <v>3</v>
      </c>
      <c r="G10421" s="1">
        <v>0</v>
      </c>
      <c r="H10421" s="1">
        <v>3</v>
      </c>
      <c r="I10421" s="15">
        <v>0.5</v>
      </c>
      <c r="J10421">
        <f t="shared" si="162"/>
        <v>40</v>
      </c>
    </row>
    <row r="10422" spans="1:10" x14ac:dyDescent="0.3">
      <c r="A10422" t="s">
        <v>10190</v>
      </c>
      <c r="C10422" s="18">
        <v>398.44060430895303</v>
      </c>
      <c r="D10422" s="1"/>
      <c r="E10422" s="1">
        <v>3</v>
      </c>
      <c r="F10422" s="1">
        <v>1</v>
      </c>
      <c r="G10422" s="1">
        <v>1</v>
      </c>
      <c r="H10422" s="1">
        <v>1</v>
      </c>
      <c r="I10422" s="15">
        <v>0.5</v>
      </c>
      <c r="J10422">
        <f t="shared" si="162"/>
        <v>40</v>
      </c>
    </row>
    <row r="10423" spans="1:10" x14ac:dyDescent="0.3">
      <c r="A10423" t="s">
        <v>10191</v>
      </c>
      <c r="C10423" s="18">
        <v>398.42755353849992</v>
      </c>
      <c r="D10423" s="1"/>
      <c r="E10423" s="1">
        <v>4</v>
      </c>
      <c r="F10423" s="1">
        <v>2</v>
      </c>
      <c r="G10423" s="1">
        <v>0</v>
      </c>
      <c r="H10423" s="1">
        <v>2</v>
      </c>
      <c r="I10423" s="15">
        <v>0.5</v>
      </c>
      <c r="J10423">
        <f t="shared" si="162"/>
        <v>40</v>
      </c>
    </row>
    <row r="10424" spans="1:10" x14ac:dyDescent="0.3">
      <c r="A10424" t="s">
        <v>10192</v>
      </c>
      <c r="C10424" s="18">
        <v>398.41872230285918</v>
      </c>
      <c r="D10424" s="1"/>
      <c r="E10424" s="1">
        <v>2</v>
      </c>
      <c r="F10424" s="1">
        <v>1</v>
      </c>
      <c r="G10424" s="1">
        <v>0</v>
      </c>
      <c r="H10424" s="1">
        <v>1</v>
      </c>
      <c r="I10424" s="15">
        <v>0.5</v>
      </c>
      <c r="J10424">
        <f t="shared" si="162"/>
        <v>40</v>
      </c>
    </row>
    <row r="10425" spans="1:10" x14ac:dyDescent="0.3">
      <c r="A10425" t="s">
        <v>10193</v>
      </c>
      <c r="C10425" s="18">
        <v>398.41474260271178</v>
      </c>
      <c r="D10425" s="1"/>
      <c r="E10425" s="1">
        <v>6</v>
      </c>
      <c r="F10425" s="1">
        <v>3</v>
      </c>
      <c r="G10425" s="1">
        <v>0</v>
      </c>
      <c r="H10425" s="1">
        <v>3</v>
      </c>
      <c r="I10425" s="15">
        <v>0.5</v>
      </c>
      <c r="J10425">
        <f t="shared" si="162"/>
        <v>40</v>
      </c>
    </row>
    <row r="10426" spans="1:10" x14ac:dyDescent="0.3">
      <c r="A10426" t="s">
        <v>10195</v>
      </c>
      <c r="C10426" s="18">
        <v>398.41050173652371</v>
      </c>
      <c r="D10426" s="1"/>
      <c r="E10426" s="1">
        <v>2</v>
      </c>
      <c r="F10426" s="1">
        <v>1</v>
      </c>
      <c r="G10426" s="1">
        <v>0</v>
      </c>
      <c r="H10426" s="1">
        <v>1</v>
      </c>
      <c r="I10426" s="15">
        <v>0.5</v>
      </c>
      <c r="J10426">
        <f t="shared" si="162"/>
        <v>40</v>
      </c>
    </row>
    <row r="10427" spans="1:10" x14ac:dyDescent="0.3">
      <c r="A10427" t="s">
        <v>10196</v>
      </c>
      <c r="C10427" s="18">
        <v>398.40785151194433</v>
      </c>
      <c r="D10427" s="1"/>
      <c r="E10427" s="1">
        <v>5</v>
      </c>
      <c r="F10427" s="1">
        <v>1</v>
      </c>
      <c r="G10427" s="1">
        <v>3</v>
      </c>
      <c r="H10427" s="1">
        <v>1</v>
      </c>
      <c r="I10427" s="15">
        <v>0.5</v>
      </c>
      <c r="J10427">
        <f t="shared" si="162"/>
        <v>40</v>
      </c>
    </row>
    <row r="10428" spans="1:10" x14ac:dyDescent="0.3">
      <c r="A10428" t="s">
        <v>10197</v>
      </c>
      <c r="C10428" s="18">
        <v>398.4058915453748</v>
      </c>
      <c r="D10428" s="1"/>
      <c r="E10428" s="1">
        <v>3</v>
      </c>
      <c r="F10428" s="1">
        <v>1</v>
      </c>
      <c r="G10428" s="1">
        <v>1</v>
      </c>
      <c r="H10428" s="1">
        <v>1</v>
      </c>
      <c r="I10428" s="15">
        <v>0.5</v>
      </c>
      <c r="J10428">
        <f t="shared" si="162"/>
        <v>40</v>
      </c>
    </row>
    <row r="10429" spans="1:10" x14ac:dyDescent="0.3">
      <c r="A10429" t="s">
        <v>10198</v>
      </c>
      <c r="C10429" s="18">
        <v>398.40421640654642</v>
      </c>
      <c r="D10429" s="1"/>
      <c r="E10429" s="1">
        <v>5</v>
      </c>
      <c r="F10429" s="1">
        <v>2</v>
      </c>
      <c r="G10429" s="1">
        <v>1</v>
      </c>
      <c r="H10429" s="1">
        <v>2</v>
      </c>
      <c r="I10429" s="15">
        <v>0.5</v>
      </c>
      <c r="J10429">
        <f t="shared" si="162"/>
        <v>40</v>
      </c>
    </row>
    <row r="10430" spans="1:10" x14ac:dyDescent="0.3">
      <c r="A10430" t="s">
        <v>10199</v>
      </c>
      <c r="C10430" s="18">
        <v>398.3843873653114</v>
      </c>
      <c r="D10430" s="1"/>
      <c r="E10430" s="1">
        <v>2</v>
      </c>
      <c r="F10430" s="1">
        <v>1</v>
      </c>
      <c r="G10430" s="1">
        <v>0</v>
      </c>
      <c r="H10430" s="1">
        <v>1</v>
      </c>
      <c r="I10430" s="15">
        <v>0.5</v>
      </c>
      <c r="J10430">
        <f t="shared" si="162"/>
        <v>40</v>
      </c>
    </row>
    <row r="10431" spans="1:10" x14ac:dyDescent="0.3">
      <c r="A10431" t="s">
        <v>10201</v>
      </c>
      <c r="C10431" s="18">
        <v>398.38114811166793</v>
      </c>
      <c r="D10431" s="1"/>
      <c r="E10431" s="1">
        <v>2</v>
      </c>
      <c r="F10431" s="1">
        <v>1</v>
      </c>
      <c r="G10431" s="1">
        <v>0</v>
      </c>
      <c r="H10431" s="1">
        <v>1</v>
      </c>
      <c r="I10431" s="15">
        <v>0.5</v>
      </c>
      <c r="J10431">
        <f t="shared" si="162"/>
        <v>40</v>
      </c>
    </row>
    <row r="10432" spans="1:10" x14ac:dyDescent="0.3">
      <c r="A10432" t="s">
        <v>10179</v>
      </c>
      <c r="C10432" s="18">
        <v>398.37895090206905</v>
      </c>
      <c r="D10432" s="1"/>
      <c r="E10432" s="1">
        <v>20</v>
      </c>
      <c r="F10432" s="1">
        <v>9</v>
      </c>
      <c r="G10432" s="1">
        <v>0</v>
      </c>
      <c r="H10432" s="1">
        <v>11</v>
      </c>
      <c r="I10432" s="15">
        <v>0.45</v>
      </c>
      <c r="J10432">
        <f t="shared" si="162"/>
        <v>40</v>
      </c>
    </row>
    <row r="10433" spans="1:10" x14ac:dyDescent="0.3">
      <c r="A10433" t="s">
        <v>10202</v>
      </c>
      <c r="C10433" s="18">
        <v>398.37834403959357</v>
      </c>
      <c r="D10433" s="1"/>
      <c r="E10433" s="1">
        <v>5</v>
      </c>
      <c r="F10433" s="1">
        <v>2</v>
      </c>
      <c r="G10433" s="1">
        <v>1</v>
      </c>
      <c r="H10433" s="1">
        <v>2</v>
      </c>
      <c r="I10433" s="15">
        <v>0.5</v>
      </c>
      <c r="J10433">
        <f t="shared" si="162"/>
        <v>40</v>
      </c>
    </row>
    <row r="10434" spans="1:10" x14ac:dyDescent="0.3">
      <c r="A10434" t="s">
        <v>10203</v>
      </c>
      <c r="C10434" s="18">
        <v>398.37174922430006</v>
      </c>
      <c r="D10434" s="1"/>
      <c r="E10434" s="1">
        <v>5</v>
      </c>
      <c r="F10434" s="1">
        <v>2</v>
      </c>
      <c r="G10434" s="1">
        <v>1</v>
      </c>
      <c r="H10434" s="1">
        <v>2</v>
      </c>
      <c r="I10434" s="15">
        <v>0.5</v>
      </c>
      <c r="J10434">
        <f t="shared" si="162"/>
        <v>40</v>
      </c>
    </row>
    <row r="10435" spans="1:10" x14ac:dyDescent="0.3">
      <c r="A10435" t="s">
        <v>10204</v>
      </c>
      <c r="C10435" s="18">
        <v>398.37151878757328</v>
      </c>
      <c r="D10435" s="1"/>
      <c r="E10435" s="1">
        <v>6</v>
      </c>
      <c r="F10435" s="1">
        <v>3</v>
      </c>
      <c r="G10435" s="1">
        <v>0</v>
      </c>
      <c r="H10435" s="1">
        <v>3</v>
      </c>
      <c r="I10435" s="15">
        <v>0.5</v>
      </c>
      <c r="J10435">
        <f t="shared" si="162"/>
        <v>40</v>
      </c>
    </row>
    <row r="10436" spans="1:10" x14ac:dyDescent="0.3">
      <c r="A10436" t="s">
        <v>10205</v>
      </c>
      <c r="C10436" s="18">
        <v>398.37123995511445</v>
      </c>
      <c r="D10436" s="1"/>
      <c r="E10436" s="1">
        <v>39</v>
      </c>
      <c r="F10436" s="1">
        <v>19</v>
      </c>
      <c r="G10436" s="1">
        <v>0</v>
      </c>
      <c r="H10436" s="1">
        <v>20</v>
      </c>
      <c r="I10436" s="15">
        <v>0.48717948717948717</v>
      </c>
      <c r="J10436">
        <f t="shared" ref="J10436:J10499" si="163">IF(E10436&lt;=30,40,20)</f>
        <v>20</v>
      </c>
    </row>
    <row r="10437" spans="1:10" x14ac:dyDescent="0.3">
      <c r="A10437" t="s">
        <v>10206</v>
      </c>
      <c r="C10437" s="18">
        <v>398.36901057457698</v>
      </c>
      <c r="D10437" s="1"/>
      <c r="E10437" s="1">
        <v>5</v>
      </c>
      <c r="F10437" s="1">
        <v>2</v>
      </c>
      <c r="G10437" s="1">
        <v>1</v>
      </c>
      <c r="H10437" s="1">
        <v>2</v>
      </c>
      <c r="I10437" s="15">
        <v>0.5</v>
      </c>
      <c r="J10437">
        <f t="shared" si="163"/>
        <v>40</v>
      </c>
    </row>
    <row r="10438" spans="1:10" x14ac:dyDescent="0.3">
      <c r="A10438" t="s">
        <v>9204</v>
      </c>
      <c r="C10438" s="18">
        <v>398.3660227163806</v>
      </c>
      <c r="D10438" s="1"/>
      <c r="E10438" s="1">
        <v>6</v>
      </c>
      <c r="F10438" s="1">
        <v>3</v>
      </c>
      <c r="G10438" s="1">
        <v>0</v>
      </c>
      <c r="H10438" s="1">
        <v>3</v>
      </c>
      <c r="I10438" s="15">
        <v>0.5</v>
      </c>
      <c r="J10438">
        <f t="shared" si="163"/>
        <v>40</v>
      </c>
    </row>
    <row r="10439" spans="1:10" x14ac:dyDescent="0.3">
      <c r="A10439" t="s">
        <v>10207</v>
      </c>
      <c r="C10439" s="18">
        <v>398.3575969745574</v>
      </c>
      <c r="D10439" s="1"/>
      <c r="E10439" s="1">
        <v>6</v>
      </c>
      <c r="F10439" s="1">
        <v>3</v>
      </c>
      <c r="G10439" s="1">
        <v>0</v>
      </c>
      <c r="H10439" s="1">
        <v>3</v>
      </c>
      <c r="I10439" s="15">
        <v>0.5</v>
      </c>
      <c r="J10439">
        <f t="shared" si="163"/>
        <v>40</v>
      </c>
    </row>
    <row r="10440" spans="1:10" x14ac:dyDescent="0.3">
      <c r="A10440" t="s">
        <v>10208</v>
      </c>
      <c r="C10440" s="18">
        <v>398.35094631852439</v>
      </c>
      <c r="D10440" s="1"/>
      <c r="E10440" s="1">
        <v>6</v>
      </c>
      <c r="F10440" s="1">
        <v>3</v>
      </c>
      <c r="G10440" s="1">
        <v>0</v>
      </c>
      <c r="H10440" s="1">
        <v>3</v>
      </c>
      <c r="I10440" s="15">
        <v>0.5</v>
      </c>
      <c r="J10440">
        <f t="shared" si="163"/>
        <v>40</v>
      </c>
    </row>
    <row r="10441" spans="1:10" x14ac:dyDescent="0.3">
      <c r="A10441" t="s">
        <v>10209</v>
      </c>
      <c r="C10441" s="18">
        <v>398.34925709319685</v>
      </c>
      <c r="D10441" s="1"/>
      <c r="E10441" s="1">
        <v>6</v>
      </c>
      <c r="F10441" s="1">
        <v>4</v>
      </c>
      <c r="G10441" s="1">
        <v>0</v>
      </c>
      <c r="H10441" s="1">
        <v>2</v>
      </c>
      <c r="I10441" s="15">
        <v>0.66666666666666663</v>
      </c>
      <c r="J10441">
        <f t="shared" si="163"/>
        <v>40</v>
      </c>
    </row>
    <row r="10442" spans="1:10" x14ac:dyDescent="0.3">
      <c r="A10442" t="s">
        <v>10210</v>
      </c>
      <c r="C10442" s="18">
        <v>398.34202789925104</v>
      </c>
      <c r="D10442" s="1"/>
      <c r="E10442" s="1">
        <v>1</v>
      </c>
      <c r="F10442" s="1">
        <v>0</v>
      </c>
      <c r="G10442" s="1">
        <v>1</v>
      </c>
      <c r="H10442" s="1">
        <v>0</v>
      </c>
      <c r="I10442" s="15">
        <v>0.5</v>
      </c>
      <c r="J10442">
        <f t="shared" si="163"/>
        <v>40</v>
      </c>
    </row>
    <row r="10443" spans="1:10" x14ac:dyDescent="0.3">
      <c r="A10443" t="s">
        <v>10358</v>
      </c>
      <c r="C10443" s="18">
        <v>398.33547466560901</v>
      </c>
      <c r="D10443" s="1"/>
      <c r="E10443" s="1">
        <v>11</v>
      </c>
      <c r="F10443" s="1">
        <v>5</v>
      </c>
      <c r="G10443" s="1">
        <v>0</v>
      </c>
      <c r="H10443" s="1">
        <v>6</v>
      </c>
      <c r="I10443" s="15">
        <v>0.45454545454545453</v>
      </c>
      <c r="J10443">
        <f t="shared" si="163"/>
        <v>40</v>
      </c>
    </row>
    <row r="10444" spans="1:10" x14ac:dyDescent="0.3">
      <c r="A10444" t="s">
        <v>10211</v>
      </c>
      <c r="C10444" s="18">
        <v>398.33112461137614</v>
      </c>
      <c r="D10444" s="1"/>
      <c r="E10444" s="1">
        <v>2</v>
      </c>
      <c r="F10444" s="1">
        <v>1</v>
      </c>
      <c r="G10444" s="1">
        <v>0</v>
      </c>
      <c r="H10444" s="1">
        <v>1</v>
      </c>
      <c r="I10444" s="15">
        <v>0.5</v>
      </c>
      <c r="J10444">
        <f t="shared" si="163"/>
        <v>40</v>
      </c>
    </row>
    <row r="10445" spans="1:10" x14ac:dyDescent="0.3">
      <c r="A10445" t="s">
        <v>10213</v>
      </c>
      <c r="C10445" s="18">
        <v>398.31144873643143</v>
      </c>
      <c r="D10445" s="1"/>
      <c r="E10445" s="1">
        <v>5</v>
      </c>
      <c r="F10445" s="1">
        <v>3</v>
      </c>
      <c r="G10445" s="1">
        <v>0</v>
      </c>
      <c r="H10445" s="1">
        <v>2</v>
      </c>
      <c r="I10445" s="15">
        <v>0.6</v>
      </c>
      <c r="J10445">
        <f t="shared" si="163"/>
        <v>40</v>
      </c>
    </row>
    <row r="10446" spans="1:10" x14ac:dyDescent="0.3">
      <c r="A10446" t="s">
        <v>10214</v>
      </c>
      <c r="C10446" s="18">
        <v>398.31032606439283</v>
      </c>
      <c r="D10446" s="1"/>
      <c r="E10446" s="1">
        <v>18</v>
      </c>
      <c r="F10446" s="1">
        <v>8</v>
      </c>
      <c r="G10446" s="1">
        <v>1</v>
      </c>
      <c r="H10446" s="1">
        <v>9</v>
      </c>
      <c r="I10446" s="15">
        <v>0.47222222222222221</v>
      </c>
      <c r="J10446">
        <f t="shared" si="163"/>
        <v>40</v>
      </c>
    </row>
    <row r="10447" spans="1:10" x14ac:dyDescent="0.3">
      <c r="A10447" t="s">
        <v>10215</v>
      </c>
      <c r="C10447" s="18">
        <v>398.3044498387614</v>
      </c>
      <c r="D10447" s="1"/>
      <c r="E10447" s="1">
        <v>2</v>
      </c>
      <c r="F10447" s="1">
        <v>1</v>
      </c>
      <c r="G10447" s="1">
        <v>0</v>
      </c>
      <c r="H10447" s="1">
        <v>1</v>
      </c>
      <c r="I10447" s="15">
        <v>0.5</v>
      </c>
      <c r="J10447">
        <f t="shared" si="163"/>
        <v>40</v>
      </c>
    </row>
    <row r="10448" spans="1:10" x14ac:dyDescent="0.3">
      <c r="A10448" t="s">
        <v>10216</v>
      </c>
      <c r="C10448" s="18">
        <v>398.30419935924886</v>
      </c>
      <c r="D10448" s="1"/>
      <c r="E10448" s="1">
        <v>3</v>
      </c>
      <c r="F10448" s="1">
        <v>1</v>
      </c>
      <c r="G10448" s="1">
        <v>0</v>
      </c>
      <c r="H10448" s="1">
        <v>2</v>
      </c>
      <c r="I10448" s="15">
        <v>0.33333333333333331</v>
      </c>
      <c r="J10448">
        <f t="shared" si="163"/>
        <v>40</v>
      </c>
    </row>
    <row r="10449" spans="1:10" x14ac:dyDescent="0.3">
      <c r="A10449" t="s">
        <v>10217</v>
      </c>
      <c r="C10449" s="18">
        <v>398.29932371705866</v>
      </c>
      <c r="D10449" s="1"/>
      <c r="E10449" s="1">
        <v>5</v>
      </c>
      <c r="F10449" s="1">
        <v>1</v>
      </c>
      <c r="G10449" s="1">
        <v>3</v>
      </c>
      <c r="H10449" s="1">
        <v>1</v>
      </c>
      <c r="I10449" s="15">
        <v>0.5</v>
      </c>
      <c r="J10449">
        <f t="shared" si="163"/>
        <v>40</v>
      </c>
    </row>
    <row r="10450" spans="1:10" x14ac:dyDescent="0.3">
      <c r="A10450" t="s">
        <v>10218</v>
      </c>
      <c r="C10450" s="18">
        <v>398.2921639140676</v>
      </c>
      <c r="D10450" s="1"/>
      <c r="E10450" s="1">
        <v>8</v>
      </c>
      <c r="F10450" s="1">
        <v>4</v>
      </c>
      <c r="G10450" s="1">
        <v>0</v>
      </c>
      <c r="H10450" s="1">
        <v>4</v>
      </c>
      <c r="I10450" s="15">
        <v>0.5</v>
      </c>
      <c r="J10450">
        <f t="shared" si="163"/>
        <v>40</v>
      </c>
    </row>
    <row r="10451" spans="1:10" x14ac:dyDescent="0.3">
      <c r="A10451" t="s">
        <v>10219</v>
      </c>
      <c r="C10451" s="18">
        <v>398.28824662723906</v>
      </c>
      <c r="D10451" s="1"/>
      <c r="E10451" s="1">
        <v>20</v>
      </c>
      <c r="F10451" s="1">
        <v>8</v>
      </c>
      <c r="G10451" s="1">
        <v>0</v>
      </c>
      <c r="H10451" s="1">
        <v>12</v>
      </c>
      <c r="I10451" s="15">
        <v>0.4</v>
      </c>
      <c r="J10451">
        <f t="shared" si="163"/>
        <v>40</v>
      </c>
    </row>
    <row r="10452" spans="1:10" x14ac:dyDescent="0.3">
      <c r="A10452" t="s">
        <v>10234</v>
      </c>
      <c r="C10452" s="18">
        <v>398.28228022709413</v>
      </c>
      <c r="D10452" s="1"/>
      <c r="E10452" s="1">
        <v>6</v>
      </c>
      <c r="F10452" s="1">
        <v>3</v>
      </c>
      <c r="G10452" s="1">
        <v>0</v>
      </c>
      <c r="H10452" s="1">
        <v>3</v>
      </c>
      <c r="I10452" s="15">
        <v>0.5</v>
      </c>
      <c r="J10452">
        <f t="shared" si="163"/>
        <v>40</v>
      </c>
    </row>
    <row r="10453" spans="1:10" x14ac:dyDescent="0.3">
      <c r="A10453" t="s">
        <v>10601</v>
      </c>
      <c r="C10453" s="18">
        <v>398.27576020465773</v>
      </c>
      <c r="D10453" s="1"/>
      <c r="E10453" s="1">
        <v>35</v>
      </c>
      <c r="F10453" s="1">
        <v>15</v>
      </c>
      <c r="G10453" s="1">
        <v>1</v>
      </c>
      <c r="H10453" s="1">
        <v>19</v>
      </c>
      <c r="I10453" s="15">
        <v>0.44285714285714284</v>
      </c>
      <c r="J10453">
        <f t="shared" si="163"/>
        <v>20</v>
      </c>
    </row>
    <row r="10454" spans="1:10" x14ac:dyDescent="0.3">
      <c r="A10454" t="s">
        <v>10221</v>
      </c>
      <c r="C10454" s="18">
        <v>398.27035841345452</v>
      </c>
      <c r="D10454" s="1"/>
      <c r="E10454" s="1">
        <v>29</v>
      </c>
      <c r="F10454" s="1">
        <v>14</v>
      </c>
      <c r="G10454" s="1">
        <v>0</v>
      </c>
      <c r="H10454" s="1">
        <v>15</v>
      </c>
      <c r="I10454" s="15">
        <v>0.48275862068965519</v>
      </c>
      <c r="J10454">
        <f t="shared" si="163"/>
        <v>40</v>
      </c>
    </row>
    <row r="10455" spans="1:10" x14ac:dyDescent="0.3">
      <c r="A10455" t="s">
        <v>10223</v>
      </c>
      <c r="C10455" s="18">
        <v>398.2430555203382</v>
      </c>
      <c r="D10455" s="1"/>
      <c r="E10455" s="1">
        <v>7</v>
      </c>
      <c r="F10455" s="1">
        <v>2</v>
      </c>
      <c r="G10455" s="1">
        <v>0</v>
      </c>
      <c r="H10455" s="1">
        <v>5</v>
      </c>
      <c r="I10455" s="15">
        <v>0.2857142857142857</v>
      </c>
      <c r="J10455">
        <f t="shared" si="163"/>
        <v>40</v>
      </c>
    </row>
    <row r="10456" spans="1:10" x14ac:dyDescent="0.3">
      <c r="A10456" t="s">
        <v>10958</v>
      </c>
      <c r="C10456" s="18">
        <v>398.24264983624067</v>
      </c>
      <c r="D10456" s="1"/>
      <c r="E10456" s="1">
        <v>92</v>
      </c>
      <c r="F10456" s="1">
        <v>40</v>
      </c>
      <c r="G10456" s="1">
        <v>3</v>
      </c>
      <c r="H10456" s="1">
        <v>49</v>
      </c>
      <c r="I10456" s="15">
        <v>0.45108695652173914</v>
      </c>
      <c r="J10456">
        <f t="shared" si="163"/>
        <v>20</v>
      </c>
    </row>
    <row r="10457" spans="1:10" x14ac:dyDescent="0.3">
      <c r="A10457" t="s">
        <v>10224</v>
      </c>
      <c r="C10457" s="18">
        <v>398.24004008959594</v>
      </c>
      <c r="D10457" s="1"/>
      <c r="E10457" s="1">
        <v>5</v>
      </c>
      <c r="F10457" s="1">
        <v>2</v>
      </c>
      <c r="G10457" s="1">
        <v>1</v>
      </c>
      <c r="H10457" s="1">
        <v>2</v>
      </c>
      <c r="I10457" s="15">
        <v>0.5</v>
      </c>
      <c r="J10457">
        <f t="shared" si="163"/>
        <v>40</v>
      </c>
    </row>
    <row r="10458" spans="1:10" x14ac:dyDescent="0.3">
      <c r="A10458" t="s">
        <v>10225</v>
      </c>
      <c r="C10458" s="18">
        <v>398.23868058857454</v>
      </c>
      <c r="D10458" s="1"/>
      <c r="E10458" s="1">
        <v>6</v>
      </c>
      <c r="F10458" s="1">
        <v>2</v>
      </c>
      <c r="G10458" s="1">
        <v>0</v>
      </c>
      <c r="H10458" s="1">
        <v>4</v>
      </c>
      <c r="I10458" s="15">
        <v>0.33333333333333331</v>
      </c>
      <c r="J10458">
        <f t="shared" si="163"/>
        <v>40</v>
      </c>
    </row>
    <row r="10459" spans="1:10" x14ac:dyDescent="0.3">
      <c r="A10459" t="s">
        <v>10226</v>
      </c>
      <c r="C10459" s="18">
        <v>398.23187856665407</v>
      </c>
      <c r="D10459" s="1"/>
      <c r="E10459" s="1">
        <v>23</v>
      </c>
      <c r="F10459" s="1">
        <v>11</v>
      </c>
      <c r="G10459" s="1">
        <v>1</v>
      </c>
      <c r="H10459" s="1">
        <v>11</v>
      </c>
      <c r="I10459" s="15">
        <v>0.5</v>
      </c>
      <c r="J10459">
        <f t="shared" si="163"/>
        <v>40</v>
      </c>
    </row>
    <row r="10460" spans="1:10" x14ac:dyDescent="0.3">
      <c r="A10460" t="s">
        <v>10585</v>
      </c>
      <c r="C10460" s="18">
        <v>398.22010824894238</v>
      </c>
      <c r="D10460" s="1"/>
      <c r="E10460" s="1">
        <v>20</v>
      </c>
      <c r="F10460" s="1">
        <v>9</v>
      </c>
      <c r="G10460" s="1">
        <v>0</v>
      </c>
      <c r="H10460" s="1">
        <v>11</v>
      </c>
      <c r="I10460" s="15">
        <v>0.45</v>
      </c>
      <c r="J10460">
        <f t="shared" si="163"/>
        <v>40</v>
      </c>
    </row>
    <row r="10461" spans="1:10" x14ac:dyDescent="0.3">
      <c r="A10461" t="s">
        <v>10228</v>
      </c>
      <c r="C10461" s="18">
        <v>398.2193985045252</v>
      </c>
      <c r="D10461" s="1"/>
      <c r="E10461" s="1">
        <v>3</v>
      </c>
      <c r="F10461" s="1">
        <v>1</v>
      </c>
      <c r="G10461" s="1">
        <v>0</v>
      </c>
      <c r="H10461" s="1">
        <v>2</v>
      </c>
      <c r="I10461" s="15">
        <v>0.33333333333333331</v>
      </c>
      <c r="J10461">
        <f t="shared" si="163"/>
        <v>40</v>
      </c>
    </row>
    <row r="10462" spans="1:10" x14ac:dyDescent="0.3">
      <c r="A10462" t="s">
        <v>10229</v>
      </c>
      <c r="C10462" s="18">
        <v>398.21825364819915</v>
      </c>
      <c r="D10462" s="1"/>
      <c r="E10462" s="1">
        <v>2</v>
      </c>
      <c r="F10462" s="1">
        <v>1</v>
      </c>
      <c r="G10462" s="1">
        <v>0</v>
      </c>
      <c r="H10462" s="1">
        <v>1</v>
      </c>
      <c r="I10462" s="15">
        <v>0.5</v>
      </c>
      <c r="J10462">
        <f t="shared" si="163"/>
        <v>40</v>
      </c>
    </row>
    <row r="10463" spans="1:10" x14ac:dyDescent="0.3">
      <c r="A10463" t="s">
        <v>10230</v>
      </c>
      <c r="C10463" s="18">
        <v>398.20302323706824</v>
      </c>
      <c r="D10463" s="1"/>
      <c r="E10463" s="1">
        <v>10</v>
      </c>
      <c r="F10463" s="1">
        <v>4</v>
      </c>
      <c r="G10463" s="1">
        <v>1</v>
      </c>
      <c r="H10463" s="1">
        <v>5</v>
      </c>
      <c r="I10463" s="15">
        <v>0.45</v>
      </c>
      <c r="J10463">
        <f t="shared" si="163"/>
        <v>40</v>
      </c>
    </row>
    <row r="10464" spans="1:10" x14ac:dyDescent="0.3">
      <c r="A10464" t="s">
        <v>10231</v>
      </c>
      <c r="C10464" s="18">
        <v>398.20126904439411</v>
      </c>
      <c r="D10464" s="1"/>
      <c r="E10464" s="1">
        <v>2</v>
      </c>
      <c r="F10464" s="1">
        <v>1</v>
      </c>
      <c r="G10464" s="1">
        <v>0</v>
      </c>
      <c r="H10464" s="1">
        <v>1</v>
      </c>
      <c r="I10464" s="15">
        <v>0.5</v>
      </c>
      <c r="J10464">
        <f t="shared" si="163"/>
        <v>40</v>
      </c>
    </row>
    <row r="10465" spans="1:10" x14ac:dyDescent="0.3">
      <c r="A10465" t="s">
        <v>10312</v>
      </c>
      <c r="C10465" s="18">
        <v>398.19270600404167</v>
      </c>
      <c r="D10465" s="1"/>
      <c r="E10465" s="1">
        <v>29</v>
      </c>
      <c r="F10465" s="1">
        <v>14</v>
      </c>
      <c r="G10465" s="1">
        <v>5</v>
      </c>
      <c r="H10465" s="1">
        <v>10</v>
      </c>
      <c r="I10465" s="15">
        <v>0.56896551724137934</v>
      </c>
      <c r="J10465">
        <f t="shared" si="163"/>
        <v>40</v>
      </c>
    </row>
    <row r="10466" spans="1:10" x14ac:dyDescent="0.3">
      <c r="A10466" t="s">
        <v>10232</v>
      </c>
      <c r="C10466" s="18">
        <v>398.19021090843728</v>
      </c>
      <c r="D10466" s="1"/>
      <c r="E10466" s="1">
        <v>22</v>
      </c>
      <c r="F10466" s="1">
        <v>11</v>
      </c>
      <c r="G10466" s="1">
        <v>0</v>
      </c>
      <c r="H10466" s="1">
        <v>11</v>
      </c>
      <c r="I10466" s="15">
        <v>0.5</v>
      </c>
      <c r="J10466">
        <f t="shared" si="163"/>
        <v>40</v>
      </c>
    </row>
    <row r="10467" spans="1:10" x14ac:dyDescent="0.3">
      <c r="A10467" s="21" t="s">
        <v>10233</v>
      </c>
      <c r="C10467" s="18">
        <v>398.18934560658641</v>
      </c>
      <c r="D10467" s="1"/>
      <c r="E10467" s="1">
        <v>8</v>
      </c>
      <c r="F10467" s="1">
        <v>5</v>
      </c>
      <c r="G10467" s="1">
        <v>0</v>
      </c>
      <c r="H10467" s="1">
        <v>3</v>
      </c>
      <c r="I10467" s="15">
        <v>0.625</v>
      </c>
      <c r="J10467">
        <f t="shared" si="163"/>
        <v>40</v>
      </c>
    </row>
    <row r="10468" spans="1:10" x14ac:dyDescent="0.3">
      <c r="A10468" t="s">
        <v>10235</v>
      </c>
      <c r="C10468" s="18">
        <v>398.18697877999858</v>
      </c>
      <c r="D10468" s="1"/>
      <c r="E10468" s="1">
        <v>6</v>
      </c>
      <c r="F10468" s="1">
        <v>3</v>
      </c>
      <c r="G10468" s="1">
        <v>0</v>
      </c>
      <c r="H10468" s="1">
        <v>3</v>
      </c>
      <c r="I10468" s="15">
        <v>0.5</v>
      </c>
      <c r="J10468">
        <f t="shared" si="163"/>
        <v>40</v>
      </c>
    </row>
    <row r="10469" spans="1:10" x14ac:dyDescent="0.3">
      <c r="A10469" t="s">
        <v>10236</v>
      </c>
      <c r="C10469" s="18">
        <v>398.18394037275425</v>
      </c>
      <c r="D10469" s="1"/>
      <c r="E10469" s="1">
        <v>12</v>
      </c>
      <c r="F10469" s="1">
        <v>6</v>
      </c>
      <c r="G10469" s="1">
        <v>0</v>
      </c>
      <c r="H10469" s="1">
        <v>6</v>
      </c>
      <c r="I10469" s="15">
        <v>0.5</v>
      </c>
      <c r="J10469">
        <f t="shared" si="163"/>
        <v>40</v>
      </c>
    </row>
    <row r="10470" spans="1:10" x14ac:dyDescent="0.3">
      <c r="A10470" t="s">
        <v>10237</v>
      </c>
      <c r="C10470" s="18">
        <v>398.18306300318045</v>
      </c>
      <c r="D10470" s="1"/>
      <c r="E10470" s="1">
        <v>11</v>
      </c>
      <c r="F10470" s="1">
        <v>5</v>
      </c>
      <c r="G10470" s="1">
        <v>0</v>
      </c>
      <c r="H10470" s="1">
        <v>6</v>
      </c>
      <c r="I10470" s="15">
        <v>0.45454545454545453</v>
      </c>
      <c r="J10470">
        <f t="shared" si="163"/>
        <v>40</v>
      </c>
    </row>
    <row r="10471" spans="1:10" x14ac:dyDescent="0.3">
      <c r="A10471" t="s">
        <v>10238</v>
      </c>
      <c r="C10471" s="18">
        <v>398.1783688725431</v>
      </c>
      <c r="D10471" s="1"/>
      <c r="E10471" s="1">
        <v>24</v>
      </c>
      <c r="F10471" s="1">
        <v>11</v>
      </c>
      <c r="G10471" s="1">
        <v>1</v>
      </c>
      <c r="H10471" s="1">
        <v>12</v>
      </c>
      <c r="I10471" s="15">
        <v>0.47916666666666669</v>
      </c>
      <c r="J10471">
        <f t="shared" si="163"/>
        <v>40</v>
      </c>
    </row>
    <row r="10472" spans="1:10" x14ac:dyDescent="0.3">
      <c r="A10472" t="s">
        <v>10240</v>
      </c>
      <c r="C10472" s="18">
        <v>398.13993506463504</v>
      </c>
      <c r="D10472" s="1"/>
      <c r="E10472" s="1">
        <v>6</v>
      </c>
      <c r="F10472" s="1">
        <v>2</v>
      </c>
      <c r="G10472" s="1">
        <v>2</v>
      </c>
      <c r="H10472" s="1">
        <v>2</v>
      </c>
      <c r="I10472" s="15">
        <v>0.5</v>
      </c>
      <c r="J10472">
        <f t="shared" si="163"/>
        <v>40</v>
      </c>
    </row>
    <row r="10473" spans="1:10" x14ac:dyDescent="0.3">
      <c r="A10473" t="s">
        <v>10241</v>
      </c>
      <c r="C10473" s="18">
        <v>398.13906926047258</v>
      </c>
      <c r="D10473" s="1"/>
      <c r="E10473" s="1">
        <v>8</v>
      </c>
      <c r="F10473" s="1">
        <v>4</v>
      </c>
      <c r="G10473" s="1">
        <v>0</v>
      </c>
      <c r="H10473" s="1">
        <v>4</v>
      </c>
      <c r="I10473" s="15">
        <v>0.5</v>
      </c>
      <c r="J10473">
        <f t="shared" si="163"/>
        <v>40</v>
      </c>
    </row>
    <row r="10474" spans="1:10" x14ac:dyDescent="0.3">
      <c r="A10474" t="s">
        <v>10242</v>
      </c>
      <c r="C10474" s="18">
        <v>398.13777920447353</v>
      </c>
      <c r="D10474" s="1"/>
      <c r="E10474" s="1">
        <v>6</v>
      </c>
      <c r="F10474" s="1">
        <v>3</v>
      </c>
      <c r="G10474" s="1">
        <v>0</v>
      </c>
      <c r="H10474" s="1">
        <v>3</v>
      </c>
      <c r="I10474" s="15">
        <v>0.5</v>
      </c>
      <c r="J10474">
        <f t="shared" si="163"/>
        <v>40</v>
      </c>
    </row>
    <row r="10475" spans="1:10" x14ac:dyDescent="0.3">
      <c r="A10475" t="s">
        <v>10244</v>
      </c>
      <c r="C10475" s="18">
        <v>398.12883906055686</v>
      </c>
      <c r="D10475" s="1"/>
      <c r="E10475" s="1">
        <v>32</v>
      </c>
      <c r="F10475" s="1">
        <v>11</v>
      </c>
      <c r="G10475" s="1">
        <v>8</v>
      </c>
      <c r="H10475" s="1">
        <v>13</v>
      </c>
      <c r="I10475" s="15">
        <v>0.46875</v>
      </c>
      <c r="J10475">
        <f t="shared" si="163"/>
        <v>20</v>
      </c>
    </row>
    <row r="10476" spans="1:10" x14ac:dyDescent="0.3">
      <c r="A10476" t="s">
        <v>10245</v>
      </c>
      <c r="C10476" s="18">
        <v>398.12717110256523</v>
      </c>
      <c r="D10476" s="1"/>
      <c r="E10476" s="1">
        <v>3</v>
      </c>
      <c r="F10476" s="1">
        <v>1</v>
      </c>
      <c r="G10476" s="1">
        <v>1</v>
      </c>
      <c r="H10476" s="1">
        <v>1</v>
      </c>
      <c r="I10476" s="15">
        <v>0.5</v>
      </c>
      <c r="J10476">
        <f t="shared" si="163"/>
        <v>40</v>
      </c>
    </row>
    <row r="10477" spans="1:10" x14ac:dyDescent="0.3">
      <c r="A10477" t="s">
        <v>10246</v>
      </c>
      <c r="C10477" s="18">
        <v>398.11942488272825</v>
      </c>
      <c r="D10477" s="1"/>
      <c r="E10477" s="1">
        <v>3</v>
      </c>
      <c r="F10477" s="1">
        <v>0</v>
      </c>
      <c r="G10477" s="1">
        <v>3</v>
      </c>
      <c r="H10477" s="1">
        <v>0</v>
      </c>
      <c r="I10477" s="15">
        <v>0.5</v>
      </c>
      <c r="J10477">
        <f t="shared" si="163"/>
        <v>40</v>
      </c>
    </row>
    <row r="10478" spans="1:10" x14ac:dyDescent="0.3">
      <c r="A10478" t="s">
        <v>10247</v>
      </c>
      <c r="C10478" s="18">
        <v>398.11808524897276</v>
      </c>
      <c r="D10478" s="1"/>
      <c r="E10478" s="1">
        <v>3</v>
      </c>
      <c r="F10478" s="1">
        <v>1</v>
      </c>
      <c r="G10478" s="1">
        <v>1</v>
      </c>
      <c r="H10478" s="1">
        <v>1</v>
      </c>
      <c r="I10478" s="15">
        <v>0.5</v>
      </c>
      <c r="J10478">
        <f t="shared" si="163"/>
        <v>40</v>
      </c>
    </row>
    <row r="10479" spans="1:10" x14ac:dyDescent="0.3">
      <c r="A10479" t="s">
        <v>10250</v>
      </c>
      <c r="C10479" s="18">
        <v>398.09152284766736</v>
      </c>
      <c r="D10479" s="1"/>
      <c r="E10479" s="1">
        <v>6</v>
      </c>
      <c r="F10479" s="1">
        <v>3</v>
      </c>
      <c r="G10479" s="1">
        <v>0</v>
      </c>
      <c r="H10479" s="1">
        <v>3</v>
      </c>
      <c r="I10479" s="15">
        <v>0.5</v>
      </c>
      <c r="J10479">
        <f t="shared" si="163"/>
        <v>40</v>
      </c>
    </row>
    <row r="10480" spans="1:10" x14ac:dyDescent="0.3">
      <c r="A10480" t="s">
        <v>10251</v>
      </c>
      <c r="C10480" s="18">
        <v>398.08389016826237</v>
      </c>
      <c r="D10480" s="1"/>
      <c r="E10480" s="1">
        <v>25</v>
      </c>
      <c r="F10480" s="1">
        <v>12</v>
      </c>
      <c r="G10480" s="1">
        <v>2</v>
      </c>
      <c r="H10480" s="1">
        <v>11</v>
      </c>
      <c r="I10480" s="15">
        <v>0.52</v>
      </c>
      <c r="J10480">
        <f t="shared" si="163"/>
        <v>40</v>
      </c>
    </row>
    <row r="10481" spans="1:10" x14ac:dyDescent="0.3">
      <c r="A10481" t="s">
        <v>10252</v>
      </c>
      <c r="C10481" s="18">
        <v>398.07479134468957</v>
      </c>
      <c r="D10481" s="1"/>
      <c r="E10481" s="1">
        <v>12</v>
      </c>
      <c r="F10481" s="1">
        <v>4</v>
      </c>
      <c r="G10481" s="1">
        <v>3</v>
      </c>
      <c r="H10481" s="1">
        <v>5</v>
      </c>
      <c r="I10481" s="15">
        <v>0.45833333333333331</v>
      </c>
      <c r="J10481">
        <f t="shared" si="163"/>
        <v>40</v>
      </c>
    </row>
    <row r="10482" spans="1:10" x14ac:dyDescent="0.3">
      <c r="A10482" t="s">
        <v>10253</v>
      </c>
      <c r="C10482" s="18">
        <v>398.06944957182418</v>
      </c>
      <c r="D10482" s="1"/>
      <c r="E10482" s="1">
        <v>6</v>
      </c>
      <c r="F10482" s="1">
        <v>3</v>
      </c>
      <c r="G10482" s="1">
        <v>0</v>
      </c>
      <c r="H10482" s="1">
        <v>3</v>
      </c>
      <c r="I10482" s="15">
        <v>0.5</v>
      </c>
      <c r="J10482">
        <f t="shared" si="163"/>
        <v>40</v>
      </c>
    </row>
    <row r="10483" spans="1:10" x14ac:dyDescent="0.3">
      <c r="A10483" t="s">
        <v>10254</v>
      </c>
      <c r="C10483" s="18">
        <v>398.05471411061268</v>
      </c>
      <c r="D10483" s="1"/>
      <c r="E10483" s="1">
        <v>13</v>
      </c>
      <c r="F10483" s="1">
        <v>6</v>
      </c>
      <c r="G10483" s="1">
        <v>0</v>
      </c>
      <c r="H10483" s="1">
        <v>7</v>
      </c>
      <c r="I10483" s="15">
        <v>0.46153846153846156</v>
      </c>
      <c r="J10483">
        <f t="shared" si="163"/>
        <v>40</v>
      </c>
    </row>
    <row r="10484" spans="1:10" x14ac:dyDescent="0.3">
      <c r="A10484" t="s">
        <v>10255</v>
      </c>
      <c r="C10484" s="18">
        <v>398.04893666566511</v>
      </c>
      <c r="D10484" s="1"/>
      <c r="E10484" s="1">
        <v>3</v>
      </c>
      <c r="F10484" s="1">
        <v>1</v>
      </c>
      <c r="G10484" s="1">
        <v>1</v>
      </c>
      <c r="H10484" s="1">
        <v>1</v>
      </c>
      <c r="I10484" s="15">
        <v>0.5</v>
      </c>
      <c r="J10484">
        <f t="shared" si="163"/>
        <v>40</v>
      </c>
    </row>
    <row r="10485" spans="1:10" x14ac:dyDescent="0.3">
      <c r="A10485" t="s">
        <v>10256</v>
      </c>
      <c r="C10485" s="18">
        <v>398.04598103539348</v>
      </c>
      <c r="D10485" s="1"/>
      <c r="E10485" s="1">
        <v>6</v>
      </c>
      <c r="F10485" s="1">
        <v>3</v>
      </c>
      <c r="G10485" s="1">
        <v>0</v>
      </c>
      <c r="H10485" s="1">
        <v>3</v>
      </c>
      <c r="I10485" s="15">
        <v>0.5</v>
      </c>
      <c r="J10485">
        <f t="shared" si="163"/>
        <v>40</v>
      </c>
    </row>
    <row r="10486" spans="1:10" x14ac:dyDescent="0.3">
      <c r="A10486" t="s">
        <v>10257</v>
      </c>
      <c r="C10486" s="18">
        <v>398.0451533664197</v>
      </c>
      <c r="D10486" s="1"/>
      <c r="E10486" s="1">
        <v>26</v>
      </c>
      <c r="F10486" s="1">
        <v>16</v>
      </c>
      <c r="G10486" s="1">
        <v>1</v>
      </c>
      <c r="H10486" s="1">
        <v>9</v>
      </c>
      <c r="I10486" s="15">
        <v>0.63461538461538458</v>
      </c>
      <c r="J10486">
        <f t="shared" si="163"/>
        <v>40</v>
      </c>
    </row>
    <row r="10487" spans="1:10" x14ac:dyDescent="0.3">
      <c r="A10487" t="s">
        <v>10259</v>
      </c>
      <c r="C10487" s="18">
        <v>398.03928169829658</v>
      </c>
      <c r="D10487" s="1"/>
      <c r="E10487" s="1">
        <v>6</v>
      </c>
      <c r="F10487" s="1">
        <v>3</v>
      </c>
      <c r="G10487" s="1">
        <v>0</v>
      </c>
      <c r="H10487" s="1">
        <v>3</v>
      </c>
      <c r="I10487" s="15">
        <v>0.5</v>
      </c>
      <c r="J10487">
        <f t="shared" si="163"/>
        <v>40</v>
      </c>
    </row>
    <row r="10488" spans="1:10" x14ac:dyDescent="0.3">
      <c r="A10488" t="s">
        <v>10260</v>
      </c>
      <c r="C10488" s="18">
        <v>398.03663430459335</v>
      </c>
      <c r="D10488" s="1"/>
      <c r="E10488" s="1">
        <v>3</v>
      </c>
      <c r="F10488" s="1">
        <v>1</v>
      </c>
      <c r="G10488" s="1">
        <v>0</v>
      </c>
      <c r="H10488" s="1">
        <v>2</v>
      </c>
      <c r="I10488" s="15">
        <v>0.33333333333333331</v>
      </c>
      <c r="J10488">
        <f t="shared" si="163"/>
        <v>40</v>
      </c>
    </row>
    <row r="10489" spans="1:10" x14ac:dyDescent="0.3">
      <c r="A10489" t="s">
        <v>10261</v>
      </c>
      <c r="C10489" s="18">
        <v>397.9953741918826</v>
      </c>
      <c r="D10489" s="1"/>
      <c r="E10489" s="1">
        <v>11</v>
      </c>
      <c r="F10489" s="1">
        <v>6</v>
      </c>
      <c r="G10489" s="1">
        <v>0</v>
      </c>
      <c r="H10489" s="1">
        <v>5</v>
      </c>
      <c r="I10489" s="15">
        <v>0.54545454545454541</v>
      </c>
      <c r="J10489">
        <f t="shared" si="163"/>
        <v>40</v>
      </c>
    </row>
    <row r="10490" spans="1:10" x14ac:dyDescent="0.3">
      <c r="A10490" t="s">
        <v>10262</v>
      </c>
      <c r="C10490" s="18">
        <v>397.98601471357989</v>
      </c>
      <c r="D10490" s="1"/>
      <c r="E10490" s="1">
        <v>12</v>
      </c>
      <c r="F10490" s="1">
        <v>6</v>
      </c>
      <c r="G10490" s="1">
        <v>0</v>
      </c>
      <c r="H10490" s="1">
        <v>6</v>
      </c>
      <c r="I10490" s="15">
        <v>0.5</v>
      </c>
      <c r="J10490">
        <f t="shared" si="163"/>
        <v>40</v>
      </c>
    </row>
    <row r="10491" spans="1:10" x14ac:dyDescent="0.3">
      <c r="A10491" t="s">
        <v>10263</v>
      </c>
      <c r="C10491" s="18">
        <v>397.98151617791325</v>
      </c>
      <c r="D10491" s="1"/>
      <c r="E10491" s="1">
        <v>10</v>
      </c>
      <c r="F10491" s="1">
        <v>5</v>
      </c>
      <c r="G10491" s="1">
        <v>0</v>
      </c>
      <c r="H10491" s="1">
        <v>5</v>
      </c>
      <c r="I10491" s="15">
        <v>0.5</v>
      </c>
      <c r="J10491">
        <f t="shared" si="163"/>
        <v>40</v>
      </c>
    </row>
    <row r="10492" spans="1:10" x14ac:dyDescent="0.3">
      <c r="A10492" t="s">
        <v>10264</v>
      </c>
      <c r="C10492" s="18">
        <v>397.97328330092574</v>
      </c>
      <c r="D10492" s="1"/>
      <c r="E10492" s="1">
        <v>2</v>
      </c>
      <c r="F10492" s="1">
        <v>1</v>
      </c>
      <c r="G10492" s="1">
        <v>0</v>
      </c>
      <c r="H10492" s="1">
        <v>1</v>
      </c>
      <c r="I10492" s="15">
        <v>0.5</v>
      </c>
      <c r="J10492">
        <f t="shared" si="163"/>
        <v>40</v>
      </c>
    </row>
    <row r="10493" spans="1:10" x14ac:dyDescent="0.3">
      <c r="A10493" t="s">
        <v>10265</v>
      </c>
      <c r="C10493" s="18">
        <v>397.96267304090134</v>
      </c>
      <c r="D10493" s="1"/>
      <c r="E10493" s="1">
        <v>10</v>
      </c>
      <c r="F10493" s="1">
        <v>5</v>
      </c>
      <c r="G10493" s="1">
        <v>0</v>
      </c>
      <c r="H10493" s="1">
        <v>5</v>
      </c>
      <c r="I10493" s="15">
        <v>0.5</v>
      </c>
      <c r="J10493">
        <f t="shared" si="163"/>
        <v>40</v>
      </c>
    </row>
    <row r="10494" spans="1:10" x14ac:dyDescent="0.3">
      <c r="A10494" t="s">
        <v>10266</v>
      </c>
      <c r="C10494" s="18">
        <v>397.94820819204961</v>
      </c>
      <c r="D10494" s="1"/>
      <c r="E10494" s="1">
        <v>8</v>
      </c>
      <c r="F10494" s="1">
        <v>4</v>
      </c>
      <c r="G10494" s="1">
        <v>0</v>
      </c>
      <c r="H10494" s="1">
        <v>4</v>
      </c>
      <c r="I10494" s="15">
        <v>0.5</v>
      </c>
      <c r="J10494">
        <f t="shared" si="163"/>
        <v>40</v>
      </c>
    </row>
    <row r="10495" spans="1:10" x14ac:dyDescent="0.3">
      <c r="A10495" t="s">
        <v>10267</v>
      </c>
      <c r="C10495" s="18">
        <v>397.9373391191574</v>
      </c>
      <c r="D10495" s="1"/>
      <c r="E10495" s="1">
        <v>19</v>
      </c>
      <c r="F10495" s="1">
        <v>9</v>
      </c>
      <c r="G10495" s="1">
        <v>0</v>
      </c>
      <c r="H10495" s="1">
        <v>10</v>
      </c>
      <c r="I10495" s="15">
        <v>0.47368421052631576</v>
      </c>
      <c r="J10495">
        <f t="shared" si="163"/>
        <v>40</v>
      </c>
    </row>
    <row r="10496" spans="1:10" x14ac:dyDescent="0.3">
      <c r="A10496" t="s">
        <v>10268</v>
      </c>
      <c r="C10496" s="18">
        <v>397.93126129056509</v>
      </c>
      <c r="D10496" s="1"/>
      <c r="E10496" s="1">
        <v>21</v>
      </c>
      <c r="F10496" s="1">
        <v>9</v>
      </c>
      <c r="G10496" s="1">
        <v>0</v>
      </c>
      <c r="H10496" s="1">
        <v>12</v>
      </c>
      <c r="I10496" s="15">
        <v>0.42857142857142855</v>
      </c>
      <c r="J10496">
        <f t="shared" si="163"/>
        <v>40</v>
      </c>
    </row>
    <row r="10497" spans="1:10" x14ac:dyDescent="0.3">
      <c r="A10497" t="s">
        <v>10269</v>
      </c>
      <c r="C10497" s="18">
        <v>397.91083930542806</v>
      </c>
      <c r="D10497" s="1"/>
      <c r="E10497" s="1">
        <v>2</v>
      </c>
      <c r="F10497" s="1">
        <v>1</v>
      </c>
      <c r="G10497" s="1">
        <v>0</v>
      </c>
      <c r="H10497" s="1">
        <v>1</v>
      </c>
      <c r="I10497" s="15">
        <v>0.5</v>
      </c>
      <c r="J10497">
        <f t="shared" si="163"/>
        <v>40</v>
      </c>
    </row>
    <row r="10498" spans="1:10" x14ac:dyDescent="0.3">
      <c r="A10498" t="s">
        <v>10270</v>
      </c>
      <c r="C10498" s="18">
        <v>397.90186833500923</v>
      </c>
      <c r="D10498" s="1"/>
      <c r="E10498" s="1">
        <v>9</v>
      </c>
      <c r="F10498" s="1">
        <v>4</v>
      </c>
      <c r="G10498" s="1">
        <v>0</v>
      </c>
      <c r="H10498" s="1">
        <v>5</v>
      </c>
      <c r="I10498" s="15">
        <v>0.44444444444444442</v>
      </c>
      <c r="J10498">
        <f t="shared" si="163"/>
        <v>40</v>
      </c>
    </row>
    <row r="10499" spans="1:10" x14ac:dyDescent="0.3">
      <c r="A10499" t="s">
        <v>10271</v>
      </c>
      <c r="C10499" s="18">
        <v>397.89820098264227</v>
      </c>
      <c r="D10499" s="1"/>
      <c r="E10499" s="1">
        <v>19</v>
      </c>
      <c r="F10499" s="1">
        <v>7</v>
      </c>
      <c r="G10499" s="1">
        <v>3</v>
      </c>
      <c r="H10499" s="1">
        <v>9</v>
      </c>
      <c r="I10499" s="15">
        <v>0.44736842105263158</v>
      </c>
      <c r="J10499">
        <f t="shared" si="163"/>
        <v>40</v>
      </c>
    </row>
    <row r="10500" spans="1:10" x14ac:dyDescent="0.3">
      <c r="A10500" t="s">
        <v>10272</v>
      </c>
      <c r="C10500" s="18">
        <v>397.89410888397219</v>
      </c>
      <c r="D10500" s="1"/>
      <c r="E10500" s="1">
        <v>48</v>
      </c>
      <c r="F10500" s="1">
        <v>22</v>
      </c>
      <c r="G10500" s="1">
        <v>0</v>
      </c>
      <c r="H10500" s="1">
        <v>26</v>
      </c>
      <c r="I10500" s="15">
        <v>0.45833333333333331</v>
      </c>
      <c r="J10500">
        <f t="shared" ref="J10500:J10563" si="164">IF(E10500&lt;=30,40,20)</f>
        <v>20</v>
      </c>
    </row>
    <row r="10501" spans="1:10" x14ac:dyDescent="0.3">
      <c r="A10501" t="s">
        <v>10274</v>
      </c>
      <c r="C10501" s="18">
        <v>397.88283486569202</v>
      </c>
      <c r="D10501" s="1"/>
      <c r="E10501" s="1">
        <v>9</v>
      </c>
      <c r="F10501" s="1">
        <v>4</v>
      </c>
      <c r="G10501" s="1">
        <v>0</v>
      </c>
      <c r="H10501" s="1">
        <v>5</v>
      </c>
      <c r="I10501" s="15">
        <v>0.44444444444444442</v>
      </c>
      <c r="J10501">
        <f t="shared" si="164"/>
        <v>40</v>
      </c>
    </row>
    <row r="10502" spans="1:10" x14ac:dyDescent="0.3">
      <c r="A10502" t="s">
        <v>10275</v>
      </c>
      <c r="C10502" s="18">
        <v>397.88081288604485</v>
      </c>
      <c r="D10502" s="1"/>
      <c r="E10502" s="1">
        <v>6</v>
      </c>
      <c r="F10502" s="1">
        <v>3</v>
      </c>
      <c r="G10502" s="1">
        <v>0</v>
      </c>
      <c r="H10502" s="1">
        <v>3</v>
      </c>
      <c r="I10502" s="15">
        <v>0.5</v>
      </c>
      <c r="J10502">
        <f t="shared" si="164"/>
        <v>40</v>
      </c>
    </row>
    <row r="10503" spans="1:10" x14ac:dyDescent="0.3">
      <c r="A10503" t="s">
        <v>10276</v>
      </c>
      <c r="C10503" s="18">
        <v>397.87964422589454</v>
      </c>
      <c r="D10503" s="1"/>
      <c r="E10503" s="1">
        <v>8</v>
      </c>
      <c r="F10503" s="1">
        <v>4</v>
      </c>
      <c r="G10503" s="1">
        <v>0</v>
      </c>
      <c r="H10503" s="1">
        <v>4</v>
      </c>
      <c r="I10503" s="15">
        <v>0.5</v>
      </c>
      <c r="J10503">
        <f t="shared" si="164"/>
        <v>40</v>
      </c>
    </row>
    <row r="10504" spans="1:10" x14ac:dyDescent="0.3">
      <c r="A10504" t="s">
        <v>10277</v>
      </c>
      <c r="C10504" s="18">
        <v>397.87629728127672</v>
      </c>
      <c r="D10504" s="1"/>
      <c r="E10504" s="1">
        <v>15</v>
      </c>
      <c r="F10504" s="1">
        <v>7</v>
      </c>
      <c r="G10504" s="1">
        <v>0</v>
      </c>
      <c r="H10504" s="1">
        <v>8</v>
      </c>
      <c r="I10504" s="15">
        <v>0.46666666666666667</v>
      </c>
      <c r="J10504">
        <f t="shared" si="164"/>
        <v>40</v>
      </c>
    </row>
    <row r="10505" spans="1:10" x14ac:dyDescent="0.3">
      <c r="A10505" t="s">
        <v>10332</v>
      </c>
      <c r="C10505" s="18">
        <v>397.86432398266828</v>
      </c>
      <c r="D10505" s="1"/>
      <c r="E10505" s="1">
        <v>9</v>
      </c>
      <c r="F10505" s="1">
        <v>4</v>
      </c>
      <c r="G10505" s="1">
        <v>1</v>
      </c>
      <c r="H10505" s="1">
        <v>4</v>
      </c>
      <c r="I10505" s="15">
        <v>0.5</v>
      </c>
      <c r="J10505">
        <f t="shared" si="164"/>
        <v>40</v>
      </c>
    </row>
    <row r="10506" spans="1:10" x14ac:dyDescent="0.3">
      <c r="A10506" t="s">
        <v>10279</v>
      </c>
      <c r="C10506" s="18">
        <v>397.85437732400692</v>
      </c>
      <c r="D10506" s="1"/>
      <c r="E10506" s="1">
        <v>5</v>
      </c>
      <c r="F10506" s="1">
        <v>2</v>
      </c>
      <c r="G10506" s="1">
        <v>1</v>
      </c>
      <c r="H10506" s="1">
        <v>2</v>
      </c>
      <c r="I10506" s="15">
        <v>0.5</v>
      </c>
      <c r="J10506">
        <f t="shared" si="164"/>
        <v>40</v>
      </c>
    </row>
    <row r="10507" spans="1:10" x14ac:dyDescent="0.3">
      <c r="A10507" t="s">
        <v>10280</v>
      </c>
      <c r="C10507" s="18">
        <v>397.85368612500059</v>
      </c>
      <c r="D10507" s="1"/>
      <c r="E10507" s="1">
        <v>2</v>
      </c>
      <c r="F10507" s="1">
        <v>1</v>
      </c>
      <c r="G10507" s="1">
        <v>0</v>
      </c>
      <c r="H10507" s="1">
        <v>1</v>
      </c>
      <c r="I10507" s="15">
        <v>0.5</v>
      </c>
      <c r="J10507">
        <f t="shared" si="164"/>
        <v>40</v>
      </c>
    </row>
    <row r="10508" spans="1:10" x14ac:dyDescent="0.3">
      <c r="A10508" t="s">
        <v>10282</v>
      </c>
      <c r="C10508" s="18">
        <v>397.83764019735423</v>
      </c>
      <c r="D10508" s="1"/>
      <c r="E10508" s="1">
        <v>9</v>
      </c>
      <c r="F10508" s="1">
        <v>5</v>
      </c>
      <c r="G10508" s="1">
        <v>0</v>
      </c>
      <c r="H10508" s="1">
        <v>4</v>
      </c>
      <c r="I10508" s="15">
        <v>0.55555555555555558</v>
      </c>
      <c r="J10508">
        <f t="shared" si="164"/>
        <v>40</v>
      </c>
    </row>
    <row r="10509" spans="1:10" x14ac:dyDescent="0.3">
      <c r="A10509" t="s">
        <v>10283</v>
      </c>
      <c r="C10509" s="18">
        <v>397.81867443776611</v>
      </c>
      <c r="D10509" s="1"/>
      <c r="E10509" s="1">
        <v>6</v>
      </c>
      <c r="F10509" s="1">
        <v>3</v>
      </c>
      <c r="G10509" s="1">
        <v>1</v>
      </c>
      <c r="H10509" s="1">
        <v>2</v>
      </c>
      <c r="I10509" s="15">
        <v>0.58333333333333337</v>
      </c>
      <c r="J10509">
        <f t="shared" si="164"/>
        <v>40</v>
      </c>
    </row>
    <row r="10510" spans="1:10" x14ac:dyDescent="0.3">
      <c r="A10510" t="s">
        <v>10284</v>
      </c>
      <c r="C10510" s="18">
        <v>397.81427479047585</v>
      </c>
      <c r="D10510" s="1"/>
      <c r="E10510" s="1">
        <v>6</v>
      </c>
      <c r="F10510" s="1">
        <v>3</v>
      </c>
      <c r="G10510" s="1">
        <v>0</v>
      </c>
      <c r="H10510" s="1">
        <v>3</v>
      </c>
      <c r="I10510" s="15">
        <v>0.5</v>
      </c>
      <c r="J10510">
        <f t="shared" si="164"/>
        <v>40</v>
      </c>
    </row>
    <row r="10511" spans="1:10" x14ac:dyDescent="0.3">
      <c r="A10511" t="s">
        <v>10285</v>
      </c>
      <c r="C10511" s="18">
        <v>397.80483492253472</v>
      </c>
      <c r="D10511" s="1"/>
      <c r="E10511" s="1">
        <v>17</v>
      </c>
      <c r="F10511" s="1">
        <v>10</v>
      </c>
      <c r="G10511" s="1">
        <v>2</v>
      </c>
      <c r="H10511" s="1">
        <v>5</v>
      </c>
      <c r="I10511" s="15">
        <v>0.6470588235294118</v>
      </c>
      <c r="J10511">
        <f t="shared" si="164"/>
        <v>40</v>
      </c>
    </row>
    <row r="10512" spans="1:10" x14ac:dyDescent="0.3">
      <c r="A10512" t="s">
        <v>10286</v>
      </c>
      <c r="C10512" s="18">
        <v>397.80242328481387</v>
      </c>
      <c r="D10512" s="1"/>
      <c r="E10512" s="1">
        <v>5</v>
      </c>
      <c r="F10512" s="1">
        <v>2</v>
      </c>
      <c r="G10512" s="1">
        <v>0</v>
      </c>
      <c r="H10512" s="1">
        <v>3</v>
      </c>
      <c r="I10512" s="15">
        <v>0.4</v>
      </c>
      <c r="J10512">
        <f t="shared" si="164"/>
        <v>40</v>
      </c>
    </row>
    <row r="10513" spans="1:10" x14ac:dyDescent="0.3">
      <c r="A10513" t="s">
        <v>10288</v>
      </c>
      <c r="C10513" s="18">
        <v>397.7730109608695</v>
      </c>
      <c r="D10513" s="1"/>
      <c r="E10513" s="1">
        <v>18</v>
      </c>
      <c r="F10513" s="1">
        <v>9</v>
      </c>
      <c r="G10513" s="1">
        <v>0</v>
      </c>
      <c r="H10513" s="1">
        <v>9</v>
      </c>
      <c r="I10513" s="15">
        <v>0.5</v>
      </c>
      <c r="J10513">
        <f t="shared" si="164"/>
        <v>40</v>
      </c>
    </row>
    <row r="10514" spans="1:10" x14ac:dyDescent="0.3">
      <c r="A10514" t="s">
        <v>10289</v>
      </c>
      <c r="C10514" s="18">
        <v>397.76926984286132</v>
      </c>
      <c r="D10514" s="1"/>
      <c r="E10514" s="1">
        <v>8</v>
      </c>
      <c r="F10514" s="1">
        <v>4</v>
      </c>
      <c r="G10514" s="1">
        <v>0</v>
      </c>
      <c r="H10514" s="1">
        <v>4</v>
      </c>
      <c r="I10514" s="15">
        <v>0.5</v>
      </c>
      <c r="J10514">
        <f t="shared" si="164"/>
        <v>40</v>
      </c>
    </row>
    <row r="10515" spans="1:10" x14ac:dyDescent="0.3">
      <c r="A10515" s="21" t="s">
        <v>4976</v>
      </c>
      <c r="C10515" s="18">
        <v>397.76657893892514</v>
      </c>
      <c r="D10515" s="1"/>
      <c r="E10515" s="1">
        <v>17</v>
      </c>
      <c r="F10515" s="1">
        <v>8</v>
      </c>
      <c r="G10515" s="1">
        <v>0</v>
      </c>
      <c r="H10515" s="1">
        <v>9</v>
      </c>
      <c r="I10515" s="15">
        <v>0.47058823529411764</v>
      </c>
      <c r="J10515">
        <f t="shared" si="164"/>
        <v>40</v>
      </c>
    </row>
    <row r="10516" spans="1:10" x14ac:dyDescent="0.3">
      <c r="A10516" t="s">
        <v>10373</v>
      </c>
      <c r="C10516" s="18">
        <v>397.76261753949484</v>
      </c>
      <c r="D10516" s="1"/>
      <c r="E10516" s="1">
        <v>32</v>
      </c>
      <c r="F10516" s="1">
        <v>14</v>
      </c>
      <c r="G10516" s="1">
        <v>1</v>
      </c>
      <c r="H10516" s="1">
        <v>17</v>
      </c>
      <c r="I10516" s="15">
        <v>0.453125</v>
      </c>
      <c r="J10516">
        <f t="shared" si="164"/>
        <v>20</v>
      </c>
    </row>
    <row r="10517" spans="1:10" x14ac:dyDescent="0.3">
      <c r="A10517" t="s">
        <v>10290</v>
      </c>
      <c r="C10517" s="18">
        <v>397.76105682051553</v>
      </c>
      <c r="D10517" s="1"/>
      <c r="E10517" s="1">
        <v>3</v>
      </c>
      <c r="F10517" s="1">
        <v>1</v>
      </c>
      <c r="G10517" s="1">
        <v>1</v>
      </c>
      <c r="H10517" s="1">
        <v>1</v>
      </c>
      <c r="I10517" s="15">
        <v>0.5</v>
      </c>
      <c r="J10517">
        <f t="shared" si="164"/>
        <v>40</v>
      </c>
    </row>
    <row r="10518" spans="1:10" x14ac:dyDescent="0.3">
      <c r="A10518" t="s">
        <v>10352</v>
      </c>
      <c r="C10518" s="18">
        <v>397.74442554523398</v>
      </c>
      <c r="D10518" s="1"/>
      <c r="E10518" s="1">
        <v>21</v>
      </c>
      <c r="F10518" s="1">
        <v>9</v>
      </c>
      <c r="G10518" s="1">
        <v>3</v>
      </c>
      <c r="H10518" s="1">
        <v>9</v>
      </c>
      <c r="I10518" s="15">
        <v>0.5</v>
      </c>
      <c r="J10518">
        <f t="shared" si="164"/>
        <v>40</v>
      </c>
    </row>
    <row r="10519" spans="1:10" x14ac:dyDescent="0.3">
      <c r="A10519" t="s">
        <v>10292</v>
      </c>
      <c r="C10519" s="18">
        <v>397.73661897580041</v>
      </c>
      <c r="D10519" s="1"/>
      <c r="E10519" s="1">
        <v>6</v>
      </c>
      <c r="F10519" s="1">
        <v>3</v>
      </c>
      <c r="G10519" s="1">
        <v>0</v>
      </c>
      <c r="H10519" s="1">
        <v>3</v>
      </c>
      <c r="I10519" s="15">
        <v>0.5</v>
      </c>
      <c r="J10519">
        <f t="shared" si="164"/>
        <v>40</v>
      </c>
    </row>
    <row r="10520" spans="1:10" x14ac:dyDescent="0.3">
      <c r="A10520" t="s">
        <v>10291</v>
      </c>
      <c r="C10520" s="18">
        <v>397.72889751837749</v>
      </c>
      <c r="D10520" s="1"/>
      <c r="E10520" s="1">
        <v>5</v>
      </c>
      <c r="F10520" s="1">
        <v>2</v>
      </c>
      <c r="G10520" s="1">
        <v>1</v>
      </c>
      <c r="H10520" s="1">
        <v>2</v>
      </c>
      <c r="I10520" s="15">
        <v>0.5</v>
      </c>
      <c r="J10520">
        <f t="shared" si="164"/>
        <v>40</v>
      </c>
    </row>
    <row r="10521" spans="1:10" x14ac:dyDescent="0.3">
      <c r="A10521" t="s">
        <v>10293</v>
      </c>
      <c r="C10521" s="18">
        <v>397.72373372043944</v>
      </c>
      <c r="D10521" s="1"/>
      <c r="E10521" s="1">
        <v>14</v>
      </c>
      <c r="F10521" s="1">
        <v>7</v>
      </c>
      <c r="G10521" s="1">
        <v>0</v>
      </c>
      <c r="H10521" s="1">
        <v>7</v>
      </c>
      <c r="I10521" s="15">
        <v>0.5</v>
      </c>
      <c r="J10521">
        <f t="shared" si="164"/>
        <v>40</v>
      </c>
    </row>
    <row r="10522" spans="1:10" x14ac:dyDescent="0.3">
      <c r="A10522" t="s">
        <v>10294</v>
      </c>
      <c r="C10522" s="18">
        <v>397.7018982582606</v>
      </c>
      <c r="D10522" s="1"/>
      <c r="E10522" s="1">
        <v>2</v>
      </c>
      <c r="F10522" s="1">
        <v>1</v>
      </c>
      <c r="G10522" s="1">
        <v>0</v>
      </c>
      <c r="H10522" s="1">
        <v>1</v>
      </c>
      <c r="I10522" s="15">
        <v>0.5</v>
      </c>
      <c r="J10522">
        <f t="shared" si="164"/>
        <v>40</v>
      </c>
    </row>
    <row r="10523" spans="1:10" x14ac:dyDescent="0.3">
      <c r="A10523" t="s">
        <v>10295</v>
      </c>
      <c r="C10523" s="18">
        <v>397.69819887997164</v>
      </c>
      <c r="D10523" s="1"/>
      <c r="E10523" s="1">
        <v>31</v>
      </c>
      <c r="F10523" s="1">
        <v>15</v>
      </c>
      <c r="G10523" s="1">
        <v>0</v>
      </c>
      <c r="H10523" s="1">
        <v>16</v>
      </c>
      <c r="I10523" s="15">
        <v>0.4838709677419355</v>
      </c>
      <c r="J10523">
        <f t="shared" si="164"/>
        <v>20</v>
      </c>
    </row>
    <row r="10524" spans="1:10" x14ac:dyDescent="0.3">
      <c r="A10524" t="s">
        <v>10298</v>
      </c>
      <c r="C10524" s="18">
        <v>397.67627505596306</v>
      </c>
      <c r="D10524" s="1"/>
      <c r="E10524" s="1">
        <v>6</v>
      </c>
      <c r="F10524" s="1">
        <v>2</v>
      </c>
      <c r="G10524" s="1">
        <v>0</v>
      </c>
      <c r="H10524" s="1">
        <v>4</v>
      </c>
      <c r="I10524" s="15">
        <v>0.33333333333333331</v>
      </c>
      <c r="J10524">
        <f t="shared" si="164"/>
        <v>40</v>
      </c>
    </row>
    <row r="10525" spans="1:10" x14ac:dyDescent="0.3">
      <c r="A10525" t="s">
        <v>10296</v>
      </c>
      <c r="C10525" s="18">
        <v>397.67581737403589</v>
      </c>
      <c r="D10525" s="1"/>
      <c r="E10525" s="1">
        <v>5</v>
      </c>
      <c r="F10525" s="1">
        <v>2</v>
      </c>
      <c r="G10525" s="1">
        <v>0</v>
      </c>
      <c r="H10525" s="1">
        <v>3</v>
      </c>
      <c r="I10525" s="15">
        <v>0.4</v>
      </c>
      <c r="J10525">
        <f t="shared" si="164"/>
        <v>40</v>
      </c>
    </row>
    <row r="10526" spans="1:10" x14ac:dyDescent="0.3">
      <c r="A10526" t="s">
        <v>10297</v>
      </c>
      <c r="C10526" s="18">
        <v>397.67488370920069</v>
      </c>
      <c r="D10526" s="1"/>
      <c r="E10526" s="1">
        <v>15</v>
      </c>
      <c r="F10526" s="1">
        <v>7</v>
      </c>
      <c r="G10526" s="1">
        <v>0</v>
      </c>
      <c r="H10526" s="1">
        <v>8</v>
      </c>
      <c r="I10526" s="15">
        <v>0.46666666666666667</v>
      </c>
      <c r="J10526">
        <f t="shared" si="164"/>
        <v>40</v>
      </c>
    </row>
    <row r="10527" spans="1:10" x14ac:dyDescent="0.3">
      <c r="A10527" t="s">
        <v>10318</v>
      </c>
      <c r="C10527" s="18">
        <v>397.66028038358235</v>
      </c>
      <c r="D10527" s="1"/>
      <c r="E10527" s="1">
        <v>31</v>
      </c>
      <c r="F10527" s="1">
        <v>15</v>
      </c>
      <c r="G10527" s="1">
        <v>2</v>
      </c>
      <c r="H10527" s="1">
        <v>14</v>
      </c>
      <c r="I10527" s="15">
        <v>0.5161290322580645</v>
      </c>
      <c r="J10527">
        <f t="shared" si="164"/>
        <v>20</v>
      </c>
    </row>
    <row r="10528" spans="1:10" x14ac:dyDescent="0.3">
      <c r="A10528" t="s">
        <v>10300</v>
      </c>
      <c r="C10528" s="18">
        <v>397.65951387694776</v>
      </c>
      <c r="D10528" s="1"/>
      <c r="E10528" s="1">
        <v>8</v>
      </c>
      <c r="F10528" s="1">
        <v>4</v>
      </c>
      <c r="G10528" s="1">
        <v>0</v>
      </c>
      <c r="H10528" s="1">
        <v>4</v>
      </c>
      <c r="I10528" s="15">
        <v>0.5</v>
      </c>
      <c r="J10528">
        <f t="shared" si="164"/>
        <v>40</v>
      </c>
    </row>
    <row r="10529" spans="1:10" x14ac:dyDescent="0.3">
      <c r="A10529" t="s">
        <v>10301</v>
      </c>
      <c r="C10529" s="18">
        <v>397.65047610438734</v>
      </c>
      <c r="D10529" s="1"/>
      <c r="E10529" s="1">
        <v>72</v>
      </c>
      <c r="F10529" s="1">
        <v>42</v>
      </c>
      <c r="G10529" s="1">
        <v>3</v>
      </c>
      <c r="H10529" s="1">
        <v>27</v>
      </c>
      <c r="I10529" s="15">
        <v>0.60416666666666663</v>
      </c>
      <c r="J10529">
        <f t="shared" si="164"/>
        <v>20</v>
      </c>
    </row>
    <row r="10530" spans="1:10" x14ac:dyDescent="0.3">
      <c r="A10530" t="s">
        <v>10302</v>
      </c>
      <c r="C10530" s="18">
        <v>397.64282418460158</v>
      </c>
      <c r="D10530" s="1"/>
      <c r="E10530" s="1">
        <v>6</v>
      </c>
      <c r="F10530" s="1">
        <v>3</v>
      </c>
      <c r="G10530" s="1">
        <v>0</v>
      </c>
      <c r="H10530" s="1">
        <v>3</v>
      </c>
      <c r="I10530" s="15">
        <v>0.5</v>
      </c>
      <c r="J10530">
        <f t="shared" si="164"/>
        <v>40</v>
      </c>
    </row>
    <row r="10531" spans="1:10" x14ac:dyDescent="0.3">
      <c r="A10531" t="s">
        <v>10303</v>
      </c>
      <c r="C10531" s="18">
        <v>397.62945554758471</v>
      </c>
      <c r="D10531" s="1"/>
      <c r="E10531" s="1">
        <v>10</v>
      </c>
      <c r="F10531" s="1">
        <v>5</v>
      </c>
      <c r="G10531" s="1">
        <v>0</v>
      </c>
      <c r="H10531" s="1">
        <v>5</v>
      </c>
      <c r="I10531" s="15">
        <v>0.5</v>
      </c>
      <c r="J10531">
        <f t="shared" si="164"/>
        <v>40</v>
      </c>
    </row>
    <row r="10532" spans="1:10" x14ac:dyDescent="0.3">
      <c r="A10532" t="s">
        <v>10304</v>
      </c>
      <c r="C10532" s="18">
        <v>397.6270687924378</v>
      </c>
      <c r="D10532" s="1"/>
      <c r="E10532" s="1">
        <v>8</v>
      </c>
      <c r="F10532" s="1">
        <v>4</v>
      </c>
      <c r="G10532" s="1">
        <v>0</v>
      </c>
      <c r="H10532" s="1">
        <v>4</v>
      </c>
      <c r="I10532" s="15">
        <v>0.5</v>
      </c>
      <c r="J10532">
        <f t="shared" si="164"/>
        <v>40</v>
      </c>
    </row>
    <row r="10533" spans="1:10" x14ac:dyDescent="0.3">
      <c r="A10533" t="s">
        <v>10305</v>
      </c>
      <c r="C10533" s="18">
        <v>397.61682534542916</v>
      </c>
      <c r="D10533" s="1"/>
      <c r="E10533" s="1">
        <v>8</v>
      </c>
      <c r="F10533" s="1">
        <v>3</v>
      </c>
      <c r="G10533" s="1">
        <v>2</v>
      </c>
      <c r="H10533" s="1">
        <v>3</v>
      </c>
      <c r="I10533" s="15">
        <v>0.5</v>
      </c>
      <c r="J10533">
        <f t="shared" si="164"/>
        <v>40</v>
      </c>
    </row>
    <row r="10534" spans="1:10" x14ac:dyDescent="0.3">
      <c r="A10534" t="s">
        <v>10307</v>
      </c>
      <c r="C10534" s="18">
        <v>397.60515803151367</v>
      </c>
      <c r="D10534" s="1"/>
      <c r="E10534" s="1">
        <v>22</v>
      </c>
      <c r="F10534" s="1">
        <v>10</v>
      </c>
      <c r="G10534" s="1">
        <v>2</v>
      </c>
      <c r="H10534" s="1">
        <v>10</v>
      </c>
      <c r="I10534" s="15">
        <v>0.5</v>
      </c>
      <c r="J10534">
        <f t="shared" si="164"/>
        <v>40</v>
      </c>
    </row>
    <row r="10535" spans="1:10" x14ac:dyDescent="0.3">
      <c r="A10535" t="s">
        <v>10309</v>
      </c>
      <c r="C10535" s="18">
        <v>397.57744749404617</v>
      </c>
      <c r="D10535" s="1"/>
      <c r="E10535" s="1">
        <v>3</v>
      </c>
      <c r="F10535" s="1">
        <v>1</v>
      </c>
      <c r="G10535" s="1">
        <v>0</v>
      </c>
      <c r="H10535" s="1">
        <v>2</v>
      </c>
      <c r="I10535" s="15">
        <v>0.33333333333333331</v>
      </c>
      <c r="J10535">
        <f t="shared" si="164"/>
        <v>40</v>
      </c>
    </row>
    <row r="10536" spans="1:10" x14ac:dyDescent="0.3">
      <c r="A10536" t="s">
        <v>10310</v>
      </c>
      <c r="C10536" s="18">
        <v>397.57495341343076</v>
      </c>
      <c r="D10536" s="1"/>
      <c r="E10536" s="1">
        <v>3</v>
      </c>
      <c r="F10536" s="1">
        <v>1</v>
      </c>
      <c r="G10536" s="1">
        <v>1</v>
      </c>
      <c r="H10536" s="1">
        <v>1</v>
      </c>
      <c r="I10536" s="15">
        <v>0.5</v>
      </c>
      <c r="J10536">
        <f t="shared" si="164"/>
        <v>40</v>
      </c>
    </row>
    <row r="10537" spans="1:10" x14ac:dyDescent="0.3">
      <c r="A10537" t="s">
        <v>10311</v>
      </c>
      <c r="C10537" s="18">
        <v>397.57342565147815</v>
      </c>
      <c r="D10537" s="1"/>
      <c r="E10537" s="1">
        <v>5</v>
      </c>
      <c r="F10537" s="1">
        <v>2</v>
      </c>
      <c r="G10537" s="1">
        <v>1</v>
      </c>
      <c r="H10537" s="1">
        <v>2</v>
      </c>
      <c r="I10537" s="15">
        <v>0.5</v>
      </c>
      <c r="J10537">
        <f t="shared" si="164"/>
        <v>40</v>
      </c>
    </row>
    <row r="10538" spans="1:10" x14ac:dyDescent="0.3">
      <c r="A10538" t="s">
        <v>10313</v>
      </c>
      <c r="C10538" s="18">
        <v>397.56170827911126</v>
      </c>
      <c r="D10538" s="1"/>
      <c r="E10538" s="1">
        <v>3</v>
      </c>
      <c r="F10538" s="1">
        <v>1</v>
      </c>
      <c r="G10538" s="1">
        <v>1</v>
      </c>
      <c r="H10538" s="1">
        <v>1</v>
      </c>
      <c r="I10538" s="15">
        <v>0.5</v>
      </c>
      <c r="J10538">
        <f t="shared" si="164"/>
        <v>40</v>
      </c>
    </row>
    <row r="10539" spans="1:10" x14ac:dyDescent="0.3">
      <c r="A10539" t="s">
        <v>10314</v>
      </c>
      <c r="C10539" s="18">
        <v>397.55491439963066</v>
      </c>
      <c r="D10539" s="1"/>
      <c r="E10539" s="1">
        <v>21</v>
      </c>
      <c r="F10539" s="1">
        <v>6</v>
      </c>
      <c r="G10539" s="1">
        <v>3</v>
      </c>
      <c r="H10539" s="1">
        <v>12</v>
      </c>
      <c r="I10539" s="15">
        <v>0.35714285714285715</v>
      </c>
      <c r="J10539">
        <f t="shared" si="164"/>
        <v>40</v>
      </c>
    </row>
    <row r="10540" spans="1:10" x14ac:dyDescent="0.3">
      <c r="A10540" t="s">
        <v>10315</v>
      </c>
      <c r="C10540" s="18">
        <v>397.54992006091032</v>
      </c>
      <c r="D10540" s="1"/>
      <c r="E10540" s="1">
        <v>1</v>
      </c>
      <c r="F10540" s="1">
        <v>0</v>
      </c>
      <c r="G10540" s="1">
        <v>1</v>
      </c>
      <c r="H10540" s="1">
        <v>0</v>
      </c>
      <c r="I10540" s="15">
        <v>0.5</v>
      </c>
      <c r="J10540">
        <f t="shared" si="164"/>
        <v>40</v>
      </c>
    </row>
    <row r="10541" spans="1:10" x14ac:dyDescent="0.3">
      <c r="A10541" t="s">
        <v>10316</v>
      </c>
      <c r="C10541" s="18">
        <v>397.54742753233649</v>
      </c>
      <c r="D10541" s="1"/>
      <c r="E10541" s="1">
        <v>2</v>
      </c>
      <c r="F10541" s="1">
        <v>1</v>
      </c>
      <c r="G10541" s="1">
        <v>0</v>
      </c>
      <c r="H10541" s="1">
        <v>1</v>
      </c>
      <c r="I10541" s="15">
        <v>0.5</v>
      </c>
      <c r="J10541">
        <f t="shared" si="164"/>
        <v>40</v>
      </c>
    </row>
    <row r="10542" spans="1:10" x14ac:dyDescent="0.3">
      <c r="A10542" t="s">
        <v>10417</v>
      </c>
      <c r="C10542" s="18">
        <v>451.23684267941883</v>
      </c>
      <c r="D10542" s="1"/>
      <c r="E10542" s="1">
        <v>25</v>
      </c>
      <c r="F10542" s="1">
        <v>13</v>
      </c>
      <c r="G10542" s="1">
        <v>0</v>
      </c>
      <c r="H10542" s="1">
        <v>12</v>
      </c>
      <c r="I10542" s="15">
        <v>0.52</v>
      </c>
      <c r="J10542">
        <f t="shared" si="164"/>
        <v>40</v>
      </c>
    </row>
    <row r="10543" spans="1:10" x14ac:dyDescent="0.3">
      <c r="A10543" t="s">
        <v>10317</v>
      </c>
      <c r="C10543" s="18">
        <v>397.53590884967753</v>
      </c>
      <c r="D10543" s="1"/>
      <c r="E10543" s="1">
        <v>13</v>
      </c>
      <c r="F10543" s="1">
        <v>6</v>
      </c>
      <c r="G10543" s="1">
        <v>1</v>
      </c>
      <c r="H10543" s="1">
        <v>6</v>
      </c>
      <c r="I10543" s="15">
        <v>0.5</v>
      </c>
      <c r="J10543">
        <f t="shared" si="164"/>
        <v>40</v>
      </c>
    </row>
    <row r="10544" spans="1:10" x14ac:dyDescent="0.3">
      <c r="A10544" t="s">
        <v>10421</v>
      </c>
      <c r="C10544" s="18">
        <v>397.53508006224013</v>
      </c>
      <c r="D10544" s="1"/>
      <c r="E10544" s="1">
        <v>5</v>
      </c>
      <c r="F10544" s="1">
        <v>2</v>
      </c>
      <c r="G10544" s="1">
        <v>0</v>
      </c>
      <c r="H10544" s="1">
        <v>3</v>
      </c>
      <c r="I10544" s="15">
        <v>0.4</v>
      </c>
      <c r="J10544">
        <f t="shared" si="164"/>
        <v>40</v>
      </c>
    </row>
    <row r="10545" spans="1:10" x14ac:dyDescent="0.3">
      <c r="A10545" t="s">
        <v>10319</v>
      </c>
      <c r="C10545" s="18">
        <v>397.52525028769651</v>
      </c>
      <c r="D10545" s="1"/>
      <c r="E10545" s="1">
        <v>11</v>
      </c>
      <c r="F10545" s="1">
        <v>5</v>
      </c>
      <c r="G10545" s="1">
        <v>0</v>
      </c>
      <c r="H10545" s="1">
        <v>6</v>
      </c>
      <c r="I10545" s="15">
        <v>0.45454545454545453</v>
      </c>
      <c r="J10545">
        <f t="shared" si="164"/>
        <v>40</v>
      </c>
    </row>
    <row r="10546" spans="1:10" x14ac:dyDescent="0.3">
      <c r="A10546" t="s">
        <v>10320</v>
      </c>
      <c r="C10546" s="18">
        <v>397.50395640555433</v>
      </c>
      <c r="D10546" s="1"/>
      <c r="E10546" s="1">
        <v>30</v>
      </c>
      <c r="F10546" s="1">
        <v>13</v>
      </c>
      <c r="G10546" s="1">
        <v>1</v>
      </c>
      <c r="H10546" s="1">
        <v>16</v>
      </c>
      <c r="I10546" s="15">
        <v>0.45</v>
      </c>
      <c r="J10546">
        <f t="shared" si="164"/>
        <v>40</v>
      </c>
    </row>
    <row r="10547" spans="1:10" x14ac:dyDescent="0.3">
      <c r="A10547" t="s">
        <v>10321</v>
      </c>
      <c r="C10547" s="18">
        <v>397.49782432482897</v>
      </c>
      <c r="D10547" s="1"/>
      <c r="E10547" s="1">
        <v>5</v>
      </c>
      <c r="F10547" s="1">
        <v>2</v>
      </c>
      <c r="G10547" s="1">
        <v>1</v>
      </c>
      <c r="H10547" s="1">
        <v>2</v>
      </c>
      <c r="I10547" s="15">
        <v>0.5</v>
      </c>
      <c r="J10547">
        <f t="shared" si="164"/>
        <v>40</v>
      </c>
    </row>
    <row r="10548" spans="1:10" x14ac:dyDescent="0.3">
      <c r="A10548" t="s">
        <v>10322</v>
      </c>
      <c r="C10548" s="18">
        <v>397.49197407926522</v>
      </c>
      <c r="D10548" s="1"/>
      <c r="E10548" s="1">
        <v>6</v>
      </c>
      <c r="F10548" s="1">
        <v>3</v>
      </c>
      <c r="G10548" s="1">
        <v>0</v>
      </c>
      <c r="H10548" s="1">
        <v>3</v>
      </c>
      <c r="I10548" s="15">
        <v>0.5</v>
      </c>
      <c r="J10548">
        <f t="shared" si="164"/>
        <v>40</v>
      </c>
    </row>
    <row r="10549" spans="1:10" x14ac:dyDescent="0.3">
      <c r="A10549" t="s">
        <v>10323</v>
      </c>
      <c r="C10549" s="18">
        <v>397.48650259432372</v>
      </c>
      <c r="D10549" s="1"/>
      <c r="E10549" s="1">
        <v>6</v>
      </c>
      <c r="F10549" s="1">
        <v>3</v>
      </c>
      <c r="G10549" s="1">
        <v>0</v>
      </c>
      <c r="H10549" s="1">
        <v>3</v>
      </c>
      <c r="I10549" s="15">
        <v>0.5</v>
      </c>
      <c r="J10549">
        <f t="shared" si="164"/>
        <v>40</v>
      </c>
    </row>
    <row r="10550" spans="1:10" x14ac:dyDescent="0.3">
      <c r="A10550" t="s">
        <v>10324</v>
      </c>
      <c r="C10550" s="18">
        <v>397.47390181278462</v>
      </c>
      <c r="D10550" s="1"/>
      <c r="E10550" s="1">
        <v>8</v>
      </c>
      <c r="F10550" s="1">
        <v>4</v>
      </c>
      <c r="G10550" s="1">
        <v>0</v>
      </c>
      <c r="H10550" s="1">
        <v>4</v>
      </c>
      <c r="I10550" s="15">
        <v>0.5</v>
      </c>
      <c r="J10550">
        <f t="shared" si="164"/>
        <v>40</v>
      </c>
    </row>
    <row r="10551" spans="1:10" x14ac:dyDescent="0.3">
      <c r="A10551" t="s">
        <v>10325</v>
      </c>
      <c r="C10551" s="18">
        <v>397.47382668181763</v>
      </c>
      <c r="D10551" s="1"/>
      <c r="E10551" s="1">
        <v>5</v>
      </c>
      <c r="F10551" s="1">
        <v>2</v>
      </c>
      <c r="G10551" s="1">
        <v>0</v>
      </c>
      <c r="H10551" s="1">
        <v>3</v>
      </c>
      <c r="I10551" s="15">
        <v>0.4</v>
      </c>
      <c r="J10551">
        <f t="shared" si="164"/>
        <v>40</v>
      </c>
    </row>
    <row r="10552" spans="1:10" x14ac:dyDescent="0.3">
      <c r="A10552" t="s">
        <v>10327</v>
      </c>
      <c r="C10552" s="18">
        <v>397.4681894888098</v>
      </c>
      <c r="D10552" s="1"/>
      <c r="E10552" s="1">
        <v>3</v>
      </c>
      <c r="F10552" s="1">
        <v>1</v>
      </c>
      <c r="G10552" s="1">
        <v>1</v>
      </c>
      <c r="H10552" s="1">
        <v>1</v>
      </c>
      <c r="I10552" s="15">
        <v>0.5</v>
      </c>
      <c r="J10552">
        <f t="shared" si="164"/>
        <v>40</v>
      </c>
    </row>
    <row r="10553" spans="1:10" x14ac:dyDescent="0.3">
      <c r="A10553" t="s">
        <v>10521</v>
      </c>
      <c r="C10553" s="18">
        <v>397.46511446825394</v>
      </c>
      <c r="D10553" s="1"/>
      <c r="E10553" s="1">
        <v>18</v>
      </c>
      <c r="F10553" s="1">
        <v>9</v>
      </c>
      <c r="G10553" s="1">
        <v>0</v>
      </c>
      <c r="H10553" s="1">
        <v>9</v>
      </c>
      <c r="I10553" s="15">
        <v>0.5</v>
      </c>
      <c r="J10553">
        <f t="shared" si="164"/>
        <v>40</v>
      </c>
    </row>
    <row r="10554" spans="1:10" x14ac:dyDescent="0.3">
      <c r="A10554" t="s">
        <v>10328</v>
      </c>
      <c r="C10554" s="18">
        <v>397.46371803399984</v>
      </c>
      <c r="D10554" s="1"/>
      <c r="E10554" s="1">
        <v>9</v>
      </c>
      <c r="F10554" s="1">
        <v>4</v>
      </c>
      <c r="G10554" s="1">
        <v>0</v>
      </c>
      <c r="H10554" s="1">
        <v>5</v>
      </c>
      <c r="I10554" s="15">
        <v>0.44444444444444442</v>
      </c>
      <c r="J10554">
        <f t="shared" si="164"/>
        <v>40</v>
      </c>
    </row>
    <row r="10555" spans="1:10" x14ac:dyDescent="0.3">
      <c r="A10555" t="s">
        <v>10330</v>
      </c>
      <c r="C10555" s="18">
        <v>397.46290068657709</v>
      </c>
      <c r="D10555" s="1"/>
      <c r="E10555" s="1">
        <v>6</v>
      </c>
      <c r="F10555" s="1">
        <v>3</v>
      </c>
      <c r="G10555" s="1">
        <v>0</v>
      </c>
      <c r="H10555" s="1">
        <v>3</v>
      </c>
      <c r="I10555" s="15">
        <v>0.5</v>
      </c>
      <c r="J10555">
        <f t="shared" si="164"/>
        <v>40</v>
      </c>
    </row>
    <row r="10556" spans="1:10" x14ac:dyDescent="0.3">
      <c r="A10556" t="s">
        <v>10331</v>
      </c>
      <c r="C10556" s="18">
        <v>397.45415629946382</v>
      </c>
      <c r="D10556" s="1"/>
      <c r="E10556" s="1">
        <v>5</v>
      </c>
      <c r="F10556" s="1">
        <v>1</v>
      </c>
      <c r="G10556" s="1">
        <v>0</v>
      </c>
      <c r="H10556" s="1">
        <v>4</v>
      </c>
      <c r="I10556" s="15">
        <v>0.2</v>
      </c>
      <c r="J10556">
        <f t="shared" si="164"/>
        <v>40</v>
      </c>
    </row>
    <row r="10557" spans="1:10" x14ac:dyDescent="0.3">
      <c r="A10557" t="s">
        <v>10334</v>
      </c>
      <c r="C10557" s="18">
        <v>397.43700624941522</v>
      </c>
      <c r="D10557" s="1"/>
      <c r="E10557" s="1">
        <v>8</v>
      </c>
      <c r="F10557" s="1">
        <v>4</v>
      </c>
      <c r="G10557" s="1">
        <v>0</v>
      </c>
      <c r="H10557" s="1">
        <v>4</v>
      </c>
      <c r="I10557" s="15">
        <v>0.5</v>
      </c>
      <c r="J10557">
        <f t="shared" si="164"/>
        <v>40</v>
      </c>
    </row>
    <row r="10558" spans="1:10" x14ac:dyDescent="0.3">
      <c r="A10558" t="s">
        <v>10340</v>
      </c>
      <c r="C10558" s="18">
        <v>397.43531716061938</v>
      </c>
      <c r="D10558" s="1"/>
      <c r="E10558" s="1">
        <v>6</v>
      </c>
      <c r="F10558" s="1">
        <v>3</v>
      </c>
      <c r="G10558" s="1">
        <v>0</v>
      </c>
      <c r="H10558" s="1">
        <v>3</v>
      </c>
      <c r="I10558" s="15">
        <v>0.5</v>
      </c>
      <c r="J10558">
        <f t="shared" si="164"/>
        <v>40</v>
      </c>
    </row>
    <row r="10559" spans="1:10" x14ac:dyDescent="0.3">
      <c r="A10559" t="s">
        <v>10335</v>
      </c>
      <c r="C10559" s="18">
        <v>397.41983333478089</v>
      </c>
      <c r="D10559" s="1"/>
      <c r="E10559" s="1">
        <v>6</v>
      </c>
      <c r="F10559" s="1">
        <v>3</v>
      </c>
      <c r="G10559" s="1">
        <v>0</v>
      </c>
      <c r="H10559" s="1">
        <v>3</v>
      </c>
      <c r="I10559" s="15">
        <v>0.5</v>
      </c>
      <c r="J10559">
        <f t="shared" si="164"/>
        <v>40</v>
      </c>
    </row>
    <row r="10560" spans="1:10" x14ac:dyDescent="0.3">
      <c r="A10560" t="s">
        <v>10336</v>
      </c>
      <c r="C10560" s="18">
        <v>397.41775684346419</v>
      </c>
      <c r="D10560" s="1"/>
      <c r="E10560" s="1">
        <v>3</v>
      </c>
      <c r="F10560" s="1">
        <v>1</v>
      </c>
      <c r="G10560" s="1">
        <v>1</v>
      </c>
      <c r="H10560" s="1">
        <v>1</v>
      </c>
      <c r="I10560" s="15">
        <v>0.5</v>
      </c>
      <c r="J10560">
        <f t="shared" si="164"/>
        <v>40</v>
      </c>
    </row>
    <row r="10561" spans="1:10" x14ac:dyDescent="0.3">
      <c r="A10561" t="s">
        <v>10338</v>
      </c>
      <c r="C10561" s="18">
        <v>397.40840994821048</v>
      </c>
      <c r="D10561" s="1"/>
      <c r="E10561" s="1">
        <v>6</v>
      </c>
      <c r="F10561" s="1">
        <v>3</v>
      </c>
      <c r="G10561" s="1">
        <v>0</v>
      </c>
      <c r="H10561" s="1">
        <v>3</v>
      </c>
      <c r="I10561" s="15">
        <v>0.5</v>
      </c>
      <c r="J10561">
        <f t="shared" si="164"/>
        <v>40</v>
      </c>
    </row>
    <row r="10562" spans="1:10" x14ac:dyDescent="0.3">
      <c r="A10562" t="s">
        <v>10339</v>
      </c>
      <c r="C10562" s="18">
        <v>397.40356782179822</v>
      </c>
      <c r="D10562" s="1"/>
      <c r="E10562" s="1">
        <v>10</v>
      </c>
      <c r="F10562" s="1">
        <v>5</v>
      </c>
      <c r="G10562" s="1">
        <v>0</v>
      </c>
      <c r="H10562" s="1">
        <v>5</v>
      </c>
      <c r="I10562" s="15">
        <v>0.5</v>
      </c>
      <c r="J10562">
        <f t="shared" si="164"/>
        <v>40</v>
      </c>
    </row>
    <row r="10563" spans="1:10" x14ac:dyDescent="0.3">
      <c r="A10563" t="s">
        <v>10341</v>
      </c>
      <c r="C10563" s="18">
        <v>397.38609142064956</v>
      </c>
      <c r="D10563" s="1"/>
      <c r="E10563" s="1">
        <v>6</v>
      </c>
      <c r="F10563" s="1">
        <v>3</v>
      </c>
      <c r="G10563" s="1">
        <v>0</v>
      </c>
      <c r="H10563" s="1">
        <v>3</v>
      </c>
      <c r="I10563" s="15">
        <v>0.5</v>
      </c>
      <c r="J10563">
        <f t="shared" si="164"/>
        <v>40</v>
      </c>
    </row>
    <row r="10564" spans="1:10" x14ac:dyDescent="0.3">
      <c r="A10564" t="s">
        <v>10342</v>
      </c>
      <c r="C10564" s="18">
        <v>397.38360338976014</v>
      </c>
      <c r="D10564" s="1"/>
      <c r="E10564" s="1">
        <v>2</v>
      </c>
      <c r="F10564" s="1">
        <v>1</v>
      </c>
      <c r="G10564" s="1">
        <v>0</v>
      </c>
      <c r="H10564" s="1">
        <v>1</v>
      </c>
      <c r="I10564" s="15">
        <v>0.5</v>
      </c>
      <c r="J10564">
        <f t="shared" ref="J10564:J10627" si="165">IF(E10564&lt;=30,40,20)</f>
        <v>40</v>
      </c>
    </row>
    <row r="10565" spans="1:10" x14ac:dyDescent="0.3">
      <c r="A10565" t="s">
        <v>10343</v>
      </c>
      <c r="C10565" s="18">
        <v>397.37511827724848</v>
      </c>
      <c r="D10565" s="1"/>
      <c r="E10565" s="1">
        <v>16</v>
      </c>
      <c r="F10565" s="1">
        <v>7</v>
      </c>
      <c r="G10565" s="1">
        <v>1</v>
      </c>
      <c r="H10565" s="1">
        <v>8</v>
      </c>
      <c r="I10565" s="15">
        <v>0.46875</v>
      </c>
      <c r="J10565">
        <f t="shared" si="165"/>
        <v>40</v>
      </c>
    </row>
    <row r="10566" spans="1:10" x14ac:dyDescent="0.3">
      <c r="A10566" t="s">
        <v>10344</v>
      </c>
      <c r="C10566" s="18">
        <v>397.37487720763738</v>
      </c>
      <c r="D10566" s="1"/>
      <c r="E10566" s="1">
        <v>8</v>
      </c>
      <c r="F10566" s="1">
        <v>4</v>
      </c>
      <c r="G10566" s="1">
        <v>0</v>
      </c>
      <c r="H10566" s="1">
        <v>4</v>
      </c>
      <c r="I10566" s="15">
        <v>0.5</v>
      </c>
      <c r="J10566">
        <f t="shared" si="165"/>
        <v>40</v>
      </c>
    </row>
    <row r="10567" spans="1:10" x14ac:dyDescent="0.3">
      <c r="A10567" t="s">
        <v>10345</v>
      </c>
      <c r="C10567" s="18">
        <v>397.36391095721001</v>
      </c>
      <c r="D10567" s="1"/>
      <c r="E10567" s="1">
        <v>8</v>
      </c>
      <c r="F10567" s="1">
        <v>4</v>
      </c>
      <c r="G10567" s="1">
        <v>0</v>
      </c>
      <c r="H10567" s="1">
        <v>4</v>
      </c>
      <c r="I10567" s="15">
        <v>0.5</v>
      </c>
      <c r="J10567">
        <f t="shared" si="165"/>
        <v>40</v>
      </c>
    </row>
    <row r="10568" spans="1:10" x14ac:dyDescent="0.3">
      <c r="A10568" t="s">
        <v>10462</v>
      </c>
      <c r="C10568" s="18">
        <v>397.36337239309796</v>
      </c>
      <c r="D10568" s="1"/>
      <c r="E10568" s="1">
        <v>5</v>
      </c>
      <c r="F10568" s="1">
        <v>2</v>
      </c>
      <c r="G10568" s="1">
        <v>0</v>
      </c>
      <c r="H10568" s="1">
        <v>3</v>
      </c>
      <c r="I10568" s="15">
        <v>0.4</v>
      </c>
      <c r="J10568">
        <f t="shared" si="165"/>
        <v>40</v>
      </c>
    </row>
    <row r="10569" spans="1:10" x14ac:dyDescent="0.3">
      <c r="A10569" t="s">
        <v>10603</v>
      </c>
      <c r="C10569" s="18">
        <v>397.34383984048463</v>
      </c>
      <c r="D10569" s="1"/>
      <c r="E10569" s="1">
        <v>11</v>
      </c>
      <c r="F10569" s="1">
        <v>5</v>
      </c>
      <c r="G10569" s="1">
        <v>0</v>
      </c>
      <c r="H10569" s="1">
        <v>6</v>
      </c>
      <c r="I10569" s="15">
        <v>0.45454545454545453</v>
      </c>
      <c r="J10569">
        <f t="shared" si="165"/>
        <v>40</v>
      </c>
    </row>
    <row r="10570" spans="1:10" x14ac:dyDescent="0.3">
      <c r="A10570" t="s">
        <v>10346</v>
      </c>
      <c r="C10570" s="18">
        <v>397.34042741472257</v>
      </c>
      <c r="D10570" s="1"/>
      <c r="E10570" s="1">
        <v>29</v>
      </c>
      <c r="F10570" s="1">
        <v>14</v>
      </c>
      <c r="G10570" s="1">
        <v>1</v>
      </c>
      <c r="H10570" s="1">
        <v>14</v>
      </c>
      <c r="I10570" s="15">
        <v>0.5</v>
      </c>
      <c r="J10570">
        <f t="shared" si="165"/>
        <v>40</v>
      </c>
    </row>
    <row r="10571" spans="1:10" x14ac:dyDescent="0.3">
      <c r="A10571" t="s">
        <v>10351</v>
      </c>
      <c r="C10571" s="18">
        <v>397.33434120557587</v>
      </c>
      <c r="D10571" s="1"/>
      <c r="E10571" s="1">
        <v>6</v>
      </c>
      <c r="F10571" s="1">
        <v>3</v>
      </c>
      <c r="G10571" s="1">
        <v>0</v>
      </c>
      <c r="H10571" s="1">
        <v>3</v>
      </c>
      <c r="I10571" s="15">
        <v>0.5</v>
      </c>
      <c r="J10571">
        <f t="shared" si="165"/>
        <v>40</v>
      </c>
    </row>
    <row r="10572" spans="1:10" x14ac:dyDescent="0.3">
      <c r="A10572" t="s">
        <v>10348</v>
      </c>
      <c r="C10572" s="18">
        <v>397.320190697817</v>
      </c>
      <c r="D10572" s="1"/>
      <c r="E10572" s="1">
        <v>3</v>
      </c>
      <c r="F10572" s="1">
        <v>1</v>
      </c>
      <c r="G10572" s="1">
        <v>1</v>
      </c>
      <c r="H10572" s="1">
        <v>1</v>
      </c>
      <c r="I10572" s="15">
        <v>0.5</v>
      </c>
      <c r="J10572">
        <f t="shared" si="165"/>
        <v>40</v>
      </c>
    </row>
    <row r="10573" spans="1:10" x14ac:dyDescent="0.3">
      <c r="A10573" t="s">
        <v>10349</v>
      </c>
      <c r="C10573" s="18">
        <v>397.31735805229249</v>
      </c>
      <c r="D10573" s="1"/>
      <c r="E10573" s="1">
        <v>14</v>
      </c>
      <c r="F10573" s="1">
        <v>8</v>
      </c>
      <c r="G10573" s="1">
        <v>0</v>
      </c>
      <c r="H10573" s="1">
        <v>6</v>
      </c>
      <c r="I10573" s="15">
        <v>0.5714285714285714</v>
      </c>
      <c r="J10573">
        <f t="shared" si="165"/>
        <v>40</v>
      </c>
    </row>
    <row r="10574" spans="1:10" x14ac:dyDescent="0.3">
      <c r="A10574" t="s">
        <v>10353</v>
      </c>
      <c r="C10574" s="18">
        <v>397.2821797134564</v>
      </c>
      <c r="D10574" s="1"/>
      <c r="E10574" s="1">
        <v>8</v>
      </c>
      <c r="F10574" s="1">
        <v>4</v>
      </c>
      <c r="G10574" s="1">
        <v>0</v>
      </c>
      <c r="H10574" s="1">
        <v>4</v>
      </c>
      <c r="I10574" s="15">
        <v>0.5</v>
      </c>
      <c r="J10574">
        <f t="shared" si="165"/>
        <v>40</v>
      </c>
    </row>
    <row r="10575" spans="1:10" x14ac:dyDescent="0.3">
      <c r="A10575" t="s">
        <v>10354</v>
      </c>
      <c r="C10575" s="18">
        <v>397.28178175558259</v>
      </c>
      <c r="D10575" s="1"/>
      <c r="E10575" s="1">
        <v>13</v>
      </c>
      <c r="F10575" s="1">
        <v>6</v>
      </c>
      <c r="G10575" s="1">
        <v>0</v>
      </c>
      <c r="H10575" s="1">
        <v>7</v>
      </c>
      <c r="I10575" s="15">
        <v>0.46153846153846156</v>
      </c>
      <c r="J10575">
        <f t="shared" si="165"/>
        <v>40</v>
      </c>
    </row>
    <row r="10576" spans="1:10" x14ac:dyDescent="0.3">
      <c r="A10576" t="s">
        <v>10355</v>
      </c>
      <c r="C10576" s="18">
        <v>397.27894459248995</v>
      </c>
      <c r="D10576" s="1"/>
      <c r="E10576" s="1">
        <v>3</v>
      </c>
      <c r="F10576" s="1">
        <v>1</v>
      </c>
      <c r="G10576" s="1">
        <v>1</v>
      </c>
      <c r="H10576" s="1">
        <v>1</v>
      </c>
      <c r="I10576" s="15">
        <v>0.5</v>
      </c>
      <c r="J10576">
        <f t="shared" si="165"/>
        <v>40</v>
      </c>
    </row>
    <row r="10577" spans="1:10" x14ac:dyDescent="0.3">
      <c r="A10577" t="s">
        <v>10356</v>
      </c>
      <c r="C10577" s="18">
        <v>397.27499419381741</v>
      </c>
      <c r="D10577" s="1"/>
      <c r="E10577" s="1">
        <v>5</v>
      </c>
      <c r="F10577" s="1">
        <v>2</v>
      </c>
      <c r="G10577" s="1">
        <v>1</v>
      </c>
      <c r="H10577" s="1">
        <v>2</v>
      </c>
      <c r="I10577" s="15">
        <v>0.5</v>
      </c>
      <c r="J10577">
        <f t="shared" si="165"/>
        <v>40</v>
      </c>
    </row>
    <row r="10578" spans="1:10" x14ac:dyDescent="0.3">
      <c r="A10578" t="s">
        <v>10357</v>
      </c>
      <c r="C10578" s="18">
        <v>397.27132952398051</v>
      </c>
      <c r="D10578" s="1"/>
      <c r="E10578" s="1">
        <v>6</v>
      </c>
      <c r="F10578" s="1">
        <v>3</v>
      </c>
      <c r="G10578" s="1">
        <v>0</v>
      </c>
      <c r="H10578" s="1">
        <v>3</v>
      </c>
      <c r="I10578" s="15">
        <v>0.5</v>
      </c>
      <c r="J10578">
        <f t="shared" si="165"/>
        <v>40</v>
      </c>
    </row>
    <row r="10579" spans="1:10" x14ac:dyDescent="0.3">
      <c r="A10579" t="s">
        <v>10308</v>
      </c>
      <c r="C10579" s="18">
        <v>397.23972944789335</v>
      </c>
      <c r="D10579" s="1"/>
      <c r="E10579" s="1">
        <v>34</v>
      </c>
      <c r="F10579" s="1">
        <v>15</v>
      </c>
      <c r="G10579" s="1">
        <v>4</v>
      </c>
      <c r="H10579" s="1">
        <v>15</v>
      </c>
      <c r="I10579" s="15">
        <v>0.5</v>
      </c>
      <c r="J10579">
        <f t="shared" si="165"/>
        <v>20</v>
      </c>
    </row>
    <row r="10580" spans="1:10" x14ac:dyDescent="0.3">
      <c r="A10580" t="s">
        <v>10360</v>
      </c>
      <c r="C10580" s="18">
        <v>397.22689609248192</v>
      </c>
      <c r="D10580" s="1"/>
      <c r="E10580" s="1">
        <v>2</v>
      </c>
      <c r="F10580" s="1">
        <v>1</v>
      </c>
      <c r="G10580" s="1">
        <v>0</v>
      </c>
      <c r="H10580" s="1">
        <v>1</v>
      </c>
      <c r="I10580" s="15">
        <v>0.5</v>
      </c>
      <c r="J10580">
        <f t="shared" si="165"/>
        <v>40</v>
      </c>
    </row>
    <row r="10581" spans="1:10" x14ac:dyDescent="0.3">
      <c r="A10581" s="21" t="s">
        <v>10361</v>
      </c>
      <c r="C10581" s="18">
        <v>397.2261674486416</v>
      </c>
      <c r="D10581" s="1"/>
      <c r="E10581" s="1">
        <v>14</v>
      </c>
      <c r="F10581" s="1">
        <v>7</v>
      </c>
      <c r="G10581" s="1">
        <v>0</v>
      </c>
      <c r="H10581" s="1">
        <v>7</v>
      </c>
      <c r="I10581" s="15">
        <v>0.5</v>
      </c>
      <c r="J10581">
        <f t="shared" si="165"/>
        <v>40</v>
      </c>
    </row>
    <row r="10582" spans="1:10" x14ac:dyDescent="0.3">
      <c r="A10582" t="s">
        <v>10362</v>
      </c>
      <c r="C10582" s="18">
        <v>397.22544438506623</v>
      </c>
      <c r="D10582" s="1"/>
      <c r="E10582" s="1">
        <v>37</v>
      </c>
      <c r="F10582" s="1">
        <v>21</v>
      </c>
      <c r="G10582" s="1">
        <v>0</v>
      </c>
      <c r="H10582" s="1">
        <v>16</v>
      </c>
      <c r="I10582" s="15">
        <v>0.56756756756756754</v>
      </c>
      <c r="J10582">
        <f t="shared" si="165"/>
        <v>20</v>
      </c>
    </row>
    <row r="10583" spans="1:10" x14ac:dyDescent="0.3">
      <c r="A10583" t="s">
        <v>10363</v>
      </c>
      <c r="C10583" s="18">
        <v>397.22389243812751</v>
      </c>
      <c r="D10583" s="1"/>
      <c r="E10583" s="1">
        <v>2</v>
      </c>
      <c r="F10583" s="1">
        <v>1</v>
      </c>
      <c r="G10583" s="1">
        <v>0</v>
      </c>
      <c r="H10583" s="1">
        <v>1</v>
      </c>
      <c r="I10583" s="15">
        <v>0.5</v>
      </c>
      <c r="J10583">
        <f t="shared" si="165"/>
        <v>40</v>
      </c>
    </row>
    <row r="10584" spans="1:10" x14ac:dyDescent="0.3">
      <c r="A10584" t="s">
        <v>10364</v>
      </c>
      <c r="C10584" s="18">
        <v>397.22245186221687</v>
      </c>
      <c r="D10584" s="1"/>
      <c r="E10584" s="1">
        <v>6</v>
      </c>
      <c r="F10584" s="1">
        <v>2</v>
      </c>
      <c r="G10584" s="1">
        <v>1</v>
      </c>
      <c r="H10584" s="1">
        <v>3</v>
      </c>
      <c r="I10584" s="15">
        <v>0.41666666666666669</v>
      </c>
      <c r="J10584">
        <f t="shared" si="165"/>
        <v>40</v>
      </c>
    </row>
    <row r="10585" spans="1:10" x14ac:dyDescent="0.3">
      <c r="A10585" t="s">
        <v>10381</v>
      </c>
      <c r="C10585" s="18">
        <v>397.2212439075393</v>
      </c>
      <c r="D10585" s="1"/>
      <c r="E10585" s="1">
        <v>10</v>
      </c>
      <c r="F10585" s="1">
        <v>4</v>
      </c>
      <c r="G10585" s="1">
        <v>0</v>
      </c>
      <c r="H10585" s="1">
        <v>6</v>
      </c>
      <c r="I10585" s="15">
        <v>0.4</v>
      </c>
      <c r="J10585">
        <f t="shared" si="165"/>
        <v>40</v>
      </c>
    </row>
    <row r="10586" spans="1:10" x14ac:dyDescent="0.3">
      <c r="A10586" t="s">
        <v>10365</v>
      </c>
      <c r="C10586" s="18">
        <v>397.22011589836944</v>
      </c>
      <c r="D10586" s="1"/>
      <c r="E10586" s="1">
        <v>6</v>
      </c>
      <c r="F10586" s="1">
        <v>3</v>
      </c>
      <c r="G10586" s="1">
        <v>0</v>
      </c>
      <c r="H10586" s="1">
        <v>3</v>
      </c>
      <c r="I10586" s="15">
        <v>0.5</v>
      </c>
      <c r="J10586">
        <f t="shared" si="165"/>
        <v>40</v>
      </c>
    </row>
    <row r="10587" spans="1:10" x14ac:dyDescent="0.3">
      <c r="A10587" t="s">
        <v>10366</v>
      </c>
      <c r="C10587" s="18">
        <v>397.21058381600199</v>
      </c>
      <c r="D10587" s="1"/>
      <c r="E10587" s="1">
        <v>3</v>
      </c>
      <c r="F10587" s="1">
        <v>2</v>
      </c>
      <c r="G10587" s="1">
        <v>0</v>
      </c>
      <c r="H10587" s="1">
        <v>1</v>
      </c>
      <c r="I10587" s="15">
        <v>0.66666666666666663</v>
      </c>
      <c r="J10587">
        <f t="shared" si="165"/>
        <v>40</v>
      </c>
    </row>
    <row r="10588" spans="1:10" x14ac:dyDescent="0.3">
      <c r="A10588" t="s">
        <v>10367</v>
      </c>
      <c r="C10588" s="18">
        <v>397.20927043676249</v>
      </c>
      <c r="D10588" s="1"/>
      <c r="E10588" s="1">
        <v>6</v>
      </c>
      <c r="F10588" s="1">
        <v>3</v>
      </c>
      <c r="G10588" s="1">
        <v>0</v>
      </c>
      <c r="H10588" s="1">
        <v>3</v>
      </c>
      <c r="I10588" s="15">
        <v>0.5</v>
      </c>
      <c r="J10588">
        <f t="shared" si="165"/>
        <v>40</v>
      </c>
    </row>
    <row r="10589" spans="1:10" x14ac:dyDescent="0.3">
      <c r="A10589" t="s">
        <v>10549</v>
      </c>
      <c r="C10589" s="18">
        <v>397.207798364035</v>
      </c>
      <c r="D10589" s="1"/>
      <c r="E10589" s="1">
        <v>8</v>
      </c>
      <c r="F10589" s="1">
        <v>4</v>
      </c>
      <c r="G10589" s="1">
        <v>0</v>
      </c>
      <c r="H10589" s="1">
        <v>4</v>
      </c>
      <c r="I10589" s="15">
        <v>0.5</v>
      </c>
      <c r="J10589">
        <f t="shared" si="165"/>
        <v>40</v>
      </c>
    </row>
    <row r="10590" spans="1:10" x14ac:dyDescent="0.3">
      <c r="A10590" t="s">
        <v>10368</v>
      </c>
      <c r="C10590" s="18">
        <v>397.19374976761941</v>
      </c>
      <c r="D10590" s="1"/>
      <c r="E10590" s="1">
        <v>18</v>
      </c>
      <c r="F10590" s="1">
        <v>8</v>
      </c>
      <c r="G10590" s="1">
        <v>0</v>
      </c>
      <c r="H10590" s="1">
        <v>10</v>
      </c>
      <c r="I10590" s="15">
        <v>0.44444444444444442</v>
      </c>
      <c r="J10590">
        <f t="shared" si="165"/>
        <v>40</v>
      </c>
    </row>
    <row r="10591" spans="1:10" x14ac:dyDescent="0.3">
      <c r="A10591" t="s">
        <v>10369</v>
      </c>
      <c r="C10591" s="18">
        <v>397.19288753206916</v>
      </c>
      <c r="D10591" s="1"/>
      <c r="E10591" s="1">
        <v>2</v>
      </c>
      <c r="F10591" s="1">
        <v>1</v>
      </c>
      <c r="G10591" s="1">
        <v>0</v>
      </c>
      <c r="H10591" s="1">
        <v>1</v>
      </c>
      <c r="I10591" s="15">
        <v>0.5</v>
      </c>
      <c r="J10591">
        <f t="shared" si="165"/>
        <v>40</v>
      </c>
    </row>
    <row r="10592" spans="1:10" x14ac:dyDescent="0.3">
      <c r="A10592" t="s">
        <v>10370</v>
      </c>
      <c r="C10592" s="18">
        <v>397.19071660408133</v>
      </c>
      <c r="D10592" s="1"/>
      <c r="E10592" s="1">
        <v>2</v>
      </c>
      <c r="F10592" s="1">
        <v>1</v>
      </c>
      <c r="G10592" s="1">
        <v>0</v>
      </c>
      <c r="H10592" s="1">
        <v>1</v>
      </c>
      <c r="I10592" s="15">
        <v>0.5</v>
      </c>
      <c r="J10592">
        <f t="shared" si="165"/>
        <v>40</v>
      </c>
    </row>
    <row r="10593" spans="1:10" x14ac:dyDescent="0.3">
      <c r="A10593" t="s">
        <v>10372</v>
      </c>
      <c r="C10593" s="18">
        <v>397.16265757224079</v>
      </c>
      <c r="D10593" s="1"/>
      <c r="E10593" s="1">
        <v>9</v>
      </c>
      <c r="F10593" s="1">
        <v>5</v>
      </c>
      <c r="G10593" s="1">
        <v>0</v>
      </c>
      <c r="H10593" s="1">
        <v>4</v>
      </c>
      <c r="I10593" s="15">
        <v>0.55555555555555558</v>
      </c>
      <c r="J10593">
        <f t="shared" si="165"/>
        <v>40</v>
      </c>
    </row>
    <row r="10594" spans="1:10" x14ac:dyDescent="0.3">
      <c r="A10594" t="s">
        <v>10374</v>
      </c>
      <c r="C10594" s="18">
        <v>397.1567685629567</v>
      </c>
      <c r="D10594" s="1"/>
      <c r="E10594" s="1">
        <v>6</v>
      </c>
      <c r="F10594" s="1">
        <v>3</v>
      </c>
      <c r="G10594" s="1">
        <v>0</v>
      </c>
      <c r="H10594" s="1">
        <v>3</v>
      </c>
      <c r="I10594" s="15">
        <v>0.5</v>
      </c>
      <c r="J10594">
        <f t="shared" si="165"/>
        <v>40</v>
      </c>
    </row>
    <row r="10595" spans="1:10" x14ac:dyDescent="0.3">
      <c r="A10595" t="s">
        <v>10375</v>
      </c>
      <c r="C10595" s="18">
        <v>397.1523511037401</v>
      </c>
      <c r="D10595" s="1"/>
      <c r="E10595" s="1">
        <v>24</v>
      </c>
      <c r="F10595" s="1">
        <v>11</v>
      </c>
      <c r="G10595" s="1">
        <v>1</v>
      </c>
      <c r="H10595" s="1">
        <v>12</v>
      </c>
      <c r="I10595" s="15">
        <v>0.47916666666666669</v>
      </c>
      <c r="J10595">
        <f t="shared" si="165"/>
        <v>40</v>
      </c>
    </row>
    <row r="10596" spans="1:10" x14ac:dyDescent="0.3">
      <c r="A10596" t="s">
        <v>10376</v>
      </c>
      <c r="C10596" s="18">
        <v>397.14577310214162</v>
      </c>
      <c r="D10596" s="1"/>
      <c r="E10596" s="1">
        <v>3</v>
      </c>
      <c r="F10596" s="1">
        <v>1</v>
      </c>
      <c r="G10596" s="1">
        <v>1</v>
      </c>
      <c r="H10596" s="1">
        <v>1</v>
      </c>
      <c r="I10596" s="15">
        <v>0.5</v>
      </c>
      <c r="J10596">
        <f t="shared" si="165"/>
        <v>40</v>
      </c>
    </row>
    <row r="10597" spans="1:10" x14ac:dyDescent="0.3">
      <c r="A10597" t="s">
        <v>10377</v>
      </c>
      <c r="C10597" s="18">
        <v>397.14158835435376</v>
      </c>
      <c r="D10597" s="1"/>
      <c r="E10597" s="1">
        <v>15</v>
      </c>
      <c r="F10597" s="1">
        <v>7</v>
      </c>
      <c r="G10597" s="1">
        <v>0</v>
      </c>
      <c r="H10597" s="1">
        <v>8</v>
      </c>
      <c r="I10597" s="15">
        <v>0.46666666666666667</v>
      </c>
      <c r="J10597">
        <f t="shared" si="165"/>
        <v>40</v>
      </c>
    </row>
    <row r="10598" spans="1:10" x14ac:dyDescent="0.3">
      <c r="A10598" t="s">
        <v>10378</v>
      </c>
      <c r="C10598" s="18">
        <v>397.12873438508296</v>
      </c>
      <c r="D10598" s="1"/>
      <c r="E10598" s="1">
        <v>5</v>
      </c>
      <c r="F10598" s="1">
        <v>2</v>
      </c>
      <c r="G10598" s="1">
        <v>0</v>
      </c>
      <c r="H10598" s="1">
        <v>3</v>
      </c>
      <c r="I10598" s="15">
        <v>0.4</v>
      </c>
      <c r="J10598">
        <f t="shared" si="165"/>
        <v>40</v>
      </c>
    </row>
    <row r="10599" spans="1:10" x14ac:dyDescent="0.3">
      <c r="A10599" t="s">
        <v>10477</v>
      </c>
      <c r="C10599" s="18">
        <v>397.12776925046012</v>
      </c>
      <c r="D10599" s="1"/>
      <c r="E10599" s="1">
        <v>5</v>
      </c>
      <c r="F10599" s="1">
        <v>2</v>
      </c>
      <c r="G10599" s="1">
        <v>1</v>
      </c>
      <c r="H10599" s="1">
        <v>2</v>
      </c>
      <c r="I10599" s="15">
        <v>0.5</v>
      </c>
      <c r="J10599">
        <f t="shared" si="165"/>
        <v>40</v>
      </c>
    </row>
    <row r="10600" spans="1:10" x14ac:dyDescent="0.3">
      <c r="A10600" t="s">
        <v>10379</v>
      </c>
      <c r="C10600" s="18">
        <v>397.1260399944041</v>
      </c>
      <c r="D10600" s="1"/>
      <c r="E10600" s="1">
        <v>6</v>
      </c>
      <c r="F10600" s="1">
        <v>3</v>
      </c>
      <c r="G10600" s="1">
        <v>0</v>
      </c>
      <c r="H10600" s="1">
        <v>3</v>
      </c>
      <c r="I10600" s="15">
        <v>0.5</v>
      </c>
      <c r="J10600">
        <f t="shared" si="165"/>
        <v>40</v>
      </c>
    </row>
    <row r="10601" spans="1:10" x14ac:dyDescent="0.3">
      <c r="A10601" t="s">
        <v>10380</v>
      </c>
      <c r="C10601" s="18">
        <v>397.12544199350862</v>
      </c>
      <c r="D10601" s="1"/>
      <c r="E10601" s="1">
        <v>3</v>
      </c>
      <c r="F10601" s="1">
        <v>1</v>
      </c>
      <c r="G10601" s="1">
        <v>1</v>
      </c>
      <c r="H10601" s="1">
        <v>1</v>
      </c>
      <c r="I10601" s="15">
        <v>0.5</v>
      </c>
      <c r="J10601">
        <f t="shared" si="165"/>
        <v>40</v>
      </c>
    </row>
    <row r="10602" spans="1:10" x14ac:dyDescent="0.3">
      <c r="A10602" t="s">
        <v>10385</v>
      </c>
      <c r="C10602" s="18">
        <v>397.10108181214724</v>
      </c>
      <c r="D10602" s="1"/>
      <c r="E10602" s="1">
        <v>3</v>
      </c>
      <c r="F10602" s="1">
        <v>1</v>
      </c>
      <c r="G10602" s="1">
        <v>0</v>
      </c>
      <c r="H10602" s="1">
        <v>2</v>
      </c>
      <c r="I10602" s="15">
        <v>0.33333333333333331</v>
      </c>
      <c r="J10602">
        <f t="shared" si="165"/>
        <v>40</v>
      </c>
    </row>
    <row r="10603" spans="1:10" x14ac:dyDescent="0.3">
      <c r="A10603" t="s">
        <v>10383</v>
      </c>
      <c r="C10603" s="18">
        <v>397.07623504337585</v>
      </c>
      <c r="D10603" s="1"/>
      <c r="E10603" s="1">
        <v>15</v>
      </c>
      <c r="F10603" s="1">
        <v>7</v>
      </c>
      <c r="G10603" s="1">
        <v>0</v>
      </c>
      <c r="H10603" s="1">
        <v>8</v>
      </c>
      <c r="I10603" s="15">
        <v>0.46666666666666667</v>
      </c>
      <c r="J10603">
        <f t="shared" si="165"/>
        <v>40</v>
      </c>
    </row>
    <row r="10604" spans="1:10" x14ac:dyDescent="0.3">
      <c r="A10604" t="s">
        <v>10384</v>
      </c>
      <c r="C10604" s="18">
        <v>397.0744804574212</v>
      </c>
      <c r="D10604" s="1"/>
      <c r="E10604" s="1">
        <v>6</v>
      </c>
      <c r="F10604" s="1">
        <v>3</v>
      </c>
      <c r="G10604" s="1">
        <v>0</v>
      </c>
      <c r="H10604" s="1">
        <v>3</v>
      </c>
      <c r="I10604" s="15">
        <v>0.5</v>
      </c>
      <c r="J10604">
        <f t="shared" si="165"/>
        <v>40</v>
      </c>
    </row>
    <row r="10605" spans="1:10" x14ac:dyDescent="0.3">
      <c r="A10605" t="s">
        <v>10392</v>
      </c>
      <c r="C10605" s="18">
        <v>397.07293818210002</v>
      </c>
      <c r="D10605" s="1"/>
      <c r="E10605" s="1">
        <v>6</v>
      </c>
      <c r="F10605" s="1">
        <v>2</v>
      </c>
      <c r="G10605" s="1">
        <v>2</v>
      </c>
      <c r="H10605" s="1">
        <v>2</v>
      </c>
      <c r="I10605" s="15">
        <v>0.5</v>
      </c>
      <c r="J10605">
        <f t="shared" si="165"/>
        <v>40</v>
      </c>
    </row>
    <row r="10606" spans="1:10" x14ac:dyDescent="0.3">
      <c r="A10606" t="s">
        <v>10386</v>
      </c>
      <c r="C10606" s="18">
        <v>397.06783082697802</v>
      </c>
      <c r="D10606" s="1"/>
      <c r="E10606" s="1">
        <v>14</v>
      </c>
      <c r="F10606" s="1">
        <v>6</v>
      </c>
      <c r="G10606" s="1">
        <v>1</v>
      </c>
      <c r="H10606" s="1">
        <v>7</v>
      </c>
      <c r="I10606" s="15">
        <v>0.4642857142857143</v>
      </c>
      <c r="J10606">
        <f t="shared" si="165"/>
        <v>40</v>
      </c>
    </row>
    <row r="10607" spans="1:10" x14ac:dyDescent="0.3">
      <c r="A10607" t="s">
        <v>10387</v>
      </c>
      <c r="C10607" s="18">
        <v>397.0669077719761</v>
      </c>
      <c r="D10607" s="1"/>
      <c r="E10607" s="1">
        <v>6</v>
      </c>
      <c r="F10607" s="1">
        <v>3</v>
      </c>
      <c r="G10607" s="1">
        <v>0</v>
      </c>
      <c r="H10607" s="1">
        <v>3</v>
      </c>
      <c r="I10607" s="15">
        <v>0.5</v>
      </c>
      <c r="J10607">
        <f t="shared" si="165"/>
        <v>40</v>
      </c>
    </row>
    <row r="10608" spans="1:10" x14ac:dyDescent="0.3">
      <c r="A10608" t="s">
        <v>10388</v>
      </c>
      <c r="C10608" s="18">
        <v>397.06380144674921</v>
      </c>
      <c r="D10608" s="1"/>
      <c r="E10608" s="1">
        <v>3</v>
      </c>
      <c r="F10608" s="1">
        <v>1</v>
      </c>
      <c r="G10608" s="1">
        <v>1</v>
      </c>
      <c r="H10608" s="1">
        <v>1</v>
      </c>
      <c r="I10608" s="15">
        <v>0.5</v>
      </c>
      <c r="J10608">
        <f t="shared" si="165"/>
        <v>40</v>
      </c>
    </row>
    <row r="10609" spans="1:10" x14ac:dyDescent="0.3">
      <c r="A10609" t="s">
        <v>14783</v>
      </c>
      <c r="C10609" s="18">
        <v>397.02688345632788</v>
      </c>
      <c r="D10609" s="1"/>
      <c r="E10609" s="1">
        <v>21</v>
      </c>
      <c r="F10609" s="1">
        <v>9</v>
      </c>
      <c r="G10609" s="1">
        <v>2</v>
      </c>
      <c r="H10609" s="1">
        <v>10</v>
      </c>
      <c r="I10609" s="15">
        <v>0.47619047619047616</v>
      </c>
      <c r="J10609">
        <f t="shared" si="165"/>
        <v>40</v>
      </c>
    </row>
    <row r="10610" spans="1:10" x14ac:dyDescent="0.3">
      <c r="A10610" t="s">
        <v>10390</v>
      </c>
      <c r="C10610" s="18">
        <v>397.02131814469601</v>
      </c>
      <c r="D10610" s="1"/>
      <c r="E10610" s="1">
        <v>18</v>
      </c>
      <c r="F10610" s="1">
        <v>8</v>
      </c>
      <c r="G10610" s="1">
        <v>2</v>
      </c>
      <c r="H10610" s="1">
        <v>8</v>
      </c>
      <c r="I10610" s="15">
        <v>0.5</v>
      </c>
      <c r="J10610">
        <f t="shared" si="165"/>
        <v>40</v>
      </c>
    </row>
    <row r="10611" spans="1:10" x14ac:dyDescent="0.3">
      <c r="A10611" t="s">
        <v>10485</v>
      </c>
      <c r="C10611" s="18">
        <v>397.01857341858812</v>
      </c>
      <c r="D10611" s="1"/>
      <c r="E10611" s="1">
        <v>15</v>
      </c>
      <c r="F10611" s="1">
        <v>7</v>
      </c>
      <c r="G10611" s="1">
        <v>0</v>
      </c>
      <c r="H10611" s="1">
        <v>8</v>
      </c>
      <c r="I10611" s="15">
        <v>0.46666666666666667</v>
      </c>
      <c r="J10611">
        <f t="shared" si="165"/>
        <v>40</v>
      </c>
    </row>
    <row r="10612" spans="1:10" x14ac:dyDescent="0.3">
      <c r="A10612" t="s">
        <v>10391</v>
      </c>
      <c r="C10612" s="18">
        <v>397.00967581760796</v>
      </c>
      <c r="D10612" s="1"/>
      <c r="E10612" s="1">
        <v>8</v>
      </c>
      <c r="F10612" s="1">
        <v>4</v>
      </c>
      <c r="G10612" s="1">
        <v>0</v>
      </c>
      <c r="H10612" s="1">
        <v>4</v>
      </c>
      <c r="I10612" s="15">
        <v>0.5</v>
      </c>
      <c r="J10612">
        <f t="shared" si="165"/>
        <v>40</v>
      </c>
    </row>
    <row r="10613" spans="1:10" x14ac:dyDescent="0.3">
      <c r="A10613" t="s">
        <v>10393</v>
      </c>
      <c r="C10613" s="18">
        <v>396.99976426979362</v>
      </c>
      <c r="D10613" s="1"/>
      <c r="E10613" s="1">
        <v>6</v>
      </c>
      <c r="F10613" s="1">
        <v>3</v>
      </c>
      <c r="G10613" s="1">
        <v>0</v>
      </c>
      <c r="H10613" s="1">
        <v>3</v>
      </c>
      <c r="I10613" s="15">
        <v>0.5</v>
      </c>
      <c r="J10613">
        <f t="shared" si="165"/>
        <v>40</v>
      </c>
    </row>
    <row r="10614" spans="1:10" x14ac:dyDescent="0.3">
      <c r="A10614" t="s">
        <v>10394</v>
      </c>
      <c r="C10614" s="18">
        <v>396.99848136233345</v>
      </c>
      <c r="D10614" s="1"/>
      <c r="E10614" s="1">
        <v>7</v>
      </c>
      <c r="F10614" s="1">
        <v>3</v>
      </c>
      <c r="G10614" s="1">
        <v>0</v>
      </c>
      <c r="H10614" s="1">
        <v>4</v>
      </c>
      <c r="I10614" s="15">
        <v>0.42857142857142855</v>
      </c>
      <c r="J10614">
        <f t="shared" si="165"/>
        <v>40</v>
      </c>
    </row>
    <row r="10615" spans="1:10" x14ac:dyDescent="0.3">
      <c r="A10615" t="s">
        <v>10400</v>
      </c>
      <c r="C10615" s="18">
        <v>396.99726124891947</v>
      </c>
      <c r="D10615" s="1"/>
      <c r="E10615" s="1">
        <v>6</v>
      </c>
      <c r="F10615" s="1">
        <v>3</v>
      </c>
      <c r="G10615" s="1">
        <v>0</v>
      </c>
      <c r="H10615" s="1">
        <v>3</v>
      </c>
      <c r="I10615" s="15">
        <v>0.5</v>
      </c>
      <c r="J10615">
        <f t="shared" si="165"/>
        <v>40</v>
      </c>
    </row>
    <row r="10616" spans="1:10" x14ac:dyDescent="0.3">
      <c r="A10616" t="s">
        <v>10395</v>
      </c>
      <c r="C10616" s="18">
        <v>396.99447557257497</v>
      </c>
      <c r="D10616" s="1"/>
      <c r="E10616" s="1">
        <v>2</v>
      </c>
      <c r="F10616" s="1">
        <v>1</v>
      </c>
      <c r="G10616" s="1">
        <v>0</v>
      </c>
      <c r="H10616" s="1">
        <v>1</v>
      </c>
      <c r="I10616" s="15">
        <v>0.5</v>
      </c>
      <c r="J10616">
        <f t="shared" si="165"/>
        <v>40</v>
      </c>
    </row>
    <row r="10617" spans="1:10" x14ac:dyDescent="0.3">
      <c r="A10617" t="s">
        <v>10396</v>
      </c>
      <c r="C10617" s="18">
        <v>396.98565881622665</v>
      </c>
      <c r="D10617" s="1"/>
      <c r="E10617" s="1">
        <v>3</v>
      </c>
      <c r="F10617" s="1">
        <v>1</v>
      </c>
      <c r="G10617" s="1">
        <v>0</v>
      </c>
      <c r="H10617" s="1">
        <v>2</v>
      </c>
      <c r="I10617" s="15">
        <v>0.33333333333333331</v>
      </c>
      <c r="J10617">
        <f t="shared" si="165"/>
        <v>40</v>
      </c>
    </row>
    <row r="10618" spans="1:10" x14ac:dyDescent="0.3">
      <c r="A10618" t="s">
        <v>10412</v>
      </c>
      <c r="C10618" s="18">
        <v>396.97354495935497</v>
      </c>
      <c r="D10618" s="1"/>
      <c r="E10618" s="1">
        <v>14</v>
      </c>
      <c r="F10618" s="1">
        <v>7</v>
      </c>
      <c r="G10618" s="1">
        <v>0</v>
      </c>
      <c r="H10618" s="1">
        <v>7</v>
      </c>
      <c r="I10618" s="15">
        <v>0.5</v>
      </c>
      <c r="J10618">
        <f t="shared" si="165"/>
        <v>40</v>
      </c>
    </row>
    <row r="10619" spans="1:10" x14ac:dyDescent="0.3">
      <c r="A10619" t="s">
        <v>10398</v>
      </c>
      <c r="C10619" s="18">
        <v>396.9689904099651</v>
      </c>
      <c r="D10619" s="1"/>
      <c r="E10619" s="1">
        <v>9</v>
      </c>
      <c r="F10619" s="1">
        <v>4</v>
      </c>
      <c r="G10619" s="1">
        <v>0</v>
      </c>
      <c r="H10619" s="1">
        <v>5</v>
      </c>
      <c r="I10619" s="15">
        <v>0.44444444444444442</v>
      </c>
      <c r="J10619">
        <f t="shared" si="165"/>
        <v>40</v>
      </c>
    </row>
    <row r="10620" spans="1:10" x14ac:dyDescent="0.3">
      <c r="A10620" t="s">
        <v>10401</v>
      </c>
      <c r="C10620" s="18">
        <v>396.96182998932022</v>
      </c>
      <c r="D10620" s="1"/>
      <c r="E10620" s="1">
        <v>3</v>
      </c>
      <c r="F10620" s="1">
        <v>1</v>
      </c>
      <c r="G10620" s="1">
        <v>1</v>
      </c>
      <c r="H10620" s="1">
        <v>1</v>
      </c>
      <c r="I10620" s="15">
        <v>0.5</v>
      </c>
      <c r="J10620">
        <f t="shared" si="165"/>
        <v>40</v>
      </c>
    </row>
    <row r="10621" spans="1:10" x14ac:dyDescent="0.3">
      <c r="A10621" t="s">
        <v>10402</v>
      </c>
      <c r="C10621" s="18">
        <v>396.95812208054866</v>
      </c>
      <c r="D10621" s="1"/>
      <c r="E10621" s="1">
        <v>5</v>
      </c>
      <c r="F10621" s="1">
        <v>3</v>
      </c>
      <c r="G10621" s="1">
        <v>0</v>
      </c>
      <c r="H10621" s="1">
        <v>2</v>
      </c>
      <c r="I10621" s="15">
        <v>0.6</v>
      </c>
      <c r="J10621">
        <f t="shared" si="165"/>
        <v>40</v>
      </c>
    </row>
    <row r="10622" spans="1:10" x14ac:dyDescent="0.3">
      <c r="A10622" t="s">
        <v>10403</v>
      </c>
      <c r="C10622" s="18">
        <v>396.93899039310725</v>
      </c>
      <c r="D10622" s="1"/>
      <c r="E10622" s="1">
        <v>13</v>
      </c>
      <c r="F10622" s="1">
        <v>6</v>
      </c>
      <c r="G10622" s="1">
        <v>0</v>
      </c>
      <c r="H10622" s="1">
        <v>7</v>
      </c>
      <c r="I10622" s="15">
        <v>0.46153846153846156</v>
      </c>
      <c r="J10622">
        <f t="shared" si="165"/>
        <v>40</v>
      </c>
    </row>
    <row r="10623" spans="1:10" x14ac:dyDescent="0.3">
      <c r="A10623" t="s">
        <v>10404</v>
      </c>
      <c r="C10623" s="18">
        <v>396.93458233237436</v>
      </c>
      <c r="D10623" s="1"/>
      <c r="E10623" s="1">
        <v>6</v>
      </c>
      <c r="F10623" s="1">
        <v>3</v>
      </c>
      <c r="G10623" s="1">
        <v>0</v>
      </c>
      <c r="H10623" s="1">
        <v>3</v>
      </c>
      <c r="I10623" s="15">
        <v>0.5</v>
      </c>
      <c r="J10623">
        <f t="shared" si="165"/>
        <v>40</v>
      </c>
    </row>
    <row r="10624" spans="1:10" x14ac:dyDescent="0.3">
      <c r="A10624" t="s">
        <v>10405</v>
      </c>
      <c r="C10624" s="18">
        <v>396.9212165467348</v>
      </c>
      <c r="D10624" s="1"/>
      <c r="E10624" s="1">
        <v>7</v>
      </c>
      <c r="F10624" s="1">
        <v>3</v>
      </c>
      <c r="G10624" s="1">
        <v>0</v>
      </c>
      <c r="H10624" s="1">
        <v>4</v>
      </c>
      <c r="I10624" s="15">
        <v>0.42857142857142855</v>
      </c>
      <c r="J10624">
        <f t="shared" si="165"/>
        <v>40</v>
      </c>
    </row>
    <row r="10625" spans="1:10" x14ac:dyDescent="0.3">
      <c r="A10625" s="21" t="s">
        <v>15151</v>
      </c>
      <c r="C10625" s="18">
        <v>396.90170158665569</v>
      </c>
      <c r="D10625" s="1"/>
      <c r="E10625" s="1">
        <v>8</v>
      </c>
      <c r="F10625" s="1">
        <v>2</v>
      </c>
      <c r="G10625" s="1">
        <v>0</v>
      </c>
      <c r="H10625" s="1">
        <v>6</v>
      </c>
      <c r="I10625" s="15">
        <v>0.25</v>
      </c>
      <c r="J10625">
        <f t="shared" si="165"/>
        <v>40</v>
      </c>
    </row>
    <row r="10626" spans="1:10" x14ac:dyDescent="0.3">
      <c r="A10626" t="s">
        <v>10407</v>
      </c>
      <c r="C10626" s="18">
        <v>396.90036692216876</v>
      </c>
      <c r="D10626" s="1"/>
      <c r="E10626" s="1">
        <v>3</v>
      </c>
      <c r="F10626" s="1">
        <v>1</v>
      </c>
      <c r="G10626" s="1">
        <v>0</v>
      </c>
      <c r="H10626" s="1">
        <v>2</v>
      </c>
      <c r="I10626" s="15">
        <v>0.33333333333333331</v>
      </c>
      <c r="J10626">
        <f t="shared" si="165"/>
        <v>40</v>
      </c>
    </row>
    <row r="10627" spans="1:10" x14ac:dyDescent="0.3">
      <c r="A10627" t="s">
        <v>10408</v>
      </c>
      <c r="C10627" s="18">
        <v>396.89385727887185</v>
      </c>
      <c r="D10627" s="1"/>
      <c r="E10627" s="1">
        <v>2</v>
      </c>
      <c r="F10627" s="1">
        <v>1</v>
      </c>
      <c r="G10627" s="1">
        <v>0</v>
      </c>
      <c r="H10627" s="1">
        <v>1</v>
      </c>
      <c r="I10627" s="15">
        <v>0.5</v>
      </c>
      <c r="J10627">
        <f t="shared" si="165"/>
        <v>40</v>
      </c>
    </row>
    <row r="10628" spans="1:10" x14ac:dyDescent="0.3">
      <c r="A10628" t="s">
        <v>10409</v>
      </c>
      <c r="C10628" s="18">
        <v>396.88246401319253</v>
      </c>
      <c r="D10628" s="1"/>
      <c r="E10628" s="1">
        <v>5</v>
      </c>
      <c r="F10628" s="1">
        <v>2</v>
      </c>
      <c r="G10628" s="1">
        <v>1</v>
      </c>
      <c r="H10628" s="1">
        <v>2</v>
      </c>
      <c r="I10628" s="15">
        <v>0.5</v>
      </c>
      <c r="J10628">
        <f t="shared" ref="J10628:J10691" si="166">IF(E10628&lt;=30,40,20)</f>
        <v>40</v>
      </c>
    </row>
    <row r="10629" spans="1:10" x14ac:dyDescent="0.3">
      <c r="A10629" t="s">
        <v>10410</v>
      </c>
      <c r="C10629" s="18">
        <v>396.87804930794039</v>
      </c>
      <c r="D10629" s="1"/>
      <c r="E10629" s="1">
        <v>6</v>
      </c>
      <c r="F10629" s="1">
        <v>3</v>
      </c>
      <c r="G10629" s="1">
        <v>0</v>
      </c>
      <c r="H10629" s="1">
        <v>3</v>
      </c>
      <c r="I10629" s="15">
        <v>0.5</v>
      </c>
      <c r="J10629">
        <f t="shared" si="166"/>
        <v>40</v>
      </c>
    </row>
    <row r="10630" spans="1:10" x14ac:dyDescent="0.3">
      <c r="A10630" t="s">
        <v>10413</v>
      </c>
      <c r="C10630" s="18">
        <v>396.86388729683011</v>
      </c>
      <c r="D10630" s="1"/>
      <c r="E10630" s="1">
        <v>9</v>
      </c>
      <c r="F10630" s="1">
        <v>4</v>
      </c>
      <c r="G10630" s="1">
        <v>1</v>
      </c>
      <c r="H10630" s="1">
        <v>4</v>
      </c>
      <c r="I10630" s="15">
        <v>0.5</v>
      </c>
      <c r="J10630">
        <f t="shared" si="166"/>
        <v>40</v>
      </c>
    </row>
    <row r="10631" spans="1:10" x14ac:dyDescent="0.3">
      <c r="A10631" t="s">
        <v>10657</v>
      </c>
      <c r="C10631" s="18">
        <v>396.86296261880159</v>
      </c>
      <c r="D10631" s="1"/>
      <c r="E10631" s="1">
        <v>56</v>
      </c>
      <c r="F10631" s="1">
        <v>25</v>
      </c>
      <c r="G10631" s="1">
        <v>0</v>
      </c>
      <c r="H10631" s="1">
        <v>31</v>
      </c>
      <c r="I10631" s="15">
        <v>0.44642857142857145</v>
      </c>
      <c r="J10631">
        <f t="shared" si="166"/>
        <v>20</v>
      </c>
    </row>
    <row r="10632" spans="1:10" x14ac:dyDescent="0.3">
      <c r="A10632" t="s">
        <v>21323</v>
      </c>
      <c r="C10632" s="18">
        <v>396.85544940446033</v>
      </c>
      <c r="D10632" s="1"/>
      <c r="E10632" s="1">
        <v>76</v>
      </c>
      <c r="F10632" s="1">
        <v>30</v>
      </c>
      <c r="G10632" s="1">
        <v>0</v>
      </c>
      <c r="H10632" s="1">
        <v>46</v>
      </c>
      <c r="I10632" s="15">
        <v>0.39473684210526316</v>
      </c>
      <c r="J10632">
        <f t="shared" si="166"/>
        <v>20</v>
      </c>
    </row>
    <row r="10633" spans="1:10" x14ac:dyDescent="0.3">
      <c r="A10633" t="s">
        <v>10414</v>
      </c>
      <c r="C10633" s="18">
        <v>396.84658589915836</v>
      </c>
      <c r="D10633" s="1"/>
      <c r="E10633" s="1">
        <v>4</v>
      </c>
      <c r="F10633" s="1">
        <v>2</v>
      </c>
      <c r="G10633" s="1">
        <v>0</v>
      </c>
      <c r="H10633" s="1">
        <v>2</v>
      </c>
      <c r="I10633" s="15">
        <v>0.5</v>
      </c>
      <c r="J10633">
        <f t="shared" si="166"/>
        <v>40</v>
      </c>
    </row>
    <row r="10634" spans="1:10" x14ac:dyDescent="0.3">
      <c r="A10634" t="s">
        <v>10416</v>
      </c>
      <c r="C10634" s="18">
        <v>396.82150897737114</v>
      </c>
      <c r="D10634" s="1"/>
      <c r="E10634" s="1">
        <v>3</v>
      </c>
      <c r="F10634" s="1">
        <v>1</v>
      </c>
      <c r="G10634" s="1">
        <v>0</v>
      </c>
      <c r="H10634" s="1">
        <v>2</v>
      </c>
      <c r="I10634" s="15">
        <v>0.33333333333333331</v>
      </c>
      <c r="J10634">
        <f t="shared" si="166"/>
        <v>40</v>
      </c>
    </row>
    <row r="10635" spans="1:10" x14ac:dyDescent="0.3">
      <c r="A10635" t="s">
        <v>10418</v>
      </c>
      <c r="C10635" s="18">
        <v>396.81111768430947</v>
      </c>
      <c r="D10635" s="1"/>
      <c r="E10635" s="1">
        <v>6</v>
      </c>
      <c r="F10635" s="1">
        <v>3</v>
      </c>
      <c r="G10635" s="1">
        <v>0</v>
      </c>
      <c r="H10635" s="1">
        <v>3</v>
      </c>
      <c r="I10635" s="15">
        <v>0.5</v>
      </c>
      <c r="J10635">
        <f t="shared" si="166"/>
        <v>40</v>
      </c>
    </row>
    <row r="10636" spans="1:10" x14ac:dyDescent="0.3">
      <c r="A10636" t="s">
        <v>10419</v>
      </c>
      <c r="C10636" s="18">
        <v>396.80897730203316</v>
      </c>
      <c r="D10636" s="1"/>
      <c r="E10636" s="1">
        <v>5</v>
      </c>
      <c r="F10636" s="1">
        <v>2</v>
      </c>
      <c r="G10636" s="1">
        <v>1</v>
      </c>
      <c r="H10636" s="1">
        <v>2</v>
      </c>
      <c r="I10636" s="15">
        <v>0.5</v>
      </c>
      <c r="J10636">
        <f t="shared" si="166"/>
        <v>40</v>
      </c>
    </row>
    <row r="10637" spans="1:10" x14ac:dyDescent="0.3">
      <c r="A10637" t="s">
        <v>10420</v>
      </c>
      <c r="C10637" s="18">
        <v>396.80682553817599</v>
      </c>
      <c r="D10637" s="1"/>
      <c r="E10637" s="1">
        <v>4</v>
      </c>
      <c r="F10637" s="1">
        <v>0</v>
      </c>
      <c r="G10637" s="1">
        <v>0</v>
      </c>
      <c r="H10637" s="1">
        <v>4</v>
      </c>
      <c r="I10637" s="15">
        <v>0</v>
      </c>
      <c r="J10637">
        <f t="shared" si="166"/>
        <v>40</v>
      </c>
    </row>
    <row r="10638" spans="1:10" x14ac:dyDescent="0.3">
      <c r="A10638" t="s">
        <v>10422</v>
      </c>
      <c r="C10638" s="18">
        <v>396.79674478954644</v>
      </c>
      <c r="D10638" s="1"/>
      <c r="E10638" s="1">
        <v>13</v>
      </c>
      <c r="F10638" s="1">
        <v>6</v>
      </c>
      <c r="G10638" s="1">
        <v>0</v>
      </c>
      <c r="H10638" s="1">
        <v>7</v>
      </c>
      <c r="I10638" s="15">
        <v>0.46153846153846156</v>
      </c>
      <c r="J10638">
        <f t="shared" si="166"/>
        <v>40</v>
      </c>
    </row>
    <row r="10639" spans="1:10" x14ac:dyDescent="0.3">
      <c r="A10639" t="s">
        <v>10423</v>
      </c>
      <c r="C10639" s="18">
        <v>396.77776834803603</v>
      </c>
      <c r="D10639" s="1"/>
      <c r="E10639" s="1">
        <v>6</v>
      </c>
      <c r="F10639" s="1">
        <v>3</v>
      </c>
      <c r="G10639" s="1">
        <v>0</v>
      </c>
      <c r="H10639" s="1">
        <v>3</v>
      </c>
      <c r="I10639" s="15">
        <v>0.5</v>
      </c>
      <c r="J10639">
        <f t="shared" si="166"/>
        <v>40</v>
      </c>
    </row>
    <row r="10640" spans="1:10" x14ac:dyDescent="0.3">
      <c r="A10640" t="s">
        <v>10424</v>
      </c>
      <c r="C10640" s="18">
        <v>396.77315621755019</v>
      </c>
      <c r="D10640" s="1"/>
      <c r="E10640" s="1">
        <v>2</v>
      </c>
      <c r="F10640" s="1">
        <v>1</v>
      </c>
      <c r="G10640" s="1">
        <v>0</v>
      </c>
      <c r="H10640" s="1">
        <v>1</v>
      </c>
      <c r="I10640" s="15">
        <v>0.5</v>
      </c>
      <c r="J10640">
        <f t="shared" si="166"/>
        <v>40</v>
      </c>
    </row>
    <row r="10641" spans="1:10" x14ac:dyDescent="0.3">
      <c r="A10641" t="s">
        <v>10425</v>
      </c>
      <c r="C10641" s="18">
        <v>396.73715391179167</v>
      </c>
      <c r="D10641" s="1"/>
      <c r="E10641" s="1">
        <v>5</v>
      </c>
      <c r="F10641" s="1">
        <v>2</v>
      </c>
      <c r="G10641" s="1">
        <v>0</v>
      </c>
      <c r="H10641" s="1">
        <v>3</v>
      </c>
      <c r="I10641" s="15">
        <v>0.4</v>
      </c>
      <c r="J10641">
        <f t="shared" si="166"/>
        <v>40</v>
      </c>
    </row>
    <row r="10642" spans="1:10" x14ac:dyDescent="0.3">
      <c r="A10642" t="s">
        <v>10426</v>
      </c>
      <c r="C10642" s="18">
        <v>396.73711321012735</v>
      </c>
      <c r="D10642" s="1"/>
      <c r="E10642" s="1">
        <v>3</v>
      </c>
      <c r="F10642" s="1">
        <v>1</v>
      </c>
      <c r="G10642" s="1">
        <v>0</v>
      </c>
      <c r="H10642" s="1">
        <v>2</v>
      </c>
      <c r="I10642" s="15">
        <v>0.33333333333333331</v>
      </c>
      <c r="J10642">
        <f t="shared" si="166"/>
        <v>40</v>
      </c>
    </row>
    <row r="10643" spans="1:10" x14ac:dyDescent="0.3">
      <c r="A10643" t="s">
        <v>10427</v>
      </c>
      <c r="C10643" s="18">
        <v>396.72324759337283</v>
      </c>
      <c r="D10643" s="1"/>
      <c r="E10643" s="1">
        <v>5</v>
      </c>
      <c r="F10643" s="1">
        <v>2</v>
      </c>
      <c r="G10643" s="1">
        <v>1</v>
      </c>
      <c r="H10643" s="1">
        <v>2</v>
      </c>
      <c r="I10643" s="15">
        <v>0.5</v>
      </c>
      <c r="J10643">
        <f t="shared" si="166"/>
        <v>40</v>
      </c>
    </row>
    <row r="10644" spans="1:10" x14ac:dyDescent="0.3">
      <c r="A10644" t="s">
        <v>10428</v>
      </c>
      <c r="C10644" s="18">
        <v>396.72089583107925</v>
      </c>
      <c r="D10644" s="1"/>
      <c r="E10644" s="1">
        <v>3</v>
      </c>
      <c r="F10644" s="1">
        <v>1</v>
      </c>
      <c r="G10644" s="1">
        <v>1</v>
      </c>
      <c r="H10644" s="1">
        <v>1</v>
      </c>
      <c r="I10644" s="15">
        <v>0.5</v>
      </c>
      <c r="J10644">
        <f t="shared" si="166"/>
        <v>40</v>
      </c>
    </row>
    <row r="10645" spans="1:10" x14ac:dyDescent="0.3">
      <c r="A10645" t="s">
        <v>10440</v>
      </c>
      <c r="C10645" s="18">
        <v>396.71922240019683</v>
      </c>
      <c r="D10645" s="1"/>
      <c r="E10645" s="1">
        <v>6</v>
      </c>
      <c r="F10645" s="1">
        <v>2</v>
      </c>
      <c r="G10645" s="1">
        <v>1</v>
      </c>
      <c r="H10645" s="1">
        <v>3</v>
      </c>
      <c r="I10645" s="15">
        <v>0.41666666666666669</v>
      </c>
      <c r="J10645">
        <f t="shared" si="166"/>
        <v>40</v>
      </c>
    </row>
    <row r="10646" spans="1:10" x14ac:dyDescent="0.3">
      <c r="A10646" t="s">
        <v>10429</v>
      </c>
      <c r="C10646" s="18">
        <v>396.71646060282478</v>
      </c>
      <c r="D10646" s="1"/>
      <c r="E10646" s="1">
        <v>11</v>
      </c>
      <c r="F10646" s="1">
        <v>5</v>
      </c>
      <c r="G10646" s="1">
        <v>0</v>
      </c>
      <c r="H10646" s="1">
        <v>6</v>
      </c>
      <c r="I10646" s="15">
        <v>0.45454545454545453</v>
      </c>
      <c r="J10646">
        <f t="shared" si="166"/>
        <v>40</v>
      </c>
    </row>
    <row r="10647" spans="1:10" x14ac:dyDescent="0.3">
      <c r="A10647" t="s">
        <v>10430</v>
      </c>
      <c r="C10647" s="18">
        <v>396.71163793017604</v>
      </c>
      <c r="D10647" s="1"/>
      <c r="E10647" s="1">
        <v>2</v>
      </c>
      <c r="F10647" s="1">
        <v>1</v>
      </c>
      <c r="G10647" s="1">
        <v>0</v>
      </c>
      <c r="H10647" s="1">
        <v>1</v>
      </c>
      <c r="I10647" s="15">
        <v>0.5</v>
      </c>
      <c r="J10647">
        <f t="shared" si="166"/>
        <v>40</v>
      </c>
    </row>
    <row r="10648" spans="1:10" x14ac:dyDescent="0.3">
      <c r="A10648" t="s">
        <v>10445</v>
      </c>
      <c r="C10648" s="18">
        <v>396.70220254837631</v>
      </c>
      <c r="D10648" s="1"/>
      <c r="E10648" s="1">
        <v>3</v>
      </c>
      <c r="F10648" s="1">
        <v>1</v>
      </c>
      <c r="G10648" s="1">
        <v>0</v>
      </c>
      <c r="H10648" s="1">
        <v>2</v>
      </c>
      <c r="I10648" s="15">
        <v>0.33333333333333331</v>
      </c>
      <c r="J10648">
        <f t="shared" si="166"/>
        <v>40</v>
      </c>
    </row>
    <row r="10649" spans="1:10" x14ac:dyDescent="0.3">
      <c r="A10649" t="s">
        <v>10908</v>
      </c>
      <c r="C10649" s="18">
        <v>396.69917888679691</v>
      </c>
      <c r="D10649" s="1"/>
      <c r="E10649" s="1">
        <v>26</v>
      </c>
      <c r="F10649" s="1">
        <v>10</v>
      </c>
      <c r="G10649" s="1">
        <v>2</v>
      </c>
      <c r="H10649" s="1">
        <v>14</v>
      </c>
      <c r="I10649" s="15">
        <v>0.42307692307692307</v>
      </c>
      <c r="J10649">
        <f t="shared" si="166"/>
        <v>40</v>
      </c>
    </row>
    <row r="10650" spans="1:10" x14ac:dyDescent="0.3">
      <c r="A10650" t="s">
        <v>10431</v>
      </c>
      <c r="C10650" s="18">
        <v>396.69117238706235</v>
      </c>
      <c r="D10650" s="1"/>
      <c r="E10650" s="1">
        <v>3</v>
      </c>
      <c r="F10650" s="1">
        <v>1</v>
      </c>
      <c r="G10650" s="1">
        <v>0</v>
      </c>
      <c r="H10650" s="1">
        <v>2</v>
      </c>
      <c r="I10650" s="15">
        <v>0.33333333333333331</v>
      </c>
      <c r="J10650">
        <f t="shared" si="166"/>
        <v>40</v>
      </c>
    </row>
    <row r="10651" spans="1:10" x14ac:dyDescent="0.3">
      <c r="A10651" t="s">
        <v>10399</v>
      </c>
      <c r="C10651" s="18">
        <v>396.69016761864367</v>
      </c>
      <c r="D10651" s="1"/>
      <c r="E10651" s="1">
        <v>10</v>
      </c>
      <c r="F10651" s="1">
        <v>5</v>
      </c>
      <c r="G10651" s="1">
        <v>0</v>
      </c>
      <c r="H10651" s="1">
        <v>5</v>
      </c>
      <c r="I10651" s="15">
        <v>0.5</v>
      </c>
      <c r="J10651">
        <f t="shared" si="166"/>
        <v>40</v>
      </c>
    </row>
    <row r="10652" spans="1:10" x14ac:dyDescent="0.3">
      <c r="A10652" t="s">
        <v>10432</v>
      </c>
      <c r="C10652" s="18">
        <v>396.68863265461971</v>
      </c>
      <c r="D10652" s="1"/>
      <c r="E10652" s="1">
        <v>3</v>
      </c>
      <c r="F10652" s="1">
        <v>1</v>
      </c>
      <c r="G10652" s="1">
        <v>0</v>
      </c>
      <c r="H10652" s="1">
        <v>2</v>
      </c>
      <c r="I10652" s="15">
        <v>0.33333333333333331</v>
      </c>
      <c r="J10652">
        <f t="shared" si="166"/>
        <v>40</v>
      </c>
    </row>
    <row r="10653" spans="1:10" x14ac:dyDescent="0.3">
      <c r="A10653" t="s">
        <v>10433</v>
      </c>
      <c r="C10653" s="18">
        <v>396.67398777046964</v>
      </c>
      <c r="D10653" s="1"/>
      <c r="E10653" s="1">
        <v>8</v>
      </c>
      <c r="F10653" s="1">
        <v>4</v>
      </c>
      <c r="G10653" s="1">
        <v>0</v>
      </c>
      <c r="H10653" s="1">
        <v>4</v>
      </c>
      <c r="I10653" s="15">
        <v>0.5</v>
      </c>
      <c r="J10653">
        <f t="shared" si="166"/>
        <v>40</v>
      </c>
    </row>
    <row r="10654" spans="1:10" x14ac:dyDescent="0.3">
      <c r="A10654" t="s">
        <v>10434</v>
      </c>
      <c r="C10654" s="18">
        <v>396.66784862548343</v>
      </c>
      <c r="D10654" s="1"/>
      <c r="E10654" s="1">
        <v>16</v>
      </c>
      <c r="F10654" s="1">
        <v>7</v>
      </c>
      <c r="G10654" s="1">
        <v>0</v>
      </c>
      <c r="H10654" s="1">
        <v>9</v>
      </c>
      <c r="I10654" s="15">
        <v>0.4375</v>
      </c>
      <c r="J10654">
        <f t="shared" si="166"/>
        <v>40</v>
      </c>
    </row>
    <row r="10655" spans="1:10" x14ac:dyDescent="0.3">
      <c r="A10655" t="s">
        <v>10435</v>
      </c>
      <c r="C10655" s="18">
        <v>396.66719627012282</v>
      </c>
      <c r="D10655" s="1"/>
      <c r="E10655" s="1">
        <v>5</v>
      </c>
      <c r="F10655" s="1">
        <v>2</v>
      </c>
      <c r="G10655" s="1">
        <v>0</v>
      </c>
      <c r="H10655" s="1">
        <v>3</v>
      </c>
      <c r="I10655" s="15">
        <v>0.4</v>
      </c>
      <c r="J10655">
        <f t="shared" si="166"/>
        <v>40</v>
      </c>
    </row>
    <row r="10656" spans="1:10" x14ac:dyDescent="0.3">
      <c r="A10656" t="s">
        <v>10436</v>
      </c>
      <c r="C10656" s="18">
        <v>396.66003255681534</v>
      </c>
      <c r="D10656" s="1"/>
      <c r="E10656" s="1">
        <v>3</v>
      </c>
      <c r="F10656" s="1">
        <v>1</v>
      </c>
      <c r="G10656" s="1">
        <v>1</v>
      </c>
      <c r="H10656" s="1">
        <v>1</v>
      </c>
      <c r="I10656" s="15">
        <v>0.5</v>
      </c>
      <c r="J10656">
        <f t="shared" si="166"/>
        <v>40</v>
      </c>
    </row>
    <row r="10657" spans="1:10" x14ac:dyDescent="0.3">
      <c r="A10657" t="s">
        <v>10437</v>
      </c>
      <c r="C10657" s="18">
        <v>396.65987365507385</v>
      </c>
      <c r="D10657" s="1"/>
      <c r="E10657" s="1">
        <v>2</v>
      </c>
      <c r="F10657" s="1">
        <v>1</v>
      </c>
      <c r="G10657" s="1">
        <v>0</v>
      </c>
      <c r="H10657" s="1">
        <v>1</v>
      </c>
      <c r="I10657" s="15">
        <v>0.5</v>
      </c>
      <c r="J10657">
        <f t="shared" si="166"/>
        <v>40</v>
      </c>
    </row>
    <row r="10658" spans="1:10" x14ac:dyDescent="0.3">
      <c r="A10658" t="s">
        <v>14841</v>
      </c>
      <c r="C10658" s="18">
        <v>396.63136867699995</v>
      </c>
      <c r="D10658" s="1"/>
      <c r="E10658" s="1">
        <v>15</v>
      </c>
      <c r="F10658" s="1">
        <v>7</v>
      </c>
      <c r="G10658" s="1">
        <v>0</v>
      </c>
      <c r="H10658" s="1">
        <v>8</v>
      </c>
      <c r="I10658" s="15">
        <v>0.46666666666666667</v>
      </c>
      <c r="J10658">
        <f t="shared" si="166"/>
        <v>40</v>
      </c>
    </row>
    <row r="10659" spans="1:10" x14ac:dyDescent="0.3">
      <c r="A10659" t="s">
        <v>10439</v>
      </c>
      <c r="C10659" s="18">
        <v>396.62826355726639</v>
      </c>
      <c r="D10659" s="1"/>
      <c r="E10659" s="1">
        <v>28</v>
      </c>
      <c r="F10659" s="1">
        <v>13</v>
      </c>
      <c r="G10659" s="1">
        <v>2</v>
      </c>
      <c r="H10659" s="1">
        <v>13</v>
      </c>
      <c r="I10659" s="15">
        <v>0.5</v>
      </c>
      <c r="J10659">
        <f t="shared" si="166"/>
        <v>40</v>
      </c>
    </row>
    <row r="10660" spans="1:10" x14ac:dyDescent="0.3">
      <c r="A10660" t="s">
        <v>10455</v>
      </c>
      <c r="C10660" s="18">
        <v>396.62300396592917</v>
      </c>
      <c r="D10660" s="1"/>
      <c r="E10660" s="1">
        <v>3</v>
      </c>
      <c r="F10660" s="1">
        <v>1</v>
      </c>
      <c r="G10660" s="1">
        <v>1</v>
      </c>
      <c r="H10660" s="1">
        <v>1</v>
      </c>
      <c r="I10660" s="15">
        <v>0.5</v>
      </c>
      <c r="J10660">
        <f t="shared" si="166"/>
        <v>40</v>
      </c>
    </row>
    <row r="10661" spans="1:10" x14ac:dyDescent="0.3">
      <c r="A10661" t="s">
        <v>10441</v>
      </c>
      <c r="C10661" s="18">
        <v>396.61497343810578</v>
      </c>
      <c r="D10661" s="1"/>
      <c r="E10661" s="1">
        <v>6</v>
      </c>
      <c r="F10661" s="1">
        <v>3</v>
      </c>
      <c r="G10661" s="1">
        <v>0</v>
      </c>
      <c r="H10661" s="1">
        <v>3</v>
      </c>
      <c r="I10661" s="15">
        <v>0.5</v>
      </c>
      <c r="J10661">
        <f t="shared" si="166"/>
        <v>40</v>
      </c>
    </row>
    <row r="10662" spans="1:10" x14ac:dyDescent="0.3">
      <c r="A10662" t="s">
        <v>10442</v>
      </c>
      <c r="C10662" s="18">
        <v>396.61394400203784</v>
      </c>
      <c r="D10662" s="1"/>
      <c r="E10662" s="1">
        <v>3</v>
      </c>
      <c r="F10662" s="1">
        <v>1</v>
      </c>
      <c r="G10662" s="1">
        <v>0</v>
      </c>
      <c r="H10662" s="1">
        <v>2</v>
      </c>
      <c r="I10662" s="15">
        <v>0.33333333333333331</v>
      </c>
      <c r="J10662">
        <f t="shared" si="166"/>
        <v>40</v>
      </c>
    </row>
    <row r="10663" spans="1:10" x14ac:dyDescent="0.3">
      <c r="A10663" t="s">
        <v>10443</v>
      </c>
      <c r="C10663" s="18">
        <v>396.61095671541489</v>
      </c>
      <c r="D10663" s="1"/>
      <c r="E10663" s="1">
        <v>51</v>
      </c>
      <c r="F10663" s="1">
        <v>28</v>
      </c>
      <c r="G10663" s="1">
        <v>1</v>
      </c>
      <c r="H10663" s="1">
        <v>22</v>
      </c>
      <c r="I10663" s="15">
        <v>0.55882352941176472</v>
      </c>
      <c r="J10663">
        <f t="shared" si="166"/>
        <v>20</v>
      </c>
    </row>
    <row r="10664" spans="1:10" x14ac:dyDescent="0.3">
      <c r="A10664" t="s">
        <v>10444</v>
      </c>
      <c r="C10664" s="18">
        <v>396.60745307841535</v>
      </c>
      <c r="D10664" s="1"/>
      <c r="E10664" s="1">
        <v>8</v>
      </c>
      <c r="F10664" s="1">
        <v>4</v>
      </c>
      <c r="G10664" s="1">
        <v>0</v>
      </c>
      <c r="H10664" s="1">
        <v>4</v>
      </c>
      <c r="I10664" s="15">
        <v>0.5</v>
      </c>
      <c r="J10664">
        <f t="shared" si="166"/>
        <v>40</v>
      </c>
    </row>
    <row r="10665" spans="1:10" x14ac:dyDescent="0.3">
      <c r="A10665" t="s">
        <v>10511</v>
      </c>
      <c r="C10665" s="18">
        <v>396.40378469251726</v>
      </c>
      <c r="D10665" s="1"/>
      <c r="E10665" s="1">
        <v>58</v>
      </c>
      <c r="F10665" s="1">
        <v>25</v>
      </c>
      <c r="G10665" s="1">
        <v>3</v>
      </c>
      <c r="H10665" s="1">
        <v>30</v>
      </c>
      <c r="I10665" s="15">
        <v>0.45689655172413796</v>
      </c>
      <c r="J10665">
        <f t="shared" si="166"/>
        <v>20</v>
      </c>
    </row>
    <row r="10666" spans="1:10" x14ac:dyDescent="0.3">
      <c r="A10666" t="s">
        <v>10619</v>
      </c>
      <c r="C10666" s="18">
        <v>396.58952729055869</v>
      </c>
      <c r="D10666" s="1"/>
      <c r="E10666" s="1">
        <v>3</v>
      </c>
      <c r="F10666" s="1">
        <v>1</v>
      </c>
      <c r="G10666" s="1">
        <v>0</v>
      </c>
      <c r="H10666" s="1">
        <v>2</v>
      </c>
      <c r="I10666" s="15">
        <v>0.33333333333333331</v>
      </c>
      <c r="J10666">
        <f t="shared" si="166"/>
        <v>40</v>
      </c>
    </row>
    <row r="10667" spans="1:10" x14ac:dyDescent="0.3">
      <c r="A10667" t="s">
        <v>10446</v>
      </c>
      <c r="C10667" s="18">
        <v>396.57513770255053</v>
      </c>
      <c r="D10667" s="1"/>
      <c r="E10667" s="1">
        <v>14</v>
      </c>
      <c r="F10667" s="1">
        <v>5</v>
      </c>
      <c r="G10667" s="1">
        <v>1</v>
      </c>
      <c r="H10667" s="1">
        <v>8</v>
      </c>
      <c r="I10667" s="15">
        <v>0.39285714285714285</v>
      </c>
      <c r="J10667">
        <f t="shared" si="166"/>
        <v>40</v>
      </c>
    </row>
    <row r="10668" spans="1:10" x14ac:dyDescent="0.3">
      <c r="A10668" t="s">
        <v>10448</v>
      </c>
      <c r="C10668" s="18">
        <v>396.56765626940495</v>
      </c>
      <c r="D10668" s="1"/>
      <c r="E10668" s="1">
        <v>24</v>
      </c>
      <c r="F10668" s="1">
        <v>11</v>
      </c>
      <c r="G10668" s="1">
        <v>0</v>
      </c>
      <c r="H10668" s="1">
        <v>13</v>
      </c>
      <c r="I10668" s="15">
        <v>0.45833333333333331</v>
      </c>
      <c r="J10668">
        <f t="shared" si="166"/>
        <v>40</v>
      </c>
    </row>
    <row r="10669" spans="1:10" x14ac:dyDescent="0.3">
      <c r="A10669" t="s">
        <v>10610</v>
      </c>
      <c r="C10669" s="18">
        <v>396.55418857536216</v>
      </c>
      <c r="D10669" s="1"/>
      <c r="E10669" s="1">
        <v>37</v>
      </c>
      <c r="F10669" s="1">
        <v>17</v>
      </c>
      <c r="G10669" s="1">
        <v>3</v>
      </c>
      <c r="H10669" s="1">
        <v>17</v>
      </c>
      <c r="I10669" s="15">
        <v>0.5</v>
      </c>
      <c r="J10669">
        <f t="shared" si="166"/>
        <v>20</v>
      </c>
    </row>
    <row r="10670" spans="1:10" x14ac:dyDescent="0.3">
      <c r="A10670" t="s">
        <v>10449</v>
      </c>
      <c r="C10670" s="18">
        <v>396.54348776318989</v>
      </c>
      <c r="D10670" s="1"/>
      <c r="E10670" s="1">
        <v>10</v>
      </c>
      <c r="F10670" s="1">
        <v>5</v>
      </c>
      <c r="G10670" s="1">
        <v>0</v>
      </c>
      <c r="H10670" s="1">
        <v>5</v>
      </c>
      <c r="I10670" s="15">
        <v>0.5</v>
      </c>
      <c r="J10670">
        <f t="shared" si="166"/>
        <v>40</v>
      </c>
    </row>
    <row r="10671" spans="1:10" x14ac:dyDescent="0.3">
      <c r="A10671" t="s">
        <v>10450</v>
      </c>
      <c r="C10671" s="18">
        <v>396.54046361211829</v>
      </c>
      <c r="D10671" s="1"/>
      <c r="E10671" s="1">
        <v>15</v>
      </c>
      <c r="F10671" s="1">
        <v>7</v>
      </c>
      <c r="G10671" s="1">
        <v>0</v>
      </c>
      <c r="H10671" s="1">
        <v>8</v>
      </c>
      <c r="I10671" s="15">
        <v>0.46666666666666667</v>
      </c>
      <c r="J10671">
        <f t="shared" si="166"/>
        <v>40</v>
      </c>
    </row>
    <row r="10672" spans="1:10" x14ac:dyDescent="0.3">
      <c r="A10672" t="s">
        <v>10451</v>
      </c>
      <c r="C10672" s="18">
        <v>396.52972416758939</v>
      </c>
      <c r="D10672" s="1"/>
      <c r="E10672" s="1">
        <v>11</v>
      </c>
      <c r="F10672" s="1">
        <v>2</v>
      </c>
      <c r="G10672" s="1">
        <v>0</v>
      </c>
      <c r="H10672" s="1">
        <v>9</v>
      </c>
      <c r="I10672" s="15">
        <v>0.18181818181818182</v>
      </c>
      <c r="J10672">
        <f t="shared" si="166"/>
        <v>40</v>
      </c>
    </row>
    <row r="10673" spans="1:10" x14ac:dyDescent="0.3">
      <c r="A10673" t="s">
        <v>10566</v>
      </c>
      <c r="C10673" s="18">
        <v>396.5167445293294</v>
      </c>
      <c r="D10673" s="1"/>
      <c r="E10673" s="1">
        <v>12</v>
      </c>
      <c r="F10673" s="1">
        <v>5</v>
      </c>
      <c r="G10673" s="1">
        <v>1</v>
      </c>
      <c r="H10673" s="1">
        <v>6</v>
      </c>
      <c r="I10673" s="15">
        <v>0.45833333333333331</v>
      </c>
      <c r="J10673">
        <f t="shared" si="166"/>
        <v>40</v>
      </c>
    </row>
    <row r="10674" spans="1:10" x14ac:dyDescent="0.3">
      <c r="A10674" t="s">
        <v>10509</v>
      </c>
      <c r="C10674" s="18">
        <v>396.5156476945827</v>
      </c>
      <c r="D10674" s="1"/>
      <c r="E10674" s="1">
        <v>73</v>
      </c>
      <c r="F10674" s="1">
        <v>31</v>
      </c>
      <c r="G10674" s="1">
        <v>2</v>
      </c>
      <c r="H10674" s="1">
        <v>40</v>
      </c>
      <c r="I10674" s="15">
        <v>0.43835616438356162</v>
      </c>
      <c r="J10674">
        <f t="shared" si="166"/>
        <v>20</v>
      </c>
    </row>
    <row r="10675" spans="1:10" x14ac:dyDescent="0.3">
      <c r="A10675" t="s">
        <v>10805</v>
      </c>
      <c r="C10675" s="18">
        <v>396.49199125808605</v>
      </c>
      <c r="D10675" s="1"/>
      <c r="E10675" s="1">
        <v>6</v>
      </c>
      <c r="F10675" s="1">
        <v>1</v>
      </c>
      <c r="G10675" s="1">
        <v>1</v>
      </c>
      <c r="H10675" s="1">
        <v>4</v>
      </c>
      <c r="I10675" s="15">
        <v>0.25</v>
      </c>
      <c r="J10675">
        <f t="shared" si="166"/>
        <v>40</v>
      </c>
    </row>
    <row r="10676" spans="1:10" x14ac:dyDescent="0.3">
      <c r="A10676" t="s">
        <v>10452</v>
      </c>
      <c r="C10676" s="18">
        <v>396.47519271401518</v>
      </c>
      <c r="D10676" s="1"/>
      <c r="E10676" s="1">
        <v>7</v>
      </c>
      <c r="F10676" s="1">
        <v>3</v>
      </c>
      <c r="G10676" s="1">
        <v>0</v>
      </c>
      <c r="H10676" s="1">
        <v>4</v>
      </c>
      <c r="I10676" s="15">
        <v>0.42857142857142855</v>
      </c>
      <c r="J10676">
        <f t="shared" si="166"/>
        <v>40</v>
      </c>
    </row>
    <row r="10677" spans="1:10" x14ac:dyDescent="0.3">
      <c r="A10677" t="s">
        <v>10453</v>
      </c>
      <c r="C10677" s="18">
        <v>396.46869351121137</v>
      </c>
      <c r="D10677" s="1"/>
      <c r="E10677" s="1">
        <v>3</v>
      </c>
      <c r="F10677" s="1">
        <v>1</v>
      </c>
      <c r="G10677" s="1">
        <v>0</v>
      </c>
      <c r="H10677" s="1">
        <v>2</v>
      </c>
      <c r="I10677" s="15">
        <v>0.33333333333333331</v>
      </c>
      <c r="J10677">
        <f t="shared" si="166"/>
        <v>40</v>
      </c>
    </row>
    <row r="10678" spans="1:10" x14ac:dyDescent="0.3">
      <c r="A10678" t="s">
        <v>10371</v>
      </c>
      <c r="C10678" s="18">
        <v>396.45895910413299</v>
      </c>
      <c r="D10678" s="1"/>
      <c r="E10678" s="1">
        <v>5</v>
      </c>
      <c r="F10678" s="1">
        <v>2</v>
      </c>
      <c r="G10678" s="1">
        <v>1</v>
      </c>
      <c r="H10678" s="1">
        <v>2</v>
      </c>
      <c r="I10678" s="15">
        <v>0.5</v>
      </c>
      <c r="J10678">
        <f t="shared" si="166"/>
        <v>40</v>
      </c>
    </row>
    <row r="10679" spans="1:10" x14ac:dyDescent="0.3">
      <c r="A10679" t="s">
        <v>10457</v>
      </c>
      <c r="C10679" s="18">
        <v>396.44732438509919</v>
      </c>
      <c r="D10679" s="1"/>
      <c r="E10679" s="1">
        <v>5</v>
      </c>
      <c r="F10679" s="1">
        <v>2</v>
      </c>
      <c r="G10679" s="1">
        <v>0</v>
      </c>
      <c r="H10679" s="1">
        <v>3</v>
      </c>
      <c r="I10679" s="15">
        <v>0.4</v>
      </c>
      <c r="J10679">
        <f t="shared" si="166"/>
        <v>40</v>
      </c>
    </row>
    <row r="10680" spans="1:10" x14ac:dyDescent="0.3">
      <c r="A10680" t="s">
        <v>10458</v>
      </c>
      <c r="C10680" s="18">
        <v>396.43218233235456</v>
      </c>
      <c r="D10680" s="1"/>
      <c r="E10680" s="1">
        <v>8</v>
      </c>
      <c r="F10680" s="1">
        <v>4</v>
      </c>
      <c r="G10680" s="1">
        <v>0</v>
      </c>
      <c r="H10680" s="1">
        <v>4</v>
      </c>
      <c r="I10680" s="15">
        <v>0.5</v>
      </c>
      <c r="J10680">
        <f t="shared" si="166"/>
        <v>40</v>
      </c>
    </row>
    <row r="10681" spans="1:10" x14ac:dyDescent="0.3">
      <c r="A10681" t="s">
        <v>10460</v>
      </c>
      <c r="C10681" s="18">
        <v>396.41945408515676</v>
      </c>
      <c r="D10681" s="1"/>
      <c r="E10681" s="1">
        <v>4</v>
      </c>
      <c r="F10681" s="1">
        <v>2</v>
      </c>
      <c r="G10681" s="1">
        <v>0</v>
      </c>
      <c r="H10681" s="1">
        <v>2</v>
      </c>
      <c r="I10681" s="15">
        <v>0.5</v>
      </c>
      <c r="J10681">
        <f t="shared" si="166"/>
        <v>40</v>
      </c>
    </row>
    <row r="10682" spans="1:10" x14ac:dyDescent="0.3">
      <c r="A10682" t="s">
        <v>10464</v>
      </c>
      <c r="C10682" s="18">
        <v>396.41056116994184</v>
      </c>
      <c r="D10682" s="1"/>
      <c r="E10682" s="1">
        <v>17</v>
      </c>
      <c r="F10682" s="1">
        <v>6</v>
      </c>
      <c r="G10682" s="1">
        <v>0</v>
      </c>
      <c r="H10682" s="1">
        <v>11</v>
      </c>
      <c r="I10682" s="15">
        <v>0.35294117647058826</v>
      </c>
      <c r="J10682">
        <f t="shared" si="166"/>
        <v>40</v>
      </c>
    </row>
    <row r="10683" spans="1:10" x14ac:dyDescent="0.3">
      <c r="A10683" t="s">
        <v>10438</v>
      </c>
      <c r="C10683" s="18">
        <v>396.40912198829949</v>
      </c>
      <c r="D10683" s="1"/>
      <c r="E10683" s="1">
        <v>30</v>
      </c>
      <c r="F10683" s="1">
        <v>13</v>
      </c>
      <c r="G10683" s="1">
        <v>0</v>
      </c>
      <c r="H10683" s="1">
        <v>17</v>
      </c>
      <c r="I10683" s="15">
        <v>0.43333333333333335</v>
      </c>
      <c r="J10683">
        <f t="shared" si="166"/>
        <v>40</v>
      </c>
    </row>
    <row r="10684" spans="1:10" x14ac:dyDescent="0.3">
      <c r="A10684" t="s">
        <v>10463</v>
      </c>
      <c r="C10684" s="18">
        <v>396.40451261680715</v>
      </c>
      <c r="D10684" s="1"/>
      <c r="E10684" s="1">
        <v>6</v>
      </c>
      <c r="F10684" s="1">
        <v>2</v>
      </c>
      <c r="G10684" s="1">
        <v>1</v>
      </c>
      <c r="H10684" s="1">
        <v>3</v>
      </c>
      <c r="I10684" s="15">
        <v>0.41666666666666669</v>
      </c>
      <c r="J10684">
        <f t="shared" si="166"/>
        <v>40</v>
      </c>
    </row>
    <row r="10685" spans="1:10" x14ac:dyDescent="0.3">
      <c r="A10685" s="21" t="s">
        <v>10687</v>
      </c>
      <c r="C10685" s="18">
        <v>396.39958994206819</v>
      </c>
      <c r="D10685" s="1"/>
      <c r="E10685" s="1">
        <v>5</v>
      </c>
      <c r="F10685" s="1">
        <v>2</v>
      </c>
      <c r="G10685" s="1">
        <v>0</v>
      </c>
      <c r="H10685" s="1">
        <v>3</v>
      </c>
      <c r="I10685" s="15">
        <v>0.4</v>
      </c>
      <c r="J10685">
        <f t="shared" si="166"/>
        <v>40</v>
      </c>
    </row>
    <row r="10686" spans="1:10" x14ac:dyDescent="0.3">
      <c r="A10686" t="s">
        <v>11017</v>
      </c>
      <c r="C10686" s="18">
        <v>396.39792172139488</v>
      </c>
      <c r="D10686" s="1"/>
      <c r="E10686" s="1">
        <v>5</v>
      </c>
      <c r="F10686" s="1">
        <v>2</v>
      </c>
      <c r="G10686" s="1">
        <v>0</v>
      </c>
      <c r="H10686" s="1">
        <v>3</v>
      </c>
      <c r="I10686" s="15">
        <v>0.4</v>
      </c>
      <c r="J10686">
        <f t="shared" si="166"/>
        <v>40</v>
      </c>
    </row>
    <row r="10687" spans="1:10" x14ac:dyDescent="0.3">
      <c r="A10687" t="s">
        <v>10466</v>
      </c>
      <c r="C10687" s="18">
        <v>396.39769124756674</v>
      </c>
      <c r="D10687" s="1"/>
      <c r="E10687" s="1">
        <v>2</v>
      </c>
      <c r="F10687" s="1">
        <v>1</v>
      </c>
      <c r="G10687" s="1">
        <v>0</v>
      </c>
      <c r="H10687" s="1">
        <v>1</v>
      </c>
      <c r="I10687" s="15">
        <v>0.5</v>
      </c>
      <c r="J10687">
        <f t="shared" si="166"/>
        <v>40</v>
      </c>
    </row>
    <row r="10688" spans="1:10" x14ac:dyDescent="0.3">
      <c r="A10688" t="s">
        <v>10467</v>
      </c>
      <c r="C10688" s="18">
        <v>396.38234081029225</v>
      </c>
      <c r="D10688" s="1"/>
      <c r="E10688" s="1">
        <v>9</v>
      </c>
      <c r="F10688" s="1">
        <v>4</v>
      </c>
      <c r="G10688" s="1">
        <v>0</v>
      </c>
      <c r="H10688" s="1">
        <v>5</v>
      </c>
      <c r="I10688" s="15">
        <v>0.44444444444444442</v>
      </c>
      <c r="J10688">
        <f t="shared" si="166"/>
        <v>40</v>
      </c>
    </row>
    <row r="10689" spans="1:10" x14ac:dyDescent="0.3">
      <c r="A10689" t="s">
        <v>10469</v>
      </c>
      <c r="C10689" s="18">
        <v>396.37773744313046</v>
      </c>
      <c r="D10689" s="1"/>
      <c r="E10689" s="1">
        <v>11</v>
      </c>
      <c r="F10689" s="1">
        <v>5</v>
      </c>
      <c r="G10689" s="1">
        <v>0</v>
      </c>
      <c r="H10689" s="1">
        <v>6</v>
      </c>
      <c r="I10689" s="15">
        <v>0.45454545454545453</v>
      </c>
      <c r="J10689">
        <f t="shared" si="166"/>
        <v>40</v>
      </c>
    </row>
    <row r="10690" spans="1:10" x14ac:dyDescent="0.3">
      <c r="A10690" t="s">
        <v>10470</v>
      </c>
      <c r="C10690" s="18">
        <v>396.37512413692866</v>
      </c>
      <c r="D10690" s="1"/>
      <c r="E10690" s="1">
        <v>18</v>
      </c>
      <c r="F10690" s="1">
        <v>9</v>
      </c>
      <c r="G10690" s="1">
        <v>0</v>
      </c>
      <c r="H10690" s="1">
        <v>9</v>
      </c>
      <c r="I10690" s="15">
        <v>0.5</v>
      </c>
      <c r="J10690">
        <f t="shared" si="166"/>
        <v>40</v>
      </c>
    </row>
    <row r="10691" spans="1:10" x14ac:dyDescent="0.3">
      <c r="A10691" t="s">
        <v>10471</v>
      </c>
      <c r="C10691" s="18">
        <v>396.36384958761681</v>
      </c>
      <c r="D10691" s="1"/>
      <c r="E10691" s="1">
        <v>43</v>
      </c>
      <c r="F10691" s="1">
        <v>18</v>
      </c>
      <c r="G10691" s="1">
        <v>0</v>
      </c>
      <c r="H10691" s="1">
        <v>25</v>
      </c>
      <c r="I10691" s="15">
        <v>0.41860465116279072</v>
      </c>
      <c r="J10691">
        <f t="shared" si="166"/>
        <v>20</v>
      </c>
    </row>
    <row r="10692" spans="1:10" x14ac:dyDescent="0.3">
      <c r="A10692" t="s">
        <v>10472</v>
      </c>
      <c r="C10692" s="18">
        <v>396.36351126309154</v>
      </c>
      <c r="D10692" s="1"/>
      <c r="E10692" s="1">
        <v>5</v>
      </c>
      <c r="F10692" s="1">
        <v>2</v>
      </c>
      <c r="G10692" s="1">
        <v>0</v>
      </c>
      <c r="H10692" s="1">
        <v>3</v>
      </c>
      <c r="I10692" s="15">
        <v>0.4</v>
      </c>
      <c r="J10692">
        <f t="shared" ref="J10692:J10755" si="167">IF(E10692&lt;=30,40,20)</f>
        <v>40</v>
      </c>
    </row>
    <row r="10693" spans="1:10" x14ac:dyDescent="0.3">
      <c r="A10693" t="s">
        <v>10474</v>
      </c>
      <c r="C10693" s="18">
        <v>396.3557929527625</v>
      </c>
      <c r="D10693" s="1"/>
      <c r="E10693" s="1">
        <v>3</v>
      </c>
      <c r="F10693" s="1">
        <v>1</v>
      </c>
      <c r="G10693" s="1">
        <v>0</v>
      </c>
      <c r="H10693" s="1">
        <v>2</v>
      </c>
      <c r="I10693" s="15">
        <v>0.33333333333333331</v>
      </c>
      <c r="J10693">
        <f t="shared" si="167"/>
        <v>40</v>
      </c>
    </row>
    <row r="10694" spans="1:10" x14ac:dyDescent="0.3">
      <c r="A10694" t="s">
        <v>10475</v>
      </c>
      <c r="C10694" s="18">
        <v>396.3532571895492</v>
      </c>
      <c r="D10694" s="1"/>
      <c r="E10694" s="1">
        <v>3</v>
      </c>
      <c r="F10694" s="1">
        <v>1</v>
      </c>
      <c r="G10694" s="1">
        <v>0</v>
      </c>
      <c r="H10694" s="1">
        <v>2</v>
      </c>
      <c r="I10694" s="15">
        <v>0.33333333333333331</v>
      </c>
      <c r="J10694">
        <f t="shared" si="167"/>
        <v>40</v>
      </c>
    </row>
    <row r="10695" spans="1:10" x14ac:dyDescent="0.3">
      <c r="A10695" t="s">
        <v>10567</v>
      </c>
      <c r="C10695" s="18">
        <v>396.34358536242956</v>
      </c>
      <c r="D10695" s="1"/>
      <c r="E10695" s="1">
        <v>5</v>
      </c>
      <c r="F10695" s="1">
        <v>2</v>
      </c>
      <c r="G10695" s="1">
        <v>0</v>
      </c>
      <c r="H10695" s="1">
        <v>3</v>
      </c>
      <c r="I10695" s="15">
        <v>0.4</v>
      </c>
      <c r="J10695">
        <f t="shared" si="167"/>
        <v>40</v>
      </c>
    </row>
    <row r="10696" spans="1:10" x14ac:dyDescent="0.3">
      <c r="A10696" t="s">
        <v>10954</v>
      </c>
      <c r="C10696" s="18">
        <v>396.32753260065715</v>
      </c>
      <c r="D10696" s="1"/>
      <c r="E10696" s="1">
        <v>10</v>
      </c>
      <c r="F10696" s="1">
        <v>4</v>
      </c>
      <c r="G10696" s="1">
        <v>1</v>
      </c>
      <c r="H10696" s="1">
        <v>5</v>
      </c>
      <c r="I10696" s="15">
        <v>0.45</v>
      </c>
      <c r="J10696">
        <f t="shared" si="167"/>
        <v>40</v>
      </c>
    </row>
    <row r="10697" spans="1:10" x14ac:dyDescent="0.3">
      <c r="A10697" t="s">
        <v>10476</v>
      </c>
      <c r="C10697" s="18">
        <v>396.31499530719691</v>
      </c>
      <c r="D10697" s="1"/>
      <c r="E10697" s="1">
        <v>6</v>
      </c>
      <c r="F10697" s="1">
        <v>3</v>
      </c>
      <c r="G10697" s="1">
        <v>0</v>
      </c>
      <c r="H10697" s="1">
        <v>3</v>
      </c>
      <c r="I10697" s="15">
        <v>0.5</v>
      </c>
      <c r="J10697">
        <f t="shared" si="167"/>
        <v>40</v>
      </c>
    </row>
    <row r="10698" spans="1:10" x14ac:dyDescent="0.3">
      <c r="A10698" t="s">
        <v>10478</v>
      </c>
      <c r="C10698" s="18">
        <v>396.29698410418672</v>
      </c>
      <c r="D10698" s="1"/>
      <c r="E10698" s="1">
        <v>2</v>
      </c>
      <c r="F10698" s="1">
        <v>1</v>
      </c>
      <c r="G10698" s="1">
        <v>0</v>
      </c>
      <c r="H10698" s="1">
        <v>1</v>
      </c>
      <c r="I10698" s="15">
        <v>0.5</v>
      </c>
      <c r="J10698">
        <f t="shared" si="167"/>
        <v>40</v>
      </c>
    </row>
    <row r="10699" spans="1:10" x14ac:dyDescent="0.3">
      <c r="A10699" t="s">
        <v>10479</v>
      </c>
      <c r="C10699" s="18">
        <v>396.27193326188245</v>
      </c>
      <c r="D10699" s="1"/>
      <c r="E10699" s="1">
        <v>5</v>
      </c>
      <c r="F10699" s="1">
        <v>2</v>
      </c>
      <c r="G10699" s="1">
        <v>0</v>
      </c>
      <c r="H10699" s="1">
        <v>3</v>
      </c>
      <c r="I10699" s="15">
        <v>0.4</v>
      </c>
      <c r="J10699">
        <f t="shared" si="167"/>
        <v>40</v>
      </c>
    </row>
    <row r="10700" spans="1:10" x14ac:dyDescent="0.3">
      <c r="A10700" t="s">
        <v>10483</v>
      </c>
      <c r="C10700" s="18">
        <v>396.26521841848609</v>
      </c>
      <c r="D10700" s="1"/>
      <c r="E10700" s="1">
        <v>16</v>
      </c>
      <c r="F10700" s="1">
        <v>7</v>
      </c>
      <c r="G10700" s="1">
        <v>1</v>
      </c>
      <c r="H10700" s="1">
        <v>8</v>
      </c>
      <c r="I10700" s="15">
        <v>0.46875</v>
      </c>
      <c r="J10700">
        <f t="shared" si="167"/>
        <v>40</v>
      </c>
    </row>
    <row r="10701" spans="1:10" x14ac:dyDescent="0.3">
      <c r="A10701" t="s">
        <v>10480</v>
      </c>
      <c r="C10701" s="18">
        <v>396.26297723445879</v>
      </c>
      <c r="D10701" s="1"/>
      <c r="E10701" s="1">
        <v>13</v>
      </c>
      <c r="F10701" s="1">
        <v>6</v>
      </c>
      <c r="G10701" s="1">
        <v>0</v>
      </c>
      <c r="H10701" s="1">
        <v>7</v>
      </c>
      <c r="I10701" s="15">
        <v>0.46153846153846156</v>
      </c>
      <c r="J10701">
        <f t="shared" si="167"/>
        <v>40</v>
      </c>
    </row>
    <row r="10702" spans="1:10" x14ac:dyDescent="0.3">
      <c r="A10702" t="s">
        <v>10481</v>
      </c>
      <c r="C10702" s="18">
        <v>396.26161336812379</v>
      </c>
      <c r="D10702" s="1"/>
      <c r="E10702" s="1">
        <v>5</v>
      </c>
      <c r="F10702" s="1">
        <v>2</v>
      </c>
      <c r="G10702" s="1">
        <v>1</v>
      </c>
      <c r="H10702" s="1">
        <v>2</v>
      </c>
      <c r="I10702" s="15">
        <v>0.5</v>
      </c>
      <c r="J10702">
        <f t="shared" si="167"/>
        <v>40</v>
      </c>
    </row>
    <row r="10703" spans="1:10" x14ac:dyDescent="0.3">
      <c r="A10703" t="s">
        <v>10482</v>
      </c>
      <c r="C10703" s="18">
        <v>396.24996679811983</v>
      </c>
      <c r="D10703" s="1"/>
      <c r="E10703" s="1">
        <v>5</v>
      </c>
      <c r="F10703" s="1">
        <v>2</v>
      </c>
      <c r="G10703" s="1">
        <v>0</v>
      </c>
      <c r="H10703" s="1">
        <v>3</v>
      </c>
      <c r="I10703" s="15">
        <v>0.4</v>
      </c>
      <c r="J10703">
        <f t="shared" si="167"/>
        <v>40</v>
      </c>
    </row>
    <row r="10704" spans="1:10" x14ac:dyDescent="0.3">
      <c r="A10704" t="s">
        <v>10721</v>
      </c>
      <c r="C10704" s="18">
        <v>396.22052833910044</v>
      </c>
      <c r="D10704" s="1"/>
      <c r="E10704" s="1">
        <v>5</v>
      </c>
      <c r="F10704" s="1">
        <v>2</v>
      </c>
      <c r="G10704" s="1">
        <v>0</v>
      </c>
      <c r="H10704" s="1">
        <v>3</v>
      </c>
      <c r="I10704" s="15">
        <v>0.4</v>
      </c>
      <c r="J10704">
        <f t="shared" si="167"/>
        <v>40</v>
      </c>
    </row>
    <row r="10705" spans="1:10" x14ac:dyDescent="0.3">
      <c r="A10705" t="s">
        <v>10484</v>
      </c>
      <c r="C10705" s="18">
        <v>396.21410407559478</v>
      </c>
      <c r="D10705" s="1"/>
      <c r="E10705" s="1">
        <v>8</v>
      </c>
      <c r="F10705" s="1">
        <v>3</v>
      </c>
      <c r="G10705" s="1">
        <v>1</v>
      </c>
      <c r="H10705" s="1">
        <v>4</v>
      </c>
      <c r="I10705" s="15">
        <v>0.4375</v>
      </c>
      <c r="J10705">
        <f t="shared" si="167"/>
        <v>40</v>
      </c>
    </row>
    <row r="10706" spans="1:10" x14ac:dyDescent="0.3">
      <c r="A10706" t="s">
        <v>10591</v>
      </c>
      <c r="C10706" s="18">
        <v>396.20739610543586</v>
      </c>
      <c r="D10706" s="1"/>
      <c r="E10706" s="1">
        <v>11</v>
      </c>
      <c r="F10706" s="1">
        <v>5</v>
      </c>
      <c r="G10706" s="1">
        <v>0</v>
      </c>
      <c r="H10706" s="1">
        <v>6</v>
      </c>
      <c r="I10706" s="15">
        <v>0.45454545454545453</v>
      </c>
      <c r="J10706">
        <f t="shared" si="167"/>
        <v>40</v>
      </c>
    </row>
    <row r="10707" spans="1:10" x14ac:dyDescent="0.3">
      <c r="A10707" t="s">
        <v>10487</v>
      </c>
      <c r="C10707" s="18">
        <v>396.2068488891918</v>
      </c>
      <c r="D10707" s="1"/>
      <c r="E10707" s="1">
        <v>22</v>
      </c>
      <c r="F10707" s="1">
        <v>8</v>
      </c>
      <c r="G10707" s="1">
        <v>1</v>
      </c>
      <c r="H10707" s="1">
        <v>13</v>
      </c>
      <c r="I10707" s="15">
        <v>0.38636363636363635</v>
      </c>
      <c r="J10707">
        <f t="shared" si="167"/>
        <v>40</v>
      </c>
    </row>
    <row r="10708" spans="1:10" x14ac:dyDescent="0.3">
      <c r="A10708" t="s">
        <v>10861</v>
      </c>
      <c r="C10708" s="18">
        <v>396.19901365329036</v>
      </c>
      <c r="D10708" s="1"/>
      <c r="E10708" s="1">
        <v>25</v>
      </c>
      <c r="F10708" s="1">
        <v>10</v>
      </c>
      <c r="G10708" s="1">
        <v>2</v>
      </c>
      <c r="H10708" s="1">
        <v>13</v>
      </c>
      <c r="I10708" s="15">
        <v>0.44</v>
      </c>
      <c r="J10708">
        <f t="shared" si="167"/>
        <v>40</v>
      </c>
    </row>
    <row r="10709" spans="1:10" x14ac:dyDescent="0.3">
      <c r="A10709" t="s">
        <v>10489</v>
      </c>
      <c r="C10709" s="18">
        <v>396.19083971138537</v>
      </c>
      <c r="D10709" s="1"/>
      <c r="E10709" s="1">
        <v>26</v>
      </c>
      <c r="F10709" s="1">
        <v>12</v>
      </c>
      <c r="G10709" s="1">
        <v>0</v>
      </c>
      <c r="H10709" s="1">
        <v>14</v>
      </c>
      <c r="I10709" s="15">
        <v>0.46153846153846156</v>
      </c>
      <c r="J10709">
        <f t="shared" si="167"/>
        <v>40</v>
      </c>
    </row>
    <row r="10710" spans="1:10" x14ac:dyDescent="0.3">
      <c r="A10710" t="s">
        <v>10490</v>
      </c>
      <c r="C10710" s="18">
        <v>396.18558437234094</v>
      </c>
      <c r="D10710" s="1"/>
      <c r="E10710" s="1">
        <v>17</v>
      </c>
      <c r="F10710" s="1">
        <v>9</v>
      </c>
      <c r="G10710" s="1">
        <v>1</v>
      </c>
      <c r="H10710" s="1">
        <v>7</v>
      </c>
      <c r="I10710" s="15">
        <v>0.55882352941176472</v>
      </c>
      <c r="J10710">
        <f t="shared" si="167"/>
        <v>40</v>
      </c>
    </row>
    <row r="10711" spans="1:10" x14ac:dyDescent="0.3">
      <c r="A10711" t="s">
        <v>9008</v>
      </c>
      <c r="C10711" s="18">
        <v>396.1850159842237</v>
      </c>
      <c r="D10711" s="1"/>
      <c r="E10711" s="1">
        <v>17</v>
      </c>
      <c r="F10711" s="1">
        <v>8</v>
      </c>
      <c r="G10711" s="1">
        <v>0</v>
      </c>
      <c r="H10711" s="1">
        <v>9</v>
      </c>
      <c r="I10711" s="15">
        <v>0.47058823529411764</v>
      </c>
      <c r="J10711">
        <f t="shared" si="167"/>
        <v>40</v>
      </c>
    </row>
    <row r="10712" spans="1:10" x14ac:dyDescent="0.3">
      <c r="A10712" t="s">
        <v>10491</v>
      </c>
      <c r="C10712" s="18">
        <v>396.17782850874079</v>
      </c>
      <c r="D10712" s="1"/>
      <c r="E10712" s="1">
        <v>5</v>
      </c>
      <c r="F10712" s="1">
        <v>2</v>
      </c>
      <c r="G10712" s="1">
        <v>1</v>
      </c>
      <c r="H10712" s="1">
        <v>2</v>
      </c>
      <c r="I10712" s="15">
        <v>0.5</v>
      </c>
      <c r="J10712">
        <f t="shared" si="167"/>
        <v>40</v>
      </c>
    </row>
    <row r="10713" spans="1:10" x14ac:dyDescent="0.3">
      <c r="A10713" t="s">
        <v>10492</v>
      </c>
      <c r="C10713" s="18">
        <v>396.177667417674</v>
      </c>
      <c r="D10713" s="1"/>
      <c r="E10713" s="1">
        <v>6</v>
      </c>
      <c r="F10713" s="1">
        <v>3</v>
      </c>
      <c r="G10713" s="1">
        <v>0</v>
      </c>
      <c r="H10713" s="1">
        <v>3</v>
      </c>
      <c r="I10713" s="15">
        <v>0.5</v>
      </c>
      <c r="J10713">
        <f t="shared" si="167"/>
        <v>40</v>
      </c>
    </row>
    <row r="10714" spans="1:10" x14ac:dyDescent="0.3">
      <c r="A10714" t="s">
        <v>10572</v>
      </c>
      <c r="C10714" s="18">
        <v>396.17475730606833</v>
      </c>
      <c r="D10714" s="1"/>
      <c r="E10714" s="1">
        <v>3</v>
      </c>
      <c r="F10714" s="1">
        <v>1</v>
      </c>
      <c r="G10714" s="1">
        <v>0</v>
      </c>
      <c r="H10714" s="1">
        <v>2</v>
      </c>
      <c r="I10714" s="15">
        <v>0.33333333333333331</v>
      </c>
      <c r="J10714">
        <f t="shared" si="167"/>
        <v>40</v>
      </c>
    </row>
    <row r="10715" spans="1:10" x14ac:dyDescent="0.3">
      <c r="A10715" t="s">
        <v>10494</v>
      </c>
      <c r="C10715" s="18">
        <v>396.15236138638909</v>
      </c>
      <c r="D10715" s="1"/>
      <c r="E10715" s="1">
        <v>3</v>
      </c>
      <c r="F10715" s="1">
        <v>1</v>
      </c>
      <c r="G10715" s="1">
        <v>1</v>
      </c>
      <c r="H10715" s="1">
        <v>1</v>
      </c>
      <c r="I10715" s="15">
        <v>0.5</v>
      </c>
      <c r="J10715">
        <f t="shared" si="167"/>
        <v>40</v>
      </c>
    </row>
    <row r="10716" spans="1:10" x14ac:dyDescent="0.3">
      <c r="A10716" t="s">
        <v>10495</v>
      </c>
      <c r="C10716" s="18">
        <v>396.1483607369338</v>
      </c>
      <c r="D10716" s="1"/>
      <c r="E10716" s="1">
        <v>6</v>
      </c>
      <c r="F10716" s="1">
        <v>3</v>
      </c>
      <c r="G10716" s="1">
        <v>0</v>
      </c>
      <c r="H10716" s="1">
        <v>3</v>
      </c>
      <c r="I10716" s="15">
        <v>0.5</v>
      </c>
      <c r="J10716">
        <f t="shared" si="167"/>
        <v>40</v>
      </c>
    </row>
    <row r="10717" spans="1:10" x14ac:dyDescent="0.3">
      <c r="A10717" t="s">
        <v>10496</v>
      </c>
      <c r="C10717" s="18">
        <v>396.14655126261169</v>
      </c>
      <c r="D10717" s="1"/>
      <c r="E10717" s="1">
        <v>3</v>
      </c>
      <c r="F10717" s="1">
        <v>1</v>
      </c>
      <c r="G10717" s="1">
        <v>0</v>
      </c>
      <c r="H10717" s="1">
        <v>2</v>
      </c>
      <c r="I10717" s="15">
        <v>0.33333333333333331</v>
      </c>
      <c r="J10717">
        <f t="shared" si="167"/>
        <v>40</v>
      </c>
    </row>
    <row r="10718" spans="1:10" x14ac:dyDescent="0.3">
      <c r="A10718" t="s">
        <v>10501</v>
      </c>
      <c r="C10718" s="18">
        <v>396.13756938463763</v>
      </c>
      <c r="D10718" s="1"/>
      <c r="E10718" s="1">
        <v>9</v>
      </c>
      <c r="F10718" s="1">
        <v>4</v>
      </c>
      <c r="G10718" s="1">
        <v>1</v>
      </c>
      <c r="H10718" s="1">
        <v>4</v>
      </c>
      <c r="I10718" s="15">
        <v>0.5</v>
      </c>
      <c r="J10718">
        <f t="shared" si="167"/>
        <v>40</v>
      </c>
    </row>
    <row r="10719" spans="1:10" x14ac:dyDescent="0.3">
      <c r="A10719" t="s">
        <v>10498</v>
      </c>
      <c r="C10719" s="18">
        <v>396.13242773519499</v>
      </c>
      <c r="D10719" s="1"/>
      <c r="E10719" s="1">
        <v>5</v>
      </c>
      <c r="F10719" s="1">
        <v>2</v>
      </c>
      <c r="G10719" s="1">
        <v>1</v>
      </c>
      <c r="H10719" s="1">
        <v>2</v>
      </c>
      <c r="I10719" s="15">
        <v>0.5</v>
      </c>
      <c r="J10719">
        <f t="shared" si="167"/>
        <v>40</v>
      </c>
    </row>
    <row r="10720" spans="1:10" x14ac:dyDescent="0.3">
      <c r="A10720" t="s">
        <v>10500</v>
      </c>
      <c r="C10720" s="18">
        <v>396.10718742471653</v>
      </c>
      <c r="D10720" s="1"/>
      <c r="E10720" s="1">
        <v>11</v>
      </c>
      <c r="F10720" s="1">
        <v>5</v>
      </c>
      <c r="G10720" s="1">
        <v>0</v>
      </c>
      <c r="H10720" s="1">
        <v>6</v>
      </c>
      <c r="I10720" s="15">
        <v>0.45454545454545453</v>
      </c>
      <c r="J10720">
        <f t="shared" si="167"/>
        <v>40</v>
      </c>
    </row>
    <row r="10721" spans="1:10" x14ac:dyDescent="0.3">
      <c r="A10721" t="s">
        <v>6524</v>
      </c>
      <c r="C10721" s="18">
        <v>396.10564725616217</v>
      </c>
      <c r="D10721" s="1"/>
      <c r="E10721" s="1">
        <v>24</v>
      </c>
      <c r="F10721" s="1">
        <v>12</v>
      </c>
      <c r="G10721" s="1">
        <v>1</v>
      </c>
      <c r="H10721" s="1">
        <v>11</v>
      </c>
      <c r="I10721" s="15">
        <v>0.52083333333333337</v>
      </c>
      <c r="J10721">
        <f t="shared" si="167"/>
        <v>40</v>
      </c>
    </row>
    <row r="10722" spans="1:10" x14ac:dyDescent="0.3">
      <c r="A10722" t="s">
        <v>10415</v>
      </c>
      <c r="C10722" s="18">
        <v>396.09663112606859</v>
      </c>
      <c r="D10722" s="1"/>
      <c r="E10722" s="1">
        <v>20</v>
      </c>
      <c r="F10722" s="1">
        <v>9</v>
      </c>
      <c r="G10722" s="1">
        <v>0</v>
      </c>
      <c r="H10722" s="1">
        <v>11</v>
      </c>
      <c r="I10722" s="15">
        <v>0.45</v>
      </c>
      <c r="J10722">
        <f t="shared" si="167"/>
        <v>40</v>
      </c>
    </row>
    <row r="10723" spans="1:10" x14ac:dyDescent="0.3">
      <c r="A10723" t="s">
        <v>10502</v>
      </c>
      <c r="C10723" s="18">
        <v>396.09287218449469</v>
      </c>
      <c r="D10723" s="1"/>
      <c r="E10723" s="1">
        <v>71</v>
      </c>
      <c r="F10723" s="1">
        <v>30</v>
      </c>
      <c r="G10723" s="1">
        <v>2</v>
      </c>
      <c r="H10723" s="1">
        <v>39</v>
      </c>
      <c r="I10723" s="15">
        <v>0.43661971830985913</v>
      </c>
      <c r="J10723">
        <f t="shared" si="167"/>
        <v>20</v>
      </c>
    </row>
    <row r="10724" spans="1:10" x14ac:dyDescent="0.3">
      <c r="A10724" t="s">
        <v>10504</v>
      </c>
      <c r="C10724" s="18">
        <v>396.0783318027465</v>
      </c>
      <c r="D10724" s="1"/>
      <c r="E10724" s="1">
        <v>13</v>
      </c>
      <c r="F10724" s="1">
        <v>6</v>
      </c>
      <c r="G10724" s="1">
        <v>0</v>
      </c>
      <c r="H10724" s="1">
        <v>7</v>
      </c>
      <c r="I10724" s="15">
        <v>0.46153846153846156</v>
      </c>
      <c r="J10724">
        <f t="shared" si="167"/>
        <v>40</v>
      </c>
    </row>
    <row r="10725" spans="1:10" x14ac:dyDescent="0.3">
      <c r="A10725" t="s">
        <v>10505</v>
      </c>
      <c r="C10725" s="18">
        <v>396.06757671038213</v>
      </c>
      <c r="D10725" s="1"/>
      <c r="E10725" s="1">
        <v>2</v>
      </c>
      <c r="F10725" s="1">
        <v>1</v>
      </c>
      <c r="G10725" s="1">
        <v>0</v>
      </c>
      <c r="H10725" s="1">
        <v>1</v>
      </c>
      <c r="I10725" s="15">
        <v>0.5</v>
      </c>
      <c r="J10725">
        <f t="shared" si="167"/>
        <v>40</v>
      </c>
    </row>
    <row r="10726" spans="1:10" x14ac:dyDescent="0.3">
      <c r="A10726" t="s">
        <v>10506</v>
      </c>
      <c r="C10726" s="18">
        <v>396.06072803170986</v>
      </c>
      <c r="D10726" s="1"/>
      <c r="E10726" s="1">
        <v>5</v>
      </c>
      <c r="F10726" s="1">
        <v>2</v>
      </c>
      <c r="G10726" s="1">
        <v>0</v>
      </c>
      <c r="H10726" s="1">
        <v>3</v>
      </c>
      <c r="I10726" s="15">
        <v>0.4</v>
      </c>
      <c r="J10726">
        <f t="shared" si="167"/>
        <v>40</v>
      </c>
    </row>
    <row r="10727" spans="1:10" x14ac:dyDescent="0.3">
      <c r="A10727" t="s">
        <v>10508</v>
      </c>
      <c r="C10727" s="18">
        <v>396.0547591710793</v>
      </c>
      <c r="D10727" s="1"/>
      <c r="E10727" s="1">
        <v>7</v>
      </c>
      <c r="F10727" s="1">
        <v>3</v>
      </c>
      <c r="G10727" s="1">
        <v>0</v>
      </c>
      <c r="H10727" s="1">
        <v>4</v>
      </c>
      <c r="I10727" s="15">
        <v>0.42857142857142855</v>
      </c>
      <c r="J10727">
        <f t="shared" si="167"/>
        <v>40</v>
      </c>
    </row>
    <row r="10728" spans="1:10" x14ac:dyDescent="0.3">
      <c r="A10728" t="s">
        <v>10512</v>
      </c>
      <c r="C10728" s="18">
        <v>396.02314035483477</v>
      </c>
      <c r="D10728" s="1"/>
      <c r="E10728" s="1">
        <v>5</v>
      </c>
      <c r="F10728" s="1">
        <v>2</v>
      </c>
      <c r="G10728" s="1">
        <v>0</v>
      </c>
      <c r="H10728" s="1">
        <v>3</v>
      </c>
      <c r="I10728" s="15">
        <v>0.4</v>
      </c>
      <c r="J10728">
        <f t="shared" si="167"/>
        <v>40</v>
      </c>
    </row>
    <row r="10729" spans="1:10" x14ac:dyDescent="0.3">
      <c r="A10729" t="s">
        <v>10532</v>
      </c>
      <c r="C10729" s="18">
        <v>396.02269260512827</v>
      </c>
      <c r="D10729" s="1"/>
      <c r="E10729" s="1">
        <v>5</v>
      </c>
      <c r="F10729" s="1">
        <v>2</v>
      </c>
      <c r="G10729" s="1">
        <v>0</v>
      </c>
      <c r="H10729" s="1">
        <v>3</v>
      </c>
      <c r="I10729" s="15">
        <v>0.4</v>
      </c>
      <c r="J10729">
        <f t="shared" si="167"/>
        <v>40</v>
      </c>
    </row>
    <row r="10730" spans="1:10" x14ac:dyDescent="0.3">
      <c r="A10730" t="s">
        <v>10513</v>
      </c>
      <c r="C10730" s="18">
        <v>395.99588728676338</v>
      </c>
      <c r="D10730" s="1"/>
      <c r="E10730" s="1">
        <v>3</v>
      </c>
      <c r="F10730" s="1">
        <v>1</v>
      </c>
      <c r="G10730" s="1">
        <v>0</v>
      </c>
      <c r="H10730" s="1">
        <v>2</v>
      </c>
      <c r="I10730" s="15">
        <v>0.33333333333333331</v>
      </c>
      <c r="J10730">
        <f t="shared" si="167"/>
        <v>40</v>
      </c>
    </row>
    <row r="10731" spans="1:10" x14ac:dyDescent="0.3">
      <c r="A10731" t="s">
        <v>10902</v>
      </c>
      <c r="C10731" s="18">
        <v>395.99552347059557</v>
      </c>
      <c r="D10731" s="1"/>
      <c r="E10731" s="1">
        <v>3</v>
      </c>
      <c r="F10731" s="1">
        <v>1</v>
      </c>
      <c r="G10731" s="1">
        <v>0</v>
      </c>
      <c r="H10731" s="1">
        <v>2</v>
      </c>
      <c r="I10731" s="15">
        <v>0.33333333333333331</v>
      </c>
      <c r="J10731">
        <f t="shared" si="167"/>
        <v>40</v>
      </c>
    </row>
    <row r="10732" spans="1:10" x14ac:dyDescent="0.3">
      <c r="A10732" t="s">
        <v>10514</v>
      </c>
      <c r="C10732" s="18">
        <v>395.98883111142322</v>
      </c>
      <c r="D10732" s="1"/>
      <c r="E10732" s="1">
        <v>3</v>
      </c>
      <c r="F10732" s="1">
        <v>1</v>
      </c>
      <c r="G10732" s="1">
        <v>0</v>
      </c>
      <c r="H10732" s="1">
        <v>2</v>
      </c>
      <c r="I10732" s="15">
        <v>0.33333333333333331</v>
      </c>
      <c r="J10732">
        <f t="shared" si="167"/>
        <v>40</v>
      </c>
    </row>
    <row r="10733" spans="1:10" x14ac:dyDescent="0.3">
      <c r="A10733" t="s">
        <v>10515</v>
      </c>
      <c r="C10733" s="18">
        <v>395.98111839169019</v>
      </c>
      <c r="D10733" s="1"/>
      <c r="E10733" s="1">
        <v>5</v>
      </c>
      <c r="F10733" s="1">
        <v>2</v>
      </c>
      <c r="G10733" s="1">
        <v>1</v>
      </c>
      <c r="H10733" s="1">
        <v>2</v>
      </c>
      <c r="I10733" s="15">
        <v>0.5</v>
      </c>
      <c r="J10733">
        <f t="shared" si="167"/>
        <v>40</v>
      </c>
    </row>
    <row r="10734" spans="1:10" x14ac:dyDescent="0.3">
      <c r="A10734" t="s">
        <v>10516</v>
      </c>
      <c r="C10734" s="18">
        <v>395.9675181748363</v>
      </c>
      <c r="D10734" s="1"/>
      <c r="E10734" s="1">
        <v>8</v>
      </c>
      <c r="F10734" s="1">
        <v>5</v>
      </c>
      <c r="G10734" s="1">
        <v>0</v>
      </c>
      <c r="H10734" s="1">
        <v>3</v>
      </c>
      <c r="I10734" s="15">
        <v>0.625</v>
      </c>
      <c r="J10734">
        <f t="shared" si="167"/>
        <v>40</v>
      </c>
    </row>
    <row r="10735" spans="1:10" x14ac:dyDescent="0.3">
      <c r="A10735" t="s">
        <v>11194</v>
      </c>
      <c r="C10735" s="18">
        <v>395.94471327730491</v>
      </c>
      <c r="D10735" s="1"/>
      <c r="E10735" s="1">
        <v>3</v>
      </c>
      <c r="F10735" s="1">
        <v>1</v>
      </c>
      <c r="G10735" s="1">
        <v>0</v>
      </c>
      <c r="H10735" s="1">
        <v>2</v>
      </c>
      <c r="I10735" s="15">
        <v>0.33333333333333331</v>
      </c>
      <c r="J10735">
        <f t="shared" si="167"/>
        <v>40</v>
      </c>
    </row>
    <row r="10736" spans="1:10" x14ac:dyDescent="0.3">
      <c r="A10736" t="s">
        <v>10518</v>
      </c>
      <c r="C10736" s="18">
        <v>395.93666233315076</v>
      </c>
      <c r="D10736" s="1"/>
      <c r="E10736" s="1">
        <v>3</v>
      </c>
      <c r="F10736" s="1">
        <v>1</v>
      </c>
      <c r="G10736" s="1">
        <v>0</v>
      </c>
      <c r="H10736" s="1">
        <v>2</v>
      </c>
      <c r="I10736" s="15">
        <v>0.33333333333333331</v>
      </c>
      <c r="J10736">
        <f t="shared" si="167"/>
        <v>40</v>
      </c>
    </row>
    <row r="10737" spans="1:10" x14ac:dyDescent="0.3">
      <c r="A10737" t="s">
        <v>10519</v>
      </c>
      <c r="C10737" s="18">
        <v>395.93571256995415</v>
      </c>
      <c r="D10737" s="1"/>
      <c r="E10737" s="1">
        <v>9</v>
      </c>
      <c r="F10737" s="1">
        <v>4</v>
      </c>
      <c r="G10737" s="1">
        <v>0</v>
      </c>
      <c r="H10737" s="1">
        <v>5</v>
      </c>
      <c r="I10737" s="15">
        <v>0.44444444444444442</v>
      </c>
      <c r="J10737">
        <f t="shared" si="167"/>
        <v>40</v>
      </c>
    </row>
    <row r="10738" spans="1:10" x14ac:dyDescent="0.3">
      <c r="A10738" t="s">
        <v>10520</v>
      </c>
      <c r="C10738" s="18">
        <v>395.93130092034426</v>
      </c>
      <c r="D10738" s="1"/>
      <c r="E10738" s="1">
        <v>6</v>
      </c>
      <c r="F10738" s="1">
        <v>3</v>
      </c>
      <c r="G10738" s="1">
        <v>0</v>
      </c>
      <c r="H10738" s="1">
        <v>3</v>
      </c>
      <c r="I10738" s="15">
        <v>0.5</v>
      </c>
      <c r="J10738">
        <f t="shared" si="167"/>
        <v>40</v>
      </c>
    </row>
    <row r="10739" spans="1:10" x14ac:dyDescent="0.3">
      <c r="A10739" t="s">
        <v>10522</v>
      </c>
      <c r="C10739" s="18">
        <v>395.91282833983661</v>
      </c>
      <c r="D10739" s="1"/>
      <c r="E10739" s="1">
        <v>3</v>
      </c>
      <c r="F10739" s="1">
        <v>1</v>
      </c>
      <c r="G10739" s="1">
        <v>0</v>
      </c>
      <c r="H10739" s="1">
        <v>2</v>
      </c>
      <c r="I10739" s="15">
        <v>0.33333333333333331</v>
      </c>
      <c r="J10739">
        <f t="shared" si="167"/>
        <v>40</v>
      </c>
    </row>
    <row r="10740" spans="1:10" x14ac:dyDescent="0.3">
      <c r="A10740" t="s">
        <v>10523</v>
      </c>
      <c r="C10740" s="18">
        <v>395.90946081773694</v>
      </c>
      <c r="D10740" s="1"/>
      <c r="E10740" s="1">
        <v>13</v>
      </c>
      <c r="F10740" s="1">
        <v>6</v>
      </c>
      <c r="G10740" s="1">
        <v>0</v>
      </c>
      <c r="H10740" s="1">
        <v>7</v>
      </c>
      <c r="I10740" s="15">
        <v>0.46153846153846156</v>
      </c>
      <c r="J10740">
        <f t="shared" si="167"/>
        <v>40</v>
      </c>
    </row>
    <row r="10741" spans="1:10" x14ac:dyDescent="0.3">
      <c r="A10741" t="s">
        <v>10526</v>
      </c>
      <c r="C10741" s="18">
        <v>395.88406224705579</v>
      </c>
      <c r="D10741" s="1"/>
      <c r="E10741" s="1">
        <v>18</v>
      </c>
      <c r="F10741" s="1">
        <v>8</v>
      </c>
      <c r="G10741" s="1">
        <v>1</v>
      </c>
      <c r="H10741" s="1">
        <v>9</v>
      </c>
      <c r="I10741" s="15">
        <v>0.47222222222222221</v>
      </c>
      <c r="J10741">
        <f t="shared" si="167"/>
        <v>40</v>
      </c>
    </row>
    <row r="10742" spans="1:10" x14ac:dyDescent="0.3">
      <c r="A10742" t="s">
        <v>10527</v>
      </c>
      <c r="C10742" s="18">
        <v>395.87131923679158</v>
      </c>
      <c r="D10742" s="1"/>
      <c r="E10742" s="1">
        <v>18</v>
      </c>
      <c r="F10742" s="1">
        <v>11</v>
      </c>
      <c r="G10742" s="1">
        <v>1</v>
      </c>
      <c r="H10742" s="1">
        <v>6</v>
      </c>
      <c r="I10742" s="15">
        <v>0.63888888888888884</v>
      </c>
      <c r="J10742">
        <f t="shared" si="167"/>
        <v>40</v>
      </c>
    </row>
    <row r="10743" spans="1:10" x14ac:dyDescent="0.3">
      <c r="A10743" t="s">
        <v>10525</v>
      </c>
      <c r="C10743" s="18">
        <v>395.86915612970546</v>
      </c>
      <c r="D10743" s="1"/>
      <c r="E10743" s="1">
        <v>3</v>
      </c>
      <c r="F10743" s="1">
        <v>1</v>
      </c>
      <c r="G10743" s="1">
        <v>0</v>
      </c>
      <c r="H10743" s="1">
        <v>2</v>
      </c>
      <c r="I10743" s="15">
        <v>0.33333333333333331</v>
      </c>
      <c r="J10743">
        <f t="shared" si="167"/>
        <v>40</v>
      </c>
    </row>
    <row r="10744" spans="1:10" x14ac:dyDescent="0.3">
      <c r="A10744" t="s">
        <v>10528</v>
      </c>
      <c r="C10744" s="18">
        <v>395.86541148878268</v>
      </c>
      <c r="D10744" s="1"/>
      <c r="E10744" s="1">
        <v>5</v>
      </c>
      <c r="F10744" s="1">
        <v>2</v>
      </c>
      <c r="G10744" s="1">
        <v>0</v>
      </c>
      <c r="H10744" s="1">
        <v>3</v>
      </c>
      <c r="I10744" s="15">
        <v>0.4</v>
      </c>
      <c r="J10744">
        <f t="shared" si="167"/>
        <v>40</v>
      </c>
    </row>
    <row r="10745" spans="1:10" x14ac:dyDescent="0.3">
      <c r="A10745" t="s">
        <v>10551</v>
      </c>
      <c r="C10745" s="18">
        <v>395.86364429327136</v>
      </c>
      <c r="D10745" s="1"/>
      <c r="E10745" s="1">
        <v>15</v>
      </c>
      <c r="F10745" s="1">
        <v>6</v>
      </c>
      <c r="G10745" s="1">
        <v>0</v>
      </c>
      <c r="H10745" s="1">
        <v>9</v>
      </c>
      <c r="I10745" s="15">
        <v>0.4</v>
      </c>
      <c r="J10745">
        <f t="shared" si="167"/>
        <v>40</v>
      </c>
    </row>
    <row r="10746" spans="1:10" x14ac:dyDescent="0.3">
      <c r="A10746" t="s">
        <v>10529</v>
      </c>
      <c r="C10746" s="18">
        <v>395.86185921343775</v>
      </c>
      <c r="D10746" s="1"/>
      <c r="E10746" s="1">
        <v>36</v>
      </c>
      <c r="F10746" s="1">
        <v>16</v>
      </c>
      <c r="G10746" s="1">
        <v>1</v>
      </c>
      <c r="H10746" s="1">
        <v>19</v>
      </c>
      <c r="I10746" s="15">
        <v>0.45833333333333331</v>
      </c>
      <c r="J10746">
        <f t="shared" si="167"/>
        <v>20</v>
      </c>
    </row>
    <row r="10747" spans="1:10" x14ac:dyDescent="0.3">
      <c r="A10747" t="s">
        <v>10531</v>
      </c>
      <c r="C10747" s="18">
        <v>395.83860574411329</v>
      </c>
      <c r="D10747" s="1"/>
      <c r="E10747" s="1">
        <v>15</v>
      </c>
      <c r="F10747" s="1">
        <v>7</v>
      </c>
      <c r="G10747" s="1">
        <v>0</v>
      </c>
      <c r="H10747" s="1">
        <v>8</v>
      </c>
      <c r="I10747" s="15">
        <v>0.46666666666666667</v>
      </c>
      <c r="J10747">
        <f t="shared" si="167"/>
        <v>40</v>
      </c>
    </row>
    <row r="10748" spans="1:10" x14ac:dyDescent="0.3">
      <c r="A10748" t="s">
        <v>11132</v>
      </c>
      <c r="C10748" s="18">
        <v>395.83606685220826</v>
      </c>
      <c r="D10748" s="1"/>
      <c r="E10748" s="1">
        <v>37</v>
      </c>
      <c r="F10748" s="1">
        <v>17</v>
      </c>
      <c r="G10748" s="1">
        <v>0</v>
      </c>
      <c r="H10748" s="1">
        <v>20</v>
      </c>
      <c r="I10748" s="15">
        <v>0.45945945945945948</v>
      </c>
      <c r="J10748">
        <f t="shared" si="167"/>
        <v>20</v>
      </c>
    </row>
    <row r="10749" spans="1:10" x14ac:dyDescent="0.3">
      <c r="A10749" t="s">
        <v>10533</v>
      </c>
      <c r="C10749" s="18">
        <v>395.82681878825588</v>
      </c>
      <c r="D10749" s="1"/>
      <c r="E10749" s="1">
        <v>6</v>
      </c>
      <c r="F10749" s="1">
        <v>3</v>
      </c>
      <c r="G10749" s="1">
        <v>0</v>
      </c>
      <c r="H10749" s="1">
        <v>3</v>
      </c>
      <c r="I10749" s="15">
        <v>0.5</v>
      </c>
      <c r="J10749">
        <f t="shared" si="167"/>
        <v>40</v>
      </c>
    </row>
    <row r="10750" spans="1:10" x14ac:dyDescent="0.3">
      <c r="A10750" t="s">
        <v>10534</v>
      </c>
      <c r="C10750" s="18">
        <v>395.82659572070315</v>
      </c>
      <c r="D10750" s="1"/>
      <c r="E10750" s="1">
        <v>25</v>
      </c>
      <c r="F10750" s="1">
        <v>10</v>
      </c>
      <c r="G10750" s="1">
        <v>2</v>
      </c>
      <c r="H10750" s="1">
        <v>13</v>
      </c>
      <c r="I10750" s="15">
        <v>0.44</v>
      </c>
      <c r="J10750">
        <f t="shared" si="167"/>
        <v>40</v>
      </c>
    </row>
    <row r="10751" spans="1:10" x14ac:dyDescent="0.3">
      <c r="A10751" t="s">
        <v>10535</v>
      </c>
      <c r="C10751" s="18">
        <v>395.80566275098096</v>
      </c>
      <c r="D10751" s="1"/>
      <c r="E10751" s="1">
        <v>15</v>
      </c>
      <c r="F10751" s="1">
        <v>7</v>
      </c>
      <c r="G10751" s="1">
        <v>1</v>
      </c>
      <c r="H10751" s="1">
        <v>7</v>
      </c>
      <c r="I10751" s="15">
        <v>0.5</v>
      </c>
      <c r="J10751">
        <f t="shared" si="167"/>
        <v>40</v>
      </c>
    </row>
    <row r="10752" spans="1:10" x14ac:dyDescent="0.3">
      <c r="A10752" t="s">
        <v>10536</v>
      </c>
      <c r="C10752" s="18">
        <v>395.80315620859926</v>
      </c>
      <c r="D10752" s="1"/>
      <c r="E10752" s="1">
        <v>5</v>
      </c>
      <c r="F10752" s="1">
        <v>1</v>
      </c>
      <c r="G10752" s="1">
        <v>2</v>
      </c>
      <c r="H10752" s="1">
        <v>2</v>
      </c>
      <c r="I10752" s="15">
        <v>0.4</v>
      </c>
      <c r="J10752">
        <f t="shared" si="167"/>
        <v>40</v>
      </c>
    </row>
    <row r="10753" spans="1:10" x14ac:dyDescent="0.3">
      <c r="A10753" t="s">
        <v>10537</v>
      </c>
      <c r="C10753" s="18">
        <v>395.80041462275085</v>
      </c>
      <c r="D10753" s="1"/>
      <c r="E10753" s="1">
        <v>9</v>
      </c>
      <c r="F10753" s="1">
        <v>4</v>
      </c>
      <c r="G10753" s="1">
        <v>0</v>
      </c>
      <c r="H10753" s="1">
        <v>5</v>
      </c>
      <c r="I10753" s="15">
        <v>0.44444444444444442</v>
      </c>
      <c r="J10753">
        <f t="shared" si="167"/>
        <v>40</v>
      </c>
    </row>
    <row r="10754" spans="1:10" x14ac:dyDescent="0.3">
      <c r="A10754" t="s">
        <v>10538</v>
      </c>
      <c r="C10754" s="18">
        <v>395.79832377560138</v>
      </c>
      <c r="D10754" s="1"/>
      <c r="E10754" s="1">
        <v>12</v>
      </c>
      <c r="F10754" s="1">
        <v>6</v>
      </c>
      <c r="G10754" s="1">
        <v>1</v>
      </c>
      <c r="H10754" s="1">
        <v>5</v>
      </c>
      <c r="I10754" s="15">
        <v>0.54166666666666663</v>
      </c>
      <c r="J10754">
        <f t="shared" si="167"/>
        <v>40</v>
      </c>
    </row>
    <row r="10755" spans="1:10" x14ac:dyDescent="0.3">
      <c r="A10755" t="s">
        <v>10564</v>
      </c>
      <c r="C10755" s="18">
        <v>395.79086175340279</v>
      </c>
      <c r="D10755" s="1"/>
      <c r="E10755" s="1">
        <v>8</v>
      </c>
      <c r="F10755" s="1">
        <v>4</v>
      </c>
      <c r="G10755" s="1">
        <v>0</v>
      </c>
      <c r="H10755" s="1">
        <v>4</v>
      </c>
      <c r="I10755" s="15">
        <v>0.5</v>
      </c>
      <c r="J10755">
        <f t="shared" si="167"/>
        <v>40</v>
      </c>
    </row>
    <row r="10756" spans="1:10" x14ac:dyDescent="0.3">
      <c r="A10756" t="s">
        <v>10540</v>
      </c>
      <c r="C10756" s="18">
        <v>395.77563887453192</v>
      </c>
      <c r="D10756" s="1"/>
      <c r="E10756" s="1">
        <v>3</v>
      </c>
      <c r="F10756" s="1">
        <v>1</v>
      </c>
      <c r="G10756" s="1">
        <v>0</v>
      </c>
      <c r="H10756" s="1">
        <v>2</v>
      </c>
      <c r="I10756" s="15">
        <v>0.33333333333333331</v>
      </c>
      <c r="J10756">
        <f t="shared" ref="J10756:J10819" si="168">IF(E10756&lt;=30,40,20)</f>
        <v>40</v>
      </c>
    </row>
    <row r="10757" spans="1:10" x14ac:dyDescent="0.3">
      <c r="A10757" t="s">
        <v>10541</v>
      </c>
      <c r="C10757" s="18">
        <v>395.77397384676573</v>
      </c>
      <c r="D10757" s="1"/>
      <c r="E10757" s="1">
        <v>3</v>
      </c>
      <c r="F10757" s="1">
        <v>1</v>
      </c>
      <c r="G10757" s="1">
        <v>0</v>
      </c>
      <c r="H10757" s="1">
        <v>2</v>
      </c>
      <c r="I10757" s="15">
        <v>0.33333333333333331</v>
      </c>
      <c r="J10757">
        <f t="shared" si="168"/>
        <v>40</v>
      </c>
    </row>
    <row r="10758" spans="1:10" x14ac:dyDescent="0.3">
      <c r="A10758" t="s">
        <v>10542</v>
      </c>
      <c r="C10758" s="18">
        <v>395.75028929879926</v>
      </c>
      <c r="D10758" s="1"/>
      <c r="E10758" s="1">
        <v>4</v>
      </c>
      <c r="F10758" s="1">
        <v>2</v>
      </c>
      <c r="G10758" s="1">
        <v>0</v>
      </c>
      <c r="H10758" s="1">
        <v>2</v>
      </c>
      <c r="I10758" s="15">
        <v>0.5</v>
      </c>
      <c r="J10758">
        <f t="shared" si="168"/>
        <v>40</v>
      </c>
    </row>
    <row r="10759" spans="1:10" x14ac:dyDescent="0.3">
      <c r="A10759" t="s">
        <v>10555</v>
      </c>
      <c r="C10759" s="18">
        <v>395.72903375988807</v>
      </c>
      <c r="D10759" s="1"/>
      <c r="E10759" s="1">
        <v>9</v>
      </c>
      <c r="F10759" s="1">
        <v>4</v>
      </c>
      <c r="G10759" s="1">
        <v>0</v>
      </c>
      <c r="H10759" s="1">
        <v>5</v>
      </c>
      <c r="I10759" s="15">
        <v>0.44444444444444442</v>
      </c>
      <c r="J10759">
        <f t="shared" si="168"/>
        <v>40</v>
      </c>
    </row>
    <row r="10760" spans="1:10" x14ac:dyDescent="0.3">
      <c r="A10760" t="s">
        <v>10543</v>
      </c>
      <c r="C10760" s="18">
        <v>395.7180527476757</v>
      </c>
      <c r="D10760" s="1"/>
      <c r="E10760" s="1">
        <v>3</v>
      </c>
      <c r="F10760" s="1">
        <v>1</v>
      </c>
      <c r="G10760" s="1">
        <v>0</v>
      </c>
      <c r="H10760" s="1">
        <v>2</v>
      </c>
      <c r="I10760" s="15">
        <v>0.33333333333333331</v>
      </c>
      <c r="J10760">
        <f t="shared" si="168"/>
        <v>40</v>
      </c>
    </row>
    <row r="10761" spans="1:10" x14ac:dyDescent="0.3">
      <c r="A10761" t="s">
        <v>10544</v>
      </c>
      <c r="C10761" s="18">
        <v>395.70935547068183</v>
      </c>
      <c r="D10761" s="1"/>
      <c r="E10761" s="1">
        <v>5</v>
      </c>
      <c r="F10761" s="1">
        <v>2</v>
      </c>
      <c r="G10761" s="1">
        <v>1</v>
      </c>
      <c r="H10761" s="1">
        <v>2</v>
      </c>
      <c r="I10761" s="15">
        <v>0.5</v>
      </c>
      <c r="J10761">
        <f t="shared" si="168"/>
        <v>40</v>
      </c>
    </row>
    <row r="10762" spans="1:10" x14ac:dyDescent="0.3">
      <c r="A10762" t="s">
        <v>10545</v>
      </c>
      <c r="C10762" s="18">
        <v>395.70483293024739</v>
      </c>
      <c r="D10762" s="1"/>
      <c r="E10762" s="1">
        <v>40</v>
      </c>
      <c r="F10762" s="1">
        <v>18</v>
      </c>
      <c r="G10762" s="1">
        <v>4</v>
      </c>
      <c r="H10762" s="1">
        <v>18</v>
      </c>
      <c r="I10762" s="15">
        <v>0.5</v>
      </c>
      <c r="J10762">
        <f t="shared" si="168"/>
        <v>20</v>
      </c>
    </row>
    <row r="10763" spans="1:10" x14ac:dyDescent="0.3">
      <c r="A10763" t="s">
        <v>10547</v>
      </c>
      <c r="C10763" s="18">
        <v>395.66232857485369</v>
      </c>
      <c r="D10763" s="1"/>
      <c r="E10763" s="1">
        <v>16</v>
      </c>
      <c r="F10763" s="1">
        <v>8</v>
      </c>
      <c r="G10763" s="1">
        <v>2</v>
      </c>
      <c r="H10763" s="1">
        <v>6</v>
      </c>
      <c r="I10763" s="15">
        <v>0.5625</v>
      </c>
      <c r="J10763">
        <f t="shared" si="168"/>
        <v>40</v>
      </c>
    </row>
    <row r="10764" spans="1:10" x14ac:dyDescent="0.3">
      <c r="A10764" t="s">
        <v>10548</v>
      </c>
      <c r="C10764" s="18">
        <v>395.64787602805279</v>
      </c>
      <c r="D10764" s="1"/>
      <c r="E10764" s="1">
        <v>11</v>
      </c>
      <c r="F10764" s="1">
        <v>5</v>
      </c>
      <c r="G10764" s="1">
        <v>0</v>
      </c>
      <c r="H10764" s="1">
        <v>6</v>
      </c>
      <c r="I10764" s="15">
        <v>0.45454545454545453</v>
      </c>
      <c r="J10764">
        <f t="shared" si="168"/>
        <v>40</v>
      </c>
    </row>
    <row r="10765" spans="1:10" x14ac:dyDescent="0.3">
      <c r="A10765" t="s">
        <v>10552</v>
      </c>
      <c r="C10765" s="18">
        <v>395.62416069011073</v>
      </c>
      <c r="D10765" s="1"/>
      <c r="E10765" s="1">
        <v>3</v>
      </c>
      <c r="F10765" s="1">
        <v>1</v>
      </c>
      <c r="G10765" s="1">
        <v>0</v>
      </c>
      <c r="H10765" s="1">
        <v>2</v>
      </c>
      <c r="I10765" s="15">
        <v>0.33333333333333331</v>
      </c>
      <c r="J10765">
        <f t="shared" si="168"/>
        <v>40</v>
      </c>
    </row>
    <row r="10766" spans="1:10" x14ac:dyDescent="0.3">
      <c r="A10766" t="s">
        <v>10553</v>
      </c>
      <c r="C10766" s="18">
        <v>395.62385452806438</v>
      </c>
      <c r="D10766" s="1"/>
      <c r="E10766" s="1">
        <v>8</v>
      </c>
      <c r="F10766" s="1">
        <v>3</v>
      </c>
      <c r="G10766" s="1">
        <v>1</v>
      </c>
      <c r="H10766" s="1">
        <v>4</v>
      </c>
      <c r="I10766" s="15">
        <v>0.4375</v>
      </c>
      <c r="J10766">
        <f t="shared" si="168"/>
        <v>40</v>
      </c>
    </row>
    <row r="10767" spans="1:10" x14ac:dyDescent="0.3">
      <c r="A10767" t="s">
        <v>10554</v>
      </c>
      <c r="C10767" s="18">
        <v>395.62173201797731</v>
      </c>
      <c r="D10767" s="1"/>
      <c r="E10767" s="1">
        <v>8</v>
      </c>
      <c r="F10767" s="1">
        <v>4</v>
      </c>
      <c r="G10767" s="1">
        <v>0</v>
      </c>
      <c r="H10767" s="1">
        <v>4</v>
      </c>
      <c r="I10767" s="15">
        <v>0.5</v>
      </c>
      <c r="J10767">
        <f t="shared" si="168"/>
        <v>40</v>
      </c>
    </row>
    <row r="10768" spans="1:10" x14ac:dyDescent="0.3">
      <c r="A10768" t="s">
        <v>10556</v>
      </c>
      <c r="C10768" s="18">
        <v>395.61017604321711</v>
      </c>
      <c r="D10768" s="1"/>
      <c r="E10768" s="1">
        <v>3</v>
      </c>
      <c r="F10768" s="1">
        <v>1</v>
      </c>
      <c r="G10768" s="1">
        <v>0</v>
      </c>
      <c r="H10768" s="1">
        <v>2</v>
      </c>
      <c r="I10768" s="15">
        <v>0.33333333333333331</v>
      </c>
      <c r="J10768">
        <f t="shared" si="168"/>
        <v>40</v>
      </c>
    </row>
    <row r="10769" spans="1:10" x14ac:dyDescent="0.3">
      <c r="A10769" t="s">
        <v>10886</v>
      </c>
      <c r="C10769" s="18">
        <v>395.60576879445756</v>
      </c>
      <c r="D10769" s="1"/>
      <c r="E10769" s="1">
        <v>3</v>
      </c>
      <c r="F10769" s="1">
        <v>1</v>
      </c>
      <c r="G10769" s="1">
        <v>0</v>
      </c>
      <c r="H10769" s="1">
        <v>2</v>
      </c>
      <c r="I10769" s="15">
        <v>0.33333333333333331</v>
      </c>
      <c r="J10769">
        <f t="shared" si="168"/>
        <v>40</v>
      </c>
    </row>
    <row r="10770" spans="1:10" x14ac:dyDescent="0.3">
      <c r="A10770" t="s">
        <v>10557</v>
      </c>
      <c r="C10770" s="18">
        <v>395.57634888702432</v>
      </c>
      <c r="D10770" s="1"/>
      <c r="E10770" s="1">
        <v>8</v>
      </c>
      <c r="F10770" s="1">
        <v>4</v>
      </c>
      <c r="G10770" s="1">
        <v>0</v>
      </c>
      <c r="H10770" s="1">
        <v>4</v>
      </c>
      <c r="I10770" s="15">
        <v>0.5</v>
      </c>
      <c r="J10770">
        <f t="shared" si="168"/>
        <v>40</v>
      </c>
    </row>
    <row r="10771" spans="1:10" x14ac:dyDescent="0.3">
      <c r="A10771" t="s">
        <v>8734</v>
      </c>
      <c r="C10771" s="18">
        <v>395.57344570348562</v>
      </c>
      <c r="D10771" s="1"/>
      <c r="E10771" s="1">
        <v>17</v>
      </c>
      <c r="F10771" s="1">
        <v>8</v>
      </c>
      <c r="G10771" s="1">
        <v>0</v>
      </c>
      <c r="H10771" s="1">
        <v>9</v>
      </c>
      <c r="I10771" s="15">
        <v>0.47058823529411764</v>
      </c>
      <c r="J10771">
        <f t="shared" si="168"/>
        <v>40</v>
      </c>
    </row>
    <row r="10772" spans="1:10" x14ac:dyDescent="0.3">
      <c r="A10772" t="s">
        <v>10558</v>
      </c>
      <c r="C10772" s="18">
        <v>395.57078729479974</v>
      </c>
      <c r="D10772" s="1"/>
      <c r="E10772" s="1">
        <v>5</v>
      </c>
      <c r="F10772" s="1">
        <v>2</v>
      </c>
      <c r="G10772" s="1">
        <v>0</v>
      </c>
      <c r="H10772" s="1">
        <v>3</v>
      </c>
      <c r="I10772" s="15">
        <v>0.4</v>
      </c>
      <c r="J10772">
        <f t="shared" si="168"/>
        <v>40</v>
      </c>
    </row>
    <row r="10773" spans="1:10" x14ac:dyDescent="0.3">
      <c r="A10773" t="s">
        <v>10559</v>
      </c>
      <c r="C10773" s="18">
        <v>395.56794454115146</v>
      </c>
      <c r="D10773" s="1"/>
      <c r="E10773" s="1">
        <v>6</v>
      </c>
      <c r="F10773" s="1">
        <v>3</v>
      </c>
      <c r="G10773" s="1">
        <v>0</v>
      </c>
      <c r="H10773" s="1">
        <v>3</v>
      </c>
      <c r="I10773" s="15">
        <v>0.5</v>
      </c>
      <c r="J10773">
        <f t="shared" si="168"/>
        <v>40</v>
      </c>
    </row>
    <row r="10774" spans="1:10" x14ac:dyDescent="0.3">
      <c r="A10774" t="s">
        <v>10662</v>
      </c>
      <c r="C10774" s="18">
        <v>395.56312417472441</v>
      </c>
      <c r="D10774" s="1"/>
      <c r="E10774" s="1">
        <v>5</v>
      </c>
      <c r="F10774" s="1">
        <v>2</v>
      </c>
      <c r="G10774" s="1">
        <v>0</v>
      </c>
      <c r="H10774" s="1">
        <v>3</v>
      </c>
      <c r="I10774" s="15">
        <v>0.4</v>
      </c>
      <c r="J10774">
        <f t="shared" si="168"/>
        <v>40</v>
      </c>
    </row>
    <row r="10775" spans="1:10" x14ac:dyDescent="0.3">
      <c r="A10775" t="s">
        <v>10560</v>
      </c>
      <c r="C10775" s="18">
        <v>395.56024624794281</v>
      </c>
      <c r="D10775" s="1"/>
      <c r="E10775" s="1">
        <v>6</v>
      </c>
      <c r="F10775" s="1">
        <v>3</v>
      </c>
      <c r="G10775" s="1">
        <v>0</v>
      </c>
      <c r="H10775" s="1">
        <v>3</v>
      </c>
      <c r="I10775" s="15">
        <v>0.5</v>
      </c>
      <c r="J10775">
        <f t="shared" si="168"/>
        <v>40</v>
      </c>
    </row>
    <row r="10776" spans="1:10" x14ac:dyDescent="0.3">
      <c r="A10776" t="s">
        <v>10550</v>
      </c>
      <c r="C10776" s="18">
        <v>395.55935517076784</v>
      </c>
      <c r="D10776" s="1"/>
      <c r="E10776" s="1">
        <v>8</v>
      </c>
      <c r="F10776" s="1">
        <v>3</v>
      </c>
      <c r="G10776" s="1">
        <v>0</v>
      </c>
      <c r="H10776" s="1">
        <v>5</v>
      </c>
      <c r="I10776" s="15">
        <v>0.375</v>
      </c>
      <c r="J10776">
        <f t="shared" si="168"/>
        <v>40</v>
      </c>
    </row>
    <row r="10777" spans="1:10" x14ac:dyDescent="0.3">
      <c r="A10777" s="21" t="s">
        <v>10684</v>
      </c>
      <c r="C10777" s="18">
        <v>395.55008069824737</v>
      </c>
      <c r="D10777" s="1"/>
      <c r="E10777" s="1">
        <v>5</v>
      </c>
      <c r="F10777" s="1">
        <v>2</v>
      </c>
      <c r="G10777" s="1">
        <v>0</v>
      </c>
      <c r="H10777" s="1">
        <v>3</v>
      </c>
      <c r="I10777" s="15">
        <v>0.4</v>
      </c>
      <c r="J10777">
        <f t="shared" si="168"/>
        <v>40</v>
      </c>
    </row>
    <row r="10778" spans="1:10" x14ac:dyDescent="0.3">
      <c r="A10778" t="s">
        <v>10561</v>
      </c>
      <c r="C10778" s="18">
        <v>395.54748251558777</v>
      </c>
      <c r="D10778" s="1"/>
      <c r="E10778" s="1">
        <v>36</v>
      </c>
      <c r="F10778" s="1">
        <v>16</v>
      </c>
      <c r="G10778" s="1">
        <v>1</v>
      </c>
      <c r="H10778" s="1">
        <v>19</v>
      </c>
      <c r="I10778" s="15">
        <v>0.45833333333333331</v>
      </c>
      <c r="J10778">
        <f t="shared" si="168"/>
        <v>20</v>
      </c>
    </row>
    <row r="10779" spans="1:10" x14ac:dyDescent="0.3">
      <c r="A10779" t="s">
        <v>10562</v>
      </c>
      <c r="C10779" s="18">
        <v>395.54123633377083</v>
      </c>
      <c r="D10779" s="1"/>
      <c r="E10779" s="1">
        <v>5</v>
      </c>
      <c r="F10779" s="1">
        <v>2</v>
      </c>
      <c r="G10779" s="1">
        <v>0</v>
      </c>
      <c r="H10779" s="1">
        <v>3</v>
      </c>
      <c r="I10779" s="15">
        <v>0.4</v>
      </c>
      <c r="J10779">
        <f t="shared" si="168"/>
        <v>40</v>
      </c>
    </row>
    <row r="10780" spans="1:10" x14ac:dyDescent="0.3">
      <c r="A10780" t="s">
        <v>10563</v>
      </c>
      <c r="C10780" s="18">
        <v>395.53320990846476</v>
      </c>
      <c r="D10780" s="1"/>
      <c r="E10780" s="1">
        <v>9</v>
      </c>
      <c r="F10780" s="1">
        <v>4</v>
      </c>
      <c r="G10780" s="1">
        <v>0</v>
      </c>
      <c r="H10780" s="1">
        <v>5</v>
      </c>
      <c r="I10780" s="15">
        <v>0.44444444444444442</v>
      </c>
      <c r="J10780">
        <f t="shared" si="168"/>
        <v>40</v>
      </c>
    </row>
    <row r="10781" spans="1:10" x14ac:dyDescent="0.3">
      <c r="A10781" t="s">
        <v>6166</v>
      </c>
      <c r="C10781" s="18">
        <v>395.51115532960802</v>
      </c>
      <c r="D10781" s="1"/>
      <c r="E10781" s="1">
        <v>63</v>
      </c>
      <c r="F10781" s="1">
        <v>32</v>
      </c>
      <c r="G10781" s="1">
        <v>4</v>
      </c>
      <c r="H10781" s="1">
        <v>27</v>
      </c>
      <c r="I10781" s="15">
        <v>0.53968253968253965</v>
      </c>
      <c r="J10781">
        <f t="shared" si="168"/>
        <v>20</v>
      </c>
    </row>
    <row r="10782" spans="1:10" x14ac:dyDescent="0.3">
      <c r="A10782" t="s">
        <v>10565</v>
      </c>
      <c r="C10782" s="18">
        <v>395.50208214916478</v>
      </c>
      <c r="D10782" s="1"/>
      <c r="E10782" s="1">
        <v>25</v>
      </c>
      <c r="F10782" s="1">
        <v>12</v>
      </c>
      <c r="G10782" s="1">
        <v>0</v>
      </c>
      <c r="H10782" s="1">
        <v>13</v>
      </c>
      <c r="I10782" s="15">
        <v>0.48</v>
      </c>
      <c r="J10782">
        <f t="shared" si="168"/>
        <v>40</v>
      </c>
    </row>
    <row r="10783" spans="1:10" x14ac:dyDescent="0.3">
      <c r="A10783" t="s">
        <v>10499</v>
      </c>
      <c r="C10783" s="18">
        <v>395.50009374499416</v>
      </c>
      <c r="D10783" s="1"/>
      <c r="E10783" s="1">
        <v>10</v>
      </c>
      <c r="F10783" s="1">
        <v>4</v>
      </c>
      <c r="G10783" s="1">
        <v>2</v>
      </c>
      <c r="H10783" s="1">
        <v>4</v>
      </c>
      <c r="I10783" s="15">
        <v>0.5</v>
      </c>
      <c r="J10783">
        <f t="shared" si="168"/>
        <v>40</v>
      </c>
    </row>
    <row r="10784" spans="1:10" x14ac:dyDescent="0.3">
      <c r="A10784" t="s">
        <v>10720</v>
      </c>
      <c r="C10784" s="18">
        <v>395.49568253559795</v>
      </c>
      <c r="D10784" s="1"/>
      <c r="E10784" s="1">
        <v>21</v>
      </c>
      <c r="F10784" s="1">
        <v>9</v>
      </c>
      <c r="G10784" s="1">
        <v>0</v>
      </c>
      <c r="H10784" s="1">
        <v>12</v>
      </c>
      <c r="I10784" s="15">
        <v>0.42857142857142855</v>
      </c>
      <c r="J10784">
        <f t="shared" si="168"/>
        <v>40</v>
      </c>
    </row>
    <row r="10785" spans="1:10" x14ac:dyDescent="0.3">
      <c r="A10785" t="s">
        <v>10581</v>
      </c>
      <c r="C10785" s="18">
        <v>395.49181011479573</v>
      </c>
      <c r="D10785" s="1"/>
      <c r="E10785" s="1">
        <v>24</v>
      </c>
      <c r="F10785" s="1">
        <v>11</v>
      </c>
      <c r="G10785" s="1">
        <v>0</v>
      </c>
      <c r="H10785" s="1">
        <v>13</v>
      </c>
      <c r="I10785" s="15">
        <v>0.45833333333333331</v>
      </c>
      <c r="J10785">
        <f t="shared" si="168"/>
        <v>40</v>
      </c>
    </row>
    <row r="10786" spans="1:10" x14ac:dyDescent="0.3">
      <c r="A10786" t="s">
        <v>10493</v>
      </c>
      <c r="C10786" s="18">
        <v>395.48085321414743</v>
      </c>
      <c r="D10786" s="1"/>
      <c r="E10786" s="1">
        <v>8</v>
      </c>
      <c r="F10786" s="1">
        <v>4</v>
      </c>
      <c r="G10786" s="1">
        <v>0</v>
      </c>
      <c r="H10786" s="1">
        <v>4</v>
      </c>
      <c r="I10786" s="15">
        <v>0.5</v>
      </c>
      <c r="J10786">
        <f t="shared" si="168"/>
        <v>40</v>
      </c>
    </row>
    <row r="10787" spans="1:10" x14ac:dyDescent="0.3">
      <c r="A10787" t="s">
        <v>10568</v>
      </c>
      <c r="C10787" s="18">
        <v>395.47829003314632</v>
      </c>
      <c r="D10787" s="1"/>
      <c r="E10787" s="1">
        <v>17</v>
      </c>
      <c r="F10787" s="1">
        <v>8</v>
      </c>
      <c r="G10787" s="1">
        <v>0</v>
      </c>
      <c r="H10787" s="1">
        <v>9</v>
      </c>
      <c r="I10787" s="15">
        <v>0.47058823529411764</v>
      </c>
      <c r="J10787">
        <f t="shared" si="168"/>
        <v>40</v>
      </c>
    </row>
    <row r="10788" spans="1:10" x14ac:dyDescent="0.3">
      <c r="A10788" t="s">
        <v>10569</v>
      </c>
      <c r="C10788" s="18">
        <v>395.47360871397251</v>
      </c>
      <c r="D10788" s="1"/>
      <c r="E10788" s="1">
        <v>3</v>
      </c>
      <c r="F10788" s="1">
        <v>1</v>
      </c>
      <c r="G10788" s="1">
        <v>0</v>
      </c>
      <c r="H10788" s="1">
        <v>2</v>
      </c>
      <c r="I10788" s="15">
        <v>0.33333333333333331</v>
      </c>
      <c r="J10788">
        <f t="shared" si="168"/>
        <v>40</v>
      </c>
    </row>
    <row r="10789" spans="1:10" x14ac:dyDescent="0.3">
      <c r="A10789" t="s">
        <v>14901</v>
      </c>
      <c r="C10789" s="18">
        <v>395.45355064631093</v>
      </c>
      <c r="D10789" s="1"/>
      <c r="E10789" s="1">
        <v>11</v>
      </c>
      <c r="F10789" s="1">
        <v>5</v>
      </c>
      <c r="G10789" s="1">
        <v>0</v>
      </c>
      <c r="H10789" s="1">
        <v>6</v>
      </c>
      <c r="I10789" s="15">
        <v>0.45454545454545453</v>
      </c>
      <c r="J10789">
        <f t="shared" si="168"/>
        <v>40</v>
      </c>
    </row>
    <row r="10790" spans="1:10" x14ac:dyDescent="0.3">
      <c r="A10790" t="s">
        <v>11071</v>
      </c>
      <c r="C10790" s="18">
        <v>395.44890356910423</v>
      </c>
      <c r="D10790" s="1"/>
      <c r="E10790" s="1">
        <v>5</v>
      </c>
      <c r="F10790" s="1">
        <v>2</v>
      </c>
      <c r="G10790" s="1">
        <v>0</v>
      </c>
      <c r="H10790" s="1">
        <v>3</v>
      </c>
      <c r="I10790" s="15">
        <v>0.4</v>
      </c>
      <c r="J10790">
        <f t="shared" si="168"/>
        <v>40</v>
      </c>
    </row>
    <row r="10791" spans="1:10" x14ac:dyDescent="0.3">
      <c r="A10791" t="s">
        <v>10570</v>
      </c>
      <c r="C10791" s="18">
        <v>395.44829777953106</v>
      </c>
      <c r="D10791" s="1"/>
      <c r="E10791" s="1">
        <v>8</v>
      </c>
      <c r="F10791" s="1">
        <v>3</v>
      </c>
      <c r="G10791" s="1">
        <v>1</v>
      </c>
      <c r="H10791" s="1">
        <v>4</v>
      </c>
      <c r="I10791" s="15">
        <v>0.4375</v>
      </c>
      <c r="J10791">
        <f t="shared" si="168"/>
        <v>40</v>
      </c>
    </row>
    <row r="10792" spans="1:10" x14ac:dyDescent="0.3">
      <c r="A10792" t="s">
        <v>10573</v>
      </c>
      <c r="C10792" s="18">
        <v>395.42976836053577</v>
      </c>
      <c r="D10792" s="1"/>
      <c r="E10792" s="1">
        <v>5</v>
      </c>
      <c r="F10792" s="1">
        <v>2</v>
      </c>
      <c r="G10792" s="1">
        <v>0</v>
      </c>
      <c r="H10792" s="1">
        <v>3</v>
      </c>
      <c r="I10792" s="15">
        <v>0.4</v>
      </c>
      <c r="J10792">
        <f t="shared" si="168"/>
        <v>40</v>
      </c>
    </row>
    <row r="10793" spans="1:10" x14ac:dyDescent="0.3">
      <c r="A10793" t="s">
        <v>10574</v>
      </c>
      <c r="C10793" s="18">
        <v>395.42208248567232</v>
      </c>
      <c r="D10793" s="1"/>
      <c r="E10793" s="1">
        <v>3</v>
      </c>
      <c r="F10793" s="1">
        <v>1</v>
      </c>
      <c r="G10793" s="1">
        <v>0</v>
      </c>
      <c r="H10793" s="1">
        <v>2</v>
      </c>
      <c r="I10793" s="15">
        <v>0.33333333333333331</v>
      </c>
      <c r="J10793">
        <f t="shared" si="168"/>
        <v>40</v>
      </c>
    </row>
    <row r="10794" spans="1:10" x14ac:dyDescent="0.3">
      <c r="A10794" t="s">
        <v>10575</v>
      </c>
      <c r="C10794" s="18">
        <v>395.4173734172789</v>
      </c>
      <c r="D10794" s="1"/>
      <c r="E10794" s="1">
        <v>3</v>
      </c>
      <c r="F10794" s="1">
        <v>1</v>
      </c>
      <c r="G10794" s="1">
        <v>0</v>
      </c>
      <c r="H10794" s="1">
        <v>2</v>
      </c>
      <c r="I10794" s="15">
        <v>0.33333333333333331</v>
      </c>
      <c r="J10794">
        <f t="shared" si="168"/>
        <v>40</v>
      </c>
    </row>
    <row r="10795" spans="1:10" x14ac:dyDescent="0.3">
      <c r="A10795" t="s">
        <v>10577</v>
      </c>
      <c r="C10795" s="18">
        <v>395.3869475693059</v>
      </c>
      <c r="D10795" s="1"/>
      <c r="E10795" s="1">
        <v>27</v>
      </c>
      <c r="F10795" s="1">
        <v>15</v>
      </c>
      <c r="G10795" s="1">
        <v>1</v>
      </c>
      <c r="H10795" s="1">
        <v>11</v>
      </c>
      <c r="I10795" s="15">
        <v>0.57407407407407407</v>
      </c>
      <c r="J10795">
        <f t="shared" si="168"/>
        <v>40</v>
      </c>
    </row>
    <row r="10796" spans="1:10" x14ac:dyDescent="0.3">
      <c r="A10796" t="s">
        <v>10578</v>
      </c>
      <c r="C10796" s="18">
        <v>395.38146868105997</v>
      </c>
      <c r="D10796" s="1"/>
      <c r="E10796" s="1">
        <v>6</v>
      </c>
      <c r="F10796" s="1">
        <v>3</v>
      </c>
      <c r="G10796" s="1">
        <v>0</v>
      </c>
      <c r="H10796" s="1">
        <v>3</v>
      </c>
      <c r="I10796" s="15">
        <v>0.5</v>
      </c>
      <c r="J10796">
        <f t="shared" si="168"/>
        <v>40</v>
      </c>
    </row>
    <row r="10797" spans="1:10" x14ac:dyDescent="0.3">
      <c r="A10797" t="s">
        <v>10579</v>
      </c>
      <c r="C10797" s="18">
        <v>395.38099871098296</v>
      </c>
      <c r="D10797" s="1"/>
      <c r="E10797" s="1">
        <v>26</v>
      </c>
      <c r="F10797" s="1">
        <v>11</v>
      </c>
      <c r="G10797" s="1">
        <v>2</v>
      </c>
      <c r="H10797" s="1">
        <v>13</v>
      </c>
      <c r="I10797" s="15">
        <v>0.46153846153846156</v>
      </c>
      <c r="J10797">
        <f t="shared" si="168"/>
        <v>40</v>
      </c>
    </row>
    <row r="10798" spans="1:10" x14ac:dyDescent="0.3">
      <c r="A10798" t="s">
        <v>10796</v>
      </c>
      <c r="C10798" s="18">
        <v>395.37401027249228</v>
      </c>
      <c r="D10798" s="1"/>
      <c r="E10798" s="1">
        <v>5</v>
      </c>
      <c r="F10798" s="1">
        <v>2</v>
      </c>
      <c r="G10798" s="1">
        <v>0</v>
      </c>
      <c r="H10798" s="1">
        <v>3</v>
      </c>
      <c r="I10798" s="15">
        <v>0.4</v>
      </c>
      <c r="J10798">
        <f t="shared" si="168"/>
        <v>40</v>
      </c>
    </row>
    <row r="10799" spans="1:10" x14ac:dyDescent="0.3">
      <c r="A10799" t="s">
        <v>10580</v>
      </c>
      <c r="C10799" s="18">
        <v>395.36324404744772</v>
      </c>
      <c r="D10799" s="1"/>
      <c r="E10799" s="1">
        <v>3</v>
      </c>
      <c r="F10799" s="1">
        <v>1</v>
      </c>
      <c r="G10799" s="1">
        <v>0</v>
      </c>
      <c r="H10799" s="1">
        <v>2</v>
      </c>
      <c r="I10799" s="15">
        <v>0.33333333333333331</v>
      </c>
      <c r="J10799">
        <f t="shared" si="168"/>
        <v>40</v>
      </c>
    </row>
    <row r="10800" spans="1:10" x14ac:dyDescent="0.3">
      <c r="A10800" t="s">
        <v>10582</v>
      </c>
      <c r="C10800" s="18">
        <v>395.33721820821626</v>
      </c>
      <c r="D10800" s="1"/>
      <c r="E10800" s="1">
        <v>3</v>
      </c>
      <c r="F10800" s="1">
        <v>1</v>
      </c>
      <c r="G10800" s="1">
        <v>0</v>
      </c>
      <c r="H10800" s="1">
        <v>2</v>
      </c>
      <c r="I10800" s="15">
        <v>0.33333333333333331</v>
      </c>
      <c r="J10800">
        <f t="shared" si="168"/>
        <v>40</v>
      </c>
    </row>
    <row r="10801" spans="1:10" x14ac:dyDescent="0.3">
      <c r="A10801" t="s">
        <v>10583</v>
      </c>
      <c r="C10801" s="18">
        <v>395.33016368044179</v>
      </c>
      <c r="D10801" s="1"/>
      <c r="E10801" s="1">
        <v>43</v>
      </c>
      <c r="F10801" s="1">
        <v>20</v>
      </c>
      <c r="G10801" s="1">
        <v>0</v>
      </c>
      <c r="H10801" s="1">
        <v>23</v>
      </c>
      <c r="I10801" s="15">
        <v>0.46511627906976744</v>
      </c>
      <c r="J10801">
        <f t="shared" si="168"/>
        <v>20</v>
      </c>
    </row>
    <row r="10802" spans="1:10" x14ac:dyDescent="0.3">
      <c r="A10802" t="s">
        <v>10524</v>
      </c>
      <c r="C10802" s="18">
        <v>395.32438061596201</v>
      </c>
      <c r="D10802" s="1"/>
      <c r="E10802" s="1">
        <v>12</v>
      </c>
      <c r="F10802" s="1">
        <v>6</v>
      </c>
      <c r="G10802" s="1">
        <v>0</v>
      </c>
      <c r="H10802" s="1">
        <v>6</v>
      </c>
      <c r="I10802" s="15">
        <v>0.5</v>
      </c>
      <c r="J10802">
        <f t="shared" si="168"/>
        <v>40</v>
      </c>
    </row>
    <row r="10803" spans="1:10" x14ac:dyDescent="0.3">
      <c r="A10803" t="s">
        <v>11127</v>
      </c>
      <c r="C10803" s="18">
        <v>395.31649755048494</v>
      </c>
      <c r="D10803" s="1"/>
      <c r="E10803" s="1">
        <v>3</v>
      </c>
      <c r="F10803" s="1">
        <v>1</v>
      </c>
      <c r="G10803" s="1">
        <v>0</v>
      </c>
      <c r="H10803" s="1">
        <v>2</v>
      </c>
      <c r="I10803" s="15">
        <v>0.33333333333333331</v>
      </c>
      <c r="J10803">
        <f t="shared" si="168"/>
        <v>40</v>
      </c>
    </row>
    <row r="10804" spans="1:10" x14ac:dyDescent="0.3">
      <c r="A10804" t="s">
        <v>10586</v>
      </c>
      <c r="C10804" s="18">
        <v>395.30197510097645</v>
      </c>
      <c r="D10804" s="1"/>
      <c r="E10804" s="1">
        <v>5</v>
      </c>
      <c r="F10804" s="1">
        <v>2</v>
      </c>
      <c r="G10804" s="1">
        <v>1</v>
      </c>
      <c r="H10804" s="1">
        <v>2</v>
      </c>
      <c r="I10804" s="15">
        <v>0.5</v>
      </c>
      <c r="J10804">
        <f t="shared" si="168"/>
        <v>40</v>
      </c>
    </row>
    <row r="10805" spans="1:10" x14ac:dyDescent="0.3">
      <c r="A10805" t="s">
        <v>10587</v>
      </c>
      <c r="C10805" s="18">
        <v>395.29725448361859</v>
      </c>
      <c r="D10805" s="1"/>
      <c r="E10805" s="1">
        <v>7</v>
      </c>
      <c r="F10805" s="1">
        <v>3</v>
      </c>
      <c r="G10805" s="1">
        <v>0</v>
      </c>
      <c r="H10805" s="1">
        <v>4</v>
      </c>
      <c r="I10805" s="15">
        <v>0.42857142857142855</v>
      </c>
      <c r="J10805">
        <f t="shared" si="168"/>
        <v>40</v>
      </c>
    </row>
    <row r="10806" spans="1:10" x14ac:dyDescent="0.3">
      <c r="A10806" t="s">
        <v>14428</v>
      </c>
      <c r="C10806" s="18">
        <v>395.28941474977393</v>
      </c>
      <c r="D10806" s="1"/>
      <c r="E10806" s="1">
        <v>38</v>
      </c>
      <c r="F10806" s="1">
        <v>16</v>
      </c>
      <c r="G10806" s="1">
        <v>1</v>
      </c>
      <c r="H10806" s="1">
        <v>21</v>
      </c>
      <c r="I10806" s="15">
        <v>0.43421052631578949</v>
      </c>
      <c r="J10806">
        <f t="shared" si="168"/>
        <v>20</v>
      </c>
    </row>
    <row r="10807" spans="1:10" x14ac:dyDescent="0.3">
      <c r="A10807" t="s">
        <v>10588</v>
      </c>
      <c r="C10807" s="18">
        <v>395.28542448632453</v>
      </c>
      <c r="D10807" s="1"/>
      <c r="E10807" s="1">
        <v>25</v>
      </c>
      <c r="F10807" s="1">
        <v>11</v>
      </c>
      <c r="G10807" s="1">
        <v>2</v>
      </c>
      <c r="H10807" s="1">
        <v>12</v>
      </c>
      <c r="I10807" s="15">
        <v>0.48</v>
      </c>
      <c r="J10807">
        <f t="shared" si="168"/>
        <v>40</v>
      </c>
    </row>
    <row r="10808" spans="1:10" x14ac:dyDescent="0.3">
      <c r="A10808" t="s">
        <v>14735</v>
      </c>
      <c r="C10808" s="18">
        <v>395.27404700202925</v>
      </c>
      <c r="D10808" s="1"/>
      <c r="E10808" s="1">
        <v>11</v>
      </c>
      <c r="F10808" s="1">
        <v>3</v>
      </c>
      <c r="G10808" s="1">
        <v>2</v>
      </c>
      <c r="H10808" s="1">
        <v>6</v>
      </c>
      <c r="I10808" s="15">
        <v>0.36363636363636365</v>
      </c>
      <c r="J10808">
        <f t="shared" si="168"/>
        <v>40</v>
      </c>
    </row>
    <row r="10809" spans="1:10" x14ac:dyDescent="0.3">
      <c r="A10809" t="s">
        <v>17104</v>
      </c>
      <c r="C10809" s="18">
        <v>395.27062314379447</v>
      </c>
      <c r="D10809" s="1"/>
      <c r="E10809" s="1">
        <v>36</v>
      </c>
      <c r="F10809" s="1">
        <v>13</v>
      </c>
      <c r="G10809" s="1">
        <v>1</v>
      </c>
      <c r="H10809" s="1">
        <v>22</v>
      </c>
      <c r="I10809" s="15">
        <v>0.375</v>
      </c>
      <c r="J10809">
        <f t="shared" si="168"/>
        <v>20</v>
      </c>
    </row>
    <row r="10810" spans="1:10" x14ac:dyDescent="0.3">
      <c r="A10810" t="s">
        <v>10606</v>
      </c>
      <c r="C10810" s="18">
        <v>395.27001443856216</v>
      </c>
      <c r="D10810" s="1"/>
      <c r="E10810" s="1">
        <v>9</v>
      </c>
      <c r="F10810" s="1">
        <v>4</v>
      </c>
      <c r="G10810" s="1">
        <v>0</v>
      </c>
      <c r="H10810" s="1">
        <v>5</v>
      </c>
      <c r="I10810" s="15">
        <v>0.44444444444444442</v>
      </c>
      <c r="J10810">
        <f t="shared" si="168"/>
        <v>40</v>
      </c>
    </row>
    <row r="10811" spans="1:10" x14ac:dyDescent="0.3">
      <c r="A10811" t="s">
        <v>10589</v>
      </c>
      <c r="C10811" s="18">
        <v>395.26702615792067</v>
      </c>
      <c r="D10811" s="1"/>
      <c r="E10811" s="1">
        <v>4</v>
      </c>
      <c r="F10811" s="1">
        <v>2</v>
      </c>
      <c r="G10811" s="1">
        <v>0</v>
      </c>
      <c r="H10811" s="1">
        <v>2</v>
      </c>
      <c r="I10811" s="15">
        <v>0.5</v>
      </c>
      <c r="J10811">
        <f t="shared" si="168"/>
        <v>40</v>
      </c>
    </row>
    <row r="10812" spans="1:10" x14ac:dyDescent="0.3">
      <c r="A10812" t="s">
        <v>10590</v>
      </c>
      <c r="C10812" s="18">
        <v>395.25918215218525</v>
      </c>
      <c r="D10812" s="1"/>
      <c r="E10812" s="1">
        <v>5</v>
      </c>
      <c r="F10812" s="1">
        <v>2</v>
      </c>
      <c r="G10812" s="1">
        <v>0</v>
      </c>
      <c r="H10812" s="1">
        <v>3</v>
      </c>
      <c r="I10812" s="15">
        <v>0.4</v>
      </c>
      <c r="J10812">
        <f t="shared" si="168"/>
        <v>40</v>
      </c>
    </row>
    <row r="10813" spans="1:10" x14ac:dyDescent="0.3">
      <c r="A10813" t="s">
        <v>10592</v>
      </c>
      <c r="C10813" s="18">
        <v>395.245706719103</v>
      </c>
      <c r="D10813" s="1"/>
      <c r="E10813" s="1">
        <v>5</v>
      </c>
      <c r="F10813" s="1">
        <v>2</v>
      </c>
      <c r="G10813" s="1">
        <v>0</v>
      </c>
      <c r="H10813" s="1">
        <v>3</v>
      </c>
      <c r="I10813" s="15">
        <v>0.4</v>
      </c>
      <c r="J10813">
        <f t="shared" si="168"/>
        <v>40</v>
      </c>
    </row>
    <row r="10814" spans="1:10" x14ac:dyDescent="0.3">
      <c r="A10814" t="s">
        <v>10593</v>
      </c>
      <c r="C10814" s="18">
        <v>395.24408117538769</v>
      </c>
      <c r="D10814" s="1"/>
      <c r="E10814" s="1">
        <v>40</v>
      </c>
      <c r="F10814" s="1">
        <v>18</v>
      </c>
      <c r="G10814" s="1">
        <v>0</v>
      </c>
      <c r="H10814" s="1">
        <v>22</v>
      </c>
      <c r="I10814" s="15">
        <v>0.45</v>
      </c>
      <c r="J10814">
        <f t="shared" si="168"/>
        <v>20</v>
      </c>
    </row>
    <row r="10815" spans="1:10" x14ac:dyDescent="0.3">
      <c r="A10815" t="s">
        <v>10594</v>
      </c>
      <c r="C10815" s="18">
        <v>395.23325995686395</v>
      </c>
      <c r="D10815" s="1"/>
      <c r="E10815" s="1">
        <v>5</v>
      </c>
      <c r="F10815" s="1">
        <v>1</v>
      </c>
      <c r="G10815" s="1">
        <v>2</v>
      </c>
      <c r="H10815" s="1">
        <v>2</v>
      </c>
      <c r="I10815" s="15">
        <v>0.4</v>
      </c>
      <c r="J10815">
        <f t="shared" si="168"/>
        <v>40</v>
      </c>
    </row>
    <row r="10816" spans="1:10" x14ac:dyDescent="0.3">
      <c r="A10816" t="s">
        <v>10595</v>
      </c>
      <c r="C10816" s="18">
        <v>395.2245509920939</v>
      </c>
      <c r="D10816" s="1"/>
      <c r="E10816" s="1">
        <v>3</v>
      </c>
      <c r="F10816" s="1">
        <v>1</v>
      </c>
      <c r="G10816" s="1">
        <v>0</v>
      </c>
      <c r="H10816" s="1">
        <v>2</v>
      </c>
      <c r="I10816" s="15">
        <v>0.33333333333333331</v>
      </c>
      <c r="J10816">
        <f t="shared" si="168"/>
        <v>40</v>
      </c>
    </row>
    <row r="10817" spans="1:10" x14ac:dyDescent="0.3">
      <c r="A10817" t="s">
        <v>10597</v>
      </c>
      <c r="C10817" s="18">
        <v>395.22312232793053</v>
      </c>
      <c r="D10817" s="1"/>
      <c r="E10817" s="1">
        <v>3</v>
      </c>
      <c r="F10817" s="1">
        <v>1</v>
      </c>
      <c r="G10817" s="1">
        <v>0</v>
      </c>
      <c r="H10817" s="1">
        <v>2</v>
      </c>
      <c r="I10817" s="15">
        <v>0.33333333333333331</v>
      </c>
      <c r="J10817">
        <f t="shared" si="168"/>
        <v>40</v>
      </c>
    </row>
    <row r="10818" spans="1:10" x14ac:dyDescent="0.3">
      <c r="A10818" t="s">
        <v>10598</v>
      </c>
      <c r="C10818" s="18">
        <v>395.21404147736439</v>
      </c>
      <c r="D10818" s="1"/>
      <c r="E10818" s="1">
        <v>5</v>
      </c>
      <c r="F10818" s="1">
        <v>2</v>
      </c>
      <c r="G10818" s="1">
        <v>0</v>
      </c>
      <c r="H10818" s="1">
        <v>3</v>
      </c>
      <c r="I10818" s="15">
        <v>0.4</v>
      </c>
      <c r="J10818">
        <f t="shared" si="168"/>
        <v>40</v>
      </c>
    </row>
    <row r="10819" spans="1:10" x14ac:dyDescent="0.3">
      <c r="A10819" t="s">
        <v>10600</v>
      </c>
      <c r="C10819" s="18">
        <v>395.20642225840078</v>
      </c>
      <c r="D10819" s="1"/>
      <c r="E10819" s="1">
        <v>5</v>
      </c>
      <c r="F10819" s="1">
        <v>2</v>
      </c>
      <c r="G10819" s="1">
        <v>1</v>
      </c>
      <c r="H10819" s="1">
        <v>2</v>
      </c>
      <c r="I10819" s="15">
        <v>0.5</v>
      </c>
      <c r="J10819">
        <f t="shared" si="168"/>
        <v>40</v>
      </c>
    </row>
    <row r="10820" spans="1:10" x14ac:dyDescent="0.3">
      <c r="A10820" t="s">
        <v>10602</v>
      </c>
      <c r="C10820" s="18">
        <v>395.20541919091181</v>
      </c>
      <c r="D10820" s="1"/>
      <c r="E10820" s="1">
        <v>1</v>
      </c>
      <c r="F10820" s="1">
        <v>0</v>
      </c>
      <c r="G10820" s="1">
        <v>0</v>
      </c>
      <c r="H10820" s="1">
        <v>1</v>
      </c>
      <c r="I10820" s="15">
        <v>0</v>
      </c>
      <c r="J10820">
        <f t="shared" ref="J10820:J10883" si="169">IF(E10820&lt;=30,40,20)</f>
        <v>40</v>
      </c>
    </row>
    <row r="10821" spans="1:10" x14ac:dyDescent="0.3">
      <c r="A10821" t="s">
        <v>10604</v>
      </c>
      <c r="C10821" s="18">
        <v>395.20400433815354</v>
      </c>
      <c r="D10821" s="1"/>
      <c r="E10821" s="1">
        <v>14</v>
      </c>
      <c r="F10821" s="1">
        <v>6</v>
      </c>
      <c r="G10821" s="1">
        <v>1</v>
      </c>
      <c r="H10821" s="1">
        <v>7</v>
      </c>
      <c r="I10821" s="15">
        <v>0.4642857142857143</v>
      </c>
      <c r="J10821">
        <f t="shared" si="169"/>
        <v>40</v>
      </c>
    </row>
    <row r="10822" spans="1:10" x14ac:dyDescent="0.3">
      <c r="A10822" t="s">
        <v>12202</v>
      </c>
      <c r="C10822" s="18">
        <v>395.20166752043133</v>
      </c>
      <c r="D10822" s="1"/>
      <c r="E10822" s="1">
        <v>3</v>
      </c>
      <c r="F10822" s="1">
        <v>1</v>
      </c>
      <c r="G10822" s="1">
        <v>0</v>
      </c>
      <c r="H10822" s="1">
        <v>2</v>
      </c>
      <c r="I10822" s="15">
        <v>0.33333333333333331</v>
      </c>
      <c r="J10822">
        <f t="shared" si="169"/>
        <v>40</v>
      </c>
    </row>
    <row r="10823" spans="1:10" x14ac:dyDescent="0.3">
      <c r="A10823" t="s">
        <v>10605</v>
      </c>
      <c r="C10823" s="18">
        <v>395.19555668367639</v>
      </c>
      <c r="D10823" s="1"/>
      <c r="E10823" s="1">
        <v>8</v>
      </c>
      <c r="F10823" s="1">
        <v>4</v>
      </c>
      <c r="G10823" s="1">
        <v>0</v>
      </c>
      <c r="H10823" s="1">
        <v>4</v>
      </c>
      <c r="I10823" s="15">
        <v>0.5</v>
      </c>
      <c r="J10823">
        <f t="shared" si="169"/>
        <v>40</v>
      </c>
    </row>
    <row r="10824" spans="1:10" x14ac:dyDescent="0.3">
      <c r="A10824" t="s">
        <v>10614</v>
      </c>
      <c r="C10824" s="18">
        <v>395.19307051743829</v>
      </c>
      <c r="D10824" s="1"/>
      <c r="E10824" s="1">
        <v>27</v>
      </c>
      <c r="F10824" s="1">
        <v>13</v>
      </c>
      <c r="G10824" s="1">
        <v>1</v>
      </c>
      <c r="H10824" s="1">
        <v>13</v>
      </c>
      <c r="I10824" s="15">
        <v>0.5</v>
      </c>
      <c r="J10824">
        <f t="shared" si="169"/>
        <v>40</v>
      </c>
    </row>
    <row r="10825" spans="1:10" x14ac:dyDescent="0.3">
      <c r="A10825" t="s">
        <v>10608</v>
      </c>
      <c r="C10825" s="18">
        <v>395.17955884815342</v>
      </c>
      <c r="D10825" s="1"/>
      <c r="E10825" s="1">
        <v>5</v>
      </c>
      <c r="F10825" s="1">
        <v>2</v>
      </c>
      <c r="G10825" s="1">
        <v>0</v>
      </c>
      <c r="H10825" s="1">
        <v>3</v>
      </c>
      <c r="I10825" s="15">
        <v>0.4</v>
      </c>
      <c r="J10825">
        <f t="shared" si="169"/>
        <v>40</v>
      </c>
    </row>
    <row r="10826" spans="1:10" x14ac:dyDescent="0.3">
      <c r="A10826" t="s">
        <v>10628</v>
      </c>
      <c r="C10826" s="18">
        <v>351.03863247010509</v>
      </c>
      <c r="D10826" s="1"/>
      <c r="E10826" s="1">
        <v>19</v>
      </c>
      <c r="F10826" s="1">
        <v>8</v>
      </c>
      <c r="G10826" s="1">
        <v>0</v>
      </c>
      <c r="H10826" s="1">
        <v>11</v>
      </c>
      <c r="I10826" s="15">
        <v>0.42105263157894735</v>
      </c>
      <c r="J10826">
        <f t="shared" si="169"/>
        <v>40</v>
      </c>
    </row>
    <row r="10827" spans="1:10" x14ac:dyDescent="0.3">
      <c r="A10827" t="s">
        <v>10609</v>
      </c>
      <c r="C10827" s="18">
        <v>395.17645282734964</v>
      </c>
      <c r="D10827" s="1"/>
      <c r="E10827" s="1">
        <v>3</v>
      </c>
      <c r="F10827" s="1">
        <v>1</v>
      </c>
      <c r="G10827" s="1">
        <v>0</v>
      </c>
      <c r="H10827" s="1">
        <v>2</v>
      </c>
      <c r="I10827" s="15">
        <v>0.33333333333333331</v>
      </c>
      <c r="J10827">
        <f t="shared" si="169"/>
        <v>40</v>
      </c>
    </row>
    <row r="10828" spans="1:10" x14ac:dyDescent="0.3">
      <c r="A10828" t="s">
        <v>10611</v>
      </c>
      <c r="C10828" s="18">
        <v>395.14540391573826</v>
      </c>
      <c r="D10828" s="1"/>
      <c r="E10828" s="1">
        <v>5</v>
      </c>
      <c r="F10828" s="1">
        <v>2</v>
      </c>
      <c r="G10828" s="1">
        <v>0</v>
      </c>
      <c r="H10828" s="1">
        <v>3</v>
      </c>
      <c r="I10828" s="15">
        <v>0.4</v>
      </c>
      <c r="J10828">
        <f t="shared" si="169"/>
        <v>40</v>
      </c>
    </row>
    <row r="10829" spans="1:10" x14ac:dyDescent="0.3">
      <c r="A10829" s="21" t="s">
        <v>10612</v>
      </c>
      <c r="C10829" s="18">
        <v>395.14506683661017</v>
      </c>
      <c r="D10829" s="1"/>
      <c r="E10829" s="1">
        <v>29</v>
      </c>
      <c r="F10829" s="1">
        <v>13</v>
      </c>
      <c r="G10829" s="1">
        <v>0</v>
      </c>
      <c r="H10829" s="1">
        <v>16</v>
      </c>
      <c r="I10829" s="15">
        <v>0.44827586206896552</v>
      </c>
      <c r="J10829">
        <f t="shared" si="169"/>
        <v>40</v>
      </c>
    </row>
    <row r="10830" spans="1:10" x14ac:dyDescent="0.3">
      <c r="A10830" t="s">
        <v>10613</v>
      </c>
      <c r="C10830" s="18">
        <v>395.14435521076905</v>
      </c>
      <c r="D10830" s="1"/>
      <c r="E10830" s="1">
        <v>9</v>
      </c>
      <c r="F10830" s="1">
        <v>4</v>
      </c>
      <c r="G10830" s="1">
        <v>0</v>
      </c>
      <c r="H10830" s="1">
        <v>5</v>
      </c>
      <c r="I10830" s="15">
        <v>0.44444444444444442</v>
      </c>
      <c r="J10830">
        <f t="shared" si="169"/>
        <v>40</v>
      </c>
    </row>
    <row r="10831" spans="1:10" x14ac:dyDescent="0.3">
      <c r="A10831" t="s">
        <v>10615</v>
      </c>
      <c r="C10831" s="18">
        <v>395.13333094749436</v>
      </c>
      <c r="D10831" s="1"/>
      <c r="E10831" s="1">
        <v>16</v>
      </c>
      <c r="F10831" s="1">
        <v>8</v>
      </c>
      <c r="G10831" s="1">
        <v>0</v>
      </c>
      <c r="H10831" s="1">
        <v>8</v>
      </c>
      <c r="I10831" s="15">
        <v>0.5</v>
      </c>
      <c r="J10831">
        <f t="shared" si="169"/>
        <v>40</v>
      </c>
    </row>
    <row r="10832" spans="1:10" x14ac:dyDescent="0.3">
      <c r="A10832" t="s">
        <v>10616</v>
      </c>
      <c r="C10832" s="18">
        <v>395.13038277328974</v>
      </c>
      <c r="D10832" s="1"/>
      <c r="E10832" s="1">
        <v>3</v>
      </c>
      <c r="F10832" s="1">
        <v>1</v>
      </c>
      <c r="G10832" s="1">
        <v>0</v>
      </c>
      <c r="H10832" s="1">
        <v>2</v>
      </c>
      <c r="I10832" s="15">
        <v>0.33333333333333331</v>
      </c>
      <c r="J10832">
        <f t="shared" si="169"/>
        <v>40</v>
      </c>
    </row>
    <row r="10833" spans="1:10" x14ac:dyDescent="0.3">
      <c r="A10833" t="s">
        <v>10618</v>
      </c>
      <c r="C10833" s="18">
        <v>395.1246577526104</v>
      </c>
      <c r="D10833" s="1"/>
      <c r="E10833" s="1">
        <v>5</v>
      </c>
      <c r="F10833" s="1">
        <v>2</v>
      </c>
      <c r="G10833" s="1">
        <v>0</v>
      </c>
      <c r="H10833" s="1">
        <v>3</v>
      </c>
      <c r="I10833" s="15">
        <v>0.4</v>
      </c>
      <c r="J10833">
        <f t="shared" si="169"/>
        <v>40</v>
      </c>
    </row>
    <row r="10834" spans="1:10" x14ac:dyDescent="0.3">
      <c r="A10834" t="s">
        <v>10620</v>
      </c>
      <c r="C10834" s="18">
        <v>395.10947388793369</v>
      </c>
      <c r="D10834" s="1"/>
      <c r="E10834" s="1">
        <v>3</v>
      </c>
      <c r="F10834" s="1">
        <v>1</v>
      </c>
      <c r="G10834" s="1">
        <v>0</v>
      </c>
      <c r="H10834" s="1">
        <v>2</v>
      </c>
      <c r="I10834" s="15">
        <v>0.33333333333333331</v>
      </c>
      <c r="J10834">
        <f t="shared" si="169"/>
        <v>40</v>
      </c>
    </row>
    <row r="10835" spans="1:10" x14ac:dyDescent="0.3">
      <c r="A10835" t="s">
        <v>10621</v>
      </c>
      <c r="C10835" s="18">
        <v>395.10395701170347</v>
      </c>
      <c r="D10835" s="1"/>
      <c r="E10835" s="1">
        <v>5</v>
      </c>
      <c r="F10835" s="1">
        <v>2</v>
      </c>
      <c r="G10835" s="1">
        <v>0</v>
      </c>
      <c r="H10835" s="1">
        <v>3</v>
      </c>
      <c r="I10835" s="15">
        <v>0.4</v>
      </c>
      <c r="J10835">
        <f t="shared" si="169"/>
        <v>40</v>
      </c>
    </row>
    <row r="10836" spans="1:10" x14ac:dyDescent="0.3">
      <c r="A10836" t="s">
        <v>11489</v>
      </c>
      <c r="C10836" s="18">
        <v>395.1018761833277</v>
      </c>
      <c r="D10836" s="1"/>
      <c r="E10836" s="1">
        <v>22</v>
      </c>
      <c r="F10836" s="1">
        <v>10</v>
      </c>
      <c r="G10836" s="1">
        <v>0</v>
      </c>
      <c r="H10836" s="1">
        <v>12</v>
      </c>
      <c r="I10836" s="15">
        <v>0.45454545454545453</v>
      </c>
      <c r="J10836">
        <f t="shared" si="169"/>
        <v>40</v>
      </c>
    </row>
    <row r="10837" spans="1:10" x14ac:dyDescent="0.3">
      <c r="A10837" t="s">
        <v>11006</v>
      </c>
      <c r="C10837" s="18">
        <v>395.09253406034077</v>
      </c>
      <c r="D10837" s="1"/>
      <c r="E10837" s="1">
        <v>9</v>
      </c>
      <c r="F10837" s="1">
        <v>4</v>
      </c>
      <c r="G10837" s="1">
        <v>0</v>
      </c>
      <c r="H10837" s="1">
        <v>5</v>
      </c>
      <c r="I10837" s="15">
        <v>0.44444444444444442</v>
      </c>
      <c r="J10837">
        <f t="shared" si="169"/>
        <v>40</v>
      </c>
    </row>
    <row r="10838" spans="1:10" x14ac:dyDescent="0.3">
      <c r="A10838" t="s">
        <v>10622</v>
      </c>
      <c r="C10838" s="18">
        <v>395.08668799987367</v>
      </c>
      <c r="D10838" s="1"/>
      <c r="E10838" s="1">
        <v>40</v>
      </c>
      <c r="F10838" s="1">
        <v>18</v>
      </c>
      <c r="G10838" s="1">
        <v>0</v>
      </c>
      <c r="H10838" s="1">
        <v>22</v>
      </c>
      <c r="I10838" s="15">
        <v>0.45</v>
      </c>
      <c r="J10838">
        <f t="shared" si="169"/>
        <v>20</v>
      </c>
    </row>
    <row r="10839" spans="1:10" x14ac:dyDescent="0.3">
      <c r="A10839" t="s">
        <v>10607</v>
      </c>
      <c r="C10839" s="18">
        <v>395.08655275145532</v>
      </c>
      <c r="D10839" s="1"/>
      <c r="E10839" s="1">
        <v>3</v>
      </c>
      <c r="F10839" s="1">
        <v>1</v>
      </c>
      <c r="G10839" s="1">
        <v>0</v>
      </c>
      <c r="H10839" s="1">
        <v>2</v>
      </c>
      <c r="I10839" s="15">
        <v>0.33333333333333331</v>
      </c>
      <c r="J10839">
        <f t="shared" si="169"/>
        <v>40</v>
      </c>
    </row>
    <row r="10840" spans="1:10" x14ac:dyDescent="0.3">
      <c r="A10840" t="s">
        <v>11073</v>
      </c>
      <c r="C10840" s="18">
        <v>395.08637625757206</v>
      </c>
      <c r="D10840" s="1"/>
      <c r="E10840" s="1">
        <v>11</v>
      </c>
      <c r="F10840" s="1">
        <v>5</v>
      </c>
      <c r="G10840" s="1">
        <v>0</v>
      </c>
      <c r="H10840" s="1">
        <v>6</v>
      </c>
      <c r="I10840" s="15">
        <v>0.45454545454545453</v>
      </c>
      <c r="J10840">
        <f t="shared" si="169"/>
        <v>40</v>
      </c>
    </row>
    <row r="10841" spans="1:10" x14ac:dyDescent="0.3">
      <c r="A10841" t="s">
        <v>10623</v>
      </c>
      <c r="C10841" s="18">
        <v>395.08338706414003</v>
      </c>
      <c r="D10841" s="1"/>
      <c r="E10841" s="1">
        <v>5</v>
      </c>
      <c r="F10841" s="1">
        <v>2</v>
      </c>
      <c r="G10841" s="1">
        <v>0</v>
      </c>
      <c r="H10841" s="1">
        <v>3</v>
      </c>
      <c r="I10841" s="15">
        <v>0.4</v>
      </c>
      <c r="J10841">
        <f t="shared" si="169"/>
        <v>40</v>
      </c>
    </row>
    <row r="10842" spans="1:10" x14ac:dyDescent="0.3">
      <c r="A10842" t="s">
        <v>10624</v>
      </c>
      <c r="C10842" s="18">
        <v>395.0799107141911</v>
      </c>
      <c r="D10842" s="1"/>
      <c r="E10842" s="1">
        <v>10</v>
      </c>
      <c r="F10842" s="1">
        <v>2</v>
      </c>
      <c r="G10842" s="1">
        <v>1</v>
      </c>
      <c r="H10842" s="1">
        <v>7</v>
      </c>
      <c r="I10842" s="15">
        <v>0.25</v>
      </c>
      <c r="J10842">
        <f t="shared" si="169"/>
        <v>40</v>
      </c>
    </row>
    <row r="10843" spans="1:10" x14ac:dyDescent="0.3">
      <c r="A10843" t="s">
        <v>10625</v>
      </c>
      <c r="C10843" s="18">
        <v>395.07748209391247</v>
      </c>
      <c r="D10843" s="1"/>
      <c r="E10843" s="1">
        <v>31</v>
      </c>
      <c r="F10843" s="1">
        <v>24</v>
      </c>
      <c r="G10843" s="1">
        <v>0</v>
      </c>
      <c r="H10843" s="1">
        <v>7</v>
      </c>
      <c r="I10843" s="15">
        <v>0.77419354838709675</v>
      </c>
      <c r="J10843">
        <f t="shared" si="169"/>
        <v>20</v>
      </c>
    </row>
    <row r="10844" spans="1:10" x14ac:dyDescent="0.3">
      <c r="A10844" t="s">
        <v>10682</v>
      </c>
      <c r="C10844" s="18">
        <v>395.06309295241743</v>
      </c>
      <c r="D10844" s="1"/>
      <c r="E10844" s="1">
        <v>5</v>
      </c>
      <c r="F10844" s="1">
        <v>2</v>
      </c>
      <c r="G10844" s="1">
        <v>0</v>
      </c>
      <c r="H10844" s="1">
        <v>3</v>
      </c>
      <c r="I10844" s="15">
        <v>0.4</v>
      </c>
      <c r="J10844">
        <f t="shared" si="169"/>
        <v>40</v>
      </c>
    </row>
    <row r="10845" spans="1:10" x14ac:dyDescent="0.3">
      <c r="A10845" t="s">
        <v>10626</v>
      </c>
      <c r="C10845" s="18">
        <v>395.05647575525387</v>
      </c>
      <c r="D10845" s="1"/>
      <c r="E10845" s="1">
        <v>16</v>
      </c>
      <c r="F10845" s="1">
        <v>7</v>
      </c>
      <c r="G10845" s="1">
        <v>0</v>
      </c>
      <c r="H10845" s="1">
        <v>9</v>
      </c>
      <c r="I10845" s="15">
        <v>0.4375</v>
      </c>
      <c r="J10845">
        <f t="shared" si="169"/>
        <v>40</v>
      </c>
    </row>
    <row r="10846" spans="1:10" x14ac:dyDescent="0.3">
      <c r="A10846" t="s">
        <v>10629</v>
      </c>
      <c r="C10846" s="18">
        <v>395.05181395621548</v>
      </c>
      <c r="D10846" s="1"/>
      <c r="E10846" s="1">
        <v>33</v>
      </c>
      <c r="F10846" s="1">
        <v>15</v>
      </c>
      <c r="G10846" s="1">
        <v>1</v>
      </c>
      <c r="H10846" s="1">
        <v>17</v>
      </c>
      <c r="I10846" s="15">
        <v>0.46969696969696972</v>
      </c>
      <c r="J10846">
        <f t="shared" si="169"/>
        <v>20</v>
      </c>
    </row>
    <row r="10847" spans="1:10" x14ac:dyDescent="0.3">
      <c r="A10847" t="s">
        <v>10630</v>
      </c>
      <c r="C10847" s="18">
        <v>395.05042890134058</v>
      </c>
      <c r="D10847" s="1"/>
      <c r="E10847" s="1">
        <v>6</v>
      </c>
      <c r="F10847" s="1">
        <v>3</v>
      </c>
      <c r="G10847" s="1">
        <v>0</v>
      </c>
      <c r="H10847" s="1">
        <v>3</v>
      </c>
      <c r="I10847" s="15">
        <v>0.5</v>
      </c>
      <c r="J10847">
        <f t="shared" si="169"/>
        <v>40</v>
      </c>
    </row>
    <row r="10848" spans="1:10" x14ac:dyDescent="0.3">
      <c r="A10848" t="s">
        <v>14792</v>
      </c>
      <c r="C10848" s="18">
        <v>395.05038452751194</v>
      </c>
      <c r="D10848" s="1"/>
      <c r="E10848" s="1">
        <v>9</v>
      </c>
      <c r="F10848" s="1">
        <v>4</v>
      </c>
      <c r="G10848" s="1">
        <v>0</v>
      </c>
      <c r="H10848" s="1">
        <v>5</v>
      </c>
      <c r="I10848" s="15">
        <v>0.44444444444444442</v>
      </c>
      <c r="J10848">
        <f t="shared" si="169"/>
        <v>40</v>
      </c>
    </row>
    <row r="10849" spans="1:10" x14ac:dyDescent="0.3">
      <c r="A10849" t="s">
        <v>10669</v>
      </c>
      <c r="C10849" s="18">
        <v>395.04376990610228</v>
      </c>
      <c r="D10849" s="1"/>
      <c r="E10849" s="1">
        <v>3</v>
      </c>
      <c r="F10849" s="1">
        <v>1</v>
      </c>
      <c r="G10849" s="1">
        <v>0</v>
      </c>
      <c r="H10849" s="1">
        <v>2</v>
      </c>
      <c r="I10849" s="15">
        <v>0.33333333333333331</v>
      </c>
      <c r="J10849">
        <f t="shared" si="169"/>
        <v>40</v>
      </c>
    </row>
    <row r="10850" spans="1:10" x14ac:dyDescent="0.3">
      <c r="A10850" t="s">
        <v>10731</v>
      </c>
      <c r="C10850" s="18">
        <v>395.04295198770154</v>
      </c>
      <c r="D10850" s="1"/>
      <c r="E10850" s="1">
        <v>14</v>
      </c>
      <c r="F10850" s="1">
        <v>6</v>
      </c>
      <c r="G10850" s="1">
        <v>0</v>
      </c>
      <c r="H10850" s="1">
        <v>8</v>
      </c>
      <c r="I10850" s="15">
        <v>0.42857142857142855</v>
      </c>
      <c r="J10850">
        <f t="shared" si="169"/>
        <v>40</v>
      </c>
    </row>
    <row r="10851" spans="1:10" x14ac:dyDescent="0.3">
      <c r="A10851" t="s">
        <v>10632</v>
      </c>
      <c r="C10851" s="18">
        <v>395.03634932169427</v>
      </c>
      <c r="D10851" s="1"/>
      <c r="E10851" s="1">
        <v>4</v>
      </c>
      <c r="F10851" s="1">
        <v>2</v>
      </c>
      <c r="G10851" s="1">
        <v>0</v>
      </c>
      <c r="H10851" s="1">
        <v>2</v>
      </c>
      <c r="I10851" s="15">
        <v>0.5</v>
      </c>
      <c r="J10851">
        <f t="shared" si="169"/>
        <v>40</v>
      </c>
    </row>
    <row r="10852" spans="1:10" x14ac:dyDescent="0.3">
      <c r="A10852" t="s">
        <v>10631</v>
      </c>
      <c r="C10852" s="18">
        <v>395.03296244771462</v>
      </c>
      <c r="D10852" s="1"/>
      <c r="E10852" s="1">
        <v>10</v>
      </c>
      <c r="F10852" s="1">
        <v>5</v>
      </c>
      <c r="G10852" s="1">
        <v>0</v>
      </c>
      <c r="H10852" s="1">
        <v>5</v>
      </c>
      <c r="I10852" s="15">
        <v>0.5</v>
      </c>
      <c r="J10852">
        <f t="shared" si="169"/>
        <v>40</v>
      </c>
    </row>
    <row r="10853" spans="1:10" x14ac:dyDescent="0.3">
      <c r="A10853" t="s">
        <v>10546</v>
      </c>
      <c r="C10853" s="18">
        <v>395.02596388450388</v>
      </c>
      <c r="D10853" s="1"/>
      <c r="E10853" s="1">
        <v>5</v>
      </c>
      <c r="F10853" s="1">
        <v>0</v>
      </c>
      <c r="G10853" s="1">
        <v>5</v>
      </c>
      <c r="H10853" s="1">
        <v>0</v>
      </c>
      <c r="I10853" s="15">
        <v>0.5</v>
      </c>
      <c r="J10853">
        <f t="shared" si="169"/>
        <v>40</v>
      </c>
    </row>
    <row r="10854" spans="1:10" x14ac:dyDescent="0.3">
      <c r="A10854" t="s">
        <v>10633</v>
      </c>
      <c r="C10854" s="18">
        <v>395.01489622009109</v>
      </c>
      <c r="D10854" s="1"/>
      <c r="E10854" s="1">
        <v>5</v>
      </c>
      <c r="F10854" s="1">
        <v>2</v>
      </c>
      <c r="G10854" s="1">
        <v>0</v>
      </c>
      <c r="H10854" s="1">
        <v>3</v>
      </c>
      <c r="I10854" s="15">
        <v>0.4</v>
      </c>
      <c r="J10854">
        <f t="shared" si="169"/>
        <v>40</v>
      </c>
    </row>
    <row r="10855" spans="1:10" x14ac:dyDescent="0.3">
      <c r="A10855" t="s">
        <v>11510</v>
      </c>
      <c r="C10855" s="18">
        <v>395.00359844134726</v>
      </c>
      <c r="D10855" s="1"/>
      <c r="E10855" s="1">
        <v>11</v>
      </c>
      <c r="F10855" s="1">
        <v>4</v>
      </c>
      <c r="G10855" s="1">
        <v>2</v>
      </c>
      <c r="H10855" s="1">
        <v>5</v>
      </c>
      <c r="I10855" s="15">
        <v>0.45454545454545453</v>
      </c>
      <c r="J10855">
        <f t="shared" si="169"/>
        <v>40</v>
      </c>
    </row>
    <row r="10856" spans="1:10" x14ac:dyDescent="0.3">
      <c r="A10856" t="s">
        <v>10887</v>
      </c>
      <c r="C10856" s="18">
        <v>394.99861905370443</v>
      </c>
      <c r="D10856" s="1"/>
      <c r="E10856" s="1">
        <v>8</v>
      </c>
      <c r="F10856" s="1">
        <v>4</v>
      </c>
      <c r="G10856" s="1">
        <v>0</v>
      </c>
      <c r="H10856" s="1">
        <v>4</v>
      </c>
      <c r="I10856" s="15">
        <v>0.5</v>
      </c>
      <c r="J10856">
        <f t="shared" si="169"/>
        <v>40</v>
      </c>
    </row>
    <row r="10857" spans="1:10" x14ac:dyDescent="0.3">
      <c r="A10857" t="s">
        <v>10883</v>
      </c>
      <c r="C10857" s="18">
        <v>394.98507608544213</v>
      </c>
      <c r="D10857" s="1"/>
      <c r="E10857" s="1">
        <v>7</v>
      </c>
      <c r="F10857" s="1">
        <v>3</v>
      </c>
      <c r="G10857" s="1">
        <v>0</v>
      </c>
      <c r="H10857" s="1">
        <v>4</v>
      </c>
      <c r="I10857" s="15">
        <v>0.42857142857142855</v>
      </c>
      <c r="J10857">
        <f t="shared" si="169"/>
        <v>40</v>
      </c>
    </row>
    <row r="10858" spans="1:10" x14ac:dyDescent="0.3">
      <c r="A10858" t="s">
        <v>10635</v>
      </c>
      <c r="C10858" s="18">
        <v>394.97107522345567</v>
      </c>
      <c r="D10858" s="1"/>
      <c r="E10858" s="1">
        <v>3</v>
      </c>
      <c r="F10858" s="1">
        <v>1</v>
      </c>
      <c r="G10858" s="1">
        <v>0</v>
      </c>
      <c r="H10858" s="1">
        <v>2</v>
      </c>
      <c r="I10858" s="15">
        <v>0.33333333333333331</v>
      </c>
      <c r="J10858">
        <f t="shared" si="169"/>
        <v>40</v>
      </c>
    </row>
    <row r="10859" spans="1:10" x14ac:dyDescent="0.3">
      <c r="A10859" t="s">
        <v>11350</v>
      </c>
      <c r="C10859" s="18">
        <v>394.97031933212168</v>
      </c>
      <c r="D10859" s="1"/>
      <c r="E10859" s="1">
        <v>5</v>
      </c>
      <c r="F10859" s="1">
        <v>2</v>
      </c>
      <c r="G10859" s="1">
        <v>0</v>
      </c>
      <c r="H10859" s="1">
        <v>3</v>
      </c>
      <c r="I10859" s="15">
        <v>0.4</v>
      </c>
      <c r="J10859">
        <f t="shared" si="169"/>
        <v>40</v>
      </c>
    </row>
    <row r="10860" spans="1:10" x14ac:dyDescent="0.3">
      <c r="A10860" t="s">
        <v>10636</v>
      </c>
      <c r="C10860" s="18">
        <v>394.96627565433545</v>
      </c>
      <c r="D10860" s="1"/>
      <c r="E10860" s="1">
        <v>21</v>
      </c>
      <c r="F10860" s="1">
        <v>8</v>
      </c>
      <c r="G10860" s="1">
        <v>1</v>
      </c>
      <c r="H10860" s="1">
        <v>12</v>
      </c>
      <c r="I10860" s="15">
        <v>0.40476190476190477</v>
      </c>
      <c r="J10860">
        <f t="shared" si="169"/>
        <v>40</v>
      </c>
    </row>
    <row r="10861" spans="1:10" x14ac:dyDescent="0.3">
      <c r="A10861" t="s">
        <v>10637</v>
      </c>
      <c r="C10861" s="18">
        <v>394.96583852661155</v>
      </c>
      <c r="D10861" s="1"/>
      <c r="E10861" s="1">
        <v>3</v>
      </c>
      <c r="F10861" s="1">
        <v>1</v>
      </c>
      <c r="G10861" s="1">
        <v>0</v>
      </c>
      <c r="H10861" s="1">
        <v>2</v>
      </c>
      <c r="I10861" s="15">
        <v>0.33333333333333331</v>
      </c>
      <c r="J10861">
        <f t="shared" si="169"/>
        <v>40</v>
      </c>
    </row>
    <row r="10862" spans="1:10" x14ac:dyDescent="0.3">
      <c r="A10862" t="s">
        <v>10617</v>
      </c>
      <c r="C10862" s="18">
        <v>394.96333213851307</v>
      </c>
      <c r="D10862" s="1"/>
      <c r="E10862" s="1">
        <v>6</v>
      </c>
      <c r="F10862" s="1">
        <v>3</v>
      </c>
      <c r="G10862" s="1">
        <v>0</v>
      </c>
      <c r="H10862" s="1">
        <v>3</v>
      </c>
      <c r="I10862" s="15">
        <v>0.5</v>
      </c>
      <c r="J10862">
        <f t="shared" si="169"/>
        <v>40</v>
      </c>
    </row>
    <row r="10863" spans="1:10" x14ac:dyDescent="0.3">
      <c r="A10863" t="s">
        <v>10584</v>
      </c>
      <c r="C10863" s="18">
        <v>394.94568763763812</v>
      </c>
      <c r="D10863" s="1"/>
      <c r="E10863" s="1">
        <v>5</v>
      </c>
      <c r="F10863" s="1">
        <v>2</v>
      </c>
      <c r="G10863" s="1">
        <v>0</v>
      </c>
      <c r="H10863" s="1">
        <v>3</v>
      </c>
      <c r="I10863" s="15">
        <v>0.4</v>
      </c>
      <c r="J10863">
        <f t="shared" si="169"/>
        <v>40</v>
      </c>
    </row>
    <row r="10864" spans="1:10" x14ac:dyDescent="0.3">
      <c r="A10864" t="s">
        <v>10945</v>
      </c>
      <c r="C10864" s="18">
        <v>394.93801001047495</v>
      </c>
      <c r="D10864" s="1"/>
      <c r="E10864" s="1">
        <v>5</v>
      </c>
      <c r="F10864" s="1">
        <v>2</v>
      </c>
      <c r="G10864" s="1">
        <v>0</v>
      </c>
      <c r="H10864" s="1">
        <v>3</v>
      </c>
      <c r="I10864" s="15">
        <v>0.4</v>
      </c>
      <c r="J10864">
        <f t="shared" si="169"/>
        <v>40</v>
      </c>
    </row>
    <row r="10865" spans="1:10" x14ac:dyDescent="0.3">
      <c r="A10865" t="s">
        <v>10639</v>
      </c>
      <c r="C10865" s="18">
        <v>394.93796474739315</v>
      </c>
      <c r="D10865" s="1"/>
      <c r="E10865" s="1">
        <v>1</v>
      </c>
      <c r="F10865" s="1">
        <v>0</v>
      </c>
      <c r="G10865" s="1">
        <v>0</v>
      </c>
      <c r="H10865" s="1">
        <v>1</v>
      </c>
      <c r="I10865" s="15">
        <v>0</v>
      </c>
      <c r="J10865">
        <f t="shared" si="169"/>
        <v>40</v>
      </c>
    </row>
    <row r="10866" spans="1:10" x14ac:dyDescent="0.3">
      <c r="A10866" t="s">
        <v>10693</v>
      </c>
      <c r="C10866" s="18">
        <v>394.91746926332996</v>
      </c>
      <c r="D10866" s="1"/>
      <c r="E10866" s="1">
        <v>3</v>
      </c>
      <c r="F10866" s="1">
        <v>1</v>
      </c>
      <c r="G10866" s="1">
        <v>0</v>
      </c>
      <c r="H10866" s="1">
        <v>2</v>
      </c>
      <c r="I10866" s="15">
        <v>0.33333333333333331</v>
      </c>
      <c r="J10866">
        <f t="shared" si="169"/>
        <v>40</v>
      </c>
    </row>
    <row r="10867" spans="1:10" x14ac:dyDescent="0.3">
      <c r="A10867" t="s">
        <v>10641</v>
      </c>
      <c r="C10867" s="18">
        <v>394.91370408201897</v>
      </c>
      <c r="D10867" s="1"/>
      <c r="E10867" s="1">
        <v>5</v>
      </c>
      <c r="F10867" s="1">
        <v>2</v>
      </c>
      <c r="G10867" s="1">
        <v>0</v>
      </c>
      <c r="H10867" s="1">
        <v>3</v>
      </c>
      <c r="I10867" s="15">
        <v>0.4</v>
      </c>
      <c r="J10867">
        <f t="shared" si="169"/>
        <v>40</v>
      </c>
    </row>
    <row r="10868" spans="1:10" x14ac:dyDescent="0.3">
      <c r="A10868" t="s">
        <v>10642</v>
      </c>
      <c r="C10868" s="18">
        <v>394.91188004624968</v>
      </c>
      <c r="D10868" s="1"/>
      <c r="E10868" s="1">
        <v>5</v>
      </c>
      <c r="F10868" s="1">
        <v>2</v>
      </c>
      <c r="G10868" s="1">
        <v>0</v>
      </c>
      <c r="H10868" s="1">
        <v>3</v>
      </c>
      <c r="I10868" s="15">
        <v>0.4</v>
      </c>
      <c r="J10868">
        <f t="shared" si="169"/>
        <v>40</v>
      </c>
    </row>
    <row r="10869" spans="1:10" x14ac:dyDescent="0.3">
      <c r="A10869" t="s">
        <v>10643</v>
      </c>
      <c r="C10869" s="18">
        <v>394.89611796908235</v>
      </c>
      <c r="D10869" s="1"/>
      <c r="E10869" s="1">
        <v>25</v>
      </c>
      <c r="F10869" s="1">
        <v>10</v>
      </c>
      <c r="G10869" s="1">
        <v>0</v>
      </c>
      <c r="H10869" s="1">
        <v>15</v>
      </c>
      <c r="I10869" s="15">
        <v>0.4</v>
      </c>
      <c r="J10869">
        <f t="shared" si="169"/>
        <v>40</v>
      </c>
    </row>
    <row r="10870" spans="1:10" x14ac:dyDescent="0.3">
      <c r="A10870" t="s">
        <v>16475</v>
      </c>
      <c r="C10870" s="18">
        <v>394.89359855342133</v>
      </c>
      <c r="D10870" s="1"/>
      <c r="E10870" s="1">
        <v>13</v>
      </c>
      <c r="F10870" s="1">
        <v>7</v>
      </c>
      <c r="G10870" s="1">
        <v>0</v>
      </c>
      <c r="H10870" s="1">
        <v>6</v>
      </c>
      <c r="I10870" s="15">
        <v>0.53846153846153844</v>
      </c>
      <c r="J10870">
        <f t="shared" si="169"/>
        <v>40</v>
      </c>
    </row>
    <row r="10871" spans="1:10" x14ac:dyDescent="0.3">
      <c r="A10871" t="s">
        <v>10666</v>
      </c>
      <c r="C10871" s="18">
        <v>394.88368134812799</v>
      </c>
      <c r="D10871" s="1"/>
      <c r="E10871" s="1">
        <v>5</v>
      </c>
      <c r="F10871" s="1">
        <v>2</v>
      </c>
      <c r="G10871" s="1">
        <v>0</v>
      </c>
      <c r="H10871" s="1">
        <v>3</v>
      </c>
      <c r="I10871" s="15">
        <v>0.4</v>
      </c>
      <c r="J10871">
        <f t="shared" si="169"/>
        <v>40</v>
      </c>
    </row>
    <row r="10872" spans="1:10" x14ac:dyDescent="0.3">
      <c r="A10872" t="s">
        <v>10644</v>
      </c>
      <c r="C10872" s="18">
        <v>394.88260182535214</v>
      </c>
      <c r="D10872" s="1"/>
      <c r="E10872" s="1">
        <v>14</v>
      </c>
      <c r="F10872" s="1">
        <v>7</v>
      </c>
      <c r="G10872" s="1">
        <v>0</v>
      </c>
      <c r="H10872" s="1">
        <v>7</v>
      </c>
      <c r="I10872" s="15">
        <v>0.5</v>
      </c>
      <c r="J10872">
        <f t="shared" si="169"/>
        <v>40</v>
      </c>
    </row>
    <row r="10873" spans="1:10" x14ac:dyDescent="0.3">
      <c r="A10873" t="s">
        <v>10645</v>
      </c>
      <c r="C10873" s="18">
        <v>394.88188781024138</v>
      </c>
      <c r="D10873" s="1"/>
      <c r="E10873" s="1">
        <v>18</v>
      </c>
      <c r="F10873" s="1">
        <v>8</v>
      </c>
      <c r="G10873" s="1">
        <v>2</v>
      </c>
      <c r="H10873" s="1">
        <v>8</v>
      </c>
      <c r="I10873" s="15">
        <v>0.5</v>
      </c>
      <c r="J10873">
        <f t="shared" si="169"/>
        <v>40</v>
      </c>
    </row>
    <row r="10874" spans="1:10" x14ac:dyDescent="0.3">
      <c r="A10874" t="s">
        <v>10646</v>
      </c>
      <c r="C10874" s="18">
        <v>394.88073183037909</v>
      </c>
      <c r="D10874" s="1"/>
      <c r="E10874" s="1">
        <v>5</v>
      </c>
      <c r="F10874" s="1">
        <v>2</v>
      </c>
      <c r="G10874" s="1">
        <v>0</v>
      </c>
      <c r="H10874" s="1">
        <v>3</v>
      </c>
      <c r="I10874" s="15">
        <v>0.4</v>
      </c>
      <c r="J10874">
        <f t="shared" si="169"/>
        <v>40</v>
      </c>
    </row>
    <row r="10875" spans="1:10" x14ac:dyDescent="0.3">
      <c r="A10875" t="s">
        <v>10649</v>
      </c>
      <c r="C10875" s="18">
        <v>394.87020284171916</v>
      </c>
      <c r="D10875" s="1"/>
      <c r="E10875" s="1">
        <v>5</v>
      </c>
      <c r="F10875" s="1">
        <v>2</v>
      </c>
      <c r="G10875" s="1">
        <v>0</v>
      </c>
      <c r="H10875" s="1">
        <v>3</v>
      </c>
      <c r="I10875" s="15">
        <v>0.4</v>
      </c>
      <c r="J10875">
        <f t="shared" si="169"/>
        <v>40</v>
      </c>
    </row>
    <row r="10876" spans="1:10" x14ac:dyDescent="0.3">
      <c r="A10876" t="s">
        <v>10650</v>
      </c>
      <c r="C10876" s="18">
        <v>394.85933042410147</v>
      </c>
      <c r="D10876" s="1"/>
      <c r="E10876" s="1">
        <v>6</v>
      </c>
      <c r="F10876" s="1">
        <v>3</v>
      </c>
      <c r="G10876" s="1">
        <v>0</v>
      </c>
      <c r="H10876" s="1">
        <v>3</v>
      </c>
      <c r="I10876" s="15">
        <v>0.5</v>
      </c>
      <c r="J10876">
        <f t="shared" si="169"/>
        <v>40</v>
      </c>
    </row>
    <row r="10877" spans="1:10" x14ac:dyDescent="0.3">
      <c r="A10877" t="s">
        <v>10660</v>
      </c>
      <c r="C10877" s="18">
        <v>394.85637371886941</v>
      </c>
      <c r="D10877" s="1"/>
      <c r="E10877" s="1">
        <v>5</v>
      </c>
      <c r="F10877" s="1">
        <v>2</v>
      </c>
      <c r="G10877" s="1">
        <v>0</v>
      </c>
      <c r="H10877" s="1">
        <v>3</v>
      </c>
      <c r="I10877" s="15">
        <v>0.4</v>
      </c>
      <c r="J10877">
        <f t="shared" si="169"/>
        <v>40</v>
      </c>
    </row>
    <row r="10878" spans="1:10" x14ac:dyDescent="0.3">
      <c r="A10878" t="s">
        <v>10652</v>
      </c>
      <c r="C10878" s="18">
        <v>394.84322150025992</v>
      </c>
      <c r="D10878" s="1"/>
      <c r="E10878" s="1">
        <v>5</v>
      </c>
      <c r="F10878" s="1">
        <v>2</v>
      </c>
      <c r="G10878" s="1">
        <v>0</v>
      </c>
      <c r="H10878" s="1">
        <v>3</v>
      </c>
      <c r="I10878" s="15">
        <v>0.4</v>
      </c>
      <c r="J10878">
        <f t="shared" si="169"/>
        <v>40</v>
      </c>
    </row>
    <row r="10879" spans="1:10" x14ac:dyDescent="0.3">
      <c r="A10879" t="s">
        <v>10654</v>
      </c>
      <c r="C10879" s="18">
        <v>394.83915601994687</v>
      </c>
      <c r="D10879" s="1"/>
      <c r="E10879" s="1">
        <v>5</v>
      </c>
      <c r="F10879" s="1">
        <v>2</v>
      </c>
      <c r="G10879" s="1">
        <v>0</v>
      </c>
      <c r="H10879" s="1">
        <v>3</v>
      </c>
      <c r="I10879" s="15">
        <v>0.4</v>
      </c>
      <c r="J10879">
        <f t="shared" si="169"/>
        <v>40</v>
      </c>
    </row>
    <row r="10880" spans="1:10" x14ac:dyDescent="0.3">
      <c r="A10880" t="s">
        <v>13355</v>
      </c>
      <c r="C10880" s="18">
        <v>394.83837856065344</v>
      </c>
      <c r="D10880" s="1"/>
      <c r="E10880" s="1">
        <v>60</v>
      </c>
      <c r="F10880" s="1">
        <v>29</v>
      </c>
      <c r="G10880" s="1">
        <v>0</v>
      </c>
      <c r="H10880" s="1">
        <v>31</v>
      </c>
      <c r="I10880" s="15">
        <v>0.48333333333333334</v>
      </c>
      <c r="J10880">
        <f t="shared" si="169"/>
        <v>20</v>
      </c>
    </row>
    <row r="10881" spans="1:10" x14ac:dyDescent="0.3">
      <c r="A10881" t="s">
        <v>10655</v>
      </c>
      <c r="C10881" s="18">
        <v>394.83805723533675</v>
      </c>
      <c r="D10881" s="1"/>
      <c r="E10881" s="1">
        <v>9</v>
      </c>
      <c r="F10881" s="1">
        <v>4</v>
      </c>
      <c r="G10881" s="1">
        <v>0</v>
      </c>
      <c r="H10881" s="1">
        <v>5</v>
      </c>
      <c r="I10881" s="15">
        <v>0.44444444444444442</v>
      </c>
      <c r="J10881">
        <f t="shared" si="169"/>
        <v>40</v>
      </c>
    </row>
    <row r="10882" spans="1:10" x14ac:dyDescent="0.3">
      <c r="A10882" t="s">
        <v>10656</v>
      </c>
      <c r="C10882" s="18">
        <v>394.83587188959763</v>
      </c>
      <c r="D10882" s="1"/>
      <c r="E10882" s="1">
        <v>3</v>
      </c>
      <c r="F10882" s="1">
        <v>1</v>
      </c>
      <c r="G10882" s="1">
        <v>0</v>
      </c>
      <c r="H10882" s="1">
        <v>2</v>
      </c>
      <c r="I10882" s="15">
        <v>0.33333333333333331</v>
      </c>
      <c r="J10882">
        <f t="shared" si="169"/>
        <v>40</v>
      </c>
    </row>
    <row r="10883" spans="1:10" x14ac:dyDescent="0.3">
      <c r="A10883" t="s">
        <v>10658</v>
      </c>
      <c r="C10883" s="18">
        <v>394.83286533723134</v>
      </c>
      <c r="D10883" s="1"/>
      <c r="E10883" s="1">
        <v>3</v>
      </c>
      <c r="F10883" s="1">
        <v>1</v>
      </c>
      <c r="G10883" s="1">
        <v>0</v>
      </c>
      <c r="H10883" s="1">
        <v>2</v>
      </c>
      <c r="I10883" s="15">
        <v>0.33333333333333331</v>
      </c>
      <c r="J10883">
        <f t="shared" si="169"/>
        <v>40</v>
      </c>
    </row>
    <row r="10884" spans="1:10" x14ac:dyDescent="0.3">
      <c r="A10884" t="s">
        <v>10659</v>
      </c>
      <c r="C10884" s="18">
        <v>394.826106817518</v>
      </c>
      <c r="D10884" s="1"/>
      <c r="E10884" s="1">
        <v>3</v>
      </c>
      <c r="F10884" s="1">
        <v>1</v>
      </c>
      <c r="G10884" s="1">
        <v>0</v>
      </c>
      <c r="H10884" s="1">
        <v>2</v>
      </c>
      <c r="I10884" s="15">
        <v>0.33333333333333331</v>
      </c>
      <c r="J10884">
        <f t="shared" ref="J10884:J10947" si="170">IF(E10884&lt;=30,40,20)</f>
        <v>40</v>
      </c>
    </row>
    <row r="10885" spans="1:10" x14ac:dyDescent="0.3">
      <c r="A10885" t="s">
        <v>10651</v>
      </c>
      <c r="C10885" s="18">
        <v>394.81514728281877</v>
      </c>
      <c r="D10885" s="1"/>
      <c r="E10885" s="1">
        <v>3</v>
      </c>
      <c r="F10885" s="1">
        <v>1</v>
      </c>
      <c r="G10885" s="1">
        <v>0</v>
      </c>
      <c r="H10885" s="1">
        <v>2</v>
      </c>
      <c r="I10885" s="15">
        <v>0.33333333333333331</v>
      </c>
      <c r="J10885">
        <f t="shared" si="170"/>
        <v>40</v>
      </c>
    </row>
    <row r="10886" spans="1:10" x14ac:dyDescent="0.3">
      <c r="A10886" t="s">
        <v>10732</v>
      </c>
      <c r="C10886" s="18">
        <v>394.79595408030872</v>
      </c>
      <c r="D10886" s="1"/>
      <c r="E10886" s="1">
        <v>3</v>
      </c>
      <c r="F10886" s="1">
        <v>1</v>
      </c>
      <c r="G10886" s="1">
        <v>0</v>
      </c>
      <c r="H10886" s="1">
        <v>2</v>
      </c>
      <c r="I10886" s="15">
        <v>0.33333333333333331</v>
      </c>
      <c r="J10886">
        <f t="shared" si="170"/>
        <v>40</v>
      </c>
    </row>
    <row r="10887" spans="1:10" x14ac:dyDescent="0.3">
      <c r="A10887" t="s">
        <v>10663</v>
      </c>
      <c r="C10887" s="18">
        <v>394.79224978754854</v>
      </c>
      <c r="D10887" s="1"/>
      <c r="E10887" s="1">
        <v>3</v>
      </c>
      <c r="F10887" s="1">
        <v>1</v>
      </c>
      <c r="G10887" s="1">
        <v>0</v>
      </c>
      <c r="H10887" s="1">
        <v>2</v>
      </c>
      <c r="I10887" s="15">
        <v>0.33333333333333331</v>
      </c>
      <c r="J10887">
        <f t="shared" si="170"/>
        <v>40</v>
      </c>
    </row>
    <row r="10888" spans="1:10" x14ac:dyDescent="0.3">
      <c r="A10888" t="s">
        <v>10664</v>
      </c>
      <c r="C10888" s="18">
        <v>394.77635287270436</v>
      </c>
      <c r="D10888" s="1"/>
      <c r="E10888" s="1">
        <v>3</v>
      </c>
      <c r="F10888" s="1">
        <v>1</v>
      </c>
      <c r="G10888" s="1">
        <v>0</v>
      </c>
      <c r="H10888" s="1">
        <v>2</v>
      </c>
      <c r="I10888" s="15">
        <v>0.33333333333333331</v>
      </c>
      <c r="J10888">
        <f t="shared" si="170"/>
        <v>40</v>
      </c>
    </row>
    <row r="10889" spans="1:10" x14ac:dyDescent="0.3">
      <c r="A10889" t="s">
        <v>10665</v>
      </c>
      <c r="C10889" s="18">
        <v>394.77626930360287</v>
      </c>
      <c r="D10889" s="1"/>
      <c r="E10889" s="1">
        <v>27</v>
      </c>
      <c r="F10889" s="1">
        <v>13</v>
      </c>
      <c r="G10889" s="1">
        <v>1</v>
      </c>
      <c r="H10889" s="1">
        <v>13</v>
      </c>
      <c r="I10889" s="15">
        <v>0.5</v>
      </c>
      <c r="J10889">
        <f t="shared" si="170"/>
        <v>40</v>
      </c>
    </row>
    <row r="10890" spans="1:10" x14ac:dyDescent="0.3">
      <c r="A10890" t="s">
        <v>10815</v>
      </c>
      <c r="C10890" s="18">
        <v>394.77450238664056</v>
      </c>
      <c r="D10890" s="1"/>
      <c r="E10890" s="1">
        <v>13</v>
      </c>
      <c r="F10890" s="1">
        <v>4</v>
      </c>
      <c r="G10890" s="1">
        <v>3</v>
      </c>
      <c r="H10890" s="1">
        <v>6</v>
      </c>
      <c r="I10890" s="15">
        <v>0.42307692307692307</v>
      </c>
      <c r="J10890">
        <f t="shared" si="170"/>
        <v>40</v>
      </c>
    </row>
    <row r="10891" spans="1:10" x14ac:dyDescent="0.3">
      <c r="A10891" t="s">
        <v>10667</v>
      </c>
      <c r="C10891" s="18">
        <v>394.76140784255853</v>
      </c>
      <c r="D10891" s="1"/>
      <c r="E10891" s="1">
        <v>3</v>
      </c>
      <c r="F10891" s="1">
        <v>1</v>
      </c>
      <c r="G10891" s="1">
        <v>0</v>
      </c>
      <c r="H10891" s="1">
        <v>2</v>
      </c>
      <c r="I10891" s="15">
        <v>0.33333333333333331</v>
      </c>
      <c r="J10891">
        <f t="shared" si="170"/>
        <v>40</v>
      </c>
    </row>
    <row r="10892" spans="1:10" x14ac:dyDescent="0.3">
      <c r="A10892" t="s">
        <v>10668</v>
      </c>
      <c r="C10892" s="18">
        <v>394.7574637790226</v>
      </c>
      <c r="D10892" s="1"/>
      <c r="E10892" s="1">
        <v>4</v>
      </c>
      <c r="F10892" s="1">
        <v>2</v>
      </c>
      <c r="G10892" s="1">
        <v>0</v>
      </c>
      <c r="H10892" s="1">
        <v>2</v>
      </c>
      <c r="I10892" s="15">
        <v>0.5</v>
      </c>
      <c r="J10892">
        <f t="shared" si="170"/>
        <v>40</v>
      </c>
    </row>
    <row r="10893" spans="1:10" x14ac:dyDescent="0.3">
      <c r="A10893" t="s">
        <v>10670</v>
      </c>
      <c r="C10893" s="18">
        <v>394.74958875401995</v>
      </c>
      <c r="D10893" s="1"/>
      <c r="E10893" s="1">
        <v>5</v>
      </c>
      <c r="F10893" s="1">
        <v>2</v>
      </c>
      <c r="G10893" s="1">
        <v>0</v>
      </c>
      <c r="H10893" s="1">
        <v>3</v>
      </c>
      <c r="I10893" s="15">
        <v>0.4</v>
      </c>
      <c r="J10893">
        <f t="shared" si="170"/>
        <v>40</v>
      </c>
    </row>
    <row r="10894" spans="1:10" x14ac:dyDescent="0.3">
      <c r="A10894" t="s">
        <v>10672</v>
      </c>
      <c r="C10894" s="18">
        <v>394.74275364385187</v>
      </c>
      <c r="D10894" s="1"/>
      <c r="E10894" s="1">
        <v>47</v>
      </c>
      <c r="F10894" s="1">
        <v>20</v>
      </c>
      <c r="G10894" s="1">
        <v>3</v>
      </c>
      <c r="H10894" s="1">
        <v>24</v>
      </c>
      <c r="I10894" s="15">
        <v>0.45744680851063829</v>
      </c>
      <c r="J10894">
        <f t="shared" si="170"/>
        <v>20</v>
      </c>
    </row>
    <row r="10895" spans="1:10" x14ac:dyDescent="0.3">
      <c r="A10895" t="s">
        <v>10673</v>
      </c>
      <c r="C10895" s="18">
        <v>394.73644524891535</v>
      </c>
      <c r="D10895" s="1"/>
      <c r="E10895" s="1">
        <v>8</v>
      </c>
      <c r="F10895" s="1">
        <v>3</v>
      </c>
      <c r="G10895" s="1">
        <v>1</v>
      </c>
      <c r="H10895" s="1">
        <v>4</v>
      </c>
      <c r="I10895" s="15">
        <v>0.4375</v>
      </c>
      <c r="J10895">
        <f t="shared" si="170"/>
        <v>40</v>
      </c>
    </row>
    <row r="10896" spans="1:10" x14ac:dyDescent="0.3">
      <c r="A10896" t="s">
        <v>10674</v>
      </c>
      <c r="C10896" s="18">
        <v>394.73621645156754</v>
      </c>
      <c r="D10896" s="1"/>
      <c r="E10896" s="1">
        <v>11</v>
      </c>
      <c r="F10896" s="1">
        <v>5</v>
      </c>
      <c r="G10896" s="1">
        <v>0</v>
      </c>
      <c r="H10896" s="1">
        <v>6</v>
      </c>
      <c r="I10896" s="15">
        <v>0.45454545454545453</v>
      </c>
      <c r="J10896">
        <f t="shared" si="170"/>
        <v>40</v>
      </c>
    </row>
    <row r="10897" spans="1:10" x14ac:dyDescent="0.3">
      <c r="A10897" t="s">
        <v>10675</v>
      </c>
      <c r="C10897" s="18">
        <v>394.73486053579177</v>
      </c>
      <c r="D10897" s="1"/>
      <c r="E10897" s="1">
        <v>3</v>
      </c>
      <c r="F10897" s="1">
        <v>1</v>
      </c>
      <c r="G10897" s="1">
        <v>0</v>
      </c>
      <c r="H10897" s="1">
        <v>2</v>
      </c>
      <c r="I10897" s="15">
        <v>0.33333333333333331</v>
      </c>
      <c r="J10897">
        <f t="shared" si="170"/>
        <v>40</v>
      </c>
    </row>
    <row r="10898" spans="1:10" x14ac:dyDescent="0.3">
      <c r="A10898" t="s">
        <v>10676</v>
      </c>
      <c r="C10898" s="18">
        <v>394.73331912339785</v>
      </c>
      <c r="D10898" s="1"/>
      <c r="E10898" s="1">
        <v>6</v>
      </c>
      <c r="F10898" s="1">
        <v>3</v>
      </c>
      <c r="G10898" s="1">
        <v>0</v>
      </c>
      <c r="H10898" s="1">
        <v>3</v>
      </c>
      <c r="I10898" s="15">
        <v>0.5</v>
      </c>
      <c r="J10898">
        <f t="shared" si="170"/>
        <v>40</v>
      </c>
    </row>
    <row r="10899" spans="1:10" x14ac:dyDescent="0.3">
      <c r="A10899" t="s">
        <v>10677</v>
      </c>
      <c r="C10899" s="18">
        <v>394.72609940897502</v>
      </c>
      <c r="D10899" s="1"/>
      <c r="E10899" s="1">
        <v>3</v>
      </c>
      <c r="F10899" s="1">
        <v>1</v>
      </c>
      <c r="G10899" s="1">
        <v>0</v>
      </c>
      <c r="H10899" s="1">
        <v>2</v>
      </c>
      <c r="I10899" s="15">
        <v>0.33333333333333331</v>
      </c>
      <c r="J10899">
        <f t="shared" si="170"/>
        <v>40</v>
      </c>
    </row>
    <row r="10900" spans="1:10" x14ac:dyDescent="0.3">
      <c r="A10900" t="s">
        <v>10718</v>
      </c>
      <c r="C10900" s="18">
        <v>394.70197789291848</v>
      </c>
      <c r="D10900" s="1"/>
      <c r="E10900" s="1">
        <v>12</v>
      </c>
      <c r="F10900" s="1">
        <v>6</v>
      </c>
      <c r="G10900" s="1">
        <v>0</v>
      </c>
      <c r="H10900" s="1">
        <v>6</v>
      </c>
      <c r="I10900" s="15">
        <v>0.5</v>
      </c>
      <c r="J10900">
        <f t="shared" si="170"/>
        <v>40</v>
      </c>
    </row>
    <row r="10901" spans="1:10" x14ac:dyDescent="0.3">
      <c r="A10901" t="s">
        <v>10678</v>
      </c>
      <c r="C10901" s="18">
        <v>394.70179182703606</v>
      </c>
      <c r="D10901" s="1"/>
      <c r="E10901" s="1">
        <v>11</v>
      </c>
      <c r="F10901" s="1">
        <v>5</v>
      </c>
      <c r="G10901" s="1">
        <v>0</v>
      </c>
      <c r="H10901" s="1">
        <v>6</v>
      </c>
      <c r="I10901" s="15">
        <v>0.45454545454545453</v>
      </c>
      <c r="J10901">
        <f t="shared" si="170"/>
        <v>40</v>
      </c>
    </row>
    <row r="10902" spans="1:10" x14ac:dyDescent="0.3">
      <c r="A10902" t="s">
        <v>10680</v>
      </c>
      <c r="C10902" s="18">
        <v>394.68563899561985</v>
      </c>
      <c r="D10902" s="1"/>
      <c r="E10902" s="1">
        <v>3</v>
      </c>
      <c r="F10902" s="1">
        <v>1</v>
      </c>
      <c r="G10902" s="1">
        <v>0</v>
      </c>
      <c r="H10902" s="1">
        <v>2</v>
      </c>
      <c r="I10902" s="15">
        <v>0.33333333333333331</v>
      </c>
      <c r="J10902">
        <f t="shared" si="170"/>
        <v>40</v>
      </c>
    </row>
    <row r="10903" spans="1:10" x14ac:dyDescent="0.3">
      <c r="A10903" t="s">
        <v>10681</v>
      </c>
      <c r="C10903" s="18">
        <v>394.67972166754015</v>
      </c>
      <c r="D10903" s="1"/>
      <c r="E10903" s="1">
        <v>5</v>
      </c>
      <c r="F10903" s="1">
        <v>2</v>
      </c>
      <c r="G10903" s="1">
        <v>0</v>
      </c>
      <c r="H10903" s="1">
        <v>3</v>
      </c>
      <c r="I10903" s="15">
        <v>0.4</v>
      </c>
      <c r="J10903">
        <f t="shared" si="170"/>
        <v>40</v>
      </c>
    </row>
    <row r="10904" spans="1:10" x14ac:dyDescent="0.3">
      <c r="A10904" t="s">
        <v>10683</v>
      </c>
      <c r="C10904" s="18">
        <v>394.66601465809214</v>
      </c>
      <c r="D10904" s="1"/>
      <c r="E10904" s="1">
        <v>3</v>
      </c>
      <c r="F10904" s="1">
        <v>1</v>
      </c>
      <c r="G10904" s="1">
        <v>0</v>
      </c>
      <c r="H10904" s="1">
        <v>2</v>
      </c>
      <c r="I10904" s="15">
        <v>0.33333333333333331</v>
      </c>
      <c r="J10904">
        <f t="shared" si="170"/>
        <v>40</v>
      </c>
    </row>
    <row r="10905" spans="1:10" x14ac:dyDescent="0.3">
      <c r="A10905" t="s">
        <v>10685</v>
      </c>
      <c r="C10905" s="18">
        <v>394.66141759067949</v>
      </c>
      <c r="D10905" s="1"/>
      <c r="E10905" s="1">
        <v>3</v>
      </c>
      <c r="F10905" s="1">
        <v>1</v>
      </c>
      <c r="G10905" s="1">
        <v>0</v>
      </c>
      <c r="H10905" s="1">
        <v>2</v>
      </c>
      <c r="I10905" s="15">
        <v>0.33333333333333331</v>
      </c>
      <c r="J10905">
        <f t="shared" si="170"/>
        <v>40</v>
      </c>
    </row>
    <row r="10906" spans="1:10" x14ac:dyDescent="0.3">
      <c r="A10906" t="s">
        <v>10695</v>
      </c>
      <c r="C10906" s="18">
        <v>394.65853847718029</v>
      </c>
      <c r="D10906" s="1"/>
      <c r="E10906" s="1">
        <v>45</v>
      </c>
      <c r="F10906" s="1">
        <v>21</v>
      </c>
      <c r="G10906" s="1">
        <v>1</v>
      </c>
      <c r="H10906" s="1">
        <v>23</v>
      </c>
      <c r="I10906" s="15">
        <v>0.4777777777777778</v>
      </c>
      <c r="J10906">
        <f t="shared" si="170"/>
        <v>20</v>
      </c>
    </row>
    <row r="10907" spans="1:10" x14ac:dyDescent="0.3">
      <c r="A10907" t="s">
        <v>10814</v>
      </c>
      <c r="C10907" s="18">
        <v>394.65524978744708</v>
      </c>
      <c r="D10907" s="1"/>
      <c r="E10907" s="1">
        <v>10</v>
      </c>
      <c r="F10907" s="1">
        <v>5</v>
      </c>
      <c r="G10907" s="1">
        <v>0</v>
      </c>
      <c r="H10907" s="1">
        <v>5</v>
      </c>
      <c r="I10907" s="15">
        <v>0.5</v>
      </c>
      <c r="J10907">
        <f t="shared" si="170"/>
        <v>40</v>
      </c>
    </row>
    <row r="10908" spans="1:10" x14ac:dyDescent="0.3">
      <c r="A10908" t="s">
        <v>10702</v>
      </c>
      <c r="C10908" s="18">
        <v>394.65308136000124</v>
      </c>
      <c r="D10908" s="1"/>
      <c r="E10908" s="1">
        <v>11</v>
      </c>
      <c r="F10908" s="1">
        <v>5</v>
      </c>
      <c r="G10908" s="1">
        <v>0</v>
      </c>
      <c r="H10908" s="1">
        <v>6</v>
      </c>
      <c r="I10908" s="15">
        <v>0.45454545454545453</v>
      </c>
      <c r="J10908">
        <f t="shared" si="170"/>
        <v>40</v>
      </c>
    </row>
    <row r="10909" spans="1:10" x14ac:dyDescent="0.3">
      <c r="A10909" t="s">
        <v>10653</v>
      </c>
      <c r="C10909" s="18">
        <v>394.64929348713861</v>
      </c>
      <c r="D10909" s="1"/>
      <c r="E10909" s="1">
        <v>5</v>
      </c>
      <c r="F10909" s="1">
        <v>2</v>
      </c>
      <c r="G10909" s="1">
        <v>0</v>
      </c>
      <c r="H10909" s="1">
        <v>3</v>
      </c>
      <c r="I10909" s="15">
        <v>0.4</v>
      </c>
      <c r="J10909">
        <f t="shared" si="170"/>
        <v>40</v>
      </c>
    </row>
    <row r="10910" spans="1:10" x14ac:dyDescent="0.3">
      <c r="A10910" t="s">
        <v>10737</v>
      </c>
      <c r="C10910" s="18">
        <v>394.63740964988745</v>
      </c>
      <c r="D10910" s="1"/>
      <c r="E10910" s="1">
        <v>3</v>
      </c>
      <c r="F10910" s="1">
        <v>1</v>
      </c>
      <c r="G10910" s="1">
        <v>0</v>
      </c>
      <c r="H10910" s="1">
        <v>2</v>
      </c>
      <c r="I10910" s="15">
        <v>0.33333333333333331</v>
      </c>
      <c r="J10910">
        <f t="shared" si="170"/>
        <v>40</v>
      </c>
    </row>
    <row r="10911" spans="1:10" x14ac:dyDescent="0.3">
      <c r="A10911" t="s">
        <v>10688</v>
      </c>
      <c r="C10911" s="18">
        <v>394.63419412283037</v>
      </c>
      <c r="D10911" s="1"/>
      <c r="E10911" s="1">
        <v>5</v>
      </c>
      <c r="F10911" s="1">
        <v>2</v>
      </c>
      <c r="G10911" s="1">
        <v>0</v>
      </c>
      <c r="H10911" s="1">
        <v>3</v>
      </c>
      <c r="I10911" s="15">
        <v>0.4</v>
      </c>
      <c r="J10911">
        <f t="shared" si="170"/>
        <v>40</v>
      </c>
    </row>
    <row r="10912" spans="1:10" x14ac:dyDescent="0.3">
      <c r="A10912" t="s">
        <v>10689</v>
      </c>
      <c r="C10912" s="18">
        <v>394.60307442846783</v>
      </c>
      <c r="D10912" s="1"/>
      <c r="E10912" s="1">
        <v>3</v>
      </c>
      <c r="F10912" s="1">
        <v>1</v>
      </c>
      <c r="G10912" s="1">
        <v>0</v>
      </c>
      <c r="H10912" s="1">
        <v>2</v>
      </c>
      <c r="I10912" s="15">
        <v>0.33333333333333331</v>
      </c>
      <c r="J10912">
        <f t="shared" si="170"/>
        <v>40</v>
      </c>
    </row>
    <row r="10913" spans="1:10" x14ac:dyDescent="0.3">
      <c r="A10913" t="s">
        <v>10690</v>
      </c>
      <c r="C10913" s="18">
        <v>394.59277901108851</v>
      </c>
      <c r="D10913" s="1"/>
      <c r="E10913" s="1">
        <v>40</v>
      </c>
      <c r="F10913" s="1">
        <v>18</v>
      </c>
      <c r="G10913" s="1">
        <v>1</v>
      </c>
      <c r="H10913" s="1">
        <v>21</v>
      </c>
      <c r="I10913" s="15">
        <v>0.46250000000000002</v>
      </c>
      <c r="J10913">
        <f t="shared" si="170"/>
        <v>20</v>
      </c>
    </row>
    <row r="10914" spans="1:10" x14ac:dyDescent="0.3">
      <c r="A10914" t="s">
        <v>10692</v>
      </c>
      <c r="C10914" s="18">
        <v>394.58926374493603</v>
      </c>
      <c r="D10914" s="1"/>
      <c r="E10914" s="1">
        <v>11</v>
      </c>
      <c r="F10914" s="1">
        <v>5</v>
      </c>
      <c r="G10914" s="1">
        <v>0</v>
      </c>
      <c r="H10914" s="1">
        <v>6</v>
      </c>
      <c r="I10914" s="15">
        <v>0.45454545454545453</v>
      </c>
      <c r="J10914">
        <f t="shared" si="170"/>
        <v>40</v>
      </c>
    </row>
    <row r="10915" spans="1:10" x14ac:dyDescent="0.3">
      <c r="A10915" t="s">
        <v>10696</v>
      </c>
      <c r="C10915" s="18">
        <v>394.58487329027128</v>
      </c>
      <c r="D10915" s="1"/>
      <c r="E10915" s="1">
        <v>3</v>
      </c>
      <c r="F10915" s="1">
        <v>1</v>
      </c>
      <c r="G10915" s="1">
        <v>0</v>
      </c>
      <c r="H10915" s="1">
        <v>2</v>
      </c>
      <c r="I10915" s="15">
        <v>0.33333333333333331</v>
      </c>
      <c r="J10915">
        <f t="shared" si="170"/>
        <v>40</v>
      </c>
    </row>
    <row r="10916" spans="1:10" x14ac:dyDescent="0.3">
      <c r="A10916" t="s">
        <v>10694</v>
      </c>
      <c r="C10916" s="18">
        <v>394.57494005589064</v>
      </c>
      <c r="D10916" s="1"/>
      <c r="E10916" s="1">
        <v>13</v>
      </c>
      <c r="F10916" s="1">
        <v>6</v>
      </c>
      <c r="G10916" s="1">
        <v>0</v>
      </c>
      <c r="H10916" s="1">
        <v>7</v>
      </c>
      <c r="I10916" s="15">
        <v>0.46153846153846156</v>
      </c>
      <c r="J10916">
        <f t="shared" si="170"/>
        <v>40</v>
      </c>
    </row>
    <row r="10917" spans="1:10" x14ac:dyDescent="0.3">
      <c r="A10917" t="s">
        <v>10699</v>
      </c>
      <c r="C10917" s="18">
        <v>394.56691573699766</v>
      </c>
      <c r="D10917" s="1"/>
      <c r="E10917" s="1">
        <v>3</v>
      </c>
      <c r="F10917" s="1">
        <v>1</v>
      </c>
      <c r="G10917" s="1">
        <v>0</v>
      </c>
      <c r="H10917" s="1">
        <v>2</v>
      </c>
      <c r="I10917" s="15">
        <v>0.33333333333333331</v>
      </c>
      <c r="J10917">
        <f t="shared" si="170"/>
        <v>40</v>
      </c>
    </row>
    <row r="10918" spans="1:10" x14ac:dyDescent="0.3">
      <c r="A10918" t="s">
        <v>10697</v>
      </c>
      <c r="C10918" s="18">
        <v>394.56290464230841</v>
      </c>
      <c r="D10918" s="1"/>
      <c r="E10918" s="1">
        <v>46</v>
      </c>
      <c r="F10918" s="1">
        <v>20</v>
      </c>
      <c r="G10918" s="1">
        <v>0</v>
      </c>
      <c r="H10918" s="1">
        <v>26</v>
      </c>
      <c r="I10918" s="15">
        <v>0.43478260869565216</v>
      </c>
      <c r="J10918">
        <f t="shared" si="170"/>
        <v>20</v>
      </c>
    </row>
    <row r="10919" spans="1:10" x14ac:dyDescent="0.3">
      <c r="A10919" t="s">
        <v>10698</v>
      </c>
      <c r="C10919" s="18">
        <v>394.55565789016356</v>
      </c>
      <c r="D10919" s="1"/>
      <c r="E10919" s="1">
        <v>21</v>
      </c>
      <c r="F10919" s="1">
        <v>10</v>
      </c>
      <c r="G10919" s="1">
        <v>0</v>
      </c>
      <c r="H10919" s="1">
        <v>11</v>
      </c>
      <c r="I10919" s="15">
        <v>0.47619047619047616</v>
      </c>
      <c r="J10919">
        <f t="shared" si="170"/>
        <v>40</v>
      </c>
    </row>
    <row r="10920" spans="1:10" x14ac:dyDescent="0.3">
      <c r="A10920" t="s">
        <v>10700</v>
      </c>
      <c r="C10920" s="18">
        <v>394.55224339047561</v>
      </c>
      <c r="D10920" s="1"/>
      <c r="E10920" s="1">
        <v>3</v>
      </c>
      <c r="F10920" s="1">
        <v>1</v>
      </c>
      <c r="G10920" s="1">
        <v>0</v>
      </c>
      <c r="H10920" s="1">
        <v>2</v>
      </c>
      <c r="I10920" s="15">
        <v>0.33333333333333331</v>
      </c>
      <c r="J10920">
        <f t="shared" si="170"/>
        <v>40</v>
      </c>
    </row>
    <row r="10921" spans="1:10" x14ac:dyDescent="0.3">
      <c r="A10921" t="s">
        <v>10701</v>
      </c>
      <c r="C10921" s="18">
        <v>394.55015811118864</v>
      </c>
      <c r="D10921" s="1"/>
      <c r="E10921" s="1">
        <v>3</v>
      </c>
      <c r="F10921" s="1">
        <v>1</v>
      </c>
      <c r="G10921" s="1">
        <v>0</v>
      </c>
      <c r="H10921" s="1">
        <v>2</v>
      </c>
      <c r="I10921" s="15">
        <v>0.33333333333333331</v>
      </c>
      <c r="J10921">
        <f t="shared" si="170"/>
        <v>40</v>
      </c>
    </row>
    <row r="10922" spans="1:10" x14ac:dyDescent="0.3">
      <c r="A10922" t="s">
        <v>10703</v>
      </c>
      <c r="C10922" s="18">
        <v>394.53421004535363</v>
      </c>
      <c r="D10922" s="1"/>
      <c r="E10922" s="1">
        <v>3</v>
      </c>
      <c r="F10922" s="1">
        <v>1</v>
      </c>
      <c r="G10922" s="1">
        <v>0</v>
      </c>
      <c r="H10922" s="1">
        <v>2</v>
      </c>
      <c r="I10922" s="15">
        <v>0.33333333333333331</v>
      </c>
      <c r="J10922">
        <f t="shared" si="170"/>
        <v>40</v>
      </c>
    </row>
    <row r="10923" spans="1:10" x14ac:dyDescent="0.3">
      <c r="A10923" t="s">
        <v>10704</v>
      </c>
      <c r="C10923" s="18">
        <v>394.53340203393611</v>
      </c>
      <c r="D10923" s="1"/>
      <c r="E10923" s="1">
        <v>5</v>
      </c>
      <c r="F10923" s="1">
        <v>2</v>
      </c>
      <c r="G10923" s="1">
        <v>0</v>
      </c>
      <c r="H10923" s="1">
        <v>3</v>
      </c>
      <c r="I10923" s="15">
        <v>0.4</v>
      </c>
      <c r="J10923">
        <f t="shared" si="170"/>
        <v>40</v>
      </c>
    </row>
    <row r="10924" spans="1:10" x14ac:dyDescent="0.3">
      <c r="A10924" t="s">
        <v>10705</v>
      </c>
      <c r="C10924" s="18">
        <v>394.52957397149822</v>
      </c>
      <c r="D10924" s="1"/>
      <c r="E10924" s="1">
        <v>20</v>
      </c>
      <c r="F10924" s="1">
        <v>13</v>
      </c>
      <c r="G10924" s="1">
        <v>0</v>
      </c>
      <c r="H10924" s="1">
        <v>7</v>
      </c>
      <c r="I10924" s="15">
        <v>0.65</v>
      </c>
      <c r="J10924">
        <f t="shared" si="170"/>
        <v>40</v>
      </c>
    </row>
    <row r="10925" spans="1:10" x14ac:dyDescent="0.3">
      <c r="A10925" t="s">
        <v>10706</v>
      </c>
      <c r="C10925" s="18">
        <v>394.52065455215671</v>
      </c>
      <c r="D10925" s="1"/>
      <c r="E10925" s="1">
        <v>10</v>
      </c>
      <c r="F10925" s="1">
        <v>4</v>
      </c>
      <c r="G10925" s="1">
        <v>1</v>
      </c>
      <c r="H10925" s="1">
        <v>5</v>
      </c>
      <c r="I10925" s="15">
        <v>0.45</v>
      </c>
      <c r="J10925">
        <f t="shared" si="170"/>
        <v>40</v>
      </c>
    </row>
    <row r="10926" spans="1:10" x14ac:dyDescent="0.3">
      <c r="A10926" t="s">
        <v>10707</v>
      </c>
      <c r="C10926" s="18">
        <v>394.51833411718007</v>
      </c>
      <c r="D10926" s="1"/>
      <c r="E10926" s="1">
        <v>5</v>
      </c>
      <c r="F10926" s="1">
        <v>2</v>
      </c>
      <c r="G10926" s="1">
        <v>0</v>
      </c>
      <c r="H10926" s="1">
        <v>3</v>
      </c>
      <c r="I10926" s="15">
        <v>0.4</v>
      </c>
      <c r="J10926">
        <f t="shared" si="170"/>
        <v>40</v>
      </c>
    </row>
    <row r="10927" spans="1:10" x14ac:dyDescent="0.3">
      <c r="A10927" t="s">
        <v>10708</v>
      </c>
      <c r="C10927" s="18">
        <v>394.51241411526274</v>
      </c>
      <c r="D10927" s="1"/>
      <c r="E10927" s="1">
        <v>5</v>
      </c>
      <c r="F10927" s="1">
        <v>2</v>
      </c>
      <c r="G10927" s="1">
        <v>0</v>
      </c>
      <c r="H10927" s="1">
        <v>3</v>
      </c>
      <c r="I10927" s="15">
        <v>0.4</v>
      </c>
      <c r="J10927">
        <f t="shared" si="170"/>
        <v>40</v>
      </c>
    </row>
    <row r="10928" spans="1:10" x14ac:dyDescent="0.3">
      <c r="A10928" t="s">
        <v>10722</v>
      </c>
      <c r="C10928" s="18">
        <v>394.50540314669786</v>
      </c>
      <c r="D10928" s="1"/>
      <c r="E10928" s="1">
        <v>3</v>
      </c>
      <c r="F10928" s="1">
        <v>1</v>
      </c>
      <c r="G10928" s="1">
        <v>0</v>
      </c>
      <c r="H10928" s="1">
        <v>2</v>
      </c>
      <c r="I10928" s="15">
        <v>0.33333333333333331</v>
      </c>
      <c r="J10928">
        <f t="shared" si="170"/>
        <v>40</v>
      </c>
    </row>
    <row r="10929" spans="1:10" x14ac:dyDescent="0.3">
      <c r="A10929" t="s">
        <v>10709</v>
      </c>
      <c r="C10929" s="18">
        <v>394.5011380213196</v>
      </c>
      <c r="D10929" s="1"/>
      <c r="E10929" s="1">
        <v>3</v>
      </c>
      <c r="F10929" s="1">
        <v>1</v>
      </c>
      <c r="G10929" s="1">
        <v>0</v>
      </c>
      <c r="H10929" s="1">
        <v>2</v>
      </c>
      <c r="I10929" s="15">
        <v>0.33333333333333331</v>
      </c>
      <c r="J10929">
        <f t="shared" si="170"/>
        <v>40</v>
      </c>
    </row>
    <row r="10930" spans="1:10" x14ac:dyDescent="0.3">
      <c r="A10930" t="s">
        <v>10710</v>
      </c>
      <c r="C10930" s="18">
        <v>394.49897971649108</v>
      </c>
      <c r="D10930" s="1"/>
      <c r="E10930" s="1">
        <v>8</v>
      </c>
      <c r="F10930" s="1">
        <v>3</v>
      </c>
      <c r="G10930" s="1">
        <v>1</v>
      </c>
      <c r="H10930" s="1">
        <v>4</v>
      </c>
      <c r="I10930" s="15">
        <v>0.4375</v>
      </c>
      <c r="J10930">
        <f t="shared" si="170"/>
        <v>40</v>
      </c>
    </row>
    <row r="10931" spans="1:10" x14ac:dyDescent="0.3">
      <c r="A10931" t="s">
        <v>10711</v>
      </c>
      <c r="C10931" s="18">
        <v>394.49701178213729</v>
      </c>
      <c r="D10931" s="1"/>
      <c r="E10931" s="1">
        <v>5</v>
      </c>
      <c r="F10931" s="1">
        <v>2</v>
      </c>
      <c r="G10931" s="1">
        <v>0</v>
      </c>
      <c r="H10931" s="1">
        <v>3</v>
      </c>
      <c r="I10931" s="15">
        <v>0.4</v>
      </c>
      <c r="J10931">
        <f t="shared" si="170"/>
        <v>40</v>
      </c>
    </row>
    <row r="10932" spans="1:10" x14ac:dyDescent="0.3">
      <c r="A10932" t="s">
        <v>11410</v>
      </c>
      <c r="C10932" s="18">
        <v>394.49512975959158</v>
      </c>
      <c r="D10932" s="1"/>
      <c r="E10932" s="1">
        <v>3</v>
      </c>
      <c r="F10932" s="1">
        <v>1</v>
      </c>
      <c r="G10932" s="1">
        <v>0</v>
      </c>
      <c r="H10932" s="1">
        <v>2</v>
      </c>
      <c r="I10932" s="15">
        <v>0.33333333333333331</v>
      </c>
      <c r="J10932">
        <f t="shared" si="170"/>
        <v>40</v>
      </c>
    </row>
    <row r="10933" spans="1:10" x14ac:dyDescent="0.3">
      <c r="A10933" t="s">
        <v>10712</v>
      </c>
      <c r="C10933" s="18">
        <v>394.49437773897921</v>
      </c>
      <c r="D10933" s="1"/>
      <c r="E10933" s="1">
        <v>3</v>
      </c>
      <c r="F10933" s="1">
        <v>1</v>
      </c>
      <c r="G10933" s="1">
        <v>0</v>
      </c>
      <c r="H10933" s="1">
        <v>2</v>
      </c>
      <c r="I10933" s="15">
        <v>0.33333333333333331</v>
      </c>
      <c r="J10933">
        <f t="shared" si="170"/>
        <v>40</v>
      </c>
    </row>
    <row r="10934" spans="1:10" x14ac:dyDescent="0.3">
      <c r="A10934" t="s">
        <v>10713</v>
      </c>
      <c r="C10934" s="18">
        <v>394.48739487162919</v>
      </c>
      <c r="D10934" s="1"/>
      <c r="E10934" s="1">
        <v>9</v>
      </c>
      <c r="F10934" s="1">
        <v>4</v>
      </c>
      <c r="G10934" s="1">
        <v>0</v>
      </c>
      <c r="H10934" s="1">
        <v>5</v>
      </c>
      <c r="I10934" s="15">
        <v>0.44444444444444442</v>
      </c>
      <c r="J10934">
        <f t="shared" si="170"/>
        <v>40</v>
      </c>
    </row>
    <row r="10935" spans="1:10" x14ac:dyDescent="0.3">
      <c r="A10935" t="s">
        <v>10714</v>
      </c>
      <c r="C10935" s="18">
        <v>394.47836251243632</v>
      </c>
      <c r="D10935" s="1"/>
      <c r="E10935" s="1">
        <v>15</v>
      </c>
      <c r="F10935" s="1">
        <v>7</v>
      </c>
      <c r="G10935" s="1">
        <v>0</v>
      </c>
      <c r="H10935" s="1">
        <v>8</v>
      </c>
      <c r="I10935" s="15">
        <v>0.46666666666666667</v>
      </c>
      <c r="J10935">
        <f t="shared" si="170"/>
        <v>40</v>
      </c>
    </row>
    <row r="10936" spans="1:10" x14ac:dyDescent="0.3">
      <c r="A10936" t="s">
        <v>10715</v>
      </c>
      <c r="C10936" s="18">
        <v>394.47608926362477</v>
      </c>
      <c r="D10936" s="1"/>
      <c r="E10936" s="1">
        <v>2</v>
      </c>
      <c r="F10936" s="1">
        <v>1</v>
      </c>
      <c r="G10936" s="1">
        <v>0</v>
      </c>
      <c r="H10936" s="1">
        <v>1</v>
      </c>
      <c r="I10936" s="15">
        <v>0.5</v>
      </c>
      <c r="J10936">
        <f t="shared" si="170"/>
        <v>40</v>
      </c>
    </row>
    <row r="10937" spans="1:10" x14ac:dyDescent="0.3">
      <c r="A10937" t="s">
        <v>10716</v>
      </c>
      <c r="C10937" s="18">
        <v>394.47587906252943</v>
      </c>
      <c r="D10937" s="1"/>
      <c r="E10937" s="1">
        <v>3</v>
      </c>
      <c r="F10937" s="1">
        <v>1</v>
      </c>
      <c r="G10937" s="1">
        <v>0</v>
      </c>
      <c r="H10937" s="1">
        <v>2</v>
      </c>
      <c r="I10937" s="15">
        <v>0.33333333333333331</v>
      </c>
      <c r="J10937">
        <f t="shared" si="170"/>
        <v>40</v>
      </c>
    </row>
    <row r="10938" spans="1:10" x14ac:dyDescent="0.3">
      <c r="A10938" t="s">
        <v>10717</v>
      </c>
      <c r="C10938" s="18">
        <v>394.46053116410661</v>
      </c>
      <c r="D10938" s="1"/>
      <c r="E10938" s="1">
        <v>5</v>
      </c>
      <c r="F10938" s="1">
        <v>2</v>
      </c>
      <c r="G10938" s="1">
        <v>0</v>
      </c>
      <c r="H10938" s="1">
        <v>3</v>
      </c>
      <c r="I10938" s="15">
        <v>0.4</v>
      </c>
      <c r="J10938">
        <f t="shared" si="170"/>
        <v>40</v>
      </c>
    </row>
    <row r="10939" spans="1:10" x14ac:dyDescent="0.3">
      <c r="A10939" t="s">
        <v>10719</v>
      </c>
      <c r="C10939" s="18">
        <v>394.4457836283965</v>
      </c>
      <c r="D10939" s="1"/>
      <c r="E10939" s="1">
        <v>3</v>
      </c>
      <c r="F10939" s="1">
        <v>1</v>
      </c>
      <c r="G10939" s="1">
        <v>0</v>
      </c>
      <c r="H10939" s="1">
        <v>2</v>
      </c>
      <c r="I10939" s="15">
        <v>0.33333333333333331</v>
      </c>
      <c r="J10939">
        <f t="shared" si="170"/>
        <v>40</v>
      </c>
    </row>
    <row r="10940" spans="1:10" x14ac:dyDescent="0.3">
      <c r="A10940" t="s">
        <v>10724</v>
      </c>
      <c r="C10940" s="18">
        <v>394.4201103505315</v>
      </c>
      <c r="D10940" s="1"/>
      <c r="E10940" s="1">
        <v>6</v>
      </c>
      <c r="F10940" s="1">
        <v>3</v>
      </c>
      <c r="G10940" s="1">
        <v>0</v>
      </c>
      <c r="H10940" s="1">
        <v>3</v>
      </c>
      <c r="I10940" s="15">
        <v>0.5</v>
      </c>
      <c r="J10940">
        <f t="shared" si="170"/>
        <v>40</v>
      </c>
    </row>
    <row r="10941" spans="1:10" x14ac:dyDescent="0.3">
      <c r="A10941" t="s">
        <v>10725</v>
      </c>
      <c r="C10941" s="18">
        <v>394.41804176453201</v>
      </c>
      <c r="D10941" s="1"/>
      <c r="E10941" s="1">
        <v>8</v>
      </c>
      <c r="F10941" s="1">
        <v>4</v>
      </c>
      <c r="G10941" s="1">
        <v>0</v>
      </c>
      <c r="H10941" s="1">
        <v>4</v>
      </c>
      <c r="I10941" s="15">
        <v>0.5</v>
      </c>
      <c r="J10941">
        <f t="shared" si="170"/>
        <v>40</v>
      </c>
    </row>
    <row r="10942" spans="1:10" x14ac:dyDescent="0.3">
      <c r="A10942" t="s">
        <v>10726</v>
      </c>
      <c r="C10942" s="18">
        <v>394.4128653074257</v>
      </c>
      <c r="D10942" s="1"/>
      <c r="E10942" s="1">
        <v>12</v>
      </c>
      <c r="F10942" s="1">
        <v>5</v>
      </c>
      <c r="G10942" s="1">
        <v>1</v>
      </c>
      <c r="H10942" s="1">
        <v>6</v>
      </c>
      <c r="I10942" s="15">
        <v>0.45833333333333331</v>
      </c>
      <c r="J10942">
        <f t="shared" si="170"/>
        <v>40</v>
      </c>
    </row>
    <row r="10943" spans="1:10" x14ac:dyDescent="0.3">
      <c r="A10943" t="s">
        <v>10727</v>
      </c>
      <c r="C10943" s="18">
        <v>394.40951272130332</v>
      </c>
      <c r="D10943" s="1"/>
      <c r="E10943" s="1">
        <v>5</v>
      </c>
      <c r="F10943" s="1">
        <v>2</v>
      </c>
      <c r="G10943" s="1">
        <v>0</v>
      </c>
      <c r="H10943" s="1">
        <v>3</v>
      </c>
      <c r="I10943" s="15">
        <v>0.4</v>
      </c>
      <c r="J10943">
        <f t="shared" si="170"/>
        <v>40</v>
      </c>
    </row>
    <row r="10944" spans="1:10" x14ac:dyDescent="0.3">
      <c r="A10944" t="s">
        <v>10730</v>
      </c>
      <c r="C10944" s="18">
        <v>394.40477265253736</v>
      </c>
      <c r="D10944" s="1"/>
      <c r="E10944" s="1">
        <v>3</v>
      </c>
      <c r="F10944" s="1">
        <v>2</v>
      </c>
      <c r="G10944" s="1">
        <v>0</v>
      </c>
      <c r="H10944" s="1">
        <v>1</v>
      </c>
      <c r="I10944" s="15">
        <v>0.66666666666666663</v>
      </c>
      <c r="J10944">
        <f t="shared" si="170"/>
        <v>40</v>
      </c>
    </row>
    <row r="10945" spans="1:10" x14ac:dyDescent="0.3">
      <c r="A10945" t="s">
        <v>10733</v>
      </c>
      <c r="C10945" s="18">
        <v>394.38877854826143</v>
      </c>
      <c r="D10945" s="1"/>
      <c r="E10945" s="1">
        <v>5</v>
      </c>
      <c r="F10945" s="1">
        <v>2</v>
      </c>
      <c r="G10945" s="1">
        <v>0</v>
      </c>
      <c r="H10945" s="1">
        <v>3</v>
      </c>
      <c r="I10945" s="15">
        <v>0.4</v>
      </c>
      <c r="J10945">
        <f t="shared" si="170"/>
        <v>40</v>
      </c>
    </row>
    <row r="10946" spans="1:10" x14ac:dyDescent="0.3">
      <c r="A10946" t="s">
        <v>10734</v>
      </c>
      <c r="C10946" s="18">
        <v>394.38708087086945</v>
      </c>
      <c r="D10946" s="1"/>
      <c r="E10946" s="1">
        <v>3</v>
      </c>
      <c r="F10946" s="1">
        <v>1</v>
      </c>
      <c r="G10946" s="1">
        <v>0</v>
      </c>
      <c r="H10946" s="1">
        <v>2</v>
      </c>
      <c r="I10946" s="15">
        <v>0.33333333333333331</v>
      </c>
      <c r="J10946">
        <f t="shared" si="170"/>
        <v>40</v>
      </c>
    </row>
    <row r="10947" spans="1:10" x14ac:dyDescent="0.3">
      <c r="A10947" t="s">
        <v>10599</v>
      </c>
      <c r="C10947" s="18">
        <v>394.384439327954</v>
      </c>
      <c r="D10947" s="1"/>
      <c r="E10947" s="1">
        <v>3</v>
      </c>
      <c r="F10947" s="1">
        <v>1</v>
      </c>
      <c r="G10947" s="1">
        <v>0</v>
      </c>
      <c r="H10947" s="1">
        <v>2</v>
      </c>
      <c r="I10947" s="15">
        <v>0.33333333333333331</v>
      </c>
      <c r="J10947">
        <f t="shared" si="170"/>
        <v>40</v>
      </c>
    </row>
    <row r="10948" spans="1:10" x14ac:dyDescent="0.3">
      <c r="A10948" t="s">
        <v>10754</v>
      </c>
      <c r="C10948" s="18">
        <v>394.38143653410901</v>
      </c>
      <c r="D10948" s="1"/>
      <c r="E10948" s="1">
        <v>3</v>
      </c>
      <c r="F10948" s="1">
        <v>1</v>
      </c>
      <c r="G10948" s="1">
        <v>0</v>
      </c>
      <c r="H10948" s="1">
        <v>2</v>
      </c>
      <c r="I10948" s="15">
        <v>0.33333333333333331</v>
      </c>
      <c r="J10948">
        <f t="shared" ref="J10948:J11011" si="171">IF(E10948&lt;=30,40,20)</f>
        <v>40</v>
      </c>
    </row>
    <row r="10949" spans="1:10" x14ac:dyDescent="0.3">
      <c r="A10949" t="s">
        <v>11059</v>
      </c>
      <c r="C10949" s="18">
        <v>394.37826300804295</v>
      </c>
      <c r="D10949" s="1"/>
      <c r="E10949" s="1">
        <v>8</v>
      </c>
      <c r="F10949" s="1">
        <v>3</v>
      </c>
      <c r="G10949" s="1">
        <v>0</v>
      </c>
      <c r="H10949" s="1">
        <v>5</v>
      </c>
      <c r="I10949" s="15">
        <v>0.375</v>
      </c>
      <c r="J10949">
        <f t="shared" si="171"/>
        <v>40</v>
      </c>
    </row>
    <row r="10950" spans="1:10" x14ac:dyDescent="0.3">
      <c r="A10950" t="s">
        <v>10735</v>
      </c>
      <c r="C10950" s="18">
        <v>394.37787701684738</v>
      </c>
      <c r="D10950" s="1"/>
      <c r="E10950" s="1">
        <v>5</v>
      </c>
      <c r="F10950" s="1">
        <v>2</v>
      </c>
      <c r="G10950" s="1">
        <v>0</v>
      </c>
      <c r="H10950" s="1">
        <v>3</v>
      </c>
      <c r="I10950" s="15">
        <v>0.4</v>
      </c>
      <c r="J10950">
        <f t="shared" si="171"/>
        <v>40</v>
      </c>
    </row>
    <row r="10951" spans="1:10" x14ac:dyDescent="0.3">
      <c r="A10951" t="s">
        <v>10736</v>
      </c>
      <c r="C10951" s="18">
        <v>394.37654816120846</v>
      </c>
      <c r="D10951" s="1"/>
      <c r="E10951" s="1">
        <v>5</v>
      </c>
      <c r="F10951" s="1">
        <v>2</v>
      </c>
      <c r="G10951" s="1">
        <v>0</v>
      </c>
      <c r="H10951" s="1">
        <v>3</v>
      </c>
      <c r="I10951" s="15">
        <v>0.4</v>
      </c>
      <c r="J10951">
        <f t="shared" si="171"/>
        <v>40</v>
      </c>
    </row>
    <row r="10952" spans="1:10" x14ac:dyDescent="0.3">
      <c r="A10952" t="s">
        <v>10738</v>
      </c>
      <c r="C10952" s="18">
        <v>394.35155486849692</v>
      </c>
      <c r="D10952" s="1"/>
      <c r="E10952" s="1">
        <v>13</v>
      </c>
      <c r="F10952" s="1">
        <v>4</v>
      </c>
      <c r="G10952" s="1">
        <v>0</v>
      </c>
      <c r="H10952" s="1">
        <v>9</v>
      </c>
      <c r="I10952" s="15">
        <v>0.30769230769230771</v>
      </c>
      <c r="J10952">
        <f t="shared" si="171"/>
        <v>40</v>
      </c>
    </row>
    <row r="10953" spans="1:10" x14ac:dyDescent="0.3">
      <c r="A10953" t="s">
        <v>10739</v>
      </c>
      <c r="C10953" s="18">
        <v>394.3494766573989</v>
      </c>
      <c r="D10953" s="1"/>
      <c r="E10953" s="1">
        <v>11</v>
      </c>
      <c r="F10953" s="1">
        <v>5</v>
      </c>
      <c r="G10953" s="1">
        <v>0</v>
      </c>
      <c r="H10953" s="1">
        <v>6</v>
      </c>
      <c r="I10953" s="15">
        <v>0.45454545454545453</v>
      </c>
      <c r="J10953">
        <f t="shared" si="171"/>
        <v>40</v>
      </c>
    </row>
    <row r="10954" spans="1:10" x14ac:dyDescent="0.3">
      <c r="A10954" t="s">
        <v>10740</v>
      </c>
      <c r="C10954" s="18">
        <v>394.34841422734183</v>
      </c>
      <c r="D10954" s="1"/>
      <c r="E10954" s="1">
        <v>15</v>
      </c>
      <c r="F10954" s="1">
        <v>6</v>
      </c>
      <c r="G10954" s="1">
        <v>2</v>
      </c>
      <c r="H10954" s="1">
        <v>7</v>
      </c>
      <c r="I10954" s="15">
        <v>0.46666666666666667</v>
      </c>
      <c r="J10954">
        <f t="shared" si="171"/>
        <v>40</v>
      </c>
    </row>
    <row r="10955" spans="1:10" x14ac:dyDescent="0.3">
      <c r="A10955" t="s">
        <v>10741</v>
      </c>
      <c r="C10955" s="18">
        <v>394.33168284969628</v>
      </c>
      <c r="D10955" s="1"/>
      <c r="E10955" s="1">
        <v>3</v>
      </c>
      <c r="F10955" s="1">
        <v>1</v>
      </c>
      <c r="G10955" s="1">
        <v>0</v>
      </c>
      <c r="H10955" s="1">
        <v>2</v>
      </c>
      <c r="I10955" s="15">
        <v>0.33333333333333331</v>
      </c>
      <c r="J10955">
        <f t="shared" si="171"/>
        <v>40</v>
      </c>
    </row>
    <row r="10956" spans="1:10" x14ac:dyDescent="0.3">
      <c r="A10956" t="s">
        <v>10917</v>
      </c>
      <c r="C10956" s="18">
        <v>394.32165655882022</v>
      </c>
      <c r="D10956" s="1"/>
      <c r="E10956" s="1">
        <v>25</v>
      </c>
      <c r="F10956" s="1">
        <v>12</v>
      </c>
      <c r="G10956" s="1">
        <v>0</v>
      </c>
      <c r="H10956" s="1">
        <v>13</v>
      </c>
      <c r="I10956" s="15">
        <v>0.48</v>
      </c>
      <c r="J10956">
        <f t="shared" si="171"/>
        <v>40</v>
      </c>
    </row>
    <row r="10957" spans="1:10" x14ac:dyDescent="0.3">
      <c r="A10957" t="s">
        <v>10742</v>
      </c>
      <c r="C10957" s="18">
        <v>394.30915605056032</v>
      </c>
      <c r="D10957" s="1"/>
      <c r="E10957" s="1">
        <v>23</v>
      </c>
      <c r="F10957" s="1">
        <v>10</v>
      </c>
      <c r="G10957" s="1">
        <v>0</v>
      </c>
      <c r="H10957" s="1">
        <v>13</v>
      </c>
      <c r="I10957" s="15">
        <v>0.43478260869565216</v>
      </c>
      <c r="J10957">
        <f t="shared" si="171"/>
        <v>40</v>
      </c>
    </row>
    <row r="10958" spans="1:10" x14ac:dyDescent="0.3">
      <c r="A10958" t="s">
        <v>10743</v>
      </c>
      <c r="C10958" s="18">
        <v>394.30039909482178</v>
      </c>
      <c r="D10958" s="1"/>
      <c r="E10958" s="1">
        <v>5</v>
      </c>
      <c r="F10958" s="1">
        <v>2</v>
      </c>
      <c r="G10958" s="1">
        <v>0</v>
      </c>
      <c r="H10958" s="1">
        <v>3</v>
      </c>
      <c r="I10958" s="15">
        <v>0.4</v>
      </c>
      <c r="J10958">
        <f t="shared" si="171"/>
        <v>40</v>
      </c>
    </row>
    <row r="10959" spans="1:10" x14ac:dyDescent="0.3">
      <c r="A10959" t="s">
        <v>10744</v>
      </c>
      <c r="C10959" s="18">
        <v>394.29799095618193</v>
      </c>
      <c r="D10959" s="1"/>
      <c r="E10959" s="1">
        <v>5</v>
      </c>
      <c r="F10959" s="1">
        <v>2</v>
      </c>
      <c r="G10959" s="1">
        <v>0</v>
      </c>
      <c r="H10959" s="1">
        <v>3</v>
      </c>
      <c r="I10959" s="15">
        <v>0.4</v>
      </c>
      <c r="J10959">
        <f t="shared" si="171"/>
        <v>40</v>
      </c>
    </row>
    <row r="10960" spans="1:10" x14ac:dyDescent="0.3">
      <c r="A10960" t="s">
        <v>10745</v>
      </c>
      <c r="C10960" s="18">
        <v>394.29574260605068</v>
      </c>
      <c r="D10960" s="1"/>
      <c r="E10960" s="1">
        <v>3</v>
      </c>
      <c r="F10960" s="1">
        <v>1</v>
      </c>
      <c r="G10960" s="1">
        <v>0</v>
      </c>
      <c r="H10960" s="1">
        <v>2</v>
      </c>
      <c r="I10960" s="15">
        <v>0.33333333333333331</v>
      </c>
      <c r="J10960">
        <f t="shared" si="171"/>
        <v>40</v>
      </c>
    </row>
    <row r="10961" spans="1:10" x14ac:dyDescent="0.3">
      <c r="A10961" t="s">
        <v>10746</v>
      </c>
      <c r="C10961" s="18">
        <v>394.29523470475647</v>
      </c>
      <c r="D10961" s="1"/>
      <c r="E10961" s="1">
        <v>5</v>
      </c>
      <c r="F10961" s="1">
        <v>2</v>
      </c>
      <c r="G10961" s="1">
        <v>0</v>
      </c>
      <c r="H10961" s="1">
        <v>3</v>
      </c>
      <c r="I10961" s="15">
        <v>0.4</v>
      </c>
      <c r="J10961">
        <f t="shared" si="171"/>
        <v>40</v>
      </c>
    </row>
    <row r="10962" spans="1:10" x14ac:dyDescent="0.3">
      <c r="A10962" t="s">
        <v>10748</v>
      </c>
      <c r="C10962" s="18">
        <v>394.28925198531238</v>
      </c>
      <c r="D10962" s="1"/>
      <c r="E10962" s="1">
        <v>3</v>
      </c>
      <c r="F10962" s="1">
        <v>1</v>
      </c>
      <c r="G10962" s="1">
        <v>0</v>
      </c>
      <c r="H10962" s="1">
        <v>2</v>
      </c>
      <c r="I10962" s="15">
        <v>0.33333333333333331</v>
      </c>
      <c r="J10962">
        <f t="shared" si="171"/>
        <v>40</v>
      </c>
    </row>
    <row r="10963" spans="1:10" x14ac:dyDescent="0.3">
      <c r="A10963" t="s">
        <v>10749</v>
      </c>
      <c r="C10963" s="18">
        <v>394.2864165901625</v>
      </c>
      <c r="D10963" s="1"/>
      <c r="E10963" s="1">
        <v>3</v>
      </c>
      <c r="F10963" s="1">
        <v>1</v>
      </c>
      <c r="G10963" s="1">
        <v>0</v>
      </c>
      <c r="H10963" s="1">
        <v>2</v>
      </c>
      <c r="I10963" s="15">
        <v>0.33333333333333331</v>
      </c>
      <c r="J10963">
        <f t="shared" si="171"/>
        <v>40</v>
      </c>
    </row>
    <row r="10964" spans="1:10" x14ac:dyDescent="0.3">
      <c r="A10964" t="s">
        <v>10751</v>
      </c>
      <c r="C10964" s="18">
        <v>394.26930811801412</v>
      </c>
      <c r="D10964" s="1"/>
      <c r="E10964" s="1">
        <v>6</v>
      </c>
      <c r="F10964" s="1">
        <v>3</v>
      </c>
      <c r="G10964" s="1">
        <v>0</v>
      </c>
      <c r="H10964" s="1">
        <v>3</v>
      </c>
      <c r="I10964" s="15">
        <v>0.5</v>
      </c>
      <c r="J10964">
        <f t="shared" si="171"/>
        <v>40</v>
      </c>
    </row>
    <row r="10965" spans="1:10" x14ac:dyDescent="0.3">
      <c r="A10965" t="s">
        <v>10752</v>
      </c>
      <c r="C10965" s="18">
        <v>394.26019023253212</v>
      </c>
      <c r="D10965" s="1"/>
      <c r="E10965" s="1">
        <v>5</v>
      </c>
      <c r="F10965" s="1">
        <v>2</v>
      </c>
      <c r="G10965" s="1">
        <v>0</v>
      </c>
      <c r="H10965" s="1">
        <v>3</v>
      </c>
      <c r="I10965" s="15">
        <v>0.4</v>
      </c>
      <c r="J10965">
        <f t="shared" si="171"/>
        <v>40</v>
      </c>
    </row>
    <row r="10966" spans="1:10" x14ac:dyDescent="0.3">
      <c r="A10966" t="s">
        <v>10765</v>
      </c>
      <c r="C10966" s="18">
        <v>394.24316573416343</v>
      </c>
      <c r="D10966" s="1"/>
      <c r="E10966" s="1">
        <v>20</v>
      </c>
      <c r="F10966" s="1">
        <v>9</v>
      </c>
      <c r="G10966" s="1">
        <v>0</v>
      </c>
      <c r="H10966" s="1">
        <v>11</v>
      </c>
      <c r="I10966" s="15">
        <v>0.45</v>
      </c>
      <c r="J10966">
        <f t="shared" si="171"/>
        <v>40</v>
      </c>
    </row>
    <row r="10967" spans="1:10" x14ac:dyDescent="0.3">
      <c r="A10967" t="s">
        <v>10753</v>
      </c>
      <c r="C10967" s="18">
        <v>394.23990866216621</v>
      </c>
      <c r="D10967" s="1"/>
      <c r="E10967" s="1">
        <v>3</v>
      </c>
      <c r="F10967" s="1">
        <v>1</v>
      </c>
      <c r="G10967" s="1">
        <v>0</v>
      </c>
      <c r="H10967" s="1">
        <v>2</v>
      </c>
      <c r="I10967" s="15">
        <v>0.33333333333333331</v>
      </c>
      <c r="J10967">
        <f t="shared" si="171"/>
        <v>40</v>
      </c>
    </row>
    <row r="10968" spans="1:10" x14ac:dyDescent="0.3">
      <c r="A10968" t="s">
        <v>10756</v>
      </c>
      <c r="C10968" s="18">
        <v>394.2134411191746</v>
      </c>
      <c r="D10968" s="1"/>
      <c r="E10968" s="1">
        <v>3</v>
      </c>
      <c r="F10968" s="1">
        <v>1</v>
      </c>
      <c r="G10968" s="1">
        <v>0</v>
      </c>
      <c r="H10968" s="1">
        <v>2</v>
      </c>
      <c r="I10968" s="15">
        <v>0.33333333333333331</v>
      </c>
      <c r="J10968">
        <f t="shared" si="171"/>
        <v>40</v>
      </c>
    </row>
    <row r="10969" spans="1:10" x14ac:dyDescent="0.3">
      <c r="A10969" t="s">
        <v>10757</v>
      </c>
      <c r="C10969" s="18">
        <v>394.21120879818102</v>
      </c>
      <c r="D10969" s="1"/>
      <c r="E10969" s="1">
        <v>5</v>
      </c>
      <c r="F10969" s="1">
        <v>2</v>
      </c>
      <c r="G10969" s="1">
        <v>0</v>
      </c>
      <c r="H10969" s="1">
        <v>3</v>
      </c>
      <c r="I10969" s="15">
        <v>0.4</v>
      </c>
      <c r="J10969">
        <f t="shared" si="171"/>
        <v>40</v>
      </c>
    </row>
    <row r="10970" spans="1:10" x14ac:dyDescent="0.3">
      <c r="A10970" t="s">
        <v>11358</v>
      </c>
      <c r="C10970" s="18">
        <v>394.21031199455734</v>
      </c>
      <c r="D10970" s="1"/>
      <c r="E10970" s="1">
        <v>3</v>
      </c>
      <c r="F10970" s="1">
        <v>1</v>
      </c>
      <c r="G10970" s="1">
        <v>0</v>
      </c>
      <c r="H10970" s="1">
        <v>2</v>
      </c>
      <c r="I10970" s="15">
        <v>0.33333333333333331</v>
      </c>
      <c r="J10970">
        <f t="shared" si="171"/>
        <v>40</v>
      </c>
    </row>
    <row r="10971" spans="1:10" x14ac:dyDescent="0.3">
      <c r="A10971" t="s">
        <v>10758</v>
      </c>
      <c r="C10971" s="18">
        <v>394.20436017511753</v>
      </c>
      <c r="D10971" s="1"/>
      <c r="E10971" s="1">
        <v>3</v>
      </c>
      <c r="F10971" s="1">
        <v>1</v>
      </c>
      <c r="G10971" s="1">
        <v>0</v>
      </c>
      <c r="H10971" s="1">
        <v>2</v>
      </c>
      <c r="I10971" s="15">
        <v>0.33333333333333331</v>
      </c>
      <c r="J10971">
        <f t="shared" si="171"/>
        <v>40</v>
      </c>
    </row>
    <row r="10972" spans="1:10" x14ac:dyDescent="0.3">
      <c r="A10972" t="s">
        <v>10759</v>
      </c>
      <c r="C10972" s="18">
        <v>394.20144750514623</v>
      </c>
      <c r="D10972" s="1"/>
      <c r="E10972" s="1">
        <v>3</v>
      </c>
      <c r="F10972" s="1">
        <v>1</v>
      </c>
      <c r="G10972" s="1">
        <v>0</v>
      </c>
      <c r="H10972" s="1">
        <v>2</v>
      </c>
      <c r="I10972" s="15">
        <v>0.33333333333333331</v>
      </c>
      <c r="J10972">
        <f t="shared" si="171"/>
        <v>40</v>
      </c>
    </row>
    <row r="10973" spans="1:10" x14ac:dyDescent="0.3">
      <c r="A10973" t="s">
        <v>10760</v>
      </c>
      <c r="C10973" s="18">
        <v>394.20085501998591</v>
      </c>
      <c r="D10973" s="1"/>
      <c r="E10973" s="1">
        <v>30</v>
      </c>
      <c r="F10973" s="1">
        <v>10</v>
      </c>
      <c r="G10973" s="1">
        <v>2</v>
      </c>
      <c r="H10973" s="1">
        <v>18</v>
      </c>
      <c r="I10973" s="15">
        <v>0.36666666666666664</v>
      </c>
      <c r="J10973">
        <f t="shared" si="171"/>
        <v>40</v>
      </c>
    </row>
    <row r="10974" spans="1:10" x14ac:dyDescent="0.3">
      <c r="A10974" t="s">
        <v>10761</v>
      </c>
      <c r="C10974" s="18">
        <v>394.19741403743785</v>
      </c>
      <c r="D10974" s="1"/>
      <c r="E10974" s="1">
        <v>10</v>
      </c>
      <c r="F10974" s="1">
        <v>4</v>
      </c>
      <c r="G10974" s="1">
        <v>1</v>
      </c>
      <c r="H10974" s="1">
        <v>5</v>
      </c>
      <c r="I10974" s="15">
        <v>0.45</v>
      </c>
      <c r="J10974">
        <f t="shared" si="171"/>
        <v>40</v>
      </c>
    </row>
    <row r="10975" spans="1:10" x14ac:dyDescent="0.3">
      <c r="A10975" t="s">
        <v>4957</v>
      </c>
      <c r="C10975" s="18">
        <v>394.19686295496541</v>
      </c>
      <c r="D10975" s="1"/>
      <c r="E10975" s="1">
        <v>11</v>
      </c>
      <c r="F10975" s="1">
        <v>5</v>
      </c>
      <c r="G10975" s="1">
        <v>0</v>
      </c>
      <c r="H10975" s="1">
        <v>6</v>
      </c>
      <c r="I10975" s="15">
        <v>0.45454545454545453</v>
      </c>
      <c r="J10975">
        <f t="shared" si="171"/>
        <v>40</v>
      </c>
    </row>
    <row r="10976" spans="1:10" x14ac:dyDescent="0.3">
      <c r="A10976" t="s">
        <v>10576</v>
      </c>
      <c r="C10976" s="18">
        <v>394.18587014028009</v>
      </c>
      <c r="D10976" s="1"/>
      <c r="E10976" s="1">
        <v>7</v>
      </c>
      <c r="F10976" s="1">
        <v>3</v>
      </c>
      <c r="G10976" s="1">
        <v>0</v>
      </c>
      <c r="H10976" s="1">
        <v>4</v>
      </c>
      <c r="I10976" s="15">
        <v>0.42857142857142855</v>
      </c>
      <c r="J10976">
        <f t="shared" si="171"/>
        <v>40</v>
      </c>
    </row>
    <row r="10977" spans="1:10" x14ac:dyDescent="0.3">
      <c r="A10977" t="s">
        <v>10762</v>
      </c>
      <c r="C10977" s="18">
        <v>394.1768020303939</v>
      </c>
      <c r="D10977" s="1"/>
      <c r="E10977" s="1">
        <v>5</v>
      </c>
      <c r="F10977" s="1">
        <v>2</v>
      </c>
      <c r="G10977" s="1">
        <v>0</v>
      </c>
      <c r="H10977" s="1">
        <v>3</v>
      </c>
      <c r="I10977" s="15">
        <v>0.4</v>
      </c>
      <c r="J10977">
        <f t="shared" si="171"/>
        <v>40</v>
      </c>
    </row>
    <row r="10978" spans="1:10" x14ac:dyDescent="0.3">
      <c r="A10978" t="s">
        <v>10763</v>
      </c>
      <c r="C10978" s="18">
        <v>394.175792114947</v>
      </c>
      <c r="D10978" s="1"/>
      <c r="E10978" s="1">
        <v>11</v>
      </c>
      <c r="F10978" s="1">
        <v>5</v>
      </c>
      <c r="G10978" s="1">
        <v>0</v>
      </c>
      <c r="H10978" s="1">
        <v>6</v>
      </c>
      <c r="I10978" s="15">
        <v>0.45454545454545453</v>
      </c>
      <c r="J10978">
        <f t="shared" si="171"/>
        <v>40</v>
      </c>
    </row>
    <row r="10979" spans="1:10" x14ac:dyDescent="0.3">
      <c r="A10979" t="s">
        <v>10764</v>
      </c>
      <c r="C10979" s="18">
        <v>394.17522445424578</v>
      </c>
      <c r="D10979" s="1"/>
      <c r="E10979" s="1">
        <v>3</v>
      </c>
      <c r="F10979" s="1">
        <v>1</v>
      </c>
      <c r="G10979" s="1">
        <v>0</v>
      </c>
      <c r="H10979" s="1">
        <v>2</v>
      </c>
      <c r="I10979" s="15">
        <v>0.33333333333333331</v>
      </c>
      <c r="J10979">
        <f t="shared" si="171"/>
        <v>40</v>
      </c>
    </row>
    <row r="10980" spans="1:10" x14ac:dyDescent="0.3">
      <c r="A10980" t="s">
        <v>10848</v>
      </c>
      <c r="C10980" s="18">
        <v>394.16945822742775</v>
      </c>
      <c r="D10980" s="1"/>
      <c r="E10980" s="1">
        <v>3</v>
      </c>
      <c r="F10980" s="1">
        <v>1</v>
      </c>
      <c r="G10980" s="1">
        <v>0</v>
      </c>
      <c r="H10980" s="1">
        <v>2</v>
      </c>
      <c r="I10980" s="15">
        <v>0.33333333333333331</v>
      </c>
      <c r="J10980">
        <f t="shared" si="171"/>
        <v>40</v>
      </c>
    </row>
    <row r="10981" spans="1:10" x14ac:dyDescent="0.3">
      <c r="A10981" t="s">
        <v>10766</v>
      </c>
      <c r="C10981" s="18">
        <v>394.15865370747264</v>
      </c>
      <c r="D10981" s="1"/>
      <c r="E10981" s="1">
        <v>8</v>
      </c>
      <c r="F10981" s="1">
        <v>3</v>
      </c>
      <c r="G10981" s="1">
        <v>1</v>
      </c>
      <c r="H10981" s="1">
        <v>4</v>
      </c>
      <c r="I10981" s="15">
        <v>0.4375</v>
      </c>
      <c r="J10981">
        <f t="shared" si="171"/>
        <v>40</v>
      </c>
    </row>
    <row r="10982" spans="1:10" x14ac:dyDescent="0.3">
      <c r="A10982" t="s">
        <v>10767</v>
      </c>
      <c r="C10982" s="18">
        <v>394.15835579291922</v>
      </c>
      <c r="D10982" s="1"/>
      <c r="E10982" s="1">
        <v>31</v>
      </c>
      <c r="F10982" s="1">
        <v>14</v>
      </c>
      <c r="G10982" s="1">
        <v>3</v>
      </c>
      <c r="H10982" s="1">
        <v>14</v>
      </c>
      <c r="I10982" s="15">
        <v>0.5</v>
      </c>
      <c r="J10982">
        <f t="shared" si="171"/>
        <v>20</v>
      </c>
    </row>
    <row r="10983" spans="1:10" x14ac:dyDescent="0.3">
      <c r="A10983" t="s">
        <v>12014</v>
      </c>
      <c r="C10983" s="18">
        <v>394.15361849617682</v>
      </c>
      <c r="D10983" s="1"/>
      <c r="E10983" s="1">
        <v>3</v>
      </c>
      <c r="F10983" s="1">
        <v>1</v>
      </c>
      <c r="G10983" s="1">
        <v>0</v>
      </c>
      <c r="H10983" s="1">
        <v>2</v>
      </c>
      <c r="I10983" s="15">
        <v>0.33333333333333331</v>
      </c>
      <c r="J10983">
        <f t="shared" si="171"/>
        <v>40</v>
      </c>
    </row>
    <row r="10984" spans="1:10" x14ac:dyDescent="0.3">
      <c r="A10984" t="s">
        <v>10928</v>
      </c>
      <c r="C10984" s="18">
        <v>394.15251315142808</v>
      </c>
      <c r="D10984" s="1"/>
      <c r="E10984" s="1">
        <v>77</v>
      </c>
      <c r="F10984" s="1">
        <v>37</v>
      </c>
      <c r="G10984" s="1">
        <v>3</v>
      </c>
      <c r="H10984" s="1">
        <v>37</v>
      </c>
      <c r="I10984" s="15">
        <v>0.5</v>
      </c>
      <c r="J10984">
        <f t="shared" si="171"/>
        <v>20</v>
      </c>
    </row>
    <row r="10985" spans="1:10" x14ac:dyDescent="0.3">
      <c r="A10985" t="s">
        <v>10768</v>
      </c>
      <c r="C10985" s="18">
        <v>394.15205619371477</v>
      </c>
      <c r="D10985" s="1"/>
      <c r="E10985" s="1">
        <v>2</v>
      </c>
      <c r="F10985" s="1">
        <v>1</v>
      </c>
      <c r="G10985" s="1">
        <v>0</v>
      </c>
      <c r="H10985" s="1">
        <v>1</v>
      </c>
      <c r="I10985" s="15">
        <v>0.5</v>
      </c>
      <c r="J10985">
        <f t="shared" si="171"/>
        <v>40</v>
      </c>
    </row>
    <row r="10986" spans="1:10" x14ac:dyDescent="0.3">
      <c r="A10986" t="s">
        <v>10769</v>
      </c>
      <c r="C10986" s="18">
        <v>394.15100177672605</v>
      </c>
      <c r="D10986" s="1"/>
      <c r="E10986" s="1">
        <v>3</v>
      </c>
      <c r="F10986" s="1">
        <v>1</v>
      </c>
      <c r="G10986" s="1">
        <v>0</v>
      </c>
      <c r="H10986" s="1">
        <v>2</v>
      </c>
      <c r="I10986" s="15">
        <v>0.33333333333333331</v>
      </c>
      <c r="J10986">
        <f t="shared" si="171"/>
        <v>40</v>
      </c>
    </row>
    <row r="10987" spans="1:10" x14ac:dyDescent="0.3">
      <c r="A10987" t="s">
        <v>15616</v>
      </c>
      <c r="C10987" s="18">
        <v>394.14710436647295</v>
      </c>
      <c r="D10987" s="1"/>
      <c r="E10987" s="1">
        <v>32</v>
      </c>
      <c r="F10987" s="1">
        <v>14</v>
      </c>
      <c r="G10987" s="1">
        <v>4</v>
      </c>
      <c r="H10987" s="1">
        <v>14</v>
      </c>
      <c r="I10987" s="15">
        <v>0.5</v>
      </c>
      <c r="J10987">
        <f t="shared" si="171"/>
        <v>20</v>
      </c>
    </row>
    <row r="10988" spans="1:10" x14ac:dyDescent="0.3">
      <c r="A10988" t="s">
        <v>10770</v>
      </c>
      <c r="C10988" s="18">
        <v>394.13993942532795</v>
      </c>
      <c r="D10988" s="1"/>
      <c r="E10988" s="1">
        <v>3</v>
      </c>
      <c r="F10988" s="1">
        <v>1</v>
      </c>
      <c r="G10988" s="1">
        <v>0</v>
      </c>
      <c r="H10988" s="1">
        <v>2</v>
      </c>
      <c r="I10988" s="15">
        <v>0.33333333333333331</v>
      </c>
      <c r="J10988">
        <f t="shared" si="171"/>
        <v>40</v>
      </c>
    </row>
    <row r="10989" spans="1:10" x14ac:dyDescent="0.3">
      <c r="A10989" t="s">
        <v>10771</v>
      </c>
      <c r="C10989" s="18">
        <v>394.13789096838468</v>
      </c>
      <c r="D10989" s="1"/>
      <c r="E10989" s="1">
        <v>1</v>
      </c>
      <c r="F10989" s="1">
        <v>0</v>
      </c>
      <c r="G10989" s="1">
        <v>0</v>
      </c>
      <c r="H10989" s="1">
        <v>1</v>
      </c>
      <c r="I10989" s="15">
        <v>0</v>
      </c>
      <c r="J10989">
        <f t="shared" si="171"/>
        <v>40</v>
      </c>
    </row>
    <row r="10990" spans="1:10" x14ac:dyDescent="0.3">
      <c r="A10990" t="s">
        <v>9069</v>
      </c>
      <c r="C10990" s="18">
        <v>394.13657782663381</v>
      </c>
      <c r="D10990" s="1"/>
      <c r="E10990" s="1">
        <v>9</v>
      </c>
      <c r="F10990" s="1">
        <v>4</v>
      </c>
      <c r="G10990" s="1">
        <v>0</v>
      </c>
      <c r="H10990" s="1">
        <v>5</v>
      </c>
      <c r="I10990" s="15">
        <v>0.44444444444444442</v>
      </c>
      <c r="J10990">
        <f t="shared" si="171"/>
        <v>40</v>
      </c>
    </row>
    <row r="10991" spans="1:10" x14ac:dyDescent="0.3">
      <c r="A10991" t="s">
        <v>10772</v>
      </c>
      <c r="C10991" s="18">
        <v>394.13586557465834</v>
      </c>
      <c r="D10991" s="1"/>
      <c r="E10991" s="1">
        <v>3</v>
      </c>
      <c r="F10991" s="1">
        <v>1</v>
      </c>
      <c r="G10991" s="1">
        <v>0</v>
      </c>
      <c r="H10991" s="1">
        <v>2</v>
      </c>
      <c r="I10991" s="15">
        <v>0.33333333333333331</v>
      </c>
      <c r="J10991">
        <f t="shared" si="171"/>
        <v>40</v>
      </c>
    </row>
    <row r="10992" spans="1:10" x14ac:dyDescent="0.3">
      <c r="A10992" t="s">
        <v>10729</v>
      </c>
      <c r="C10992" s="18">
        <v>394.13511218882167</v>
      </c>
      <c r="D10992" s="1"/>
      <c r="E10992" s="1">
        <v>79</v>
      </c>
      <c r="F10992" s="1">
        <v>34</v>
      </c>
      <c r="G10992" s="1">
        <v>1</v>
      </c>
      <c r="H10992" s="1">
        <v>44</v>
      </c>
      <c r="I10992" s="15">
        <v>0.43670886075949367</v>
      </c>
      <c r="J10992">
        <f t="shared" si="171"/>
        <v>20</v>
      </c>
    </row>
    <row r="10993" spans="1:10" x14ac:dyDescent="0.3">
      <c r="A10993" t="s">
        <v>10773</v>
      </c>
      <c r="C10993" s="18">
        <v>394.13223267175613</v>
      </c>
      <c r="D10993" s="1"/>
      <c r="E10993" s="1">
        <v>10</v>
      </c>
      <c r="F10993" s="1">
        <v>4</v>
      </c>
      <c r="G10993" s="1">
        <v>1</v>
      </c>
      <c r="H10993" s="1">
        <v>5</v>
      </c>
      <c r="I10993" s="15">
        <v>0.45</v>
      </c>
      <c r="J10993">
        <f t="shared" si="171"/>
        <v>40</v>
      </c>
    </row>
    <row r="10994" spans="1:10" x14ac:dyDescent="0.3">
      <c r="A10994" t="s">
        <v>10774</v>
      </c>
      <c r="C10994" s="18">
        <v>394.13120967554897</v>
      </c>
      <c r="D10994" s="1"/>
      <c r="E10994" s="1">
        <v>29</v>
      </c>
      <c r="F10994" s="1">
        <v>12</v>
      </c>
      <c r="G10994" s="1">
        <v>1</v>
      </c>
      <c r="H10994" s="1">
        <v>16</v>
      </c>
      <c r="I10994" s="15">
        <v>0.43103448275862066</v>
      </c>
      <c r="J10994">
        <f t="shared" si="171"/>
        <v>40</v>
      </c>
    </row>
    <row r="10995" spans="1:10" x14ac:dyDescent="0.3">
      <c r="A10995" t="s">
        <v>10775</v>
      </c>
      <c r="C10995" s="18">
        <v>394.13045673655245</v>
      </c>
      <c r="D10995" s="1"/>
      <c r="E10995" s="1">
        <v>3</v>
      </c>
      <c r="F10995" s="1">
        <v>1</v>
      </c>
      <c r="G10995" s="1">
        <v>0</v>
      </c>
      <c r="H10995" s="1">
        <v>2</v>
      </c>
      <c r="I10995" s="15">
        <v>0.33333333333333331</v>
      </c>
      <c r="J10995">
        <f t="shared" si="171"/>
        <v>40</v>
      </c>
    </row>
    <row r="10996" spans="1:10" x14ac:dyDescent="0.3">
      <c r="A10996" t="s">
        <v>10792</v>
      </c>
      <c r="C10996" s="18">
        <v>394.12749951129609</v>
      </c>
      <c r="D10996" s="1"/>
      <c r="E10996" s="1">
        <v>3</v>
      </c>
      <c r="F10996" s="1">
        <v>1</v>
      </c>
      <c r="G10996" s="1">
        <v>0</v>
      </c>
      <c r="H10996" s="1">
        <v>2</v>
      </c>
      <c r="I10996" s="15">
        <v>0.33333333333333331</v>
      </c>
      <c r="J10996">
        <f t="shared" si="171"/>
        <v>40</v>
      </c>
    </row>
    <row r="10997" spans="1:10" x14ac:dyDescent="0.3">
      <c r="A10997" t="s">
        <v>10776</v>
      </c>
      <c r="C10997" s="18">
        <v>394.12358108295388</v>
      </c>
      <c r="D10997" s="1"/>
      <c r="E10997" s="1">
        <v>10</v>
      </c>
      <c r="F10997" s="1">
        <v>4</v>
      </c>
      <c r="G10997" s="1">
        <v>1</v>
      </c>
      <c r="H10997" s="1">
        <v>5</v>
      </c>
      <c r="I10997" s="15">
        <v>0.45</v>
      </c>
      <c r="J10997">
        <f t="shared" si="171"/>
        <v>40</v>
      </c>
    </row>
    <row r="10998" spans="1:10" x14ac:dyDescent="0.3">
      <c r="A10998" t="s">
        <v>10777</v>
      </c>
      <c r="C10998" s="18">
        <v>394.12000471832226</v>
      </c>
      <c r="D10998" s="1"/>
      <c r="E10998" s="1">
        <v>6</v>
      </c>
      <c r="F10998" s="1">
        <v>2</v>
      </c>
      <c r="G10998" s="1">
        <v>1</v>
      </c>
      <c r="H10998" s="1">
        <v>3</v>
      </c>
      <c r="I10998" s="15">
        <v>0.41666666666666669</v>
      </c>
      <c r="J10998">
        <f t="shared" si="171"/>
        <v>40</v>
      </c>
    </row>
    <row r="10999" spans="1:10" x14ac:dyDescent="0.3">
      <c r="A10999" t="s">
        <v>10778</v>
      </c>
      <c r="C10999" s="18">
        <v>394.11339700296639</v>
      </c>
      <c r="D10999" s="1"/>
      <c r="E10999" s="1">
        <v>3</v>
      </c>
      <c r="F10999" s="1">
        <v>1</v>
      </c>
      <c r="G10999" s="1">
        <v>0</v>
      </c>
      <c r="H10999" s="1">
        <v>2</v>
      </c>
      <c r="I10999" s="15">
        <v>0.33333333333333331</v>
      </c>
      <c r="J10999">
        <f t="shared" si="171"/>
        <v>40</v>
      </c>
    </row>
    <row r="11000" spans="1:10" x14ac:dyDescent="0.3">
      <c r="A11000" t="s">
        <v>14781</v>
      </c>
      <c r="C11000" s="18">
        <v>394.10879242091227</v>
      </c>
      <c r="D11000" s="1"/>
      <c r="E11000" s="1">
        <v>8</v>
      </c>
      <c r="F11000" s="1">
        <v>4</v>
      </c>
      <c r="G11000" s="1">
        <v>0</v>
      </c>
      <c r="H11000" s="1">
        <v>4</v>
      </c>
      <c r="I11000" s="15">
        <v>0.5</v>
      </c>
      <c r="J11000">
        <f t="shared" si="171"/>
        <v>40</v>
      </c>
    </row>
    <row r="11001" spans="1:10" x14ac:dyDescent="0.3">
      <c r="A11001" t="s">
        <v>10779</v>
      </c>
      <c r="C11001" s="18">
        <v>394.10170813986917</v>
      </c>
      <c r="D11001" s="1"/>
      <c r="E11001" s="1">
        <v>5</v>
      </c>
      <c r="F11001" s="1">
        <v>2</v>
      </c>
      <c r="G11001" s="1">
        <v>0</v>
      </c>
      <c r="H11001" s="1">
        <v>3</v>
      </c>
      <c r="I11001" s="15">
        <v>0.4</v>
      </c>
      <c r="J11001">
        <f t="shared" si="171"/>
        <v>40</v>
      </c>
    </row>
    <row r="11002" spans="1:10" x14ac:dyDescent="0.3">
      <c r="A11002" t="s">
        <v>10780</v>
      </c>
      <c r="C11002" s="18">
        <v>394.09925186291701</v>
      </c>
      <c r="D11002" s="1"/>
      <c r="E11002" s="1">
        <v>3</v>
      </c>
      <c r="F11002" s="1">
        <v>1</v>
      </c>
      <c r="G11002" s="1">
        <v>0</v>
      </c>
      <c r="H11002" s="1">
        <v>2</v>
      </c>
      <c r="I11002" s="15">
        <v>0.33333333333333331</v>
      </c>
      <c r="J11002">
        <f t="shared" si="171"/>
        <v>40</v>
      </c>
    </row>
    <row r="11003" spans="1:10" x14ac:dyDescent="0.3">
      <c r="A11003" t="s">
        <v>11002</v>
      </c>
      <c r="C11003" s="18">
        <v>394.09849904447208</v>
      </c>
      <c r="D11003" s="1"/>
      <c r="E11003" s="1">
        <v>5</v>
      </c>
      <c r="F11003" s="1">
        <v>2</v>
      </c>
      <c r="G11003" s="1">
        <v>0</v>
      </c>
      <c r="H11003" s="1">
        <v>3</v>
      </c>
      <c r="I11003" s="15">
        <v>0.4</v>
      </c>
      <c r="J11003">
        <f t="shared" si="171"/>
        <v>40</v>
      </c>
    </row>
    <row r="11004" spans="1:10" x14ac:dyDescent="0.3">
      <c r="A11004" t="s">
        <v>10781</v>
      </c>
      <c r="C11004" s="18">
        <v>394.09547899511773</v>
      </c>
      <c r="D11004" s="1"/>
      <c r="E11004" s="1">
        <v>18</v>
      </c>
      <c r="F11004" s="1">
        <v>8</v>
      </c>
      <c r="G11004" s="1">
        <v>2</v>
      </c>
      <c r="H11004" s="1">
        <v>8</v>
      </c>
      <c r="I11004" s="15">
        <v>0.5</v>
      </c>
      <c r="J11004">
        <f t="shared" si="171"/>
        <v>40</v>
      </c>
    </row>
    <row r="11005" spans="1:10" x14ac:dyDescent="0.3">
      <c r="A11005" t="s">
        <v>11097</v>
      </c>
      <c r="C11005" s="18">
        <v>394.09210542196837</v>
      </c>
      <c r="D11005" s="1"/>
      <c r="E11005" s="1">
        <v>10</v>
      </c>
      <c r="F11005" s="1">
        <v>5</v>
      </c>
      <c r="G11005" s="1">
        <v>0</v>
      </c>
      <c r="H11005" s="1">
        <v>5</v>
      </c>
      <c r="I11005" s="15">
        <v>0.5</v>
      </c>
      <c r="J11005">
        <f t="shared" si="171"/>
        <v>40</v>
      </c>
    </row>
    <row r="11006" spans="1:10" x14ac:dyDescent="0.3">
      <c r="A11006" t="s">
        <v>10782</v>
      </c>
      <c r="C11006" s="18">
        <v>394.08558748492743</v>
      </c>
      <c r="D11006" s="1"/>
      <c r="E11006" s="1">
        <v>8</v>
      </c>
      <c r="F11006" s="1">
        <v>5</v>
      </c>
      <c r="G11006" s="1">
        <v>0</v>
      </c>
      <c r="H11006" s="1">
        <v>3</v>
      </c>
      <c r="I11006" s="15">
        <v>0.625</v>
      </c>
      <c r="J11006">
        <f t="shared" si="171"/>
        <v>40</v>
      </c>
    </row>
    <row r="11007" spans="1:10" x14ac:dyDescent="0.3">
      <c r="A11007" t="s">
        <v>10783</v>
      </c>
      <c r="C11007" s="18">
        <v>394.08286579538242</v>
      </c>
      <c r="D11007" s="1"/>
      <c r="E11007" s="1">
        <v>28</v>
      </c>
      <c r="F11007" s="1">
        <v>16</v>
      </c>
      <c r="G11007" s="1">
        <v>0</v>
      </c>
      <c r="H11007" s="1">
        <v>12</v>
      </c>
      <c r="I11007" s="15">
        <v>0.5714285714285714</v>
      </c>
      <c r="J11007">
        <f t="shared" si="171"/>
        <v>40</v>
      </c>
    </row>
    <row r="11008" spans="1:10" x14ac:dyDescent="0.3">
      <c r="A11008" t="s">
        <v>10785</v>
      </c>
      <c r="C11008" s="18">
        <v>394.07451362123396</v>
      </c>
      <c r="D11008" s="1"/>
      <c r="E11008" s="1">
        <v>5</v>
      </c>
      <c r="F11008" s="1">
        <v>2</v>
      </c>
      <c r="G11008" s="1">
        <v>0</v>
      </c>
      <c r="H11008" s="1">
        <v>3</v>
      </c>
      <c r="I11008" s="15">
        <v>0.4</v>
      </c>
      <c r="J11008">
        <f t="shared" si="171"/>
        <v>40</v>
      </c>
    </row>
    <row r="11009" spans="1:10" x14ac:dyDescent="0.3">
      <c r="A11009" t="s">
        <v>10786</v>
      </c>
      <c r="C11009" s="18">
        <v>394.07144999022466</v>
      </c>
      <c r="D11009" s="1"/>
      <c r="E11009" s="1">
        <v>5</v>
      </c>
      <c r="F11009" s="1">
        <v>2</v>
      </c>
      <c r="G11009" s="1">
        <v>0</v>
      </c>
      <c r="H11009" s="1">
        <v>3</v>
      </c>
      <c r="I11009" s="15">
        <v>0.4</v>
      </c>
      <c r="J11009">
        <f t="shared" si="171"/>
        <v>40</v>
      </c>
    </row>
    <row r="11010" spans="1:10" x14ac:dyDescent="0.3">
      <c r="A11010" t="s">
        <v>10787</v>
      </c>
      <c r="C11010" s="18">
        <v>394.07131472873402</v>
      </c>
      <c r="D11010" s="1"/>
      <c r="E11010" s="1">
        <v>3</v>
      </c>
      <c r="F11010" s="1">
        <v>1</v>
      </c>
      <c r="G11010" s="1">
        <v>0</v>
      </c>
      <c r="H11010" s="1">
        <v>2</v>
      </c>
      <c r="I11010" s="15">
        <v>0.33333333333333331</v>
      </c>
      <c r="J11010">
        <f t="shared" si="171"/>
        <v>40</v>
      </c>
    </row>
    <row r="11011" spans="1:10" x14ac:dyDescent="0.3">
      <c r="A11011" t="s">
        <v>10788</v>
      </c>
      <c r="C11011" s="18">
        <v>394.06607292111374</v>
      </c>
      <c r="D11011" s="1"/>
      <c r="E11011" s="1">
        <v>55</v>
      </c>
      <c r="F11011" s="1">
        <v>27</v>
      </c>
      <c r="G11011" s="1">
        <v>0</v>
      </c>
      <c r="H11011" s="1">
        <v>28</v>
      </c>
      <c r="I11011" s="15">
        <v>0.49090909090909091</v>
      </c>
      <c r="J11011">
        <f t="shared" si="171"/>
        <v>20</v>
      </c>
    </row>
    <row r="11012" spans="1:10" x14ac:dyDescent="0.3">
      <c r="A11012" t="s">
        <v>10789</v>
      </c>
      <c r="C11012" s="18">
        <v>394.06007101213294</v>
      </c>
      <c r="D11012" s="1"/>
      <c r="E11012" s="1">
        <v>42</v>
      </c>
      <c r="F11012" s="1">
        <v>19</v>
      </c>
      <c r="G11012" s="1">
        <v>1</v>
      </c>
      <c r="H11012" s="1">
        <v>22</v>
      </c>
      <c r="I11012" s="15">
        <v>0.4642857142857143</v>
      </c>
      <c r="J11012">
        <f t="shared" ref="J11012:J11075" si="172">IF(E11012&lt;=30,40,20)</f>
        <v>20</v>
      </c>
    </row>
    <row r="11013" spans="1:10" x14ac:dyDescent="0.3">
      <c r="A11013" t="s">
        <v>10791</v>
      </c>
      <c r="C11013" s="18">
        <v>394.05690149670113</v>
      </c>
      <c r="D11013" s="1"/>
      <c r="E11013" s="1">
        <v>3</v>
      </c>
      <c r="F11013" s="1">
        <v>1</v>
      </c>
      <c r="G11013" s="1">
        <v>0</v>
      </c>
      <c r="H11013" s="1">
        <v>2</v>
      </c>
      <c r="I11013" s="15">
        <v>0.33333333333333331</v>
      </c>
      <c r="J11013">
        <f t="shared" si="172"/>
        <v>40</v>
      </c>
    </row>
    <row r="11014" spans="1:10" x14ac:dyDescent="0.3">
      <c r="A11014" t="s">
        <v>10793</v>
      </c>
      <c r="C11014" s="18">
        <v>394.05149056846466</v>
      </c>
      <c r="D11014" s="1"/>
      <c r="E11014" s="1">
        <v>5</v>
      </c>
      <c r="F11014" s="1">
        <v>2</v>
      </c>
      <c r="G11014" s="1">
        <v>0</v>
      </c>
      <c r="H11014" s="1">
        <v>3</v>
      </c>
      <c r="I11014" s="15">
        <v>0.4</v>
      </c>
      <c r="J11014">
        <f t="shared" si="172"/>
        <v>40</v>
      </c>
    </row>
    <row r="11015" spans="1:10" x14ac:dyDescent="0.3">
      <c r="A11015" t="s">
        <v>10794</v>
      </c>
      <c r="C11015" s="18">
        <v>394.0405630200205</v>
      </c>
      <c r="D11015" s="1"/>
      <c r="E11015" s="1">
        <v>5</v>
      </c>
      <c r="F11015" s="1">
        <v>2</v>
      </c>
      <c r="G11015" s="1">
        <v>0</v>
      </c>
      <c r="H11015" s="1">
        <v>3</v>
      </c>
      <c r="I11015" s="15">
        <v>0.4</v>
      </c>
      <c r="J11015">
        <f t="shared" si="172"/>
        <v>40</v>
      </c>
    </row>
    <row r="11016" spans="1:10" x14ac:dyDescent="0.3">
      <c r="A11016" t="s">
        <v>10795</v>
      </c>
      <c r="C11016" s="18">
        <v>394.03772171787944</v>
      </c>
      <c r="D11016" s="1"/>
      <c r="E11016" s="1">
        <v>5</v>
      </c>
      <c r="F11016" s="1">
        <v>2</v>
      </c>
      <c r="G11016" s="1">
        <v>0</v>
      </c>
      <c r="H11016" s="1">
        <v>3</v>
      </c>
      <c r="I11016" s="15">
        <v>0.4</v>
      </c>
      <c r="J11016">
        <f t="shared" si="172"/>
        <v>40</v>
      </c>
    </row>
    <row r="11017" spans="1:10" x14ac:dyDescent="0.3">
      <c r="A11017" t="s">
        <v>10807</v>
      </c>
      <c r="C11017" s="18">
        <v>394.0371800096932</v>
      </c>
      <c r="D11017" s="1"/>
      <c r="E11017" s="1">
        <v>45</v>
      </c>
      <c r="F11017" s="1">
        <v>22</v>
      </c>
      <c r="G11017" s="1">
        <v>3</v>
      </c>
      <c r="H11017" s="1">
        <v>20</v>
      </c>
      <c r="I11017" s="15">
        <v>0.52222222222222225</v>
      </c>
      <c r="J11017">
        <f t="shared" si="172"/>
        <v>20</v>
      </c>
    </row>
    <row r="11018" spans="1:10" x14ac:dyDescent="0.3">
      <c r="A11018" s="21" t="s">
        <v>15134</v>
      </c>
      <c r="C11018" s="18">
        <v>394.02503896370598</v>
      </c>
      <c r="D11018" s="1"/>
      <c r="E11018" s="1">
        <v>60</v>
      </c>
      <c r="F11018" s="1">
        <v>34</v>
      </c>
      <c r="G11018" s="1">
        <v>1</v>
      </c>
      <c r="H11018" s="1">
        <v>25</v>
      </c>
      <c r="I11018" s="15">
        <v>0.57499999999999996</v>
      </c>
      <c r="J11018">
        <f t="shared" si="172"/>
        <v>20</v>
      </c>
    </row>
    <row r="11019" spans="1:10" x14ac:dyDescent="0.3">
      <c r="A11019" t="s">
        <v>11080</v>
      </c>
      <c r="C11019" s="18">
        <v>394.01632769844576</v>
      </c>
      <c r="D11019" s="1"/>
      <c r="E11019" s="1">
        <v>2</v>
      </c>
      <c r="F11019" s="1">
        <v>0</v>
      </c>
      <c r="G11019" s="1">
        <v>1</v>
      </c>
      <c r="H11019" s="1">
        <v>1</v>
      </c>
      <c r="I11019" s="15">
        <v>0.25</v>
      </c>
      <c r="J11019">
        <f t="shared" si="172"/>
        <v>40</v>
      </c>
    </row>
    <row r="11020" spans="1:10" x14ac:dyDescent="0.3">
      <c r="A11020" t="s">
        <v>10797</v>
      </c>
      <c r="C11020" s="18">
        <v>394.01236237453122</v>
      </c>
      <c r="D11020" s="1"/>
      <c r="E11020" s="1">
        <v>12</v>
      </c>
      <c r="F11020" s="1">
        <v>5</v>
      </c>
      <c r="G11020" s="1">
        <v>1</v>
      </c>
      <c r="H11020" s="1">
        <v>6</v>
      </c>
      <c r="I11020" s="15">
        <v>0.45833333333333331</v>
      </c>
      <c r="J11020">
        <f t="shared" si="172"/>
        <v>40</v>
      </c>
    </row>
    <row r="11021" spans="1:10" x14ac:dyDescent="0.3">
      <c r="A11021" t="s">
        <v>10798</v>
      </c>
      <c r="C11021" s="18">
        <v>394.00130975899862</v>
      </c>
      <c r="D11021" s="1"/>
      <c r="E11021" s="1">
        <v>3</v>
      </c>
      <c r="F11021" s="1">
        <v>1</v>
      </c>
      <c r="G11021" s="1">
        <v>0</v>
      </c>
      <c r="H11021" s="1">
        <v>2</v>
      </c>
      <c r="I11021" s="15">
        <v>0.33333333333333331</v>
      </c>
      <c r="J11021">
        <f t="shared" si="172"/>
        <v>40</v>
      </c>
    </row>
    <row r="11022" spans="1:10" x14ac:dyDescent="0.3">
      <c r="A11022" t="s">
        <v>10799</v>
      </c>
      <c r="C11022" s="18">
        <v>394.00082939698729</v>
      </c>
      <c r="D11022" s="1"/>
      <c r="E11022" s="1">
        <v>5</v>
      </c>
      <c r="F11022" s="1">
        <v>2</v>
      </c>
      <c r="G11022" s="1">
        <v>0</v>
      </c>
      <c r="H11022" s="1">
        <v>3</v>
      </c>
      <c r="I11022" s="15">
        <v>0.4</v>
      </c>
      <c r="J11022">
        <f t="shared" si="172"/>
        <v>40</v>
      </c>
    </row>
    <row r="11023" spans="1:10" x14ac:dyDescent="0.3">
      <c r="A11023" t="s">
        <v>11245</v>
      </c>
      <c r="C11023" s="18">
        <v>393.99473169483406</v>
      </c>
      <c r="D11023" s="1"/>
      <c r="E11023" s="1">
        <v>6</v>
      </c>
      <c r="F11023" s="1">
        <v>2</v>
      </c>
      <c r="G11023" s="1">
        <v>1</v>
      </c>
      <c r="H11023" s="1">
        <v>3</v>
      </c>
      <c r="I11023" s="15">
        <v>0.41666666666666669</v>
      </c>
      <c r="J11023">
        <f t="shared" si="172"/>
        <v>40</v>
      </c>
    </row>
    <row r="11024" spans="1:10" x14ac:dyDescent="0.3">
      <c r="A11024" t="s">
        <v>10801</v>
      </c>
      <c r="C11024" s="18">
        <v>393.99241649665134</v>
      </c>
      <c r="D11024" s="1"/>
      <c r="E11024" s="1">
        <v>3</v>
      </c>
      <c r="F11024" s="1">
        <v>1</v>
      </c>
      <c r="G11024" s="1">
        <v>0</v>
      </c>
      <c r="H11024" s="1">
        <v>2</v>
      </c>
      <c r="I11024" s="15">
        <v>0.33333333333333331</v>
      </c>
      <c r="J11024">
        <f t="shared" si="172"/>
        <v>40</v>
      </c>
    </row>
    <row r="11025" spans="1:10" x14ac:dyDescent="0.3">
      <c r="A11025" t="s">
        <v>10802</v>
      </c>
      <c r="C11025" s="18">
        <v>393.98317883046246</v>
      </c>
      <c r="D11025" s="1"/>
      <c r="E11025" s="1">
        <v>1</v>
      </c>
      <c r="F11025" s="1">
        <v>0</v>
      </c>
      <c r="G11025" s="1">
        <v>0</v>
      </c>
      <c r="H11025" s="1">
        <v>1</v>
      </c>
      <c r="I11025" s="15">
        <v>0</v>
      </c>
      <c r="J11025">
        <f t="shared" si="172"/>
        <v>40</v>
      </c>
    </row>
    <row r="11026" spans="1:10" x14ac:dyDescent="0.3">
      <c r="A11026" t="s">
        <v>10803</v>
      </c>
      <c r="C11026" s="18">
        <v>393.97719085443669</v>
      </c>
      <c r="D11026" s="1"/>
      <c r="E11026" s="1">
        <v>5</v>
      </c>
      <c r="F11026" s="1">
        <v>2</v>
      </c>
      <c r="G11026" s="1">
        <v>0</v>
      </c>
      <c r="H11026" s="1">
        <v>3</v>
      </c>
      <c r="I11026" s="15">
        <v>0.4</v>
      </c>
      <c r="J11026">
        <f t="shared" si="172"/>
        <v>40</v>
      </c>
    </row>
    <row r="11027" spans="1:10" x14ac:dyDescent="0.3">
      <c r="A11027" t="s">
        <v>10821</v>
      </c>
      <c r="C11027" s="18">
        <v>393.97637602916581</v>
      </c>
      <c r="D11027" s="1"/>
      <c r="E11027" s="1">
        <v>3</v>
      </c>
      <c r="F11027" s="1">
        <v>1</v>
      </c>
      <c r="G11027" s="1">
        <v>0</v>
      </c>
      <c r="H11027" s="1">
        <v>2</v>
      </c>
      <c r="I11027" s="15">
        <v>0.33333333333333331</v>
      </c>
      <c r="J11027">
        <f t="shared" si="172"/>
        <v>40</v>
      </c>
    </row>
    <row r="11028" spans="1:10" x14ac:dyDescent="0.3">
      <c r="A11028" t="s">
        <v>10856</v>
      </c>
      <c r="C11028" s="18">
        <v>393.97486890229482</v>
      </c>
      <c r="D11028" s="1"/>
      <c r="E11028" s="1">
        <v>13</v>
      </c>
      <c r="F11028" s="1">
        <v>6</v>
      </c>
      <c r="G11028" s="1">
        <v>1</v>
      </c>
      <c r="H11028" s="1">
        <v>6</v>
      </c>
      <c r="I11028" s="15">
        <v>0.5</v>
      </c>
      <c r="J11028">
        <f t="shared" si="172"/>
        <v>40</v>
      </c>
    </row>
    <row r="11029" spans="1:10" x14ac:dyDescent="0.3">
      <c r="A11029" t="s">
        <v>10804</v>
      </c>
      <c r="C11029" s="18">
        <v>393.97288830413981</v>
      </c>
      <c r="D11029" s="1"/>
      <c r="E11029" s="1">
        <v>5</v>
      </c>
      <c r="F11029" s="1">
        <v>2</v>
      </c>
      <c r="G11029" s="1">
        <v>0</v>
      </c>
      <c r="H11029" s="1">
        <v>3</v>
      </c>
      <c r="I11029" s="15">
        <v>0.4</v>
      </c>
      <c r="J11029">
        <f t="shared" si="172"/>
        <v>40</v>
      </c>
    </row>
    <row r="11030" spans="1:10" x14ac:dyDescent="0.3">
      <c r="A11030" t="s">
        <v>10806</v>
      </c>
      <c r="C11030" s="18">
        <v>393.9505852687318</v>
      </c>
      <c r="D11030" s="1"/>
      <c r="E11030" s="1">
        <v>22</v>
      </c>
      <c r="F11030" s="1">
        <v>7</v>
      </c>
      <c r="G11030" s="1">
        <v>1</v>
      </c>
      <c r="H11030" s="1">
        <v>14</v>
      </c>
      <c r="I11030" s="15">
        <v>0.34090909090909088</v>
      </c>
      <c r="J11030">
        <f t="shared" si="172"/>
        <v>40</v>
      </c>
    </row>
    <row r="11031" spans="1:10" x14ac:dyDescent="0.3">
      <c r="A11031" t="s">
        <v>10810</v>
      </c>
      <c r="C11031" s="18">
        <v>393.94362878674701</v>
      </c>
      <c r="D11031" s="1"/>
      <c r="E11031" s="1">
        <v>6</v>
      </c>
      <c r="F11031" s="1">
        <v>2</v>
      </c>
      <c r="G11031" s="1">
        <v>1</v>
      </c>
      <c r="H11031" s="1">
        <v>3</v>
      </c>
      <c r="I11031" s="15">
        <v>0.41666666666666669</v>
      </c>
      <c r="J11031">
        <f t="shared" si="172"/>
        <v>40</v>
      </c>
    </row>
    <row r="11032" spans="1:10" x14ac:dyDescent="0.3">
      <c r="A11032" t="s">
        <v>10811</v>
      </c>
      <c r="C11032" s="18">
        <v>393.94019774139173</v>
      </c>
      <c r="D11032" s="1"/>
      <c r="E11032" s="1">
        <v>6</v>
      </c>
      <c r="F11032" s="1">
        <v>2</v>
      </c>
      <c r="G11032" s="1">
        <v>1</v>
      </c>
      <c r="H11032" s="1">
        <v>3</v>
      </c>
      <c r="I11032" s="15">
        <v>0.41666666666666669</v>
      </c>
      <c r="J11032">
        <f t="shared" si="172"/>
        <v>40</v>
      </c>
    </row>
    <row r="11033" spans="1:10" x14ac:dyDescent="0.3">
      <c r="A11033" t="s">
        <v>10812</v>
      </c>
      <c r="C11033" s="18">
        <v>393.93740089853338</v>
      </c>
      <c r="D11033" s="1"/>
      <c r="E11033" s="1">
        <v>15</v>
      </c>
      <c r="F11033" s="1">
        <v>7</v>
      </c>
      <c r="G11033" s="1">
        <v>0</v>
      </c>
      <c r="H11033" s="1">
        <v>8</v>
      </c>
      <c r="I11033" s="15">
        <v>0.46666666666666667</v>
      </c>
      <c r="J11033">
        <f t="shared" si="172"/>
        <v>40</v>
      </c>
    </row>
    <row r="11034" spans="1:10" x14ac:dyDescent="0.3">
      <c r="A11034" t="s">
        <v>10813</v>
      </c>
      <c r="C11034" s="18">
        <v>393.93585251470108</v>
      </c>
      <c r="D11034" s="1"/>
      <c r="E11034" s="1">
        <v>75</v>
      </c>
      <c r="F11034" s="1">
        <v>29</v>
      </c>
      <c r="G11034" s="1">
        <v>2</v>
      </c>
      <c r="H11034" s="1">
        <v>44</v>
      </c>
      <c r="I11034" s="15">
        <v>0.4</v>
      </c>
      <c r="J11034">
        <f t="shared" si="172"/>
        <v>20</v>
      </c>
    </row>
    <row r="11035" spans="1:10" x14ac:dyDescent="0.3">
      <c r="A11035" t="s">
        <v>10816</v>
      </c>
      <c r="C11035" s="18">
        <v>393.92014120238167</v>
      </c>
      <c r="D11035" s="1"/>
      <c r="E11035" s="1">
        <v>9</v>
      </c>
      <c r="F11035" s="1">
        <v>4</v>
      </c>
      <c r="G11035" s="1">
        <v>0</v>
      </c>
      <c r="H11035" s="1">
        <v>5</v>
      </c>
      <c r="I11035" s="15">
        <v>0.44444444444444442</v>
      </c>
      <c r="J11035">
        <f t="shared" si="172"/>
        <v>40</v>
      </c>
    </row>
    <row r="11036" spans="1:10" x14ac:dyDescent="0.3">
      <c r="A11036" t="s">
        <v>10817</v>
      </c>
      <c r="C11036" s="18">
        <v>393.91968830552571</v>
      </c>
      <c r="D11036" s="1"/>
      <c r="E11036" s="1">
        <v>8</v>
      </c>
      <c r="F11036" s="1">
        <v>3</v>
      </c>
      <c r="G11036" s="1">
        <v>1</v>
      </c>
      <c r="H11036" s="1">
        <v>4</v>
      </c>
      <c r="I11036" s="15">
        <v>0.4375</v>
      </c>
      <c r="J11036">
        <f t="shared" si="172"/>
        <v>40</v>
      </c>
    </row>
    <row r="11037" spans="1:10" x14ac:dyDescent="0.3">
      <c r="A11037" t="s">
        <v>10919</v>
      </c>
      <c r="C11037" s="18">
        <v>393.91936274950081</v>
      </c>
      <c r="D11037" s="1"/>
      <c r="E11037" s="1">
        <v>38</v>
      </c>
      <c r="F11037" s="1">
        <v>18</v>
      </c>
      <c r="G11037" s="1">
        <v>1</v>
      </c>
      <c r="H11037" s="1">
        <v>19</v>
      </c>
      <c r="I11037" s="15">
        <v>0.48684210526315791</v>
      </c>
      <c r="J11037">
        <f t="shared" si="172"/>
        <v>20</v>
      </c>
    </row>
    <row r="11038" spans="1:10" x14ac:dyDescent="0.3">
      <c r="A11038" t="s">
        <v>10818</v>
      </c>
      <c r="C11038" s="18">
        <v>393.91179795477922</v>
      </c>
      <c r="D11038" s="1"/>
      <c r="E11038" s="1">
        <v>3</v>
      </c>
      <c r="F11038" s="1">
        <v>1</v>
      </c>
      <c r="G11038" s="1">
        <v>0</v>
      </c>
      <c r="H11038" s="1">
        <v>2</v>
      </c>
      <c r="I11038" s="15">
        <v>0.33333333333333331</v>
      </c>
      <c r="J11038">
        <f t="shared" si="172"/>
        <v>40</v>
      </c>
    </row>
    <row r="11039" spans="1:10" x14ac:dyDescent="0.3">
      <c r="A11039" t="s">
        <v>10823</v>
      </c>
      <c r="C11039" s="18">
        <v>393.88776651209622</v>
      </c>
      <c r="D11039" s="1"/>
      <c r="E11039" s="1">
        <v>3</v>
      </c>
      <c r="F11039" s="1">
        <v>1</v>
      </c>
      <c r="G11039" s="1">
        <v>0</v>
      </c>
      <c r="H11039" s="1">
        <v>2</v>
      </c>
      <c r="I11039" s="15">
        <v>0.33333333333333331</v>
      </c>
      <c r="J11039">
        <f t="shared" si="172"/>
        <v>40</v>
      </c>
    </row>
    <row r="11040" spans="1:10" x14ac:dyDescent="0.3">
      <c r="A11040" t="s">
        <v>10820</v>
      </c>
      <c r="C11040" s="18">
        <v>393.88492158063258</v>
      </c>
      <c r="D11040" s="1"/>
      <c r="E11040" s="1">
        <v>10</v>
      </c>
      <c r="F11040" s="1">
        <v>4</v>
      </c>
      <c r="G11040" s="1">
        <v>1</v>
      </c>
      <c r="H11040" s="1">
        <v>5</v>
      </c>
      <c r="I11040" s="15">
        <v>0.45</v>
      </c>
      <c r="J11040">
        <f t="shared" si="172"/>
        <v>40</v>
      </c>
    </row>
    <row r="11041" spans="1:10" x14ac:dyDescent="0.3">
      <c r="A11041" t="s">
        <v>11299</v>
      </c>
      <c r="C11041" s="18">
        <v>393.86919617675693</v>
      </c>
      <c r="D11041" s="1"/>
      <c r="E11041" s="1">
        <v>26</v>
      </c>
      <c r="F11041" s="1">
        <v>12</v>
      </c>
      <c r="G11041" s="1">
        <v>0</v>
      </c>
      <c r="H11041" s="1">
        <v>14</v>
      </c>
      <c r="I11041" s="15">
        <v>0.46153846153846156</v>
      </c>
      <c r="J11041">
        <f t="shared" si="172"/>
        <v>40</v>
      </c>
    </row>
    <row r="11042" spans="1:10" x14ac:dyDescent="0.3">
      <c r="A11042" t="s">
        <v>10863</v>
      </c>
      <c r="C11042" s="18">
        <v>393.86504013000518</v>
      </c>
      <c r="D11042" s="1"/>
      <c r="E11042" s="1">
        <v>31</v>
      </c>
      <c r="F11042" s="1">
        <v>14</v>
      </c>
      <c r="G11042" s="1">
        <v>1</v>
      </c>
      <c r="H11042" s="1">
        <v>16</v>
      </c>
      <c r="I11042" s="15">
        <v>0.46774193548387094</v>
      </c>
      <c r="J11042">
        <f t="shared" si="172"/>
        <v>20</v>
      </c>
    </row>
    <row r="11043" spans="1:10" x14ac:dyDescent="0.3">
      <c r="A11043" t="s">
        <v>10829</v>
      </c>
      <c r="C11043" s="18">
        <v>393.86503429989921</v>
      </c>
      <c r="D11043" s="1"/>
      <c r="E11043" s="1">
        <v>5</v>
      </c>
      <c r="F11043" s="1">
        <v>2</v>
      </c>
      <c r="G11043" s="1">
        <v>0</v>
      </c>
      <c r="H11043" s="1">
        <v>3</v>
      </c>
      <c r="I11043" s="15">
        <v>0.4</v>
      </c>
      <c r="J11043">
        <f t="shared" si="172"/>
        <v>40</v>
      </c>
    </row>
    <row r="11044" spans="1:10" x14ac:dyDescent="0.3">
      <c r="A11044" t="s">
        <v>10822</v>
      </c>
      <c r="C11044" s="18">
        <v>393.86255944986135</v>
      </c>
      <c r="D11044" s="1"/>
      <c r="E11044" s="1">
        <v>3</v>
      </c>
      <c r="F11044" s="1">
        <v>1</v>
      </c>
      <c r="G11044" s="1">
        <v>0</v>
      </c>
      <c r="H11044" s="1">
        <v>2</v>
      </c>
      <c r="I11044" s="15">
        <v>0.33333333333333331</v>
      </c>
      <c r="J11044">
        <f t="shared" si="172"/>
        <v>40</v>
      </c>
    </row>
    <row r="11045" spans="1:10" x14ac:dyDescent="0.3">
      <c r="A11045" t="s">
        <v>10824</v>
      </c>
      <c r="C11045" s="18">
        <v>393.85655665689939</v>
      </c>
      <c r="D11045" s="1"/>
      <c r="E11045" s="1">
        <v>8</v>
      </c>
      <c r="F11045" s="1">
        <v>4</v>
      </c>
      <c r="G11045" s="1">
        <v>0</v>
      </c>
      <c r="H11045" s="1">
        <v>4</v>
      </c>
      <c r="I11045" s="15">
        <v>0.5</v>
      </c>
      <c r="J11045">
        <f t="shared" si="172"/>
        <v>40</v>
      </c>
    </row>
    <row r="11046" spans="1:10" x14ac:dyDescent="0.3">
      <c r="A11046" t="s">
        <v>11616</v>
      </c>
      <c r="C11046" s="18">
        <v>393.85337682000898</v>
      </c>
      <c r="D11046" s="1"/>
      <c r="E11046" s="1">
        <v>3</v>
      </c>
      <c r="F11046" s="1">
        <v>1</v>
      </c>
      <c r="G11046" s="1">
        <v>0</v>
      </c>
      <c r="H11046" s="1">
        <v>2</v>
      </c>
      <c r="I11046" s="15">
        <v>0.33333333333333331</v>
      </c>
      <c r="J11046">
        <f t="shared" si="172"/>
        <v>40</v>
      </c>
    </row>
    <row r="11047" spans="1:10" x14ac:dyDescent="0.3">
      <c r="A11047" t="s">
        <v>10825</v>
      </c>
      <c r="C11047" s="18">
        <v>393.84968880329802</v>
      </c>
      <c r="D11047" s="1"/>
      <c r="E11047" s="1">
        <v>17</v>
      </c>
      <c r="F11047" s="1">
        <v>8</v>
      </c>
      <c r="G11047" s="1">
        <v>0</v>
      </c>
      <c r="H11047" s="1">
        <v>9</v>
      </c>
      <c r="I11047" s="15">
        <v>0.47058823529411764</v>
      </c>
      <c r="J11047">
        <f t="shared" si="172"/>
        <v>40</v>
      </c>
    </row>
    <row r="11048" spans="1:10" x14ac:dyDescent="0.3">
      <c r="A11048" t="s">
        <v>10790</v>
      </c>
      <c r="C11048" s="18">
        <v>393.84870788545629</v>
      </c>
      <c r="D11048" s="1"/>
      <c r="E11048" s="1">
        <v>16</v>
      </c>
      <c r="F11048" s="1">
        <v>7</v>
      </c>
      <c r="G11048" s="1">
        <v>0</v>
      </c>
      <c r="H11048" s="1">
        <v>9</v>
      </c>
      <c r="I11048" s="15">
        <v>0.4375</v>
      </c>
      <c r="J11048">
        <f t="shared" si="172"/>
        <v>40</v>
      </c>
    </row>
    <row r="11049" spans="1:10" x14ac:dyDescent="0.3">
      <c r="A11049" t="s">
        <v>10826</v>
      </c>
      <c r="C11049" s="18">
        <v>393.84753164666495</v>
      </c>
      <c r="D11049" s="1"/>
      <c r="E11049" s="1">
        <v>6</v>
      </c>
      <c r="F11049" s="1">
        <v>2</v>
      </c>
      <c r="G11049" s="1">
        <v>0</v>
      </c>
      <c r="H11049" s="1">
        <v>4</v>
      </c>
      <c r="I11049" s="15">
        <v>0.33333333333333331</v>
      </c>
      <c r="J11049">
        <f t="shared" si="172"/>
        <v>40</v>
      </c>
    </row>
    <row r="11050" spans="1:10" x14ac:dyDescent="0.3">
      <c r="A11050" t="s">
        <v>10827</v>
      </c>
      <c r="C11050" s="18">
        <v>393.84722298275392</v>
      </c>
      <c r="D11050" s="1"/>
      <c r="E11050" s="1">
        <v>5</v>
      </c>
      <c r="F11050" s="1">
        <v>2</v>
      </c>
      <c r="G11050" s="1">
        <v>0</v>
      </c>
      <c r="H11050" s="1">
        <v>3</v>
      </c>
      <c r="I11050" s="15">
        <v>0.4</v>
      </c>
      <c r="J11050">
        <f t="shared" si="172"/>
        <v>40</v>
      </c>
    </row>
    <row r="11051" spans="1:10" x14ac:dyDescent="0.3">
      <c r="A11051" t="s">
        <v>10828</v>
      </c>
      <c r="C11051" s="18">
        <v>393.84673854319237</v>
      </c>
      <c r="D11051" s="1"/>
      <c r="E11051" s="1">
        <v>8</v>
      </c>
      <c r="F11051" s="1">
        <v>3</v>
      </c>
      <c r="G11051" s="1">
        <v>1</v>
      </c>
      <c r="H11051" s="1">
        <v>4</v>
      </c>
      <c r="I11051" s="15">
        <v>0.4375</v>
      </c>
      <c r="J11051">
        <f t="shared" si="172"/>
        <v>40</v>
      </c>
    </row>
    <row r="11052" spans="1:10" x14ac:dyDescent="0.3">
      <c r="A11052" t="s">
        <v>10755</v>
      </c>
      <c r="C11052" s="18">
        <v>393.8448573765902</v>
      </c>
      <c r="D11052" s="1"/>
      <c r="E11052" s="1">
        <v>8</v>
      </c>
      <c r="F11052" s="1">
        <v>3</v>
      </c>
      <c r="G11052" s="1">
        <v>0</v>
      </c>
      <c r="H11052" s="1">
        <v>5</v>
      </c>
      <c r="I11052" s="15">
        <v>0.375</v>
      </c>
      <c r="J11052">
        <f t="shared" si="172"/>
        <v>40</v>
      </c>
    </row>
    <row r="11053" spans="1:10" x14ac:dyDescent="0.3">
      <c r="A11053" t="s">
        <v>22389</v>
      </c>
      <c r="C11053" s="18">
        <v>393.83169869930106</v>
      </c>
      <c r="D11053" s="1"/>
      <c r="E11053" s="1">
        <v>46</v>
      </c>
      <c r="F11053" s="1">
        <v>16</v>
      </c>
      <c r="G11053" s="1">
        <v>1</v>
      </c>
      <c r="H11053" s="1">
        <v>29</v>
      </c>
      <c r="I11053" s="15">
        <v>0.35869565217391303</v>
      </c>
      <c r="J11053">
        <f t="shared" si="172"/>
        <v>20</v>
      </c>
    </row>
    <row r="11054" spans="1:10" x14ac:dyDescent="0.3">
      <c r="A11054" t="s">
        <v>10831</v>
      </c>
      <c r="C11054" s="18">
        <v>393.825597782069</v>
      </c>
      <c r="D11054" s="1"/>
      <c r="E11054" s="1">
        <v>5</v>
      </c>
      <c r="F11054" s="1">
        <v>2</v>
      </c>
      <c r="G11054" s="1">
        <v>0</v>
      </c>
      <c r="H11054" s="1">
        <v>3</v>
      </c>
      <c r="I11054" s="15">
        <v>0.4</v>
      </c>
      <c r="J11054">
        <f t="shared" si="172"/>
        <v>40</v>
      </c>
    </row>
    <row r="11055" spans="1:10" x14ac:dyDescent="0.3">
      <c r="A11055" t="s">
        <v>10832</v>
      </c>
      <c r="C11055" s="18">
        <v>393.81960868289661</v>
      </c>
      <c r="D11055" s="1"/>
      <c r="E11055" s="1">
        <v>18</v>
      </c>
      <c r="F11055" s="1">
        <v>8</v>
      </c>
      <c r="G11055" s="1">
        <v>0</v>
      </c>
      <c r="H11055" s="1">
        <v>10</v>
      </c>
      <c r="I11055" s="15">
        <v>0.44444444444444442</v>
      </c>
      <c r="J11055">
        <f t="shared" si="172"/>
        <v>40</v>
      </c>
    </row>
    <row r="11056" spans="1:10" x14ac:dyDescent="0.3">
      <c r="A11056" t="s">
        <v>10833</v>
      </c>
      <c r="C11056" s="18">
        <v>393.81645533947687</v>
      </c>
      <c r="D11056" s="1"/>
      <c r="E11056" s="1">
        <v>6</v>
      </c>
      <c r="F11056" s="1">
        <v>2</v>
      </c>
      <c r="G11056" s="1">
        <v>0</v>
      </c>
      <c r="H11056" s="1">
        <v>4</v>
      </c>
      <c r="I11056" s="15">
        <v>0.33333333333333331</v>
      </c>
      <c r="J11056">
        <f t="shared" si="172"/>
        <v>40</v>
      </c>
    </row>
    <row r="11057" spans="1:10" x14ac:dyDescent="0.3">
      <c r="A11057" t="s">
        <v>10830</v>
      </c>
      <c r="C11057" s="18">
        <v>393.81479272807167</v>
      </c>
      <c r="D11057" s="1"/>
      <c r="E11057" s="1">
        <v>4</v>
      </c>
      <c r="F11057" s="1">
        <v>2</v>
      </c>
      <c r="G11057" s="1">
        <v>0</v>
      </c>
      <c r="H11057" s="1">
        <v>2</v>
      </c>
      <c r="I11057" s="15">
        <v>0.5</v>
      </c>
      <c r="J11057">
        <f t="shared" si="172"/>
        <v>40</v>
      </c>
    </row>
    <row r="11058" spans="1:10" x14ac:dyDescent="0.3">
      <c r="A11058" t="s">
        <v>10834</v>
      </c>
      <c r="C11058" s="18">
        <v>393.81419120010474</v>
      </c>
      <c r="D11058" s="1"/>
      <c r="E11058" s="1">
        <v>3</v>
      </c>
      <c r="F11058" s="1">
        <v>1</v>
      </c>
      <c r="G11058" s="1">
        <v>0</v>
      </c>
      <c r="H11058" s="1">
        <v>2</v>
      </c>
      <c r="I11058" s="15">
        <v>0.33333333333333331</v>
      </c>
      <c r="J11058">
        <f t="shared" si="172"/>
        <v>40</v>
      </c>
    </row>
    <row r="11059" spans="1:10" x14ac:dyDescent="0.3">
      <c r="A11059" t="s">
        <v>10835</v>
      </c>
      <c r="C11059" s="18">
        <v>393.81398009993876</v>
      </c>
      <c r="D11059" s="1"/>
      <c r="E11059" s="1">
        <v>3</v>
      </c>
      <c r="F11059" s="1">
        <v>1</v>
      </c>
      <c r="G11059" s="1">
        <v>0</v>
      </c>
      <c r="H11059" s="1">
        <v>2</v>
      </c>
      <c r="I11059" s="15">
        <v>0.33333333333333331</v>
      </c>
      <c r="J11059">
        <f t="shared" si="172"/>
        <v>40</v>
      </c>
    </row>
    <row r="11060" spans="1:10" x14ac:dyDescent="0.3">
      <c r="A11060" t="s">
        <v>11975</v>
      </c>
      <c r="C11060" s="18">
        <v>393.81053369560368</v>
      </c>
      <c r="D11060" s="1"/>
      <c r="E11060" s="1">
        <v>15</v>
      </c>
      <c r="F11060" s="1">
        <v>6</v>
      </c>
      <c r="G11060" s="1">
        <v>0</v>
      </c>
      <c r="H11060" s="1">
        <v>9</v>
      </c>
      <c r="I11060" s="15">
        <v>0.4</v>
      </c>
      <c r="J11060">
        <f t="shared" si="172"/>
        <v>40</v>
      </c>
    </row>
    <row r="11061" spans="1:10" x14ac:dyDescent="0.3">
      <c r="A11061" t="s">
        <v>10836</v>
      </c>
      <c r="C11061" s="18">
        <v>393.8022851421951</v>
      </c>
      <c r="D11061" s="1"/>
      <c r="E11061" s="1">
        <v>3</v>
      </c>
      <c r="F11061" s="1">
        <v>1</v>
      </c>
      <c r="G11061" s="1">
        <v>0</v>
      </c>
      <c r="H11061" s="1">
        <v>2</v>
      </c>
      <c r="I11061" s="15">
        <v>0.33333333333333331</v>
      </c>
      <c r="J11061">
        <f t="shared" si="172"/>
        <v>40</v>
      </c>
    </row>
    <row r="11062" spans="1:10" x14ac:dyDescent="0.3">
      <c r="A11062" t="s">
        <v>10837</v>
      </c>
      <c r="C11062" s="18">
        <v>393.80137354824336</v>
      </c>
      <c r="D11062" s="1"/>
      <c r="E11062" s="1">
        <v>3</v>
      </c>
      <c r="F11062" s="1">
        <v>1</v>
      </c>
      <c r="G11062" s="1">
        <v>0</v>
      </c>
      <c r="H11062" s="1">
        <v>2</v>
      </c>
      <c r="I11062" s="15">
        <v>0.33333333333333331</v>
      </c>
      <c r="J11062">
        <f t="shared" si="172"/>
        <v>40</v>
      </c>
    </row>
    <row r="11063" spans="1:10" x14ac:dyDescent="0.3">
      <c r="A11063" t="s">
        <v>10839</v>
      </c>
      <c r="C11063" s="18">
        <v>393.78417562123713</v>
      </c>
      <c r="D11063" s="1"/>
      <c r="E11063" s="1">
        <v>5</v>
      </c>
      <c r="F11063" s="1">
        <v>2</v>
      </c>
      <c r="G11063" s="1">
        <v>0</v>
      </c>
      <c r="H11063" s="1">
        <v>3</v>
      </c>
      <c r="I11063" s="15">
        <v>0.4</v>
      </c>
      <c r="J11063">
        <f t="shared" si="172"/>
        <v>40</v>
      </c>
    </row>
    <row r="11064" spans="1:10" x14ac:dyDescent="0.3">
      <c r="A11064" t="s">
        <v>10840</v>
      </c>
      <c r="C11064" s="18">
        <v>393.78017189651598</v>
      </c>
      <c r="D11064" s="1"/>
      <c r="E11064" s="1">
        <v>12</v>
      </c>
      <c r="F11064" s="1">
        <v>6</v>
      </c>
      <c r="G11064" s="1">
        <v>0</v>
      </c>
      <c r="H11064" s="1">
        <v>6</v>
      </c>
      <c r="I11064" s="15">
        <v>0.5</v>
      </c>
      <c r="J11064">
        <f t="shared" si="172"/>
        <v>40</v>
      </c>
    </row>
    <row r="11065" spans="1:10" x14ac:dyDescent="0.3">
      <c r="A11065" t="s">
        <v>10898</v>
      </c>
      <c r="C11065" s="18">
        <v>393.77189049013953</v>
      </c>
      <c r="D11065" s="1"/>
      <c r="E11065" s="1">
        <v>15</v>
      </c>
      <c r="F11065" s="1">
        <v>6</v>
      </c>
      <c r="G11065" s="1">
        <v>2</v>
      </c>
      <c r="H11065" s="1">
        <v>7</v>
      </c>
      <c r="I11065" s="15">
        <v>0.46666666666666667</v>
      </c>
      <c r="J11065">
        <f t="shared" si="172"/>
        <v>40</v>
      </c>
    </row>
    <row r="11066" spans="1:10" x14ac:dyDescent="0.3">
      <c r="A11066" t="s">
        <v>10841</v>
      </c>
      <c r="C11066" s="18">
        <v>393.76319133984981</v>
      </c>
      <c r="D11066" s="1"/>
      <c r="E11066" s="1">
        <v>3</v>
      </c>
      <c r="F11066" s="1">
        <v>1</v>
      </c>
      <c r="G11066" s="1">
        <v>0</v>
      </c>
      <c r="H11066" s="1">
        <v>2</v>
      </c>
      <c r="I11066" s="15">
        <v>0.33333333333333331</v>
      </c>
      <c r="J11066">
        <f t="shared" si="172"/>
        <v>40</v>
      </c>
    </row>
    <row r="11067" spans="1:10" x14ac:dyDescent="0.3">
      <c r="A11067" t="s">
        <v>12188</v>
      </c>
      <c r="C11067" s="18">
        <v>393.75835414997078</v>
      </c>
      <c r="D11067" s="1"/>
      <c r="E11067" s="1">
        <v>3</v>
      </c>
      <c r="F11067" s="1">
        <v>1</v>
      </c>
      <c r="G11067" s="1">
        <v>0</v>
      </c>
      <c r="H11067" s="1">
        <v>2</v>
      </c>
      <c r="I11067" s="15">
        <v>0.33333333333333331</v>
      </c>
      <c r="J11067">
        <f t="shared" si="172"/>
        <v>40</v>
      </c>
    </row>
    <row r="11068" spans="1:10" x14ac:dyDescent="0.3">
      <c r="A11068" t="s">
        <v>10842</v>
      </c>
      <c r="C11068" s="18">
        <v>393.75525978509177</v>
      </c>
      <c r="D11068" s="1"/>
      <c r="E11068" s="1">
        <v>16</v>
      </c>
      <c r="F11068" s="1">
        <v>8</v>
      </c>
      <c r="G11068" s="1">
        <v>0</v>
      </c>
      <c r="H11068" s="1">
        <v>8</v>
      </c>
      <c r="I11068" s="15">
        <v>0.5</v>
      </c>
      <c r="J11068">
        <f t="shared" si="172"/>
        <v>40</v>
      </c>
    </row>
    <row r="11069" spans="1:10" x14ac:dyDescent="0.3">
      <c r="A11069" t="s">
        <v>10843</v>
      </c>
      <c r="C11069" s="18">
        <v>393.75491097550963</v>
      </c>
      <c r="D11069" s="1"/>
      <c r="E11069" s="1">
        <v>5</v>
      </c>
      <c r="F11069" s="1">
        <v>2</v>
      </c>
      <c r="G11069" s="1">
        <v>0</v>
      </c>
      <c r="H11069" s="1">
        <v>3</v>
      </c>
      <c r="I11069" s="15">
        <v>0.4</v>
      </c>
      <c r="J11069">
        <f t="shared" si="172"/>
        <v>40</v>
      </c>
    </row>
    <row r="11070" spans="1:10" x14ac:dyDescent="0.3">
      <c r="A11070" t="s">
        <v>10844</v>
      </c>
      <c r="C11070" s="18">
        <v>393.74766356645483</v>
      </c>
      <c r="D11070" s="1"/>
      <c r="E11070" s="1">
        <v>5</v>
      </c>
      <c r="F11070" s="1">
        <v>2</v>
      </c>
      <c r="G11070" s="1">
        <v>0</v>
      </c>
      <c r="H11070" s="1">
        <v>3</v>
      </c>
      <c r="I11070" s="15">
        <v>0.4</v>
      </c>
      <c r="J11070">
        <f t="shared" si="172"/>
        <v>40</v>
      </c>
    </row>
    <row r="11071" spans="1:10" x14ac:dyDescent="0.3">
      <c r="A11071" t="s">
        <v>10845</v>
      </c>
      <c r="C11071" s="18">
        <v>393.74280613906018</v>
      </c>
      <c r="D11071" s="1"/>
      <c r="E11071" s="1">
        <v>3</v>
      </c>
      <c r="F11071" s="1">
        <v>1</v>
      </c>
      <c r="G11071" s="1">
        <v>0</v>
      </c>
      <c r="H11071" s="1">
        <v>2</v>
      </c>
      <c r="I11071" s="15">
        <v>0.33333333333333331</v>
      </c>
      <c r="J11071">
        <f t="shared" si="172"/>
        <v>40</v>
      </c>
    </row>
    <row r="11072" spans="1:10" x14ac:dyDescent="0.3">
      <c r="A11072" t="s">
        <v>10846</v>
      </c>
      <c r="C11072" s="18">
        <v>393.74051100819071</v>
      </c>
      <c r="D11072" s="1"/>
      <c r="E11072" s="1">
        <v>5</v>
      </c>
      <c r="F11072" s="1">
        <v>2</v>
      </c>
      <c r="G11072" s="1">
        <v>0</v>
      </c>
      <c r="H11072" s="1">
        <v>3</v>
      </c>
      <c r="I11072" s="15">
        <v>0.4</v>
      </c>
      <c r="J11072">
        <f t="shared" si="172"/>
        <v>40</v>
      </c>
    </row>
    <row r="11073" spans="1:10" x14ac:dyDescent="0.3">
      <c r="A11073" t="s">
        <v>10847</v>
      </c>
      <c r="C11073" s="18">
        <v>393.73621714757786</v>
      </c>
      <c r="D11073" s="1"/>
      <c r="E11073" s="1">
        <v>2</v>
      </c>
      <c r="F11073" s="1">
        <v>0</v>
      </c>
      <c r="G11073" s="1">
        <v>1</v>
      </c>
      <c r="H11073" s="1">
        <v>1</v>
      </c>
      <c r="I11073" s="15">
        <v>0.25</v>
      </c>
      <c r="J11073">
        <f t="shared" si="172"/>
        <v>40</v>
      </c>
    </row>
    <row r="11074" spans="1:10" x14ac:dyDescent="0.3">
      <c r="A11074" t="s">
        <v>10849</v>
      </c>
      <c r="C11074" s="18">
        <v>393.72540487611985</v>
      </c>
      <c r="D11074" s="1"/>
      <c r="E11074" s="1">
        <v>5</v>
      </c>
      <c r="F11074" s="1">
        <v>2</v>
      </c>
      <c r="G11074" s="1">
        <v>0</v>
      </c>
      <c r="H11074" s="1">
        <v>3</v>
      </c>
      <c r="I11074" s="15">
        <v>0.4</v>
      </c>
      <c r="J11074">
        <f t="shared" si="172"/>
        <v>40</v>
      </c>
    </row>
    <row r="11075" spans="1:10" x14ac:dyDescent="0.3">
      <c r="A11075" t="s">
        <v>10850</v>
      </c>
      <c r="C11075" s="18">
        <v>393.72508269685017</v>
      </c>
      <c r="D11075" s="1"/>
      <c r="E11075" s="1">
        <v>3</v>
      </c>
      <c r="F11075" s="1">
        <v>1</v>
      </c>
      <c r="G11075" s="1">
        <v>0</v>
      </c>
      <c r="H11075" s="1">
        <v>2</v>
      </c>
      <c r="I11075" s="15">
        <v>0.33333333333333331</v>
      </c>
      <c r="J11075">
        <f t="shared" si="172"/>
        <v>40</v>
      </c>
    </row>
    <row r="11076" spans="1:10" x14ac:dyDescent="0.3">
      <c r="A11076" t="s">
        <v>10966</v>
      </c>
      <c r="C11076" s="18">
        <v>393.71874429888754</v>
      </c>
      <c r="D11076" s="1"/>
      <c r="E11076" s="1">
        <v>5</v>
      </c>
      <c r="F11076" s="1">
        <v>2</v>
      </c>
      <c r="G11076" s="1">
        <v>0</v>
      </c>
      <c r="H11076" s="1">
        <v>3</v>
      </c>
      <c r="I11076" s="15">
        <v>0.4</v>
      </c>
      <c r="J11076">
        <f t="shared" ref="J11076:J11139" si="173">IF(E11076&lt;=30,40,20)</f>
        <v>40</v>
      </c>
    </row>
    <row r="11077" spans="1:10" x14ac:dyDescent="0.3">
      <c r="A11077" t="s">
        <v>10059</v>
      </c>
      <c r="C11077" s="18">
        <v>393.70242465012768</v>
      </c>
      <c r="D11077" s="1"/>
      <c r="E11077" s="1">
        <v>40</v>
      </c>
      <c r="F11077" s="1">
        <v>16</v>
      </c>
      <c r="G11077" s="1">
        <v>5</v>
      </c>
      <c r="H11077" s="1">
        <v>19</v>
      </c>
      <c r="I11077" s="15">
        <v>0.46250000000000002</v>
      </c>
      <c r="J11077">
        <f t="shared" si="173"/>
        <v>20</v>
      </c>
    </row>
    <row r="11078" spans="1:10" x14ac:dyDescent="0.3">
      <c r="A11078" t="s">
        <v>10852</v>
      </c>
      <c r="C11078" s="18">
        <v>393.70188526731732</v>
      </c>
      <c r="D11078" s="1"/>
      <c r="E11078" s="1">
        <v>3</v>
      </c>
      <c r="F11078" s="1">
        <v>2</v>
      </c>
      <c r="G11078" s="1">
        <v>0</v>
      </c>
      <c r="H11078" s="1">
        <v>1</v>
      </c>
      <c r="I11078" s="15">
        <v>0.66666666666666663</v>
      </c>
      <c r="J11078">
        <f t="shared" si="173"/>
        <v>40</v>
      </c>
    </row>
    <row r="11079" spans="1:10" x14ac:dyDescent="0.3">
      <c r="A11079" t="s">
        <v>10853</v>
      </c>
      <c r="C11079" s="18">
        <v>393.70135556494199</v>
      </c>
      <c r="D11079" s="1"/>
      <c r="E11079" s="1">
        <v>8</v>
      </c>
      <c r="F11079" s="1">
        <v>3</v>
      </c>
      <c r="G11079" s="1">
        <v>0</v>
      </c>
      <c r="H11079" s="1">
        <v>5</v>
      </c>
      <c r="I11079" s="15">
        <v>0.375</v>
      </c>
      <c r="J11079">
        <f t="shared" si="173"/>
        <v>40</v>
      </c>
    </row>
    <row r="11080" spans="1:10" x14ac:dyDescent="0.3">
      <c r="A11080" t="s">
        <v>10854</v>
      </c>
      <c r="C11080" s="18">
        <v>393.69392336536919</v>
      </c>
      <c r="D11080" s="1"/>
      <c r="E11080" s="1">
        <v>12</v>
      </c>
      <c r="F11080" s="1">
        <v>5</v>
      </c>
      <c r="G11080" s="1">
        <v>1</v>
      </c>
      <c r="H11080" s="1">
        <v>6</v>
      </c>
      <c r="I11080" s="15">
        <v>0.45833333333333331</v>
      </c>
      <c r="J11080">
        <f t="shared" si="173"/>
        <v>40</v>
      </c>
    </row>
    <row r="11081" spans="1:10" x14ac:dyDescent="0.3">
      <c r="A11081" t="s">
        <v>10855</v>
      </c>
      <c r="C11081" s="18">
        <v>393.69198108365151</v>
      </c>
      <c r="D11081" s="1"/>
      <c r="E11081" s="1">
        <v>3</v>
      </c>
      <c r="F11081" s="1">
        <v>1</v>
      </c>
      <c r="G11081" s="1">
        <v>0</v>
      </c>
      <c r="H11081" s="1">
        <v>2</v>
      </c>
      <c r="I11081" s="15">
        <v>0.33333333333333331</v>
      </c>
      <c r="J11081">
        <f t="shared" si="173"/>
        <v>40</v>
      </c>
    </row>
    <row r="11082" spans="1:10" x14ac:dyDescent="0.3">
      <c r="A11082" t="s">
        <v>8597</v>
      </c>
      <c r="C11082" s="18">
        <v>393.68774505815833</v>
      </c>
      <c r="D11082" s="1"/>
      <c r="E11082" s="1">
        <v>12</v>
      </c>
      <c r="F11082" s="1">
        <v>6</v>
      </c>
      <c r="G11082" s="1">
        <v>0</v>
      </c>
      <c r="H11082" s="1">
        <v>6</v>
      </c>
      <c r="I11082" s="15">
        <v>0.5</v>
      </c>
      <c r="J11082">
        <f t="shared" si="173"/>
        <v>40</v>
      </c>
    </row>
    <row r="11083" spans="1:10" x14ac:dyDescent="0.3">
      <c r="A11083" t="s">
        <v>10857</v>
      </c>
      <c r="C11083" s="18">
        <v>393.68090958951217</v>
      </c>
      <c r="D11083" s="1"/>
      <c r="E11083" s="1">
        <v>3</v>
      </c>
      <c r="F11083" s="1">
        <v>1</v>
      </c>
      <c r="G11083" s="1">
        <v>0</v>
      </c>
      <c r="H11083" s="1">
        <v>2</v>
      </c>
      <c r="I11083" s="15">
        <v>0.33333333333333331</v>
      </c>
      <c r="J11083">
        <f t="shared" si="173"/>
        <v>40</v>
      </c>
    </row>
    <row r="11084" spans="1:10" x14ac:dyDescent="0.3">
      <c r="A11084" t="s">
        <v>10858</v>
      </c>
      <c r="C11084" s="18">
        <v>393.68018924800992</v>
      </c>
      <c r="D11084" s="1"/>
      <c r="E11084" s="1">
        <v>25</v>
      </c>
      <c r="F11084" s="1">
        <v>12</v>
      </c>
      <c r="G11084" s="1">
        <v>0</v>
      </c>
      <c r="H11084" s="1">
        <v>13</v>
      </c>
      <c r="I11084" s="15">
        <v>0.48</v>
      </c>
      <c r="J11084">
        <f t="shared" si="173"/>
        <v>40</v>
      </c>
    </row>
    <row r="11085" spans="1:10" x14ac:dyDescent="0.3">
      <c r="A11085" t="s">
        <v>10859</v>
      </c>
      <c r="C11085" s="18">
        <v>393.67975299917242</v>
      </c>
      <c r="D11085" s="1"/>
      <c r="E11085" s="1">
        <v>31</v>
      </c>
      <c r="F11085" s="1">
        <v>14</v>
      </c>
      <c r="G11085" s="1">
        <v>2</v>
      </c>
      <c r="H11085" s="1">
        <v>15</v>
      </c>
      <c r="I11085" s="15">
        <v>0.4838709677419355</v>
      </c>
      <c r="J11085">
        <f t="shared" si="173"/>
        <v>20</v>
      </c>
    </row>
    <row r="11086" spans="1:10" x14ac:dyDescent="0.3">
      <c r="A11086" t="s">
        <v>10860</v>
      </c>
      <c r="C11086" s="18">
        <v>393.67590903191058</v>
      </c>
      <c r="D11086" s="1"/>
      <c r="E11086" s="1">
        <v>15</v>
      </c>
      <c r="F11086" s="1">
        <v>7</v>
      </c>
      <c r="G11086" s="1">
        <v>0</v>
      </c>
      <c r="H11086" s="1">
        <v>8</v>
      </c>
      <c r="I11086" s="15">
        <v>0.46666666666666667</v>
      </c>
      <c r="J11086">
        <f t="shared" si="173"/>
        <v>40</v>
      </c>
    </row>
    <row r="11087" spans="1:10" x14ac:dyDescent="0.3">
      <c r="A11087" t="s">
        <v>10862</v>
      </c>
      <c r="C11087" s="18">
        <v>393.67265838147688</v>
      </c>
      <c r="D11087" s="1"/>
      <c r="E11087" s="1">
        <v>10</v>
      </c>
      <c r="F11087" s="1">
        <v>4</v>
      </c>
      <c r="G11087" s="1">
        <v>0</v>
      </c>
      <c r="H11087" s="1">
        <v>6</v>
      </c>
      <c r="I11087" s="15">
        <v>0.4</v>
      </c>
      <c r="J11087">
        <f t="shared" si="173"/>
        <v>40</v>
      </c>
    </row>
    <row r="11088" spans="1:10" x14ac:dyDescent="0.3">
      <c r="A11088" t="s">
        <v>10874</v>
      </c>
      <c r="C11088" s="18">
        <v>393.6559110998756</v>
      </c>
      <c r="D11088" s="1"/>
      <c r="E11088" s="1">
        <v>3</v>
      </c>
      <c r="F11088" s="1">
        <v>1</v>
      </c>
      <c r="G11088" s="1">
        <v>0</v>
      </c>
      <c r="H11088" s="1">
        <v>2</v>
      </c>
      <c r="I11088" s="15">
        <v>0.33333333333333331</v>
      </c>
      <c r="J11088">
        <f t="shared" si="173"/>
        <v>40</v>
      </c>
    </row>
    <row r="11089" spans="1:10" x14ac:dyDescent="0.3">
      <c r="A11089" t="s">
        <v>10864</v>
      </c>
      <c r="C11089" s="18">
        <v>393.65588296191333</v>
      </c>
      <c r="D11089" s="1"/>
      <c r="E11089" s="1">
        <v>3</v>
      </c>
      <c r="F11089" s="1">
        <v>1</v>
      </c>
      <c r="G11089" s="1">
        <v>0</v>
      </c>
      <c r="H11089" s="1">
        <v>2</v>
      </c>
      <c r="I11089" s="15">
        <v>0.33333333333333331</v>
      </c>
      <c r="J11089">
        <f t="shared" si="173"/>
        <v>40</v>
      </c>
    </row>
    <row r="11090" spans="1:10" x14ac:dyDescent="0.3">
      <c r="A11090" t="s">
        <v>10865</v>
      </c>
      <c r="C11090" s="18">
        <v>393.65165563068172</v>
      </c>
      <c r="D11090" s="1"/>
      <c r="E11090" s="1">
        <v>9</v>
      </c>
      <c r="F11090" s="1">
        <v>4</v>
      </c>
      <c r="G11090" s="1">
        <v>0</v>
      </c>
      <c r="H11090" s="1">
        <v>5</v>
      </c>
      <c r="I11090" s="15">
        <v>0.44444444444444442</v>
      </c>
      <c r="J11090">
        <f t="shared" si="173"/>
        <v>40</v>
      </c>
    </row>
    <row r="11091" spans="1:10" x14ac:dyDescent="0.3">
      <c r="A11091" t="s">
        <v>10867</v>
      </c>
      <c r="C11091" s="18">
        <v>393.64770597013666</v>
      </c>
      <c r="D11091" s="1"/>
      <c r="E11091" s="1">
        <v>3</v>
      </c>
      <c r="F11091" s="1">
        <v>1</v>
      </c>
      <c r="G11091" s="1">
        <v>0</v>
      </c>
      <c r="H11091" s="1">
        <v>2</v>
      </c>
      <c r="I11091" s="15">
        <v>0.33333333333333331</v>
      </c>
      <c r="J11091">
        <f t="shared" si="173"/>
        <v>40</v>
      </c>
    </row>
    <row r="11092" spans="1:10" x14ac:dyDescent="0.3">
      <c r="A11092" t="s">
        <v>11201</v>
      </c>
      <c r="C11092" s="18">
        <v>393.64486518760054</v>
      </c>
      <c r="D11092" s="1"/>
      <c r="E11092" s="1">
        <v>3</v>
      </c>
      <c r="F11092" s="1">
        <v>1</v>
      </c>
      <c r="G11092" s="1">
        <v>0</v>
      </c>
      <c r="H11092" s="1">
        <v>2</v>
      </c>
      <c r="I11092" s="15">
        <v>0.33333333333333331</v>
      </c>
      <c r="J11092">
        <f t="shared" si="173"/>
        <v>40</v>
      </c>
    </row>
    <row r="11093" spans="1:10" x14ac:dyDescent="0.3">
      <c r="A11093" t="s">
        <v>10915</v>
      </c>
      <c r="C11093" s="18">
        <v>393.63232329915337</v>
      </c>
      <c r="D11093" s="1"/>
      <c r="E11093" s="1">
        <v>3</v>
      </c>
      <c r="F11093" s="1">
        <v>1</v>
      </c>
      <c r="G11093" s="1">
        <v>0</v>
      </c>
      <c r="H11093" s="1">
        <v>2</v>
      </c>
      <c r="I11093" s="15">
        <v>0.33333333333333331</v>
      </c>
      <c r="J11093">
        <f t="shared" si="173"/>
        <v>40</v>
      </c>
    </row>
    <row r="11094" spans="1:10" x14ac:dyDescent="0.3">
      <c r="A11094" t="s">
        <v>10868</v>
      </c>
      <c r="C11094" s="18">
        <v>393.62517228070709</v>
      </c>
      <c r="D11094" s="1"/>
      <c r="E11094" s="1">
        <v>20</v>
      </c>
      <c r="F11094" s="1">
        <v>8</v>
      </c>
      <c r="G11094" s="1">
        <v>2</v>
      </c>
      <c r="H11094" s="1">
        <v>10</v>
      </c>
      <c r="I11094" s="15">
        <v>0.45</v>
      </c>
      <c r="J11094">
        <f t="shared" si="173"/>
        <v>40</v>
      </c>
    </row>
    <row r="11095" spans="1:10" x14ac:dyDescent="0.3">
      <c r="A11095" t="s">
        <v>10869</v>
      </c>
      <c r="C11095" s="18">
        <v>393.62007452552768</v>
      </c>
      <c r="D11095" s="1"/>
      <c r="E11095" s="1">
        <v>3</v>
      </c>
      <c r="F11095" s="1">
        <v>1</v>
      </c>
      <c r="G11095" s="1">
        <v>0</v>
      </c>
      <c r="H11095" s="1">
        <v>2</v>
      </c>
      <c r="I11095" s="15">
        <v>0.33333333333333331</v>
      </c>
      <c r="J11095">
        <f t="shared" si="173"/>
        <v>40</v>
      </c>
    </row>
    <row r="11096" spans="1:10" x14ac:dyDescent="0.3">
      <c r="A11096" t="s">
        <v>10870</v>
      </c>
      <c r="C11096" s="18">
        <v>393.61555273969867</v>
      </c>
      <c r="D11096" s="1"/>
      <c r="E11096" s="1">
        <v>3</v>
      </c>
      <c r="F11096" s="1">
        <v>1</v>
      </c>
      <c r="G11096" s="1">
        <v>0</v>
      </c>
      <c r="H11096" s="1">
        <v>2</v>
      </c>
      <c r="I11096" s="15">
        <v>0.33333333333333331</v>
      </c>
      <c r="J11096">
        <f t="shared" si="173"/>
        <v>40</v>
      </c>
    </row>
    <row r="11097" spans="1:10" x14ac:dyDescent="0.3">
      <c r="A11097" t="s">
        <v>10881</v>
      </c>
      <c r="C11097" s="18">
        <v>393.61062310535033</v>
      </c>
      <c r="D11097" s="1"/>
      <c r="E11097" s="1">
        <v>3</v>
      </c>
      <c r="F11097" s="1">
        <v>1</v>
      </c>
      <c r="G11097" s="1">
        <v>0</v>
      </c>
      <c r="H11097" s="1">
        <v>2</v>
      </c>
      <c r="I11097" s="15">
        <v>0.33333333333333331</v>
      </c>
      <c r="J11097">
        <f t="shared" si="173"/>
        <v>40</v>
      </c>
    </row>
    <row r="11098" spans="1:10" x14ac:dyDescent="0.3">
      <c r="A11098" t="s">
        <v>10871</v>
      </c>
      <c r="C11098" s="18">
        <v>393.59802342962809</v>
      </c>
      <c r="D11098" s="1"/>
      <c r="E11098" s="1">
        <v>10</v>
      </c>
      <c r="F11098" s="1">
        <v>3</v>
      </c>
      <c r="G11098" s="1">
        <v>2</v>
      </c>
      <c r="H11098" s="1">
        <v>5</v>
      </c>
      <c r="I11098" s="15">
        <v>0.4</v>
      </c>
      <c r="J11098">
        <f t="shared" si="173"/>
        <v>40</v>
      </c>
    </row>
    <row r="11099" spans="1:10" x14ac:dyDescent="0.3">
      <c r="A11099" t="s">
        <v>10872</v>
      </c>
      <c r="C11099" s="18">
        <v>393.59753869555891</v>
      </c>
      <c r="D11099" s="1"/>
      <c r="E11099" s="1">
        <v>5</v>
      </c>
      <c r="F11099" s="1">
        <v>2</v>
      </c>
      <c r="G11099" s="1">
        <v>0</v>
      </c>
      <c r="H11099" s="1">
        <v>3</v>
      </c>
      <c r="I11099" s="15">
        <v>0.4</v>
      </c>
      <c r="J11099">
        <f t="shared" si="173"/>
        <v>40</v>
      </c>
    </row>
    <row r="11100" spans="1:10" x14ac:dyDescent="0.3">
      <c r="A11100" t="s">
        <v>11950</v>
      </c>
      <c r="C11100" s="18">
        <v>393.58517432401186</v>
      </c>
      <c r="D11100" s="1"/>
      <c r="E11100" s="1">
        <v>5</v>
      </c>
      <c r="F11100" s="1">
        <v>2</v>
      </c>
      <c r="G11100" s="1">
        <v>0</v>
      </c>
      <c r="H11100" s="1">
        <v>3</v>
      </c>
      <c r="I11100" s="15">
        <v>0.4</v>
      </c>
      <c r="J11100">
        <f t="shared" si="173"/>
        <v>40</v>
      </c>
    </row>
    <row r="11101" spans="1:10" x14ac:dyDescent="0.3">
      <c r="A11101" t="s">
        <v>10873</v>
      </c>
      <c r="C11101" s="18">
        <v>393.58487234607151</v>
      </c>
      <c r="D11101" s="1"/>
      <c r="E11101" s="1">
        <v>7</v>
      </c>
      <c r="F11101" s="1">
        <v>3</v>
      </c>
      <c r="G11101" s="1">
        <v>0</v>
      </c>
      <c r="H11101" s="1">
        <v>4</v>
      </c>
      <c r="I11101" s="15">
        <v>0.42857142857142855</v>
      </c>
      <c r="J11101">
        <f t="shared" si="173"/>
        <v>40</v>
      </c>
    </row>
    <row r="11102" spans="1:10" x14ac:dyDescent="0.3">
      <c r="A11102" t="s">
        <v>10875</v>
      </c>
      <c r="C11102" s="18">
        <v>393.57383822038571</v>
      </c>
      <c r="D11102" s="1"/>
      <c r="E11102" s="1">
        <v>3</v>
      </c>
      <c r="F11102" s="1">
        <v>1</v>
      </c>
      <c r="G11102" s="1">
        <v>0</v>
      </c>
      <c r="H11102" s="1">
        <v>2</v>
      </c>
      <c r="I11102" s="15">
        <v>0.33333333333333331</v>
      </c>
      <c r="J11102">
        <f t="shared" si="173"/>
        <v>40</v>
      </c>
    </row>
    <row r="11103" spans="1:10" x14ac:dyDescent="0.3">
      <c r="A11103" t="s">
        <v>10876</v>
      </c>
      <c r="C11103" s="18">
        <v>393.57027011062848</v>
      </c>
      <c r="D11103" s="1"/>
      <c r="E11103" s="1">
        <v>5</v>
      </c>
      <c r="F11103" s="1">
        <v>2</v>
      </c>
      <c r="G11103" s="1">
        <v>0</v>
      </c>
      <c r="H11103" s="1">
        <v>3</v>
      </c>
      <c r="I11103" s="15">
        <v>0.4</v>
      </c>
      <c r="J11103">
        <f t="shared" si="173"/>
        <v>40</v>
      </c>
    </row>
    <row r="11104" spans="1:10" x14ac:dyDescent="0.3">
      <c r="A11104" s="21" t="s">
        <v>10877</v>
      </c>
      <c r="C11104" s="18">
        <v>393.56391575640026</v>
      </c>
      <c r="D11104" s="1"/>
      <c r="E11104" s="1">
        <v>5</v>
      </c>
      <c r="F11104" s="1">
        <v>2</v>
      </c>
      <c r="G11104" s="1">
        <v>0</v>
      </c>
      <c r="H11104" s="1">
        <v>3</v>
      </c>
      <c r="I11104" s="15">
        <v>0.4</v>
      </c>
      <c r="J11104">
        <f t="shared" si="173"/>
        <v>40</v>
      </c>
    </row>
    <row r="11105" spans="1:10" x14ac:dyDescent="0.3">
      <c r="A11105" t="s">
        <v>10878</v>
      </c>
      <c r="C11105" s="18">
        <v>393.56344094406961</v>
      </c>
      <c r="D11105" s="1"/>
      <c r="E11105" s="1">
        <v>3</v>
      </c>
      <c r="F11105" s="1">
        <v>1</v>
      </c>
      <c r="G11105" s="1">
        <v>0</v>
      </c>
      <c r="H11105" s="1">
        <v>2</v>
      </c>
      <c r="I11105" s="15">
        <v>0.33333333333333331</v>
      </c>
      <c r="J11105">
        <f t="shared" si="173"/>
        <v>40</v>
      </c>
    </row>
    <row r="11106" spans="1:10" x14ac:dyDescent="0.3">
      <c r="A11106" t="s">
        <v>10879</v>
      </c>
      <c r="C11106" s="18">
        <v>393.55052591138428</v>
      </c>
      <c r="D11106" s="1"/>
      <c r="E11106" s="1">
        <v>25</v>
      </c>
      <c r="F11106" s="1">
        <v>10</v>
      </c>
      <c r="G11106" s="1">
        <v>2</v>
      </c>
      <c r="H11106" s="1">
        <v>13</v>
      </c>
      <c r="I11106" s="15">
        <v>0.44</v>
      </c>
      <c r="J11106">
        <f t="shared" si="173"/>
        <v>40</v>
      </c>
    </row>
    <row r="11107" spans="1:10" x14ac:dyDescent="0.3">
      <c r="A11107" t="s">
        <v>10648</v>
      </c>
      <c r="C11107" s="18">
        <v>393.54368514431633</v>
      </c>
      <c r="D11107" s="1"/>
      <c r="E11107" s="1">
        <v>88</v>
      </c>
      <c r="F11107" s="1">
        <v>42</v>
      </c>
      <c r="G11107" s="1">
        <v>2</v>
      </c>
      <c r="H11107" s="1">
        <v>44</v>
      </c>
      <c r="I11107" s="15">
        <v>0.48863636363636365</v>
      </c>
      <c r="J11107">
        <f t="shared" si="173"/>
        <v>20</v>
      </c>
    </row>
    <row r="11108" spans="1:10" x14ac:dyDescent="0.3">
      <c r="A11108" t="s">
        <v>10880</v>
      </c>
      <c r="C11108" s="18">
        <v>393.52768097083106</v>
      </c>
      <c r="D11108" s="1"/>
      <c r="E11108" s="1">
        <v>3</v>
      </c>
      <c r="F11108" s="1">
        <v>1</v>
      </c>
      <c r="G11108" s="1">
        <v>0</v>
      </c>
      <c r="H11108" s="1">
        <v>2</v>
      </c>
      <c r="I11108" s="15">
        <v>0.33333333333333331</v>
      </c>
      <c r="J11108">
        <f t="shared" si="173"/>
        <v>40</v>
      </c>
    </row>
    <row r="11109" spans="1:10" x14ac:dyDescent="0.3">
      <c r="A11109" t="s">
        <v>10882</v>
      </c>
      <c r="C11109" s="18">
        <v>393.52432408964228</v>
      </c>
      <c r="D11109" s="1"/>
      <c r="E11109" s="1">
        <v>9</v>
      </c>
      <c r="F11109" s="1">
        <v>4</v>
      </c>
      <c r="G11109" s="1">
        <v>0</v>
      </c>
      <c r="H11109" s="1">
        <v>5</v>
      </c>
      <c r="I11109" s="15">
        <v>0.44444444444444442</v>
      </c>
      <c r="J11109">
        <f t="shared" si="173"/>
        <v>40</v>
      </c>
    </row>
    <row r="11110" spans="1:10" x14ac:dyDescent="0.3">
      <c r="A11110" t="s">
        <v>10884</v>
      </c>
      <c r="C11110" s="18">
        <v>393.51793712160259</v>
      </c>
      <c r="D11110" s="1"/>
      <c r="E11110" s="1">
        <v>5</v>
      </c>
      <c r="F11110" s="1">
        <v>2</v>
      </c>
      <c r="G11110" s="1">
        <v>0</v>
      </c>
      <c r="H11110" s="1">
        <v>3</v>
      </c>
      <c r="I11110" s="15">
        <v>0.4</v>
      </c>
      <c r="J11110">
        <f t="shared" si="173"/>
        <v>40</v>
      </c>
    </row>
    <row r="11111" spans="1:10" x14ac:dyDescent="0.3">
      <c r="A11111" t="s">
        <v>10885</v>
      </c>
      <c r="C11111" s="18">
        <v>393.4992692360106</v>
      </c>
      <c r="D11111" s="1"/>
      <c r="E11111" s="1">
        <v>3</v>
      </c>
      <c r="F11111" s="1">
        <v>1</v>
      </c>
      <c r="G11111" s="1">
        <v>0</v>
      </c>
      <c r="H11111" s="1">
        <v>2</v>
      </c>
      <c r="I11111" s="15">
        <v>0.33333333333333331</v>
      </c>
      <c r="J11111">
        <f t="shared" si="173"/>
        <v>40</v>
      </c>
    </row>
    <row r="11112" spans="1:10" x14ac:dyDescent="0.3">
      <c r="A11112" t="s">
        <v>10888</v>
      </c>
      <c r="C11112" s="18">
        <v>393.49434807907534</v>
      </c>
      <c r="D11112" s="1"/>
      <c r="E11112" s="1">
        <v>5</v>
      </c>
      <c r="F11112" s="1">
        <v>2</v>
      </c>
      <c r="G11112" s="1">
        <v>0</v>
      </c>
      <c r="H11112" s="1">
        <v>3</v>
      </c>
      <c r="I11112" s="15">
        <v>0.4</v>
      </c>
      <c r="J11112">
        <f t="shared" si="173"/>
        <v>40</v>
      </c>
    </row>
    <row r="11113" spans="1:10" x14ac:dyDescent="0.3">
      <c r="A11113" t="s">
        <v>10890</v>
      </c>
      <c r="C11113" s="18">
        <v>393.48139584116723</v>
      </c>
      <c r="D11113" s="1"/>
      <c r="E11113" s="1">
        <v>5</v>
      </c>
      <c r="F11113" s="1">
        <v>2</v>
      </c>
      <c r="G11113" s="1">
        <v>0</v>
      </c>
      <c r="H11113" s="1">
        <v>3</v>
      </c>
      <c r="I11113" s="15">
        <v>0.4</v>
      </c>
      <c r="J11113">
        <f t="shared" si="173"/>
        <v>40</v>
      </c>
    </row>
    <row r="11114" spans="1:10" x14ac:dyDescent="0.3">
      <c r="A11114" t="s">
        <v>10892</v>
      </c>
      <c r="C11114" s="18">
        <v>393.47895201637562</v>
      </c>
      <c r="D11114" s="1"/>
      <c r="E11114" s="1">
        <v>3</v>
      </c>
      <c r="F11114" s="1">
        <v>1</v>
      </c>
      <c r="G11114" s="1">
        <v>0</v>
      </c>
      <c r="H11114" s="1">
        <v>2</v>
      </c>
      <c r="I11114" s="15">
        <v>0.33333333333333331</v>
      </c>
      <c r="J11114">
        <f t="shared" si="173"/>
        <v>40</v>
      </c>
    </row>
    <row r="11115" spans="1:10" x14ac:dyDescent="0.3">
      <c r="A11115" t="s">
        <v>10893</v>
      </c>
      <c r="C11115" s="18">
        <v>393.47497015382538</v>
      </c>
      <c r="D11115" s="1"/>
      <c r="E11115" s="1">
        <v>9</v>
      </c>
      <c r="F11115" s="1">
        <v>4</v>
      </c>
      <c r="G11115" s="1">
        <v>0</v>
      </c>
      <c r="H11115" s="1">
        <v>5</v>
      </c>
      <c r="I11115" s="15">
        <v>0.44444444444444442</v>
      </c>
      <c r="J11115">
        <f t="shared" si="173"/>
        <v>40</v>
      </c>
    </row>
    <row r="11116" spans="1:10" x14ac:dyDescent="0.3">
      <c r="A11116" t="s">
        <v>10894</v>
      </c>
      <c r="C11116" s="18">
        <v>393.46895712900294</v>
      </c>
      <c r="D11116" s="1"/>
      <c r="E11116" s="1">
        <v>3</v>
      </c>
      <c r="F11116" s="1">
        <v>1</v>
      </c>
      <c r="G11116" s="1">
        <v>0</v>
      </c>
      <c r="H11116" s="1">
        <v>2</v>
      </c>
      <c r="I11116" s="15">
        <v>0.33333333333333331</v>
      </c>
      <c r="J11116">
        <f t="shared" si="173"/>
        <v>40</v>
      </c>
    </row>
    <row r="11117" spans="1:10" x14ac:dyDescent="0.3">
      <c r="A11117" t="s">
        <v>10895</v>
      </c>
      <c r="C11117" s="18">
        <v>393.46788546588726</v>
      </c>
      <c r="D11117" s="1"/>
      <c r="E11117" s="1">
        <v>21</v>
      </c>
      <c r="F11117" s="1">
        <v>10</v>
      </c>
      <c r="G11117" s="1">
        <v>0</v>
      </c>
      <c r="H11117" s="1">
        <v>11</v>
      </c>
      <c r="I11117" s="15">
        <v>0.47619047619047616</v>
      </c>
      <c r="J11117">
        <f t="shared" si="173"/>
        <v>40</v>
      </c>
    </row>
    <row r="11118" spans="1:10" x14ac:dyDescent="0.3">
      <c r="A11118" t="s">
        <v>10896</v>
      </c>
      <c r="C11118" s="18">
        <v>393.46475530922385</v>
      </c>
      <c r="D11118" s="1"/>
      <c r="E11118" s="1">
        <v>9</v>
      </c>
      <c r="F11118" s="1">
        <v>4</v>
      </c>
      <c r="G11118" s="1">
        <v>0</v>
      </c>
      <c r="H11118" s="1">
        <v>5</v>
      </c>
      <c r="I11118" s="15">
        <v>0.44444444444444442</v>
      </c>
      <c r="J11118">
        <f t="shared" si="173"/>
        <v>40</v>
      </c>
    </row>
    <row r="11119" spans="1:10" x14ac:dyDescent="0.3">
      <c r="A11119" t="s">
        <v>10897</v>
      </c>
      <c r="C11119" s="18">
        <v>393.46367602183557</v>
      </c>
      <c r="D11119" s="1"/>
      <c r="E11119" s="1">
        <v>3</v>
      </c>
      <c r="F11119" s="1">
        <v>1</v>
      </c>
      <c r="G11119" s="1">
        <v>0</v>
      </c>
      <c r="H11119" s="1">
        <v>2</v>
      </c>
      <c r="I11119" s="15">
        <v>0.33333333333333331</v>
      </c>
      <c r="J11119">
        <f t="shared" si="173"/>
        <v>40</v>
      </c>
    </row>
    <row r="11120" spans="1:10" x14ac:dyDescent="0.3">
      <c r="A11120" t="s">
        <v>11079</v>
      </c>
      <c r="C11120" s="18">
        <v>393.46157238126557</v>
      </c>
      <c r="D11120" s="1"/>
      <c r="E11120" s="1">
        <v>5</v>
      </c>
      <c r="F11120" s="1">
        <v>2</v>
      </c>
      <c r="G11120" s="1">
        <v>0</v>
      </c>
      <c r="H11120" s="1">
        <v>3</v>
      </c>
      <c r="I11120" s="15">
        <v>0.4</v>
      </c>
      <c r="J11120">
        <f t="shared" si="173"/>
        <v>40</v>
      </c>
    </row>
    <row r="11121" spans="1:10" x14ac:dyDescent="0.3">
      <c r="A11121" t="s">
        <v>10941</v>
      </c>
      <c r="C11121" s="18">
        <v>393.45440844685442</v>
      </c>
      <c r="D11121" s="1"/>
      <c r="E11121" s="1">
        <v>10</v>
      </c>
      <c r="F11121" s="1">
        <v>4</v>
      </c>
      <c r="G11121" s="1">
        <v>0</v>
      </c>
      <c r="H11121" s="1">
        <v>6</v>
      </c>
      <c r="I11121" s="15">
        <v>0.4</v>
      </c>
      <c r="J11121">
        <f t="shared" si="173"/>
        <v>40</v>
      </c>
    </row>
    <row r="11122" spans="1:10" x14ac:dyDescent="0.3">
      <c r="A11122" t="s">
        <v>10899</v>
      </c>
      <c r="C11122" s="18">
        <v>393.43618084345422</v>
      </c>
      <c r="D11122" s="1"/>
      <c r="E11122" s="1">
        <v>15</v>
      </c>
      <c r="F11122" s="1">
        <v>7</v>
      </c>
      <c r="G11122" s="1">
        <v>0</v>
      </c>
      <c r="H11122" s="1">
        <v>8</v>
      </c>
      <c r="I11122" s="15">
        <v>0.46666666666666667</v>
      </c>
      <c r="J11122">
        <f t="shared" si="173"/>
        <v>40</v>
      </c>
    </row>
    <row r="11123" spans="1:10" x14ac:dyDescent="0.3">
      <c r="A11123" t="s">
        <v>10900</v>
      </c>
      <c r="C11123" s="18">
        <v>393.43340672035038</v>
      </c>
      <c r="D11123" s="1"/>
      <c r="E11123" s="1">
        <v>5</v>
      </c>
      <c r="F11123" s="1">
        <v>2</v>
      </c>
      <c r="G11123" s="1">
        <v>0</v>
      </c>
      <c r="H11123" s="1">
        <v>3</v>
      </c>
      <c r="I11123" s="15">
        <v>0.4</v>
      </c>
      <c r="J11123">
        <f t="shared" si="173"/>
        <v>40</v>
      </c>
    </row>
    <row r="11124" spans="1:10" x14ac:dyDescent="0.3">
      <c r="A11124" t="s">
        <v>10901</v>
      </c>
      <c r="C11124" s="18">
        <v>393.43294741171343</v>
      </c>
      <c r="D11124" s="1"/>
      <c r="E11124" s="1">
        <v>3</v>
      </c>
      <c r="F11124" s="1">
        <v>1</v>
      </c>
      <c r="G11124" s="1">
        <v>0</v>
      </c>
      <c r="H11124" s="1">
        <v>2</v>
      </c>
      <c r="I11124" s="15">
        <v>0.33333333333333331</v>
      </c>
      <c r="J11124">
        <f t="shared" si="173"/>
        <v>40</v>
      </c>
    </row>
    <row r="11125" spans="1:10" x14ac:dyDescent="0.3">
      <c r="A11125" t="s">
        <v>10964</v>
      </c>
      <c r="C11125" s="18">
        <v>393.41361164032043</v>
      </c>
      <c r="D11125" s="1"/>
      <c r="E11125" s="1">
        <v>5</v>
      </c>
      <c r="F11125" s="1">
        <v>2</v>
      </c>
      <c r="G11125" s="1">
        <v>0</v>
      </c>
      <c r="H11125" s="1">
        <v>3</v>
      </c>
      <c r="I11125" s="15">
        <v>0.4</v>
      </c>
      <c r="J11125">
        <f t="shared" si="173"/>
        <v>40</v>
      </c>
    </row>
    <row r="11126" spans="1:10" x14ac:dyDescent="0.3">
      <c r="A11126" t="s">
        <v>10903</v>
      </c>
      <c r="C11126" s="18">
        <v>393.40717037903568</v>
      </c>
      <c r="D11126" s="1"/>
      <c r="E11126" s="1">
        <v>3</v>
      </c>
      <c r="F11126" s="1">
        <v>1</v>
      </c>
      <c r="G11126" s="1">
        <v>0</v>
      </c>
      <c r="H11126" s="1">
        <v>2</v>
      </c>
      <c r="I11126" s="15">
        <v>0.33333333333333331</v>
      </c>
      <c r="J11126">
        <f t="shared" si="173"/>
        <v>40</v>
      </c>
    </row>
    <row r="11127" spans="1:10" x14ac:dyDescent="0.3">
      <c r="A11127" t="s">
        <v>10904</v>
      </c>
      <c r="C11127" s="18">
        <v>393.40501135340531</v>
      </c>
      <c r="D11127" s="1"/>
      <c r="E11127" s="1">
        <v>5</v>
      </c>
      <c r="F11127" s="1">
        <v>2</v>
      </c>
      <c r="G11127" s="1">
        <v>0</v>
      </c>
      <c r="H11127" s="1">
        <v>3</v>
      </c>
      <c r="I11127" s="15">
        <v>0.4</v>
      </c>
      <c r="J11127">
        <f t="shared" si="173"/>
        <v>40</v>
      </c>
    </row>
    <row r="11128" spans="1:10" x14ac:dyDescent="0.3">
      <c r="A11128" t="s">
        <v>10905</v>
      </c>
      <c r="C11128" s="18">
        <v>393.40029115435078</v>
      </c>
      <c r="D11128" s="1"/>
      <c r="E11128" s="1">
        <v>3</v>
      </c>
      <c r="F11128" s="1">
        <v>1</v>
      </c>
      <c r="G11128" s="1">
        <v>0</v>
      </c>
      <c r="H11128" s="1">
        <v>2</v>
      </c>
      <c r="I11128" s="15">
        <v>0.33333333333333331</v>
      </c>
      <c r="J11128">
        <f t="shared" si="173"/>
        <v>40</v>
      </c>
    </row>
    <row r="11129" spans="1:10" x14ac:dyDescent="0.3">
      <c r="A11129" t="s">
        <v>13448</v>
      </c>
      <c r="C11129" s="18">
        <v>393.39429110822152</v>
      </c>
      <c r="D11129" s="1"/>
      <c r="E11129" s="1">
        <v>42</v>
      </c>
      <c r="F11129" s="1">
        <v>18</v>
      </c>
      <c r="G11129" s="1">
        <v>0</v>
      </c>
      <c r="H11129" s="1">
        <v>24</v>
      </c>
      <c r="I11129" s="15">
        <v>0.42857142857142855</v>
      </c>
      <c r="J11129">
        <f t="shared" si="173"/>
        <v>20</v>
      </c>
    </row>
    <row r="11130" spans="1:10" x14ac:dyDescent="0.3">
      <c r="A11130" t="s">
        <v>10907</v>
      </c>
      <c r="C11130" s="18">
        <v>393.38239857612689</v>
      </c>
      <c r="D11130" s="1"/>
      <c r="E11130" s="1">
        <v>5</v>
      </c>
      <c r="F11130" s="1">
        <v>2</v>
      </c>
      <c r="G11130" s="1">
        <v>0</v>
      </c>
      <c r="H11130" s="1">
        <v>3</v>
      </c>
      <c r="I11130" s="15">
        <v>0.4</v>
      </c>
      <c r="J11130">
        <f t="shared" si="173"/>
        <v>40</v>
      </c>
    </row>
    <row r="11131" spans="1:10" x14ac:dyDescent="0.3">
      <c r="A11131" t="s">
        <v>10909</v>
      </c>
      <c r="C11131" s="18">
        <v>393.3642335852947</v>
      </c>
      <c r="D11131" s="1"/>
      <c r="E11131" s="1">
        <v>3</v>
      </c>
      <c r="F11131" s="1">
        <v>1</v>
      </c>
      <c r="G11131" s="1">
        <v>0</v>
      </c>
      <c r="H11131" s="1">
        <v>2</v>
      </c>
      <c r="I11131" s="15">
        <v>0.33333333333333331</v>
      </c>
      <c r="J11131">
        <f t="shared" si="173"/>
        <v>40</v>
      </c>
    </row>
    <row r="11132" spans="1:10" x14ac:dyDescent="0.3">
      <c r="A11132" t="s">
        <v>10910</v>
      </c>
      <c r="C11132" s="18">
        <v>393.36159282368209</v>
      </c>
      <c r="D11132" s="1"/>
      <c r="E11132" s="1">
        <v>9</v>
      </c>
      <c r="F11132" s="1">
        <v>4</v>
      </c>
      <c r="G11132" s="1">
        <v>0</v>
      </c>
      <c r="H11132" s="1">
        <v>5</v>
      </c>
      <c r="I11132" s="15">
        <v>0.44444444444444442</v>
      </c>
      <c r="J11132">
        <f t="shared" si="173"/>
        <v>40</v>
      </c>
    </row>
    <row r="11133" spans="1:10" x14ac:dyDescent="0.3">
      <c r="A11133" t="s">
        <v>10911</v>
      </c>
      <c r="C11133" s="18">
        <v>393.35572257372752</v>
      </c>
      <c r="D11133" s="1"/>
      <c r="E11133" s="1">
        <v>13</v>
      </c>
      <c r="F11133" s="1">
        <v>6</v>
      </c>
      <c r="G11133" s="1">
        <v>0</v>
      </c>
      <c r="H11133" s="1">
        <v>7</v>
      </c>
      <c r="I11133" s="15">
        <v>0.46153846153846156</v>
      </c>
      <c r="J11133">
        <f t="shared" si="173"/>
        <v>40</v>
      </c>
    </row>
    <row r="11134" spans="1:10" x14ac:dyDescent="0.3">
      <c r="A11134" t="s">
        <v>10912</v>
      </c>
      <c r="C11134" s="18">
        <v>393.35331854292383</v>
      </c>
      <c r="D11134" s="1"/>
      <c r="E11134" s="1">
        <v>10</v>
      </c>
      <c r="F11134" s="1">
        <v>5</v>
      </c>
      <c r="G11134" s="1">
        <v>0</v>
      </c>
      <c r="H11134" s="1">
        <v>5</v>
      </c>
      <c r="I11134" s="15">
        <v>0.5</v>
      </c>
      <c r="J11134">
        <f t="shared" si="173"/>
        <v>40</v>
      </c>
    </row>
    <row r="11135" spans="1:10" x14ac:dyDescent="0.3">
      <c r="A11135" t="s">
        <v>10913</v>
      </c>
      <c r="C11135" s="18">
        <v>393.35088964727618</v>
      </c>
      <c r="D11135" s="1"/>
      <c r="E11135" s="1">
        <v>3</v>
      </c>
      <c r="F11135" s="1">
        <v>1</v>
      </c>
      <c r="G11135" s="1">
        <v>0</v>
      </c>
      <c r="H11135" s="1">
        <v>2</v>
      </c>
      <c r="I11135" s="15">
        <v>0.33333333333333331</v>
      </c>
      <c r="J11135">
        <f t="shared" si="173"/>
        <v>40</v>
      </c>
    </row>
    <row r="11136" spans="1:10" x14ac:dyDescent="0.3">
      <c r="A11136" t="s">
        <v>10916</v>
      </c>
      <c r="C11136" s="18">
        <v>393.3456915761451</v>
      </c>
      <c r="D11136" s="1"/>
      <c r="E11136" s="1">
        <v>5</v>
      </c>
      <c r="F11136" s="1">
        <v>2</v>
      </c>
      <c r="G11136" s="1">
        <v>0</v>
      </c>
      <c r="H11136" s="1">
        <v>3</v>
      </c>
      <c r="I11136" s="15">
        <v>0.4</v>
      </c>
      <c r="J11136">
        <f t="shared" si="173"/>
        <v>40</v>
      </c>
    </row>
    <row r="11137" spans="1:10" x14ac:dyDescent="0.3">
      <c r="A11137" t="s">
        <v>10918</v>
      </c>
      <c r="C11137" s="18">
        <v>393.34188561844729</v>
      </c>
      <c r="D11137" s="1"/>
      <c r="E11137" s="1">
        <v>4</v>
      </c>
      <c r="F11137" s="1">
        <v>1</v>
      </c>
      <c r="G11137" s="1">
        <v>1</v>
      </c>
      <c r="H11137" s="1">
        <v>2</v>
      </c>
      <c r="I11137" s="15">
        <v>0.375</v>
      </c>
      <c r="J11137">
        <f t="shared" si="173"/>
        <v>40</v>
      </c>
    </row>
    <row r="11138" spans="1:10" x14ac:dyDescent="0.3">
      <c r="A11138" t="s">
        <v>10921</v>
      </c>
      <c r="C11138" s="18">
        <v>393.318583814965</v>
      </c>
      <c r="D11138" s="1"/>
      <c r="E11138" s="1">
        <v>3</v>
      </c>
      <c r="F11138" s="1">
        <v>1</v>
      </c>
      <c r="G11138" s="1">
        <v>0</v>
      </c>
      <c r="H11138" s="1">
        <v>2</v>
      </c>
      <c r="I11138" s="15">
        <v>0.33333333333333331</v>
      </c>
      <c r="J11138">
        <f t="shared" si="173"/>
        <v>40</v>
      </c>
    </row>
    <row r="11139" spans="1:10" x14ac:dyDescent="0.3">
      <c r="A11139" t="s">
        <v>10922</v>
      </c>
      <c r="C11139" s="18">
        <v>393.31230981339382</v>
      </c>
      <c r="D11139" s="1"/>
      <c r="E11139" s="1">
        <v>5</v>
      </c>
      <c r="F11139" s="1">
        <v>2</v>
      </c>
      <c r="G11139" s="1">
        <v>0</v>
      </c>
      <c r="H11139" s="1">
        <v>3</v>
      </c>
      <c r="I11139" s="15">
        <v>0.4</v>
      </c>
      <c r="J11139">
        <f t="shared" si="173"/>
        <v>40</v>
      </c>
    </row>
    <row r="11140" spans="1:10" x14ac:dyDescent="0.3">
      <c r="A11140" s="21" t="s">
        <v>10923</v>
      </c>
      <c r="C11140" s="18">
        <v>393.31097651398602</v>
      </c>
      <c r="D11140" s="1"/>
      <c r="E11140" s="1">
        <v>3</v>
      </c>
      <c r="F11140" s="1">
        <v>1</v>
      </c>
      <c r="G11140" s="1">
        <v>0</v>
      </c>
      <c r="H11140" s="1">
        <v>2</v>
      </c>
      <c r="I11140" s="15">
        <v>0.33333333333333331</v>
      </c>
      <c r="J11140">
        <f t="shared" ref="J11140:J11203" si="174">IF(E11140&lt;=30,40,20)</f>
        <v>40</v>
      </c>
    </row>
    <row r="11141" spans="1:10" x14ac:dyDescent="0.3">
      <c r="A11141" t="s">
        <v>11324</v>
      </c>
      <c r="C11141" s="18">
        <v>393.31017955641039</v>
      </c>
      <c r="D11141" s="1"/>
      <c r="E11141" s="1">
        <v>3</v>
      </c>
      <c r="F11141" s="1">
        <v>1</v>
      </c>
      <c r="G11141" s="1">
        <v>0</v>
      </c>
      <c r="H11141" s="1">
        <v>2</v>
      </c>
      <c r="I11141" s="15">
        <v>0.33333333333333331</v>
      </c>
      <c r="J11141">
        <f t="shared" si="174"/>
        <v>40</v>
      </c>
    </row>
    <row r="11142" spans="1:10" x14ac:dyDescent="0.3">
      <c r="A11142" t="s">
        <v>10924</v>
      </c>
      <c r="C11142" s="18">
        <v>393.30714563330736</v>
      </c>
      <c r="D11142" s="1"/>
      <c r="E11142" s="1">
        <v>3</v>
      </c>
      <c r="F11142" s="1">
        <v>1</v>
      </c>
      <c r="G11142" s="1">
        <v>0</v>
      </c>
      <c r="H11142" s="1">
        <v>2</v>
      </c>
      <c r="I11142" s="15">
        <v>0.33333333333333331</v>
      </c>
      <c r="J11142">
        <f t="shared" si="174"/>
        <v>40</v>
      </c>
    </row>
    <row r="11143" spans="1:10" x14ac:dyDescent="0.3">
      <c r="A11143" t="s">
        <v>10925</v>
      </c>
      <c r="C11143" s="18">
        <v>393.30067391336644</v>
      </c>
      <c r="D11143" s="1"/>
      <c r="E11143" s="1">
        <v>3</v>
      </c>
      <c r="F11143" s="1">
        <v>1</v>
      </c>
      <c r="G11143" s="1">
        <v>0</v>
      </c>
      <c r="H11143" s="1">
        <v>2</v>
      </c>
      <c r="I11143" s="15">
        <v>0.33333333333333331</v>
      </c>
      <c r="J11143">
        <f t="shared" si="174"/>
        <v>40</v>
      </c>
    </row>
    <row r="11144" spans="1:10" x14ac:dyDescent="0.3">
      <c r="A11144" t="s">
        <v>10926</v>
      </c>
      <c r="C11144" s="18">
        <v>393.29927742482033</v>
      </c>
      <c r="D11144" s="1"/>
      <c r="E11144" s="1">
        <v>8</v>
      </c>
      <c r="F11144" s="1">
        <v>3</v>
      </c>
      <c r="G11144" s="1">
        <v>1</v>
      </c>
      <c r="H11144" s="1">
        <v>4</v>
      </c>
      <c r="I11144" s="15">
        <v>0.4375</v>
      </c>
      <c r="J11144">
        <f t="shared" si="174"/>
        <v>40</v>
      </c>
    </row>
    <row r="11145" spans="1:10" x14ac:dyDescent="0.3">
      <c r="A11145" t="s">
        <v>10927</v>
      </c>
      <c r="C11145" s="18">
        <v>393.29925946369502</v>
      </c>
      <c r="D11145" s="1"/>
      <c r="E11145" s="1">
        <v>5</v>
      </c>
      <c r="F11145" s="1">
        <v>2</v>
      </c>
      <c r="G11145" s="1">
        <v>0</v>
      </c>
      <c r="H11145" s="1">
        <v>3</v>
      </c>
      <c r="I11145" s="15">
        <v>0.4</v>
      </c>
      <c r="J11145">
        <f t="shared" si="174"/>
        <v>40</v>
      </c>
    </row>
    <row r="11146" spans="1:10" x14ac:dyDescent="0.3">
      <c r="A11146" t="s">
        <v>10929</v>
      </c>
      <c r="C11146" s="18">
        <v>393.29342934943759</v>
      </c>
      <c r="D11146" s="1"/>
      <c r="E11146" s="1">
        <v>5</v>
      </c>
      <c r="F11146" s="1">
        <v>2</v>
      </c>
      <c r="G11146" s="1">
        <v>0</v>
      </c>
      <c r="H11146" s="1">
        <v>3</v>
      </c>
      <c r="I11146" s="15">
        <v>0.4</v>
      </c>
      <c r="J11146">
        <f t="shared" si="174"/>
        <v>40</v>
      </c>
    </row>
    <row r="11147" spans="1:10" x14ac:dyDescent="0.3">
      <c r="A11147" t="s">
        <v>10930</v>
      </c>
      <c r="C11147" s="18">
        <v>393.28381648137002</v>
      </c>
      <c r="D11147" s="1"/>
      <c r="E11147" s="1">
        <v>12</v>
      </c>
      <c r="F11147" s="1">
        <v>6</v>
      </c>
      <c r="G11147" s="1">
        <v>0</v>
      </c>
      <c r="H11147" s="1">
        <v>6</v>
      </c>
      <c r="I11147" s="15">
        <v>0.5</v>
      </c>
      <c r="J11147">
        <f t="shared" si="174"/>
        <v>40</v>
      </c>
    </row>
    <row r="11148" spans="1:10" x14ac:dyDescent="0.3">
      <c r="A11148" t="s">
        <v>11503</v>
      </c>
      <c r="C11148" s="18">
        <v>393.27653745403978</v>
      </c>
      <c r="D11148" s="1"/>
      <c r="E11148" s="1">
        <v>55</v>
      </c>
      <c r="F11148" s="1">
        <v>17</v>
      </c>
      <c r="G11148" s="1">
        <v>10</v>
      </c>
      <c r="H11148" s="1">
        <v>28</v>
      </c>
      <c r="I11148" s="15">
        <v>0.4</v>
      </c>
      <c r="J11148">
        <f t="shared" si="174"/>
        <v>20</v>
      </c>
    </row>
    <row r="11149" spans="1:10" x14ac:dyDescent="0.3">
      <c r="A11149" t="s">
        <v>10931</v>
      </c>
      <c r="C11149" s="18">
        <v>393.26925246726944</v>
      </c>
      <c r="D11149" s="1"/>
      <c r="E11149" s="1">
        <v>3</v>
      </c>
      <c r="F11149" s="1">
        <v>1</v>
      </c>
      <c r="G11149" s="1">
        <v>0</v>
      </c>
      <c r="H11149" s="1">
        <v>2</v>
      </c>
      <c r="I11149" s="15">
        <v>0.33333333333333331</v>
      </c>
      <c r="J11149">
        <f t="shared" si="174"/>
        <v>40</v>
      </c>
    </row>
    <row r="11150" spans="1:10" x14ac:dyDescent="0.3">
      <c r="A11150" t="s">
        <v>10932</v>
      </c>
      <c r="C11150" s="18">
        <v>393.26466842994495</v>
      </c>
      <c r="D11150" s="1"/>
      <c r="E11150" s="1">
        <v>9</v>
      </c>
      <c r="F11150" s="1">
        <v>4</v>
      </c>
      <c r="G11150" s="1">
        <v>0</v>
      </c>
      <c r="H11150" s="1">
        <v>5</v>
      </c>
      <c r="I11150" s="15">
        <v>0.44444444444444442</v>
      </c>
      <c r="J11150">
        <f t="shared" si="174"/>
        <v>40</v>
      </c>
    </row>
    <row r="11151" spans="1:10" x14ac:dyDescent="0.3">
      <c r="A11151" t="s">
        <v>10933</v>
      </c>
      <c r="C11151" s="18">
        <v>393.2645821327618</v>
      </c>
      <c r="D11151" s="1"/>
      <c r="E11151" s="1">
        <v>3</v>
      </c>
      <c r="F11151" s="1">
        <v>1</v>
      </c>
      <c r="G11151" s="1">
        <v>0</v>
      </c>
      <c r="H11151" s="1">
        <v>2</v>
      </c>
      <c r="I11151" s="15">
        <v>0.33333333333333331</v>
      </c>
      <c r="J11151">
        <f t="shared" si="174"/>
        <v>40</v>
      </c>
    </row>
    <row r="11152" spans="1:10" x14ac:dyDescent="0.3">
      <c r="A11152" t="s">
        <v>10934</v>
      </c>
      <c r="C11152" s="18">
        <v>393.26427656990086</v>
      </c>
      <c r="D11152" s="1"/>
      <c r="E11152" s="1">
        <v>3</v>
      </c>
      <c r="F11152" s="1">
        <v>1</v>
      </c>
      <c r="G11152" s="1">
        <v>0</v>
      </c>
      <c r="H11152" s="1">
        <v>2</v>
      </c>
      <c r="I11152" s="15">
        <v>0.33333333333333331</v>
      </c>
      <c r="J11152">
        <f t="shared" si="174"/>
        <v>40</v>
      </c>
    </row>
    <row r="11153" spans="1:10" x14ac:dyDescent="0.3">
      <c r="A11153" t="s">
        <v>10936</v>
      </c>
      <c r="C11153" s="18">
        <v>393.25962794605545</v>
      </c>
      <c r="D11153" s="1"/>
      <c r="E11153" s="1">
        <v>5</v>
      </c>
      <c r="F11153" s="1">
        <v>2</v>
      </c>
      <c r="G11153" s="1">
        <v>0</v>
      </c>
      <c r="H11153" s="1">
        <v>3</v>
      </c>
      <c r="I11153" s="15">
        <v>0.4</v>
      </c>
      <c r="J11153">
        <f t="shared" si="174"/>
        <v>40</v>
      </c>
    </row>
    <row r="11154" spans="1:10" x14ac:dyDescent="0.3">
      <c r="A11154" t="s">
        <v>10937</v>
      </c>
      <c r="C11154" s="18">
        <v>393.25957057324683</v>
      </c>
      <c r="D11154" s="1"/>
      <c r="E11154" s="1">
        <v>3</v>
      </c>
      <c r="F11154" s="1">
        <v>1</v>
      </c>
      <c r="G11154" s="1">
        <v>0</v>
      </c>
      <c r="H11154" s="1">
        <v>2</v>
      </c>
      <c r="I11154" s="15">
        <v>0.33333333333333331</v>
      </c>
      <c r="J11154">
        <f t="shared" si="174"/>
        <v>40</v>
      </c>
    </row>
    <row r="11155" spans="1:10" x14ac:dyDescent="0.3">
      <c r="A11155" t="s">
        <v>10938</v>
      </c>
      <c r="C11155" s="18">
        <v>393.25752374604104</v>
      </c>
      <c r="D11155" s="1"/>
      <c r="E11155" s="1">
        <v>6</v>
      </c>
      <c r="F11155" s="1">
        <v>2</v>
      </c>
      <c r="G11155" s="1">
        <v>1</v>
      </c>
      <c r="H11155" s="1">
        <v>3</v>
      </c>
      <c r="I11155" s="15">
        <v>0.41666666666666669</v>
      </c>
      <c r="J11155">
        <f t="shared" si="174"/>
        <v>40</v>
      </c>
    </row>
    <row r="11156" spans="1:10" x14ac:dyDescent="0.3">
      <c r="A11156" t="s">
        <v>10939</v>
      </c>
      <c r="C11156" s="18">
        <v>393.25601145234612</v>
      </c>
      <c r="D11156" s="1"/>
      <c r="E11156" s="1">
        <v>5</v>
      </c>
      <c r="F11156" s="1">
        <v>2</v>
      </c>
      <c r="G11156" s="1">
        <v>0</v>
      </c>
      <c r="H11156" s="1">
        <v>3</v>
      </c>
      <c r="I11156" s="15">
        <v>0.4</v>
      </c>
      <c r="J11156">
        <f t="shared" si="174"/>
        <v>40</v>
      </c>
    </row>
    <row r="11157" spans="1:10" x14ac:dyDescent="0.3">
      <c r="A11157" t="s">
        <v>10940</v>
      </c>
      <c r="C11157" s="18">
        <v>393.25548539542098</v>
      </c>
      <c r="D11157" s="1"/>
      <c r="E11157" s="1">
        <v>5</v>
      </c>
      <c r="F11157" s="1">
        <v>2</v>
      </c>
      <c r="G11157" s="1">
        <v>0</v>
      </c>
      <c r="H11157" s="1">
        <v>3</v>
      </c>
      <c r="I11157" s="15">
        <v>0.4</v>
      </c>
      <c r="J11157">
        <f t="shared" si="174"/>
        <v>40</v>
      </c>
    </row>
    <row r="11158" spans="1:10" x14ac:dyDescent="0.3">
      <c r="A11158" t="s">
        <v>10942</v>
      </c>
      <c r="C11158" s="18">
        <v>393.2480575228534</v>
      </c>
      <c r="D11158" s="1"/>
      <c r="E11158" s="1">
        <v>5</v>
      </c>
      <c r="F11158" s="1">
        <v>2</v>
      </c>
      <c r="G11158" s="1">
        <v>0</v>
      </c>
      <c r="H11158" s="1">
        <v>3</v>
      </c>
      <c r="I11158" s="15">
        <v>0.4</v>
      </c>
      <c r="J11158">
        <f t="shared" si="174"/>
        <v>40</v>
      </c>
    </row>
    <row r="11159" spans="1:10" x14ac:dyDescent="0.3">
      <c r="A11159" t="s">
        <v>10943</v>
      </c>
      <c r="C11159" s="18">
        <v>393.24581771989904</v>
      </c>
      <c r="D11159" s="1"/>
      <c r="E11159" s="1">
        <v>9</v>
      </c>
      <c r="F11159" s="1">
        <v>4</v>
      </c>
      <c r="G11159" s="1">
        <v>0</v>
      </c>
      <c r="H11159" s="1">
        <v>5</v>
      </c>
      <c r="I11159" s="15">
        <v>0.44444444444444442</v>
      </c>
      <c r="J11159">
        <f t="shared" si="174"/>
        <v>40</v>
      </c>
    </row>
    <row r="11160" spans="1:10" x14ac:dyDescent="0.3">
      <c r="A11160" t="s">
        <v>10944</v>
      </c>
      <c r="C11160" s="18">
        <v>393.24347442561236</v>
      </c>
      <c r="D11160" s="1"/>
      <c r="E11160" s="1">
        <v>14</v>
      </c>
      <c r="F11160" s="1">
        <v>10</v>
      </c>
      <c r="G11160" s="1">
        <v>0</v>
      </c>
      <c r="H11160" s="1">
        <v>4</v>
      </c>
      <c r="I11160" s="15">
        <v>0.7142857142857143</v>
      </c>
      <c r="J11160">
        <f t="shared" si="174"/>
        <v>40</v>
      </c>
    </row>
    <row r="11161" spans="1:10" x14ac:dyDescent="0.3">
      <c r="A11161" t="s">
        <v>10946</v>
      </c>
      <c r="C11161" s="18">
        <v>393.23872136410353</v>
      </c>
      <c r="D11161" s="1"/>
      <c r="E11161" s="1">
        <v>3</v>
      </c>
      <c r="F11161" s="1">
        <v>1</v>
      </c>
      <c r="G11161" s="1">
        <v>0</v>
      </c>
      <c r="H11161" s="1">
        <v>2</v>
      </c>
      <c r="I11161" s="15">
        <v>0.33333333333333331</v>
      </c>
      <c r="J11161">
        <f t="shared" si="174"/>
        <v>40</v>
      </c>
    </row>
    <row r="11162" spans="1:10" x14ac:dyDescent="0.3">
      <c r="A11162" t="s">
        <v>10947</v>
      </c>
      <c r="C11162" s="18">
        <v>393.23783656007748</v>
      </c>
      <c r="D11162" s="1"/>
      <c r="E11162" s="1">
        <v>6</v>
      </c>
      <c r="F11162" s="1">
        <v>3</v>
      </c>
      <c r="G11162" s="1">
        <v>0</v>
      </c>
      <c r="H11162" s="1">
        <v>3</v>
      </c>
      <c r="I11162" s="15">
        <v>0.5</v>
      </c>
      <c r="J11162">
        <f t="shared" si="174"/>
        <v>40</v>
      </c>
    </row>
    <row r="11163" spans="1:10" x14ac:dyDescent="0.3">
      <c r="A11163" t="s">
        <v>10948</v>
      </c>
      <c r="C11163" s="18">
        <v>393.22704185515448</v>
      </c>
      <c r="D11163" s="1"/>
      <c r="E11163" s="1">
        <v>5</v>
      </c>
      <c r="F11163" s="1">
        <v>2</v>
      </c>
      <c r="G11163" s="1">
        <v>0</v>
      </c>
      <c r="H11163" s="1">
        <v>3</v>
      </c>
      <c r="I11163" s="15">
        <v>0.4</v>
      </c>
      <c r="J11163">
        <f t="shared" si="174"/>
        <v>40</v>
      </c>
    </row>
    <row r="11164" spans="1:10" x14ac:dyDescent="0.3">
      <c r="A11164" t="s">
        <v>10949</v>
      </c>
      <c r="C11164" s="18">
        <v>393.22347168632683</v>
      </c>
      <c r="D11164" s="1"/>
      <c r="E11164" s="1">
        <v>3</v>
      </c>
      <c r="F11164" s="1">
        <v>1</v>
      </c>
      <c r="G11164" s="1">
        <v>0</v>
      </c>
      <c r="H11164" s="1">
        <v>2</v>
      </c>
      <c r="I11164" s="15">
        <v>0.33333333333333331</v>
      </c>
      <c r="J11164">
        <f t="shared" si="174"/>
        <v>40</v>
      </c>
    </row>
    <row r="11165" spans="1:10" x14ac:dyDescent="0.3">
      <c r="A11165" t="s">
        <v>10950</v>
      </c>
      <c r="C11165" s="18">
        <v>393.22336606174929</v>
      </c>
      <c r="D11165" s="1"/>
      <c r="E11165" s="1">
        <v>5</v>
      </c>
      <c r="F11165" s="1">
        <v>2</v>
      </c>
      <c r="G11165" s="1">
        <v>0</v>
      </c>
      <c r="H11165" s="1">
        <v>3</v>
      </c>
      <c r="I11165" s="15">
        <v>0.4</v>
      </c>
      <c r="J11165">
        <f t="shared" si="174"/>
        <v>40</v>
      </c>
    </row>
    <row r="11166" spans="1:10" x14ac:dyDescent="0.3">
      <c r="A11166" t="s">
        <v>10951</v>
      </c>
      <c r="C11166" s="18">
        <v>393.22315954052806</v>
      </c>
      <c r="D11166" s="1"/>
      <c r="E11166" s="1">
        <v>3</v>
      </c>
      <c r="F11166" s="1">
        <v>1</v>
      </c>
      <c r="G11166" s="1">
        <v>0</v>
      </c>
      <c r="H11166" s="1">
        <v>2</v>
      </c>
      <c r="I11166" s="15">
        <v>0.33333333333333331</v>
      </c>
      <c r="J11166">
        <f t="shared" si="174"/>
        <v>40</v>
      </c>
    </row>
    <row r="11167" spans="1:10" x14ac:dyDescent="0.3">
      <c r="A11167" t="s">
        <v>10952</v>
      </c>
      <c r="C11167" s="18">
        <v>393.20329274206028</v>
      </c>
      <c r="D11167" s="1"/>
      <c r="E11167" s="1">
        <v>9</v>
      </c>
      <c r="F11167" s="1">
        <v>4</v>
      </c>
      <c r="G11167" s="1">
        <v>0</v>
      </c>
      <c r="H11167" s="1">
        <v>5</v>
      </c>
      <c r="I11167" s="15">
        <v>0.44444444444444442</v>
      </c>
      <c r="J11167">
        <f t="shared" si="174"/>
        <v>40</v>
      </c>
    </row>
    <row r="11168" spans="1:10" x14ac:dyDescent="0.3">
      <c r="A11168" t="s">
        <v>10953</v>
      </c>
      <c r="C11168" s="18">
        <v>393.20284876370016</v>
      </c>
      <c r="D11168" s="1"/>
      <c r="E11168" s="1">
        <v>3</v>
      </c>
      <c r="F11168" s="1">
        <v>1</v>
      </c>
      <c r="G11168" s="1">
        <v>0</v>
      </c>
      <c r="H11168" s="1">
        <v>2</v>
      </c>
      <c r="I11168" s="15">
        <v>0.33333333333333331</v>
      </c>
      <c r="J11168">
        <f t="shared" si="174"/>
        <v>40</v>
      </c>
    </row>
    <row r="11169" spans="1:10" x14ac:dyDescent="0.3">
      <c r="A11169" t="s">
        <v>10955</v>
      </c>
      <c r="C11169" s="18">
        <v>393.19178708834937</v>
      </c>
      <c r="D11169" s="1"/>
      <c r="E11169" s="1">
        <v>5</v>
      </c>
      <c r="F11169" s="1">
        <v>2</v>
      </c>
      <c r="G11169" s="1">
        <v>0</v>
      </c>
      <c r="H11169" s="1">
        <v>3</v>
      </c>
      <c r="I11169" s="15">
        <v>0.4</v>
      </c>
      <c r="J11169">
        <f t="shared" si="174"/>
        <v>40</v>
      </c>
    </row>
    <row r="11170" spans="1:10" x14ac:dyDescent="0.3">
      <c r="A11170" t="s">
        <v>10956</v>
      </c>
      <c r="C11170" s="18">
        <v>393.18919487605257</v>
      </c>
      <c r="D11170" s="1"/>
      <c r="E11170" s="1">
        <v>3</v>
      </c>
      <c r="F11170" s="1">
        <v>1</v>
      </c>
      <c r="G11170" s="1">
        <v>0</v>
      </c>
      <c r="H11170" s="1">
        <v>2</v>
      </c>
      <c r="I11170" s="15">
        <v>0.33333333333333331</v>
      </c>
      <c r="J11170">
        <f t="shared" si="174"/>
        <v>40</v>
      </c>
    </row>
    <row r="11171" spans="1:10" x14ac:dyDescent="0.3">
      <c r="A11171" t="s">
        <v>10957</v>
      </c>
      <c r="C11171" s="18">
        <v>393.18790187029106</v>
      </c>
      <c r="D11171" s="1"/>
      <c r="E11171" s="1">
        <v>9</v>
      </c>
      <c r="F11171" s="1">
        <v>4</v>
      </c>
      <c r="G11171" s="1">
        <v>0</v>
      </c>
      <c r="H11171" s="1">
        <v>5</v>
      </c>
      <c r="I11171" s="15">
        <v>0.44444444444444442</v>
      </c>
      <c r="J11171">
        <f t="shared" si="174"/>
        <v>40</v>
      </c>
    </row>
    <row r="11172" spans="1:10" x14ac:dyDescent="0.3">
      <c r="A11172" t="s">
        <v>10959</v>
      </c>
      <c r="C11172" s="18">
        <v>393.18645193510827</v>
      </c>
      <c r="D11172" s="1"/>
      <c r="E11172" s="1">
        <v>1</v>
      </c>
      <c r="F11172" s="1">
        <v>0</v>
      </c>
      <c r="G11172" s="1">
        <v>0</v>
      </c>
      <c r="H11172" s="1">
        <v>1</v>
      </c>
      <c r="I11172" s="15">
        <v>0</v>
      </c>
      <c r="J11172">
        <f t="shared" si="174"/>
        <v>40</v>
      </c>
    </row>
    <row r="11173" spans="1:10" x14ac:dyDescent="0.3">
      <c r="A11173" t="s">
        <v>10960</v>
      </c>
      <c r="C11173" s="18">
        <v>393.18617386236917</v>
      </c>
      <c r="D11173" s="1"/>
      <c r="E11173" s="1">
        <v>10</v>
      </c>
      <c r="F11173" s="1">
        <v>5</v>
      </c>
      <c r="G11173" s="1">
        <v>0</v>
      </c>
      <c r="H11173" s="1">
        <v>5</v>
      </c>
      <c r="I11173" s="15">
        <v>0.5</v>
      </c>
      <c r="J11173">
        <f t="shared" si="174"/>
        <v>40</v>
      </c>
    </row>
    <row r="11174" spans="1:10" x14ac:dyDescent="0.3">
      <c r="A11174" t="s">
        <v>10459</v>
      </c>
      <c r="C11174" s="18">
        <v>393.18502132856787</v>
      </c>
      <c r="D11174" s="1"/>
      <c r="E11174" s="1">
        <v>26</v>
      </c>
      <c r="F11174" s="1">
        <v>12</v>
      </c>
      <c r="G11174" s="1">
        <v>0</v>
      </c>
      <c r="H11174" s="1">
        <v>14</v>
      </c>
      <c r="I11174" s="15">
        <v>0.46153846153846156</v>
      </c>
      <c r="J11174">
        <f t="shared" si="174"/>
        <v>40</v>
      </c>
    </row>
    <row r="11175" spans="1:10" x14ac:dyDescent="0.3">
      <c r="A11175" t="s">
        <v>10961</v>
      </c>
      <c r="C11175" s="18">
        <v>393.18438264149393</v>
      </c>
      <c r="D11175" s="1"/>
      <c r="E11175" s="1">
        <v>3</v>
      </c>
      <c r="F11175" s="1">
        <v>1</v>
      </c>
      <c r="G11175" s="1">
        <v>0</v>
      </c>
      <c r="H11175" s="1">
        <v>2</v>
      </c>
      <c r="I11175" s="15">
        <v>0.33333333333333331</v>
      </c>
      <c r="J11175">
        <f t="shared" si="174"/>
        <v>40</v>
      </c>
    </row>
    <row r="11176" spans="1:10" x14ac:dyDescent="0.3">
      <c r="A11176" t="s">
        <v>10962</v>
      </c>
      <c r="C11176" s="18">
        <v>393.17917919758116</v>
      </c>
      <c r="D11176" s="1"/>
      <c r="E11176" s="1">
        <v>8</v>
      </c>
      <c r="F11176" s="1">
        <v>3</v>
      </c>
      <c r="G11176" s="1">
        <v>1</v>
      </c>
      <c r="H11176" s="1">
        <v>4</v>
      </c>
      <c r="I11176" s="15">
        <v>0.4375</v>
      </c>
      <c r="J11176">
        <f t="shared" si="174"/>
        <v>40</v>
      </c>
    </row>
    <row r="11177" spans="1:10" x14ac:dyDescent="0.3">
      <c r="A11177" t="s">
        <v>10963</v>
      </c>
      <c r="C11177" s="18">
        <v>393.17784920708709</v>
      </c>
      <c r="D11177" s="1"/>
      <c r="E11177" s="1">
        <v>18</v>
      </c>
      <c r="F11177" s="1">
        <v>7</v>
      </c>
      <c r="G11177" s="1">
        <v>2</v>
      </c>
      <c r="H11177" s="1">
        <v>9</v>
      </c>
      <c r="I11177" s="15">
        <v>0.44444444444444442</v>
      </c>
      <c r="J11177">
        <f t="shared" si="174"/>
        <v>40</v>
      </c>
    </row>
    <row r="11178" spans="1:10" x14ac:dyDescent="0.3">
      <c r="A11178" t="s">
        <v>10965</v>
      </c>
      <c r="C11178" s="18">
        <v>393.17078394775103</v>
      </c>
      <c r="D11178" s="1"/>
      <c r="E11178" s="1">
        <v>20</v>
      </c>
      <c r="F11178" s="1">
        <v>9</v>
      </c>
      <c r="G11178" s="1">
        <v>0</v>
      </c>
      <c r="H11178" s="1">
        <v>11</v>
      </c>
      <c r="I11178" s="15">
        <v>0.45</v>
      </c>
      <c r="J11178">
        <f t="shared" si="174"/>
        <v>40</v>
      </c>
    </row>
    <row r="11179" spans="1:10" x14ac:dyDescent="0.3">
      <c r="A11179" t="s">
        <v>10967</v>
      </c>
      <c r="C11179" s="18">
        <v>393.16347614562278</v>
      </c>
      <c r="D11179" s="1"/>
      <c r="E11179" s="1">
        <v>3</v>
      </c>
      <c r="F11179" s="1">
        <v>1</v>
      </c>
      <c r="G11179" s="1">
        <v>1</v>
      </c>
      <c r="H11179" s="1">
        <v>1</v>
      </c>
      <c r="I11179" s="15">
        <v>0.5</v>
      </c>
      <c r="J11179">
        <f t="shared" si="174"/>
        <v>40</v>
      </c>
    </row>
    <row r="11180" spans="1:10" x14ac:dyDescent="0.3">
      <c r="A11180" t="s">
        <v>10968</v>
      </c>
      <c r="C11180" s="18">
        <v>393.16054976555762</v>
      </c>
      <c r="D11180" s="1"/>
      <c r="E11180" s="1">
        <v>3</v>
      </c>
      <c r="F11180" s="1">
        <v>1</v>
      </c>
      <c r="G11180" s="1">
        <v>0</v>
      </c>
      <c r="H11180" s="1">
        <v>2</v>
      </c>
      <c r="I11180" s="15">
        <v>0.33333333333333331</v>
      </c>
      <c r="J11180">
        <f t="shared" si="174"/>
        <v>40</v>
      </c>
    </row>
    <row r="11181" spans="1:10" x14ac:dyDescent="0.3">
      <c r="A11181" t="s">
        <v>10970</v>
      </c>
      <c r="C11181" s="18">
        <v>393.15475927558134</v>
      </c>
      <c r="D11181" s="1"/>
      <c r="E11181" s="1">
        <v>5</v>
      </c>
      <c r="F11181" s="1">
        <v>2</v>
      </c>
      <c r="G11181" s="1">
        <v>0</v>
      </c>
      <c r="H11181" s="1">
        <v>3</v>
      </c>
      <c r="I11181" s="15">
        <v>0.4</v>
      </c>
      <c r="J11181">
        <f t="shared" si="174"/>
        <v>40</v>
      </c>
    </row>
    <row r="11182" spans="1:10" x14ac:dyDescent="0.3">
      <c r="A11182" t="s">
        <v>10971</v>
      </c>
      <c r="C11182" s="18">
        <v>393.14160539514785</v>
      </c>
      <c r="D11182" s="1"/>
      <c r="E11182" s="1">
        <v>11</v>
      </c>
      <c r="F11182" s="1">
        <v>5</v>
      </c>
      <c r="G11182" s="1">
        <v>0</v>
      </c>
      <c r="H11182" s="1">
        <v>6</v>
      </c>
      <c r="I11182" s="15">
        <v>0.45454545454545453</v>
      </c>
      <c r="J11182">
        <f t="shared" si="174"/>
        <v>40</v>
      </c>
    </row>
    <row r="11183" spans="1:10" x14ac:dyDescent="0.3">
      <c r="A11183" t="s">
        <v>10972</v>
      </c>
      <c r="C11183" s="18">
        <v>393.13938081389222</v>
      </c>
      <c r="D11183" s="1"/>
      <c r="E11183" s="1">
        <v>23</v>
      </c>
      <c r="F11183" s="1">
        <v>11</v>
      </c>
      <c r="G11183" s="1">
        <v>0</v>
      </c>
      <c r="H11183" s="1">
        <v>12</v>
      </c>
      <c r="I11183" s="15">
        <v>0.47826086956521741</v>
      </c>
      <c r="J11183">
        <f t="shared" si="174"/>
        <v>40</v>
      </c>
    </row>
    <row r="11184" spans="1:10" x14ac:dyDescent="0.3">
      <c r="A11184" t="s">
        <v>10974</v>
      </c>
      <c r="C11184" s="18">
        <v>393.13221933255829</v>
      </c>
      <c r="D11184" s="1"/>
      <c r="E11184" s="1">
        <v>25</v>
      </c>
      <c r="F11184" s="1">
        <v>10</v>
      </c>
      <c r="G11184" s="1">
        <v>0</v>
      </c>
      <c r="H11184" s="1">
        <v>15</v>
      </c>
      <c r="I11184" s="15">
        <v>0.4</v>
      </c>
      <c r="J11184">
        <f t="shared" si="174"/>
        <v>40</v>
      </c>
    </row>
    <row r="11185" spans="1:10" x14ac:dyDescent="0.3">
      <c r="A11185" t="s">
        <v>10975</v>
      </c>
      <c r="C11185" s="18">
        <v>393.12944992079298</v>
      </c>
      <c r="D11185" s="1"/>
      <c r="E11185" s="1">
        <v>5</v>
      </c>
      <c r="F11185" s="1">
        <v>2</v>
      </c>
      <c r="G11185" s="1">
        <v>0</v>
      </c>
      <c r="H11185" s="1">
        <v>3</v>
      </c>
      <c r="I11185" s="15">
        <v>0.4</v>
      </c>
      <c r="J11185">
        <f t="shared" si="174"/>
        <v>40</v>
      </c>
    </row>
    <row r="11186" spans="1:10" x14ac:dyDescent="0.3">
      <c r="A11186" t="s">
        <v>10977</v>
      </c>
      <c r="C11186" s="18">
        <v>393.12355165187648</v>
      </c>
      <c r="D11186" s="1"/>
      <c r="E11186" s="1">
        <v>1</v>
      </c>
      <c r="F11186" s="1">
        <v>0</v>
      </c>
      <c r="G11186" s="1">
        <v>0</v>
      </c>
      <c r="H11186" s="1">
        <v>1</v>
      </c>
      <c r="I11186" s="15">
        <v>0</v>
      </c>
      <c r="J11186">
        <f t="shared" si="174"/>
        <v>40</v>
      </c>
    </row>
    <row r="11187" spans="1:10" x14ac:dyDescent="0.3">
      <c r="A11187" t="s">
        <v>10978</v>
      </c>
      <c r="C11187" s="18">
        <v>393.12211436896143</v>
      </c>
      <c r="D11187" s="1"/>
      <c r="E11187" s="1">
        <v>3</v>
      </c>
      <c r="F11187" s="1">
        <v>2</v>
      </c>
      <c r="G11187" s="1">
        <v>0</v>
      </c>
      <c r="H11187" s="1">
        <v>1</v>
      </c>
      <c r="I11187" s="15">
        <v>0.66666666666666663</v>
      </c>
      <c r="J11187">
        <f t="shared" si="174"/>
        <v>40</v>
      </c>
    </row>
    <row r="11188" spans="1:10" x14ac:dyDescent="0.3">
      <c r="A11188" t="s">
        <v>10979</v>
      </c>
      <c r="C11188" s="18">
        <v>393.11676949235664</v>
      </c>
      <c r="D11188" s="1"/>
      <c r="E11188" s="1">
        <v>27</v>
      </c>
      <c r="F11188" s="1">
        <v>12</v>
      </c>
      <c r="G11188" s="1">
        <v>0</v>
      </c>
      <c r="H11188" s="1">
        <v>15</v>
      </c>
      <c r="I11188" s="15">
        <v>0.44444444444444442</v>
      </c>
      <c r="J11188">
        <f t="shared" si="174"/>
        <v>40</v>
      </c>
    </row>
    <row r="11189" spans="1:10" x14ac:dyDescent="0.3">
      <c r="A11189" t="s">
        <v>10980</v>
      </c>
      <c r="C11189" s="18">
        <v>393.10952420954834</v>
      </c>
      <c r="D11189" s="1"/>
      <c r="E11189" s="1">
        <v>9</v>
      </c>
      <c r="F11189" s="1">
        <v>4</v>
      </c>
      <c r="G11189" s="1">
        <v>0</v>
      </c>
      <c r="H11189" s="1">
        <v>5</v>
      </c>
      <c r="I11189" s="15">
        <v>0.44444444444444442</v>
      </c>
      <c r="J11189">
        <f t="shared" si="174"/>
        <v>40</v>
      </c>
    </row>
    <row r="11190" spans="1:10" x14ac:dyDescent="0.3">
      <c r="A11190" t="s">
        <v>10981</v>
      </c>
      <c r="C11190" s="18">
        <v>393.10452185991392</v>
      </c>
      <c r="D11190" s="1"/>
      <c r="E11190" s="1">
        <v>114</v>
      </c>
      <c r="F11190" s="1">
        <v>47</v>
      </c>
      <c r="G11190" s="1">
        <v>3</v>
      </c>
      <c r="H11190" s="1">
        <v>64</v>
      </c>
      <c r="I11190" s="15">
        <v>0.42543859649122806</v>
      </c>
      <c r="J11190">
        <f t="shared" si="174"/>
        <v>20</v>
      </c>
    </row>
    <row r="11191" spans="1:10" x14ac:dyDescent="0.3">
      <c r="A11191" t="s">
        <v>10982</v>
      </c>
      <c r="C11191" s="18">
        <v>393.10368494674827</v>
      </c>
      <c r="D11191" s="1"/>
      <c r="E11191" s="1">
        <v>3</v>
      </c>
      <c r="F11191" s="1">
        <v>1</v>
      </c>
      <c r="G11191" s="1">
        <v>0</v>
      </c>
      <c r="H11191" s="1">
        <v>2</v>
      </c>
      <c r="I11191" s="15">
        <v>0.33333333333333331</v>
      </c>
      <c r="J11191">
        <f t="shared" si="174"/>
        <v>40</v>
      </c>
    </row>
    <row r="11192" spans="1:10" x14ac:dyDescent="0.3">
      <c r="A11192" t="s">
        <v>10983</v>
      </c>
      <c r="C11192" s="18">
        <v>393.10264961266449</v>
      </c>
      <c r="D11192" s="1"/>
      <c r="E11192" s="1">
        <v>3</v>
      </c>
      <c r="F11192" s="1">
        <v>1</v>
      </c>
      <c r="G11192" s="1">
        <v>0</v>
      </c>
      <c r="H11192" s="1">
        <v>2</v>
      </c>
      <c r="I11192" s="15">
        <v>0.33333333333333331</v>
      </c>
      <c r="J11192">
        <f t="shared" si="174"/>
        <v>40</v>
      </c>
    </row>
    <row r="11193" spans="1:10" x14ac:dyDescent="0.3">
      <c r="A11193" t="s">
        <v>10984</v>
      </c>
      <c r="C11193" s="18">
        <v>393.10258896290452</v>
      </c>
      <c r="D11193" s="1"/>
      <c r="E11193" s="1">
        <v>5</v>
      </c>
      <c r="F11193" s="1">
        <v>2</v>
      </c>
      <c r="G11193" s="1">
        <v>0</v>
      </c>
      <c r="H11193" s="1">
        <v>3</v>
      </c>
      <c r="I11193" s="15">
        <v>0.4</v>
      </c>
      <c r="J11193">
        <f t="shared" si="174"/>
        <v>40</v>
      </c>
    </row>
    <row r="11194" spans="1:10" x14ac:dyDescent="0.3">
      <c r="A11194" t="s">
        <v>10985</v>
      </c>
      <c r="C11194" s="18">
        <v>393.1022126999838</v>
      </c>
      <c r="D11194" s="1"/>
      <c r="E11194" s="1">
        <v>3</v>
      </c>
      <c r="F11194" s="1">
        <v>1</v>
      </c>
      <c r="G11194" s="1">
        <v>0</v>
      </c>
      <c r="H11194" s="1">
        <v>2</v>
      </c>
      <c r="I11194" s="15">
        <v>0.33333333333333331</v>
      </c>
      <c r="J11194">
        <f t="shared" si="174"/>
        <v>40</v>
      </c>
    </row>
    <row r="11195" spans="1:10" x14ac:dyDescent="0.3">
      <c r="A11195" t="s">
        <v>11272</v>
      </c>
      <c r="C11195" s="18">
        <v>393.09511017815618</v>
      </c>
      <c r="D11195" s="1"/>
      <c r="E11195" s="1">
        <v>3</v>
      </c>
      <c r="F11195" s="1">
        <v>1</v>
      </c>
      <c r="G11195" s="1">
        <v>0</v>
      </c>
      <c r="H11195" s="1">
        <v>2</v>
      </c>
      <c r="I11195" s="15">
        <v>0.33333333333333331</v>
      </c>
      <c r="J11195">
        <f t="shared" si="174"/>
        <v>40</v>
      </c>
    </row>
    <row r="11196" spans="1:10" x14ac:dyDescent="0.3">
      <c r="A11196" t="s">
        <v>10986</v>
      </c>
      <c r="C11196" s="18">
        <v>393.09403790058502</v>
      </c>
      <c r="D11196" s="1"/>
      <c r="E11196" s="1">
        <v>2</v>
      </c>
      <c r="F11196" s="1">
        <v>1</v>
      </c>
      <c r="G11196" s="1">
        <v>0</v>
      </c>
      <c r="H11196" s="1">
        <v>1</v>
      </c>
      <c r="I11196" s="15">
        <v>0.5</v>
      </c>
      <c r="J11196">
        <f t="shared" si="174"/>
        <v>40</v>
      </c>
    </row>
    <row r="11197" spans="1:10" x14ac:dyDescent="0.3">
      <c r="A11197" t="s">
        <v>10987</v>
      </c>
      <c r="C11197" s="18">
        <v>393.09196998419469</v>
      </c>
      <c r="D11197" s="1"/>
      <c r="E11197" s="1">
        <v>8</v>
      </c>
      <c r="F11197" s="1">
        <v>3</v>
      </c>
      <c r="G11197" s="1">
        <v>1</v>
      </c>
      <c r="H11197" s="1">
        <v>4</v>
      </c>
      <c r="I11197" s="15">
        <v>0.4375</v>
      </c>
      <c r="J11197">
        <f t="shared" si="174"/>
        <v>40</v>
      </c>
    </row>
    <row r="11198" spans="1:10" x14ac:dyDescent="0.3">
      <c r="A11198" t="s">
        <v>11283</v>
      </c>
      <c r="C11198" s="18">
        <v>393.08801322263469</v>
      </c>
      <c r="D11198" s="1"/>
      <c r="E11198" s="1">
        <v>71</v>
      </c>
      <c r="F11198" s="1">
        <v>32</v>
      </c>
      <c r="G11198" s="1">
        <v>1</v>
      </c>
      <c r="H11198" s="1">
        <v>38</v>
      </c>
      <c r="I11198" s="15">
        <v>0.45774647887323944</v>
      </c>
      <c r="J11198">
        <f t="shared" si="174"/>
        <v>20</v>
      </c>
    </row>
    <row r="11199" spans="1:10" x14ac:dyDescent="0.3">
      <c r="A11199" t="s">
        <v>10988</v>
      </c>
      <c r="C11199" s="18">
        <v>393.08429377747558</v>
      </c>
      <c r="D11199" s="1"/>
      <c r="E11199" s="1">
        <v>3</v>
      </c>
      <c r="F11199" s="1">
        <v>1</v>
      </c>
      <c r="G11199" s="1">
        <v>0</v>
      </c>
      <c r="H11199" s="1">
        <v>2</v>
      </c>
      <c r="I11199" s="15">
        <v>0.33333333333333331</v>
      </c>
      <c r="J11199">
        <f t="shared" si="174"/>
        <v>40</v>
      </c>
    </row>
    <row r="11200" spans="1:10" x14ac:dyDescent="0.3">
      <c r="A11200" t="s">
        <v>10989</v>
      </c>
      <c r="C11200" s="18">
        <v>393.08003375129886</v>
      </c>
      <c r="D11200" s="1"/>
      <c r="E11200" s="1">
        <v>3</v>
      </c>
      <c r="F11200" s="1">
        <v>1</v>
      </c>
      <c r="G11200" s="1">
        <v>0</v>
      </c>
      <c r="H11200" s="1">
        <v>2</v>
      </c>
      <c r="I11200" s="15">
        <v>0.33333333333333331</v>
      </c>
      <c r="J11200">
        <f t="shared" si="174"/>
        <v>40</v>
      </c>
    </row>
    <row r="11201" spans="1:10" x14ac:dyDescent="0.3">
      <c r="A11201" t="s">
        <v>10990</v>
      </c>
      <c r="C11201" s="18">
        <v>393.07552000969469</v>
      </c>
      <c r="D11201" s="1"/>
      <c r="E11201" s="1">
        <v>3</v>
      </c>
      <c r="F11201" s="1">
        <v>1</v>
      </c>
      <c r="G11201" s="1">
        <v>0</v>
      </c>
      <c r="H11201" s="1">
        <v>2</v>
      </c>
      <c r="I11201" s="15">
        <v>0.33333333333333331</v>
      </c>
      <c r="J11201">
        <f t="shared" si="174"/>
        <v>40</v>
      </c>
    </row>
    <row r="11202" spans="1:10" x14ac:dyDescent="0.3">
      <c r="A11202" t="s">
        <v>11756</v>
      </c>
      <c r="C11202" s="18">
        <v>393.07307259200758</v>
      </c>
      <c r="D11202" s="1"/>
      <c r="E11202" s="1">
        <v>3</v>
      </c>
      <c r="F11202" s="1">
        <v>1</v>
      </c>
      <c r="G11202" s="1">
        <v>0</v>
      </c>
      <c r="H11202" s="1">
        <v>2</v>
      </c>
      <c r="I11202" s="15">
        <v>0.33333333333333331</v>
      </c>
      <c r="J11202">
        <f t="shared" si="174"/>
        <v>40</v>
      </c>
    </row>
    <row r="11203" spans="1:10" x14ac:dyDescent="0.3">
      <c r="A11203" t="s">
        <v>10991</v>
      </c>
      <c r="C11203" s="18">
        <v>393.06653167273265</v>
      </c>
      <c r="D11203" s="1"/>
      <c r="E11203" s="1">
        <v>11</v>
      </c>
      <c r="F11203" s="1">
        <v>3</v>
      </c>
      <c r="G11203" s="1">
        <v>1</v>
      </c>
      <c r="H11203" s="1">
        <v>7</v>
      </c>
      <c r="I11203" s="15">
        <v>0.31818181818181818</v>
      </c>
      <c r="J11203">
        <f t="shared" si="174"/>
        <v>40</v>
      </c>
    </row>
    <row r="11204" spans="1:10" x14ac:dyDescent="0.3">
      <c r="A11204" t="s">
        <v>10992</v>
      </c>
      <c r="C11204" s="18">
        <v>393.05941804819531</v>
      </c>
      <c r="D11204" s="1"/>
      <c r="E11204" s="1">
        <v>5</v>
      </c>
      <c r="F11204" s="1">
        <v>2</v>
      </c>
      <c r="G11204" s="1">
        <v>0</v>
      </c>
      <c r="H11204" s="1">
        <v>3</v>
      </c>
      <c r="I11204" s="15">
        <v>0.4</v>
      </c>
      <c r="J11204">
        <f t="shared" ref="J11204:J11267" si="175">IF(E11204&lt;=30,40,20)</f>
        <v>40</v>
      </c>
    </row>
    <row r="11205" spans="1:10" x14ac:dyDescent="0.3">
      <c r="A11205" t="s">
        <v>10993</v>
      </c>
      <c r="C11205" s="18">
        <v>393.05445364982978</v>
      </c>
      <c r="D11205" s="1"/>
      <c r="E11205" s="1">
        <v>20</v>
      </c>
      <c r="F11205" s="1">
        <v>8</v>
      </c>
      <c r="G11205" s="1">
        <v>0</v>
      </c>
      <c r="H11205" s="1">
        <v>12</v>
      </c>
      <c r="I11205" s="15">
        <v>0.4</v>
      </c>
      <c r="J11205">
        <f t="shared" si="175"/>
        <v>40</v>
      </c>
    </row>
    <row r="11206" spans="1:10" x14ac:dyDescent="0.3">
      <c r="A11206" t="s">
        <v>10994</v>
      </c>
      <c r="C11206" s="18">
        <v>393.05306560414402</v>
      </c>
      <c r="D11206" s="1"/>
      <c r="E11206" s="1">
        <v>22</v>
      </c>
      <c r="F11206" s="1">
        <v>8</v>
      </c>
      <c r="G11206" s="1">
        <v>1</v>
      </c>
      <c r="H11206" s="1">
        <v>13</v>
      </c>
      <c r="I11206" s="15">
        <v>0.38636363636363635</v>
      </c>
      <c r="J11206">
        <f t="shared" si="175"/>
        <v>40</v>
      </c>
    </row>
    <row r="11207" spans="1:10" x14ac:dyDescent="0.3">
      <c r="A11207" t="s">
        <v>10995</v>
      </c>
      <c r="C11207" s="18">
        <v>393.05040876421845</v>
      </c>
      <c r="D11207" s="1"/>
      <c r="E11207" s="1">
        <v>3</v>
      </c>
      <c r="F11207" s="1">
        <v>1</v>
      </c>
      <c r="G11207" s="1">
        <v>0</v>
      </c>
      <c r="H11207" s="1">
        <v>2</v>
      </c>
      <c r="I11207" s="15">
        <v>0.33333333333333331</v>
      </c>
      <c r="J11207">
        <f t="shared" si="175"/>
        <v>40</v>
      </c>
    </row>
    <row r="11208" spans="1:10" x14ac:dyDescent="0.3">
      <c r="A11208" t="s">
        <v>10996</v>
      </c>
      <c r="C11208" s="18">
        <v>393.04642904918194</v>
      </c>
      <c r="D11208" s="1"/>
      <c r="E11208" s="1">
        <v>13</v>
      </c>
      <c r="F11208" s="1">
        <v>6</v>
      </c>
      <c r="G11208" s="1">
        <v>0</v>
      </c>
      <c r="H11208" s="1">
        <v>7</v>
      </c>
      <c r="I11208" s="15">
        <v>0.46153846153846156</v>
      </c>
      <c r="J11208">
        <f t="shared" si="175"/>
        <v>40</v>
      </c>
    </row>
    <row r="11209" spans="1:10" x14ac:dyDescent="0.3">
      <c r="A11209" t="s">
        <v>10997</v>
      </c>
      <c r="C11209" s="18">
        <v>393.04594147166171</v>
      </c>
      <c r="D11209" s="1"/>
      <c r="E11209" s="1">
        <v>3</v>
      </c>
      <c r="F11209" s="1">
        <v>1</v>
      </c>
      <c r="G11209" s="1">
        <v>0</v>
      </c>
      <c r="H11209" s="1">
        <v>2</v>
      </c>
      <c r="I11209" s="15">
        <v>0.33333333333333331</v>
      </c>
      <c r="J11209">
        <f t="shared" si="175"/>
        <v>40</v>
      </c>
    </row>
    <row r="11210" spans="1:10" x14ac:dyDescent="0.3">
      <c r="A11210" t="s">
        <v>10998</v>
      </c>
      <c r="C11210" s="18">
        <v>393.04165128533111</v>
      </c>
      <c r="D11210" s="1"/>
      <c r="E11210" s="1">
        <v>3</v>
      </c>
      <c r="F11210" s="1">
        <v>1</v>
      </c>
      <c r="G11210" s="1">
        <v>0</v>
      </c>
      <c r="H11210" s="1">
        <v>2</v>
      </c>
      <c r="I11210" s="15">
        <v>0.33333333333333331</v>
      </c>
      <c r="J11210">
        <f t="shared" si="175"/>
        <v>40</v>
      </c>
    </row>
    <row r="11211" spans="1:10" x14ac:dyDescent="0.3">
      <c r="A11211" t="s">
        <v>10999</v>
      </c>
      <c r="C11211" s="18">
        <v>393.03695194226333</v>
      </c>
      <c r="D11211" s="1"/>
      <c r="E11211" s="1">
        <v>10</v>
      </c>
      <c r="F11211" s="1">
        <v>4</v>
      </c>
      <c r="G11211" s="1">
        <v>1</v>
      </c>
      <c r="H11211" s="1">
        <v>5</v>
      </c>
      <c r="I11211" s="15">
        <v>0.45</v>
      </c>
      <c r="J11211">
        <f t="shared" si="175"/>
        <v>40</v>
      </c>
    </row>
    <row r="11212" spans="1:10" x14ac:dyDescent="0.3">
      <c r="A11212" s="21" t="s">
        <v>11007</v>
      </c>
      <c r="C11212" s="18">
        <v>393.02631987969255</v>
      </c>
      <c r="D11212" s="1"/>
      <c r="E11212" s="1">
        <v>3</v>
      </c>
      <c r="F11212" s="1">
        <v>1</v>
      </c>
      <c r="G11212" s="1">
        <v>0</v>
      </c>
      <c r="H11212" s="1">
        <v>2</v>
      </c>
      <c r="I11212" s="15">
        <v>0.33333333333333331</v>
      </c>
      <c r="J11212">
        <f t="shared" si="175"/>
        <v>40</v>
      </c>
    </row>
    <row r="11213" spans="1:10" x14ac:dyDescent="0.3">
      <c r="A11213" t="s">
        <v>11000</v>
      </c>
      <c r="C11213" s="18">
        <v>393.01889224099824</v>
      </c>
      <c r="D11213" s="1"/>
      <c r="E11213" s="1">
        <v>11</v>
      </c>
      <c r="F11213" s="1">
        <v>6</v>
      </c>
      <c r="G11213" s="1">
        <v>0</v>
      </c>
      <c r="H11213" s="1">
        <v>5</v>
      </c>
      <c r="I11213" s="15">
        <v>0.54545454545454541</v>
      </c>
      <c r="J11213">
        <f t="shared" si="175"/>
        <v>40</v>
      </c>
    </row>
    <row r="11214" spans="1:10" x14ac:dyDescent="0.3">
      <c r="A11214" t="s">
        <v>11001</v>
      </c>
      <c r="C11214" s="18">
        <v>393.01799584063531</v>
      </c>
      <c r="D11214" s="1"/>
      <c r="E11214" s="1">
        <v>5</v>
      </c>
      <c r="F11214" s="1">
        <v>2</v>
      </c>
      <c r="G11214" s="1">
        <v>0</v>
      </c>
      <c r="H11214" s="1">
        <v>3</v>
      </c>
      <c r="I11214" s="15">
        <v>0.4</v>
      </c>
      <c r="J11214">
        <f t="shared" si="175"/>
        <v>40</v>
      </c>
    </row>
    <row r="11215" spans="1:10" x14ac:dyDescent="0.3">
      <c r="A11215" t="s">
        <v>11003</v>
      </c>
      <c r="C11215" s="18">
        <v>393.01192423072263</v>
      </c>
      <c r="D11215" s="1"/>
      <c r="E11215" s="1">
        <v>3</v>
      </c>
      <c r="F11215" s="1">
        <v>1</v>
      </c>
      <c r="G11215" s="1">
        <v>0</v>
      </c>
      <c r="H11215" s="1">
        <v>2</v>
      </c>
      <c r="I11215" s="15">
        <v>0.33333333333333331</v>
      </c>
      <c r="J11215">
        <f t="shared" si="175"/>
        <v>40</v>
      </c>
    </row>
    <row r="11216" spans="1:10" x14ac:dyDescent="0.3">
      <c r="A11216" t="s">
        <v>11004</v>
      </c>
      <c r="C11216" s="18">
        <v>393.00794541899478</v>
      </c>
      <c r="D11216" s="1"/>
      <c r="E11216" s="1">
        <v>3</v>
      </c>
      <c r="F11216" s="1">
        <v>1</v>
      </c>
      <c r="G11216" s="1">
        <v>0</v>
      </c>
      <c r="H11216" s="1">
        <v>2</v>
      </c>
      <c r="I11216" s="15">
        <v>0.33333333333333331</v>
      </c>
      <c r="J11216">
        <f t="shared" si="175"/>
        <v>40</v>
      </c>
    </row>
    <row r="11217" spans="1:10" x14ac:dyDescent="0.3">
      <c r="A11217" t="s">
        <v>11008</v>
      </c>
      <c r="C11217" s="18">
        <v>392.98833550119798</v>
      </c>
      <c r="D11217" s="1"/>
      <c r="E11217" s="1">
        <v>3</v>
      </c>
      <c r="F11217" s="1">
        <v>1</v>
      </c>
      <c r="G11217" s="1">
        <v>0</v>
      </c>
      <c r="H11217" s="1">
        <v>2</v>
      </c>
      <c r="I11217" s="15">
        <v>0.33333333333333331</v>
      </c>
      <c r="J11217">
        <f t="shared" si="175"/>
        <v>40</v>
      </c>
    </row>
    <row r="11218" spans="1:10" x14ac:dyDescent="0.3">
      <c r="A11218" t="s">
        <v>11009</v>
      </c>
      <c r="C11218" s="18">
        <v>392.97884818501251</v>
      </c>
      <c r="D11218" s="1"/>
      <c r="E11218" s="1">
        <v>5</v>
      </c>
      <c r="F11218" s="1">
        <v>2</v>
      </c>
      <c r="G11218" s="1">
        <v>0</v>
      </c>
      <c r="H11218" s="1">
        <v>3</v>
      </c>
      <c r="I11218" s="15">
        <v>0.4</v>
      </c>
      <c r="J11218">
        <f t="shared" si="175"/>
        <v>40</v>
      </c>
    </row>
    <row r="11219" spans="1:10" x14ac:dyDescent="0.3">
      <c r="A11219" t="s">
        <v>11010</v>
      </c>
      <c r="C11219" s="18">
        <v>392.9778374650059</v>
      </c>
      <c r="D11219" s="1"/>
      <c r="E11219" s="1">
        <v>4</v>
      </c>
      <c r="F11219" s="1">
        <v>0</v>
      </c>
      <c r="G11219" s="1">
        <v>0</v>
      </c>
      <c r="H11219" s="1">
        <v>4</v>
      </c>
      <c r="I11219" s="15">
        <v>0</v>
      </c>
      <c r="J11219">
        <f t="shared" si="175"/>
        <v>40</v>
      </c>
    </row>
    <row r="11220" spans="1:10" x14ac:dyDescent="0.3">
      <c r="A11220" t="s">
        <v>11011</v>
      </c>
      <c r="C11220" s="18">
        <v>392.96731998112875</v>
      </c>
      <c r="D11220" s="1"/>
      <c r="E11220" s="1">
        <v>5</v>
      </c>
      <c r="F11220" s="1">
        <v>2</v>
      </c>
      <c r="G11220" s="1">
        <v>0</v>
      </c>
      <c r="H11220" s="1">
        <v>3</v>
      </c>
      <c r="I11220" s="15">
        <v>0.4</v>
      </c>
      <c r="J11220">
        <f t="shared" si="175"/>
        <v>40</v>
      </c>
    </row>
    <row r="11221" spans="1:10" x14ac:dyDescent="0.3">
      <c r="A11221" t="s">
        <v>11012</v>
      </c>
      <c r="C11221" s="18">
        <v>392.96552399548744</v>
      </c>
      <c r="D11221" s="1"/>
      <c r="E11221" s="1">
        <v>3</v>
      </c>
      <c r="F11221" s="1">
        <v>1</v>
      </c>
      <c r="G11221" s="1">
        <v>0</v>
      </c>
      <c r="H11221" s="1">
        <v>2</v>
      </c>
      <c r="I11221" s="15">
        <v>0.33333333333333331</v>
      </c>
      <c r="J11221">
        <f t="shared" si="175"/>
        <v>40</v>
      </c>
    </row>
    <row r="11222" spans="1:10" x14ac:dyDescent="0.3">
      <c r="A11222" t="s">
        <v>11028</v>
      </c>
      <c r="C11222" s="18">
        <v>392.95597449769434</v>
      </c>
      <c r="D11222" s="1"/>
      <c r="E11222" s="1">
        <v>3</v>
      </c>
      <c r="F11222" s="1">
        <v>1</v>
      </c>
      <c r="G11222" s="1">
        <v>0</v>
      </c>
      <c r="H11222" s="1">
        <v>2</v>
      </c>
      <c r="I11222" s="15">
        <v>0.33333333333333331</v>
      </c>
      <c r="J11222">
        <f t="shared" si="175"/>
        <v>40</v>
      </c>
    </row>
    <row r="11223" spans="1:10" x14ac:dyDescent="0.3">
      <c r="A11223" t="s">
        <v>11013</v>
      </c>
      <c r="C11223" s="18">
        <v>392.95577207304848</v>
      </c>
      <c r="D11223" s="1"/>
      <c r="E11223" s="1">
        <v>5</v>
      </c>
      <c r="F11223" s="1">
        <v>2</v>
      </c>
      <c r="G11223" s="1">
        <v>0</v>
      </c>
      <c r="H11223" s="1">
        <v>3</v>
      </c>
      <c r="I11223" s="15">
        <v>0.4</v>
      </c>
      <c r="J11223">
        <f t="shared" si="175"/>
        <v>40</v>
      </c>
    </row>
    <row r="11224" spans="1:10" x14ac:dyDescent="0.3">
      <c r="A11224" t="s">
        <v>11030</v>
      </c>
      <c r="C11224" s="18">
        <v>392.95126605533818</v>
      </c>
      <c r="D11224" s="1"/>
      <c r="E11224" s="1">
        <v>3</v>
      </c>
      <c r="F11224" s="1">
        <v>1</v>
      </c>
      <c r="G11224" s="1">
        <v>0</v>
      </c>
      <c r="H11224" s="1">
        <v>2</v>
      </c>
      <c r="I11224" s="15">
        <v>0.33333333333333331</v>
      </c>
      <c r="J11224">
        <f t="shared" si="175"/>
        <v>40</v>
      </c>
    </row>
    <row r="11225" spans="1:10" x14ac:dyDescent="0.3">
      <c r="A11225" t="s">
        <v>11014</v>
      </c>
      <c r="C11225" s="18">
        <v>392.94170703719908</v>
      </c>
      <c r="D11225" s="1"/>
      <c r="E11225" s="1">
        <v>3</v>
      </c>
      <c r="F11225" s="1">
        <v>1</v>
      </c>
      <c r="G11225" s="1">
        <v>0</v>
      </c>
      <c r="H11225" s="1">
        <v>2</v>
      </c>
      <c r="I11225" s="15">
        <v>0.33333333333333331</v>
      </c>
      <c r="J11225">
        <f t="shared" si="175"/>
        <v>40</v>
      </c>
    </row>
    <row r="11226" spans="1:10" x14ac:dyDescent="0.3">
      <c r="A11226" t="s">
        <v>11015</v>
      </c>
      <c r="C11226" s="18">
        <v>411.39528113084623</v>
      </c>
      <c r="D11226" s="1"/>
      <c r="E11226" s="1">
        <v>14</v>
      </c>
      <c r="F11226" s="1">
        <v>7</v>
      </c>
      <c r="G11226" s="1">
        <v>0</v>
      </c>
      <c r="H11226" s="1">
        <v>7</v>
      </c>
      <c r="I11226" s="15">
        <v>0.5</v>
      </c>
      <c r="J11226">
        <f t="shared" si="175"/>
        <v>40</v>
      </c>
    </row>
    <row r="11227" spans="1:10" x14ac:dyDescent="0.3">
      <c r="A11227" t="s">
        <v>11016</v>
      </c>
      <c r="C11227" s="18">
        <v>392.93338294301282</v>
      </c>
      <c r="D11227" s="1"/>
      <c r="E11227" s="1">
        <v>6</v>
      </c>
      <c r="F11227" s="1">
        <v>3</v>
      </c>
      <c r="G11227" s="1">
        <v>0</v>
      </c>
      <c r="H11227" s="1">
        <v>3</v>
      </c>
      <c r="I11227" s="15">
        <v>0.5</v>
      </c>
      <c r="J11227">
        <f t="shared" si="175"/>
        <v>40</v>
      </c>
    </row>
    <row r="11228" spans="1:10" x14ac:dyDescent="0.3">
      <c r="A11228" t="s">
        <v>11018</v>
      </c>
      <c r="C11228" s="18">
        <v>392.93081638947126</v>
      </c>
      <c r="D11228" s="1"/>
      <c r="E11228" s="1">
        <v>3</v>
      </c>
      <c r="F11228" s="1">
        <v>1</v>
      </c>
      <c r="G11228" s="1">
        <v>0</v>
      </c>
      <c r="H11228" s="1">
        <v>2</v>
      </c>
      <c r="I11228" s="15">
        <v>0.33333333333333331</v>
      </c>
      <c r="J11228">
        <f t="shared" si="175"/>
        <v>40</v>
      </c>
    </row>
    <row r="11229" spans="1:10" x14ac:dyDescent="0.3">
      <c r="A11229" t="s">
        <v>11019</v>
      </c>
      <c r="C11229" s="18">
        <v>392.92723718453703</v>
      </c>
      <c r="D11229" s="1"/>
      <c r="E11229" s="1">
        <v>3</v>
      </c>
      <c r="F11229" s="1">
        <v>1</v>
      </c>
      <c r="G11229" s="1">
        <v>0</v>
      </c>
      <c r="H11229" s="1">
        <v>2</v>
      </c>
      <c r="I11229" s="15">
        <v>0.33333333333333331</v>
      </c>
      <c r="J11229">
        <f t="shared" si="175"/>
        <v>40</v>
      </c>
    </row>
    <row r="11230" spans="1:10" x14ac:dyDescent="0.3">
      <c r="A11230" t="s">
        <v>11020</v>
      </c>
      <c r="C11230" s="18">
        <v>392.92437829987097</v>
      </c>
      <c r="D11230" s="1"/>
      <c r="E11230" s="1">
        <v>5</v>
      </c>
      <c r="F11230" s="1">
        <v>2</v>
      </c>
      <c r="G11230" s="1">
        <v>0</v>
      </c>
      <c r="H11230" s="1">
        <v>3</v>
      </c>
      <c r="I11230" s="15">
        <v>0.4</v>
      </c>
      <c r="J11230">
        <f t="shared" si="175"/>
        <v>40</v>
      </c>
    </row>
    <row r="11231" spans="1:10" x14ac:dyDescent="0.3">
      <c r="A11231" t="s">
        <v>11021</v>
      </c>
      <c r="C11231" s="18">
        <v>392.9225741547225</v>
      </c>
      <c r="D11231" s="1"/>
      <c r="E11231" s="1">
        <v>21</v>
      </c>
      <c r="F11231" s="1">
        <v>9</v>
      </c>
      <c r="G11231" s="1">
        <v>1</v>
      </c>
      <c r="H11231" s="1">
        <v>11</v>
      </c>
      <c r="I11231" s="15">
        <v>0.45238095238095238</v>
      </c>
      <c r="J11231">
        <f t="shared" si="175"/>
        <v>40</v>
      </c>
    </row>
    <row r="11232" spans="1:10" x14ac:dyDescent="0.3">
      <c r="A11232" t="s">
        <v>11024</v>
      </c>
      <c r="C11232" s="18">
        <v>392.91824567923823</v>
      </c>
      <c r="D11232" s="1"/>
      <c r="E11232" s="1">
        <v>3</v>
      </c>
      <c r="F11232" s="1">
        <v>1</v>
      </c>
      <c r="G11232" s="1">
        <v>0</v>
      </c>
      <c r="H11232" s="1">
        <v>2</v>
      </c>
      <c r="I11232" s="15">
        <v>0.33333333333333331</v>
      </c>
      <c r="J11232">
        <f t="shared" si="175"/>
        <v>40</v>
      </c>
    </row>
    <row r="11233" spans="1:10" x14ac:dyDescent="0.3">
      <c r="A11233" t="s">
        <v>11022</v>
      </c>
      <c r="C11233" s="18">
        <v>392.91635244536485</v>
      </c>
      <c r="D11233" s="1"/>
      <c r="E11233" s="1">
        <v>3</v>
      </c>
      <c r="F11233" s="1">
        <v>1</v>
      </c>
      <c r="G11233" s="1">
        <v>0</v>
      </c>
      <c r="H11233" s="1">
        <v>2</v>
      </c>
      <c r="I11233" s="15">
        <v>0.33333333333333331</v>
      </c>
      <c r="J11233">
        <f t="shared" si="175"/>
        <v>40</v>
      </c>
    </row>
    <row r="11234" spans="1:10" x14ac:dyDescent="0.3">
      <c r="A11234" t="s">
        <v>11023</v>
      </c>
      <c r="C11234" s="18">
        <v>392.91490005663593</v>
      </c>
      <c r="D11234" s="1"/>
      <c r="E11234" s="1">
        <v>5</v>
      </c>
      <c r="F11234" s="1">
        <v>2</v>
      </c>
      <c r="G11234" s="1">
        <v>0</v>
      </c>
      <c r="H11234" s="1">
        <v>3</v>
      </c>
      <c r="I11234" s="15">
        <v>0.4</v>
      </c>
      <c r="J11234">
        <f t="shared" si="175"/>
        <v>40</v>
      </c>
    </row>
    <row r="11235" spans="1:10" x14ac:dyDescent="0.3">
      <c r="A11235" t="s">
        <v>11025</v>
      </c>
      <c r="C11235" s="18">
        <v>392.90663557021043</v>
      </c>
      <c r="D11235" s="1"/>
      <c r="E11235" s="1">
        <v>4</v>
      </c>
      <c r="F11235" s="1">
        <v>2</v>
      </c>
      <c r="G11235" s="1">
        <v>0</v>
      </c>
      <c r="H11235" s="1">
        <v>2</v>
      </c>
      <c r="I11235" s="15">
        <v>0.5</v>
      </c>
      <c r="J11235">
        <f t="shared" si="175"/>
        <v>40</v>
      </c>
    </row>
    <row r="11236" spans="1:10" x14ac:dyDescent="0.3">
      <c r="A11236" s="21" t="s">
        <v>11026</v>
      </c>
      <c r="C11236" s="18">
        <v>392.90597157961287</v>
      </c>
      <c r="D11236" s="1"/>
      <c r="E11236" s="1">
        <v>3</v>
      </c>
      <c r="F11236" s="1">
        <v>1</v>
      </c>
      <c r="G11236" s="1">
        <v>0</v>
      </c>
      <c r="H11236" s="1">
        <v>2</v>
      </c>
      <c r="I11236" s="15">
        <v>0.33333333333333331</v>
      </c>
      <c r="J11236">
        <f t="shared" si="175"/>
        <v>40</v>
      </c>
    </row>
    <row r="11237" spans="1:10" x14ac:dyDescent="0.3">
      <c r="A11237" t="s">
        <v>11027</v>
      </c>
      <c r="C11237" s="18">
        <v>392.89782698967286</v>
      </c>
      <c r="D11237" s="1"/>
      <c r="E11237" s="1">
        <v>11</v>
      </c>
      <c r="F11237" s="1">
        <v>5</v>
      </c>
      <c r="G11237" s="1">
        <v>0</v>
      </c>
      <c r="H11237" s="1">
        <v>6</v>
      </c>
      <c r="I11237" s="15">
        <v>0.45454545454545453</v>
      </c>
      <c r="J11237">
        <f t="shared" si="175"/>
        <v>40</v>
      </c>
    </row>
    <row r="11238" spans="1:10" x14ac:dyDescent="0.3">
      <c r="A11238" t="s">
        <v>11029</v>
      </c>
      <c r="C11238" s="18">
        <v>392.89348191343112</v>
      </c>
      <c r="D11238" s="1"/>
      <c r="E11238" s="1">
        <v>9</v>
      </c>
      <c r="F11238" s="1">
        <v>4</v>
      </c>
      <c r="G11238" s="1">
        <v>0</v>
      </c>
      <c r="H11238" s="1">
        <v>5</v>
      </c>
      <c r="I11238" s="15">
        <v>0.44444444444444442</v>
      </c>
      <c r="J11238">
        <f t="shared" si="175"/>
        <v>40</v>
      </c>
    </row>
    <row r="11239" spans="1:10" x14ac:dyDescent="0.3">
      <c r="A11239" t="s">
        <v>11031</v>
      </c>
      <c r="C11239" s="18">
        <v>392.89300021774994</v>
      </c>
      <c r="D11239" s="1"/>
      <c r="E11239" s="1">
        <v>5</v>
      </c>
      <c r="F11239" s="1">
        <v>1</v>
      </c>
      <c r="G11239" s="1">
        <v>0</v>
      </c>
      <c r="H11239" s="1">
        <v>4</v>
      </c>
      <c r="I11239" s="15">
        <v>0.2</v>
      </c>
      <c r="J11239">
        <f t="shared" si="175"/>
        <v>40</v>
      </c>
    </row>
    <row r="11240" spans="1:10" x14ac:dyDescent="0.3">
      <c r="A11240" t="s">
        <v>11032</v>
      </c>
      <c r="C11240" s="18">
        <v>392.89077632292805</v>
      </c>
      <c r="D11240" s="1"/>
      <c r="E11240" s="1">
        <v>6</v>
      </c>
      <c r="F11240" s="1">
        <v>2</v>
      </c>
      <c r="G11240" s="1">
        <v>1</v>
      </c>
      <c r="H11240" s="1">
        <v>3</v>
      </c>
      <c r="I11240" s="15">
        <v>0.41666666666666669</v>
      </c>
      <c r="J11240">
        <f t="shared" si="175"/>
        <v>40</v>
      </c>
    </row>
    <row r="11241" spans="1:10" x14ac:dyDescent="0.3">
      <c r="A11241" t="s">
        <v>11033</v>
      </c>
      <c r="C11241" s="18">
        <v>392.88379464796185</v>
      </c>
      <c r="D11241" s="1"/>
      <c r="E11241" s="1">
        <v>3</v>
      </c>
      <c r="F11241" s="1">
        <v>1</v>
      </c>
      <c r="G11241" s="1">
        <v>0</v>
      </c>
      <c r="H11241" s="1">
        <v>2</v>
      </c>
      <c r="I11241" s="15">
        <v>0.33333333333333331</v>
      </c>
      <c r="J11241">
        <f t="shared" si="175"/>
        <v>40</v>
      </c>
    </row>
    <row r="11242" spans="1:10" x14ac:dyDescent="0.3">
      <c r="A11242" t="s">
        <v>11034</v>
      </c>
      <c r="C11242" s="18">
        <v>392.88333012927973</v>
      </c>
      <c r="D11242" s="1"/>
      <c r="E11242" s="1">
        <v>3</v>
      </c>
      <c r="F11242" s="1">
        <v>1</v>
      </c>
      <c r="G11242" s="1">
        <v>0</v>
      </c>
      <c r="H11242" s="1">
        <v>2</v>
      </c>
      <c r="I11242" s="15">
        <v>0.33333333333333331</v>
      </c>
      <c r="J11242">
        <f t="shared" si="175"/>
        <v>40</v>
      </c>
    </row>
    <row r="11243" spans="1:10" x14ac:dyDescent="0.3">
      <c r="A11243" t="s">
        <v>11035</v>
      </c>
      <c r="C11243" s="18">
        <v>392.87210601066391</v>
      </c>
      <c r="D11243" s="1"/>
      <c r="E11243" s="1">
        <v>15</v>
      </c>
      <c r="F11243" s="1">
        <v>7</v>
      </c>
      <c r="G11243" s="1">
        <v>0</v>
      </c>
      <c r="H11243" s="1">
        <v>8</v>
      </c>
      <c r="I11243" s="15">
        <v>0.46666666666666667</v>
      </c>
      <c r="J11243">
        <f t="shared" si="175"/>
        <v>40</v>
      </c>
    </row>
    <row r="11244" spans="1:10" x14ac:dyDescent="0.3">
      <c r="A11244" t="s">
        <v>11036</v>
      </c>
      <c r="C11244" s="18">
        <v>392.87169982290015</v>
      </c>
      <c r="D11244" s="1"/>
      <c r="E11244" s="1">
        <v>3</v>
      </c>
      <c r="F11244" s="1">
        <v>1</v>
      </c>
      <c r="G11244" s="1">
        <v>0</v>
      </c>
      <c r="H11244" s="1">
        <v>2</v>
      </c>
      <c r="I11244" s="15">
        <v>0.33333333333333331</v>
      </c>
      <c r="J11244">
        <f t="shared" si="175"/>
        <v>40</v>
      </c>
    </row>
    <row r="11245" spans="1:10" x14ac:dyDescent="0.3">
      <c r="A11245" t="s">
        <v>11037</v>
      </c>
      <c r="C11245" s="18">
        <v>392.87061696919153</v>
      </c>
      <c r="D11245" s="1"/>
      <c r="E11245" s="1">
        <v>5</v>
      </c>
      <c r="F11245" s="1">
        <v>2</v>
      </c>
      <c r="G11245" s="1">
        <v>0</v>
      </c>
      <c r="H11245" s="1">
        <v>3</v>
      </c>
      <c r="I11245" s="15">
        <v>0.4</v>
      </c>
      <c r="J11245">
        <f t="shared" si="175"/>
        <v>40</v>
      </c>
    </row>
    <row r="11246" spans="1:10" x14ac:dyDescent="0.3">
      <c r="A11246" t="s">
        <v>11038</v>
      </c>
      <c r="C11246" s="18">
        <v>392.86801030967956</v>
      </c>
      <c r="D11246" s="1"/>
      <c r="E11246" s="1">
        <v>15</v>
      </c>
      <c r="F11246" s="1">
        <v>7</v>
      </c>
      <c r="G11246" s="1">
        <v>0</v>
      </c>
      <c r="H11246" s="1">
        <v>8</v>
      </c>
      <c r="I11246" s="15">
        <v>0.46666666666666667</v>
      </c>
      <c r="J11246">
        <f t="shared" si="175"/>
        <v>40</v>
      </c>
    </row>
    <row r="11247" spans="1:10" x14ac:dyDescent="0.3">
      <c r="A11247" t="s">
        <v>11048</v>
      </c>
      <c r="C11247" s="18">
        <v>392.86589940849791</v>
      </c>
      <c r="D11247" s="1"/>
      <c r="E11247" s="1">
        <v>3</v>
      </c>
      <c r="F11247" s="1">
        <v>1</v>
      </c>
      <c r="G11247" s="1">
        <v>0</v>
      </c>
      <c r="H11247" s="1">
        <v>2</v>
      </c>
      <c r="I11247" s="15">
        <v>0.33333333333333331</v>
      </c>
      <c r="J11247">
        <f t="shared" si="175"/>
        <v>40</v>
      </c>
    </row>
    <row r="11248" spans="1:10" x14ac:dyDescent="0.3">
      <c r="A11248" t="s">
        <v>11039</v>
      </c>
      <c r="C11248" s="18">
        <v>392.86249056777416</v>
      </c>
      <c r="D11248" s="1"/>
      <c r="E11248" s="1">
        <v>12</v>
      </c>
      <c r="F11248" s="1">
        <v>5</v>
      </c>
      <c r="G11248" s="1">
        <v>0</v>
      </c>
      <c r="H11248" s="1">
        <v>7</v>
      </c>
      <c r="I11248" s="15">
        <v>0.41666666666666669</v>
      </c>
      <c r="J11248">
        <f t="shared" si="175"/>
        <v>40</v>
      </c>
    </row>
    <row r="11249" spans="1:10" x14ac:dyDescent="0.3">
      <c r="A11249" t="s">
        <v>11040</v>
      </c>
      <c r="C11249" s="18">
        <v>392.8533644694383</v>
      </c>
      <c r="D11249" s="1"/>
      <c r="E11249" s="1">
        <v>3</v>
      </c>
      <c r="F11249" s="1">
        <v>1</v>
      </c>
      <c r="G11249" s="1">
        <v>0</v>
      </c>
      <c r="H11249" s="1">
        <v>2</v>
      </c>
      <c r="I11249" s="15">
        <v>0.33333333333333331</v>
      </c>
      <c r="J11249">
        <f t="shared" si="175"/>
        <v>40</v>
      </c>
    </row>
    <row r="11250" spans="1:10" x14ac:dyDescent="0.3">
      <c r="A11250" t="s">
        <v>11041</v>
      </c>
      <c r="C11250" s="18">
        <v>392.85086493883858</v>
      </c>
      <c r="D11250" s="1"/>
      <c r="E11250" s="1">
        <v>3</v>
      </c>
      <c r="F11250" s="1">
        <v>1</v>
      </c>
      <c r="G11250" s="1">
        <v>0</v>
      </c>
      <c r="H11250" s="1">
        <v>2</v>
      </c>
      <c r="I11250" s="15">
        <v>0.33333333333333331</v>
      </c>
      <c r="J11250">
        <f t="shared" si="175"/>
        <v>40</v>
      </c>
    </row>
    <row r="11251" spans="1:10" x14ac:dyDescent="0.3">
      <c r="A11251" t="s">
        <v>11042</v>
      </c>
      <c r="C11251" s="18">
        <v>392.85000843204824</v>
      </c>
      <c r="D11251" s="1"/>
      <c r="E11251" s="1">
        <v>15</v>
      </c>
      <c r="F11251" s="1">
        <v>7</v>
      </c>
      <c r="G11251" s="1">
        <v>0</v>
      </c>
      <c r="H11251" s="1">
        <v>8</v>
      </c>
      <c r="I11251" s="15">
        <v>0.46666666666666667</v>
      </c>
      <c r="J11251">
        <f t="shared" si="175"/>
        <v>40</v>
      </c>
    </row>
    <row r="11252" spans="1:10" x14ac:dyDescent="0.3">
      <c r="A11252" t="s">
        <v>11070</v>
      </c>
      <c r="C11252" s="18">
        <v>392.84997366248979</v>
      </c>
      <c r="D11252" s="1"/>
      <c r="E11252" s="1">
        <v>37</v>
      </c>
      <c r="F11252" s="1">
        <v>17</v>
      </c>
      <c r="G11252" s="1">
        <v>0</v>
      </c>
      <c r="H11252" s="1">
        <v>20</v>
      </c>
      <c r="I11252" s="15">
        <v>0.45945945945945948</v>
      </c>
      <c r="J11252">
        <f t="shared" si="175"/>
        <v>20</v>
      </c>
    </row>
    <row r="11253" spans="1:10" x14ac:dyDescent="0.3">
      <c r="A11253" t="s">
        <v>11444</v>
      </c>
      <c r="C11253" s="18">
        <v>392.84892452728599</v>
      </c>
      <c r="D11253" s="1"/>
      <c r="E11253" s="1">
        <v>3</v>
      </c>
      <c r="F11253" s="1">
        <v>1</v>
      </c>
      <c r="G11253" s="1">
        <v>0</v>
      </c>
      <c r="H11253" s="1">
        <v>2</v>
      </c>
      <c r="I11253" s="15">
        <v>0.33333333333333331</v>
      </c>
      <c r="J11253">
        <f t="shared" si="175"/>
        <v>40</v>
      </c>
    </row>
    <row r="11254" spans="1:10" x14ac:dyDescent="0.3">
      <c r="A11254" t="s">
        <v>11043</v>
      </c>
      <c r="C11254" s="18">
        <v>392.8444502034522</v>
      </c>
      <c r="D11254" s="1"/>
      <c r="E11254" s="1">
        <v>5</v>
      </c>
      <c r="F11254" s="1">
        <v>2</v>
      </c>
      <c r="G11254" s="1">
        <v>0</v>
      </c>
      <c r="H11254" s="1">
        <v>3</v>
      </c>
      <c r="I11254" s="15">
        <v>0.4</v>
      </c>
      <c r="J11254">
        <f t="shared" si="175"/>
        <v>40</v>
      </c>
    </row>
    <row r="11255" spans="1:10" x14ac:dyDescent="0.3">
      <c r="A11255" t="s">
        <v>11089</v>
      </c>
      <c r="C11255" s="18">
        <v>392.83672129637455</v>
      </c>
      <c r="D11255" s="1"/>
      <c r="E11255" s="1">
        <v>3</v>
      </c>
      <c r="F11255" s="1">
        <v>1</v>
      </c>
      <c r="G11255" s="1">
        <v>0</v>
      </c>
      <c r="H11255" s="1">
        <v>2</v>
      </c>
      <c r="I11255" s="15">
        <v>0.33333333333333331</v>
      </c>
      <c r="J11255">
        <f t="shared" si="175"/>
        <v>40</v>
      </c>
    </row>
    <row r="11256" spans="1:10" x14ac:dyDescent="0.3">
      <c r="A11256" t="s">
        <v>11044</v>
      </c>
      <c r="C11256" s="18">
        <v>392.83547324453622</v>
      </c>
      <c r="D11256" s="1"/>
      <c r="E11256" s="1">
        <v>5</v>
      </c>
      <c r="F11256" s="1">
        <v>2</v>
      </c>
      <c r="G11256" s="1">
        <v>0</v>
      </c>
      <c r="H11256" s="1">
        <v>3</v>
      </c>
      <c r="I11256" s="15">
        <v>0.4</v>
      </c>
      <c r="J11256">
        <f t="shared" si="175"/>
        <v>40</v>
      </c>
    </row>
    <row r="11257" spans="1:10" x14ac:dyDescent="0.3">
      <c r="A11257" t="s">
        <v>11214</v>
      </c>
      <c r="C11257" s="18">
        <v>392.83238420380451</v>
      </c>
      <c r="D11257" s="1"/>
      <c r="E11257" s="1">
        <v>3</v>
      </c>
      <c r="F11257" s="1">
        <v>1</v>
      </c>
      <c r="G11257" s="1">
        <v>0</v>
      </c>
      <c r="H11257" s="1">
        <v>2</v>
      </c>
      <c r="I11257" s="15">
        <v>0.33333333333333331</v>
      </c>
      <c r="J11257">
        <f t="shared" si="175"/>
        <v>40</v>
      </c>
    </row>
    <row r="11258" spans="1:10" x14ac:dyDescent="0.3">
      <c r="A11258" t="s">
        <v>10889</v>
      </c>
      <c r="C11258" s="18">
        <v>392.82560753492538</v>
      </c>
      <c r="D11258" s="1"/>
      <c r="E11258" s="1">
        <v>5</v>
      </c>
      <c r="F11258" s="1">
        <v>2</v>
      </c>
      <c r="G11258" s="1">
        <v>0</v>
      </c>
      <c r="H11258" s="1">
        <v>3</v>
      </c>
      <c r="I11258" s="15">
        <v>0.4</v>
      </c>
      <c r="J11258">
        <f t="shared" si="175"/>
        <v>40</v>
      </c>
    </row>
    <row r="11259" spans="1:10" x14ac:dyDescent="0.3">
      <c r="A11259" t="s">
        <v>11045</v>
      </c>
      <c r="C11259" s="18">
        <v>392.82427296957604</v>
      </c>
      <c r="D11259" s="1"/>
      <c r="E11259" s="1">
        <v>1</v>
      </c>
      <c r="F11259" s="1">
        <v>0</v>
      </c>
      <c r="G11259" s="1">
        <v>0</v>
      </c>
      <c r="H11259" s="1">
        <v>1</v>
      </c>
      <c r="I11259" s="15">
        <v>0</v>
      </c>
      <c r="J11259">
        <f t="shared" si="175"/>
        <v>40</v>
      </c>
    </row>
    <row r="11260" spans="1:10" x14ac:dyDescent="0.3">
      <c r="A11260" t="s">
        <v>11046</v>
      </c>
      <c r="C11260" s="18">
        <v>392.81862673230762</v>
      </c>
      <c r="D11260" s="1"/>
      <c r="E11260" s="1">
        <v>5</v>
      </c>
      <c r="F11260" s="1">
        <v>2</v>
      </c>
      <c r="G11260" s="1">
        <v>0</v>
      </c>
      <c r="H11260" s="1">
        <v>3</v>
      </c>
      <c r="I11260" s="15">
        <v>0.4</v>
      </c>
      <c r="J11260">
        <f t="shared" si="175"/>
        <v>40</v>
      </c>
    </row>
    <row r="11261" spans="1:10" x14ac:dyDescent="0.3">
      <c r="A11261" t="s">
        <v>11047</v>
      </c>
      <c r="C11261" s="18">
        <v>392.8170902176804</v>
      </c>
      <c r="D11261" s="1"/>
      <c r="E11261" s="1">
        <v>3</v>
      </c>
      <c r="F11261" s="1">
        <v>1</v>
      </c>
      <c r="G11261" s="1">
        <v>0</v>
      </c>
      <c r="H11261" s="1">
        <v>2</v>
      </c>
      <c r="I11261" s="15">
        <v>0.33333333333333331</v>
      </c>
      <c r="J11261">
        <f t="shared" si="175"/>
        <v>40</v>
      </c>
    </row>
    <row r="11262" spans="1:10" x14ac:dyDescent="0.3">
      <c r="A11262" t="s">
        <v>11049</v>
      </c>
      <c r="C11262" s="18">
        <v>392.80806301484085</v>
      </c>
      <c r="D11262" s="1"/>
      <c r="E11262" s="1">
        <v>3</v>
      </c>
      <c r="F11262" s="1">
        <v>1</v>
      </c>
      <c r="G11262" s="1">
        <v>0</v>
      </c>
      <c r="H11262" s="1">
        <v>2</v>
      </c>
      <c r="I11262" s="15">
        <v>0.33333333333333331</v>
      </c>
      <c r="J11262">
        <f t="shared" si="175"/>
        <v>40</v>
      </c>
    </row>
    <row r="11263" spans="1:10" x14ac:dyDescent="0.3">
      <c r="A11263" t="s">
        <v>11050</v>
      </c>
      <c r="C11263" s="18">
        <v>392.80235967131949</v>
      </c>
      <c r="D11263" s="1"/>
      <c r="E11263" s="1">
        <v>5</v>
      </c>
      <c r="F11263" s="1">
        <v>2</v>
      </c>
      <c r="G11263" s="1">
        <v>0</v>
      </c>
      <c r="H11263" s="1">
        <v>3</v>
      </c>
      <c r="I11263" s="15">
        <v>0.4</v>
      </c>
      <c r="J11263">
        <f t="shared" si="175"/>
        <v>40</v>
      </c>
    </row>
    <row r="11264" spans="1:10" x14ac:dyDescent="0.3">
      <c r="A11264" t="s">
        <v>11051</v>
      </c>
      <c r="C11264" s="18">
        <v>392.80112561113577</v>
      </c>
      <c r="D11264" s="1"/>
      <c r="E11264" s="1">
        <v>3</v>
      </c>
      <c r="F11264" s="1">
        <v>1</v>
      </c>
      <c r="G11264" s="1">
        <v>0</v>
      </c>
      <c r="H11264" s="1">
        <v>2</v>
      </c>
      <c r="I11264" s="15">
        <v>0.33333333333333331</v>
      </c>
      <c r="J11264">
        <f t="shared" si="175"/>
        <v>40</v>
      </c>
    </row>
    <row r="11265" spans="1:10" x14ac:dyDescent="0.3">
      <c r="A11265" t="s">
        <v>11052</v>
      </c>
      <c r="C11265" s="18">
        <v>392.79534573590576</v>
      </c>
      <c r="D11265" s="1"/>
      <c r="E11265" s="1">
        <v>3</v>
      </c>
      <c r="F11265" s="1">
        <v>1</v>
      </c>
      <c r="G11265" s="1">
        <v>0</v>
      </c>
      <c r="H11265" s="1">
        <v>2</v>
      </c>
      <c r="I11265" s="15">
        <v>0.33333333333333331</v>
      </c>
      <c r="J11265">
        <f t="shared" si="175"/>
        <v>40</v>
      </c>
    </row>
    <row r="11266" spans="1:10" x14ac:dyDescent="0.3">
      <c r="A11266" t="s">
        <v>11053</v>
      </c>
      <c r="C11266" s="18">
        <v>392.7946778091989</v>
      </c>
      <c r="D11266" s="1"/>
      <c r="E11266" s="1">
        <v>3</v>
      </c>
      <c r="F11266" s="1">
        <v>1</v>
      </c>
      <c r="G11266" s="1">
        <v>0</v>
      </c>
      <c r="H11266" s="1">
        <v>2</v>
      </c>
      <c r="I11266" s="15">
        <v>0.33333333333333331</v>
      </c>
      <c r="J11266">
        <f t="shared" si="175"/>
        <v>40</v>
      </c>
    </row>
    <row r="11267" spans="1:10" x14ac:dyDescent="0.3">
      <c r="A11267" t="s">
        <v>11054</v>
      </c>
      <c r="C11267" s="18">
        <v>392.79361848064912</v>
      </c>
      <c r="D11267" s="1"/>
      <c r="E11267" s="1">
        <v>11</v>
      </c>
      <c r="F11267" s="1">
        <v>5</v>
      </c>
      <c r="G11267" s="1">
        <v>0</v>
      </c>
      <c r="H11267" s="1">
        <v>6</v>
      </c>
      <c r="I11267" s="15">
        <v>0.45454545454545453</v>
      </c>
      <c r="J11267">
        <f t="shared" si="175"/>
        <v>40</v>
      </c>
    </row>
    <row r="11268" spans="1:10" x14ac:dyDescent="0.3">
      <c r="A11268" t="s">
        <v>11055</v>
      </c>
      <c r="C11268" s="18">
        <v>392.78294301319772</v>
      </c>
      <c r="D11268" s="1"/>
      <c r="E11268" s="1">
        <v>23</v>
      </c>
      <c r="F11268" s="1">
        <v>11</v>
      </c>
      <c r="G11268" s="1">
        <v>0</v>
      </c>
      <c r="H11268" s="1">
        <v>12</v>
      </c>
      <c r="I11268" s="15">
        <v>0.47826086956521741</v>
      </c>
      <c r="J11268">
        <f t="shared" ref="J11268:J11331" si="176">IF(E11268&lt;=30,40,20)</f>
        <v>40</v>
      </c>
    </row>
    <row r="11269" spans="1:10" x14ac:dyDescent="0.3">
      <c r="A11269" t="s">
        <v>11056</v>
      </c>
      <c r="C11269" s="18">
        <v>392.78273784753009</v>
      </c>
      <c r="D11269" s="1"/>
      <c r="E11269" s="1">
        <v>3</v>
      </c>
      <c r="F11269" s="1">
        <v>1</v>
      </c>
      <c r="G11269" s="1">
        <v>0</v>
      </c>
      <c r="H11269" s="1">
        <v>2</v>
      </c>
      <c r="I11269" s="15">
        <v>0.33333333333333331</v>
      </c>
      <c r="J11269">
        <f t="shared" si="176"/>
        <v>40</v>
      </c>
    </row>
    <row r="11270" spans="1:10" x14ac:dyDescent="0.3">
      <c r="A11270" t="s">
        <v>11057</v>
      </c>
      <c r="C11270" s="18">
        <v>392.78092812642575</v>
      </c>
      <c r="D11270" s="1"/>
      <c r="E11270" s="1">
        <v>5</v>
      </c>
      <c r="F11270" s="1">
        <v>1</v>
      </c>
      <c r="G11270" s="1">
        <v>2</v>
      </c>
      <c r="H11270" s="1">
        <v>2</v>
      </c>
      <c r="I11270" s="15">
        <v>0.4</v>
      </c>
      <c r="J11270">
        <f t="shared" si="176"/>
        <v>40</v>
      </c>
    </row>
    <row r="11271" spans="1:10" x14ac:dyDescent="0.3">
      <c r="A11271" t="s">
        <v>11058</v>
      </c>
      <c r="C11271" s="18">
        <v>392.77386617446734</v>
      </c>
      <c r="D11271" s="1"/>
      <c r="E11271" s="1">
        <v>5</v>
      </c>
      <c r="F11271" s="1">
        <v>2</v>
      </c>
      <c r="G11271" s="1">
        <v>0</v>
      </c>
      <c r="H11271" s="1">
        <v>3</v>
      </c>
      <c r="I11271" s="15">
        <v>0.4</v>
      </c>
      <c r="J11271">
        <f t="shared" si="176"/>
        <v>40</v>
      </c>
    </row>
    <row r="11272" spans="1:10" x14ac:dyDescent="0.3">
      <c r="A11272" t="s">
        <v>13839</v>
      </c>
      <c r="C11272" s="18">
        <v>392.77160625087043</v>
      </c>
      <c r="D11272" s="1"/>
      <c r="E11272" s="1">
        <v>3</v>
      </c>
      <c r="F11272" s="1">
        <v>1</v>
      </c>
      <c r="G11272" s="1">
        <v>0</v>
      </c>
      <c r="H11272" s="1">
        <v>2</v>
      </c>
      <c r="I11272" s="15">
        <v>0.33333333333333331</v>
      </c>
      <c r="J11272">
        <f t="shared" si="176"/>
        <v>40</v>
      </c>
    </row>
    <row r="11273" spans="1:10" x14ac:dyDescent="0.3">
      <c r="A11273" t="s">
        <v>11060</v>
      </c>
      <c r="C11273" s="18">
        <v>392.77137327935935</v>
      </c>
      <c r="D11273" s="1"/>
      <c r="E11273" s="1">
        <v>32</v>
      </c>
      <c r="F11273" s="1">
        <v>14</v>
      </c>
      <c r="G11273" s="1">
        <v>2</v>
      </c>
      <c r="H11273" s="1">
        <v>16</v>
      </c>
      <c r="I11273" s="15">
        <v>0.46875</v>
      </c>
      <c r="J11273">
        <f t="shared" si="176"/>
        <v>20</v>
      </c>
    </row>
    <row r="11274" spans="1:10" x14ac:dyDescent="0.3">
      <c r="A11274" t="s">
        <v>15024</v>
      </c>
      <c r="C11274" s="18">
        <v>392.76729564579625</v>
      </c>
      <c r="D11274" s="1"/>
      <c r="E11274" s="1">
        <v>13</v>
      </c>
      <c r="F11274" s="1">
        <v>6</v>
      </c>
      <c r="G11274" s="1">
        <v>0</v>
      </c>
      <c r="H11274" s="1">
        <v>7</v>
      </c>
      <c r="I11274" s="15">
        <v>0.46153846153846156</v>
      </c>
      <c r="J11274">
        <f t="shared" si="176"/>
        <v>40</v>
      </c>
    </row>
    <row r="11275" spans="1:10" x14ac:dyDescent="0.3">
      <c r="A11275" t="s">
        <v>11061</v>
      </c>
      <c r="C11275" s="18">
        <v>392.76686680973506</v>
      </c>
      <c r="D11275" s="1"/>
      <c r="E11275" s="1">
        <v>3</v>
      </c>
      <c r="F11275" s="1">
        <v>1</v>
      </c>
      <c r="G11275" s="1">
        <v>0</v>
      </c>
      <c r="H11275" s="1">
        <v>2</v>
      </c>
      <c r="I11275" s="15">
        <v>0.33333333333333331</v>
      </c>
      <c r="J11275">
        <f t="shared" si="176"/>
        <v>40</v>
      </c>
    </row>
    <row r="11276" spans="1:10" x14ac:dyDescent="0.3">
      <c r="A11276" t="s">
        <v>11062</v>
      </c>
      <c r="C11276" s="18">
        <v>392.765470960561</v>
      </c>
      <c r="D11276" s="1"/>
      <c r="E11276" s="1">
        <v>3</v>
      </c>
      <c r="F11276" s="1">
        <v>1</v>
      </c>
      <c r="G11276" s="1">
        <v>0</v>
      </c>
      <c r="H11276" s="1">
        <v>2</v>
      </c>
      <c r="I11276" s="15">
        <v>0.33333333333333331</v>
      </c>
      <c r="J11276">
        <f t="shared" si="176"/>
        <v>40</v>
      </c>
    </row>
    <row r="11277" spans="1:10" x14ac:dyDescent="0.3">
      <c r="A11277" t="s">
        <v>11063</v>
      </c>
      <c r="C11277" s="18">
        <v>392.76027532599045</v>
      </c>
      <c r="D11277" s="1"/>
      <c r="E11277" s="1">
        <v>5</v>
      </c>
      <c r="F11277" s="1">
        <v>2</v>
      </c>
      <c r="G11277" s="1">
        <v>0</v>
      </c>
      <c r="H11277" s="1">
        <v>3</v>
      </c>
      <c r="I11277" s="15">
        <v>0.4</v>
      </c>
      <c r="J11277">
        <f t="shared" si="176"/>
        <v>40</v>
      </c>
    </row>
    <row r="11278" spans="1:10" x14ac:dyDescent="0.3">
      <c r="A11278" t="s">
        <v>11064</v>
      </c>
      <c r="C11278" s="18">
        <v>392.75859236644743</v>
      </c>
      <c r="D11278" s="1"/>
      <c r="E11278" s="1">
        <v>1</v>
      </c>
      <c r="F11278" s="1">
        <v>0</v>
      </c>
      <c r="G11278" s="1">
        <v>0</v>
      </c>
      <c r="H11278" s="1">
        <v>1</v>
      </c>
      <c r="I11278" s="15">
        <v>0</v>
      </c>
      <c r="J11278">
        <f t="shared" si="176"/>
        <v>40</v>
      </c>
    </row>
    <row r="11279" spans="1:10" x14ac:dyDescent="0.3">
      <c r="A11279" t="s">
        <v>14386</v>
      </c>
      <c r="C11279" s="18">
        <v>392.74347203764393</v>
      </c>
      <c r="D11279" s="1"/>
      <c r="E11279" s="1">
        <v>8</v>
      </c>
      <c r="F11279" s="1">
        <v>3</v>
      </c>
      <c r="G11279" s="1">
        <v>1</v>
      </c>
      <c r="H11279" s="1">
        <v>4</v>
      </c>
      <c r="I11279" s="15">
        <v>0.4375</v>
      </c>
      <c r="J11279">
        <f t="shared" si="176"/>
        <v>40</v>
      </c>
    </row>
    <row r="11280" spans="1:10" x14ac:dyDescent="0.3">
      <c r="A11280" t="s">
        <v>11066</v>
      </c>
      <c r="C11280" s="18">
        <v>392.74274406146174</v>
      </c>
      <c r="D11280" s="1"/>
      <c r="E11280" s="1">
        <v>13</v>
      </c>
      <c r="F11280" s="1">
        <v>6</v>
      </c>
      <c r="G11280" s="1">
        <v>1</v>
      </c>
      <c r="H11280" s="1">
        <v>6</v>
      </c>
      <c r="I11280" s="15">
        <v>0.5</v>
      </c>
      <c r="J11280">
        <f t="shared" si="176"/>
        <v>40</v>
      </c>
    </row>
    <row r="11281" spans="1:10" x14ac:dyDescent="0.3">
      <c r="A11281" t="s">
        <v>20131</v>
      </c>
      <c r="C11281" s="18">
        <v>392.73990945122375</v>
      </c>
      <c r="D11281" s="1"/>
      <c r="E11281" s="1">
        <v>37</v>
      </c>
      <c r="F11281" s="1">
        <v>12</v>
      </c>
      <c r="G11281" s="1">
        <v>2</v>
      </c>
      <c r="H11281" s="1">
        <v>23</v>
      </c>
      <c r="I11281" s="15">
        <v>0.35135135135135137</v>
      </c>
      <c r="J11281">
        <f t="shared" si="176"/>
        <v>20</v>
      </c>
    </row>
    <row r="11282" spans="1:10" x14ac:dyDescent="0.3">
      <c r="A11282" t="s">
        <v>11067</v>
      </c>
      <c r="C11282" s="18">
        <v>392.73835368369726</v>
      </c>
      <c r="D11282" s="1"/>
      <c r="E11282" s="1">
        <v>15</v>
      </c>
      <c r="F11282" s="1">
        <v>6</v>
      </c>
      <c r="G11282" s="1">
        <v>1</v>
      </c>
      <c r="H11282" s="1">
        <v>8</v>
      </c>
      <c r="I11282" s="15">
        <v>0.43333333333333335</v>
      </c>
      <c r="J11282">
        <f t="shared" si="176"/>
        <v>40</v>
      </c>
    </row>
    <row r="11283" spans="1:10" x14ac:dyDescent="0.3">
      <c r="A11283" t="s">
        <v>11068</v>
      </c>
      <c r="C11283" s="18">
        <v>392.73723050856245</v>
      </c>
      <c r="D11283" s="1"/>
      <c r="E11283" s="1">
        <v>5</v>
      </c>
      <c r="F11283" s="1">
        <v>2</v>
      </c>
      <c r="G11283" s="1">
        <v>0</v>
      </c>
      <c r="H11283" s="1">
        <v>3</v>
      </c>
      <c r="I11283" s="15">
        <v>0.4</v>
      </c>
      <c r="J11283">
        <f t="shared" si="176"/>
        <v>40</v>
      </c>
    </row>
    <row r="11284" spans="1:10" x14ac:dyDescent="0.3">
      <c r="A11284" t="s">
        <v>11069</v>
      </c>
      <c r="C11284" s="18">
        <v>392.73707616000968</v>
      </c>
      <c r="D11284" s="1"/>
      <c r="E11284" s="1">
        <v>3</v>
      </c>
      <c r="F11284" s="1">
        <v>1</v>
      </c>
      <c r="G11284" s="1">
        <v>0</v>
      </c>
      <c r="H11284" s="1">
        <v>2</v>
      </c>
      <c r="I11284" s="15">
        <v>0.33333333333333331</v>
      </c>
      <c r="J11284">
        <f t="shared" si="176"/>
        <v>40</v>
      </c>
    </row>
    <row r="11285" spans="1:10" x14ac:dyDescent="0.3">
      <c r="A11285" t="s">
        <v>11072</v>
      </c>
      <c r="C11285" s="18">
        <v>392.71477165791765</v>
      </c>
      <c r="D11285" s="1"/>
      <c r="E11285" s="1">
        <v>5</v>
      </c>
      <c r="F11285" s="1">
        <v>2</v>
      </c>
      <c r="G11285" s="1">
        <v>0</v>
      </c>
      <c r="H11285" s="1">
        <v>3</v>
      </c>
      <c r="I11285" s="15">
        <v>0.4</v>
      </c>
      <c r="J11285">
        <f t="shared" si="176"/>
        <v>40</v>
      </c>
    </row>
    <row r="11286" spans="1:10" x14ac:dyDescent="0.3">
      <c r="A11286" t="s">
        <v>11074</v>
      </c>
      <c r="C11286" s="18">
        <v>392.70871598387993</v>
      </c>
      <c r="D11286" s="1"/>
      <c r="E11286" s="1">
        <v>12</v>
      </c>
      <c r="F11286" s="1">
        <v>5</v>
      </c>
      <c r="G11286" s="1">
        <v>0</v>
      </c>
      <c r="H11286" s="1">
        <v>7</v>
      </c>
      <c r="I11286" s="15">
        <v>0.41666666666666669</v>
      </c>
      <c r="J11286">
        <f t="shared" si="176"/>
        <v>40</v>
      </c>
    </row>
    <row r="11287" spans="1:10" x14ac:dyDescent="0.3">
      <c r="A11287" t="s">
        <v>11075</v>
      </c>
      <c r="C11287" s="18">
        <v>392.70839807030762</v>
      </c>
      <c r="D11287" s="1"/>
      <c r="E11287" s="1">
        <v>20</v>
      </c>
      <c r="F11287" s="1">
        <v>11</v>
      </c>
      <c r="G11287" s="1">
        <v>0</v>
      </c>
      <c r="H11287" s="1">
        <v>9</v>
      </c>
      <c r="I11287" s="15">
        <v>0.55000000000000004</v>
      </c>
      <c r="J11287">
        <f t="shared" si="176"/>
        <v>40</v>
      </c>
    </row>
    <row r="11288" spans="1:10" x14ac:dyDescent="0.3">
      <c r="A11288" t="s">
        <v>11076</v>
      </c>
      <c r="C11288" s="18">
        <v>392.70822557491243</v>
      </c>
      <c r="D11288" s="1"/>
      <c r="E11288" s="1">
        <v>5</v>
      </c>
      <c r="F11288" s="1">
        <v>1</v>
      </c>
      <c r="G11288" s="1">
        <v>2</v>
      </c>
      <c r="H11288" s="1">
        <v>2</v>
      </c>
      <c r="I11288" s="15">
        <v>0.4</v>
      </c>
      <c r="J11288">
        <f t="shared" si="176"/>
        <v>40</v>
      </c>
    </row>
    <row r="11289" spans="1:10" x14ac:dyDescent="0.3">
      <c r="A11289" t="s">
        <v>11077</v>
      </c>
      <c r="C11289" s="18">
        <v>392.70335238180786</v>
      </c>
      <c r="D11289" s="1"/>
      <c r="E11289" s="1">
        <v>11</v>
      </c>
      <c r="F11289" s="1">
        <v>4</v>
      </c>
      <c r="G11289" s="1">
        <v>1</v>
      </c>
      <c r="H11289" s="1">
        <v>6</v>
      </c>
      <c r="I11289" s="15">
        <v>0.40909090909090912</v>
      </c>
      <c r="J11289">
        <f t="shared" si="176"/>
        <v>40</v>
      </c>
    </row>
    <row r="11290" spans="1:10" x14ac:dyDescent="0.3">
      <c r="A11290" t="s">
        <v>11078</v>
      </c>
      <c r="C11290" s="18">
        <v>392.69926870443004</v>
      </c>
      <c r="D11290" s="1"/>
      <c r="E11290" s="1">
        <v>8</v>
      </c>
      <c r="F11290" s="1">
        <v>3</v>
      </c>
      <c r="G11290" s="1">
        <v>1</v>
      </c>
      <c r="H11290" s="1">
        <v>4</v>
      </c>
      <c r="I11290" s="15">
        <v>0.4375</v>
      </c>
      <c r="J11290">
        <f t="shared" si="176"/>
        <v>40</v>
      </c>
    </row>
    <row r="11291" spans="1:10" x14ac:dyDescent="0.3">
      <c r="A11291" t="s">
        <v>11081</v>
      </c>
      <c r="C11291" s="18">
        <v>392.69296359866468</v>
      </c>
      <c r="D11291" s="1"/>
      <c r="E11291" s="1">
        <v>5</v>
      </c>
      <c r="F11291" s="1">
        <v>2</v>
      </c>
      <c r="G11291" s="1">
        <v>0</v>
      </c>
      <c r="H11291" s="1">
        <v>3</v>
      </c>
      <c r="I11291" s="15">
        <v>0.4</v>
      </c>
      <c r="J11291">
        <f t="shared" si="176"/>
        <v>40</v>
      </c>
    </row>
    <row r="11292" spans="1:10" x14ac:dyDescent="0.3">
      <c r="A11292" t="s">
        <v>11082</v>
      </c>
      <c r="C11292" s="18">
        <v>392.68864465099671</v>
      </c>
      <c r="D11292" s="1"/>
      <c r="E11292" s="1">
        <v>20</v>
      </c>
      <c r="F11292" s="1">
        <v>9</v>
      </c>
      <c r="G11292" s="1">
        <v>0</v>
      </c>
      <c r="H11292" s="1">
        <v>11</v>
      </c>
      <c r="I11292" s="15">
        <v>0.45</v>
      </c>
      <c r="J11292">
        <f t="shared" si="176"/>
        <v>40</v>
      </c>
    </row>
    <row r="11293" spans="1:10" x14ac:dyDescent="0.3">
      <c r="A11293" t="s">
        <v>11086</v>
      </c>
      <c r="C11293" s="18">
        <v>392.68519146031889</v>
      </c>
      <c r="D11293" s="1"/>
      <c r="E11293" s="1">
        <v>3</v>
      </c>
      <c r="F11293" s="1">
        <v>1</v>
      </c>
      <c r="G11293" s="1">
        <v>1</v>
      </c>
      <c r="H11293" s="1">
        <v>1</v>
      </c>
      <c r="I11293" s="15">
        <v>0.5</v>
      </c>
      <c r="J11293">
        <f t="shared" si="176"/>
        <v>40</v>
      </c>
    </row>
    <row r="11294" spans="1:10" x14ac:dyDescent="0.3">
      <c r="A11294" t="s">
        <v>11083</v>
      </c>
      <c r="C11294" s="18">
        <v>392.68486778022833</v>
      </c>
      <c r="D11294" s="1"/>
      <c r="E11294" s="1">
        <v>17</v>
      </c>
      <c r="F11294" s="1">
        <v>7</v>
      </c>
      <c r="G11294" s="1">
        <v>2</v>
      </c>
      <c r="H11294" s="1">
        <v>8</v>
      </c>
      <c r="I11294" s="15">
        <v>0.47058823529411764</v>
      </c>
      <c r="J11294">
        <f t="shared" si="176"/>
        <v>40</v>
      </c>
    </row>
    <row r="11295" spans="1:10" x14ac:dyDescent="0.3">
      <c r="A11295" t="s">
        <v>11084</v>
      </c>
      <c r="C11295" s="18">
        <v>392.68460446563483</v>
      </c>
      <c r="D11295" s="1"/>
      <c r="E11295" s="1">
        <v>5</v>
      </c>
      <c r="F11295" s="1">
        <v>2</v>
      </c>
      <c r="G11295" s="1">
        <v>0</v>
      </c>
      <c r="H11295" s="1">
        <v>3</v>
      </c>
      <c r="I11295" s="15">
        <v>0.4</v>
      </c>
      <c r="J11295">
        <f t="shared" si="176"/>
        <v>40</v>
      </c>
    </row>
    <row r="11296" spans="1:10" x14ac:dyDescent="0.3">
      <c r="A11296" t="s">
        <v>11085</v>
      </c>
      <c r="C11296" s="18">
        <v>392.68373013559562</v>
      </c>
      <c r="D11296" s="1"/>
      <c r="E11296" s="1">
        <v>2</v>
      </c>
      <c r="F11296" s="1">
        <v>1</v>
      </c>
      <c r="G11296" s="1">
        <v>0</v>
      </c>
      <c r="H11296" s="1">
        <v>1</v>
      </c>
      <c r="I11296" s="15">
        <v>0.5</v>
      </c>
      <c r="J11296">
        <f t="shared" si="176"/>
        <v>40</v>
      </c>
    </row>
    <row r="11297" spans="1:10" x14ac:dyDescent="0.3">
      <c r="A11297" t="s">
        <v>11087</v>
      </c>
      <c r="C11297" s="18">
        <v>392.68113196418233</v>
      </c>
      <c r="D11297" s="1"/>
      <c r="E11297" s="1">
        <v>5</v>
      </c>
      <c r="F11297" s="1">
        <v>2</v>
      </c>
      <c r="G11297" s="1">
        <v>0</v>
      </c>
      <c r="H11297" s="1">
        <v>3</v>
      </c>
      <c r="I11297" s="15">
        <v>0.4</v>
      </c>
      <c r="J11297">
        <f t="shared" si="176"/>
        <v>40</v>
      </c>
    </row>
    <row r="11298" spans="1:10" x14ac:dyDescent="0.3">
      <c r="A11298" t="s">
        <v>11088</v>
      </c>
      <c r="C11298" s="18">
        <v>392.67989569408144</v>
      </c>
      <c r="D11298" s="1"/>
      <c r="E11298" s="1">
        <v>5</v>
      </c>
      <c r="F11298" s="1">
        <v>2</v>
      </c>
      <c r="G11298" s="1">
        <v>0</v>
      </c>
      <c r="H11298" s="1">
        <v>3</v>
      </c>
      <c r="I11298" s="15">
        <v>0.4</v>
      </c>
      <c r="J11298">
        <f t="shared" si="176"/>
        <v>40</v>
      </c>
    </row>
    <row r="11299" spans="1:10" x14ac:dyDescent="0.3">
      <c r="A11299" t="s">
        <v>11090</v>
      </c>
      <c r="C11299" s="18">
        <v>392.67560831865006</v>
      </c>
      <c r="D11299" s="1"/>
      <c r="E11299" s="1">
        <v>9</v>
      </c>
      <c r="F11299" s="1">
        <v>4</v>
      </c>
      <c r="G11299" s="1">
        <v>0</v>
      </c>
      <c r="H11299" s="1">
        <v>5</v>
      </c>
      <c r="I11299" s="15">
        <v>0.44444444444444442</v>
      </c>
      <c r="J11299">
        <f t="shared" si="176"/>
        <v>40</v>
      </c>
    </row>
    <row r="11300" spans="1:10" x14ac:dyDescent="0.3">
      <c r="A11300" t="s">
        <v>11108</v>
      </c>
      <c r="C11300" s="18">
        <v>392.67531801730951</v>
      </c>
      <c r="D11300" s="1"/>
      <c r="E11300" s="1">
        <v>9</v>
      </c>
      <c r="F11300" s="1">
        <v>4</v>
      </c>
      <c r="G11300" s="1">
        <v>0</v>
      </c>
      <c r="H11300" s="1">
        <v>5</v>
      </c>
      <c r="I11300" s="15">
        <v>0.44444444444444442</v>
      </c>
      <c r="J11300">
        <f t="shared" si="176"/>
        <v>40</v>
      </c>
    </row>
    <row r="11301" spans="1:10" x14ac:dyDescent="0.3">
      <c r="A11301" t="s">
        <v>11092</v>
      </c>
      <c r="C11301" s="18">
        <v>392.67040910551725</v>
      </c>
      <c r="D11301" s="1"/>
      <c r="E11301" s="1">
        <v>3</v>
      </c>
      <c r="F11301" s="1">
        <v>1</v>
      </c>
      <c r="G11301" s="1">
        <v>0</v>
      </c>
      <c r="H11301" s="1">
        <v>2</v>
      </c>
      <c r="I11301" s="15">
        <v>0.33333333333333331</v>
      </c>
      <c r="J11301">
        <f t="shared" si="176"/>
        <v>40</v>
      </c>
    </row>
    <row r="11302" spans="1:10" x14ac:dyDescent="0.3">
      <c r="A11302" t="s">
        <v>11093</v>
      </c>
      <c r="C11302" s="18">
        <v>392.66760808034019</v>
      </c>
      <c r="D11302" s="1"/>
      <c r="E11302" s="1">
        <v>5</v>
      </c>
      <c r="F11302" s="1">
        <v>2</v>
      </c>
      <c r="G11302" s="1">
        <v>0</v>
      </c>
      <c r="H11302" s="1">
        <v>3</v>
      </c>
      <c r="I11302" s="15">
        <v>0.4</v>
      </c>
      <c r="J11302">
        <f t="shared" si="176"/>
        <v>40</v>
      </c>
    </row>
    <row r="11303" spans="1:10" x14ac:dyDescent="0.3">
      <c r="A11303" t="s">
        <v>11094</v>
      </c>
      <c r="C11303" s="18">
        <v>392.66233000725725</v>
      </c>
      <c r="D11303" s="1"/>
      <c r="E11303" s="1">
        <v>5</v>
      </c>
      <c r="F11303" s="1">
        <v>2</v>
      </c>
      <c r="G11303" s="1">
        <v>0</v>
      </c>
      <c r="H11303" s="1">
        <v>3</v>
      </c>
      <c r="I11303" s="15">
        <v>0.4</v>
      </c>
      <c r="J11303">
        <f t="shared" si="176"/>
        <v>40</v>
      </c>
    </row>
    <row r="11304" spans="1:10" x14ac:dyDescent="0.3">
      <c r="A11304" t="s">
        <v>11095</v>
      </c>
      <c r="C11304" s="18">
        <v>392.66091666372</v>
      </c>
      <c r="D11304" s="1"/>
      <c r="E11304" s="1">
        <v>9</v>
      </c>
      <c r="F11304" s="1">
        <v>4</v>
      </c>
      <c r="G11304" s="1">
        <v>0</v>
      </c>
      <c r="H11304" s="1">
        <v>5</v>
      </c>
      <c r="I11304" s="15">
        <v>0.44444444444444442</v>
      </c>
      <c r="J11304">
        <f t="shared" si="176"/>
        <v>40</v>
      </c>
    </row>
    <row r="11305" spans="1:10" x14ac:dyDescent="0.3">
      <c r="A11305" t="s">
        <v>11325</v>
      </c>
      <c r="C11305" s="18">
        <v>392.65636874067184</v>
      </c>
      <c r="D11305" s="1"/>
      <c r="E11305" s="1">
        <v>3</v>
      </c>
      <c r="F11305" s="1">
        <v>1</v>
      </c>
      <c r="G11305" s="1">
        <v>0</v>
      </c>
      <c r="H11305" s="1">
        <v>2</v>
      </c>
      <c r="I11305" s="15">
        <v>0.33333333333333331</v>
      </c>
      <c r="J11305">
        <f t="shared" si="176"/>
        <v>40</v>
      </c>
    </row>
    <row r="11306" spans="1:10" x14ac:dyDescent="0.3">
      <c r="A11306" t="s">
        <v>11096</v>
      </c>
      <c r="C11306" s="18">
        <v>392.65502397711572</v>
      </c>
      <c r="D11306" s="1"/>
      <c r="E11306" s="1">
        <v>3</v>
      </c>
      <c r="F11306" s="1">
        <v>1</v>
      </c>
      <c r="G11306" s="1">
        <v>0</v>
      </c>
      <c r="H11306" s="1">
        <v>2</v>
      </c>
      <c r="I11306" s="15">
        <v>0.33333333333333331</v>
      </c>
      <c r="J11306">
        <f t="shared" si="176"/>
        <v>40</v>
      </c>
    </row>
    <row r="11307" spans="1:10" x14ac:dyDescent="0.3">
      <c r="A11307" t="s">
        <v>11141</v>
      </c>
      <c r="C11307" s="18">
        <v>392.65217531658209</v>
      </c>
      <c r="D11307" s="1"/>
      <c r="E11307" s="1">
        <v>10</v>
      </c>
      <c r="F11307" s="1">
        <v>1</v>
      </c>
      <c r="G11307" s="1">
        <v>7</v>
      </c>
      <c r="H11307" s="1">
        <v>2</v>
      </c>
      <c r="I11307" s="15">
        <v>0.45</v>
      </c>
      <c r="J11307">
        <f t="shared" si="176"/>
        <v>40</v>
      </c>
    </row>
    <row r="11308" spans="1:10" x14ac:dyDescent="0.3">
      <c r="A11308" t="s">
        <v>11098</v>
      </c>
      <c r="C11308" s="18">
        <v>392.64789929309279</v>
      </c>
      <c r="D11308" s="1"/>
      <c r="E11308" s="1">
        <v>3</v>
      </c>
      <c r="F11308" s="1">
        <v>1</v>
      </c>
      <c r="G11308" s="1">
        <v>0</v>
      </c>
      <c r="H11308" s="1">
        <v>2</v>
      </c>
      <c r="I11308" s="15">
        <v>0.33333333333333331</v>
      </c>
      <c r="J11308">
        <f t="shared" si="176"/>
        <v>40</v>
      </c>
    </row>
    <row r="11309" spans="1:10" x14ac:dyDescent="0.3">
      <c r="A11309" t="s">
        <v>11099</v>
      </c>
      <c r="C11309" s="18">
        <v>392.64684886101685</v>
      </c>
      <c r="D11309" s="1"/>
      <c r="E11309" s="1">
        <v>5</v>
      </c>
      <c r="F11309" s="1">
        <v>2</v>
      </c>
      <c r="G11309" s="1">
        <v>0</v>
      </c>
      <c r="H11309" s="1">
        <v>3</v>
      </c>
      <c r="I11309" s="15">
        <v>0.4</v>
      </c>
      <c r="J11309">
        <f t="shared" si="176"/>
        <v>40</v>
      </c>
    </row>
    <row r="11310" spans="1:10" x14ac:dyDescent="0.3">
      <c r="A11310" t="s">
        <v>11100</v>
      </c>
      <c r="C11310" s="18">
        <v>392.64546525710034</v>
      </c>
      <c r="D11310" s="1"/>
      <c r="E11310" s="1">
        <v>3</v>
      </c>
      <c r="F11310" s="1">
        <v>1</v>
      </c>
      <c r="G11310" s="1">
        <v>0</v>
      </c>
      <c r="H11310" s="1">
        <v>2</v>
      </c>
      <c r="I11310" s="15">
        <v>0.33333333333333331</v>
      </c>
      <c r="J11310">
        <f t="shared" si="176"/>
        <v>40</v>
      </c>
    </row>
    <row r="11311" spans="1:10" x14ac:dyDescent="0.3">
      <c r="A11311" t="s">
        <v>11339</v>
      </c>
      <c r="C11311" s="18">
        <v>392.64439113117197</v>
      </c>
      <c r="D11311" s="1"/>
      <c r="E11311" s="1">
        <v>5</v>
      </c>
      <c r="F11311" s="1">
        <v>2</v>
      </c>
      <c r="G11311" s="1">
        <v>0</v>
      </c>
      <c r="H11311" s="1">
        <v>3</v>
      </c>
      <c r="I11311" s="15">
        <v>0.4</v>
      </c>
      <c r="J11311">
        <f t="shared" si="176"/>
        <v>40</v>
      </c>
    </row>
    <row r="11312" spans="1:10" x14ac:dyDescent="0.3">
      <c r="A11312" t="s">
        <v>11101</v>
      </c>
      <c r="C11312" s="18">
        <v>392.64233872634111</v>
      </c>
      <c r="D11312" s="1"/>
      <c r="E11312" s="1">
        <v>8</v>
      </c>
      <c r="F11312" s="1">
        <v>3</v>
      </c>
      <c r="G11312" s="1">
        <v>1</v>
      </c>
      <c r="H11312" s="1">
        <v>4</v>
      </c>
      <c r="I11312" s="15">
        <v>0.4375</v>
      </c>
      <c r="J11312">
        <f t="shared" si="176"/>
        <v>40</v>
      </c>
    </row>
    <row r="11313" spans="1:10" x14ac:dyDescent="0.3">
      <c r="A11313" t="s">
        <v>11102</v>
      </c>
      <c r="C11313" s="18">
        <v>392.64014340407152</v>
      </c>
      <c r="D11313" s="1"/>
      <c r="E11313" s="1">
        <v>5</v>
      </c>
      <c r="F11313" s="1">
        <v>2</v>
      </c>
      <c r="G11313" s="1">
        <v>0</v>
      </c>
      <c r="H11313" s="1">
        <v>3</v>
      </c>
      <c r="I11313" s="15">
        <v>0.4</v>
      </c>
      <c r="J11313">
        <f t="shared" si="176"/>
        <v>40</v>
      </c>
    </row>
    <row r="11314" spans="1:10" x14ac:dyDescent="0.3">
      <c r="A11314" t="s">
        <v>11103</v>
      </c>
      <c r="C11314" s="18">
        <v>392.63975444715805</v>
      </c>
      <c r="D11314" s="1"/>
      <c r="E11314" s="1">
        <v>5</v>
      </c>
      <c r="F11314" s="1">
        <v>2</v>
      </c>
      <c r="G11314" s="1">
        <v>0</v>
      </c>
      <c r="H11314" s="1">
        <v>3</v>
      </c>
      <c r="I11314" s="15">
        <v>0.4</v>
      </c>
      <c r="J11314">
        <f t="shared" si="176"/>
        <v>40</v>
      </c>
    </row>
    <row r="11315" spans="1:10" x14ac:dyDescent="0.3">
      <c r="A11315" t="s">
        <v>11105</v>
      </c>
      <c r="C11315" s="18">
        <v>392.62534567930953</v>
      </c>
      <c r="D11315" s="1"/>
      <c r="E11315" s="1">
        <v>3</v>
      </c>
      <c r="F11315" s="1">
        <v>1</v>
      </c>
      <c r="G11315" s="1">
        <v>1</v>
      </c>
      <c r="H11315" s="1">
        <v>1</v>
      </c>
      <c r="I11315" s="15">
        <v>0.5</v>
      </c>
      <c r="J11315">
        <f t="shared" si="176"/>
        <v>40</v>
      </c>
    </row>
    <row r="11316" spans="1:10" x14ac:dyDescent="0.3">
      <c r="A11316" t="s">
        <v>11106</v>
      </c>
      <c r="C11316" s="18">
        <v>392.62463344967927</v>
      </c>
      <c r="D11316" s="1"/>
      <c r="E11316" s="1">
        <v>9</v>
      </c>
      <c r="F11316" s="1">
        <v>4</v>
      </c>
      <c r="G11316" s="1">
        <v>0</v>
      </c>
      <c r="H11316" s="1">
        <v>5</v>
      </c>
      <c r="I11316" s="15">
        <v>0.44444444444444442</v>
      </c>
      <c r="J11316">
        <f t="shared" si="176"/>
        <v>40</v>
      </c>
    </row>
    <row r="11317" spans="1:10" x14ac:dyDescent="0.3">
      <c r="A11317" t="s">
        <v>11107</v>
      </c>
      <c r="C11317" s="18">
        <v>392.61704375792635</v>
      </c>
      <c r="D11317" s="1"/>
      <c r="E11317" s="1">
        <v>9</v>
      </c>
      <c r="F11317" s="1">
        <v>4</v>
      </c>
      <c r="G11317" s="1">
        <v>0</v>
      </c>
      <c r="H11317" s="1">
        <v>5</v>
      </c>
      <c r="I11317" s="15">
        <v>0.44444444444444442</v>
      </c>
      <c r="J11317">
        <f t="shared" si="176"/>
        <v>40</v>
      </c>
    </row>
    <row r="11318" spans="1:10" x14ac:dyDescent="0.3">
      <c r="A11318" t="s">
        <v>11109</v>
      </c>
      <c r="C11318" s="18">
        <v>392.61042011330613</v>
      </c>
      <c r="D11318" s="1"/>
      <c r="E11318" s="1">
        <v>3</v>
      </c>
      <c r="F11318" s="1">
        <v>1</v>
      </c>
      <c r="G11318" s="1">
        <v>0</v>
      </c>
      <c r="H11318" s="1">
        <v>2</v>
      </c>
      <c r="I11318" s="15">
        <v>0.33333333333333331</v>
      </c>
      <c r="J11318">
        <f t="shared" si="176"/>
        <v>40</v>
      </c>
    </row>
    <row r="11319" spans="1:10" x14ac:dyDescent="0.3">
      <c r="A11319" t="s">
        <v>11110</v>
      </c>
      <c r="C11319" s="18">
        <v>392.6092935079036</v>
      </c>
      <c r="D11319" s="1"/>
      <c r="E11319" s="1">
        <v>8</v>
      </c>
      <c r="F11319" s="1">
        <v>3</v>
      </c>
      <c r="G11319" s="1">
        <v>1</v>
      </c>
      <c r="H11319" s="1">
        <v>4</v>
      </c>
      <c r="I11319" s="15">
        <v>0.4375</v>
      </c>
      <c r="J11319">
        <f t="shared" si="176"/>
        <v>40</v>
      </c>
    </row>
    <row r="11320" spans="1:10" x14ac:dyDescent="0.3">
      <c r="A11320" t="s">
        <v>11111</v>
      </c>
      <c r="C11320" s="18">
        <v>392.60134304154627</v>
      </c>
      <c r="D11320" s="1"/>
      <c r="E11320" s="1">
        <v>3</v>
      </c>
      <c r="F11320" s="1">
        <v>1</v>
      </c>
      <c r="G11320" s="1">
        <v>0</v>
      </c>
      <c r="H11320" s="1">
        <v>2</v>
      </c>
      <c r="I11320" s="15">
        <v>0.33333333333333331</v>
      </c>
      <c r="J11320">
        <f t="shared" si="176"/>
        <v>40</v>
      </c>
    </row>
    <row r="11321" spans="1:10" x14ac:dyDescent="0.3">
      <c r="A11321" t="s">
        <v>11112</v>
      </c>
      <c r="C11321" s="18">
        <v>392.60094384879369</v>
      </c>
      <c r="D11321" s="1"/>
      <c r="E11321" s="1">
        <v>26</v>
      </c>
      <c r="F11321" s="1">
        <v>11</v>
      </c>
      <c r="G11321" s="1">
        <v>0</v>
      </c>
      <c r="H11321" s="1">
        <v>15</v>
      </c>
      <c r="I11321" s="15">
        <v>0.42307692307692307</v>
      </c>
      <c r="J11321">
        <f t="shared" si="176"/>
        <v>40</v>
      </c>
    </row>
    <row r="11322" spans="1:10" x14ac:dyDescent="0.3">
      <c r="A11322" t="s">
        <v>11172</v>
      </c>
      <c r="C11322" s="18">
        <v>392.59833295412363</v>
      </c>
      <c r="D11322" s="1"/>
      <c r="E11322" s="1">
        <v>3</v>
      </c>
      <c r="F11322" s="1">
        <v>1</v>
      </c>
      <c r="G11322" s="1">
        <v>0</v>
      </c>
      <c r="H11322" s="1">
        <v>2</v>
      </c>
      <c r="I11322" s="15">
        <v>0.33333333333333331</v>
      </c>
      <c r="J11322">
        <f t="shared" si="176"/>
        <v>40</v>
      </c>
    </row>
    <row r="11323" spans="1:10" x14ac:dyDescent="0.3">
      <c r="A11323" t="s">
        <v>11113</v>
      </c>
      <c r="C11323" s="18">
        <v>392.59788859536235</v>
      </c>
      <c r="D11323" s="1"/>
      <c r="E11323" s="1">
        <v>5</v>
      </c>
      <c r="F11323" s="1">
        <v>2</v>
      </c>
      <c r="G11323" s="1">
        <v>0</v>
      </c>
      <c r="H11323" s="1">
        <v>3</v>
      </c>
      <c r="I11323" s="15">
        <v>0.4</v>
      </c>
      <c r="J11323">
        <f t="shared" si="176"/>
        <v>40</v>
      </c>
    </row>
    <row r="11324" spans="1:10" x14ac:dyDescent="0.3">
      <c r="A11324" t="s">
        <v>11130</v>
      </c>
      <c r="C11324" s="18">
        <v>392.59768651949202</v>
      </c>
      <c r="D11324" s="1"/>
      <c r="E11324" s="1">
        <v>3</v>
      </c>
      <c r="F11324" s="1">
        <v>1</v>
      </c>
      <c r="G11324" s="1">
        <v>0</v>
      </c>
      <c r="H11324" s="1">
        <v>2</v>
      </c>
      <c r="I11324" s="15">
        <v>0.33333333333333331</v>
      </c>
      <c r="J11324">
        <f t="shared" si="176"/>
        <v>40</v>
      </c>
    </row>
    <row r="11325" spans="1:10" x14ac:dyDescent="0.3">
      <c r="A11325" t="s">
        <v>11114</v>
      </c>
      <c r="C11325" s="18">
        <v>392.58571649646524</v>
      </c>
      <c r="D11325" s="1"/>
      <c r="E11325" s="1">
        <v>3</v>
      </c>
      <c r="F11325" s="1">
        <v>1</v>
      </c>
      <c r="G11325" s="1">
        <v>0</v>
      </c>
      <c r="H11325" s="1">
        <v>2</v>
      </c>
      <c r="I11325" s="15">
        <v>0.33333333333333331</v>
      </c>
      <c r="J11325">
        <f t="shared" si="176"/>
        <v>40</v>
      </c>
    </row>
    <row r="11326" spans="1:10" x14ac:dyDescent="0.3">
      <c r="A11326" t="s">
        <v>11115</v>
      </c>
      <c r="C11326" s="18">
        <v>392.5837491405307</v>
      </c>
      <c r="D11326" s="1"/>
      <c r="E11326" s="1">
        <v>3</v>
      </c>
      <c r="F11326" s="1">
        <v>1</v>
      </c>
      <c r="G11326" s="1">
        <v>0</v>
      </c>
      <c r="H11326" s="1">
        <v>2</v>
      </c>
      <c r="I11326" s="15">
        <v>0.33333333333333331</v>
      </c>
      <c r="J11326">
        <f t="shared" si="176"/>
        <v>40</v>
      </c>
    </row>
    <row r="11327" spans="1:10" x14ac:dyDescent="0.3">
      <c r="A11327" t="s">
        <v>11116</v>
      </c>
      <c r="C11327" s="18">
        <v>392.58205911238923</v>
      </c>
      <c r="D11327" s="1"/>
      <c r="E11327" s="1">
        <v>5</v>
      </c>
      <c r="F11327" s="1">
        <v>2</v>
      </c>
      <c r="G11327" s="1">
        <v>0</v>
      </c>
      <c r="H11327" s="1">
        <v>3</v>
      </c>
      <c r="I11327" s="15">
        <v>0.4</v>
      </c>
      <c r="J11327">
        <f t="shared" si="176"/>
        <v>40</v>
      </c>
    </row>
    <row r="11328" spans="1:10" x14ac:dyDescent="0.3">
      <c r="A11328" t="s">
        <v>11117</v>
      </c>
      <c r="C11328" s="18">
        <v>392.575466337693</v>
      </c>
      <c r="D11328" s="1"/>
      <c r="E11328" s="1">
        <v>14</v>
      </c>
      <c r="F11328" s="1">
        <v>7</v>
      </c>
      <c r="G11328" s="1">
        <v>0</v>
      </c>
      <c r="H11328" s="1">
        <v>7</v>
      </c>
      <c r="I11328" s="15">
        <v>0.5</v>
      </c>
      <c r="J11328">
        <f t="shared" si="176"/>
        <v>40</v>
      </c>
    </row>
    <row r="11329" spans="1:10" x14ac:dyDescent="0.3">
      <c r="A11329" t="s">
        <v>11118</v>
      </c>
      <c r="C11329" s="18">
        <v>392.57454761815018</v>
      </c>
      <c r="D11329" s="1"/>
      <c r="E11329" s="1">
        <v>12</v>
      </c>
      <c r="F11329" s="1">
        <v>6</v>
      </c>
      <c r="G11329" s="1">
        <v>0</v>
      </c>
      <c r="H11329" s="1">
        <v>6</v>
      </c>
      <c r="I11329" s="15">
        <v>0.5</v>
      </c>
      <c r="J11329">
        <f t="shared" si="176"/>
        <v>40</v>
      </c>
    </row>
    <row r="11330" spans="1:10" x14ac:dyDescent="0.3">
      <c r="A11330" t="s">
        <v>11119</v>
      </c>
      <c r="C11330" s="18">
        <v>392.57437188225674</v>
      </c>
      <c r="D11330" s="1"/>
      <c r="E11330" s="1">
        <v>3</v>
      </c>
      <c r="F11330" s="1">
        <v>1</v>
      </c>
      <c r="G11330" s="1">
        <v>0</v>
      </c>
      <c r="H11330" s="1">
        <v>2</v>
      </c>
      <c r="I11330" s="15">
        <v>0.33333333333333331</v>
      </c>
      <c r="J11330">
        <f t="shared" si="176"/>
        <v>40</v>
      </c>
    </row>
    <row r="11331" spans="1:10" x14ac:dyDescent="0.3">
      <c r="A11331" t="s">
        <v>11120</v>
      </c>
      <c r="C11331" s="18">
        <v>392.57428579727463</v>
      </c>
      <c r="D11331" s="1"/>
      <c r="E11331" s="1">
        <v>3</v>
      </c>
      <c r="F11331" s="1">
        <v>1</v>
      </c>
      <c r="G11331" s="1">
        <v>0</v>
      </c>
      <c r="H11331" s="1">
        <v>2</v>
      </c>
      <c r="I11331" s="15">
        <v>0.33333333333333331</v>
      </c>
      <c r="J11331">
        <f t="shared" si="176"/>
        <v>40</v>
      </c>
    </row>
    <row r="11332" spans="1:10" x14ac:dyDescent="0.3">
      <c r="A11332" t="s">
        <v>11121</v>
      </c>
      <c r="C11332" s="18">
        <v>392.57408999703546</v>
      </c>
      <c r="D11332" s="1"/>
      <c r="E11332" s="1">
        <v>3</v>
      </c>
      <c r="F11332" s="1">
        <v>1</v>
      </c>
      <c r="G11332" s="1">
        <v>0</v>
      </c>
      <c r="H11332" s="1">
        <v>2</v>
      </c>
      <c r="I11332" s="15">
        <v>0.33333333333333331</v>
      </c>
      <c r="J11332">
        <f t="shared" ref="J11332:J11395" si="177">IF(E11332&lt;=30,40,20)</f>
        <v>40</v>
      </c>
    </row>
    <row r="11333" spans="1:10" x14ac:dyDescent="0.3">
      <c r="A11333" t="s">
        <v>11122</v>
      </c>
      <c r="C11333" s="18">
        <v>392.56845928906091</v>
      </c>
      <c r="D11333" s="1"/>
      <c r="E11333" s="1">
        <v>3</v>
      </c>
      <c r="F11333" s="1">
        <v>1</v>
      </c>
      <c r="G11333" s="1">
        <v>0</v>
      </c>
      <c r="H11333" s="1">
        <v>2</v>
      </c>
      <c r="I11333" s="15">
        <v>0.33333333333333331</v>
      </c>
      <c r="J11333">
        <f t="shared" si="177"/>
        <v>40</v>
      </c>
    </row>
    <row r="11334" spans="1:10" x14ac:dyDescent="0.3">
      <c r="A11334" t="s">
        <v>11123</v>
      </c>
      <c r="C11334" s="18">
        <v>392.56745913120608</v>
      </c>
      <c r="D11334" s="1"/>
      <c r="E11334" s="1">
        <v>6</v>
      </c>
      <c r="F11334" s="1">
        <v>2</v>
      </c>
      <c r="G11334" s="1">
        <v>1</v>
      </c>
      <c r="H11334" s="1">
        <v>3</v>
      </c>
      <c r="I11334" s="15">
        <v>0.41666666666666669</v>
      </c>
      <c r="J11334">
        <f t="shared" si="177"/>
        <v>40</v>
      </c>
    </row>
    <row r="11335" spans="1:10" x14ac:dyDescent="0.3">
      <c r="A11335" t="s">
        <v>11252</v>
      </c>
      <c r="C11335" s="18">
        <v>392.56631461003218</v>
      </c>
      <c r="D11335" s="1"/>
      <c r="E11335" s="1">
        <v>5</v>
      </c>
      <c r="F11335" s="1">
        <v>2</v>
      </c>
      <c r="G11335" s="1">
        <v>0</v>
      </c>
      <c r="H11335" s="1">
        <v>3</v>
      </c>
      <c r="I11335" s="15">
        <v>0.4</v>
      </c>
      <c r="J11335">
        <f t="shared" si="177"/>
        <v>40</v>
      </c>
    </row>
    <row r="11336" spans="1:10" x14ac:dyDescent="0.3">
      <c r="A11336" t="s">
        <v>11139</v>
      </c>
      <c r="C11336" s="18">
        <v>393.65083335095318</v>
      </c>
      <c r="D11336" s="1"/>
      <c r="E11336" s="1">
        <v>38</v>
      </c>
      <c r="F11336" s="1">
        <v>18</v>
      </c>
      <c r="G11336" s="1">
        <v>1</v>
      </c>
      <c r="H11336" s="1">
        <v>19</v>
      </c>
      <c r="I11336" s="15">
        <v>0.48684210526315791</v>
      </c>
      <c r="J11336">
        <f t="shared" si="177"/>
        <v>20</v>
      </c>
    </row>
    <row r="11337" spans="1:10" x14ac:dyDescent="0.3">
      <c r="A11337" t="s">
        <v>11124</v>
      </c>
      <c r="C11337" s="18">
        <v>392.56130625153213</v>
      </c>
      <c r="D11337" s="1"/>
      <c r="E11337" s="1">
        <v>5</v>
      </c>
      <c r="F11337" s="1">
        <v>2</v>
      </c>
      <c r="G11337" s="1">
        <v>0</v>
      </c>
      <c r="H11337" s="1">
        <v>3</v>
      </c>
      <c r="I11337" s="15">
        <v>0.4</v>
      </c>
      <c r="J11337">
        <f t="shared" si="177"/>
        <v>40</v>
      </c>
    </row>
    <row r="11338" spans="1:10" x14ac:dyDescent="0.3">
      <c r="A11338" t="s">
        <v>11125</v>
      </c>
      <c r="C11338" s="18">
        <v>392.55883933262686</v>
      </c>
      <c r="D11338" s="1"/>
      <c r="E11338" s="1">
        <v>5</v>
      </c>
      <c r="F11338" s="1">
        <v>2</v>
      </c>
      <c r="G11338" s="1">
        <v>0</v>
      </c>
      <c r="H11338" s="1">
        <v>3</v>
      </c>
      <c r="I11338" s="15">
        <v>0.4</v>
      </c>
      <c r="J11338">
        <f t="shared" si="177"/>
        <v>40</v>
      </c>
    </row>
    <row r="11339" spans="1:10" x14ac:dyDescent="0.3">
      <c r="A11339" t="s">
        <v>11131</v>
      </c>
      <c r="C11339" s="18">
        <v>392.55367936277952</v>
      </c>
      <c r="D11339" s="1"/>
      <c r="E11339" s="1">
        <v>5</v>
      </c>
      <c r="F11339" s="1">
        <v>2</v>
      </c>
      <c r="G11339" s="1">
        <v>0</v>
      </c>
      <c r="H11339" s="1">
        <v>3</v>
      </c>
      <c r="I11339" s="15">
        <v>0.4</v>
      </c>
      <c r="J11339">
        <f t="shared" si="177"/>
        <v>40</v>
      </c>
    </row>
    <row r="11340" spans="1:10" x14ac:dyDescent="0.3">
      <c r="A11340" t="s">
        <v>11126</v>
      </c>
      <c r="C11340" s="18">
        <v>392.55160402487786</v>
      </c>
      <c r="D11340" s="1"/>
      <c r="E11340" s="1">
        <v>3</v>
      </c>
      <c r="F11340" s="1">
        <v>1</v>
      </c>
      <c r="G11340" s="1">
        <v>0</v>
      </c>
      <c r="H11340" s="1">
        <v>2</v>
      </c>
      <c r="I11340" s="15">
        <v>0.33333333333333331</v>
      </c>
      <c r="J11340">
        <f t="shared" si="177"/>
        <v>40</v>
      </c>
    </row>
    <row r="11341" spans="1:10" x14ac:dyDescent="0.3">
      <c r="A11341" t="s">
        <v>11128</v>
      </c>
      <c r="C11341" s="18">
        <v>392.54402020125531</v>
      </c>
      <c r="D11341" s="1"/>
      <c r="E11341" s="1">
        <v>3</v>
      </c>
      <c r="F11341" s="1">
        <v>1</v>
      </c>
      <c r="G11341" s="1">
        <v>0</v>
      </c>
      <c r="H11341" s="1">
        <v>2</v>
      </c>
      <c r="I11341" s="15">
        <v>0.33333333333333331</v>
      </c>
      <c r="J11341">
        <f t="shared" si="177"/>
        <v>40</v>
      </c>
    </row>
    <row r="11342" spans="1:10" x14ac:dyDescent="0.3">
      <c r="A11342" t="s">
        <v>11129</v>
      </c>
      <c r="C11342" s="18">
        <v>392.52935338538146</v>
      </c>
      <c r="D11342" s="1"/>
      <c r="E11342" s="1">
        <v>3</v>
      </c>
      <c r="F11342" s="1">
        <v>1</v>
      </c>
      <c r="G11342" s="1">
        <v>0</v>
      </c>
      <c r="H11342" s="1">
        <v>2</v>
      </c>
      <c r="I11342" s="15">
        <v>0.33333333333333331</v>
      </c>
      <c r="J11342">
        <f t="shared" si="177"/>
        <v>40</v>
      </c>
    </row>
    <row r="11343" spans="1:10" x14ac:dyDescent="0.3">
      <c r="A11343" t="s">
        <v>302</v>
      </c>
      <c r="C11343" s="18">
        <v>392.52502025817591</v>
      </c>
      <c r="D11343" s="1"/>
      <c r="E11343" s="1">
        <v>1</v>
      </c>
      <c r="F11343" s="1">
        <v>0</v>
      </c>
      <c r="G11343" s="1">
        <v>0</v>
      </c>
      <c r="H11343" s="1">
        <v>1</v>
      </c>
      <c r="I11343" s="15">
        <v>0</v>
      </c>
      <c r="J11343">
        <f t="shared" si="177"/>
        <v>40</v>
      </c>
    </row>
    <row r="11344" spans="1:10" x14ac:dyDescent="0.3">
      <c r="A11344" t="s">
        <v>11134</v>
      </c>
      <c r="C11344" s="18">
        <v>392.51997021809308</v>
      </c>
      <c r="D11344" s="1"/>
      <c r="E11344" s="1">
        <v>3</v>
      </c>
      <c r="F11344" s="1">
        <v>1</v>
      </c>
      <c r="G11344" s="1">
        <v>0</v>
      </c>
      <c r="H11344" s="1">
        <v>2</v>
      </c>
      <c r="I11344" s="15">
        <v>0.33333333333333331</v>
      </c>
      <c r="J11344">
        <f t="shared" si="177"/>
        <v>40</v>
      </c>
    </row>
    <row r="11345" spans="1:10" x14ac:dyDescent="0.3">
      <c r="A11345" t="s">
        <v>11135</v>
      </c>
      <c r="C11345" s="18">
        <v>392.51744336247498</v>
      </c>
      <c r="D11345" s="1"/>
      <c r="E11345" s="1">
        <v>3</v>
      </c>
      <c r="F11345" s="1">
        <v>1</v>
      </c>
      <c r="G11345" s="1">
        <v>0</v>
      </c>
      <c r="H11345" s="1">
        <v>2</v>
      </c>
      <c r="I11345" s="15">
        <v>0.33333333333333331</v>
      </c>
      <c r="J11345">
        <f t="shared" si="177"/>
        <v>40</v>
      </c>
    </row>
    <row r="11346" spans="1:10" x14ac:dyDescent="0.3">
      <c r="A11346" t="s">
        <v>11136</v>
      </c>
      <c r="C11346" s="18">
        <v>392.51643809672942</v>
      </c>
      <c r="D11346" s="1"/>
      <c r="E11346" s="1">
        <v>5</v>
      </c>
      <c r="F11346" s="1">
        <v>2</v>
      </c>
      <c r="G11346" s="1">
        <v>0</v>
      </c>
      <c r="H11346" s="1">
        <v>3</v>
      </c>
      <c r="I11346" s="15">
        <v>0.4</v>
      </c>
      <c r="J11346">
        <f t="shared" si="177"/>
        <v>40</v>
      </c>
    </row>
    <row r="11347" spans="1:10" x14ac:dyDescent="0.3">
      <c r="A11347" t="s">
        <v>11137</v>
      </c>
      <c r="C11347" s="18">
        <v>392.51627713112094</v>
      </c>
      <c r="D11347" s="1"/>
      <c r="E11347" s="1">
        <v>5</v>
      </c>
      <c r="F11347" s="1">
        <v>2</v>
      </c>
      <c r="G11347" s="1">
        <v>0</v>
      </c>
      <c r="H11347" s="1">
        <v>3</v>
      </c>
      <c r="I11347" s="15">
        <v>0.4</v>
      </c>
      <c r="J11347">
        <f t="shared" si="177"/>
        <v>40</v>
      </c>
    </row>
    <row r="11348" spans="1:10" x14ac:dyDescent="0.3">
      <c r="A11348" t="s">
        <v>11140</v>
      </c>
      <c r="C11348" s="18">
        <v>392.49607918775439</v>
      </c>
      <c r="D11348" s="1"/>
      <c r="E11348" s="1">
        <v>3</v>
      </c>
      <c r="F11348" s="1">
        <v>1</v>
      </c>
      <c r="G11348" s="1">
        <v>0</v>
      </c>
      <c r="H11348" s="1">
        <v>2</v>
      </c>
      <c r="I11348" s="15">
        <v>0.33333333333333331</v>
      </c>
      <c r="J11348">
        <f t="shared" si="177"/>
        <v>40</v>
      </c>
    </row>
    <row r="11349" spans="1:10" x14ac:dyDescent="0.3">
      <c r="A11349" t="s">
        <v>11142</v>
      </c>
      <c r="C11349" s="18">
        <v>392.4939028867696</v>
      </c>
      <c r="D11349" s="1"/>
      <c r="E11349" s="1">
        <v>16</v>
      </c>
      <c r="F11349" s="1">
        <v>7</v>
      </c>
      <c r="G11349" s="1">
        <v>0</v>
      </c>
      <c r="H11349" s="1">
        <v>9</v>
      </c>
      <c r="I11349" s="15">
        <v>0.4375</v>
      </c>
      <c r="J11349">
        <f t="shared" si="177"/>
        <v>40</v>
      </c>
    </row>
    <row r="11350" spans="1:10" x14ac:dyDescent="0.3">
      <c r="A11350" t="s">
        <v>11143</v>
      </c>
      <c r="C11350" s="18">
        <v>392.47980312452688</v>
      </c>
      <c r="D11350" s="1"/>
      <c r="E11350" s="1">
        <v>30</v>
      </c>
      <c r="F11350" s="1">
        <v>15</v>
      </c>
      <c r="G11350" s="1">
        <v>1</v>
      </c>
      <c r="H11350" s="1">
        <v>14</v>
      </c>
      <c r="I11350" s="15">
        <v>0.51666666666666672</v>
      </c>
      <c r="J11350">
        <f t="shared" si="177"/>
        <v>40</v>
      </c>
    </row>
    <row r="11351" spans="1:10" x14ac:dyDescent="0.3">
      <c r="A11351" t="s">
        <v>11144</v>
      </c>
      <c r="C11351" s="18">
        <v>392.4740465572628</v>
      </c>
      <c r="D11351" s="1"/>
      <c r="E11351" s="1">
        <v>7</v>
      </c>
      <c r="F11351" s="1">
        <v>3</v>
      </c>
      <c r="G11351" s="1">
        <v>0</v>
      </c>
      <c r="H11351" s="1">
        <v>4</v>
      </c>
      <c r="I11351" s="15">
        <v>0.42857142857142855</v>
      </c>
      <c r="J11351">
        <f t="shared" si="177"/>
        <v>40</v>
      </c>
    </row>
    <row r="11352" spans="1:10" x14ac:dyDescent="0.3">
      <c r="A11352" t="s">
        <v>11145</v>
      </c>
      <c r="C11352" s="18">
        <v>392.47368766549056</v>
      </c>
      <c r="D11352" s="1"/>
      <c r="E11352" s="1">
        <v>3</v>
      </c>
      <c r="F11352" s="1">
        <v>1</v>
      </c>
      <c r="G11352" s="1">
        <v>0</v>
      </c>
      <c r="H11352" s="1">
        <v>2</v>
      </c>
      <c r="I11352" s="15">
        <v>0.33333333333333331</v>
      </c>
      <c r="J11352">
        <f t="shared" si="177"/>
        <v>40</v>
      </c>
    </row>
    <row r="11353" spans="1:10" x14ac:dyDescent="0.3">
      <c r="A11353" t="s">
        <v>11146</v>
      </c>
      <c r="C11353" s="18">
        <v>392.47305195182361</v>
      </c>
      <c r="D11353" s="1"/>
      <c r="E11353" s="1">
        <v>10</v>
      </c>
      <c r="F11353" s="1">
        <v>4</v>
      </c>
      <c r="G11353" s="1">
        <v>0</v>
      </c>
      <c r="H11353" s="1">
        <v>6</v>
      </c>
      <c r="I11353" s="15">
        <v>0.4</v>
      </c>
      <c r="J11353">
        <f t="shared" si="177"/>
        <v>40</v>
      </c>
    </row>
    <row r="11354" spans="1:10" x14ac:dyDescent="0.3">
      <c r="A11354" t="s">
        <v>11147</v>
      </c>
      <c r="C11354" s="18">
        <v>392.46875445499626</v>
      </c>
      <c r="D11354" s="1"/>
      <c r="E11354" s="1">
        <v>3</v>
      </c>
      <c r="F11354" s="1">
        <v>1</v>
      </c>
      <c r="G11354" s="1">
        <v>0</v>
      </c>
      <c r="H11354" s="1">
        <v>2</v>
      </c>
      <c r="I11354" s="15">
        <v>0.33333333333333331</v>
      </c>
      <c r="J11354">
        <f t="shared" si="177"/>
        <v>40</v>
      </c>
    </row>
    <row r="11355" spans="1:10" x14ac:dyDescent="0.3">
      <c r="A11355" t="s">
        <v>11148</v>
      </c>
      <c r="C11355" s="18">
        <v>392.46865955918332</v>
      </c>
      <c r="D11355" s="1"/>
      <c r="E11355" s="1">
        <v>3</v>
      </c>
      <c r="F11355" s="1">
        <v>1</v>
      </c>
      <c r="G11355" s="1">
        <v>0</v>
      </c>
      <c r="H11355" s="1">
        <v>2</v>
      </c>
      <c r="I11355" s="15">
        <v>0.33333333333333331</v>
      </c>
      <c r="J11355">
        <f t="shared" si="177"/>
        <v>40</v>
      </c>
    </row>
    <row r="11356" spans="1:10" x14ac:dyDescent="0.3">
      <c r="A11356" t="s">
        <v>11149</v>
      </c>
      <c r="C11356" s="18">
        <v>392.46822820604473</v>
      </c>
      <c r="D11356" s="1"/>
      <c r="E11356" s="1">
        <v>3</v>
      </c>
      <c r="F11356" s="1">
        <v>1</v>
      </c>
      <c r="G11356" s="1">
        <v>0</v>
      </c>
      <c r="H11356" s="1">
        <v>2</v>
      </c>
      <c r="I11356" s="15">
        <v>0.33333333333333331</v>
      </c>
      <c r="J11356">
        <f t="shared" si="177"/>
        <v>40</v>
      </c>
    </row>
    <row r="11357" spans="1:10" x14ac:dyDescent="0.3">
      <c r="A11357" t="s">
        <v>11150</v>
      </c>
      <c r="C11357" s="18">
        <v>392.46655299188467</v>
      </c>
      <c r="D11357" s="1"/>
      <c r="E11357" s="1">
        <v>3</v>
      </c>
      <c r="F11357" s="1">
        <v>1</v>
      </c>
      <c r="G11357" s="1">
        <v>0</v>
      </c>
      <c r="H11357" s="1">
        <v>2</v>
      </c>
      <c r="I11357" s="15">
        <v>0.33333333333333331</v>
      </c>
      <c r="J11357">
        <f t="shared" si="177"/>
        <v>40</v>
      </c>
    </row>
    <row r="11358" spans="1:10" x14ac:dyDescent="0.3">
      <c r="A11358" t="s">
        <v>11152</v>
      </c>
      <c r="C11358" s="18">
        <v>392.45789377645161</v>
      </c>
      <c r="D11358" s="1"/>
      <c r="E11358" s="1">
        <v>3</v>
      </c>
      <c r="F11358" s="1">
        <v>1</v>
      </c>
      <c r="G11358" s="1">
        <v>0</v>
      </c>
      <c r="H11358" s="1">
        <v>2</v>
      </c>
      <c r="I11358" s="15">
        <v>0.33333333333333331</v>
      </c>
      <c r="J11358">
        <f t="shared" si="177"/>
        <v>40</v>
      </c>
    </row>
    <row r="11359" spans="1:10" x14ac:dyDescent="0.3">
      <c r="A11359" t="s">
        <v>11153</v>
      </c>
      <c r="C11359" s="18">
        <v>392.45404312051198</v>
      </c>
      <c r="D11359" s="1"/>
      <c r="E11359" s="1">
        <v>6</v>
      </c>
      <c r="F11359" s="1">
        <v>3</v>
      </c>
      <c r="G11359" s="1">
        <v>0</v>
      </c>
      <c r="H11359" s="1">
        <v>3</v>
      </c>
      <c r="I11359" s="15">
        <v>0.5</v>
      </c>
      <c r="J11359">
        <f t="shared" si="177"/>
        <v>40</v>
      </c>
    </row>
    <row r="11360" spans="1:10" x14ac:dyDescent="0.3">
      <c r="A11360" t="s">
        <v>14036</v>
      </c>
      <c r="C11360" s="18">
        <v>392.45082148851873</v>
      </c>
      <c r="D11360" s="1"/>
      <c r="E11360" s="1">
        <v>3</v>
      </c>
      <c r="F11360" s="1">
        <v>1</v>
      </c>
      <c r="G11360" s="1">
        <v>0</v>
      </c>
      <c r="H11360" s="1">
        <v>2</v>
      </c>
      <c r="I11360" s="15">
        <v>0.33333333333333331</v>
      </c>
      <c r="J11360">
        <f t="shared" si="177"/>
        <v>40</v>
      </c>
    </row>
    <row r="11361" spans="1:10" x14ac:dyDescent="0.3">
      <c r="A11361" s="21" t="s">
        <v>11238</v>
      </c>
      <c r="C11361" s="18">
        <v>392.44805575215167</v>
      </c>
      <c r="D11361" s="1"/>
      <c r="E11361" s="1">
        <v>9</v>
      </c>
      <c r="F11361" s="1">
        <v>4</v>
      </c>
      <c r="G11361" s="1">
        <v>0</v>
      </c>
      <c r="H11361" s="1">
        <v>5</v>
      </c>
      <c r="I11361" s="15">
        <v>0.44444444444444442</v>
      </c>
      <c r="J11361">
        <f t="shared" si="177"/>
        <v>40</v>
      </c>
    </row>
    <row r="11362" spans="1:10" x14ac:dyDescent="0.3">
      <c r="A11362" t="s">
        <v>11208</v>
      </c>
      <c r="C11362" s="18">
        <v>392.44748996974613</v>
      </c>
      <c r="D11362" s="1"/>
      <c r="E11362" s="1">
        <v>3</v>
      </c>
      <c r="F11362" s="1">
        <v>1</v>
      </c>
      <c r="G11362" s="1">
        <v>0</v>
      </c>
      <c r="H11362" s="1">
        <v>2</v>
      </c>
      <c r="I11362" s="15">
        <v>0.33333333333333331</v>
      </c>
      <c r="J11362">
        <f t="shared" si="177"/>
        <v>40</v>
      </c>
    </row>
    <row r="11363" spans="1:10" x14ac:dyDescent="0.3">
      <c r="A11363" t="s">
        <v>11133</v>
      </c>
      <c r="C11363" s="18">
        <v>392.4471584863312</v>
      </c>
      <c r="D11363" s="1"/>
      <c r="E11363" s="1">
        <v>3</v>
      </c>
      <c r="F11363" s="1">
        <v>1</v>
      </c>
      <c r="G11363" s="1">
        <v>0</v>
      </c>
      <c r="H11363" s="1">
        <v>2</v>
      </c>
      <c r="I11363" s="15">
        <v>0.33333333333333331</v>
      </c>
      <c r="J11363">
        <f t="shared" si="177"/>
        <v>40</v>
      </c>
    </row>
    <row r="11364" spans="1:10" x14ac:dyDescent="0.3">
      <c r="A11364" t="s">
        <v>11154</v>
      </c>
      <c r="C11364" s="18">
        <v>392.44575461514012</v>
      </c>
      <c r="D11364" s="1"/>
      <c r="E11364" s="1">
        <v>3</v>
      </c>
      <c r="F11364" s="1">
        <v>1</v>
      </c>
      <c r="G11364" s="1">
        <v>0</v>
      </c>
      <c r="H11364" s="1">
        <v>2</v>
      </c>
      <c r="I11364" s="15">
        <v>0.33333333333333331</v>
      </c>
      <c r="J11364">
        <f t="shared" si="177"/>
        <v>40</v>
      </c>
    </row>
    <row r="11365" spans="1:10" x14ac:dyDescent="0.3">
      <c r="A11365" t="s">
        <v>11155</v>
      </c>
      <c r="C11365" s="18">
        <v>392.44447191346455</v>
      </c>
      <c r="D11365" s="1"/>
      <c r="E11365" s="1">
        <v>6</v>
      </c>
      <c r="F11365" s="1">
        <v>4</v>
      </c>
      <c r="G11365" s="1">
        <v>0</v>
      </c>
      <c r="H11365" s="1">
        <v>2</v>
      </c>
      <c r="I11365" s="15">
        <v>0.66666666666666663</v>
      </c>
      <c r="J11365">
        <f t="shared" si="177"/>
        <v>40</v>
      </c>
    </row>
    <row r="11366" spans="1:10" x14ac:dyDescent="0.3">
      <c r="A11366" t="s">
        <v>11156</v>
      </c>
      <c r="C11366" s="18">
        <v>392.44245291104198</v>
      </c>
      <c r="D11366" s="1"/>
      <c r="E11366" s="1">
        <v>5</v>
      </c>
      <c r="F11366" s="1">
        <v>2</v>
      </c>
      <c r="G11366" s="1">
        <v>0</v>
      </c>
      <c r="H11366" s="1">
        <v>3</v>
      </c>
      <c r="I11366" s="15">
        <v>0.4</v>
      </c>
      <c r="J11366">
        <f t="shared" si="177"/>
        <v>40</v>
      </c>
    </row>
    <row r="11367" spans="1:10" x14ac:dyDescent="0.3">
      <c r="A11367" t="s">
        <v>11158</v>
      </c>
      <c r="C11367" s="18">
        <v>392.43864820234177</v>
      </c>
      <c r="D11367" s="1"/>
      <c r="E11367" s="1">
        <v>3</v>
      </c>
      <c r="F11367" s="1">
        <v>1</v>
      </c>
      <c r="G11367" s="1">
        <v>0</v>
      </c>
      <c r="H11367" s="1">
        <v>2</v>
      </c>
      <c r="I11367" s="15">
        <v>0.33333333333333331</v>
      </c>
      <c r="J11367">
        <f t="shared" si="177"/>
        <v>40</v>
      </c>
    </row>
    <row r="11368" spans="1:10" x14ac:dyDescent="0.3">
      <c r="A11368" t="s">
        <v>11159</v>
      </c>
      <c r="C11368" s="18">
        <v>392.43323344639373</v>
      </c>
      <c r="D11368" s="1"/>
      <c r="E11368" s="1">
        <v>3</v>
      </c>
      <c r="F11368" s="1">
        <v>1</v>
      </c>
      <c r="G11368" s="1">
        <v>0</v>
      </c>
      <c r="H11368" s="1">
        <v>2</v>
      </c>
      <c r="I11368" s="15">
        <v>0.33333333333333331</v>
      </c>
      <c r="J11368">
        <f t="shared" si="177"/>
        <v>40</v>
      </c>
    </row>
    <row r="11369" spans="1:10" x14ac:dyDescent="0.3">
      <c r="A11369" t="s">
        <v>11160</v>
      </c>
      <c r="C11369" s="18">
        <v>392.432527150959</v>
      </c>
      <c r="D11369" s="1"/>
      <c r="E11369" s="1">
        <v>3</v>
      </c>
      <c r="F11369" s="1">
        <v>1</v>
      </c>
      <c r="G11369" s="1">
        <v>0</v>
      </c>
      <c r="H11369" s="1">
        <v>2</v>
      </c>
      <c r="I11369" s="15">
        <v>0.33333333333333331</v>
      </c>
      <c r="J11369">
        <f t="shared" si="177"/>
        <v>40</v>
      </c>
    </row>
    <row r="11370" spans="1:10" x14ac:dyDescent="0.3">
      <c r="A11370" t="s">
        <v>12514</v>
      </c>
      <c r="C11370" s="18">
        <v>392.43130194428454</v>
      </c>
      <c r="D11370" s="1"/>
      <c r="E11370" s="1">
        <v>4</v>
      </c>
      <c r="F11370" s="1">
        <v>1</v>
      </c>
      <c r="G11370" s="1">
        <v>1</v>
      </c>
      <c r="H11370" s="1">
        <v>2</v>
      </c>
      <c r="I11370" s="15">
        <v>0.375</v>
      </c>
      <c r="J11370">
        <f t="shared" si="177"/>
        <v>40</v>
      </c>
    </row>
    <row r="11371" spans="1:10" x14ac:dyDescent="0.3">
      <c r="A11371" t="s">
        <v>11161</v>
      </c>
      <c r="C11371" s="18">
        <v>392.42919214310467</v>
      </c>
      <c r="D11371" s="1"/>
      <c r="E11371" s="1">
        <v>5</v>
      </c>
      <c r="F11371" s="1">
        <v>2</v>
      </c>
      <c r="G11371" s="1">
        <v>0</v>
      </c>
      <c r="H11371" s="1">
        <v>3</v>
      </c>
      <c r="I11371" s="15">
        <v>0.4</v>
      </c>
      <c r="J11371">
        <f t="shared" si="177"/>
        <v>40</v>
      </c>
    </row>
    <row r="11372" spans="1:10" x14ac:dyDescent="0.3">
      <c r="A11372" t="s">
        <v>9998</v>
      </c>
      <c r="C11372" s="18">
        <v>392.42913481296603</v>
      </c>
      <c r="D11372" s="1"/>
      <c r="E11372" s="1">
        <v>23</v>
      </c>
      <c r="F11372" s="1">
        <v>10</v>
      </c>
      <c r="G11372" s="1">
        <v>1</v>
      </c>
      <c r="H11372" s="1">
        <v>12</v>
      </c>
      <c r="I11372" s="15">
        <v>0.45652173913043476</v>
      </c>
      <c r="J11372">
        <f t="shared" si="177"/>
        <v>40</v>
      </c>
    </row>
    <row r="11373" spans="1:10" x14ac:dyDescent="0.3">
      <c r="A11373" t="s">
        <v>11162</v>
      </c>
      <c r="C11373" s="18">
        <v>392.42894750633246</v>
      </c>
      <c r="D11373" s="1"/>
      <c r="E11373" s="1">
        <v>3</v>
      </c>
      <c r="F11373" s="1">
        <v>1</v>
      </c>
      <c r="G11373" s="1">
        <v>0</v>
      </c>
      <c r="H11373" s="1">
        <v>2</v>
      </c>
      <c r="I11373" s="15">
        <v>0.33333333333333331</v>
      </c>
      <c r="J11373">
        <f t="shared" si="177"/>
        <v>40</v>
      </c>
    </row>
    <row r="11374" spans="1:10" x14ac:dyDescent="0.3">
      <c r="A11374" t="s">
        <v>11065</v>
      </c>
      <c r="C11374" s="18">
        <v>392.42324818380376</v>
      </c>
      <c r="D11374" s="1"/>
      <c r="E11374" s="1">
        <v>68</v>
      </c>
      <c r="F11374" s="1">
        <v>25</v>
      </c>
      <c r="G11374" s="1">
        <v>1</v>
      </c>
      <c r="H11374" s="1">
        <v>42</v>
      </c>
      <c r="I11374" s="15">
        <v>0.375</v>
      </c>
      <c r="J11374">
        <f t="shared" si="177"/>
        <v>20</v>
      </c>
    </row>
    <row r="11375" spans="1:10" x14ac:dyDescent="0.3">
      <c r="A11375" t="s">
        <v>11163</v>
      </c>
      <c r="C11375" s="18">
        <v>392.4159824026965</v>
      </c>
      <c r="D11375" s="1"/>
      <c r="E11375" s="1">
        <v>3</v>
      </c>
      <c r="F11375" s="1">
        <v>1</v>
      </c>
      <c r="G11375" s="1">
        <v>0</v>
      </c>
      <c r="H11375" s="1">
        <v>2</v>
      </c>
      <c r="I11375" s="15">
        <v>0.33333333333333331</v>
      </c>
      <c r="J11375">
        <f t="shared" si="177"/>
        <v>40</v>
      </c>
    </row>
    <row r="11376" spans="1:10" x14ac:dyDescent="0.3">
      <c r="A11376" t="s">
        <v>11175</v>
      </c>
      <c r="C11376" s="18">
        <v>392.40827555920316</v>
      </c>
      <c r="D11376" s="1"/>
      <c r="E11376" s="1">
        <v>3</v>
      </c>
      <c r="F11376" s="1">
        <v>1</v>
      </c>
      <c r="G11376" s="1">
        <v>0</v>
      </c>
      <c r="H11376" s="1">
        <v>2</v>
      </c>
      <c r="I11376" s="15">
        <v>0.33333333333333331</v>
      </c>
      <c r="J11376">
        <f t="shared" si="177"/>
        <v>40</v>
      </c>
    </row>
    <row r="11377" spans="1:10" x14ac:dyDescent="0.3">
      <c r="A11377" t="s">
        <v>11166</v>
      </c>
      <c r="C11377" s="18">
        <v>392.40352110351546</v>
      </c>
      <c r="D11377" s="1"/>
      <c r="E11377" s="1">
        <v>5</v>
      </c>
      <c r="F11377" s="1">
        <v>2</v>
      </c>
      <c r="G11377" s="1">
        <v>0</v>
      </c>
      <c r="H11377" s="1">
        <v>3</v>
      </c>
      <c r="I11377" s="15">
        <v>0.4</v>
      </c>
      <c r="J11377">
        <f t="shared" si="177"/>
        <v>40</v>
      </c>
    </row>
    <row r="11378" spans="1:10" x14ac:dyDescent="0.3">
      <c r="A11378" t="s">
        <v>11167</v>
      </c>
      <c r="C11378" s="18">
        <v>392.39235580069715</v>
      </c>
      <c r="D11378" s="1"/>
      <c r="E11378" s="1">
        <v>3</v>
      </c>
      <c r="F11378" s="1">
        <v>1</v>
      </c>
      <c r="G11378" s="1">
        <v>0</v>
      </c>
      <c r="H11378" s="1">
        <v>2</v>
      </c>
      <c r="I11378" s="15">
        <v>0.33333333333333331</v>
      </c>
      <c r="J11378">
        <f t="shared" si="177"/>
        <v>40</v>
      </c>
    </row>
    <row r="11379" spans="1:10" x14ac:dyDescent="0.3">
      <c r="A11379" s="21" t="s">
        <v>11168</v>
      </c>
      <c r="C11379" s="18">
        <v>392.38589802577809</v>
      </c>
      <c r="D11379" s="1"/>
      <c r="E11379" s="1">
        <v>6</v>
      </c>
      <c r="F11379" s="1">
        <v>2</v>
      </c>
      <c r="G11379" s="1">
        <v>0</v>
      </c>
      <c r="H11379" s="1">
        <v>4</v>
      </c>
      <c r="I11379" s="15">
        <v>0.33333333333333331</v>
      </c>
      <c r="J11379">
        <f t="shared" si="177"/>
        <v>40</v>
      </c>
    </row>
    <row r="11380" spans="1:10" x14ac:dyDescent="0.3">
      <c r="A11380" t="s">
        <v>11169</v>
      </c>
      <c r="C11380" s="18">
        <v>392.36958676957164</v>
      </c>
      <c r="D11380" s="1"/>
      <c r="E11380" s="1">
        <v>3</v>
      </c>
      <c r="F11380" s="1">
        <v>1</v>
      </c>
      <c r="G11380" s="1">
        <v>0</v>
      </c>
      <c r="H11380" s="1">
        <v>2</v>
      </c>
      <c r="I11380" s="15">
        <v>0.33333333333333331</v>
      </c>
      <c r="J11380">
        <f t="shared" si="177"/>
        <v>40</v>
      </c>
    </row>
    <row r="11381" spans="1:10" x14ac:dyDescent="0.3">
      <c r="A11381" t="s">
        <v>10976</v>
      </c>
      <c r="C11381" s="18">
        <v>392.35809563172205</v>
      </c>
      <c r="D11381" s="1"/>
      <c r="E11381" s="1">
        <v>8</v>
      </c>
      <c r="F11381" s="1">
        <v>4</v>
      </c>
      <c r="G11381" s="1">
        <v>0</v>
      </c>
      <c r="H11381" s="1">
        <v>4</v>
      </c>
      <c r="I11381" s="15">
        <v>0.5</v>
      </c>
      <c r="J11381">
        <f t="shared" si="177"/>
        <v>40</v>
      </c>
    </row>
    <row r="11382" spans="1:10" x14ac:dyDescent="0.3">
      <c r="A11382" t="s">
        <v>11170</v>
      </c>
      <c r="C11382" s="18">
        <v>392.35796601290633</v>
      </c>
      <c r="D11382" s="1"/>
      <c r="E11382" s="1">
        <v>6</v>
      </c>
      <c r="F11382" s="1">
        <v>2</v>
      </c>
      <c r="G11382" s="1">
        <v>1</v>
      </c>
      <c r="H11382" s="1">
        <v>3</v>
      </c>
      <c r="I11382" s="15">
        <v>0.41666666666666669</v>
      </c>
      <c r="J11382">
        <f t="shared" si="177"/>
        <v>40</v>
      </c>
    </row>
    <row r="11383" spans="1:10" x14ac:dyDescent="0.3">
      <c r="A11383" t="s">
        <v>14580</v>
      </c>
      <c r="C11383" s="18">
        <v>392.3578364058755</v>
      </c>
      <c r="D11383" s="1"/>
      <c r="E11383" s="1">
        <v>3</v>
      </c>
      <c r="F11383" s="1">
        <v>1</v>
      </c>
      <c r="G11383" s="1">
        <v>0</v>
      </c>
      <c r="H11383" s="1">
        <v>2</v>
      </c>
      <c r="I11383" s="15">
        <v>0.33333333333333331</v>
      </c>
      <c r="J11383">
        <f t="shared" si="177"/>
        <v>40</v>
      </c>
    </row>
    <row r="11384" spans="1:10" x14ac:dyDescent="0.3">
      <c r="A11384" t="s">
        <v>11171</v>
      </c>
      <c r="C11384" s="18">
        <v>392.35718902013218</v>
      </c>
      <c r="D11384" s="1"/>
      <c r="E11384" s="1">
        <v>13</v>
      </c>
      <c r="F11384" s="1">
        <v>6</v>
      </c>
      <c r="G11384" s="1">
        <v>0</v>
      </c>
      <c r="H11384" s="1">
        <v>7</v>
      </c>
      <c r="I11384" s="15">
        <v>0.46153846153846156</v>
      </c>
      <c r="J11384">
        <f t="shared" si="177"/>
        <v>40</v>
      </c>
    </row>
    <row r="11385" spans="1:10" x14ac:dyDescent="0.3">
      <c r="A11385" t="s">
        <v>11173</v>
      </c>
      <c r="C11385" s="18">
        <v>392.35440361712773</v>
      </c>
      <c r="D11385" s="1"/>
      <c r="E11385" s="1">
        <v>5</v>
      </c>
      <c r="F11385" s="1">
        <v>2</v>
      </c>
      <c r="G11385" s="1">
        <v>0</v>
      </c>
      <c r="H11385" s="1">
        <v>3</v>
      </c>
      <c r="I11385" s="15">
        <v>0.4</v>
      </c>
      <c r="J11385">
        <f t="shared" si="177"/>
        <v>40</v>
      </c>
    </row>
    <row r="11386" spans="1:10" x14ac:dyDescent="0.3">
      <c r="A11386" t="s">
        <v>11174</v>
      </c>
      <c r="C11386" s="18">
        <v>392.35355117557447</v>
      </c>
      <c r="D11386" s="1"/>
      <c r="E11386" s="1">
        <v>3</v>
      </c>
      <c r="F11386" s="1">
        <v>1</v>
      </c>
      <c r="G11386" s="1">
        <v>0</v>
      </c>
      <c r="H11386" s="1">
        <v>2</v>
      </c>
      <c r="I11386" s="15">
        <v>0.33333333333333331</v>
      </c>
      <c r="J11386">
        <f t="shared" si="177"/>
        <v>40</v>
      </c>
    </row>
    <row r="11387" spans="1:10" x14ac:dyDescent="0.3">
      <c r="A11387" t="s">
        <v>11176</v>
      </c>
      <c r="C11387" s="18">
        <v>392.35055751007405</v>
      </c>
      <c r="D11387" s="1"/>
      <c r="E11387" s="1">
        <v>5</v>
      </c>
      <c r="F11387" s="1">
        <v>2</v>
      </c>
      <c r="G11387" s="1">
        <v>0</v>
      </c>
      <c r="H11387" s="1">
        <v>3</v>
      </c>
      <c r="I11387" s="15">
        <v>0.4</v>
      </c>
      <c r="J11387">
        <f t="shared" si="177"/>
        <v>40</v>
      </c>
    </row>
    <row r="11388" spans="1:10" x14ac:dyDescent="0.3">
      <c r="A11388" t="s">
        <v>11177</v>
      </c>
      <c r="C11388" s="18">
        <v>392.35051048280496</v>
      </c>
      <c r="D11388" s="1"/>
      <c r="E11388" s="1">
        <v>3</v>
      </c>
      <c r="F11388" s="1">
        <v>1</v>
      </c>
      <c r="G11388" s="1">
        <v>0</v>
      </c>
      <c r="H11388" s="1">
        <v>2</v>
      </c>
      <c r="I11388" s="15">
        <v>0.33333333333333331</v>
      </c>
      <c r="J11388">
        <f t="shared" si="177"/>
        <v>40</v>
      </c>
    </row>
    <row r="11389" spans="1:10" x14ac:dyDescent="0.3">
      <c r="A11389" t="s">
        <v>11178</v>
      </c>
      <c r="C11389" s="18">
        <v>392.34345606167045</v>
      </c>
      <c r="D11389" s="1"/>
      <c r="E11389" s="1">
        <v>5</v>
      </c>
      <c r="F11389" s="1">
        <v>2</v>
      </c>
      <c r="G11389" s="1">
        <v>0</v>
      </c>
      <c r="H11389" s="1">
        <v>3</v>
      </c>
      <c r="I11389" s="15">
        <v>0.4</v>
      </c>
      <c r="J11389">
        <f t="shared" si="177"/>
        <v>40</v>
      </c>
    </row>
    <row r="11390" spans="1:10" x14ac:dyDescent="0.3">
      <c r="A11390" t="s">
        <v>11179</v>
      </c>
      <c r="C11390" s="18">
        <v>392.33030135534591</v>
      </c>
      <c r="D11390" s="1"/>
      <c r="E11390" s="1">
        <v>3</v>
      </c>
      <c r="F11390" s="1">
        <v>1</v>
      </c>
      <c r="G11390" s="1">
        <v>0</v>
      </c>
      <c r="H11390" s="1">
        <v>2</v>
      </c>
      <c r="I11390" s="15">
        <v>0.33333333333333331</v>
      </c>
      <c r="J11390">
        <f t="shared" si="177"/>
        <v>40</v>
      </c>
    </row>
    <row r="11391" spans="1:10" x14ac:dyDescent="0.3">
      <c r="A11391" t="s">
        <v>11182</v>
      </c>
      <c r="C11391" s="18">
        <v>392.32386387221993</v>
      </c>
      <c r="D11391" s="1"/>
      <c r="E11391" s="1">
        <v>6</v>
      </c>
      <c r="F11391" s="1">
        <v>2</v>
      </c>
      <c r="G11391" s="1">
        <v>1</v>
      </c>
      <c r="H11391" s="1">
        <v>3</v>
      </c>
      <c r="I11391" s="15">
        <v>0.41666666666666669</v>
      </c>
      <c r="J11391">
        <f t="shared" si="177"/>
        <v>40</v>
      </c>
    </row>
    <row r="11392" spans="1:10" x14ac:dyDescent="0.3">
      <c r="A11392" t="s">
        <v>11181</v>
      </c>
      <c r="C11392" s="18">
        <v>392.32219165735302</v>
      </c>
      <c r="D11392" s="1"/>
      <c r="E11392" s="1">
        <v>3</v>
      </c>
      <c r="F11392" s="1">
        <v>0</v>
      </c>
      <c r="G11392" s="1">
        <v>2</v>
      </c>
      <c r="H11392" s="1">
        <v>1</v>
      </c>
      <c r="I11392" s="15">
        <v>0.33333333333333331</v>
      </c>
      <c r="J11392">
        <f t="shared" si="177"/>
        <v>40</v>
      </c>
    </row>
    <row r="11393" spans="1:10" x14ac:dyDescent="0.3">
      <c r="A11393" t="s">
        <v>11183</v>
      </c>
      <c r="C11393" s="18">
        <v>392.31953254764733</v>
      </c>
      <c r="D11393" s="1"/>
      <c r="E11393" s="1">
        <v>4</v>
      </c>
      <c r="F11393" s="1">
        <v>0</v>
      </c>
      <c r="G11393" s="1">
        <v>0</v>
      </c>
      <c r="H11393" s="1">
        <v>4</v>
      </c>
      <c r="I11393" s="15">
        <v>0</v>
      </c>
      <c r="J11393">
        <f t="shared" si="177"/>
        <v>40</v>
      </c>
    </row>
    <row r="11394" spans="1:10" x14ac:dyDescent="0.3">
      <c r="A11394" t="s">
        <v>11184</v>
      </c>
      <c r="C11394" s="18">
        <v>392.31684692360699</v>
      </c>
      <c r="D11394" s="1"/>
      <c r="E11394" s="1">
        <v>13</v>
      </c>
      <c r="F11394" s="1">
        <v>6</v>
      </c>
      <c r="G11394" s="1">
        <v>0</v>
      </c>
      <c r="H11394" s="1">
        <v>7</v>
      </c>
      <c r="I11394" s="15">
        <v>0.46153846153846156</v>
      </c>
      <c r="J11394">
        <f t="shared" si="177"/>
        <v>40</v>
      </c>
    </row>
    <row r="11395" spans="1:10" x14ac:dyDescent="0.3">
      <c r="A11395" t="s">
        <v>11185</v>
      </c>
      <c r="C11395" s="18">
        <v>392.31551993580939</v>
      </c>
      <c r="D11395" s="1"/>
      <c r="E11395" s="1">
        <v>16</v>
      </c>
      <c r="F11395" s="1">
        <v>7</v>
      </c>
      <c r="G11395" s="1">
        <v>1</v>
      </c>
      <c r="H11395" s="1">
        <v>8</v>
      </c>
      <c r="I11395" s="15">
        <v>0.46875</v>
      </c>
      <c r="J11395">
        <f t="shared" si="177"/>
        <v>40</v>
      </c>
    </row>
    <row r="11396" spans="1:10" x14ac:dyDescent="0.3">
      <c r="A11396" t="s">
        <v>11186</v>
      </c>
      <c r="C11396" s="18">
        <v>392.31470273882496</v>
      </c>
      <c r="D11396" s="1"/>
      <c r="E11396" s="1">
        <v>5</v>
      </c>
      <c r="F11396" s="1">
        <v>2</v>
      </c>
      <c r="G11396" s="1">
        <v>0</v>
      </c>
      <c r="H11396" s="1">
        <v>3</v>
      </c>
      <c r="I11396" s="15">
        <v>0.4</v>
      </c>
      <c r="J11396">
        <f t="shared" ref="J11396:J11459" si="178">IF(E11396&lt;=30,40,20)</f>
        <v>40</v>
      </c>
    </row>
    <row r="11397" spans="1:10" x14ac:dyDescent="0.3">
      <c r="A11397" t="s">
        <v>11187</v>
      </c>
      <c r="C11397" s="18">
        <v>392.30884390382801</v>
      </c>
      <c r="D11397" s="1"/>
      <c r="E11397" s="1">
        <v>3</v>
      </c>
      <c r="F11397" s="1">
        <v>1</v>
      </c>
      <c r="G11397" s="1">
        <v>0</v>
      </c>
      <c r="H11397" s="1">
        <v>2</v>
      </c>
      <c r="I11397" s="15">
        <v>0.33333333333333331</v>
      </c>
      <c r="J11397">
        <f t="shared" si="178"/>
        <v>40</v>
      </c>
    </row>
    <row r="11398" spans="1:10" x14ac:dyDescent="0.3">
      <c r="A11398" t="s">
        <v>11188</v>
      </c>
      <c r="C11398" s="18">
        <v>392.30785284254534</v>
      </c>
      <c r="D11398" s="1"/>
      <c r="E11398" s="1">
        <v>3</v>
      </c>
      <c r="F11398" s="1">
        <v>1</v>
      </c>
      <c r="G11398" s="1">
        <v>0</v>
      </c>
      <c r="H11398" s="1">
        <v>2</v>
      </c>
      <c r="I11398" s="15">
        <v>0.33333333333333331</v>
      </c>
      <c r="J11398">
        <f t="shared" si="178"/>
        <v>40</v>
      </c>
    </row>
    <row r="11399" spans="1:10" x14ac:dyDescent="0.3">
      <c r="A11399" t="s">
        <v>11189</v>
      </c>
      <c r="C11399" s="18">
        <v>392.30598159887205</v>
      </c>
      <c r="D11399" s="1"/>
      <c r="E11399" s="1">
        <v>9</v>
      </c>
      <c r="F11399" s="1">
        <v>4</v>
      </c>
      <c r="G11399" s="1">
        <v>0</v>
      </c>
      <c r="H11399" s="1">
        <v>5</v>
      </c>
      <c r="I11399" s="15">
        <v>0.44444444444444442</v>
      </c>
      <c r="J11399">
        <f t="shared" si="178"/>
        <v>40</v>
      </c>
    </row>
    <row r="11400" spans="1:10" x14ac:dyDescent="0.3">
      <c r="A11400" t="s">
        <v>12209</v>
      </c>
      <c r="C11400" s="18">
        <v>392.30557477478612</v>
      </c>
      <c r="D11400" s="1"/>
      <c r="E11400" s="1">
        <v>21</v>
      </c>
      <c r="F11400" s="1">
        <v>9</v>
      </c>
      <c r="G11400" s="1">
        <v>1</v>
      </c>
      <c r="H11400" s="1">
        <v>11</v>
      </c>
      <c r="I11400" s="15">
        <v>0.45238095238095238</v>
      </c>
      <c r="J11400">
        <f t="shared" si="178"/>
        <v>40</v>
      </c>
    </row>
    <row r="11401" spans="1:10" x14ac:dyDescent="0.3">
      <c r="A11401" t="s">
        <v>11190</v>
      </c>
      <c r="C11401" s="18">
        <v>392.30112354055825</v>
      </c>
      <c r="D11401" s="1"/>
      <c r="E11401" s="1">
        <v>11</v>
      </c>
      <c r="F11401" s="1">
        <v>5</v>
      </c>
      <c r="G11401" s="1">
        <v>0</v>
      </c>
      <c r="H11401" s="1">
        <v>6</v>
      </c>
      <c r="I11401" s="15">
        <v>0.45454545454545453</v>
      </c>
      <c r="J11401">
        <f t="shared" si="178"/>
        <v>40</v>
      </c>
    </row>
    <row r="11402" spans="1:10" x14ac:dyDescent="0.3">
      <c r="A11402" t="s">
        <v>11191</v>
      </c>
      <c r="C11402" s="18">
        <v>392.30056550030383</v>
      </c>
      <c r="D11402" s="1"/>
      <c r="E11402" s="1">
        <v>3</v>
      </c>
      <c r="F11402" s="1">
        <v>1</v>
      </c>
      <c r="G11402" s="1">
        <v>0</v>
      </c>
      <c r="H11402" s="1">
        <v>2</v>
      </c>
      <c r="I11402" s="15">
        <v>0.33333333333333331</v>
      </c>
      <c r="J11402">
        <f t="shared" si="178"/>
        <v>40</v>
      </c>
    </row>
    <row r="11403" spans="1:10" x14ac:dyDescent="0.3">
      <c r="A11403" t="s">
        <v>11192</v>
      </c>
      <c r="C11403" s="18">
        <v>392.29773620671477</v>
      </c>
      <c r="D11403" s="1"/>
      <c r="E11403" s="1">
        <v>3</v>
      </c>
      <c r="F11403" s="1">
        <v>1</v>
      </c>
      <c r="G11403" s="1">
        <v>0</v>
      </c>
      <c r="H11403" s="1">
        <v>2</v>
      </c>
      <c r="I11403" s="15">
        <v>0.33333333333333331</v>
      </c>
      <c r="J11403">
        <f t="shared" si="178"/>
        <v>40</v>
      </c>
    </row>
    <row r="11404" spans="1:10" x14ac:dyDescent="0.3">
      <c r="A11404" t="s">
        <v>11193</v>
      </c>
      <c r="C11404" s="18">
        <v>392.29697466300422</v>
      </c>
      <c r="D11404" s="1"/>
      <c r="E11404" s="1">
        <v>4</v>
      </c>
      <c r="F11404" s="1">
        <v>0</v>
      </c>
      <c r="G11404" s="1">
        <v>0</v>
      </c>
      <c r="H11404" s="1">
        <v>4</v>
      </c>
      <c r="I11404" s="15">
        <v>0</v>
      </c>
      <c r="J11404">
        <f t="shared" si="178"/>
        <v>40</v>
      </c>
    </row>
    <row r="11405" spans="1:10" x14ac:dyDescent="0.3">
      <c r="A11405" t="s">
        <v>11195</v>
      </c>
      <c r="C11405" s="18">
        <v>392.29260028672388</v>
      </c>
      <c r="D11405" s="1"/>
      <c r="E11405" s="1">
        <v>5</v>
      </c>
      <c r="F11405" s="1">
        <v>2</v>
      </c>
      <c r="G11405" s="1">
        <v>0</v>
      </c>
      <c r="H11405" s="1">
        <v>3</v>
      </c>
      <c r="I11405" s="15">
        <v>0.4</v>
      </c>
      <c r="J11405">
        <f t="shared" si="178"/>
        <v>40</v>
      </c>
    </row>
    <row r="11406" spans="1:10" x14ac:dyDescent="0.3">
      <c r="A11406" t="s">
        <v>11196</v>
      </c>
      <c r="C11406" s="18">
        <v>392.28379766290499</v>
      </c>
      <c r="D11406" s="1"/>
      <c r="E11406" s="1">
        <v>3</v>
      </c>
      <c r="F11406" s="1">
        <v>1</v>
      </c>
      <c r="G11406" s="1">
        <v>0</v>
      </c>
      <c r="H11406" s="1">
        <v>2</v>
      </c>
      <c r="I11406" s="15">
        <v>0.33333333333333331</v>
      </c>
      <c r="J11406">
        <f t="shared" si="178"/>
        <v>40</v>
      </c>
    </row>
    <row r="11407" spans="1:10" x14ac:dyDescent="0.3">
      <c r="A11407" t="s">
        <v>11198</v>
      </c>
      <c r="C11407" s="18">
        <v>392.28066362697393</v>
      </c>
      <c r="D11407" s="1"/>
      <c r="E11407" s="1">
        <v>9</v>
      </c>
      <c r="F11407" s="1">
        <v>4</v>
      </c>
      <c r="G11407" s="1">
        <v>0</v>
      </c>
      <c r="H11407" s="1">
        <v>5</v>
      </c>
      <c r="I11407" s="15">
        <v>0.44444444444444442</v>
      </c>
      <c r="J11407">
        <f t="shared" si="178"/>
        <v>40</v>
      </c>
    </row>
    <row r="11408" spans="1:10" x14ac:dyDescent="0.3">
      <c r="A11408" t="s">
        <v>14191</v>
      </c>
      <c r="C11408" s="18">
        <v>392.27983635997737</v>
      </c>
      <c r="D11408" s="1"/>
      <c r="E11408" s="1">
        <v>14</v>
      </c>
      <c r="F11408" s="1">
        <v>5</v>
      </c>
      <c r="G11408" s="1">
        <v>0</v>
      </c>
      <c r="H11408" s="1">
        <v>9</v>
      </c>
      <c r="I11408" s="15">
        <v>0.35714285714285715</v>
      </c>
      <c r="J11408">
        <f t="shared" si="178"/>
        <v>40</v>
      </c>
    </row>
    <row r="11409" spans="1:10" x14ac:dyDescent="0.3">
      <c r="A11409" t="s">
        <v>11199</v>
      </c>
      <c r="C11409" s="18">
        <v>392.27663930250549</v>
      </c>
      <c r="D11409" s="1"/>
      <c r="E11409" s="1">
        <v>2</v>
      </c>
      <c r="F11409" s="1">
        <v>1</v>
      </c>
      <c r="G11409" s="1">
        <v>0</v>
      </c>
      <c r="H11409" s="1">
        <v>1</v>
      </c>
      <c r="I11409" s="15">
        <v>0.5</v>
      </c>
      <c r="J11409">
        <f t="shared" si="178"/>
        <v>40</v>
      </c>
    </row>
    <row r="11410" spans="1:10" x14ac:dyDescent="0.3">
      <c r="A11410" t="s">
        <v>11200</v>
      </c>
      <c r="C11410" s="18">
        <v>392.2757645955034</v>
      </c>
      <c r="D11410" s="1"/>
      <c r="E11410" s="1">
        <v>16</v>
      </c>
      <c r="F11410" s="1">
        <v>6</v>
      </c>
      <c r="G11410" s="1">
        <v>3</v>
      </c>
      <c r="H11410" s="1">
        <v>7</v>
      </c>
      <c r="I11410" s="15">
        <v>0.46875</v>
      </c>
      <c r="J11410">
        <f t="shared" si="178"/>
        <v>40</v>
      </c>
    </row>
    <row r="11411" spans="1:10" x14ac:dyDescent="0.3">
      <c r="A11411" t="s">
        <v>11197</v>
      </c>
      <c r="C11411" s="18">
        <v>392.27375387792517</v>
      </c>
      <c r="D11411" s="1"/>
      <c r="E11411" s="1">
        <v>18</v>
      </c>
      <c r="F11411" s="1">
        <v>7</v>
      </c>
      <c r="G11411" s="1">
        <v>0</v>
      </c>
      <c r="H11411" s="1">
        <v>11</v>
      </c>
      <c r="I11411" s="15">
        <v>0.3888888888888889</v>
      </c>
      <c r="J11411">
        <f t="shared" si="178"/>
        <v>40</v>
      </c>
    </row>
    <row r="11412" spans="1:10" x14ac:dyDescent="0.3">
      <c r="A11412" t="s">
        <v>11202</v>
      </c>
      <c r="C11412" s="18">
        <v>392.25919867115437</v>
      </c>
      <c r="D11412" s="1"/>
      <c r="E11412" s="1">
        <v>9</v>
      </c>
      <c r="F11412" s="1">
        <v>4</v>
      </c>
      <c r="G11412" s="1">
        <v>0</v>
      </c>
      <c r="H11412" s="1">
        <v>5</v>
      </c>
      <c r="I11412" s="15">
        <v>0.44444444444444442</v>
      </c>
      <c r="J11412">
        <f t="shared" si="178"/>
        <v>40</v>
      </c>
    </row>
    <row r="11413" spans="1:10" x14ac:dyDescent="0.3">
      <c r="A11413" t="s">
        <v>11203</v>
      </c>
      <c r="C11413" s="18">
        <v>392.25497076460823</v>
      </c>
      <c r="D11413" s="1"/>
      <c r="E11413" s="1">
        <v>3</v>
      </c>
      <c r="F11413" s="1">
        <v>1</v>
      </c>
      <c r="G11413" s="1">
        <v>0</v>
      </c>
      <c r="H11413" s="1">
        <v>2</v>
      </c>
      <c r="I11413" s="15">
        <v>0.33333333333333331</v>
      </c>
      <c r="J11413">
        <f t="shared" si="178"/>
        <v>40</v>
      </c>
    </row>
    <row r="11414" spans="1:10" x14ac:dyDescent="0.3">
      <c r="A11414" t="s">
        <v>11204</v>
      </c>
      <c r="C11414" s="18">
        <v>392.25353393632616</v>
      </c>
      <c r="D11414" s="1"/>
      <c r="E11414" s="1">
        <v>5</v>
      </c>
      <c r="F11414" s="1">
        <v>2</v>
      </c>
      <c r="G11414" s="1">
        <v>0</v>
      </c>
      <c r="H11414" s="1">
        <v>3</v>
      </c>
      <c r="I11414" s="15">
        <v>0.4</v>
      </c>
      <c r="J11414">
        <f t="shared" si="178"/>
        <v>40</v>
      </c>
    </row>
    <row r="11415" spans="1:10" x14ac:dyDescent="0.3">
      <c r="A11415" t="s">
        <v>11205</v>
      </c>
      <c r="C11415" s="18">
        <v>392.25351580763277</v>
      </c>
      <c r="D11415" s="1"/>
      <c r="E11415" s="1">
        <v>10</v>
      </c>
      <c r="F11415" s="1">
        <v>5</v>
      </c>
      <c r="G11415" s="1">
        <v>0</v>
      </c>
      <c r="H11415" s="1">
        <v>5</v>
      </c>
      <c r="I11415" s="15">
        <v>0.5</v>
      </c>
      <c r="J11415">
        <f t="shared" si="178"/>
        <v>40</v>
      </c>
    </row>
    <row r="11416" spans="1:10" x14ac:dyDescent="0.3">
      <c r="A11416" t="s">
        <v>11206</v>
      </c>
      <c r="C11416" s="18">
        <v>392.25073560303593</v>
      </c>
      <c r="D11416" s="1"/>
      <c r="E11416" s="1">
        <v>3</v>
      </c>
      <c r="F11416" s="1">
        <v>1</v>
      </c>
      <c r="G11416" s="1">
        <v>0</v>
      </c>
      <c r="H11416" s="1">
        <v>2</v>
      </c>
      <c r="I11416" s="15">
        <v>0.33333333333333331</v>
      </c>
      <c r="J11416">
        <f t="shared" si="178"/>
        <v>40</v>
      </c>
    </row>
    <row r="11417" spans="1:10" x14ac:dyDescent="0.3">
      <c r="A11417" t="s">
        <v>11207</v>
      </c>
      <c r="C11417" s="18">
        <v>392.24930568796043</v>
      </c>
      <c r="D11417" s="1"/>
      <c r="E11417" s="1">
        <v>17</v>
      </c>
      <c r="F11417" s="1">
        <v>6</v>
      </c>
      <c r="G11417" s="1">
        <v>0</v>
      </c>
      <c r="H11417" s="1">
        <v>11</v>
      </c>
      <c r="I11417" s="15">
        <v>0.35294117647058826</v>
      </c>
      <c r="J11417">
        <f t="shared" si="178"/>
        <v>40</v>
      </c>
    </row>
    <row r="11418" spans="1:10" x14ac:dyDescent="0.3">
      <c r="A11418" t="s">
        <v>11209</v>
      </c>
      <c r="C11418" s="18">
        <v>392.2475936694978</v>
      </c>
      <c r="D11418" s="1"/>
      <c r="E11418" s="1">
        <v>9</v>
      </c>
      <c r="F11418" s="1">
        <v>4</v>
      </c>
      <c r="G11418" s="1">
        <v>0</v>
      </c>
      <c r="H11418" s="1">
        <v>5</v>
      </c>
      <c r="I11418" s="15">
        <v>0.44444444444444442</v>
      </c>
      <c r="J11418">
        <f t="shared" si="178"/>
        <v>40</v>
      </c>
    </row>
    <row r="11419" spans="1:10" x14ac:dyDescent="0.3">
      <c r="A11419" t="s">
        <v>11210</v>
      </c>
      <c r="C11419" s="18">
        <v>392.24641026302959</v>
      </c>
      <c r="D11419" s="1"/>
      <c r="E11419" s="1">
        <v>5</v>
      </c>
      <c r="F11419" s="1">
        <v>2</v>
      </c>
      <c r="G11419" s="1">
        <v>0</v>
      </c>
      <c r="H11419" s="1">
        <v>3</v>
      </c>
      <c r="I11419" s="15">
        <v>0.4</v>
      </c>
      <c r="J11419">
        <f t="shared" si="178"/>
        <v>40</v>
      </c>
    </row>
    <row r="11420" spans="1:10" x14ac:dyDescent="0.3">
      <c r="A11420" t="s">
        <v>14552</v>
      </c>
      <c r="C11420" s="18">
        <v>392.24517556152881</v>
      </c>
      <c r="D11420" s="1"/>
      <c r="E11420" s="1">
        <v>5</v>
      </c>
      <c r="F11420" s="1">
        <v>2</v>
      </c>
      <c r="G11420" s="1">
        <v>0</v>
      </c>
      <c r="H11420" s="1">
        <v>3</v>
      </c>
      <c r="I11420" s="15">
        <v>0.4</v>
      </c>
      <c r="J11420">
        <f t="shared" si="178"/>
        <v>40</v>
      </c>
    </row>
    <row r="11421" spans="1:10" x14ac:dyDescent="0.3">
      <c r="A11421" t="s">
        <v>11212</v>
      </c>
      <c r="C11421" s="18">
        <v>392.24173179893262</v>
      </c>
      <c r="D11421" s="1"/>
      <c r="E11421" s="1">
        <v>3</v>
      </c>
      <c r="F11421" s="1">
        <v>1</v>
      </c>
      <c r="G11421" s="1">
        <v>0</v>
      </c>
      <c r="H11421" s="1">
        <v>2</v>
      </c>
      <c r="I11421" s="15">
        <v>0.33333333333333331</v>
      </c>
      <c r="J11421">
        <f t="shared" si="178"/>
        <v>40</v>
      </c>
    </row>
    <row r="11422" spans="1:10" x14ac:dyDescent="0.3">
      <c r="A11422" t="s">
        <v>11215</v>
      </c>
      <c r="C11422" s="18">
        <v>392.23533773144192</v>
      </c>
      <c r="D11422" s="1"/>
      <c r="E11422" s="1">
        <v>5</v>
      </c>
      <c r="F11422" s="1">
        <v>2</v>
      </c>
      <c r="G11422" s="1">
        <v>0</v>
      </c>
      <c r="H11422" s="1">
        <v>3</v>
      </c>
      <c r="I11422" s="15">
        <v>0.4</v>
      </c>
      <c r="J11422">
        <f t="shared" si="178"/>
        <v>40</v>
      </c>
    </row>
    <row r="11423" spans="1:10" x14ac:dyDescent="0.3">
      <c r="A11423" t="s">
        <v>11216</v>
      </c>
      <c r="C11423" s="18">
        <v>392.2345394460221</v>
      </c>
      <c r="D11423" s="1"/>
      <c r="E11423" s="1">
        <v>3</v>
      </c>
      <c r="F11423" s="1">
        <v>1</v>
      </c>
      <c r="G11423" s="1">
        <v>0</v>
      </c>
      <c r="H11423" s="1">
        <v>2</v>
      </c>
      <c r="I11423" s="15">
        <v>0.33333333333333331</v>
      </c>
      <c r="J11423">
        <f t="shared" si="178"/>
        <v>40</v>
      </c>
    </row>
    <row r="11424" spans="1:10" x14ac:dyDescent="0.3">
      <c r="A11424" t="s">
        <v>11217</v>
      </c>
      <c r="C11424" s="18">
        <v>392.23166414166769</v>
      </c>
      <c r="D11424" s="1"/>
      <c r="E11424" s="1">
        <v>3</v>
      </c>
      <c r="F11424" s="1">
        <v>1</v>
      </c>
      <c r="G11424" s="1">
        <v>0</v>
      </c>
      <c r="H11424" s="1">
        <v>2</v>
      </c>
      <c r="I11424" s="15">
        <v>0.33333333333333331</v>
      </c>
      <c r="J11424">
        <f t="shared" si="178"/>
        <v>40</v>
      </c>
    </row>
    <row r="11425" spans="1:10" x14ac:dyDescent="0.3">
      <c r="A11425" t="s">
        <v>11219</v>
      </c>
      <c r="C11425" s="18">
        <v>392.22799193335959</v>
      </c>
      <c r="D11425" s="1"/>
      <c r="E11425" s="1">
        <v>9</v>
      </c>
      <c r="F11425" s="1">
        <v>4</v>
      </c>
      <c r="G11425" s="1">
        <v>0</v>
      </c>
      <c r="H11425" s="1">
        <v>5</v>
      </c>
      <c r="I11425" s="15">
        <v>0.44444444444444442</v>
      </c>
      <c r="J11425">
        <f t="shared" si="178"/>
        <v>40</v>
      </c>
    </row>
    <row r="11426" spans="1:10" x14ac:dyDescent="0.3">
      <c r="A11426" t="s">
        <v>11220</v>
      </c>
      <c r="C11426" s="18">
        <v>392.22703105326786</v>
      </c>
      <c r="D11426" s="1"/>
      <c r="E11426" s="1">
        <v>11</v>
      </c>
      <c r="F11426" s="1">
        <v>5</v>
      </c>
      <c r="G11426" s="1">
        <v>0</v>
      </c>
      <c r="H11426" s="1">
        <v>6</v>
      </c>
      <c r="I11426" s="15">
        <v>0.45454545454545453</v>
      </c>
      <c r="J11426">
        <f t="shared" si="178"/>
        <v>40</v>
      </c>
    </row>
    <row r="11427" spans="1:10" x14ac:dyDescent="0.3">
      <c r="A11427" t="s">
        <v>11221</v>
      </c>
      <c r="C11427" s="18">
        <v>392.22696068182887</v>
      </c>
      <c r="D11427" s="1"/>
      <c r="E11427" s="1">
        <v>3</v>
      </c>
      <c r="F11427" s="1">
        <v>1</v>
      </c>
      <c r="G11427" s="1">
        <v>0</v>
      </c>
      <c r="H11427" s="1">
        <v>2</v>
      </c>
      <c r="I11427" s="15">
        <v>0.33333333333333331</v>
      </c>
      <c r="J11427">
        <f t="shared" si="178"/>
        <v>40</v>
      </c>
    </row>
    <row r="11428" spans="1:10" x14ac:dyDescent="0.3">
      <c r="A11428" t="s">
        <v>11222</v>
      </c>
      <c r="C11428" s="18">
        <v>392.22508527594545</v>
      </c>
      <c r="D11428" s="1"/>
      <c r="E11428" s="1">
        <v>6</v>
      </c>
      <c r="F11428" s="1">
        <v>2</v>
      </c>
      <c r="G11428" s="1">
        <v>1</v>
      </c>
      <c r="H11428" s="1">
        <v>3</v>
      </c>
      <c r="I11428" s="15">
        <v>0.41666666666666669</v>
      </c>
      <c r="J11428">
        <f t="shared" si="178"/>
        <v>40</v>
      </c>
    </row>
    <row r="11429" spans="1:10" x14ac:dyDescent="0.3">
      <c r="A11429" t="s">
        <v>11223</v>
      </c>
      <c r="C11429" s="18">
        <v>392.21786840082058</v>
      </c>
      <c r="D11429" s="1"/>
      <c r="E11429" s="1">
        <v>3</v>
      </c>
      <c r="F11429" s="1">
        <v>1</v>
      </c>
      <c r="G11429" s="1">
        <v>0</v>
      </c>
      <c r="H11429" s="1">
        <v>2</v>
      </c>
      <c r="I11429" s="15">
        <v>0.33333333333333331</v>
      </c>
      <c r="J11429">
        <f t="shared" si="178"/>
        <v>40</v>
      </c>
    </row>
    <row r="11430" spans="1:10" x14ac:dyDescent="0.3">
      <c r="A11430" t="s">
        <v>11224</v>
      </c>
      <c r="C11430" s="18">
        <v>392.2126016902061</v>
      </c>
      <c r="D11430" s="1"/>
      <c r="E11430" s="1">
        <v>7</v>
      </c>
      <c r="F11430" s="1">
        <v>3</v>
      </c>
      <c r="G11430" s="1">
        <v>0</v>
      </c>
      <c r="H11430" s="1">
        <v>4</v>
      </c>
      <c r="I11430" s="15">
        <v>0.42857142857142855</v>
      </c>
      <c r="J11430">
        <f t="shared" si="178"/>
        <v>40</v>
      </c>
    </row>
    <row r="11431" spans="1:10" x14ac:dyDescent="0.3">
      <c r="A11431" t="s">
        <v>11225</v>
      </c>
      <c r="C11431" s="18">
        <v>392.21149392084175</v>
      </c>
      <c r="D11431" s="1"/>
      <c r="E11431" s="1">
        <v>10</v>
      </c>
      <c r="F11431" s="1">
        <v>4</v>
      </c>
      <c r="G11431" s="1">
        <v>1</v>
      </c>
      <c r="H11431" s="1">
        <v>5</v>
      </c>
      <c r="I11431" s="15">
        <v>0.45</v>
      </c>
      <c r="J11431">
        <f t="shared" si="178"/>
        <v>40</v>
      </c>
    </row>
    <row r="11432" spans="1:10" x14ac:dyDescent="0.3">
      <c r="A11432" t="s">
        <v>11226</v>
      </c>
      <c r="C11432" s="18">
        <v>392.19924139366799</v>
      </c>
      <c r="D11432" s="1"/>
      <c r="E11432" s="1">
        <v>3</v>
      </c>
      <c r="F11432" s="1">
        <v>1</v>
      </c>
      <c r="G11432" s="1">
        <v>0</v>
      </c>
      <c r="H11432" s="1">
        <v>2</v>
      </c>
      <c r="I11432" s="15">
        <v>0.33333333333333331</v>
      </c>
      <c r="J11432">
        <f t="shared" si="178"/>
        <v>40</v>
      </c>
    </row>
    <row r="11433" spans="1:10" x14ac:dyDescent="0.3">
      <c r="A11433" t="s">
        <v>11227</v>
      </c>
      <c r="C11433" s="18">
        <v>392.1984893339291</v>
      </c>
      <c r="D11433" s="1"/>
      <c r="E11433" s="1">
        <v>5</v>
      </c>
      <c r="F11433" s="1">
        <v>2</v>
      </c>
      <c r="G11433" s="1">
        <v>0</v>
      </c>
      <c r="H11433" s="1">
        <v>3</v>
      </c>
      <c r="I11433" s="15">
        <v>0.4</v>
      </c>
      <c r="J11433">
        <f t="shared" si="178"/>
        <v>40</v>
      </c>
    </row>
    <row r="11434" spans="1:10" x14ac:dyDescent="0.3">
      <c r="A11434" t="s">
        <v>11228</v>
      </c>
      <c r="C11434" s="18">
        <v>392.197238638665</v>
      </c>
      <c r="D11434" s="1"/>
      <c r="E11434" s="1">
        <v>3</v>
      </c>
      <c r="F11434" s="1">
        <v>1</v>
      </c>
      <c r="G11434" s="1">
        <v>0</v>
      </c>
      <c r="H11434" s="1">
        <v>2</v>
      </c>
      <c r="I11434" s="15">
        <v>0.33333333333333331</v>
      </c>
      <c r="J11434">
        <f t="shared" si="178"/>
        <v>40</v>
      </c>
    </row>
    <row r="11435" spans="1:10" x14ac:dyDescent="0.3">
      <c r="A11435" t="s">
        <v>11229</v>
      </c>
      <c r="C11435" s="18">
        <v>392.19656508930387</v>
      </c>
      <c r="D11435" s="1"/>
      <c r="E11435" s="1">
        <v>5</v>
      </c>
      <c r="F11435" s="1">
        <v>2</v>
      </c>
      <c r="G11435" s="1">
        <v>0</v>
      </c>
      <c r="H11435" s="1">
        <v>3</v>
      </c>
      <c r="I11435" s="15">
        <v>0.4</v>
      </c>
      <c r="J11435">
        <f t="shared" si="178"/>
        <v>40</v>
      </c>
    </row>
    <row r="11436" spans="1:10" x14ac:dyDescent="0.3">
      <c r="A11436" t="s">
        <v>11268</v>
      </c>
      <c r="C11436" s="18">
        <v>392.19424770384666</v>
      </c>
      <c r="D11436" s="1"/>
      <c r="E11436" s="1">
        <v>3</v>
      </c>
      <c r="F11436" s="1">
        <v>1</v>
      </c>
      <c r="G11436" s="1">
        <v>0</v>
      </c>
      <c r="H11436" s="1">
        <v>2</v>
      </c>
      <c r="I11436" s="15">
        <v>0.33333333333333331</v>
      </c>
      <c r="J11436">
        <f t="shared" si="178"/>
        <v>40</v>
      </c>
    </row>
    <row r="11437" spans="1:10" x14ac:dyDescent="0.3">
      <c r="A11437" t="s">
        <v>11230</v>
      </c>
      <c r="C11437" s="18">
        <v>392.19099145789448</v>
      </c>
      <c r="D11437" s="1"/>
      <c r="E11437" s="1">
        <v>3</v>
      </c>
      <c r="F11437" s="1">
        <v>1</v>
      </c>
      <c r="G11437" s="1">
        <v>0</v>
      </c>
      <c r="H11437" s="1">
        <v>2</v>
      </c>
      <c r="I11437" s="15">
        <v>0.33333333333333331</v>
      </c>
      <c r="J11437">
        <f t="shared" si="178"/>
        <v>40</v>
      </c>
    </row>
    <row r="11438" spans="1:10" x14ac:dyDescent="0.3">
      <c r="A11438" t="s">
        <v>11231</v>
      </c>
      <c r="C11438" s="18">
        <v>392.18725433192793</v>
      </c>
      <c r="D11438" s="1"/>
      <c r="E11438" s="1">
        <v>3</v>
      </c>
      <c r="F11438" s="1">
        <v>1</v>
      </c>
      <c r="G11438" s="1">
        <v>0</v>
      </c>
      <c r="H11438" s="1">
        <v>2</v>
      </c>
      <c r="I11438" s="15">
        <v>0.33333333333333331</v>
      </c>
      <c r="J11438">
        <f t="shared" si="178"/>
        <v>40</v>
      </c>
    </row>
    <row r="11439" spans="1:10" x14ac:dyDescent="0.3">
      <c r="A11439" t="s">
        <v>11232</v>
      </c>
      <c r="C11439" s="18">
        <v>392.18378849886608</v>
      </c>
      <c r="D11439" s="1"/>
      <c r="E11439" s="1">
        <v>5</v>
      </c>
      <c r="F11439" s="1">
        <v>2</v>
      </c>
      <c r="G11439" s="1">
        <v>0</v>
      </c>
      <c r="H11439" s="1">
        <v>3</v>
      </c>
      <c r="I11439" s="15">
        <v>0.4</v>
      </c>
      <c r="J11439">
        <f t="shared" si="178"/>
        <v>40</v>
      </c>
    </row>
    <row r="11440" spans="1:10" x14ac:dyDescent="0.3">
      <c r="A11440" t="s">
        <v>11233</v>
      </c>
      <c r="C11440" s="18">
        <v>392.17814464668089</v>
      </c>
      <c r="D11440" s="1"/>
      <c r="E11440" s="1">
        <v>3</v>
      </c>
      <c r="F11440" s="1">
        <v>1</v>
      </c>
      <c r="G11440" s="1">
        <v>0</v>
      </c>
      <c r="H11440" s="1">
        <v>2</v>
      </c>
      <c r="I11440" s="15">
        <v>0.33333333333333331</v>
      </c>
      <c r="J11440">
        <f t="shared" si="178"/>
        <v>40</v>
      </c>
    </row>
    <row r="11441" spans="1:10" x14ac:dyDescent="0.3">
      <c r="A11441" t="s">
        <v>11234</v>
      </c>
      <c r="C11441" s="18">
        <v>392.17691517169465</v>
      </c>
      <c r="D11441" s="1"/>
      <c r="E11441" s="1">
        <v>3</v>
      </c>
      <c r="F11441" s="1">
        <v>2</v>
      </c>
      <c r="G11441" s="1">
        <v>0</v>
      </c>
      <c r="H11441" s="1">
        <v>1</v>
      </c>
      <c r="I11441" s="15">
        <v>0.66666666666666663</v>
      </c>
      <c r="J11441">
        <f t="shared" si="178"/>
        <v>40</v>
      </c>
    </row>
    <row r="11442" spans="1:10" x14ac:dyDescent="0.3">
      <c r="A11442" t="s">
        <v>11235</v>
      </c>
      <c r="C11442" s="18">
        <v>392.17647861694792</v>
      </c>
      <c r="D11442" s="1"/>
      <c r="E11442" s="1">
        <v>5</v>
      </c>
      <c r="F11442" s="1">
        <v>1</v>
      </c>
      <c r="G11442" s="1">
        <v>2</v>
      </c>
      <c r="H11442" s="1">
        <v>2</v>
      </c>
      <c r="I11442" s="15">
        <v>0.4</v>
      </c>
      <c r="J11442">
        <f t="shared" si="178"/>
        <v>40</v>
      </c>
    </row>
    <row r="11443" spans="1:10" x14ac:dyDescent="0.3">
      <c r="A11443" t="s">
        <v>11236</v>
      </c>
      <c r="C11443" s="18">
        <v>392.17398822854176</v>
      </c>
      <c r="D11443" s="1"/>
      <c r="E11443" s="1">
        <v>5</v>
      </c>
      <c r="F11443" s="1">
        <v>2</v>
      </c>
      <c r="G11443" s="1">
        <v>0</v>
      </c>
      <c r="H11443" s="1">
        <v>3</v>
      </c>
      <c r="I11443" s="15">
        <v>0.4</v>
      </c>
      <c r="J11443">
        <f t="shared" si="178"/>
        <v>40</v>
      </c>
    </row>
    <row r="11444" spans="1:10" x14ac:dyDescent="0.3">
      <c r="A11444" t="s">
        <v>11237</v>
      </c>
      <c r="C11444" s="18">
        <v>392.17364386473042</v>
      </c>
      <c r="D11444" s="1"/>
      <c r="E11444" s="1">
        <v>3</v>
      </c>
      <c r="F11444" s="1">
        <v>1</v>
      </c>
      <c r="G11444" s="1">
        <v>0</v>
      </c>
      <c r="H11444" s="1">
        <v>2</v>
      </c>
      <c r="I11444" s="15">
        <v>0.33333333333333331</v>
      </c>
      <c r="J11444">
        <f t="shared" si="178"/>
        <v>40</v>
      </c>
    </row>
    <row r="11445" spans="1:10" x14ac:dyDescent="0.3">
      <c r="A11445" t="s">
        <v>11239</v>
      </c>
      <c r="C11445" s="18">
        <v>392.1657476433727</v>
      </c>
      <c r="D11445" s="1"/>
      <c r="E11445" s="1">
        <v>3</v>
      </c>
      <c r="F11445" s="1">
        <v>1</v>
      </c>
      <c r="G11445" s="1">
        <v>0</v>
      </c>
      <c r="H11445" s="1">
        <v>2</v>
      </c>
      <c r="I11445" s="15">
        <v>0.33333333333333331</v>
      </c>
      <c r="J11445">
        <f t="shared" si="178"/>
        <v>40</v>
      </c>
    </row>
    <row r="11446" spans="1:10" x14ac:dyDescent="0.3">
      <c r="A11446" t="s">
        <v>11240</v>
      </c>
      <c r="C11446" s="18">
        <v>392.16111287548398</v>
      </c>
      <c r="D11446" s="1"/>
      <c r="E11446" s="1">
        <v>3</v>
      </c>
      <c r="F11446" s="1">
        <v>1</v>
      </c>
      <c r="G11446" s="1">
        <v>0</v>
      </c>
      <c r="H11446" s="1">
        <v>2</v>
      </c>
      <c r="I11446" s="15">
        <v>0.33333333333333331</v>
      </c>
      <c r="J11446">
        <f t="shared" si="178"/>
        <v>40</v>
      </c>
    </row>
    <row r="11447" spans="1:10" x14ac:dyDescent="0.3">
      <c r="A11447" t="s">
        <v>11241</v>
      </c>
      <c r="C11447" s="18">
        <v>392.15210460465022</v>
      </c>
      <c r="D11447" s="1"/>
      <c r="E11447" s="1">
        <v>3</v>
      </c>
      <c r="F11447" s="1">
        <v>1</v>
      </c>
      <c r="G11447" s="1">
        <v>0</v>
      </c>
      <c r="H11447" s="1">
        <v>2</v>
      </c>
      <c r="I11447" s="15">
        <v>0.33333333333333331</v>
      </c>
      <c r="J11447">
        <f t="shared" si="178"/>
        <v>40</v>
      </c>
    </row>
    <row r="11448" spans="1:10" x14ac:dyDescent="0.3">
      <c r="A11448" t="s">
        <v>11459</v>
      </c>
      <c r="C11448" s="18">
        <v>392.14255222738109</v>
      </c>
      <c r="D11448" s="1"/>
      <c r="E11448" s="1">
        <v>11</v>
      </c>
      <c r="F11448" s="1">
        <v>5</v>
      </c>
      <c r="G11448" s="1">
        <v>0</v>
      </c>
      <c r="H11448" s="1">
        <v>6</v>
      </c>
      <c r="I11448" s="15">
        <v>0.45454545454545453</v>
      </c>
      <c r="J11448">
        <f t="shared" si="178"/>
        <v>40</v>
      </c>
    </row>
    <row r="11449" spans="1:10" x14ac:dyDescent="0.3">
      <c r="A11449" t="s">
        <v>11242</v>
      </c>
      <c r="C11449" s="18">
        <v>392.14094559888264</v>
      </c>
      <c r="D11449" s="1"/>
      <c r="E11449" s="1">
        <v>5</v>
      </c>
      <c r="F11449" s="1">
        <v>2</v>
      </c>
      <c r="G11449" s="1">
        <v>0</v>
      </c>
      <c r="H11449" s="1">
        <v>3</v>
      </c>
      <c r="I11449" s="15">
        <v>0.4</v>
      </c>
      <c r="J11449">
        <f t="shared" si="178"/>
        <v>40</v>
      </c>
    </row>
    <row r="11450" spans="1:10" x14ac:dyDescent="0.3">
      <c r="A11450" t="s">
        <v>11243</v>
      </c>
      <c r="C11450" s="18">
        <v>392.13564408195998</v>
      </c>
      <c r="D11450" s="1"/>
      <c r="E11450" s="1">
        <v>9</v>
      </c>
      <c r="F11450" s="1">
        <v>4</v>
      </c>
      <c r="G11450" s="1">
        <v>0</v>
      </c>
      <c r="H11450" s="1">
        <v>5</v>
      </c>
      <c r="I11450" s="15">
        <v>0.44444444444444442</v>
      </c>
      <c r="J11450">
        <f t="shared" si="178"/>
        <v>40</v>
      </c>
    </row>
    <row r="11451" spans="1:10" x14ac:dyDescent="0.3">
      <c r="A11451" t="s">
        <v>11244</v>
      </c>
      <c r="C11451" s="18">
        <v>392.13371939934342</v>
      </c>
      <c r="D11451" s="1"/>
      <c r="E11451" s="1">
        <v>3</v>
      </c>
      <c r="F11451" s="1">
        <v>1</v>
      </c>
      <c r="G11451" s="1">
        <v>0</v>
      </c>
      <c r="H11451" s="1">
        <v>2</v>
      </c>
      <c r="I11451" s="15">
        <v>0.33333333333333331</v>
      </c>
      <c r="J11451">
        <f t="shared" si="178"/>
        <v>40</v>
      </c>
    </row>
    <row r="11452" spans="1:10" x14ac:dyDescent="0.3">
      <c r="A11452" t="s">
        <v>11927</v>
      </c>
      <c r="C11452" s="18">
        <v>392.1317109824667</v>
      </c>
      <c r="D11452" s="1"/>
      <c r="E11452" s="1">
        <v>11</v>
      </c>
      <c r="F11452" s="1">
        <v>4</v>
      </c>
      <c r="G11452" s="1">
        <v>0</v>
      </c>
      <c r="H11452" s="1">
        <v>7</v>
      </c>
      <c r="I11452" s="15">
        <v>0.36363636363636365</v>
      </c>
      <c r="J11452">
        <f t="shared" si="178"/>
        <v>40</v>
      </c>
    </row>
    <row r="11453" spans="1:10" x14ac:dyDescent="0.3">
      <c r="A11453" t="s">
        <v>11246</v>
      </c>
      <c r="C11453" s="18">
        <v>392.13067518108005</v>
      </c>
      <c r="D11453" s="1"/>
      <c r="E11453" s="1">
        <v>3</v>
      </c>
      <c r="F11453" s="1">
        <v>1</v>
      </c>
      <c r="G11453" s="1">
        <v>0</v>
      </c>
      <c r="H11453" s="1">
        <v>2</v>
      </c>
      <c r="I11453" s="15">
        <v>0.33333333333333331</v>
      </c>
      <c r="J11453">
        <f t="shared" si="178"/>
        <v>40</v>
      </c>
    </row>
    <row r="11454" spans="1:10" x14ac:dyDescent="0.3">
      <c r="A11454" t="s">
        <v>11247</v>
      </c>
      <c r="C11454" s="18">
        <v>392.12630034379197</v>
      </c>
      <c r="D11454" s="1"/>
      <c r="E11454" s="1">
        <v>7</v>
      </c>
      <c r="F11454" s="1">
        <v>3</v>
      </c>
      <c r="G11454" s="1">
        <v>0</v>
      </c>
      <c r="H11454" s="1">
        <v>4</v>
      </c>
      <c r="I11454" s="15">
        <v>0.42857142857142855</v>
      </c>
      <c r="J11454">
        <f t="shared" si="178"/>
        <v>40</v>
      </c>
    </row>
    <row r="11455" spans="1:10" x14ac:dyDescent="0.3">
      <c r="A11455" t="s">
        <v>11248</v>
      </c>
      <c r="C11455" s="18">
        <v>392.12457670631102</v>
      </c>
      <c r="D11455" s="1"/>
      <c r="E11455" s="1">
        <v>17</v>
      </c>
      <c r="F11455" s="1">
        <v>8</v>
      </c>
      <c r="G11455" s="1">
        <v>0</v>
      </c>
      <c r="H11455" s="1">
        <v>9</v>
      </c>
      <c r="I11455" s="15">
        <v>0.47058823529411764</v>
      </c>
      <c r="J11455">
        <f t="shared" si="178"/>
        <v>40</v>
      </c>
    </row>
    <row r="11456" spans="1:10" x14ac:dyDescent="0.3">
      <c r="A11456" t="s">
        <v>11293</v>
      </c>
      <c r="C11456" s="18">
        <v>392.12145706000433</v>
      </c>
      <c r="D11456" s="1"/>
      <c r="E11456" s="1">
        <v>5</v>
      </c>
      <c r="F11456" s="1">
        <v>2</v>
      </c>
      <c r="G11456" s="1">
        <v>0</v>
      </c>
      <c r="H11456" s="1">
        <v>3</v>
      </c>
      <c r="I11456" s="15">
        <v>0.4</v>
      </c>
      <c r="J11456">
        <f t="shared" si="178"/>
        <v>40</v>
      </c>
    </row>
    <row r="11457" spans="1:10" x14ac:dyDescent="0.3">
      <c r="A11457" t="s">
        <v>11642</v>
      </c>
      <c r="C11457" s="18">
        <v>392.11952389659245</v>
      </c>
      <c r="D11457" s="1"/>
      <c r="E11457" s="1">
        <v>1</v>
      </c>
      <c r="F11457" s="1">
        <v>0</v>
      </c>
      <c r="G11457" s="1">
        <v>0</v>
      </c>
      <c r="H11457" s="1">
        <v>1</v>
      </c>
      <c r="I11457" s="15">
        <v>0</v>
      </c>
      <c r="J11457">
        <f t="shared" si="178"/>
        <v>40</v>
      </c>
    </row>
    <row r="11458" spans="1:10" x14ac:dyDescent="0.3">
      <c r="A11458" t="s">
        <v>11249</v>
      </c>
      <c r="C11458" s="18">
        <v>392.11816867301462</v>
      </c>
      <c r="D11458" s="1"/>
      <c r="E11458" s="1">
        <v>3</v>
      </c>
      <c r="F11458" s="1">
        <v>1</v>
      </c>
      <c r="G11458" s="1">
        <v>0</v>
      </c>
      <c r="H11458" s="1">
        <v>2</v>
      </c>
      <c r="I11458" s="15">
        <v>0.33333333333333331</v>
      </c>
      <c r="J11458">
        <f t="shared" si="178"/>
        <v>40</v>
      </c>
    </row>
    <row r="11459" spans="1:10" x14ac:dyDescent="0.3">
      <c r="A11459" t="s">
        <v>11250</v>
      </c>
      <c r="C11459" s="18">
        <v>392.11419277696086</v>
      </c>
      <c r="D11459" s="1"/>
      <c r="E11459" s="1">
        <v>3</v>
      </c>
      <c r="F11459" s="1">
        <v>1</v>
      </c>
      <c r="G11459" s="1">
        <v>0</v>
      </c>
      <c r="H11459" s="1">
        <v>2</v>
      </c>
      <c r="I11459" s="15">
        <v>0.33333333333333331</v>
      </c>
      <c r="J11459">
        <f t="shared" si="178"/>
        <v>40</v>
      </c>
    </row>
    <row r="11460" spans="1:10" x14ac:dyDescent="0.3">
      <c r="A11460" t="s">
        <v>11253</v>
      </c>
      <c r="C11460" s="18">
        <v>392.1056896659735</v>
      </c>
      <c r="D11460" s="1"/>
      <c r="E11460" s="1">
        <v>3</v>
      </c>
      <c r="F11460" s="1">
        <v>1</v>
      </c>
      <c r="G11460" s="1">
        <v>0</v>
      </c>
      <c r="H11460" s="1">
        <v>2</v>
      </c>
      <c r="I11460" s="15">
        <v>0.33333333333333331</v>
      </c>
      <c r="J11460">
        <f t="shared" ref="J11460:J11523" si="179">IF(E11460&lt;=30,40,20)</f>
        <v>40</v>
      </c>
    </row>
    <row r="11461" spans="1:10" x14ac:dyDescent="0.3">
      <c r="A11461" t="s">
        <v>11254</v>
      </c>
      <c r="C11461" s="18">
        <v>392.10442532781695</v>
      </c>
      <c r="D11461" s="1"/>
      <c r="E11461" s="1">
        <v>5</v>
      </c>
      <c r="F11461" s="1">
        <v>2</v>
      </c>
      <c r="G11461" s="1">
        <v>0</v>
      </c>
      <c r="H11461" s="1">
        <v>3</v>
      </c>
      <c r="I11461" s="15">
        <v>0.4</v>
      </c>
      <c r="J11461">
        <f t="shared" si="179"/>
        <v>40</v>
      </c>
    </row>
    <row r="11462" spans="1:10" x14ac:dyDescent="0.3">
      <c r="A11462" t="s">
        <v>11255</v>
      </c>
      <c r="C11462" s="18">
        <v>392.10287943836687</v>
      </c>
      <c r="D11462" s="1"/>
      <c r="E11462" s="1">
        <v>6</v>
      </c>
      <c r="F11462" s="1">
        <v>2</v>
      </c>
      <c r="G11462" s="1">
        <v>1</v>
      </c>
      <c r="H11462" s="1">
        <v>3</v>
      </c>
      <c r="I11462" s="15">
        <v>0.41666666666666669</v>
      </c>
      <c r="J11462">
        <f t="shared" si="179"/>
        <v>40</v>
      </c>
    </row>
    <row r="11463" spans="1:10" x14ac:dyDescent="0.3">
      <c r="A11463" t="s">
        <v>11256</v>
      </c>
      <c r="C11463" s="18">
        <v>392.10266867072642</v>
      </c>
      <c r="D11463" s="1"/>
      <c r="E11463" s="1">
        <v>3</v>
      </c>
      <c r="F11463" s="1">
        <v>1</v>
      </c>
      <c r="G11463" s="1">
        <v>0</v>
      </c>
      <c r="H11463" s="1">
        <v>2</v>
      </c>
      <c r="I11463" s="15">
        <v>0.33333333333333331</v>
      </c>
      <c r="J11463">
        <f t="shared" si="179"/>
        <v>40</v>
      </c>
    </row>
    <row r="11464" spans="1:10" x14ac:dyDescent="0.3">
      <c r="A11464" t="s">
        <v>11854</v>
      </c>
      <c r="C11464" s="18">
        <v>392.10064586419634</v>
      </c>
      <c r="D11464" s="1"/>
      <c r="E11464" s="1">
        <v>127</v>
      </c>
      <c r="F11464" s="1">
        <v>57</v>
      </c>
      <c r="G11464" s="1">
        <v>1</v>
      </c>
      <c r="H11464" s="1">
        <v>69</v>
      </c>
      <c r="I11464" s="15">
        <v>0.452755905511811</v>
      </c>
      <c r="J11464">
        <f t="shared" si="179"/>
        <v>20</v>
      </c>
    </row>
    <row r="11465" spans="1:10" x14ac:dyDescent="0.3">
      <c r="A11465" t="s">
        <v>11257</v>
      </c>
      <c r="C11465" s="18">
        <v>392.10057050620259</v>
      </c>
      <c r="D11465" s="1"/>
      <c r="E11465" s="1">
        <v>20</v>
      </c>
      <c r="F11465" s="1">
        <v>8</v>
      </c>
      <c r="G11465" s="1">
        <v>3</v>
      </c>
      <c r="H11465" s="1">
        <v>9</v>
      </c>
      <c r="I11465" s="15">
        <v>0.47499999999999998</v>
      </c>
      <c r="J11465">
        <f t="shared" si="179"/>
        <v>40</v>
      </c>
    </row>
    <row r="11466" spans="1:10" x14ac:dyDescent="0.3">
      <c r="A11466" s="21" t="s">
        <v>11258</v>
      </c>
      <c r="C11466" s="18">
        <v>392.09520151240719</v>
      </c>
      <c r="D11466" s="1"/>
      <c r="E11466" s="1">
        <v>3</v>
      </c>
      <c r="F11466" s="1">
        <v>1</v>
      </c>
      <c r="G11466" s="1">
        <v>0</v>
      </c>
      <c r="H11466" s="1">
        <v>2</v>
      </c>
      <c r="I11466" s="15">
        <v>0.33333333333333331</v>
      </c>
      <c r="J11466">
        <f t="shared" si="179"/>
        <v>40</v>
      </c>
    </row>
    <row r="11467" spans="1:10" x14ac:dyDescent="0.3">
      <c r="A11467" t="s">
        <v>11259</v>
      </c>
      <c r="C11467" s="18">
        <v>392.08841844704529</v>
      </c>
      <c r="D11467" s="1"/>
      <c r="E11467" s="1">
        <v>3</v>
      </c>
      <c r="F11467" s="1">
        <v>1</v>
      </c>
      <c r="G11467" s="1">
        <v>0</v>
      </c>
      <c r="H11467" s="1">
        <v>2</v>
      </c>
      <c r="I11467" s="15">
        <v>0.33333333333333331</v>
      </c>
      <c r="J11467">
        <f t="shared" si="179"/>
        <v>40</v>
      </c>
    </row>
    <row r="11468" spans="1:10" x14ac:dyDescent="0.3">
      <c r="A11468" t="s">
        <v>11261</v>
      </c>
      <c r="C11468" s="18">
        <v>392.08290994660013</v>
      </c>
      <c r="D11468" s="1"/>
      <c r="E11468" s="1">
        <v>3</v>
      </c>
      <c r="F11468" s="1">
        <v>1</v>
      </c>
      <c r="G11468" s="1">
        <v>0</v>
      </c>
      <c r="H11468" s="1">
        <v>2</v>
      </c>
      <c r="I11468" s="15">
        <v>0.33333333333333331</v>
      </c>
      <c r="J11468">
        <f t="shared" si="179"/>
        <v>40</v>
      </c>
    </row>
    <row r="11469" spans="1:10" x14ac:dyDescent="0.3">
      <c r="A11469" t="s">
        <v>11265</v>
      </c>
      <c r="C11469" s="18">
        <v>392.07662490577871</v>
      </c>
      <c r="D11469" s="1"/>
      <c r="E11469" s="1">
        <v>3</v>
      </c>
      <c r="F11469" s="1">
        <v>1</v>
      </c>
      <c r="G11469" s="1">
        <v>0</v>
      </c>
      <c r="H11469" s="1">
        <v>2</v>
      </c>
      <c r="I11469" s="15">
        <v>0.33333333333333331</v>
      </c>
      <c r="J11469">
        <f t="shared" si="179"/>
        <v>40</v>
      </c>
    </row>
    <row r="11470" spans="1:10" x14ac:dyDescent="0.3">
      <c r="A11470" t="s">
        <v>11266</v>
      </c>
      <c r="C11470" s="18">
        <v>392.07427511664741</v>
      </c>
      <c r="D11470" s="1"/>
      <c r="E11470" s="1">
        <v>3</v>
      </c>
      <c r="F11470" s="1">
        <v>1</v>
      </c>
      <c r="G11470" s="1">
        <v>0</v>
      </c>
      <c r="H11470" s="1">
        <v>2</v>
      </c>
      <c r="I11470" s="15">
        <v>0.33333333333333331</v>
      </c>
      <c r="J11470">
        <f t="shared" si="179"/>
        <v>40</v>
      </c>
    </row>
    <row r="11471" spans="1:10" x14ac:dyDescent="0.3">
      <c r="A11471" t="s">
        <v>11262</v>
      </c>
      <c r="C11471" s="18">
        <v>392.07179208685722</v>
      </c>
      <c r="D11471" s="1"/>
      <c r="E11471" s="1">
        <v>3</v>
      </c>
      <c r="F11471" s="1">
        <v>1</v>
      </c>
      <c r="G11471" s="1">
        <v>0</v>
      </c>
      <c r="H11471" s="1">
        <v>2</v>
      </c>
      <c r="I11471" s="15">
        <v>0.33333333333333331</v>
      </c>
      <c r="J11471">
        <f t="shared" si="179"/>
        <v>40</v>
      </c>
    </row>
    <row r="11472" spans="1:10" x14ac:dyDescent="0.3">
      <c r="A11472" t="s">
        <v>11263</v>
      </c>
      <c r="C11472" s="18">
        <v>392.071648439142</v>
      </c>
      <c r="D11472" s="1"/>
      <c r="E11472" s="1">
        <v>2</v>
      </c>
      <c r="F11472" s="1">
        <v>1</v>
      </c>
      <c r="G11472" s="1">
        <v>0</v>
      </c>
      <c r="H11472" s="1">
        <v>1</v>
      </c>
      <c r="I11472" s="15">
        <v>0.5</v>
      </c>
      <c r="J11472">
        <f t="shared" si="179"/>
        <v>40</v>
      </c>
    </row>
    <row r="11473" spans="1:10" x14ac:dyDescent="0.3">
      <c r="A11473" t="s">
        <v>11264</v>
      </c>
      <c r="C11473" s="18">
        <v>392.07139027166994</v>
      </c>
      <c r="D11473" s="1"/>
      <c r="E11473" s="1">
        <v>3</v>
      </c>
      <c r="F11473" s="1">
        <v>1</v>
      </c>
      <c r="G11473" s="1">
        <v>0</v>
      </c>
      <c r="H11473" s="1">
        <v>2</v>
      </c>
      <c r="I11473" s="15">
        <v>0.33333333333333331</v>
      </c>
      <c r="J11473">
        <f t="shared" si="179"/>
        <v>40</v>
      </c>
    </row>
    <row r="11474" spans="1:10" x14ac:dyDescent="0.3">
      <c r="A11474" t="s">
        <v>11269</v>
      </c>
      <c r="C11474" s="18">
        <v>392.05545536826469</v>
      </c>
      <c r="D11474" s="1"/>
      <c r="E11474" s="1">
        <v>3</v>
      </c>
      <c r="F11474" s="1">
        <v>1</v>
      </c>
      <c r="G11474" s="1">
        <v>0</v>
      </c>
      <c r="H11474" s="1">
        <v>2</v>
      </c>
      <c r="I11474" s="15">
        <v>0.33333333333333331</v>
      </c>
      <c r="J11474">
        <f t="shared" si="179"/>
        <v>40</v>
      </c>
    </row>
    <row r="11475" spans="1:10" x14ac:dyDescent="0.3">
      <c r="A11475" t="s">
        <v>11270</v>
      </c>
      <c r="C11475" s="18">
        <v>392.05393040667252</v>
      </c>
      <c r="D11475" s="1"/>
      <c r="E11475" s="1">
        <v>5</v>
      </c>
      <c r="F11475" s="1">
        <v>2</v>
      </c>
      <c r="G11475" s="1">
        <v>0</v>
      </c>
      <c r="H11475" s="1">
        <v>3</v>
      </c>
      <c r="I11475" s="15">
        <v>0.4</v>
      </c>
      <c r="J11475">
        <f t="shared" si="179"/>
        <v>40</v>
      </c>
    </row>
    <row r="11476" spans="1:10" x14ac:dyDescent="0.3">
      <c r="A11476" t="s">
        <v>11271</v>
      </c>
      <c r="C11476" s="18">
        <v>392.05348206536479</v>
      </c>
      <c r="D11476" s="1"/>
      <c r="E11476" s="1">
        <v>1</v>
      </c>
      <c r="F11476" s="1">
        <v>0</v>
      </c>
      <c r="G11476" s="1">
        <v>0</v>
      </c>
      <c r="H11476" s="1">
        <v>1</v>
      </c>
      <c r="I11476" s="15">
        <v>0</v>
      </c>
      <c r="J11476">
        <f t="shared" si="179"/>
        <v>40</v>
      </c>
    </row>
    <row r="11477" spans="1:10" x14ac:dyDescent="0.3">
      <c r="A11477" t="s">
        <v>11273</v>
      </c>
      <c r="C11477" s="18">
        <v>392.04237243166375</v>
      </c>
      <c r="D11477" s="1"/>
      <c r="E11477" s="1">
        <v>3</v>
      </c>
      <c r="F11477" s="1">
        <v>1</v>
      </c>
      <c r="G11477" s="1">
        <v>0</v>
      </c>
      <c r="H11477" s="1">
        <v>2</v>
      </c>
      <c r="I11477" s="15">
        <v>0.33333333333333331</v>
      </c>
      <c r="J11477">
        <f t="shared" si="179"/>
        <v>40</v>
      </c>
    </row>
    <row r="11478" spans="1:10" x14ac:dyDescent="0.3">
      <c r="A11478" t="s">
        <v>11284</v>
      </c>
      <c r="C11478" s="18">
        <v>392.02973901222373</v>
      </c>
      <c r="D11478" s="1"/>
      <c r="E11478" s="1">
        <v>30</v>
      </c>
      <c r="F11478" s="1">
        <v>15</v>
      </c>
      <c r="G11478" s="1">
        <v>1</v>
      </c>
      <c r="H11478" s="1">
        <v>14</v>
      </c>
      <c r="I11478" s="15">
        <v>0.51666666666666672</v>
      </c>
      <c r="J11478">
        <f t="shared" si="179"/>
        <v>40</v>
      </c>
    </row>
    <row r="11479" spans="1:10" x14ac:dyDescent="0.3">
      <c r="A11479" t="s">
        <v>11274</v>
      </c>
      <c r="C11479" s="18">
        <v>392.02891520037821</v>
      </c>
      <c r="D11479" s="1"/>
      <c r="E11479" s="1">
        <v>14</v>
      </c>
      <c r="F11479" s="1">
        <v>6</v>
      </c>
      <c r="G11479" s="1">
        <v>1</v>
      </c>
      <c r="H11479" s="1">
        <v>7</v>
      </c>
      <c r="I11479" s="15">
        <v>0.4642857142857143</v>
      </c>
      <c r="J11479">
        <f t="shared" si="179"/>
        <v>40</v>
      </c>
    </row>
    <row r="11480" spans="1:10" x14ac:dyDescent="0.3">
      <c r="A11480" s="21" t="s">
        <v>11275</v>
      </c>
      <c r="C11480" s="18">
        <v>392.027823364509</v>
      </c>
      <c r="D11480" s="1"/>
      <c r="E11480" s="1">
        <v>1</v>
      </c>
      <c r="F11480" s="1">
        <v>0</v>
      </c>
      <c r="G11480" s="1">
        <v>0</v>
      </c>
      <c r="H11480" s="1">
        <v>1</v>
      </c>
      <c r="I11480" s="15">
        <v>0</v>
      </c>
      <c r="J11480">
        <f t="shared" si="179"/>
        <v>40</v>
      </c>
    </row>
    <row r="11481" spans="1:10" x14ac:dyDescent="0.3">
      <c r="A11481" s="21" t="s">
        <v>11276</v>
      </c>
      <c r="C11481" s="18">
        <v>392.02579958974707</v>
      </c>
      <c r="D11481" s="1"/>
      <c r="E11481" s="1">
        <v>3</v>
      </c>
      <c r="F11481" s="1">
        <v>1</v>
      </c>
      <c r="G11481" s="1">
        <v>0</v>
      </c>
      <c r="H11481" s="1">
        <v>2</v>
      </c>
      <c r="I11481" s="15">
        <v>0.33333333333333331</v>
      </c>
      <c r="J11481">
        <f t="shared" si="179"/>
        <v>40</v>
      </c>
    </row>
    <row r="11482" spans="1:10" x14ac:dyDescent="0.3">
      <c r="A11482" t="s">
        <v>11277</v>
      </c>
      <c r="C11482" s="18">
        <v>392.02442128237419</v>
      </c>
      <c r="D11482" s="1"/>
      <c r="E11482" s="1">
        <v>3</v>
      </c>
      <c r="F11482" s="1">
        <v>1</v>
      </c>
      <c r="G11482" s="1">
        <v>0</v>
      </c>
      <c r="H11482" s="1">
        <v>2</v>
      </c>
      <c r="I11482" s="15">
        <v>0.33333333333333331</v>
      </c>
      <c r="J11482">
        <f t="shared" si="179"/>
        <v>40</v>
      </c>
    </row>
    <row r="11483" spans="1:10" x14ac:dyDescent="0.3">
      <c r="A11483" t="s">
        <v>11869</v>
      </c>
      <c r="C11483" s="18">
        <v>392.02156172663399</v>
      </c>
      <c r="D11483" s="1"/>
      <c r="E11483" s="1">
        <v>3</v>
      </c>
      <c r="F11483" s="1">
        <v>1</v>
      </c>
      <c r="G11483" s="1">
        <v>0</v>
      </c>
      <c r="H11483" s="1">
        <v>2</v>
      </c>
      <c r="I11483" s="15">
        <v>0.33333333333333331</v>
      </c>
      <c r="J11483">
        <f t="shared" si="179"/>
        <v>40</v>
      </c>
    </row>
    <row r="11484" spans="1:10" x14ac:dyDescent="0.3">
      <c r="A11484" t="s">
        <v>11279</v>
      </c>
      <c r="C11484" s="18">
        <v>392.02019274229133</v>
      </c>
      <c r="D11484" s="1"/>
      <c r="E11484" s="1">
        <v>3</v>
      </c>
      <c r="F11484" s="1">
        <v>1</v>
      </c>
      <c r="G11484" s="1">
        <v>0</v>
      </c>
      <c r="H11484" s="1">
        <v>2</v>
      </c>
      <c r="I11484" s="15">
        <v>0.33333333333333331</v>
      </c>
      <c r="J11484">
        <f t="shared" si="179"/>
        <v>40</v>
      </c>
    </row>
    <row r="11485" spans="1:10" x14ac:dyDescent="0.3">
      <c r="A11485" t="s">
        <v>11280</v>
      </c>
      <c r="C11485" s="18">
        <v>392.01993426290295</v>
      </c>
      <c r="D11485" s="1"/>
      <c r="E11485" s="1">
        <v>3</v>
      </c>
      <c r="F11485" s="1">
        <v>1</v>
      </c>
      <c r="G11485" s="1">
        <v>0</v>
      </c>
      <c r="H11485" s="1">
        <v>2</v>
      </c>
      <c r="I11485" s="15">
        <v>0.33333333333333331</v>
      </c>
      <c r="J11485">
        <f t="shared" si="179"/>
        <v>40</v>
      </c>
    </row>
    <row r="11486" spans="1:10" x14ac:dyDescent="0.3">
      <c r="A11486" t="s">
        <v>11281</v>
      </c>
      <c r="C11486" s="18">
        <v>392.01718705756667</v>
      </c>
      <c r="D11486" s="1"/>
      <c r="E11486" s="1">
        <v>11</v>
      </c>
      <c r="F11486" s="1">
        <v>5</v>
      </c>
      <c r="G11486" s="1">
        <v>0</v>
      </c>
      <c r="H11486" s="1">
        <v>6</v>
      </c>
      <c r="I11486" s="15">
        <v>0.45454545454545453</v>
      </c>
      <c r="J11486">
        <f t="shared" si="179"/>
        <v>40</v>
      </c>
    </row>
    <row r="11487" spans="1:10" x14ac:dyDescent="0.3">
      <c r="A11487" t="s">
        <v>11282</v>
      </c>
      <c r="C11487" s="18">
        <v>392.01230039444351</v>
      </c>
      <c r="D11487" s="1"/>
      <c r="E11487" s="1">
        <v>5</v>
      </c>
      <c r="F11487" s="1">
        <v>1</v>
      </c>
      <c r="G11487" s="1">
        <v>2</v>
      </c>
      <c r="H11487" s="1">
        <v>2</v>
      </c>
      <c r="I11487" s="15">
        <v>0.4</v>
      </c>
      <c r="J11487">
        <f t="shared" si="179"/>
        <v>40</v>
      </c>
    </row>
    <row r="11488" spans="1:10" x14ac:dyDescent="0.3">
      <c r="A11488" t="s">
        <v>11286</v>
      </c>
      <c r="C11488" s="18">
        <v>392.01202129169195</v>
      </c>
      <c r="D11488" s="1"/>
      <c r="E11488" s="1">
        <v>3</v>
      </c>
      <c r="F11488" s="1">
        <v>1</v>
      </c>
      <c r="G11488" s="1">
        <v>0</v>
      </c>
      <c r="H11488" s="1">
        <v>2</v>
      </c>
      <c r="I11488" s="15">
        <v>0.33333333333333331</v>
      </c>
      <c r="J11488">
        <f t="shared" si="179"/>
        <v>40</v>
      </c>
    </row>
    <row r="11489" spans="1:10" x14ac:dyDescent="0.3">
      <c r="A11489" t="s">
        <v>14013</v>
      </c>
      <c r="C11489" s="18">
        <v>392.00623277981282</v>
      </c>
      <c r="D11489" s="1"/>
      <c r="E11489" s="1">
        <v>29</v>
      </c>
      <c r="F11489" s="1">
        <v>13</v>
      </c>
      <c r="G11489" s="1">
        <v>2</v>
      </c>
      <c r="H11489" s="1">
        <v>14</v>
      </c>
      <c r="I11489" s="15">
        <v>0.48275862068965519</v>
      </c>
      <c r="J11489">
        <f t="shared" si="179"/>
        <v>40</v>
      </c>
    </row>
    <row r="11490" spans="1:10" x14ac:dyDescent="0.3">
      <c r="A11490" t="s">
        <v>11287</v>
      </c>
      <c r="C11490" s="18">
        <v>392.00339481342382</v>
      </c>
      <c r="D11490" s="1"/>
      <c r="E11490" s="1">
        <v>1</v>
      </c>
      <c r="F11490" s="1">
        <v>0</v>
      </c>
      <c r="G11490" s="1">
        <v>0</v>
      </c>
      <c r="H11490" s="1">
        <v>1</v>
      </c>
      <c r="I11490" s="15">
        <v>0</v>
      </c>
      <c r="J11490">
        <f t="shared" si="179"/>
        <v>40</v>
      </c>
    </row>
    <row r="11491" spans="1:10" x14ac:dyDescent="0.3">
      <c r="A11491" t="s">
        <v>11419</v>
      </c>
      <c r="C11491" s="18">
        <v>392.00335355797938</v>
      </c>
      <c r="D11491" s="1"/>
      <c r="E11491" s="1">
        <v>5</v>
      </c>
      <c r="F11491" s="1">
        <v>2</v>
      </c>
      <c r="G11491" s="1">
        <v>0</v>
      </c>
      <c r="H11491" s="1">
        <v>3</v>
      </c>
      <c r="I11491" s="15">
        <v>0.4</v>
      </c>
      <c r="J11491">
        <f t="shared" si="179"/>
        <v>40</v>
      </c>
    </row>
    <row r="11492" spans="1:10" x14ac:dyDescent="0.3">
      <c r="A11492" t="s">
        <v>11288</v>
      </c>
      <c r="C11492" s="18">
        <v>392.00206719472652</v>
      </c>
      <c r="D11492" s="1"/>
      <c r="E11492" s="1">
        <v>3</v>
      </c>
      <c r="F11492" s="1">
        <v>1</v>
      </c>
      <c r="G11492" s="1">
        <v>0</v>
      </c>
      <c r="H11492" s="1">
        <v>2</v>
      </c>
      <c r="I11492" s="15">
        <v>0.33333333333333331</v>
      </c>
      <c r="J11492">
        <f t="shared" si="179"/>
        <v>40</v>
      </c>
    </row>
    <row r="11493" spans="1:10" x14ac:dyDescent="0.3">
      <c r="A11493" t="s">
        <v>11289</v>
      </c>
      <c r="C11493" s="18">
        <v>392.0012258794921</v>
      </c>
      <c r="D11493" s="1"/>
      <c r="E11493" s="1">
        <v>3</v>
      </c>
      <c r="F11493" s="1">
        <v>1</v>
      </c>
      <c r="G11493" s="1">
        <v>0</v>
      </c>
      <c r="H11493" s="1">
        <v>2</v>
      </c>
      <c r="I11493" s="15">
        <v>0.33333333333333331</v>
      </c>
      <c r="J11493">
        <f t="shared" si="179"/>
        <v>40</v>
      </c>
    </row>
    <row r="11494" spans="1:10" x14ac:dyDescent="0.3">
      <c r="A11494" t="s">
        <v>11290</v>
      </c>
      <c r="C11494" s="18">
        <v>391.99706397827362</v>
      </c>
      <c r="D11494" s="1"/>
      <c r="E11494" s="1">
        <v>12</v>
      </c>
      <c r="F11494" s="1">
        <v>5</v>
      </c>
      <c r="G11494" s="1">
        <v>1</v>
      </c>
      <c r="H11494" s="1">
        <v>6</v>
      </c>
      <c r="I11494" s="15">
        <v>0.45833333333333331</v>
      </c>
      <c r="J11494">
        <f t="shared" si="179"/>
        <v>40</v>
      </c>
    </row>
    <row r="11495" spans="1:10" x14ac:dyDescent="0.3">
      <c r="A11495" t="s">
        <v>11291</v>
      </c>
      <c r="C11495" s="18">
        <v>391.99566375914037</v>
      </c>
      <c r="D11495" s="1"/>
      <c r="E11495" s="1">
        <v>5</v>
      </c>
      <c r="F11495" s="1">
        <v>2</v>
      </c>
      <c r="G11495" s="1">
        <v>0</v>
      </c>
      <c r="H11495" s="1">
        <v>3</v>
      </c>
      <c r="I11495" s="15">
        <v>0.4</v>
      </c>
      <c r="J11495">
        <f t="shared" si="179"/>
        <v>40</v>
      </c>
    </row>
    <row r="11496" spans="1:10" x14ac:dyDescent="0.3">
      <c r="A11496" t="s">
        <v>11294</v>
      </c>
      <c r="C11496" s="18">
        <v>391.99364789252934</v>
      </c>
      <c r="D11496" s="1"/>
      <c r="E11496" s="1">
        <v>5</v>
      </c>
      <c r="F11496" s="1">
        <v>2</v>
      </c>
      <c r="G11496" s="1">
        <v>0</v>
      </c>
      <c r="H11496" s="1">
        <v>3</v>
      </c>
      <c r="I11496" s="15">
        <v>0.4</v>
      </c>
      <c r="J11496">
        <f t="shared" si="179"/>
        <v>40</v>
      </c>
    </row>
    <row r="11497" spans="1:10" x14ac:dyDescent="0.3">
      <c r="A11497" t="s">
        <v>11295</v>
      </c>
      <c r="C11497" s="18">
        <v>391.98980815212838</v>
      </c>
      <c r="D11497" s="1"/>
      <c r="E11497" s="1">
        <v>51</v>
      </c>
      <c r="F11497" s="1">
        <v>22</v>
      </c>
      <c r="G11497" s="1">
        <v>3</v>
      </c>
      <c r="H11497" s="1">
        <v>26</v>
      </c>
      <c r="I11497" s="15">
        <v>0.46078431372549017</v>
      </c>
      <c r="J11497">
        <f t="shared" si="179"/>
        <v>20</v>
      </c>
    </row>
    <row r="11498" spans="1:10" x14ac:dyDescent="0.3">
      <c r="A11498" t="s">
        <v>11296</v>
      </c>
      <c r="C11498" s="18">
        <v>391.98526745551248</v>
      </c>
      <c r="D11498" s="1"/>
      <c r="E11498" s="1">
        <v>5</v>
      </c>
      <c r="F11498" s="1">
        <v>2</v>
      </c>
      <c r="G11498" s="1">
        <v>0</v>
      </c>
      <c r="H11498" s="1">
        <v>3</v>
      </c>
      <c r="I11498" s="15">
        <v>0.4</v>
      </c>
      <c r="J11498">
        <f t="shared" si="179"/>
        <v>40</v>
      </c>
    </row>
    <row r="11499" spans="1:10" x14ac:dyDescent="0.3">
      <c r="A11499" t="s">
        <v>11297</v>
      </c>
      <c r="C11499" s="18">
        <v>391.98494805315858</v>
      </c>
      <c r="D11499" s="1"/>
      <c r="E11499" s="1">
        <v>4</v>
      </c>
      <c r="F11499" s="1">
        <v>1</v>
      </c>
      <c r="G11499" s="1">
        <v>1</v>
      </c>
      <c r="H11499" s="1">
        <v>2</v>
      </c>
      <c r="I11499" s="15">
        <v>0.375</v>
      </c>
      <c r="J11499">
        <f t="shared" si="179"/>
        <v>40</v>
      </c>
    </row>
    <row r="11500" spans="1:10" x14ac:dyDescent="0.3">
      <c r="A11500" t="s">
        <v>11298</v>
      </c>
      <c r="C11500" s="18">
        <v>391.98289562705151</v>
      </c>
      <c r="D11500" s="1"/>
      <c r="E11500" s="1">
        <v>3</v>
      </c>
      <c r="F11500" s="1">
        <v>1</v>
      </c>
      <c r="G11500" s="1">
        <v>0</v>
      </c>
      <c r="H11500" s="1">
        <v>2</v>
      </c>
      <c r="I11500" s="15">
        <v>0.33333333333333331</v>
      </c>
      <c r="J11500">
        <f t="shared" si="179"/>
        <v>40</v>
      </c>
    </row>
    <row r="11501" spans="1:10" x14ac:dyDescent="0.3">
      <c r="A11501" t="s">
        <v>11300</v>
      </c>
      <c r="C11501" s="18">
        <v>391.97147394306319</v>
      </c>
      <c r="D11501" s="1"/>
      <c r="E11501" s="1">
        <v>3</v>
      </c>
      <c r="F11501" s="1">
        <v>1</v>
      </c>
      <c r="G11501" s="1">
        <v>0</v>
      </c>
      <c r="H11501" s="1">
        <v>2</v>
      </c>
      <c r="I11501" s="15">
        <v>0.33333333333333331</v>
      </c>
      <c r="J11501">
        <f t="shared" si="179"/>
        <v>40</v>
      </c>
    </row>
    <row r="11502" spans="1:10" x14ac:dyDescent="0.3">
      <c r="A11502" t="s">
        <v>11301</v>
      </c>
      <c r="C11502" s="18">
        <v>391.97126397504775</v>
      </c>
      <c r="D11502" s="1"/>
      <c r="E11502" s="1">
        <v>13</v>
      </c>
      <c r="F11502" s="1">
        <v>6</v>
      </c>
      <c r="G11502" s="1">
        <v>0</v>
      </c>
      <c r="H11502" s="1">
        <v>7</v>
      </c>
      <c r="I11502" s="15">
        <v>0.46153846153846156</v>
      </c>
      <c r="J11502">
        <f t="shared" si="179"/>
        <v>40</v>
      </c>
    </row>
    <row r="11503" spans="1:10" x14ac:dyDescent="0.3">
      <c r="A11503" t="s">
        <v>11302</v>
      </c>
      <c r="C11503" s="18">
        <v>396.72043977455428</v>
      </c>
      <c r="D11503" s="1"/>
      <c r="E11503" s="1">
        <v>40</v>
      </c>
      <c r="F11503" s="1">
        <v>19</v>
      </c>
      <c r="G11503" s="1">
        <v>1</v>
      </c>
      <c r="H11503" s="1">
        <v>20</v>
      </c>
      <c r="I11503" s="15">
        <v>0.48749999999999999</v>
      </c>
      <c r="J11503">
        <f t="shared" si="179"/>
        <v>20</v>
      </c>
    </row>
    <row r="11504" spans="1:10" x14ac:dyDescent="0.3">
      <c r="A11504" t="s">
        <v>11303</v>
      </c>
      <c r="C11504" s="18">
        <v>391.96868120285836</v>
      </c>
      <c r="D11504" s="1"/>
      <c r="E11504" s="1">
        <v>3</v>
      </c>
      <c r="F11504" s="1">
        <v>1</v>
      </c>
      <c r="G11504" s="1">
        <v>0</v>
      </c>
      <c r="H11504" s="1">
        <v>2</v>
      </c>
      <c r="I11504" s="15">
        <v>0.33333333333333331</v>
      </c>
      <c r="J11504">
        <f t="shared" si="179"/>
        <v>40</v>
      </c>
    </row>
    <row r="11505" spans="1:10" x14ac:dyDescent="0.3">
      <c r="A11505" t="s">
        <v>11304</v>
      </c>
      <c r="C11505" s="18">
        <v>391.96587522724803</v>
      </c>
      <c r="D11505" s="1"/>
      <c r="E11505" s="1">
        <v>1</v>
      </c>
      <c r="F11505" s="1">
        <v>0</v>
      </c>
      <c r="G11505" s="1">
        <v>0</v>
      </c>
      <c r="H11505" s="1">
        <v>1</v>
      </c>
      <c r="I11505" s="15">
        <v>0</v>
      </c>
      <c r="J11505">
        <f t="shared" si="179"/>
        <v>40</v>
      </c>
    </row>
    <row r="11506" spans="1:10" x14ac:dyDescent="0.3">
      <c r="A11506" t="s">
        <v>11305</v>
      </c>
      <c r="C11506" s="18">
        <v>391.96401891104563</v>
      </c>
      <c r="D11506" s="1"/>
      <c r="E11506" s="1">
        <v>5</v>
      </c>
      <c r="F11506" s="1">
        <v>2</v>
      </c>
      <c r="G11506" s="1">
        <v>0</v>
      </c>
      <c r="H11506" s="1">
        <v>3</v>
      </c>
      <c r="I11506" s="15">
        <v>0.4</v>
      </c>
      <c r="J11506">
        <f t="shared" si="179"/>
        <v>40</v>
      </c>
    </row>
    <row r="11507" spans="1:10" x14ac:dyDescent="0.3">
      <c r="A11507" t="s">
        <v>11306</v>
      </c>
      <c r="C11507" s="18">
        <v>391.96091307868539</v>
      </c>
      <c r="D11507" s="1"/>
      <c r="E11507" s="1">
        <v>5</v>
      </c>
      <c r="F11507" s="1">
        <v>2</v>
      </c>
      <c r="G11507" s="1">
        <v>0</v>
      </c>
      <c r="H11507" s="1">
        <v>3</v>
      </c>
      <c r="I11507" s="15">
        <v>0.4</v>
      </c>
      <c r="J11507">
        <f t="shared" si="179"/>
        <v>40</v>
      </c>
    </row>
    <row r="11508" spans="1:10" x14ac:dyDescent="0.3">
      <c r="A11508" s="21" t="s">
        <v>11307</v>
      </c>
      <c r="C11508" s="18">
        <v>391.96017976079992</v>
      </c>
      <c r="D11508" s="1"/>
      <c r="E11508" s="1">
        <v>1</v>
      </c>
      <c r="F11508" s="1">
        <v>0</v>
      </c>
      <c r="G11508" s="1">
        <v>0</v>
      </c>
      <c r="H11508" s="1">
        <v>1</v>
      </c>
      <c r="I11508" s="15">
        <v>0</v>
      </c>
      <c r="J11508">
        <f t="shared" si="179"/>
        <v>40</v>
      </c>
    </row>
    <row r="11509" spans="1:10" x14ac:dyDescent="0.3">
      <c r="A11509" t="s">
        <v>11308</v>
      </c>
      <c r="C11509" s="18">
        <v>391.95979923689191</v>
      </c>
      <c r="D11509" s="1"/>
      <c r="E11509" s="1">
        <v>3</v>
      </c>
      <c r="F11509" s="1">
        <v>1</v>
      </c>
      <c r="G11509" s="1">
        <v>0</v>
      </c>
      <c r="H11509" s="1">
        <v>2</v>
      </c>
      <c r="I11509" s="15">
        <v>0.33333333333333331</v>
      </c>
      <c r="J11509">
        <f t="shared" si="179"/>
        <v>40</v>
      </c>
    </row>
    <row r="11510" spans="1:10" x14ac:dyDescent="0.3">
      <c r="A11510" t="s">
        <v>11309</v>
      </c>
      <c r="C11510" s="18">
        <v>391.95861209380524</v>
      </c>
      <c r="D11510" s="1"/>
      <c r="E11510" s="1">
        <v>11</v>
      </c>
      <c r="F11510" s="1">
        <v>4</v>
      </c>
      <c r="G11510" s="1">
        <v>1</v>
      </c>
      <c r="H11510" s="1">
        <v>6</v>
      </c>
      <c r="I11510" s="15">
        <v>0.40909090909090912</v>
      </c>
      <c r="J11510">
        <f t="shared" si="179"/>
        <v>40</v>
      </c>
    </row>
    <row r="11511" spans="1:10" x14ac:dyDescent="0.3">
      <c r="A11511" t="s">
        <v>11310</v>
      </c>
      <c r="C11511" s="18">
        <v>391.95826471517552</v>
      </c>
      <c r="D11511" s="1"/>
      <c r="E11511" s="1">
        <v>6</v>
      </c>
      <c r="F11511" s="1">
        <v>3</v>
      </c>
      <c r="G11511" s="1">
        <v>0</v>
      </c>
      <c r="H11511" s="1">
        <v>3</v>
      </c>
      <c r="I11511" s="15">
        <v>0.5</v>
      </c>
      <c r="J11511">
        <f t="shared" si="179"/>
        <v>40</v>
      </c>
    </row>
    <row r="11512" spans="1:10" x14ac:dyDescent="0.3">
      <c r="A11512" t="s">
        <v>11311</v>
      </c>
      <c r="C11512" s="18">
        <v>391.9579487225933</v>
      </c>
      <c r="D11512" s="1"/>
      <c r="E11512" s="1">
        <v>5</v>
      </c>
      <c r="F11512" s="1">
        <v>2</v>
      </c>
      <c r="G11512" s="1">
        <v>0</v>
      </c>
      <c r="H11512" s="1">
        <v>3</v>
      </c>
      <c r="I11512" s="15">
        <v>0.4</v>
      </c>
      <c r="J11512">
        <f t="shared" si="179"/>
        <v>40</v>
      </c>
    </row>
    <row r="11513" spans="1:10" x14ac:dyDescent="0.3">
      <c r="A11513" t="s">
        <v>11312</v>
      </c>
      <c r="C11513" s="18">
        <v>391.95776469737132</v>
      </c>
      <c r="D11513" s="1"/>
      <c r="E11513" s="1">
        <v>3</v>
      </c>
      <c r="F11513" s="1">
        <v>1</v>
      </c>
      <c r="G11513" s="1">
        <v>0</v>
      </c>
      <c r="H11513" s="1">
        <v>2</v>
      </c>
      <c r="I11513" s="15">
        <v>0.33333333333333331</v>
      </c>
      <c r="J11513">
        <f t="shared" si="179"/>
        <v>40</v>
      </c>
    </row>
    <row r="11514" spans="1:10" x14ac:dyDescent="0.3">
      <c r="A11514" t="s">
        <v>11313</v>
      </c>
      <c r="C11514" s="18">
        <v>391.95680299115094</v>
      </c>
      <c r="D11514" s="1"/>
      <c r="E11514" s="1">
        <v>3</v>
      </c>
      <c r="F11514" s="1">
        <v>1</v>
      </c>
      <c r="G11514" s="1">
        <v>0</v>
      </c>
      <c r="H11514" s="1">
        <v>2</v>
      </c>
      <c r="I11514" s="15">
        <v>0.33333333333333331</v>
      </c>
      <c r="J11514">
        <f t="shared" si="179"/>
        <v>40</v>
      </c>
    </row>
    <row r="11515" spans="1:10" x14ac:dyDescent="0.3">
      <c r="A11515" t="s">
        <v>11314</v>
      </c>
      <c r="C11515" s="18">
        <v>391.95333726971182</v>
      </c>
      <c r="D11515" s="1"/>
      <c r="E11515" s="1">
        <v>3</v>
      </c>
      <c r="F11515" s="1">
        <v>1</v>
      </c>
      <c r="G11515" s="1">
        <v>0</v>
      </c>
      <c r="H11515" s="1">
        <v>2</v>
      </c>
      <c r="I11515" s="15">
        <v>0.33333333333333331</v>
      </c>
      <c r="J11515">
        <f t="shared" si="179"/>
        <v>40</v>
      </c>
    </row>
    <row r="11516" spans="1:10" x14ac:dyDescent="0.3">
      <c r="A11516" t="s">
        <v>11315</v>
      </c>
      <c r="C11516" s="18">
        <v>391.95220760549853</v>
      </c>
      <c r="D11516" s="1"/>
      <c r="E11516" s="1">
        <v>9</v>
      </c>
      <c r="F11516" s="1">
        <v>5</v>
      </c>
      <c r="G11516" s="1">
        <v>0</v>
      </c>
      <c r="H11516" s="1">
        <v>4</v>
      </c>
      <c r="I11516" s="15">
        <v>0.55555555555555558</v>
      </c>
      <c r="J11516">
        <f t="shared" si="179"/>
        <v>40</v>
      </c>
    </row>
    <row r="11517" spans="1:10" x14ac:dyDescent="0.3">
      <c r="A11517" t="s">
        <v>11316</v>
      </c>
      <c r="C11517" s="18">
        <v>391.9517513894574</v>
      </c>
      <c r="D11517" s="1"/>
      <c r="E11517" s="1">
        <v>5</v>
      </c>
      <c r="F11517" s="1">
        <v>2</v>
      </c>
      <c r="G11517" s="1">
        <v>0</v>
      </c>
      <c r="H11517" s="1">
        <v>3</v>
      </c>
      <c r="I11517" s="15">
        <v>0.4</v>
      </c>
      <c r="J11517">
        <f t="shared" si="179"/>
        <v>40</v>
      </c>
    </row>
    <row r="11518" spans="1:10" x14ac:dyDescent="0.3">
      <c r="A11518" t="s">
        <v>11317</v>
      </c>
      <c r="C11518" s="18">
        <v>391.94958680929329</v>
      </c>
      <c r="D11518" s="1"/>
      <c r="E11518" s="1">
        <v>1</v>
      </c>
      <c r="F11518" s="1">
        <v>0</v>
      </c>
      <c r="G11518" s="1">
        <v>0</v>
      </c>
      <c r="H11518" s="1">
        <v>1</v>
      </c>
      <c r="I11518" s="15">
        <v>0</v>
      </c>
      <c r="J11518">
        <f t="shared" si="179"/>
        <v>40</v>
      </c>
    </row>
    <row r="11519" spans="1:10" x14ac:dyDescent="0.3">
      <c r="A11519" t="s">
        <v>15098</v>
      </c>
      <c r="C11519" s="18">
        <v>391.94161888654872</v>
      </c>
      <c r="D11519" s="1"/>
      <c r="E11519" s="1">
        <v>70</v>
      </c>
      <c r="F11519" s="1">
        <v>29</v>
      </c>
      <c r="G11519" s="1">
        <v>1</v>
      </c>
      <c r="H11519" s="1">
        <v>40</v>
      </c>
      <c r="I11519" s="15">
        <v>0.42142857142857143</v>
      </c>
      <c r="J11519">
        <f t="shared" si="179"/>
        <v>20</v>
      </c>
    </row>
    <row r="11520" spans="1:10" x14ac:dyDescent="0.3">
      <c r="A11520" t="s">
        <v>11318</v>
      </c>
      <c r="C11520" s="18">
        <v>391.93544098837208</v>
      </c>
      <c r="D11520" s="1"/>
      <c r="E11520" s="1">
        <v>3</v>
      </c>
      <c r="F11520" s="1">
        <v>1</v>
      </c>
      <c r="G11520" s="1">
        <v>0</v>
      </c>
      <c r="H11520" s="1">
        <v>2</v>
      </c>
      <c r="I11520" s="15">
        <v>0.33333333333333331</v>
      </c>
      <c r="J11520">
        <f t="shared" si="179"/>
        <v>40</v>
      </c>
    </row>
    <row r="11521" spans="1:10" x14ac:dyDescent="0.3">
      <c r="A11521" t="s">
        <v>11319</v>
      </c>
      <c r="C11521" s="18">
        <v>391.93332860654073</v>
      </c>
      <c r="D11521" s="1"/>
      <c r="E11521" s="1">
        <v>3</v>
      </c>
      <c r="F11521" s="1">
        <v>1</v>
      </c>
      <c r="G11521" s="1">
        <v>0</v>
      </c>
      <c r="H11521" s="1">
        <v>2</v>
      </c>
      <c r="I11521" s="15">
        <v>0.33333333333333331</v>
      </c>
      <c r="J11521">
        <f t="shared" si="179"/>
        <v>40</v>
      </c>
    </row>
    <row r="11522" spans="1:10" x14ac:dyDescent="0.3">
      <c r="A11522" t="s">
        <v>11320</v>
      </c>
      <c r="C11522" s="18">
        <v>391.92737607628698</v>
      </c>
      <c r="D11522" s="1"/>
      <c r="E11522" s="1">
        <v>44</v>
      </c>
      <c r="F11522" s="1">
        <v>21</v>
      </c>
      <c r="G11522" s="1">
        <v>2</v>
      </c>
      <c r="H11522" s="1">
        <v>21</v>
      </c>
      <c r="I11522" s="15">
        <v>0.5</v>
      </c>
      <c r="J11522">
        <f t="shared" si="179"/>
        <v>20</v>
      </c>
    </row>
    <row r="11523" spans="1:10" x14ac:dyDescent="0.3">
      <c r="A11523" t="s">
        <v>11321</v>
      </c>
      <c r="C11523" s="18">
        <v>391.92567106601234</v>
      </c>
      <c r="D11523" s="1"/>
      <c r="E11523" s="1">
        <v>3</v>
      </c>
      <c r="F11523" s="1">
        <v>1</v>
      </c>
      <c r="G11523" s="1">
        <v>0</v>
      </c>
      <c r="H11523" s="1">
        <v>2</v>
      </c>
      <c r="I11523" s="15">
        <v>0.33333333333333331</v>
      </c>
      <c r="J11523">
        <f t="shared" si="179"/>
        <v>40</v>
      </c>
    </row>
    <row r="11524" spans="1:10" x14ac:dyDescent="0.3">
      <c r="A11524" t="s">
        <v>11285</v>
      </c>
      <c r="C11524" s="18">
        <v>391.92156768585699</v>
      </c>
      <c r="D11524" s="1"/>
      <c r="E11524" s="1">
        <v>51</v>
      </c>
      <c r="F11524" s="1">
        <v>23</v>
      </c>
      <c r="G11524" s="1">
        <v>1</v>
      </c>
      <c r="H11524" s="1">
        <v>27</v>
      </c>
      <c r="I11524" s="15">
        <v>0.46078431372549017</v>
      </c>
      <c r="J11524">
        <f t="shared" ref="J11524:J11587" si="180">IF(E11524&lt;=30,40,20)</f>
        <v>20</v>
      </c>
    </row>
    <row r="11525" spans="1:10" x14ac:dyDescent="0.3">
      <c r="A11525" t="s">
        <v>11322</v>
      </c>
      <c r="C11525" s="18">
        <v>391.91121236616976</v>
      </c>
      <c r="D11525" s="1"/>
      <c r="E11525" s="1">
        <v>7</v>
      </c>
      <c r="F11525" s="1">
        <v>3</v>
      </c>
      <c r="G11525" s="1">
        <v>0</v>
      </c>
      <c r="H11525" s="1">
        <v>4</v>
      </c>
      <c r="I11525" s="15">
        <v>0.42857142857142855</v>
      </c>
      <c r="J11525">
        <f t="shared" si="180"/>
        <v>40</v>
      </c>
    </row>
    <row r="11526" spans="1:10" x14ac:dyDescent="0.3">
      <c r="A11526" t="s">
        <v>11323</v>
      </c>
      <c r="C11526" s="18">
        <v>391.90921622253927</v>
      </c>
      <c r="D11526" s="1"/>
      <c r="E11526" s="1">
        <v>5</v>
      </c>
      <c r="F11526" s="1">
        <v>2</v>
      </c>
      <c r="G11526" s="1">
        <v>0</v>
      </c>
      <c r="H11526" s="1">
        <v>3</v>
      </c>
      <c r="I11526" s="15">
        <v>0.4</v>
      </c>
      <c r="J11526">
        <f t="shared" si="180"/>
        <v>40</v>
      </c>
    </row>
    <row r="11527" spans="1:10" x14ac:dyDescent="0.3">
      <c r="A11527" t="s">
        <v>11326</v>
      </c>
      <c r="C11527" s="18">
        <v>391.90123228693159</v>
      </c>
      <c r="D11527" s="1"/>
      <c r="E11527" s="1">
        <v>2</v>
      </c>
      <c r="F11527" s="1">
        <v>1</v>
      </c>
      <c r="G11527" s="1">
        <v>0</v>
      </c>
      <c r="H11527" s="1">
        <v>1</v>
      </c>
      <c r="I11527" s="15">
        <v>0.5</v>
      </c>
      <c r="J11527">
        <f t="shared" si="180"/>
        <v>40</v>
      </c>
    </row>
    <row r="11528" spans="1:10" x14ac:dyDescent="0.3">
      <c r="A11528" t="s">
        <v>11327</v>
      </c>
      <c r="C11528" s="18">
        <v>391.90036389624549</v>
      </c>
      <c r="D11528" s="1"/>
      <c r="E11528" s="1">
        <v>6</v>
      </c>
      <c r="F11528" s="1">
        <v>3</v>
      </c>
      <c r="G11528" s="1">
        <v>0</v>
      </c>
      <c r="H11528" s="1">
        <v>3</v>
      </c>
      <c r="I11528" s="15">
        <v>0.5</v>
      </c>
      <c r="J11528">
        <f t="shared" si="180"/>
        <v>40</v>
      </c>
    </row>
    <row r="11529" spans="1:10" x14ac:dyDescent="0.3">
      <c r="A11529" t="s">
        <v>11485</v>
      </c>
      <c r="C11529" s="18">
        <v>391.89601442653264</v>
      </c>
      <c r="D11529" s="1"/>
      <c r="E11529" s="1">
        <v>5</v>
      </c>
      <c r="F11529" s="1">
        <v>2</v>
      </c>
      <c r="G11529" s="1">
        <v>0</v>
      </c>
      <c r="H11529" s="1">
        <v>3</v>
      </c>
      <c r="I11529" s="15">
        <v>0.4</v>
      </c>
      <c r="J11529">
        <f t="shared" si="180"/>
        <v>40</v>
      </c>
    </row>
    <row r="11530" spans="1:10" x14ac:dyDescent="0.3">
      <c r="A11530" t="s">
        <v>11427</v>
      </c>
      <c r="C11530" s="18">
        <v>391.89326146127439</v>
      </c>
      <c r="D11530" s="1"/>
      <c r="E11530" s="1">
        <v>3</v>
      </c>
      <c r="F11530" s="1">
        <v>1</v>
      </c>
      <c r="G11530" s="1">
        <v>0</v>
      </c>
      <c r="H11530" s="1">
        <v>2</v>
      </c>
      <c r="I11530" s="15">
        <v>0.33333333333333331</v>
      </c>
      <c r="J11530">
        <f t="shared" si="180"/>
        <v>40</v>
      </c>
    </row>
    <row r="11531" spans="1:10" x14ac:dyDescent="0.3">
      <c r="A11531" t="s">
        <v>11331</v>
      </c>
      <c r="C11531" s="18">
        <v>391.89077914863122</v>
      </c>
      <c r="D11531" s="1"/>
      <c r="E11531" s="1">
        <v>3</v>
      </c>
      <c r="F11531" s="1">
        <v>1</v>
      </c>
      <c r="G11531" s="1">
        <v>0</v>
      </c>
      <c r="H11531" s="1">
        <v>2</v>
      </c>
      <c r="I11531" s="15">
        <v>0.33333333333333331</v>
      </c>
      <c r="J11531">
        <f t="shared" si="180"/>
        <v>40</v>
      </c>
    </row>
    <row r="11532" spans="1:10" x14ac:dyDescent="0.3">
      <c r="A11532" t="s">
        <v>11332</v>
      </c>
      <c r="C11532" s="18">
        <v>391.88827940857016</v>
      </c>
      <c r="D11532" s="1"/>
      <c r="E11532" s="1">
        <v>3</v>
      </c>
      <c r="F11532" s="1">
        <v>1</v>
      </c>
      <c r="G11532" s="1">
        <v>0</v>
      </c>
      <c r="H11532" s="1">
        <v>2</v>
      </c>
      <c r="I11532" s="15">
        <v>0.33333333333333331</v>
      </c>
      <c r="J11532">
        <f t="shared" si="180"/>
        <v>40</v>
      </c>
    </row>
    <row r="11533" spans="1:10" x14ac:dyDescent="0.3">
      <c r="A11533" t="s">
        <v>11333</v>
      </c>
      <c r="C11533" s="18">
        <v>391.88802109407601</v>
      </c>
      <c r="D11533" s="1"/>
      <c r="E11533" s="1">
        <v>3</v>
      </c>
      <c r="F11533" s="1">
        <v>1</v>
      </c>
      <c r="G11533" s="1">
        <v>0</v>
      </c>
      <c r="H11533" s="1">
        <v>2</v>
      </c>
      <c r="I11533" s="15">
        <v>0.33333333333333331</v>
      </c>
      <c r="J11533">
        <f t="shared" si="180"/>
        <v>40</v>
      </c>
    </row>
    <row r="11534" spans="1:10" x14ac:dyDescent="0.3">
      <c r="A11534" t="s">
        <v>11334</v>
      </c>
      <c r="C11534" s="18">
        <v>391.88245501703233</v>
      </c>
      <c r="D11534" s="1"/>
      <c r="E11534" s="1">
        <v>36</v>
      </c>
      <c r="F11534" s="1">
        <v>18</v>
      </c>
      <c r="G11534" s="1">
        <v>0</v>
      </c>
      <c r="H11534" s="1">
        <v>18</v>
      </c>
      <c r="I11534" s="15">
        <v>0.5</v>
      </c>
      <c r="J11534">
        <f t="shared" si="180"/>
        <v>20</v>
      </c>
    </row>
    <row r="11535" spans="1:10" x14ac:dyDescent="0.3">
      <c r="A11535" t="s">
        <v>14157</v>
      </c>
      <c r="C11535" s="18">
        <v>391.88002871819947</v>
      </c>
      <c r="D11535" s="1"/>
      <c r="E11535" s="1">
        <v>3</v>
      </c>
      <c r="F11535" s="1">
        <v>1</v>
      </c>
      <c r="G11535" s="1">
        <v>0</v>
      </c>
      <c r="H11535" s="1">
        <v>2</v>
      </c>
      <c r="I11535" s="15">
        <v>0.33333333333333331</v>
      </c>
      <c r="J11535">
        <f t="shared" si="180"/>
        <v>40</v>
      </c>
    </row>
    <row r="11536" spans="1:10" x14ac:dyDescent="0.3">
      <c r="A11536" t="s">
        <v>11335</v>
      </c>
      <c r="C11536" s="18">
        <v>391.88002728149092</v>
      </c>
      <c r="D11536" s="1"/>
      <c r="E11536" s="1">
        <v>3</v>
      </c>
      <c r="F11536" s="1">
        <v>1</v>
      </c>
      <c r="G11536" s="1">
        <v>0</v>
      </c>
      <c r="H11536" s="1">
        <v>2</v>
      </c>
      <c r="I11536" s="15">
        <v>0.33333333333333331</v>
      </c>
      <c r="J11536">
        <f t="shared" si="180"/>
        <v>40</v>
      </c>
    </row>
    <row r="11537" spans="1:10" x14ac:dyDescent="0.3">
      <c r="A11537" t="s">
        <v>11336</v>
      </c>
      <c r="C11537" s="18">
        <v>391.87876391574878</v>
      </c>
      <c r="D11537" s="1"/>
      <c r="E11537" s="1">
        <v>9</v>
      </c>
      <c r="F11537" s="1">
        <v>4</v>
      </c>
      <c r="G11537" s="1">
        <v>0</v>
      </c>
      <c r="H11537" s="1">
        <v>5</v>
      </c>
      <c r="I11537" s="15">
        <v>0.44444444444444442</v>
      </c>
      <c r="J11537">
        <f t="shared" si="180"/>
        <v>40</v>
      </c>
    </row>
    <row r="11538" spans="1:10" x14ac:dyDescent="0.3">
      <c r="A11538" t="s">
        <v>11337</v>
      </c>
      <c r="C11538" s="18">
        <v>391.87860648852518</v>
      </c>
      <c r="D11538" s="1"/>
      <c r="E11538" s="1">
        <v>3</v>
      </c>
      <c r="F11538" s="1">
        <v>1</v>
      </c>
      <c r="G11538" s="1">
        <v>0</v>
      </c>
      <c r="H11538" s="1">
        <v>2</v>
      </c>
      <c r="I11538" s="15">
        <v>0.33333333333333331</v>
      </c>
      <c r="J11538">
        <f t="shared" si="180"/>
        <v>40</v>
      </c>
    </row>
    <row r="11539" spans="1:10" x14ac:dyDescent="0.3">
      <c r="A11539" t="s">
        <v>11329</v>
      </c>
      <c r="C11539" s="18">
        <v>391.87823470587642</v>
      </c>
      <c r="D11539" s="1"/>
      <c r="E11539" s="1">
        <v>3</v>
      </c>
      <c r="F11539" s="1">
        <v>1</v>
      </c>
      <c r="G11539" s="1">
        <v>0</v>
      </c>
      <c r="H11539" s="1">
        <v>2</v>
      </c>
      <c r="I11539" s="15">
        <v>0.33333333333333331</v>
      </c>
      <c r="J11539">
        <f t="shared" si="180"/>
        <v>40</v>
      </c>
    </row>
    <row r="11540" spans="1:10" x14ac:dyDescent="0.3">
      <c r="A11540" t="s">
        <v>11338</v>
      </c>
      <c r="C11540" s="18">
        <v>391.87603134909233</v>
      </c>
      <c r="D11540" s="1"/>
      <c r="E11540" s="1">
        <v>5</v>
      </c>
      <c r="F11540" s="1">
        <v>2</v>
      </c>
      <c r="G11540" s="1">
        <v>0</v>
      </c>
      <c r="H11540" s="1">
        <v>3</v>
      </c>
      <c r="I11540" s="15">
        <v>0.4</v>
      </c>
      <c r="J11540">
        <f t="shared" si="180"/>
        <v>40</v>
      </c>
    </row>
    <row r="11541" spans="1:10" x14ac:dyDescent="0.3">
      <c r="A11541" t="s">
        <v>11340</v>
      </c>
      <c r="C11541" s="18">
        <v>391.87009096489555</v>
      </c>
      <c r="D11541" s="1"/>
      <c r="E11541" s="1">
        <v>5</v>
      </c>
      <c r="F11541" s="1">
        <v>2</v>
      </c>
      <c r="G11541" s="1">
        <v>0</v>
      </c>
      <c r="H11541" s="1">
        <v>3</v>
      </c>
      <c r="I11541" s="15">
        <v>0.4</v>
      </c>
      <c r="J11541">
        <f t="shared" si="180"/>
        <v>40</v>
      </c>
    </row>
    <row r="11542" spans="1:10" x14ac:dyDescent="0.3">
      <c r="A11542" t="s">
        <v>11341</v>
      </c>
      <c r="C11542" s="18">
        <v>391.86815647260931</v>
      </c>
      <c r="D11542" s="1"/>
      <c r="E11542" s="1">
        <v>3</v>
      </c>
      <c r="F11542" s="1">
        <v>1</v>
      </c>
      <c r="G11542" s="1">
        <v>0</v>
      </c>
      <c r="H11542" s="1">
        <v>2</v>
      </c>
      <c r="I11542" s="15">
        <v>0.33333333333333331</v>
      </c>
      <c r="J11542">
        <f t="shared" si="180"/>
        <v>40</v>
      </c>
    </row>
    <row r="11543" spans="1:10" x14ac:dyDescent="0.3">
      <c r="A11543" t="s">
        <v>11342</v>
      </c>
      <c r="C11543" s="18">
        <v>391.86225964744261</v>
      </c>
      <c r="D11543" s="1"/>
      <c r="E11543" s="1">
        <v>5</v>
      </c>
      <c r="F11543" s="1">
        <v>2</v>
      </c>
      <c r="G11543" s="1">
        <v>0</v>
      </c>
      <c r="H11543" s="1">
        <v>3</v>
      </c>
      <c r="I11543" s="15">
        <v>0.4</v>
      </c>
      <c r="J11543">
        <f t="shared" si="180"/>
        <v>40</v>
      </c>
    </row>
    <row r="11544" spans="1:10" x14ac:dyDescent="0.3">
      <c r="A11544" t="s">
        <v>11343</v>
      </c>
      <c r="C11544" s="18">
        <v>391.85760314271511</v>
      </c>
      <c r="D11544" s="1"/>
      <c r="E11544" s="1">
        <v>3</v>
      </c>
      <c r="F11544" s="1">
        <v>1</v>
      </c>
      <c r="G11544" s="1">
        <v>0</v>
      </c>
      <c r="H11544" s="1">
        <v>2</v>
      </c>
      <c r="I11544" s="15">
        <v>0.33333333333333331</v>
      </c>
      <c r="J11544">
        <f t="shared" si="180"/>
        <v>40</v>
      </c>
    </row>
    <row r="11545" spans="1:10" x14ac:dyDescent="0.3">
      <c r="A11545" t="s">
        <v>11345</v>
      </c>
      <c r="C11545" s="18">
        <v>391.85251429656779</v>
      </c>
      <c r="D11545" s="1"/>
      <c r="E11545" s="1">
        <v>3</v>
      </c>
      <c r="F11545" s="1">
        <v>1</v>
      </c>
      <c r="G11545" s="1">
        <v>0</v>
      </c>
      <c r="H11545" s="1">
        <v>2</v>
      </c>
      <c r="I11545" s="15">
        <v>0.33333333333333331</v>
      </c>
      <c r="J11545">
        <f t="shared" si="180"/>
        <v>40</v>
      </c>
    </row>
    <row r="11546" spans="1:10" x14ac:dyDescent="0.3">
      <c r="A11546" t="s">
        <v>11346</v>
      </c>
      <c r="C11546" s="18">
        <v>391.85102809115807</v>
      </c>
      <c r="D11546" s="1"/>
      <c r="E11546" s="1">
        <v>26</v>
      </c>
      <c r="F11546" s="1">
        <v>11</v>
      </c>
      <c r="G11546" s="1">
        <v>0</v>
      </c>
      <c r="H11546" s="1">
        <v>15</v>
      </c>
      <c r="I11546" s="15">
        <v>0.42307692307692307</v>
      </c>
      <c r="J11546">
        <f t="shared" si="180"/>
        <v>40</v>
      </c>
    </row>
    <row r="11547" spans="1:10" x14ac:dyDescent="0.3">
      <c r="A11547" t="s">
        <v>11151</v>
      </c>
      <c r="C11547" s="18">
        <v>391.84952446316112</v>
      </c>
      <c r="D11547" s="1"/>
      <c r="E11547" s="1">
        <v>8</v>
      </c>
      <c r="F11547" s="1">
        <v>4</v>
      </c>
      <c r="G11547" s="1">
        <v>0</v>
      </c>
      <c r="H11547" s="1">
        <v>4</v>
      </c>
      <c r="I11547" s="15">
        <v>0.5</v>
      </c>
      <c r="J11547">
        <f t="shared" si="180"/>
        <v>40</v>
      </c>
    </row>
    <row r="11548" spans="1:10" x14ac:dyDescent="0.3">
      <c r="A11548" t="s">
        <v>11344</v>
      </c>
      <c r="C11548" s="18">
        <v>391.84433323061103</v>
      </c>
      <c r="D11548" s="1"/>
      <c r="E11548" s="1">
        <v>3</v>
      </c>
      <c r="F11548" s="1">
        <v>1</v>
      </c>
      <c r="G11548" s="1">
        <v>0</v>
      </c>
      <c r="H11548" s="1">
        <v>2</v>
      </c>
      <c r="I11548" s="15">
        <v>0.33333333333333331</v>
      </c>
      <c r="J11548">
        <f t="shared" si="180"/>
        <v>40</v>
      </c>
    </row>
    <row r="11549" spans="1:10" x14ac:dyDescent="0.3">
      <c r="A11549" t="s">
        <v>11721</v>
      </c>
      <c r="C11549" s="18">
        <v>391.84420960355658</v>
      </c>
      <c r="D11549" s="1"/>
      <c r="E11549" s="1">
        <v>20</v>
      </c>
      <c r="F11549" s="1">
        <v>9</v>
      </c>
      <c r="G11549" s="1">
        <v>1</v>
      </c>
      <c r="H11549" s="1">
        <v>10</v>
      </c>
      <c r="I11549" s="15">
        <v>0.47499999999999998</v>
      </c>
      <c r="J11549">
        <f t="shared" si="180"/>
        <v>40</v>
      </c>
    </row>
    <row r="11550" spans="1:10" x14ac:dyDescent="0.3">
      <c r="A11550" t="s">
        <v>11347</v>
      </c>
      <c r="C11550" s="18">
        <v>391.84210369397033</v>
      </c>
      <c r="D11550" s="1"/>
      <c r="E11550" s="1">
        <v>3</v>
      </c>
      <c r="F11550" s="1">
        <v>1</v>
      </c>
      <c r="G11550" s="1">
        <v>0</v>
      </c>
      <c r="H11550" s="1">
        <v>2</v>
      </c>
      <c r="I11550" s="15">
        <v>0.33333333333333331</v>
      </c>
      <c r="J11550">
        <f t="shared" si="180"/>
        <v>40</v>
      </c>
    </row>
    <row r="11551" spans="1:10" x14ac:dyDescent="0.3">
      <c r="A11551" t="s">
        <v>11348</v>
      </c>
      <c r="C11551" s="18">
        <v>391.84113932797254</v>
      </c>
      <c r="D11551" s="1"/>
      <c r="E11551" s="1">
        <v>3</v>
      </c>
      <c r="F11551" s="1">
        <v>1</v>
      </c>
      <c r="G11551" s="1">
        <v>0</v>
      </c>
      <c r="H11551" s="1">
        <v>2</v>
      </c>
      <c r="I11551" s="15">
        <v>0.33333333333333331</v>
      </c>
      <c r="J11551">
        <f t="shared" si="180"/>
        <v>40</v>
      </c>
    </row>
    <row r="11552" spans="1:10" x14ac:dyDescent="0.3">
      <c r="A11552" t="s">
        <v>11349</v>
      </c>
      <c r="C11552" s="18">
        <v>391.84035615488108</v>
      </c>
      <c r="D11552" s="1"/>
      <c r="E11552" s="1">
        <v>8</v>
      </c>
      <c r="F11552" s="1">
        <v>4</v>
      </c>
      <c r="G11552" s="1">
        <v>0</v>
      </c>
      <c r="H11552" s="1">
        <v>4</v>
      </c>
      <c r="I11552" s="15">
        <v>0.5</v>
      </c>
      <c r="J11552">
        <f t="shared" si="180"/>
        <v>40</v>
      </c>
    </row>
    <row r="11553" spans="1:10" x14ac:dyDescent="0.3">
      <c r="A11553" t="s">
        <v>11351</v>
      </c>
      <c r="C11553" s="18">
        <v>391.83460810489163</v>
      </c>
      <c r="D11553" s="1"/>
      <c r="E11553" s="1">
        <v>10</v>
      </c>
      <c r="F11553" s="1">
        <v>4</v>
      </c>
      <c r="G11553" s="1">
        <v>0</v>
      </c>
      <c r="H11553" s="1">
        <v>6</v>
      </c>
      <c r="I11553" s="15">
        <v>0.4</v>
      </c>
      <c r="J11553">
        <f t="shared" si="180"/>
        <v>40</v>
      </c>
    </row>
    <row r="11554" spans="1:10" x14ac:dyDescent="0.3">
      <c r="A11554" t="s">
        <v>11330</v>
      </c>
      <c r="C11554" s="18">
        <v>391.83055261358834</v>
      </c>
      <c r="D11554" s="1"/>
      <c r="E11554" s="1">
        <v>9</v>
      </c>
      <c r="F11554" s="1">
        <v>4</v>
      </c>
      <c r="G11554" s="1">
        <v>0</v>
      </c>
      <c r="H11554" s="1">
        <v>5</v>
      </c>
      <c r="I11554" s="15">
        <v>0.44444444444444442</v>
      </c>
      <c r="J11554">
        <f t="shared" si="180"/>
        <v>40</v>
      </c>
    </row>
    <row r="11555" spans="1:10" x14ac:dyDescent="0.3">
      <c r="A11555" t="s">
        <v>11352</v>
      </c>
      <c r="C11555" s="18">
        <v>391.82978401311954</v>
      </c>
      <c r="D11555" s="1"/>
      <c r="E11555" s="1">
        <v>20</v>
      </c>
      <c r="F11555" s="1">
        <v>13</v>
      </c>
      <c r="G11555" s="1">
        <v>0</v>
      </c>
      <c r="H11555" s="1">
        <v>7</v>
      </c>
      <c r="I11555" s="15">
        <v>0.65</v>
      </c>
      <c r="J11555">
        <f t="shared" si="180"/>
        <v>40</v>
      </c>
    </row>
    <row r="11556" spans="1:10" x14ac:dyDescent="0.3">
      <c r="A11556" t="s">
        <v>11353</v>
      </c>
      <c r="C11556" s="18">
        <v>391.81997697116014</v>
      </c>
      <c r="D11556" s="1"/>
      <c r="E11556" s="1">
        <v>3</v>
      </c>
      <c r="F11556" s="1">
        <v>1</v>
      </c>
      <c r="G11556" s="1">
        <v>0</v>
      </c>
      <c r="H11556" s="1">
        <v>2</v>
      </c>
      <c r="I11556" s="15">
        <v>0.33333333333333331</v>
      </c>
      <c r="J11556">
        <f t="shared" si="180"/>
        <v>40</v>
      </c>
    </row>
    <row r="11557" spans="1:10" x14ac:dyDescent="0.3">
      <c r="A11557" t="s">
        <v>11354</v>
      </c>
      <c r="C11557" s="18">
        <v>391.81573947805219</v>
      </c>
      <c r="D11557" s="1"/>
      <c r="E11557" s="1">
        <v>5</v>
      </c>
      <c r="F11557" s="1">
        <v>2</v>
      </c>
      <c r="G11557" s="1">
        <v>0</v>
      </c>
      <c r="H11557" s="1">
        <v>3</v>
      </c>
      <c r="I11557" s="15">
        <v>0.4</v>
      </c>
      <c r="J11557">
        <f t="shared" si="180"/>
        <v>40</v>
      </c>
    </row>
    <row r="11558" spans="1:10" x14ac:dyDescent="0.3">
      <c r="A11558" t="s">
        <v>11355</v>
      </c>
      <c r="C11558" s="18">
        <v>391.81458192133425</v>
      </c>
      <c r="D11558" s="1"/>
      <c r="E11558" s="1">
        <v>3</v>
      </c>
      <c r="F11558" s="1">
        <v>1</v>
      </c>
      <c r="G11558" s="1">
        <v>0</v>
      </c>
      <c r="H11558" s="1">
        <v>2</v>
      </c>
      <c r="I11558" s="15">
        <v>0.33333333333333331</v>
      </c>
      <c r="J11558">
        <f t="shared" si="180"/>
        <v>40</v>
      </c>
    </row>
    <row r="11559" spans="1:10" x14ac:dyDescent="0.3">
      <c r="A11559" t="s">
        <v>11356</v>
      </c>
      <c r="C11559" s="18">
        <v>391.81070877427663</v>
      </c>
      <c r="D11559" s="1"/>
      <c r="E11559" s="1">
        <v>7</v>
      </c>
      <c r="F11559" s="1">
        <v>3</v>
      </c>
      <c r="G11559" s="1">
        <v>0</v>
      </c>
      <c r="H11559" s="1">
        <v>4</v>
      </c>
      <c r="I11559" s="15">
        <v>0.42857142857142855</v>
      </c>
      <c r="J11559">
        <f t="shared" si="180"/>
        <v>40</v>
      </c>
    </row>
    <row r="11560" spans="1:10" x14ac:dyDescent="0.3">
      <c r="A11560" s="21" t="s">
        <v>11357</v>
      </c>
      <c r="C11560" s="18">
        <v>391.81009185959385</v>
      </c>
      <c r="D11560" s="1"/>
      <c r="E11560" s="1">
        <v>10</v>
      </c>
      <c r="F11560" s="1">
        <v>6</v>
      </c>
      <c r="G11560" s="1">
        <v>0</v>
      </c>
      <c r="H11560" s="1">
        <v>4</v>
      </c>
      <c r="I11560" s="15">
        <v>0.6</v>
      </c>
      <c r="J11560">
        <f t="shared" si="180"/>
        <v>40</v>
      </c>
    </row>
    <row r="11561" spans="1:10" x14ac:dyDescent="0.3">
      <c r="A11561" t="s">
        <v>11359</v>
      </c>
      <c r="C11561" s="18">
        <v>391.80660809362462</v>
      </c>
      <c r="D11561" s="1"/>
      <c r="E11561" s="1">
        <v>3</v>
      </c>
      <c r="F11561" s="1">
        <v>1</v>
      </c>
      <c r="G11561" s="1">
        <v>0</v>
      </c>
      <c r="H11561" s="1">
        <v>2</v>
      </c>
      <c r="I11561" s="15">
        <v>0.33333333333333331</v>
      </c>
      <c r="J11561">
        <f t="shared" si="180"/>
        <v>40</v>
      </c>
    </row>
    <row r="11562" spans="1:10" x14ac:dyDescent="0.3">
      <c r="A11562" t="s">
        <v>11360</v>
      </c>
      <c r="C11562" s="18">
        <v>391.80576348083957</v>
      </c>
      <c r="D11562" s="1"/>
      <c r="E11562" s="1">
        <v>12</v>
      </c>
      <c r="F11562" s="1">
        <v>5</v>
      </c>
      <c r="G11562" s="1">
        <v>0</v>
      </c>
      <c r="H11562" s="1">
        <v>7</v>
      </c>
      <c r="I11562" s="15">
        <v>0.41666666666666669</v>
      </c>
      <c r="J11562">
        <f t="shared" si="180"/>
        <v>40</v>
      </c>
    </row>
    <row r="11563" spans="1:10" x14ac:dyDescent="0.3">
      <c r="A11563" t="s">
        <v>11361</v>
      </c>
      <c r="C11563" s="18">
        <v>391.80532620538804</v>
      </c>
      <c r="D11563" s="1"/>
      <c r="E11563" s="1">
        <v>5</v>
      </c>
      <c r="F11563" s="1">
        <v>2</v>
      </c>
      <c r="G11563" s="1">
        <v>0</v>
      </c>
      <c r="H11563" s="1">
        <v>3</v>
      </c>
      <c r="I11563" s="15">
        <v>0.4</v>
      </c>
      <c r="J11563">
        <f t="shared" si="180"/>
        <v>40</v>
      </c>
    </row>
    <row r="11564" spans="1:10" x14ac:dyDescent="0.3">
      <c r="A11564" t="s">
        <v>11362</v>
      </c>
      <c r="C11564" s="18">
        <v>391.80183776041753</v>
      </c>
      <c r="D11564" s="1"/>
      <c r="E11564" s="1">
        <v>14</v>
      </c>
      <c r="F11564" s="1">
        <v>6</v>
      </c>
      <c r="G11564" s="1">
        <v>0</v>
      </c>
      <c r="H11564" s="1">
        <v>8</v>
      </c>
      <c r="I11564" s="15">
        <v>0.42857142857142855</v>
      </c>
      <c r="J11564">
        <f t="shared" si="180"/>
        <v>40</v>
      </c>
    </row>
    <row r="11565" spans="1:10" x14ac:dyDescent="0.3">
      <c r="A11565" t="s">
        <v>11363</v>
      </c>
      <c r="C11565" s="18">
        <v>391.80149199289809</v>
      </c>
      <c r="D11565" s="1"/>
      <c r="E11565" s="1">
        <v>5</v>
      </c>
      <c r="F11565" s="1">
        <v>2</v>
      </c>
      <c r="G11565" s="1">
        <v>0</v>
      </c>
      <c r="H11565" s="1">
        <v>3</v>
      </c>
      <c r="I11565" s="15">
        <v>0.4</v>
      </c>
      <c r="J11565">
        <f t="shared" si="180"/>
        <v>40</v>
      </c>
    </row>
    <row r="11566" spans="1:10" x14ac:dyDescent="0.3">
      <c r="A11566" t="s">
        <v>11364</v>
      </c>
      <c r="C11566" s="18">
        <v>391.79355390104541</v>
      </c>
      <c r="D11566" s="1"/>
      <c r="E11566" s="1">
        <v>3</v>
      </c>
      <c r="F11566" s="1">
        <v>1</v>
      </c>
      <c r="G11566" s="1">
        <v>0</v>
      </c>
      <c r="H11566" s="1">
        <v>2</v>
      </c>
      <c r="I11566" s="15">
        <v>0.33333333333333331</v>
      </c>
      <c r="J11566">
        <f t="shared" si="180"/>
        <v>40</v>
      </c>
    </row>
    <row r="11567" spans="1:10" x14ac:dyDescent="0.3">
      <c r="A11567" t="s">
        <v>11365</v>
      </c>
      <c r="C11567" s="18">
        <v>391.79294436738701</v>
      </c>
      <c r="D11567" s="1"/>
      <c r="E11567" s="1">
        <v>6</v>
      </c>
      <c r="F11567" s="1">
        <v>2</v>
      </c>
      <c r="G11567" s="1">
        <v>1</v>
      </c>
      <c r="H11567" s="1">
        <v>3</v>
      </c>
      <c r="I11567" s="15">
        <v>0.41666666666666669</v>
      </c>
      <c r="J11567">
        <f t="shared" si="180"/>
        <v>40</v>
      </c>
    </row>
    <row r="11568" spans="1:10" x14ac:dyDescent="0.3">
      <c r="A11568" t="s">
        <v>11366</v>
      </c>
      <c r="C11568" s="18">
        <v>391.79183789182798</v>
      </c>
      <c r="D11568" s="1"/>
      <c r="E11568" s="1">
        <v>20</v>
      </c>
      <c r="F11568" s="1">
        <v>8</v>
      </c>
      <c r="G11568" s="1">
        <v>1</v>
      </c>
      <c r="H11568" s="1">
        <v>11</v>
      </c>
      <c r="I11568" s="15">
        <v>0.42499999999999999</v>
      </c>
      <c r="J11568">
        <f t="shared" si="180"/>
        <v>40</v>
      </c>
    </row>
    <row r="11569" spans="1:10" x14ac:dyDescent="0.3">
      <c r="A11569" t="s">
        <v>11367</v>
      </c>
      <c r="C11569" s="18">
        <v>391.79133635195211</v>
      </c>
      <c r="D11569" s="1"/>
      <c r="E11569" s="1">
        <v>3</v>
      </c>
      <c r="F11569" s="1">
        <v>1</v>
      </c>
      <c r="G11569" s="1">
        <v>0</v>
      </c>
      <c r="H11569" s="1">
        <v>2</v>
      </c>
      <c r="I11569" s="15">
        <v>0.33333333333333331</v>
      </c>
      <c r="J11569">
        <f t="shared" si="180"/>
        <v>40</v>
      </c>
    </row>
    <row r="11570" spans="1:10" x14ac:dyDescent="0.3">
      <c r="A11570" t="s">
        <v>11368</v>
      </c>
      <c r="C11570" s="18">
        <v>391.78758814311288</v>
      </c>
      <c r="D11570" s="1"/>
      <c r="E11570" s="1">
        <v>3</v>
      </c>
      <c r="F11570" s="1">
        <v>1</v>
      </c>
      <c r="G11570" s="1">
        <v>0</v>
      </c>
      <c r="H11570" s="1">
        <v>2</v>
      </c>
      <c r="I11570" s="15">
        <v>0.33333333333333331</v>
      </c>
      <c r="J11570">
        <f t="shared" si="180"/>
        <v>40</v>
      </c>
    </row>
    <row r="11571" spans="1:10" x14ac:dyDescent="0.3">
      <c r="A11571" t="s">
        <v>11369</v>
      </c>
      <c r="C11571" s="18">
        <v>391.77787352730746</v>
      </c>
      <c r="D11571" s="1"/>
      <c r="E11571" s="1">
        <v>5</v>
      </c>
      <c r="F11571" s="1">
        <v>2</v>
      </c>
      <c r="G11571" s="1">
        <v>0</v>
      </c>
      <c r="H11571" s="1">
        <v>3</v>
      </c>
      <c r="I11571" s="15">
        <v>0.4</v>
      </c>
      <c r="J11571">
        <f t="shared" si="180"/>
        <v>40</v>
      </c>
    </row>
    <row r="11572" spans="1:10" x14ac:dyDescent="0.3">
      <c r="A11572" t="s">
        <v>11371</v>
      </c>
      <c r="C11572" s="18">
        <v>391.77621958301535</v>
      </c>
      <c r="D11572" s="1"/>
      <c r="E11572" s="1">
        <v>5</v>
      </c>
      <c r="F11572" s="1">
        <v>2</v>
      </c>
      <c r="G11572" s="1">
        <v>0</v>
      </c>
      <c r="H11572" s="1">
        <v>3</v>
      </c>
      <c r="I11572" s="15">
        <v>0.4</v>
      </c>
      <c r="J11572">
        <f t="shared" si="180"/>
        <v>40</v>
      </c>
    </row>
    <row r="11573" spans="1:10" x14ac:dyDescent="0.3">
      <c r="A11573" t="s">
        <v>11372</v>
      </c>
      <c r="C11573" s="18">
        <v>391.77267894812337</v>
      </c>
      <c r="D11573" s="1"/>
      <c r="E11573" s="1">
        <v>3</v>
      </c>
      <c r="F11573" s="1">
        <v>1</v>
      </c>
      <c r="G11573" s="1">
        <v>0</v>
      </c>
      <c r="H11573" s="1">
        <v>2</v>
      </c>
      <c r="I11573" s="15">
        <v>0.33333333333333331</v>
      </c>
      <c r="J11573">
        <f t="shared" si="180"/>
        <v>40</v>
      </c>
    </row>
    <row r="11574" spans="1:10" x14ac:dyDescent="0.3">
      <c r="A11574" t="s">
        <v>11373</v>
      </c>
      <c r="C11574" s="18">
        <v>391.77234973341393</v>
      </c>
      <c r="D11574" s="1"/>
      <c r="E11574" s="1">
        <v>6</v>
      </c>
      <c r="F11574" s="1">
        <v>2</v>
      </c>
      <c r="G11574" s="1">
        <v>1</v>
      </c>
      <c r="H11574" s="1">
        <v>3</v>
      </c>
      <c r="I11574" s="15">
        <v>0.41666666666666669</v>
      </c>
      <c r="J11574">
        <f t="shared" si="180"/>
        <v>40</v>
      </c>
    </row>
    <row r="11575" spans="1:10" x14ac:dyDescent="0.3">
      <c r="A11575" t="s">
        <v>11568</v>
      </c>
      <c r="C11575" s="18">
        <v>391.76945973120633</v>
      </c>
      <c r="D11575" s="1"/>
      <c r="E11575" s="1">
        <v>24</v>
      </c>
      <c r="F11575" s="1">
        <v>10</v>
      </c>
      <c r="G11575" s="1">
        <v>0</v>
      </c>
      <c r="H11575" s="1">
        <v>14</v>
      </c>
      <c r="I11575" s="15">
        <v>0.41666666666666669</v>
      </c>
      <c r="J11575">
        <f t="shared" si="180"/>
        <v>40</v>
      </c>
    </row>
    <row r="11576" spans="1:10" x14ac:dyDescent="0.3">
      <c r="A11576" t="s">
        <v>11370</v>
      </c>
      <c r="C11576" s="18">
        <v>391.7691057239349</v>
      </c>
      <c r="D11576" s="1"/>
      <c r="E11576" s="1">
        <v>5</v>
      </c>
      <c r="F11576" s="1">
        <v>2</v>
      </c>
      <c r="G11576" s="1">
        <v>0</v>
      </c>
      <c r="H11576" s="1">
        <v>3</v>
      </c>
      <c r="I11576" s="15">
        <v>0.4</v>
      </c>
      <c r="J11576">
        <f t="shared" si="180"/>
        <v>40</v>
      </c>
    </row>
    <row r="11577" spans="1:10" x14ac:dyDescent="0.3">
      <c r="A11577" t="s">
        <v>11374</v>
      </c>
      <c r="C11577" s="18">
        <v>391.76407044680911</v>
      </c>
      <c r="D11577" s="1"/>
      <c r="E11577" s="1">
        <v>3</v>
      </c>
      <c r="F11577" s="1">
        <v>1</v>
      </c>
      <c r="G11577" s="1">
        <v>0</v>
      </c>
      <c r="H11577" s="1">
        <v>2</v>
      </c>
      <c r="I11577" s="15">
        <v>0.33333333333333331</v>
      </c>
      <c r="J11577">
        <f t="shared" si="180"/>
        <v>40</v>
      </c>
    </row>
    <row r="11578" spans="1:10" x14ac:dyDescent="0.3">
      <c r="A11578" t="s">
        <v>11375</v>
      </c>
      <c r="C11578" s="18">
        <v>391.76308880495992</v>
      </c>
      <c r="D11578" s="1"/>
      <c r="E11578" s="1">
        <v>11</v>
      </c>
      <c r="F11578" s="1">
        <v>5</v>
      </c>
      <c r="G11578" s="1">
        <v>0</v>
      </c>
      <c r="H11578" s="1">
        <v>6</v>
      </c>
      <c r="I11578" s="15">
        <v>0.45454545454545453</v>
      </c>
      <c r="J11578">
        <f t="shared" si="180"/>
        <v>40</v>
      </c>
    </row>
    <row r="11579" spans="1:10" x14ac:dyDescent="0.3">
      <c r="A11579" t="s">
        <v>11376</v>
      </c>
      <c r="C11579" s="18">
        <v>391.76260687553997</v>
      </c>
      <c r="D11579" s="1"/>
      <c r="E11579" s="1">
        <v>8</v>
      </c>
      <c r="F11579" s="1">
        <v>3</v>
      </c>
      <c r="G11579" s="1">
        <v>1</v>
      </c>
      <c r="H11579" s="1">
        <v>4</v>
      </c>
      <c r="I11579" s="15">
        <v>0.4375</v>
      </c>
      <c r="J11579">
        <f t="shared" si="180"/>
        <v>40</v>
      </c>
    </row>
    <row r="11580" spans="1:10" x14ac:dyDescent="0.3">
      <c r="A11580" t="s">
        <v>11377</v>
      </c>
      <c r="C11580" s="18">
        <v>391.75791371912618</v>
      </c>
      <c r="D11580" s="1"/>
      <c r="E11580" s="1">
        <v>3</v>
      </c>
      <c r="F11580" s="1">
        <v>1</v>
      </c>
      <c r="G11580" s="1">
        <v>0</v>
      </c>
      <c r="H11580" s="1">
        <v>2</v>
      </c>
      <c r="I11580" s="15">
        <v>0.33333333333333331</v>
      </c>
      <c r="J11580">
        <f t="shared" si="180"/>
        <v>40</v>
      </c>
    </row>
    <row r="11581" spans="1:10" x14ac:dyDescent="0.3">
      <c r="A11581" t="s">
        <v>11378</v>
      </c>
      <c r="C11581" s="18">
        <v>391.75627873694765</v>
      </c>
      <c r="D11581" s="1"/>
      <c r="E11581" s="1">
        <v>3</v>
      </c>
      <c r="F11581" s="1">
        <v>1</v>
      </c>
      <c r="G11581" s="1">
        <v>0</v>
      </c>
      <c r="H11581" s="1">
        <v>2</v>
      </c>
      <c r="I11581" s="15">
        <v>0.33333333333333331</v>
      </c>
      <c r="J11581">
        <f t="shared" si="180"/>
        <v>40</v>
      </c>
    </row>
    <row r="11582" spans="1:10" x14ac:dyDescent="0.3">
      <c r="A11582" t="s">
        <v>11392</v>
      </c>
      <c r="C11582" s="18">
        <v>391.75291863886849</v>
      </c>
      <c r="D11582" s="1"/>
      <c r="E11582" s="1">
        <v>5</v>
      </c>
      <c r="F11582" s="1">
        <v>2</v>
      </c>
      <c r="G11582" s="1">
        <v>0</v>
      </c>
      <c r="H11582" s="1">
        <v>3</v>
      </c>
      <c r="I11582" s="15">
        <v>0.4</v>
      </c>
      <c r="J11582">
        <f t="shared" si="180"/>
        <v>40</v>
      </c>
    </row>
    <row r="11583" spans="1:10" x14ac:dyDescent="0.3">
      <c r="A11583" t="s">
        <v>11379</v>
      </c>
      <c r="C11583" s="18">
        <v>391.75220856047139</v>
      </c>
      <c r="D11583" s="1"/>
      <c r="E11583" s="1">
        <v>6</v>
      </c>
      <c r="F11583" s="1">
        <v>1</v>
      </c>
      <c r="G11583" s="1">
        <v>1</v>
      </c>
      <c r="H11583" s="1">
        <v>4</v>
      </c>
      <c r="I11583" s="15">
        <v>0.25</v>
      </c>
      <c r="J11583">
        <f t="shared" si="180"/>
        <v>40</v>
      </c>
    </row>
    <row r="11584" spans="1:10" x14ac:dyDescent="0.3">
      <c r="A11584" t="s">
        <v>11381</v>
      </c>
      <c r="C11584" s="18">
        <v>391.7467150835235</v>
      </c>
      <c r="D11584" s="1"/>
      <c r="E11584" s="1">
        <v>6</v>
      </c>
      <c r="F11584" s="1">
        <v>2</v>
      </c>
      <c r="G11584" s="1">
        <v>0</v>
      </c>
      <c r="H11584" s="1">
        <v>4</v>
      </c>
      <c r="I11584" s="15">
        <v>0.33333333333333331</v>
      </c>
      <c r="J11584">
        <f t="shared" si="180"/>
        <v>40</v>
      </c>
    </row>
    <row r="11585" spans="1:10" x14ac:dyDescent="0.3">
      <c r="A11585" t="s">
        <v>11382</v>
      </c>
      <c r="C11585" s="18">
        <v>391.74636889769118</v>
      </c>
      <c r="D11585" s="1"/>
      <c r="E11585" s="1">
        <v>4</v>
      </c>
      <c r="F11585" s="1">
        <v>1</v>
      </c>
      <c r="G11585" s="1">
        <v>1</v>
      </c>
      <c r="H11585" s="1">
        <v>2</v>
      </c>
      <c r="I11585" s="15">
        <v>0.375</v>
      </c>
      <c r="J11585">
        <f t="shared" si="180"/>
        <v>40</v>
      </c>
    </row>
    <row r="11586" spans="1:10" x14ac:dyDescent="0.3">
      <c r="A11586" t="s">
        <v>11383</v>
      </c>
      <c r="C11586" s="18">
        <v>391.74496408050089</v>
      </c>
      <c r="D11586" s="1"/>
      <c r="E11586" s="1">
        <v>5</v>
      </c>
      <c r="F11586" s="1">
        <v>2</v>
      </c>
      <c r="G11586" s="1">
        <v>0</v>
      </c>
      <c r="H11586" s="1">
        <v>3</v>
      </c>
      <c r="I11586" s="15">
        <v>0.4</v>
      </c>
      <c r="J11586">
        <f t="shared" si="180"/>
        <v>40</v>
      </c>
    </row>
    <row r="11587" spans="1:10" x14ac:dyDescent="0.3">
      <c r="A11587" t="s">
        <v>11384</v>
      </c>
      <c r="C11587" s="18">
        <v>391.74321772980954</v>
      </c>
      <c r="D11587" s="1"/>
      <c r="E11587" s="1">
        <v>3</v>
      </c>
      <c r="F11587" s="1">
        <v>1</v>
      </c>
      <c r="G11587" s="1">
        <v>0</v>
      </c>
      <c r="H11587" s="1">
        <v>2</v>
      </c>
      <c r="I11587" s="15">
        <v>0.33333333333333331</v>
      </c>
      <c r="J11587">
        <f t="shared" si="180"/>
        <v>40</v>
      </c>
    </row>
    <row r="11588" spans="1:10" x14ac:dyDescent="0.3">
      <c r="A11588" t="s">
        <v>11385</v>
      </c>
      <c r="C11588" s="18">
        <v>391.74108178484806</v>
      </c>
      <c r="D11588" s="1"/>
      <c r="E11588" s="1">
        <v>1</v>
      </c>
      <c r="F11588" s="1">
        <v>0</v>
      </c>
      <c r="G11588" s="1">
        <v>0</v>
      </c>
      <c r="H11588" s="1">
        <v>1</v>
      </c>
      <c r="I11588" s="15">
        <v>0</v>
      </c>
      <c r="J11588">
        <f t="shared" ref="J11588:J11651" si="181">IF(E11588&lt;=30,40,20)</f>
        <v>40</v>
      </c>
    </row>
    <row r="11589" spans="1:10" x14ac:dyDescent="0.3">
      <c r="A11589" t="s">
        <v>11386</v>
      </c>
      <c r="C11589" s="18">
        <v>391.73827747908894</v>
      </c>
      <c r="D11589" s="1"/>
      <c r="E11589" s="1">
        <v>5</v>
      </c>
      <c r="F11589" s="1">
        <v>2</v>
      </c>
      <c r="G11589" s="1">
        <v>0</v>
      </c>
      <c r="H11589" s="1">
        <v>3</v>
      </c>
      <c r="I11589" s="15">
        <v>0.4</v>
      </c>
      <c r="J11589">
        <f t="shared" si="181"/>
        <v>40</v>
      </c>
    </row>
    <row r="11590" spans="1:10" x14ac:dyDescent="0.3">
      <c r="A11590" t="s">
        <v>11763</v>
      </c>
      <c r="C11590" s="18">
        <v>391.73760436511884</v>
      </c>
      <c r="D11590" s="1"/>
      <c r="E11590" s="1">
        <v>3</v>
      </c>
      <c r="F11590" s="1">
        <v>1</v>
      </c>
      <c r="G11590" s="1">
        <v>0</v>
      </c>
      <c r="H11590" s="1">
        <v>2</v>
      </c>
      <c r="I11590" s="15">
        <v>0.33333333333333331</v>
      </c>
      <c r="J11590">
        <f t="shared" si="181"/>
        <v>40</v>
      </c>
    </row>
    <row r="11591" spans="1:10" x14ac:dyDescent="0.3">
      <c r="A11591" t="s">
        <v>11387</v>
      </c>
      <c r="C11591" s="18">
        <v>391.73656013402723</v>
      </c>
      <c r="D11591" s="1"/>
      <c r="E11591" s="1">
        <v>1</v>
      </c>
      <c r="F11591" s="1">
        <v>0</v>
      </c>
      <c r="G11591" s="1">
        <v>0</v>
      </c>
      <c r="H11591" s="1">
        <v>1</v>
      </c>
      <c r="I11591" s="15">
        <v>0</v>
      </c>
      <c r="J11591">
        <f t="shared" si="181"/>
        <v>40</v>
      </c>
    </row>
    <row r="11592" spans="1:10" x14ac:dyDescent="0.3">
      <c r="A11592" t="s">
        <v>11388</v>
      </c>
      <c r="C11592" s="18">
        <v>391.73365247950818</v>
      </c>
      <c r="D11592" s="1"/>
      <c r="E11592" s="1">
        <v>3</v>
      </c>
      <c r="F11592" s="1">
        <v>1</v>
      </c>
      <c r="G11592" s="1">
        <v>0</v>
      </c>
      <c r="H11592" s="1">
        <v>2</v>
      </c>
      <c r="I11592" s="15">
        <v>0.33333333333333331</v>
      </c>
      <c r="J11592">
        <f t="shared" si="181"/>
        <v>40</v>
      </c>
    </row>
    <row r="11593" spans="1:10" x14ac:dyDescent="0.3">
      <c r="A11593" t="s">
        <v>11525</v>
      </c>
      <c r="C11593" s="18">
        <v>391.72113705214082</v>
      </c>
      <c r="D11593" s="1"/>
      <c r="E11593" s="1">
        <v>18</v>
      </c>
      <c r="F11593" s="1">
        <v>7</v>
      </c>
      <c r="G11593" s="1">
        <v>0</v>
      </c>
      <c r="H11593" s="1">
        <v>11</v>
      </c>
      <c r="I11593" s="15">
        <v>0.3888888888888889</v>
      </c>
      <c r="J11593">
        <f t="shared" si="181"/>
        <v>40</v>
      </c>
    </row>
    <row r="11594" spans="1:10" x14ac:dyDescent="0.3">
      <c r="A11594" t="s">
        <v>11389</v>
      </c>
      <c r="C11594" s="18">
        <v>391.72064708135451</v>
      </c>
      <c r="D11594" s="1"/>
      <c r="E11594" s="1">
        <v>11</v>
      </c>
      <c r="F11594" s="1">
        <v>5</v>
      </c>
      <c r="G11594" s="1">
        <v>1</v>
      </c>
      <c r="H11594" s="1">
        <v>5</v>
      </c>
      <c r="I11594" s="15">
        <v>0.5</v>
      </c>
      <c r="J11594">
        <f t="shared" si="181"/>
        <v>40</v>
      </c>
    </row>
    <row r="11595" spans="1:10" x14ac:dyDescent="0.3">
      <c r="A11595" t="s">
        <v>11462</v>
      </c>
      <c r="C11595" s="18">
        <v>391.72000853512793</v>
      </c>
      <c r="D11595" s="1"/>
      <c r="E11595" s="1">
        <v>11</v>
      </c>
      <c r="F11595" s="1">
        <v>5</v>
      </c>
      <c r="G11595" s="1">
        <v>0</v>
      </c>
      <c r="H11595" s="1">
        <v>6</v>
      </c>
      <c r="I11595" s="15">
        <v>0.45454545454545453</v>
      </c>
      <c r="J11595">
        <f t="shared" si="181"/>
        <v>40</v>
      </c>
    </row>
    <row r="11596" spans="1:10" x14ac:dyDescent="0.3">
      <c r="A11596" t="s">
        <v>11390</v>
      </c>
      <c r="C11596" s="18">
        <v>391.71752375626647</v>
      </c>
      <c r="D11596" s="1"/>
      <c r="E11596" s="1">
        <v>5</v>
      </c>
      <c r="F11596" s="1">
        <v>2</v>
      </c>
      <c r="G11596" s="1">
        <v>0</v>
      </c>
      <c r="H11596" s="1">
        <v>3</v>
      </c>
      <c r="I11596" s="15">
        <v>0.4</v>
      </c>
      <c r="J11596">
        <f t="shared" si="181"/>
        <v>40</v>
      </c>
    </row>
    <row r="11597" spans="1:10" x14ac:dyDescent="0.3">
      <c r="A11597" t="s">
        <v>11391</v>
      </c>
      <c r="C11597" s="18">
        <v>391.71550840358884</v>
      </c>
      <c r="D11597" s="1"/>
      <c r="E11597" s="1">
        <v>3</v>
      </c>
      <c r="F11597" s="1">
        <v>1</v>
      </c>
      <c r="G11597" s="1">
        <v>0</v>
      </c>
      <c r="H11597" s="1">
        <v>2</v>
      </c>
      <c r="I11597" s="15">
        <v>0.33333333333333331</v>
      </c>
      <c r="J11597">
        <f t="shared" si="181"/>
        <v>40</v>
      </c>
    </row>
    <row r="11598" spans="1:10" x14ac:dyDescent="0.3">
      <c r="A11598" t="s">
        <v>11393</v>
      </c>
      <c r="C11598" s="18">
        <v>391.70328399660235</v>
      </c>
      <c r="D11598" s="1"/>
      <c r="E11598" s="1">
        <v>5</v>
      </c>
      <c r="F11598" s="1">
        <v>2</v>
      </c>
      <c r="G11598" s="1">
        <v>0</v>
      </c>
      <c r="H11598" s="1">
        <v>3</v>
      </c>
      <c r="I11598" s="15">
        <v>0.4</v>
      </c>
      <c r="J11598">
        <f t="shared" si="181"/>
        <v>40</v>
      </c>
    </row>
    <row r="11599" spans="1:10" x14ac:dyDescent="0.3">
      <c r="A11599" t="s">
        <v>11781</v>
      </c>
      <c r="C11599" s="18">
        <v>391.70239936032863</v>
      </c>
      <c r="D11599" s="1"/>
      <c r="E11599" s="1">
        <v>12</v>
      </c>
      <c r="F11599" s="1">
        <v>5</v>
      </c>
      <c r="G11599" s="1">
        <v>0</v>
      </c>
      <c r="H11599" s="1">
        <v>7</v>
      </c>
      <c r="I11599" s="15">
        <v>0.41666666666666669</v>
      </c>
      <c r="J11599">
        <f t="shared" si="181"/>
        <v>40</v>
      </c>
    </row>
    <row r="11600" spans="1:10" x14ac:dyDescent="0.3">
      <c r="A11600" t="s">
        <v>11394</v>
      </c>
      <c r="C11600" s="18">
        <v>391.69997777125229</v>
      </c>
      <c r="D11600" s="1"/>
      <c r="E11600" s="1">
        <v>8</v>
      </c>
      <c r="F11600" s="1">
        <v>4</v>
      </c>
      <c r="G11600" s="1">
        <v>0</v>
      </c>
      <c r="H11600" s="1">
        <v>4</v>
      </c>
      <c r="I11600" s="15">
        <v>0.5</v>
      </c>
      <c r="J11600">
        <f t="shared" si="181"/>
        <v>40</v>
      </c>
    </row>
    <row r="11601" spans="1:10" x14ac:dyDescent="0.3">
      <c r="A11601" s="21" t="s">
        <v>11395</v>
      </c>
      <c r="C11601" s="18">
        <v>391.69894302763919</v>
      </c>
      <c r="D11601" s="1"/>
      <c r="E11601" s="1">
        <v>3</v>
      </c>
      <c r="F11601" s="1">
        <v>1</v>
      </c>
      <c r="G11601" s="1">
        <v>0</v>
      </c>
      <c r="H11601" s="1">
        <v>2</v>
      </c>
      <c r="I11601" s="15">
        <v>0.33333333333333331</v>
      </c>
      <c r="J11601">
        <f t="shared" si="181"/>
        <v>40</v>
      </c>
    </row>
    <row r="11602" spans="1:10" x14ac:dyDescent="0.3">
      <c r="A11602" t="s">
        <v>11396</v>
      </c>
      <c r="C11602" s="18">
        <v>391.698662903063</v>
      </c>
      <c r="D11602" s="1"/>
      <c r="E11602" s="1">
        <v>3</v>
      </c>
      <c r="F11602" s="1">
        <v>1</v>
      </c>
      <c r="G11602" s="1">
        <v>0</v>
      </c>
      <c r="H11602" s="1">
        <v>2</v>
      </c>
      <c r="I11602" s="15">
        <v>0.33333333333333331</v>
      </c>
      <c r="J11602">
        <f t="shared" si="181"/>
        <v>40</v>
      </c>
    </row>
    <row r="11603" spans="1:10" x14ac:dyDescent="0.3">
      <c r="A11603" t="s">
        <v>11397</v>
      </c>
      <c r="C11603" s="18">
        <v>391.69803488595102</v>
      </c>
      <c r="D11603" s="1"/>
      <c r="E11603" s="1">
        <v>8</v>
      </c>
      <c r="F11603" s="1">
        <v>4</v>
      </c>
      <c r="G11603" s="1">
        <v>0</v>
      </c>
      <c r="H11603" s="1">
        <v>4</v>
      </c>
      <c r="I11603" s="15">
        <v>0.5</v>
      </c>
      <c r="J11603">
        <f t="shared" si="181"/>
        <v>40</v>
      </c>
    </row>
    <row r="11604" spans="1:10" x14ac:dyDescent="0.3">
      <c r="A11604" t="s">
        <v>11398</v>
      </c>
      <c r="C11604" s="18">
        <v>391.69432615568979</v>
      </c>
      <c r="D11604" s="1"/>
      <c r="E11604" s="1">
        <v>5</v>
      </c>
      <c r="F11604" s="1">
        <v>2</v>
      </c>
      <c r="G11604" s="1">
        <v>0</v>
      </c>
      <c r="H11604" s="1">
        <v>3</v>
      </c>
      <c r="I11604" s="15">
        <v>0.4</v>
      </c>
      <c r="J11604">
        <f t="shared" si="181"/>
        <v>40</v>
      </c>
    </row>
    <row r="11605" spans="1:10" x14ac:dyDescent="0.3">
      <c r="A11605" t="s">
        <v>11399</v>
      </c>
      <c r="C11605" s="18">
        <v>391.69335096468023</v>
      </c>
      <c r="D11605" s="1"/>
      <c r="E11605" s="1">
        <v>3</v>
      </c>
      <c r="F11605" s="1">
        <v>1</v>
      </c>
      <c r="G11605" s="1">
        <v>0</v>
      </c>
      <c r="H11605" s="1">
        <v>2</v>
      </c>
      <c r="I11605" s="15">
        <v>0.33333333333333331</v>
      </c>
      <c r="J11605">
        <f t="shared" si="181"/>
        <v>40</v>
      </c>
    </row>
    <row r="11606" spans="1:10" x14ac:dyDescent="0.3">
      <c r="A11606" t="s">
        <v>11400</v>
      </c>
      <c r="C11606" s="18">
        <v>391.69207152032811</v>
      </c>
      <c r="D11606" s="1"/>
      <c r="E11606" s="1">
        <v>3</v>
      </c>
      <c r="F11606" s="1">
        <v>1</v>
      </c>
      <c r="G11606" s="1">
        <v>0</v>
      </c>
      <c r="H11606" s="1">
        <v>2</v>
      </c>
      <c r="I11606" s="15">
        <v>0.33333333333333331</v>
      </c>
      <c r="J11606">
        <f t="shared" si="181"/>
        <v>40</v>
      </c>
    </row>
    <row r="11607" spans="1:10" x14ac:dyDescent="0.3">
      <c r="A11607" t="s">
        <v>11401</v>
      </c>
      <c r="C11607" s="18">
        <v>391.69144056597304</v>
      </c>
      <c r="D11607" s="1"/>
      <c r="E11607" s="1">
        <v>3</v>
      </c>
      <c r="F11607" s="1">
        <v>1</v>
      </c>
      <c r="G11607" s="1">
        <v>0</v>
      </c>
      <c r="H11607" s="1">
        <v>2</v>
      </c>
      <c r="I11607" s="15">
        <v>0.33333333333333331</v>
      </c>
      <c r="J11607">
        <f t="shared" si="181"/>
        <v>40</v>
      </c>
    </row>
    <row r="11608" spans="1:10" x14ac:dyDescent="0.3">
      <c r="A11608" t="s">
        <v>11402</v>
      </c>
      <c r="C11608" s="18">
        <v>391.6906927575007</v>
      </c>
      <c r="D11608" s="1"/>
      <c r="E11608" s="1">
        <v>1</v>
      </c>
      <c r="F11608" s="1">
        <v>0</v>
      </c>
      <c r="G11608" s="1">
        <v>0</v>
      </c>
      <c r="H11608" s="1">
        <v>1</v>
      </c>
      <c r="I11608" s="15">
        <v>0</v>
      </c>
      <c r="J11608">
        <f t="shared" si="181"/>
        <v>40</v>
      </c>
    </row>
    <row r="11609" spans="1:10" x14ac:dyDescent="0.3">
      <c r="A11609" t="s">
        <v>11403</v>
      </c>
      <c r="C11609" s="18">
        <v>391.68992549885678</v>
      </c>
      <c r="D11609" s="1"/>
      <c r="E11609" s="1">
        <v>3</v>
      </c>
      <c r="F11609" s="1">
        <v>1</v>
      </c>
      <c r="G11609" s="1">
        <v>0</v>
      </c>
      <c r="H11609" s="1">
        <v>2</v>
      </c>
      <c r="I11609" s="15">
        <v>0.33333333333333331</v>
      </c>
      <c r="J11609">
        <f t="shared" si="181"/>
        <v>40</v>
      </c>
    </row>
    <row r="11610" spans="1:10" x14ac:dyDescent="0.3">
      <c r="A11610" t="s">
        <v>11404</v>
      </c>
      <c r="C11610" s="18">
        <v>391.68856625258775</v>
      </c>
      <c r="D11610" s="1"/>
      <c r="E11610" s="1">
        <v>3</v>
      </c>
      <c r="F11610" s="1">
        <v>1</v>
      </c>
      <c r="G11610" s="1">
        <v>0</v>
      </c>
      <c r="H11610" s="1">
        <v>2</v>
      </c>
      <c r="I11610" s="15">
        <v>0.33333333333333331</v>
      </c>
      <c r="J11610">
        <f t="shared" si="181"/>
        <v>40</v>
      </c>
    </row>
    <row r="11611" spans="1:10" x14ac:dyDescent="0.3">
      <c r="A11611" t="s">
        <v>11405</v>
      </c>
      <c r="C11611" s="18">
        <v>391.68856334241599</v>
      </c>
      <c r="D11611" s="1"/>
      <c r="E11611" s="1">
        <v>3</v>
      </c>
      <c r="F11611" s="1">
        <v>1</v>
      </c>
      <c r="G11611" s="1">
        <v>0</v>
      </c>
      <c r="H11611" s="1">
        <v>2</v>
      </c>
      <c r="I11611" s="15">
        <v>0.33333333333333331</v>
      </c>
      <c r="J11611">
        <f t="shared" si="181"/>
        <v>40</v>
      </c>
    </row>
    <row r="11612" spans="1:10" x14ac:dyDescent="0.3">
      <c r="A11612" t="s">
        <v>11406</v>
      </c>
      <c r="C11612" s="18">
        <v>391.68704360689679</v>
      </c>
      <c r="D11612" s="1"/>
      <c r="E11612" s="1">
        <v>3</v>
      </c>
      <c r="F11612" s="1">
        <v>1</v>
      </c>
      <c r="G11612" s="1">
        <v>0</v>
      </c>
      <c r="H11612" s="1">
        <v>2</v>
      </c>
      <c r="I11612" s="15">
        <v>0.33333333333333331</v>
      </c>
      <c r="J11612">
        <f t="shared" si="181"/>
        <v>40</v>
      </c>
    </row>
    <row r="11613" spans="1:10" x14ac:dyDescent="0.3">
      <c r="A11613" t="s">
        <v>11407</v>
      </c>
      <c r="C11613" s="18">
        <v>391.68374439020323</v>
      </c>
      <c r="D11613" s="1"/>
      <c r="E11613" s="1">
        <v>9</v>
      </c>
      <c r="F11613" s="1">
        <v>4</v>
      </c>
      <c r="G11613" s="1">
        <v>0</v>
      </c>
      <c r="H11613" s="1">
        <v>5</v>
      </c>
      <c r="I11613" s="15">
        <v>0.44444444444444442</v>
      </c>
      <c r="J11613">
        <f t="shared" si="181"/>
        <v>40</v>
      </c>
    </row>
    <row r="11614" spans="1:10" x14ac:dyDescent="0.3">
      <c r="A11614" t="s">
        <v>11408</v>
      </c>
      <c r="C11614" s="18">
        <v>391.68304109601593</v>
      </c>
      <c r="D11614" s="1"/>
      <c r="E11614" s="1">
        <v>18</v>
      </c>
      <c r="F11614" s="1">
        <v>8</v>
      </c>
      <c r="G11614" s="1">
        <v>0</v>
      </c>
      <c r="H11614" s="1">
        <v>10</v>
      </c>
      <c r="I11614" s="15">
        <v>0.44444444444444442</v>
      </c>
      <c r="J11614">
        <f t="shared" si="181"/>
        <v>40</v>
      </c>
    </row>
    <row r="11615" spans="1:10" x14ac:dyDescent="0.3">
      <c r="A11615" t="s">
        <v>11409</v>
      </c>
      <c r="C11615" s="18">
        <v>391.67993535557275</v>
      </c>
      <c r="D11615" s="1"/>
      <c r="E11615" s="1">
        <v>3</v>
      </c>
      <c r="F11615" s="1">
        <v>1</v>
      </c>
      <c r="G11615" s="1">
        <v>0</v>
      </c>
      <c r="H11615" s="1">
        <v>2</v>
      </c>
      <c r="I11615" s="15">
        <v>0.33333333333333331</v>
      </c>
      <c r="J11615">
        <f t="shared" si="181"/>
        <v>40</v>
      </c>
    </row>
    <row r="11616" spans="1:10" x14ac:dyDescent="0.3">
      <c r="A11616" t="s">
        <v>11411</v>
      </c>
      <c r="C11616" s="18">
        <v>391.67889452008711</v>
      </c>
      <c r="D11616" s="1"/>
      <c r="E11616" s="1">
        <v>3</v>
      </c>
      <c r="F11616" s="1">
        <v>1</v>
      </c>
      <c r="G11616" s="1">
        <v>0</v>
      </c>
      <c r="H11616" s="1">
        <v>2</v>
      </c>
      <c r="I11616" s="15">
        <v>0.33333333333333331</v>
      </c>
      <c r="J11616">
        <f t="shared" si="181"/>
        <v>40</v>
      </c>
    </row>
    <row r="11617" spans="1:10" x14ac:dyDescent="0.3">
      <c r="A11617" t="s">
        <v>11412</v>
      </c>
      <c r="C11617" s="18">
        <v>391.67513993739567</v>
      </c>
      <c r="D11617" s="1"/>
      <c r="E11617" s="1">
        <v>3</v>
      </c>
      <c r="F11617" s="1">
        <v>1</v>
      </c>
      <c r="G11617" s="1">
        <v>0</v>
      </c>
      <c r="H11617" s="1">
        <v>2</v>
      </c>
      <c r="I11617" s="15">
        <v>0.33333333333333331</v>
      </c>
      <c r="J11617">
        <f t="shared" si="181"/>
        <v>40</v>
      </c>
    </row>
    <row r="11618" spans="1:10" x14ac:dyDescent="0.3">
      <c r="A11618" t="s">
        <v>11413</v>
      </c>
      <c r="C11618" s="18">
        <v>391.6726464334987</v>
      </c>
      <c r="D11618" s="1"/>
      <c r="E11618" s="1">
        <v>4</v>
      </c>
      <c r="F11618" s="1">
        <v>2</v>
      </c>
      <c r="G11618" s="1">
        <v>0</v>
      </c>
      <c r="H11618" s="1">
        <v>2</v>
      </c>
      <c r="I11618" s="15">
        <v>0.5</v>
      </c>
      <c r="J11618">
        <f t="shared" si="181"/>
        <v>40</v>
      </c>
    </row>
    <row r="11619" spans="1:10" x14ac:dyDescent="0.3">
      <c r="A11619" t="s">
        <v>11414</v>
      </c>
      <c r="C11619" s="18">
        <v>391.67127384765462</v>
      </c>
      <c r="D11619" s="1"/>
      <c r="E11619" s="1">
        <v>5</v>
      </c>
      <c r="F11619" s="1">
        <v>2</v>
      </c>
      <c r="G11619" s="1">
        <v>0</v>
      </c>
      <c r="H11619" s="1">
        <v>3</v>
      </c>
      <c r="I11619" s="15">
        <v>0.4</v>
      </c>
      <c r="J11619">
        <f t="shared" si="181"/>
        <v>40</v>
      </c>
    </row>
    <row r="11620" spans="1:10" x14ac:dyDescent="0.3">
      <c r="A11620" t="s">
        <v>11415</v>
      </c>
      <c r="C11620" s="18">
        <v>391.66973413070576</v>
      </c>
      <c r="D11620" s="1"/>
      <c r="E11620" s="1">
        <v>3</v>
      </c>
      <c r="F11620" s="1">
        <v>1</v>
      </c>
      <c r="G11620" s="1">
        <v>0</v>
      </c>
      <c r="H11620" s="1">
        <v>2</v>
      </c>
      <c r="I11620" s="15">
        <v>0.33333333333333331</v>
      </c>
      <c r="J11620">
        <f t="shared" si="181"/>
        <v>40</v>
      </c>
    </row>
    <row r="11621" spans="1:10" x14ac:dyDescent="0.3">
      <c r="A11621" t="s">
        <v>11416</v>
      </c>
      <c r="C11621" s="18">
        <v>391.66624681140468</v>
      </c>
      <c r="D11621" s="1"/>
      <c r="E11621" s="1">
        <v>13</v>
      </c>
      <c r="F11621" s="1">
        <v>6</v>
      </c>
      <c r="G11621" s="1">
        <v>0</v>
      </c>
      <c r="H11621" s="1">
        <v>7</v>
      </c>
      <c r="I11621" s="15">
        <v>0.46153846153846156</v>
      </c>
      <c r="J11621">
        <f t="shared" si="181"/>
        <v>40</v>
      </c>
    </row>
    <row r="11622" spans="1:10" x14ac:dyDescent="0.3">
      <c r="A11622" t="s">
        <v>11417</v>
      </c>
      <c r="C11622" s="18">
        <v>391.66621375757404</v>
      </c>
      <c r="D11622" s="1"/>
      <c r="E11622" s="1">
        <v>3</v>
      </c>
      <c r="F11622" s="1">
        <v>1</v>
      </c>
      <c r="G11622" s="1">
        <v>0</v>
      </c>
      <c r="H11622" s="1">
        <v>2</v>
      </c>
      <c r="I11622" s="15">
        <v>0.33333333333333331</v>
      </c>
      <c r="J11622">
        <f t="shared" si="181"/>
        <v>40</v>
      </c>
    </row>
    <row r="11623" spans="1:10" x14ac:dyDescent="0.3">
      <c r="A11623" t="s">
        <v>11418</v>
      </c>
      <c r="C11623" s="18">
        <v>391.66310257357821</v>
      </c>
      <c r="D11623" s="1"/>
      <c r="E11623" s="1">
        <v>5</v>
      </c>
      <c r="F11623" s="1">
        <v>2</v>
      </c>
      <c r="G11623" s="1">
        <v>0</v>
      </c>
      <c r="H11623" s="1">
        <v>3</v>
      </c>
      <c r="I11623" s="15">
        <v>0.4</v>
      </c>
      <c r="J11623">
        <f t="shared" si="181"/>
        <v>40</v>
      </c>
    </row>
    <row r="11624" spans="1:10" x14ac:dyDescent="0.3">
      <c r="A11624" t="s">
        <v>14585</v>
      </c>
      <c r="C11624" s="18">
        <v>391.65770856972574</v>
      </c>
      <c r="D11624" s="1"/>
      <c r="E11624" s="1">
        <v>3</v>
      </c>
      <c r="F11624" s="1">
        <v>1</v>
      </c>
      <c r="G11624" s="1">
        <v>0</v>
      </c>
      <c r="H11624" s="1">
        <v>2</v>
      </c>
      <c r="I11624" s="15">
        <v>0.33333333333333331</v>
      </c>
      <c r="J11624">
        <f t="shared" si="181"/>
        <v>40</v>
      </c>
    </row>
    <row r="11625" spans="1:10" x14ac:dyDescent="0.3">
      <c r="A11625" t="s">
        <v>11421</v>
      </c>
      <c r="C11625" s="18">
        <v>391.65736294342781</v>
      </c>
      <c r="D11625" s="1"/>
      <c r="E11625" s="1">
        <v>3</v>
      </c>
      <c r="F11625" s="1">
        <v>1</v>
      </c>
      <c r="G11625" s="1">
        <v>0</v>
      </c>
      <c r="H11625" s="1">
        <v>2</v>
      </c>
      <c r="I11625" s="15">
        <v>0.33333333333333331</v>
      </c>
      <c r="J11625">
        <f t="shared" si="181"/>
        <v>40</v>
      </c>
    </row>
    <row r="11626" spans="1:10" x14ac:dyDescent="0.3">
      <c r="A11626" t="s">
        <v>11940</v>
      </c>
      <c r="C11626" s="18">
        <v>391.65719164460211</v>
      </c>
      <c r="D11626" s="1"/>
      <c r="E11626" s="1">
        <v>5</v>
      </c>
      <c r="F11626" s="1">
        <v>2</v>
      </c>
      <c r="G11626" s="1">
        <v>0</v>
      </c>
      <c r="H11626" s="1">
        <v>3</v>
      </c>
      <c r="I11626" s="15">
        <v>0.4</v>
      </c>
      <c r="J11626">
        <f t="shared" si="181"/>
        <v>40</v>
      </c>
    </row>
    <row r="11627" spans="1:10" x14ac:dyDescent="0.3">
      <c r="A11627" t="s">
        <v>11422</v>
      </c>
      <c r="C11627" s="18">
        <v>391.65499182670868</v>
      </c>
      <c r="D11627" s="1"/>
      <c r="E11627" s="1">
        <v>3</v>
      </c>
      <c r="F11627" s="1">
        <v>1</v>
      </c>
      <c r="G11627" s="1">
        <v>0</v>
      </c>
      <c r="H11627" s="1">
        <v>2</v>
      </c>
      <c r="I11627" s="15">
        <v>0.33333333333333331</v>
      </c>
      <c r="J11627">
        <f t="shared" si="181"/>
        <v>40</v>
      </c>
    </row>
    <row r="11628" spans="1:10" x14ac:dyDescent="0.3">
      <c r="A11628" t="s">
        <v>11699</v>
      </c>
      <c r="C11628" s="18">
        <v>391.65482010454707</v>
      </c>
      <c r="D11628" s="1"/>
      <c r="E11628" s="1">
        <v>5</v>
      </c>
      <c r="F11628" s="1">
        <v>2</v>
      </c>
      <c r="G11628" s="1">
        <v>0</v>
      </c>
      <c r="H11628" s="1">
        <v>3</v>
      </c>
      <c r="I11628" s="15">
        <v>0.4</v>
      </c>
      <c r="J11628">
        <f t="shared" si="181"/>
        <v>40</v>
      </c>
    </row>
    <row r="11629" spans="1:10" x14ac:dyDescent="0.3">
      <c r="A11629" t="s">
        <v>11423</v>
      </c>
      <c r="C11629" s="18">
        <v>391.65100709154916</v>
      </c>
      <c r="D11629" s="1"/>
      <c r="E11629" s="1">
        <v>3</v>
      </c>
      <c r="F11629" s="1">
        <v>1</v>
      </c>
      <c r="G11629" s="1">
        <v>0</v>
      </c>
      <c r="H11629" s="1">
        <v>2</v>
      </c>
      <c r="I11629" s="15">
        <v>0.33333333333333331</v>
      </c>
      <c r="J11629">
        <f t="shared" si="181"/>
        <v>40</v>
      </c>
    </row>
    <row r="11630" spans="1:10" x14ac:dyDescent="0.3">
      <c r="A11630" t="s">
        <v>11424</v>
      </c>
      <c r="C11630" s="18">
        <v>391.64945169568006</v>
      </c>
      <c r="D11630" s="1"/>
      <c r="E11630" s="1">
        <v>3</v>
      </c>
      <c r="F11630" s="1">
        <v>1</v>
      </c>
      <c r="G11630" s="1">
        <v>0</v>
      </c>
      <c r="H11630" s="1">
        <v>2</v>
      </c>
      <c r="I11630" s="15">
        <v>0.33333333333333331</v>
      </c>
      <c r="J11630">
        <f t="shared" si="181"/>
        <v>40</v>
      </c>
    </row>
    <row r="11631" spans="1:10" x14ac:dyDescent="0.3">
      <c r="A11631" t="s">
        <v>11743</v>
      </c>
      <c r="C11631" s="18">
        <v>391.64512382814087</v>
      </c>
      <c r="D11631" s="1"/>
      <c r="E11631" s="1">
        <v>23</v>
      </c>
      <c r="F11631" s="1">
        <v>10</v>
      </c>
      <c r="G11631" s="1">
        <v>0</v>
      </c>
      <c r="H11631" s="1">
        <v>13</v>
      </c>
      <c r="I11631" s="15">
        <v>0.43478260869565216</v>
      </c>
      <c r="J11631">
        <f t="shared" si="181"/>
        <v>40</v>
      </c>
    </row>
    <row r="11632" spans="1:10" x14ac:dyDescent="0.3">
      <c r="A11632" t="s">
        <v>11425</v>
      </c>
      <c r="C11632" s="18">
        <v>391.64412706893438</v>
      </c>
      <c r="D11632" s="1"/>
      <c r="E11632" s="1">
        <v>3</v>
      </c>
      <c r="F11632" s="1">
        <v>1</v>
      </c>
      <c r="G11632" s="1">
        <v>0</v>
      </c>
      <c r="H11632" s="1">
        <v>2</v>
      </c>
      <c r="I11632" s="15">
        <v>0.33333333333333331</v>
      </c>
      <c r="J11632">
        <f t="shared" si="181"/>
        <v>40</v>
      </c>
    </row>
    <row r="11633" spans="1:10" x14ac:dyDescent="0.3">
      <c r="A11633" t="s">
        <v>11426</v>
      </c>
      <c r="C11633" s="18">
        <v>391.64294367418603</v>
      </c>
      <c r="D11633" s="1"/>
      <c r="E11633" s="1">
        <v>3</v>
      </c>
      <c r="F11633" s="1">
        <v>1</v>
      </c>
      <c r="G11633" s="1">
        <v>0</v>
      </c>
      <c r="H11633" s="1">
        <v>2</v>
      </c>
      <c r="I11633" s="15">
        <v>0.33333333333333331</v>
      </c>
      <c r="J11633">
        <f t="shared" si="181"/>
        <v>40</v>
      </c>
    </row>
    <row r="11634" spans="1:10" x14ac:dyDescent="0.3">
      <c r="A11634" t="s">
        <v>11428</v>
      </c>
      <c r="C11634" s="18">
        <v>391.64235117238707</v>
      </c>
      <c r="D11634" s="1"/>
      <c r="E11634" s="1">
        <v>7</v>
      </c>
      <c r="F11634" s="1">
        <v>3</v>
      </c>
      <c r="G11634" s="1">
        <v>0</v>
      </c>
      <c r="H11634" s="1">
        <v>4</v>
      </c>
      <c r="I11634" s="15">
        <v>0.42857142857142855</v>
      </c>
      <c r="J11634">
        <f t="shared" si="181"/>
        <v>40</v>
      </c>
    </row>
    <row r="11635" spans="1:10" x14ac:dyDescent="0.3">
      <c r="A11635" t="s">
        <v>11429</v>
      </c>
      <c r="C11635" s="18">
        <v>391.62404208761529</v>
      </c>
      <c r="D11635" s="1"/>
      <c r="E11635" s="1">
        <v>20</v>
      </c>
      <c r="F11635" s="1">
        <v>9</v>
      </c>
      <c r="G11635" s="1">
        <v>0</v>
      </c>
      <c r="H11635" s="1">
        <v>11</v>
      </c>
      <c r="I11635" s="15">
        <v>0.45</v>
      </c>
      <c r="J11635">
        <f t="shared" si="181"/>
        <v>40</v>
      </c>
    </row>
    <row r="11636" spans="1:10" x14ac:dyDescent="0.3">
      <c r="A11636" t="s">
        <v>11430</v>
      </c>
      <c r="C11636" s="18">
        <v>391.62155053960123</v>
      </c>
      <c r="D11636" s="1"/>
      <c r="E11636" s="1">
        <v>8</v>
      </c>
      <c r="F11636" s="1">
        <v>2</v>
      </c>
      <c r="G11636" s="1">
        <v>3</v>
      </c>
      <c r="H11636" s="1">
        <v>3</v>
      </c>
      <c r="I11636" s="15">
        <v>0.4375</v>
      </c>
      <c r="J11636">
        <f t="shared" si="181"/>
        <v>40</v>
      </c>
    </row>
    <row r="11637" spans="1:10" x14ac:dyDescent="0.3">
      <c r="A11637" t="s">
        <v>11431</v>
      </c>
      <c r="C11637" s="18">
        <v>391.61751450302648</v>
      </c>
      <c r="D11637" s="1"/>
      <c r="E11637" s="1">
        <v>5</v>
      </c>
      <c r="F11637" s="1">
        <v>2</v>
      </c>
      <c r="G11637" s="1">
        <v>0</v>
      </c>
      <c r="H11637" s="1">
        <v>3</v>
      </c>
      <c r="I11637" s="15">
        <v>0.4</v>
      </c>
      <c r="J11637">
        <f t="shared" si="181"/>
        <v>40</v>
      </c>
    </row>
    <row r="11638" spans="1:10" x14ac:dyDescent="0.3">
      <c r="A11638" t="s">
        <v>11432</v>
      </c>
      <c r="C11638" s="18">
        <v>391.61565112906158</v>
      </c>
      <c r="D11638" s="1"/>
      <c r="E11638" s="1">
        <v>3</v>
      </c>
      <c r="F11638" s="1">
        <v>1</v>
      </c>
      <c r="G11638" s="1">
        <v>0</v>
      </c>
      <c r="H11638" s="1">
        <v>2</v>
      </c>
      <c r="I11638" s="15">
        <v>0.33333333333333331</v>
      </c>
      <c r="J11638">
        <f t="shared" si="181"/>
        <v>40</v>
      </c>
    </row>
    <row r="11639" spans="1:10" x14ac:dyDescent="0.3">
      <c r="A11639" t="s">
        <v>11433</v>
      </c>
      <c r="C11639" s="18">
        <v>391.61007260452112</v>
      </c>
      <c r="D11639" s="1"/>
      <c r="E11639" s="1">
        <v>3</v>
      </c>
      <c r="F11639" s="1">
        <v>1</v>
      </c>
      <c r="G11639" s="1">
        <v>0</v>
      </c>
      <c r="H11639" s="1">
        <v>2</v>
      </c>
      <c r="I11639" s="15">
        <v>0.33333333333333331</v>
      </c>
      <c r="J11639">
        <f t="shared" si="181"/>
        <v>40</v>
      </c>
    </row>
    <row r="11640" spans="1:10" x14ac:dyDescent="0.3">
      <c r="A11640" t="s">
        <v>11434</v>
      </c>
      <c r="C11640" s="18">
        <v>391.60745882405064</v>
      </c>
      <c r="D11640" s="1"/>
      <c r="E11640" s="1">
        <v>3</v>
      </c>
      <c r="F11640" s="1">
        <v>1</v>
      </c>
      <c r="G11640" s="1">
        <v>0</v>
      </c>
      <c r="H11640" s="1">
        <v>2</v>
      </c>
      <c r="I11640" s="15">
        <v>0.33333333333333331</v>
      </c>
      <c r="J11640">
        <f t="shared" si="181"/>
        <v>40</v>
      </c>
    </row>
    <row r="11641" spans="1:10" x14ac:dyDescent="0.3">
      <c r="A11641" t="s">
        <v>11435</v>
      </c>
      <c r="C11641" s="18">
        <v>391.60019409509738</v>
      </c>
      <c r="D11641" s="1"/>
      <c r="E11641" s="1">
        <v>3</v>
      </c>
      <c r="F11641" s="1">
        <v>1</v>
      </c>
      <c r="G11641" s="1">
        <v>0</v>
      </c>
      <c r="H11641" s="1">
        <v>2</v>
      </c>
      <c r="I11641" s="15">
        <v>0.33333333333333331</v>
      </c>
      <c r="J11641">
        <f t="shared" si="181"/>
        <v>40</v>
      </c>
    </row>
    <row r="11642" spans="1:10" x14ac:dyDescent="0.3">
      <c r="A11642" t="s">
        <v>11436</v>
      </c>
      <c r="C11642" s="18">
        <v>391.5941330909759</v>
      </c>
      <c r="D11642" s="1"/>
      <c r="E11642" s="1">
        <v>0</v>
      </c>
      <c r="F11642" s="1">
        <v>0</v>
      </c>
      <c r="G11642" s="1">
        <v>0</v>
      </c>
      <c r="H11642" s="1">
        <v>0</v>
      </c>
      <c r="I11642" s="15" t="e">
        <v>#DIV/0!</v>
      </c>
      <c r="J11642">
        <f t="shared" si="181"/>
        <v>40</v>
      </c>
    </row>
    <row r="11643" spans="1:10" x14ac:dyDescent="0.3">
      <c r="A11643" t="s">
        <v>15380</v>
      </c>
      <c r="C11643" s="18">
        <v>391.59250191705127</v>
      </c>
      <c r="D11643" s="1"/>
      <c r="E11643" s="1">
        <v>21</v>
      </c>
      <c r="F11643" s="1">
        <v>10</v>
      </c>
      <c r="G11643" s="1">
        <v>0</v>
      </c>
      <c r="H11643" s="1">
        <v>11</v>
      </c>
      <c r="I11643" s="15">
        <v>0.47619047619047616</v>
      </c>
      <c r="J11643">
        <f t="shared" si="181"/>
        <v>40</v>
      </c>
    </row>
    <row r="11644" spans="1:10" x14ac:dyDescent="0.3">
      <c r="A11644" t="s">
        <v>11437</v>
      </c>
      <c r="C11644" s="18">
        <v>391.59246370394493</v>
      </c>
      <c r="D11644" s="1"/>
      <c r="E11644" s="1">
        <v>13</v>
      </c>
      <c r="F11644" s="1">
        <v>6</v>
      </c>
      <c r="G11644" s="1">
        <v>0</v>
      </c>
      <c r="H11644" s="1">
        <v>7</v>
      </c>
      <c r="I11644" s="15">
        <v>0.46153846153846156</v>
      </c>
      <c r="J11644">
        <f t="shared" si="181"/>
        <v>40</v>
      </c>
    </row>
    <row r="11645" spans="1:10" x14ac:dyDescent="0.3">
      <c r="A11645" t="s">
        <v>11438</v>
      </c>
      <c r="C11645" s="18">
        <v>391.58831966073035</v>
      </c>
      <c r="D11645" s="1"/>
      <c r="E11645" s="1">
        <v>3</v>
      </c>
      <c r="F11645" s="1">
        <v>1</v>
      </c>
      <c r="G11645" s="1">
        <v>0</v>
      </c>
      <c r="H11645" s="1">
        <v>2</v>
      </c>
      <c r="I11645" s="15">
        <v>0.33333333333333331</v>
      </c>
      <c r="J11645">
        <f t="shared" si="181"/>
        <v>40</v>
      </c>
    </row>
    <row r="11646" spans="1:10" x14ac:dyDescent="0.3">
      <c r="A11646" t="s">
        <v>11439</v>
      </c>
      <c r="C11646" s="18">
        <v>391.5876359769793</v>
      </c>
      <c r="D11646" s="1"/>
      <c r="E11646" s="1">
        <v>5</v>
      </c>
      <c r="F11646" s="1">
        <v>2</v>
      </c>
      <c r="G11646" s="1">
        <v>0</v>
      </c>
      <c r="H11646" s="1">
        <v>3</v>
      </c>
      <c r="I11646" s="15">
        <v>0.4</v>
      </c>
      <c r="J11646">
        <f t="shared" si="181"/>
        <v>40</v>
      </c>
    </row>
    <row r="11647" spans="1:10" x14ac:dyDescent="0.3">
      <c r="A11647" t="s">
        <v>11440</v>
      </c>
      <c r="C11647" s="18">
        <v>391.58386226026806</v>
      </c>
      <c r="D11647" s="1"/>
      <c r="E11647" s="1">
        <v>3</v>
      </c>
      <c r="F11647" s="1">
        <v>1</v>
      </c>
      <c r="G11647" s="1">
        <v>0</v>
      </c>
      <c r="H11647" s="1">
        <v>2</v>
      </c>
      <c r="I11647" s="15">
        <v>0.33333333333333331</v>
      </c>
      <c r="J11647">
        <f t="shared" si="181"/>
        <v>40</v>
      </c>
    </row>
    <row r="11648" spans="1:10" x14ac:dyDescent="0.3">
      <c r="A11648" t="s">
        <v>11441</v>
      </c>
      <c r="C11648" s="18">
        <v>391.58116368146494</v>
      </c>
      <c r="D11648" s="1"/>
      <c r="E11648" s="1">
        <v>3</v>
      </c>
      <c r="F11648" s="1">
        <v>1</v>
      </c>
      <c r="G11648" s="1">
        <v>0</v>
      </c>
      <c r="H11648" s="1">
        <v>2</v>
      </c>
      <c r="I11648" s="15">
        <v>0.33333333333333331</v>
      </c>
      <c r="J11648">
        <f t="shared" si="181"/>
        <v>40</v>
      </c>
    </row>
    <row r="11649" spans="1:10" x14ac:dyDescent="0.3">
      <c r="A11649" t="s">
        <v>11442</v>
      </c>
      <c r="C11649" s="18">
        <v>391.57591767225244</v>
      </c>
      <c r="D11649" s="1"/>
      <c r="E11649" s="1">
        <v>3</v>
      </c>
      <c r="F11649" s="1">
        <v>1</v>
      </c>
      <c r="G11649" s="1">
        <v>0</v>
      </c>
      <c r="H11649" s="1">
        <v>2</v>
      </c>
      <c r="I11649" s="15">
        <v>0.33333333333333331</v>
      </c>
      <c r="J11649">
        <f t="shared" si="181"/>
        <v>40</v>
      </c>
    </row>
    <row r="11650" spans="1:10" x14ac:dyDescent="0.3">
      <c r="A11650" t="s">
        <v>11443</v>
      </c>
      <c r="C11650" s="18">
        <v>391.57535883717406</v>
      </c>
      <c r="D11650" s="1"/>
      <c r="E11650" s="1">
        <v>3</v>
      </c>
      <c r="F11650" s="1">
        <v>1</v>
      </c>
      <c r="G11650" s="1">
        <v>0</v>
      </c>
      <c r="H11650" s="1">
        <v>2</v>
      </c>
      <c r="I11650" s="15">
        <v>0.33333333333333331</v>
      </c>
      <c r="J11650">
        <f t="shared" si="181"/>
        <v>40</v>
      </c>
    </row>
    <row r="11651" spans="1:10" x14ac:dyDescent="0.3">
      <c r="A11651" t="s">
        <v>11445</v>
      </c>
      <c r="C11651" s="18">
        <v>391.57065274052331</v>
      </c>
      <c r="D11651" s="1"/>
      <c r="E11651" s="1">
        <v>3</v>
      </c>
      <c r="F11651" s="1">
        <v>1</v>
      </c>
      <c r="G11651" s="1">
        <v>0</v>
      </c>
      <c r="H11651" s="1">
        <v>2</v>
      </c>
      <c r="I11651" s="15">
        <v>0.33333333333333331</v>
      </c>
      <c r="J11651">
        <f t="shared" si="181"/>
        <v>40</v>
      </c>
    </row>
    <row r="11652" spans="1:10" x14ac:dyDescent="0.3">
      <c r="A11652" s="21" t="s">
        <v>11446</v>
      </c>
      <c r="C11652" s="18">
        <v>391.5667057918929</v>
      </c>
      <c r="D11652" s="1"/>
      <c r="E11652" s="1">
        <v>3</v>
      </c>
      <c r="F11652" s="1">
        <v>1</v>
      </c>
      <c r="G11652" s="1">
        <v>0</v>
      </c>
      <c r="H11652" s="1">
        <v>2</v>
      </c>
      <c r="I11652" s="15">
        <v>0.33333333333333331</v>
      </c>
      <c r="J11652">
        <f t="shared" ref="J11652:J11715" si="182">IF(E11652&lt;=30,40,20)</f>
        <v>40</v>
      </c>
    </row>
    <row r="11653" spans="1:10" x14ac:dyDescent="0.3">
      <c r="A11653" t="s">
        <v>11447</v>
      </c>
      <c r="C11653" s="18">
        <v>391.55696001058124</v>
      </c>
      <c r="D11653" s="1"/>
      <c r="E11653" s="1">
        <v>2</v>
      </c>
      <c r="F11653" s="1">
        <v>1</v>
      </c>
      <c r="G11653" s="1">
        <v>0</v>
      </c>
      <c r="H11653" s="1">
        <v>1</v>
      </c>
      <c r="I11653" s="15">
        <v>0.5</v>
      </c>
      <c r="J11653">
        <f t="shared" si="182"/>
        <v>40</v>
      </c>
    </row>
    <row r="11654" spans="1:10" x14ac:dyDescent="0.3">
      <c r="A11654" t="s">
        <v>13560</v>
      </c>
      <c r="C11654" s="18">
        <v>391.55286646760317</v>
      </c>
      <c r="D11654" s="1"/>
      <c r="E11654" s="1">
        <v>3</v>
      </c>
      <c r="F11654" s="1">
        <v>1</v>
      </c>
      <c r="G11654" s="1">
        <v>0</v>
      </c>
      <c r="H11654" s="1">
        <v>2</v>
      </c>
      <c r="I11654" s="15">
        <v>0.33333333333333331</v>
      </c>
      <c r="J11654">
        <f t="shared" si="182"/>
        <v>40</v>
      </c>
    </row>
    <row r="11655" spans="1:10" x14ac:dyDescent="0.3">
      <c r="A11655" t="s">
        <v>11448</v>
      </c>
      <c r="C11655" s="18">
        <v>391.55090643866555</v>
      </c>
      <c r="D11655" s="1"/>
      <c r="E11655" s="1">
        <v>3</v>
      </c>
      <c r="F11655" s="1">
        <v>1</v>
      </c>
      <c r="G11655" s="1">
        <v>0</v>
      </c>
      <c r="H11655" s="1">
        <v>2</v>
      </c>
      <c r="I11655" s="15">
        <v>0.33333333333333331</v>
      </c>
      <c r="J11655">
        <f t="shared" si="182"/>
        <v>40</v>
      </c>
    </row>
    <row r="11656" spans="1:10" x14ac:dyDescent="0.3">
      <c r="A11656" t="s">
        <v>13797</v>
      </c>
      <c r="C11656" s="18">
        <v>391.54496437058918</v>
      </c>
      <c r="D11656" s="1"/>
      <c r="E11656" s="1">
        <v>8</v>
      </c>
      <c r="F11656" s="1">
        <v>2</v>
      </c>
      <c r="G11656" s="1">
        <v>2</v>
      </c>
      <c r="H11656" s="1">
        <v>4</v>
      </c>
      <c r="I11656" s="15">
        <v>0.375</v>
      </c>
      <c r="J11656">
        <f t="shared" si="182"/>
        <v>40</v>
      </c>
    </row>
    <row r="11657" spans="1:10" x14ac:dyDescent="0.3">
      <c r="A11657" t="s">
        <v>11451</v>
      </c>
      <c r="C11657" s="18">
        <v>391.54412821423585</v>
      </c>
      <c r="D11657" s="1"/>
      <c r="E11657" s="1">
        <v>26</v>
      </c>
      <c r="F11657" s="1">
        <v>13</v>
      </c>
      <c r="G11657" s="1">
        <v>0</v>
      </c>
      <c r="H11657" s="1">
        <v>13</v>
      </c>
      <c r="I11657" s="15">
        <v>0.5</v>
      </c>
      <c r="J11657">
        <f t="shared" si="182"/>
        <v>40</v>
      </c>
    </row>
    <row r="11658" spans="1:10" x14ac:dyDescent="0.3">
      <c r="A11658" t="s">
        <v>11452</v>
      </c>
      <c r="C11658" s="18">
        <v>391.54372033658632</v>
      </c>
      <c r="D11658" s="1"/>
      <c r="E11658" s="1">
        <v>5</v>
      </c>
      <c r="F11658" s="1">
        <v>2</v>
      </c>
      <c r="G11658" s="1">
        <v>0</v>
      </c>
      <c r="H11658" s="1">
        <v>3</v>
      </c>
      <c r="I11658" s="15">
        <v>0.4</v>
      </c>
      <c r="J11658">
        <f t="shared" si="182"/>
        <v>40</v>
      </c>
    </row>
    <row r="11659" spans="1:10" x14ac:dyDescent="0.3">
      <c r="A11659" t="s">
        <v>11453</v>
      </c>
      <c r="C11659" s="18">
        <v>391.5376097025698</v>
      </c>
      <c r="D11659" s="1"/>
      <c r="E11659" s="1">
        <v>5</v>
      </c>
      <c r="F11659" s="1">
        <v>2</v>
      </c>
      <c r="G11659" s="1">
        <v>0</v>
      </c>
      <c r="H11659" s="1">
        <v>3</v>
      </c>
      <c r="I11659" s="15">
        <v>0.4</v>
      </c>
      <c r="J11659">
        <f t="shared" si="182"/>
        <v>40</v>
      </c>
    </row>
    <row r="11660" spans="1:10" x14ac:dyDescent="0.3">
      <c r="A11660" t="s">
        <v>11454</v>
      </c>
      <c r="C11660" s="18">
        <v>391.53633671514825</v>
      </c>
      <c r="D11660" s="1"/>
      <c r="E11660" s="1">
        <v>3</v>
      </c>
      <c r="F11660" s="1">
        <v>1</v>
      </c>
      <c r="G11660" s="1">
        <v>0</v>
      </c>
      <c r="H11660" s="1">
        <v>2</v>
      </c>
      <c r="I11660" s="15">
        <v>0.33333333333333331</v>
      </c>
      <c r="J11660">
        <f t="shared" si="182"/>
        <v>40</v>
      </c>
    </row>
    <row r="11661" spans="1:10" x14ac:dyDescent="0.3">
      <c r="A11661" t="s">
        <v>11449</v>
      </c>
      <c r="C11661" s="18">
        <v>391.53061268393759</v>
      </c>
      <c r="D11661" s="1"/>
      <c r="E11661" s="1">
        <v>3</v>
      </c>
      <c r="F11661" s="1">
        <v>1</v>
      </c>
      <c r="G11661" s="1">
        <v>0</v>
      </c>
      <c r="H11661" s="1">
        <v>2</v>
      </c>
      <c r="I11661" s="15">
        <v>0.33333333333333331</v>
      </c>
      <c r="J11661">
        <f t="shared" si="182"/>
        <v>40</v>
      </c>
    </row>
    <row r="11662" spans="1:10" x14ac:dyDescent="0.3">
      <c r="A11662" t="s">
        <v>11455</v>
      </c>
      <c r="C11662" s="18">
        <v>391.5304352770608</v>
      </c>
      <c r="D11662" s="1"/>
      <c r="E11662" s="1">
        <v>3</v>
      </c>
      <c r="F11662" s="1">
        <v>1</v>
      </c>
      <c r="G11662" s="1">
        <v>0</v>
      </c>
      <c r="H11662" s="1">
        <v>2</v>
      </c>
      <c r="I11662" s="15">
        <v>0.33333333333333331</v>
      </c>
      <c r="J11662">
        <f t="shared" si="182"/>
        <v>40</v>
      </c>
    </row>
    <row r="11663" spans="1:10" x14ac:dyDescent="0.3">
      <c r="A11663" t="s">
        <v>11456</v>
      </c>
      <c r="C11663" s="18">
        <v>391.52797412626529</v>
      </c>
      <c r="D11663" s="1"/>
      <c r="E11663" s="1">
        <v>7</v>
      </c>
      <c r="F11663" s="1">
        <v>3</v>
      </c>
      <c r="G11663" s="1">
        <v>0</v>
      </c>
      <c r="H11663" s="1">
        <v>4</v>
      </c>
      <c r="I11663" s="15">
        <v>0.42857142857142855</v>
      </c>
      <c r="J11663">
        <f t="shared" si="182"/>
        <v>40</v>
      </c>
    </row>
    <row r="11664" spans="1:10" x14ac:dyDescent="0.3">
      <c r="A11664" t="s">
        <v>11458</v>
      </c>
      <c r="C11664" s="18">
        <v>391.52265141324159</v>
      </c>
      <c r="D11664" s="1"/>
      <c r="E11664" s="1">
        <v>1</v>
      </c>
      <c r="F11664" s="1">
        <v>0</v>
      </c>
      <c r="G11664" s="1">
        <v>0</v>
      </c>
      <c r="H11664" s="1">
        <v>1</v>
      </c>
      <c r="I11664" s="15">
        <v>0</v>
      </c>
      <c r="J11664">
        <f t="shared" si="182"/>
        <v>40</v>
      </c>
    </row>
    <row r="11665" spans="1:10" x14ac:dyDescent="0.3">
      <c r="A11665" t="s">
        <v>11460</v>
      </c>
      <c r="C11665" s="18">
        <v>391.51579873695329</v>
      </c>
      <c r="D11665" s="1"/>
      <c r="E11665" s="1">
        <v>8</v>
      </c>
      <c r="F11665" s="1">
        <v>3</v>
      </c>
      <c r="G11665" s="1">
        <v>1</v>
      </c>
      <c r="H11665" s="1">
        <v>4</v>
      </c>
      <c r="I11665" s="15">
        <v>0.4375</v>
      </c>
      <c r="J11665">
        <f t="shared" si="182"/>
        <v>40</v>
      </c>
    </row>
    <row r="11666" spans="1:10" x14ac:dyDescent="0.3">
      <c r="A11666" s="21" t="s">
        <v>11461</v>
      </c>
      <c r="C11666" s="18">
        <v>391.51211351747838</v>
      </c>
      <c r="D11666" s="1"/>
      <c r="E11666" s="1">
        <v>2</v>
      </c>
      <c r="F11666" s="1">
        <v>2</v>
      </c>
      <c r="G11666" s="1">
        <v>0</v>
      </c>
      <c r="H11666" s="1">
        <v>0</v>
      </c>
      <c r="I11666" s="15">
        <v>1</v>
      </c>
      <c r="J11666">
        <f t="shared" si="182"/>
        <v>40</v>
      </c>
    </row>
    <row r="11667" spans="1:10" x14ac:dyDescent="0.3">
      <c r="A11667" t="s">
        <v>11463</v>
      </c>
      <c r="C11667" s="18">
        <v>391.51015977474611</v>
      </c>
      <c r="D11667" s="1"/>
      <c r="E11667" s="1">
        <v>3</v>
      </c>
      <c r="F11667" s="1">
        <v>1</v>
      </c>
      <c r="G11667" s="1">
        <v>0</v>
      </c>
      <c r="H11667" s="1">
        <v>2</v>
      </c>
      <c r="I11667" s="15">
        <v>0.33333333333333331</v>
      </c>
      <c r="J11667">
        <f t="shared" si="182"/>
        <v>40</v>
      </c>
    </row>
    <row r="11668" spans="1:10" x14ac:dyDescent="0.3">
      <c r="A11668" t="s">
        <v>11465</v>
      </c>
      <c r="C11668" s="18">
        <v>391.50316434381466</v>
      </c>
      <c r="D11668" s="1"/>
      <c r="E11668" s="1">
        <v>3</v>
      </c>
      <c r="F11668" s="1">
        <v>1</v>
      </c>
      <c r="G11668" s="1">
        <v>0</v>
      </c>
      <c r="H11668" s="1">
        <v>2</v>
      </c>
      <c r="I11668" s="15">
        <v>0.33333333333333331</v>
      </c>
      <c r="J11668">
        <f t="shared" si="182"/>
        <v>40</v>
      </c>
    </row>
    <row r="11669" spans="1:10" x14ac:dyDescent="0.3">
      <c r="A11669" t="s">
        <v>11466</v>
      </c>
      <c r="C11669" s="18">
        <v>391.49794470093121</v>
      </c>
      <c r="D11669" s="1"/>
      <c r="E11669" s="1">
        <v>3</v>
      </c>
      <c r="F11669" s="1">
        <v>1</v>
      </c>
      <c r="G11669" s="1">
        <v>0</v>
      </c>
      <c r="H11669" s="1">
        <v>2</v>
      </c>
      <c r="I11669" s="15">
        <v>0.33333333333333331</v>
      </c>
      <c r="J11669">
        <f t="shared" si="182"/>
        <v>40</v>
      </c>
    </row>
    <row r="11670" spans="1:10" x14ac:dyDescent="0.3">
      <c r="A11670" t="s">
        <v>11522</v>
      </c>
      <c r="C11670" s="18">
        <v>391.49666869375324</v>
      </c>
      <c r="D11670" s="1"/>
      <c r="E11670" s="1">
        <v>3</v>
      </c>
      <c r="F11670" s="1">
        <v>1</v>
      </c>
      <c r="G11670" s="1">
        <v>0</v>
      </c>
      <c r="H11670" s="1">
        <v>2</v>
      </c>
      <c r="I11670" s="15">
        <v>0.33333333333333331</v>
      </c>
      <c r="J11670">
        <f t="shared" si="182"/>
        <v>40</v>
      </c>
    </row>
    <row r="11671" spans="1:10" x14ac:dyDescent="0.3">
      <c r="A11671" t="s">
        <v>11467</v>
      </c>
      <c r="C11671" s="18">
        <v>391.49402212606185</v>
      </c>
      <c r="D11671" s="1"/>
      <c r="E11671" s="1">
        <v>4</v>
      </c>
      <c r="F11671" s="1">
        <v>0</v>
      </c>
      <c r="G11671" s="1">
        <v>0</v>
      </c>
      <c r="H11671" s="1">
        <v>4</v>
      </c>
      <c r="I11671" s="15">
        <v>0</v>
      </c>
      <c r="J11671">
        <f t="shared" si="182"/>
        <v>40</v>
      </c>
    </row>
    <row r="11672" spans="1:10" x14ac:dyDescent="0.3">
      <c r="A11672" t="s">
        <v>11468</v>
      </c>
      <c r="C11672" s="18">
        <v>391.48337914022954</v>
      </c>
      <c r="D11672" s="1"/>
      <c r="E11672" s="1">
        <v>3</v>
      </c>
      <c r="F11672" s="1">
        <v>1</v>
      </c>
      <c r="G11672" s="1">
        <v>0</v>
      </c>
      <c r="H11672" s="1">
        <v>2</v>
      </c>
      <c r="I11672" s="15">
        <v>0.33333333333333331</v>
      </c>
      <c r="J11672">
        <f t="shared" si="182"/>
        <v>40</v>
      </c>
    </row>
    <row r="11673" spans="1:10" x14ac:dyDescent="0.3">
      <c r="A11673" t="s">
        <v>11530</v>
      </c>
      <c r="C11673" s="18">
        <v>391.48289663954478</v>
      </c>
      <c r="D11673" s="1"/>
      <c r="E11673" s="1">
        <v>2</v>
      </c>
      <c r="F11673" s="1">
        <v>0</v>
      </c>
      <c r="G11673" s="1">
        <v>1</v>
      </c>
      <c r="H11673" s="1">
        <v>1</v>
      </c>
      <c r="I11673" s="15">
        <v>0.25</v>
      </c>
      <c r="J11673">
        <f t="shared" si="182"/>
        <v>40</v>
      </c>
    </row>
    <row r="11674" spans="1:10" x14ac:dyDescent="0.3">
      <c r="A11674" t="s">
        <v>11469</v>
      </c>
      <c r="C11674" s="18">
        <v>391.48263991885204</v>
      </c>
      <c r="D11674" s="1"/>
      <c r="E11674" s="1">
        <v>5</v>
      </c>
      <c r="F11674" s="1">
        <v>2</v>
      </c>
      <c r="G11674" s="1">
        <v>0</v>
      </c>
      <c r="H11674" s="1">
        <v>3</v>
      </c>
      <c r="I11674" s="15">
        <v>0.4</v>
      </c>
      <c r="J11674">
        <f t="shared" si="182"/>
        <v>40</v>
      </c>
    </row>
    <row r="11675" spans="1:10" x14ac:dyDescent="0.3">
      <c r="A11675" t="s">
        <v>11470</v>
      </c>
      <c r="C11675" s="18">
        <v>391.47563147466889</v>
      </c>
      <c r="D11675" s="1"/>
      <c r="E11675" s="1">
        <v>3</v>
      </c>
      <c r="F11675" s="1">
        <v>1</v>
      </c>
      <c r="G11675" s="1">
        <v>0</v>
      </c>
      <c r="H11675" s="1">
        <v>2</v>
      </c>
      <c r="I11675" s="15">
        <v>0.33333333333333331</v>
      </c>
      <c r="J11675">
        <f t="shared" si="182"/>
        <v>40</v>
      </c>
    </row>
    <row r="11676" spans="1:10" x14ac:dyDescent="0.3">
      <c r="A11676" t="s">
        <v>11471</v>
      </c>
      <c r="C11676" s="18">
        <v>391.47404439558471</v>
      </c>
      <c r="D11676" s="1"/>
      <c r="E11676" s="1">
        <v>3</v>
      </c>
      <c r="F11676" s="1">
        <v>1</v>
      </c>
      <c r="G11676" s="1">
        <v>0</v>
      </c>
      <c r="H11676" s="1">
        <v>2</v>
      </c>
      <c r="I11676" s="15">
        <v>0.33333333333333331</v>
      </c>
      <c r="J11676">
        <f t="shared" si="182"/>
        <v>40</v>
      </c>
    </row>
    <row r="11677" spans="1:10" x14ac:dyDescent="0.3">
      <c r="A11677" t="s">
        <v>11472</v>
      </c>
      <c r="C11677" s="18">
        <v>391.4738454698192</v>
      </c>
      <c r="D11677" s="1"/>
      <c r="E11677" s="1">
        <v>3</v>
      </c>
      <c r="F11677" s="1">
        <v>1</v>
      </c>
      <c r="G11677" s="1">
        <v>0</v>
      </c>
      <c r="H11677" s="1">
        <v>2</v>
      </c>
      <c r="I11677" s="15">
        <v>0.33333333333333331</v>
      </c>
      <c r="J11677">
        <f t="shared" si="182"/>
        <v>40</v>
      </c>
    </row>
    <row r="11678" spans="1:10" x14ac:dyDescent="0.3">
      <c r="A11678" t="s">
        <v>11473</v>
      </c>
      <c r="C11678" s="18">
        <v>391.47191891708553</v>
      </c>
      <c r="D11678" s="1"/>
      <c r="E11678" s="1">
        <v>3</v>
      </c>
      <c r="F11678" s="1">
        <v>1</v>
      </c>
      <c r="G11678" s="1">
        <v>0</v>
      </c>
      <c r="H11678" s="1">
        <v>2</v>
      </c>
      <c r="I11678" s="15">
        <v>0.33333333333333331</v>
      </c>
      <c r="J11678">
        <f t="shared" si="182"/>
        <v>40</v>
      </c>
    </row>
    <row r="11679" spans="1:10" x14ac:dyDescent="0.3">
      <c r="A11679" t="s">
        <v>10723</v>
      </c>
      <c r="C11679" s="18">
        <v>391.46937464502344</v>
      </c>
      <c r="D11679" s="1"/>
      <c r="E11679" s="1">
        <v>8</v>
      </c>
      <c r="F11679" s="1">
        <v>4</v>
      </c>
      <c r="G11679" s="1">
        <v>0</v>
      </c>
      <c r="H11679" s="1">
        <v>4</v>
      </c>
      <c r="I11679" s="15">
        <v>0.5</v>
      </c>
      <c r="J11679">
        <f t="shared" si="182"/>
        <v>40</v>
      </c>
    </row>
    <row r="11680" spans="1:10" x14ac:dyDescent="0.3">
      <c r="A11680" t="s">
        <v>11474</v>
      </c>
      <c r="C11680" s="18">
        <v>391.468947520982</v>
      </c>
      <c r="D11680" s="1"/>
      <c r="E11680" s="1">
        <v>3</v>
      </c>
      <c r="F11680" s="1">
        <v>1</v>
      </c>
      <c r="G11680" s="1">
        <v>0</v>
      </c>
      <c r="H11680" s="1">
        <v>2</v>
      </c>
      <c r="I11680" s="15">
        <v>0.33333333333333331</v>
      </c>
      <c r="J11680">
        <f t="shared" si="182"/>
        <v>40</v>
      </c>
    </row>
    <row r="11681" spans="1:10" x14ac:dyDescent="0.3">
      <c r="A11681" t="s">
        <v>11475</v>
      </c>
      <c r="C11681" s="18">
        <v>391.46715359216086</v>
      </c>
      <c r="D11681" s="1"/>
      <c r="E11681" s="1">
        <v>3</v>
      </c>
      <c r="F11681" s="1">
        <v>1</v>
      </c>
      <c r="G11681" s="1">
        <v>0</v>
      </c>
      <c r="H11681" s="1">
        <v>2</v>
      </c>
      <c r="I11681" s="15">
        <v>0.33333333333333331</v>
      </c>
      <c r="J11681">
        <f t="shared" si="182"/>
        <v>40</v>
      </c>
    </row>
    <row r="11682" spans="1:10" x14ac:dyDescent="0.3">
      <c r="A11682" t="s">
        <v>11476</v>
      </c>
      <c r="C11682" s="18">
        <v>391.46590736337987</v>
      </c>
      <c r="D11682" s="1"/>
      <c r="E11682" s="1">
        <v>3</v>
      </c>
      <c r="F11682" s="1">
        <v>1</v>
      </c>
      <c r="G11682" s="1">
        <v>0</v>
      </c>
      <c r="H11682" s="1">
        <v>2</v>
      </c>
      <c r="I11682" s="15">
        <v>0.33333333333333331</v>
      </c>
      <c r="J11682">
        <f t="shared" si="182"/>
        <v>40</v>
      </c>
    </row>
    <row r="11683" spans="1:10" x14ac:dyDescent="0.3">
      <c r="A11683" t="s">
        <v>11477</v>
      </c>
      <c r="C11683" s="18">
        <v>391.46116758527074</v>
      </c>
      <c r="D11683" s="1"/>
      <c r="E11683" s="1">
        <v>5</v>
      </c>
      <c r="F11683" s="1">
        <v>2</v>
      </c>
      <c r="G11683" s="1">
        <v>0</v>
      </c>
      <c r="H11683" s="1">
        <v>3</v>
      </c>
      <c r="I11683" s="15">
        <v>0.4</v>
      </c>
      <c r="J11683">
        <f t="shared" si="182"/>
        <v>40</v>
      </c>
    </row>
    <row r="11684" spans="1:10" x14ac:dyDescent="0.3">
      <c r="A11684" t="s">
        <v>11478</v>
      </c>
      <c r="C11684" s="18">
        <v>391.46079875070387</v>
      </c>
      <c r="D11684" s="1"/>
      <c r="E11684" s="1">
        <v>3</v>
      </c>
      <c r="F11684" s="1">
        <v>1</v>
      </c>
      <c r="G11684" s="1">
        <v>0</v>
      </c>
      <c r="H11684" s="1">
        <v>2</v>
      </c>
      <c r="I11684" s="15">
        <v>0.33333333333333331</v>
      </c>
      <c r="J11684">
        <f t="shared" si="182"/>
        <v>40</v>
      </c>
    </row>
    <row r="11685" spans="1:10" x14ac:dyDescent="0.3">
      <c r="A11685" t="s">
        <v>11479</v>
      </c>
      <c r="C11685" s="18">
        <v>391.46036505868881</v>
      </c>
      <c r="D11685" s="1"/>
      <c r="E11685" s="1">
        <v>3</v>
      </c>
      <c r="F11685" s="1">
        <v>1</v>
      </c>
      <c r="G11685" s="1">
        <v>0</v>
      </c>
      <c r="H11685" s="1">
        <v>2</v>
      </c>
      <c r="I11685" s="15">
        <v>0.33333333333333331</v>
      </c>
      <c r="J11685">
        <f t="shared" si="182"/>
        <v>40</v>
      </c>
    </row>
    <row r="11686" spans="1:10" x14ac:dyDescent="0.3">
      <c r="A11686" t="s">
        <v>11480</v>
      </c>
      <c r="C11686" s="18">
        <v>391.46002486650309</v>
      </c>
      <c r="D11686" s="1"/>
      <c r="E11686" s="1">
        <v>5</v>
      </c>
      <c r="F11686" s="1">
        <v>2</v>
      </c>
      <c r="G11686" s="1">
        <v>0</v>
      </c>
      <c r="H11686" s="1">
        <v>3</v>
      </c>
      <c r="I11686" s="15">
        <v>0.4</v>
      </c>
      <c r="J11686">
        <f t="shared" si="182"/>
        <v>40</v>
      </c>
    </row>
    <row r="11687" spans="1:10" x14ac:dyDescent="0.3">
      <c r="A11687" t="s">
        <v>11481</v>
      </c>
      <c r="C11687" s="18">
        <v>391.45791570556656</v>
      </c>
      <c r="D11687" s="1"/>
      <c r="E11687" s="1">
        <v>3</v>
      </c>
      <c r="F11687" s="1">
        <v>1</v>
      </c>
      <c r="G11687" s="1">
        <v>0</v>
      </c>
      <c r="H11687" s="1">
        <v>2</v>
      </c>
      <c r="I11687" s="15">
        <v>0.33333333333333331</v>
      </c>
      <c r="J11687">
        <f t="shared" si="182"/>
        <v>40</v>
      </c>
    </row>
    <row r="11688" spans="1:10" x14ac:dyDescent="0.3">
      <c r="A11688" t="s">
        <v>11482</v>
      </c>
      <c r="C11688" s="18">
        <v>391.4575112415921</v>
      </c>
      <c r="D11688" s="1"/>
      <c r="E11688" s="1">
        <v>10</v>
      </c>
      <c r="F11688" s="1">
        <v>4</v>
      </c>
      <c r="G11688" s="1">
        <v>0</v>
      </c>
      <c r="H11688" s="1">
        <v>6</v>
      </c>
      <c r="I11688" s="15">
        <v>0.4</v>
      </c>
      <c r="J11688">
        <f t="shared" si="182"/>
        <v>40</v>
      </c>
    </row>
    <row r="11689" spans="1:10" x14ac:dyDescent="0.3">
      <c r="A11689" t="s">
        <v>11483</v>
      </c>
      <c r="C11689" s="18">
        <v>391.45606917064219</v>
      </c>
      <c r="D11689" s="1"/>
      <c r="E11689" s="1">
        <v>29</v>
      </c>
      <c r="F11689" s="1">
        <v>14</v>
      </c>
      <c r="G11689" s="1">
        <v>0</v>
      </c>
      <c r="H11689" s="1">
        <v>15</v>
      </c>
      <c r="I11689" s="15">
        <v>0.48275862068965519</v>
      </c>
      <c r="J11689">
        <f t="shared" si="182"/>
        <v>40</v>
      </c>
    </row>
    <row r="11690" spans="1:10" x14ac:dyDescent="0.3">
      <c r="A11690" t="s">
        <v>11486</v>
      </c>
      <c r="C11690" s="18">
        <v>391.45361718972953</v>
      </c>
      <c r="D11690" s="1"/>
      <c r="E11690" s="1">
        <v>3</v>
      </c>
      <c r="F11690" s="1">
        <v>1</v>
      </c>
      <c r="G11690" s="1">
        <v>0</v>
      </c>
      <c r="H11690" s="1">
        <v>2</v>
      </c>
      <c r="I11690" s="15">
        <v>0.33333333333333331</v>
      </c>
      <c r="J11690">
        <f t="shared" si="182"/>
        <v>40</v>
      </c>
    </row>
    <row r="11691" spans="1:10" x14ac:dyDescent="0.3">
      <c r="A11691" t="s">
        <v>11487</v>
      </c>
      <c r="C11691" s="18">
        <v>391.45173444668052</v>
      </c>
      <c r="D11691" s="1"/>
      <c r="E11691" s="1">
        <v>5</v>
      </c>
      <c r="F11691" s="1">
        <v>2</v>
      </c>
      <c r="G11691" s="1">
        <v>0</v>
      </c>
      <c r="H11691" s="1">
        <v>3</v>
      </c>
      <c r="I11691" s="15">
        <v>0.4</v>
      </c>
      <c r="J11691">
        <f t="shared" si="182"/>
        <v>40</v>
      </c>
    </row>
    <row r="11692" spans="1:10" x14ac:dyDescent="0.3">
      <c r="A11692" t="s">
        <v>11496</v>
      </c>
      <c r="C11692" s="18">
        <v>391.44947131972953</v>
      </c>
      <c r="D11692" s="1"/>
      <c r="E11692" s="1">
        <v>3</v>
      </c>
      <c r="F11692" s="1">
        <v>1</v>
      </c>
      <c r="G11692" s="1">
        <v>0</v>
      </c>
      <c r="H11692" s="1">
        <v>2</v>
      </c>
      <c r="I11692" s="15">
        <v>0.33333333333333331</v>
      </c>
      <c r="J11692">
        <f t="shared" si="182"/>
        <v>40</v>
      </c>
    </row>
    <row r="11693" spans="1:10" x14ac:dyDescent="0.3">
      <c r="A11693" t="s">
        <v>11488</v>
      </c>
      <c r="C11693" s="18">
        <v>391.44840407763002</v>
      </c>
      <c r="D11693" s="1"/>
      <c r="E11693" s="1">
        <v>5</v>
      </c>
      <c r="F11693" s="1">
        <v>2</v>
      </c>
      <c r="G11693" s="1">
        <v>0</v>
      </c>
      <c r="H11693" s="1">
        <v>3</v>
      </c>
      <c r="I11693" s="15">
        <v>0.4</v>
      </c>
      <c r="J11693">
        <f t="shared" si="182"/>
        <v>40</v>
      </c>
    </row>
    <row r="11694" spans="1:10" x14ac:dyDescent="0.3">
      <c r="A11694" t="s">
        <v>14530</v>
      </c>
      <c r="C11694" s="18">
        <v>391.44502050665557</v>
      </c>
      <c r="D11694" s="1"/>
      <c r="E11694" s="1">
        <v>3</v>
      </c>
      <c r="F11694" s="1">
        <v>1</v>
      </c>
      <c r="G11694" s="1">
        <v>0</v>
      </c>
      <c r="H11694" s="1">
        <v>2</v>
      </c>
      <c r="I11694" s="15">
        <v>0.33333333333333331</v>
      </c>
      <c r="J11694">
        <f t="shared" si="182"/>
        <v>40</v>
      </c>
    </row>
    <row r="11695" spans="1:10" x14ac:dyDescent="0.3">
      <c r="A11695" t="s">
        <v>11490</v>
      </c>
      <c r="C11695" s="18">
        <v>391.43967772100257</v>
      </c>
      <c r="D11695" s="1"/>
      <c r="E11695" s="1">
        <v>3</v>
      </c>
      <c r="F11695" s="1">
        <v>1</v>
      </c>
      <c r="G11695" s="1">
        <v>0</v>
      </c>
      <c r="H11695" s="1">
        <v>2</v>
      </c>
      <c r="I11695" s="15">
        <v>0.33333333333333331</v>
      </c>
      <c r="J11695">
        <f t="shared" si="182"/>
        <v>40</v>
      </c>
    </row>
    <row r="11696" spans="1:10" x14ac:dyDescent="0.3">
      <c r="A11696" t="s">
        <v>14639</v>
      </c>
      <c r="C11696" s="18">
        <v>391.4353052858624</v>
      </c>
      <c r="D11696" s="1"/>
      <c r="E11696" s="1">
        <v>26</v>
      </c>
      <c r="F11696" s="1">
        <v>11</v>
      </c>
      <c r="G11696" s="1">
        <v>2</v>
      </c>
      <c r="H11696" s="1">
        <v>13</v>
      </c>
      <c r="I11696" s="15">
        <v>0.46153846153846156</v>
      </c>
      <c r="J11696">
        <f t="shared" si="182"/>
        <v>40</v>
      </c>
    </row>
    <row r="11697" spans="1:10" x14ac:dyDescent="0.3">
      <c r="A11697" t="s">
        <v>11491</v>
      </c>
      <c r="C11697" s="18">
        <v>391.43516163010878</v>
      </c>
      <c r="D11697" s="1"/>
      <c r="E11697" s="1">
        <v>5</v>
      </c>
      <c r="F11697" s="1">
        <v>2</v>
      </c>
      <c r="G11697" s="1">
        <v>0</v>
      </c>
      <c r="H11697" s="1">
        <v>3</v>
      </c>
      <c r="I11697" s="15">
        <v>0.4</v>
      </c>
      <c r="J11697">
        <f t="shared" si="182"/>
        <v>40</v>
      </c>
    </row>
    <row r="11698" spans="1:10" x14ac:dyDescent="0.3">
      <c r="A11698" t="s">
        <v>11492</v>
      </c>
      <c r="C11698" s="18">
        <v>391.42948603881001</v>
      </c>
      <c r="D11698" s="1"/>
      <c r="E11698" s="1">
        <v>3</v>
      </c>
      <c r="F11698" s="1">
        <v>1</v>
      </c>
      <c r="G11698" s="1">
        <v>0</v>
      </c>
      <c r="H11698" s="1">
        <v>2</v>
      </c>
      <c r="I11698" s="15">
        <v>0.33333333333333331</v>
      </c>
      <c r="J11698">
        <f t="shared" si="182"/>
        <v>40</v>
      </c>
    </row>
    <row r="11699" spans="1:10" x14ac:dyDescent="0.3">
      <c r="A11699" t="s">
        <v>11493</v>
      </c>
      <c r="C11699" s="18">
        <v>391.42910658702004</v>
      </c>
      <c r="D11699" s="1"/>
      <c r="E11699" s="1">
        <v>5</v>
      </c>
      <c r="F11699" s="1">
        <v>2</v>
      </c>
      <c r="G11699" s="1">
        <v>0</v>
      </c>
      <c r="H11699" s="1">
        <v>3</v>
      </c>
      <c r="I11699" s="15">
        <v>0.4</v>
      </c>
      <c r="J11699">
        <f t="shared" si="182"/>
        <v>40</v>
      </c>
    </row>
    <row r="11700" spans="1:10" x14ac:dyDescent="0.3">
      <c r="A11700" t="s">
        <v>11494</v>
      </c>
      <c r="C11700" s="18">
        <v>391.42371791653994</v>
      </c>
      <c r="D11700" s="1"/>
      <c r="E11700" s="1">
        <v>3</v>
      </c>
      <c r="F11700" s="1">
        <v>1</v>
      </c>
      <c r="G11700" s="1">
        <v>0</v>
      </c>
      <c r="H11700" s="1">
        <v>2</v>
      </c>
      <c r="I11700" s="15">
        <v>0.33333333333333331</v>
      </c>
      <c r="J11700">
        <f t="shared" si="182"/>
        <v>40</v>
      </c>
    </row>
    <row r="11701" spans="1:10" x14ac:dyDescent="0.3">
      <c r="A11701" t="s">
        <v>11495</v>
      </c>
      <c r="C11701" s="18">
        <v>391.42131476713769</v>
      </c>
      <c r="D11701" s="1"/>
      <c r="E11701" s="1">
        <v>3</v>
      </c>
      <c r="F11701" s="1">
        <v>1</v>
      </c>
      <c r="G11701" s="1">
        <v>0</v>
      </c>
      <c r="H11701" s="1">
        <v>2</v>
      </c>
      <c r="I11701" s="15">
        <v>0.33333333333333331</v>
      </c>
      <c r="J11701">
        <f t="shared" si="182"/>
        <v>40</v>
      </c>
    </row>
    <row r="11702" spans="1:10" x14ac:dyDescent="0.3">
      <c r="A11702" t="s">
        <v>11497</v>
      </c>
      <c r="C11702" s="18">
        <v>391.41781632881845</v>
      </c>
      <c r="D11702" s="1"/>
      <c r="E11702" s="1">
        <v>3</v>
      </c>
      <c r="F11702" s="1">
        <v>1</v>
      </c>
      <c r="G11702" s="1">
        <v>0</v>
      </c>
      <c r="H11702" s="1">
        <v>2</v>
      </c>
      <c r="I11702" s="15">
        <v>0.33333333333333331</v>
      </c>
      <c r="J11702">
        <f t="shared" si="182"/>
        <v>40</v>
      </c>
    </row>
    <row r="11703" spans="1:10" x14ac:dyDescent="0.3">
      <c r="A11703" t="s">
        <v>11498</v>
      </c>
      <c r="C11703" s="18">
        <v>391.41738149984809</v>
      </c>
      <c r="D11703" s="1"/>
      <c r="E11703" s="1">
        <v>1</v>
      </c>
      <c r="F11703" s="1">
        <v>0</v>
      </c>
      <c r="G11703" s="1">
        <v>0</v>
      </c>
      <c r="H11703" s="1">
        <v>1</v>
      </c>
      <c r="I11703" s="15">
        <v>0</v>
      </c>
      <c r="J11703">
        <f t="shared" si="182"/>
        <v>40</v>
      </c>
    </row>
    <row r="11704" spans="1:10" x14ac:dyDescent="0.3">
      <c r="A11704" t="s">
        <v>11528</v>
      </c>
      <c r="C11704" s="18">
        <v>391.41409555965231</v>
      </c>
      <c r="D11704" s="1"/>
      <c r="E11704" s="1">
        <v>5</v>
      </c>
      <c r="F11704" s="1">
        <v>2</v>
      </c>
      <c r="G11704" s="1">
        <v>0</v>
      </c>
      <c r="H11704" s="1">
        <v>3</v>
      </c>
      <c r="I11704" s="15">
        <v>0.4</v>
      </c>
      <c r="J11704">
        <f t="shared" si="182"/>
        <v>40</v>
      </c>
    </row>
    <row r="11705" spans="1:10" x14ac:dyDescent="0.3">
      <c r="A11705" t="s">
        <v>11499</v>
      </c>
      <c r="C11705" s="18">
        <v>391.41148149146488</v>
      </c>
      <c r="D11705" s="1"/>
      <c r="E11705" s="1">
        <v>1</v>
      </c>
      <c r="F11705" s="1">
        <v>0</v>
      </c>
      <c r="G11705" s="1">
        <v>0</v>
      </c>
      <c r="H11705" s="1">
        <v>1</v>
      </c>
      <c r="I11705" s="15">
        <v>0</v>
      </c>
      <c r="J11705">
        <f t="shared" si="182"/>
        <v>40</v>
      </c>
    </row>
    <row r="11706" spans="1:10" x14ac:dyDescent="0.3">
      <c r="A11706" t="s">
        <v>11500</v>
      </c>
      <c r="C11706" s="18">
        <v>391.40781166152118</v>
      </c>
      <c r="D11706" s="1"/>
      <c r="E11706" s="1">
        <v>3</v>
      </c>
      <c r="F11706" s="1">
        <v>1</v>
      </c>
      <c r="G11706" s="1">
        <v>0</v>
      </c>
      <c r="H11706" s="1">
        <v>2</v>
      </c>
      <c r="I11706" s="15">
        <v>0.33333333333333331</v>
      </c>
      <c r="J11706">
        <f t="shared" si="182"/>
        <v>40</v>
      </c>
    </row>
    <row r="11707" spans="1:10" x14ac:dyDescent="0.3">
      <c r="A11707" t="s">
        <v>11501</v>
      </c>
      <c r="C11707" s="18">
        <v>391.40450712057287</v>
      </c>
      <c r="D11707" s="1"/>
      <c r="E11707" s="1">
        <v>5</v>
      </c>
      <c r="F11707" s="1">
        <v>2</v>
      </c>
      <c r="G11707" s="1">
        <v>0</v>
      </c>
      <c r="H11707" s="1">
        <v>3</v>
      </c>
      <c r="I11707" s="15">
        <v>0.4</v>
      </c>
      <c r="J11707">
        <f t="shared" si="182"/>
        <v>40</v>
      </c>
    </row>
    <row r="11708" spans="1:10" x14ac:dyDescent="0.3">
      <c r="A11708" t="s">
        <v>11502</v>
      </c>
      <c r="C11708" s="18">
        <v>391.40175908890927</v>
      </c>
      <c r="D11708" s="1"/>
      <c r="E11708" s="1">
        <v>5</v>
      </c>
      <c r="F11708" s="1">
        <v>2</v>
      </c>
      <c r="G11708" s="1">
        <v>0</v>
      </c>
      <c r="H11708" s="1">
        <v>3</v>
      </c>
      <c r="I11708" s="15">
        <v>0.4</v>
      </c>
      <c r="J11708">
        <f t="shared" si="182"/>
        <v>40</v>
      </c>
    </row>
    <row r="11709" spans="1:10" x14ac:dyDescent="0.3">
      <c r="A11709" t="s">
        <v>11504</v>
      </c>
      <c r="C11709" s="18">
        <v>391.40064776530778</v>
      </c>
      <c r="D11709" s="1"/>
      <c r="E11709" s="1">
        <v>5</v>
      </c>
      <c r="F11709" s="1">
        <v>2</v>
      </c>
      <c r="G11709" s="1">
        <v>0</v>
      </c>
      <c r="H11709" s="1">
        <v>3</v>
      </c>
      <c r="I11709" s="15">
        <v>0.4</v>
      </c>
      <c r="J11709">
        <f t="shared" si="182"/>
        <v>40</v>
      </c>
    </row>
    <row r="11710" spans="1:10" x14ac:dyDescent="0.3">
      <c r="A11710" t="s">
        <v>11505</v>
      </c>
      <c r="C11710" s="18">
        <v>391.40016893541252</v>
      </c>
      <c r="D11710" s="1"/>
      <c r="E11710" s="1">
        <v>3</v>
      </c>
      <c r="F11710" s="1">
        <v>1</v>
      </c>
      <c r="G11710" s="1">
        <v>0</v>
      </c>
      <c r="H11710" s="1">
        <v>2</v>
      </c>
      <c r="I11710" s="15">
        <v>0.33333333333333331</v>
      </c>
      <c r="J11710">
        <f t="shared" si="182"/>
        <v>40</v>
      </c>
    </row>
    <row r="11711" spans="1:10" x14ac:dyDescent="0.3">
      <c r="A11711" t="s">
        <v>11506</v>
      </c>
      <c r="C11711" s="18">
        <v>391.39973293694914</v>
      </c>
      <c r="D11711" s="1"/>
      <c r="E11711" s="1">
        <v>5</v>
      </c>
      <c r="F11711" s="1">
        <v>2</v>
      </c>
      <c r="G11711" s="1">
        <v>0</v>
      </c>
      <c r="H11711" s="1">
        <v>3</v>
      </c>
      <c r="I11711" s="15">
        <v>0.4</v>
      </c>
      <c r="J11711">
        <f t="shared" si="182"/>
        <v>40</v>
      </c>
    </row>
    <row r="11712" spans="1:10" x14ac:dyDescent="0.3">
      <c r="A11712" t="s">
        <v>11507</v>
      </c>
      <c r="C11712" s="18">
        <v>391.39727650691418</v>
      </c>
      <c r="D11712" s="1"/>
      <c r="E11712" s="1">
        <v>3</v>
      </c>
      <c r="F11712" s="1">
        <v>1</v>
      </c>
      <c r="G11712" s="1">
        <v>0</v>
      </c>
      <c r="H11712" s="1">
        <v>2</v>
      </c>
      <c r="I11712" s="15">
        <v>0.33333333333333331</v>
      </c>
      <c r="J11712">
        <f t="shared" si="182"/>
        <v>40</v>
      </c>
    </row>
    <row r="11713" spans="1:10" x14ac:dyDescent="0.3">
      <c r="A11713" t="s">
        <v>11508</v>
      </c>
      <c r="C11713" s="18">
        <v>391.39624966294895</v>
      </c>
      <c r="D11713" s="1"/>
      <c r="E11713" s="1">
        <v>5</v>
      </c>
      <c r="F11713" s="1">
        <v>2</v>
      </c>
      <c r="G11713" s="1">
        <v>0</v>
      </c>
      <c r="H11713" s="1">
        <v>3</v>
      </c>
      <c r="I11713" s="15">
        <v>0.4</v>
      </c>
      <c r="J11713">
        <f t="shared" si="182"/>
        <v>40</v>
      </c>
    </row>
    <row r="11714" spans="1:10" x14ac:dyDescent="0.3">
      <c r="A11714" t="s">
        <v>11509</v>
      </c>
      <c r="C11714" s="18">
        <v>391.39618256802333</v>
      </c>
      <c r="D11714" s="1"/>
      <c r="E11714" s="1">
        <v>9</v>
      </c>
      <c r="F11714" s="1">
        <v>4</v>
      </c>
      <c r="G11714" s="1">
        <v>0</v>
      </c>
      <c r="H11714" s="1">
        <v>5</v>
      </c>
      <c r="I11714" s="15">
        <v>0.44444444444444442</v>
      </c>
      <c r="J11714">
        <f t="shared" si="182"/>
        <v>40</v>
      </c>
    </row>
    <row r="11715" spans="1:10" x14ac:dyDescent="0.3">
      <c r="A11715" t="s">
        <v>11511</v>
      </c>
      <c r="C11715" s="18">
        <v>391.39237456728739</v>
      </c>
      <c r="D11715" s="1"/>
      <c r="E11715" s="1">
        <v>15</v>
      </c>
      <c r="F11715" s="1">
        <v>7</v>
      </c>
      <c r="G11715" s="1">
        <v>0</v>
      </c>
      <c r="H11715" s="1">
        <v>8</v>
      </c>
      <c r="I11715" s="15">
        <v>0.46666666666666667</v>
      </c>
      <c r="J11715">
        <f t="shared" si="182"/>
        <v>40</v>
      </c>
    </row>
    <row r="11716" spans="1:10" x14ac:dyDescent="0.3">
      <c r="A11716" t="s">
        <v>11512</v>
      </c>
      <c r="C11716" s="18">
        <v>391.3903577850931</v>
      </c>
      <c r="D11716" s="1"/>
      <c r="E11716" s="1">
        <v>3</v>
      </c>
      <c r="F11716" s="1">
        <v>1</v>
      </c>
      <c r="G11716" s="1">
        <v>0</v>
      </c>
      <c r="H11716" s="1">
        <v>2</v>
      </c>
      <c r="I11716" s="15">
        <v>0.33333333333333331</v>
      </c>
      <c r="J11716">
        <f t="shared" ref="J11716:J11779" si="183">IF(E11716&lt;=30,40,20)</f>
        <v>40</v>
      </c>
    </row>
    <row r="11717" spans="1:10" x14ac:dyDescent="0.3">
      <c r="A11717" t="s">
        <v>11513</v>
      </c>
      <c r="C11717" s="18">
        <v>391.38887364629136</v>
      </c>
      <c r="D11717" s="1"/>
      <c r="E11717" s="1">
        <v>3</v>
      </c>
      <c r="F11717" s="1">
        <v>1</v>
      </c>
      <c r="G11717" s="1">
        <v>0</v>
      </c>
      <c r="H11717" s="1">
        <v>2</v>
      </c>
      <c r="I11717" s="15">
        <v>0.33333333333333331</v>
      </c>
      <c r="J11717">
        <f t="shared" si="183"/>
        <v>40</v>
      </c>
    </row>
    <row r="11718" spans="1:10" x14ac:dyDescent="0.3">
      <c r="A11718" t="s">
        <v>11514</v>
      </c>
      <c r="C11718" s="18">
        <v>391.38866872620542</v>
      </c>
      <c r="D11718" s="1"/>
      <c r="E11718" s="1">
        <v>42</v>
      </c>
      <c r="F11718" s="1">
        <v>18</v>
      </c>
      <c r="G11718" s="1">
        <v>0</v>
      </c>
      <c r="H11718" s="1">
        <v>24</v>
      </c>
      <c r="I11718" s="15">
        <v>0.42857142857142855</v>
      </c>
      <c r="J11718">
        <f t="shared" si="183"/>
        <v>20</v>
      </c>
    </row>
    <row r="11719" spans="1:10" x14ac:dyDescent="0.3">
      <c r="A11719" t="s">
        <v>11515</v>
      </c>
      <c r="C11719" s="18">
        <v>391.38527980553783</v>
      </c>
      <c r="D11719" s="1"/>
      <c r="E11719" s="1">
        <v>5</v>
      </c>
      <c r="F11719" s="1">
        <v>2</v>
      </c>
      <c r="G11719" s="1">
        <v>0</v>
      </c>
      <c r="H11719" s="1">
        <v>3</v>
      </c>
      <c r="I11719" s="15">
        <v>0.4</v>
      </c>
      <c r="J11719">
        <f t="shared" si="183"/>
        <v>40</v>
      </c>
    </row>
    <row r="11720" spans="1:10" x14ac:dyDescent="0.3">
      <c r="A11720" t="s">
        <v>11516</v>
      </c>
      <c r="C11720" s="18">
        <v>391.38430646556293</v>
      </c>
      <c r="D11720" s="1"/>
      <c r="E11720" s="1">
        <v>11</v>
      </c>
      <c r="F11720" s="1">
        <v>6</v>
      </c>
      <c r="G11720" s="1">
        <v>0</v>
      </c>
      <c r="H11720" s="1">
        <v>5</v>
      </c>
      <c r="I11720" s="15">
        <v>0.54545454545454541</v>
      </c>
      <c r="J11720">
        <f t="shared" si="183"/>
        <v>40</v>
      </c>
    </row>
    <row r="11721" spans="1:10" x14ac:dyDescent="0.3">
      <c r="A11721" t="s">
        <v>11517</v>
      </c>
      <c r="C11721" s="18">
        <v>391.37935037253374</v>
      </c>
      <c r="D11721" s="1"/>
      <c r="E11721" s="1">
        <v>3</v>
      </c>
      <c r="F11721" s="1">
        <v>1</v>
      </c>
      <c r="G11721" s="1">
        <v>0</v>
      </c>
      <c r="H11721" s="1">
        <v>2</v>
      </c>
      <c r="I11721" s="15">
        <v>0.33333333333333331</v>
      </c>
      <c r="J11721">
        <f t="shared" si="183"/>
        <v>40</v>
      </c>
    </row>
    <row r="11722" spans="1:10" x14ac:dyDescent="0.3">
      <c r="A11722" t="s">
        <v>11518</v>
      </c>
      <c r="C11722" s="18">
        <v>391.37773276760333</v>
      </c>
      <c r="D11722" s="1"/>
      <c r="E11722" s="1">
        <v>3</v>
      </c>
      <c r="F11722" s="1">
        <v>1</v>
      </c>
      <c r="G11722" s="1">
        <v>0</v>
      </c>
      <c r="H11722" s="1">
        <v>2</v>
      </c>
      <c r="I11722" s="15">
        <v>0.33333333333333331</v>
      </c>
      <c r="J11722">
        <f t="shared" si="183"/>
        <v>40</v>
      </c>
    </row>
    <row r="11723" spans="1:10" x14ac:dyDescent="0.3">
      <c r="A11723" t="s">
        <v>11519</v>
      </c>
      <c r="C11723" s="18">
        <v>391.37757397340806</v>
      </c>
      <c r="D11723" s="1"/>
      <c r="E11723" s="1">
        <v>9</v>
      </c>
      <c r="F11723" s="1">
        <v>4</v>
      </c>
      <c r="G11723" s="1">
        <v>0</v>
      </c>
      <c r="H11723" s="1">
        <v>5</v>
      </c>
      <c r="I11723" s="15">
        <v>0.44444444444444442</v>
      </c>
      <c r="J11723">
        <f t="shared" si="183"/>
        <v>40</v>
      </c>
    </row>
    <row r="11724" spans="1:10" x14ac:dyDescent="0.3">
      <c r="A11724" t="s">
        <v>11520</v>
      </c>
      <c r="C11724" s="18">
        <v>391.37756168428393</v>
      </c>
      <c r="D11724" s="1"/>
      <c r="E11724" s="1">
        <v>9</v>
      </c>
      <c r="F11724" s="1">
        <v>2</v>
      </c>
      <c r="G11724" s="1">
        <v>0</v>
      </c>
      <c r="H11724" s="1">
        <v>7</v>
      </c>
      <c r="I11724" s="15">
        <v>0.22222222222222221</v>
      </c>
      <c r="J11724">
        <f t="shared" si="183"/>
        <v>40</v>
      </c>
    </row>
    <row r="11725" spans="1:10" x14ac:dyDescent="0.3">
      <c r="A11725" t="s">
        <v>11521</v>
      </c>
      <c r="C11725" s="18">
        <v>391.3745402306493</v>
      </c>
      <c r="D11725" s="1"/>
      <c r="E11725" s="1">
        <v>3</v>
      </c>
      <c r="F11725" s="1">
        <v>1</v>
      </c>
      <c r="G11725" s="1">
        <v>0</v>
      </c>
      <c r="H11725" s="1">
        <v>2</v>
      </c>
      <c r="I11725" s="15">
        <v>0.33333333333333331</v>
      </c>
      <c r="J11725">
        <f t="shared" si="183"/>
        <v>40</v>
      </c>
    </row>
    <row r="11726" spans="1:10" x14ac:dyDescent="0.3">
      <c r="A11726" t="s">
        <v>13594</v>
      </c>
      <c r="C11726" s="18">
        <v>391.37357369221206</v>
      </c>
      <c r="D11726" s="1"/>
      <c r="E11726" s="1">
        <v>5</v>
      </c>
      <c r="F11726" s="1">
        <v>2</v>
      </c>
      <c r="G11726" s="1">
        <v>0</v>
      </c>
      <c r="H11726" s="1">
        <v>3</v>
      </c>
      <c r="I11726" s="15">
        <v>0.4</v>
      </c>
      <c r="J11726">
        <f t="shared" si="183"/>
        <v>40</v>
      </c>
    </row>
    <row r="11727" spans="1:10" x14ac:dyDescent="0.3">
      <c r="A11727" t="s">
        <v>11524</v>
      </c>
      <c r="C11727" s="18">
        <v>391.37328809691229</v>
      </c>
      <c r="D11727" s="1"/>
      <c r="E11727" s="1">
        <v>3</v>
      </c>
      <c r="F11727" s="1">
        <v>1</v>
      </c>
      <c r="G11727" s="1">
        <v>0</v>
      </c>
      <c r="H11727" s="1">
        <v>2</v>
      </c>
      <c r="I11727" s="15">
        <v>0.33333333333333331</v>
      </c>
      <c r="J11727">
        <f t="shared" si="183"/>
        <v>40</v>
      </c>
    </row>
    <row r="11728" spans="1:10" x14ac:dyDescent="0.3">
      <c r="A11728" t="s">
        <v>11526</v>
      </c>
      <c r="C11728" s="18">
        <v>391.37270447241508</v>
      </c>
      <c r="D11728" s="1"/>
      <c r="E11728" s="1">
        <v>12</v>
      </c>
      <c r="F11728" s="1">
        <v>5</v>
      </c>
      <c r="G11728" s="1">
        <v>0</v>
      </c>
      <c r="H11728" s="1">
        <v>7</v>
      </c>
      <c r="I11728" s="15">
        <v>0.41666666666666669</v>
      </c>
      <c r="J11728">
        <f t="shared" si="183"/>
        <v>40</v>
      </c>
    </row>
    <row r="11729" spans="1:10" x14ac:dyDescent="0.3">
      <c r="A11729" t="s">
        <v>11527</v>
      </c>
      <c r="C11729" s="18">
        <v>391.36974130912563</v>
      </c>
      <c r="D11729" s="1"/>
      <c r="E11729" s="1">
        <v>3</v>
      </c>
      <c r="F11729" s="1">
        <v>1</v>
      </c>
      <c r="G11729" s="1">
        <v>0</v>
      </c>
      <c r="H11729" s="1">
        <v>2</v>
      </c>
      <c r="I11729" s="15">
        <v>0.33333333333333331</v>
      </c>
      <c r="J11729">
        <f t="shared" si="183"/>
        <v>40</v>
      </c>
    </row>
    <row r="11730" spans="1:10" x14ac:dyDescent="0.3">
      <c r="A11730" t="s">
        <v>11529</v>
      </c>
      <c r="C11730" s="18">
        <v>391.36635785208773</v>
      </c>
      <c r="D11730" s="1"/>
      <c r="E11730" s="1">
        <v>3</v>
      </c>
      <c r="F11730" s="1">
        <v>1</v>
      </c>
      <c r="G11730" s="1">
        <v>0</v>
      </c>
      <c r="H11730" s="1">
        <v>2</v>
      </c>
      <c r="I11730" s="15">
        <v>0.33333333333333331</v>
      </c>
      <c r="J11730">
        <f t="shared" si="183"/>
        <v>40</v>
      </c>
    </row>
    <row r="11731" spans="1:10" x14ac:dyDescent="0.3">
      <c r="A11731" t="s">
        <v>11531</v>
      </c>
      <c r="C11731" s="18">
        <v>391.36413081111516</v>
      </c>
      <c r="D11731" s="1"/>
      <c r="E11731" s="1">
        <v>6</v>
      </c>
      <c r="F11731" s="1">
        <v>3</v>
      </c>
      <c r="G11731" s="1">
        <v>0</v>
      </c>
      <c r="H11731" s="1">
        <v>3</v>
      </c>
      <c r="I11731" s="15">
        <v>0.5</v>
      </c>
      <c r="J11731">
        <f t="shared" si="183"/>
        <v>40</v>
      </c>
    </row>
    <row r="11732" spans="1:10" x14ac:dyDescent="0.3">
      <c r="A11732" t="s">
        <v>11532</v>
      </c>
      <c r="C11732" s="18">
        <v>391.36355616436873</v>
      </c>
      <c r="D11732" s="1"/>
      <c r="E11732" s="1">
        <v>28</v>
      </c>
      <c r="F11732" s="1">
        <v>12</v>
      </c>
      <c r="G11732" s="1">
        <v>2</v>
      </c>
      <c r="H11732" s="1">
        <v>14</v>
      </c>
      <c r="I11732" s="15">
        <v>0.4642857142857143</v>
      </c>
      <c r="J11732">
        <f t="shared" si="183"/>
        <v>40</v>
      </c>
    </row>
    <row r="11733" spans="1:10" x14ac:dyDescent="0.3">
      <c r="A11733" t="s">
        <v>11533</v>
      </c>
      <c r="C11733" s="18">
        <v>391.36333382276553</v>
      </c>
      <c r="D11733" s="1"/>
      <c r="E11733" s="1">
        <v>3</v>
      </c>
      <c r="F11733" s="1">
        <v>1</v>
      </c>
      <c r="G11733" s="1">
        <v>0</v>
      </c>
      <c r="H11733" s="1">
        <v>2</v>
      </c>
      <c r="I11733" s="15">
        <v>0.33333333333333331</v>
      </c>
      <c r="J11733">
        <f t="shared" si="183"/>
        <v>40</v>
      </c>
    </row>
    <row r="11734" spans="1:10" x14ac:dyDescent="0.3">
      <c r="A11734" t="s">
        <v>11534</v>
      </c>
      <c r="C11734" s="18">
        <v>391.36316678903387</v>
      </c>
      <c r="D11734" s="1"/>
      <c r="E11734" s="1">
        <v>3</v>
      </c>
      <c r="F11734" s="1">
        <v>1</v>
      </c>
      <c r="G11734" s="1">
        <v>0</v>
      </c>
      <c r="H11734" s="1">
        <v>2</v>
      </c>
      <c r="I11734" s="15">
        <v>0.33333333333333331</v>
      </c>
      <c r="J11734">
        <f t="shared" si="183"/>
        <v>40</v>
      </c>
    </row>
    <row r="11735" spans="1:10" x14ac:dyDescent="0.3">
      <c r="A11735" t="s">
        <v>11535</v>
      </c>
      <c r="C11735" s="18">
        <v>391.36256722503424</v>
      </c>
      <c r="D11735" s="1"/>
      <c r="E11735" s="1">
        <v>1</v>
      </c>
      <c r="F11735" s="1">
        <v>0</v>
      </c>
      <c r="G11735" s="1">
        <v>0</v>
      </c>
      <c r="H11735" s="1">
        <v>1</v>
      </c>
      <c r="I11735" s="15">
        <v>0</v>
      </c>
      <c r="J11735">
        <f t="shared" si="183"/>
        <v>40</v>
      </c>
    </row>
    <row r="11736" spans="1:10" x14ac:dyDescent="0.3">
      <c r="A11736" t="s">
        <v>11536</v>
      </c>
      <c r="C11736" s="18">
        <v>391.3559522861791</v>
      </c>
      <c r="D11736" s="1"/>
      <c r="E11736" s="1">
        <v>1</v>
      </c>
      <c r="F11736" s="1">
        <v>0</v>
      </c>
      <c r="G11736" s="1">
        <v>0</v>
      </c>
      <c r="H11736" s="1">
        <v>1</v>
      </c>
      <c r="I11736" s="15">
        <v>0</v>
      </c>
      <c r="J11736">
        <f t="shared" si="183"/>
        <v>40</v>
      </c>
    </row>
    <row r="11737" spans="1:10" x14ac:dyDescent="0.3">
      <c r="A11737" t="s">
        <v>11537</v>
      </c>
      <c r="C11737" s="18">
        <v>391.35433013169182</v>
      </c>
      <c r="D11737" s="1"/>
      <c r="E11737" s="1">
        <v>3</v>
      </c>
      <c r="F11737" s="1">
        <v>0</v>
      </c>
      <c r="G11737" s="1">
        <v>2</v>
      </c>
      <c r="H11737" s="1">
        <v>1</v>
      </c>
      <c r="I11737" s="15">
        <v>0.33333333333333331</v>
      </c>
      <c r="J11737">
        <f t="shared" si="183"/>
        <v>40</v>
      </c>
    </row>
    <row r="11738" spans="1:10" x14ac:dyDescent="0.3">
      <c r="A11738" t="s">
        <v>11538</v>
      </c>
      <c r="C11738" s="18">
        <v>391.35271473522016</v>
      </c>
      <c r="D11738" s="1"/>
      <c r="E11738" s="1">
        <v>5</v>
      </c>
      <c r="F11738" s="1">
        <v>2</v>
      </c>
      <c r="G11738" s="1">
        <v>0</v>
      </c>
      <c r="H11738" s="1">
        <v>3</v>
      </c>
      <c r="I11738" s="15">
        <v>0.4</v>
      </c>
      <c r="J11738">
        <f t="shared" si="183"/>
        <v>40</v>
      </c>
    </row>
    <row r="11739" spans="1:10" x14ac:dyDescent="0.3">
      <c r="A11739" t="s">
        <v>11539</v>
      </c>
      <c r="C11739" s="18">
        <v>391.35199944809517</v>
      </c>
      <c r="D11739" s="1"/>
      <c r="E11739" s="1">
        <v>5</v>
      </c>
      <c r="F11739" s="1">
        <v>1</v>
      </c>
      <c r="G11739" s="1">
        <v>2</v>
      </c>
      <c r="H11739" s="1">
        <v>2</v>
      </c>
      <c r="I11739" s="15">
        <v>0.4</v>
      </c>
      <c r="J11739">
        <f t="shared" si="183"/>
        <v>40</v>
      </c>
    </row>
    <row r="11740" spans="1:10" x14ac:dyDescent="0.3">
      <c r="A11740" t="s">
        <v>11540</v>
      </c>
      <c r="C11740" s="18">
        <v>391.35180159616368</v>
      </c>
      <c r="D11740" s="1"/>
      <c r="E11740" s="1">
        <v>3</v>
      </c>
      <c r="F11740" s="1">
        <v>1</v>
      </c>
      <c r="G11740" s="1">
        <v>0</v>
      </c>
      <c r="H11740" s="1">
        <v>2</v>
      </c>
      <c r="I11740" s="15">
        <v>0.33333333333333331</v>
      </c>
      <c r="J11740">
        <f t="shared" si="183"/>
        <v>40</v>
      </c>
    </row>
    <row r="11741" spans="1:10" x14ac:dyDescent="0.3">
      <c r="A11741" t="s">
        <v>11541</v>
      </c>
      <c r="C11741" s="18">
        <v>391.35104013710702</v>
      </c>
      <c r="D11741" s="1"/>
      <c r="E11741" s="1">
        <v>3</v>
      </c>
      <c r="F11741" s="1">
        <v>1</v>
      </c>
      <c r="G11741" s="1">
        <v>0</v>
      </c>
      <c r="H11741" s="1">
        <v>2</v>
      </c>
      <c r="I11741" s="15">
        <v>0.33333333333333331</v>
      </c>
      <c r="J11741">
        <f t="shared" si="183"/>
        <v>40</v>
      </c>
    </row>
    <row r="11742" spans="1:10" x14ac:dyDescent="0.3">
      <c r="A11742" t="s">
        <v>11542</v>
      </c>
      <c r="C11742" s="18">
        <v>391.34653308749716</v>
      </c>
      <c r="D11742" s="1"/>
      <c r="E11742" s="1">
        <v>3</v>
      </c>
      <c r="F11742" s="1">
        <v>1</v>
      </c>
      <c r="G11742" s="1">
        <v>0</v>
      </c>
      <c r="H11742" s="1">
        <v>2</v>
      </c>
      <c r="I11742" s="15">
        <v>0.33333333333333331</v>
      </c>
      <c r="J11742">
        <f t="shared" si="183"/>
        <v>40</v>
      </c>
    </row>
    <row r="11743" spans="1:10" x14ac:dyDescent="0.3">
      <c r="A11743" t="s">
        <v>11543</v>
      </c>
      <c r="C11743" s="18">
        <v>391.34651310131818</v>
      </c>
      <c r="D11743" s="1"/>
      <c r="E11743" s="1">
        <v>10</v>
      </c>
      <c r="F11743" s="1">
        <v>4</v>
      </c>
      <c r="G11743" s="1">
        <v>0</v>
      </c>
      <c r="H11743" s="1">
        <v>6</v>
      </c>
      <c r="I11743" s="15">
        <v>0.4</v>
      </c>
      <c r="J11743">
        <f t="shared" si="183"/>
        <v>40</v>
      </c>
    </row>
    <row r="11744" spans="1:10" x14ac:dyDescent="0.3">
      <c r="A11744" t="s">
        <v>11556</v>
      </c>
      <c r="C11744" s="18">
        <v>391.34389229406975</v>
      </c>
      <c r="D11744" s="1"/>
      <c r="E11744" s="1">
        <v>3</v>
      </c>
      <c r="F11744" s="1">
        <v>1</v>
      </c>
      <c r="G11744" s="1">
        <v>0</v>
      </c>
      <c r="H11744" s="1">
        <v>2</v>
      </c>
      <c r="I11744" s="15">
        <v>0.33333333333333331</v>
      </c>
      <c r="J11744">
        <f t="shared" si="183"/>
        <v>40</v>
      </c>
    </row>
    <row r="11745" spans="1:10" x14ac:dyDescent="0.3">
      <c r="A11745" t="s">
        <v>11544</v>
      </c>
      <c r="C11745" s="18">
        <v>391.34315627171895</v>
      </c>
      <c r="D11745" s="1"/>
      <c r="E11745" s="1">
        <v>4</v>
      </c>
      <c r="F11745" s="1">
        <v>2</v>
      </c>
      <c r="G11745" s="1">
        <v>0</v>
      </c>
      <c r="H11745" s="1">
        <v>2</v>
      </c>
      <c r="I11745" s="15">
        <v>0.5</v>
      </c>
      <c r="J11745">
        <f t="shared" si="183"/>
        <v>40</v>
      </c>
    </row>
    <row r="11746" spans="1:10" x14ac:dyDescent="0.3">
      <c r="A11746" t="s">
        <v>11545</v>
      </c>
      <c r="C11746" s="18">
        <v>391.33992695275094</v>
      </c>
      <c r="D11746" s="1"/>
      <c r="E11746" s="1">
        <v>5</v>
      </c>
      <c r="F11746" s="1">
        <v>2</v>
      </c>
      <c r="G11746" s="1">
        <v>0</v>
      </c>
      <c r="H11746" s="1">
        <v>3</v>
      </c>
      <c r="I11746" s="15">
        <v>0.4</v>
      </c>
      <c r="J11746">
        <f t="shared" si="183"/>
        <v>40</v>
      </c>
    </row>
    <row r="11747" spans="1:10" x14ac:dyDescent="0.3">
      <c r="A11747" t="s">
        <v>11546</v>
      </c>
      <c r="C11747" s="18">
        <v>391.33972799979409</v>
      </c>
      <c r="D11747" s="1"/>
      <c r="E11747" s="1">
        <v>5</v>
      </c>
      <c r="F11747" s="1">
        <v>1</v>
      </c>
      <c r="G11747" s="1">
        <v>2</v>
      </c>
      <c r="H11747" s="1">
        <v>2</v>
      </c>
      <c r="I11747" s="15">
        <v>0.4</v>
      </c>
      <c r="J11747">
        <f t="shared" si="183"/>
        <v>40</v>
      </c>
    </row>
    <row r="11748" spans="1:10" x14ac:dyDescent="0.3">
      <c r="A11748" t="s">
        <v>11547</v>
      </c>
      <c r="C11748" s="18">
        <v>391.33654353635944</v>
      </c>
      <c r="D11748" s="1"/>
      <c r="E11748" s="1">
        <v>3</v>
      </c>
      <c r="F11748" s="1">
        <v>1</v>
      </c>
      <c r="G11748" s="1">
        <v>0</v>
      </c>
      <c r="H11748" s="1">
        <v>2</v>
      </c>
      <c r="I11748" s="15">
        <v>0.33333333333333331</v>
      </c>
      <c r="J11748">
        <f t="shared" si="183"/>
        <v>40</v>
      </c>
    </row>
    <row r="11749" spans="1:10" x14ac:dyDescent="0.3">
      <c r="A11749" t="s">
        <v>11548</v>
      </c>
      <c r="C11749" s="18">
        <v>391.33431787516082</v>
      </c>
      <c r="D11749" s="1"/>
      <c r="E11749" s="1">
        <v>27</v>
      </c>
      <c r="F11749" s="1">
        <v>14</v>
      </c>
      <c r="G11749" s="1">
        <v>0</v>
      </c>
      <c r="H11749" s="1">
        <v>13</v>
      </c>
      <c r="I11749" s="15">
        <v>0.51851851851851849</v>
      </c>
      <c r="J11749">
        <f t="shared" si="183"/>
        <v>40</v>
      </c>
    </row>
    <row r="11750" spans="1:10" x14ac:dyDescent="0.3">
      <c r="A11750" t="s">
        <v>11549</v>
      </c>
      <c r="C11750" s="18">
        <v>391.33270595840628</v>
      </c>
      <c r="D11750" s="1"/>
      <c r="E11750" s="1">
        <v>3</v>
      </c>
      <c r="F11750" s="1">
        <v>1</v>
      </c>
      <c r="G11750" s="1">
        <v>0</v>
      </c>
      <c r="H11750" s="1">
        <v>2</v>
      </c>
      <c r="I11750" s="15">
        <v>0.33333333333333331</v>
      </c>
      <c r="J11750">
        <f t="shared" si="183"/>
        <v>40</v>
      </c>
    </row>
    <row r="11751" spans="1:10" x14ac:dyDescent="0.3">
      <c r="A11751" t="s">
        <v>11550</v>
      </c>
      <c r="C11751" s="18">
        <v>391.33161750359864</v>
      </c>
      <c r="D11751" s="1"/>
      <c r="E11751" s="1">
        <v>9</v>
      </c>
      <c r="F11751" s="1">
        <v>4</v>
      </c>
      <c r="G11751" s="1">
        <v>0</v>
      </c>
      <c r="H11751" s="1">
        <v>5</v>
      </c>
      <c r="I11751" s="15">
        <v>0.44444444444444442</v>
      </c>
      <c r="J11751">
        <f t="shared" si="183"/>
        <v>40</v>
      </c>
    </row>
    <row r="11752" spans="1:10" x14ac:dyDescent="0.3">
      <c r="A11752" t="s">
        <v>11551</v>
      </c>
      <c r="C11752" s="18">
        <v>391.32500921844849</v>
      </c>
      <c r="D11752" s="1"/>
      <c r="E11752" s="1">
        <v>3</v>
      </c>
      <c r="F11752" s="1">
        <v>1</v>
      </c>
      <c r="G11752" s="1">
        <v>0</v>
      </c>
      <c r="H11752" s="1">
        <v>2</v>
      </c>
      <c r="I11752" s="15">
        <v>0.33333333333333331</v>
      </c>
      <c r="J11752">
        <f t="shared" si="183"/>
        <v>40</v>
      </c>
    </row>
    <row r="11753" spans="1:10" x14ac:dyDescent="0.3">
      <c r="A11753" t="s">
        <v>7621</v>
      </c>
      <c r="C11753" s="18">
        <v>391.32339891385897</v>
      </c>
      <c r="D11753" s="1"/>
      <c r="E11753" s="1">
        <v>15</v>
      </c>
      <c r="F11753" s="1">
        <v>7</v>
      </c>
      <c r="G11753" s="1">
        <v>0</v>
      </c>
      <c r="H11753" s="1">
        <v>8</v>
      </c>
      <c r="I11753" s="15">
        <v>0.46666666666666667</v>
      </c>
      <c r="J11753">
        <f t="shared" si="183"/>
        <v>40</v>
      </c>
    </row>
    <row r="11754" spans="1:10" x14ac:dyDescent="0.3">
      <c r="A11754" t="s">
        <v>11552</v>
      </c>
      <c r="C11754" s="18">
        <v>391.32137822914302</v>
      </c>
      <c r="D11754" s="1"/>
      <c r="E11754" s="1">
        <v>11</v>
      </c>
      <c r="F11754" s="1">
        <v>5</v>
      </c>
      <c r="G11754" s="1">
        <v>0</v>
      </c>
      <c r="H11754" s="1">
        <v>6</v>
      </c>
      <c r="I11754" s="15">
        <v>0.45454545454545453</v>
      </c>
      <c r="J11754">
        <f t="shared" si="183"/>
        <v>40</v>
      </c>
    </row>
    <row r="11755" spans="1:10" x14ac:dyDescent="0.3">
      <c r="A11755" t="s">
        <v>11553</v>
      </c>
      <c r="C11755" s="18">
        <v>391.32080824789875</v>
      </c>
      <c r="D11755" s="1"/>
      <c r="E11755" s="1">
        <v>6</v>
      </c>
      <c r="F11755" s="1">
        <v>1</v>
      </c>
      <c r="G11755" s="1">
        <v>0</v>
      </c>
      <c r="H11755" s="1">
        <v>5</v>
      </c>
      <c r="I11755" s="15">
        <v>0.16666666666666666</v>
      </c>
      <c r="J11755">
        <f t="shared" si="183"/>
        <v>40</v>
      </c>
    </row>
    <row r="11756" spans="1:10" x14ac:dyDescent="0.3">
      <c r="A11756" t="s">
        <v>11554</v>
      </c>
      <c r="C11756" s="18">
        <v>391.3203953897347</v>
      </c>
      <c r="D11756" s="1"/>
      <c r="E11756" s="1">
        <v>3</v>
      </c>
      <c r="F11756" s="1">
        <v>1</v>
      </c>
      <c r="G11756" s="1">
        <v>0</v>
      </c>
      <c r="H11756" s="1">
        <v>2</v>
      </c>
      <c r="I11756" s="15">
        <v>0.33333333333333331</v>
      </c>
      <c r="J11756">
        <f t="shared" si="183"/>
        <v>40</v>
      </c>
    </row>
    <row r="11757" spans="1:10" x14ac:dyDescent="0.3">
      <c r="A11757" t="s">
        <v>11555</v>
      </c>
      <c r="C11757" s="18">
        <v>391.31859836114734</v>
      </c>
      <c r="D11757" s="1"/>
      <c r="E11757" s="1">
        <v>3</v>
      </c>
      <c r="F11757" s="1">
        <v>1</v>
      </c>
      <c r="G11757" s="1">
        <v>0</v>
      </c>
      <c r="H11757" s="1">
        <v>2</v>
      </c>
      <c r="I11757" s="15">
        <v>0.33333333333333331</v>
      </c>
      <c r="J11757">
        <f t="shared" si="183"/>
        <v>40</v>
      </c>
    </row>
    <row r="11758" spans="1:10" x14ac:dyDescent="0.3">
      <c r="A11758" t="s">
        <v>11560</v>
      </c>
      <c r="C11758" s="18">
        <v>391.31675876559206</v>
      </c>
      <c r="D11758" s="1"/>
      <c r="E11758" s="1">
        <v>3</v>
      </c>
      <c r="F11758" s="1">
        <v>1</v>
      </c>
      <c r="G11758" s="1">
        <v>0</v>
      </c>
      <c r="H11758" s="1">
        <v>2</v>
      </c>
      <c r="I11758" s="15">
        <v>0.33333333333333331</v>
      </c>
      <c r="J11758">
        <f t="shared" si="183"/>
        <v>40</v>
      </c>
    </row>
    <row r="11759" spans="1:10" x14ac:dyDescent="0.3">
      <c r="A11759" t="s">
        <v>11873</v>
      </c>
      <c r="C11759" s="18">
        <v>391.31663585782138</v>
      </c>
      <c r="D11759" s="1"/>
      <c r="E11759" s="1">
        <v>8</v>
      </c>
      <c r="F11759" s="1">
        <v>4</v>
      </c>
      <c r="G11759" s="1">
        <v>0</v>
      </c>
      <c r="H11759" s="1">
        <v>4</v>
      </c>
      <c r="I11759" s="15">
        <v>0.5</v>
      </c>
      <c r="J11759">
        <f t="shared" si="183"/>
        <v>40</v>
      </c>
    </row>
    <row r="11760" spans="1:10" x14ac:dyDescent="0.3">
      <c r="A11760" t="s">
        <v>11557</v>
      </c>
      <c r="C11760" s="18">
        <v>391.31628654208293</v>
      </c>
      <c r="D11760" s="1"/>
      <c r="E11760" s="1">
        <v>1</v>
      </c>
      <c r="F11760" s="1">
        <v>0</v>
      </c>
      <c r="G11760" s="1">
        <v>0</v>
      </c>
      <c r="H11760" s="1">
        <v>1</v>
      </c>
      <c r="I11760" s="15">
        <v>0</v>
      </c>
      <c r="J11760">
        <f t="shared" si="183"/>
        <v>40</v>
      </c>
    </row>
    <row r="11761" spans="1:10" x14ac:dyDescent="0.3">
      <c r="A11761" t="s">
        <v>11558</v>
      </c>
      <c r="C11761" s="18">
        <v>391.31619840464947</v>
      </c>
      <c r="D11761" s="1"/>
      <c r="E11761" s="1">
        <v>3</v>
      </c>
      <c r="F11761" s="1">
        <v>1</v>
      </c>
      <c r="G11761" s="1">
        <v>0</v>
      </c>
      <c r="H11761" s="1">
        <v>2</v>
      </c>
      <c r="I11761" s="15">
        <v>0.33333333333333331</v>
      </c>
      <c r="J11761">
        <f t="shared" si="183"/>
        <v>40</v>
      </c>
    </row>
    <row r="11762" spans="1:10" x14ac:dyDescent="0.3">
      <c r="A11762" t="s">
        <v>11559</v>
      </c>
      <c r="C11762" s="18">
        <v>391.3161587901451</v>
      </c>
      <c r="D11762" s="1"/>
      <c r="E11762" s="1">
        <v>3</v>
      </c>
      <c r="F11762" s="1">
        <v>1</v>
      </c>
      <c r="G11762" s="1">
        <v>0</v>
      </c>
      <c r="H11762" s="1">
        <v>2</v>
      </c>
      <c r="I11762" s="15">
        <v>0.33333333333333331</v>
      </c>
      <c r="J11762">
        <f t="shared" si="183"/>
        <v>40</v>
      </c>
    </row>
    <row r="11763" spans="1:10" x14ac:dyDescent="0.3">
      <c r="A11763" t="s">
        <v>11669</v>
      </c>
      <c r="C11763" s="18">
        <v>391.31472618720244</v>
      </c>
      <c r="D11763" s="1"/>
      <c r="E11763" s="1">
        <v>3</v>
      </c>
      <c r="F11763" s="1">
        <v>1</v>
      </c>
      <c r="G11763" s="1">
        <v>0</v>
      </c>
      <c r="H11763" s="1">
        <v>2</v>
      </c>
      <c r="I11763" s="15">
        <v>0.33333333333333331</v>
      </c>
      <c r="J11763">
        <f t="shared" si="183"/>
        <v>40</v>
      </c>
    </row>
    <row r="11764" spans="1:10" x14ac:dyDescent="0.3">
      <c r="A11764" t="s">
        <v>11561</v>
      </c>
      <c r="C11764" s="18">
        <v>391.30993782849947</v>
      </c>
      <c r="D11764" s="1"/>
      <c r="E11764" s="1">
        <v>9</v>
      </c>
      <c r="F11764" s="1">
        <v>4</v>
      </c>
      <c r="G11764" s="1">
        <v>0</v>
      </c>
      <c r="H11764" s="1">
        <v>5</v>
      </c>
      <c r="I11764" s="15">
        <v>0.44444444444444442</v>
      </c>
      <c r="J11764">
        <f t="shared" si="183"/>
        <v>40</v>
      </c>
    </row>
    <row r="11765" spans="1:10" x14ac:dyDescent="0.3">
      <c r="A11765" t="s">
        <v>11562</v>
      </c>
      <c r="C11765" s="18">
        <v>391.3089053967168</v>
      </c>
      <c r="D11765" s="1"/>
      <c r="E11765" s="1">
        <v>3</v>
      </c>
      <c r="F11765" s="1">
        <v>1</v>
      </c>
      <c r="G11765" s="1">
        <v>0</v>
      </c>
      <c r="H11765" s="1">
        <v>2</v>
      </c>
      <c r="I11765" s="15">
        <v>0.33333333333333331</v>
      </c>
      <c r="J11765">
        <f t="shared" si="183"/>
        <v>40</v>
      </c>
    </row>
    <row r="11766" spans="1:10" x14ac:dyDescent="0.3">
      <c r="A11766" t="s">
        <v>11578</v>
      </c>
      <c r="C11766" s="18">
        <v>391.30323361175158</v>
      </c>
      <c r="D11766" s="1"/>
      <c r="E11766" s="1">
        <v>5</v>
      </c>
      <c r="F11766" s="1">
        <v>2</v>
      </c>
      <c r="G11766" s="1">
        <v>0</v>
      </c>
      <c r="H11766" s="1">
        <v>3</v>
      </c>
      <c r="I11766" s="15">
        <v>0.4</v>
      </c>
      <c r="J11766">
        <f t="shared" si="183"/>
        <v>40</v>
      </c>
    </row>
    <row r="11767" spans="1:10" x14ac:dyDescent="0.3">
      <c r="A11767" t="s">
        <v>11563</v>
      </c>
      <c r="C11767" s="18">
        <v>391.30033311144587</v>
      </c>
      <c r="D11767" s="1"/>
      <c r="E11767" s="1">
        <v>8</v>
      </c>
      <c r="F11767" s="1">
        <v>2</v>
      </c>
      <c r="G11767" s="1">
        <v>2</v>
      </c>
      <c r="H11767" s="1">
        <v>4</v>
      </c>
      <c r="I11767" s="15">
        <v>0.375</v>
      </c>
      <c r="J11767">
        <f t="shared" si="183"/>
        <v>40</v>
      </c>
    </row>
    <row r="11768" spans="1:10" x14ac:dyDescent="0.3">
      <c r="A11768" t="s">
        <v>11565</v>
      </c>
      <c r="C11768" s="18">
        <v>391.29621218523971</v>
      </c>
      <c r="D11768" s="1"/>
      <c r="E11768" s="1">
        <v>3</v>
      </c>
      <c r="F11768" s="1">
        <v>1</v>
      </c>
      <c r="G11768" s="1">
        <v>0</v>
      </c>
      <c r="H11768" s="1">
        <v>2</v>
      </c>
      <c r="I11768" s="15">
        <v>0.33333333333333331</v>
      </c>
      <c r="J11768">
        <f t="shared" si="183"/>
        <v>40</v>
      </c>
    </row>
    <row r="11769" spans="1:10" x14ac:dyDescent="0.3">
      <c r="A11769" t="s">
        <v>11566</v>
      </c>
      <c r="C11769" s="18">
        <v>391.29463944872452</v>
      </c>
      <c r="D11769" s="1"/>
      <c r="E11769" s="1">
        <v>8</v>
      </c>
      <c r="F11769" s="1">
        <v>2</v>
      </c>
      <c r="G11769" s="1">
        <v>3</v>
      </c>
      <c r="H11769" s="1">
        <v>3</v>
      </c>
      <c r="I11769" s="15">
        <v>0.4375</v>
      </c>
      <c r="J11769">
        <f t="shared" si="183"/>
        <v>40</v>
      </c>
    </row>
    <row r="11770" spans="1:10" x14ac:dyDescent="0.3">
      <c r="A11770" t="s">
        <v>11780</v>
      </c>
      <c r="C11770" s="18">
        <v>391.29429174306051</v>
      </c>
      <c r="D11770" s="1"/>
      <c r="E11770" s="1">
        <v>3</v>
      </c>
      <c r="F11770" s="1">
        <v>1</v>
      </c>
      <c r="G11770" s="1">
        <v>0</v>
      </c>
      <c r="H11770" s="1">
        <v>2</v>
      </c>
      <c r="I11770" s="15">
        <v>0.33333333333333331</v>
      </c>
      <c r="J11770">
        <f t="shared" si="183"/>
        <v>40</v>
      </c>
    </row>
    <row r="11771" spans="1:10" x14ac:dyDescent="0.3">
      <c r="A11771" t="s">
        <v>11567</v>
      </c>
      <c r="C11771" s="18">
        <v>391.29094609721574</v>
      </c>
      <c r="D11771" s="1"/>
      <c r="E11771" s="1">
        <v>5</v>
      </c>
      <c r="F11771" s="1">
        <v>2</v>
      </c>
      <c r="G11771" s="1">
        <v>0</v>
      </c>
      <c r="H11771" s="1">
        <v>3</v>
      </c>
      <c r="I11771" s="15">
        <v>0.4</v>
      </c>
      <c r="J11771">
        <f t="shared" si="183"/>
        <v>40</v>
      </c>
    </row>
    <row r="11772" spans="1:10" x14ac:dyDescent="0.3">
      <c r="A11772" t="s">
        <v>11569</v>
      </c>
      <c r="C11772" s="18">
        <v>391.28388311501845</v>
      </c>
      <c r="D11772" s="1"/>
      <c r="E11772" s="1">
        <v>5</v>
      </c>
      <c r="F11772" s="1">
        <v>2</v>
      </c>
      <c r="G11772" s="1">
        <v>0</v>
      </c>
      <c r="H11772" s="1">
        <v>3</v>
      </c>
      <c r="I11772" s="15">
        <v>0.4</v>
      </c>
      <c r="J11772">
        <f t="shared" si="183"/>
        <v>40</v>
      </c>
    </row>
    <row r="11773" spans="1:10" x14ac:dyDescent="0.3">
      <c r="A11773" t="s">
        <v>11570</v>
      </c>
      <c r="C11773" s="18">
        <v>391.28290670560636</v>
      </c>
      <c r="D11773" s="1"/>
      <c r="E11773" s="1">
        <v>5</v>
      </c>
      <c r="F11773" s="1">
        <v>2</v>
      </c>
      <c r="G11773" s="1">
        <v>0</v>
      </c>
      <c r="H11773" s="1">
        <v>3</v>
      </c>
      <c r="I11773" s="15">
        <v>0.4</v>
      </c>
      <c r="J11773">
        <f t="shared" si="183"/>
        <v>40</v>
      </c>
    </row>
    <row r="11774" spans="1:10" x14ac:dyDescent="0.3">
      <c r="A11774" t="s">
        <v>11571</v>
      </c>
      <c r="C11774" s="18">
        <v>391.28040195536158</v>
      </c>
      <c r="D11774" s="1"/>
      <c r="E11774" s="1">
        <v>3</v>
      </c>
      <c r="F11774" s="1">
        <v>1</v>
      </c>
      <c r="G11774" s="1">
        <v>0</v>
      </c>
      <c r="H11774" s="1">
        <v>2</v>
      </c>
      <c r="I11774" s="15">
        <v>0.33333333333333331</v>
      </c>
      <c r="J11774">
        <f t="shared" si="183"/>
        <v>40</v>
      </c>
    </row>
    <row r="11775" spans="1:10" x14ac:dyDescent="0.3">
      <c r="A11775" t="s">
        <v>11572</v>
      </c>
      <c r="C11775" s="18">
        <v>391.28034096624498</v>
      </c>
      <c r="D11775" s="1"/>
      <c r="E11775" s="1">
        <v>3</v>
      </c>
      <c r="F11775" s="1">
        <v>1</v>
      </c>
      <c r="G11775" s="1">
        <v>0</v>
      </c>
      <c r="H11775" s="1">
        <v>2</v>
      </c>
      <c r="I11775" s="15">
        <v>0.33333333333333331</v>
      </c>
      <c r="J11775">
        <f t="shared" si="183"/>
        <v>40</v>
      </c>
    </row>
    <row r="11776" spans="1:10" x14ac:dyDescent="0.3">
      <c r="A11776" t="s">
        <v>11573</v>
      </c>
      <c r="C11776" s="18">
        <v>391.275193017633</v>
      </c>
      <c r="D11776" s="1"/>
      <c r="E11776" s="1">
        <v>3</v>
      </c>
      <c r="F11776" s="1">
        <v>1</v>
      </c>
      <c r="G11776" s="1">
        <v>0</v>
      </c>
      <c r="H11776" s="1">
        <v>2</v>
      </c>
      <c r="I11776" s="15">
        <v>0.33333333333333331</v>
      </c>
      <c r="J11776">
        <f t="shared" si="183"/>
        <v>40</v>
      </c>
    </row>
    <row r="11777" spans="1:10" x14ac:dyDescent="0.3">
      <c r="A11777" t="s">
        <v>11575</v>
      </c>
      <c r="C11777" s="18">
        <v>391.27355277580432</v>
      </c>
      <c r="D11777" s="1"/>
      <c r="E11777" s="1">
        <v>3</v>
      </c>
      <c r="F11777" s="1">
        <v>1</v>
      </c>
      <c r="G11777" s="1">
        <v>0</v>
      </c>
      <c r="H11777" s="1">
        <v>2</v>
      </c>
      <c r="I11777" s="15">
        <v>0.33333333333333331</v>
      </c>
      <c r="J11777">
        <f t="shared" si="183"/>
        <v>40</v>
      </c>
    </row>
    <row r="11778" spans="1:10" x14ac:dyDescent="0.3">
      <c r="A11778" t="s">
        <v>11576</v>
      </c>
      <c r="C11778" s="18">
        <v>391.27276223365857</v>
      </c>
      <c r="D11778" s="1"/>
      <c r="E11778" s="1">
        <v>3</v>
      </c>
      <c r="F11778" s="1">
        <v>1</v>
      </c>
      <c r="G11778" s="1">
        <v>0</v>
      </c>
      <c r="H11778" s="1">
        <v>2</v>
      </c>
      <c r="I11778" s="15">
        <v>0.33333333333333331</v>
      </c>
      <c r="J11778">
        <f t="shared" si="183"/>
        <v>40</v>
      </c>
    </row>
    <row r="11779" spans="1:10" x14ac:dyDescent="0.3">
      <c r="A11779" t="s">
        <v>11899</v>
      </c>
      <c r="C11779" s="18">
        <v>391.2725407234804</v>
      </c>
      <c r="D11779" s="1"/>
      <c r="E11779" s="1">
        <v>3</v>
      </c>
      <c r="F11779" s="1">
        <v>1</v>
      </c>
      <c r="G11779" s="1">
        <v>0</v>
      </c>
      <c r="H11779" s="1">
        <v>2</v>
      </c>
      <c r="I11779" s="15">
        <v>0.33333333333333331</v>
      </c>
      <c r="J11779">
        <f t="shared" si="183"/>
        <v>40</v>
      </c>
    </row>
    <row r="11780" spans="1:10" x14ac:dyDescent="0.3">
      <c r="A11780" t="s">
        <v>11577</v>
      </c>
      <c r="C11780" s="18">
        <v>391.27129202160296</v>
      </c>
      <c r="D11780" s="1"/>
      <c r="E11780" s="1">
        <v>5</v>
      </c>
      <c r="F11780" s="1">
        <v>2</v>
      </c>
      <c r="G11780" s="1">
        <v>0</v>
      </c>
      <c r="H11780" s="1">
        <v>3</v>
      </c>
      <c r="I11780" s="15">
        <v>0.4</v>
      </c>
      <c r="J11780">
        <f t="shared" ref="J11780:J11843" si="184">IF(E11780&lt;=30,40,20)</f>
        <v>40</v>
      </c>
    </row>
    <row r="11781" spans="1:10" x14ac:dyDescent="0.3">
      <c r="A11781" t="s">
        <v>11579</v>
      </c>
      <c r="C11781" s="18">
        <v>391.26817945911876</v>
      </c>
      <c r="D11781" s="1"/>
      <c r="E11781" s="1">
        <v>5</v>
      </c>
      <c r="F11781" s="1">
        <v>2</v>
      </c>
      <c r="G11781" s="1">
        <v>0</v>
      </c>
      <c r="H11781" s="1">
        <v>3</v>
      </c>
      <c r="I11781" s="15">
        <v>0.4</v>
      </c>
      <c r="J11781">
        <f t="shared" si="184"/>
        <v>40</v>
      </c>
    </row>
    <row r="11782" spans="1:10" x14ac:dyDescent="0.3">
      <c r="A11782" t="s">
        <v>11580</v>
      </c>
      <c r="C11782" s="18">
        <v>391.26757261422193</v>
      </c>
      <c r="D11782" s="1"/>
      <c r="E11782" s="1">
        <v>5</v>
      </c>
      <c r="F11782" s="1">
        <v>2</v>
      </c>
      <c r="G11782" s="1">
        <v>0</v>
      </c>
      <c r="H11782" s="1">
        <v>3</v>
      </c>
      <c r="I11782" s="15">
        <v>0.4</v>
      </c>
      <c r="J11782">
        <f t="shared" si="184"/>
        <v>40</v>
      </c>
    </row>
    <row r="11783" spans="1:10" x14ac:dyDescent="0.3">
      <c r="A11783" t="s">
        <v>11581</v>
      </c>
      <c r="C11783" s="18">
        <v>391.26690200802415</v>
      </c>
      <c r="D11783" s="1"/>
      <c r="E11783" s="1">
        <v>3</v>
      </c>
      <c r="F11783" s="1">
        <v>1</v>
      </c>
      <c r="G11783" s="1">
        <v>0</v>
      </c>
      <c r="H11783" s="1">
        <v>2</v>
      </c>
      <c r="I11783" s="15">
        <v>0.33333333333333331</v>
      </c>
      <c r="J11783">
        <f t="shared" si="184"/>
        <v>40</v>
      </c>
    </row>
    <row r="11784" spans="1:10" x14ac:dyDescent="0.3">
      <c r="A11784" t="s">
        <v>14249</v>
      </c>
      <c r="C11784" s="18">
        <v>391.26095667909289</v>
      </c>
      <c r="D11784" s="1"/>
      <c r="E11784" s="1">
        <v>14</v>
      </c>
      <c r="F11784" s="1">
        <v>6</v>
      </c>
      <c r="G11784" s="1">
        <v>0</v>
      </c>
      <c r="H11784" s="1">
        <v>8</v>
      </c>
      <c r="I11784" s="15">
        <v>0.42857142857142855</v>
      </c>
      <c r="J11784">
        <f t="shared" si="184"/>
        <v>40</v>
      </c>
    </row>
    <row r="11785" spans="1:10" x14ac:dyDescent="0.3">
      <c r="A11785" t="s">
        <v>11582</v>
      </c>
      <c r="C11785" s="18">
        <v>391.26016157773466</v>
      </c>
      <c r="D11785" s="1"/>
      <c r="E11785" s="1">
        <v>3</v>
      </c>
      <c r="F11785" s="1">
        <v>1</v>
      </c>
      <c r="G11785" s="1">
        <v>0</v>
      </c>
      <c r="H11785" s="1">
        <v>2</v>
      </c>
      <c r="I11785" s="15">
        <v>0.33333333333333331</v>
      </c>
      <c r="J11785">
        <f t="shared" si="184"/>
        <v>40</v>
      </c>
    </row>
    <row r="11786" spans="1:10" x14ac:dyDescent="0.3">
      <c r="A11786" t="s">
        <v>11583</v>
      </c>
      <c r="C11786" s="18">
        <v>391.2558675717475</v>
      </c>
      <c r="D11786" s="1"/>
      <c r="E11786" s="1">
        <v>3</v>
      </c>
      <c r="F11786" s="1">
        <v>1</v>
      </c>
      <c r="G11786" s="1">
        <v>0</v>
      </c>
      <c r="H11786" s="1">
        <v>2</v>
      </c>
      <c r="I11786" s="15">
        <v>0.33333333333333331</v>
      </c>
      <c r="J11786">
        <f t="shared" si="184"/>
        <v>40</v>
      </c>
    </row>
    <row r="11787" spans="1:10" x14ac:dyDescent="0.3">
      <c r="A11787" t="s">
        <v>11584</v>
      </c>
      <c r="C11787" s="18">
        <v>391.25125391299406</v>
      </c>
      <c r="D11787" s="1"/>
      <c r="E11787" s="1">
        <v>8</v>
      </c>
      <c r="F11787" s="1">
        <v>4</v>
      </c>
      <c r="G11787" s="1">
        <v>0</v>
      </c>
      <c r="H11787" s="1">
        <v>4</v>
      </c>
      <c r="I11787" s="15">
        <v>0.5</v>
      </c>
      <c r="J11787">
        <f t="shared" si="184"/>
        <v>40</v>
      </c>
    </row>
    <row r="11788" spans="1:10" x14ac:dyDescent="0.3">
      <c r="A11788" t="s">
        <v>11585</v>
      </c>
      <c r="C11788" s="18">
        <v>391.25048757661398</v>
      </c>
      <c r="D11788" s="1"/>
      <c r="E11788" s="1">
        <v>5</v>
      </c>
      <c r="F11788" s="1">
        <v>1</v>
      </c>
      <c r="G11788" s="1">
        <v>0</v>
      </c>
      <c r="H11788" s="1">
        <v>4</v>
      </c>
      <c r="I11788" s="15">
        <v>0.2</v>
      </c>
      <c r="J11788">
        <f t="shared" si="184"/>
        <v>40</v>
      </c>
    </row>
    <row r="11789" spans="1:10" x14ac:dyDescent="0.3">
      <c r="A11789" t="s">
        <v>11586</v>
      </c>
      <c r="C11789" s="18">
        <v>391.24857182313514</v>
      </c>
      <c r="D11789" s="1"/>
      <c r="E11789" s="1">
        <v>3</v>
      </c>
      <c r="F11789" s="1">
        <v>1</v>
      </c>
      <c r="G11789" s="1">
        <v>0</v>
      </c>
      <c r="H11789" s="1">
        <v>2</v>
      </c>
      <c r="I11789" s="15">
        <v>0.33333333333333331</v>
      </c>
      <c r="J11789">
        <f t="shared" si="184"/>
        <v>40</v>
      </c>
    </row>
    <row r="11790" spans="1:10" x14ac:dyDescent="0.3">
      <c r="A11790" t="s">
        <v>11587</v>
      </c>
      <c r="C11790" s="18">
        <v>391.24707609838191</v>
      </c>
      <c r="D11790" s="1"/>
      <c r="E11790" s="1">
        <v>3</v>
      </c>
      <c r="F11790" s="1">
        <v>1</v>
      </c>
      <c r="G11790" s="1">
        <v>0</v>
      </c>
      <c r="H11790" s="1">
        <v>2</v>
      </c>
      <c r="I11790" s="15">
        <v>0.33333333333333331</v>
      </c>
      <c r="J11790">
        <f t="shared" si="184"/>
        <v>40</v>
      </c>
    </row>
    <row r="11791" spans="1:10" x14ac:dyDescent="0.3">
      <c r="A11791" t="s">
        <v>11588</v>
      </c>
      <c r="C11791" s="18">
        <v>391.24427842781563</v>
      </c>
      <c r="D11791" s="1"/>
      <c r="E11791" s="1">
        <v>3</v>
      </c>
      <c r="F11791" s="1">
        <v>1</v>
      </c>
      <c r="G11791" s="1">
        <v>0</v>
      </c>
      <c r="H11791" s="1">
        <v>2</v>
      </c>
      <c r="I11791" s="15">
        <v>0.33333333333333331</v>
      </c>
      <c r="J11791">
        <f t="shared" si="184"/>
        <v>40</v>
      </c>
    </row>
    <row r="11792" spans="1:10" x14ac:dyDescent="0.3">
      <c r="A11792" t="s">
        <v>11589</v>
      </c>
      <c r="C11792" s="18">
        <v>391.24353270662823</v>
      </c>
      <c r="D11792" s="1"/>
      <c r="E11792" s="1">
        <v>3</v>
      </c>
      <c r="F11792" s="1">
        <v>1</v>
      </c>
      <c r="G11792" s="1">
        <v>0</v>
      </c>
      <c r="H11792" s="1">
        <v>2</v>
      </c>
      <c r="I11792" s="15">
        <v>0.33333333333333331</v>
      </c>
      <c r="J11792">
        <f t="shared" si="184"/>
        <v>40</v>
      </c>
    </row>
    <row r="11793" spans="1:10" x14ac:dyDescent="0.3">
      <c r="A11793" t="s">
        <v>11590</v>
      </c>
      <c r="C11793" s="18">
        <v>391.24274492615916</v>
      </c>
      <c r="D11793" s="1"/>
      <c r="E11793" s="1">
        <v>3</v>
      </c>
      <c r="F11793" s="1">
        <v>1</v>
      </c>
      <c r="G11793" s="1">
        <v>0</v>
      </c>
      <c r="H11793" s="1">
        <v>2</v>
      </c>
      <c r="I11793" s="15">
        <v>0.33333333333333331</v>
      </c>
      <c r="J11793">
        <f t="shared" si="184"/>
        <v>40</v>
      </c>
    </row>
    <row r="11794" spans="1:10" x14ac:dyDescent="0.3">
      <c r="A11794" t="s">
        <v>11464</v>
      </c>
      <c r="C11794" s="18">
        <v>391.24262640330534</v>
      </c>
      <c r="D11794" s="1"/>
      <c r="E11794" s="1">
        <v>3</v>
      </c>
      <c r="F11794" s="1">
        <v>1</v>
      </c>
      <c r="G11794" s="1">
        <v>0</v>
      </c>
      <c r="H11794" s="1">
        <v>2</v>
      </c>
      <c r="I11794" s="15">
        <v>0.33333333333333331</v>
      </c>
      <c r="J11794">
        <f t="shared" si="184"/>
        <v>40</v>
      </c>
    </row>
    <row r="11795" spans="1:10" x14ac:dyDescent="0.3">
      <c r="A11795" t="s">
        <v>11591</v>
      </c>
      <c r="C11795" s="18">
        <v>391.23934764405874</v>
      </c>
      <c r="D11795" s="1"/>
      <c r="E11795" s="1">
        <v>5</v>
      </c>
      <c r="F11795" s="1">
        <v>2</v>
      </c>
      <c r="G11795" s="1">
        <v>0</v>
      </c>
      <c r="H11795" s="1">
        <v>3</v>
      </c>
      <c r="I11795" s="15">
        <v>0.4</v>
      </c>
      <c r="J11795">
        <f t="shared" si="184"/>
        <v>40</v>
      </c>
    </row>
    <row r="11796" spans="1:10" x14ac:dyDescent="0.3">
      <c r="A11796" t="s">
        <v>11592</v>
      </c>
      <c r="C11796" s="18">
        <v>391.23545767274567</v>
      </c>
      <c r="D11796" s="1"/>
      <c r="E11796" s="1">
        <v>5</v>
      </c>
      <c r="F11796" s="1">
        <v>2</v>
      </c>
      <c r="G11796" s="1">
        <v>0</v>
      </c>
      <c r="H11796" s="1">
        <v>3</v>
      </c>
      <c r="I11796" s="15">
        <v>0.4</v>
      </c>
      <c r="J11796">
        <f t="shared" si="184"/>
        <v>40</v>
      </c>
    </row>
    <row r="11797" spans="1:10" x14ac:dyDescent="0.3">
      <c r="A11797" t="s">
        <v>11665</v>
      </c>
      <c r="C11797" s="18">
        <v>391.23390468350823</v>
      </c>
      <c r="D11797" s="1"/>
      <c r="E11797" s="1">
        <v>3</v>
      </c>
      <c r="F11797" s="1">
        <v>1</v>
      </c>
      <c r="G11797" s="1">
        <v>0</v>
      </c>
      <c r="H11797" s="1">
        <v>2</v>
      </c>
      <c r="I11797" s="15">
        <v>0.33333333333333331</v>
      </c>
      <c r="J11797">
        <f t="shared" si="184"/>
        <v>40</v>
      </c>
    </row>
    <row r="11798" spans="1:10" x14ac:dyDescent="0.3">
      <c r="A11798" t="s">
        <v>11593</v>
      </c>
      <c r="C11798" s="18">
        <v>391.23244524684492</v>
      </c>
      <c r="D11798" s="1"/>
      <c r="E11798" s="1">
        <v>3</v>
      </c>
      <c r="F11798" s="1">
        <v>1</v>
      </c>
      <c r="G11798" s="1">
        <v>0</v>
      </c>
      <c r="H11798" s="1">
        <v>2</v>
      </c>
      <c r="I11798" s="15">
        <v>0.33333333333333331</v>
      </c>
      <c r="J11798">
        <f t="shared" si="184"/>
        <v>40</v>
      </c>
    </row>
    <row r="11799" spans="1:10" x14ac:dyDescent="0.3">
      <c r="A11799" t="s">
        <v>11594</v>
      </c>
      <c r="C11799" s="18">
        <v>391.22834000757047</v>
      </c>
      <c r="D11799" s="1"/>
      <c r="E11799" s="1">
        <v>3</v>
      </c>
      <c r="F11799" s="1">
        <v>1</v>
      </c>
      <c r="G11799" s="1">
        <v>0</v>
      </c>
      <c r="H11799" s="1">
        <v>2</v>
      </c>
      <c r="I11799" s="15">
        <v>0.33333333333333331</v>
      </c>
      <c r="J11799">
        <f t="shared" si="184"/>
        <v>40</v>
      </c>
    </row>
    <row r="11800" spans="1:10" x14ac:dyDescent="0.3">
      <c r="A11800" t="s">
        <v>11595</v>
      </c>
      <c r="C11800" s="18">
        <v>391.22417043277727</v>
      </c>
      <c r="D11800" s="1"/>
      <c r="E11800" s="1">
        <v>2</v>
      </c>
      <c r="F11800" s="1">
        <v>0</v>
      </c>
      <c r="G11800" s="1">
        <v>1</v>
      </c>
      <c r="H11800" s="1">
        <v>1</v>
      </c>
      <c r="I11800" s="15">
        <v>0.25</v>
      </c>
      <c r="J11800">
        <f t="shared" si="184"/>
        <v>40</v>
      </c>
    </row>
    <row r="11801" spans="1:10" x14ac:dyDescent="0.3">
      <c r="A11801" t="s">
        <v>11596</v>
      </c>
      <c r="C11801" s="18">
        <v>391.22293386552258</v>
      </c>
      <c r="D11801" s="1"/>
      <c r="E11801" s="1">
        <v>3</v>
      </c>
      <c r="F11801" s="1">
        <v>1</v>
      </c>
      <c r="G11801" s="1">
        <v>0</v>
      </c>
      <c r="H11801" s="1">
        <v>2</v>
      </c>
      <c r="I11801" s="15">
        <v>0.33333333333333331</v>
      </c>
      <c r="J11801">
        <f t="shared" si="184"/>
        <v>40</v>
      </c>
    </row>
    <row r="11802" spans="1:10" x14ac:dyDescent="0.3">
      <c r="A11802" t="s">
        <v>11597</v>
      </c>
      <c r="C11802" s="18">
        <v>391.21948121661109</v>
      </c>
      <c r="D11802" s="1"/>
      <c r="E11802" s="1">
        <v>3</v>
      </c>
      <c r="F11802" s="1">
        <v>1</v>
      </c>
      <c r="G11802" s="1">
        <v>0</v>
      </c>
      <c r="H11802" s="1">
        <v>2</v>
      </c>
      <c r="I11802" s="15">
        <v>0.33333333333333331</v>
      </c>
      <c r="J11802">
        <f t="shared" si="184"/>
        <v>40</v>
      </c>
    </row>
    <row r="11803" spans="1:10" x14ac:dyDescent="0.3">
      <c r="A11803" t="s">
        <v>11598</v>
      </c>
      <c r="C11803" s="18">
        <v>391.21838724053885</v>
      </c>
      <c r="D11803" s="1"/>
      <c r="E11803" s="1">
        <v>9</v>
      </c>
      <c r="F11803" s="1">
        <v>4</v>
      </c>
      <c r="G11803" s="1">
        <v>0</v>
      </c>
      <c r="H11803" s="1">
        <v>5</v>
      </c>
      <c r="I11803" s="15">
        <v>0.44444444444444442</v>
      </c>
      <c r="J11803">
        <f t="shared" si="184"/>
        <v>40</v>
      </c>
    </row>
    <row r="11804" spans="1:10" x14ac:dyDescent="0.3">
      <c r="A11804" t="s">
        <v>11786</v>
      </c>
      <c r="C11804" s="18">
        <v>391.21659860179801</v>
      </c>
      <c r="D11804" s="1"/>
      <c r="E11804" s="1">
        <v>9</v>
      </c>
      <c r="F11804" s="1">
        <v>4</v>
      </c>
      <c r="G11804" s="1">
        <v>0</v>
      </c>
      <c r="H11804" s="1">
        <v>5</v>
      </c>
      <c r="I11804" s="15">
        <v>0.44444444444444442</v>
      </c>
      <c r="J11804">
        <f t="shared" si="184"/>
        <v>40</v>
      </c>
    </row>
    <row r="11805" spans="1:10" x14ac:dyDescent="0.3">
      <c r="A11805" t="s">
        <v>11599</v>
      </c>
      <c r="C11805" s="18">
        <v>391.21152265195212</v>
      </c>
      <c r="D11805" s="1"/>
      <c r="E11805" s="1">
        <v>3</v>
      </c>
      <c r="F11805" s="1">
        <v>1</v>
      </c>
      <c r="G11805" s="1">
        <v>0</v>
      </c>
      <c r="H11805" s="1">
        <v>2</v>
      </c>
      <c r="I11805" s="15">
        <v>0.33333333333333331</v>
      </c>
      <c r="J11805">
        <f t="shared" si="184"/>
        <v>40</v>
      </c>
    </row>
    <row r="11806" spans="1:10" x14ac:dyDescent="0.3">
      <c r="A11806" t="s">
        <v>11600</v>
      </c>
      <c r="C11806" s="18">
        <v>391.20474317690014</v>
      </c>
      <c r="D11806" s="1"/>
      <c r="E11806" s="1">
        <v>3</v>
      </c>
      <c r="F11806" s="1">
        <v>1</v>
      </c>
      <c r="G11806" s="1">
        <v>0</v>
      </c>
      <c r="H11806" s="1">
        <v>2</v>
      </c>
      <c r="I11806" s="15">
        <v>0.33333333333333331</v>
      </c>
      <c r="J11806">
        <f t="shared" si="184"/>
        <v>40</v>
      </c>
    </row>
    <row r="11807" spans="1:10" x14ac:dyDescent="0.3">
      <c r="A11807" t="s">
        <v>11602</v>
      </c>
      <c r="C11807" s="18">
        <v>391.20304229901802</v>
      </c>
      <c r="D11807" s="1"/>
      <c r="E11807" s="1">
        <v>3</v>
      </c>
      <c r="F11807" s="1">
        <v>1</v>
      </c>
      <c r="G11807" s="1">
        <v>0</v>
      </c>
      <c r="H11807" s="1">
        <v>2</v>
      </c>
      <c r="I11807" s="15">
        <v>0.33333333333333331</v>
      </c>
      <c r="J11807">
        <f t="shared" si="184"/>
        <v>40</v>
      </c>
    </row>
    <row r="11808" spans="1:10" x14ac:dyDescent="0.3">
      <c r="A11808" t="s">
        <v>11603</v>
      </c>
      <c r="C11808" s="18">
        <v>391.20110677730491</v>
      </c>
      <c r="D11808" s="1"/>
      <c r="E11808" s="1">
        <v>3</v>
      </c>
      <c r="F11808" s="1">
        <v>1</v>
      </c>
      <c r="G11808" s="1">
        <v>0</v>
      </c>
      <c r="H11808" s="1">
        <v>2</v>
      </c>
      <c r="I11808" s="15">
        <v>0.33333333333333331</v>
      </c>
      <c r="J11808">
        <f t="shared" si="184"/>
        <v>40</v>
      </c>
    </row>
    <row r="11809" spans="1:10" x14ac:dyDescent="0.3">
      <c r="A11809" t="s">
        <v>11604</v>
      </c>
      <c r="C11809" s="18">
        <v>391.19943301221707</v>
      </c>
      <c r="D11809" s="1"/>
      <c r="E11809" s="1">
        <v>27</v>
      </c>
      <c r="F11809" s="1">
        <v>12</v>
      </c>
      <c r="G11809" s="1">
        <v>2</v>
      </c>
      <c r="H11809" s="1">
        <v>13</v>
      </c>
      <c r="I11809" s="15">
        <v>0.48148148148148145</v>
      </c>
      <c r="J11809">
        <f t="shared" si="184"/>
        <v>40</v>
      </c>
    </row>
    <row r="11810" spans="1:10" x14ac:dyDescent="0.3">
      <c r="A11810" t="s">
        <v>11606</v>
      </c>
      <c r="C11810" s="18">
        <v>391.19640963174083</v>
      </c>
      <c r="D11810" s="1"/>
      <c r="E11810" s="1">
        <v>3</v>
      </c>
      <c r="F11810" s="1">
        <v>1</v>
      </c>
      <c r="G11810" s="1">
        <v>0</v>
      </c>
      <c r="H11810" s="1">
        <v>2</v>
      </c>
      <c r="I11810" s="15">
        <v>0.33333333333333331</v>
      </c>
      <c r="J11810">
        <f t="shared" si="184"/>
        <v>40</v>
      </c>
    </row>
    <row r="11811" spans="1:10" x14ac:dyDescent="0.3">
      <c r="A11811" t="s">
        <v>11911</v>
      </c>
      <c r="C11811" s="18">
        <v>391.19618231334636</v>
      </c>
      <c r="D11811" s="1"/>
      <c r="E11811" s="1">
        <v>3</v>
      </c>
      <c r="F11811" s="1">
        <v>1</v>
      </c>
      <c r="G11811" s="1">
        <v>0</v>
      </c>
      <c r="H11811" s="1">
        <v>2</v>
      </c>
      <c r="I11811" s="15">
        <v>0.33333333333333331</v>
      </c>
      <c r="J11811">
        <f t="shared" si="184"/>
        <v>40</v>
      </c>
    </row>
    <row r="11812" spans="1:10" x14ac:dyDescent="0.3">
      <c r="A11812" s="21" t="s">
        <v>20794</v>
      </c>
      <c r="C11812" s="18">
        <v>391.19598299535028</v>
      </c>
      <c r="D11812" s="1"/>
      <c r="E11812" s="1">
        <v>8</v>
      </c>
      <c r="F11812" s="1">
        <v>0</v>
      </c>
      <c r="G11812" s="1">
        <v>0</v>
      </c>
      <c r="H11812" s="1">
        <v>8</v>
      </c>
      <c r="I11812" s="15">
        <v>0</v>
      </c>
      <c r="J11812">
        <f t="shared" si="184"/>
        <v>40</v>
      </c>
    </row>
    <row r="11813" spans="1:10" x14ac:dyDescent="0.3">
      <c r="A11813" t="s">
        <v>11607</v>
      </c>
      <c r="C11813" s="18">
        <v>391.19479832290483</v>
      </c>
      <c r="D11813" s="1"/>
      <c r="E11813" s="1">
        <v>5</v>
      </c>
      <c r="F11813" s="1">
        <v>2</v>
      </c>
      <c r="G11813" s="1">
        <v>0</v>
      </c>
      <c r="H11813" s="1">
        <v>3</v>
      </c>
      <c r="I11813" s="15">
        <v>0.4</v>
      </c>
      <c r="J11813">
        <f t="shared" si="184"/>
        <v>40</v>
      </c>
    </row>
    <row r="11814" spans="1:10" x14ac:dyDescent="0.3">
      <c r="A11814" t="s">
        <v>11608</v>
      </c>
      <c r="C11814" s="18">
        <v>391.19419511833098</v>
      </c>
      <c r="D11814" s="1"/>
      <c r="E11814" s="1">
        <v>3</v>
      </c>
      <c r="F11814" s="1">
        <v>1</v>
      </c>
      <c r="G11814" s="1">
        <v>0</v>
      </c>
      <c r="H11814" s="1">
        <v>2</v>
      </c>
      <c r="I11814" s="15">
        <v>0.33333333333333331</v>
      </c>
      <c r="J11814">
        <f t="shared" si="184"/>
        <v>40</v>
      </c>
    </row>
    <row r="11815" spans="1:10" x14ac:dyDescent="0.3">
      <c r="A11815" t="s">
        <v>11609</v>
      </c>
      <c r="C11815" s="18">
        <v>391.1923027969807</v>
      </c>
      <c r="D11815" s="1"/>
      <c r="E11815" s="1">
        <v>3</v>
      </c>
      <c r="F11815" s="1">
        <v>1</v>
      </c>
      <c r="G11815" s="1">
        <v>0</v>
      </c>
      <c r="H11815" s="1">
        <v>2</v>
      </c>
      <c r="I11815" s="15">
        <v>0.33333333333333331</v>
      </c>
      <c r="J11815">
        <f t="shared" si="184"/>
        <v>40</v>
      </c>
    </row>
    <row r="11816" spans="1:10" x14ac:dyDescent="0.3">
      <c r="A11816" t="s">
        <v>11664</v>
      </c>
      <c r="C11816" s="18">
        <v>391.19194270278155</v>
      </c>
      <c r="D11816" s="1"/>
      <c r="E11816" s="1">
        <v>5</v>
      </c>
      <c r="F11816" s="1">
        <v>2</v>
      </c>
      <c r="G11816" s="1">
        <v>0</v>
      </c>
      <c r="H11816" s="1">
        <v>3</v>
      </c>
      <c r="I11816" s="15">
        <v>0.4</v>
      </c>
      <c r="J11816">
        <f t="shared" si="184"/>
        <v>40</v>
      </c>
    </row>
    <row r="11817" spans="1:10" x14ac:dyDescent="0.3">
      <c r="A11817" t="s">
        <v>11610</v>
      </c>
      <c r="C11817" s="18">
        <v>391.19126427018386</v>
      </c>
      <c r="D11817" s="1"/>
      <c r="E11817" s="1">
        <v>3</v>
      </c>
      <c r="F11817" s="1">
        <v>1</v>
      </c>
      <c r="G11817" s="1">
        <v>0</v>
      </c>
      <c r="H11817" s="1">
        <v>2</v>
      </c>
      <c r="I11817" s="15">
        <v>0.33333333333333331</v>
      </c>
      <c r="J11817">
        <f t="shared" si="184"/>
        <v>40</v>
      </c>
    </row>
    <row r="11818" spans="1:10" x14ac:dyDescent="0.3">
      <c r="A11818" t="s">
        <v>11611</v>
      </c>
      <c r="C11818" s="18">
        <v>391.18990542715028</v>
      </c>
      <c r="D11818" s="1"/>
      <c r="E11818" s="1">
        <v>5</v>
      </c>
      <c r="F11818" s="1">
        <v>2</v>
      </c>
      <c r="G11818" s="1">
        <v>0</v>
      </c>
      <c r="H11818" s="1">
        <v>3</v>
      </c>
      <c r="I11818" s="15">
        <v>0.4</v>
      </c>
      <c r="J11818">
        <f t="shared" si="184"/>
        <v>40</v>
      </c>
    </row>
    <row r="11819" spans="1:10" x14ac:dyDescent="0.3">
      <c r="A11819" t="s">
        <v>11612</v>
      </c>
      <c r="C11819" s="18">
        <v>391.18805122192242</v>
      </c>
      <c r="D11819" s="1"/>
      <c r="E11819" s="1">
        <v>3</v>
      </c>
      <c r="F11819" s="1">
        <v>2</v>
      </c>
      <c r="G11819" s="1">
        <v>0</v>
      </c>
      <c r="H11819" s="1">
        <v>1</v>
      </c>
      <c r="I11819" s="15">
        <v>0.66666666666666663</v>
      </c>
      <c r="J11819">
        <f t="shared" si="184"/>
        <v>40</v>
      </c>
    </row>
    <row r="11820" spans="1:10" x14ac:dyDescent="0.3">
      <c r="A11820" t="s">
        <v>11613</v>
      </c>
      <c r="C11820" s="18">
        <v>391.18635015544339</v>
      </c>
      <c r="D11820" s="1"/>
      <c r="E11820" s="1">
        <v>9</v>
      </c>
      <c r="F11820" s="1">
        <v>4</v>
      </c>
      <c r="G11820" s="1">
        <v>0</v>
      </c>
      <c r="H11820" s="1">
        <v>5</v>
      </c>
      <c r="I11820" s="15">
        <v>0.44444444444444442</v>
      </c>
      <c r="J11820">
        <f t="shared" si="184"/>
        <v>40</v>
      </c>
    </row>
    <row r="11821" spans="1:10" x14ac:dyDescent="0.3">
      <c r="A11821" t="s">
        <v>11614</v>
      </c>
      <c r="C11821" s="18">
        <v>391.18336404460956</v>
      </c>
      <c r="D11821" s="1"/>
      <c r="E11821" s="1">
        <v>9</v>
      </c>
      <c r="F11821" s="1">
        <v>4</v>
      </c>
      <c r="G11821" s="1">
        <v>0</v>
      </c>
      <c r="H11821" s="1">
        <v>5</v>
      </c>
      <c r="I11821" s="15">
        <v>0.44444444444444442</v>
      </c>
      <c r="J11821">
        <f t="shared" si="184"/>
        <v>40</v>
      </c>
    </row>
    <row r="11822" spans="1:10" x14ac:dyDescent="0.3">
      <c r="A11822" t="s">
        <v>11615</v>
      </c>
      <c r="C11822" s="18">
        <v>391.18328972007833</v>
      </c>
      <c r="D11822" s="1"/>
      <c r="E11822" s="1">
        <v>3</v>
      </c>
      <c r="F11822" s="1">
        <v>1</v>
      </c>
      <c r="G11822" s="1">
        <v>0</v>
      </c>
      <c r="H11822" s="1">
        <v>2</v>
      </c>
      <c r="I11822" s="15">
        <v>0.33333333333333331</v>
      </c>
      <c r="J11822">
        <f t="shared" si="184"/>
        <v>40</v>
      </c>
    </row>
    <row r="11823" spans="1:10" x14ac:dyDescent="0.3">
      <c r="A11823" t="s">
        <v>12568</v>
      </c>
      <c r="C11823" s="18">
        <v>391.18199430233477</v>
      </c>
      <c r="D11823" s="1"/>
      <c r="E11823" s="1">
        <v>3</v>
      </c>
      <c r="F11823" s="1">
        <v>1</v>
      </c>
      <c r="G11823" s="1">
        <v>0</v>
      </c>
      <c r="H11823" s="1">
        <v>2</v>
      </c>
      <c r="I11823" s="15">
        <v>0.33333333333333331</v>
      </c>
      <c r="J11823">
        <f t="shared" si="184"/>
        <v>40</v>
      </c>
    </row>
    <row r="11824" spans="1:10" x14ac:dyDescent="0.3">
      <c r="A11824" t="s">
        <v>11719</v>
      </c>
      <c r="C11824" s="18">
        <v>391.17848940499397</v>
      </c>
      <c r="D11824" s="1"/>
      <c r="E11824" s="1">
        <v>3</v>
      </c>
      <c r="F11824" s="1">
        <v>1</v>
      </c>
      <c r="G11824" s="1">
        <v>0</v>
      </c>
      <c r="H11824" s="1">
        <v>2</v>
      </c>
      <c r="I11824" s="15">
        <v>0.33333333333333331</v>
      </c>
      <c r="J11824">
        <f t="shared" si="184"/>
        <v>40</v>
      </c>
    </row>
    <row r="11825" spans="1:10" x14ac:dyDescent="0.3">
      <c r="A11825" t="s">
        <v>11617</v>
      </c>
      <c r="C11825" s="18">
        <v>391.17084611121788</v>
      </c>
      <c r="D11825" s="1"/>
      <c r="E11825" s="1">
        <v>3</v>
      </c>
      <c r="F11825" s="1">
        <v>1</v>
      </c>
      <c r="G11825" s="1">
        <v>0</v>
      </c>
      <c r="H11825" s="1">
        <v>2</v>
      </c>
      <c r="I11825" s="15">
        <v>0.33333333333333331</v>
      </c>
      <c r="J11825">
        <f t="shared" si="184"/>
        <v>40</v>
      </c>
    </row>
    <row r="11826" spans="1:10" x14ac:dyDescent="0.3">
      <c r="A11826" t="s">
        <v>11618</v>
      </c>
      <c r="C11826" s="18">
        <v>391.16800823360819</v>
      </c>
      <c r="D11826" s="1"/>
      <c r="E11826" s="1">
        <v>3</v>
      </c>
      <c r="F11826" s="1">
        <v>1</v>
      </c>
      <c r="G11826" s="1">
        <v>0</v>
      </c>
      <c r="H11826" s="1">
        <v>2</v>
      </c>
      <c r="I11826" s="15">
        <v>0.33333333333333331</v>
      </c>
      <c r="J11826">
        <f t="shared" si="184"/>
        <v>40</v>
      </c>
    </row>
    <row r="11827" spans="1:10" x14ac:dyDescent="0.3">
      <c r="A11827" t="s">
        <v>11619</v>
      </c>
      <c r="C11827" s="18">
        <v>391.16689341166506</v>
      </c>
      <c r="D11827" s="1"/>
      <c r="E11827" s="1">
        <v>3</v>
      </c>
      <c r="F11827" s="1">
        <v>1</v>
      </c>
      <c r="G11827" s="1">
        <v>0</v>
      </c>
      <c r="H11827" s="1">
        <v>2</v>
      </c>
      <c r="I11827" s="15">
        <v>0.33333333333333331</v>
      </c>
      <c r="J11827">
        <f t="shared" si="184"/>
        <v>40</v>
      </c>
    </row>
    <row r="11828" spans="1:10" x14ac:dyDescent="0.3">
      <c r="A11828" t="s">
        <v>11952</v>
      </c>
      <c r="C11828" s="18">
        <v>391.1619019083787</v>
      </c>
      <c r="D11828" s="1"/>
      <c r="E11828" s="1">
        <v>3</v>
      </c>
      <c r="F11828" s="1">
        <v>1</v>
      </c>
      <c r="G11828" s="1">
        <v>0</v>
      </c>
      <c r="H11828" s="1">
        <v>2</v>
      </c>
      <c r="I11828" s="15">
        <v>0.33333333333333331</v>
      </c>
      <c r="J11828">
        <f t="shared" si="184"/>
        <v>40</v>
      </c>
    </row>
    <row r="11829" spans="1:10" x14ac:dyDescent="0.3">
      <c r="A11829" t="s">
        <v>11620</v>
      </c>
      <c r="C11829" s="18">
        <v>391.1615536354937</v>
      </c>
      <c r="D11829" s="1"/>
      <c r="E11829" s="1">
        <v>5</v>
      </c>
      <c r="F11829" s="1">
        <v>2</v>
      </c>
      <c r="G11829" s="1">
        <v>0</v>
      </c>
      <c r="H11829" s="1">
        <v>3</v>
      </c>
      <c r="I11829" s="15">
        <v>0.4</v>
      </c>
      <c r="J11829">
        <f t="shared" si="184"/>
        <v>40</v>
      </c>
    </row>
    <row r="11830" spans="1:10" x14ac:dyDescent="0.3">
      <c r="A11830" t="s">
        <v>11621</v>
      </c>
      <c r="C11830" s="18">
        <v>391.15817946545087</v>
      </c>
      <c r="D11830" s="1"/>
      <c r="E11830" s="1">
        <v>3</v>
      </c>
      <c r="F11830" s="1">
        <v>1</v>
      </c>
      <c r="G11830" s="1">
        <v>0</v>
      </c>
      <c r="H11830" s="1">
        <v>2</v>
      </c>
      <c r="I11830" s="15">
        <v>0.33333333333333331</v>
      </c>
      <c r="J11830">
        <f t="shared" si="184"/>
        <v>40</v>
      </c>
    </row>
    <row r="11831" spans="1:10" x14ac:dyDescent="0.3">
      <c r="A11831" t="s">
        <v>11622</v>
      </c>
      <c r="C11831" s="18">
        <v>391.1568680588847</v>
      </c>
      <c r="D11831" s="1"/>
      <c r="E11831" s="1">
        <v>5</v>
      </c>
      <c r="F11831" s="1">
        <v>2</v>
      </c>
      <c r="G11831" s="1">
        <v>0</v>
      </c>
      <c r="H11831" s="1">
        <v>3</v>
      </c>
      <c r="I11831" s="15">
        <v>0.4</v>
      </c>
      <c r="J11831">
        <f t="shared" si="184"/>
        <v>40</v>
      </c>
    </row>
    <row r="11832" spans="1:10" x14ac:dyDescent="0.3">
      <c r="A11832" t="s">
        <v>11624</v>
      </c>
      <c r="C11832" s="18">
        <v>391.15505102115992</v>
      </c>
      <c r="D11832" s="1"/>
      <c r="E11832" s="1">
        <v>3</v>
      </c>
      <c r="F11832" s="1">
        <v>1</v>
      </c>
      <c r="G11832" s="1">
        <v>0</v>
      </c>
      <c r="H11832" s="1">
        <v>2</v>
      </c>
      <c r="I11832" s="15">
        <v>0.33333333333333331</v>
      </c>
      <c r="J11832">
        <f t="shared" si="184"/>
        <v>40</v>
      </c>
    </row>
    <row r="11833" spans="1:10" x14ac:dyDescent="0.3">
      <c r="A11833" t="s">
        <v>11625</v>
      </c>
      <c r="C11833" s="18">
        <v>391.15418085502642</v>
      </c>
      <c r="D11833" s="1"/>
      <c r="E11833" s="1">
        <v>5</v>
      </c>
      <c r="F11833" s="1">
        <v>2</v>
      </c>
      <c r="G11833" s="1">
        <v>0</v>
      </c>
      <c r="H11833" s="1">
        <v>3</v>
      </c>
      <c r="I11833" s="15">
        <v>0.4</v>
      </c>
      <c r="J11833">
        <f t="shared" si="184"/>
        <v>40</v>
      </c>
    </row>
    <row r="11834" spans="1:10" x14ac:dyDescent="0.3">
      <c r="A11834" t="s">
        <v>11626</v>
      </c>
      <c r="C11834" s="18">
        <v>391.15131507183042</v>
      </c>
      <c r="D11834" s="1"/>
      <c r="E11834" s="1">
        <v>3</v>
      </c>
      <c r="F11834" s="1">
        <v>0</v>
      </c>
      <c r="G11834" s="1">
        <v>2</v>
      </c>
      <c r="H11834" s="1">
        <v>1</v>
      </c>
      <c r="I11834" s="15">
        <v>0.33333333333333331</v>
      </c>
      <c r="J11834">
        <f t="shared" si="184"/>
        <v>40</v>
      </c>
    </row>
    <row r="11835" spans="1:10" x14ac:dyDescent="0.3">
      <c r="A11835" t="s">
        <v>11627</v>
      </c>
      <c r="C11835" s="18">
        <v>391.15002255569073</v>
      </c>
      <c r="D11835" s="1"/>
      <c r="E11835" s="1">
        <v>3</v>
      </c>
      <c r="F11835" s="1">
        <v>1</v>
      </c>
      <c r="G11835" s="1">
        <v>0</v>
      </c>
      <c r="H11835" s="1">
        <v>2</v>
      </c>
      <c r="I11835" s="15">
        <v>0.33333333333333331</v>
      </c>
      <c r="J11835">
        <f t="shared" si="184"/>
        <v>40</v>
      </c>
    </row>
    <row r="11836" spans="1:10" x14ac:dyDescent="0.3">
      <c r="A11836" t="s">
        <v>11628</v>
      </c>
      <c r="C11836" s="18">
        <v>391.14983724068117</v>
      </c>
      <c r="D11836" s="1"/>
      <c r="E11836" s="1">
        <v>3</v>
      </c>
      <c r="F11836" s="1">
        <v>1</v>
      </c>
      <c r="G11836" s="1">
        <v>0</v>
      </c>
      <c r="H11836" s="1">
        <v>2</v>
      </c>
      <c r="I11836" s="15">
        <v>0.33333333333333331</v>
      </c>
      <c r="J11836">
        <f t="shared" si="184"/>
        <v>40</v>
      </c>
    </row>
    <row r="11837" spans="1:10" x14ac:dyDescent="0.3">
      <c r="A11837" t="s">
        <v>11629</v>
      </c>
      <c r="C11837" s="18">
        <v>391.14785291650912</v>
      </c>
      <c r="D11837" s="1"/>
      <c r="E11837" s="1">
        <v>3</v>
      </c>
      <c r="F11837" s="1">
        <v>1</v>
      </c>
      <c r="G11837" s="1">
        <v>0</v>
      </c>
      <c r="H11837" s="1">
        <v>2</v>
      </c>
      <c r="I11837" s="15">
        <v>0.33333333333333331</v>
      </c>
      <c r="J11837">
        <f t="shared" si="184"/>
        <v>40</v>
      </c>
    </row>
    <row r="11838" spans="1:10" x14ac:dyDescent="0.3">
      <c r="A11838" t="s">
        <v>11630</v>
      </c>
      <c r="C11838" s="18">
        <v>391.14623267524587</v>
      </c>
      <c r="D11838" s="1"/>
      <c r="E11838" s="1">
        <v>3</v>
      </c>
      <c r="F11838" s="1">
        <v>1</v>
      </c>
      <c r="G11838" s="1">
        <v>0</v>
      </c>
      <c r="H11838" s="1">
        <v>2</v>
      </c>
      <c r="I11838" s="15">
        <v>0.33333333333333331</v>
      </c>
      <c r="J11838">
        <f t="shared" si="184"/>
        <v>40</v>
      </c>
    </row>
    <row r="11839" spans="1:10" x14ac:dyDescent="0.3">
      <c r="A11839" t="s">
        <v>11631</v>
      </c>
      <c r="C11839" s="18">
        <v>391.14623267524587</v>
      </c>
      <c r="D11839" s="1"/>
      <c r="E11839" s="1">
        <v>3</v>
      </c>
      <c r="F11839" s="1">
        <v>1</v>
      </c>
      <c r="G11839" s="1">
        <v>0</v>
      </c>
      <c r="H11839" s="1">
        <v>2</v>
      </c>
      <c r="I11839" s="15">
        <v>0.33333333333333331</v>
      </c>
      <c r="J11839">
        <f t="shared" si="184"/>
        <v>40</v>
      </c>
    </row>
    <row r="11840" spans="1:10" x14ac:dyDescent="0.3">
      <c r="A11840" t="s">
        <v>11632</v>
      </c>
      <c r="C11840" s="18">
        <v>391.14623267524587</v>
      </c>
      <c r="D11840" s="1"/>
      <c r="E11840" s="1">
        <v>3</v>
      </c>
      <c r="F11840" s="1">
        <v>1</v>
      </c>
      <c r="G11840" s="1">
        <v>0</v>
      </c>
      <c r="H11840" s="1">
        <v>2</v>
      </c>
      <c r="I11840" s="15">
        <v>0.33333333333333331</v>
      </c>
      <c r="J11840">
        <f t="shared" si="184"/>
        <v>40</v>
      </c>
    </row>
    <row r="11841" spans="1:10" x14ac:dyDescent="0.3">
      <c r="A11841" t="s">
        <v>11633</v>
      </c>
      <c r="C11841" s="18">
        <v>391.14623267524587</v>
      </c>
      <c r="D11841" s="1"/>
      <c r="E11841" s="1">
        <v>3</v>
      </c>
      <c r="F11841" s="1">
        <v>1</v>
      </c>
      <c r="G11841" s="1">
        <v>0</v>
      </c>
      <c r="H11841" s="1">
        <v>2</v>
      </c>
      <c r="I11841" s="15">
        <v>0.33333333333333331</v>
      </c>
      <c r="J11841">
        <f t="shared" si="184"/>
        <v>40</v>
      </c>
    </row>
    <row r="11842" spans="1:10" x14ac:dyDescent="0.3">
      <c r="A11842" t="s">
        <v>11634</v>
      </c>
      <c r="C11842" s="18">
        <v>391.14586997609581</v>
      </c>
      <c r="D11842" s="1"/>
      <c r="E11842" s="1">
        <v>3</v>
      </c>
      <c r="F11842" s="1">
        <v>1</v>
      </c>
      <c r="G11842" s="1">
        <v>0</v>
      </c>
      <c r="H11842" s="1">
        <v>2</v>
      </c>
      <c r="I11842" s="15">
        <v>0.33333333333333331</v>
      </c>
      <c r="J11842">
        <f t="shared" si="184"/>
        <v>40</v>
      </c>
    </row>
    <row r="11843" spans="1:10" x14ac:dyDescent="0.3">
      <c r="A11843" t="s">
        <v>11635</v>
      </c>
      <c r="C11843" s="18">
        <v>391.14559551733163</v>
      </c>
      <c r="D11843" s="1"/>
      <c r="E11843" s="1">
        <v>3</v>
      </c>
      <c r="F11843" s="1">
        <v>1</v>
      </c>
      <c r="G11843" s="1">
        <v>0</v>
      </c>
      <c r="H11843" s="1">
        <v>2</v>
      </c>
      <c r="I11843" s="15">
        <v>0.33333333333333331</v>
      </c>
      <c r="J11843">
        <f t="shared" si="184"/>
        <v>40</v>
      </c>
    </row>
    <row r="11844" spans="1:10" x14ac:dyDescent="0.3">
      <c r="A11844" t="s">
        <v>11636</v>
      </c>
      <c r="C11844" s="18">
        <v>391.14458068484379</v>
      </c>
      <c r="D11844" s="1"/>
      <c r="E11844" s="1">
        <v>3</v>
      </c>
      <c r="F11844" s="1">
        <v>1</v>
      </c>
      <c r="G11844" s="1">
        <v>0</v>
      </c>
      <c r="H11844" s="1">
        <v>2</v>
      </c>
      <c r="I11844" s="15">
        <v>0.33333333333333331</v>
      </c>
      <c r="J11844">
        <f t="shared" ref="J11844:J11907" si="185">IF(E11844&lt;=30,40,20)</f>
        <v>40</v>
      </c>
    </row>
    <row r="11845" spans="1:10" x14ac:dyDescent="0.3">
      <c r="A11845" t="s">
        <v>11637</v>
      </c>
      <c r="C11845" s="18">
        <v>391.14398310109817</v>
      </c>
      <c r="D11845" s="1"/>
      <c r="E11845" s="1">
        <v>3</v>
      </c>
      <c r="F11845" s="1">
        <v>1</v>
      </c>
      <c r="G11845" s="1">
        <v>0</v>
      </c>
      <c r="H11845" s="1">
        <v>2</v>
      </c>
      <c r="I11845" s="15">
        <v>0.33333333333333331</v>
      </c>
      <c r="J11845">
        <f t="shared" si="185"/>
        <v>40</v>
      </c>
    </row>
    <row r="11846" spans="1:10" x14ac:dyDescent="0.3">
      <c r="A11846" t="s">
        <v>11638</v>
      </c>
      <c r="C11846" s="18">
        <v>391.14109539608216</v>
      </c>
      <c r="D11846" s="1"/>
      <c r="E11846" s="1">
        <v>3</v>
      </c>
      <c r="F11846" s="1">
        <v>1</v>
      </c>
      <c r="G11846" s="1">
        <v>0</v>
      </c>
      <c r="H11846" s="1">
        <v>2</v>
      </c>
      <c r="I11846" s="15">
        <v>0.33333333333333331</v>
      </c>
      <c r="J11846">
        <f t="shared" si="185"/>
        <v>40</v>
      </c>
    </row>
    <row r="11847" spans="1:10" x14ac:dyDescent="0.3">
      <c r="A11847" t="s">
        <v>11639</v>
      </c>
      <c r="C11847" s="18">
        <v>391.14080339278763</v>
      </c>
      <c r="D11847" s="1"/>
      <c r="E11847" s="1">
        <v>3</v>
      </c>
      <c r="F11847" s="1">
        <v>1</v>
      </c>
      <c r="G11847" s="1">
        <v>0</v>
      </c>
      <c r="H11847" s="1">
        <v>2</v>
      </c>
      <c r="I11847" s="15">
        <v>0.33333333333333331</v>
      </c>
      <c r="J11847">
        <f t="shared" si="185"/>
        <v>40</v>
      </c>
    </row>
    <row r="11848" spans="1:10" x14ac:dyDescent="0.3">
      <c r="A11848" t="s">
        <v>11640</v>
      </c>
      <c r="C11848" s="18">
        <v>391.14067124458677</v>
      </c>
      <c r="D11848" s="1"/>
      <c r="E11848" s="1">
        <v>5</v>
      </c>
      <c r="F11848" s="1">
        <v>2</v>
      </c>
      <c r="G11848" s="1">
        <v>0</v>
      </c>
      <c r="H11848" s="1">
        <v>3</v>
      </c>
      <c r="I11848" s="15">
        <v>0.4</v>
      </c>
      <c r="J11848">
        <f t="shared" si="185"/>
        <v>40</v>
      </c>
    </row>
    <row r="11849" spans="1:10" x14ac:dyDescent="0.3">
      <c r="A11849" t="s">
        <v>11641</v>
      </c>
      <c r="C11849" s="18">
        <v>391.13977390164922</v>
      </c>
      <c r="D11849" s="1"/>
      <c r="E11849" s="1">
        <v>6</v>
      </c>
      <c r="F11849" s="1">
        <v>2</v>
      </c>
      <c r="G11849" s="1">
        <v>1</v>
      </c>
      <c r="H11849" s="1">
        <v>3</v>
      </c>
      <c r="I11849" s="15">
        <v>0.41666666666666669</v>
      </c>
      <c r="J11849">
        <f t="shared" si="185"/>
        <v>40</v>
      </c>
    </row>
    <row r="11850" spans="1:10" x14ac:dyDescent="0.3">
      <c r="A11850" t="s">
        <v>11643</v>
      </c>
      <c r="C11850" s="18">
        <v>391.13913156431738</v>
      </c>
      <c r="D11850" s="1"/>
      <c r="E11850" s="1">
        <v>3</v>
      </c>
      <c r="F11850" s="1">
        <v>1</v>
      </c>
      <c r="G11850" s="1">
        <v>0</v>
      </c>
      <c r="H11850" s="1">
        <v>2</v>
      </c>
      <c r="I11850" s="15">
        <v>0.33333333333333331</v>
      </c>
      <c r="J11850">
        <f t="shared" si="185"/>
        <v>40</v>
      </c>
    </row>
    <row r="11851" spans="1:10" x14ac:dyDescent="0.3">
      <c r="A11851" t="s">
        <v>11644</v>
      </c>
      <c r="C11851" s="18">
        <v>391.13910743476646</v>
      </c>
      <c r="D11851" s="1"/>
      <c r="E11851" s="1">
        <v>3</v>
      </c>
      <c r="F11851" s="1">
        <v>1</v>
      </c>
      <c r="G11851" s="1">
        <v>0</v>
      </c>
      <c r="H11851" s="1">
        <v>2</v>
      </c>
      <c r="I11851" s="15">
        <v>0.33333333333333331</v>
      </c>
      <c r="J11851">
        <f t="shared" si="185"/>
        <v>40</v>
      </c>
    </row>
    <row r="11852" spans="1:10" x14ac:dyDescent="0.3">
      <c r="A11852" t="s">
        <v>11645</v>
      </c>
      <c r="C11852" s="18">
        <v>391.13761447325476</v>
      </c>
      <c r="D11852" s="1"/>
      <c r="E11852" s="1">
        <v>5</v>
      </c>
      <c r="F11852" s="1">
        <v>3</v>
      </c>
      <c r="G11852" s="1">
        <v>0</v>
      </c>
      <c r="H11852" s="1">
        <v>2</v>
      </c>
      <c r="I11852" s="15">
        <v>0.6</v>
      </c>
      <c r="J11852">
        <f t="shared" si="185"/>
        <v>40</v>
      </c>
    </row>
    <row r="11853" spans="1:10" x14ac:dyDescent="0.3">
      <c r="A11853" t="s">
        <v>11646</v>
      </c>
      <c r="C11853" s="18">
        <v>391.13555836277192</v>
      </c>
      <c r="D11853" s="1"/>
      <c r="E11853" s="1">
        <v>3</v>
      </c>
      <c r="F11853" s="1">
        <v>1</v>
      </c>
      <c r="G11853" s="1">
        <v>0</v>
      </c>
      <c r="H11853" s="1">
        <v>2</v>
      </c>
      <c r="I11853" s="15">
        <v>0.33333333333333331</v>
      </c>
      <c r="J11853">
        <f t="shared" si="185"/>
        <v>40</v>
      </c>
    </row>
    <row r="11854" spans="1:10" x14ac:dyDescent="0.3">
      <c r="A11854" t="s">
        <v>11647</v>
      </c>
      <c r="C11854" s="18">
        <v>391.13352556695065</v>
      </c>
      <c r="D11854" s="1"/>
      <c r="E11854" s="1">
        <v>3</v>
      </c>
      <c r="F11854" s="1">
        <v>1</v>
      </c>
      <c r="G11854" s="1">
        <v>0</v>
      </c>
      <c r="H11854" s="1">
        <v>2</v>
      </c>
      <c r="I11854" s="15">
        <v>0.33333333333333331</v>
      </c>
      <c r="J11854">
        <f t="shared" si="185"/>
        <v>40</v>
      </c>
    </row>
    <row r="11855" spans="1:10" x14ac:dyDescent="0.3">
      <c r="A11855" t="s">
        <v>11648</v>
      </c>
      <c r="C11855" s="18">
        <v>391.13352556695065</v>
      </c>
      <c r="D11855" s="1"/>
      <c r="E11855" s="1">
        <v>3</v>
      </c>
      <c r="F11855" s="1">
        <v>1</v>
      </c>
      <c r="G11855" s="1">
        <v>0</v>
      </c>
      <c r="H11855" s="1">
        <v>2</v>
      </c>
      <c r="I11855" s="15">
        <v>0.33333333333333331</v>
      </c>
      <c r="J11855">
        <f t="shared" si="185"/>
        <v>40</v>
      </c>
    </row>
    <row r="11856" spans="1:10" x14ac:dyDescent="0.3">
      <c r="A11856" t="s">
        <v>11649</v>
      </c>
      <c r="C11856" s="18">
        <v>391.13352556695065</v>
      </c>
      <c r="D11856" s="1"/>
      <c r="E11856" s="1">
        <v>3</v>
      </c>
      <c r="F11856" s="1">
        <v>1</v>
      </c>
      <c r="G11856" s="1">
        <v>0</v>
      </c>
      <c r="H11856" s="1">
        <v>2</v>
      </c>
      <c r="I11856" s="15">
        <v>0.33333333333333331</v>
      </c>
      <c r="J11856">
        <f t="shared" si="185"/>
        <v>40</v>
      </c>
    </row>
    <row r="11857" spans="1:10" x14ac:dyDescent="0.3">
      <c r="A11857" t="s">
        <v>11650</v>
      </c>
      <c r="C11857" s="18">
        <v>391.13352556695065</v>
      </c>
      <c r="D11857" s="1"/>
      <c r="E11857" s="1">
        <v>4</v>
      </c>
      <c r="F11857" s="1">
        <v>2</v>
      </c>
      <c r="G11857" s="1">
        <v>0</v>
      </c>
      <c r="H11857" s="1">
        <v>2</v>
      </c>
      <c r="I11857" s="15">
        <v>0.5</v>
      </c>
      <c r="J11857">
        <f t="shared" si="185"/>
        <v>40</v>
      </c>
    </row>
    <row r="11858" spans="1:10" x14ac:dyDescent="0.3">
      <c r="A11858" t="s">
        <v>11651</v>
      </c>
      <c r="C11858" s="18">
        <v>391.13352556695065</v>
      </c>
      <c r="D11858" s="1"/>
      <c r="E11858" s="1">
        <v>3</v>
      </c>
      <c r="F11858" s="1">
        <v>1</v>
      </c>
      <c r="G11858" s="1">
        <v>0</v>
      </c>
      <c r="H11858" s="1">
        <v>2</v>
      </c>
      <c r="I11858" s="15">
        <v>0.33333333333333331</v>
      </c>
      <c r="J11858">
        <f t="shared" si="185"/>
        <v>40</v>
      </c>
    </row>
    <row r="11859" spans="1:10" x14ac:dyDescent="0.3">
      <c r="A11859" t="s">
        <v>11652</v>
      </c>
      <c r="C11859" s="18">
        <v>391.13352556695065</v>
      </c>
      <c r="D11859" s="1"/>
      <c r="E11859" s="1">
        <v>3</v>
      </c>
      <c r="F11859" s="1">
        <v>1</v>
      </c>
      <c r="G11859" s="1">
        <v>0</v>
      </c>
      <c r="H11859" s="1">
        <v>2</v>
      </c>
      <c r="I11859" s="15">
        <v>0.33333333333333331</v>
      </c>
      <c r="J11859">
        <f t="shared" si="185"/>
        <v>40</v>
      </c>
    </row>
    <row r="11860" spans="1:10" x14ac:dyDescent="0.3">
      <c r="A11860" t="s">
        <v>11653</v>
      </c>
      <c r="C11860" s="18">
        <v>391.13352556695065</v>
      </c>
      <c r="D11860" s="1"/>
      <c r="E11860" s="1">
        <v>3</v>
      </c>
      <c r="F11860" s="1">
        <v>1</v>
      </c>
      <c r="G11860" s="1">
        <v>0</v>
      </c>
      <c r="H11860" s="1">
        <v>2</v>
      </c>
      <c r="I11860" s="15">
        <v>0.33333333333333331</v>
      </c>
      <c r="J11860">
        <f t="shared" si="185"/>
        <v>40</v>
      </c>
    </row>
    <row r="11861" spans="1:10" x14ac:dyDescent="0.3">
      <c r="A11861" t="s">
        <v>11654</v>
      </c>
      <c r="C11861" s="18">
        <v>391.13352556695065</v>
      </c>
      <c r="D11861" s="1"/>
      <c r="E11861" s="1">
        <v>3</v>
      </c>
      <c r="F11861" s="1">
        <v>1</v>
      </c>
      <c r="G11861" s="1">
        <v>0</v>
      </c>
      <c r="H11861" s="1">
        <v>2</v>
      </c>
      <c r="I11861" s="15">
        <v>0.33333333333333331</v>
      </c>
      <c r="J11861">
        <f t="shared" si="185"/>
        <v>40</v>
      </c>
    </row>
    <row r="11862" spans="1:10" x14ac:dyDescent="0.3">
      <c r="A11862" t="s">
        <v>11655</v>
      </c>
      <c r="C11862" s="18">
        <v>391.13352556695065</v>
      </c>
      <c r="D11862" s="1"/>
      <c r="E11862" s="1">
        <v>3</v>
      </c>
      <c r="F11862" s="1">
        <v>1</v>
      </c>
      <c r="G11862" s="1">
        <v>0</v>
      </c>
      <c r="H11862" s="1">
        <v>2</v>
      </c>
      <c r="I11862" s="15">
        <v>0.33333333333333331</v>
      </c>
      <c r="J11862">
        <f t="shared" si="185"/>
        <v>40</v>
      </c>
    </row>
    <row r="11863" spans="1:10" x14ac:dyDescent="0.3">
      <c r="A11863" t="s">
        <v>11656</v>
      </c>
      <c r="C11863" s="18">
        <v>391.13352556695065</v>
      </c>
      <c r="D11863" s="1"/>
      <c r="E11863" s="1">
        <v>3</v>
      </c>
      <c r="F11863" s="1">
        <v>1</v>
      </c>
      <c r="G11863" s="1">
        <v>0</v>
      </c>
      <c r="H11863" s="1">
        <v>2</v>
      </c>
      <c r="I11863" s="15">
        <v>0.33333333333333331</v>
      </c>
      <c r="J11863">
        <f t="shared" si="185"/>
        <v>40</v>
      </c>
    </row>
    <row r="11864" spans="1:10" x14ac:dyDescent="0.3">
      <c r="A11864" t="s">
        <v>11657</v>
      </c>
      <c r="C11864" s="18">
        <v>391.13352556695065</v>
      </c>
      <c r="D11864" s="1"/>
      <c r="E11864" s="1">
        <v>3</v>
      </c>
      <c r="F11864" s="1">
        <v>1</v>
      </c>
      <c r="G11864" s="1">
        <v>0</v>
      </c>
      <c r="H11864" s="1">
        <v>2</v>
      </c>
      <c r="I11864" s="15">
        <v>0.33333333333333331</v>
      </c>
      <c r="J11864">
        <f t="shared" si="185"/>
        <v>40</v>
      </c>
    </row>
    <row r="11865" spans="1:10" x14ac:dyDescent="0.3">
      <c r="A11865" t="s">
        <v>11658</v>
      </c>
      <c r="C11865" s="18">
        <v>391.13352556695065</v>
      </c>
      <c r="D11865" s="1"/>
      <c r="E11865" s="1">
        <v>3</v>
      </c>
      <c r="F11865" s="1">
        <v>1</v>
      </c>
      <c r="G11865" s="1">
        <v>0</v>
      </c>
      <c r="H11865" s="1">
        <v>2</v>
      </c>
      <c r="I11865" s="15">
        <v>0.33333333333333331</v>
      </c>
      <c r="J11865">
        <f t="shared" si="185"/>
        <v>40</v>
      </c>
    </row>
    <row r="11866" spans="1:10" x14ac:dyDescent="0.3">
      <c r="A11866" t="s">
        <v>11659</v>
      </c>
      <c r="C11866" s="18">
        <v>391.13352556695065</v>
      </c>
      <c r="D11866" s="1"/>
      <c r="E11866" s="1">
        <v>3</v>
      </c>
      <c r="F11866" s="1">
        <v>1</v>
      </c>
      <c r="G11866" s="1">
        <v>0</v>
      </c>
      <c r="H11866" s="1">
        <v>2</v>
      </c>
      <c r="I11866" s="15">
        <v>0.33333333333333331</v>
      </c>
      <c r="J11866">
        <f t="shared" si="185"/>
        <v>40</v>
      </c>
    </row>
    <row r="11867" spans="1:10" x14ac:dyDescent="0.3">
      <c r="A11867" t="s">
        <v>11660</v>
      </c>
      <c r="C11867" s="18">
        <v>391.13352556695065</v>
      </c>
      <c r="D11867" s="1"/>
      <c r="E11867" s="1">
        <v>3</v>
      </c>
      <c r="F11867" s="1">
        <v>1</v>
      </c>
      <c r="G11867" s="1">
        <v>0</v>
      </c>
      <c r="H11867" s="1">
        <v>2</v>
      </c>
      <c r="I11867" s="15">
        <v>0.33333333333333331</v>
      </c>
      <c r="J11867">
        <f t="shared" si="185"/>
        <v>40</v>
      </c>
    </row>
    <row r="11868" spans="1:10" x14ac:dyDescent="0.3">
      <c r="A11868" t="s">
        <v>11661</v>
      </c>
      <c r="C11868" s="18">
        <v>391.13352556695065</v>
      </c>
      <c r="D11868" s="1"/>
      <c r="E11868" s="1">
        <v>3</v>
      </c>
      <c r="F11868" s="1">
        <v>1</v>
      </c>
      <c r="G11868" s="1">
        <v>0</v>
      </c>
      <c r="H11868" s="1">
        <v>2</v>
      </c>
      <c r="I11868" s="15">
        <v>0.33333333333333331</v>
      </c>
      <c r="J11868">
        <f t="shared" si="185"/>
        <v>40</v>
      </c>
    </row>
    <row r="11869" spans="1:10" x14ac:dyDescent="0.3">
      <c r="A11869" t="s">
        <v>11662</v>
      </c>
      <c r="C11869" s="18">
        <v>391.13030316958094</v>
      </c>
      <c r="D11869" s="1"/>
      <c r="E11869" s="1">
        <v>5</v>
      </c>
      <c r="F11869" s="1">
        <v>2</v>
      </c>
      <c r="G11869" s="1">
        <v>0</v>
      </c>
      <c r="H11869" s="1">
        <v>3</v>
      </c>
      <c r="I11869" s="15">
        <v>0.4</v>
      </c>
      <c r="J11869">
        <f t="shared" si="185"/>
        <v>40</v>
      </c>
    </row>
    <row r="11870" spans="1:10" x14ac:dyDescent="0.3">
      <c r="A11870" t="s">
        <v>11779</v>
      </c>
      <c r="C11870" s="18">
        <v>391.13006487817717</v>
      </c>
      <c r="D11870" s="1"/>
      <c r="E11870" s="1">
        <v>3</v>
      </c>
      <c r="F11870" s="1">
        <v>1</v>
      </c>
      <c r="G11870" s="1">
        <v>0</v>
      </c>
      <c r="H11870" s="1">
        <v>2</v>
      </c>
      <c r="I11870" s="15">
        <v>0.33333333333333331</v>
      </c>
      <c r="J11870">
        <f t="shared" si="185"/>
        <v>40</v>
      </c>
    </row>
    <row r="11871" spans="1:10" x14ac:dyDescent="0.3">
      <c r="A11871" t="s">
        <v>11663</v>
      </c>
      <c r="C11871" s="18">
        <v>391.12872947424239</v>
      </c>
      <c r="D11871" s="1"/>
      <c r="E11871" s="1">
        <v>3</v>
      </c>
      <c r="F11871" s="1">
        <v>1</v>
      </c>
      <c r="G11871" s="1">
        <v>0</v>
      </c>
      <c r="H11871" s="1">
        <v>2</v>
      </c>
      <c r="I11871" s="15">
        <v>0.33333333333333331</v>
      </c>
      <c r="J11871">
        <f t="shared" si="185"/>
        <v>40</v>
      </c>
    </row>
    <row r="11872" spans="1:10" x14ac:dyDescent="0.3">
      <c r="A11872" t="s">
        <v>11666</v>
      </c>
      <c r="C11872" s="18">
        <v>391.1257025843372</v>
      </c>
      <c r="D11872" s="1"/>
      <c r="E11872" s="1">
        <v>8</v>
      </c>
      <c r="F11872" s="1">
        <v>3</v>
      </c>
      <c r="G11872" s="1">
        <v>1</v>
      </c>
      <c r="H11872" s="1">
        <v>4</v>
      </c>
      <c r="I11872" s="15">
        <v>0.4375</v>
      </c>
      <c r="J11872">
        <f t="shared" si="185"/>
        <v>40</v>
      </c>
    </row>
    <row r="11873" spans="1:10" x14ac:dyDescent="0.3">
      <c r="A11873" t="s">
        <v>11667</v>
      </c>
      <c r="C11873" s="18">
        <v>391.12364781996718</v>
      </c>
      <c r="D11873" s="1"/>
      <c r="E11873" s="1">
        <v>20</v>
      </c>
      <c r="F11873" s="1">
        <v>9</v>
      </c>
      <c r="G11873" s="1">
        <v>1</v>
      </c>
      <c r="H11873" s="1">
        <v>10</v>
      </c>
      <c r="I11873" s="15">
        <v>0.47499999999999998</v>
      </c>
      <c r="J11873">
        <f t="shared" si="185"/>
        <v>40</v>
      </c>
    </row>
    <row r="11874" spans="1:10" x14ac:dyDescent="0.3">
      <c r="A11874" t="s">
        <v>11668</v>
      </c>
      <c r="C11874" s="18">
        <v>391.12206563933762</v>
      </c>
      <c r="D11874" s="1"/>
      <c r="E11874" s="1">
        <v>5</v>
      </c>
      <c r="F11874" s="1">
        <v>2</v>
      </c>
      <c r="G11874" s="1">
        <v>0</v>
      </c>
      <c r="H11874" s="1">
        <v>3</v>
      </c>
      <c r="I11874" s="15">
        <v>0.4</v>
      </c>
      <c r="J11874">
        <f t="shared" si="185"/>
        <v>40</v>
      </c>
    </row>
    <row r="11875" spans="1:10" x14ac:dyDescent="0.3">
      <c r="A11875" t="s">
        <v>11670</v>
      </c>
      <c r="C11875" s="18">
        <v>391.11590755635535</v>
      </c>
      <c r="D11875" s="1"/>
      <c r="E11875" s="1">
        <v>10</v>
      </c>
      <c r="F11875" s="1">
        <v>4</v>
      </c>
      <c r="G11875" s="1">
        <v>0</v>
      </c>
      <c r="H11875" s="1">
        <v>6</v>
      </c>
      <c r="I11875" s="15">
        <v>0.4</v>
      </c>
      <c r="J11875">
        <f t="shared" si="185"/>
        <v>40</v>
      </c>
    </row>
    <row r="11876" spans="1:10" x14ac:dyDescent="0.3">
      <c r="A11876" t="s">
        <v>11671</v>
      </c>
      <c r="C11876" s="18">
        <v>391.11380584258887</v>
      </c>
      <c r="D11876" s="1"/>
      <c r="E11876" s="1">
        <v>3</v>
      </c>
      <c r="F11876" s="1">
        <v>1</v>
      </c>
      <c r="G11876" s="1">
        <v>0</v>
      </c>
      <c r="H11876" s="1">
        <v>2</v>
      </c>
      <c r="I11876" s="15">
        <v>0.33333333333333331</v>
      </c>
      <c r="J11876">
        <f t="shared" si="185"/>
        <v>40</v>
      </c>
    </row>
    <row r="11877" spans="1:10" x14ac:dyDescent="0.3">
      <c r="A11877" t="s">
        <v>11672</v>
      </c>
      <c r="C11877" s="18">
        <v>391.11308856514108</v>
      </c>
      <c r="D11877" s="1"/>
      <c r="E11877" s="1">
        <v>3</v>
      </c>
      <c r="F11877" s="1">
        <v>1</v>
      </c>
      <c r="G11877" s="1">
        <v>0</v>
      </c>
      <c r="H11877" s="1">
        <v>2</v>
      </c>
      <c r="I11877" s="15">
        <v>0.33333333333333331</v>
      </c>
      <c r="J11877">
        <f t="shared" si="185"/>
        <v>40</v>
      </c>
    </row>
    <row r="11878" spans="1:10" x14ac:dyDescent="0.3">
      <c r="A11878" s="21" t="s">
        <v>11674</v>
      </c>
      <c r="C11878" s="18">
        <v>391.11145592648791</v>
      </c>
      <c r="D11878" s="1"/>
      <c r="E11878" s="1">
        <v>3</v>
      </c>
      <c r="F11878" s="1">
        <v>1</v>
      </c>
      <c r="G11878" s="1">
        <v>0</v>
      </c>
      <c r="H11878" s="1">
        <v>2</v>
      </c>
      <c r="I11878" s="15">
        <v>0.33333333333333331</v>
      </c>
      <c r="J11878">
        <f t="shared" si="185"/>
        <v>40</v>
      </c>
    </row>
    <row r="11879" spans="1:10" x14ac:dyDescent="0.3">
      <c r="A11879" t="s">
        <v>11675</v>
      </c>
      <c r="C11879" s="18">
        <v>391.10988098663677</v>
      </c>
      <c r="D11879" s="1"/>
      <c r="E11879" s="1">
        <v>3</v>
      </c>
      <c r="F11879" s="1">
        <v>1</v>
      </c>
      <c r="G11879" s="1">
        <v>1</v>
      </c>
      <c r="H11879" s="1">
        <v>1</v>
      </c>
      <c r="I11879" s="15">
        <v>0.5</v>
      </c>
      <c r="J11879">
        <f t="shared" si="185"/>
        <v>40</v>
      </c>
    </row>
    <row r="11880" spans="1:10" x14ac:dyDescent="0.3">
      <c r="A11880" t="s">
        <v>11676</v>
      </c>
      <c r="C11880" s="18">
        <v>391.10771314426017</v>
      </c>
      <c r="D11880" s="1"/>
      <c r="E11880" s="1">
        <v>3</v>
      </c>
      <c r="F11880" s="1">
        <v>1</v>
      </c>
      <c r="G11880" s="1">
        <v>0</v>
      </c>
      <c r="H11880" s="1">
        <v>2</v>
      </c>
      <c r="I11880" s="15">
        <v>0.33333333333333331</v>
      </c>
      <c r="J11880">
        <f t="shared" si="185"/>
        <v>40</v>
      </c>
    </row>
    <row r="11881" spans="1:10" x14ac:dyDescent="0.3">
      <c r="A11881" t="s">
        <v>11687</v>
      </c>
      <c r="C11881" s="18">
        <v>391.1068315829811</v>
      </c>
      <c r="D11881" s="1"/>
      <c r="E11881" s="1">
        <v>3</v>
      </c>
      <c r="F11881" s="1">
        <v>1</v>
      </c>
      <c r="G11881" s="1">
        <v>0</v>
      </c>
      <c r="H11881" s="1">
        <v>2</v>
      </c>
      <c r="I11881" s="15">
        <v>0.33333333333333331</v>
      </c>
      <c r="J11881">
        <f t="shared" si="185"/>
        <v>40</v>
      </c>
    </row>
    <row r="11882" spans="1:10" x14ac:dyDescent="0.3">
      <c r="A11882" t="s">
        <v>11677</v>
      </c>
      <c r="C11882" s="18">
        <v>391.10560570974218</v>
      </c>
      <c r="D11882" s="1"/>
      <c r="E11882" s="1">
        <v>3</v>
      </c>
      <c r="F11882" s="1">
        <v>1</v>
      </c>
      <c r="G11882" s="1">
        <v>0</v>
      </c>
      <c r="H11882" s="1">
        <v>2</v>
      </c>
      <c r="I11882" s="15">
        <v>0.33333333333333331</v>
      </c>
      <c r="J11882">
        <f t="shared" si="185"/>
        <v>40</v>
      </c>
    </row>
    <row r="11883" spans="1:10" x14ac:dyDescent="0.3">
      <c r="A11883" t="s">
        <v>11678</v>
      </c>
      <c r="C11883" s="18">
        <v>391.10456596720456</v>
      </c>
      <c r="D11883" s="1"/>
      <c r="E11883" s="1">
        <v>8</v>
      </c>
      <c r="F11883" s="1">
        <v>3</v>
      </c>
      <c r="G11883" s="1">
        <v>0</v>
      </c>
      <c r="H11883" s="1">
        <v>5</v>
      </c>
      <c r="I11883" s="15">
        <v>0.375</v>
      </c>
      <c r="J11883">
        <f t="shared" si="185"/>
        <v>40</v>
      </c>
    </row>
    <row r="11884" spans="1:10" x14ac:dyDescent="0.3">
      <c r="A11884" t="s">
        <v>11885</v>
      </c>
      <c r="C11884" s="18">
        <v>391.10320837600221</v>
      </c>
      <c r="D11884" s="1"/>
      <c r="E11884" s="1">
        <v>3</v>
      </c>
      <c r="F11884" s="1">
        <v>1</v>
      </c>
      <c r="G11884" s="1">
        <v>0</v>
      </c>
      <c r="H11884" s="1">
        <v>2</v>
      </c>
      <c r="I11884" s="15">
        <v>0.33333333333333331</v>
      </c>
      <c r="J11884">
        <f t="shared" si="185"/>
        <v>40</v>
      </c>
    </row>
    <row r="11885" spans="1:10" x14ac:dyDescent="0.3">
      <c r="A11885" t="s">
        <v>11679</v>
      </c>
      <c r="C11885" s="18">
        <v>391.10167871381356</v>
      </c>
      <c r="D11885" s="1"/>
      <c r="E11885" s="1">
        <v>3</v>
      </c>
      <c r="F11885" s="1">
        <v>1</v>
      </c>
      <c r="G11885" s="1">
        <v>0</v>
      </c>
      <c r="H11885" s="1">
        <v>2</v>
      </c>
      <c r="I11885" s="15">
        <v>0.33333333333333331</v>
      </c>
      <c r="J11885">
        <f t="shared" si="185"/>
        <v>40</v>
      </c>
    </row>
    <row r="11886" spans="1:10" x14ac:dyDescent="0.3">
      <c r="A11886" t="s">
        <v>11680</v>
      </c>
      <c r="C11886" s="18">
        <v>391.10157507565106</v>
      </c>
      <c r="D11886" s="1"/>
      <c r="E11886" s="1">
        <v>7</v>
      </c>
      <c r="F11886" s="1">
        <v>3</v>
      </c>
      <c r="G11886" s="1">
        <v>1</v>
      </c>
      <c r="H11886" s="1">
        <v>3</v>
      </c>
      <c r="I11886" s="15">
        <v>0.5</v>
      </c>
      <c r="J11886">
        <f t="shared" si="185"/>
        <v>40</v>
      </c>
    </row>
    <row r="11887" spans="1:10" x14ac:dyDescent="0.3">
      <c r="A11887" t="s">
        <v>11681</v>
      </c>
      <c r="C11887" s="18">
        <v>391.10042384812397</v>
      </c>
      <c r="D11887" s="1"/>
      <c r="E11887" s="1">
        <v>5</v>
      </c>
      <c r="F11887" s="1">
        <v>2</v>
      </c>
      <c r="G11887" s="1">
        <v>0</v>
      </c>
      <c r="H11887" s="1">
        <v>3</v>
      </c>
      <c r="I11887" s="15">
        <v>0.4</v>
      </c>
      <c r="J11887">
        <f t="shared" si="185"/>
        <v>40</v>
      </c>
    </row>
    <row r="11888" spans="1:10" x14ac:dyDescent="0.3">
      <c r="A11888" t="s">
        <v>11673</v>
      </c>
      <c r="C11888" s="18">
        <v>391.10004078641089</v>
      </c>
      <c r="D11888" s="1"/>
      <c r="E11888" s="1">
        <v>5</v>
      </c>
      <c r="F11888" s="1">
        <v>2</v>
      </c>
      <c r="G11888" s="1">
        <v>0</v>
      </c>
      <c r="H11888" s="1">
        <v>3</v>
      </c>
      <c r="I11888" s="15">
        <v>0.4</v>
      </c>
      <c r="J11888">
        <f t="shared" si="185"/>
        <v>40</v>
      </c>
    </row>
    <row r="11889" spans="1:10" x14ac:dyDescent="0.3">
      <c r="A11889" t="s">
        <v>11682</v>
      </c>
      <c r="C11889" s="18">
        <v>391.0989352834539</v>
      </c>
      <c r="D11889" s="1"/>
      <c r="E11889" s="1">
        <v>3</v>
      </c>
      <c r="F11889" s="1">
        <v>1</v>
      </c>
      <c r="G11889" s="1">
        <v>0</v>
      </c>
      <c r="H11889" s="1">
        <v>2</v>
      </c>
      <c r="I11889" s="15">
        <v>0.33333333333333331</v>
      </c>
      <c r="J11889">
        <f t="shared" si="185"/>
        <v>40</v>
      </c>
    </row>
    <row r="11890" spans="1:10" x14ac:dyDescent="0.3">
      <c r="A11890" t="s">
        <v>11683</v>
      </c>
      <c r="C11890" s="18">
        <v>391.09833742342676</v>
      </c>
      <c r="D11890" s="1"/>
      <c r="E11890" s="1">
        <v>6</v>
      </c>
      <c r="F11890" s="1">
        <v>2</v>
      </c>
      <c r="G11890" s="1">
        <v>1</v>
      </c>
      <c r="H11890" s="1">
        <v>3</v>
      </c>
      <c r="I11890" s="15">
        <v>0.41666666666666669</v>
      </c>
      <c r="J11890">
        <f t="shared" si="185"/>
        <v>40</v>
      </c>
    </row>
    <row r="11891" spans="1:10" x14ac:dyDescent="0.3">
      <c r="A11891" t="s">
        <v>11684</v>
      </c>
      <c r="C11891" s="18">
        <v>391.09784868315455</v>
      </c>
      <c r="D11891" s="1"/>
      <c r="E11891" s="1">
        <v>1</v>
      </c>
      <c r="F11891" s="1">
        <v>0</v>
      </c>
      <c r="G11891" s="1">
        <v>0</v>
      </c>
      <c r="H11891" s="1">
        <v>1</v>
      </c>
      <c r="I11891" s="15">
        <v>0</v>
      </c>
      <c r="J11891">
        <f t="shared" si="185"/>
        <v>40</v>
      </c>
    </row>
    <row r="11892" spans="1:10" x14ac:dyDescent="0.3">
      <c r="A11892" t="s">
        <v>11685</v>
      </c>
      <c r="C11892" s="18">
        <v>391.09504663811009</v>
      </c>
      <c r="D11892" s="1"/>
      <c r="E11892" s="1">
        <v>5</v>
      </c>
      <c r="F11892" s="1">
        <v>2</v>
      </c>
      <c r="G11892" s="1">
        <v>0</v>
      </c>
      <c r="H11892" s="1">
        <v>3</v>
      </c>
      <c r="I11892" s="15">
        <v>0.4</v>
      </c>
      <c r="J11892">
        <f t="shared" si="185"/>
        <v>40</v>
      </c>
    </row>
    <row r="11893" spans="1:10" x14ac:dyDescent="0.3">
      <c r="A11893" t="s">
        <v>11686</v>
      </c>
      <c r="C11893" s="18">
        <v>391.09266466925055</v>
      </c>
      <c r="D11893" s="1"/>
      <c r="E11893" s="1">
        <v>3</v>
      </c>
      <c r="F11893" s="1">
        <v>1</v>
      </c>
      <c r="G11893" s="1">
        <v>0</v>
      </c>
      <c r="H11893" s="1">
        <v>2</v>
      </c>
      <c r="I11893" s="15">
        <v>0.33333333333333331</v>
      </c>
      <c r="J11893">
        <f t="shared" si="185"/>
        <v>40</v>
      </c>
    </row>
    <row r="11894" spans="1:10" x14ac:dyDescent="0.3">
      <c r="A11894" t="s">
        <v>11688</v>
      </c>
      <c r="C11894" s="18">
        <v>391.0919519546074</v>
      </c>
      <c r="D11894" s="1"/>
      <c r="E11894" s="1">
        <v>3</v>
      </c>
      <c r="F11894" s="1">
        <v>1</v>
      </c>
      <c r="G11894" s="1">
        <v>0</v>
      </c>
      <c r="H11894" s="1">
        <v>2</v>
      </c>
      <c r="I11894" s="15">
        <v>0.33333333333333331</v>
      </c>
      <c r="J11894">
        <f t="shared" si="185"/>
        <v>40</v>
      </c>
    </row>
    <row r="11895" spans="1:10" x14ac:dyDescent="0.3">
      <c r="A11895" t="s">
        <v>11689</v>
      </c>
      <c r="C11895" s="18">
        <v>391.0919143908564</v>
      </c>
      <c r="D11895" s="1"/>
      <c r="E11895" s="1">
        <v>1</v>
      </c>
      <c r="F11895" s="1">
        <v>0</v>
      </c>
      <c r="G11895" s="1">
        <v>0</v>
      </c>
      <c r="H11895" s="1">
        <v>1</v>
      </c>
      <c r="I11895" s="15">
        <v>0</v>
      </c>
      <c r="J11895">
        <f t="shared" si="185"/>
        <v>40</v>
      </c>
    </row>
    <row r="11896" spans="1:10" x14ac:dyDescent="0.3">
      <c r="A11896" t="s">
        <v>11690</v>
      </c>
      <c r="C11896" s="18">
        <v>391.09123597011774</v>
      </c>
      <c r="D11896" s="1"/>
      <c r="E11896" s="1">
        <v>5</v>
      </c>
      <c r="F11896" s="1">
        <v>2</v>
      </c>
      <c r="G11896" s="1">
        <v>0</v>
      </c>
      <c r="H11896" s="1">
        <v>3</v>
      </c>
      <c r="I11896" s="15">
        <v>0.4</v>
      </c>
      <c r="J11896">
        <f t="shared" si="185"/>
        <v>40</v>
      </c>
    </row>
    <row r="11897" spans="1:10" x14ac:dyDescent="0.3">
      <c r="A11897" t="s">
        <v>11691</v>
      </c>
      <c r="C11897" s="18">
        <v>391.09088084647669</v>
      </c>
      <c r="D11897" s="1"/>
      <c r="E11897" s="1">
        <v>3</v>
      </c>
      <c r="F11897" s="1">
        <v>1</v>
      </c>
      <c r="G11897" s="1">
        <v>0</v>
      </c>
      <c r="H11897" s="1">
        <v>2</v>
      </c>
      <c r="I11897" s="15">
        <v>0.33333333333333331</v>
      </c>
      <c r="J11897">
        <f t="shared" si="185"/>
        <v>40</v>
      </c>
    </row>
    <row r="11898" spans="1:10" x14ac:dyDescent="0.3">
      <c r="A11898" t="s">
        <v>11692</v>
      </c>
      <c r="C11898" s="18">
        <v>391.09080134491791</v>
      </c>
      <c r="D11898" s="1"/>
      <c r="E11898" s="1">
        <v>3</v>
      </c>
      <c r="F11898" s="1">
        <v>1</v>
      </c>
      <c r="G11898" s="1">
        <v>0</v>
      </c>
      <c r="H11898" s="1">
        <v>2</v>
      </c>
      <c r="I11898" s="15">
        <v>0.33333333333333331</v>
      </c>
      <c r="J11898">
        <f t="shared" si="185"/>
        <v>40</v>
      </c>
    </row>
    <row r="11899" spans="1:10" x14ac:dyDescent="0.3">
      <c r="A11899" t="s">
        <v>11693</v>
      </c>
      <c r="C11899" s="18">
        <v>391.08612457952341</v>
      </c>
      <c r="D11899" s="1"/>
      <c r="E11899" s="1">
        <v>3</v>
      </c>
      <c r="F11899" s="1">
        <v>1</v>
      </c>
      <c r="G11899" s="1">
        <v>0</v>
      </c>
      <c r="H11899" s="1">
        <v>2</v>
      </c>
      <c r="I11899" s="15">
        <v>0.33333333333333331</v>
      </c>
      <c r="J11899">
        <f t="shared" si="185"/>
        <v>40</v>
      </c>
    </row>
    <row r="11900" spans="1:10" x14ac:dyDescent="0.3">
      <c r="A11900" t="s">
        <v>14932</v>
      </c>
      <c r="C11900" s="18">
        <v>391.08570124749508</v>
      </c>
      <c r="D11900" s="1"/>
      <c r="E11900" s="1">
        <v>10</v>
      </c>
      <c r="F11900" s="1">
        <v>4</v>
      </c>
      <c r="G11900" s="1">
        <v>0</v>
      </c>
      <c r="H11900" s="1">
        <v>6</v>
      </c>
      <c r="I11900" s="15">
        <v>0.4</v>
      </c>
      <c r="J11900">
        <f t="shared" si="185"/>
        <v>40</v>
      </c>
    </row>
    <row r="11901" spans="1:10" x14ac:dyDescent="0.3">
      <c r="A11901" t="s">
        <v>11694</v>
      </c>
      <c r="C11901" s="18">
        <v>391.08296630418067</v>
      </c>
      <c r="D11901" s="1"/>
      <c r="E11901" s="1">
        <v>1</v>
      </c>
      <c r="F11901" s="1">
        <v>0</v>
      </c>
      <c r="G11901" s="1">
        <v>0</v>
      </c>
      <c r="H11901" s="1">
        <v>1</v>
      </c>
      <c r="I11901" s="15">
        <v>0</v>
      </c>
      <c r="J11901">
        <f t="shared" si="185"/>
        <v>40</v>
      </c>
    </row>
    <row r="11902" spans="1:10" x14ac:dyDescent="0.3">
      <c r="A11902" t="s">
        <v>11695</v>
      </c>
      <c r="C11902" s="18">
        <v>391.08135559600265</v>
      </c>
      <c r="D11902" s="1"/>
      <c r="E11902" s="1">
        <v>5</v>
      </c>
      <c r="F11902" s="1">
        <v>2</v>
      </c>
      <c r="G11902" s="1">
        <v>0</v>
      </c>
      <c r="H11902" s="1">
        <v>3</v>
      </c>
      <c r="I11902" s="15">
        <v>0.4</v>
      </c>
      <c r="J11902">
        <f t="shared" si="185"/>
        <v>40</v>
      </c>
    </row>
    <row r="11903" spans="1:10" x14ac:dyDescent="0.3">
      <c r="A11903" t="s">
        <v>11696</v>
      </c>
      <c r="C11903" s="18">
        <v>391.08115645537083</v>
      </c>
      <c r="D11903" s="1"/>
      <c r="E11903" s="1">
        <v>5</v>
      </c>
      <c r="F11903" s="1">
        <v>2</v>
      </c>
      <c r="G11903" s="1">
        <v>0</v>
      </c>
      <c r="H11903" s="1">
        <v>3</v>
      </c>
      <c r="I11903" s="15">
        <v>0.4</v>
      </c>
      <c r="J11903">
        <f t="shared" si="185"/>
        <v>40</v>
      </c>
    </row>
    <row r="11904" spans="1:10" x14ac:dyDescent="0.3">
      <c r="A11904" t="s">
        <v>11697</v>
      </c>
      <c r="C11904" s="18">
        <v>391.0806018352809</v>
      </c>
      <c r="D11904" s="1"/>
      <c r="E11904" s="1">
        <v>3</v>
      </c>
      <c r="F11904" s="1">
        <v>1</v>
      </c>
      <c r="G11904" s="1">
        <v>0</v>
      </c>
      <c r="H11904" s="1">
        <v>2</v>
      </c>
      <c r="I11904" s="15">
        <v>0.33333333333333331</v>
      </c>
      <c r="J11904">
        <f t="shared" si="185"/>
        <v>40</v>
      </c>
    </row>
    <row r="11905" spans="1:10" x14ac:dyDescent="0.3">
      <c r="A11905" t="s">
        <v>11698</v>
      </c>
      <c r="C11905" s="18">
        <v>391.07788267306779</v>
      </c>
      <c r="D11905" s="1"/>
      <c r="E11905" s="1">
        <v>3</v>
      </c>
      <c r="F11905" s="1">
        <v>1</v>
      </c>
      <c r="G11905" s="1">
        <v>0</v>
      </c>
      <c r="H11905" s="1">
        <v>2</v>
      </c>
      <c r="I11905" s="15">
        <v>0.33333333333333331</v>
      </c>
      <c r="J11905">
        <f t="shared" si="185"/>
        <v>40</v>
      </c>
    </row>
    <row r="11906" spans="1:10" x14ac:dyDescent="0.3">
      <c r="A11906" t="s">
        <v>11758</v>
      </c>
      <c r="C11906" s="18">
        <v>391.07584357991578</v>
      </c>
      <c r="D11906" s="1"/>
      <c r="E11906" s="1">
        <v>5</v>
      </c>
      <c r="F11906" s="1">
        <v>1</v>
      </c>
      <c r="G11906" s="1">
        <v>2</v>
      </c>
      <c r="H11906" s="1">
        <v>2</v>
      </c>
      <c r="I11906" s="15">
        <v>0.4</v>
      </c>
      <c r="J11906">
        <f t="shared" si="185"/>
        <v>40</v>
      </c>
    </row>
    <row r="11907" spans="1:10" x14ac:dyDescent="0.3">
      <c r="A11907" t="s">
        <v>11700</v>
      </c>
      <c r="C11907" s="18">
        <v>391.07583554406011</v>
      </c>
      <c r="D11907" s="1"/>
      <c r="E11907" s="1">
        <v>13</v>
      </c>
      <c r="F11907" s="1">
        <v>5</v>
      </c>
      <c r="G11907" s="1">
        <v>1</v>
      </c>
      <c r="H11907" s="1">
        <v>7</v>
      </c>
      <c r="I11907" s="15">
        <v>0.42307692307692307</v>
      </c>
      <c r="J11907">
        <f t="shared" si="185"/>
        <v>40</v>
      </c>
    </row>
    <row r="11908" spans="1:10" x14ac:dyDescent="0.3">
      <c r="A11908" t="s">
        <v>11701</v>
      </c>
      <c r="C11908" s="18">
        <v>391.07541344887596</v>
      </c>
      <c r="D11908" s="1"/>
      <c r="E11908" s="1">
        <v>3</v>
      </c>
      <c r="F11908" s="1">
        <v>1</v>
      </c>
      <c r="G11908" s="1">
        <v>0</v>
      </c>
      <c r="H11908" s="1">
        <v>2</v>
      </c>
      <c r="I11908" s="15">
        <v>0.33333333333333331</v>
      </c>
      <c r="J11908">
        <f t="shared" ref="J11908:J11971" si="186">IF(E11908&lt;=30,40,20)</f>
        <v>40</v>
      </c>
    </row>
    <row r="11909" spans="1:10" x14ac:dyDescent="0.3">
      <c r="A11909" t="s">
        <v>11702</v>
      </c>
      <c r="C11909" s="18">
        <v>391.07230851459116</v>
      </c>
      <c r="D11909" s="1"/>
      <c r="E11909" s="1">
        <v>3</v>
      </c>
      <c r="F11909" s="1">
        <v>1</v>
      </c>
      <c r="G11909" s="1">
        <v>0</v>
      </c>
      <c r="H11909" s="1">
        <v>2</v>
      </c>
      <c r="I11909" s="15">
        <v>0.33333333333333331</v>
      </c>
      <c r="J11909">
        <f t="shared" si="186"/>
        <v>40</v>
      </c>
    </row>
    <row r="11910" spans="1:10" x14ac:dyDescent="0.3">
      <c r="A11910" t="s">
        <v>11703</v>
      </c>
      <c r="C11910" s="18">
        <v>391.0685311304378</v>
      </c>
      <c r="D11910" s="1"/>
      <c r="E11910" s="1">
        <v>5</v>
      </c>
      <c r="F11910" s="1">
        <v>2</v>
      </c>
      <c r="G11910" s="1">
        <v>0</v>
      </c>
      <c r="H11910" s="1">
        <v>3</v>
      </c>
      <c r="I11910" s="15">
        <v>0.4</v>
      </c>
      <c r="J11910">
        <f t="shared" si="186"/>
        <v>40</v>
      </c>
    </row>
    <row r="11911" spans="1:10" x14ac:dyDescent="0.3">
      <c r="A11911" t="s">
        <v>11810</v>
      </c>
      <c r="C11911" s="18">
        <v>391.06819079123409</v>
      </c>
      <c r="D11911" s="1"/>
      <c r="E11911" s="1">
        <v>76</v>
      </c>
      <c r="F11911" s="1">
        <v>30</v>
      </c>
      <c r="G11911" s="1">
        <v>2</v>
      </c>
      <c r="H11911" s="1">
        <v>44</v>
      </c>
      <c r="I11911" s="15">
        <v>0.40789473684210525</v>
      </c>
      <c r="J11911">
        <f t="shared" si="186"/>
        <v>20</v>
      </c>
    </row>
    <row r="11912" spans="1:10" x14ac:dyDescent="0.3">
      <c r="A11912" t="s">
        <v>11704</v>
      </c>
      <c r="C11912" s="18">
        <v>391.06810579475336</v>
      </c>
      <c r="D11912" s="1"/>
      <c r="E11912" s="1">
        <v>3</v>
      </c>
      <c r="F11912" s="1">
        <v>1</v>
      </c>
      <c r="G11912" s="1">
        <v>0</v>
      </c>
      <c r="H11912" s="1">
        <v>2</v>
      </c>
      <c r="I11912" s="15">
        <v>0.33333333333333331</v>
      </c>
      <c r="J11912">
        <f t="shared" si="186"/>
        <v>40</v>
      </c>
    </row>
    <row r="11913" spans="1:10" x14ac:dyDescent="0.3">
      <c r="A11913" t="s">
        <v>11705</v>
      </c>
      <c r="C11913" s="18">
        <v>391.06778305276384</v>
      </c>
      <c r="D11913" s="1"/>
      <c r="E11913" s="1">
        <v>3</v>
      </c>
      <c r="F11913" s="1">
        <v>1</v>
      </c>
      <c r="G11913" s="1">
        <v>0</v>
      </c>
      <c r="H11913" s="1">
        <v>2</v>
      </c>
      <c r="I11913" s="15">
        <v>0.33333333333333331</v>
      </c>
      <c r="J11913">
        <f t="shared" si="186"/>
        <v>40</v>
      </c>
    </row>
    <row r="11914" spans="1:10" x14ac:dyDescent="0.3">
      <c r="A11914" t="s">
        <v>11706</v>
      </c>
      <c r="C11914" s="18">
        <v>391.06581642183244</v>
      </c>
      <c r="D11914" s="1"/>
      <c r="E11914" s="1">
        <v>3</v>
      </c>
      <c r="F11914" s="1">
        <v>1</v>
      </c>
      <c r="G11914" s="1">
        <v>0</v>
      </c>
      <c r="H11914" s="1">
        <v>2</v>
      </c>
      <c r="I11914" s="15">
        <v>0.33333333333333331</v>
      </c>
      <c r="J11914">
        <f t="shared" si="186"/>
        <v>40</v>
      </c>
    </row>
    <row r="11915" spans="1:10" x14ac:dyDescent="0.3">
      <c r="A11915" t="s">
        <v>11707</v>
      </c>
      <c r="C11915" s="18">
        <v>391.06110659003491</v>
      </c>
      <c r="D11915" s="1"/>
      <c r="E11915" s="1">
        <v>3</v>
      </c>
      <c r="F11915" s="1">
        <v>1</v>
      </c>
      <c r="G11915" s="1">
        <v>0</v>
      </c>
      <c r="H11915" s="1">
        <v>2</v>
      </c>
      <c r="I11915" s="15">
        <v>0.33333333333333331</v>
      </c>
      <c r="J11915">
        <f t="shared" si="186"/>
        <v>40</v>
      </c>
    </row>
    <row r="11916" spans="1:10" x14ac:dyDescent="0.3">
      <c r="A11916" t="s">
        <v>11708</v>
      </c>
      <c r="C11916" s="18">
        <v>391.0606099319603</v>
      </c>
      <c r="D11916" s="1"/>
      <c r="E11916" s="1">
        <v>5</v>
      </c>
      <c r="F11916" s="1">
        <v>2</v>
      </c>
      <c r="G11916" s="1">
        <v>0</v>
      </c>
      <c r="H11916" s="1">
        <v>3</v>
      </c>
      <c r="I11916" s="15">
        <v>0.4</v>
      </c>
      <c r="J11916">
        <f t="shared" si="186"/>
        <v>40</v>
      </c>
    </row>
    <row r="11917" spans="1:10" x14ac:dyDescent="0.3">
      <c r="A11917" t="s">
        <v>11709</v>
      </c>
      <c r="C11917" s="18">
        <v>391.06055406639609</v>
      </c>
      <c r="D11917" s="1"/>
      <c r="E11917" s="1">
        <v>3</v>
      </c>
      <c r="F11917" s="1">
        <v>1</v>
      </c>
      <c r="G11917" s="1">
        <v>0</v>
      </c>
      <c r="H11917" s="1">
        <v>2</v>
      </c>
      <c r="I11917" s="15">
        <v>0.33333333333333331</v>
      </c>
      <c r="J11917">
        <f t="shared" si="186"/>
        <v>40</v>
      </c>
    </row>
    <row r="11918" spans="1:10" x14ac:dyDescent="0.3">
      <c r="A11918" t="s">
        <v>14439</v>
      </c>
      <c r="C11918" s="18">
        <v>391.05691042093679</v>
      </c>
      <c r="D11918" s="1"/>
      <c r="E11918" s="1">
        <v>5</v>
      </c>
      <c r="F11918" s="1">
        <v>2</v>
      </c>
      <c r="G11918" s="1">
        <v>0</v>
      </c>
      <c r="H11918" s="1">
        <v>3</v>
      </c>
      <c r="I11918" s="15">
        <v>0.4</v>
      </c>
      <c r="J11918">
        <f t="shared" si="186"/>
        <v>40</v>
      </c>
    </row>
    <row r="11919" spans="1:10" x14ac:dyDescent="0.3">
      <c r="A11919" t="s">
        <v>11710</v>
      </c>
      <c r="C11919" s="18">
        <v>391.05574484506843</v>
      </c>
      <c r="D11919" s="1"/>
      <c r="E11919" s="1">
        <v>3</v>
      </c>
      <c r="F11919" s="1">
        <v>1</v>
      </c>
      <c r="G11919" s="1">
        <v>0</v>
      </c>
      <c r="H11919" s="1">
        <v>2</v>
      </c>
      <c r="I11919" s="15">
        <v>0.33333333333333331</v>
      </c>
      <c r="J11919">
        <f t="shared" si="186"/>
        <v>40</v>
      </c>
    </row>
    <row r="11920" spans="1:10" x14ac:dyDescent="0.3">
      <c r="A11920" t="s">
        <v>11711</v>
      </c>
      <c r="C11920" s="18">
        <v>391.05570483816024</v>
      </c>
      <c r="D11920" s="1"/>
      <c r="E11920" s="1">
        <v>5</v>
      </c>
      <c r="F11920" s="1">
        <v>2</v>
      </c>
      <c r="G11920" s="1">
        <v>0</v>
      </c>
      <c r="H11920" s="1">
        <v>3</v>
      </c>
      <c r="I11920" s="15">
        <v>0.4</v>
      </c>
      <c r="J11920">
        <f t="shared" si="186"/>
        <v>40</v>
      </c>
    </row>
    <row r="11921" spans="1:10" x14ac:dyDescent="0.3">
      <c r="A11921" t="s">
        <v>11712</v>
      </c>
      <c r="C11921" s="18">
        <v>391.05563934443484</v>
      </c>
      <c r="D11921" s="1"/>
      <c r="E11921" s="1">
        <v>2</v>
      </c>
      <c r="F11921" s="1">
        <v>1</v>
      </c>
      <c r="G11921" s="1">
        <v>0</v>
      </c>
      <c r="H11921" s="1">
        <v>1</v>
      </c>
      <c r="I11921" s="15">
        <v>0.5</v>
      </c>
      <c r="J11921">
        <f t="shared" si="186"/>
        <v>40</v>
      </c>
    </row>
    <row r="11922" spans="1:10" x14ac:dyDescent="0.3">
      <c r="A11922" t="s">
        <v>11713</v>
      </c>
      <c r="C11922" s="18">
        <v>391.05551035106186</v>
      </c>
      <c r="D11922" s="1"/>
      <c r="E11922" s="1">
        <v>3</v>
      </c>
      <c r="F11922" s="1">
        <v>1</v>
      </c>
      <c r="G11922" s="1">
        <v>0</v>
      </c>
      <c r="H11922" s="1">
        <v>2</v>
      </c>
      <c r="I11922" s="15">
        <v>0.33333333333333331</v>
      </c>
      <c r="J11922">
        <f t="shared" si="186"/>
        <v>40</v>
      </c>
    </row>
    <row r="11923" spans="1:10" x14ac:dyDescent="0.3">
      <c r="A11923" t="s">
        <v>11714</v>
      </c>
      <c r="C11923" s="18">
        <v>391.05309753919238</v>
      </c>
      <c r="D11923" s="1"/>
      <c r="E11923" s="1">
        <v>5</v>
      </c>
      <c r="F11923" s="1">
        <v>2</v>
      </c>
      <c r="G11923" s="1">
        <v>0</v>
      </c>
      <c r="H11923" s="1">
        <v>3</v>
      </c>
      <c r="I11923" s="15">
        <v>0.4</v>
      </c>
      <c r="J11923">
        <f t="shared" si="186"/>
        <v>40</v>
      </c>
    </row>
    <row r="11924" spans="1:10" x14ac:dyDescent="0.3">
      <c r="A11924" t="s">
        <v>11715</v>
      </c>
      <c r="C11924" s="18">
        <v>391.0525051208316</v>
      </c>
      <c r="D11924" s="1"/>
      <c r="E11924" s="1">
        <v>3</v>
      </c>
      <c r="F11924" s="1">
        <v>1</v>
      </c>
      <c r="G11924" s="1">
        <v>0</v>
      </c>
      <c r="H11924" s="1">
        <v>2</v>
      </c>
      <c r="I11924" s="15">
        <v>0.33333333333333331</v>
      </c>
      <c r="J11924">
        <f t="shared" si="186"/>
        <v>40</v>
      </c>
    </row>
    <row r="11925" spans="1:10" x14ac:dyDescent="0.3">
      <c r="A11925" t="s">
        <v>11716</v>
      </c>
      <c r="C11925" s="18">
        <v>391.0499395412956</v>
      </c>
      <c r="D11925" s="1"/>
      <c r="E11925" s="1">
        <v>3</v>
      </c>
      <c r="F11925" s="1">
        <v>1</v>
      </c>
      <c r="G11925" s="1">
        <v>0</v>
      </c>
      <c r="H11925" s="1">
        <v>2</v>
      </c>
      <c r="I11925" s="15">
        <v>0.33333333333333331</v>
      </c>
      <c r="J11925">
        <f t="shared" si="186"/>
        <v>40</v>
      </c>
    </row>
    <row r="11926" spans="1:10" x14ac:dyDescent="0.3">
      <c r="A11926" t="s">
        <v>11718</v>
      </c>
      <c r="C11926" s="18">
        <v>391.04884527468721</v>
      </c>
      <c r="D11926" s="1"/>
      <c r="E11926" s="1">
        <v>1</v>
      </c>
      <c r="F11926" s="1">
        <v>0</v>
      </c>
      <c r="G11926" s="1">
        <v>0</v>
      </c>
      <c r="H11926" s="1">
        <v>1</v>
      </c>
      <c r="I11926" s="15">
        <v>0</v>
      </c>
      <c r="J11926">
        <f t="shared" si="186"/>
        <v>40</v>
      </c>
    </row>
    <row r="11927" spans="1:10" x14ac:dyDescent="0.3">
      <c r="A11927" t="s">
        <v>11717</v>
      </c>
      <c r="C11927" s="18">
        <v>391.04762396751215</v>
      </c>
      <c r="D11927" s="1"/>
      <c r="E11927" s="1">
        <v>5</v>
      </c>
      <c r="F11927" s="1">
        <v>2</v>
      </c>
      <c r="G11927" s="1">
        <v>0</v>
      </c>
      <c r="H11927" s="1">
        <v>3</v>
      </c>
      <c r="I11927" s="15">
        <v>0.4</v>
      </c>
      <c r="J11927">
        <f t="shared" si="186"/>
        <v>40</v>
      </c>
    </row>
    <row r="11928" spans="1:10" x14ac:dyDescent="0.3">
      <c r="A11928" t="s">
        <v>12532</v>
      </c>
      <c r="C11928" s="18">
        <v>391.04446023572507</v>
      </c>
      <c r="D11928" s="1"/>
      <c r="E11928" s="1">
        <v>10</v>
      </c>
      <c r="F11928" s="1">
        <v>4</v>
      </c>
      <c r="G11928" s="1">
        <v>1</v>
      </c>
      <c r="H11928" s="1">
        <v>5</v>
      </c>
      <c r="I11928" s="15">
        <v>0.45</v>
      </c>
      <c r="J11928">
        <f t="shared" si="186"/>
        <v>40</v>
      </c>
    </row>
    <row r="11929" spans="1:10" x14ac:dyDescent="0.3">
      <c r="A11929" t="s">
        <v>12225</v>
      </c>
      <c r="C11929" s="18">
        <v>391.0430637399021</v>
      </c>
      <c r="D11929" s="1"/>
      <c r="E11929" s="1">
        <v>3</v>
      </c>
      <c r="F11929" s="1">
        <v>1</v>
      </c>
      <c r="G11929" s="1">
        <v>0</v>
      </c>
      <c r="H11929" s="1">
        <v>2</v>
      </c>
      <c r="I11929" s="15">
        <v>0.33333333333333331</v>
      </c>
      <c r="J11929">
        <f t="shared" si="186"/>
        <v>40</v>
      </c>
    </row>
    <row r="11930" spans="1:10" x14ac:dyDescent="0.3">
      <c r="A11930" t="s">
        <v>11720</v>
      </c>
      <c r="C11930" s="18">
        <v>391.04273627007814</v>
      </c>
      <c r="D11930" s="1"/>
      <c r="E11930" s="1">
        <v>3</v>
      </c>
      <c r="F11930" s="1">
        <v>1</v>
      </c>
      <c r="G11930" s="1">
        <v>0</v>
      </c>
      <c r="H11930" s="1">
        <v>2</v>
      </c>
      <c r="I11930" s="15">
        <v>0.33333333333333331</v>
      </c>
      <c r="J11930">
        <f t="shared" si="186"/>
        <v>40</v>
      </c>
    </row>
    <row r="11931" spans="1:10" x14ac:dyDescent="0.3">
      <c r="A11931" t="s">
        <v>11722</v>
      </c>
      <c r="C11931" s="18">
        <v>391.04013662198082</v>
      </c>
      <c r="D11931" s="1"/>
      <c r="E11931" s="1">
        <v>3</v>
      </c>
      <c r="F11931" s="1">
        <v>1</v>
      </c>
      <c r="G11931" s="1">
        <v>0</v>
      </c>
      <c r="H11931" s="1">
        <v>2</v>
      </c>
      <c r="I11931" s="15">
        <v>0.33333333333333331</v>
      </c>
      <c r="J11931">
        <f t="shared" si="186"/>
        <v>40</v>
      </c>
    </row>
    <row r="11932" spans="1:10" x14ac:dyDescent="0.3">
      <c r="A11932" t="s">
        <v>11723</v>
      </c>
      <c r="C11932" s="18">
        <v>391.03985675141695</v>
      </c>
      <c r="D11932" s="1"/>
      <c r="E11932" s="1">
        <v>3</v>
      </c>
      <c r="F11932" s="1">
        <v>1</v>
      </c>
      <c r="G11932" s="1">
        <v>0</v>
      </c>
      <c r="H11932" s="1">
        <v>2</v>
      </c>
      <c r="I11932" s="15">
        <v>0.33333333333333331</v>
      </c>
      <c r="J11932">
        <f t="shared" si="186"/>
        <v>40</v>
      </c>
    </row>
    <row r="11933" spans="1:10" x14ac:dyDescent="0.3">
      <c r="A11933" t="s">
        <v>11748</v>
      </c>
      <c r="C11933" s="18">
        <v>391.03802838182821</v>
      </c>
      <c r="D11933" s="1"/>
      <c r="E11933" s="1">
        <v>3</v>
      </c>
      <c r="F11933" s="1">
        <v>1</v>
      </c>
      <c r="G11933" s="1">
        <v>0</v>
      </c>
      <c r="H11933" s="1">
        <v>2</v>
      </c>
      <c r="I11933" s="15">
        <v>0.33333333333333331</v>
      </c>
      <c r="J11933">
        <f t="shared" si="186"/>
        <v>40</v>
      </c>
    </row>
    <row r="11934" spans="1:10" x14ac:dyDescent="0.3">
      <c r="A11934" t="s">
        <v>11724</v>
      </c>
      <c r="C11934" s="18">
        <v>391.03725052164407</v>
      </c>
      <c r="D11934" s="1"/>
      <c r="E11934" s="1">
        <v>10</v>
      </c>
      <c r="F11934" s="1">
        <v>4</v>
      </c>
      <c r="G11934" s="1">
        <v>1</v>
      </c>
      <c r="H11934" s="1">
        <v>5</v>
      </c>
      <c r="I11934" s="15">
        <v>0.45</v>
      </c>
      <c r="J11934">
        <f t="shared" si="186"/>
        <v>40</v>
      </c>
    </row>
    <row r="11935" spans="1:10" x14ac:dyDescent="0.3">
      <c r="A11935" t="s">
        <v>11725</v>
      </c>
      <c r="C11935" s="18">
        <v>391.03635921759218</v>
      </c>
      <c r="D11935" s="1"/>
      <c r="E11935" s="1">
        <v>3</v>
      </c>
      <c r="F11935" s="1">
        <v>1</v>
      </c>
      <c r="G11935" s="1">
        <v>0</v>
      </c>
      <c r="H11935" s="1">
        <v>2</v>
      </c>
      <c r="I11935" s="15">
        <v>0.33333333333333331</v>
      </c>
      <c r="J11935">
        <f t="shared" si="186"/>
        <v>40</v>
      </c>
    </row>
    <row r="11936" spans="1:10" x14ac:dyDescent="0.3">
      <c r="A11936" t="s">
        <v>11726</v>
      </c>
      <c r="C11936" s="18">
        <v>391.03499358724645</v>
      </c>
      <c r="D11936" s="1"/>
      <c r="E11936" s="1">
        <v>3</v>
      </c>
      <c r="F11936" s="1">
        <v>1</v>
      </c>
      <c r="G11936" s="1">
        <v>0</v>
      </c>
      <c r="H11936" s="1">
        <v>2</v>
      </c>
      <c r="I11936" s="15">
        <v>0.33333333333333331</v>
      </c>
      <c r="J11936">
        <f t="shared" si="186"/>
        <v>40</v>
      </c>
    </row>
    <row r="11937" spans="1:10" x14ac:dyDescent="0.3">
      <c r="A11937" t="s">
        <v>11727</v>
      </c>
      <c r="C11937" s="18">
        <v>391.02923732465882</v>
      </c>
      <c r="D11937" s="1"/>
      <c r="E11937" s="1">
        <v>1</v>
      </c>
      <c r="F11937" s="1">
        <v>0</v>
      </c>
      <c r="G11937" s="1">
        <v>0</v>
      </c>
      <c r="H11937" s="1">
        <v>1</v>
      </c>
      <c r="I11937" s="15">
        <v>0</v>
      </c>
      <c r="J11937">
        <f t="shared" si="186"/>
        <v>40</v>
      </c>
    </row>
    <row r="11938" spans="1:10" x14ac:dyDescent="0.3">
      <c r="A11938" t="s">
        <v>11728</v>
      </c>
      <c r="C11938" s="18">
        <v>391.02559304484799</v>
      </c>
      <c r="D11938" s="1"/>
      <c r="E11938" s="1">
        <v>3</v>
      </c>
      <c r="F11938" s="1">
        <v>1</v>
      </c>
      <c r="G11938" s="1">
        <v>0</v>
      </c>
      <c r="H11938" s="1">
        <v>2</v>
      </c>
      <c r="I11938" s="15">
        <v>0.33333333333333331</v>
      </c>
      <c r="J11938">
        <f t="shared" si="186"/>
        <v>40</v>
      </c>
    </row>
    <row r="11939" spans="1:10" x14ac:dyDescent="0.3">
      <c r="A11939" t="s">
        <v>11729</v>
      </c>
      <c r="C11939" s="18">
        <v>391.02536761423232</v>
      </c>
      <c r="D11939" s="1"/>
      <c r="E11939" s="1">
        <v>3</v>
      </c>
      <c r="F11939" s="1">
        <v>1</v>
      </c>
      <c r="G11939" s="1">
        <v>0</v>
      </c>
      <c r="H11939" s="1">
        <v>2</v>
      </c>
      <c r="I11939" s="15">
        <v>0.33333333333333331</v>
      </c>
      <c r="J11939">
        <f t="shared" si="186"/>
        <v>40</v>
      </c>
    </row>
    <row r="11940" spans="1:10" x14ac:dyDescent="0.3">
      <c r="A11940" t="s">
        <v>11731</v>
      </c>
      <c r="C11940" s="18">
        <v>391.02217745697567</v>
      </c>
      <c r="D11940" s="1"/>
      <c r="E11940" s="1">
        <v>5</v>
      </c>
      <c r="F11940" s="1">
        <v>2</v>
      </c>
      <c r="G11940" s="1">
        <v>0</v>
      </c>
      <c r="H11940" s="1">
        <v>3</v>
      </c>
      <c r="I11940" s="15">
        <v>0.4</v>
      </c>
      <c r="J11940">
        <f t="shared" si="186"/>
        <v>40</v>
      </c>
    </row>
    <row r="11941" spans="1:10" x14ac:dyDescent="0.3">
      <c r="A11941" t="s">
        <v>11732</v>
      </c>
      <c r="C11941" s="18">
        <v>391.02086649165869</v>
      </c>
      <c r="D11941" s="1"/>
      <c r="E11941" s="1">
        <v>3</v>
      </c>
      <c r="F11941" s="1">
        <v>1</v>
      </c>
      <c r="G11941" s="1">
        <v>0</v>
      </c>
      <c r="H11941" s="1">
        <v>2</v>
      </c>
      <c r="I11941" s="15">
        <v>0.33333333333333331</v>
      </c>
      <c r="J11941">
        <f t="shared" si="186"/>
        <v>40</v>
      </c>
    </row>
    <row r="11942" spans="1:10" x14ac:dyDescent="0.3">
      <c r="A11942" t="s">
        <v>11733</v>
      </c>
      <c r="C11942" s="18">
        <v>391.018828198432</v>
      </c>
      <c r="D11942" s="1"/>
      <c r="E11942" s="1">
        <v>3</v>
      </c>
      <c r="F11942" s="1">
        <v>1</v>
      </c>
      <c r="G11942" s="1">
        <v>0</v>
      </c>
      <c r="H11942" s="1">
        <v>2</v>
      </c>
      <c r="I11942" s="15">
        <v>0.33333333333333331</v>
      </c>
      <c r="J11942">
        <f t="shared" si="186"/>
        <v>40</v>
      </c>
    </row>
    <row r="11943" spans="1:10" x14ac:dyDescent="0.3">
      <c r="A11943" t="s">
        <v>14867</v>
      </c>
      <c r="C11943" s="18">
        <v>391.01864088539298</v>
      </c>
      <c r="D11943" s="1"/>
      <c r="E11943" s="1">
        <v>75</v>
      </c>
      <c r="F11943" s="1">
        <v>25</v>
      </c>
      <c r="G11943" s="1">
        <v>0</v>
      </c>
      <c r="H11943" s="1">
        <v>50</v>
      </c>
      <c r="I11943" s="15">
        <v>0.33333333333333331</v>
      </c>
      <c r="J11943">
        <f t="shared" si="186"/>
        <v>20</v>
      </c>
    </row>
    <row r="11944" spans="1:10" x14ac:dyDescent="0.3">
      <c r="A11944" t="s">
        <v>11734</v>
      </c>
      <c r="C11944" s="18">
        <v>391.01852197440246</v>
      </c>
      <c r="D11944" s="1"/>
      <c r="E11944" s="1">
        <v>3</v>
      </c>
      <c r="F11944" s="1">
        <v>1</v>
      </c>
      <c r="G11944" s="1">
        <v>0</v>
      </c>
      <c r="H11944" s="1">
        <v>2</v>
      </c>
      <c r="I11944" s="15">
        <v>0.33333333333333331</v>
      </c>
      <c r="J11944">
        <f t="shared" si="186"/>
        <v>40</v>
      </c>
    </row>
    <row r="11945" spans="1:10" x14ac:dyDescent="0.3">
      <c r="A11945" t="s">
        <v>11735</v>
      </c>
      <c r="C11945" s="18">
        <v>391.01823195451396</v>
      </c>
      <c r="D11945" s="1"/>
      <c r="E11945" s="1">
        <v>3</v>
      </c>
      <c r="F11945" s="1">
        <v>1</v>
      </c>
      <c r="G11945" s="1">
        <v>0</v>
      </c>
      <c r="H11945" s="1">
        <v>2</v>
      </c>
      <c r="I11945" s="15">
        <v>0.33333333333333331</v>
      </c>
      <c r="J11945">
        <f t="shared" si="186"/>
        <v>40</v>
      </c>
    </row>
    <row r="11946" spans="1:10" x14ac:dyDescent="0.3">
      <c r="A11946" t="s">
        <v>11736</v>
      </c>
      <c r="C11946" s="18">
        <v>391.0165619888611</v>
      </c>
      <c r="D11946" s="1"/>
      <c r="E11946" s="1">
        <v>3</v>
      </c>
      <c r="F11946" s="1">
        <v>1</v>
      </c>
      <c r="G11946" s="1">
        <v>0</v>
      </c>
      <c r="H11946" s="1">
        <v>2</v>
      </c>
      <c r="I11946" s="15">
        <v>0.33333333333333331</v>
      </c>
      <c r="J11946">
        <f t="shared" si="186"/>
        <v>40</v>
      </c>
    </row>
    <row r="11947" spans="1:10" x14ac:dyDescent="0.3">
      <c r="A11947" t="s">
        <v>11737</v>
      </c>
      <c r="C11947" s="18">
        <v>391.01614443054291</v>
      </c>
      <c r="D11947" s="1"/>
      <c r="E11947" s="1">
        <v>5</v>
      </c>
      <c r="F11947" s="1">
        <v>2</v>
      </c>
      <c r="G11947" s="1">
        <v>0</v>
      </c>
      <c r="H11947" s="1">
        <v>3</v>
      </c>
      <c r="I11947" s="15">
        <v>0.4</v>
      </c>
      <c r="J11947">
        <f t="shared" si="186"/>
        <v>40</v>
      </c>
    </row>
    <row r="11948" spans="1:10" x14ac:dyDescent="0.3">
      <c r="A11948" t="s">
        <v>11738</v>
      </c>
      <c r="C11948" s="18">
        <v>391.0137391923144</v>
      </c>
      <c r="D11948" s="1"/>
      <c r="E11948" s="1">
        <v>5</v>
      </c>
      <c r="F11948" s="1">
        <v>2</v>
      </c>
      <c r="G11948" s="1">
        <v>0</v>
      </c>
      <c r="H11948" s="1">
        <v>3</v>
      </c>
      <c r="I11948" s="15">
        <v>0.4</v>
      </c>
      <c r="J11948">
        <f t="shared" si="186"/>
        <v>40</v>
      </c>
    </row>
    <row r="11949" spans="1:10" x14ac:dyDescent="0.3">
      <c r="A11949" t="s">
        <v>11739</v>
      </c>
      <c r="C11949" s="18">
        <v>391.01306839471579</v>
      </c>
      <c r="D11949" s="1"/>
      <c r="E11949" s="1">
        <v>3</v>
      </c>
      <c r="F11949" s="1">
        <v>1</v>
      </c>
      <c r="G11949" s="1">
        <v>0</v>
      </c>
      <c r="H11949" s="1">
        <v>2</v>
      </c>
      <c r="I11949" s="15">
        <v>0.33333333333333331</v>
      </c>
      <c r="J11949">
        <f t="shared" si="186"/>
        <v>40</v>
      </c>
    </row>
    <row r="11950" spans="1:10" x14ac:dyDescent="0.3">
      <c r="A11950" t="s">
        <v>11740</v>
      </c>
      <c r="C11950" s="18">
        <v>391.01267656541256</v>
      </c>
      <c r="D11950" s="1"/>
      <c r="E11950" s="1">
        <v>3</v>
      </c>
      <c r="F11950" s="1">
        <v>1</v>
      </c>
      <c r="G11950" s="1">
        <v>0</v>
      </c>
      <c r="H11950" s="1">
        <v>2</v>
      </c>
      <c r="I11950" s="15">
        <v>0.33333333333333331</v>
      </c>
      <c r="J11950">
        <f t="shared" si="186"/>
        <v>40</v>
      </c>
    </row>
    <row r="11951" spans="1:10" x14ac:dyDescent="0.3">
      <c r="A11951" t="s">
        <v>11741</v>
      </c>
      <c r="C11951" s="18">
        <v>391.01237162772986</v>
      </c>
      <c r="D11951" s="1"/>
      <c r="E11951" s="1">
        <v>6</v>
      </c>
      <c r="F11951" s="1">
        <v>2</v>
      </c>
      <c r="G11951" s="1">
        <v>1</v>
      </c>
      <c r="H11951" s="1">
        <v>3</v>
      </c>
      <c r="I11951" s="15">
        <v>0.41666666666666669</v>
      </c>
      <c r="J11951">
        <f t="shared" si="186"/>
        <v>40</v>
      </c>
    </row>
    <row r="11952" spans="1:10" x14ac:dyDescent="0.3">
      <c r="A11952" t="s">
        <v>11752</v>
      </c>
      <c r="C11952" s="18">
        <v>391.00595064177293</v>
      </c>
      <c r="D11952" s="1"/>
      <c r="E11952" s="1">
        <v>3</v>
      </c>
      <c r="F11952" s="1">
        <v>1</v>
      </c>
      <c r="G11952" s="1">
        <v>0</v>
      </c>
      <c r="H11952" s="1">
        <v>2</v>
      </c>
      <c r="I11952" s="15">
        <v>0.33333333333333331</v>
      </c>
      <c r="J11952">
        <f t="shared" si="186"/>
        <v>40</v>
      </c>
    </row>
    <row r="11953" spans="1:10" x14ac:dyDescent="0.3">
      <c r="A11953" t="s">
        <v>11742</v>
      </c>
      <c r="C11953" s="18">
        <v>391.00540543327401</v>
      </c>
      <c r="D11953" s="1"/>
      <c r="E11953" s="1">
        <v>5</v>
      </c>
      <c r="F11953" s="1">
        <v>1</v>
      </c>
      <c r="G11953" s="1">
        <v>2</v>
      </c>
      <c r="H11953" s="1">
        <v>2</v>
      </c>
      <c r="I11953" s="15">
        <v>0.4</v>
      </c>
      <c r="J11953">
        <f t="shared" si="186"/>
        <v>40</v>
      </c>
    </row>
    <row r="11954" spans="1:10" x14ac:dyDescent="0.3">
      <c r="A11954" t="s">
        <v>11744</v>
      </c>
      <c r="C11954" s="18">
        <v>391.00293801135842</v>
      </c>
      <c r="D11954" s="1"/>
      <c r="E11954" s="1">
        <v>5</v>
      </c>
      <c r="F11954" s="1">
        <v>2</v>
      </c>
      <c r="G11954" s="1">
        <v>0</v>
      </c>
      <c r="H11954" s="1">
        <v>3</v>
      </c>
      <c r="I11954" s="15">
        <v>0.4</v>
      </c>
      <c r="J11954">
        <f t="shared" si="186"/>
        <v>40</v>
      </c>
    </row>
    <row r="11955" spans="1:10" x14ac:dyDescent="0.3">
      <c r="A11955" s="21" t="s">
        <v>11745</v>
      </c>
      <c r="C11955" s="18">
        <v>391.00237226108493</v>
      </c>
      <c r="D11955" s="1"/>
      <c r="E11955" s="1">
        <v>3</v>
      </c>
      <c r="F11955" s="1">
        <v>1</v>
      </c>
      <c r="G11955" s="1">
        <v>0</v>
      </c>
      <c r="H11955" s="1">
        <v>2</v>
      </c>
      <c r="I11955" s="15">
        <v>0.33333333333333331</v>
      </c>
      <c r="J11955">
        <f t="shared" si="186"/>
        <v>40</v>
      </c>
    </row>
    <row r="11956" spans="1:10" x14ac:dyDescent="0.3">
      <c r="A11956" t="s">
        <v>11746</v>
      </c>
      <c r="C11956" s="18">
        <v>391.00201500792758</v>
      </c>
      <c r="D11956" s="1"/>
      <c r="E11956" s="1">
        <v>34</v>
      </c>
      <c r="F11956" s="1">
        <v>17</v>
      </c>
      <c r="G11956" s="1">
        <v>1</v>
      </c>
      <c r="H11956" s="1">
        <v>16</v>
      </c>
      <c r="I11956" s="15">
        <v>0.51470588235294112</v>
      </c>
      <c r="J11956">
        <f t="shared" si="186"/>
        <v>20</v>
      </c>
    </row>
    <row r="11957" spans="1:10" x14ac:dyDescent="0.3">
      <c r="A11957" t="s">
        <v>11747</v>
      </c>
      <c r="C11957" s="18">
        <v>390.99972248035374</v>
      </c>
      <c r="D11957" s="1"/>
      <c r="E11957" s="1">
        <v>5</v>
      </c>
      <c r="F11957" s="1">
        <v>2</v>
      </c>
      <c r="G11957" s="1">
        <v>0</v>
      </c>
      <c r="H11957" s="1">
        <v>3</v>
      </c>
      <c r="I11957" s="15">
        <v>0.4</v>
      </c>
      <c r="J11957">
        <f t="shared" si="186"/>
        <v>40</v>
      </c>
    </row>
    <row r="11958" spans="1:10" x14ac:dyDescent="0.3">
      <c r="A11958" t="s">
        <v>12263</v>
      </c>
      <c r="C11958" s="18">
        <v>390.99533045364598</v>
      </c>
      <c r="D11958" s="1"/>
      <c r="E11958" s="1">
        <v>5</v>
      </c>
      <c r="F11958" s="1">
        <v>2</v>
      </c>
      <c r="G11958" s="1">
        <v>0</v>
      </c>
      <c r="H11958" s="1">
        <v>3</v>
      </c>
      <c r="I11958" s="15">
        <v>0.4</v>
      </c>
      <c r="J11958">
        <f t="shared" si="186"/>
        <v>40</v>
      </c>
    </row>
    <row r="11959" spans="1:10" x14ac:dyDescent="0.3">
      <c r="A11959" t="s">
        <v>11450</v>
      </c>
      <c r="C11959" s="18">
        <v>390.99341663381091</v>
      </c>
      <c r="D11959" s="1"/>
      <c r="E11959" s="1">
        <v>12</v>
      </c>
      <c r="F11959" s="1">
        <v>5</v>
      </c>
      <c r="G11959" s="1">
        <v>1</v>
      </c>
      <c r="H11959" s="1">
        <v>6</v>
      </c>
      <c r="I11959" s="15">
        <v>0.45833333333333331</v>
      </c>
      <c r="J11959">
        <f t="shared" si="186"/>
        <v>40</v>
      </c>
    </row>
    <row r="11960" spans="1:10" x14ac:dyDescent="0.3">
      <c r="A11960" t="s">
        <v>11749</v>
      </c>
      <c r="C11960" s="18">
        <v>390.98747604569292</v>
      </c>
      <c r="D11960" s="1"/>
      <c r="E11960" s="1">
        <v>8</v>
      </c>
      <c r="F11960" s="1">
        <v>3</v>
      </c>
      <c r="G11960" s="1">
        <v>1</v>
      </c>
      <c r="H11960" s="1">
        <v>4</v>
      </c>
      <c r="I11960" s="15">
        <v>0.4375</v>
      </c>
      <c r="J11960">
        <f t="shared" si="186"/>
        <v>40</v>
      </c>
    </row>
    <row r="11961" spans="1:10" x14ac:dyDescent="0.3">
      <c r="A11961" t="s">
        <v>13762</v>
      </c>
      <c r="C11961" s="18">
        <v>390.98691107788392</v>
      </c>
      <c r="D11961" s="1"/>
      <c r="E11961" s="1">
        <v>3</v>
      </c>
      <c r="F11961" s="1">
        <v>1</v>
      </c>
      <c r="G11961" s="1">
        <v>0</v>
      </c>
      <c r="H11961" s="1">
        <v>2</v>
      </c>
      <c r="I11961" s="15">
        <v>0.33333333333333331</v>
      </c>
      <c r="J11961">
        <f t="shared" si="186"/>
        <v>40</v>
      </c>
    </row>
    <row r="11962" spans="1:10" x14ac:dyDescent="0.3">
      <c r="A11962" t="s">
        <v>11750</v>
      </c>
      <c r="C11962" s="18">
        <v>390.98526736772328</v>
      </c>
      <c r="D11962" s="1"/>
      <c r="E11962" s="1">
        <v>3</v>
      </c>
      <c r="F11962" s="1">
        <v>1</v>
      </c>
      <c r="G11962" s="1">
        <v>0</v>
      </c>
      <c r="H11962" s="1">
        <v>2</v>
      </c>
      <c r="I11962" s="15">
        <v>0.33333333333333331</v>
      </c>
      <c r="J11962">
        <f t="shared" si="186"/>
        <v>40</v>
      </c>
    </row>
    <row r="11963" spans="1:10" x14ac:dyDescent="0.3">
      <c r="A11963" t="s">
        <v>11751</v>
      </c>
      <c r="C11963" s="18">
        <v>390.98449410387349</v>
      </c>
      <c r="D11963" s="1"/>
      <c r="E11963" s="1">
        <v>3</v>
      </c>
      <c r="F11963" s="1">
        <v>1</v>
      </c>
      <c r="G11963" s="1">
        <v>0</v>
      </c>
      <c r="H11963" s="1">
        <v>2</v>
      </c>
      <c r="I11963" s="15">
        <v>0.33333333333333331</v>
      </c>
      <c r="J11963">
        <f t="shared" si="186"/>
        <v>40</v>
      </c>
    </row>
    <row r="11964" spans="1:10" x14ac:dyDescent="0.3">
      <c r="A11964" t="s">
        <v>11753</v>
      </c>
      <c r="C11964" s="18">
        <v>390.98306985103244</v>
      </c>
      <c r="D11964" s="1"/>
      <c r="E11964" s="1">
        <v>3</v>
      </c>
      <c r="F11964" s="1">
        <v>1</v>
      </c>
      <c r="G11964" s="1">
        <v>0</v>
      </c>
      <c r="H11964" s="1">
        <v>2</v>
      </c>
      <c r="I11964" s="15">
        <v>0.33333333333333331</v>
      </c>
      <c r="J11964">
        <f t="shared" si="186"/>
        <v>40</v>
      </c>
    </row>
    <row r="11965" spans="1:10" x14ac:dyDescent="0.3">
      <c r="A11965" t="s">
        <v>11754</v>
      </c>
      <c r="C11965" s="18">
        <v>390.98219557328622</v>
      </c>
      <c r="D11965" s="1"/>
      <c r="E11965" s="1">
        <v>2</v>
      </c>
      <c r="F11965" s="1">
        <v>1</v>
      </c>
      <c r="G11965" s="1">
        <v>0</v>
      </c>
      <c r="H11965" s="1">
        <v>1</v>
      </c>
      <c r="I11965" s="15">
        <v>0.5</v>
      </c>
      <c r="J11965">
        <f t="shared" si="186"/>
        <v>40</v>
      </c>
    </row>
    <row r="11966" spans="1:10" x14ac:dyDescent="0.3">
      <c r="A11966" t="s">
        <v>11757</v>
      </c>
      <c r="C11966" s="18">
        <v>390.97962493447125</v>
      </c>
      <c r="D11966" s="1"/>
      <c r="E11966" s="1">
        <v>5</v>
      </c>
      <c r="F11966" s="1">
        <v>2</v>
      </c>
      <c r="G11966" s="1">
        <v>0</v>
      </c>
      <c r="H11966" s="1">
        <v>3</v>
      </c>
      <c r="I11966" s="15">
        <v>0.4</v>
      </c>
      <c r="J11966">
        <f t="shared" si="186"/>
        <v>40</v>
      </c>
    </row>
    <row r="11967" spans="1:10" x14ac:dyDescent="0.3">
      <c r="A11967" t="s">
        <v>11759</v>
      </c>
      <c r="C11967" s="18">
        <v>390.97589103686232</v>
      </c>
      <c r="D11967" s="1"/>
      <c r="E11967" s="1">
        <v>12</v>
      </c>
      <c r="F11967" s="1">
        <v>5</v>
      </c>
      <c r="G11967" s="1">
        <v>1</v>
      </c>
      <c r="H11967" s="1">
        <v>6</v>
      </c>
      <c r="I11967" s="15">
        <v>0.45833333333333331</v>
      </c>
      <c r="J11967">
        <f t="shared" si="186"/>
        <v>40</v>
      </c>
    </row>
    <row r="11968" spans="1:10" x14ac:dyDescent="0.3">
      <c r="A11968" t="s">
        <v>11605</v>
      </c>
      <c r="C11968" s="18">
        <v>390.97469283377143</v>
      </c>
      <c r="D11968" s="1"/>
      <c r="E11968" s="1">
        <v>10</v>
      </c>
      <c r="F11968" s="1">
        <v>4</v>
      </c>
      <c r="G11968" s="1">
        <v>0</v>
      </c>
      <c r="H11968" s="1">
        <v>6</v>
      </c>
      <c r="I11968" s="15">
        <v>0.4</v>
      </c>
      <c r="J11968">
        <f t="shared" si="186"/>
        <v>40</v>
      </c>
    </row>
    <row r="11969" spans="1:10" x14ac:dyDescent="0.3">
      <c r="A11969" t="s">
        <v>11760</v>
      </c>
      <c r="C11969" s="18">
        <v>390.97220083290665</v>
      </c>
      <c r="D11969" s="1"/>
      <c r="E11969" s="1">
        <v>3</v>
      </c>
      <c r="F11969" s="1">
        <v>1</v>
      </c>
      <c r="G11969" s="1">
        <v>0</v>
      </c>
      <c r="H11969" s="1">
        <v>2</v>
      </c>
      <c r="I11969" s="15">
        <v>0.33333333333333331</v>
      </c>
      <c r="J11969">
        <f t="shared" si="186"/>
        <v>40</v>
      </c>
    </row>
    <row r="11970" spans="1:10" x14ac:dyDescent="0.3">
      <c r="A11970" t="s">
        <v>11761</v>
      </c>
      <c r="C11970" s="18">
        <v>390.97108182002677</v>
      </c>
      <c r="D11970" s="1"/>
      <c r="E11970" s="1">
        <v>5</v>
      </c>
      <c r="F11970" s="1">
        <v>2</v>
      </c>
      <c r="G11970" s="1">
        <v>0</v>
      </c>
      <c r="H11970" s="1">
        <v>3</v>
      </c>
      <c r="I11970" s="15">
        <v>0.4</v>
      </c>
      <c r="J11970">
        <f t="shared" si="186"/>
        <v>40</v>
      </c>
    </row>
    <row r="11971" spans="1:10" x14ac:dyDescent="0.3">
      <c r="A11971" t="s">
        <v>11762</v>
      </c>
      <c r="C11971" s="18">
        <v>390.96948599516816</v>
      </c>
      <c r="D11971" s="1"/>
      <c r="E11971" s="1">
        <v>5</v>
      </c>
      <c r="F11971" s="1">
        <v>2</v>
      </c>
      <c r="G11971" s="1">
        <v>0</v>
      </c>
      <c r="H11971" s="1">
        <v>3</v>
      </c>
      <c r="I11971" s="15">
        <v>0.4</v>
      </c>
      <c r="J11971">
        <f t="shared" si="186"/>
        <v>40</v>
      </c>
    </row>
    <row r="11972" spans="1:10" x14ac:dyDescent="0.3">
      <c r="A11972" t="s">
        <v>11782</v>
      </c>
      <c r="C11972" s="18">
        <v>390.96864860676726</v>
      </c>
      <c r="D11972" s="1"/>
      <c r="E11972" s="1">
        <v>1</v>
      </c>
      <c r="F11972" s="1">
        <v>0</v>
      </c>
      <c r="G11972" s="1">
        <v>0</v>
      </c>
      <c r="H11972" s="1">
        <v>1</v>
      </c>
      <c r="I11972" s="15">
        <v>0</v>
      </c>
      <c r="J11972">
        <f t="shared" ref="J11972:J12035" si="187">IF(E11972&lt;=30,40,20)</f>
        <v>40</v>
      </c>
    </row>
    <row r="11973" spans="1:10" x14ac:dyDescent="0.3">
      <c r="A11973" t="s">
        <v>13849</v>
      </c>
      <c r="C11973" s="18">
        <v>390.96031198780338</v>
      </c>
      <c r="D11973" s="1"/>
      <c r="E11973" s="1">
        <v>13</v>
      </c>
      <c r="F11973" s="1">
        <v>7</v>
      </c>
      <c r="G11973" s="1">
        <v>0</v>
      </c>
      <c r="H11973" s="1">
        <v>6</v>
      </c>
      <c r="I11973" s="15">
        <v>0.53846153846153844</v>
      </c>
      <c r="J11973">
        <f t="shared" si="187"/>
        <v>40</v>
      </c>
    </row>
    <row r="11974" spans="1:10" x14ac:dyDescent="0.3">
      <c r="A11974" t="s">
        <v>11764</v>
      </c>
      <c r="C11974" s="18">
        <v>390.95879880881364</v>
      </c>
      <c r="D11974" s="1"/>
      <c r="E11974" s="1">
        <v>28</v>
      </c>
      <c r="F11974" s="1">
        <v>13</v>
      </c>
      <c r="G11974" s="1">
        <v>0</v>
      </c>
      <c r="H11974" s="1">
        <v>15</v>
      </c>
      <c r="I11974" s="15">
        <v>0.4642857142857143</v>
      </c>
      <c r="J11974">
        <f t="shared" si="187"/>
        <v>40</v>
      </c>
    </row>
    <row r="11975" spans="1:10" x14ac:dyDescent="0.3">
      <c r="A11975" t="s">
        <v>11765</v>
      </c>
      <c r="C11975" s="18">
        <v>390.95620921697321</v>
      </c>
      <c r="D11975" s="1"/>
      <c r="E11975" s="1">
        <v>3</v>
      </c>
      <c r="F11975" s="1">
        <v>1</v>
      </c>
      <c r="G11975" s="1">
        <v>0</v>
      </c>
      <c r="H11975" s="1">
        <v>2</v>
      </c>
      <c r="I11975" s="15">
        <v>0.33333333333333331</v>
      </c>
      <c r="J11975">
        <f t="shared" si="187"/>
        <v>40</v>
      </c>
    </row>
    <row r="11976" spans="1:10" x14ac:dyDescent="0.3">
      <c r="A11976" t="s">
        <v>11766</v>
      </c>
      <c r="C11976" s="18">
        <v>390.95277238978849</v>
      </c>
      <c r="D11976" s="1"/>
      <c r="E11976" s="1">
        <v>3</v>
      </c>
      <c r="F11976" s="1">
        <v>0</v>
      </c>
      <c r="G11976" s="1">
        <v>2</v>
      </c>
      <c r="H11976" s="1">
        <v>1</v>
      </c>
      <c r="I11976" s="15">
        <v>0.33333333333333331</v>
      </c>
      <c r="J11976">
        <f t="shared" si="187"/>
        <v>40</v>
      </c>
    </row>
    <row r="11977" spans="1:10" x14ac:dyDescent="0.3">
      <c r="A11977" t="s">
        <v>11767</v>
      </c>
      <c r="C11977" s="18">
        <v>390.95166086998012</v>
      </c>
      <c r="D11977" s="1"/>
      <c r="E11977" s="1">
        <v>9</v>
      </c>
      <c r="F11977" s="1">
        <v>3</v>
      </c>
      <c r="G11977" s="1">
        <v>0</v>
      </c>
      <c r="H11977" s="1">
        <v>6</v>
      </c>
      <c r="I11977" s="15">
        <v>0.33333333333333331</v>
      </c>
      <c r="J11977">
        <f t="shared" si="187"/>
        <v>40</v>
      </c>
    </row>
    <row r="11978" spans="1:10" x14ac:dyDescent="0.3">
      <c r="A11978" t="s">
        <v>11768</v>
      </c>
      <c r="C11978" s="18">
        <v>390.9505007336852</v>
      </c>
      <c r="D11978" s="1"/>
      <c r="E11978" s="1">
        <v>3</v>
      </c>
      <c r="F11978" s="1">
        <v>1</v>
      </c>
      <c r="G11978" s="1">
        <v>0</v>
      </c>
      <c r="H11978" s="1">
        <v>2</v>
      </c>
      <c r="I11978" s="15">
        <v>0.33333333333333331</v>
      </c>
      <c r="J11978">
        <f t="shared" si="187"/>
        <v>40</v>
      </c>
    </row>
    <row r="11979" spans="1:10" x14ac:dyDescent="0.3">
      <c r="A11979" t="s">
        <v>11769</v>
      </c>
      <c r="C11979" s="18">
        <v>390.94988221375587</v>
      </c>
      <c r="D11979" s="1"/>
      <c r="E11979" s="1">
        <v>5</v>
      </c>
      <c r="F11979" s="1">
        <v>2</v>
      </c>
      <c r="G11979" s="1">
        <v>0</v>
      </c>
      <c r="H11979" s="1">
        <v>3</v>
      </c>
      <c r="I11979" s="15">
        <v>0.4</v>
      </c>
      <c r="J11979">
        <f t="shared" si="187"/>
        <v>40</v>
      </c>
    </row>
    <row r="11980" spans="1:10" x14ac:dyDescent="0.3">
      <c r="A11980" t="s">
        <v>11771</v>
      </c>
      <c r="C11980" s="18">
        <v>390.94335094974792</v>
      </c>
      <c r="D11980" s="1"/>
      <c r="E11980" s="1">
        <v>3</v>
      </c>
      <c r="F11980" s="1">
        <v>1</v>
      </c>
      <c r="G11980" s="1">
        <v>0</v>
      </c>
      <c r="H11980" s="1">
        <v>2</v>
      </c>
      <c r="I11980" s="15">
        <v>0.33333333333333331</v>
      </c>
      <c r="J11980">
        <f t="shared" si="187"/>
        <v>40</v>
      </c>
    </row>
    <row r="11981" spans="1:10" x14ac:dyDescent="0.3">
      <c r="A11981" t="s">
        <v>11772</v>
      </c>
      <c r="C11981" s="18">
        <v>390.93736082580887</v>
      </c>
      <c r="D11981" s="1"/>
      <c r="E11981" s="1">
        <v>5</v>
      </c>
      <c r="F11981" s="1">
        <v>2</v>
      </c>
      <c r="G11981" s="1">
        <v>0</v>
      </c>
      <c r="H11981" s="1">
        <v>3</v>
      </c>
      <c r="I11981" s="15">
        <v>0.4</v>
      </c>
      <c r="J11981">
        <f t="shared" si="187"/>
        <v>40</v>
      </c>
    </row>
    <row r="11982" spans="1:10" x14ac:dyDescent="0.3">
      <c r="A11982" t="s">
        <v>11773</v>
      </c>
      <c r="C11982" s="18">
        <v>390.93537556899651</v>
      </c>
      <c r="D11982" s="1"/>
      <c r="E11982" s="1">
        <v>1</v>
      </c>
      <c r="F11982" s="1">
        <v>0</v>
      </c>
      <c r="G11982" s="1">
        <v>0</v>
      </c>
      <c r="H11982" s="1">
        <v>1</v>
      </c>
      <c r="I11982" s="15">
        <v>0</v>
      </c>
      <c r="J11982">
        <f t="shared" si="187"/>
        <v>40</v>
      </c>
    </row>
    <row r="11983" spans="1:10" x14ac:dyDescent="0.3">
      <c r="A11983" t="s">
        <v>11774</v>
      </c>
      <c r="C11983" s="18">
        <v>390.93461418993832</v>
      </c>
      <c r="D11983" s="1"/>
      <c r="E11983" s="1">
        <v>3</v>
      </c>
      <c r="F11983" s="1">
        <v>1</v>
      </c>
      <c r="G11983" s="1">
        <v>0</v>
      </c>
      <c r="H11983" s="1">
        <v>2</v>
      </c>
      <c r="I11983" s="15">
        <v>0.33333333333333331</v>
      </c>
      <c r="J11983">
        <f t="shared" si="187"/>
        <v>40</v>
      </c>
    </row>
    <row r="11984" spans="1:10" x14ac:dyDescent="0.3">
      <c r="A11984" t="s">
        <v>11775</v>
      </c>
      <c r="C11984" s="18">
        <v>390.93433156292673</v>
      </c>
      <c r="D11984" s="1"/>
      <c r="E11984" s="1">
        <v>1</v>
      </c>
      <c r="F11984" s="1">
        <v>0</v>
      </c>
      <c r="G11984" s="1">
        <v>0</v>
      </c>
      <c r="H11984" s="1">
        <v>1</v>
      </c>
      <c r="I11984" s="15">
        <v>0</v>
      </c>
      <c r="J11984">
        <f t="shared" si="187"/>
        <v>40</v>
      </c>
    </row>
    <row r="11985" spans="1:10" x14ac:dyDescent="0.3">
      <c r="A11985" t="s">
        <v>11776</v>
      </c>
      <c r="C11985" s="18">
        <v>390.93384890220608</v>
      </c>
      <c r="D11985" s="1"/>
      <c r="E11985" s="1">
        <v>3</v>
      </c>
      <c r="F11985" s="1">
        <v>1</v>
      </c>
      <c r="G11985" s="1">
        <v>0</v>
      </c>
      <c r="H11985" s="1">
        <v>2</v>
      </c>
      <c r="I11985" s="15">
        <v>0.33333333333333331</v>
      </c>
      <c r="J11985">
        <f t="shared" si="187"/>
        <v>40</v>
      </c>
    </row>
    <row r="11986" spans="1:10" x14ac:dyDescent="0.3">
      <c r="A11986" t="s">
        <v>11777</v>
      </c>
      <c r="C11986" s="18">
        <v>390.93296177899219</v>
      </c>
      <c r="D11986" s="1"/>
      <c r="E11986" s="1">
        <v>3</v>
      </c>
      <c r="F11986" s="1">
        <v>1</v>
      </c>
      <c r="G11986" s="1">
        <v>0</v>
      </c>
      <c r="H11986" s="1">
        <v>2</v>
      </c>
      <c r="I11986" s="15">
        <v>0.33333333333333331</v>
      </c>
      <c r="J11986">
        <f t="shared" si="187"/>
        <v>40</v>
      </c>
    </row>
    <row r="11987" spans="1:10" x14ac:dyDescent="0.3">
      <c r="A11987" t="s">
        <v>11778</v>
      </c>
      <c r="C11987" s="18">
        <v>390.93169488442334</v>
      </c>
      <c r="D11987" s="1"/>
      <c r="E11987" s="1">
        <v>3</v>
      </c>
      <c r="F11987" s="1">
        <v>1</v>
      </c>
      <c r="G11987" s="1">
        <v>0</v>
      </c>
      <c r="H11987" s="1">
        <v>2</v>
      </c>
      <c r="I11987" s="15">
        <v>0.33333333333333331</v>
      </c>
      <c r="J11987">
        <f t="shared" si="187"/>
        <v>40</v>
      </c>
    </row>
    <row r="11988" spans="1:10" x14ac:dyDescent="0.3">
      <c r="A11988" t="s">
        <v>11157</v>
      </c>
      <c r="C11988" s="18">
        <v>390.9301215454808</v>
      </c>
      <c r="D11988" s="1"/>
      <c r="E11988" s="1">
        <v>12</v>
      </c>
      <c r="F11988" s="1">
        <v>3</v>
      </c>
      <c r="G11988" s="1">
        <v>0</v>
      </c>
      <c r="H11988" s="1">
        <v>9</v>
      </c>
      <c r="I11988" s="15">
        <v>0.25</v>
      </c>
      <c r="J11988">
        <f t="shared" si="187"/>
        <v>40</v>
      </c>
    </row>
    <row r="11989" spans="1:10" x14ac:dyDescent="0.3">
      <c r="A11989" t="s">
        <v>6819</v>
      </c>
      <c r="C11989" s="18">
        <v>390.91915685624787</v>
      </c>
      <c r="D11989" s="1"/>
      <c r="E11989" s="1">
        <v>20</v>
      </c>
      <c r="F11989" s="1">
        <v>6</v>
      </c>
      <c r="G11989" s="1">
        <v>0</v>
      </c>
      <c r="H11989" s="1">
        <v>14</v>
      </c>
      <c r="I11989" s="15">
        <v>0.3</v>
      </c>
      <c r="J11989">
        <f t="shared" si="187"/>
        <v>40</v>
      </c>
    </row>
    <row r="11990" spans="1:10" x14ac:dyDescent="0.3">
      <c r="A11990" t="s">
        <v>11783</v>
      </c>
      <c r="C11990" s="18">
        <v>390.91719435012442</v>
      </c>
      <c r="D11990" s="1"/>
      <c r="E11990" s="1">
        <v>3</v>
      </c>
      <c r="F11990" s="1">
        <v>1</v>
      </c>
      <c r="G11990" s="1">
        <v>0</v>
      </c>
      <c r="H11990" s="1">
        <v>2</v>
      </c>
      <c r="I11990" s="15">
        <v>0.33333333333333331</v>
      </c>
      <c r="J11990">
        <f t="shared" si="187"/>
        <v>40</v>
      </c>
    </row>
    <row r="11991" spans="1:10" x14ac:dyDescent="0.3">
      <c r="A11991" t="s">
        <v>11784</v>
      </c>
      <c r="C11991" s="18">
        <v>390.91714720258733</v>
      </c>
      <c r="D11991" s="1"/>
      <c r="E11991" s="1">
        <v>3</v>
      </c>
      <c r="F11991" s="1">
        <v>1</v>
      </c>
      <c r="G11991" s="1">
        <v>0</v>
      </c>
      <c r="H11991" s="1">
        <v>2</v>
      </c>
      <c r="I11991" s="15">
        <v>0.33333333333333331</v>
      </c>
      <c r="J11991">
        <f t="shared" si="187"/>
        <v>40</v>
      </c>
    </row>
    <row r="11992" spans="1:10" x14ac:dyDescent="0.3">
      <c r="A11992" t="s">
        <v>11785</v>
      </c>
      <c r="C11992" s="18">
        <v>390.9168870509161</v>
      </c>
      <c r="D11992" s="1"/>
      <c r="E11992" s="1">
        <v>5</v>
      </c>
      <c r="F11992" s="1">
        <v>2</v>
      </c>
      <c r="G11992" s="1">
        <v>0</v>
      </c>
      <c r="H11992" s="1">
        <v>3</v>
      </c>
      <c r="I11992" s="15">
        <v>0.4</v>
      </c>
      <c r="J11992">
        <f t="shared" si="187"/>
        <v>40</v>
      </c>
    </row>
    <row r="11993" spans="1:10" x14ac:dyDescent="0.3">
      <c r="A11993" t="s">
        <v>11787</v>
      </c>
      <c r="C11993" s="18">
        <v>390.91358943307074</v>
      </c>
      <c r="D11993" s="1"/>
      <c r="E11993" s="1">
        <v>5</v>
      </c>
      <c r="F11993" s="1">
        <v>2</v>
      </c>
      <c r="G11993" s="1">
        <v>0</v>
      </c>
      <c r="H11993" s="1">
        <v>3</v>
      </c>
      <c r="I11993" s="15">
        <v>0.4</v>
      </c>
      <c r="J11993">
        <f t="shared" si="187"/>
        <v>40</v>
      </c>
    </row>
    <row r="11994" spans="1:10" x14ac:dyDescent="0.3">
      <c r="A11994" t="s">
        <v>11788</v>
      </c>
      <c r="C11994" s="18">
        <v>390.91231862385229</v>
      </c>
      <c r="D11994" s="1"/>
      <c r="E11994" s="1">
        <v>3</v>
      </c>
      <c r="F11994" s="1">
        <v>1</v>
      </c>
      <c r="G11994" s="1">
        <v>0</v>
      </c>
      <c r="H11994" s="1">
        <v>2</v>
      </c>
      <c r="I11994" s="15">
        <v>0.33333333333333331</v>
      </c>
      <c r="J11994">
        <f t="shared" si="187"/>
        <v>40</v>
      </c>
    </row>
    <row r="11995" spans="1:10" x14ac:dyDescent="0.3">
      <c r="A11995" t="s">
        <v>11789</v>
      </c>
      <c r="C11995" s="18">
        <v>390.91204494567774</v>
      </c>
      <c r="D11995" s="1"/>
      <c r="E11995" s="1">
        <v>5</v>
      </c>
      <c r="F11995" s="1">
        <v>2</v>
      </c>
      <c r="G11995" s="1">
        <v>0</v>
      </c>
      <c r="H11995" s="1">
        <v>3</v>
      </c>
      <c r="I11995" s="15">
        <v>0.4</v>
      </c>
      <c r="J11995">
        <f t="shared" si="187"/>
        <v>40</v>
      </c>
    </row>
    <row r="11996" spans="1:10" x14ac:dyDescent="0.3">
      <c r="A11996" t="s">
        <v>11790</v>
      </c>
      <c r="C11996" s="18">
        <v>390.90865966681741</v>
      </c>
      <c r="D11996" s="1"/>
      <c r="E11996" s="1">
        <v>3</v>
      </c>
      <c r="F11996" s="1">
        <v>1</v>
      </c>
      <c r="G11996" s="1">
        <v>0</v>
      </c>
      <c r="H11996" s="1">
        <v>2</v>
      </c>
      <c r="I11996" s="15">
        <v>0.33333333333333331</v>
      </c>
      <c r="J11996">
        <f t="shared" si="187"/>
        <v>40</v>
      </c>
    </row>
    <row r="11997" spans="1:10" x14ac:dyDescent="0.3">
      <c r="A11997" t="s">
        <v>11791</v>
      </c>
      <c r="C11997" s="18">
        <v>390.90571380334831</v>
      </c>
      <c r="D11997" s="1"/>
      <c r="E11997" s="1">
        <v>3</v>
      </c>
      <c r="F11997" s="1">
        <v>1</v>
      </c>
      <c r="G11997" s="1">
        <v>0</v>
      </c>
      <c r="H11997" s="1">
        <v>2</v>
      </c>
      <c r="I11997" s="15">
        <v>0.33333333333333331</v>
      </c>
      <c r="J11997">
        <f t="shared" si="187"/>
        <v>40</v>
      </c>
    </row>
    <row r="11998" spans="1:10" x14ac:dyDescent="0.3">
      <c r="A11998" t="s">
        <v>11792</v>
      </c>
      <c r="C11998" s="18">
        <v>390.90322145154391</v>
      </c>
      <c r="D11998" s="1"/>
      <c r="E11998" s="1">
        <v>1</v>
      </c>
      <c r="F11998" s="1">
        <v>0</v>
      </c>
      <c r="G11998" s="1">
        <v>0</v>
      </c>
      <c r="H11998" s="1">
        <v>1</v>
      </c>
      <c r="I11998" s="15">
        <v>0</v>
      </c>
      <c r="J11998">
        <f t="shared" si="187"/>
        <v>40</v>
      </c>
    </row>
    <row r="11999" spans="1:10" x14ac:dyDescent="0.3">
      <c r="A11999" t="s">
        <v>11793</v>
      </c>
      <c r="C11999" s="18">
        <v>390.89913709137431</v>
      </c>
      <c r="D11999" s="1"/>
      <c r="E11999" s="1">
        <v>5</v>
      </c>
      <c r="F11999" s="1">
        <v>2</v>
      </c>
      <c r="G11999" s="1">
        <v>0</v>
      </c>
      <c r="H11999" s="1">
        <v>3</v>
      </c>
      <c r="I11999" s="15">
        <v>0.4</v>
      </c>
      <c r="J11999">
        <f t="shared" si="187"/>
        <v>40</v>
      </c>
    </row>
    <row r="12000" spans="1:10" x14ac:dyDescent="0.3">
      <c r="A12000" t="s">
        <v>11794</v>
      </c>
      <c r="C12000" s="18">
        <v>390.89846132318524</v>
      </c>
      <c r="D12000" s="1"/>
      <c r="E12000" s="1">
        <v>5</v>
      </c>
      <c r="F12000" s="1">
        <v>2</v>
      </c>
      <c r="G12000" s="1">
        <v>0</v>
      </c>
      <c r="H12000" s="1">
        <v>3</v>
      </c>
      <c r="I12000" s="15">
        <v>0.4</v>
      </c>
      <c r="J12000">
        <f t="shared" si="187"/>
        <v>40</v>
      </c>
    </row>
    <row r="12001" spans="1:10" x14ac:dyDescent="0.3">
      <c r="A12001" t="s">
        <v>11795</v>
      </c>
      <c r="C12001" s="18">
        <v>390.89661916286627</v>
      </c>
      <c r="D12001" s="1"/>
      <c r="E12001" s="1">
        <v>3</v>
      </c>
      <c r="F12001" s="1">
        <v>1</v>
      </c>
      <c r="G12001" s="1">
        <v>0</v>
      </c>
      <c r="H12001" s="1">
        <v>2</v>
      </c>
      <c r="I12001" s="15">
        <v>0.33333333333333331</v>
      </c>
      <c r="J12001">
        <f t="shared" si="187"/>
        <v>40</v>
      </c>
    </row>
    <row r="12002" spans="1:10" x14ac:dyDescent="0.3">
      <c r="A12002" t="s">
        <v>11796</v>
      </c>
      <c r="C12002" s="18">
        <v>390.89653282805011</v>
      </c>
      <c r="D12002" s="1"/>
      <c r="E12002" s="1">
        <v>3</v>
      </c>
      <c r="F12002" s="1">
        <v>1</v>
      </c>
      <c r="G12002" s="1">
        <v>0</v>
      </c>
      <c r="H12002" s="1">
        <v>2</v>
      </c>
      <c r="I12002" s="15">
        <v>0.33333333333333331</v>
      </c>
      <c r="J12002">
        <f t="shared" si="187"/>
        <v>40</v>
      </c>
    </row>
    <row r="12003" spans="1:10" x14ac:dyDescent="0.3">
      <c r="A12003" t="s">
        <v>11797</v>
      </c>
      <c r="C12003" s="18">
        <v>390.89625041067416</v>
      </c>
      <c r="D12003" s="1"/>
      <c r="E12003" s="1">
        <v>11</v>
      </c>
      <c r="F12003" s="1">
        <v>5</v>
      </c>
      <c r="G12003" s="1">
        <v>1</v>
      </c>
      <c r="H12003" s="1">
        <v>5</v>
      </c>
      <c r="I12003" s="15">
        <v>0.5</v>
      </c>
      <c r="J12003">
        <f t="shared" si="187"/>
        <v>40</v>
      </c>
    </row>
    <row r="12004" spans="1:10" x14ac:dyDescent="0.3">
      <c r="A12004" t="s">
        <v>11798</v>
      </c>
      <c r="C12004" s="18">
        <v>390.89615093158864</v>
      </c>
      <c r="D12004" s="1"/>
      <c r="E12004" s="1">
        <v>3</v>
      </c>
      <c r="F12004" s="1">
        <v>1</v>
      </c>
      <c r="G12004" s="1">
        <v>0</v>
      </c>
      <c r="H12004" s="1">
        <v>2</v>
      </c>
      <c r="I12004" s="15">
        <v>0.33333333333333331</v>
      </c>
      <c r="J12004">
        <f t="shared" si="187"/>
        <v>40</v>
      </c>
    </row>
    <row r="12005" spans="1:10" x14ac:dyDescent="0.3">
      <c r="A12005" t="s">
        <v>11799</v>
      </c>
      <c r="C12005" s="18">
        <v>390.89610233796031</v>
      </c>
      <c r="D12005" s="1"/>
      <c r="E12005" s="1">
        <v>3</v>
      </c>
      <c r="F12005" s="1">
        <v>1</v>
      </c>
      <c r="G12005" s="1">
        <v>0</v>
      </c>
      <c r="H12005" s="1">
        <v>2</v>
      </c>
      <c r="I12005" s="15">
        <v>0.33333333333333331</v>
      </c>
      <c r="J12005">
        <f t="shared" si="187"/>
        <v>40</v>
      </c>
    </row>
    <row r="12006" spans="1:10" x14ac:dyDescent="0.3">
      <c r="A12006" t="s">
        <v>11801</v>
      </c>
      <c r="C12006" s="18">
        <v>390.89405426876408</v>
      </c>
      <c r="D12006" s="1"/>
      <c r="E12006" s="1">
        <v>3</v>
      </c>
      <c r="F12006" s="1">
        <v>1</v>
      </c>
      <c r="G12006" s="1">
        <v>0</v>
      </c>
      <c r="H12006" s="1">
        <v>2</v>
      </c>
      <c r="I12006" s="15">
        <v>0.33333333333333331</v>
      </c>
      <c r="J12006">
        <f t="shared" si="187"/>
        <v>40</v>
      </c>
    </row>
    <row r="12007" spans="1:10" x14ac:dyDescent="0.3">
      <c r="A12007" t="s">
        <v>11802</v>
      </c>
      <c r="C12007" s="18">
        <v>390.89366652394409</v>
      </c>
      <c r="D12007" s="1"/>
      <c r="E12007" s="1">
        <v>3</v>
      </c>
      <c r="F12007" s="1">
        <v>1</v>
      </c>
      <c r="G12007" s="1">
        <v>0</v>
      </c>
      <c r="H12007" s="1">
        <v>2</v>
      </c>
      <c r="I12007" s="15">
        <v>0.33333333333333331</v>
      </c>
      <c r="J12007">
        <f t="shared" si="187"/>
        <v>40</v>
      </c>
    </row>
    <row r="12008" spans="1:10" x14ac:dyDescent="0.3">
      <c r="A12008" t="s">
        <v>11803</v>
      </c>
      <c r="C12008" s="18">
        <v>390.89287243892591</v>
      </c>
      <c r="D12008" s="1"/>
      <c r="E12008" s="1">
        <v>3</v>
      </c>
      <c r="F12008" s="1">
        <v>1</v>
      </c>
      <c r="G12008" s="1">
        <v>0</v>
      </c>
      <c r="H12008" s="1">
        <v>2</v>
      </c>
      <c r="I12008" s="15">
        <v>0.33333333333333331</v>
      </c>
      <c r="J12008">
        <f t="shared" si="187"/>
        <v>40</v>
      </c>
    </row>
    <row r="12009" spans="1:10" x14ac:dyDescent="0.3">
      <c r="A12009" t="s">
        <v>11804</v>
      </c>
      <c r="C12009" s="18">
        <v>390.88934027644166</v>
      </c>
      <c r="D12009" s="1"/>
      <c r="E12009" s="1">
        <v>3</v>
      </c>
      <c r="F12009" s="1">
        <v>1</v>
      </c>
      <c r="G12009" s="1">
        <v>0</v>
      </c>
      <c r="H12009" s="1">
        <v>2</v>
      </c>
      <c r="I12009" s="15">
        <v>0.33333333333333331</v>
      </c>
      <c r="J12009">
        <f t="shared" si="187"/>
        <v>40</v>
      </c>
    </row>
    <row r="12010" spans="1:10" x14ac:dyDescent="0.3">
      <c r="A12010" t="s">
        <v>12135</v>
      </c>
      <c r="C12010" s="18">
        <v>390.8884781572832</v>
      </c>
      <c r="D12010" s="1"/>
      <c r="E12010" s="1">
        <v>3</v>
      </c>
      <c r="F12010" s="1">
        <v>1</v>
      </c>
      <c r="G12010" s="1">
        <v>0</v>
      </c>
      <c r="H12010" s="1">
        <v>2</v>
      </c>
      <c r="I12010" s="15">
        <v>0.33333333333333331</v>
      </c>
      <c r="J12010">
        <f t="shared" si="187"/>
        <v>40</v>
      </c>
    </row>
    <row r="12011" spans="1:10" x14ac:dyDescent="0.3">
      <c r="A12011" t="s">
        <v>11806</v>
      </c>
      <c r="C12011" s="18">
        <v>390.88574338677603</v>
      </c>
      <c r="D12011" s="1"/>
      <c r="E12011" s="1">
        <v>3</v>
      </c>
      <c r="F12011" s="1">
        <v>1</v>
      </c>
      <c r="G12011" s="1">
        <v>0</v>
      </c>
      <c r="H12011" s="1">
        <v>2</v>
      </c>
      <c r="I12011" s="15">
        <v>0.33333333333333331</v>
      </c>
      <c r="J12011">
        <f t="shared" si="187"/>
        <v>40</v>
      </c>
    </row>
    <row r="12012" spans="1:10" x14ac:dyDescent="0.3">
      <c r="A12012" t="s">
        <v>11807</v>
      </c>
      <c r="C12012" s="18">
        <v>390.88372735635409</v>
      </c>
      <c r="D12012" s="1"/>
      <c r="E12012" s="1">
        <v>12</v>
      </c>
      <c r="F12012" s="1">
        <v>6</v>
      </c>
      <c r="G12012" s="1">
        <v>0</v>
      </c>
      <c r="H12012" s="1">
        <v>6</v>
      </c>
      <c r="I12012" s="15">
        <v>0.5</v>
      </c>
      <c r="J12012">
        <f t="shared" si="187"/>
        <v>40</v>
      </c>
    </row>
    <row r="12013" spans="1:10" x14ac:dyDescent="0.3">
      <c r="A12013" t="s">
        <v>11910</v>
      </c>
      <c r="C12013" s="18">
        <v>390.88308016719679</v>
      </c>
      <c r="D12013" s="1"/>
      <c r="E12013" s="1">
        <v>3</v>
      </c>
      <c r="F12013" s="1">
        <v>1</v>
      </c>
      <c r="G12013" s="1">
        <v>0</v>
      </c>
      <c r="H12013" s="1">
        <v>2</v>
      </c>
      <c r="I12013" s="15">
        <v>0.33333333333333331</v>
      </c>
      <c r="J12013">
        <f t="shared" si="187"/>
        <v>40</v>
      </c>
    </row>
    <row r="12014" spans="1:10" x14ac:dyDescent="0.3">
      <c r="A12014" t="s">
        <v>11808</v>
      </c>
      <c r="C12014" s="18">
        <v>390.87731783818992</v>
      </c>
      <c r="D12014" s="1"/>
      <c r="E12014" s="1">
        <v>3</v>
      </c>
      <c r="F12014" s="1">
        <v>1</v>
      </c>
      <c r="G12014" s="1">
        <v>0</v>
      </c>
      <c r="H12014" s="1">
        <v>2</v>
      </c>
      <c r="I12014" s="15">
        <v>0.33333333333333331</v>
      </c>
      <c r="J12014">
        <f t="shared" si="187"/>
        <v>40</v>
      </c>
    </row>
    <row r="12015" spans="1:10" x14ac:dyDescent="0.3">
      <c r="A12015" t="s">
        <v>11809</v>
      </c>
      <c r="C12015" s="18">
        <v>390.87713958856369</v>
      </c>
      <c r="D12015" s="1"/>
      <c r="E12015" s="1">
        <v>5</v>
      </c>
      <c r="F12015" s="1">
        <v>2</v>
      </c>
      <c r="G12015" s="1">
        <v>0</v>
      </c>
      <c r="H12015" s="1">
        <v>3</v>
      </c>
      <c r="I12015" s="15">
        <v>0.4</v>
      </c>
      <c r="J12015">
        <f t="shared" si="187"/>
        <v>40</v>
      </c>
    </row>
    <row r="12016" spans="1:10" x14ac:dyDescent="0.3">
      <c r="A12016" t="s">
        <v>11805</v>
      </c>
      <c r="C12016" s="18">
        <v>390.8750980916891</v>
      </c>
      <c r="D12016" s="1"/>
      <c r="E12016" s="1">
        <v>3</v>
      </c>
      <c r="F12016" s="1">
        <v>1</v>
      </c>
      <c r="G12016" s="1">
        <v>0</v>
      </c>
      <c r="H12016" s="1">
        <v>2</v>
      </c>
      <c r="I12016" s="15">
        <v>0.33333333333333331</v>
      </c>
      <c r="J12016">
        <f t="shared" si="187"/>
        <v>40</v>
      </c>
    </row>
    <row r="12017" spans="1:10" x14ac:dyDescent="0.3">
      <c r="A12017" t="s">
        <v>11811</v>
      </c>
      <c r="C12017" s="18">
        <v>390.87224039919505</v>
      </c>
      <c r="D12017" s="1"/>
      <c r="E12017" s="1">
        <v>3</v>
      </c>
      <c r="F12017" s="1">
        <v>1</v>
      </c>
      <c r="G12017" s="1">
        <v>0</v>
      </c>
      <c r="H12017" s="1">
        <v>2</v>
      </c>
      <c r="I12017" s="15">
        <v>0.33333333333333331</v>
      </c>
      <c r="J12017">
        <f t="shared" si="187"/>
        <v>40</v>
      </c>
    </row>
    <row r="12018" spans="1:10" x14ac:dyDescent="0.3">
      <c r="A12018" t="s">
        <v>11812</v>
      </c>
      <c r="C12018" s="18">
        <v>390.8710602658478</v>
      </c>
      <c r="D12018" s="1"/>
      <c r="E12018" s="1">
        <v>3</v>
      </c>
      <c r="F12018" s="1">
        <v>1</v>
      </c>
      <c r="G12018" s="1">
        <v>0</v>
      </c>
      <c r="H12018" s="1">
        <v>2</v>
      </c>
      <c r="I12018" s="15">
        <v>0.33333333333333331</v>
      </c>
      <c r="J12018">
        <f t="shared" si="187"/>
        <v>40</v>
      </c>
    </row>
    <row r="12019" spans="1:10" x14ac:dyDescent="0.3">
      <c r="A12019" t="s">
        <v>11813</v>
      </c>
      <c r="C12019" s="18">
        <v>390.870962196302</v>
      </c>
      <c r="D12019" s="1"/>
      <c r="E12019" s="1">
        <v>5</v>
      </c>
      <c r="F12019" s="1">
        <v>2</v>
      </c>
      <c r="G12019" s="1">
        <v>0</v>
      </c>
      <c r="H12019" s="1">
        <v>3</v>
      </c>
      <c r="I12019" s="15">
        <v>0.4</v>
      </c>
      <c r="J12019">
        <f t="shared" si="187"/>
        <v>40</v>
      </c>
    </row>
    <row r="12020" spans="1:10" x14ac:dyDescent="0.3">
      <c r="A12020" t="s">
        <v>11817</v>
      </c>
      <c r="C12020" s="18">
        <v>390.87031457414247</v>
      </c>
      <c r="D12020" s="1"/>
      <c r="E12020" s="1">
        <v>1</v>
      </c>
      <c r="F12020" s="1">
        <v>0</v>
      </c>
      <c r="G12020" s="1">
        <v>0</v>
      </c>
      <c r="H12020" s="1">
        <v>1</v>
      </c>
      <c r="I12020" s="15">
        <v>0</v>
      </c>
      <c r="J12020">
        <f t="shared" si="187"/>
        <v>40</v>
      </c>
    </row>
    <row r="12021" spans="1:10" x14ac:dyDescent="0.3">
      <c r="A12021" t="s">
        <v>11814</v>
      </c>
      <c r="C12021" s="18">
        <v>390.86844475845703</v>
      </c>
      <c r="D12021" s="1"/>
      <c r="E12021" s="1">
        <v>3</v>
      </c>
      <c r="F12021" s="1">
        <v>1</v>
      </c>
      <c r="G12021" s="1">
        <v>0</v>
      </c>
      <c r="H12021" s="1">
        <v>2</v>
      </c>
      <c r="I12021" s="15">
        <v>0.33333333333333331</v>
      </c>
      <c r="J12021">
        <f t="shared" si="187"/>
        <v>40</v>
      </c>
    </row>
    <row r="12022" spans="1:10" x14ac:dyDescent="0.3">
      <c r="A12022" t="s">
        <v>11815</v>
      </c>
      <c r="C12022" s="18">
        <v>390.86829191291832</v>
      </c>
      <c r="D12022" s="1"/>
      <c r="E12022" s="1">
        <v>5</v>
      </c>
      <c r="F12022" s="1">
        <v>2</v>
      </c>
      <c r="G12022" s="1">
        <v>0</v>
      </c>
      <c r="H12022" s="1">
        <v>3</v>
      </c>
      <c r="I12022" s="15">
        <v>0.4</v>
      </c>
      <c r="J12022">
        <f t="shared" si="187"/>
        <v>40</v>
      </c>
    </row>
    <row r="12023" spans="1:10" x14ac:dyDescent="0.3">
      <c r="A12023" t="s">
        <v>11816</v>
      </c>
      <c r="C12023" s="18">
        <v>390.86709308517419</v>
      </c>
      <c r="D12023" s="1"/>
      <c r="E12023" s="1">
        <v>5</v>
      </c>
      <c r="F12023" s="1">
        <v>2</v>
      </c>
      <c r="G12023" s="1">
        <v>0</v>
      </c>
      <c r="H12023" s="1">
        <v>3</v>
      </c>
      <c r="I12023" s="15">
        <v>0.4</v>
      </c>
      <c r="J12023">
        <f t="shared" si="187"/>
        <v>40</v>
      </c>
    </row>
    <row r="12024" spans="1:10" x14ac:dyDescent="0.3">
      <c r="A12024" t="s">
        <v>11818</v>
      </c>
      <c r="C12024" s="18">
        <v>390.8662082341844</v>
      </c>
      <c r="D12024" s="1"/>
      <c r="E12024" s="1">
        <v>3</v>
      </c>
      <c r="F12024" s="1">
        <v>1</v>
      </c>
      <c r="G12024" s="1">
        <v>0</v>
      </c>
      <c r="H12024" s="1">
        <v>2</v>
      </c>
      <c r="I12024" s="15">
        <v>0.33333333333333331</v>
      </c>
      <c r="J12024">
        <f t="shared" si="187"/>
        <v>40</v>
      </c>
    </row>
    <row r="12025" spans="1:10" x14ac:dyDescent="0.3">
      <c r="A12025" t="s">
        <v>11819</v>
      </c>
      <c r="C12025" s="18">
        <v>390.86350757109017</v>
      </c>
      <c r="D12025" s="1"/>
      <c r="E12025" s="1">
        <v>3</v>
      </c>
      <c r="F12025" s="1">
        <v>1</v>
      </c>
      <c r="G12025" s="1">
        <v>0</v>
      </c>
      <c r="H12025" s="1">
        <v>2</v>
      </c>
      <c r="I12025" s="15">
        <v>0.33333333333333331</v>
      </c>
      <c r="J12025">
        <f t="shared" si="187"/>
        <v>40</v>
      </c>
    </row>
    <row r="12026" spans="1:10" x14ac:dyDescent="0.3">
      <c r="A12026" t="s">
        <v>11820</v>
      </c>
      <c r="C12026" s="18">
        <v>390.86321380332907</v>
      </c>
      <c r="D12026" s="1"/>
      <c r="E12026" s="1">
        <v>2</v>
      </c>
      <c r="F12026" s="1">
        <v>1</v>
      </c>
      <c r="G12026" s="1">
        <v>0</v>
      </c>
      <c r="H12026" s="1">
        <v>1</v>
      </c>
      <c r="I12026" s="15">
        <v>0.5</v>
      </c>
      <c r="J12026">
        <f t="shared" si="187"/>
        <v>40</v>
      </c>
    </row>
    <row r="12027" spans="1:10" x14ac:dyDescent="0.3">
      <c r="A12027" t="s">
        <v>11821</v>
      </c>
      <c r="C12027" s="18">
        <v>390.86275496116531</v>
      </c>
      <c r="D12027" s="1"/>
      <c r="E12027" s="1">
        <v>3</v>
      </c>
      <c r="F12027" s="1">
        <v>1</v>
      </c>
      <c r="G12027" s="1">
        <v>0</v>
      </c>
      <c r="H12027" s="1">
        <v>2</v>
      </c>
      <c r="I12027" s="15">
        <v>0.33333333333333331</v>
      </c>
      <c r="J12027">
        <f t="shared" si="187"/>
        <v>40</v>
      </c>
    </row>
    <row r="12028" spans="1:10" x14ac:dyDescent="0.3">
      <c r="A12028" t="s">
        <v>11822</v>
      </c>
      <c r="C12028" s="18">
        <v>390.8626097279672</v>
      </c>
      <c r="D12028" s="1"/>
      <c r="E12028" s="1">
        <v>1</v>
      </c>
      <c r="F12028" s="1">
        <v>0</v>
      </c>
      <c r="G12028" s="1">
        <v>0</v>
      </c>
      <c r="H12028" s="1">
        <v>1</v>
      </c>
      <c r="I12028" s="15">
        <v>0</v>
      </c>
      <c r="J12028">
        <f t="shared" si="187"/>
        <v>40</v>
      </c>
    </row>
    <row r="12029" spans="1:10" x14ac:dyDescent="0.3">
      <c r="A12029" t="s">
        <v>11823</v>
      </c>
      <c r="C12029" s="18">
        <v>390.86231299932456</v>
      </c>
      <c r="D12029" s="1"/>
      <c r="E12029" s="1">
        <v>3</v>
      </c>
      <c r="F12029" s="1">
        <v>1</v>
      </c>
      <c r="G12029" s="1">
        <v>0</v>
      </c>
      <c r="H12029" s="1">
        <v>2</v>
      </c>
      <c r="I12029" s="15">
        <v>0.33333333333333331</v>
      </c>
      <c r="J12029">
        <f t="shared" si="187"/>
        <v>40</v>
      </c>
    </row>
    <row r="12030" spans="1:10" x14ac:dyDescent="0.3">
      <c r="A12030" t="s">
        <v>11824</v>
      </c>
      <c r="C12030" s="18">
        <v>390.86132984044423</v>
      </c>
      <c r="D12030" s="1"/>
      <c r="E12030" s="1">
        <v>11</v>
      </c>
      <c r="F12030" s="1">
        <v>6</v>
      </c>
      <c r="G12030" s="1">
        <v>0</v>
      </c>
      <c r="H12030" s="1">
        <v>5</v>
      </c>
      <c r="I12030" s="15">
        <v>0.54545454545454541</v>
      </c>
      <c r="J12030">
        <f t="shared" si="187"/>
        <v>40</v>
      </c>
    </row>
    <row r="12031" spans="1:10" x14ac:dyDescent="0.3">
      <c r="A12031" t="s">
        <v>11825</v>
      </c>
      <c r="C12031" s="18">
        <v>390.86132984044423</v>
      </c>
      <c r="D12031" s="1"/>
      <c r="E12031" s="1">
        <v>9</v>
      </c>
      <c r="F12031" s="1">
        <v>0</v>
      </c>
      <c r="G12031" s="1">
        <v>0</v>
      </c>
      <c r="H12031" s="1">
        <v>9</v>
      </c>
      <c r="I12031" s="15">
        <v>0</v>
      </c>
      <c r="J12031">
        <f t="shared" si="187"/>
        <v>40</v>
      </c>
    </row>
    <row r="12032" spans="1:10" x14ac:dyDescent="0.3">
      <c r="A12032" t="s">
        <v>11826</v>
      </c>
      <c r="C12032" s="18">
        <v>390.86085702118686</v>
      </c>
      <c r="D12032" s="1"/>
      <c r="E12032" s="1">
        <v>0</v>
      </c>
      <c r="F12032" s="1">
        <v>0</v>
      </c>
      <c r="G12032" s="1">
        <v>0</v>
      </c>
      <c r="H12032" s="1">
        <v>0</v>
      </c>
      <c r="I12032" s="15" t="e">
        <v>#DIV/0!</v>
      </c>
      <c r="J12032">
        <f t="shared" si="187"/>
        <v>40</v>
      </c>
    </row>
    <row r="12033" spans="1:10" x14ac:dyDescent="0.3">
      <c r="A12033" t="s">
        <v>11827</v>
      </c>
      <c r="C12033" s="18">
        <v>390.8595257737536</v>
      </c>
      <c r="D12033" s="1"/>
      <c r="E12033" s="1">
        <v>3</v>
      </c>
      <c r="F12033" s="1">
        <v>1</v>
      </c>
      <c r="G12033" s="1">
        <v>0</v>
      </c>
      <c r="H12033" s="1">
        <v>2</v>
      </c>
      <c r="I12033" s="15">
        <v>0.33333333333333331</v>
      </c>
      <c r="J12033">
        <f t="shared" si="187"/>
        <v>40</v>
      </c>
    </row>
    <row r="12034" spans="1:10" x14ac:dyDescent="0.3">
      <c r="A12034" t="s">
        <v>11828</v>
      </c>
      <c r="C12034" s="18">
        <v>390.85890391317974</v>
      </c>
      <c r="D12034" s="1"/>
      <c r="E12034" s="1">
        <v>3</v>
      </c>
      <c r="F12034" s="1">
        <v>1</v>
      </c>
      <c r="G12034" s="1">
        <v>0</v>
      </c>
      <c r="H12034" s="1">
        <v>2</v>
      </c>
      <c r="I12034" s="15">
        <v>0.33333333333333331</v>
      </c>
      <c r="J12034">
        <f t="shared" si="187"/>
        <v>40</v>
      </c>
    </row>
    <row r="12035" spans="1:10" x14ac:dyDescent="0.3">
      <c r="A12035" t="s">
        <v>11829</v>
      </c>
      <c r="C12035" s="18">
        <v>390.85828330883982</v>
      </c>
      <c r="D12035" s="1"/>
      <c r="E12035" s="1">
        <v>3</v>
      </c>
      <c r="F12035" s="1">
        <v>1</v>
      </c>
      <c r="G12035" s="1">
        <v>0</v>
      </c>
      <c r="H12035" s="1">
        <v>2</v>
      </c>
      <c r="I12035" s="15">
        <v>0.33333333333333331</v>
      </c>
      <c r="J12035">
        <f t="shared" si="187"/>
        <v>40</v>
      </c>
    </row>
    <row r="12036" spans="1:10" x14ac:dyDescent="0.3">
      <c r="A12036" t="s">
        <v>11830</v>
      </c>
      <c r="C12036" s="18">
        <v>390.85645301994634</v>
      </c>
      <c r="D12036" s="1"/>
      <c r="E12036" s="1">
        <v>5</v>
      </c>
      <c r="F12036" s="1">
        <v>2</v>
      </c>
      <c r="G12036" s="1">
        <v>0</v>
      </c>
      <c r="H12036" s="1">
        <v>3</v>
      </c>
      <c r="I12036" s="15">
        <v>0.4</v>
      </c>
      <c r="J12036">
        <f t="shared" ref="J12036:J12099" si="188">IF(E12036&lt;=30,40,20)</f>
        <v>40</v>
      </c>
    </row>
    <row r="12037" spans="1:10" x14ac:dyDescent="0.3">
      <c r="A12037" t="s">
        <v>11831</v>
      </c>
      <c r="C12037" s="18">
        <v>390.85503811581043</v>
      </c>
      <c r="D12037" s="1"/>
      <c r="E12037" s="1">
        <v>3</v>
      </c>
      <c r="F12037" s="1">
        <v>1</v>
      </c>
      <c r="G12037" s="1">
        <v>0</v>
      </c>
      <c r="H12037" s="1">
        <v>2</v>
      </c>
      <c r="I12037" s="15">
        <v>0.33333333333333331</v>
      </c>
      <c r="J12037">
        <f t="shared" si="188"/>
        <v>40</v>
      </c>
    </row>
    <row r="12038" spans="1:10" x14ac:dyDescent="0.3">
      <c r="A12038" t="s">
        <v>11832</v>
      </c>
      <c r="C12038" s="18">
        <v>390.85450002418986</v>
      </c>
      <c r="D12038" s="1"/>
      <c r="E12038" s="1">
        <v>3</v>
      </c>
      <c r="F12038" s="1">
        <v>1</v>
      </c>
      <c r="G12038" s="1">
        <v>0</v>
      </c>
      <c r="H12038" s="1">
        <v>2</v>
      </c>
      <c r="I12038" s="15">
        <v>0.33333333333333331</v>
      </c>
      <c r="J12038">
        <f t="shared" si="188"/>
        <v>40</v>
      </c>
    </row>
    <row r="12039" spans="1:10" x14ac:dyDescent="0.3">
      <c r="A12039" t="s">
        <v>11833</v>
      </c>
      <c r="C12039" s="18">
        <v>390.85450002418986</v>
      </c>
      <c r="D12039" s="1"/>
      <c r="E12039" s="1">
        <v>3</v>
      </c>
      <c r="F12039" s="1">
        <v>1</v>
      </c>
      <c r="G12039" s="1">
        <v>0</v>
      </c>
      <c r="H12039" s="1">
        <v>2</v>
      </c>
      <c r="I12039" s="15">
        <v>0.33333333333333331</v>
      </c>
      <c r="J12039">
        <f t="shared" si="188"/>
        <v>40</v>
      </c>
    </row>
    <row r="12040" spans="1:10" x14ac:dyDescent="0.3">
      <c r="A12040" t="s">
        <v>11835</v>
      </c>
      <c r="C12040" s="18">
        <v>390.85146198521119</v>
      </c>
      <c r="D12040" s="1"/>
      <c r="E12040" s="1">
        <v>4</v>
      </c>
      <c r="F12040" s="1">
        <v>2</v>
      </c>
      <c r="G12040" s="1">
        <v>0</v>
      </c>
      <c r="H12040" s="1">
        <v>2</v>
      </c>
      <c r="I12040" s="15">
        <v>0.5</v>
      </c>
      <c r="J12040">
        <f t="shared" si="188"/>
        <v>40</v>
      </c>
    </row>
    <row r="12041" spans="1:10" x14ac:dyDescent="0.3">
      <c r="A12041" t="s">
        <v>11836</v>
      </c>
      <c r="C12041" s="18">
        <v>390.84639481412432</v>
      </c>
      <c r="D12041" s="1"/>
      <c r="E12041" s="1">
        <v>5</v>
      </c>
      <c r="F12041" s="1">
        <v>2</v>
      </c>
      <c r="G12041" s="1">
        <v>0</v>
      </c>
      <c r="H12041" s="1">
        <v>3</v>
      </c>
      <c r="I12041" s="15">
        <v>0.4</v>
      </c>
      <c r="J12041">
        <f t="shared" si="188"/>
        <v>40</v>
      </c>
    </row>
    <row r="12042" spans="1:10" x14ac:dyDescent="0.3">
      <c r="A12042" t="s">
        <v>11837</v>
      </c>
      <c r="C12042" s="18">
        <v>390.84621773670676</v>
      </c>
      <c r="D12042" s="1"/>
      <c r="E12042" s="1">
        <v>3</v>
      </c>
      <c r="F12042" s="1">
        <v>1</v>
      </c>
      <c r="G12042" s="1">
        <v>0</v>
      </c>
      <c r="H12042" s="1">
        <v>2</v>
      </c>
      <c r="I12042" s="15">
        <v>0.33333333333333331</v>
      </c>
      <c r="J12042">
        <f t="shared" si="188"/>
        <v>40</v>
      </c>
    </row>
    <row r="12043" spans="1:10" x14ac:dyDescent="0.3">
      <c r="A12043" t="s">
        <v>11838</v>
      </c>
      <c r="C12043" s="18">
        <v>390.84621773670676</v>
      </c>
      <c r="D12043" s="1"/>
      <c r="E12043" s="1">
        <v>3</v>
      </c>
      <c r="F12043" s="1">
        <v>1</v>
      </c>
      <c r="G12043" s="1">
        <v>0</v>
      </c>
      <c r="H12043" s="1">
        <v>2</v>
      </c>
      <c r="I12043" s="15">
        <v>0.33333333333333331</v>
      </c>
      <c r="J12043">
        <f t="shared" si="188"/>
        <v>40</v>
      </c>
    </row>
    <row r="12044" spans="1:10" x14ac:dyDescent="0.3">
      <c r="A12044" t="s">
        <v>11839</v>
      </c>
      <c r="C12044" s="18">
        <v>390.84553271862075</v>
      </c>
      <c r="D12044" s="1"/>
      <c r="E12044" s="1">
        <v>3</v>
      </c>
      <c r="F12044" s="1">
        <v>1</v>
      </c>
      <c r="G12044" s="1">
        <v>0</v>
      </c>
      <c r="H12044" s="1">
        <v>2</v>
      </c>
      <c r="I12044" s="15">
        <v>0.33333333333333331</v>
      </c>
      <c r="J12044">
        <f t="shared" si="188"/>
        <v>40</v>
      </c>
    </row>
    <row r="12045" spans="1:10" x14ac:dyDescent="0.3">
      <c r="A12045" t="s">
        <v>11924</v>
      </c>
      <c r="C12045" s="18">
        <v>390.84514608052308</v>
      </c>
      <c r="D12045" s="1"/>
      <c r="E12045" s="1">
        <v>3</v>
      </c>
      <c r="F12045" s="1">
        <v>1</v>
      </c>
      <c r="G12045" s="1">
        <v>0</v>
      </c>
      <c r="H12045" s="1">
        <v>2</v>
      </c>
      <c r="I12045" s="15">
        <v>0.33333333333333331</v>
      </c>
      <c r="J12045">
        <f t="shared" si="188"/>
        <v>40</v>
      </c>
    </row>
    <row r="12046" spans="1:10" x14ac:dyDescent="0.3">
      <c r="A12046" t="s">
        <v>11834</v>
      </c>
      <c r="C12046" s="18">
        <v>390.84417798631006</v>
      </c>
      <c r="D12046" s="1"/>
      <c r="E12046" s="1">
        <v>3</v>
      </c>
      <c r="F12046" s="1">
        <v>1</v>
      </c>
      <c r="G12046" s="1">
        <v>0</v>
      </c>
      <c r="H12046" s="1">
        <v>2</v>
      </c>
      <c r="I12046" s="15">
        <v>0.33333333333333331</v>
      </c>
      <c r="J12046">
        <f t="shared" si="188"/>
        <v>40</v>
      </c>
    </row>
    <row r="12047" spans="1:10" x14ac:dyDescent="0.3">
      <c r="A12047" t="s">
        <v>11840</v>
      </c>
      <c r="C12047" s="18">
        <v>390.84359893955957</v>
      </c>
      <c r="D12047" s="1"/>
      <c r="E12047" s="1">
        <v>3</v>
      </c>
      <c r="F12047" s="1">
        <v>1</v>
      </c>
      <c r="G12047" s="1">
        <v>0</v>
      </c>
      <c r="H12047" s="1">
        <v>2</v>
      </c>
      <c r="I12047" s="15">
        <v>0.33333333333333331</v>
      </c>
      <c r="J12047">
        <f t="shared" si="188"/>
        <v>40</v>
      </c>
    </row>
    <row r="12048" spans="1:10" x14ac:dyDescent="0.3">
      <c r="A12048" t="s">
        <v>11841</v>
      </c>
      <c r="C12048" s="18">
        <v>390.84227665164406</v>
      </c>
      <c r="D12048" s="1"/>
      <c r="E12048" s="1">
        <v>5</v>
      </c>
      <c r="F12048" s="1">
        <v>2</v>
      </c>
      <c r="G12048" s="1">
        <v>0</v>
      </c>
      <c r="H12048" s="1">
        <v>3</v>
      </c>
      <c r="I12048" s="15">
        <v>0.4</v>
      </c>
      <c r="J12048">
        <f t="shared" si="188"/>
        <v>40</v>
      </c>
    </row>
    <row r="12049" spans="1:10" x14ac:dyDescent="0.3">
      <c r="A12049" s="21" t="s">
        <v>11929</v>
      </c>
      <c r="C12049" s="18">
        <v>390.84216530057989</v>
      </c>
      <c r="D12049" s="1"/>
      <c r="E12049" s="1">
        <v>3</v>
      </c>
      <c r="F12049" s="1">
        <v>1</v>
      </c>
      <c r="G12049" s="1">
        <v>0</v>
      </c>
      <c r="H12049" s="1">
        <v>2</v>
      </c>
      <c r="I12049" s="15">
        <v>0.33333333333333331</v>
      </c>
      <c r="J12049">
        <f t="shared" si="188"/>
        <v>40</v>
      </c>
    </row>
    <row r="12050" spans="1:10" x14ac:dyDescent="0.3">
      <c r="A12050" t="s">
        <v>11881</v>
      </c>
      <c r="C12050" s="18">
        <v>390.8401602543363</v>
      </c>
      <c r="D12050" s="1"/>
      <c r="E12050" s="1">
        <v>9</v>
      </c>
      <c r="F12050" s="1">
        <v>4</v>
      </c>
      <c r="G12050" s="1">
        <v>0</v>
      </c>
      <c r="H12050" s="1">
        <v>5</v>
      </c>
      <c r="I12050" s="15">
        <v>0.44444444444444442</v>
      </c>
      <c r="J12050">
        <f t="shared" si="188"/>
        <v>40</v>
      </c>
    </row>
    <row r="12051" spans="1:10" x14ac:dyDescent="0.3">
      <c r="A12051" t="s">
        <v>11842</v>
      </c>
      <c r="C12051" s="18">
        <v>390.83939046131661</v>
      </c>
      <c r="D12051" s="1"/>
      <c r="E12051" s="1">
        <v>5</v>
      </c>
      <c r="F12051" s="1">
        <v>2</v>
      </c>
      <c r="G12051" s="1">
        <v>0</v>
      </c>
      <c r="H12051" s="1">
        <v>3</v>
      </c>
      <c r="I12051" s="15">
        <v>0.4</v>
      </c>
      <c r="J12051">
        <f t="shared" si="188"/>
        <v>40</v>
      </c>
    </row>
    <row r="12052" spans="1:10" x14ac:dyDescent="0.3">
      <c r="A12052" t="s">
        <v>11843</v>
      </c>
      <c r="C12052" s="18">
        <v>390.83915720522486</v>
      </c>
      <c r="D12052" s="1"/>
      <c r="E12052" s="1">
        <v>3</v>
      </c>
      <c r="F12052" s="1">
        <v>1</v>
      </c>
      <c r="G12052" s="1">
        <v>0</v>
      </c>
      <c r="H12052" s="1">
        <v>2</v>
      </c>
      <c r="I12052" s="15">
        <v>0.33333333333333331</v>
      </c>
      <c r="J12052">
        <f t="shared" si="188"/>
        <v>40</v>
      </c>
    </row>
    <row r="12053" spans="1:10" x14ac:dyDescent="0.3">
      <c r="A12053" t="s">
        <v>11844</v>
      </c>
      <c r="C12053" s="18">
        <v>390.8384248773271</v>
      </c>
      <c r="D12053" s="1"/>
      <c r="E12053" s="1">
        <v>3</v>
      </c>
      <c r="F12053" s="1">
        <v>1</v>
      </c>
      <c r="G12053" s="1">
        <v>0</v>
      </c>
      <c r="H12053" s="1">
        <v>2</v>
      </c>
      <c r="I12053" s="15">
        <v>0.33333333333333331</v>
      </c>
      <c r="J12053">
        <f t="shared" si="188"/>
        <v>40</v>
      </c>
    </row>
    <row r="12054" spans="1:10" x14ac:dyDescent="0.3">
      <c r="A12054" t="s">
        <v>11845</v>
      </c>
      <c r="C12054" s="18">
        <v>390.83766300619533</v>
      </c>
      <c r="D12054" s="1"/>
      <c r="E12054" s="1">
        <v>3</v>
      </c>
      <c r="F12054" s="1">
        <v>1</v>
      </c>
      <c r="G12054" s="1">
        <v>0</v>
      </c>
      <c r="H12054" s="1">
        <v>2</v>
      </c>
      <c r="I12054" s="15">
        <v>0.33333333333333331</v>
      </c>
      <c r="J12054">
        <f t="shared" si="188"/>
        <v>40</v>
      </c>
    </row>
    <row r="12055" spans="1:10" x14ac:dyDescent="0.3">
      <c r="A12055" t="s">
        <v>11846</v>
      </c>
      <c r="C12055" s="18">
        <v>390.83704197475157</v>
      </c>
      <c r="D12055" s="1"/>
      <c r="E12055" s="1">
        <v>3</v>
      </c>
      <c r="F12055" s="1">
        <v>1</v>
      </c>
      <c r="G12055" s="1">
        <v>0</v>
      </c>
      <c r="H12055" s="1">
        <v>2</v>
      </c>
      <c r="I12055" s="15">
        <v>0.33333333333333331</v>
      </c>
      <c r="J12055">
        <f t="shared" si="188"/>
        <v>40</v>
      </c>
    </row>
    <row r="12056" spans="1:10" x14ac:dyDescent="0.3">
      <c r="A12056" t="s">
        <v>11847</v>
      </c>
      <c r="C12056" s="18">
        <v>390.83686141135411</v>
      </c>
      <c r="D12056" s="1"/>
      <c r="E12056" s="1">
        <v>3</v>
      </c>
      <c r="F12056" s="1">
        <v>1</v>
      </c>
      <c r="G12056" s="1">
        <v>0</v>
      </c>
      <c r="H12056" s="1">
        <v>2</v>
      </c>
      <c r="I12056" s="15">
        <v>0.33333333333333331</v>
      </c>
      <c r="J12056">
        <f t="shared" si="188"/>
        <v>40</v>
      </c>
    </row>
    <row r="12057" spans="1:10" x14ac:dyDescent="0.3">
      <c r="A12057" t="s">
        <v>11848</v>
      </c>
      <c r="C12057" s="18">
        <v>390.83681702606589</v>
      </c>
      <c r="D12057" s="1"/>
      <c r="E12057" s="1">
        <v>3</v>
      </c>
      <c r="F12057" s="1">
        <v>1</v>
      </c>
      <c r="G12057" s="1">
        <v>0</v>
      </c>
      <c r="H12057" s="1">
        <v>2</v>
      </c>
      <c r="I12057" s="15">
        <v>0.33333333333333331</v>
      </c>
      <c r="J12057">
        <f t="shared" si="188"/>
        <v>40</v>
      </c>
    </row>
    <row r="12058" spans="1:10" x14ac:dyDescent="0.3">
      <c r="A12058" t="s">
        <v>11849</v>
      </c>
      <c r="C12058" s="18">
        <v>390.83525760136399</v>
      </c>
      <c r="D12058" s="1"/>
      <c r="E12058" s="1">
        <v>3</v>
      </c>
      <c r="F12058" s="1">
        <v>1</v>
      </c>
      <c r="G12058" s="1">
        <v>0</v>
      </c>
      <c r="H12058" s="1">
        <v>2</v>
      </c>
      <c r="I12058" s="15">
        <v>0.33333333333333331</v>
      </c>
      <c r="J12058">
        <f t="shared" si="188"/>
        <v>40</v>
      </c>
    </row>
    <row r="12059" spans="1:10" x14ac:dyDescent="0.3">
      <c r="A12059" t="s">
        <v>11850</v>
      </c>
      <c r="C12059" s="18">
        <v>390.8347892628978</v>
      </c>
      <c r="D12059" s="1"/>
      <c r="E12059" s="1">
        <v>3</v>
      </c>
      <c r="F12059" s="1">
        <v>1</v>
      </c>
      <c r="G12059" s="1">
        <v>0</v>
      </c>
      <c r="H12059" s="1">
        <v>2</v>
      </c>
      <c r="I12059" s="15">
        <v>0.33333333333333331</v>
      </c>
      <c r="J12059">
        <f t="shared" si="188"/>
        <v>40</v>
      </c>
    </row>
    <row r="12060" spans="1:10" x14ac:dyDescent="0.3">
      <c r="A12060" t="s">
        <v>11851</v>
      </c>
      <c r="C12060" s="18">
        <v>390.83358739006491</v>
      </c>
      <c r="D12060" s="1"/>
      <c r="E12060" s="1">
        <v>3</v>
      </c>
      <c r="F12060" s="1">
        <v>1</v>
      </c>
      <c r="G12060" s="1">
        <v>0</v>
      </c>
      <c r="H12060" s="1">
        <v>2</v>
      </c>
      <c r="I12060" s="15">
        <v>0.33333333333333331</v>
      </c>
      <c r="J12060">
        <f t="shared" si="188"/>
        <v>40</v>
      </c>
    </row>
    <row r="12061" spans="1:10" x14ac:dyDescent="0.3">
      <c r="A12061" t="s">
        <v>11853</v>
      </c>
      <c r="C12061" s="18">
        <v>390.83144206116572</v>
      </c>
      <c r="D12061" s="1"/>
      <c r="E12061" s="1">
        <v>3</v>
      </c>
      <c r="F12061" s="1">
        <v>1</v>
      </c>
      <c r="G12061" s="1">
        <v>0</v>
      </c>
      <c r="H12061" s="1">
        <v>2</v>
      </c>
      <c r="I12061" s="15">
        <v>0.33333333333333331</v>
      </c>
      <c r="J12061">
        <f t="shared" si="188"/>
        <v>40</v>
      </c>
    </row>
    <row r="12062" spans="1:10" x14ac:dyDescent="0.3">
      <c r="A12062" t="s">
        <v>11855</v>
      </c>
      <c r="C12062" s="18">
        <v>390.83012612624049</v>
      </c>
      <c r="D12062" s="1"/>
      <c r="E12062" s="1">
        <v>3</v>
      </c>
      <c r="F12062" s="1">
        <v>1</v>
      </c>
      <c r="G12062" s="1">
        <v>0</v>
      </c>
      <c r="H12062" s="1">
        <v>2</v>
      </c>
      <c r="I12062" s="15">
        <v>0.33333333333333331</v>
      </c>
      <c r="J12062">
        <f t="shared" si="188"/>
        <v>40</v>
      </c>
    </row>
    <row r="12063" spans="1:10" x14ac:dyDescent="0.3">
      <c r="A12063" t="s">
        <v>12591</v>
      </c>
      <c r="C12063" s="18">
        <v>390.82987379901812</v>
      </c>
      <c r="D12063" s="1"/>
      <c r="E12063" s="1">
        <v>14</v>
      </c>
      <c r="F12063" s="1">
        <v>7</v>
      </c>
      <c r="G12063" s="1">
        <v>0</v>
      </c>
      <c r="H12063" s="1">
        <v>7</v>
      </c>
      <c r="I12063" s="15">
        <v>0.5</v>
      </c>
      <c r="J12063">
        <f t="shared" si="188"/>
        <v>40</v>
      </c>
    </row>
    <row r="12064" spans="1:10" x14ac:dyDescent="0.3">
      <c r="A12064" t="s">
        <v>11856</v>
      </c>
      <c r="C12064" s="18">
        <v>390.82895294370985</v>
      </c>
      <c r="D12064" s="1"/>
      <c r="E12064" s="1">
        <v>3</v>
      </c>
      <c r="F12064" s="1">
        <v>1</v>
      </c>
      <c r="G12064" s="1">
        <v>0</v>
      </c>
      <c r="H12064" s="1">
        <v>2</v>
      </c>
      <c r="I12064" s="15">
        <v>0.33333333333333331</v>
      </c>
      <c r="J12064">
        <f t="shared" si="188"/>
        <v>40</v>
      </c>
    </row>
    <row r="12065" spans="1:10" x14ac:dyDescent="0.3">
      <c r="A12065" t="s">
        <v>11857</v>
      </c>
      <c r="C12065" s="18">
        <v>390.82892383543242</v>
      </c>
      <c r="D12065" s="1"/>
      <c r="E12065" s="1">
        <v>7</v>
      </c>
      <c r="F12065" s="1">
        <v>4</v>
      </c>
      <c r="G12065" s="1">
        <v>1</v>
      </c>
      <c r="H12065" s="1">
        <v>2</v>
      </c>
      <c r="I12065" s="15">
        <v>0.6428571428571429</v>
      </c>
      <c r="J12065">
        <f t="shared" si="188"/>
        <v>40</v>
      </c>
    </row>
    <row r="12066" spans="1:10" x14ac:dyDescent="0.3">
      <c r="A12066" t="s">
        <v>11858</v>
      </c>
      <c r="C12066" s="18">
        <v>390.82880621883686</v>
      </c>
      <c r="D12066" s="1"/>
      <c r="E12066" s="1">
        <v>3</v>
      </c>
      <c r="F12066" s="1">
        <v>1</v>
      </c>
      <c r="G12066" s="1">
        <v>0</v>
      </c>
      <c r="H12066" s="1">
        <v>2</v>
      </c>
      <c r="I12066" s="15">
        <v>0.33333333333333331</v>
      </c>
      <c r="J12066">
        <f t="shared" si="188"/>
        <v>40</v>
      </c>
    </row>
    <row r="12067" spans="1:10" x14ac:dyDescent="0.3">
      <c r="A12067" t="s">
        <v>11859</v>
      </c>
      <c r="C12067" s="18">
        <v>390.82805050353988</v>
      </c>
      <c r="D12067" s="1"/>
      <c r="E12067" s="1">
        <v>3</v>
      </c>
      <c r="F12067" s="1">
        <v>1</v>
      </c>
      <c r="G12067" s="1">
        <v>0</v>
      </c>
      <c r="H12067" s="1">
        <v>2</v>
      </c>
      <c r="I12067" s="15">
        <v>0.33333333333333331</v>
      </c>
      <c r="J12067">
        <f t="shared" si="188"/>
        <v>40</v>
      </c>
    </row>
    <row r="12068" spans="1:10" x14ac:dyDescent="0.3">
      <c r="A12068" t="s">
        <v>11860</v>
      </c>
      <c r="C12068" s="18">
        <v>390.82769916632787</v>
      </c>
      <c r="D12068" s="1"/>
      <c r="E12068" s="1">
        <v>3</v>
      </c>
      <c r="F12068" s="1">
        <v>1</v>
      </c>
      <c r="G12068" s="1">
        <v>0</v>
      </c>
      <c r="H12068" s="1">
        <v>2</v>
      </c>
      <c r="I12068" s="15">
        <v>0.33333333333333331</v>
      </c>
      <c r="J12068">
        <f t="shared" si="188"/>
        <v>40</v>
      </c>
    </row>
    <row r="12069" spans="1:10" x14ac:dyDescent="0.3">
      <c r="A12069" t="s">
        <v>11861</v>
      </c>
      <c r="C12069" s="18">
        <v>390.82757920311309</v>
      </c>
      <c r="D12069" s="1"/>
      <c r="E12069" s="1">
        <v>3</v>
      </c>
      <c r="F12069" s="1">
        <v>1</v>
      </c>
      <c r="G12069" s="1">
        <v>0</v>
      </c>
      <c r="H12069" s="1">
        <v>2</v>
      </c>
      <c r="I12069" s="15">
        <v>0.33333333333333331</v>
      </c>
      <c r="J12069">
        <f t="shared" si="188"/>
        <v>40</v>
      </c>
    </row>
    <row r="12070" spans="1:10" x14ac:dyDescent="0.3">
      <c r="A12070" t="s">
        <v>11862</v>
      </c>
      <c r="C12070" s="18">
        <v>390.82741665173819</v>
      </c>
      <c r="D12070" s="1"/>
      <c r="E12070" s="1">
        <v>1</v>
      </c>
      <c r="F12070" s="1">
        <v>0</v>
      </c>
      <c r="G12070" s="1">
        <v>0</v>
      </c>
      <c r="H12070" s="1">
        <v>1</v>
      </c>
      <c r="I12070" s="15">
        <v>0</v>
      </c>
      <c r="J12070">
        <f t="shared" si="188"/>
        <v>40</v>
      </c>
    </row>
    <row r="12071" spans="1:10" x14ac:dyDescent="0.3">
      <c r="A12071" s="21" t="s">
        <v>11863</v>
      </c>
      <c r="C12071" s="18">
        <v>390.82667280074077</v>
      </c>
      <c r="D12071" s="1"/>
      <c r="E12071" s="1">
        <v>3</v>
      </c>
      <c r="F12071" s="1">
        <v>1</v>
      </c>
      <c r="G12071" s="1">
        <v>0</v>
      </c>
      <c r="H12071" s="1">
        <v>2</v>
      </c>
      <c r="I12071" s="15">
        <v>0.33333333333333331</v>
      </c>
      <c r="J12071">
        <f t="shared" si="188"/>
        <v>40</v>
      </c>
    </row>
    <row r="12072" spans="1:10" x14ac:dyDescent="0.3">
      <c r="A12072" t="s">
        <v>11864</v>
      </c>
      <c r="C12072" s="18">
        <v>390.82537431241104</v>
      </c>
      <c r="D12072" s="1"/>
      <c r="E12072" s="1">
        <v>5</v>
      </c>
      <c r="F12072" s="1">
        <v>2</v>
      </c>
      <c r="G12072" s="1">
        <v>0</v>
      </c>
      <c r="H12072" s="1">
        <v>3</v>
      </c>
      <c r="I12072" s="15">
        <v>0.4</v>
      </c>
      <c r="J12072">
        <f t="shared" si="188"/>
        <v>40</v>
      </c>
    </row>
    <row r="12073" spans="1:10" x14ac:dyDescent="0.3">
      <c r="A12073" t="s">
        <v>11865</v>
      </c>
      <c r="C12073" s="18">
        <v>390.8208920328974</v>
      </c>
      <c r="D12073" s="1"/>
      <c r="E12073" s="1">
        <v>9</v>
      </c>
      <c r="F12073" s="1">
        <v>4</v>
      </c>
      <c r="G12073" s="1">
        <v>0</v>
      </c>
      <c r="H12073" s="1">
        <v>5</v>
      </c>
      <c r="I12073" s="15">
        <v>0.44444444444444442</v>
      </c>
      <c r="J12073">
        <f t="shared" si="188"/>
        <v>40</v>
      </c>
    </row>
    <row r="12074" spans="1:10" x14ac:dyDescent="0.3">
      <c r="A12074" t="s">
        <v>11866</v>
      </c>
      <c r="C12074" s="18">
        <v>390.82074452694832</v>
      </c>
      <c r="D12074" s="1"/>
      <c r="E12074" s="1">
        <v>3</v>
      </c>
      <c r="F12074" s="1">
        <v>1</v>
      </c>
      <c r="G12074" s="1">
        <v>0</v>
      </c>
      <c r="H12074" s="1">
        <v>2</v>
      </c>
      <c r="I12074" s="15">
        <v>0.33333333333333331</v>
      </c>
      <c r="J12074">
        <f t="shared" si="188"/>
        <v>40</v>
      </c>
    </row>
    <row r="12075" spans="1:10" x14ac:dyDescent="0.3">
      <c r="A12075" t="s">
        <v>11867</v>
      </c>
      <c r="C12075" s="18">
        <v>390.82067545428561</v>
      </c>
      <c r="D12075" s="1"/>
      <c r="E12075" s="1">
        <v>3</v>
      </c>
      <c r="F12075" s="1">
        <v>1</v>
      </c>
      <c r="G12075" s="1">
        <v>0</v>
      </c>
      <c r="H12075" s="1">
        <v>2</v>
      </c>
      <c r="I12075" s="15">
        <v>0.33333333333333331</v>
      </c>
      <c r="J12075">
        <f t="shared" si="188"/>
        <v>40</v>
      </c>
    </row>
    <row r="12076" spans="1:10" x14ac:dyDescent="0.3">
      <c r="A12076" t="s">
        <v>11868</v>
      </c>
      <c r="C12076" s="18">
        <v>390.82052608057478</v>
      </c>
      <c r="D12076" s="1"/>
      <c r="E12076" s="1">
        <v>5</v>
      </c>
      <c r="F12076" s="1">
        <v>2</v>
      </c>
      <c r="G12076" s="1">
        <v>0</v>
      </c>
      <c r="H12076" s="1">
        <v>3</v>
      </c>
      <c r="I12076" s="15">
        <v>0.4</v>
      </c>
      <c r="J12076">
        <f t="shared" si="188"/>
        <v>40</v>
      </c>
    </row>
    <row r="12077" spans="1:10" x14ac:dyDescent="0.3">
      <c r="A12077" t="s">
        <v>11933</v>
      </c>
      <c r="C12077" s="18">
        <v>390.81826324040168</v>
      </c>
      <c r="D12077" s="1"/>
      <c r="E12077" s="1">
        <v>2</v>
      </c>
      <c r="F12077" s="1">
        <v>0</v>
      </c>
      <c r="G12077" s="1">
        <v>1</v>
      </c>
      <c r="H12077" s="1">
        <v>1</v>
      </c>
      <c r="I12077" s="15">
        <v>0.25</v>
      </c>
      <c r="J12077">
        <f t="shared" si="188"/>
        <v>40</v>
      </c>
    </row>
    <row r="12078" spans="1:10" x14ac:dyDescent="0.3">
      <c r="A12078" t="s">
        <v>11870</v>
      </c>
      <c r="C12078" s="18">
        <v>390.81643787467806</v>
      </c>
      <c r="D12078" s="1"/>
      <c r="E12078" s="1">
        <v>3</v>
      </c>
      <c r="F12078" s="1">
        <v>1</v>
      </c>
      <c r="G12078" s="1">
        <v>0</v>
      </c>
      <c r="H12078" s="1">
        <v>2</v>
      </c>
      <c r="I12078" s="15">
        <v>0.33333333333333331</v>
      </c>
      <c r="J12078">
        <f t="shared" si="188"/>
        <v>40</v>
      </c>
    </row>
    <row r="12079" spans="1:10" x14ac:dyDescent="0.3">
      <c r="A12079" t="s">
        <v>11871</v>
      </c>
      <c r="C12079" s="18">
        <v>390.81604843617203</v>
      </c>
      <c r="D12079" s="1"/>
      <c r="E12079" s="1">
        <v>5</v>
      </c>
      <c r="F12079" s="1">
        <v>2</v>
      </c>
      <c r="G12079" s="1">
        <v>0</v>
      </c>
      <c r="H12079" s="1">
        <v>3</v>
      </c>
      <c r="I12079" s="15">
        <v>0.4</v>
      </c>
      <c r="J12079">
        <f t="shared" si="188"/>
        <v>40</v>
      </c>
    </row>
    <row r="12080" spans="1:10" x14ac:dyDescent="0.3">
      <c r="A12080" t="s">
        <v>11872</v>
      </c>
      <c r="C12080" s="18">
        <v>390.81501577978037</v>
      </c>
      <c r="D12080" s="1"/>
      <c r="E12080" s="1">
        <v>3</v>
      </c>
      <c r="F12080" s="1">
        <v>1</v>
      </c>
      <c r="G12080" s="1">
        <v>0</v>
      </c>
      <c r="H12080" s="1">
        <v>2</v>
      </c>
      <c r="I12080" s="15">
        <v>0.33333333333333331</v>
      </c>
      <c r="J12080">
        <f t="shared" si="188"/>
        <v>40</v>
      </c>
    </row>
    <row r="12081" spans="1:10" x14ac:dyDescent="0.3">
      <c r="A12081" t="s">
        <v>11874</v>
      </c>
      <c r="C12081" s="18">
        <v>390.81222281966632</v>
      </c>
      <c r="D12081" s="1"/>
      <c r="E12081" s="1">
        <v>3</v>
      </c>
      <c r="F12081" s="1">
        <v>1</v>
      </c>
      <c r="G12081" s="1">
        <v>0</v>
      </c>
      <c r="H12081" s="1">
        <v>2</v>
      </c>
      <c r="I12081" s="15">
        <v>0.33333333333333331</v>
      </c>
      <c r="J12081">
        <f t="shared" si="188"/>
        <v>40</v>
      </c>
    </row>
    <row r="12082" spans="1:10" x14ac:dyDescent="0.3">
      <c r="A12082" t="s">
        <v>11875</v>
      </c>
      <c r="C12082" s="18">
        <v>390.81201535581221</v>
      </c>
      <c r="D12082" s="1"/>
      <c r="E12082" s="1">
        <v>3</v>
      </c>
      <c r="F12082" s="1">
        <v>1</v>
      </c>
      <c r="G12082" s="1">
        <v>0</v>
      </c>
      <c r="H12082" s="1">
        <v>2</v>
      </c>
      <c r="I12082" s="15">
        <v>0.33333333333333331</v>
      </c>
      <c r="J12082">
        <f t="shared" si="188"/>
        <v>40</v>
      </c>
    </row>
    <row r="12083" spans="1:10" x14ac:dyDescent="0.3">
      <c r="A12083" t="s">
        <v>11876</v>
      </c>
      <c r="C12083" s="18">
        <v>390.81134570821939</v>
      </c>
      <c r="D12083" s="1"/>
      <c r="E12083" s="1">
        <v>3</v>
      </c>
      <c r="F12083" s="1">
        <v>1</v>
      </c>
      <c r="G12083" s="1">
        <v>0</v>
      </c>
      <c r="H12083" s="1">
        <v>2</v>
      </c>
      <c r="I12083" s="15">
        <v>0.33333333333333331</v>
      </c>
      <c r="J12083">
        <f t="shared" si="188"/>
        <v>40</v>
      </c>
    </row>
    <row r="12084" spans="1:10" x14ac:dyDescent="0.3">
      <c r="A12084" t="s">
        <v>11877</v>
      </c>
      <c r="C12084" s="18">
        <v>390.81079248838057</v>
      </c>
      <c r="D12084" s="1"/>
      <c r="E12084" s="1">
        <v>3</v>
      </c>
      <c r="F12084" s="1">
        <v>1</v>
      </c>
      <c r="G12084" s="1">
        <v>0</v>
      </c>
      <c r="H12084" s="1">
        <v>2</v>
      </c>
      <c r="I12084" s="15">
        <v>0.33333333333333331</v>
      </c>
      <c r="J12084">
        <f t="shared" si="188"/>
        <v>40</v>
      </c>
    </row>
    <row r="12085" spans="1:10" x14ac:dyDescent="0.3">
      <c r="A12085" t="s">
        <v>11878</v>
      </c>
      <c r="C12085" s="18">
        <v>390.810176246222</v>
      </c>
      <c r="D12085" s="1"/>
      <c r="E12085" s="1">
        <v>3</v>
      </c>
      <c r="F12085" s="1">
        <v>1</v>
      </c>
      <c r="G12085" s="1">
        <v>0</v>
      </c>
      <c r="H12085" s="1">
        <v>2</v>
      </c>
      <c r="I12085" s="15">
        <v>0.33333333333333331</v>
      </c>
      <c r="J12085">
        <f t="shared" si="188"/>
        <v>40</v>
      </c>
    </row>
    <row r="12086" spans="1:10" x14ac:dyDescent="0.3">
      <c r="A12086" t="s">
        <v>11879</v>
      </c>
      <c r="C12086" s="18">
        <v>390.81012876714516</v>
      </c>
      <c r="D12086" s="1"/>
      <c r="E12086" s="1">
        <v>3</v>
      </c>
      <c r="F12086" s="1">
        <v>1</v>
      </c>
      <c r="G12086" s="1">
        <v>0</v>
      </c>
      <c r="H12086" s="1">
        <v>2</v>
      </c>
      <c r="I12086" s="15">
        <v>0.33333333333333331</v>
      </c>
      <c r="J12086">
        <f t="shared" si="188"/>
        <v>40</v>
      </c>
    </row>
    <row r="12087" spans="1:10" x14ac:dyDescent="0.3">
      <c r="A12087" t="s">
        <v>11880</v>
      </c>
      <c r="C12087" s="18">
        <v>390.80779863343275</v>
      </c>
      <c r="D12087" s="1"/>
      <c r="E12087" s="1">
        <v>3</v>
      </c>
      <c r="F12087" s="1">
        <v>1</v>
      </c>
      <c r="G12087" s="1">
        <v>0</v>
      </c>
      <c r="H12087" s="1">
        <v>2</v>
      </c>
      <c r="I12087" s="15">
        <v>0.33333333333333331</v>
      </c>
      <c r="J12087">
        <f t="shared" si="188"/>
        <v>40</v>
      </c>
    </row>
    <row r="12088" spans="1:10" x14ac:dyDescent="0.3">
      <c r="A12088" t="s">
        <v>11882</v>
      </c>
      <c r="C12088" s="18">
        <v>390.80626239557336</v>
      </c>
      <c r="D12088" s="1"/>
      <c r="E12088" s="1">
        <v>3</v>
      </c>
      <c r="F12088" s="1">
        <v>1</v>
      </c>
      <c r="G12088" s="1">
        <v>0</v>
      </c>
      <c r="H12088" s="1">
        <v>2</v>
      </c>
      <c r="I12088" s="15">
        <v>0.33333333333333331</v>
      </c>
      <c r="J12088">
        <f t="shared" si="188"/>
        <v>40</v>
      </c>
    </row>
    <row r="12089" spans="1:10" x14ac:dyDescent="0.3">
      <c r="A12089" t="s">
        <v>11883</v>
      </c>
      <c r="C12089" s="18">
        <v>390.80541443872846</v>
      </c>
      <c r="D12089" s="1"/>
      <c r="E12089" s="1">
        <v>3</v>
      </c>
      <c r="F12089" s="1">
        <v>1</v>
      </c>
      <c r="G12089" s="1">
        <v>0</v>
      </c>
      <c r="H12089" s="1">
        <v>2</v>
      </c>
      <c r="I12089" s="15">
        <v>0.33333333333333331</v>
      </c>
      <c r="J12089">
        <f t="shared" si="188"/>
        <v>40</v>
      </c>
    </row>
    <row r="12090" spans="1:10" x14ac:dyDescent="0.3">
      <c r="A12090" t="s">
        <v>11884</v>
      </c>
      <c r="C12090" s="18">
        <v>390.804638148609</v>
      </c>
      <c r="D12090" s="1"/>
      <c r="E12090" s="1">
        <v>3</v>
      </c>
      <c r="F12090" s="1">
        <v>1</v>
      </c>
      <c r="G12090" s="1">
        <v>0</v>
      </c>
      <c r="H12090" s="1">
        <v>2</v>
      </c>
      <c r="I12090" s="15">
        <v>0.33333333333333331</v>
      </c>
      <c r="J12090">
        <f t="shared" si="188"/>
        <v>40</v>
      </c>
    </row>
    <row r="12091" spans="1:10" x14ac:dyDescent="0.3">
      <c r="A12091" t="s">
        <v>11886</v>
      </c>
      <c r="C12091" s="18">
        <v>390.79740992014729</v>
      </c>
      <c r="D12091" s="1"/>
      <c r="E12091" s="1">
        <v>3</v>
      </c>
      <c r="F12091" s="1">
        <v>1</v>
      </c>
      <c r="G12091" s="1">
        <v>0</v>
      </c>
      <c r="H12091" s="1">
        <v>2</v>
      </c>
      <c r="I12091" s="15">
        <v>0.33333333333333331</v>
      </c>
      <c r="J12091">
        <f t="shared" si="188"/>
        <v>40</v>
      </c>
    </row>
    <row r="12092" spans="1:10" x14ac:dyDescent="0.3">
      <c r="A12092" t="s">
        <v>11887</v>
      </c>
      <c r="C12092" s="18">
        <v>390.79696380437531</v>
      </c>
      <c r="D12092" s="1"/>
      <c r="E12092" s="1">
        <v>3</v>
      </c>
      <c r="F12092" s="1">
        <v>1</v>
      </c>
      <c r="G12092" s="1">
        <v>0</v>
      </c>
      <c r="H12092" s="1">
        <v>2</v>
      </c>
      <c r="I12092" s="15">
        <v>0.33333333333333331</v>
      </c>
      <c r="J12092">
        <f t="shared" si="188"/>
        <v>40</v>
      </c>
    </row>
    <row r="12093" spans="1:10" x14ac:dyDescent="0.3">
      <c r="A12093" t="s">
        <v>11888</v>
      </c>
      <c r="C12093" s="18">
        <v>390.79619203218567</v>
      </c>
      <c r="D12093" s="1"/>
      <c r="E12093" s="1">
        <v>3</v>
      </c>
      <c r="F12093" s="1">
        <v>1</v>
      </c>
      <c r="G12093" s="1">
        <v>0</v>
      </c>
      <c r="H12093" s="1">
        <v>2</v>
      </c>
      <c r="I12093" s="15">
        <v>0.33333333333333331</v>
      </c>
      <c r="J12093">
        <f t="shared" si="188"/>
        <v>40</v>
      </c>
    </row>
    <row r="12094" spans="1:10" x14ac:dyDescent="0.3">
      <c r="A12094" t="s">
        <v>11889</v>
      </c>
      <c r="C12094" s="18">
        <v>390.79501473577</v>
      </c>
      <c r="D12094" s="1"/>
      <c r="E12094" s="1">
        <v>3</v>
      </c>
      <c r="F12094" s="1">
        <v>1</v>
      </c>
      <c r="G12094" s="1">
        <v>0</v>
      </c>
      <c r="H12094" s="1">
        <v>2</v>
      </c>
      <c r="I12094" s="15">
        <v>0.33333333333333331</v>
      </c>
      <c r="J12094">
        <f t="shared" si="188"/>
        <v>40</v>
      </c>
    </row>
    <row r="12095" spans="1:10" x14ac:dyDescent="0.3">
      <c r="A12095" t="s">
        <v>11890</v>
      </c>
      <c r="C12095" s="18">
        <v>390.79441087018182</v>
      </c>
      <c r="D12095" s="1"/>
      <c r="E12095" s="1">
        <v>3</v>
      </c>
      <c r="F12095" s="1">
        <v>1</v>
      </c>
      <c r="G12095" s="1">
        <v>0</v>
      </c>
      <c r="H12095" s="1">
        <v>2</v>
      </c>
      <c r="I12095" s="15">
        <v>0.33333333333333331</v>
      </c>
      <c r="J12095">
        <f t="shared" si="188"/>
        <v>40</v>
      </c>
    </row>
    <row r="12096" spans="1:10" x14ac:dyDescent="0.3">
      <c r="A12096" t="s">
        <v>11891</v>
      </c>
      <c r="C12096" s="18">
        <v>390.7940846672264</v>
      </c>
      <c r="D12096" s="1"/>
      <c r="E12096" s="1">
        <v>3</v>
      </c>
      <c r="F12096" s="1">
        <v>1</v>
      </c>
      <c r="G12096" s="1">
        <v>0</v>
      </c>
      <c r="H12096" s="1">
        <v>2</v>
      </c>
      <c r="I12096" s="15">
        <v>0.33333333333333331</v>
      </c>
      <c r="J12096">
        <f t="shared" si="188"/>
        <v>40</v>
      </c>
    </row>
    <row r="12097" spans="1:10" x14ac:dyDescent="0.3">
      <c r="A12097" t="s">
        <v>11892</v>
      </c>
      <c r="C12097" s="18">
        <v>390.79383253458053</v>
      </c>
      <c r="D12097" s="1"/>
      <c r="E12097" s="1">
        <v>5</v>
      </c>
      <c r="F12097" s="1">
        <v>2</v>
      </c>
      <c r="G12097" s="1">
        <v>0</v>
      </c>
      <c r="H12097" s="1">
        <v>3</v>
      </c>
      <c r="I12097" s="15">
        <v>0.4</v>
      </c>
      <c r="J12097">
        <f t="shared" si="188"/>
        <v>40</v>
      </c>
    </row>
    <row r="12098" spans="1:10" x14ac:dyDescent="0.3">
      <c r="A12098" t="s">
        <v>11893</v>
      </c>
      <c r="C12098" s="18">
        <v>390.79228214491241</v>
      </c>
      <c r="D12098" s="1"/>
      <c r="E12098" s="1">
        <v>1</v>
      </c>
      <c r="F12098" s="1">
        <v>0</v>
      </c>
      <c r="G12098" s="1">
        <v>0</v>
      </c>
      <c r="H12098" s="1">
        <v>1</v>
      </c>
      <c r="I12098" s="15">
        <v>0</v>
      </c>
      <c r="J12098">
        <f t="shared" si="188"/>
        <v>40</v>
      </c>
    </row>
    <row r="12099" spans="1:10" x14ac:dyDescent="0.3">
      <c r="A12099" t="s">
        <v>11894</v>
      </c>
      <c r="C12099" s="18">
        <v>390.79107109917777</v>
      </c>
      <c r="D12099" s="1"/>
      <c r="E12099" s="1">
        <v>3</v>
      </c>
      <c r="F12099" s="1">
        <v>1</v>
      </c>
      <c r="G12099" s="1">
        <v>0</v>
      </c>
      <c r="H12099" s="1">
        <v>2</v>
      </c>
      <c r="I12099" s="15">
        <v>0.33333333333333331</v>
      </c>
      <c r="J12099">
        <f t="shared" si="188"/>
        <v>40</v>
      </c>
    </row>
    <row r="12100" spans="1:10" x14ac:dyDescent="0.3">
      <c r="A12100" t="s">
        <v>11895</v>
      </c>
      <c r="C12100" s="18">
        <v>390.78821379258443</v>
      </c>
      <c r="D12100" s="1"/>
      <c r="E12100" s="1">
        <v>19</v>
      </c>
      <c r="F12100" s="1">
        <v>9</v>
      </c>
      <c r="G12100" s="1">
        <v>0</v>
      </c>
      <c r="H12100" s="1">
        <v>10</v>
      </c>
      <c r="I12100" s="15">
        <v>0.47368421052631576</v>
      </c>
      <c r="J12100">
        <f t="shared" ref="J12100:J12163" si="189">IF(E12100&lt;=30,40,20)</f>
        <v>40</v>
      </c>
    </row>
    <row r="12101" spans="1:10" x14ac:dyDescent="0.3">
      <c r="A12101" t="s">
        <v>11896</v>
      </c>
      <c r="C12101" s="18">
        <v>390.78690349070217</v>
      </c>
      <c r="D12101" s="1"/>
      <c r="E12101" s="1">
        <v>10</v>
      </c>
      <c r="F12101" s="1">
        <v>8</v>
      </c>
      <c r="G12101" s="1">
        <v>0</v>
      </c>
      <c r="H12101" s="1">
        <v>2</v>
      </c>
      <c r="I12101" s="15">
        <v>0.8</v>
      </c>
      <c r="J12101">
        <f t="shared" si="189"/>
        <v>40</v>
      </c>
    </row>
    <row r="12102" spans="1:10" x14ac:dyDescent="0.3">
      <c r="A12102" t="s">
        <v>11897</v>
      </c>
      <c r="C12102" s="18">
        <v>390.78533231419237</v>
      </c>
      <c r="D12102" s="1"/>
      <c r="E12102" s="1">
        <v>0</v>
      </c>
      <c r="F12102" s="1">
        <v>0</v>
      </c>
      <c r="G12102" s="1">
        <v>0</v>
      </c>
      <c r="H12102" s="1">
        <v>0</v>
      </c>
      <c r="I12102" s="15" t="e">
        <v>#DIV/0!</v>
      </c>
      <c r="J12102">
        <f t="shared" si="189"/>
        <v>40</v>
      </c>
    </row>
    <row r="12103" spans="1:10" x14ac:dyDescent="0.3">
      <c r="A12103" t="s">
        <v>11898</v>
      </c>
      <c r="C12103" s="18">
        <v>390.78495728687602</v>
      </c>
      <c r="D12103" s="1"/>
      <c r="E12103" s="1">
        <v>3</v>
      </c>
      <c r="F12103" s="1">
        <v>1</v>
      </c>
      <c r="G12103" s="1">
        <v>0</v>
      </c>
      <c r="H12103" s="1">
        <v>2</v>
      </c>
      <c r="I12103" s="15">
        <v>0.33333333333333331</v>
      </c>
      <c r="J12103">
        <f t="shared" si="189"/>
        <v>40</v>
      </c>
    </row>
    <row r="12104" spans="1:10" x14ac:dyDescent="0.3">
      <c r="A12104" t="s">
        <v>11900</v>
      </c>
      <c r="C12104" s="18">
        <v>390.78318032065096</v>
      </c>
      <c r="D12104" s="1"/>
      <c r="E12104" s="1">
        <v>6</v>
      </c>
      <c r="F12104" s="1">
        <v>2</v>
      </c>
      <c r="G12104" s="1">
        <v>1</v>
      </c>
      <c r="H12104" s="1">
        <v>3</v>
      </c>
      <c r="I12104" s="15">
        <v>0.41666666666666669</v>
      </c>
      <c r="J12104">
        <f t="shared" si="189"/>
        <v>40</v>
      </c>
    </row>
    <row r="12105" spans="1:10" x14ac:dyDescent="0.3">
      <c r="A12105" t="s">
        <v>11901</v>
      </c>
      <c r="C12105" s="18">
        <v>390.78284482177691</v>
      </c>
      <c r="D12105" s="1"/>
      <c r="E12105" s="1">
        <v>3</v>
      </c>
      <c r="F12105" s="1">
        <v>1</v>
      </c>
      <c r="G12105" s="1">
        <v>0</v>
      </c>
      <c r="H12105" s="1">
        <v>2</v>
      </c>
      <c r="I12105" s="15">
        <v>0.33333333333333331</v>
      </c>
      <c r="J12105">
        <f t="shared" si="189"/>
        <v>40</v>
      </c>
    </row>
    <row r="12106" spans="1:10" x14ac:dyDescent="0.3">
      <c r="A12106" t="s">
        <v>11902</v>
      </c>
      <c r="C12106" s="18">
        <v>390.78235840855774</v>
      </c>
      <c r="D12106" s="1"/>
      <c r="E12106" s="1">
        <v>3</v>
      </c>
      <c r="F12106" s="1">
        <v>1</v>
      </c>
      <c r="G12106" s="1">
        <v>0</v>
      </c>
      <c r="H12106" s="1">
        <v>2</v>
      </c>
      <c r="I12106" s="15">
        <v>0.33333333333333331</v>
      </c>
      <c r="J12106">
        <f t="shared" si="189"/>
        <v>40</v>
      </c>
    </row>
    <row r="12107" spans="1:10" x14ac:dyDescent="0.3">
      <c r="A12107" t="s">
        <v>11903</v>
      </c>
      <c r="C12107" s="18">
        <v>390.78126539843726</v>
      </c>
      <c r="D12107" s="1"/>
      <c r="E12107" s="1">
        <v>3</v>
      </c>
      <c r="F12107" s="1">
        <v>1</v>
      </c>
      <c r="G12107" s="1">
        <v>0</v>
      </c>
      <c r="H12107" s="1">
        <v>2</v>
      </c>
      <c r="I12107" s="15">
        <v>0.33333333333333331</v>
      </c>
      <c r="J12107">
        <f t="shared" si="189"/>
        <v>40</v>
      </c>
    </row>
    <row r="12108" spans="1:10" x14ac:dyDescent="0.3">
      <c r="A12108" t="s">
        <v>11904</v>
      </c>
      <c r="C12108" s="18">
        <v>390.7806487604534</v>
      </c>
      <c r="D12108" s="1"/>
      <c r="E12108" s="1">
        <v>6</v>
      </c>
      <c r="F12108" s="1">
        <v>2</v>
      </c>
      <c r="G12108" s="1">
        <v>1</v>
      </c>
      <c r="H12108" s="1">
        <v>3</v>
      </c>
      <c r="I12108" s="15">
        <v>0.41666666666666669</v>
      </c>
      <c r="J12108">
        <f t="shared" si="189"/>
        <v>40</v>
      </c>
    </row>
    <row r="12109" spans="1:10" x14ac:dyDescent="0.3">
      <c r="A12109" t="s">
        <v>11905</v>
      </c>
      <c r="C12109" s="18">
        <v>390.7804054065125</v>
      </c>
      <c r="D12109" s="1"/>
      <c r="E12109" s="1">
        <v>1</v>
      </c>
      <c r="F12109" s="1">
        <v>0</v>
      </c>
      <c r="G12109" s="1">
        <v>0</v>
      </c>
      <c r="H12109" s="1">
        <v>1</v>
      </c>
      <c r="I12109" s="15">
        <v>0</v>
      </c>
      <c r="J12109">
        <f t="shared" si="189"/>
        <v>40</v>
      </c>
    </row>
    <row r="12110" spans="1:10" x14ac:dyDescent="0.3">
      <c r="A12110" t="s">
        <v>11906</v>
      </c>
      <c r="C12110" s="18">
        <v>390.77732908745526</v>
      </c>
      <c r="D12110" s="1"/>
      <c r="E12110" s="1">
        <v>3</v>
      </c>
      <c r="F12110" s="1">
        <v>1</v>
      </c>
      <c r="G12110" s="1">
        <v>0</v>
      </c>
      <c r="H12110" s="1">
        <v>2</v>
      </c>
      <c r="I12110" s="15">
        <v>0.33333333333333331</v>
      </c>
      <c r="J12110">
        <f t="shared" si="189"/>
        <v>40</v>
      </c>
    </row>
    <row r="12111" spans="1:10" x14ac:dyDescent="0.3">
      <c r="A12111" t="s">
        <v>11907</v>
      </c>
      <c r="C12111" s="18">
        <v>390.77467516893353</v>
      </c>
      <c r="D12111" s="1"/>
      <c r="E12111" s="1">
        <v>3</v>
      </c>
      <c r="F12111" s="1">
        <v>1</v>
      </c>
      <c r="G12111" s="1">
        <v>0</v>
      </c>
      <c r="H12111" s="1">
        <v>2</v>
      </c>
      <c r="I12111" s="15">
        <v>0.33333333333333331</v>
      </c>
      <c r="J12111">
        <f t="shared" si="189"/>
        <v>40</v>
      </c>
    </row>
    <row r="12112" spans="1:10" x14ac:dyDescent="0.3">
      <c r="A12112" t="s">
        <v>14990</v>
      </c>
      <c r="C12112" s="18">
        <v>390.77223587472849</v>
      </c>
      <c r="D12112" s="1"/>
      <c r="E12112" s="1">
        <v>6</v>
      </c>
      <c r="F12112" s="1">
        <v>2</v>
      </c>
      <c r="G12112" s="1">
        <v>0</v>
      </c>
      <c r="H12112" s="1">
        <v>4</v>
      </c>
      <c r="I12112" s="15">
        <v>0.33333333333333331</v>
      </c>
      <c r="J12112">
        <f t="shared" si="189"/>
        <v>40</v>
      </c>
    </row>
    <row r="12113" spans="1:10" x14ac:dyDescent="0.3">
      <c r="A12113" s="21" t="s">
        <v>11908</v>
      </c>
      <c r="C12113" s="18">
        <v>390.77105526664258</v>
      </c>
      <c r="D12113" s="1"/>
      <c r="E12113" s="1">
        <v>8</v>
      </c>
      <c r="F12113" s="1">
        <v>3</v>
      </c>
      <c r="G12113" s="1">
        <v>1</v>
      </c>
      <c r="H12113" s="1">
        <v>4</v>
      </c>
      <c r="I12113" s="15">
        <v>0.4375</v>
      </c>
      <c r="J12113">
        <f t="shared" si="189"/>
        <v>40</v>
      </c>
    </row>
    <row r="12114" spans="1:10" x14ac:dyDescent="0.3">
      <c r="A12114" t="s">
        <v>11909</v>
      </c>
      <c r="C12114" s="18">
        <v>390.76888759398014</v>
      </c>
      <c r="D12114" s="1"/>
      <c r="E12114" s="1">
        <v>3</v>
      </c>
      <c r="F12114" s="1">
        <v>1</v>
      </c>
      <c r="G12114" s="1">
        <v>0</v>
      </c>
      <c r="H12114" s="1">
        <v>2</v>
      </c>
      <c r="I12114" s="15">
        <v>0.33333333333333331</v>
      </c>
      <c r="J12114">
        <f t="shared" si="189"/>
        <v>40</v>
      </c>
    </row>
    <row r="12115" spans="1:10" x14ac:dyDescent="0.3">
      <c r="A12115" t="s">
        <v>11912</v>
      </c>
      <c r="C12115" s="18">
        <v>390.76199289579404</v>
      </c>
      <c r="D12115" s="1"/>
      <c r="E12115" s="1">
        <v>5</v>
      </c>
      <c r="F12115" s="1">
        <v>2</v>
      </c>
      <c r="G12115" s="1">
        <v>0</v>
      </c>
      <c r="H12115" s="1">
        <v>3</v>
      </c>
      <c r="I12115" s="15">
        <v>0.4</v>
      </c>
      <c r="J12115">
        <f t="shared" si="189"/>
        <v>40</v>
      </c>
    </row>
    <row r="12116" spans="1:10" x14ac:dyDescent="0.3">
      <c r="A12116" t="s">
        <v>11913</v>
      </c>
      <c r="C12116" s="18">
        <v>390.76116406537102</v>
      </c>
      <c r="D12116" s="1"/>
      <c r="E12116" s="1">
        <v>3</v>
      </c>
      <c r="F12116" s="1">
        <v>1</v>
      </c>
      <c r="G12116" s="1">
        <v>0</v>
      </c>
      <c r="H12116" s="1">
        <v>2</v>
      </c>
      <c r="I12116" s="15">
        <v>0.33333333333333331</v>
      </c>
      <c r="J12116">
        <f t="shared" si="189"/>
        <v>40</v>
      </c>
    </row>
    <row r="12117" spans="1:10" x14ac:dyDescent="0.3">
      <c r="A12117" t="s">
        <v>11914</v>
      </c>
      <c r="C12117" s="18">
        <v>390.75978842366345</v>
      </c>
      <c r="D12117" s="1"/>
      <c r="E12117" s="1">
        <v>5</v>
      </c>
      <c r="F12117" s="1">
        <v>2</v>
      </c>
      <c r="G12117" s="1">
        <v>0</v>
      </c>
      <c r="H12117" s="1">
        <v>3</v>
      </c>
      <c r="I12117" s="15">
        <v>0.4</v>
      </c>
      <c r="J12117">
        <f t="shared" si="189"/>
        <v>40</v>
      </c>
    </row>
    <row r="12118" spans="1:10" x14ac:dyDescent="0.3">
      <c r="A12118" t="s">
        <v>11915</v>
      </c>
      <c r="C12118" s="18">
        <v>390.75868224821738</v>
      </c>
      <c r="D12118" s="1"/>
      <c r="E12118" s="1">
        <v>3</v>
      </c>
      <c r="F12118" s="1">
        <v>1</v>
      </c>
      <c r="G12118" s="1">
        <v>0</v>
      </c>
      <c r="H12118" s="1">
        <v>2</v>
      </c>
      <c r="I12118" s="15">
        <v>0.33333333333333331</v>
      </c>
      <c r="J12118">
        <f t="shared" si="189"/>
        <v>40</v>
      </c>
    </row>
    <row r="12119" spans="1:10" x14ac:dyDescent="0.3">
      <c r="A12119" t="s">
        <v>11916</v>
      </c>
      <c r="C12119" s="18">
        <v>390.75815817606025</v>
      </c>
      <c r="D12119" s="1"/>
      <c r="E12119" s="1">
        <v>3</v>
      </c>
      <c r="F12119" s="1">
        <v>1</v>
      </c>
      <c r="G12119" s="1">
        <v>0</v>
      </c>
      <c r="H12119" s="1">
        <v>2</v>
      </c>
      <c r="I12119" s="15">
        <v>0.33333333333333331</v>
      </c>
      <c r="J12119">
        <f t="shared" si="189"/>
        <v>40</v>
      </c>
    </row>
    <row r="12120" spans="1:10" x14ac:dyDescent="0.3">
      <c r="A12120" t="s">
        <v>11917</v>
      </c>
      <c r="C12120" s="18">
        <v>390.75798391102614</v>
      </c>
      <c r="D12120" s="1"/>
      <c r="E12120" s="1">
        <v>3</v>
      </c>
      <c r="F12120" s="1">
        <v>0</v>
      </c>
      <c r="G12120" s="1">
        <v>2</v>
      </c>
      <c r="H12120" s="1">
        <v>1</v>
      </c>
      <c r="I12120" s="15">
        <v>0.33333333333333331</v>
      </c>
      <c r="J12120">
        <f t="shared" si="189"/>
        <v>40</v>
      </c>
    </row>
    <row r="12121" spans="1:10" x14ac:dyDescent="0.3">
      <c r="A12121" t="s">
        <v>11918</v>
      </c>
      <c r="C12121" s="18">
        <v>390.7578350974681</v>
      </c>
      <c r="D12121" s="1"/>
      <c r="E12121" s="1">
        <v>3</v>
      </c>
      <c r="F12121" s="1">
        <v>1</v>
      </c>
      <c r="G12121" s="1">
        <v>0</v>
      </c>
      <c r="H12121" s="1">
        <v>2</v>
      </c>
      <c r="I12121" s="15">
        <v>0.33333333333333331</v>
      </c>
      <c r="J12121">
        <f t="shared" si="189"/>
        <v>40</v>
      </c>
    </row>
    <row r="12122" spans="1:10" x14ac:dyDescent="0.3">
      <c r="A12122" t="s">
        <v>11919</v>
      </c>
      <c r="C12122" s="18">
        <v>390.75677747431894</v>
      </c>
      <c r="D12122" s="1"/>
      <c r="E12122" s="1">
        <v>7</v>
      </c>
      <c r="F12122" s="1">
        <v>2</v>
      </c>
      <c r="G12122" s="1">
        <v>0</v>
      </c>
      <c r="H12122" s="1">
        <v>5</v>
      </c>
      <c r="I12122" s="15">
        <v>0.2857142857142857</v>
      </c>
      <c r="J12122">
        <f t="shared" si="189"/>
        <v>40</v>
      </c>
    </row>
    <row r="12123" spans="1:10" x14ac:dyDescent="0.3">
      <c r="A12123" t="s">
        <v>11920</v>
      </c>
      <c r="C12123" s="18">
        <v>390.75245180757952</v>
      </c>
      <c r="D12123" s="1"/>
      <c r="E12123" s="1">
        <v>3</v>
      </c>
      <c r="F12123" s="1">
        <v>1</v>
      </c>
      <c r="G12123" s="1">
        <v>0</v>
      </c>
      <c r="H12123" s="1">
        <v>2</v>
      </c>
      <c r="I12123" s="15">
        <v>0.33333333333333331</v>
      </c>
      <c r="J12123">
        <f t="shared" si="189"/>
        <v>40</v>
      </c>
    </row>
    <row r="12124" spans="1:10" x14ac:dyDescent="0.3">
      <c r="A12124" t="s">
        <v>11921</v>
      </c>
      <c r="C12124" s="18">
        <v>390.74986743178152</v>
      </c>
      <c r="D12124" s="1"/>
      <c r="E12124" s="1">
        <v>5</v>
      </c>
      <c r="F12124" s="1">
        <v>2</v>
      </c>
      <c r="G12124" s="1">
        <v>0</v>
      </c>
      <c r="H12124" s="1">
        <v>3</v>
      </c>
      <c r="I12124" s="15">
        <v>0.4</v>
      </c>
      <c r="J12124">
        <f t="shared" si="189"/>
        <v>40</v>
      </c>
    </row>
    <row r="12125" spans="1:10" x14ac:dyDescent="0.3">
      <c r="A12125" t="s">
        <v>11922</v>
      </c>
      <c r="C12125" s="18">
        <v>390.7490677763613</v>
      </c>
      <c r="D12125" s="1"/>
      <c r="E12125" s="1">
        <v>3</v>
      </c>
      <c r="F12125" s="1">
        <v>1</v>
      </c>
      <c r="G12125" s="1">
        <v>0</v>
      </c>
      <c r="H12125" s="1">
        <v>2</v>
      </c>
      <c r="I12125" s="15">
        <v>0.33333333333333331</v>
      </c>
      <c r="J12125">
        <f t="shared" si="189"/>
        <v>40</v>
      </c>
    </row>
    <row r="12126" spans="1:10" x14ac:dyDescent="0.3">
      <c r="A12126" t="s">
        <v>12025</v>
      </c>
      <c r="C12126" s="18">
        <v>390.74540912316331</v>
      </c>
      <c r="D12126" s="1"/>
      <c r="E12126" s="1">
        <v>11</v>
      </c>
      <c r="F12126" s="1">
        <v>5</v>
      </c>
      <c r="G12126" s="1">
        <v>0</v>
      </c>
      <c r="H12126" s="1">
        <v>6</v>
      </c>
      <c r="I12126" s="15">
        <v>0.45454545454545453</v>
      </c>
      <c r="J12126">
        <f t="shared" si="189"/>
        <v>40</v>
      </c>
    </row>
    <row r="12127" spans="1:10" x14ac:dyDescent="0.3">
      <c r="A12127" t="s">
        <v>11923</v>
      </c>
      <c r="C12127" s="18">
        <v>390.74449543122421</v>
      </c>
      <c r="D12127" s="1"/>
      <c r="E12127" s="1">
        <v>3</v>
      </c>
      <c r="F12127" s="1">
        <v>1</v>
      </c>
      <c r="G12127" s="1">
        <v>0</v>
      </c>
      <c r="H12127" s="1">
        <v>2</v>
      </c>
      <c r="I12127" s="15">
        <v>0.33333333333333331</v>
      </c>
      <c r="J12127">
        <f t="shared" si="189"/>
        <v>40</v>
      </c>
    </row>
    <row r="12128" spans="1:10" x14ac:dyDescent="0.3">
      <c r="A12128" t="s">
        <v>11986</v>
      </c>
      <c r="C12128" s="18">
        <v>390.74237717757734</v>
      </c>
      <c r="D12128" s="1"/>
      <c r="E12128" s="1">
        <v>3</v>
      </c>
      <c r="F12128" s="1">
        <v>1</v>
      </c>
      <c r="G12128" s="1">
        <v>0</v>
      </c>
      <c r="H12128" s="1">
        <v>2</v>
      </c>
      <c r="I12128" s="15">
        <v>0.33333333333333331</v>
      </c>
      <c r="J12128">
        <f t="shared" si="189"/>
        <v>40</v>
      </c>
    </row>
    <row r="12129" spans="1:10" x14ac:dyDescent="0.3">
      <c r="A12129" t="s">
        <v>11925</v>
      </c>
      <c r="C12129" s="18">
        <v>390.74221758037925</v>
      </c>
      <c r="D12129" s="1"/>
      <c r="E12129" s="1">
        <v>3</v>
      </c>
      <c r="F12129" s="1">
        <v>1</v>
      </c>
      <c r="G12129" s="1">
        <v>0</v>
      </c>
      <c r="H12129" s="1">
        <v>2</v>
      </c>
      <c r="I12129" s="15">
        <v>0.33333333333333331</v>
      </c>
      <c r="J12129">
        <f t="shared" si="189"/>
        <v>40</v>
      </c>
    </row>
    <row r="12130" spans="1:10" x14ac:dyDescent="0.3">
      <c r="A12130" t="s">
        <v>11926</v>
      </c>
      <c r="C12130" s="18">
        <v>390.73758003670366</v>
      </c>
      <c r="D12130" s="1"/>
      <c r="E12130" s="1">
        <v>5</v>
      </c>
      <c r="F12130" s="1">
        <v>2</v>
      </c>
      <c r="G12130" s="1">
        <v>0</v>
      </c>
      <c r="H12130" s="1">
        <v>3</v>
      </c>
      <c r="I12130" s="15">
        <v>0.4</v>
      </c>
      <c r="J12130">
        <f t="shared" si="189"/>
        <v>40</v>
      </c>
    </row>
    <row r="12131" spans="1:10" x14ac:dyDescent="0.3">
      <c r="A12131" t="s">
        <v>11928</v>
      </c>
      <c r="C12131" s="18">
        <v>390.73233940949547</v>
      </c>
      <c r="D12131" s="1"/>
      <c r="E12131" s="1">
        <v>5</v>
      </c>
      <c r="F12131" s="1">
        <v>2</v>
      </c>
      <c r="G12131" s="1">
        <v>0</v>
      </c>
      <c r="H12131" s="1">
        <v>3</v>
      </c>
      <c r="I12131" s="15">
        <v>0.4</v>
      </c>
      <c r="J12131">
        <f t="shared" si="189"/>
        <v>40</v>
      </c>
    </row>
    <row r="12132" spans="1:10" x14ac:dyDescent="0.3">
      <c r="A12132" t="s">
        <v>11931</v>
      </c>
      <c r="C12132" s="18">
        <v>390.73146151744993</v>
      </c>
      <c r="D12132" s="1"/>
      <c r="E12132" s="1">
        <v>1</v>
      </c>
      <c r="F12132" s="1">
        <v>0</v>
      </c>
      <c r="G12132" s="1">
        <v>0</v>
      </c>
      <c r="H12132" s="1">
        <v>1</v>
      </c>
      <c r="I12132" s="15">
        <v>0</v>
      </c>
      <c r="J12132">
        <f t="shared" si="189"/>
        <v>40</v>
      </c>
    </row>
    <row r="12133" spans="1:10" x14ac:dyDescent="0.3">
      <c r="A12133" t="s">
        <v>11932</v>
      </c>
      <c r="C12133" s="18">
        <v>390.72968371574939</v>
      </c>
      <c r="D12133" s="1"/>
      <c r="E12133" s="1">
        <v>5</v>
      </c>
      <c r="F12133" s="1">
        <v>2</v>
      </c>
      <c r="G12133" s="1">
        <v>0</v>
      </c>
      <c r="H12133" s="1">
        <v>3</v>
      </c>
      <c r="I12133" s="15">
        <v>0.4</v>
      </c>
      <c r="J12133">
        <f t="shared" si="189"/>
        <v>40</v>
      </c>
    </row>
    <row r="12134" spans="1:10" x14ac:dyDescent="0.3">
      <c r="A12134" t="s">
        <v>13735</v>
      </c>
      <c r="C12134" s="18">
        <v>609.62577249373203</v>
      </c>
      <c r="D12134" s="1"/>
      <c r="E12134" s="1">
        <v>192</v>
      </c>
      <c r="F12134" s="1">
        <v>108</v>
      </c>
      <c r="G12134" s="1">
        <v>7</v>
      </c>
      <c r="H12134" s="1">
        <v>77</v>
      </c>
      <c r="I12134" s="15">
        <v>0.58072916666666663</v>
      </c>
      <c r="J12134">
        <f t="shared" si="189"/>
        <v>20</v>
      </c>
    </row>
    <row r="12135" spans="1:10" x14ac:dyDescent="0.3">
      <c r="A12135" t="s">
        <v>11934</v>
      </c>
      <c r="C12135" s="18">
        <v>390.72891241797129</v>
      </c>
      <c r="D12135" s="1"/>
      <c r="E12135" s="1">
        <v>7</v>
      </c>
      <c r="F12135" s="1">
        <v>3</v>
      </c>
      <c r="G12135" s="1">
        <v>1</v>
      </c>
      <c r="H12135" s="1">
        <v>3</v>
      </c>
      <c r="I12135" s="15">
        <v>0.5</v>
      </c>
      <c r="J12135">
        <f t="shared" si="189"/>
        <v>40</v>
      </c>
    </row>
    <row r="12136" spans="1:10" x14ac:dyDescent="0.3">
      <c r="A12136" t="s">
        <v>11960</v>
      </c>
      <c r="C12136" s="18">
        <v>390.72869398997483</v>
      </c>
      <c r="D12136" s="1"/>
      <c r="E12136" s="1">
        <v>9</v>
      </c>
      <c r="F12136" s="1">
        <v>4</v>
      </c>
      <c r="G12136" s="1">
        <v>0</v>
      </c>
      <c r="H12136" s="1">
        <v>5</v>
      </c>
      <c r="I12136" s="15">
        <v>0.44444444444444442</v>
      </c>
      <c r="J12136">
        <f t="shared" si="189"/>
        <v>40</v>
      </c>
    </row>
    <row r="12137" spans="1:10" x14ac:dyDescent="0.3">
      <c r="A12137" t="s">
        <v>11935</v>
      </c>
      <c r="C12137" s="18">
        <v>390.72775242947063</v>
      </c>
      <c r="D12137" s="1"/>
      <c r="E12137" s="1">
        <v>3</v>
      </c>
      <c r="F12137" s="1">
        <v>1</v>
      </c>
      <c r="G12137" s="1">
        <v>0</v>
      </c>
      <c r="H12137" s="1">
        <v>2</v>
      </c>
      <c r="I12137" s="15">
        <v>0.33333333333333331</v>
      </c>
      <c r="J12137">
        <f t="shared" si="189"/>
        <v>40</v>
      </c>
    </row>
    <row r="12138" spans="1:10" x14ac:dyDescent="0.3">
      <c r="A12138" s="21" t="s">
        <v>11936</v>
      </c>
      <c r="C12138" s="18">
        <v>390.72754342546142</v>
      </c>
      <c r="D12138" s="1"/>
      <c r="E12138" s="1">
        <v>3</v>
      </c>
      <c r="F12138" s="1">
        <v>1</v>
      </c>
      <c r="G12138" s="1">
        <v>0</v>
      </c>
      <c r="H12138" s="1">
        <v>2</v>
      </c>
      <c r="I12138" s="15">
        <v>0.33333333333333331</v>
      </c>
      <c r="J12138">
        <f t="shared" si="189"/>
        <v>40</v>
      </c>
    </row>
    <row r="12139" spans="1:10" x14ac:dyDescent="0.3">
      <c r="A12139" t="s">
        <v>11937</v>
      </c>
      <c r="C12139" s="18">
        <v>390.71809438583279</v>
      </c>
      <c r="D12139" s="1"/>
      <c r="E12139" s="1">
        <v>11</v>
      </c>
      <c r="F12139" s="1">
        <v>5</v>
      </c>
      <c r="G12139" s="1">
        <v>0</v>
      </c>
      <c r="H12139" s="1">
        <v>6</v>
      </c>
      <c r="I12139" s="15">
        <v>0.45454545454545453</v>
      </c>
      <c r="J12139">
        <f t="shared" si="189"/>
        <v>40</v>
      </c>
    </row>
    <row r="12140" spans="1:10" x14ac:dyDescent="0.3">
      <c r="A12140" t="s">
        <v>11938</v>
      </c>
      <c r="C12140" s="18">
        <v>390.71759859006778</v>
      </c>
      <c r="D12140" s="1"/>
      <c r="E12140" s="1">
        <v>9</v>
      </c>
      <c r="F12140" s="1">
        <v>4</v>
      </c>
      <c r="G12140" s="1">
        <v>0</v>
      </c>
      <c r="H12140" s="1">
        <v>5</v>
      </c>
      <c r="I12140" s="15">
        <v>0.44444444444444442</v>
      </c>
      <c r="J12140">
        <f t="shared" si="189"/>
        <v>40</v>
      </c>
    </row>
    <row r="12141" spans="1:10" x14ac:dyDescent="0.3">
      <c r="A12141" t="s">
        <v>11939</v>
      </c>
      <c r="C12141" s="18">
        <v>390.71734957877686</v>
      </c>
      <c r="D12141" s="1"/>
      <c r="E12141" s="1">
        <v>5</v>
      </c>
      <c r="F12141" s="1">
        <v>2</v>
      </c>
      <c r="G12141" s="1">
        <v>0</v>
      </c>
      <c r="H12141" s="1">
        <v>3</v>
      </c>
      <c r="I12141" s="15">
        <v>0.4</v>
      </c>
      <c r="J12141">
        <f t="shared" si="189"/>
        <v>40</v>
      </c>
    </row>
    <row r="12142" spans="1:10" x14ac:dyDescent="0.3">
      <c r="A12142" t="s">
        <v>11941</v>
      </c>
      <c r="C12142" s="18">
        <v>390.71542886122182</v>
      </c>
      <c r="D12142" s="1"/>
      <c r="E12142" s="1">
        <v>14</v>
      </c>
      <c r="F12142" s="1">
        <v>6</v>
      </c>
      <c r="G12142" s="1">
        <v>0</v>
      </c>
      <c r="H12142" s="1">
        <v>8</v>
      </c>
      <c r="I12142" s="15">
        <v>0.42857142857142855</v>
      </c>
      <c r="J12142">
        <f t="shared" si="189"/>
        <v>40</v>
      </c>
    </row>
    <row r="12143" spans="1:10" x14ac:dyDescent="0.3">
      <c r="A12143" t="s">
        <v>12185</v>
      </c>
      <c r="C12143" s="18">
        <v>390.71484186646671</v>
      </c>
      <c r="D12143" s="1"/>
      <c r="E12143" s="1">
        <v>3</v>
      </c>
      <c r="F12143" s="1">
        <v>1</v>
      </c>
      <c r="G12143" s="1">
        <v>0</v>
      </c>
      <c r="H12143" s="1">
        <v>2</v>
      </c>
      <c r="I12143" s="15">
        <v>0.33333333333333331</v>
      </c>
      <c r="J12143">
        <f t="shared" si="189"/>
        <v>40</v>
      </c>
    </row>
    <row r="12144" spans="1:10" x14ac:dyDescent="0.3">
      <c r="A12144" t="s">
        <v>11942</v>
      </c>
      <c r="C12144" s="18">
        <v>390.71455474089123</v>
      </c>
      <c r="D12144" s="1"/>
      <c r="E12144" s="1">
        <v>11</v>
      </c>
      <c r="F12144" s="1">
        <v>4</v>
      </c>
      <c r="G12144" s="1">
        <v>1</v>
      </c>
      <c r="H12144" s="1">
        <v>6</v>
      </c>
      <c r="I12144" s="15">
        <v>0.40909090909090912</v>
      </c>
      <c r="J12144">
        <f t="shared" si="189"/>
        <v>40</v>
      </c>
    </row>
    <row r="12145" spans="1:10" x14ac:dyDescent="0.3">
      <c r="A12145" t="s">
        <v>11943</v>
      </c>
      <c r="C12145" s="18">
        <v>390.71229651710593</v>
      </c>
      <c r="D12145" s="1"/>
      <c r="E12145" s="1">
        <v>3</v>
      </c>
      <c r="F12145" s="1">
        <v>1</v>
      </c>
      <c r="G12145" s="1">
        <v>0</v>
      </c>
      <c r="H12145" s="1">
        <v>2</v>
      </c>
      <c r="I12145" s="15">
        <v>0.33333333333333331</v>
      </c>
      <c r="J12145">
        <f t="shared" si="189"/>
        <v>40</v>
      </c>
    </row>
    <row r="12146" spans="1:10" x14ac:dyDescent="0.3">
      <c r="A12146" s="21" t="s">
        <v>11944</v>
      </c>
      <c r="C12146" s="18">
        <v>390.71137020246437</v>
      </c>
      <c r="D12146" s="1"/>
      <c r="E12146" s="1">
        <v>3</v>
      </c>
      <c r="F12146" s="1">
        <v>1</v>
      </c>
      <c r="G12146" s="1">
        <v>0</v>
      </c>
      <c r="H12146" s="1">
        <v>2</v>
      </c>
      <c r="I12146" s="15">
        <v>0.33333333333333331</v>
      </c>
      <c r="J12146">
        <f t="shared" si="189"/>
        <v>40</v>
      </c>
    </row>
    <row r="12147" spans="1:10" x14ac:dyDescent="0.3">
      <c r="A12147" t="s">
        <v>16220</v>
      </c>
      <c r="C12147" s="18">
        <v>390.71121190678042</v>
      </c>
      <c r="D12147" s="1"/>
      <c r="E12147" s="1">
        <v>14</v>
      </c>
      <c r="F12147" s="1">
        <v>5</v>
      </c>
      <c r="G12147" s="1">
        <v>0</v>
      </c>
      <c r="H12147" s="1">
        <v>9</v>
      </c>
      <c r="I12147" s="15">
        <v>0.35714285714285715</v>
      </c>
      <c r="J12147">
        <f t="shared" si="189"/>
        <v>40</v>
      </c>
    </row>
    <row r="12148" spans="1:10" x14ac:dyDescent="0.3">
      <c r="A12148" t="s">
        <v>11945</v>
      </c>
      <c r="C12148" s="18">
        <v>390.70879359247397</v>
      </c>
      <c r="D12148" s="1"/>
      <c r="E12148" s="1">
        <v>3</v>
      </c>
      <c r="F12148" s="1">
        <v>1</v>
      </c>
      <c r="G12148" s="1">
        <v>0</v>
      </c>
      <c r="H12148" s="1">
        <v>2</v>
      </c>
      <c r="I12148" s="15">
        <v>0.33333333333333331</v>
      </c>
      <c r="J12148">
        <f t="shared" si="189"/>
        <v>40</v>
      </c>
    </row>
    <row r="12149" spans="1:10" x14ac:dyDescent="0.3">
      <c r="A12149" t="s">
        <v>11947</v>
      </c>
      <c r="C12149" s="18">
        <v>390.70060535573782</v>
      </c>
      <c r="D12149" s="1"/>
      <c r="E12149" s="1">
        <v>5</v>
      </c>
      <c r="F12149" s="1">
        <v>2</v>
      </c>
      <c r="G12149" s="1">
        <v>0</v>
      </c>
      <c r="H12149" s="1">
        <v>3</v>
      </c>
      <c r="I12149" s="15">
        <v>0.4</v>
      </c>
      <c r="J12149">
        <f t="shared" si="189"/>
        <v>40</v>
      </c>
    </row>
    <row r="12150" spans="1:10" x14ac:dyDescent="0.3">
      <c r="A12150" t="s">
        <v>11948</v>
      </c>
      <c r="C12150" s="18">
        <v>390.70013124959661</v>
      </c>
      <c r="D12150" s="1"/>
      <c r="E12150" s="1">
        <v>3</v>
      </c>
      <c r="F12150" s="1">
        <v>1</v>
      </c>
      <c r="G12150" s="1">
        <v>0</v>
      </c>
      <c r="H12150" s="1">
        <v>2</v>
      </c>
      <c r="I12150" s="15">
        <v>0.33333333333333331</v>
      </c>
      <c r="J12150">
        <f t="shared" si="189"/>
        <v>40</v>
      </c>
    </row>
    <row r="12151" spans="1:10" x14ac:dyDescent="0.3">
      <c r="A12151" t="s">
        <v>11949</v>
      </c>
      <c r="C12151" s="18">
        <v>390.70010849296801</v>
      </c>
      <c r="D12151" s="1"/>
      <c r="E12151" s="1">
        <v>3</v>
      </c>
      <c r="F12151" s="1">
        <v>1</v>
      </c>
      <c r="G12151" s="1">
        <v>0</v>
      </c>
      <c r="H12151" s="1">
        <v>2</v>
      </c>
      <c r="I12151" s="15">
        <v>0.33333333333333331</v>
      </c>
      <c r="J12151">
        <f t="shared" si="189"/>
        <v>40</v>
      </c>
    </row>
    <row r="12152" spans="1:10" x14ac:dyDescent="0.3">
      <c r="A12152" t="s">
        <v>11951</v>
      </c>
      <c r="C12152" s="18">
        <v>390.69735821417282</v>
      </c>
      <c r="D12152" s="1"/>
      <c r="E12152" s="1">
        <v>5</v>
      </c>
      <c r="F12152" s="1">
        <v>2</v>
      </c>
      <c r="G12152" s="1">
        <v>0</v>
      </c>
      <c r="H12152" s="1">
        <v>3</v>
      </c>
      <c r="I12152" s="15">
        <v>0.4</v>
      </c>
      <c r="J12152">
        <f t="shared" si="189"/>
        <v>40</v>
      </c>
    </row>
    <row r="12153" spans="1:10" x14ac:dyDescent="0.3">
      <c r="A12153" t="s">
        <v>11953</v>
      </c>
      <c r="C12153" s="18">
        <v>390.69036725329858</v>
      </c>
      <c r="D12153" s="1"/>
      <c r="E12153" s="1">
        <v>10</v>
      </c>
      <c r="F12153" s="1">
        <v>4</v>
      </c>
      <c r="G12153" s="1">
        <v>0</v>
      </c>
      <c r="H12153" s="1">
        <v>6</v>
      </c>
      <c r="I12153" s="15">
        <v>0.4</v>
      </c>
      <c r="J12153">
        <f t="shared" si="189"/>
        <v>40</v>
      </c>
    </row>
    <row r="12154" spans="1:10" x14ac:dyDescent="0.3">
      <c r="A12154" t="s">
        <v>11954</v>
      </c>
      <c r="C12154" s="18">
        <v>390.69009542110382</v>
      </c>
      <c r="D12154" s="1"/>
      <c r="E12154" s="1">
        <v>3</v>
      </c>
      <c r="F12154" s="1">
        <v>1</v>
      </c>
      <c r="G12154" s="1">
        <v>0</v>
      </c>
      <c r="H12154" s="1">
        <v>2</v>
      </c>
      <c r="I12154" s="15">
        <v>0.33333333333333331</v>
      </c>
      <c r="J12154">
        <f t="shared" si="189"/>
        <v>40</v>
      </c>
    </row>
    <row r="12155" spans="1:10" x14ac:dyDescent="0.3">
      <c r="A12155" t="s">
        <v>11955</v>
      </c>
      <c r="C12155" s="18">
        <v>390.68766401347125</v>
      </c>
      <c r="D12155" s="1"/>
      <c r="E12155" s="1">
        <v>3</v>
      </c>
      <c r="F12155" s="1">
        <v>1</v>
      </c>
      <c r="G12155" s="1">
        <v>1</v>
      </c>
      <c r="H12155" s="1">
        <v>1</v>
      </c>
      <c r="I12155" s="15">
        <v>0.5</v>
      </c>
      <c r="J12155">
        <f t="shared" si="189"/>
        <v>40</v>
      </c>
    </row>
    <row r="12156" spans="1:10" x14ac:dyDescent="0.3">
      <c r="A12156" t="s">
        <v>11956</v>
      </c>
      <c r="C12156" s="18">
        <v>390.68751659068005</v>
      </c>
      <c r="D12156" s="1"/>
      <c r="E12156" s="1">
        <v>5</v>
      </c>
      <c r="F12156" s="1">
        <v>2</v>
      </c>
      <c r="G12156" s="1">
        <v>0</v>
      </c>
      <c r="H12156" s="1">
        <v>3</v>
      </c>
      <c r="I12156" s="15">
        <v>0.4</v>
      </c>
      <c r="J12156">
        <f t="shared" si="189"/>
        <v>40</v>
      </c>
    </row>
    <row r="12157" spans="1:10" x14ac:dyDescent="0.3">
      <c r="A12157" t="s">
        <v>11985</v>
      </c>
      <c r="C12157" s="18">
        <v>390.68723699104157</v>
      </c>
      <c r="D12157" s="1"/>
      <c r="E12157" s="1">
        <v>3</v>
      </c>
      <c r="F12157" s="1">
        <v>1</v>
      </c>
      <c r="G12157" s="1">
        <v>0</v>
      </c>
      <c r="H12157" s="1">
        <v>2</v>
      </c>
      <c r="I12157" s="15">
        <v>0.33333333333333331</v>
      </c>
      <c r="J12157">
        <f t="shared" si="189"/>
        <v>40</v>
      </c>
    </row>
    <row r="12158" spans="1:10" x14ac:dyDescent="0.3">
      <c r="A12158" t="s">
        <v>11957</v>
      </c>
      <c r="C12158" s="18">
        <v>390.68533866711209</v>
      </c>
      <c r="D12158" s="1"/>
      <c r="E12158" s="1">
        <v>1</v>
      </c>
      <c r="F12158" s="1">
        <v>0</v>
      </c>
      <c r="G12158" s="1">
        <v>0</v>
      </c>
      <c r="H12158" s="1">
        <v>1</v>
      </c>
      <c r="I12158" s="15">
        <v>0</v>
      </c>
      <c r="J12158">
        <f t="shared" si="189"/>
        <v>40</v>
      </c>
    </row>
    <row r="12159" spans="1:10" x14ac:dyDescent="0.3">
      <c r="A12159" t="s">
        <v>11958</v>
      </c>
      <c r="C12159" s="18">
        <v>390.68421522659185</v>
      </c>
      <c r="D12159" s="1"/>
      <c r="E12159" s="1">
        <v>3</v>
      </c>
      <c r="F12159" s="1">
        <v>1</v>
      </c>
      <c r="G12159" s="1">
        <v>0</v>
      </c>
      <c r="H12159" s="1">
        <v>2</v>
      </c>
      <c r="I12159" s="15">
        <v>0.33333333333333331</v>
      </c>
      <c r="J12159">
        <f t="shared" si="189"/>
        <v>40</v>
      </c>
    </row>
    <row r="12160" spans="1:10" x14ac:dyDescent="0.3">
      <c r="A12160" t="s">
        <v>11959</v>
      </c>
      <c r="C12160" s="18">
        <v>390.68237966857737</v>
      </c>
      <c r="D12160" s="1"/>
      <c r="E12160" s="1">
        <v>4</v>
      </c>
      <c r="F12160" s="1">
        <v>1</v>
      </c>
      <c r="G12160" s="1">
        <v>1</v>
      </c>
      <c r="H12160" s="1">
        <v>2</v>
      </c>
      <c r="I12160" s="15">
        <v>0.375</v>
      </c>
      <c r="J12160">
        <f t="shared" si="189"/>
        <v>40</v>
      </c>
    </row>
    <row r="12161" spans="1:10" x14ac:dyDescent="0.3">
      <c r="A12161" t="s">
        <v>11964</v>
      </c>
      <c r="C12161" s="18">
        <v>390.68227898157471</v>
      </c>
      <c r="D12161" s="1"/>
      <c r="E12161" s="1">
        <v>5</v>
      </c>
      <c r="F12161" s="1">
        <v>2</v>
      </c>
      <c r="G12161" s="1">
        <v>0</v>
      </c>
      <c r="H12161" s="1">
        <v>3</v>
      </c>
      <c r="I12161" s="15">
        <v>0.4</v>
      </c>
      <c r="J12161">
        <f t="shared" si="189"/>
        <v>40</v>
      </c>
    </row>
    <row r="12162" spans="1:10" x14ac:dyDescent="0.3">
      <c r="A12162" t="s">
        <v>11961</v>
      </c>
      <c r="C12162" s="18">
        <v>390.67994362216734</v>
      </c>
      <c r="D12162" s="1"/>
      <c r="E12162" s="1">
        <v>3</v>
      </c>
      <c r="F12162" s="1">
        <v>1</v>
      </c>
      <c r="G12162" s="1">
        <v>0</v>
      </c>
      <c r="H12162" s="1">
        <v>2</v>
      </c>
      <c r="I12162" s="15">
        <v>0.33333333333333331</v>
      </c>
      <c r="J12162">
        <f t="shared" si="189"/>
        <v>40</v>
      </c>
    </row>
    <row r="12163" spans="1:10" x14ac:dyDescent="0.3">
      <c r="A12163" t="s">
        <v>11962</v>
      </c>
      <c r="C12163" s="18">
        <v>390.67978221030376</v>
      </c>
      <c r="D12163" s="1"/>
      <c r="E12163" s="1">
        <v>5</v>
      </c>
      <c r="F12163" s="1">
        <v>2</v>
      </c>
      <c r="G12163" s="1">
        <v>0</v>
      </c>
      <c r="H12163" s="1">
        <v>3</v>
      </c>
      <c r="I12163" s="15">
        <v>0.4</v>
      </c>
      <c r="J12163">
        <f t="shared" si="189"/>
        <v>40</v>
      </c>
    </row>
    <row r="12164" spans="1:10" x14ac:dyDescent="0.3">
      <c r="A12164" t="s">
        <v>11963</v>
      </c>
      <c r="C12164" s="18">
        <v>390.67960321231692</v>
      </c>
      <c r="D12164" s="1"/>
      <c r="E12164" s="1">
        <v>9</v>
      </c>
      <c r="F12164" s="1">
        <v>4</v>
      </c>
      <c r="G12164" s="1">
        <v>0</v>
      </c>
      <c r="H12164" s="1">
        <v>5</v>
      </c>
      <c r="I12164" s="15">
        <v>0.44444444444444442</v>
      </c>
      <c r="J12164">
        <f t="shared" ref="J12164:J12227" si="190">IF(E12164&lt;=30,40,20)</f>
        <v>40</v>
      </c>
    </row>
    <row r="12165" spans="1:10" x14ac:dyDescent="0.3">
      <c r="A12165" t="s">
        <v>11965</v>
      </c>
      <c r="C12165" s="18">
        <v>390.67813243595572</v>
      </c>
      <c r="D12165" s="1"/>
      <c r="E12165" s="1">
        <v>5</v>
      </c>
      <c r="F12165" s="1">
        <v>2</v>
      </c>
      <c r="G12165" s="1">
        <v>0</v>
      </c>
      <c r="H12165" s="1">
        <v>3</v>
      </c>
      <c r="I12165" s="15">
        <v>0.4</v>
      </c>
      <c r="J12165">
        <f t="shared" si="190"/>
        <v>40</v>
      </c>
    </row>
    <row r="12166" spans="1:10" x14ac:dyDescent="0.3">
      <c r="A12166" t="s">
        <v>11966</v>
      </c>
      <c r="C12166" s="18">
        <v>390.6779559210176</v>
      </c>
      <c r="D12166" s="1"/>
      <c r="E12166" s="1">
        <v>3</v>
      </c>
      <c r="F12166" s="1">
        <v>1</v>
      </c>
      <c r="G12166" s="1">
        <v>0</v>
      </c>
      <c r="H12166" s="1">
        <v>2</v>
      </c>
      <c r="I12166" s="15">
        <v>0.33333333333333331</v>
      </c>
      <c r="J12166">
        <f t="shared" si="190"/>
        <v>40</v>
      </c>
    </row>
    <row r="12167" spans="1:10" x14ac:dyDescent="0.3">
      <c r="A12167" t="s">
        <v>11967</v>
      </c>
      <c r="C12167" s="18">
        <v>390.67730474786538</v>
      </c>
      <c r="D12167" s="1"/>
      <c r="E12167" s="1">
        <v>3</v>
      </c>
      <c r="F12167" s="1">
        <v>1</v>
      </c>
      <c r="G12167" s="1">
        <v>0</v>
      </c>
      <c r="H12167" s="1">
        <v>2</v>
      </c>
      <c r="I12167" s="15">
        <v>0.33333333333333331</v>
      </c>
      <c r="J12167">
        <f t="shared" si="190"/>
        <v>40</v>
      </c>
    </row>
    <row r="12168" spans="1:10" x14ac:dyDescent="0.3">
      <c r="A12168" t="s">
        <v>11968</v>
      </c>
      <c r="C12168" s="18">
        <v>390.67712675683759</v>
      </c>
      <c r="D12168" s="1"/>
      <c r="E12168" s="1">
        <v>3</v>
      </c>
      <c r="F12168" s="1">
        <v>1</v>
      </c>
      <c r="G12168" s="1">
        <v>0</v>
      </c>
      <c r="H12168" s="1">
        <v>2</v>
      </c>
      <c r="I12168" s="15">
        <v>0.33333333333333331</v>
      </c>
      <c r="J12168">
        <f t="shared" si="190"/>
        <v>40</v>
      </c>
    </row>
    <row r="12169" spans="1:10" x14ac:dyDescent="0.3">
      <c r="A12169" t="s">
        <v>11969</v>
      </c>
      <c r="C12169" s="18">
        <v>390.67429144382498</v>
      </c>
      <c r="D12169" s="1"/>
      <c r="E12169" s="1">
        <v>20</v>
      </c>
      <c r="F12169" s="1">
        <v>8</v>
      </c>
      <c r="G12169" s="1">
        <v>1</v>
      </c>
      <c r="H12169" s="1">
        <v>11</v>
      </c>
      <c r="I12169" s="15">
        <v>0.42499999999999999</v>
      </c>
      <c r="J12169">
        <f t="shared" si="190"/>
        <v>40</v>
      </c>
    </row>
    <row r="12170" spans="1:10" x14ac:dyDescent="0.3">
      <c r="A12170" t="s">
        <v>11970</v>
      </c>
      <c r="C12170" s="18">
        <v>390.67372393160031</v>
      </c>
      <c r="D12170" s="1"/>
      <c r="E12170" s="1">
        <v>3</v>
      </c>
      <c r="F12170" s="1">
        <v>1</v>
      </c>
      <c r="G12170" s="1">
        <v>0</v>
      </c>
      <c r="H12170" s="1">
        <v>2</v>
      </c>
      <c r="I12170" s="15">
        <v>0.33333333333333331</v>
      </c>
      <c r="J12170">
        <f t="shared" si="190"/>
        <v>40</v>
      </c>
    </row>
    <row r="12171" spans="1:10" x14ac:dyDescent="0.3">
      <c r="A12171" t="s">
        <v>11971</v>
      </c>
      <c r="C12171" s="18">
        <v>390.66691121607658</v>
      </c>
      <c r="D12171" s="1"/>
      <c r="E12171" s="1">
        <v>5</v>
      </c>
      <c r="F12171" s="1">
        <v>2</v>
      </c>
      <c r="G12171" s="1">
        <v>0</v>
      </c>
      <c r="H12171" s="1">
        <v>3</v>
      </c>
      <c r="I12171" s="15">
        <v>0.4</v>
      </c>
      <c r="J12171">
        <f t="shared" si="190"/>
        <v>40</v>
      </c>
    </row>
    <row r="12172" spans="1:10" x14ac:dyDescent="0.3">
      <c r="A12172" t="s">
        <v>11972</v>
      </c>
      <c r="C12172" s="18">
        <v>390.66422892038747</v>
      </c>
      <c r="D12172" s="1"/>
      <c r="E12172" s="1">
        <v>3</v>
      </c>
      <c r="F12172" s="1">
        <v>1</v>
      </c>
      <c r="G12172" s="1">
        <v>0</v>
      </c>
      <c r="H12172" s="1">
        <v>2</v>
      </c>
      <c r="I12172" s="15">
        <v>0.33333333333333331</v>
      </c>
      <c r="J12172">
        <f t="shared" si="190"/>
        <v>40</v>
      </c>
    </row>
    <row r="12173" spans="1:10" x14ac:dyDescent="0.3">
      <c r="A12173" t="s">
        <v>11973</v>
      </c>
      <c r="C12173" s="18">
        <v>390.663252678898</v>
      </c>
      <c r="D12173" s="1"/>
      <c r="E12173" s="1">
        <v>3</v>
      </c>
      <c r="F12173" s="1">
        <v>1</v>
      </c>
      <c r="G12173" s="1">
        <v>0</v>
      </c>
      <c r="H12173" s="1">
        <v>2</v>
      </c>
      <c r="I12173" s="15">
        <v>0.33333333333333331</v>
      </c>
      <c r="J12173">
        <f t="shared" si="190"/>
        <v>40</v>
      </c>
    </row>
    <row r="12174" spans="1:10" x14ac:dyDescent="0.3">
      <c r="A12174" t="s">
        <v>11974</v>
      </c>
      <c r="C12174" s="18">
        <v>390.66288721705746</v>
      </c>
      <c r="D12174" s="1"/>
      <c r="E12174" s="1">
        <v>3</v>
      </c>
      <c r="F12174" s="1">
        <v>1</v>
      </c>
      <c r="G12174" s="1">
        <v>0</v>
      </c>
      <c r="H12174" s="1">
        <v>2</v>
      </c>
      <c r="I12174" s="15">
        <v>0.33333333333333331</v>
      </c>
      <c r="J12174">
        <f t="shared" si="190"/>
        <v>40</v>
      </c>
    </row>
    <row r="12175" spans="1:10" x14ac:dyDescent="0.3">
      <c r="A12175" t="s">
        <v>11976</v>
      </c>
      <c r="C12175" s="18">
        <v>390.66102046634774</v>
      </c>
      <c r="D12175" s="1"/>
      <c r="E12175" s="1">
        <v>3</v>
      </c>
      <c r="F12175" s="1">
        <v>1</v>
      </c>
      <c r="G12175" s="1">
        <v>0</v>
      </c>
      <c r="H12175" s="1">
        <v>2</v>
      </c>
      <c r="I12175" s="15">
        <v>0.33333333333333331</v>
      </c>
      <c r="J12175">
        <f t="shared" si="190"/>
        <v>40</v>
      </c>
    </row>
    <row r="12176" spans="1:10" x14ac:dyDescent="0.3">
      <c r="A12176" t="s">
        <v>11980</v>
      </c>
      <c r="C12176" s="18">
        <v>390.65782053675213</v>
      </c>
      <c r="D12176" s="1"/>
      <c r="E12176" s="1">
        <v>3</v>
      </c>
      <c r="F12176" s="1">
        <v>1</v>
      </c>
      <c r="G12176" s="1">
        <v>0</v>
      </c>
      <c r="H12176" s="1">
        <v>2</v>
      </c>
      <c r="I12176" s="15">
        <v>0.33333333333333331</v>
      </c>
      <c r="J12176">
        <f t="shared" si="190"/>
        <v>40</v>
      </c>
    </row>
    <row r="12177" spans="1:10" x14ac:dyDescent="0.3">
      <c r="A12177" t="s">
        <v>11977</v>
      </c>
      <c r="C12177" s="18">
        <v>390.65722351084054</v>
      </c>
      <c r="D12177" s="1"/>
      <c r="E12177" s="1">
        <v>3</v>
      </c>
      <c r="F12177" s="1">
        <v>1</v>
      </c>
      <c r="G12177" s="1">
        <v>0</v>
      </c>
      <c r="H12177" s="1">
        <v>2</v>
      </c>
      <c r="I12177" s="15">
        <v>0.33333333333333331</v>
      </c>
      <c r="J12177">
        <f t="shared" si="190"/>
        <v>40</v>
      </c>
    </row>
    <row r="12178" spans="1:10" x14ac:dyDescent="0.3">
      <c r="A12178" t="s">
        <v>11978</v>
      </c>
      <c r="C12178" s="18">
        <v>390.65326793811749</v>
      </c>
      <c r="D12178" s="1"/>
      <c r="E12178" s="1">
        <v>3</v>
      </c>
      <c r="F12178" s="1">
        <v>1</v>
      </c>
      <c r="G12178" s="1">
        <v>0</v>
      </c>
      <c r="H12178" s="1">
        <v>2</v>
      </c>
      <c r="I12178" s="15">
        <v>0.33333333333333331</v>
      </c>
      <c r="J12178">
        <f t="shared" si="190"/>
        <v>40</v>
      </c>
    </row>
    <row r="12179" spans="1:10" x14ac:dyDescent="0.3">
      <c r="A12179" t="s">
        <v>11982</v>
      </c>
      <c r="C12179" s="18">
        <v>390.64806844875534</v>
      </c>
      <c r="D12179" s="1"/>
      <c r="E12179" s="1">
        <v>5</v>
      </c>
      <c r="F12179" s="1">
        <v>2</v>
      </c>
      <c r="G12179" s="1">
        <v>0</v>
      </c>
      <c r="H12179" s="1">
        <v>3</v>
      </c>
      <c r="I12179" s="15">
        <v>0.4</v>
      </c>
      <c r="J12179">
        <f t="shared" si="190"/>
        <v>40</v>
      </c>
    </row>
    <row r="12180" spans="1:10" x14ac:dyDescent="0.3">
      <c r="A12180" t="s">
        <v>11983</v>
      </c>
      <c r="C12180" s="18">
        <v>390.64726695021238</v>
      </c>
      <c r="D12180" s="1"/>
      <c r="E12180" s="1">
        <v>3</v>
      </c>
      <c r="F12180" s="1">
        <v>1</v>
      </c>
      <c r="G12180" s="1">
        <v>0</v>
      </c>
      <c r="H12180" s="1">
        <v>2</v>
      </c>
      <c r="I12180" s="15">
        <v>0.33333333333333331</v>
      </c>
      <c r="J12180">
        <f t="shared" si="190"/>
        <v>40</v>
      </c>
    </row>
    <row r="12181" spans="1:10" x14ac:dyDescent="0.3">
      <c r="A12181" t="s">
        <v>12299</v>
      </c>
      <c r="C12181" s="18">
        <v>390.64616728580859</v>
      </c>
      <c r="D12181" s="1"/>
      <c r="E12181" s="1">
        <v>3</v>
      </c>
      <c r="F12181" s="1">
        <v>1</v>
      </c>
      <c r="G12181" s="1">
        <v>0</v>
      </c>
      <c r="H12181" s="1">
        <v>2</v>
      </c>
      <c r="I12181" s="15">
        <v>0.33333333333333331</v>
      </c>
      <c r="J12181">
        <f t="shared" si="190"/>
        <v>40</v>
      </c>
    </row>
    <row r="12182" spans="1:10" x14ac:dyDescent="0.3">
      <c r="A12182" t="s">
        <v>11987</v>
      </c>
      <c r="C12182" s="18">
        <v>390.64495835240274</v>
      </c>
      <c r="D12182" s="1"/>
      <c r="E12182" s="1">
        <v>3</v>
      </c>
      <c r="F12182" s="1">
        <v>1</v>
      </c>
      <c r="G12182" s="1">
        <v>0</v>
      </c>
      <c r="H12182" s="1">
        <v>2</v>
      </c>
      <c r="I12182" s="15">
        <v>0.33333333333333331</v>
      </c>
      <c r="J12182">
        <f t="shared" si="190"/>
        <v>40</v>
      </c>
    </row>
    <row r="12183" spans="1:10" x14ac:dyDescent="0.3">
      <c r="A12183" t="s">
        <v>11988</v>
      </c>
      <c r="C12183" s="18">
        <v>390.6415465072302</v>
      </c>
      <c r="D12183" s="1"/>
      <c r="E12183" s="1">
        <v>3</v>
      </c>
      <c r="F12183" s="1">
        <v>1</v>
      </c>
      <c r="G12183" s="1">
        <v>0</v>
      </c>
      <c r="H12183" s="1">
        <v>2</v>
      </c>
      <c r="I12183" s="15">
        <v>0.33333333333333331</v>
      </c>
      <c r="J12183">
        <f t="shared" si="190"/>
        <v>40</v>
      </c>
    </row>
    <row r="12184" spans="1:10" x14ac:dyDescent="0.3">
      <c r="A12184" t="s">
        <v>12007</v>
      </c>
      <c r="C12184" s="18">
        <v>390.63955576283763</v>
      </c>
      <c r="D12184" s="1"/>
      <c r="E12184" s="1">
        <v>6</v>
      </c>
      <c r="F12184" s="1">
        <v>2</v>
      </c>
      <c r="G12184" s="1">
        <v>1</v>
      </c>
      <c r="H12184" s="1">
        <v>3</v>
      </c>
      <c r="I12184" s="15">
        <v>0.41666666666666669</v>
      </c>
      <c r="J12184">
        <f t="shared" si="190"/>
        <v>40</v>
      </c>
    </row>
    <row r="12185" spans="1:10" x14ac:dyDescent="0.3">
      <c r="A12185" t="s">
        <v>11989</v>
      </c>
      <c r="C12185" s="18">
        <v>390.63807173515477</v>
      </c>
      <c r="D12185" s="1"/>
      <c r="E12185" s="1">
        <v>6</v>
      </c>
      <c r="F12185" s="1">
        <v>2</v>
      </c>
      <c r="G12185" s="1">
        <v>1</v>
      </c>
      <c r="H12185" s="1">
        <v>3</v>
      </c>
      <c r="I12185" s="15">
        <v>0.41666666666666669</v>
      </c>
      <c r="J12185">
        <f t="shared" si="190"/>
        <v>40</v>
      </c>
    </row>
    <row r="12186" spans="1:10" x14ac:dyDescent="0.3">
      <c r="A12186" t="s">
        <v>11990</v>
      </c>
      <c r="C12186" s="18">
        <v>390.63516150236791</v>
      </c>
      <c r="D12186" s="1"/>
      <c r="E12186" s="1">
        <v>3</v>
      </c>
      <c r="F12186" s="1">
        <v>1</v>
      </c>
      <c r="G12186" s="1">
        <v>0</v>
      </c>
      <c r="H12186" s="1">
        <v>2</v>
      </c>
      <c r="I12186" s="15">
        <v>0.33333333333333331</v>
      </c>
      <c r="J12186">
        <f t="shared" si="190"/>
        <v>40</v>
      </c>
    </row>
    <row r="12187" spans="1:10" x14ac:dyDescent="0.3">
      <c r="A12187" t="s">
        <v>11992</v>
      </c>
      <c r="C12187" s="18">
        <v>390.63215171320644</v>
      </c>
      <c r="D12187" s="1"/>
      <c r="E12187" s="1">
        <v>3</v>
      </c>
      <c r="F12187" s="1">
        <v>1</v>
      </c>
      <c r="G12187" s="1">
        <v>0</v>
      </c>
      <c r="H12187" s="1">
        <v>2</v>
      </c>
      <c r="I12187" s="15">
        <v>0.33333333333333331</v>
      </c>
      <c r="J12187">
        <f t="shared" si="190"/>
        <v>40</v>
      </c>
    </row>
    <row r="12188" spans="1:10" x14ac:dyDescent="0.3">
      <c r="A12188" t="s">
        <v>11993</v>
      </c>
      <c r="C12188" s="18">
        <v>390.63022219098985</v>
      </c>
      <c r="D12188" s="1"/>
      <c r="E12188" s="1">
        <v>1</v>
      </c>
      <c r="F12188" s="1">
        <v>0</v>
      </c>
      <c r="G12188" s="1">
        <v>0</v>
      </c>
      <c r="H12188" s="1">
        <v>1</v>
      </c>
      <c r="I12188" s="15">
        <v>0</v>
      </c>
      <c r="J12188">
        <f t="shared" si="190"/>
        <v>40</v>
      </c>
    </row>
    <row r="12189" spans="1:10" x14ac:dyDescent="0.3">
      <c r="A12189" t="s">
        <v>11994</v>
      </c>
      <c r="C12189" s="18">
        <v>390.62960495575351</v>
      </c>
      <c r="D12189" s="1"/>
      <c r="E12189" s="1">
        <v>5</v>
      </c>
      <c r="F12189" s="1">
        <v>2</v>
      </c>
      <c r="G12189" s="1">
        <v>0</v>
      </c>
      <c r="H12189" s="1">
        <v>3</v>
      </c>
      <c r="I12189" s="15">
        <v>0.4</v>
      </c>
      <c r="J12189">
        <f t="shared" si="190"/>
        <v>40</v>
      </c>
    </row>
    <row r="12190" spans="1:10" x14ac:dyDescent="0.3">
      <c r="A12190" t="s">
        <v>11995</v>
      </c>
      <c r="C12190" s="18">
        <v>390.6274867727289</v>
      </c>
      <c r="D12190" s="1"/>
      <c r="E12190" s="1">
        <v>3</v>
      </c>
      <c r="F12190" s="1">
        <v>1</v>
      </c>
      <c r="G12190" s="1">
        <v>0</v>
      </c>
      <c r="H12190" s="1">
        <v>2</v>
      </c>
      <c r="I12190" s="15">
        <v>0.33333333333333331</v>
      </c>
      <c r="J12190">
        <f t="shared" si="190"/>
        <v>40</v>
      </c>
    </row>
    <row r="12191" spans="1:10" x14ac:dyDescent="0.3">
      <c r="A12191" t="s">
        <v>11996</v>
      </c>
      <c r="C12191" s="18">
        <v>390.62598855329571</v>
      </c>
      <c r="D12191" s="1"/>
      <c r="E12191" s="1">
        <v>5</v>
      </c>
      <c r="F12191" s="1">
        <v>2</v>
      </c>
      <c r="G12191" s="1">
        <v>0</v>
      </c>
      <c r="H12191" s="1">
        <v>3</v>
      </c>
      <c r="I12191" s="15">
        <v>0.4</v>
      </c>
      <c r="J12191">
        <f t="shared" si="190"/>
        <v>40</v>
      </c>
    </row>
    <row r="12192" spans="1:10" x14ac:dyDescent="0.3">
      <c r="A12192" t="s">
        <v>11997</v>
      </c>
      <c r="C12192" s="18">
        <v>390.62514312650728</v>
      </c>
      <c r="D12192" s="1"/>
      <c r="E12192" s="1">
        <v>5</v>
      </c>
      <c r="F12192" s="1">
        <v>2</v>
      </c>
      <c r="G12192" s="1">
        <v>0</v>
      </c>
      <c r="H12192" s="1">
        <v>3</v>
      </c>
      <c r="I12192" s="15">
        <v>0.4</v>
      </c>
      <c r="J12192">
        <f t="shared" si="190"/>
        <v>40</v>
      </c>
    </row>
    <row r="12193" spans="1:10" x14ac:dyDescent="0.3">
      <c r="A12193" t="s">
        <v>12552</v>
      </c>
      <c r="C12193" s="18">
        <v>390.62306176367781</v>
      </c>
      <c r="D12193" s="1"/>
      <c r="E12193" s="1">
        <v>3</v>
      </c>
      <c r="F12193" s="1">
        <v>1</v>
      </c>
      <c r="G12193" s="1">
        <v>0</v>
      </c>
      <c r="H12193" s="1">
        <v>2</v>
      </c>
      <c r="I12193" s="15">
        <v>0.33333333333333331</v>
      </c>
      <c r="J12193">
        <f t="shared" si="190"/>
        <v>40</v>
      </c>
    </row>
    <row r="12194" spans="1:10" x14ac:dyDescent="0.3">
      <c r="A12194" t="s">
        <v>11999</v>
      </c>
      <c r="C12194" s="18">
        <v>390.61976179051544</v>
      </c>
      <c r="D12194" s="1"/>
      <c r="E12194" s="1">
        <v>2</v>
      </c>
      <c r="F12194" s="1">
        <v>1</v>
      </c>
      <c r="G12194" s="1">
        <v>0</v>
      </c>
      <c r="H12194" s="1">
        <v>1</v>
      </c>
      <c r="I12194" s="15">
        <v>0.5</v>
      </c>
      <c r="J12194">
        <f t="shared" si="190"/>
        <v>40</v>
      </c>
    </row>
    <row r="12195" spans="1:10" x14ac:dyDescent="0.3">
      <c r="A12195" t="s">
        <v>12000</v>
      </c>
      <c r="C12195" s="18">
        <v>390.61831769770919</v>
      </c>
      <c r="D12195" s="1"/>
      <c r="E12195" s="1">
        <v>43</v>
      </c>
      <c r="F12195" s="1">
        <v>19</v>
      </c>
      <c r="G12195" s="1">
        <v>1</v>
      </c>
      <c r="H12195" s="1">
        <v>23</v>
      </c>
      <c r="I12195" s="15">
        <v>0.45348837209302323</v>
      </c>
      <c r="J12195">
        <f t="shared" si="190"/>
        <v>20</v>
      </c>
    </row>
    <row r="12196" spans="1:10" x14ac:dyDescent="0.3">
      <c r="A12196" t="s">
        <v>12001</v>
      </c>
      <c r="C12196" s="18">
        <v>390.61795264250509</v>
      </c>
      <c r="D12196" s="1"/>
      <c r="E12196" s="1">
        <v>3</v>
      </c>
      <c r="F12196" s="1">
        <v>1</v>
      </c>
      <c r="G12196" s="1">
        <v>0</v>
      </c>
      <c r="H12196" s="1">
        <v>2</v>
      </c>
      <c r="I12196" s="15">
        <v>0.33333333333333331</v>
      </c>
      <c r="J12196">
        <f t="shared" si="190"/>
        <v>40</v>
      </c>
    </row>
    <row r="12197" spans="1:10" x14ac:dyDescent="0.3">
      <c r="A12197" t="s">
        <v>11991</v>
      </c>
      <c r="C12197" s="18">
        <v>390.61741558913178</v>
      </c>
      <c r="D12197" s="1"/>
      <c r="E12197" s="1">
        <v>13</v>
      </c>
      <c r="F12197" s="1">
        <v>6</v>
      </c>
      <c r="G12197" s="1">
        <v>0</v>
      </c>
      <c r="H12197" s="1">
        <v>7</v>
      </c>
      <c r="I12197" s="15">
        <v>0.46153846153846156</v>
      </c>
      <c r="J12197">
        <f t="shared" si="190"/>
        <v>40</v>
      </c>
    </row>
    <row r="12198" spans="1:10" x14ac:dyDescent="0.3">
      <c r="A12198" t="s">
        <v>12002</v>
      </c>
      <c r="C12198" s="18">
        <v>390.61601688801511</v>
      </c>
      <c r="D12198" s="1"/>
      <c r="E12198" s="1">
        <v>6</v>
      </c>
      <c r="F12198" s="1">
        <v>2</v>
      </c>
      <c r="G12198" s="1">
        <v>0</v>
      </c>
      <c r="H12198" s="1">
        <v>4</v>
      </c>
      <c r="I12198" s="15">
        <v>0.33333333333333331</v>
      </c>
      <c r="J12198">
        <f t="shared" si="190"/>
        <v>40</v>
      </c>
    </row>
    <row r="12199" spans="1:10" x14ac:dyDescent="0.3">
      <c r="A12199" t="s">
        <v>12003</v>
      </c>
      <c r="C12199" s="18">
        <v>390.615437752209</v>
      </c>
      <c r="D12199" s="1"/>
      <c r="E12199" s="1">
        <v>14</v>
      </c>
      <c r="F12199" s="1">
        <v>7</v>
      </c>
      <c r="G12199" s="1">
        <v>0</v>
      </c>
      <c r="H12199" s="1">
        <v>7</v>
      </c>
      <c r="I12199" s="15">
        <v>0.5</v>
      </c>
      <c r="J12199">
        <f t="shared" si="190"/>
        <v>40</v>
      </c>
    </row>
    <row r="12200" spans="1:10" x14ac:dyDescent="0.3">
      <c r="A12200" t="s">
        <v>12004</v>
      </c>
      <c r="C12200" s="18">
        <v>390.61441040586465</v>
      </c>
      <c r="D12200" s="1"/>
      <c r="E12200" s="1">
        <v>3</v>
      </c>
      <c r="F12200" s="1">
        <v>1</v>
      </c>
      <c r="G12200" s="1">
        <v>0</v>
      </c>
      <c r="H12200" s="1">
        <v>2</v>
      </c>
      <c r="I12200" s="15">
        <v>0.33333333333333331</v>
      </c>
      <c r="J12200">
        <f t="shared" si="190"/>
        <v>40</v>
      </c>
    </row>
    <row r="12201" spans="1:10" x14ac:dyDescent="0.3">
      <c r="A12201" t="s">
        <v>12005</v>
      </c>
      <c r="C12201" s="18">
        <v>390.613309798248</v>
      </c>
      <c r="D12201" s="1"/>
      <c r="E12201" s="1">
        <v>3</v>
      </c>
      <c r="F12201" s="1">
        <v>1</v>
      </c>
      <c r="G12201" s="1">
        <v>0</v>
      </c>
      <c r="H12201" s="1">
        <v>2</v>
      </c>
      <c r="I12201" s="15">
        <v>0.33333333333333331</v>
      </c>
      <c r="J12201">
        <f t="shared" si="190"/>
        <v>40</v>
      </c>
    </row>
    <row r="12202" spans="1:10" x14ac:dyDescent="0.3">
      <c r="A12202" t="s">
        <v>12006</v>
      </c>
      <c r="C12202" s="18">
        <v>390.61298299230953</v>
      </c>
      <c r="D12202" s="1"/>
      <c r="E12202" s="1">
        <v>3</v>
      </c>
      <c r="F12202" s="1">
        <v>1</v>
      </c>
      <c r="G12202" s="1">
        <v>0</v>
      </c>
      <c r="H12202" s="1">
        <v>2</v>
      </c>
      <c r="I12202" s="15">
        <v>0.33333333333333331</v>
      </c>
      <c r="J12202">
        <f t="shared" si="190"/>
        <v>40</v>
      </c>
    </row>
    <row r="12203" spans="1:10" x14ac:dyDescent="0.3">
      <c r="A12203" t="s">
        <v>12008</v>
      </c>
      <c r="C12203" s="18">
        <v>390.60609248771351</v>
      </c>
      <c r="D12203" s="1"/>
      <c r="E12203" s="1">
        <v>3</v>
      </c>
      <c r="F12203" s="1">
        <v>1</v>
      </c>
      <c r="G12203" s="1">
        <v>0</v>
      </c>
      <c r="H12203" s="1">
        <v>2</v>
      </c>
      <c r="I12203" s="15">
        <v>0.33333333333333331</v>
      </c>
      <c r="J12203">
        <f t="shared" si="190"/>
        <v>40</v>
      </c>
    </row>
    <row r="12204" spans="1:10" x14ac:dyDescent="0.3">
      <c r="A12204" t="s">
        <v>12453</v>
      </c>
      <c r="C12204" s="18">
        <v>390.60445623148297</v>
      </c>
      <c r="D12204" s="1"/>
      <c r="E12204" s="1">
        <v>3</v>
      </c>
      <c r="F12204" s="1">
        <v>1</v>
      </c>
      <c r="G12204" s="1">
        <v>0</v>
      </c>
      <c r="H12204" s="1">
        <v>2</v>
      </c>
      <c r="I12204" s="15">
        <v>0.33333333333333331</v>
      </c>
      <c r="J12204">
        <f t="shared" si="190"/>
        <v>40</v>
      </c>
    </row>
    <row r="12205" spans="1:10" x14ac:dyDescent="0.3">
      <c r="A12205" t="s">
        <v>12009</v>
      </c>
      <c r="C12205" s="18">
        <v>390.59912173982639</v>
      </c>
      <c r="D12205" s="1"/>
      <c r="E12205" s="1">
        <v>3</v>
      </c>
      <c r="F12205" s="1">
        <v>1</v>
      </c>
      <c r="G12205" s="1">
        <v>0</v>
      </c>
      <c r="H12205" s="1">
        <v>2</v>
      </c>
      <c r="I12205" s="15">
        <v>0.33333333333333331</v>
      </c>
      <c r="J12205">
        <f t="shared" si="190"/>
        <v>40</v>
      </c>
    </row>
    <row r="12206" spans="1:10" x14ac:dyDescent="0.3">
      <c r="A12206" t="s">
        <v>12010</v>
      </c>
      <c r="C12206" s="18">
        <v>390.59877517064228</v>
      </c>
      <c r="D12206" s="1"/>
      <c r="E12206" s="1">
        <v>3</v>
      </c>
      <c r="F12206" s="1">
        <v>1</v>
      </c>
      <c r="G12206" s="1">
        <v>0</v>
      </c>
      <c r="H12206" s="1">
        <v>2</v>
      </c>
      <c r="I12206" s="15">
        <v>0.33333333333333331</v>
      </c>
      <c r="J12206">
        <f t="shared" si="190"/>
        <v>40</v>
      </c>
    </row>
    <row r="12207" spans="1:10" x14ac:dyDescent="0.3">
      <c r="A12207" t="s">
        <v>12011</v>
      </c>
      <c r="C12207" s="18">
        <v>390.5971173220795</v>
      </c>
      <c r="D12207" s="1"/>
      <c r="E12207" s="1">
        <v>3</v>
      </c>
      <c r="F12207" s="1">
        <v>1</v>
      </c>
      <c r="G12207" s="1">
        <v>0</v>
      </c>
      <c r="H12207" s="1">
        <v>2</v>
      </c>
      <c r="I12207" s="15">
        <v>0.33333333333333331</v>
      </c>
      <c r="J12207">
        <f t="shared" si="190"/>
        <v>40</v>
      </c>
    </row>
    <row r="12208" spans="1:10" x14ac:dyDescent="0.3">
      <c r="A12208" t="s">
        <v>12012</v>
      </c>
      <c r="C12208" s="18">
        <v>390.59665330886236</v>
      </c>
      <c r="D12208" s="1"/>
      <c r="E12208" s="1">
        <v>3</v>
      </c>
      <c r="F12208" s="1">
        <v>1</v>
      </c>
      <c r="G12208" s="1">
        <v>0</v>
      </c>
      <c r="H12208" s="1">
        <v>2</v>
      </c>
      <c r="I12208" s="15">
        <v>0.33333333333333331</v>
      </c>
      <c r="J12208">
        <f t="shared" si="190"/>
        <v>40</v>
      </c>
    </row>
    <row r="12209" spans="1:10" x14ac:dyDescent="0.3">
      <c r="A12209" t="s">
        <v>12013</v>
      </c>
      <c r="C12209" s="18">
        <v>390.5954940658965</v>
      </c>
      <c r="D12209" s="1"/>
      <c r="E12209" s="1">
        <v>3</v>
      </c>
      <c r="F12209" s="1">
        <v>1</v>
      </c>
      <c r="G12209" s="1">
        <v>0</v>
      </c>
      <c r="H12209" s="1">
        <v>2</v>
      </c>
      <c r="I12209" s="15">
        <v>0.33333333333333331</v>
      </c>
      <c r="J12209">
        <f t="shared" si="190"/>
        <v>40</v>
      </c>
    </row>
    <row r="12210" spans="1:10" x14ac:dyDescent="0.3">
      <c r="A12210" t="s">
        <v>12015</v>
      </c>
      <c r="C12210" s="18">
        <v>390.59438127744869</v>
      </c>
      <c r="D12210" s="1"/>
      <c r="E12210" s="1">
        <v>3</v>
      </c>
      <c r="F12210" s="1">
        <v>1</v>
      </c>
      <c r="G12210" s="1">
        <v>0</v>
      </c>
      <c r="H12210" s="1">
        <v>2</v>
      </c>
      <c r="I12210" s="15">
        <v>0.33333333333333331</v>
      </c>
      <c r="J12210">
        <f t="shared" si="190"/>
        <v>40</v>
      </c>
    </row>
    <row r="12211" spans="1:10" x14ac:dyDescent="0.3">
      <c r="A12211" t="s">
        <v>13739</v>
      </c>
      <c r="C12211" s="18">
        <v>390.59376641679967</v>
      </c>
      <c r="D12211" s="1"/>
      <c r="E12211" s="1">
        <v>5</v>
      </c>
      <c r="F12211" s="1">
        <v>2</v>
      </c>
      <c r="G12211" s="1">
        <v>0</v>
      </c>
      <c r="H12211" s="1">
        <v>3</v>
      </c>
      <c r="I12211" s="15">
        <v>0.4</v>
      </c>
      <c r="J12211">
        <f t="shared" si="190"/>
        <v>40</v>
      </c>
    </row>
    <row r="12212" spans="1:10" x14ac:dyDescent="0.3">
      <c r="A12212" t="s">
        <v>12016</v>
      </c>
      <c r="C12212" s="18">
        <v>390.59290567232551</v>
      </c>
      <c r="D12212" s="1"/>
      <c r="E12212" s="1">
        <v>3</v>
      </c>
      <c r="F12212" s="1">
        <v>1</v>
      </c>
      <c r="G12212" s="1">
        <v>0</v>
      </c>
      <c r="H12212" s="1">
        <v>2</v>
      </c>
      <c r="I12212" s="15">
        <v>0.33333333333333331</v>
      </c>
      <c r="J12212">
        <f t="shared" si="190"/>
        <v>40</v>
      </c>
    </row>
    <row r="12213" spans="1:10" x14ac:dyDescent="0.3">
      <c r="A12213" t="s">
        <v>12017</v>
      </c>
      <c r="C12213" s="18">
        <v>390.59238801335533</v>
      </c>
      <c r="D12213" s="1"/>
      <c r="E12213" s="1">
        <v>5</v>
      </c>
      <c r="F12213" s="1">
        <v>2</v>
      </c>
      <c r="G12213" s="1">
        <v>0</v>
      </c>
      <c r="H12213" s="1">
        <v>3</v>
      </c>
      <c r="I12213" s="15">
        <v>0.4</v>
      </c>
      <c r="J12213">
        <f t="shared" si="190"/>
        <v>40</v>
      </c>
    </row>
    <row r="12214" spans="1:10" x14ac:dyDescent="0.3">
      <c r="A12214" t="s">
        <v>12018</v>
      </c>
      <c r="C12214" s="18">
        <v>390.59150512700671</v>
      </c>
      <c r="D12214" s="1"/>
      <c r="E12214" s="1">
        <v>3</v>
      </c>
      <c r="F12214" s="1">
        <v>1</v>
      </c>
      <c r="G12214" s="1">
        <v>0</v>
      </c>
      <c r="H12214" s="1">
        <v>2</v>
      </c>
      <c r="I12214" s="15">
        <v>0.33333333333333331</v>
      </c>
      <c r="J12214">
        <f t="shared" si="190"/>
        <v>40</v>
      </c>
    </row>
    <row r="12215" spans="1:10" x14ac:dyDescent="0.3">
      <c r="A12215" t="s">
        <v>12019</v>
      </c>
      <c r="C12215" s="18">
        <v>390.59124121732577</v>
      </c>
      <c r="D12215" s="1"/>
      <c r="E12215" s="1">
        <v>5</v>
      </c>
      <c r="F12215" s="1">
        <v>2</v>
      </c>
      <c r="G12215" s="1">
        <v>0</v>
      </c>
      <c r="H12215" s="1">
        <v>3</v>
      </c>
      <c r="I12215" s="15">
        <v>0.4</v>
      </c>
      <c r="J12215">
        <f t="shared" si="190"/>
        <v>40</v>
      </c>
    </row>
    <row r="12216" spans="1:10" x14ac:dyDescent="0.3">
      <c r="A12216" t="s">
        <v>12020</v>
      </c>
      <c r="C12216" s="18">
        <v>390.59062635042847</v>
      </c>
      <c r="D12216" s="1"/>
      <c r="E12216" s="1">
        <v>3</v>
      </c>
      <c r="F12216" s="1">
        <v>1</v>
      </c>
      <c r="G12216" s="1">
        <v>0</v>
      </c>
      <c r="H12216" s="1">
        <v>2</v>
      </c>
      <c r="I12216" s="15">
        <v>0.33333333333333331</v>
      </c>
      <c r="J12216">
        <f t="shared" si="190"/>
        <v>40</v>
      </c>
    </row>
    <row r="12217" spans="1:10" x14ac:dyDescent="0.3">
      <c r="A12217" t="s">
        <v>12021</v>
      </c>
      <c r="C12217" s="18">
        <v>390.58794633862516</v>
      </c>
      <c r="D12217" s="1"/>
      <c r="E12217" s="1">
        <v>3</v>
      </c>
      <c r="F12217" s="1">
        <v>1</v>
      </c>
      <c r="G12217" s="1">
        <v>0</v>
      </c>
      <c r="H12217" s="1">
        <v>2</v>
      </c>
      <c r="I12217" s="15">
        <v>0.33333333333333331</v>
      </c>
      <c r="J12217">
        <f t="shared" si="190"/>
        <v>40</v>
      </c>
    </row>
    <row r="12218" spans="1:10" x14ac:dyDescent="0.3">
      <c r="A12218" t="s">
        <v>12022</v>
      </c>
      <c r="C12218" s="18">
        <v>390.58684124616093</v>
      </c>
      <c r="D12218" s="1"/>
      <c r="E12218" s="1">
        <v>3</v>
      </c>
      <c r="F12218" s="1">
        <v>1</v>
      </c>
      <c r="G12218" s="1">
        <v>0</v>
      </c>
      <c r="H12218" s="1">
        <v>2</v>
      </c>
      <c r="I12218" s="15">
        <v>0.33333333333333331</v>
      </c>
      <c r="J12218">
        <f t="shared" si="190"/>
        <v>40</v>
      </c>
    </row>
    <row r="12219" spans="1:10" x14ac:dyDescent="0.3">
      <c r="A12219" t="s">
        <v>12023</v>
      </c>
      <c r="C12219" s="18">
        <v>390.58648905730752</v>
      </c>
      <c r="D12219" s="1"/>
      <c r="E12219" s="1">
        <v>9</v>
      </c>
      <c r="F12219" s="1">
        <v>4</v>
      </c>
      <c r="G12219" s="1">
        <v>0</v>
      </c>
      <c r="H12219" s="1">
        <v>5</v>
      </c>
      <c r="I12219" s="15">
        <v>0.44444444444444442</v>
      </c>
      <c r="J12219">
        <f t="shared" si="190"/>
        <v>40</v>
      </c>
    </row>
    <row r="12220" spans="1:10" x14ac:dyDescent="0.3">
      <c r="A12220" t="s">
        <v>12024</v>
      </c>
      <c r="C12220" s="18">
        <v>390.58207277677678</v>
      </c>
      <c r="D12220" s="1"/>
      <c r="E12220" s="1">
        <v>3</v>
      </c>
      <c r="F12220" s="1">
        <v>1</v>
      </c>
      <c r="G12220" s="1">
        <v>0</v>
      </c>
      <c r="H12220" s="1">
        <v>2</v>
      </c>
      <c r="I12220" s="15">
        <v>0.33333333333333331</v>
      </c>
      <c r="J12220">
        <f t="shared" si="190"/>
        <v>40</v>
      </c>
    </row>
    <row r="12221" spans="1:10" x14ac:dyDescent="0.3">
      <c r="A12221" t="s">
        <v>12026</v>
      </c>
      <c r="C12221" s="18">
        <v>390.58000558057211</v>
      </c>
      <c r="D12221" s="1"/>
      <c r="E12221" s="1">
        <v>6</v>
      </c>
      <c r="F12221" s="1">
        <v>2</v>
      </c>
      <c r="G12221" s="1">
        <v>1</v>
      </c>
      <c r="H12221" s="1">
        <v>3</v>
      </c>
      <c r="I12221" s="15">
        <v>0.41666666666666669</v>
      </c>
      <c r="J12221">
        <f t="shared" si="190"/>
        <v>40</v>
      </c>
    </row>
    <row r="12222" spans="1:10" x14ac:dyDescent="0.3">
      <c r="A12222" t="s">
        <v>12027</v>
      </c>
      <c r="C12222" s="18">
        <v>390.57935003873217</v>
      </c>
      <c r="D12222" s="1"/>
      <c r="E12222" s="1">
        <v>3</v>
      </c>
      <c r="F12222" s="1">
        <v>1</v>
      </c>
      <c r="G12222" s="1">
        <v>0</v>
      </c>
      <c r="H12222" s="1">
        <v>2</v>
      </c>
      <c r="I12222" s="15">
        <v>0.33333333333333331</v>
      </c>
      <c r="J12222">
        <f t="shared" si="190"/>
        <v>40</v>
      </c>
    </row>
    <row r="12223" spans="1:10" x14ac:dyDescent="0.3">
      <c r="A12223" t="s">
        <v>12028</v>
      </c>
      <c r="C12223" s="18">
        <v>390.57931672746929</v>
      </c>
      <c r="D12223" s="1"/>
      <c r="E12223" s="1">
        <v>5</v>
      </c>
      <c r="F12223" s="1">
        <v>2</v>
      </c>
      <c r="G12223" s="1">
        <v>0</v>
      </c>
      <c r="H12223" s="1">
        <v>3</v>
      </c>
      <c r="I12223" s="15">
        <v>0.4</v>
      </c>
      <c r="J12223">
        <f t="shared" si="190"/>
        <v>40</v>
      </c>
    </row>
    <row r="12224" spans="1:10" x14ac:dyDescent="0.3">
      <c r="A12224" t="s">
        <v>12030</v>
      </c>
      <c r="C12224" s="18">
        <v>390.57680940062738</v>
      </c>
      <c r="D12224" s="1"/>
      <c r="E12224" s="1">
        <v>3</v>
      </c>
      <c r="F12224" s="1">
        <v>1</v>
      </c>
      <c r="G12224" s="1">
        <v>0</v>
      </c>
      <c r="H12224" s="1">
        <v>2</v>
      </c>
      <c r="I12224" s="15">
        <v>0.33333333333333331</v>
      </c>
      <c r="J12224">
        <f t="shared" si="190"/>
        <v>40</v>
      </c>
    </row>
    <row r="12225" spans="1:10" x14ac:dyDescent="0.3">
      <c r="A12225" t="s">
        <v>12031</v>
      </c>
      <c r="C12225" s="18">
        <v>390.57644087096423</v>
      </c>
      <c r="D12225" s="1"/>
      <c r="E12225" s="1">
        <v>3</v>
      </c>
      <c r="F12225" s="1">
        <v>1</v>
      </c>
      <c r="G12225" s="1">
        <v>0</v>
      </c>
      <c r="H12225" s="1">
        <v>2</v>
      </c>
      <c r="I12225" s="15">
        <v>0.33333333333333331</v>
      </c>
      <c r="J12225">
        <f t="shared" si="190"/>
        <v>40</v>
      </c>
    </row>
    <row r="12226" spans="1:10" x14ac:dyDescent="0.3">
      <c r="A12226" t="s">
        <v>12032</v>
      </c>
      <c r="C12226" s="18">
        <v>390.57503957474455</v>
      </c>
      <c r="D12226" s="1"/>
      <c r="E12226" s="1">
        <v>3</v>
      </c>
      <c r="F12226" s="1">
        <v>1</v>
      </c>
      <c r="G12226" s="1">
        <v>0</v>
      </c>
      <c r="H12226" s="1">
        <v>2</v>
      </c>
      <c r="I12226" s="15">
        <v>0.33333333333333331</v>
      </c>
      <c r="J12226">
        <f t="shared" si="190"/>
        <v>40</v>
      </c>
    </row>
    <row r="12227" spans="1:10" x14ac:dyDescent="0.3">
      <c r="A12227" t="s">
        <v>12033</v>
      </c>
      <c r="C12227" s="18">
        <v>390.57501127784536</v>
      </c>
      <c r="D12227" s="1"/>
      <c r="E12227" s="1">
        <v>3</v>
      </c>
      <c r="F12227" s="1">
        <v>1</v>
      </c>
      <c r="G12227" s="1">
        <v>0</v>
      </c>
      <c r="H12227" s="1">
        <v>2</v>
      </c>
      <c r="I12227" s="15">
        <v>0.33333333333333331</v>
      </c>
      <c r="J12227">
        <f t="shared" si="190"/>
        <v>40</v>
      </c>
    </row>
    <row r="12228" spans="1:10" x14ac:dyDescent="0.3">
      <c r="A12228" t="s">
        <v>12034</v>
      </c>
      <c r="C12228" s="18">
        <v>390.57501127784536</v>
      </c>
      <c r="D12228" s="1"/>
      <c r="E12228" s="1">
        <v>3</v>
      </c>
      <c r="F12228" s="1">
        <v>1</v>
      </c>
      <c r="G12228" s="1">
        <v>0</v>
      </c>
      <c r="H12228" s="1">
        <v>2</v>
      </c>
      <c r="I12228" s="15">
        <v>0.33333333333333331</v>
      </c>
      <c r="J12228">
        <f t="shared" ref="J12228:J12291" si="191">IF(E12228&lt;=30,40,20)</f>
        <v>40</v>
      </c>
    </row>
    <row r="12229" spans="1:10" x14ac:dyDescent="0.3">
      <c r="A12229" t="s">
        <v>12035</v>
      </c>
      <c r="C12229" s="18">
        <v>390.57501127784536</v>
      </c>
      <c r="D12229" s="1"/>
      <c r="E12229" s="1">
        <v>3</v>
      </c>
      <c r="F12229" s="1">
        <v>1</v>
      </c>
      <c r="G12229" s="1">
        <v>0</v>
      </c>
      <c r="H12229" s="1">
        <v>2</v>
      </c>
      <c r="I12229" s="15">
        <v>0.33333333333333331</v>
      </c>
      <c r="J12229">
        <f t="shared" si="191"/>
        <v>40</v>
      </c>
    </row>
    <row r="12230" spans="1:10" x14ac:dyDescent="0.3">
      <c r="A12230" t="s">
        <v>12036</v>
      </c>
      <c r="C12230" s="18">
        <v>390.57501127784536</v>
      </c>
      <c r="D12230" s="1"/>
      <c r="E12230" s="1">
        <v>3</v>
      </c>
      <c r="F12230" s="1">
        <v>1</v>
      </c>
      <c r="G12230" s="1">
        <v>0</v>
      </c>
      <c r="H12230" s="1">
        <v>2</v>
      </c>
      <c r="I12230" s="15">
        <v>0.33333333333333331</v>
      </c>
      <c r="J12230">
        <f t="shared" si="191"/>
        <v>40</v>
      </c>
    </row>
    <row r="12231" spans="1:10" x14ac:dyDescent="0.3">
      <c r="A12231" t="s">
        <v>12037</v>
      </c>
      <c r="C12231" s="18">
        <v>390.57501127784536</v>
      </c>
      <c r="D12231" s="1"/>
      <c r="E12231" s="1">
        <v>3</v>
      </c>
      <c r="F12231" s="1">
        <v>1</v>
      </c>
      <c r="G12231" s="1">
        <v>0</v>
      </c>
      <c r="H12231" s="1">
        <v>2</v>
      </c>
      <c r="I12231" s="15">
        <v>0.33333333333333331</v>
      </c>
      <c r="J12231">
        <f t="shared" si="191"/>
        <v>40</v>
      </c>
    </row>
    <row r="12232" spans="1:10" x14ac:dyDescent="0.3">
      <c r="A12232" t="s">
        <v>12038</v>
      </c>
      <c r="C12232" s="18">
        <v>390.57501127784536</v>
      </c>
      <c r="D12232" s="1"/>
      <c r="E12232" s="1">
        <v>3</v>
      </c>
      <c r="F12232" s="1">
        <v>1</v>
      </c>
      <c r="G12232" s="1">
        <v>0</v>
      </c>
      <c r="H12232" s="1">
        <v>2</v>
      </c>
      <c r="I12232" s="15">
        <v>0.33333333333333331</v>
      </c>
      <c r="J12232">
        <f t="shared" si="191"/>
        <v>40</v>
      </c>
    </row>
    <row r="12233" spans="1:10" x14ac:dyDescent="0.3">
      <c r="A12233" t="s">
        <v>12039</v>
      </c>
      <c r="C12233" s="18">
        <v>390.57501127784536</v>
      </c>
      <c r="D12233" s="1"/>
      <c r="E12233" s="1">
        <v>3</v>
      </c>
      <c r="F12233" s="1">
        <v>1</v>
      </c>
      <c r="G12233" s="1">
        <v>0</v>
      </c>
      <c r="H12233" s="1">
        <v>2</v>
      </c>
      <c r="I12233" s="15">
        <v>0.33333333333333331</v>
      </c>
      <c r="J12233">
        <f t="shared" si="191"/>
        <v>40</v>
      </c>
    </row>
    <row r="12234" spans="1:10" x14ac:dyDescent="0.3">
      <c r="A12234" t="s">
        <v>12040</v>
      </c>
      <c r="C12234" s="18">
        <v>390.57501127784536</v>
      </c>
      <c r="D12234" s="1"/>
      <c r="E12234" s="1">
        <v>3</v>
      </c>
      <c r="F12234" s="1">
        <v>1</v>
      </c>
      <c r="G12234" s="1">
        <v>0</v>
      </c>
      <c r="H12234" s="1">
        <v>2</v>
      </c>
      <c r="I12234" s="15">
        <v>0.33333333333333331</v>
      </c>
      <c r="J12234">
        <f t="shared" si="191"/>
        <v>40</v>
      </c>
    </row>
    <row r="12235" spans="1:10" x14ac:dyDescent="0.3">
      <c r="A12235" t="s">
        <v>12041</v>
      </c>
      <c r="C12235" s="18">
        <v>390.57501127784536</v>
      </c>
      <c r="D12235" s="1"/>
      <c r="E12235" s="1">
        <v>3</v>
      </c>
      <c r="F12235" s="1">
        <v>1</v>
      </c>
      <c r="G12235" s="1">
        <v>0</v>
      </c>
      <c r="H12235" s="1">
        <v>2</v>
      </c>
      <c r="I12235" s="15">
        <v>0.33333333333333331</v>
      </c>
      <c r="J12235">
        <f t="shared" si="191"/>
        <v>40</v>
      </c>
    </row>
    <row r="12236" spans="1:10" x14ac:dyDescent="0.3">
      <c r="A12236" t="s">
        <v>12042</v>
      </c>
      <c r="C12236" s="18">
        <v>390.57501127784536</v>
      </c>
      <c r="D12236" s="1"/>
      <c r="E12236" s="1">
        <v>5</v>
      </c>
      <c r="F12236" s="1">
        <v>2</v>
      </c>
      <c r="G12236" s="1">
        <v>0</v>
      </c>
      <c r="H12236" s="1">
        <v>3</v>
      </c>
      <c r="I12236" s="15">
        <v>0.4</v>
      </c>
      <c r="J12236">
        <f t="shared" si="191"/>
        <v>40</v>
      </c>
    </row>
    <row r="12237" spans="1:10" x14ac:dyDescent="0.3">
      <c r="A12237" t="s">
        <v>12043</v>
      </c>
      <c r="C12237" s="18">
        <v>390.57501127784536</v>
      </c>
      <c r="D12237" s="1"/>
      <c r="E12237" s="1">
        <v>3</v>
      </c>
      <c r="F12237" s="1">
        <v>1</v>
      </c>
      <c r="G12237" s="1">
        <v>0</v>
      </c>
      <c r="H12237" s="1">
        <v>2</v>
      </c>
      <c r="I12237" s="15">
        <v>0.33333333333333331</v>
      </c>
      <c r="J12237">
        <f t="shared" si="191"/>
        <v>40</v>
      </c>
    </row>
    <row r="12238" spans="1:10" x14ac:dyDescent="0.3">
      <c r="A12238" t="s">
        <v>12044</v>
      </c>
      <c r="C12238" s="18">
        <v>390.57501127784536</v>
      </c>
      <c r="D12238" s="1"/>
      <c r="E12238" s="1">
        <v>3</v>
      </c>
      <c r="F12238" s="1">
        <v>1</v>
      </c>
      <c r="G12238" s="1">
        <v>0</v>
      </c>
      <c r="H12238" s="1">
        <v>2</v>
      </c>
      <c r="I12238" s="15">
        <v>0.33333333333333331</v>
      </c>
      <c r="J12238">
        <f t="shared" si="191"/>
        <v>40</v>
      </c>
    </row>
    <row r="12239" spans="1:10" x14ac:dyDescent="0.3">
      <c r="A12239" t="s">
        <v>12045</v>
      </c>
      <c r="C12239" s="18">
        <v>390.57501127784536</v>
      </c>
      <c r="D12239" s="1"/>
      <c r="E12239" s="1">
        <v>3</v>
      </c>
      <c r="F12239" s="1">
        <v>1</v>
      </c>
      <c r="G12239" s="1">
        <v>0</v>
      </c>
      <c r="H12239" s="1">
        <v>2</v>
      </c>
      <c r="I12239" s="15">
        <v>0.33333333333333331</v>
      </c>
      <c r="J12239">
        <f t="shared" si="191"/>
        <v>40</v>
      </c>
    </row>
    <row r="12240" spans="1:10" x14ac:dyDescent="0.3">
      <c r="A12240" t="s">
        <v>12046</v>
      </c>
      <c r="C12240" s="18">
        <v>390.57501127784536</v>
      </c>
      <c r="D12240" s="1"/>
      <c r="E12240" s="1">
        <v>3</v>
      </c>
      <c r="F12240" s="1">
        <v>1</v>
      </c>
      <c r="G12240" s="1">
        <v>0</v>
      </c>
      <c r="H12240" s="1">
        <v>2</v>
      </c>
      <c r="I12240" s="15">
        <v>0.33333333333333331</v>
      </c>
      <c r="J12240">
        <f t="shared" si="191"/>
        <v>40</v>
      </c>
    </row>
    <row r="12241" spans="1:10" x14ac:dyDescent="0.3">
      <c r="A12241" t="s">
        <v>12047</v>
      </c>
      <c r="C12241" s="18">
        <v>390.57501127784536</v>
      </c>
      <c r="D12241" s="1"/>
      <c r="E12241" s="1">
        <v>3</v>
      </c>
      <c r="F12241" s="1">
        <v>1</v>
      </c>
      <c r="G12241" s="1">
        <v>0</v>
      </c>
      <c r="H12241" s="1">
        <v>2</v>
      </c>
      <c r="I12241" s="15">
        <v>0.33333333333333331</v>
      </c>
      <c r="J12241">
        <f t="shared" si="191"/>
        <v>40</v>
      </c>
    </row>
    <row r="12242" spans="1:10" x14ac:dyDescent="0.3">
      <c r="A12242" t="s">
        <v>12048</v>
      </c>
      <c r="C12242" s="18">
        <v>390.57501127784536</v>
      </c>
      <c r="D12242" s="1"/>
      <c r="E12242" s="1">
        <v>3</v>
      </c>
      <c r="F12242" s="1">
        <v>1</v>
      </c>
      <c r="G12242" s="1">
        <v>0</v>
      </c>
      <c r="H12242" s="1">
        <v>2</v>
      </c>
      <c r="I12242" s="15">
        <v>0.33333333333333331</v>
      </c>
      <c r="J12242">
        <f t="shared" si="191"/>
        <v>40</v>
      </c>
    </row>
    <row r="12243" spans="1:10" x14ac:dyDescent="0.3">
      <c r="A12243" t="s">
        <v>12049</v>
      </c>
      <c r="C12243" s="18">
        <v>390.57501127784536</v>
      </c>
      <c r="D12243" s="1"/>
      <c r="E12243" s="1">
        <v>3</v>
      </c>
      <c r="F12243" s="1">
        <v>1</v>
      </c>
      <c r="G12243" s="1">
        <v>0</v>
      </c>
      <c r="H12243" s="1">
        <v>2</v>
      </c>
      <c r="I12243" s="15">
        <v>0.33333333333333331</v>
      </c>
      <c r="J12243">
        <f t="shared" si="191"/>
        <v>40</v>
      </c>
    </row>
    <row r="12244" spans="1:10" x14ac:dyDescent="0.3">
      <c r="A12244" t="s">
        <v>12050</v>
      </c>
      <c r="C12244" s="18">
        <v>390.57501127784536</v>
      </c>
      <c r="D12244" s="1"/>
      <c r="E12244" s="1">
        <v>3</v>
      </c>
      <c r="F12244" s="1">
        <v>1</v>
      </c>
      <c r="G12244" s="1">
        <v>0</v>
      </c>
      <c r="H12244" s="1">
        <v>2</v>
      </c>
      <c r="I12244" s="15">
        <v>0.33333333333333331</v>
      </c>
      <c r="J12244">
        <f t="shared" si="191"/>
        <v>40</v>
      </c>
    </row>
    <row r="12245" spans="1:10" x14ac:dyDescent="0.3">
      <c r="A12245" t="s">
        <v>12051</v>
      </c>
      <c r="C12245" s="18">
        <v>390.57501127784536</v>
      </c>
      <c r="D12245" s="1"/>
      <c r="E12245" s="1">
        <v>3</v>
      </c>
      <c r="F12245" s="1">
        <v>1</v>
      </c>
      <c r="G12245" s="1">
        <v>0</v>
      </c>
      <c r="H12245" s="1">
        <v>2</v>
      </c>
      <c r="I12245" s="15">
        <v>0.33333333333333331</v>
      </c>
      <c r="J12245">
        <f t="shared" si="191"/>
        <v>40</v>
      </c>
    </row>
    <row r="12246" spans="1:10" x14ac:dyDescent="0.3">
      <c r="A12246" t="s">
        <v>12052</v>
      </c>
      <c r="C12246" s="18">
        <v>390.57501127784536</v>
      </c>
      <c r="D12246" s="1"/>
      <c r="E12246" s="1">
        <v>3</v>
      </c>
      <c r="F12246" s="1">
        <v>1</v>
      </c>
      <c r="G12246" s="1">
        <v>0</v>
      </c>
      <c r="H12246" s="1">
        <v>2</v>
      </c>
      <c r="I12246" s="15">
        <v>0.33333333333333331</v>
      </c>
      <c r="J12246">
        <f t="shared" si="191"/>
        <v>40</v>
      </c>
    </row>
    <row r="12247" spans="1:10" x14ac:dyDescent="0.3">
      <c r="A12247" t="s">
        <v>12053</v>
      </c>
      <c r="C12247" s="18">
        <v>390.57501127784536</v>
      </c>
      <c r="D12247" s="1"/>
      <c r="E12247" s="1">
        <v>3</v>
      </c>
      <c r="F12247" s="1">
        <v>1</v>
      </c>
      <c r="G12247" s="1">
        <v>0</v>
      </c>
      <c r="H12247" s="1">
        <v>2</v>
      </c>
      <c r="I12247" s="15">
        <v>0.33333333333333331</v>
      </c>
      <c r="J12247">
        <f t="shared" si="191"/>
        <v>40</v>
      </c>
    </row>
    <row r="12248" spans="1:10" x14ac:dyDescent="0.3">
      <c r="A12248" t="s">
        <v>12054</v>
      </c>
      <c r="C12248" s="18">
        <v>390.57501127784536</v>
      </c>
      <c r="D12248" s="1"/>
      <c r="E12248" s="1">
        <v>3</v>
      </c>
      <c r="F12248" s="1">
        <v>1</v>
      </c>
      <c r="G12248" s="1">
        <v>0</v>
      </c>
      <c r="H12248" s="1">
        <v>2</v>
      </c>
      <c r="I12248" s="15">
        <v>0.33333333333333331</v>
      </c>
      <c r="J12248">
        <f t="shared" si="191"/>
        <v>40</v>
      </c>
    </row>
    <row r="12249" spans="1:10" x14ac:dyDescent="0.3">
      <c r="A12249" t="s">
        <v>12055</v>
      </c>
      <c r="C12249" s="18">
        <v>390.57501127784536</v>
      </c>
      <c r="D12249" s="1"/>
      <c r="E12249" s="1">
        <v>3</v>
      </c>
      <c r="F12249" s="1">
        <v>1</v>
      </c>
      <c r="G12249" s="1">
        <v>0</v>
      </c>
      <c r="H12249" s="1">
        <v>2</v>
      </c>
      <c r="I12249" s="15">
        <v>0.33333333333333331</v>
      </c>
      <c r="J12249">
        <f t="shared" si="191"/>
        <v>40</v>
      </c>
    </row>
    <row r="12250" spans="1:10" x14ac:dyDescent="0.3">
      <c r="A12250" t="s">
        <v>12056</v>
      </c>
      <c r="C12250" s="18">
        <v>390.57501127784536</v>
      </c>
      <c r="D12250" s="1"/>
      <c r="E12250" s="1">
        <v>3</v>
      </c>
      <c r="F12250" s="1">
        <v>1</v>
      </c>
      <c r="G12250" s="1">
        <v>0</v>
      </c>
      <c r="H12250" s="1">
        <v>2</v>
      </c>
      <c r="I12250" s="15">
        <v>0.33333333333333331</v>
      </c>
      <c r="J12250">
        <f t="shared" si="191"/>
        <v>40</v>
      </c>
    </row>
    <row r="12251" spans="1:10" x14ac:dyDescent="0.3">
      <c r="A12251" t="s">
        <v>12057</v>
      </c>
      <c r="C12251" s="18">
        <v>390.57491796158934</v>
      </c>
      <c r="D12251" s="1"/>
      <c r="E12251" s="1">
        <v>3</v>
      </c>
      <c r="F12251" s="1">
        <v>1</v>
      </c>
      <c r="G12251" s="1">
        <v>0</v>
      </c>
      <c r="H12251" s="1">
        <v>2</v>
      </c>
      <c r="I12251" s="15">
        <v>0.33333333333333331</v>
      </c>
      <c r="J12251">
        <f t="shared" si="191"/>
        <v>40</v>
      </c>
    </row>
    <row r="12252" spans="1:10" x14ac:dyDescent="0.3">
      <c r="A12252" t="s">
        <v>12058</v>
      </c>
      <c r="C12252" s="18">
        <v>390.57479324626337</v>
      </c>
      <c r="D12252" s="1"/>
      <c r="E12252" s="1">
        <v>3</v>
      </c>
      <c r="F12252" s="1">
        <v>1</v>
      </c>
      <c r="G12252" s="1">
        <v>0</v>
      </c>
      <c r="H12252" s="1">
        <v>2</v>
      </c>
      <c r="I12252" s="15">
        <v>0.33333333333333331</v>
      </c>
      <c r="J12252">
        <f t="shared" si="191"/>
        <v>40</v>
      </c>
    </row>
    <row r="12253" spans="1:10" x14ac:dyDescent="0.3">
      <c r="A12253" t="s">
        <v>12059</v>
      </c>
      <c r="C12253" s="18">
        <v>390.5747869759935</v>
      </c>
      <c r="D12253" s="1"/>
      <c r="E12253" s="1">
        <v>3</v>
      </c>
      <c r="F12253" s="1">
        <v>1</v>
      </c>
      <c r="G12253" s="1">
        <v>0</v>
      </c>
      <c r="H12253" s="1">
        <v>2</v>
      </c>
      <c r="I12253" s="15">
        <v>0.33333333333333331</v>
      </c>
      <c r="J12253">
        <f t="shared" si="191"/>
        <v>40</v>
      </c>
    </row>
    <row r="12254" spans="1:10" x14ac:dyDescent="0.3">
      <c r="A12254" t="s">
        <v>12060</v>
      </c>
      <c r="C12254" s="18">
        <v>390.57468149361807</v>
      </c>
      <c r="D12254" s="1"/>
      <c r="E12254" s="1">
        <v>8</v>
      </c>
      <c r="F12254" s="1">
        <v>5</v>
      </c>
      <c r="G12254" s="1">
        <v>0</v>
      </c>
      <c r="H12254" s="1">
        <v>3</v>
      </c>
      <c r="I12254" s="15">
        <v>0.625</v>
      </c>
      <c r="J12254">
        <f t="shared" si="191"/>
        <v>40</v>
      </c>
    </row>
    <row r="12255" spans="1:10" x14ac:dyDescent="0.3">
      <c r="A12255" t="s">
        <v>12061</v>
      </c>
      <c r="C12255" s="18">
        <v>390.57453650022734</v>
      </c>
      <c r="D12255" s="1"/>
      <c r="E12255" s="1">
        <v>5</v>
      </c>
      <c r="F12255" s="1">
        <v>2</v>
      </c>
      <c r="G12255" s="1">
        <v>0</v>
      </c>
      <c r="H12255" s="1">
        <v>3</v>
      </c>
      <c r="I12255" s="15">
        <v>0.4</v>
      </c>
      <c r="J12255">
        <f t="shared" si="191"/>
        <v>40</v>
      </c>
    </row>
    <row r="12256" spans="1:10" x14ac:dyDescent="0.3">
      <c r="A12256" t="s">
        <v>12062</v>
      </c>
      <c r="C12256" s="18">
        <v>390.57405921391648</v>
      </c>
      <c r="D12256" s="1"/>
      <c r="E12256" s="1">
        <v>3</v>
      </c>
      <c r="F12256" s="1">
        <v>1</v>
      </c>
      <c r="G12256" s="1">
        <v>0</v>
      </c>
      <c r="H12256" s="1">
        <v>2</v>
      </c>
      <c r="I12256" s="15">
        <v>0.33333333333333331</v>
      </c>
      <c r="J12256">
        <f t="shared" si="191"/>
        <v>40</v>
      </c>
    </row>
    <row r="12257" spans="1:10" x14ac:dyDescent="0.3">
      <c r="A12257" t="s">
        <v>12063</v>
      </c>
      <c r="C12257" s="18">
        <v>390.5733915997277</v>
      </c>
      <c r="D12257" s="1"/>
      <c r="E12257" s="1">
        <v>8</v>
      </c>
      <c r="F12257" s="1">
        <v>3</v>
      </c>
      <c r="G12257" s="1">
        <v>1</v>
      </c>
      <c r="H12257" s="1">
        <v>4</v>
      </c>
      <c r="I12257" s="15">
        <v>0.4375</v>
      </c>
      <c r="J12257">
        <f t="shared" si="191"/>
        <v>40</v>
      </c>
    </row>
    <row r="12258" spans="1:10" x14ac:dyDescent="0.3">
      <c r="A12258" s="21" t="s">
        <v>12064</v>
      </c>
      <c r="C12258" s="18">
        <v>390.57295738694171</v>
      </c>
      <c r="D12258" s="1"/>
      <c r="E12258" s="1">
        <v>3</v>
      </c>
      <c r="F12258" s="1">
        <v>1</v>
      </c>
      <c r="G12258" s="1">
        <v>0</v>
      </c>
      <c r="H12258" s="1">
        <v>2</v>
      </c>
      <c r="I12258" s="15">
        <v>0.33333333333333331</v>
      </c>
      <c r="J12258">
        <f t="shared" si="191"/>
        <v>40</v>
      </c>
    </row>
    <row r="12259" spans="1:10" x14ac:dyDescent="0.3">
      <c r="A12259" t="s">
        <v>12065</v>
      </c>
      <c r="C12259" s="18">
        <v>390.57235965721907</v>
      </c>
      <c r="D12259" s="1"/>
      <c r="E12259" s="1">
        <v>3</v>
      </c>
      <c r="F12259" s="1">
        <v>1</v>
      </c>
      <c r="G12259" s="1">
        <v>0</v>
      </c>
      <c r="H12259" s="1">
        <v>2</v>
      </c>
      <c r="I12259" s="15">
        <v>0.33333333333333331</v>
      </c>
      <c r="J12259">
        <f t="shared" si="191"/>
        <v>40</v>
      </c>
    </row>
    <row r="12260" spans="1:10" x14ac:dyDescent="0.3">
      <c r="A12260" t="s">
        <v>12066</v>
      </c>
      <c r="C12260" s="18">
        <v>390.56736454413016</v>
      </c>
      <c r="D12260" s="1"/>
      <c r="E12260" s="1">
        <v>3</v>
      </c>
      <c r="F12260" s="1">
        <v>1</v>
      </c>
      <c r="G12260" s="1">
        <v>0</v>
      </c>
      <c r="H12260" s="1">
        <v>2</v>
      </c>
      <c r="I12260" s="15">
        <v>0.33333333333333331</v>
      </c>
      <c r="J12260">
        <f t="shared" si="191"/>
        <v>40</v>
      </c>
    </row>
    <row r="12261" spans="1:10" x14ac:dyDescent="0.3">
      <c r="A12261" t="s">
        <v>12067</v>
      </c>
      <c r="C12261" s="18">
        <v>390.56721209951991</v>
      </c>
      <c r="D12261" s="1"/>
      <c r="E12261" s="1">
        <v>3</v>
      </c>
      <c r="F12261" s="1">
        <v>0</v>
      </c>
      <c r="G12261" s="1">
        <v>2</v>
      </c>
      <c r="H12261" s="1">
        <v>1</v>
      </c>
      <c r="I12261" s="15">
        <v>0.33333333333333331</v>
      </c>
      <c r="J12261">
        <f t="shared" si="191"/>
        <v>40</v>
      </c>
    </row>
    <row r="12262" spans="1:10" x14ac:dyDescent="0.3">
      <c r="A12262" t="s">
        <v>12068</v>
      </c>
      <c r="C12262" s="18">
        <v>390.56721209951991</v>
      </c>
      <c r="D12262" s="1"/>
      <c r="E12262" s="1">
        <v>3</v>
      </c>
      <c r="F12262" s="1">
        <v>1</v>
      </c>
      <c r="G12262" s="1">
        <v>0</v>
      </c>
      <c r="H12262" s="1">
        <v>2</v>
      </c>
      <c r="I12262" s="15">
        <v>0.33333333333333331</v>
      </c>
      <c r="J12262">
        <f t="shared" si="191"/>
        <v>40</v>
      </c>
    </row>
    <row r="12263" spans="1:10" x14ac:dyDescent="0.3">
      <c r="A12263" t="s">
        <v>12069</v>
      </c>
      <c r="C12263" s="18">
        <v>390.56674305371882</v>
      </c>
      <c r="D12263" s="1"/>
      <c r="E12263" s="1">
        <v>3</v>
      </c>
      <c r="F12263" s="1">
        <v>1</v>
      </c>
      <c r="G12263" s="1">
        <v>0</v>
      </c>
      <c r="H12263" s="1">
        <v>2</v>
      </c>
      <c r="I12263" s="15">
        <v>0.33333333333333331</v>
      </c>
      <c r="J12263">
        <f t="shared" si="191"/>
        <v>40</v>
      </c>
    </row>
    <row r="12264" spans="1:10" x14ac:dyDescent="0.3">
      <c r="A12264" s="21" t="s">
        <v>12070</v>
      </c>
      <c r="C12264" s="18">
        <v>390.56664186019054</v>
      </c>
      <c r="D12264" s="1"/>
      <c r="E12264" s="1">
        <v>3</v>
      </c>
      <c r="F12264" s="1">
        <v>1</v>
      </c>
      <c r="G12264" s="1">
        <v>0</v>
      </c>
      <c r="H12264" s="1">
        <v>2</v>
      </c>
      <c r="I12264" s="15">
        <v>0.33333333333333331</v>
      </c>
      <c r="J12264">
        <f t="shared" si="191"/>
        <v>40</v>
      </c>
    </row>
    <row r="12265" spans="1:10" x14ac:dyDescent="0.3">
      <c r="A12265" t="s">
        <v>12071</v>
      </c>
      <c r="C12265" s="18">
        <v>390.56661316228673</v>
      </c>
      <c r="D12265" s="1"/>
      <c r="E12265" s="1">
        <v>3</v>
      </c>
      <c r="F12265" s="1">
        <v>1</v>
      </c>
      <c r="G12265" s="1">
        <v>0</v>
      </c>
      <c r="H12265" s="1">
        <v>2</v>
      </c>
      <c r="I12265" s="15">
        <v>0.33333333333333331</v>
      </c>
      <c r="J12265">
        <f t="shared" si="191"/>
        <v>40</v>
      </c>
    </row>
    <row r="12266" spans="1:10" x14ac:dyDescent="0.3">
      <c r="A12266" t="s">
        <v>12072</v>
      </c>
      <c r="C12266" s="18">
        <v>390.56573188669898</v>
      </c>
      <c r="D12266" s="1"/>
      <c r="E12266" s="1">
        <v>3</v>
      </c>
      <c r="F12266" s="1">
        <v>1</v>
      </c>
      <c r="G12266" s="1">
        <v>0</v>
      </c>
      <c r="H12266" s="1">
        <v>2</v>
      </c>
      <c r="I12266" s="15">
        <v>0.33333333333333331</v>
      </c>
      <c r="J12266">
        <f t="shared" si="191"/>
        <v>40</v>
      </c>
    </row>
    <row r="12267" spans="1:10" x14ac:dyDescent="0.3">
      <c r="A12267" t="s">
        <v>12073</v>
      </c>
      <c r="C12267" s="18">
        <v>390.56474371454107</v>
      </c>
      <c r="D12267" s="1"/>
      <c r="E12267" s="1">
        <v>3</v>
      </c>
      <c r="F12267" s="1">
        <v>1</v>
      </c>
      <c r="G12267" s="1">
        <v>0</v>
      </c>
      <c r="H12267" s="1">
        <v>2</v>
      </c>
      <c r="I12267" s="15">
        <v>0.33333333333333331</v>
      </c>
      <c r="J12267">
        <f t="shared" si="191"/>
        <v>40</v>
      </c>
    </row>
    <row r="12268" spans="1:10" x14ac:dyDescent="0.3">
      <c r="A12268" t="s">
        <v>12074</v>
      </c>
      <c r="C12268" s="18">
        <v>390.56406702522537</v>
      </c>
      <c r="D12268" s="1"/>
      <c r="E12268" s="1">
        <v>5</v>
      </c>
      <c r="F12268" s="1">
        <v>2</v>
      </c>
      <c r="G12268" s="1">
        <v>0</v>
      </c>
      <c r="H12268" s="1">
        <v>3</v>
      </c>
      <c r="I12268" s="15">
        <v>0.4</v>
      </c>
      <c r="J12268">
        <f t="shared" si="191"/>
        <v>40</v>
      </c>
    </row>
    <row r="12269" spans="1:10" x14ac:dyDescent="0.3">
      <c r="A12269" t="s">
        <v>12075</v>
      </c>
      <c r="C12269" s="18">
        <v>390.56320242887392</v>
      </c>
      <c r="D12269" s="1"/>
      <c r="E12269" s="1">
        <v>3</v>
      </c>
      <c r="F12269" s="1">
        <v>1</v>
      </c>
      <c r="G12269" s="1">
        <v>0</v>
      </c>
      <c r="H12269" s="1">
        <v>2</v>
      </c>
      <c r="I12269" s="15">
        <v>0.33333333333333331</v>
      </c>
      <c r="J12269">
        <f t="shared" si="191"/>
        <v>40</v>
      </c>
    </row>
    <row r="12270" spans="1:10" x14ac:dyDescent="0.3">
      <c r="A12270" t="s">
        <v>12076</v>
      </c>
      <c r="C12270" s="18">
        <v>390.5628810732278</v>
      </c>
      <c r="D12270" s="1"/>
      <c r="E12270" s="1">
        <v>17</v>
      </c>
      <c r="F12270" s="1">
        <v>8</v>
      </c>
      <c r="G12270" s="1">
        <v>0</v>
      </c>
      <c r="H12270" s="1">
        <v>9</v>
      </c>
      <c r="I12270" s="15">
        <v>0.47058823529411764</v>
      </c>
      <c r="J12270">
        <f t="shared" si="191"/>
        <v>40</v>
      </c>
    </row>
    <row r="12271" spans="1:10" x14ac:dyDescent="0.3">
      <c r="A12271" t="s">
        <v>12077</v>
      </c>
      <c r="C12271" s="18">
        <v>390.56276279766274</v>
      </c>
      <c r="D12271" s="1"/>
      <c r="E12271" s="1">
        <v>13</v>
      </c>
      <c r="F12271" s="1">
        <v>5</v>
      </c>
      <c r="G12271" s="1">
        <v>1</v>
      </c>
      <c r="H12271" s="1">
        <v>7</v>
      </c>
      <c r="I12271" s="15">
        <v>0.42307692307692307</v>
      </c>
      <c r="J12271">
        <f t="shared" si="191"/>
        <v>40</v>
      </c>
    </row>
    <row r="12272" spans="1:10" x14ac:dyDescent="0.3">
      <c r="A12272" t="s">
        <v>12079</v>
      </c>
      <c r="C12272" s="18">
        <v>390.56083337218899</v>
      </c>
      <c r="D12272" s="1"/>
      <c r="E12272" s="1">
        <v>3</v>
      </c>
      <c r="F12272" s="1">
        <v>1</v>
      </c>
      <c r="G12272" s="1">
        <v>0</v>
      </c>
      <c r="H12272" s="1">
        <v>2</v>
      </c>
      <c r="I12272" s="15">
        <v>0.33333333333333331</v>
      </c>
      <c r="J12272">
        <f t="shared" si="191"/>
        <v>40</v>
      </c>
    </row>
    <row r="12273" spans="1:10" x14ac:dyDescent="0.3">
      <c r="A12273" t="s">
        <v>12080</v>
      </c>
      <c r="C12273" s="18">
        <v>390.56052358423727</v>
      </c>
      <c r="D12273" s="1"/>
      <c r="E12273" s="1">
        <v>1</v>
      </c>
      <c r="F12273" s="1">
        <v>0</v>
      </c>
      <c r="G12273" s="1">
        <v>0</v>
      </c>
      <c r="H12273" s="1">
        <v>1</v>
      </c>
      <c r="I12273" s="15">
        <v>0</v>
      </c>
      <c r="J12273">
        <f t="shared" si="191"/>
        <v>40</v>
      </c>
    </row>
    <row r="12274" spans="1:10" x14ac:dyDescent="0.3">
      <c r="A12274" t="s">
        <v>12081</v>
      </c>
      <c r="C12274" s="18">
        <v>390.56003614144032</v>
      </c>
      <c r="D12274" s="1"/>
      <c r="E12274" s="1">
        <v>3</v>
      </c>
      <c r="F12274" s="1">
        <v>1</v>
      </c>
      <c r="G12274" s="1">
        <v>0</v>
      </c>
      <c r="H12274" s="1">
        <v>2</v>
      </c>
      <c r="I12274" s="15">
        <v>0.33333333333333331</v>
      </c>
      <c r="J12274">
        <f t="shared" si="191"/>
        <v>40</v>
      </c>
    </row>
    <row r="12275" spans="1:10" x14ac:dyDescent="0.3">
      <c r="A12275" t="s">
        <v>12082</v>
      </c>
      <c r="C12275" s="18">
        <v>390.55992444441438</v>
      </c>
      <c r="D12275" s="1"/>
      <c r="E12275" s="1">
        <v>3</v>
      </c>
      <c r="F12275" s="1">
        <v>1</v>
      </c>
      <c r="G12275" s="1">
        <v>0</v>
      </c>
      <c r="H12275" s="1">
        <v>2</v>
      </c>
      <c r="I12275" s="15">
        <v>0.33333333333333331</v>
      </c>
      <c r="J12275">
        <f t="shared" si="191"/>
        <v>40</v>
      </c>
    </row>
    <row r="12276" spans="1:10" x14ac:dyDescent="0.3">
      <c r="A12276" t="s">
        <v>12083</v>
      </c>
      <c r="C12276" s="18">
        <v>390.55943199750516</v>
      </c>
      <c r="D12276" s="1"/>
      <c r="E12276" s="1">
        <v>3</v>
      </c>
      <c r="F12276" s="1">
        <v>1</v>
      </c>
      <c r="G12276" s="1">
        <v>0</v>
      </c>
      <c r="H12276" s="1">
        <v>2</v>
      </c>
      <c r="I12276" s="15">
        <v>0.33333333333333331</v>
      </c>
      <c r="J12276">
        <f t="shared" si="191"/>
        <v>40</v>
      </c>
    </row>
    <row r="12277" spans="1:10" x14ac:dyDescent="0.3">
      <c r="A12277" t="s">
        <v>12084</v>
      </c>
      <c r="C12277" s="18">
        <v>390.55917661739113</v>
      </c>
      <c r="D12277" s="1"/>
      <c r="E12277" s="1">
        <v>3</v>
      </c>
      <c r="F12277" s="1">
        <v>1</v>
      </c>
      <c r="G12277" s="1">
        <v>0</v>
      </c>
      <c r="H12277" s="1">
        <v>2</v>
      </c>
      <c r="I12277" s="15">
        <v>0.33333333333333331</v>
      </c>
      <c r="J12277">
        <f t="shared" si="191"/>
        <v>40</v>
      </c>
    </row>
    <row r="12278" spans="1:10" x14ac:dyDescent="0.3">
      <c r="A12278" t="s">
        <v>12085</v>
      </c>
      <c r="C12278" s="18">
        <v>390.55911747691687</v>
      </c>
      <c r="D12278" s="1"/>
      <c r="E12278" s="1">
        <v>3</v>
      </c>
      <c r="F12278" s="1">
        <v>1</v>
      </c>
      <c r="G12278" s="1">
        <v>0</v>
      </c>
      <c r="H12278" s="1">
        <v>2</v>
      </c>
      <c r="I12278" s="15">
        <v>0.33333333333333331</v>
      </c>
      <c r="J12278">
        <f t="shared" si="191"/>
        <v>40</v>
      </c>
    </row>
    <row r="12279" spans="1:10" x14ac:dyDescent="0.3">
      <c r="A12279" t="s">
        <v>12086</v>
      </c>
      <c r="C12279" s="18">
        <v>390.55893644932274</v>
      </c>
      <c r="D12279" s="1"/>
      <c r="E12279" s="1">
        <v>3</v>
      </c>
      <c r="F12279" s="1">
        <v>1</v>
      </c>
      <c r="G12279" s="1">
        <v>0</v>
      </c>
      <c r="H12279" s="1">
        <v>2</v>
      </c>
      <c r="I12279" s="15">
        <v>0.33333333333333331</v>
      </c>
      <c r="J12279">
        <f t="shared" si="191"/>
        <v>40</v>
      </c>
    </row>
    <row r="12280" spans="1:10" x14ac:dyDescent="0.3">
      <c r="A12280" t="s">
        <v>12087</v>
      </c>
      <c r="C12280" s="18">
        <v>390.55851428910529</v>
      </c>
      <c r="D12280" s="1"/>
      <c r="E12280" s="1">
        <v>3</v>
      </c>
      <c r="F12280" s="1">
        <v>1</v>
      </c>
      <c r="G12280" s="1">
        <v>0</v>
      </c>
      <c r="H12280" s="1">
        <v>2</v>
      </c>
      <c r="I12280" s="15">
        <v>0.33333333333333331</v>
      </c>
      <c r="J12280">
        <f t="shared" si="191"/>
        <v>40</v>
      </c>
    </row>
    <row r="12281" spans="1:10" x14ac:dyDescent="0.3">
      <c r="A12281" t="s">
        <v>12088</v>
      </c>
      <c r="C12281" s="18">
        <v>390.55851428910529</v>
      </c>
      <c r="D12281" s="1"/>
      <c r="E12281" s="1">
        <v>3</v>
      </c>
      <c r="F12281" s="1">
        <v>1</v>
      </c>
      <c r="G12281" s="1">
        <v>0</v>
      </c>
      <c r="H12281" s="1">
        <v>2</v>
      </c>
      <c r="I12281" s="15">
        <v>0.33333333333333331</v>
      </c>
      <c r="J12281">
        <f t="shared" si="191"/>
        <v>40</v>
      </c>
    </row>
    <row r="12282" spans="1:10" x14ac:dyDescent="0.3">
      <c r="A12282" t="s">
        <v>12089</v>
      </c>
      <c r="C12282" s="18">
        <v>390.55851428910529</v>
      </c>
      <c r="D12282" s="1"/>
      <c r="E12282" s="1">
        <v>3</v>
      </c>
      <c r="F12282" s="1">
        <v>1</v>
      </c>
      <c r="G12282" s="1">
        <v>0</v>
      </c>
      <c r="H12282" s="1">
        <v>2</v>
      </c>
      <c r="I12282" s="15">
        <v>0.33333333333333331</v>
      </c>
      <c r="J12282">
        <f t="shared" si="191"/>
        <v>40</v>
      </c>
    </row>
    <row r="12283" spans="1:10" x14ac:dyDescent="0.3">
      <c r="A12283" t="s">
        <v>12090</v>
      </c>
      <c r="C12283" s="18">
        <v>390.55851428910529</v>
      </c>
      <c r="D12283" s="1"/>
      <c r="E12283" s="1">
        <v>3</v>
      </c>
      <c r="F12283" s="1">
        <v>1</v>
      </c>
      <c r="G12283" s="1">
        <v>0</v>
      </c>
      <c r="H12283" s="1">
        <v>2</v>
      </c>
      <c r="I12283" s="15">
        <v>0.33333333333333331</v>
      </c>
      <c r="J12283">
        <f t="shared" si="191"/>
        <v>40</v>
      </c>
    </row>
    <row r="12284" spans="1:10" x14ac:dyDescent="0.3">
      <c r="A12284" t="s">
        <v>12091</v>
      </c>
      <c r="C12284" s="18">
        <v>390.55851428910529</v>
      </c>
      <c r="D12284" s="1"/>
      <c r="E12284" s="1">
        <v>3</v>
      </c>
      <c r="F12284" s="1">
        <v>1</v>
      </c>
      <c r="G12284" s="1">
        <v>0</v>
      </c>
      <c r="H12284" s="1">
        <v>2</v>
      </c>
      <c r="I12284" s="15">
        <v>0.33333333333333331</v>
      </c>
      <c r="J12284">
        <f t="shared" si="191"/>
        <v>40</v>
      </c>
    </row>
    <row r="12285" spans="1:10" x14ac:dyDescent="0.3">
      <c r="A12285" t="s">
        <v>12092</v>
      </c>
      <c r="C12285" s="18">
        <v>390.55851428910529</v>
      </c>
      <c r="D12285" s="1"/>
      <c r="E12285" s="1">
        <v>3</v>
      </c>
      <c r="F12285" s="1">
        <v>1</v>
      </c>
      <c r="G12285" s="1">
        <v>0</v>
      </c>
      <c r="H12285" s="1">
        <v>2</v>
      </c>
      <c r="I12285" s="15">
        <v>0.33333333333333331</v>
      </c>
      <c r="J12285">
        <f t="shared" si="191"/>
        <v>40</v>
      </c>
    </row>
    <row r="12286" spans="1:10" x14ac:dyDescent="0.3">
      <c r="A12286" t="s">
        <v>12093</v>
      </c>
      <c r="C12286" s="18">
        <v>390.55851428910529</v>
      </c>
      <c r="D12286" s="1"/>
      <c r="E12286" s="1">
        <v>3</v>
      </c>
      <c r="F12286" s="1">
        <v>1</v>
      </c>
      <c r="G12286" s="1">
        <v>0</v>
      </c>
      <c r="H12286" s="1">
        <v>2</v>
      </c>
      <c r="I12286" s="15">
        <v>0.33333333333333331</v>
      </c>
      <c r="J12286">
        <f t="shared" si="191"/>
        <v>40</v>
      </c>
    </row>
    <row r="12287" spans="1:10" x14ac:dyDescent="0.3">
      <c r="A12287" t="s">
        <v>12094</v>
      </c>
      <c r="C12287" s="18">
        <v>390.55851275929342</v>
      </c>
      <c r="D12287" s="1"/>
      <c r="E12287" s="1">
        <v>5</v>
      </c>
      <c r="F12287" s="1">
        <v>2</v>
      </c>
      <c r="G12287" s="1">
        <v>0</v>
      </c>
      <c r="H12287" s="1">
        <v>3</v>
      </c>
      <c r="I12287" s="15">
        <v>0.4</v>
      </c>
      <c r="J12287">
        <f t="shared" si="191"/>
        <v>40</v>
      </c>
    </row>
    <row r="12288" spans="1:10" x14ac:dyDescent="0.3">
      <c r="A12288" t="s">
        <v>12095</v>
      </c>
      <c r="C12288" s="18">
        <v>390.55846113799765</v>
      </c>
      <c r="D12288" s="1"/>
      <c r="E12288" s="1">
        <v>3</v>
      </c>
      <c r="F12288" s="1">
        <v>1</v>
      </c>
      <c r="G12288" s="1">
        <v>0</v>
      </c>
      <c r="H12288" s="1">
        <v>2</v>
      </c>
      <c r="I12288" s="15">
        <v>0.33333333333333331</v>
      </c>
      <c r="J12288">
        <f t="shared" si="191"/>
        <v>40</v>
      </c>
    </row>
    <row r="12289" spans="1:10" x14ac:dyDescent="0.3">
      <c r="A12289" t="s">
        <v>12096</v>
      </c>
      <c r="C12289" s="18">
        <v>390.55846113799765</v>
      </c>
      <c r="D12289" s="1"/>
      <c r="E12289" s="1">
        <v>3</v>
      </c>
      <c r="F12289" s="1">
        <v>1</v>
      </c>
      <c r="G12289" s="1">
        <v>0</v>
      </c>
      <c r="H12289" s="1">
        <v>2</v>
      </c>
      <c r="I12289" s="15">
        <v>0.33333333333333331</v>
      </c>
      <c r="J12289">
        <f t="shared" si="191"/>
        <v>40</v>
      </c>
    </row>
    <row r="12290" spans="1:10" x14ac:dyDescent="0.3">
      <c r="A12290" t="s">
        <v>12097</v>
      </c>
      <c r="C12290" s="18">
        <v>390.55846113799765</v>
      </c>
      <c r="D12290" s="1"/>
      <c r="E12290" s="1">
        <v>3</v>
      </c>
      <c r="F12290" s="1">
        <v>1</v>
      </c>
      <c r="G12290" s="1">
        <v>0</v>
      </c>
      <c r="H12290" s="1">
        <v>2</v>
      </c>
      <c r="I12290" s="15">
        <v>0.33333333333333331</v>
      </c>
      <c r="J12290">
        <f t="shared" si="191"/>
        <v>40</v>
      </c>
    </row>
    <row r="12291" spans="1:10" x14ac:dyDescent="0.3">
      <c r="A12291" t="s">
        <v>12098</v>
      </c>
      <c r="C12291" s="18">
        <v>390.55846113799765</v>
      </c>
      <c r="D12291" s="1"/>
      <c r="E12291" s="1">
        <v>3</v>
      </c>
      <c r="F12291" s="1">
        <v>1</v>
      </c>
      <c r="G12291" s="1">
        <v>0</v>
      </c>
      <c r="H12291" s="1">
        <v>2</v>
      </c>
      <c r="I12291" s="15">
        <v>0.33333333333333331</v>
      </c>
      <c r="J12291">
        <f t="shared" si="191"/>
        <v>40</v>
      </c>
    </row>
    <row r="12292" spans="1:10" x14ac:dyDescent="0.3">
      <c r="A12292" t="s">
        <v>12099</v>
      </c>
      <c r="C12292" s="18">
        <v>390.55846113799765</v>
      </c>
      <c r="D12292" s="1"/>
      <c r="E12292" s="1">
        <v>3</v>
      </c>
      <c r="F12292" s="1">
        <v>1</v>
      </c>
      <c r="G12292" s="1">
        <v>0</v>
      </c>
      <c r="H12292" s="1">
        <v>2</v>
      </c>
      <c r="I12292" s="15">
        <v>0.33333333333333331</v>
      </c>
      <c r="J12292">
        <f t="shared" ref="J12292:J12355" si="192">IF(E12292&lt;=30,40,20)</f>
        <v>40</v>
      </c>
    </row>
    <row r="12293" spans="1:10" x14ac:dyDescent="0.3">
      <c r="A12293" t="s">
        <v>12100</v>
      </c>
      <c r="C12293" s="18">
        <v>390.55846113799765</v>
      </c>
      <c r="D12293" s="1"/>
      <c r="E12293" s="1">
        <v>3</v>
      </c>
      <c r="F12293" s="1">
        <v>1</v>
      </c>
      <c r="G12293" s="1">
        <v>0</v>
      </c>
      <c r="H12293" s="1">
        <v>2</v>
      </c>
      <c r="I12293" s="15">
        <v>0.33333333333333331</v>
      </c>
      <c r="J12293">
        <f t="shared" si="192"/>
        <v>40</v>
      </c>
    </row>
    <row r="12294" spans="1:10" x14ac:dyDescent="0.3">
      <c r="A12294" t="s">
        <v>12101</v>
      </c>
      <c r="C12294" s="18">
        <v>390.55846113799765</v>
      </c>
      <c r="D12294" s="1"/>
      <c r="E12294" s="1">
        <v>3</v>
      </c>
      <c r="F12294" s="1">
        <v>1</v>
      </c>
      <c r="G12294" s="1">
        <v>0</v>
      </c>
      <c r="H12294" s="1">
        <v>2</v>
      </c>
      <c r="I12294" s="15">
        <v>0.33333333333333331</v>
      </c>
      <c r="J12294">
        <f t="shared" si="192"/>
        <v>40</v>
      </c>
    </row>
    <row r="12295" spans="1:10" x14ac:dyDescent="0.3">
      <c r="A12295" t="s">
        <v>12102</v>
      </c>
      <c r="C12295" s="18">
        <v>390.55846113799765</v>
      </c>
      <c r="D12295" s="1"/>
      <c r="E12295" s="1">
        <v>3</v>
      </c>
      <c r="F12295" s="1">
        <v>1</v>
      </c>
      <c r="G12295" s="1">
        <v>0</v>
      </c>
      <c r="H12295" s="1">
        <v>2</v>
      </c>
      <c r="I12295" s="15">
        <v>0.33333333333333331</v>
      </c>
      <c r="J12295">
        <f t="shared" si="192"/>
        <v>40</v>
      </c>
    </row>
    <row r="12296" spans="1:10" x14ac:dyDescent="0.3">
      <c r="A12296" t="s">
        <v>12103</v>
      </c>
      <c r="C12296" s="18">
        <v>390.55846113799765</v>
      </c>
      <c r="D12296" s="1"/>
      <c r="E12296" s="1">
        <v>3</v>
      </c>
      <c r="F12296" s="1">
        <v>1</v>
      </c>
      <c r="G12296" s="1">
        <v>0</v>
      </c>
      <c r="H12296" s="1">
        <v>2</v>
      </c>
      <c r="I12296" s="15">
        <v>0.33333333333333331</v>
      </c>
      <c r="J12296">
        <f t="shared" si="192"/>
        <v>40</v>
      </c>
    </row>
    <row r="12297" spans="1:10" x14ac:dyDescent="0.3">
      <c r="A12297" t="s">
        <v>12104</v>
      </c>
      <c r="C12297" s="18">
        <v>390.55846113799765</v>
      </c>
      <c r="D12297" s="1"/>
      <c r="E12297" s="1">
        <v>2</v>
      </c>
      <c r="F12297" s="1">
        <v>1</v>
      </c>
      <c r="G12297" s="1">
        <v>0</v>
      </c>
      <c r="H12297" s="1">
        <v>1</v>
      </c>
      <c r="I12297" s="15">
        <v>0.5</v>
      </c>
      <c r="J12297">
        <f t="shared" si="192"/>
        <v>40</v>
      </c>
    </row>
    <row r="12298" spans="1:10" x14ac:dyDescent="0.3">
      <c r="A12298" t="s">
        <v>12105</v>
      </c>
      <c r="C12298" s="18">
        <v>390.55846113799765</v>
      </c>
      <c r="D12298" s="1"/>
      <c r="E12298" s="1">
        <v>3</v>
      </c>
      <c r="F12298" s="1">
        <v>1</v>
      </c>
      <c r="G12298" s="1">
        <v>0</v>
      </c>
      <c r="H12298" s="1">
        <v>2</v>
      </c>
      <c r="I12298" s="15">
        <v>0.33333333333333331</v>
      </c>
      <c r="J12298">
        <f t="shared" si="192"/>
        <v>40</v>
      </c>
    </row>
    <row r="12299" spans="1:10" x14ac:dyDescent="0.3">
      <c r="A12299" t="s">
        <v>12106</v>
      </c>
      <c r="C12299" s="18">
        <v>390.55846113799765</v>
      </c>
      <c r="D12299" s="1"/>
      <c r="E12299" s="1">
        <v>3</v>
      </c>
      <c r="F12299" s="1">
        <v>1</v>
      </c>
      <c r="G12299" s="1">
        <v>0</v>
      </c>
      <c r="H12299" s="1">
        <v>2</v>
      </c>
      <c r="I12299" s="15">
        <v>0.33333333333333331</v>
      </c>
      <c r="J12299">
        <f t="shared" si="192"/>
        <v>40</v>
      </c>
    </row>
    <row r="12300" spans="1:10" x14ac:dyDescent="0.3">
      <c r="A12300" t="s">
        <v>12107</v>
      </c>
      <c r="C12300" s="18">
        <v>390.55846113799765</v>
      </c>
      <c r="D12300" s="1"/>
      <c r="E12300" s="1">
        <v>3</v>
      </c>
      <c r="F12300" s="1">
        <v>1</v>
      </c>
      <c r="G12300" s="1">
        <v>0</v>
      </c>
      <c r="H12300" s="1">
        <v>2</v>
      </c>
      <c r="I12300" s="15">
        <v>0.33333333333333331</v>
      </c>
      <c r="J12300">
        <f t="shared" si="192"/>
        <v>40</v>
      </c>
    </row>
    <row r="12301" spans="1:10" x14ac:dyDescent="0.3">
      <c r="A12301" t="s">
        <v>12108</v>
      </c>
      <c r="C12301" s="18">
        <v>390.55846113799765</v>
      </c>
      <c r="D12301" s="1"/>
      <c r="E12301" s="1">
        <v>3</v>
      </c>
      <c r="F12301" s="1">
        <v>1</v>
      </c>
      <c r="G12301" s="1">
        <v>0</v>
      </c>
      <c r="H12301" s="1">
        <v>2</v>
      </c>
      <c r="I12301" s="15">
        <v>0.33333333333333331</v>
      </c>
      <c r="J12301">
        <f t="shared" si="192"/>
        <v>40</v>
      </c>
    </row>
    <row r="12302" spans="1:10" x14ac:dyDescent="0.3">
      <c r="A12302" t="s">
        <v>12109</v>
      </c>
      <c r="C12302" s="18">
        <v>390.55846113799765</v>
      </c>
      <c r="D12302" s="1"/>
      <c r="E12302" s="1">
        <v>3</v>
      </c>
      <c r="F12302" s="1">
        <v>1</v>
      </c>
      <c r="G12302" s="1">
        <v>0</v>
      </c>
      <c r="H12302" s="1">
        <v>2</v>
      </c>
      <c r="I12302" s="15">
        <v>0.33333333333333331</v>
      </c>
      <c r="J12302">
        <f t="shared" si="192"/>
        <v>40</v>
      </c>
    </row>
    <row r="12303" spans="1:10" x14ac:dyDescent="0.3">
      <c r="A12303" t="s">
        <v>12110</v>
      </c>
      <c r="C12303" s="18">
        <v>390.55846113799765</v>
      </c>
      <c r="D12303" s="1"/>
      <c r="E12303" s="1">
        <v>3</v>
      </c>
      <c r="F12303" s="1">
        <v>1</v>
      </c>
      <c r="G12303" s="1">
        <v>0</v>
      </c>
      <c r="H12303" s="1">
        <v>2</v>
      </c>
      <c r="I12303" s="15">
        <v>0.33333333333333331</v>
      </c>
      <c r="J12303">
        <f t="shared" si="192"/>
        <v>40</v>
      </c>
    </row>
    <row r="12304" spans="1:10" x14ac:dyDescent="0.3">
      <c r="A12304" t="s">
        <v>12111</v>
      </c>
      <c r="C12304" s="18">
        <v>390.55846113799765</v>
      </c>
      <c r="D12304" s="1"/>
      <c r="E12304" s="1">
        <v>3</v>
      </c>
      <c r="F12304" s="1">
        <v>1</v>
      </c>
      <c r="G12304" s="1">
        <v>0</v>
      </c>
      <c r="H12304" s="1">
        <v>2</v>
      </c>
      <c r="I12304" s="15">
        <v>0.33333333333333331</v>
      </c>
      <c r="J12304">
        <f t="shared" si="192"/>
        <v>40</v>
      </c>
    </row>
    <row r="12305" spans="1:10" x14ac:dyDescent="0.3">
      <c r="A12305" t="s">
        <v>12112</v>
      </c>
      <c r="C12305" s="18">
        <v>390.55846113799765</v>
      </c>
      <c r="D12305" s="1"/>
      <c r="E12305" s="1">
        <v>3</v>
      </c>
      <c r="F12305" s="1">
        <v>1</v>
      </c>
      <c r="G12305" s="1">
        <v>0</v>
      </c>
      <c r="H12305" s="1">
        <v>2</v>
      </c>
      <c r="I12305" s="15">
        <v>0.33333333333333331</v>
      </c>
      <c r="J12305">
        <f t="shared" si="192"/>
        <v>40</v>
      </c>
    </row>
    <row r="12306" spans="1:10" x14ac:dyDescent="0.3">
      <c r="A12306" t="s">
        <v>12113</v>
      </c>
      <c r="C12306" s="18">
        <v>390.55846113799765</v>
      </c>
      <c r="D12306" s="1"/>
      <c r="E12306" s="1">
        <v>3</v>
      </c>
      <c r="F12306" s="1">
        <v>1</v>
      </c>
      <c r="G12306" s="1">
        <v>0</v>
      </c>
      <c r="H12306" s="1">
        <v>2</v>
      </c>
      <c r="I12306" s="15">
        <v>0.33333333333333331</v>
      </c>
      <c r="J12306">
        <f t="shared" si="192"/>
        <v>40</v>
      </c>
    </row>
    <row r="12307" spans="1:10" x14ac:dyDescent="0.3">
      <c r="A12307" t="s">
        <v>12114</v>
      </c>
      <c r="C12307" s="18">
        <v>390.55846113799765</v>
      </c>
      <c r="D12307" s="1"/>
      <c r="E12307" s="1">
        <v>3</v>
      </c>
      <c r="F12307" s="1">
        <v>1</v>
      </c>
      <c r="G12307" s="1">
        <v>0</v>
      </c>
      <c r="H12307" s="1">
        <v>2</v>
      </c>
      <c r="I12307" s="15">
        <v>0.33333333333333331</v>
      </c>
      <c r="J12307">
        <f t="shared" si="192"/>
        <v>40</v>
      </c>
    </row>
    <row r="12308" spans="1:10" x14ac:dyDescent="0.3">
      <c r="A12308" t="s">
        <v>12115</v>
      </c>
      <c r="C12308" s="18">
        <v>390.55828211816527</v>
      </c>
      <c r="D12308" s="1"/>
      <c r="E12308" s="1">
        <v>1</v>
      </c>
      <c r="F12308" s="1">
        <v>0</v>
      </c>
      <c r="G12308" s="1">
        <v>0</v>
      </c>
      <c r="H12308" s="1">
        <v>1</v>
      </c>
      <c r="I12308" s="15">
        <v>0</v>
      </c>
      <c r="J12308">
        <f t="shared" si="192"/>
        <v>40</v>
      </c>
    </row>
    <row r="12309" spans="1:10" x14ac:dyDescent="0.3">
      <c r="A12309" t="s">
        <v>12116</v>
      </c>
      <c r="C12309" s="18">
        <v>390.55815392967827</v>
      </c>
      <c r="D12309" s="1"/>
      <c r="E12309" s="1">
        <v>3</v>
      </c>
      <c r="F12309" s="1">
        <v>1</v>
      </c>
      <c r="G12309" s="1">
        <v>0</v>
      </c>
      <c r="H12309" s="1">
        <v>2</v>
      </c>
      <c r="I12309" s="15">
        <v>0.33333333333333331</v>
      </c>
      <c r="J12309">
        <f t="shared" si="192"/>
        <v>40</v>
      </c>
    </row>
    <row r="12310" spans="1:10" x14ac:dyDescent="0.3">
      <c r="A12310" t="s">
        <v>12117</v>
      </c>
      <c r="C12310" s="18">
        <v>390.55806863608609</v>
      </c>
      <c r="D12310" s="1"/>
      <c r="E12310" s="1">
        <v>5</v>
      </c>
      <c r="F12310" s="1">
        <v>2</v>
      </c>
      <c r="G12310" s="1">
        <v>0</v>
      </c>
      <c r="H12310" s="1">
        <v>3</v>
      </c>
      <c r="I12310" s="15">
        <v>0.4</v>
      </c>
      <c r="J12310">
        <f t="shared" si="192"/>
        <v>40</v>
      </c>
    </row>
    <row r="12311" spans="1:10" x14ac:dyDescent="0.3">
      <c r="A12311" t="s">
        <v>12118</v>
      </c>
      <c r="C12311" s="18">
        <v>390.55673765202147</v>
      </c>
      <c r="D12311" s="1"/>
      <c r="E12311" s="1">
        <v>3</v>
      </c>
      <c r="F12311" s="1">
        <v>1</v>
      </c>
      <c r="G12311" s="1">
        <v>0</v>
      </c>
      <c r="H12311" s="1">
        <v>2</v>
      </c>
      <c r="I12311" s="15">
        <v>0.33333333333333331</v>
      </c>
      <c r="J12311">
        <f t="shared" si="192"/>
        <v>40</v>
      </c>
    </row>
    <row r="12312" spans="1:10" x14ac:dyDescent="0.3">
      <c r="A12312" t="s">
        <v>12119</v>
      </c>
      <c r="C12312" s="18">
        <v>390.55591364038162</v>
      </c>
      <c r="D12312" s="1"/>
      <c r="E12312" s="1">
        <v>3</v>
      </c>
      <c r="F12312" s="1">
        <v>1</v>
      </c>
      <c r="G12312" s="1">
        <v>0</v>
      </c>
      <c r="H12312" s="1">
        <v>2</v>
      </c>
      <c r="I12312" s="15">
        <v>0.33333333333333331</v>
      </c>
      <c r="J12312">
        <f t="shared" si="192"/>
        <v>40</v>
      </c>
    </row>
    <row r="12313" spans="1:10" x14ac:dyDescent="0.3">
      <c r="A12313" t="s">
        <v>12120</v>
      </c>
      <c r="C12313" s="18">
        <v>390.55509446850294</v>
      </c>
      <c r="D12313" s="1"/>
      <c r="E12313" s="1">
        <v>3</v>
      </c>
      <c r="F12313" s="1">
        <v>1</v>
      </c>
      <c r="G12313" s="1">
        <v>0</v>
      </c>
      <c r="H12313" s="1">
        <v>2</v>
      </c>
      <c r="I12313" s="15">
        <v>0.33333333333333331</v>
      </c>
      <c r="J12313">
        <f t="shared" si="192"/>
        <v>40</v>
      </c>
    </row>
    <row r="12314" spans="1:10" x14ac:dyDescent="0.3">
      <c r="A12314" t="s">
        <v>12121</v>
      </c>
      <c r="C12314" s="18">
        <v>390.55504861583665</v>
      </c>
      <c r="D12314" s="1"/>
      <c r="E12314" s="1">
        <v>3</v>
      </c>
      <c r="F12314" s="1">
        <v>1</v>
      </c>
      <c r="G12314" s="1">
        <v>0</v>
      </c>
      <c r="H12314" s="1">
        <v>2</v>
      </c>
      <c r="I12314" s="15">
        <v>0.33333333333333331</v>
      </c>
      <c r="J12314">
        <f t="shared" si="192"/>
        <v>40</v>
      </c>
    </row>
    <row r="12315" spans="1:10" x14ac:dyDescent="0.3">
      <c r="A12315" t="s">
        <v>5588</v>
      </c>
      <c r="C12315" s="18">
        <v>329.63894959324335</v>
      </c>
      <c r="D12315" s="1"/>
      <c r="E12315" s="1">
        <v>14</v>
      </c>
      <c r="F12315" s="1">
        <v>4</v>
      </c>
      <c r="G12315" s="1">
        <v>1</v>
      </c>
      <c r="H12315" s="1">
        <v>9</v>
      </c>
      <c r="I12315" s="15">
        <v>0.32142857142857145</v>
      </c>
      <c r="J12315">
        <f t="shared" si="192"/>
        <v>40</v>
      </c>
    </row>
    <row r="12316" spans="1:10" x14ac:dyDescent="0.3">
      <c r="A12316" t="s">
        <v>12122</v>
      </c>
      <c r="C12316" s="18">
        <v>390.55335467718118</v>
      </c>
      <c r="D12316" s="1"/>
      <c r="E12316" s="1">
        <v>3</v>
      </c>
      <c r="F12316" s="1">
        <v>1</v>
      </c>
      <c r="G12316" s="1">
        <v>0</v>
      </c>
      <c r="H12316" s="1">
        <v>2</v>
      </c>
      <c r="I12316" s="15">
        <v>0.33333333333333331</v>
      </c>
      <c r="J12316">
        <f t="shared" si="192"/>
        <v>40</v>
      </c>
    </row>
    <row r="12317" spans="1:10" x14ac:dyDescent="0.3">
      <c r="A12317" t="s">
        <v>12123</v>
      </c>
      <c r="C12317" s="18">
        <v>390.55325592113257</v>
      </c>
      <c r="D12317" s="1"/>
      <c r="E12317" s="1">
        <v>3</v>
      </c>
      <c r="F12317" s="1">
        <v>1</v>
      </c>
      <c r="G12317" s="1">
        <v>0</v>
      </c>
      <c r="H12317" s="1">
        <v>2</v>
      </c>
      <c r="I12317" s="15">
        <v>0.33333333333333331</v>
      </c>
      <c r="J12317">
        <f t="shared" si="192"/>
        <v>40</v>
      </c>
    </row>
    <row r="12318" spans="1:10" x14ac:dyDescent="0.3">
      <c r="A12318" t="s">
        <v>12124</v>
      </c>
      <c r="C12318" s="18">
        <v>390.55284513312898</v>
      </c>
      <c r="D12318" s="1"/>
      <c r="E12318" s="1">
        <v>3</v>
      </c>
      <c r="F12318" s="1">
        <v>1</v>
      </c>
      <c r="G12318" s="1">
        <v>0</v>
      </c>
      <c r="H12318" s="1">
        <v>2</v>
      </c>
      <c r="I12318" s="15">
        <v>0.33333333333333331</v>
      </c>
      <c r="J12318">
        <f t="shared" si="192"/>
        <v>40</v>
      </c>
    </row>
    <row r="12319" spans="1:10" x14ac:dyDescent="0.3">
      <c r="A12319" t="s">
        <v>12125</v>
      </c>
      <c r="C12319" s="18">
        <v>390.55205404049752</v>
      </c>
      <c r="D12319" s="1"/>
      <c r="E12319" s="1">
        <v>3</v>
      </c>
      <c r="F12319" s="1">
        <v>1</v>
      </c>
      <c r="G12319" s="1">
        <v>0</v>
      </c>
      <c r="H12319" s="1">
        <v>2</v>
      </c>
      <c r="I12319" s="15">
        <v>0.33333333333333331</v>
      </c>
      <c r="J12319">
        <f t="shared" si="192"/>
        <v>40</v>
      </c>
    </row>
    <row r="12320" spans="1:10" x14ac:dyDescent="0.3">
      <c r="A12320" t="s">
        <v>12126</v>
      </c>
      <c r="C12320" s="18">
        <v>390.55088643746251</v>
      </c>
      <c r="D12320" s="1"/>
      <c r="E12320" s="1">
        <v>3</v>
      </c>
      <c r="F12320" s="1">
        <v>1</v>
      </c>
      <c r="G12320" s="1">
        <v>0</v>
      </c>
      <c r="H12320" s="1">
        <v>2</v>
      </c>
      <c r="I12320" s="15">
        <v>0.33333333333333331</v>
      </c>
      <c r="J12320">
        <f t="shared" si="192"/>
        <v>40</v>
      </c>
    </row>
    <row r="12321" spans="1:10" x14ac:dyDescent="0.3">
      <c r="A12321" t="s">
        <v>12127</v>
      </c>
      <c r="C12321" s="18">
        <v>390.55088643746251</v>
      </c>
      <c r="D12321" s="1"/>
      <c r="E12321" s="1">
        <v>3</v>
      </c>
      <c r="F12321" s="1">
        <v>1</v>
      </c>
      <c r="G12321" s="1">
        <v>0</v>
      </c>
      <c r="H12321" s="1">
        <v>2</v>
      </c>
      <c r="I12321" s="15">
        <v>0.33333333333333331</v>
      </c>
      <c r="J12321">
        <f t="shared" si="192"/>
        <v>40</v>
      </c>
    </row>
    <row r="12322" spans="1:10" x14ac:dyDescent="0.3">
      <c r="A12322" t="s">
        <v>12128</v>
      </c>
      <c r="C12322" s="18">
        <v>390.55071512667496</v>
      </c>
      <c r="D12322" s="1"/>
      <c r="E12322" s="1">
        <v>3</v>
      </c>
      <c r="F12322" s="1">
        <v>1</v>
      </c>
      <c r="G12322" s="1">
        <v>0</v>
      </c>
      <c r="H12322" s="1">
        <v>2</v>
      </c>
      <c r="I12322" s="15">
        <v>0.33333333333333331</v>
      </c>
      <c r="J12322">
        <f t="shared" si="192"/>
        <v>40</v>
      </c>
    </row>
    <row r="12323" spans="1:10" x14ac:dyDescent="0.3">
      <c r="A12323" t="s">
        <v>12129</v>
      </c>
      <c r="C12323" s="18">
        <v>390.55063338466294</v>
      </c>
      <c r="D12323" s="1"/>
      <c r="E12323" s="1">
        <v>8</v>
      </c>
      <c r="F12323" s="1">
        <v>3</v>
      </c>
      <c r="G12323" s="1">
        <v>0</v>
      </c>
      <c r="H12323" s="1">
        <v>5</v>
      </c>
      <c r="I12323" s="15">
        <v>0.375</v>
      </c>
      <c r="J12323">
        <f t="shared" si="192"/>
        <v>40</v>
      </c>
    </row>
    <row r="12324" spans="1:10" x14ac:dyDescent="0.3">
      <c r="A12324" t="s">
        <v>12130</v>
      </c>
      <c r="C12324" s="18">
        <v>390.55029805400642</v>
      </c>
      <c r="D12324" s="1"/>
      <c r="E12324" s="1">
        <v>3</v>
      </c>
      <c r="F12324" s="1">
        <v>1</v>
      </c>
      <c r="G12324" s="1">
        <v>0</v>
      </c>
      <c r="H12324" s="1">
        <v>2</v>
      </c>
      <c r="I12324" s="15">
        <v>0.33333333333333331</v>
      </c>
      <c r="J12324">
        <f t="shared" si="192"/>
        <v>40</v>
      </c>
    </row>
    <row r="12325" spans="1:10" x14ac:dyDescent="0.3">
      <c r="A12325" t="s">
        <v>12131</v>
      </c>
      <c r="C12325" s="18">
        <v>390.55013611268305</v>
      </c>
      <c r="D12325" s="1"/>
      <c r="E12325" s="1">
        <v>4</v>
      </c>
      <c r="F12325" s="1">
        <v>1</v>
      </c>
      <c r="G12325" s="1">
        <v>1</v>
      </c>
      <c r="H12325" s="1">
        <v>2</v>
      </c>
      <c r="I12325" s="15">
        <v>0.375</v>
      </c>
      <c r="J12325">
        <f t="shared" si="192"/>
        <v>40</v>
      </c>
    </row>
    <row r="12326" spans="1:10" x14ac:dyDescent="0.3">
      <c r="A12326" t="s">
        <v>12132</v>
      </c>
      <c r="C12326" s="18">
        <v>390.55010903744181</v>
      </c>
      <c r="D12326" s="1"/>
      <c r="E12326" s="1">
        <v>6</v>
      </c>
      <c r="F12326" s="1">
        <v>2</v>
      </c>
      <c r="G12326" s="1">
        <v>1</v>
      </c>
      <c r="H12326" s="1">
        <v>3</v>
      </c>
      <c r="I12326" s="15">
        <v>0.41666666666666669</v>
      </c>
      <c r="J12326">
        <f t="shared" si="192"/>
        <v>40</v>
      </c>
    </row>
    <row r="12327" spans="1:10" x14ac:dyDescent="0.3">
      <c r="A12327" t="s">
        <v>12133</v>
      </c>
      <c r="C12327" s="18">
        <v>390.54972388793669</v>
      </c>
      <c r="D12327" s="1"/>
      <c r="E12327" s="1">
        <v>5</v>
      </c>
      <c r="F12327" s="1">
        <v>2</v>
      </c>
      <c r="G12327" s="1">
        <v>0</v>
      </c>
      <c r="H12327" s="1">
        <v>3</v>
      </c>
      <c r="I12327" s="15">
        <v>0.4</v>
      </c>
      <c r="J12327">
        <f t="shared" si="192"/>
        <v>40</v>
      </c>
    </row>
    <row r="12328" spans="1:10" x14ac:dyDescent="0.3">
      <c r="A12328" t="s">
        <v>12134</v>
      </c>
      <c r="C12328" s="18">
        <v>390.54712369782345</v>
      </c>
      <c r="D12328" s="1"/>
      <c r="E12328" s="1">
        <v>5</v>
      </c>
      <c r="F12328" s="1">
        <v>2</v>
      </c>
      <c r="G12328" s="1">
        <v>0</v>
      </c>
      <c r="H12328" s="1">
        <v>3</v>
      </c>
      <c r="I12328" s="15">
        <v>0.4</v>
      </c>
      <c r="J12328">
        <f t="shared" si="192"/>
        <v>40</v>
      </c>
    </row>
    <row r="12329" spans="1:10" x14ac:dyDescent="0.3">
      <c r="A12329" t="s">
        <v>12137</v>
      </c>
      <c r="C12329" s="18">
        <v>390.54383666729086</v>
      </c>
      <c r="D12329" s="1"/>
      <c r="E12329" s="1">
        <v>3</v>
      </c>
      <c r="F12329" s="1">
        <v>1</v>
      </c>
      <c r="G12329" s="1">
        <v>0</v>
      </c>
      <c r="H12329" s="1">
        <v>2</v>
      </c>
      <c r="I12329" s="15">
        <v>0.33333333333333331</v>
      </c>
      <c r="J12329">
        <f t="shared" si="192"/>
        <v>40</v>
      </c>
    </row>
    <row r="12330" spans="1:10" x14ac:dyDescent="0.3">
      <c r="A12330" t="s">
        <v>12138</v>
      </c>
      <c r="C12330" s="18">
        <v>390.54326068073357</v>
      </c>
      <c r="D12330" s="1"/>
      <c r="E12330" s="1">
        <v>3</v>
      </c>
      <c r="F12330" s="1">
        <v>1</v>
      </c>
      <c r="G12330" s="1">
        <v>0</v>
      </c>
      <c r="H12330" s="1">
        <v>2</v>
      </c>
      <c r="I12330" s="15">
        <v>0.33333333333333331</v>
      </c>
      <c r="J12330">
        <f t="shared" si="192"/>
        <v>40</v>
      </c>
    </row>
    <row r="12331" spans="1:10" x14ac:dyDescent="0.3">
      <c r="A12331" t="s">
        <v>12139</v>
      </c>
      <c r="C12331" s="18">
        <v>390.54297202452028</v>
      </c>
      <c r="D12331" s="1"/>
      <c r="E12331" s="1">
        <v>6</v>
      </c>
      <c r="F12331" s="1">
        <v>3</v>
      </c>
      <c r="G12331" s="1">
        <v>0</v>
      </c>
      <c r="H12331" s="1">
        <v>3</v>
      </c>
      <c r="I12331" s="15">
        <v>0.5</v>
      </c>
      <c r="J12331">
        <f t="shared" si="192"/>
        <v>40</v>
      </c>
    </row>
    <row r="12332" spans="1:10" x14ac:dyDescent="0.3">
      <c r="A12332" t="s">
        <v>12140</v>
      </c>
      <c r="C12332" s="18">
        <v>390.54238734834456</v>
      </c>
      <c r="D12332" s="1"/>
      <c r="E12332" s="1">
        <v>5</v>
      </c>
      <c r="F12332" s="1">
        <v>2</v>
      </c>
      <c r="G12332" s="1">
        <v>0</v>
      </c>
      <c r="H12332" s="1">
        <v>3</v>
      </c>
      <c r="I12332" s="15">
        <v>0.4</v>
      </c>
      <c r="J12332">
        <f t="shared" si="192"/>
        <v>40</v>
      </c>
    </row>
    <row r="12333" spans="1:10" x14ac:dyDescent="0.3">
      <c r="A12333" t="s">
        <v>12141</v>
      </c>
      <c r="C12333" s="18">
        <v>390.54238734819864</v>
      </c>
      <c r="D12333" s="1"/>
      <c r="E12333" s="1">
        <v>5</v>
      </c>
      <c r="F12333" s="1">
        <v>2</v>
      </c>
      <c r="G12333" s="1">
        <v>0</v>
      </c>
      <c r="H12333" s="1">
        <v>3</v>
      </c>
      <c r="I12333" s="15">
        <v>0.4</v>
      </c>
      <c r="J12333">
        <f t="shared" si="192"/>
        <v>40</v>
      </c>
    </row>
    <row r="12334" spans="1:10" x14ac:dyDescent="0.3">
      <c r="A12334" t="s">
        <v>12142</v>
      </c>
      <c r="C12334" s="18">
        <v>390.54224204405966</v>
      </c>
      <c r="D12334" s="1"/>
      <c r="E12334" s="1">
        <v>3</v>
      </c>
      <c r="F12334" s="1">
        <v>1</v>
      </c>
      <c r="G12334" s="1">
        <v>0</v>
      </c>
      <c r="H12334" s="1">
        <v>2</v>
      </c>
      <c r="I12334" s="15">
        <v>0.33333333333333331</v>
      </c>
      <c r="J12334">
        <f t="shared" si="192"/>
        <v>40</v>
      </c>
    </row>
    <row r="12335" spans="1:10" x14ac:dyDescent="0.3">
      <c r="A12335" t="s">
        <v>12143</v>
      </c>
      <c r="C12335" s="18">
        <v>390.54186201348466</v>
      </c>
      <c r="D12335" s="1"/>
      <c r="E12335" s="1">
        <v>3</v>
      </c>
      <c r="F12335" s="1">
        <v>1</v>
      </c>
      <c r="G12335" s="1">
        <v>0</v>
      </c>
      <c r="H12335" s="1">
        <v>2</v>
      </c>
      <c r="I12335" s="15">
        <v>0.33333333333333331</v>
      </c>
      <c r="J12335">
        <f t="shared" si="192"/>
        <v>40</v>
      </c>
    </row>
    <row r="12336" spans="1:10" x14ac:dyDescent="0.3">
      <c r="A12336" t="s">
        <v>12144</v>
      </c>
      <c r="C12336" s="18">
        <v>390.53846923896384</v>
      </c>
      <c r="D12336" s="1"/>
      <c r="E12336" s="1">
        <v>3</v>
      </c>
      <c r="F12336" s="1">
        <v>1</v>
      </c>
      <c r="G12336" s="1">
        <v>0</v>
      </c>
      <c r="H12336" s="1">
        <v>2</v>
      </c>
      <c r="I12336" s="15">
        <v>0.33333333333333331</v>
      </c>
      <c r="J12336">
        <f t="shared" si="192"/>
        <v>40</v>
      </c>
    </row>
    <row r="12337" spans="1:10" x14ac:dyDescent="0.3">
      <c r="A12337" t="s">
        <v>12145</v>
      </c>
      <c r="C12337" s="18">
        <v>390.53672105130448</v>
      </c>
      <c r="D12337" s="1"/>
      <c r="E12337" s="1">
        <v>5</v>
      </c>
      <c r="F12337" s="1">
        <v>2</v>
      </c>
      <c r="G12337" s="1">
        <v>0</v>
      </c>
      <c r="H12337" s="1">
        <v>3</v>
      </c>
      <c r="I12337" s="15">
        <v>0.4</v>
      </c>
      <c r="J12337">
        <f t="shared" si="192"/>
        <v>40</v>
      </c>
    </row>
    <row r="12338" spans="1:10" x14ac:dyDescent="0.3">
      <c r="A12338" t="s">
        <v>12147</v>
      </c>
      <c r="C12338" s="18">
        <v>390.53670231129854</v>
      </c>
      <c r="D12338" s="1"/>
      <c r="E12338" s="1">
        <v>3</v>
      </c>
      <c r="F12338" s="1">
        <v>1</v>
      </c>
      <c r="G12338" s="1">
        <v>0</v>
      </c>
      <c r="H12338" s="1">
        <v>2</v>
      </c>
      <c r="I12338" s="15">
        <v>0.33333333333333331</v>
      </c>
      <c r="J12338">
        <f t="shared" si="192"/>
        <v>40</v>
      </c>
    </row>
    <row r="12339" spans="1:10" x14ac:dyDescent="0.3">
      <c r="A12339" t="s">
        <v>12146</v>
      </c>
      <c r="C12339" s="18">
        <v>390.53592562240163</v>
      </c>
      <c r="D12339" s="1"/>
      <c r="E12339" s="1">
        <v>5</v>
      </c>
      <c r="F12339" s="1">
        <v>2</v>
      </c>
      <c r="G12339" s="1">
        <v>0</v>
      </c>
      <c r="H12339" s="1">
        <v>3</v>
      </c>
      <c r="I12339" s="15">
        <v>0.4</v>
      </c>
      <c r="J12339">
        <f t="shared" si="192"/>
        <v>40</v>
      </c>
    </row>
    <row r="12340" spans="1:10" x14ac:dyDescent="0.3">
      <c r="A12340" t="s">
        <v>12148</v>
      </c>
      <c r="C12340" s="18">
        <v>390.53483540402345</v>
      </c>
      <c r="D12340" s="1"/>
      <c r="E12340" s="1">
        <v>3</v>
      </c>
      <c r="F12340" s="1">
        <v>1</v>
      </c>
      <c r="G12340" s="1">
        <v>0</v>
      </c>
      <c r="H12340" s="1">
        <v>2</v>
      </c>
      <c r="I12340" s="15">
        <v>0.33333333333333331</v>
      </c>
      <c r="J12340">
        <f t="shared" si="192"/>
        <v>40</v>
      </c>
    </row>
    <row r="12341" spans="1:10" x14ac:dyDescent="0.3">
      <c r="A12341" t="s">
        <v>12149</v>
      </c>
      <c r="C12341" s="18">
        <v>390.53469683142498</v>
      </c>
      <c r="D12341" s="1"/>
      <c r="E12341" s="1">
        <v>3</v>
      </c>
      <c r="F12341" s="1">
        <v>1</v>
      </c>
      <c r="G12341" s="1">
        <v>0</v>
      </c>
      <c r="H12341" s="1">
        <v>2</v>
      </c>
      <c r="I12341" s="15">
        <v>0.33333333333333331</v>
      </c>
      <c r="J12341">
        <f t="shared" si="192"/>
        <v>40</v>
      </c>
    </row>
    <row r="12342" spans="1:10" x14ac:dyDescent="0.3">
      <c r="A12342" t="s">
        <v>12150</v>
      </c>
      <c r="C12342" s="18">
        <v>390.53466522643987</v>
      </c>
      <c r="D12342" s="1"/>
      <c r="E12342" s="1">
        <v>3</v>
      </c>
      <c r="F12342" s="1">
        <v>1</v>
      </c>
      <c r="G12342" s="1">
        <v>0</v>
      </c>
      <c r="H12342" s="1">
        <v>2</v>
      </c>
      <c r="I12342" s="15">
        <v>0.33333333333333331</v>
      </c>
      <c r="J12342">
        <f t="shared" si="192"/>
        <v>40</v>
      </c>
    </row>
    <row r="12343" spans="1:10" x14ac:dyDescent="0.3">
      <c r="A12343" t="s">
        <v>12151</v>
      </c>
      <c r="C12343" s="18">
        <v>390.53415814998471</v>
      </c>
      <c r="D12343" s="1"/>
      <c r="E12343" s="1">
        <v>3</v>
      </c>
      <c r="F12343" s="1">
        <v>1</v>
      </c>
      <c r="G12343" s="1">
        <v>1</v>
      </c>
      <c r="H12343" s="1">
        <v>1</v>
      </c>
      <c r="I12343" s="15">
        <v>0.5</v>
      </c>
      <c r="J12343">
        <f t="shared" si="192"/>
        <v>40</v>
      </c>
    </row>
    <row r="12344" spans="1:10" x14ac:dyDescent="0.3">
      <c r="A12344" t="s">
        <v>12152</v>
      </c>
      <c r="C12344" s="18">
        <v>390.53341831694985</v>
      </c>
      <c r="D12344" s="1"/>
      <c r="E12344" s="1">
        <v>3</v>
      </c>
      <c r="F12344" s="1">
        <v>1</v>
      </c>
      <c r="G12344" s="1">
        <v>0</v>
      </c>
      <c r="H12344" s="1">
        <v>2</v>
      </c>
      <c r="I12344" s="15">
        <v>0.33333333333333331</v>
      </c>
      <c r="J12344">
        <f t="shared" si="192"/>
        <v>40</v>
      </c>
    </row>
    <row r="12345" spans="1:10" x14ac:dyDescent="0.3">
      <c r="A12345" t="s">
        <v>12153</v>
      </c>
      <c r="C12345" s="18">
        <v>390.53292569538854</v>
      </c>
      <c r="D12345" s="1"/>
      <c r="E12345" s="1">
        <v>3</v>
      </c>
      <c r="F12345" s="1">
        <v>1</v>
      </c>
      <c r="G12345" s="1">
        <v>0</v>
      </c>
      <c r="H12345" s="1">
        <v>2</v>
      </c>
      <c r="I12345" s="15">
        <v>0.33333333333333331</v>
      </c>
      <c r="J12345">
        <f t="shared" si="192"/>
        <v>40</v>
      </c>
    </row>
    <row r="12346" spans="1:10" x14ac:dyDescent="0.3">
      <c r="A12346" t="s">
        <v>12154</v>
      </c>
      <c r="C12346" s="18">
        <v>390.53238888839701</v>
      </c>
      <c r="D12346" s="1"/>
      <c r="E12346" s="1">
        <v>3</v>
      </c>
      <c r="F12346" s="1">
        <v>1</v>
      </c>
      <c r="G12346" s="1">
        <v>0</v>
      </c>
      <c r="H12346" s="1">
        <v>2</v>
      </c>
      <c r="I12346" s="15">
        <v>0.33333333333333331</v>
      </c>
      <c r="J12346">
        <f t="shared" si="192"/>
        <v>40</v>
      </c>
    </row>
    <row r="12347" spans="1:10" x14ac:dyDescent="0.3">
      <c r="A12347" t="s">
        <v>12155</v>
      </c>
      <c r="C12347" s="18">
        <v>390.53195225982847</v>
      </c>
      <c r="D12347" s="1"/>
      <c r="E12347" s="1">
        <v>3</v>
      </c>
      <c r="F12347" s="1">
        <v>1</v>
      </c>
      <c r="G12347" s="1">
        <v>0</v>
      </c>
      <c r="H12347" s="1">
        <v>2</v>
      </c>
      <c r="I12347" s="15">
        <v>0.33333333333333331</v>
      </c>
      <c r="J12347">
        <f t="shared" si="192"/>
        <v>40</v>
      </c>
    </row>
    <row r="12348" spans="1:10" x14ac:dyDescent="0.3">
      <c r="A12348" t="s">
        <v>12156</v>
      </c>
      <c r="C12348" s="18">
        <v>390.53096950531051</v>
      </c>
      <c r="D12348" s="1"/>
      <c r="E12348" s="1">
        <v>3</v>
      </c>
      <c r="F12348" s="1">
        <v>1</v>
      </c>
      <c r="G12348" s="1">
        <v>0</v>
      </c>
      <c r="H12348" s="1">
        <v>2</v>
      </c>
      <c r="I12348" s="15">
        <v>0.33333333333333331</v>
      </c>
      <c r="J12348">
        <f t="shared" si="192"/>
        <v>40</v>
      </c>
    </row>
    <row r="12349" spans="1:10" x14ac:dyDescent="0.3">
      <c r="A12349" t="s">
        <v>12157</v>
      </c>
      <c r="C12349" s="18">
        <v>390.52979856451947</v>
      </c>
      <c r="D12349" s="1"/>
      <c r="E12349" s="1">
        <v>3</v>
      </c>
      <c r="F12349" s="1">
        <v>1</v>
      </c>
      <c r="G12349" s="1">
        <v>0</v>
      </c>
      <c r="H12349" s="1">
        <v>2</v>
      </c>
      <c r="I12349" s="15">
        <v>0.33333333333333331</v>
      </c>
      <c r="J12349">
        <f t="shared" si="192"/>
        <v>40</v>
      </c>
    </row>
    <row r="12350" spans="1:10" x14ac:dyDescent="0.3">
      <c r="A12350" t="s">
        <v>12158</v>
      </c>
      <c r="C12350" s="18">
        <v>390.52902076601669</v>
      </c>
      <c r="D12350" s="1"/>
      <c r="E12350" s="1">
        <v>5</v>
      </c>
      <c r="F12350" s="1">
        <v>2</v>
      </c>
      <c r="G12350" s="1">
        <v>0</v>
      </c>
      <c r="H12350" s="1">
        <v>3</v>
      </c>
      <c r="I12350" s="15">
        <v>0.4</v>
      </c>
      <c r="J12350">
        <f t="shared" si="192"/>
        <v>40</v>
      </c>
    </row>
    <row r="12351" spans="1:10" x14ac:dyDescent="0.3">
      <c r="A12351" t="s">
        <v>12159</v>
      </c>
      <c r="C12351" s="18">
        <v>390.52759189411074</v>
      </c>
      <c r="D12351" s="1"/>
      <c r="E12351" s="1">
        <v>5</v>
      </c>
      <c r="F12351" s="1">
        <v>2</v>
      </c>
      <c r="G12351" s="1">
        <v>0</v>
      </c>
      <c r="H12351" s="1">
        <v>3</v>
      </c>
      <c r="I12351" s="15">
        <v>0.4</v>
      </c>
      <c r="J12351">
        <f t="shared" si="192"/>
        <v>40</v>
      </c>
    </row>
    <row r="12352" spans="1:10" x14ac:dyDescent="0.3">
      <c r="A12352" t="s">
        <v>12160</v>
      </c>
      <c r="C12352" s="18">
        <v>390.52730268381129</v>
      </c>
      <c r="D12352" s="1"/>
      <c r="E12352" s="1">
        <v>5</v>
      </c>
      <c r="F12352" s="1">
        <v>2</v>
      </c>
      <c r="G12352" s="1">
        <v>0</v>
      </c>
      <c r="H12352" s="1">
        <v>3</v>
      </c>
      <c r="I12352" s="15">
        <v>0.4</v>
      </c>
      <c r="J12352">
        <f t="shared" si="192"/>
        <v>40</v>
      </c>
    </row>
    <row r="12353" spans="1:10" x14ac:dyDescent="0.3">
      <c r="A12353" t="s">
        <v>12161</v>
      </c>
      <c r="C12353" s="18">
        <v>390.52653877763692</v>
      </c>
      <c r="D12353" s="1"/>
      <c r="E12353" s="1">
        <v>5</v>
      </c>
      <c r="F12353" s="1">
        <v>2</v>
      </c>
      <c r="G12353" s="1">
        <v>0</v>
      </c>
      <c r="H12353" s="1">
        <v>3</v>
      </c>
      <c r="I12353" s="15">
        <v>0.4</v>
      </c>
      <c r="J12353">
        <f t="shared" si="192"/>
        <v>40</v>
      </c>
    </row>
    <row r="12354" spans="1:10" x14ac:dyDescent="0.3">
      <c r="A12354" t="s">
        <v>12162</v>
      </c>
      <c r="C12354" s="18">
        <v>390.52642173847948</v>
      </c>
      <c r="D12354" s="1"/>
      <c r="E12354" s="1">
        <v>3</v>
      </c>
      <c r="F12354" s="1">
        <v>1</v>
      </c>
      <c r="G12354" s="1">
        <v>0</v>
      </c>
      <c r="H12354" s="1">
        <v>2</v>
      </c>
      <c r="I12354" s="15">
        <v>0.33333333333333331</v>
      </c>
      <c r="J12354">
        <f t="shared" si="192"/>
        <v>40</v>
      </c>
    </row>
    <row r="12355" spans="1:10" x14ac:dyDescent="0.3">
      <c r="A12355" t="s">
        <v>12163</v>
      </c>
      <c r="C12355" s="18">
        <v>390.52636526276967</v>
      </c>
      <c r="D12355" s="1"/>
      <c r="E12355" s="1">
        <v>5</v>
      </c>
      <c r="F12355" s="1">
        <v>2</v>
      </c>
      <c r="G12355" s="1">
        <v>0</v>
      </c>
      <c r="H12355" s="1">
        <v>3</v>
      </c>
      <c r="I12355" s="15">
        <v>0.4</v>
      </c>
      <c r="J12355">
        <f t="shared" si="192"/>
        <v>40</v>
      </c>
    </row>
    <row r="12356" spans="1:10" x14ac:dyDescent="0.3">
      <c r="A12356" t="s">
        <v>12164</v>
      </c>
      <c r="C12356" s="18">
        <v>390.52626375086993</v>
      </c>
      <c r="D12356" s="1"/>
      <c r="E12356" s="1">
        <v>11</v>
      </c>
      <c r="F12356" s="1">
        <v>8</v>
      </c>
      <c r="G12356" s="1">
        <v>0</v>
      </c>
      <c r="H12356" s="1">
        <v>3</v>
      </c>
      <c r="I12356" s="15">
        <v>0.72727272727272729</v>
      </c>
      <c r="J12356">
        <f t="shared" ref="J12356:J12419" si="193">IF(E12356&lt;=30,40,20)</f>
        <v>40</v>
      </c>
    </row>
    <row r="12357" spans="1:10" x14ac:dyDescent="0.3">
      <c r="A12357" t="s">
        <v>12165</v>
      </c>
      <c r="C12357" s="18">
        <v>390.52573649247182</v>
      </c>
      <c r="D12357" s="1"/>
      <c r="E12357" s="1">
        <v>5</v>
      </c>
      <c r="F12357" s="1">
        <v>1</v>
      </c>
      <c r="G12357" s="1">
        <v>0</v>
      </c>
      <c r="H12357" s="1">
        <v>4</v>
      </c>
      <c r="I12357" s="15">
        <v>0.2</v>
      </c>
      <c r="J12357">
        <f t="shared" si="193"/>
        <v>40</v>
      </c>
    </row>
    <row r="12358" spans="1:10" x14ac:dyDescent="0.3">
      <c r="A12358" t="s">
        <v>12166</v>
      </c>
      <c r="C12358" s="18">
        <v>390.52538248426117</v>
      </c>
      <c r="D12358" s="1"/>
      <c r="E12358" s="1">
        <v>3</v>
      </c>
      <c r="F12358" s="1">
        <v>1</v>
      </c>
      <c r="G12358" s="1">
        <v>0</v>
      </c>
      <c r="H12358" s="1">
        <v>2</v>
      </c>
      <c r="I12358" s="15">
        <v>0.33333333333333331</v>
      </c>
      <c r="J12358">
        <f t="shared" si="193"/>
        <v>40</v>
      </c>
    </row>
    <row r="12359" spans="1:10" x14ac:dyDescent="0.3">
      <c r="A12359" t="s">
        <v>12167</v>
      </c>
      <c r="C12359" s="18">
        <v>390.5244399807857</v>
      </c>
      <c r="D12359" s="1"/>
      <c r="E12359" s="1">
        <v>5</v>
      </c>
      <c r="F12359" s="1">
        <v>2</v>
      </c>
      <c r="G12359" s="1">
        <v>0</v>
      </c>
      <c r="H12359" s="1">
        <v>3</v>
      </c>
      <c r="I12359" s="15">
        <v>0.4</v>
      </c>
      <c r="J12359">
        <f t="shared" si="193"/>
        <v>40</v>
      </c>
    </row>
    <row r="12360" spans="1:10" x14ac:dyDescent="0.3">
      <c r="A12360" t="s">
        <v>12199</v>
      </c>
      <c r="C12360" s="18">
        <v>390.52267485110542</v>
      </c>
      <c r="D12360" s="1"/>
      <c r="E12360" s="1">
        <v>3</v>
      </c>
      <c r="F12360" s="1">
        <v>1</v>
      </c>
      <c r="G12360" s="1">
        <v>0</v>
      </c>
      <c r="H12360" s="1">
        <v>2</v>
      </c>
      <c r="I12360" s="15">
        <v>0.33333333333333331</v>
      </c>
      <c r="J12360">
        <f t="shared" si="193"/>
        <v>40</v>
      </c>
    </row>
    <row r="12361" spans="1:10" x14ac:dyDescent="0.3">
      <c r="A12361" t="s">
        <v>12168</v>
      </c>
      <c r="C12361" s="18">
        <v>390.52191262613201</v>
      </c>
      <c r="D12361" s="1"/>
      <c r="E12361" s="1">
        <v>3</v>
      </c>
      <c r="F12361" s="1">
        <v>1</v>
      </c>
      <c r="G12361" s="1">
        <v>0</v>
      </c>
      <c r="H12361" s="1">
        <v>2</v>
      </c>
      <c r="I12361" s="15">
        <v>0.33333333333333331</v>
      </c>
      <c r="J12361">
        <f t="shared" si="193"/>
        <v>40</v>
      </c>
    </row>
    <row r="12362" spans="1:10" x14ac:dyDescent="0.3">
      <c r="A12362" t="s">
        <v>12169</v>
      </c>
      <c r="C12362" s="18">
        <v>390.52036094337689</v>
      </c>
      <c r="D12362" s="1"/>
      <c r="E12362" s="1">
        <v>3</v>
      </c>
      <c r="F12362" s="1">
        <v>1</v>
      </c>
      <c r="G12362" s="1">
        <v>0</v>
      </c>
      <c r="H12362" s="1">
        <v>2</v>
      </c>
      <c r="I12362" s="15">
        <v>0.33333333333333331</v>
      </c>
      <c r="J12362">
        <f t="shared" si="193"/>
        <v>40</v>
      </c>
    </row>
    <row r="12363" spans="1:10" x14ac:dyDescent="0.3">
      <c r="A12363" t="s">
        <v>12170</v>
      </c>
      <c r="C12363" s="18">
        <v>390.51309076022699</v>
      </c>
      <c r="D12363" s="1"/>
      <c r="E12363" s="1">
        <v>3</v>
      </c>
      <c r="F12363" s="1">
        <v>1</v>
      </c>
      <c r="G12363" s="1">
        <v>0</v>
      </c>
      <c r="H12363" s="1">
        <v>2</v>
      </c>
      <c r="I12363" s="15">
        <v>0.33333333333333331</v>
      </c>
      <c r="J12363">
        <f t="shared" si="193"/>
        <v>40</v>
      </c>
    </row>
    <row r="12364" spans="1:10" x14ac:dyDescent="0.3">
      <c r="A12364" t="s">
        <v>12171</v>
      </c>
      <c r="C12364" s="18">
        <v>390.51143690757476</v>
      </c>
      <c r="D12364" s="1"/>
      <c r="E12364" s="1">
        <v>1</v>
      </c>
      <c r="F12364" s="1">
        <v>0</v>
      </c>
      <c r="G12364" s="1">
        <v>0</v>
      </c>
      <c r="H12364" s="1">
        <v>1</v>
      </c>
      <c r="I12364" s="15">
        <v>0</v>
      </c>
      <c r="J12364">
        <f t="shared" si="193"/>
        <v>40</v>
      </c>
    </row>
    <row r="12365" spans="1:10" x14ac:dyDescent="0.3">
      <c r="A12365" t="s">
        <v>12172</v>
      </c>
      <c r="C12365" s="18">
        <v>390.50968573480662</v>
      </c>
      <c r="D12365" s="1"/>
      <c r="E12365" s="1">
        <v>5</v>
      </c>
      <c r="F12365" s="1">
        <v>2</v>
      </c>
      <c r="G12365" s="1">
        <v>0</v>
      </c>
      <c r="H12365" s="1">
        <v>3</v>
      </c>
      <c r="I12365" s="15">
        <v>0.4</v>
      </c>
      <c r="J12365">
        <f t="shared" si="193"/>
        <v>40</v>
      </c>
    </row>
    <row r="12366" spans="1:10" x14ac:dyDescent="0.3">
      <c r="A12366" t="s">
        <v>12173</v>
      </c>
      <c r="C12366" s="18">
        <v>390.50832042903431</v>
      </c>
      <c r="D12366" s="1"/>
      <c r="E12366" s="1">
        <v>3</v>
      </c>
      <c r="F12366" s="1">
        <v>1</v>
      </c>
      <c r="G12366" s="1">
        <v>0</v>
      </c>
      <c r="H12366" s="1">
        <v>2</v>
      </c>
      <c r="I12366" s="15">
        <v>0.33333333333333331</v>
      </c>
      <c r="J12366">
        <f t="shared" si="193"/>
        <v>40</v>
      </c>
    </row>
    <row r="12367" spans="1:10" x14ac:dyDescent="0.3">
      <c r="A12367" t="s">
        <v>12174</v>
      </c>
      <c r="C12367" s="18">
        <v>390.50764621070664</v>
      </c>
      <c r="D12367" s="1"/>
      <c r="E12367" s="1">
        <v>2</v>
      </c>
      <c r="F12367" s="1">
        <v>1</v>
      </c>
      <c r="G12367" s="1">
        <v>0</v>
      </c>
      <c r="H12367" s="1">
        <v>1</v>
      </c>
      <c r="I12367" s="15">
        <v>0.5</v>
      </c>
      <c r="J12367">
        <f t="shared" si="193"/>
        <v>40</v>
      </c>
    </row>
    <row r="12368" spans="1:10" x14ac:dyDescent="0.3">
      <c r="A12368" t="s">
        <v>12175</v>
      </c>
      <c r="C12368" s="18">
        <v>390.50703837922356</v>
      </c>
      <c r="D12368" s="1"/>
      <c r="E12368" s="1">
        <v>3</v>
      </c>
      <c r="F12368" s="1">
        <v>1</v>
      </c>
      <c r="G12368" s="1">
        <v>0</v>
      </c>
      <c r="H12368" s="1">
        <v>2</v>
      </c>
      <c r="I12368" s="15">
        <v>0.33333333333333331</v>
      </c>
      <c r="J12368">
        <f t="shared" si="193"/>
        <v>40</v>
      </c>
    </row>
    <row r="12369" spans="1:10" x14ac:dyDescent="0.3">
      <c r="A12369" t="s">
        <v>12176</v>
      </c>
      <c r="C12369" s="18">
        <v>390.50572396928618</v>
      </c>
      <c r="D12369" s="1"/>
      <c r="E12369" s="1">
        <v>3</v>
      </c>
      <c r="F12369" s="1">
        <v>1</v>
      </c>
      <c r="G12369" s="1">
        <v>0</v>
      </c>
      <c r="H12369" s="1">
        <v>2</v>
      </c>
      <c r="I12369" s="15">
        <v>0.33333333333333331</v>
      </c>
      <c r="J12369">
        <f t="shared" si="193"/>
        <v>40</v>
      </c>
    </row>
    <row r="12370" spans="1:10" x14ac:dyDescent="0.3">
      <c r="A12370" t="s">
        <v>12177</v>
      </c>
      <c r="C12370" s="18">
        <v>390.50545261053151</v>
      </c>
      <c r="D12370" s="1"/>
      <c r="E12370" s="1">
        <v>5</v>
      </c>
      <c r="F12370" s="1">
        <v>2</v>
      </c>
      <c r="G12370" s="1">
        <v>0</v>
      </c>
      <c r="H12370" s="1">
        <v>3</v>
      </c>
      <c r="I12370" s="15">
        <v>0.4</v>
      </c>
      <c r="J12370">
        <f t="shared" si="193"/>
        <v>40</v>
      </c>
    </row>
    <row r="12371" spans="1:10" x14ac:dyDescent="0.3">
      <c r="A12371" t="s">
        <v>12178</v>
      </c>
      <c r="C12371" s="18">
        <v>390.50362113325997</v>
      </c>
      <c r="D12371" s="1"/>
      <c r="E12371" s="1">
        <v>3</v>
      </c>
      <c r="F12371" s="1">
        <v>1</v>
      </c>
      <c r="G12371" s="1">
        <v>0</v>
      </c>
      <c r="H12371" s="1">
        <v>2</v>
      </c>
      <c r="I12371" s="15">
        <v>0.33333333333333331</v>
      </c>
      <c r="J12371">
        <f t="shared" si="193"/>
        <v>40</v>
      </c>
    </row>
    <row r="12372" spans="1:10" x14ac:dyDescent="0.3">
      <c r="A12372" t="s">
        <v>12179</v>
      </c>
      <c r="C12372" s="18">
        <v>390.50356989345471</v>
      </c>
      <c r="D12372" s="1"/>
      <c r="E12372" s="1">
        <v>5</v>
      </c>
      <c r="F12372" s="1">
        <v>2</v>
      </c>
      <c r="G12372" s="1">
        <v>0</v>
      </c>
      <c r="H12372" s="1">
        <v>3</v>
      </c>
      <c r="I12372" s="15">
        <v>0.4</v>
      </c>
      <c r="J12372">
        <f t="shared" si="193"/>
        <v>40</v>
      </c>
    </row>
    <row r="12373" spans="1:10" x14ac:dyDescent="0.3">
      <c r="A12373" t="s">
        <v>12180</v>
      </c>
      <c r="C12373" s="18">
        <v>390.50338257984004</v>
      </c>
      <c r="D12373" s="1"/>
      <c r="E12373" s="1">
        <v>3</v>
      </c>
      <c r="F12373" s="1">
        <v>1</v>
      </c>
      <c r="G12373" s="1">
        <v>0</v>
      </c>
      <c r="H12373" s="1">
        <v>2</v>
      </c>
      <c r="I12373" s="15">
        <v>0.33333333333333331</v>
      </c>
      <c r="J12373">
        <f t="shared" si="193"/>
        <v>40</v>
      </c>
    </row>
    <row r="12374" spans="1:10" x14ac:dyDescent="0.3">
      <c r="A12374" t="s">
        <v>12181</v>
      </c>
      <c r="C12374" s="18">
        <v>390.50268761193115</v>
      </c>
      <c r="D12374" s="1"/>
      <c r="E12374" s="1">
        <v>2</v>
      </c>
      <c r="F12374" s="1">
        <v>0</v>
      </c>
      <c r="G12374" s="1">
        <v>1</v>
      </c>
      <c r="H12374" s="1">
        <v>1</v>
      </c>
      <c r="I12374" s="15">
        <v>0.25</v>
      </c>
      <c r="J12374">
        <f t="shared" si="193"/>
        <v>40</v>
      </c>
    </row>
    <row r="12375" spans="1:10" x14ac:dyDescent="0.3">
      <c r="A12375" t="s">
        <v>12182</v>
      </c>
      <c r="C12375" s="18">
        <v>390.49968289466216</v>
      </c>
      <c r="D12375" s="1"/>
      <c r="E12375" s="1">
        <v>9</v>
      </c>
      <c r="F12375" s="1">
        <v>4</v>
      </c>
      <c r="G12375" s="1">
        <v>0</v>
      </c>
      <c r="H12375" s="1">
        <v>5</v>
      </c>
      <c r="I12375" s="15">
        <v>0.44444444444444442</v>
      </c>
      <c r="J12375">
        <f t="shared" si="193"/>
        <v>40</v>
      </c>
    </row>
    <row r="12376" spans="1:10" x14ac:dyDescent="0.3">
      <c r="A12376" t="s">
        <v>12183</v>
      </c>
      <c r="C12376" s="18">
        <v>390.49758026282262</v>
      </c>
      <c r="D12376" s="1"/>
      <c r="E12376" s="1">
        <v>3</v>
      </c>
      <c r="F12376" s="1">
        <v>1</v>
      </c>
      <c r="G12376" s="1">
        <v>0</v>
      </c>
      <c r="H12376" s="1">
        <v>2</v>
      </c>
      <c r="I12376" s="15">
        <v>0.33333333333333331</v>
      </c>
      <c r="J12376">
        <f t="shared" si="193"/>
        <v>40</v>
      </c>
    </row>
    <row r="12377" spans="1:10" x14ac:dyDescent="0.3">
      <c r="A12377" t="s">
        <v>12184</v>
      </c>
      <c r="C12377" s="18">
        <v>390.49540679177397</v>
      </c>
      <c r="D12377" s="1"/>
      <c r="E12377" s="1">
        <v>5</v>
      </c>
      <c r="F12377" s="1">
        <v>2</v>
      </c>
      <c r="G12377" s="1">
        <v>0</v>
      </c>
      <c r="H12377" s="1">
        <v>3</v>
      </c>
      <c r="I12377" s="15">
        <v>0.4</v>
      </c>
      <c r="J12377">
        <f t="shared" si="193"/>
        <v>40</v>
      </c>
    </row>
    <row r="12378" spans="1:10" x14ac:dyDescent="0.3">
      <c r="A12378" t="s">
        <v>12186</v>
      </c>
      <c r="C12378" s="18">
        <v>390.49332963501541</v>
      </c>
      <c r="D12378" s="1"/>
      <c r="E12378" s="1">
        <v>3</v>
      </c>
      <c r="F12378" s="1">
        <v>1</v>
      </c>
      <c r="G12378" s="1">
        <v>0</v>
      </c>
      <c r="H12378" s="1">
        <v>2</v>
      </c>
      <c r="I12378" s="15">
        <v>0.33333333333333331</v>
      </c>
      <c r="J12378">
        <f t="shared" si="193"/>
        <v>40</v>
      </c>
    </row>
    <row r="12379" spans="1:10" x14ac:dyDescent="0.3">
      <c r="A12379" t="s">
        <v>12187</v>
      </c>
      <c r="C12379" s="18">
        <v>390.49176276125394</v>
      </c>
      <c r="D12379" s="1"/>
      <c r="E12379" s="1">
        <v>5</v>
      </c>
      <c r="F12379" s="1">
        <v>2</v>
      </c>
      <c r="G12379" s="1">
        <v>0</v>
      </c>
      <c r="H12379" s="1">
        <v>3</v>
      </c>
      <c r="I12379" s="15">
        <v>0.4</v>
      </c>
      <c r="J12379">
        <f t="shared" si="193"/>
        <v>40</v>
      </c>
    </row>
    <row r="12380" spans="1:10" x14ac:dyDescent="0.3">
      <c r="A12380" t="s">
        <v>12189</v>
      </c>
      <c r="C12380" s="18">
        <v>390.48974055743736</v>
      </c>
      <c r="D12380" s="1"/>
      <c r="E12380" s="1">
        <v>3</v>
      </c>
      <c r="F12380" s="1">
        <v>1</v>
      </c>
      <c r="G12380" s="1">
        <v>0</v>
      </c>
      <c r="H12380" s="1">
        <v>2</v>
      </c>
      <c r="I12380" s="15">
        <v>0.33333333333333331</v>
      </c>
      <c r="J12380">
        <f t="shared" si="193"/>
        <v>40</v>
      </c>
    </row>
    <row r="12381" spans="1:10" x14ac:dyDescent="0.3">
      <c r="A12381" t="s">
        <v>12190</v>
      </c>
      <c r="C12381" s="18">
        <v>390.48735434688638</v>
      </c>
      <c r="D12381" s="1"/>
      <c r="E12381" s="1">
        <v>3</v>
      </c>
      <c r="F12381" s="1">
        <v>1</v>
      </c>
      <c r="G12381" s="1">
        <v>0</v>
      </c>
      <c r="H12381" s="1">
        <v>2</v>
      </c>
      <c r="I12381" s="15">
        <v>0.33333333333333331</v>
      </c>
      <c r="J12381">
        <f t="shared" si="193"/>
        <v>40</v>
      </c>
    </row>
    <row r="12382" spans="1:10" x14ac:dyDescent="0.3">
      <c r="A12382" t="s">
        <v>12191</v>
      </c>
      <c r="C12382" s="18">
        <v>390.4852888502167</v>
      </c>
      <c r="D12382" s="1"/>
      <c r="E12382" s="1">
        <v>3</v>
      </c>
      <c r="F12382" s="1">
        <v>1</v>
      </c>
      <c r="G12382" s="1">
        <v>0</v>
      </c>
      <c r="H12382" s="1">
        <v>2</v>
      </c>
      <c r="I12382" s="15">
        <v>0.33333333333333331</v>
      </c>
      <c r="J12382">
        <f t="shared" si="193"/>
        <v>40</v>
      </c>
    </row>
    <row r="12383" spans="1:10" x14ac:dyDescent="0.3">
      <c r="A12383" t="s">
        <v>12192</v>
      </c>
      <c r="C12383" s="18">
        <v>390.48481577372121</v>
      </c>
      <c r="D12383" s="1"/>
      <c r="E12383" s="1">
        <v>3</v>
      </c>
      <c r="F12383" s="1">
        <v>1</v>
      </c>
      <c r="G12383" s="1">
        <v>0</v>
      </c>
      <c r="H12383" s="1">
        <v>2</v>
      </c>
      <c r="I12383" s="15">
        <v>0.33333333333333331</v>
      </c>
      <c r="J12383">
        <f t="shared" si="193"/>
        <v>40</v>
      </c>
    </row>
    <row r="12384" spans="1:10" x14ac:dyDescent="0.3">
      <c r="A12384" t="s">
        <v>12193</v>
      </c>
      <c r="C12384" s="18">
        <v>390.48399111584752</v>
      </c>
      <c r="D12384" s="1"/>
      <c r="E12384" s="1">
        <v>3</v>
      </c>
      <c r="F12384" s="1">
        <v>1</v>
      </c>
      <c r="G12384" s="1">
        <v>0</v>
      </c>
      <c r="H12384" s="1">
        <v>2</v>
      </c>
      <c r="I12384" s="15">
        <v>0.33333333333333331</v>
      </c>
      <c r="J12384">
        <f t="shared" si="193"/>
        <v>40</v>
      </c>
    </row>
    <row r="12385" spans="1:10" x14ac:dyDescent="0.3">
      <c r="A12385" t="s">
        <v>12194</v>
      </c>
      <c r="C12385" s="18">
        <v>390.48295029908388</v>
      </c>
      <c r="D12385" s="1"/>
      <c r="E12385" s="1">
        <v>3</v>
      </c>
      <c r="F12385" s="1">
        <v>1</v>
      </c>
      <c r="G12385" s="1">
        <v>0</v>
      </c>
      <c r="H12385" s="1">
        <v>2</v>
      </c>
      <c r="I12385" s="15">
        <v>0.33333333333333331</v>
      </c>
      <c r="J12385">
        <f t="shared" si="193"/>
        <v>40</v>
      </c>
    </row>
    <row r="12386" spans="1:10" x14ac:dyDescent="0.3">
      <c r="A12386" t="s">
        <v>14005</v>
      </c>
      <c r="C12386" s="18">
        <v>390.48252142204416</v>
      </c>
      <c r="D12386" s="1"/>
      <c r="E12386" s="1">
        <v>5</v>
      </c>
      <c r="F12386" s="1">
        <v>2</v>
      </c>
      <c r="G12386" s="1">
        <v>0</v>
      </c>
      <c r="H12386" s="1">
        <v>3</v>
      </c>
      <c r="I12386" s="15">
        <v>0.4</v>
      </c>
      <c r="J12386">
        <f t="shared" si="193"/>
        <v>40</v>
      </c>
    </row>
    <row r="12387" spans="1:10" x14ac:dyDescent="0.3">
      <c r="A12387" t="s">
        <v>12196</v>
      </c>
      <c r="C12387" s="18">
        <v>390.48061975770185</v>
      </c>
      <c r="D12387" s="1"/>
      <c r="E12387" s="1">
        <v>3</v>
      </c>
      <c r="F12387" s="1">
        <v>1</v>
      </c>
      <c r="G12387" s="1">
        <v>0</v>
      </c>
      <c r="H12387" s="1">
        <v>2</v>
      </c>
      <c r="I12387" s="15">
        <v>0.33333333333333331</v>
      </c>
      <c r="J12387">
        <f t="shared" si="193"/>
        <v>40</v>
      </c>
    </row>
    <row r="12388" spans="1:10" x14ac:dyDescent="0.3">
      <c r="A12388" t="s">
        <v>12197</v>
      </c>
      <c r="C12388" s="18">
        <v>390.48026173503945</v>
      </c>
      <c r="D12388" s="1"/>
      <c r="E12388" s="1">
        <v>1</v>
      </c>
      <c r="F12388" s="1">
        <v>0</v>
      </c>
      <c r="G12388" s="1">
        <v>0</v>
      </c>
      <c r="H12388" s="1">
        <v>1</v>
      </c>
      <c r="I12388" s="15">
        <v>0</v>
      </c>
      <c r="J12388">
        <f t="shared" si="193"/>
        <v>40</v>
      </c>
    </row>
    <row r="12389" spans="1:10" x14ac:dyDescent="0.3">
      <c r="A12389" t="s">
        <v>12198</v>
      </c>
      <c r="C12389" s="18">
        <v>390.47857266590569</v>
      </c>
      <c r="D12389" s="1"/>
      <c r="E12389" s="1">
        <v>1</v>
      </c>
      <c r="F12389" s="1">
        <v>0</v>
      </c>
      <c r="G12389" s="1">
        <v>0</v>
      </c>
      <c r="H12389" s="1">
        <v>1</v>
      </c>
      <c r="I12389" s="15">
        <v>0</v>
      </c>
      <c r="J12389">
        <f t="shared" si="193"/>
        <v>40</v>
      </c>
    </row>
    <row r="12390" spans="1:10" x14ac:dyDescent="0.3">
      <c r="A12390" t="s">
        <v>11104</v>
      </c>
      <c r="C12390" s="18">
        <v>390.47839509952325</v>
      </c>
      <c r="D12390" s="1"/>
      <c r="E12390" s="1">
        <v>35</v>
      </c>
      <c r="F12390" s="1">
        <v>14</v>
      </c>
      <c r="G12390" s="1">
        <v>1</v>
      </c>
      <c r="H12390" s="1">
        <v>20</v>
      </c>
      <c r="I12390" s="15">
        <v>0.41428571428571431</v>
      </c>
      <c r="J12390">
        <f t="shared" si="193"/>
        <v>20</v>
      </c>
    </row>
    <row r="12391" spans="1:10" x14ac:dyDescent="0.3">
      <c r="A12391" t="s">
        <v>12200</v>
      </c>
      <c r="C12391" s="18">
        <v>390.47621571438629</v>
      </c>
      <c r="D12391" s="1"/>
      <c r="E12391" s="1">
        <v>3</v>
      </c>
      <c r="F12391" s="1">
        <v>1</v>
      </c>
      <c r="G12391" s="1">
        <v>0</v>
      </c>
      <c r="H12391" s="1">
        <v>2</v>
      </c>
      <c r="I12391" s="15">
        <v>0.33333333333333331</v>
      </c>
      <c r="J12391">
        <f t="shared" si="193"/>
        <v>40</v>
      </c>
    </row>
    <row r="12392" spans="1:10" x14ac:dyDescent="0.3">
      <c r="A12392" t="s">
        <v>12201</v>
      </c>
      <c r="C12392" s="18">
        <v>390.47461504555912</v>
      </c>
      <c r="D12392" s="1"/>
      <c r="E12392" s="1">
        <v>3</v>
      </c>
      <c r="F12392" s="1">
        <v>1</v>
      </c>
      <c r="G12392" s="1">
        <v>0</v>
      </c>
      <c r="H12392" s="1">
        <v>2</v>
      </c>
      <c r="I12392" s="15">
        <v>0.33333333333333331</v>
      </c>
      <c r="J12392">
        <f t="shared" si="193"/>
        <v>40</v>
      </c>
    </row>
    <row r="12393" spans="1:10" x14ac:dyDescent="0.3">
      <c r="A12393" t="s">
        <v>12203</v>
      </c>
      <c r="C12393" s="18">
        <v>390.47087404244502</v>
      </c>
      <c r="D12393" s="1"/>
      <c r="E12393" s="1">
        <v>1</v>
      </c>
      <c r="F12393" s="1">
        <v>0</v>
      </c>
      <c r="G12393" s="1">
        <v>0</v>
      </c>
      <c r="H12393" s="1">
        <v>1</v>
      </c>
      <c r="I12393" s="15">
        <v>0</v>
      </c>
      <c r="J12393">
        <f t="shared" si="193"/>
        <v>40</v>
      </c>
    </row>
    <row r="12394" spans="1:10" x14ac:dyDescent="0.3">
      <c r="A12394" t="s">
        <v>12204</v>
      </c>
      <c r="C12394" s="18">
        <v>390.46501529766181</v>
      </c>
      <c r="D12394" s="1"/>
      <c r="E12394" s="1">
        <v>3</v>
      </c>
      <c r="F12394" s="1">
        <v>1</v>
      </c>
      <c r="G12394" s="1">
        <v>0</v>
      </c>
      <c r="H12394" s="1">
        <v>2</v>
      </c>
      <c r="I12394" s="15">
        <v>0.33333333333333331</v>
      </c>
      <c r="J12394">
        <f t="shared" si="193"/>
        <v>40</v>
      </c>
    </row>
    <row r="12395" spans="1:10" x14ac:dyDescent="0.3">
      <c r="A12395" t="s">
        <v>12205</v>
      </c>
      <c r="C12395" s="18">
        <v>390.46068009036895</v>
      </c>
      <c r="D12395" s="1"/>
      <c r="E12395" s="1">
        <v>3</v>
      </c>
      <c r="F12395" s="1">
        <v>1</v>
      </c>
      <c r="G12395" s="1">
        <v>0</v>
      </c>
      <c r="H12395" s="1">
        <v>2</v>
      </c>
      <c r="I12395" s="15">
        <v>0.33333333333333331</v>
      </c>
      <c r="J12395">
        <f t="shared" si="193"/>
        <v>40</v>
      </c>
    </row>
    <row r="12396" spans="1:10" x14ac:dyDescent="0.3">
      <c r="A12396" t="s">
        <v>12206</v>
      </c>
      <c r="C12396" s="18">
        <v>390.45267890978238</v>
      </c>
      <c r="D12396" s="1"/>
      <c r="E12396" s="1">
        <v>5</v>
      </c>
      <c r="F12396" s="1">
        <v>2</v>
      </c>
      <c r="G12396" s="1">
        <v>0</v>
      </c>
      <c r="H12396" s="1">
        <v>3</v>
      </c>
      <c r="I12396" s="15">
        <v>0.4</v>
      </c>
      <c r="J12396">
        <f t="shared" si="193"/>
        <v>40</v>
      </c>
    </row>
    <row r="12397" spans="1:10" x14ac:dyDescent="0.3">
      <c r="A12397" t="s">
        <v>12207</v>
      </c>
      <c r="C12397" s="18">
        <v>390.45159101779609</v>
      </c>
      <c r="D12397" s="1"/>
      <c r="E12397" s="1">
        <v>1</v>
      </c>
      <c r="F12397" s="1">
        <v>0</v>
      </c>
      <c r="G12397" s="1">
        <v>0</v>
      </c>
      <c r="H12397" s="1">
        <v>1</v>
      </c>
      <c r="I12397" s="15">
        <v>0</v>
      </c>
      <c r="J12397">
        <f t="shared" si="193"/>
        <v>40</v>
      </c>
    </row>
    <row r="12398" spans="1:10" x14ac:dyDescent="0.3">
      <c r="A12398" t="s">
        <v>12208</v>
      </c>
      <c r="C12398" s="18">
        <v>390.44784953840707</v>
      </c>
      <c r="D12398" s="1"/>
      <c r="E12398" s="1">
        <v>5</v>
      </c>
      <c r="F12398" s="1">
        <v>2</v>
      </c>
      <c r="G12398" s="1">
        <v>0</v>
      </c>
      <c r="H12398" s="1">
        <v>3</v>
      </c>
      <c r="I12398" s="15">
        <v>0.4</v>
      </c>
      <c r="J12398">
        <f t="shared" si="193"/>
        <v>40</v>
      </c>
    </row>
    <row r="12399" spans="1:10" x14ac:dyDescent="0.3">
      <c r="A12399" t="s">
        <v>12210</v>
      </c>
      <c r="C12399" s="18">
        <v>390.44581323016564</v>
      </c>
      <c r="D12399" s="1"/>
      <c r="E12399" s="1">
        <v>3</v>
      </c>
      <c r="F12399" s="1">
        <v>0</v>
      </c>
      <c r="G12399" s="1">
        <v>0</v>
      </c>
      <c r="H12399" s="1">
        <v>3</v>
      </c>
      <c r="I12399" s="15">
        <v>0</v>
      </c>
      <c r="J12399">
        <f t="shared" si="193"/>
        <v>40</v>
      </c>
    </row>
    <row r="12400" spans="1:10" x14ac:dyDescent="0.3">
      <c r="A12400" s="21" t="s">
        <v>12211</v>
      </c>
      <c r="C12400" s="18">
        <v>390.44324501083508</v>
      </c>
      <c r="D12400" s="1"/>
      <c r="E12400" s="1">
        <v>3</v>
      </c>
      <c r="F12400" s="1">
        <v>1</v>
      </c>
      <c r="G12400" s="1">
        <v>0</v>
      </c>
      <c r="H12400" s="1">
        <v>2</v>
      </c>
      <c r="I12400" s="15">
        <v>0.33333333333333331</v>
      </c>
      <c r="J12400">
        <f t="shared" si="193"/>
        <v>40</v>
      </c>
    </row>
    <row r="12401" spans="1:10" x14ac:dyDescent="0.3">
      <c r="A12401" t="s">
        <v>12212</v>
      </c>
      <c r="C12401" s="18">
        <v>390.44137132126411</v>
      </c>
      <c r="D12401" s="1"/>
      <c r="E12401" s="1">
        <v>5</v>
      </c>
      <c r="F12401" s="1">
        <v>2</v>
      </c>
      <c r="G12401" s="1">
        <v>0</v>
      </c>
      <c r="H12401" s="1">
        <v>3</v>
      </c>
      <c r="I12401" s="15">
        <v>0.4</v>
      </c>
      <c r="J12401">
        <f t="shared" si="193"/>
        <v>40</v>
      </c>
    </row>
    <row r="12402" spans="1:10" x14ac:dyDescent="0.3">
      <c r="A12402" t="s">
        <v>12214</v>
      </c>
      <c r="C12402" s="18">
        <v>390.43950003051208</v>
      </c>
      <c r="D12402" s="1"/>
      <c r="E12402" s="1">
        <v>3</v>
      </c>
      <c r="F12402" s="1">
        <v>1</v>
      </c>
      <c r="G12402" s="1">
        <v>0</v>
      </c>
      <c r="H12402" s="1">
        <v>2</v>
      </c>
      <c r="I12402" s="15">
        <v>0.33333333333333331</v>
      </c>
      <c r="J12402">
        <f t="shared" si="193"/>
        <v>40</v>
      </c>
    </row>
    <row r="12403" spans="1:10" x14ac:dyDescent="0.3">
      <c r="A12403" t="s">
        <v>12215</v>
      </c>
      <c r="C12403" s="18">
        <v>390.43541204000627</v>
      </c>
      <c r="D12403" s="1"/>
      <c r="E12403" s="1">
        <v>5</v>
      </c>
      <c r="F12403" s="1">
        <v>2</v>
      </c>
      <c r="G12403" s="1">
        <v>0</v>
      </c>
      <c r="H12403" s="1">
        <v>3</v>
      </c>
      <c r="I12403" s="15">
        <v>0.4</v>
      </c>
      <c r="J12403">
        <f t="shared" si="193"/>
        <v>40</v>
      </c>
    </row>
    <row r="12404" spans="1:10" x14ac:dyDescent="0.3">
      <c r="A12404" t="s">
        <v>12216</v>
      </c>
      <c r="C12404" s="18">
        <v>390.43526234123044</v>
      </c>
      <c r="D12404" s="1"/>
      <c r="E12404" s="1">
        <v>3</v>
      </c>
      <c r="F12404" s="1">
        <v>1</v>
      </c>
      <c r="G12404" s="1">
        <v>0</v>
      </c>
      <c r="H12404" s="1">
        <v>2</v>
      </c>
      <c r="I12404" s="15">
        <v>0.33333333333333331</v>
      </c>
      <c r="J12404">
        <f t="shared" si="193"/>
        <v>40</v>
      </c>
    </row>
    <row r="12405" spans="1:10" x14ac:dyDescent="0.3">
      <c r="A12405" t="s">
        <v>12217</v>
      </c>
      <c r="C12405" s="18">
        <v>390.43438800071181</v>
      </c>
      <c r="D12405" s="1"/>
      <c r="E12405" s="1">
        <v>3</v>
      </c>
      <c r="F12405" s="1">
        <v>1</v>
      </c>
      <c r="G12405" s="1">
        <v>0</v>
      </c>
      <c r="H12405" s="1">
        <v>2</v>
      </c>
      <c r="I12405" s="15">
        <v>0.33333333333333331</v>
      </c>
      <c r="J12405">
        <f t="shared" si="193"/>
        <v>40</v>
      </c>
    </row>
    <row r="12406" spans="1:10" x14ac:dyDescent="0.3">
      <c r="A12406" t="s">
        <v>12218</v>
      </c>
      <c r="C12406" s="18">
        <v>390.43422648761299</v>
      </c>
      <c r="D12406" s="1"/>
      <c r="E12406" s="1">
        <v>6</v>
      </c>
      <c r="F12406" s="1">
        <v>2</v>
      </c>
      <c r="G12406" s="1">
        <v>1</v>
      </c>
      <c r="H12406" s="1">
        <v>3</v>
      </c>
      <c r="I12406" s="15">
        <v>0.41666666666666669</v>
      </c>
      <c r="J12406">
        <f t="shared" si="193"/>
        <v>40</v>
      </c>
    </row>
    <row r="12407" spans="1:10" x14ac:dyDescent="0.3">
      <c r="A12407" t="s">
        <v>12219</v>
      </c>
      <c r="C12407" s="18">
        <v>390.43084274745252</v>
      </c>
      <c r="D12407" s="1"/>
      <c r="E12407" s="1">
        <v>3</v>
      </c>
      <c r="F12407" s="1">
        <v>1</v>
      </c>
      <c r="G12407" s="1">
        <v>0</v>
      </c>
      <c r="H12407" s="1">
        <v>2</v>
      </c>
      <c r="I12407" s="15">
        <v>0.33333333333333331</v>
      </c>
      <c r="J12407">
        <f t="shared" si="193"/>
        <v>40</v>
      </c>
    </row>
    <row r="12408" spans="1:10" x14ac:dyDescent="0.3">
      <c r="A12408" t="s">
        <v>12220</v>
      </c>
      <c r="C12408" s="18">
        <v>390.42968599241425</v>
      </c>
      <c r="D12408" s="1"/>
      <c r="E12408" s="1">
        <v>5</v>
      </c>
      <c r="F12408" s="1">
        <v>2</v>
      </c>
      <c r="G12408" s="1">
        <v>0</v>
      </c>
      <c r="H12408" s="1">
        <v>3</v>
      </c>
      <c r="I12408" s="15">
        <v>0.4</v>
      </c>
      <c r="J12408">
        <f t="shared" si="193"/>
        <v>40</v>
      </c>
    </row>
    <row r="12409" spans="1:10" x14ac:dyDescent="0.3">
      <c r="A12409" t="s">
        <v>12221</v>
      </c>
      <c r="C12409" s="18">
        <v>390.42949914104884</v>
      </c>
      <c r="D12409" s="1"/>
      <c r="E12409" s="1">
        <v>3</v>
      </c>
      <c r="F12409" s="1">
        <v>1</v>
      </c>
      <c r="G12409" s="1">
        <v>0</v>
      </c>
      <c r="H12409" s="1">
        <v>2</v>
      </c>
      <c r="I12409" s="15">
        <v>0.33333333333333331</v>
      </c>
      <c r="J12409">
        <f t="shared" si="193"/>
        <v>40</v>
      </c>
    </row>
    <row r="12410" spans="1:10" x14ac:dyDescent="0.3">
      <c r="A12410" t="s">
        <v>12222</v>
      </c>
      <c r="C12410" s="18">
        <v>390.42833114065473</v>
      </c>
      <c r="D12410" s="1"/>
      <c r="E12410" s="1">
        <v>3</v>
      </c>
      <c r="F12410" s="1">
        <v>1</v>
      </c>
      <c r="G12410" s="1">
        <v>0</v>
      </c>
      <c r="H12410" s="1">
        <v>2</v>
      </c>
      <c r="I12410" s="15">
        <v>0.33333333333333331</v>
      </c>
      <c r="J12410">
        <f t="shared" si="193"/>
        <v>40</v>
      </c>
    </row>
    <row r="12411" spans="1:10" x14ac:dyDescent="0.3">
      <c r="A12411" t="s">
        <v>12223</v>
      </c>
      <c r="C12411" s="18">
        <v>390.42781454506297</v>
      </c>
      <c r="D12411" s="1"/>
      <c r="E12411" s="1">
        <v>3</v>
      </c>
      <c r="F12411" s="1">
        <v>1</v>
      </c>
      <c r="G12411" s="1">
        <v>0</v>
      </c>
      <c r="H12411" s="1">
        <v>2</v>
      </c>
      <c r="I12411" s="15">
        <v>0.33333333333333331</v>
      </c>
      <c r="J12411">
        <f t="shared" si="193"/>
        <v>40</v>
      </c>
    </row>
    <row r="12412" spans="1:10" x14ac:dyDescent="0.3">
      <c r="A12412" t="s">
        <v>12224</v>
      </c>
      <c r="C12412" s="18">
        <v>390.4274921352482</v>
      </c>
      <c r="D12412" s="1"/>
      <c r="E12412" s="1">
        <v>3</v>
      </c>
      <c r="F12412" s="1">
        <v>1</v>
      </c>
      <c r="G12412" s="1">
        <v>0</v>
      </c>
      <c r="H12412" s="1">
        <v>2</v>
      </c>
      <c r="I12412" s="15">
        <v>0.33333333333333331</v>
      </c>
      <c r="J12412">
        <f t="shared" si="193"/>
        <v>40</v>
      </c>
    </row>
    <row r="12413" spans="1:10" x14ac:dyDescent="0.3">
      <c r="A12413" t="s">
        <v>12226</v>
      </c>
      <c r="C12413" s="18">
        <v>390.42455236850253</v>
      </c>
      <c r="D12413" s="1"/>
      <c r="E12413" s="1">
        <v>3</v>
      </c>
      <c r="F12413" s="1">
        <v>1</v>
      </c>
      <c r="G12413" s="1">
        <v>0</v>
      </c>
      <c r="H12413" s="1">
        <v>2</v>
      </c>
      <c r="I12413" s="15">
        <v>0.33333333333333331</v>
      </c>
      <c r="J12413">
        <f t="shared" si="193"/>
        <v>40</v>
      </c>
    </row>
    <row r="12414" spans="1:10" x14ac:dyDescent="0.3">
      <c r="A12414" t="s">
        <v>12227</v>
      </c>
      <c r="C12414" s="18">
        <v>390.42451672448504</v>
      </c>
      <c r="D12414" s="1"/>
      <c r="E12414" s="1">
        <v>3</v>
      </c>
      <c r="F12414" s="1">
        <v>1</v>
      </c>
      <c r="G12414" s="1">
        <v>0</v>
      </c>
      <c r="H12414" s="1">
        <v>2</v>
      </c>
      <c r="I12414" s="15">
        <v>0.33333333333333331</v>
      </c>
      <c r="J12414">
        <f t="shared" si="193"/>
        <v>40</v>
      </c>
    </row>
    <row r="12415" spans="1:10" x14ac:dyDescent="0.3">
      <c r="A12415" t="s">
        <v>12228</v>
      </c>
      <c r="C12415" s="18">
        <v>390.42347116309702</v>
      </c>
      <c r="D12415" s="1"/>
      <c r="E12415" s="1">
        <v>3</v>
      </c>
      <c r="F12415" s="1">
        <v>1</v>
      </c>
      <c r="G12415" s="1">
        <v>0</v>
      </c>
      <c r="H12415" s="1">
        <v>2</v>
      </c>
      <c r="I12415" s="15">
        <v>0.33333333333333331</v>
      </c>
      <c r="J12415">
        <f t="shared" si="193"/>
        <v>40</v>
      </c>
    </row>
    <row r="12416" spans="1:10" x14ac:dyDescent="0.3">
      <c r="A12416" s="21" t="s">
        <v>12229</v>
      </c>
      <c r="C12416" s="18">
        <v>390.42191645708886</v>
      </c>
      <c r="D12416" s="1"/>
      <c r="E12416" s="1">
        <v>5</v>
      </c>
      <c r="F12416" s="1">
        <v>2</v>
      </c>
      <c r="G12416" s="1">
        <v>0</v>
      </c>
      <c r="H12416" s="1">
        <v>3</v>
      </c>
      <c r="I12416" s="15">
        <v>0.4</v>
      </c>
      <c r="J12416">
        <f t="shared" si="193"/>
        <v>40</v>
      </c>
    </row>
    <row r="12417" spans="1:10" x14ac:dyDescent="0.3">
      <c r="A12417" t="s">
        <v>12230</v>
      </c>
      <c r="C12417" s="18">
        <v>390.42022134057584</v>
      </c>
      <c r="D12417" s="1"/>
      <c r="E12417" s="1">
        <v>3</v>
      </c>
      <c r="F12417" s="1">
        <v>0</v>
      </c>
      <c r="G12417" s="1">
        <v>0</v>
      </c>
      <c r="H12417" s="1">
        <v>3</v>
      </c>
      <c r="I12417" s="15">
        <v>0</v>
      </c>
      <c r="J12417">
        <f t="shared" si="193"/>
        <v>40</v>
      </c>
    </row>
    <row r="12418" spans="1:10" x14ac:dyDescent="0.3">
      <c r="A12418" t="s">
        <v>12231</v>
      </c>
      <c r="C12418" s="18">
        <v>390.41860050488424</v>
      </c>
      <c r="D12418" s="1"/>
      <c r="E12418" s="1">
        <v>3</v>
      </c>
      <c r="F12418" s="1">
        <v>1</v>
      </c>
      <c r="G12418" s="1">
        <v>0</v>
      </c>
      <c r="H12418" s="1">
        <v>2</v>
      </c>
      <c r="I12418" s="15">
        <v>0.33333333333333331</v>
      </c>
      <c r="J12418">
        <f t="shared" si="193"/>
        <v>40</v>
      </c>
    </row>
    <row r="12419" spans="1:10" x14ac:dyDescent="0.3">
      <c r="A12419" t="s">
        <v>12232</v>
      </c>
      <c r="C12419" s="18">
        <v>390.41635848429007</v>
      </c>
      <c r="D12419" s="1"/>
      <c r="E12419" s="1">
        <v>40</v>
      </c>
      <c r="F12419" s="1">
        <v>25</v>
      </c>
      <c r="G12419" s="1">
        <v>2</v>
      </c>
      <c r="H12419" s="1">
        <v>13</v>
      </c>
      <c r="I12419" s="15">
        <v>0.65</v>
      </c>
      <c r="J12419">
        <f t="shared" si="193"/>
        <v>20</v>
      </c>
    </row>
    <row r="12420" spans="1:10" x14ac:dyDescent="0.3">
      <c r="A12420" t="s">
        <v>12234</v>
      </c>
      <c r="C12420" s="18">
        <v>390.41290310741749</v>
      </c>
      <c r="D12420" s="1"/>
      <c r="E12420" s="1">
        <v>3</v>
      </c>
      <c r="F12420" s="1">
        <v>1</v>
      </c>
      <c r="G12420" s="1">
        <v>0</v>
      </c>
      <c r="H12420" s="1">
        <v>2</v>
      </c>
      <c r="I12420" s="15">
        <v>0.33333333333333331</v>
      </c>
      <c r="J12420">
        <f t="shared" ref="J12420:J12483" si="194">IF(E12420&lt;=30,40,20)</f>
        <v>40</v>
      </c>
    </row>
    <row r="12421" spans="1:10" x14ac:dyDescent="0.3">
      <c r="A12421" t="s">
        <v>12233</v>
      </c>
      <c r="C12421" s="18">
        <v>390.41245767610565</v>
      </c>
      <c r="D12421" s="1"/>
      <c r="E12421" s="1">
        <v>5</v>
      </c>
      <c r="F12421" s="1">
        <v>2</v>
      </c>
      <c r="G12421" s="1">
        <v>0</v>
      </c>
      <c r="H12421" s="1">
        <v>3</v>
      </c>
      <c r="I12421" s="15">
        <v>0.4</v>
      </c>
      <c r="J12421">
        <f t="shared" si="194"/>
        <v>40</v>
      </c>
    </row>
    <row r="12422" spans="1:10" x14ac:dyDescent="0.3">
      <c r="A12422" t="s">
        <v>12235</v>
      </c>
      <c r="C12422" s="18">
        <v>390.41169690446094</v>
      </c>
      <c r="D12422" s="1"/>
      <c r="E12422" s="1">
        <v>0</v>
      </c>
      <c r="F12422" s="1">
        <v>0</v>
      </c>
      <c r="G12422" s="1">
        <v>0</v>
      </c>
      <c r="H12422" s="1">
        <v>0</v>
      </c>
      <c r="I12422" s="15" t="e">
        <v>#DIV/0!</v>
      </c>
      <c r="J12422">
        <f t="shared" si="194"/>
        <v>40</v>
      </c>
    </row>
    <row r="12423" spans="1:10" x14ac:dyDescent="0.3">
      <c r="A12423" t="s">
        <v>12236</v>
      </c>
      <c r="C12423" s="18">
        <v>390.4101668527573</v>
      </c>
      <c r="D12423" s="1"/>
      <c r="E12423" s="1">
        <v>1</v>
      </c>
      <c r="F12423" s="1">
        <v>0</v>
      </c>
      <c r="G12423" s="1">
        <v>0</v>
      </c>
      <c r="H12423" s="1">
        <v>1</v>
      </c>
      <c r="I12423" s="15">
        <v>0</v>
      </c>
      <c r="J12423">
        <f t="shared" si="194"/>
        <v>40</v>
      </c>
    </row>
    <row r="12424" spans="1:10" x14ac:dyDescent="0.3">
      <c r="A12424" t="s">
        <v>12237</v>
      </c>
      <c r="C12424" s="18">
        <v>390.40848519462259</v>
      </c>
      <c r="D12424" s="1"/>
      <c r="E12424" s="1">
        <v>0</v>
      </c>
      <c r="F12424" s="1">
        <v>0</v>
      </c>
      <c r="G12424" s="1">
        <v>0</v>
      </c>
      <c r="H12424" s="1">
        <v>0</v>
      </c>
      <c r="I12424" s="15" t="e">
        <v>#DIV/0!</v>
      </c>
      <c r="J12424">
        <f t="shared" si="194"/>
        <v>40</v>
      </c>
    </row>
    <row r="12425" spans="1:10" x14ac:dyDescent="0.3">
      <c r="A12425" t="s">
        <v>12238</v>
      </c>
      <c r="C12425" s="18">
        <v>390.40727633620821</v>
      </c>
      <c r="D12425" s="1"/>
      <c r="E12425" s="1">
        <v>3</v>
      </c>
      <c r="F12425" s="1">
        <v>2</v>
      </c>
      <c r="G12425" s="1">
        <v>0</v>
      </c>
      <c r="H12425" s="1">
        <v>1</v>
      </c>
      <c r="I12425" s="15">
        <v>0.66666666666666663</v>
      </c>
      <c r="J12425">
        <f t="shared" si="194"/>
        <v>40</v>
      </c>
    </row>
    <row r="12426" spans="1:10" x14ac:dyDescent="0.3">
      <c r="A12426" t="s">
        <v>12239</v>
      </c>
      <c r="C12426" s="18">
        <v>390.40665033596167</v>
      </c>
      <c r="D12426" s="1"/>
      <c r="E12426" s="1">
        <v>6</v>
      </c>
      <c r="F12426" s="1">
        <v>2</v>
      </c>
      <c r="G12426" s="1">
        <v>1</v>
      </c>
      <c r="H12426" s="1">
        <v>3</v>
      </c>
      <c r="I12426" s="15">
        <v>0.41666666666666669</v>
      </c>
      <c r="J12426">
        <f t="shared" si="194"/>
        <v>40</v>
      </c>
    </row>
    <row r="12427" spans="1:10" x14ac:dyDescent="0.3">
      <c r="A12427" t="s">
        <v>12510</v>
      </c>
      <c r="C12427" s="18">
        <v>390.40584174599041</v>
      </c>
      <c r="D12427" s="1"/>
      <c r="E12427" s="1">
        <v>3</v>
      </c>
      <c r="F12427" s="1">
        <v>1</v>
      </c>
      <c r="G12427" s="1">
        <v>0</v>
      </c>
      <c r="H12427" s="1">
        <v>2</v>
      </c>
      <c r="I12427" s="15">
        <v>0.33333333333333331</v>
      </c>
      <c r="J12427">
        <f t="shared" si="194"/>
        <v>40</v>
      </c>
    </row>
    <row r="12428" spans="1:10" x14ac:dyDescent="0.3">
      <c r="A12428" t="s">
        <v>12240</v>
      </c>
      <c r="C12428" s="18">
        <v>390.40396943625109</v>
      </c>
      <c r="D12428" s="1"/>
      <c r="E12428" s="1">
        <v>3</v>
      </c>
      <c r="F12428" s="1">
        <v>1</v>
      </c>
      <c r="G12428" s="1">
        <v>0</v>
      </c>
      <c r="H12428" s="1">
        <v>2</v>
      </c>
      <c r="I12428" s="15">
        <v>0.33333333333333331</v>
      </c>
      <c r="J12428">
        <f t="shared" si="194"/>
        <v>40</v>
      </c>
    </row>
    <row r="12429" spans="1:10" x14ac:dyDescent="0.3">
      <c r="A12429" t="s">
        <v>12241</v>
      </c>
      <c r="C12429" s="18">
        <v>390.39964325393964</v>
      </c>
      <c r="D12429" s="1"/>
      <c r="E12429" s="1">
        <v>3</v>
      </c>
      <c r="F12429" s="1">
        <v>1</v>
      </c>
      <c r="G12429" s="1">
        <v>0</v>
      </c>
      <c r="H12429" s="1">
        <v>2</v>
      </c>
      <c r="I12429" s="15">
        <v>0.33333333333333331</v>
      </c>
      <c r="J12429">
        <f t="shared" si="194"/>
        <v>40</v>
      </c>
    </row>
    <row r="12430" spans="1:10" x14ac:dyDescent="0.3">
      <c r="A12430" t="s">
        <v>11998</v>
      </c>
      <c r="C12430" s="18">
        <v>390.39885049810323</v>
      </c>
      <c r="D12430" s="1"/>
      <c r="E12430" s="1">
        <v>3</v>
      </c>
      <c r="F12430" s="1">
        <v>1</v>
      </c>
      <c r="G12430" s="1">
        <v>0</v>
      </c>
      <c r="H12430" s="1">
        <v>2</v>
      </c>
      <c r="I12430" s="15">
        <v>0.33333333333333331</v>
      </c>
      <c r="J12430">
        <f t="shared" si="194"/>
        <v>40</v>
      </c>
    </row>
    <row r="12431" spans="1:10" x14ac:dyDescent="0.3">
      <c r="A12431" t="s">
        <v>12242</v>
      </c>
      <c r="C12431" s="18">
        <v>390.39859115452356</v>
      </c>
      <c r="D12431" s="1"/>
      <c r="E12431" s="1">
        <v>3</v>
      </c>
      <c r="F12431" s="1">
        <v>1</v>
      </c>
      <c r="G12431" s="1">
        <v>0</v>
      </c>
      <c r="H12431" s="1">
        <v>2</v>
      </c>
      <c r="I12431" s="15">
        <v>0.33333333333333331</v>
      </c>
      <c r="J12431">
        <f t="shared" si="194"/>
        <v>40</v>
      </c>
    </row>
    <row r="12432" spans="1:10" x14ac:dyDescent="0.3">
      <c r="A12432" t="s">
        <v>12243</v>
      </c>
      <c r="C12432" s="18">
        <v>390.39763036418447</v>
      </c>
      <c r="D12432" s="1"/>
      <c r="E12432" s="1">
        <v>3</v>
      </c>
      <c r="F12432" s="1">
        <v>1</v>
      </c>
      <c r="G12432" s="1">
        <v>0</v>
      </c>
      <c r="H12432" s="1">
        <v>2</v>
      </c>
      <c r="I12432" s="15">
        <v>0.33333333333333331</v>
      </c>
      <c r="J12432">
        <f t="shared" si="194"/>
        <v>40</v>
      </c>
    </row>
    <row r="12433" spans="1:10" x14ac:dyDescent="0.3">
      <c r="A12433" t="s">
        <v>12244</v>
      </c>
      <c r="C12433" s="18">
        <v>390.39500822203655</v>
      </c>
      <c r="D12433" s="1"/>
      <c r="E12433" s="1">
        <v>3</v>
      </c>
      <c r="F12433" s="1">
        <v>1</v>
      </c>
      <c r="G12433" s="1">
        <v>0</v>
      </c>
      <c r="H12433" s="1">
        <v>2</v>
      </c>
      <c r="I12433" s="15">
        <v>0.33333333333333331</v>
      </c>
      <c r="J12433">
        <f t="shared" si="194"/>
        <v>40</v>
      </c>
    </row>
    <row r="12434" spans="1:10" x14ac:dyDescent="0.3">
      <c r="A12434" t="s">
        <v>12245</v>
      </c>
      <c r="C12434" s="18">
        <v>390.39345102417366</v>
      </c>
      <c r="D12434" s="1"/>
      <c r="E12434" s="1">
        <v>13</v>
      </c>
      <c r="F12434" s="1">
        <v>5</v>
      </c>
      <c r="G12434" s="1">
        <v>1</v>
      </c>
      <c r="H12434" s="1">
        <v>7</v>
      </c>
      <c r="I12434" s="15">
        <v>0.42307692307692307</v>
      </c>
      <c r="J12434">
        <f t="shared" si="194"/>
        <v>40</v>
      </c>
    </row>
    <row r="12435" spans="1:10" x14ac:dyDescent="0.3">
      <c r="A12435" t="s">
        <v>12246</v>
      </c>
      <c r="C12435" s="18">
        <v>390.39237781756219</v>
      </c>
      <c r="D12435" s="1"/>
      <c r="E12435" s="1">
        <v>3</v>
      </c>
      <c r="F12435" s="1">
        <v>1</v>
      </c>
      <c r="G12435" s="1">
        <v>0</v>
      </c>
      <c r="H12435" s="1">
        <v>2</v>
      </c>
      <c r="I12435" s="15">
        <v>0.33333333333333331</v>
      </c>
      <c r="J12435">
        <f t="shared" si="194"/>
        <v>40</v>
      </c>
    </row>
    <row r="12436" spans="1:10" x14ac:dyDescent="0.3">
      <c r="A12436" t="s">
        <v>12247</v>
      </c>
      <c r="C12436" s="18">
        <v>390.3920741540976</v>
      </c>
      <c r="D12436" s="1"/>
      <c r="E12436" s="1">
        <v>3</v>
      </c>
      <c r="F12436" s="1">
        <v>1</v>
      </c>
      <c r="G12436" s="1">
        <v>0</v>
      </c>
      <c r="H12436" s="1">
        <v>2</v>
      </c>
      <c r="I12436" s="15">
        <v>0.33333333333333331</v>
      </c>
      <c r="J12436">
        <f t="shared" si="194"/>
        <v>40</v>
      </c>
    </row>
    <row r="12437" spans="1:10" x14ac:dyDescent="0.3">
      <c r="A12437" t="s">
        <v>12248</v>
      </c>
      <c r="C12437" s="18">
        <v>390.39018056763456</v>
      </c>
      <c r="D12437" s="1"/>
      <c r="E12437" s="1">
        <v>6</v>
      </c>
      <c r="F12437" s="1">
        <v>2</v>
      </c>
      <c r="G12437" s="1">
        <v>1</v>
      </c>
      <c r="H12437" s="1">
        <v>3</v>
      </c>
      <c r="I12437" s="15">
        <v>0.41666666666666669</v>
      </c>
      <c r="J12437">
        <f t="shared" si="194"/>
        <v>40</v>
      </c>
    </row>
    <row r="12438" spans="1:10" x14ac:dyDescent="0.3">
      <c r="A12438" t="s">
        <v>12249</v>
      </c>
      <c r="C12438" s="18">
        <v>390.389251133882</v>
      </c>
      <c r="D12438" s="1"/>
      <c r="E12438" s="1">
        <v>3</v>
      </c>
      <c r="F12438" s="1">
        <v>1</v>
      </c>
      <c r="G12438" s="1">
        <v>0</v>
      </c>
      <c r="H12438" s="1">
        <v>2</v>
      </c>
      <c r="I12438" s="15">
        <v>0.33333333333333331</v>
      </c>
      <c r="J12438">
        <f t="shared" si="194"/>
        <v>40</v>
      </c>
    </row>
    <row r="12439" spans="1:10" x14ac:dyDescent="0.3">
      <c r="A12439" t="s">
        <v>12250</v>
      </c>
      <c r="C12439" s="18">
        <v>390.38876219837033</v>
      </c>
      <c r="D12439" s="1"/>
      <c r="E12439" s="1">
        <v>3</v>
      </c>
      <c r="F12439" s="1">
        <v>1</v>
      </c>
      <c r="G12439" s="1">
        <v>0</v>
      </c>
      <c r="H12439" s="1">
        <v>2</v>
      </c>
      <c r="I12439" s="15">
        <v>0.33333333333333331</v>
      </c>
      <c r="J12439">
        <f t="shared" si="194"/>
        <v>40</v>
      </c>
    </row>
    <row r="12440" spans="1:10" x14ac:dyDescent="0.3">
      <c r="A12440" t="s">
        <v>12251</v>
      </c>
      <c r="C12440" s="18">
        <v>390.38827421003231</v>
      </c>
      <c r="D12440" s="1"/>
      <c r="E12440" s="1">
        <v>3</v>
      </c>
      <c r="F12440" s="1">
        <v>1</v>
      </c>
      <c r="G12440" s="1">
        <v>0</v>
      </c>
      <c r="H12440" s="1">
        <v>2</v>
      </c>
      <c r="I12440" s="15">
        <v>0.33333333333333331</v>
      </c>
      <c r="J12440">
        <f t="shared" si="194"/>
        <v>40</v>
      </c>
    </row>
    <row r="12441" spans="1:10" x14ac:dyDescent="0.3">
      <c r="A12441" s="21" t="s">
        <v>12252</v>
      </c>
      <c r="C12441" s="18">
        <v>390.38607802629082</v>
      </c>
      <c r="D12441" s="1"/>
      <c r="E12441" s="1">
        <v>5</v>
      </c>
      <c r="F12441" s="1">
        <v>2</v>
      </c>
      <c r="G12441" s="1">
        <v>0</v>
      </c>
      <c r="H12441" s="1">
        <v>3</v>
      </c>
      <c r="I12441" s="15">
        <v>0.4</v>
      </c>
      <c r="J12441">
        <f t="shared" si="194"/>
        <v>40</v>
      </c>
    </row>
    <row r="12442" spans="1:10" x14ac:dyDescent="0.3">
      <c r="A12442" t="s">
        <v>12254</v>
      </c>
      <c r="C12442" s="18">
        <v>390.38600828224014</v>
      </c>
      <c r="D12442" s="1"/>
      <c r="E12442" s="1">
        <v>1</v>
      </c>
      <c r="F12442" s="1">
        <v>0</v>
      </c>
      <c r="G12442" s="1">
        <v>0</v>
      </c>
      <c r="H12442" s="1">
        <v>1</v>
      </c>
      <c r="I12442" s="15">
        <v>0</v>
      </c>
      <c r="J12442">
        <f t="shared" si="194"/>
        <v>40</v>
      </c>
    </row>
    <row r="12443" spans="1:10" x14ac:dyDescent="0.3">
      <c r="A12443" t="s">
        <v>12255</v>
      </c>
      <c r="C12443" s="18">
        <v>390.38420777554165</v>
      </c>
      <c r="D12443" s="1"/>
      <c r="E12443" s="1">
        <v>7</v>
      </c>
      <c r="F12443" s="1">
        <v>3</v>
      </c>
      <c r="G12443" s="1">
        <v>0</v>
      </c>
      <c r="H12443" s="1">
        <v>4</v>
      </c>
      <c r="I12443" s="15">
        <v>0.42857142857142855</v>
      </c>
      <c r="J12443">
        <f t="shared" si="194"/>
        <v>40</v>
      </c>
    </row>
    <row r="12444" spans="1:10" x14ac:dyDescent="0.3">
      <c r="A12444" t="s">
        <v>12253</v>
      </c>
      <c r="C12444" s="18">
        <v>390.38402743347456</v>
      </c>
      <c r="D12444" s="1"/>
      <c r="E12444" s="1">
        <v>1</v>
      </c>
      <c r="F12444" s="1">
        <v>0</v>
      </c>
      <c r="G12444" s="1">
        <v>0</v>
      </c>
      <c r="H12444" s="1">
        <v>1</v>
      </c>
      <c r="I12444" s="15">
        <v>0</v>
      </c>
      <c r="J12444">
        <f t="shared" si="194"/>
        <v>40</v>
      </c>
    </row>
    <row r="12445" spans="1:10" x14ac:dyDescent="0.3">
      <c r="A12445" t="s">
        <v>12257</v>
      </c>
      <c r="C12445" s="18">
        <v>390.38281867549847</v>
      </c>
      <c r="D12445" s="1"/>
      <c r="E12445" s="1">
        <v>3</v>
      </c>
      <c r="F12445" s="1">
        <v>1</v>
      </c>
      <c r="G12445" s="1">
        <v>0</v>
      </c>
      <c r="H12445" s="1">
        <v>2</v>
      </c>
      <c r="I12445" s="15">
        <v>0.33333333333333331</v>
      </c>
      <c r="J12445">
        <f t="shared" si="194"/>
        <v>40</v>
      </c>
    </row>
    <row r="12446" spans="1:10" x14ac:dyDescent="0.3">
      <c r="A12446" t="s">
        <v>12258</v>
      </c>
      <c r="C12446" s="18">
        <v>390.38210806130814</v>
      </c>
      <c r="D12446" s="1"/>
      <c r="E12446" s="1">
        <v>3</v>
      </c>
      <c r="F12446" s="1">
        <v>1</v>
      </c>
      <c r="G12446" s="1">
        <v>0</v>
      </c>
      <c r="H12446" s="1">
        <v>2</v>
      </c>
      <c r="I12446" s="15">
        <v>0.33333333333333331</v>
      </c>
      <c r="J12446">
        <f t="shared" si="194"/>
        <v>40</v>
      </c>
    </row>
    <row r="12447" spans="1:10" x14ac:dyDescent="0.3">
      <c r="A12447" t="s">
        <v>12259</v>
      </c>
      <c r="C12447" s="18">
        <v>390.38014979826988</v>
      </c>
      <c r="D12447" s="1"/>
      <c r="E12447" s="1">
        <v>5</v>
      </c>
      <c r="F12447" s="1">
        <v>2</v>
      </c>
      <c r="G12447" s="1">
        <v>0</v>
      </c>
      <c r="H12447" s="1">
        <v>3</v>
      </c>
      <c r="I12447" s="15">
        <v>0.4</v>
      </c>
      <c r="J12447">
        <f t="shared" si="194"/>
        <v>40</v>
      </c>
    </row>
    <row r="12448" spans="1:10" x14ac:dyDescent="0.3">
      <c r="A12448" t="s">
        <v>12260</v>
      </c>
      <c r="C12448" s="18">
        <v>390.37708105326766</v>
      </c>
      <c r="D12448" s="1"/>
      <c r="E12448" s="1">
        <v>3</v>
      </c>
      <c r="F12448" s="1">
        <v>1</v>
      </c>
      <c r="G12448" s="1">
        <v>0</v>
      </c>
      <c r="H12448" s="1">
        <v>2</v>
      </c>
      <c r="I12448" s="15">
        <v>0.33333333333333331</v>
      </c>
      <c r="J12448">
        <f t="shared" si="194"/>
        <v>40</v>
      </c>
    </row>
    <row r="12449" spans="1:10" x14ac:dyDescent="0.3">
      <c r="A12449" t="s">
        <v>12261</v>
      </c>
      <c r="C12449" s="18">
        <v>390.37375603158853</v>
      </c>
      <c r="D12449" s="1"/>
      <c r="E12449" s="1">
        <v>3</v>
      </c>
      <c r="F12449" s="1">
        <v>1</v>
      </c>
      <c r="G12449" s="1">
        <v>0</v>
      </c>
      <c r="H12449" s="1">
        <v>2</v>
      </c>
      <c r="I12449" s="15">
        <v>0.33333333333333331</v>
      </c>
      <c r="J12449">
        <f t="shared" si="194"/>
        <v>40</v>
      </c>
    </row>
    <row r="12450" spans="1:10" x14ac:dyDescent="0.3">
      <c r="A12450" t="s">
        <v>12262</v>
      </c>
      <c r="C12450" s="18">
        <v>390.3691690962234</v>
      </c>
      <c r="D12450" s="1"/>
      <c r="E12450" s="1">
        <v>3</v>
      </c>
      <c r="F12450" s="1">
        <v>1</v>
      </c>
      <c r="G12450" s="1">
        <v>0</v>
      </c>
      <c r="H12450" s="1">
        <v>2</v>
      </c>
      <c r="I12450" s="15">
        <v>0.33333333333333331</v>
      </c>
      <c r="J12450">
        <f t="shared" si="194"/>
        <v>40</v>
      </c>
    </row>
    <row r="12451" spans="1:10" x14ac:dyDescent="0.3">
      <c r="A12451" t="s">
        <v>12264</v>
      </c>
      <c r="C12451" s="18">
        <v>390.36690212009785</v>
      </c>
      <c r="D12451" s="1"/>
      <c r="E12451" s="1">
        <v>3</v>
      </c>
      <c r="F12451" s="1">
        <v>1</v>
      </c>
      <c r="G12451" s="1">
        <v>0</v>
      </c>
      <c r="H12451" s="1">
        <v>2</v>
      </c>
      <c r="I12451" s="15">
        <v>0.33333333333333331</v>
      </c>
      <c r="J12451">
        <f t="shared" si="194"/>
        <v>40</v>
      </c>
    </row>
    <row r="12452" spans="1:10" x14ac:dyDescent="0.3">
      <c r="A12452" t="s">
        <v>12265</v>
      </c>
      <c r="C12452" s="18">
        <v>390.3648405943963</v>
      </c>
      <c r="D12452" s="1"/>
      <c r="E12452" s="1">
        <v>3</v>
      </c>
      <c r="F12452" s="1">
        <v>1</v>
      </c>
      <c r="G12452" s="1">
        <v>0</v>
      </c>
      <c r="H12452" s="1">
        <v>2</v>
      </c>
      <c r="I12452" s="15">
        <v>0.33333333333333331</v>
      </c>
      <c r="J12452">
        <f t="shared" si="194"/>
        <v>40</v>
      </c>
    </row>
    <row r="12453" spans="1:10" x14ac:dyDescent="0.3">
      <c r="A12453" t="s">
        <v>12266</v>
      </c>
      <c r="C12453" s="18">
        <v>390.36292406949553</v>
      </c>
      <c r="D12453" s="1"/>
      <c r="E12453" s="1">
        <v>3</v>
      </c>
      <c r="F12453" s="1">
        <v>1</v>
      </c>
      <c r="G12453" s="1">
        <v>0</v>
      </c>
      <c r="H12453" s="1">
        <v>2</v>
      </c>
      <c r="I12453" s="15">
        <v>0.33333333333333331</v>
      </c>
      <c r="J12453">
        <f t="shared" si="194"/>
        <v>40</v>
      </c>
    </row>
    <row r="12454" spans="1:10" x14ac:dyDescent="0.3">
      <c r="A12454" t="s">
        <v>12267</v>
      </c>
      <c r="C12454" s="18">
        <v>390.36284801596207</v>
      </c>
      <c r="D12454" s="1"/>
      <c r="E12454" s="1">
        <v>3</v>
      </c>
      <c r="F12454" s="1">
        <v>1</v>
      </c>
      <c r="G12454" s="1">
        <v>0</v>
      </c>
      <c r="H12454" s="1">
        <v>2</v>
      </c>
      <c r="I12454" s="15">
        <v>0.33333333333333331</v>
      </c>
      <c r="J12454">
        <f t="shared" si="194"/>
        <v>40</v>
      </c>
    </row>
    <row r="12455" spans="1:10" x14ac:dyDescent="0.3">
      <c r="A12455" t="s">
        <v>12269</v>
      </c>
      <c r="C12455" s="18">
        <v>390.35676539711432</v>
      </c>
      <c r="D12455" s="1"/>
      <c r="E12455" s="1">
        <v>1</v>
      </c>
      <c r="F12455" s="1">
        <v>0</v>
      </c>
      <c r="G12455" s="1">
        <v>0</v>
      </c>
      <c r="H12455" s="1">
        <v>1</v>
      </c>
      <c r="I12455" s="15">
        <v>0</v>
      </c>
      <c r="J12455">
        <f t="shared" si="194"/>
        <v>40</v>
      </c>
    </row>
    <row r="12456" spans="1:10" x14ac:dyDescent="0.3">
      <c r="A12456" t="s">
        <v>12270</v>
      </c>
      <c r="C12456" s="18">
        <v>390.35467209894119</v>
      </c>
      <c r="D12456" s="1"/>
      <c r="E12456" s="1">
        <v>3</v>
      </c>
      <c r="F12456" s="1">
        <v>1</v>
      </c>
      <c r="G12456" s="1">
        <v>0</v>
      </c>
      <c r="H12456" s="1">
        <v>2</v>
      </c>
      <c r="I12456" s="15">
        <v>0.33333333333333331</v>
      </c>
      <c r="J12456">
        <f t="shared" si="194"/>
        <v>40</v>
      </c>
    </row>
    <row r="12457" spans="1:10" x14ac:dyDescent="0.3">
      <c r="A12457" t="s">
        <v>12271</v>
      </c>
      <c r="C12457" s="18">
        <v>390.35436144392906</v>
      </c>
      <c r="D12457" s="1"/>
      <c r="E12457" s="1">
        <v>5</v>
      </c>
      <c r="F12457" s="1">
        <v>2</v>
      </c>
      <c r="G12457" s="1">
        <v>0</v>
      </c>
      <c r="H12457" s="1">
        <v>3</v>
      </c>
      <c r="I12457" s="15">
        <v>0.4</v>
      </c>
      <c r="J12457">
        <f t="shared" si="194"/>
        <v>40</v>
      </c>
    </row>
    <row r="12458" spans="1:10" x14ac:dyDescent="0.3">
      <c r="A12458" t="s">
        <v>12268</v>
      </c>
      <c r="C12458" s="18">
        <v>390.35203859477315</v>
      </c>
      <c r="D12458" s="1"/>
      <c r="E12458" s="1">
        <v>3</v>
      </c>
      <c r="F12458" s="1">
        <v>1</v>
      </c>
      <c r="G12458" s="1">
        <v>0</v>
      </c>
      <c r="H12458" s="1">
        <v>2</v>
      </c>
      <c r="I12458" s="15">
        <v>0.33333333333333331</v>
      </c>
      <c r="J12458">
        <f t="shared" si="194"/>
        <v>40</v>
      </c>
    </row>
    <row r="12459" spans="1:10" x14ac:dyDescent="0.3">
      <c r="A12459" t="s">
        <v>12272</v>
      </c>
      <c r="C12459" s="18">
        <v>390.35118408628432</v>
      </c>
      <c r="D12459" s="1"/>
      <c r="E12459" s="1">
        <v>9</v>
      </c>
      <c r="F12459" s="1">
        <v>3</v>
      </c>
      <c r="G12459" s="1">
        <v>0</v>
      </c>
      <c r="H12459" s="1">
        <v>6</v>
      </c>
      <c r="I12459" s="15">
        <v>0.33333333333333331</v>
      </c>
      <c r="J12459">
        <f t="shared" si="194"/>
        <v>40</v>
      </c>
    </row>
    <row r="12460" spans="1:10" x14ac:dyDescent="0.3">
      <c r="A12460" t="s">
        <v>12273</v>
      </c>
      <c r="C12460" s="18">
        <v>390.35113851656405</v>
      </c>
      <c r="D12460" s="1"/>
      <c r="E12460" s="1">
        <v>5</v>
      </c>
      <c r="F12460" s="1">
        <v>2</v>
      </c>
      <c r="G12460" s="1">
        <v>0</v>
      </c>
      <c r="H12460" s="1">
        <v>3</v>
      </c>
      <c r="I12460" s="15">
        <v>0.4</v>
      </c>
      <c r="J12460">
        <f t="shared" si="194"/>
        <v>40</v>
      </c>
    </row>
    <row r="12461" spans="1:10" x14ac:dyDescent="0.3">
      <c r="A12461" t="s">
        <v>12274</v>
      </c>
      <c r="C12461" s="18">
        <v>390.35013134823902</v>
      </c>
      <c r="D12461" s="1"/>
      <c r="E12461" s="1">
        <v>3</v>
      </c>
      <c r="F12461" s="1">
        <v>1</v>
      </c>
      <c r="G12461" s="1">
        <v>0</v>
      </c>
      <c r="H12461" s="1">
        <v>2</v>
      </c>
      <c r="I12461" s="15">
        <v>0.33333333333333331</v>
      </c>
      <c r="J12461">
        <f t="shared" si="194"/>
        <v>40</v>
      </c>
    </row>
    <row r="12462" spans="1:10" x14ac:dyDescent="0.3">
      <c r="A12462" t="s">
        <v>12275</v>
      </c>
      <c r="C12462" s="18">
        <v>390.34960298180863</v>
      </c>
      <c r="D12462" s="1"/>
      <c r="E12462" s="1">
        <v>1</v>
      </c>
      <c r="F12462" s="1">
        <v>0</v>
      </c>
      <c r="G12462" s="1">
        <v>0</v>
      </c>
      <c r="H12462" s="1">
        <v>1</v>
      </c>
      <c r="I12462" s="15">
        <v>0</v>
      </c>
      <c r="J12462">
        <f t="shared" si="194"/>
        <v>40</v>
      </c>
    </row>
    <row r="12463" spans="1:10" x14ac:dyDescent="0.3">
      <c r="A12463" t="s">
        <v>12276</v>
      </c>
      <c r="C12463" s="18">
        <v>390.34805753422029</v>
      </c>
      <c r="D12463" s="1"/>
      <c r="E12463" s="1">
        <v>3</v>
      </c>
      <c r="F12463" s="1">
        <v>1</v>
      </c>
      <c r="G12463" s="1">
        <v>0</v>
      </c>
      <c r="H12463" s="1">
        <v>2</v>
      </c>
      <c r="I12463" s="15">
        <v>0.33333333333333331</v>
      </c>
      <c r="J12463">
        <f t="shared" si="194"/>
        <v>40</v>
      </c>
    </row>
    <row r="12464" spans="1:10" x14ac:dyDescent="0.3">
      <c r="A12464" t="s">
        <v>12277</v>
      </c>
      <c r="C12464" s="18">
        <v>390.34743027882462</v>
      </c>
      <c r="D12464" s="1"/>
      <c r="E12464" s="1">
        <v>2</v>
      </c>
      <c r="F12464" s="1">
        <v>0</v>
      </c>
      <c r="G12464" s="1">
        <v>1</v>
      </c>
      <c r="H12464" s="1">
        <v>1</v>
      </c>
      <c r="I12464" s="15">
        <v>0.25</v>
      </c>
      <c r="J12464">
        <f t="shared" si="194"/>
        <v>40</v>
      </c>
    </row>
    <row r="12465" spans="1:10" x14ac:dyDescent="0.3">
      <c r="A12465" t="s">
        <v>12278</v>
      </c>
      <c r="C12465" s="18">
        <v>390.34295738287369</v>
      </c>
      <c r="D12465" s="1"/>
      <c r="E12465" s="1">
        <v>3</v>
      </c>
      <c r="F12465" s="1">
        <v>1</v>
      </c>
      <c r="G12465" s="1">
        <v>0</v>
      </c>
      <c r="H12465" s="1">
        <v>2</v>
      </c>
      <c r="I12465" s="15">
        <v>0.33333333333333331</v>
      </c>
      <c r="J12465">
        <f t="shared" si="194"/>
        <v>40</v>
      </c>
    </row>
    <row r="12466" spans="1:10" x14ac:dyDescent="0.3">
      <c r="A12466" t="s">
        <v>12279</v>
      </c>
      <c r="C12466" s="18">
        <v>390.34231640366187</v>
      </c>
      <c r="D12466" s="1"/>
      <c r="E12466" s="1">
        <v>3</v>
      </c>
      <c r="F12466" s="1">
        <v>1</v>
      </c>
      <c r="G12466" s="1">
        <v>0</v>
      </c>
      <c r="H12466" s="1">
        <v>2</v>
      </c>
      <c r="I12466" s="15">
        <v>0.33333333333333331</v>
      </c>
      <c r="J12466">
        <f t="shared" si="194"/>
        <v>40</v>
      </c>
    </row>
    <row r="12467" spans="1:10" x14ac:dyDescent="0.3">
      <c r="A12467" t="s">
        <v>12280</v>
      </c>
      <c r="C12467" s="18">
        <v>390.34103653959562</v>
      </c>
      <c r="D12467" s="1"/>
      <c r="E12467" s="1">
        <v>6</v>
      </c>
      <c r="F12467" s="1">
        <v>2</v>
      </c>
      <c r="G12467" s="1">
        <v>1</v>
      </c>
      <c r="H12467" s="1">
        <v>3</v>
      </c>
      <c r="I12467" s="15">
        <v>0.41666666666666669</v>
      </c>
      <c r="J12467">
        <f t="shared" si="194"/>
        <v>40</v>
      </c>
    </row>
    <row r="12468" spans="1:10" x14ac:dyDescent="0.3">
      <c r="A12468" t="s">
        <v>12416</v>
      </c>
      <c r="C12468" s="18">
        <v>390.34010878884465</v>
      </c>
      <c r="D12468" s="1"/>
      <c r="E12468" s="1">
        <v>3</v>
      </c>
      <c r="F12468" s="1">
        <v>1</v>
      </c>
      <c r="G12468" s="1">
        <v>0</v>
      </c>
      <c r="H12468" s="1">
        <v>2</v>
      </c>
      <c r="I12468" s="15">
        <v>0.33333333333333331</v>
      </c>
      <c r="J12468">
        <f t="shared" si="194"/>
        <v>40</v>
      </c>
    </row>
    <row r="12469" spans="1:10" x14ac:dyDescent="0.3">
      <c r="A12469" t="s">
        <v>12281</v>
      </c>
      <c r="C12469" s="18">
        <v>390.33961354856933</v>
      </c>
      <c r="D12469" s="1"/>
      <c r="E12469" s="1">
        <v>11</v>
      </c>
      <c r="F12469" s="1">
        <v>4</v>
      </c>
      <c r="G12469" s="1">
        <v>2</v>
      </c>
      <c r="H12469" s="1">
        <v>5</v>
      </c>
      <c r="I12469" s="15">
        <v>0.45454545454545453</v>
      </c>
      <c r="J12469">
        <f t="shared" si="194"/>
        <v>40</v>
      </c>
    </row>
    <row r="12470" spans="1:10" x14ac:dyDescent="0.3">
      <c r="A12470" t="s">
        <v>12282</v>
      </c>
      <c r="C12470" s="18">
        <v>390.33880422378428</v>
      </c>
      <c r="D12470" s="1"/>
      <c r="E12470" s="1">
        <v>5</v>
      </c>
      <c r="F12470" s="1">
        <v>2</v>
      </c>
      <c r="G12470" s="1">
        <v>0</v>
      </c>
      <c r="H12470" s="1">
        <v>3</v>
      </c>
      <c r="I12470" s="15">
        <v>0.4</v>
      </c>
      <c r="J12470">
        <f t="shared" si="194"/>
        <v>40</v>
      </c>
    </row>
    <row r="12471" spans="1:10" x14ac:dyDescent="0.3">
      <c r="A12471" t="s">
        <v>12283</v>
      </c>
      <c r="C12471" s="18">
        <v>390.33043152769932</v>
      </c>
      <c r="D12471" s="1"/>
      <c r="E12471" s="1">
        <v>9</v>
      </c>
      <c r="F12471" s="1">
        <v>4</v>
      </c>
      <c r="G12471" s="1">
        <v>0</v>
      </c>
      <c r="H12471" s="1">
        <v>5</v>
      </c>
      <c r="I12471" s="15">
        <v>0.44444444444444442</v>
      </c>
      <c r="J12471">
        <f t="shared" si="194"/>
        <v>40</v>
      </c>
    </row>
    <row r="12472" spans="1:10" x14ac:dyDescent="0.3">
      <c r="A12472" t="s">
        <v>12284</v>
      </c>
      <c r="C12472" s="18">
        <v>390.32914186737543</v>
      </c>
      <c r="D12472" s="1"/>
      <c r="E12472" s="1">
        <v>9</v>
      </c>
      <c r="F12472" s="1">
        <v>4</v>
      </c>
      <c r="G12472" s="1">
        <v>0</v>
      </c>
      <c r="H12472" s="1">
        <v>5</v>
      </c>
      <c r="I12472" s="15">
        <v>0.44444444444444442</v>
      </c>
      <c r="J12472">
        <f t="shared" si="194"/>
        <v>40</v>
      </c>
    </row>
    <row r="12473" spans="1:10" x14ac:dyDescent="0.3">
      <c r="A12473" t="s">
        <v>12285</v>
      </c>
      <c r="C12473" s="18">
        <v>390.32879594147096</v>
      </c>
      <c r="D12473" s="1"/>
      <c r="E12473" s="1">
        <v>3</v>
      </c>
      <c r="F12473" s="1">
        <v>1</v>
      </c>
      <c r="G12473" s="1">
        <v>0</v>
      </c>
      <c r="H12473" s="1">
        <v>2</v>
      </c>
      <c r="I12473" s="15">
        <v>0.33333333333333331</v>
      </c>
      <c r="J12473">
        <f t="shared" si="194"/>
        <v>40</v>
      </c>
    </row>
    <row r="12474" spans="1:10" x14ac:dyDescent="0.3">
      <c r="A12474" t="s">
        <v>12286</v>
      </c>
      <c r="C12474" s="18">
        <v>390.32740416928669</v>
      </c>
      <c r="D12474" s="1"/>
      <c r="E12474" s="1">
        <v>5</v>
      </c>
      <c r="F12474" s="1">
        <v>2</v>
      </c>
      <c r="G12474" s="1">
        <v>0</v>
      </c>
      <c r="H12474" s="1">
        <v>3</v>
      </c>
      <c r="I12474" s="15">
        <v>0.4</v>
      </c>
      <c r="J12474">
        <f t="shared" si="194"/>
        <v>40</v>
      </c>
    </row>
    <row r="12475" spans="1:10" x14ac:dyDescent="0.3">
      <c r="A12475" t="s">
        <v>12287</v>
      </c>
      <c r="C12475" s="18">
        <v>390.3264151114617</v>
      </c>
      <c r="D12475" s="1"/>
      <c r="E12475" s="1">
        <v>3</v>
      </c>
      <c r="F12475" s="1">
        <v>1</v>
      </c>
      <c r="G12475" s="1">
        <v>0</v>
      </c>
      <c r="H12475" s="1">
        <v>2</v>
      </c>
      <c r="I12475" s="15">
        <v>0.33333333333333331</v>
      </c>
      <c r="J12475">
        <f t="shared" si="194"/>
        <v>40</v>
      </c>
    </row>
    <row r="12476" spans="1:10" x14ac:dyDescent="0.3">
      <c r="A12476" t="s">
        <v>12288</v>
      </c>
      <c r="C12476" s="18">
        <v>390.32601672093625</v>
      </c>
      <c r="D12476" s="1"/>
      <c r="E12476" s="1">
        <v>3</v>
      </c>
      <c r="F12476" s="1">
        <v>1</v>
      </c>
      <c r="G12476" s="1">
        <v>0</v>
      </c>
      <c r="H12476" s="1">
        <v>2</v>
      </c>
      <c r="I12476" s="15">
        <v>0.33333333333333331</v>
      </c>
      <c r="J12476">
        <f t="shared" si="194"/>
        <v>40</v>
      </c>
    </row>
    <row r="12477" spans="1:10" x14ac:dyDescent="0.3">
      <c r="A12477" t="s">
        <v>12289</v>
      </c>
      <c r="C12477" s="18">
        <v>390.32524890530146</v>
      </c>
      <c r="D12477" s="1"/>
      <c r="E12477" s="1">
        <v>5</v>
      </c>
      <c r="F12477" s="1">
        <v>2</v>
      </c>
      <c r="G12477" s="1">
        <v>0</v>
      </c>
      <c r="H12477" s="1">
        <v>3</v>
      </c>
      <c r="I12477" s="15">
        <v>0.4</v>
      </c>
      <c r="J12477">
        <f t="shared" si="194"/>
        <v>40</v>
      </c>
    </row>
    <row r="12478" spans="1:10" x14ac:dyDescent="0.3">
      <c r="A12478" t="s">
        <v>12290</v>
      </c>
      <c r="C12478" s="18">
        <v>390.32158328533421</v>
      </c>
      <c r="D12478" s="1"/>
      <c r="E12478" s="1">
        <v>3</v>
      </c>
      <c r="F12478" s="1">
        <v>1</v>
      </c>
      <c r="G12478" s="1">
        <v>0</v>
      </c>
      <c r="H12478" s="1">
        <v>2</v>
      </c>
      <c r="I12478" s="15">
        <v>0.33333333333333331</v>
      </c>
      <c r="J12478">
        <f t="shared" si="194"/>
        <v>40</v>
      </c>
    </row>
    <row r="12479" spans="1:10" x14ac:dyDescent="0.3">
      <c r="A12479" t="s">
        <v>12291</v>
      </c>
      <c r="C12479" s="18">
        <v>390.32092665554552</v>
      </c>
      <c r="D12479" s="1"/>
      <c r="E12479" s="1">
        <v>3</v>
      </c>
      <c r="F12479" s="1">
        <v>1</v>
      </c>
      <c r="G12479" s="1">
        <v>0</v>
      </c>
      <c r="H12479" s="1">
        <v>2</v>
      </c>
      <c r="I12479" s="15">
        <v>0.33333333333333331</v>
      </c>
      <c r="J12479">
        <f t="shared" si="194"/>
        <v>40</v>
      </c>
    </row>
    <row r="12480" spans="1:10" x14ac:dyDescent="0.3">
      <c r="A12480" t="s">
        <v>12292</v>
      </c>
      <c r="C12480" s="18">
        <v>390.32047092704181</v>
      </c>
      <c r="D12480" s="1"/>
      <c r="E12480" s="1">
        <v>3</v>
      </c>
      <c r="F12480" s="1">
        <v>1</v>
      </c>
      <c r="G12480" s="1">
        <v>0</v>
      </c>
      <c r="H12480" s="1">
        <v>2</v>
      </c>
      <c r="I12480" s="15">
        <v>0.33333333333333331</v>
      </c>
      <c r="J12480">
        <f t="shared" si="194"/>
        <v>40</v>
      </c>
    </row>
    <row r="12481" spans="1:10" x14ac:dyDescent="0.3">
      <c r="A12481" t="s">
        <v>12293</v>
      </c>
      <c r="C12481" s="18">
        <v>390.31760762309278</v>
      </c>
      <c r="D12481" s="1"/>
      <c r="E12481" s="1">
        <v>18</v>
      </c>
      <c r="F12481" s="1">
        <v>8</v>
      </c>
      <c r="G12481" s="1">
        <v>0</v>
      </c>
      <c r="H12481" s="1">
        <v>10</v>
      </c>
      <c r="I12481" s="15">
        <v>0.44444444444444442</v>
      </c>
      <c r="J12481">
        <f t="shared" si="194"/>
        <v>40</v>
      </c>
    </row>
    <row r="12482" spans="1:10" x14ac:dyDescent="0.3">
      <c r="A12482" t="s">
        <v>12294</v>
      </c>
      <c r="C12482" s="18">
        <v>390.31722425945452</v>
      </c>
      <c r="D12482" s="1"/>
      <c r="E12482" s="1">
        <v>3</v>
      </c>
      <c r="F12482" s="1">
        <v>1</v>
      </c>
      <c r="G12482" s="1">
        <v>0</v>
      </c>
      <c r="H12482" s="1">
        <v>2</v>
      </c>
      <c r="I12482" s="15">
        <v>0.33333333333333331</v>
      </c>
      <c r="J12482">
        <f t="shared" si="194"/>
        <v>40</v>
      </c>
    </row>
    <row r="12483" spans="1:10" x14ac:dyDescent="0.3">
      <c r="A12483" t="s">
        <v>12295</v>
      </c>
      <c r="C12483" s="18">
        <v>390.31698289864187</v>
      </c>
      <c r="D12483" s="1"/>
      <c r="E12483" s="1">
        <v>3</v>
      </c>
      <c r="F12483" s="1">
        <v>1</v>
      </c>
      <c r="G12483" s="1">
        <v>0</v>
      </c>
      <c r="H12483" s="1">
        <v>2</v>
      </c>
      <c r="I12483" s="15">
        <v>0.33333333333333331</v>
      </c>
      <c r="J12483">
        <f t="shared" si="194"/>
        <v>40</v>
      </c>
    </row>
    <row r="12484" spans="1:10" x14ac:dyDescent="0.3">
      <c r="A12484" t="s">
        <v>12297</v>
      </c>
      <c r="C12484" s="18">
        <v>390.31635846047141</v>
      </c>
      <c r="D12484" s="1"/>
      <c r="E12484" s="1">
        <v>5</v>
      </c>
      <c r="F12484" s="1">
        <v>2</v>
      </c>
      <c r="G12484" s="1">
        <v>0</v>
      </c>
      <c r="H12484" s="1">
        <v>3</v>
      </c>
      <c r="I12484" s="15">
        <v>0.4</v>
      </c>
      <c r="J12484">
        <f t="shared" ref="J12484:J12547" si="195">IF(E12484&lt;=30,40,20)</f>
        <v>40</v>
      </c>
    </row>
    <row r="12485" spans="1:10" x14ac:dyDescent="0.3">
      <c r="A12485" t="s">
        <v>12298</v>
      </c>
      <c r="C12485" s="18">
        <v>390.31549160529903</v>
      </c>
      <c r="D12485" s="1"/>
      <c r="E12485" s="1">
        <v>5</v>
      </c>
      <c r="F12485" s="1">
        <v>2</v>
      </c>
      <c r="G12485" s="1">
        <v>0</v>
      </c>
      <c r="H12485" s="1">
        <v>3</v>
      </c>
      <c r="I12485" s="15">
        <v>0.4</v>
      </c>
      <c r="J12485">
        <f t="shared" si="195"/>
        <v>40</v>
      </c>
    </row>
    <row r="12486" spans="1:10" x14ac:dyDescent="0.3">
      <c r="A12486" t="s">
        <v>12300</v>
      </c>
      <c r="C12486" s="18">
        <v>390.31355753245822</v>
      </c>
      <c r="D12486" s="1"/>
      <c r="E12486" s="1">
        <v>5</v>
      </c>
      <c r="F12486" s="1">
        <v>2</v>
      </c>
      <c r="G12486" s="1">
        <v>0</v>
      </c>
      <c r="H12486" s="1">
        <v>3</v>
      </c>
      <c r="I12486" s="15">
        <v>0.4</v>
      </c>
      <c r="J12486">
        <f t="shared" si="195"/>
        <v>40</v>
      </c>
    </row>
    <row r="12487" spans="1:10" x14ac:dyDescent="0.3">
      <c r="A12487" t="s">
        <v>12471</v>
      </c>
      <c r="C12487" s="18">
        <v>390.31233109373278</v>
      </c>
      <c r="D12487" s="1"/>
      <c r="E12487" s="1">
        <v>3</v>
      </c>
      <c r="F12487" s="1">
        <v>1</v>
      </c>
      <c r="G12487" s="1">
        <v>0</v>
      </c>
      <c r="H12487" s="1">
        <v>2</v>
      </c>
      <c r="I12487" s="15">
        <v>0.33333333333333331</v>
      </c>
      <c r="J12487">
        <f t="shared" si="195"/>
        <v>40</v>
      </c>
    </row>
    <row r="12488" spans="1:10" x14ac:dyDescent="0.3">
      <c r="A12488" t="s">
        <v>12301</v>
      </c>
      <c r="C12488" s="18">
        <v>390.31178635345412</v>
      </c>
      <c r="D12488" s="1"/>
      <c r="E12488" s="1">
        <v>3</v>
      </c>
      <c r="F12488" s="1">
        <v>1</v>
      </c>
      <c r="G12488" s="1">
        <v>0</v>
      </c>
      <c r="H12488" s="1">
        <v>2</v>
      </c>
      <c r="I12488" s="15">
        <v>0.33333333333333331</v>
      </c>
      <c r="J12488">
        <f t="shared" si="195"/>
        <v>40</v>
      </c>
    </row>
    <row r="12489" spans="1:10" x14ac:dyDescent="0.3">
      <c r="A12489" t="s">
        <v>12302</v>
      </c>
      <c r="C12489" s="18">
        <v>390.31147616916547</v>
      </c>
      <c r="D12489" s="1"/>
      <c r="E12489" s="1">
        <v>5</v>
      </c>
      <c r="F12489" s="1">
        <v>2</v>
      </c>
      <c r="G12489" s="1">
        <v>0</v>
      </c>
      <c r="H12489" s="1">
        <v>3</v>
      </c>
      <c r="I12489" s="15">
        <v>0.4</v>
      </c>
      <c r="J12489">
        <f t="shared" si="195"/>
        <v>40</v>
      </c>
    </row>
    <row r="12490" spans="1:10" x14ac:dyDescent="0.3">
      <c r="A12490" t="s">
        <v>12303</v>
      </c>
      <c r="C12490" s="18">
        <v>390.3102695185313</v>
      </c>
      <c r="D12490" s="1"/>
      <c r="E12490" s="1">
        <v>3</v>
      </c>
      <c r="F12490" s="1">
        <v>1</v>
      </c>
      <c r="G12490" s="1">
        <v>0</v>
      </c>
      <c r="H12490" s="1">
        <v>2</v>
      </c>
      <c r="I12490" s="15">
        <v>0.33333333333333331</v>
      </c>
      <c r="J12490">
        <f t="shared" si="195"/>
        <v>40</v>
      </c>
    </row>
    <row r="12491" spans="1:10" x14ac:dyDescent="0.3">
      <c r="A12491" t="s">
        <v>12304</v>
      </c>
      <c r="C12491" s="18">
        <v>390.31026657941464</v>
      </c>
      <c r="D12491" s="1"/>
      <c r="E12491" s="1">
        <v>7</v>
      </c>
      <c r="F12491" s="1">
        <v>5</v>
      </c>
      <c r="G12491" s="1">
        <v>0</v>
      </c>
      <c r="H12491" s="1">
        <v>2</v>
      </c>
      <c r="I12491" s="15">
        <v>0.7142857142857143</v>
      </c>
      <c r="J12491">
        <f t="shared" si="195"/>
        <v>40</v>
      </c>
    </row>
    <row r="12492" spans="1:10" x14ac:dyDescent="0.3">
      <c r="A12492" t="s">
        <v>12305</v>
      </c>
      <c r="C12492" s="18">
        <v>390.31002573016519</v>
      </c>
      <c r="D12492" s="1"/>
      <c r="E12492" s="1">
        <v>3</v>
      </c>
      <c r="F12492" s="1">
        <v>1</v>
      </c>
      <c r="G12492" s="1">
        <v>0</v>
      </c>
      <c r="H12492" s="1">
        <v>2</v>
      </c>
      <c r="I12492" s="15">
        <v>0.33333333333333331</v>
      </c>
      <c r="J12492">
        <f t="shared" si="195"/>
        <v>40</v>
      </c>
    </row>
    <row r="12493" spans="1:10" x14ac:dyDescent="0.3">
      <c r="A12493" t="s">
        <v>12296</v>
      </c>
      <c r="C12493" s="18">
        <v>390.3094491689173</v>
      </c>
      <c r="D12493" s="1"/>
      <c r="E12493" s="1">
        <v>3</v>
      </c>
      <c r="F12493" s="1">
        <v>1</v>
      </c>
      <c r="G12493" s="1">
        <v>0</v>
      </c>
      <c r="H12493" s="1">
        <v>2</v>
      </c>
      <c r="I12493" s="15">
        <v>0.33333333333333331</v>
      </c>
      <c r="J12493">
        <f t="shared" si="195"/>
        <v>40</v>
      </c>
    </row>
    <row r="12494" spans="1:10" x14ac:dyDescent="0.3">
      <c r="A12494" s="21" t="s">
        <v>12306</v>
      </c>
      <c r="C12494" s="18">
        <v>390.30932182222926</v>
      </c>
      <c r="D12494" s="1"/>
      <c r="E12494" s="1">
        <v>5</v>
      </c>
      <c r="F12494" s="1">
        <v>2</v>
      </c>
      <c r="G12494" s="1">
        <v>0</v>
      </c>
      <c r="H12494" s="1">
        <v>3</v>
      </c>
      <c r="I12494" s="15">
        <v>0.4</v>
      </c>
      <c r="J12494">
        <f t="shared" si="195"/>
        <v>40</v>
      </c>
    </row>
    <row r="12495" spans="1:10" x14ac:dyDescent="0.3">
      <c r="A12495" t="s">
        <v>12307</v>
      </c>
      <c r="C12495" s="18">
        <v>390.30895343219083</v>
      </c>
      <c r="D12495" s="1"/>
      <c r="E12495" s="1">
        <v>5</v>
      </c>
      <c r="F12495" s="1">
        <v>2</v>
      </c>
      <c r="G12495" s="1">
        <v>0</v>
      </c>
      <c r="H12495" s="1">
        <v>3</v>
      </c>
      <c r="I12495" s="15">
        <v>0.4</v>
      </c>
      <c r="J12495">
        <f t="shared" si="195"/>
        <v>40</v>
      </c>
    </row>
    <row r="12496" spans="1:10" x14ac:dyDescent="0.3">
      <c r="A12496" t="s">
        <v>12308</v>
      </c>
      <c r="C12496" s="18">
        <v>390.30702045270453</v>
      </c>
      <c r="D12496" s="1"/>
      <c r="E12496" s="1">
        <v>6</v>
      </c>
      <c r="F12496" s="1">
        <v>1</v>
      </c>
      <c r="G12496" s="1">
        <v>2</v>
      </c>
      <c r="H12496" s="1">
        <v>3</v>
      </c>
      <c r="I12496" s="15">
        <v>0.33333333333333331</v>
      </c>
      <c r="J12496">
        <f t="shared" si="195"/>
        <v>40</v>
      </c>
    </row>
    <row r="12497" spans="1:10" x14ac:dyDescent="0.3">
      <c r="A12497" t="s">
        <v>12309</v>
      </c>
      <c r="C12497" s="18">
        <v>390.30636112161488</v>
      </c>
      <c r="D12497" s="1"/>
      <c r="E12497" s="1">
        <v>3</v>
      </c>
      <c r="F12497" s="1">
        <v>1</v>
      </c>
      <c r="G12497" s="1">
        <v>0</v>
      </c>
      <c r="H12497" s="1">
        <v>2</v>
      </c>
      <c r="I12497" s="15">
        <v>0.33333333333333331</v>
      </c>
      <c r="J12497">
        <f t="shared" si="195"/>
        <v>40</v>
      </c>
    </row>
    <row r="12498" spans="1:10" x14ac:dyDescent="0.3">
      <c r="A12498" t="s">
        <v>12310</v>
      </c>
      <c r="C12498" s="18">
        <v>390.30591924351882</v>
      </c>
      <c r="D12498" s="1"/>
      <c r="E12498" s="1">
        <v>3</v>
      </c>
      <c r="F12498" s="1">
        <v>1</v>
      </c>
      <c r="G12498" s="1">
        <v>0</v>
      </c>
      <c r="H12498" s="1">
        <v>2</v>
      </c>
      <c r="I12498" s="15">
        <v>0.33333333333333331</v>
      </c>
      <c r="J12498">
        <f t="shared" si="195"/>
        <v>40</v>
      </c>
    </row>
    <row r="12499" spans="1:10" x14ac:dyDescent="0.3">
      <c r="A12499" t="s">
        <v>12311</v>
      </c>
      <c r="C12499" s="18">
        <v>390.3051307846182</v>
      </c>
      <c r="D12499" s="1"/>
      <c r="E12499" s="1">
        <v>43</v>
      </c>
      <c r="F12499" s="1">
        <v>20</v>
      </c>
      <c r="G12499" s="1">
        <v>1</v>
      </c>
      <c r="H12499" s="1">
        <v>22</v>
      </c>
      <c r="I12499" s="15">
        <v>0.47674418604651164</v>
      </c>
      <c r="J12499">
        <f t="shared" si="195"/>
        <v>20</v>
      </c>
    </row>
    <row r="12500" spans="1:10" x14ac:dyDescent="0.3">
      <c r="A12500" t="s">
        <v>12312</v>
      </c>
      <c r="C12500" s="18">
        <v>390.30502252999418</v>
      </c>
      <c r="D12500" s="1"/>
      <c r="E12500" s="1">
        <v>3</v>
      </c>
      <c r="F12500" s="1">
        <v>1</v>
      </c>
      <c r="G12500" s="1">
        <v>0</v>
      </c>
      <c r="H12500" s="1">
        <v>2</v>
      </c>
      <c r="I12500" s="15">
        <v>0.33333333333333331</v>
      </c>
      <c r="J12500">
        <f t="shared" si="195"/>
        <v>40</v>
      </c>
    </row>
    <row r="12501" spans="1:10" x14ac:dyDescent="0.3">
      <c r="A12501" t="s">
        <v>12313</v>
      </c>
      <c r="C12501" s="18">
        <v>390.30496886011548</v>
      </c>
      <c r="D12501" s="1"/>
      <c r="E12501" s="1">
        <v>1</v>
      </c>
      <c r="F12501" s="1">
        <v>0</v>
      </c>
      <c r="G12501" s="1">
        <v>0</v>
      </c>
      <c r="H12501" s="1">
        <v>1</v>
      </c>
      <c r="I12501" s="15">
        <v>0</v>
      </c>
      <c r="J12501">
        <f t="shared" si="195"/>
        <v>40</v>
      </c>
    </row>
    <row r="12502" spans="1:10" x14ac:dyDescent="0.3">
      <c r="A12502" t="s">
        <v>12314</v>
      </c>
      <c r="C12502" s="18">
        <v>390.30472972303869</v>
      </c>
      <c r="D12502" s="1"/>
      <c r="E12502" s="1">
        <v>2</v>
      </c>
      <c r="F12502" s="1">
        <v>0</v>
      </c>
      <c r="G12502" s="1">
        <v>1</v>
      </c>
      <c r="H12502" s="1">
        <v>1</v>
      </c>
      <c r="I12502" s="15">
        <v>0.25</v>
      </c>
      <c r="J12502">
        <f t="shared" si="195"/>
        <v>40</v>
      </c>
    </row>
    <row r="12503" spans="1:10" x14ac:dyDescent="0.3">
      <c r="A12503" t="s">
        <v>12315</v>
      </c>
      <c r="C12503" s="18">
        <v>390.30427933278276</v>
      </c>
      <c r="D12503" s="1"/>
      <c r="E12503" s="1">
        <v>3</v>
      </c>
      <c r="F12503" s="1">
        <v>1</v>
      </c>
      <c r="G12503" s="1">
        <v>0</v>
      </c>
      <c r="H12503" s="1">
        <v>2</v>
      </c>
      <c r="I12503" s="15">
        <v>0.33333333333333331</v>
      </c>
      <c r="J12503">
        <f t="shared" si="195"/>
        <v>40</v>
      </c>
    </row>
    <row r="12504" spans="1:10" x14ac:dyDescent="0.3">
      <c r="A12504" s="21" t="s">
        <v>12316</v>
      </c>
      <c r="C12504" s="18">
        <v>390.30293852527359</v>
      </c>
      <c r="D12504" s="1"/>
      <c r="E12504" s="1">
        <v>5</v>
      </c>
      <c r="F12504" s="1">
        <v>2</v>
      </c>
      <c r="G12504" s="1">
        <v>0</v>
      </c>
      <c r="H12504" s="1">
        <v>3</v>
      </c>
      <c r="I12504" s="15">
        <v>0.4</v>
      </c>
      <c r="J12504">
        <f t="shared" si="195"/>
        <v>40</v>
      </c>
    </row>
    <row r="12505" spans="1:10" x14ac:dyDescent="0.3">
      <c r="A12505" t="s">
        <v>12317</v>
      </c>
      <c r="C12505" s="18">
        <v>390.30266805638786</v>
      </c>
      <c r="D12505" s="1"/>
      <c r="E12505" s="1">
        <v>8</v>
      </c>
      <c r="F12505" s="1">
        <v>3</v>
      </c>
      <c r="G12505" s="1">
        <v>1</v>
      </c>
      <c r="H12505" s="1">
        <v>4</v>
      </c>
      <c r="I12505" s="15">
        <v>0.4375</v>
      </c>
      <c r="J12505">
        <f t="shared" si="195"/>
        <v>40</v>
      </c>
    </row>
    <row r="12506" spans="1:10" x14ac:dyDescent="0.3">
      <c r="A12506" t="s">
        <v>12318</v>
      </c>
      <c r="C12506" s="18">
        <v>390.30240214321685</v>
      </c>
      <c r="D12506" s="1"/>
      <c r="E12506" s="1">
        <v>5</v>
      </c>
      <c r="F12506" s="1">
        <v>1</v>
      </c>
      <c r="G12506" s="1">
        <v>2</v>
      </c>
      <c r="H12506" s="1">
        <v>2</v>
      </c>
      <c r="I12506" s="15">
        <v>0.4</v>
      </c>
      <c r="J12506">
        <f t="shared" si="195"/>
        <v>40</v>
      </c>
    </row>
    <row r="12507" spans="1:10" x14ac:dyDescent="0.3">
      <c r="A12507" t="s">
        <v>12319</v>
      </c>
      <c r="C12507" s="18">
        <v>390.30196051975025</v>
      </c>
      <c r="D12507" s="1"/>
      <c r="E12507" s="1">
        <v>3</v>
      </c>
      <c r="F12507" s="1">
        <v>1</v>
      </c>
      <c r="G12507" s="1">
        <v>0</v>
      </c>
      <c r="H12507" s="1">
        <v>2</v>
      </c>
      <c r="I12507" s="15">
        <v>0.33333333333333331</v>
      </c>
      <c r="J12507">
        <f t="shared" si="195"/>
        <v>40</v>
      </c>
    </row>
    <row r="12508" spans="1:10" x14ac:dyDescent="0.3">
      <c r="A12508" t="s">
        <v>12320</v>
      </c>
      <c r="C12508" s="18">
        <v>390.30084125747146</v>
      </c>
      <c r="D12508" s="1"/>
      <c r="E12508" s="1">
        <v>10</v>
      </c>
      <c r="F12508" s="1">
        <v>4</v>
      </c>
      <c r="G12508" s="1">
        <v>0</v>
      </c>
      <c r="H12508" s="1">
        <v>6</v>
      </c>
      <c r="I12508" s="15">
        <v>0.4</v>
      </c>
      <c r="J12508">
        <f t="shared" si="195"/>
        <v>40</v>
      </c>
    </row>
    <row r="12509" spans="1:10" x14ac:dyDescent="0.3">
      <c r="A12509" t="s">
        <v>12327</v>
      </c>
      <c r="C12509" s="18">
        <v>390.30064075149392</v>
      </c>
      <c r="D12509" s="1"/>
      <c r="E12509" s="1">
        <v>5</v>
      </c>
      <c r="F12509" s="1">
        <v>2</v>
      </c>
      <c r="G12509" s="1">
        <v>0</v>
      </c>
      <c r="H12509" s="1">
        <v>3</v>
      </c>
      <c r="I12509" s="15">
        <v>0.4</v>
      </c>
      <c r="J12509">
        <f t="shared" si="195"/>
        <v>40</v>
      </c>
    </row>
    <row r="12510" spans="1:10" x14ac:dyDescent="0.3">
      <c r="A12510" t="s">
        <v>12321</v>
      </c>
      <c r="C12510" s="18">
        <v>390.29991455470133</v>
      </c>
      <c r="D12510" s="1"/>
      <c r="E12510" s="1">
        <v>3</v>
      </c>
      <c r="F12510" s="1">
        <v>1</v>
      </c>
      <c r="G12510" s="1">
        <v>0</v>
      </c>
      <c r="H12510" s="1">
        <v>2</v>
      </c>
      <c r="I12510" s="15">
        <v>0.33333333333333331</v>
      </c>
      <c r="J12510">
        <f t="shared" si="195"/>
        <v>40</v>
      </c>
    </row>
    <row r="12511" spans="1:10" x14ac:dyDescent="0.3">
      <c r="A12511" t="s">
        <v>12322</v>
      </c>
      <c r="C12511" s="18">
        <v>390.29939290207886</v>
      </c>
      <c r="D12511" s="1"/>
      <c r="E12511" s="1">
        <v>6</v>
      </c>
      <c r="F12511" s="1">
        <v>2</v>
      </c>
      <c r="G12511" s="1">
        <v>1</v>
      </c>
      <c r="H12511" s="1">
        <v>3</v>
      </c>
      <c r="I12511" s="15">
        <v>0.41666666666666669</v>
      </c>
      <c r="J12511">
        <f t="shared" si="195"/>
        <v>40</v>
      </c>
    </row>
    <row r="12512" spans="1:10" x14ac:dyDescent="0.3">
      <c r="A12512" t="s">
        <v>12505</v>
      </c>
      <c r="C12512" s="18">
        <v>390.29854915100083</v>
      </c>
      <c r="D12512" s="1"/>
      <c r="E12512" s="1">
        <v>2</v>
      </c>
      <c r="F12512" s="1">
        <v>0</v>
      </c>
      <c r="G12512" s="1">
        <v>1</v>
      </c>
      <c r="H12512" s="1">
        <v>1</v>
      </c>
      <c r="I12512" s="15">
        <v>0.25</v>
      </c>
      <c r="J12512">
        <f t="shared" si="195"/>
        <v>40</v>
      </c>
    </row>
    <row r="12513" spans="1:10" x14ac:dyDescent="0.3">
      <c r="A12513" t="s">
        <v>14305</v>
      </c>
      <c r="C12513" s="18">
        <v>390.29610168383761</v>
      </c>
      <c r="D12513" s="1"/>
      <c r="E12513" s="1">
        <v>18</v>
      </c>
      <c r="F12513" s="1">
        <v>8</v>
      </c>
      <c r="G12513" s="1">
        <v>0</v>
      </c>
      <c r="H12513" s="1">
        <v>10</v>
      </c>
      <c r="I12513" s="15">
        <v>0.44444444444444442</v>
      </c>
      <c r="J12513">
        <f t="shared" si="195"/>
        <v>40</v>
      </c>
    </row>
    <row r="12514" spans="1:10" x14ac:dyDescent="0.3">
      <c r="A12514" t="s">
        <v>12323</v>
      </c>
      <c r="C12514" s="18">
        <v>390.29587694373413</v>
      </c>
      <c r="D12514" s="1"/>
      <c r="E12514" s="1">
        <v>1</v>
      </c>
      <c r="F12514" s="1">
        <v>0</v>
      </c>
      <c r="G12514" s="1">
        <v>0</v>
      </c>
      <c r="H12514" s="1">
        <v>1</v>
      </c>
      <c r="I12514" s="15">
        <v>0</v>
      </c>
      <c r="J12514">
        <f t="shared" si="195"/>
        <v>40</v>
      </c>
    </row>
    <row r="12515" spans="1:10" x14ac:dyDescent="0.3">
      <c r="A12515" t="s">
        <v>12324</v>
      </c>
      <c r="C12515" s="18">
        <v>390.29573408089362</v>
      </c>
      <c r="D12515" s="1"/>
      <c r="E12515" s="1">
        <v>3</v>
      </c>
      <c r="F12515" s="1">
        <v>1</v>
      </c>
      <c r="G12515" s="1">
        <v>0</v>
      </c>
      <c r="H12515" s="1">
        <v>2</v>
      </c>
      <c r="I12515" s="15">
        <v>0.33333333333333331</v>
      </c>
      <c r="J12515">
        <f t="shared" si="195"/>
        <v>40</v>
      </c>
    </row>
    <row r="12516" spans="1:10" x14ac:dyDescent="0.3">
      <c r="A12516" t="s">
        <v>12325</v>
      </c>
      <c r="C12516" s="18">
        <v>390.29552174530477</v>
      </c>
      <c r="D12516" s="1"/>
      <c r="E12516" s="1">
        <v>3</v>
      </c>
      <c r="F12516" s="1">
        <v>0</v>
      </c>
      <c r="G12516" s="1">
        <v>2</v>
      </c>
      <c r="H12516" s="1">
        <v>1</v>
      </c>
      <c r="I12516" s="15">
        <v>0.33333333333333331</v>
      </c>
      <c r="J12516">
        <f t="shared" si="195"/>
        <v>40</v>
      </c>
    </row>
    <row r="12517" spans="1:10" x14ac:dyDescent="0.3">
      <c r="A12517" t="s">
        <v>12326</v>
      </c>
      <c r="C12517" s="18">
        <v>390.29510452246336</v>
      </c>
      <c r="D12517" s="1"/>
      <c r="E12517" s="1">
        <v>3</v>
      </c>
      <c r="F12517" s="1">
        <v>1</v>
      </c>
      <c r="G12517" s="1">
        <v>0</v>
      </c>
      <c r="H12517" s="1">
        <v>2</v>
      </c>
      <c r="I12517" s="15">
        <v>0.33333333333333331</v>
      </c>
      <c r="J12517">
        <f t="shared" si="195"/>
        <v>40</v>
      </c>
    </row>
    <row r="12518" spans="1:10" x14ac:dyDescent="0.3">
      <c r="A12518" t="s">
        <v>12328</v>
      </c>
      <c r="C12518" s="18">
        <v>390.29463767775013</v>
      </c>
      <c r="D12518" s="1"/>
      <c r="E12518" s="1">
        <v>6</v>
      </c>
      <c r="F12518" s="1">
        <v>3</v>
      </c>
      <c r="G12518" s="1">
        <v>0</v>
      </c>
      <c r="H12518" s="1">
        <v>3</v>
      </c>
      <c r="I12518" s="15">
        <v>0.5</v>
      </c>
      <c r="J12518">
        <f t="shared" si="195"/>
        <v>40</v>
      </c>
    </row>
    <row r="12519" spans="1:10" x14ac:dyDescent="0.3">
      <c r="A12519" t="s">
        <v>12329</v>
      </c>
      <c r="C12519" s="18">
        <v>390.29303850272726</v>
      </c>
      <c r="D12519" s="1"/>
      <c r="E12519" s="1">
        <v>5</v>
      </c>
      <c r="F12519" s="1">
        <v>2</v>
      </c>
      <c r="G12519" s="1">
        <v>0</v>
      </c>
      <c r="H12519" s="1">
        <v>3</v>
      </c>
      <c r="I12519" s="15">
        <v>0.4</v>
      </c>
      <c r="J12519">
        <f t="shared" si="195"/>
        <v>40</v>
      </c>
    </row>
    <row r="12520" spans="1:10" x14ac:dyDescent="0.3">
      <c r="A12520" t="s">
        <v>12330</v>
      </c>
      <c r="C12520" s="18">
        <v>390.29299697357754</v>
      </c>
      <c r="D12520" s="1"/>
      <c r="E12520" s="1">
        <v>3</v>
      </c>
      <c r="F12520" s="1">
        <v>1</v>
      </c>
      <c r="G12520" s="1">
        <v>0</v>
      </c>
      <c r="H12520" s="1">
        <v>2</v>
      </c>
      <c r="I12520" s="15">
        <v>0.33333333333333331</v>
      </c>
      <c r="J12520">
        <f t="shared" si="195"/>
        <v>40</v>
      </c>
    </row>
    <row r="12521" spans="1:10" x14ac:dyDescent="0.3">
      <c r="A12521" t="s">
        <v>12331</v>
      </c>
      <c r="C12521" s="18">
        <v>390.29287149545024</v>
      </c>
      <c r="D12521" s="1"/>
      <c r="E12521" s="1">
        <v>3</v>
      </c>
      <c r="F12521" s="1">
        <v>1</v>
      </c>
      <c r="G12521" s="1">
        <v>0</v>
      </c>
      <c r="H12521" s="1">
        <v>2</v>
      </c>
      <c r="I12521" s="15">
        <v>0.33333333333333331</v>
      </c>
      <c r="J12521">
        <f t="shared" si="195"/>
        <v>40</v>
      </c>
    </row>
    <row r="12522" spans="1:10" x14ac:dyDescent="0.3">
      <c r="A12522" t="s">
        <v>12332</v>
      </c>
      <c r="C12522" s="18">
        <v>390.29237799634893</v>
      </c>
      <c r="D12522" s="1"/>
      <c r="E12522" s="1">
        <v>3</v>
      </c>
      <c r="F12522" s="1">
        <v>1</v>
      </c>
      <c r="G12522" s="1">
        <v>0</v>
      </c>
      <c r="H12522" s="1">
        <v>2</v>
      </c>
      <c r="I12522" s="15">
        <v>0.33333333333333331</v>
      </c>
      <c r="J12522">
        <f t="shared" si="195"/>
        <v>40</v>
      </c>
    </row>
    <row r="12523" spans="1:10" x14ac:dyDescent="0.3">
      <c r="A12523" t="s">
        <v>12333</v>
      </c>
      <c r="C12523" s="18">
        <v>390.29162306835542</v>
      </c>
      <c r="D12523" s="1"/>
      <c r="E12523" s="1">
        <v>5</v>
      </c>
      <c r="F12523" s="1">
        <v>2</v>
      </c>
      <c r="G12523" s="1">
        <v>0</v>
      </c>
      <c r="H12523" s="1">
        <v>3</v>
      </c>
      <c r="I12523" s="15">
        <v>0.4</v>
      </c>
      <c r="J12523">
        <f t="shared" si="195"/>
        <v>40</v>
      </c>
    </row>
    <row r="12524" spans="1:10" x14ac:dyDescent="0.3">
      <c r="A12524" t="s">
        <v>12334</v>
      </c>
      <c r="C12524" s="18">
        <v>390.29132990998255</v>
      </c>
      <c r="D12524" s="1"/>
      <c r="E12524" s="1">
        <v>3</v>
      </c>
      <c r="F12524" s="1">
        <v>1</v>
      </c>
      <c r="G12524" s="1">
        <v>0</v>
      </c>
      <c r="H12524" s="1">
        <v>2</v>
      </c>
      <c r="I12524" s="15">
        <v>0.33333333333333331</v>
      </c>
      <c r="J12524">
        <f t="shared" si="195"/>
        <v>40</v>
      </c>
    </row>
    <row r="12525" spans="1:10" x14ac:dyDescent="0.3">
      <c r="A12525" t="s">
        <v>12335</v>
      </c>
      <c r="C12525" s="18">
        <v>390.29126990113502</v>
      </c>
      <c r="D12525" s="1"/>
      <c r="E12525" s="1">
        <v>5</v>
      </c>
      <c r="F12525" s="1">
        <v>2</v>
      </c>
      <c r="G12525" s="1">
        <v>0</v>
      </c>
      <c r="H12525" s="1">
        <v>3</v>
      </c>
      <c r="I12525" s="15">
        <v>0.4</v>
      </c>
      <c r="J12525">
        <f t="shared" si="195"/>
        <v>40</v>
      </c>
    </row>
    <row r="12526" spans="1:10" x14ac:dyDescent="0.3">
      <c r="A12526" t="s">
        <v>12336</v>
      </c>
      <c r="C12526" s="18">
        <v>390.28926034860564</v>
      </c>
      <c r="D12526" s="1"/>
      <c r="E12526" s="1">
        <v>3</v>
      </c>
      <c r="F12526" s="1">
        <v>1</v>
      </c>
      <c r="G12526" s="1">
        <v>0</v>
      </c>
      <c r="H12526" s="1">
        <v>2</v>
      </c>
      <c r="I12526" s="15">
        <v>0.33333333333333331</v>
      </c>
      <c r="J12526">
        <f t="shared" si="195"/>
        <v>40</v>
      </c>
    </row>
    <row r="12527" spans="1:10" x14ac:dyDescent="0.3">
      <c r="A12527" t="s">
        <v>12337</v>
      </c>
      <c r="C12527" s="18">
        <v>390.28860648828407</v>
      </c>
      <c r="D12527" s="1"/>
      <c r="E12527" s="1">
        <v>3</v>
      </c>
      <c r="F12527" s="1">
        <v>0</v>
      </c>
      <c r="G12527" s="1">
        <v>0</v>
      </c>
      <c r="H12527" s="1">
        <v>3</v>
      </c>
      <c r="I12527" s="15">
        <v>0</v>
      </c>
      <c r="J12527">
        <f t="shared" si="195"/>
        <v>40</v>
      </c>
    </row>
    <row r="12528" spans="1:10" x14ac:dyDescent="0.3">
      <c r="A12528" t="s">
        <v>12338</v>
      </c>
      <c r="C12528" s="18">
        <v>390.28797482149281</v>
      </c>
      <c r="D12528" s="1"/>
      <c r="E12528" s="1">
        <v>3</v>
      </c>
      <c r="F12528" s="1">
        <v>1</v>
      </c>
      <c r="G12528" s="1">
        <v>0</v>
      </c>
      <c r="H12528" s="1">
        <v>2</v>
      </c>
      <c r="I12528" s="15">
        <v>0.33333333333333331</v>
      </c>
      <c r="J12528">
        <f t="shared" si="195"/>
        <v>40</v>
      </c>
    </row>
    <row r="12529" spans="1:10" x14ac:dyDescent="0.3">
      <c r="A12529" t="s">
        <v>12339</v>
      </c>
      <c r="C12529" s="18">
        <v>390.28796894032399</v>
      </c>
      <c r="D12529" s="1"/>
      <c r="E12529" s="1">
        <v>5</v>
      </c>
      <c r="F12529" s="1">
        <v>2</v>
      </c>
      <c r="G12529" s="1">
        <v>0</v>
      </c>
      <c r="H12529" s="1">
        <v>3</v>
      </c>
      <c r="I12529" s="15">
        <v>0.4</v>
      </c>
      <c r="J12529">
        <f t="shared" si="195"/>
        <v>40</v>
      </c>
    </row>
    <row r="12530" spans="1:10" x14ac:dyDescent="0.3">
      <c r="A12530" t="s">
        <v>12340</v>
      </c>
      <c r="C12530" s="18">
        <v>390.28795617259982</v>
      </c>
      <c r="D12530" s="1"/>
      <c r="E12530" s="1">
        <v>5</v>
      </c>
      <c r="F12530" s="1">
        <v>2</v>
      </c>
      <c r="G12530" s="1">
        <v>0</v>
      </c>
      <c r="H12530" s="1">
        <v>3</v>
      </c>
      <c r="I12530" s="15">
        <v>0.4</v>
      </c>
      <c r="J12530">
        <f t="shared" si="195"/>
        <v>40</v>
      </c>
    </row>
    <row r="12531" spans="1:10" x14ac:dyDescent="0.3">
      <c r="A12531" t="s">
        <v>12341</v>
      </c>
      <c r="C12531" s="18">
        <v>390.28774368331995</v>
      </c>
      <c r="D12531" s="1"/>
      <c r="E12531" s="1">
        <v>3</v>
      </c>
      <c r="F12531" s="1">
        <v>1</v>
      </c>
      <c r="G12531" s="1">
        <v>0</v>
      </c>
      <c r="H12531" s="1">
        <v>2</v>
      </c>
      <c r="I12531" s="15">
        <v>0.33333333333333331</v>
      </c>
      <c r="J12531">
        <f t="shared" si="195"/>
        <v>40</v>
      </c>
    </row>
    <row r="12532" spans="1:10" x14ac:dyDescent="0.3">
      <c r="A12532" t="s">
        <v>12342</v>
      </c>
      <c r="C12532" s="18">
        <v>390.28774368331995</v>
      </c>
      <c r="D12532" s="1"/>
      <c r="E12532" s="1">
        <v>3</v>
      </c>
      <c r="F12532" s="1">
        <v>1</v>
      </c>
      <c r="G12532" s="1">
        <v>0</v>
      </c>
      <c r="H12532" s="1">
        <v>2</v>
      </c>
      <c r="I12532" s="15">
        <v>0.33333333333333331</v>
      </c>
      <c r="J12532">
        <f t="shared" si="195"/>
        <v>40</v>
      </c>
    </row>
    <row r="12533" spans="1:10" x14ac:dyDescent="0.3">
      <c r="A12533" s="21" t="s">
        <v>12343</v>
      </c>
      <c r="C12533" s="18">
        <v>390.28774368331995</v>
      </c>
      <c r="D12533" s="1"/>
      <c r="E12533" s="1">
        <v>3</v>
      </c>
      <c r="F12533" s="1">
        <v>1</v>
      </c>
      <c r="G12533" s="1">
        <v>0</v>
      </c>
      <c r="H12533" s="1">
        <v>2</v>
      </c>
      <c r="I12533" s="15">
        <v>0.33333333333333331</v>
      </c>
      <c r="J12533">
        <f t="shared" si="195"/>
        <v>40</v>
      </c>
    </row>
    <row r="12534" spans="1:10" x14ac:dyDescent="0.3">
      <c r="A12534" t="s">
        <v>12344</v>
      </c>
      <c r="C12534" s="18">
        <v>390.28774368331995</v>
      </c>
      <c r="D12534" s="1"/>
      <c r="E12534" s="1">
        <v>1</v>
      </c>
      <c r="F12534" s="1">
        <v>0</v>
      </c>
      <c r="G12534" s="1">
        <v>0</v>
      </c>
      <c r="H12534" s="1">
        <v>1</v>
      </c>
      <c r="I12534" s="15">
        <v>0</v>
      </c>
      <c r="J12534">
        <f t="shared" si="195"/>
        <v>40</v>
      </c>
    </row>
    <row r="12535" spans="1:10" x14ac:dyDescent="0.3">
      <c r="A12535" t="s">
        <v>12345</v>
      </c>
      <c r="C12535" s="18">
        <v>390.28774368331995</v>
      </c>
      <c r="D12535" s="1"/>
      <c r="E12535" s="1">
        <v>1</v>
      </c>
      <c r="F12535" s="1">
        <v>0</v>
      </c>
      <c r="G12535" s="1">
        <v>0</v>
      </c>
      <c r="H12535" s="1">
        <v>1</v>
      </c>
      <c r="I12535" s="15">
        <v>0</v>
      </c>
      <c r="J12535">
        <f t="shared" si="195"/>
        <v>40</v>
      </c>
    </row>
    <row r="12536" spans="1:10" x14ac:dyDescent="0.3">
      <c r="A12536" t="s">
        <v>12346</v>
      </c>
      <c r="C12536" s="18">
        <v>390.28774368331995</v>
      </c>
      <c r="D12536" s="1"/>
      <c r="E12536" s="1">
        <v>3</v>
      </c>
      <c r="F12536" s="1">
        <v>1</v>
      </c>
      <c r="G12536" s="1">
        <v>0</v>
      </c>
      <c r="H12536" s="1">
        <v>2</v>
      </c>
      <c r="I12536" s="15">
        <v>0.33333333333333331</v>
      </c>
      <c r="J12536">
        <f t="shared" si="195"/>
        <v>40</v>
      </c>
    </row>
    <row r="12537" spans="1:10" x14ac:dyDescent="0.3">
      <c r="A12537" t="s">
        <v>12347</v>
      </c>
      <c r="C12537" s="18">
        <v>390.28774368331995</v>
      </c>
      <c r="D12537" s="1"/>
      <c r="E12537" s="1">
        <v>0</v>
      </c>
      <c r="F12537" s="1">
        <v>0</v>
      </c>
      <c r="G12537" s="1">
        <v>0</v>
      </c>
      <c r="H12537" s="1">
        <v>0</v>
      </c>
      <c r="I12537" s="15" t="e">
        <v>#DIV/0!</v>
      </c>
      <c r="J12537">
        <f t="shared" si="195"/>
        <v>40</v>
      </c>
    </row>
    <row r="12538" spans="1:10" x14ac:dyDescent="0.3">
      <c r="A12538" t="s">
        <v>12348</v>
      </c>
      <c r="C12538" s="18">
        <v>390.28774368331995</v>
      </c>
      <c r="D12538" s="1"/>
      <c r="E12538" s="1">
        <v>6</v>
      </c>
      <c r="F12538" s="1">
        <v>0</v>
      </c>
      <c r="G12538" s="1">
        <v>1</v>
      </c>
      <c r="H12538" s="1">
        <v>5</v>
      </c>
      <c r="I12538" s="15">
        <v>8.3333333333333329E-2</v>
      </c>
      <c r="J12538">
        <f t="shared" si="195"/>
        <v>40</v>
      </c>
    </row>
    <row r="12539" spans="1:10" x14ac:dyDescent="0.3">
      <c r="A12539" t="s">
        <v>12349</v>
      </c>
      <c r="C12539" s="18">
        <v>390.28774368331995</v>
      </c>
      <c r="D12539" s="1"/>
      <c r="E12539" s="1">
        <v>3</v>
      </c>
      <c r="F12539" s="1">
        <v>1</v>
      </c>
      <c r="G12539" s="1">
        <v>0</v>
      </c>
      <c r="H12539" s="1">
        <v>2</v>
      </c>
      <c r="I12539" s="15">
        <v>0.33333333333333331</v>
      </c>
      <c r="J12539">
        <f t="shared" si="195"/>
        <v>40</v>
      </c>
    </row>
    <row r="12540" spans="1:10" x14ac:dyDescent="0.3">
      <c r="A12540" t="s">
        <v>12350</v>
      </c>
      <c r="C12540" s="18">
        <v>390.28774368331995</v>
      </c>
      <c r="D12540" s="1"/>
      <c r="E12540" s="1">
        <v>3</v>
      </c>
      <c r="F12540" s="1">
        <v>1</v>
      </c>
      <c r="G12540" s="1">
        <v>0</v>
      </c>
      <c r="H12540" s="1">
        <v>2</v>
      </c>
      <c r="I12540" s="15">
        <v>0.33333333333333331</v>
      </c>
      <c r="J12540">
        <f t="shared" si="195"/>
        <v>40</v>
      </c>
    </row>
    <row r="12541" spans="1:10" x14ac:dyDescent="0.3">
      <c r="A12541" t="s">
        <v>12351</v>
      </c>
      <c r="C12541" s="18">
        <v>390.28774368331995</v>
      </c>
      <c r="D12541" s="1"/>
      <c r="E12541" s="1">
        <v>1</v>
      </c>
      <c r="F12541" s="1">
        <v>0</v>
      </c>
      <c r="G12541" s="1">
        <v>0</v>
      </c>
      <c r="H12541" s="1">
        <v>1</v>
      </c>
      <c r="I12541" s="15">
        <v>0</v>
      </c>
      <c r="J12541">
        <f t="shared" si="195"/>
        <v>40</v>
      </c>
    </row>
    <row r="12542" spans="1:10" x14ac:dyDescent="0.3">
      <c r="A12542" t="s">
        <v>12352</v>
      </c>
      <c r="C12542" s="18">
        <v>390.28774368331995</v>
      </c>
      <c r="D12542" s="1"/>
      <c r="E12542" s="1">
        <v>3</v>
      </c>
      <c r="F12542" s="1">
        <v>1</v>
      </c>
      <c r="G12542" s="1">
        <v>0</v>
      </c>
      <c r="H12542" s="1">
        <v>2</v>
      </c>
      <c r="I12542" s="15">
        <v>0.33333333333333331</v>
      </c>
      <c r="J12542">
        <f t="shared" si="195"/>
        <v>40</v>
      </c>
    </row>
    <row r="12543" spans="1:10" x14ac:dyDescent="0.3">
      <c r="A12543" t="s">
        <v>12353</v>
      </c>
      <c r="C12543" s="18">
        <v>390.28774368331995</v>
      </c>
      <c r="D12543" s="1"/>
      <c r="E12543" s="1">
        <v>2</v>
      </c>
      <c r="F12543" s="1">
        <v>0</v>
      </c>
      <c r="G12543" s="1">
        <v>1</v>
      </c>
      <c r="H12543" s="1">
        <v>1</v>
      </c>
      <c r="I12543" s="15">
        <v>0.25</v>
      </c>
      <c r="J12543">
        <f t="shared" si="195"/>
        <v>40</v>
      </c>
    </row>
    <row r="12544" spans="1:10" x14ac:dyDescent="0.3">
      <c r="A12544" t="s">
        <v>12354</v>
      </c>
      <c r="C12544" s="18">
        <v>390.28774368331995</v>
      </c>
      <c r="D12544" s="1"/>
      <c r="E12544" s="1">
        <v>1</v>
      </c>
      <c r="F12544" s="1">
        <v>0</v>
      </c>
      <c r="G12544" s="1">
        <v>0</v>
      </c>
      <c r="H12544" s="1">
        <v>1</v>
      </c>
      <c r="I12544" s="15">
        <v>0</v>
      </c>
      <c r="J12544">
        <f t="shared" si="195"/>
        <v>40</v>
      </c>
    </row>
    <row r="12545" spans="1:10" x14ac:dyDescent="0.3">
      <c r="A12545" t="s">
        <v>12355</v>
      </c>
      <c r="C12545" s="18">
        <v>390.28774368331995</v>
      </c>
      <c r="D12545" s="1"/>
      <c r="E12545" s="1">
        <v>3</v>
      </c>
      <c r="F12545" s="1">
        <v>1</v>
      </c>
      <c r="G12545" s="1">
        <v>0</v>
      </c>
      <c r="H12545" s="1">
        <v>2</v>
      </c>
      <c r="I12545" s="15">
        <v>0.33333333333333331</v>
      </c>
      <c r="J12545">
        <f t="shared" si="195"/>
        <v>40</v>
      </c>
    </row>
    <row r="12546" spans="1:10" x14ac:dyDescent="0.3">
      <c r="A12546" t="s">
        <v>12356</v>
      </c>
      <c r="C12546" s="18">
        <v>390.28774368331995</v>
      </c>
      <c r="D12546" s="1"/>
      <c r="E12546" s="1">
        <v>3</v>
      </c>
      <c r="F12546" s="1">
        <v>1</v>
      </c>
      <c r="G12546" s="1">
        <v>0</v>
      </c>
      <c r="H12546" s="1">
        <v>2</v>
      </c>
      <c r="I12546" s="15">
        <v>0.33333333333333331</v>
      </c>
      <c r="J12546">
        <f t="shared" si="195"/>
        <v>40</v>
      </c>
    </row>
    <row r="12547" spans="1:10" x14ac:dyDescent="0.3">
      <c r="A12547" t="s">
        <v>12357</v>
      </c>
      <c r="C12547" s="18">
        <v>390.28774368331995</v>
      </c>
      <c r="D12547" s="1"/>
      <c r="E12547" s="1">
        <v>3</v>
      </c>
      <c r="F12547" s="1">
        <v>1</v>
      </c>
      <c r="G12547" s="1">
        <v>0</v>
      </c>
      <c r="H12547" s="1">
        <v>2</v>
      </c>
      <c r="I12547" s="15">
        <v>0.33333333333333331</v>
      </c>
      <c r="J12547">
        <f t="shared" si="195"/>
        <v>40</v>
      </c>
    </row>
    <row r="12548" spans="1:10" x14ac:dyDescent="0.3">
      <c r="A12548" t="s">
        <v>12358</v>
      </c>
      <c r="C12548" s="18">
        <v>390.28774368331995</v>
      </c>
      <c r="D12548" s="1"/>
      <c r="E12548" s="1">
        <v>3</v>
      </c>
      <c r="F12548" s="1">
        <v>1</v>
      </c>
      <c r="G12548" s="1">
        <v>0</v>
      </c>
      <c r="H12548" s="1">
        <v>2</v>
      </c>
      <c r="I12548" s="15">
        <v>0.33333333333333331</v>
      </c>
      <c r="J12548">
        <f t="shared" ref="J12548:J12611" si="196">IF(E12548&lt;=30,40,20)</f>
        <v>40</v>
      </c>
    </row>
    <row r="12549" spans="1:10" x14ac:dyDescent="0.3">
      <c r="A12549" t="s">
        <v>12359</v>
      </c>
      <c r="C12549" s="18">
        <v>390.28774368331995</v>
      </c>
      <c r="D12549" s="1"/>
      <c r="E12549" s="1">
        <v>3</v>
      </c>
      <c r="F12549" s="1">
        <v>1</v>
      </c>
      <c r="G12549" s="1">
        <v>0</v>
      </c>
      <c r="H12549" s="1">
        <v>2</v>
      </c>
      <c r="I12549" s="15">
        <v>0.33333333333333331</v>
      </c>
      <c r="J12549">
        <f t="shared" si="196"/>
        <v>40</v>
      </c>
    </row>
    <row r="12550" spans="1:10" x14ac:dyDescent="0.3">
      <c r="A12550" t="s">
        <v>12360</v>
      </c>
      <c r="C12550" s="18">
        <v>390.28774368331995</v>
      </c>
      <c r="D12550" s="1"/>
      <c r="E12550" s="1">
        <v>5</v>
      </c>
      <c r="F12550" s="1">
        <v>2</v>
      </c>
      <c r="G12550" s="1">
        <v>0</v>
      </c>
      <c r="H12550" s="1">
        <v>3</v>
      </c>
      <c r="I12550" s="15">
        <v>0.4</v>
      </c>
      <c r="J12550">
        <f t="shared" si="196"/>
        <v>40</v>
      </c>
    </row>
    <row r="12551" spans="1:10" x14ac:dyDescent="0.3">
      <c r="A12551" t="s">
        <v>12361</v>
      </c>
      <c r="C12551" s="18">
        <v>390.28774368331995</v>
      </c>
      <c r="D12551" s="1"/>
      <c r="E12551" s="1">
        <v>4</v>
      </c>
      <c r="F12551" s="1">
        <v>1</v>
      </c>
      <c r="G12551" s="1">
        <v>0</v>
      </c>
      <c r="H12551" s="1">
        <v>3</v>
      </c>
      <c r="I12551" s="15">
        <v>0.25</v>
      </c>
      <c r="J12551">
        <f t="shared" si="196"/>
        <v>40</v>
      </c>
    </row>
    <row r="12552" spans="1:10" x14ac:dyDescent="0.3">
      <c r="A12552" t="s">
        <v>12362</v>
      </c>
      <c r="C12552" s="18">
        <v>390.28774368331995</v>
      </c>
      <c r="D12552" s="1"/>
      <c r="E12552" s="1">
        <v>3</v>
      </c>
      <c r="F12552" s="1">
        <v>1</v>
      </c>
      <c r="G12552" s="1">
        <v>0</v>
      </c>
      <c r="H12552" s="1">
        <v>2</v>
      </c>
      <c r="I12552" s="15">
        <v>0.33333333333333331</v>
      </c>
      <c r="J12552">
        <f t="shared" si="196"/>
        <v>40</v>
      </c>
    </row>
    <row r="12553" spans="1:10" x14ac:dyDescent="0.3">
      <c r="A12553" t="s">
        <v>12363</v>
      </c>
      <c r="C12553" s="18">
        <v>390.28774368331995</v>
      </c>
      <c r="D12553" s="1"/>
      <c r="E12553" s="1">
        <v>3</v>
      </c>
      <c r="F12553" s="1">
        <v>1</v>
      </c>
      <c r="G12553" s="1">
        <v>0</v>
      </c>
      <c r="H12553" s="1">
        <v>2</v>
      </c>
      <c r="I12553" s="15">
        <v>0.33333333333333331</v>
      </c>
      <c r="J12553">
        <f t="shared" si="196"/>
        <v>40</v>
      </c>
    </row>
    <row r="12554" spans="1:10" x14ac:dyDescent="0.3">
      <c r="A12554" t="s">
        <v>12364</v>
      </c>
      <c r="C12554" s="18">
        <v>390.28774368331995</v>
      </c>
      <c r="D12554" s="1"/>
      <c r="E12554" s="1">
        <v>3</v>
      </c>
      <c r="F12554" s="1">
        <v>1</v>
      </c>
      <c r="G12554" s="1">
        <v>0</v>
      </c>
      <c r="H12554" s="1">
        <v>2</v>
      </c>
      <c r="I12554" s="15">
        <v>0.33333333333333331</v>
      </c>
      <c r="J12554">
        <f t="shared" si="196"/>
        <v>40</v>
      </c>
    </row>
    <row r="12555" spans="1:10" x14ac:dyDescent="0.3">
      <c r="A12555" t="s">
        <v>12365</v>
      </c>
      <c r="C12555" s="18">
        <v>390.28774368331995</v>
      </c>
      <c r="D12555" s="1"/>
      <c r="E12555" s="1">
        <v>3</v>
      </c>
      <c r="F12555" s="1">
        <v>1</v>
      </c>
      <c r="G12555" s="1">
        <v>0</v>
      </c>
      <c r="H12555" s="1">
        <v>2</v>
      </c>
      <c r="I12555" s="15">
        <v>0.33333333333333331</v>
      </c>
      <c r="J12555">
        <f t="shared" si="196"/>
        <v>40</v>
      </c>
    </row>
    <row r="12556" spans="1:10" x14ac:dyDescent="0.3">
      <c r="A12556" t="s">
        <v>12366</v>
      </c>
      <c r="C12556" s="18">
        <v>390.28773740864426</v>
      </c>
      <c r="D12556" s="1"/>
      <c r="E12556" s="1">
        <v>9</v>
      </c>
      <c r="F12556" s="1">
        <v>6</v>
      </c>
      <c r="G12556" s="1">
        <v>0</v>
      </c>
      <c r="H12556" s="1">
        <v>3</v>
      </c>
      <c r="I12556" s="15">
        <v>0.66666666666666663</v>
      </c>
      <c r="J12556">
        <f t="shared" si="196"/>
        <v>40</v>
      </c>
    </row>
    <row r="12557" spans="1:10" x14ac:dyDescent="0.3">
      <c r="A12557" t="s">
        <v>12367</v>
      </c>
      <c r="C12557" s="18">
        <v>390.28767795398574</v>
      </c>
      <c r="D12557" s="1"/>
      <c r="E12557" s="1">
        <v>3</v>
      </c>
      <c r="F12557" s="1">
        <v>1</v>
      </c>
      <c r="G12557" s="1">
        <v>0</v>
      </c>
      <c r="H12557" s="1">
        <v>2</v>
      </c>
      <c r="I12557" s="15">
        <v>0.33333333333333331</v>
      </c>
      <c r="J12557">
        <f t="shared" si="196"/>
        <v>40</v>
      </c>
    </row>
    <row r="12558" spans="1:10" x14ac:dyDescent="0.3">
      <c r="A12558" t="s">
        <v>12368</v>
      </c>
      <c r="C12558" s="18">
        <v>390.28740336755436</v>
      </c>
      <c r="D12558" s="1"/>
      <c r="E12558" s="1">
        <v>3</v>
      </c>
      <c r="F12558" s="1">
        <v>1</v>
      </c>
      <c r="G12558" s="1">
        <v>0</v>
      </c>
      <c r="H12558" s="1">
        <v>2</v>
      </c>
      <c r="I12558" s="15">
        <v>0.33333333333333331</v>
      </c>
      <c r="J12558">
        <f t="shared" si="196"/>
        <v>40</v>
      </c>
    </row>
    <row r="12559" spans="1:10" x14ac:dyDescent="0.3">
      <c r="A12559" t="s">
        <v>12369</v>
      </c>
      <c r="C12559" s="18">
        <v>390.28738963593747</v>
      </c>
      <c r="D12559" s="1"/>
      <c r="E12559" s="1">
        <v>3</v>
      </c>
      <c r="F12559" s="1">
        <v>1</v>
      </c>
      <c r="G12559" s="1">
        <v>0</v>
      </c>
      <c r="H12559" s="1">
        <v>2</v>
      </c>
      <c r="I12559" s="15">
        <v>0.33333333333333331</v>
      </c>
      <c r="J12559">
        <f t="shared" si="196"/>
        <v>40</v>
      </c>
    </row>
    <row r="12560" spans="1:10" x14ac:dyDescent="0.3">
      <c r="A12560" t="s">
        <v>12370</v>
      </c>
      <c r="C12560" s="18">
        <v>390.28726759452536</v>
      </c>
      <c r="D12560" s="1"/>
      <c r="E12560" s="1">
        <v>3</v>
      </c>
      <c r="F12560" s="1">
        <v>1</v>
      </c>
      <c r="G12560" s="1">
        <v>0</v>
      </c>
      <c r="H12560" s="1">
        <v>2</v>
      </c>
      <c r="I12560" s="15">
        <v>0.33333333333333331</v>
      </c>
      <c r="J12560">
        <f t="shared" si="196"/>
        <v>40</v>
      </c>
    </row>
    <row r="12561" spans="1:10" x14ac:dyDescent="0.3">
      <c r="A12561" t="s">
        <v>12371</v>
      </c>
      <c r="C12561" s="18">
        <v>390.28658625024633</v>
      </c>
      <c r="D12561" s="1"/>
      <c r="E12561" s="1">
        <v>3</v>
      </c>
      <c r="F12561" s="1">
        <v>1</v>
      </c>
      <c r="G12561" s="1">
        <v>0</v>
      </c>
      <c r="H12561" s="1">
        <v>2</v>
      </c>
      <c r="I12561" s="15">
        <v>0.33333333333333331</v>
      </c>
      <c r="J12561">
        <f t="shared" si="196"/>
        <v>40</v>
      </c>
    </row>
    <row r="12562" spans="1:10" x14ac:dyDescent="0.3">
      <c r="A12562" t="s">
        <v>12372</v>
      </c>
      <c r="C12562" s="18">
        <v>390.28585577774874</v>
      </c>
      <c r="D12562" s="1"/>
      <c r="E12562" s="1">
        <v>3</v>
      </c>
      <c r="F12562" s="1">
        <v>1</v>
      </c>
      <c r="G12562" s="1">
        <v>0</v>
      </c>
      <c r="H12562" s="1">
        <v>2</v>
      </c>
      <c r="I12562" s="15">
        <v>0.33333333333333331</v>
      </c>
      <c r="J12562">
        <f t="shared" si="196"/>
        <v>40</v>
      </c>
    </row>
    <row r="12563" spans="1:10" x14ac:dyDescent="0.3">
      <c r="A12563" t="s">
        <v>12373</v>
      </c>
      <c r="C12563" s="18">
        <v>390.28559629412683</v>
      </c>
      <c r="D12563" s="1"/>
      <c r="E12563" s="1">
        <v>2</v>
      </c>
      <c r="F12563" s="1">
        <v>0</v>
      </c>
      <c r="G12563" s="1">
        <v>1</v>
      </c>
      <c r="H12563" s="1">
        <v>1</v>
      </c>
      <c r="I12563" s="15">
        <v>0.25</v>
      </c>
      <c r="J12563">
        <f t="shared" si="196"/>
        <v>40</v>
      </c>
    </row>
    <row r="12564" spans="1:10" x14ac:dyDescent="0.3">
      <c r="A12564" t="s">
        <v>12374</v>
      </c>
      <c r="C12564" s="18">
        <v>390.28551657464743</v>
      </c>
      <c r="D12564" s="1"/>
      <c r="E12564" s="1">
        <v>3</v>
      </c>
      <c r="F12564" s="1">
        <v>1</v>
      </c>
      <c r="G12564" s="1">
        <v>0</v>
      </c>
      <c r="H12564" s="1">
        <v>2</v>
      </c>
      <c r="I12564" s="15">
        <v>0.33333333333333331</v>
      </c>
      <c r="J12564">
        <f t="shared" si="196"/>
        <v>40</v>
      </c>
    </row>
    <row r="12565" spans="1:10" x14ac:dyDescent="0.3">
      <c r="A12565" t="s">
        <v>12508</v>
      </c>
      <c r="C12565" s="18">
        <v>390.28532507632036</v>
      </c>
      <c r="D12565" s="1"/>
      <c r="E12565" s="1">
        <v>9</v>
      </c>
      <c r="F12565" s="1">
        <v>4</v>
      </c>
      <c r="G12565" s="1">
        <v>0</v>
      </c>
      <c r="H12565" s="1">
        <v>5</v>
      </c>
      <c r="I12565" s="15">
        <v>0.44444444444444442</v>
      </c>
      <c r="J12565">
        <f t="shared" si="196"/>
        <v>40</v>
      </c>
    </row>
    <row r="12566" spans="1:10" x14ac:dyDescent="0.3">
      <c r="A12566" t="s">
        <v>12375</v>
      </c>
      <c r="C12566" s="18">
        <v>390.28486457816433</v>
      </c>
      <c r="D12566" s="1"/>
      <c r="E12566" s="1">
        <v>3</v>
      </c>
      <c r="F12566" s="1">
        <v>1</v>
      </c>
      <c r="G12566" s="1">
        <v>0</v>
      </c>
      <c r="H12566" s="1">
        <v>2</v>
      </c>
      <c r="I12566" s="15">
        <v>0.33333333333333331</v>
      </c>
      <c r="J12566">
        <f t="shared" si="196"/>
        <v>40</v>
      </c>
    </row>
    <row r="12567" spans="1:10" x14ac:dyDescent="0.3">
      <c r="A12567" t="s">
        <v>12376</v>
      </c>
      <c r="C12567" s="18">
        <v>390.28352996412218</v>
      </c>
      <c r="D12567" s="1"/>
      <c r="E12567" s="1">
        <v>8</v>
      </c>
      <c r="F12567" s="1">
        <v>5</v>
      </c>
      <c r="G12567" s="1">
        <v>0</v>
      </c>
      <c r="H12567" s="1">
        <v>3</v>
      </c>
      <c r="I12567" s="15">
        <v>0.625</v>
      </c>
      <c r="J12567">
        <f t="shared" si="196"/>
        <v>40</v>
      </c>
    </row>
    <row r="12568" spans="1:10" x14ac:dyDescent="0.3">
      <c r="A12568" t="s">
        <v>12377</v>
      </c>
      <c r="C12568" s="18">
        <v>390.28278323174771</v>
      </c>
      <c r="D12568" s="1"/>
      <c r="E12568" s="1">
        <v>9</v>
      </c>
      <c r="F12568" s="1">
        <v>3</v>
      </c>
      <c r="G12568" s="1">
        <v>2</v>
      </c>
      <c r="H12568" s="1">
        <v>4</v>
      </c>
      <c r="I12568" s="15">
        <v>0.44444444444444442</v>
      </c>
      <c r="J12568">
        <f t="shared" si="196"/>
        <v>40</v>
      </c>
    </row>
    <row r="12569" spans="1:10" x14ac:dyDescent="0.3">
      <c r="A12569" t="s">
        <v>12378</v>
      </c>
      <c r="C12569" s="18">
        <v>390.28200659993774</v>
      </c>
      <c r="D12569" s="1"/>
      <c r="E12569" s="1">
        <v>5</v>
      </c>
      <c r="F12569" s="1">
        <v>2</v>
      </c>
      <c r="G12569" s="1">
        <v>0</v>
      </c>
      <c r="H12569" s="1">
        <v>3</v>
      </c>
      <c r="I12569" s="15">
        <v>0.4</v>
      </c>
      <c r="J12569">
        <f t="shared" si="196"/>
        <v>40</v>
      </c>
    </row>
    <row r="12570" spans="1:10" x14ac:dyDescent="0.3">
      <c r="A12570" t="s">
        <v>12379</v>
      </c>
      <c r="C12570" s="18">
        <v>390.2819605815472</v>
      </c>
      <c r="D12570" s="1"/>
      <c r="E12570" s="1">
        <v>1</v>
      </c>
      <c r="F12570" s="1">
        <v>0</v>
      </c>
      <c r="G12570" s="1">
        <v>0</v>
      </c>
      <c r="H12570" s="1">
        <v>1</v>
      </c>
      <c r="I12570" s="15">
        <v>0</v>
      </c>
      <c r="J12570">
        <f t="shared" si="196"/>
        <v>40</v>
      </c>
    </row>
    <row r="12571" spans="1:10" x14ac:dyDescent="0.3">
      <c r="A12571" t="s">
        <v>12380</v>
      </c>
      <c r="C12571" s="18">
        <v>390.28157809376239</v>
      </c>
      <c r="D12571" s="1"/>
      <c r="E12571" s="1">
        <v>3</v>
      </c>
      <c r="F12571" s="1">
        <v>1</v>
      </c>
      <c r="G12571" s="1">
        <v>0</v>
      </c>
      <c r="H12571" s="1">
        <v>2</v>
      </c>
      <c r="I12571" s="15">
        <v>0.33333333333333331</v>
      </c>
      <c r="J12571">
        <f t="shared" si="196"/>
        <v>40</v>
      </c>
    </row>
    <row r="12572" spans="1:10" x14ac:dyDescent="0.3">
      <c r="A12572" t="s">
        <v>12381</v>
      </c>
      <c r="C12572" s="18">
        <v>390.28155500680811</v>
      </c>
      <c r="D12572" s="1"/>
      <c r="E12572" s="1">
        <v>3</v>
      </c>
      <c r="F12572" s="1">
        <v>1</v>
      </c>
      <c r="G12572" s="1">
        <v>0</v>
      </c>
      <c r="H12572" s="1">
        <v>2</v>
      </c>
      <c r="I12572" s="15">
        <v>0.33333333333333331</v>
      </c>
      <c r="J12572">
        <f t="shared" si="196"/>
        <v>40</v>
      </c>
    </row>
    <row r="12573" spans="1:10" x14ac:dyDescent="0.3">
      <c r="A12573" t="s">
        <v>12438</v>
      </c>
      <c r="C12573" s="18">
        <v>390.28138307335695</v>
      </c>
      <c r="D12573" s="1"/>
      <c r="E12573" s="1">
        <v>6</v>
      </c>
      <c r="F12573" s="1">
        <v>2</v>
      </c>
      <c r="G12573" s="1">
        <v>0</v>
      </c>
      <c r="H12573" s="1">
        <v>4</v>
      </c>
      <c r="I12573" s="15">
        <v>0.33333333333333331</v>
      </c>
      <c r="J12573">
        <f t="shared" si="196"/>
        <v>40</v>
      </c>
    </row>
    <row r="12574" spans="1:10" x14ac:dyDescent="0.3">
      <c r="A12574" t="s">
        <v>12382</v>
      </c>
      <c r="C12574" s="18">
        <v>390.28123427405933</v>
      </c>
      <c r="D12574" s="1"/>
      <c r="E12574" s="1">
        <v>2</v>
      </c>
      <c r="F12574" s="1">
        <v>1</v>
      </c>
      <c r="G12574" s="1">
        <v>0</v>
      </c>
      <c r="H12574" s="1">
        <v>1</v>
      </c>
      <c r="I12574" s="15">
        <v>0.5</v>
      </c>
      <c r="J12574">
        <f t="shared" si="196"/>
        <v>40</v>
      </c>
    </row>
    <row r="12575" spans="1:10" x14ac:dyDescent="0.3">
      <c r="A12575" t="s">
        <v>12383</v>
      </c>
      <c r="C12575" s="18">
        <v>390.28059663231369</v>
      </c>
      <c r="D12575" s="1"/>
      <c r="E12575" s="1">
        <v>3</v>
      </c>
      <c r="F12575" s="1">
        <v>1</v>
      </c>
      <c r="G12575" s="1">
        <v>0</v>
      </c>
      <c r="H12575" s="1">
        <v>2</v>
      </c>
      <c r="I12575" s="15">
        <v>0.33333333333333331</v>
      </c>
      <c r="J12575">
        <f t="shared" si="196"/>
        <v>40</v>
      </c>
    </row>
    <row r="12576" spans="1:10" x14ac:dyDescent="0.3">
      <c r="A12576" t="s">
        <v>12384</v>
      </c>
      <c r="C12576" s="18">
        <v>390.2804723924163</v>
      </c>
      <c r="D12576" s="1"/>
      <c r="E12576" s="1">
        <v>6</v>
      </c>
      <c r="F12576" s="1">
        <v>2</v>
      </c>
      <c r="G12576" s="1">
        <v>1</v>
      </c>
      <c r="H12576" s="1">
        <v>3</v>
      </c>
      <c r="I12576" s="15">
        <v>0.41666666666666669</v>
      </c>
      <c r="J12576">
        <f t="shared" si="196"/>
        <v>40</v>
      </c>
    </row>
    <row r="12577" spans="1:10" x14ac:dyDescent="0.3">
      <c r="A12577" t="s">
        <v>12385</v>
      </c>
      <c r="C12577" s="18">
        <v>390.27995512867869</v>
      </c>
      <c r="D12577" s="1"/>
      <c r="E12577" s="1">
        <v>3</v>
      </c>
      <c r="F12577" s="1">
        <v>1</v>
      </c>
      <c r="G12577" s="1">
        <v>0</v>
      </c>
      <c r="H12577" s="1">
        <v>2</v>
      </c>
      <c r="I12577" s="15">
        <v>0.33333333333333331</v>
      </c>
      <c r="J12577">
        <f t="shared" si="196"/>
        <v>40</v>
      </c>
    </row>
    <row r="12578" spans="1:10" x14ac:dyDescent="0.3">
      <c r="A12578" t="s">
        <v>12386</v>
      </c>
      <c r="C12578" s="18">
        <v>390.27993790405628</v>
      </c>
      <c r="D12578" s="1"/>
      <c r="E12578" s="1">
        <v>3</v>
      </c>
      <c r="F12578" s="1">
        <v>1</v>
      </c>
      <c r="G12578" s="1">
        <v>0</v>
      </c>
      <c r="H12578" s="1">
        <v>2</v>
      </c>
      <c r="I12578" s="15">
        <v>0.33333333333333331</v>
      </c>
      <c r="J12578">
        <f t="shared" si="196"/>
        <v>40</v>
      </c>
    </row>
    <row r="12579" spans="1:10" x14ac:dyDescent="0.3">
      <c r="A12579" t="s">
        <v>12387</v>
      </c>
      <c r="C12579" s="18">
        <v>390.27992537813384</v>
      </c>
      <c r="D12579" s="1"/>
      <c r="E12579" s="1">
        <v>3</v>
      </c>
      <c r="F12579" s="1">
        <v>1</v>
      </c>
      <c r="G12579" s="1">
        <v>0</v>
      </c>
      <c r="H12579" s="1">
        <v>2</v>
      </c>
      <c r="I12579" s="15">
        <v>0.33333333333333331</v>
      </c>
      <c r="J12579">
        <f t="shared" si="196"/>
        <v>40</v>
      </c>
    </row>
    <row r="12580" spans="1:10" x14ac:dyDescent="0.3">
      <c r="A12580" t="s">
        <v>12388</v>
      </c>
      <c r="C12580" s="18">
        <v>390.27970753872222</v>
      </c>
      <c r="D12580" s="1"/>
      <c r="E12580" s="1">
        <v>2</v>
      </c>
      <c r="F12580" s="1">
        <v>0</v>
      </c>
      <c r="G12580" s="1">
        <v>0</v>
      </c>
      <c r="H12580" s="1">
        <v>2</v>
      </c>
      <c r="I12580" s="15">
        <v>0</v>
      </c>
      <c r="J12580">
        <f t="shared" si="196"/>
        <v>40</v>
      </c>
    </row>
    <row r="12581" spans="1:10" x14ac:dyDescent="0.3">
      <c r="A12581" t="s">
        <v>12389</v>
      </c>
      <c r="C12581" s="18">
        <v>390.27969993176026</v>
      </c>
      <c r="D12581" s="1"/>
      <c r="E12581" s="1">
        <v>1</v>
      </c>
      <c r="F12581" s="1">
        <v>0</v>
      </c>
      <c r="G12581" s="1">
        <v>1</v>
      </c>
      <c r="H12581" s="1">
        <v>0</v>
      </c>
      <c r="I12581" s="15">
        <v>0.5</v>
      </c>
      <c r="J12581">
        <f t="shared" si="196"/>
        <v>40</v>
      </c>
    </row>
    <row r="12582" spans="1:10" x14ac:dyDescent="0.3">
      <c r="A12582" t="s">
        <v>12390</v>
      </c>
      <c r="C12582" s="18">
        <v>390.27950371840313</v>
      </c>
      <c r="D12582" s="1"/>
      <c r="E12582" s="1">
        <v>10</v>
      </c>
      <c r="F12582" s="1">
        <v>1</v>
      </c>
      <c r="G12582" s="1">
        <v>0</v>
      </c>
      <c r="H12582" s="1">
        <v>9</v>
      </c>
      <c r="I12582" s="15">
        <v>0.1</v>
      </c>
      <c r="J12582">
        <f t="shared" si="196"/>
        <v>40</v>
      </c>
    </row>
    <row r="12583" spans="1:10" x14ac:dyDescent="0.3">
      <c r="A12583" t="s">
        <v>12391</v>
      </c>
      <c r="C12583" s="18">
        <v>390.27947129223816</v>
      </c>
      <c r="D12583" s="1"/>
      <c r="E12583" s="1">
        <v>3</v>
      </c>
      <c r="F12583" s="1">
        <v>1</v>
      </c>
      <c r="G12583" s="1">
        <v>0</v>
      </c>
      <c r="H12583" s="1">
        <v>2</v>
      </c>
      <c r="I12583" s="15">
        <v>0.33333333333333331</v>
      </c>
      <c r="J12583">
        <f t="shared" si="196"/>
        <v>40</v>
      </c>
    </row>
    <row r="12584" spans="1:10" x14ac:dyDescent="0.3">
      <c r="A12584" t="s">
        <v>12392</v>
      </c>
      <c r="C12584" s="18">
        <v>390.27946841619996</v>
      </c>
      <c r="D12584" s="1"/>
      <c r="E12584" s="1">
        <v>3</v>
      </c>
      <c r="F12584" s="1">
        <v>1</v>
      </c>
      <c r="G12584" s="1">
        <v>0</v>
      </c>
      <c r="H12584" s="1">
        <v>2</v>
      </c>
      <c r="I12584" s="15">
        <v>0.33333333333333331</v>
      </c>
      <c r="J12584">
        <f t="shared" si="196"/>
        <v>40</v>
      </c>
    </row>
    <row r="12585" spans="1:10" x14ac:dyDescent="0.3">
      <c r="A12585" t="s">
        <v>12393</v>
      </c>
      <c r="C12585" s="18">
        <v>390.27946841619996</v>
      </c>
      <c r="D12585" s="1"/>
      <c r="E12585" s="1">
        <v>3</v>
      </c>
      <c r="F12585" s="1">
        <v>1</v>
      </c>
      <c r="G12585" s="1">
        <v>0</v>
      </c>
      <c r="H12585" s="1">
        <v>2</v>
      </c>
      <c r="I12585" s="15">
        <v>0.33333333333333331</v>
      </c>
      <c r="J12585">
        <f t="shared" si="196"/>
        <v>40</v>
      </c>
    </row>
    <row r="12586" spans="1:10" x14ac:dyDescent="0.3">
      <c r="A12586" t="s">
        <v>12394</v>
      </c>
      <c r="C12586" s="18">
        <v>390.27946841619996</v>
      </c>
      <c r="D12586" s="1"/>
      <c r="E12586" s="1">
        <v>3</v>
      </c>
      <c r="F12586" s="1">
        <v>1</v>
      </c>
      <c r="G12586" s="1">
        <v>0</v>
      </c>
      <c r="H12586" s="1">
        <v>2</v>
      </c>
      <c r="I12586" s="15">
        <v>0.33333333333333331</v>
      </c>
      <c r="J12586">
        <f t="shared" si="196"/>
        <v>40</v>
      </c>
    </row>
    <row r="12587" spans="1:10" x14ac:dyDescent="0.3">
      <c r="A12587" t="s">
        <v>12395</v>
      </c>
      <c r="C12587" s="18">
        <v>390.27946841619996</v>
      </c>
      <c r="D12587" s="1"/>
      <c r="E12587" s="1">
        <v>3</v>
      </c>
      <c r="F12587" s="1">
        <v>1</v>
      </c>
      <c r="G12587" s="1">
        <v>0</v>
      </c>
      <c r="H12587" s="1">
        <v>2</v>
      </c>
      <c r="I12587" s="15">
        <v>0.33333333333333331</v>
      </c>
      <c r="J12587">
        <f t="shared" si="196"/>
        <v>40</v>
      </c>
    </row>
    <row r="12588" spans="1:10" x14ac:dyDescent="0.3">
      <c r="A12588" t="s">
        <v>12396</v>
      </c>
      <c r="C12588" s="18">
        <v>390.27946841619996</v>
      </c>
      <c r="D12588" s="1"/>
      <c r="E12588" s="1">
        <v>3</v>
      </c>
      <c r="F12588" s="1">
        <v>1</v>
      </c>
      <c r="G12588" s="1">
        <v>0</v>
      </c>
      <c r="H12588" s="1">
        <v>2</v>
      </c>
      <c r="I12588" s="15">
        <v>0.33333333333333331</v>
      </c>
      <c r="J12588">
        <f t="shared" si="196"/>
        <v>40</v>
      </c>
    </row>
    <row r="12589" spans="1:10" x14ac:dyDescent="0.3">
      <c r="A12589" t="s">
        <v>12397</v>
      </c>
      <c r="C12589" s="18">
        <v>390.27946841619996</v>
      </c>
      <c r="D12589" s="1"/>
      <c r="E12589" s="1">
        <v>3</v>
      </c>
      <c r="F12589" s="1">
        <v>1</v>
      </c>
      <c r="G12589" s="1">
        <v>0</v>
      </c>
      <c r="H12589" s="1">
        <v>2</v>
      </c>
      <c r="I12589" s="15">
        <v>0.33333333333333331</v>
      </c>
      <c r="J12589">
        <f t="shared" si="196"/>
        <v>40</v>
      </c>
    </row>
    <row r="12590" spans="1:10" x14ac:dyDescent="0.3">
      <c r="A12590" t="s">
        <v>12398</v>
      </c>
      <c r="C12590" s="18">
        <v>390.2794684161999</v>
      </c>
      <c r="D12590" s="1"/>
      <c r="E12590" s="1">
        <v>3</v>
      </c>
      <c r="F12590" s="1">
        <v>0</v>
      </c>
      <c r="G12590" s="1">
        <v>2</v>
      </c>
      <c r="H12590" s="1">
        <v>1</v>
      </c>
      <c r="I12590" s="15">
        <v>0.33333333333333331</v>
      </c>
      <c r="J12590">
        <f t="shared" si="196"/>
        <v>40</v>
      </c>
    </row>
    <row r="12591" spans="1:10" x14ac:dyDescent="0.3">
      <c r="A12591" t="s">
        <v>12399</v>
      </c>
      <c r="C12591" s="18">
        <v>390.27946175626579</v>
      </c>
      <c r="D12591" s="1"/>
      <c r="E12591" s="1">
        <v>3</v>
      </c>
      <c r="F12591" s="1">
        <v>1</v>
      </c>
      <c r="G12591" s="1">
        <v>0</v>
      </c>
      <c r="H12591" s="1">
        <v>2</v>
      </c>
      <c r="I12591" s="15">
        <v>0.33333333333333331</v>
      </c>
      <c r="J12591">
        <f t="shared" si="196"/>
        <v>40</v>
      </c>
    </row>
    <row r="12592" spans="1:10" x14ac:dyDescent="0.3">
      <c r="A12592" t="s">
        <v>12400</v>
      </c>
      <c r="C12592" s="18">
        <v>390.27946175626579</v>
      </c>
      <c r="D12592" s="1"/>
      <c r="E12592" s="1">
        <v>2</v>
      </c>
      <c r="F12592" s="1">
        <v>1</v>
      </c>
      <c r="G12592" s="1">
        <v>0</v>
      </c>
      <c r="H12592" s="1">
        <v>1</v>
      </c>
      <c r="I12592" s="15">
        <v>0.5</v>
      </c>
      <c r="J12592">
        <f t="shared" si="196"/>
        <v>40</v>
      </c>
    </row>
    <row r="12593" spans="1:10" x14ac:dyDescent="0.3">
      <c r="A12593" t="s">
        <v>12401</v>
      </c>
      <c r="C12593" s="18">
        <v>390.27946175626579</v>
      </c>
      <c r="D12593" s="1"/>
      <c r="E12593" s="1">
        <v>3</v>
      </c>
      <c r="F12593" s="1">
        <v>1</v>
      </c>
      <c r="G12593" s="1">
        <v>0</v>
      </c>
      <c r="H12593" s="1">
        <v>2</v>
      </c>
      <c r="I12593" s="15">
        <v>0.33333333333333331</v>
      </c>
      <c r="J12593">
        <f t="shared" si="196"/>
        <v>40</v>
      </c>
    </row>
    <row r="12594" spans="1:10" x14ac:dyDescent="0.3">
      <c r="A12594" t="s">
        <v>12402</v>
      </c>
      <c r="C12594" s="18">
        <v>390.27946175626579</v>
      </c>
      <c r="D12594" s="1"/>
      <c r="E12594" s="1">
        <v>3</v>
      </c>
      <c r="F12594" s="1">
        <v>1</v>
      </c>
      <c r="G12594" s="1">
        <v>0</v>
      </c>
      <c r="H12594" s="1">
        <v>2</v>
      </c>
      <c r="I12594" s="15">
        <v>0.33333333333333331</v>
      </c>
      <c r="J12594">
        <f t="shared" si="196"/>
        <v>40</v>
      </c>
    </row>
    <row r="12595" spans="1:10" x14ac:dyDescent="0.3">
      <c r="A12595" t="s">
        <v>12403</v>
      </c>
      <c r="C12595" s="18">
        <v>390.27946175626579</v>
      </c>
      <c r="D12595" s="1"/>
      <c r="E12595" s="1">
        <v>3</v>
      </c>
      <c r="F12595" s="1">
        <v>1</v>
      </c>
      <c r="G12595" s="1">
        <v>0</v>
      </c>
      <c r="H12595" s="1">
        <v>2</v>
      </c>
      <c r="I12595" s="15">
        <v>0.33333333333333331</v>
      </c>
      <c r="J12595">
        <f t="shared" si="196"/>
        <v>40</v>
      </c>
    </row>
    <row r="12596" spans="1:10" x14ac:dyDescent="0.3">
      <c r="A12596" t="s">
        <v>12404</v>
      </c>
      <c r="C12596" s="18">
        <v>390.27946175626579</v>
      </c>
      <c r="D12596" s="1"/>
      <c r="E12596" s="1">
        <v>3</v>
      </c>
      <c r="F12596" s="1">
        <v>1</v>
      </c>
      <c r="G12596" s="1">
        <v>0</v>
      </c>
      <c r="H12596" s="1">
        <v>2</v>
      </c>
      <c r="I12596" s="15">
        <v>0.33333333333333331</v>
      </c>
      <c r="J12596">
        <f t="shared" si="196"/>
        <v>40</v>
      </c>
    </row>
    <row r="12597" spans="1:10" x14ac:dyDescent="0.3">
      <c r="A12597" t="s">
        <v>12405</v>
      </c>
      <c r="C12597" s="18">
        <v>390.27946175626579</v>
      </c>
      <c r="D12597" s="1"/>
      <c r="E12597" s="1">
        <v>3</v>
      </c>
      <c r="F12597" s="1">
        <v>1</v>
      </c>
      <c r="G12597" s="1">
        <v>0</v>
      </c>
      <c r="H12597" s="1">
        <v>2</v>
      </c>
      <c r="I12597" s="15">
        <v>0.33333333333333331</v>
      </c>
      <c r="J12597">
        <f t="shared" si="196"/>
        <v>40</v>
      </c>
    </row>
    <row r="12598" spans="1:10" x14ac:dyDescent="0.3">
      <c r="A12598" t="s">
        <v>12406</v>
      </c>
      <c r="C12598" s="18">
        <v>390.27946175626579</v>
      </c>
      <c r="D12598" s="1"/>
      <c r="E12598" s="1">
        <v>3</v>
      </c>
      <c r="F12598" s="1">
        <v>1</v>
      </c>
      <c r="G12598" s="1">
        <v>0</v>
      </c>
      <c r="H12598" s="1">
        <v>2</v>
      </c>
      <c r="I12598" s="15">
        <v>0.33333333333333331</v>
      </c>
      <c r="J12598">
        <f t="shared" si="196"/>
        <v>40</v>
      </c>
    </row>
    <row r="12599" spans="1:10" x14ac:dyDescent="0.3">
      <c r="A12599" t="s">
        <v>12407</v>
      </c>
      <c r="C12599" s="18">
        <v>390.27946175626579</v>
      </c>
      <c r="D12599" s="1"/>
      <c r="E12599" s="1">
        <v>3</v>
      </c>
      <c r="F12599" s="1">
        <v>1</v>
      </c>
      <c r="G12599" s="1">
        <v>0</v>
      </c>
      <c r="H12599" s="1">
        <v>2</v>
      </c>
      <c r="I12599" s="15">
        <v>0.33333333333333331</v>
      </c>
      <c r="J12599">
        <f t="shared" si="196"/>
        <v>40</v>
      </c>
    </row>
    <row r="12600" spans="1:10" x14ac:dyDescent="0.3">
      <c r="A12600" t="s">
        <v>12408</v>
      </c>
      <c r="C12600" s="18">
        <v>390.27946175626579</v>
      </c>
      <c r="D12600" s="1"/>
      <c r="E12600" s="1">
        <v>3</v>
      </c>
      <c r="F12600" s="1">
        <v>1</v>
      </c>
      <c r="G12600" s="1">
        <v>0</v>
      </c>
      <c r="H12600" s="1">
        <v>2</v>
      </c>
      <c r="I12600" s="15">
        <v>0.33333333333333331</v>
      </c>
      <c r="J12600">
        <f t="shared" si="196"/>
        <v>40</v>
      </c>
    </row>
    <row r="12601" spans="1:10" x14ac:dyDescent="0.3">
      <c r="A12601" t="s">
        <v>12409</v>
      </c>
      <c r="C12601" s="18">
        <v>390.27946175626579</v>
      </c>
      <c r="D12601" s="1"/>
      <c r="E12601" s="1">
        <v>3</v>
      </c>
      <c r="F12601" s="1">
        <v>1</v>
      </c>
      <c r="G12601" s="1">
        <v>0</v>
      </c>
      <c r="H12601" s="1">
        <v>2</v>
      </c>
      <c r="I12601" s="15">
        <v>0.33333333333333331</v>
      </c>
      <c r="J12601">
        <f t="shared" si="196"/>
        <v>40</v>
      </c>
    </row>
    <row r="12602" spans="1:10" x14ac:dyDescent="0.3">
      <c r="A12602" t="s">
        <v>12410</v>
      </c>
      <c r="C12602" s="18">
        <v>390.27924937558555</v>
      </c>
      <c r="D12602" s="1"/>
      <c r="E12602" s="1">
        <v>3</v>
      </c>
      <c r="F12602" s="1">
        <v>1</v>
      </c>
      <c r="G12602" s="1">
        <v>0</v>
      </c>
      <c r="H12602" s="1">
        <v>2</v>
      </c>
      <c r="I12602" s="15">
        <v>0.33333333333333331</v>
      </c>
      <c r="J12602">
        <f t="shared" si="196"/>
        <v>40</v>
      </c>
    </row>
    <row r="12603" spans="1:10" x14ac:dyDescent="0.3">
      <c r="A12603" t="s">
        <v>12411</v>
      </c>
      <c r="C12603" s="18">
        <v>390.27878556909803</v>
      </c>
      <c r="D12603" s="1"/>
      <c r="E12603" s="1">
        <v>5</v>
      </c>
      <c r="F12603" s="1">
        <v>2</v>
      </c>
      <c r="G12603" s="1">
        <v>0</v>
      </c>
      <c r="H12603" s="1">
        <v>3</v>
      </c>
      <c r="I12603" s="15">
        <v>0.4</v>
      </c>
      <c r="J12603">
        <f t="shared" si="196"/>
        <v>40</v>
      </c>
    </row>
    <row r="12604" spans="1:10" x14ac:dyDescent="0.3">
      <c r="A12604" s="21" t="s">
        <v>12412</v>
      </c>
      <c r="C12604" s="18">
        <v>390.27873167829517</v>
      </c>
      <c r="D12604" s="1"/>
      <c r="E12604" s="1">
        <v>3</v>
      </c>
      <c r="F12604" s="1">
        <v>1</v>
      </c>
      <c r="G12604" s="1">
        <v>0</v>
      </c>
      <c r="H12604" s="1">
        <v>2</v>
      </c>
      <c r="I12604" s="15">
        <v>0.33333333333333331</v>
      </c>
      <c r="J12604">
        <f t="shared" si="196"/>
        <v>40</v>
      </c>
    </row>
    <row r="12605" spans="1:10" x14ac:dyDescent="0.3">
      <c r="A12605" t="s">
        <v>12413</v>
      </c>
      <c r="C12605" s="18">
        <v>390.27785381834923</v>
      </c>
      <c r="D12605" s="1"/>
      <c r="E12605" s="1">
        <v>3</v>
      </c>
      <c r="F12605" s="1">
        <v>1</v>
      </c>
      <c r="G12605" s="1">
        <v>0</v>
      </c>
      <c r="H12605" s="1">
        <v>2</v>
      </c>
      <c r="I12605" s="15">
        <v>0.33333333333333331</v>
      </c>
      <c r="J12605">
        <f t="shared" si="196"/>
        <v>40</v>
      </c>
    </row>
    <row r="12606" spans="1:10" x14ac:dyDescent="0.3">
      <c r="A12606" t="s">
        <v>12414</v>
      </c>
      <c r="C12606" s="18">
        <v>390.27657904726459</v>
      </c>
      <c r="D12606" s="1"/>
      <c r="E12606" s="1">
        <v>3</v>
      </c>
      <c r="F12606" s="1">
        <v>1</v>
      </c>
      <c r="G12606" s="1">
        <v>0</v>
      </c>
      <c r="H12606" s="1">
        <v>2</v>
      </c>
      <c r="I12606" s="15">
        <v>0.33333333333333331</v>
      </c>
      <c r="J12606">
        <f t="shared" si="196"/>
        <v>40</v>
      </c>
    </row>
    <row r="12607" spans="1:10" x14ac:dyDescent="0.3">
      <c r="A12607" t="s">
        <v>12415</v>
      </c>
      <c r="C12607" s="18">
        <v>390.27564458758712</v>
      </c>
      <c r="D12607" s="1"/>
      <c r="E12607" s="1">
        <v>3</v>
      </c>
      <c r="F12607" s="1">
        <v>1</v>
      </c>
      <c r="G12607" s="1">
        <v>0</v>
      </c>
      <c r="H12607" s="1">
        <v>2</v>
      </c>
      <c r="I12607" s="15">
        <v>0.33333333333333331</v>
      </c>
      <c r="J12607">
        <f t="shared" si="196"/>
        <v>40</v>
      </c>
    </row>
    <row r="12608" spans="1:10" x14ac:dyDescent="0.3">
      <c r="A12608" t="s">
        <v>12417</v>
      </c>
      <c r="C12608" s="18">
        <v>390.27322958640798</v>
      </c>
      <c r="D12608" s="1"/>
      <c r="E12608" s="1">
        <v>3</v>
      </c>
      <c r="F12608" s="1">
        <v>1</v>
      </c>
      <c r="G12608" s="1">
        <v>0</v>
      </c>
      <c r="H12608" s="1">
        <v>2</v>
      </c>
      <c r="I12608" s="15">
        <v>0.33333333333333331</v>
      </c>
      <c r="J12608">
        <f t="shared" si="196"/>
        <v>40</v>
      </c>
    </row>
    <row r="12609" spans="1:10" x14ac:dyDescent="0.3">
      <c r="A12609" t="s">
        <v>12418</v>
      </c>
      <c r="C12609" s="18">
        <v>390.27266737562172</v>
      </c>
      <c r="D12609" s="1"/>
      <c r="E12609" s="1">
        <v>3</v>
      </c>
      <c r="F12609" s="1">
        <v>1</v>
      </c>
      <c r="G12609" s="1">
        <v>0</v>
      </c>
      <c r="H12609" s="1">
        <v>2</v>
      </c>
      <c r="I12609" s="15">
        <v>0.33333333333333331</v>
      </c>
      <c r="J12609">
        <f t="shared" si="196"/>
        <v>40</v>
      </c>
    </row>
    <row r="12610" spans="1:10" x14ac:dyDescent="0.3">
      <c r="A12610" t="s">
        <v>12419</v>
      </c>
      <c r="C12610" s="18">
        <v>390.27215837268943</v>
      </c>
      <c r="D12610" s="1"/>
      <c r="E12610" s="1">
        <v>5</v>
      </c>
      <c r="F12610" s="1">
        <v>2</v>
      </c>
      <c r="G12610" s="1">
        <v>0</v>
      </c>
      <c r="H12610" s="1">
        <v>3</v>
      </c>
      <c r="I12610" s="15">
        <v>0.4</v>
      </c>
      <c r="J12610">
        <f t="shared" si="196"/>
        <v>40</v>
      </c>
    </row>
    <row r="12611" spans="1:10" x14ac:dyDescent="0.3">
      <c r="A12611" t="s">
        <v>12420</v>
      </c>
      <c r="C12611" s="18">
        <v>390.27166304319348</v>
      </c>
      <c r="D12611" s="1"/>
      <c r="E12611" s="1">
        <v>3</v>
      </c>
      <c r="F12611" s="1">
        <v>1</v>
      </c>
      <c r="G12611" s="1">
        <v>0</v>
      </c>
      <c r="H12611" s="1">
        <v>2</v>
      </c>
      <c r="I12611" s="15">
        <v>0.33333333333333331</v>
      </c>
      <c r="J12611">
        <f t="shared" si="196"/>
        <v>40</v>
      </c>
    </row>
    <row r="12612" spans="1:10" x14ac:dyDescent="0.3">
      <c r="A12612" t="s">
        <v>12421</v>
      </c>
      <c r="C12612" s="18">
        <v>390.27148103459967</v>
      </c>
      <c r="D12612" s="1"/>
      <c r="E12612" s="1">
        <v>3</v>
      </c>
      <c r="F12612" s="1">
        <v>1</v>
      </c>
      <c r="G12612" s="1">
        <v>0</v>
      </c>
      <c r="H12612" s="1">
        <v>2</v>
      </c>
      <c r="I12612" s="15">
        <v>0.33333333333333331</v>
      </c>
      <c r="J12612">
        <f t="shared" ref="J12612:J12675" si="197">IF(E12612&lt;=30,40,20)</f>
        <v>40</v>
      </c>
    </row>
    <row r="12613" spans="1:10" x14ac:dyDescent="0.3">
      <c r="A12613" t="s">
        <v>12422</v>
      </c>
      <c r="C12613" s="18">
        <v>390.27143077201117</v>
      </c>
      <c r="D12613" s="1"/>
      <c r="E12613" s="1">
        <v>3</v>
      </c>
      <c r="F12613" s="1">
        <v>1</v>
      </c>
      <c r="G12613" s="1">
        <v>0</v>
      </c>
      <c r="H12613" s="1">
        <v>2</v>
      </c>
      <c r="I12613" s="15">
        <v>0.33333333333333331</v>
      </c>
      <c r="J12613">
        <f t="shared" si="197"/>
        <v>40</v>
      </c>
    </row>
    <row r="12614" spans="1:10" x14ac:dyDescent="0.3">
      <c r="A12614" t="s">
        <v>12423</v>
      </c>
      <c r="C12614" s="18">
        <v>390.27143077201117</v>
      </c>
      <c r="D12614" s="1"/>
      <c r="E12614" s="1">
        <v>3</v>
      </c>
      <c r="F12614" s="1">
        <v>1</v>
      </c>
      <c r="G12614" s="1">
        <v>0</v>
      </c>
      <c r="H12614" s="1">
        <v>2</v>
      </c>
      <c r="I12614" s="15">
        <v>0.33333333333333331</v>
      </c>
      <c r="J12614">
        <f t="shared" si="197"/>
        <v>40</v>
      </c>
    </row>
    <row r="12615" spans="1:10" x14ac:dyDescent="0.3">
      <c r="A12615" t="s">
        <v>12424</v>
      </c>
      <c r="C12615" s="18">
        <v>390.27143077201117</v>
      </c>
      <c r="D12615" s="1"/>
      <c r="E12615" s="1">
        <v>3</v>
      </c>
      <c r="F12615" s="1">
        <v>1</v>
      </c>
      <c r="G12615" s="1">
        <v>0</v>
      </c>
      <c r="H12615" s="1">
        <v>2</v>
      </c>
      <c r="I12615" s="15">
        <v>0.33333333333333331</v>
      </c>
      <c r="J12615">
        <f t="shared" si="197"/>
        <v>40</v>
      </c>
    </row>
    <row r="12616" spans="1:10" x14ac:dyDescent="0.3">
      <c r="A12616" t="s">
        <v>12425</v>
      </c>
      <c r="C12616" s="18">
        <v>390.27142467032098</v>
      </c>
      <c r="D12616" s="1"/>
      <c r="E12616" s="1">
        <v>3</v>
      </c>
      <c r="F12616" s="1">
        <v>1</v>
      </c>
      <c r="G12616" s="1">
        <v>0</v>
      </c>
      <c r="H12616" s="1">
        <v>2</v>
      </c>
      <c r="I12616" s="15">
        <v>0.33333333333333331</v>
      </c>
      <c r="J12616">
        <f t="shared" si="197"/>
        <v>40</v>
      </c>
    </row>
    <row r="12617" spans="1:10" x14ac:dyDescent="0.3">
      <c r="A12617" t="s">
        <v>12426</v>
      </c>
      <c r="C12617" s="18">
        <v>390.27142467032098</v>
      </c>
      <c r="D12617" s="1"/>
      <c r="E12617" s="1">
        <v>3</v>
      </c>
      <c r="F12617" s="1">
        <v>1</v>
      </c>
      <c r="G12617" s="1">
        <v>0</v>
      </c>
      <c r="H12617" s="1">
        <v>2</v>
      </c>
      <c r="I12617" s="15">
        <v>0.33333333333333331</v>
      </c>
      <c r="J12617">
        <f t="shared" si="197"/>
        <v>40</v>
      </c>
    </row>
    <row r="12618" spans="1:10" x14ac:dyDescent="0.3">
      <c r="A12618" t="s">
        <v>12427</v>
      </c>
      <c r="C12618" s="18">
        <v>390.27142467032098</v>
      </c>
      <c r="D12618" s="1"/>
      <c r="E12618" s="1">
        <v>3</v>
      </c>
      <c r="F12618" s="1">
        <v>1</v>
      </c>
      <c r="G12618" s="1">
        <v>0</v>
      </c>
      <c r="H12618" s="1">
        <v>2</v>
      </c>
      <c r="I12618" s="15">
        <v>0.33333333333333331</v>
      </c>
      <c r="J12618">
        <f t="shared" si="197"/>
        <v>40</v>
      </c>
    </row>
    <row r="12619" spans="1:10" x14ac:dyDescent="0.3">
      <c r="A12619" t="s">
        <v>12428</v>
      </c>
      <c r="C12619" s="18">
        <v>390.27141820207498</v>
      </c>
      <c r="D12619" s="1"/>
      <c r="E12619" s="1">
        <v>3</v>
      </c>
      <c r="F12619" s="1">
        <v>1</v>
      </c>
      <c r="G12619" s="1">
        <v>0</v>
      </c>
      <c r="H12619" s="1">
        <v>2</v>
      </c>
      <c r="I12619" s="15">
        <v>0.33333333333333331</v>
      </c>
      <c r="J12619">
        <f t="shared" si="197"/>
        <v>40</v>
      </c>
    </row>
    <row r="12620" spans="1:10" x14ac:dyDescent="0.3">
      <c r="A12620" t="s">
        <v>12429</v>
      </c>
      <c r="C12620" s="18">
        <v>390.27141820207498</v>
      </c>
      <c r="D12620" s="1"/>
      <c r="E12620" s="1">
        <v>3</v>
      </c>
      <c r="F12620" s="1">
        <v>1</v>
      </c>
      <c r="G12620" s="1">
        <v>0</v>
      </c>
      <c r="H12620" s="1">
        <v>2</v>
      </c>
      <c r="I12620" s="15">
        <v>0.33333333333333331</v>
      </c>
      <c r="J12620">
        <f t="shared" si="197"/>
        <v>40</v>
      </c>
    </row>
    <row r="12621" spans="1:10" x14ac:dyDescent="0.3">
      <c r="A12621" t="s">
        <v>12430</v>
      </c>
      <c r="C12621" s="18">
        <v>390.27141820207498</v>
      </c>
      <c r="D12621" s="1"/>
      <c r="E12621" s="1">
        <v>3</v>
      </c>
      <c r="F12621" s="1">
        <v>1</v>
      </c>
      <c r="G12621" s="1">
        <v>0</v>
      </c>
      <c r="H12621" s="1">
        <v>2</v>
      </c>
      <c r="I12621" s="15">
        <v>0.33333333333333331</v>
      </c>
      <c r="J12621">
        <f t="shared" si="197"/>
        <v>40</v>
      </c>
    </row>
    <row r="12622" spans="1:10" x14ac:dyDescent="0.3">
      <c r="A12622" t="s">
        <v>12431</v>
      </c>
      <c r="C12622" s="18">
        <v>390.2712064588614</v>
      </c>
      <c r="D12622" s="1"/>
      <c r="E12622" s="1">
        <v>3</v>
      </c>
      <c r="F12622" s="1">
        <v>1</v>
      </c>
      <c r="G12622" s="1">
        <v>0</v>
      </c>
      <c r="H12622" s="1">
        <v>2</v>
      </c>
      <c r="I12622" s="15">
        <v>0.33333333333333331</v>
      </c>
      <c r="J12622">
        <f t="shared" si="197"/>
        <v>40</v>
      </c>
    </row>
    <row r="12623" spans="1:10" x14ac:dyDescent="0.3">
      <c r="A12623" t="s">
        <v>12432</v>
      </c>
      <c r="C12623" s="18">
        <v>390.2712064588614</v>
      </c>
      <c r="D12623" s="1"/>
      <c r="E12623" s="1">
        <v>3</v>
      </c>
      <c r="F12623" s="1">
        <v>1</v>
      </c>
      <c r="G12623" s="1">
        <v>0</v>
      </c>
      <c r="H12623" s="1">
        <v>2</v>
      </c>
      <c r="I12623" s="15">
        <v>0.33333333333333331</v>
      </c>
      <c r="J12623">
        <f t="shared" si="197"/>
        <v>40</v>
      </c>
    </row>
    <row r="12624" spans="1:10" x14ac:dyDescent="0.3">
      <c r="A12624" t="s">
        <v>12433</v>
      </c>
      <c r="C12624" s="18">
        <v>390.27118697955319</v>
      </c>
      <c r="D12624" s="1"/>
      <c r="E12624" s="1">
        <v>3</v>
      </c>
      <c r="F12624" s="1">
        <v>1</v>
      </c>
      <c r="G12624" s="1">
        <v>0</v>
      </c>
      <c r="H12624" s="1">
        <v>2</v>
      </c>
      <c r="I12624" s="15">
        <v>0.33333333333333331</v>
      </c>
      <c r="J12624">
        <f t="shared" si="197"/>
        <v>40</v>
      </c>
    </row>
    <row r="12625" spans="1:10" x14ac:dyDescent="0.3">
      <c r="A12625" s="21" t="s">
        <v>12434</v>
      </c>
      <c r="C12625" s="18">
        <v>390.27103500137912</v>
      </c>
      <c r="D12625" s="1"/>
      <c r="E12625" s="1">
        <v>5</v>
      </c>
      <c r="F12625" s="1">
        <v>1</v>
      </c>
      <c r="G12625" s="1">
        <v>0</v>
      </c>
      <c r="H12625" s="1">
        <v>4</v>
      </c>
      <c r="I12625" s="15">
        <v>0.2</v>
      </c>
      <c r="J12625">
        <f t="shared" si="197"/>
        <v>40</v>
      </c>
    </row>
    <row r="12626" spans="1:10" x14ac:dyDescent="0.3">
      <c r="A12626" t="s">
        <v>12435</v>
      </c>
      <c r="C12626" s="18">
        <v>390.27097398282189</v>
      </c>
      <c r="D12626" s="1"/>
      <c r="E12626" s="1">
        <v>3</v>
      </c>
      <c r="F12626" s="1">
        <v>1</v>
      </c>
      <c r="G12626" s="1">
        <v>0</v>
      </c>
      <c r="H12626" s="1">
        <v>2</v>
      </c>
      <c r="I12626" s="15">
        <v>0.33333333333333331</v>
      </c>
      <c r="J12626">
        <f t="shared" si="197"/>
        <v>40</v>
      </c>
    </row>
    <row r="12627" spans="1:10" x14ac:dyDescent="0.3">
      <c r="A12627" t="s">
        <v>12436</v>
      </c>
      <c r="C12627" s="18">
        <v>390.27073194506261</v>
      </c>
      <c r="D12627" s="1"/>
      <c r="E12627" s="1">
        <v>3</v>
      </c>
      <c r="F12627" s="1">
        <v>0</v>
      </c>
      <c r="G12627" s="1">
        <v>2</v>
      </c>
      <c r="H12627" s="1">
        <v>1</v>
      </c>
      <c r="I12627" s="15">
        <v>0.33333333333333331</v>
      </c>
      <c r="J12627">
        <f t="shared" si="197"/>
        <v>40</v>
      </c>
    </row>
    <row r="12628" spans="1:10" x14ac:dyDescent="0.3">
      <c r="A12628" t="s">
        <v>12437</v>
      </c>
      <c r="C12628" s="18">
        <v>390.27035296784385</v>
      </c>
      <c r="D12628" s="1"/>
      <c r="E12628" s="1">
        <v>3</v>
      </c>
      <c r="F12628" s="1">
        <v>1</v>
      </c>
      <c r="G12628" s="1">
        <v>0</v>
      </c>
      <c r="H12628" s="1">
        <v>2</v>
      </c>
      <c r="I12628" s="15">
        <v>0.33333333333333331</v>
      </c>
      <c r="J12628">
        <f t="shared" si="197"/>
        <v>40</v>
      </c>
    </row>
    <row r="12629" spans="1:10" x14ac:dyDescent="0.3">
      <c r="A12629" t="s">
        <v>16997</v>
      </c>
      <c r="C12629" s="18">
        <v>390.26672458899617</v>
      </c>
      <c r="D12629" s="1"/>
      <c r="E12629" s="1">
        <v>8</v>
      </c>
      <c r="F12629" s="1">
        <v>1</v>
      </c>
      <c r="G12629" s="1">
        <v>1</v>
      </c>
      <c r="H12629" s="1">
        <v>6</v>
      </c>
      <c r="I12629" s="15">
        <v>0.1875</v>
      </c>
      <c r="J12629">
        <f t="shared" si="197"/>
        <v>40</v>
      </c>
    </row>
    <row r="12630" spans="1:10" x14ac:dyDescent="0.3">
      <c r="A12630" t="s">
        <v>12439</v>
      </c>
      <c r="C12630" s="18">
        <v>390.26621454402766</v>
      </c>
      <c r="D12630" s="1"/>
      <c r="E12630" s="1">
        <v>3</v>
      </c>
      <c r="F12630" s="1">
        <v>1</v>
      </c>
      <c r="G12630" s="1">
        <v>0</v>
      </c>
      <c r="H12630" s="1">
        <v>2</v>
      </c>
      <c r="I12630" s="15">
        <v>0.33333333333333331</v>
      </c>
      <c r="J12630">
        <f t="shared" si="197"/>
        <v>40</v>
      </c>
    </row>
    <row r="12631" spans="1:10" x14ac:dyDescent="0.3">
      <c r="A12631" t="s">
        <v>12440</v>
      </c>
      <c r="C12631" s="18">
        <v>390.2650059545179</v>
      </c>
      <c r="D12631" s="1"/>
      <c r="E12631" s="1">
        <v>6</v>
      </c>
      <c r="F12631" s="1">
        <v>2</v>
      </c>
      <c r="G12631" s="1">
        <v>1</v>
      </c>
      <c r="H12631" s="1">
        <v>3</v>
      </c>
      <c r="I12631" s="15">
        <v>0.41666666666666669</v>
      </c>
      <c r="J12631">
        <f t="shared" si="197"/>
        <v>40</v>
      </c>
    </row>
    <row r="12632" spans="1:10" x14ac:dyDescent="0.3">
      <c r="A12632" t="s">
        <v>12441</v>
      </c>
      <c r="C12632" s="18">
        <v>390.26492008118583</v>
      </c>
      <c r="D12632" s="1"/>
      <c r="E12632" s="1">
        <v>3</v>
      </c>
      <c r="F12632" s="1">
        <v>1</v>
      </c>
      <c r="G12632" s="1">
        <v>0</v>
      </c>
      <c r="H12632" s="1">
        <v>2</v>
      </c>
      <c r="I12632" s="15">
        <v>0.33333333333333331</v>
      </c>
      <c r="J12632">
        <f t="shared" si="197"/>
        <v>40</v>
      </c>
    </row>
    <row r="12633" spans="1:10" x14ac:dyDescent="0.3">
      <c r="A12633" t="s">
        <v>12442</v>
      </c>
      <c r="C12633" s="18">
        <v>390.26441297419206</v>
      </c>
      <c r="D12633" s="1"/>
      <c r="E12633" s="1">
        <v>3</v>
      </c>
      <c r="F12633" s="1">
        <v>1</v>
      </c>
      <c r="G12633" s="1">
        <v>0</v>
      </c>
      <c r="H12633" s="1">
        <v>2</v>
      </c>
      <c r="I12633" s="15">
        <v>0.33333333333333331</v>
      </c>
      <c r="J12633">
        <f t="shared" si="197"/>
        <v>40</v>
      </c>
    </row>
    <row r="12634" spans="1:10" x14ac:dyDescent="0.3">
      <c r="A12634" t="s">
        <v>12443</v>
      </c>
      <c r="C12634" s="18">
        <v>390.26363275979486</v>
      </c>
      <c r="D12634" s="1"/>
      <c r="E12634" s="1">
        <v>3</v>
      </c>
      <c r="F12634" s="1">
        <v>1</v>
      </c>
      <c r="G12634" s="1">
        <v>0</v>
      </c>
      <c r="H12634" s="1">
        <v>2</v>
      </c>
      <c r="I12634" s="15">
        <v>0.33333333333333331</v>
      </c>
      <c r="J12634">
        <f t="shared" si="197"/>
        <v>40</v>
      </c>
    </row>
    <row r="12635" spans="1:10" x14ac:dyDescent="0.3">
      <c r="A12635" t="s">
        <v>12513</v>
      </c>
      <c r="C12635" s="18">
        <v>390.26345370918017</v>
      </c>
      <c r="D12635" s="1"/>
      <c r="E12635" s="1">
        <v>6</v>
      </c>
      <c r="F12635" s="1">
        <v>2</v>
      </c>
      <c r="G12635" s="1">
        <v>0</v>
      </c>
      <c r="H12635" s="1">
        <v>4</v>
      </c>
      <c r="I12635" s="15">
        <v>0.33333333333333331</v>
      </c>
      <c r="J12635">
        <f t="shared" si="197"/>
        <v>40</v>
      </c>
    </row>
    <row r="12636" spans="1:10" x14ac:dyDescent="0.3">
      <c r="A12636" t="s">
        <v>12444</v>
      </c>
      <c r="C12636" s="18">
        <v>390.2634185513341</v>
      </c>
      <c r="D12636" s="1"/>
      <c r="E12636" s="1">
        <v>3</v>
      </c>
      <c r="F12636" s="1">
        <v>1</v>
      </c>
      <c r="G12636" s="1">
        <v>0</v>
      </c>
      <c r="H12636" s="1">
        <v>2</v>
      </c>
      <c r="I12636" s="15">
        <v>0.33333333333333331</v>
      </c>
      <c r="J12636">
        <f t="shared" si="197"/>
        <v>40</v>
      </c>
    </row>
    <row r="12637" spans="1:10" x14ac:dyDescent="0.3">
      <c r="A12637" t="s">
        <v>12445</v>
      </c>
      <c r="C12637" s="18">
        <v>390.26338685602877</v>
      </c>
      <c r="D12637" s="1"/>
      <c r="E12637" s="1">
        <v>4</v>
      </c>
      <c r="F12637" s="1">
        <v>2</v>
      </c>
      <c r="G12637" s="1">
        <v>0</v>
      </c>
      <c r="H12637" s="1">
        <v>2</v>
      </c>
      <c r="I12637" s="15">
        <v>0.5</v>
      </c>
      <c r="J12637">
        <f t="shared" si="197"/>
        <v>40</v>
      </c>
    </row>
    <row r="12638" spans="1:10" x14ac:dyDescent="0.3">
      <c r="A12638" t="s">
        <v>12446</v>
      </c>
      <c r="C12638" s="18">
        <v>390.26273944403334</v>
      </c>
      <c r="D12638" s="1"/>
      <c r="E12638" s="1">
        <v>3</v>
      </c>
      <c r="F12638" s="1">
        <v>1</v>
      </c>
      <c r="G12638" s="1">
        <v>0</v>
      </c>
      <c r="H12638" s="1">
        <v>2</v>
      </c>
      <c r="I12638" s="15">
        <v>0.33333333333333331</v>
      </c>
      <c r="J12638">
        <f t="shared" si="197"/>
        <v>40</v>
      </c>
    </row>
    <row r="12639" spans="1:10" x14ac:dyDescent="0.3">
      <c r="A12639" t="s">
        <v>12447</v>
      </c>
      <c r="C12639" s="18">
        <v>390.26271382359943</v>
      </c>
      <c r="D12639" s="1"/>
      <c r="E12639" s="1">
        <v>15</v>
      </c>
      <c r="F12639" s="1">
        <v>7</v>
      </c>
      <c r="G12639" s="1">
        <v>0</v>
      </c>
      <c r="H12639" s="1">
        <v>8</v>
      </c>
      <c r="I12639" s="15">
        <v>0.46666666666666667</v>
      </c>
      <c r="J12639">
        <f t="shared" si="197"/>
        <v>40</v>
      </c>
    </row>
    <row r="12640" spans="1:10" x14ac:dyDescent="0.3">
      <c r="A12640" t="s">
        <v>12460</v>
      </c>
      <c r="C12640" s="18">
        <v>390.26132699783972</v>
      </c>
      <c r="D12640" s="1"/>
      <c r="E12640" s="1">
        <v>3</v>
      </c>
      <c r="F12640" s="1">
        <v>1</v>
      </c>
      <c r="G12640" s="1">
        <v>0</v>
      </c>
      <c r="H12640" s="1">
        <v>2</v>
      </c>
      <c r="I12640" s="15">
        <v>0.33333333333333331</v>
      </c>
      <c r="J12640">
        <f t="shared" si="197"/>
        <v>40</v>
      </c>
    </row>
    <row r="12641" spans="1:10" x14ac:dyDescent="0.3">
      <c r="A12641" t="s">
        <v>12448</v>
      </c>
      <c r="C12641" s="18">
        <v>390.25999418570973</v>
      </c>
      <c r="D12641" s="1"/>
      <c r="E12641" s="1">
        <v>5</v>
      </c>
      <c r="F12641" s="1">
        <v>2</v>
      </c>
      <c r="G12641" s="1">
        <v>0</v>
      </c>
      <c r="H12641" s="1">
        <v>3</v>
      </c>
      <c r="I12641" s="15">
        <v>0.4</v>
      </c>
      <c r="J12641">
        <f t="shared" si="197"/>
        <v>40</v>
      </c>
    </row>
    <row r="12642" spans="1:10" x14ac:dyDescent="0.3">
      <c r="A12642" t="s">
        <v>12631</v>
      </c>
      <c r="C12642" s="18">
        <v>390.25979071419664</v>
      </c>
      <c r="D12642" s="1"/>
      <c r="E12642" s="1">
        <v>14</v>
      </c>
      <c r="F12642" s="1">
        <v>6</v>
      </c>
      <c r="G12642" s="1">
        <v>0</v>
      </c>
      <c r="H12642" s="1">
        <v>8</v>
      </c>
      <c r="I12642" s="15">
        <v>0.42857142857142855</v>
      </c>
      <c r="J12642">
        <f t="shared" si="197"/>
        <v>40</v>
      </c>
    </row>
    <row r="12643" spans="1:10" x14ac:dyDescent="0.3">
      <c r="A12643" t="s">
        <v>12449</v>
      </c>
      <c r="C12643" s="18">
        <v>390.25831937811284</v>
      </c>
      <c r="D12643" s="1"/>
      <c r="E12643" s="1">
        <v>3</v>
      </c>
      <c r="F12643" s="1">
        <v>1</v>
      </c>
      <c r="G12643" s="1">
        <v>0</v>
      </c>
      <c r="H12643" s="1">
        <v>2</v>
      </c>
      <c r="I12643" s="15">
        <v>0.33333333333333331</v>
      </c>
      <c r="J12643">
        <f t="shared" si="197"/>
        <v>40</v>
      </c>
    </row>
    <row r="12644" spans="1:10" x14ac:dyDescent="0.3">
      <c r="A12644" t="s">
        <v>12450</v>
      </c>
      <c r="C12644" s="18">
        <v>390.25760932204662</v>
      </c>
      <c r="D12644" s="1"/>
      <c r="E12644" s="1">
        <v>3</v>
      </c>
      <c r="F12644" s="1">
        <v>1</v>
      </c>
      <c r="G12644" s="1">
        <v>0</v>
      </c>
      <c r="H12644" s="1">
        <v>2</v>
      </c>
      <c r="I12644" s="15">
        <v>0.33333333333333331</v>
      </c>
      <c r="J12644">
        <f t="shared" si="197"/>
        <v>40</v>
      </c>
    </row>
    <row r="12645" spans="1:10" x14ac:dyDescent="0.3">
      <c r="A12645" t="s">
        <v>12451</v>
      </c>
      <c r="C12645" s="18">
        <v>390.25743816525579</v>
      </c>
      <c r="D12645" s="1"/>
      <c r="E12645" s="1">
        <v>12</v>
      </c>
      <c r="F12645" s="1">
        <v>4</v>
      </c>
      <c r="G12645" s="1">
        <v>2</v>
      </c>
      <c r="H12645" s="1">
        <v>6</v>
      </c>
      <c r="I12645" s="15">
        <v>0.41666666666666669</v>
      </c>
      <c r="J12645">
        <f t="shared" si="197"/>
        <v>40</v>
      </c>
    </row>
    <row r="12646" spans="1:10" x14ac:dyDescent="0.3">
      <c r="A12646" t="s">
        <v>12452</v>
      </c>
      <c r="C12646" s="18">
        <v>390.25695753784896</v>
      </c>
      <c r="D12646" s="1"/>
      <c r="E12646" s="1">
        <v>5</v>
      </c>
      <c r="F12646" s="1">
        <v>2</v>
      </c>
      <c r="G12646" s="1">
        <v>0</v>
      </c>
      <c r="H12646" s="1">
        <v>3</v>
      </c>
      <c r="I12646" s="15">
        <v>0.4</v>
      </c>
      <c r="J12646">
        <f t="shared" si="197"/>
        <v>40</v>
      </c>
    </row>
    <row r="12647" spans="1:10" x14ac:dyDescent="0.3">
      <c r="A12647" t="s">
        <v>12454</v>
      </c>
      <c r="C12647" s="18">
        <v>390.25651056468439</v>
      </c>
      <c r="D12647" s="1"/>
      <c r="E12647" s="1">
        <v>1</v>
      </c>
      <c r="F12647" s="1">
        <v>0</v>
      </c>
      <c r="G12647" s="1">
        <v>0</v>
      </c>
      <c r="H12647" s="1">
        <v>1</v>
      </c>
      <c r="I12647" s="15">
        <v>0</v>
      </c>
      <c r="J12647">
        <f t="shared" si="197"/>
        <v>40</v>
      </c>
    </row>
    <row r="12648" spans="1:10" x14ac:dyDescent="0.3">
      <c r="A12648" t="s">
        <v>12455</v>
      </c>
      <c r="C12648" s="18">
        <v>390.25627881059251</v>
      </c>
      <c r="D12648" s="1"/>
      <c r="E12648" s="1">
        <v>3</v>
      </c>
      <c r="F12648" s="1">
        <v>1</v>
      </c>
      <c r="G12648" s="1">
        <v>0</v>
      </c>
      <c r="H12648" s="1">
        <v>2</v>
      </c>
      <c r="I12648" s="15">
        <v>0.33333333333333331</v>
      </c>
      <c r="J12648">
        <f t="shared" si="197"/>
        <v>40</v>
      </c>
    </row>
    <row r="12649" spans="1:10" x14ac:dyDescent="0.3">
      <c r="A12649" t="s">
        <v>12456</v>
      </c>
      <c r="C12649" s="18">
        <v>390.25627367473294</v>
      </c>
      <c r="D12649" s="1"/>
      <c r="E12649" s="1">
        <v>3</v>
      </c>
      <c r="F12649" s="1">
        <v>1</v>
      </c>
      <c r="G12649" s="1">
        <v>0</v>
      </c>
      <c r="H12649" s="1">
        <v>2</v>
      </c>
      <c r="I12649" s="15">
        <v>0.33333333333333331</v>
      </c>
      <c r="J12649">
        <f t="shared" si="197"/>
        <v>40</v>
      </c>
    </row>
    <row r="12650" spans="1:10" x14ac:dyDescent="0.3">
      <c r="A12650" t="s">
        <v>12457</v>
      </c>
      <c r="C12650" s="18">
        <v>390.25565461903983</v>
      </c>
      <c r="D12650" s="1"/>
      <c r="E12650" s="1">
        <v>1</v>
      </c>
      <c r="F12650" s="1">
        <v>0</v>
      </c>
      <c r="G12650" s="1">
        <v>0</v>
      </c>
      <c r="H12650" s="1">
        <v>1</v>
      </c>
      <c r="I12650" s="15">
        <v>0</v>
      </c>
      <c r="J12650">
        <f t="shared" si="197"/>
        <v>40</v>
      </c>
    </row>
    <row r="12651" spans="1:10" x14ac:dyDescent="0.3">
      <c r="A12651" t="s">
        <v>12458</v>
      </c>
      <c r="C12651" s="18">
        <v>390.25533092299895</v>
      </c>
      <c r="D12651" s="1"/>
      <c r="E12651" s="1">
        <v>3</v>
      </c>
      <c r="F12651" s="1">
        <v>1</v>
      </c>
      <c r="G12651" s="1">
        <v>0</v>
      </c>
      <c r="H12651" s="1">
        <v>2</v>
      </c>
      <c r="I12651" s="15">
        <v>0.33333333333333331</v>
      </c>
      <c r="J12651">
        <f t="shared" si="197"/>
        <v>40</v>
      </c>
    </row>
    <row r="12652" spans="1:10" x14ac:dyDescent="0.3">
      <c r="A12652" t="s">
        <v>12461</v>
      </c>
      <c r="C12652" s="18">
        <v>390.25194000893134</v>
      </c>
      <c r="D12652" s="1"/>
      <c r="E12652" s="1">
        <v>3</v>
      </c>
      <c r="F12652" s="1">
        <v>1</v>
      </c>
      <c r="G12652" s="1">
        <v>0</v>
      </c>
      <c r="H12652" s="1">
        <v>2</v>
      </c>
      <c r="I12652" s="15">
        <v>0.33333333333333331</v>
      </c>
      <c r="J12652">
        <f t="shared" si="197"/>
        <v>40</v>
      </c>
    </row>
    <row r="12653" spans="1:10" x14ac:dyDescent="0.3">
      <c r="A12653" t="s">
        <v>12462</v>
      </c>
      <c r="C12653" s="18">
        <v>390.25175605062094</v>
      </c>
      <c r="D12653" s="1"/>
      <c r="E12653" s="1">
        <v>3</v>
      </c>
      <c r="F12653" s="1">
        <v>1</v>
      </c>
      <c r="G12653" s="1">
        <v>0</v>
      </c>
      <c r="H12653" s="1">
        <v>2</v>
      </c>
      <c r="I12653" s="15">
        <v>0.33333333333333331</v>
      </c>
      <c r="J12653">
        <f t="shared" si="197"/>
        <v>40</v>
      </c>
    </row>
    <row r="12654" spans="1:10" x14ac:dyDescent="0.3">
      <c r="A12654" t="s">
        <v>12463</v>
      </c>
      <c r="C12654" s="18">
        <v>390.24788212230726</v>
      </c>
      <c r="D12654" s="1"/>
      <c r="E12654" s="1">
        <v>3</v>
      </c>
      <c r="F12654" s="1">
        <v>1</v>
      </c>
      <c r="G12654" s="1">
        <v>0</v>
      </c>
      <c r="H12654" s="1">
        <v>2</v>
      </c>
      <c r="I12654" s="15">
        <v>0.33333333333333331</v>
      </c>
      <c r="J12654">
        <f t="shared" si="197"/>
        <v>40</v>
      </c>
    </row>
    <row r="12655" spans="1:10" x14ac:dyDescent="0.3">
      <c r="A12655" t="s">
        <v>12464</v>
      </c>
      <c r="C12655" s="18">
        <v>390.24724353045684</v>
      </c>
      <c r="D12655" s="1"/>
      <c r="E12655" s="1">
        <v>3</v>
      </c>
      <c r="F12655" s="1">
        <v>1</v>
      </c>
      <c r="G12655" s="1">
        <v>0</v>
      </c>
      <c r="H12655" s="1">
        <v>2</v>
      </c>
      <c r="I12655" s="15">
        <v>0.33333333333333331</v>
      </c>
      <c r="J12655">
        <f t="shared" si="197"/>
        <v>40</v>
      </c>
    </row>
    <row r="12656" spans="1:10" x14ac:dyDescent="0.3">
      <c r="A12656" t="s">
        <v>12465</v>
      </c>
      <c r="C12656" s="18">
        <v>390.24722618867565</v>
      </c>
      <c r="D12656" s="1"/>
      <c r="E12656" s="1">
        <v>3</v>
      </c>
      <c r="F12656" s="1">
        <v>1</v>
      </c>
      <c r="G12656" s="1">
        <v>0</v>
      </c>
      <c r="H12656" s="1">
        <v>2</v>
      </c>
      <c r="I12656" s="15">
        <v>0.33333333333333331</v>
      </c>
      <c r="J12656">
        <f t="shared" si="197"/>
        <v>40</v>
      </c>
    </row>
    <row r="12657" spans="1:10" x14ac:dyDescent="0.3">
      <c r="A12657" t="s">
        <v>12466</v>
      </c>
      <c r="C12657" s="18">
        <v>390.24697709637371</v>
      </c>
      <c r="D12657" s="1"/>
      <c r="E12657" s="1">
        <v>3</v>
      </c>
      <c r="F12657" s="1">
        <v>1</v>
      </c>
      <c r="G12657" s="1">
        <v>0</v>
      </c>
      <c r="H12657" s="1">
        <v>2</v>
      </c>
      <c r="I12657" s="15">
        <v>0.33333333333333331</v>
      </c>
      <c r="J12657">
        <f t="shared" si="197"/>
        <v>40</v>
      </c>
    </row>
    <row r="12658" spans="1:10" x14ac:dyDescent="0.3">
      <c r="A12658" t="s">
        <v>12468</v>
      </c>
      <c r="C12658" s="18">
        <v>390.24653720468643</v>
      </c>
      <c r="D12658" s="1"/>
      <c r="E12658" s="1">
        <v>3</v>
      </c>
      <c r="F12658" s="1">
        <v>1</v>
      </c>
      <c r="G12658" s="1">
        <v>0</v>
      </c>
      <c r="H12658" s="1">
        <v>2</v>
      </c>
      <c r="I12658" s="15">
        <v>0.33333333333333331</v>
      </c>
      <c r="J12658">
        <f t="shared" si="197"/>
        <v>40</v>
      </c>
    </row>
    <row r="12659" spans="1:10" x14ac:dyDescent="0.3">
      <c r="A12659" t="s">
        <v>12469</v>
      </c>
      <c r="C12659" s="18">
        <v>390.24312641386746</v>
      </c>
      <c r="D12659" s="1"/>
      <c r="E12659" s="1">
        <v>3</v>
      </c>
      <c r="F12659" s="1">
        <v>1</v>
      </c>
      <c r="G12659" s="1">
        <v>0</v>
      </c>
      <c r="H12659" s="1">
        <v>2</v>
      </c>
      <c r="I12659" s="15">
        <v>0.33333333333333331</v>
      </c>
      <c r="J12659">
        <f t="shared" si="197"/>
        <v>40</v>
      </c>
    </row>
    <row r="12660" spans="1:10" x14ac:dyDescent="0.3">
      <c r="A12660" t="s">
        <v>12470</v>
      </c>
      <c r="C12660" s="18">
        <v>390.241665653967</v>
      </c>
      <c r="D12660" s="1"/>
      <c r="E12660" s="1">
        <v>5</v>
      </c>
      <c r="F12660" s="1">
        <v>2</v>
      </c>
      <c r="G12660" s="1">
        <v>0</v>
      </c>
      <c r="H12660" s="1">
        <v>3</v>
      </c>
      <c r="I12660" s="15">
        <v>0.4</v>
      </c>
      <c r="J12660">
        <f t="shared" si="197"/>
        <v>40</v>
      </c>
    </row>
    <row r="12661" spans="1:10" x14ac:dyDescent="0.3">
      <c r="A12661" t="s">
        <v>12472</v>
      </c>
      <c r="C12661" s="18">
        <v>390.24158521760239</v>
      </c>
      <c r="D12661" s="1"/>
      <c r="E12661" s="1">
        <v>3</v>
      </c>
      <c r="F12661" s="1">
        <v>1</v>
      </c>
      <c r="G12661" s="1">
        <v>0</v>
      </c>
      <c r="H12661" s="1">
        <v>2</v>
      </c>
      <c r="I12661" s="15">
        <v>0.33333333333333331</v>
      </c>
      <c r="J12661">
        <f t="shared" si="197"/>
        <v>40</v>
      </c>
    </row>
    <row r="12662" spans="1:10" x14ac:dyDescent="0.3">
      <c r="A12662" t="s">
        <v>12497</v>
      </c>
      <c r="C12662" s="18">
        <v>390.24011359693964</v>
      </c>
      <c r="D12662" s="1"/>
      <c r="E12662" s="1">
        <v>30</v>
      </c>
      <c r="F12662" s="1">
        <v>15</v>
      </c>
      <c r="G12662" s="1">
        <v>3</v>
      </c>
      <c r="H12662" s="1">
        <v>12</v>
      </c>
      <c r="I12662" s="15">
        <v>0.55000000000000004</v>
      </c>
      <c r="J12662">
        <f t="shared" si="197"/>
        <v>40</v>
      </c>
    </row>
    <row r="12663" spans="1:10" x14ac:dyDescent="0.3">
      <c r="A12663" t="s">
        <v>12473</v>
      </c>
      <c r="C12663" s="18">
        <v>390.23981993665433</v>
      </c>
      <c r="D12663" s="1"/>
      <c r="E12663" s="1">
        <v>3</v>
      </c>
      <c r="F12663" s="1">
        <v>1</v>
      </c>
      <c r="G12663" s="1">
        <v>0</v>
      </c>
      <c r="H12663" s="1">
        <v>2</v>
      </c>
      <c r="I12663" s="15">
        <v>0.33333333333333331</v>
      </c>
      <c r="J12663">
        <f t="shared" si="197"/>
        <v>40</v>
      </c>
    </row>
    <row r="12664" spans="1:10" x14ac:dyDescent="0.3">
      <c r="A12664" t="s">
        <v>12474</v>
      </c>
      <c r="C12664" s="18">
        <v>390.23980233273096</v>
      </c>
      <c r="D12664" s="1"/>
      <c r="E12664" s="1">
        <v>3</v>
      </c>
      <c r="F12664" s="1">
        <v>1</v>
      </c>
      <c r="G12664" s="1">
        <v>0</v>
      </c>
      <c r="H12664" s="1">
        <v>2</v>
      </c>
      <c r="I12664" s="15">
        <v>0.33333333333333331</v>
      </c>
      <c r="J12664">
        <f t="shared" si="197"/>
        <v>40</v>
      </c>
    </row>
    <row r="12665" spans="1:10" x14ac:dyDescent="0.3">
      <c r="A12665" t="s">
        <v>12475</v>
      </c>
      <c r="C12665" s="18">
        <v>390.23972532059827</v>
      </c>
      <c r="D12665" s="1"/>
      <c r="E12665" s="1">
        <v>3</v>
      </c>
      <c r="F12665" s="1">
        <v>1</v>
      </c>
      <c r="G12665" s="1">
        <v>0</v>
      </c>
      <c r="H12665" s="1">
        <v>2</v>
      </c>
      <c r="I12665" s="15">
        <v>0.33333333333333331</v>
      </c>
      <c r="J12665">
        <f t="shared" si="197"/>
        <v>40</v>
      </c>
    </row>
    <row r="12666" spans="1:10" x14ac:dyDescent="0.3">
      <c r="A12666" t="s">
        <v>12476</v>
      </c>
      <c r="C12666" s="18">
        <v>390.23949533837811</v>
      </c>
      <c r="D12666" s="1"/>
      <c r="E12666" s="1">
        <v>3</v>
      </c>
      <c r="F12666" s="1">
        <v>1</v>
      </c>
      <c r="G12666" s="1">
        <v>0</v>
      </c>
      <c r="H12666" s="1">
        <v>2</v>
      </c>
      <c r="I12666" s="15">
        <v>0.33333333333333331</v>
      </c>
      <c r="J12666">
        <f t="shared" si="197"/>
        <v>40</v>
      </c>
    </row>
    <row r="12667" spans="1:10" x14ac:dyDescent="0.3">
      <c r="A12667" t="s">
        <v>12477</v>
      </c>
      <c r="C12667" s="18">
        <v>390.23929220725739</v>
      </c>
      <c r="D12667" s="1"/>
      <c r="E12667" s="1">
        <v>3</v>
      </c>
      <c r="F12667" s="1">
        <v>1</v>
      </c>
      <c r="G12667" s="1">
        <v>0</v>
      </c>
      <c r="H12667" s="1">
        <v>2</v>
      </c>
      <c r="I12667" s="15">
        <v>0.33333333333333331</v>
      </c>
      <c r="J12667">
        <f t="shared" si="197"/>
        <v>40</v>
      </c>
    </row>
    <row r="12668" spans="1:10" x14ac:dyDescent="0.3">
      <c r="A12668" t="s">
        <v>12478</v>
      </c>
      <c r="C12668" s="18">
        <v>390.23917667005514</v>
      </c>
      <c r="D12668" s="1"/>
      <c r="E12668" s="1">
        <v>3</v>
      </c>
      <c r="F12668" s="1">
        <v>1</v>
      </c>
      <c r="G12668" s="1">
        <v>0</v>
      </c>
      <c r="H12668" s="1">
        <v>2</v>
      </c>
      <c r="I12668" s="15">
        <v>0.33333333333333331</v>
      </c>
      <c r="J12668">
        <f t="shared" si="197"/>
        <v>40</v>
      </c>
    </row>
    <row r="12669" spans="1:10" x14ac:dyDescent="0.3">
      <c r="A12669" t="s">
        <v>12479</v>
      </c>
      <c r="C12669" s="18">
        <v>390.23576568366929</v>
      </c>
      <c r="D12669" s="1"/>
      <c r="E12669" s="1">
        <v>6</v>
      </c>
      <c r="F12669" s="1">
        <v>3</v>
      </c>
      <c r="G12669" s="1">
        <v>0</v>
      </c>
      <c r="H12669" s="1">
        <v>3</v>
      </c>
      <c r="I12669" s="15">
        <v>0.5</v>
      </c>
      <c r="J12669">
        <f t="shared" si="197"/>
        <v>40</v>
      </c>
    </row>
    <row r="12670" spans="1:10" x14ac:dyDescent="0.3">
      <c r="A12670" t="s">
        <v>12495</v>
      </c>
      <c r="C12670" s="18">
        <v>390.23509130329967</v>
      </c>
      <c r="D12670" s="1"/>
      <c r="E12670" s="1">
        <v>2</v>
      </c>
      <c r="F12670" s="1">
        <v>0</v>
      </c>
      <c r="G12670" s="1">
        <v>1</v>
      </c>
      <c r="H12670" s="1">
        <v>1</v>
      </c>
      <c r="I12670" s="15">
        <v>0.25</v>
      </c>
      <c r="J12670">
        <f t="shared" si="197"/>
        <v>40</v>
      </c>
    </row>
    <row r="12671" spans="1:10" x14ac:dyDescent="0.3">
      <c r="A12671" t="s">
        <v>12480</v>
      </c>
      <c r="C12671" s="18">
        <v>390.23427300592004</v>
      </c>
      <c r="D12671" s="1"/>
      <c r="E12671" s="1">
        <v>3</v>
      </c>
      <c r="F12671" s="1">
        <v>1</v>
      </c>
      <c r="G12671" s="1">
        <v>0</v>
      </c>
      <c r="H12671" s="1">
        <v>2</v>
      </c>
      <c r="I12671" s="15">
        <v>0.33333333333333331</v>
      </c>
      <c r="J12671">
        <f t="shared" si="197"/>
        <v>40</v>
      </c>
    </row>
    <row r="12672" spans="1:10" x14ac:dyDescent="0.3">
      <c r="A12672" t="s">
        <v>12481</v>
      </c>
      <c r="C12672" s="18">
        <v>390.23263342975156</v>
      </c>
      <c r="D12672" s="1"/>
      <c r="E12672" s="1">
        <v>3</v>
      </c>
      <c r="F12672" s="1">
        <v>1</v>
      </c>
      <c r="G12672" s="1">
        <v>0</v>
      </c>
      <c r="H12672" s="1">
        <v>2</v>
      </c>
      <c r="I12672" s="15">
        <v>0.33333333333333331</v>
      </c>
      <c r="J12672">
        <f t="shared" si="197"/>
        <v>40</v>
      </c>
    </row>
    <row r="12673" spans="1:10" x14ac:dyDescent="0.3">
      <c r="A12673" t="s">
        <v>12482</v>
      </c>
      <c r="C12673" s="18">
        <v>390.22972112840813</v>
      </c>
      <c r="D12673" s="1"/>
      <c r="E12673" s="1">
        <v>3</v>
      </c>
      <c r="F12673" s="1">
        <v>1</v>
      </c>
      <c r="G12673" s="1">
        <v>0</v>
      </c>
      <c r="H12673" s="1">
        <v>2</v>
      </c>
      <c r="I12673" s="15">
        <v>0.33333333333333331</v>
      </c>
      <c r="J12673">
        <f t="shared" si="197"/>
        <v>40</v>
      </c>
    </row>
    <row r="12674" spans="1:10" x14ac:dyDescent="0.3">
      <c r="A12674" t="s">
        <v>12483</v>
      </c>
      <c r="C12674" s="18">
        <v>390.22970170090537</v>
      </c>
      <c r="D12674" s="1"/>
      <c r="E12674" s="1">
        <v>8</v>
      </c>
      <c r="F12674" s="1">
        <v>3</v>
      </c>
      <c r="G12674" s="1">
        <v>1</v>
      </c>
      <c r="H12674" s="1">
        <v>4</v>
      </c>
      <c r="I12674" s="15">
        <v>0.4375</v>
      </c>
      <c r="J12674">
        <f t="shared" si="197"/>
        <v>40</v>
      </c>
    </row>
    <row r="12675" spans="1:10" x14ac:dyDescent="0.3">
      <c r="A12675" t="s">
        <v>12484</v>
      </c>
      <c r="C12675" s="18">
        <v>390.229385849572</v>
      </c>
      <c r="D12675" s="1"/>
      <c r="E12675" s="1">
        <v>3</v>
      </c>
      <c r="F12675" s="1">
        <v>1</v>
      </c>
      <c r="G12675" s="1">
        <v>0</v>
      </c>
      <c r="H12675" s="1">
        <v>2</v>
      </c>
      <c r="I12675" s="15">
        <v>0.33333333333333331</v>
      </c>
      <c r="J12675">
        <f t="shared" si="197"/>
        <v>40</v>
      </c>
    </row>
    <row r="12676" spans="1:10" x14ac:dyDescent="0.3">
      <c r="A12676" t="s">
        <v>12485</v>
      </c>
      <c r="C12676" s="18">
        <v>390.22902147715996</v>
      </c>
      <c r="D12676" s="1"/>
      <c r="E12676" s="1">
        <v>3</v>
      </c>
      <c r="F12676" s="1">
        <v>1</v>
      </c>
      <c r="G12676" s="1">
        <v>0</v>
      </c>
      <c r="H12676" s="1">
        <v>2</v>
      </c>
      <c r="I12676" s="15">
        <v>0.33333333333333331</v>
      </c>
      <c r="J12676">
        <f t="shared" ref="J12676:J12739" si="198">IF(E12676&lt;=30,40,20)</f>
        <v>40</v>
      </c>
    </row>
    <row r="12677" spans="1:10" x14ac:dyDescent="0.3">
      <c r="A12677" t="s">
        <v>12486</v>
      </c>
      <c r="C12677" s="18">
        <v>390.22783908470143</v>
      </c>
      <c r="D12677" s="1"/>
      <c r="E12677" s="1">
        <v>6</v>
      </c>
      <c r="F12677" s="1">
        <v>2</v>
      </c>
      <c r="G12677" s="1">
        <v>1</v>
      </c>
      <c r="H12677" s="1">
        <v>3</v>
      </c>
      <c r="I12677" s="15">
        <v>0.41666666666666669</v>
      </c>
      <c r="J12677">
        <f t="shared" si="198"/>
        <v>40</v>
      </c>
    </row>
    <row r="12678" spans="1:10" x14ac:dyDescent="0.3">
      <c r="A12678" t="s">
        <v>13954</v>
      </c>
      <c r="C12678" s="18">
        <v>390.22737636628608</v>
      </c>
      <c r="D12678" s="1"/>
      <c r="E12678" s="1">
        <v>3</v>
      </c>
      <c r="F12678" s="1">
        <v>1</v>
      </c>
      <c r="G12678" s="1">
        <v>0</v>
      </c>
      <c r="H12678" s="1">
        <v>2</v>
      </c>
      <c r="I12678" s="15">
        <v>0.33333333333333331</v>
      </c>
      <c r="J12678">
        <f t="shared" si="198"/>
        <v>40</v>
      </c>
    </row>
    <row r="12679" spans="1:10" x14ac:dyDescent="0.3">
      <c r="A12679" t="s">
        <v>12487</v>
      </c>
      <c r="C12679" s="18">
        <v>390.22701938057639</v>
      </c>
      <c r="D12679" s="1"/>
      <c r="E12679" s="1">
        <v>6</v>
      </c>
      <c r="F12679" s="1">
        <v>2</v>
      </c>
      <c r="G12679" s="1">
        <v>1</v>
      </c>
      <c r="H12679" s="1">
        <v>3</v>
      </c>
      <c r="I12679" s="15">
        <v>0.41666666666666669</v>
      </c>
      <c r="J12679">
        <f t="shared" si="198"/>
        <v>40</v>
      </c>
    </row>
    <row r="12680" spans="1:10" x14ac:dyDescent="0.3">
      <c r="A12680" t="s">
        <v>12488</v>
      </c>
      <c r="C12680" s="18">
        <v>390.22636521154777</v>
      </c>
      <c r="D12680" s="1"/>
      <c r="E12680" s="1">
        <v>3</v>
      </c>
      <c r="F12680" s="1">
        <v>1</v>
      </c>
      <c r="G12680" s="1">
        <v>0</v>
      </c>
      <c r="H12680" s="1">
        <v>2</v>
      </c>
      <c r="I12680" s="15">
        <v>0.33333333333333331</v>
      </c>
      <c r="J12680">
        <f t="shared" si="198"/>
        <v>40</v>
      </c>
    </row>
    <row r="12681" spans="1:10" x14ac:dyDescent="0.3">
      <c r="A12681" t="s">
        <v>12489</v>
      </c>
      <c r="C12681" s="18">
        <v>390.22449860566746</v>
      </c>
      <c r="D12681" s="1"/>
      <c r="E12681" s="1">
        <v>5</v>
      </c>
      <c r="F12681" s="1">
        <v>2</v>
      </c>
      <c r="G12681" s="1">
        <v>0</v>
      </c>
      <c r="H12681" s="1">
        <v>3</v>
      </c>
      <c r="I12681" s="15">
        <v>0.4</v>
      </c>
      <c r="J12681">
        <f t="shared" si="198"/>
        <v>40</v>
      </c>
    </row>
    <row r="12682" spans="1:10" x14ac:dyDescent="0.3">
      <c r="A12682" t="s">
        <v>12490</v>
      </c>
      <c r="C12682" s="18">
        <v>390.22330227275933</v>
      </c>
      <c r="D12682" s="1"/>
      <c r="E12682" s="1">
        <v>6</v>
      </c>
      <c r="F12682" s="1">
        <v>2</v>
      </c>
      <c r="G12682" s="1">
        <v>1</v>
      </c>
      <c r="H12682" s="1">
        <v>3</v>
      </c>
      <c r="I12682" s="15">
        <v>0.41666666666666669</v>
      </c>
      <c r="J12682">
        <f t="shared" si="198"/>
        <v>40</v>
      </c>
    </row>
    <row r="12683" spans="1:10" x14ac:dyDescent="0.3">
      <c r="A12683" t="s">
        <v>12491</v>
      </c>
      <c r="C12683" s="18">
        <v>390.22290345081001</v>
      </c>
      <c r="D12683" s="1"/>
      <c r="E12683" s="1">
        <v>3</v>
      </c>
      <c r="F12683" s="1">
        <v>1</v>
      </c>
      <c r="G12683" s="1">
        <v>0</v>
      </c>
      <c r="H12683" s="1">
        <v>2</v>
      </c>
      <c r="I12683" s="15">
        <v>0.33333333333333331</v>
      </c>
      <c r="J12683">
        <f t="shared" si="198"/>
        <v>40</v>
      </c>
    </row>
    <row r="12684" spans="1:10" x14ac:dyDescent="0.3">
      <c r="A12684" t="s">
        <v>12492</v>
      </c>
      <c r="C12684" s="18">
        <v>390.22195243561703</v>
      </c>
      <c r="D12684" s="1"/>
      <c r="E12684" s="1">
        <v>3</v>
      </c>
      <c r="F12684" s="1">
        <v>1</v>
      </c>
      <c r="G12684" s="1">
        <v>0</v>
      </c>
      <c r="H12684" s="1">
        <v>2</v>
      </c>
      <c r="I12684" s="15">
        <v>0.33333333333333331</v>
      </c>
      <c r="J12684">
        <f t="shared" si="198"/>
        <v>40</v>
      </c>
    </row>
    <row r="12685" spans="1:10" x14ac:dyDescent="0.3">
      <c r="A12685" t="s">
        <v>12493</v>
      </c>
      <c r="C12685" s="18">
        <v>390.22169750823917</v>
      </c>
      <c r="D12685" s="1"/>
      <c r="E12685" s="1">
        <v>3</v>
      </c>
      <c r="F12685" s="1">
        <v>1</v>
      </c>
      <c r="G12685" s="1">
        <v>0</v>
      </c>
      <c r="H12685" s="1">
        <v>2</v>
      </c>
      <c r="I12685" s="15">
        <v>0.33333333333333331</v>
      </c>
      <c r="J12685">
        <f t="shared" si="198"/>
        <v>40</v>
      </c>
    </row>
    <row r="12686" spans="1:10" x14ac:dyDescent="0.3">
      <c r="A12686" t="s">
        <v>14806</v>
      </c>
      <c r="C12686" s="18">
        <v>390.22066653337043</v>
      </c>
      <c r="D12686" s="1"/>
      <c r="E12686" s="1">
        <v>8</v>
      </c>
      <c r="F12686" s="1">
        <v>3</v>
      </c>
      <c r="G12686" s="1">
        <v>0</v>
      </c>
      <c r="H12686" s="1">
        <v>5</v>
      </c>
      <c r="I12686" s="15">
        <v>0.375</v>
      </c>
      <c r="J12686">
        <f t="shared" si="198"/>
        <v>40</v>
      </c>
    </row>
    <row r="12687" spans="1:10" x14ac:dyDescent="0.3">
      <c r="A12687" t="s">
        <v>12494</v>
      </c>
      <c r="C12687" s="18">
        <v>390.21698274291555</v>
      </c>
      <c r="D12687" s="1"/>
      <c r="E12687" s="1">
        <v>3</v>
      </c>
      <c r="F12687" s="1">
        <v>1</v>
      </c>
      <c r="G12687" s="1">
        <v>0</v>
      </c>
      <c r="H12687" s="1">
        <v>2</v>
      </c>
      <c r="I12687" s="15">
        <v>0.33333333333333331</v>
      </c>
      <c r="J12687">
        <f t="shared" si="198"/>
        <v>40</v>
      </c>
    </row>
    <row r="12688" spans="1:10" x14ac:dyDescent="0.3">
      <c r="A12688" t="s">
        <v>12496</v>
      </c>
      <c r="C12688" s="18">
        <v>390.21363819331174</v>
      </c>
      <c r="D12688" s="1"/>
      <c r="E12688" s="1">
        <v>3</v>
      </c>
      <c r="F12688" s="1">
        <v>1</v>
      </c>
      <c r="G12688" s="1">
        <v>0</v>
      </c>
      <c r="H12688" s="1">
        <v>2</v>
      </c>
      <c r="I12688" s="15">
        <v>0.33333333333333331</v>
      </c>
      <c r="J12688">
        <f t="shared" si="198"/>
        <v>40</v>
      </c>
    </row>
    <row r="12689" spans="1:10" x14ac:dyDescent="0.3">
      <c r="A12689" s="21" t="s">
        <v>12498</v>
      </c>
      <c r="C12689" s="18">
        <v>390.21226254725053</v>
      </c>
      <c r="D12689" s="1"/>
      <c r="E12689" s="1">
        <v>3</v>
      </c>
      <c r="F12689" s="1">
        <v>1</v>
      </c>
      <c r="G12689" s="1">
        <v>0</v>
      </c>
      <c r="H12689" s="1">
        <v>2</v>
      </c>
      <c r="I12689" s="15">
        <v>0.33333333333333331</v>
      </c>
      <c r="J12689">
        <f t="shared" si="198"/>
        <v>40</v>
      </c>
    </row>
    <row r="12690" spans="1:10" x14ac:dyDescent="0.3">
      <c r="A12690" t="s">
        <v>12499</v>
      </c>
      <c r="C12690" s="18">
        <v>390.21200033404131</v>
      </c>
      <c r="D12690" s="1"/>
      <c r="E12690" s="1">
        <v>10</v>
      </c>
      <c r="F12690" s="1">
        <v>4</v>
      </c>
      <c r="G12690" s="1">
        <v>1</v>
      </c>
      <c r="H12690" s="1">
        <v>5</v>
      </c>
      <c r="I12690" s="15">
        <v>0.45</v>
      </c>
      <c r="J12690">
        <f t="shared" si="198"/>
        <v>40</v>
      </c>
    </row>
    <row r="12691" spans="1:10" x14ac:dyDescent="0.3">
      <c r="A12691" t="s">
        <v>12500</v>
      </c>
      <c r="C12691" s="18">
        <v>390.2076699501917</v>
      </c>
      <c r="D12691" s="1"/>
      <c r="E12691" s="1">
        <v>3</v>
      </c>
      <c r="F12691" s="1">
        <v>1</v>
      </c>
      <c r="G12691" s="1">
        <v>0</v>
      </c>
      <c r="H12691" s="1">
        <v>2</v>
      </c>
      <c r="I12691" s="15">
        <v>0.33333333333333331</v>
      </c>
      <c r="J12691">
        <f t="shared" si="198"/>
        <v>40</v>
      </c>
    </row>
    <row r="12692" spans="1:10" x14ac:dyDescent="0.3">
      <c r="A12692" t="s">
        <v>12501</v>
      </c>
      <c r="C12692" s="18">
        <v>390.20729660361542</v>
      </c>
      <c r="D12692" s="1"/>
      <c r="E12692" s="1">
        <v>3</v>
      </c>
      <c r="F12692" s="1">
        <v>1</v>
      </c>
      <c r="G12692" s="1">
        <v>0</v>
      </c>
      <c r="H12692" s="1">
        <v>2</v>
      </c>
      <c r="I12692" s="15">
        <v>0.33333333333333331</v>
      </c>
      <c r="J12692">
        <f t="shared" si="198"/>
        <v>40</v>
      </c>
    </row>
    <row r="12693" spans="1:10" x14ac:dyDescent="0.3">
      <c r="A12693" t="s">
        <v>12503</v>
      </c>
      <c r="C12693" s="18">
        <v>390.20476953838534</v>
      </c>
      <c r="D12693" s="1"/>
      <c r="E12693" s="1">
        <v>3</v>
      </c>
      <c r="F12693" s="1">
        <v>1</v>
      </c>
      <c r="G12693" s="1">
        <v>0</v>
      </c>
      <c r="H12693" s="1">
        <v>2</v>
      </c>
      <c r="I12693" s="15">
        <v>0.33333333333333331</v>
      </c>
      <c r="J12693">
        <f t="shared" si="198"/>
        <v>40</v>
      </c>
    </row>
    <row r="12694" spans="1:10" x14ac:dyDescent="0.3">
      <c r="A12694" t="s">
        <v>12504</v>
      </c>
      <c r="C12694" s="18">
        <v>390.20475881413506</v>
      </c>
      <c r="D12694" s="1"/>
      <c r="E12694" s="1">
        <v>3</v>
      </c>
      <c r="F12694" s="1">
        <v>1</v>
      </c>
      <c r="G12694" s="1">
        <v>0</v>
      </c>
      <c r="H12694" s="1">
        <v>2</v>
      </c>
      <c r="I12694" s="15">
        <v>0.33333333333333331</v>
      </c>
      <c r="J12694">
        <f t="shared" si="198"/>
        <v>40</v>
      </c>
    </row>
    <row r="12695" spans="1:10" x14ac:dyDescent="0.3">
      <c r="A12695" t="s">
        <v>12506</v>
      </c>
      <c r="C12695" s="18">
        <v>390.20358681494747</v>
      </c>
      <c r="D12695" s="1"/>
      <c r="E12695" s="1">
        <v>7</v>
      </c>
      <c r="F12695" s="1">
        <v>1</v>
      </c>
      <c r="G12695" s="1">
        <v>0</v>
      </c>
      <c r="H12695" s="1">
        <v>6</v>
      </c>
      <c r="I12695" s="15">
        <v>0.14285714285714285</v>
      </c>
      <c r="J12695">
        <f t="shared" si="198"/>
        <v>40</v>
      </c>
    </row>
    <row r="12696" spans="1:10" x14ac:dyDescent="0.3">
      <c r="A12696" t="s">
        <v>12507</v>
      </c>
      <c r="C12696" s="18">
        <v>390.20283296283321</v>
      </c>
      <c r="D12696" s="1"/>
      <c r="E12696" s="1">
        <v>3</v>
      </c>
      <c r="F12696" s="1">
        <v>1</v>
      </c>
      <c r="G12696" s="1">
        <v>0</v>
      </c>
      <c r="H12696" s="1">
        <v>2</v>
      </c>
      <c r="I12696" s="15">
        <v>0.33333333333333331</v>
      </c>
      <c r="J12696">
        <f t="shared" si="198"/>
        <v>40</v>
      </c>
    </row>
    <row r="12697" spans="1:10" x14ac:dyDescent="0.3">
      <c r="A12697" t="s">
        <v>12509</v>
      </c>
      <c r="C12697" s="18">
        <v>375.62346334094553</v>
      </c>
      <c r="D12697" s="1"/>
      <c r="E12697" s="1">
        <v>10</v>
      </c>
      <c r="F12697" s="1">
        <v>4</v>
      </c>
      <c r="G12697" s="1">
        <v>0</v>
      </c>
      <c r="H12697" s="1">
        <v>6</v>
      </c>
      <c r="I12697" s="15">
        <v>0.4</v>
      </c>
      <c r="J12697">
        <f t="shared" si="198"/>
        <v>40</v>
      </c>
    </row>
    <row r="12698" spans="1:10" x14ac:dyDescent="0.3">
      <c r="A12698" t="s">
        <v>12511</v>
      </c>
      <c r="C12698" s="18">
        <v>390.19273205280405</v>
      </c>
      <c r="D12698" s="1"/>
      <c r="E12698" s="1">
        <v>8</v>
      </c>
      <c r="F12698" s="1">
        <v>3</v>
      </c>
      <c r="G12698" s="1">
        <v>1</v>
      </c>
      <c r="H12698" s="1">
        <v>4</v>
      </c>
      <c r="I12698" s="15">
        <v>0.4375</v>
      </c>
      <c r="J12698">
        <f t="shared" si="198"/>
        <v>40</v>
      </c>
    </row>
    <row r="12699" spans="1:10" x14ac:dyDescent="0.3">
      <c r="A12699" t="s">
        <v>12512</v>
      </c>
      <c r="C12699" s="18">
        <v>390.19249474272971</v>
      </c>
      <c r="D12699" s="1"/>
      <c r="E12699" s="1">
        <v>3</v>
      </c>
      <c r="F12699" s="1">
        <v>1</v>
      </c>
      <c r="G12699" s="1">
        <v>0</v>
      </c>
      <c r="H12699" s="1">
        <v>2</v>
      </c>
      <c r="I12699" s="15">
        <v>0.33333333333333331</v>
      </c>
      <c r="J12699">
        <f t="shared" si="198"/>
        <v>40</v>
      </c>
    </row>
    <row r="12700" spans="1:10" x14ac:dyDescent="0.3">
      <c r="A12700" t="s">
        <v>12515</v>
      </c>
      <c r="C12700" s="18">
        <v>390.18972778737754</v>
      </c>
      <c r="D12700" s="1"/>
      <c r="E12700" s="1">
        <v>3</v>
      </c>
      <c r="F12700" s="1">
        <v>1</v>
      </c>
      <c r="G12700" s="1">
        <v>0</v>
      </c>
      <c r="H12700" s="1">
        <v>2</v>
      </c>
      <c r="I12700" s="15">
        <v>0.33333333333333331</v>
      </c>
      <c r="J12700">
        <f t="shared" si="198"/>
        <v>40</v>
      </c>
    </row>
    <row r="12701" spans="1:10" x14ac:dyDescent="0.3">
      <c r="A12701" t="s">
        <v>12516</v>
      </c>
      <c r="C12701" s="18">
        <v>390.18702102961083</v>
      </c>
      <c r="D12701" s="1"/>
      <c r="E12701" s="1">
        <v>3</v>
      </c>
      <c r="F12701" s="1">
        <v>1</v>
      </c>
      <c r="G12701" s="1">
        <v>0</v>
      </c>
      <c r="H12701" s="1">
        <v>2</v>
      </c>
      <c r="I12701" s="15">
        <v>0.33333333333333331</v>
      </c>
      <c r="J12701">
        <f t="shared" si="198"/>
        <v>40</v>
      </c>
    </row>
    <row r="12702" spans="1:10" x14ac:dyDescent="0.3">
      <c r="A12702" t="s">
        <v>12517</v>
      </c>
      <c r="C12702" s="18">
        <v>390.18612716857598</v>
      </c>
      <c r="D12702" s="1"/>
      <c r="E12702" s="1">
        <v>5</v>
      </c>
      <c r="F12702" s="1">
        <v>2</v>
      </c>
      <c r="G12702" s="1">
        <v>0</v>
      </c>
      <c r="H12702" s="1">
        <v>3</v>
      </c>
      <c r="I12702" s="15">
        <v>0.4</v>
      </c>
      <c r="J12702">
        <f t="shared" si="198"/>
        <v>40</v>
      </c>
    </row>
    <row r="12703" spans="1:10" x14ac:dyDescent="0.3">
      <c r="A12703" t="s">
        <v>12518</v>
      </c>
      <c r="C12703" s="18">
        <v>390.18234328810468</v>
      </c>
      <c r="D12703" s="1"/>
      <c r="E12703" s="1">
        <v>3</v>
      </c>
      <c r="F12703" s="1">
        <v>1</v>
      </c>
      <c r="G12703" s="1">
        <v>0</v>
      </c>
      <c r="H12703" s="1">
        <v>2</v>
      </c>
      <c r="I12703" s="15">
        <v>0.33333333333333331</v>
      </c>
      <c r="J12703">
        <f t="shared" si="198"/>
        <v>40</v>
      </c>
    </row>
    <row r="12704" spans="1:10" x14ac:dyDescent="0.3">
      <c r="A12704" t="s">
        <v>12519</v>
      </c>
      <c r="C12704" s="18">
        <v>390.17732405750729</v>
      </c>
      <c r="D12704" s="1"/>
      <c r="E12704" s="1">
        <v>3</v>
      </c>
      <c r="F12704" s="1">
        <v>1</v>
      </c>
      <c r="G12704" s="1">
        <v>0</v>
      </c>
      <c r="H12704" s="1">
        <v>2</v>
      </c>
      <c r="I12704" s="15">
        <v>0.33333333333333331</v>
      </c>
      <c r="J12704">
        <f t="shared" si="198"/>
        <v>40</v>
      </c>
    </row>
    <row r="12705" spans="1:10" x14ac:dyDescent="0.3">
      <c r="A12705" t="s">
        <v>12520</v>
      </c>
      <c r="C12705" s="18">
        <v>390.17664445504704</v>
      </c>
      <c r="D12705" s="1"/>
      <c r="E12705" s="1">
        <v>3</v>
      </c>
      <c r="F12705" s="1">
        <v>1</v>
      </c>
      <c r="G12705" s="1">
        <v>0</v>
      </c>
      <c r="H12705" s="1">
        <v>2</v>
      </c>
      <c r="I12705" s="15">
        <v>0.33333333333333331</v>
      </c>
      <c r="J12705">
        <f t="shared" si="198"/>
        <v>40</v>
      </c>
    </row>
    <row r="12706" spans="1:10" x14ac:dyDescent="0.3">
      <c r="A12706" t="s">
        <v>12521</v>
      </c>
      <c r="C12706" s="18">
        <v>390.1693264357524</v>
      </c>
      <c r="D12706" s="1"/>
      <c r="E12706" s="1">
        <v>7</v>
      </c>
      <c r="F12706" s="1">
        <v>3</v>
      </c>
      <c r="G12706" s="1">
        <v>0</v>
      </c>
      <c r="H12706" s="1">
        <v>4</v>
      </c>
      <c r="I12706" s="15">
        <v>0.42857142857142855</v>
      </c>
      <c r="J12706">
        <f t="shared" si="198"/>
        <v>40</v>
      </c>
    </row>
    <row r="12707" spans="1:10" x14ac:dyDescent="0.3">
      <c r="A12707" t="s">
        <v>12522</v>
      </c>
      <c r="C12707" s="18">
        <v>390.16918994891523</v>
      </c>
      <c r="D12707" s="1"/>
      <c r="E12707" s="1">
        <v>5</v>
      </c>
      <c r="F12707" s="1">
        <v>2</v>
      </c>
      <c r="G12707" s="1">
        <v>0</v>
      </c>
      <c r="H12707" s="1">
        <v>3</v>
      </c>
      <c r="I12707" s="15">
        <v>0.4</v>
      </c>
      <c r="J12707">
        <f t="shared" si="198"/>
        <v>40</v>
      </c>
    </row>
    <row r="12708" spans="1:10" x14ac:dyDescent="0.3">
      <c r="A12708" t="s">
        <v>12523</v>
      </c>
      <c r="C12708" s="18">
        <v>390.16507762875847</v>
      </c>
      <c r="D12708" s="1"/>
      <c r="E12708" s="1">
        <v>3</v>
      </c>
      <c r="F12708" s="1">
        <v>1</v>
      </c>
      <c r="G12708" s="1">
        <v>0</v>
      </c>
      <c r="H12708" s="1">
        <v>2</v>
      </c>
      <c r="I12708" s="15">
        <v>0.33333333333333331</v>
      </c>
      <c r="J12708">
        <f t="shared" si="198"/>
        <v>40</v>
      </c>
    </row>
    <row r="12709" spans="1:10" x14ac:dyDescent="0.3">
      <c r="A12709" t="s">
        <v>12525</v>
      </c>
      <c r="C12709" s="18">
        <v>390.16437994284223</v>
      </c>
      <c r="D12709" s="1"/>
      <c r="E12709" s="1">
        <v>1</v>
      </c>
      <c r="F12709" s="1">
        <v>0</v>
      </c>
      <c r="G12709" s="1">
        <v>0</v>
      </c>
      <c r="H12709" s="1">
        <v>1</v>
      </c>
      <c r="I12709" s="15">
        <v>0</v>
      </c>
      <c r="J12709">
        <f t="shared" si="198"/>
        <v>40</v>
      </c>
    </row>
    <row r="12710" spans="1:10" x14ac:dyDescent="0.3">
      <c r="A12710" t="s">
        <v>12526</v>
      </c>
      <c r="C12710" s="18">
        <v>390.16242503672828</v>
      </c>
      <c r="D12710" s="1"/>
      <c r="E12710" s="1">
        <v>3</v>
      </c>
      <c r="F12710" s="1">
        <v>1</v>
      </c>
      <c r="G12710" s="1">
        <v>0</v>
      </c>
      <c r="H12710" s="1">
        <v>2</v>
      </c>
      <c r="I12710" s="15">
        <v>0.33333333333333331</v>
      </c>
      <c r="J12710">
        <f t="shared" si="198"/>
        <v>40</v>
      </c>
    </row>
    <row r="12711" spans="1:10" x14ac:dyDescent="0.3">
      <c r="A12711" t="s">
        <v>12527</v>
      </c>
      <c r="C12711" s="18">
        <v>390.16162864611942</v>
      </c>
      <c r="D12711" s="1"/>
      <c r="E12711" s="1">
        <v>3</v>
      </c>
      <c r="F12711" s="1">
        <v>1</v>
      </c>
      <c r="G12711" s="1">
        <v>0</v>
      </c>
      <c r="H12711" s="1">
        <v>2</v>
      </c>
      <c r="I12711" s="15">
        <v>0.33333333333333331</v>
      </c>
      <c r="J12711">
        <f t="shared" si="198"/>
        <v>40</v>
      </c>
    </row>
    <row r="12712" spans="1:10" x14ac:dyDescent="0.3">
      <c r="A12712" t="s">
        <v>12528</v>
      </c>
      <c r="C12712" s="18">
        <v>390.16045883569103</v>
      </c>
      <c r="D12712" s="1"/>
      <c r="E12712" s="1">
        <v>3</v>
      </c>
      <c r="F12712" s="1">
        <v>1</v>
      </c>
      <c r="G12712" s="1">
        <v>0</v>
      </c>
      <c r="H12712" s="1">
        <v>2</v>
      </c>
      <c r="I12712" s="15">
        <v>0.33333333333333331</v>
      </c>
      <c r="J12712">
        <f t="shared" si="198"/>
        <v>40</v>
      </c>
    </row>
    <row r="12713" spans="1:10" x14ac:dyDescent="0.3">
      <c r="A12713" t="s">
        <v>12529</v>
      </c>
      <c r="C12713" s="18">
        <v>390.16025624623308</v>
      </c>
      <c r="D12713" s="1"/>
      <c r="E12713" s="1">
        <v>3</v>
      </c>
      <c r="F12713" s="1">
        <v>1</v>
      </c>
      <c r="G12713" s="1">
        <v>0</v>
      </c>
      <c r="H12713" s="1">
        <v>2</v>
      </c>
      <c r="I12713" s="15">
        <v>0.33333333333333331</v>
      </c>
      <c r="J12713">
        <f t="shared" si="198"/>
        <v>40</v>
      </c>
    </row>
    <row r="12714" spans="1:10" x14ac:dyDescent="0.3">
      <c r="A12714" t="s">
        <v>12530</v>
      </c>
      <c r="C12714" s="18">
        <v>390.15614098867593</v>
      </c>
      <c r="D12714" s="1"/>
      <c r="E12714" s="1">
        <v>3</v>
      </c>
      <c r="F12714" s="1">
        <v>1</v>
      </c>
      <c r="G12714" s="1">
        <v>0</v>
      </c>
      <c r="H12714" s="1">
        <v>2</v>
      </c>
      <c r="I12714" s="15">
        <v>0.33333333333333331</v>
      </c>
      <c r="J12714">
        <f t="shared" si="198"/>
        <v>40</v>
      </c>
    </row>
    <row r="12715" spans="1:10" x14ac:dyDescent="0.3">
      <c r="A12715" t="s">
        <v>12531</v>
      </c>
      <c r="C12715" s="18">
        <v>390.15554712410164</v>
      </c>
      <c r="D12715" s="1"/>
      <c r="E12715" s="1">
        <v>5</v>
      </c>
      <c r="F12715" s="1">
        <v>2</v>
      </c>
      <c r="G12715" s="1">
        <v>0</v>
      </c>
      <c r="H12715" s="1">
        <v>3</v>
      </c>
      <c r="I12715" s="15">
        <v>0.4</v>
      </c>
      <c r="J12715">
        <f t="shared" si="198"/>
        <v>40</v>
      </c>
    </row>
    <row r="12716" spans="1:10" x14ac:dyDescent="0.3">
      <c r="A12716" t="s">
        <v>12533</v>
      </c>
      <c r="C12716" s="18">
        <v>390.15069796092325</v>
      </c>
      <c r="D12716" s="1"/>
      <c r="E12716" s="1">
        <v>5</v>
      </c>
      <c r="F12716" s="1">
        <v>2</v>
      </c>
      <c r="G12716" s="1">
        <v>0</v>
      </c>
      <c r="H12716" s="1">
        <v>3</v>
      </c>
      <c r="I12716" s="15">
        <v>0.4</v>
      </c>
      <c r="J12716">
        <f t="shared" si="198"/>
        <v>40</v>
      </c>
    </row>
    <row r="12717" spans="1:10" x14ac:dyDescent="0.3">
      <c r="A12717" t="s">
        <v>12535</v>
      </c>
      <c r="C12717" s="18">
        <v>390.14492243391277</v>
      </c>
      <c r="D12717" s="1"/>
      <c r="E12717" s="1">
        <v>5</v>
      </c>
      <c r="F12717" s="1">
        <v>2</v>
      </c>
      <c r="G12717" s="1">
        <v>0</v>
      </c>
      <c r="H12717" s="1">
        <v>3</v>
      </c>
      <c r="I12717" s="15">
        <v>0.4</v>
      </c>
      <c r="J12717">
        <f t="shared" si="198"/>
        <v>40</v>
      </c>
    </row>
    <row r="12718" spans="1:10" x14ac:dyDescent="0.3">
      <c r="A12718" t="s">
        <v>12537</v>
      </c>
      <c r="C12718" s="18">
        <v>390.14079402242953</v>
      </c>
      <c r="D12718" s="1"/>
      <c r="E12718" s="1">
        <v>12</v>
      </c>
      <c r="F12718" s="1">
        <v>5</v>
      </c>
      <c r="G12718" s="1">
        <v>1</v>
      </c>
      <c r="H12718" s="1">
        <v>6</v>
      </c>
      <c r="I12718" s="15">
        <v>0.45833333333333331</v>
      </c>
      <c r="J12718">
        <f t="shared" si="198"/>
        <v>40</v>
      </c>
    </row>
    <row r="12719" spans="1:10" x14ac:dyDescent="0.3">
      <c r="A12719" t="s">
        <v>12538</v>
      </c>
      <c r="C12719" s="18">
        <v>390.13894445808648</v>
      </c>
      <c r="D12719" s="1"/>
      <c r="E12719" s="1">
        <v>3</v>
      </c>
      <c r="F12719" s="1">
        <v>1</v>
      </c>
      <c r="G12719" s="1">
        <v>0</v>
      </c>
      <c r="H12719" s="1">
        <v>2</v>
      </c>
      <c r="I12719" s="15">
        <v>0.33333333333333331</v>
      </c>
      <c r="J12719">
        <f t="shared" si="198"/>
        <v>40</v>
      </c>
    </row>
    <row r="12720" spans="1:10" x14ac:dyDescent="0.3">
      <c r="A12720" t="s">
        <v>12557</v>
      </c>
      <c r="C12720" s="18">
        <v>390.13838824370708</v>
      </c>
      <c r="D12720" s="1"/>
      <c r="E12720" s="1">
        <v>3</v>
      </c>
      <c r="F12720" s="1">
        <v>1</v>
      </c>
      <c r="G12720" s="1">
        <v>0</v>
      </c>
      <c r="H12720" s="1">
        <v>2</v>
      </c>
      <c r="I12720" s="15">
        <v>0.33333333333333331</v>
      </c>
      <c r="J12720">
        <f t="shared" si="198"/>
        <v>40</v>
      </c>
    </row>
    <row r="12721" spans="1:10" x14ac:dyDescent="0.3">
      <c r="A12721" t="s">
        <v>12539</v>
      </c>
      <c r="C12721" s="18">
        <v>390.13670175210279</v>
      </c>
      <c r="D12721" s="1"/>
      <c r="E12721" s="1">
        <v>3</v>
      </c>
      <c r="F12721" s="1">
        <v>1</v>
      </c>
      <c r="G12721" s="1">
        <v>0</v>
      </c>
      <c r="H12721" s="1">
        <v>2</v>
      </c>
      <c r="I12721" s="15">
        <v>0.33333333333333331</v>
      </c>
      <c r="J12721">
        <f t="shared" si="198"/>
        <v>40</v>
      </c>
    </row>
    <row r="12722" spans="1:10" x14ac:dyDescent="0.3">
      <c r="A12722" t="s">
        <v>12595</v>
      </c>
      <c r="C12722" s="18">
        <v>390.13639257586442</v>
      </c>
      <c r="D12722" s="1"/>
      <c r="E12722" s="1">
        <v>3</v>
      </c>
      <c r="F12722" s="1">
        <v>1</v>
      </c>
      <c r="G12722" s="1">
        <v>0</v>
      </c>
      <c r="H12722" s="1">
        <v>2</v>
      </c>
      <c r="I12722" s="15">
        <v>0.33333333333333331</v>
      </c>
      <c r="J12722">
        <f t="shared" si="198"/>
        <v>40</v>
      </c>
    </row>
    <row r="12723" spans="1:10" x14ac:dyDescent="0.3">
      <c r="A12723" t="s">
        <v>12524</v>
      </c>
      <c r="C12723" s="18">
        <v>390.13630738979651</v>
      </c>
      <c r="D12723" s="1"/>
      <c r="E12723" s="1">
        <v>7</v>
      </c>
      <c r="F12723" s="1">
        <v>3</v>
      </c>
      <c r="G12723" s="1">
        <v>0</v>
      </c>
      <c r="H12723" s="1">
        <v>4</v>
      </c>
      <c r="I12723" s="15">
        <v>0.42857142857142855</v>
      </c>
      <c r="J12723">
        <f t="shared" si="198"/>
        <v>40</v>
      </c>
    </row>
    <row r="12724" spans="1:10" x14ac:dyDescent="0.3">
      <c r="A12724" t="s">
        <v>12540</v>
      </c>
      <c r="C12724" s="18">
        <v>390.13578431329148</v>
      </c>
      <c r="D12724" s="1"/>
      <c r="E12724" s="1">
        <v>3</v>
      </c>
      <c r="F12724" s="1">
        <v>1</v>
      </c>
      <c r="G12724" s="1">
        <v>0</v>
      </c>
      <c r="H12724" s="1">
        <v>2</v>
      </c>
      <c r="I12724" s="15">
        <v>0.33333333333333331</v>
      </c>
      <c r="J12724">
        <f t="shared" si="198"/>
        <v>40</v>
      </c>
    </row>
    <row r="12725" spans="1:10" x14ac:dyDescent="0.3">
      <c r="A12725" t="s">
        <v>12541</v>
      </c>
      <c r="C12725" s="18">
        <v>390.13363991227328</v>
      </c>
      <c r="D12725" s="1"/>
      <c r="E12725" s="1">
        <v>3</v>
      </c>
      <c r="F12725" s="1">
        <v>1</v>
      </c>
      <c r="G12725" s="1">
        <v>0</v>
      </c>
      <c r="H12725" s="1">
        <v>2</v>
      </c>
      <c r="I12725" s="15">
        <v>0.33333333333333331</v>
      </c>
      <c r="J12725">
        <f t="shared" si="198"/>
        <v>40</v>
      </c>
    </row>
    <row r="12726" spans="1:10" x14ac:dyDescent="0.3">
      <c r="A12726" t="s">
        <v>12542</v>
      </c>
      <c r="C12726" s="18">
        <v>390.13254862688405</v>
      </c>
      <c r="D12726" s="1"/>
      <c r="E12726" s="1">
        <v>3</v>
      </c>
      <c r="F12726" s="1">
        <v>1</v>
      </c>
      <c r="G12726" s="1">
        <v>0</v>
      </c>
      <c r="H12726" s="1">
        <v>2</v>
      </c>
      <c r="I12726" s="15">
        <v>0.33333333333333331</v>
      </c>
      <c r="J12726">
        <f t="shared" si="198"/>
        <v>40</v>
      </c>
    </row>
    <row r="12727" spans="1:10" x14ac:dyDescent="0.3">
      <c r="A12727" t="s">
        <v>12543</v>
      </c>
      <c r="C12727" s="18">
        <v>390.13067252342739</v>
      </c>
      <c r="D12727" s="1"/>
      <c r="E12727" s="1">
        <v>11</v>
      </c>
      <c r="F12727" s="1">
        <v>4</v>
      </c>
      <c r="G12727" s="1">
        <v>2</v>
      </c>
      <c r="H12727" s="1">
        <v>5</v>
      </c>
      <c r="I12727" s="15">
        <v>0.45454545454545453</v>
      </c>
      <c r="J12727">
        <f t="shared" si="198"/>
        <v>40</v>
      </c>
    </row>
    <row r="12728" spans="1:10" x14ac:dyDescent="0.3">
      <c r="A12728" t="s">
        <v>12544</v>
      </c>
      <c r="C12728" s="18">
        <v>390.13033850824291</v>
      </c>
      <c r="D12728" s="1"/>
      <c r="E12728" s="1">
        <v>8</v>
      </c>
      <c r="F12728" s="1">
        <v>3</v>
      </c>
      <c r="G12728" s="1">
        <v>0</v>
      </c>
      <c r="H12728" s="1">
        <v>5</v>
      </c>
      <c r="I12728" s="15">
        <v>0.375</v>
      </c>
      <c r="J12728">
        <f t="shared" si="198"/>
        <v>40</v>
      </c>
    </row>
    <row r="12729" spans="1:10" x14ac:dyDescent="0.3">
      <c r="A12729" t="s">
        <v>12545</v>
      </c>
      <c r="C12729" s="18">
        <v>390.12985199801705</v>
      </c>
      <c r="D12729" s="1"/>
      <c r="E12729" s="1">
        <v>3</v>
      </c>
      <c r="F12729" s="1">
        <v>1</v>
      </c>
      <c r="G12729" s="1">
        <v>0</v>
      </c>
      <c r="H12729" s="1">
        <v>2</v>
      </c>
      <c r="I12729" s="15">
        <v>0.33333333333333331</v>
      </c>
      <c r="J12729">
        <f t="shared" si="198"/>
        <v>40</v>
      </c>
    </row>
    <row r="12730" spans="1:10" x14ac:dyDescent="0.3">
      <c r="A12730" t="s">
        <v>12546</v>
      </c>
      <c r="C12730" s="18">
        <v>390.12954134529616</v>
      </c>
      <c r="D12730" s="1"/>
      <c r="E12730" s="1">
        <v>3</v>
      </c>
      <c r="F12730" s="1">
        <v>1</v>
      </c>
      <c r="G12730" s="1">
        <v>0</v>
      </c>
      <c r="H12730" s="1">
        <v>2</v>
      </c>
      <c r="I12730" s="15">
        <v>0.33333333333333331</v>
      </c>
      <c r="J12730">
        <f t="shared" si="198"/>
        <v>40</v>
      </c>
    </row>
    <row r="12731" spans="1:10" x14ac:dyDescent="0.3">
      <c r="A12731" t="s">
        <v>12547</v>
      </c>
      <c r="C12731" s="18">
        <v>390.12787583852793</v>
      </c>
      <c r="D12731" s="1"/>
      <c r="E12731" s="1">
        <v>3</v>
      </c>
      <c r="F12731" s="1">
        <v>1</v>
      </c>
      <c r="G12731" s="1">
        <v>0</v>
      </c>
      <c r="H12731" s="1">
        <v>2</v>
      </c>
      <c r="I12731" s="15">
        <v>0.33333333333333331</v>
      </c>
      <c r="J12731">
        <f t="shared" si="198"/>
        <v>40</v>
      </c>
    </row>
    <row r="12732" spans="1:10" x14ac:dyDescent="0.3">
      <c r="A12732" t="s">
        <v>12548</v>
      </c>
      <c r="C12732" s="18">
        <v>390.12776028541452</v>
      </c>
      <c r="D12732" s="1"/>
      <c r="E12732" s="1">
        <v>3</v>
      </c>
      <c r="F12732" s="1">
        <v>1</v>
      </c>
      <c r="G12732" s="1">
        <v>0</v>
      </c>
      <c r="H12732" s="1">
        <v>2</v>
      </c>
      <c r="I12732" s="15">
        <v>0.33333333333333331</v>
      </c>
      <c r="J12732">
        <f t="shared" si="198"/>
        <v>40</v>
      </c>
    </row>
    <row r="12733" spans="1:10" x14ac:dyDescent="0.3">
      <c r="A12733" t="s">
        <v>12550</v>
      </c>
      <c r="C12733" s="18">
        <v>390.12679619902423</v>
      </c>
      <c r="D12733" s="1"/>
      <c r="E12733" s="1">
        <v>3</v>
      </c>
      <c r="F12733" s="1">
        <v>1</v>
      </c>
      <c r="G12733" s="1">
        <v>0</v>
      </c>
      <c r="H12733" s="1">
        <v>2</v>
      </c>
      <c r="I12733" s="15">
        <v>0.33333333333333331</v>
      </c>
      <c r="J12733">
        <f t="shared" si="198"/>
        <v>40</v>
      </c>
    </row>
    <row r="12734" spans="1:10" x14ac:dyDescent="0.3">
      <c r="A12734" t="s">
        <v>12553</v>
      </c>
      <c r="C12734" s="18">
        <v>390.12265477824354</v>
      </c>
      <c r="D12734" s="1"/>
      <c r="E12734" s="1">
        <v>3</v>
      </c>
      <c r="F12734" s="1">
        <v>1</v>
      </c>
      <c r="G12734" s="1">
        <v>0</v>
      </c>
      <c r="H12734" s="1">
        <v>2</v>
      </c>
      <c r="I12734" s="15">
        <v>0.33333333333333331</v>
      </c>
      <c r="J12734">
        <f t="shared" si="198"/>
        <v>40</v>
      </c>
    </row>
    <row r="12735" spans="1:10" x14ac:dyDescent="0.3">
      <c r="A12735" t="s">
        <v>12555</v>
      </c>
      <c r="C12735" s="18">
        <v>390.1208505286852</v>
      </c>
      <c r="D12735" s="1"/>
      <c r="E12735" s="1">
        <v>1</v>
      </c>
      <c r="F12735" s="1">
        <v>0</v>
      </c>
      <c r="G12735" s="1">
        <v>0</v>
      </c>
      <c r="H12735" s="1">
        <v>1</v>
      </c>
      <c r="I12735" s="15">
        <v>0</v>
      </c>
      <c r="J12735">
        <f t="shared" si="198"/>
        <v>40</v>
      </c>
    </row>
    <row r="12736" spans="1:10" x14ac:dyDescent="0.3">
      <c r="A12736" t="s">
        <v>12556</v>
      </c>
      <c r="C12736" s="18">
        <v>390.12003046550774</v>
      </c>
      <c r="D12736" s="1"/>
      <c r="E12736" s="1">
        <v>3</v>
      </c>
      <c r="F12736" s="1">
        <v>1</v>
      </c>
      <c r="G12736" s="1">
        <v>0</v>
      </c>
      <c r="H12736" s="1">
        <v>2</v>
      </c>
      <c r="I12736" s="15">
        <v>0.33333333333333331</v>
      </c>
      <c r="J12736">
        <f t="shared" si="198"/>
        <v>40</v>
      </c>
    </row>
    <row r="12737" spans="1:10" x14ac:dyDescent="0.3">
      <c r="A12737" t="s">
        <v>12558</v>
      </c>
      <c r="C12737" s="18">
        <v>390.11788031375852</v>
      </c>
      <c r="D12737" s="1"/>
      <c r="E12737" s="1">
        <v>3</v>
      </c>
      <c r="F12737" s="1">
        <v>1</v>
      </c>
      <c r="G12737" s="1">
        <v>0</v>
      </c>
      <c r="H12737" s="1">
        <v>2</v>
      </c>
      <c r="I12737" s="15">
        <v>0.33333333333333331</v>
      </c>
      <c r="J12737">
        <f t="shared" si="198"/>
        <v>40</v>
      </c>
    </row>
    <row r="12738" spans="1:10" x14ac:dyDescent="0.3">
      <c r="A12738" t="s">
        <v>12559</v>
      </c>
      <c r="C12738" s="18">
        <v>390.11619164718326</v>
      </c>
      <c r="D12738" s="1"/>
      <c r="E12738" s="1">
        <v>3</v>
      </c>
      <c r="F12738" s="1">
        <v>1</v>
      </c>
      <c r="G12738" s="1">
        <v>0</v>
      </c>
      <c r="H12738" s="1">
        <v>2</v>
      </c>
      <c r="I12738" s="15">
        <v>0.33333333333333331</v>
      </c>
      <c r="J12738">
        <f t="shared" si="198"/>
        <v>40</v>
      </c>
    </row>
    <row r="12739" spans="1:10" x14ac:dyDescent="0.3">
      <c r="A12739" t="s">
        <v>12563</v>
      </c>
      <c r="C12739" s="18">
        <v>390.11546036300047</v>
      </c>
      <c r="D12739" s="1"/>
      <c r="E12739" s="1">
        <v>3</v>
      </c>
      <c r="F12739" s="1">
        <v>1</v>
      </c>
      <c r="G12739" s="1">
        <v>0</v>
      </c>
      <c r="H12739" s="1">
        <v>2</v>
      </c>
      <c r="I12739" s="15">
        <v>0.33333333333333331</v>
      </c>
      <c r="J12739">
        <f t="shared" si="198"/>
        <v>40</v>
      </c>
    </row>
    <row r="12740" spans="1:10" x14ac:dyDescent="0.3">
      <c r="A12740" t="s">
        <v>12560</v>
      </c>
      <c r="C12740" s="18">
        <v>390.11523547442721</v>
      </c>
      <c r="D12740" s="1"/>
      <c r="E12740" s="1">
        <v>3</v>
      </c>
      <c r="F12740" s="1">
        <v>1</v>
      </c>
      <c r="G12740" s="1">
        <v>0</v>
      </c>
      <c r="H12740" s="1">
        <v>2</v>
      </c>
      <c r="I12740" s="15">
        <v>0.33333333333333331</v>
      </c>
      <c r="J12740">
        <f t="shared" ref="J12740:J12803" si="199">IF(E12740&lt;=30,40,20)</f>
        <v>40</v>
      </c>
    </row>
    <row r="12741" spans="1:10" x14ac:dyDescent="0.3">
      <c r="A12741" t="s">
        <v>12561</v>
      </c>
      <c r="C12741" s="18">
        <v>390.11344355655388</v>
      </c>
      <c r="D12741" s="1"/>
      <c r="E12741" s="1">
        <v>1</v>
      </c>
      <c r="F12741" s="1">
        <v>0</v>
      </c>
      <c r="G12741" s="1">
        <v>0</v>
      </c>
      <c r="H12741" s="1">
        <v>1</v>
      </c>
      <c r="I12741" s="15">
        <v>0</v>
      </c>
      <c r="J12741">
        <f t="shared" si="199"/>
        <v>40</v>
      </c>
    </row>
    <row r="12742" spans="1:10" x14ac:dyDescent="0.3">
      <c r="A12742" t="s">
        <v>12562</v>
      </c>
      <c r="C12742" s="18">
        <v>390.11200140952712</v>
      </c>
      <c r="D12742" s="1"/>
      <c r="E12742" s="1">
        <v>3</v>
      </c>
      <c r="F12742" s="1">
        <v>1</v>
      </c>
      <c r="G12742" s="1">
        <v>0</v>
      </c>
      <c r="H12742" s="1">
        <v>2</v>
      </c>
      <c r="I12742" s="15">
        <v>0.33333333333333331</v>
      </c>
      <c r="J12742">
        <f t="shared" si="199"/>
        <v>40</v>
      </c>
    </row>
    <row r="12743" spans="1:10" x14ac:dyDescent="0.3">
      <c r="A12743" t="s">
        <v>12564</v>
      </c>
      <c r="C12743" s="18">
        <v>390.10927119048472</v>
      </c>
      <c r="D12743" s="1"/>
      <c r="E12743" s="1">
        <v>14</v>
      </c>
      <c r="F12743" s="1">
        <v>6</v>
      </c>
      <c r="G12743" s="1">
        <v>0</v>
      </c>
      <c r="H12743" s="1">
        <v>8</v>
      </c>
      <c r="I12743" s="15">
        <v>0.42857142857142855</v>
      </c>
      <c r="J12743">
        <f t="shared" si="199"/>
        <v>40</v>
      </c>
    </row>
    <row r="12744" spans="1:10" x14ac:dyDescent="0.3">
      <c r="A12744" t="s">
        <v>12678</v>
      </c>
      <c r="C12744" s="18">
        <v>390.10903158973866</v>
      </c>
      <c r="D12744" s="1"/>
      <c r="E12744" s="1">
        <v>5</v>
      </c>
      <c r="F12744" s="1">
        <v>2</v>
      </c>
      <c r="G12744" s="1">
        <v>0</v>
      </c>
      <c r="H12744" s="1">
        <v>3</v>
      </c>
      <c r="I12744" s="15">
        <v>0.4</v>
      </c>
      <c r="J12744">
        <f t="shared" si="199"/>
        <v>40</v>
      </c>
    </row>
    <row r="12745" spans="1:10" x14ac:dyDescent="0.3">
      <c r="A12745" t="s">
        <v>12565</v>
      </c>
      <c r="C12745" s="18">
        <v>390.10536168836137</v>
      </c>
      <c r="D12745" s="1"/>
      <c r="E12745" s="1">
        <v>5</v>
      </c>
      <c r="F12745" s="1">
        <v>2</v>
      </c>
      <c r="G12745" s="1">
        <v>0</v>
      </c>
      <c r="H12745" s="1">
        <v>3</v>
      </c>
      <c r="I12745" s="15">
        <v>0.4</v>
      </c>
      <c r="J12745">
        <f t="shared" si="199"/>
        <v>40</v>
      </c>
    </row>
    <row r="12746" spans="1:10" x14ac:dyDescent="0.3">
      <c r="A12746" t="s">
        <v>12566</v>
      </c>
      <c r="C12746" s="18">
        <v>390.10463675009811</v>
      </c>
      <c r="D12746" s="1"/>
      <c r="E12746" s="1">
        <v>16</v>
      </c>
      <c r="F12746" s="1">
        <v>6</v>
      </c>
      <c r="G12746" s="1">
        <v>2</v>
      </c>
      <c r="H12746" s="1">
        <v>8</v>
      </c>
      <c r="I12746" s="15">
        <v>0.4375</v>
      </c>
      <c r="J12746">
        <f t="shared" si="199"/>
        <v>40</v>
      </c>
    </row>
    <row r="12747" spans="1:10" x14ac:dyDescent="0.3">
      <c r="A12747" t="s">
        <v>12669</v>
      </c>
      <c r="C12747" s="18">
        <v>390.10267503173066</v>
      </c>
      <c r="D12747" s="1"/>
      <c r="E12747" s="1">
        <v>5</v>
      </c>
      <c r="F12747" s="1">
        <v>2</v>
      </c>
      <c r="G12747" s="1">
        <v>0</v>
      </c>
      <c r="H12747" s="1">
        <v>3</v>
      </c>
      <c r="I12747" s="15">
        <v>0.4</v>
      </c>
      <c r="J12747">
        <f t="shared" si="199"/>
        <v>40</v>
      </c>
    </row>
    <row r="12748" spans="1:10" x14ac:dyDescent="0.3">
      <c r="A12748" t="s">
        <v>12567</v>
      </c>
      <c r="C12748" s="18">
        <v>390.09879071617189</v>
      </c>
      <c r="D12748" s="1"/>
      <c r="E12748" s="1">
        <v>5</v>
      </c>
      <c r="F12748" s="1">
        <v>2</v>
      </c>
      <c r="G12748" s="1">
        <v>0</v>
      </c>
      <c r="H12748" s="1">
        <v>3</v>
      </c>
      <c r="I12748" s="15">
        <v>0.4</v>
      </c>
      <c r="J12748">
        <f t="shared" si="199"/>
        <v>40</v>
      </c>
    </row>
    <row r="12749" spans="1:10" x14ac:dyDescent="0.3">
      <c r="A12749" t="s">
        <v>12571</v>
      </c>
      <c r="C12749" s="18">
        <v>390.09438168613673</v>
      </c>
      <c r="D12749" s="1"/>
      <c r="E12749" s="1">
        <v>3</v>
      </c>
      <c r="F12749" s="1">
        <v>1</v>
      </c>
      <c r="G12749" s="1">
        <v>0</v>
      </c>
      <c r="H12749" s="1">
        <v>2</v>
      </c>
      <c r="I12749" s="15">
        <v>0.33333333333333331</v>
      </c>
      <c r="J12749">
        <f t="shared" si="199"/>
        <v>40</v>
      </c>
    </row>
    <row r="12750" spans="1:10" x14ac:dyDescent="0.3">
      <c r="A12750" t="s">
        <v>12572</v>
      </c>
      <c r="C12750" s="18">
        <v>390.09399091915833</v>
      </c>
      <c r="D12750" s="1"/>
      <c r="E12750" s="1">
        <v>2</v>
      </c>
      <c r="F12750" s="1">
        <v>0</v>
      </c>
      <c r="G12750" s="1">
        <v>0</v>
      </c>
      <c r="H12750" s="1">
        <v>2</v>
      </c>
      <c r="I12750" s="15">
        <v>0</v>
      </c>
      <c r="J12750">
        <f t="shared" si="199"/>
        <v>40</v>
      </c>
    </row>
    <row r="12751" spans="1:10" x14ac:dyDescent="0.3">
      <c r="A12751" t="s">
        <v>12573</v>
      </c>
      <c r="C12751" s="18">
        <v>390.0929412614156</v>
      </c>
      <c r="D12751" s="1"/>
      <c r="E12751" s="1">
        <v>3</v>
      </c>
      <c r="F12751" s="1">
        <v>1</v>
      </c>
      <c r="G12751" s="1">
        <v>0</v>
      </c>
      <c r="H12751" s="1">
        <v>2</v>
      </c>
      <c r="I12751" s="15">
        <v>0.33333333333333331</v>
      </c>
      <c r="J12751">
        <f t="shared" si="199"/>
        <v>40</v>
      </c>
    </row>
    <row r="12752" spans="1:10" x14ac:dyDescent="0.3">
      <c r="A12752" t="s">
        <v>12574</v>
      </c>
      <c r="C12752" s="18">
        <v>390.09266335682742</v>
      </c>
      <c r="D12752" s="1"/>
      <c r="E12752" s="1">
        <v>3</v>
      </c>
      <c r="F12752" s="1">
        <v>1</v>
      </c>
      <c r="G12752" s="1">
        <v>0</v>
      </c>
      <c r="H12752" s="1">
        <v>2</v>
      </c>
      <c r="I12752" s="15">
        <v>0.33333333333333331</v>
      </c>
      <c r="J12752">
        <f t="shared" si="199"/>
        <v>40</v>
      </c>
    </row>
    <row r="12753" spans="1:10" x14ac:dyDescent="0.3">
      <c r="A12753" t="s">
        <v>12575</v>
      </c>
      <c r="C12753" s="18">
        <v>390.08944753743009</v>
      </c>
      <c r="D12753" s="1"/>
      <c r="E12753" s="1">
        <v>3</v>
      </c>
      <c r="F12753" s="1">
        <v>1</v>
      </c>
      <c r="G12753" s="1">
        <v>0</v>
      </c>
      <c r="H12753" s="1">
        <v>2</v>
      </c>
      <c r="I12753" s="15">
        <v>0.33333333333333331</v>
      </c>
      <c r="J12753">
        <f t="shared" si="199"/>
        <v>40</v>
      </c>
    </row>
    <row r="12754" spans="1:10" x14ac:dyDescent="0.3">
      <c r="A12754" t="s">
        <v>12576</v>
      </c>
      <c r="C12754" s="18">
        <v>390.08778092792278</v>
      </c>
      <c r="D12754" s="1"/>
      <c r="E12754" s="1">
        <v>5</v>
      </c>
      <c r="F12754" s="1">
        <v>2</v>
      </c>
      <c r="G12754" s="1">
        <v>0</v>
      </c>
      <c r="H12754" s="1">
        <v>3</v>
      </c>
      <c r="I12754" s="15">
        <v>0.4</v>
      </c>
      <c r="J12754">
        <f t="shared" si="199"/>
        <v>40</v>
      </c>
    </row>
    <row r="12755" spans="1:10" x14ac:dyDescent="0.3">
      <c r="A12755" t="s">
        <v>12577</v>
      </c>
      <c r="C12755" s="18">
        <v>390.08513398103418</v>
      </c>
      <c r="D12755" s="1"/>
      <c r="E12755" s="1">
        <v>3</v>
      </c>
      <c r="F12755" s="1">
        <v>1</v>
      </c>
      <c r="G12755" s="1">
        <v>0</v>
      </c>
      <c r="H12755" s="1">
        <v>2</v>
      </c>
      <c r="I12755" s="15">
        <v>0.33333333333333331</v>
      </c>
      <c r="J12755">
        <f t="shared" si="199"/>
        <v>40</v>
      </c>
    </row>
    <row r="12756" spans="1:10" x14ac:dyDescent="0.3">
      <c r="A12756" t="s">
        <v>12578</v>
      </c>
      <c r="C12756" s="18">
        <v>390.08496338158193</v>
      </c>
      <c r="D12756" s="1"/>
      <c r="E12756" s="1">
        <v>3</v>
      </c>
      <c r="F12756" s="1">
        <v>1</v>
      </c>
      <c r="G12756" s="1">
        <v>0</v>
      </c>
      <c r="H12756" s="1">
        <v>2</v>
      </c>
      <c r="I12756" s="15">
        <v>0.33333333333333331</v>
      </c>
      <c r="J12756">
        <f t="shared" si="199"/>
        <v>40</v>
      </c>
    </row>
    <row r="12757" spans="1:10" x14ac:dyDescent="0.3">
      <c r="A12757" t="s">
        <v>12580</v>
      </c>
      <c r="C12757" s="18">
        <v>390.08199450072493</v>
      </c>
      <c r="D12757" s="1"/>
      <c r="E12757" s="1">
        <v>3</v>
      </c>
      <c r="F12757" s="1">
        <v>1</v>
      </c>
      <c r="G12757" s="1">
        <v>0</v>
      </c>
      <c r="H12757" s="1">
        <v>2</v>
      </c>
      <c r="I12757" s="15">
        <v>0.33333333333333331</v>
      </c>
      <c r="J12757">
        <f t="shared" si="199"/>
        <v>40</v>
      </c>
    </row>
    <row r="12758" spans="1:10" x14ac:dyDescent="0.3">
      <c r="A12758" s="21" t="s">
        <v>12581</v>
      </c>
      <c r="C12758" s="18">
        <v>390.07893234686071</v>
      </c>
      <c r="D12758" s="1"/>
      <c r="E12758" s="1">
        <v>3</v>
      </c>
      <c r="F12758" s="1">
        <v>1</v>
      </c>
      <c r="G12758" s="1">
        <v>0</v>
      </c>
      <c r="H12758" s="1">
        <v>2</v>
      </c>
      <c r="I12758" s="15">
        <v>0.33333333333333331</v>
      </c>
      <c r="J12758">
        <f t="shared" si="199"/>
        <v>40</v>
      </c>
    </row>
    <row r="12759" spans="1:10" x14ac:dyDescent="0.3">
      <c r="A12759" t="s">
        <v>12582</v>
      </c>
      <c r="C12759" s="18">
        <v>390.07808463668744</v>
      </c>
      <c r="D12759" s="1"/>
      <c r="E12759" s="1">
        <v>3</v>
      </c>
      <c r="F12759" s="1">
        <v>1</v>
      </c>
      <c r="G12759" s="1">
        <v>0</v>
      </c>
      <c r="H12759" s="1">
        <v>2</v>
      </c>
      <c r="I12759" s="15">
        <v>0.33333333333333331</v>
      </c>
      <c r="J12759">
        <f t="shared" si="199"/>
        <v>40</v>
      </c>
    </row>
    <row r="12760" spans="1:10" x14ac:dyDescent="0.3">
      <c r="A12760" t="s">
        <v>12583</v>
      </c>
      <c r="C12760" s="18">
        <v>390.07795834289772</v>
      </c>
      <c r="D12760" s="1"/>
      <c r="E12760" s="1">
        <v>3</v>
      </c>
      <c r="F12760" s="1">
        <v>1</v>
      </c>
      <c r="G12760" s="1">
        <v>0</v>
      </c>
      <c r="H12760" s="1">
        <v>2</v>
      </c>
      <c r="I12760" s="15">
        <v>0.33333333333333331</v>
      </c>
      <c r="J12760">
        <f t="shared" si="199"/>
        <v>40</v>
      </c>
    </row>
    <row r="12761" spans="1:10" x14ac:dyDescent="0.3">
      <c r="A12761" t="s">
        <v>12584</v>
      </c>
      <c r="C12761" s="18">
        <v>390.07790991663137</v>
      </c>
      <c r="D12761" s="1"/>
      <c r="E12761" s="1">
        <v>3</v>
      </c>
      <c r="F12761" s="1">
        <v>1</v>
      </c>
      <c r="G12761" s="1">
        <v>0</v>
      </c>
      <c r="H12761" s="1">
        <v>2</v>
      </c>
      <c r="I12761" s="15">
        <v>0.33333333333333331</v>
      </c>
      <c r="J12761">
        <f t="shared" si="199"/>
        <v>40</v>
      </c>
    </row>
    <row r="12762" spans="1:10" x14ac:dyDescent="0.3">
      <c r="A12762" t="s">
        <v>12467</v>
      </c>
      <c r="C12762" s="18">
        <v>390.07701866965374</v>
      </c>
      <c r="D12762" s="1"/>
      <c r="E12762" s="1">
        <v>5</v>
      </c>
      <c r="F12762" s="1">
        <v>2</v>
      </c>
      <c r="G12762" s="1">
        <v>0</v>
      </c>
      <c r="H12762" s="1">
        <v>3</v>
      </c>
      <c r="I12762" s="15">
        <v>0.4</v>
      </c>
      <c r="J12762">
        <f t="shared" si="199"/>
        <v>40</v>
      </c>
    </row>
    <row r="12763" spans="1:10" x14ac:dyDescent="0.3">
      <c r="A12763" t="s">
        <v>12585</v>
      </c>
      <c r="C12763" s="18">
        <v>390.07376046566299</v>
      </c>
      <c r="D12763" s="1"/>
      <c r="E12763" s="1">
        <v>5</v>
      </c>
      <c r="F12763" s="1">
        <v>2</v>
      </c>
      <c r="G12763" s="1">
        <v>0</v>
      </c>
      <c r="H12763" s="1">
        <v>3</v>
      </c>
      <c r="I12763" s="15">
        <v>0.4</v>
      </c>
      <c r="J12763">
        <f t="shared" si="199"/>
        <v>40</v>
      </c>
    </row>
    <row r="12764" spans="1:10" x14ac:dyDescent="0.3">
      <c r="A12764" t="s">
        <v>12586</v>
      </c>
      <c r="C12764" s="18">
        <v>390.07209240562958</v>
      </c>
      <c r="D12764" s="1"/>
      <c r="E12764" s="1">
        <v>3</v>
      </c>
      <c r="F12764" s="1">
        <v>1</v>
      </c>
      <c r="G12764" s="1">
        <v>0</v>
      </c>
      <c r="H12764" s="1">
        <v>2</v>
      </c>
      <c r="I12764" s="15">
        <v>0.33333333333333331</v>
      </c>
      <c r="J12764">
        <f t="shared" si="199"/>
        <v>40</v>
      </c>
    </row>
    <row r="12765" spans="1:10" x14ac:dyDescent="0.3">
      <c r="A12765" t="s">
        <v>12587</v>
      </c>
      <c r="C12765" s="18">
        <v>390.07146736378036</v>
      </c>
      <c r="D12765" s="1"/>
      <c r="E12765" s="1">
        <v>3</v>
      </c>
      <c r="F12765" s="1">
        <v>1</v>
      </c>
      <c r="G12765" s="1">
        <v>0</v>
      </c>
      <c r="H12765" s="1">
        <v>2</v>
      </c>
      <c r="I12765" s="15">
        <v>0.33333333333333331</v>
      </c>
      <c r="J12765">
        <f t="shared" si="199"/>
        <v>40</v>
      </c>
    </row>
    <row r="12766" spans="1:10" x14ac:dyDescent="0.3">
      <c r="A12766" t="s">
        <v>12588</v>
      </c>
      <c r="C12766" s="18">
        <v>390.06881707489123</v>
      </c>
      <c r="D12766" s="1"/>
      <c r="E12766" s="1">
        <v>3</v>
      </c>
      <c r="F12766" s="1">
        <v>1</v>
      </c>
      <c r="G12766" s="1">
        <v>0</v>
      </c>
      <c r="H12766" s="1">
        <v>2</v>
      </c>
      <c r="I12766" s="15">
        <v>0.33333333333333331</v>
      </c>
      <c r="J12766">
        <f t="shared" si="199"/>
        <v>40</v>
      </c>
    </row>
    <row r="12767" spans="1:10" x14ac:dyDescent="0.3">
      <c r="A12767" t="s">
        <v>12589</v>
      </c>
      <c r="C12767" s="18">
        <v>390.06874332314646</v>
      </c>
      <c r="D12767" s="1"/>
      <c r="E12767" s="1">
        <v>3</v>
      </c>
      <c r="F12767" s="1">
        <v>1</v>
      </c>
      <c r="G12767" s="1">
        <v>0</v>
      </c>
      <c r="H12767" s="1">
        <v>2</v>
      </c>
      <c r="I12767" s="15">
        <v>0.33333333333333331</v>
      </c>
      <c r="J12767">
        <f t="shared" si="199"/>
        <v>40</v>
      </c>
    </row>
    <row r="12768" spans="1:10" x14ac:dyDescent="0.3">
      <c r="A12768" t="s">
        <v>12590</v>
      </c>
      <c r="C12768" s="18">
        <v>390.06872164735705</v>
      </c>
      <c r="D12768" s="1"/>
      <c r="E12768" s="1">
        <v>1</v>
      </c>
      <c r="F12768" s="1">
        <v>0</v>
      </c>
      <c r="G12768" s="1">
        <v>1</v>
      </c>
      <c r="H12768" s="1">
        <v>0</v>
      </c>
      <c r="I12768" s="15">
        <v>0.5</v>
      </c>
      <c r="J12768">
        <f t="shared" si="199"/>
        <v>40</v>
      </c>
    </row>
    <row r="12769" spans="1:10" x14ac:dyDescent="0.3">
      <c r="A12769" t="s">
        <v>12592</v>
      </c>
      <c r="C12769" s="18">
        <v>390.06708409903371</v>
      </c>
      <c r="D12769" s="1"/>
      <c r="E12769" s="1">
        <v>3</v>
      </c>
      <c r="F12769" s="1">
        <v>1</v>
      </c>
      <c r="G12769" s="1">
        <v>0</v>
      </c>
      <c r="H12769" s="1">
        <v>2</v>
      </c>
      <c r="I12769" s="15">
        <v>0.33333333333333331</v>
      </c>
      <c r="J12769">
        <f t="shared" si="199"/>
        <v>40</v>
      </c>
    </row>
    <row r="12770" spans="1:10" x14ac:dyDescent="0.3">
      <c r="A12770" t="s">
        <v>12593</v>
      </c>
      <c r="C12770" s="18">
        <v>390.06684243481777</v>
      </c>
      <c r="D12770" s="1"/>
      <c r="E12770" s="1">
        <v>3</v>
      </c>
      <c r="F12770" s="1">
        <v>1</v>
      </c>
      <c r="G12770" s="1">
        <v>0</v>
      </c>
      <c r="H12770" s="1">
        <v>2</v>
      </c>
      <c r="I12770" s="15">
        <v>0.33333333333333331</v>
      </c>
      <c r="J12770">
        <f t="shared" si="199"/>
        <v>40</v>
      </c>
    </row>
    <row r="12771" spans="1:10" x14ac:dyDescent="0.3">
      <c r="A12771" t="s">
        <v>12594</v>
      </c>
      <c r="C12771" s="18">
        <v>390.06606126648694</v>
      </c>
      <c r="D12771" s="1"/>
      <c r="E12771" s="1">
        <v>3</v>
      </c>
      <c r="F12771" s="1">
        <v>1</v>
      </c>
      <c r="G12771" s="1">
        <v>0</v>
      </c>
      <c r="H12771" s="1">
        <v>2</v>
      </c>
      <c r="I12771" s="15">
        <v>0.33333333333333331</v>
      </c>
      <c r="J12771">
        <f t="shared" si="199"/>
        <v>40</v>
      </c>
    </row>
    <row r="12772" spans="1:10" x14ac:dyDescent="0.3">
      <c r="A12772" t="s">
        <v>12597</v>
      </c>
      <c r="C12772" s="18">
        <v>390.06389472343233</v>
      </c>
      <c r="D12772" s="1"/>
      <c r="E12772" s="1">
        <v>10</v>
      </c>
      <c r="F12772" s="1">
        <v>4</v>
      </c>
      <c r="G12772" s="1">
        <v>0</v>
      </c>
      <c r="H12772" s="1">
        <v>6</v>
      </c>
      <c r="I12772" s="15">
        <v>0.4</v>
      </c>
      <c r="J12772">
        <f t="shared" si="199"/>
        <v>40</v>
      </c>
    </row>
    <row r="12773" spans="1:10" x14ac:dyDescent="0.3">
      <c r="A12773" t="s">
        <v>14211</v>
      </c>
      <c r="C12773" s="18">
        <v>390.06333629817595</v>
      </c>
      <c r="D12773" s="1"/>
      <c r="E12773" s="1">
        <v>22</v>
      </c>
      <c r="F12773" s="1">
        <v>9</v>
      </c>
      <c r="G12773" s="1">
        <v>0</v>
      </c>
      <c r="H12773" s="1">
        <v>13</v>
      </c>
      <c r="I12773" s="15">
        <v>0.40909090909090912</v>
      </c>
      <c r="J12773">
        <f t="shared" si="199"/>
        <v>40</v>
      </c>
    </row>
    <row r="12774" spans="1:10" x14ac:dyDescent="0.3">
      <c r="A12774" t="s">
        <v>12598</v>
      </c>
      <c r="C12774" s="18">
        <v>390.06180867283308</v>
      </c>
      <c r="D12774" s="1"/>
      <c r="E12774" s="1">
        <v>5</v>
      </c>
      <c r="F12774" s="1">
        <v>2</v>
      </c>
      <c r="G12774" s="1">
        <v>0</v>
      </c>
      <c r="H12774" s="1">
        <v>3</v>
      </c>
      <c r="I12774" s="15">
        <v>0.4</v>
      </c>
      <c r="J12774">
        <f t="shared" si="199"/>
        <v>40</v>
      </c>
    </row>
    <row r="12775" spans="1:10" x14ac:dyDescent="0.3">
      <c r="A12775" t="s">
        <v>12599</v>
      </c>
      <c r="C12775" s="18">
        <v>390.06107010442025</v>
      </c>
      <c r="D12775" s="1"/>
      <c r="E12775" s="1">
        <v>3</v>
      </c>
      <c r="F12775" s="1">
        <v>0</v>
      </c>
      <c r="G12775" s="1">
        <v>2</v>
      </c>
      <c r="H12775" s="1">
        <v>1</v>
      </c>
      <c r="I12775" s="15">
        <v>0.33333333333333331</v>
      </c>
      <c r="J12775">
        <f t="shared" si="199"/>
        <v>40</v>
      </c>
    </row>
    <row r="12776" spans="1:10" x14ac:dyDescent="0.3">
      <c r="A12776" t="s">
        <v>12600</v>
      </c>
      <c r="C12776" s="18">
        <v>390.05791114227742</v>
      </c>
      <c r="D12776" s="1"/>
      <c r="E12776" s="1">
        <v>3</v>
      </c>
      <c r="F12776" s="1">
        <v>1</v>
      </c>
      <c r="G12776" s="1">
        <v>0</v>
      </c>
      <c r="H12776" s="1">
        <v>2</v>
      </c>
      <c r="I12776" s="15">
        <v>0.33333333333333331</v>
      </c>
      <c r="J12776">
        <f t="shared" si="199"/>
        <v>40</v>
      </c>
    </row>
    <row r="12777" spans="1:10" x14ac:dyDescent="0.3">
      <c r="A12777" t="s">
        <v>12601</v>
      </c>
      <c r="C12777" s="18">
        <v>390.05683473537488</v>
      </c>
      <c r="D12777" s="1"/>
      <c r="E12777" s="1">
        <v>3</v>
      </c>
      <c r="F12777" s="1">
        <v>1</v>
      </c>
      <c r="G12777" s="1">
        <v>0</v>
      </c>
      <c r="H12777" s="1">
        <v>2</v>
      </c>
      <c r="I12777" s="15">
        <v>0.33333333333333331</v>
      </c>
      <c r="J12777">
        <f t="shared" si="199"/>
        <v>40</v>
      </c>
    </row>
    <row r="12778" spans="1:10" x14ac:dyDescent="0.3">
      <c r="A12778" t="s">
        <v>12605</v>
      </c>
      <c r="C12778" s="18">
        <v>390.05561161965358</v>
      </c>
      <c r="D12778" s="1"/>
      <c r="E12778" s="1">
        <v>3</v>
      </c>
      <c r="F12778" s="1">
        <v>1</v>
      </c>
      <c r="G12778" s="1">
        <v>0</v>
      </c>
      <c r="H12778" s="1">
        <v>2</v>
      </c>
      <c r="I12778" s="15">
        <v>0.33333333333333331</v>
      </c>
      <c r="J12778">
        <f t="shared" si="199"/>
        <v>40</v>
      </c>
    </row>
    <row r="12779" spans="1:10" x14ac:dyDescent="0.3">
      <c r="A12779" t="s">
        <v>12602</v>
      </c>
      <c r="C12779" s="18">
        <v>390.05479661186945</v>
      </c>
      <c r="D12779" s="1"/>
      <c r="E12779" s="1">
        <v>3</v>
      </c>
      <c r="F12779" s="1">
        <v>1</v>
      </c>
      <c r="G12779" s="1">
        <v>0</v>
      </c>
      <c r="H12779" s="1">
        <v>2</v>
      </c>
      <c r="I12779" s="15">
        <v>0.33333333333333331</v>
      </c>
      <c r="J12779">
        <f t="shared" si="199"/>
        <v>40</v>
      </c>
    </row>
    <row r="12780" spans="1:10" x14ac:dyDescent="0.3">
      <c r="A12780" t="s">
        <v>12603</v>
      </c>
      <c r="C12780" s="18">
        <v>390.05464393964422</v>
      </c>
      <c r="D12780" s="1"/>
      <c r="E12780" s="1">
        <v>5</v>
      </c>
      <c r="F12780" s="1">
        <v>2</v>
      </c>
      <c r="G12780" s="1">
        <v>0</v>
      </c>
      <c r="H12780" s="1">
        <v>3</v>
      </c>
      <c r="I12780" s="15">
        <v>0.4</v>
      </c>
      <c r="J12780">
        <f t="shared" si="199"/>
        <v>40</v>
      </c>
    </row>
    <row r="12781" spans="1:10" x14ac:dyDescent="0.3">
      <c r="A12781" t="s">
        <v>12604</v>
      </c>
      <c r="C12781" s="18">
        <v>390.05379708016551</v>
      </c>
      <c r="D12781" s="1"/>
      <c r="E12781" s="1">
        <v>5</v>
      </c>
      <c r="F12781" s="1">
        <v>2</v>
      </c>
      <c r="G12781" s="1">
        <v>0</v>
      </c>
      <c r="H12781" s="1">
        <v>3</v>
      </c>
      <c r="I12781" s="15">
        <v>0.4</v>
      </c>
      <c r="J12781">
        <f t="shared" si="199"/>
        <v>40</v>
      </c>
    </row>
    <row r="12782" spans="1:10" x14ac:dyDescent="0.3">
      <c r="A12782" t="s">
        <v>12606</v>
      </c>
      <c r="C12782" s="18">
        <v>390.05317171860548</v>
      </c>
      <c r="D12782" s="1"/>
      <c r="E12782" s="1">
        <v>3</v>
      </c>
      <c r="F12782" s="1">
        <v>1</v>
      </c>
      <c r="G12782" s="1">
        <v>0</v>
      </c>
      <c r="H12782" s="1">
        <v>2</v>
      </c>
      <c r="I12782" s="15">
        <v>0.33333333333333331</v>
      </c>
      <c r="J12782">
        <f t="shared" si="199"/>
        <v>40</v>
      </c>
    </row>
    <row r="12783" spans="1:10" x14ac:dyDescent="0.3">
      <c r="A12783" t="s">
        <v>12607</v>
      </c>
      <c r="C12783" s="18">
        <v>390.05250379611459</v>
      </c>
      <c r="D12783" s="1"/>
      <c r="E12783" s="1">
        <v>3</v>
      </c>
      <c r="F12783" s="1">
        <v>1</v>
      </c>
      <c r="G12783" s="1">
        <v>0</v>
      </c>
      <c r="H12783" s="1">
        <v>2</v>
      </c>
      <c r="I12783" s="15">
        <v>0.33333333333333331</v>
      </c>
      <c r="J12783">
        <f t="shared" si="199"/>
        <v>40</v>
      </c>
    </row>
    <row r="12784" spans="1:10" x14ac:dyDescent="0.3">
      <c r="A12784" t="s">
        <v>12608</v>
      </c>
      <c r="C12784" s="18">
        <v>390.05189937632804</v>
      </c>
      <c r="D12784" s="1"/>
      <c r="E12784" s="1">
        <v>3</v>
      </c>
      <c r="F12784" s="1">
        <v>1</v>
      </c>
      <c r="G12784" s="1">
        <v>0</v>
      </c>
      <c r="H12784" s="1">
        <v>2</v>
      </c>
      <c r="I12784" s="15">
        <v>0.33333333333333331</v>
      </c>
      <c r="J12784">
        <f t="shared" si="199"/>
        <v>40</v>
      </c>
    </row>
    <row r="12785" spans="1:10" x14ac:dyDescent="0.3">
      <c r="A12785" t="s">
        <v>12609</v>
      </c>
      <c r="C12785" s="18">
        <v>390.05167940504737</v>
      </c>
      <c r="D12785" s="1"/>
      <c r="E12785" s="1">
        <v>3</v>
      </c>
      <c r="F12785" s="1">
        <v>1</v>
      </c>
      <c r="G12785" s="1">
        <v>0</v>
      </c>
      <c r="H12785" s="1">
        <v>2</v>
      </c>
      <c r="I12785" s="15">
        <v>0.33333333333333331</v>
      </c>
      <c r="J12785">
        <f t="shared" si="199"/>
        <v>40</v>
      </c>
    </row>
    <row r="12786" spans="1:10" x14ac:dyDescent="0.3">
      <c r="A12786" t="s">
        <v>12610</v>
      </c>
      <c r="C12786" s="18">
        <v>390.05161181243409</v>
      </c>
      <c r="D12786" s="1"/>
      <c r="E12786" s="1">
        <v>3</v>
      </c>
      <c r="F12786" s="1">
        <v>1</v>
      </c>
      <c r="G12786" s="1">
        <v>0</v>
      </c>
      <c r="H12786" s="1">
        <v>2</v>
      </c>
      <c r="I12786" s="15">
        <v>0.33333333333333331</v>
      </c>
      <c r="J12786">
        <f t="shared" si="199"/>
        <v>40</v>
      </c>
    </row>
    <row r="12787" spans="1:10" x14ac:dyDescent="0.3">
      <c r="A12787" t="s">
        <v>12611</v>
      </c>
      <c r="C12787" s="18">
        <v>390.05133540135677</v>
      </c>
      <c r="D12787" s="1"/>
      <c r="E12787" s="1">
        <v>3</v>
      </c>
      <c r="F12787" s="1">
        <v>1</v>
      </c>
      <c r="G12787" s="1">
        <v>0</v>
      </c>
      <c r="H12787" s="1">
        <v>2</v>
      </c>
      <c r="I12787" s="15">
        <v>0.33333333333333331</v>
      </c>
      <c r="J12787">
        <f t="shared" si="199"/>
        <v>40</v>
      </c>
    </row>
    <row r="12788" spans="1:10" x14ac:dyDescent="0.3">
      <c r="A12788" t="s">
        <v>12612</v>
      </c>
      <c r="C12788" s="18">
        <v>390.05091511364878</v>
      </c>
      <c r="D12788" s="1"/>
      <c r="E12788" s="1">
        <v>5</v>
      </c>
      <c r="F12788" s="1">
        <v>2</v>
      </c>
      <c r="G12788" s="1">
        <v>0</v>
      </c>
      <c r="H12788" s="1">
        <v>3</v>
      </c>
      <c r="I12788" s="15">
        <v>0.4</v>
      </c>
      <c r="J12788">
        <f t="shared" si="199"/>
        <v>40</v>
      </c>
    </row>
    <row r="12789" spans="1:10" x14ac:dyDescent="0.3">
      <c r="A12789" t="s">
        <v>12613</v>
      </c>
      <c r="C12789" s="18">
        <v>390.05085810753644</v>
      </c>
      <c r="D12789" s="1"/>
      <c r="E12789" s="1">
        <v>3</v>
      </c>
      <c r="F12789" s="1">
        <v>1</v>
      </c>
      <c r="G12789" s="1">
        <v>0</v>
      </c>
      <c r="H12789" s="1">
        <v>2</v>
      </c>
      <c r="I12789" s="15">
        <v>0.33333333333333331</v>
      </c>
      <c r="J12789">
        <f t="shared" si="199"/>
        <v>40</v>
      </c>
    </row>
    <row r="12790" spans="1:10" x14ac:dyDescent="0.3">
      <c r="A12790" t="s">
        <v>12614</v>
      </c>
      <c r="C12790" s="18">
        <v>390.0489886073542</v>
      </c>
      <c r="D12790" s="1"/>
      <c r="E12790" s="1">
        <v>3</v>
      </c>
      <c r="F12790" s="1">
        <v>1</v>
      </c>
      <c r="G12790" s="1">
        <v>0</v>
      </c>
      <c r="H12790" s="1">
        <v>2</v>
      </c>
      <c r="I12790" s="15">
        <v>0.33333333333333331</v>
      </c>
      <c r="J12790">
        <f t="shared" si="199"/>
        <v>40</v>
      </c>
    </row>
    <row r="12791" spans="1:10" x14ac:dyDescent="0.3">
      <c r="A12791" t="s">
        <v>12615</v>
      </c>
      <c r="C12791" s="18">
        <v>390.04869916618333</v>
      </c>
      <c r="D12791" s="1"/>
      <c r="E12791" s="1">
        <v>5</v>
      </c>
      <c r="F12791" s="1">
        <v>2</v>
      </c>
      <c r="G12791" s="1">
        <v>0</v>
      </c>
      <c r="H12791" s="1">
        <v>3</v>
      </c>
      <c r="I12791" s="15">
        <v>0.4</v>
      </c>
      <c r="J12791">
        <f t="shared" si="199"/>
        <v>40</v>
      </c>
    </row>
    <row r="12792" spans="1:10" x14ac:dyDescent="0.3">
      <c r="A12792" t="s">
        <v>12616</v>
      </c>
      <c r="C12792" s="18">
        <v>390.04665870402317</v>
      </c>
      <c r="D12792" s="1"/>
      <c r="E12792" s="1">
        <v>3</v>
      </c>
      <c r="F12792" s="1">
        <v>1</v>
      </c>
      <c r="G12792" s="1">
        <v>0</v>
      </c>
      <c r="H12792" s="1">
        <v>2</v>
      </c>
      <c r="I12792" s="15">
        <v>0.33333333333333331</v>
      </c>
      <c r="J12792">
        <f t="shared" si="199"/>
        <v>40</v>
      </c>
    </row>
    <row r="12793" spans="1:10" x14ac:dyDescent="0.3">
      <c r="A12793" t="s">
        <v>12617</v>
      </c>
      <c r="C12793" s="18">
        <v>390.04539479150566</v>
      </c>
      <c r="D12793" s="1"/>
      <c r="E12793" s="1">
        <v>3</v>
      </c>
      <c r="F12793" s="1">
        <v>1</v>
      </c>
      <c r="G12793" s="1">
        <v>0</v>
      </c>
      <c r="H12793" s="1">
        <v>2</v>
      </c>
      <c r="I12793" s="15">
        <v>0.33333333333333331</v>
      </c>
      <c r="J12793">
        <f t="shared" si="199"/>
        <v>40</v>
      </c>
    </row>
    <row r="12794" spans="1:10" x14ac:dyDescent="0.3">
      <c r="A12794" t="s">
        <v>12618</v>
      </c>
      <c r="C12794" s="18">
        <v>390.0447701166853</v>
      </c>
      <c r="D12794" s="1"/>
      <c r="E12794" s="1">
        <v>3</v>
      </c>
      <c r="F12794" s="1">
        <v>1</v>
      </c>
      <c r="G12794" s="1">
        <v>0</v>
      </c>
      <c r="H12794" s="1">
        <v>2</v>
      </c>
      <c r="I12794" s="15">
        <v>0.33333333333333331</v>
      </c>
      <c r="J12794">
        <f t="shared" si="199"/>
        <v>40</v>
      </c>
    </row>
    <row r="12795" spans="1:10" x14ac:dyDescent="0.3">
      <c r="A12795" t="s">
        <v>12619</v>
      </c>
      <c r="C12795" s="18">
        <v>390.04449028046946</v>
      </c>
      <c r="D12795" s="1"/>
      <c r="E12795" s="1">
        <v>3</v>
      </c>
      <c r="F12795" s="1">
        <v>1</v>
      </c>
      <c r="G12795" s="1">
        <v>0</v>
      </c>
      <c r="H12795" s="1">
        <v>2</v>
      </c>
      <c r="I12795" s="15">
        <v>0.33333333333333331</v>
      </c>
      <c r="J12795">
        <f t="shared" si="199"/>
        <v>40</v>
      </c>
    </row>
    <row r="12796" spans="1:10" x14ac:dyDescent="0.3">
      <c r="A12796" t="s">
        <v>12620</v>
      </c>
      <c r="C12796" s="18">
        <v>390.04340179134886</v>
      </c>
      <c r="D12796" s="1"/>
      <c r="E12796" s="1">
        <v>3</v>
      </c>
      <c r="F12796" s="1">
        <v>1</v>
      </c>
      <c r="G12796" s="1">
        <v>0</v>
      </c>
      <c r="H12796" s="1">
        <v>2</v>
      </c>
      <c r="I12796" s="15">
        <v>0.33333333333333331</v>
      </c>
      <c r="J12796">
        <f t="shared" si="199"/>
        <v>40</v>
      </c>
    </row>
    <row r="12797" spans="1:10" x14ac:dyDescent="0.3">
      <c r="A12797" t="s">
        <v>12621</v>
      </c>
      <c r="C12797" s="18">
        <v>390.04232653085711</v>
      </c>
      <c r="D12797" s="1"/>
      <c r="E12797" s="1">
        <v>5</v>
      </c>
      <c r="F12797" s="1">
        <v>2</v>
      </c>
      <c r="G12797" s="1">
        <v>0</v>
      </c>
      <c r="H12797" s="1">
        <v>3</v>
      </c>
      <c r="I12797" s="15">
        <v>0.4</v>
      </c>
      <c r="J12797">
        <f t="shared" si="199"/>
        <v>40</v>
      </c>
    </row>
    <row r="12798" spans="1:10" x14ac:dyDescent="0.3">
      <c r="A12798" t="s">
        <v>12622</v>
      </c>
      <c r="C12798" s="18">
        <v>390.04145369634864</v>
      </c>
      <c r="D12798" s="1"/>
      <c r="E12798" s="1">
        <v>1</v>
      </c>
      <c r="F12798" s="1">
        <v>0</v>
      </c>
      <c r="G12798" s="1">
        <v>0</v>
      </c>
      <c r="H12798" s="1">
        <v>1</v>
      </c>
      <c r="I12798" s="15">
        <v>0</v>
      </c>
      <c r="J12798">
        <f t="shared" si="199"/>
        <v>40</v>
      </c>
    </row>
    <row r="12799" spans="1:10" x14ac:dyDescent="0.3">
      <c r="A12799" t="s">
        <v>12623</v>
      </c>
      <c r="C12799" s="18">
        <v>390.0410200288473</v>
      </c>
      <c r="D12799" s="1"/>
      <c r="E12799" s="1">
        <v>3</v>
      </c>
      <c r="F12799" s="1">
        <v>1</v>
      </c>
      <c r="G12799" s="1">
        <v>0</v>
      </c>
      <c r="H12799" s="1">
        <v>2</v>
      </c>
      <c r="I12799" s="15">
        <v>0.33333333333333331</v>
      </c>
      <c r="J12799">
        <f t="shared" si="199"/>
        <v>40</v>
      </c>
    </row>
    <row r="12800" spans="1:10" x14ac:dyDescent="0.3">
      <c r="A12800" t="s">
        <v>12624</v>
      </c>
      <c r="C12800" s="18">
        <v>390.04095773102114</v>
      </c>
      <c r="D12800" s="1"/>
      <c r="E12800" s="1">
        <v>4</v>
      </c>
      <c r="F12800" s="1">
        <v>1</v>
      </c>
      <c r="G12800" s="1">
        <v>1</v>
      </c>
      <c r="H12800" s="1">
        <v>2</v>
      </c>
      <c r="I12800" s="15">
        <v>0.375</v>
      </c>
      <c r="J12800">
        <f t="shared" si="199"/>
        <v>40</v>
      </c>
    </row>
    <row r="12801" spans="1:10" x14ac:dyDescent="0.3">
      <c r="A12801" t="s">
        <v>12625</v>
      </c>
      <c r="C12801" s="18">
        <v>390.04072614948626</v>
      </c>
      <c r="D12801" s="1"/>
      <c r="E12801" s="1">
        <v>3</v>
      </c>
      <c r="F12801" s="1">
        <v>1</v>
      </c>
      <c r="G12801" s="1">
        <v>0</v>
      </c>
      <c r="H12801" s="1">
        <v>2</v>
      </c>
      <c r="I12801" s="15">
        <v>0.33333333333333331</v>
      </c>
      <c r="J12801">
        <f t="shared" si="199"/>
        <v>40</v>
      </c>
    </row>
    <row r="12802" spans="1:10" x14ac:dyDescent="0.3">
      <c r="A12802" t="s">
        <v>12626</v>
      </c>
      <c r="C12802" s="18">
        <v>390.0404298474653</v>
      </c>
      <c r="D12802" s="1"/>
      <c r="E12802" s="1">
        <v>4</v>
      </c>
      <c r="F12802" s="1">
        <v>2</v>
      </c>
      <c r="G12802" s="1">
        <v>0</v>
      </c>
      <c r="H12802" s="1">
        <v>2</v>
      </c>
      <c r="I12802" s="15">
        <v>0.5</v>
      </c>
      <c r="J12802">
        <f t="shared" si="199"/>
        <v>40</v>
      </c>
    </row>
    <row r="12803" spans="1:10" x14ac:dyDescent="0.3">
      <c r="A12803" t="s">
        <v>12627</v>
      </c>
      <c r="C12803" s="18">
        <v>390.04042498669315</v>
      </c>
      <c r="D12803" s="1"/>
      <c r="E12803" s="1">
        <v>3</v>
      </c>
      <c r="F12803" s="1">
        <v>1</v>
      </c>
      <c r="G12803" s="1">
        <v>0</v>
      </c>
      <c r="H12803" s="1">
        <v>2</v>
      </c>
      <c r="I12803" s="15">
        <v>0.33333333333333331</v>
      </c>
      <c r="J12803">
        <f t="shared" si="199"/>
        <v>40</v>
      </c>
    </row>
    <row r="12804" spans="1:10" x14ac:dyDescent="0.3">
      <c r="A12804" t="s">
        <v>12628</v>
      </c>
      <c r="C12804" s="18">
        <v>390.04033536601423</v>
      </c>
      <c r="D12804" s="1"/>
      <c r="E12804" s="1">
        <v>3</v>
      </c>
      <c r="F12804" s="1">
        <v>1</v>
      </c>
      <c r="G12804" s="1">
        <v>0</v>
      </c>
      <c r="H12804" s="1">
        <v>2</v>
      </c>
      <c r="I12804" s="15">
        <v>0.33333333333333331</v>
      </c>
      <c r="J12804">
        <f t="shared" ref="J12804:J12867" si="200">IF(E12804&lt;=30,40,20)</f>
        <v>40</v>
      </c>
    </row>
    <row r="12805" spans="1:10" x14ac:dyDescent="0.3">
      <c r="A12805" t="s">
        <v>12629</v>
      </c>
      <c r="C12805" s="18">
        <v>390.03949247776347</v>
      </c>
      <c r="D12805" s="1"/>
      <c r="E12805" s="1">
        <v>3</v>
      </c>
      <c r="F12805" s="1">
        <v>1</v>
      </c>
      <c r="G12805" s="1">
        <v>0</v>
      </c>
      <c r="H12805" s="1">
        <v>2</v>
      </c>
      <c r="I12805" s="15">
        <v>0.33333333333333331</v>
      </c>
      <c r="J12805">
        <f t="shared" si="200"/>
        <v>40</v>
      </c>
    </row>
    <row r="12806" spans="1:10" x14ac:dyDescent="0.3">
      <c r="A12806" t="s">
        <v>12630</v>
      </c>
      <c r="C12806" s="18">
        <v>390.03918379808198</v>
      </c>
      <c r="D12806" s="1"/>
      <c r="E12806" s="1">
        <v>3</v>
      </c>
      <c r="F12806" s="1">
        <v>1</v>
      </c>
      <c r="G12806" s="1">
        <v>0</v>
      </c>
      <c r="H12806" s="1">
        <v>2</v>
      </c>
      <c r="I12806" s="15">
        <v>0.33333333333333331</v>
      </c>
      <c r="J12806">
        <f t="shared" si="200"/>
        <v>40</v>
      </c>
    </row>
    <row r="12807" spans="1:10" x14ac:dyDescent="0.3">
      <c r="A12807" t="s">
        <v>12632</v>
      </c>
      <c r="C12807" s="18">
        <v>390.03772843456915</v>
      </c>
      <c r="D12807" s="1"/>
      <c r="E12807" s="1">
        <v>3</v>
      </c>
      <c r="F12807" s="1">
        <v>1</v>
      </c>
      <c r="G12807" s="1">
        <v>0</v>
      </c>
      <c r="H12807" s="1">
        <v>2</v>
      </c>
      <c r="I12807" s="15">
        <v>0.33333333333333331</v>
      </c>
      <c r="J12807">
        <f t="shared" si="200"/>
        <v>40</v>
      </c>
    </row>
    <row r="12808" spans="1:10" x14ac:dyDescent="0.3">
      <c r="A12808" t="s">
        <v>12633</v>
      </c>
      <c r="C12808" s="18">
        <v>390.03756509763002</v>
      </c>
      <c r="D12808" s="1"/>
      <c r="E12808" s="1">
        <v>3</v>
      </c>
      <c r="F12808" s="1">
        <v>1</v>
      </c>
      <c r="G12808" s="1">
        <v>0</v>
      </c>
      <c r="H12808" s="1">
        <v>2</v>
      </c>
      <c r="I12808" s="15">
        <v>0.33333333333333331</v>
      </c>
      <c r="J12808">
        <f t="shared" si="200"/>
        <v>40</v>
      </c>
    </row>
    <row r="12809" spans="1:10" x14ac:dyDescent="0.3">
      <c r="A12809" t="s">
        <v>12634</v>
      </c>
      <c r="C12809" s="18">
        <v>390.03627847671004</v>
      </c>
      <c r="D12809" s="1"/>
      <c r="E12809" s="1">
        <v>2</v>
      </c>
      <c r="F12809" s="1">
        <v>0</v>
      </c>
      <c r="G12809" s="1">
        <v>1</v>
      </c>
      <c r="H12809" s="1">
        <v>1</v>
      </c>
      <c r="I12809" s="15">
        <v>0.25</v>
      </c>
      <c r="J12809">
        <f t="shared" si="200"/>
        <v>40</v>
      </c>
    </row>
    <row r="12810" spans="1:10" x14ac:dyDescent="0.3">
      <c r="A12810" t="s">
        <v>12635</v>
      </c>
      <c r="C12810" s="18">
        <v>390.03566076298745</v>
      </c>
      <c r="D12810" s="1"/>
      <c r="E12810" s="1">
        <v>3</v>
      </c>
      <c r="F12810" s="1">
        <v>1</v>
      </c>
      <c r="G12810" s="1">
        <v>0</v>
      </c>
      <c r="H12810" s="1">
        <v>2</v>
      </c>
      <c r="I12810" s="15">
        <v>0.33333333333333331</v>
      </c>
      <c r="J12810">
        <f t="shared" si="200"/>
        <v>40</v>
      </c>
    </row>
    <row r="12811" spans="1:10" x14ac:dyDescent="0.3">
      <c r="A12811" t="s">
        <v>12636</v>
      </c>
      <c r="C12811" s="18">
        <v>390.03514169523424</v>
      </c>
      <c r="D12811" s="1"/>
      <c r="E12811" s="1">
        <v>9</v>
      </c>
      <c r="F12811" s="1">
        <v>4</v>
      </c>
      <c r="G12811" s="1">
        <v>0</v>
      </c>
      <c r="H12811" s="1">
        <v>5</v>
      </c>
      <c r="I12811" s="15">
        <v>0.44444444444444442</v>
      </c>
      <c r="J12811">
        <f t="shared" si="200"/>
        <v>40</v>
      </c>
    </row>
    <row r="12812" spans="1:10" x14ac:dyDescent="0.3">
      <c r="A12812" t="s">
        <v>12637</v>
      </c>
      <c r="C12812" s="18">
        <v>390.03496021133407</v>
      </c>
      <c r="D12812" s="1"/>
      <c r="E12812" s="1">
        <v>3</v>
      </c>
      <c r="F12812" s="1">
        <v>1</v>
      </c>
      <c r="G12812" s="1">
        <v>0</v>
      </c>
      <c r="H12812" s="1">
        <v>2</v>
      </c>
      <c r="I12812" s="15">
        <v>0.33333333333333331</v>
      </c>
      <c r="J12812">
        <f t="shared" si="200"/>
        <v>40</v>
      </c>
    </row>
    <row r="12813" spans="1:10" x14ac:dyDescent="0.3">
      <c r="A12813" t="s">
        <v>12638</v>
      </c>
      <c r="C12813" s="18">
        <v>390.03458669488919</v>
      </c>
      <c r="D12813" s="1"/>
      <c r="E12813" s="1">
        <v>3</v>
      </c>
      <c r="F12813" s="1">
        <v>1</v>
      </c>
      <c r="G12813" s="1">
        <v>0</v>
      </c>
      <c r="H12813" s="1">
        <v>2</v>
      </c>
      <c r="I12813" s="15">
        <v>0.33333333333333331</v>
      </c>
      <c r="J12813">
        <f t="shared" si="200"/>
        <v>40</v>
      </c>
    </row>
    <row r="12814" spans="1:10" x14ac:dyDescent="0.3">
      <c r="A12814" t="s">
        <v>12639</v>
      </c>
      <c r="C12814" s="18">
        <v>390.03350511854956</v>
      </c>
      <c r="D12814" s="1"/>
      <c r="E12814" s="1">
        <v>12</v>
      </c>
      <c r="F12814" s="1">
        <v>2</v>
      </c>
      <c r="G12814" s="1">
        <v>1</v>
      </c>
      <c r="H12814" s="1">
        <v>9</v>
      </c>
      <c r="I12814" s="15">
        <v>0.20833333333333334</v>
      </c>
      <c r="J12814">
        <f t="shared" si="200"/>
        <v>40</v>
      </c>
    </row>
    <row r="12815" spans="1:10" x14ac:dyDescent="0.3">
      <c r="A12815" t="s">
        <v>12640</v>
      </c>
      <c r="C12815" s="18">
        <v>390.03350474426287</v>
      </c>
      <c r="D12815" s="1"/>
      <c r="E12815" s="1">
        <v>3</v>
      </c>
      <c r="F12815" s="1">
        <v>1</v>
      </c>
      <c r="G12815" s="1">
        <v>0</v>
      </c>
      <c r="H12815" s="1">
        <v>2</v>
      </c>
      <c r="I12815" s="15">
        <v>0.33333333333333331</v>
      </c>
      <c r="J12815">
        <f t="shared" si="200"/>
        <v>40</v>
      </c>
    </row>
    <row r="12816" spans="1:10" x14ac:dyDescent="0.3">
      <c r="A12816" t="s">
        <v>12641</v>
      </c>
      <c r="C12816" s="18">
        <v>390.0330808825637</v>
      </c>
      <c r="D12816" s="1"/>
      <c r="E12816" s="1">
        <v>3</v>
      </c>
      <c r="F12816" s="1">
        <v>1</v>
      </c>
      <c r="G12816" s="1">
        <v>0</v>
      </c>
      <c r="H12816" s="1">
        <v>2</v>
      </c>
      <c r="I12816" s="15">
        <v>0.33333333333333331</v>
      </c>
      <c r="J12816">
        <f t="shared" si="200"/>
        <v>40</v>
      </c>
    </row>
    <row r="12817" spans="1:10" x14ac:dyDescent="0.3">
      <c r="A12817" t="s">
        <v>12642</v>
      </c>
      <c r="C12817" s="18">
        <v>390.03297242497274</v>
      </c>
      <c r="D12817" s="1"/>
      <c r="E12817" s="1">
        <v>5</v>
      </c>
      <c r="F12817" s="1">
        <v>2</v>
      </c>
      <c r="G12817" s="1">
        <v>0</v>
      </c>
      <c r="H12817" s="1">
        <v>3</v>
      </c>
      <c r="I12817" s="15">
        <v>0.4</v>
      </c>
      <c r="J12817">
        <f t="shared" si="200"/>
        <v>40</v>
      </c>
    </row>
    <row r="12818" spans="1:10" x14ac:dyDescent="0.3">
      <c r="A12818" t="s">
        <v>12643</v>
      </c>
      <c r="C12818" s="18">
        <v>390.0324934461151</v>
      </c>
      <c r="D12818" s="1"/>
      <c r="E12818" s="1">
        <v>5</v>
      </c>
      <c r="F12818" s="1">
        <v>2</v>
      </c>
      <c r="G12818" s="1">
        <v>0</v>
      </c>
      <c r="H12818" s="1">
        <v>3</v>
      </c>
      <c r="I12818" s="15">
        <v>0.4</v>
      </c>
      <c r="J12818">
        <f t="shared" si="200"/>
        <v>40</v>
      </c>
    </row>
    <row r="12819" spans="1:10" x14ac:dyDescent="0.3">
      <c r="A12819" t="s">
        <v>12644</v>
      </c>
      <c r="C12819" s="18">
        <v>390.03189342605583</v>
      </c>
      <c r="D12819" s="1"/>
      <c r="E12819" s="1">
        <v>3</v>
      </c>
      <c r="F12819" s="1">
        <v>1</v>
      </c>
      <c r="G12819" s="1">
        <v>0</v>
      </c>
      <c r="H12819" s="1">
        <v>2</v>
      </c>
      <c r="I12819" s="15">
        <v>0.33333333333333331</v>
      </c>
      <c r="J12819">
        <f t="shared" si="200"/>
        <v>40</v>
      </c>
    </row>
    <row r="12820" spans="1:10" x14ac:dyDescent="0.3">
      <c r="A12820" t="s">
        <v>12645</v>
      </c>
      <c r="C12820" s="18">
        <v>390.03121200049185</v>
      </c>
      <c r="D12820" s="1"/>
      <c r="E12820" s="1">
        <v>3</v>
      </c>
      <c r="F12820" s="1">
        <v>1</v>
      </c>
      <c r="G12820" s="1">
        <v>0</v>
      </c>
      <c r="H12820" s="1">
        <v>2</v>
      </c>
      <c r="I12820" s="15">
        <v>0.33333333333333331</v>
      </c>
      <c r="J12820">
        <f t="shared" si="200"/>
        <v>40</v>
      </c>
    </row>
    <row r="12821" spans="1:10" x14ac:dyDescent="0.3">
      <c r="A12821" t="s">
        <v>12646</v>
      </c>
      <c r="C12821" s="18">
        <v>390.03088481604186</v>
      </c>
      <c r="D12821" s="1"/>
      <c r="E12821" s="1">
        <v>3</v>
      </c>
      <c r="F12821" s="1">
        <v>1</v>
      </c>
      <c r="G12821" s="1">
        <v>0</v>
      </c>
      <c r="H12821" s="1">
        <v>2</v>
      </c>
      <c r="I12821" s="15">
        <v>0.33333333333333331</v>
      </c>
      <c r="J12821">
        <f t="shared" si="200"/>
        <v>40</v>
      </c>
    </row>
    <row r="12822" spans="1:10" x14ac:dyDescent="0.3">
      <c r="A12822" t="s">
        <v>12647</v>
      </c>
      <c r="C12822" s="18">
        <v>390.03012147340496</v>
      </c>
      <c r="D12822" s="1"/>
      <c r="E12822" s="1">
        <v>3</v>
      </c>
      <c r="F12822" s="1">
        <v>1</v>
      </c>
      <c r="G12822" s="1">
        <v>0</v>
      </c>
      <c r="H12822" s="1">
        <v>2</v>
      </c>
      <c r="I12822" s="15">
        <v>0.33333333333333331</v>
      </c>
      <c r="J12822">
        <f t="shared" si="200"/>
        <v>40</v>
      </c>
    </row>
    <row r="12823" spans="1:10" x14ac:dyDescent="0.3">
      <c r="A12823" t="s">
        <v>12648</v>
      </c>
      <c r="C12823" s="18">
        <v>390.03011140553315</v>
      </c>
      <c r="D12823" s="1"/>
      <c r="E12823" s="1">
        <v>3</v>
      </c>
      <c r="F12823" s="1">
        <v>1</v>
      </c>
      <c r="G12823" s="1">
        <v>0</v>
      </c>
      <c r="H12823" s="1">
        <v>2</v>
      </c>
      <c r="I12823" s="15">
        <v>0.33333333333333331</v>
      </c>
      <c r="J12823">
        <f t="shared" si="200"/>
        <v>40</v>
      </c>
    </row>
    <row r="12824" spans="1:10" x14ac:dyDescent="0.3">
      <c r="A12824" t="s">
        <v>12649</v>
      </c>
      <c r="C12824" s="18">
        <v>390.02992568600115</v>
      </c>
      <c r="D12824" s="1"/>
      <c r="E12824" s="1">
        <v>3</v>
      </c>
      <c r="F12824" s="1">
        <v>1</v>
      </c>
      <c r="G12824" s="1">
        <v>0</v>
      </c>
      <c r="H12824" s="1">
        <v>2</v>
      </c>
      <c r="I12824" s="15">
        <v>0.33333333333333331</v>
      </c>
      <c r="J12824">
        <f t="shared" si="200"/>
        <v>40</v>
      </c>
    </row>
    <row r="12825" spans="1:10" x14ac:dyDescent="0.3">
      <c r="A12825" t="s">
        <v>12650</v>
      </c>
      <c r="C12825" s="18">
        <v>390.02954067386156</v>
      </c>
      <c r="D12825" s="1"/>
      <c r="E12825" s="1">
        <v>3</v>
      </c>
      <c r="F12825" s="1">
        <v>1</v>
      </c>
      <c r="G12825" s="1">
        <v>0</v>
      </c>
      <c r="H12825" s="1">
        <v>2</v>
      </c>
      <c r="I12825" s="15">
        <v>0.33333333333333331</v>
      </c>
      <c r="J12825">
        <f t="shared" si="200"/>
        <v>40</v>
      </c>
    </row>
    <row r="12826" spans="1:10" x14ac:dyDescent="0.3">
      <c r="A12826" t="s">
        <v>12652</v>
      </c>
      <c r="C12826" s="18">
        <v>390.02897862403336</v>
      </c>
      <c r="D12826" s="1"/>
      <c r="E12826" s="1">
        <v>5</v>
      </c>
      <c r="F12826" s="1">
        <v>2</v>
      </c>
      <c r="G12826" s="1">
        <v>0</v>
      </c>
      <c r="H12826" s="1">
        <v>3</v>
      </c>
      <c r="I12826" s="15">
        <v>0.4</v>
      </c>
      <c r="J12826">
        <f t="shared" si="200"/>
        <v>40</v>
      </c>
    </row>
    <row r="12827" spans="1:10" x14ac:dyDescent="0.3">
      <c r="A12827" t="s">
        <v>12653</v>
      </c>
      <c r="C12827" s="18">
        <v>390.02849421150938</v>
      </c>
      <c r="D12827" s="1"/>
      <c r="E12827" s="1">
        <v>3</v>
      </c>
      <c r="F12827" s="1">
        <v>1</v>
      </c>
      <c r="G12827" s="1">
        <v>0</v>
      </c>
      <c r="H12827" s="1">
        <v>2</v>
      </c>
      <c r="I12827" s="15">
        <v>0.33333333333333331</v>
      </c>
      <c r="J12827">
        <f t="shared" si="200"/>
        <v>40</v>
      </c>
    </row>
    <row r="12828" spans="1:10" x14ac:dyDescent="0.3">
      <c r="A12828" t="s">
        <v>12654</v>
      </c>
      <c r="C12828" s="18">
        <v>390.02844053146475</v>
      </c>
      <c r="D12828" s="1"/>
      <c r="E12828" s="1">
        <v>3</v>
      </c>
      <c r="F12828" s="1">
        <v>1</v>
      </c>
      <c r="G12828" s="1">
        <v>0</v>
      </c>
      <c r="H12828" s="1">
        <v>2</v>
      </c>
      <c r="I12828" s="15">
        <v>0.33333333333333331</v>
      </c>
      <c r="J12828">
        <f t="shared" si="200"/>
        <v>40</v>
      </c>
    </row>
    <row r="12829" spans="1:10" x14ac:dyDescent="0.3">
      <c r="A12829" t="s">
        <v>12655</v>
      </c>
      <c r="C12829" s="18">
        <v>390.02681602860577</v>
      </c>
      <c r="D12829" s="1"/>
      <c r="E12829" s="1">
        <v>3</v>
      </c>
      <c r="F12829" s="1">
        <v>1</v>
      </c>
      <c r="G12829" s="1">
        <v>0</v>
      </c>
      <c r="H12829" s="1">
        <v>2</v>
      </c>
      <c r="I12829" s="15">
        <v>0.33333333333333331</v>
      </c>
      <c r="J12829">
        <f t="shared" si="200"/>
        <v>40</v>
      </c>
    </row>
    <row r="12830" spans="1:10" x14ac:dyDescent="0.3">
      <c r="A12830" t="s">
        <v>12656</v>
      </c>
      <c r="C12830" s="18">
        <v>390.0261754738932</v>
      </c>
      <c r="D12830" s="1"/>
      <c r="E12830" s="1">
        <v>6</v>
      </c>
      <c r="F12830" s="1">
        <v>0</v>
      </c>
      <c r="G12830" s="1">
        <v>0</v>
      </c>
      <c r="H12830" s="1">
        <v>6</v>
      </c>
      <c r="I12830" s="15">
        <v>0</v>
      </c>
      <c r="J12830">
        <f t="shared" si="200"/>
        <v>40</v>
      </c>
    </row>
    <row r="12831" spans="1:10" x14ac:dyDescent="0.3">
      <c r="A12831" t="s">
        <v>12657</v>
      </c>
      <c r="C12831" s="18">
        <v>390.02606291711942</v>
      </c>
      <c r="D12831" s="1"/>
      <c r="E12831" s="1">
        <v>9</v>
      </c>
      <c r="F12831" s="1">
        <v>4</v>
      </c>
      <c r="G12831" s="1">
        <v>0</v>
      </c>
      <c r="H12831" s="1">
        <v>5</v>
      </c>
      <c r="I12831" s="15">
        <v>0.44444444444444442</v>
      </c>
      <c r="J12831">
        <f t="shared" si="200"/>
        <v>40</v>
      </c>
    </row>
    <row r="12832" spans="1:10" x14ac:dyDescent="0.3">
      <c r="A12832" t="s">
        <v>12658</v>
      </c>
      <c r="C12832" s="18">
        <v>390.02553296145311</v>
      </c>
      <c r="D12832" s="1"/>
      <c r="E12832" s="1">
        <v>1</v>
      </c>
      <c r="F12832" s="1">
        <v>0</v>
      </c>
      <c r="G12832" s="1">
        <v>0</v>
      </c>
      <c r="H12832" s="1">
        <v>1</v>
      </c>
      <c r="I12832" s="15">
        <v>0</v>
      </c>
      <c r="J12832">
        <f t="shared" si="200"/>
        <v>40</v>
      </c>
    </row>
    <row r="12833" spans="1:10" x14ac:dyDescent="0.3">
      <c r="A12833" t="s">
        <v>12659</v>
      </c>
      <c r="C12833" s="18">
        <v>390.02481188459876</v>
      </c>
      <c r="D12833" s="1"/>
      <c r="E12833" s="1">
        <v>3</v>
      </c>
      <c r="F12833" s="1">
        <v>1</v>
      </c>
      <c r="G12833" s="1">
        <v>0</v>
      </c>
      <c r="H12833" s="1">
        <v>2</v>
      </c>
      <c r="I12833" s="15">
        <v>0.33333333333333331</v>
      </c>
      <c r="J12833">
        <f t="shared" si="200"/>
        <v>40</v>
      </c>
    </row>
    <row r="12834" spans="1:10" x14ac:dyDescent="0.3">
      <c r="A12834" s="21" t="s">
        <v>12660</v>
      </c>
      <c r="C12834" s="18">
        <v>390.02408261874098</v>
      </c>
      <c r="D12834" s="1"/>
      <c r="E12834" s="1">
        <v>3</v>
      </c>
      <c r="F12834" s="1">
        <v>1</v>
      </c>
      <c r="G12834" s="1">
        <v>0</v>
      </c>
      <c r="H12834" s="1">
        <v>2</v>
      </c>
      <c r="I12834" s="15">
        <v>0.33333333333333331</v>
      </c>
      <c r="J12834">
        <f t="shared" si="200"/>
        <v>40</v>
      </c>
    </row>
    <row r="12835" spans="1:10" x14ac:dyDescent="0.3">
      <c r="A12835" t="s">
        <v>12661</v>
      </c>
      <c r="C12835" s="18">
        <v>390.02407747634129</v>
      </c>
      <c r="D12835" s="1"/>
      <c r="E12835" s="1">
        <v>3</v>
      </c>
      <c r="F12835" s="1">
        <v>1</v>
      </c>
      <c r="G12835" s="1">
        <v>0</v>
      </c>
      <c r="H12835" s="1">
        <v>2</v>
      </c>
      <c r="I12835" s="15">
        <v>0.33333333333333331</v>
      </c>
      <c r="J12835">
        <f t="shared" si="200"/>
        <v>40</v>
      </c>
    </row>
    <row r="12836" spans="1:10" x14ac:dyDescent="0.3">
      <c r="A12836" t="s">
        <v>12662</v>
      </c>
      <c r="C12836" s="18">
        <v>390.02407747208213</v>
      </c>
      <c r="D12836" s="1"/>
      <c r="E12836" s="1">
        <v>3</v>
      </c>
      <c r="F12836" s="1">
        <v>1</v>
      </c>
      <c r="G12836" s="1">
        <v>0</v>
      </c>
      <c r="H12836" s="1">
        <v>2</v>
      </c>
      <c r="I12836" s="15">
        <v>0.33333333333333331</v>
      </c>
      <c r="J12836">
        <f t="shared" si="200"/>
        <v>40</v>
      </c>
    </row>
    <row r="12837" spans="1:10" x14ac:dyDescent="0.3">
      <c r="A12837" t="s">
        <v>12663</v>
      </c>
      <c r="C12837" s="18">
        <v>390.02385427745958</v>
      </c>
      <c r="D12837" s="1"/>
      <c r="E12837" s="1">
        <v>3</v>
      </c>
      <c r="F12837" s="1">
        <v>1</v>
      </c>
      <c r="G12837" s="1">
        <v>0</v>
      </c>
      <c r="H12837" s="1">
        <v>2</v>
      </c>
      <c r="I12837" s="15">
        <v>0.33333333333333331</v>
      </c>
      <c r="J12837">
        <f t="shared" si="200"/>
        <v>40</v>
      </c>
    </row>
    <row r="12838" spans="1:10" x14ac:dyDescent="0.3">
      <c r="A12838" t="s">
        <v>12664</v>
      </c>
      <c r="C12838" s="18">
        <v>390.0236362873772</v>
      </c>
      <c r="D12838" s="1"/>
      <c r="E12838" s="1">
        <v>3</v>
      </c>
      <c r="F12838" s="1">
        <v>1</v>
      </c>
      <c r="G12838" s="1">
        <v>0</v>
      </c>
      <c r="H12838" s="1">
        <v>2</v>
      </c>
      <c r="I12838" s="15">
        <v>0.33333333333333331</v>
      </c>
      <c r="J12838">
        <f t="shared" si="200"/>
        <v>40</v>
      </c>
    </row>
    <row r="12839" spans="1:10" x14ac:dyDescent="0.3">
      <c r="A12839" t="s">
        <v>12665</v>
      </c>
      <c r="C12839" s="18">
        <v>390.02363147312826</v>
      </c>
      <c r="D12839" s="1"/>
      <c r="E12839" s="1">
        <v>3</v>
      </c>
      <c r="F12839" s="1">
        <v>1</v>
      </c>
      <c r="G12839" s="1">
        <v>0</v>
      </c>
      <c r="H12839" s="1">
        <v>2</v>
      </c>
      <c r="I12839" s="15">
        <v>0.33333333333333331</v>
      </c>
      <c r="J12839">
        <f t="shared" si="200"/>
        <v>40</v>
      </c>
    </row>
    <row r="12840" spans="1:10" x14ac:dyDescent="0.3">
      <c r="A12840" t="s">
        <v>12666</v>
      </c>
      <c r="C12840" s="18">
        <v>390.02363142555214</v>
      </c>
      <c r="D12840" s="1"/>
      <c r="E12840" s="1">
        <v>3</v>
      </c>
      <c r="F12840" s="1">
        <v>1</v>
      </c>
      <c r="G12840" s="1">
        <v>0</v>
      </c>
      <c r="H12840" s="1">
        <v>2</v>
      </c>
      <c r="I12840" s="15">
        <v>0.33333333333333331</v>
      </c>
      <c r="J12840">
        <f t="shared" si="200"/>
        <v>40</v>
      </c>
    </row>
    <row r="12841" spans="1:10" x14ac:dyDescent="0.3">
      <c r="A12841" t="s">
        <v>12667</v>
      </c>
      <c r="C12841" s="18">
        <v>390.02343027965696</v>
      </c>
      <c r="D12841" s="1"/>
      <c r="E12841" s="1">
        <v>3</v>
      </c>
      <c r="F12841" s="1">
        <v>1</v>
      </c>
      <c r="G12841" s="1">
        <v>0</v>
      </c>
      <c r="H12841" s="1">
        <v>2</v>
      </c>
      <c r="I12841" s="15">
        <v>0.33333333333333331</v>
      </c>
      <c r="J12841">
        <f t="shared" si="200"/>
        <v>40</v>
      </c>
    </row>
    <row r="12842" spans="1:10" x14ac:dyDescent="0.3">
      <c r="A12842" t="s">
        <v>12668</v>
      </c>
      <c r="C12842" s="18">
        <v>390.02334739118766</v>
      </c>
      <c r="D12842" s="1"/>
      <c r="E12842" s="1">
        <v>5</v>
      </c>
      <c r="F12842" s="1">
        <v>2</v>
      </c>
      <c r="G12842" s="1">
        <v>0</v>
      </c>
      <c r="H12842" s="1">
        <v>3</v>
      </c>
      <c r="I12842" s="15">
        <v>0.4</v>
      </c>
      <c r="J12842">
        <f t="shared" si="200"/>
        <v>40</v>
      </c>
    </row>
    <row r="12843" spans="1:10" x14ac:dyDescent="0.3">
      <c r="A12843" t="s">
        <v>12670</v>
      </c>
      <c r="C12843" s="18">
        <v>390.02285538634976</v>
      </c>
      <c r="D12843" s="1"/>
      <c r="E12843" s="1">
        <v>3</v>
      </c>
      <c r="F12843" s="1">
        <v>1</v>
      </c>
      <c r="G12843" s="1">
        <v>0</v>
      </c>
      <c r="H12843" s="1">
        <v>2</v>
      </c>
      <c r="I12843" s="15">
        <v>0.33333333333333331</v>
      </c>
      <c r="J12843">
        <f t="shared" si="200"/>
        <v>40</v>
      </c>
    </row>
    <row r="12844" spans="1:10" x14ac:dyDescent="0.3">
      <c r="A12844" t="s">
        <v>12671</v>
      </c>
      <c r="C12844" s="18">
        <v>390.02274174544749</v>
      </c>
      <c r="D12844" s="1"/>
      <c r="E12844" s="1">
        <v>3</v>
      </c>
      <c r="F12844" s="1">
        <v>1</v>
      </c>
      <c r="G12844" s="1">
        <v>0</v>
      </c>
      <c r="H12844" s="1">
        <v>2</v>
      </c>
      <c r="I12844" s="15">
        <v>0.33333333333333331</v>
      </c>
      <c r="J12844">
        <f t="shared" si="200"/>
        <v>40</v>
      </c>
    </row>
    <row r="12845" spans="1:10" x14ac:dyDescent="0.3">
      <c r="A12845" t="s">
        <v>12672</v>
      </c>
      <c r="C12845" s="18">
        <v>390.02216687195272</v>
      </c>
      <c r="D12845" s="1"/>
      <c r="E12845" s="1">
        <v>5</v>
      </c>
      <c r="F12845" s="1">
        <v>2</v>
      </c>
      <c r="G12845" s="1">
        <v>0</v>
      </c>
      <c r="H12845" s="1">
        <v>3</v>
      </c>
      <c r="I12845" s="15">
        <v>0.4</v>
      </c>
      <c r="J12845">
        <f t="shared" si="200"/>
        <v>40</v>
      </c>
    </row>
    <row r="12846" spans="1:10" x14ac:dyDescent="0.3">
      <c r="A12846" t="s">
        <v>12673</v>
      </c>
      <c r="C12846" s="18">
        <v>390.02157338966981</v>
      </c>
      <c r="D12846" s="1"/>
      <c r="E12846" s="1">
        <v>3</v>
      </c>
      <c r="F12846" s="1">
        <v>1</v>
      </c>
      <c r="G12846" s="1">
        <v>0</v>
      </c>
      <c r="H12846" s="1">
        <v>2</v>
      </c>
      <c r="I12846" s="15">
        <v>0.33333333333333331</v>
      </c>
      <c r="J12846">
        <f t="shared" si="200"/>
        <v>40</v>
      </c>
    </row>
    <row r="12847" spans="1:10" x14ac:dyDescent="0.3">
      <c r="A12847" t="s">
        <v>12674</v>
      </c>
      <c r="C12847" s="18">
        <v>390.02109464968601</v>
      </c>
      <c r="D12847" s="1"/>
      <c r="E12847" s="1">
        <v>5</v>
      </c>
      <c r="F12847" s="1">
        <v>2</v>
      </c>
      <c r="G12847" s="1">
        <v>0</v>
      </c>
      <c r="H12847" s="1">
        <v>3</v>
      </c>
      <c r="I12847" s="15">
        <v>0.4</v>
      </c>
      <c r="J12847">
        <f t="shared" si="200"/>
        <v>40</v>
      </c>
    </row>
    <row r="12848" spans="1:10" x14ac:dyDescent="0.3">
      <c r="A12848" t="s">
        <v>12675</v>
      </c>
      <c r="C12848" s="18">
        <v>390.02007158020263</v>
      </c>
      <c r="D12848" s="1"/>
      <c r="E12848" s="1">
        <v>5</v>
      </c>
      <c r="F12848" s="1">
        <v>2</v>
      </c>
      <c r="G12848" s="1">
        <v>0</v>
      </c>
      <c r="H12848" s="1">
        <v>3</v>
      </c>
      <c r="I12848" s="15">
        <v>0.4</v>
      </c>
      <c r="J12848">
        <f t="shared" si="200"/>
        <v>40</v>
      </c>
    </row>
    <row r="12849" spans="1:10" x14ac:dyDescent="0.3">
      <c r="A12849" t="s">
        <v>12677</v>
      </c>
      <c r="C12849" s="18">
        <v>390.01885719858927</v>
      </c>
      <c r="D12849" s="1"/>
      <c r="E12849" s="1">
        <v>3</v>
      </c>
      <c r="F12849" s="1">
        <v>1</v>
      </c>
      <c r="G12849" s="1">
        <v>0</v>
      </c>
      <c r="H12849" s="1">
        <v>2</v>
      </c>
      <c r="I12849" s="15">
        <v>0.33333333333333331</v>
      </c>
      <c r="J12849">
        <f t="shared" si="200"/>
        <v>40</v>
      </c>
    </row>
    <row r="12850" spans="1:10" x14ac:dyDescent="0.3">
      <c r="A12850" t="s">
        <v>12676</v>
      </c>
      <c r="C12850" s="18">
        <v>390.01880943367138</v>
      </c>
      <c r="D12850" s="1"/>
      <c r="E12850" s="1">
        <v>1</v>
      </c>
      <c r="F12850" s="1">
        <v>0</v>
      </c>
      <c r="G12850" s="1">
        <v>0</v>
      </c>
      <c r="H12850" s="1">
        <v>1</v>
      </c>
      <c r="I12850" s="15">
        <v>0</v>
      </c>
      <c r="J12850">
        <f t="shared" si="200"/>
        <v>40</v>
      </c>
    </row>
    <row r="12851" spans="1:10" x14ac:dyDescent="0.3">
      <c r="A12851" t="s">
        <v>15009</v>
      </c>
      <c r="C12851" s="18">
        <v>390.01874965249641</v>
      </c>
      <c r="D12851" s="1"/>
      <c r="E12851" s="1">
        <v>6</v>
      </c>
      <c r="F12851" s="1">
        <v>2</v>
      </c>
      <c r="G12851" s="1">
        <v>0</v>
      </c>
      <c r="H12851" s="1">
        <v>4</v>
      </c>
      <c r="I12851" s="15">
        <v>0.33333333333333331</v>
      </c>
      <c r="J12851">
        <f t="shared" si="200"/>
        <v>40</v>
      </c>
    </row>
    <row r="12852" spans="1:10" x14ac:dyDescent="0.3">
      <c r="A12852" t="s">
        <v>12679</v>
      </c>
      <c r="C12852" s="18">
        <v>390.01836236169413</v>
      </c>
      <c r="D12852" s="1"/>
      <c r="E12852" s="1">
        <v>2</v>
      </c>
      <c r="F12852" s="1">
        <v>1</v>
      </c>
      <c r="G12852" s="1">
        <v>0</v>
      </c>
      <c r="H12852" s="1">
        <v>1</v>
      </c>
      <c r="I12852" s="15">
        <v>0.5</v>
      </c>
      <c r="J12852">
        <f t="shared" si="200"/>
        <v>40</v>
      </c>
    </row>
    <row r="12853" spans="1:10" x14ac:dyDescent="0.3">
      <c r="A12853" t="s">
        <v>12680</v>
      </c>
      <c r="C12853" s="18">
        <v>390.0182844506034</v>
      </c>
      <c r="D12853" s="1"/>
      <c r="E12853" s="1">
        <v>3</v>
      </c>
      <c r="F12853" s="1">
        <v>1</v>
      </c>
      <c r="G12853" s="1">
        <v>0</v>
      </c>
      <c r="H12853" s="1">
        <v>2</v>
      </c>
      <c r="I12853" s="15">
        <v>0.33333333333333331</v>
      </c>
      <c r="J12853">
        <f t="shared" si="200"/>
        <v>40</v>
      </c>
    </row>
    <row r="12854" spans="1:10" x14ac:dyDescent="0.3">
      <c r="A12854" t="s">
        <v>12681</v>
      </c>
      <c r="C12854" s="18">
        <v>390.01685217421857</v>
      </c>
      <c r="D12854" s="1"/>
      <c r="E12854" s="1">
        <v>3</v>
      </c>
      <c r="F12854" s="1">
        <v>1</v>
      </c>
      <c r="G12854" s="1">
        <v>0</v>
      </c>
      <c r="H12854" s="1">
        <v>2</v>
      </c>
      <c r="I12854" s="15">
        <v>0.33333333333333331</v>
      </c>
      <c r="J12854">
        <f t="shared" si="200"/>
        <v>40</v>
      </c>
    </row>
    <row r="12855" spans="1:10" x14ac:dyDescent="0.3">
      <c r="A12855" t="s">
        <v>12682</v>
      </c>
      <c r="C12855" s="18">
        <v>390.01685217275821</v>
      </c>
      <c r="D12855" s="1"/>
      <c r="E12855" s="1">
        <v>3</v>
      </c>
      <c r="F12855" s="1">
        <v>1</v>
      </c>
      <c r="G12855" s="1">
        <v>0</v>
      </c>
      <c r="H12855" s="1">
        <v>2</v>
      </c>
      <c r="I12855" s="15">
        <v>0.33333333333333331</v>
      </c>
      <c r="J12855">
        <f t="shared" si="200"/>
        <v>40</v>
      </c>
    </row>
    <row r="12856" spans="1:10" x14ac:dyDescent="0.3">
      <c r="A12856" t="s">
        <v>12683</v>
      </c>
      <c r="C12856" s="18">
        <v>390.01655013984771</v>
      </c>
      <c r="D12856" s="1"/>
      <c r="E12856" s="1">
        <v>3</v>
      </c>
      <c r="F12856" s="1">
        <v>1</v>
      </c>
      <c r="G12856" s="1">
        <v>0</v>
      </c>
      <c r="H12856" s="1">
        <v>2</v>
      </c>
      <c r="I12856" s="15">
        <v>0.33333333333333331</v>
      </c>
      <c r="J12856">
        <f t="shared" si="200"/>
        <v>40</v>
      </c>
    </row>
    <row r="12857" spans="1:10" x14ac:dyDescent="0.3">
      <c r="A12857" t="s">
        <v>12684</v>
      </c>
      <c r="C12857" s="18">
        <v>390.01655013984771</v>
      </c>
      <c r="D12857" s="1"/>
      <c r="E12857" s="1">
        <v>3</v>
      </c>
      <c r="F12857" s="1">
        <v>1</v>
      </c>
      <c r="G12857" s="1">
        <v>0</v>
      </c>
      <c r="H12857" s="1">
        <v>2</v>
      </c>
      <c r="I12857" s="15">
        <v>0.33333333333333331</v>
      </c>
      <c r="J12857">
        <f t="shared" si="200"/>
        <v>40</v>
      </c>
    </row>
    <row r="12858" spans="1:10" x14ac:dyDescent="0.3">
      <c r="A12858" t="s">
        <v>12685</v>
      </c>
      <c r="C12858" s="18">
        <v>390.01655013984771</v>
      </c>
      <c r="D12858" s="1"/>
      <c r="E12858" s="1">
        <v>3</v>
      </c>
      <c r="F12858" s="1">
        <v>1</v>
      </c>
      <c r="G12858" s="1">
        <v>0</v>
      </c>
      <c r="H12858" s="1">
        <v>2</v>
      </c>
      <c r="I12858" s="15">
        <v>0.33333333333333331</v>
      </c>
      <c r="J12858">
        <f t="shared" si="200"/>
        <v>40</v>
      </c>
    </row>
    <row r="12859" spans="1:10" x14ac:dyDescent="0.3">
      <c r="A12859" t="s">
        <v>12686</v>
      </c>
      <c r="C12859" s="18">
        <v>390.01655013984771</v>
      </c>
      <c r="D12859" s="1"/>
      <c r="E12859" s="1">
        <v>3</v>
      </c>
      <c r="F12859" s="1">
        <v>1</v>
      </c>
      <c r="G12859" s="1">
        <v>0</v>
      </c>
      <c r="H12859" s="1">
        <v>2</v>
      </c>
      <c r="I12859" s="15">
        <v>0.33333333333333331</v>
      </c>
      <c r="J12859">
        <f t="shared" si="200"/>
        <v>40</v>
      </c>
    </row>
    <row r="12860" spans="1:10" x14ac:dyDescent="0.3">
      <c r="A12860" t="s">
        <v>12687</v>
      </c>
      <c r="C12860" s="18">
        <v>390.01655013984771</v>
      </c>
      <c r="D12860" s="1"/>
      <c r="E12860" s="1">
        <v>2</v>
      </c>
      <c r="F12860" s="1">
        <v>1</v>
      </c>
      <c r="G12860" s="1">
        <v>0</v>
      </c>
      <c r="H12860" s="1">
        <v>1</v>
      </c>
      <c r="I12860" s="15">
        <v>0.5</v>
      </c>
      <c r="J12860">
        <f t="shared" si="200"/>
        <v>40</v>
      </c>
    </row>
    <row r="12861" spans="1:10" x14ac:dyDescent="0.3">
      <c r="A12861" t="s">
        <v>12688</v>
      </c>
      <c r="C12861" s="18">
        <v>390.01655013984771</v>
      </c>
      <c r="D12861" s="1"/>
      <c r="E12861" s="1">
        <v>3</v>
      </c>
      <c r="F12861" s="1">
        <v>1</v>
      </c>
      <c r="G12861" s="1">
        <v>0</v>
      </c>
      <c r="H12861" s="1">
        <v>2</v>
      </c>
      <c r="I12861" s="15">
        <v>0.33333333333333331</v>
      </c>
      <c r="J12861">
        <f t="shared" si="200"/>
        <v>40</v>
      </c>
    </row>
    <row r="12862" spans="1:10" x14ac:dyDescent="0.3">
      <c r="A12862" t="s">
        <v>12689</v>
      </c>
      <c r="C12862" s="18">
        <v>390.01655013984771</v>
      </c>
      <c r="D12862" s="1"/>
      <c r="E12862" s="1">
        <v>3</v>
      </c>
      <c r="F12862" s="1">
        <v>1</v>
      </c>
      <c r="G12862" s="1">
        <v>0</v>
      </c>
      <c r="H12862" s="1">
        <v>2</v>
      </c>
      <c r="I12862" s="15">
        <v>0.33333333333333331</v>
      </c>
      <c r="J12862">
        <f t="shared" si="200"/>
        <v>40</v>
      </c>
    </row>
    <row r="12863" spans="1:10" x14ac:dyDescent="0.3">
      <c r="A12863" t="s">
        <v>12690</v>
      </c>
      <c r="C12863" s="18">
        <v>390.01655013984771</v>
      </c>
      <c r="D12863" s="1"/>
      <c r="E12863" s="1">
        <v>3</v>
      </c>
      <c r="F12863" s="1">
        <v>1</v>
      </c>
      <c r="G12863" s="1">
        <v>0</v>
      </c>
      <c r="H12863" s="1">
        <v>2</v>
      </c>
      <c r="I12863" s="15">
        <v>0.33333333333333331</v>
      </c>
      <c r="J12863">
        <f t="shared" si="200"/>
        <v>40</v>
      </c>
    </row>
    <row r="12864" spans="1:10" x14ac:dyDescent="0.3">
      <c r="A12864" t="s">
        <v>12691</v>
      </c>
      <c r="C12864" s="18">
        <v>390.01655013984771</v>
      </c>
      <c r="D12864" s="1"/>
      <c r="E12864" s="1">
        <v>3</v>
      </c>
      <c r="F12864" s="1">
        <v>1</v>
      </c>
      <c r="G12864" s="1">
        <v>0</v>
      </c>
      <c r="H12864" s="1">
        <v>2</v>
      </c>
      <c r="I12864" s="15">
        <v>0.33333333333333331</v>
      </c>
      <c r="J12864">
        <f t="shared" si="200"/>
        <v>40</v>
      </c>
    </row>
    <row r="12865" spans="1:10" x14ac:dyDescent="0.3">
      <c r="A12865" t="s">
        <v>12692</v>
      </c>
      <c r="C12865" s="18">
        <v>390.01655013984771</v>
      </c>
      <c r="D12865" s="1"/>
      <c r="E12865" s="1">
        <v>3</v>
      </c>
      <c r="F12865" s="1">
        <v>1</v>
      </c>
      <c r="G12865" s="1">
        <v>0</v>
      </c>
      <c r="H12865" s="1">
        <v>2</v>
      </c>
      <c r="I12865" s="15">
        <v>0.33333333333333331</v>
      </c>
      <c r="J12865">
        <f t="shared" si="200"/>
        <v>40</v>
      </c>
    </row>
    <row r="12866" spans="1:10" x14ac:dyDescent="0.3">
      <c r="A12866" t="s">
        <v>12693</v>
      </c>
      <c r="C12866" s="18">
        <v>390.01655013984771</v>
      </c>
      <c r="D12866" s="1"/>
      <c r="E12866" s="1">
        <v>3</v>
      </c>
      <c r="F12866" s="1">
        <v>1</v>
      </c>
      <c r="G12866" s="1">
        <v>0</v>
      </c>
      <c r="H12866" s="1">
        <v>2</v>
      </c>
      <c r="I12866" s="15">
        <v>0.33333333333333331</v>
      </c>
      <c r="J12866">
        <f t="shared" si="200"/>
        <v>40</v>
      </c>
    </row>
    <row r="12867" spans="1:10" x14ac:dyDescent="0.3">
      <c r="A12867" t="s">
        <v>12694</v>
      </c>
      <c r="C12867" s="18">
        <v>390.01655013984771</v>
      </c>
      <c r="D12867" s="1"/>
      <c r="E12867" s="1">
        <v>3</v>
      </c>
      <c r="F12867" s="1">
        <v>1</v>
      </c>
      <c r="G12867" s="1">
        <v>0</v>
      </c>
      <c r="H12867" s="1">
        <v>2</v>
      </c>
      <c r="I12867" s="15">
        <v>0.33333333333333331</v>
      </c>
      <c r="J12867">
        <f t="shared" si="200"/>
        <v>40</v>
      </c>
    </row>
    <row r="12868" spans="1:10" x14ac:dyDescent="0.3">
      <c r="A12868" t="s">
        <v>12695</v>
      </c>
      <c r="C12868" s="18">
        <v>390.01655013984771</v>
      </c>
      <c r="D12868" s="1"/>
      <c r="E12868" s="1">
        <v>3</v>
      </c>
      <c r="F12868" s="1">
        <v>1</v>
      </c>
      <c r="G12868" s="1">
        <v>0</v>
      </c>
      <c r="H12868" s="1">
        <v>2</v>
      </c>
      <c r="I12868" s="15">
        <v>0.33333333333333331</v>
      </c>
      <c r="J12868">
        <f t="shared" ref="J12868:J12931" si="201">IF(E12868&lt;=30,40,20)</f>
        <v>40</v>
      </c>
    </row>
    <row r="12869" spans="1:10" x14ac:dyDescent="0.3">
      <c r="A12869" t="s">
        <v>12696</v>
      </c>
      <c r="C12869" s="18">
        <v>390.01655013984771</v>
      </c>
      <c r="D12869" s="1"/>
      <c r="E12869" s="1">
        <v>3</v>
      </c>
      <c r="F12869" s="1">
        <v>1</v>
      </c>
      <c r="G12869" s="1">
        <v>0</v>
      </c>
      <c r="H12869" s="1">
        <v>2</v>
      </c>
      <c r="I12869" s="15">
        <v>0.33333333333333331</v>
      </c>
      <c r="J12869">
        <f t="shared" si="201"/>
        <v>40</v>
      </c>
    </row>
    <row r="12870" spans="1:10" x14ac:dyDescent="0.3">
      <c r="A12870" t="s">
        <v>12697</v>
      </c>
      <c r="C12870" s="18">
        <v>390.01655013984771</v>
      </c>
      <c r="D12870" s="1"/>
      <c r="E12870" s="1">
        <v>3</v>
      </c>
      <c r="F12870" s="1">
        <v>1</v>
      </c>
      <c r="G12870" s="1">
        <v>0</v>
      </c>
      <c r="H12870" s="1">
        <v>2</v>
      </c>
      <c r="I12870" s="15">
        <v>0.33333333333333331</v>
      </c>
      <c r="J12870">
        <f t="shared" si="201"/>
        <v>40</v>
      </c>
    </row>
    <row r="12871" spans="1:10" x14ac:dyDescent="0.3">
      <c r="A12871" t="s">
        <v>12698</v>
      </c>
      <c r="C12871" s="18">
        <v>390.01655013984771</v>
      </c>
      <c r="D12871" s="1"/>
      <c r="E12871" s="1">
        <v>3</v>
      </c>
      <c r="F12871" s="1">
        <v>1</v>
      </c>
      <c r="G12871" s="1">
        <v>0</v>
      </c>
      <c r="H12871" s="1">
        <v>2</v>
      </c>
      <c r="I12871" s="15">
        <v>0.33333333333333331</v>
      </c>
      <c r="J12871">
        <f t="shared" si="201"/>
        <v>40</v>
      </c>
    </row>
    <row r="12872" spans="1:10" x14ac:dyDescent="0.3">
      <c r="A12872" t="s">
        <v>12699</v>
      </c>
      <c r="C12872" s="18">
        <v>390.01655013984771</v>
      </c>
      <c r="D12872" s="1"/>
      <c r="E12872" s="1">
        <v>3</v>
      </c>
      <c r="F12872" s="1">
        <v>1</v>
      </c>
      <c r="G12872" s="1">
        <v>0</v>
      </c>
      <c r="H12872" s="1">
        <v>2</v>
      </c>
      <c r="I12872" s="15">
        <v>0.33333333333333331</v>
      </c>
      <c r="J12872">
        <f t="shared" si="201"/>
        <v>40</v>
      </c>
    </row>
    <row r="12873" spans="1:10" x14ac:dyDescent="0.3">
      <c r="A12873" t="s">
        <v>12700</v>
      </c>
      <c r="C12873" s="18">
        <v>390.0165368515552</v>
      </c>
      <c r="D12873" s="1"/>
      <c r="E12873" s="1">
        <v>3</v>
      </c>
      <c r="F12873" s="1">
        <v>1</v>
      </c>
      <c r="G12873" s="1">
        <v>0</v>
      </c>
      <c r="H12873" s="1">
        <v>2</v>
      </c>
      <c r="I12873" s="15">
        <v>0.33333333333333331</v>
      </c>
      <c r="J12873">
        <f t="shared" si="201"/>
        <v>40</v>
      </c>
    </row>
    <row r="12874" spans="1:10" x14ac:dyDescent="0.3">
      <c r="A12874" t="s">
        <v>12701</v>
      </c>
      <c r="C12874" s="18">
        <v>390.01649384916135</v>
      </c>
      <c r="D12874" s="1"/>
      <c r="E12874" s="1">
        <v>3</v>
      </c>
      <c r="F12874" s="1">
        <v>1</v>
      </c>
      <c r="G12874" s="1">
        <v>0</v>
      </c>
      <c r="H12874" s="1">
        <v>2</v>
      </c>
      <c r="I12874" s="15">
        <v>0.33333333333333331</v>
      </c>
      <c r="J12874">
        <f t="shared" si="201"/>
        <v>40</v>
      </c>
    </row>
    <row r="12875" spans="1:10" x14ac:dyDescent="0.3">
      <c r="A12875" t="s">
        <v>12702</v>
      </c>
      <c r="C12875" s="18">
        <v>390.01649384916135</v>
      </c>
      <c r="D12875" s="1"/>
      <c r="E12875" s="1">
        <v>3</v>
      </c>
      <c r="F12875" s="1">
        <v>1</v>
      </c>
      <c r="G12875" s="1">
        <v>0</v>
      </c>
      <c r="H12875" s="1">
        <v>2</v>
      </c>
      <c r="I12875" s="15">
        <v>0.33333333333333331</v>
      </c>
      <c r="J12875">
        <f t="shared" si="201"/>
        <v>40</v>
      </c>
    </row>
    <row r="12876" spans="1:10" x14ac:dyDescent="0.3">
      <c r="A12876" s="21" t="s">
        <v>12703</v>
      </c>
      <c r="C12876" s="18">
        <v>390.01645006243012</v>
      </c>
      <c r="D12876" s="1"/>
      <c r="E12876" s="1">
        <v>5</v>
      </c>
      <c r="F12876" s="1">
        <v>2</v>
      </c>
      <c r="G12876" s="1">
        <v>0</v>
      </c>
      <c r="H12876" s="1">
        <v>3</v>
      </c>
      <c r="I12876" s="15">
        <v>0.4</v>
      </c>
      <c r="J12876">
        <f t="shared" si="201"/>
        <v>40</v>
      </c>
    </row>
    <row r="12877" spans="1:10" x14ac:dyDescent="0.3">
      <c r="A12877" t="s">
        <v>12704</v>
      </c>
      <c r="C12877" s="18">
        <v>390.0163256620574</v>
      </c>
      <c r="D12877" s="1"/>
      <c r="E12877" s="1">
        <v>1</v>
      </c>
      <c r="F12877" s="1">
        <v>0</v>
      </c>
      <c r="G12877" s="1">
        <v>0</v>
      </c>
      <c r="H12877" s="1">
        <v>1</v>
      </c>
      <c r="I12877" s="15">
        <v>0</v>
      </c>
      <c r="J12877">
        <f t="shared" si="201"/>
        <v>40</v>
      </c>
    </row>
    <row r="12878" spans="1:10" x14ac:dyDescent="0.3">
      <c r="A12878" t="s">
        <v>12705</v>
      </c>
      <c r="C12878" s="18">
        <v>390.01632548124496</v>
      </c>
      <c r="D12878" s="1"/>
      <c r="E12878" s="1">
        <v>3</v>
      </c>
      <c r="F12878" s="1">
        <v>1</v>
      </c>
      <c r="G12878" s="1">
        <v>0</v>
      </c>
      <c r="H12878" s="1">
        <v>2</v>
      </c>
      <c r="I12878" s="15">
        <v>0.33333333333333331</v>
      </c>
      <c r="J12878">
        <f t="shared" si="201"/>
        <v>40</v>
      </c>
    </row>
    <row r="12879" spans="1:10" x14ac:dyDescent="0.3">
      <c r="A12879" t="s">
        <v>12706</v>
      </c>
      <c r="C12879" s="18">
        <v>390.01625066194714</v>
      </c>
      <c r="D12879" s="1"/>
      <c r="E12879" s="1">
        <v>3</v>
      </c>
      <c r="F12879" s="1">
        <v>1</v>
      </c>
      <c r="G12879" s="1">
        <v>0</v>
      </c>
      <c r="H12879" s="1">
        <v>2</v>
      </c>
      <c r="I12879" s="15">
        <v>0.33333333333333331</v>
      </c>
      <c r="J12879">
        <f t="shared" si="201"/>
        <v>40</v>
      </c>
    </row>
    <row r="12880" spans="1:10" x14ac:dyDescent="0.3">
      <c r="A12880" t="s">
        <v>12707</v>
      </c>
      <c r="C12880" s="18">
        <v>390.01584232163282</v>
      </c>
      <c r="D12880" s="1"/>
      <c r="E12880" s="1">
        <v>3</v>
      </c>
      <c r="F12880" s="1">
        <v>1</v>
      </c>
      <c r="G12880" s="1">
        <v>0</v>
      </c>
      <c r="H12880" s="1">
        <v>2</v>
      </c>
      <c r="I12880" s="15">
        <v>0.33333333333333331</v>
      </c>
      <c r="J12880">
        <f t="shared" si="201"/>
        <v>40</v>
      </c>
    </row>
    <row r="12881" spans="1:10" x14ac:dyDescent="0.3">
      <c r="A12881" t="s">
        <v>12709</v>
      </c>
      <c r="C12881" s="18">
        <v>390.01561115010048</v>
      </c>
      <c r="D12881" s="1"/>
      <c r="E12881" s="1">
        <v>5</v>
      </c>
      <c r="F12881" s="1">
        <v>2</v>
      </c>
      <c r="G12881" s="1">
        <v>0</v>
      </c>
      <c r="H12881" s="1">
        <v>3</v>
      </c>
      <c r="I12881" s="15">
        <v>0.4</v>
      </c>
      <c r="J12881">
        <f t="shared" si="201"/>
        <v>40</v>
      </c>
    </row>
    <row r="12882" spans="1:10" x14ac:dyDescent="0.3">
      <c r="A12882" t="s">
        <v>12710</v>
      </c>
      <c r="C12882" s="18">
        <v>390.01559959729781</v>
      </c>
      <c r="D12882" s="1"/>
      <c r="E12882" s="1">
        <v>3</v>
      </c>
      <c r="F12882" s="1">
        <v>1</v>
      </c>
      <c r="G12882" s="1">
        <v>0</v>
      </c>
      <c r="H12882" s="1">
        <v>2</v>
      </c>
      <c r="I12882" s="15">
        <v>0.33333333333333331</v>
      </c>
      <c r="J12882">
        <f t="shared" si="201"/>
        <v>40</v>
      </c>
    </row>
    <row r="12883" spans="1:10" x14ac:dyDescent="0.3">
      <c r="A12883" t="s">
        <v>12711</v>
      </c>
      <c r="C12883" s="18">
        <v>390.0155974372181</v>
      </c>
      <c r="D12883" s="1"/>
      <c r="E12883" s="1">
        <v>5</v>
      </c>
      <c r="F12883" s="1">
        <v>2</v>
      </c>
      <c r="G12883" s="1">
        <v>0</v>
      </c>
      <c r="H12883" s="1">
        <v>3</v>
      </c>
      <c r="I12883" s="15">
        <v>0.4</v>
      </c>
      <c r="J12883">
        <f t="shared" si="201"/>
        <v>40</v>
      </c>
    </row>
    <row r="12884" spans="1:10" x14ac:dyDescent="0.3">
      <c r="A12884" t="s">
        <v>12712</v>
      </c>
      <c r="C12884" s="18">
        <v>390.01492053306964</v>
      </c>
      <c r="D12884" s="1"/>
      <c r="E12884" s="1">
        <v>3</v>
      </c>
      <c r="F12884" s="1">
        <v>1</v>
      </c>
      <c r="G12884" s="1">
        <v>0</v>
      </c>
      <c r="H12884" s="1">
        <v>2</v>
      </c>
      <c r="I12884" s="15">
        <v>0.33333333333333331</v>
      </c>
      <c r="J12884">
        <f t="shared" si="201"/>
        <v>40</v>
      </c>
    </row>
    <row r="12885" spans="1:10" x14ac:dyDescent="0.3">
      <c r="A12885" t="s">
        <v>12713</v>
      </c>
      <c r="C12885" s="18">
        <v>390.01479508091808</v>
      </c>
      <c r="D12885" s="1"/>
      <c r="E12885" s="1">
        <v>3</v>
      </c>
      <c r="F12885" s="1">
        <v>1</v>
      </c>
      <c r="G12885" s="1">
        <v>0</v>
      </c>
      <c r="H12885" s="1">
        <v>2</v>
      </c>
      <c r="I12885" s="15">
        <v>0.33333333333333331</v>
      </c>
      <c r="J12885">
        <f t="shared" si="201"/>
        <v>40</v>
      </c>
    </row>
    <row r="12886" spans="1:10" x14ac:dyDescent="0.3">
      <c r="A12886" t="s">
        <v>12714</v>
      </c>
      <c r="C12886" s="18">
        <v>390.01457820468971</v>
      </c>
      <c r="D12886" s="1"/>
      <c r="E12886" s="1">
        <v>3</v>
      </c>
      <c r="F12886" s="1">
        <v>1</v>
      </c>
      <c r="G12886" s="1">
        <v>0</v>
      </c>
      <c r="H12886" s="1">
        <v>2</v>
      </c>
      <c r="I12886" s="15">
        <v>0.33333333333333331</v>
      </c>
      <c r="J12886">
        <f t="shared" si="201"/>
        <v>40</v>
      </c>
    </row>
    <row r="12887" spans="1:10" x14ac:dyDescent="0.3">
      <c r="A12887" t="s">
        <v>11601</v>
      </c>
      <c r="C12887" s="18">
        <v>390.01439235083518</v>
      </c>
      <c r="D12887" s="1"/>
      <c r="E12887" s="1">
        <v>3</v>
      </c>
      <c r="F12887" s="1">
        <v>1</v>
      </c>
      <c r="G12887" s="1">
        <v>0</v>
      </c>
      <c r="H12887" s="1">
        <v>2</v>
      </c>
      <c r="I12887" s="15">
        <v>0.33333333333333331</v>
      </c>
      <c r="J12887">
        <f t="shared" si="201"/>
        <v>40</v>
      </c>
    </row>
    <row r="12888" spans="1:10" x14ac:dyDescent="0.3">
      <c r="A12888" t="s">
        <v>12715</v>
      </c>
      <c r="C12888" s="18">
        <v>390.01409025744539</v>
      </c>
      <c r="D12888" s="1"/>
      <c r="E12888" s="1">
        <v>3</v>
      </c>
      <c r="F12888" s="1">
        <v>1</v>
      </c>
      <c r="G12888" s="1">
        <v>0</v>
      </c>
      <c r="H12888" s="1">
        <v>2</v>
      </c>
      <c r="I12888" s="15">
        <v>0.33333333333333331</v>
      </c>
      <c r="J12888">
        <f t="shared" si="201"/>
        <v>40</v>
      </c>
    </row>
    <row r="12889" spans="1:10" x14ac:dyDescent="0.3">
      <c r="A12889" t="s">
        <v>12716</v>
      </c>
      <c r="C12889" s="18">
        <v>390.01397969608985</v>
      </c>
      <c r="D12889" s="1"/>
      <c r="E12889" s="1">
        <v>5</v>
      </c>
      <c r="F12889" s="1">
        <v>2</v>
      </c>
      <c r="G12889" s="1">
        <v>0</v>
      </c>
      <c r="H12889" s="1">
        <v>3</v>
      </c>
      <c r="I12889" s="15">
        <v>0.4</v>
      </c>
      <c r="J12889">
        <f t="shared" si="201"/>
        <v>40</v>
      </c>
    </row>
    <row r="12890" spans="1:10" x14ac:dyDescent="0.3">
      <c r="A12890" t="s">
        <v>12717</v>
      </c>
      <c r="C12890" s="18">
        <v>390.01335126604852</v>
      </c>
      <c r="D12890" s="1"/>
      <c r="E12890" s="1">
        <v>5</v>
      </c>
      <c r="F12890" s="1">
        <v>2</v>
      </c>
      <c r="G12890" s="1">
        <v>0</v>
      </c>
      <c r="H12890" s="1">
        <v>3</v>
      </c>
      <c r="I12890" s="15">
        <v>0.4</v>
      </c>
      <c r="J12890">
        <f t="shared" si="201"/>
        <v>40</v>
      </c>
    </row>
    <row r="12891" spans="1:10" x14ac:dyDescent="0.3">
      <c r="A12891" t="s">
        <v>12718</v>
      </c>
      <c r="C12891" s="18">
        <v>390.01203678132566</v>
      </c>
      <c r="D12891" s="1"/>
      <c r="E12891" s="1">
        <v>3</v>
      </c>
      <c r="F12891" s="1">
        <v>1</v>
      </c>
      <c r="G12891" s="1">
        <v>0</v>
      </c>
      <c r="H12891" s="1">
        <v>2</v>
      </c>
      <c r="I12891" s="15">
        <v>0.33333333333333331</v>
      </c>
      <c r="J12891">
        <f t="shared" si="201"/>
        <v>40</v>
      </c>
    </row>
    <row r="12892" spans="1:10" x14ac:dyDescent="0.3">
      <c r="A12892" t="s">
        <v>12719</v>
      </c>
      <c r="C12892" s="18">
        <v>390.01140253726777</v>
      </c>
      <c r="D12892" s="1"/>
      <c r="E12892" s="1">
        <v>3</v>
      </c>
      <c r="F12892" s="1">
        <v>1</v>
      </c>
      <c r="G12892" s="1">
        <v>0</v>
      </c>
      <c r="H12892" s="1">
        <v>2</v>
      </c>
      <c r="I12892" s="15">
        <v>0.33333333333333331</v>
      </c>
      <c r="J12892">
        <f t="shared" si="201"/>
        <v>40</v>
      </c>
    </row>
    <row r="12893" spans="1:10" x14ac:dyDescent="0.3">
      <c r="A12893" t="s">
        <v>12720</v>
      </c>
      <c r="C12893" s="18">
        <v>390.01125322127444</v>
      </c>
      <c r="D12893" s="1"/>
      <c r="E12893" s="1">
        <v>3</v>
      </c>
      <c r="F12893" s="1">
        <v>1</v>
      </c>
      <c r="G12893" s="1">
        <v>0</v>
      </c>
      <c r="H12893" s="1">
        <v>2</v>
      </c>
      <c r="I12893" s="15">
        <v>0.33333333333333331</v>
      </c>
      <c r="J12893">
        <f t="shared" si="201"/>
        <v>40</v>
      </c>
    </row>
    <row r="12894" spans="1:10" x14ac:dyDescent="0.3">
      <c r="A12894" t="s">
        <v>12721</v>
      </c>
      <c r="C12894" s="18">
        <v>390.01119285756022</v>
      </c>
      <c r="D12894" s="1"/>
      <c r="E12894" s="1">
        <v>3</v>
      </c>
      <c r="F12894" s="1">
        <v>1</v>
      </c>
      <c r="G12894" s="1">
        <v>0</v>
      </c>
      <c r="H12894" s="1">
        <v>2</v>
      </c>
      <c r="I12894" s="15">
        <v>0.33333333333333331</v>
      </c>
      <c r="J12894">
        <f t="shared" si="201"/>
        <v>40</v>
      </c>
    </row>
    <row r="12895" spans="1:10" x14ac:dyDescent="0.3">
      <c r="A12895" t="s">
        <v>12722</v>
      </c>
      <c r="C12895" s="18">
        <v>390.01106753834119</v>
      </c>
      <c r="D12895" s="1"/>
      <c r="E12895" s="1">
        <v>3</v>
      </c>
      <c r="F12895" s="1">
        <v>1</v>
      </c>
      <c r="G12895" s="1">
        <v>0</v>
      </c>
      <c r="H12895" s="1">
        <v>2</v>
      </c>
      <c r="I12895" s="15">
        <v>0.33333333333333331</v>
      </c>
      <c r="J12895">
        <f t="shared" si="201"/>
        <v>40</v>
      </c>
    </row>
    <row r="12896" spans="1:10" x14ac:dyDescent="0.3">
      <c r="A12896" t="s">
        <v>12723</v>
      </c>
      <c r="C12896" s="18">
        <v>390.01056217202671</v>
      </c>
      <c r="D12896" s="1"/>
      <c r="E12896" s="1">
        <v>3</v>
      </c>
      <c r="F12896" s="1">
        <v>1</v>
      </c>
      <c r="G12896" s="1">
        <v>0</v>
      </c>
      <c r="H12896" s="1">
        <v>2</v>
      </c>
      <c r="I12896" s="15">
        <v>0.33333333333333331</v>
      </c>
      <c r="J12896">
        <f t="shared" si="201"/>
        <v>40</v>
      </c>
    </row>
    <row r="12897" spans="1:10" x14ac:dyDescent="0.3">
      <c r="A12897" t="s">
        <v>12724</v>
      </c>
      <c r="C12897" s="18">
        <v>390.01051440004017</v>
      </c>
      <c r="D12897" s="1"/>
      <c r="E12897" s="1">
        <v>3</v>
      </c>
      <c r="F12897" s="1">
        <v>1</v>
      </c>
      <c r="G12897" s="1">
        <v>0</v>
      </c>
      <c r="H12897" s="1">
        <v>2</v>
      </c>
      <c r="I12897" s="15">
        <v>0.33333333333333331</v>
      </c>
      <c r="J12897">
        <f t="shared" si="201"/>
        <v>40</v>
      </c>
    </row>
    <row r="12898" spans="1:10" x14ac:dyDescent="0.3">
      <c r="A12898" t="s">
        <v>12725</v>
      </c>
      <c r="C12898" s="18">
        <v>390.00974429927538</v>
      </c>
      <c r="D12898" s="1"/>
      <c r="E12898" s="1">
        <v>3</v>
      </c>
      <c r="F12898" s="1">
        <v>1</v>
      </c>
      <c r="G12898" s="1">
        <v>0</v>
      </c>
      <c r="H12898" s="1">
        <v>2</v>
      </c>
      <c r="I12898" s="15">
        <v>0.33333333333333331</v>
      </c>
      <c r="J12898">
        <f t="shared" si="201"/>
        <v>40</v>
      </c>
    </row>
    <row r="12899" spans="1:10" x14ac:dyDescent="0.3">
      <c r="A12899" t="s">
        <v>13291</v>
      </c>
      <c r="C12899" s="18">
        <v>390.00939612471376</v>
      </c>
      <c r="D12899" s="1"/>
      <c r="E12899" s="1">
        <v>3</v>
      </c>
      <c r="F12899" s="1">
        <v>1</v>
      </c>
      <c r="G12899" s="1">
        <v>0</v>
      </c>
      <c r="H12899" s="1">
        <v>2</v>
      </c>
      <c r="I12899" s="15">
        <v>0.33333333333333331</v>
      </c>
      <c r="J12899">
        <f t="shared" si="201"/>
        <v>40</v>
      </c>
    </row>
    <row r="12900" spans="1:10" x14ac:dyDescent="0.3">
      <c r="A12900" t="s">
        <v>12726</v>
      </c>
      <c r="C12900" s="18">
        <v>390.00885594837064</v>
      </c>
      <c r="D12900" s="1"/>
      <c r="E12900" s="1">
        <v>3</v>
      </c>
      <c r="F12900" s="1">
        <v>1</v>
      </c>
      <c r="G12900" s="1">
        <v>0</v>
      </c>
      <c r="H12900" s="1">
        <v>2</v>
      </c>
      <c r="I12900" s="15">
        <v>0.33333333333333331</v>
      </c>
      <c r="J12900">
        <f t="shared" si="201"/>
        <v>40</v>
      </c>
    </row>
    <row r="12901" spans="1:10" x14ac:dyDescent="0.3">
      <c r="A12901" t="s">
        <v>12727</v>
      </c>
      <c r="C12901" s="18">
        <v>390.00853927336618</v>
      </c>
      <c r="D12901" s="1"/>
      <c r="E12901" s="1">
        <v>5</v>
      </c>
      <c r="F12901" s="1">
        <v>2</v>
      </c>
      <c r="G12901" s="1">
        <v>0</v>
      </c>
      <c r="H12901" s="1">
        <v>3</v>
      </c>
      <c r="I12901" s="15">
        <v>0.4</v>
      </c>
      <c r="J12901">
        <f t="shared" si="201"/>
        <v>40</v>
      </c>
    </row>
    <row r="12902" spans="1:10" x14ac:dyDescent="0.3">
      <c r="A12902" t="s">
        <v>12728</v>
      </c>
      <c r="C12902" s="18">
        <v>390.00850658515338</v>
      </c>
      <c r="D12902" s="1"/>
      <c r="E12902" s="1">
        <v>3</v>
      </c>
      <c r="F12902" s="1">
        <v>1</v>
      </c>
      <c r="G12902" s="1">
        <v>0</v>
      </c>
      <c r="H12902" s="1">
        <v>2</v>
      </c>
      <c r="I12902" s="15">
        <v>0.33333333333333331</v>
      </c>
      <c r="J12902">
        <f t="shared" si="201"/>
        <v>40</v>
      </c>
    </row>
    <row r="12903" spans="1:10" x14ac:dyDescent="0.3">
      <c r="A12903" t="s">
        <v>12729</v>
      </c>
      <c r="C12903" s="18">
        <v>390.00828192705416</v>
      </c>
      <c r="D12903" s="1"/>
      <c r="E12903" s="1">
        <v>3</v>
      </c>
      <c r="F12903" s="1">
        <v>1</v>
      </c>
      <c r="G12903" s="1">
        <v>0</v>
      </c>
      <c r="H12903" s="1">
        <v>2</v>
      </c>
      <c r="I12903" s="15">
        <v>0.33333333333333331</v>
      </c>
      <c r="J12903">
        <f t="shared" si="201"/>
        <v>40</v>
      </c>
    </row>
    <row r="12904" spans="1:10" x14ac:dyDescent="0.3">
      <c r="A12904" t="s">
        <v>12730</v>
      </c>
      <c r="C12904" s="18">
        <v>390.00828192705416</v>
      </c>
      <c r="D12904" s="1"/>
      <c r="E12904" s="1">
        <v>3</v>
      </c>
      <c r="F12904" s="1">
        <v>1</v>
      </c>
      <c r="G12904" s="1">
        <v>0</v>
      </c>
      <c r="H12904" s="1">
        <v>2</v>
      </c>
      <c r="I12904" s="15">
        <v>0.33333333333333331</v>
      </c>
      <c r="J12904">
        <f t="shared" si="201"/>
        <v>40</v>
      </c>
    </row>
    <row r="12905" spans="1:10" x14ac:dyDescent="0.3">
      <c r="A12905" t="s">
        <v>12731</v>
      </c>
      <c r="C12905" s="18">
        <v>390.00828192705416</v>
      </c>
      <c r="D12905" s="1"/>
      <c r="E12905" s="1">
        <v>3</v>
      </c>
      <c r="F12905" s="1">
        <v>1</v>
      </c>
      <c r="G12905" s="1">
        <v>0</v>
      </c>
      <c r="H12905" s="1">
        <v>2</v>
      </c>
      <c r="I12905" s="15">
        <v>0.33333333333333331</v>
      </c>
      <c r="J12905">
        <f t="shared" si="201"/>
        <v>40</v>
      </c>
    </row>
    <row r="12906" spans="1:10" x14ac:dyDescent="0.3">
      <c r="A12906" t="s">
        <v>12732</v>
      </c>
      <c r="C12906" s="18">
        <v>390.00828192705416</v>
      </c>
      <c r="D12906" s="1"/>
      <c r="E12906" s="1">
        <v>2</v>
      </c>
      <c r="F12906" s="1">
        <v>1</v>
      </c>
      <c r="G12906" s="1">
        <v>0</v>
      </c>
      <c r="H12906" s="1">
        <v>1</v>
      </c>
      <c r="I12906" s="15">
        <v>0.5</v>
      </c>
      <c r="J12906">
        <f t="shared" si="201"/>
        <v>40</v>
      </c>
    </row>
    <row r="12907" spans="1:10" x14ac:dyDescent="0.3">
      <c r="A12907" t="s">
        <v>12733</v>
      </c>
      <c r="C12907" s="18">
        <v>390.00828192705416</v>
      </c>
      <c r="D12907" s="1"/>
      <c r="E12907" s="1">
        <v>3</v>
      </c>
      <c r="F12907" s="1">
        <v>1</v>
      </c>
      <c r="G12907" s="1">
        <v>0</v>
      </c>
      <c r="H12907" s="1">
        <v>2</v>
      </c>
      <c r="I12907" s="15">
        <v>0.33333333333333331</v>
      </c>
      <c r="J12907">
        <f t="shared" si="201"/>
        <v>40</v>
      </c>
    </row>
    <row r="12908" spans="1:10" x14ac:dyDescent="0.3">
      <c r="A12908" t="s">
        <v>12734</v>
      </c>
      <c r="C12908" s="18">
        <v>390.00828192705416</v>
      </c>
      <c r="D12908" s="1"/>
      <c r="E12908" s="1">
        <v>3</v>
      </c>
      <c r="F12908" s="1">
        <v>1</v>
      </c>
      <c r="G12908" s="1">
        <v>0</v>
      </c>
      <c r="H12908" s="1">
        <v>2</v>
      </c>
      <c r="I12908" s="15">
        <v>0.33333333333333331</v>
      </c>
      <c r="J12908">
        <f t="shared" si="201"/>
        <v>40</v>
      </c>
    </row>
    <row r="12909" spans="1:10" x14ac:dyDescent="0.3">
      <c r="A12909" t="s">
        <v>12735</v>
      </c>
      <c r="C12909" s="18">
        <v>390.00828192705416</v>
      </c>
      <c r="D12909" s="1"/>
      <c r="E12909" s="1">
        <v>3</v>
      </c>
      <c r="F12909" s="1">
        <v>1</v>
      </c>
      <c r="G12909" s="1">
        <v>0</v>
      </c>
      <c r="H12909" s="1">
        <v>2</v>
      </c>
      <c r="I12909" s="15">
        <v>0.33333333333333331</v>
      </c>
      <c r="J12909">
        <f t="shared" si="201"/>
        <v>40</v>
      </c>
    </row>
    <row r="12910" spans="1:10" x14ac:dyDescent="0.3">
      <c r="A12910" t="s">
        <v>12736</v>
      </c>
      <c r="C12910" s="18">
        <v>390.00828192705416</v>
      </c>
      <c r="D12910" s="1"/>
      <c r="E12910" s="1">
        <v>2</v>
      </c>
      <c r="F12910" s="1">
        <v>0</v>
      </c>
      <c r="G12910" s="1">
        <v>0</v>
      </c>
      <c r="H12910" s="1">
        <v>2</v>
      </c>
      <c r="I12910" s="15">
        <v>0</v>
      </c>
      <c r="J12910">
        <f t="shared" si="201"/>
        <v>40</v>
      </c>
    </row>
    <row r="12911" spans="1:10" x14ac:dyDescent="0.3">
      <c r="A12911" t="s">
        <v>12737</v>
      </c>
      <c r="C12911" s="18">
        <v>390.00828192705416</v>
      </c>
      <c r="D12911" s="1"/>
      <c r="E12911" s="1">
        <v>3</v>
      </c>
      <c r="F12911" s="1">
        <v>1</v>
      </c>
      <c r="G12911" s="1">
        <v>0</v>
      </c>
      <c r="H12911" s="1">
        <v>2</v>
      </c>
      <c r="I12911" s="15">
        <v>0.33333333333333331</v>
      </c>
      <c r="J12911">
        <f t="shared" si="201"/>
        <v>40</v>
      </c>
    </row>
    <row r="12912" spans="1:10" x14ac:dyDescent="0.3">
      <c r="A12912" t="s">
        <v>12738</v>
      </c>
      <c r="C12912" s="18">
        <v>390.00828192705416</v>
      </c>
      <c r="D12912" s="1"/>
      <c r="E12912" s="1">
        <v>3</v>
      </c>
      <c r="F12912" s="1">
        <v>1</v>
      </c>
      <c r="G12912" s="1">
        <v>0</v>
      </c>
      <c r="H12912" s="1">
        <v>2</v>
      </c>
      <c r="I12912" s="15">
        <v>0.33333333333333331</v>
      </c>
      <c r="J12912">
        <f t="shared" si="201"/>
        <v>40</v>
      </c>
    </row>
    <row r="12913" spans="1:10" x14ac:dyDescent="0.3">
      <c r="A12913" t="s">
        <v>12739</v>
      </c>
      <c r="C12913" s="18">
        <v>390.00826822726992</v>
      </c>
      <c r="D12913" s="1"/>
      <c r="E12913" s="1">
        <v>3</v>
      </c>
      <c r="F12913" s="1">
        <v>1</v>
      </c>
      <c r="G12913" s="1">
        <v>0</v>
      </c>
      <c r="H12913" s="1">
        <v>2</v>
      </c>
      <c r="I12913" s="15">
        <v>0.33333333333333331</v>
      </c>
      <c r="J12913">
        <f t="shared" si="201"/>
        <v>40</v>
      </c>
    </row>
    <row r="12914" spans="1:10" x14ac:dyDescent="0.3">
      <c r="A12914" t="s">
        <v>12740</v>
      </c>
      <c r="C12914" s="18">
        <v>390.00804374587898</v>
      </c>
      <c r="D12914" s="1"/>
      <c r="E12914" s="1">
        <v>3</v>
      </c>
      <c r="F12914" s="1">
        <v>1</v>
      </c>
      <c r="G12914" s="1">
        <v>0</v>
      </c>
      <c r="H12914" s="1">
        <v>2</v>
      </c>
      <c r="I12914" s="15">
        <v>0.33333333333333331</v>
      </c>
      <c r="J12914">
        <f t="shared" si="201"/>
        <v>40</v>
      </c>
    </row>
    <row r="12915" spans="1:10" x14ac:dyDescent="0.3">
      <c r="A12915" t="s">
        <v>12741</v>
      </c>
      <c r="C12915" s="18">
        <v>390.00804374587898</v>
      </c>
      <c r="D12915" s="1"/>
      <c r="E12915" s="1">
        <v>3</v>
      </c>
      <c r="F12915" s="1">
        <v>1</v>
      </c>
      <c r="G12915" s="1">
        <v>0</v>
      </c>
      <c r="H12915" s="1">
        <v>2</v>
      </c>
      <c r="I12915" s="15">
        <v>0.33333333333333331</v>
      </c>
      <c r="J12915">
        <f t="shared" si="201"/>
        <v>40</v>
      </c>
    </row>
    <row r="12916" spans="1:10" x14ac:dyDescent="0.3">
      <c r="A12916" t="s">
        <v>12742</v>
      </c>
      <c r="C12916" s="18">
        <v>390.00804355403199</v>
      </c>
      <c r="D12916" s="1"/>
      <c r="E12916" s="1">
        <v>3</v>
      </c>
      <c r="F12916" s="1">
        <v>1</v>
      </c>
      <c r="G12916" s="1">
        <v>0</v>
      </c>
      <c r="H12916" s="1">
        <v>2</v>
      </c>
      <c r="I12916" s="15">
        <v>0.33333333333333331</v>
      </c>
      <c r="J12916">
        <f t="shared" si="201"/>
        <v>40</v>
      </c>
    </row>
    <row r="12917" spans="1:10" x14ac:dyDescent="0.3">
      <c r="A12917" t="s">
        <v>12743</v>
      </c>
      <c r="C12917" s="18">
        <v>390.00804355403199</v>
      </c>
      <c r="D12917" s="1"/>
      <c r="E12917" s="1">
        <v>3</v>
      </c>
      <c r="F12917" s="1">
        <v>1</v>
      </c>
      <c r="G12917" s="1">
        <v>0</v>
      </c>
      <c r="H12917" s="1">
        <v>2</v>
      </c>
      <c r="I12917" s="15">
        <v>0.33333333333333331</v>
      </c>
      <c r="J12917">
        <f t="shared" si="201"/>
        <v>40</v>
      </c>
    </row>
    <row r="12918" spans="1:10" x14ac:dyDescent="0.3">
      <c r="A12918" t="s">
        <v>12744</v>
      </c>
      <c r="C12918" s="18">
        <v>390.00804355403199</v>
      </c>
      <c r="D12918" s="1"/>
      <c r="E12918" s="1">
        <v>3</v>
      </c>
      <c r="F12918" s="1">
        <v>1</v>
      </c>
      <c r="G12918" s="1">
        <v>0</v>
      </c>
      <c r="H12918" s="1">
        <v>2</v>
      </c>
      <c r="I12918" s="15">
        <v>0.33333333333333331</v>
      </c>
      <c r="J12918">
        <f t="shared" si="201"/>
        <v>40</v>
      </c>
    </row>
    <row r="12919" spans="1:10" x14ac:dyDescent="0.3">
      <c r="A12919" t="s">
        <v>12745</v>
      </c>
      <c r="C12919" s="18">
        <v>390.00797848977624</v>
      </c>
      <c r="D12919" s="1"/>
      <c r="E12919" s="1">
        <v>3</v>
      </c>
      <c r="F12919" s="1">
        <v>1</v>
      </c>
      <c r="G12919" s="1">
        <v>0</v>
      </c>
      <c r="H12919" s="1">
        <v>2</v>
      </c>
      <c r="I12919" s="15">
        <v>0.33333333333333331</v>
      </c>
      <c r="J12919">
        <f t="shared" si="201"/>
        <v>40</v>
      </c>
    </row>
    <row r="12920" spans="1:10" x14ac:dyDescent="0.3">
      <c r="A12920" t="s">
        <v>12746</v>
      </c>
      <c r="C12920" s="18">
        <v>390.00781240402824</v>
      </c>
      <c r="D12920" s="1"/>
      <c r="E12920" s="1">
        <v>3</v>
      </c>
      <c r="F12920" s="1">
        <v>2</v>
      </c>
      <c r="G12920" s="1">
        <v>0</v>
      </c>
      <c r="H12920" s="1">
        <v>1</v>
      </c>
      <c r="I12920" s="15">
        <v>0.66666666666666663</v>
      </c>
      <c r="J12920">
        <f t="shared" si="201"/>
        <v>40</v>
      </c>
    </row>
    <row r="12921" spans="1:10" x14ac:dyDescent="0.3">
      <c r="A12921" t="s">
        <v>12747</v>
      </c>
      <c r="C12921" s="18">
        <v>390.00781204209119</v>
      </c>
      <c r="D12921" s="1"/>
      <c r="E12921" s="1">
        <v>4</v>
      </c>
      <c r="F12921" s="1">
        <v>2</v>
      </c>
      <c r="G12921" s="1">
        <v>0</v>
      </c>
      <c r="H12921" s="1">
        <v>2</v>
      </c>
      <c r="I12921" s="15">
        <v>0.5</v>
      </c>
      <c r="J12921">
        <f t="shared" si="201"/>
        <v>40</v>
      </c>
    </row>
    <row r="12922" spans="1:10" x14ac:dyDescent="0.3">
      <c r="A12922" t="s">
        <v>12748</v>
      </c>
      <c r="C12922" s="18">
        <v>390.00777939196087</v>
      </c>
      <c r="D12922" s="1"/>
      <c r="E12922" s="1">
        <v>3</v>
      </c>
      <c r="F12922" s="1">
        <v>1</v>
      </c>
      <c r="G12922" s="1">
        <v>0</v>
      </c>
      <c r="H12922" s="1">
        <v>2</v>
      </c>
      <c r="I12922" s="15">
        <v>0.33333333333333331</v>
      </c>
      <c r="J12922">
        <f t="shared" si="201"/>
        <v>40</v>
      </c>
    </row>
    <row r="12923" spans="1:10" x14ac:dyDescent="0.3">
      <c r="A12923" t="s">
        <v>12749</v>
      </c>
      <c r="C12923" s="18">
        <v>390.00757779033017</v>
      </c>
      <c r="D12923" s="1"/>
      <c r="E12923" s="1">
        <v>3</v>
      </c>
      <c r="F12923" s="1">
        <v>1</v>
      </c>
      <c r="G12923" s="1">
        <v>0</v>
      </c>
      <c r="H12923" s="1">
        <v>2</v>
      </c>
      <c r="I12923" s="15">
        <v>0.33333333333333331</v>
      </c>
      <c r="J12923">
        <f t="shared" si="201"/>
        <v>40</v>
      </c>
    </row>
    <row r="12924" spans="1:10" x14ac:dyDescent="0.3">
      <c r="A12924" t="s">
        <v>12750</v>
      </c>
      <c r="C12924" s="18">
        <v>390.00754927328177</v>
      </c>
      <c r="D12924" s="1"/>
      <c r="E12924" s="1">
        <v>3</v>
      </c>
      <c r="F12924" s="1">
        <v>1</v>
      </c>
      <c r="G12924" s="1">
        <v>0</v>
      </c>
      <c r="H12924" s="1">
        <v>2</v>
      </c>
      <c r="I12924" s="15">
        <v>0.33333333333333331</v>
      </c>
      <c r="J12924">
        <f t="shared" si="201"/>
        <v>40</v>
      </c>
    </row>
    <row r="12925" spans="1:10" x14ac:dyDescent="0.3">
      <c r="A12925" t="s">
        <v>12751</v>
      </c>
      <c r="C12925" s="18">
        <v>390.00735711211229</v>
      </c>
      <c r="D12925" s="1"/>
      <c r="E12925" s="1">
        <v>3</v>
      </c>
      <c r="F12925" s="1">
        <v>1</v>
      </c>
      <c r="G12925" s="1">
        <v>0</v>
      </c>
      <c r="H12925" s="1">
        <v>2</v>
      </c>
      <c r="I12925" s="15">
        <v>0.33333333333333331</v>
      </c>
      <c r="J12925">
        <f t="shared" si="201"/>
        <v>40</v>
      </c>
    </row>
    <row r="12926" spans="1:10" x14ac:dyDescent="0.3">
      <c r="A12926" t="s">
        <v>12752</v>
      </c>
      <c r="C12926" s="18">
        <v>390.00680604388532</v>
      </c>
      <c r="D12926" s="1"/>
      <c r="E12926" s="1">
        <v>3</v>
      </c>
      <c r="F12926" s="1">
        <v>1</v>
      </c>
      <c r="G12926" s="1">
        <v>0</v>
      </c>
      <c r="H12926" s="1">
        <v>2</v>
      </c>
      <c r="I12926" s="15">
        <v>0.33333333333333331</v>
      </c>
      <c r="J12926">
        <f t="shared" si="201"/>
        <v>40</v>
      </c>
    </row>
    <row r="12927" spans="1:10" x14ac:dyDescent="0.3">
      <c r="A12927" t="s">
        <v>12753</v>
      </c>
      <c r="C12927" s="18">
        <v>390.00674999505486</v>
      </c>
      <c r="D12927" s="1"/>
      <c r="E12927" s="1">
        <v>3</v>
      </c>
      <c r="F12927" s="1">
        <v>1</v>
      </c>
      <c r="G12927" s="1">
        <v>0</v>
      </c>
      <c r="H12927" s="1">
        <v>2</v>
      </c>
      <c r="I12927" s="15">
        <v>0.33333333333333331</v>
      </c>
      <c r="J12927">
        <f t="shared" si="201"/>
        <v>40</v>
      </c>
    </row>
    <row r="12928" spans="1:10" x14ac:dyDescent="0.3">
      <c r="A12928" t="s">
        <v>12754</v>
      </c>
      <c r="C12928" s="18">
        <v>390.00611260611538</v>
      </c>
      <c r="D12928" s="1"/>
      <c r="E12928" s="1">
        <v>3</v>
      </c>
      <c r="F12928" s="1">
        <v>1</v>
      </c>
      <c r="G12928" s="1">
        <v>0</v>
      </c>
      <c r="H12928" s="1">
        <v>2</v>
      </c>
      <c r="I12928" s="15">
        <v>0.33333333333333331</v>
      </c>
      <c r="J12928">
        <f t="shared" si="201"/>
        <v>40</v>
      </c>
    </row>
    <row r="12929" spans="1:10" x14ac:dyDescent="0.3">
      <c r="A12929" t="s">
        <v>12755</v>
      </c>
      <c r="C12929" s="18">
        <v>390.00517609790921</v>
      </c>
      <c r="D12929" s="1"/>
      <c r="E12929" s="1">
        <v>3</v>
      </c>
      <c r="F12929" s="1">
        <v>1</v>
      </c>
      <c r="G12929" s="1">
        <v>0</v>
      </c>
      <c r="H12929" s="1">
        <v>2</v>
      </c>
      <c r="I12929" s="15">
        <v>0.33333333333333331</v>
      </c>
      <c r="J12929">
        <f t="shared" si="201"/>
        <v>40</v>
      </c>
    </row>
    <row r="12930" spans="1:10" x14ac:dyDescent="0.3">
      <c r="A12930" t="s">
        <v>12756</v>
      </c>
      <c r="C12930" s="18">
        <v>390.00366385940993</v>
      </c>
      <c r="D12930" s="1"/>
      <c r="E12930" s="1">
        <v>5</v>
      </c>
      <c r="F12930" s="1">
        <v>2</v>
      </c>
      <c r="G12930" s="1">
        <v>0</v>
      </c>
      <c r="H12930" s="1">
        <v>3</v>
      </c>
      <c r="I12930" s="15">
        <v>0.4</v>
      </c>
      <c r="J12930">
        <f t="shared" si="201"/>
        <v>40</v>
      </c>
    </row>
    <row r="12931" spans="1:10" x14ac:dyDescent="0.3">
      <c r="A12931" t="s">
        <v>12757</v>
      </c>
      <c r="C12931" s="18">
        <v>390.00338885083744</v>
      </c>
      <c r="D12931" s="1"/>
      <c r="E12931" s="1">
        <v>3</v>
      </c>
      <c r="F12931" s="1">
        <v>1</v>
      </c>
      <c r="G12931" s="1">
        <v>0</v>
      </c>
      <c r="H12931" s="1">
        <v>2</v>
      </c>
      <c r="I12931" s="15">
        <v>0.33333333333333331</v>
      </c>
      <c r="J12931">
        <f t="shared" si="201"/>
        <v>40</v>
      </c>
    </row>
    <row r="12932" spans="1:10" x14ac:dyDescent="0.3">
      <c r="A12932" t="s">
        <v>12758</v>
      </c>
      <c r="C12932" s="18">
        <v>390.00224556610101</v>
      </c>
      <c r="D12932" s="1"/>
      <c r="E12932" s="1">
        <v>3</v>
      </c>
      <c r="F12932" s="1">
        <v>0</v>
      </c>
      <c r="G12932" s="1">
        <v>2</v>
      </c>
      <c r="H12932" s="1">
        <v>1</v>
      </c>
      <c r="I12932" s="15">
        <v>0.33333333333333331</v>
      </c>
      <c r="J12932">
        <f t="shared" ref="J12932:J12995" si="202">IF(E12932&lt;=30,40,20)</f>
        <v>40</v>
      </c>
    </row>
    <row r="12933" spans="1:10" x14ac:dyDescent="0.3">
      <c r="A12933" t="s">
        <v>12759</v>
      </c>
      <c r="C12933" s="18">
        <v>390.0020136673366</v>
      </c>
      <c r="D12933" s="1"/>
      <c r="E12933" s="1">
        <v>3</v>
      </c>
      <c r="F12933" s="1">
        <v>1</v>
      </c>
      <c r="G12933" s="1">
        <v>0</v>
      </c>
      <c r="H12933" s="1">
        <v>2</v>
      </c>
      <c r="I12933" s="15">
        <v>0.33333333333333331</v>
      </c>
      <c r="J12933">
        <f t="shared" si="202"/>
        <v>40</v>
      </c>
    </row>
    <row r="12934" spans="1:10" x14ac:dyDescent="0.3">
      <c r="A12934" t="s">
        <v>12760</v>
      </c>
      <c r="C12934" s="18">
        <v>390.00173414852947</v>
      </c>
      <c r="D12934" s="1"/>
      <c r="E12934" s="1">
        <v>3</v>
      </c>
      <c r="F12934" s="1">
        <v>1</v>
      </c>
      <c r="G12934" s="1">
        <v>0</v>
      </c>
      <c r="H12934" s="1">
        <v>2</v>
      </c>
      <c r="I12934" s="15">
        <v>0.33333333333333331</v>
      </c>
      <c r="J12934">
        <f t="shared" si="202"/>
        <v>40</v>
      </c>
    </row>
    <row r="12935" spans="1:10" x14ac:dyDescent="0.3">
      <c r="A12935" t="s">
        <v>12761</v>
      </c>
      <c r="C12935" s="18">
        <v>390.00128293774588</v>
      </c>
      <c r="D12935" s="1"/>
      <c r="E12935" s="1">
        <v>3</v>
      </c>
      <c r="F12935" s="1">
        <v>1</v>
      </c>
      <c r="G12935" s="1">
        <v>0</v>
      </c>
      <c r="H12935" s="1">
        <v>2</v>
      </c>
      <c r="I12935" s="15">
        <v>0.33333333333333331</v>
      </c>
      <c r="J12935">
        <f t="shared" si="202"/>
        <v>40</v>
      </c>
    </row>
    <row r="12936" spans="1:10" x14ac:dyDescent="0.3">
      <c r="A12936" t="s">
        <v>12762</v>
      </c>
      <c r="C12936" s="18">
        <v>390.00096386905665</v>
      </c>
      <c r="D12936" s="1"/>
      <c r="E12936" s="1">
        <v>3</v>
      </c>
      <c r="F12936" s="1">
        <v>1</v>
      </c>
      <c r="G12936" s="1">
        <v>0</v>
      </c>
      <c r="H12936" s="1">
        <v>2</v>
      </c>
      <c r="I12936" s="15">
        <v>0.33333333333333331</v>
      </c>
      <c r="J12936">
        <f t="shared" si="202"/>
        <v>40</v>
      </c>
    </row>
    <row r="12937" spans="1:10" x14ac:dyDescent="0.3">
      <c r="A12937" t="s">
        <v>12763</v>
      </c>
      <c r="C12937" s="18">
        <v>390.00093741989213</v>
      </c>
      <c r="D12937" s="1"/>
      <c r="E12937" s="1">
        <v>5</v>
      </c>
      <c r="F12937" s="1">
        <v>2</v>
      </c>
      <c r="G12937" s="1">
        <v>0</v>
      </c>
      <c r="H12937" s="1">
        <v>3</v>
      </c>
      <c r="I12937" s="15">
        <v>0.4</v>
      </c>
      <c r="J12937">
        <f t="shared" si="202"/>
        <v>40</v>
      </c>
    </row>
    <row r="12938" spans="1:10" x14ac:dyDescent="0.3">
      <c r="A12938" t="s">
        <v>12764</v>
      </c>
      <c r="C12938" s="18">
        <v>390.00070032392847</v>
      </c>
      <c r="D12938" s="1"/>
      <c r="E12938" s="1">
        <v>3</v>
      </c>
      <c r="F12938" s="1">
        <v>1</v>
      </c>
      <c r="G12938" s="1">
        <v>0</v>
      </c>
      <c r="H12938" s="1">
        <v>2</v>
      </c>
      <c r="I12938" s="15">
        <v>0.33333333333333331</v>
      </c>
      <c r="J12938">
        <f t="shared" si="202"/>
        <v>40</v>
      </c>
    </row>
    <row r="12939" spans="1:10" x14ac:dyDescent="0.3">
      <c r="A12939" t="s">
        <v>12765</v>
      </c>
      <c r="C12939" s="18">
        <v>390.00067317620892</v>
      </c>
      <c r="D12939" s="1"/>
      <c r="E12939" s="1">
        <v>3</v>
      </c>
      <c r="F12939" s="1">
        <v>1</v>
      </c>
      <c r="G12939" s="1">
        <v>0</v>
      </c>
      <c r="H12939" s="1">
        <v>2</v>
      </c>
      <c r="I12939" s="15">
        <v>0.33333333333333331</v>
      </c>
      <c r="J12939">
        <f t="shared" si="202"/>
        <v>40</v>
      </c>
    </row>
    <row r="12940" spans="1:10" x14ac:dyDescent="0.3">
      <c r="A12940" t="s">
        <v>12766</v>
      </c>
      <c r="C12940" s="18">
        <v>390.00061751959458</v>
      </c>
      <c r="D12940" s="1"/>
      <c r="E12940" s="1">
        <v>5</v>
      </c>
      <c r="F12940" s="1">
        <v>2</v>
      </c>
      <c r="G12940" s="1">
        <v>0</v>
      </c>
      <c r="H12940" s="1">
        <v>3</v>
      </c>
      <c r="I12940" s="15">
        <v>0.4</v>
      </c>
      <c r="J12940">
        <f t="shared" si="202"/>
        <v>40</v>
      </c>
    </row>
    <row r="12941" spans="1:10" x14ac:dyDescent="0.3">
      <c r="A12941" t="s">
        <v>12767</v>
      </c>
      <c r="C12941" s="18">
        <v>390.00054417383535</v>
      </c>
      <c r="D12941" s="1"/>
      <c r="E12941" s="1">
        <v>2</v>
      </c>
      <c r="F12941" s="1">
        <v>1</v>
      </c>
      <c r="G12941" s="1">
        <v>0</v>
      </c>
      <c r="H12941" s="1">
        <v>1</v>
      </c>
      <c r="I12941" s="15">
        <v>0.5</v>
      </c>
      <c r="J12941">
        <f t="shared" si="202"/>
        <v>40</v>
      </c>
    </row>
    <row r="12942" spans="1:10" x14ac:dyDescent="0.3">
      <c r="A12942" t="s">
        <v>13293</v>
      </c>
      <c r="C12942" s="18">
        <v>390.00053449968266</v>
      </c>
      <c r="D12942" s="1"/>
      <c r="E12942" s="1">
        <v>3</v>
      </c>
      <c r="F12942" s="1">
        <v>1</v>
      </c>
      <c r="G12942" s="1">
        <v>0</v>
      </c>
      <c r="H12942" s="1">
        <v>2</v>
      </c>
      <c r="I12942" s="15">
        <v>0.33333333333333331</v>
      </c>
      <c r="J12942">
        <f t="shared" si="202"/>
        <v>40</v>
      </c>
    </row>
    <row r="12943" spans="1:10" x14ac:dyDescent="0.3">
      <c r="A12943" t="s">
        <v>12768</v>
      </c>
      <c r="C12943" s="18">
        <v>390.00051292740699</v>
      </c>
      <c r="D12943" s="1"/>
      <c r="E12943" s="1">
        <v>3</v>
      </c>
      <c r="F12943" s="1">
        <v>1</v>
      </c>
      <c r="G12943" s="1">
        <v>0</v>
      </c>
      <c r="H12943" s="1">
        <v>2</v>
      </c>
      <c r="I12943" s="15">
        <v>0.33333333333333331</v>
      </c>
      <c r="J12943">
        <f t="shared" si="202"/>
        <v>40</v>
      </c>
    </row>
    <row r="12944" spans="1:10" x14ac:dyDescent="0.3">
      <c r="A12944" t="s">
        <v>12769</v>
      </c>
      <c r="C12944" s="18">
        <v>390.00048104933222</v>
      </c>
      <c r="D12944" s="1"/>
      <c r="E12944" s="1">
        <v>3</v>
      </c>
      <c r="F12944" s="1">
        <v>1</v>
      </c>
      <c r="G12944" s="1">
        <v>0</v>
      </c>
      <c r="H12944" s="1">
        <v>2</v>
      </c>
      <c r="I12944" s="15">
        <v>0.33333333333333331</v>
      </c>
      <c r="J12944">
        <f t="shared" si="202"/>
        <v>40</v>
      </c>
    </row>
    <row r="12945" spans="1:10" x14ac:dyDescent="0.3">
      <c r="A12945" t="s">
        <v>12770</v>
      </c>
      <c r="C12945" s="18">
        <v>390.00044896452005</v>
      </c>
      <c r="D12945" s="1"/>
      <c r="E12945" s="1">
        <v>3</v>
      </c>
      <c r="F12945" s="1">
        <v>1</v>
      </c>
      <c r="G12945" s="1">
        <v>0</v>
      </c>
      <c r="H12945" s="1">
        <v>2</v>
      </c>
      <c r="I12945" s="15">
        <v>0.33333333333333331</v>
      </c>
      <c r="J12945">
        <f t="shared" si="202"/>
        <v>40</v>
      </c>
    </row>
    <row r="12946" spans="1:10" x14ac:dyDescent="0.3">
      <c r="A12946" t="s">
        <v>12771</v>
      </c>
      <c r="C12946" s="18">
        <v>390.00027689531942</v>
      </c>
      <c r="D12946" s="1"/>
      <c r="E12946" s="1">
        <v>3</v>
      </c>
      <c r="F12946" s="1">
        <v>1</v>
      </c>
      <c r="G12946" s="1">
        <v>0</v>
      </c>
      <c r="H12946" s="1">
        <v>2</v>
      </c>
      <c r="I12946" s="15">
        <v>0.33333333333333331</v>
      </c>
      <c r="J12946">
        <f t="shared" si="202"/>
        <v>40</v>
      </c>
    </row>
    <row r="12947" spans="1:10" x14ac:dyDescent="0.3">
      <c r="A12947" t="s">
        <v>12772</v>
      </c>
      <c r="C12947" s="18">
        <v>390.00026806886797</v>
      </c>
      <c r="D12947" s="1"/>
      <c r="E12947" s="1">
        <v>3</v>
      </c>
      <c r="F12947" s="1">
        <v>1</v>
      </c>
      <c r="G12947" s="1">
        <v>0</v>
      </c>
      <c r="H12947" s="1">
        <v>2</v>
      </c>
      <c r="I12947" s="15">
        <v>0.33333333333333331</v>
      </c>
      <c r="J12947">
        <f t="shared" si="202"/>
        <v>40</v>
      </c>
    </row>
    <row r="12948" spans="1:10" x14ac:dyDescent="0.3">
      <c r="A12948" t="s">
        <v>12773</v>
      </c>
      <c r="C12948" s="18">
        <v>390.00026462086208</v>
      </c>
      <c r="D12948" s="1"/>
      <c r="E12948" s="1">
        <v>3</v>
      </c>
      <c r="F12948" s="1">
        <v>1</v>
      </c>
      <c r="G12948" s="1">
        <v>0</v>
      </c>
      <c r="H12948" s="1">
        <v>2</v>
      </c>
      <c r="I12948" s="15">
        <v>0.33333333333333331</v>
      </c>
      <c r="J12948">
        <f t="shared" si="202"/>
        <v>40</v>
      </c>
    </row>
    <row r="12949" spans="1:10" x14ac:dyDescent="0.3">
      <c r="A12949" t="s">
        <v>12774</v>
      </c>
      <c r="C12949" s="18">
        <v>390.00025665067926</v>
      </c>
      <c r="D12949" s="1"/>
      <c r="E12949" s="1">
        <v>5</v>
      </c>
      <c r="F12949" s="1">
        <v>2</v>
      </c>
      <c r="G12949" s="1">
        <v>0</v>
      </c>
      <c r="H12949" s="1">
        <v>3</v>
      </c>
      <c r="I12949" s="15">
        <v>0.4</v>
      </c>
      <c r="J12949">
        <f t="shared" si="202"/>
        <v>40</v>
      </c>
    </row>
    <row r="12950" spans="1:10" x14ac:dyDescent="0.3">
      <c r="A12950" t="s">
        <v>12775</v>
      </c>
      <c r="C12950" s="18">
        <v>390.00023837302217</v>
      </c>
      <c r="D12950" s="1"/>
      <c r="E12950" s="1">
        <v>3</v>
      </c>
      <c r="F12950" s="1">
        <v>1</v>
      </c>
      <c r="G12950" s="1">
        <v>0</v>
      </c>
      <c r="H12950" s="1">
        <v>2</v>
      </c>
      <c r="I12950" s="15">
        <v>0.33333333333333331</v>
      </c>
      <c r="J12950">
        <f t="shared" si="202"/>
        <v>40</v>
      </c>
    </row>
    <row r="12951" spans="1:10" x14ac:dyDescent="0.3">
      <c r="A12951" t="s">
        <v>12776</v>
      </c>
      <c r="C12951" s="18">
        <v>390.00023151209962</v>
      </c>
      <c r="D12951" s="1"/>
      <c r="E12951" s="1">
        <v>4</v>
      </c>
      <c r="F12951" s="1">
        <v>2</v>
      </c>
      <c r="G12951" s="1">
        <v>0</v>
      </c>
      <c r="H12951" s="1">
        <v>2</v>
      </c>
      <c r="I12951" s="15">
        <v>0.5</v>
      </c>
      <c r="J12951">
        <f t="shared" si="202"/>
        <v>40</v>
      </c>
    </row>
    <row r="12952" spans="1:10" x14ac:dyDescent="0.3">
      <c r="A12952" t="s">
        <v>12777</v>
      </c>
      <c r="C12952" s="18">
        <v>390.00001371045437</v>
      </c>
      <c r="D12952" s="1"/>
      <c r="E12952" s="1">
        <v>5</v>
      </c>
      <c r="F12952" s="1">
        <v>2</v>
      </c>
      <c r="G12952" s="1">
        <v>0</v>
      </c>
      <c r="H12952" s="1">
        <v>3</v>
      </c>
      <c r="I12952" s="15">
        <v>0.4</v>
      </c>
      <c r="J12952">
        <f t="shared" si="202"/>
        <v>40</v>
      </c>
    </row>
    <row r="12953" spans="1:10" x14ac:dyDescent="0.3">
      <c r="A12953" t="s">
        <v>12778</v>
      </c>
      <c r="C12953" s="18">
        <v>390.00000036179159</v>
      </c>
      <c r="D12953" s="1"/>
      <c r="E12953" s="1">
        <v>4</v>
      </c>
      <c r="F12953" s="1">
        <v>2</v>
      </c>
      <c r="G12953" s="1">
        <v>0</v>
      </c>
      <c r="H12953" s="1">
        <v>2</v>
      </c>
      <c r="I12953" s="15">
        <v>0.5</v>
      </c>
      <c r="J12953">
        <f t="shared" si="202"/>
        <v>40</v>
      </c>
    </row>
    <row r="12954" spans="1:10" x14ac:dyDescent="0.3">
      <c r="A12954" t="s">
        <v>12779</v>
      </c>
      <c r="C12954" s="18">
        <v>390.00000022600739</v>
      </c>
      <c r="D12954" s="1"/>
      <c r="E12954" s="1">
        <v>5</v>
      </c>
      <c r="F12954" s="1">
        <v>2</v>
      </c>
      <c r="G12954" s="1">
        <v>0</v>
      </c>
      <c r="H12954" s="1">
        <v>3</v>
      </c>
      <c r="I12954" s="15">
        <v>0.4</v>
      </c>
      <c r="J12954">
        <f t="shared" si="202"/>
        <v>40</v>
      </c>
    </row>
    <row r="12955" spans="1:10" x14ac:dyDescent="0.3">
      <c r="A12955" t="s">
        <v>12780</v>
      </c>
      <c r="C12955" s="18">
        <v>390.00000018617095</v>
      </c>
      <c r="D12955" s="1"/>
      <c r="E12955" s="1">
        <v>4</v>
      </c>
      <c r="F12955" s="1">
        <v>2</v>
      </c>
      <c r="G12955" s="1">
        <v>0</v>
      </c>
      <c r="H12955" s="1">
        <v>2</v>
      </c>
      <c r="I12955" s="15">
        <v>0.5</v>
      </c>
      <c r="J12955">
        <f t="shared" si="202"/>
        <v>40</v>
      </c>
    </row>
    <row r="12956" spans="1:10" x14ac:dyDescent="0.3">
      <c r="A12956" t="s">
        <v>12781</v>
      </c>
      <c r="C12956" s="18">
        <v>390.00000000551722</v>
      </c>
      <c r="D12956" s="1"/>
      <c r="E12956" s="1">
        <v>4</v>
      </c>
      <c r="F12956" s="1">
        <v>2</v>
      </c>
      <c r="G12956" s="1">
        <v>0</v>
      </c>
      <c r="H12956" s="1">
        <v>2</v>
      </c>
      <c r="I12956" s="15">
        <v>0.5</v>
      </c>
      <c r="J12956">
        <f t="shared" si="202"/>
        <v>40</v>
      </c>
    </row>
    <row r="12957" spans="1:10" x14ac:dyDescent="0.3">
      <c r="A12957" t="s">
        <v>12782</v>
      </c>
      <c r="C12957" s="18">
        <v>390</v>
      </c>
      <c r="D12957" s="1"/>
      <c r="E12957" s="1">
        <v>3</v>
      </c>
      <c r="F12957" s="1">
        <v>1</v>
      </c>
      <c r="G12957" s="1">
        <v>0</v>
      </c>
      <c r="H12957" s="1">
        <v>2</v>
      </c>
      <c r="I12957" s="15">
        <v>0.33333333333333331</v>
      </c>
      <c r="J12957">
        <f t="shared" si="202"/>
        <v>40</v>
      </c>
    </row>
    <row r="12958" spans="1:10" x14ac:dyDescent="0.3">
      <c r="A12958" t="s">
        <v>12783</v>
      </c>
      <c r="C12958" s="18">
        <v>390</v>
      </c>
      <c r="D12958" s="1"/>
      <c r="E12958" s="1">
        <v>3</v>
      </c>
      <c r="F12958" s="1">
        <v>1</v>
      </c>
      <c r="G12958" s="1">
        <v>0</v>
      </c>
      <c r="H12958" s="1">
        <v>2</v>
      </c>
      <c r="I12958" s="15">
        <v>0.33333333333333331</v>
      </c>
      <c r="J12958">
        <f t="shared" si="202"/>
        <v>40</v>
      </c>
    </row>
    <row r="12959" spans="1:10" x14ac:dyDescent="0.3">
      <c r="A12959" t="s">
        <v>12784</v>
      </c>
      <c r="C12959" s="18">
        <v>390</v>
      </c>
      <c r="D12959" s="1"/>
      <c r="E12959" s="1">
        <v>3</v>
      </c>
      <c r="F12959" s="1">
        <v>1</v>
      </c>
      <c r="G12959" s="1">
        <v>0</v>
      </c>
      <c r="H12959" s="1">
        <v>2</v>
      </c>
      <c r="I12959" s="15">
        <v>0.33333333333333331</v>
      </c>
      <c r="J12959">
        <f t="shared" si="202"/>
        <v>40</v>
      </c>
    </row>
    <row r="12960" spans="1:10" x14ac:dyDescent="0.3">
      <c r="A12960" t="s">
        <v>12785</v>
      </c>
      <c r="C12960" s="18">
        <v>390</v>
      </c>
      <c r="D12960" s="1"/>
      <c r="E12960" s="1">
        <v>1</v>
      </c>
      <c r="F12960" s="1">
        <v>0</v>
      </c>
      <c r="G12960" s="1">
        <v>0</v>
      </c>
      <c r="H12960" s="1">
        <v>1</v>
      </c>
      <c r="I12960" s="15">
        <v>0</v>
      </c>
      <c r="J12960">
        <f t="shared" si="202"/>
        <v>40</v>
      </c>
    </row>
    <row r="12961" spans="1:10" x14ac:dyDescent="0.3">
      <c r="A12961" t="s">
        <v>12786</v>
      </c>
      <c r="C12961" s="18">
        <v>390</v>
      </c>
      <c r="D12961" s="1"/>
      <c r="E12961" s="1">
        <v>1</v>
      </c>
      <c r="F12961" s="1">
        <v>0</v>
      </c>
      <c r="G12961" s="1">
        <v>0</v>
      </c>
      <c r="H12961" s="1">
        <v>1</v>
      </c>
      <c r="I12961" s="15">
        <v>0</v>
      </c>
      <c r="J12961">
        <f t="shared" si="202"/>
        <v>40</v>
      </c>
    </row>
    <row r="12962" spans="1:10" x14ac:dyDescent="0.3">
      <c r="A12962" t="s">
        <v>12787</v>
      </c>
      <c r="C12962" s="18">
        <v>390</v>
      </c>
      <c r="D12962" s="1"/>
      <c r="E12962" s="1">
        <v>1</v>
      </c>
      <c r="F12962" s="1">
        <v>0</v>
      </c>
      <c r="G12962" s="1">
        <v>0</v>
      </c>
      <c r="H12962" s="1">
        <v>1</v>
      </c>
      <c r="I12962" s="15">
        <v>0</v>
      </c>
      <c r="J12962">
        <f t="shared" si="202"/>
        <v>40</v>
      </c>
    </row>
    <row r="12963" spans="1:10" x14ac:dyDescent="0.3">
      <c r="A12963" t="s">
        <v>12788</v>
      </c>
      <c r="C12963" s="18">
        <v>390</v>
      </c>
      <c r="D12963" s="1"/>
      <c r="E12963" s="1">
        <v>1</v>
      </c>
      <c r="F12963" s="1">
        <v>0</v>
      </c>
      <c r="G12963" s="1">
        <v>0</v>
      </c>
      <c r="H12963" s="1">
        <v>1</v>
      </c>
      <c r="I12963" s="15">
        <v>0</v>
      </c>
      <c r="J12963">
        <f t="shared" si="202"/>
        <v>40</v>
      </c>
    </row>
    <row r="12964" spans="1:10" x14ac:dyDescent="0.3">
      <c r="A12964" t="s">
        <v>12789</v>
      </c>
      <c r="C12964" s="18">
        <v>390</v>
      </c>
      <c r="D12964" s="1"/>
      <c r="E12964" s="1">
        <v>3</v>
      </c>
      <c r="F12964" s="1">
        <v>1</v>
      </c>
      <c r="G12964" s="1">
        <v>0</v>
      </c>
      <c r="H12964" s="1">
        <v>2</v>
      </c>
      <c r="I12964" s="15">
        <v>0.33333333333333331</v>
      </c>
      <c r="J12964">
        <f t="shared" si="202"/>
        <v>40</v>
      </c>
    </row>
    <row r="12965" spans="1:10" x14ac:dyDescent="0.3">
      <c r="A12965" t="s">
        <v>12790</v>
      </c>
      <c r="C12965" s="18">
        <v>390</v>
      </c>
      <c r="D12965" s="1"/>
      <c r="E12965" s="1">
        <v>3</v>
      </c>
      <c r="F12965" s="1">
        <v>1</v>
      </c>
      <c r="G12965" s="1">
        <v>0</v>
      </c>
      <c r="H12965" s="1">
        <v>2</v>
      </c>
      <c r="I12965" s="15">
        <v>0.33333333333333331</v>
      </c>
      <c r="J12965">
        <f t="shared" si="202"/>
        <v>40</v>
      </c>
    </row>
    <row r="12966" spans="1:10" x14ac:dyDescent="0.3">
      <c r="A12966" t="s">
        <v>12791</v>
      </c>
      <c r="C12966" s="18">
        <v>390</v>
      </c>
      <c r="D12966" s="1"/>
      <c r="E12966" s="1">
        <v>3</v>
      </c>
      <c r="F12966" s="1">
        <v>1</v>
      </c>
      <c r="G12966" s="1">
        <v>0</v>
      </c>
      <c r="H12966" s="1">
        <v>2</v>
      </c>
      <c r="I12966" s="15">
        <v>0.33333333333333331</v>
      </c>
      <c r="J12966">
        <f t="shared" si="202"/>
        <v>40</v>
      </c>
    </row>
    <row r="12967" spans="1:10" x14ac:dyDescent="0.3">
      <c r="A12967" t="s">
        <v>12792</v>
      </c>
      <c r="C12967" s="18">
        <v>390</v>
      </c>
      <c r="D12967" s="1"/>
      <c r="E12967" s="1">
        <v>3</v>
      </c>
      <c r="F12967" s="1">
        <v>1</v>
      </c>
      <c r="G12967" s="1">
        <v>0</v>
      </c>
      <c r="H12967" s="1">
        <v>2</v>
      </c>
      <c r="I12967" s="15">
        <v>0.33333333333333331</v>
      </c>
      <c r="J12967">
        <f t="shared" si="202"/>
        <v>40</v>
      </c>
    </row>
    <row r="12968" spans="1:10" x14ac:dyDescent="0.3">
      <c r="A12968" t="s">
        <v>12793</v>
      </c>
      <c r="C12968" s="18">
        <v>390</v>
      </c>
      <c r="D12968" s="1"/>
      <c r="E12968" s="1">
        <v>3</v>
      </c>
      <c r="F12968" s="1">
        <v>1</v>
      </c>
      <c r="G12968" s="1">
        <v>0</v>
      </c>
      <c r="H12968" s="1">
        <v>2</v>
      </c>
      <c r="I12968" s="15">
        <v>0.33333333333333331</v>
      </c>
      <c r="J12968">
        <f t="shared" si="202"/>
        <v>40</v>
      </c>
    </row>
    <row r="12969" spans="1:10" x14ac:dyDescent="0.3">
      <c r="A12969" t="s">
        <v>12794</v>
      </c>
      <c r="C12969" s="18">
        <v>390</v>
      </c>
      <c r="D12969" s="1"/>
      <c r="E12969" s="1">
        <v>3</v>
      </c>
      <c r="F12969" s="1">
        <v>1</v>
      </c>
      <c r="G12969" s="1">
        <v>0</v>
      </c>
      <c r="H12969" s="1">
        <v>2</v>
      </c>
      <c r="I12969" s="15">
        <v>0.33333333333333331</v>
      </c>
      <c r="J12969">
        <f t="shared" si="202"/>
        <v>40</v>
      </c>
    </row>
    <row r="12970" spans="1:10" x14ac:dyDescent="0.3">
      <c r="A12970" t="s">
        <v>12795</v>
      </c>
      <c r="C12970" s="18">
        <v>390</v>
      </c>
      <c r="D12970" s="1"/>
      <c r="E12970" s="1">
        <v>1</v>
      </c>
      <c r="F12970" s="1">
        <v>0</v>
      </c>
      <c r="G12970" s="1">
        <v>0</v>
      </c>
      <c r="H12970" s="1">
        <v>1</v>
      </c>
      <c r="I12970" s="15">
        <v>0</v>
      </c>
      <c r="J12970">
        <f t="shared" si="202"/>
        <v>40</v>
      </c>
    </row>
    <row r="12971" spans="1:10" x14ac:dyDescent="0.3">
      <c r="A12971" t="s">
        <v>12796</v>
      </c>
      <c r="C12971" s="18">
        <v>390</v>
      </c>
      <c r="D12971" s="1"/>
      <c r="E12971" s="1">
        <v>1</v>
      </c>
      <c r="F12971" s="1">
        <v>0</v>
      </c>
      <c r="G12971" s="1">
        <v>0</v>
      </c>
      <c r="H12971" s="1">
        <v>1</v>
      </c>
      <c r="I12971" s="15">
        <v>0</v>
      </c>
      <c r="J12971">
        <f t="shared" si="202"/>
        <v>40</v>
      </c>
    </row>
    <row r="12972" spans="1:10" x14ac:dyDescent="0.3">
      <c r="A12972" t="s">
        <v>12797</v>
      </c>
      <c r="C12972" s="18">
        <v>390</v>
      </c>
      <c r="D12972" s="1"/>
      <c r="E12972" s="1">
        <v>1</v>
      </c>
      <c r="F12972" s="1">
        <v>0</v>
      </c>
      <c r="G12972" s="1">
        <v>0</v>
      </c>
      <c r="H12972" s="1">
        <v>1</v>
      </c>
      <c r="I12972" s="15">
        <v>0</v>
      </c>
      <c r="J12972">
        <f t="shared" si="202"/>
        <v>40</v>
      </c>
    </row>
    <row r="12973" spans="1:10" x14ac:dyDescent="0.3">
      <c r="A12973" t="s">
        <v>12798</v>
      </c>
      <c r="C12973" s="18">
        <v>390</v>
      </c>
      <c r="D12973" s="1"/>
      <c r="E12973" s="1">
        <v>1</v>
      </c>
      <c r="F12973" s="1">
        <v>0</v>
      </c>
      <c r="G12973" s="1">
        <v>0</v>
      </c>
      <c r="H12973" s="1">
        <v>1</v>
      </c>
      <c r="I12973" s="15">
        <v>0</v>
      </c>
      <c r="J12973">
        <f t="shared" si="202"/>
        <v>40</v>
      </c>
    </row>
    <row r="12974" spans="1:10" x14ac:dyDescent="0.3">
      <c r="A12974" t="s">
        <v>12799</v>
      </c>
      <c r="C12974" s="18">
        <v>390</v>
      </c>
      <c r="D12974" s="1"/>
      <c r="E12974" s="1">
        <v>1</v>
      </c>
      <c r="F12974" s="1">
        <v>0</v>
      </c>
      <c r="G12974" s="1">
        <v>0</v>
      </c>
      <c r="H12974" s="1">
        <v>1</v>
      </c>
      <c r="I12974" s="15">
        <v>0</v>
      </c>
      <c r="J12974">
        <f t="shared" si="202"/>
        <v>40</v>
      </c>
    </row>
    <row r="12975" spans="1:10" x14ac:dyDescent="0.3">
      <c r="A12975" t="s">
        <v>12800</v>
      </c>
      <c r="C12975" s="18">
        <v>390</v>
      </c>
      <c r="D12975" s="1"/>
      <c r="E12975" s="1">
        <v>3</v>
      </c>
      <c r="F12975" s="1">
        <v>1</v>
      </c>
      <c r="G12975" s="1">
        <v>0</v>
      </c>
      <c r="H12975" s="1">
        <v>2</v>
      </c>
      <c r="I12975" s="15">
        <v>0.33333333333333331</v>
      </c>
      <c r="J12975">
        <f t="shared" si="202"/>
        <v>40</v>
      </c>
    </row>
    <row r="12976" spans="1:10" x14ac:dyDescent="0.3">
      <c r="A12976" t="s">
        <v>12801</v>
      </c>
      <c r="C12976" s="18">
        <v>390</v>
      </c>
      <c r="D12976" s="1"/>
      <c r="E12976" s="1">
        <v>3</v>
      </c>
      <c r="F12976" s="1">
        <v>1</v>
      </c>
      <c r="G12976" s="1">
        <v>0</v>
      </c>
      <c r="H12976" s="1">
        <v>2</v>
      </c>
      <c r="I12976" s="15">
        <v>0.33333333333333331</v>
      </c>
      <c r="J12976">
        <f t="shared" si="202"/>
        <v>40</v>
      </c>
    </row>
    <row r="12977" spans="1:10" x14ac:dyDescent="0.3">
      <c r="A12977" t="s">
        <v>12802</v>
      </c>
      <c r="C12977" s="18">
        <v>390</v>
      </c>
      <c r="D12977" s="1"/>
      <c r="E12977" s="1">
        <v>3</v>
      </c>
      <c r="F12977" s="1">
        <v>1</v>
      </c>
      <c r="G12977" s="1">
        <v>0</v>
      </c>
      <c r="H12977" s="1">
        <v>2</v>
      </c>
      <c r="I12977" s="15">
        <v>0.33333333333333331</v>
      </c>
      <c r="J12977">
        <f t="shared" si="202"/>
        <v>40</v>
      </c>
    </row>
    <row r="12978" spans="1:10" x14ac:dyDescent="0.3">
      <c r="A12978" t="s">
        <v>12803</v>
      </c>
      <c r="C12978" s="18">
        <v>390</v>
      </c>
      <c r="D12978" s="1"/>
      <c r="E12978" s="1">
        <v>3</v>
      </c>
      <c r="F12978" s="1">
        <v>1</v>
      </c>
      <c r="G12978" s="1">
        <v>0</v>
      </c>
      <c r="H12978" s="1">
        <v>2</v>
      </c>
      <c r="I12978" s="15">
        <v>0.33333333333333331</v>
      </c>
      <c r="J12978">
        <f t="shared" si="202"/>
        <v>40</v>
      </c>
    </row>
    <row r="12979" spans="1:10" x14ac:dyDescent="0.3">
      <c r="A12979" t="s">
        <v>12804</v>
      </c>
      <c r="C12979" s="18">
        <v>390</v>
      </c>
      <c r="D12979" s="1"/>
      <c r="E12979" s="1">
        <v>3</v>
      </c>
      <c r="F12979" s="1">
        <v>1</v>
      </c>
      <c r="G12979" s="1">
        <v>0</v>
      </c>
      <c r="H12979" s="1">
        <v>2</v>
      </c>
      <c r="I12979" s="15">
        <v>0.33333333333333331</v>
      </c>
      <c r="J12979">
        <f t="shared" si="202"/>
        <v>40</v>
      </c>
    </row>
    <row r="12980" spans="1:10" x14ac:dyDescent="0.3">
      <c r="A12980" t="s">
        <v>12805</v>
      </c>
      <c r="C12980" s="18">
        <v>390</v>
      </c>
      <c r="D12980" s="1"/>
      <c r="E12980" s="1">
        <v>3</v>
      </c>
      <c r="F12980" s="1">
        <v>1</v>
      </c>
      <c r="G12980" s="1">
        <v>0</v>
      </c>
      <c r="H12980" s="1">
        <v>2</v>
      </c>
      <c r="I12980" s="15">
        <v>0.33333333333333331</v>
      </c>
      <c r="J12980">
        <f t="shared" si="202"/>
        <v>40</v>
      </c>
    </row>
    <row r="12981" spans="1:10" x14ac:dyDescent="0.3">
      <c r="A12981" t="s">
        <v>12806</v>
      </c>
      <c r="C12981" s="18">
        <v>390</v>
      </c>
      <c r="D12981" s="1"/>
      <c r="E12981" s="1">
        <v>3</v>
      </c>
      <c r="F12981" s="1">
        <v>1</v>
      </c>
      <c r="G12981" s="1">
        <v>0</v>
      </c>
      <c r="H12981" s="1">
        <v>2</v>
      </c>
      <c r="I12981" s="15">
        <v>0.33333333333333331</v>
      </c>
      <c r="J12981">
        <f t="shared" si="202"/>
        <v>40</v>
      </c>
    </row>
    <row r="12982" spans="1:10" x14ac:dyDescent="0.3">
      <c r="A12982" t="s">
        <v>12807</v>
      </c>
      <c r="C12982" s="18">
        <v>390</v>
      </c>
      <c r="D12982" s="1"/>
      <c r="E12982" s="1">
        <v>3</v>
      </c>
      <c r="F12982" s="1">
        <v>1</v>
      </c>
      <c r="G12982" s="1">
        <v>0</v>
      </c>
      <c r="H12982" s="1">
        <v>2</v>
      </c>
      <c r="I12982" s="15">
        <v>0.33333333333333331</v>
      </c>
      <c r="J12982">
        <f t="shared" si="202"/>
        <v>40</v>
      </c>
    </row>
    <row r="12983" spans="1:10" x14ac:dyDescent="0.3">
      <c r="A12983" t="s">
        <v>12808</v>
      </c>
      <c r="C12983" s="18">
        <v>390</v>
      </c>
      <c r="D12983" s="1"/>
      <c r="E12983" s="1">
        <v>1</v>
      </c>
      <c r="F12983" s="1">
        <v>0</v>
      </c>
      <c r="G12983" s="1">
        <v>0</v>
      </c>
      <c r="H12983" s="1">
        <v>1</v>
      </c>
      <c r="I12983" s="15">
        <v>0</v>
      </c>
      <c r="J12983">
        <f t="shared" si="202"/>
        <v>40</v>
      </c>
    </row>
    <row r="12984" spans="1:10" x14ac:dyDescent="0.3">
      <c r="A12984" t="s">
        <v>12809</v>
      </c>
      <c r="C12984" s="18">
        <v>390</v>
      </c>
      <c r="D12984" s="1"/>
      <c r="E12984" s="1">
        <v>0</v>
      </c>
      <c r="F12984" s="1">
        <v>0</v>
      </c>
      <c r="G12984" s="1">
        <v>0</v>
      </c>
      <c r="H12984" s="1">
        <v>0</v>
      </c>
      <c r="I12984" s="15" t="e">
        <v>#DIV/0!</v>
      </c>
      <c r="J12984">
        <f t="shared" si="202"/>
        <v>40</v>
      </c>
    </row>
    <row r="12985" spans="1:10" x14ac:dyDescent="0.3">
      <c r="A12985" t="s">
        <v>12810</v>
      </c>
      <c r="C12985" s="18">
        <v>390</v>
      </c>
      <c r="D12985" s="1"/>
      <c r="E12985" s="1">
        <v>3</v>
      </c>
      <c r="F12985" s="1">
        <v>1</v>
      </c>
      <c r="G12985" s="1">
        <v>0</v>
      </c>
      <c r="H12985" s="1">
        <v>2</v>
      </c>
      <c r="I12985" s="15">
        <v>0.33333333333333331</v>
      </c>
      <c r="J12985">
        <f t="shared" si="202"/>
        <v>40</v>
      </c>
    </row>
    <row r="12986" spans="1:10" x14ac:dyDescent="0.3">
      <c r="A12986" t="s">
        <v>12811</v>
      </c>
      <c r="C12986" s="18">
        <v>390</v>
      </c>
      <c r="D12986" s="1"/>
      <c r="E12986" s="1">
        <v>3</v>
      </c>
      <c r="F12986" s="1">
        <v>1</v>
      </c>
      <c r="G12986" s="1">
        <v>0</v>
      </c>
      <c r="H12986" s="1">
        <v>2</v>
      </c>
      <c r="I12986" s="15">
        <v>0.33333333333333331</v>
      </c>
      <c r="J12986">
        <f t="shared" si="202"/>
        <v>40</v>
      </c>
    </row>
    <row r="12987" spans="1:10" x14ac:dyDescent="0.3">
      <c r="A12987" t="s">
        <v>12812</v>
      </c>
      <c r="C12987" s="18">
        <v>390</v>
      </c>
      <c r="D12987" s="1"/>
      <c r="E12987" s="1">
        <v>3</v>
      </c>
      <c r="F12987" s="1">
        <v>1</v>
      </c>
      <c r="G12987" s="1">
        <v>0</v>
      </c>
      <c r="H12987" s="1">
        <v>2</v>
      </c>
      <c r="I12987" s="15">
        <v>0.33333333333333331</v>
      </c>
      <c r="J12987">
        <f t="shared" si="202"/>
        <v>40</v>
      </c>
    </row>
    <row r="12988" spans="1:10" x14ac:dyDescent="0.3">
      <c r="A12988" t="s">
        <v>12813</v>
      </c>
      <c r="C12988" s="18">
        <v>390</v>
      </c>
      <c r="D12988" s="1"/>
      <c r="E12988" s="1">
        <v>1</v>
      </c>
      <c r="F12988" s="1">
        <v>0</v>
      </c>
      <c r="G12988" s="1">
        <v>0</v>
      </c>
      <c r="H12988" s="1">
        <v>1</v>
      </c>
      <c r="I12988" s="15">
        <v>0</v>
      </c>
      <c r="J12988">
        <f t="shared" si="202"/>
        <v>40</v>
      </c>
    </row>
    <row r="12989" spans="1:10" x14ac:dyDescent="0.3">
      <c r="A12989" t="s">
        <v>12814</v>
      </c>
      <c r="C12989" s="18">
        <v>390</v>
      </c>
      <c r="D12989" s="1"/>
      <c r="E12989" s="1">
        <v>1</v>
      </c>
      <c r="F12989" s="1">
        <v>0</v>
      </c>
      <c r="G12989" s="1">
        <v>0</v>
      </c>
      <c r="H12989" s="1">
        <v>1</v>
      </c>
      <c r="I12989" s="15">
        <v>0</v>
      </c>
      <c r="J12989">
        <f t="shared" si="202"/>
        <v>40</v>
      </c>
    </row>
    <row r="12990" spans="1:10" x14ac:dyDescent="0.3">
      <c r="A12990" t="s">
        <v>12815</v>
      </c>
      <c r="C12990" s="18">
        <v>390</v>
      </c>
      <c r="D12990" s="1"/>
      <c r="E12990" s="1">
        <v>0</v>
      </c>
      <c r="F12990" s="1">
        <v>0</v>
      </c>
      <c r="G12990" s="1">
        <v>0</v>
      </c>
      <c r="H12990" s="1">
        <v>0</v>
      </c>
      <c r="I12990" s="15" t="e">
        <v>#DIV/0!</v>
      </c>
      <c r="J12990">
        <f t="shared" si="202"/>
        <v>40</v>
      </c>
    </row>
    <row r="12991" spans="1:10" x14ac:dyDescent="0.3">
      <c r="A12991" t="s">
        <v>12816</v>
      </c>
      <c r="C12991" s="18">
        <v>390</v>
      </c>
      <c r="D12991" s="1"/>
      <c r="E12991" s="1">
        <v>1</v>
      </c>
      <c r="F12991" s="1">
        <v>0</v>
      </c>
      <c r="G12991" s="1">
        <v>0</v>
      </c>
      <c r="H12991" s="1">
        <v>1</v>
      </c>
      <c r="I12991" s="15">
        <v>0</v>
      </c>
      <c r="J12991">
        <f t="shared" si="202"/>
        <v>40</v>
      </c>
    </row>
    <row r="12992" spans="1:10" x14ac:dyDescent="0.3">
      <c r="A12992" t="s">
        <v>12817</v>
      </c>
      <c r="C12992" s="18">
        <v>390</v>
      </c>
      <c r="D12992" s="1"/>
      <c r="E12992" s="1">
        <v>1</v>
      </c>
      <c r="F12992" s="1">
        <v>0</v>
      </c>
      <c r="G12992" s="1">
        <v>0</v>
      </c>
      <c r="H12992" s="1">
        <v>1</v>
      </c>
      <c r="I12992" s="15">
        <v>0</v>
      </c>
      <c r="J12992">
        <f t="shared" si="202"/>
        <v>40</v>
      </c>
    </row>
    <row r="12993" spans="1:10" x14ac:dyDescent="0.3">
      <c r="A12993" t="s">
        <v>12818</v>
      </c>
      <c r="C12993" s="18">
        <v>390</v>
      </c>
      <c r="D12993" s="1"/>
      <c r="E12993" s="1">
        <v>1</v>
      </c>
      <c r="F12993" s="1">
        <v>0</v>
      </c>
      <c r="G12993" s="1">
        <v>0</v>
      </c>
      <c r="H12993" s="1">
        <v>1</v>
      </c>
      <c r="I12993" s="15">
        <v>0</v>
      </c>
      <c r="J12993">
        <f t="shared" si="202"/>
        <v>40</v>
      </c>
    </row>
    <row r="12994" spans="1:10" x14ac:dyDescent="0.3">
      <c r="A12994" t="s">
        <v>12819</v>
      </c>
      <c r="C12994" s="18">
        <v>390</v>
      </c>
      <c r="D12994" s="1"/>
      <c r="E12994" s="1">
        <v>1</v>
      </c>
      <c r="F12994" s="1">
        <v>0</v>
      </c>
      <c r="G12994" s="1">
        <v>0</v>
      </c>
      <c r="H12994" s="1">
        <v>1</v>
      </c>
      <c r="I12994" s="15">
        <v>0</v>
      </c>
      <c r="J12994">
        <f t="shared" si="202"/>
        <v>40</v>
      </c>
    </row>
    <row r="12995" spans="1:10" x14ac:dyDescent="0.3">
      <c r="A12995" t="s">
        <v>12820</v>
      </c>
      <c r="C12995" s="18">
        <v>390</v>
      </c>
      <c r="D12995" s="1"/>
      <c r="E12995" s="1">
        <v>1</v>
      </c>
      <c r="F12995" s="1">
        <v>0</v>
      </c>
      <c r="G12995" s="1">
        <v>0</v>
      </c>
      <c r="H12995" s="1">
        <v>1</v>
      </c>
      <c r="I12995" s="15">
        <v>0</v>
      </c>
      <c r="J12995">
        <f t="shared" si="202"/>
        <v>40</v>
      </c>
    </row>
    <row r="12996" spans="1:10" x14ac:dyDescent="0.3">
      <c r="A12996" t="s">
        <v>12821</v>
      </c>
      <c r="C12996" s="18">
        <v>390</v>
      </c>
      <c r="D12996" s="1"/>
      <c r="E12996" s="1">
        <v>1</v>
      </c>
      <c r="F12996" s="1">
        <v>0</v>
      </c>
      <c r="G12996" s="1">
        <v>0</v>
      </c>
      <c r="H12996" s="1">
        <v>1</v>
      </c>
      <c r="I12996" s="15">
        <v>0</v>
      </c>
      <c r="J12996">
        <f t="shared" ref="J12996:J13059" si="203">IF(E12996&lt;=30,40,20)</f>
        <v>40</v>
      </c>
    </row>
    <row r="12997" spans="1:10" x14ac:dyDescent="0.3">
      <c r="A12997" t="s">
        <v>12822</v>
      </c>
      <c r="C12997" s="18">
        <v>390</v>
      </c>
      <c r="D12997" s="1"/>
      <c r="E12997" s="1">
        <v>3</v>
      </c>
      <c r="F12997" s="1">
        <v>1</v>
      </c>
      <c r="G12997" s="1">
        <v>0</v>
      </c>
      <c r="H12997" s="1">
        <v>2</v>
      </c>
      <c r="I12997" s="15">
        <v>0.33333333333333331</v>
      </c>
      <c r="J12997">
        <f t="shared" si="203"/>
        <v>40</v>
      </c>
    </row>
    <row r="12998" spans="1:10" x14ac:dyDescent="0.3">
      <c r="A12998" t="s">
        <v>12823</v>
      </c>
      <c r="C12998" s="18">
        <v>390</v>
      </c>
      <c r="D12998" s="1"/>
      <c r="E12998" s="1">
        <v>1</v>
      </c>
      <c r="F12998" s="1">
        <v>0</v>
      </c>
      <c r="G12998" s="1">
        <v>0</v>
      </c>
      <c r="H12998" s="1">
        <v>1</v>
      </c>
      <c r="I12998" s="15">
        <v>0</v>
      </c>
      <c r="J12998">
        <f t="shared" si="203"/>
        <v>40</v>
      </c>
    </row>
    <row r="12999" spans="1:10" x14ac:dyDescent="0.3">
      <c r="A12999" t="s">
        <v>12824</v>
      </c>
      <c r="C12999" s="18">
        <v>390</v>
      </c>
      <c r="D12999" s="1"/>
      <c r="E12999" s="1">
        <v>3</v>
      </c>
      <c r="F12999" s="1">
        <v>1</v>
      </c>
      <c r="G12999" s="1">
        <v>0</v>
      </c>
      <c r="H12999" s="1">
        <v>2</v>
      </c>
      <c r="I12999" s="15">
        <v>0.33333333333333331</v>
      </c>
      <c r="J12999">
        <f t="shared" si="203"/>
        <v>40</v>
      </c>
    </row>
    <row r="13000" spans="1:10" x14ac:dyDescent="0.3">
      <c r="A13000" t="s">
        <v>12825</v>
      </c>
      <c r="C13000" s="18">
        <v>390</v>
      </c>
      <c r="D13000" s="1"/>
      <c r="E13000" s="1">
        <v>3</v>
      </c>
      <c r="F13000" s="1">
        <v>1</v>
      </c>
      <c r="G13000" s="1">
        <v>0</v>
      </c>
      <c r="H13000" s="1">
        <v>2</v>
      </c>
      <c r="I13000" s="15">
        <v>0.33333333333333331</v>
      </c>
      <c r="J13000">
        <f t="shared" si="203"/>
        <v>40</v>
      </c>
    </row>
    <row r="13001" spans="1:10" x14ac:dyDescent="0.3">
      <c r="A13001" t="s">
        <v>12826</v>
      </c>
      <c r="C13001" s="18">
        <v>390</v>
      </c>
      <c r="D13001" s="1"/>
      <c r="E13001" s="1">
        <v>1</v>
      </c>
      <c r="F13001" s="1">
        <v>0</v>
      </c>
      <c r="G13001" s="1">
        <v>0</v>
      </c>
      <c r="H13001" s="1">
        <v>1</v>
      </c>
      <c r="I13001" s="15">
        <v>0</v>
      </c>
      <c r="J13001">
        <f t="shared" si="203"/>
        <v>40</v>
      </c>
    </row>
    <row r="13002" spans="1:10" x14ac:dyDescent="0.3">
      <c r="A13002" t="s">
        <v>12827</v>
      </c>
      <c r="C13002" s="18">
        <v>390</v>
      </c>
      <c r="D13002" s="1"/>
      <c r="E13002" s="1">
        <v>1</v>
      </c>
      <c r="F13002" s="1">
        <v>0</v>
      </c>
      <c r="G13002" s="1">
        <v>0</v>
      </c>
      <c r="H13002" s="1">
        <v>1</v>
      </c>
      <c r="I13002" s="15">
        <v>0</v>
      </c>
      <c r="J13002">
        <f t="shared" si="203"/>
        <v>40</v>
      </c>
    </row>
    <row r="13003" spans="1:10" x14ac:dyDescent="0.3">
      <c r="A13003" t="s">
        <v>12828</v>
      </c>
      <c r="C13003" s="18">
        <v>390</v>
      </c>
      <c r="D13003" s="1"/>
      <c r="E13003" s="1">
        <v>2</v>
      </c>
      <c r="F13003" s="1">
        <v>1</v>
      </c>
      <c r="G13003" s="1">
        <v>0</v>
      </c>
      <c r="H13003" s="1">
        <v>1</v>
      </c>
      <c r="I13003" s="15">
        <v>0.5</v>
      </c>
      <c r="J13003">
        <f t="shared" si="203"/>
        <v>40</v>
      </c>
    </row>
    <row r="13004" spans="1:10" x14ac:dyDescent="0.3">
      <c r="A13004" t="s">
        <v>12829</v>
      </c>
      <c r="C13004" s="18">
        <v>390</v>
      </c>
      <c r="D13004" s="1"/>
      <c r="E13004" s="1">
        <v>3</v>
      </c>
      <c r="F13004" s="1">
        <v>1</v>
      </c>
      <c r="G13004" s="1">
        <v>0</v>
      </c>
      <c r="H13004" s="1">
        <v>2</v>
      </c>
      <c r="I13004" s="15">
        <v>0.33333333333333331</v>
      </c>
      <c r="J13004">
        <f t="shared" si="203"/>
        <v>40</v>
      </c>
    </row>
    <row r="13005" spans="1:10" x14ac:dyDescent="0.3">
      <c r="A13005" t="s">
        <v>12830</v>
      </c>
      <c r="C13005" s="18">
        <v>390</v>
      </c>
      <c r="D13005" s="1"/>
      <c r="E13005" s="1">
        <v>3</v>
      </c>
      <c r="F13005" s="1">
        <v>1</v>
      </c>
      <c r="G13005" s="1">
        <v>0</v>
      </c>
      <c r="H13005" s="1">
        <v>2</v>
      </c>
      <c r="I13005" s="15">
        <v>0.33333333333333331</v>
      </c>
      <c r="J13005">
        <f t="shared" si="203"/>
        <v>40</v>
      </c>
    </row>
    <row r="13006" spans="1:10" x14ac:dyDescent="0.3">
      <c r="A13006" t="s">
        <v>12831</v>
      </c>
      <c r="C13006" s="18">
        <v>390</v>
      </c>
      <c r="D13006" s="1"/>
      <c r="E13006" s="1">
        <v>3</v>
      </c>
      <c r="F13006" s="1">
        <v>1</v>
      </c>
      <c r="G13006" s="1">
        <v>0</v>
      </c>
      <c r="H13006" s="1">
        <v>2</v>
      </c>
      <c r="I13006" s="15">
        <v>0.33333333333333331</v>
      </c>
      <c r="J13006">
        <f t="shared" si="203"/>
        <v>40</v>
      </c>
    </row>
    <row r="13007" spans="1:10" x14ac:dyDescent="0.3">
      <c r="A13007" t="s">
        <v>12832</v>
      </c>
      <c r="C13007" s="18">
        <v>390</v>
      </c>
      <c r="D13007" s="1"/>
      <c r="E13007" s="1">
        <v>3</v>
      </c>
      <c r="F13007" s="1">
        <v>1</v>
      </c>
      <c r="G13007" s="1">
        <v>0</v>
      </c>
      <c r="H13007" s="1">
        <v>2</v>
      </c>
      <c r="I13007" s="15">
        <v>0.33333333333333331</v>
      </c>
      <c r="J13007">
        <f t="shared" si="203"/>
        <v>40</v>
      </c>
    </row>
    <row r="13008" spans="1:10" x14ac:dyDescent="0.3">
      <c r="A13008" t="s">
        <v>12833</v>
      </c>
      <c r="C13008" s="18">
        <v>390</v>
      </c>
      <c r="D13008" s="1"/>
      <c r="E13008" s="1">
        <v>3</v>
      </c>
      <c r="F13008" s="1">
        <v>1</v>
      </c>
      <c r="G13008" s="1">
        <v>0</v>
      </c>
      <c r="H13008" s="1">
        <v>2</v>
      </c>
      <c r="I13008" s="15">
        <v>0.33333333333333331</v>
      </c>
      <c r="J13008">
        <f t="shared" si="203"/>
        <v>40</v>
      </c>
    </row>
    <row r="13009" spans="1:10" x14ac:dyDescent="0.3">
      <c r="A13009" t="s">
        <v>12834</v>
      </c>
      <c r="C13009" s="18">
        <v>390</v>
      </c>
      <c r="D13009" s="1"/>
      <c r="E13009" s="1">
        <v>1</v>
      </c>
      <c r="F13009" s="1">
        <v>0</v>
      </c>
      <c r="G13009" s="1">
        <v>0</v>
      </c>
      <c r="H13009" s="1">
        <v>1</v>
      </c>
      <c r="I13009" s="15">
        <v>0</v>
      </c>
      <c r="J13009">
        <f t="shared" si="203"/>
        <v>40</v>
      </c>
    </row>
    <row r="13010" spans="1:10" x14ac:dyDescent="0.3">
      <c r="A13010" t="s">
        <v>12835</v>
      </c>
      <c r="C13010" s="18">
        <v>390</v>
      </c>
      <c r="D13010" s="1"/>
      <c r="E13010" s="1">
        <v>1</v>
      </c>
      <c r="F13010" s="1">
        <v>0</v>
      </c>
      <c r="G13010" s="1">
        <v>0</v>
      </c>
      <c r="H13010" s="1">
        <v>1</v>
      </c>
      <c r="I13010" s="15">
        <v>0</v>
      </c>
      <c r="J13010">
        <f t="shared" si="203"/>
        <v>40</v>
      </c>
    </row>
    <row r="13011" spans="1:10" x14ac:dyDescent="0.3">
      <c r="A13011" t="s">
        <v>12836</v>
      </c>
      <c r="C13011" s="18">
        <v>390</v>
      </c>
      <c r="D13011" s="1"/>
      <c r="E13011" s="1">
        <v>3</v>
      </c>
      <c r="F13011" s="1">
        <v>1</v>
      </c>
      <c r="G13011" s="1">
        <v>0</v>
      </c>
      <c r="H13011" s="1">
        <v>2</v>
      </c>
      <c r="I13011" s="15">
        <v>0.33333333333333331</v>
      </c>
      <c r="J13011">
        <f t="shared" si="203"/>
        <v>40</v>
      </c>
    </row>
    <row r="13012" spans="1:10" x14ac:dyDescent="0.3">
      <c r="A13012" t="s">
        <v>12837</v>
      </c>
      <c r="C13012" s="18">
        <v>390</v>
      </c>
      <c r="D13012" s="1"/>
      <c r="E13012" s="1">
        <v>3</v>
      </c>
      <c r="F13012" s="1">
        <v>1</v>
      </c>
      <c r="G13012" s="1">
        <v>0</v>
      </c>
      <c r="H13012" s="1">
        <v>2</v>
      </c>
      <c r="I13012" s="15">
        <v>0.33333333333333331</v>
      </c>
      <c r="J13012">
        <f t="shared" si="203"/>
        <v>40</v>
      </c>
    </row>
    <row r="13013" spans="1:10" x14ac:dyDescent="0.3">
      <c r="A13013" t="s">
        <v>12838</v>
      </c>
      <c r="C13013" s="18">
        <v>390</v>
      </c>
      <c r="D13013" s="1"/>
      <c r="E13013" s="1">
        <v>3</v>
      </c>
      <c r="F13013" s="1">
        <v>1</v>
      </c>
      <c r="G13013" s="1">
        <v>0</v>
      </c>
      <c r="H13013" s="1">
        <v>2</v>
      </c>
      <c r="I13013" s="15">
        <v>0.33333333333333331</v>
      </c>
      <c r="J13013">
        <f t="shared" si="203"/>
        <v>40</v>
      </c>
    </row>
    <row r="13014" spans="1:10" x14ac:dyDescent="0.3">
      <c r="A13014" t="s">
        <v>12839</v>
      </c>
      <c r="C13014" s="18">
        <v>390</v>
      </c>
      <c r="D13014" s="1"/>
      <c r="E13014" s="1">
        <v>3</v>
      </c>
      <c r="F13014" s="1">
        <v>1</v>
      </c>
      <c r="G13014" s="1">
        <v>0</v>
      </c>
      <c r="H13014" s="1">
        <v>2</v>
      </c>
      <c r="I13014" s="15">
        <v>0.33333333333333331</v>
      </c>
      <c r="J13014">
        <f t="shared" si="203"/>
        <v>40</v>
      </c>
    </row>
    <row r="13015" spans="1:10" x14ac:dyDescent="0.3">
      <c r="A13015" t="s">
        <v>12840</v>
      </c>
      <c r="C13015" s="18">
        <v>390</v>
      </c>
      <c r="D13015" s="1"/>
      <c r="E13015" s="1">
        <v>3</v>
      </c>
      <c r="F13015" s="1">
        <v>1</v>
      </c>
      <c r="G13015" s="1">
        <v>0</v>
      </c>
      <c r="H13015" s="1">
        <v>2</v>
      </c>
      <c r="I13015" s="15">
        <v>0.33333333333333331</v>
      </c>
      <c r="J13015">
        <f t="shared" si="203"/>
        <v>40</v>
      </c>
    </row>
    <row r="13016" spans="1:10" x14ac:dyDescent="0.3">
      <c r="A13016" t="s">
        <v>12841</v>
      </c>
      <c r="C13016" s="18">
        <v>390</v>
      </c>
      <c r="D13016" s="1"/>
      <c r="E13016" s="1">
        <v>3</v>
      </c>
      <c r="F13016" s="1">
        <v>1</v>
      </c>
      <c r="G13016" s="1">
        <v>0</v>
      </c>
      <c r="H13016" s="1">
        <v>2</v>
      </c>
      <c r="I13016" s="15">
        <v>0.33333333333333331</v>
      </c>
      <c r="J13016">
        <f t="shared" si="203"/>
        <v>40</v>
      </c>
    </row>
    <row r="13017" spans="1:10" x14ac:dyDescent="0.3">
      <c r="A13017" t="s">
        <v>12842</v>
      </c>
      <c r="C13017" s="18">
        <v>390</v>
      </c>
      <c r="D13017" s="1"/>
      <c r="E13017" s="1">
        <v>3</v>
      </c>
      <c r="F13017" s="1">
        <v>1</v>
      </c>
      <c r="G13017" s="1">
        <v>0</v>
      </c>
      <c r="H13017" s="1">
        <v>2</v>
      </c>
      <c r="I13017" s="15">
        <v>0.33333333333333331</v>
      </c>
      <c r="J13017">
        <f t="shared" si="203"/>
        <v>40</v>
      </c>
    </row>
    <row r="13018" spans="1:10" x14ac:dyDescent="0.3">
      <c r="A13018" t="s">
        <v>12843</v>
      </c>
      <c r="C13018" s="18">
        <v>390</v>
      </c>
      <c r="D13018" s="1"/>
      <c r="E13018" s="1">
        <v>3</v>
      </c>
      <c r="F13018" s="1">
        <v>1</v>
      </c>
      <c r="G13018" s="1">
        <v>0</v>
      </c>
      <c r="H13018" s="1">
        <v>2</v>
      </c>
      <c r="I13018" s="15">
        <v>0.33333333333333331</v>
      </c>
      <c r="J13018">
        <f t="shared" si="203"/>
        <v>40</v>
      </c>
    </row>
    <row r="13019" spans="1:10" x14ac:dyDescent="0.3">
      <c r="A13019" t="s">
        <v>12844</v>
      </c>
      <c r="C13019" s="18">
        <v>390</v>
      </c>
      <c r="D13019" s="1"/>
      <c r="E13019" s="1">
        <v>1</v>
      </c>
      <c r="F13019" s="1">
        <v>0</v>
      </c>
      <c r="G13019" s="1">
        <v>0</v>
      </c>
      <c r="H13019" s="1">
        <v>1</v>
      </c>
      <c r="I13019" s="15">
        <v>0</v>
      </c>
      <c r="J13019">
        <f t="shared" si="203"/>
        <v>40</v>
      </c>
    </row>
    <row r="13020" spans="1:10" x14ac:dyDescent="0.3">
      <c r="A13020" t="s">
        <v>12845</v>
      </c>
      <c r="C13020" s="18">
        <v>390</v>
      </c>
      <c r="D13020" s="1"/>
      <c r="E13020" s="1">
        <v>3</v>
      </c>
      <c r="F13020" s="1">
        <v>1</v>
      </c>
      <c r="G13020" s="1">
        <v>0</v>
      </c>
      <c r="H13020" s="1">
        <v>2</v>
      </c>
      <c r="I13020" s="15">
        <v>0.33333333333333331</v>
      </c>
      <c r="J13020">
        <f t="shared" si="203"/>
        <v>40</v>
      </c>
    </row>
    <row r="13021" spans="1:10" x14ac:dyDescent="0.3">
      <c r="A13021" t="s">
        <v>12846</v>
      </c>
      <c r="C13021" s="18">
        <v>390</v>
      </c>
      <c r="D13021" s="1"/>
      <c r="E13021" s="1">
        <v>3</v>
      </c>
      <c r="F13021" s="1">
        <v>1</v>
      </c>
      <c r="G13021" s="1">
        <v>0</v>
      </c>
      <c r="H13021" s="1">
        <v>2</v>
      </c>
      <c r="I13021" s="15">
        <v>0.33333333333333331</v>
      </c>
      <c r="J13021">
        <f t="shared" si="203"/>
        <v>40</v>
      </c>
    </row>
    <row r="13022" spans="1:10" x14ac:dyDescent="0.3">
      <c r="A13022" t="s">
        <v>12847</v>
      </c>
      <c r="C13022" s="18">
        <v>390</v>
      </c>
      <c r="D13022" s="1"/>
      <c r="E13022" s="1">
        <v>3</v>
      </c>
      <c r="F13022" s="1">
        <v>1</v>
      </c>
      <c r="G13022" s="1">
        <v>0</v>
      </c>
      <c r="H13022" s="1">
        <v>2</v>
      </c>
      <c r="I13022" s="15">
        <v>0.33333333333333331</v>
      </c>
      <c r="J13022">
        <f t="shared" si="203"/>
        <v>40</v>
      </c>
    </row>
    <row r="13023" spans="1:10" x14ac:dyDescent="0.3">
      <c r="A13023" t="s">
        <v>12848</v>
      </c>
      <c r="C13023" s="18">
        <v>390</v>
      </c>
      <c r="D13023" s="1"/>
      <c r="E13023" s="1">
        <v>3</v>
      </c>
      <c r="F13023" s="1">
        <v>1</v>
      </c>
      <c r="G13023" s="1">
        <v>0</v>
      </c>
      <c r="H13023" s="1">
        <v>2</v>
      </c>
      <c r="I13023" s="15">
        <v>0.33333333333333331</v>
      </c>
      <c r="J13023">
        <f t="shared" si="203"/>
        <v>40</v>
      </c>
    </row>
    <row r="13024" spans="1:10" x14ac:dyDescent="0.3">
      <c r="A13024" t="s">
        <v>12849</v>
      </c>
      <c r="C13024" s="18">
        <v>390</v>
      </c>
      <c r="D13024" s="1"/>
      <c r="E13024" s="1">
        <v>3</v>
      </c>
      <c r="F13024" s="1">
        <v>1</v>
      </c>
      <c r="G13024" s="1">
        <v>0</v>
      </c>
      <c r="H13024" s="1">
        <v>2</v>
      </c>
      <c r="I13024" s="15">
        <v>0.33333333333333331</v>
      </c>
      <c r="J13024">
        <f t="shared" si="203"/>
        <v>40</v>
      </c>
    </row>
    <row r="13025" spans="1:10" x14ac:dyDescent="0.3">
      <c r="A13025" t="s">
        <v>12850</v>
      </c>
      <c r="C13025" s="18">
        <v>390</v>
      </c>
      <c r="D13025" s="1"/>
      <c r="E13025" s="1">
        <v>3</v>
      </c>
      <c r="F13025" s="1">
        <v>1</v>
      </c>
      <c r="G13025" s="1">
        <v>0</v>
      </c>
      <c r="H13025" s="1">
        <v>2</v>
      </c>
      <c r="I13025" s="15">
        <v>0.33333333333333331</v>
      </c>
      <c r="J13025">
        <f t="shared" si="203"/>
        <v>40</v>
      </c>
    </row>
    <row r="13026" spans="1:10" x14ac:dyDescent="0.3">
      <c r="A13026" t="s">
        <v>12851</v>
      </c>
      <c r="C13026" s="18">
        <v>390</v>
      </c>
      <c r="D13026" s="1"/>
      <c r="E13026" s="1">
        <v>1</v>
      </c>
      <c r="F13026" s="1">
        <v>0</v>
      </c>
      <c r="G13026" s="1">
        <v>0</v>
      </c>
      <c r="H13026" s="1">
        <v>1</v>
      </c>
      <c r="I13026" s="15">
        <v>0</v>
      </c>
      <c r="J13026">
        <f t="shared" si="203"/>
        <v>40</v>
      </c>
    </row>
    <row r="13027" spans="1:10" x14ac:dyDescent="0.3">
      <c r="A13027" t="s">
        <v>12852</v>
      </c>
      <c r="C13027" s="18">
        <v>390</v>
      </c>
      <c r="D13027" s="1"/>
      <c r="E13027" s="1">
        <v>1</v>
      </c>
      <c r="F13027" s="1">
        <v>0</v>
      </c>
      <c r="G13027" s="1">
        <v>0</v>
      </c>
      <c r="H13027" s="1">
        <v>1</v>
      </c>
      <c r="I13027" s="15">
        <v>0</v>
      </c>
      <c r="J13027">
        <f t="shared" si="203"/>
        <v>40</v>
      </c>
    </row>
    <row r="13028" spans="1:10" x14ac:dyDescent="0.3">
      <c r="A13028" t="s">
        <v>12853</v>
      </c>
      <c r="C13028" s="18">
        <v>390</v>
      </c>
      <c r="D13028" s="1"/>
      <c r="E13028" s="1">
        <v>1</v>
      </c>
      <c r="F13028" s="1">
        <v>0</v>
      </c>
      <c r="G13028" s="1">
        <v>0</v>
      </c>
      <c r="H13028" s="1">
        <v>1</v>
      </c>
      <c r="I13028" s="15">
        <v>0</v>
      </c>
      <c r="J13028">
        <f t="shared" si="203"/>
        <v>40</v>
      </c>
    </row>
    <row r="13029" spans="1:10" x14ac:dyDescent="0.3">
      <c r="A13029" t="s">
        <v>12854</v>
      </c>
      <c r="C13029" s="18">
        <v>390</v>
      </c>
      <c r="D13029" s="1"/>
      <c r="E13029" s="1">
        <v>1</v>
      </c>
      <c r="F13029" s="1">
        <v>0</v>
      </c>
      <c r="G13029" s="1">
        <v>0</v>
      </c>
      <c r="H13029" s="1">
        <v>1</v>
      </c>
      <c r="I13029" s="15">
        <v>0</v>
      </c>
      <c r="J13029">
        <f t="shared" si="203"/>
        <v>40</v>
      </c>
    </row>
    <row r="13030" spans="1:10" x14ac:dyDescent="0.3">
      <c r="A13030" t="s">
        <v>12855</v>
      </c>
      <c r="C13030" s="18">
        <v>390</v>
      </c>
      <c r="D13030" s="1"/>
      <c r="E13030" s="1">
        <v>1</v>
      </c>
      <c r="F13030" s="1">
        <v>0</v>
      </c>
      <c r="G13030" s="1">
        <v>0</v>
      </c>
      <c r="H13030" s="1">
        <v>1</v>
      </c>
      <c r="I13030" s="15">
        <v>0</v>
      </c>
      <c r="J13030">
        <f t="shared" si="203"/>
        <v>40</v>
      </c>
    </row>
    <row r="13031" spans="1:10" x14ac:dyDescent="0.3">
      <c r="A13031" t="s">
        <v>12856</v>
      </c>
      <c r="C13031" s="18">
        <v>390</v>
      </c>
      <c r="D13031" s="1"/>
      <c r="E13031" s="1">
        <v>3</v>
      </c>
      <c r="F13031" s="1">
        <v>1</v>
      </c>
      <c r="G13031" s="1">
        <v>0</v>
      </c>
      <c r="H13031" s="1">
        <v>2</v>
      </c>
      <c r="I13031" s="15">
        <v>0.33333333333333331</v>
      </c>
      <c r="J13031">
        <f t="shared" si="203"/>
        <v>40</v>
      </c>
    </row>
    <row r="13032" spans="1:10" x14ac:dyDescent="0.3">
      <c r="A13032" t="s">
        <v>12857</v>
      </c>
      <c r="C13032" s="18">
        <v>390</v>
      </c>
      <c r="D13032" s="1"/>
      <c r="E13032" s="1">
        <v>3</v>
      </c>
      <c r="F13032" s="1">
        <v>1</v>
      </c>
      <c r="G13032" s="1">
        <v>0</v>
      </c>
      <c r="H13032" s="1">
        <v>2</v>
      </c>
      <c r="I13032" s="15">
        <v>0.33333333333333331</v>
      </c>
      <c r="J13032">
        <f t="shared" si="203"/>
        <v>40</v>
      </c>
    </row>
    <row r="13033" spans="1:10" x14ac:dyDescent="0.3">
      <c r="A13033" t="s">
        <v>12858</v>
      </c>
      <c r="C13033" s="18">
        <v>390</v>
      </c>
      <c r="D13033" s="1"/>
      <c r="E13033" s="1">
        <v>1</v>
      </c>
      <c r="F13033" s="1">
        <v>0</v>
      </c>
      <c r="G13033" s="1">
        <v>0</v>
      </c>
      <c r="H13033" s="1">
        <v>1</v>
      </c>
      <c r="I13033" s="15">
        <v>0</v>
      </c>
      <c r="J13033">
        <f t="shared" si="203"/>
        <v>40</v>
      </c>
    </row>
    <row r="13034" spans="1:10" x14ac:dyDescent="0.3">
      <c r="A13034" t="s">
        <v>12859</v>
      </c>
      <c r="C13034" s="18">
        <v>390</v>
      </c>
      <c r="D13034" s="1"/>
      <c r="E13034" s="1">
        <v>1</v>
      </c>
      <c r="F13034" s="1">
        <v>0</v>
      </c>
      <c r="G13034" s="1">
        <v>0</v>
      </c>
      <c r="H13034" s="1">
        <v>1</v>
      </c>
      <c r="I13034" s="15">
        <v>0</v>
      </c>
      <c r="J13034">
        <f t="shared" si="203"/>
        <v>40</v>
      </c>
    </row>
    <row r="13035" spans="1:10" x14ac:dyDescent="0.3">
      <c r="A13035" t="s">
        <v>12860</v>
      </c>
      <c r="C13035" s="18">
        <v>390</v>
      </c>
      <c r="D13035" s="1"/>
      <c r="E13035" s="1">
        <v>1</v>
      </c>
      <c r="F13035" s="1">
        <v>0</v>
      </c>
      <c r="G13035" s="1">
        <v>0</v>
      </c>
      <c r="H13035" s="1">
        <v>1</v>
      </c>
      <c r="I13035" s="15">
        <v>0</v>
      </c>
      <c r="J13035">
        <f t="shared" si="203"/>
        <v>40</v>
      </c>
    </row>
    <row r="13036" spans="1:10" x14ac:dyDescent="0.3">
      <c r="A13036" t="s">
        <v>12861</v>
      </c>
      <c r="C13036" s="18">
        <v>390</v>
      </c>
      <c r="D13036" s="1"/>
      <c r="E13036" s="1">
        <v>1</v>
      </c>
      <c r="F13036" s="1">
        <v>0</v>
      </c>
      <c r="G13036" s="1">
        <v>0</v>
      </c>
      <c r="H13036" s="1">
        <v>1</v>
      </c>
      <c r="I13036" s="15">
        <v>0</v>
      </c>
      <c r="J13036">
        <f t="shared" si="203"/>
        <v>40</v>
      </c>
    </row>
    <row r="13037" spans="1:10" x14ac:dyDescent="0.3">
      <c r="A13037" t="s">
        <v>12862</v>
      </c>
      <c r="C13037" s="18">
        <v>390</v>
      </c>
      <c r="D13037" s="1"/>
      <c r="E13037" s="1">
        <v>1</v>
      </c>
      <c r="F13037" s="1">
        <v>0</v>
      </c>
      <c r="G13037" s="1">
        <v>0</v>
      </c>
      <c r="H13037" s="1">
        <v>1</v>
      </c>
      <c r="I13037" s="15">
        <v>0</v>
      </c>
      <c r="J13037">
        <f t="shared" si="203"/>
        <v>40</v>
      </c>
    </row>
    <row r="13038" spans="1:10" x14ac:dyDescent="0.3">
      <c r="A13038" t="s">
        <v>12863</v>
      </c>
      <c r="C13038" s="18">
        <v>390</v>
      </c>
      <c r="D13038" s="1"/>
      <c r="E13038" s="1">
        <v>3</v>
      </c>
      <c r="F13038" s="1">
        <v>1</v>
      </c>
      <c r="G13038" s="1">
        <v>0</v>
      </c>
      <c r="H13038" s="1">
        <v>2</v>
      </c>
      <c r="I13038" s="15">
        <v>0.33333333333333331</v>
      </c>
      <c r="J13038">
        <f t="shared" si="203"/>
        <v>40</v>
      </c>
    </row>
    <row r="13039" spans="1:10" x14ac:dyDescent="0.3">
      <c r="A13039" t="s">
        <v>12864</v>
      </c>
      <c r="C13039" s="18">
        <v>390</v>
      </c>
      <c r="D13039" s="1"/>
      <c r="E13039" s="1">
        <v>3</v>
      </c>
      <c r="F13039" s="1">
        <v>1</v>
      </c>
      <c r="G13039" s="1">
        <v>0</v>
      </c>
      <c r="H13039" s="1">
        <v>2</v>
      </c>
      <c r="I13039" s="15">
        <v>0.33333333333333331</v>
      </c>
      <c r="J13039">
        <f t="shared" si="203"/>
        <v>40</v>
      </c>
    </row>
    <row r="13040" spans="1:10" x14ac:dyDescent="0.3">
      <c r="A13040" t="s">
        <v>12865</v>
      </c>
      <c r="C13040" s="18">
        <v>390</v>
      </c>
      <c r="D13040" s="1"/>
      <c r="E13040" s="1">
        <v>1</v>
      </c>
      <c r="F13040" s="1">
        <v>0</v>
      </c>
      <c r="G13040" s="1">
        <v>0</v>
      </c>
      <c r="H13040" s="1">
        <v>1</v>
      </c>
      <c r="I13040" s="15">
        <v>0</v>
      </c>
      <c r="J13040">
        <f t="shared" si="203"/>
        <v>40</v>
      </c>
    </row>
    <row r="13041" spans="1:10" x14ac:dyDescent="0.3">
      <c r="A13041" t="s">
        <v>12866</v>
      </c>
      <c r="C13041" s="18">
        <v>390</v>
      </c>
      <c r="D13041" s="1"/>
      <c r="E13041" s="1">
        <v>3</v>
      </c>
      <c r="F13041" s="1">
        <v>1</v>
      </c>
      <c r="G13041" s="1">
        <v>0</v>
      </c>
      <c r="H13041" s="1">
        <v>2</v>
      </c>
      <c r="I13041" s="15">
        <v>0.33333333333333331</v>
      </c>
      <c r="J13041">
        <f t="shared" si="203"/>
        <v>40</v>
      </c>
    </row>
    <row r="13042" spans="1:10" x14ac:dyDescent="0.3">
      <c r="A13042" t="s">
        <v>12867</v>
      </c>
      <c r="C13042" s="18">
        <v>390</v>
      </c>
      <c r="D13042" s="1"/>
      <c r="E13042" s="1">
        <v>3</v>
      </c>
      <c r="F13042" s="1">
        <v>1</v>
      </c>
      <c r="G13042" s="1">
        <v>0</v>
      </c>
      <c r="H13042" s="1">
        <v>2</v>
      </c>
      <c r="I13042" s="15">
        <v>0.33333333333333331</v>
      </c>
      <c r="J13042">
        <f t="shared" si="203"/>
        <v>40</v>
      </c>
    </row>
    <row r="13043" spans="1:10" x14ac:dyDescent="0.3">
      <c r="A13043" t="s">
        <v>12868</v>
      </c>
      <c r="C13043" s="18">
        <v>390</v>
      </c>
      <c r="D13043" s="1"/>
      <c r="E13043" s="1">
        <v>3</v>
      </c>
      <c r="F13043" s="1">
        <v>1</v>
      </c>
      <c r="G13043" s="1">
        <v>0</v>
      </c>
      <c r="H13043" s="1">
        <v>2</v>
      </c>
      <c r="I13043" s="15">
        <v>0.33333333333333331</v>
      </c>
      <c r="J13043">
        <f t="shared" si="203"/>
        <v>40</v>
      </c>
    </row>
    <row r="13044" spans="1:10" x14ac:dyDescent="0.3">
      <c r="A13044" t="s">
        <v>12869</v>
      </c>
      <c r="C13044" s="18">
        <v>390</v>
      </c>
      <c r="D13044" s="1"/>
      <c r="E13044" s="1">
        <v>3</v>
      </c>
      <c r="F13044" s="1">
        <v>1</v>
      </c>
      <c r="G13044" s="1">
        <v>0</v>
      </c>
      <c r="H13044" s="1">
        <v>2</v>
      </c>
      <c r="I13044" s="15">
        <v>0.33333333333333331</v>
      </c>
      <c r="J13044">
        <f t="shared" si="203"/>
        <v>40</v>
      </c>
    </row>
    <row r="13045" spans="1:10" x14ac:dyDescent="0.3">
      <c r="A13045" t="s">
        <v>12870</v>
      </c>
      <c r="C13045" s="18">
        <v>390</v>
      </c>
      <c r="D13045" s="1"/>
      <c r="E13045" s="1">
        <v>3</v>
      </c>
      <c r="F13045" s="1">
        <v>1</v>
      </c>
      <c r="G13045" s="1">
        <v>0</v>
      </c>
      <c r="H13045" s="1">
        <v>2</v>
      </c>
      <c r="I13045" s="15">
        <v>0.33333333333333331</v>
      </c>
      <c r="J13045">
        <f t="shared" si="203"/>
        <v>40</v>
      </c>
    </row>
    <row r="13046" spans="1:10" x14ac:dyDescent="0.3">
      <c r="A13046" t="s">
        <v>12871</v>
      </c>
      <c r="C13046" s="18">
        <v>390</v>
      </c>
      <c r="D13046" s="1"/>
      <c r="E13046" s="1">
        <v>6</v>
      </c>
      <c r="F13046" s="1">
        <v>5</v>
      </c>
      <c r="G13046" s="1">
        <v>0</v>
      </c>
      <c r="H13046" s="1">
        <v>1</v>
      </c>
      <c r="I13046" s="15">
        <v>0.83333333333333337</v>
      </c>
      <c r="J13046">
        <f t="shared" si="203"/>
        <v>40</v>
      </c>
    </row>
    <row r="13047" spans="1:10" x14ac:dyDescent="0.3">
      <c r="A13047" t="s">
        <v>12872</v>
      </c>
      <c r="C13047" s="18">
        <v>390</v>
      </c>
      <c r="D13047" s="1"/>
      <c r="E13047" s="1">
        <v>3</v>
      </c>
      <c r="F13047" s="1">
        <v>1</v>
      </c>
      <c r="G13047" s="1">
        <v>0</v>
      </c>
      <c r="H13047" s="1">
        <v>2</v>
      </c>
      <c r="I13047" s="15">
        <v>0.33333333333333331</v>
      </c>
      <c r="J13047">
        <f t="shared" si="203"/>
        <v>40</v>
      </c>
    </row>
    <row r="13048" spans="1:10" x14ac:dyDescent="0.3">
      <c r="A13048" t="s">
        <v>12873</v>
      </c>
      <c r="C13048" s="18">
        <v>390</v>
      </c>
      <c r="D13048" s="1"/>
      <c r="E13048" s="1">
        <v>8</v>
      </c>
      <c r="F13048" s="1">
        <v>3</v>
      </c>
      <c r="G13048" s="1">
        <v>1</v>
      </c>
      <c r="H13048" s="1">
        <v>4</v>
      </c>
      <c r="I13048" s="15">
        <v>0.4375</v>
      </c>
      <c r="J13048">
        <f t="shared" si="203"/>
        <v>40</v>
      </c>
    </row>
    <row r="13049" spans="1:10" x14ac:dyDescent="0.3">
      <c r="A13049" t="s">
        <v>12874</v>
      </c>
      <c r="C13049" s="18">
        <v>390</v>
      </c>
      <c r="D13049" s="1"/>
      <c r="E13049" s="1">
        <v>28</v>
      </c>
      <c r="F13049" s="1">
        <v>13</v>
      </c>
      <c r="G13049" s="1">
        <v>1</v>
      </c>
      <c r="H13049" s="1">
        <v>14</v>
      </c>
      <c r="I13049" s="15">
        <v>0.48214285714285715</v>
      </c>
      <c r="J13049">
        <f t="shared" si="203"/>
        <v>40</v>
      </c>
    </row>
    <row r="13050" spans="1:10" x14ac:dyDescent="0.3">
      <c r="A13050" t="s">
        <v>12875</v>
      </c>
      <c r="C13050" s="18">
        <v>390</v>
      </c>
      <c r="D13050" s="1"/>
      <c r="E13050" s="1">
        <v>5</v>
      </c>
      <c r="F13050" s="1">
        <v>2</v>
      </c>
      <c r="G13050" s="1">
        <v>0</v>
      </c>
      <c r="H13050" s="1">
        <v>3</v>
      </c>
      <c r="I13050" s="15">
        <v>0.4</v>
      </c>
      <c r="J13050">
        <f t="shared" si="203"/>
        <v>40</v>
      </c>
    </row>
    <row r="13051" spans="1:10" x14ac:dyDescent="0.3">
      <c r="A13051" t="s">
        <v>12876</v>
      </c>
      <c r="C13051" s="18">
        <v>390</v>
      </c>
      <c r="D13051" s="1"/>
      <c r="E13051" s="1">
        <v>5</v>
      </c>
      <c r="F13051" s="1">
        <v>2</v>
      </c>
      <c r="G13051" s="1">
        <v>0</v>
      </c>
      <c r="H13051" s="1">
        <v>3</v>
      </c>
      <c r="I13051" s="15">
        <v>0.4</v>
      </c>
      <c r="J13051">
        <f t="shared" si="203"/>
        <v>40</v>
      </c>
    </row>
    <row r="13052" spans="1:10" x14ac:dyDescent="0.3">
      <c r="A13052" t="s">
        <v>12877</v>
      </c>
      <c r="C13052" s="18">
        <v>390</v>
      </c>
      <c r="D13052" s="1"/>
      <c r="E13052" s="1">
        <v>3</v>
      </c>
      <c r="F13052" s="1">
        <v>1</v>
      </c>
      <c r="G13052" s="1">
        <v>0</v>
      </c>
      <c r="H13052" s="1">
        <v>2</v>
      </c>
      <c r="I13052" s="15">
        <v>0.33333333333333331</v>
      </c>
      <c r="J13052">
        <f t="shared" si="203"/>
        <v>40</v>
      </c>
    </row>
    <row r="13053" spans="1:10" x14ac:dyDescent="0.3">
      <c r="A13053" t="s">
        <v>12878</v>
      </c>
      <c r="C13053" s="18">
        <v>390</v>
      </c>
      <c r="D13053" s="1"/>
      <c r="E13053" s="1">
        <v>6</v>
      </c>
      <c r="F13053" s="1">
        <v>3</v>
      </c>
      <c r="G13053" s="1">
        <v>0</v>
      </c>
      <c r="H13053" s="1">
        <v>3</v>
      </c>
      <c r="I13053" s="15">
        <v>0.5</v>
      </c>
      <c r="J13053">
        <f t="shared" si="203"/>
        <v>40</v>
      </c>
    </row>
    <row r="13054" spans="1:10" x14ac:dyDescent="0.3">
      <c r="A13054" t="s">
        <v>12879</v>
      </c>
      <c r="C13054" s="18">
        <v>390</v>
      </c>
      <c r="D13054" s="1"/>
      <c r="E13054" s="1">
        <v>6</v>
      </c>
      <c r="F13054" s="1">
        <v>3</v>
      </c>
      <c r="G13054" s="1">
        <v>0</v>
      </c>
      <c r="H13054" s="1">
        <v>3</v>
      </c>
      <c r="I13054" s="15">
        <v>0.5</v>
      </c>
      <c r="J13054">
        <f t="shared" si="203"/>
        <v>40</v>
      </c>
    </row>
    <row r="13055" spans="1:10" x14ac:dyDescent="0.3">
      <c r="A13055" t="s">
        <v>12880</v>
      </c>
      <c r="C13055" s="18">
        <v>390</v>
      </c>
      <c r="D13055" s="1"/>
      <c r="E13055" s="1">
        <v>3</v>
      </c>
      <c r="F13055" s="1">
        <v>1</v>
      </c>
      <c r="G13055" s="1">
        <v>0</v>
      </c>
      <c r="H13055" s="1">
        <v>2</v>
      </c>
      <c r="I13055" s="15">
        <v>0.33333333333333331</v>
      </c>
      <c r="J13055">
        <f t="shared" si="203"/>
        <v>40</v>
      </c>
    </row>
    <row r="13056" spans="1:10" x14ac:dyDescent="0.3">
      <c r="A13056" t="s">
        <v>12881</v>
      </c>
      <c r="C13056" s="18">
        <v>390</v>
      </c>
      <c r="D13056" s="1"/>
      <c r="E13056" s="1">
        <v>3</v>
      </c>
      <c r="F13056" s="1">
        <v>1</v>
      </c>
      <c r="G13056" s="1">
        <v>0</v>
      </c>
      <c r="H13056" s="1">
        <v>2</v>
      </c>
      <c r="I13056" s="15">
        <v>0.33333333333333331</v>
      </c>
      <c r="J13056">
        <f t="shared" si="203"/>
        <v>40</v>
      </c>
    </row>
    <row r="13057" spans="1:10" x14ac:dyDescent="0.3">
      <c r="A13057" t="s">
        <v>12882</v>
      </c>
      <c r="C13057" s="18">
        <v>390</v>
      </c>
      <c r="D13057" s="1"/>
      <c r="E13057" s="1">
        <v>3</v>
      </c>
      <c r="F13057" s="1">
        <v>1</v>
      </c>
      <c r="G13057" s="1">
        <v>0</v>
      </c>
      <c r="H13057" s="1">
        <v>2</v>
      </c>
      <c r="I13057" s="15">
        <v>0.33333333333333331</v>
      </c>
      <c r="J13057">
        <f t="shared" si="203"/>
        <v>40</v>
      </c>
    </row>
    <row r="13058" spans="1:10" x14ac:dyDescent="0.3">
      <c r="A13058" t="s">
        <v>12883</v>
      </c>
      <c r="C13058" s="18">
        <v>390</v>
      </c>
      <c r="D13058" s="1"/>
      <c r="E13058" s="1">
        <v>3</v>
      </c>
      <c r="F13058" s="1">
        <v>1</v>
      </c>
      <c r="G13058" s="1">
        <v>0</v>
      </c>
      <c r="H13058" s="1">
        <v>2</v>
      </c>
      <c r="I13058" s="15">
        <v>0.33333333333333331</v>
      </c>
      <c r="J13058">
        <f t="shared" si="203"/>
        <v>40</v>
      </c>
    </row>
    <row r="13059" spans="1:10" x14ac:dyDescent="0.3">
      <c r="A13059" t="s">
        <v>12884</v>
      </c>
      <c r="C13059" s="18">
        <v>390</v>
      </c>
      <c r="D13059" s="1"/>
      <c r="E13059" s="1">
        <v>3</v>
      </c>
      <c r="F13059" s="1">
        <v>1</v>
      </c>
      <c r="G13059" s="1">
        <v>0</v>
      </c>
      <c r="H13059" s="1">
        <v>2</v>
      </c>
      <c r="I13059" s="15">
        <v>0.33333333333333331</v>
      </c>
      <c r="J13059">
        <f t="shared" si="203"/>
        <v>40</v>
      </c>
    </row>
    <row r="13060" spans="1:10" x14ac:dyDescent="0.3">
      <c r="A13060" t="s">
        <v>12885</v>
      </c>
      <c r="C13060" s="18">
        <v>390</v>
      </c>
      <c r="D13060" s="1"/>
      <c r="E13060" s="1">
        <v>3</v>
      </c>
      <c r="F13060" s="1">
        <v>1</v>
      </c>
      <c r="G13060" s="1">
        <v>0</v>
      </c>
      <c r="H13060" s="1">
        <v>2</v>
      </c>
      <c r="I13060" s="15">
        <v>0.33333333333333331</v>
      </c>
      <c r="J13060">
        <f t="shared" ref="J13060:J13123" si="204">IF(E13060&lt;=30,40,20)</f>
        <v>40</v>
      </c>
    </row>
    <row r="13061" spans="1:10" x14ac:dyDescent="0.3">
      <c r="A13061" t="s">
        <v>12886</v>
      </c>
      <c r="C13061" s="18">
        <v>390</v>
      </c>
      <c r="D13061" s="1"/>
      <c r="E13061" s="1">
        <v>3</v>
      </c>
      <c r="F13061" s="1">
        <v>1</v>
      </c>
      <c r="G13061" s="1">
        <v>0</v>
      </c>
      <c r="H13061" s="1">
        <v>2</v>
      </c>
      <c r="I13061" s="15">
        <v>0.33333333333333331</v>
      </c>
      <c r="J13061">
        <f t="shared" si="204"/>
        <v>40</v>
      </c>
    </row>
    <row r="13062" spans="1:10" x14ac:dyDescent="0.3">
      <c r="A13062" t="s">
        <v>12887</v>
      </c>
      <c r="C13062" s="18">
        <v>390</v>
      </c>
      <c r="D13062" s="1"/>
      <c r="E13062" s="1">
        <v>3</v>
      </c>
      <c r="F13062" s="1">
        <v>1</v>
      </c>
      <c r="G13062" s="1">
        <v>0</v>
      </c>
      <c r="H13062" s="1">
        <v>2</v>
      </c>
      <c r="I13062" s="15">
        <v>0.33333333333333331</v>
      </c>
      <c r="J13062">
        <f t="shared" si="204"/>
        <v>40</v>
      </c>
    </row>
    <row r="13063" spans="1:10" x14ac:dyDescent="0.3">
      <c r="A13063" t="s">
        <v>12888</v>
      </c>
      <c r="C13063" s="18">
        <v>390</v>
      </c>
      <c r="D13063" s="1"/>
      <c r="E13063" s="1">
        <v>3</v>
      </c>
      <c r="F13063" s="1">
        <v>1</v>
      </c>
      <c r="G13063" s="1">
        <v>0</v>
      </c>
      <c r="H13063" s="1">
        <v>2</v>
      </c>
      <c r="I13063" s="15">
        <v>0.33333333333333331</v>
      </c>
      <c r="J13063">
        <f t="shared" si="204"/>
        <v>40</v>
      </c>
    </row>
    <row r="13064" spans="1:10" x14ac:dyDescent="0.3">
      <c r="A13064" t="s">
        <v>12889</v>
      </c>
      <c r="C13064" s="18">
        <v>390</v>
      </c>
      <c r="D13064" s="1"/>
      <c r="E13064" s="1">
        <v>3</v>
      </c>
      <c r="F13064" s="1">
        <v>1</v>
      </c>
      <c r="G13064" s="1">
        <v>0</v>
      </c>
      <c r="H13064" s="1">
        <v>2</v>
      </c>
      <c r="I13064" s="15">
        <v>0.33333333333333331</v>
      </c>
      <c r="J13064">
        <f t="shared" si="204"/>
        <v>40</v>
      </c>
    </row>
    <row r="13065" spans="1:10" x14ac:dyDescent="0.3">
      <c r="A13065" t="s">
        <v>12890</v>
      </c>
      <c r="C13065" s="18">
        <v>390</v>
      </c>
      <c r="D13065" s="1"/>
      <c r="E13065" s="1">
        <v>10</v>
      </c>
      <c r="F13065" s="1">
        <v>4</v>
      </c>
      <c r="G13065" s="1">
        <v>0</v>
      </c>
      <c r="H13065" s="1">
        <v>6</v>
      </c>
      <c r="I13065" s="15">
        <v>0.4</v>
      </c>
      <c r="J13065">
        <f t="shared" si="204"/>
        <v>40</v>
      </c>
    </row>
    <row r="13066" spans="1:10" x14ac:dyDescent="0.3">
      <c r="A13066" t="s">
        <v>12891</v>
      </c>
      <c r="C13066" s="18">
        <v>390</v>
      </c>
      <c r="D13066" s="1"/>
      <c r="E13066" s="1">
        <v>3</v>
      </c>
      <c r="F13066" s="1">
        <v>1</v>
      </c>
      <c r="G13066" s="1">
        <v>0</v>
      </c>
      <c r="H13066" s="1">
        <v>2</v>
      </c>
      <c r="I13066" s="15">
        <v>0.33333333333333331</v>
      </c>
      <c r="J13066">
        <f t="shared" si="204"/>
        <v>40</v>
      </c>
    </row>
    <row r="13067" spans="1:10" x14ac:dyDescent="0.3">
      <c r="A13067" t="s">
        <v>12892</v>
      </c>
      <c r="C13067" s="18">
        <v>390</v>
      </c>
      <c r="D13067" s="1"/>
      <c r="E13067" s="1">
        <v>3</v>
      </c>
      <c r="F13067" s="1">
        <v>1</v>
      </c>
      <c r="G13067" s="1">
        <v>0</v>
      </c>
      <c r="H13067" s="1">
        <v>2</v>
      </c>
      <c r="I13067" s="15">
        <v>0.33333333333333331</v>
      </c>
      <c r="J13067">
        <f t="shared" si="204"/>
        <v>40</v>
      </c>
    </row>
    <row r="13068" spans="1:10" x14ac:dyDescent="0.3">
      <c r="A13068" t="s">
        <v>12893</v>
      </c>
      <c r="C13068" s="18">
        <v>390</v>
      </c>
      <c r="D13068" s="1"/>
      <c r="E13068" s="1">
        <v>3</v>
      </c>
      <c r="F13068" s="1">
        <v>1</v>
      </c>
      <c r="G13068" s="1">
        <v>0</v>
      </c>
      <c r="H13068" s="1">
        <v>2</v>
      </c>
      <c r="I13068" s="15">
        <v>0.33333333333333331</v>
      </c>
      <c r="J13068">
        <f t="shared" si="204"/>
        <v>40</v>
      </c>
    </row>
    <row r="13069" spans="1:10" x14ac:dyDescent="0.3">
      <c r="A13069" t="s">
        <v>12894</v>
      </c>
      <c r="C13069" s="18">
        <v>390</v>
      </c>
      <c r="D13069" s="1"/>
      <c r="E13069" s="1">
        <v>3</v>
      </c>
      <c r="F13069" s="1">
        <v>1</v>
      </c>
      <c r="G13069" s="1">
        <v>0</v>
      </c>
      <c r="H13069" s="1">
        <v>2</v>
      </c>
      <c r="I13069" s="15">
        <v>0.33333333333333331</v>
      </c>
      <c r="J13069">
        <f t="shared" si="204"/>
        <v>40</v>
      </c>
    </row>
    <row r="13070" spans="1:10" x14ac:dyDescent="0.3">
      <c r="A13070" t="s">
        <v>12895</v>
      </c>
      <c r="C13070" s="18">
        <v>390</v>
      </c>
      <c r="D13070" s="1"/>
      <c r="E13070" s="1">
        <v>3</v>
      </c>
      <c r="F13070" s="1">
        <v>1</v>
      </c>
      <c r="G13070" s="1">
        <v>0</v>
      </c>
      <c r="H13070" s="1">
        <v>2</v>
      </c>
      <c r="I13070" s="15">
        <v>0.33333333333333331</v>
      </c>
      <c r="J13070">
        <f t="shared" si="204"/>
        <v>40</v>
      </c>
    </row>
    <row r="13071" spans="1:10" x14ac:dyDescent="0.3">
      <c r="A13071" t="s">
        <v>12896</v>
      </c>
      <c r="C13071" s="18">
        <v>390</v>
      </c>
      <c r="D13071" s="1"/>
      <c r="E13071" s="1">
        <v>9</v>
      </c>
      <c r="F13071" s="1">
        <v>1</v>
      </c>
      <c r="G13071" s="1">
        <v>4</v>
      </c>
      <c r="H13071" s="1">
        <v>4</v>
      </c>
      <c r="I13071" s="15">
        <v>0.33333333333333331</v>
      </c>
      <c r="J13071">
        <f t="shared" si="204"/>
        <v>40</v>
      </c>
    </row>
    <row r="13072" spans="1:10" x14ac:dyDescent="0.3">
      <c r="A13072" t="s">
        <v>12897</v>
      </c>
      <c r="C13072" s="18">
        <v>390</v>
      </c>
      <c r="D13072" s="1"/>
      <c r="E13072" s="1">
        <v>3</v>
      </c>
      <c r="F13072" s="1">
        <v>1</v>
      </c>
      <c r="G13072" s="1">
        <v>0</v>
      </c>
      <c r="H13072" s="1">
        <v>2</v>
      </c>
      <c r="I13072" s="15">
        <v>0.33333333333333331</v>
      </c>
      <c r="J13072">
        <f t="shared" si="204"/>
        <v>40</v>
      </c>
    </row>
    <row r="13073" spans="1:10" x14ac:dyDescent="0.3">
      <c r="A13073" t="s">
        <v>12898</v>
      </c>
      <c r="C13073" s="18">
        <v>390</v>
      </c>
      <c r="D13073" s="1"/>
      <c r="E13073" s="1">
        <v>13</v>
      </c>
      <c r="F13073" s="1">
        <v>4</v>
      </c>
      <c r="G13073" s="1">
        <v>1</v>
      </c>
      <c r="H13073" s="1">
        <v>8</v>
      </c>
      <c r="I13073" s="15">
        <v>0.34615384615384615</v>
      </c>
      <c r="J13073">
        <f t="shared" si="204"/>
        <v>40</v>
      </c>
    </row>
    <row r="13074" spans="1:10" x14ac:dyDescent="0.3">
      <c r="A13074" t="s">
        <v>12899</v>
      </c>
      <c r="C13074" s="18">
        <v>390</v>
      </c>
      <c r="D13074" s="1"/>
      <c r="E13074" s="1">
        <v>3</v>
      </c>
      <c r="F13074" s="1">
        <v>1</v>
      </c>
      <c r="G13074" s="1">
        <v>0</v>
      </c>
      <c r="H13074" s="1">
        <v>2</v>
      </c>
      <c r="I13074" s="15">
        <v>0.33333333333333331</v>
      </c>
      <c r="J13074">
        <f t="shared" si="204"/>
        <v>40</v>
      </c>
    </row>
    <row r="13075" spans="1:10" x14ac:dyDescent="0.3">
      <c r="A13075" t="s">
        <v>12900</v>
      </c>
      <c r="C13075" s="18">
        <v>390</v>
      </c>
      <c r="D13075" s="1"/>
      <c r="E13075" s="1">
        <v>3</v>
      </c>
      <c r="F13075" s="1">
        <v>1</v>
      </c>
      <c r="G13075" s="1">
        <v>0</v>
      </c>
      <c r="H13075" s="1">
        <v>2</v>
      </c>
      <c r="I13075" s="15">
        <v>0.33333333333333331</v>
      </c>
      <c r="J13075">
        <f t="shared" si="204"/>
        <v>40</v>
      </c>
    </row>
    <row r="13076" spans="1:10" x14ac:dyDescent="0.3">
      <c r="A13076" t="s">
        <v>12901</v>
      </c>
      <c r="C13076" s="18">
        <v>390</v>
      </c>
      <c r="D13076" s="1"/>
      <c r="E13076" s="1">
        <v>1</v>
      </c>
      <c r="F13076" s="1">
        <v>0</v>
      </c>
      <c r="G13076" s="1">
        <v>0</v>
      </c>
      <c r="H13076" s="1">
        <v>1</v>
      </c>
      <c r="I13076" s="15">
        <v>0</v>
      </c>
      <c r="J13076">
        <f t="shared" si="204"/>
        <v>40</v>
      </c>
    </row>
    <row r="13077" spans="1:10" x14ac:dyDescent="0.3">
      <c r="A13077" t="s">
        <v>12902</v>
      </c>
      <c r="C13077" s="18">
        <v>390</v>
      </c>
      <c r="D13077" s="1"/>
      <c r="E13077" s="1">
        <v>3</v>
      </c>
      <c r="F13077" s="1">
        <v>1</v>
      </c>
      <c r="G13077" s="1">
        <v>0</v>
      </c>
      <c r="H13077" s="1">
        <v>2</v>
      </c>
      <c r="I13077" s="15">
        <v>0.33333333333333331</v>
      </c>
      <c r="J13077">
        <f t="shared" si="204"/>
        <v>40</v>
      </c>
    </row>
    <row r="13078" spans="1:10" x14ac:dyDescent="0.3">
      <c r="A13078" t="s">
        <v>12903</v>
      </c>
      <c r="C13078" s="18">
        <v>390</v>
      </c>
      <c r="D13078" s="1"/>
      <c r="E13078" s="1">
        <v>1</v>
      </c>
      <c r="F13078" s="1">
        <v>0</v>
      </c>
      <c r="G13078" s="1">
        <v>0</v>
      </c>
      <c r="H13078" s="1">
        <v>1</v>
      </c>
      <c r="I13078" s="15">
        <v>0</v>
      </c>
      <c r="J13078">
        <f t="shared" si="204"/>
        <v>40</v>
      </c>
    </row>
    <row r="13079" spans="1:10" x14ac:dyDescent="0.3">
      <c r="A13079" t="s">
        <v>12904</v>
      </c>
      <c r="C13079" s="18">
        <v>390</v>
      </c>
      <c r="D13079" s="1"/>
      <c r="E13079" s="1">
        <v>1</v>
      </c>
      <c r="F13079" s="1">
        <v>0</v>
      </c>
      <c r="G13079" s="1">
        <v>0</v>
      </c>
      <c r="H13079" s="1">
        <v>1</v>
      </c>
      <c r="I13079" s="15">
        <v>0</v>
      </c>
      <c r="J13079">
        <f t="shared" si="204"/>
        <v>40</v>
      </c>
    </row>
    <row r="13080" spans="1:10" x14ac:dyDescent="0.3">
      <c r="A13080" t="s">
        <v>12905</v>
      </c>
      <c r="C13080" s="18">
        <v>390</v>
      </c>
      <c r="D13080" s="1"/>
      <c r="E13080" s="1">
        <v>6</v>
      </c>
      <c r="F13080" s="1">
        <v>2</v>
      </c>
      <c r="G13080" s="1">
        <v>0</v>
      </c>
      <c r="H13080" s="1">
        <v>4</v>
      </c>
      <c r="I13080" s="15">
        <v>0.33333333333333331</v>
      </c>
      <c r="J13080">
        <f t="shared" si="204"/>
        <v>40</v>
      </c>
    </row>
    <row r="13081" spans="1:10" x14ac:dyDescent="0.3">
      <c r="A13081" t="s">
        <v>12906</v>
      </c>
      <c r="C13081" s="18">
        <v>390</v>
      </c>
      <c r="D13081" s="1"/>
      <c r="E13081" s="1">
        <v>2</v>
      </c>
      <c r="F13081" s="1">
        <v>1</v>
      </c>
      <c r="G13081" s="1">
        <v>0</v>
      </c>
      <c r="H13081" s="1">
        <v>1</v>
      </c>
      <c r="I13081" s="15">
        <v>0.5</v>
      </c>
      <c r="J13081">
        <f t="shared" si="204"/>
        <v>40</v>
      </c>
    </row>
    <row r="13082" spans="1:10" x14ac:dyDescent="0.3">
      <c r="A13082" t="s">
        <v>12907</v>
      </c>
      <c r="C13082" s="18">
        <v>390</v>
      </c>
      <c r="D13082" s="1"/>
      <c r="E13082" s="1">
        <v>2</v>
      </c>
      <c r="F13082" s="1">
        <v>1</v>
      </c>
      <c r="G13082" s="1">
        <v>0</v>
      </c>
      <c r="H13082" s="1">
        <v>1</v>
      </c>
      <c r="I13082" s="15">
        <v>0.5</v>
      </c>
      <c r="J13082">
        <f t="shared" si="204"/>
        <v>40</v>
      </c>
    </row>
    <row r="13083" spans="1:10" x14ac:dyDescent="0.3">
      <c r="A13083" t="s">
        <v>12908</v>
      </c>
      <c r="C13083" s="18">
        <v>390</v>
      </c>
      <c r="D13083" s="1"/>
      <c r="E13083" s="1">
        <v>2</v>
      </c>
      <c r="F13083" s="1">
        <v>1</v>
      </c>
      <c r="G13083" s="1">
        <v>0</v>
      </c>
      <c r="H13083" s="1">
        <v>1</v>
      </c>
      <c r="I13083" s="15">
        <v>0.5</v>
      </c>
      <c r="J13083">
        <f t="shared" si="204"/>
        <v>40</v>
      </c>
    </row>
    <row r="13084" spans="1:10" x14ac:dyDescent="0.3">
      <c r="A13084" t="s">
        <v>12909</v>
      </c>
      <c r="C13084" s="18">
        <v>390</v>
      </c>
      <c r="D13084" s="1"/>
      <c r="E13084" s="1">
        <v>20</v>
      </c>
      <c r="F13084" s="1">
        <v>5</v>
      </c>
      <c r="G13084" s="1">
        <v>1</v>
      </c>
      <c r="H13084" s="1">
        <v>14</v>
      </c>
      <c r="I13084" s="15">
        <v>0.27500000000000002</v>
      </c>
      <c r="J13084">
        <f t="shared" si="204"/>
        <v>40</v>
      </c>
    </row>
    <row r="13085" spans="1:10" x14ac:dyDescent="0.3">
      <c r="A13085" t="s">
        <v>12910</v>
      </c>
      <c r="C13085" s="18">
        <v>390</v>
      </c>
      <c r="D13085" s="1"/>
      <c r="E13085" s="1">
        <v>3</v>
      </c>
      <c r="F13085" s="1">
        <v>1</v>
      </c>
      <c r="G13085" s="1">
        <v>0</v>
      </c>
      <c r="H13085" s="1">
        <v>2</v>
      </c>
      <c r="I13085" s="15">
        <v>0.33333333333333331</v>
      </c>
      <c r="J13085">
        <f t="shared" si="204"/>
        <v>40</v>
      </c>
    </row>
    <row r="13086" spans="1:10" x14ac:dyDescent="0.3">
      <c r="A13086" t="s">
        <v>12911</v>
      </c>
      <c r="C13086" s="18">
        <v>390</v>
      </c>
      <c r="D13086" s="1"/>
      <c r="E13086" s="1">
        <v>3</v>
      </c>
      <c r="F13086" s="1">
        <v>1</v>
      </c>
      <c r="G13086" s="1">
        <v>0</v>
      </c>
      <c r="H13086" s="1">
        <v>2</v>
      </c>
      <c r="I13086" s="15">
        <v>0.33333333333333331</v>
      </c>
      <c r="J13086">
        <f t="shared" si="204"/>
        <v>40</v>
      </c>
    </row>
    <row r="13087" spans="1:10" x14ac:dyDescent="0.3">
      <c r="A13087" t="s">
        <v>12912</v>
      </c>
      <c r="C13087" s="18">
        <v>390</v>
      </c>
      <c r="D13087" s="1"/>
      <c r="E13087" s="1">
        <v>3</v>
      </c>
      <c r="F13087" s="1">
        <v>1</v>
      </c>
      <c r="G13087" s="1">
        <v>0</v>
      </c>
      <c r="H13087" s="1">
        <v>2</v>
      </c>
      <c r="I13087" s="15">
        <v>0.33333333333333331</v>
      </c>
      <c r="J13087">
        <f t="shared" si="204"/>
        <v>40</v>
      </c>
    </row>
    <row r="13088" spans="1:10" x14ac:dyDescent="0.3">
      <c r="A13088" t="s">
        <v>12913</v>
      </c>
      <c r="C13088" s="18">
        <v>390</v>
      </c>
      <c r="D13088" s="1"/>
      <c r="E13088" s="1">
        <v>3</v>
      </c>
      <c r="F13088" s="1">
        <v>1</v>
      </c>
      <c r="G13088" s="1">
        <v>0</v>
      </c>
      <c r="H13088" s="1">
        <v>2</v>
      </c>
      <c r="I13088" s="15">
        <v>0.33333333333333331</v>
      </c>
      <c r="J13088">
        <f t="shared" si="204"/>
        <v>40</v>
      </c>
    </row>
    <row r="13089" spans="1:10" x14ac:dyDescent="0.3">
      <c r="A13089" t="s">
        <v>12914</v>
      </c>
      <c r="C13089" s="18">
        <v>390</v>
      </c>
      <c r="D13089" s="1"/>
      <c r="E13089" s="1">
        <v>13</v>
      </c>
      <c r="F13089" s="1">
        <v>5</v>
      </c>
      <c r="G13089" s="1">
        <v>1</v>
      </c>
      <c r="H13089" s="1">
        <v>7</v>
      </c>
      <c r="I13089" s="15">
        <v>0.42307692307692307</v>
      </c>
      <c r="J13089">
        <f t="shared" si="204"/>
        <v>40</v>
      </c>
    </row>
    <row r="13090" spans="1:10" x14ac:dyDescent="0.3">
      <c r="A13090" t="s">
        <v>12915</v>
      </c>
      <c r="C13090" s="18">
        <v>390</v>
      </c>
      <c r="D13090" s="1"/>
      <c r="E13090" s="1">
        <v>8</v>
      </c>
      <c r="F13090" s="1">
        <v>4</v>
      </c>
      <c r="G13090" s="1">
        <v>2</v>
      </c>
      <c r="H13090" s="1">
        <v>2</v>
      </c>
      <c r="I13090" s="15">
        <v>0.625</v>
      </c>
      <c r="J13090">
        <f t="shared" si="204"/>
        <v>40</v>
      </c>
    </row>
    <row r="13091" spans="1:10" x14ac:dyDescent="0.3">
      <c r="A13091" t="s">
        <v>12916</v>
      </c>
      <c r="C13091" s="18">
        <v>390</v>
      </c>
      <c r="D13091" s="1"/>
      <c r="E13091" s="1">
        <v>1</v>
      </c>
      <c r="F13091" s="1">
        <v>0</v>
      </c>
      <c r="G13091" s="1">
        <v>0</v>
      </c>
      <c r="H13091" s="1">
        <v>1</v>
      </c>
      <c r="I13091" s="15">
        <v>0</v>
      </c>
      <c r="J13091">
        <f t="shared" si="204"/>
        <v>40</v>
      </c>
    </row>
    <row r="13092" spans="1:10" x14ac:dyDescent="0.3">
      <c r="A13092" t="s">
        <v>12917</v>
      </c>
      <c r="C13092" s="18">
        <v>390</v>
      </c>
      <c r="D13092" s="1"/>
      <c r="E13092" s="1">
        <v>5</v>
      </c>
      <c r="F13092" s="1">
        <v>1</v>
      </c>
      <c r="G13092" s="1">
        <v>0</v>
      </c>
      <c r="H13092" s="1">
        <v>4</v>
      </c>
      <c r="I13092" s="15">
        <v>0.2</v>
      </c>
      <c r="J13092">
        <f t="shared" si="204"/>
        <v>40</v>
      </c>
    </row>
    <row r="13093" spans="1:10" x14ac:dyDescent="0.3">
      <c r="A13093" t="s">
        <v>12918</v>
      </c>
      <c r="C13093" s="18">
        <v>390</v>
      </c>
      <c r="D13093" s="1"/>
      <c r="E13093" s="1">
        <v>1</v>
      </c>
      <c r="F13093" s="1">
        <v>0</v>
      </c>
      <c r="G13093" s="1">
        <v>0</v>
      </c>
      <c r="H13093" s="1">
        <v>1</v>
      </c>
      <c r="I13093" s="15">
        <v>0</v>
      </c>
      <c r="J13093">
        <f t="shared" si="204"/>
        <v>40</v>
      </c>
    </row>
    <row r="13094" spans="1:10" x14ac:dyDescent="0.3">
      <c r="A13094" t="s">
        <v>12919</v>
      </c>
      <c r="C13094" s="18">
        <v>390</v>
      </c>
      <c r="D13094" s="1"/>
      <c r="E13094" s="1">
        <v>6</v>
      </c>
      <c r="F13094" s="1">
        <v>1</v>
      </c>
      <c r="G13094" s="1">
        <v>1</v>
      </c>
      <c r="H13094" s="1">
        <v>4</v>
      </c>
      <c r="I13094" s="15">
        <v>0.25</v>
      </c>
      <c r="J13094">
        <f t="shared" si="204"/>
        <v>40</v>
      </c>
    </row>
    <row r="13095" spans="1:10" x14ac:dyDescent="0.3">
      <c r="A13095" t="s">
        <v>12920</v>
      </c>
      <c r="C13095" s="18">
        <v>390</v>
      </c>
      <c r="D13095" s="1"/>
      <c r="E13095" s="1">
        <v>14</v>
      </c>
      <c r="F13095" s="1">
        <v>3</v>
      </c>
      <c r="G13095" s="1">
        <v>0</v>
      </c>
      <c r="H13095" s="1">
        <v>11</v>
      </c>
      <c r="I13095" s="15">
        <v>0.21428571428571427</v>
      </c>
      <c r="J13095">
        <f t="shared" si="204"/>
        <v>40</v>
      </c>
    </row>
    <row r="13096" spans="1:10" x14ac:dyDescent="0.3">
      <c r="A13096" t="s">
        <v>12921</v>
      </c>
      <c r="C13096" s="18">
        <v>390</v>
      </c>
      <c r="D13096" s="1"/>
      <c r="E13096" s="1">
        <v>3</v>
      </c>
      <c r="F13096" s="1">
        <v>1</v>
      </c>
      <c r="G13096" s="1">
        <v>0</v>
      </c>
      <c r="H13096" s="1">
        <v>2</v>
      </c>
      <c r="I13096" s="15">
        <v>0.33333333333333331</v>
      </c>
      <c r="J13096">
        <f t="shared" si="204"/>
        <v>40</v>
      </c>
    </row>
    <row r="13097" spans="1:10" x14ac:dyDescent="0.3">
      <c r="A13097" t="s">
        <v>12922</v>
      </c>
      <c r="C13097" s="18">
        <v>390</v>
      </c>
      <c r="D13097" s="1"/>
      <c r="E13097" s="1">
        <v>3</v>
      </c>
      <c r="F13097" s="1">
        <v>1</v>
      </c>
      <c r="G13097" s="1">
        <v>0</v>
      </c>
      <c r="H13097" s="1">
        <v>2</v>
      </c>
      <c r="I13097" s="15">
        <v>0.33333333333333331</v>
      </c>
      <c r="J13097">
        <f t="shared" si="204"/>
        <v>40</v>
      </c>
    </row>
    <row r="13098" spans="1:10" x14ac:dyDescent="0.3">
      <c r="A13098" t="s">
        <v>12923</v>
      </c>
      <c r="C13098" s="18">
        <v>390</v>
      </c>
      <c r="D13098" s="1"/>
      <c r="E13098" s="1">
        <v>10</v>
      </c>
      <c r="F13098" s="1">
        <v>3</v>
      </c>
      <c r="G13098" s="1">
        <v>0</v>
      </c>
      <c r="H13098" s="1">
        <v>7</v>
      </c>
      <c r="I13098" s="15">
        <v>0.3</v>
      </c>
      <c r="J13098">
        <f t="shared" si="204"/>
        <v>40</v>
      </c>
    </row>
    <row r="13099" spans="1:10" x14ac:dyDescent="0.3">
      <c r="A13099" t="s">
        <v>12924</v>
      </c>
      <c r="C13099" s="18">
        <v>390</v>
      </c>
      <c r="D13099" s="1"/>
      <c r="E13099" s="1">
        <v>1</v>
      </c>
      <c r="F13099" s="1">
        <v>0</v>
      </c>
      <c r="G13099" s="1">
        <v>0</v>
      </c>
      <c r="H13099" s="1">
        <v>1</v>
      </c>
      <c r="I13099" s="15">
        <v>0</v>
      </c>
      <c r="J13099">
        <f t="shared" si="204"/>
        <v>40</v>
      </c>
    </row>
    <row r="13100" spans="1:10" x14ac:dyDescent="0.3">
      <c r="A13100" t="s">
        <v>12925</v>
      </c>
      <c r="C13100" s="18">
        <v>390</v>
      </c>
      <c r="D13100" s="1"/>
      <c r="E13100" s="1">
        <v>3</v>
      </c>
      <c r="F13100" s="1">
        <v>1</v>
      </c>
      <c r="G13100" s="1">
        <v>0</v>
      </c>
      <c r="H13100" s="1">
        <v>2</v>
      </c>
      <c r="I13100" s="15">
        <v>0.33333333333333331</v>
      </c>
      <c r="J13100">
        <f t="shared" si="204"/>
        <v>40</v>
      </c>
    </row>
    <row r="13101" spans="1:10" x14ac:dyDescent="0.3">
      <c r="A13101" t="s">
        <v>12926</v>
      </c>
      <c r="C13101" s="18">
        <v>390</v>
      </c>
      <c r="D13101" s="1"/>
      <c r="E13101" s="1">
        <v>1</v>
      </c>
      <c r="F13101" s="1">
        <v>0</v>
      </c>
      <c r="G13101" s="1">
        <v>0</v>
      </c>
      <c r="H13101" s="1">
        <v>1</v>
      </c>
      <c r="I13101" s="15">
        <v>0</v>
      </c>
      <c r="J13101">
        <f t="shared" si="204"/>
        <v>40</v>
      </c>
    </row>
    <row r="13102" spans="1:10" x14ac:dyDescent="0.3">
      <c r="A13102" t="s">
        <v>12927</v>
      </c>
      <c r="C13102" s="18">
        <v>390</v>
      </c>
      <c r="D13102" s="1"/>
      <c r="E13102" s="1">
        <v>3</v>
      </c>
      <c r="F13102" s="1">
        <v>1</v>
      </c>
      <c r="G13102" s="1">
        <v>0</v>
      </c>
      <c r="H13102" s="1">
        <v>2</v>
      </c>
      <c r="I13102" s="15">
        <v>0.33333333333333331</v>
      </c>
      <c r="J13102">
        <f t="shared" si="204"/>
        <v>40</v>
      </c>
    </row>
    <row r="13103" spans="1:10" x14ac:dyDescent="0.3">
      <c r="A13103" t="s">
        <v>12928</v>
      </c>
      <c r="C13103" s="18">
        <v>390</v>
      </c>
      <c r="D13103" s="1"/>
      <c r="E13103" s="1">
        <v>3</v>
      </c>
      <c r="F13103" s="1">
        <v>1</v>
      </c>
      <c r="G13103" s="1">
        <v>0</v>
      </c>
      <c r="H13103" s="1">
        <v>2</v>
      </c>
      <c r="I13103" s="15">
        <v>0.33333333333333331</v>
      </c>
      <c r="J13103">
        <f t="shared" si="204"/>
        <v>40</v>
      </c>
    </row>
    <row r="13104" spans="1:10" x14ac:dyDescent="0.3">
      <c r="A13104" t="s">
        <v>12929</v>
      </c>
      <c r="C13104" s="18">
        <v>390</v>
      </c>
      <c r="D13104" s="1"/>
      <c r="E13104" s="1">
        <v>3</v>
      </c>
      <c r="F13104" s="1">
        <v>1</v>
      </c>
      <c r="G13104" s="1">
        <v>0</v>
      </c>
      <c r="H13104" s="1">
        <v>2</v>
      </c>
      <c r="I13104" s="15">
        <v>0.33333333333333331</v>
      </c>
      <c r="J13104">
        <f t="shared" si="204"/>
        <v>40</v>
      </c>
    </row>
    <row r="13105" spans="1:10" x14ac:dyDescent="0.3">
      <c r="A13105" t="s">
        <v>12930</v>
      </c>
      <c r="C13105" s="18">
        <v>390</v>
      </c>
      <c r="D13105" s="1"/>
      <c r="E13105" s="1">
        <v>3</v>
      </c>
      <c r="F13105" s="1">
        <v>1</v>
      </c>
      <c r="G13105" s="1">
        <v>0</v>
      </c>
      <c r="H13105" s="1">
        <v>2</v>
      </c>
      <c r="I13105" s="15">
        <v>0.33333333333333331</v>
      </c>
      <c r="J13105">
        <f t="shared" si="204"/>
        <v>40</v>
      </c>
    </row>
    <row r="13106" spans="1:10" x14ac:dyDescent="0.3">
      <c r="A13106" t="s">
        <v>12931</v>
      </c>
      <c r="C13106" s="18">
        <v>390</v>
      </c>
      <c r="D13106" s="1"/>
      <c r="E13106" s="1">
        <v>3</v>
      </c>
      <c r="F13106" s="1">
        <v>1</v>
      </c>
      <c r="G13106" s="1">
        <v>0</v>
      </c>
      <c r="H13106" s="1">
        <v>2</v>
      </c>
      <c r="I13106" s="15">
        <v>0.33333333333333331</v>
      </c>
      <c r="J13106">
        <f t="shared" si="204"/>
        <v>40</v>
      </c>
    </row>
    <row r="13107" spans="1:10" x14ac:dyDescent="0.3">
      <c r="A13107" t="s">
        <v>12932</v>
      </c>
      <c r="C13107" s="18">
        <v>390</v>
      </c>
      <c r="D13107" s="1"/>
      <c r="E13107" s="1">
        <v>3</v>
      </c>
      <c r="F13107" s="1">
        <v>1</v>
      </c>
      <c r="G13107" s="1">
        <v>0</v>
      </c>
      <c r="H13107" s="1">
        <v>2</v>
      </c>
      <c r="I13107" s="15">
        <v>0.33333333333333331</v>
      </c>
      <c r="J13107">
        <f t="shared" si="204"/>
        <v>40</v>
      </c>
    </row>
    <row r="13108" spans="1:10" x14ac:dyDescent="0.3">
      <c r="A13108" t="s">
        <v>12933</v>
      </c>
      <c r="C13108" s="18">
        <v>390</v>
      </c>
      <c r="D13108" s="1"/>
      <c r="E13108" s="1">
        <v>16</v>
      </c>
      <c r="F13108" s="1">
        <v>4</v>
      </c>
      <c r="G13108" s="1">
        <v>0</v>
      </c>
      <c r="H13108" s="1">
        <v>12</v>
      </c>
      <c r="I13108" s="15">
        <v>0.25</v>
      </c>
      <c r="J13108">
        <f t="shared" si="204"/>
        <v>40</v>
      </c>
    </row>
    <row r="13109" spans="1:10" x14ac:dyDescent="0.3">
      <c r="A13109" t="s">
        <v>12934</v>
      </c>
      <c r="C13109" s="18">
        <v>390</v>
      </c>
      <c r="D13109" s="1"/>
      <c r="E13109" s="1">
        <v>19</v>
      </c>
      <c r="F13109" s="1">
        <v>10</v>
      </c>
      <c r="G13109" s="1">
        <v>2</v>
      </c>
      <c r="H13109" s="1">
        <v>7</v>
      </c>
      <c r="I13109" s="15">
        <v>0.57894736842105265</v>
      </c>
      <c r="J13109">
        <f t="shared" si="204"/>
        <v>40</v>
      </c>
    </row>
    <row r="13110" spans="1:10" x14ac:dyDescent="0.3">
      <c r="A13110" t="s">
        <v>12935</v>
      </c>
      <c r="C13110" s="18">
        <v>390</v>
      </c>
      <c r="D13110" s="1"/>
      <c r="E13110" s="1">
        <v>6</v>
      </c>
      <c r="F13110" s="1">
        <v>0</v>
      </c>
      <c r="G13110" s="1">
        <v>0</v>
      </c>
      <c r="H13110" s="1">
        <v>6</v>
      </c>
      <c r="I13110" s="15">
        <v>0</v>
      </c>
      <c r="J13110">
        <f t="shared" si="204"/>
        <v>40</v>
      </c>
    </row>
    <row r="13111" spans="1:10" x14ac:dyDescent="0.3">
      <c r="A13111" t="s">
        <v>12936</v>
      </c>
      <c r="C13111" s="18">
        <v>390</v>
      </c>
      <c r="D13111" s="1"/>
      <c r="E13111" s="1">
        <v>3</v>
      </c>
      <c r="F13111" s="1">
        <v>1</v>
      </c>
      <c r="G13111" s="1">
        <v>0</v>
      </c>
      <c r="H13111" s="1">
        <v>2</v>
      </c>
      <c r="I13111" s="15">
        <v>0.33333333333333331</v>
      </c>
      <c r="J13111">
        <f t="shared" si="204"/>
        <v>40</v>
      </c>
    </row>
    <row r="13112" spans="1:10" x14ac:dyDescent="0.3">
      <c r="A13112" t="s">
        <v>12937</v>
      </c>
      <c r="C13112" s="18">
        <v>390</v>
      </c>
      <c r="D13112" s="1"/>
      <c r="E13112" s="1">
        <v>3</v>
      </c>
      <c r="F13112" s="1">
        <v>1</v>
      </c>
      <c r="G13112" s="1">
        <v>0</v>
      </c>
      <c r="H13112" s="1">
        <v>2</v>
      </c>
      <c r="I13112" s="15">
        <v>0.33333333333333331</v>
      </c>
      <c r="J13112">
        <f t="shared" si="204"/>
        <v>40</v>
      </c>
    </row>
    <row r="13113" spans="1:10" x14ac:dyDescent="0.3">
      <c r="A13113" t="s">
        <v>12938</v>
      </c>
      <c r="C13113" s="18">
        <v>390</v>
      </c>
      <c r="D13113" s="1"/>
      <c r="E13113" s="1">
        <v>3</v>
      </c>
      <c r="F13113" s="1">
        <v>1</v>
      </c>
      <c r="G13113" s="1">
        <v>0</v>
      </c>
      <c r="H13113" s="1">
        <v>2</v>
      </c>
      <c r="I13113" s="15">
        <v>0.33333333333333331</v>
      </c>
      <c r="J13113">
        <f t="shared" si="204"/>
        <v>40</v>
      </c>
    </row>
    <row r="13114" spans="1:10" x14ac:dyDescent="0.3">
      <c r="A13114" t="s">
        <v>12939</v>
      </c>
      <c r="C13114" s="18">
        <v>390</v>
      </c>
      <c r="D13114" s="1"/>
      <c r="E13114" s="1">
        <v>3</v>
      </c>
      <c r="F13114" s="1">
        <v>1</v>
      </c>
      <c r="G13114" s="1">
        <v>0</v>
      </c>
      <c r="H13114" s="1">
        <v>2</v>
      </c>
      <c r="I13114" s="15">
        <v>0.33333333333333331</v>
      </c>
      <c r="J13114">
        <f t="shared" si="204"/>
        <v>40</v>
      </c>
    </row>
    <row r="13115" spans="1:10" x14ac:dyDescent="0.3">
      <c r="A13115" t="s">
        <v>12940</v>
      </c>
      <c r="C13115" s="18">
        <v>390</v>
      </c>
      <c r="D13115" s="1"/>
      <c r="E13115" s="1">
        <v>3</v>
      </c>
      <c r="F13115" s="1">
        <v>1</v>
      </c>
      <c r="G13115" s="1">
        <v>0</v>
      </c>
      <c r="H13115" s="1">
        <v>2</v>
      </c>
      <c r="I13115" s="15">
        <v>0.33333333333333331</v>
      </c>
      <c r="J13115">
        <f t="shared" si="204"/>
        <v>40</v>
      </c>
    </row>
    <row r="13116" spans="1:10" x14ac:dyDescent="0.3">
      <c r="A13116" t="s">
        <v>12941</v>
      </c>
      <c r="C13116" s="18">
        <v>390</v>
      </c>
      <c r="D13116" s="1"/>
      <c r="E13116" s="1">
        <v>9</v>
      </c>
      <c r="F13116" s="1">
        <v>4</v>
      </c>
      <c r="G13116" s="1">
        <v>1</v>
      </c>
      <c r="H13116" s="1">
        <v>4</v>
      </c>
      <c r="I13116" s="15">
        <v>0.5</v>
      </c>
      <c r="J13116">
        <f t="shared" si="204"/>
        <v>40</v>
      </c>
    </row>
    <row r="13117" spans="1:10" x14ac:dyDescent="0.3">
      <c r="A13117" t="s">
        <v>12942</v>
      </c>
      <c r="C13117" s="18">
        <v>390</v>
      </c>
      <c r="D13117" s="1"/>
      <c r="E13117" s="1">
        <v>7</v>
      </c>
      <c r="F13117" s="1">
        <v>1</v>
      </c>
      <c r="G13117" s="1">
        <v>0</v>
      </c>
      <c r="H13117" s="1">
        <v>6</v>
      </c>
      <c r="I13117" s="15">
        <v>0.14285714285714285</v>
      </c>
      <c r="J13117">
        <f t="shared" si="204"/>
        <v>40</v>
      </c>
    </row>
    <row r="13118" spans="1:10" x14ac:dyDescent="0.3">
      <c r="A13118" t="s">
        <v>12943</v>
      </c>
      <c r="C13118" s="18">
        <v>390</v>
      </c>
      <c r="D13118" s="1"/>
      <c r="E13118" s="1">
        <v>9</v>
      </c>
      <c r="F13118" s="1">
        <v>4</v>
      </c>
      <c r="G13118" s="1">
        <v>0</v>
      </c>
      <c r="H13118" s="1">
        <v>5</v>
      </c>
      <c r="I13118" s="15">
        <v>0.44444444444444442</v>
      </c>
      <c r="J13118">
        <f t="shared" si="204"/>
        <v>40</v>
      </c>
    </row>
    <row r="13119" spans="1:10" x14ac:dyDescent="0.3">
      <c r="A13119" t="s">
        <v>12944</v>
      </c>
      <c r="C13119" s="18">
        <v>390</v>
      </c>
      <c r="D13119" s="1"/>
      <c r="E13119" s="1">
        <v>10</v>
      </c>
      <c r="F13119" s="1">
        <v>2</v>
      </c>
      <c r="G13119" s="1">
        <v>0</v>
      </c>
      <c r="H13119" s="1">
        <v>8</v>
      </c>
      <c r="I13119" s="15">
        <v>0.2</v>
      </c>
      <c r="J13119">
        <f t="shared" si="204"/>
        <v>40</v>
      </c>
    </row>
    <row r="13120" spans="1:10" x14ac:dyDescent="0.3">
      <c r="A13120" t="s">
        <v>12945</v>
      </c>
      <c r="C13120" s="18">
        <v>390</v>
      </c>
      <c r="D13120" s="1"/>
      <c r="E13120" s="1">
        <v>8</v>
      </c>
      <c r="F13120" s="1">
        <v>0</v>
      </c>
      <c r="G13120" s="1">
        <v>2</v>
      </c>
      <c r="H13120" s="1">
        <v>6</v>
      </c>
      <c r="I13120" s="15">
        <v>0.125</v>
      </c>
      <c r="J13120">
        <f t="shared" si="204"/>
        <v>40</v>
      </c>
    </row>
    <row r="13121" spans="1:10" x14ac:dyDescent="0.3">
      <c r="A13121" t="s">
        <v>12946</v>
      </c>
      <c r="C13121" s="18">
        <v>390</v>
      </c>
      <c r="D13121" s="1"/>
      <c r="E13121" s="1">
        <v>7</v>
      </c>
      <c r="F13121" s="1">
        <v>3</v>
      </c>
      <c r="G13121" s="1">
        <v>0</v>
      </c>
      <c r="H13121" s="1">
        <v>4</v>
      </c>
      <c r="I13121" s="15">
        <v>0.42857142857142855</v>
      </c>
      <c r="J13121">
        <f t="shared" si="204"/>
        <v>40</v>
      </c>
    </row>
    <row r="13122" spans="1:10" x14ac:dyDescent="0.3">
      <c r="A13122" t="s">
        <v>12947</v>
      </c>
      <c r="C13122" s="18">
        <v>390</v>
      </c>
      <c r="D13122" s="1"/>
      <c r="E13122" s="1">
        <v>2</v>
      </c>
      <c r="F13122" s="1">
        <v>1</v>
      </c>
      <c r="G13122" s="1">
        <v>0</v>
      </c>
      <c r="H13122" s="1">
        <v>1</v>
      </c>
      <c r="I13122" s="15">
        <v>0.5</v>
      </c>
      <c r="J13122">
        <f t="shared" si="204"/>
        <v>40</v>
      </c>
    </row>
    <row r="13123" spans="1:10" x14ac:dyDescent="0.3">
      <c r="A13123" t="s">
        <v>12948</v>
      </c>
      <c r="C13123" s="18">
        <v>390</v>
      </c>
      <c r="D13123" s="1"/>
      <c r="E13123" s="1">
        <v>2</v>
      </c>
      <c r="F13123" s="1">
        <v>1</v>
      </c>
      <c r="G13123" s="1">
        <v>0</v>
      </c>
      <c r="H13123" s="1">
        <v>1</v>
      </c>
      <c r="I13123" s="15">
        <v>0.5</v>
      </c>
      <c r="J13123">
        <f t="shared" si="204"/>
        <v>40</v>
      </c>
    </row>
    <row r="13124" spans="1:10" x14ac:dyDescent="0.3">
      <c r="A13124" t="s">
        <v>12949</v>
      </c>
      <c r="C13124" s="18">
        <v>390</v>
      </c>
      <c r="D13124" s="1"/>
      <c r="E13124" s="1">
        <v>6</v>
      </c>
      <c r="F13124" s="1">
        <v>0</v>
      </c>
      <c r="G13124" s="1">
        <v>0</v>
      </c>
      <c r="H13124" s="1">
        <v>6</v>
      </c>
      <c r="I13124" s="15">
        <v>0</v>
      </c>
      <c r="J13124">
        <f t="shared" ref="J13124:J13187" si="205">IF(E13124&lt;=30,40,20)</f>
        <v>40</v>
      </c>
    </row>
    <row r="13125" spans="1:10" x14ac:dyDescent="0.3">
      <c r="A13125" t="s">
        <v>12950</v>
      </c>
      <c r="C13125" s="18">
        <v>390</v>
      </c>
      <c r="D13125" s="1"/>
      <c r="E13125" s="1">
        <v>3</v>
      </c>
      <c r="F13125" s="1">
        <v>1</v>
      </c>
      <c r="G13125" s="1">
        <v>0</v>
      </c>
      <c r="H13125" s="1">
        <v>2</v>
      </c>
      <c r="I13125" s="15">
        <v>0.33333333333333331</v>
      </c>
      <c r="J13125">
        <f t="shared" si="205"/>
        <v>40</v>
      </c>
    </row>
    <row r="13126" spans="1:10" x14ac:dyDescent="0.3">
      <c r="A13126" t="s">
        <v>12951</v>
      </c>
      <c r="C13126" s="18">
        <v>390</v>
      </c>
      <c r="D13126" s="1"/>
      <c r="E13126" s="1">
        <v>3</v>
      </c>
      <c r="F13126" s="1">
        <v>1</v>
      </c>
      <c r="G13126" s="1">
        <v>0</v>
      </c>
      <c r="H13126" s="1">
        <v>2</v>
      </c>
      <c r="I13126" s="15">
        <v>0.33333333333333331</v>
      </c>
      <c r="J13126">
        <f t="shared" si="205"/>
        <v>40</v>
      </c>
    </row>
    <row r="13127" spans="1:10" x14ac:dyDescent="0.3">
      <c r="A13127" t="s">
        <v>12952</v>
      </c>
      <c r="C13127" s="18">
        <v>390</v>
      </c>
      <c r="D13127" s="1"/>
      <c r="E13127" s="1">
        <v>6</v>
      </c>
      <c r="F13127" s="1">
        <v>0</v>
      </c>
      <c r="G13127" s="1">
        <v>2</v>
      </c>
      <c r="H13127" s="1">
        <v>4</v>
      </c>
      <c r="I13127" s="15">
        <v>0.16666666666666666</v>
      </c>
      <c r="J13127">
        <f t="shared" si="205"/>
        <v>40</v>
      </c>
    </row>
    <row r="13128" spans="1:10" x14ac:dyDescent="0.3">
      <c r="A13128" t="s">
        <v>12953</v>
      </c>
      <c r="C13128" s="18">
        <v>390</v>
      </c>
      <c r="D13128" s="1"/>
      <c r="E13128" s="1">
        <v>3</v>
      </c>
      <c r="F13128" s="1">
        <v>1</v>
      </c>
      <c r="G13128" s="1">
        <v>0</v>
      </c>
      <c r="H13128" s="1">
        <v>2</v>
      </c>
      <c r="I13128" s="15">
        <v>0.33333333333333331</v>
      </c>
      <c r="J13128">
        <f t="shared" si="205"/>
        <v>40</v>
      </c>
    </row>
    <row r="13129" spans="1:10" x14ac:dyDescent="0.3">
      <c r="A13129" t="s">
        <v>12954</v>
      </c>
      <c r="C13129" s="18">
        <v>390</v>
      </c>
      <c r="D13129" s="1"/>
      <c r="E13129" s="1">
        <v>10</v>
      </c>
      <c r="F13129" s="1">
        <v>3</v>
      </c>
      <c r="G13129" s="1">
        <v>0</v>
      </c>
      <c r="H13129" s="1">
        <v>7</v>
      </c>
      <c r="I13129" s="15">
        <v>0.3</v>
      </c>
      <c r="J13129">
        <f t="shared" si="205"/>
        <v>40</v>
      </c>
    </row>
    <row r="13130" spans="1:10" x14ac:dyDescent="0.3">
      <c r="A13130" t="s">
        <v>12955</v>
      </c>
      <c r="C13130" s="18">
        <v>390</v>
      </c>
      <c r="D13130" s="1"/>
      <c r="E13130" s="1">
        <v>3</v>
      </c>
      <c r="F13130" s="1">
        <v>1</v>
      </c>
      <c r="G13130" s="1">
        <v>0</v>
      </c>
      <c r="H13130" s="1">
        <v>2</v>
      </c>
      <c r="I13130" s="15">
        <v>0.33333333333333331</v>
      </c>
      <c r="J13130">
        <f t="shared" si="205"/>
        <v>40</v>
      </c>
    </row>
    <row r="13131" spans="1:10" x14ac:dyDescent="0.3">
      <c r="A13131" t="s">
        <v>12956</v>
      </c>
      <c r="C13131" s="18">
        <v>390</v>
      </c>
      <c r="D13131" s="1"/>
      <c r="E13131" s="1">
        <v>9</v>
      </c>
      <c r="F13131" s="1">
        <v>4</v>
      </c>
      <c r="G13131" s="1">
        <v>0</v>
      </c>
      <c r="H13131" s="1">
        <v>5</v>
      </c>
      <c r="I13131" s="15">
        <v>0.44444444444444442</v>
      </c>
      <c r="J13131">
        <f t="shared" si="205"/>
        <v>40</v>
      </c>
    </row>
    <row r="13132" spans="1:10" x14ac:dyDescent="0.3">
      <c r="A13132" t="s">
        <v>12957</v>
      </c>
      <c r="C13132" s="18">
        <v>390</v>
      </c>
      <c r="D13132" s="1"/>
      <c r="E13132" s="1">
        <v>8</v>
      </c>
      <c r="F13132" s="1">
        <v>2</v>
      </c>
      <c r="G13132" s="1">
        <v>1</v>
      </c>
      <c r="H13132" s="1">
        <v>5</v>
      </c>
      <c r="I13132" s="15">
        <v>0.3125</v>
      </c>
      <c r="J13132">
        <f t="shared" si="205"/>
        <v>40</v>
      </c>
    </row>
    <row r="13133" spans="1:10" x14ac:dyDescent="0.3">
      <c r="A13133" t="s">
        <v>12958</v>
      </c>
      <c r="C13133" s="18">
        <v>390</v>
      </c>
      <c r="D13133" s="1"/>
      <c r="E13133" s="1">
        <v>3</v>
      </c>
      <c r="F13133" s="1">
        <v>1</v>
      </c>
      <c r="G13133" s="1">
        <v>0</v>
      </c>
      <c r="H13133" s="1">
        <v>2</v>
      </c>
      <c r="I13133" s="15">
        <v>0.33333333333333331</v>
      </c>
      <c r="J13133">
        <f t="shared" si="205"/>
        <v>40</v>
      </c>
    </row>
    <row r="13134" spans="1:10" x14ac:dyDescent="0.3">
      <c r="A13134" t="s">
        <v>12959</v>
      </c>
      <c r="C13134" s="18">
        <v>390</v>
      </c>
      <c r="D13134" s="1"/>
      <c r="E13134" s="1">
        <v>11</v>
      </c>
      <c r="F13134" s="1">
        <v>2</v>
      </c>
      <c r="G13134" s="1">
        <v>1</v>
      </c>
      <c r="H13134" s="1">
        <v>8</v>
      </c>
      <c r="I13134" s="15">
        <v>0.22727272727272727</v>
      </c>
      <c r="J13134">
        <f t="shared" si="205"/>
        <v>40</v>
      </c>
    </row>
    <row r="13135" spans="1:10" x14ac:dyDescent="0.3">
      <c r="A13135" t="s">
        <v>12960</v>
      </c>
      <c r="C13135" s="18">
        <v>390</v>
      </c>
      <c r="D13135" s="1"/>
      <c r="E13135" s="1">
        <v>5</v>
      </c>
      <c r="F13135" s="1">
        <v>2</v>
      </c>
      <c r="G13135" s="1">
        <v>0</v>
      </c>
      <c r="H13135" s="1">
        <v>3</v>
      </c>
      <c r="I13135" s="15">
        <v>0.4</v>
      </c>
      <c r="J13135">
        <f t="shared" si="205"/>
        <v>40</v>
      </c>
    </row>
    <row r="13136" spans="1:10" x14ac:dyDescent="0.3">
      <c r="A13136" t="s">
        <v>12961</v>
      </c>
      <c r="C13136" s="18">
        <v>390</v>
      </c>
      <c r="D13136" s="1"/>
      <c r="E13136" s="1">
        <v>1</v>
      </c>
      <c r="F13136" s="1">
        <v>0</v>
      </c>
      <c r="G13136" s="1">
        <v>0</v>
      </c>
      <c r="H13136" s="1">
        <v>1</v>
      </c>
      <c r="I13136" s="15">
        <v>0</v>
      </c>
      <c r="J13136">
        <f t="shared" si="205"/>
        <v>40</v>
      </c>
    </row>
    <row r="13137" spans="1:10" x14ac:dyDescent="0.3">
      <c r="A13137" t="s">
        <v>12962</v>
      </c>
      <c r="C13137" s="18">
        <v>390</v>
      </c>
      <c r="D13137" s="1"/>
      <c r="E13137" s="1">
        <v>12</v>
      </c>
      <c r="F13137" s="1">
        <v>5</v>
      </c>
      <c r="G13137" s="1">
        <v>1</v>
      </c>
      <c r="H13137" s="1">
        <v>6</v>
      </c>
      <c r="I13137" s="15">
        <v>0.45833333333333331</v>
      </c>
      <c r="J13137">
        <f t="shared" si="205"/>
        <v>40</v>
      </c>
    </row>
    <row r="13138" spans="1:10" x14ac:dyDescent="0.3">
      <c r="A13138" t="s">
        <v>12963</v>
      </c>
      <c r="C13138" s="18">
        <v>390</v>
      </c>
      <c r="D13138" s="1"/>
      <c r="E13138" s="1">
        <v>6</v>
      </c>
      <c r="F13138" s="1">
        <v>3</v>
      </c>
      <c r="G13138" s="1">
        <v>0</v>
      </c>
      <c r="H13138" s="1">
        <v>3</v>
      </c>
      <c r="I13138" s="15">
        <v>0.5</v>
      </c>
      <c r="J13138">
        <f t="shared" si="205"/>
        <v>40</v>
      </c>
    </row>
    <row r="13139" spans="1:10" x14ac:dyDescent="0.3">
      <c r="A13139" t="s">
        <v>12964</v>
      </c>
      <c r="C13139" s="18">
        <v>390</v>
      </c>
      <c r="D13139" s="1"/>
      <c r="E13139" s="1">
        <v>6</v>
      </c>
      <c r="F13139" s="1">
        <v>0</v>
      </c>
      <c r="G13139" s="1">
        <v>0</v>
      </c>
      <c r="H13139" s="1">
        <v>6</v>
      </c>
      <c r="I13139" s="15">
        <v>0</v>
      </c>
      <c r="J13139">
        <f t="shared" si="205"/>
        <v>40</v>
      </c>
    </row>
    <row r="13140" spans="1:10" x14ac:dyDescent="0.3">
      <c r="A13140" t="s">
        <v>12965</v>
      </c>
      <c r="C13140" s="18">
        <v>390</v>
      </c>
      <c r="D13140" s="1"/>
      <c r="E13140" s="1">
        <v>3</v>
      </c>
      <c r="F13140" s="1">
        <v>1</v>
      </c>
      <c r="G13140" s="1">
        <v>0</v>
      </c>
      <c r="H13140" s="1">
        <v>2</v>
      </c>
      <c r="I13140" s="15">
        <v>0.33333333333333331</v>
      </c>
      <c r="J13140">
        <f t="shared" si="205"/>
        <v>40</v>
      </c>
    </row>
    <row r="13141" spans="1:10" x14ac:dyDescent="0.3">
      <c r="A13141" t="s">
        <v>12966</v>
      </c>
      <c r="C13141" s="18">
        <v>390</v>
      </c>
      <c r="D13141" s="1"/>
      <c r="E13141" s="1">
        <v>3</v>
      </c>
      <c r="F13141" s="1">
        <v>1</v>
      </c>
      <c r="G13141" s="1">
        <v>0</v>
      </c>
      <c r="H13141" s="1">
        <v>2</v>
      </c>
      <c r="I13141" s="15">
        <v>0.33333333333333331</v>
      </c>
      <c r="J13141">
        <f t="shared" si="205"/>
        <v>40</v>
      </c>
    </row>
    <row r="13142" spans="1:10" x14ac:dyDescent="0.3">
      <c r="A13142" t="s">
        <v>12967</v>
      </c>
      <c r="C13142" s="18">
        <v>390</v>
      </c>
      <c r="D13142" s="1"/>
      <c r="E13142" s="1">
        <v>3</v>
      </c>
      <c r="F13142" s="1">
        <v>2</v>
      </c>
      <c r="G13142" s="1">
        <v>0</v>
      </c>
      <c r="H13142" s="1">
        <v>1</v>
      </c>
      <c r="I13142" s="15">
        <v>0.66666666666666663</v>
      </c>
      <c r="J13142">
        <f t="shared" si="205"/>
        <v>40</v>
      </c>
    </row>
    <row r="13143" spans="1:10" x14ac:dyDescent="0.3">
      <c r="A13143" t="s">
        <v>12968</v>
      </c>
      <c r="C13143" s="18">
        <v>390</v>
      </c>
      <c r="D13143" s="1"/>
      <c r="E13143" s="1">
        <v>3</v>
      </c>
      <c r="F13143" s="1">
        <v>1</v>
      </c>
      <c r="G13143" s="1">
        <v>0</v>
      </c>
      <c r="H13143" s="1">
        <v>2</v>
      </c>
      <c r="I13143" s="15">
        <v>0.33333333333333331</v>
      </c>
      <c r="J13143">
        <f t="shared" si="205"/>
        <v>40</v>
      </c>
    </row>
    <row r="13144" spans="1:10" x14ac:dyDescent="0.3">
      <c r="A13144" t="s">
        <v>12969</v>
      </c>
      <c r="C13144" s="18">
        <v>390</v>
      </c>
      <c r="D13144" s="1"/>
      <c r="E13144" s="1">
        <v>10</v>
      </c>
      <c r="F13144" s="1">
        <v>2</v>
      </c>
      <c r="G13144" s="1">
        <v>3</v>
      </c>
      <c r="H13144" s="1">
        <v>5</v>
      </c>
      <c r="I13144" s="15">
        <v>0.35</v>
      </c>
      <c r="J13144">
        <f t="shared" si="205"/>
        <v>40</v>
      </c>
    </row>
    <row r="13145" spans="1:10" x14ac:dyDescent="0.3">
      <c r="A13145" t="s">
        <v>12970</v>
      </c>
      <c r="C13145" s="18">
        <v>390</v>
      </c>
      <c r="D13145" s="1"/>
      <c r="E13145" s="1">
        <v>5</v>
      </c>
      <c r="F13145" s="1">
        <v>1</v>
      </c>
      <c r="G13145" s="1">
        <v>0</v>
      </c>
      <c r="H13145" s="1">
        <v>4</v>
      </c>
      <c r="I13145" s="15">
        <v>0.2</v>
      </c>
      <c r="J13145">
        <f t="shared" si="205"/>
        <v>40</v>
      </c>
    </row>
    <row r="13146" spans="1:10" x14ac:dyDescent="0.3">
      <c r="A13146" t="s">
        <v>12971</v>
      </c>
      <c r="C13146" s="18">
        <v>390</v>
      </c>
      <c r="D13146" s="1"/>
      <c r="E13146" s="1">
        <v>10</v>
      </c>
      <c r="F13146" s="1">
        <v>5</v>
      </c>
      <c r="G13146" s="1">
        <v>1</v>
      </c>
      <c r="H13146" s="1">
        <v>4</v>
      </c>
      <c r="I13146" s="15">
        <v>0.55000000000000004</v>
      </c>
      <c r="J13146">
        <f t="shared" si="205"/>
        <v>40</v>
      </c>
    </row>
    <row r="13147" spans="1:10" x14ac:dyDescent="0.3">
      <c r="A13147" t="s">
        <v>12972</v>
      </c>
      <c r="C13147" s="18">
        <v>390</v>
      </c>
      <c r="D13147" s="1"/>
      <c r="E13147" s="1">
        <v>6</v>
      </c>
      <c r="F13147" s="1">
        <v>2</v>
      </c>
      <c r="G13147" s="1">
        <v>0</v>
      </c>
      <c r="H13147" s="1">
        <v>4</v>
      </c>
      <c r="I13147" s="15">
        <v>0.33333333333333331</v>
      </c>
      <c r="J13147">
        <f t="shared" si="205"/>
        <v>40</v>
      </c>
    </row>
    <row r="13148" spans="1:10" x14ac:dyDescent="0.3">
      <c r="A13148" t="s">
        <v>12973</v>
      </c>
      <c r="C13148" s="18">
        <v>390</v>
      </c>
      <c r="D13148" s="1"/>
      <c r="E13148" s="1">
        <v>3</v>
      </c>
      <c r="F13148" s="1">
        <v>1</v>
      </c>
      <c r="G13148" s="1">
        <v>0</v>
      </c>
      <c r="H13148" s="1">
        <v>2</v>
      </c>
      <c r="I13148" s="15">
        <v>0.33333333333333331</v>
      </c>
      <c r="J13148">
        <f t="shared" si="205"/>
        <v>40</v>
      </c>
    </row>
    <row r="13149" spans="1:10" x14ac:dyDescent="0.3">
      <c r="A13149" t="s">
        <v>12974</v>
      </c>
      <c r="C13149" s="18">
        <v>390</v>
      </c>
      <c r="D13149" s="1"/>
      <c r="E13149" s="1">
        <v>11</v>
      </c>
      <c r="F13149" s="1">
        <v>7</v>
      </c>
      <c r="G13149" s="1">
        <v>0</v>
      </c>
      <c r="H13149" s="1">
        <v>4</v>
      </c>
      <c r="I13149" s="15">
        <v>0.63636363636363635</v>
      </c>
      <c r="J13149">
        <f t="shared" si="205"/>
        <v>40</v>
      </c>
    </row>
    <row r="13150" spans="1:10" x14ac:dyDescent="0.3">
      <c r="A13150" t="s">
        <v>12975</v>
      </c>
      <c r="C13150" s="18">
        <v>390</v>
      </c>
      <c r="D13150" s="1"/>
      <c r="E13150" s="1">
        <v>3</v>
      </c>
      <c r="F13150" s="1">
        <v>0</v>
      </c>
      <c r="G13150" s="1">
        <v>0</v>
      </c>
      <c r="H13150" s="1">
        <v>3</v>
      </c>
      <c r="I13150" s="15">
        <v>0</v>
      </c>
      <c r="J13150">
        <f t="shared" si="205"/>
        <v>40</v>
      </c>
    </row>
    <row r="13151" spans="1:10" x14ac:dyDescent="0.3">
      <c r="A13151" t="s">
        <v>12976</v>
      </c>
      <c r="C13151" s="18">
        <v>390</v>
      </c>
      <c r="D13151" s="1"/>
      <c r="E13151" s="1">
        <v>2</v>
      </c>
      <c r="F13151" s="1">
        <v>0</v>
      </c>
      <c r="G13151" s="1">
        <v>0</v>
      </c>
      <c r="H13151" s="1">
        <v>2</v>
      </c>
      <c r="I13151" s="15">
        <v>0</v>
      </c>
      <c r="J13151">
        <f t="shared" si="205"/>
        <v>40</v>
      </c>
    </row>
    <row r="13152" spans="1:10" x14ac:dyDescent="0.3">
      <c r="A13152" t="s">
        <v>12977</v>
      </c>
      <c r="C13152" s="18">
        <v>390</v>
      </c>
      <c r="D13152" s="1"/>
      <c r="E13152" s="1">
        <v>2</v>
      </c>
      <c r="F13152" s="1">
        <v>1</v>
      </c>
      <c r="G13152" s="1">
        <v>0</v>
      </c>
      <c r="H13152" s="1">
        <v>1</v>
      </c>
      <c r="I13152" s="15">
        <v>0.5</v>
      </c>
      <c r="J13152">
        <f t="shared" si="205"/>
        <v>40</v>
      </c>
    </row>
    <row r="13153" spans="1:10" x14ac:dyDescent="0.3">
      <c r="A13153" t="s">
        <v>12978</v>
      </c>
      <c r="C13153" s="18">
        <v>390</v>
      </c>
      <c r="D13153" s="1"/>
      <c r="E13153" s="1">
        <v>2</v>
      </c>
      <c r="F13153" s="1">
        <v>1</v>
      </c>
      <c r="G13153" s="1">
        <v>0</v>
      </c>
      <c r="H13153" s="1">
        <v>1</v>
      </c>
      <c r="I13153" s="15">
        <v>0.5</v>
      </c>
      <c r="J13153">
        <f t="shared" si="205"/>
        <v>40</v>
      </c>
    </row>
    <row r="13154" spans="1:10" x14ac:dyDescent="0.3">
      <c r="A13154" t="s">
        <v>12979</v>
      </c>
      <c r="C13154" s="18">
        <v>390</v>
      </c>
      <c r="D13154" s="1"/>
      <c r="E13154" s="1">
        <v>5</v>
      </c>
      <c r="F13154" s="1">
        <v>3</v>
      </c>
      <c r="G13154" s="1">
        <v>0</v>
      </c>
      <c r="H13154" s="1">
        <v>2</v>
      </c>
      <c r="I13154" s="15">
        <v>0.6</v>
      </c>
      <c r="J13154">
        <f t="shared" si="205"/>
        <v>40</v>
      </c>
    </row>
    <row r="13155" spans="1:10" x14ac:dyDescent="0.3">
      <c r="A13155" t="s">
        <v>12980</v>
      </c>
      <c r="C13155" s="18">
        <v>390</v>
      </c>
      <c r="D13155" s="1"/>
      <c r="E13155" s="1">
        <v>2</v>
      </c>
      <c r="F13155" s="1">
        <v>1</v>
      </c>
      <c r="G13155" s="1">
        <v>0</v>
      </c>
      <c r="H13155" s="1">
        <v>1</v>
      </c>
      <c r="I13155" s="15">
        <v>0.5</v>
      </c>
      <c r="J13155">
        <f t="shared" si="205"/>
        <v>40</v>
      </c>
    </row>
    <row r="13156" spans="1:10" x14ac:dyDescent="0.3">
      <c r="A13156" t="s">
        <v>12981</v>
      </c>
      <c r="C13156" s="18">
        <v>390</v>
      </c>
      <c r="D13156" s="1"/>
      <c r="E13156" s="1">
        <v>5</v>
      </c>
      <c r="F13156" s="1">
        <v>1</v>
      </c>
      <c r="G13156" s="1">
        <v>0</v>
      </c>
      <c r="H13156" s="1">
        <v>4</v>
      </c>
      <c r="I13156" s="15">
        <v>0.2</v>
      </c>
      <c r="J13156">
        <f t="shared" si="205"/>
        <v>40</v>
      </c>
    </row>
    <row r="13157" spans="1:10" x14ac:dyDescent="0.3">
      <c r="A13157" t="s">
        <v>12982</v>
      </c>
      <c r="C13157" s="18">
        <v>390</v>
      </c>
      <c r="D13157" s="1"/>
      <c r="E13157" s="1">
        <v>5</v>
      </c>
      <c r="F13157" s="1">
        <v>3</v>
      </c>
      <c r="G13157" s="1">
        <v>0</v>
      </c>
      <c r="H13157" s="1">
        <v>2</v>
      </c>
      <c r="I13157" s="15">
        <v>0.6</v>
      </c>
      <c r="J13157">
        <f t="shared" si="205"/>
        <v>40</v>
      </c>
    </row>
    <row r="13158" spans="1:10" x14ac:dyDescent="0.3">
      <c r="A13158" t="s">
        <v>12983</v>
      </c>
      <c r="C13158" s="18">
        <v>390</v>
      </c>
      <c r="D13158" s="1"/>
      <c r="E13158" s="1">
        <v>2</v>
      </c>
      <c r="F13158" s="1">
        <v>0</v>
      </c>
      <c r="G13158" s="1">
        <v>0</v>
      </c>
      <c r="H13158" s="1">
        <v>2</v>
      </c>
      <c r="I13158" s="15">
        <v>0</v>
      </c>
      <c r="J13158">
        <f t="shared" si="205"/>
        <v>40</v>
      </c>
    </row>
    <row r="13159" spans="1:10" x14ac:dyDescent="0.3">
      <c r="A13159" t="s">
        <v>12984</v>
      </c>
      <c r="C13159" s="18">
        <v>390</v>
      </c>
      <c r="D13159" s="1"/>
      <c r="E13159" s="1">
        <v>6</v>
      </c>
      <c r="F13159" s="1">
        <v>3</v>
      </c>
      <c r="G13159" s="1">
        <v>0</v>
      </c>
      <c r="H13159" s="1">
        <v>3</v>
      </c>
      <c r="I13159" s="15">
        <v>0.5</v>
      </c>
      <c r="J13159">
        <f t="shared" si="205"/>
        <v>40</v>
      </c>
    </row>
    <row r="13160" spans="1:10" x14ac:dyDescent="0.3">
      <c r="A13160" t="s">
        <v>12985</v>
      </c>
      <c r="C13160" s="18">
        <v>390</v>
      </c>
      <c r="D13160" s="1"/>
      <c r="E13160" s="1">
        <v>3</v>
      </c>
      <c r="F13160" s="1">
        <v>0</v>
      </c>
      <c r="G13160" s="1">
        <v>0</v>
      </c>
      <c r="H13160" s="1">
        <v>3</v>
      </c>
      <c r="I13160" s="15">
        <v>0</v>
      </c>
      <c r="J13160">
        <f t="shared" si="205"/>
        <v>40</v>
      </c>
    </row>
    <row r="13161" spans="1:10" x14ac:dyDescent="0.3">
      <c r="A13161" t="s">
        <v>12986</v>
      </c>
      <c r="C13161" s="18">
        <v>390</v>
      </c>
      <c r="D13161" s="1"/>
      <c r="E13161" s="1">
        <v>5</v>
      </c>
      <c r="F13161" s="1">
        <v>3</v>
      </c>
      <c r="G13161" s="1">
        <v>0</v>
      </c>
      <c r="H13161" s="1">
        <v>2</v>
      </c>
      <c r="I13161" s="15">
        <v>0.6</v>
      </c>
      <c r="J13161">
        <f t="shared" si="205"/>
        <v>40</v>
      </c>
    </row>
    <row r="13162" spans="1:10" x14ac:dyDescent="0.3">
      <c r="A13162" s="21" t="s">
        <v>12987</v>
      </c>
      <c r="C13162" s="18">
        <v>390</v>
      </c>
      <c r="D13162" s="1"/>
      <c r="E13162" s="1">
        <v>5</v>
      </c>
      <c r="F13162" s="1">
        <v>1</v>
      </c>
      <c r="G13162" s="1">
        <v>1</v>
      </c>
      <c r="H13162" s="1">
        <v>3</v>
      </c>
      <c r="I13162" s="15">
        <v>0.3</v>
      </c>
      <c r="J13162">
        <f t="shared" si="205"/>
        <v>40</v>
      </c>
    </row>
    <row r="13163" spans="1:10" x14ac:dyDescent="0.3">
      <c r="A13163" t="s">
        <v>12988</v>
      </c>
      <c r="C13163" s="18">
        <v>390</v>
      </c>
      <c r="D13163" s="1"/>
      <c r="E13163" s="1">
        <v>5</v>
      </c>
      <c r="F13163" s="1">
        <v>1</v>
      </c>
      <c r="G13163" s="1">
        <v>1</v>
      </c>
      <c r="H13163" s="1">
        <v>3</v>
      </c>
      <c r="I13163" s="15">
        <v>0.3</v>
      </c>
      <c r="J13163">
        <f t="shared" si="205"/>
        <v>40</v>
      </c>
    </row>
    <row r="13164" spans="1:10" x14ac:dyDescent="0.3">
      <c r="A13164" t="s">
        <v>12989</v>
      </c>
      <c r="C13164" s="18">
        <v>390</v>
      </c>
      <c r="D13164" s="1"/>
      <c r="E13164" s="1">
        <v>5</v>
      </c>
      <c r="F13164" s="1">
        <v>2</v>
      </c>
      <c r="G13164" s="1">
        <v>0</v>
      </c>
      <c r="H13164" s="1">
        <v>3</v>
      </c>
      <c r="I13164" s="15">
        <v>0.4</v>
      </c>
      <c r="J13164">
        <f t="shared" si="205"/>
        <v>40</v>
      </c>
    </row>
    <row r="13165" spans="1:10" x14ac:dyDescent="0.3">
      <c r="A13165" t="s">
        <v>12990</v>
      </c>
      <c r="C13165" s="18">
        <v>390</v>
      </c>
      <c r="D13165" s="1"/>
      <c r="E13165" s="1">
        <v>3</v>
      </c>
      <c r="F13165" s="1">
        <v>0</v>
      </c>
      <c r="G13165" s="1">
        <v>0</v>
      </c>
      <c r="H13165" s="1">
        <v>3</v>
      </c>
      <c r="I13165" s="15">
        <v>0</v>
      </c>
      <c r="J13165">
        <f t="shared" si="205"/>
        <v>40</v>
      </c>
    </row>
    <row r="13166" spans="1:10" x14ac:dyDescent="0.3">
      <c r="A13166" t="s">
        <v>12991</v>
      </c>
      <c r="C13166" s="18">
        <v>390</v>
      </c>
      <c r="D13166" s="1"/>
      <c r="E13166" s="1">
        <v>5</v>
      </c>
      <c r="F13166" s="1">
        <v>1</v>
      </c>
      <c r="G13166" s="1">
        <v>0</v>
      </c>
      <c r="H13166" s="1">
        <v>4</v>
      </c>
      <c r="I13166" s="15">
        <v>0.2</v>
      </c>
      <c r="J13166">
        <f t="shared" si="205"/>
        <v>40</v>
      </c>
    </row>
    <row r="13167" spans="1:10" x14ac:dyDescent="0.3">
      <c r="A13167" t="s">
        <v>12992</v>
      </c>
      <c r="C13167" s="18">
        <v>390</v>
      </c>
      <c r="D13167" s="1"/>
      <c r="E13167" s="1">
        <v>5</v>
      </c>
      <c r="F13167" s="1">
        <v>2</v>
      </c>
      <c r="G13167" s="1">
        <v>0</v>
      </c>
      <c r="H13167" s="1">
        <v>3</v>
      </c>
      <c r="I13167" s="15">
        <v>0.4</v>
      </c>
      <c r="J13167">
        <f t="shared" si="205"/>
        <v>40</v>
      </c>
    </row>
    <row r="13168" spans="1:10" x14ac:dyDescent="0.3">
      <c r="A13168" t="s">
        <v>12993</v>
      </c>
      <c r="C13168" s="18">
        <v>390</v>
      </c>
      <c r="D13168" s="1"/>
      <c r="E13168" s="1">
        <v>5</v>
      </c>
      <c r="F13168" s="1">
        <v>1</v>
      </c>
      <c r="G13168" s="1">
        <v>1</v>
      </c>
      <c r="H13168" s="1">
        <v>3</v>
      </c>
      <c r="I13168" s="15">
        <v>0.3</v>
      </c>
      <c r="J13168">
        <f t="shared" si="205"/>
        <v>40</v>
      </c>
    </row>
    <row r="13169" spans="1:10" x14ac:dyDescent="0.3">
      <c r="A13169" t="s">
        <v>12994</v>
      </c>
      <c r="C13169" s="18">
        <v>390</v>
      </c>
      <c r="D13169" s="1"/>
      <c r="E13169" s="1">
        <v>3</v>
      </c>
      <c r="F13169" s="1">
        <v>0</v>
      </c>
      <c r="G13169" s="1">
        <v>0</v>
      </c>
      <c r="H13169" s="1">
        <v>3</v>
      </c>
      <c r="I13169" s="15">
        <v>0</v>
      </c>
      <c r="J13169">
        <f t="shared" si="205"/>
        <v>40</v>
      </c>
    </row>
    <row r="13170" spans="1:10" x14ac:dyDescent="0.3">
      <c r="A13170" t="s">
        <v>12995</v>
      </c>
      <c r="C13170" s="18">
        <v>390</v>
      </c>
      <c r="D13170" s="1"/>
      <c r="E13170" s="1">
        <v>3</v>
      </c>
      <c r="F13170" s="1">
        <v>0</v>
      </c>
      <c r="G13170" s="1">
        <v>0</v>
      </c>
      <c r="H13170" s="1">
        <v>3</v>
      </c>
      <c r="I13170" s="15">
        <v>0</v>
      </c>
      <c r="J13170">
        <f t="shared" si="205"/>
        <v>40</v>
      </c>
    </row>
    <row r="13171" spans="1:10" x14ac:dyDescent="0.3">
      <c r="A13171" t="s">
        <v>12996</v>
      </c>
      <c r="C13171" s="18">
        <v>390</v>
      </c>
      <c r="D13171" s="1"/>
      <c r="E13171" s="1">
        <v>5</v>
      </c>
      <c r="F13171" s="1">
        <v>0</v>
      </c>
      <c r="G13171" s="1">
        <v>0</v>
      </c>
      <c r="H13171" s="1">
        <v>5</v>
      </c>
      <c r="I13171" s="15">
        <v>0</v>
      </c>
      <c r="J13171">
        <f t="shared" si="205"/>
        <v>40</v>
      </c>
    </row>
    <row r="13172" spans="1:10" x14ac:dyDescent="0.3">
      <c r="A13172" t="s">
        <v>12997</v>
      </c>
      <c r="C13172" s="18">
        <v>390</v>
      </c>
      <c r="D13172" s="1"/>
      <c r="E13172" s="1">
        <v>2</v>
      </c>
      <c r="F13172" s="1">
        <v>0</v>
      </c>
      <c r="G13172" s="1">
        <v>0</v>
      </c>
      <c r="H13172" s="1">
        <v>2</v>
      </c>
      <c r="I13172" s="15">
        <v>0</v>
      </c>
      <c r="J13172">
        <f t="shared" si="205"/>
        <v>40</v>
      </c>
    </row>
    <row r="13173" spans="1:10" x14ac:dyDescent="0.3">
      <c r="A13173" t="s">
        <v>12998</v>
      </c>
      <c r="C13173" s="18">
        <v>390</v>
      </c>
      <c r="D13173" s="1"/>
      <c r="E13173" s="1">
        <v>5</v>
      </c>
      <c r="F13173" s="1">
        <v>3</v>
      </c>
      <c r="G13173" s="1">
        <v>0</v>
      </c>
      <c r="H13173" s="1">
        <v>2</v>
      </c>
      <c r="I13173" s="15">
        <v>0.6</v>
      </c>
      <c r="J13173">
        <f t="shared" si="205"/>
        <v>40</v>
      </c>
    </row>
    <row r="13174" spans="1:10" x14ac:dyDescent="0.3">
      <c r="A13174" t="s">
        <v>12999</v>
      </c>
      <c r="C13174" s="18">
        <v>390</v>
      </c>
      <c r="D13174" s="1"/>
      <c r="E13174" s="1">
        <v>5</v>
      </c>
      <c r="F13174" s="1">
        <v>2</v>
      </c>
      <c r="G13174" s="1">
        <v>0</v>
      </c>
      <c r="H13174" s="1">
        <v>3</v>
      </c>
      <c r="I13174" s="15">
        <v>0.4</v>
      </c>
      <c r="J13174">
        <f t="shared" si="205"/>
        <v>40</v>
      </c>
    </row>
    <row r="13175" spans="1:10" x14ac:dyDescent="0.3">
      <c r="A13175" t="s">
        <v>13000</v>
      </c>
      <c r="C13175" s="18">
        <v>390</v>
      </c>
      <c r="D13175" s="1"/>
      <c r="E13175" s="1">
        <v>2</v>
      </c>
      <c r="F13175" s="1">
        <v>0</v>
      </c>
      <c r="G13175" s="1">
        <v>0</v>
      </c>
      <c r="H13175" s="1">
        <v>2</v>
      </c>
      <c r="I13175" s="15">
        <v>0</v>
      </c>
      <c r="J13175">
        <f t="shared" si="205"/>
        <v>40</v>
      </c>
    </row>
    <row r="13176" spans="1:10" x14ac:dyDescent="0.3">
      <c r="A13176" t="s">
        <v>13001</v>
      </c>
      <c r="C13176" s="18">
        <v>390</v>
      </c>
      <c r="D13176" s="1"/>
      <c r="E13176" s="1">
        <v>6</v>
      </c>
      <c r="F13176" s="1">
        <v>0</v>
      </c>
      <c r="G13176" s="1">
        <v>0</v>
      </c>
      <c r="H13176" s="1">
        <v>6</v>
      </c>
      <c r="I13176" s="15">
        <v>0</v>
      </c>
      <c r="J13176">
        <f t="shared" si="205"/>
        <v>40</v>
      </c>
    </row>
    <row r="13177" spans="1:10" x14ac:dyDescent="0.3">
      <c r="A13177" t="s">
        <v>13002</v>
      </c>
      <c r="C13177" s="18">
        <v>390</v>
      </c>
      <c r="D13177" s="1"/>
      <c r="E13177" s="1">
        <v>3</v>
      </c>
      <c r="F13177" s="1">
        <v>0</v>
      </c>
      <c r="G13177" s="1">
        <v>0</v>
      </c>
      <c r="H13177" s="1">
        <v>3</v>
      </c>
      <c r="I13177" s="15">
        <v>0</v>
      </c>
      <c r="J13177">
        <f t="shared" si="205"/>
        <v>40</v>
      </c>
    </row>
    <row r="13178" spans="1:10" x14ac:dyDescent="0.3">
      <c r="A13178" t="s">
        <v>13003</v>
      </c>
      <c r="C13178" s="18">
        <v>390</v>
      </c>
      <c r="D13178" s="1"/>
      <c r="E13178" s="1">
        <v>3</v>
      </c>
      <c r="F13178" s="1">
        <v>1</v>
      </c>
      <c r="G13178" s="1">
        <v>0</v>
      </c>
      <c r="H13178" s="1">
        <v>2</v>
      </c>
      <c r="I13178" s="15">
        <v>0.33333333333333331</v>
      </c>
      <c r="J13178">
        <f t="shared" si="205"/>
        <v>40</v>
      </c>
    </row>
    <row r="13179" spans="1:10" x14ac:dyDescent="0.3">
      <c r="A13179" t="s">
        <v>13004</v>
      </c>
      <c r="C13179" s="18">
        <v>390</v>
      </c>
      <c r="D13179" s="1"/>
      <c r="E13179" s="1">
        <v>3</v>
      </c>
      <c r="F13179" s="1">
        <v>0</v>
      </c>
      <c r="G13179" s="1">
        <v>0</v>
      </c>
      <c r="H13179" s="1">
        <v>3</v>
      </c>
      <c r="I13179" s="15">
        <v>0</v>
      </c>
      <c r="J13179">
        <f t="shared" si="205"/>
        <v>40</v>
      </c>
    </row>
    <row r="13180" spans="1:10" x14ac:dyDescent="0.3">
      <c r="A13180" t="s">
        <v>13005</v>
      </c>
      <c r="C13180" s="18">
        <v>390</v>
      </c>
      <c r="D13180" s="1"/>
      <c r="E13180" s="1">
        <v>2</v>
      </c>
      <c r="F13180" s="1">
        <v>1</v>
      </c>
      <c r="G13180" s="1">
        <v>0</v>
      </c>
      <c r="H13180" s="1">
        <v>1</v>
      </c>
      <c r="I13180" s="15">
        <v>0.5</v>
      </c>
      <c r="J13180">
        <f t="shared" si="205"/>
        <v>40</v>
      </c>
    </row>
    <row r="13181" spans="1:10" x14ac:dyDescent="0.3">
      <c r="A13181" t="s">
        <v>13006</v>
      </c>
      <c r="C13181" s="18">
        <v>390</v>
      </c>
      <c r="D13181" s="1"/>
      <c r="E13181" s="1">
        <v>2</v>
      </c>
      <c r="F13181" s="1">
        <v>0</v>
      </c>
      <c r="G13181" s="1">
        <v>0</v>
      </c>
      <c r="H13181" s="1">
        <v>2</v>
      </c>
      <c r="I13181" s="15">
        <v>0</v>
      </c>
      <c r="J13181">
        <f t="shared" si="205"/>
        <v>40</v>
      </c>
    </row>
    <row r="13182" spans="1:10" x14ac:dyDescent="0.3">
      <c r="A13182" t="s">
        <v>13007</v>
      </c>
      <c r="C13182" s="18">
        <v>390</v>
      </c>
      <c r="D13182" s="1"/>
      <c r="E13182" s="1">
        <v>3</v>
      </c>
      <c r="F13182" s="1">
        <v>1</v>
      </c>
      <c r="G13182" s="1">
        <v>0</v>
      </c>
      <c r="H13182" s="1">
        <v>2</v>
      </c>
      <c r="I13182" s="15">
        <v>0.33333333333333331</v>
      </c>
      <c r="J13182">
        <f t="shared" si="205"/>
        <v>40</v>
      </c>
    </row>
    <row r="13183" spans="1:10" x14ac:dyDescent="0.3">
      <c r="A13183" t="s">
        <v>13008</v>
      </c>
      <c r="C13183" s="18">
        <v>390</v>
      </c>
      <c r="D13183" s="1"/>
      <c r="E13183" s="1">
        <v>3</v>
      </c>
      <c r="F13183" s="1">
        <v>0</v>
      </c>
      <c r="G13183" s="1">
        <v>0</v>
      </c>
      <c r="H13183" s="1">
        <v>3</v>
      </c>
      <c r="I13183" s="15">
        <v>0</v>
      </c>
      <c r="J13183">
        <f t="shared" si="205"/>
        <v>40</v>
      </c>
    </row>
    <row r="13184" spans="1:10" x14ac:dyDescent="0.3">
      <c r="A13184" t="s">
        <v>13009</v>
      </c>
      <c r="C13184" s="18">
        <v>390</v>
      </c>
      <c r="D13184" s="1"/>
      <c r="E13184" s="1">
        <v>5</v>
      </c>
      <c r="F13184" s="1">
        <v>1</v>
      </c>
      <c r="G13184" s="1">
        <v>1</v>
      </c>
      <c r="H13184" s="1">
        <v>3</v>
      </c>
      <c r="I13184" s="15">
        <v>0.3</v>
      </c>
      <c r="J13184">
        <f t="shared" si="205"/>
        <v>40</v>
      </c>
    </row>
    <row r="13185" spans="1:10" x14ac:dyDescent="0.3">
      <c r="A13185" t="s">
        <v>13010</v>
      </c>
      <c r="C13185" s="18">
        <v>390</v>
      </c>
      <c r="D13185" s="1"/>
      <c r="E13185" s="1">
        <v>3</v>
      </c>
      <c r="F13185" s="1">
        <v>0</v>
      </c>
      <c r="G13185" s="1">
        <v>1</v>
      </c>
      <c r="H13185" s="1">
        <v>2</v>
      </c>
      <c r="I13185" s="15">
        <v>0.16666666666666666</v>
      </c>
      <c r="J13185">
        <f t="shared" si="205"/>
        <v>40</v>
      </c>
    </row>
    <row r="13186" spans="1:10" x14ac:dyDescent="0.3">
      <c r="A13186" t="s">
        <v>13011</v>
      </c>
      <c r="C13186" s="18">
        <v>390</v>
      </c>
      <c r="D13186" s="1"/>
      <c r="E13186" s="1">
        <v>5</v>
      </c>
      <c r="F13186" s="1">
        <v>1</v>
      </c>
      <c r="G13186" s="1">
        <v>0</v>
      </c>
      <c r="H13186" s="1">
        <v>4</v>
      </c>
      <c r="I13186" s="15">
        <v>0.2</v>
      </c>
      <c r="J13186">
        <f t="shared" si="205"/>
        <v>40</v>
      </c>
    </row>
    <row r="13187" spans="1:10" x14ac:dyDescent="0.3">
      <c r="A13187" t="s">
        <v>13012</v>
      </c>
      <c r="C13187" s="18">
        <v>390</v>
      </c>
      <c r="D13187" s="1"/>
      <c r="E13187" s="1">
        <v>5</v>
      </c>
      <c r="F13187" s="1">
        <v>0</v>
      </c>
      <c r="G13187" s="1">
        <v>0</v>
      </c>
      <c r="H13187" s="1">
        <v>5</v>
      </c>
      <c r="I13187" s="15">
        <v>0</v>
      </c>
      <c r="J13187">
        <f t="shared" si="205"/>
        <v>40</v>
      </c>
    </row>
    <row r="13188" spans="1:10" x14ac:dyDescent="0.3">
      <c r="A13188" t="s">
        <v>13013</v>
      </c>
      <c r="C13188" s="18">
        <v>390</v>
      </c>
      <c r="D13188" s="1"/>
      <c r="E13188" s="1">
        <v>3</v>
      </c>
      <c r="F13188" s="1">
        <v>1</v>
      </c>
      <c r="G13188" s="1">
        <v>0</v>
      </c>
      <c r="H13188" s="1">
        <v>2</v>
      </c>
      <c r="I13188" s="15">
        <v>0.33333333333333331</v>
      </c>
      <c r="J13188">
        <f t="shared" ref="J13188:J13251" si="206">IF(E13188&lt;=30,40,20)</f>
        <v>40</v>
      </c>
    </row>
    <row r="13189" spans="1:10" x14ac:dyDescent="0.3">
      <c r="A13189" t="s">
        <v>13014</v>
      </c>
      <c r="C13189" s="18">
        <v>390</v>
      </c>
      <c r="D13189" s="1"/>
      <c r="E13189" s="1">
        <v>5</v>
      </c>
      <c r="F13189" s="1">
        <v>1</v>
      </c>
      <c r="G13189" s="1">
        <v>1</v>
      </c>
      <c r="H13189" s="1">
        <v>3</v>
      </c>
      <c r="I13189" s="15">
        <v>0.3</v>
      </c>
      <c r="J13189">
        <f t="shared" si="206"/>
        <v>40</v>
      </c>
    </row>
    <row r="13190" spans="1:10" x14ac:dyDescent="0.3">
      <c r="A13190" t="s">
        <v>13015</v>
      </c>
      <c r="C13190" s="18">
        <v>390</v>
      </c>
      <c r="D13190" s="1"/>
      <c r="E13190" s="1">
        <v>6</v>
      </c>
      <c r="F13190" s="1">
        <v>1</v>
      </c>
      <c r="G13190" s="1">
        <v>0</v>
      </c>
      <c r="H13190" s="1">
        <v>5</v>
      </c>
      <c r="I13190" s="15">
        <v>0.16666666666666666</v>
      </c>
      <c r="J13190">
        <f t="shared" si="206"/>
        <v>40</v>
      </c>
    </row>
    <row r="13191" spans="1:10" x14ac:dyDescent="0.3">
      <c r="A13191" t="s">
        <v>13016</v>
      </c>
      <c r="C13191" s="18">
        <v>390</v>
      </c>
      <c r="D13191" s="1"/>
      <c r="E13191" s="1">
        <v>3</v>
      </c>
      <c r="F13191" s="1">
        <v>0</v>
      </c>
      <c r="G13191" s="1">
        <v>0</v>
      </c>
      <c r="H13191" s="1">
        <v>3</v>
      </c>
      <c r="I13191" s="15">
        <v>0</v>
      </c>
      <c r="J13191">
        <f t="shared" si="206"/>
        <v>40</v>
      </c>
    </row>
    <row r="13192" spans="1:10" x14ac:dyDescent="0.3">
      <c r="A13192" t="s">
        <v>13017</v>
      </c>
      <c r="C13192" s="18">
        <v>390</v>
      </c>
      <c r="D13192" s="1"/>
      <c r="E13192" s="1">
        <v>3</v>
      </c>
      <c r="F13192" s="1">
        <v>1</v>
      </c>
      <c r="G13192" s="1">
        <v>0</v>
      </c>
      <c r="H13192" s="1">
        <v>2</v>
      </c>
      <c r="I13192" s="15">
        <v>0.33333333333333331</v>
      </c>
      <c r="J13192">
        <f t="shared" si="206"/>
        <v>40</v>
      </c>
    </row>
    <row r="13193" spans="1:10" x14ac:dyDescent="0.3">
      <c r="A13193" t="s">
        <v>13018</v>
      </c>
      <c r="C13193" s="18">
        <v>390</v>
      </c>
      <c r="D13193" s="1"/>
      <c r="E13193" s="1">
        <v>3</v>
      </c>
      <c r="F13193" s="1">
        <v>0</v>
      </c>
      <c r="G13193" s="1">
        <v>0</v>
      </c>
      <c r="H13193" s="1">
        <v>3</v>
      </c>
      <c r="I13193" s="15">
        <v>0</v>
      </c>
      <c r="J13193">
        <f t="shared" si="206"/>
        <v>40</v>
      </c>
    </row>
    <row r="13194" spans="1:10" x14ac:dyDescent="0.3">
      <c r="A13194" t="s">
        <v>13019</v>
      </c>
      <c r="C13194" s="18">
        <v>390</v>
      </c>
      <c r="D13194" s="1"/>
      <c r="E13194" s="1">
        <v>6</v>
      </c>
      <c r="F13194" s="1">
        <v>2</v>
      </c>
      <c r="G13194" s="1">
        <v>0</v>
      </c>
      <c r="H13194" s="1">
        <v>4</v>
      </c>
      <c r="I13194" s="15">
        <v>0.33333333333333331</v>
      </c>
      <c r="J13194">
        <f t="shared" si="206"/>
        <v>40</v>
      </c>
    </row>
    <row r="13195" spans="1:10" x14ac:dyDescent="0.3">
      <c r="A13195" t="s">
        <v>13020</v>
      </c>
      <c r="C13195" s="18">
        <v>390</v>
      </c>
      <c r="D13195" s="1"/>
      <c r="E13195" s="1">
        <v>3</v>
      </c>
      <c r="F13195" s="1">
        <v>1</v>
      </c>
      <c r="G13195" s="1">
        <v>0</v>
      </c>
      <c r="H13195" s="1">
        <v>2</v>
      </c>
      <c r="I13195" s="15">
        <v>0.33333333333333331</v>
      </c>
      <c r="J13195">
        <f t="shared" si="206"/>
        <v>40</v>
      </c>
    </row>
    <row r="13196" spans="1:10" x14ac:dyDescent="0.3">
      <c r="A13196" t="s">
        <v>13021</v>
      </c>
      <c r="C13196" s="18">
        <v>390</v>
      </c>
      <c r="D13196" s="1"/>
      <c r="E13196" s="1">
        <v>3</v>
      </c>
      <c r="F13196" s="1">
        <v>1</v>
      </c>
      <c r="G13196" s="1">
        <v>0</v>
      </c>
      <c r="H13196" s="1">
        <v>2</v>
      </c>
      <c r="I13196" s="15">
        <v>0.33333333333333331</v>
      </c>
      <c r="J13196">
        <f t="shared" si="206"/>
        <v>40</v>
      </c>
    </row>
    <row r="13197" spans="1:10" x14ac:dyDescent="0.3">
      <c r="A13197" t="s">
        <v>13022</v>
      </c>
      <c r="C13197" s="18">
        <v>390</v>
      </c>
      <c r="D13197" s="1"/>
      <c r="E13197" s="1">
        <v>3</v>
      </c>
      <c r="F13197" s="1">
        <v>0</v>
      </c>
      <c r="G13197" s="1">
        <v>0</v>
      </c>
      <c r="H13197" s="1">
        <v>3</v>
      </c>
      <c r="I13197" s="15">
        <v>0</v>
      </c>
      <c r="J13197">
        <f t="shared" si="206"/>
        <v>40</v>
      </c>
    </row>
    <row r="13198" spans="1:10" x14ac:dyDescent="0.3">
      <c r="A13198" t="s">
        <v>13023</v>
      </c>
      <c r="C13198" s="18">
        <v>390</v>
      </c>
      <c r="D13198" s="1"/>
      <c r="E13198" s="1">
        <v>2</v>
      </c>
      <c r="F13198" s="1">
        <v>0</v>
      </c>
      <c r="G13198" s="1">
        <v>0</v>
      </c>
      <c r="H13198" s="1">
        <v>2</v>
      </c>
      <c r="I13198" s="15">
        <v>0</v>
      </c>
      <c r="J13198">
        <f t="shared" si="206"/>
        <v>40</v>
      </c>
    </row>
    <row r="13199" spans="1:10" x14ac:dyDescent="0.3">
      <c r="A13199" t="s">
        <v>13024</v>
      </c>
      <c r="C13199" s="18">
        <v>390</v>
      </c>
      <c r="D13199" s="1"/>
      <c r="E13199" s="1">
        <v>3</v>
      </c>
      <c r="F13199" s="1">
        <v>0</v>
      </c>
      <c r="G13199" s="1">
        <v>0</v>
      </c>
      <c r="H13199" s="1">
        <v>3</v>
      </c>
      <c r="I13199" s="15">
        <v>0</v>
      </c>
      <c r="J13199">
        <f t="shared" si="206"/>
        <v>40</v>
      </c>
    </row>
    <row r="13200" spans="1:10" x14ac:dyDescent="0.3">
      <c r="A13200" t="s">
        <v>13025</v>
      </c>
      <c r="C13200" s="18">
        <v>390</v>
      </c>
      <c r="D13200" s="1"/>
      <c r="E13200" s="1">
        <v>3</v>
      </c>
      <c r="F13200" s="1">
        <v>1</v>
      </c>
      <c r="G13200" s="1">
        <v>0</v>
      </c>
      <c r="H13200" s="1">
        <v>2</v>
      </c>
      <c r="I13200" s="15">
        <v>0.33333333333333331</v>
      </c>
      <c r="J13200">
        <f t="shared" si="206"/>
        <v>40</v>
      </c>
    </row>
    <row r="13201" spans="1:10" x14ac:dyDescent="0.3">
      <c r="A13201" t="s">
        <v>13026</v>
      </c>
      <c r="C13201" s="18">
        <v>390</v>
      </c>
      <c r="D13201" s="1"/>
      <c r="E13201" s="1">
        <v>3</v>
      </c>
      <c r="F13201" s="1">
        <v>1</v>
      </c>
      <c r="G13201" s="1">
        <v>0</v>
      </c>
      <c r="H13201" s="1">
        <v>2</v>
      </c>
      <c r="I13201" s="15">
        <v>0.33333333333333331</v>
      </c>
      <c r="J13201">
        <f t="shared" si="206"/>
        <v>40</v>
      </c>
    </row>
    <row r="13202" spans="1:10" x14ac:dyDescent="0.3">
      <c r="A13202" t="s">
        <v>13027</v>
      </c>
      <c r="C13202" s="18">
        <v>390</v>
      </c>
      <c r="D13202" s="1"/>
      <c r="E13202" s="1">
        <v>3</v>
      </c>
      <c r="F13202" s="1">
        <v>0</v>
      </c>
      <c r="G13202" s="1">
        <v>1</v>
      </c>
      <c r="H13202" s="1">
        <v>2</v>
      </c>
      <c r="I13202" s="15">
        <v>0.16666666666666666</v>
      </c>
      <c r="J13202">
        <f t="shared" si="206"/>
        <v>40</v>
      </c>
    </row>
    <row r="13203" spans="1:10" x14ac:dyDescent="0.3">
      <c r="A13203" t="s">
        <v>13028</v>
      </c>
      <c r="C13203" s="18">
        <v>390</v>
      </c>
      <c r="D13203" s="1"/>
      <c r="E13203" s="1">
        <v>2</v>
      </c>
      <c r="F13203" s="1">
        <v>0</v>
      </c>
      <c r="G13203" s="1">
        <v>0</v>
      </c>
      <c r="H13203" s="1">
        <v>2</v>
      </c>
      <c r="I13203" s="15">
        <v>0</v>
      </c>
      <c r="J13203">
        <f t="shared" si="206"/>
        <v>40</v>
      </c>
    </row>
    <row r="13204" spans="1:10" x14ac:dyDescent="0.3">
      <c r="A13204" t="s">
        <v>13029</v>
      </c>
      <c r="C13204" s="18">
        <v>390</v>
      </c>
      <c r="D13204" s="1"/>
      <c r="E13204" s="1">
        <v>3</v>
      </c>
      <c r="F13204" s="1">
        <v>1</v>
      </c>
      <c r="G13204" s="1">
        <v>0</v>
      </c>
      <c r="H13204" s="1">
        <v>2</v>
      </c>
      <c r="I13204" s="15">
        <v>0.33333333333333331</v>
      </c>
      <c r="J13204">
        <f t="shared" si="206"/>
        <v>40</v>
      </c>
    </row>
    <row r="13205" spans="1:10" x14ac:dyDescent="0.3">
      <c r="A13205" t="s">
        <v>13030</v>
      </c>
      <c r="C13205" s="18">
        <v>390</v>
      </c>
      <c r="D13205" s="1"/>
      <c r="E13205" s="1">
        <v>5</v>
      </c>
      <c r="F13205" s="1">
        <v>0</v>
      </c>
      <c r="G13205" s="1">
        <v>0</v>
      </c>
      <c r="H13205" s="1">
        <v>5</v>
      </c>
      <c r="I13205" s="15">
        <v>0</v>
      </c>
      <c r="J13205">
        <f t="shared" si="206"/>
        <v>40</v>
      </c>
    </row>
    <row r="13206" spans="1:10" x14ac:dyDescent="0.3">
      <c r="A13206" t="s">
        <v>13031</v>
      </c>
      <c r="C13206" s="18">
        <v>390</v>
      </c>
      <c r="D13206" s="1"/>
      <c r="E13206" s="1">
        <v>5</v>
      </c>
      <c r="F13206" s="1">
        <v>0</v>
      </c>
      <c r="G13206" s="1">
        <v>0</v>
      </c>
      <c r="H13206" s="1">
        <v>5</v>
      </c>
      <c r="I13206" s="15">
        <v>0</v>
      </c>
      <c r="J13206">
        <f t="shared" si="206"/>
        <v>40</v>
      </c>
    </row>
    <row r="13207" spans="1:10" x14ac:dyDescent="0.3">
      <c r="A13207" t="s">
        <v>13032</v>
      </c>
      <c r="C13207" s="18">
        <v>390</v>
      </c>
      <c r="D13207" s="1"/>
      <c r="E13207" s="1">
        <v>5</v>
      </c>
      <c r="F13207" s="1">
        <v>2</v>
      </c>
      <c r="G13207" s="1">
        <v>0</v>
      </c>
      <c r="H13207" s="1">
        <v>3</v>
      </c>
      <c r="I13207" s="15">
        <v>0.4</v>
      </c>
      <c r="J13207">
        <f t="shared" si="206"/>
        <v>40</v>
      </c>
    </row>
    <row r="13208" spans="1:10" x14ac:dyDescent="0.3">
      <c r="A13208" s="21" t="s">
        <v>13033</v>
      </c>
      <c r="C13208" s="18">
        <v>390</v>
      </c>
      <c r="D13208" s="1"/>
      <c r="E13208" s="1">
        <v>5</v>
      </c>
      <c r="F13208" s="1">
        <v>1</v>
      </c>
      <c r="G13208" s="1">
        <v>0</v>
      </c>
      <c r="H13208" s="1">
        <v>4</v>
      </c>
      <c r="I13208" s="15">
        <v>0.2</v>
      </c>
      <c r="J13208">
        <f t="shared" si="206"/>
        <v>40</v>
      </c>
    </row>
    <row r="13209" spans="1:10" x14ac:dyDescent="0.3">
      <c r="A13209" t="s">
        <v>13034</v>
      </c>
      <c r="C13209" s="18">
        <v>390</v>
      </c>
      <c r="D13209" s="1"/>
      <c r="E13209" s="1">
        <v>3</v>
      </c>
      <c r="F13209" s="1">
        <v>1</v>
      </c>
      <c r="G13209" s="1">
        <v>0</v>
      </c>
      <c r="H13209" s="1">
        <v>2</v>
      </c>
      <c r="I13209" s="15">
        <v>0.33333333333333331</v>
      </c>
      <c r="J13209">
        <f t="shared" si="206"/>
        <v>40</v>
      </c>
    </row>
    <row r="13210" spans="1:10" x14ac:dyDescent="0.3">
      <c r="A13210" t="s">
        <v>13035</v>
      </c>
      <c r="C13210" s="18">
        <v>390</v>
      </c>
      <c r="D13210" s="1"/>
      <c r="E13210" s="1">
        <v>3</v>
      </c>
      <c r="F13210" s="1">
        <v>1</v>
      </c>
      <c r="G13210" s="1">
        <v>0</v>
      </c>
      <c r="H13210" s="1">
        <v>2</v>
      </c>
      <c r="I13210" s="15">
        <v>0.33333333333333331</v>
      </c>
      <c r="J13210">
        <f t="shared" si="206"/>
        <v>40</v>
      </c>
    </row>
    <row r="13211" spans="1:10" x14ac:dyDescent="0.3">
      <c r="A13211" t="s">
        <v>13036</v>
      </c>
      <c r="C13211" s="18">
        <v>390</v>
      </c>
      <c r="D13211" s="1"/>
      <c r="E13211" s="1">
        <v>3</v>
      </c>
      <c r="F13211" s="1">
        <v>1</v>
      </c>
      <c r="G13211" s="1">
        <v>0</v>
      </c>
      <c r="H13211" s="1">
        <v>2</v>
      </c>
      <c r="I13211" s="15">
        <v>0.33333333333333331</v>
      </c>
      <c r="J13211">
        <f t="shared" si="206"/>
        <v>40</v>
      </c>
    </row>
    <row r="13212" spans="1:10" x14ac:dyDescent="0.3">
      <c r="A13212" t="s">
        <v>13037</v>
      </c>
      <c r="C13212" s="18">
        <v>390</v>
      </c>
      <c r="D13212" s="1"/>
      <c r="E13212" s="1">
        <v>3</v>
      </c>
      <c r="F13212" s="1">
        <v>0</v>
      </c>
      <c r="G13212" s="1">
        <v>0</v>
      </c>
      <c r="H13212" s="1">
        <v>3</v>
      </c>
      <c r="I13212" s="15">
        <v>0</v>
      </c>
      <c r="J13212">
        <f t="shared" si="206"/>
        <v>40</v>
      </c>
    </row>
    <row r="13213" spans="1:10" x14ac:dyDescent="0.3">
      <c r="A13213" t="s">
        <v>13038</v>
      </c>
      <c r="C13213" s="18">
        <v>390</v>
      </c>
      <c r="D13213" s="1"/>
      <c r="E13213" s="1">
        <v>6</v>
      </c>
      <c r="F13213" s="1">
        <v>0</v>
      </c>
      <c r="G13213" s="1">
        <v>0</v>
      </c>
      <c r="H13213" s="1">
        <v>6</v>
      </c>
      <c r="I13213" s="15">
        <v>0</v>
      </c>
      <c r="J13213">
        <f t="shared" si="206"/>
        <v>40</v>
      </c>
    </row>
    <row r="13214" spans="1:10" x14ac:dyDescent="0.3">
      <c r="A13214" t="s">
        <v>13039</v>
      </c>
      <c r="C13214" s="18">
        <v>390</v>
      </c>
      <c r="D13214" s="1"/>
      <c r="E13214" s="1">
        <v>3</v>
      </c>
      <c r="F13214" s="1">
        <v>0</v>
      </c>
      <c r="G13214" s="1">
        <v>0</v>
      </c>
      <c r="H13214" s="1">
        <v>3</v>
      </c>
      <c r="I13214" s="15">
        <v>0</v>
      </c>
      <c r="J13214">
        <f t="shared" si="206"/>
        <v>40</v>
      </c>
    </row>
    <row r="13215" spans="1:10" x14ac:dyDescent="0.3">
      <c r="A13215" t="s">
        <v>13040</v>
      </c>
      <c r="C13215" s="18">
        <v>390</v>
      </c>
      <c r="D13215" s="1"/>
      <c r="E13215" s="1">
        <v>3</v>
      </c>
      <c r="F13215" s="1">
        <v>0</v>
      </c>
      <c r="G13215" s="1">
        <v>0</v>
      </c>
      <c r="H13215" s="1">
        <v>3</v>
      </c>
      <c r="I13215" s="15">
        <v>0</v>
      </c>
      <c r="J13215">
        <f t="shared" si="206"/>
        <v>40</v>
      </c>
    </row>
    <row r="13216" spans="1:10" x14ac:dyDescent="0.3">
      <c r="A13216" t="s">
        <v>13041</v>
      </c>
      <c r="C13216" s="18">
        <v>390</v>
      </c>
      <c r="D13216" s="1"/>
      <c r="E13216" s="1">
        <v>3</v>
      </c>
      <c r="F13216" s="1">
        <v>0</v>
      </c>
      <c r="G13216" s="1">
        <v>0</v>
      </c>
      <c r="H13216" s="1">
        <v>3</v>
      </c>
      <c r="I13216" s="15">
        <v>0</v>
      </c>
      <c r="J13216">
        <f t="shared" si="206"/>
        <v>40</v>
      </c>
    </row>
    <row r="13217" spans="1:10" x14ac:dyDescent="0.3">
      <c r="A13217" t="s">
        <v>13042</v>
      </c>
      <c r="C13217" s="18">
        <v>390</v>
      </c>
      <c r="D13217" s="1"/>
      <c r="E13217" s="1">
        <v>3</v>
      </c>
      <c r="F13217" s="1">
        <v>1</v>
      </c>
      <c r="G13217" s="1">
        <v>0</v>
      </c>
      <c r="H13217" s="1">
        <v>2</v>
      </c>
      <c r="I13217" s="15">
        <v>0.33333333333333331</v>
      </c>
      <c r="J13217">
        <f t="shared" si="206"/>
        <v>40</v>
      </c>
    </row>
    <row r="13218" spans="1:10" x14ac:dyDescent="0.3">
      <c r="A13218" t="s">
        <v>13043</v>
      </c>
      <c r="C13218" s="18">
        <v>390</v>
      </c>
      <c r="D13218" s="1"/>
      <c r="E13218" s="1">
        <v>6</v>
      </c>
      <c r="F13218" s="1">
        <v>3</v>
      </c>
      <c r="G13218" s="1">
        <v>0</v>
      </c>
      <c r="H13218" s="1">
        <v>3</v>
      </c>
      <c r="I13218" s="15">
        <v>0.5</v>
      </c>
      <c r="J13218">
        <f t="shared" si="206"/>
        <v>40</v>
      </c>
    </row>
    <row r="13219" spans="1:10" x14ac:dyDescent="0.3">
      <c r="A13219" t="s">
        <v>13044</v>
      </c>
      <c r="C13219" s="18">
        <v>390</v>
      </c>
      <c r="D13219" s="1"/>
      <c r="E13219" s="1">
        <v>3</v>
      </c>
      <c r="F13219" s="1">
        <v>0</v>
      </c>
      <c r="G13219" s="1">
        <v>1</v>
      </c>
      <c r="H13219" s="1">
        <v>2</v>
      </c>
      <c r="I13219" s="15">
        <v>0.16666666666666666</v>
      </c>
      <c r="J13219">
        <f t="shared" si="206"/>
        <v>40</v>
      </c>
    </row>
    <row r="13220" spans="1:10" x14ac:dyDescent="0.3">
      <c r="A13220" t="s">
        <v>13045</v>
      </c>
      <c r="C13220" s="18">
        <v>390</v>
      </c>
      <c r="D13220" s="1"/>
      <c r="E13220" s="1">
        <v>3</v>
      </c>
      <c r="F13220" s="1">
        <v>0</v>
      </c>
      <c r="G13220" s="1">
        <v>0</v>
      </c>
      <c r="H13220" s="1">
        <v>3</v>
      </c>
      <c r="I13220" s="15">
        <v>0</v>
      </c>
      <c r="J13220">
        <f t="shared" si="206"/>
        <v>40</v>
      </c>
    </row>
    <row r="13221" spans="1:10" x14ac:dyDescent="0.3">
      <c r="A13221" t="s">
        <v>13046</v>
      </c>
      <c r="C13221" s="18">
        <v>390</v>
      </c>
      <c r="D13221" s="1"/>
      <c r="E13221" s="1">
        <v>3</v>
      </c>
      <c r="F13221" s="1">
        <v>2</v>
      </c>
      <c r="G13221" s="1">
        <v>0</v>
      </c>
      <c r="H13221" s="1">
        <v>1</v>
      </c>
      <c r="I13221" s="15">
        <v>0.66666666666666663</v>
      </c>
      <c r="J13221">
        <f t="shared" si="206"/>
        <v>40</v>
      </c>
    </row>
    <row r="13222" spans="1:10" x14ac:dyDescent="0.3">
      <c r="A13222" t="s">
        <v>13047</v>
      </c>
      <c r="C13222" s="18">
        <v>390</v>
      </c>
      <c r="D13222" s="1"/>
      <c r="E13222" s="1">
        <v>3</v>
      </c>
      <c r="F13222" s="1">
        <v>0</v>
      </c>
      <c r="G13222" s="1">
        <v>0</v>
      </c>
      <c r="H13222" s="1">
        <v>3</v>
      </c>
      <c r="I13222" s="15">
        <v>0</v>
      </c>
      <c r="J13222">
        <f t="shared" si="206"/>
        <v>40</v>
      </c>
    </row>
    <row r="13223" spans="1:10" x14ac:dyDescent="0.3">
      <c r="A13223" s="21" t="s">
        <v>13048</v>
      </c>
      <c r="C13223" s="18">
        <v>390</v>
      </c>
      <c r="D13223" s="1"/>
      <c r="E13223" s="1">
        <v>4</v>
      </c>
      <c r="F13223" s="1">
        <v>1</v>
      </c>
      <c r="G13223" s="1">
        <v>0</v>
      </c>
      <c r="H13223" s="1">
        <v>3</v>
      </c>
      <c r="I13223" s="15">
        <v>0.25</v>
      </c>
      <c r="J13223">
        <f t="shared" si="206"/>
        <v>40</v>
      </c>
    </row>
    <row r="13224" spans="1:10" x14ac:dyDescent="0.3">
      <c r="A13224" t="s">
        <v>13049</v>
      </c>
      <c r="C13224" s="18">
        <v>390</v>
      </c>
      <c r="D13224" s="1"/>
      <c r="E13224" s="1">
        <v>5</v>
      </c>
      <c r="F13224" s="1">
        <v>1</v>
      </c>
      <c r="G13224" s="1">
        <v>0</v>
      </c>
      <c r="H13224" s="1">
        <v>4</v>
      </c>
      <c r="I13224" s="15">
        <v>0.2</v>
      </c>
      <c r="J13224">
        <f t="shared" si="206"/>
        <v>40</v>
      </c>
    </row>
    <row r="13225" spans="1:10" x14ac:dyDescent="0.3">
      <c r="A13225" t="s">
        <v>13050</v>
      </c>
      <c r="C13225" s="18">
        <v>390</v>
      </c>
      <c r="D13225" s="1"/>
      <c r="E13225" s="1">
        <v>5</v>
      </c>
      <c r="F13225" s="1">
        <v>0</v>
      </c>
      <c r="G13225" s="1">
        <v>0</v>
      </c>
      <c r="H13225" s="1">
        <v>5</v>
      </c>
      <c r="I13225" s="15">
        <v>0</v>
      </c>
      <c r="J13225">
        <f t="shared" si="206"/>
        <v>40</v>
      </c>
    </row>
    <row r="13226" spans="1:10" x14ac:dyDescent="0.3">
      <c r="A13226" t="s">
        <v>13051</v>
      </c>
      <c r="C13226" s="18">
        <v>390</v>
      </c>
      <c r="D13226" s="1"/>
      <c r="E13226" s="1">
        <v>5</v>
      </c>
      <c r="F13226" s="1">
        <v>2</v>
      </c>
      <c r="G13226" s="1">
        <v>0</v>
      </c>
      <c r="H13226" s="1">
        <v>3</v>
      </c>
      <c r="I13226" s="15">
        <v>0.4</v>
      </c>
      <c r="J13226">
        <f t="shared" si="206"/>
        <v>40</v>
      </c>
    </row>
    <row r="13227" spans="1:10" x14ac:dyDescent="0.3">
      <c r="A13227" t="s">
        <v>13052</v>
      </c>
      <c r="C13227" s="18">
        <v>390</v>
      </c>
      <c r="D13227" s="1"/>
      <c r="E13227" s="1">
        <v>5</v>
      </c>
      <c r="F13227" s="1">
        <v>1</v>
      </c>
      <c r="G13227" s="1">
        <v>0</v>
      </c>
      <c r="H13227" s="1">
        <v>4</v>
      </c>
      <c r="I13227" s="15">
        <v>0.2</v>
      </c>
      <c r="J13227">
        <f t="shared" si="206"/>
        <v>40</v>
      </c>
    </row>
    <row r="13228" spans="1:10" x14ac:dyDescent="0.3">
      <c r="A13228" t="s">
        <v>13053</v>
      </c>
      <c r="C13228" s="18">
        <v>390</v>
      </c>
      <c r="D13228" s="1"/>
      <c r="E13228" s="1">
        <v>3</v>
      </c>
      <c r="F13228" s="1">
        <v>1</v>
      </c>
      <c r="G13228" s="1">
        <v>0</v>
      </c>
      <c r="H13228" s="1">
        <v>2</v>
      </c>
      <c r="I13228" s="15">
        <v>0.33333333333333331</v>
      </c>
      <c r="J13228">
        <f t="shared" si="206"/>
        <v>40</v>
      </c>
    </row>
    <row r="13229" spans="1:10" x14ac:dyDescent="0.3">
      <c r="A13229" t="s">
        <v>13054</v>
      </c>
      <c r="C13229" s="18">
        <v>390</v>
      </c>
      <c r="D13229" s="1"/>
      <c r="E13229" s="1">
        <v>3</v>
      </c>
      <c r="F13229" s="1">
        <v>2</v>
      </c>
      <c r="G13229" s="1">
        <v>0</v>
      </c>
      <c r="H13229" s="1">
        <v>1</v>
      </c>
      <c r="I13229" s="15">
        <v>0.66666666666666663</v>
      </c>
      <c r="J13229">
        <f t="shared" si="206"/>
        <v>40</v>
      </c>
    </row>
    <row r="13230" spans="1:10" x14ac:dyDescent="0.3">
      <c r="A13230" t="s">
        <v>13055</v>
      </c>
      <c r="C13230" s="18">
        <v>390</v>
      </c>
      <c r="D13230" s="1"/>
      <c r="E13230" s="1">
        <v>3</v>
      </c>
      <c r="F13230" s="1">
        <v>1</v>
      </c>
      <c r="G13230" s="1">
        <v>0</v>
      </c>
      <c r="H13230" s="1">
        <v>2</v>
      </c>
      <c r="I13230" s="15">
        <v>0.33333333333333331</v>
      </c>
      <c r="J13230">
        <f t="shared" si="206"/>
        <v>40</v>
      </c>
    </row>
    <row r="13231" spans="1:10" x14ac:dyDescent="0.3">
      <c r="A13231" t="s">
        <v>13056</v>
      </c>
      <c r="C13231" s="18">
        <v>390</v>
      </c>
      <c r="D13231" s="1"/>
      <c r="E13231" s="1">
        <v>2</v>
      </c>
      <c r="F13231" s="1">
        <v>0</v>
      </c>
      <c r="G13231" s="1">
        <v>0</v>
      </c>
      <c r="H13231" s="1">
        <v>2</v>
      </c>
      <c r="I13231" s="15">
        <v>0</v>
      </c>
      <c r="J13231">
        <f t="shared" si="206"/>
        <v>40</v>
      </c>
    </row>
    <row r="13232" spans="1:10" x14ac:dyDescent="0.3">
      <c r="A13232" t="s">
        <v>13057</v>
      </c>
      <c r="C13232" s="18">
        <v>390</v>
      </c>
      <c r="D13232" s="1"/>
      <c r="E13232" s="1">
        <v>3</v>
      </c>
      <c r="F13232" s="1">
        <v>0</v>
      </c>
      <c r="G13232" s="1">
        <v>0</v>
      </c>
      <c r="H13232" s="1">
        <v>3</v>
      </c>
      <c r="I13232" s="15">
        <v>0</v>
      </c>
      <c r="J13232">
        <f t="shared" si="206"/>
        <v>40</v>
      </c>
    </row>
    <row r="13233" spans="1:10" x14ac:dyDescent="0.3">
      <c r="A13233" t="s">
        <v>13058</v>
      </c>
      <c r="C13233" s="18">
        <v>390</v>
      </c>
      <c r="D13233" s="1"/>
      <c r="E13233" s="1">
        <v>3</v>
      </c>
      <c r="F13233" s="1">
        <v>0</v>
      </c>
      <c r="G13233" s="1">
        <v>0</v>
      </c>
      <c r="H13233" s="1">
        <v>3</v>
      </c>
      <c r="I13233" s="15">
        <v>0</v>
      </c>
      <c r="J13233">
        <f t="shared" si="206"/>
        <v>40</v>
      </c>
    </row>
    <row r="13234" spans="1:10" x14ac:dyDescent="0.3">
      <c r="A13234" t="s">
        <v>13059</v>
      </c>
      <c r="C13234" s="18">
        <v>390</v>
      </c>
      <c r="D13234" s="1"/>
      <c r="E13234" s="1">
        <v>3</v>
      </c>
      <c r="F13234" s="1">
        <v>1</v>
      </c>
      <c r="G13234" s="1">
        <v>1</v>
      </c>
      <c r="H13234" s="1">
        <v>1</v>
      </c>
      <c r="I13234" s="15">
        <v>0.5</v>
      </c>
      <c r="J13234">
        <f t="shared" si="206"/>
        <v>40</v>
      </c>
    </row>
    <row r="13235" spans="1:10" x14ac:dyDescent="0.3">
      <c r="A13235" t="s">
        <v>13060</v>
      </c>
      <c r="C13235" s="18">
        <v>390</v>
      </c>
      <c r="D13235" s="1"/>
      <c r="E13235" s="1">
        <v>3</v>
      </c>
      <c r="F13235" s="1">
        <v>1</v>
      </c>
      <c r="G13235" s="1">
        <v>0</v>
      </c>
      <c r="H13235" s="1">
        <v>2</v>
      </c>
      <c r="I13235" s="15">
        <v>0.33333333333333331</v>
      </c>
      <c r="J13235">
        <f t="shared" si="206"/>
        <v>40</v>
      </c>
    </row>
    <row r="13236" spans="1:10" x14ac:dyDescent="0.3">
      <c r="A13236" t="s">
        <v>13061</v>
      </c>
      <c r="C13236" s="18">
        <v>390</v>
      </c>
      <c r="D13236" s="1"/>
      <c r="E13236" s="1">
        <v>3</v>
      </c>
      <c r="F13236" s="1">
        <v>0</v>
      </c>
      <c r="G13236" s="1">
        <v>0</v>
      </c>
      <c r="H13236" s="1">
        <v>3</v>
      </c>
      <c r="I13236" s="15">
        <v>0</v>
      </c>
      <c r="J13236">
        <f t="shared" si="206"/>
        <v>40</v>
      </c>
    </row>
    <row r="13237" spans="1:10" x14ac:dyDescent="0.3">
      <c r="A13237" t="s">
        <v>13062</v>
      </c>
      <c r="C13237" s="18">
        <v>390</v>
      </c>
      <c r="D13237" s="1"/>
      <c r="E13237" s="1">
        <v>3</v>
      </c>
      <c r="F13237" s="1">
        <v>0</v>
      </c>
      <c r="G13237" s="1">
        <v>0</v>
      </c>
      <c r="H13237" s="1">
        <v>3</v>
      </c>
      <c r="I13237" s="15">
        <v>0</v>
      </c>
      <c r="J13237">
        <f t="shared" si="206"/>
        <v>40</v>
      </c>
    </row>
    <row r="13238" spans="1:10" x14ac:dyDescent="0.3">
      <c r="A13238" t="s">
        <v>13063</v>
      </c>
      <c r="C13238" s="18">
        <v>390</v>
      </c>
      <c r="D13238" s="1"/>
      <c r="E13238" s="1">
        <v>5</v>
      </c>
      <c r="F13238" s="1">
        <v>3</v>
      </c>
      <c r="G13238" s="1">
        <v>0</v>
      </c>
      <c r="H13238" s="1">
        <v>2</v>
      </c>
      <c r="I13238" s="15">
        <v>0.6</v>
      </c>
      <c r="J13238">
        <f t="shared" si="206"/>
        <v>40</v>
      </c>
    </row>
    <row r="13239" spans="1:10" x14ac:dyDescent="0.3">
      <c r="A13239" t="s">
        <v>13064</v>
      </c>
      <c r="C13239" s="18">
        <v>390</v>
      </c>
      <c r="D13239" s="1"/>
      <c r="E13239" s="1">
        <v>3</v>
      </c>
      <c r="F13239" s="1">
        <v>1</v>
      </c>
      <c r="G13239" s="1">
        <v>0</v>
      </c>
      <c r="H13239" s="1">
        <v>2</v>
      </c>
      <c r="I13239" s="15">
        <v>0.33333333333333331</v>
      </c>
      <c r="J13239">
        <f t="shared" si="206"/>
        <v>40</v>
      </c>
    </row>
    <row r="13240" spans="1:10" x14ac:dyDescent="0.3">
      <c r="A13240" s="21" t="s">
        <v>13065</v>
      </c>
      <c r="C13240" s="18">
        <v>390</v>
      </c>
      <c r="D13240" s="1"/>
      <c r="E13240" s="1">
        <v>3</v>
      </c>
      <c r="F13240" s="1">
        <v>1</v>
      </c>
      <c r="G13240" s="1">
        <v>1</v>
      </c>
      <c r="H13240" s="1">
        <v>1</v>
      </c>
      <c r="I13240" s="15">
        <v>0.5</v>
      </c>
      <c r="J13240">
        <f t="shared" si="206"/>
        <v>40</v>
      </c>
    </row>
    <row r="13241" spans="1:10" x14ac:dyDescent="0.3">
      <c r="A13241" t="s">
        <v>13066</v>
      </c>
      <c r="C13241" s="18">
        <v>390</v>
      </c>
      <c r="D13241" s="1"/>
      <c r="E13241" s="1">
        <v>3</v>
      </c>
      <c r="F13241" s="1">
        <v>0</v>
      </c>
      <c r="G13241" s="1">
        <v>1</v>
      </c>
      <c r="H13241" s="1">
        <v>2</v>
      </c>
      <c r="I13241" s="15">
        <v>0.16666666666666666</v>
      </c>
      <c r="J13241">
        <f t="shared" si="206"/>
        <v>40</v>
      </c>
    </row>
    <row r="13242" spans="1:10" x14ac:dyDescent="0.3">
      <c r="A13242" t="s">
        <v>13067</v>
      </c>
      <c r="C13242" s="18">
        <v>390</v>
      </c>
      <c r="D13242" s="1"/>
      <c r="E13242" s="1">
        <v>3</v>
      </c>
      <c r="F13242" s="1">
        <v>1</v>
      </c>
      <c r="G13242" s="1">
        <v>0</v>
      </c>
      <c r="H13242" s="1">
        <v>2</v>
      </c>
      <c r="I13242" s="15">
        <v>0.33333333333333331</v>
      </c>
      <c r="J13242">
        <f t="shared" si="206"/>
        <v>40</v>
      </c>
    </row>
    <row r="13243" spans="1:10" x14ac:dyDescent="0.3">
      <c r="A13243" t="s">
        <v>13068</v>
      </c>
      <c r="C13243" s="18">
        <v>390</v>
      </c>
      <c r="D13243" s="1"/>
      <c r="E13243" s="1">
        <v>5</v>
      </c>
      <c r="F13243" s="1">
        <v>2</v>
      </c>
      <c r="G13243" s="1">
        <v>0</v>
      </c>
      <c r="H13243" s="1">
        <v>3</v>
      </c>
      <c r="I13243" s="15">
        <v>0.4</v>
      </c>
      <c r="J13243">
        <f t="shared" si="206"/>
        <v>40</v>
      </c>
    </row>
    <row r="13244" spans="1:10" x14ac:dyDescent="0.3">
      <c r="A13244" t="s">
        <v>13069</v>
      </c>
      <c r="C13244" s="18">
        <v>390</v>
      </c>
      <c r="D13244" s="1"/>
      <c r="E13244" s="1">
        <v>5</v>
      </c>
      <c r="F13244" s="1">
        <v>2</v>
      </c>
      <c r="G13244" s="1">
        <v>0</v>
      </c>
      <c r="H13244" s="1">
        <v>3</v>
      </c>
      <c r="I13244" s="15">
        <v>0.4</v>
      </c>
      <c r="J13244">
        <f t="shared" si="206"/>
        <v>40</v>
      </c>
    </row>
    <row r="13245" spans="1:10" x14ac:dyDescent="0.3">
      <c r="A13245" t="s">
        <v>13070</v>
      </c>
      <c r="C13245" s="18">
        <v>390</v>
      </c>
      <c r="D13245" s="1"/>
      <c r="E13245" s="1">
        <v>5</v>
      </c>
      <c r="F13245" s="1">
        <v>1</v>
      </c>
      <c r="G13245" s="1">
        <v>0</v>
      </c>
      <c r="H13245" s="1">
        <v>4</v>
      </c>
      <c r="I13245" s="15">
        <v>0.2</v>
      </c>
      <c r="J13245">
        <f t="shared" si="206"/>
        <v>40</v>
      </c>
    </row>
    <row r="13246" spans="1:10" x14ac:dyDescent="0.3">
      <c r="A13246" t="s">
        <v>13071</v>
      </c>
      <c r="C13246" s="18">
        <v>390</v>
      </c>
      <c r="D13246" s="1"/>
      <c r="E13246" s="1">
        <v>5</v>
      </c>
      <c r="F13246" s="1">
        <v>1</v>
      </c>
      <c r="G13246" s="1">
        <v>0</v>
      </c>
      <c r="H13246" s="1">
        <v>4</v>
      </c>
      <c r="I13246" s="15">
        <v>0.2</v>
      </c>
      <c r="J13246">
        <f t="shared" si="206"/>
        <v>40</v>
      </c>
    </row>
    <row r="13247" spans="1:10" x14ac:dyDescent="0.3">
      <c r="A13247" t="s">
        <v>13072</v>
      </c>
      <c r="C13247" s="18">
        <v>390</v>
      </c>
      <c r="D13247" s="1"/>
      <c r="E13247" s="1">
        <v>3</v>
      </c>
      <c r="F13247" s="1">
        <v>1</v>
      </c>
      <c r="G13247" s="1">
        <v>0</v>
      </c>
      <c r="H13247" s="1">
        <v>2</v>
      </c>
      <c r="I13247" s="15">
        <v>0.33333333333333331</v>
      </c>
      <c r="J13247">
        <f t="shared" si="206"/>
        <v>40</v>
      </c>
    </row>
    <row r="13248" spans="1:10" x14ac:dyDescent="0.3">
      <c r="A13248" t="s">
        <v>13073</v>
      </c>
      <c r="C13248" s="18">
        <v>390</v>
      </c>
      <c r="D13248" s="1"/>
      <c r="E13248" s="1">
        <v>3</v>
      </c>
      <c r="F13248" s="1">
        <v>1</v>
      </c>
      <c r="G13248" s="1">
        <v>0</v>
      </c>
      <c r="H13248" s="1">
        <v>2</v>
      </c>
      <c r="I13248" s="15">
        <v>0.33333333333333331</v>
      </c>
      <c r="J13248">
        <f t="shared" si="206"/>
        <v>40</v>
      </c>
    </row>
    <row r="13249" spans="1:10" x14ac:dyDescent="0.3">
      <c r="A13249" t="s">
        <v>13074</v>
      </c>
      <c r="C13249" s="18">
        <v>390</v>
      </c>
      <c r="D13249" s="1"/>
      <c r="E13249" s="1">
        <v>3</v>
      </c>
      <c r="F13249" s="1">
        <v>1</v>
      </c>
      <c r="G13249" s="1">
        <v>0</v>
      </c>
      <c r="H13249" s="1">
        <v>2</v>
      </c>
      <c r="I13249" s="15">
        <v>0.33333333333333331</v>
      </c>
      <c r="J13249">
        <f t="shared" si="206"/>
        <v>40</v>
      </c>
    </row>
    <row r="13250" spans="1:10" x14ac:dyDescent="0.3">
      <c r="A13250" t="s">
        <v>13075</v>
      </c>
      <c r="C13250" s="18">
        <v>390</v>
      </c>
      <c r="D13250" s="1"/>
      <c r="E13250" s="1">
        <v>2</v>
      </c>
      <c r="F13250" s="1">
        <v>0</v>
      </c>
      <c r="G13250" s="1">
        <v>0</v>
      </c>
      <c r="H13250" s="1">
        <v>2</v>
      </c>
      <c r="I13250" s="15">
        <v>0</v>
      </c>
      <c r="J13250">
        <f t="shared" si="206"/>
        <v>40</v>
      </c>
    </row>
    <row r="13251" spans="1:10" x14ac:dyDescent="0.3">
      <c r="A13251" t="s">
        <v>13076</v>
      </c>
      <c r="C13251" s="18">
        <v>390</v>
      </c>
      <c r="D13251" s="1"/>
      <c r="E13251" s="1">
        <v>2</v>
      </c>
      <c r="F13251" s="1">
        <v>0</v>
      </c>
      <c r="G13251" s="1">
        <v>0</v>
      </c>
      <c r="H13251" s="1">
        <v>2</v>
      </c>
      <c r="I13251" s="15">
        <v>0</v>
      </c>
      <c r="J13251">
        <f t="shared" si="206"/>
        <v>40</v>
      </c>
    </row>
    <row r="13252" spans="1:10" x14ac:dyDescent="0.3">
      <c r="A13252" t="s">
        <v>13077</v>
      </c>
      <c r="C13252" s="18">
        <v>390</v>
      </c>
      <c r="D13252" s="1"/>
      <c r="E13252" s="1">
        <v>2</v>
      </c>
      <c r="F13252" s="1">
        <v>0</v>
      </c>
      <c r="G13252" s="1">
        <v>0</v>
      </c>
      <c r="H13252" s="1">
        <v>2</v>
      </c>
      <c r="I13252" s="15">
        <v>0</v>
      </c>
      <c r="J13252">
        <f t="shared" ref="J13252:J13315" si="207">IF(E13252&lt;=30,40,20)</f>
        <v>40</v>
      </c>
    </row>
    <row r="13253" spans="1:10" x14ac:dyDescent="0.3">
      <c r="A13253" t="s">
        <v>13078</v>
      </c>
      <c r="C13253" s="18">
        <v>390</v>
      </c>
      <c r="D13253" s="1"/>
      <c r="E13253" s="1">
        <v>2</v>
      </c>
      <c r="F13253" s="1">
        <v>1</v>
      </c>
      <c r="G13253" s="1">
        <v>0</v>
      </c>
      <c r="H13253" s="1">
        <v>1</v>
      </c>
      <c r="I13253" s="15">
        <v>0.5</v>
      </c>
      <c r="J13253">
        <f t="shared" si="207"/>
        <v>40</v>
      </c>
    </row>
    <row r="13254" spans="1:10" x14ac:dyDescent="0.3">
      <c r="A13254" t="s">
        <v>13079</v>
      </c>
      <c r="C13254" s="18">
        <v>390</v>
      </c>
      <c r="D13254" s="1"/>
      <c r="E13254" s="1">
        <v>3</v>
      </c>
      <c r="F13254" s="1">
        <v>1</v>
      </c>
      <c r="G13254" s="1">
        <v>0</v>
      </c>
      <c r="H13254" s="1">
        <v>2</v>
      </c>
      <c r="I13254" s="15">
        <v>0.33333333333333331</v>
      </c>
      <c r="J13254">
        <f t="shared" si="207"/>
        <v>40</v>
      </c>
    </row>
    <row r="13255" spans="1:10" x14ac:dyDescent="0.3">
      <c r="A13255" t="s">
        <v>13080</v>
      </c>
      <c r="C13255" s="18">
        <v>390</v>
      </c>
      <c r="D13255" s="1"/>
      <c r="E13255" s="1">
        <v>3</v>
      </c>
      <c r="F13255" s="1">
        <v>0</v>
      </c>
      <c r="G13255" s="1">
        <v>0</v>
      </c>
      <c r="H13255" s="1">
        <v>3</v>
      </c>
      <c r="I13255" s="15">
        <v>0</v>
      </c>
      <c r="J13255">
        <f t="shared" si="207"/>
        <v>40</v>
      </c>
    </row>
    <row r="13256" spans="1:10" x14ac:dyDescent="0.3">
      <c r="A13256" t="s">
        <v>13081</v>
      </c>
      <c r="C13256" s="18">
        <v>390</v>
      </c>
      <c r="D13256" s="1"/>
      <c r="E13256" s="1">
        <v>3</v>
      </c>
      <c r="F13256" s="1">
        <v>1</v>
      </c>
      <c r="G13256" s="1">
        <v>0</v>
      </c>
      <c r="H13256" s="1">
        <v>2</v>
      </c>
      <c r="I13256" s="15">
        <v>0.33333333333333331</v>
      </c>
      <c r="J13256">
        <f t="shared" si="207"/>
        <v>40</v>
      </c>
    </row>
    <row r="13257" spans="1:10" x14ac:dyDescent="0.3">
      <c r="A13257" t="s">
        <v>13082</v>
      </c>
      <c r="C13257" s="18">
        <v>390</v>
      </c>
      <c r="D13257" s="1"/>
      <c r="E13257" s="1">
        <v>3</v>
      </c>
      <c r="F13257" s="1">
        <v>1</v>
      </c>
      <c r="G13257" s="1">
        <v>0</v>
      </c>
      <c r="H13257" s="1">
        <v>2</v>
      </c>
      <c r="I13257" s="15">
        <v>0.33333333333333331</v>
      </c>
      <c r="J13257">
        <f t="shared" si="207"/>
        <v>40</v>
      </c>
    </row>
    <row r="13258" spans="1:10" x14ac:dyDescent="0.3">
      <c r="A13258" t="s">
        <v>13083</v>
      </c>
      <c r="C13258" s="18">
        <v>390</v>
      </c>
      <c r="D13258" s="1"/>
      <c r="E13258" s="1">
        <v>3</v>
      </c>
      <c r="F13258" s="1">
        <v>2</v>
      </c>
      <c r="G13258" s="1">
        <v>0</v>
      </c>
      <c r="H13258" s="1">
        <v>1</v>
      </c>
      <c r="I13258" s="15">
        <v>0.66666666666666663</v>
      </c>
      <c r="J13258">
        <f t="shared" si="207"/>
        <v>40</v>
      </c>
    </row>
    <row r="13259" spans="1:10" x14ac:dyDescent="0.3">
      <c r="A13259" t="s">
        <v>13084</v>
      </c>
      <c r="C13259" s="18">
        <v>390</v>
      </c>
      <c r="D13259" s="1"/>
      <c r="E13259" s="1">
        <v>3</v>
      </c>
      <c r="F13259" s="1">
        <v>0</v>
      </c>
      <c r="G13259" s="1">
        <v>0</v>
      </c>
      <c r="H13259" s="1">
        <v>3</v>
      </c>
      <c r="I13259" s="15">
        <v>0</v>
      </c>
      <c r="J13259">
        <f t="shared" si="207"/>
        <v>40</v>
      </c>
    </row>
    <row r="13260" spans="1:10" x14ac:dyDescent="0.3">
      <c r="A13260" t="s">
        <v>13085</v>
      </c>
      <c r="C13260" s="18">
        <v>390</v>
      </c>
      <c r="D13260" s="1"/>
      <c r="E13260" s="1">
        <v>3</v>
      </c>
      <c r="F13260" s="1">
        <v>0</v>
      </c>
      <c r="G13260" s="1">
        <v>0</v>
      </c>
      <c r="H13260" s="1">
        <v>3</v>
      </c>
      <c r="I13260" s="15">
        <v>0</v>
      </c>
      <c r="J13260">
        <f t="shared" si="207"/>
        <v>40</v>
      </c>
    </row>
    <row r="13261" spans="1:10" x14ac:dyDescent="0.3">
      <c r="A13261" t="s">
        <v>13086</v>
      </c>
      <c r="C13261" s="18">
        <v>390</v>
      </c>
      <c r="D13261" s="1"/>
      <c r="E13261" s="1">
        <v>3</v>
      </c>
      <c r="F13261" s="1">
        <v>0</v>
      </c>
      <c r="G13261" s="1">
        <v>0</v>
      </c>
      <c r="H13261" s="1">
        <v>3</v>
      </c>
      <c r="I13261" s="15">
        <v>0</v>
      </c>
      <c r="J13261">
        <f t="shared" si="207"/>
        <v>40</v>
      </c>
    </row>
    <row r="13262" spans="1:10" x14ac:dyDescent="0.3">
      <c r="A13262" t="s">
        <v>13087</v>
      </c>
      <c r="C13262" s="18">
        <v>390</v>
      </c>
      <c r="D13262" s="1"/>
      <c r="E13262" s="1">
        <v>3</v>
      </c>
      <c r="F13262" s="1">
        <v>1</v>
      </c>
      <c r="G13262" s="1">
        <v>0</v>
      </c>
      <c r="H13262" s="1">
        <v>2</v>
      </c>
      <c r="I13262" s="15">
        <v>0.33333333333333331</v>
      </c>
      <c r="J13262">
        <f t="shared" si="207"/>
        <v>40</v>
      </c>
    </row>
    <row r="13263" spans="1:10" x14ac:dyDescent="0.3">
      <c r="A13263" t="s">
        <v>13088</v>
      </c>
      <c r="C13263" s="18">
        <v>390</v>
      </c>
      <c r="D13263" s="1"/>
      <c r="E13263" s="1">
        <v>3</v>
      </c>
      <c r="F13263" s="1">
        <v>1</v>
      </c>
      <c r="G13263" s="1">
        <v>0</v>
      </c>
      <c r="H13263" s="1">
        <v>2</v>
      </c>
      <c r="I13263" s="15">
        <v>0.33333333333333331</v>
      </c>
      <c r="J13263">
        <f t="shared" si="207"/>
        <v>40</v>
      </c>
    </row>
    <row r="13264" spans="1:10" x14ac:dyDescent="0.3">
      <c r="A13264" t="s">
        <v>13089</v>
      </c>
      <c r="C13264" s="18">
        <v>390</v>
      </c>
      <c r="D13264" s="1"/>
      <c r="E13264" s="1">
        <v>3</v>
      </c>
      <c r="F13264" s="1">
        <v>1</v>
      </c>
      <c r="G13264" s="1">
        <v>0</v>
      </c>
      <c r="H13264" s="1">
        <v>2</v>
      </c>
      <c r="I13264" s="15">
        <v>0.33333333333333331</v>
      </c>
      <c r="J13264">
        <f t="shared" si="207"/>
        <v>40</v>
      </c>
    </row>
    <row r="13265" spans="1:10" x14ac:dyDescent="0.3">
      <c r="A13265" t="s">
        <v>13090</v>
      </c>
      <c r="C13265" s="18">
        <v>390</v>
      </c>
      <c r="D13265" s="1"/>
      <c r="E13265" s="1">
        <v>3</v>
      </c>
      <c r="F13265" s="1">
        <v>1</v>
      </c>
      <c r="G13265" s="1">
        <v>0</v>
      </c>
      <c r="H13265" s="1">
        <v>2</v>
      </c>
      <c r="I13265" s="15">
        <v>0.33333333333333331</v>
      </c>
      <c r="J13265">
        <f t="shared" si="207"/>
        <v>40</v>
      </c>
    </row>
    <row r="13266" spans="1:10" x14ac:dyDescent="0.3">
      <c r="A13266" t="s">
        <v>13091</v>
      </c>
      <c r="C13266" s="18">
        <v>390</v>
      </c>
      <c r="D13266" s="1"/>
      <c r="E13266" s="1">
        <v>3</v>
      </c>
      <c r="F13266" s="1">
        <v>0</v>
      </c>
      <c r="G13266" s="1">
        <v>0</v>
      </c>
      <c r="H13266" s="1">
        <v>3</v>
      </c>
      <c r="I13266" s="15">
        <v>0</v>
      </c>
      <c r="J13266">
        <f t="shared" si="207"/>
        <v>40</v>
      </c>
    </row>
    <row r="13267" spans="1:10" x14ac:dyDescent="0.3">
      <c r="A13267" t="s">
        <v>13092</v>
      </c>
      <c r="C13267" s="18">
        <v>390</v>
      </c>
      <c r="D13267" s="1"/>
      <c r="E13267" s="1">
        <v>3</v>
      </c>
      <c r="F13267" s="1">
        <v>1</v>
      </c>
      <c r="G13267" s="1">
        <v>0</v>
      </c>
      <c r="H13267" s="1">
        <v>2</v>
      </c>
      <c r="I13267" s="15">
        <v>0.33333333333333331</v>
      </c>
      <c r="J13267">
        <f t="shared" si="207"/>
        <v>40</v>
      </c>
    </row>
    <row r="13268" spans="1:10" x14ac:dyDescent="0.3">
      <c r="A13268" t="s">
        <v>13093</v>
      </c>
      <c r="C13268" s="18">
        <v>390</v>
      </c>
      <c r="D13268" s="1"/>
      <c r="E13268" s="1">
        <v>1</v>
      </c>
      <c r="F13268" s="1">
        <v>0</v>
      </c>
      <c r="G13268" s="1">
        <v>0</v>
      </c>
      <c r="H13268" s="1">
        <v>1</v>
      </c>
      <c r="I13268" s="15">
        <v>0</v>
      </c>
      <c r="J13268">
        <f t="shared" si="207"/>
        <v>40</v>
      </c>
    </row>
    <row r="13269" spans="1:10" x14ac:dyDescent="0.3">
      <c r="A13269" t="s">
        <v>13094</v>
      </c>
      <c r="C13269" s="18">
        <v>390</v>
      </c>
      <c r="D13269" s="1"/>
      <c r="E13269" s="1">
        <v>6</v>
      </c>
      <c r="F13269" s="1">
        <v>1</v>
      </c>
      <c r="G13269" s="1">
        <v>0</v>
      </c>
      <c r="H13269" s="1">
        <v>5</v>
      </c>
      <c r="I13269" s="15">
        <v>0.16666666666666666</v>
      </c>
      <c r="J13269">
        <f t="shared" si="207"/>
        <v>40</v>
      </c>
    </row>
    <row r="13270" spans="1:10" x14ac:dyDescent="0.3">
      <c r="A13270" t="s">
        <v>13095</v>
      </c>
      <c r="C13270" s="18">
        <v>390</v>
      </c>
      <c r="D13270" s="1"/>
      <c r="E13270" s="1">
        <v>1</v>
      </c>
      <c r="F13270" s="1">
        <v>0</v>
      </c>
      <c r="G13270" s="1">
        <v>0</v>
      </c>
      <c r="H13270" s="1">
        <v>1</v>
      </c>
      <c r="I13270" s="15">
        <v>0</v>
      </c>
      <c r="J13270">
        <f t="shared" si="207"/>
        <v>40</v>
      </c>
    </row>
    <row r="13271" spans="1:10" x14ac:dyDescent="0.3">
      <c r="A13271" t="s">
        <v>13096</v>
      </c>
      <c r="C13271" s="18">
        <v>390</v>
      </c>
      <c r="D13271" s="1"/>
      <c r="E13271" s="1">
        <v>3</v>
      </c>
      <c r="F13271" s="1">
        <v>1</v>
      </c>
      <c r="G13271" s="1">
        <v>0</v>
      </c>
      <c r="H13271" s="1">
        <v>2</v>
      </c>
      <c r="I13271" s="15">
        <v>0.33333333333333331</v>
      </c>
      <c r="J13271">
        <f t="shared" si="207"/>
        <v>40</v>
      </c>
    </row>
    <row r="13272" spans="1:10" x14ac:dyDescent="0.3">
      <c r="A13272" t="s">
        <v>13097</v>
      </c>
      <c r="C13272" s="18">
        <v>390</v>
      </c>
      <c r="D13272" s="1"/>
      <c r="E13272" s="1">
        <v>1</v>
      </c>
      <c r="F13272" s="1">
        <v>0</v>
      </c>
      <c r="G13272" s="1">
        <v>0</v>
      </c>
      <c r="H13272" s="1">
        <v>1</v>
      </c>
      <c r="I13272" s="15">
        <v>0</v>
      </c>
      <c r="J13272">
        <f t="shared" si="207"/>
        <v>40</v>
      </c>
    </row>
    <row r="13273" spans="1:10" x14ac:dyDescent="0.3">
      <c r="A13273" t="s">
        <v>13098</v>
      </c>
      <c r="C13273" s="18">
        <v>390</v>
      </c>
      <c r="D13273" s="1"/>
      <c r="E13273" s="1">
        <v>3</v>
      </c>
      <c r="F13273" s="1">
        <v>1</v>
      </c>
      <c r="G13273" s="1">
        <v>0</v>
      </c>
      <c r="H13273" s="1">
        <v>2</v>
      </c>
      <c r="I13273" s="15">
        <v>0.33333333333333331</v>
      </c>
      <c r="J13273">
        <f t="shared" si="207"/>
        <v>40</v>
      </c>
    </row>
    <row r="13274" spans="1:10" x14ac:dyDescent="0.3">
      <c r="A13274" t="s">
        <v>13099</v>
      </c>
      <c r="C13274" s="18">
        <v>390</v>
      </c>
      <c r="D13274" s="1"/>
      <c r="E13274" s="1">
        <v>2</v>
      </c>
      <c r="F13274" s="1">
        <v>1</v>
      </c>
      <c r="G13274" s="1">
        <v>0</v>
      </c>
      <c r="H13274" s="1">
        <v>1</v>
      </c>
      <c r="I13274" s="15">
        <v>0.5</v>
      </c>
      <c r="J13274">
        <f t="shared" si="207"/>
        <v>40</v>
      </c>
    </row>
    <row r="13275" spans="1:10" x14ac:dyDescent="0.3">
      <c r="A13275" t="s">
        <v>13100</v>
      </c>
      <c r="C13275" s="18">
        <v>390</v>
      </c>
      <c r="D13275" s="1"/>
      <c r="E13275" s="1">
        <v>3</v>
      </c>
      <c r="F13275" s="1">
        <v>1</v>
      </c>
      <c r="G13275" s="1">
        <v>0</v>
      </c>
      <c r="H13275" s="1">
        <v>2</v>
      </c>
      <c r="I13275" s="15">
        <v>0.33333333333333331</v>
      </c>
      <c r="J13275">
        <f t="shared" si="207"/>
        <v>40</v>
      </c>
    </row>
    <row r="13276" spans="1:10" x14ac:dyDescent="0.3">
      <c r="A13276" t="s">
        <v>13101</v>
      </c>
      <c r="C13276" s="18">
        <v>390</v>
      </c>
      <c r="D13276" s="1"/>
      <c r="E13276" s="1">
        <v>1</v>
      </c>
      <c r="F13276" s="1">
        <v>0</v>
      </c>
      <c r="G13276" s="1">
        <v>0</v>
      </c>
      <c r="H13276" s="1">
        <v>1</v>
      </c>
      <c r="I13276" s="15">
        <v>0</v>
      </c>
      <c r="J13276">
        <f t="shared" si="207"/>
        <v>40</v>
      </c>
    </row>
    <row r="13277" spans="1:10" x14ac:dyDescent="0.3">
      <c r="A13277" t="s">
        <v>13102</v>
      </c>
      <c r="C13277" s="18">
        <v>390</v>
      </c>
      <c r="D13277" s="1"/>
      <c r="E13277" s="1">
        <v>3</v>
      </c>
      <c r="F13277" s="1">
        <v>1</v>
      </c>
      <c r="G13277" s="1">
        <v>0</v>
      </c>
      <c r="H13277" s="1">
        <v>2</v>
      </c>
      <c r="I13277" s="15">
        <v>0.33333333333333331</v>
      </c>
      <c r="J13277">
        <f t="shared" si="207"/>
        <v>40</v>
      </c>
    </row>
    <row r="13278" spans="1:10" x14ac:dyDescent="0.3">
      <c r="A13278" t="s">
        <v>13103</v>
      </c>
      <c r="C13278" s="18">
        <v>390</v>
      </c>
      <c r="D13278" s="1"/>
      <c r="E13278" s="1">
        <v>1</v>
      </c>
      <c r="F13278" s="1">
        <v>0</v>
      </c>
      <c r="G13278" s="1">
        <v>0</v>
      </c>
      <c r="H13278" s="1">
        <v>1</v>
      </c>
      <c r="I13278" s="15">
        <v>0</v>
      </c>
      <c r="J13278">
        <f t="shared" si="207"/>
        <v>40</v>
      </c>
    </row>
    <row r="13279" spans="1:10" x14ac:dyDescent="0.3">
      <c r="A13279" t="s">
        <v>13104</v>
      </c>
      <c r="C13279" s="18">
        <v>390</v>
      </c>
      <c r="D13279" s="1"/>
      <c r="E13279" s="1">
        <v>3</v>
      </c>
      <c r="F13279" s="1">
        <v>1</v>
      </c>
      <c r="G13279" s="1">
        <v>0</v>
      </c>
      <c r="H13279" s="1">
        <v>2</v>
      </c>
      <c r="I13279" s="15">
        <v>0.33333333333333331</v>
      </c>
      <c r="J13279">
        <f t="shared" si="207"/>
        <v>40</v>
      </c>
    </row>
    <row r="13280" spans="1:10" x14ac:dyDescent="0.3">
      <c r="A13280" t="s">
        <v>13105</v>
      </c>
      <c r="C13280" s="18">
        <v>390</v>
      </c>
      <c r="D13280" s="1"/>
      <c r="E13280" s="1">
        <v>3</v>
      </c>
      <c r="F13280" s="1">
        <v>1</v>
      </c>
      <c r="G13280" s="1">
        <v>0</v>
      </c>
      <c r="H13280" s="1">
        <v>2</v>
      </c>
      <c r="I13280" s="15">
        <v>0.33333333333333331</v>
      </c>
      <c r="J13280">
        <f t="shared" si="207"/>
        <v>40</v>
      </c>
    </row>
    <row r="13281" spans="1:10" x14ac:dyDescent="0.3">
      <c r="A13281" t="s">
        <v>13106</v>
      </c>
      <c r="C13281" s="18">
        <v>390</v>
      </c>
      <c r="D13281" s="1"/>
      <c r="E13281" s="1">
        <v>3</v>
      </c>
      <c r="F13281" s="1">
        <v>1</v>
      </c>
      <c r="G13281" s="1">
        <v>0</v>
      </c>
      <c r="H13281" s="1">
        <v>2</v>
      </c>
      <c r="I13281" s="15">
        <v>0.33333333333333331</v>
      </c>
      <c r="J13281">
        <f t="shared" si="207"/>
        <v>40</v>
      </c>
    </row>
    <row r="13282" spans="1:10" x14ac:dyDescent="0.3">
      <c r="A13282" t="s">
        <v>13107</v>
      </c>
      <c r="C13282" s="18">
        <v>390</v>
      </c>
      <c r="D13282" s="1"/>
      <c r="E13282" s="1">
        <v>3</v>
      </c>
      <c r="F13282" s="1">
        <v>1</v>
      </c>
      <c r="G13282" s="1">
        <v>0</v>
      </c>
      <c r="H13282" s="1">
        <v>2</v>
      </c>
      <c r="I13282" s="15">
        <v>0.33333333333333331</v>
      </c>
      <c r="J13282">
        <f t="shared" si="207"/>
        <v>40</v>
      </c>
    </row>
    <row r="13283" spans="1:10" x14ac:dyDescent="0.3">
      <c r="A13283" t="s">
        <v>13108</v>
      </c>
      <c r="C13283" s="18">
        <v>390</v>
      </c>
      <c r="D13283" s="1"/>
      <c r="E13283" s="1">
        <v>1</v>
      </c>
      <c r="F13283" s="1">
        <v>0</v>
      </c>
      <c r="G13283" s="1">
        <v>0</v>
      </c>
      <c r="H13283" s="1">
        <v>1</v>
      </c>
      <c r="I13283" s="15">
        <v>0</v>
      </c>
      <c r="J13283">
        <f t="shared" si="207"/>
        <v>40</v>
      </c>
    </row>
    <row r="13284" spans="1:10" x14ac:dyDescent="0.3">
      <c r="A13284" t="s">
        <v>13109</v>
      </c>
      <c r="C13284" s="18">
        <v>390</v>
      </c>
      <c r="D13284" s="1"/>
      <c r="E13284" s="1">
        <v>3</v>
      </c>
      <c r="F13284" s="1">
        <v>0</v>
      </c>
      <c r="G13284" s="1">
        <v>0</v>
      </c>
      <c r="H13284" s="1">
        <v>3</v>
      </c>
      <c r="I13284" s="15">
        <v>0</v>
      </c>
      <c r="J13284">
        <f t="shared" si="207"/>
        <v>40</v>
      </c>
    </row>
    <row r="13285" spans="1:10" x14ac:dyDescent="0.3">
      <c r="A13285" t="s">
        <v>13110</v>
      </c>
      <c r="C13285" s="18">
        <v>390</v>
      </c>
      <c r="D13285" s="1"/>
      <c r="E13285" s="1">
        <v>3</v>
      </c>
      <c r="F13285" s="1">
        <v>1</v>
      </c>
      <c r="G13285" s="1">
        <v>0</v>
      </c>
      <c r="H13285" s="1">
        <v>2</v>
      </c>
      <c r="I13285" s="15">
        <v>0.33333333333333331</v>
      </c>
      <c r="J13285">
        <f t="shared" si="207"/>
        <v>40</v>
      </c>
    </row>
    <row r="13286" spans="1:10" x14ac:dyDescent="0.3">
      <c r="A13286" t="s">
        <v>13111</v>
      </c>
      <c r="C13286" s="18">
        <v>390</v>
      </c>
      <c r="D13286" s="1"/>
      <c r="E13286" s="1">
        <v>3</v>
      </c>
      <c r="F13286" s="1">
        <v>0</v>
      </c>
      <c r="G13286" s="1">
        <v>0</v>
      </c>
      <c r="H13286" s="1">
        <v>3</v>
      </c>
      <c r="I13286" s="15">
        <v>0</v>
      </c>
      <c r="J13286">
        <f t="shared" si="207"/>
        <v>40</v>
      </c>
    </row>
    <row r="13287" spans="1:10" x14ac:dyDescent="0.3">
      <c r="A13287" t="s">
        <v>13112</v>
      </c>
      <c r="C13287" s="18">
        <v>390</v>
      </c>
      <c r="D13287" s="1"/>
      <c r="E13287" s="1">
        <v>5</v>
      </c>
      <c r="F13287" s="1">
        <v>0</v>
      </c>
      <c r="G13287" s="1">
        <v>0</v>
      </c>
      <c r="H13287" s="1">
        <v>5</v>
      </c>
      <c r="I13287" s="15">
        <v>0</v>
      </c>
      <c r="J13287">
        <f t="shared" si="207"/>
        <v>40</v>
      </c>
    </row>
    <row r="13288" spans="1:10" x14ac:dyDescent="0.3">
      <c r="A13288" t="s">
        <v>13113</v>
      </c>
      <c r="C13288" s="18">
        <v>390</v>
      </c>
      <c r="D13288" s="1"/>
      <c r="E13288" s="1">
        <v>3</v>
      </c>
      <c r="F13288" s="1">
        <v>0</v>
      </c>
      <c r="G13288" s="1">
        <v>0</v>
      </c>
      <c r="H13288" s="1">
        <v>3</v>
      </c>
      <c r="I13288" s="15">
        <v>0</v>
      </c>
      <c r="J13288">
        <f t="shared" si="207"/>
        <v>40</v>
      </c>
    </row>
    <row r="13289" spans="1:10" x14ac:dyDescent="0.3">
      <c r="A13289" t="s">
        <v>13114</v>
      </c>
      <c r="C13289" s="18">
        <v>390</v>
      </c>
      <c r="D13289" s="1"/>
      <c r="E13289" s="1">
        <v>5</v>
      </c>
      <c r="F13289" s="1">
        <v>0</v>
      </c>
      <c r="G13289" s="1">
        <v>0</v>
      </c>
      <c r="H13289" s="1">
        <v>5</v>
      </c>
      <c r="I13289" s="15">
        <v>0</v>
      </c>
      <c r="J13289">
        <f t="shared" si="207"/>
        <v>40</v>
      </c>
    </row>
    <row r="13290" spans="1:10" x14ac:dyDescent="0.3">
      <c r="A13290" t="s">
        <v>13115</v>
      </c>
      <c r="C13290" s="18">
        <v>390</v>
      </c>
      <c r="D13290" s="1"/>
      <c r="E13290" s="1">
        <v>3</v>
      </c>
      <c r="F13290" s="1">
        <v>1</v>
      </c>
      <c r="G13290" s="1">
        <v>0</v>
      </c>
      <c r="H13290" s="1">
        <v>2</v>
      </c>
      <c r="I13290" s="15">
        <v>0.33333333333333331</v>
      </c>
      <c r="J13290">
        <f t="shared" si="207"/>
        <v>40</v>
      </c>
    </row>
    <row r="13291" spans="1:10" x14ac:dyDescent="0.3">
      <c r="A13291" t="s">
        <v>13116</v>
      </c>
      <c r="C13291" s="18">
        <v>390</v>
      </c>
      <c r="D13291" s="1"/>
      <c r="E13291" s="1">
        <v>5</v>
      </c>
      <c r="F13291" s="1">
        <v>1</v>
      </c>
      <c r="G13291" s="1">
        <v>0</v>
      </c>
      <c r="H13291" s="1">
        <v>4</v>
      </c>
      <c r="I13291" s="15">
        <v>0.2</v>
      </c>
      <c r="J13291">
        <f t="shared" si="207"/>
        <v>40</v>
      </c>
    </row>
    <row r="13292" spans="1:10" x14ac:dyDescent="0.3">
      <c r="A13292" t="s">
        <v>13117</v>
      </c>
      <c r="C13292" s="18">
        <v>390</v>
      </c>
      <c r="D13292" s="1"/>
      <c r="E13292" s="1">
        <v>2</v>
      </c>
      <c r="F13292" s="1">
        <v>0</v>
      </c>
      <c r="G13292" s="1">
        <v>0</v>
      </c>
      <c r="H13292" s="1">
        <v>2</v>
      </c>
      <c r="I13292" s="15">
        <v>0</v>
      </c>
      <c r="J13292">
        <f t="shared" si="207"/>
        <v>40</v>
      </c>
    </row>
    <row r="13293" spans="1:10" x14ac:dyDescent="0.3">
      <c r="A13293" t="s">
        <v>13118</v>
      </c>
      <c r="C13293" s="18">
        <v>390</v>
      </c>
      <c r="D13293" s="1"/>
      <c r="E13293" s="1">
        <v>3</v>
      </c>
      <c r="F13293" s="1">
        <v>0</v>
      </c>
      <c r="G13293" s="1">
        <v>0</v>
      </c>
      <c r="H13293" s="1">
        <v>3</v>
      </c>
      <c r="I13293" s="15">
        <v>0</v>
      </c>
      <c r="J13293">
        <f t="shared" si="207"/>
        <v>40</v>
      </c>
    </row>
    <row r="13294" spans="1:10" x14ac:dyDescent="0.3">
      <c r="A13294" t="s">
        <v>13119</v>
      </c>
      <c r="C13294" s="18">
        <v>390</v>
      </c>
      <c r="D13294" s="1"/>
      <c r="E13294" s="1">
        <v>3</v>
      </c>
      <c r="F13294" s="1">
        <v>0</v>
      </c>
      <c r="G13294" s="1">
        <v>0</v>
      </c>
      <c r="H13294" s="1">
        <v>3</v>
      </c>
      <c r="I13294" s="15">
        <v>0</v>
      </c>
      <c r="J13294">
        <f t="shared" si="207"/>
        <v>40</v>
      </c>
    </row>
    <row r="13295" spans="1:10" x14ac:dyDescent="0.3">
      <c r="A13295" t="s">
        <v>13120</v>
      </c>
      <c r="C13295" s="18">
        <v>390</v>
      </c>
      <c r="D13295" s="1"/>
      <c r="E13295" s="1">
        <v>3</v>
      </c>
      <c r="F13295" s="1">
        <v>0</v>
      </c>
      <c r="G13295" s="1">
        <v>0</v>
      </c>
      <c r="H13295" s="1">
        <v>3</v>
      </c>
      <c r="I13295" s="15">
        <v>0</v>
      </c>
      <c r="J13295">
        <f t="shared" si="207"/>
        <v>40</v>
      </c>
    </row>
    <row r="13296" spans="1:10" x14ac:dyDescent="0.3">
      <c r="A13296" t="s">
        <v>13121</v>
      </c>
      <c r="C13296" s="18">
        <v>390</v>
      </c>
      <c r="D13296" s="1"/>
      <c r="E13296" s="1">
        <v>3</v>
      </c>
      <c r="F13296" s="1">
        <v>0</v>
      </c>
      <c r="G13296" s="1">
        <v>0</v>
      </c>
      <c r="H13296" s="1">
        <v>3</v>
      </c>
      <c r="I13296" s="15">
        <v>0</v>
      </c>
      <c r="J13296">
        <f t="shared" si="207"/>
        <v>40</v>
      </c>
    </row>
    <row r="13297" spans="1:10" x14ac:dyDescent="0.3">
      <c r="A13297" t="s">
        <v>13122</v>
      </c>
      <c r="C13297" s="18">
        <v>390</v>
      </c>
      <c r="D13297" s="1"/>
      <c r="E13297" s="1">
        <v>2</v>
      </c>
      <c r="F13297" s="1">
        <v>0</v>
      </c>
      <c r="G13297" s="1">
        <v>0</v>
      </c>
      <c r="H13297" s="1">
        <v>2</v>
      </c>
      <c r="I13297" s="15">
        <v>0</v>
      </c>
      <c r="J13297">
        <f t="shared" si="207"/>
        <v>40</v>
      </c>
    </row>
    <row r="13298" spans="1:10" x14ac:dyDescent="0.3">
      <c r="A13298" t="s">
        <v>13123</v>
      </c>
      <c r="C13298" s="18">
        <v>390</v>
      </c>
      <c r="D13298" s="1"/>
      <c r="E13298" s="1">
        <v>3</v>
      </c>
      <c r="F13298" s="1">
        <v>0</v>
      </c>
      <c r="G13298" s="1">
        <v>0</v>
      </c>
      <c r="H13298" s="1">
        <v>3</v>
      </c>
      <c r="I13298" s="15">
        <v>0</v>
      </c>
      <c r="J13298">
        <f t="shared" si="207"/>
        <v>40</v>
      </c>
    </row>
    <row r="13299" spans="1:10" x14ac:dyDescent="0.3">
      <c r="A13299" t="s">
        <v>13124</v>
      </c>
      <c r="C13299" s="18">
        <v>390</v>
      </c>
      <c r="D13299" s="1"/>
      <c r="E13299" s="1">
        <v>3</v>
      </c>
      <c r="F13299" s="1">
        <v>1</v>
      </c>
      <c r="G13299" s="1">
        <v>0</v>
      </c>
      <c r="H13299" s="1">
        <v>2</v>
      </c>
      <c r="I13299" s="15">
        <v>0.33333333333333331</v>
      </c>
      <c r="J13299">
        <f t="shared" si="207"/>
        <v>40</v>
      </c>
    </row>
    <row r="13300" spans="1:10" x14ac:dyDescent="0.3">
      <c r="A13300" t="s">
        <v>13125</v>
      </c>
      <c r="C13300" s="18">
        <v>390</v>
      </c>
      <c r="D13300" s="1"/>
      <c r="E13300" s="1">
        <v>3</v>
      </c>
      <c r="F13300" s="1">
        <v>1</v>
      </c>
      <c r="G13300" s="1">
        <v>0</v>
      </c>
      <c r="H13300" s="1">
        <v>2</v>
      </c>
      <c r="I13300" s="15">
        <v>0.33333333333333331</v>
      </c>
      <c r="J13300">
        <f t="shared" si="207"/>
        <v>40</v>
      </c>
    </row>
    <row r="13301" spans="1:10" x14ac:dyDescent="0.3">
      <c r="A13301" t="s">
        <v>13126</v>
      </c>
      <c r="C13301" s="18">
        <v>390</v>
      </c>
      <c r="D13301" s="1"/>
      <c r="E13301" s="1">
        <v>3</v>
      </c>
      <c r="F13301" s="1">
        <v>1</v>
      </c>
      <c r="G13301" s="1">
        <v>0</v>
      </c>
      <c r="H13301" s="1">
        <v>2</v>
      </c>
      <c r="I13301" s="15">
        <v>0.33333333333333331</v>
      </c>
      <c r="J13301">
        <f t="shared" si="207"/>
        <v>40</v>
      </c>
    </row>
    <row r="13302" spans="1:10" x14ac:dyDescent="0.3">
      <c r="A13302" t="s">
        <v>13127</v>
      </c>
      <c r="C13302" s="18">
        <v>390</v>
      </c>
      <c r="D13302" s="1"/>
      <c r="E13302" s="1">
        <v>3</v>
      </c>
      <c r="F13302" s="1">
        <v>0</v>
      </c>
      <c r="G13302" s="1">
        <v>0</v>
      </c>
      <c r="H13302" s="1">
        <v>3</v>
      </c>
      <c r="I13302" s="15">
        <v>0</v>
      </c>
      <c r="J13302">
        <f t="shared" si="207"/>
        <v>40</v>
      </c>
    </row>
    <row r="13303" spans="1:10" x14ac:dyDescent="0.3">
      <c r="A13303" t="s">
        <v>13128</v>
      </c>
      <c r="C13303" s="18">
        <v>390</v>
      </c>
      <c r="D13303" s="1"/>
      <c r="E13303" s="1">
        <v>3</v>
      </c>
      <c r="F13303" s="1">
        <v>1</v>
      </c>
      <c r="G13303" s="1">
        <v>0</v>
      </c>
      <c r="H13303" s="1">
        <v>2</v>
      </c>
      <c r="I13303" s="15">
        <v>0.33333333333333331</v>
      </c>
      <c r="J13303">
        <f t="shared" si="207"/>
        <v>40</v>
      </c>
    </row>
    <row r="13304" spans="1:10" x14ac:dyDescent="0.3">
      <c r="A13304" t="s">
        <v>13129</v>
      </c>
      <c r="C13304" s="18">
        <v>390</v>
      </c>
      <c r="D13304" s="1"/>
      <c r="E13304" s="1">
        <v>3</v>
      </c>
      <c r="F13304" s="1">
        <v>1</v>
      </c>
      <c r="G13304" s="1">
        <v>0</v>
      </c>
      <c r="H13304" s="1">
        <v>2</v>
      </c>
      <c r="I13304" s="15">
        <v>0.33333333333333331</v>
      </c>
      <c r="J13304">
        <f t="shared" si="207"/>
        <v>40</v>
      </c>
    </row>
    <row r="13305" spans="1:10" x14ac:dyDescent="0.3">
      <c r="A13305" t="s">
        <v>13130</v>
      </c>
      <c r="C13305" s="18">
        <v>390</v>
      </c>
      <c r="D13305" s="1"/>
      <c r="E13305" s="1">
        <v>3</v>
      </c>
      <c r="F13305" s="1">
        <v>0</v>
      </c>
      <c r="G13305" s="1">
        <v>0</v>
      </c>
      <c r="H13305" s="1">
        <v>3</v>
      </c>
      <c r="I13305" s="15">
        <v>0</v>
      </c>
      <c r="J13305">
        <f t="shared" si="207"/>
        <v>40</v>
      </c>
    </row>
    <row r="13306" spans="1:10" x14ac:dyDescent="0.3">
      <c r="A13306" t="s">
        <v>13131</v>
      </c>
      <c r="C13306" s="18">
        <v>390</v>
      </c>
      <c r="D13306" s="1"/>
      <c r="E13306" s="1">
        <v>3</v>
      </c>
      <c r="F13306" s="1">
        <v>1</v>
      </c>
      <c r="G13306" s="1">
        <v>0</v>
      </c>
      <c r="H13306" s="1">
        <v>2</v>
      </c>
      <c r="I13306" s="15">
        <v>0.33333333333333331</v>
      </c>
      <c r="J13306">
        <f t="shared" si="207"/>
        <v>40</v>
      </c>
    </row>
    <row r="13307" spans="1:10" x14ac:dyDescent="0.3">
      <c r="A13307" t="s">
        <v>13132</v>
      </c>
      <c r="C13307" s="18">
        <v>390</v>
      </c>
      <c r="D13307" s="1"/>
      <c r="E13307" s="1">
        <v>2</v>
      </c>
      <c r="F13307" s="1">
        <v>0</v>
      </c>
      <c r="G13307" s="1">
        <v>0</v>
      </c>
      <c r="H13307" s="1">
        <v>2</v>
      </c>
      <c r="I13307" s="15">
        <v>0</v>
      </c>
      <c r="J13307">
        <f t="shared" si="207"/>
        <v>40</v>
      </c>
    </row>
    <row r="13308" spans="1:10" x14ac:dyDescent="0.3">
      <c r="A13308" t="s">
        <v>13133</v>
      </c>
      <c r="C13308" s="18">
        <v>390</v>
      </c>
      <c r="D13308" s="1"/>
      <c r="E13308" s="1">
        <v>5</v>
      </c>
      <c r="F13308" s="1">
        <v>0</v>
      </c>
      <c r="G13308" s="1">
        <v>1</v>
      </c>
      <c r="H13308" s="1">
        <v>4</v>
      </c>
      <c r="I13308" s="15">
        <v>0.1</v>
      </c>
      <c r="J13308">
        <f t="shared" si="207"/>
        <v>40</v>
      </c>
    </row>
    <row r="13309" spans="1:10" x14ac:dyDescent="0.3">
      <c r="A13309" t="s">
        <v>13134</v>
      </c>
      <c r="C13309" s="18">
        <v>390</v>
      </c>
      <c r="D13309" s="1"/>
      <c r="E13309" s="1">
        <v>3</v>
      </c>
      <c r="F13309" s="1">
        <v>0</v>
      </c>
      <c r="G13309" s="1">
        <v>0</v>
      </c>
      <c r="H13309" s="1">
        <v>3</v>
      </c>
      <c r="I13309" s="15">
        <v>0</v>
      </c>
      <c r="J13309">
        <f t="shared" si="207"/>
        <v>40</v>
      </c>
    </row>
    <row r="13310" spans="1:10" x14ac:dyDescent="0.3">
      <c r="A13310" t="s">
        <v>13135</v>
      </c>
      <c r="C13310" s="18">
        <v>390</v>
      </c>
      <c r="D13310" s="1"/>
      <c r="E13310" s="1">
        <v>3</v>
      </c>
      <c r="F13310" s="1">
        <v>0</v>
      </c>
      <c r="G13310" s="1">
        <v>0</v>
      </c>
      <c r="H13310" s="1">
        <v>3</v>
      </c>
      <c r="I13310" s="15">
        <v>0</v>
      </c>
      <c r="J13310">
        <f t="shared" si="207"/>
        <v>40</v>
      </c>
    </row>
    <row r="13311" spans="1:10" x14ac:dyDescent="0.3">
      <c r="A13311" t="s">
        <v>13136</v>
      </c>
      <c r="C13311" s="18">
        <v>390</v>
      </c>
      <c r="D13311" s="1"/>
      <c r="E13311" s="1">
        <v>3</v>
      </c>
      <c r="F13311" s="1">
        <v>1</v>
      </c>
      <c r="G13311" s="1">
        <v>0</v>
      </c>
      <c r="H13311" s="1">
        <v>2</v>
      </c>
      <c r="I13311" s="15">
        <v>0.33333333333333331</v>
      </c>
      <c r="J13311">
        <f t="shared" si="207"/>
        <v>40</v>
      </c>
    </row>
    <row r="13312" spans="1:10" x14ac:dyDescent="0.3">
      <c r="A13312" t="s">
        <v>13137</v>
      </c>
      <c r="C13312" s="18">
        <v>390</v>
      </c>
      <c r="D13312" s="1"/>
      <c r="E13312" s="1">
        <v>3</v>
      </c>
      <c r="F13312" s="1">
        <v>0</v>
      </c>
      <c r="G13312" s="1">
        <v>0</v>
      </c>
      <c r="H13312" s="1">
        <v>3</v>
      </c>
      <c r="I13312" s="15">
        <v>0</v>
      </c>
      <c r="J13312">
        <f t="shared" si="207"/>
        <v>40</v>
      </c>
    </row>
    <row r="13313" spans="1:10" x14ac:dyDescent="0.3">
      <c r="A13313" t="s">
        <v>13138</v>
      </c>
      <c r="C13313" s="18">
        <v>390</v>
      </c>
      <c r="D13313" s="1"/>
      <c r="E13313" s="1">
        <v>2</v>
      </c>
      <c r="F13313" s="1">
        <v>0</v>
      </c>
      <c r="G13313" s="1">
        <v>0</v>
      </c>
      <c r="H13313" s="1">
        <v>2</v>
      </c>
      <c r="I13313" s="15">
        <v>0</v>
      </c>
      <c r="J13313">
        <f t="shared" si="207"/>
        <v>40</v>
      </c>
    </row>
    <row r="13314" spans="1:10" x14ac:dyDescent="0.3">
      <c r="A13314" t="s">
        <v>13139</v>
      </c>
      <c r="C13314" s="18">
        <v>390</v>
      </c>
      <c r="D13314" s="1"/>
      <c r="E13314" s="1">
        <v>3</v>
      </c>
      <c r="F13314" s="1">
        <v>1</v>
      </c>
      <c r="G13314" s="1">
        <v>0</v>
      </c>
      <c r="H13314" s="1">
        <v>2</v>
      </c>
      <c r="I13314" s="15">
        <v>0.33333333333333331</v>
      </c>
      <c r="J13314">
        <f t="shared" si="207"/>
        <v>40</v>
      </c>
    </row>
    <row r="13315" spans="1:10" x14ac:dyDescent="0.3">
      <c r="A13315" t="s">
        <v>13140</v>
      </c>
      <c r="C13315" s="18">
        <v>390</v>
      </c>
      <c r="D13315" s="1"/>
      <c r="E13315" s="1">
        <v>3</v>
      </c>
      <c r="F13315" s="1">
        <v>1</v>
      </c>
      <c r="G13315" s="1">
        <v>0</v>
      </c>
      <c r="H13315" s="1">
        <v>2</v>
      </c>
      <c r="I13315" s="15">
        <v>0.33333333333333331</v>
      </c>
      <c r="J13315">
        <f t="shared" si="207"/>
        <v>40</v>
      </c>
    </row>
    <row r="13316" spans="1:10" x14ac:dyDescent="0.3">
      <c r="A13316" t="s">
        <v>13141</v>
      </c>
      <c r="C13316" s="18">
        <v>390</v>
      </c>
      <c r="D13316" s="1"/>
      <c r="E13316" s="1">
        <v>3</v>
      </c>
      <c r="F13316" s="1">
        <v>1</v>
      </c>
      <c r="G13316" s="1">
        <v>0</v>
      </c>
      <c r="H13316" s="1">
        <v>2</v>
      </c>
      <c r="I13316" s="15">
        <v>0.33333333333333331</v>
      </c>
      <c r="J13316">
        <f t="shared" ref="J13316:J13379" si="208">IF(E13316&lt;=30,40,20)</f>
        <v>40</v>
      </c>
    </row>
    <row r="13317" spans="1:10" x14ac:dyDescent="0.3">
      <c r="A13317" t="s">
        <v>13142</v>
      </c>
      <c r="C13317" s="18">
        <v>390</v>
      </c>
      <c r="D13317" s="1"/>
      <c r="E13317" s="1">
        <v>3</v>
      </c>
      <c r="F13317" s="1">
        <v>1</v>
      </c>
      <c r="G13317" s="1">
        <v>0</v>
      </c>
      <c r="H13317" s="1">
        <v>2</v>
      </c>
      <c r="I13317" s="15">
        <v>0.33333333333333331</v>
      </c>
      <c r="J13317">
        <f t="shared" si="208"/>
        <v>40</v>
      </c>
    </row>
    <row r="13318" spans="1:10" x14ac:dyDescent="0.3">
      <c r="A13318" t="s">
        <v>13143</v>
      </c>
      <c r="C13318" s="18">
        <v>390</v>
      </c>
      <c r="D13318" s="1"/>
      <c r="E13318" s="1">
        <v>3</v>
      </c>
      <c r="F13318" s="1">
        <v>1</v>
      </c>
      <c r="G13318" s="1">
        <v>0</v>
      </c>
      <c r="H13318" s="1">
        <v>2</v>
      </c>
      <c r="I13318" s="15">
        <v>0.33333333333333331</v>
      </c>
      <c r="J13318">
        <f t="shared" si="208"/>
        <v>40</v>
      </c>
    </row>
    <row r="13319" spans="1:10" x14ac:dyDescent="0.3">
      <c r="A13319" t="s">
        <v>13144</v>
      </c>
      <c r="C13319" s="18">
        <v>390</v>
      </c>
      <c r="D13319" s="1"/>
      <c r="E13319" s="1">
        <v>3</v>
      </c>
      <c r="F13319" s="1">
        <v>1</v>
      </c>
      <c r="G13319" s="1">
        <v>0</v>
      </c>
      <c r="H13319" s="1">
        <v>2</v>
      </c>
      <c r="I13319" s="15">
        <v>0.33333333333333331</v>
      </c>
      <c r="J13319">
        <f t="shared" si="208"/>
        <v>40</v>
      </c>
    </row>
    <row r="13320" spans="1:10" x14ac:dyDescent="0.3">
      <c r="A13320" t="s">
        <v>13145</v>
      </c>
      <c r="C13320" s="18">
        <v>390</v>
      </c>
      <c r="D13320" s="1"/>
      <c r="E13320" s="1">
        <v>3</v>
      </c>
      <c r="F13320" s="1">
        <v>1</v>
      </c>
      <c r="G13320" s="1">
        <v>0</v>
      </c>
      <c r="H13320" s="1">
        <v>2</v>
      </c>
      <c r="I13320" s="15">
        <v>0.33333333333333331</v>
      </c>
      <c r="J13320">
        <f t="shared" si="208"/>
        <v>40</v>
      </c>
    </row>
    <row r="13321" spans="1:10" x14ac:dyDescent="0.3">
      <c r="A13321" t="s">
        <v>13146</v>
      </c>
      <c r="C13321" s="18">
        <v>390</v>
      </c>
      <c r="D13321" s="1"/>
      <c r="E13321" s="1">
        <v>3</v>
      </c>
      <c r="F13321" s="1">
        <v>1</v>
      </c>
      <c r="G13321" s="1">
        <v>0</v>
      </c>
      <c r="H13321" s="1">
        <v>2</v>
      </c>
      <c r="I13321" s="15">
        <v>0.33333333333333331</v>
      </c>
      <c r="J13321">
        <f t="shared" si="208"/>
        <v>40</v>
      </c>
    </row>
    <row r="13322" spans="1:10" x14ac:dyDescent="0.3">
      <c r="A13322" t="s">
        <v>13147</v>
      </c>
      <c r="C13322" s="18">
        <v>390</v>
      </c>
      <c r="D13322" s="1"/>
      <c r="E13322" s="1">
        <v>3</v>
      </c>
      <c r="F13322" s="1">
        <v>1</v>
      </c>
      <c r="G13322" s="1">
        <v>0</v>
      </c>
      <c r="H13322" s="1">
        <v>2</v>
      </c>
      <c r="I13322" s="15">
        <v>0.33333333333333331</v>
      </c>
      <c r="J13322">
        <f t="shared" si="208"/>
        <v>40</v>
      </c>
    </row>
    <row r="13323" spans="1:10" x14ac:dyDescent="0.3">
      <c r="A13323" t="s">
        <v>13148</v>
      </c>
      <c r="C13323" s="18">
        <v>390</v>
      </c>
      <c r="D13323" s="1"/>
      <c r="E13323" s="1">
        <v>3</v>
      </c>
      <c r="F13323" s="1">
        <v>1</v>
      </c>
      <c r="G13323" s="1">
        <v>0</v>
      </c>
      <c r="H13323" s="1">
        <v>2</v>
      </c>
      <c r="I13323" s="15">
        <v>0.33333333333333331</v>
      </c>
      <c r="J13323">
        <f t="shared" si="208"/>
        <v>40</v>
      </c>
    </row>
    <row r="13324" spans="1:10" x14ac:dyDescent="0.3">
      <c r="A13324" t="s">
        <v>13149</v>
      </c>
      <c r="C13324" s="18">
        <v>390</v>
      </c>
      <c r="D13324" s="1"/>
      <c r="E13324" s="1">
        <v>3</v>
      </c>
      <c r="F13324" s="1">
        <v>1</v>
      </c>
      <c r="G13324" s="1">
        <v>0</v>
      </c>
      <c r="H13324" s="1">
        <v>2</v>
      </c>
      <c r="I13324" s="15">
        <v>0.33333333333333331</v>
      </c>
      <c r="J13324">
        <f t="shared" si="208"/>
        <v>40</v>
      </c>
    </row>
    <row r="13325" spans="1:10" x14ac:dyDescent="0.3">
      <c r="A13325" t="s">
        <v>13150</v>
      </c>
      <c r="C13325" s="18">
        <v>390</v>
      </c>
      <c r="D13325" s="1"/>
      <c r="E13325" s="1">
        <v>3</v>
      </c>
      <c r="F13325" s="1">
        <v>1</v>
      </c>
      <c r="G13325" s="1">
        <v>0</v>
      </c>
      <c r="H13325" s="1">
        <v>2</v>
      </c>
      <c r="I13325" s="15">
        <v>0.33333333333333331</v>
      </c>
      <c r="J13325">
        <f t="shared" si="208"/>
        <v>40</v>
      </c>
    </row>
    <row r="13326" spans="1:10" x14ac:dyDescent="0.3">
      <c r="A13326" t="s">
        <v>13151</v>
      </c>
      <c r="C13326" s="18">
        <v>390</v>
      </c>
      <c r="D13326" s="1"/>
      <c r="E13326" s="1">
        <v>3</v>
      </c>
      <c r="F13326" s="1">
        <v>1</v>
      </c>
      <c r="G13326" s="1">
        <v>0</v>
      </c>
      <c r="H13326" s="1">
        <v>2</v>
      </c>
      <c r="I13326" s="15">
        <v>0.33333333333333331</v>
      </c>
      <c r="J13326">
        <f t="shared" si="208"/>
        <v>40</v>
      </c>
    </row>
    <row r="13327" spans="1:10" x14ac:dyDescent="0.3">
      <c r="A13327" t="s">
        <v>13152</v>
      </c>
      <c r="C13327" s="18">
        <v>390</v>
      </c>
      <c r="D13327" s="1"/>
      <c r="E13327" s="1">
        <v>1</v>
      </c>
      <c r="F13327" s="1">
        <v>0</v>
      </c>
      <c r="G13327" s="1">
        <v>0</v>
      </c>
      <c r="H13327" s="1">
        <v>1</v>
      </c>
      <c r="I13327" s="15">
        <v>0</v>
      </c>
      <c r="J13327">
        <f t="shared" si="208"/>
        <v>40</v>
      </c>
    </row>
    <row r="13328" spans="1:10" x14ac:dyDescent="0.3">
      <c r="A13328" t="s">
        <v>13153</v>
      </c>
      <c r="C13328" s="18">
        <v>390</v>
      </c>
      <c r="D13328" s="1"/>
      <c r="E13328" s="1">
        <v>3</v>
      </c>
      <c r="F13328" s="1">
        <v>1</v>
      </c>
      <c r="G13328" s="1">
        <v>0</v>
      </c>
      <c r="H13328" s="1">
        <v>2</v>
      </c>
      <c r="I13328" s="15">
        <v>0.33333333333333331</v>
      </c>
      <c r="J13328">
        <f t="shared" si="208"/>
        <v>40</v>
      </c>
    </row>
    <row r="13329" spans="1:10" x14ac:dyDescent="0.3">
      <c r="A13329" t="s">
        <v>13154</v>
      </c>
      <c r="C13329" s="18">
        <v>390</v>
      </c>
      <c r="D13329" s="1"/>
      <c r="E13329" s="1">
        <v>3</v>
      </c>
      <c r="F13329" s="1">
        <v>1</v>
      </c>
      <c r="G13329" s="1">
        <v>0</v>
      </c>
      <c r="H13329" s="1">
        <v>2</v>
      </c>
      <c r="I13329" s="15">
        <v>0.33333333333333331</v>
      </c>
      <c r="J13329">
        <f t="shared" si="208"/>
        <v>40</v>
      </c>
    </row>
    <row r="13330" spans="1:10" x14ac:dyDescent="0.3">
      <c r="A13330" t="s">
        <v>13155</v>
      </c>
      <c r="C13330" s="18">
        <v>390</v>
      </c>
      <c r="D13330" s="1"/>
      <c r="E13330" s="1">
        <v>3</v>
      </c>
      <c r="F13330" s="1">
        <v>1</v>
      </c>
      <c r="G13330" s="1">
        <v>0</v>
      </c>
      <c r="H13330" s="1">
        <v>2</v>
      </c>
      <c r="I13330" s="15">
        <v>0.33333333333333331</v>
      </c>
      <c r="J13330">
        <f t="shared" si="208"/>
        <v>40</v>
      </c>
    </row>
    <row r="13331" spans="1:10" x14ac:dyDescent="0.3">
      <c r="A13331" t="s">
        <v>13156</v>
      </c>
      <c r="C13331" s="18">
        <v>390</v>
      </c>
      <c r="D13331" s="1"/>
      <c r="E13331" s="1">
        <v>3</v>
      </c>
      <c r="F13331" s="1">
        <v>1</v>
      </c>
      <c r="G13331" s="1">
        <v>0</v>
      </c>
      <c r="H13331" s="1">
        <v>2</v>
      </c>
      <c r="I13331" s="15">
        <v>0.33333333333333331</v>
      </c>
      <c r="J13331">
        <f t="shared" si="208"/>
        <v>40</v>
      </c>
    </row>
    <row r="13332" spans="1:10" x14ac:dyDescent="0.3">
      <c r="A13332" t="s">
        <v>13157</v>
      </c>
      <c r="C13332" s="18">
        <v>390</v>
      </c>
      <c r="D13332" s="1"/>
      <c r="E13332" s="1">
        <v>3</v>
      </c>
      <c r="F13332" s="1">
        <v>1</v>
      </c>
      <c r="G13332" s="1">
        <v>0</v>
      </c>
      <c r="H13332" s="1">
        <v>2</v>
      </c>
      <c r="I13332" s="15">
        <v>0.33333333333333331</v>
      </c>
      <c r="J13332">
        <f t="shared" si="208"/>
        <v>40</v>
      </c>
    </row>
    <row r="13333" spans="1:10" x14ac:dyDescent="0.3">
      <c r="A13333" t="s">
        <v>13158</v>
      </c>
      <c r="C13333" s="18">
        <v>390</v>
      </c>
      <c r="D13333" s="1"/>
      <c r="E13333" s="1">
        <v>3</v>
      </c>
      <c r="F13333" s="1">
        <v>1</v>
      </c>
      <c r="G13333" s="1">
        <v>0</v>
      </c>
      <c r="H13333" s="1">
        <v>2</v>
      </c>
      <c r="I13333" s="15">
        <v>0.33333333333333331</v>
      </c>
      <c r="J13333">
        <f t="shared" si="208"/>
        <v>40</v>
      </c>
    </row>
    <row r="13334" spans="1:10" x14ac:dyDescent="0.3">
      <c r="A13334" t="s">
        <v>13159</v>
      </c>
      <c r="C13334" s="18">
        <v>390</v>
      </c>
      <c r="D13334" s="1"/>
      <c r="E13334" s="1">
        <v>3</v>
      </c>
      <c r="F13334" s="1">
        <v>1</v>
      </c>
      <c r="G13334" s="1">
        <v>0</v>
      </c>
      <c r="H13334" s="1">
        <v>2</v>
      </c>
      <c r="I13334" s="15">
        <v>0.33333333333333331</v>
      </c>
      <c r="J13334">
        <f t="shared" si="208"/>
        <v>40</v>
      </c>
    </row>
    <row r="13335" spans="1:10" x14ac:dyDescent="0.3">
      <c r="A13335" t="s">
        <v>13160</v>
      </c>
      <c r="C13335" s="18">
        <v>390</v>
      </c>
      <c r="D13335" s="1"/>
      <c r="E13335" s="1">
        <v>3</v>
      </c>
      <c r="F13335" s="1">
        <v>1</v>
      </c>
      <c r="G13335" s="1">
        <v>0</v>
      </c>
      <c r="H13335" s="1">
        <v>2</v>
      </c>
      <c r="I13335" s="15">
        <v>0.33333333333333331</v>
      </c>
      <c r="J13335">
        <f t="shared" si="208"/>
        <v>40</v>
      </c>
    </row>
    <row r="13336" spans="1:10" x14ac:dyDescent="0.3">
      <c r="A13336" t="s">
        <v>13161</v>
      </c>
      <c r="C13336" s="18">
        <v>390</v>
      </c>
      <c r="D13336" s="1"/>
      <c r="E13336" s="1">
        <v>3</v>
      </c>
      <c r="F13336" s="1">
        <v>1</v>
      </c>
      <c r="G13336" s="1">
        <v>0</v>
      </c>
      <c r="H13336" s="1">
        <v>2</v>
      </c>
      <c r="I13336" s="15">
        <v>0.33333333333333331</v>
      </c>
      <c r="J13336">
        <f t="shared" si="208"/>
        <v>40</v>
      </c>
    </row>
    <row r="13337" spans="1:10" x14ac:dyDescent="0.3">
      <c r="A13337" t="s">
        <v>13162</v>
      </c>
      <c r="C13337" s="18">
        <v>390</v>
      </c>
      <c r="D13337" s="1"/>
      <c r="E13337" s="1">
        <v>3</v>
      </c>
      <c r="F13337" s="1">
        <v>1</v>
      </c>
      <c r="G13337" s="1">
        <v>0</v>
      </c>
      <c r="H13337" s="1">
        <v>2</v>
      </c>
      <c r="I13337" s="15">
        <v>0.33333333333333331</v>
      </c>
      <c r="J13337">
        <f t="shared" si="208"/>
        <v>40</v>
      </c>
    </row>
    <row r="13338" spans="1:10" x14ac:dyDescent="0.3">
      <c r="A13338" t="s">
        <v>13163</v>
      </c>
      <c r="C13338" s="18">
        <v>390</v>
      </c>
      <c r="D13338" s="1"/>
      <c r="E13338" s="1">
        <v>3</v>
      </c>
      <c r="F13338" s="1">
        <v>1</v>
      </c>
      <c r="G13338" s="1">
        <v>0</v>
      </c>
      <c r="H13338" s="1">
        <v>2</v>
      </c>
      <c r="I13338" s="15">
        <v>0.33333333333333331</v>
      </c>
      <c r="J13338">
        <f t="shared" si="208"/>
        <v>40</v>
      </c>
    </row>
    <row r="13339" spans="1:10" x14ac:dyDescent="0.3">
      <c r="A13339" s="21" t="s">
        <v>13164</v>
      </c>
      <c r="C13339" s="18">
        <v>390</v>
      </c>
      <c r="D13339" s="1"/>
      <c r="E13339" s="1">
        <v>1</v>
      </c>
      <c r="F13339" s="1">
        <v>0</v>
      </c>
      <c r="G13339" s="1">
        <v>0</v>
      </c>
      <c r="H13339" s="1">
        <v>1</v>
      </c>
      <c r="I13339" s="15">
        <v>0</v>
      </c>
      <c r="J13339">
        <f t="shared" si="208"/>
        <v>40</v>
      </c>
    </row>
    <row r="13340" spans="1:10" x14ac:dyDescent="0.3">
      <c r="A13340" s="21" t="s">
        <v>13165</v>
      </c>
      <c r="C13340" s="18">
        <v>390</v>
      </c>
      <c r="D13340" s="1"/>
      <c r="E13340" s="1">
        <v>5</v>
      </c>
      <c r="F13340" s="1">
        <v>2</v>
      </c>
      <c r="G13340" s="1">
        <v>0</v>
      </c>
      <c r="H13340" s="1">
        <v>3</v>
      </c>
      <c r="I13340" s="15">
        <v>0.4</v>
      </c>
      <c r="J13340">
        <f t="shared" si="208"/>
        <v>40</v>
      </c>
    </row>
    <row r="13341" spans="1:10" x14ac:dyDescent="0.3">
      <c r="A13341" s="21" t="s">
        <v>13166</v>
      </c>
      <c r="C13341" s="18">
        <v>390</v>
      </c>
      <c r="D13341" s="1"/>
      <c r="E13341" s="1">
        <v>3</v>
      </c>
      <c r="F13341" s="1">
        <v>1</v>
      </c>
      <c r="G13341" s="1">
        <v>0</v>
      </c>
      <c r="H13341" s="1">
        <v>2</v>
      </c>
      <c r="I13341" s="15">
        <v>0.33333333333333331</v>
      </c>
      <c r="J13341">
        <f t="shared" si="208"/>
        <v>40</v>
      </c>
    </row>
    <row r="13342" spans="1:10" x14ac:dyDescent="0.3">
      <c r="A13342" t="s">
        <v>13167</v>
      </c>
      <c r="C13342" s="18">
        <v>390</v>
      </c>
      <c r="D13342" s="1"/>
      <c r="E13342" s="1">
        <v>3</v>
      </c>
      <c r="F13342" s="1">
        <v>1</v>
      </c>
      <c r="G13342" s="1">
        <v>0</v>
      </c>
      <c r="H13342" s="1">
        <v>2</v>
      </c>
      <c r="I13342" s="15">
        <v>0.33333333333333331</v>
      </c>
      <c r="J13342">
        <f t="shared" si="208"/>
        <v>40</v>
      </c>
    </row>
    <row r="13343" spans="1:10" x14ac:dyDescent="0.3">
      <c r="A13343" t="s">
        <v>13168</v>
      </c>
      <c r="C13343" s="18">
        <v>390</v>
      </c>
      <c r="D13343" s="1"/>
      <c r="E13343" s="1">
        <v>2</v>
      </c>
      <c r="F13343" s="1">
        <v>0</v>
      </c>
      <c r="G13343" s="1">
        <v>2</v>
      </c>
      <c r="H13343" s="1">
        <v>0</v>
      </c>
      <c r="I13343" s="15">
        <v>0.5</v>
      </c>
      <c r="J13343">
        <f t="shared" si="208"/>
        <v>40</v>
      </c>
    </row>
    <row r="13344" spans="1:10" x14ac:dyDescent="0.3">
      <c r="A13344" t="s">
        <v>13169</v>
      </c>
      <c r="C13344" s="18">
        <v>390</v>
      </c>
      <c r="D13344" s="1"/>
      <c r="E13344" s="1">
        <v>3</v>
      </c>
      <c r="F13344" s="1">
        <v>0</v>
      </c>
      <c r="G13344" s="1">
        <v>3</v>
      </c>
      <c r="H13344" s="1">
        <v>0</v>
      </c>
      <c r="I13344" s="15">
        <v>0.5</v>
      </c>
      <c r="J13344">
        <f t="shared" si="208"/>
        <v>40</v>
      </c>
    </row>
    <row r="13345" spans="1:10" x14ac:dyDescent="0.3">
      <c r="A13345" t="s">
        <v>13170</v>
      </c>
      <c r="C13345" s="18">
        <v>390</v>
      </c>
      <c r="D13345" s="1"/>
      <c r="E13345" s="1">
        <v>2</v>
      </c>
      <c r="F13345" s="1">
        <v>0</v>
      </c>
      <c r="G13345" s="1">
        <v>2</v>
      </c>
      <c r="H13345" s="1">
        <v>0</v>
      </c>
      <c r="I13345" s="15">
        <v>0.5</v>
      </c>
      <c r="J13345">
        <f t="shared" si="208"/>
        <v>40</v>
      </c>
    </row>
    <row r="13346" spans="1:10" x14ac:dyDescent="0.3">
      <c r="A13346" t="s">
        <v>13171</v>
      </c>
      <c r="C13346" s="18">
        <v>390</v>
      </c>
      <c r="D13346" s="1"/>
      <c r="E13346" s="1">
        <v>2</v>
      </c>
      <c r="F13346" s="1">
        <v>0</v>
      </c>
      <c r="G13346" s="1">
        <v>2</v>
      </c>
      <c r="H13346" s="1">
        <v>0</v>
      </c>
      <c r="I13346" s="15">
        <v>0.5</v>
      </c>
      <c r="J13346">
        <f t="shared" si="208"/>
        <v>40</v>
      </c>
    </row>
    <row r="13347" spans="1:10" x14ac:dyDescent="0.3">
      <c r="A13347" t="s">
        <v>13172</v>
      </c>
      <c r="C13347" s="18">
        <v>390</v>
      </c>
      <c r="D13347" s="1"/>
      <c r="E13347" s="1">
        <v>2</v>
      </c>
      <c r="F13347" s="1">
        <v>0</v>
      </c>
      <c r="G13347" s="1">
        <v>2</v>
      </c>
      <c r="H13347" s="1">
        <v>0</v>
      </c>
      <c r="I13347" s="15">
        <v>0.5</v>
      </c>
      <c r="J13347">
        <f t="shared" si="208"/>
        <v>40</v>
      </c>
    </row>
    <row r="13348" spans="1:10" x14ac:dyDescent="0.3">
      <c r="A13348" t="s">
        <v>13173</v>
      </c>
      <c r="C13348" s="18">
        <v>390</v>
      </c>
      <c r="D13348" s="1"/>
      <c r="E13348" s="1">
        <v>3</v>
      </c>
      <c r="F13348" s="1">
        <v>1</v>
      </c>
      <c r="G13348" s="1">
        <v>0</v>
      </c>
      <c r="H13348" s="1">
        <v>2</v>
      </c>
      <c r="I13348" s="15">
        <v>0.33333333333333331</v>
      </c>
      <c r="J13348">
        <f t="shared" si="208"/>
        <v>40</v>
      </c>
    </row>
    <row r="13349" spans="1:10" x14ac:dyDescent="0.3">
      <c r="A13349" t="s">
        <v>13174</v>
      </c>
      <c r="C13349" s="18">
        <v>390</v>
      </c>
      <c r="D13349" s="1"/>
      <c r="E13349" s="1">
        <v>3</v>
      </c>
      <c r="F13349" s="1">
        <v>1</v>
      </c>
      <c r="G13349" s="1">
        <v>0</v>
      </c>
      <c r="H13349" s="1">
        <v>2</v>
      </c>
      <c r="I13349" s="15">
        <v>0.33333333333333331</v>
      </c>
      <c r="J13349">
        <f t="shared" si="208"/>
        <v>40</v>
      </c>
    </row>
    <row r="13350" spans="1:10" x14ac:dyDescent="0.3">
      <c r="A13350" t="s">
        <v>13175</v>
      </c>
      <c r="C13350" s="18">
        <v>390</v>
      </c>
      <c r="D13350" s="1"/>
      <c r="E13350" s="1">
        <v>3</v>
      </c>
      <c r="F13350" s="1">
        <v>1</v>
      </c>
      <c r="G13350" s="1">
        <v>0</v>
      </c>
      <c r="H13350" s="1">
        <v>2</v>
      </c>
      <c r="I13350" s="15">
        <v>0.33333333333333331</v>
      </c>
      <c r="J13350">
        <f t="shared" si="208"/>
        <v>40</v>
      </c>
    </row>
    <row r="13351" spans="1:10" x14ac:dyDescent="0.3">
      <c r="A13351" t="s">
        <v>13176</v>
      </c>
      <c r="C13351" s="18">
        <v>390</v>
      </c>
      <c r="D13351" s="1"/>
      <c r="E13351" s="1">
        <v>3</v>
      </c>
      <c r="F13351" s="1">
        <v>1</v>
      </c>
      <c r="G13351" s="1">
        <v>0</v>
      </c>
      <c r="H13351" s="1">
        <v>2</v>
      </c>
      <c r="I13351" s="15">
        <v>0.33333333333333331</v>
      </c>
      <c r="J13351">
        <f t="shared" si="208"/>
        <v>40</v>
      </c>
    </row>
    <row r="13352" spans="1:10" x14ac:dyDescent="0.3">
      <c r="A13352" t="s">
        <v>13177</v>
      </c>
      <c r="C13352" s="18">
        <v>390</v>
      </c>
      <c r="D13352" s="1"/>
      <c r="E13352" s="1">
        <v>1</v>
      </c>
      <c r="F13352" s="1">
        <v>0</v>
      </c>
      <c r="G13352" s="1">
        <v>0</v>
      </c>
      <c r="H13352" s="1">
        <v>1</v>
      </c>
      <c r="I13352" s="15">
        <v>0</v>
      </c>
      <c r="J13352">
        <f t="shared" si="208"/>
        <v>40</v>
      </c>
    </row>
    <row r="13353" spans="1:10" x14ac:dyDescent="0.3">
      <c r="A13353" t="s">
        <v>13178</v>
      </c>
      <c r="C13353" s="18">
        <v>390</v>
      </c>
      <c r="D13353" s="1"/>
      <c r="E13353" s="1">
        <v>3</v>
      </c>
      <c r="F13353" s="1">
        <v>1</v>
      </c>
      <c r="G13353" s="1">
        <v>0</v>
      </c>
      <c r="H13353" s="1">
        <v>2</v>
      </c>
      <c r="I13353" s="15">
        <v>0.33333333333333331</v>
      </c>
      <c r="J13353">
        <f t="shared" si="208"/>
        <v>40</v>
      </c>
    </row>
    <row r="13354" spans="1:10" x14ac:dyDescent="0.3">
      <c r="A13354" t="s">
        <v>13179</v>
      </c>
      <c r="C13354" s="18">
        <v>390</v>
      </c>
      <c r="D13354" s="1"/>
      <c r="E13354" s="1">
        <v>3</v>
      </c>
      <c r="F13354" s="1">
        <v>1</v>
      </c>
      <c r="G13354" s="1">
        <v>0</v>
      </c>
      <c r="H13354" s="1">
        <v>2</v>
      </c>
      <c r="I13354" s="15">
        <v>0.33333333333333331</v>
      </c>
      <c r="J13354">
        <f t="shared" si="208"/>
        <v>40</v>
      </c>
    </row>
    <row r="13355" spans="1:10" x14ac:dyDescent="0.3">
      <c r="A13355" t="s">
        <v>13180</v>
      </c>
      <c r="C13355" s="18">
        <v>390</v>
      </c>
      <c r="D13355" s="1"/>
      <c r="E13355" s="1">
        <v>3</v>
      </c>
      <c r="F13355" s="1">
        <v>1</v>
      </c>
      <c r="G13355" s="1">
        <v>0</v>
      </c>
      <c r="H13355" s="1">
        <v>2</v>
      </c>
      <c r="I13355" s="15">
        <v>0.33333333333333331</v>
      </c>
      <c r="J13355">
        <f t="shared" si="208"/>
        <v>40</v>
      </c>
    </row>
    <row r="13356" spans="1:10" x14ac:dyDescent="0.3">
      <c r="A13356" t="s">
        <v>13181</v>
      </c>
      <c r="C13356" s="18">
        <v>390</v>
      </c>
      <c r="D13356" s="1"/>
      <c r="E13356" s="1">
        <v>3</v>
      </c>
      <c r="F13356" s="1">
        <v>1</v>
      </c>
      <c r="G13356" s="1">
        <v>0</v>
      </c>
      <c r="H13356" s="1">
        <v>2</v>
      </c>
      <c r="I13356" s="15">
        <v>0.33333333333333331</v>
      </c>
      <c r="J13356">
        <f t="shared" si="208"/>
        <v>40</v>
      </c>
    </row>
    <row r="13357" spans="1:10" x14ac:dyDescent="0.3">
      <c r="A13357" t="s">
        <v>13182</v>
      </c>
      <c r="C13357" s="18">
        <v>390</v>
      </c>
      <c r="D13357" s="1"/>
      <c r="E13357" s="1">
        <v>3</v>
      </c>
      <c r="F13357" s="1">
        <v>1</v>
      </c>
      <c r="G13357" s="1">
        <v>0</v>
      </c>
      <c r="H13357" s="1">
        <v>2</v>
      </c>
      <c r="I13357" s="15">
        <v>0.33333333333333331</v>
      </c>
      <c r="J13357">
        <f t="shared" si="208"/>
        <v>40</v>
      </c>
    </row>
    <row r="13358" spans="1:10" x14ac:dyDescent="0.3">
      <c r="A13358" t="s">
        <v>13183</v>
      </c>
      <c r="C13358" s="18">
        <v>390</v>
      </c>
      <c r="D13358" s="1"/>
      <c r="E13358" s="1">
        <v>3</v>
      </c>
      <c r="F13358" s="1">
        <v>1</v>
      </c>
      <c r="G13358" s="1">
        <v>0</v>
      </c>
      <c r="H13358" s="1">
        <v>2</v>
      </c>
      <c r="I13358" s="15">
        <v>0.33333333333333331</v>
      </c>
      <c r="J13358">
        <f t="shared" si="208"/>
        <v>40</v>
      </c>
    </row>
    <row r="13359" spans="1:10" x14ac:dyDescent="0.3">
      <c r="A13359" t="s">
        <v>13184</v>
      </c>
      <c r="C13359" s="18">
        <v>390</v>
      </c>
      <c r="D13359" s="1"/>
      <c r="E13359" s="1">
        <v>3</v>
      </c>
      <c r="F13359" s="1">
        <v>1</v>
      </c>
      <c r="G13359" s="1">
        <v>0</v>
      </c>
      <c r="H13359" s="1">
        <v>2</v>
      </c>
      <c r="I13359" s="15">
        <v>0.33333333333333331</v>
      </c>
      <c r="J13359">
        <f t="shared" si="208"/>
        <v>40</v>
      </c>
    </row>
    <row r="13360" spans="1:10" x14ac:dyDescent="0.3">
      <c r="A13360" t="s">
        <v>13185</v>
      </c>
      <c r="C13360" s="18">
        <v>390</v>
      </c>
      <c r="D13360" s="1"/>
      <c r="E13360" s="1">
        <v>3</v>
      </c>
      <c r="F13360" s="1">
        <v>1</v>
      </c>
      <c r="G13360" s="1">
        <v>0</v>
      </c>
      <c r="H13360" s="1">
        <v>2</v>
      </c>
      <c r="I13360" s="15">
        <v>0.33333333333333331</v>
      </c>
      <c r="J13360">
        <f t="shared" si="208"/>
        <v>40</v>
      </c>
    </row>
    <row r="13361" spans="1:10" x14ac:dyDescent="0.3">
      <c r="A13361" t="s">
        <v>13186</v>
      </c>
      <c r="C13361" s="18">
        <v>390</v>
      </c>
      <c r="D13361" s="1"/>
      <c r="E13361" s="1">
        <v>3</v>
      </c>
      <c r="F13361" s="1">
        <v>1</v>
      </c>
      <c r="G13361" s="1">
        <v>0</v>
      </c>
      <c r="H13361" s="1">
        <v>2</v>
      </c>
      <c r="I13361" s="15">
        <v>0.33333333333333331</v>
      </c>
      <c r="J13361">
        <f t="shared" si="208"/>
        <v>40</v>
      </c>
    </row>
    <row r="13362" spans="1:10" x14ac:dyDescent="0.3">
      <c r="A13362" t="s">
        <v>13187</v>
      </c>
      <c r="C13362" s="18">
        <v>390</v>
      </c>
      <c r="D13362" s="1"/>
      <c r="E13362" s="1">
        <v>3</v>
      </c>
      <c r="F13362" s="1">
        <v>1</v>
      </c>
      <c r="G13362" s="1">
        <v>0</v>
      </c>
      <c r="H13362" s="1">
        <v>2</v>
      </c>
      <c r="I13362" s="15">
        <v>0.33333333333333331</v>
      </c>
      <c r="J13362">
        <f t="shared" si="208"/>
        <v>40</v>
      </c>
    </row>
    <row r="13363" spans="1:10" x14ac:dyDescent="0.3">
      <c r="A13363" t="s">
        <v>13188</v>
      </c>
      <c r="C13363" s="18">
        <v>390</v>
      </c>
      <c r="D13363" s="1"/>
      <c r="E13363" s="1">
        <v>3</v>
      </c>
      <c r="F13363" s="1">
        <v>1</v>
      </c>
      <c r="G13363" s="1">
        <v>0</v>
      </c>
      <c r="H13363" s="1">
        <v>2</v>
      </c>
      <c r="I13363" s="15">
        <v>0.33333333333333331</v>
      </c>
      <c r="J13363">
        <f t="shared" si="208"/>
        <v>40</v>
      </c>
    </row>
    <row r="13364" spans="1:10" x14ac:dyDescent="0.3">
      <c r="A13364" t="s">
        <v>13189</v>
      </c>
      <c r="C13364" s="18">
        <v>390</v>
      </c>
      <c r="D13364" s="1"/>
      <c r="E13364" s="1">
        <v>3</v>
      </c>
      <c r="F13364" s="1">
        <v>1</v>
      </c>
      <c r="G13364" s="1">
        <v>0</v>
      </c>
      <c r="H13364" s="1">
        <v>2</v>
      </c>
      <c r="I13364" s="15">
        <v>0.33333333333333331</v>
      </c>
      <c r="J13364">
        <f t="shared" si="208"/>
        <v>40</v>
      </c>
    </row>
    <row r="13365" spans="1:10" x14ac:dyDescent="0.3">
      <c r="A13365" t="s">
        <v>13190</v>
      </c>
      <c r="C13365" s="18">
        <v>390</v>
      </c>
      <c r="D13365" s="1"/>
      <c r="E13365" s="1">
        <v>3</v>
      </c>
      <c r="F13365" s="1">
        <v>1</v>
      </c>
      <c r="G13365" s="1">
        <v>0</v>
      </c>
      <c r="H13365" s="1">
        <v>2</v>
      </c>
      <c r="I13365" s="15">
        <v>0.33333333333333331</v>
      </c>
      <c r="J13365">
        <f t="shared" si="208"/>
        <v>40</v>
      </c>
    </row>
    <row r="13366" spans="1:10" x14ac:dyDescent="0.3">
      <c r="A13366" t="s">
        <v>13191</v>
      </c>
      <c r="C13366" s="18">
        <v>390</v>
      </c>
      <c r="D13366" s="1"/>
      <c r="E13366" s="1">
        <v>3</v>
      </c>
      <c r="F13366" s="1">
        <v>1</v>
      </c>
      <c r="G13366" s="1">
        <v>0</v>
      </c>
      <c r="H13366" s="1">
        <v>2</v>
      </c>
      <c r="I13366" s="15">
        <v>0.33333333333333331</v>
      </c>
      <c r="J13366">
        <f t="shared" si="208"/>
        <v>40</v>
      </c>
    </row>
    <row r="13367" spans="1:10" x14ac:dyDescent="0.3">
      <c r="A13367" t="s">
        <v>13192</v>
      </c>
      <c r="C13367" s="18">
        <v>390</v>
      </c>
      <c r="D13367" s="1"/>
      <c r="E13367" s="1">
        <v>3</v>
      </c>
      <c r="F13367" s="1">
        <v>1</v>
      </c>
      <c r="G13367" s="1">
        <v>0</v>
      </c>
      <c r="H13367" s="1">
        <v>2</v>
      </c>
      <c r="I13367" s="15">
        <v>0.33333333333333331</v>
      </c>
      <c r="J13367">
        <f t="shared" si="208"/>
        <v>40</v>
      </c>
    </row>
    <row r="13368" spans="1:10" x14ac:dyDescent="0.3">
      <c r="A13368" t="s">
        <v>13193</v>
      </c>
      <c r="C13368" s="18">
        <v>390</v>
      </c>
      <c r="D13368" s="1"/>
      <c r="E13368" s="1">
        <v>3</v>
      </c>
      <c r="F13368" s="1">
        <v>1</v>
      </c>
      <c r="G13368" s="1">
        <v>0</v>
      </c>
      <c r="H13368" s="1">
        <v>2</v>
      </c>
      <c r="I13368" s="15">
        <v>0.33333333333333331</v>
      </c>
      <c r="J13368">
        <f t="shared" si="208"/>
        <v>40</v>
      </c>
    </row>
    <row r="13369" spans="1:10" x14ac:dyDescent="0.3">
      <c r="A13369" t="s">
        <v>13194</v>
      </c>
      <c r="C13369" s="18">
        <v>390</v>
      </c>
      <c r="D13369" s="1"/>
      <c r="E13369" s="1">
        <v>3</v>
      </c>
      <c r="F13369" s="1">
        <v>1</v>
      </c>
      <c r="G13369" s="1">
        <v>0</v>
      </c>
      <c r="H13369" s="1">
        <v>2</v>
      </c>
      <c r="I13369" s="15">
        <v>0.33333333333333331</v>
      </c>
      <c r="J13369">
        <f t="shared" si="208"/>
        <v>40</v>
      </c>
    </row>
    <row r="13370" spans="1:10" x14ac:dyDescent="0.3">
      <c r="A13370" t="s">
        <v>13195</v>
      </c>
      <c r="C13370" s="18">
        <v>390</v>
      </c>
      <c r="D13370" s="1"/>
      <c r="E13370" s="1">
        <v>3</v>
      </c>
      <c r="F13370" s="1">
        <v>1</v>
      </c>
      <c r="G13370" s="1">
        <v>0</v>
      </c>
      <c r="H13370" s="1">
        <v>2</v>
      </c>
      <c r="I13370" s="15">
        <v>0.33333333333333331</v>
      </c>
      <c r="J13370">
        <f t="shared" si="208"/>
        <v>40</v>
      </c>
    </row>
    <row r="13371" spans="1:10" x14ac:dyDescent="0.3">
      <c r="A13371" t="s">
        <v>13196</v>
      </c>
      <c r="C13371" s="18">
        <v>390</v>
      </c>
      <c r="D13371" s="1"/>
      <c r="E13371" s="1">
        <v>3</v>
      </c>
      <c r="F13371" s="1">
        <v>1</v>
      </c>
      <c r="G13371" s="1">
        <v>0</v>
      </c>
      <c r="H13371" s="1">
        <v>2</v>
      </c>
      <c r="I13371" s="15">
        <v>0.33333333333333331</v>
      </c>
      <c r="J13371">
        <f t="shared" si="208"/>
        <v>40</v>
      </c>
    </row>
    <row r="13372" spans="1:10" x14ac:dyDescent="0.3">
      <c r="A13372" t="s">
        <v>13197</v>
      </c>
      <c r="C13372" s="18">
        <v>390</v>
      </c>
      <c r="D13372" s="1"/>
      <c r="E13372" s="1">
        <v>3</v>
      </c>
      <c r="F13372" s="1">
        <v>1</v>
      </c>
      <c r="G13372" s="1">
        <v>0</v>
      </c>
      <c r="H13372" s="1">
        <v>2</v>
      </c>
      <c r="I13372" s="15">
        <v>0.33333333333333331</v>
      </c>
      <c r="J13372">
        <f t="shared" si="208"/>
        <v>40</v>
      </c>
    </row>
    <row r="13373" spans="1:10" x14ac:dyDescent="0.3">
      <c r="A13373" t="s">
        <v>13198</v>
      </c>
      <c r="C13373" s="18">
        <v>390</v>
      </c>
      <c r="D13373" s="1"/>
      <c r="E13373" s="1">
        <v>3</v>
      </c>
      <c r="F13373" s="1">
        <v>1</v>
      </c>
      <c r="G13373" s="1">
        <v>0</v>
      </c>
      <c r="H13373" s="1">
        <v>2</v>
      </c>
      <c r="I13373" s="15">
        <v>0.33333333333333331</v>
      </c>
      <c r="J13373">
        <f t="shared" si="208"/>
        <v>40</v>
      </c>
    </row>
    <row r="13374" spans="1:10" x14ac:dyDescent="0.3">
      <c r="A13374" t="s">
        <v>13199</v>
      </c>
      <c r="C13374" s="18">
        <v>390</v>
      </c>
      <c r="D13374" s="1"/>
      <c r="E13374" s="1">
        <v>3</v>
      </c>
      <c r="F13374" s="1">
        <v>1</v>
      </c>
      <c r="G13374" s="1">
        <v>0</v>
      </c>
      <c r="H13374" s="1">
        <v>2</v>
      </c>
      <c r="I13374" s="15">
        <v>0.33333333333333331</v>
      </c>
      <c r="J13374">
        <f t="shared" si="208"/>
        <v>40</v>
      </c>
    </row>
    <row r="13375" spans="1:10" x14ac:dyDescent="0.3">
      <c r="A13375" t="s">
        <v>13200</v>
      </c>
      <c r="C13375" s="18">
        <v>390</v>
      </c>
      <c r="D13375" s="1"/>
      <c r="E13375" s="1">
        <v>1</v>
      </c>
      <c r="F13375" s="1">
        <v>0</v>
      </c>
      <c r="G13375" s="1">
        <v>0</v>
      </c>
      <c r="H13375" s="1">
        <v>1</v>
      </c>
      <c r="I13375" s="15">
        <v>0</v>
      </c>
      <c r="J13375">
        <f t="shared" si="208"/>
        <v>40</v>
      </c>
    </row>
    <row r="13376" spans="1:10" x14ac:dyDescent="0.3">
      <c r="A13376" t="s">
        <v>13201</v>
      </c>
      <c r="C13376" s="18">
        <v>390</v>
      </c>
      <c r="D13376" s="1"/>
      <c r="E13376" s="1">
        <v>3</v>
      </c>
      <c r="F13376" s="1">
        <v>1</v>
      </c>
      <c r="G13376" s="1">
        <v>0</v>
      </c>
      <c r="H13376" s="1">
        <v>2</v>
      </c>
      <c r="I13376" s="15">
        <v>0.33333333333333331</v>
      </c>
      <c r="J13376">
        <f t="shared" si="208"/>
        <v>40</v>
      </c>
    </row>
    <row r="13377" spans="1:10" x14ac:dyDescent="0.3">
      <c r="A13377" t="s">
        <v>13202</v>
      </c>
      <c r="C13377" s="18">
        <v>390</v>
      </c>
      <c r="D13377" s="1"/>
      <c r="E13377" s="1">
        <v>3</v>
      </c>
      <c r="F13377" s="1">
        <v>1</v>
      </c>
      <c r="G13377" s="1">
        <v>0</v>
      </c>
      <c r="H13377" s="1">
        <v>2</v>
      </c>
      <c r="I13377" s="15">
        <v>0.33333333333333331</v>
      </c>
      <c r="J13377">
        <f t="shared" si="208"/>
        <v>40</v>
      </c>
    </row>
    <row r="13378" spans="1:10" x14ac:dyDescent="0.3">
      <c r="A13378" t="s">
        <v>13203</v>
      </c>
      <c r="C13378" s="18">
        <v>390</v>
      </c>
      <c r="D13378" s="1"/>
      <c r="E13378" s="1">
        <v>3</v>
      </c>
      <c r="F13378" s="1">
        <v>1</v>
      </c>
      <c r="G13378" s="1">
        <v>0</v>
      </c>
      <c r="H13378" s="1">
        <v>2</v>
      </c>
      <c r="I13378" s="15">
        <v>0.33333333333333331</v>
      </c>
      <c r="J13378">
        <f t="shared" si="208"/>
        <v>40</v>
      </c>
    </row>
    <row r="13379" spans="1:10" x14ac:dyDescent="0.3">
      <c r="A13379" t="s">
        <v>13204</v>
      </c>
      <c r="C13379" s="18">
        <v>390</v>
      </c>
      <c r="D13379" s="1"/>
      <c r="E13379" s="1">
        <v>3</v>
      </c>
      <c r="F13379" s="1">
        <v>1</v>
      </c>
      <c r="G13379" s="1">
        <v>0</v>
      </c>
      <c r="H13379" s="1">
        <v>2</v>
      </c>
      <c r="I13379" s="15">
        <v>0.33333333333333331</v>
      </c>
      <c r="J13379">
        <f t="shared" si="208"/>
        <v>40</v>
      </c>
    </row>
    <row r="13380" spans="1:10" x14ac:dyDescent="0.3">
      <c r="A13380" t="s">
        <v>13205</v>
      </c>
      <c r="C13380" s="18">
        <v>390</v>
      </c>
      <c r="D13380" s="1"/>
      <c r="E13380" s="1">
        <v>3</v>
      </c>
      <c r="F13380" s="1">
        <v>1</v>
      </c>
      <c r="G13380" s="1">
        <v>0</v>
      </c>
      <c r="H13380" s="1">
        <v>2</v>
      </c>
      <c r="I13380" s="15">
        <v>0.33333333333333331</v>
      </c>
      <c r="J13380">
        <f t="shared" ref="J13380:J13443" si="209">IF(E13380&lt;=30,40,20)</f>
        <v>40</v>
      </c>
    </row>
    <row r="13381" spans="1:10" x14ac:dyDescent="0.3">
      <c r="A13381" t="s">
        <v>13206</v>
      </c>
      <c r="C13381" s="18">
        <v>390</v>
      </c>
      <c r="D13381" s="1"/>
      <c r="E13381" s="1">
        <v>3</v>
      </c>
      <c r="F13381" s="1">
        <v>1</v>
      </c>
      <c r="G13381" s="1">
        <v>0</v>
      </c>
      <c r="H13381" s="1">
        <v>2</v>
      </c>
      <c r="I13381" s="15">
        <v>0.33333333333333331</v>
      </c>
      <c r="J13381">
        <f t="shared" si="209"/>
        <v>40</v>
      </c>
    </row>
    <row r="13382" spans="1:10" x14ac:dyDescent="0.3">
      <c r="A13382" t="s">
        <v>13207</v>
      </c>
      <c r="C13382" s="18">
        <v>390</v>
      </c>
      <c r="D13382" s="1"/>
      <c r="E13382" s="1">
        <v>3</v>
      </c>
      <c r="F13382" s="1">
        <v>1</v>
      </c>
      <c r="G13382" s="1">
        <v>0</v>
      </c>
      <c r="H13382" s="1">
        <v>2</v>
      </c>
      <c r="I13382" s="15">
        <v>0.33333333333333331</v>
      </c>
      <c r="J13382">
        <f t="shared" si="209"/>
        <v>40</v>
      </c>
    </row>
    <row r="13383" spans="1:10" x14ac:dyDescent="0.3">
      <c r="A13383" t="s">
        <v>13208</v>
      </c>
      <c r="C13383" s="18">
        <v>390</v>
      </c>
      <c r="D13383" s="1"/>
      <c r="E13383" s="1">
        <v>3</v>
      </c>
      <c r="F13383" s="1">
        <v>1</v>
      </c>
      <c r="G13383" s="1">
        <v>0</v>
      </c>
      <c r="H13383" s="1">
        <v>2</v>
      </c>
      <c r="I13383" s="15">
        <v>0.33333333333333331</v>
      </c>
      <c r="J13383">
        <f t="shared" si="209"/>
        <v>40</v>
      </c>
    </row>
    <row r="13384" spans="1:10" x14ac:dyDescent="0.3">
      <c r="A13384" t="s">
        <v>13209</v>
      </c>
      <c r="C13384" s="18">
        <v>390</v>
      </c>
      <c r="D13384" s="1"/>
      <c r="E13384" s="1">
        <v>3</v>
      </c>
      <c r="F13384" s="1">
        <v>1</v>
      </c>
      <c r="G13384" s="1">
        <v>0</v>
      </c>
      <c r="H13384" s="1">
        <v>2</v>
      </c>
      <c r="I13384" s="15">
        <v>0.33333333333333331</v>
      </c>
      <c r="J13384">
        <f t="shared" si="209"/>
        <v>40</v>
      </c>
    </row>
    <row r="13385" spans="1:10" x14ac:dyDescent="0.3">
      <c r="A13385" t="s">
        <v>13210</v>
      </c>
      <c r="C13385" s="18">
        <v>390</v>
      </c>
      <c r="D13385" s="1"/>
      <c r="E13385" s="1">
        <v>3</v>
      </c>
      <c r="F13385" s="1">
        <v>1</v>
      </c>
      <c r="G13385" s="1">
        <v>0</v>
      </c>
      <c r="H13385" s="1">
        <v>2</v>
      </c>
      <c r="I13385" s="15">
        <v>0.33333333333333331</v>
      </c>
      <c r="J13385">
        <f t="shared" si="209"/>
        <v>40</v>
      </c>
    </row>
    <row r="13386" spans="1:10" x14ac:dyDescent="0.3">
      <c r="A13386" t="s">
        <v>13211</v>
      </c>
      <c r="C13386" s="18">
        <v>390</v>
      </c>
      <c r="D13386" s="1"/>
      <c r="E13386" s="1">
        <v>3</v>
      </c>
      <c r="F13386" s="1">
        <v>1</v>
      </c>
      <c r="G13386" s="1">
        <v>0</v>
      </c>
      <c r="H13386" s="1">
        <v>2</v>
      </c>
      <c r="I13386" s="15">
        <v>0.33333333333333331</v>
      </c>
      <c r="J13386">
        <f t="shared" si="209"/>
        <v>40</v>
      </c>
    </row>
    <row r="13387" spans="1:10" x14ac:dyDescent="0.3">
      <c r="A13387" t="s">
        <v>13212</v>
      </c>
      <c r="C13387" s="18">
        <v>390</v>
      </c>
      <c r="D13387" s="1"/>
      <c r="E13387" s="1">
        <v>3</v>
      </c>
      <c r="F13387" s="1">
        <v>1</v>
      </c>
      <c r="G13387" s="1">
        <v>0</v>
      </c>
      <c r="H13387" s="1">
        <v>2</v>
      </c>
      <c r="I13387" s="15">
        <v>0.33333333333333331</v>
      </c>
      <c r="J13387">
        <f t="shared" si="209"/>
        <v>40</v>
      </c>
    </row>
    <row r="13388" spans="1:10" x14ac:dyDescent="0.3">
      <c r="A13388" t="s">
        <v>13213</v>
      </c>
      <c r="C13388" s="18">
        <v>390</v>
      </c>
      <c r="D13388" s="1"/>
      <c r="E13388" s="1">
        <v>3</v>
      </c>
      <c r="F13388" s="1">
        <v>1</v>
      </c>
      <c r="G13388" s="1">
        <v>0</v>
      </c>
      <c r="H13388" s="1">
        <v>2</v>
      </c>
      <c r="I13388" s="15">
        <v>0.33333333333333331</v>
      </c>
      <c r="J13388">
        <f t="shared" si="209"/>
        <v>40</v>
      </c>
    </row>
    <row r="13389" spans="1:10" x14ac:dyDescent="0.3">
      <c r="A13389" t="s">
        <v>13214</v>
      </c>
      <c r="C13389" s="18">
        <v>390</v>
      </c>
      <c r="D13389" s="1"/>
      <c r="E13389" s="1">
        <v>3</v>
      </c>
      <c r="F13389" s="1">
        <v>1</v>
      </c>
      <c r="G13389" s="1">
        <v>0</v>
      </c>
      <c r="H13389" s="1">
        <v>2</v>
      </c>
      <c r="I13389" s="15">
        <v>0.33333333333333331</v>
      </c>
      <c r="J13389">
        <f t="shared" si="209"/>
        <v>40</v>
      </c>
    </row>
    <row r="13390" spans="1:10" x14ac:dyDescent="0.3">
      <c r="A13390" t="s">
        <v>13215</v>
      </c>
      <c r="C13390" s="18">
        <v>390</v>
      </c>
      <c r="D13390" s="1"/>
      <c r="E13390" s="1">
        <v>3</v>
      </c>
      <c r="F13390" s="1">
        <v>1</v>
      </c>
      <c r="G13390" s="1">
        <v>0</v>
      </c>
      <c r="H13390" s="1">
        <v>2</v>
      </c>
      <c r="I13390" s="15">
        <v>0.33333333333333331</v>
      </c>
      <c r="J13390">
        <f t="shared" si="209"/>
        <v>40</v>
      </c>
    </row>
    <row r="13391" spans="1:10" x14ac:dyDescent="0.3">
      <c r="A13391" t="s">
        <v>13216</v>
      </c>
      <c r="C13391" s="18">
        <v>390</v>
      </c>
      <c r="D13391" s="1"/>
      <c r="E13391" s="1">
        <v>3</v>
      </c>
      <c r="F13391" s="1">
        <v>1</v>
      </c>
      <c r="G13391" s="1">
        <v>0</v>
      </c>
      <c r="H13391" s="1">
        <v>2</v>
      </c>
      <c r="I13391" s="15">
        <v>0.33333333333333331</v>
      </c>
      <c r="J13391">
        <f t="shared" si="209"/>
        <v>40</v>
      </c>
    </row>
    <row r="13392" spans="1:10" x14ac:dyDescent="0.3">
      <c r="A13392" t="s">
        <v>13217</v>
      </c>
      <c r="C13392" s="18">
        <v>390</v>
      </c>
      <c r="D13392" s="1"/>
      <c r="E13392" s="1">
        <v>3</v>
      </c>
      <c r="F13392" s="1">
        <v>1</v>
      </c>
      <c r="G13392" s="1">
        <v>0</v>
      </c>
      <c r="H13392" s="1">
        <v>2</v>
      </c>
      <c r="I13392" s="15">
        <v>0.33333333333333331</v>
      </c>
      <c r="J13392">
        <f t="shared" si="209"/>
        <v>40</v>
      </c>
    </row>
    <row r="13393" spans="1:10" x14ac:dyDescent="0.3">
      <c r="A13393" t="s">
        <v>13218</v>
      </c>
      <c r="C13393" s="18">
        <v>390</v>
      </c>
      <c r="D13393" s="1"/>
      <c r="E13393" s="1">
        <v>3</v>
      </c>
      <c r="F13393" s="1">
        <v>1</v>
      </c>
      <c r="G13393" s="1">
        <v>0</v>
      </c>
      <c r="H13393" s="1">
        <v>2</v>
      </c>
      <c r="I13393" s="15">
        <v>0.33333333333333331</v>
      </c>
      <c r="J13393">
        <f t="shared" si="209"/>
        <v>40</v>
      </c>
    </row>
    <row r="13394" spans="1:10" x14ac:dyDescent="0.3">
      <c r="A13394" t="s">
        <v>13219</v>
      </c>
      <c r="C13394" s="18">
        <v>390</v>
      </c>
      <c r="D13394" s="1"/>
      <c r="E13394" s="1">
        <v>3</v>
      </c>
      <c r="F13394" s="1">
        <v>1</v>
      </c>
      <c r="G13394" s="1">
        <v>0</v>
      </c>
      <c r="H13394" s="1">
        <v>2</v>
      </c>
      <c r="I13394" s="15">
        <v>0.33333333333333331</v>
      </c>
      <c r="J13394">
        <f t="shared" si="209"/>
        <v>40</v>
      </c>
    </row>
    <row r="13395" spans="1:10" x14ac:dyDescent="0.3">
      <c r="A13395" t="s">
        <v>13220</v>
      </c>
      <c r="C13395" s="18">
        <v>390</v>
      </c>
      <c r="D13395" s="1"/>
      <c r="E13395" s="1">
        <v>3</v>
      </c>
      <c r="F13395" s="1">
        <v>1</v>
      </c>
      <c r="G13395" s="1">
        <v>0</v>
      </c>
      <c r="H13395" s="1">
        <v>2</v>
      </c>
      <c r="I13395" s="15">
        <v>0.33333333333333331</v>
      </c>
      <c r="J13395">
        <f t="shared" si="209"/>
        <v>40</v>
      </c>
    </row>
    <row r="13396" spans="1:10" x14ac:dyDescent="0.3">
      <c r="A13396" t="s">
        <v>13221</v>
      </c>
      <c r="C13396" s="18">
        <v>390</v>
      </c>
      <c r="D13396" s="1"/>
      <c r="E13396" s="1">
        <v>1</v>
      </c>
      <c r="F13396" s="1">
        <v>0</v>
      </c>
      <c r="G13396" s="1">
        <v>0</v>
      </c>
      <c r="H13396" s="1">
        <v>1</v>
      </c>
      <c r="I13396" s="15">
        <v>0</v>
      </c>
      <c r="J13396">
        <f t="shared" si="209"/>
        <v>40</v>
      </c>
    </row>
    <row r="13397" spans="1:10" x14ac:dyDescent="0.3">
      <c r="A13397" t="s">
        <v>13222</v>
      </c>
      <c r="C13397" s="18">
        <v>390</v>
      </c>
      <c r="D13397" s="1"/>
      <c r="E13397" s="1">
        <v>1</v>
      </c>
      <c r="F13397" s="1">
        <v>0</v>
      </c>
      <c r="G13397" s="1">
        <v>0</v>
      </c>
      <c r="H13397" s="1">
        <v>1</v>
      </c>
      <c r="I13397" s="15">
        <v>0</v>
      </c>
      <c r="J13397">
        <f t="shared" si="209"/>
        <v>40</v>
      </c>
    </row>
    <row r="13398" spans="1:10" x14ac:dyDescent="0.3">
      <c r="A13398" t="s">
        <v>13223</v>
      </c>
      <c r="C13398" s="18">
        <v>390</v>
      </c>
      <c r="D13398" s="1"/>
      <c r="E13398" s="1">
        <v>1</v>
      </c>
      <c r="F13398" s="1">
        <v>0</v>
      </c>
      <c r="G13398" s="1">
        <v>0</v>
      </c>
      <c r="H13398" s="1">
        <v>1</v>
      </c>
      <c r="I13398" s="15">
        <v>0</v>
      </c>
      <c r="J13398">
        <f t="shared" si="209"/>
        <v>40</v>
      </c>
    </row>
    <row r="13399" spans="1:10" x14ac:dyDescent="0.3">
      <c r="A13399" t="s">
        <v>13224</v>
      </c>
      <c r="C13399" s="18">
        <v>390</v>
      </c>
      <c r="D13399" s="1"/>
      <c r="E13399" s="1">
        <v>3</v>
      </c>
      <c r="F13399" s="1">
        <v>1</v>
      </c>
      <c r="G13399" s="1">
        <v>0</v>
      </c>
      <c r="H13399" s="1">
        <v>2</v>
      </c>
      <c r="I13399" s="15">
        <v>0.33333333333333331</v>
      </c>
      <c r="J13399">
        <f t="shared" si="209"/>
        <v>40</v>
      </c>
    </row>
    <row r="13400" spans="1:10" x14ac:dyDescent="0.3">
      <c r="A13400" t="s">
        <v>13225</v>
      </c>
      <c r="C13400" s="18">
        <v>390</v>
      </c>
      <c r="D13400" s="1"/>
      <c r="E13400" s="1">
        <v>3</v>
      </c>
      <c r="F13400" s="1">
        <v>1</v>
      </c>
      <c r="G13400" s="1">
        <v>0</v>
      </c>
      <c r="H13400" s="1">
        <v>2</v>
      </c>
      <c r="I13400" s="15">
        <v>0.33333333333333331</v>
      </c>
      <c r="J13400">
        <f t="shared" si="209"/>
        <v>40</v>
      </c>
    </row>
    <row r="13401" spans="1:10" x14ac:dyDescent="0.3">
      <c r="A13401" t="s">
        <v>13226</v>
      </c>
      <c r="C13401" s="18">
        <v>390</v>
      </c>
      <c r="D13401" s="1"/>
      <c r="E13401" s="1">
        <v>3</v>
      </c>
      <c r="F13401" s="1">
        <v>1</v>
      </c>
      <c r="G13401" s="1">
        <v>0</v>
      </c>
      <c r="H13401" s="1">
        <v>2</v>
      </c>
      <c r="I13401" s="15">
        <v>0.33333333333333331</v>
      </c>
      <c r="J13401">
        <f t="shared" si="209"/>
        <v>40</v>
      </c>
    </row>
    <row r="13402" spans="1:10" x14ac:dyDescent="0.3">
      <c r="A13402" t="s">
        <v>13227</v>
      </c>
      <c r="C13402" s="18">
        <v>390</v>
      </c>
      <c r="D13402" s="1"/>
      <c r="E13402" s="1">
        <v>3</v>
      </c>
      <c r="F13402" s="1">
        <v>1</v>
      </c>
      <c r="G13402" s="1">
        <v>0</v>
      </c>
      <c r="H13402" s="1">
        <v>2</v>
      </c>
      <c r="I13402" s="15">
        <v>0.33333333333333331</v>
      </c>
      <c r="J13402">
        <f t="shared" si="209"/>
        <v>40</v>
      </c>
    </row>
    <row r="13403" spans="1:10" x14ac:dyDescent="0.3">
      <c r="A13403" t="s">
        <v>13228</v>
      </c>
      <c r="C13403" s="18">
        <v>390</v>
      </c>
      <c r="D13403" s="1"/>
      <c r="E13403" s="1">
        <v>3</v>
      </c>
      <c r="F13403" s="1">
        <v>1</v>
      </c>
      <c r="G13403" s="1">
        <v>0</v>
      </c>
      <c r="H13403" s="1">
        <v>2</v>
      </c>
      <c r="I13403" s="15">
        <v>0.33333333333333331</v>
      </c>
      <c r="J13403">
        <f t="shared" si="209"/>
        <v>40</v>
      </c>
    </row>
    <row r="13404" spans="1:10" x14ac:dyDescent="0.3">
      <c r="A13404" t="s">
        <v>13229</v>
      </c>
      <c r="C13404" s="18">
        <v>390</v>
      </c>
      <c r="D13404" s="1"/>
      <c r="E13404" s="1">
        <v>3</v>
      </c>
      <c r="F13404" s="1">
        <v>1</v>
      </c>
      <c r="G13404" s="1">
        <v>0</v>
      </c>
      <c r="H13404" s="1">
        <v>2</v>
      </c>
      <c r="I13404" s="15">
        <v>0.33333333333333331</v>
      </c>
      <c r="J13404">
        <f t="shared" si="209"/>
        <v>40</v>
      </c>
    </row>
    <row r="13405" spans="1:10" x14ac:dyDescent="0.3">
      <c r="A13405" t="s">
        <v>13230</v>
      </c>
      <c r="C13405" s="18">
        <v>390</v>
      </c>
      <c r="D13405" s="1"/>
      <c r="E13405" s="1">
        <v>3</v>
      </c>
      <c r="F13405" s="1">
        <v>1</v>
      </c>
      <c r="G13405" s="1">
        <v>0</v>
      </c>
      <c r="H13405" s="1">
        <v>2</v>
      </c>
      <c r="I13405" s="15">
        <v>0.33333333333333331</v>
      </c>
      <c r="J13405">
        <f t="shared" si="209"/>
        <v>40</v>
      </c>
    </row>
    <row r="13406" spans="1:10" x14ac:dyDescent="0.3">
      <c r="A13406" t="s">
        <v>13231</v>
      </c>
      <c r="C13406" s="18">
        <v>390</v>
      </c>
      <c r="D13406" s="1"/>
      <c r="E13406" s="1">
        <v>3</v>
      </c>
      <c r="F13406" s="1">
        <v>1</v>
      </c>
      <c r="G13406" s="1">
        <v>0</v>
      </c>
      <c r="H13406" s="1">
        <v>2</v>
      </c>
      <c r="I13406" s="15">
        <v>0.33333333333333331</v>
      </c>
      <c r="J13406">
        <f t="shared" si="209"/>
        <v>40</v>
      </c>
    </row>
    <row r="13407" spans="1:10" x14ac:dyDescent="0.3">
      <c r="A13407" t="s">
        <v>13232</v>
      </c>
      <c r="C13407" s="18">
        <v>390</v>
      </c>
      <c r="D13407" s="1"/>
      <c r="E13407" s="1">
        <v>3</v>
      </c>
      <c r="F13407" s="1">
        <v>1</v>
      </c>
      <c r="G13407" s="1">
        <v>0</v>
      </c>
      <c r="H13407" s="1">
        <v>2</v>
      </c>
      <c r="I13407" s="15">
        <v>0.33333333333333331</v>
      </c>
      <c r="J13407">
        <f t="shared" si="209"/>
        <v>40</v>
      </c>
    </row>
    <row r="13408" spans="1:10" x14ac:dyDescent="0.3">
      <c r="A13408" t="s">
        <v>13233</v>
      </c>
      <c r="C13408" s="18">
        <v>390</v>
      </c>
      <c r="D13408" s="1"/>
      <c r="E13408" s="1">
        <v>1</v>
      </c>
      <c r="F13408" s="1">
        <v>0</v>
      </c>
      <c r="G13408" s="1">
        <v>0</v>
      </c>
      <c r="H13408" s="1">
        <v>1</v>
      </c>
      <c r="I13408" s="15">
        <v>0</v>
      </c>
      <c r="J13408">
        <f t="shared" si="209"/>
        <v>40</v>
      </c>
    </row>
    <row r="13409" spans="1:10" x14ac:dyDescent="0.3">
      <c r="A13409" t="s">
        <v>13234</v>
      </c>
      <c r="C13409" s="18">
        <v>390</v>
      </c>
      <c r="D13409" s="1"/>
      <c r="E13409" s="1">
        <v>3</v>
      </c>
      <c r="F13409" s="1">
        <v>1</v>
      </c>
      <c r="G13409" s="1">
        <v>0</v>
      </c>
      <c r="H13409" s="1">
        <v>2</v>
      </c>
      <c r="I13409" s="15">
        <v>0.33333333333333331</v>
      </c>
      <c r="J13409">
        <f t="shared" si="209"/>
        <v>40</v>
      </c>
    </row>
    <row r="13410" spans="1:10" x14ac:dyDescent="0.3">
      <c r="A13410" t="s">
        <v>13235</v>
      </c>
      <c r="C13410" s="18">
        <v>390</v>
      </c>
      <c r="D13410" s="1"/>
      <c r="E13410" s="1">
        <v>3</v>
      </c>
      <c r="F13410" s="1">
        <v>1</v>
      </c>
      <c r="G13410" s="1">
        <v>0</v>
      </c>
      <c r="H13410" s="1">
        <v>2</v>
      </c>
      <c r="I13410" s="15">
        <v>0.33333333333333331</v>
      </c>
      <c r="J13410">
        <f t="shared" si="209"/>
        <v>40</v>
      </c>
    </row>
    <row r="13411" spans="1:10" x14ac:dyDescent="0.3">
      <c r="A13411" t="s">
        <v>13236</v>
      </c>
      <c r="C13411" s="18">
        <v>390</v>
      </c>
      <c r="D13411" s="1"/>
      <c r="E13411" s="1">
        <v>1</v>
      </c>
      <c r="F13411" s="1">
        <v>0</v>
      </c>
      <c r="G13411" s="1">
        <v>0</v>
      </c>
      <c r="H13411" s="1">
        <v>1</v>
      </c>
      <c r="I13411" s="15">
        <v>0</v>
      </c>
      <c r="J13411">
        <f t="shared" si="209"/>
        <v>40</v>
      </c>
    </row>
    <row r="13412" spans="1:10" x14ac:dyDescent="0.3">
      <c r="A13412" t="s">
        <v>13237</v>
      </c>
      <c r="C13412" s="18">
        <v>390</v>
      </c>
      <c r="D13412" s="1"/>
      <c r="E13412" s="1">
        <v>3</v>
      </c>
      <c r="F13412" s="1">
        <v>1</v>
      </c>
      <c r="G13412" s="1">
        <v>0</v>
      </c>
      <c r="H13412" s="1">
        <v>2</v>
      </c>
      <c r="I13412" s="15">
        <v>0.33333333333333331</v>
      </c>
      <c r="J13412">
        <f t="shared" si="209"/>
        <v>40</v>
      </c>
    </row>
    <row r="13413" spans="1:10" x14ac:dyDescent="0.3">
      <c r="A13413" t="s">
        <v>13238</v>
      </c>
      <c r="C13413" s="18">
        <v>390</v>
      </c>
      <c r="D13413" s="1"/>
      <c r="E13413" s="1">
        <v>3</v>
      </c>
      <c r="F13413" s="1">
        <v>1</v>
      </c>
      <c r="G13413" s="1">
        <v>0</v>
      </c>
      <c r="H13413" s="1">
        <v>2</v>
      </c>
      <c r="I13413" s="15">
        <v>0.33333333333333331</v>
      </c>
      <c r="J13413">
        <f t="shared" si="209"/>
        <v>40</v>
      </c>
    </row>
    <row r="13414" spans="1:10" x14ac:dyDescent="0.3">
      <c r="A13414" t="s">
        <v>13239</v>
      </c>
      <c r="C13414" s="18">
        <v>390</v>
      </c>
      <c r="D13414" s="1"/>
      <c r="E13414" s="1">
        <v>3</v>
      </c>
      <c r="F13414" s="1">
        <v>1</v>
      </c>
      <c r="G13414" s="1">
        <v>0</v>
      </c>
      <c r="H13414" s="1">
        <v>2</v>
      </c>
      <c r="I13414" s="15">
        <v>0.33333333333333331</v>
      </c>
      <c r="J13414">
        <f t="shared" si="209"/>
        <v>40</v>
      </c>
    </row>
    <row r="13415" spans="1:10" x14ac:dyDescent="0.3">
      <c r="A13415" t="s">
        <v>13240</v>
      </c>
      <c r="C13415" s="18">
        <v>390</v>
      </c>
      <c r="D13415" s="1"/>
      <c r="E13415" s="1">
        <v>3</v>
      </c>
      <c r="F13415" s="1">
        <v>1</v>
      </c>
      <c r="G13415" s="1">
        <v>0</v>
      </c>
      <c r="H13415" s="1">
        <v>2</v>
      </c>
      <c r="I13415" s="15">
        <v>0.33333333333333331</v>
      </c>
      <c r="J13415">
        <f t="shared" si="209"/>
        <v>40</v>
      </c>
    </row>
    <row r="13416" spans="1:10" x14ac:dyDescent="0.3">
      <c r="A13416" t="s">
        <v>13241</v>
      </c>
      <c r="C13416" s="18">
        <v>390</v>
      </c>
      <c r="D13416" s="1"/>
      <c r="E13416" s="1">
        <v>1</v>
      </c>
      <c r="F13416" s="1">
        <v>0</v>
      </c>
      <c r="G13416" s="1">
        <v>0</v>
      </c>
      <c r="H13416" s="1">
        <v>1</v>
      </c>
      <c r="I13416" s="15">
        <v>0</v>
      </c>
      <c r="J13416">
        <f t="shared" si="209"/>
        <v>40</v>
      </c>
    </row>
    <row r="13417" spans="1:10" x14ac:dyDescent="0.3">
      <c r="A13417" t="s">
        <v>13242</v>
      </c>
      <c r="C13417" s="18">
        <v>390</v>
      </c>
      <c r="D13417" s="1"/>
      <c r="E13417" s="1">
        <v>3</v>
      </c>
      <c r="F13417" s="1">
        <v>1</v>
      </c>
      <c r="G13417" s="1">
        <v>0</v>
      </c>
      <c r="H13417" s="1">
        <v>2</v>
      </c>
      <c r="I13417" s="15">
        <v>0.33333333333333331</v>
      </c>
      <c r="J13417">
        <f t="shared" si="209"/>
        <v>40</v>
      </c>
    </row>
    <row r="13418" spans="1:10" x14ac:dyDescent="0.3">
      <c r="A13418" t="s">
        <v>13243</v>
      </c>
      <c r="C13418" s="18">
        <v>390</v>
      </c>
      <c r="D13418" s="1"/>
      <c r="E13418" s="1">
        <v>3</v>
      </c>
      <c r="F13418" s="1">
        <v>1</v>
      </c>
      <c r="G13418" s="1">
        <v>0</v>
      </c>
      <c r="H13418" s="1">
        <v>2</v>
      </c>
      <c r="I13418" s="15">
        <v>0.33333333333333331</v>
      </c>
      <c r="J13418">
        <f t="shared" si="209"/>
        <v>40</v>
      </c>
    </row>
    <row r="13419" spans="1:10" x14ac:dyDescent="0.3">
      <c r="A13419" t="s">
        <v>13244</v>
      </c>
      <c r="C13419" s="18">
        <v>390</v>
      </c>
      <c r="D13419" s="1"/>
      <c r="E13419" s="1">
        <v>3</v>
      </c>
      <c r="F13419" s="1">
        <v>1</v>
      </c>
      <c r="G13419" s="1">
        <v>0</v>
      </c>
      <c r="H13419" s="1">
        <v>2</v>
      </c>
      <c r="I13419" s="15">
        <v>0.33333333333333331</v>
      </c>
      <c r="J13419">
        <f t="shared" si="209"/>
        <v>40</v>
      </c>
    </row>
    <row r="13420" spans="1:10" x14ac:dyDescent="0.3">
      <c r="A13420" t="s">
        <v>13245</v>
      </c>
      <c r="C13420" s="18">
        <v>390</v>
      </c>
      <c r="D13420" s="1"/>
      <c r="E13420" s="1">
        <v>3</v>
      </c>
      <c r="F13420" s="1">
        <v>1</v>
      </c>
      <c r="G13420" s="1">
        <v>0</v>
      </c>
      <c r="H13420" s="1">
        <v>2</v>
      </c>
      <c r="I13420" s="15">
        <v>0.33333333333333331</v>
      </c>
      <c r="J13420">
        <f t="shared" si="209"/>
        <v>40</v>
      </c>
    </row>
    <row r="13421" spans="1:10" x14ac:dyDescent="0.3">
      <c r="A13421" t="s">
        <v>13246</v>
      </c>
      <c r="C13421" s="18">
        <v>390</v>
      </c>
      <c r="D13421" s="1"/>
      <c r="E13421" s="1">
        <v>3</v>
      </c>
      <c r="F13421" s="1">
        <v>1</v>
      </c>
      <c r="G13421" s="1">
        <v>0</v>
      </c>
      <c r="H13421" s="1">
        <v>2</v>
      </c>
      <c r="I13421" s="15">
        <v>0.33333333333333331</v>
      </c>
      <c r="J13421">
        <f t="shared" si="209"/>
        <v>40</v>
      </c>
    </row>
    <row r="13422" spans="1:10" x14ac:dyDescent="0.3">
      <c r="A13422" t="s">
        <v>13247</v>
      </c>
      <c r="C13422" s="18">
        <v>390</v>
      </c>
      <c r="D13422" s="1"/>
      <c r="E13422" s="1">
        <v>5</v>
      </c>
      <c r="F13422" s="1">
        <v>2</v>
      </c>
      <c r="G13422" s="1">
        <v>0</v>
      </c>
      <c r="H13422" s="1">
        <v>3</v>
      </c>
      <c r="I13422" s="15">
        <v>0.4</v>
      </c>
      <c r="J13422">
        <f t="shared" si="209"/>
        <v>40</v>
      </c>
    </row>
    <row r="13423" spans="1:10" x14ac:dyDescent="0.3">
      <c r="A13423" t="s">
        <v>13248</v>
      </c>
      <c r="C13423" s="18">
        <v>390</v>
      </c>
      <c r="D13423" s="1"/>
      <c r="E13423" s="1">
        <v>5</v>
      </c>
      <c r="F13423" s="1">
        <v>2</v>
      </c>
      <c r="G13423" s="1">
        <v>0</v>
      </c>
      <c r="H13423" s="1">
        <v>3</v>
      </c>
      <c r="I13423" s="15">
        <v>0.4</v>
      </c>
      <c r="J13423">
        <f t="shared" si="209"/>
        <v>40</v>
      </c>
    </row>
    <row r="13424" spans="1:10" x14ac:dyDescent="0.3">
      <c r="A13424" t="s">
        <v>13249</v>
      </c>
      <c r="C13424" s="18">
        <v>390</v>
      </c>
      <c r="D13424" s="1"/>
      <c r="E13424" s="1">
        <v>3</v>
      </c>
      <c r="F13424" s="1">
        <v>1</v>
      </c>
      <c r="G13424" s="1">
        <v>0</v>
      </c>
      <c r="H13424" s="1">
        <v>2</v>
      </c>
      <c r="I13424" s="15">
        <v>0.33333333333333331</v>
      </c>
      <c r="J13424">
        <f t="shared" si="209"/>
        <v>40</v>
      </c>
    </row>
    <row r="13425" spans="1:10" x14ac:dyDescent="0.3">
      <c r="A13425" t="s">
        <v>13250</v>
      </c>
      <c r="C13425" s="18">
        <v>390</v>
      </c>
      <c r="D13425" s="1"/>
      <c r="E13425" s="1">
        <v>3</v>
      </c>
      <c r="F13425" s="1">
        <v>1</v>
      </c>
      <c r="G13425" s="1">
        <v>0</v>
      </c>
      <c r="H13425" s="1">
        <v>2</v>
      </c>
      <c r="I13425" s="15">
        <v>0.33333333333333331</v>
      </c>
      <c r="J13425">
        <f t="shared" si="209"/>
        <v>40</v>
      </c>
    </row>
    <row r="13426" spans="1:10" x14ac:dyDescent="0.3">
      <c r="A13426" t="s">
        <v>13251</v>
      </c>
      <c r="C13426" s="18">
        <v>390</v>
      </c>
      <c r="D13426" s="1"/>
      <c r="E13426" s="1">
        <v>3</v>
      </c>
      <c r="F13426" s="1">
        <v>1</v>
      </c>
      <c r="G13426" s="1">
        <v>0</v>
      </c>
      <c r="H13426" s="1">
        <v>2</v>
      </c>
      <c r="I13426" s="15">
        <v>0.33333333333333331</v>
      </c>
      <c r="J13426">
        <f t="shared" si="209"/>
        <v>40</v>
      </c>
    </row>
    <row r="13427" spans="1:10" x14ac:dyDescent="0.3">
      <c r="A13427" t="s">
        <v>13252</v>
      </c>
      <c r="C13427" s="18">
        <v>390</v>
      </c>
      <c r="D13427" s="1"/>
      <c r="E13427" s="1">
        <v>3</v>
      </c>
      <c r="F13427" s="1">
        <v>1</v>
      </c>
      <c r="G13427" s="1">
        <v>0</v>
      </c>
      <c r="H13427" s="1">
        <v>2</v>
      </c>
      <c r="I13427" s="15">
        <v>0.33333333333333331</v>
      </c>
      <c r="J13427">
        <f t="shared" si="209"/>
        <v>40</v>
      </c>
    </row>
    <row r="13428" spans="1:10" x14ac:dyDescent="0.3">
      <c r="A13428" t="s">
        <v>13253</v>
      </c>
      <c r="C13428" s="18">
        <v>390</v>
      </c>
      <c r="D13428" s="1"/>
      <c r="E13428" s="1">
        <v>3</v>
      </c>
      <c r="F13428" s="1">
        <v>1</v>
      </c>
      <c r="G13428" s="1">
        <v>0</v>
      </c>
      <c r="H13428" s="1">
        <v>2</v>
      </c>
      <c r="I13428" s="15">
        <v>0.33333333333333331</v>
      </c>
      <c r="J13428">
        <f t="shared" si="209"/>
        <v>40</v>
      </c>
    </row>
    <row r="13429" spans="1:10" x14ac:dyDescent="0.3">
      <c r="A13429" t="s">
        <v>13254</v>
      </c>
      <c r="C13429" s="18">
        <v>390</v>
      </c>
      <c r="D13429" s="1"/>
      <c r="E13429" s="1">
        <v>3</v>
      </c>
      <c r="F13429" s="1">
        <v>1</v>
      </c>
      <c r="G13429" s="1">
        <v>0</v>
      </c>
      <c r="H13429" s="1">
        <v>2</v>
      </c>
      <c r="I13429" s="15">
        <v>0.33333333333333331</v>
      </c>
      <c r="J13429">
        <f t="shared" si="209"/>
        <v>40</v>
      </c>
    </row>
    <row r="13430" spans="1:10" x14ac:dyDescent="0.3">
      <c r="A13430" t="s">
        <v>13255</v>
      </c>
      <c r="C13430" s="18">
        <v>390</v>
      </c>
      <c r="D13430" s="1"/>
      <c r="E13430" s="1">
        <v>1</v>
      </c>
      <c r="F13430" s="1">
        <v>0</v>
      </c>
      <c r="G13430" s="1">
        <v>0</v>
      </c>
      <c r="H13430" s="1">
        <v>1</v>
      </c>
      <c r="I13430" s="15">
        <v>0</v>
      </c>
      <c r="J13430">
        <f t="shared" si="209"/>
        <v>40</v>
      </c>
    </row>
    <row r="13431" spans="1:10" x14ac:dyDescent="0.3">
      <c r="A13431" t="s">
        <v>13256</v>
      </c>
      <c r="C13431" s="18">
        <v>390</v>
      </c>
      <c r="D13431" s="1"/>
      <c r="E13431" s="1">
        <v>1</v>
      </c>
      <c r="F13431" s="1">
        <v>0</v>
      </c>
      <c r="G13431" s="1">
        <v>0</v>
      </c>
      <c r="H13431" s="1">
        <v>1</v>
      </c>
      <c r="I13431" s="15">
        <v>0</v>
      </c>
      <c r="J13431">
        <f t="shared" si="209"/>
        <v>40</v>
      </c>
    </row>
    <row r="13432" spans="1:10" x14ac:dyDescent="0.3">
      <c r="A13432" t="s">
        <v>13257</v>
      </c>
      <c r="C13432" s="18">
        <v>390</v>
      </c>
      <c r="D13432" s="1"/>
      <c r="E13432" s="1">
        <v>3</v>
      </c>
      <c r="F13432" s="1">
        <v>1</v>
      </c>
      <c r="G13432" s="1">
        <v>0</v>
      </c>
      <c r="H13432" s="1">
        <v>2</v>
      </c>
      <c r="I13432" s="15">
        <v>0.33333333333333331</v>
      </c>
      <c r="J13432">
        <f t="shared" si="209"/>
        <v>40</v>
      </c>
    </row>
    <row r="13433" spans="1:10" x14ac:dyDescent="0.3">
      <c r="A13433" t="s">
        <v>13258</v>
      </c>
      <c r="C13433" s="18">
        <v>390</v>
      </c>
      <c r="D13433" s="1"/>
      <c r="E13433" s="1">
        <v>3</v>
      </c>
      <c r="F13433" s="1">
        <v>1</v>
      </c>
      <c r="G13433" s="1">
        <v>0</v>
      </c>
      <c r="H13433" s="1">
        <v>2</v>
      </c>
      <c r="I13433" s="15">
        <v>0.33333333333333331</v>
      </c>
      <c r="J13433">
        <f t="shared" si="209"/>
        <v>40</v>
      </c>
    </row>
    <row r="13434" spans="1:10" x14ac:dyDescent="0.3">
      <c r="A13434" t="s">
        <v>13259</v>
      </c>
      <c r="C13434" s="18">
        <v>390</v>
      </c>
      <c r="D13434" s="1"/>
      <c r="E13434" s="1">
        <v>3</v>
      </c>
      <c r="F13434" s="1">
        <v>1</v>
      </c>
      <c r="G13434" s="1">
        <v>0</v>
      </c>
      <c r="H13434" s="1">
        <v>2</v>
      </c>
      <c r="I13434" s="15">
        <v>0.33333333333333331</v>
      </c>
      <c r="J13434">
        <f t="shared" si="209"/>
        <v>40</v>
      </c>
    </row>
    <row r="13435" spans="1:10" x14ac:dyDescent="0.3">
      <c r="A13435" t="s">
        <v>13260</v>
      </c>
      <c r="C13435" s="18">
        <v>390</v>
      </c>
      <c r="D13435" s="1"/>
      <c r="E13435" s="1">
        <v>3</v>
      </c>
      <c r="F13435" s="1">
        <v>1</v>
      </c>
      <c r="G13435" s="1">
        <v>0</v>
      </c>
      <c r="H13435" s="1">
        <v>2</v>
      </c>
      <c r="I13435" s="15">
        <v>0.33333333333333331</v>
      </c>
      <c r="J13435">
        <f t="shared" si="209"/>
        <v>40</v>
      </c>
    </row>
    <row r="13436" spans="1:10" x14ac:dyDescent="0.3">
      <c r="A13436" t="s">
        <v>13261</v>
      </c>
      <c r="C13436" s="18">
        <v>390</v>
      </c>
      <c r="D13436" s="1"/>
      <c r="E13436" s="1">
        <v>3</v>
      </c>
      <c r="F13436" s="1">
        <v>1</v>
      </c>
      <c r="G13436" s="1">
        <v>0</v>
      </c>
      <c r="H13436" s="1">
        <v>2</v>
      </c>
      <c r="I13436" s="15">
        <v>0.33333333333333331</v>
      </c>
      <c r="J13436">
        <f t="shared" si="209"/>
        <v>40</v>
      </c>
    </row>
    <row r="13437" spans="1:10" x14ac:dyDescent="0.3">
      <c r="A13437" t="s">
        <v>13262</v>
      </c>
      <c r="C13437" s="18">
        <v>390</v>
      </c>
      <c r="D13437" s="1"/>
      <c r="E13437" s="1">
        <v>1</v>
      </c>
      <c r="F13437" s="1">
        <v>0</v>
      </c>
      <c r="G13437" s="1">
        <v>0</v>
      </c>
      <c r="H13437" s="1">
        <v>1</v>
      </c>
      <c r="I13437" s="15">
        <v>0</v>
      </c>
      <c r="J13437">
        <f t="shared" si="209"/>
        <v>40</v>
      </c>
    </row>
    <row r="13438" spans="1:10" x14ac:dyDescent="0.3">
      <c r="A13438" t="s">
        <v>13263</v>
      </c>
      <c r="C13438" s="18">
        <v>390</v>
      </c>
      <c r="D13438" s="1"/>
      <c r="E13438" s="1">
        <v>1</v>
      </c>
      <c r="F13438" s="1">
        <v>0</v>
      </c>
      <c r="G13438" s="1">
        <v>1</v>
      </c>
      <c r="H13438" s="1">
        <v>0</v>
      </c>
      <c r="I13438" s="15">
        <v>0.5</v>
      </c>
      <c r="J13438">
        <f t="shared" si="209"/>
        <v>40</v>
      </c>
    </row>
    <row r="13439" spans="1:10" x14ac:dyDescent="0.3">
      <c r="A13439" t="s">
        <v>13264</v>
      </c>
      <c r="C13439" s="18">
        <v>390</v>
      </c>
      <c r="D13439" s="1"/>
      <c r="E13439" s="1">
        <v>2</v>
      </c>
      <c r="F13439" s="1">
        <v>0</v>
      </c>
      <c r="G13439" s="1">
        <v>2</v>
      </c>
      <c r="H13439" s="1">
        <v>0</v>
      </c>
      <c r="I13439" s="15">
        <v>0.5</v>
      </c>
      <c r="J13439">
        <f t="shared" si="209"/>
        <v>40</v>
      </c>
    </row>
    <row r="13440" spans="1:10" x14ac:dyDescent="0.3">
      <c r="A13440" t="s">
        <v>13265</v>
      </c>
      <c r="C13440" s="18">
        <v>390</v>
      </c>
      <c r="D13440" s="1"/>
      <c r="E13440" s="1">
        <v>1</v>
      </c>
      <c r="F13440" s="1">
        <v>0</v>
      </c>
      <c r="G13440" s="1">
        <v>0</v>
      </c>
      <c r="H13440" s="1">
        <v>1</v>
      </c>
      <c r="I13440" s="15">
        <v>0</v>
      </c>
      <c r="J13440">
        <f t="shared" si="209"/>
        <v>40</v>
      </c>
    </row>
    <row r="13441" spans="1:10" x14ac:dyDescent="0.3">
      <c r="A13441" t="s">
        <v>13266</v>
      </c>
      <c r="C13441" s="18">
        <v>390</v>
      </c>
      <c r="D13441" s="1"/>
      <c r="E13441" s="1">
        <v>3</v>
      </c>
      <c r="F13441" s="1">
        <v>1</v>
      </c>
      <c r="G13441" s="1">
        <v>0</v>
      </c>
      <c r="H13441" s="1">
        <v>2</v>
      </c>
      <c r="I13441" s="15">
        <v>0.33333333333333331</v>
      </c>
      <c r="J13441">
        <f t="shared" si="209"/>
        <v>40</v>
      </c>
    </row>
    <row r="13442" spans="1:10" x14ac:dyDescent="0.3">
      <c r="A13442" t="s">
        <v>13267</v>
      </c>
      <c r="C13442" s="18">
        <v>390</v>
      </c>
      <c r="D13442" s="1"/>
      <c r="E13442" s="1">
        <v>3</v>
      </c>
      <c r="F13442" s="1">
        <v>1</v>
      </c>
      <c r="G13442" s="1">
        <v>0</v>
      </c>
      <c r="H13442" s="1">
        <v>2</v>
      </c>
      <c r="I13442" s="15">
        <v>0.33333333333333331</v>
      </c>
      <c r="J13442">
        <f t="shared" si="209"/>
        <v>40</v>
      </c>
    </row>
    <row r="13443" spans="1:10" x14ac:dyDescent="0.3">
      <c r="A13443" t="s">
        <v>13268</v>
      </c>
      <c r="C13443" s="18">
        <v>390</v>
      </c>
      <c r="D13443" s="1"/>
      <c r="E13443" s="1">
        <v>1</v>
      </c>
      <c r="F13443" s="1">
        <v>0</v>
      </c>
      <c r="G13443" s="1">
        <v>0</v>
      </c>
      <c r="H13443" s="1">
        <v>1</v>
      </c>
      <c r="I13443" s="15">
        <v>0</v>
      </c>
      <c r="J13443">
        <f t="shared" si="209"/>
        <v>40</v>
      </c>
    </row>
    <row r="13444" spans="1:10" x14ac:dyDescent="0.3">
      <c r="A13444" t="s">
        <v>13269</v>
      </c>
      <c r="C13444" s="18">
        <v>390</v>
      </c>
      <c r="D13444" s="1"/>
      <c r="E13444" s="1">
        <v>3</v>
      </c>
      <c r="F13444" s="1">
        <v>1</v>
      </c>
      <c r="G13444" s="1">
        <v>0</v>
      </c>
      <c r="H13444" s="1">
        <v>2</v>
      </c>
      <c r="I13444" s="15">
        <v>0.33333333333333331</v>
      </c>
      <c r="J13444">
        <f t="shared" ref="J13444:J13507" si="210">IF(E13444&lt;=30,40,20)</f>
        <v>40</v>
      </c>
    </row>
    <row r="13445" spans="1:10" x14ac:dyDescent="0.3">
      <c r="A13445" t="s">
        <v>13270</v>
      </c>
      <c r="C13445" s="18">
        <v>390</v>
      </c>
      <c r="D13445" s="1"/>
      <c r="E13445" s="1">
        <v>3</v>
      </c>
      <c r="F13445" s="1">
        <v>1</v>
      </c>
      <c r="G13445" s="1">
        <v>0</v>
      </c>
      <c r="H13445" s="1">
        <v>2</v>
      </c>
      <c r="I13445" s="15">
        <v>0.33333333333333331</v>
      </c>
      <c r="J13445">
        <f t="shared" si="210"/>
        <v>40</v>
      </c>
    </row>
    <row r="13446" spans="1:10" x14ac:dyDescent="0.3">
      <c r="A13446" t="s">
        <v>13271</v>
      </c>
      <c r="C13446" s="18">
        <v>390</v>
      </c>
      <c r="D13446" s="1"/>
      <c r="E13446" s="1">
        <v>3</v>
      </c>
      <c r="F13446" s="1">
        <v>1</v>
      </c>
      <c r="G13446" s="1">
        <v>0</v>
      </c>
      <c r="H13446" s="1">
        <v>2</v>
      </c>
      <c r="I13446" s="15">
        <v>0.33333333333333331</v>
      </c>
      <c r="J13446">
        <f t="shared" si="210"/>
        <v>40</v>
      </c>
    </row>
    <row r="13447" spans="1:10" x14ac:dyDescent="0.3">
      <c r="A13447" t="s">
        <v>13272</v>
      </c>
      <c r="C13447" s="18">
        <v>390</v>
      </c>
      <c r="D13447" s="1"/>
      <c r="E13447" s="1">
        <v>1</v>
      </c>
      <c r="F13447" s="1">
        <v>0</v>
      </c>
      <c r="G13447" s="1">
        <v>0</v>
      </c>
      <c r="H13447" s="1">
        <v>1</v>
      </c>
      <c r="I13447" s="15">
        <v>0</v>
      </c>
      <c r="J13447">
        <f t="shared" si="210"/>
        <v>40</v>
      </c>
    </row>
    <row r="13448" spans="1:10" x14ac:dyDescent="0.3">
      <c r="A13448" t="s">
        <v>13273</v>
      </c>
      <c r="C13448" s="18">
        <v>390</v>
      </c>
      <c r="D13448" s="1"/>
      <c r="E13448" s="1">
        <v>3</v>
      </c>
      <c r="F13448" s="1">
        <v>1</v>
      </c>
      <c r="G13448" s="1">
        <v>0</v>
      </c>
      <c r="H13448" s="1">
        <v>2</v>
      </c>
      <c r="I13448" s="15">
        <v>0.33333333333333331</v>
      </c>
      <c r="J13448">
        <f t="shared" si="210"/>
        <v>40</v>
      </c>
    </row>
    <row r="13449" spans="1:10" x14ac:dyDescent="0.3">
      <c r="A13449" t="s">
        <v>13274</v>
      </c>
      <c r="C13449" s="18">
        <v>390</v>
      </c>
      <c r="D13449" s="1"/>
      <c r="E13449" s="1">
        <v>1</v>
      </c>
      <c r="F13449" s="1">
        <v>0</v>
      </c>
      <c r="G13449" s="1">
        <v>0</v>
      </c>
      <c r="H13449" s="1">
        <v>1</v>
      </c>
      <c r="I13449" s="15">
        <v>0</v>
      </c>
      <c r="J13449">
        <f t="shared" si="210"/>
        <v>40</v>
      </c>
    </row>
    <row r="13450" spans="1:10" x14ac:dyDescent="0.3">
      <c r="A13450" t="s">
        <v>13275</v>
      </c>
      <c r="C13450" s="18">
        <v>390</v>
      </c>
      <c r="D13450" s="1"/>
      <c r="E13450" s="1">
        <v>1</v>
      </c>
      <c r="F13450" s="1">
        <v>0</v>
      </c>
      <c r="G13450" s="1">
        <v>0</v>
      </c>
      <c r="H13450" s="1">
        <v>1</v>
      </c>
      <c r="I13450" s="15">
        <v>0</v>
      </c>
      <c r="J13450">
        <f t="shared" si="210"/>
        <v>40</v>
      </c>
    </row>
    <row r="13451" spans="1:10" x14ac:dyDescent="0.3">
      <c r="A13451" t="s">
        <v>13276</v>
      </c>
      <c r="C13451" s="18">
        <v>390</v>
      </c>
      <c r="D13451" s="1"/>
      <c r="E13451" s="1">
        <v>1</v>
      </c>
      <c r="F13451" s="1">
        <v>0</v>
      </c>
      <c r="G13451" s="1">
        <v>0</v>
      </c>
      <c r="H13451" s="1">
        <v>1</v>
      </c>
      <c r="I13451" s="15">
        <v>0</v>
      </c>
      <c r="J13451">
        <f t="shared" si="210"/>
        <v>40</v>
      </c>
    </row>
    <row r="13452" spans="1:10" x14ac:dyDescent="0.3">
      <c r="A13452" t="s">
        <v>13277</v>
      </c>
      <c r="C13452" s="18">
        <v>390</v>
      </c>
      <c r="D13452" s="1"/>
      <c r="E13452" s="1">
        <v>3</v>
      </c>
      <c r="F13452" s="1">
        <v>1</v>
      </c>
      <c r="G13452" s="1">
        <v>0</v>
      </c>
      <c r="H13452" s="1">
        <v>2</v>
      </c>
      <c r="I13452" s="15">
        <v>0.33333333333333331</v>
      </c>
      <c r="J13452">
        <f t="shared" si="210"/>
        <v>40</v>
      </c>
    </row>
    <row r="13453" spans="1:10" x14ac:dyDescent="0.3">
      <c r="A13453" t="s">
        <v>13278</v>
      </c>
      <c r="C13453" s="18">
        <v>390</v>
      </c>
      <c r="D13453" s="1"/>
      <c r="E13453" s="1">
        <v>3</v>
      </c>
      <c r="F13453" s="1">
        <v>1</v>
      </c>
      <c r="G13453" s="1">
        <v>0</v>
      </c>
      <c r="H13453" s="1">
        <v>2</v>
      </c>
      <c r="I13453" s="15">
        <v>0.33333333333333331</v>
      </c>
      <c r="J13453">
        <f t="shared" si="210"/>
        <v>40</v>
      </c>
    </row>
    <row r="13454" spans="1:10" x14ac:dyDescent="0.3">
      <c r="A13454" t="s">
        <v>13279</v>
      </c>
      <c r="C13454" s="18">
        <v>390</v>
      </c>
      <c r="D13454" s="1"/>
      <c r="E13454" s="1">
        <v>1</v>
      </c>
      <c r="F13454" s="1">
        <v>0</v>
      </c>
      <c r="G13454" s="1">
        <v>0</v>
      </c>
      <c r="H13454" s="1">
        <v>1</v>
      </c>
      <c r="I13454" s="15">
        <v>0</v>
      </c>
      <c r="J13454">
        <f t="shared" si="210"/>
        <v>40</v>
      </c>
    </row>
    <row r="13455" spans="1:10" x14ac:dyDescent="0.3">
      <c r="A13455" t="s">
        <v>13280</v>
      </c>
      <c r="C13455" s="18">
        <v>390</v>
      </c>
      <c r="D13455" s="1"/>
      <c r="E13455" s="1">
        <v>3</v>
      </c>
      <c r="F13455" s="1">
        <v>1</v>
      </c>
      <c r="G13455" s="1">
        <v>0</v>
      </c>
      <c r="H13455" s="1">
        <v>2</v>
      </c>
      <c r="I13455" s="15">
        <v>0.33333333333333331</v>
      </c>
      <c r="J13455">
        <f t="shared" si="210"/>
        <v>40</v>
      </c>
    </row>
    <row r="13456" spans="1:10" x14ac:dyDescent="0.3">
      <c r="A13456" t="s">
        <v>13281</v>
      </c>
      <c r="C13456" s="18">
        <v>390</v>
      </c>
      <c r="D13456" s="1"/>
      <c r="E13456" s="1">
        <v>3</v>
      </c>
      <c r="F13456" s="1">
        <v>1</v>
      </c>
      <c r="G13456" s="1">
        <v>0</v>
      </c>
      <c r="H13456" s="1">
        <v>2</v>
      </c>
      <c r="I13456" s="15">
        <v>0.33333333333333331</v>
      </c>
      <c r="J13456">
        <f t="shared" si="210"/>
        <v>40</v>
      </c>
    </row>
    <row r="13457" spans="1:10" x14ac:dyDescent="0.3">
      <c r="A13457" t="s">
        <v>13282</v>
      </c>
      <c r="C13457" s="18">
        <v>389.99999352833589</v>
      </c>
      <c r="D13457" s="1"/>
      <c r="E13457" s="1">
        <v>3</v>
      </c>
      <c r="F13457" s="1">
        <v>1</v>
      </c>
      <c r="G13457" s="1">
        <v>0</v>
      </c>
      <c r="H13457" s="1">
        <v>2</v>
      </c>
      <c r="I13457" s="15">
        <v>0.33333333333333331</v>
      </c>
      <c r="J13457">
        <f t="shared" si="210"/>
        <v>40</v>
      </c>
    </row>
    <row r="13458" spans="1:10" x14ac:dyDescent="0.3">
      <c r="A13458" t="s">
        <v>13283</v>
      </c>
      <c r="C13458" s="18">
        <v>389.99975256488756</v>
      </c>
      <c r="D13458" s="1"/>
      <c r="E13458" s="1">
        <v>3</v>
      </c>
      <c r="F13458" s="1">
        <v>1</v>
      </c>
      <c r="G13458" s="1">
        <v>0</v>
      </c>
      <c r="H13458" s="1">
        <v>2</v>
      </c>
      <c r="I13458" s="15">
        <v>0.33333333333333331</v>
      </c>
      <c r="J13458">
        <f t="shared" si="210"/>
        <v>40</v>
      </c>
    </row>
    <row r="13459" spans="1:10" x14ac:dyDescent="0.3">
      <c r="A13459" t="s">
        <v>13284</v>
      </c>
      <c r="C13459" s="18">
        <v>389.99974832275359</v>
      </c>
      <c r="D13459" s="1"/>
      <c r="E13459" s="1">
        <v>3</v>
      </c>
      <c r="F13459" s="1">
        <v>1</v>
      </c>
      <c r="G13459" s="1">
        <v>0</v>
      </c>
      <c r="H13459" s="1">
        <v>2</v>
      </c>
      <c r="I13459" s="15">
        <v>0.33333333333333331</v>
      </c>
      <c r="J13459">
        <f t="shared" si="210"/>
        <v>40</v>
      </c>
    </row>
    <row r="13460" spans="1:10" x14ac:dyDescent="0.3">
      <c r="A13460" t="s">
        <v>13285</v>
      </c>
      <c r="C13460" s="18">
        <v>389.99974812778112</v>
      </c>
      <c r="D13460" s="1"/>
      <c r="E13460" s="1">
        <v>5</v>
      </c>
      <c r="F13460" s="1">
        <v>2</v>
      </c>
      <c r="G13460" s="1">
        <v>0</v>
      </c>
      <c r="H13460" s="1">
        <v>3</v>
      </c>
      <c r="I13460" s="15">
        <v>0.4</v>
      </c>
      <c r="J13460">
        <f t="shared" si="210"/>
        <v>40</v>
      </c>
    </row>
    <row r="13461" spans="1:10" x14ac:dyDescent="0.3">
      <c r="A13461" t="s">
        <v>13286</v>
      </c>
      <c r="C13461" s="18">
        <v>389.99952305874075</v>
      </c>
      <c r="D13461" s="1"/>
      <c r="E13461" s="1">
        <v>3</v>
      </c>
      <c r="F13461" s="1">
        <v>1</v>
      </c>
      <c r="G13461" s="1">
        <v>0</v>
      </c>
      <c r="H13461" s="1">
        <v>2</v>
      </c>
      <c r="I13461" s="15">
        <v>0.33333333333333331</v>
      </c>
      <c r="J13461">
        <f t="shared" si="210"/>
        <v>40</v>
      </c>
    </row>
    <row r="13462" spans="1:10" x14ac:dyDescent="0.3">
      <c r="A13462" t="s">
        <v>13287</v>
      </c>
      <c r="C13462" s="18">
        <v>389.99951825851133</v>
      </c>
      <c r="D13462" s="1"/>
      <c r="E13462" s="1">
        <v>4</v>
      </c>
      <c r="F13462" s="1">
        <v>2</v>
      </c>
      <c r="G13462" s="1">
        <v>0</v>
      </c>
      <c r="H13462" s="1">
        <v>2</v>
      </c>
      <c r="I13462" s="15">
        <v>0.5</v>
      </c>
      <c r="J13462">
        <f t="shared" si="210"/>
        <v>40</v>
      </c>
    </row>
    <row r="13463" spans="1:10" x14ac:dyDescent="0.3">
      <c r="A13463" t="s">
        <v>13288</v>
      </c>
      <c r="C13463" s="18">
        <v>389.99946730135866</v>
      </c>
      <c r="D13463" s="1"/>
      <c r="E13463" s="1">
        <v>3</v>
      </c>
      <c r="F13463" s="1">
        <v>1</v>
      </c>
      <c r="G13463" s="1">
        <v>0</v>
      </c>
      <c r="H13463" s="1">
        <v>2</v>
      </c>
      <c r="I13463" s="15">
        <v>0.33333333333333331</v>
      </c>
      <c r="J13463">
        <f t="shared" si="210"/>
        <v>40</v>
      </c>
    </row>
    <row r="13464" spans="1:10" x14ac:dyDescent="0.3">
      <c r="A13464" t="s">
        <v>13289</v>
      </c>
      <c r="C13464" s="18">
        <v>389.9993307432236</v>
      </c>
      <c r="D13464" s="1"/>
      <c r="E13464" s="1">
        <v>3</v>
      </c>
      <c r="F13464" s="1">
        <v>1</v>
      </c>
      <c r="G13464" s="1">
        <v>0</v>
      </c>
      <c r="H13464" s="1">
        <v>2</v>
      </c>
      <c r="I13464" s="15">
        <v>0.33333333333333331</v>
      </c>
      <c r="J13464">
        <f t="shared" si="210"/>
        <v>40</v>
      </c>
    </row>
    <row r="13465" spans="1:10" x14ac:dyDescent="0.3">
      <c r="A13465" t="s">
        <v>13290</v>
      </c>
      <c r="C13465" s="18">
        <v>389.99928645723588</v>
      </c>
      <c r="D13465" s="1"/>
      <c r="E13465" s="1">
        <v>3</v>
      </c>
      <c r="F13465" s="1">
        <v>1</v>
      </c>
      <c r="G13465" s="1">
        <v>0</v>
      </c>
      <c r="H13465" s="1">
        <v>2</v>
      </c>
      <c r="I13465" s="15">
        <v>0.33333333333333331</v>
      </c>
      <c r="J13465">
        <f t="shared" si="210"/>
        <v>40</v>
      </c>
    </row>
    <row r="13466" spans="1:10" x14ac:dyDescent="0.3">
      <c r="A13466" t="s">
        <v>13292</v>
      </c>
      <c r="C13466" s="18">
        <v>389.99866659779974</v>
      </c>
      <c r="D13466" s="1"/>
      <c r="E13466" s="1">
        <v>2</v>
      </c>
      <c r="F13466" s="1">
        <v>1</v>
      </c>
      <c r="G13466" s="1">
        <v>0</v>
      </c>
      <c r="H13466" s="1">
        <v>1</v>
      </c>
      <c r="I13466" s="15">
        <v>0.5</v>
      </c>
      <c r="J13466">
        <f t="shared" si="210"/>
        <v>40</v>
      </c>
    </row>
    <row r="13467" spans="1:10" x14ac:dyDescent="0.3">
      <c r="A13467" t="s">
        <v>13295</v>
      </c>
      <c r="C13467" s="18">
        <v>389.99813310323896</v>
      </c>
      <c r="D13467" s="1"/>
      <c r="E13467" s="1">
        <v>3</v>
      </c>
      <c r="F13467" s="1">
        <v>1</v>
      </c>
      <c r="G13467" s="1">
        <v>0</v>
      </c>
      <c r="H13467" s="1">
        <v>2</v>
      </c>
      <c r="I13467" s="15">
        <v>0.33333333333333331</v>
      </c>
      <c r="J13467">
        <f t="shared" si="210"/>
        <v>40</v>
      </c>
    </row>
    <row r="13468" spans="1:10" x14ac:dyDescent="0.3">
      <c r="A13468" t="s">
        <v>13294</v>
      </c>
      <c r="C13468" s="18">
        <v>389.9980085116253</v>
      </c>
      <c r="D13468" s="1"/>
      <c r="E13468" s="1">
        <v>3</v>
      </c>
      <c r="F13468" s="1">
        <v>1</v>
      </c>
      <c r="G13468" s="1">
        <v>0</v>
      </c>
      <c r="H13468" s="1">
        <v>2</v>
      </c>
      <c r="I13468" s="15">
        <v>0.33333333333333331</v>
      </c>
      <c r="J13468">
        <f t="shared" si="210"/>
        <v>40</v>
      </c>
    </row>
    <row r="13469" spans="1:10" x14ac:dyDescent="0.3">
      <c r="A13469" t="s">
        <v>13296</v>
      </c>
      <c r="C13469" s="18">
        <v>389.9971115837688</v>
      </c>
      <c r="D13469" s="1"/>
      <c r="E13469" s="1">
        <v>3</v>
      </c>
      <c r="F13469" s="1">
        <v>1</v>
      </c>
      <c r="G13469" s="1">
        <v>0</v>
      </c>
      <c r="H13469" s="1">
        <v>2</v>
      </c>
      <c r="I13469" s="15">
        <v>0.33333333333333331</v>
      </c>
      <c r="J13469">
        <f t="shared" si="210"/>
        <v>40</v>
      </c>
    </row>
    <row r="13470" spans="1:10" x14ac:dyDescent="0.3">
      <c r="A13470" t="s">
        <v>13297</v>
      </c>
      <c r="C13470" s="18">
        <v>389.99663366066409</v>
      </c>
      <c r="D13470" s="1"/>
      <c r="E13470" s="1">
        <v>3</v>
      </c>
      <c r="F13470" s="1">
        <v>1</v>
      </c>
      <c r="G13470" s="1">
        <v>0</v>
      </c>
      <c r="H13470" s="1">
        <v>2</v>
      </c>
      <c r="I13470" s="15">
        <v>0.33333333333333331</v>
      </c>
      <c r="J13470">
        <f t="shared" si="210"/>
        <v>40</v>
      </c>
    </row>
    <row r="13471" spans="1:10" x14ac:dyDescent="0.3">
      <c r="A13471" t="s">
        <v>13298</v>
      </c>
      <c r="C13471" s="18">
        <v>389.99634512994027</v>
      </c>
      <c r="D13471" s="1"/>
      <c r="E13471" s="1">
        <v>9</v>
      </c>
      <c r="F13471" s="1">
        <v>4</v>
      </c>
      <c r="G13471" s="1">
        <v>0</v>
      </c>
      <c r="H13471" s="1">
        <v>5</v>
      </c>
      <c r="I13471" s="15">
        <v>0.44444444444444442</v>
      </c>
      <c r="J13471">
        <f t="shared" si="210"/>
        <v>40</v>
      </c>
    </row>
    <row r="13472" spans="1:10" x14ac:dyDescent="0.3">
      <c r="A13472" t="s">
        <v>13299</v>
      </c>
      <c r="C13472" s="18">
        <v>389.99594464272542</v>
      </c>
      <c r="D13472" s="1"/>
      <c r="E13472" s="1">
        <v>5</v>
      </c>
      <c r="F13472" s="1">
        <v>2</v>
      </c>
      <c r="G13472" s="1">
        <v>0</v>
      </c>
      <c r="H13472" s="1">
        <v>3</v>
      </c>
      <c r="I13472" s="15">
        <v>0.4</v>
      </c>
      <c r="J13472">
        <f t="shared" si="210"/>
        <v>40</v>
      </c>
    </row>
    <row r="13473" spans="1:10" x14ac:dyDescent="0.3">
      <c r="A13473" t="s">
        <v>13300</v>
      </c>
      <c r="C13473" s="18">
        <v>389.99478890683093</v>
      </c>
      <c r="D13473" s="1"/>
      <c r="E13473" s="1">
        <v>3</v>
      </c>
      <c r="F13473" s="1">
        <v>1</v>
      </c>
      <c r="G13473" s="1">
        <v>0</v>
      </c>
      <c r="H13473" s="1">
        <v>2</v>
      </c>
      <c r="I13473" s="15">
        <v>0.33333333333333331</v>
      </c>
      <c r="J13473">
        <f t="shared" si="210"/>
        <v>40</v>
      </c>
    </row>
    <row r="13474" spans="1:10" x14ac:dyDescent="0.3">
      <c r="A13474" t="s">
        <v>13302</v>
      </c>
      <c r="C13474" s="18">
        <v>389.99412496066668</v>
      </c>
      <c r="D13474" s="1"/>
      <c r="E13474" s="1">
        <v>3</v>
      </c>
      <c r="F13474" s="1">
        <v>1</v>
      </c>
      <c r="G13474" s="1">
        <v>0</v>
      </c>
      <c r="H13474" s="1">
        <v>2</v>
      </c>
      <c r="I13474" s="15">
        <v>0.33333333333333331</v>
      </c>
      <c r="J13474">
        <f t="shared" si="210"/>
        <v>40</v>
      </c>
    </row>
    <row r="13475" spans="1:10" x14ac:dyDescent="0.3">
      <c r="A13475" t="s">
        <v>13303</v>
      </c>
      <c r="C13475" s="18">
        <v>389.99355302777178</v>
      </c>
      <c r="D13475" s="1"/>
      <c r="E13475" s="1">
        <v>3</v>
      </c>
      <c r="F13475" s="1">
        <v>1</v>
      </c>
      <c r="G13475" s="1">
        <v>0</v>
      </c>
      <c r="H13475" s="1">
        <v>2</v>
      </c>
      <c r="I13475" s="15">
        <v>0.33333333333333331</v>
      </c>
      <c r="J13475">
        <f t="shared" si="210"/>
        <v>40</v>
      </c>
    </row>
    <row r="13476" spans="1:10" x14ac:dyDescent="0.3">
      <c r="A13476" t="s">
        <v>13304</v>
      </c>
      <c r="C13476" s="18">
        <v>389.99354412368132</v>
      </c>
      <c r="D13476" s="1"/>
      <c r="E13476" s="1">
        <v>3</v>
      </c>
      <c r="F13476" s="1">
        <v>1</v>
      </c>
      <c r="G13476" s="1">
        <v>0</v>
      </c>
      <c r="H13476" s="1">
        <v>2</v>
      </c>
      <c r="I13476" s="15">
        <v>0.33333333333333331</v>
      </c>
      <c r="J13476">
        <f t="shared" si="210"/>
        <v>40</v>
      </c>
    </row>
    <row r="13477" spans="1:10" x14ac:dyDescent="0.3">
      <c r="A13477" s="21" t="s">
        <v>13305</v>
      </c>
      <c r="C13477" s="18">
        <v>389.99351653172943</v>
      </c>
      <c r="D13477" s="1"/>
      <c r="E13477" s="1">
        <v>3</v>
      </c>
      <c r="F13477" s="1">
        <v>1</v>
      </c>
      <c r="G13477" s="1">
        <v>0</v>
      </c>
      <c r="H13477" s="1">
        <v>2</v>
      </c>
      <c r="I13477" s="15">
        <v>0.33333333333333331</v>
      </c>
      <c r="J13477">
        <f t="shared" si="210"/>
        <v>40</v>
      </c>
    </row>
    <row r="13478" spans="1:10" x14ac:dyDescent="0.3">
      <c r="A13478" t="s">
        <v>13306</v>
      </c>
      <c r="C13478" s="18">
        <v>389.99261844169524</v>
      </c>
      <c r="D13478" s="1"/>
      <c r="E13478" s="1">
        <v>3</v>
      </c>
      <c r="F13478" s="1">
        <v>1</v>
      </c>
      <c r="G13478" s="1">
        <v>0</v>
      </c>
      <c r="H13478" s="1">
        <v>2</v>
      </c>
      <c r="I13478" s="15">
        <v>0.33333333333333331</v>
      </c>
      <c r="J13478">
        <f t="shared" si="210"/>
        <v>40</v>
      </c>
    </row>
    <row r="13479" spans="1:10" x14ac:dyDescent="0.3">
      <c r="A13479" t="s">
        <v>13307</v>
      </c>
      <c r="C13479" s="18">
        <v>389.99240683926502</v>
      </c>
      <c r="D13479" s="1"/>
      <c r="E13479" s="1">
        <v>3</v>
      </c>
      <c r="F13479" s="1">
        <v>1</v>
      </c>
      <c r="G13479" s="1">
        <v>0</v>
      </c>
      <c r="H13479" s="1">
        <v>2</v>
      </c>
      <c r="I13479" s="15">
        <v>0.33333333333333331</v>
      </c>
      <c r="J13479">
        <f t="shared" si="210"/>
        <v>40</v>
      </c>
    </row>
    <row r="13480" spans="1:10" x14ac:dyDescent="0.3">
      <c r="A13480" t="s">
        <v>13309</v>
      </c>
      <c r="C13480" s="18">
        <v>389.99220674481228</v>
      </c>
      <c r="D13480" s="1"/>
      <c r="E13480" s="1">
        <v>3</v>
      </c>
      <c r="F13480" s="1">
        <v>1</v>
      </c>
      <c r="G13480" s="1">
        <v>0</v>
      </c>
      <c r="H13480" s="1">
        <v>2</v>
      </c>
      <c r="I13480" s="15">
        <v>0.33333333333333331</v>
      </c>
      <c r="J13480">
        <f t="shared" si="210"/>
        <v>40</v>
      </c>
    </row>
    <row r="13481" spans="1:10" x14ac:dyDescent="0.3">
      <c r="A13481" t="s">
        <v>13310</v>
      </c>
      <c r="C13481" s="18">
        <v>389.9922067446679</v>
      </c>
      <c r="D13481" s="1"/>
      <c r="E13481" s="1">
        <v>3</v>
      </c>
      <c r="F13481" s="1">
        <v>1</v>
      </c>
      <c r="G13481" s="1">
        <v>0</v>
      </c>
      <c r="H13481" s="1">
        <v>2</v>
      </c>
      <c r="I13481" s="15">
        <v>0.33333333333333331</v>
      </c>
      <c r="J13481">
        <f t="shared" si="210"/>
        <v>40</v>
      </c>
    </row>
    <row r="13482" spans="1:10" x14ac:dyDescent="0.3">
      <c r="A13482" t="s">
        <v>13311</v>
      </c>
      <c r="C13482" s="18">
        <v>389.99218759597176</v>
      </c>
      <c r="D13482" s="1"/>
      <c r="E13482" s="1">
        <v>4</v>
      </c>
      <c r="F13482" s="1">
        <v>2</v>
      </c>
      <c r="G13482" s="1">
        <v>0</v>
      </c>
      <c r="H13482" s="1">
        <v>2</v>
      </c>
      <c r="I13482" s="15">
        <v>0.5</v>
      </c>
      <c r="J13482">
        <f t="shared" si="210"/>
        <v>40</v>
      </c>
    </row>
    <row r="13483" spans="1:10" x14ac:dyDescent="0.3">
      <c r="A13483" t="s">
        <v>13312</v>
      </c>
      <c r="C13483" s="18">
        <v>389.99198562556131</v>
      </c>
      <c r="D13483" s="1"/>
      <c r="E13483" s="1">
        <v>3</v>
      </c>
      <c r="F13483" s="1">
        <v>1</v>
      </c>
      <c r="G13483" s="1">
        <v>0</v>
      </c>
      <c r="H13483" s="1">
        <v>2</v>
      </c>
      <c r="I13483" s="15">
        <v>0.33333333333333331</v>
      </c>
      <c r="J13483">
        <f t="shared" si="210"/>
        <v>40</v>
      </c>
    </row>
    <row r="13484" spans="1:10" x14ac:dyDescent="0.3">
      <c r="A13484" t="s">
        <v>13313</v>
      </c>
      <c r="C13484" s="18">
        <v>389.99195625412102</v>
      </c>
      <c r="D13484" s="1"/>
      <c r="E13484" s="1">
        <v>3</v>
      </c>
      <c r="F13484" s="1">
        <v>1</v>
      </c>
      <c r="G13484" s="1">
        <v>0</v>
      </c>
      <c r="H13484" s="1">
        <v>2</v>
      </c>
      <c r="I13484" s="15">
        <v>0.33333333333333331</v>
      </c>
      <c r="J13484">
        <f t="shared" si="210"/>
        <v>40</v>
      </c>
    </row>
    <row r="13485" spans="1:10" x14ac:dyDescent="0.3">
      <c r="A13485" t="s">
        <v>13314</v>
      </c>
      <c r="C13485" s="18">
        <v>389.99195057235221</v>
      </c>
      <c r="D13485" s="1"/>
      <c r="E13485" s="1">
        <v>3</v>
      </c>
      <c r="F13485" s="1">
        <v>1</v>
      </c>
      <c r="G13485" s="1">
        <v>0</v>
      </c>
      <c r="H13485" s="1">
        <v>2</v>
      </c>
      <c r="I13485" s="15">
        <v>0.33333333333333331</v>
      </c>
      <c r="J13485">
        <f t="shared" si="210"/>
        <v>40</v>
      </c>
    </row>
    <row r="13486" spans="1:10" x14ac:dyDescent="0.3">
      <c r="A13486" t="s">
        <v>13315</v>
      </c>
      <c r="C13486" s="18">
        <v>389.99194314114715</v>
      </c>
      <c r="D13486" s="1"/>
      <c r="E13486" s="1">
        <v>3</v>
      </c>
      <c r="F13486" s="1">
        <v>1</v>
      </c>
      <c r="G13486" s="1">
        <v>0</v>
      </c>
      <c r="H13486" s="1">
        <v>2</v>
      </c>
      <c r="I13486" s="15">
        <v>0.33333333333333331</v>
      </c>
      <c r="J13486">
        <f t="shared" si="210"/>
        <v>40</v>
      </c>
    </row>
    <row r="13487" spans="1:10" x14ac:dyDescent="0.3">
      <c r="A13487" t="s">
        <v>13316</v>
      </c>
      <c r="C13487" s="18">
        <v>389.99190839204158</v>
      </c>
      <c r="D13487" s="1"/>
      <c r="E13487" s="1">
        <v>2</v>
      </c>
      <c r="F13487" s="1">
        <v>1</v>
      </c>
      <c r="G13487" s="1">
        <v>0</v>
      </c>
      <c r="H13487" s="1">
        <v>1</v>
      </c>
      <c r="I13487" s="15">
        <v>0.5</v>
      </c>
      <c r="J13487">
        <f t="shared" si="210"/>
        <v>40</v>
      </c>
    </row>
    <row r="13488" spans="1:10" x14ac:dyDescent="0.3">
      <c r="A13488" t="s">
        <v>13317</v>
      </c>
      <c r="C13488" s="18">
        <v>389.99178269820192</v>
      </c>
      <c r="D13488" s="1"/>
      <c r="E13488" s="1">
        <v>3</v>
      </c>
      <c r="F13488" s="1">
        <v>1</v>
      </c>
      <c r="G13488" s="1">
        <v>0</v>
      </c>
      <c r="H13488" s="1">
        <v>2</v>
      </c>
      <c r="I13488" s="15">
        <v>0.33333333333333331</v>
      </c>
      <c r="J13488">
        <f t="shared" si="210"/>
        <v>40</v>
      </c>
    </row>
    <row r="13489" spans="1:10" x14ac:dyDescent="0.3">
      <c r="A13489" t="s">
        <v>13318</v>
      </c>
      <c r="C13489" s="18">
        <v>389.99176645575966</v>
      </c>
      <c r="D13489" s="1"/>
      <c r="E13489" s="1">
        <v>3</v>
      </c>
      <c r="F13489" s="1">
        <v>1</v>
      </c>
      <c r="G13489" s="1">
        <v>0</v>
      </c>
      <c r="H13489" s="1">
        <v>2</v>
      </c>
      <c r="I13489" s="15">
        <v>0.33333333333333331</v>
      </c>
      <c r="J13489">
        <f t="shared" si="210"/>
        <v>40</v>
      </c>
    </row>
    <row r="13490" spans="1:10" x14ac:dyDescent="0.3">
      <c r="A13490" t="s">
        <v>13319</v>
      </c>
      <c r="C13490" s="18">
        <v>389.99172512728171</v>
      </c>
      <c r="D13490" s="1"/>
      <c r="E13490" s="1">
        <v>3</v>
      </c>
      <c r="F13490" s="1">
        <v>0</v>
      </c>
      <c r="G13490" s="1">
        <v>2</v>
      </c>
      <c r="H13490" s="1">
        <v>1</v>
      </c>
      <c r="I13490" s="15">
        <v>0.33333333333333331</v>
      </c>
      <c r="J13490">
        <f t="shared" si="210"/>
        <v>40</v>
      </c>
    </row>
    <row r="13491" spans="1:10" x14ac:dyDescent="0.3">
      <c r="A13491" t="s">
        <v>13320</v>
      </c>
      <c r="C13491" s="18">
        <v>389.99171807294584</v>
      </c>
      <c r="D13491" s="1"/>
      <c r="E13491" s="1">
        <v>3</v>
      </c>
      <c r="F13491" s="1">
        <v>1</v>
      </c>
      <c r="G13491" s="1">
        <v>0</v>
      </c>
      <c r="H13491" s="1">
        <v>2</v>
      </c>
      <c r="I13491" s="15">
        <v>0.33333333333333331</v>
      </c>
      <c r="J13491">
        <f t="shared" si="210"/>
        <v>40</v>
      </c>
    </row>
    <row r="13492" spans="1:10" x14ac:dyDescent="0.3">
      <c r="A13492" t="s">
        <v>13321</v>
      </c>
      <c r="C13492" s="18">
        <v>389.99171807294584</v>
      </c>
      <c r="D13492" s="1"/>
      <c r="E13492" s="1">
        <v>3</v>
      </c>
      <c r="F13492" s="1">
        <v>1</v>
      </c>
      <c r="G13492" s="1">
        <v>0</v>
      </c>
      <c r="H13492" s="1">
        <v>2</v>
      </c>
      <c r="I13492" s="15">
        <v>0.33333333333333331</v>
      </c>
      <c r="J13492">
        <f t="shared" si="210"/>
        <v>40</v>
      </c>
    </row>
    <row r="13493" spans="1:10" x14ac:dyDescent="0.3">
      <c r="A13493" t="s">
        <v>13322</v>
      </c>
      <c r="C13493" s="18">
        <v>389.99171807294584</v>
      </c>
      <c r="D13493" s="1"/>
      <c r="E13493" s="1">
        <v>3</v>
      </c>
      <c r="F13493" s="1">
        <v>1</v>
      </c>
      <c r="G13493" s="1">
        <v>0</v>
      </c>
      <c r="H13493" s="1">
        <v>2</v>
      </c>
      <c r="I13493" s="15">
        <v>0.33333333333333331</v>
      </c>
      <c r="J13493">
        <f t="shared" si="210"/>
        <v>40</v>
      </c>
    </row>
    <row r="13494" spans="1:10" x14ac:dyDescent="0.3">
      <c r="A13494" t="s">
        <v>13323</v>
      </c>
      <c r="C13494" s="18">
        <v>389.99166705606001</v>
      </c>
      <c r="D13494" s="1"/>
      <c r="E13494" s="1">
        <v>3</v>
      </c>
      <c r="F13494" s="1">
        <v>1</v>
      </c>
      <c r="G13494" s="1">
        <v>0</v>
      </c>
      <c r="H13494" s="1">
        <v>2</v>
      </c>
      <c r="I13494" s="15">
        <v>0.33333333333333331</v>
      </c>
      <c r="J13494">
        <f t="shared" si="210"/>
        <v>40</v>
      </c>
    </row>
    <row r="13495" spans="1:10" x14ac:dyDescent="0.3">
      <c r="A13495" t="s">
        <v>13324</v>
      </c>
      <c r="C13495" s="18">
        <v>389.99151044492845</v>
      </c>
      <c r="D13495" s="1"/>
      <c r="E13495" s="1">
        <v>3</v>
      </c>
      <c r="F13495" s="1">
        <v>1</v>
      </c>
      <c r="G13495" s="1">
        <v>0</v>
      </c>
      <c r="H13495" s="1">
        <v>2</v>
      </c>
      <c r="I13495" s="15">
        <v>0.33333333333333331</v>
      </c>
      <c r="J13495">
        <f t="shared" si="210"/>
        <v>40</v>
      </c>
    </row>
    <row r="13496" spans="1:10" x14ac:dyDescent="0.3">
      <c r="A13496" t="s">
        <v>13325</v>
      </c>
      <c r="C13496" s="18">
        <v>389.99143315123376</v>
      </c>
      <c r="D13496" s="1"/>
      <c r="E13496" s="1">
        <v>3</v>
      </c>
      <c r="F13496" s="1">
        <v>1</v>
      </c>
      <c r="G13496" s="1">
        <v>0</v>
      </c>
      <c r="H13496" s="1">
        <v>2</v>
      </c>
      <c r="I13496" s="15">
        <v>0.33333333333333331</v>
      </c>
      <c r="J13496">
        <f t="shared" si="210"/>
        <v>40</v>
      </c>
    </row>
    <row r="13497" spans="1:10" x14ac:dyDescent="0.3">
      <c r="A13497" t="s">
        <v>13326</v>
      </c>
      <c r="C13497" s="18">
        <v>389.99139843957556</v>
      </c>
      <c r="D13497" s="1"/>
      <c r="E13497" s="1">
        <v>3</v>
      </c>
      <c r="F13497" s="1">
        <v>1</v>
      </c>
      <c r="G13497" s="1">
        <v>0</v>
      </c>
      <c r="H13497" s="1">
        <v>2</v>
      </c>
      <c r="I13497" s="15">
        <v>0.33333333333333331</v>
      </c>
      <c r="J13497">
        <f t="shared" si="210"/>
        <v>40</v>
      </c>
    </row>
    <row r="13498" spans="1:10" x14ac:dyDescent="0.3">
      <c r="A13498" t="s">
        <v>13327</v>
      </c>
      <c r="C13498" s="18">
        <v>389.99139843938138</v>
      </c>
      <c r="D13498" s="1"/>
      <c r="E13498" s="1">
        <v>3</v>
      </c>
      <c r="F13498" s="1">
        <v>1</v>
      </c>
      <c r="G13498" s="1">
        <v>0</v>
      </c>
      <c r="H13498" s="1">
        <v>2</v>
      </c>
      <c r="I13498" s="15">
        <v>0.33333333333333331</v>
      </c>
      <c r="J13498">
        <f t="shared" si="210"/>
        <v>40</v>
      </c>
    </row>
    <row r="13499" spans="1:10" x14ac:dyDescent="0.3">
      <c r="A13499" t="s">
        <v>13328</v>
      </c>
      <c r="C13499" s="18">
        <v>389.99088240962936</v>
      </c>
      <c r="D13499" s="1"/>
      <c r="E13499" s="1">
        <v>3</v>
      </c>
      <c r="F13499" s="1">
        <v>1</v>
      </c>
      <c r="G13499" s="1">
        <v>0</v>
      </c>
      <c r="H13499" s="1">
        <v>2</v>
      </c>
      <c r="I13499" s="15">
        <v>0.33333333333333331</v>
      </c>
      <c r="J13499">
        <f t="shared" si="210"/>
        <v>40</v>
      </c>
    </row>
    <row r="13500" spans="1:10" x14ac:dyDescent="0.3">
      <c r="A13500" t="s">
        <v>13329</v>
      </c>
      <c r="C13500" s="18">
        <v>389.99037218871223</v>
      </c>
      <c r="D13500" s="1"/>
      <c r="E13500" s="1">
        <v>3</v>
      </c>
      <c r="F13500" s="1">
        <v>1</v>
      </c>
      <c r="G13500" s="1">
        <v>0</v>
      </c>
      <c r="H13500" s="1">
        <v>2</v>
      </c>
      <c r="I13500" s="15">
        <v>0.33333333333333331</v>
      </c>
      <c r="J13500">
        <f t="shared" si="210"/>
        <v>40</v>
      </c>
    </row>
    <row r="13501" spans="1:10" x14ac:dyDescent="0.3">
      <c r="A13501" t="s">
        <v>13330</v>
      </c>
      <c r="C13501" s="18">
        <v>389.99010510809302</v>
      </c>
      <c r="D13501" s="1"/>
      <c r="E13501" s="1">
        <v>3</v>
      </c>
      <c r="F13501" s="1">
        <v>1</v>
      </c>
      <c r="G13501" s="1">
        <v>0</v>
      </c>
      <c r="H13501" s="1">
        <v>2</v>
      </c>
      <c r="I13501" s="15">
        <v>0.33333333333333331</v>
      </c>
      <c r="J13501">
        <f t="shared" si="210"/>
        <v>40</v>
      </c>
    </row>
    <row r="13502" spans="1:10" x14ac:dyDescent="0.3">
      <c r="A13502" t="s">
        <v>13331</v>
      </c>
      <c r="C13502" s="18">
        <v>389.98999015354212</v>
      </c>
      <c r="D13502" s="1"/>
      <c r="E13502" s="1">
        <v>3</v>
      </c>
      <c r="F13502" s="1">
        <v>1</v>
      </c>
      <c r="G13502" s="1">
        <v>0</v>
      </c>
      <c r="H13502" s="1">
        <v>2</v>
      </c>
      <c r="I13502" s="15">
        <v>0.33333333333333331</v>
      </c>
      <c r="J13502">
        <f t="shared" si="210"/>
        <v>40</v>
      </c>
    </row>
    <row r="13503" spans="1:10" x14ac:dyDescent="0.3">
      <c r="A13503" t="s">
        <v>13332</v>
      </c>
      <c r="C13503" s="18">
        <v>389.98904865239433</v>
      </c>
      <c r="D13503" s="1"/>
      <c r="E13503" s="1">
        <v>3</v>
      </c>
      <c r="F13503" s="1">
        <v>1</v>
      </c>
      <c r="G13503" s="1">
        <v>0</v>
      </c>
      <c r="H13503" s="1">
        <v>2</v>
      </c>
      <c r="I13503" s="15">
        <v>0.33333333333333331</v>
      </c>
      <c r="J13503">
        <f t="shared" si="210"/>
        <v>40</v>
      </c>
    </row>
    <row r="13504" spans="1:10" x14ac:dyDescent="0.3">
      <c r="A13504" s="21" t="s">
        <v>13333</v>
      </c>
      <c r="C13504" s="18">
        <v>389.98820660920234</v>
      </c>
      <c r="D13504" s="1"/>
      <c r="E13504" s="1">
        <v>3</v>
      </c>
      <c r="F13504" s="1">
        <v>1</v>
      </c>
      <c r="G13504" s="1">
        <v>0</v>
      </c>
      <c r="H13504" s="1">
        <v>2</v>
      </c>
      <c r="I13504" s="15">
        <v>0.33333333333333331</v>
      </c>
      <c r="J13504">
        <f t="shared" si="210"/>
        <v>40</v>
      </c>
    </row>
    <row r="13505" spans="1:10" x14ac:dyDescent="0.3">
      <c r="A13505" t="s">
        <v>13334</v>
      </c>
      <c r="C13505" s="18">
        <v>389.98712971560298</v>
      </c>
      <c r="D13505" s="1"/>
      <c r="E13505" s="1">
        <v>3</v>
      </c>
      <c r="F13505" s="1">
        <v>1</v>
      </c>
      <c r="G13505" s="1">
        <v>0</v>
      </c>
      <c r="H13505" s="1">
        <v>2</v>
      </c>
      <c r="I13505" s="15">
        <v>0.33333333333333331</v>
      </c>
      <c r="J13505">
        <f t="shared" si="210"/>
        <v>40</v>
      </c>
    </row>
    <row r="13506" spans="1:10" x14ac:dyDescent="0.3">
      <c r="A13506" t="s">
        <v>13335</v>
      </c>
      <c r="C13506" s="18">
        <v>389.98554939660858</v>
      </c>
      <c r="D13506" s="1"/>
      <c r="E13506" s="1">
        <v>3</v>
      </c>
      <c r="F13506" s="1">
        <v>1</v>
      </c>
      <c r="G13506" s="1">
        <v>0</v>
      </c>
      <c r="H13506" s="1">
        <v>2</v>
      </c>
      <c r="I13506" s="15">
        <v>0.33333333333333331</v>
      </c>
      <c r="J13506">
        <f t="shared" si="210"/>
        <v>40</v>
      </c>
    </row>
    <row r="13507" spans="1:10" x14ac:dyDescent="0.3">
      <c r="A13507" t="s">
        <v>13336</v>
      </c>
      <c r="C13507" s="18">
        <v>389.98529344218167</v>
      </c>
      <c r="D13507" s="1"/>
      <c r="E13507" s="1">
        <v>5</v>
      </c>
      <c r="F13507" s="1">
        <v>2</v>
      </c>
      <c r="G13507" s="1">
        <v>0</v>
      </c>
      <c r="H13507" s="1">
        <v>3</v>
      </c>
      <c r="I13507" s="15">
        <v>0.4</v>
      </c>
      <c r="J13507">
        <f t="shared" si="210"/>
        <v>40</v>
      </c>
    </row>
    <row r="13508" spans="1:10" x14ac:dyDescent="0.3">
      <c r="A13508" t="s">
        <v>13337</v>
      </c>
      <c r="C13508" s="18">
        <v>389.98504521751806</v>
      </c>
      <c r="D13508" s="1"/>
      <c r="E13508" s="1">
        <v>3</v>
      </c>
      <c r="F13508" s="1">
        <v>1</v>
      </c>
      <c r="G13508" s="1">
        <v>0</v>
      </c>
      <c r="H13508" s="1">
        <v>2</v>
      </c>
      <c r="I13508" s="15">
        <v>0.33333333333333331</v>
      </c>
      <c r="J13508">
        <f t="shared" ref="J13508:J13571" si="211">IF(E13508&lt;=30,40,20)</f>
        <v>40</v>
      </c>
    </row>
    <row r="13509" spans="1:10" x14ac:dyDescent="0.3">
      <c r="A13509" t="s">
        <v>13338</v>
      </c>
      <c r="C13509" s="18">
        <v>389.9844025627819</v>
      </c>
      <c r="D13509" s="1"/>
      <c r="E13509" s="1">
        <v>5</v>
      </c>
      <c r="F13509" s="1">
        <v>2</v>
      </c>
      <c r="G13509" s="1">
        <v>0</v>
      </c>
      <c r="H13509" s="1">
        <v>3</v>
      </c>
      <c r="I13509" s="15">
        <v>0.4</v>
      </c>
      <c r="J13509">
        <f t="shared" si="211"/>
        <v>40</v>
      </c>
    </row>
    <row r="13510" spans="1:10" x14ac:dyDescent="0.3">
      <c r="A13510" t="s">
        <v>13339</v>
      </c>
      <c r="C13510" s="18">
        <v>389.98438810635162</v>
      </c>
      <c r="D13510" s="1"/>
      <c r="E13510" s="1">
        <v>3</v>
      </c>
      <c r="F13510" s="1">
        <v>1</v>
      </c>
      <c r="G13510" s="1">
        <v>0</v>
      </c>
      <c r="H13510" s="1">
        <v>2</v>
      </c>
      <c r="I13510" s="15">
        <v>0.33333333333333331</v>
      </c>
      <c r="J13510">
        <f t="shared" si="211"/>
        <v>40</v>
      </c>
    </row>
    <row r="13511" spans="1:10" x14ac:dyDescent="0.3">
      <c r="A13511" t="s">
        <v>13340</v>
      </c>
      <c r="C13511" s="18">
        <v>389.98438732262071</v>
      </c>
      <c r="D13511" s="1"/>
      <c r="E13511" s="1">
        <v>5</v>
      </c>
      <c r="F13511" s="1">
        <v>2</v>
      </c>
      <c r="G13511" s="1">
        <v>0</v>
      </c>
      <c r="H13511" s="1">
        <v>3</v>
      </c>
      <c r="I13511" s="15">
        <v>0.4</v>
      </c>
      <c r="J13511">
        <f t="shared" si="211"/>
        <v>40</v>
      </c>
    </row>
    <row r="13512" spans="1:10" x14ac:dyDescent="0.3">
      <c r="A13512" t="s">
        <v>13341</v>
      </c>
      <c r="C13512" s="18">
        <v>389.98430809700864</v>
      </c>
      <c r="D13512" s="1"/>
      <c r="E13512" s="1">
        <v>3</v>
      </c>
      <c r="F13512" s="1">
        <v>1</v>
      </c>
      <c r="G13512" s="1">
        <v>0</v>
      </c>
      <c r="H13512" s="1">
        <v>2</v>
      </c>
      <c r="I13512" s="15">
        <v>0.33333333333333331</v>
      </c>
      <c r="J13512">
        <f t="shared" si="211"/>
        <v>40</v>
      </c>
    </row>
    <row r="13513" spans="1:10" x14ac:dyDescent="0.3">
      <c r="A13513" t="s">
        <v>13342</v>
      </c>
      <c r="C13513" s="18">
        <v>389.98414624668669</v>
      </c>
      <c r="D13513" s="1"/>
      <c r="E13513" s="1">
        <v>3</v>
      </c>
      <c r="F13513" s="1">
        <v>1</v>
      </c>
      <c r="G13513" s="1">
        <v>0</v>
      </c>
      <c r="H13513" s="1">
        <v>2</v>
      </c>
      <c r="I13513" s="15">
        <v>0.33333333333333331</v>
      </c>
      <c r="J13513">
        <f t="shared" si="211"/>
        <v>40</v>
      </c>
    </row>
    <row r="13514" spans="1:10" x14ac:dyDescent="0.3">
      <c r="A13514" t="s">
        <v>13343</v>
      </c>
      <c r="C13514" s="18">
        <v>389.98412666160118</v>
      </c>
      <c r="D13514" s="1"/>
      <c r="E13514" s="1">
        <v>3</v>
      </c>
      <c r="F13514" s="1">
        <v>1</v>
      </c>
      <c r="G13514" s="1">
        <v>0</v>
      </c>
      <c r="H13514" s="1">
        <v>2</v>
      </c>
      <c r="I13514" s="15">
        <v>0.33333333333333331</v>
      </c>
      <c r="J13514">
        <f t="shared" si="211"/>
        <v>40</v>
      </c>
    </row>
    <row r="13515" spans="1:10" x14ac:dyDescent="0.3">
      <c r="A13515" t="s">
        <v>13344</v>
      </c>
      <c r="C13515" s="18">
        <v>389.98393246632548</v>
      </c>
      <c r="D13515" s="1"/>
      <c r="E13515" s="1">
        <v>3</v>
      </c>
      <c r="F13515" s="1">
        <v>1</v>
      </c>
      <c r="G13515" s="1">
        <v>0</v>
      </c>
      <c r="H13515" s="1">
        <v>2</v>
      </c>
      <c r="I13515" s="15">
        <v>0.33333333333333331</v>
      </c>
      <c r="J13515">
        <f t="shared" si="211"/>
        <v>40</v>
      </c>
    </row>
    <row r="13516" spans="1:10" x14ac:dyDescent="0.3">
      <c r="A13516" t="s">
        <v>13345</v>
      </c>
      <c r="C13516" s="18">
        <v>389.98390476790883</v>
      </c>
      <c r="D13516" s="1"/>
      <c r="E13516" s="1">
        <v>3</v>
      </c>
      <c r="F13516" s="1">
        <v>1</v>
      </c>
      <c r="G13516" s="1">
        <v>0</v>
      </c>
      <c r="H13516" s="1">
        <v>2</v>
      </c>
      <c r="I13516" s="15">
        <v>0.33333333333333331</v>
      </c>
      <c r="J13516">
        <f t="shared" si="211"/>
        <v>40</v>
      </c>
    </row>
    <row r="13517" spans="1:10" x14ac:dyDescent="0.3">
      <c r="A13517" t="s">
        <v>13346</v>
      </c>
      <c r="C13517" s="18">
        <v>389.98371209302502</v>
      </c>
      <c r="D13517" s="1"/>
      <c r="E13517" s="1">
        <v>3</v>
      </c>
      <c r="F13517" s="1">
        <v>1</v>
      </c>
      <c r="G13517" s="1">
        <v>0</v>
      </c>
      <c r="H13517" s="1">
        <v>2</v>
      </c>
      <c r="I13517" s="15">
        <v>0.33333333333333331</v>
      </c>
      <c r="J13517">
        <f t="shared" si="211"/>
        <v>40</v>
      </c>
    </row>
    <row r="13518" spans="1:10" x14ac:dyDescent="0.3">
      <c r="A13518" t="s">
        <v>13347</v>
      </c>
      <c r="C13518" s="18">
        <v>389.98367451875504</v>
      </c>
      <c r="D13518" s="1"/>
      <c r="E13518" s="1">
        <v>4</v>
      </c>
      <c r="F13518" s="1">
        <v>2</v>
      </c>
      <c r="G13518" s="1">
        <v>0</v>
      </c>
      <c r="H13518" s="1">
        <v>2</v>
      </c>
      <c r="I13518" s="15">
        <v>0.5</v>
      </c>
      <c r="J13518">
        <f t="shared" si="211"/>
        <v>40</v>
      </c>
    </row>
    <row r="13519" spans="1:10" x14ac:dyDescent="0.3">
      <c r="A13519" t="s">
        <v>13348</v>
      </c>
      <c r="C13519" s="18">
        <v>389.98353783502336</v>
      </c>
      <c r="D13519" s="1"/>
      <c r="E13519" s="1">
        <v>3</v>
      </c>
      <c r="F13519" s="1">
        <v>1</v>
      </c>
      <c r="G13519" s="1">
        <v>0</v>
      </c>
      <c r="H13519" s="1">
        <v>2</v>
      </c>
      <c r="I13519" s="15">
        <v>0.33333333333333331</v>
      </c>
      <c r="J13519">
        <f t="shared" si="211"/>
        <v>40</v>
      </c>
    </row>
    <row r="13520" spans="1:10" x14ac:dyDescent="0.3">
      <c r="A13520" t="s">
        <v>13349</v>
      </c>
      <c r="C13520" s="18">
        <v>389.98344986015229</v>
      </c>
      <c r="D13520" s="1"/>
      <c r="E13520" s="1">
        <v>3</v>
      </c>
      <c r="F13520" s="1">
        <v>1</v>
      </c>
      <c r="G13520" s="1">
        <v>0</v>
      </c>
      <c r="H13520" s="1">
        <v>2</v>
      </c>
      <c r="I13520" s="15">
        <v>0.33333333333333331</v>
      </c>
      <c r="J13520">
        <f t="shared" si="211"/>
        <v>40</v>
      </c>
    </row>
    <row r="13521" spans="1:10" x14ac:dyDescent="0.3">
      <c r="A13521" t="s">
        <v>13350</v>
      </c>
      <c r="C13521" s="18">
        <v>389.98344986015229</v>
      </c>
      <c r="D13521" s="1"/>
      <c r="E13521" s="1">
        <v>3</v>
      </c>
      <c r="F13521" s="1">
        <v>1</v>
      </c>
      <c r="G13521" s="1">
        <v>0</v>
      </c>
      <c r="H13521" s="1">
        <v>2</v>
      </c>
      <c r="I13521" s="15">
        <v>0.33333333333333331</v>
      </c>
      <c r="J13521">
        <f t="shared" si="211"/>
        <v>40</v>
      </c>
    </row>
    <row r="13522" spans="1:10" x14ac:dyDescent="0.3">
      <c r="A13522" t="s">
        <v>13351</v>
      </c>
      <c r="C13522" s="18">
        <v>389.98344986015229</v>
      </c>
      <c r="D13522" s="1"/>
      <c r="E13522" s="1">
        <v>3</v>
      </c>
      <c r="F13522" s="1">
        <v>1</v>
      </c>
      <c r="G13522" s="1">
        <v>0</v>
      </c>
      <c r="H13522" s="1">
        <v>2</v>
      </c>
      <c r="I13522" s="15">
        <v>0.33333333333333331</v>
      </c>
      <c r="J13522">
        <f t="shared" si="211"/>
        <v>40</v>
      </c>
    </row>
    <row r="13523" spans="1:10" x14ac:dyDescent="0.3">
      <c r="A13523" t="s">
        <v>13352</v>
      </c>
      <c r="C13523" s="18">
        <v>389.98344986015229</v>
      </c>
      <c r="D13523" s="1"/>
      <c r="E13523" s="1">
        <v>3</v>
      </c>
      <c r="F13523" s="1">
        <v>1</v>
      </c>
      <c r="G13523" s="1">
        <v>0</v>
      </c>
      <c r="H13523" s="1">
        <v>2</v>
      </c>
      <c r="I13523" s="15">
        <v>0.33333333333333331</v>
      </c>
      <c r="J13523">
        <f t="shared" si="211"/>
        <v>40</v>
      </c>
    </row>
    <row r="13524" spans="1:10" x14ac:dyDescent="0.3">
      <c r="A13524" t="s">
        <v>13353</v>
      </c>
      <c r="C13524" s="18">
        <v>389.98344986015229</v>
      </c>
      <c r="D13524" s="1"/>
      <c r="E13524" s="1">
        <v>1</v>
      </c>
      <c r="F13524" s="1">
        <v>0</v>
      </c>
      <c r="G13524" s="1">
        <v>0</v>
      </c>
      <c r="H13524" s="1">
        <v>1</v>
      </c>
      <c r="I13524" s="15">
        <v>0</v>
      </c>
      <c r="J13524">
        <f t="shared" si="211"/>
        <v>40</v>
      </c>
    </row>
    <row r="13525" spans="1:10" x14ac:dyDescent="0.3">
      <c r="A13525" t="s">
        <v>13354</v>
      </c>
      <c r="C13525" s="18">
        <v>389.98344986015229</v>
      </c>
      <c r="D13525" s="1"/>
      <c r="E13525" s="1">
        <v>2</v>
      </c>
      <c r="F13525" s="1">
        <v>1</v>
      </c>
      <c r="G13525" s="1">
        <v>0</v>
      </c>
      <c r="H13525" s="1">
        <v>1</v>
      </c>
      <c r="I13525" s="15">
        <v>0.5</v>
      </c>
      <c r="J13525">
        <f t="shared" si="211"/>
        <v>40</v>
      </c>
    </row>
    <row r="13526" spans="1:10" x14ac:dyDescent="0.3">
      <c r="A13526" t="s">
        <v>13356</v>
      </c>
      <c r="C13526" s="18">
        <v>389.98002325596622</v>
      </c>
      <c r="D13526" s="1"/>
      <c r="E13526" s="1">
        <v>5</v>
      </c>
      <c r="F13526" s="1">
        <v>2</v>
      </c>
      <c r="G13526" s="1">
        <v>0</v>
      </c>
      <c r="H13526" s="1">
        <v>3</v>
      </c>
      <c r="I13526" s="15">
        <v>0.4</v>
      </c>
      <c r="J13526">
        <f t="shared" si="211"/>
        <v>40</v>
      </c>
    </row>
    <row r="13527" spans="1:10" x14ac:dyDescent="0.3">
      <c r="A13527" t="s">
        <v>13357</v>
      </c>
      <c r="C13527" s="18">
        <v>389.97895682718075</v>
      </c>
      <c r="D13527" s="1"/>
      <c r="E13527" s="1">
        <v>5</v>
      </c>
      <c r="F13527" s="1">
        <v>2</v>
      </c>
      <c r="G13527" s="1">
        <v>0</v>
      </c>
      <c r="H13527" s="1">
        <v>3</v>
      </c>
      <c r="I13527" s="15">
        <v>0.4</v>
      </c>
      <c r="J13527">
        <f t="shared" si="211"/>
        <v>40</v>
      </c>
    </row>
    <row r="13528" spans="1:10" x14ac:dyDescent="0.3">
      <c r="A13528" t="s">
        <v>13358</v>
      </c>
      <c r="C13528" s="18">
        <v>389.978688008326</v>
      </c>
      <c r="D13528" s="1"/>
      <c r="E13528" s="1">
        <v>3</v>
      </c>
      <c r="F13528" s="1">
        <v>1</v>
      </c>
      <c r="G13528" s="1">
        <v>0</v>
      </c>
      <c r="H13528" s="1">
        <v>2</v>
      </c>
      <c r="I13528" s="15">
        <v>0.33333333333333331</v>
      </c>
      <c r="J13528">
        <f t="shared" si="211"/>
        <v>40</v>
      </c>
    </row>
    <row r="13529" spans="1:10" x14ac:dyDescent="0.3">
      <c r="A13529" t="s">
        <v>13359</v>
      </c>
      <c r="C13529" s="18">
        <v>389.97774997511823</v>
      </c>
      <c r="D13529" s="1"/>
      <c r="E13529" s="1">
        <v>3</v>
      </c>
      <c r="F13529" s="1">
        <v>1</v>
      </c>
      <c r="G13529" s="1">
        <v>0</v>
      </c>
      <c r="H13529" s="1">
        <v>2</v>
      </c>
      <c r="I13529" s="15">
        <v>0.33333333333333331</v>
      </c>
      <c r="J13529">
        <f t="shared" si="211"/>
        <v>40</v>
      </c>
    </row>
    <row r="13530" spans="1:10" x14ac:dyDescent="0.3">
      <c r="A13530" s="21" t="s">
        <v>13374</v>
      </c>
      <c r="C13530" s="18">
        <v>389.97701374218911</v>
      </c>
      <c r="D13530" s="1"/>
      <c r="E13530" s="1">
        <v>3</v>
      </c>
      <c r="F13530" s="1">
        <v>1</v>
      </c>
      <c r="G13530" s="1">
        <v>0</v>
      </c>
      <c r="H13530" s="1">
        <v>2</v>
      </c>
      <c r="I13530" s="15">
        <v>0.33333333333333331</v>
      </c>
      <c r="J13530">
        <f t="shared" si="211"/>
        <v>40</v>
      </c>
    </row>
    <row r="13531" spans="1:10" x14ac:dyDescent="0.3">
      <c r="A13531" t="s">
        <v>13360</v>
      </c>
      <c r="C13531" s="18">
        <v>389.97637258482411</v>
      </c>
      <c r="D13531" s="1"/>
      <c r="E13531" s="1">
        <v>3</v>
      </c>
      <c r="F13531" s="1">
        <v>1</v>
      </c>
      <c r="G13531" s="1">
        <v>0</v>
      </c>
      <c r="H13531" s="1">
        <v>2</v>
      </c>
      <c r="I13531" s="15">
        <v>0.33333333333333331</v>
      </c>
      <c r="J13531">
        <f t="shared" si="211"/>
        <v>40</v>
      </c>
    </row>
    <row r="13532" spans="1:10" x14ac:dyDescent="0.3">
      <c r="A13532" t="s">
        <v>13361</v>
      </c>
      <c r="C13532" s="18">
        <v>389.97626597038931</v>
      </c>
      <c r="D13532" s="1"/>
      <c r="E13532" s="1">
        <v>3</v>
      </c>
      <c r="F13532" s="1">
        <v>1</v>
      </c>
      <c r="G13532" s="1">
        <v>0</v>
      </c>
      <c r="H13532" s="1">
        <v>2</v>
      </c>
      <c r="I13532" s="15">
        <v>0.33333333333333331</v>
      </c>
      <c r="J13532">
        <f t="shared" si="211"/>
        <v>40</v>
      </c>
    </row>
    <row r="13533" spans="1:10" x14ac:dyDescent="0.3">
      <c r="A13533" t="s">
        <v>13362</v>
      </c>
      <c r="C13533" s="18">
        <v>389.97611039627145</v>
      </c>
      <c r="D13533" s="1"/>
      <c r="E13533" s="1">
        <v>3</v>
      </c>
      <c r="F13533" s="1">
        <v>1</v>
      </c>
      <c r="G13533" s="1">
        <v>0</v>
      </c>
      <c r="H13533" s="1">
        <v>2</v>
      </c>
      <c r="I13533" s="15">
        <v>0.33333333333333331</v>
      </c>
      <c r="J13533">
        <f t="shared" si="211"/>
        <v>40</v>
      </c>
    </row>
    <row r="13534" spans="1:10" x14ac:dyDescent="0.3">
      <c r="A13534" t="s">
        <v>13363</v>
      </c>
      <c r="C13534" s="18">
        <v>389.97606158717338</v>
      </c>
      <c r="D13534" s="1"/>
      <c r="E13534" s="1">
        <v>5</v>
      </c>
      <c r="F13534" s="1">
        <v>2</v>
      </c>
      <c r="G13534" s="1">
        <v>0</v>
      </c>
      <c r="H13534" s="1">
        <v>3</v>
      </c>
      <c r="I13534" s="15">
        <v>0.4</v>
      </c>
      <c r="J13534">
        <f t="shared" si="211"/>
        <v>40</v>
      </c>
    </row>
    <row r="13535" spans="1:10" x14ac:dyDescent="0.3">
      <c r="A13535" t="s">
        <v>13364</v>
      </c>
      <c r="C13535" s="18">
        <v>389.97605150442877</v>
      </c>
      <c r="D13535" s="1"/>
      <c r="E13535" s="1">
        <v>3</v>
      </c>
      <c r="F13535" s="1">
        <v>1</v>
      </c>
      <c r="G13535" s="1">
        <v>0</v>
      </c>
      <c r="H13535" s="1">
        <v>2</v>
      </c>
      <c r="I13535" s="15">
        <v>0.33333333333333331</v>
      </c>
      <c r="J13535">
        <f t="shared" si="211"/>
        <v>40</v>
      </c>
    </row>
    <row r="13536" spans="1:10" x14ac:dyDescent="0.3">
      <c r="A13536" t="s">
        <v>13365</v>
      </c>
      <c r="C13536" s="18">
        <v>389.97594493335771</v>
      </c>
      <c r="D13536" s="1"/>
      <c r="E13536" s="1">
        <v>3</v>
      </c>
      <c r="F13536" s="1">
        <v>1</v>
      </c>
      <c r="G13536" s="1">
        <v>0</v>
      </c>
      <c r="H13536" s="1">
        <v>2</v>
      </c>
      <c r="I13536" s="15">
        <v>0.33333333333333331</v>
      </c>
      <c r="J13536">
        <f t="shared" si="211"/>
        <v>40</v>
      </c>
    </row>
    <row r="13537" spans="1:10" x14ac:dyDescent="0.3">
      <c r="A13537" t="s">
        <v>13367</v>
      </c>
      <c r="C13537" s="18">
        <v>389.97446298412081</v>
      </c>
      <c r="D13537" s="1"/>
      <c r="E13537" s="1">
        <v>3</v>
      </c>
      <c r="F13537" s="1">
        <v>1</v>
      </c>
      <c r="G13537" s="1">
        <v>0</v>
      </c>
      <c r="H13537" s="1">
        <v>2</v>
      </c>
      <c r="I13537" s="15">
        <v>0.33333333333333331</v>
      </c>
      <c r="J13537">
        <f t="shared" si="211"/>
        <v>40</v>
      </c>
    </row>
    <row r="13538" spans="1:10" x14ac:dyDescent="0.3">
      <c r="A13538" t="s">
        <v>13368</v>
      </c>
      <c r="C13538" s="18">
        <v>389.97051556111001</v>
      </c>
      <c r="D13538" s="1"/>
      <c r="E13538" s="1">
        <v>5</v>
      </c>
      <c r="F13538" s="1">
        <v>2</v>
      </c>
      <c r="G13538" s="1">
        <v>0</v>
      </c>
      <c r="H13538" s="1">
        <v>3</v>
      </c>
      <c r="I13538" s="15">
        <v>0.4</v>
      </c>
      <c r="J13538">
        <f t="shared" si="211"/>
        <v>40</v>
      </c>
    </row>
    <row r="13539" spans="1:10" x14ac:dyDescent="0.3">
      <c r="A13539" t="s">
        <v>13369</v>
      </c>
      <c r="C13539" s="18">
        <v>389.97036143721078</v>
      </c>
      <c r="D13539" s="1"/>
      <c r="E13539" s="1">
        <v>2</v>
      </c>
      <c r="F13539" s="1">
        <v>1</v>
      </c>
      <c r="G13539" s="1">
        <v>0</v>
      </c>
      <c r="H13539" s="1">
        <v>1</v>
      </c>
      <c r="I13539" s="15">
        <v>0.5</v>
      </c>
      <c r="J13539">
        <f t="shared" si="211"/>
        <v>40</v>
      </c>
    </row>
    <row r="13540" spans="1:10" x14ac:dyDescent="0.3">
      <c r="A13540" t="s">
        <v>13370</v>
      </c>
      <c r="C13540" s="18">
        <v>389.96962540553187</v>
      </c>
      <c r="D13540" s="1"/>
      <c r="E13540" s="1">
        <v>5</v>
      </c>
      <c r="F13540" s="1">
        <v>1</v>
      </c>
      <c r="G13540" s="1">
        <v>2</v>
      </c>
      <c r="H13540" s="1">
        <v>2</v>
      </c>
      <c r="I13540" s="15">
        <v>0.4</v>
      </c>
      <c r="J13540">
        <f t="shared" si="211"/>
        <v>40</v>
      </c>
    </row>
    <row r="13541" spans="1:10" x14ac:dyDescent="0.3">
      <c r="A13541" t="s">
        <v>13372</v>
      </c>
      <c r="C13541" s="18">
        <v>389.96959348190836</v>
      </c>
      <c r="D13541" s="1"/>
      <c r="E13541" s="1">
        <v>3</v>
      </c>
      <c r="F13541" s="1">
        <v>1</v>
      </c>
      <c r="G13541" s="1">
        <v>0</v>
      </c>
      <c r="H13541" s="1">
        <v>2</v>
      </c>
      <c r="I13541" s="15">
        <v>0.33333333333333331</v>
      </c>
      <c r="J13541">
        <f t="shared" si="211"/>
        <v>40</v>
      </c>
    </row>
    <row r="13542" spans="1:10" x14ac:dyDescent="0.3">
      <c r="A13542" t="s">
        <v>13371</v>
      </c>
      <c r="C13542" s="18">
        <v>389.96927595769358</v>
      </c>
      <c r="D13542" s="1"/>
      <c r="E13542" s="1">
        <v>2</v>
      </c>
      <c r="F13542" s="1">
        <v>0</v>
      </c>
      <c r="G13542" s="1">
        <v>1</v>
      </c>
      <c r="H13542" s="1">
        <v>1</v>
      </c>
      <c r="I13542" s="15">
        <v>0.25</v>
      </c>
      <c r="J13542">
        <f t="shared" si="211"/>
        <v>40</v>
      </c>
    </row>
    <row r="13543" spans="1:10" x14ac:dyDescent="0.3">
      <c r="A13543" t="s">
        <v>13373</v>
      </c>
      <c r="C13543" s="18">
        <v>389.96910841492422</v>
      </c>
      <c r="D13543" s="1"/>
      <c r="E13543" s="1">
        <v>3</v>
      </c>
      <c r="F13543" s="1">
        <v>1</v>
      </c>
      <c r="G13543" s="1">
        <v>0</v>
      </c>
      <c r="H13543" s="1">
        <v>2</v>
      </c>
      <c r="I13543" s="15">
        <v>0.33333333333333331</v>
      </c>
      <c r="J13543">
        <f t="shared" si="211"/>
        <v>40</v>
      </c>
    </row>
    <row r="13544" spans="1:10" x14ac:dyDescent="0.3">
      <c r="A13544" t="s">
        <v>13375</v>
      </c>
      <c r="C13544" s="18">
        <v>389.96806182473665</v>
      </c>
      <c r="D13544" s="1"/>
      <c r="E13544" s="1">
        <v>8</v>
      </c>
      <c r="F13544" s="1">
        <v>1</v>
      </c>
      <c r="G13544" s="1">
        <v>0</v>
      </c>
      <c r="H13544" s="1">
        <v>7</v>
      </c>
      <c r="I13544" s="15">
        <v>0.125</v>
      </c>
      <c r="J13544">
        <f t="shared" si="211"/>
        <v>40</v>
      </c>
    </row>
    <row r="13545" spans="1:10" x14ac:dyDescent="0.3">
      <c r="A13545" t="s">
        <v>13376</v>
      </c>
      <c r="C13545" s="18">
        <v>389.96573440123728</v>
      </c>
      <c r="D13545" s="1"/>
      <c r="E13545" s="1">
        <v>3</v>
      </c>
      <c r="F13545" s="1">
        <v>1</v>
      </c>
      <c r="G13545" s="1">
        <v>0</v>
      </c>
      <c r="H13545" s="1">
        <v>2</v>
      </c>
      <c r="I13545" s="15">
        <v>0.33333333333333331</v>
      </c>
      <c r="J13545">
        <f t="shared" si="211"/>
        <v>40</v>
      </c>
    </row>
    <row r="13546" spans="1:10" x14ac:dyDescent="0.3">
      <c r="A13546" t="s">
        <v>13428</v>
      </c>
      <c r="C13546" s="18">
        <v>389.96566513824405</v>
      </c>
      <c r="D13546" s="1"/>
      <c r="E13546" s="1">
        <v>3</v>
      </c>
      <c r="F13546" s="1">
        <v>0</v>
      </c>
      <c r="G13546" s="1">
        <v>2</v>
      </c>
      <c r="H13546" s="1">
        <v>1</v>
      </c>
      <c r="I13546" s="15">
        <v>0.33333333333333331</v>
      </c>
      <c r="J13546">
        <f t="shared" si="211"/>
        <v>40</v>
      </c>
    </row>
    <row r="13547" spans="1:10" x14ac:dyDescent="0.3">
      <c r="A13547" t="s">
        <v>13377</v>
      </c>
      <c r="C13547" s="18">
        <v>389.96367274905259</v>
      </c>
      <c r="D13547" s="1"/>
      <c r="E13547" s="1">
        <v>3</v>
      </c>
      <c r="F13547" s="1">
        <v>1</v>
      </c>
      <c r="G13547" s="1">
        <v>0</v>
      </c>
      <c r="H13547" s="1">
        <v>2</v>
      </c>
      <c r="I13547" s="15">
        <v>0.33333333333333331</v>
      </c>
      <c r="J13547">
        <f t="shared" si="211"/>
        <v>40</v>
      </c>
    </row>
    <row r="13548" spans="1:10" x14ac:dyDescent="0.3">
      <c r="A13548" t="s">
        <v>13378</v>
      </c>
      <c r="C13548" s="18">
        <v>389.96361376164236</v>
      </c>
      <c r="D13548" s="1"/>
      <c r="E13548" s="1">
        <v>17</v>
      </c>
      <c r="F13548" s="1">
        <v>8</v>
      </c>
      <c r="G13548" s="1">
        <v>0</v>
      </c>
      <c r="H13548" s="1">
        <v>9</v>
      </c>
      <c r="I13548" s="15">
        <v>0.47058823529411764</v>
      </c>
      <c r="J13548">
        <f t="shared" si="211"/>
        <v>40</v>
      </c>
    </row>
    <row r="13549" spans="1:10" x14ac:dyDescent="0.3">
      <c r="A13549" t="s">
        <v>13379</v>
      </c>
      <c r="C13549" s="18">
        <v>389.96327539761455</v>
      </c>
      <c r="D13549" s="1"/>
      <c r="E13549" s="1">
        <v>3</v>
      </c>
      <c r="F13549" s="1">
        <v>1</v>
      </c>
      <c r="G13549" s="1">
        <v>0</v>
      </c>
      <c r="H13549" s="1">
        <v>2</v>
      </c>
      <c r="I13549" s="15">
        <v>0.33333333333333331</v>
      </c>
      <c r="J13549">
        <f t="shared" si="211"/>
        <v>40</v>
      </c>
    </row>
    <row r="13550" spans="1:10" x14ac:dyDescent="0.3">
      <c r="A13550" t="s">
        <v>13380</v>
      </c>
      <c r="C13550" s="18">
        <v>389.96264339624889</v>
      </c>
      <c r="D13550" s="1"/>
      <c r="E13550" s="1">
        <v>11</v>
      </c>
      <c r="F13550" s="1">
        <v>4</v>
      </c>
      <c r="G13550" s="1">
        <v>0</v>
      </c>
      <c r="H13550" s="1">
        <v>7</v>
      </c>
      <c r="I13550" s="15">
        <v>0.36363636363636365</v>
      </c>
      <c r="J13550">
        <f t="shared" si="211"/>
        <v>40</v>
      </c>
    </row>
    <row r="13551" spans="1:10" x14ac:dyDescent="0.3">
      <c r="A13551" t="s">
        <v>13382</v>
      </c>
      <c r="C13551" s="18">
        <v>389.96140590731818</v>
      </c>
      <c r="D13551" s="1"/>
      <c r="E13551" s="1">
        <v>3</v>
      </c>
      <c r="F13551" s="1">
        <v>1</v>
      </c>
      <c r="G13551" s="1">
        <v>0</v>
      </c>
      <c r="H13551" s="1">
        <v>2</v>
      </c>
      <c r="I13551" s="15">
        <v>0.33333333333333331</v>
      </c>
      <c r="J13551">
        <f t="shared" si="211"/>
        <v>40</v>
      </c>
    </row>
    <row r="13552" spans="1:10" x14ac:dyDescent="0.3">
      <c r="A13552" t="s">
        <v>13383</v>
      </c>
      <c r="C13552" s="18">
        <v>389.96017121345426</v>
      </c>
      <c r="D13552" s="1"/>
      <c r="E13552" s="1">
        <v>3</v>
      </c>
      <c r="F13552" s="1">
        <v>1</v>
      </c>
      <c r="G13552" s="1">
        <v>0</v>
      </c>
      <c r="H13552" s="1">
        <v>2</v>
      </c>
      <c r="I13552" s="15">
        <v>0.33333333333333331</v>
      </c>
      <c r="J13552">
        <f t="shared" si="211"/>
        <v>40</v>
      </c>
    </row>
    <row r="13553" spans="1:10" x14ac:dyDescent="0.3">
      <c r="A13553" t="s">
        <v>13385</v>
      </c>
      <c r="C13553" s="18">
        <v>389.95859237467829</v>
      </c>
      <c r="D13553" s="1"/>
      <c r="E13553" s="1">
        <v>5</v>
      </c>
      <c r="F13553" s="1">
        <v>2</v>
      </c>
      <c r="G13553" s="1">
        <v>0</v>
      </c>
      <c r="H13553" s="1">
        <v>3</v>
      </c>
      <c r="I13553" s="15">
        <v>0.4</v>
      </c>
      <c r="J13553">
        <f t="shared" si="211"/>
        <v>40</v>
      </c>
    </row>
    <row r="13554" spans="1:10" x14ac:dyDescent="0.3">
      <c r="A13554" t="s">
        <v>13386</v>
      </c>
      <c r="C13554" s="18">
        <v>389.95459835095625</v>
      </c>
      <c r="D13554" s="1"/>
      <c r="E13554" s="1">
        <v>3</v>
      </c>
      <c r="F13554" s="1">
        <v>1</v>
      </c>
      <c r="G13554" s="1">
        <v>0</v>
      </c>
      <c r="H13554" s="1">
        <v>2</v>
      </c>
      <c r="I13554" s="15">
        <v>0.33333333333333331</v>
      </c>
      <c r="J13554">
        <f t="shared" si="211"/>
        <v>40</v>
      </c>
    </row>
    <row r="13555" spans="1:10" x14ac:dyDescent="0.3">
      <c r="A13555" s="21" t="s">
        <v>13387</v>
      </c>
      <c r="C13555" s="18">
        <v>389.95459292987027</v>
      </c>
      <c r="D13555" s="1"/>
      <c r="E13555" s="1">
        <v>5</v>
      </c>
      <c r="F13555" s="1">
        <v>2</v>
      </c>
      <c r="G13555" s="1">
        <v>0</v>
      </c>
      <c r="H13555" s="1">
        <v>3</v>
      </c>
      <c r="I13555" s="15">
        <v>0.4</v>
      </c>
      <c r="J13555">
        <f t="shared" si="211"/>
        <v>40</v>
      </c>
    </row>
    <row r="13556" spans="1:10" x14ac:dyDescent="0.3">
      <c r="A13556" t="s">
        <v>13388</v>
      </c>
      <c r="C13556" s="18">
        <v>389.95380249728271</v>
      </c>
      <c r="D13556" s="1"/>
      <c r="E13556" s="1">
        <v>5</v>
      </c>
      <c r="F13556" s="1">
        <v>2</v>
      </c>
      <c r="G13556" s="1">
        <v>0</v>
      </c>
      <c r="H13556" s="1">
        <v>3</v>
      </c>
      <c r="I13556" s="15">
        <v>0.4</v>
      </c>
      <c r="J13556">
        <f t="shared" si="211"/>
        <v>40</v>
      </c>
    </row>
    <row r="13557" spans="1:10" x14ac:dyDescent="0.3">
      <c r="A13557" t="s">
        <v>13389</v>
      </c>
      <c r="C13557" s="18">
        <v>389.95269375949977</v>
      </c>
      <c r="D13557" s="1"/>
      <c r="E13557" s="1">
        <v>1</v>
      </c>
      <c r="F13557" s="1">
        <v>0</v>
      </c>
      <c r="G13557" s="1">
        <v>0</v>
      </c>
      <c r="H13557" s="1">
        <v>1</v>
      </c>
      <c r="I13557" s="15">
        <v>0</v>
      </c>
      <c r="J13557">
        <f t="shared" si="211"/>
        <v>40</v>
      </c>
    </row>
    <row r="13558" spans="1:10" x14ac:dyDescent="0.3">
      <c r="A13558" t="s">
        <v>13416</v>
      </c>
      <c r="C13558" s="18">
        <v>389.9524994149038</v>
      </c>
      <c r="D13558" s="1"/>
      <c r="E13558" s="1">
        <v>9</v>
      </c>
      <c r="F13558" s="1">
        <v>4</v>
      </c>
      <c r="G13558" s="1">
        <v>0</v>
      </c>
      <c r="H13558" s="1">
        <v>5</v>
      </c>
      <c r="I13558" s="15">
        <v>0.44444444444444442</v>
      </c>
      <c r="J13558">
        <f t="shared" si="211"/>
        <v>40</v>
      </c>
    </row>
    <row r="13559" spans="1:10" x14ac:dyDescent="0.3">
      <c r="A13559" t="s">
        <v>13414</v>
      </c>
      <c r="C13559" s="18">
        <v>389.95156239112123</v>
      </c>
      <c r="D13559" s="1"/>
      <c r="E13559" s="1">
        <v>2</v>
      </c>
      <c r="F13559" s="1">
        <v>0</v>
      </c>
      <c r="G13559" s="1">
        <v>1</v>
      </c>
      <c r="H13559" s="1">
        <v>1</v>
      </c>
      <c r="I13559" s="15">
        <v>0.25</v>
      </c>
      <c r="J13559">
        <f t="shared" si="211"/>
        <v>40</v>
      </c>
    </row>
    <row r="13560" spans="1:10" x14ac:dyDescent="0.3">
      <c r="A13560" t="s">
        <v>13390</v>
      </c>
      <c r="C13560" s="18">
        <v>389.95115006204929</v>
      </c>
      <c r="D13560" s="1"/>
      <c r="E13560" s="1">
        <v>3</v>
      </c>
      <c r="F13560" s="1">
        <v>1</v>
      </c>
      <c r="G13560" s="1">
        <v>0</v>
      </c>
      <c r="H13560" s="1">
        <v>2</v>
      </c>
      <c r="I13560" s="15">
        <v>0.33333333333333331</v>
      </c>
      <c r="J13560">
        <f t="shared" si="211"/>
        <v>40</v>
      </c>
    </row>
    <row r="13561" spans="1:10" x14ac:dyDescent="0.3">
      <c r="A13561" t="s">
        <v>13391</v>
      </c>
      <c r="C13561" s="18">
        <v>389.94804964009927</v>
      </c>
      <c r="D13561" s="1"/>
      <c r="E13561" s="1">
        <v>3</v>
      </c>
      <c r="F13561" s="1">
        <v>1</v>
      </c>
      <c r="G13561" s="1">
        <v>0</v>
      </c>
      <c r="H13561" s="1">
        <v>2</v>
      </c>
      <c r="I13561" s="15">
        <v>0.33333333333333331</v>
      </c>
      <c r="J13561">
        <f t="shared" si="211"/>
        <v>40</v>
      </c>
    </row>
    <row r="13562" spans="1:10" x14ac:dyDescent="0.3">
      <c r="A13562" t="s">
        <v>13392</v>
      </c>
      <c r="C13562" s="18">
        <v>389.94631549438299</v>
      </c>
      <c r="D13562" s="1"/>
      <c r="E13562" s="1">
        <v>3</v>
      </c>
      <c r="F13562" s="1">
        <v>1</v>
      </c>
      <c r="G13562" s="1">
        <v>0</v>
      </c>
      <c r="H13562" s="1">
        <v>2</v>
      </c>
      <c r="I13562" s="15">
        <v>0.33333333333333331</v>
      </c>
      <c r="J13562">
        <f t="shared" si="211"/>
        <v>40</v>
      </c>
    </row>
    <row r="13563" spans="1:10" x14ac:dyDescent="0.3">
      <c r="A13563" t="s">
        <v>13393</v>
      </c>
      <c r="C13563" s="18">
        <v>389.94629676855465</v>
      </c>
      <c r="D13563" s="1"/>
      <c r="E13563" s="1">
        <v>8</v>
      </c>
      <c r="F13563" s="1">
        <v>3</v>
      </c>
      <c r="G13563" s="1">
        <v>1</v>
      </c>
      <c r="H13563" s="1">
        <v>4</v>
      </c>
      <c r="I13563" s="15">
        <v>0.4375</v>
      </c>
      <c r="J13563">
        <f t="shared" si="211"/>
        <v>40</v>
      </c>
    </row>
    <row r="13564" spans="1:10" x14ac:dyDescent="0.3">
      <c r="A13564" t="s">
        <v>13394</v>
      </c>
      <c r="C13564" s="18">
        <v>389.94543560830522</v>
      </c>
      <c r="D13564" s="1"/>
      <c r="E13564" s="1">
        <v>3</v>
      </c>
      <c r="F13564" s="1">
        <v>1</v>
      </c>
      <c r="G13564" s="1">
        <v>0</v>
      </c>
      <c r="H13564" s="1">
        <v>2</v>
      </c>
      <c r="I13564" s="15">
        <v>0.33333333333333331</v>
      </c>
      <c r="J13564">
        <f t="shared" si="211"/>
        <v>40</v>
      </c>
    </row>
    <row r="13565" spans="1:10" x14ac:dyDescent="0.3">
      <c r="A13565" t="s">
        <v>13396</v>
      </c>
      <c r="C13565" s="18">
        <v>389.94372415602624</v>
      </c>
      <c r="D13565" s="1"/>
      <c r="E13565" s="1">
        <v>3</v>
      </c>
      <c r="F13565" s="1">
        <v>1</v>
      </c>
      <c r="G13565" s="1">
        <v>0</v>
      </c>
      <c r="H13565" s="1">
        <v>2</v>
      </c>
      <c r="I13565" s="15">
        <v>0.33333333333333331</v>
      </c>
      <c r="J13565">
        <f t="shared" si="211"/>
        <v>40</v>
      </c>
    </row>
    <row r="13566" spans="1:10" x14ac:dyDescent="0.3">
      <c r="A13566" t="s">
        <v>13397</v>
      </c>
      <c r="C13566" s="18">
        <v>389.94372410164374</v>
      </c>
      <c r="D13566" s="1"/>
      <c r="E13566" s="1">
        <v>3</v>
      </c>
      <c r="F13566" s="1">
        <v>1</v>
      </c>
      <c r="G13566" s="1">
        <v>0</v>
      </c>
      <c r="H13566" s="1">
        <v>2</v>
      </c>
      <c r="I13566" s="15">
        <v>0.33333333333333331</v>
      </c>
      <c r="J13566">
        <f t="shared" si="211"/>
        <v>40</v>
      </c>
    </row>
    <row r="13567" spans="1:10" x14ac:dyDescent="0.3">
      <c r="A13567" t="s">
        <v>13398</v>
      </c>
      <c r="C13567" s="18">
        <v>389.94365837973248</v>
      </c>
      <c r="D13567" s="1"/>
      <c r="E13567" s="1">
        <v>3</v>
      </c>
      <c r="F13567" s="1">
        <v>1</v>
      </c>
      <c r="G13567" s="1">
        <v>0</v>
      </c>
      <c r="H13567" s="1">
        <v>2</v>
      </c>
      <c r="I13567" s="15">
        <v>0.33333333333333331</v>
      </c>
      <c r="J13567">
        <f t="shared" si="211"/>
        <v>40</v>
      </c>
    </row>
    <row r="13568" spans="1:10" x14ac:dyDescent="0.3">
      <c r="A13568" t="s">
        <v>13399</v>
      </c>
      <c r="C13568" s="18">
        <v>389.94207933721867</v>
      </c>
      <c r="D13568" s="1"/>
      <c r="E13568" s="1">
        <v>3</v>
      </c>
      <c r="F13568" s="1">
        <v>1</v>
      </c>
      <c r="G13568" s="1">
        <v>0</v>
      </c>
      <c r="H13568" s="1">
        <v>2</v>
      </c>
      <c r="I13568" s="15">
        <v>0.33333333333333331</v>
      </c>
      <c r="J13568">
        <f t="shared" si="211"/>
        <v>40</v>
      </c>
    </row>
    <row r="13569" spans="1:10" x14ac:dyDescent="0.3">
      <c r="A13569" t="s">
        <v>13401</v>
      </c>
      <c r="C13569" s="18">
        <v>389.93807382560237</v>
      </c>
      <c r="D13569" s="1"/>
      <c r="E13569" s="1">
        <v>3</v>
      </c>
      <c r="F13569" s="1">
        <v>1</v>
      </c>
      <c r="G13569" s="1">
        <v>0</v>
      </c>
      <c r="H13569" s="1">
        <v>2</v>
      </c>
      <c r="I13569" s="15">
        <v>0.33333333333333331</v>
      </c>
      <c r="J13569">
        <f t="shared" si="211"/>
        <v>40</v>
      </c>
    </row>
    <row r="13570" spans="1:10" x14ac:dyDescent="0.3">
      <c r="A13570" t="s">
        <v>13402</v>
      </c>
      <c r="C13570" s="18">
        <v>389.93532132565775</v>
      </c>
      <c r="D13570" s="1"/>
      <c r="E13570" s="1">
        <v>3</v>
      </c>
      <c r="F13570" s="1">
        <v>1</v>
      </c>
      <c r="G13570" s="1">
        <v>0</v>
      </c>
      <c r="H13570" s="1">
        <v>2</v>
      </c>
      <c r="I13570" s="15">
        <v>0.33333333333333331</v>
      </c>
      <c r="J13570">
        <f t="shared" si="211"/>
        <v>40</v>
      </c>
    </row>
    <row r="13571" spans="1:10" x14ac:dyDescent="0.3">
      <c r="A13571" t="s">
        <v>13403</v>
      </c>
      <c r="C13571" s="18">
        <v>389.93496482069725</v>
      </c>
      <c r="D13571" s="1"/>
      <c r="E13571" s="1">
        <v>5</v>
      </c>
      <c r="F13571" s="1">
        <v>2</v>
      </c>
      <c r="G13571" s="1">
        <v>0</v>
      </c>
      <c r="H13571" s="1">
        <v>3</v>
      </c>
      <c r="I13571" s="15">
        <v>0.4</v>
      </c>
      <c r="J13571">
        <f t="shared" si="211"/>
        <v>40</v>
      </c>
    </row>
    <row r="13572" spans="1:10" x14ac:dyDescent="0.3">
      <c r="A13572" t="s">
        <v>13404</v>
      </c>
      <c r="C13572" s="18">
        <v>389.93462725443982</v>
      </c>
      <c r="D13572" s="1"/>
      <c r="E13572" s="1">
        <v>3</v>
      </c>
      <c r="F13572" s="1">
        <v>1</v>
      </c>
      <c r="G13572" s="1">
        <v>0</v>
      </c>
      <c r="H13572" s="1">
        <v>2</v>
      </c>
      <c r="I13572" s="15">
        <v>0.33333333333333331</v>
      </c>
      <c r="J13572">
        <f t="shared" ref="J13572:J13635" si="212">IF(E13572&lt;=30,40,20)</f>
        <v>40</v>
      </c>
    </row>
    <row r="13573" spans="1:10" x14ac:dyDescent="0.3">
      <c r="A13573" t="s">
        <v>13405</v>
      </c>
      <c r="C13573" s="18">
        <v>389.93253573162997</v>
      </c>
      <c r="D13573" s="1"/>
      <c r="E13573" s="1">
        <v>5</v>
      </c>
      <c r="F13573" s="1">
        <v>2</v>
      </c>
      <c r="G13573" s="1">
        <v>0</v>
      </c>
      <c r="H13573" s="1">
        <v>3</v>
      </c>
      <c r="I13573" s="15">
        <v>0.4</v>
      </c>
      <c r="J13573">
        <f t="shared" si="212"/>
        <v>40</v>
      </c>
    </row>
    <row r="13574" spans="1:10" x14ac:dyDescent="0.3">
      <c r="A13574" t="s">
        <v>13409</v>
      </c>
      <c r="C13574" s="18">
        <v>389.93212518920382</v>
      </c>
      <c r="D13574" s="1"/>
      <c r="E13574" s="1">
        <v>3</v>
      </c>
      <c r="F13574" s="1">
        <v>1</v>
      </c>
      <c r="G13574" s="1">
        <v>0</v>
      </c>
      <c r="H13574" s="1">
        <v>2</v>
      </c>
      <c r="I13574" s="15">
        <v>0.33333333333333331</v>
      </c>
      <c r="J13574">
        <f t="shared" si="212"/>
        <v>40</v>
      </c>
    </row>
    <row r="13575" spans="1:10" x14ac:dyDescent="0.3">
      <c r="A13575" t="s">
        <v>13406</v>
      </c>
      <c r="C13575" s="18">
        <v>389.93063278129432</v>
      </c>
      <c r="D13575" s="1"/>
      <c r="E13575" s="1">
        <v>4</v>
      </c>
      <c r="F13575" s="1">
        <v>0</v>
      </c>
      <c r="G13575" s="1">
        <v>0</v>
      </c>
      <c r="H13575" s="1">
        <v>4</v>
      </c>
      <c r="I13575" s="15">
        <v>0</v>
      </c>
      <c r="J13575">
        <f t="shared" si="212"/>
        <v>40</v>
      </c>
    </row>
    <row r="13576" spans="1:10" x14ac:dyDescent="0.3">
      <c r="A13576" t="s">
        <v>13407</v>
      </c>
      <c r="C13576" s="18">
        <v>389.9306256228507</v>
      </c>
      <c r="D13576" s="1"/>
      <c r="E13576" s="1">
        <v>10</v>
      </c>
      <c r="F13576" s="1">
        <v>4</v>
      </c>
      <c r="G13576" s="1">
        <v>1</v>
      </c>
      <c r="H13576" s="1">
        <v>5</v>
      </c>
      <c r="I13576" s="15">
        <v>0.45</v>
      </c>
      <c r="J13576">
        <f t="shared" si="212"/>
        <v>40</v>
      </c>
    </row>
    <row r="13577" spans="1:10" x14ac:dyDescent="0.3">
      <c r="A13577" t="s">
        <v>13408</v>
      </c>
      <c r="C13577" s="18">
        <v>389.93037411761117</v>
      </c>
      <c r="D13577" s="1"/>
      <c r="E13577" s="1">
        <v>5</v>
      </c>
      <c r="F13577" s="1">
        <v>2</v>
      </c>
      <c r="G13577" s="1">
        <v>0</v>
      </c>
      <c r="H13577" s="1">
        <v>3</v>
      </c>
      <c r="I13577" s="15">
        <v>0.4</v>
      </c>
      <c r="J13577">
        <f t="shared" si="212"/>
        <v>40</v>
      </c>
    </row>
    <row r="13578" spans="1:10" x14ac:dyDescent="0.3">
      <c r="A13578" t="s">
        <v>13412</v>
      </c>
      <c r="C13578" s="18">
        <v>389.92814438020332</v>
      </c>
      <c r="D13578" s="1"/>
      <c r="E13578" s="1">
        <v>11</v>
      </c>
      <c r="F13578" s="1">
        <v>5</v>
      </c>
      <c r="G13578" s="1">
        <v>0</v>
      </c>
      <c r="H13578" s="1">
        <v>6</v>
      </c>
      <c r="I13578" s="15">
        <v>0.45454545454545453</v>
      </c>
      <c r="J13578">
        <f t="shared" si="212"/>
        <v>40</v>
      </c>
    </row>
    <row r="13579" spans="1:10" x14ac:dyDescent="0.3">
      <c r="A13579" t="s">
        <v>13410</v>
      </c>
      <c r="C13579" s="18">
        <v>389.9277875610893</v>
      </c>
      <c r="D13579" s="1"/>
      <c r="E13579" s="1">
        <v>3</v>
      </c>
      <c r="F13579" s="1">
        <v>1</v>
      </c>
      <c r="G13579" s="1">
        <v>0</v>
      </c>
      <c r="H13579" s="1">
        <v>2</v>
      </c>
      <c r="I13579" s="15">
        <v>0.33333333333333331</v>
      </c>
      <c r="J13579">
        <f t="shared" si="212"/>
        <v>40</v>
      </c>
    </row>
    <row r="13580" spans="1:10" x14ac:dyDescent="0.3">
      <c r="A13580" t="s">
        <v>13411</v>
      </c>
      <c r="C13580" s="18">
        <v>389.92611301489364</v>
      </c>
      <c r="D13580" s="1"/>
      <c r="E13580" s="1">
        <v>3</v>
      </c>
      <c r="F13580" s="1">
        <v>1</v>
      </c>
      <c r="G13580" s="1">
        <v>0</v>
      </c>
      <c r="H13580" s="1">
        <v>2</v>
      </c>
      <c r="I13580" s="15">
        <v>0.33333333333333331</v>
      </c>
      <c r="J13580">
        <f t="shared" si="212"/>
        <v>40</v>
      </c>
    </row>
    <row r="13581" spans="1:10" x14ac:dyDescent="0.3">
      <c r="A13581" t="s">
        <v>13413</v>
      </c>
      <c r="C13581" s="18">
        <v>389.92395686994519</v>
      </c>
      <c r="D13581" s="1"/>
      <c r="E13581" s="1">
        <v>3</v>
      </c>
      <c r="F13581" s="1">
        <v>1</v>
      </c>
      <c r="G13581" s="1">
        <v>0</v>
      </c>
      <c r="H13581" s="1">
        <v>2</v>
      </c>
      <c r="I13581" s="15">
        <v>0.33333333333333331</v>
      </c>
      <c r="J13581">
        <f t="shared" si="212"/>
        <v>40</v>
      </c>
    </row>
    <row r="13582" spans="1:10" x14ac:dyDescent="0.3">
      <c r="A13582" t="s">
        <v>13415</v>
      </c>
      <c r="C13582" s="18">
        <v>389.92289048907014</v>
      </c>
      <c r="D13582" s="1"/>
      <c r="E13582" s="1">
        <v>3</v>
      </c>
      <c r="F13582" s="1">
        <v>1</v>
      </c>
      <c r="G13582" s="1">
        <v>0</v>
      </c>
      <c r="H13582" s="1">
        <v>2</v>
      </c>
      <c r="I13582" s="15">
        <v>0.33333333333333331</v>
      </c>
      <c r="J13582">
        <f t="shared" si="212"/>
        <v>40</v>
      </c>
    </row>
    <row r="13583" spans="1:10" x14ac:dyDescent="0.3">
      <c r="A13583" t="s">
        <v>13417</v>
      </c>
      <c r="C13583" s="18">
        <v>389.92004719115465</v>
      </c>
      <c r="D13583" s="1"/>
      <c r="E13583" s="1">
        <v>3</v>
      </c>
      <c r="F13583" s="1">
        <v>1</v>
      </c>
      <c r="G13583" s="1">
        <v>0</v>
      </c>
      <c r="H13583" s="1">
        <v>2</v>
      </c>
      <c r="I13583" s="15">
        <v>0.33333333333333331</v>
      </c>
      <c r="J13583">
        <f t="shared" si="212"/>
        <v>40</v>
      </c>
    </row>
    <row r="13584" spans="1:10" x14ac:dyDescent="0.3">
      <c r="A13584" t="s">
        <v>13418</v>
      </c>
      <c r="C13584" s="18">
        <v>389.91942588074693</v>
      </c>
      <c r="D13584" s="1"/>
      <c r="E13584" s="1">
        <v>3</v>
      </c>
      <c r="F13584" s="1">
        <v>1</v>
      </c>
      <c r="G13584" s="1">
        <v>0</v>
      </c>
      <c r="H13584" s="1">
        <v>2</v>
      </c>
      <c r="I13584" s="15">
        <v>0.33333333333333331</v>
      </c>
      <c r="J13584">
        <f t="shared" si="212"/>
        <v>40</v>
      </c>
    </row>
    <row r="13585" spans="1:10" x14ac:dyDescent="0.3">
      <c r="A13585" t="s">
        <v>13419</v>
      </c>
      <c r="C13585" s="18">
        <v>389.91935934224227</v>
      </c>
      <c r="D13585" s="1"/>
      <c r="E13585" s="1">
        <v>6</v>
      </c>
      <c r="F13585" s="1">
        <v>2</v>
      </c>
      <c r="G13585" s="1">
        <v>1</v>
      </c>
      <c r="H13585" s="1">
        <v>3</v>
      </c>
      <c r="I13585" s="15">
        <v>0.41666666666666669</v>
      </c>
      <c r="J13585">
        <f t="shared" si="212"/>
        <v>40</v>
      </c>
    </row>
    <row r="13586" spans="1:10" x14ac:dyDescent="0.3">
      <c r="A13586" t="s">
        <v>13420</v>
      </c>
      <c r="C13586" s="18">
        <v>389.91870804211243</v>
      </c>
      <c r="D13586" s="1"/>
      <c r="E13586" s="1">
        <v>3</v>
      </c>
      <c r="F13586" s="1">
        <v>1</v>
      </c>
      <c r="G13586" s="1">
        <v>0</v>
      </c>
      <c r="H13586" s="1">
        <v>2</v>
      </c>
      <c r="I13586" s="15">
        <v>0.33333333333333331</v>
      </c>
      <c r="J13586">
        <f t="shared" si="212"/>
        <v>40</v>
      </c>
    </row>
    <row r="13587" spans="1:10" x14ac:dyDescent="0.3">
      <c r="A13587" t="s">
        <v>13447</v>
      </c>
      <c r="C13587" s="18">
        <v>389.91521413413466</v>
      </c>
      <c r="D13587" s="1"/>
      <c r="E13587" s="1">
        <v>3</v>
      </c>
      <c r="F13587" s="1">
        <v>1</v>
      </c>
      <c r="G13587" s="1">
        <v>0</v>
      </c>
      <c r="H13587" s="1">
        <v>2</v>
      </c>
      <c r="I13587" s="15">
        <v>0.33333333333333331</v>
      </c>
      <c r="J13587">
        <f t="shared" si="212"/>
        <v>40</v>
      </c>
    </row>
    <row r="13588" spans="1:10" x14ac:dyDescent="0.3">
      <c r="A13588" t="s">
        <v>13421</v>
      </c>
      <c r="C13588" s="18">
        <v>389.91365695607311</v>
      </c>
      <c r="D13588" s="1"/>
      <c r="E13588" s="1">
        <v>5</v>
      </c>
      <c r="F13588" s="1">
        <v>2</v>
      </c>
      <c r="G13588" s="1">
        <v>0</v>
      </c>
      <c r="H13588" s="1">
        <v>3</v>
      </c>
      <c r="I13588" s="15">
        <v>0.4</v>
      </c>
      <c r="J13588">
        <f t="shared" si="212"/>
        <v>40</v>
      </c>
    </row>
    <row r="13589" spans="1:10" x14ac:dyDescent="0.3">
      <c r="A13589" t="s">
        <v>14357</v>
      </c>
      <c r="C13589" s="18">
        <v>389.91338031867366</v>
      </c>
      <c r="D13589" s="1"/>
      <c r="E13589" s="1">
        <v>5</v>
      </c>
      <c r="F13589" s="1">
        <v>1</v>
      </c>
      <c r="G13589" s="1">
        <v>1</v>
      </c>
      <c r="H13589" s="1">
        <v>3</v>
      </c>
      <c r="I13589" s="15">
        <v>0.3</v>
      </c>
      <c r="J13589">
        <f t="shared" si="212"/>
        <v>40</v>
      </c>
    </row>
    <row r="13590" spans="1:10" x14ac:dyDescent="0.3">
      <c r="A13590" t="s">
        <v>13422</v>
      </c>
      <c r="C13590" s="18">
        <v>389.91335559043773</v>
      </c>
      <c r="D13590" s="1"/>
      <c r="E13590" s="1">
        <v>4</v>
      </c>
      <c r="F13590" s="1">
        <v>0</v>
      </c>
      <c r="G13590" s="1">
        <v>0</v>
      </c>
      <c r="H13590" s="1">
        <v>4</v>
      </c>
      <c r="I13590" s="15">
        <v>0</v>
      </c>
      <c r="J13590">
        <f t="shared" si="212"/>
        <v>40</v>
      </c>
    </row>
    <row r="13591" spans="1:10" x14ac:dyDescent="0.3">
      <c r="A13591" t="s">
        <v>13423</v>
      </c>
      <c r="C13591" s="18">
        <v>389.9130567391781</v>
      </c>
      <c r="D13591" s="1"/>
      <c r="E13591" s="1">
        <v>9</v>
      </c>
      <c r="F13591" s="1">
        <v>4</v>
      </c>
      <c r="G13591" s="1">
        <v>0</v>
      </c>
      <c r="H13591" s="1">
        <v>5</v>
      </c>
      <c r="I13591" s="15">
        <v>0.44444444444444442</v>
      </c>
      <c r="J13591">
        <f t="shared" si="212"/>
        <v>40</v>
      </c>
    </row>
    <row r="13592" spans="1:10" x14ac:dyDescent="0.3">
      <c r="A13592" t="s">
        <v>13424</v>
      </c>
      <c r="C13592" s="18">
        <v>389.91145666739811</v>
      </c>
      <c r="D13592" s="1"/>
      <c r="E13592" s="1">
        <v>3</v>
      </c>
      <c r="F13592" s="1">
        <v>1</v>
      </c>
      <c r="G13592" s="1">
        <v>0</v>
      </c>
      <c r="H13592" s="1">
        <v>2</v>
      </c>
      <c r="I13592" s="15">
        <v>0.33333333333333331</v>
      </c>
      <c r="J13592">
        <f t="shared" si="212"/>
        <v>40</v>
      </c>
    </row>
    <row r="13593" spans="1:10" x14ac:dyDescent="0.3">
      <c r="A13593" t="s">
        <v>13425</v>
      </c>
      <c r="C13593" s="18">
        <v>389.91118136057298</v>
      </c>
      <c r="D13593" s="1"/>
      <c r="E13593" s="1">
        <v>3</v>
      </c>
      <c r="F13593" s="1">
        <v>1</v>
      </c>
      <c r="G13593" s="1">
        <v>0</v>
      </c>
      <c r="H13593" s="1">
        <v>2</v>
      </c>
      <c r="I13593" s="15">
        <v>0.33333333333333331</v>
      </c>
      <c r="J13593">
        <f t="shared" si="212"/>
        <v>40</v>
      </c>
    </row>
    <row r="13594" spans="1:10" x14ac:dyDescent="0.3">
      <c r="A13594" t="s">
        <v>13426</v>
      </c>
      <c r="C13594" s="18">
        <v>389.90973548359153</v>
      </c>
      <c r="D13594" s="1"/>
      <c r="E13594" s="1">
        <v>3</v>
      </c>
      <c r="F13594" s="1">
        <v>1</v>
      </c>
      <c r="G13594" s="1">
        <v>0</v>
      </c>
      <c r="H13594" s="1">
        <v>2</v>
      </c>
      <c r="I13594" s="15">
        <v>0.33333333333333331</v>
      </c>
      <c r="J13594">
        <f t="shared" si="212"/>
        <v>40</v>
      </c>
    </row>
    <row r="13595" spans="1:10" x14ac:dyDescent="0.3">
      <c r="A13595" t="s">
        <v>13427</v>
      </c>
      <c r="C13595" s="18">
        <v>389.90946746325244</v>
      </c>
      <c r="D13595" s="1"/>
      <c r="E13595" s="1">
        <v>3</v>
      </c>
      <c r="F13595" s="1">
        <v>1</v>
      </c>
      <c r="G13595" s="1">
        <v>0</v>
      </c>
      <c r="H13595" s="1">
        <v>2</v>
      </c>
      <c r="I13595" s="15">
        <v>0.33333333333333331</v>
      </c>
      <c r="J13595">
        <f t="shared" si="212"/>
        <v>40</v>
      </c>
    </row>
    <row r="13596" spans="1:10" x14ac:dyDescent="0.3">
      <c r="A13596" t="s">
        <v>13429</v>
      </c>
      <c r="C13596" s="18">
        <v>389.90810822625201</v>
      </c>
      <c r="D13596" s="1"/>
      <c r="E13596" s="1">
        <v>5</v>
      </c>
      <c r="F13596" s="1">
        <v>2</v>
      </c>
      <c r="G13596" s="1">
        <v>0</v>
      </c>
      <c r="H13596" s="1">
        <v>3</v>
      </c>
      <c r="I13596" s="15">
        <v>0.4</v>
      </c>
      <c r="J13596">
        <f t="shared" si="212"/>
        <v>40</v>
      </c>
    </row>
    <row r="13597" spans="1:10" x14ac:dyDescent="0.3">
      <c r="A13597" t="s">
        <v>13430</v>
      </c>
      <c r="C13597" s="18">
        <v>389.9079334930455</v>
      </c>
      <c r="D13597" s="1"/>
      <c r="E13597" s="1">
        <v>3</v>
      </c>
      <c r="F13597" s="1">
        <v>1</v>
      </c>
      <c r="G13597" s="1">
        <v>0</v>
      </c>
      <c r="H13597" s="1">
        <v>2</v>
      </c>
      <c r="I13597" s="15">
        <v>0.33333333333333331</v>
      </c>
      <c r="J13597">
        <f t="shared" si="212"/>
        <v>40</v>
      </c>
    </row>
    <row r="13598" spans="1:10" x14ac:dyDescent="0.3">
      <c r="A13598" t="s">
        <v>13431</v>
      </c>
      <c r="C13598" s="18">
        <v>389.90779297147151</v>
      </c>
      <c r="D13598" s="1"/>
      <c r="E13598" s="1">
        <v>3</v>
      </c>
      <c r="F13598" s="1">
        <v>1</v>
      </c>
      <c r="G13598" s="1">
        <v>0</v>
      </c>
      <c r="H13598" s="1">
        <v>2</v>
      </c>
      <c r="I13598" s="15">
        <v>0.33333333333333331</v>
      </c>
      <c r="J13598">
        <f t="shared" si="212"/>
        <v>40</v>
      </c>
    </row>
    <row r="13599" spans="1:10" x14ac:dyDescent="0.3">
      <c r="A13599" t="s">
        <v>13432</v>
      </c>
      <c r="C13599" s="18">
        <v>389.90724545314066</v>
      </c>
      <c r="D13599" s="1"/>
      <c r="E13599" s="1">
        <v>5</v>
      </c>
      <c r="F13599" s="1">
        <v>2</v>
      </c>
      <c r="G13599" s="1">
        <v>0</v>
      </c>
      <c r="H13599" s="1">
        <v>3</v>
      </c>
      <c r="I13599" s="15">
        <v>0.4</v>
      </c>
      <c r="J13599">
        <f t="shared" si="212"/>
        <v>40</v>
      </c>
    </row>
    <row r="13600" spans="1:10" x14ac:dyDescent="0.3">
      <c r="A13600" t="s">
        <v>13433</v>
      </c>
      <c r="C13600" s="18">
        <v>389.90659345264527</v>
      </c>
      <c r="D13600" s="1"/>
      <c r="E13600" s="1">
        <v>5</v>
      </c>
      <c r="F13600" s="1">
        <v>2</v>
      </c>
      <c r="G13600" s="1">
        <v>0</v>
      </c>
      <c r="H13600" s="1">
        <v>3</v>
      </c>
      <c r="I13600" s="15">
        <v>0.4</v>
      </c>
      <c r="J13600">
        <f t="shared" si="212"/>
        <v>40</v>
      </c>
    </row>
    <row r="13601" spans="1:10" x14ac:dyDescent="0.3">
      <c r="A13601" t="s">
        <v>13434</v>
      </c>
      <c r="C13601" s="18">
        <v>389.90591965211217</v>
      </c>
      <c r="D13601" s="1"/>
      <c r="E13601" s="1">
        <v>1</v>
      </c>
      <c r="F13601" s="1">
        <v>0</v>
      </c>
      <c r="G13601" s="1">
        <v>0</v>
      </c>
      <c r="H13601" s="1">
        <v>1</v>
      </c>
      <c r="I13601" s="15">
        <v>0</v>
      </c>
      <c r="J13601">
        <f t="shared" si="212"/>
        <v>40</v>
      </c>
    </row>
    <row r="13602" spans="1:10" x14ac:dyDescent="0.3">
      <c r="A13602" t="s">
        <v>13435</v>
      </c>
      <c r="C13602" s="18">
        <v>389.90332380572261</v>
      </c>
      <c r="D13602" s="1"/>
      <c r="E13602" s="1">
        <v>3</v>
      </c>
      <c r="F13602" s="1">
        <v>1</v>
      </c>
      <c r="G13602" s="1">
        <v>0</v>
      </c>
      <c r="H13602" s="1">
        <v>2</v>
      </c>
      <c r="I13602" s="15">
        <v>0.33333333333333331</v>
      </c>
      <c r="J13602">
        <f t="shared" si="212"/>
        <v>40</v>
      </c>
    </row>
    <row r="13603" spans="1:10" x14ac:dyDescent="0.3">
      <c r="A13603" t="s">
        <v>13436</v>
      </c>
      <c r="C13603" s="18">
        <v>389.89738674829232</v>
      </c>
      <c r="D13603" s="1"/>
      <c r="E13603" s="1">
        <v>3</v>
      </c>
      <c r="F13603" s="1">
        <v>1</v>
      </c>
      <c r="G13603" s="1">
        <v>0</v>
      </c>
      <c r="H13603" s="1">
        <v>2</v>
      </c>
      <c r="I13603" s="15">
        <v>0.33333333333333331</v>
      </c>
      <c r="J13603">
        <f t="shared" si="212"/>
        <v>40</v>
      </c>
    </row>
    <row r="13604" spans="1:10" x14ac:dyDescent="0.3">
      <c r="A13604" t="s">
        <v>13437</v>
      </c>
      <c r="C13604" s="18">
        <v>389.89681545541742</v>
      </c>
      <c r="D13604" s="1"/>
      <c r="E13604" s="1">
        <v>3</v>
      </c>
      <c r="F13604" s="1">
        <v>1</v>
      </c>
      <c r="G13604" s="1">
        <v>0</v>
      </c>
      <c r="H13604" s="1">
        <v>2</v>
      </c>
      <c r="I13604" s="15">
        <v>0.33333333333333331</v>
      </c>
      <c r="J13604">
        <f t="shared" si="212"/>
        <v>40</v>
      </c>
    </row>
    <row r="13605" spans="1:10" x14ac:dyDescent="0.3">
      <c r="A13605" t="s">
        <v>13438</v>
      </c>
      <c r="C13605" s="18">
        <v>389.89490948292342</v>
      </c>
      <c r="D13605" s="1"/>
      <c r="E13605" s="1">
        <v>40</v>
      </c>
      <c r="F13605" s="1">
        <v>17</v>
      </c>
      <c r="G13605" s="1">
        <v>1</v>
      </c>
      <c r="H13605" s="1">
        <v>22</v>
      </c>
      <c r="I13605" s="15">
        <v>0.4375</v>
      </c>
      <c r="J13605">
        <f t="shared" si="212"/>
        <v>20</v>
      </c>
    </row>
    <row r="13606" spans="1:10" x14ac:dyDescent="0.3">
      <c r="A13606" t="s">
        <v>13439</v>
      </c>
      <c r="C13606" s="18">
        <v>389.89278056088847</v>
      </c>
      <c r="D13606" s="1"/>
      <c r="E13606" s="1">
        <v>3</v>
      </c>
      <c r="F13606" s="1">
        <v>1</v>
      </c>
      <c r="G13606" s="1">
        <v>0</v>
      </c>
      <c r="H13606" s="1">
        <v>2</v>
      </c>
      <c r="I13606" s="15">
        <v>0.33333333333333331</v>
      </c>
      <c r="J13606">
        <f t="shared" si="212"/>
        <v>40</v>
      </c>
    </row>
    <row r="13607" spans="1:10" x14ac:dyDescent="0.3">
      <c r="A13607" t="s">
        <v>13440</v>
      </c>
      <c r="C13607" s="18">
        <v>389.89229570502977</v>
      </c>
      <c r="D13607" s="1"/>
      <c r="E13607" s="1">
        <v>5</v>
      </c>
      <c r="F13607" s="1">
        <v>2</v>
      </c>
      <c r="G13607" s="1">
        <v>0</v>
      </c>
      <c r="H13607" s="1">
        <v>3</v>
      </c>
      <c r="I13607" s="15">
        <v>0.4</v>
      </c>
      <c r="J13607">
        <f t="shared" si="212"/>
        <v>40</v>
      </c>
    </row>
    <row r="13608" spans="1:10" x14ac:dyDescent="0.3">
      <c r="A13608" t="s">
        <v>13441</v>
      </c>
      <c r="C13608" s="18">
        <v>389.89217422262158</v>
      </c>
      <c r="D13608" s="1"/>
      <c r="E13608" s="1">
        <v>2</v>
      </c>
      <c r="F13608" s="1">
        <v>0</v>
      </c>
      <c r="G13608" s="1">
        <v>1</v>
      </c>
      <c r="H13608" s="1">
        <v>1</v>
      </c>
      <c r="I13608" s="15">
        <v>0.25</v>
      </c>
      <c r="J13608">
        <f t="shared" si="212"/>
        <v>40</v>
      </c>
    </row>
    <row r="13609" spans="1:10" x14ac:dyDescent="0.3">
      <c r="A13609" t="s">
        <v>13442</v>
      </c>
      <c r="C13609" s="18">
        <v>389.89101661440662</v>
      </c>
      <c r="D13609" s="1"/>
      <c r="E13609" s="1">
        <v>3</v>
      </c>
      <c r="F13609" s="1">
        <v>1</v>
      </c>
      <c r="G13609" s="1">
        <v>0</v>
      </c>
      <c r="H13609" s="1">
        <v>2</v>
      </c>
      <c r="I13609" s="15">
        <v>0.33333333333333331</v>
      </c>
      <c r="J13609">
        <f t="shared" si="212"/>
        <v>40</v>
      </c>
    </row>
    <row r="13610" spans="1:10" x14ac:dyDescent="0.3">
      <c r="A13610" t="s">
        <v>13443</v>
      </c>
      <c r="C13610" s="18">
        <v>389.8874436134339</v>
      </c>
      <c r="D13610" s="1"/>
      <c r="E13610" s="1">
        <v>5</v>
      </c>
      <c r="F13610" s="1">
        <v>2</v>
      </c>
      <c r="G13610" s="1">
        <v>0</v>
      </c>
      <c r="H13610" s="1">
        <v>3</v>
      </c>
      <c r="I13610" s="15">
        <v>0.4</v>
      </c>
      <c r="J13610">
        <f t="shared" si="212"/>
        <v>40</v>
      </c>
    </row>
    <row r="13611" spans="1:10" x14ac:dyDescent="0.3">
      <c r="A13611" t="s">
        <v>13444</v>
      </c>
      <c r="C13611" s="18">
        <v>389.88611441446051</v>
      </c>
      <c r="D13611" s="1"/>
      <c r="E13611" s="1">
        <v>3</v>
      </c>
      <c r="F13611" s="1">
        <v>1</v>
      </c>
      <c r="G13611" s="1">
        <v>0</v>
      </c>
      <c r="H13611" s="1">
        <v>2</v>
      </c>
      <c r="I13611" s="15">
        <v>0.33333333333333331</v>
      </c>
      <c r="J13611">
        <f t="shared" si="212"/>
        <v>40</v>
      </c>
    </row>
    <row r="13612" spans="1:10" x14ac:dyDescent="0.3">
      <c r="A13612" t="s">
        <v>13445</v>
      </c>
      <c r="C13612" s="18">
        <v>389.88568099565111</v>
      </c>
      <c r="D13612" s="1"/>
      <c r="E13612" s="1">
        <v>5</v>
      </c>
      <c r="F13612" s="1">
        <v>2</v>
      </c>
      <c r="G13612" s="1">
        <v>0</v>
      </c>
      <c r="H13612" s="1">
        <v>3</v>
      </c>
      <c r="I13612" s="15">
        <v>0.4</v>
      </c>
      <c r="J13612">
        <f t="shared" si="212"/>
        <v>40</v>
      </c>
    </row>
    <row r="13613" spans="1:10" x14ac:dyDescent="0.3">
      <c r="A13613" t="s">
        <v>13446</v>
      </c>
      <c r="C13613" s="18">
        <v>389.88475143589733</v>
      </c>
      <c r="D13613" s="1"/>
      <c r="E13613" s="1">
        <v>3</v>
      </c>
      <c r="F13613" s="1">
        <v>1</v>
      </c>
      <c r="G13613" s="1">
        <v>0</v>
      </c>
      <c r="H13613" s="1">
        <v>2</v>
      </c>
      <c r="I13613" s="15">
        <v>0.33333333333333331</v>
      </c>
      <c r="J13613">
        <f t="shared" si="212"/>
        <v>40</v>
      </c>
    </row>
    <row r="13614" spans="1:10" x14ac:dyDescent="0.3">
      <c r="A13614" t="s">
        <v>13449</v>
      </c>
      <c r="C13614" s="18">
        <v>389.8828634811768</v>
      </c>
      <c r="D13614" s="1"/>
      <c r="E13614" s="1">
        <v>5</v>
      </c>
      <c r="F13614" s="1">
        <v>2</v>
      </c>
      <c r="G13614" s="1">
        <v>0</v>
      </c>
      <c r="H13614" s="1">
        <v>3</v>
      </c>
      <c r="I13614" s="15">
        <v>0.4</v>
      </c>
      <c r="J13614">
        <f t="shared" si="212"/>
        <v>40</v>
      </c>
    </row>
    <row r="13615" spans="1:10" x14ac:dyDescent="0.3">
      <c r="A13615" t="s">
        <v>13450</v>
      </c>
      <c r="C13615" s="18">
        <v>389.88211526153765</v>
      </c>
      <c r="D13615" s="1"/>
      <c r="E13615" s="1">
        <v>3</v>
      </c>
      <c r="F13615" s="1">
        <v>1</v>
      </c>
      <c r="G13615" s="1">
        <v>0</v>
      </c>
      <c r="H13615" s="1">
        <v>2</v>
      </c>
      <c r="I13615" s="15">
        <v>0.33333333333333331</v>
      </c>
      <c r="J13615">
        <f t="shared" si="212"/>
        <v>40</v>
      </c>
    </row>
    <row r="13616" spans="1:10" x14ac:dyDescent="0.3">
      <c r="A13616" t="s">
        <v>13451</v>
      </c>
      <c r="C13616" s="18">
        <v>389.88124111569471</v>
      </c>
      <c r="D13616" s="1"/>
      <c r="E13616" s="1">
        <v>3</v>
      </c>
      <c r="F13616" s="1">
        <v>1</v>
      </c>
      <c r="G13616" s="1">
        <v>0</v>
      </c>
      <c r="H13616" s="1">
        <v>2</v>
      </c>
      <c r="I13616" s="15">
        <v>0.33333333333333331</v>
      </c>
      <c r="J13616">
        <f t="shared" si="212"/>
        <v>40</v>
      </c>
    </row>
    <row r="13617" spans="1:10" x14ac:dyDescent="0.3">
      <c r="A13617" t="s">
        <v>13453</v>
      </c>
      <c r="C13617" s="18">
        <v>389.87870339021015</v>
      </c>
      <c r="D13617" s="1"/>
      <c r="E13617" s="1">
        <v>3</v>
      </c>
      <c r="F13617" s="1">
        <v>1</v>
      </c>
      <c r="G13617" s="1">
        <v>0</v>
      </c>
      <c r="H13617" s="1">
        <v>2</v>
      </c>
      <c r="I13617" s="15">
        <v>0.33333333333333331</v>
      </c>
      <c r="J13617">
        <f t="shared" si="212"/>
        <v>40</v>
      </c>
    </row>
    <row r="13618" spans="1:10" x14ac:dyDescent="0.3">
      <c r="A13618" t="s">
        <v>13454</v>
      </c>
      <c r="C13618" s="18">
        <v>389.87380813713918</v>
      </c>
      <c r="D13618" s="1"/>
      <c r="E13618" s="1">
        <v>50</v>
      </c>
      <c r="F13618" s="1">
        <v>23</v>
      </c>
      <c r="G13618" s="1">
        <v>1</v>
      </c>
      <c r="H13618" s="1">
        <v>26</v>
      </c>
      <c r="I13618" s="15">
        <v>0.47</v>
      </c>
      <c r="J13618">
        <f t="shared" si="212"/>
        <v>20</v>
      </c>
    </row>
    <row r="13619" spans="1:10" x14ac:dyDescent="0.3">
      <c r="A13619" t="s">
        <v>13455</v>
      </c>
      <c r="C13619" s="18">
        <v>389.86827092996185</v>
      </c>
      <c r="D13619" s="1"/>
      <c r="E13619" s="1">
        <v>5</v>
      </c>
      <c r="F13619" s="1">
        <v>2</v>
      </c>
      <c r="G13619" s="1">
        <v>0</v>
      </c>
      <c r="H13619" s="1">
        <v>3</v>
      </c>
      <c r="I13619" s="15">
        <v>0.4</v>
      </c>
      <c r="J13619">
        <f t="shared" si="212"/>
        <v>40</v>
      </c>
    </row>
    <row r="13620" spans="1:10" x14ac:dyDescent="0.3">
      <c r="A13620" t="s">
        <v>13456</v>
      </c>
      <c r="C13620" s="18">
        <v>389.86546316403627</v>
      </c>
      <c r="D13620" s="1"/>
      <c r="E13620" s="1">
        <v>22</v>
      </c>
      <c r="F13620" s="1">
        <v>8</v>
      </c>
      <c r="G13620" s="1">
        <v>0</v>
      </c>
      <c r="H13620" s="1">
        <v>14</v>
      </c>
      <c r="I13620" s="15">
        <v>0.36363636363636365</v>
      </c>
      <c r="J13620">
        <f t="shared" si="212"/>
        <v>40</v>
      </c>
    </row>
    <row r="13621" spans="1:10" x14ac:dyDescent="0.3">
      <c r="A13621" t="s">
        <v>13457</v>
      </c>
      <c r="C13621" s="18">
        <v>389.86512770362958</v>
      </c>
      <c r="D13621" s="1"/>
      <c r="E13621" s="1">
        <v>5</v>
      </c>
      <c r="F13621" s="1">
        <v>2</v>
      </c>
      <c r="G13621" s="1">
        <v>0</v>
      </c>
      <c r="H13621" s="1">
        <v>3</v>
      </c>
      <c r="I13621" s="15">
        <v>0.4</v>
      </c>
      <c r="J13621">
        <f t="shared" si="212"/>
        <v>40</v>
      </c>
    </row>
    <row r="13622" spans="1:10" x14ac:dyDescent="0.3">
      <c r="A13622" t="s">
        <v>13458</v>
      </c>
      <c r="C13622" s="18">
        <v>389.8649301697202</v>
      </c>
      <c r="D13622" s="1"/>
      <c r="E13622" s="1">
        <v>3</v>
      </c>
      <c r="F13622" s="1">
        <v>1</v>
      </c>
      <c r="G13622" s="1">
        <v>0</v>
      </c>
      <c r="H13622" s="1">
        <v>2</v>
      </c>
      <c r="I13622" s="15">
        <v>0.33333333333333331</v>
      </c>
      <c r="J13622">
        <f t="shared" si="212"/>
        <v>40</v>
      </c>
    </row>
    <row r="13623" spans="1:10" x14ac:dyDescent="0.3">
      <c r="A13623" t="s">
        <v>13459</v>
      </c>
      <c r="C13623" s="18">
        <v>389.86491956581318</v>
      </c>
      <c r="D13623" s="1"/>
      <c r="E13623" s="1">
        <v>3</v>
      </c>
      <c r="F13623" s="1">
        <v>1</v>
      </c>
      <c r="G13623" s="1">
        <v>0</v>
      </c>
      <c r="H13623" s="1">
        <v>2</v>
      </c>
      <c r="I13623" s="15">
        <v>0.33333333333333331</v>
      </c>
      <c r="J13623">
        <f t="shared" si="212"/>
        <v>40</v>
      </c>
    </row>
    <row r="13624" spans="1:10" x14ac:dyDescent="0.3">
      <c r="A13624" t="s">
        <v>13460</v>
      </c>
      <c r="C13624" s="18">
        <v>389.86197180130267</v>
      </c>
      <c r="D13624" s="1"/>
      <c r="E13624" s="1">
        <v>5</v>
      </c>
      <c r="F13624" s="1">
        <v>2</v>
      </c>
      <c r="G13624" s="1">
        <v>0</v>
      </c>
      <c r="H13624" s="1">
        <v>3</v>
      </c>
      <c r="I13624" s="15">
        <v>0.4</v>
      </c>
      <c r="J13624">
        <f t="shared" si="212"/>
        <v>40</v>
      </c>
    </row>
    <row r="13625" spans="1:10" x14ac:dyDescent="0.3">
      <c r="A13625" t="s">
        <v>15595</v>
      </c>
      <c r="C13625" s="18">
        <v>389.86138612789404</v>
      </c>
      <c r="D13625" s="1"/>
      <c r="E13625" s="1">
        <v>5</v>
      </c>
      <c r="F13625" s="1">
        <v>1</v>
      </c>
      <c r="G13625" s="1">
        <v>1</v>
      </c>
      <c r="H13625" s="1">
        <v>3</v>
      </c>
      <c r="I13625" s="15">
        <v>0.3</v>
      </c>
      <c r="J13625">
        <f t="shared" si="212"/>
        <v>40</v>
      </c>
    </row>
    <row r="13626" spans="1:10" x14ac:dyDescent="0.3">
      <c r="A13626" t="s">
        <v>13461</v>
      </c>
      <c r="C13626" s="18">
        <v>389.8594572168513</v>
      </c>
      <c r="D13626" s="1"/>
      <c r="E13626" s="1">
        <v>3</v>
      </c>
      <c r="F13626" s="1">
        <v>1</v>
      </c>
      <c r="G13626" s="1">
        <v>0</v>
      </c>
      <c r="H13626" s="1">
        <v>2</v>
      </c>
      <c r="I13626" s="15">
        <v>0.33333333333333331</v>
      </c>
      <c r="J13626">
        <f t="shared" si="212"/>
        <v>40</v>
      </c>
    </row>
    <row r="13627" spans="1:10" x14ac:dyDescent="0.3">
      <c r="A13627" t="s">
        <v>13462</v>
      </c>
      <c r="C13627" s="18">
        <v>389.85938217808018</v>
      </c>
      <c r="D13627" s="1"/>
      <c r="E13627" s="1">
        <v>1</v>
      </c>
      <c r="F13627" s="1">
        <v>0</v>
      </c>
      <c r="G13627" s="1">
        <v>0</v>
      </c>
      <c r="H13627" s="1">
        <v>1</v>
      </c>
      <c r="I13627" s="15">
        <v>0</v>
      </c>
      <c r="J13627">
        <f t="shared" si="212"/>
        <v>40</v>
      </c>
    </row>
    <row r="13628" spans="1:10" x14ac:dyDescent="0.3">
      <c r="A13628" t="s">
        <v>13463</v>
      </c>
      <c r="C13628" s="18">
        <v>389.85936153832074</v>
      </c>
      <c r="D13628" s="1"/>
      <c r="E13628" s="1">
        <v>5</v>
      </c>
      <c r="F13628" s="1">
        <v>2</v>
      </c>
      <c r="G13628" s="1">
        <v>0</v>
      </c>
      <c r="H13628" s="1">
        <v>3</v>
      </c>
      <c r="I13628" s="15">
        <v>0.4</v>
      </c>
      <c r="J13628">
        <f t="shared" si="212"/>
        <v>40</v>
      </c>
    </row>
    <row r="13629" spans="1:10" x14ac:dyDescent="0.3">
      <c r="A13629" t="s">
        <v>13464</v>
      </c>
      <c r="C13629" s="18">
        <v>389.85884961730244</v>
      </c>
      <c r="D13629" s="1"/>
      <c r="E13629" s="1">
        <v>3</v>
      </c>
      <c r="F13629" s="1">
        <v>1</v>
      </c>
      <c r="G13629" s="1">
        <v>0</v>
      </c>
      <c r="H13629" s="1">
        <v>2</v>
      </c>
      <c r="I13629" s="15">
        <v>0.33333333333333331</v>
      </c>
      <c r="J13629">
        <f t="shared" si="212"/>
        <v>40</v>
      </c>
    </row>
    <row r="13630" spans="1:10" x14ac:dyDescent="0.3">
      <c r="A13630" t="s">
        <v>13465</v>
      </c>
      <c r="C13630" s="18">
        <v>389.85550285221348</v>
      </c>
      <c r="D13630" s="1"/>
      <c r="E13630" s="1">
        <v>6</v>
      </c>
      <c r="F13630" s="1">
        <v>2</v>
      </c>
      <c r="G13630" s="1">
        <v>0</v>
      </c>
      <c r="H13630" s="1">
        <v>4</v>
      </c>
      <c r="I13630" s="15">
        <v>0.33333333333333331</v>
      </c>
      <c r="J13630">
        <f t="shared" si="212"/>
        <v>40</v>
      </c>
    </row>
    <row r="13631" spans="1:10" x14ac:dyDescent="0.3">
      <c r="A13631" t="s">
        <v>13466</v>
      </c>
      <c r="C13631" s="18">
        <v>389.85527300733793</v>
      </c>
      <c r="D13631" s="1"/>
      <c r="E13631" s="1">
        <v>19</v>
      </c>
      <c r="F13631" s="1">
        <v>8</v>
      </c>
      <c r="G13631" s="1">
        <v>1</v>
      </c>
      <c r="H13631" s="1">
        <v>10</v>
      </c>
      <c r="I13631" s="15">
        <v>0.44736842105263158</v>
      </c>
      <c r="J13631">
        <f t="shared" si="212"/>
        <v>40</v>
      </c>
    </row>
    <row r="13632" spans="1:10" x14ac:dyDescent="0.3">
      <c r="A13632" t="s">
        <v>13467</v>
      </c>
      <c r="C13632" s="18">
        <v>389.85279055485205</v>
      </c>
      <c r="D13632" s="1"/>
      <c r="E13632" s="1">
        <v>3</v>
      </c>
      <c r="F13632" s="1">
        <v>1</v>
      </c>
      <c r="G13632" s="1">
        <v>0</v>
      </c>
      <c r="H13632" s="1">
        <v>2</v>
      </c>
      <c r="I13632" s="15">
        <v>0.33333333333333331</v>
      </c>
      <c r="J13632">
        <f t="shared" si="212"/>
        <v>40</v>
      </c>
    </row>
    <row r="13633" spans="1:10" x14ac:dyDescent="0.3">
      <c r="A13633" t="s">
        <v>13468</v>
      </c>
      <c r="C13633" s="18">
        <v>389.8509381608028</v>
      </c>
      <c r="D13633" s="1"/>
      <c r="E13633" s="1">
        <v>5</v>
      </c>
      <c r="F13633" s="1">
        <v>2</v>
      </c>
      <c r="G13633" s="1">
        <v>0</v>
      </c>
      <c r="H13633" s="1">
        <v>3</v>
      </c>
      <c r="I13633" s="15">
        <v>0.4</v>
      </c>
      <c r="J13633">
        <f t="shared" si="212"/>
        <v>40</v>
      </c>
    </row>
    <row r="13634" spans="1:10" x14ac:dyDescent="0.3">
      <c r="A13634" t="s">
        <v>13469</v>
      </c>
      <c r="C13634" s="18">
        <v>389.84770679147164</v>
      </c>
      <c r="D13634" s="1"/>
      <c r="E13634" s="1">
        <v>5</v>
      </c>
      <c r="F13634" s="1">
        <v>2</v>
      </c>
      <c r="G13634" s="1">
        <v>0</v>
      </c>
      <c r="H13634" s="1">
        <v>3</v>
      </c>
      <c r="I13634" s="15">
        <v>0.4</v>
      </c>
      <c r="J13634">
        <f t="shared" si="212"/>
        <v>40</v>
      </c>
    </row>
    <row r="13635" spans="1:10" x14ac:dyDescent="0.3">
      <c r="A13635" t="s">
        <v>13470</v>
      </c>
      <c r="C13635" s="18">
        <v>389.84756783922734</v>
      </c>
      <c r="D13635" s="1"/>
      <c r="E13635" s="1">
        <v>3</v>
      </c>
      <c r="F13635" s="1">
        <v>1</v>
      </c>
      <c r="G13635" s="1">
        <v>0</v>
      </c>
      <c r="H13635" s="1">
        <v>2</v>
      </c>
      <c r="I13635" s="15">
        <v>0.33333333333333331</v>
      </c>
      <c r="J13635">
        <f t="shared" si="212"/>
        <v>40</v>
      </c>
    </row>
    <row r="13636" spans="1:10" x14ac:dyDescent="0.3">
      <c r="A13636" t="s">
        <v>13471</v>
      </c>
      <c r="C13636" s="18">
        <v>389.84736510227833</v>
      </c>
      <c r="D13636" s="1"/>
      <c r="E13636" s="1">
        <v>3</v>
      </c>
      <c r="F13636" s="1">
        <v>1</v>
      </c>
      <c r="G13636" s="1">
        <v>0</v>
      </c>
      <c r="H13636" s="1">
        <v>2</v>
      </c>
      <c r="I13636" s="15">
        <v>0.33333333333333331</v>
      </c>
      <c r="J13636">
        <f t="shared" ref="J13636:J13699" si="213">IF(E13636&lt;=30,40,20)</f>
        <v>40</v>
      </c>
    </row>
    <row r="13637" spans="1:10" x14ac:dyDescent="0.3">
      <c r="A13637" t="s">
        <v>13472</v>
      </c>
      <c r="C13637" s="18">
        <v>389.84483686523356</v>
      </c>
      <c r="D13637" s="1"/>
      <c r="E13637" s="1">
        <v>18</v>
      </c>
      <c r="F13637" s="1">
        <v>11</v>
      </c>
      <c r="G13637" s="1">
        <v>0</v>
      </c>
      <c r="H13637" s="1">
        <v>7</v>
      </c>
      <c r="I13637" s="15">
        <v>0.61111111111111116</v>
      </c>
      <c r="J13637">
        <f t="shared" si="213"/>
        <v>40</v>
      </c>
    </row>
    <row r="13638" spans="1:10" x14ac:dyDescent="0.3">
      <c r="A13638" t="s">
        <v>13473</v>
      </c>
      <c r="C13638" s="18">
        <v>389.8444834547804</v>
      </c>
      <c r="D13638" s="1"/>
      <c r="E13638" s="1">
        <v>6</v>
      </c>
      <c r="F13638" s="1">
        <v>1</v>
      </c>
      <c r="G13638" s="1">
        <v>0</v>
      </c>
      <c r="H13638" s="1">
        <v>5</v>
      </c>
      <c r="I13638" s="15">
        <v>0.16666666666666666</v>
      </c>
      <c r="J13638">
        <f t="shared" si="213"/>
        <v>40</v>
      </c>
    </row>
    <row r="13639" spans="1:10" x14ac:dyDescent="0.3">
      <c r="A13639" t="s">
        <v>13474</v>
      </c>
      <c r="C13639" s="18">
        <v>389.84306011751727</v>
      </c>
      <c r="D13639" s="1"/>
      <c r="E13639" s="1">
        <v>3</v>
      </c>
      <c r="F13639" s="1">
        <v>1</v>
      </c>
      <c r="G13639" s="1">
        <v>0</v>
      </c>
      <c r="H13639" s="1">
        <v>2</v>
      </c>
      <c r="I13639" s="15">
        <v>0.33333333333333331</v>
      </c>
      <c r="J13639">
        <f t="shared" si="213"/>
        <v>40</v>
      </c>
    </row>
    <row r="13640" spans="1:10" x14ac:dyDescent="0.3">
      <c r="A13640" t="s">
        <v>13475</v>
      </c>
      <c r="C13640" s="18">
        <v>389.84248188050117</v>
      </c>
      <c r="D13640" s="1"/>
      <c r="E13640" s="1">
        <v>5</v>
      </c>
      <c r="F13640" s="1">
        <v>2</v>
      </c>
      <c r="G13640" s="1">
        <v>0</v>
      </c>
      <c r="H13640" s="1">
        <v>3</v>
      </c>
      <c r="I13640" s="15">
        <v>0.4</v>
      </c>
      <c r="J13640">
        <f t="shared" si="213"/>
        <v>40</v>
      </c>
    </row>
    <row r="13641" spans="1:10" x14ac:dyDescent="0.3">
      <c r="A13641" t="s">
        <v>13476</v>
      </c>
      <c r="C13641" s="18">
        <v>389.84192111091767</v>
      </c>
      <c r="D13641" s="1"/>
      <c r="E13641" s="1">
        <v>3</v>
      </c>
      <c r="F13641" s="1">
        <v>1</v>
      </c>
      <c r="G13641" s="1">
        <v>0</v>
      </c>
      <c r="H13641" s="1">
        <v>2</v>
      </c>
      <c r="I13641" s="15">
        <v>0.33333333333333331</v>
      </c>
      <c r="J13641">
        <f t="shared" si="213"/>
        <v>40</v>
      </c>
    </row>
    <row r="13642" spans="1:10" x14ac:dyDescent="0.3">
      <c r="A13642" t="s">
        <v>13478</v>
      </c>
      <c r="C13642" s="18">
        <v>389.83987233070587</v>
      </c>
      <c r="D13642" s="1"/>
      <c r="E13642" s="1">
        <v>3</v>
      </c>
      <c r="F13642" s="1">
        <v>1</v>
      </c>
      <c r="G13642" s="1">
        <v>0</v>
      </c>
      <c r="H13642" s="1">
        <v>2</v>
      </c>
      <c r="I13642" s="15">
        <v>0.33333333333333331</v>
      </c>
      <c r="J13642">
        <f t="shared" si="213"/>
        <v>40</v>
      </c>
    </row>
    <row r="13643" spans="1:10" x14ac:dyDescent="0.3">
      <c r="A13643" t="s">
        <v>13479</v>
      </c>
      <c r="C13643" s="18">
        <v>389.8392757187641</v>
      </c>
      <c r="D13643" s="1"/>
      <c r="E13643" s="1">
        <v>3</v>
      </c>
      <c r="F13643" s="1">
        <v>1</v>
      </c>
      <c r="G13643" s="1">
        <v>0</v>
      </c>
      <c r="H13643" s="1">
        <v>2</v>
      </c>
      <c r="I13643" s="15">
        <v>0.33333333333333331</v>
      </c>
      <c r="J13643">
        <f t="shared" si="213"/>
        <v>40</v>
      </c>
    </row>
    <row r="13644" spans="1:10" x14ac:dyDescent="0.3">
      <c r="A13644" t="s">
        <v>13480</v>
      </c>
      <c r="C13644" s="18">
        <v>389.83820600776443</v>
      </c>
      <c r="D13644" s="1"/>
      <c r="E13644" s="1">
        <v>3</v>
      </c>
      <c r="F13644" s="1">
        <v>1</v>
      </c>
      <c r="G13644" s="1">
        <v>0</v>
      </c>
      <c r="H13644" s="1">
        <v>2</v>
      </c>
      <c r="I13644" s="15">
        <v>0.33333333333333331</v>
      </c>
      <c r="J13644">
        <f t="shared" si="213"/>
        <v>40</v>
      </c>
    </row>
    <row r="13645" spans="1:10" x14ac:dyDescent="0.3">
      <c r="A13645" t="s">
        <v>13706</v>
      </c>
      <c r="C13645" s="18">
        <v>389.83699469463556</v>
      </c>
      <c r="D13645" s="1"/>
      <c r="E13645" s="1">
        <v>3</v>
      </c>
      <c r="F13645" s="1">
        <v>1</v>
      </c>
      <c r="G13645" s="1">
        <v>0</v>
      </c>
      <c r="H13645" s="1">
        <v>2</v>
      </c>
      <c r="I13645" s="15">
        <v>0.33333333333333331</v>
      </c>
      <c r="J13645">
        <f t="shared" si="213"/>
        <v>40</v>
      </c>
    </row>
    <row r="13646" spans="1:10" x14ac:dyDescent="0.3">
      <c r="A13646" t="s">
        <v>13481</v>
      </c>
      <c r="C13646" s="18">
        <v>389.83302785368772</v>
      </c>
      <c r="D13646" s="1"/>
      <c r="E13646" s="1">
        <v>42</v>
      </c>
      <c r="F13646" s="1">
        <v>18</v>
      </c>
      <c r="G13646" s="1">
        <v>4</v>
      </c>
      <c r="H13646" s="1">
        <v>20</v>
      </c>
      <c r="I13646" s="15">
        <v>0.47619047619047616</v>
      </c>
      <c r="J13646">
        <f t="shared" si="213"/>
        <v>20</v>
      </c>
    </row>
    <row r="13647" spans="1:10" x14ac:dyDescent="0.3">
      <c r="A13647" t="s">
        <v>13482</v>
      </c>
      <c r="C13647" s="18">
        <v>389.83083157437687</v>
      </c>
      <c r="D13647" s="1"/>
      <c r="E13647" s="1">
        <v>3</v>
      </c>
      <c r="F13647" s="1">
        <v>1</v>
      </c>
      <c r="G13647" s="1">
        <v>0</v>
      </c>
      <c r="H13647" s="1">
        <v>2</v>
      </c>
      <c r="I13647" s="15">
        <v>0.33333333333333331</v>
      </c>
      <c r="J13647">
        <f t="shared" si="213"/>
        <v>40</v>
      </c>
    </row>
    <row r="13648" spans="1:10" x14ac:dyDescent="0.3">
      <c r="A13648" t="s">
        <v>13483</v>
      </c>
      <c r="C13648" s="18">
        <v>389.83068646998817</v>
      </c>
      <c r="D13648" s="1"/>
      <c r="E13648" s="1">
        <v>6</v>
      </c>
      <c r="F13648" s="1">
        <v>2</v>
      </c>
      <c r="G13648" s="1">
        <v>0</v>
      </c>
      <c r="H13648" s="1">
        <v>4</v>
      </c>
      <c r="I13648" s="15">
        <v>0.33333333333333331</v>
      </c>
      <c r="J13648">
        <f t="shared" si="213"/>
        <v>40</v>
      </c>
    </row>
    <row r="13649" spans="1:10" x14ac:dyDescent="0.3">
      <c r="A13649" t="s">
        <v>13484</v>
      </c>
      <c r="C13649" s="18">
        <v>389.82820210065421</v>
      </c>
      <c r="D13649" s="1"/>
      <c r="E13649" s="1">
        <v>2</v>
      </c>
      <c r="F13649" s="1">
        <v>1</v>
      </c>
      <c r="G13649" s="1">
        <v>0</v>
      </c>
      <c r="H13649" s="1">
        <v>1</v>
      </c>
      <c r="I13649" s="15">
        <v>0.5</v>
      </c>
      <c r="J13649">
        <f t="shared" si="213"/>
        <v>40</v>
      </c>
    </row>
    <row r="13650" spans="1:10" x14ac:dyDescent="0.3">
      <c r="A13650" t="s">
        <v>13485</v>
      </c>
      <c r="C13650" s="18">
        <v>389.82261507825137</v>
      </c>
      <c r="D13650" s="1"/>
      <c r="E13650" s="1">
        <v>3</v>
      </c>
      <c r="F13650" s="1">
        <v>1</v>
      </c>
      <c r="G13650" s="1">
        <v>0</v>
      </c>
      <c r="H13650" s="1">
        <v>2</v>
      </c>
      <c r="I13650" s="15">
        <v>0.33333333333333331</v>
      </c>
      <c r="J13650">
        <f t="shared" si="213"/>
        <v>40</v>
      </c>
    </row>
    <row r="13651" spans="1:10" x14ac:dyDescent="0.3">
      <c r="A13651" t="s">
        <v>13486</v>
      </c>
      <c r="C13651" s="18">
        <v>389.82176502100873</v>
      </c>
      <c r="D13651" s="1"/>
      <c r="E13651" s="1">
        <v>3</v>
      </c>
      <c r="F13651" s="1">
        <v>1</v>
      </c>
      <c r="G13651" s="1">
        <v>0</v>
      </c>
      <c r="H13651" s="1">
        <v>2</v>
      </c>
      <c r="I13651" s="15">
        <v>0.33333333333333331</v>
      </c>
      <c r="J13651">
        <f t="shared" si="213"/>
        <v>40</v>
      </c>
    </row>
    <row r="13652" spans="1:10" x14ac:dyDescent="0.3">
      <c r="A13652" t="s">
        <v>13487</v>
      </c>
      <c r="C13652" s="18">
        <v>389.82075826695353</v>
      </c>
      <c r="D13652" s="1"/>
      <c r="E13652" s="1">
        <v>5</v>
      </c>
      <c r="F13652" s="1">
        <v>2</v>
      </c>
      <c r="G13652" s="1">
        <v>0</v>
      </c>
      <c r="H13652" s="1">
        <v>3</v>
      </c>
      <c r="I13652" s="15">
        <v>0.4</v>
      </c>
      <c r="J13652">
        <f t="shared" si="213"/>
        <v>40</v>
      </c>
    </row>
    <row r="13653" spans="1:10" x14ac:dyDescent="0.3">
      <c r="A13653" t="s">
        <v>13488</v>
      </c>
      <c r="C13653" s="18">
        <v>389.82066342861293</v>
      </c>
      <c r="D13653" s="1"/>
      <c r="E13653" s="1">
        <v>3</v>
      </c>
      <c r="F13653" s="1">
        <v>1</v>
      </c>
      <c r="G13653" s="1">
        <v>0</v>
      </c>
      <c r="H13653" s="1">
        <v>2</v>
      </c>
      <c r="I13653" s="15">
        <v>0.33333333333333331</v>
      </c>
      <c r="J13653">
        <f t="shared" si="213"/>
        <v>40</v>
      </c>
    </row>
    <row r="13654" spans="1:10" x14ac:dyDescent="0.3">
      <c r="A13654" t="s">
        <v>13493</v>
      </c>
      <c r="C13654" s="18">
        <v>389.81922457384172</v>
      </c>
      <c r="D13654" s="1"/>
      <c r="E13654" s="1">
        <v>2</v>
      </c>
      <c r="F13654" s="1">
        <v>0</v>
      </c>
      <c r="G13654" s="1">
        <v>1</v>
      </c>
      <c r="H13654" s="1">
        <v>1</v>
      </c>
      <c r="I13654" s="15">
        <v>0.25</v>
      </c>
      <c r="J13654">
        <f t="shared" si="213"/>
        <v>40</v>
      </c>
    </row>
    <row r="13655" spans="1:10" x14ac:dyDescent="0.3">
      <c r="A13655" t="s">
        <v>13489</v>
      </c>
      <c r="C13655" s="18">
        <v>389.81847098453136</v>
      </c>
      <c r="D13655" s="1"/>
      <c r="E13655" s="1">
        <v>3</v>
      </c>
      <c r="F13655" s="1">
        <v>1</v>
      </c>
      <c r="G13655" s="1">
        <v>0</v>
      </c>
      <c r="H13655" s="1">
        <v>2</v>
      </c>
      <c r="I13655" s="15">
        <v>0.33333333333333331</v>
      </c>
      <c r="J13655">
        <f t="shared" si="213"/>
        <v>40</v>
      </c>
    </row>
    <row r="13656" spans="1:10" x14ac:dyDescent="0.3">
      <c r="A13656" t="s">
        <v>13490</v>
      </c>
      <c r="C13656" s="18">
        <v>389.81774258929192</v>
      </c>
      <c r="D13656" s="1"/>
      <c r="E13656" s="1">
        <v>3</v>
      </c>
      <c r="F13656" s="1">
        <v>1</v>
      </c>
      <c r="G13656" s="1">
        <v>0</v>
      </c>
      <c r="H13656" s="1">
        <v>2</v>
      </c>
      <c r="I13656" s="15">
        <v>0.33333333333333331</v>
      </c>
      <c r="J13656">
        <f t="shared" si="213"/>
        <v>40</v>
      </c>
    </row>
    <row r="13657" spans="1:10" x14ac:dyDescent="0.3">
      <c r="A13657" t="s">
        <v>12570</v>
      </c>
      <c r="C13657" s="18">
        <v>389.81753538253236</v>
      </c>
      <c r="D13657" s="1"/>
      <c r="E13657" s="1">
        <v>12</v>
      </c>
      <c r="F13657" s="1">
        <v>5</v>
      </c>
      <c r="G13657" s="1">
        <v>1</v>
      </c>
      <c r="H13657" s="1">
        <v>6</v>
      </c>
      <c r="I13657" s="15">
        <v>0.45833333333333331</v>
      </c>
      <c r="J13657">
        <f t="shared" si="213"/>
        <v>40</v>
      </c>
    </row>
    <row r="13658" spans="1:10" x14ac:dyDescent="0.3">
      <c r="A13658" t="s">
        <v>13491</v>
      </c>
      <c r="C13658" s="18">
        <v>389.8169714946834</v>
      </c>
      <c r="D13658" s="1"/>
      <c r="E13658" s="1">
        <v>3</v>
      </c>
      <c r="F13658" s="1">
        <v>1</v>
      </c>
      <c r="G13658" s="1">
        <v>0</v>
      </c>
      <c r="H13658" s="1">
        <v>2</v>
      </c>
      <c r="I13658" s="15">
        <v>0.33333333333333331</v>
      </c>
      <c r="J13658">
        <f t="shared" si="213"/>
        <v>40</v>
      </c>
    </row>
    <row r="13659" spans="1:10" x14ac:dyDescent="0.3">
      <c r="A13659" t="s">
        <v>13492</v>
      </c>
      <c r="C13659" s="18">
        <v>389.81608930160081</v>
      </c>
      <c r="D13659" s="1"/>
      <c r="E13659" s="1">
        <v>3</v>
      </c>
      <c r="F13659" s="1">
        <v>1</v>
      </c>
      <c r="G13659" s="1">
        <v>0</v>
      </c>
      <c r="H13659" s="1">
        <v>2</v>
      </c>
      <c r="I13659" s="15">
        <v>0.33333333333333331</v>
      </c>
      <c r="J13659">
        <f t="shared" si="213"/>
        <v>40</v>
      </c>
    </row>
    <row r="13660" spans="1:10" x14ac:dyDescent="0.3">
      <c r="A13660" t="s">
        <v>13494</v>
      </c>
      <c r="C13660" s="18">
        <v>389.81497740023133</v>
      </c>
      <c r="D13660" s="1"/>
      <c r="E13660" s="1">
        <v>5</v>
      </c>
      <c r="F13660" s="1">
        <v>2</v>
      </c>
      <c r="G13660" s="1">
        <v>0</v>
      </c>
      <c r="H13660" s="1">
        <v>3</v>
      </c>
      <c r="I13660" s="15">
        <v>0.4</v>
      </c>
      <c r="J13660">
        <f t="shared" si="213"/>
        <v>40</v>
      </c>
    </row>
    <row r="13661" spans="1:10" x14ac:dyDescent="0.3">
      <c r="A13661" t="s">
        <v>13495</v>
      </c>
      <c r="C13661" s="18">
        <v>389.81468044445552</v>
      </c>
      <c r="D13661" s="1"/>
      <c r="E13661" s="1">
        <v>1</v>
      </c>
      <c r="F13661" s="1">
        <v>0</v>
      </c>
      <c r="G13661" s="1">
        <v>0</v>
      </c>
      <c r="H13661" s="1">
        <v>1</v>
      </c>
      <c r="I13661" s="15">
        <v>0</v>
      </c>
      <c r="J13661">
        <f t="shared" si="213"/>
        <v>40</v>
      </c>
    </row>
    <row r="13662" spans="1:10" x14ac:dyDescent="0.3">
      <c r="A13662" t="s">
        <v>13496</v>
      </c>
      <c r="C13662" s="18">
        <v>389.81344079227694</v>
      </c>
      <c r="D13662" s="1"/>
      <c r="E13662" s="1">
        <v>3</v>
      </c>
      <c r="F13662" s="1">
        <v>1</v>
      </c>
      <c r="G13662" s="1">
        <v>0</v>
      </c>
      <c r="H13662" s="1">
        <v>2</v>
      </c>
      <c r="I13662" s="15">
        <v>0.33333333333333331</v>
      </c>
      <c r="J13662">
        <f t="shared" si="213"/>
        <v>40</v>
      </c>
    </row>
    <row r="13663" spans="1:10" x14ac:dyDescent="0.3">
      <c r="A13663" t="s">
        <v>13497</v>
      </c>
      <c r="C13663" s="18">
        <v>389.81320023258525</v>
      </c>
      <c r="D13663" s="1"/>
      <c r="E13663" s="1">
        <v>3</v>
      </c>
      <c r="F13663" s="1">
        <v>1</v>
      </c>
      <c r="G13663" s="1">
        <v>0</v>
      </c>
      <c r="H13663" s="1">
        <v>2</v>
      </c>
      <c r="I13663" s="15">
        <v>0.33333333333333331</v>
      </c>
      <c r="J13663">
        <f t="shared" si="213"/>
        <v>40</v>
      </c>
    </row>
    <row r="13664" spans="1:10" x14ac:dyDescent="0.3">
      <c r="A13664" t="s">
        <v>13498</v>
      </c>
      <c r="C13664" s="18">
        <v>389.81211552408314</v>
      </c>
      <c r="D13664" s="1"/>
      <c r="E13664" s="1">
        <v>3</v>
      </c>
      <c r="F13664" s="1">
        <v>1</v>
      </c>
      <c r="G13664" s="1">
        <v>0</v>
      </c>
      <c r="H13664" s="1">
        <v>2</v>
      </c>
      <c r="I13664" s="15">
        <v>0.33333333333333331</v>
      </c>
      <c r="J13664">
        <f t="shared" si="213"/>
        <v>40</v>
      </c>
    </row>
    <row r="13665" spans="1:10" x14ac:dyDescent="0.3">
      <c r="A13665" t="s">
        <v>13499</v>
      </c>
      <c r="C13665" s="18">
        <v>389.81106151804653</v>
      </c>
      <c r="D13665" s="1"/>
      <c r="E13665" s="1">
        <v>3</v>
      </c>
      <c r="F13665" s="1">
        <v>1</v>
      </c>
      <c r="G13665" s="1">
        <v>0</v>
      </c>
      <c r="H13665" s="1">
        <v>2</v>
      </c>
      <c r="I13665" s="15">
        <v>0.33333333333333331</v>
      </c>
      <c r="J13665">
        <f t="shared" si="213"/>
        <v>40</v>
      </c>
    </row>
    <row r="13666" spans="1:10" x14ac:dyDescent="0.3">
      <c r="A13666" t="s">
        <v>13500</v>
      </c>
      <c r="C13666" s="18">
        <v>389.8104640580093</v>
      </c>
      <c r="D13666" s="1"/>
      <c r="E13666" s="1">
        <v>3</v>
      </c>
      <c r="F13666" s="1">
        <v>1</v>
      </c>
      <c r="G13666" s="1">
        <v>0</v>
      </c>
      <c r="H13666" s="1">
        <v>2</v>
      </c>
      <c r="I13666" s="15">
        <v>0.33333333333333331</v>
      </c>
      <c r="J13666">
        <f t="shared" si="213"/>
        <v>40</v>
      </c>
    </row>
    <row r="13667" spans="1:10" x14ac:dyDescent="0.3">
      <c r="A13667" t="s">
        <v>13501</v>
      </c>
      <c r="C13667" s="18">
        <v>389.80961806790316</v>
      </c>
      <c r="D13667" s="1"/>
      <c r="E13667" s="1">
        <v>3</v>
      </c>
      <c r="F13667" s="1">
        <v>1</v>
      </c>
      <c r="G13667" s="1">
        <v>0</v>
      </c>
      <c r="H13667" s="1">
        <v>2</v>
      </c>
      <c r="I13667" s="15">
        <v>0.33333333333333331</v>
      </c>
      <c r="J13667">
        <f t="shared" si="213"/>
        <v>40</v>
      </c>
    </row>
    <row r="13668" spans="1:10" x14ac:dyDescent="0.3">
      <c r="A13668" t="s">
        <v>13502</v>
      </c>
      <c r="C13668" s="18">
        <v>389.808716571628</v>
      </c>
      <c r="D13668" s="1"/>
      <c r="E13668" s="1">
        <v>3</v>
      </c>
      <c r="F13668" s="1">
        <v>1</v>
      </c>
      <c r="G13668" s="1">
        <v>0</v>
      </c>
      <c r="H13668" s="1">
        <v>2</v>
      </c>
      <c r="I13668" s="15">
        <v>0.33333333333333331</v>
      </c>
      <c r="J13668">
        <f t="shared" si="213"/>
        <v>40</v>
      </c>
    </row>
    <row r="13669" spans="1:10" x14ac:dyDescent="0.3">
      <c r="A13669" t="s">
        <v>13503</v>
      </c>
      <c r="C13669" s="18">
        <v>389.80843382805051</v>
      </c>
      <c r="D13669" s="1"/>
      <c r="E13669" s="1">
        <v>3</v>
      </c>
      <c r="F13669" s="1">
        <v>1</v>
      </c>
      <c r="G13669" s="1">
        <v>0</v>
      </c>
      <c r="H13669" s="1">
        <v>2</v>
      </c>
      <c r="I13669" s="15">
        <v>0.33333333333333331</v>
      </c>
      <c r="J13669">
        <f t="shared" si="213"/>
        <v>40</v>
      </c>
    </row>
    <row r="13670" spans="1:10" x14ac:dyDescent="0.3">
      <c r="A13670" t="s">
        <v>13504</v>
      </c>
      <c r="C13670" s="18">
        <v>389.80798821482364</v>
      </c>
      <c r="D13670" s="1"/>
      <c r="E13670" s="1">
        <v>3</v>
      </c>
      <c r="F13670" s="1">
        <v>1</v>
      </c>
      <c r="G13670" s="1">
        <v>0</v>
      </c>
      <c r="H13670" s="1">
        <v>2</v>
      </c>
      <c r="I13670" s="15">
        <v>0.33333333333333331</v>
      </c>
      <c r="J13670">
        <f t="shared" si="213"/>
        <v>40</v>
      </c>
    </row>
    <row r="13671" spans="1:10" x14ac:dyDescent="0.3">
      <c r="A13671" t="s">
        <v>13505</v>
      </c>
      <c r="C13671" s="18">
        <v>389.80653755678941</v>
      </c>
      <c r="D13671" s="1"/>
      <c r="E13671" s="1">
        <v>3</v>
      </c>
      <c r="F13671" s="1">
        <v>1</v>
      </c>
      <c r="G13671" s="1">
        <v>0</v>
      </c>
      <c r="H13671" s="1">
        <v>2</v>
      </c>
      <c r="I13671" s="15">
        <v>0.33333333333333331</v>
      </c>
      <c r="J13671">
        <f t="shared" si="213"/>
        <v>40</v>
      </c>
    </row>
    <row r="13672" spans="1:10" x14ac:dyDescent="0.3">
      <c r="A13672" t="s">
        <v>13506</v>
      </c>
      <c r="C13672" s="18">
        <v>389.80577419477248</v>
      </c>
      <c r="D13672" s="1"/>
      <c r="E13672" s="1">
        <v>3</v>
      </c>
      <c r="F13672" s="1">
        <v>1</v>
      </c>
      <c r="G13672" s="1">
        <v>0</v>
      </c>
      <c r="H13672" s="1">
        <v>2</v>
      </c>
      <c r="I13672" s="15">
        <v>0.33333333333333331</v>
      </c>
      <c r="J13672">
        <f t="shared" si="213"/>
        <v>40</v>
      </c>
    </row>
    <row r="13673" spans="1:10" x14ac:dyDescent="0.3">
      <c r="A13673" t="s">
        <v>13507</v>
      </c>
      <c r="C13673" s="18">
        <v>389.80324656598384</v>
      </c>
      <c r="D13673" s="1"/>
      <c r="E13673" s="1">
        <v>3</v>
      </c>
      <c r="F13673" s="1">
        <v>1</v>
      </c>
      <c r="G13673" s="1">
        <v>0</v>
      </c>
      <c r="H13673" s="1">
        <v>2</v>
      </c>
      <c r="I13673" s="15">
        <v>0.33333333333333331</v>
      </c>
      <c r="J13673">
        <f t="shared" si="213"/>
        <v>40</v>
      </c>
    </row>
    <row r="13674" spans="1:10" x14ac:dyDescent="0.3">
      <c r="A13674" t="s">
        <v>13508</v>
      </c>
      <c r="C13674" s="18">
        <v>389.80287697432061</v>
      </c>
      <c r="D13674" s="1"/>
      <c r="E13674" s="1">
        <v>3</v>
      </c>
      <c r="F13674" s="1">
        <v>1</v>
      </c>
      <c r="G13674" s="1">
        <v>0</v>
      </c>
      <c r="H13674" s="1">
        <v>2</v>
      </c>
      <c r="I13674" s="15">
        <v>0.33333333333333331</v>
      </c>
      <c r="J13674">
        <f t="shared" si="213"/>
        <v>40</v>
      </c>
    </row>
    <row r="13675" spans="1:10" x14ac:dyDescent="0.3">
      <c r="A13675" t="s">
        <v>13511</v>
      </c>
      <c r="C13675" s="18">
        <v>389.80283123807368</v>
      </c>
      <c r="D13675" s="1"/>
      <c r="E13675" s="1">
        <v>12</v>
      </c>
      <c r="F13675" s="1">
        <v>5</v>
      </c>
      <c r="G13675" s="1">
        <v>0</v>
      </c>
      <c r="H13675" s="1">
        <v>7</v>
      </c>
      <c r="I13675" s="15">
        <v>0.41666666666666669</v>
      </c>
      <c r="J13675">
        <f t="shared" si="213"/>
        <v>40</v>
      </c>
    </row>
    <row r="13676" spans="1:10" x14ac:dyDescent="0.3">
      <c r="A13676" t="s">
        <v>12651</v>
      </c>
      <c r="C13676" s="18">
        <v>389.80177892970448</v>
      </c>
      <c r="D13676" s="1"/>
      <c r="E13676" s="1">
        <v>3</v>
      </c>
      <c r="F13676" s="1">
        <v>1</v>
      </c>
      <c r="G13676" s="1">
        <v>0</v>
      </c>
      <c r="H13676" s="1">
        <v>2</v>
      </c>
      <c r="I13676" s="15">
        <v>0.33333333333333331</v>
      </c>
      <c r="J13676">
        <f t="shared" si="213"/>
        <v>40</v>
      </c>
    </row>
    <row r="13677" spans="1:10" x14ac:dyDescent="0.3">
      <c r="A13677" t="s">
        <v>13510</v>
      </c>
      <c r="C13677" s="18">
        <v>389.80114528518942</v>
      </c>
      <c r="D13677" s="1"/>
      <c r="E13677" s="1">
        <v>10</v>
      </c>
      <c r="F13677" s="1">
        <v>4</v>
      </c>
      <c r="G13677" s="1">
        <v>1</v>
      </c>
      <c r="H13677" s="1">
        <v>5</v>
      </c>
      <c r="I13677" s="15">
        <v>0.45</v>
      </c>
      <c r="J13677">
        <f t="shared" si="213"/>
        <v>40</v>
      </c>
    </row>
    <row r="13678" spans="1:10" x14ac:dyDescent="0.3">
      <c r="A13678" t="s">
        <v>13512</v>
      </c>
      <c r="C13678" s="18">
        <v>389.7989326968007</v>
      </c>
      <c r="D13678" s="1"/>
      <c r="E13678" s="1">
        <v>3</v>
      </c>
      <c r="F13678" s="1">
        <v>1</v>
      </c>
      <c r="G13678" s="1">
        <v>0</v>
      </c>
      <c r="H13678" s="1">
        <v>2</v>
      </c>
      <c r="I13678" s="15">
        <v>0.33333333333333331</v>
      </c>
      <c r="J13678">
        <f t="shared" si="213"/>
        <v>40</v>
      </c>
    </row>
    <row r="13679" spans="1:10" x14ac:dyDescent="0.3">
      <c r="A13679" t="s">
        <v>13513</v>
      </c>
      <c r="C13679" s="18">
        <v>389.79825057992872</v>
      </c>
      <c r="D13679" s="1"/>
      <c r="E13679" s="1">
        <v>5</v>
      </c>
      <c r="F13679" s="1">
        <v>2</v>
      </c>
      <c r="G13679" s="1">
        <v>0</v>
      </c>
      <c r="H13679" s="1">
        <v>3</v>
      </c>
      <c r="I13679" s="15">
        <v>0.4</v>
      </c>
      <c r="J13679">
        <f t="shared" si="213"/>
        <v>40</v>
      </c>
    </row>
    <row r="13680" spans="1:10" x14ac:dyDescent="0.3">
      <c r="A13680" t="s">
        <v>13514</v>
      </c>
      <c r="C13680" s="18">
        <v>389.79632851202138</v>
      </c>
      <c r="D13680" s="1"/>
      <c r="E13680" s="1">
        <v>3</v>
      </c>
      <c r="F13680" s="1">
        <v>1</v>
      </c>
      <c r="G13680" s="1">
        <v>0</v>
      </c>
      <c r="H13680" s="1">
        <v>2</v>
      </c>
      <c r="I13680" s="15">
        <v>0.33333333333333331</v>
      </c>
      <c r="J13680">
        <f t="shared" si="213"/>
        <v>40</v>
      </c>
    </row>
    <row r="13681" spans="1:10" x14ac:dyDescent="0.3">
      <c r="A13681" t="s">
        <v>13515</v>
      </c>
      <c r="C13681" s="18">
        <v>389.79582695305379</v>
      </c>
      <c r="D13681" s="1"/>
      <c r="E13681" s="1">
        <v>7</v>
      </c>
      <c r="F13681" s="1">
        <v>3</v>
      </c>
      <c r="G13681" s="1">
        <v>1</v>
      </c>
      <c r="H13681" s="1">
        <v>3</v>
      </c>
      <c r="I13681" s="15">
        <v>0.5</v>
      </c>
      <c r="J13681">
        <f t="shared" si="213"/>
        <v>40</v>
      </c>
    </row>
    <row r="13682" spans="1:10" x14ac:dyDescent="0.3">
      <c r="A13682" t="s">
        <v>13516</v>
      </c>
      <c r="C13682" s="18">
        <v>389.79168820963326</v>
      </c>
      <c r="D13682" s="1"/>
      <c r="E13682" s="1">
        <v>3</v>
      </c>
      <c r="F13682" s="1">
        <v>2</v>
      </c>
      <c r="G13682" s="1">
        <v>0</v>
      </c>
      <c r="H13682" s="1">
        <v>1</v>
      </c>
      <c r="I13682" s="15">
        <v>0.66666666666666663</v>
      </c>
      <c r="J13682">
        <f t="shared" si="213"/>
        <v>40</v>
      </c>
    </row>
    <row r="13683" spans="1:10" x14ac:dyDescent="0.3">
      <c r="A13683" t="s">
        <v>13517</v>
      </c>
      <c r="C13683" s="18">
        <v>389.79157934429753</v>
      </c>
      <c r="D13683" s="1"/>
      <c r="E13683" s="1">
        <v>3</v>
      </c>
      <c r="F13683" s="1">
        <v>1</v>
      </c>
      <c r="G13683" s="1">
        <v>0</v>
      </c>
      <c r="H13683" s="1">
        <v>2</v>
      </c>
      <c r="I13683" s="15">
        <v>0.33333333333333331</v>
      </c>
      <c r="J13683">
        <f t="shared" si="213"/>
        <v>40</v>
      </c>
    </row>
    <row r="13684" spans="1:10" x14ac:dyDescent="0.3">
      <c r="A13684" t="s">
        <v>13518</v>
      </c>
      <c r="C13684" s="18">
        <v>389.79129287737777</v>
      </c>
      <c r="D13684" s="1"/>
      <c r="E13684" s="1">
        <v>3</v>
      </c>
      <c r="F13684" s="1">
        <v>1</v>
      </c>
      <c r="G13684" s="1">
        <v>0</v>
      </c>
      <c r="H13684" s="1">
        <v>2</v>
      </c>
      <c r="I13684" s="15">
        <v>0.33333333333333331</v>
      </c>
      <c r="J13684">
        <f t="shared" si="213"/>
        <v>40</v>
      </c>
    </row>
    <row r="13685" spans="1:10" x14ac:dyDescent="0.3">
      <c r="A13685" t="s">
        <v>13519</v>
      </c>
      <c r="C13685" s="18">
        <v>389.78781520487087</v>
      </c>
      <c r="D13685" s="1"/>
      <c r="E13685" s="1">
        <v>3</v>
      </c>
      <c r="F13685" s="1">
        <v>1</v>
      </c>
      <c r="G13685" s="1">
        <v>0</v>
      </c>
      <c r="H13685" s="1">
        <v>2</v>
      </c>
      <c r="I13685" s="15">
        <v>0.33333333333333331</v>
      </c>
      <c r="J13685">
        <f t="shared" si="213"/>
        <v>40</v>
      </c>
    </row>
    <row r="13686" spans="1:10" x14ac:dyDescent="0.3">
      <c r="A13686" t="s">
        <v>13520</v>
      </c>
      <c r="C13686" s="18">
        <v>389.78740722623348</v>
      </c>
      <c r="D13686" s="1"/>
      <c r="E13686" s="1">
        <v>3</v>
      </c>
      <c r="F13686" s="1">
        <v>1</v>
      </c>
      <c r="G13686" s="1">
        <v>0</v>
      </c>
      <c r="H13686" s="1">
        <v>2</v>
      </c>
      <c r="I13686" s="15">
        <v>0.33333333333333331</v>
      </c>
      <c r="J13686">
        <f t="shared" si="213"/>
        <v>40</v>
      </c>
    </row>
    <row r="13687" spans="1:10" x14ac:dyDescent="0.3">
      <c r="A13687" t="s">
        <v>13521</v>
      </c>
      <c r="C13687" s="18">
        <v>389.7870957155443</v>
      </c>
      <c r="D13687" s="1"/>
      <c r="E13687" s="1">
        <v>3</v>
      </c>
      <c r="F13687" s="1">
        <v>1</v>
      </c>
      <c r="G13687" s="1">
        <v>0</v>
      </c>
      <c r="H13687" s="1">
        <v>2</v>
      </c>
      <c r="I13687" s="15">
        <v>0.33333333333333331</v>
      </c>
      <c r="J13687">
        <f t="shared" si="213"/>
        <v>40</v>
      </c>
    </row>
    <row r="13688" spans="1:10" x14ac:dyDescent="0.3">
      <c r="A13688" t="s">
        <v>13522</v>
      </c>
      <c r="C13688" s="18">
        <v>389.78621702125076</v>
      </c>
      <c r="D13688" s="1"/>
      <c r="E13688" s="1">
        <v>3</v>
      </c>
      <c r="F13688" s="1">
        <v>1</v>
      </c>
      <c r="G13688" s="1">
        <v>0</v>
      </c>
      <c r="H13688" s="1">
        <v>2</v>
      </c>
      <c r="I13688" s="15">
        <v>0.33333333333333331</v>
      </c>
      <c r="J13688">
        <f t="shared" si="213"/>
        <v>40</v>
      </c>
    </row>
    <row r="13689" spans="1:10" x14ac:dyDescent="0.3">
      <c r="A13689" t="s">
        <v>13523</v>
      </c>
      <c r="C13689" s="18">
        <v>389.78586548098053</v>
      </c>
      <c r="D13689" s="1"/>
      <c r="E13689" s="1">
        <v>3</v>
      </c>
      <c r="F13689" s="1">
        <v>1</v>
      </c>
      <c r="G13689" s="1">
        <v>0</v>
      </c>
      <c r="H13689" s="1">
        <v>2</v>
      </c>
      <c r="I13689" s="15">
        <v>0.33333333333333331</v>
      </c>
      <c r="J13689">
        <f t="shared" si="213"/>
        <v>40</v>
      </c>
    </row>
    <row r="13690" spans="1:10" x14ac:dyDescent="0.3">
      <c r="A13690" t="s">
        <v>13524</v>
      </c>
      <c r="C13690" s="18">
        <v>389.78539373981096</v>
      </c>
      <c r="D13690" s="1"/>
      <c r="E13690" s="1">
        <v>3</v>
      </c>
      <c r="F13690" s="1">
        <v>1</v>
      </c>
      <c r="G13690" s="1">
        <v>0</v>
      </c>
      <c r="H13690" s="1">
        <v>2</v>
      </c>
      <c r="I13690" s="15">
        <v>0.33333333333333331</v>
      </c>
      <c r="J13690">
        <f t="shared" si="213"/>
        <v>40</v>
      </c>
    </row>
    <row r="13691" spans="1:10" x14ac:dyDescent="0.3">
      <c r="A13691" t="s">
        <v>13525</v>
      </c>
      <c r="C13691" s="18">
        <v>389.77645384646308</v>
      </c>
      <c r="D13691" s="1"/>
      <c r="E13691" s="1">
        <v>5</v>
      </c>
      <c r="F13691" s="1">
        <v>2</v>
      </c>
      <c r="G13691" s="1">
        <v>0</v>
      </c>
      <c r="H13691" s="1">
        <v>3</v>
      </c>
      <c r="I13691" s="15">
        <v>0.4</v>
      </c>
      <c r="J13691">
        <f t="shared" si="213"/>
        <v>40</v>
      </c>
    </row>
    <row r="13692" spans="1:10" x14ac:dyDescent="0.3">
      <c r="A13692" t="s">
        <v>13748</v>
      </c>
      <c r="C13692" s="18">
        <v>389.7763570673618</v>
      </c>
      <c r="D13692" s="1"/>
      <c r="E13692" s="1">
        <v>3</v>
      </c>
      <c r="F13692" s="1">
        <v>1</v>
      </c>
      <c r="G13692" s="1">
        <v>0</v>
      </c>
      <c r="H13692" s="1">
        <v>2</v>
      </c>
      <c r="I13692" s="15">
        <v>0.33333333333333331</v>
      </c>
      <c r="J13692">
        <f t="shared" si="213"/>
        <v>40</v>
      </c>
    </row>
    <row r="13693" spans="1:10" x14ac:dyDescent="0.3">
      <c r="A13693" t="s">
        <v>13526</v>
      </c>
      <c r="C13693" s="18">
        <v>389.77156177291846</v>
      </c>
      <c r="D13693" s="1"/>
      <c r="E13693" s="1">
        <v>2</v>
      </c>
      <c r="F13693" s="1">
        <v>1</v>
      </c>
      <c r="G13693" s="1">
        <v>0</v>
      </c>
      <c r="H13693" s="1">
        <v>1</v>
      </c>
      <c r="I13693" s="15">
        <v>0.5</v>
      </c>
      <c r="J13693">
        <f t="shared" si="213"/>
        <v>40</v>
      </c>
    </row>
    <row r="13694" spans="1:10" x14ac:dyDescent="0.3">
      <c r="A13694" t="s">
        <v>13527</v>
      </c>
      <c r="C13694" s="18">
        <v>389.77089846642286</v>
      </c>
      <c r="D13694" s="1"/>
      <c r="E13694" s="1">
        <v>3</v>
      </c>
      <c r="F13694" s="1">
        <v>1</v>
      </c>
      <c r="G13694" s="1">
        <v>0</v>
      </c>
      <c r="H13694" s="1">
        <v>2</v>
      </c>
      <c r="I13694" s="15">
        <v>0.33333333333333331</v>
      </c>
      <c r="J13694">
        <f t="shared" si="213"/>
        <v>40</v>
      </c>
    </row>
    <row r="13695" spans="1:10" x14ac:dyDescent="0.3">
      <c r="A13695" t="s">
        <v>13528</v>
      </c>
      <c r="C13695" s="18">
        <v>389.77066740227008</v>
      </c>
      <c r="D13695" s="1"/>
      <c r="E13695" s="1">
        <v>3</v>
      </c>
      <c r="F13695" s="1">
        <v>1</v>
      </c>
      <c r="G13695" s="1">
        <v>0</v>
      </c>
      <c r="H13695" s="1">
        <v>2</v>
      </c>
      <c r="I13695" s="15">
        <v>0.33333333333333331</v>
      </c>
      <c r="J13695">
        <f t="shared" si="213"/>
        <v>40</v>
      </c>
    </row>
    <row r="13696" spans="1:10" x14ac:dyDescent="0.3">
      <c r="A13696" t="s">
        <v>13529</v>
      </c>
      <c r="C13696" s="18">
        <v>389.77051718136681</v>
      </c>
      <c r="D13696" s="1"/>
      <c r="E13696" s="1">
        <v>3</v>
      </c>
      <c r="F13696" s="1">
        <v>1</v>
      </c>
      <c r="G13696" s="1">
        <v>0</v>
      </c>
      <c r="H13696" s="1">
        <v>2</v>
      </c>
      <c r="I13696" s="15">
        <v>0.33333333333333331</v>
      </c>
      <c r="J13696">
        <f t="shared" si="213"/>
        <v>40</v>
      </c>
    </row>
    <row r="13697" spans="1:10" x14ac:dyDescent="0.3">
      <c r="A13697" t="s">
        <v>13530</v>
      </c>
      <c r="C13697" s="18">
        <v>389.77038102670627</v>
      </c>
      <c r="D13697" s="1"/>
      <c r="E13697" s="1">
        <v>3</v>
      </c>
      <c r="F13697" s="1">
        <v>1</v>
      </c>
      <c r="G13697" s="1">
        <v>0</v>
      </c>
      <c r="H13697" s="1">
        <v>2</v>
      </c>
      <c r="I13697" s="15">
        <v>0.33333333333333331</v>
      </c>
      <c r="J13697">
        <f t="shared" si="213"/>
        <v>40</v>
      </c>
    </row>
    <row r="13698" spans="1:10" x14ac:dyDescent="0.3">
      <c r="A13698" t="s">
        <v>13531</v>
      </c>
      <c r="C13698" s="18">
        <v>389.76996781184619</v>
      </c>
      <c r="D13698" s="1"/>
      <c r="E13698" s="1">
        <v>3</v>
      </c>
      <c r="F13698" s="1">
        <v>1</v>
      </c>
      <c r="G13698" s="1">
        <v>0</v>
      </c>
      <c r="H13698" s="1">
        <v>2</v>
      </c>
      <c r="I13698" s="15">
        <v>0.33333333333333331</v>
      </c>
      <c r="J13698">
        <f t="shared" si="213"/>
        <v>40</v>
      </c>
    </row>
    <row r="13699" spans="1:10" x14ac:dyDescent="0.3">
      <c r="A13699" t="s">
        <v>13532</v>
      </c>
      <c r="C13699" s="18">
        <v>389.76957005463242</v>
      </c>
      <c r="D13699" s="1"/>
      <c r="E13699" s="1">
        <v>3</v>
      </c>
      <c r="F13699" s="1">
        <v>1</v>
      </c>
      <c r="G13699" s="1">
        <v>0</v>
      </c>
      <c r="H13699" s="1">
        <v>2</v>
      </c>
      <c r="I13699" s="15">
        <v>0.33333333333333331</v>
      </c>
      <c r="J13699">
        <f t="shared" si="213"/>
        <v>40</v>
      </c>
    </row>
    <row r="13700" spans="1:10" x14ac:dyDescent="0.3">
      <c r="A13700" t="s">
        <v>13533</v>
      </c>
      <c r="C13700" s="18">
        <v>389.7692845109641</v>
      </c>
      <c r="D13700" s="1"/>
      <c r="E13700" s="1">
        <v>5</v>
      </c>
      <c r="F13700" s="1">
        <v>2</v>
      </c>
      <c r="G13700" s="1">
        <v>0</v>
      </c>
      <c r="H13700" s="1">
        <v>3</v>
      </c>
      <c r="I13700" s="15">
        <v>0.4</v>
      </c>
      <c r="J13700">
        <f t="shared" ref="J13700:J13763" si="214">IF(E13700&lt;=30,40,20)</f>
        <v>40</v>
      </c>
    </row>
    <row r="13701" spans="1:10" x14ac:dyDescent="0.3">
      <c r="A13701" t="s">
        <v>13534</v>
      </c>
      <c r="C13701" s="18">
        <v>389.76902707528615</v>
      </c>
      <c r="D13701" s="1"/>
      <c r="E13701" s="1">
        <v>3</v>
      </c>
      <c r="F13701" s="1">
        <v>1</v>
      </c>
      <c r="G13701" s="1">
        <v>0</v>
      </c>
      <c r="H13701" s="1">
        <v>2</v>
      </c>
      <c r="I13701" s="15">
        <v>0.33333333333333331</v>
      </c>
      <c r="J13701">
        <f t="shared" si="214"/>
        <v>40</v>
      </c>
    </row>
    <row r="13702" spans="1:10" x14ac:dyDescent="0.3">
      <c r="A13702" t="s">
        <v>13535</v>
      </c>
      <c r="C13702" s="18">
        <v>389.76803890696289</v>
      </c>
      <c r="D13702" s="1"/>
      <c r="E13702" s="1">
        <v>3</v>
      </c>
      <c r="F13702" s="1">
        <v>1</v>
      </c>
      <c r="G13702" s="1">
        <v>0</v>
      </c>
      <c r="H13702" s="1">
        <v>2</v>
      </c>
      <c r="I13702" s="15">
        <v>0.33333333333333331</v>
      </c>
      <c r="J13702">
        <f t="shared" si="214"/>
        <v>40</v>
      </c>
    </row>
    <row r="13703" spans="1:10" x14ac:dyDescent="0.3">
      <c r="A13703" t="s">
        <v>13536</v>
      </c>
      <c r="C13703" s="18">
        <v>389.76777757656885</v>
      </c>
      <c r="D13703" s="1"/>
      <c r="E13703" s="1">
        <v>3</v>
      </c>
      <c r="F13703" s="1">
        <v>1</v>
      </c>
      <c r="G13703" s="1">
        <v>0</v>
      </c>
      <c r="H13703" s="1">
        <v>2</v>
      </c>
      <c r="I13703" s="15">
        <v>0.33333333333333331</v>
      </c>
      <c r="J13703">
        <f t="shared" si="214"/>
        <v>40</v>
      </c>
    </row>
    <row r="13704" spans="1:10" x14ac:dyDescent="0.3">
      <c r="A13704" t="s">
        <v>13537</v>
      </c>
      <c r="C13704" s="18">
        <v>389.76713662014646</v>
      </c>
      <c r="D13704" s="1"/>
      <c r="E13704" s="1">
        <v>3</v>
      </c>
      <c r="F13704" s="1">
        <v>1</v>
      </c>
      <c r="G13704" s="1">
        <v>0</v>
      </c>
      <c r="H13704" s="1">
        <v>2</v>
      </c>
      <c r="I13704" s="15">
        <v>0.33333333333333331</v>
      </c>
      <c r="J13704">
        <f t="shared" si="214"/>
        <v>40</v>
      </c>
    </row>
    <row r="13705" spans="1:10" x14ac:dyDescent="0.3">
      <c r="A13705" t="s">
        <v>13538</v>
      </c>
      <c r="C13705" s="18">
        <v>389.7668678476158</v>
      </c>
      <c r="D13705" s="1"/>
      <c r="E13705" s="1">
        <v>3</v>
      </c>
      <c r="F13705" s="1">
        <v>1</v>
      </c>
      <c r="G13705" s="1">
        <v>0</v>
      </c>
      <c r="H13705" s="1">
        <v>2</v>
      </c>
      <c r="I13705" s="15">
        <v>0.33333333333333331</v>
      </c>
      <c r="J13705">
        <f t="shared" si="214"/>
        <v>40</v>
      </c>
    </row>
    <row r="13706" spans="1:10" x14ac:dyDescent="0.3">
      <c r="A13706" t="s">
        <v>13539</v>
      </c>
      <c r="C13706" s="18">
        <v>389.76658983133706</v>
      </c>
      <c r="D13706" s="1"/>
      <c r="E13706" s="1">
        <v>5</v>
      </c>
      <c r="F13706" s="1">
        <v>2</v>
      </c>
      <c r="G13706" s="1">
        <v>0</v>
      </c>
      <c r="H13706" s="1">
        <v>3</v>
      </c>
      <c r="I13706" s="15">
        <v>0.4</v>
      </c>
      <c r="J13706">
        <f t="shared" si="214"/>
        <v>40</v>
      </c>
    </row>
    <row r="13707" spans="1:10" x14ac:dyDescent="0.3">
      <c r="A13707" t="s">
        <v>13540</v>
      </c>
      <c r="C13707" s="18">
        <v>389.76455299947696</v>
      </c>
      <c r="D13707" s="1"/>
      <c r="E13707" s="1">
        <v>3</v>
      </c>
      <c r="F13707" s="1">
        <v>1</v>
      </c>
      <c r="G13707" s="1">
        <v>0</v>
      </c>
      <c r="H13707" s="1">
        <v>2</v>
      </c>
      <c r="I13707" s="15">
        <v>0.33333333333333331</v>
      </c>
      <c r="J13707">
        <f t="shared" si="214"/>
        <v>40</v>
      </c>
    </row>
    <row r="13708" spans="1:10" x14ac:dyDescent="0.3">
      <c r="A13708" t="s">
        <v>13541</v>
      </c>
      <c r="C13708" s="18">
        <v>389.76423896723753</v>
      </c>
      <c r="D13708" s="1"/>
      <c r="E13708" s="1">
        <v>3</v>
      </c>
      <c r="F13708" s="1">
        <v>2</v>
      </c>
      <c r="G13708" s="1">
        <v>0</v>
      </c>
      <c r="H13708" s="1">
        <v>1</v>
      </c>
      <c r="I13708" s="15">
        <v>0.66666666666666663</v>
      </c>
      <c r="J13708">
        <f t="shared" si="214"/>
        <v>40</v>
      </c>
    </row>
    <row r="13709" spans="1:10" x14ac:dyDescent="0.3">
      <c r="A13709" t="s">
        <v>13542</v>
      </c>
      <c r="C13709" s="18">
        <v>389.76278674762705</v>
      </c>
      <c r="D13709" s="1"/>
      <c r="E13709" s="1">
        <v>35</v>
      </c>
      <c r="F13709" s="1">
        <v>15</v>
      </c>
      <c r="G13709" s="1">
        <v>0</v>
      </c>
      <c r="H13709" s="1">
        <v>20</v>
      </c>
      <c r="I13709" s="15">
        <v>0.42857142857142855</v>
      </c>
      <c r="J13709">
        <f t="shared" si="214"/>
        <v>20</v>
      </c>
    </row>
    <row r="13710" spans="1:10" x14ac:dyDescent="0.3">
      <c r="A13710" t="s">
        <v>13543</v>
      </c>
      <c r="C13710" s="18">
        <v>389.76240188617118</v>
      </c>
      <c r="D13710" s="1"/>
      <c r="E13710" s="1">
        <v>3</v>
      </c>
      <c r="F13710" s="1">
        <v>1</v>
      </c>
      <c r="G13710" s="1">
        <v>0</v>
      </c>
      <c r="H13710" s="1">
        <v>2</v>
      </c>
      <c r="I13710" s="15">
        <v>0.33333333333333331</v>
      </c>
      <c r="J13710">
        <f t="shared" si="214"/>
        <v>40</v>
      </c>
    </row>
    <row r="13711" spans="1:10" x14ac:dyDescent="0.3">
      <c r="A13711" t="s">
        <v>13544</v>
      </c>
      <c r="C13711" s="18">
        <v>389.76180749519773</v>
      </c>
      <c r="D13711" s="1"/>
      <c r="E13711" s="1">
        <v>3</v>
      </c>
      <c r="F13711" s="1">
        <v>1</v>
      </c>
      <c r="G13711" s="1">
        <v>0</v>
      </c>
      <c r="H13711" s="1">
        <v>2</v>
      </c>
      <c r="I13711" s="15">
        <v>0.33333333333333331</v>
      </c>
      <c r="J13711">
        <f t="shared" si="214"/>
        <v>40</v>
      </c>
    </row>
    <row r="13712" spans="1:10" x14ac:dyDescent="0.3">
      <c r="A13712" t="s">
        <v>13545</v>
      </c>
      <c r="C13712" s="18">
        <v>389.76118154617211</v>
      </c>
      <c r="D13712" s="1"/>
      <c r="E13712" s="1">
        <v>3</v>
      </c>
      <c r="F13712" s="1">
        <v>1</v>
      </c>
      <c r="G13712" s="1">
        <v>0</v>
      </c>
      <c r="H13712" s="1">
        <v>2</v>
      </c>
      <c r="I13712" s="15">
        <v>0.33333333333333331</v>
      </c>
      <c r="J13712">
        <f t="shared" si="214"/>
        <v>40</v>
      </c>
    </row>
    <row r="13713" spans="1:10" x14ac:dyDescent="0.3">
      <c r="A13713" t="s">
        <v>13546</v>
      </c>
      <c r="C13713" s="18">
        <v>389.76059913504423</v>
      </c>
      <c r="D13713" s="1"/>
      <c r="E13713" s="1">
        <v>3</v>
      </c>
      <c r="F13713" s="1">
        <v>1</v>
      </c>
      <c r="G13713" s="1">
        <v>0</v>
      </c>
      <c r="H13713" s="1">
        <v>2</v>
      </c>
      <c r="I13713" s="15">
        <v>0.33333333333333331</v>
      </c>
      <c r="J13713">
        <f t="shared" si="214"/>
        <v>40</v>
      </c>
    </row>
    <row r="13714" spans="1:10" x14ac:dyDescent="0.3">
      <c r="A13714" t="s">
        <v>13547</v>
      </c>
      <c r="C13714" s="18">
        <v>389.75890025734861</v>
      </c>
      <c r="D13714" s="1"/>
      <c r="E13714" s="1">
        <v>3</v>
      </c>
      <c r="F13714" s="1">
        <v>1</v>
      </c>
      <c r="G13714" s="1">
        <v>0</v>
      </c>
      <c r="H13714" s="1">
        <v>2</v>
      </c>
      <c r="I13714" s="15">
        <v>0.33333333333333331</v>
      </c>
      <c r="J13714">
        <f t="shared" si="214"/>
        <v>40</v>
      </c>
    </row>
    <row r="13715" spans="1:10" x14ac:dyDescent="0.3">
      <c r="A13715" t="s">
        <v>13548</v>
      </c>
      <c r="C13715" s="18">
        <v>389.75869503668747</v>
      </c>
      <c r="D13715" s="1"/>
      <c r="E13715" s="1">
        <v>3</v>
      </c>
      <c r="F13715" s="1">
        <v>1</v>
      </c>
      <c r="G13715" s="1">
        <v>0</v>
      </c>
      <c r="H13715" s="1">
        <v>2</v>
      </c>
      <c r="I13715" s="15">
        <v>0.33333333333333331</v>
      </c>
      <c r="J13715">
        <f t="shared" si="214"/>
        <v>40</v>
      </c>
    </row>
    <row r="13716" spans="1:10" x14ac:dyDescent="0.3">
      <c r="A13716" t="s">
        <v>13549</v>
      </c>
      <c r="C13716" s="18">
        <v>389.75792117725382</v>
      </c>
      <c r="D13716" s="1"/>
      <c r="E13716" s="1">
        <v>2</v>
      </c>
      <c r="F13716" s="1">
        <v>1</v>
      </c>
      <c r="G13716" s="1">
        <v>0</v>
      </c>
      <c r="H13716" s="1">
        <v>1</v>
      </c>
      <c r="I13716" s="15">
        <v>0.5</v>
      </c>
      <c r="J13716">
        <f t="shared" si="214"/>
        <v>40</v>
      </c>
    </row>
    <row r="13717" spans="1:10" x14ac:dyDescent="0.3">
      <c r="A13717" t="s">
        <v>13550</v>
      </c>
      <c r="C13717" s="18">
        <v>389.75726595821016</v>
      </c>
      <c r="D13717" s="1"/>
      <c r="E13717" s="1">
        <v>25</v>
      </c>
      <c r="F13717" s="1">
        <v>11</v>
      </c>
      <c r="G13717" s="1">
        <v>0</v>
      </c>
      <c r="H13717" s="1">
        <v>14</v>
      </c>
      <c r="I13717" s="15">
        <v>0.44</v>
      </c>
      <c r="J13717">
        <f t="shared" si="214"/>
        <v>40</v>
      </c>
    </row>
    <row r="13718" spans="1:10" x14ac:dyDescent="0.3">
      <c r="A13718" t="s">
        <v>13551</v>
      </c>
      <c r="C13718" s="18">
        <v>389.75723474812997</v>
      </c>
      <c r="D13718" s="1"/>
      <c r="E13718" s="1">
        <v>14</v>
      </c>
      <c r="F13718" s="1">
        <v>9</v>
      </c>
      <c r="G13718" s="1">
        <v>0</v>
      </c>
      <c r="H13718" s="1">
        <v>5</v>
      </c>
      <c r="I13718" s="15">
        <v>0.6428571428571429</v>
      </c>
      <c r="J13718">
        <f t="shared" si="214"/>
        <v>40</v>
      </c>
    </row>
    <row r="13719" spans="1:10" x14ac:dyDescent="0.3">
      <c r="A13719" t="s">
        <v>13552</v>
      </c>
      <c r="C13719" s="18">
        <v>389.75653929885112</v>
      </c>
      <c r="D13719" s="1"/>
      <c r="E13719" s="1">
        <v>3</v>
      </c>
      <c r="F13719" s="1">
        <v>1</v>
      </c>
      <c r="G13719" s="1">
        <v>0</v>
      </c>
      <c r="H13719" s="1">
        <v>2</v>
      </c>
      <c r="I13719" s="15">
        <v>0.33333333333333331</v>
      </c>
      <c r="J13719">
        <f t="shared" si="214"/>
        <v>40</v>
      </c>
    </row>
    <row r="13720" spans="1:10" x14ac:dyDescent="0.3">
      <c r="A13720" t="s">
        <v>13553</v>
      </c>
      <c r="C13720" s="18">
        <v>389.75558030869195</v>
      </c>
      <c r="D13720" s="1"/>
      <c r="E13720" s="1">
        <v>3</v>
      </c>
      <c r="F13720" s="1">
        <v>1</v>
      </c>
      <c r="G13720" s="1">
        <v>0</v>
      </c>
      <c r="H13720" s="1">
        <v>2</v>
      </c>
      <c r="I13720" s="15">
        <v>0.33333333333333331</v>
      </c>
      <c r="J13720">
        <f t="shared" si="214"/>
        <v>40</v>
      </c>
    </row>
    <row r="13721" spans="1:10" x14ac:dyDescent="0.3">
      <c r="A13721" t="s">
        <v>13554</v>
      </c>
      <c r="C13721" s="18">
        <v>389.7545577925672</v>
      </c>
      <c r="D13721" s="1"/>
      <c r="E13721" s="1">
        <v>5</v>
      </c>
      <c r="F13721" s="1">
        <v>2</v>
      </c>
      <c r="G13721" s="1">
        <v>0</v>
      </c>
      <c r="H13721" s="1">
        <v>3</v>
      </c>
      <c r="I13721" s="15">
        <v>0.4</v>
      </c>
      <c r="J13721">
        <f t="shared" si="214"/>
        <v>40</v>
      </c>
    </row>
    <row r="13722" spans="1:10" x14ac:dyDescent="0.3">
      <c r="A13722" t="s">
        <v>13555</v>
      </c>
      <c r="C13722" s="18">
        <v>389.75342972053051</v>
      </c>
      <c r="D13722" s="1"/>
      <c r="E13722" s="1">
        <v>3</v>
      </c>
      <c r="F13722" s="1">
        <v>1</v>
      </c>
      <c r="G13722" s="1">
        <v>0</v>
      </c>
      <c r="H13722" s="1">
        <v>2</v>
      </c>
      <c r="I13722" s="15">
        <v>0.33333333333333331</v>
      </c>
      <c r="J13722">
        <f t="shared" si="214"/>
        <v>40</v>
      </c>
    </row>
    <row r="13723" spans="1:10" x14ac:dyDescent="0.3">
      <c r="A13723" t="s">
        <v>13556</v>
      </c>
      <c r="C13723" s="18">
        <v>389.75249993534413</v>
      </c>
      <c r="D13723" s="1"/>
      <c r="E13723" s="1">
        <v>5</v>
      </c>
      <c r="F13723" s="1">
        <v>2</v>
      </c>
      <c r="G13723" s="1">
        <v>0</v>
      </c>
      <c r="H13723" s="1">
        <v>3</v>
      </c>
      <c r="I13723" s="15">
        <v>0.4</v>
      </c>
      <c r="J13723">
        <f t="shared" si="214"/>
        <v>40</v>
      </c>
    </row>
    <row r="13724" spans="1:10" x14ac:dyDescent="0.3">
      <c r="A13724" t="s">
        <v>13557</v>
      </c>
      <c r="C13724" s="18">
        <v>389.75229127057355</v>
      </c>
      <c r="D13724" s="1"/>
      <c r="E13724" s="1">
        <v>10</v>
      </c>
      <c r="F13724" s="1">
        <v>5</v>
      </c>
      <c r="G13724" s="1">
        <v>0</v>
      </c>
      <c r="H13724" s="1">
        <v>5</v>
      </c>
      <c r="I13724" s="15">
        <v>0.5</v>
      </c>
      <c r="J13724">
        <f t="shared" si="214"/>
        <v>40</v>
      </c>
    </row>
    <row r="13725" spans="1:10" x14ac:dyDescent="0.3">
      <c r="A13725" t="s">
        <v>13558</v>
      </c>
      <c r="C13725" s="18">
        <v>389.75155942547008</v>
      </c>
      <c r="D13725" s="1"/>
      <c r="E13725" s="1">
        <v>3</v>
      </c>
      <c r="F13725" s="1">
        <v>1</v>
      </c>
      <c r="G13725" s="1">
        <v>0</v>
      </c>
      <c r="H13725" s="1">
        <v>2</v>
      </c>
      <c r="I13725" s="15">
        <v>0.33333333333333331</v>
      </c>
      <c r="J13725">
        <f t="shared" si="214"/>
        <v>40</v>
      </c>
    </row>
    <row r="13726" spans="1:10" x14ac:dyDescent="0.3">
      <c r="A13726" t="s">
        <v>13559</v>
      </c>
      <c r="C13726" s="18">
        <v>389.74978394490546</v>
      </c>
      <c r="D13726" s="1"/>
      <c r="E13726" s="1">
        <v>1</v>
      </c>
      <c r="F13726" s="1">
        <v>0</v>
      </c>
      <c r="G13726" s="1">
        <v>0</v>
      </c>
      <c r="H13726" s="1">
        <v>1</v>
      </c>
      <c r="I13726" s="15">
        <v>0</v>
      </c>
      <c r="J13726">
        <f t="shared" si="214"/>
        <v>40</v>
      </c>
    </row>
    <row r="13727" spans="1:10" x14ac:dyDescent="0.3">
      <c r="A13727" t="s">
        <v>13561</v>
      </c>
      <c r="C13727" s="18">
        <v>389.74913370365721</v>
      </c>
      <c r="D13727" s="1"/>
      <c r="E13727" s="1">
        <v>3</v>
      </c>
      <c r="F13727" s="1">
        <v>1</v>
      </c>
      <c r="G13727" s="1">
        <v>0</v>
      </c>
      <c r="H13727" s="1">
        <v>2</v>
      </c>
      <c r="I13727" s="15">
        <v>0.33333333333333331</v>
      </c>
      <c r="J13727">
        <f t="shared" si="214"/>
        <v>40</v>
      </c>
    </row>
    <row r="13728" spans="1:10" x14ac:dyDescent="0.3">
      <c r="A13728" t="s">
        <v>13562</v>
      </c>
      <c r="C13728" s="18">
        <v>389.74891779568651</v>
      </c>
      <c r="D13728" s="1"/>
      <c r="E13728" s="1">
        <v>3</v>
      </c>
      <c r="F13728" s="1">
        <v>1</v>
      </c>
      <c r="G13728" s="1">
        <v>0</v>
      </c>
      <c r="H13728" s="1">
        <v>2</v>
      </c>
      <c r="I13728" s="15">
        <v>0.33333333333333331</v>
      </c>
      <c r="J13728">
        <f t="shared" si="214"/>
        <v>40</v>
      </c>
    </row>
    <row r="13729" spans="1:10" x14ac:dyDescent="0.3">
      <c r="A13729" t="s">
        <v>13563</v>
      </c>
      <c r="C13729" s="18">
        <v>389.74885568551474</v>
      </c>
      <c r="D13729" s="1"/>
      <c r="E13729" s="1">
        <v>3</v>
      </c>
      <c r="F13729" s="1">
        <v>1</v>
      </c>
      <c r="G13729" s="1">
        <v>0</v>
      </c>
      <c r="H13729" s="1">
        <v>2</v>
      </c>
      <c r="I13729" s="15">
        <v>0.33333333333333331</v>
      </c>
      <c r="J13729">
        <f t="shared" si="214"/>
        <v>40</v>
      </c>
    </row>
    <row r="13730" spans="1:10" x14ac:dyDescent="0.3">
      <c r="A13730" t="s">
        <v>13564</v>
      </c>
      <c r="C13730" s="18">
        <v>389.7484846545089</v>
      </c>
      <c r="D13730" s="1"/>
      <c r="E13730" s="1">
        <v>3</v>
      </c>
      <c r="F13730" s="1">
        <v>0</v>
      </c>
      <c r="G13730" s="1">
        <v>2</v>
      </c>
      <c r="H13730" s="1">
        <v>1</v>
      </c>
      <c r="I13730" s="15">
        <v>0.33333333333333331</v>
      </c>
      <c r="J13730">
        <f t="shared" si="214"/>
        <v>40</v>
      </c>
    </row>
    <row r="13731" spans="1:10" x14ac:dyDescent="0.3">
      <c r="A13731" t="s">
        <v>13565</v>
      </c>
      <c r="C13731" s="18">
        <v>389.74848053658388</v>
      </c>
      <c r="D13731" s="1"/>
      <c r="E13731" s="1">
        <v>3</v>
      </c>
      <c r="F13731" s="1">
        <v>1</v>
      </c>
      <c r="G13731" s="1">
        <v>0</v>
      </c>
      <c r="H13731" s="1">
        <v>2</v>
      </c>
      <c r="I13731" s="15">
        <v>0.33333333333333331</v>
      </c>
      <c r="J13731">
        <f t="shared" si="214"/>
        <v>40</v>
      </c>
    </row>
    <row r="13732" spans="1:10" x14ac:dyDescent="0.3">
      <c r="A13732" t="s">
        <v>13566</v>
      </c>
      <c r="C13732" s="18">
        <v>389.74777150479713</v>
      </c>
      <c r="D13732" s="1"/>
      <c r="E13732" s="1">
        <v>3</v>
      </c>
      <c r="F13732" s="1">
        <v>1</v>
      </c>
      <c r="G13732" s="1">
        <v>0</v>
      </c>
      <c r="H13732" s="1">
        <v>2</v>
      </c>
      <c r="I13732" s="15">
        <v>0.33333333333333331</v>
      </c>
      <c r="J13732">
        <f t="shared" si="214"/>
        <v>40</v>
      </c>
    </row>
    <row r="13733" spans="1:10" x14ac:dyDescent="0.3">
      <c r="A13733" t="s">
        <v>13567</v>
      </c>
      <c r="C13733" s="18">
        <v>389.74715353008969</v>
      </c>
      <c r="D13733" s="1"/>
      <c r="E13733" s="1">
        <v>3</v>
      </c>
      <c r="F13733" s="1">
        <v>1</v>
      </c>
      <c r="G13733" s="1">
        <v>0</v>
      </c>
      <c r="H13733" s="1">
        <v>2</v>
      </c>
      <c r="I13733" s="15">
        <v>0.33333333333333331</v>
      </c>
      <c r="J13733">
        <f t="shared" si="214"/>
        <v>40</v>
      </c>
    </row>
    <row r="13734" spans="1:10" x14ac:dyDescent="0.3">
      <c r="A13734" t="s">
        <v>13568</v>
      </c>
      <c r="C13734" s="18">
        <v>389.74630903579828</v>
      </c>
      <c r="D13734" s="1"/>
      <c r="E13734" s="1">
        <v>3</v>
      </c>
      <c r="F13734" s="1">
        <v>1</v>
      </c>
      <c r="G13734" s="1">
        <v>0</v>
      </c>
      <c r="H13734" s="1">
        <v>2</v>
      </c>
      <c r="I13734" s="15">
        <v>0.33333333333333331</v>
      </c>
      <c r="J13734">
        <f t="shared" si="214"/>
        <v>40</v>
      </c>
    </row>
    <row r="13735" spans="1:10" x14ac:dyDescent="0.3">
      <c r="A13735" t="s">
        <v>13569</v>
      </c>
      <c r="C13735" s="18">
        <v>389.74628892773876</v>
      </c>
      <c r="D13735" s="1"/>
      <c r="E13735" s="1">
        <v>3</v>
      </c>
      <c r="F13735" s="1">
        <v>1</v>
      </c>
      <c r="G13735" s="1">
        <v>0</v>
      </c>
      <c r="H13735" s="1">
        <v>2</v>
      </c>
      <c r="I13735" s="15">
        <v>0.33333333333333331</v>
      </c>
      <c r="J13735">
        <f t="shared" si="214"/>
        <v>40</v>
      </c>
    </row>
    <row r="13736" spans="1:10" x14ac:dyDescent="0.3">
      <c r="A13736" t="s">
        <v>13570</v>
      </c>
      <c r="C13736" s="18">
        <v>389.74461545817815</v>
      </c>
      <c r="D13736" s="1"/>
      <c r="E13736" s="1">
        <v>3</v>
      </c>
      <c r="F13736" s="1">
        <v>1</v>
      </c>
      <c r="G13736" s="1">
        <v>0</v>
      </c>
      <c r="H13736" s="1">
        <v>2</v>
      </c>
      <c r="I13736" s="15">
        <v>0.33333333333333331</v>
      </c>
      <c r="J13736">
        <f t="shared" si="214"/>
        <v>40</v>
      </c>
    </row>
    <row r="13737" spans="1:10" x14ac:dyDescent="0.3">
      <c r="A13737" t="s">
        <v>13571</v>
      </c>
      <c r="C13737" s="18">
        <v>389.74445728243944</v>
      </c>
      <c r="D13737" s="1"/>
      <c r="E13737" s="1">
        <v>3</v>
      </c>
      <c r="F13737" s="1">
        <v>1</v>
      </c>
      <c r="G13737" s="1">
        <v>0</v>
      </c>
      <c r="H13737" s="1">
        <v>2</v>
      </c>
      <c r="I13737" s="15">
        <v>0.33333333333333331</v>
      </c>
      <c r="J13737">
        <f t="shared" si="214"/>
        <v>40</v>
      </c>
    </row>
    <row r="13738" spans="1:10" x14ac:dyDescent="0.3">
      <c r="A13738" s="21" t="s">
        <v>13572</v>
      </c>
      <c r="C13738" s="18">
        <v>389.74352568780853</v>
      </c>
      <c r="D13738" s="1"/>
      <c r="E13738" s="1">
        <v>3</v>
      </c>
      <c r="F13738" s="1">
        <v>1</v>
      </c>
      <c r="G13738" s="1">
        <v>0</v>
      </c>
      <c r="H13738" s="1">
        <v>2</v>
      </c>
      <c r="I13738" s="15">
        <v>0.33333333333333331</v>
      </c>
      <c r="J13738">
        <f t="shared" si="214"/>
        <v>40</v>
      </c>
    </row>
    <row r="13739" spans="1:10" x14ac:dyDescent="0.3">
      <c r="A13739" t="s">
        <v>13573</v>
      </c>
      <c r="C13739" s="18">
        <v>389.7425378086549</v>
      </c>
      <c r="D13739" s="1"/>
      <c r="E13739" s="1">
        <v>3</v>
      </c>
      <c r="F13739" s="1">
        <v>1</v>
      </c>
      <c r="G13739" s="1">
        <v>0</v>
      </c>
      <c r="H13739" s="1">
        <v>2</v>
      </c>
      <c r="I13739" s="15">
        <v>0.33333333333333331</v>
      </c>
      <c r="J13739">
        <f t="shared" si="214"/>
        <v>40</v>
      </c>
    </row>
    <row r="13740" spans="1:10" x14ac:dyDescent="0.3">
      <c r="A13740" t="s">
        <v>13577</v>
      </c>
      <c r="C13740" s="18">
        <v>389.74143781771858</v>
      </c>
      <c r="D13740" s="1"/>
      <c r="E13740" s="1">
        <v>3</v>
      </c>
      <c r="F13740" s="1">
        <v>1</v>
      </c>
      <c r="G13740" s="1">
        <v>0</v>
      </c>
      <c r="H13740" s="1">
        <v>2</v>
      </c>
      <c r="I13740" s="15">
        <v>0.33333333333333331</v>
      </c>
      <c r="J13740">
        <f t="shared" si="214"/>
        <v>40</v>
      </c>
    </row>
    <row r="13741" spans="1:10" x14ac:dyDescent="0.3">
      <c r="A13741" t="s">
        <v>13574</v>
      </c>
      <c r="C13741" s="18">
        <v>389.74132827442554</v>
      </c>
      <c r="D13741" s="1"/>
      <c r="E13741" s="1">
        <v>3</v>
      </c>
      <c r="F13741" s="1">
        <v>1</v>
      </c>
      <c r="G13741" s="1">
        <v>0</v>
      </c>
      <c r="H13741" s="1">
        <v>2</v>
      </c>
      <c r="I13741" s="15">
        <v>0.33333333333333331</v>
      </c>
      <c r="J13741">
        <f t="shared" si="214"/>
        <v>40</v>
      </c>
    </row>
    <row r="13742" spans="1:10" x14ac:dyDescent="0.3">
      <c r="A13742" t="s">
        <v>13575</v>
      </c>
      <c r="C13742" s="18">
        <v>389.74128714462034</v>
      </c>
      <c r="D13742" s="1"/>
      <c r="E13742" s="1">
        <v>3</v>
      </c>
      <c r="F13742" s="1">
        <v>1</v>
      </c>
      <c r="G13742" s="1">
        <v>0</v>
      </c>
      <c r="H13742" s="1">
        <v>2</v>
      </c>
      <c r="I13742" s="15">
        <v>0.33333333333333331</v>
      </c>
      <c r="J13742">
        <f t="shared" si="214"/>
        <v>40</v>
      </c>
    </row>
    <row r="13743" spans="1:10" x14ac:dyDescent="0.3">
      <c r="A13743" t="s">
        <v>13576</v>
      </c>
      <c r="C13743" s="18">
        <v>389.74122572206289</v>
      </c>
      <c r="D13743" s="1"/>
      <c r="E13743" s="1">
        <v>3</v>
      </c>
      <c r="F13743" s="1">
        <v>1</v>
      </c>
      <c r="G13743" s="1">
        <v>0</v>
      </c>
      <c r="H13743" s="1">
        <v>2</v>
      </c>
      <c r="I13743" s="15">
        <v>0.33333333333333331</v>
      </c>
      <c r="J13743">
        <f t="shared" si="214"/>
        <v>40</v>
      </c>
    </row>
    <row r="13744" spans="1:10" x14ac:dyDescent="0.3">
      <c r="A13744" t="s">
        <v>13578</v>
      </c>
      <c r="C13744" s="18">
        <v>389.74115340797727</v>
      </c>
      <c r="D13744" s="1"/>
      <c r="E13744" s="1">
        <v>3</v>
      </c>
      <c r="F13744" s="1">
        <v>1</v>
      </c>
      <c r="G13744" s="1">
        <v>0</v>
      </c>
      <c r="H13744" s="1">
        <v>2</v>
      </c>
      <c r="I13744" s="15">
        <v>0.33333333333333331</v>
      </c>
      <c r="J13744">
        <f t="shared" si="214"/>
        <v>40</v>
      </c>
    </row>
    <row r="13745" spans="1:10" x14ac:dyDescent="0.3">
      <c r="A13745" t="s">
        <v>13579</v>
      </c>
      <c r="C13745" s="18">
        <v>389.74027174544591</v>
      </c>
      <c r="D13745" s="1"/>
      <c r="E13745" s="1">
        <v>3</v>
      </c>
      <c r="F13745" s="1">
        <v>1</v>
      </c>
      <c r="G13745" s="1">
        <v>0</v>
      </c>
      <c r="H13745" s="1">
        <v>2</v>
      </c>
      <c r="I13745" s="15">
        <v>0.33333333333333331</v>
      </c>
      <c r="J13745">
        <f t="shared" si="214"/>
        <v>40</v>
      </c>
    </row>
    <row r="13746" spans="1:10" x14ac:dyDescent="0.3">
      <c r="A13746" t="s">
        <v>13580</v>
      </c>
      <c r="C13746" s="18">
        <v>389.73769587492353</v>
      </c>
      <c r="D13746" s="1"/>
      <c r="E13746" s="1">
        <v>3</v>
      </c>
      <c r="F13746" s="1">
        <v>1</v>
      </c>
      <c r="G13746" s="1">
        <v>0</v>
      </c>
      <c r="H13746" s="1">
        <v>2</v>
      </c>
      <c r="I13746" s="15">
        <v>0.33333333333333331</v>
      </c>
      <c r="J13746">
        <f t="shared" si="214"/>
        <v>40</v>
      </c>
    </row>
    <row r="13747" spans="1:10" x14ac:dyDescent="0.3">
      <c r="A13747" t="s">
        <v>13581</v>
      </c>
      <c r="C13747" s="18">
        <v>389.73762304291381</v>
      </c>
      <c r="D13747" s="1"/>
      <c r="E13747" s="1">
        <v>5</v>
      </c>
      <c r="F13747" s="1">
        <v>2</v>
      </c>
      <c r="G13747" s="1">
        <v>0</v>
      </c>
      <c r="H13747" s="1">
        <v>3</v>
      </c>
      <c r="I13747" s="15">
        <v>0.4</v>
      </c>
      <c r="J13747">
        <f t="shared" si="214"/>
        <v>40</v>
      </c>
    </row>
    <row r="13748" spans="1:10" x14ac:dyDescent="0.3">
      <c r="A13748" t="s">
        <v>13582</v>
      </c>
      <c r="C13748" s="18">
        <v>389.73759622913059</v>
      </c>
      <c r="D13748" s="1"/>
      <c r="E13748" s="1">
        <v>1</v>
      </c>
      <c r="F13748" s="1">
        <v>0</v>
      </c>
      <c r="G13748" s="1">
        <v>0</v>
      </c>
      <c r="H13748" s="1">
        <v>1</v>
      </c>
      <c r="I13748" s="15">
        <v>0</v>
      </c>
      <c r="J13748">
        <f t="shared" si="214"/>
        <v>40</v>
      </c>
    </row>
    <row r="13749" spans="1:10" x14ac:dyDescent="0.3">
      <c r="A13749" t="s">
        <v>13583</v>
      </c>
      <c r="C13749" s="18">
        <v>389.73702189457492</v>
      </c>
      <c r="D13749" s="1"/>
      <c r="E13749" s="1">
        <v>3</v>
      </c>
      <c r="F13749" s="1">
        <v>1</v>
      </c>
      <c r="G13749" s="1">
        <v>0</v>
      </c>
      <c r="H13749" s="1">
        <v>2</v>
      </c>
      <c r="I13749" s="15">
        <v>0.33333333333333331</v>
      </c>
      <c r="J13749">
        <f t="shared" si="214"/>
        <v>40</v>
      </c>
    </row>
    <row r="13750" spans="1:10" x14ac:dyDescent="0.3">
      <c r="A13750" t="s">
        <v>13585</v>
      </c>
      <c r="C13750" s="18">
        <v>389.73638163201707</v>
      </c>
      <c r="D13750" s="1"/>
      <c r="E13750" s="1">
        <v>4</v>
      </c>
      <c r="F13750" s="1">
        <v>2</v>
      </c>
      <c r="G13750" s="1">
        <v>0</v>
      </c>
      <c r="H13750" s="1">
        <v>2</v>
      </c>
      <c r="I13750" s="15">
        <v>0.5</v>
      </c>
      <c r="J13750">
        <f t="shared" si="214"/>
        <v>40</v>
      </c>
    </row>
    <row r="13751" spans="1:10" x14ac:dyDescent="0.3">
      <c r="A13751" t="s">
        <v>13586</v>
      </c>
      <c r="C13751" s="18">
        <v>389.73515549202153</v>
      </c>
      <c r="D13751" s="1"/>
      <c r="E13751" s="1">
        <v>3</v>
      </c>
      <c r="F13751" s="1">
        <v>1</v>
      </c>
      <c r="G13751" s="1">
        <v>0</v>
      </c>
      <c r="H13751" s="1">
        <v>2</v>
      </c>
      <c r="I13751" s="15">
        <v>0.33333333333333331</v>
      </c>
      <c r="J13751">
        <f t="shared" si="214"/>
        <v>40</v>
      </c>
    </row>
    <row r="13752" spans="1:10" x14ac:dyDescent="0.3">
      <c r="A13752" t="s">
        <v>13587</v>
      </c>
      <c r="C13752" s="18">
        <v>389.73496996167597</v>
      </c>
      <c r="D13752" s="1"/>
      <c r="E13752" s="1">
        <v>3</v>
      </c>
      <c r="F13752" s="1">
        <v>1</v>
      </c>
      <c r="G13752" s="1">
        <v>0</v>
      </c>
      <c r="H13752" s="1">
        <v>2</v>
      </c>
      <c r="I13752" s="15">
        <v>0.33333333333333331</v>
      </c>
      <c r="J13752">
        <f t="shared" si="214"/>
        <v>40</v>
      </c>
    </row>
    <row r="13753" spans="1:10" x14ac:dyDescent="0.3">
      <c r="A13753" t="s">
        <v>13588</v>
      </c>
      <c r="C13753" s="18">
        <v>389.73427747388655</v>
      </c>
      <c r="D13753" s="1"/>
      <c r="E13753" s="1">
        <v>3</v>
      </c>
      <c r="F13753" s="1">
        <v>1</v>
      </c>
      <c r="G13753" s="1">
        <v>0</v>
      </c>
      <c r="H13753" s="1">
        <v>2</v>
      </c>
      <c r="I13753" s="15">
        <v>0.33333333333333331</v>
      </c>
      <c r="J13753">
        <f t="shared" si="214"/>
        <v>40</v>
      </c>
    </row>
    <row r="13754" spans="1:10" x14ac:dyDescent="0.3">
      <c r="A13754" t="s">
        <v>13589</v>
      </c>
      <c r="C13754" s="18">
        <v>389.73382540711287</v>
      </c>
      <c r="D13754" s="1"/>
      <c r="E13754" s="1">
        <v>3</v>
      </c>
      <c r="F13754" s="1">
        <v>1</v>
      </c>
      <c r="G13754" s="1">
        <v>0</v>
      </c>
      <c r="H13754" s="1">
        <v>2</v>
      </c>
      <c r="I13754" s="15">
        <v>0.33333333333333331</v>
      </c>
      <c r="J13754">
        <f t="shared" si="214"/>
        <v>40</v>
      </c>
    </row>
    <row r="13755" spans="1:10" x14ac:dyDescent="0.3">
      <c r="A13755" t="s">
        <v>13590</v>
      </c>
      <c r="C13755" s="18">
        <v>389.7332988541487</v>
      </c>
      <c r="D13755" s="1"/>
      <c r="E13755" s="1">
        <v>3</v>
      </c>
      <c r="F13755" s="1">
        <v>1</v>
      </c>
      <c r="G13755" s="1">
        <v>0</v>
      </c>
      <c r="H13755" s="1">
        <v>2</v>
      </c>
      <c r="I13755" s="15">
        <v>0.33333333333333331</v>
      </c>
      <c r="J13755">
        <f t="shared" si="214"/>
        <v>40</v>
      </c>
    </row>
    <row r="13756" spans="1:10" x14ac:dyDescent="0.3">
      <c r="A13756" t="s">
        <v>13591</v>
      </c>
      <c r="C13756" s="18">
        <v>389.73151458125324</v>
      </c>
      <c r="D13756" s="1"/>
      <c r="E13756" s="1">
        <v>3</v>
      </c>
      <c r="F13756" s="1">
        <v>1</v>
      </c>
      <c r="G13756" s="1">
        <v>0</v>
      </c>
      <c r="H13756" s="1">
        <v>2</v>
      </c>
      <c r="I13756" s="15">
        <v>0.33333333333333331</v>
      </c>
      <c r="J13756">
        <f t="shared" si="214"/>
        <v>40</v>
      </c>
    </row>
    <row r="13757" spans="1:10" x14ac:dyDescent="0.3">
      <c r="A13757" t="s">
        <v>13592</v>
      </c>
      <c r="C13757" s="18">
        <v>389.7315047388891</v>
      </c>
      <c r="D13757" s="1"/>
      <c r="E13757" s="1">
        <v>3</v>
      </c>
      <c r="F13757" s="1">
        <v>1</v>
      </c>
      <c r="G13757" s="1">
        <v>0</v>
      </c>
      <c r="H13757" s="1">
        <v>2</v>
      </c>
      <c r="I13757" s="15">
        <v>0.33333333333333331</v>
      </c>
      <c r="J13757">
        <f t="shared" si="214"/>
        <v>40</v>
      </c>
    </row>
    <row r="13758" spans="1:10" x14ac:dyDescent="0.3">
      <c r="A13758" t="s">
        <v>13593</v>
      </c>
      <c r="C13758" s="18">
        <v>389.73069105565804</v>
      </c>
      <c r="D13758" s="1"/>
      <c r="E13758" s="1">
        <v>3</v>
      </c>
      <c r="F13758" s="1">
        <v>0</v>
      </c>
      <c r="G13758" s="1">
        <v>0</v>
      </c>
      <c r="H13758" s="1">
        <v>3</v>
      </c>
      <c r="I13758" s="15">
        <v>0</v>
      </c>
      <c r="J13758">
        <f t="shared" si="214"/>
        <v>40</v>
      </c>
    </row>
    <row r="13759" spans="1:10" x14ac:dyDescent="0.3">
      <c r="A13759" t="s">
        <v>13595</v>
      </c>
      <c r="C13759" s="18">
        <v>389.73009505351843</v>
      </c>
      <c r="D13759" s="1"/>
      <c r="E13759" s="1">
        <v>3</v>
      </c>
      <c r="F13759" s="1">
        <v>1</v>
      </c>
      <c r="G13759" s="1">
        <v>0</v>
      </c>
      <c r="H13759" s="1">
        <v>2</v>
      </c>
      <c r="I13759" s="15">
        <v>0.33333333333333331</v>
      </c>
      <c r="J13759">
        <f t="shared" si="214"/>
        <v>40</v>
      </c>
    </row>
    <row r="13760" spans="1:10" x14ac:dyDescent="0.3">
      <c r="A13760" t="s">
        <v>13596</v>
      </c>
      <c r="C13760" s="18">
        <v>389.7296034324832</v>
      </c>
      <c r="D13760" s="1"/>
      <c r="E13760" s="1">
        <v>3</v>
      </c>
      <c r="F13760" s="1">
        <v>1</v>
      </c>
      <c r="G13760" s="1">
        <v>0</v>
      </c>
      <c r="H13760" s="1">
        <v>2</v>
      </c>
      <c r="I13760" s="15">
        <v>0.33333333333333331</v>
      </c>
      <c r="J13760">
        <f t="shared" si="214"/>
        <v>40</v>
      </c>
    </row>
    <row r="13761" spans="1:10" x14ac:dyDescent="0.3">
      <c r="A13761" t="s">
        <v>13597</v>
      </c>
      <c r="C13761" s="18">
        <v>389.72929529511532</v>
      </c>
      <c r="D13761" s="1"/>
      <c r="E13761" s="1">
        <v>3</v>
      </c>
      <c r="F13761" s="1">
        <v>1</v>
      </c>
      <c r="G13761" s="1">
        <v>0</v>
      </c>
      <c r="H13761" s="1">
        <v>2</v>
      </c>
      <c r="I13761" s="15">
        <v>0.33333333333333331</v>
      </c>
      <c r="J13761">
        <f t="shared" si="214"/>
        <v>40</v>
      </c>
    </row>
    <row r="13762" spans="1:10" x14ac:dyDescent="0.3">
      <c r="A13762" t="s">
        <v>13598</v>
      </c>
      <c r="C13762" s="18">
        <v>389.72925625103397</v>
      </c>
      <c r="D13762" s="1"/>
      <c r="E13762" s="1">
        <v>3</v>
      </c>
      <c r="F13762" s="1">
        <v>1</v>
      </c>
      <c r="G13762" s="1">
        <v>0</v>
      </c>
      <c r="H13762" s="1">
        <v>2</v>
      </c>
      <c r="I13762" s="15">
        <v>0.33333333333333331</v>
      </c>
      <c r="J13762">
        <f t="shared" si="214"/>
        <v>40</v>
      </c>
    </row>
    <row r="13763" spans="1:10" x14ac:dyDescent="0.3">
      <c r="A13763" t="s">
        <v>13599</v>
      </c>
      <c r="C13763" s="18">
        <v>389.72925335070346</v>
      </c>
      <c r="D13763" s="1"/>
      <c r="E13763" s="1">
        <v>3</v>
      </c>
      <c r="F13763" s="1">
        <v>1</v>
      </c>
      <c r="G13763" s="1">
        <v>0</v>
      </c>
      <c r="H13763" s="1">
        <v>2</v>
      </c>
      <c r="I13763" s="15">
        <v>0.33333333333333331</v>
      </c>
      <c r="J13763">
        <f t="shared" si="214"/>
        <v>40</v>
      </c>
    </row>
    <row r="13764" spans="1:10" x14ac:dyDescent="0.3">
      <c r="A13764" t="s">
        <v>13600</v>
      </c>
      <c r="C13764" s="18">
        <v>389.72924729462591</v>
      </c>
      <c r="D13764" s="1"/>
      <c r="E13764" s="1">
        <v>3</v>
      </c>
      <c r="F13764" s="1">
        <v>1</v>
      </c>
      <c r="G13764" s="1">
        <v>0</v>
      </c>
      <c r="H13764" s="1">
        <v>2</v>
      </c>
      <c r="I13764" s="15">
        <v>0.33333333333333331</v>
      </c>
      <c r="J13764">
        <f t="shared" ref="J13764:J13827" si="215">IF(E13764&lt;=30,40,20)</f>
        <v>40</v>
      </c>
    </row>
    <row r="13765" spans="1:10" x14ac:dyDescent="0.3">
      <c r="A13765" t="s">
        <v>13601</v>
      </c>
      <c r="C13765" s="18">
        <v>389.7288385317695</v>
      </c>
      <c r="D13765" s="1"/>
      <c r="E13765" s="1">
        <v>3</v>
      </c>
      <c r="F13765" s="1">
        <v>1</v>
      </c>
      <c r="G13765" s="1">
        <v>0</v>
      </c>
      <c r="H13765" s="1">
        <v>2</v>
      </c>
      <c r="I13765" s="15">
        <v>0.33333333333333331</v>
      </c>
      <c r="J13765">
        <f t="shared" si="215"/>
        <v>40</v>
      </c>
    </row>
    <row r="13766" spans="1:10" x14ac:dyDescent="0.3">
      <c r="A13766" t="s">
        <v>13602</v>
      </c>
      <c r="C13766" s="18">
        <v>389.7287884117261</v>
      </c>
      <c r="D13766" s="1"/>
      <c r="E13766" s="1">
        <v>3</v>
      </c>
      <c r="F13766" s="1">
        <v>1</v>
      </c>
      <c r="G13766" s="1">
        <v>0</v>
      </c>
      <c r="H13766" s="1">
        <v>2</v>
      </c>
      <c r="I13766" s="15">
        <v>0.33333333333333331</v>
      </c>
      <c r="J13766">
        <f t="shared" si="215"/>
        <v>40</v>
      </c>
    </row>
    <row r="13767" spans="1:10" x14ac:dyDescent="0.3">
      <c r="A13767" t="s">
        <v>13603</v>
      </c>
      <c r="C13767" s="18">
        <v>389.72861163139743</v>
      </c>
      <c r="D13767" s="1"/>
      <c r="E13767" s="1">
        <v>5</v>
      </c>
      <c r="F13767" s="1">
        <v>2</v>
      </c>
      <c r="G13767" s="1">
        <v>0</v>
      </c>
      <c r="H13767" s="1">
        <v>3</v>
      </c>
      <c r="I13767" s="15">
        <v>0.4</v>
      </c>
      <c r="J13767">
        <f t="shared" si="215"/>
        <v>40</v>
      </c>
    </row>
    <row r="13768" spans="1:10" x14ac:dyDescent="0.3">
      <c r="A13768" t="s">
        <v>13604</v>
      </c>
      <c r="C13768" s="18">
        <v>389.72858179792502</v>
      </c>
      <c r="D13768" s="1"/>
      <c r="E13768" s="1">
        <v>3</v>
      </c>
      <c r="F13768" s="1">
        <v>1</v>
      </c>
      <c r="G13768" s="1">
        <v>0</v>
      </c>
      <c r="H13768" s="1">
        <v>2</v>
      </c>
      <c r="I13768" s="15">
        <v>0.33333333333333331</v>
      </c>
      <c r="J13768">
        <f t="shared" si="215"/>
        <v>40</v>
      </c>
    </row>
    <row r="13769" spans="1:10" x14ac:dyDescent="0.3">
      <c r="A13769" t="s">
        <v>13605</v>
      </c>
      <c r="C13769" s="18">
        <v>389.72858179792502</v>
      </c>
      <c r="D13769" s="1"/>
      <c r="E13769" s="1">
        <v>3</v>
      </c>
      <c r="F13769" s="1">
        <v>1</v>
      </c>
      <c r="G13769" s="1">
        <v>0</v>
      </c>
      <c r="H13769" s="1">
        <v>2</v>
      </c>
      <c r="I13769" s="15">
        <v>0.33333333333333331</v>
      </c>
      <c r="J13769">
        <f t="shared" si="215"/>
        <v>40</v>
      </c>
    </row>
    <row r="13770" spans="1:10" x14ac:dyDescent="0.3">
      <c r="A13770" t="s">
        <v>13606</v>
      </c>
      <c r="C13770" s="18">
        <v>389.72858179792502</v>
      </c>
      <c r="D13770" s="1"/>
      <c r="E13770" s="1">
        <v>3</v>
      </c>
      <c r="F13770" s="1">
        <v>1</v>
      </c>
      <c r="G13770" s="1">
        <v>0</v>
      </c>
      <c r="H13770" s="1">
        <v>2</v>
      </c>
      <c r="I13770" s="15">
        <v>0.33333333333333331</v>
      </c>
      <c r="J13770">
        <f t="shared" si="215"/>
        <v>40</v>
      </c>
    </row>
    <row r="13771" spans="1:10" x14ac:dyDescent="0.3">
      <c r="A13771" t="s">
        <v>13607</v>
      </c>
      <c r="C13771" s="18">
        <v>389.72857532967902</v>
      </c>
      <c r="D13771" s="1"/>
      <c r="E13771" s="1">
        <v>3</v>
      </c>
      <c r="F13771" s="1">
        <v>1</v>
      </c>
      <c r="G13771" s="1">
        <v>0</v>
      </c>
      <c r="H13771" s="1">
        <v>2</v>
      </c>
      <c r="I13771" s="15">
        <v>0.33333333333333331</v>
      </c>
      <c r="J13771">
        <f t="shared" si="215"/>
        <v>40</v>
      </c>
    </row>
    <row r="13772" spans="1:10" x14ac:dyDescent="0.3">
      <c r="A13772" t="s">
        <v>13608</v>
      </c>
      <c r="C13772" s="18">
        <v>389.728132845598</v>
      </c>
      <c r="D13772" s="1"/>
      <c r="E13772" s="1">
        <v>3</v>
      </c>
      <c r="F13772" s="1">
        <v>1</v>
      </c>
      <c r="G13772" s="1">
        <v>0</v>
      </c>
      <c r="H13772" s="1">
        <v>2</v>
      </c>
      <c r="I13772" s="15">
        <v>0.33333333333333331</v>
      </c>
      <c r="J13772">
        <f t="shared" si="215"/>
        <v>40</v>
      </c>
    </row>
    <row r="13773" spans="1:10" x14ac:dyDescent="0.3">
      <c r="A13773" t="s">
        <v>13609</v>
      </c>
      <c r="C13773" s="18">
        <v>389.72721242687896</v>
      </c>
      <c r="D13773" s="1"/>
      <c r="E13773" s="1">
        <v>3</v>
      </c>
      <c r="F13773" s="1">
        <v>1</v>
      </c>
      <c r="G13773" s="1">
        <v>0</v>
      </c>
      <c r="H13773" s="1">
        <v>2</v>
      </c>
      <c r="I13773" s="15">
        <v>0.33333333333333331</v>
      </c>
      <c r="J13773">
        <f t="shared" si="215"/>
        <v>40</v>
      </c>
    </row>
    <row r="13774" spans="1:10" x14ac:dyDescent="0.3">
      <c r="A13774" t="s">
        <v>13610</v>
      </c>
      <c r="C13774" s="18">
        <v>389.72711143006723</v>
      </c>
      <c r="D13774" s="1"/>
      <c r="E13774" s="1">
        <v>3</v>
      </c>
      <c r="F13774" s="1">
        <v>1</v>
      </c>
      <c r="G13774" s="1">
        <v>0</v>
      </c>
      <c r="H13774" s="1">
        <v>2</v>
      </c>
      <c r="I13774" s="15">
        <v>0.33333333333333331</v>
      </c>
      <c r="J13774">
        <f t="shared" si="215"/>
        <v>40</v>
      </c>
    </row>
    <row r="13775" spans="1:10" x14ac:dyDescent="0.3">
      <c r="A13775" t="s">
        <v>13611</v>
      </c>
      <c r="C13775" s="18">
        <v>389.72696029171794</v>
      </c>
      <c r="D13775" s="1"/>
      <c r="E13775" s="1">
        <v>2</v>
      </c>
      <c r="F13775" s="1">
        <v>1</v>
      </c>
      <c r="G13775" s="1">
        <v>0</v>
      </c>
      <c r="H13775" s="1">
        <v>1</v>
      </c>
      <c r="I13775" s="15">
        <v>0.5</v>
      </c>
      <c r="J13775">
        <f t="shared" si="215"/>
        <v>40</v>
      </c>
    </row>
    <row r="13776" spans="1:10" x14ac:dyDescent="0.3">
      <c r="A13776" t="s">
        <v>13612</v>
      </c>
      <c r="C13776" s="18">
        <v>389.7257201745266</v>
      </c>
      <c r="D13776" s="1"/>
      <c r="E13776" s="1">
        <v>3</v>
      </c>
      <c r="F13776" s="1">
        <v>1</v>
      </c>
      <c r="G13776" s="1">
        <v>0</v>
      </c>
      <c r="H13776" s="1">
        <v>2</v>
      </c>
      <c r="I13776" s="15">
        <v>0.33333333333333331</v>
      </c>
      <c r="J13776">
        <f t="shared" si="215"/>
        <v>40</v>
      </c>
    </row>
    <row r="13777" spans="1:10" x14ac:dyDescent="0.3">
      <c r="A13777" t="s">
        <v>13613</v>
      </c>
      <c r="C13777" s="18">
        <v>389.72142414238408</v>
      </c>
      <c r="D13777" s="1"/>
      <c r="E13777" s="1">
        <v>3</v>
      </c>
      <c r="F13777" s="1">
        <v>1</v>
      </c>
      <c r="G13777" s="1">
        <v>0</v>
      </c>
      <c r="H13777" s="1">
        <v>2</v>
      </c>
      <c r="I13777" s="15">
        <v>0.33333333333333331</v>
      </c>
      <c r="J13777">
        <f t="shared" si="215"/>
        <v>40</v>
      </c>
    </row>
    <row r="13778" spans="1:10" x14ac:dyDescent="0.3">
      <c r="A13778" t="s">
        <v>13614</v>
      </c>
      <c r="C13778" s="18">
        <v>389.7213498413567</v>
      </c>
      <c r="D13778" s="1"/>
      <c r="E13778" s="1">
        <v>3</v>
      </c>
      <c r="F13778" s="1">
        <v>1</v>
      </c>
      <c r="G13778" s="1">
        <v>0</v>
      </c>
      <c r="H13778" s="1">
        <v>2</v>
      </c>
      <c r="I13778" s="15">
        <v>0.33333333333333331</v>
      </c>
      <c r="J13778">
        <f t="shared" si="215"/>
        <v>40</v>
      </c>
    </row>
    <row r="13779" spans="1:10" x14ac:dyDescent="0.3">
      <c r="A13779" t="s">
        <v>13615</v>
      </c>
      <c r="C13779" s="18">
        <v>389.72117682606842</v>
      </c>
      <c r="D13779" s="1"/>
      <c r="E13779" s="1">
        <v>3</v>
      </c>
      <c r="F13779" s="1">
        <v>1</v>
      </c>
      <c r="G13779" s="1">
        <v>0</v>
      </c>
      <c r="H13779" s="1">
        <v>2</v>
      </c>
      <c r="I13779" s="15">
        <v>0.33333333333333331</v>
      </c>
      <c r="J13779">
        <f t="shared" si="215"/>
        <v>40</v>
      </c>
    </row>
    <row r="13780" spans="1:10" x14ac:dyDescent="0.3">
      <c r="A13780" t="s">
        <v>13616</v>
      </c>
      <c r="C13780" s="18">
        <v>389.72100088089718</v>
      </c>
      <c r="D13780" s="1"/>
      <c r="E13780" s="1">
        <v>3</v>
      </c>
      <c r="F13780" s="1">
        <v>1</v>
      </c>
      <c r="G13780" s="1">
        <v>0</v>
      </c>
      <c r="H13780" s="1">
        <v>2</v>
      </c>
      <c r="I13780" s="15">
        <v>0.33333333333333331</v>
      </c>
      <c r="J13780">
        <f t="shared" si="215"/>
        <v>40</v>
      </c>
    </row>
    <row r="13781" spans="1:10" x14ac:dyDescent="0.3">
      <c r="A13781" t="s">
        <v>13617</v>
      </c>
      <c r="C13781" s="18">
        <v>389.72053824373421</v>
      </c>
      <c r="D13781" s="1"/>
      <c r="E13781" s="1">
        <v>3</v>
      </c>
      <c r="F13781" s="1">
        <v>1</v>
      </c>
      <c r="G13781" s="1">
        <v>0</v>
      </c>
      <c r="H13781" s="1">
        <v>2</v>
      </c>
      <c r="I13781" s="15">
        <v>0.33333333333333331</v>
      </c>
      <c r="J13781">
        <f t="shared" si="215"/>
        <v>40</v>
      </c>
    </row>
    <row r="13782" spans="1:10" x14ac:dyDescent="0.3">
      <c r="A13782" t="s">
        <v>13618</v>
      </c>
      <c r="C13782" s="18">
        <v>389.72053824373421</v>
      </c>
      <c r="D13782" s="1"/>
      <c r="E13782" s="1">
        <v>5</v>
      </c>
      <c r="F13782" s="1">
        <v>2</v>
      </c>
      <c r="G13782" s="1">
        <v>0</v>
      </c>
      <c r="H13782" s="1">
        <v>3</v>
      </c>
      <c r="I13782" s="15">
        <v>0.4</v>
      </c>
      <c r="J13782">
        <f t="shared" si="215"/>
        <v>40</v>
      </c>
    </row>
    <row r="13783" spans="1:10" x14ac:dyDescent="0.3">
      <c r="A13783" t="s">
        <v>13619</v>
      </c>
      <c r="C13783" s="18">
        <v>389.72053158380004</v>
      </c>
      <c r="D13783" s="1"/>
      <c r="E13783" s="1">
        <v>3</v>
      </c>
      <c r="F13783" s="1">
        <v>1</v>
      </c>
      <c r="G13783" s="1">
        <v>0</v>
      </c>
      <c r="H13783" s="1">
        <v>2</v>
      </c>
      <c r="I13783" s="15">
        <v>0.33333333333333331</v>
      </c>
      <c r="J13783">
        <f t="shared" si="215"/>
        <v>40</v>
      </c>
    </row>
    <row r="13784" spans="1:10" x14ac:dyDescent="0.3">
      <c r="A13784" t="s">
        <v>13620</v>
      </c>
      <c r="C13784" s="18">
        <v>389.72053158380004</v>
      </c>
      <c r="D13784" s="1"/>
      <c r="E13784" s="1">
        <v>3</v>
      </c>
      <c r="F13784" s="1">
        <v>1</v>
      </c>
      <c r="G13784" s="1">
        <v>0</v>
      </c>
      <c r="H13784" s="1">
        <v>2</v>
      </c>
      <c r="I13784" s="15">
        <v>0.33333333333333331</v>
      </c>
      <c r="J13784">
        <f t="shared" si="215"/>
        <v>40</v>
      </c>
    </row>
    <row r="13785" spans="1:10" x14ac:dyDescent="0.3">
      <c r="A13785" t="s">
        <v>13621</v>
      </c>
      <c r="C13785" s="18">
        <v>389.72053158380004</v>
      </c>
      <c r="D13785" s="1"/>
      <c r="E13785" s="1">
        <v>3</v>
      </c>
      <c r="F13785" s="1">
        <v>1</v>
      </c>
      <c r="G13785" s="1">
        <v>0</v>
      </c>
      <c r="H13785" s="1">
        <v>2</v>
      </c>
      <c r="I13785" s="15">
        <v>0.33333333333333331</v>
      </c>
      <c r="J13785">
        <f t="shared" si="215"/>
        <v>40</v>
      </c>
    </row>
    <row r="13786" spans="1:10" x14ac:dyDescent="0.3">
      <c r="A13786" t="s">
        <v>13622</v>
      </c>
      <c r="C13786" s="18">
        <v>389.72053158380004</v>
      </c>
      <c r="D13786" s="1"/>
      <c r="E13786" s="1">
        <v>3</v>
      </c>
      <c r="F13786" s="1">
        <v>1</v>
      </c>
      <c r="G13786" s="1">
        <v>0</v>
      </c>
      <c r="H13786" s="1">
        <v>2</v>
      </c>
      <c r="I13786" s="15">
        <v>0.33333333333333331</v>
      </c>
      <c r="J13786">
        <f t="shared" si="215"/>
        <v>40</v>
      </c>
    </row>
    <row r="13787" spans="1:10" x14ac:dyDescent="0.3">
      <c r="A13787" t="s">
        <v>13623</v>
      </c>
      <c r="C13787" s="18">
        <v>389.72053158380004</v>
      </c>
      <c r="D13787" s="1"/>
      <c r="E13787" s="1">
        <v>5</v>
      </c>
      <c r="F13787" s="1">
        <v>2</v>
      </c>
      <c r="G13787" s="1">
        <v>0</v>
      </c>
      <c r="H13787" s="1">
        <v>3</v>
      </c>
      <c r="I13787" s="15">
        <v>0.4</v>
      </c>
      <c r="J13787">
        <f t="shared" si="215"/>
        <v>40</v>
      </c>
    </row>
    <row r="13788" spans="1:10" x14ac:dyDescent="0.3">
      <c r="A13788" t="s">
        <v>13624</v>
      </c>
      <c r="C13788" s="18">
        <v>389.72029987087086</v>
      </c>
      <c r="D13788" s="1"/>
      <c r="E13788" s="1">
        <v>4</v>
      </c>
      <c r="F13788" s="1">
        <v>2</v>
      </c>
      <c r="G13788" s="1">
        <v>0</v>
      </c>
      <c r="H13788" s="1">
        <v>2</v>
      </c>
      <c r="I13788" s="15">
        <v>0.5</v>
      </c>
      <c r="J13788">
        <f t="shared" si="215"/>
        <v>40</v>
      </c>
    </row>
    <row r="13789" spans="1:10" x14ac:dyDescent="0.3">
      <c r="A13789" t="s">
        <v>13625</v>
      </c>
      <c r="C13789" s="18">
        <v>389.71996655336864</v>
      </c>
      <c r="D13789" s="1"/>
      <c r="E13789" s="1">
        <v>3</v>
      </c>
      <c r="F13789" s="1">
        <v>1</v>
      </c>
      <c r="G13789" s="1">
        <v>0</v>
      </c>
      <c r="H13789" s="1">
        <v>2</v>
      </c>
      <c r="I13789" s="15">
        <v>0.33333333333333331</v>
      </c>
      <c r="J13789">
        <f t="shared" si="215"/>
        <v>40</v>
      </c>
    </row>
    <row r="13790" spans="1:10" x14ac:dyDescent="0.3">
      <c r="A13790" t="s">
        <v>13626</v>
      </c>
      <c r="C13790" s="18">
        <v>389.71972958549162</v>
      </c>
      <c r="D13790" s="1"/>
      <c r="E13790" s="1">
        <v>3</v>
      </c>
      <c r="F13790" s="1">
        <v>1</v>
      </c>
      <c r="G13790" s="1">
        <v>0</v>
      </c>
      <c r="H13790" s="1">
        <v>2</v>
      </c>
      <c r="I13790" s="15">
        <v>0.33333333333333331</v>
      </c>
      <c r="J13790">
        <f t="shared" si="215"/>
        <v>40</v>
      </c>
    </row>
    <row r="13791" spans="1:10" x14ac:dyDescent="0.3">
      <c r="A13791" t="s">
        <v>13628</v>
      </c>
      <c r="C13791" s="18">
        <v>389.71838243816228</v>
      </c>
      <c r="D13791" s="1"/>
      <c r="E13791" s="1">
        <v>3</v>
      </c>
      <c r="F13791" s="1">
        <v>1</v>
      </c>
      <c r="G13791" s="1">
        <v>0</v>
      </c>
      <c r="H13791" s="1">
        <v>2</v>
      </c>
      <c r="I13791" s="15">
        <v>0.33333333333333331</v>
      </c>
      <c r="J13791">
        <f t="shared" si="215"/>
        <v>40</v>
      </c>
    </row>
    <row r="13792" spans="1:10" x14ac:dyDescent="0.3">
      <c r="A13792" t="s">
        <v>13627</v>
      </c>
      <c r="C13792" s="18">
        <v>389.7177851330452</v>
      </c>
      <c r="D13792" s="1"/>
      <c r="E13792" s="1">
        <v>5</v>
      </c>
      <c r="F13792" s="1">
        <v>2</v>
      </c>
      <c r="G13792" s="1">
        <v>0</v>
      </c>
      <c r="H13792" s="1">
        <v>3</v>
      </c>
      <c r="I13792" s="15">
        <v>0.4</v>
      </c>
      <c r="J13792">
        <f t="shared" si="215"/>
        <v>40</v>
      </c>
    </row>
    <row r="13793" spans="1:10" x14ac:dyDescent="0.3">
      <c r="A13793" t="s">
        <v>13629</v>
      </c>
      <c r="C13793" s="18">
        <v>389.71771406499056</v>
      </c>
      <c r="D13793" s="1"/>
      <c r="E13793" s="1">
        <v>3</v>
      </c>
      <c r="F13793" s="1">
        <v>1</v>
      </c>
      <c r="G13793" s="1">
        <v>0</v>
      </c>
      <c r="H13793" s="1">
        <v>2</v>
      </c>
      <c r="I13793" s="15">
        <v>0.33333333333333331</v>
      </c>
      <c r="J13793">
        <f t="shared" si="215"/>
        <v>40</v>
      </c>
    </row>
    <row r="13794" spans="1:10" x14ac:dyDescent="0.3">
      <c r="A13794" t="s">
        <v>13630</v>
      </c>
      <c r="C13794" s="18">
        <v>389.71763513741735</v>
      </c>
      <c r="D13794" s="1"/>
      <c r="E13794" s="1">
        <v>3</v>
      </c>
      <c r="F13794" s="1">
        <v>1</v>
      </c>
      <c r="G13794" s="1">
        <v>0</v>
      </c>
      <c r="H13794" s="1">
        <v>2</v>
      </c>
      <c r="I13794" s="15">
        <v>0.33333333333333331</v>
      </c>
      <c r="J13794">
        <f t="shared" si="215"/>
        <v>40</v>
      </c>
    </row>
    <row r="13795" spans="1:10" x14ac:dyDescent="0.3">
      <c r="A13795" t="s">
        <v>13631</v>
      </c>
      <c r="C13795" s="18">
        <v>389.71755074006563</v>
      </c>
      <c r="D13795" s="1"/>
      <c r="E13795" s="1">
        <v>3</v>
      </c>
      <c r="F13795" s="1">
        <v>1</v>
      </c>
      <c r="G13795" s="1">
        <v>0</v>
      </c>
      <c r="H13795" s="1">
        <v>2</v>
      </c>
      <c r="I13795" s="15">
        <v>0.33333333333333331</v>
      </c>
      <c r="J13795">
        <f t="shared" si="215"/>
        <v>40</v>
      </c>
    </row>
    <row r="13796" spans="1:10" x14ac:dyDescent="0.3">
      <c r="A13796" t="s">
        <v>13676</v>
      </c>
      <c r="C13796" s="18">
        <v>389.7150149966759</v>
      </c>
      <c r="D13796" s="1"/>
      <c r="E13796" s="1">
        <v>3</v>
      </c>
      <c r="F13796" s="1">
        <v>1</v>
      </c>
      <c r="G13796" s="1">
        <v>0</v>
      </c>
      <c r="H13796" s="1">
        <v>2</v>
      </c>
      <c r="I13796" s="15">
        <v>0.33333333333333331</v>
      </c>
      <c r="J13796">
        <f t="shared" si="215"/>
        <v>40</v>
      </c>
    </row>
    <row r="13797" spans="1:10" x14ac:dyDescent="0.3">
      <c r="A13797" t="s">
        <v>13632</v>
      </c>
      <c r="C13797" s="18">
        <v>389.71392564493482</v>
      </c>
      <c r="D13797" s="1"/>
      <c r="E13797" s="1">
        <v>3</v>
      </c>
      <c r="F13797" s="1">
        <v>1</v>
      </c>
      <c r="G13797" s="1">
        <v>1</v>
      </c>
      <c r="H13797" s="1">
        <v>1</v>
      </c>
      <c r="I13797" s="15">
        <v>0.5</v>
      </c>
      <c r="J13797">
        <f t="shared" si="215"/>
        <v>40</v>
      </c>
    </row>
    <row r="13798" spans="1:10" x14ac:dyDescent="0.3">
      <c r="A13798" t="s">
        <v>13633</v>
      </c>
      <c r="C13798" s="18">
        <v>389.7134984735128</v>
      </c>
      <c r="D13798" s="1"/>
      <c r="E13798" s="1">
        <v>3</v>
      </c>
      <c r="F13798" s="1">
        <v>1</v>
      </c>
      <c r="G13798" s="1">
        <v>0</v>
      </c>
      <c r="H13798" s="1">
        <v>2</v>
      </c>
      <c r="I13798" s="15">
        <v>0.33333333333333331</v>
      </c>
      <c r="J13798">
        <f t="shared" si="215"/>
        <v>40</v>
      </c>
    </row>
    <row r="13799" spans="1:10" x14ac:dyDescent="0.3">
      <c r="A13799" t="s">
        <v>13634</v>
      </c>
      <c r="C13799" s="18">
        <v>389.71349647550346</v>
      </c>
      <c r="D13799" s="1"/>
      <c r="E13799" s="1">
        <v>1</v>
      </c>
      <c r="F13799" s="1">
        <v>0</v>
      </c>
      <c r="G13799" s="1">
        <v>0</v>
      </c>
      <c r="H13799" s="1">
        <v>1</v>
      </c>
      <c r="I13799" s="15">
        <v>0</v>
      </c>
      <c r="J13799">
        <f t="shared" si="215"/>
        <v>40</v>
      </c>
    </row>
    <row r="13800" spans="1:10" x14ac:dyDescent="0.3">
      <c r="A13800" t="s">
        <v>13635</v>
      </c>
      <c r="C13800" s="18">
        <v>389.71330728997441</v>
      </c>
      <c r="D13800" s="1"/>
      <c r="E13800" s="1">
        <v>3</v>
      </c>
      <c r="F13800" s="1">
        <v>1</v>
      </c>
      <c r="G13800" s="1">
        <v>0</v>
      </c>
      <c r="H13800" s="1">
        <v>2</v>
      </c>
      <c r="I13800" s="15">
        <v>0.33333333333333331</v>
      </c>
      <c r="J13800">
        <f t="shared" si="215"/>
        <v>40</v>
      </c>
    </row>
    <row r="13801" spans="1:10" x14ac:dyDescent="0.3">
      <c r="A13801" t="s">
        <v>13636</v>
      </c>
      <c r="C13801" s="18">
        <v>389.71311637839489</v>
      </c>
      <c r="D13801" s="1"/>
      <c r="E13801" s="1">
        <v>3</v>
      </c>
      <c r="F13801" s="1">
        <v>1</v>
      </c>
      <c r="G13801" s="1">
        <v>0</v>
      </c>
      <c r="H13801" s="1">
        <v>2</v>
      </c>
      <c r="I13801" s="15">
        <v>0.33333333333333331</v>
      </c>
      <c r="J13801">
        <f t="shared" si="215"/>
        <v>40</v>
      </c>
    </row>
    <row r="13802" spans="1:10" x14ac:dyDescent="0.3">
      <c r="A13802" t="s">
        <v>13637</v>
      </c>
      <c r="C13802" s="18">
        <v>389.71297666911869</v>
      </c>
      <c r="D13802" s="1"/>
      <c r="E13802" s="1">
        <v>3</v>
      </c>
      <c r="F13802" s="1">
        <v>1</v>
      </c>
      <c r="G13802" s="1">
        <v>0</v>
      </c>
      <c r="H13802" s="1">
        <v>2</v>
      </c>
      <c r="I13802" s="15">
        <v>0.33333333333333331</v>
      </c>
      <c r="J13802">
        <f t="shared" si="215"/>
        <v>40</v>
      </c>
    </row>
    <row r="13803" spans="1:10" x14ac:dyDescent="0.3">
      <c r="A13803" t="s">
        <v>13638</v>
      </c>
      <c r="C13803" s="18">
        <v>389.7128972915001</v>
      </c>
      <c r="D13803" s="1"/>
      <c r="E13803" s="1">
        <v>5</v>
      </c>
      <c r="F13803" s="1">
        <v>2</v>
      </c>
      <c r="G13803" s="1">
        <v>0</v>
      </c>
      <c r="H13803" s="1">
        <v>3</v>
      </c>
      <c r="I13803" s="15">
        <v>0.4</v>
      </c>
      <c r="J13803">
        <f t="shared" si="215"/>
        <v>40</v>
      </c>
    </row>
    <row r="13804" spans="1:10" x14ac:dyDescent="0.3">
      <c r="A13804" t="s">
        <v>13639</v>
      </c>
      <c r="C13804" s="18">
        <v>389.71283016336764</v>
      </c>
      <c r="D13804" s="1"/>
      <c r="E13804" s="1">
        <v>6</v>
      </c>
      <c r="F13804" s="1">
        <v>2</v>
      </c>
      <c r="G13804" s="1">
        <v>1</v>
      </c>
      <c r="H13804" s="1">
        <v>3</v>
      </c>
      <c r="I13804" s="15">
        <v>0.41666666666666669</v>
      </c>
      <c r="J13804">
        <f t="shared" si="215"/>
        <v>40</v>
      </c>
    </row>
    <row r="13805" spans="1:10" x14ac:dyDescent="0.3">
      <c r="A13805" t="s">
        <v>13640</v>
      </c>
      <c r="C13805" s="18">
        <v>389.71273894292625</v>
      </c>
      <c r="D13805" s="1"/>
      <c r="E13805" s="1">
        <v>5</v>
      </c>
      <c r="F13805" s="1">
        <v>2</v>
      </c>
      <c r="G13805" s="1">
        <v>0</v>
      </c>
      <c r="H13805" s="1">
        <v>3</v>
      </c>
      <c r="I13805" s="15">
        <v>0.4</v>
      </c>
      <c r="J13805">
        <f t="shared" si="215"/>
        <v>40</v>
      </c>
    </row>
    <row r="13806" spans="1:10" x14ac:dyDescent="0.3">
      <c r="A13806" t="s">
        <v>13641</v>
      </c>
      <c r="C13806" s="18">
        <v>389.71273240547464</v>
      </c>
      <c r="D13806" s="1"/>
      <c r="E13806" s="1">
        <v>3</v>
      </c>
      <c r="F13806" s="1">
        <v>1</v>
      </c>
      <c r="G13806" s="1">
        <v>0</v>
      </c>
      <c r="H13806" s="1">
        <v>2</v>
      </c>
      <c r="I13806" s="15">
        <v>0.33333333333333331</v>
      </c>
      <c r="J13806">
        <f t="shared" si="215"/>
        <v>40</v>
      </c>
    </row>
    <row r="13807" spans="1:10" x14ac:dyDescent="0.3">
      <c r="A13807" t="s">
        <v>13642</v>
      </c>
      <c r="C13807" s="18">
        <v>389.71225631668005</v>
      </c>
      <c r="D13807" s="1"/>
      <c r="E13807" s="1">
        <v>3</v>
      </c>
      <c r="F13807" s="1">
        <v>1</v>
      </c>
      <c r="G13807" s="1">
        <v>0</v>
      </c>
      <c r="H13807" s="1">
        <v>2</v>
      </c>
      <c r="I13807" s="15">
        <v>0.33333333333333331</v>
      </c>
      <c r="J13807">
        <f t="shared" si="215"/>
        <v>40</v>
      </c>
    </row>
    <row r="13808" spans="1:10" x14ac:dyDescent="0.3">
      <c r="A13808" t="s">
        <v>13643</v>
      </c>
      <c r="C13808" s="18">
        <v>389.71225631668005</v>
      </c>
      <c r="D13808" s="1"/>
      <c r="E13808" s="1">
        <v>3</v>
      </c>
      <c r="F13808" s="1">
        <v>1</v>
      </c>
      <c r="G13808" s="1">
        <v>0</v>
      </c>
      <c r="H13808" s="1">
        <v>2</v>
      </c>
      <c r="I13808" s="15">
        <v>0.33333333333333331</v>
      </c>
      <c r="J13808">
        <f t="shared" si="215"/>
        <v>40</v>
      </c>
    </row>
    <row r="13809" spans="1:10" x14ac:dyDescent="0.3">
      <c r="A13809" t="s">
        <v>13644</v>
      </c>
      <c r="C13809" s="18">
        <v>389.71225631668005</v>
      </c>
      <c r="D13809" s="1"/>
      <c r="E13809" s="1">
        <v>1</v>
      </c>
      <c r="F13809" s="1">
        <v>0</v>
      </c>
      <c r="G13809" s="1">
        <v>0</v>
      </c>
      <c r="H13809" s="1">
        <v>1</v>
      </c>
      <c r="I13809" s="15">
        <v>0</v>
      </c>
      <c r="J13809">
        <f t="shared" si="215"/>
        <v>40</v>
      </c>
    </row>
    <row r="13810" spans="1:10" x14ac:dyDescent="0.3">
      <c r="A13810" t="s">
        <v>13645</v>
      </c>
      <c r="C13810" s="18">
        <v>389.71225631668005</v>
      </c>
      <c r="D13810" s="1"/>
      <c r="E13810" s="1">
        <v>2</v>
      </c>
      <c r="F13810" s="1">
        <v>0</v>
      </c>
      <c r="G13810" s="1">
        <v>1</v>
      </c>
      <c r="H13810" s="1">
        <v>1</v>
      </c>
      <c r="I13810" s="15">
        <v>0.25</v>
      </c>
      <c r="J13810">
        <f t="shared" si="215"/>
        <v>40</v>
      </c>
    </row>
    <row r="13811" spans="1:10" x14ac:dyDescent="0.3">
      <c r="A13811" t="s">
        <v>13646</v>
      </c>
      <c r="C13811" s="18">
        <v>389.71225631668005</v>
      </c>
      <c r="D13811" s="1"/>
      <c r="E13811" s="1">
        <v>11</v>
      </c>
      <c r="F13811" s="1">
        <v>6</v>
      </c>
      <c r="G13811" s="1">
        <v>1</v>
      </c>
      <c r="H13811" s="1">
        <v>4</v>
      </c>
      <c r="I13811" s="15">
        <v>0.59090909090909094</v>
      </c>
      <c r="J13811">
        <f t="shared" si="215"/>
        <v>40</v>
      </c>
    </row>
    <row r="13812" spans="1:10" x14ac:dyDescent="0.3">
      <c r="A13812" t="s">
        <v>13647</v>
      </c>
      <c r="C13812" s="18">
        <v>389.71225631668005</v>
      </c>
      <c r="D13812" s="1"/>
      <c r="E13812" s="1">
        <v>3</v>
      </c>
      <c r="F13812" s="1">
        <v>1</v>
      </c>
      <c r="G13812" s="1">
        <v>0</v>
      </c>
      <c r="H13812" s="1">
        <v>2</v>
      </c>
      <c r="I13812" s="15">
        <v>0.33333333333333331</v>
      </c>
      <c r="J13812">
        <f t="shared" si="215"/>
        <v>40</v>
      </c>
    </row>
    <row r="13813" spans="1:10" x14ac:dyDescent="0.3">
      <c r="A13813" t="s">
        <v>13648</v>
      </c>
      <c r="C13813" s="18">
        <v>389.71225631668005</v>
      </c>
      <c r="D13813" s="1"/>
      <c r="E13813" s="1">
        <v>3</v>
      </c>
      <c r="F13813" s="1">
        <v>0</v>
      </c>
      <c r="G13813" s="1">
        <v>2</v>
      </c>
      <c r="H13813" s="1">
        <v>1</v>
      </c>
      <c r="I13813" s="15">
        <v>0.33333333333333331</v>
      </c>
      <c r="J13813">
        <f t="shared" si="215"/>
        <v>40</v>
      </c>
    </row>
    <row r="13814" spans="1:10" x14ac:dyDescent="0.3">
      <c r="A13814" t="s">
        <v>13649</v>
      </c>
      <c r="C13814" s="18">
        <v>389.71225631668005</v>
      </c>
      <c r="D13814" s="1"/>
      <c r="E13814" s="1">
        <v>1</v>
      </c>
      <c r="F13814" s="1">
        <v>0</v>
      </c>
      <c r="G13814" s="1">
        <v>1</v>
      </c>
      <c r="H13814" s="1">
        <v>0</v>
      </c>
      <c r="I13814" s="15">
        <v>0.5</v>
      </c>
      <c r="J13814">
        <f t="shared" si="215"/>
        <v>40</v>
      </c>
    </row>
    <row r="13815" spans="1:10" x14ac:dyDescent="0.3">
      <c r="A13815" t="s">
        <v>13650</v>
      </c>
      <c r="C13815" s="18">
        <v>389.71225631668005</v>
      </c>
      <c r="D13815" s="1"/>
      <c r="E13815" s="1">
        <v>2</v>
      </c>
      <c r="F13815" s="1">
        <v>0</v>
      </c>
      <c r="G13815" s="1">
        <v>1</v>
      </c>
      <c r="H13815" s="1">
        <v>1</v>
      </c>
      <c r="I13815" s="15">
        <v>0.25</v>
      </c>
      <c r="J13815">
        <f t="shared" si="215"/>
        <v>40</v>
      </c>
    </row>
    <row r="13816" spans="1:10" x14ac:dyDescent="0.3">
      <c r="A13816" t="s">
        <v>13651</v>
      </c>
      <c r="C13816" s="18">
        <v>389.71225631668005</v>
      </c>
      <c r="D13816" s="1"/>
      <c r="E13816" s="1">
        <v>3</v>
      </c>
      <c r="F13816" s="1">
        <v>1</v>
      </c>
      <c r="G13816" s="1">
        <v>0</v>
      </c>
      <c r="H13816" s="1">
        <v>2</v>
      </c>
      <c r="I13816" s="15">
        <v>0.33333333333333331</v>
      </c>
      <c r="J13816">
        <f t="shared" si="215"/>
        <v>40</v>
      </c>
    </row>
    <row r="13817" spans="1:10" x14ac:dyDescent="0.3">
      <c r="A13817" t="s">
        <v>13652</v>
      </c>
      <c r="C13817" s="18">
        <v>389.71225631668005</v>
      </c>
      <c r="D13817" s="1"/>
      <c r="E13817" s="1">
        <v>3</v>
      </c>
      <c r="F13817" s="1">
        <v>1</v>
      </c>
      <c r="G13817" s="1">
        <v>0</v>
      </c>
      <c r="H13817" s="1">
        <v>2</v>
      </c>
      <c r="I13817" s="15">
        <v>0.33333333333333331</v>
      </c>
      <c r="J13817">
        <f t="shared" si="215"/>
        <v>40</v>
      </c>
    </row>
    <row r="13818" spans="1:10" x14ac:dyDescent="0.3">
      <c r="A13818" t="s">
        <v>13653</v>
      </c>
      <c r="C13818" s="18">
        <v>389.71225631668005</v>
      </c>
      <c r="D13818" s="1"/>
      <c r="E13818" s="1">
        <v>3</v>
      </c>
      <c r="F13818" s="1">
        <v>2</v>
      </c>
      <c r="G13818" s="1">
        <v>0</v>
      </c>
      <c r="H13818" s="1">
        <v>1</v>
      </c>
      <c r="I13818" s="15">
        <v>0.66666666666666663</v>
      </c>
      <c r="J13818">
        <f t="shared" si="215"/>
        <v>40</v>
      </c>
    </row>
    <row r="13819" spans="1:10" x14ac:dyDescent="0.3">
      <c r="A13819" t="s">
        <v>13654</v>
      </c>
      <c r="C13819" s="18">
        <v>389.71225631668005</v>
      </c>
      <c r="D13819" s="1"/>
      <c r="E13819" s="1">
        <v>1</v>
      </c>
      <c r="F13819" s="1">
        <v>0</v>
      </c>
      <c r="G13819" s="1">
        <v>0</v>
      </c>
      <c r="H13819" s="1">
        <v>1</v>
      </c>
      <c r="I13819" s="15">
        <v>0</v>
      </c>
      <c r="J13819">
        <f t="shared" si="215"/>
        <v>40</v>
      </c>
    </row>
    <row r="13820" spans="1:10" x14ac:dyDescent="0.3">
      <c r="A13820" t="s">
        <v>13655</v>
      </c>
      <c r="C13820" s="18">
        <v>389.71225631668005</v>
      </c>
      <c r="D13820" s="1"/>
      <c r="E13820" s="1">
        <v>2</v>
      </c>
      <c r="F13820" s="1">
        <v>0</v>
      </c>
      <c r="G13820" s="1">
        <v>1</v>
      </c>
      <c r="H13820" s="1">
        <v>1</v>
      </c>
      <c r="I13820" s="15">
        <v>0.25</v>
      </c>
      <c r="J13820">
        <f t="shared" si="215"/>
        <v>40</v>
      </c>
    </row>
    <row r="13821" spans="1:10" x14ac:dyDescent="0.3">
      <c r="A13821" t="s">
        <v>13656</v>
      </c>
      <c r="C13821" s="18">
        <v>389.71225631668005</v>
      </c>
      <c r="D13821" s="1"/>
      <c r="E13821" s="1">
        <v>2</v>
      </c>
      <c r="F13821" s="1">
        <v>0</v>
      </c>
      <c r="G13821" s="1">
        <v>2</v>
      </c>
      <c r="H13821" s="1">
        <v>0</v>
      </c>
      <c r="I13821" s="15">
        <v>0.5</v>
      </c>
      <c r="J13821">
        <f t="shared" si="215"/>
        <v>40</v>
      </c>
    </row>
    <row r="13822" spans="1:10" x14ac:dyDescent="0.3">
      <c r="A13822" t="s">
        <v>13657</v>
      </c>
      <c r="C13822" s="18">
        <v>389.71163997262931</v>
      </c>
      <c r="D13822" s="1"/>
      <c r="E13822" s="1">
        <v>3</v>
      </c>
      <c r="F13822" s="1">
        <v>1</v>
      </c>
      <c r="G13822" s="1">
        <v>0</v>
      </c>
      <c r="H13822" s="1">
        <v>2</v>
      </c>
      <c r="I13822" s="15">
        <v>0.33333333333333331</v>
      </c>
      <c r="J13822">
        <f t="shared" si="215"/>
        <v>40</v>
      </c>
    </row>
    <row r="13823" spans="1:10" x14ac:dyDescent="0.3">
      <c r="A13823" t="s">
        <v>13658</v>
      </c>
      <c r="C13823" s="18">
        <v>389.71150082327716</v>
      </c>
      <c r="D13823" s="1"/>
      <c r="E13823" s="1">
        <v>1</v>
      </c>
      <c r="F13823" s="1">
        <v>0</v>
      </c>
      <c r="G13823" s="1">
        <v>0</v>
      </c>
      <c r="H13823" s="1">
        <v>1</v>
      </c>
      <c r="I13823" s="15">
        <v>0</v>
      </c>
      <c r="J13823">
        <f t="shared" si="215"/>
        <v>40</v>
      </c>
    </row>
    <row r="13824" spans="1:10" x14ac:dyDescent="0.3">
      <c r="A13824" t="s">
        <v>13659</v>
      </c>
      <c r="C13824" s="18">
        <v>389.70784696430189</v>
      </c>
      <c r="D13824" s="1"/>
      <c r="E13824" s="1">
        <v>1</v>
      </c>
      <c r="F13824" s="1">
        <v>0</v>
      </c>
      <c r="G13824" s="1">
        <v>0</v>
      </c>
      <c r="H13824" s="1">
        <v>1</v>
      </c>
      <c r="I13824" s="15">
        <v>0</v>
      </c>
      <c r="J13824">
        <f t="shared" si="215"/>
        <v>40</v>
      </c>
    </row>
    <row r="13825" spans="1:10" x14ac:dyDescent="0.3">
      <c r="A13825" t="s">
        <v>13660</v>
      </c>
      <c r="C13825" s="18">
        <v>389.70782677492508</v>
      </c>
      <c r="D13825" s="1"/>
      <c r="E13825" s="1">
        <v>1</v>
      </c>
      <c r="F13825" s="1">
        <v>0</v>
      </c>
      <c r="G13825" s="1">
        <v>0</v>
      </c>
      <c r="H13825" s="1">
        <v>1</v>
      </c>
      <c r="I13825" s="15">
        <v>0</v>
      </c>
      <c r="J13825">
        <f t="shared" si="215"/>
        <v>40</v>
      </c>
    </row>
    <row r="13826" spans="1:10" x14ac:dyDescent="0.3">
      <c r="A13826" t="s">
        <v>13661</v>
      </c>
      <c r="C13826" s="18">
        <v>389.70698564570733</v>
      </c>
      <c r="D13826" s="1"/>
      <c r="E13826" s="1">
        <v>5</v>
      </c>
      <c r="F13826" s="1">
        <v>2</v>
      </c>
      <c r="G13826" s="1">
        <v>0</v>
      </c>
      <c r="H13826" s="1">
        <v>3</v>
      </c>
      <c r="I13826" s="15">
        <v>0.4</v>
      </c>
      <c r="J13826">
        <f t="shared" si="215"/>
        <v>40</v>
      </c>
    </row>
    <row r="13827" spans="1:10" x14ac:dyDescent="0.3">
      <c r="A13827" t="s">
        <v>13662</v>
      </c>
      <c r="C13827" s="18">
        <v>389.7069805717407</v>
      </c>
      <c r="D13827" s="1"/>
      <c r="E13827" s="1">
        <v>3</v>
      </c>
      <c r="F13827" s="1">
        <v>1</v>
      </c>
      <c r="G13827" s="1">
        <v>0</v>
      </c>
      <c r="H13827" s="1">
        <v>2</v>
      </c>
      <c r="I13827" s="15">
        <v>0.33333333333333331</v>
      </c>
      <c r="J13827">
        <f t="shared" si="215"/>
        <v>40</v>
      </c>
    </row>
    <row r="13828" spans="1:10" x14ac:dyDescent="0.3">
      <c r="A13828" t="s">
        <v>13663</v>
      </c>
      <c r="C13828" s="18">
        <v>389.70672877430189</v>
      </c>
      <c r="D13828" s="1"/>
      <c r="E13828" s="1">
        <v>3</v>
      </c>
      <c r="F13828" s="1">
        <v>1</v>
      </c>
      <c r="G13828" s="1">
        <v>0</v>
      </c>
      <c r="H13828" s="1">
        <v>2</v>
      </c>
      <c r="I13828" s="15">
        <v>0.33333333333333331</v>
      </c>
      <c r="J13828">
        <f t="shared" ref="J13828:J13891" si="216">IF(E13828&lt;=30,40,20)</f>
        <v>40</v>
      </c>
    </row>
    <row r="13829" spans="1:10" x14ac:dyDescent="0.3">
      <c r="A13829" t="s">
        <v>13664</v>
      </c>
      <c r="C13829" s="18">
        <v>389.70591930876037</v>
      </c>
      <c r="D13829" s="1"/>
      <c r="E13829" s="1">
        <v>3</v>
      </c>
      <c r="F13829" s="1">
        <v>1</v>
      </c>
      <c r="G13829" s="1">
        <v>0</v>
      </c>
      <c r="H13829" s="1">
        <v>2</v>
      </c>
      <c r="I13829" s="15">
        <v>0.33333333333333331</v>
      </c>
      <c r="J13829">
        <f t="shared" si="216"/>
        <v>40</v>
      </c>
    </row>
    <row r="13830" spans="1:10" x14ac:dyDescent="0.3">
      <c r="A13830" t="s">
        <v>13665</v>
      </c>
      <c r="C13830" s="18">
        <v>389.70576986609814</v>
      </c>
      <c r="D13830" s="1"/>
      <c r="E13830" s="1">
        <v>1</v>
      </c>
      <c r="F13830" s="1">
        <v>0</v>
      </c>
      <c r="G13830" s="1">
        <v>0</v>
      </c>
      <c r="H13830" s="1">
        <v>1</v>
      </c>
      <c r="I13830" s="15">
        <v>0</v>
      </c>
      <c r="J13830">
        <f t="shared" si="216"/>
        <v>40</v>
      </c>
    </row>
    <row r="13831" spans="1:10" x14ac:dyDescent="0.3">
      <c r="A13831" t="s">
        <v>13666</v>
      </c>
      <c r="C13831" s="18">
        <v>389.70565587953996</v>
      </c>
      <c r="D13831" s="1"/>
      <c r="E13831" s="1">
        <v>2</v>
      </c>
      <c r="F13831" s="1">
        <v>0</v>
      </c>
      <c r="G13831" s="1">
        <v>0</v>
      </c>
      <c r="H13831" s="1">
        <v>2</v>
      </c>
      <c r="I13831" s="15">
        <v>0</v>
      </c>
      <c r="J13831">
        <f t="shared" si="216"/>
        <v>40</v>
      </c>
    </row>
    <row r="13832" spans="1:10" x14ac:dyDescent="0.3">
      <c r="A13832" t="s">
        <v>13667</v>
      </c>
      <c r="C13832" s="18">
        <v>389.7055674372271</v>
      </c>
      <c r="D13832" s="1"/>
      <c r="E13832" s="1">
        <v>3</v>
      </c>
      <c r="F13832" s="1">
        <v>1</v>
      </c>
      <c r="G13832" s="1">
        <v>0</v>
      </c>
      <c r="H13832" s="1">
        <v>2</v>
      </c>
      <c r="I13832" s="15">
        <v>0.33333333333333331</v>
      </c>
      <c r="J13832">
        <f t="shared" si="216"/>
        <v>40</v>
      </c>
    </row>
    <row r="13833" spans="1:10" x14ac:dyDescent="0.3">
      <c r="A13833" t="s">
        <v>13668</v>
      </c>
      <c r="C13833" s="18">
        <v>389.70481035347967</v>
      </c>
      <c r="D13833" s="1"/>
      <c r="E13833" s="1">
        <v>3</v>
      </c>
      <c r="F13833" s="1">
        <v>1</v>
      </c>
      <c r="G13833" s="1">
        <v>0</v>
      </c>
      <c r="H13833" s="1">
        <v>2</v>
      </c>
      <c r="I13833" s="15">
        <v>0.33333333333333331</v>
      </c>
      <c r="J13833">
        <f t="shared" si="216"/>
        <v>40</v>
      </c>
    </row>
    <row r="13834" spans="1:10" x14ac:dyDescent="0.3">
      <c r="A13834" t="s">
        <v>13669</v>
      </c>
      <c r="C13834" s="18">
        <v>389.70472104610548</v>
      </c>
      <c r="D13834" s="1"/>
      <c r="E13834" s="1">
        <v>3</v>
      </c>
      <c r="F13834" s="1">
        <v>1</v>
      </c>
      <c r="G13834" s="1">
        <v>0</v>
      </c>
      <c r="H13834" s="1">
        <v>2</v>
      </c>
      <c r="I13834" s="15">
        <v>0.33333333333333331</v>
      </c>
      <c r="J13834">
        <f t="shared" si="216"/>
        <v>40</v>
      </c>
    </row>
    <row r="13835" spans="1:10" x14ac:dyDescent="0.3">
      <c r="A13835" t="s">
        <v>13670</v>
      </c>
      <c r="C13835" s="18">
        <v>389.70407764339183</v>
      </c>
      <c r="D13835" s="1"/>
      <c r="E13835" s="1">
        <v>3</v>
      </c>
      <c r="F13835" s="1">
        <v>1</v>
      </c>
      <c r="G13835" s="1">
        <v>0</v>
      </c>
      <c r="H13835" s="1">
        <v>2</v>
      </c>
      <c r="I13835" s="15">
        <v>0.33333333333333331</v>
      </c>
      <c r="J13835">
        <f t="shared" si="216"/>
        <v>40</v>
      </c>
    </row>
    <row r="13836" spans="1:10" x14ac:dyDescent="0.3">
      <c r="A13836" t="s">
        <v>13671</v>
      </c>
      <c r="C13836" s="18">
        <v>389.70398809255346</v>
      </c>
      <c r="D13836" s="1"/>
      <c r="E13836" s="1">
        <v>2</v>
      </c>
      <c r="F13836" s="1">
        <v>0</v>
      </c>
      <c r="G13836" s="1">
        <v>1</v>
      </c>
      <c r="H13836" s="1">
        <v>1</v>
      </c>
      <c r="I13836" s="15">
        <v>0.25</v>
      </c>
      <c r="J13836">
        <f t="shared" si="216"/>
        <v>40</v>
      </c>
    </row>
    <row r="13837" spans="1:10" x14ac:dyDescent="0.3">
      <c r="A13837" t="s">
        <v>13672</v>
      </c>
      <c r="C13837" s="18">
        <v>389.70398144396177</v>
      </c>
      <c r="D13837" s="1"/>
      <c r="E13837" s="1">
        <v>3</v>
      </c>
      <c r="F13837" s="1">
        <v>1</v>
      </c>
      <c r="G13837" s="1">
        <v>0</v>
      </c>
      <c r="H13837" s="1">
        <v>2</v>
      </c>
      <c r="I13837" s="15">
        <v>0.33333333333333331</v>
      </c>
      <c r="J13837">
        <f t="shared" si="216"/>
        <v>40</v>
      </c>
    </row>
    <row r="13838" spans="1:10" x14ac:dyDescent="0.3">
      <c r="A13838" t="s">
        <v>13673</v>
      </c>
      <c r="C13838" s="18">
        <v>389.70398144396177</v>
      </c>
      <c r="D13838" s="1"/>
      <c r="E13838" s="1">
        <v>3</v>
      </c>
      <c r="F13838" s="1">
        <v>1</v>
      </c>
      <c r="G13838" s="1">
        <v>0</v>
      </c>
      <c r="H13838" s="1">
        <v>2</v>
      </c>
      <c r="I13838" s="15">
        <v>0.33333333333333331</v>
      </c>
      <c r="J13838">
        <f t="shared" si="216"/>
        <v>40</v>
      </c>
    </row>
    <row r="13839" spans="1:10" x14ac:dyDescent="0.3">
      <c r="A13839" t="s">
        <v>13674</v>
      </c>
      <c r="C13839" s="18">
        <v>389.7038653799035</v>
      </c>
      <c r="D13839" s="1"/>
      <c r="E13839" s="1">
        <v>1</v>
      </c>
      <c r="F13839" s="1">
        <v>0</v>
      </c>
      <c r="G13839" s="1">
        <v>0</v>
      </c>
      <c r="H13839" s="1">
        <v>1</v>
      </c>
      <c r="I13839" s="15">
        <v>0</v>
      </c>
      <c r="J13839">
        <f t="shared" si="216"/>
        <v>40</v>
      </c>
    </row>
    <row r="13840" spans="1:10" x14ac:dyDescent="0.3">
      <c r="A13840" t="s">
        <v>13675</v>
      </c>
      <c r="C13840" s="18">
        <v>389.70193242699628</v>
      </c>
      <c r="D13840" s="1"/>
      <c r="E13840" s="1">
        <v>3</v>
      </c>
      <c r="F13840" s="1">
        <v>1</v>
      </c>
      <c r="G13840" s="1">
        <v>0</v>
      </c>
      <c r="H13840" s="1">
        <v>2</v>
      </c>
      <c r="I13840" s="15">
        <v>0.33333333333333331</v>
      </c>
      <c r="J13840">
        <f t="shared" si="216"/>
        <v>40</v>
      </c>
    </row>
    <row r="13841" spans="1:10" x14ac:dyDescent="0.3">
      <c r="A13841" t="s">
        <v>13678</v>
      </c>
      <c r="C13841" s="18">
        <v>389.69949949213139</v>
      </c>
      <c r="D13841" s="1"/>
      <c r="E13841" s="1">
        <v>5</v>
      </c>
      <c r="F13841" s="1">
        <v>2</v>
      </c>
      <c r="G13841" s="1">
        <v>0</v>
      </c>
      <c r="H13841" s="1">
        <v>3</v>
      </c>
      <c r="I13841" s="15">
        <v>0.4</v>
      </c>
      <c r="J13841">
        <f t="shared" si="216"/>
        <v>40</v>
      </c>
    </row>
    <row r="13842" spans="1:10" x14ac:dyDescent="0.3">
      <c r="A13842" t="s">
        <v>13679</v>
      </c>
      <c r="C13842" s="18">
        <v>389.69945056278397</v>
      </c>
      <c r="D13842" s="1"/>
      <c r="E13842" s="1">
        <v>6</v>
      </c>
      <c r="F13842" s="1">
        <v>2</v>
      </c>
      <c r="G13842" s="1">
        <v>1</v>
      </c>
      <c r="H13842" s="1">
        <v>3</v>
      </c>
      <c r="I13842" s="15">
        <v>0.41666666666666669</v>
      </c>
      <c r="J13842">
        <f t="shared" si="216"/>
        <v>40</v>
      </c>
    </row>
    <row r="13843" spans="1:10" x14ac:dyDescent="0.3">
      <c r="A13843" t="s">
        <v>13680</v>
      </c>
      <c r="C13843" s="18">
        <v>389.69813297252972</v>
      </c>
      <c r="D13843" s="1"/>
      <c r="E13843" s="1">
        <v>12</v>
      </c>
      <c r="F13843" s="1">
        <v>7</v>
      </c>
      <c r="G13843" s="1">
        <v>0</v>
      </c>
      <c r="H13843" s="1">
        <v>5</v>
      </c>
      <c r="I13843" s="15">
        <v>0.58333333333333337</v>
      </c>
      <c r="J13843">
        <f t="shared" si="216"/>
        <v>40</v>
      </c>
    </row>
    <row r="13844" spans="1:10" x14ac:dyDescent="0.3">
      <c r="A13844" t="s">
        <v>13681</v>
      </c>
      <c r="C13844" s="18">
        <v>389.69802460189192</v>
      </c>
      <c r="D13844" s="1"/>
      <c r="E13844" s="1">
        <v>3</v>
      </c>
      <c r="F13844" s="1">
        <v>1</v>
      </c>
      <c r="G13844" s="1">
        <v>0</v>
      </c>
      <c r="H13844" s="1">
        <v>2</v>
      </c>
      <c r="I13844" s="15">
        <v>0.33333333333333331</v>
      </c>
      <c r="J13844">
        <f t="shared" si="216"/>
        <v>40</v>
      </c>
    </row>
    <row r="13845" spans="1:10" x14ac:dyDescent="0.3">
      <c r="A13845" t="s">
        <v>13682</v>
      </c>
      <c r="C13845" s="18">
        <v>389.6972863884223</v>
      </c>
      <c r="D13845" s="1"/>
      <c r="E13845" s="1">
        <v>3</v>
      </c>
      <c r="F13845" s="1">
        <v>1</v>
      </c>
      <c r="G13845" s="1">
        <v>0</v>
      </c>
      <c r="H13845" s="1">
        <v>2</v>
      </c>
      <c r="I13845" s="15">
        <v>0.33333333333333331</v>
      </c>
      <c r="J13845">
        <f t="shared" si="216"/>
        <v>40</v>
      </c>
    </row>
    <row r="13846" spans="1:10" x14ac:dyDescent="0.3">
      <c r="A13846" t="s">
        <v>13683</v>
      </c>
      <c r="C13846" s="18">
        <v>389.69722602551161</v>
      </c>
      <c r="D13846" s="1"/>
      <c r="E13846" s="1">
        <v>5</v>
      </c>
      <c r="F13846" s="1">
        <v>2</v>
      </c>
      <c r="G13846" s="1">
        <v>0</v>
      </c>
      <c r="H13846" s="1">
        <v>3</v>
      </c>
      <c r="I13846" s="15">
        <v>0.4</v>
      </c>
      <c r="J13846">
        <f t="shared" si="216"/>
        <v>40</v>
      </c>
    </row>
    <row r="13847" spans="1:10" x14ac:dyDescent="0.3">
      <c r="A13847" t="s">
        <v>13684</v>
      </c>
      <c r="C13847" s="18">
        <v>389.69715597412625</v>
      </c>
      <c r="D13847" s="1"/>
      <c r="E13847" s="1">
        <v>3</v>
      </c>
      <c r="F13847" s="1">
        <v>1</v>
      </c>
      <c r="G13847" s="1">
        <v>0</v>
      </c>
      <c r="H13847" s="1">
        <v>2</v>
      </c>
      <c r="I13847" s="15">
        <v>0.33333333333333331</v>
      </c>
      <c r="J13847">
        <f t="shared" si="216"/>
        <v>40</v>
      </c>
    </row>
    <row r="13848" spans="1:10" x14ac:dyDescent="0.3">
      <c r="A13848" t="s">
        <v>13685</v>
      </c>
      <c r="C13848" s="18">
        <v>389.69611989697012</v>
      </c>
      <c r="D13848" s="1"/>
      <c r="E13848" s="1">
        <v>5</v>
      </c>
      <c r="F13848" s="1">
        <v>2</v>
      </c>
      <c r="G13848" s="1">
        <v>0</v>
      </c>
      <c r="H13848" s="1">
        <v>3</v>
      </c>
      <c r="I13848" s="15">
        <v>0.4</v>
      </c>
      <c r="J13848">
        <f t="shared" si="216"/>
        <v>40</v>
      </c>
    </row>
    <row r="13849" spans="1:10" x14ac:dyDescent="0.3">
      <c r="A13849" t="s">
        <v>13686</v>
      </c>
      <c r="C13849" s="18">
        <v>389.69593768121871</v>
      </c>
      <c r="D13849" s="1"/>
      <c r="E13849" s="1">
        <v>3</v>
      </c>
      <c r="F13849" s="1">
        <v>1</v>
      </c>
      <c r="G13849" s="1">
        <v>0</v>
      </c>
      <c r="H13849" s="1">
        <v>2</v>
      </c>
      <c r="I13849" s="15">
        <v>0.33333333333333331</v>
      </c>
      <c r="J13849">
        <f t="shared" si="216"/>
        <v>40</v>
      </c>
    </row>
    <row r="13850" spans="1:10" x14ac:dyDescent="0.3">
      <c r="A13850" t="s">
        <v>13687</v>
      </c>
      <c r="C13850" s="18">
        <v>389.69583130333217</v>
      </c>
      <c r="D13850" s="1"/>
      <c r="E13850" s="1">
        <v>11</v>
      </c>
      <c r="F13850" s="1">
        <v>5</v>
      </c>
      <c r="G13850" s="1">
        <v>0</v>
      </c>
      <c r="H13850" s="1">
        <v>6</v>
      </c>
      <c r="I13850" s="15">
        <v>0.45454545454545453</v>
      </c>
      <c r="J13850">
        <f t="shared" si="216"/>
        <v>40</v>
      </c>
    </row>
    <row r="13851" spans="1:10" x14ac:dyDescent="0.3">
      <c r="A13851" t="s">
        <v>13688</v>
      </c>
      <c r="C13851" s="18">
        <v>389.69330881959326</v>
      </c>
      <c r="D13851" s="1"/>
      <c r="E13851" s="1">
        <v>3</v>
      </c>
      <c r="F13851" s="1">
        <v>1</v>
      </c>
      <c r="G13851" s="1">
        <v>0</v>
      </c>
      <c r="H13851" s="1">
        <v>2</v>
      </c>
      <c r="I13851" s="15">
        <v>0.33333333333333331</v>
      </c>
      <c r="J13851">
        <f t="shared" si="216"/>
        <v>40</v>
      </c>
    </row>
    <row r="13852" spans="1:10" x14ac:dyDescent="0.3">
      <c r="A13852" t="s">
        <v>13689</v>
      </c>
      <c r="C13852" s="18">
        <v>389.69315014107758</v>
      </c>
      <c r="D13852" s="1"/>
      <c r="E13852" s="1">
        <v>3</v>
      </c>
      <c r="F13852" s="1">
        <v>0</v>
      </c>
      <c r="G13852" s="1">
        <v>0</v>
      </c>
      <c r="H13852" s="1">
        <v>3</v>
      </c>
      <c r="I13852" s="15">
        <v>0</v>
      </c>
      <c r="J13852">
        <f t="shared" si="216"/>
        <v>40</v>
      </c>
    </row>
    <row r="13853" spans="1:10" x14ac:dyDescent="0.3">
      <c r="A13853" t="s">
        <v>13690</v>
      </c>
      <c r="C13853" s="18">
        <v>389.69232676882916</v>
      </c>
      <c r="D13853" s="1"/>
      <c r="E13853" s="1">
        <v>2</v>
      </c>
      <c r="F13853" s="1">
        <v>1</v>
      </c>
      <c r="G13853" s="1">
        <v>0</v>
      </c>
      <c r="H13853" s="1">
        <v>1</v>
      </c>
      <c r="I13853" s="15">
        <v>0.5</v>
      </c>
      <c r="J13853">
        <f t="shared" si="216"/>
        <v>40</v>
      </c>
    </row>
    <row r="13854" spans="1:10" x14ac:dyDescent="0.3">
      <c r="A13854" t="s">
        <v>13691</v>
      </c>
      <c r="C13854" s="18">
        <v>389.69017379996183</v>
      </c>
      <c r="D13854" s="1"/>
      <c r="E13854" s="1">
        <v>1</v>
      </c>
      <c r="F13854" s="1">
        <v>0</v>
      </c>
      <c r="G13854" s="1">
        <v>0</v>
      </c>
      <c r="H13854" s="1">
        <v>1</v>
      </c>
      <c r="I13854" s="15">
        <v>0</v>
      </c>
      <c r="J13854">
        <f t="shared" si="216"/>
        <v>40</v>
      </c>
    </row>
    <row r="13855" spans="1:10" x14ac:dyDescent="0.3">
      <c r="A13855" t="s">
        <v>13692</v>
      </c>
      <c r="C13855" s="18">
        <v>389.68975810353601</v>
      </c>
      <c r="D13855" s="1"/>
      <c r="E13855" s="1">
        <v>5</v>
      </c>
      <c r="F13855" s="1">
        <v>2</v>
      </c>
      <c r="G13855" s="1">
        <v>0</v>
      </c>
      <c r="H13855" s="1">
        <v>3</v>
      </c>
      <c r="I13855" s="15">
        <v>0.4</v>
      </c>
      <c r="J13855">
        <f t="shared" si="216"/>
        <v>40</v>
      </c>
    </row>
    <row r="13856" spans="1:10" x14ac:dyDescent="0.3">
      <c r="A13856" t="s">
        <v>13693</v>
      </c>
      <c r="C13856" s="18">
        <v>389.68947815441277</v>
      </c>
      <c r="D13856" s="1"/>
      <c r="E13856" s="1">
        <v>3</v>
      </c>
      <c r="F13856" s="1">
        <v>1</v>
      </c>
      <c r="G13856" s="1">
        <v>0</v>
      </c>
      <c r="H13856" s="1">
        <v>2</v>
      </c>
      <c r="I13856" s="15">
        <v>0.33333333333333331</v>
      </c>
      <c r="J13856">
        <f t="shared" si="216"/>
        <v>40</v>
      </c>
    </row>
    <row r="13857" spans="1:10" x14ac:dyDescent="0.3">
      <c r="A13857" t="s">
        <v>13694</v>
      </c>
      <c r="C13857" s="18">
        <v>389.68910890187681</v>
      </c>
      <c r="D13857" s="1"/>
      <c r="E13857" s="1">
        <v>3</v>
      </c>
      <c r="F13857" s="1">
        <v>2</v>
      </c>
      <c r="G13857" s="1">
        <v>0</v>
      </c>
      <c r="H13857" s="1">
        <v>1</v>
      </c>
      <c r="I13857" s="15">
        <v>0.66666666666666663</v>
      </c>
      <c r="J13857">
        <f t="shared" si="216"/>
        <v>40</v>
      </c>
    </row>
    <row r="13858" spans="1:10" x14ac:dyDescent="0.3">
      <c r="A13858" s="21" t="s">
        <v>14468</v>
      </c>
      <c r="C13858" s="18">
        <v>389.68448182804349</v>
      </c>
      <c r="D13858" s="1"/>
      <c r="E13858" s="1">
        <v>3</v>
      </c>
      <c r="F13858" s="1">
        <v>1</v>
      </c>
      <c r="G13858" s="1">
        <v>0</v>
      </c>
      <c r="H13858" s="1">
        <v>2</v>
      </c>
      <c r="I13858" s="15">
        <v>0.33333333333333331</v>
      </c>
      <c r="J13858">
        <f t="shared" si="216"/>
        <v>40</v>
      </c>
    </row>
    <row r="13859" spans="1:10" x14ac:dyDescent="0.3">
      <c r="A13859" t="s">
        <v>13695</v>
      </c>
      <c r="C13859" s="18">
        <v>389.68440981046871</v>
      </c>
      <c r="D13859" s="1"/>
      <c r="E13859" s="1">
        <v>5</v>
      </c>
      <c r="F13859" s="1">
        <v>1</v>
      </c>
      <c r="G13859" s="1">
        <v>2</v>
      </c>
      <c r="H13859" s="1">
        <v>2</v>
      </c>
      <c r="I13859" s="15">
        <v>0.4</v>
      </c>
      <c r="J13859">
        <f t="shared" si="216"/>
        <v>40</v>
      </c>
    </row>
    <row r="13860" spans="1:10" x14ac:dyDescent="0.3">
      <c r="A13860" t="s">
        <v>13711</v>
      </c>
      <c r="C13860" s="18">
        <v>389.68319662294186</v>
      </c>
      <c r="D13860" s="1"/>
      <c r="E13860" s="1">
        <v>5</v>
      </c>
      <c r="F13860" s="1">
        <v>2</v>
      </c>
      <c r="G13860" s="1">
        <v>0</v>
      </c>
      <c r="H13860" s="1">
        <v>3</v>
      </c>
      <c r="I13860" s="15">
        <v>0.4</v>
      </c>
      <c r="J13860">
        <f t="shared" si="216"/>
        <v>40</v>
      </c>
    </row>
    <row r="13861" spans="1:10" x14ac:dyDescent="0.3">
      <c r="A13861" t="s">
        <v>13696</v>
      </c>
      <c r="C13861" s="18">
        <v>389.6827916035819</v>
      </c>
      <c r="D13861" s="1"/>
      <c r="E13861" s="1">
        <v>3</v>
      </c>
      <c r="F13861" s="1">
        <v>1</v>
      </c>
      <c r="G13861" s="1">
        <v>0</v>
      </c>
      <c r="H13861" s="1">
        <v>2</v>
      </c>
      <c r="I13861" s="15">
        <v>0.33333333333333331</v>
      </c>
      <c r="J13861">
        <f t="shared" si="216"/>
        <v>40</v>
      </c>
    </row>
    <row r="13862" spans="1:10" x14ac:dyDescent="0.3">
      <c r="A13862" t="s">
        <v>13697</v>
      </c>
      <c r="C13862" s="18">
        <v>389.68201592485991</v>
      </c>
      <c r="D13862" s="1"/>
      <c r="E13862" s="1">
        <v>5</v>
      </c>
      <c r="F13862" s="1">
        <v>2</v>
      </c>
      <c r="G13862" s="1">
        <v>0</v>
      </c>
      <c r="H13862" s="1">
        <v>3</v>
      </c>
      <c r="I13862" s="15">
        <v>0.4</v>
      </c>
      <c r="J13862">
        <f t="shared" si="216"/>
        <v>40</v>
      </c>
    </row>
    <row r="13863" spans="1:10" x14ac:dyDescent="0.3">
      <c r="A13863" s="21" t="s">
        <v>13698</v>
      </c>
      <c r="C13863" s="18">
        <v>389.68092688719526</v>
      </c>
      <c r="D13863" s="1"/>
      <c r="E13863" s="1">
        <v>2</v>
      </c>
      <c r="F13863" s="1">
        <v>0</v>
      </c>
      <c r="G13863" s="1">
        <v>1</v>
      </c>
      <c r="H13863" s="1">
        <v>1</v>
      </c>
      <c r="I13863" s="15">
        <v>0.25</v>
      </c>
      <c r="J13863">
        <f t="shared" si="216"/>
        <v>40</v>
      </c>
    </row>
    <row r="13864" spans="1:10" x14ac:dyDescent="0.3">
      <c r="A13864" t="s">
        <v>13699</v>
      </c>
      <c r="C13864" s="18">
        <v>389.68021526971796</v>
      </c>
      <c r="D13864" s="1"/>
      <c r="E13864" s="1">
        <v>3</v>
      </c>
      <c r="F13864" s="1">
        <v>1</v>
      </c>
      <c r="G13864" s="1">
        <v>0</v>
      </c>
      <c r="H13864" s="1">
        <v>2</v>
      </c>
      <c r="I13864" s="15">
        <v>0.33333333333333331</v>
      </c>
      <c r="J13864">
        <f t="shared" si="216"/>
        <v>40</v>
      </c>
    </row>
    <row r="13865" spans="1:10" x14ac:dyDescent="0.3">
      <c r="A13865" t="s">
        <v>13700</v>
      </c>
      <c r="C13865" s="18">
        <v>389.67989658520946</v>
      </c>
      <c r="D13865" s="1"/>
      <c r="E13865" s="1">
        <v>3</v>
      </c>
      <c r="F13865" s="1">
        <v>1</v>
      </c>
      <c r="G13865" s="1">
        <v>0</v>
      </c>
      <c r="H13865" s="1">
        <v>2</v>
      </c>
      <c r="I13865" s="15">
        <v>0.33333333333333331</v>
      </c>
      <c r="J13865">
        <f t="shared" si="216"/>
        <v>40</v>
      </c>
    </row>
    <row r="13866" spans="1:10" x14ac:dyDescent="0.3">
      <c r="A13866" t="s">
        <v>13701</v>
      </c>
      <c r="C13866" s="18">
        <v>389.67916696630328</v>
      </c>
      <c r="D13866" s="1"/>
      <c r="E13866" s="1">
        <v>5</v>
      </c>
      <c r="F13866" s="1">
        <v>2</v>
      </c>
      <c r="G13866" s="1">
        <v>0</v>
      </c>
      <c r="H13866" s="1">
        <v>3</v>
      </c>
      <c r="I13866" s="15">
        <v>0.4</v>
      </c>
      <c r="J13866">
        <f t="shared" si="216"/>
        <v>40</v>
      </c>
    </row>
    <row r="13867" spans="1:10" x14ac:dyDescent="0.3">
      <c r="A13867" t="s">
        <v>13702</v>
      </c>
      <c r="C13867" s="18">
        <v>389.67865022441833</v>
      </c>
      <c r="D13867" s="1"/>
      <c r="E13867" s="1">
        <v>5</v>
      </c>
      <c r="F13867" s="1">
        <v>2</v>
      </c>
      <c r="G13867" s="1">
        <v>0</v>
      </c>
      <c r="H13867" s="1">
        <v>3</v>
      </c>
      <c r="I13867" s="15">
        <v>0.4</v>
      </c>
      <c r="J13867">
        <f t="shared" si="216"/>
        <v>40</v>
      </c>
    </row>
    <row r="13868" spans="1:10" x14ac:dyDescent="0.3">
      <c r="A13868" t="s">
        <v>13703</v>
      </c>
      <c r="C13868" s="18">
        <v>389.67574484903429</v>
      </c>
      <c r="D13868" s="1"/>
      <c r="E13868" s="1">
        <v>5</v>
      </c>
      <c r="F13868" s="1">
        <v>2</v>
      </c>
      <c r="G13868" s="1">
        <v>0</v>
      </c>
      <c r="H13868" s="1">
        <v>3</v>
      </c>
      <c r="I13868" s="15">
        <v>0.4</v>
      </c>
      <c r="J13868">
        <f t="shared" si="216"/>
        <v>40</v>
      </c>
    </row>
    <row r="13869" spans="1:10" x14ac:dyDescent="0.3">
      <c r="A13869" t="s">
        <v>14740</v>
      </c>
      <c r="C13869" s="18">
        <v>389.66945825756397</v>
      </c>
      <c r="D13869" s="1"/>
      <c r="E13869" s="1">
        <v>3</v>
      </c>
      <c r="F13869" s="1">
        <v>1</v>
      </c>
      <c r="G13869" s="1">
        <v>0</v>
      </c>
      <c r="H13869" s="1">
        <v>2</v>
      </c>
      <c r="I13869" s="15">
        <v>0.33333333333333331</v>
      </c>
      <c r="J13869">
        <f t="shared" si="216"/>
        <v>40</v>
      </c>
    </row>
    <row r="13870" spans="1:10" x14ac:dyDescent="0.3">
      <c r="A13870" t="s">
        <v>13704</v>
      </c>
      <c r="C13870" s="18">
        <v>389.66849809268768</v>
      </c>
      <c r="D13870" s="1"/>
      <c r="E13870" s="1">
        <v>0</v>
      </c>
      <c r="F13870" s="1">
        <v>0</v>
      </c>
      <c r="G13870" s="1">
        <v>0</v>
      </c>
      <c r="H13870" s="1">
        <v>0</v>
      </c>
      <c r="I13870" s="15" t="e">
        <v>#DIV/0!</v>
      </c>
      <c r="J13870">
        <f t="shared" si="216"/>
        <v>40</v>
      </c>
    </row>
    <row r="13871" spans="1:10" x14ac:dyDescent="0.3">
      <c r="A13871" t="s">
        <v>13705</v>
      </c>
      <c r="C13871" s="18">
        <v>389.66773909744199</v>
      </c>
      <c r="D13871" s="1"/>
      <c r="E13871" s="1">
        <v>3</v>
      </c>
      <c r="F13871" s="1">
        <v>1</v>
      </c>
      <c r="G13871" s="1">
        <v>0</v>
      </c>
      <c r="H13871" s="1">
        <v>2</v>
      </c>
      <c r="I13871" s="15">
        <v>0.33333333333333331</v>
      </c>
      <c r="J13871">
        <f t="shared" si="216"/>
        <v>40</v>
      </c>
    </row>
    <row r="13872" spans="1:10" x14ac:dyDescent="0.3">
      <c r="A13872" t="s">
        <v>13707</v>
      </c>
      <c r="C13872" s="18">
        <v>389.6641320963588</v>
      </c>
      <c r="D13872" s="1"/>
      <c r="E13872" s="1">
        <v>6</v>
      </c>
      <c r="F13872" s="1">
        <v>2</v>
      </c>
      <c r="G13872" s="1">
        <v>1</v>
      </c>
      <c r="H13872" s="1">
        <v>3</v>
      </c>
      <c r="I13872" s="15">
        <v>0.41666666666666669</v>
      </c>
      <c r="J13872">
        <f t="shared" si="216"/>
        <v>40</v>
      </c>
    </row>
    <row r="13873" spans="1:10" x14ac:dyDescent="0.3">
      <c r="A13873" t="s">
        <v>13708</v>
      </c>
      <c r="C13873" s="18">
        <v>389.66275972342282</v>
      </c>
      <c r="D13873" s="1"/>
      <c r="E13873" s="1">
        <v>3</v>
      </c>
      <c r="F13873" s="1">
        <v>1</v>
      </c>
      <c r="G13873" s="1">
        <v>0</v>
      </c>
      <c r="H13873" s="1">
        <v>2</v>
      </c>
      <c r="I13873" s="15">
        <v>0.33333333333333331</v>
      </c>
      <c r="J13873">
        <f t="shared" si="216"/>
        <v>40</v>
      </c>
    </row>
    <row r="13874" spans="1:10" x14ac:dyDescent="0.3">
      <c r="A13874" t="s">
        <v>13709</v>
      </c>
      <c r="C13874" s="18">
        <v>389.66207815849424</v>
      </c>
      <c r="D13874" s="1"/>
      <c r="E13874" s="1">
        <v>3</v>
      </c>
      <c r="F13874" s="1">
        <v>1</v>
      </c>
      <c r="G13874" s="1">
        <v>0</v>
      </c>
      <c r="H13874" s="1">
        <v>2</v>
      </c>
      <c r="I13874" s="15">
        <v>0.33333333333333331</v>
      </c>
      <c r="J13874">
        <f t="shared" si="216"/>
        <v>40</v>
      </c>
    </row>
    <row r="13875" spans="1:10" x14ac:dyDescent="0.3">
      <c r="A13875" s="21" t="s">
        <v>13710</v>
      </c>
      <c r="C13875" s="18">
        <v>389.65693601392587</v>
      </c>
      <c r="D13875" s="1"/>
      <c r="E13875" s="1">
        <v>3</v>
      </c>
      <c r="F13875" s="1">
        <v>1</v>
      </c>
      <c r="G13875" s="1">
        <v>0</v>
      </c>
      <c r="H13875" s="1">
        <v>2</v>
      </c>
      <c r="I13875" s="15">
        <v>0.33333333333333331</v>
      </c>
      <c r="J13875">
        <f t="shared" si="216"/>
        <v>40</v>
      </c>
    </row>
    <row r="13876" spans="1:10" x14ac:dyDescent="0.3">
      <c r="A13876" t="s">
        <v>13712</v>
      </c>
      <c r="C13876" s="18">
        <v>389.65507954302188</v>
      </c>
      <c r="D13876" s="1"/>
      <c r="E13876" s="1">
        <v>1</v>
      </c>
      <c r="F13876" s="1">
        <v>0</v>
      </c>
      <c r="G13876" s="1">
        <v>0</v>
      </c>
      <c r="H13876" s="1">
        <v>1</v>
      </c>
      <c r="I13876" s="15">
        <v>0</v>
      </c>
      <c r="J13876">
        <f t="shared" si="216"/>
        <v>40</v>
      </c>
    </row>
    <row r="13877" spans="1:10" x14ac:dyDescent="0.3">
      <c r="A13877" t="s">
        <v>13713</v>
      </c>
      <c r="C13877" s="18">
        <v>389.65381324765832</v>
      </c>
      <c r="D13877" s="1"/>
      <c r="E13877" s="1">
        <v>3</v>
      </c>
      <c r="F13877" s="1">
        <v>1</v>
      </c>
      <c r="G13877" s="1">
        <v>0</v>
      </c>
      <c r="H13877" s="1">
        <v>2</v>
      </c>
      <c r="I13877" s="15">
        <v>0.33333333333333331</v>
      </c>
      <c r="J13877">
        <f t="shared" si="216"/>
        <v>40</v>
      </c>
    </row>
    <row r="13878" spans="1:10" x14ac:dyDescent="0.3">
      <c r="A13878" t="s">
        <v>13714</v>
      </c>
      <c r="C13878" s="18">
        <v>389.65322329572814</v>
      </c>
      <c r="D13878" s="1"/>
      <c r="E13878" s="1">
        <v>5</v>
      </c>
      <c r="F13878" s="1">
        <v>2</v>
      </c>
      <c r="G13878" s="1">
        <v>0</v>
      </c>
      <c r="H13878" s="1">
        <v>3</v>
      </c>
      <c r="I13878" s="15">
        <v>0.4</v>
      </c>
      <c r="J13878">
        <f t="shared" si="216"/>
        <v>40</v>
      </c>
    </row>
    <row r="13879" spans="1:10" x14ac:dyDescent="0.3">
      <c r="A13879" t="s">
        <v>13716</v>
      </c>
      <c r="C13879" s="18">
        <v>389.65053509862832</v>
      </c>
      <c r="D13879" s="1"/>
      <c r="E13879" s="1">
        <v>3</v>
      </c>
      <c r="F13879" s="1">
        <v>1</v>
      </c>
      <c r="G13879" s="1">
        <v>0</v>
      </c>
      <c r="H13879" s="1">
        <v>2</v>
      </c>
      <c r="I13879" s="15">
        <v>0.33333333333333331</v>
      </c>
      <c r="J13879">
        <f t="shared" si="216"/>
        <v>40</v>
      </c>
    </row>
    <row r="13880" spans="1:10" x14ac:dyDescent="0.3">
      <c r="A13880" t="s">
        <v>13717</v>
      </c>
      <c r="C13880" s="18">
        <v>389.65044331866818</v>
      </c>
      <c r="D13880" s="1"/>
      <c r="E13880" s="1">
        <v>25</v>
      </c>
      <c r="F13880" s="1">
        <v>12</v>
      </c>
      <c r="G13880" s="1">
        <v>0</v>
      </c>
      <c r="H13880" s="1">
        <v>13</v>
      </c>
      <c r="I13880" s="15">
        <v>0.48</v>
      </c>
      <c r="J13880">
        <f t="shared" si="216"/>
        <v>40</v>
      </c>
    </row>
    <row r="13881" spans="1:10" x14ac:dyDescent="0.3">
      <c r="A13881" t="s">
        <v>13718</v>
      </c>
      <c r="C13881" s="18">
        <v>389.64747290139786</v>
      </c>
      <c r="D13881" s="1"/>
      <c r="E13881" s="1">
        <v>3</v>
      </c>
      <c r="F13881" s="1">
        <v>1</v>
      </c>
      <c r="G13881" s="1">
        <v>0</v>
      </c>
      <c r="H13881" s="1">
        <v>2</v>
      </c>
      <c r="I13881" s="15">
        <v>0.33333333333333331</v>
      </c>
      <c r="J13881">
        <f t="shared" si="216"/>
        <v>40</v>
      </c>
    </row>
    <row r="13882" spans="1:10" x14ac:dyDescent="0.3">
      <c r="A13882" t="s">
        <v>13719</v>
      </c>
      <c r="C13882" s="18">
        <v>389.64699741237183</v>
      </c>
      <c r="D13882" s="1"/>
      <c r="E13882" s="1">
        <v>3</v>
      </c>
      <c r="F13882" s="1">
        <v>1</v>
      </c>
      <c r="G13882" s="1">
        <v>0</v>
      </c>
      <c r="H13882" s="1">
        <v>2</v>
      </c>
      <c r="I13882" s="15">
        <v>0.33333333333333331</v>
      </c>
      <c r="J13882">
        <f t="shared" si="216"/>
        <v>40</v>
      </c>
    </row>
    <row r="13883" spans="1:10" x14ac:dyDescent="0.3">
      <c r="A13883" t="s">
        <v>13805</v>
      </c>
      <c r="C13883" s="18">
        <v>389.64260141574113</v>
      </c>
      <c r="D13883" s="1"/>
      <c r="E13883" s="1">
        <v>3</v>
      </c>
      <c r="F13883" s="1">
        <v>1</v>
      </c>
      <c r="G13883" s="1">
        <v>0</v>
      </c>
      <c r="H13883" s="1">
        <v>2</v>
      </c>
      <c r="I13883" s="15">
        <v>0.33333333333333331</v>
      </c>
      <c r="J13883">
        <f t="shared" si="216"/>
        <v>40</v>
      </c>
    </row>
    <row r="13884" spans="1:10" x14ac:dyDescent="0.3">
      <c r="A13884" t="s">
        <v>13720</v>
      </c>
      <c r="C13884" s="18">
        <v>389.64190957654006</v>
      </c>
      <c r="D13884" s="1"/>
      <c r="E13884" s="1">
        <v>1</v>
      </c>
      <c r="F13884" s="1">
        <v>0</v>
      </c>
      <c r="G13884" s="1">
        <v>0</v>
      </c>
      <c r="H13884" s="1">
        <v>1</v>
      </c>
      <c r="I13884" s="15">
        <v>0</v>
      </c>
      <c r="J13884">
        <f t="shared" si="216"/>
        <v>40</v>
      </c>
    </row>
    <row r="13885" spans="1:10" x14ac:dyDescent="0.3">
      <c r="A13885" t="s">
        <v>13721</v>
      </c>
      <c r="C13885" s="18">
        <v>389.64050215505415</v>
      </c>
      <c r="D13885" s="1"/>
      <c r="E13885" s="1">
        <v>3</v>
      </c>
      <c r="F13885" s="1">
        <v>1</v>
      </c>
      <c r="G13885" s="1">
        <v>0</v>
      </c>
      <c r="H13885" s="1">
        <v>2</v>
      </c>
      <c r="I13885" s="15">
        <v>0.33333333333333331</v>
      </c>
      <c r="J13885">
        <f t="shared" si="216"/>
        <v>40</v>
      </c>
    </row>
    <row r="13886" spans="1:10" x14ac:dyDescent="0.3">
      <c r="A13886" t="s">
        <v>13803</v>
      </c>
      <c r="C13886" s="18">
        <v>389.64044110709119</v>
      </c>
      <c r="D13886" s="1"/>
      <c r="E13886" s="1">
        <v>3</v>
      </c>
      <c r="F13886" s="1">
        <v>1</v>
      </c>
      <c r="G13886" s="1">
        <v>0</v>
      </c>
      <c r="H13886" s="1">
        <v>2</v>
      </c>
      <c r="I13886" s="15">
        <v>0.33333333333333331</v>
      </c>
      <c r="J13886">
        <f t="shared" si="216"/>
        <v>40</v>
      </c>
    </row>
    <row r="13887" spans="1:10" x14ac:dyDescent="0.3">
      <c r="A13887" t="s">
        <v>13722</v>
      </c>
      <c r="C13887" s="18">
        <v>389.63846555625986</v>
      </c>
      <c r="D13887" s="1"/>
      <c r="E13887" s="1">
        <v>29</v>
      </c>
      <c r="F13887" s="1">
        <v>13</v>
      </c>
      <c r="G13887" s="1">
        <v>1</v>
      </c>
      <c r="H13887" s="1">
        <v>15</v>
      </c>
      <c r="I13887" s="15">
        <v>0.46551724137931033</v>
      </c>
      <c r="J13887">
        <f t="shared" si="216"/>
        <v>40</v>
      </c>
    </row>
    <row r="13888" spans="1:10" x14ac:dyDescent="0.3">
      <c r="A13888" t="s">
        <v>13723</v>
      </c>
      <c r="C13888" s="18">
        <v>389.6375039550864</v>
      </c>
      <c r="D13888" s="1"/>
      <c r="E13888" s="1">
        <v>3</v>
      </c>
      <c r="F13888" s="1">
        <v>1</v>
      </c>
      <c r="G13888" s="1">
        <v>0</v>
      </c>
      <c r="H13888" s="1">
        <v>2</v>
      </c>
      <c r="I13888" s="15">
        <v>0.33333333333333331</v>
      </c>
      <c r="J13888">
        <f t="shared" si="216"/>
        <v>40</v>
      </c>
    </row>
    <row r="13889" spans="1:10" x14ac:dyDescent="0.3">
      <c r="A13889" t="s">
        <v>13724</v>
      </c>
      <c r="C13889" s="18">
        <v>389.63622496029268</v>
      </c>
      <c r="D13889" s="1"/>
      <c r="E13889" s="1">
        <v>3</v>
      </c>
      <c r="F13889" s="1">
        <v>1</v>
      </c>
      <c r="G13889" s="1">
        <v>0</v>
      </c>
      <c r="H13889" s="1">
        <v>2</v>
      </c>
      <c r="I13889" s="15">
        <v>0.33333333333333331</v>
      </c>
      <c r="J13889">
        <f t="shared" si="216"/>
        <v>40</v>
      </c>
    </row>
    <row r="13890" spans="1:10" x14ac:dyDescent="0.3">
      <c r="A13890" t="s">
        <v>13725</v>
      </c>
      <c r="C13890" s="18">
        <v>389.63601002511007</v>
      </c>
      <c r="D13890" s="1"/>
      <c r="E13890" s="1">
        <v>1</v>
      </c>
      <c r="F13890" s="1">
        <v>0</v>
      </c>
      <c r="G13890" s="1">
        <v>0</v>
      </c>
      <c r="H13890" s="1">
        <v>1</v>
      </c>
      <c r="I13890" s="15">
        <v>0</v>
      </c>
      <c r="J13890">
        <f t="shared" si="216"/>
        <v>40</v>
      </c>
    </row>
    <row r="13891" spans="1:10" x14ac:dyDescent="0.3">
      <c r="A13891" t="s">
        <v>13726</v>
      </c>
      <c r="C13891" s="18">
        <v>389.63202542234336</v>
      </c>
      <c r="D13891" s="1"/>
      <c r="E13891" s="1">
        <v>4</v>
      </c>
      <c r="F13891" s="1">
        <v>1</v>
      </c>
      <c r="G13891" s="1">
        <v>1</v>
      </c>
      <c r="H13891" s="1">
        <v>2</v>
      </c>
      <c r="I13891" s="15">
        <v>0.375</v>
      </c>
      <c r="J13891">
        <f t="shared" si="216"/>
        <v>40</v>
      </c>
    </row>
    <row r="13892" spans="1:10" x14ac:dyDescent="0.3">
      <c r="A13892" t="s">
        <v>13727</v>
      </c>
      <c r="C13892" s="18">
        <v>389.63067957062566</v>
      </c>
      <c r="D13892" s="1"/>
      <c r="E13892" s="1">
        <v>3</v>
      </c>
      <c r="F13892" s="1">
        <v>1</v>
      </c>
      <c r="G13892" s="1">
        <v>0</v>
      </c>
      <c r="H13892" s="1">
        <v>2</v>
      </c>
      <c r="I13892" s="15">
        <v>0.33333333333333331</v>
      </c>
      <c r="J13892">
        <f t="shared" ref="J13892:J13955" si="217">IF(E13892&lt;=30,40,20)</f>
        <v>40</v>
      </c>
    </row>
    <row r="13893" spans="1:10" x14ac:dyDescent="0.3">
      <c r="A13893" t="s">
        <v>13728</v>
      </c>
      <c r="C13893" s="18">
        <v>389.62949674318742</v>
      </c>
      <c r="D13893" s="1"/>
      <c r="E13893" s="1">
        <v>3</v>
      </c>
      <c r="F13893" s="1">
        <v>1</v>
      </c>
      <c r="G13893" s="1">
        <v>0</v>
      </c>
      <c r="H13893" s="1">
        <v>2</v>
      </c>
      <c r="I13893" s="15">
        <v>0.33333333333333331</v>
      </c>
      <c r="J13893">
        <f t="shared" si="217"/>
        <v>40</v>
      </c>
    </row>
    <row r="13894" spans="1:10" x14ac:dyDescent="0.3">
      <c r="A13894" t="s">
        <v>13729</v>
      </c>
      <c r="C13894" s="18">
        <v>389.6284055714371</v>
      </c>
      <c r="D13894" s="1"/>
      <c r="E13894" s="1">
        <v>3</v>
      </c>
      <c r="F13894" s="1">
        <v>1</v>
      </c>
      <c r="G13894" s="1">
        <v>0</v>
      </c>
      <c r="H13894" s="1">
        <v>2</v>
      </c>
      <c r="I13894" s="15">
        <v>0.33333333333333331</v>
      </c>
      <c r="J13894">
        <f t="shared" si="217"/>
        <v>40</v>
      </c>
    </row>
    <row r="13895" spans="1:10" x14ac:dyDescent="0.3">
      <c r="A13895" t="s">
        <v>13730</v>
      </c>
      <c r="C13895" s="18">
        <v>389.62612234256085</v>
      </c>
      <c r="D13895" s="1"/>
      <c r="E13895" s="1">
        <v>3</v>
      </c>
      <c r="F13895" s="1">
        <v>1</v>
      </c>
      <c r="G13895" s="1">
        <v>0</v>
      </c>
      <c r="H13895" s="1">
        <v>2</v>
      </c>
      <c r="I13895" s="15">
        <v>0.33333333333333331</v>
      </c>
      <c r="J13895">
        <f t="shared" si="217"/>
        <v>40</v>
      </c>
    </row>
    <row r="13896" spans="1:10" x14ac:dyDescent="0.3">
      <c r="A13896" t="s">
        <v>13731</v>
      </c>
      <c r="C13896" s="18">
        <v>389.62554915377615</v>
      </c>
      <c r="D13896" s="1"/>
      <c r="E13896" s="1">
        <v>3</v>
      </c>
      <c r="F13896" s="1">
        <v>1</v>
      </c>
      <c r="G13896" s="1">
        <v>0</v>
      </c>
      <c r="H13896" s="1">
        <v>2</v>
      </c>
      <c r="I13896" s="15">
        <v>0.33333333333333331</v>
      </c>
      <c r="J13896">
        <f t="shared" si="217"/>
        <v>40</v>
      </c>
    </row>
    <row r="13897" spans="1:10" x14ac:dyDescent="0.3">
      <c r="A13897" t="s">
        <v>13732</v>
      </c>
      <c r="C13897" s="18">
        <v>389.62390235403757</v>
      </c>
      <c r="D13897" s="1"/>
      <c r="E13897" s="1">
        <v>3</v>
      </c>
      <c r="F13897" s="1">
        <v>1</v>
      </c>
      <c r="G13897" s="1">
        <v>0</v>
      </c>
      <c r="H13897" s="1">
        <v>2</v>
      </c>
      <c r="I13897" s="15">
        <v>0.33333333333333331</v>
      </c>
      <c r="J13897">
        <f t="shared" si="217"/>
        <v>40</v>
      </c>
    </row>
    <row r="13898" spans="1:10" x14ac:dyDescent="0.3">
      <c r="A13898" t="s">
        <v>14327</v>
      </c>
      <c r="C13898" s="18">
        <v>389.62069429154502</v>
      </c>
      <c r="D13898" s="1"/>
      <c r="E13898" s="1">
        <v>18</v>
      </c>
      <c r="F13898" s="1">
        <v>9</v>
      </c>
      <c r="G13898" s="1">
        <v>0</v>
      </c>
      <c r="H13898" s="1">
        <v>9</v>
      </c>
      <c r="I13898" s="15">
        <v>0.5</v>
      </c>
      <c r="J13898">
        <f t="shared" si="217"/>
        <v>40</v>
      </c>
    </row>
    <row r="13899" spans="1:10" x14ac:dyDescent="0.3">
      <c r="A13899" t="s">
        <v>13733</v>
      </c>
      <c r="C13899" s="18">
        <v>389.62038872325707</v>
      </c>
      <c r="D13899" s="1"/>
      <c r="E13899" s="1">
        <v>3</v>
      </c>
      <c r="F13899" s="1">
        <v>1</v>
      </c>
      <c r="G13899" s="1">
        <v>0</v>
      </c>
      <c r="H13899" s="1">
        <v>2</v>
      </c>
      <c r="I13899" s="15">
        <v>0.33333333333333331</v>
      </c>
      <c r="J13899">
        <f t="shared" si="217"/>
        <v>40</v>
      </c>
    </row>
    <row r="13900" spans="1:10" x14ac:dyDescent="0.3">
      <c r="A13900" t="s">
        <v>13736</v>
      </c>
      <c r="C13900" s="18">
        <v>389.61407070160243</v>
      </c>
      <c r="D13900" s="1"/>
      <c r="E13900" s="1">
        <v>6</v>
      </c>
      <c r="F13900" s="1">
        <v>2</v>
      </c>
      <c r="G13900" s="1">
        <v>0</v>
      </c>
      <c r="H13900" s="1">
        <v>4</v>
      </c>
      <c r="I13900" s="15">
        <v>0.33333333333333331</v>
      </c>
      <c r="J13900">
        <f t="shared" si="217"/>
        <v>40</v>
      </c>
    </row>
    <row r="13901" spans="1:10" x14ac:dyDescent="0.3">
      <c r="A13901" t="s">
        <v>13737</v>
      </c>
      <c r="C13901" s="18">
        <v>389.61307355212756</v>
      </c>
      <c r="D13901" s="1"/>
      <c r="E13901" s="1">
        <v>1</v>
      </c>
      <c r="F13901" s="1">
        <v>0</v>
      </c>
      <c r="G13901" s="1">
        <v>0</v>
      </c>
      <c r="H13901" s="1">
        <v>1</v>
      </c>
      <c r="I13901" s="15">
        <v>0</v>
      </c>
      <c r="J13901">
        <f t="shared" si="217"/>
        <v>40</v>
      </c>
    </row>
    <row r="13902" spans="1:10" x14ac:dyDescent="0.3">
      <c r="A13902" t="s">
        <v>14068</v>
      </c>
      <c r="C13902" s="18">
        <v>389.60956336299199</v>
      </c>
      <c r="D13902" s="1"/>
      <c r="E13902" s="1">
        <v>3</v>
      </c>
      <c r="F13902" s="1">
        <v>1</v>
      </c>
      <c r="G13902" s="1">
        <v>0</v>
      </c>
      <c r="H13902" s="1">
        <v>2</v>
      </c>
      <c r="I13902" s="15">
        <v>0.33333333333333331</v>
      </c>
      <c r="J13902">
        <f t="shared" si="217"/>
        <v>40</v>
      </c>
    </row>
    <row r="13903" spans="1:10" x14ac:dyDescent="0.3">
      <c r="A13903" t="s">
        <v>13740</v>
      </c>
      <c r="C13903" s="18">
        <v>389.59951887709428</v>
      </c>
      <c r="D13903" s="1"/>
      <c r="E13903" s="1">
        <v>3</v>
      </c>
      <c r="F13903" s="1">
        <v>1</v>
      </c>
      <c r="G13903" s="1">
        <v>0</v>
      </c>
      <c r="H13903" s="1">
        <v>2</v>
      </c>
      <c r="I13903" s="15">
        <v>0.33333333333333331</v>
      </c>
      <c r="J13903">
        <f t="shared" si="217"/>
        <v>40</v>
      </c>
    </row>
    <row r="13904" spans="1:10" x14ac:dyDescent="0.3">
      <c r="A13904" t="s">
        <v>13741</v>
      </c>
      <c r="C13904" s="18">
        <v>389.59911630186525</v>
      </c>
      <c r="D13904" s="1"/>
      <c r="E13904" s="1">
        <v>3</v>
      </c>
      <c r="F13904" s="1">
        <v>1</v>
      </c>
      <c r="G13904" s="1">
        <v>0</v>
      </c>
      <c r="H13904" s="1">
        <v>2</v>
      </c>
      <c r="I13904" s="15">
        <v>0.33333333333333331</v>
      </c>
      <c r="J13904">
        <f t="shared" si="217"/>
        <v>40</v>
      </c>
    </row>
    <row r="13905" spans="1:10" x14ac:dyDescent="0.3">
      <c r="A13905" t="s">
        <v>13742</v>
      </c>
      <c r="C13905" s="18">
        <v>389.59793314645242</v>
      </c>
      <c r="D13905" s="1"/>
      <c r="E13905" s="1">
        <v>3</v>
      </c>
      <c r="F13905" s="1">
        <v>0</v>
      </c>
      <c r="G13905" s="1">
        <v>2</v>
      </c>
      <c r="H13905" s="1">
        <v>1</v>
      </c>
      <c r="I13905" s="15">
        <v>0.33333333333333331</v>
      </c>
      <c r="J13905">
        <f t="shared" si="217"/>
        <v>40</v>
      </c>
    </row>
    <row r="13906" spans="1:10" x14ac:dyDescent="0.3">
      <c r="A13906" t="s">
        <v>13743</v>
      </c>
      <c r="C13906" s="18">
        <v>389.59521631089353</v>
      </c>
      <c r="D13906" s="1"/>
      <c r="E13906" s="1">
        <v>3</v>
      </c>
      <c r="F13906" s="1">
        <v>1</v>
      </c>
      <c r="G13906" s="1">
        <v>0</v>
      </c>
      <c r="H13906" s="1">
        <v>2</v>
      </c>
      <c r="I13906" s="15">
        <v>0.33333333333333331</v>
      </c>
      <c r="J13906">
        <f t="shared" si="217"/>
        <v>40</v>
      </c>
    </row>
    <row r="13907" spans="1:10" x14ac:dyDescent="0.3">
      <c r="A13907" t="s">
        <v>13744</v>
      </c>
      <c r="C13907" s="18">
        <v>389.59407984752244</v>
      </c>
      <c r="D13907" s="1"/>
      <c r="E13907" s="1">
        <v>3</v>
      </c>
      <c r="F13907" s="1">
        <v>1</v>
      </c>
      <c r="G13907" s="1">
        <v>0</v>
      </c>
      <c r="H13907" s="1">
        <v>2</v>
      </c>
      <c r="I13907" s="15">
        <v>0.33333333333333331</v>
      </c>
      <c r="J13907">
        <f t="shared" si="217"/>
        <v>40</v>
      </c>
    </row>
    <row r="13908" spans="1:10" x14ac:dyDescent="0.3">
      <c r="A13908" t="s">
        <v>13745</v>
      </c>
      <c r="C13908" s="18">
        <v>389.59362040171374</v>
      </c>
      <c r="D13908" s="1"/>
      <c r="E13908" s="1">
        <v>5</v>
      </c>
      <c r="F13908" s="1">
        <v>2</v>
      </c>
      <c r="G13908" s="1">
        <v>0</v>
      </c>
      <c r="H13908" s="1">
        <v>3</v>
      </c>
      <c r="I13908" s="15">
        <v>0.4</v>
      </c>
      <c r="J13908">
        <f t="shared" si="217"/>
        <v>40</v>
      </c>
    </row>
    <row r="13909" spans="1:10" x14ac:dyDescent="0.3">
      <c r="A13909" t="s">
        <v>13751</v>
      </c>
      <c r="C13909" s="18">
        <v>389.59200287393986</v>
      </c>
      <c r="D13909" s="1"/>
      <c r="E13909" s="1">
        <v>4</v>
      </c>
      <c r="F13909" s="1">
        <v>1</v>
      </c>
      <c r="G13909" s="1">
        <v>0</v>
      </c>
      <c r="H13909" s="1">
        <v>3</v>
      </c>
      <c r="I13909" s="15">
        <v>0.25</v>
      </c>
      <c r="J13909">
        <f t="shared" si="217"/>
        <v>40</v>
      </c>
    </row>
    <row r="13910" spans="1:10" x14ac:dyDescent="0.3">
      <c r="A13910" t="s">
        <v>13746</v>
      </c>
      <c r="C13910" s="18">
        <v>389.59063059880003</v>
      </c>
      <c r="D13910" s="1"/>
      <c r="E13910" s="1">
        <v>13</v>
      </c>
      <c r="F13910" s="1">
        <v>5</v>
      </c>
      <c r="G13910" s="1">
        <v>0</v>
      </c>
      <c r="H13910" s="1">
        <v>8</v>
      </c>
      <c r="I13910" s="15">
        <v>0.38461538461538464</v>
      </c>
      <c r="J13910">
        <f t="shared" si="217"/>
        <v>40</v>
      </c>
    </row>
    <row r="13911" spans="1:10" x14ac:dyDescent="0.3">
      <c r="A13911" t="s">
        <v>13747</v>
      </c>
      <c r="C13911" s="18">
        <v>389.58958689709283</v>
      </c>
      <c r="D13911" s="1"/>
      <c r="E13911" s="1">
        <v>3</v>
      </c>
      <c r="F13911" s="1">
        <v>1</v>
      </c>
      <c r="G13911" s="1">
        <v>0</v>
      </c>
      <c r="H13911" s="1">
        <v>2</v>
      </c>
      <c r="I13911" s="15">
        <v>0.33333333333333331</v>
      </c>
      <c r="J13911">
        <f t="shared" si="217"/>
        <v>40</v>
      </c>
    </row>
    <row r="13912" spans="1:10" x14ac:dyDescent="0.3">
      <c r="A13912" t="s">
        <v>13749</v>
      </c>
      <c r="C13912" s="18">
        <v>389.58850740700854</v>
      </c>
      <c r="D13912" s="1"/>
      <c r="E13912" s="1">
        <v>8</v>
      </c>
      <c r="F13912" s="1">
        <v>3</v>
      </c>
      <c r="G13912" s="1">
        <v>0</v>
      </c>
      <c r="H13912" s="1">
        <v>5</v>
      </c>
      <c r="I13912" s="15">
        <v>0.375</v>
      </c>
      <c r="J13912">
        <f t="shared" si="217"/>
        <v>40</v>
      </c>
    </row>
    <row r="13913" spans="1:10" x14ac:dyDescent="0.3">
      <c r="A13913" t="s">
        <v>13750</v>
      </c>
      <c r="C13913" s="18">
        <v>389.58536260004382</v>
      </c>
      <c r="D13913" s="1"/>
      <c r="E13913" s="1">
        <v>3</v>
      </c>
      <c r="F13913" s="1">
        <v>1</v>
      </c>
      <c r="G13913" s="1">
        <v>0</v>
      </c>
      <c r="H13913" s="1">
        <v>2</v>
      </c>
      <c r="I13913" s="15">
        <v>0.33333333333333331</v>
      </c>
      <c r="J13913">
        <f t="shared" si="217"/>
        <v>40</v>
      </c>
    </row>
    <row r="13914" spans="1:10" x14ac:dyDescent="0.3">
      <c r="A13914" t="s">
        <v>13752</v>
      </c>
      <c r="C13914" s="18">
        <v>389.58517226315138</v>
      </c>
      <c r="D13914" s="1"/>
      <c r="E13914" s="1">
        <v>3</v>
      </c>
      <c r="F13914" s="1">
        <v>1</v>
      </c>
      <c r="G13914" s="1">
        <v>0</v>
      </c>
      <c r="H13914" s="1">
        <v>2</v>
      </c>
      <c r="I13914" s="15">
        <v>0.33333333333333331</v>
      </c>
      <c r="J13914">
        <f t="shared" si="217"/>
        <v>40</v>
      </c>
    </row>
    <row r="13915" spans="1:10" x14ac:dyDescent="0.3">
      <c r="A13915" t="s">
        <v>13753</v>
      </c>
      <c r="C13915" s="18">
        <v>389.58317850351693</v>
      </c>
      <c r="D13915" s="1"/>
      <c r="E13915" s="1">
        <v>3</v>
      </c>
      <c r="F13915" s="1">
        <v>1</v>
      </c>
      <c r="G13915" s="1">
        <v>0</v>
      </c>
      <c r="H13915" s="1">
        <v>2</v>
      </c>
      <c r="I13915" s="15">
        <v>0.33333333333333331</v>
      </c>
      <c r="J13915">
        <f t="shared" si="217"/>
        <v>40</v>
      </c>
    </row>
    <row r="13916" spans="1:10" x14ac:dyDescent="0.3">
      <c r="A13916" t="s">
        <v>13754</v>
      </c>
      <c r="C13916" s="18">
        <v>389.58249721981372</v>
      </c>
      <c r="D13916" s="1"/>
      <c r="E13916" s="1">
        <v>1</v>
      </c>
      <c r="F13916" s="1">
        <v>0</v>
      </c>
      <c r="G13916" s="1">
        <v>0</v>
      </c>
      <c r="H13916" s="1">
        <v>1</v>
      </c>
      <c r="I13916" s="15">
        <v>0</v>
      </c>
      <c r="J13916">
        <f t="shared" si="217"/>
        <v>40</v>
      </c>
    </row>
    <row r="13917" spans="1:10" x14ac:dyDescent="0.3">
      <c r="A13917" t="s">
        <v>13755</v>
      </c>
      <c r="C13917" s="18">
        <v>389.58047503837207</v>
      </c>
      <c r="D13917" s="1"/>
      <c r="E13917" s="1">
        <v>5</v>
      </c>
      <c r="F13917" s="1">
        <v>2</v>
      </c>
      <c r="G13917" s="1">
        <v>0</v>
      </c>
      <c r="H13917" s="1">
        <v>3</v>
      </c>
      <c r="I13917" s="15">
        <v>0.4</v>
      </c>
      <c r="J13917">
        <f t="shared" si="217"/>
        <v>40</v>
      </c>
    </row>
    <row r="13918" spans="1:10" x14ac:dyDescent="0.3">
      <c r="A13918" t="s">
        <v>13756</v>
      </c>
      <c r="C13918" s="18">
        <v>389.57669734268677</v>
      </c>
      <c r="D13918" s="1"/>
      <c r="E13918" s="1">
        <v>2</v>
      </c>
      <c r="F13918" s="1">
        <v>1</v>
      </c>
      <c r="G13918" s="1">
        <v>0</v>
      </c>
      <c r="H13918" s="1">
        <v>1</v>
      </c>
      <c r="I13918" s="15">
        <v>0.5</v>
      </c>
      <c r="J13918">
        <f t="shared" si="217"/>
        <v>40</v>
      </c>
    </row>
    <row r="13919" spans="1:10" x14ac:dyDescent="0.3">
      <c r="A13919" t="s">
        <v>13757</v>
      </c>
      <c r="C13919" s="18">
        <v>389.57413626654329</v>
      </c>
      <c r="D13919" s="1"/>
      <c r="E13919" s="1">
        <v>5</v>
      </c>
      <c r="F13919" s="1">
        <v>2</v>
      </c>
      <c r="G13919" s="1">
        <v>0</v>
      </c>
      <c r="H13919" s="1">
        <v>3</v>
      </c>
      <c r="I13919" s="15">
        <v>0.4</v>
      </c>
      <c r="J13919">
        <f t="shared" si="217"/>
        <v>40</v>
      </c>
    </row>
    <row r="13920" spans="1:10" x14ac:dyDescent="0.3">
      <c r="A13920" t="s">
        <v>13758</v>
      </c>
      <c r="C13920" s="18">
        <v>389.57366894778227</v>
      </c>
      <c r="D13920" s="1"/>
      <c r="E13920" s="1">
        <v>5</v>
      </c>
      <c r="F13920" s="1">
        <v>2</v>
      </c>
      <c r="G13920" s="1">
        <v>0</v>
      </c>
      <c r="H13920" s="1">
        <v>3</v>
      </c>
      <c r="I13920" s="15">
        <v>0.4</v>
      </c>
      <c r="J13920">
        <f t="shared" si="217"/>
        <v>40</v>
      </c>
    </row>
    <row r="13921" spans="1:10" x14ac:dyDescent="0.3">
      <c r="A13921" t="s">
        <v>13759</v>
      </c>
      <c r="C13921" s="18">
        <v>389.57349744703816</v>
      </c>
      <c r="D13921" s="1"/>
      <c r="E13921" s="1">
        <v>5</v>
      </c>
      <c r="F13921" s="1">
        <v>2</v>
      </c>
      <c r="G13921" s="1">
        <v>0</v>
      </c>
      <c r="H13921" s="1">
        <v>3</v>
      </c>
      <c r="I13921" s="15">
        <v>0.4</v>
      </c>
      <c r="J13921">
        <f t="shared" si="217"/>
        <v>40</v>
      </c>
    </row>
    <row r="13922" spans="1:10" x14ac:dyDescent="0.3">
      <c r="A13922" t="s">
        <v>13738</v>
      </c>
      <c r="C13922" s="18">
        <v>389.57228107141657</v>
      </c>
      <c r="D13922" s="1"/>
      <c r="E13922" s="1">
        <v>3</v>
      </c>
      <c r="F13922" s="1">
        <v>1</v>
      </c>
      <c r="G13922" s="1">
        <v>0</v>
      </c>
      <c r="H13922" s="1">
        <v>2</v>
      </c>
      <c r="I13922" s="15">
        <v>0.33333333333333331</v>
      </c>
      <c r="J13922">
        <f t="shared" si="217"/>
        <v>40</v>
      </c>
    </row>
    <row r="13923" spans="1:10" x14ac:dyDescent="0.3">
      <c r="A13923" t="s">
        <v>13771</v>
      </c>
      <c r="C13923" s="18">
        <v>389.5711577732875</v>
      </c>
      <c r="D13923" s="1"/>
      <c r="E13923" s="1">
        <v>22</v>
      </c>
      <c r="F13923" s="1">
        <v>10</v>
      </c>
      <c r="G13923" s="1">
        <v>2</v>
      </c>
      <c r="H13923" s="1">
        <v>10</v>
      </c>
      <c r="I13923" s="15">
        <v>0.5</v>
      </c>
      <c r="J13923">
        <f t="shared" si="217"/>
        <v>40</v>
      </c>
    </row>
    <row r="13924" spans="1:10" x14ac:dyDescent="0.3">
      <c r="A13924" t="s">
        <v>13760</v>
      </c>
      <c r="C13924" s="18">
        <v>389.56929579183441</v>
      </c>
      <c r="D13924" s="1"/>
      <c r="E13924" s="1">
        <v>10</v>
      </c>
      <c r="F13924" s="1">
        <v>4</v>
      </c>
      <c r="G13924" s="1">
        <v>1</v>
      </c>
      <c r="H13924" s="1">
        <v>5</v>
      </c>
      <c r="I13924" s="15">
        <v>0.45</v>
      </c>
      <c r="J13924">
        <f t="shared" si="217"/>
        <v>40</v>
      </c>
    </row>
    <row r="13925" spans="1:10" x14ac:dyDescent="0.3">
      <c r="A13925" t="s">
        <v>13761</v>
      </c>
      <c r="C13925" s="18">
        <v>389.56908508932065</v>
      </c>
      <c r="D13925" s="1"/>
      <c r="E13925" s="1">
        <v>3</v>
      </c>
      <c r="F13925" s="1">
        <v>1</v>
      </c>
      <c r="G13925" s="1">
        <v>0</v>
      </c>
      <c r="H13925" s="1">
        <v>2</v>
      </c>
      <c r="I13925" s="15">
        <v>0.33333333333333331</v>
      </c>
      <c r="J13925">
        <f t="shared" si="217"/>
        <v>40</v>
      </c>
    </row>
    <row r="13926" spans="1:10" x14ac:dyDescent="0.3">
      <c r="A13926" t="s">
        <v>13996</v>
      </c>
      <c r="C13926" s="18">
        <v>389.56814621572562</v>
      </c>
      <c r="D13926" s="1"/>
      <c r="E13926" s="1">
        <v>3</v>
      </c>
      <c r="F13926" s="1">
        <v>1</v>
      </c>
      <c r="G13926" s="1">
        <v>0</v>
      </c>
      <c r="H13926" s="1">
        <v>2</v>
      </c>
      <c r="I13926" s="15">
        <v>0.33333333333333331</v>
      </c>
      <c r="J13926">
        <f t="shared" si="217"/>
        <v>40</v>
      </c>
    </row>
    <row r="13927" spans="1:10" x14ac:dyDescent="0.3">
      <c r="A13927" t="s">
        <v>13763</v>
      </c>
      <c r="C13927" s="18">
        <v>389.56793043624674</v>
      </c>
      <c r="D13927" s="1"/>
      <c r="E13927" s="1">
        <v>2</v>
      </c>
      <c r="F13927" s="1">
        <v>0</v>
      </c>
      <c r="G13927" s="1">
        <v>1</v>
      </c>
      <c r="H13927" s="1">
        <v>1</v>
      </c>
      <c r="I13927" s="15">
        <v>0.25</v>
      </c>
      <c r="J13927">
        <f t="shared" si="217"/>
        <v>40</v>
      </c>
    </row>
    <row r="13928" spans="1:10" x14ac:dyDescent="0.3">
      <c r="A13928" t="s">
        <v>13764</v>
      </c>
      <c r="C13928" s="18">
        <v>389.56695761972946</v>
      </c>
      <c r="D13928" s="1"/>
      <c r="E13928" s="1">
        <v>3</v>
      </c>
      <c r="F13928" s="1">
        <v>1</v>
      </c>
      <c r="G13928" s="1">
        <v>0</v>
      </c>
      <c r="H13928" s="1">
        <v>2</v>
      </c>
      <c r="I13928" s="15">
        <v>0.33333333333333331</v>
      </c>
      <c r="J13928">
        <f t="shared" si="217"/>
        <v>40</v>
      </c>
    </row>
    <row r="13929" spans="1:10" x14ac:dyDescent="0.3">
      <c r="A13929" t="s">
        <v>13765</v>
      </c>
      <c r="C13929" s="18">
        <v>389.56552064012561</v>
      </c>
      <c r="D13929" s="1"/>
      <c r="E13929" s="1">
        <v>6</v>
      </c>
      <c r="F13929" s="1">
        <v>2</v>
      </c>
      <c r="G13929" s="1">
        <v>0</v>
      </c>
      <c r="H13929" s="1">
        <v>4</v>
      </c>
      <c r="I13929" s="15">
        <v>0.33333333333333331</v>
      </c>
      <c r="J13929">
        <f t="shared" si="217"/>
        <v>40</v>
      </c>
    </row>
    <row r="13930" spans="1:10" x14ac:dyDescent="0.3">
      <c r="A13930" t="s">
        <v>13766</v>
      </c>
      <c r="C13930" s="18">
        <v>389.56386500023592</v>
      </c>
      <c r="D13930" s="1"/>
      <c r="E13930" s="1">
        <v>3</v>
      </c>
      <c r="F13930" s="1">
        <v>1</v>
      </c>
      <c r="G13930" s="1">
        <v>0</v>
      </c>
      <c r="H13930" s="1">
        <v>2</v>
      </c>
      <c r="I13930" s="15">
        <v>0.33333333333333331</v>
      </c>
      <c r="J13930">
        <f t="shared" si="217"/>
        <v>40</v>
      </c>
    </row>
    <row r="13931" spans="1:10" x14ac:dyDescent="0.3">
      <c r="A13931" t="s">
        <v>13584</v>
      </c>
      <c r="C13931" s="18">
        <v>389.56372154343148</v>
      </c>
      <c r="D13931" s="1"/>
      <c r="E13931" s="1">
        <v>3</v>
      </c>
      <c r="F13931" s="1">
        <v>1</v>
      </c>
      <c r="G13931" s="1">
        <v>0</v>
      </c>
      <c r="H13931" s="1">
        <v>2</v>
      </c>
      <c r="I13931" s="15">
        <v>0.33333333333333331</v>
      </c>
      <c r="J13931">
        <f t="shared" si="217"/>
        <v>40</v>
      </c>
    </row>
    <row r="13932" spans="1:10" x14ac:dyDescent="0.3">
      <c r="A13932" t="s">
        <v>13767</v>
      </c>
      <c r="C13932" s="18">
        <v>389.56305595132665</v>
      </c>
      <c r="D13932" s="1"/>
      <c r="E13932" s="1">
        <v>3</v>
      </c>
      <c r="F13932" s="1">
        <v>1</v>
      </c>
      <c r="G13932" s="1">
        <v>0</v>
      </c>
      <c r="H13932" s="1">
        <v>2</v>
      </c>
      <c r="I13932" s="15">
        <v>0.33333333333333331</v>
      </c>
      <c r="J13932">
        <f t="shared" si="217"/>
        <v>40</v>
      </c>
    </row>
    <row r="13933" spans="1:10" x14ac:dyDescent="0.3">
      <c r="A13933" t="s">
        <v>13768</v>
      </c>
      <c r="C13933" s="18">
        <v>389.5609727163054</v>
      </c>
      <c r="D13933" s="1"/>
      <c r="E13933" s="1">
        <v>3</v>
      </c>
      <c r="F13933" s="1">
        <v>1</v>
      </c>
      <c r="G13933" s="1">
        <v>0</v>
      </c>
      <c r="H13933" s="1">
        <v>2</v>
      </c>
      <c r="I13933" s="15">
        <v>0.33333333333333331</v>
      </c>
      <c r="J13933">
        <f t="shared" si="217"/>
        <v>40</v>
      </c>
    </row>
    <row r="13934" spans="1:10" x14ac:dyDescent="0.3">
      <c r="A13934" t="s">
        <v>13769</v>
      </c>
      <c r="C13934" s="18">
        <v>389.55950293025978</v>
      </c>
      <c r="D13934" s="1"/>
      <c r="E13934" s="1">
        <v>3</v>
      </c>
      <c r="F13934" s="1">
        <v>1</v>
      </c>
      <c r="G13934" s="1">
        <v>0</v>
      </c>
      <c r="H13934" s="1">
        <v>2</v>
      </c>
      <c r="I13934" s="15">
        <v>0.33333333333333331</v>
      </c>
      <c r="J13934">
        <f t="shared" si="217"/>
        <v>40</v>
      </c>
    </row>
    <row r="13935" spans="1:10" x14ac:dyDescent="0.3">
      <c r="A13935" t="s">
        <v>13770</v>
      </c>
      <c r="C13935" s="18">
        <v>389.55919878530074</v>
      </c>
      <c r="D13935" s="1"/>
      <c r="E13935" s="1">
        <v>3</v>
      </c>
      <c r="F13935" s="1">
        <v>1</v>
      </c>
      <c r="G13935" s="1">
        <v>0</v>
      </c>
      <c r="H13935" s="1">
        <v>2</v>
      </c>
      <c r="I13935" s="15">
        <v>0.33333333333333331</v>
      </c>
      <c r="J13935">
        <f t="shared" si="217"/>
        <v>40</v>
      </c>
    </row>
    <row r="13936" spans="1:10" x14ac:dyDescent="0.3">
      <c r="A13936" t="s">
        <v>13774</v>
      </c>
      <c r="C13936" s="18">
        <v>389.55489512714519</v>
      </c>
      <c r="D13936" s="1"/>
      <c r="E13936" s="1">
        <v>2</v>
      </c>
      <c r="F13936" s="1">
        <v>0</v>
      </c>
      <c r="G13936" s="1">
        <v>1</v>
      </c>
      <c r="H13936" s="1">
        <v>1</v>
      </c>
      <c r="I13936" s="15">
        <v>0.25</v>
      </c>
      <c r="J13936">
        <f t="shared" si="217"/>
        <v>40</v>
      </c>
    </row>
    <row r="13937" spans="1:10" x14ac:dyDescent="0.3">
      <c r="A13937" t="s">
        <v>13773</v>
      </c>
      <c r="C13937" s="18">
        <v>389.55480982674834</v>
      </c>
      <c r="D13937" s="1"/>
      <c r="E13937" s="1">
        <v>5</v>
      </c>
      <c r="F13937" s="1">
        <v>2</v>
      </c>
      <c r="G13937" s="1">
        <v>0</v>
      </c>
      <c r="H13937" s="1">
        <v>3</v>
      </c>
      <c r="I13937" s="15">
        <v>0.4</v>
      </c>
      <c r="J13937">
        <f t="shared" si="217"/>
        <v>40</v>
      </c>
    </row>
    <row r="13938" spans="1:10" x14ac:dyDescent="0.3">
      <c r="A13938" t="s">
        <v>13775</v>
      </c>
      <c r="C13938" s="18">
        <v>389.55027276206295</v>
      </c>
      <c r="D13938" s="1"/>
      <c r="E13938" s="1">
        <v>3</v>
      </c>
      <c r="F13938" s="1">
        <v>1</v>
      </c>
      <c r="G13938" s="1">
        <v>0</v>
      </c>
      <c r="H13938" s="1">
        <v>2</v>
      </c>
      <c r="I13938" s="15">
        <v>0.33333333333333331</v>
      </c>
      <c r="J13938">
        <f t="shared" si="217"/>
        <v>40</v>
      </c>
    </row>
    <row r="13939" spans="1:10" x14ac:dyDescent="0.3">
      <c r="A13939" t="s">
        <v>13776</v>
      </c>
      <c r="C13939" s="18">
        <v>389.54671150886492</v>
      </c>
      <c r="D13939" s="1"/>
      <c r="E13939" s="1">
        <v>3</v>
      </c>
      <c r="F13939" s="1">
        <v>1</v>
      </c>
      <c r="G13939" s="1">
        <v>0</v>
      </c>
      <c r="H13939" s="1">
        <v>2</v>
      </c>
      <c r="I13939" s="15">
        <v>0.33333333333333331</v>
      </c>
      <c r="J13939">
        <f t="shared" si="217"/>
        <v>40</v>
      </c>
    </row>
    <row r="13940" spans="1:10" x14ac:dyDescent="0.3">
      <c r="A13940" t="s">
        <v>13777</v>
      </c>
      <c r="C13940" s="18">
        <v>389.54670768434363</v>
      </c>
      <c r="D13940" s="1"/>
      <c r="E13940" s="1">
        <v>12</v>
      </c>
      <c r="F13940" s="1">
        <v>5</v>
      </c>
      <c r="G13940" s="1">
        <v>0</v>
      </c>
      <c r="H13940" s="1">
        <v>7</v>
      </c>
      <c r="I13940" s="15">
        <v>0.41666666666666669</v>
      </c>
      <c r="J13940">
        <f t="shared" si="217"/>
        <v>40</v>
      </c>
    </row>
    <row r="13941" spans="1:10" x14ac:dyDescent="0.3">
      <c r="A13941" t="s">
        <v>13778</v>
      </c>
      <c r="C13941" s="18">
        <v>389.54644789090622</v>
      </c>
      <c r="D13941" s="1"/>
      <c r="E13941" s="1">
        <v>3</v>
      </c>
      <c r="F13941" s="1">
        <v>1</v>
      </c>
      <c r="G13941" s="1">
        <v>0</v>
      </c>
      <c r="H13941" s="1">
        <v>2</v>
      </c>
      <c r="I13941" s="15">
        <v>0.33333333333333331</v>
      </c>
      <c r="J13941">
        <f t="shared" si="217"/>
        <v>40</v>
      </c>
    </row>
    <row r="13942" spans="1:10" x14ac:dyDescent="0.3">
      <c r="A13942" t="s">
        <v>13780</v>
      </c>
      <c r="C13942" s="18">
        <v>389.54523363183654</v>
      </c>
      <c r="D13942" s="1"/>
      <c r="E13942" s="1">
        <v>1</v>
      </c>
      <c r="F13942" s="1">
        <v>0</v>
      </c>
      <c r="G13942" s="1">
        <v>0</v>
      </c>
      <c r="H13942" s="1">
        <v>1</v>
      </c>
      <c r="I13942" s="15">
        <v>0</v>
      </c>
      <c r="J13942">
        <f t="shared" si="217"/>
        <v>40</v>
      </c>
    </row>
    <row r="13943" spans="1:10" x14ac:dyDescent="0.3">
      <c r="A13943" t="s">
        <v>13781</v>
      </c>
      <c r="C13943" s="18">
        <v>389.54438005745328</v>
      </c>
      <c r="D13943" s="1"/>
      <c r="E13943" s="1">
        <v>3</v>
      </c>
      <c r="F13943" s="1">
        <v>1</v>
      </c>
      <c r="G13943" s="1">
        <v>0</v>
      </c>
      <c r="H13943" s="1">
        <v>2</v>
      </c>
      <c r="I13943" s="15">
        <v>0.33333333333333331</v>
      </c>
      <c r="J13943">
        <f t="shared" si="217"/>
        <v>40</v>
      </c>
    </row>
    <row r="13944" spans="1:10" x14ac:dyDescent="0.3">
      <c r="A13944" t="s">
        <v>13782</v>
      </c>
      <c r="C13944" s="18">
        <v>389.54280371793101</v>
      </c>
      <c r="D13944" s="1"/>
      <c r="E13944" s="1">
        <v>3</v>
      </c>
      <c r="F13944" s="1">
        <v>1</v>
      </c>
      <c r="G13944" s="1">
        <v>0</v>
      </c>
      <c r="H13944" s="1">
        <v>2</v>
      </c>
      <c r="I13944" s="15">
        <v>0.33333333333333331</v>
      </c>
      <c r="J13944">
        <f t="shared" si="217"/>
        <v>40</v>
      </c>
    </row>
    <row r="13945" spans="1:10" x14ac:dyDescent="0.3">
      <c r="A13945" t="s">
        <v>13789</v>
      </c>
      <c r="C13945" s="18">
        <v>389.53838865550995</v>
      </c>
      <c r="D13945" s="1"/>
      <c r="E13945" s="1">
        <v>3</v>
      </c>
      <c r="F13945" s="1">
        <v>1</v>
      </c>
      <c r="G13945" s="1">
        <v>0</v>
      </c>
      <c r="H13945" s="1">
        <v>2</v>
      </c>
      <c r="I13945" s="15">
        <v>0.33333333333333331</v>
      </c>
      <c r="J13945">
        <f t="shared" si="217"/>
        <v>40</v>
      </c>
    </row>
    <row r="13946" spans="1:10" x14ac:dyDescent="0.3">
      <c r="A13946" t="s">
        <v>13783</v>
      </c>
      <c r="C13946" s="18">
        <v>389.53762910093462</v>
      </c>
      <c r="D13946" s="1"/>
      <c r="E13946" s="1">
        <v>3</v>
      </c>
      <c r="F13946" s="1">
        <v>1</v>
      </c>
      <c r="G13946" s="1">
        <v>0</v>
      </c>
      <c r="H13946" s="1">
        <v>2</v>
      </c>
      <c r="I13946" s="15">
        <v>0.33333333333333331</v>
      </c>
      <c r="J13946">
        <f t="shared" si="217"/>
        <v>40</v>
      </c>
    </row>
    <row r="13947" spans="1:10" x14ac:dyDescent="0.3">
      <c r="A13947" t="s">
        <v>13784</v>
      </c>
      <c r="C13947" s="18">
        <v>389.53561589436333</v>
      </c>
      <c r="D13947" s="1"/>
      <c r="E13947" s="1">
        <v>3</v>
      </c>
      <c r="F13947" s="1">
        <v>1</v>
      </c>
      <c r="G13947" s="1">
        <v>0</v>
      </c>
      <c r="H13947" s="1">
        <v>2</v>
      </c>
      <c r="I13947" s="15">
        <v>0.33333333333333331</v>
      </c>
      <c r="J13947">
        <f t="shared" si="217"/>
        <v>40</v>
      </c>
    </row>
    <row r="13948" spans="1:10" x14ac:dyDescent="0.3">
      <c r="A13948" t="s">
        <v>13785</v>
      </c>
      <c r="C13948" s="18">
        <v>389.53471102659336</v>
      </c>
      <c r="D13948" s="1"/>
      <c r="E13948" s="1">
        <v>3</v>
      </c>
      <c r="F13948" s="1">
        <v>1</v>
      </c>
      <c r="G13948" s="1">
        <v>0</v>
      </c>
      <c r="H13948" s="1">
        <v>2</v>
      </c>
      <c r="I13948" s="15">
        <v>0.33333333333333331</v>
      </c>
      <c r="J13948">
        <f t="shared" si="217"/>
        <v>40</v>
      </c>
    </row>
    <row r="13949" spans="1:10" x14ac:dyDescent="0.3">
      <c r="A13949" t="s">
        <v>13786</v>
      </c>
      <c r="C13949" s="18">
        <v>389.53425198133391</v>
      </c>
      <c r="D13949" s="1"/>
      <c r="E13949" s="1">
        <v>3</v>
      </c>
      <c r="F13949" s="1">
        <v>1</v>
      </c>
      <c r="G13949" s="1">
        <v>0</v>
      </c>
      <c r="H13949" s="1">
        <v>2</v>
      </c>
      <c r="I13949" s="15">
        <v>0.33333333333333331</v>
      </c>
      <c r="J13949">
        <f t="shared" si="217"/>
        <v>40</v>
      </c>
    </row>
    <row r="13950" spans="1:10" x14ac:dyDescent="0.3">
      <c r="A13950" t="s">
        <v>13308</v>
      </c>
      <c r="C13950" s="18">
        <v>389.53352912882764</v>
      </c>
      <c r="D13950" s="1"/>
      <c r="E13950" s="1">
        <v>43</v>
      </c>
      <c r="F13950" s="1">
        <v>17</v>
      </c>
      <c r="G13950" s="1">
        <v>5</v>
      </c>
      <c r="H13950" s="1">
        <v>21</v>
      </c>
      <c r="I13950" s="15">
        <v>0.45348837209302323</v>
      </c>
      <c r="J13950">
        <f t="shared" si="217"/>
        <v>20</v>
      </c>
    </row>
    <row r="13951" spans="1:10" x14ac:dyDescent="0.3">
      <c r="A13951" t="s">
        <v>13908</v>
      </c>
      <c r="C13951" s="18">
        <v>389.53351130823836</v>
      </c>
      <c r="D13951" s="1"/>
      <c r="E13951" s="1">
        <v>3</v>
      </c>
      <c r="F13951" s="1">
        <v>1</v>
      </c>
      <c r="G13951" s="1">
        <v>0</v>
      </c>
      <c r="H13951" s="1">
        <v>2</v>
      </c>
      <c r="I13951" s="15">
        <v>0.33333333333333331</v>
      </c>
      <c r="J13951">
        <f t="shared" si="217"/>
        <v>40</v>
      </c>
    </row>
    <row r="13952" spans="1:10" x14ac:dyDescent="0.3">
      <c r="A13952" t="s">
        <v>13787</v>
      </c>
      <c r="C13952" s="18">
        <v>389.5318976619555</v>
      </c>
      <c r="D13952" s="1"/>
      <c r="E13952" s="1">
        <v>3</v>
      </c>
      <c r="F13952" s="1">
        <v>1</v>
      </c>
      <c r="G13952" s="1">
        <v>0</v>
      </c>
      <c r="H13952" s="1">
        <v>2</v>
      </c>
      <c r="I13952" s="15">
        <v>0.33333333333333331</v>
      </c>
      <c r="J13952">
        <f t="shared" si="217"/>
        <v>40</v>
      </c>
    </row>
    <row r="13953" spans="1:10" x14ac:dyDescent="0.3">
      <c r="A13953" t="s">
        <v>13788</v>
      </c>
      <c r="C13953" s="18">
        <v>389.53146711429162</v>
      </c>
      <c r="D13953" s="1"/>
      <c r="E13953" s="1">
        <v>14</v>
      </c>
      <c r="F13953" s="1">
        <v>5</v>
      </c>
      <c r="G13953" s="1">
        <v>0</v>
      </c>
      <c r="H13953" s="1">
        <v>9</v>
      </c>
      <c r="I13953" s="15">
        <v>0.35714285714285715</v>
      </c>
      <c r="J13953">
        <f t="shared" si="217"/>
        <v>40</v>
      </c>
    </row>
    <row r="13954" spans="1:10" x14ac:dyDescent="0.3">
      <c r="A13954" t="s">
        <v>13790</v>
      </c>
      <c r="C13954" s="18">
        <v>389.53007232630239</v>
      </c>
      <c r="D13954" s="1"/>
      <c r="E13954" s="1">
        <v>3</v>
      </c>
      <c r="F13954" s="1">
        <v>2</v>
      </c>
      <c r="G13954" s="1">
        <v>0</v>
      </c>
      <c r="H13954" s="1">
        <v>1</v>
      </c>
      <c r="I13954" s="15">
        <v>0.66666666666666663</v>
      </c>
      <c r="J13954">
        <f t="shared" si="217"/>
        <v>40</v>
      </c>
    </row>
    <row r="13955" spans="1:10" x14ac:dyDescent="0.3">
      <c r="A13955" t="s">
        <v>13791</v>
      </c>
      <c r="C13955" s="18">
        <v>389.5295486523828</v>
      </c>
      <c r="D13955" s="1"/>
      <c r="E13955" s="1">
        <v>3</v>
      </c>
      <c r="F13955" s="1">
        <v>1</v>
      </c>
      <c r="G13955" s="1">
        <v>0</v>
      </c>
      <c r="H13955" s="1">
        <v>2</v>
      </c>
      <c r="I13955" s="15">
        <v>0.33333333333333331</v>
      </c>
      <c r="J13955">
        <f t="shared" si="217"/>
        <v>40</v>
      </c>
    </row>
    <row r="13956" spans="1:10" x14ac:dyDescent="0.3">
      <c r="A13956" t="s">
        <v>13792</v>
      </c>
      <c r="C13956" s="18">
        <v>389.52859388581442</v>
      </c>
      <c r="D13956" s="1"/>
      <c r="E13956" s="1">
        <v>3</v>
      </c>
      <c r="F13956" s="1">
        <v>1</v>
      </c>
      <c r="G13956" s="1">
        <v>0</v>
      </c>
      <c r="H13956" s="1">
        <v>2</v>
      </c>
      <c r="I13956" s="15">
        <v>0.33333333333333331</v>
      </c>
      <c r="J13956">
        <f t="shared" ref="J13956:J14019" si="218">IF(E13956&lt;=30,40,20)</f>
        <v>40</v>
      </c>
    </row>
    <row r="13957" spans="1:10" x14ac:dyDescent="0.3">
      <c r="A13957" t="s">
        <v>13793</v>
      </c>
      <c r="C13957" s="18">
        <v>389.5268936876825</v>
      </c>
      <c r="D13957" s="1"/>
      <c r="E13957" s="1">
        <v>3</v>
      </c>
      <c r="F13957" s="1">
        <v>1</v>
      </c>
      <c r="G13957" s="1">
        <v>0</v>
      </c>
      <c r="H13957" s="1">
        <v>2</v>
      </c>
      <c r="I13957" s="15">
        <v>0.33333333333333331</v>
      </c>
      <c r="J13957">
        <f t="shared" si="218"/>
        <v>40</v>
      </c>
    </row>
    <row r="13958" spans="1:10" x14ac:dyDescent="0.3">
      <c r="A13958" t="s">
        <v>13794</v>
      </c>
      <c r="C13958" s="18">
        <v>389.52251356028376</v>
      </c>
      <c r="D13958" s="1"/>
      <c r="E13958" s="1">
        <v>5</v>
      </c>
      <c r="F13958" s="1">
        <v>2</v>
      </c>
      <c r="G13958" s="1">
        <v>0</v>
      </c>
      <c r="H13958" s="1">
        <v>3</v>
      </c>
      <c r="I13958" s="15">
        <v>0.4</v>
      </c>
      <c r="J13958">
        <f t="shared" si="218"/>
        <v>40</v>
      </c>
    </row>
    <row r="13959" spans="1:10" x14ac:dyDescent="0.3">
      <c r="A13959" t="s">
        <v>13795</v>
      </c>
      <c r="C13959" s="18">
        <v>389.52214953048411</v>
      </c>
      <c r="D13959" s="1"/>
      <c r="E13959" s="1">
        <v>22</v>
      </c>
      <c r="F13959" s="1">
        <v>10</v>
      </c>
      <c r="G13959" s="1">
        <v>1</v>
      </c>
      <c r="H13959" s="1">
        <v>11</v>
      </c>
      <c r="I13959" s="15">
        <v>0.47727272727272729</v>
      </c>
      <c r="J13959">
        <f t="shared" si="218"/>
        <v>40</v>
      </c>
    </row>
    <row r="13960" spans="1:10" x14ac:dyDescent="0.3">
      <c r="A13960" t="s">
        <v>13796</v>
      </c>
      <c r="C13960" s="18">
        <v>389.52210232080733</v>
      </c>
      <c r="D13960" s="1"/>
      <c r="E13960" s="1">
        <v>3</v>
      </c>
      <c r="F13960" s="1">
        <v>1</v>
      </c>
      <c r="G13960" s="1">
        <v>0</v>
      </c>
      <c r="H13960" s="1">
        <v>2</v>
      </c>
      <c r="I13960" s="15">
        <v>0.33333333333333331</v>
      </c>
      <c r="J13960">
        <f t="shared" si="218"/>
        <v>40</v>
      </c>
    </row>
    <row r="13961" spans="1:10" x14ac:dyDescent="0.3">
      <c r="A13961" t="s">
        <v>12536</v>
      </c>
      <c r="C13961" s="18">
        <v>389.52059370273241</v>
      </c>
      <c r="D13961" s="1"/>
      <c r="E13961" s="1">
        <v>3</v>
      </c>
      <c r="F13961" s="1">
        <v>1</v>
      </c>
      <c r="G13961" s="1">
        <v>0</v>
      </c>
      <c r="H13961" s="1">
        <v>2</v>
      </c>
      <c r="I13961" s="15">
        <v>0.33333333333333331</v>
      </c>
      <c r="J13961">
        <f t="shared" si="218"/>
        <v>40</v>
      </c>
    </row>
    <row r="13962" spans="1:10" x14ac:dyDescent="0.3">
      <c r="A13962" t="s">
        <v>13798</v>
      </c>
      <c r="C13962" s="18">
        <v>389.51953624043495</v>
      </c>
      <c r="D13962" s="1"/>
      <c r="E13962" s="1">
        <v>3</v>
      </c>
      <c r="F13962" s="1">
        <v>1</v>
      </c>
      <c r="G13962" s="1">
        <v>0</v>
      </c>
      <c r="H13962" s="1">
        <v>2</v>
      </c>
      <c r="I13962" s="15">
        <v>0.33333333333333331</v>
      </c>
      <c r="J13962">
        <f t="shared" si="218"/>
        <v>40</v>
      </c>
    </row>
    <row r="13963" spans="1:10" x14ac:dyDescent="0.3">
      <c r="A13963" t="s">
        <v>13799</v>
      </c>
      <c r="C13963" s="18">
        <v>389.51651081161469</v>
      </c>
      <c r="D13963" s="1"/>
      <c r="E13963" s="1">
        <v>3</v>
      </c>
      <c r="F13963" s="1">
        <v>1</v>
      </c>
      <c r="G13963" s="1">
        <v>0</v>
      </c>
      <c r="H13963" s="1">
        <v>2</v>
      </c>
      <c r="I13963" s="15">
        <v>0.33333333333333331</v>
      </c>
      <c r="J13963">
        <f t="shared" si="218"/>
        <v>40</v>
      </c>
    </row>
    <row r="13964" spans="1:10" x14ac:dyDescent="0.3">
      <c r="A13964" t="s">
        <v>13800</v>
      </c>
      <c r="C13964" s="18">
        <v>389.5162758585883</v>
      </c>
      <c r="D13964" s="1"/>
      <c r="E13964" s="1">
        <v>3</v>
      </c>
      <c r="F13964" s="1">
        <v>1</v>
      </c>
      <c r="G13964" s="1">
        <v>0</v>
      </c>
      <c r="H13964" s="1">
        <v>2</v>
      </c>
      <c r="I13964" s="15">
        <v>0.33333333333333331</v>
      </c>
      <c r="J13964">
        <f t="shared" si="218"/>
        <v>40</v>
      </c>
    </row>
    <row r="13965" spans="1:10" x14ac:dyDescent="0.3">
      <c r="A13965" t="s">
        <v>13801</v>
      </c>
      <c r="C13965" s="18">
        <v>389.51586883281163</v>
      </c>
      <c r="D13965" s="1"/>
      <c r="E13965" s="1">
        <v>10</v>
      </c>
      <c r="F13965" s="1">
        <v>4</v>
      </c>
      <c r="G13965" s="1">
        <v>0</v>
      </c>
      <c r="H13965" s="1">
        <v>6</v>
      </c>
      <c r="I13965" s="15">
        <v>0.4</v>
      </c>
      <c r="J13965">
        <f t="shared" si="218"/>
        <v>40</v>
      </c>
    </row>
    <row r="13966" spans="1:10" x14ac:dyDescent="0.3">
      <c r="A13966" t="s">
        <v>13802</v>
      </c>
      <c r="C13966" s="18">
        <v>389.51441931571645</v>
      </c>
      <c r="D13966" s="1"/>
      <c r="E13966" s="1">
        <v>3</v>
      </c>
      <c r="F13966" s="1">
        <v>1</v>
      </c>
      <c r="G13966" s="1">
        <v>0</v>
      </c>
      <c r="H13966" s="1">
        <v>2</v>
      </c>
      <c r="I13966" s="15">
        <v>0.33333333333333331</v>
      </c>
      <c r="J13966">
        <f t="shared" si="218"/>
        <v>40</v>
      </c>
    </row>
    <row r="13967" spans="1:10" x14ac:dyDescent="0.3">
      <c r="A13967" t="s">
        <v>13804</v>
      </c>
      <c r="C13967" s="18">
        <v>389.51189218035466</v>
      </c>
      <c r="D13967" s="1"/>
      <c r="E13967" s="1">
        <v>3</v>
      </c>
      <c r="F13967" s="1">
        <v>1</v>
      </c>
      <c r="G13967" s="1">
        <v>0</v>
      </c>
      <c r="H13967" s="1">
        <v>2</v>
      </c>
      <c r="I13967" s="15">
        <v>0.33333333333333331</v>
      </c>
      <c r="J13967">
        <f t="shared" si="218"/>
        <v>40</v>
      </c>
    </row>
    <row r="13968" spans="1:10" x14ac:dyDescent="0.3">
      <c r="A13968" t="s">
        <v>13806</v>
      </c>
      <c r="C13968" s="18">
        <v>389.50904162311679</v>
      </c>
      <c r="D13968" s="1"/>
      <c r="E13968" s="1">
        <v>5</v>
      </c>
      <c r="F13968" s="1">
        <v>2</v>
      </c>
      <c r="G13968" s="1">
        <v>0</v>
      </c>
      <c r="H13968" s="1">
        <v>3</v>
      </c>
      <c r="I13968" s="15">
        <v>0.4</v>
      </c>
      <c r="J13968">
        <f t="shared" si="218"/>
        <v>40</v>
      </c>
    </row>
    <row r="13969" spans="1:10" x14ac:dyDescent="0.3">
      <c r="A13969" t="s">
        <v>13807</v>
      </c>
      <c r="C13969" s="18">
        <v>389.50844212722609</v>
      </c>
      <c r="D13969" s="1"/>
      <c r="E13969" s="1">
        <v>3</v>
      </c>
      <c r="F13969" s="1">
        <v>1</v>
      </c>
      <c r="G13969" s="1">
        <v>0</v>
      </c>
      <c r="H13969" s="1">
        <v>2</v>
      </c>
      <c r="I13969" s="15">
        <v>0.33333333333333331</v>
      </c>
      <c r="J13969">
        <f t="shared" si="218"/>
        <v>40</v>
      </c>
    </row>
    <row r="13970" spans="1:10" x14ac:dyDescent="0.3">
      <c r="A13970" t="s">
        <v>13808</v>
      </c>
      <c r="C13970" s="18">
        <v>389.50684407021674</v>
      </c>
      <c r="D13970" s="1"/>
      <c r="E13970" s="1">
        <v>3</v>
      </c>
      <c r="F13970" s="1">
        <v>1</v>
      </c>
      <c r="G13970" s="1">
        <v>0</v>
      </c>
      <c r="H13970" s="1">
        <v>2</v>
      </c>
      <c r="I13970" s="15">
        <v>0.33333333333333331</v>
      </c>
      <c r="J13970">
        <f t="shared" si="218"/>
        <v>40</v>
      </c>
    </row>
    <row r="13971" spans="1:10" x14ac:dyDescent="0.3">
      <c r="A13971" t="s">
        <v>13809</v>
      </c>
      <c r="C13971" s="18">
        <v>389.50636497189322</v>
      </c>
      <c r="D13971" s="1"/>
      <c r="E13971" s="1">
        <v>5</v>
      </c>
      <c r="F13971" s="1">
        <v>2</v>
      </c>
      <c r="G13971" s="1">
        <v>0</v>
      </c>
      <c r="H13971" s="1">
        <v>3</v>
      </c>
      <c r="I13971" s="15">
        <v>0.4</v>
      </c>
      <c r="J13971">
        <f t="shared" si="218"/>
        <v>40</v>
      </c>
    </row>
    <row r="13972" spans="1:10" x14ac:dyDescent="0.3">
      <c r="A13972" t="s">
        <v>13395</v>
      </c>
      <c r="C13972" s="18">
        <v>389.50632235306415</v>
      </c>
      <c r="D13972" s="1"/>
      <c r="E13972" s="1">
        <v>3</v>
      </c>
      <c r="F13972" s="1">
        <v>1</v>
      </c>
      <c r="G13972" s="1">
        <v>0</v>
      </c>
      <c r="H13972" s="1">
        <v>2</v>
      </c>
      <c r="I13972" s="15">
        <v>0.33333333333333331</v>
      </c>
      <c r="J13972">
        <f t="shared" si="218"/>
        <v>40</v>
      </c>
    </row>
    <row r="13973" spans="1:10" x14ac:dyDescent="0.3">
      <c r="A13973" t="s">
        <v>13810</v>
      </c>
      <c r="C13973" s="18">
        <v>389.50560260391205</v>
      </c>
      <c r="D13973" s="1"/>
      <c r="E13973" s="1">
        <v>3</v>
      </c>
      <c r="F13973" s="1">
        <v>1</v>
      </c>
      <c r="G13973" s="1">
        <v>0</v>
      </c>
      <c r="H13973" s="1">
        <v>2</v>
      </c>
      <c r="I13973" s="15">
        <v>0.33333333333333331</v>
      </c>
      <c r="J13973">
        <f t="shared" si="218"/>
        <v>40</v>
      </c>
    </row>
    <row r="13974" spans="1:10" x14ac:dyDescent="0.3">
      <c r="A13974" t="s">
        <v>13900</v>
      </c>
      <c r="C13974" s="18">
        <v>389.50544263833183</v>
      </c>
      <c r="D13974" s="1"/>
      <c r="E13974" s="1">
        <v>9</v>
      </c>
      <c r="F13974" s="1">
        <v>4</v>
      </c>
      <c r="G13974" s="1">
        <v>0</v>
      </c>
      <c r="H13974" s="1">
        <v>5</v>
      </c>
      <c r="I13974" s="15">
        <v>0.44444444444444442</v>
      </c>
      <c r="J13974">
        <f t="shared" si="218"/>
        <v>40</v>
      </c>
    </row>
    <row r="13975" spans="1:10" x14ac:dyDescent="0.3">
      <c r="A13975" t="s">
        <v>14201</v>
      </c>
      <c r="C13975" s="18">
        <v>389.50469496801963</v>
      </c>
      <c r="D13975" s="1"/>
      <c r="E13975" s="1">
        <v>78</v>
      </c>
      <c r="F13975" s="1">
        <v>41</v>
      </c>
      <c r="G13975" s="1">
        <v>6</v>
      </c>
      <c r="H13975" s="1">
        <v>31</v>
      </c>
      <c r="I13975" s="15">
        <v>0.5641025641025641</v>
      </c>
      <c r="J13975">
        <f t="shared" si="218"/>
        <v>20</v>
      </c>
    </row>
    <row r="13976" spans="1:10" x14ac:dyDescent="0.3">
      <c r="A13976" t="s">
        <v>13811</v>
      </c>
      <c r="C13976" s="18">
        <v>389.50374315027881</v>
      </c>
      <c r="D13976" s="1"/>
      <c r="E13976" s="1">
        <v>25</v>
      </c>
      <c r="F13976" s="1">
        <v>10</v>
      </c>
      <c r="G13976" s="1">
        <v>2</v>
      </c>
      <c r="H13976" s="1">
        <v>13</v>
      </c>
      <c r="I13976" s="15">
        <v>0.44</v>
      </c>
      <c r="J13976">
        <f t="shared" si="218"/>
        <v>40</v>
      </c>
    </row>
    <row r="13977" spans="1:10" x14ac:dyDescent="0.3">
      <c r="A13977" t="s">
        <v>13812</v>
      </c>
      <c r="C13977" s="18">
        <v>389.50359607934081</v>
      </c>
      <c r="D13977" s="1"/>
      <c r="E13977" s="1">
        <v>3</v>
      </c>
      <c r="F13977" s="1">
        <v>1</v>
      </c>
      <c r="G13977" s="1">
        <v>0</v>
      </c>
      <c r="H13977" s="1">
        <v>2</v>
      </c>
      <c r="I13977" s="15">
        <v>0.33333333333333331</v>
      </c>
      <c r="J13977">
        <f t="shared" si="218"/>
        <v>40</v>
      </c>
    </row>
    <row r="13978" spans="1:10" x14ac:dyDescent="0.3">
      <c r="A13978" t="s">
        <v>13813</v>
      </c>
      <c r="C13978" s="18">
        <v>389.50155043453844</v>
      </c>
      <c r="D13978" s="1"/>
      <c r="E13978" s="1">
        <v>3</v>
      </c>
      <c r="F13978" s="1">
        <v>1</v>
      </c>
      <c r="G13978" s="1">
        <v>0</v>
      </c>
      <c r="H13978" s="1">
        <v>2</v>
      </c>
      <c r="I13978" s="15">
        <v>0.33333333333333331</v>
      </c>
      <c r="J13978">
        <f t="shared" si="218"/>
        <v>40</v>
      </c>
    </row>
    <row r="13979" spans="1:10" x14ac:dyDescent="0.3">
      <c r="A13979" t="s">
        <v>13814</v>
      </c>
      <c r="C13979" s="18">
        <v>389.50148561584024</v>
      </c>
      <c r="D13979" s="1"/>
      <c r="E13979" s="1">
        <v>1</v>
      </c>
      <c r="F13979" s="1">
        <v>0</v>
      </c>
      <c r="G13979" s="1">
        <v>1</v>
      </c>
      <c r="H13979" s="1">
        <v>0</v>
      </c>
      <c r="I13979" s="15">
        <v>0.5</v>
      </c>
      <c r="J13979">
        <f t="shared" si="218"/>
        <v>40</v>
      </c>
    </row>
    <row r="13980" spans="1:10" x14ac:dyDescent="0.3">
      <c r="A13980" t="s">
        <v>13815</v>
      </c>
      <c r="C13980" s="18">
        <v>389.50132442827697</v>
      </c>
      <c r="D13980" s="1"/>
      <c r="E13980" s="1">
        <v>3</v>
      </c>
      <c r="F13980" s="1">
        <v>1</v>
      </c>
      <c r="G13980" s="1">
        <v>0</v>
      </c>
      <c r="H13980" s="1">
        <v>2</v>
      </c>
      <c r="I13980" s="15">
        <v>0.33333333333333331</v>
      </c>
      <c r="J13980">
        <f t="shared" si="218"/>
        <v>40</v>
      </c>
    </row>
    <row r="13981" spans="1:10" x14ac:dyDescent="0.3">
      <c r="A13981" t="s">
        <v>14051</v>
      </c>
      <c r="C13981" s="18">
        <v>389.49988915716318</v>
      </c>
      <c r="D13981" s="1"/>
      <c r="E13981" s="1">
        <v>7</v>
      </c>
      <c r="F13981" s="1">
        <v>2</v>
      </c>
      <c r="G13981" s="1">
        <v>1</v>
      </c>
      <c r="H13981" s="1">
        <v>4</v>
      </c>
      <c r="I13981" s="15">
        <v>0.35714285714285715</v>
      </c>
      <c r="J13981">
        <f t="shared" si="218"/>
        <v>40</v>
      </c>
    </row>
    <row r="13982" spans="1:10" x14ac:dyDescent="0.3">
      <c r="A13982" t="s">
        <v>13816</v>
      </c>
      <c r="C13982" s="18">
        <v>389.49957054743811</v>
      </c>
      <c r="D13982" s="1"/>
      <c r="E13982" s="1">
        <v>3</v>
      </c>
      <c r="F13982" s="1">
        <v>1</v>
      </c>
      <c r="G13982" s="1">
        <v>0</v>
      </c>
      <c r="H13982" s="1">
        <v>2</v>
      </c>
      <c r="I13982" s="15">
        <v>0.33333333333333331</v>
      </c>
      <c r="J13982">
        <f t="shared" si="218"/>
        <v>40</v>
      </c>
    </row>
    <row r="13983" spans="1:10" x14ac:dyDescent="0.3">
      <c r="A13983" t="s">
        <v>13817</v>
      </c>
      <c r="C13983" s="18">
        <v>389.49880452440152</v>
      </c>
      <c r="D13983" s="1"/>
      <c r="E13983" s="1">
        <v>5</v>
      </c>
      <c r="F13983" s="1">
        <v>2</v>
      </c>
      <c r="G13983" s="1">
        <v>0</v>
      </c>
      <c r="H13983" s="1">
        <v>3</v>
      </c>
      <c r="I13983" s="15">
        <v>0.4</v>
      </c>
      <c r="J13983">
        <f t="shared" si="218"/>
        <v>40</v>
      </c>
    </row>
    <row r="13984" spans="1:10" x14ac:dyDescent="0.3">
      <c r="A13984" t="s">
        <v>13818</v>
      </c>
      <c r="C13984" s="18">
        <v>389.49870111641394</v>
      </c>
      <c r="D13984" s="1"/>
      <c r="E13984" s="1">
        <v>3</v>
      </c>
      <c r="F13984" s="1">
        <v>1</v>
      </c>
      <c r="G13984" s="1">
        <v>0</v>
      </c>
      <c r="H13984" s="1">
        <v>2</v>
      </c>
      <c r="I13984" s="15">
        <v>0.33333333333333331</v>
      </c>
      <c r="J13984">
        <f t="shared" si="218"/>
        <v>40</v>
      </c>
    </row>
    <row r="13985" spans="1:10" x14ac:dyDescent="0.3">
      <c r="A13985" t="s">
        <v>13819</v>
      </c>
      <c r="C13985" s="18">
        <v>389.49806300096134</v>
      </c>
      <c r="D13985" s="1"/>
      <c r="E13985" s="1">
        <v>3</v>
      </c>
      <c r="F13985" s="1">
        <v>1</v>
      </c>
      <c r="G13985" s="1">
        <v>0</v>
      </c>
      <c r="H13985" s="1">
        <v>2</v>
      </c>
      <c r="I13985" s="15">
        <v>0.33333333333333331</v>
      </c>
      <c r="J13985">
        <f t="shared" si="218"/>
        <v>40</v>
      </c>
    </row>
    <row r="13986" spans="1:10" x14ac:dyDescent="0.3">
      <c r="A13986" t="s">
        <v>13820</v>
      </c>
      <c r="C13986" s="18">
        <v>389.49693843401371</v>
      </c>
      <c r="D13986" s="1"/>
      <c r="E13986" s="1">
        <v>3</v>
      </c>
      <c r="F13986" s="1">
        <v>1</v>
      </c>
      <c r="G13986" s="1">
        <v>0</v>
      </c>
      <c r="H13986" s="1">
        <v>2</v>
      </c>
      <c r="I13986" s="15">
        <v>0.33333333333333331</v>
      </c>
      <c r="J13986">
        <f t="shared" si="218"/>
        <v>40</v>
      </c>
    </row>
    <row r="13987" spans="1:10" x14ac:dyDescent="0.3">
      <c r="A13987" t="s">
        <v>13821</v>
      </c>
      <c r="C13987" s="18">
        <v>389.4950322882197</v>
      </c>
      <c r="D13987" s="1"/>
      <c r="E13987" s="1">
        <v>5</v>
      </c>
      <c r="F13987" s="1">
        <v>2</v>
      </c>
      <c r="G13987" s="1">
        <v>0</v>
      </c>
      <c r="H13987" s="1">
        <v>3</v>
      </c>
      <c r="I13987" s="15">
        <v>0.4</v>
      </c>
      <c r="J13987">
        <f t="shared" si="218"/>
        <v>40</v>
      </c>
    </row>
    <row r="13988" spans="1:10" x14ac:dyDescent="0.3">
      <c r="A13988" t="s">
        <v>14718</v>
      </c>
      <c r="C13988" s="18">
        <v>389.49350609629795</v>
      </c>
      <c r="D13988" s="1"/>
      <c r="E13988" s="1">
        <v>6</v>
      </c>
      <c r="F13988" s="1">
        <v>2</v>
      </c>
      <c r="G13988" s="1">
        <v>0</v>
      </c>
      <c r="H13988" s="1">
        <v>4</v>
      </c>
      <c r="I13988" s="15">
        <v>0.33333333333333331</v>
      </c>
      <c r="J13988">
        <f t="shared" si="218"/>
        <v>40</v>
      </c>
    </row>
    <row r="13989" spans="1:10" x14ac:dyDescent="0.3">
      <c r="A13989" t="s">
        <v>13822</v>
      </c>
      <c r="C13989" s="18">
        <v>389.49126263820386</v>
      </c>
      <c r="D13989" s="1"/>
      <c r="E13989" s="1">
        <v>3</v>
      </c>
      <c r="F13989" s="1">
        <v>1</v>
      </c>
      <c r="G13989" s="1">
        <v>0</v>
      </c>
      <c r="H13989" s="1">
        <v>2</v>
      </c>
      <c r="I13989" s="15">
        <v>0.33333333333333331</v>
      </c>
      <c r="J13989">
        <f t="shared" si="218"/>
        <v>40</v>
      </c>
    </row>
    <row r="13990" spans="1:10" x14ac:dyDescent="0.3">
      <c r="A13990" t="s">
        <v>13824</v>
      </c>
      <c r="C13990" s="18">
        <v>389.49064189386996</v>
      </c>
      <c r="D13990" s="1"/>
      <c r="E13990" s="1">
        <v>3</v>
      </c>
      <c r="F13990" s="1">
        <v>1</v>
      </c>
      <c r="G13990" s="1">
        <v>0</v>
      </c>
      <c r="H13990" s="1">
        <v>2</v>
      </c>
      <c r="I13990" s="15">
        <v>0.33333333333333331</v>
      </c>
      <c r="J13990">
        <f t="shared" si="218"/>
        <v>40</v>
      </c>
    </row>
    <row r="13991" spans="1:10" x14ac:dyDescent="0.3">
      <c r="A13991" t="s">
        <v>13825</v>
      </c>
      <c r="C13991" s="18">
        <v>389.4901591185909</v>
      </c>
      <c r="D13991" s="1"/>
      <c r="E13991" s="1">
        <v>3</v>
      </c>
      <c r="F13991" s="1">
        <v>1</v>
      </c>
      <c r="G13991" s="1">
        <v>0</v>
      </c>
      <c r="H13991" s="1">
        <v>2</v>
      </c>
      <c r="I13991" s="15">
        <v>0.33333333333333331</v>
      </c>
      <c r="J13991">
        <f t="shared" si="218"/>
        <v>40</v>
      </c>
    </row>
    <row r="13992" spans="1:10" x14ac:dyDescent="0.3">
      <c r="A13992" t="s">
        <v>13826</v>
      </c>
      <c r="C13992" s="18">
        <v>389.48894702414992</v>
      </c>
      <c r="D13992" s="1"/>
      <c r="E13992" s="1">
        <v>3</v>
      </c>
      <c r="F13992" s="1">
        <v>1</v>
      </c>
      <c r="G13992" s="1">
        <v>0</v>
      </c>
      <c r="H13992" s="1">
        <v>2</v>
      </c>
      <c r="I13992" s="15">
        <v>0.33333333333333331</v>
      </c>
      <c r="J13992">
        <f t="shared" si="218"/>
        <v>40</v>
      </c>
    </row>
    <row r="13993" spans="1:10" x14ac:dyDescent="0.3">
      <c r="A13993" t="s">
        <v>13827</v>
      </c>
      <c r="C13993" s="18">
        <v>389.4881165577263</v>
      </c>
      <c r="D13993" s="1"/>
      <c r="E13993" s="1">
        <v>3</v>
      </c>
      <c r="F13993" s="1">
        <v>1</v>
      </c>
      <c r="G13993" s="1">
        <v>0</v>
      </c>
      <c r="H13993" s="1">
        <v>2</v>
      </c>
      <c r="I13993" s="15">
        <v>0.33333333333333331</v>
      </c>
      <c r="J13993">
        <f t="shared" si="218"/>
        <v>40</v>
      </c>
    </row>
    <row r="13994" spans="1:10" x14ac:dyDescent="0.3">
      <c r="A13994" t="s">
        <v>13828</v>
      </c>
      <c r="C13994" s="18">
        <v>389.48811297292764</v>
      </c>
      <c r="D13994" s="1"/>
      <c r="E13994" s="1">
        <v>3</v>
      </c>
      <c r="F13994" s="1">
        <v>1</v>
      </c>
      <c r="G13994" s="1">
        <v>0</v>
      </c>
      <c r="H13994" s="1">
        <v>2</v>
      </c>
      <c r="I13994" s="15">
        <v>0.33333333333333331</v>
      </c>
      <c r="J13994">
        <f t="shared" si="218"/>
        <v>40</v>
      </c>
    </row>
    <row r="13995" spans="1:10" x14ac:dyDescent="0.3">
      <c r="A13995" t="s">
        <v>13829</v>
      </c>
      <c r="C13995" s="18">
        <v>389.48691675190935</v>
      </c>
      <c r="D13995" s="1"/>
      <c r="E13995" s="1">
        <v>3</v>
      </c>
      <c r="F13995" s="1">
        <v>1</v>
      </c>
      <c r="G13995" s="1">
        <v>0</v>
      </c>
      <c r="H13995" s="1">
        <v>2</v>
      </c>
      <c r="I13995" s="15">
        <v>0.33333333333333331</v>
      </c>
      <c r="J13995">
        <f t="shared" si="218"/>
        <v>40</v>
      </c>
    </row>
    <row r="13996" spans="1:10" x14ac:dyDescent="0.3">
      <c r="A13996" t="s">
        <v>13830</v>
      </c>
      <c r="C13996" s="18">
        <v>389.48432721861661</v>
      </c>
      <c r="D13996" s="1"/>
      <c r="E13996" s="1">
        <v>3</v>
      </c>
      <c r="F13996" s="1">
        <v>1</v>
      </c>
      <c r="G13996" s="1">
        <v>0</v>
      </c>
      <c r="H13996" s="1">
        <v>2</v>
      </c>
      <c r="I13996" s="15">
        <v>0.33333333333333331</v>
      </c>
      <c r="J13996">
        <f t="shared" si="218"/>
        <v>40</v>
      </c>
    </row>
    <row r="13997" spans="1:10" x14ac:dyDescent="0.3">
      <c r="A13997" t="s">
        <v>13831</v>
      </c>
      <c r="C13997" s="18">
        <v>389.48311809939656</v>
      </c>
      <c r="D13997" s="1"/>
      <c r="E13997" s="1">
        <v>3</v>
      </c>
      <c r="F13997" s="1">
        <v>1</v>
      </c>
      <c r="G13997" s="1">
        <v>0</v>
      </c>
      <c r="H13997" s="1">
        <v>2</v>
      </c>
      <c r="I13997" s="15">
        <v>0.33333333333333331</v>
      </c>
      <c r="J13997">
        <f t="shared" si="218"/>
        <v>40</v>
      </c>
    </row>
    <row r="13998" spans="1:10" x14ac:dyDescent="0.3">
      <c r="A13998" t="s">
        <v>13832</v>
      </c>
      <c r="C13998" s="18">
        <v>389.48283258967177</v>
      </c>
      <c r="D13998" s="1"/>
      <c r="E13998" s="1">
        <v>3</v>
      </c>
      <c r="F13998" s="1">
        <v>1</v>
      </c>
      <c r="G13998" s="1">
        <v>0</v>
      </c>
      <c r="H13998" s="1">
        <v>2</v>
      </c>
      <c r="I13998" s="15">
        <v>0.33333333333333331</v>
      </c>
      <c r="J13998">
        <f t="shared" si="218"/>
        <v>40</v>
      </c>
    </row>
    <row r="13999" spans="1:10" x14ac:dyDescent="0.3">
      <c r="A13999" t="s">
        <v>13833</v>
      </c>
      <c r="C13999" s="18">
        <v>389.48094271020955</v>
      </c>
      <c r="D13999" s="1"/>
      <c r="E13999" s="1">
        <v>13</v>
      </c>
      <c r="F13999" s="1">
        <v>5</v>
      </c>
      <c r="G13999" s="1">
        <v>1</v>
      </c>
      <c r="H13999" s="1">
        <v>7</v>
      </c>
      <c r="I13999" s="15">
        <v>0.42307692307692307</v>
      </c>
      <c r="J13999">
        <f t="shared" si="218"/>
        <v>40</v>
      </c>
    </row>
    <row r="14000" spans="1:10" x14ac:dyDescent="0.3">
      <c r="A14000" t="s">
        <v>13834</v>
      </c>
      <c r="C14000" s="18">
        <v>389.47931081192934</v>
      </c>
      <c r="D14000" s="1"/>
      <c r="E14000" s="1">
        <v>3</v>
      </c>
      <c r="F14000" s="1">
        <v>1</v>
      </c>
      <c r="G14000" s="1">
        <v>0</v>
      </c>
      <c r="H14000" s="1">
        <v>2</v>
      </c>
      <c r="I14000" s="15">
        <v>0.33333333333333331</v>
      </c>
      <c r="J14000">
        <f t="shared" si="218"/>
        <v>40</v>
      </c>
    </row>
    <row r="14001" spans="1:10" x14ac:dyDescent="0.3">
      <c r="A14001" t="s">
        <v>13823</v>
      </c>
      <c r="C14001" s="18">
        <v>389.47852338753319</v>
      </c>
      <c r="D14001" s="1"/>
      <c r="E14001" s="1">
        <v>3</v>
      </c>
      <c r="F14001" s="1">
        <v>1</v>
      </c>
      <c r="G14001" s="1">
        <v>0</v>
      </c>
      <c r="H14001" s="1">
        <v>2</v>
      </c>
      <c r="I14001" s="15">
        <v>0.33333333333333331</v>
      </c>
      <c r="J14001">
        <f t="shared" si="218"/>
        <v>40</v>
      </c>
    </row>
    <row r="14002" spans="1:10" x14ac:dyDescent="0.3">
      <c r="A14002" t="s">
        <v>13835</v>
      </c>
      <c r="C14002" s="18">
        <v>389.47840503726428</v>
      </c>
      <c r="D14002" s="1"/>
      <c r="E14002" s="1">
        <v>30</v>
      </c>
      <c r="F14002" s="1">
        <v>13</v>
      </c>
      <c r="G14002" s="1">
        <v>2</v>
      </c>
      <c r="H14002" s="1">
        <v>15</v>
      </c>
      <c r="I14002" s="15">
        <v>0.46666666666666667</v>
      </c>
      <c r="J14002">
        <f t="shared" si="218"/>
        <v>40</v>
      </c>
    </row>
    <row r="14003" spans="1:10" x14ac:dyDescent="0.3">
      <c r="A14003" t="s">
        <v>12569</v>
      </c>
      <c r="C14003" s="18">
        <v>389.4772062625396</v>
      </c>
      <c r="D14003" s="1"/>
      <c r="E14003" s="1">
        <v>5</v>
      </c>
      <c r="F14003" s="1">
        <v>2</v>
      </c>
      <c r="G14003" s="1">
        <v>1</v>
      </c>
      <c r="H14003" s="1">
        <v>2</v>
      </c>
      <c r="I14003" s="15">
        <v>0.5</v>
      </c>
      <c r="J14003">
        <f t="shared" si="218"/>
        <v>40</v>
      </c>
    </row>
    <row r="14004" spans="1:10" x14ac:dyDescent="0.3">
      <c r="A14004" t="s">
        <v>13836</v>
      </c>
      <c r="C14004" s="18">
        <v>389.47717072154717</v>
      </c>
      <c r="D14004" s="1"/>
      <c r="E14004" s="1">
        <v>2</v>
      </c>
      <c r="F14004" s="1">
        <v>1</v>
      </c>
      <c r="G14004" s="1">
        <v>0</v>
      </c>
      <c r="H14004" s="1">
        <v>1</v>
      </c>
      <c r="I14004" s="15">
        <v>0.5</v>
      </c>
      <c r="J14004">
        <f t="shared" si="218"/>
        <v>40</v>
      </c>
    </row>
    <row r="14005" spans="1:10" x14ac:dyDescent="0.3">
      <c r="A14005" t="s">
        <v>13837</v>
      </c>
      <c r="C14005" s="18">
        <v>389.47716687526338</v>
      </c>
      <c r="D14005" s="1"/>
      <c r="E14005" s="1">
        <v>5</v>
      </c>
      <c r="F14005" s="1">
        <v>2</v>
      </c>
      <c r="G14005" s="1">
        <v>0</v>
      </c>
      <c r="H14005" s="1">
        <v>3</v>
      </c>
      <c r="I14005" s="15">
        <v>0.4</v>
      </c>
      <c r="J14005">
        <f t="shared" si="218"/>
        <v>40</v>
      </c>
    </row>
    <row r="14006" spans="1:10" x14ac:dyDescent="0.3">
      <c r="A14006" t="s">
        <v>13841</v>
      </c>
      <c r="C14006" s="18">
        <v>389.46976248797876</v>
      </c>
      <c r="D14006" s="1"/>
      <c r="E14006" s="1">
        <v>6</v>
      </c>
      <c r="F14006" s="1">
        <v>2</v>
      </c>
      <c r="G14006" s="1">
        <v>1</v>
      </c>
      <c r="H14006" s="1">
        <v>3</v>
      </c>
      <c r="I14006" s="15">
        <v>0.41666666666666669</v>
      </c>
      <c r="J14006">
        <f t="shared" si="218"/>
        <v>40</v>
      </c>
    </row>
    <row r="14007" spans="1:10" x14ac:dyDescent="0.3">
      <c r="A14007" t="s">
        <v>13840</v>
      </c>
      <c r="C14007" s="18">
        <v>389.46962730809321</v>
      </c>
      <c r="D14007" s="1"/>
      <c r="E14007" s="1">
        <v>3</v>
      </c>
      <c r="F14007" s="1">
        <v>1</v>
      </c>
      <c r="G14007" s="1">
        <v>0</v>
      </c>
      <c r="H14007" s="1">
        <v>2</v>
      </c>
      <c r="I14007" s="15">
        <v>0.33333333333333331</v>
      </c>
      <c r="J14007">
        <f t="shared" si="218"/>
        <v>40</v>
      </c>
    </row>
    <row r="14008" spans="1:10" x14ac:dyDescent="0.3">
      <c r="A14008" t="s">
        <v>13842</v>
      </c>
      <c r="C14008" s="18">
        <v>389.46609736414825</v>
      </c>
      <c r="D14008" s="1"/>
      <c r="E14008" s="1">
        <v>3</v>
      </c>
      <c r="F14008" s="1">
        <v>1</v>
      </c>
      <c r="G14008" s="1">
        <v>0</v>
      </c>
      <c r="H14008" s="1">
        <v>2</v>
      </c>
      <c r="I14008" s="15">
        <v>0.33333333333333331</v>
      </c>
      <c r="J14008">
        <f t="shared" si="218"/>
        <v>40</v>
      </c>
    </row>
    <row r="14009" spans="1:10" x14ac:dyDescent="0.3">
      <c r="A14009" t="s">
        <v>13843</v>
      </c>
      <c r="C14009" s="18">
        <v>389.46537388346223</v>
      </c>
      <c r="D14009" s="1"/>
      <c r="E14009" s="1">
        <v>3</v>
      </c>
      <c r="F14009" s="1">
        <v>1</v>
      </c>
      <c r="G14009" s="1">
        <v>0</v>
      </c>
      <c r="H14009" s="1">
        <v>2</v>
      </c>
      <c r="I14009" s="15">
        <v>0.33333333333333331</v>
      </c>
      <c r="J14009">
        <f t="shared" si="218"/>
        <v>40</v>
      </c>
    </row>
    <row r="14010" spans="1:10" x14ac:dyDescent="0.3">
      <c r="A14010" t="s">
        <v>14320</v>
      </c>
      <c r="C14010" s="18">
        <v>389.46512898838552</v>
      </c>
      <c r="D14010" s="1"/>
      <c r="E14010" s="1">
        <v>5</v>
      </c>
      <c r="F14010" s="1">
        <v>2</v>
      </c>
      <c r="G14010" s="1">
        <v>0</v>
      </c>
      <c r="H14010" s="1">
        <v>3</v>
      </c>
      <c r="I14010" s="15">
        <v>0.4</v>
      </c>
      <c r="J14010">
        <f t="shared" si="218"/>
        <v>40</v>
      </c>
    </row>
    <row r="14011" spans="1:10" x14ac:dyDescent="0.3">
      <c r="A14011" t="s">
        <v>13844</v>
      </c>
      <c r="C14011" s="18">
        <v>389.46494936796807</v>
      </c>
      <c r="D14011" s="1"/>
      <c r="E14011" s="1">
        <v>5</v>
      </c>
      <c r="F14011" s="1">
        <v>2</v>
      </c>
      <c r="G14011" s="1">
        <v>0</v>
      </c>
      <c r="H14011" s="1">
        <v>3</v>
      </c>
      <c r="I14011" s="15">
        <v>0.4</v>
      </c>
      <c r="J14011">
        <f t="shared" si="218"/>
        <v>40</v>
      </c>
    </row>
    <row r="14012" spans="1:10" x14ac:dyDescent="0.3">
      <c r="A14012" t="s">
        <v>13845</v>
      </c>
      <c r="C14012" s="18">
        <v>389.46353706066509</v>
      </c>
      <c r="D14012" s="1"/>
      <c r="E14012" s="1">
        <v>3</v>
      </c>
      <c r="F14012" s="1">
        <v>1</v>
      </c>
      <c r="G14012" s="1">
        <v>0</v>
      </c>
      <c r="H14012" s="1">
        <v>2</v>
      </c>
      <c r="I14012" s="15">
        <v>0.33333333333333331</v>
      </c>
      <c r="J14012">
        <f t="shared" si="218"/>
        <v>40</v>
      </c>
    </row>
    <row r="14013" spans="1:10" x14ac:dyDescent="0.3">
      <c r="A14013" t="s">
        <v>13846</v>
      </c>
      <c r="C14013" s="18">
        <v>389.46246494914476</v>
      </c>
      <c r="D14013" s="1"/>
      <c r="E14013" s="1">
        <v>3</v>
      </c>
      <c r="F14013" s="1">
        <v>1</v>
      </c>
      <c r="G14013" s="1">
        <v>0</v>
      </c>
      <c r="H14013" s="1">
        <v>2</v>
      </c>
      <c r="I14013" s="15">
        <v>0.33333333333333331</v>
      </c>
      <c r="J14013">
        <f t="shared" si="218"/>
        <v>40</v>
      </c>
    </row>
    <row r="14014" spans="1:10" x14ac:dyDescent="0.3">
      <c r="A14014" t="s">
        <v>13847</v>
      </c>
      <c r="C14014" s="18">
        <v>389.46205567309903</v>
      </c>
      <c r="D14014" s="1"/>
      <c r="E14014" s="1">
        <v>10</v>
      </c>
      <c r="F14014" s="1">
        <v>6</v>
      </c>
      <c r="G14014" s="1">
        <v>1</v>
      </c>
      <c r="H14014" s="1">
        <v>3</v>
      </c>
      <c r="I14014" s="15">
        <v>0.65</v>
      </c>
      <c r="J14014">
        <f t="shared" si="218"/>
        <v>40</v>
      </c>
    </row>
    <row r="14015" spans="1:10" x14ac:dyDescent="0.3">
      <c r="A14015" t="s">
        <v>13848</v>
      </c>
      <c r="C14015" s="18">
        <v>389.46140061613158</v>
      </c>
      <c r="D14015" s="1"/>
      <c r="E14015" s="1">
        <v>3</v>
      </c>
      <c r="F14015" s="1">
        <v>1</v>
      </c>
      <c r="G14015" s="1">
        <v>0</v>
      </c>
      <c r="H14015" s="1">
        <v>2</v>
      </c>
      <c r="I14015" s="15">
        <v>0.33333333333333331</v>
      </c>
      <c r="J14015">
        <f t="shared" si="218"/>
        <v>40</v>
      </c>
    </row>
    <row r="14016" spans="1:10" x14ac:dyDescent="0.3">
      <c r="A14016" t="s">
        <v>13850</v>
      </c>
      <c r="C14016" s="18">
        <v>389.45867967812529</v>
      </c>
      <c r="D14016" s="1"/>
      <c r="E14016" s="1">
        <v>3</v>
      </c>
      <c r="F14016" s="1">
        <v>1</v>
      </c>
      <c r="G14016" s="1">
        <v>0</v>
      </c>
      <c r="H14016" s="1">
        <v>2</v>
      </c>
      <c r="I14016" s="15">
        <v>0.33333333333333331</v>
      </c>
      <c r="J14016">
        <f t="shared" si="218"/>
        <v>40</v>
      </c>
    </row>
    <row r="14017" spans="1:10" x14ac:dyDescent="0.3">
      <c r="A14017" t="s">
        <v>13851</v>
      </c>
      <c r="C14017" s="18">
        <v>389.45842722439602</v>
      </c>
      <c r="D14017" s="1"/>
      <c r="E14017" s="1">
        <v>3</v>
      </c>
      <c r="F14017" s="1">
        <v>1</v>
      </c>
      <c r="G14017" s="1">
        <v>0</v>
      </c>
      <c r="H14017" s="1">
        <v>2</v>
      </c>
      <c r="I14017" s="15">
        <v>0.33333333333333331</v>
      </c>
      <c r="J14017">
        <f t="shared" si="218"/>
        <v>40</v>
      </c>
    </row>
    <row r="14018" spans="1:10" x14ac:dyDescent="0.3">
      <c r="A14018" t="s">
        <v>13852</v>
      </c>
      <c r="C14018" s="18">
        <v>389.45754675438531</v>
      </c>
      <c r="D14018" s="1"/>
      <c r="E14018" s="1">
        <v>5</v>
      </c>
      <c r="F14018" s="1">
        <v>2</v>
      </c>
      <c r="G14018" s="1">
        <v>0</v>
      </c>
      <c r="H14018" s="1">
        <v>3</v>
      </c>
      <c r="I14018" s="15">
        <v>0.4</v>
      </c>
      <c r="J14018">
        <f t="shared" si="218"/>
        <v>40</v>
      </c>
    </row>
    <row r="14019" spans="1:10" x14ac:dyDescent="0.3">
      <c r="A14019" t="s">
        <v>13853</v>
      </c>
      <c r="C14019" s="18">
        <v>389.45708612500977</v>
      </c>
      <c r="D14019" s="1"/>
      <c r="E14019" s="1">
        <v>5</v>
      </c>
      <c r="F14019" s="1">
        <v>2</v>
      </c>
      <c r="G14019" s="1">
        <v>0</v>
      </c>
      <c r="H14019" s="1">
        <v>3</v>
      </c>
      <c r="I14019" s="15">
        <v>0.4</v>
      </c>
      <c r="J14019">
        <f t="shared" si="218"/>
        <v>40</v>
      </c>
    </row>
    <row r="14020" spans="1:10" x14ac:dyDescent="0.3">
      <c r="A14020" t="s">
        <v>13854</v>
      </c>
      <c r="C14020" s="18">
        <v>389.45707364836653</v>
      </c>
      <c r="D14020" s="1"/>
      <c r="E14020" s="1">
        <v>3</v>
      </c>
      <c r="F14020" s="1">
        <v>1</v>
      </c>
      <c r="G14020" s="1">
        <v>0</v>
      </c>
      <c r="H14020" s="1">
        <v>2</v>
      </c>
      <c r="I14020" s="15">
        <v>0.33333333333333331</v>
      </c>
      <c r="J14020">
        <f t="shared" ref="J14020:J14083" si="219">IF(E14020&lt;=30,40,20)</f>
        <v>40</v>
      </c>
    </row>
    <row r="14021" spans="1:10" x14ac:dyDescent="0.3">
      <c r="A14021" t="s">
        <v>13855</v>
      </c>
      <c r="C14021" s="18">
        <v>389.45643224598609</v>
      </c>
      <c r="D14021" s="1"/>
      <c r="E14021" s="1">
        <v>3</v>
      </c>
      <c r="F14021" s="1">
        <v>1</v>
      </c>
      <c r="G14021" s="1">
        <v>0</v>
      </c>
      <c r="H14021" s="1">
        <v>2</v>
      </c>
      <c r="I14021" s="15">
        <v>0.33333333333333331</v>
      </c>
      <c r="J14021">
        <f t="shared" si="219"/>
        <v>40</v>
      </c>
    </row>
    <row r="14022" spans="1:10" x14ac:dyDescent="0.3">
      <c r="A14022" t="s">
        <v>13856</v>
      </c>
      <c r="C14022" s="18">
        <v>389.45633091804302</v>
      </c>
      <c r="D14022" s="1"/>
      <c r="E14022" s="1">
        <v>1</v>
      </c>
      <c r="F14022" s="1">
        <v>0</v>
      </c>
      <c r="G14022" s="1">
        <v>0</v>
      </c>
      <c r="H14022" s="1">
        <v>1</v>
      </c>
      <c r="I14022" s="15">
        <v>0</v>
      </c>
      <c r="J14022">
        <f t="shared" si="219"/>
        <v>40</v>
      </c>
    </row>
    <row r="14023" spans="1:10" x14ac:dyDescent="0.3">
      <c r="A14023" t="s">
        <v>13857</v>
      </c>
      <c r="C14023" s="18">
        <v>389.45613858193718</v>
      </c>
      <c r="D14023" s="1"/>
      <c r="E14023" s="1">
        <v>3</v>
      </c>
      <c r="F14023" s="1">
        <v>1</v>
      </c>
      <c r="G14023" s="1">
        <v>0</v>
      </c>
      <c r="H14023" s="1">
        <v>2</v>
      </c>
      <c r="I14023" s="15">
        <v>0.33333333333333331</v>
      </c>
      <c r="J14023">
        <f t="shared" si="219"/>
        <v>40</v>
      </c>
    </row>
    <row r="14024" spans="1:10" x14ac:dyDescent="0.3">
      <c r="A14024" t="s">
        <v>13858</v>
      </c>
      <c r="C14024" s="18">
        <v>389.45524919946092</v>
      </c>
      <c r="D14024" s="1"/>
      <c r="E14024" s="1">
        <v>3</v>
      </c>
      <c r="F14024" s="1">
        <v>1</v>
      </c>
      <c r="G14024" s="1">
        <v>0</v>
      </c>
      <c r="H14024" s="1">
        <v>2</v>
      </c>
      <c r="I14024" s="15">
        <v>0.33333333333333331</v>
      </c>
      <c r="J14024">
        <f t="shared" si="219"/>
        <v>40</v>
      </c>
    </row>
    <row r="14025" spans="1:10" x14ac:dyDescent="0.3">
      <c r="A14025" t="s">
        <v>13859</v>
      </c>
      <c r="C14025" s="18">
        <v>389.45313736964778</v>
      </c>
      <c r="D14025" s="1"/>
      <c r="E14025" s="1">
        <v>3</v>
      </c>
      <c r="F14025" s="1">
        <v>1</v>
      </c>
      <c r="G14025" s="1">
        <v>0</v>
      </c>
      <c r="H14025" s="1">
        <v>2</v>
      </c>
      <c r="I14025" s="15">
        <v>0.33333333333333331</v>
      </c>
      <c r="J14025">
        <f t="shared" si="219"/>
        <v>40</v>
      </c>
    </row>
    <row r="14026" spans="1:10" x14ac:dyDescent="0.3">
      <c r="A14026" t="s">
        <v>13861</v>
      </c>
      <c r="C14026" s="18">
        <v>389.45027615820607</v>
      </c>
      <c r="D14026" s="1"/>
      <c r="E14026" s="1">
        <v>5</v>
      </c>
      <c r="F14026" s="1">
        <v>2</v>
      </c>
      <c r="G14026" s="1">
        <v>0</v>
      </c>
      <c r="H14026" s="1">
        <v>3</v>
      </c>
      <c r="I14026" s="15">
        <v>0.4</v>
      </c>
      <c r="J14026">
        <f t="shared" si="219"/>
        <v>40</v>
      </c>
    </row>
    <row r="14027" spans="1:10" x14ac:dyDescent="0.3">
      <c r="A14027" t="s">
        <v>13862</v>
      </c>
      <c r="C14027" s="18">
        <v>389.45025980077889</v>
      </c>
      <c r="D14027" s="1"/>
      <c r="E14027" s="1">
        <v>3</v>
      </c>
      <c r="F14027" s="1">
        <v>1</v>
      </c>
      <c r="G14027" s="1">
        <v>0</v>
      </c>
      <c r="H14027" s="1">
        <v>2</v>
      </c>
      <c r="I14027" s="15">
        <v>0.33333333333333331</v>
      </c>
      <c r="J14027">
        <f t="shared" si="219"/>
        <v>40</v>
      </c>
    </row>
    <row r="14028" spans="1:10" x14ac:dyDescent="0.3">
      <c r="A14028" t="s">
        <v>13863</v>
      </c>
      <c r="C14028" s="18">
        <v>389.45003544178462</v>
      </c>
      <c r="D14028" s="1"/>
      <c r="E14028" s="1">
        <v>5</v>
      </c>
      <c r="F14028" s="1">
        <v>2</v>
      </c>
      <c r="G14028" s="1">
        <v>0</v>
      </c>
      <c r="H14028" s="1">
        <v>3</v>
      </c>
      <c r="I14028" s="15">
        <v>0.4</v>
      </c>
      <c r="J14028">
        <f t="shared" si="219"/>
        <v>40</v>
      </c>
    </row>
    <row r="14029" spans="1:10" x14ac:dyDescent="0.3">
      <c r="A14029" t="s">
        <v>13864</v>
      </c>
      <c r="C14029" s="18">
        <v>389.44948548280854</v>
      </c>
      <c r="D14029" s="1"/>
      <c r="E14029" s="1">
        <v>3</v>
      </c>
      <c r="F14029" s="1">
        <v>1</v>
      </c>
      <c r="G14029" s="1">
        <v>0</v>
      </c>
      <c r="H14029" s="1">
        <v>2</v>
      </c>
      <c r="I14029" s="15">
        <v>0.33333333333333331</v>
      </c>
      <c r="J14029">
        <f t="shared" si="219"/>
        <v>40</v>
      </c>
    </row>
    <row r="14030" spans="1:10" x14ac:dyDescent="0.3">
      <c r="A14030" t="s">
        <v>13865</v>
      </c>
      <c r="C14030" s="18">
        <v>389.44919638220415</v>
      </c>
      <c r="D14030" s="1"/>
      <c r="E14030" s="1">
        <v>3</v>
      </c>
      <c r="F14030" s="1">
        <v>1</v>
      </c>
      <c r="G14030" s="1">
        <v>0</v>
      </c>
      <c r="H14030" s="1">
        <v>2</v>
      </c>
      <c r="I14030" s="15">
        <v>0.33333333333333331</v>
      </c>
      <c r="J14030">
        <f t="shared" si="219"/>
        <v>40</v>
      </c>
    </row>
    <row r="14031" spans="1:10" x14ac:dyDescent="0.3">
      <c r="A14031" t="s">
        <v>13866</v>
      </c>
      <c r="C14031" s="18">
        <v>389.44895497302122</v>
      </c>
      <c r="D14031" s="1"/>
      <c r="E14031" s="1">
        <v>3</v>
      </c>
      <c r="F14031" s="1">
        <v>1</v>
      </c>
      <c r="G14031" s="1">
        <v>0</v>
      </c>
      <c r="H14031" s="1">
        <v>2</v>
      </c>
      <c r="I14031" s="15">
        <v>0.33333333333333331</v>
      </c>
      <c r="J14031">
        <f t="shared" si="219"/>
        <v>40</v>
      </c>
    </row>
    <row r="14032" spans="1:10" x14ac:dyDescent="0.3">
      <c r="A14032" t="s">
        <v>13868</v>
      </c>
      <c r="C14032" s="18">
        <v>389.44778000062848</v>
      </c>
      <c r="D14032" s="1"/>
      <c r="E14032" s="1">
        <v>5</v>
      </c>
      <c r="F14032" s="1">
        <v>2</v>
      </c>
      <c r="G14032" s="1">
        <v>0</v>
      </c>
      <c r="H14032" s="1">
        <v>3</v>
      </c>
      <c r="I14032" s="15">
        <v>0.4</v>
      </c>
      <c r="J14032">
        <f t="shared" si="219"/>
        <v>40</v>
      </c>
    </row>
    <row r="14033" spans="1:10" x14ac:dyDescent="0.3">
      <c r="A14033" t="s">
        <v>13869</v>
      </c>
      <c r="C14033" s="18">
        <v>389.44616837240437</v>
      </c>
      <c r="D14033" s="1"/>
      <c r="E14033" s="1">
        <v>3</v>
      </c>
      <c r="F14033" s="1">
        <v>1</v>
      </c>
      <c r="G14033" s="1">
        <v>0</v>
      </c>
      <c r="H14033" s="1">
        <v>2</v>
      </c>
      <c r="I14033" s="15">
        <v>0.33333333333333331</v>
      </c>
      <c r="J14033">
        <f t="shared" si="219"/>
        <v>40</v>
      </c>
    </row>
    <row r="14034" spans="1:10" x14ac:dyDescent="0.3">
      <c r="A14034" t="s">
        <v>13870</v>
      </c>
      <c r="C14034" s="18">
        <v>389.44585482688296</v>
      </c>
      <c r="D14034" s="1"/>
      <c r="E14034" s="1">
        <v>5</v>
      </c>
      <c r="F14034" s="1">
        <v>2</v>
      </c>
      <c r="G14034" s="1">
        <v>0</v>
      </c>
      <c r="H14034" s="1">
        <v>3</v>
      </c>
      <c r="I14034" s="15">
        <v>0.4</v>
      </c>
      <c r="J14034">
        <f t="shared" si="219"/>
        <v>40</v>
      </c>
    </row>
    <row r="14035" spans="1:10" x14ac:dyDescent="0.3">
      <c r="A14035" t="s">
        <v>13871</v>
      </c>
      <c r="C14035" s="18">
        <v>389.44500568450968</v>
      </c>
      <c r="D14035" s="1"/>
      <c r="E14035" s="1">
        <v>3</v>
      </c>
      <c r="F14035" s="1">
        <v>1</v>
      </c>
      <c r="G14035" s="1">
        <v>0</v>
      </c>
      <c r="H14035" s="1">
        <v>2</v>
      </c>
      <c r="I14035" s="15">
        <v>0.33333333333333331</v>
      </c>
      <c r="J14035">
        <f t="shared" si="219"/>
        <v>40</v>
      </c>
    </row>
    <row r="14036" spans="1:10" x14ac:dyDescent="0.3">
      <c r="A14036" t="s">
        <v>13872</v>
      </c>
      <c r="C14036" s="18">
        <v>389.44435138102511</v>
      </c>
      <c r="D14036" s="1"/>
      <c r="E14036" s="1">
        <v>1</v>
      </c>
      <c r="F14036" s="1">
        <v>0</v>
      </c>
      <c r="G14036" s="1">
        <v>0</v>
      </c>
      <c r="H14036" s="1">
        <v>1</v>
      </c>
      <c r="I14036" s="15">
        <v>0</v>
      </c>
      <c r="J14036">
        <f t="shared" si="219"/>
        <v>40</v>
      </c>
    </row>
    <row r="14037" spans="1:10" x14ac:dyDescent="0.3">
      <c r="A14037" t="s">
        <v>13873</v>
      </c>
      <c r="C14037" s="18">
        <v>389.44361315824858</v>
      </c>
      <c r="D14037" s="1"/>
      <c r="E14037" s="1">
        <v>3</v>
      </c>
      <c r="F14037" s="1">
        <v>1</v>
      </c>
      <c r="G14037" s="1">
        <v>0</v>
      </c>
      <c r="H14037" s="1">
        <v>2</v>
      </c>
      <c r="I14037" s="15">
        <v>0.33333333333333331</v>
      </c>
      <c r="J14037">
        <f t="shared" si="219"/>
        <v>40</v>
      </c>
    </row>
    <row r="14038" spans="1:10" x14ac:dyDescent="0.3">
      <c r="A14038" t="s">
        <v>13874</v>
      </c>
      <c r="C14038" s="18">
        <v>389.44360393172747</v>
      </c>
      <c r="D14038" s="1"/>
      <c r="E14038" s="1">
        <v>3</v>
      </c>
      <c r="F14038" s="1">
        <v>1</v>
      </c>
      <c r="G14038" s="1">
        <v>0</v>
      </c>
      <c r="H14038" s="1">
        <v>2</v>
      </c>
      <c r="I14038" s="15">
        <v>0.33333333333333331</v>
      </c>
      <c r="J14038">
        <f t="shared" si="219"/>
        <v>40</v>
      </c>
    </row>
    <row r="14039" spans="1:10" x14ac:dyDescent="0.3">
      <c r="A14039" t="s">
        <v>13875</v>
      </c>
      <c r="C14039" s="18">
        <v>389.44200150152261</v>
      </c>
      <c r="D14039" s="1"/>
      <c r="E14039" s="1">
        <v>5</v>
      </c>
      <c r="F14039" s="1">
        <v>2</v>
      </c>
      <c r="G14039" s="1">
        <v>0</v>
      </c>
      <c r="H14039" s="1">
        <v>3</v>
      </c>
      <c r="I14039" s="15">
        <v>0.4</v>
      </c>
      <c r="J14039">
        <f t="shared" si="219"/>
        <v>40</v>
      </c>
    </row>
    <row r="14040" spans="1:10" x14ac:dyDescent="0.3">
      <c r="A14040" t="s">
        <v>13876</v>
      </c>
      <c r="C14040" s="18">
        <v>389.44198362374215</v>
      </c>
      <c r="D14040" s="1"/>
      <c r="E14040" s="1">
        <v>3</v>
      </c>
      <c r="F14040" s="1">
        <v>1</v>
      </c>
      <c r="G14040" s="1">
        <v>0</v>
      </c>
      <c r="H14040" s="1">
        <v>2</v>
      </c>
      <c r="I14040" s="15">
        <v>0.33333333333333331</v>
      </c>
      <c r="J14040">
        <f t="shared" si="219"/>
        <v>40</v>
      </c>
    </row>
    <row r="14041" spans="1:10" x14ac:dyDescent="0.3">
      <c r="A14041" t="s">
        <v>13877</v>
      </c>
      <c r="C14041" s="18">
        <v>389.44170932477721</v>
      </c>
      <c r="D14041" s="1"/>
      <c r="E14041" s="1">
        <v>3</v>
      </c>
      <c r="F14041" s="1">
        <v>1</v>
      </c>
      <c r="G14041" s="1">
        <v>0</v>
      </c>
      <c r="H14041" s="1">
        <v>2</v>
      </c>
      <c r="I14041" s="15">
        <v>0.33333333333333331</v>
      </c>
      <c r="J14041">
        <f t="shared" si="219"/>
        <v>40</v>
      </c>
    </row>
    <row r="14042" spans="1:10" x14ac:dyDescent="0.3">
      <c r="A14042" t="s">
        <v>13878</v>
      </c>
      <c r="C14042" s="18">
        <v>389.44153886200235</v>
      </c>
      <c r="D14042" s="1"/>
      <c r="E14042" s="1">
        <v>3</v>
      </c>
      <c r="F14042" s="1">
        <v>1</v>
      </c>
      <c r="G14042" s="1">
        <v>0</v>
      </c>
      <c r="H14042" s="1">
        <v>2</v>
      </c>
      <c r="I14042" s="15">
        <v>0.33333333333333331</v>
      </c>
      <c r="J14042">
        <f t="shared" si="219"/>
        <v>40</v>
      </c>
    </row>
    <row r="14043" spans="1:10" x14ac:dyDescent="0.3">
      <c r="A14043" t="s">
        <v>13879</v>
      </c>
      <c r="C14043" s="18">
        <v>389.44153886200235</v>
      </c>
      <c r="D14043" s="1"/>
      <c r="E14043" s="1">
        <v>2</v>
      </c>
      <c r="F14043" s="1">
        <v>1</v>
      </c>
      <c r="G14043" s="1">
        <v>0</v>
      </c>
      <c r="H14043" s="1">
        <v>1</v>
      </c>
      <c r="I14043" s="15">
        <v>0.5</v>
      </c>
      <c r="J14043">
        <f t="shared" si="219"/>
        <v>40</v>
      </c>
    </row>
    <row r="14044" spans="1:10" x14ac:dyDescent="0.3">
      <c r="A14044" t="s">
        <v>13880</v>
      </c>
      <c r="C14044" s="18">
        <v>389.44153886200235</v>
      </c>
      <c r="D14044" s="1"/>
      <c r="E14044" s="1">
        <v>3</v>
      </c>
      <c r="F14044" s="1">
        <v>1</v>
      </c>
      <c r="G14044" s="1">
        <v>0</v>
      </c>
      <c r="H14044" s="1">
        <v>2</v>
      </c>
      <c r="I14044" s="15">
        <v>0.33333333333333331</v>
      </c>
      <c r="J14044">
        <f t="shared" si="219"/>
        <v>40</v>
      </c>
    </row>
    <row r="14045" spans="1:10" x14ac:dyDescent="0.3">
      <c r="A14045" t="s">
        <v>13881</v>
      </c>
      <c r="C14045" s="18">
        <v>389.44153886200235</v>
      </c>
      <c r="D14045" s="1"/>
      <c r="E14045" s="1">
        <v>3</v>
      </c>
      <c r="F14045" s="1">
        <v>1</v>
      </c>
      <c r="G14045" s="1">
        <v>0</v>
      </c>
      <c r="H14045" s="1">
        <v>2</v>
      </c>
      <c r="I14045" s="15">
        <v>0.33333333333333331</v>
      </c>
      <c r="J14045">
        <f t="shared" si="219"/>
        <v>40</v>
      </c>
    </row>
    <row r="14046" spans="1:10" x14ac:dyDescent="0.3">
      <c r="A14046" t="s">
        <v>13882</v>
      </c>
      <c r="C14046" s="18">
        <v>389.44153886200235</v>
      </c>
      <c r="D14046" s="1"/>
      <c r="E14046" s="1">
        <v>3</v>
      </c>
      <c r="F14046" s="1">
        <v>1</v>
      </c>
      <c r="G14046" s="1">
        <v>0</v>
      </c>
      <c r="H14046" s="1">
        <v>2</v>
      </c>
      <c r="I14046" s="15">
        <v>0.33333333333333331</v>
      </c>
      <c r="J14046">
        <f t="shared" si="219"/>
        <v>40</v>
      </c>
    </row>
    <row r="14047" spans="1:10" x14ac:dyDescent="0.3">
      <c r="A14047" t="s">
        <v>13883</v>
      </c>
      <c r="C14047" s="18">
        <v>389.44153886200235</v>
      </c>
      <c r="D14047" s="1"/>
      <c r="E14047" s="1">
        <v>3</v>
      </c>
      <c r="F14047" s="1">
        <v>1</v>
      </c>
      <c r="G14047" s="1">
        <v>0</v>
      </c>
      <c r="H14047" s="1">
        <v>2</v>
      </c>
      <c r="I14047" s="15">
        <v>0.33333333333333331</v>
      </c>
      <c r="J14047">
        <f t="shared" si="219"/>
        <v>40</v>
      </c>
    </row>
    <row r="14048" spans="1:10" x14ac:dyDescent="0.3">
      <c r="A14048" t="s">
        <v>13884</v>
      </c>
      <c r="C14048" s="18">
        <v>389.44153886200235</v>
      </c>
      <c r="D14048" s="1"/>
      <c r="E14048" s="1">
        <v>3</v>
      </c>
      <c r="F14048" s="1">
        <v>1</v>
      </c>
      <c r="G14048" s="1">
        <v>0</v>
      </c>
      <c r="H14048" s="1">
        <v>2</v>
      </c>
      <c r="I14048" s="15">
        <v>0.33333333333333331</v>
      </c>
      <c r="J14048">
        <f t="shared" si="219"/>
        <v>40</v>
      </c>
    </row>
    <row r="14049" spans="1:10" x14ac:dyDescent="0.3">
      <c r="A14049" t="s">
        <v>13885</v>
      </c>
      <c r="C14049" s="18">
        <v>389.44148571089471</v>
      </c>
      <c r="D14049" s="1"/>
      <c r="E14049" s="1">
        <v>3</v>
      </c>
      <c r="F14049" s="1">
        <v>1</v>
      </c>
      <c r="G14049" s="1">
        <v>0</v>
      </c>
      <c r="H14049" s="1">
        <v>2</v>
      </c>
      <c r="I14049" s="15">
        <v>0.33333333333333331</v>
      </c>
      <c r="J14049">
        <f t="shared" si="219"/>
        <v>40</v>
      </c>
    </row>
    <row r="14050" spans="1:10" x14ac:dyDescent="0.3">
      <c r="A14050" t="s">
        <v>13886</v>
      </c>
      <c r="C14050" s="18">
        <v>389.44148571089471</v>
      </c>
      <c r="D14050" s="1"/>
      <c r="E14050" s="1">
        <v>3</v>
      </c>
      <c r="F14050" s="1">
        <v>1</v>
      </c>
      <c r="G14050" s="1">
        <v>0</v>
      </c>
      <c r="H14050" s="1">
        <v>2</v>
      </c>
      <c r="I14050" s="15">
        <v>0.33333333333333331</v>
      </c>
      <c r="J14050">
        <f t="shared" si="219"/>
        <v>40</v>
      </c>
    </row>
    <row r="14051" spans="1:10" x14ac:dyDescent="0.3">
      <c r="A14051" s="21" t="s">
        <v>13887</v>
      </c>
      <c r="C14051" s="18">
        <v>389.44148571089471</v>
      </c>
      <c r="D14051" s="1"/>
      <c r="E14051" s="1">
        <v>3</v>
      </c>
      <c r="F14051" s="1">
        <v>1</v>
      </c>
      <c r="G14051" s="1">
        <v>0</v>
      </c>
      <c r="H14051" s="1">
        <v>2</v>
      </c>
      <c r="I14051" s="15">
        <v>0.33333333333333331</v>
      </c>
      <c r="J14051">
        <f t="shared" si="219"/>
        <v>40</v>
      </c>
    </row>
    <row r="14052" spans="1:10" x14ac:dyDescent="0.3">
      <c r="A14052" t="s">
        <v>13888</v>
      </c>
      <c r="C14052" s="18">
        <v>389.44148571089471</v>
      </c>
      <c r="D14052" s="1"/>
      <c r="E14052" s="1">
        <v>3</v>
      </c>
      <c r="F14052" s="1">
        <v>1</v>
      </c>
      <c r="G14052" s="1">
        <v>0</v>
      </c>
      <c r="H14052" s="1">
        <v>2</v>
      </c>
      <c r="I14052" s="15">
        <v>0.33333333333333331</v>
      </c>
      <c r="J14052">
        <f t="shared" si="219"/>
        <v>40</v>
      </c>
    </row>
    <row r="14053" spans="1:10" x14ac:dyDescent="0.3">
      <c r="A14053" t="s">
        <v>13889</v>
      </c>
      <c r="C14053" s="18">
        <v>389.44148571089471</v>
      </c>
      <c r="D14053" s="1"/>
      <c r="E14053" s="1">
        <v>3</v>
      </c>
      <c r="F14053" s="1">
        <v>1</v>
      </c>
      <c r="G14053" s="1">
        <v>0</v>
      </c>
      <c r="H14053" s="1">
        <v>2</v>
      </c>
      <c r="I14053" s="15">
        <v>0.33333333333333331</v>
      </c>
      <c r="J14053">
        <f t="shared" si="219"/>
        <v>40</v>
      </c>
    </row>
    <row r="14054" spans="1:10" x14ac:dyDescent="0.3">
      <c r="A14054" t="s">
        <v>13890</v>
      </c>
      <c r="C14054" s="18">
        <v>389.44148571089471</v>
      </c>
      <c r="D14054" s="1"/>
      <c r="E14054" s="1">
        <v>2</v>
      </c>
      <c r="F14054" s="1">
        <v>1</v>
      </c>
      <c r="G14054" s="1">
        <v>0</v>
      </c>
      <c r="H14054" s="1">
        <v>1</v>
      </c>
      <c r="I14054" s="15">
        <v>0.5</v>
      </c>
      <c r="J14054">
        <f t="shared" si="219"/>
        <v>40</v>
      </c>
    </row>
    <row r="14055" spans="1:10" x14ac:dyDescent="0.3">
      <c r="A14055" t="s">
        <v>13891</v>
      </c>
      <c r="C14055" s="18">
        <v>389.44148571089471</v>
      </c>
      <c r="D14055" s="1"/>
      <c r="E14055" s="1">
        <v>3</v>
      </c>
      <c r="F14055" s="1">
        <v>1</v>
      </c>
      <c r="G14055" s="1">
        <v>0</v>
      </c>
      <c r="H14055" s="1">
        <v>2</v>
      </c>
      <c r="I14055" s="15">
        <v>0.33333333333333331</v>
      </c>
      <c r="J14055">
        <f t="shared" si="219"/>
        <v>40</v>
      </c>
    </row>
    <row r="14056" spans="1:10" x14ac:dyDescent="0.3">
      <c r="A14056" t="s">
        <v>13892</v>
      </c>
      <c r="C14056" s="18">
        <v>389.44148571089471</v>
      </c>
      <c r="D14056" s="1"/>
      <c r="E14056" s="1">
        <v>3</v>
      </c>
      <c r="F14056" s="1">
        <v>1</v>
      </c>
      <c r="G14056" s="1">
        <v>0</v>
      </c>
      <c r="H14056" s="1">
        <v>2</v>
      </c>
      <c r="I14056" s="15">
        <v>0.33333333333333331</v>
      </c>
      <c r="J14056">
        <f t="shared" si="219"/>
        <v>40</v>
      </c>
    </row>
    <row r="14057" spans="1:10" x14ac:dyDescent="0.3">
      <c r="A14057" t="s">
        <v>13893</v>
      </c>
      <c r="C14057" s="18">
        <v>389.44148571089471</v>
      </c>
      <c r="D14057" s="1"/>
      <c r="E14057" s="1">
        <v>3</v>
      </c>
      <c r="F14057" s="1">
        <v>1</v>
      </c>
      <c r="G14057" s="1">
        <v>0</v>
      </c>
      <c r="H14057" s="1">
        <v>2</v>
      </c>
      <c r="I14057" s="15">
        <v>0.33333333333333331</v>
      </c>
      <c r="J14057">
        <f t="shared" si="219"/>
        <v>40</v>
      </c>
    </row>
    <row r="14058" spans="1:10" x14ac:dyDescent="0.3">
      <c r="A14058" t="s">
        <v>13894</v>
      </c>
      <c r="C14058" s="18">
        <v>389.44066192927085</v>
      </c>
      <c r="D14058" s="1"/>
      <c r="E14058" s="1">
        <v>5</v>
      </c>
      <c r="F14058" s="1">
        <v>2</v>
      </c>
      <c r="G14058" s="1">
        <v>0</v>
      </c>
      <c r="H14058" s="1">
        <v>3</v>
      </c>
      <c r="I14058" s="15">
        <v>0.4</v>
      </c>
      <c r="J14058">
        <f t="shared" si="219"/>
        <v>40</v>
      </c>
    </row>
    <row r="14059" spans="1:10" x14ac:dyDescent="0.3">
      <c r="A14059" t="s">
        <v>13895</v>
      </c>
      <c r="C14059" s="18">
        <v>389.43929089352611</v>
      </c>
      <c r="D14059" s="1"/>
      <c r="E14059" s="1">
        <v>3</v>
      </c>
      <c r="F14059" s="1">
        <v>1</v>
      </c>
      <c r="G14059" s="1">
        <v>0</v>
      </c>
      <c r="H14059" s="1">
        <v>2</v>
      </c>
      <c r="I14059" s="15">
        <v>0.33333333333333331</v>
      </c>
      <c r="J14059">
        <f t="shared" si="219"/>
        <v>40</v>
      </c>
    </row>
    <row r="14060" spans="1:10" x14ac:dyDescent="0.3">
      <c r="A14060" t="s">
        <v>13896</v>
      </c>
      <c r="C14060" s="18">
        <v>389.43793772996787</v>
      </c>
      <c r="D14060" s="1"/>
      <c r="E14060" s="1">
        <v>3</v>
      </c>
      <c r="F14060" s="1">
        <v>1</v>
      </c>
      <c r="G14060" s="1">
        <v>0</v>
      </c>
      <c r="H14060" s="1">
        <v>2</v>
      </c>
      <c r="I14060" s="15">
        <v>0.33333333333333331</v>
      </c>
      <c r="J14060">
        <f t="shared" si="219"/>
        <v>40</v>
      </c>
    </row>
    <row r="14061" spans="1:10" x14ac:dyDescent="0.3">
      <c r="A14061" t="s">
        <v>13897</v>
      </c>
      <c r="C14061" s="18">
        <v>389.43734297939045</v>
      </c>
      <c r="D14061" s="1"/>
      <c r="E14061" s="1">
        <v>3</v>
      </c>
      <c r="F14061" s="1">
        <v>1</v>
      </c>
      <c r="G14061" s="1">
        <v>0</v>
      </c>
      <c r="H14061" s="1">
        <v>2</v>
      </c>
      <c r="I14061" s="15">
        <v>0.33333333333333331</v>
      </c>
      <c r="J14061">
        <f t="shared" si="219"/>
        <v>40</v>
      </c>
    </row>
    <row r="14062" spans="1:10" x14ac:dyDescent="0.3">
      <c r="A14062" t="s">
        <v>13898</v>
      </c>
      <c r="C14062" s="18">
        <v>389.43694791828079</v>
      </c>
      <c r="D14062" s="1"/>
      <c r="E14062" s="1">
        <v>0</v>
      </c>
      <c r="F14062" s="1">
        <v>0</v>
      </c>
      <c r="G14062" s="1">
        <v>0</v>
      </c>
      <c r="H14062" s="1">
        <v>0</v>
      </c>
      <c r="I14062" s="15" t="e">
        <v>#DIV/0!</v>
      </c>
      <c r="J14062">
        <f t="shared" si="219"/>
        <v>40</v>
      </c>
    </row>
    <row r="14063" spans="1:10" x14ac:dyDescent="0.3">
      <c r="A14063" t="s">
        <v>13899</v>
      </c>
      <c r="C14063" s="18">
        <v>389.43518624489747</v>
      </c>
      <c r="D14063" s="1"/>
      <c r="E14063" s="1">
        <v>3</v>
      </c>
      <c r="F14063" s="1">
        <v>1</v>
      </c>
      <c r="G14063" s="1">
        <v>0</v>
      </c>
      <c r="H14063" s="1">
        <v>2</v>
      </c>
      <c r="I14063" s="15">
        <v>0.33333333333333331</v>
      </c>
      <c r="J14063">
        <f t="shared" si="219"/>
        <v>40</v>
      </c>
    </row>
    <row r="14064" spans="1:10" x14ac:dyDescent="0.3">
      <c r="A14064" t="s">
        <v>13901</v>
      </c>
      <c r="C14064" s="18">
        <v>389.43416455726521</v>
      </c>
      <c r="D14064" s="1"/>
      <c r="E14064" s="1">
        <v>1</v>
      </c>
      <c r="F14064" s="1">
        <v>0</v>
      </c>
      <c r="G14064" s="1">
        <v>0</v>
      </c>
      <c r="H14064" s="1">
        <v>1</v>
      </c>
      <c r="I14064" s="15">
        <v>0</v>
      </c>
      <c r="J14064">
        <f t="shared" si="219"/>
        <v>40</v>
      </c>
    </row>
    <row r="14065" spans="1:10" x14ac:dyDescent="0.3">
      <c r="A14065" t="s">
        <v>14117</v>
      </c>
      <c r="C14065" s="18">
        <v>389.43345681509152</v>
      </c>
      <c r="D14065" s="1"/>
      <c r="E14065" s="1">
        <v>33</v>
      </c>
      <c r="F14065" s="1">
        <v>15</v>
      </c>
      <c r="G14065" s="1">
        <v>1</v>
      </c>
      <c r="H14065" s="1">
        <v>17</v>
      </c>
      <c r="I14065" s="15">
        <v>0.46969696969696972</v>
      </c>
      <c r="J14065">
        <f t="shared" si="219"/>
        <v>20</v>
      </c>
    </row>
    <row r="14066" spans="1:10" x14ac:dyDescent="0.3">
      <c r="A14066" t="s">
        <v>13902</v>
      </c>
      <c r="C14066" s="18">
        <v>389.43303222082255</v>
      </c>
      <c r="D14066" s="1"/>
      <c r="E14066" s="1">
        <v>1</v>
      </c>
      <c r="F14066" s="1">
        <v>0</v>
      </c>
      <c r="G14066" s="1">
        <v>0</v>
      </c>
      <c r="H14066" s="1">
        <v>1</v>
      </c>
      <c r="I14066" s="15">
        <v>0</v>
      </c>
      <c r="J14066">
        <f t="shared" si="219"/>
        <v>40</v>
      </c>
    </row>
    <row r="14067" spans="1:10" x14ac:dyDescent="0.3">
      <c r="A14067" t="s">
        <v>13903</v>
      </c>
      <c r="C14067" s="18">
        <v>389.43278790048009</v>
      </c>
      <c r="D14067" s="1"/>
      <c r="E14067" s="1">
        <v>3</v>
      </c>
      <c r="F14067" s="1">
        <v>1</v>
      </c>
      <c r="G14067" s="1">
        <v>0</v>
      </c>
      <c r="H14067" s="1">
        <v>2</v>
      </c>
      <c r="I14067" s="15">
        <v>0.33333333333333331</v>
      </c>
      <c r="J14067">
        <f t="shared" si="219"/>
        <v>40</v>
      </c>
    </row>
    <row r="14068" spans="1:10" x14ac:dyDescent="0.3">
      <c r="A14068" t="s">
        <v>13904</v>
      </c>
      <c r="C14068" s="18">
        <v>389.43278790048009</v>
      </c>
      <c r="D14068" s="1"/>
      <c r="E14068" s="1">
        <v>3</v>
      </c>
      <c r="F14068" s="1">
        <v>1</v>
      </c>
      <c r="G14068" s="1">
        <v>0</v>
      </c>
      <c r="H14068" s="1">
        <v>2</v>
      </c>
      <c r="I14068" s="15">
        <v>0.33333333333333331</v>
      </c>
      <c r="J14068">
        <f t="shared" si="219"/>
        <v>40</v>
      </c>
    </row>
    <row r="14069" spans="1:10" x14ac:dyDescent="0.3">
      <c r="A14069" s="21" t="s">
        <v>13905</v>
      </c>
      <c r="C14069" s="18">
        <v>389.43276884430867</v>
      </c>
      <c r="D14069" s="1"/>
      <c r="E14069" s="1">
        <v>3</v>
      </c>
      <c r="F14069" s="1">
        <v>1</v>
      </c>
      <c r="G14069" s="1">
        <v>0</v>
      </c>
      <c r="H14069" s="1">
        <v>2</v>
      </c>
      <c r="I14069" s="15">
        <v>0.33333333333333331</v>
      </c>
      <c r="J14069">
        <f t="shared" si="219"/>
        <v>40</v>
      </c>
    </row>
    <row r="14070" spans="1:10" x14ac:dyDescent="0.3">
      <c r="A14070" t="s">
        <v>13906</v>
      </c>
      <c r="C14070" s="18">
        <v>389.43117529594991</v>
      </c>
      <c r="D14070" s="1"/>
      <c r="E14070" s="1">
        <v>3</v>
      </c>
      <c r="F14070" s="1">
        <v>1</v>
      </c>
      <c r="G14070" s="1">
        <v>0</v>
      </c>
      <c r="H14070" s="1">
        <v>2</v>
      </c>
      <c r="I14070" s="15">
        <v>0.33333333333333331</v>
      </c>
      <c r="J14070">
        <f t="shared" si="219"/>
        <v>40</v>
      </c>
    </row>
    <row r="14071" spans="1:10" x14ac:dyDescent="0.3">
      <c r="A14071" t="s">
        <v>13907</v>
      </c>
      <c r="C14071" s="18">
        <v>389.43056554239303</v>
      </c>
      <c r="D14071" s="1"/>
      <c r="E14071" s="1">
        <v>3</v>
      </c>
      <c r="F14071" s="1">
        <v>1</v>
      </c>
      <c r="G14071" s="1">
        <v>0</v>
      </c>
      <c r="H14071" s="1">
        <v>2</v>
      </c>
      <c r="I14071" s="15">
        <v>0.33333333333333331</v>
      </c>
      <c r="J14071">
        <f t="shared" si="219"/>
        <v>40</v>
      </c>
    </row>
    <row r="14072" spans="1:10" x14ac:dyDescent="0.3">
      <c r="A14072" t="s">
        <v>14172</v>
      </c>
      <c r="C14072" s="18">
        <v>389.42890400432577</v>
      </c>
      <c r="D14072" s="1"/>
      <c r="E14072" s="1">
        <v>5</v>
      </c>
      <c r="F14072" s="1">
        <v>2</v>
      </c>
      <c r="G14072" s="1">
        <v>0</v>
      </c>
      <c r="H14072" s="1">
        <v>3</v>
      </c>
      <c r="I14072" s="15">
        <v>0.4</v>
      </c>
      <c r="J14072">
        <f t="shared" si="219"/>
        <v>40</v>
      </c>
    </row>
    <row r="14073" spans="1:10" x14ac:dyDescent="0.3">
      <c r="A14073" t="s">
        <v>13909</v>
      </c>
      <c r="C14073" s="18">
        <v>389.42752245613525</v>
      </c>
      <c r="D14073" s="1"/>
      <c r="E14073" s="1">
        <v>1</v>
      </c>
      <c r="F14073" s="1">
        <v>0</v>
      </c>
      <c r="G14073" s="1">
        <v>0</v>
      </c>
      <c r="H14073" s="1">
        <v>1</v>
      </c>
      <c r="I14073" s="15">
        <v>0</v>
      </c>
      <c r="J14073">
        <f t="shared" si="219"/>
        <v>40</v>
      </c>
    </row>
    <row r="14074" spans="1:10" x14ac:dyDescent="0.3">
      <c r="A14074" t="s">
        <v>13910</v>
      </c>
      <c r="C14074" s="18">
        <v>389.42611985381131</v>
      </c>
      <c r="D14074" s="1"/>
      <c r="E14074" s="1">
        <v>3</v>
      </c>
      <c r="F14074" s="1">
        <v>1</v>
      </c>
      <c r="G14074" s="1">
        <v>0</v>
      </c>
      <c r="H14074" s="1">
        <v>2</v>
      </c>
      <c r="I14074" s="15">
        <v>0.33333333333333331</v>
      </c>
      <c r="J14074">
        <f t="shared" si="219"/>
        <v>40</v>
      </c>
    </row>
    <row r="14075" spans="1:10" x14ac:dyDescent="0.3">
      <c r="A14075" t="s">
        <v>13911</v>
      </c>
      <c r="C14075" s="18">
        <v>389.4249953956338</v>
      </c>
      <c r="D14075" s="1"/>
      <c r="E14075" s="1">
        <v>9</v>
      </c>
      <c r="F14075" s="1">
        <v>2</v>
      </c>
      <c r="G14075" s="1">
        <v>0</v>
      </c>
      <c r="H14075" s="1">
        <v>7</v>
      </c>
      <c r="I14075" s="15">
        <v>0.22222222222222221</v>
      </c>
      <c r="J14075">
        <f t="shared" si="219"/>
        <v>40</v>
      </c>
    </row>
    <row r="14076" spans="1:10" x14ac:dyDescent="0.3">
      <c r="A14076" t="s">
        <v>13912</v>
      </c>
      <c r="C14076" s="18">
        <v>389.42498872215464</v>
      </c>
      <c r="D14076" s="1"/>
      <c r="E14076" s="1">
        <v>3</v>
      </c>
      <c r="F14076" s="1">
        <v>1</v>
      </c>
      <c r="G14076" s="1">
        <v>0</v>
      </c>
      <c r="H14076" s="1">
        <v>2</v>
      </c>
      <c r="I14076" s="15">
        <v>0.33333333333333331</v>
      </c>
      <c r="J14076">
        <f t="shared" si="219"/>
        <v>40</v>
      </c>
    </row>
    <row r="14077" spans="1:10" x14ac:dyDescent="0.3">
      <c r="A14077" t="s">
        <v>13913</v>
      </c>
      <c r="C14077" s="18">
        <v>389.42498872215464</v>
      </c>
      <c r="D14077" s="1"/>
      <c r="E14077" s="1">
        <v>3</v>
      </c>
      <c r="F14077" s="1">
        <v>1</v>
      </c>
      <c r="G14077" s="1">
        <v>0</v>
      </c>
      <c r="H14077" s="1">
        <v>2</v>
      </c>
      <c r="I14077" s="15">
        <v>0.33333333333333331</v>
      </c>
      <c r="J14077">
        <f t="shared" si="219"/>
        <v>40</v>
      </c>
    </row>
    <row r="14078" spans="1:10" x14ac:dyDescent="0.3">
      <c r="A14078" t="s">
        <v>13914</v>
      </c>
      <c r="C14078" s="18">
        <v>389.42498872215464</v>
      </c>
      <c r="D14078" s="1"/>
      <c r="E14078" s="1">
        <v>3</v>
      </c>
      <c r="F14078" s="1">
        <v>1</v>
      </c>
      <c r="G14078" s="1">
        <v>0</v>
      </c>
      <c r="H14078" s="1">
        <v>2</v>
      </c>
      <c r="I14078" s="15">
        <v>0.33333333333333331</v>
      </c>
      <c r="J14078">
        <f t="shared" si="219"/>
        <v>40</v>
      </c>
    </row>
    <row r="14079" spans="1:10" x14ac:dyDescent="0.3">
      <c r="A14079" t="s">
        <v>13915</v>
      </c>
      <c r="C14079" s="18">
        <v>389.42498872215464</v>
      </c>
      <c r="D14079" s="1"/>
      <c r="E14079" s="1">
        <v>3</v>
      </c>
      <c r="F14079" s="1">
        <v>1</v>
      </c>
      <c r="G14079" s="1">
        <v>0</v>
      </c>
      <c r="H14079" s="1">
        <v>2</v>
      </c>
      <c r="I14079" s="15">
        <v>0.33333333333333331</v>
      </c>
      <c r="J14079">
        <f t="shared" si="219"/>
        <v>40</v>
      </c>
    </row>
    <row r="14080" spans="1:10" x14ac:dyDescent="0.3">
      <c r="A14080" t="s">
        <v>13916</v>
      </c>
      <c r="C14080" s="18">
        <v>389.42498872215464</v>
      </c>
      <c r="D14080" s="1"/>
      <c r="E14080" s="1">
        <v>3</v>
      </c>
      <c r="F14080" s="1">
        <v>1</v>
      </c>
      <c r="G14080" s="1">
        <v>0</v>
      </c>
      <c r="H14080" s="1">
        <v>2</v>
      </c>
      <c r="I14080" s="15">
        <v>0.33333333333333331</v>
      </c>
      <c r="J14080">
        <f t="shared" si="219"/>
        <v>40</v>
      </c>
    </row>
    <row r="14081" spans="1:10" x14ac:dyDescent="0.3">
      <c r="A14081" t="s">
        <v>13917</v>
      </c>
      <c r="C14081" s="18">
        <v>389.42498872215464</v>
      </c>
      <c r="D14081" s="1"/>
      <c r="E14081" s="1">
        <v>3</v>
      </c>
      <c r="F14081" s="1">
        <v>1</v>
      </c>
      <c r="G14081" s="1">
        <v>0</v>
      </c>
      <c r="H14081" s="1">
        <v>2</v>
      </c>
      <c r="I14081" s="15">
        <v>0.33333333333333331</v>
      </c>
      <c r="J14081">
        <f t="shared" si="219"/>
        <v>40</v>
      </c>
    </row>
    <row r="14082" spans="1:10" x14ac:dyDescent="0.3">
      <c r="A14082" t="s">
        <v>13918</v>
      </c>
      <c r="C14082" s="18">
        <v>389.42498872215464</v>
      </c>
      <c r="D14082" s="1"/>
      <c r="E14082" s="1">
        <v>3</v>
      </c>
      <c r="F14082" s="1">
        <v>1</v>
      </c>
      <c r="G14082" s="1">
        <v>0</v>
      </c>
      <c r="H14082" s="1">
        <v>2</v>
      </c>
      <c r="I14082" s="15">
        <v>0.33333333333333331</v>
      </c>
      <c r="J14082">
        <f t="shared" si="219"/>
        <v>40</v>
      </c>
    </row>
    <row r="14083" spans="1:10" x14ac:dyDescent="0.3">
      <c r="A14083" t="s">
        <v>13919</v>
      </c>
      <c r="C14083" s="18">
        <v>389.42498872215464</v>
      </c>
      <c r="D14083" s="1"/>
      <c r="E14083" s="1">
        <v>2</v>
      </c>
      <c r="F14083" s="1">
        <v>1</v>
      </c>
      <c r="G14083" s="1">
        <v>0</v>
      </c>
      <c r="H14083" s="1">
        <v>1</v>
      </c>
      <c r="I14083" s="15">
        <v>0.5</v>
      </c>
      <c r="J14083">
        <f t="shared" si="219"/>
        <v>40</v>
      </c>
    </row>
    <row r="14084" spans="1:10" x14ac:dyDescent="0.3">
      <c r="A14084" t="s">
        <v>13920</v>
      </c>
      <c r="C14084" s="18">
        <v>389.42498872215464</v>
      </c>
      <c r="D14084" s="1"/>
      <c r="E14084" s="1">
        <v>3</v>
      </c>
      <c r="F14084" s="1">
        <v>1</v>
      </c>
      <c r="G14084" s="1">
        <v>0</v>
      </c>
      <c r="H14084" s="1">
        <v>2</v>
      </c>
      <c r="I14084" s="15">
        <v>0.33333333333333331</v>
      </c>
      <c r="J14084">
        <f t="shared" ref="J14084:J14147" si="220">IF(E14084&lt;=30,40,20)</f>
        <v>40</v>
      </c>
    </row>
    <row r="14085" spans="1:10" x14ac:dyDescent="0.3">
      <c r="A14085" t="s">
        <v>13921</v>
      </c>
      <c r="C14085" s="18">
        <v>389.42498872215464</v>
      </c>
      <c r="D14085" s="1"/>
      <c r="E14085" s="1">
        <v>3</v>
      </c>
      <c r="F14085" s="1">
        <v>1</v>
      </c>
      <c r="G14085" s="1">
        <v>0</v>
      </c>
      <c r="H14085" s="1">
        <v>2</v>
      </c>
      <c r="I14085" s="15">
        <v>0.33333333333333331</v>
      </c>
      <c r="J14085">
        <f t="shared" si="220"/>
        <v>40</v>
      </c>
    </row>
    <row r="14086" spans="1:10" x14ac:dyDescent="0.3">
      <c r="A14086" t="s">
        <v>13922</v>
      </c>
      <c r="C14086" s="18">
        <v>389.42498872215464</v>
      </c>
      <c r="D14086" s="1"/>
      <c r="E14086" s="1">
        <v>3</v>
      </c>
      <c r="F14086" s="1">
        <v>1</v>
      </c>
      <c r="G14086" s="1">
        <v>0</v>
      </c>
      <c r="H14086" s="1">
        <v>2</v>
      </c>
      <c r="I14086" s="15">
        <v>0.33333333333333331</v>
      </c>
      <c r="J14086">
        <f t="shared" si="220"/>
        <v>40</v>
      </c>
    </row>
    <row r="14087" spans="1:10" x14ac:dyDescent="0.3">
      <c r="A14087" t="s">
        <v>13923</v>
      </c>
      <c r="C14087" s="18">
        <v>389.42450185393824</v>
      </c>
      <c r="D14087" s="1"/>
      <c r="E14087" s="1">
        <v>3</v>
      </c>
      <c r="F14087" s="1">
        <v>1</v>
      </c>
      <c r="G14087" s="1">
        <v>0</v>
      </c>
      <c r="H14087" s="1">
        <v>2</v>
      </c>
      <c r="I14087" s="15">
        <v>0.33333333333333331</v>
      </c>
      <c r="J14087">
        <f t="shared" si="220"/>
        <v>40</v>
      </c>
    </row>
    <row r="14088" spans="1:10" x14ac:dyDescent="0.3">
      <c r="A14088" t="s">
        <v>13924</v>
      </c>
      <c r="C14088" s="18">
        <v>389.42169984156055</v>
      </c>
      <c r="D14088" s="1"/>
      <c r="E14088" s="1">
        <v>3</v>
      </c>
      <c r="F14088" s="1">
        <v>1</v>
      </c>
      <c r="G14088" s="1">
        <v>0</v>
      </c>
      <c r="H14088" s="1">
        <v>2</v>
      </c>
      <c r="I14088" s="15">
        <v>0.33333333333333331</v>
      </c>
      <c r="J14088">
        <f t="shared" si="220"/>
        <v>40</v>
      </c>
    </row>
    <row r="14089" spans="1:10" x14ac:dyDescent="0.3">
      <c r="A14089" t="s">
        <v>13925</v>
      </c>
      <c r="C14089" s="18">
        <v>389.42025487498273</v>
      </c>
      <c r="D14089" s="1"/>
      <c r="E14089" s="1">
        <v>3</v>
      </c>
      <c r="F14089" s="1">
        <v>1</v>
      </c>
      <c r="G14089" s="1">
        <v>0</v>
      </c>
      <c r="H14089" s="1">
        <v>2</v>
      </c>
      <c r="I14089" s="15">
        <v>0.33333333333333331</v>
      </c>
      <c r="J14089">
        <f t="shared" si="220"/>
        <v>40</v>
      </c>
    </row>
    <row r="14090" spans="1:10" x14ac:dyDescent="0.3">
      <c r="A14090" t="s">
        <v>13860</v>
      </c>
      <c r="C14090" s="18">
        <v>389.419426032074</v>
      </c>
      <c r="D14090" s="1"/>
      <c r="E14090" s="1">
        <v>3</v>
      </c>
      <c r="F14090" s="1">
        <v>1</v>
      </c>
      <c r="G14090" s="1">
        <v>0</v>
      </c>
      <c r="H14090" s="1">
        <v>2</v>
      </c>
      <c r="I14090" s="15">
        <v>0.33333333333333331</v>
      </c>
      <c r="J14090">
        <f t="shared" si="220"/>
        <v>40</v>
      </c>
    </row>
    <row r="14091" spans="1:10" x14ac:dyDescent="0.3">
      <c r="A14091" t="s">
        <v>13926</v>
      </c>
      <c r="C14091" s="18">
        <v>389.41910690228957</v>
      </c>
      <c r="D14091" s="1"/>
      <c r="E14091" s="1">
        <v>2</v>
      </c>
      <c r="F14091" s="1">
        <v>0</v>
      </c>
      <c r="G14091" s="1">
        <v>0</v>
      </c>
      <c r="H14091" s="1">
        <v>2</v>
      </c>
      <c r="I14091" s="15">
        <v>0</v>
      </c>
      <c r="J14091">
        <f t="shared" si="220"/>
        <v>40</v>
      </c>
    </row>
    <row r="14092" spans="1:10" x14ac:dyDescent="0.3">
      <c r="A14092" t="s">
        <v>13927</v>
      </c>
      <c r="C14092" s="18">
        <v>389.41715732662885</v>
      </c>
      <c r="D14092" s="1"/>
      <c r="E14092" s="1">
        <v>3</v>
      </c>
      <c r="F14092" s="1">
        <v>1</v>
      </c>
      <c r="G14092" s="1">
        <v>0</v>
      </c>
      <c r="H14092" s="1">
        <v>2</v>
      </c>
      <c r="I14092" s="15">
        <v>0.33333333333333331</v>
      </c>
      <c r="J14092">
        <f t="shared" si="220"/>
        <v>40</v>
      </c>
    </row>
    <row r="14093" spans="1:10" x14ac:dyDescent="0.3">
      <c r="A14093" t="s">
        <v>13928</v>
      </c>
      <c r="C14093" s="18">
        <v>389.41550091275087</v>
      </c>
      <c r="D14093" s="1"/>
      <c r="E14093" s="1">
        <v>5</v>
      </c>
      <c r="F14093" s="1">
        <v>2</v>
      </c>
      <c r="G14093" s="1">
        <v>0</v>
      </c>
      <c r="H14093" s="1">
        <v>3</v>
      </c>
      <c r="I14093" s="15">
        <v>0.4</v>
      </c>
      <c r="J14093">
        <f t="shared" si="220"/>
        <v>40</v>
      </c>
    </row>
    <row r="14094" spans="1:10" x14ac:dyDescent="0.3">
      <c r="A14094" t="s">
        <v>13929</v>
      </c>
      <c r="C14094" s="18">
        <v>389.41366728620341</v>
      </c>
      <c r="D14094" s="1"/>
      <c r="E14094" s="1">
        <v>3</v>
      </c>
      <c r="F14094" s="1">
        <v>1</v>
      </c>
      <c r="G14094" s="1">
        <v>0</v>
      </c>
      <c r="H14094" s="1">
        <v>2</v>
      </c>
      <c r="I14094" s="15">
        <v>0.33333333333333331</v>
      </c>
      <c r="J14094">
        <f t="shared" si="220"/>
        <v>40</v>
      </c>
    </row>
    <row r="14095" spans="1:10" x14ac:dyDescent="0.3">
      <c r="A14095" t="s">
        <v>13931</v>
      </c>
      <c r="C14095" s="18">
        <v>389.41309297945611</v>
      </c>
      <c r="D14095" s="1"/>
      <c r="E14095" s="1">
        <v>5</v>
      </c>
      <c r="F14095" s="1">
        <v>2</v>
      </c>
      <c r="G14095" s="1">
        <v>0</v>
      </c>
      <c r="H14095" s="1">
        <v>3</v>
      </c>
      <c r="I14095" s="15">
        <v>0.4</v>
      </c>
      <c r="J14095">
        <f t="shared" si="220"/>
        <v>40</v>
      </c>
    </row>
    <row r="14096" spans="1:10" x14ac:dyDescent="0.3">
      <c r="A14096" t="s">
        <v>13932</v>
      </c>
      <c r="C14096" s="18">
        <v>389.41147986193272</v>
      </c>
      <c r="D14096" s="1"/>
      <c r="E14096" s="1">
        <v>3</v>
      </c>
      <c r="F14096" s="1">
        <v>1</v>
      </c>
      <c r="G14096" s="1">
        <v>0</v>
      </c>
      <c r="H14096" s="1">
        <v>2</v>
      </c>
      <c r="I14096" s="15">
        <v>0.33333333333333331</v>
      </c>
      <c r="J14096">
        <f t="shared" si="220"/>
        <v>40</v>
      </c>
    </row>
    <row r="14097" spans="1:10" x14ac:dyDescent="0.3">
      <c r="A14097" t="s">
        <v>14688</v>
      </c>
      <c r="C14097" s="18">
        <v>389.41113675666077</v>
      </c>
      <c r="D14097" s="1"/>
      <c r="E14097" s="1">
        <v>3</v>
      </c>
      <c r="F14097" s="1">
        <v>1</v>
      </c>
      <c r="G14097" s="1">
        <v>0</v>
      </c>
      <c r="H14097" s="1">
        <v>2</v>
      </c>
      <c r="I14097" s="15">
        <v>0.33333333333333331</v>
      </c>
      <c r="J14097">
        <f t="shared" si="220"/>
        <v>40</v>
      </c>
    </row>
    <row r="14098" spans="1:10" x14ac:dyDescent="0.3">
      <c r="A14098" t="s">
        <v>13933</v>
      </c>
      <c r="C14098" s="18">
        <v>389.41055490940852</v>
      </c>
      <c r="D14098" s="1"/>
      <c r="E14098" s="1">
        <v>3</v>
      </c>
      <c r="F14098" s="1">
        <v>1</v>
      </c>
      <c r="G14098" s="1">
        <v>0</v>
      </c>
      <c r="H14098" s="1">
        <v>2</v>
      </c>
      <c r="I14098" s="15">
        <v>0.33333333333333331</v>
      </c>
      <c r="J14098">
        <f t="shared" si="220"/>
        <v>40</v>
      </c>
    </row>
    <row r="14099" spans="1:10" x14ac:dyDescent="0.3">
      <c r="A14099" t="s">
        <v>13934</v>
      </c>
      <c r="C14099" s="18">
        <v>389.40891335992495</v>
      </c>
      <c r="D14099" s="1"/>
      <c r="E14099" s="1">
        <v>5</v>
      </c>
      <c r="F14099" s="1">
        <v>2</v>
      </c>
      <c r="G14099" s="1">
        <v>0</v>
      </c>
      <c r="H14099" s="1">
        <v>3</v>
      </c>
      <c r="I14099" s="15">
        <v>0.4</v>
      </c>
      <c r="J14099">
        <f t="shared" si="220"/>
        <v>40</v>
      </c>
    </row>
    <row r="14100" spans="1:10" x14ac:dyDescent="0.3">
      <c r="A14100" t="s">
        <v>13935</v>
      </c>
      <c r="C14100" s="18">
        <v>389.40880281928162</v>
      </c>
      <c r="D14100" s="1"/>
      <c r="E14100" s="1">
        <v>6</v>
      </c>
      <c r="F14100" s="1">
        <v>1</v>
      </c>
      <c r="G14100" s="1">
        <v>1</v>
      </c>
      <c r="H14100" s="1">
        <v>4</v>
      </c>
      <c r="I14100" s="15">
        <v>0.25</v>
      </c>
      <c r="J14100">
        <f t="shared" si="220"/>
        <v>40</v>
      </c>
    </row>
    <row r="14101" spans="1:10" x14ac:dyDescent="0.3">
      <c r="A14101" t="s">
        <v>13936</v>
      </c>
      <c r="C14101" s="18">
        <v>389.40875725499785</v>
      </c>
      <c r="D14101" s="1"/>
      <c r="E14101" s="1">
        <v>3</v>
      </c>
      <c r="F14101" s="1">
        <v>1</v>
      </c>
      <c r="G14101" s="1">
        <v>0</v>
      </c>
      <c r="H14101" s="1">
        <v>2</v>
      </c>
      <c r="I14101" s="15">
        <v>0.33333333333333331</v>
      </c>
      <c r="J14101">
        <f t="shared" si="220"/>
        <v>40</v>
      </c>
    </row>
    <row r="14102" spans="1:10" x14ac:dyDescent="0.3">
      <c r="A14102" t="s">
        <v>13937</v>
      </c>
      <c r="C14102" s="18">
        <v>389.40867755977985</v>
      </c>
      <c r="D14102" s="1"/>
      <c r="E14102" s="1">
        <v>14</v>
      </c>
      <c r="F14102" s="1">
        <v>6</v>
      </c>
      <c r="G14102" s="1">
        <v>0</v>
      </c>
      <c r="H14102" s="1">
        <v>8</v>
      </c>
      <c r="I14102" s="15">
        <v>0.42857142857142855</v>
      </c>
      <c r="J14102">
        <f t="shared" si="220"/>
        <v>40</v>
      </c>
    </row>
    <row r="14103" spans="1:10" x14ac:dyDescent="0.3">
      <c r="A14103" t="s">
        <v>13938</v>
      </c>
      <c r="C14103" s="18">
        <v>389.40730718055693</v>
      </c>
      <c r="D14103" s="1"/>
      <c r="E14103" s="1">
        <v>20</v>
      </c>
      <c r="F14103" s="1">
        <v>9</v>
      </c>
      <c r="G14103" s="1">
        <v>0</v>
      </c>
      <c r="H14103" s="1">
        <v>11</v>
      </c>
      <c r="I14103" s="15">
        <v>0.45</v>
      </c>
      <c r="J14103">
        <f t="shared" si="220"/>
        <v>40</v>
      </c>
    </row>
    <row r="14104" spans="1:10" x14ac:dyDescent="0.3">
      <c r="A14104" t="s">
        <v>13939</v>
      </c>
      <c r="C14104" s="18">
        <v>389.40621891647282</v>
      </c>
      <c r="D14104" s="1"/>
      <c r="E14104" s="1">
        <v>9</v>
      </c>
      <c r="F14104" s="1">
        <v>4</v>
      </c>
      <c r="G14104" s="1">
        <v>0</v>
      </c>
      <c r="H14104" s="1">
        <v>5</v>
      </c>
      <c r="I14104" s="15">
        <v>0.44444444444444442</v>
      </c>
      <c r="J14104">
        <f t="shared" si="220"/>
        <v>40</v>
      </c>
    </row>
    <row r="14105" spans="1:10" x14ac:dyDescent="0.3">
      <c r="A14105" t="s">
        <v>13940</v>
      </c>
      <c r="C14105" s="18">
        <v>389.40513253795672</v>
      </c>
      <c r="D14105" s="1"/>
      <c r="E14105" s="1">
        <v>3</v>
      </c>
      <c r="F14105" s="1">
        <v>1</v>
      </c>
      <c r="G14105" s="1">
        <v>0</v>
      </c>
      <c r="H14105" s="1">
        <v>2</v>
      </c>
      <c r="I14105" s="15">
        <v>0.33333333333333331</v>
      </c>
      <c r="J14105">
        <f t="shared" si="220"/>
        <v>40</v>
      </c>
    </row>
    <row r="14106" spans="1:10" x14ac:dyDescent="0.3">
      <c r="A14106" t="s">
        <v>14009</v>
      </c>
      <c r="C14106" s="18">
        <v>389.40328381135248</v>
      </c>
      <c r="D14106" s="1"/>
      <c r="E14106" s="1">
        <v>3</v>
      </c>
      <c r="F14106" s="1">
        <v>1</v>
      </c>
      <c r="G14106" s="1">
        <v>0</v>
      </c>
      <c r="H14106" s="1">
        <v>2</v>
      </c>
      <c r="I14106" s="15">
        <v>0.33333333333333331</v>
      </c>
      <c r="J14106">
        <f t="shared" si="220"/>
        <v>40</v>
      </c>
    </row>
    <row r="14107" spans="1:10" x14ac:dyDescent="0.3">
      <c r="A14107" t="s">
        <v>13941</v>
      </c>
      <c r="C14107" s="18">
        <v>389.40323046382008</v>
      </c>
      <c r="D14107" s="1"/>
      <c r="E14107" s="1">
        <v>3</v>
      </c>
      <c r="F14107" s="1">
        <v>1</v>
      </c>
      <c r="G14107" s="1">
        <v>0</v>
      </c>
      <c r="H14107" s="1">
        <v>2</v>
      </c>
      <c r="I14107" s="15">
        <v>0.33333333333333331</v>
      </c>
      <c r="J14107">
        <f t="shared" si="220"/>
        <v>40</v>
      </c>
    </row>
    <row r="14108" spans="1:10" x14ac:dyDescent="0.3">
      <c r="A14108" t="s">
        <v>13942</v>
      </c>
      <c r="C14108" s="18">
        <v>389.4019280547584</v>
      </c>
      <c r="D14108" s="1"/>
      <c r="E14108" s="1">
        <v>3</v>
      </c>
      <c r="F14108" s="1">
        <v>1</v>
      </c>
      <c r="G14108" s="1">
        <v>0</v>
      </c>
      <c r="H14108" s="1">
        <v>2</v>
      </c>
      <c r="I14108" s="15">
        <v>0.33333333333333331</v>
      </c>
      <c r="J14108">
        <f t="shared" si="220"/>
        <v>40</v>
      </c>
    </row>
    <row r="14109" spans="1:10" x14ac:dyDescent="0.3">
      <c r="A14109" t="s">
        <v>13943</v>
      </c>
      <c r="C14109" s="18">
        <v>389.39907802933101</v>
      </c>
      <c r="D14109" s="1"/>
      <c r="E14109" s="1">
        <v>1</v>
      </c>
      <c r="F14109" s="1">
        <v>0</v>
      </c>
      <c r="G14109" s="1">
        <v>0</v>
      </c>
      <c r="H14109" s="1">
        <v>1</v>
      </c>
      <c r="I14109" s="15">
        <v>0</v>
      </c>
      <c r="J14109">
        <f t="shared" si="220"/>
        <v>40</v>
      </c>
    </row>
    <row r="14110" spans="1:10" x14ac:dyDescent="0.3">
      <c r="A14110" t="s">
        <v>14646</v>
      </c>
      <c r="C14110" s="18">
        <v>307.93051257201955</v>
      </c>
      <c r="D14110" s="1"/>
      <c r="E14110" s="1">
        <v>21</v>
      </c>
      <c r="F14110" s="1">
        <v>7</v>
      </c>
      <c r="G14110" s="1">
        <v>0</v>
      </c>
      <c r="H14110" s="1">
        <v>14</v>
      </c>
      <c r="I14110" s="15">
        <v>0.33333333333333331</v>
      </c>
      <c r="J14110">
        <f t="shared" si="220"/>
        <v>40</v>
      </c>
    </row>
    <row r="14111" spans="1:10" x14ac:dyDescent="0.3">
      <c r="A14111" t="s">
        <v>13944</v>
      </c>
      <c r="C14111" s="18">
        <v>389.39710689735699</v>
      </c>
      <c r="D14111" s="1"/>
      <c r="E14111" s="1">
        <v>5</v>
      </c>
      <c r="F14111" s="1">
        <v>2</v>
      </c>
      <c r="G14111" s="1">
        <v>0</v>
      </c>
      <c r="H14111" s="1">
        <v>3</v>
      </c>
      <c r="I14111" s="15">
        <v>0.4</v>
      </c>
      <c r="J14111">
        <f t="shared" si="220"/>
        <v>40</v>
      </c>
    </row>
    <row r="14112" spans="1:10" x14ac:dyDescent="0.3">
      <c r="A14112" t="s">
        <v>13715</v>
      </c>
      <c r="C14112" s="18">
        <v>389.39330909765022</v>
      </c>
      <c r="D14112" s="1"/>
      <c r="E14112" s="1">
        <v>3</v>
      </c>
      <c r="F14112" s="1">
        <v>1</v>
      </c>
      <c r="G14112" s="1">
        <v>0</v>
      </c>
      <c r="H14112" s="1">
        <v>2</v>
      </c>
      <c r="I14112" s="15">
        <v>0.33333333333333331</v>
      </c>
      <c r="J14112">
        <f t="shared" si="220"/>
        <v>40</v>
      </c>
    </row>
    <row r="14113" spans="1:10" x14ac:dyDescent="0.3">
      <c r="A14113" t="s">
        <v>13945</v>
      </c>
      <c r="C14113" s="18">
        <v>389.3932066521723</v>
      </c>
      <c r="D14113" s="1"/>
      <c r="E14113" s="1">
        <v>1</v>
      </c>
      <c r="F14113" s="1">
        <v>0</v>
      </c>
      <c r="G14113" s="1">
        <v>0</v>
      </c>
      <c r="H14113" s="1">
        <v>1</v>
      </c>
      <c r="I14113" s="15">
        <v>0</v>
      </c>
      <c r="J14113">
        <f t="shared" si="220"/>
        <v>40</v>
      </c>
    </row>
    <row r="14114" spans="1:10" x14ac:dyDescent="0.3">
      <c r="A14114" t="s">
        <v>13959</v>
      </c>
      <c r="C14114" s="18">
        <v>389.39273901058533</v>
      </c>
      <c r="D14114" s="1"/>
      <c r="E14114" s="1">
        <v>2</v>
      </c>
      <c r="F14114" s="1">
        <v>0</v>
      </c>
      <c r="G14114" s="1">
        <v>1</v>
      </c>
      <c r="H14114" s="1">
        <v>1</v>
      </c>
      <c r="I14114" s="15">
        <v>0.25</v>
      </c>
      <c r="J14114">
        <f t="shared" si="220"/>
        <v>40</v>
      </c>
    </row>
    <row r="14115" spans="1:10" x14ac:dyDescent="0.3">
      <c r="A14115" t="s">
        <v>13930</v>
      </c>
      <c r="C14115" s="18">
        <v>389.39219612650561</v>
      </c>
      <c r="D14115" s="1"/>
      <c r="E14115" s="1">
        <v>3</v>
      </c>
      <c r="F14115" s="1">
        <v>1</v>
      </c>
      <c r="G14115" s="1">
        <v>0</v>
      </c>
      <c r="H14115" s="1">
        <v>2</v>
      </c>
      <c r="I14115" s="15">
        <v>0.33333333333333331</v>
      </c>
      <c r="J14115">
        <f t="shared" si="220"/>
        <v>40</v>
      </c>
    </row>
    <row r="14116" spans="1:10" x14ac:dyDescent="0.3">
      <c r="A14116" t="s">
        <v>13946</v>
      </c>
      <c r="C14116" s="18">
        <v>389.39203709608097</v>
      </c>
      <c r="D14116" s="1"/>
      <c r="E14116" s="1">
        <v>5</v>
      </c>
      <c r="F14116" s="1">
        <v>2</v>
      </c>
      <c r="G14116" s="1">
        <v>0</v>
      </c>
      <c r="H14116" s="1">
        <v>3</v>
      </c>
      <c r="I14116" s="15">
        <v>0.4</v>
      </c>
      <c r="J14116">
        <f t="shared" si="220"/>
        <v>40</v>
      </c>
    </row>
    <row r="14117" spans="1:10" x14ac:dyDescent="0.3">
      <c r="A14117" t="s">
        <v>13947</v>
      </c>
      <c r="C14117" s="18">
        <v>389.38944782102925</v>
      </c>
      <c r="D14117" s="1"/>
      <c r="E14117" s="1">
        <v>3</v>
      </c>
      <c r="F14117" s="1">
        <v>1</v>
      </c>
      <c r="G14117" s="1">
        <v>0</v>
      </c>
      <c r="H14117" s="1">
        <v>2</v>
      </c>
      <c r="I14117" s="15">
        <v>0.33333333333333331</v>
      </c>
      <c r="J14117">
        <f t="shared" si="220"/>
        <v>40</v>
      </c>
    </row>
    <row r="14118" spans="1:10" x14ac:dyDescent="0.3">
      <c r="A14118" t="s">
        <v>13948</v>
      </c>
      <c r="C14118" s="18">
        <v>389.38897806619633</v>
      </c>
      <c r="D14118" s="1"/>
      <c r="E14118" s="1">
        <v>3</v>
      </c>
      <c r="F14118" s="1">
        <v>1</v>
      </c>
      <c r="G14118" s="1">
        <v>0</v>
      </c>
      <c r="H14118" s="1">
        <v>2</v>
      </c>
      <c r="I14118" s="15">
        <v>0.33333333333333331</v>
      </c>
      <c r="J14118">
        <f t="shared" si="220"/>
        <v>40</v>
      </c>
    </row>
    <row r="14119" spans="1:10" x14ac:dyDescent="0.3">
      <c r="A14119" t="s">
        <v>13949</v>
      </c>
      <c r="C14119" s="18">
        <v>389.38764441432886</v>
      </c>
      <c r="D14119" s="1"/>
      <c r="E14119" s="1">
        <v>0</v>
      </c>
      <c r="F14119" s="1">
        <v>0</v>
      </c>
      <c r="G14119" s="1">
        <v>0</v>
      </c>
      <c r="H14119" s="1">
        <v>0</v>
      </c>
      <c r="I14119" s="15" t="e">
        <v>#DIV/0!</v>
      </c>
      <c r="J14119">
        <f t="shared" si="220"/>
        <v>40</v>
      </c>
    </row>
    <row r="14120" spans="1:10" x14ac:dyDescent="0.3">
      <c r="A14120" t="s">
        <v>13950</v>
      </c>
      <c r="C14120" s="18">
        <v>389.38687935752796</v>
      </c>
      <c r="D14120" s="1"/>
      <c r="E14120" s="1">
        <v>5</v>
      </c>
      <c r="F14120" s="1">
        <v>2</v>
      </c>
      <c r="G14120" s="1">
        <v>0</v>
      </c>
      <c r="H14120" s="1">
        <v>3</v>
      </c>
      <c r="I14120" s="15">
        <v>0.4</v>
      </c>
      <c r="J14120">
        <f t="shared" si="220"/>
        <v>40</v>
      </c>
    </row>
    <row r="14121" spans="1:10" x14ac:dyDescent="0.3">
      <c r="A14121" s="21" t="s">
        <v>13951</v>
      </c>
      <c r="C14121" s="18">
        <v>389.38433894670322</v>
      </c>
      <c r="D14121" s="1"/>
      <c r="E14121" s="1">
        <v>5</v>
      </c>
      <c r="F14121" s="1">
        <v>2</v>
      </c>
      <c r="G14121" s="1">
        <v>0</v>
      </c>
      <c r="H14121" s="1">
        <v>3</v>
      </c>
      <c r="I14121" s="15">
        <v>0.4</v>
      </c>
      <c r="J14121">
        <f t="shared" si="220"/>
        <v>40</v>
      </c>
    </row>
    <row r="14122" spans="1:10" x14ac:dyDescent="0.3">
      <c r="A14122" t="s">
        <v>13952</v>
      </c>
      <c r="C14122" s="18">
        <v>389.3825736165216</v>
      </c>
      <c r="D14122" s="1"/>
      <c r="E14122" s="1">
        <v>3</v>
      </c>
      <c r="F14122" s="1">
        <v>1</v>
      </c>
      <c r="G14122" s="1">
        <v>0</v>
      </c>
      <c r="H14122" s="1">
        <v>2</v>
      </c>
      <c r="I14122" s="15">
        <v>0.33333333333333331</v>
      </c>
      <c r="J14122">
        <f t="shared" si="220"/>
        <v>40</v>
      </c>
    </row>
    <row r="14123" spans="1:10" x14ac:dyDescent="0.3">
      <c r="A14123" t="s">
        <v>13973</v>
      </c>
      <c r="C14123" s="18">
        <v>389.38144452838424</v>
      </c>
      <c r="D14123" s="1"/>
      <c r="E14123" s="1">
        <v>3</v>
      </c>
      <c r="F14123" s="1">
        <v>1</v>
      </c>
      <c r="G14123" s="1">
        <v>0</v>
      </c>
      <c r="H14123" s="1">
        <v>2</v>
      </c>
      <c r="I14123" s="15">
        <v>0.33333333333333331</v>
      </c>
      <c r="J14123">
        <f t="shared" si="220"/>
        <v>40</v>
      </c>
    </row>
    <row r="14124" spans="1:10" x14ac:dyDescent="0.3">
      <c r="A14124" t="s">
        <v>13956</v>
      </c>
      <c r="C14124" s="18">
        <v>389.37978217632178</v>
      </c>
      <c r="D14124" s="1"/>
      <c r="E14124" s="1">
        <v>3</v>
      </c>
      <c r="F14124" s="1">
        <v>1</v>
      </c>
      <c r="G14124" s="1">
        <v>0</v>
      </c>
      <c r="H14124" s="1">
        <v>2</v>
      </c>
      <c r="I14124" s="15">
        <v>0.33333333333333331</v>
      </c>
      <c r="J14124">
        <f t="shared" si="220"/>
        <v>40</v>
      </c>
    </row>
    <row r="14125" spans="1:10" x14ac:dyDescent="0.3">
      <c r="A14125" t="s">
        <v>13957</v>
      </c>
      <c r="C14125" s="18">
        <v>389.37867844917508</v>
      </c>
      <c r="D14125" s="1"/>
      <c r="E14125" s="1">
        <v>5</v>
      </c>
      <c r="F14125" s="1">
        <v>2</v>
      </c>
      <c r="G14125" s="1">
        <v>0</v>
      </c>
      <c r="H14125" s="1">
        <v>3</v>
      </c>
      <c r="I14125" s="15">
        <v>0.4</v>
      </c>
      <c r="J14125">
        <f t="shared" si="220"/>
        <v>40</v>
      </c>
    </row>
    <row r="14126" spans="1:10" x14ac:dyDescent="0.3">
      <c r="A14126" t="s">
        <v>13958</v>
      </c>
      <c r="C14126" s="18">
        <v>389.37820502021157</v>
      </c>
      <c r="D14126" s="1"/>
      <c r="E14126" s="1">
        <v>3</v>
      </c>
      <c r="F14126" s="1">
        <v>1</v>
      </c>
      <c r="G14126" s="1">
        <v>0</v>
      </c>
      <c r="H14126" s="1">
        <v>2</v>
      </c>
      <c r="I14126" s="15">
        <v>0.33333333333333331</v>
      </c>
      <c r="J14126">
        <f t="shared" si="220"/>
        <v>40</v>
      </c>
    </row>
    <row r="14127" spans="1:10" x14ac:dyDescent="0.3">
      <c r="A14127" t="s">
        <v>13960</v>
      </c>
      <c r="C14127" s="18">
        <v>389.37014810816771</v>
      </c>
      <c r="D14127" s="1"/>
      <c r="E14127" s="1">
        <v>9</v>
      </c>
      <c r="F14127" s="1">
        <v>4</v>
      </c>
      <c r="G14127" s="1">
        <v>0</v>
      </c>
      <c r="H14127" s="1">
        <v>5</v>
      </c>
      <c r="I14127" s="15">
        <v>0.44444444444444442</v>
      </c>
      <c r="J14127">
        <f t="shared" si="220"/>
        <v>40</v>
      </c>
    </row>
    <row r="14128" spans="1:10" x14ac:dyDescent="0.3">
      <c r="A14128" t="s">
        <v>13961</v>
      </c>
      <c r="C14128" s="18">
        <v>389.36830063028964</v>
      </c>
      <c r="D14128" s="1"/>
      <c r="E14128" s="1">
        <v>1</v>
      </c>
      <c r="F14128" s="1">
        <v>0</v>
      </c>
      <c r="G14128" s="1">
        <v>0</v>
      </c>
      <c r="H14128" s="1">
        <v>1</v>
      </c>
      <c r="I14128" s="15">
        <v>0</v>
      </c>
      <c r="J14128">
        <f t="shared" si="220"/>
        <v>40</v>
      </c>
    </row>
    <row r="14129" spans="1:10" x14ac:dyDescent="0.3">
      <c r="A14129" t="s">
        <v>13962</v>
      </c>
      <c r="C14129" s="18">
        <v>389.36762282691467</v>
      </c>
      <c r="D14129" s="1"/>
      <c r="E14129" s="1">
        <v>3</v>
      </c>
      <c r="F14129" s="1">
        <v>1</v>
      </c>
      <c r="G14129" s="1">
        <v>0</v>
      </c>
      <c r="H14129" s="1">
        <v>2</v>
      </c>
      <c r="I14129" s="15">
        <v>0.33333333333333331</v>
      </c>
      <c r="J14129">
        <f t="shared" si="220"/>
        <v>40</v>
      </c>
    </row>
    <row r="14130" spans="1:10" x14ac:dyDescent="0.3">
      <c r="A14130" t="s">
        <v>13963</v>
      </c>
      <c r="C14130" s="18">
        <v>389.36757617220684</v>
      </c>
      <c r="D14130" s="1"/>
      <c r="E14130" s="1">
        <v>3</v>
      </c>
      <c r="F14130" s="1">
        <v>1</v>
      </c>
      <c r="G14130" s="1">
        <v>0</v>
      </c>
      <c r="H14130" s="1">
        <v>2</v>
      </c>
      <c r="I14130" s="15">
        <v>0.33333333333333331</v>
      </c>
      <c r="J14130">
        <f t="shared" si="220"/>
        <v>40</v>
      </c>
    </row>
    <row r="14131" spans="1:10" x14ac:dyDescent="0.3">
      <c r="A14131" t="s">
        <v>13964</v>
      </c>
      <c r="C14131" s="18">
        <v>389.3675369000905</v>
      </c>
      <c r="D14131" s="1"/>
      <c r="E14131" s="1">
        <v>5</v>
      </c>
      <c r="F14131" s="1">
        <v>2</v>
      </c>
      <c r="G14131" s="1">
        <v>0</v>
      </c>
      <c r="H14131" s="1">
        <v>3</v>
      </c>
      <c r="I14131" s="15">
        <v>0.4</v>
      </c>
      <c r="J14131">
        <f t="shared" si="220"/>
        <v>40</v>
      </c>
    </row>
    <row r="14132" spans="1:10" x14ac:dyDescent="0.3">
      <c r="A14132" t="s">
        <v>13965</v>
      </c>
      <c r="C14132" s="18">
        <v>389.36653407012824</v>
      </c>
      <c r="D14132" s="1"/>
      <c r="E14132" s="1">
        <v>5</v>
      </c>
      <c r="F14132" s="1">
        <v>2</v>
      </c>
      <c r="G14132" s="1">
        <v>0</v>
      </c>
      <c r="H14132" s="1">
        <v>3</v>
      </c>
      <c r="I14132" s="15">
        <v>0.4</v>
      </c>
      <c r="J14132">
        <f t="shared" si="220"/>
        <v>40</v>
      </c>
    </row>
    <row r="14133" spans="1:10" x14ac:dyDescent="0.3">
      <c r="A14133" t="s">
        <v>13966</v>
      </c>
      <c r="C14133" s="18">
        <v>389.36516517201346</v>
      </c>
      <c r="D14133" s="1"/>
      <c r="E14133" s="1">
        <v>7</v>
      </c>
      <c r="F14133" s="1">
        <v>3</v>
      </c>
      <c r="G14133" s="1">
        <v>0</v>
      </c>
      <c r="H14133" s="1">
        <v>4</v>
      </c>
      <c r="I14133" s="15">
        <v>0.42857142857142855</v>
      </c>
      <c r="J14133">
        <f t="shared" si="220"/>
        <v>40</v>
      </c>
    </row>
    <row r="14134" spans="1:10" x14ac:dyDescent="0.3">
      <c r="A14134" t="s">
        <v>13967</v>
      </c>
      <c r="C14134" s="18">
        <v>389.36379464782834</v>
      </c>
      <c r="D14134" s="1"/>
      <c r="E14134" s="1">
        <v>3</v>
      </c>
      <c r="F14134" s="1">
        <v>1</v>
      </c>
      <c r="G14134" s="1">
        <v>0</v>
      </c>
      <c r="H14134" s="1">
        <v>2</v>
      </c>
      <c r="I14134" s="15">
        <v>0.33333333333333331</v>
      </c>
      <c r="J14134">
        <f t="shared" si="220"/>
        <v>40</v>
      </c>
    </row>
    <row r="14135" spans="1:10" x14ac:dyDescent="0.3">
      <c r="A14135" t="s">
        <v>13968</v>
      </c>
      <c r="C14135" s="18">
        <v>389.35859651502852</v>
      </c>
      <c r="D14135" s="1"/>
      <c r="E14135" s="1">
        <v>5</v>
      </c>
      <c r="F14135" s="1">
        <v>2</v>
      </c>
      <c r="G14135" s="1">
        <v>0</v>
      </c>
      <c r="H14135" s="1">
        <v>3</v>
      </c>
      <c r="I14135" s="15">
        <v>0.4</v>
      </c>
      <c r="J14135">
        <f t="shared" si="220"/>
        <v>40</v>
      </c>
    </row>
    <row r="14136" spans="1:10" x14ac:dyDescent="0.3">
      <c r="A14136" t="s">
        <v>13969</v>
      </c>
      <c r="C14136" s="18">
        <v>389.35799764430647</v>
      </c>
      <c r="D14136" s="1"/>
      <c r="E14136" s="1">
        <v>18</v>
      </c>
      <c r="F14136" s="1">
        <v>7</v>
      </c>
      <c r="G14136" s="1">
        <v>1</v>
      </c>
      <c r="H14136" s="1">
        <v>10</v>
      </c>
      <c r="I14136" s="15">
        <v>0.41666666666666669</v>
      </c>
      <c r="J14136">
        <f t="shared" si="220"/>
        <v>40</v>
      </c>
    </row>
    <row r="14137" spans="1:10" x14ac:dyDescent="0.3">
      <c r="A14137" s="21" t="s">
        <v>13970</v>
      </c>
      <c r="C14137" s="18">
        <v>389.35727851391783</v>
      </c>
      <c r="D14137" s="1"/>
      <c r="E14137" s="1">
        <v>3</v>
      </c>
      <c r="F14137" s="1">
        <v>1</v>
      </c>
      <c r="G14137" s="1">
        <v>0</v>
      </c>
      <c r="H14137" s="1">
        <v>2</v>
      </c>
      <c r="I14137" s="15">
        <v>0.33333333333333331</v>
      </c>
      <c r="J14137">
        <f t="shared" si="220"/>
        <v>40</v>
      </c>
    </row>
    <row r="14138" spans="1:10" x14ac:dyDescent="0.3">
      <c r="A14138" t="s">
        <v>13971</v>
      </c>
      <c r="C14138" s="18">
        <v>389.35628597241174</v>
      </c>
      <c r="D14138" s="1"/>
      <c r="E14138" s="1">
        <v>3</v>
      </c>
      <c r="F14138" s="1">
        <v>1</v>
      </c>
      <c r="G14138" s="1">
        <v>0</v>
      </c>
      <c r="H14138" s="1">
        <v>2</v>
      </c>
      <c r="I14138" s="15">
        <v>0.33333333333333331</v>
      </c>
      <c r="J14138">
        <f t="shared" si="220"/>
        <v>40</v>
      </c>
    </row>
    <row r="14139" spans="1:10" x14ac:dyDescent="0.3">
      <c r="A14139" t="s">
        <v>13972</v>
      </c>
      <c r="C14139" s="18">
        <v>389.35597185587898</v>
      </c>
      <c r="D14139" s="1"/>
      <c r="E14139" s="1">
        <v>3</v>
      </c>
      <c r="F14139" s="1">
        <v>1</v>
      </c>
      <c r="G14139" s="1">
        <v>0</v>
      </c>
      <c r="H14139" s="1">
        <v>2</v>
      </c>
      <c r="I14139" s="15">
        <v>0.33333333333333331</v>
      </c>
      <c r="J14139">
        <f t="shared" si="220"/>
        <v>40</v>
      </c>
    </row>
    <row r="14140" spans="1:10" x14ac:dyDescent="0.3">
      <c r="A14140" t="s">
        <v>13974</v>
      </c>
      <c r="C14140" s="18">
        <v>389.3517552864987</v>
      </c>
      <c r="D14140" s="1"/>
      <c r="E14140" s="1">
        <v>5</v>
      </c>
      <c r="F14140" s="1">
        <v>2</v>
      </c>
      <c r="G14140" s="1">
        <v>0</v>
      </c>
      <c r="H14140" s="1">
        <v>3</v>
      </c>
      <c r="I14140" s="15">
        <v>0.4</v>
      </c>
      <c r="J14140">
        <f t="shared" si="220"/>
        <v>40</v>
      </c>
    </row>
    <row r="14141" spans="1:10" x14ac:dyDescent="0.3">
      <c r="A14141" t="s">
        <v>13975</v>
      </c>
      <c r="C14141" s="18">
        <v>389.35086203305394</v>
      </c>
      <c r="D14141" s="1"/>
      <c r="E14141" s="1">
        <v>28</v>
      </c>
      <c r="F14141" s="1">
        <v>12</v>
      </c>
      <c r="G14141" s="1">
        <v>2</v>
      </c>
      <c r="H14141" s="1">
        <v>14</v>
      </c>
      <c r="I14141" s="15">
        <v>0.4642857142857143</v>
      </c>
      <c r="J14141">
        <f t="shared" si="220"/>
        <v>40</v>
      </c>
    </row>
    <row r="14142" spans="1:10" x14ac:dyDescent="0.3">
      <c r="A14142" t="s">
        <v>13976</v>
      </c>
      <c r="C14142" s="18">
        <v>389.35001576008233</v>
      </c>
      <c r="D14142" s="1"/>
      <c r="E14142" s="1">
        <v>6</v>
      </c>
      <c r="F14142" s="1">
        <v>2</v>
      </c>
      <c r="G14142" s="1">
        <v>0</v>
      </c>
      <c r="H14142" s="1">
        <v>4</v>
      </c>
      <c r="I14142" s="15">
        <v>0.33333333333333331</v>
      </c>
      <c r="J14142">
        <f t="shared" si="220"/>
        <v>40</v>
      </c>
    </row>
    <row r="14143" spans="1:10" x14ac:dyDescent="0.3">
      <c r="A14143" t="s">
        <v>13977</v>
      </c>
      <c r="C14143" s="18">
        <v>389.34543001157061</v>
      </c>
      <c r="D14143" s="1"/>
      <c r="E14143" s="1">
        <v>3</v>
      </c>
      <c r="F14143" s="1">
        <v>1</v>
      </c>
      <c r="G14143" s="1">
        <v>0</v>
      </c>
      <c r="H14143" s="1">
        <v>2</v>
      </c>
      <c r="I14143" s="15">
        <v>0.33333333333333331</v>
      </c>
      <c r="J14143">
        <f t="shared" si="220"/>
        <v>40</v>
      </c>
    </row>
    <row r="14144" spans="1:10" x14ac:dyDescent="0.3">
      <c r="A14144" t="s">
        <v>13978</v>
      </c>
      <c r="C14144" s="18">
        <v>389.34414825127448</v>
      </c>
      <c r="D14144" s="1"/>
      <c r="E14144" s="1">
        <v>5</v>
      </c>
      <c r="F14144" s="1">
        <v>2</v>
      </c>
      <c r="G14144" s="1">
        <v>0</v>
      </c>
      <c r="H14144" s="1">
        <v>3</v>
      </c>
      <c r="I14144" s="15">
        <v>0.4</v>
      </c>
      <c r="J14144">
        <f t="shared" si="220"/>
        <v>40</v>
      </c>
    </row>
    <row r="14145" spans="1:10" x14ac:dyDescent="0.3">
      <c r="A14145" t="s">
        <v>13979</v>
      </c>
      <c r="C14145" s="18">
        <v>389.34329162409472</v>
      </c>
      <c r="D14145" s="1"/>
      <c r="E14145" s="1">
        <v>3</v>
      </c>
      <c r="F14145" s="1">
        <v>1</v>
      </c>
      <c r="G14145" s="1">
        <v>0</v>
      </c>
      <c r="H14145" s="1">
        <v>2</v>
      </c>
      <c r="I14145" s="15">
        <v>0.33333333333333331</v>
      </c>
      <c r="J14145">
        <f t="shared" si="220"/>
        <v>40</v>
      </c>
    </row>
    <row r="14146" spans="1:10" x14ac:dyDescent="0.3">
      <c r="A14146" t="s">
        <v>13980</v>
      </c>
      <c r="C14146" s="18">
        <v>389.34088600387224</v>
      </c>
      <c r="D14146" s="1"/>
      <c r="E14146" s="1">
        <v>5</v>
      </c>
      <c r="F14146" s="1">
        <v>2</v>
      </c>
      <c r="G14146" s="1">
        <v>0</v>
      </c>
      <c r="H14146" s="1">
        <v>3</v>
      </c>
      <c r="I14146" s="15">
        <v>0.4</v>
      </c>
      <c r="J14146">
        <f t="shared" si="220"/>
        <v>40</v>
      </c>
    </row>
    <row r="14147" spans="1:10" x14ac:dyDescent="0.3">
      <c r="A14147" t="s">
        <v>13981</v>
      </c>
      <c r="C14147" s="18">
        <v>389.34084679669678</v>
      </c>
      <c r="D14147" s="1"/>
      <c r="E14147" s="1">
        <v>3</v>
      </c>
      <c r="F14147" s="1">
        <v>1</v>
      </c>
      <c r="G14147" s="1">
        <v>0</v>
      </c>
      <c r="H14147" s="1">
        <v>2</v>
      </c>
      <c r="I14147" s="15">
        <v>0.33333333333333331</v>
      </c>
      <c r="J14147">
        <f t="shared" si="220"/>
        <v>40</v>
      </c>
    </row>
    <row r="14148" spans="1:10" x14ac:dyDescent="0.3">
      <c r="A14148" t="s">
        <v>13982</v>
      </c>
      <c r="C14148" s="18">
        <v>389.33855504114098</v>
      </c>
      <c r="D14148" s="1"/>
      <c r="E14148" s="1">
        <v>5</v>
      </c>
      <c r="F14148" s="1">
        <v>0</v>
      </c>
      <c r="G14148" s="1">
        <v>1</v>
      </c>
      <c r="H14148" s="1">
        <v>4</v>
      </c>
      <c r="I14148" s="15">
        <v>0.1</v>
      </c>
      <c r="J14148">
        <f t="shared" ref="J14148:J14211" si="221">IF(E14148&lt;=30,40,20)</f>
        <v>40</v>
      </c>
    </row>
    <row r="14149" spans="1:10" x14ac:dyDescent="0.3">
      <c r="A14149" t="s">
        <v>14570</v>
      </c>
      <c r="C14149" s="18">
        <v>389.33577584966588</v>
      </c>
      <c r="D14149" s="1"/>
      <c r="E14149" s="1">
        <v>16</v>
      </c>
      <c r="F14149" s="1">
        <v>7</v>
      </c>
      <c r="G14149" s="1">
        <v>0</v>
      </c>
      <c r="H14149" s="1">
        <v>9</v>
      </c>
      <c r="I14149" s="15">
        <v>0.4375</v>
      </c>
      <c r="J14149">
        <f t="shared" si="221"/>
        <v>40</v>
      </c>
    </row>
    <row r="14150" spans="1:10" x14ac:dyDescent="0.3">
      <c r="A14150" t="s">
        <v>13983</v>
      </c>
      <c r="C14150" s="18">
        <v>389.33001762985191</v>
      </c>
      <c r="D14150" s="1"/>
      <c r="E14150" s="1">
        <v>3</v>
      </c>
      <c r="F14150" s="1">
        <v>1</v>
      </c>
      <c r="G14150" s="1">
        <v>0</v>
      </c>
      <c r="H14150" s="1">
        <v>2</v>
      </c>
      <c r="I14150" s="15">
        <v>0.33333333333333331</v>
      </c>
      <c r="J14150">
        <f t="shared" si="221"/>
        <v>40</v>
      </c>
    </row>
    <row r="14151" spans="1:10" x14ac:dyDescent="0.3">
      <c r="A14151" t="s">
        <v>13984</v>
      </c>
      <c r="C14151" s="18">
        <v>389.32897061207274</v>
      </c>
      <c r="D14151" s="1"/>
      <c r="E14151" s="1">
        <v>56</v>
      </c>
      <c r="F14151" s="1">
        <v>23</v>
      </c>
      <c r="G14151" s="1">
        <v>2</v>
      </c>
      <c r="H14151" s="1">
        <v>31</v>
      </c>
      <c r="I14151" s="15">
        <v>0.42857142857142855</v>
      </c>
      <c r="J14151">
        <f t="shared" si="221"/>
        <v>20</v>
      </c>
    </row>
    <row r="14152" spans="1:10" x14ac:dyDescent="0.3">
      <c r="A14152" t="s">
        <v>13985</v>
      </c>
      <c r="C14152" s="18">
        <v>389.32881177528054</v>
      </c>
      <c r="D14152" s="1"/>
      <c r="E14152" s="1">
        <v>3</v>
      </c>
      <c r="F14152" s="1">
        <v>1</v>
      </c>
      <c r="G14152" s="1">
        <v>0</v>
      </c>
      <c r="H14152" s="1">
        <v>2</v>
      </c>
      <c r="I14152" s="15">
        <v>0.33333333333333331</v>
      </c>
      <c r="J14152">
        <f t="shared" si="221"/>
        <v>40</v>
      </c>
    </row>
    <row r="14153" spans="1:10" x14ac:dyDescent="0.3">
      <c r="A14153" t="s">
        <v>13986</v>
      </c>
      <c r="C14153" s="18">
        <v>389.32879076768484</v>
      </c>
      <c r="D14153" s="1"/>
      <c r="E14153" s="1">
        <v>5</v>
      </c>
      <c r="F14153" s="1">
        <v>2</v>
      </c>
      <c r="G14153" s="1">
        <v>0</v>
      </c>
      <c r="H14153" s="1">
        <v>3</v>
      </c>
      <c r="I14153" s="15">
        <v>0.4</v>
      </c>
      <c r="J14153">
        <f t="shared" si="221"/>
        <v>40</v>
      </c>
    </row>
    <row r="14154" spans="1:10" x14ac:dyDescent="0.3">
      <c r="A14154" t="s">
        <v>14165</v>
      </c>
      <c r="C14154" s="18">
        <v>389.32459255065584</v>
      </c>
      <c r="D14154" s="1"/>
      <c r="E14154" s="1">
        <v>3</v>
      </c>
      <c r="F14154" s="1">
        <v>1</v>
      </c>
      <c r="G14154" s="1">
        <v>0</v>
      </c>
      <c r="H14154" s="1">
        <v>2</v>
      </c>
      <c r="I14154" s="15">
        <v>0.33333333333333331</v>
      </c>
      <c r="J14154">
        <f t="shared" si="221"/>
        <v>40</v>
      </c>
    </row>
    <row r="14155" spans="1:10" x14ac:dyDescent="0.3">
      <c r="A14155" t="s">
        <v>13987</v>
      </c>
      <c r="C14155" s="18">
        <v>389.31716200653523</v>
      </c>
      <c r="D14155" s="1"/>
      <c r="E14155" s="1">
        <v>2</v>
      </c>
      <c r="F14155" s="1">
        <v>0</v>
      </c>
      <c r="G14155" s="1">
        <v>1</v>
      </c>
      <c r="H14155" s="1">
        <v>1</v>
      </c>
      <c r="I14155" s="15">
        <v>0.25</v>
      </c>
      <c r="J14155">
        <f t="shared" si="221"/>
        <v>40</v>
      </c>
    </row>
    <row r="14156" spans="1:10" x14ac:dyDescent="0.3">
      <c r="A14156" t="s">
        <v>13988</v>
      </c>
      <c r="C14156" s="18">
        <v>389.31682837303771</v>
      </c>
      <c r="D14156" s="1"/>
      <c r="E14156" s="1">
        <v>36</v>
      </c>
      <c r="F14156" s="1">
        <v>11</v>
      </c>
      <c r="G14156" s="1">
        <v>5</v>
      </c>
      <c r="H14156" s="1">
        <v>20</v>
      </c>
      <c r="I14156" s="15">
        <v>0.375</v>
      </c>
      <c r="J14156">
        <f t="shared" si="221"/>
        <v>20</v>
      </c>
    </row>
    <row r="14157" spans="1:10" x14ac:dyDescent="0.3">
      <c r="A14157" t="s">
        <v>13989</v>
      </c>
      <c r="C14157" s="18">
        <v>389.31649399084085</v>
      </c>
      <c r="D14157" s="1"/>
      <c r="E14157" s="1">
        <v>3</v>
      </c>
      <c r="F14157" s="1">
        <v>1</v>
      </c>
      <c r="G14157" s="1">
        <v>0</v>
      </c>
      <c r="H14157" s="1">
        <v>2</v>
      </c>
      <c r="I14157" s="15">
        <v>0.33333333333333331</v>
      </c>
      <c r="J14157">
        <f t="shared" si="221"/>
        <v>40</v>
      </c>
    </row>
    <row r="14158" spans="1:10" x14ac:dyDescent="0.3">
      <c r="A14158" t="s">
        <v>13990</v>
      </c>
      <c r="C14158" s="18">
        <v>389.3137864177944</v>
      </c>
      <c r="D14158" s="1"/>
      <c r="E14158" s="1">
        <v>1</v>
      </c>
      <c r="F14158" s="1">
        <v>0</v>
      </c>
      <c r="G14158" s="1">
        <v>0</v>
      </c>
      <c r="H14158" s="1">
        <v>1</v>
      </c>
      <c r="I14158" s="15">
        <v>0</v>
      </c>
      <c r="J14158">
        <f t="shared" si="221"/>
        <v>40</v>
      </c>
    </row>
    <row r="14159" spans="1:10" x14ac:dyDescent="0.3">
      <c r="A14159" t="s">
        <v>13991</v>
      </c>
      <c r="C14159" s="18">
        <v>389.31084687349295</v>
      </c>
      <c r="D14159" s="1"/>
      <c r="E14159" s="1">
        <v>3</v>
      </c>
      <c r="F14159" s="1">
        <v>1</v>
      </c>
      <c r="G14159" s="1">
        <v>0</v>
      </c>
      <c r="H14159" s="1">
        <v>2</v>
      </c>
      <c r="I14159" s="15">
        <v>0.33333333333333331</v>
      </c>
      <c r="J14159">
        <f t="shared" si="221"/>
        <v>40</v>
      </c>
    </row>
    <row r="14160" spans="1:10" x14ac:dyDescent="0.3">
      <c r="A14160" t="s">
        <v>13993</v>
      </c>
      <c r="C14160" s="18">
        <v>389.30895693022762</v>
      </c>
      <c r="D14160" s="1"/>
      <c r="E14160" s="1">
        <v>3</v>
      </c>
      <c r="F14160" s="1">
        <v>1</v>
      </c>
      <c r="G14160" s="1">
        <v>0</v>
      </c>
      <c r="H14160" s="1">
        <v>2</v>
      </c>
      <c r="I14160" s="15">
        <v>0.33333333333333331</v>
      </c>
      <c r="J14160">
        <f t="shared" si="221"/>
        <v>40</v>
      </c>
    </row>
    <row r="14161" spans="1:10" x14ac:dyDescent="0.3">
      <c r="A14161" t="s">
        <v>13992</v>
      </c>
      <c r="C14161" s="18">
        <v>389.30853026699344</v>
      </c>
      <c r="D14161" s="1"/>
      <c r="E14161" s="1">
        <v>3</v>
      </c>
      <c r="F14161" s="1">
        <v>1</v>
      </c>
      <c r="G14161" s="1">
        <v>0</v>
      </c>
      <c r="H14161" s="1">
        <v>2</v>
      </c>
      <c r="I14161" s="15">
        <v>0.33333333333333331</v>
      </c>
      <c r="J14161">
        <f t="shared" si="221"/>
        <v>40</v>
      </c>
    </row>
    <row r="14162" spans="1:10" x14ac:dyDescent="0.3">
      <c r="A14162" t="s">
        <v>13994</v>
      </c>
      <c r="C14162" s="18">
        <v>389.30774373338414</v>
      </c>
      <c r="D14162" s="1"/>
      <c r="E14162" s="1">
        <v>3</v>
      </c>
      <c r="F14162" s="1">
        <v>1</v>
      </c>
      <c r="G14162" s="1">
        <v>0</v>
      </c>
      <c r="H14162" s="1">
        <v>2</v>
      </c>
      <c r="I14162" s="15">
        <v>0.33333333333333331</v>
      </c>
      <c r="J14162">
        <f t="shared" si="221"/>
        <v>40</v>
      </c>
    </row>
    <row r="14163" spans="1:10" x14ac:dyDescent="0.3">
      <c r="A14163" t="s">
        <v>13995</v>
      </c>
      <c r="C14163" s="18">
        <v>389.30667870057397</v>
      </c>
      <c r="D14163" s="1"/>
      <c r="E14163" s="1">
        <v>3</v>
      </c>
      <c r="F14163" s="1">
        <v>1</v>
      </c>
      <c r="G14163" s="1">
        <v>0</v>
      </c>
      <c r="H14163" s="1">
        <v>2</v>
      </c>
      <c r="I14163" s="15">
        <v>0.33333333333333331</v>
      </c>
      <c r="J14163">
        <f t="shared" si="221"/>
        <v>40</v>
      </c>
    </row>
    <row r="14164" spans="1:10" x14ac:dyDescent="0.3">
      <c r="A14164" t="s">
        <v>13997</v>
      </c>
      <c r="C14164" s="18">
        <v>389.30535365636774</v>
      </c>
      <c r="D14164" s="1"/>
      <c r="E14164" s="1">
        <v>3</v>
      </c>
      <c r="F14164" s="1">
        <v>1</v>
      </c>
      <c r="G14164" s="1">
        <v>0</v>
      </c>
      <c r="H14164" s="1">
        <v>2</v>
      </c>
      <c r="I14164" s="15">
        <v>0.33333333333333331</v>
      </c>
      <c r="J14164">
        <f t="shared" si="221"/>
        <v>40</v>
      </c>
    </row>
    <row r="14165" spans="1:10" x14ac:dyDescent="0.3">
      <c r="A14165" t="s">
        <v>13998</v>
      </c>
      <c r="C14165" s="18">
        <v>389.30456257775342</v>
      </c>
      <c r="D14165" s="1"/>
      <c r="E14165" s="1">
        <v>3</v>
      </c>
      <c r="F14165" s="1">
        <v>1</v>
      </c>
      <c r="G14165" s="1">
        <v>0</v>
      </c>
      <c r="H14165" s="1">
        <v>2</v>
      </c>
      <c r="I14165" s="15">
        <v>0.33333333333333331</v>
      </c>
      <c r="J14165">
        <f t="shared" si="221"/>
        <v>40</v>
      </c>
    </row>
    <row r="14166" spans="1:10" x14ac:dyDescent="0.3">
      <c r="A14166" t="s">
        <v>13999</v>
      </c>
      <c r="C14166" s="18">
        <v>389.30113313001794</v>
      </c>
      <c r="D14166" s="1"/>
      <c r="E14166" s="1">
        <v>3</v>
      </c>
      <c r="F14166" s="1">
        <v>1</v>
      </c>
      <c r="G14166" s="1">
        <v>0</v>
      </c>
      <c r="H14166" s="1">
        <v>2</v>
      </c>
      <c r="I14166" s="15">
        <v>0.33333333333333331</v>
      </c>
      <c r="J14166">
        <f t="shared" si="221"/>
        <v>40</v>
      </c>
    </row>
    <row r="14167" spans="1:10" x14ac:dyDescent="0.3">
      <c r="A14167" t="s">
        <v>14134</v>
      </c>
      <c r="C14167" s="18">
        <v>389.30091670958353</v>
      </c>
      <c r="D14167" s="1"/>
      <c r="E14167" s="1">
        <v>3</v>
      </c>
      <c r="F14167" s="1">
        <v>1</v>
      </c>
      <c r="G14167" s="1">
        <v>0</v>
      </c>
      <c r="H14167" s="1">
        <v>2</v>
      </c>
      <c r="I14167" s="15">
        <v>0.33333333333333331</v>
      </c>
      <c r="J14167">
        <f t="shared" si="221"/>
        <v>40</v>
      </c>
    </row>
    <row r="14168" spans="1:10" x14ac:dyDescent="0.3">
      <c r="A14168" t="s">
        <v>14000</v>
      </c>
      <c r="C14168" s="18">
        <v>389.30066401545469</v>
      </c>
      <c r="D14168" s="1"/>
      <c r="E14168" s="1">
        <v>3</v>
      </c>
      <c r="F14168" s="1">
        <v>1</v>
      </c>
      <c r="G14168" s="1">
        <v>0</v>
      </c>
      <c r="H14168" s="1">
        <v>2</v>
      </c>
      <c r="I14168" s="15">
        <v>0.33333333333333331</v>
      </c>
      <c r="J14168">
        <f t="shared" si="221"/>
        <v>40</v>
      </c>
    </row>
    <row r="14169" spans="1:10" x14ac:dyDescent="0.3">
      <c r="A14169" t="s">
        <v>14962</v>
      </c>
      <c r="C14169" s="18">
        <v>414.39959865607557</v>
      </c>
      <c r="D14169" s="1"/>
      <c r="E14169" s="1">
        <v>37</v>
      </c>
      <c r="F14169" s="1">
        <v>23</v>
      </c>
      <c r="G14169" s="1">
        <v>0</v>
      </c>
      <c r="H14169" s="1">
        <v>14</v>
      </c>
      <c r="I14169" s="15">
        <v>0.6216216216216216</v>
      </c>
      <c r="J14169">
        <f t="shared" si="221"/>
        <v>20</v>
      </c>
    </row>
    <row r="14170" spans="1:10" x14ac:dyDescent="0.3">
      <c r="A14170" t="s">
        <v>14001</v>
      </c>
      <c r="C14170" s="18">
        <v>389.29799247020486</v>
      </c>
      <c r="D14170" s="1"/>
      <c r="E14170" s="1">
        <v>3</v>
      </c>
      <c r="F14170" s="1">
        <v>1</v>
      </c>
      <c r="G14170" s="1">
        <v>0</v>
      </c>
      <c r="H14170" s="1">
        <v>2</v>
      </c>
      <c r="I14170" s="15">
        <v>0.33333333333333331</v>
      </c>
      <c r="J14170">
        <f t="shared" si="221"/>
        <v>40</v>
      </c>
    </row>
    <row r="14171" spans="1:10" x14ac:dyDescent="0.3">
      <c r="A14171" t="s">
        <v>14084</v>
      </c>
      <c r="C14171" s="18">
        <v>389.29777786651294</v>
      </c>
      <c r="D14171" s="1"/>
      <c r="E14171" s="1">
        <v>3</v>
      </c>
      <c r="F14171" s="1">
        <v>1</v>
      </c>
      <c r="G14171" s="1">
        <v>0</v>
      </c>
      <c r="H14171" s="1">
        <v>2</v>
      </c>
      <c r="I14171" s="15">
        <v>0.33333333333333331</v>
      </c>
      <c r="J14171">
        <f t="shared" si="221"/>
        <v>40</v>
      </c>
    </row>
    <row r="14172" spans="1:10" x14ac:dyDescent="0.3">
      <c r="A14172" t="s">
        <v>14002</v>
      </c>
      <c r="C14172" s="18">
        <v>389.29514164899109</v>
      </c>
      <c r="D14172" s="1"/>
      <c r="E14172" s="1">
        <v>3</v>
      </c>
      <c r="F14172" s="1">
        <v>0</v>
      </c>
      <c r="G14172" s="1">
        <v>1</v>
      </c>
      <c r="H14172" s="1">
        <v>2</v>
      </c>
      <c r="I14172" s="15">
        <v>0.16666666666666666</v>
      </c>
      <c r="J14172">
        <f t="shared" si="221"/>
        <v>40</v>
      </c>
    </row>
    <row r="14173" spans="1:10" x14ac:dyDescent="0.3">
      <c r="A14173" t="s">
        <v>14003</v>
      </c>
      <c r="C14173" s="18">
        <v>389.29480556840804</v>
      </c>
      <c r="D14173" s="1"/>
      <c r="E14173" s="1">
        <v>5</v>
      </c>
      <c r="F14173" s="1">
        <v>2</v>
      </c>
      <c r="G14173" s="1">
        <v>0</v>
      </c>
      <c r="H14173" s="1">
        <v>3</v>
      </c>
      <c r="I14173" s="15">
        <v>0.4</v>
      </c>
      <c r="J14173">
        <f t="shared" si="221"/>
        <v>40</v>
      </c>
    </row>
    <row r="14174" spans="1:10" x14ac:dyDescent="0.3">
      <c r="A14174" t="s">
        <v>14004</v>
      </c>
      <c r="C14174" s="18">
        <v>389.29450743381977</v>
      </c>
      <c r="D14174" s="1"/>
      <c r="E14174" s="1">
        <v>3</v>
      </c>
      <c r="F14174" s="1">
        <v>1</v>
      </c>
      <c r="G14174" s="1">
        <v>0</v>
      </c>
      <c r="H14174" s="1">
        <v>2</v>
      </c>
      <c r="I14174" s="15">
        <v>0.33333333333333331</v>
      </c>
      <c r="J14174">
        <f t="shared" si="221"/>
        <v>40</v>
      </c>
    </row>
    <row r="14175" spans="1:10" x14ac:dyDescent="0.3">
      <c r="A14175" t="s">
        <v>14006</v>
      </c>
      <c r="C14175" s="18">
        <v>389.29313539501129</v>
      </c>
      <c r="D14175" s="1"/>
      <c r="E14175" s="1">
        <v>3</v>
      </c>
      <c r="F14175" s="1">
        <v>1</v>
      </c>
      <c r="G14175" s="1">
        <v>0</v>
      </c>
      <c r="H14175" s="1">
        <v>2</v>
      </c>
      <c r="I14175" s="15">
        <v>0.33333333333333331</v>
      </c>
      <c r="J14175">
        <f t="shared" si="221"/>
        <v>40</v>
      </c>
    </row>
    <row r="14176" spans="1:10" x14ac:dyDescent="0.3">
      <c r="A14176" t="s">
        <v>14007</v>
      </c>
      <c r="C14176" s="18">
        <v>389.29161272694529</v>
      </c>
      <c r="D14176" s="1"/>
      <c r="E14176" s="1">
        <v>5</v>
      </c>
      <c r="F14176" s="1">
        <v>2</v>
      </c>
      <c r="G14176" s="1">
        <v>0</v>
      </c>
      <c r="H14176" s="1">
        <v>3</v>
      </c>
      <c r="I14176" s="15">
        <v>0.4</v>
      </c>
      <c r="J14176">
        <f t="shared" si="221"/>
        <v>40</v>
      </c>
    </row>
    <row r="14177" spans="1:10" x14ac:dyDescent="0.3">
      <c r="A14177" t="s">
        <v>14008</v>
      </c>
      <c r="C14177" s="18">
        <v>389.28860988869667</v>
      </c>
      <c r="D14177" s="1"/>
      <c r="E14177" s="1">
        <v>3</v>
      </c>
      <c r="F14177" s="1">
        <v>1</v>
      </c>
      <c r="G14177" s="1">
        <v>0</v>
      </c>
      <c r="H14177" s="1">
        <v>2</v>
      </c>
      <c r="I14177" s="15">
        <v>0.33333333333333331</v>
      </c>
      <c r="J14177">
        <f t="shared" si="221"/>
        <v>40</v>
      </c>
    </row>
    <row r="14178" spans="1:10" x14ac:dyDescent="0.3">
      <c r="A14178" t="s">
        <v>14010</v>
      </c>
      <c r="C14178" s="18">
        <v>389.28675025113625</v>
      </c>
      <c r="D14178" s="1"/>
      <c r="E14178" s="1">
        <v>3</v>
      </c>
      <c r="F14178" s="1">
        <v>1</v>
      </c>
      <c r="G14178" s="1">
        <v>0</v>
      </c>
      <c r="H14178" s="1">
        <v>2</v>
      </c>
      <c r="I14178" s="15">
        <v>0.33333333333333331</v>
      </c>
      <c r="J14178">
        <f t="shared" si="221"/>
        <v>40</v>
      </c>
    </row>
    <row r="14179" spans="1:10" x14ac:dyDescent="0.3">
      <c r="A14179" t="s">
        <v>14011</v>
      </c>
      <c r="C14179" s="18">
        <v>389.28563360217032</v>
      </c>
      <c r="D14179" s="1"/>
      <c r="E14179" s="1">
        <v>3</v>
      </c>
      <c r="F14179" s="1">
        <v>1</v>
      </c>
      <c r="G14179" s="1">
        <v>0</v>
      </c>
      <c r="H14179" s="1">
        <v>2</v>
      </c>
      <c r="I14179" s="15">
        <v>0.33333333333333331</v>
      </c>
      <c r="J14179">
        <f t="shared" si="221"/>
        <v>40</v>
      </c>
    </row>
    <row r="14180" spans="1:10" x14ac:dyDescent="0.3">
      <c r="A14180" t="s">
        <v>14012</v>
      </c>
      <c r="C14180" s="18">
        <v>389.28514052975959</v>
      </c>
      <c r="D14180" s="1"/>
      <c r="E14180" s="1">
        <v>3</v>
      </c>
      <c r="F14180" s="1">
        <v>1</v>
      </c>
      <c r="G14180" s="1">
        <v>0</v>
      </c>
      <c r="H14180" s="1">
        <v>2</v>
      </c>
      <c r="I14180" s="15">
        <v>0.33333333333333331</v>
      </c>
      <c r="J14180">
        <f t="shared" si="221"/>
        <v>40</v>
      </c>
    </row>
    <row r="14181" spans="1:10" x14ac:dyDescent="0.3">
      <c r="A14181" t="s">
        <v>14014</v>
      </c>
      <c r="C14181" s="18">
        <v>389.2841779546464</v>
      </c>
      <c r="D14181" s="1"/>
      <c r="E14181" s="1">
        <v>3</v>
      </c>
      <c r="F14181" s="1">
        <v>1</v>
      </c>
      <c r="G14181" s="1">
        <v>0</v>
      </c>
      <c r="H14181" s="1">
        <v>2</v>
      </c>
      <c r="I14181" s="15">
        <v>0.33333333333333331</v>
      </c>
      <c r="J14181">
        <f t="shared" si="221"/>
        <v>40</v>
      </c>
    </row>
    <row r="14182" spans="1:10" x14ac:dyDescent="0.3">
      <c r="A14182" t="s">
        <v>14015</v>
      </c>
      <c r="C14182" s="18">
        <v>389.28137852320049</v>
      </c>
      <c r="D14182" s="1"/>
      <c r="E14182" s="1">
        <v>3</v>
      </c>
      <c r="F14182" s="1">
        <v>1</v>
      </c>
      <c r="G14182" s="1">
        <v>0</v>
      </c>
      <c r="H14182" s="1">
        <v>2</v>
      </c>
      <c r="I14182" s="15">
        <v>0.33333333333333331</v>
      </c>
      <c r="J14182">
        <f t="shared" si="221"/>
        <v>40</v>
      </c>
    </row>
    <row r="14183" spans="1:10" x14ac:dyDescent="0.3">
      <c r="A14183" t="s">
        <v>14527</v>
      </c>
      <c r="C14183" s="18">
        <v>389.28089414055518</v>
      </c>
      <c r="D14183" s="1"/>
      <c r="E14183" s="1">
        <v>10</v>
      </c>
      <c r="F14183" s="1">
        <v>4</v>
      </c>
      <c r="G14183" s="1">
        <v>0</v>
      </c>
      <c r="H14183" s="1">
        <v>6</v>
      </c>
      <c r="I14183" s="15">
        <v>0.4</v>
      </c>
      <c r="J14183">
        <f t="shared" si="221"/>
        <v>40</v>
      </c>
    </row>
    <row r="14184" spans="1:10" x14ac:dyDescent="0.3">
      <c r="A14184" t="s">
        <v>14016</v>
      </c>
      <c r="C14184" s="18">
        <v>389.28062254892939</v>
      </c>
      <c r="D14184" s="1"/>
      <c r="E14184" s="1">
        <v>3</v>
      </c>
      <c r="F14184" s="1">
        <v>1</v>
      </c>
      <c r="G14184" s="1">
        <v>0</v>
      </c>
      <c r="H14184" s="1">
        <v>2</v>
      </c>
      <c r="I14184" s="15">
        <v>0.33333333333333331</v>
      </c>
      <c r="J14184">
        <f t="shared" si="221"/>
        <v>40</v>
      </c>
    </row>
    <row r="14185" spans="1:10" x14ac:dyDescent="0.3">
      <c r="A14185" t="s">
        <v>14017</v>
      </c>
      <c r="C14185" s="18">
        <v>389.28012459008278</v>
      </c>
      <c r="D14185" s="1"/>
      <c r="E14185" s="1">
        <v>5</v>
      </c>
      <c r="F14185" s="1">
        <v>2</v>
      </c>
      <c r="G14185" s="1">
        <v>0</v>
      </c>
      <c r="H14185" s="1">
        <v>3</v>
      </c>
      <c r="I14185" s="15">
        <v>0.4</v>
      </c>
      <c r="J14185">
        <f t="shared" si="221"/>
        <v>40</v>
      </c>
    </row>
    <row r="14186" spans="1:10" x14ac:dyDescent="0.3">
      <c r="A14186" t="s">
        <v>14018</v>
      </c>
      <c r="C14186" s="18">
        <v>389.27992893027755</v>
      </c>
      <c r="D14186" s="1"/>
      <c r="E14186" s="1">
        <v>1</v>
      </c>
      <c r="F14186" s="1">
        <v>0</v>
      </c>
      <c r="G14186" s="1">
        <v>0</v>
      </c>
      <c r="H14186" s="1">
        <v>1</v>
      </c>
      <c r="I14186" s="15">
        <v>0</v>
      </c>
      <c r="J14186">
        <f t="shared" si="221"/>
        <v>40</v>
      </c>
    </row>
    <row r="14187" spans="1:10" x14ac:dyDescent="0.3">
      <c r="A14187" t="s">
        <v>14019</v>
      </c>
      <c r="C14187" s="18">
        <v>389.27839271577062</v>
      </c>
      <c r="D14187" s="1"/>
      <c r="E14187" s="1">
        <v>3</v>
      </c>
      <c r="F14187" s="1">
        <v>1</v>
      </c>
      <c r="G14187" s="1">
        <v>0</v>
      </c>
      <c r="H14187" s="1">
        <v>2</v>
      </c>
      <c r="I14187" s="15">
        <v>0.33333333333333331</v>
      </c>
      <c r="J14187">
        <f t="shared" si="221"/>
        <v>40</v>
      </c>
    </row>
    <row r="14188" spans="1:10" x14ac:dyDescent="0.3">
      <c r="A14188" t="s">
        <v>14021</v>
      </c>
      <c r="C14188" s="18">
        <v>389.27655434130162</v>
      </c>
      <c r="D14188" s="1"/>
      <c r="E14188" s="1">
        <v>3</v>
      </c>
      <c r="F14188" s="1">
        <v>1</v>
      </c>
      <c r="G14188" s="1">
        <v>0</v>
      </c>
      <c r="H14188" s="1">
        <v>2</v>
      </c>
      <c r="I14188" s="15">
        <v>0.33333333333333331</v>
      </c>
      <c r="J14188">
        <f t="shared" si="221"/>
        <v>40</v>
      </c>
    </row>
    <row r="14189" spans="1:10" x14ac:dyDescent="0.3">
      <c r="A14189" t="s">
        <v>14022</v>
      </c>
      <c r="C14189" s="18">
        <v>389.2750247017691</v>
      </c>
      <c r="D14189" s="1"/>
      <c r="E14189" s="1">
        <v>12</v>
      </c>
      <c r="F14189" s="1">
        <v>5</v>
      </c>
      <c r="G14189" s="1">
        <v>1</v>
      </c>
      <c r="H14189" s="1">
        <v>6</v>
      </c>
      <c r="I14189" s="15">
        <v>0.45833333333333331</v>
      </c>
      <c r="J14189">
        <f t="shared" si="221"/>
        <v>40</v>
      </c>
    </row>
    <row r="14190" spans="1:10" x14ac:dyDescent="0.3">
      <c r="A14190" t="s">
        <v>14023</v>
      </c>
      <c r="C14190" s="18">
        <v>389.27479131953254</v>
      </c>
      <c r="D14190" s="1"/>
      <c r="E14190" s="1">
        <v>1</v>
      </c>
      <c r="F14190" s="1">
        <v>0</v>
      </c>
      <c r="G14190" s="1">
        <v>0</v>
      </c>
      <c r="H14190" s="1">
        <v>1</v>
      </c>
      <c r="I14190" s="15">
        <v>0</v>
      </c>
      <c r="J14190">
        <f t="shared" si="221"/>
        <v>40</v>
      </c>
    </row>
    <row r="14191" spans="1:10" x14ac:dyDescent="0.3">
      <c r="A14191" t="s">
        <v>14024</v>
      </c>
      <c r="C14191" s="18">
        <v>389.27160611044036</v>
      </c>
      <c r="D14191" s="1"/>
      <c r="E14191" s="1">
        <v>3</v>
      </c>
      <c r="F14191" s="1">
        <v>1</v>
      </c>
      <c r="G14191" s="1">
        <v>0</v>
      </c>
      <c r="H14191" s="1">
        <v>2</v>
      </c>
      <c r="I14191" s="15">
        <v>0.33333333333333331</v>
      </c>
      <c r="J14191">
        <f t="shared" si="221"/>
        <v>40</v>
      </c>
    </row>
    <row r="14192" spans="1:10" x14ac:dyDescent="0.3">
      <c r="A14192" t="s">
        <v>14025</v>
      </c>
      <c r="C14192" s="18">
        <v>389.27112590267461</v>
      </c>
      <c r="D14192" s="1"/>
      <c r="E14192" s="1">
        <v>3</v>
      </c>
      <c r="F14192" s="1">
        <v>1</v>
      </c>
      <c r="G14192" s="1">
        <v>0</v>
      </c>
      <c r="H14192" s="1">
        <v>2</v>
      </c>
      <c r="I14192" s="15">
        <v>0.33333333333333331</v>
      </c>
      <c r="J14192">
        <f t="shared" si="221"/>
        <v>40</v>
      </c>
    </row>
    <row r="14193" spans="1:10" x14ac:dyDescent="0.3">
      <c r="A14193" t="s">
        <v>14026</v>
      </c>
      <c r="C14193" s="18">
        <v>389.27030660722517</v>
      </c>
      <c r="D14193" s="1"/>
      <c r="E14193" s="1">
        <v>3</v>
      </c>
      <c r="F14193" s="1">
        <v>1</v>
      </c>
      <c r="G14193" s="1">
        <v>0</v>
      </c>
      <c r="H14193" s="1">
        <v>2</v>
      </c>
      <c r="I14193" s="15">
        <v>0.33333333333333331</v>
      </c>
      <c r="J14193">
        <f t="shared" si="221"/>
        <v>40</v>
      </c>
    </row>
    <row r="14194" spans="1:10" x14ac:dyDescent="0.3">
      <c r="A14194" t="s">
        <v>14027</v>
      </c>
      <c r="C14194" s="18">
        <v>389.26333382956454</v>
      </c>
      <c r="D14194" s="1"/>
      <c r="E14194" s="1">
        <v>3</v>
      </c>
      <c r="F14194" s="1">
        <v>1</v>
      </c>
      <c r="G14194" s="1">
        <v>0</v>
      </c>
      <c r="H14194" s="1">
        <v>2</v>
      </c>
      <c r="I14194" s="15">
        <v>0.33333333333333331</v>
      </c>
      <c r="J14194">
        <f t="shared" si="221"/>
        <v>40</v>
      </c>
    </row>
    <row r="14195" spans="1:10" x14ac:dyDescent="0.3">
      <c r="A14195" t="s">
        <v>14028</v>
      </c>
      <c r="C14195" s="18">
        <v>389.26298901132594</v>
      </c>
      <c r="D14195" s="1"/>
      <c r="E14195" s="1">
        <v>3</v>
      </c>
      <c r="F14195" s="1">
        <v>1</v>
      </c>
      <c r="G14195" s="1">
        <v>0</v>
      </c>
      <c r="H14195" s="1">
        <v>2</v>
      </c>
      <c r="I14195" s="15">
        <v>0.33333333333333331</v>
      </c>
      <c r="J14195">
        <f t="shared" si="221"/>
        <v>40</v>
      </c>
    </row>
    <row r="14196" spans="1:10" x14ac:dyDescent="0.3">
      <c r="A14196" t="s">
        <v>14029</v>
      </c>
      <c r="C14196" s="18">
        <v>389.26172385532226</v>
      </c>
      <c r="D14196" s="1"/>
      <c r="E14196" s="1">
        <v>3</v>
      </c>
      <c r="F14196" s="1">
        <v>1</v>
      </c>
      <c r="G14196" s="1">
        <v>0</v>
      </c>
      <c r="H14196" s="1">
        <v>2</v>
      </c>
      <c r="I14196" s="15">
        <v>0.33333333333333331</v>
      </c>
      <c r="J14196">
        <f t="shared" si="221"/>
        <v>40</v>
      </c>
    </row>
    <row r="14197" spans="1:10" x14ac:dyDescent="0.3">
      <c r="A14197" t="s">
        <v>14030</v>
      </c>
      <c r="C14197" s="18">
        <v>389.26127537184414</v>
      </c>
      <c r="D14197" s="1"/>
      <c r="E14197" s="1">
        <v>3</v>
      </c>
      <c r="F14197" s="1">
        <v>1</v>
      </c>
      <c r="G14197" s="1">
        <v>0</v>
      </c>
      <c r="H14197" s="1">
        <v>2</v>
      </c>
      <c r="I14197" s="15">
        <v>0.33333333333333331</v>
      </c>
      <c r="J14197">
        <f t="shared" si="221"/>
        <v>40</v>
      </c>
    </row>
    <row r="14198" spans="1:10" x14ac:dyDescent="0.3">
      <c r="A14198" t="s">
        <v>14031</v>
      </c>
      <c r="C14198" s="18">
        <v>389.26087046440438</v>
      </c>
      <c r="D14198" s="1"/>
      <c r="E14198" s="1">
        <v>5</v>
      </c>
      <c r="F14198" s="1">
        <v>2</v>
      </c>
      <c r="G14198" s="1">
        <v>0</v>
      </c>
      <c r="H14198" s="1">
        <v>3</v>
      </c>
      <c r="I14198" s="15">
        <v>0.4</v>
      </c>
      <c r="J14198">
        <f t="shared" si="221"/>
        <v>40</v>
      </c>
    </row>
    <row r="14199" spans="1:10" x14ac:dyDescent="0.3">
      <c r="A14199" t="s">
        <v>14032</v>
      </c>
      <c r="C14199" s="18">
        <v>389.2562512071313</v>
      </c>
      <c r="D14199" s="1"/>
      <c r="E14199" s="1">
        <v>3</v>
      </c>
      <c r="F14199" s="1">
        <v>1</v>
      </c>
      <c r="G14199" s="1">
        <v>0</v>
      </c>
      <c r="H14199" s="1">
        <v>2</v>
      </c>
      <c r="I14199" s="15">
        <v>0.33333333333333331</v>
      </c>
      <c r="J14199">
        <f t="shared" si="221"/>
        <v>40</v>
      </c>
    </row>
    <row r="14200" spans="1:10" x14ac:dyDescent="0.3">
      <c r="A14200" t="s">
        <v>14033</v>
      </c>
      <c r="C14200" s="18">
        <v>389.25603306596889</v>
      </c>
      <c r="D14200" s="1"/>
      <c r="E14200" s="1">
        <v>3</v>
      </c>
      <c r="F14200" s="1">
        <v>1</v>
      </c>
      <c r="G14200" s="1">
        <v>0</v>
      </c>
      <c r="H14200" s="1">
        <v>2</v>
      </c>
      <c r="I14200" s="15">
        <v>0.33333333333333331</v>
      </c>
      <c r="J14200">
        <f t="shared" si="221"/>
        <v>40</v>
      </c>
    </row>
    <row r="14201" spans="1:10" x14ac:dyDescent="0.3">
      <c r="A14201" t="s">
        <v>14034</v>
      </c>
      <c r="C14201" s="18">
        <v>389.25508099042224</v>
      </c>
      <c r="D14201" s="1"/>
      <c r="E14201" s="1">
        <v>3</v>
      </c>
      <c r="F14201" s="1">
        <v>1</v>
      </c>
      <c r="G14201" s="1">
        <v>0</v>
      </c>
      <c r="H14201" s="1">
        <v>2</v>
      </c>
      <c r="I14201" s="15">
        <v>0.33333333333333331</v>
      </c>
      <c r="J14201">
        <f t="shared" si="221"/>
        <v>40</v>
      </c>
    </row>
    <row r="14202" spans="1:10" x14ac:dyDescent="0.3">
      <c r="A14202" t="s">
        <v>14037</v>
      </c>
      <c r="C14202" s="18">
        <v>389.25277772600538</v>
      </c>
      <c r="D14202" s="1"/>
      <c r="E14202" s="1">
        <v>5</v>
      </c>
      <c r="F14202" s="1">
        <v>2</v>
      </c>
      <c r="G14202" s="1">
        <v>0</v>
      </c>
      <c r="H14202" s="1">
        <v>3</v>
      </c>
      <c r="I14202" s="15">
        <v>0.4</v>
      </c>
      <c r="J14202">
        <f t="shared" si="221"/>
        <v>40</v>
      </c>
    </row>
    <row r="14203" spans="1:10" x14ac:dyDescent="0.3">
      <c r="A14203" t="s">
        <v>14069</v>
      </c>
      <c r="C14203" s="18">
        <v>389.25224808231155</v>
      </c>
      <c r="D14203" s="1"/>
      <c r="E14203" s="1">
        <v>3</v>
      </c>
      <c r="F14203" s="1">
        <v>1</v>
      </c>
      <c r="G14203" s="1">
        <v>0</v>
      </c>
      <c r="H14203" s="1">
        <v>2</v>
      </c>
      <c r="I14203" s="15">
        <v>0.33333333333333331</v>
      </c>
      <c r="J14203">
        <f t="shared" si="221"/>
        <v>40</v>
      </c>
    </row>
    <row r="14204" spans="1:10" x14ac:dyDescent="0.3">
      <c r="A14204" t="s">
        <v>14038</v>
      </c>
      <c r="C14204" s="18">
        <v>389.25099783248351</v>
      </c>
      <c r="D14204" s="1"/>
      <c r="E14204" s="1">
        <v>3</v>
      </c>
      <c r="F14204" s="1">
        <v>1</v>
      </c>
      <c r="G14204" s="1">
        <v>0</v>
      </c>
      <c r="H14204" s="1">
        <v>2</v>
      </c>
      <c r="I14204" s="15">
        <v>0.33333333333333331</v>
      </c>
      <c r="J14204">
        <f t="shared" si="221"/>
        <v>40</v>
      </c>
    </row>
    <row r="14205" spans="1:10" x14ac:dyDescent="0.3">
      <c r="A14205" t="s">
        <v>14039</v>
      </c>
      <c r="C14205" s="18">
        <v>389.24945009324858</v>
      </c>
      <c r="D14205" s="1"/>
      <c r="E14205" s="1">
        <v>3</v>
      </c>
      <c r="F14205" s="1">
        <v>1</v>
      </c>
      <c r="G14205" s="1">
        <v>0</v>
      </c>
      <c r="H14205" s="1">
        <v>2</v>
      </c>
      <c r="I14205" s="15">
        <v>0.33333333333333331</v>
      </c>
      <c r="J14205">
        <f t="shared" si="221"/>
        <v>40</v>
      </c>
    </row>
    <row r="14206" spans="1:10" x14ac:dyDescent="0.3">
      <c r="A14206" t="s">
        <v>14040</v>
      </c>
      <c r="C14206" s="18">
        <v>389.24910663996479</v>
      </c>
      <c r="D14206" s="1"/>
      <c r="E14206" s="1">
        <v>5</v>
      </c>
      <c r="F14206" s="1">
        <v>2</v>
      </c>
      <c r="G14206" s="1">
        <v>0</v>
      </c>
      <c r="H14206" s="1">
        <v>3</v>
      </c>
      <c r="I14206" s="15">
        <v>0.4</v>
      </c>
      <c r="J14206">
        <f t="shared" si="221"/>
        <v>40</v>
      </c>
    </row>
    <row r="14207" spans="1:10" x14ac:dyDescent="0.3">
      <c r="A14207" t="s">
        <v>14041</v>
      </c>
      <c r="C14207" s="18">
        <v>389.24861651434469</v>
      </c>
      <c r="D14207" s="1"/>
      <c r="E14207" s="1">
        <v>4</v>
      </c>
      <c r="F14207" s="1">
        <v>2</v>
      </c>
      <c r="G14207" s="1">
        <v>0</v>
      </c>
      <c r="H14207" s="1">
        <v>2</v>
      </c>
      <c r="I14207" s="15">
        <v>0.5</v>
      </c>
      <c r="J14207">
        <f t="shared" si="221"/>
        <v>40</v>
      </c>
    </row>
    <row r="14208" spans="1:10" x14ac:dyDescent="0.3">
      <c r="A14208" t="s">
        <v>14042</v>
      </c>
      <c r="C14208" s="18">
        <v>389.24741963246214</v>
      </c>
      <c r="D14208" s="1"/>
      <c r="E14208" s="1">
        <v>8</v>
      </c>
      <c r="F14208" s="1">
        <v>2</v>
      </c>
      <c r="G14208" s="1">
        <v>3</v>
      </c>
      <c r="H14208" s="1">
        <v>3</v>
      </c>
      <c r="I14208" s="15">
        <v>0.4375</v>
      </c>
      <c r="J14208">
        <f t="shared" si="221"/>
        <v>40</v>
      </c>
    </row>
    <row r="14209" spans="1:10" x14ac:dyDescent="0.3">
      <c r="A14209" t="s">
        <v>14043</v>
      </c>
      <c r="C14209" s="18">
        <v>389.24200402529834</v>
      </c>
      <c r="D14209" s="1"/>
      <c r="E14209" s="1">
        <v>3</v>
      </c>
      <c r="F14209" s="1">
        <v>1</v>
      </c>
      <c r="G14209" s="1">
        <v>0</v>
      </c>
      <c r="H14209" s="1">
        <v>2</v>
      </c>
      <c r="I14209" s="15">
        <v>0.33333333333333331</v>
      </c>
      <c r="J14209">
        <f t="shared" si="221"/>
        <v>40</v>
      </c>
    </row>
    <row r="14210" spans="1:10" x14ac:dyDescent="0.3">
      <c r="A14210" t="s">
        <v>14044</v>
      </c>
      <c r="C14210" s="18">
        <v>389.24135587820751</v>
      </c>
      <c r="D14210" s="1"/>
      <c r="E14210" s="1">
        <v>9</v>
      </c>
      <c r="F14210" s="1">
        <v>4</v>
      </c>
      <c r="G14210" s="1">
        <v>0</v>
      </c>
      <c r="H14210" s="1">
        <v>5</v>
      </c>
      <c r="I14210" s="15">
        <v>0.44444444444444442</v>
      </c>
      <c r="J14210">
        <f t="shared" si="221"/>
        <v>40</v>
      </c>
    </row>
    <row r="14211" spans="1:10" x14ac:dyDescent="0.3">
      <c r="A14211" t="s">
        <v>14203</v>
      </c>
      <c r="C14211" s="18">
        <v>389.24090034583264</v>
      </c>
      <c r="D14211" s="1"/>
      <c r="E14211" s="1">
        <v>3</v>
      </c>
      <c r="F14211" s="1">
        <v>1</v>
      </c>
      <c r="G14211" s="1">
        <v>0</v>
      </c>
      <c r="H14211" s="1">
        <v>2</v>
      </c>
      <c r="I14211" s="15">
        <v>0.33333333333333331</v>
      </c>
      <c r="J14211">
        <f t="shared" si="221"/>
        <v>40</v>
      </c>
    </row>
    <row r="14212" spans="1:10" x14ac:dyDescent="0.3">
      <c r="A14212" t="s">
        <v>14045</v>
      </c>
      <c r="C14212" s="18">
        <v>389.24016474444767</v>
      </c>
      <c r="D14212" s="1"/>
      <c r="E14212" s="1">
        <v>5</v>
      </c>
      <c r="F14212" s="1">
        <v>2</v>
      </c>
      <c r="G14212" s="1">
        <v>0</v>
      </c>
      <c r="H14212" s="1">
        <v>3</v>
      </c>
      <c r="I14212" s="15">
        <v>0.4</v>
      </c>
      <c r="J14212">
        <f t="shared" ref="J14212:J14275" si="222">IF(E14212&lt;=30,40,20)</f>
        <v>40</v>
      </c>
    </row>
    <row r="14213" spans="1:10" x14ac:dyDescent="0.3">
      <c r="A14213" t="s">
        <v>14046</v>
      </c>
      <c r="C14213" s="18">
        <v>389.2393952154315</v>
      </c>
      <c r="D14213" s="1"/>
      <c r="E14213" s="1">
        <v>3</v>
      </c>
      <c r="F14213" s="1">
        <v>1</v>
      </c>
      <c r="G14213" s="1">
        <v>0</v>
      </c>
      <c r="H14213" s="1">
        <v>2</v>
      </c>
      <c r="I14213" s="15">
        <v>0.33333333333333331</v>
      </c>
      <c r="J14213">
        <f t="shared" si="222"/>
        <v>40</v>
      </c>
    </row>
    <row r="14214" spans="1:10" x14ac:dyDescent="0.3">
      <c r="A14214" t="s">
        <v>14047</v>
      </c>
      <c r="C14214" s="18">
        <v>389.2392585236434</v>
      </c>
      <c r="D14214" s="1"/>
      <c r="E14214" s="1">
        <v>5</v>
      </c>
      <c r="F14214" s="1">
        <v>2</v>
      </c>
      <c r="G14214" s="1">
        <v>0</v>
      </c>
      <c r="H14214" s="1">
        <v>3</v>
      </c>
      <c r="I14214" s="15">
        <v>0.4</v>
      </c>
      <c r="J14214">
        <f t="shared" si="222"/>
        <v>40</v>
      </c>
    </row>
    <row r="14215" spans="1:10" x14ac:dyDescent="0.3">
      <c r="A14215" t="s">
        <v>14049</v>
      </c>
      <c r="C14215" s="18">
        <v>389.23873283787094</v>
      </c>
      <c r="D14215" s="1"/>
      <c r="E14215" s="1">
        <v>4</v>
      </c>
      <c r="F14215" s="1">
        <v>2</v>
      </c>
      <c r="G14215" s="1">
        <v>0</v>
      </c>
      <c r="H14215" s="1">
        <v>2</v>
      </c>
      <c r="I14215" s="15">
        <v>0.5</v>
      </c>
      <c r="J14215">
        <f t="shared" si="222"/>
        <v>40</v>
      </c>
    </row>
    <row r="14216" spans="1:10" x14ac:dyDescent="0.3">
      <c r="A14216" t="s">
        <v>14050</v>
      </c>
      <c r="C14216" s="18">
        <v>389.23728541964664</v>
      </c>
      <c r="D14216" s="1"/>
      <c r="E14216" s="1">
        <v>6</v>
      </c>
      <c r="F14216" s="1">
        <v>2</v>
      </c>
      <c r="G14216" s="1">
        <v>1</v>
      </c>
      <c r="H14216" s="1">
        <v>3</v>
      </c>
      <c r="I14216" s="15">
        <v>0.41666666666666669</v>
      </c>
      <c r="J14216">
        <f t="shared" si="222"/>
        <v>40</v>
      </c>
    </row>
    <row r="14217" spans="1:10" x14ac:dyDescent="0.3">
      <c r="A14217" t="s">
        <v>14052</v>
      </c>
      <c r="C14217" s="18">
        <v>389.23304036026673</v>
      </c>
      <c r="D14217" s="1"/>
      <c r="E14217" s="1">
        <v>3</v>
      </c>
      <c r="F14217" s="1">
        <v>1</v>
      </c>
      <c r="G14217" s="1">
        <v>0</v>
      </c>
      <c r="H14217" s="1">
        <v>2</v>
      </c>
      <c r="I14217" s="15">
        <v>0.33333333333333331</v>
      </c>
      <c r="J14217">
        <f t="shared" si="222"/>
        <v>40</v>
      </c>
    </row>
    <row r="14218" spans="1:10" x14ac:dyDescent="0.3">
      <c r="A14218" t="s">
        <v>14053</v>
      </c>
      <c r="C14218" s="18">
        <v>389.23281709515442</v>
      </c>
      <c r="D14218" s="1"/>
      <c r="E14218" s="1">
        <v>5</v>
      </c>
      <c r="F14218" s="1">
        <v>2</v>
      </c>
      <c r="G14218" s="1">
        <v>0</v>
      </c>
      <c r="H14218" s="1">
        <v>3</v>
      </c>
      <c r="I14218" s="15">
        <v>0.4</v>
      </c>
      <c r="J14218">
        <f t="shared" si="222"/>
        <v>40</v>
      </c>
    </row>
    <row r="14219" spans="1:10" x14ac:dyDescent="0.3">
      <c r="A14219" t="s">
        <v>14054</v>
      </c>
      <c r="C14219" s="18">
        <v>389.23102182695777</v>
      </c>
      <c r="D14219" s="1"/>
      <c r="E14219" s="1">
        <v>3</v>
      </c>
      <c r="F14219" s="1">
        <v>1</v>
      </c>
      <c r="G14219" s="1">
        <v>0</v>
      </c>
      <c r="H14219" s="1">
        <v>2</v>
      </c>
      <c r="I14219" s="15">
        <v>0.33333333333333331</v>
      </c>
      <c r="J14219">
        <f t="shared" si="222"/>
        <v>40</v>
      </c>
    </row>
    <row r="14220" spans="1:10" x14ac:dyDescent="0.3">
      <c r="A14220" t="s">
        <v>14048</v>
      </c>
      <c r="C14220" s="18">
        <v>389.22856027021527</v>
      </c>
      <c r="D14220" s="1"/>
      <c r="E14220" s="1">
        <v>3</v>
      </c>
      <c r="F14220" s="1">
        <v>1</v>
      </c>
      <c r="G14220" s="1">
        <v>0</v>
      </c>
      <c r="H14220" s="1">
        <v>2</v>
      </c>
      <c r="I14220" s="15">
        <v>0.33333333333333331</v>
      </c>
      <c r="J14220">
        <f t="shared" si="222"/>
        <v>40</v>
      </c>
    </row>
    <row r="14221" spans="1:10" x14ac:dyDescent="0.3">
      <c r="A14221" t="s">
        <v>14056</v>
      </c>
      <c r="C14221" s="18">
        <v>389.22633137594715</v>
      </c>
      <c r="D14221" s="1"/>
      <c r="E14221" s="1">
        <v>3</v>
      </c>
      <c r="F14221" s="1">
        <v>1</v>
      </c>
      <c r="G14221" s="1">
        <v>0</v>
      </c>
      <c r="H14221" s="1">
        <v>2</v>
      </c>
      <c r="I14221" s="15">
        <v>0.33333333333333331</v>
      </c>
      <c r="J14221">
        <f t="shared" si="222"/>
        <v>40</v>
      </c>
    </row>
    <row r="14222" spans="1:10" x14ac:dyDescent="0.3">
      <c r="A14222" t="s">
        <v>14057</v>
      </c>
      <c r="C14222" s="18">
        <v>389.22542489115392</v>
      </c>
      <c r="D14222" s="1"/>
      <c r="E14222" s="1">
        <v>3</v>
      </c>
      <c r="F14222" s="1">
        <v>1</v>
      </c>
      <c r="G14222" s="1">
        <v>0</v>
      </c>
      <c r="H14222" s="1">
        <v>2</v>
      </c>
      <c r="I14222" s="15">
        <v>0.33333333333333331</v>
      </c>
      <c r="J14222">
        <f t="shared" si="222"/>
        <v>40</v>
      </c>
    </row>
    <row r="14223" spans="1:10" x14ac:dyDescent="0.3">
      <c r="A14223" t="s">
        <v>14058</v>
      </c>
      <c r="C14223" s="18">
        <v>389.22516232103152</v>
      </c>
      <c r="D14223" s="1"/>
      <c r="E14223" s="1">
        <v>5</v>
      </c>
      <c r="F14223" s="1">
        <v>2</v>
      </c>
      <c r="G14223" s="1">
        <v>0</v>
      </c>
      <c r="H14223" s="1">
        <v>3</v>
      </c>
      <c r="I14223" s="15">
        <v>0.4</v>
      </c>
      <c r="J14223">
        <f t="shared" si="222"/>
        <v>40</v>
      </c>
    </row>
    <row r="14224" spans="1:10" x14ac:dyDescent="0.3">
      <c r="A14224" t="s">
        <v>14059</v>
      </c>
      <c r="C14224" s="18">
        <v>389.22514458750987</v>
      </c>
      <c r="D14224" s="1"/>
      <c r="E14224" s="1">
        <v>3</v>
      </c>
      <c r="F14224" s="1">
        <v>1</v>
      </c>
      <c r="G14224" s="1">
        <v>0</v>
      </c>
      <c r="H14224" s="1">
        <v>2</v>
      </c>
      <c r="I14224" s="15">
        <v>0.33333333333333331</v>
      </c>
      <c r="J14224">
        <f t="shared" si="222"/>
        <v>40</v>
      </c>
    </row>
    <row r="14225" spans="1:10" x14ac:dyDescent="0.3">
      <c r="A14225" t="s">
        <v>14060</v>
      </c>
      <c r="C14225" s="18">
        <v>389.22341725210941</v>
      </c>
      <c r="D14225" s="1"/>
      <c r="E14225" s="1">
        <v>0</v>
      </c>
      <c r="F14225" s="1">
        <v>0</v>
      </c>
      <c r="G14225" s="1">
        <v>0</v>
      </c>
      <c r="H14225" s="1">
        <v>0</v>
      </c>
      <c r="I14225" s="15" t="e">
        <v>#DIV/0!</v>
      </c>
      <c r="J14225">
        <f t="shared" si="222"/>
        <v>40</v>
      </c>
    </row>
    <row r="14226" spans="1:10" x14ac:dyDescent="0.3">
      <c r="A14226" t="s">
        <v>14061</v>
      </c>
      <c r="C14226" s="18">
        <v>389.22074874185131</v>
      </c>
      <c r="D14226" s="1"/>
      <c r="E14226" s="1">
        <v>5</v>
      </c>
      <c r="F14226" s="1">
        <v>2</v>
      </c>
      <c r="G14226" s="1">
        <v>0</v>
      </c>
      <c r="H14226" s="1">
        <v>3</v>
      </c>
      <c r="I14226" s="15">
        <v>0.4</v>
      </c>
      <c r="J14226">
        <f t="shared" si="222"/>
        <v>40</v>
      </c>
    </row>
    <row r="14227" spans="1:10" x14ac:dyDescent="0.3">
      <c r="A14227" t="s">
        <v>14062</v>
      </c>
      <c r="C14227" s="18">
        <v>389.21942303210108</v>
      </c>
      <c r="D14227" s="1"/>
      <c r="E14227" s="1">
        <v>3</v>
      </c>
      <c r="F14227" s="1">
        <v>1</v>
      </c>
      <c r="G14227" s="1">
        <v>0</v>
      </c>
      <c r="H14227" s="1">
        <v>2</v>
      </c>
      <c r="I14227" s="15">
        <v>0.33333333333333331</v>
      </c>
      <c r="J14227">
        <f t="shared" si="222"/>
        <v>40</v>
      </c>
    </row>
    <row r="14228" spans="1:10" x14ac:dyDescent="0.3">
      <c r="A14228" t="s">
        <v>14063</v>
      </c>
      <c r="C14228" s="18">
        <v>389.21940621473743</v>
      </c>
      <c r="D14228" s="1"/>
      <c r="E14228" s="1">
        <v>6</v>
      </c>
      <c r="F14228" s="1">
        <v>2</v>
      </c>
      <c r="G14228" s="1">
        <v>0</v>
      </c>
      <c r="H14228" s="1">
        <v>4</v>
      </c>
      <c r="I14228" s="15">
        <v>0.33333333333333331</v>
      </c>
      <c r="J14228">
        <f t="shared" si="222"/>
        <v>40</v>
      </c>
    </row>
    <row r="14229" spans="1:10" x14ac:dyDescent="0.3">
      <c r="A14229" t="s">
        <v>14081</v>
      </c>
      <c r="C14229" s="18">
        <v>389.21923801034484</v>
      </c>
      <c r="D14229" s="1"/>
      <c r="E14229" s="1">
        <v>3</v>
      </c>
      <c r="F14229" s="1">
        <v>1</v>
      </c>
      <c r="G14229" s="1">
        <v>0</v>
      </c>
      <c r="H14229" s="1">
        <v>2</v>
      </c>
      <c r="I14229" s="15">
        <v>0.33333333333333331</v>
      </c>
      <c r="J14229">
        <f t="shared" si="222"/>
        <v>40</v>
      </c>
    </row>
    <row r="14230" spans="1:10" x14ac:dyDescent="0.3">
      <c r="A14230" t="s">
        <v>14064</v>
      </c>
      <c r="C14230" s="18">
        <v>389.21884956397878</v>
      </c>
      <c r="D14230" s="1"/>
      <c r="E14230" s="1">
        <v>5</v>
      </c>
      <c r="F14230" s="1">
        <v>2</v>
      </c>
      <c r="G14230" s="1">
        <v>0</v>
      </c>
      <c r="H14230" s="1">
        <v>3</v>
      </c>
      <c r="I14230" s="15">
        <v>0.4</v>
      </c>
      <c r="J14230">
        <f t="shared" si="222"/>
        <v>40</v>
      </c>
    </row>
    <row r="14231" spans="1:10" x14ac:dyDescent="0.3">
      <c r="A14231" t="s">
        <v>14100</v>
      </c>
      <c r="C14231" s="18">
        <v>389.218773883126</v>
      </c>
      <c r="D14231" s="1"/>
      <c r="E14231" s="1">
        <v>1</v>
      </c>
      <c r="F14231" s="1">
        <v>0</v>
      </c>
      <c r="G14231" s="1">
        <v>0</v>
      </c>
      <c r="H14231" s="1">
        <v>1</v>
      </c>
      <c r="I14231" s="15">
        <v>0</v>
      </c>
      <c r="J14231">
        <f t="shared" si="222"/>
        <v>40</v>
      </c>
    </row>
    <row r="14232" spans="1:10" x14ac:dyDescent="0.3">
      <c r="A14232" t="s">
        <v>14065</v>
      </c>
      <c r="C14232" s="18">
        <v>389.21832812504351</v>
      </c>
      <c r="D14232" s="1"/>
      <c r="E14232" s="1">
        <v>3</v>
      </c>
      <c r="F14232" s="1">
        <v>1</v>
      </c>
      <c r="G14232" s="1">
        <v>0</v>
      </c>
      <c r="H14232" s="1">
        <v>2</v>
      </c>
      <c r="I14232" s="15">
        <v>0.33333333333333331</v>
      </c>
      <c r="J14232">
        <f t="shared" si="222"/>
        <v>40</v>
      </c>
    </row>
    <row r="14233" spans="1:10" x14ac:dyDescent="0.3">
      <c r="A14233" t="s">
        <v>14066</v>
      </c>
      <c r="C14233" s="18">
        <v>389.21742125029402</v>
      </c>
      <c r="D14233" s="1"/>
      <c r="E14233" s="1">
        <v>3</v>
      </c>
      <c r="F14233" s="1">
        <v>1</v>
      </c>
      <c r="G14233" s="1">
        <v>0</v>
      </c>
      <c r="H14233" s="1">
        <v>2</v>
      </c>
      <c r="I14233" s="15">
        <v>0.33333333333333331</v>
      </c>
      <c r="J14233">
        <f t="shared" si="222"/>
        <v>40</v>
      </c>
    </row>
    <row r="14234" spans="1:10" x14ac:dyDescent="0.3">
      <c r="A14234" t="s">
        <v>14067</v>
      </c>
      <c r="C14234" s="18">
        <v>389.21668132014628</v>
      </c>
      <c r="D14234" s="1"/>
      <c r="E14234" s="1">
        <v>5</v>
      </c>
      <c r="F14234" s="1">
        <v>2</v>
      </c>
      <c r="G14234" s="1">
        <v>0</v>
      </c>
      <c r="H14234" s="1">
        <v>3</v>
      </c>
      <c r="I14234" s="15">
        <v>0.4</v>
      </c>
      <c r="J14234">
        <f t="shared" si="222"/>
        <v>40</v>
      </c>
    </row>
    <row r="14235" spans="1:10" x14ac:dyDescent="0.3">
      <c r="A14235" t="s">
        <v>14070</v>
      </c>
      <c r="C14235" s="18">
        <v>389.2124138002643</v>
      </c>
      <c r="D14235" s="1"/>
      <c r="E14235" s="1">
        <v>3</v>
      </c>
      <c r="F14235" s="1">
        <v>1</v>
      </c>
      <c r="G14235" s="1">
        <v>0</v>
      </c>
      <c r="H14235" s="1">
        <v>2</v>
      </c>
      <c r="I14235" s="15">
        <v>0.33333333333333331</v>
      </c>
      <c r="J14235">
        <f t="shared" si="222"/>
        <v>40</v>
      </c>
    </row>
    <row r="14236" spans="1:10" x14ac:dyDescent="0.3">
      <c r="A14236" t="s">
        <v>14071</v>
      </c>
      <c r="C14236" s="18">
        <v>389.21179809211378</v>
      </c>
      <c r="D14236" s="1"/>
      <c r="E14236" s="1">
        <v>1</v>
      </c>
      <c r="F14236" s="1">
        <v>0</v>
      </c>
      <c r="G14236" s="1">
        <v>0</v>
      </c>
      <c r="H14236" s="1">
        <v>1</v>
      </c>
      <c r="I14236" s="15">
        <v>0</v>
      </c>
      <c r="J14236">
        <f t="shared" si="222"/>
        <v>40</v>
      </c>
    </row>
    <row r="14237" spans="1:10" x14ac:dyDescent="0.3">
      <c r="A14237" t="s">
        <v>14156</v>
      </c>
      <c r="C14237" s="18">
        <v>389.21091564286871</v>
      </c>
      <c r="D14237" s="1"/>
      <c r="E14237" s="1">
        <v>6</v>
      </c>
      <c r="F14237" s="1">
        <v>2</v>
      </c>
      <c r="G14237" s="1">
        <v>0</v>
      </c>
      <c r="H14237" s="1">
        <v>4</v>
      </c>
      <c r="I14237" s="15">
        <v>0.33333333333333331</v>
      </c>
      <c r="J14237">
        <f t="shared" si="222"/>
        <v>40</v>
      </c>
    </row>
    <row r="14238" spans="1:10" x14ac:dyDescent="0.3">
      <c r="A14238" t="s">
        <v>14072</v>
      </c>
      <c r="C14238" s="18">
        <v>389.21052917260693</v>
      </c>
      <c r="D14238" s="1"/>
      <c r="E14238" s="1">
        <v>3</v>
      </c>
      <c r="F14238" s="1">
        <v>1</v>
      </c>
      <c r="G14238" s="1">
        <v>0</v>
      </c>
      <c r="H14238" s="1">
        <v>2</v>
      </c>
      <c r="I14238" s="15">
        <v>0.33333333333333331</v>
      </c>
      <c r="J14238">
        <f t="shared" si="222"/>
        <v>40</v>
      </c>
    </row>
    <row r="14239" spans="1:10" x14ac:dyDescent="0.3">
      <c r="A14239" t="s">
        <v>14073</v>
      </c>
      <c r="C14239" s="18">
        <v>389.20988804451338</v>
      </c>
      <c r="D14239" s="1"/>
      <c r="E14239" s="1">
        <v>5</v>
      </c>
      <c r="F14239" s="1">
        <v>2</v>
      </c>
      <c r="G14239" s="1">
        <v>0</v>
      </c>
      <c r="H14239" s="1">
        <v>3</v>
      </c>
      <c r="I14239" s="15">
        <v>0.4</v>
      </c>
      <c r="J14239">
        <f t="shared" si="222"/>
        <v>40</v>
      </c>
    </row>
    <row r="14240" spans="1:10" x14ac:dyDescent="0.3">
      <c r="A14240" t="s">
        <v>14074</v>
      </c>
      <c r="C14240" s="18">
        <v>389.2093337566568</v>
      </c>
      <c r="D14240" s="1"/>
      <c r="E14240" s="1">
        <v>3</v>
      </c>
      <c r="F14240" s="1">
        <v>1</v>
      </c>
      <c r="G14240" s="1">
        <v>0</v>
      </c>
      <c r="H14240" s="1">
        <v>2</v>
      </c>
      <c r="I14240" s="15">
        <v>0.33333333333333331</v>
      </c>
      <c r="J14240">
        <f t="shared" si="222"/>
        <v>40</v>
      </c>
    </row>
    <row r="14241" spans="1:10" x14ac:dyDescent="0.3">
      <c r="A14241" t="s">
        <v>14075</v>
      </c>
      <c r="C14241" s="18">
        <v>389.2085984945594</v>
      </c>
      <c r="D14241" s="1"/>
      <c r="E14241" s="1">
        <v>3</v>
      </c>
      <c r="F14241" s="1">
        <v>1</v>
      </c>
      <c r="G14241" s="1">
        <v>0</v>
      </c>
      <c r="H14241" s="1">
        <v>2</v>
      </c>
      <c r="I14241" s="15">
        <v>0.33333333333333331</v>
      </c>
      <c r="J14241">
        <f t="shared" si="222"/>
        <v>40</v>
      </c>
    </row>
    <row r="14242" spans="1:10" x14ac:dyDescent="0.3">
      <c r="A14242" t="s">
        <v>14076</v>
      </c>
      <c r="C14242" s="18">
        <v>389.20858962009027</v>
      </c>
      <c r="D14242" s="1"/>
      <c r="E14242" s="1">
        <v>2</v>
      </c>
      <c r="F14242" s="1">
        <v>1</v>
      </c>
      <c r="G14242" s="1">
        <v>0</v>
      </c>
      <c r="H14242" s="1">
        <v>1</v>
      </c>
      <c r="I14242" s="15">
        <v>0.5</v>
      </c>
      <c r="J14242">
        <f t="shared" si="222"/>
        <v>40</v>
      </c>
    </row>
    <row r="14243" spans="1:10" x14ac:dyDescent="0.3">
      <c r="A14243" t="s">
        <v>14078</v>
      </c>
      <c r="C14243" s="18">
        <v>389.20747793084701</v>
      </c>
      <c r="D14243" s="1"/>
      <c r="E14243" s="1">
        <v>3</v>
      </c>
      <c r="F14243" s="1">
        <v>1</v>
      </c>
      <c r="G14243" s="1">
        <v>0</v>
      </c>
      <c r="H14243" s="1">
        <v>2</v>
      </c>
      <c r="I14243" s="15">
        <v>0.33333333333333331</v>
      </c>
      <c r="J14243">
        <f t="shared" si="222"/>
        <v>40</v>
      </c>
    </row>
    <row r="14244" spans="1:10" x14ac:dyDescent="0.3">
      <c r="A14244" t="s">
        <v>14079</v>
      </c>
      <c r="C14244" s="18">
        <v>389.20681756432867</v>
      </c>
      <c r="D14244" s="1"/>
      <c r="E14244" s="1">
        <v>3</v>
      </c>
      <c r="F14244" s="1">
        <v>1</v>
      </c>
      <c r="G14244" s="1">
        <v>0</v>
      </c>
      <c r="H14244" s="1">
        <v>2</v>
      </c>
      <c r="I14244" s="15">
        <v>0.33333333333333331</v>
      </c>
      <c r="J14244">
        <f t="shared" si="222"/>
        <v>40</v>
      </c>
    </row>
    <row r="14245" spans="1:10" x14ac:dyDescent="0.3">
      <c r="A14245" s="21" t="s">
        <v>14080</v>
      </c>
      <c r="C14245" s="18">
        <v>389.20636172731417</v>
      </c>
      <c r="D14245" s="1"/>
      <c r="E14245" s="1">
        <v>1</v>
      </c>
      <c r="F14245" s="1">
        <v>0</v>
      </c>
      <c r="G14245" s="1">
        <v>0</v>
      </c>
      <c r="H14245" s="1">
        <v>1</v>
      </c>
      <c r="I14245" s="15">
        <v>0</v>
      </c>
      <c r="J14245">
        <f t="shared" si="222"/>
        <v>40</v>
      </c>
    </row>
    <row r="14246" spans="1:10" x14ac:dyDescent="0.3">
      <c r="A14246" t="s">
        <v>14814</v>
      </c>
      <c r="C14246" s="18">
        <v>389.20535322066144</v>
      </c>
      <c r="D14246" s="1"/>
      <c r="E14246" s="1">
        <v>8</v>
      </c>
      <c r="F14246" s="1">
        <v>3</v>
      </c>
      <c r="G14246" s="1">
        <v>0</v>
      </c>
      <c r="H14246" s="1">
        <v>5</v>
      </c>
      <c r="I14246" s="15">
        <v>0.375</v>
      </c>
      <c r="J14246">
        <f t="shared" si="222"/>
        <v>40</v>
      </c>
    </row>
    <row r="14247" spans="1:10" x14ac:dyDescent="0.3">
      <c r="A14247" t="s">
        <v>14082</v>
      </c>
      <c r="C14247" s="18">
        <v>389.20390564105799</v>
      </c>
      <c r="D14247" s="1"/>
      <c r="E14247" s="1">
        <v>5</v>
      </c>
      <c r="F14247" s="1">
        <v>2</v>
      </c>
      <c r="G14247" s="1">
        <v>0</v>
      </c>
      <c r="H14247" s="1">
        <v>3</v>
      </c>
      <c r="I14247" s="15">
        <v>0.4</v>
      </c>
      <c r="J14247">
        <f t="shared" si="222"/>
        <v>40</v>
      </c>
    </row>
    <row r="14248" spans="1:10" x14ac:dyDescent="0.3">
      <c r="A14248" t="s">
        <v>14083</v>
      </c>
      <c r="C14248" s="18">
        <v>389.20287637678268</v>
      </c>
      <c r="D14248" s="1"/>
      <c r="E14248" s="1">
        <v>3</v>
      </c>
      <c r="F14248" s="1">
        <v>1</v>
      </c>
      <c r="G14248" s="1">
        <v>0</v>
      </c>
      <c r="H14248" s="1">
        <v>2</v>
      </c>
      <c r="I14248" s="15">
        <v>0.33333333333333331</v>
      </c>
      <c r="J14248">
        <f t="shared" si="222"/>
        <v>40</v>
      </c>
    </row>
    <row r="14249" spans="1:10" x14ac:dyDescent="0.3">
      <c r="A14249" t="s">
        <v>14085</v>
      </c>
      <c r="C14249" s="18">
        <v>389.2016973405797</v>
      </c>
      <c r="D14249" s="1"/>
      <c r="E14249" s="1">
        <v>9</v>
      </c>
      <c r="F14249" s="1">
        <v>4</v>
      </c>
      <c r="G14249" s="1">
        <v>0</v>
      </c>
      <c r="H14249" s="1">
        <v>5</v>
      </c>
      <c r="I14249" s="15">
        <v>0.44444444444444442</v>
      </c>
      <c r="J14249">
        <f t="shared" si="222"/>
        <v>40</v>
      </c>
    </row>
    <row r="14250" spans="1:10" x14ac:dyDescent="0.3">
      <c r="A14250" t="s">
        <v>14086</v>
      </c>
      <c r="C14250" s="18">
        <v>389.20140122889836</v>
      </c>
      <c r="D14250" s="1"/>
      <c r="E14250" s="1">
        <v>3</v>
      </c>
      <c r="F14250" s="1">
        <v>1</v>
      </c>
      <c r="G14250" s="1">
        <v>0</v>
      </c>
      <c r="H14250" s="1">
        <v>2</v>
      </c>
      <c r="I14250" s="15">
        <v>0.33333333333333331</v>
      </c>
      <c r="J14250">
        <f t="shared" si="222"/>
        <v>40</v>
      </c>
    </row>
    <row r="14251" spans="1:10" x14ac:dyDescent="0.3">
      <c r="A14251" t="s">
        <v>14087</v>
      </c>
      <c r="C14251" s="18">
        <v>389.20138849515439</v>
      </c>
      <c r="D14251" s="1"/>
      <c r="E14251" s="1">
        <v>3</v>
      </c>
      <c r="F14251" s="1">
        <v>1</v>
      </c>
      <c r="G14251" s="1">
        <v>0</v>
      </c>
      <c r="H14251" s="1">
        <v>2</v>
      </c>
      <c r="I14251" s="15">
        <v>0.33333333333333331</v>
      </c>
      <c r="J14251">
        <f t="shared" si="222"/>
        <v>40</v>
      </c>
    </row>
    <row r="14252" spans="1:10" x14ac:dyDescent="0.3">
      <c r="A14252" t="s">
        <v>14088</v>
      </c>
      <c r="C14252" s="18">
        <v>389.19988821142624</v>
      </c>
      <c r="D14252" s="1"/>
      <c r="E14252" s="1">
        <v>3</v>
      </c>
      <c r="F14252" s="1">
        <v>1</v>
      </c>
      <c r="G14252" s="1">
        <v>0</v>
      </c>
      <c r="H14252" s="1">
        <v>2</v>
      </c>
      <c r="I14252" s="15">
        <v>0.33333333333333331</v>
      </c>
      <c r="J14252">
        <f t="shared" si="222"/>
        <v>40</v>
      </c>
    </row>
    <row r="14253" spans="1:10" x14ac:dyDescent="0.3">
      <c r="A14253" t="s">
        <v>14089</v>
      </c>
      <c r="C14253" s="18">
        <v>389.19740882700665</v>
      </c>
      <c r="D14253" s="1"/>
      <c r="E14253" s="1">
        <v>3</v>
      </c>
      <c r="F14253" s="1">
        <v>1</v>
      </c>
      <c r="G14253" s="1">
        <v>0</v>
      </c>
      <c r="H14253" s="1">
        <v>2</v>
      </c>
      <c r="I14253" s="15">
        <v>0.33333333333333331</v>
      </c>
      <c r="J14253">
        <f t="shared" si="222"/>
        <v>40</v>
      </c>
    </row>
    <row r="14254" spans="1:10" x14ac:dyDescent="0.3">
      <c r="A14254" t="s">
        <v>14090</v>
      </c>
      <c r="C14254" s="18">
        <v>389.19740694636113</v>
      </c>
      <c r="D14254" s="1"/>
      <c r="E14254" s="1">
        <v>3</v>
      </c>
      <c r="F14254" s="1">
        <v>1</v>
      </c>
      <c r="G14254" s="1">
        <v>0</v>
      </c>
      <c r="H14254" s="1">
        <v>2</v>
      </c>
      <c r="I14254" s="15">
        <v>0.33333333333333331</v>
      </c>
      <c r="J14254">
        <f t="shared" si="222"/>
        <v>40</v>
      </c>
    </row>
    <row r="14255" spans="1:10" x14ac:dyDescent="0.3">
      <c r="A14255" t="s">
        <v>14092</v>
      </c>
      <c r="C14255" s="18">
        <v>389.19490151747203</v>
      </c>
      <c r="D14255" s="1"/>
      <c r="E14255" s="1">
        <v>3</v>
      </c>
      <c r="F14255" s="1">
        <v>1</v>
      </c>
      <c r="G14255" s="1">
        <v>0</v>
      </c>
      <c r="H14255" s="1">
        <v>2</v>
      </c>
      <c r="I14255" s="15">
        <v>0.33333333333333331</v>
      </c>
      <c r="J14255">
        <f t="shared" si="222"/>
        <v>40</v>
      </c>
    </row>
    <row r="14256" spans="1:10" x14ac:dyDescent="0.3">
      <c r="A14256" t="s">
        <v>14093</v>
      </c>
      <c r="C14256" s="18">
        <v>389.19469500546501</v>
      </c>
      <c r="D14256" s="1"/>
      <c r="E14256" s="1">
        <v>3</v>
      </c>
      <c r="F14256" s="1">
        <v>1</v>
      </c>
      <c r="G14256" s="1">
        <v>0</v>
      </c>
      <c r="H14256" s="1">
        <v>2</v>
      </c>
      <c r="I14256" s="15">
        <v>0.33333333333333331</v>
      </c>
      <c r="J14256">
        <f t="shared" si="222"/>
        <v>40</v>
      </c>
    </row>
    <row r="14257" spans="1:10" x14ac:dyDescent="0.3">
      <c r="A14257" t="s">
        <v>14094</v>
      </c>
      <c r="C14257" s="18">
        <v>389.1941820978206</v>
      </c>
      <c r="D14257" s="1"/>
      <c r="E14257" s="1">
        <v>3</v>
      </c>
      <c r="F14257" s="1">
        <v>1</v>
      </c>
      <c r="G14257" s="1">
        <v>0</v>
      </c>
      <c r="H14257" s="1">
        <v>2</v>
      </c>
      <c r="I14257" s="15">
        <v>0.33333333333333331</v>
      </c>
      <c r="J14257">
        <f t="shared" si="222"/>
        <v>40</v>
      </c>
    </row>
    <row r="14258" spans="1:10" x14ac:dyDescent="0.3">
      <c r="A14258" t="s">
        <v>14095</v>
      </c>
      <c r="C14258" s="18">
        <v>389.19382077345836</v>
      </c>
      <c r="D14258" s="1"/>
      <c r="E14258" s="1">
        <v>3</v>
      </c>
      <c r="F14258" s="1">
        <v>1</v>
      </c>
      <c r="G14258" s="1">
        <v>0</v>
      </c>
      <c r="H14258" s="1">
        <v>2</v>
      </c>
      <c r="I14258" s="15">
        <v>0.33333333333333331</v>
      </c>
      <c r="J14258">
        <f t="shared" si="222"/>
        <v>40</v>
      </c>
    </row>
    <row r="14259" spans="1:10" x14ac:dyDescent="0.3">
      <c r="A14259" t="s">
        <v>13301</v>
      </c>
      <c r="C14259" s="18">
        <v>389.1935550539053</v>
      </c>
      <c r="D14259" s="1"/>
      <c r="E14259" s="1">
        <v>3</v>
      </c>
      <c r="F14259" s="1">
        <v>1</v>
      </c>
      <c r="G14259" s="1">
        <v>0</v>
      </c>
      <c r="H14259" s="1">
        <v>2</v>
      </c>
      <c r="I14259" s="15">
        <v>0.33333333333333331</v>
      </c>
      <c r="J14259">
        <f t="shared" si="222"/>
        <v>40</v>
      </c>
    </row>
    <row r="14260" spans="1:10" x14ac:dyDescent="0.3">
      <c r="A14260" t="s">
        <v>14096</v>
      </c>
      <c r="C14260" s="18">
        <v>389.1930672828542</v>
      </c>
      <c r="D14260" s="1"/>
      <c r="E14260" s="1">
        <v>1</v>
      </c>
      <c r="F14260" s="1">
        <v>0</v>
      </c>
      <c r="G14260" s="1">
        <v>0</v>
      </c>
      <c r="H14260" s="1">
        <v>1</v>
      </c>
      <c r="I14260" s="15">
        <v>0</v>
      </c>
      <c r="J14260">
        <f t="shared" si="222"/>
        <v>40</v>
      </c>
    </row>
    <row r="14261" spans="1:10" x14ac:dyDescent="0.3">
      <c r="A14261" t="s">
        <v>14097</v>
      </c>
      <c r="C14261" s="18">
        <v>389.19145549673675</v>
      </c>
      <c r="D14261" s="1"/>
      <c r="E14261" s="1">
        <v>1</v>
      </c>
      <c r="F14261" s="1">
        <v>0</v>
      </c>
      <c r="G14261" s="1">
        <v>0</v>
      </c>
      <c r="H14261" s="1">
        <v>1</v>
      </c>
      <c r="I14261" s="15">
        <v>0</v>
      </c>
      <c r="J14261">
        <f t="shared" si="222"/>
        <v>40</v>
      </c>
    </row>
    <row r="14262" spans="1:10" x14ac:dyDescent="0.3">
      <c r="A14262" t="s">
        <v>14098</v>
      </c>
      <c r="C14262" s="18">
        <v>389.19065661337754</v>
      </c>
      <c r="D14262" s="1"/>
      <c r="E14262" s="1">
        <v>9</v>
      </c>
      <c r="F14262" s="1">
        <v>4</v>
      </c>
      <c r="G14262" s="1">
        <v>0</v>
      </c>
      <c r="H14262" s="1">
        <v>5</v>
      </c>
      <c r="I14262" s="15">
        <v>0.44444444444444442</v>
      </c>
      <c r="J14262">
        <f t="shared" si="222"/>
        <v>40</v>
      </c>
    </row>
    <row r="14263" spans="1:10" x14ac:dyDescent="0.3">
      <c r="A14263" t="s">
        <v>14099</v>
      </c>
      <c r="C14263" s="18">
        <v>389.19046263408325</v>
      </c>
      <c r="D14263" s="1"/>
      <c r="E14263" s="1">
        <v>3</v>
      </c>
      <c r="F14263" s="1">
        <v>1</v>
      </c>
      <c r="G14263" s="1">
        <v>0</v>
      </c>
      <c r="H14263" s="1">
        <v>2</v>
      </c>
      <c r="I14263" s="15">
        <v>0.33333333333333331</v>
      </c>
      <c r="J14263">
        <f t="shared" si="222"/>
        <v>40</v>
      </c>
    </row>
    <row r="14264" spans="1:10" x14ac:dyDescent="0.3">
      <c r="A14264" t="s">
        <v>14101</v>
      </c>
      <c r="C14264" s="18">
        <v>389.18947100330882</v>
      </c>
      <c r="D14264" s="1"/>
      <c r="E14264" s="1">
        <v>3</v>
      </c>
      <c r="F14264" s="1">
        <v>1</v>
      </c>
      <c r="G14264" s="1">
        <v>0</v>
      </c>
      <c r="H14264" s="1">
        <v>2</v>
      </c>
      <c r="I14264" s="15">
        <v>0.33333333333333331</v>
      </c>
      <c r="J14264">
        <f t="shared" si="222"/>
        <v>40</v>
      </c>
    </row>
    <row r="14265" spans="1:10" x14ac:dyDescent="0.3">
      <c r="A14265" t="s">
        <v>14102</v>
      </c>
      <c r="C14265" s="18">
        <v>389.18822600498601</v>
      </c>
      <c r="D14265" s="1"/>
      <c r="E14265" s="1">
        <v>3</v>
      </c>
      <c r="F14265" s="1">
        <v>1</v>
      </c>
      <c r="G14265" s="1">
        <v>0</v>
      </c>
      <c r="H14265" s="1">
        <v>2</v>
      </c>
      <c r="I14265" s="15">
        <v>0.33333333333333331</v>
      </c>
      <c r="J14265">
        <f t="shared" si="222"/>
        <v>40</v>
      </c>
    </row>
    <row r="14266" spans="1:10" x14ac:dyDescent="0.3">
      <c r="A14266" t="s">
        <v>14103</v>
      </c>
      <c r="C14266" s="18">
        <v>389.18681635984962</v>
      </c>
      <c r="D14266" s="1"/>
      <c r="E14266" s="1">
        <v>3</v>
      </c>
      <c r="F14266" s="1">
        <v>1</v>
      </c>
      <c r="G14266" s="1">
        <v>0</v>
      </c>
      <c r="H14266" s="1">
        <v>2</v>
      </c>
      <c r="I14266" s="15">
        <v>0.33333333333333331</v>
      </c>
      <c r="J14266">
        <f t="shared" si="222"/>
        <v>40</v>
      </c>
    </row>
    <row r="14267" spans="1:10" x14ac:dyDescent="0.3">
      <c r="A14267" t="s">
        <v>14104</v>
      </c>
      <c r="C14267" s="18">
        <v>389.18612038552112</v>
      </c>
      <c r="D14267" s="1"/>
      <c r="E14267" s="1">
        <v>3</v>
      </c>
      <c r="F14267" s="1">
        <v>1</v>
      </c>
      <c r="G14267" s="1">
        <v>0</v>
      </c>
      <c r="H14267" s="1">
        <v>2</v>
      </c>
      <c r="I14267" s="15">
        <v>0.33333333333333331</v>
      </c>
      <c r="J14267">
        <f t="shared" si="222"/>
        <v>40</v>
      </c>
    </row>
    <row r="14268" spans="1:10" x14ac:dyDescent="0.3">
      <c r="A14268" t="s">
        <v>14105</v>
      </c>
      <c r="C14268" s="18">
        <v>389.18601785537811</v>
      </c>
      <c r="D14268" s="1"/>
      <c r="E14268" s="1">
        <v>3</v>
      </c>
      <c r="F14268" s="1">
        <v>1</v>
      </c>
      <c r="G14268" s="1">
        <v>0</v>
      </c>
      <c r="H14268" s="1">
        <v>2</v>
      </c>
      <c r="I14268" s="15">
        <v>0.33333333333333331</v>
      </c>
      <c r="J14268">
        <f t="shared" si="222"/>
        <v>40</v>
      </c>
    </row>
    <row r="14269" spans="1:10" x14ac:dyDescent="0.3">
      <c r="A14269" t="s">
        <v>14106</v>
      </c>
      <c r="C14269" s="18">
        <v>389.18456503266634</v>
      </c>
      <c r="D14269" s="1"/>
      <c r="E14269" s="1">
        <v>3</v>
      </c>
      <c r="F14269" s="1">
        <v>1</v>
      </c>
      <c r="G14269" s="1">
        <v>0</v>
      </c>
      <c r="H14269" s="1">
        <v>2</v>
      </c>
      <c r="I14269" s="15">
        <v>0.33333333333333331</v>
      </c>
      <c r="J14269">
        <f t="shared" si="222"/>
        <v>40</v>
      </c>
    </row>
    <row r="14270" spans="1:10" x14ac:dyDescent="0.3">
      <c r="A14270" t="s">
        <v>14107</v>
      </c>
      <c r="C14270" s="18">
        <v>389.18128420374319</v>
      </c>
      <c r="D14270" s="1"/>
      <c r="E14270" s="1">
        <v>5</v>
      </c>
      <c r="F14270" s="1">
        <v>2</v>
      </c>
      <c r="G14270" s="1">
        <v>0</v>
      </c>
      <c r="H14270" s="1">
        <v>3</v>
      </c>
      <c r="I14270" s="15">
        <v>0.4</v>
      </c>
      <c r="J14270">
        <f t="shared" si="222"/>
        <v>40</v>
      </c>
    </row>
    <row r="14271" spans="1:10" x14ac:dyDescent="0.3">
      <c r="A14271" t="s">
        <v>14108</v>
      </c>
      <c r="C14271" s="18">
        <v>389.17877778593737</v>
      </c>
      <c r="D14271" s="1"/>
      <c r="E14271" s="1">
        <v>3</v>
      </c>
      <c r="F14271" s="1">
        <v>1</v>
      </c>
      <c r="G14271" s="1">
        <v>0</v>
      </c>
      <c r="H14271" s="1">
        <v>2</v>
      </c>
      <c r="I14271" s="15">
        <v>0.33333333333333331</v>
      </c>
      <c r="J14271">
        <f t="shared" si="222"/>
        <v>40</v>
      </c>
    </row>
    <row r="14272" spans="1:10" x14ac:dyDescent="0.3">
      <c r="A14272" t="s">
        <v>14109</v>
      </c>
      <c r="C14272" s="18">
        <v>389.17872180023801</v>
      </c>
      <c r="D14272" s="1"/>
      <c r="E14272" s="1">
        <v>3</v>
      </c>
      <c r="F14272" s="1">
        <v>1</v>
      </c>
      <c r="G14272" s="1">
        <v>0</v>
      </c>
      <c r="H14272" s="1">
        <v>2</v>
      </c>
      <c r="I14272" s="15">
        <v>0.33333333333333331</v>
      </c>
      <c r="J14272">
        <f t="shared" si="222"/>
        <v>40</v>
      </c>
    </row>
    <row r="14273" spans="1:10" x14ac:dyDescent="0.3">
      <c r="A14273" t="s">
        <v>14110</v>
      </c>
      <c r="C14273" s="18">
        <v>389.17850883685253</v>
      </c>
      <c r="D14273" s="1"/>
      <c r="E14273" s="1">
        <v>3</v>
      </c>
      <c r="F14273" s="1">
        <v>1</v>
      </c>
      <c r="G14273" s="1">
        <v>0</v>
      </c>
      <c r="H14273" s="1">
        <v>2</v>
      </c>
      <c r="I14273" s="15">
        <v>0.33333333333333331</v>
      </c>
      <c r="J14273">
        <f t="shared" si="222"/>
        <v>40</v>
      </c>
    </row>
    <row r="14274" spans="1:10" x14ac:dyDescent="0.3">
      <c r="A14274" t="s">
        <v>14151</v>
      </c>
      <c r="C14274" s="18">
        <v>389.17816264066903</v>
      </c>
      <c r="D14274" s="1"/>
      <c r="E14274" s="1">
        <v>11</v>
      </c>
      <c r="F14274" s="1">
        <v>4</v>
      </c>
      <c r="G14274" s="1">
        <v>1</v>
      </c>
      <c r="H14274" s="1">
        <v>6</v>
      </c>
      <c r="I14274" s="15">
        <v>0.40909090909090912</v>
      </c>
      <c r="J14274">
        <f t="shared" si="222"/>
        <v>40</v>
      </c>
    </row>
    <row r="14275" spans="1:10" x14ac:dyDescent="0.3">
      <c r="A14275" t="s">
        <v>14111</v>
      </c>
      <c r="C14275" s="18">
        <v>389.17803878782638</v>
      </c>
      <c r="D14275" s="1"/>
      <c r="E14275" s="1">
        <v>3</v>
      </c>
      <c r="F14275" s="1">
        <v>1</v>
      </c>
      <c r="G14275" s="1">
        <v>0</v>
      </c>
      <c r="H14275" s="1">
        <v>2</v>
      </c>
      <c r="I14275" s="15">
        <v>0.33333333333333331</v>
      </c>
      <c r="J14275">
        <f t="shared" si="222"/>
        <v>40</v>
      </c>
    </row>
    <row r="14276" spans="1:10" x14ac:dyDescent="0.3">
      <c r="A14276" t="s">
        <v>14112</v>
      </c>
      <c r="C14276" s="18">
        <v>389.1779783956689</v>
      </c>
      <c r="D14276" s="1"/>
      <c r="E14276" s="1">
        <v>3</v>
      </c>
      <c r="F14276" s="1">
        <v>1</v>
      </c>
      <c r="G14276" s="1">
        <v>0</v>
      </c>
      <c r="H14276" s="1">
        <v>2</v>
      </c>
      <c r="I14276" s="15">
        <v>0.33333333333333331</v>
      </c>
      <c r="J14276">
        <f t="shared" ref="J14276:J14339" si="223">IF(E14276&lt;=30,40,20)</f>
        <v>40</v>
      </c>
    </row>
    <row r="14277" spans="1:10" x14ac:dyDescent="0.3">
      <c r="A14277" t="s">
        <v>14113</v>
      </c>
      <c r="C14277" s="18">
        <v>389.17776005226716</v>
      </c>
      <c r="D14277" s="1"/>
      <c r="E14277" s="1">
        <v>5</v>
      </c>
      <c r="F14277" s="1">
        <v>0</v>
      </c>
      <c r="G14277" s="1">
        <v>0</v>
      </c>
      <c r="H14277" s="1">
        <v>5</v>
      </c>
      <c r="I14277" s="15">
        <v>0</v>
      </c>
      <c r="J14277">
        <f t="shared" si="223"/>
        <v>40</v>
      </c>
    </row>
    <row r="14278" spans="1:10" x14ac:dyDescent="0.3">
      <c r="A14278" t="s">
        <v>14114</v>
      </c>
      <c r="C14278" s="18">
        <v>389.17764310624597</v>
      </c>
      <c r="D14278" s="1"/>
      <c r="E14278" s="1">
        <v>5</v>
      </c>
      <c r="F14278" s="1">
        <v>2</v>
      </c>
      <c r="G14278" s="1">
        <v>0</v>
      </c>
      <c r="H14278" s="1">
        <v>3</v>
      </c>
      <c r="I14278" s="15">
        <v>0.4</v>
      </c>
      <c r="J14278">
        <f t="shared" si="223"/>
        <v>40</v>
      </c>
    </row>
    <row r="14279" spans="1:10" x14ac:dyDescent="0.3">
      <c r="A14279" t="s">
        <v>14115</v>
      </c>
      <c r="C14279" s="18">
        <v>389.17756380367263</v>
      </c>
      <c r="D14279" s="1"/>
      <c r="E14279" s="1">
        <v>1</v>
      </c>
      <c r="F14279" s="1">
        <v>0</v>
      </c>
      <c r="G14279" s="1">
        <v>0</v>
      </c>
      <c r="H14279" s="1">
        <v>1</v>
      </c>
      <c r="I14279" s="15">
        <v>0</v>
      </c>
      <c r="J14279">
        <f t="shared" si="223"/>
        <v>40</v>
      </c>
    </row>
    <row r="14280" spans="1:10" x14ac:dyDescent="0.3">
      <c r="A14280" t="s">
        <v>14116</v>
      </c>
      <c r="C14280" s="18">
        <v>389.17727471918738</v>
      </c>
      <c r="D14280" s="1"/>
      <c r="E14280" s="1">
        <v>5</v>
      </c>
      <c r="F14280" s="1">
        <v>2</v>
      </c>
      <c r="G14280" s="1">
        <v>0</v>
      </c>
      <c r="H14280" s="1">
        <v>3</v>
      </c>
      <c r="I14280" s="15">
        <v>0.4</v>
      </c>
      <c r="J14280">
        <f t="shared" si="223"/>
        <v>40</v>
      </c>
    </row>
    <row r="14281" spans="1:10" x14ac:dyDescent="0.3">
      <c r="A14281" t="s">
        <v>14118</v>
      </c>
      <c r="C14281" s="18">
        <v>389.17430529245286</v>
      </c>
      <c r="D14281" s="1"/>
      <c r="E14281" s="1">
        <v>5</v>
      </c>
      <c r="F14281" s="1">
        <v>2</v>
      </c>
      <c r="G14281" s="1">
        <v>0</v>
      </c>
      <c r="H14281" s="1">
        <v>3</v>
      </c>
      <c r="I14281" s="15">
        <v>0.4</v>
      </c>
      <c r="J14281">
        <f t="shared" si="223"/>
        <v>40</v>
      </c>
    </row>
    <row r="14282" spans="1:10" x14ac:dyDescent="0.3">
      <c r="A14282" t="s">
        <v>14119</v>
      </c>
      <c r="C14282" s="18">
        <v>389.17089741405709</v>
      </c>
      <c r="D14282" s="1"/>
      <c r="E14282" s="1">
        <v>3</v>
      </c>
      <c r="F14282" s="1">
        <v>1</v>
      </c>
      <c r="G14282" s="1">
        <v>0</v>
      </c>
      <c r="H14282" s="1">
        <v>2</v>
      </c>
      <c r="I14282" s="15">
        <v>0.33333333333333331</v>
      </c>
      <c r="J14282">
        <f t="shared" si="223"/>
        <v>40</v>
      </c>
    </row>
    <row r="14283" spans="1:10" x14ac:dyDescent="0.3">
      <c r="A14283" t="s">
        <v>14120</v>
      </c>
      <c r="C14283" s="18">
        <v>389.17074198577512</v>
      </c>
      <c r="D14283" s="1"/>
      <c r="E14283" s="1">
        <v>3</v>
      </c>
      <c r="F14283" s="1">
        <v>1</v>
      </c>
      <c r="G14283" s="1">
        <v>0</v>
      </c>
      <c r="H14283" s="1">
        <v>2</v>
      </c>
      <c r="I14283" s="15">
        <v>0.33333333333333331</v>
      </c>
      <c r="J14283">
        <f t="shared" si="223"/>
        <v>40</v>
      </c>
    </row>
    <row r="14284" spans="1:10" x14ac:dyDescent="0.3">
      <c r="A14284" t="s">
        <v>14121</v>
      </c>
      <c r="C14284" s="18">
        <v>389.17005993127788</v>
      </c>
      <c r="D14284" s="1"/>
      <c r="E14284" s="1">
        <v>3</v>
      </c>
      <c r="F14284" s="1">
        <v>1</v>
      </c>
      <c r="G14284" s="1">
        <v>0</v>
      </c>
      <c r="H14284" s="1">
        <v>2</v>
      </c>
      <c r="I14284" s="15">
        <v>0.33333333333333331</v>
      </c>
      <c r="J14284">
        <f t="shared" si="223"/>
        <v>40</v>
      </c>
    </row>
    <row r="14285" spans="1:10" x14ac:dyDescent="0.3">
      <c r="A14285" t="s">
        <v>14122</v>
      </c>
      <c r="C14285" s="18">
        <v>389.16880658884497</v>
      </c>
      <c r="D14285" s="1"/>
      <c r="E14285" s="1">
        <v>3</v>
      </c>
      <c r="F14285" s="1">
        <v>1</v>
      </c>
      <c r="G14285" s="1">
        <v>0</v>
      </c>
      <c r="H14285" s="1">
        <v>2</v>
      </c>
      <c r="I14285" s="15">
        <v>0.33333333333333331</v>
      </c>
      <c r="J14285">
        <f t="shared" si="223"/>
        <v>40</v>
      </c>
    </row>
    <row r="14286" spans="1:10" x14ac:dyDescent="0.3">
      <c r="A14286" t="s">
        <v>14123</v>
      </c>
      <c r="C14286" s="18">
        <v>389.16847779618473</v>
      </c>
      <c r="D14286" s="1"/>
      <c r="E14286" s="1">
        <v>5</v>
      </c>
      <c r="F14286" s="1">
        <v>2</v>
      </c>
      <c r="G14286" s="1">
        <v>0</v>
      </c>
      <c r="H14286" s="1">
        <v>3</v>
      </c>
      <c r="I14286" s="15">
        <v>0.4</v>
      </c>
      <c r="J14286">
        <f t="shared" si="223"/>
        <v>40</v>
      </c>
    </row>
    <row r="14287" spans="1:10" x14ac:dyDescent="0.3">
      <c r="A14287" t="s">
        <v>14124</v>
      </c>
      <c r="C14287" s="18">
        <v>389.16527292899127</v>
      </c>
      <c r="D14287" s="1"/>
      <c r="E14287" s="1">
        <v>3</v>
      </c>
      <c r="F14287" s="1">
        <v>1</v>
      </c>
      <c r="G14287" s="1">
        <v>0</v>
      </c>
      <c r="H14287" s="1">
        <v>2</v>
      </c>
      <c r="I14287" s="15">
        <v>0.33333333333333331</v>
      </c>
      <c r="J14287">
        <f t="shared" si="223"/>
        <v>40</v>
      </c>
    </row>
    <row r="14288" spans="1:10" x14ac:dyDescent="0.3">
      <c r="A14288" s="21" t="s">
        <v>14125</v>
      </c>
      <c r="C14288" s="18">
        <v>389.16429962071078</v>
      </c>
      <c r="D14288" s="1"/>
      <c r="E14288" s="1">
        <v>3</v>
      </c>
      <c r="F14288" s="1">
        <v>1</v>
      </c>
      <c r="G14288" s="1">
        <v>0</v>
      </c>
      <c r="H14288" s="1">
        <v>2</v>
      </c>
      <c r="I14288" s="15">
        <v>0.33333333333333331</v>
      </c>
      <c r="J14288">
        <f t="shared" si="223"/>
        <v>40</v>
      </c>
    </row>
    <row r="14289" spans="1:10" x14ac:dyDescent="0.3">
      <c r="A14289" t="s">
        <v>14126</v>
      </c>
      <c r="C14289" s="18">
        <v>389.16296093524068</v>
      </c>
      <c r="D14289" s="1"/>
      <c r="E14289" s="1">
        <v>3</v>
      </c>
      <c r="F14289" s="1">
        <v>1</v>
      </c>
      <c r="G14289" s="1">
        <v>0</v>
      </c>
      <c r="H14289" s="1">
        <v>2</v>
      </c>
      <c r="I14289" s="15">
        <v>0.33333333333333331</v>
      </c>
      <c r="J14289">
        <f t="shared" si="223"/>
        <v>40</v>
      </c>
    </row>
    <row r="14290" spans="1:10" x14ac:dyDescent="0.3">
      <c r="A14290" t="s">
        <v>14127</v>
      </c>
      <c r="C14290" s="18">
        <v>389.16291838269382</v>
      </c>
      <c r="D14290" s="1"/>
      <c r="E14290" s="1">
        <v>3</v>
      </c>
      <c r="F14290" s="1">
        <v>1</v>
      </c>
      <c r="G14290" s="1">
        <v>0</v>
      </c>
      <c r="H14290" s="1">
        <v>2</v>
      </c>
      <c r="I14290" s="15">
        <v>0.33333333333333331</v>
      </c>
      <c r="J14290">
        <f t="shared" si="223"/>
        <v>40</v>
      </c>
    </row>
    <row r="14291" spans="1:10" x14ac:dyDescent="0.3">
      <c r="A14291" t="s">
        <v>14129</v>
      </c>
      <c r="C14291" s="18">
        <v>389.16205828463501</v>
      </c>
      <c r="D14291" s="1"/>
      <c r="E14291" s="1">
        <v>3</v>
      </c>
      <c r="F14291" s="1">
        <v>1</v>
      </c>
      <c r="G14291" s="1">
        <v>0</v>
      </c>
      <c r="H14291" s="1">
        <v>2</v>
      </c>
      <c r="I14291" s="15">
        <v>0.33333333333333331</v>
      </c>
      <c r="J14291">
        <f t="shared" si="223"/>
        <v>40</v>
      </c>
    </row>
    <row r="14292" spans="1:10" x14ac:dyDescent="0.3">
      <c r="A14292" t="s">
        <v>14130</v>
      </c>
      <c r="C14292" s="18">
        <v>389.16203554671796</v>
      </c>
      <c r="D14292" s="1"/>
      <c r="E14292" s="1">
        <v>3</v>
      </c>
      <c r="F14292" s="1">
        <v>1</v>
      </c>
      <c r="G14292" s="1">
        <v>0</v>
      </c>
      <c r="H14292" s="1">
        <v>2</v>
      </c>
      <c r="I14292" s="15">
        <v>0.33333333333333331</v>
      </c>
      <c r="J14292">
        <f t="shared" si="223"/>
        <v>40</v>
      </c>
    </row>
    <row r="14293" spans="1:10" x14ac:dyDescent="0.3">
      <c r="A14293" t="s">
        <v>14131</v>
      </c>
      <c r="C14293" s="18">
        <v>389.16141133138092</v>
      </c>
      <c r="D14293" s="1"/>
      <c r="E14293" s="1">
        <v>3</v>
      </c>
      <c r="F14293" s="1">
        <v>1</v>
      </c>
      <c r="G14293" s="1">
        <v>0</v>
      </c>
      <c r="H14293" s="1">
        <v>2</v>
      </c>
      <c r="I14293" s="15">
        <v>0.33333333333333331</v>
      </c>
      <c r="J14293">
        <f t="shared" si="223"/>
        <v>40</v>
      </c>
    </row>
    <row r="14294" spans="1:10" x14ac:dyDescent="0.3">
      <c r="A14294" t="s">
        <v>14132</v>
      </c>
      <c r="C14294" s="18">
        <v>389.16132640271411</v>
      </c>
      <c r="D14294" s="1"/>
      <c r="E14294" s="1">
        <v>4</v>
      </c>
      <c r="F14294" s="1">
        <v>1</v>
      </c>
      <c r="G14294" s="1">
        <v>1</v>
      </c>
      <c r="H14294" s="1">
        <v>2</v>
      </c>
      <c r="I14294" s="15">
        <v>0.375</v>
      </c>
      <c r="J14294">
        <f t="shared" si="223"/>
        <v>40</v>
      </c>
    </row>
    <row r="14295" spans="1:10" x14ac:dyDescent="0.3">
      <c r="A14295" t="s">
        <v>14133</v>
      </c>
      <c r="C14295" s="18">
        <v>389.16101415347725</v>
      </c>
      <c r="D14295" s="1"/>
      <c r="E14295" s="1">
        <v>3</v>
      </c>
      <c r="F14295" s="1">
        <v>1</v>
      </c>
      <c r="G14295" s="1">
        <v>0</v>
      </c>
      <c r="H14295" s="1">
        <v>2</v>
      </c>
      <c r="I14295" s="15">
        <v>0.33333333333333331</v>
      </c>
      <c r="J14295">
        <f t="shared" si="223"/>
        <v>40</v>
      </c>
    </row>
    <row r="14296" spans="1:10" x14ac:dyDescent="0.3">
      <c r="A14296" t="s">
        <v>14135</v>
      </c>
      <c r="C14296" s="18">
        <v>389.15898302724327</v>
      </c>
      <c r="D14296" s="1"/>
      <c r="E14296" s="1">
        <v>11</v>
      </c>
      <c r="F14296" s="1">
        <v>5</v>
      </c>
      <c r="G14296" s="1">
        <v>0</v>
      </c>
      <c r="H14296" s="1">
        <v>6</v>
      </c>
      <c r="I14296" s="15">
        <v>0.45454545454545453</v>
      </c>
      <c r="J14296">
        <f t="shared" si="223"/>
        <v>40</v>
      </c>
    </row>
    <row r="14297" spans="1:10" x14ac:dyDescent="0.3">
      <c r="A14297" t="s">
        <v>14137</v>
      </c>
      <c r="C14297" s="18">
        <v>389.15645068312153</v>
      </c>
      <c r="D14297" s="1"/>
      <c r="E14297" s="1">
        <v>1</v>
      </c>
      <c r="F14297" s="1">
        <v>0</v>
      </c>
      <c r="G14297" s="1">
        <v>0</v>
      </c>
      <c r="H14297" s="1">
        <v>1</v>
      </c>
      <c r="I14297" s="15">
        <v>0</v>
      </c>
      <c r="J14297">
        <f t="shared" si="223"/>
        <v>40</v>
      </c>
    </row>
    <row r="14298" spans="1:10" x14ac:dyDescent="0.3">
      <c r="A14298" t="s">
        <v>14138</v>
      </c>
      <c r="C14298" s="18">
        <v>389.15405853871937</v>
      </c>
      <c r="D14298" s="1"/>
      <c r="E14298" s="1">
        <v>5</v>
      </c>
      <c r="F14298" s="1">
        <v>2</v>
      </c>
      <c r="G14298" s="1">
        <v>0</v>
      </c>
      <c r="H14298" s="1">
        <v>3</v>
      </c>
      <c r="I14298" s="15">
        <v>0.4</v>
      </c>
      <c r="J14298">
        <f t="shared" si="223"/>
        <v>40</v>
      </c>
    </row>
    <row r="14299" spans="1:10" x14ac:dyDescent="0.3">
      <c r="A14299" t="s">
        <v>14139</v>
      </c>
      <c r="C14299" s="18">
        <v>389.15383601225869</v>
      </c>
      <c r="D14299" s="1"/>
      <c r="E14299" s="1">
        <v>3</v>
      </c>
      <c r="F14299" s="1">
        <v>1</v>
      </c>
      <c r="G14299" s="1">
        <v>0</v>
      </c>
      <c r="H14299" s="1">
        <v>2</v>
      </c>
      <c r="I14299" s="15">
        <v>0.33333333333333331</v>
      </c>
      <c r="J14299">
        <f t="shared" si="223"/>
        <v>40</v>
      </c>
    </row>
    <row r="14300" spans="1:10" x14ac:dyDescent="0.3">
      <c r="A14300" t="s">
        <v>14140</v>
      </c>
      <c r="C14300" s="18">
        <v>389.1530951931889</v>
      </c>
      <c r="D14300" s="1"/>
      <c r="E14300" s="1">
        <v>3</v>
      </c>
      <c r="F14300" s="1">
        <v>0</v>
      </c>
      <c r="G14300" s="1">
        <v>2</v>
      </c>
      <c r="H14300" s="1">
        <v>1</v>
      </c>
      <c r="I14300" s="15">
        <v>0.33333333333333331</v>
      </c>
      <c r="J14300">
        <f t="shared" si="223"/>
        <v>40</v>
      </c>
    </row>
    <row r="14301" spans="1:10" x14ac:dyDescent="0.3">
      <c r="A14301" t="s">
        <v>14141</v>
      </c>
      <c r="C14301" s="18">
        <v>389.15059800849451</v>
      </c>
      <c r="D14301" s="1"/>
      <c r="E14301" s="1">
        <v>3</v>
      </c>
      <c r="F14301" s="1">
        <v>1</v>
      </c>
      <c r="G14301" s="1">
        <v>0</v>
      </c>
      <c r="H14301" s="1">
        <v>2</v>
      </c>
      <c r="I14301" s="15">
        <v>0.33333333333333331</v>
      </c>
      <c r="J14301">
        <f t="shared" si="223"/>
        <v>40</v>
      </c>
    </row>
    <row r="14302" spans="1:10" x14ac:dyDescent="0.3">
      <c r="A14302" t="s">
        <v>14142</v>
      </c>
      <c r="C14302" s="18">
        <v>389.14960776063248</v>
      </c>
      <c r="D14302" s="1"/>
      <c r="E14302" s="1">
        <v>4</v>
      </c>
      <c r="F14302" s="1">
        <v>0</v>
      </c>
      <c r="G14302" s="1">
        <v>0</v>
      </c>
      <c r="H14302" s="1">
        <v>4</v>
      </c>
      <c r="I14302" s="15">
        <v>0</v>
      </c>
      <c r="J14302">
        <f t="shared" si="223"/>
        <v>40</v>
      </c>
    </row>
    <row r="14303" spans="1:10" x14ac:dyDescent="0.3">
      <c r="A14303" t="s">
        <v>14143</v>
      </c>
      <c r="C14303" s="18">
        <v>389.14792794986386</v>
      </c>
      <c r="D14303" s="1"/>
      <c r="E14303" s="1">
        <v>3</v>
      </c>
      <c r="F14303" s="1">
        <v>1</v>
      </c>
      <c r="G14303" s="1">
        <v>0</v>
      </c>
      <c r="H14303" s="1">
        <v>2</v>
      </c>
      <c r="I14303" s="15">
        <v>0.33333333333333331</v>
      </c>
      <c r="J14303">
        <f t="shared" si="223"/>
        <v>40</v>
      </c>
    </row>
    <row r="14304" spans="1:10" x14ac:dyDescent="0.3">
      <c r="A14304" t="s">
        <v>14144</v>
      </c>
      <c r="C14304" s="18">
        <v>389.14721414643407</v>
      </c>
      <c r="D14304" s="1"/>
      <c r="E14304" s="1">
        <v>6</v>
      </c>
      <c r="F14304" s="1">
        <v>1</v>
      </c>
      <c r="G14304" s="1">
        <v>2</v>
      </c>
      <c r="H14304" s="1">
        <v>3</v>
      </c>
      <c r="I14304" s="15">
        <v>0.33333333333333331</v>
      </c>
      <c r="J14304">
        <f t="shared" si="223"/>
        <v>40</v>
      </c>
    </row>
    <row r="14305" spans="1:10" x14ac:dyDescent="0.3">
      <c r="A14305" t="s">
        <v>14145</v>
      </c>
      <c r="C14305" s="18">
        <v>389.14689123034401</v>
      </c>
      <c r="D14305" s="1"/>
      <c r="E14305" s="1">
        <v>3</v>
      </c>
      <c r="F14305" s="1">
        <v>1</v>
      </c>
      <c r="G14305" s="1">
        <v>0</v>
      </c>
      <c r="H14305" s="1">
        <v>2</v>
      </c>
      <c r="I14305" s="15">
        <v>0.33333333333333331</v>
      </c>
      <c r="J14305">
        <f t="shared" si="223"/>
        <v>40</v>
      </c>
    </row>
    <row r="14306" spans="1:10" x14ac:dyDescent="0.3">
      <c r="A14306" t="s">
        <v>14146</v>
      </c>
      <c r="C14306" s="18">
        <v>389.14688424430773</v>
      </c>
      <c r="D14306" s="1"/>
      <c r="E14306" s="1">
        <v>3</v>
      </c>
      <c r="F14306" s="1">
        <v>1</v>
      </c>
      <c r="G14306" s="1">
        <v>0</v>
      </c>
      <c r="H14306" s="1">
        <v>2</v>
      </c>
      <c r="I14306" s="15">
        <v>0.33333333333333331</v>
      </c>
      <c r="J14306">
        <f t="shared" si="223"/>
        <v>40</v>
      </c>
    </row>
    <row r="14307" spans="1:10" x14ac:dyDescent="0.3">
      <c r="A14307" t="s">
        <v>14149</v>
      </c>
      <c r="C14307" s="18">
        <v>389.14687993571613</v>
      </c>
      <c r="D14307" s="1"/>
      <c r="E14307" s="1">
        <v>3</v>
      </c>
      <c r="F14307" s="1">
        <v>1</v>
      </c>
      <c r="G14307" s="1">
        <v>0</v>
      </c>
      <c r="H14307" s="1">
        <v>2</v>
      </c>
      <c r="I14307" s="15">
        <v>0.33333333333333331</v>
      </c>
      <c r="J14307">
        <f t="shared" si="223"/>
        <v>40</v>
      </c>
    </row>
    <row r="14308" spans="1:10" x14ac:dyDescent="0.3">
      <c r="A14308" t="s">
        <v>14147</v>
      </c>
      <c r="C14308" s="18">
        <v>389.14521997786875</v>
      </c>
      <c r="D14308" s="1"/>
      <c r="E14308" s="1">
        <v>3</v>
      </c>
      <c r="F14308" s="1">
        <v>1</v>
      </c>
      <c r="G14308" s="1">
        <v>0</v>
      </c>
      <c r="H14308" s="1">
        <v>2</v>
      </c>
      <c r="I14308" s="15">
        <v>0.33333333333333331</v>
      </c>
      <c r="J14308">
        <f t="shared" si="223"/>
        <v>40</v>
      </c>
    </row>
    <row r="14309" spans="1:10" x14ac:dyDescent="0.3">
      <c r="A14309" t="s">
        <v>14148</v>
      </c>
      <c r="C14309" s="18">
        <v>389.14419800000758</v>
      </c>
      <c r="D14309" s="1"/>
      <c r="E14309" s="1">
        <v>6</v>
      </c>
      <c r="F14309" s="1">
        <v>2</v>
      </c>
      <c r="G14309" s="1">
        <v>1</v>
      </c>
      <c r="H14309" s="1">
        <v>3</v>
      </c>
      <c r="I14309" s="15">
        <v>0.41666666666666669</v>
      </c>
      <c r="J14309">
        <f t="shared" si="223"/>
        <v>40</v>
      </c>
    </row>
    <row r="14310" spans="1:10" x14ac:dyDescent="0.3">
      <c r="A14310" t="s">
        <v>14150</v>
      </c>
      <c r="C14310" s="18">
        <v>389.14145114937895</v>
      </c>
      <c r="D14310" s="1"/>
      <c r="E14310" s="1">
        <v>4</v>
      </c>
      <c r="F14310" s="1">
        <v>1</v>
      </c>
      <c r="G14310" s="1">
        <v>1</v>
      </c>
      <c r="H14310" s="1">
        <v>2</v>
      </c>
      <c r="I14310" s="15">
        <v>0.375</v>
      </c>
      <c r="J14310">
        <f t="shared" si="223"/>
        <v>40</v>
      </c>
    </row>
    <row r="14311" spans="1:10" x14ac:dyDescent="0.3">
      <c r="A14311" t="s">
        <v>14153</v>
      </c>
      <c r="C14311" s="18">
        <v>389.13892018466896</v>
      </c>
      <c r="D14311" s="1"/>
      <c r="E14311" s="1">
        <v>3</v>
      </c>
      <c r="F14311" s="1">
        <v>1</v>
      </c>
      <c r="G14311" s="1">
        <v>0</v>
      </c>
      <c r="H14311" s="1">
        <v>2</v>
      </c>
      <c r="I14311" s="15">
        <v>0.33333333333333331</v>
      </c>
      <c r="J14311">
        <f t="shared" si="223"/>
        <v>40</v>
      </c>
    </row>
    <row r="14312" spans="1:10" x14ac:dyDescent="0.3">
      <c r="A14312" t="s">
        <v>14154</v>
      </c>
      <c r="C14312" s="18">
        <v>389.13867015955577</v>
      </c>
      <c r="D14312" s="1"/>
      <c r="E14312" s="1">
        <v>0</v>
      </c>
      <c r="F14312" s="1">
        <v>0</v>
      </c>
      <c r="G14312" s="1">
        <v>0</v>
      </c>
      <c r="H14312" s="1">
        <v>0</v>
      </c>
      <c r="I14312" s="15" t="e">
        <v>#DIV/0!</v>
      </c>
      <c r="J14312">
        <f t="shared" si="223"/>
        <v>40</v>
      </c>
    </row>
    <row r="14313" spans="1:10" x14ac:dyDescent="0.3">
      <c r="A14313" t="s">
        <v>14155</v>
      </c>
      <c r="C14313" s="18">
        <v>389.13849516893998</v>
      </c>
      <c r="D14313" s="1"/>
      <c r="E14313" s="1">
        <v>3</v>
      </c>
      <c r="F14313" s="1">
        <v>1</v>
      </c>
      <c r="G14313" s="1">
        <v>0</v>
      </c>
      <c r="H14313" s="1">
        <v>2</v>
      </c>
      <c r="I14313" s="15">
        <v>0.33333333333333331</v>
      </c>
      <c r="J14313">
        <f t="shared" si="223"/>
        <v>40</v>
      </c>
    </row>
    <row r="14314" spans="1:10" x14ac:dyDescent="0.3">
      <c r="A14314" t="s">
        <v>14158</v>
      </c>
      <c r="C14314" s="18">
        <v>389.1380929925532</v>
      </c>
      <c r="D14314" s="1"/>
      <c r="E14314" s="1">
        <v>3</v>
      </c>
      <c r="F14314" s="1">
        <v>1</v>
      </c>
      <c r="G14314" s="1">
        <v>0</v>
      </c>
      <c r="H14314" s="1">
        <v>2</v>
      </c>
      <c r="I14314" s="15">
        <v>0.33333333333333331</v>
      </c>
      <c r="J14314">
        <f t="shared" si="223"/>
        <v>40</v>
      </c>
    </row>
    <row r="14315" spans="1:10" x14ac:dyDescent="0.3">
      <c r="A14315" t="s">
        <v>14159</v>
      </c>
      <c r="C14315" s="18">
        <v>389.13775028254025</v>
      </c>
      <c r="D14315" s="1"/>
      <c r="E14315" s="1">
        <v>1</v>
      </c>
      <c r="F14315" s="1">
        <v>0</v>
      </c>
      <c r="G14315" s="1">
        <v>0</v>
      </c>
      <c r="H14315" s="1">
        <v>1</v>
      </c>
      <c r="I14315" s="15">
        <v>0</v>
      </c>
      <c r="J14315">
        <f t="shared" si="223"/>
        <v>40</v>
      </c>
    </row>
    <row r="14316" spans="1:10" x14ac:dyDescent="0.3">
      <c r="A14316" t="s">
        <v>14160</v>
      </c>
      <c r="C14316" s="18">
        <v>389.1372001007158</v>
      </c>
      <c r="D14316" s="1"/>
      <c r="E14316" s="1">
        <v>3</v>
      </c>
      <c r="F14316" s="1">
        <v>1</v>
      </c>
      <c r="G14316" s="1">
        <v>0</v>
      </c>
      <c r="H14316" s="1">
        <v>2</v>
      </c>
      <c r="I14316" s="15">
        <v>0.33333333333333331</v>
      </c>
      <c r="J14316">
        <f t="shared" si="223"/>
        <v>40</v>
      </c>
    </row>
    <row r="14317" spans="1:10" x14ac:dyDescent="0.3">
      <c r="A14317" t="s">
        <v>14161</v>
      </c>
      <c r="C14317" s="18">
        <v>389.13636624152815</v>
      </c>
      <c r="D14317" s="1"/>
      <c r="E14317" s="1">
        <v>3</v>
      </c>
      <c r="F14317" s="1">
        <v>1</v>
      </c>
      <c r="G14317" s="1">
        <v>0</v>
      </c>
      <c r="H14317" s="1">
        <v>2</v>
      </c>
      <c r="I14317" s="15">
        <v>0.33333333333333331</v>
      </c>
      <c r="J14317">
        <f t="shared" si="223"/>
        <v>40</v>
      </c>
    </row>
    <row r="14318" spans="1:10" x14ac:dyDescent="0.3">
      <c r="A14318" t="s">
        <v>14162</v>
      </c>
      <c r="C14318" s="18">
        <v>389.13615598623073</v>
      </c>
      <c r="D14318" s="1"/>
      <c r="E14318" s="1">
        <v>3</v>
      </c>
      <c r="F14318" s="1">
        <v>1</v>
      </c>
      <c r="G14318" s="1">
        <v>0</v>
      </c>
      <c r="H14318" s="1">
        <v>2</v>
      </c>
      <c r="I14318" s="15">
        <v>0.33333333333333331</v>
      </c>
      <c r="J14318">
        <f t="shared" si="223"/>
        <v>40</v>
      </c>
    </row>
    <row r="14319" spans="1:10" x14ac:dyDescent="0.3">
      <c r="A14319" t="s">
        <v>14233</v>
      </c>
      <c r="C14319" s="18">
        <v>389.13605161826752</v>
      </c>
      <c r="D14319" s="1"/>
      <c r="E14319" s="1">
        <v>3</v>
      </c>
      <c r="F14319" s="1">
        <v>1</v>
      </c>
      <c r="G14319" s="1">
        <v>0</v>
      </c>
      <c r="H14319" s="1">
        <v>2</v>
      </c>
      <c r="I14319" s="15">
        <v>0.33333333333333331</v>
      </c>
      <c r="J14319">
        <f t="shared" si="223"/>
        <v>40</v>
      </c>
    </row>
    <row r="14320" spans="1:10" x14ac:dyDescent="0.3">
      <c r="A14320" t="s">
        <v>14163</v>
      </c>
      <c r="C14320" s="18">
        <v>389.13417898734446</v>
      </c>
      <c r="D14320" s="1"/>
      <c r="E14320" s="1">
        <v>6</v>
      </c>
      <c r="F14320" s="1">
        <v>2</v>
      </c>
      <c r="G14320" s="1">
        <v>1</v>
      </c>
      <c r="H14320" s="1">
        <v>3</v>
      </c>
      <c r="I14320" s="15">
        <v>0.41666666666666669</v>
      </c>
      <c r="J14320">
        <f t="shared" si="223"/>
        <v>40</v>
      </c>
    </row>
    <row r="14321" spans="1:10" x14ac:dyDescent="0.3">
      <c r="A14321" t="s">
        <v>14164</v>
      </c>
      <c r="C14321" s="18">
        <v>389.12964938558849</v>
      </c>
      <c r="D14321" s="1"/>
      <c r="E14321" s="1">
        <v>1</v>
      </c>
      <c r="F14321" s="1">
        <v>0</v>
      </c>
      <c r="G14321" s="1">
        <v>0</v>
      </c>
      <c r="H14321" s="1">
        <v>1</v>
      </c>
      <c r="I14321" s="15">
        <v>0</v>
      </c>
      <c r="J14321">
        <f t="shared" si="223"/>
        <v>40</v>
      </c>
    </row>
    <row r="14322" spans="1:10" x14ac:dyDescent="0.3">
      <c r="A14322" t="s">
        <v>14166</v>
      </c>
      <c r="C14322" s="18">
        <v>389.12768255513055</v>
      </c>
      <c r="D14322" s="1"/>
      <c r="E14322" s="1">
        <v>1</v>
      </c>
      <c r="F14322" s="1">
        <v>0</v>
      </c>
      <c r="G14322" s="1">
        <v>0</v>
      </c>
      <c r="H14322" s="1">
        <v>1</v>
      </c>
      <c r="I14322" s="15">
        <v>0</v>
      </c>
      <c r="J14322">
        <f t="shared" si="223"/>
        <v>40</v>
      </c>
    </row>
    <row r="14323" spans="1:10" x14ac:dyDescent="0.3">
      <c r="A14323" t="s">
        <v>14167</v>
      </c>
      <c r="C14323" s="18">
        <v>389.1275906005103</v>
      </c>
      <c r="D14323" s="1"/>
      <c r="E14323" s="1">
        <v>3</v>
      </c>
      <c r="F14323" s="1">
        <v>1</v>
      </c>
      <c r="G14323" s="1">
        <v>0</v>
      </c>
      <c r="H14323" s="1">
        <v>2</v>
      </c>
      <c r="I14323" s="15">
        <v>0.33333333333333331</v>
      </c>
      <c r="J14323">
        <f t="shared" si="223"/>
        <v>40</v>
      </c>
    </row>
    <row r="14324" spans="1:10" x14ac:dyDescent="0.3">
      <c r="A14324" t="s">
        <v>14168</v>
      </c>
      <c r="C14324" s="18">
        <v>389.12682284391451</v>
      </c>
      <c r="D14324" s="1"/>
      <c r="E14324" s="1">
        <v>5</v>
      </c>
      <c r="F14324" s="1">
        <v>1</v>
      </c>
      <c r="G14324" s="1">
        <v>0</v>
      </c>
      <c r="H14324" s="1">
        <v>4</v>
      </c>
      <c r="I14324" s="15">
        <v>0.2</v>
      </c>
      <c r="J14324">
        <f t="shared" si="223"/>
        <v>40</v>
      </c>
    </row>
    <row r="14325" spans="1:10" x14ac:dyDescent="0.3">
      <c r="A14325" t="s">
        <v>14169</v>
      </c>
      <c r="C14325" s="18">
        <v>389.12610851397147</v>
      </c>
      <c r="D14325" s="1"/>
      <c r="E14325" s="1">
        <v>5</v>
      </c>
      <c r="F14325" s="1">
        <v>2</v>
      </c>
      <c r="G14325" s="1">
        <v>0</v>
      </c>
      <c r="H14325" s="1">
        <v>3</v>
      </c>
      <c r="I14325" s="15">
        <v>0.4</v>
      </c>
      <c r="J14325">
        <f t="shared" si="223"/>
        <v>40</v>
      </c>
    </row>
    <row r="14326" spans="1:10" x14ac:dyDescent="0.3">
      <c r="A14326" t="s">
        <v>14170</v>
      </c>
      <c r="C14326" s="18">
        <v>389.12129713733327</v>
      </c>
      <c r="D14326" s="1"/>
      <c r="E14326" s="1">
        <v>3</v>
      </c>
      <c r="F14326" s="1">
        <v>1</v>
      </c>
      <c r="G14326" s="1">
        <v>0</v>
      </c>
      <c r="H14326" s="1">
        <v>2</v>
      </c>
      <c r="I14326" s="15">
        <v>0.33333333333333331</v>
      </c>
      <c r="J14326">
        <f t="shared" si="223"/>
        <v>40</v>
      </c>
    </row>
    <row r="14327" spans="1:10" x14ac:dyDescent="0.3">
      <c r="A14327" t="s">
        <v>14171</v>
      </c>
      <c r="C14327" s="18">
        <v>389.12003703927962</v>
      </c>
      <c r="D14327" s="1"/>
      <c r="E14327" s="1">
        <v>26</v>
      </c>
      <c r="F14327" s="1">
        <v>14</v>
      </c>
      <c r="G14327" s="1">
        <v>0</v>
      </c>
      <c r="H14327" s="1">
        <v>12</v>
      </c>
      <c r="I14327" s="15">
        <v>0.53846153846153844</v>
      </c>
      <c r="J14327">
        <f t="shared" si="223"/>
        <v>40</v>
      </c>
    </row>
    <row r="14328" spans="1:10" x14ac:dyDescent="0.3">
      <c r="A14328" t="s">
        <v>14173</v>
      </c>
      <c r="C14328" s="18">
        <v>389.11861244816384</v>
      </c>
      <c r="D14328" s="1"/>
      <c r="E14328" s="1">
        <v>3</v>
      </c>
      <c r="F14328" s="1">
        <v>1</v>
      </c>
      <c r="G14328" s="1">
        <v>0</v>
      </c>
      <c r="H14328" s="1">
        <v>2</v>
      </c>
      <c r="I14328" s="15">
        <v>0.33333333333333331</v>
      </c>
      <c r="J14328">
        <f t="shared" si="223"/>
        <v>40</v>
      </c>
    </row>
    <row r="14329" spans="1:10" x14ac:dyDescent="0.3">
      <c r="A14329" t="s">
        <v>14174</v>
      </c>
      <c r="C14329" s="18">
        <v>389.11550148693669</v>
      </c>
      <c r="D14329" s="1"/>
      <c r="E14329" s="1">
        <v>15</v>
      </c>
      <c r="F14329" s="1">
        <v>5</v>
      </c>
      <c r="G14329" s="1">
        <v>1</v>
      </c>
      <c r="H14329" s="1">
        <v>9</v>
      </c>
      <c r="I14329" s="15">
        <v>0.36666666666666664</v>
      </c>
      <c r="J14329">
        <f t="shared" si="223"/>
        <v>40</v>
      </c>
    </row>
    <row r="14330" spans="1:10" x14ac:dyDescent="0.3">
      <c r="A14330" t="s">
        <v>14175</v>
      </c>
      <c r="C14330" s="18">
        <v>389.11471411186022</v>
      </c>
      <c r="D14330" s="1"/>
      <c r="E14330" s="1">
        <v>5</v>
      </c>
      <c r="F14330" s="1">
        <v>2</v>
      </c>
      <c r="G14330" s="1">
        <v>0</v>
      </c>
      <c r="H14330" s="1">
        <v>3</v>
      </c>
      <c r="I14330" s="15">
        <v>0.4</v>
      </c>
      <c r="J14330">
        <f t="shared" si="223"/>
        <v>40</v>
      </c>
    </row>
    <row r="14331" spans="1:10" x14ac:dyDescent="0.3">
      <c r="A14331" t="s">
        <v>14176</v>
      </c>
      <c r="C14331" s="18">
        <v>389.11336284332589</v>
      </c>
      <c r="D14331" s="1"/>
      <c r="E14331" s="1">
        <v>18</v>
      </c>
      <c r="F14331" s="1">
        <v>8</v>
      </c>
      <c r="G14331" s="1">
        <v>0</v>
      </c>
      <c r="H14331" s="1">
        <v>10</v>
      </c>
      <c r="I14331" s="15">
        <v>0.44444444444444442</v>
      </c>
      <c r="J14331">
        <f t="shared" si="223"/>
        <v>40</v>
      </c>
    </row>
    <row r="14332" spans="1:10" x14ac:dyDescent="0.3">
      <c r="A14332" t="s">
        <v>14177</v>
      </c>
      <c r="C14332" s="18">
        <v>389.1116173051318</v>
      </c>
      <c r="D14332" s="1"/>
      <c r="E14332" s="1">
        <v>9</v>
      </c>
      <c r="F14332" s="1">
        <v>4</v>
      </c>
      <c r="G14332" s="1">
        <v>0</v>
      </c>
      <c r="H14332" s="1">
        <v>5</v>
      </c>
      <c r="I14332" s="15">
        <v>0.44444444444444442</v>
      </c>
      <c r="J14332">
        <f t="shared" si="223"/>
        <v>40</v>
      </c>
    </row>
    <row r="14333" spans="1:10" x14ac:dyDescent="0.3">
      <c r="A14333" t="s">
        <v>14178</v>
      </c>
      <c r="C14333" s="18">
        <v>389.11064112883622</v>
      </c>
      <c r="D14333" s="1"/>
      <c r="E14333" s="1">
        <v>3</v>
      </c>
      <c r="F14333" s="1">
        <v>1</v>
      </c>
      <c r="G14333" s="1">
        <v>0</v>
      </c>
      <c r="H14333" s="1">
        <v>2</v>
      </c>
      <c r="I14333" s="15">
        <v>0.33333333333333331</v>
      </c>
      <c r="J14333">
        <f t="shared" si="223"/>
        <v>40</v>
      </c>
    </row>
    <row r="14334" spans="1:10" x14ac:dyDescent="0.3">
      <c r="A14334" t="s">
        <v>14179</v>
      </c>
      <c r="C14334" s="18">
        <v>389.1101306221525</v>
      </c>
      <c r="D14334" s="1"/>
      <c r="E14334" s="1">
        <v>5</v>
      </c>
      <c r="F14334" s="1">
        <v>1</v>
      </c>
      <c r="G14334" s="1">
        <v>2</v>
      </c>
      <c r="H14334" s="1">
        <v>2</v>
      </c>
      <c r="I14334" s="15">
        <v>0.4</v>
      </c>
      <c r="J14334">
        <f t="shared" si="223"/>
        <v>40</v>
      </c>
    </row>
    <row r="14335" spans="1:10" x14ac:dyDescent="0.3">
      <c r="A14335" t="s">
        <v>14180</v>
      </c>
      <c r="C14335" s="18">
        <v>389.10908432926453</v>
      </c>
      <c r="D14335" s="1"/>
      <c r="E14335" s="1">
        <v>3</v>
      </c>
      <c r="F14335" s="1">
        <v>1</v>
      </c>
      <c r="G14335" s="1">
        <v>0</v>
      </c>
      <c r="H14335" s="1">
        <v>2</v>
      </c>
      <c r="I14335" s="15">
        <v>0.33333333333333331</v>
      </c>
      <c r="J14335">
        <f t="shared" si="223"/>
        <v>40</v>
      </c>
    </row>
    <row r="14336" spans="1:10" x14ac:dyDescent="0.3">
      <c r="A14336" t="s">
        <v>14181</v>
      </c>
      <c r="C14336" s="18">
        <v>389.10807078892196</v>
      </c>
      <c r="D14336" s="1"/>
      <c r="E14336" s="1">
        <v>23</v>
      </c>
      <c r="F14336" s="1">
        <v>8</v>
      </c>
      <c r="G14336" s="1">
        <v>1</v>
      </c>
      <c r="H14336" s="1">
        <v>14</v>
      </c>
      <c r="I14336" s="15">
        <v>0.36956521739130432</v>
      </c>
      <c r="J14336">
        <f t="shared" si="223"/>
        <v>40</v>
      </c>
    </row>
    <row r="14337" spans="1:10" x14ac:dyDescent="0.3">
      <c r="A14337" t="s">
        <v>14182</v>
      </c>
      <c r="C14337" s="18">
        <v>389.104484514636</v>
      </c>
      <c r="D14337" s="1"/>
      <c r="E14337" s="1">
        <v>3</v>
      </c>
      <c r="F14337" s="1">
        <v>1</v>
      </c>
      <c r="G14337" s="1">
        <v>0</v>
      </c>
      <c r="H14337" s="1">
        <v>2</v>
      </c>
      <c r="I14337" s="15">
        <v>0.33333333333333331</v>
      </c>
      <c r="J14337">
        <f t="shared" si="223"/>
        <v>40</v>
      </c>
    </row>
    <row r="14338" spans="1:10" x14ac:dyDescent="0.3">
      <c r="A14338" t="s">
        <v>14183</v>
      </c>
      <c r="C14338" s="18">
        <v>389.10057433983695</v>
      </c>
      <c r="D14338" s="1"/>
      <c r="E14338" s="1">
        <v>5</v>
      </c>
      <c r="F14338" s="1">
        <v>2</v>
      </c>
      <c r="G14338" s="1">
        <v>0</v>
      </c>
      <c r="H14338" s="1">
        <v>3</v>
      </c>
      <c r="I14338" s="15">
        <v>0.4</v>
      </c>
      <c r="J14338">
        <f t="shared" si="223"/>
        <v>40</v>
      </c>
    </row>
    <row r="14339" spans="1:10" x14ac:dyDescent="0.3">
      <c r="A14339" t="s">
        <v>14184</v>
      </c>
      <c r="C14339" s="18">
        <v>389.10053881169432</v>
      </c>
      <c r="D14339" s="1"/>
      <c r="E14339" s="1">
        <v>7</v>
      </c>
      <c r="F14339" s="1">
        <v>3</v>
      </c>
      <c r="G14339" s="1">
        <v>0</v>
      </c>
      <c r="H14339" s="1">
        <v>4</v>
      </c>
      <c r="I14339" s="15">
        <v>0.42857142857142855</v>
      </c>
      <c r="J14339">
        <f t="shared" si="223"/>
        <v>40</v>
      </c>
    </row>
    <row r="14340" spans="1:10" x14ac:dyDescent="0.3">
      <c r="A14340" t="s">
        <v>14185</v>
      </c>
      <c r="C14340" s="18">
        <v>389.09983825322621</v>
      </c>
      <c r="D14340" s="1"/>
      <c r="E14340" s="1">
        <v>5</v>
      </c>
      <c r="F14340" s="1">
        <v>2</v>
      </c>
      <c r="G14340" s="1">
        <v>0</v>
      </c>
      <c r="H14340" s="1">
        <v>3</v>
      </c>
      <c r="I14340" s="15">
        <v>0.4</v>
      </c>
      <c r="J14340">
        <f t="shared" ref="J14340:J14403" si="224">IF(E14340&lt;=30,40,20)</f>
        <v>40</v>
      </c>
    </row>
    <row r="14341" spans="1:10" x14ac:dyDescent="0.3">
      <c r="A14341" t="s">
        <v>14186</v>
      </c>
      <c r="C14341" s="18">
        <v>389.09957163921956</v>
      </c>
      <c r="D14341" s="1"/>
      <c r="E14341" s="1">
        <v>3</v>
      </c>
      <c r="F14341" s="1">
        <v>1</v>
      </c>
      <c r="G14341" s="1">
        <v>0</v>
      </c>
      <c r="H14341" s="1">
        <v>2</v>
      </c>
      <c r="I14341" s="15">
        <v>0.33333333333333331</v>
      </c>
      <c r="J14341">
        <f t="shared" si="224"/>
        <v>40</v>
      </c>
    </row>
    <row r="14342" spans="1:10" x14ac:dyDescent="0.3">
      <c r="A14342" t="s">
        <v>14332</v>
      </c>
      <c r="C14342" s="18">
        <v>389.09947294240408</v>
      </c>
      <c r="D14342" s="1"/>
      <c r="E14342" s="1">
        <v>3</v>
      </c>
      <c r="F14342" s="1">
        <v>1</v>
      </c>
      <c r="G14342" s="1">
        <v>0</v>
      </c>
      <c r="H14342" s="1">
        <v>2</v>
      </c>
      <c r="I14342" s="15">
        <v>0.33333333333333331</v>
      </c>
      <c r="J14342">
        <f t="shared" si="224"/>
        <v>40</v>
      </c>
    </row>
    <row r="14343" spans="1:10" x14ac:dyDescent="0.3">
      <c r="A14343" t="s">
        <v>14187</v>
      </c>
      <c r="C14343" s="18">
        <v>389.09792959279213</v>
      </c>
      <c r="D14343" s="1"/>
      <c r="E14343" s="1">
        <v>3</v>
      </c>
      <c r="F14343" s="1">
        <v>1</v>
      </c>
      <c r="G14343" s="1">
        <v>0</v>
      </c>
      <c r="H14343" s="1">
        <v>2</v>
      </c>
      <c r="I14343" s="15">
        <v>0.33333333333333331</v>
      </c>
      <c r="J14343">
        <f t="shared" si="224"/>
        <v>40</v>
      </c>
    </row>
    <row r="14344" spans="1:10" x14ac:dyDescent="0.3">
      <c r="A14344" t="s">
        <v>14189</v>
      </c>
      <c r="C14344" s="18">
        <v>389.09694900741908</v>
      </c>
      <c r="D14344" s="1"/>
      <c r="E14344" s="1">
        <v>5</v>
      </c>
      <c r="F14344" s="1">
        <v>2</v>
      </c>
      <c r="G14344" s="1">
        <v>0</v>
      </c>
      <c r="H14344" s="1">
        <v>3</v>
      </c>
      <c r="I14344" s="15">
        <v>0.4</v>
      </c>
      <c r="J14344">
        <f t="shared" si="224"/>
        <v>40</v>
      </c>
    </row>
    <row r="14345" spans="1:10" x14ac:dyDescent="0.3">
      <c r="A14345" t="s">
        <v>14741</v>
      </c>
      <c r="C14345" s="18">
        <v>389.09579737075927</v>
      </c>
      <c r="D14345" s="1"/>
      <c r="E14345" s="1">
        <v>38</v>
      </c>
      <c r="F14345" s="1">
        <v>17</v>
      </c>
      <c r="G14345" s="1">
        <v>2</v>
      </c>
      <c r="H14345" s="1">
        <v>19</v>
      </c>
      <c r="I14345" s="15">
        <v>0.47368421052631576</v>
      </c>
      <c r="J14345">
        <f t="shared" si="224"/>
        <v>20</v>
      </c>
    </row>
    <row r="14346" spans="1:10" x14ac:dyDescent="0.3">
      <c r="A14346" t="s">
        <v>14190</v>
      </c>
      <c r="C14346" s="18">
        <v>389.09023313639739</v>
      </c>
      <c r="D14346" s="1"/>
      <c r="E14346" s="1">
        <v>11</v>
      </c>
      <c r="F14346" s="1">
        <v>8</v>
      </c>
      <c r="G14346" s="1">
        <v>0</v>
      </c>
      <c r="H14346" s="1">
        <v>3</v>
      </c>
      <c r="I14346" s="15">
        <v>0.72727272727272729</v>
      </c>
      <c r="J14346">
        <f t="shared" si="224"/>
        <v>40</v>
      </c>
    </row>
    <row r="14347" spans="1:10" x14ac:dyDescent="0.3">
      <c r="A14347" s="21" t="s">
        <v>14192</v>
      </c>
      <c r="C14347" s="18">
        <v>389.08600110417245</v>
      </c>
      <c r="D14347" s="1"/>
      <c r="E14347" s="1">
        <v>3</v>
      </c>
      <c r="F14347" s="1">
        <v>1</v>
      </c>
      <c r="G14347" s="1">
        <v>0</v>
      </c>
      <c r="H14347" s="1">
        <v>2</v>
      </c>
      <c r="I14347" s="15">
        <v>0.33333333333333331</v>
      </c>
      <c r="J14347">
        <f t="shared" si="224"/>
        <v>40</v>
      </c>
    </row>
    <row r="14348" spans="1:10" x14ac:dyDescent="0.3">
      <c r="A14348" t="s">
        <v>14193</v>
      </c>
      <c r="C14348" s="18">
        <v>389.08497318256315</v>
      </c>
      <c r="D14348" s="1"/>
      <c r="E14348" s="1">
        <v>15</v>
      </c>
      <c r="F14348" s="1">
        <v>6</v>
      </c>
      <c r="G14348" s="1">
        <v>1</v>
      </c>
      <c r="H14348" s="1">
        <v>8</v>
      </c>
      <c r="I14348" s="15">
        <v>0.43333333333333335</v>
      </c>
      <c r="J14348">
        <f t="shared" si="224"/>
        <v>40</v>
      </c>
    </row>
    <row r="14349" spans="1:10" x14ac:dyDescent="0.3">
      <c r="A14349" t="s">
        <v>14194</v>
      </c>
      <c r="C14349" s="18">
        <v>389.08280982134841</v>
      </c>
      <c r="D14349" s="1"/>
      <c r="E14349" s="1">
        <v>1</v>
      </c>
      <c r="F14349" s="1">
        <v>0</v>
      </c>
      <c r="G14349" s="1">
        <v>0</v>
      </c>
      <c r="H14349" s="1">
        <v>1</v>
      </c>
      <c r="I14349" s="15">
        <v>0</v>
      </c>
      <c r="J14349">
        <f t="shared" si="224"/>
        <v>40</v>
      </c>
    </row>
    <row r="14350" spans="1:10" x14ac:dyDescent="0.3">
      <c r="A14350" t="s">
        <v>14195</v>
      </c>
      <c r="C14350" s="18">
        <v>389.08065676749794</v>
      </c>
      <c r="D14350" s="1"/>
      <c r="E14350" s="1">
        <v>1</v>
      </c>
      <c r="F14350" s="1">
        <v>0</v>
      </c>
      <c r="G14350" s="1">
        <v>0</v>
      </c>
      <c r="H14350" s="1">
        <v>1</v>
      </c>
      <c r="I14350" s="15">
        <v>0</v>
      </c>
      <c r="J14350">
        <f t="shared" si="224"/>
        <v>40</v>
      </c>
    </row>
    <row r="14351" spans="1:10" x14ac:dyDescent="0.3">
      <c r="A14351" t="s">
        <v>14538</v>
      </c>
      <c r="C14351" s="18">
        <v>389.07512729827397</v>
      </c>
      <c r="D14351" s="1"/>
      <c r="E14351" s="1">
        <v>5</v>
      </c>
      <c r="F14351" s="1">
        <v>2</v>
      </c>
      <c r="G14351" s="1">
        <v>0</v>
      </c>
      <c r="H14351" s="1">
        <v>3</v>
      </c>
      <c r="I14351" s="15">
        <v>0.4</v>
      </c>
      <c r="J14351">
        <f t="shared" si="224"/>
        <v>40</v>
      </c>
    </row>
    <row r="14352" spans="1:10" x14ac:dyDescent="0.3">
      <c r="A14352" t="s">
        <v>14196</v>
      </c>
      <c r="C14352" s="18">
        <v>389.0724146269535</v>
      </c>
      <c r="D14352" s="1"/>
      <c r="E14352" s="1">
        <v>3</v>
      </c>
      <c r="F14352" s="1">
        <v>1</v>
      </c>
      <c r="G14352" s="1">
        <v>0</v>
      </c>
      <c r="H14352" s="1">
        <v>2</v>
      </c>
      <c r="I14352" s="15">
        <v>0.33333333333333331</v>
      </c>
      <c r="J14352">
        <f t="shared" si="224"/>
        <v>40</v>
      </c>
    </row>
    <row r="14353" spans="1:10" x14ac:dyDescent="0.3">
      <c r="A14353" t="s">
        <v>14197</v>
      </c>
      <c r="C14353" s="18">
        <v>389.07121259100762</v>
      </c>
      <c r="D14353" s="1"/>
      <c r="E14353" s="1">
        <v>44</v>
      </c>
      <c r="F14353" s="1">
        <v>17</v>
      </c>
      <c r="G14353" s="1">
        <v>0</v>
      </c>
      <c r="H14353" s="1">
        <v>27</v>
      </c>
      <c r="I14353" s="15">
        <v>0.38636363636363635</v>
      </c>
      <c r="J14353">
        <f t="shared" si="224"/>
        <v>20</v>
      </c>
    </row>
    <row r="14354" spans="1:10" x14ac:dyDescent="0.3">
      <c r="A14354" t="s">
        <v>14198</v>
      </c>
      <c r="C14354" s="18">
        <v>412.62218983143282</v>
      </c>
      <c r="D14354" s="1"/>
      <c r="E14354" s="1">
        <v>8</v>
      </c>
      <c r="F14354" s="1">
        <v>4</v>
      </c>
      <c r="G14354" s="1">
        <v>0</v>
      </c>
      <c r="H14354" s="1">
        <v>4</v>
      </c>
      <c r="I14354" s="15">
        <v>0.5</v>
      </c>
      <c r="J14354">
        <f t="shared" si="224"/>
        <v>40</v>
      </c>
    </row>
    <row r="14355" spans="1:10" x14ac:dyDescent="0.3">
      <c r="A14355" t="s">
        <v>14199</v>
      </c>
      <c r="C14355" s="18">
        <v>389.06844289909634</v>
      </c>
      <c r="D14355" s="1"/>
      <c r="E14355" s="1">
        <v>9</v>
      </c>
      <c r="F14355" s="1">
        <v>4</v>
      </c>
      <c r="G14355" s="1">
        <v>0</v>
      </c>
      <c r="H14355" s="1">
        <v>5</v>
      </c>
      <c r="I14355" s="15">
        <v>0.44444444444444442</v>
      </c>
      <c r="J14355">
        <f t="shared" si="224"/>
        <v>40</v>
      </c>
    </row>
    <row r="14356" spans="1:10" x14ac:dyDescent="0.3">
      <c r="A14356" t="s">
        <v>14200</v>
      </c>
      <c r="C14356" s="18">
        <v>389.06485888688451</v>
      </c>
      <c r="D14356" s="1"/>
      <c r="E14356" s="1">
        <v>3</v>
      </c>
      <c r="F14356" s="1">
        <v>1</v>
      </c>
      <c r="G14356" s="1">
        <v>0</v>
      </c>
      <c r="H14356" s="1">
        <v>2</v>
      </c>
      <c r="I14356" s="15">
        <v>0.33333333333333331</v>
      </c>
      <c r="J14356">
        <f t="shared" si="224"/>
        <v>40</v>
      </c>
    </row>
    <row r="14357" spans="1:10" x14ac:dyDescent="0.3">
      <c r="A14357" t="s">
        <v>14202</v>
      </c>
      <c r="C14357" s="18">
        <v>389.05879128456883</v>
      </c>
      <c r="D14357" s="1"/>
      <c r="E14357" s="1">
        <v>3</v>
      </c>
      <c r="F14357" s="1">
        <v>1</v>
      </c>
      <c r="G14357" s="1">
        <v>0</v>
      </c>
      <c r="H14357" s="1">
        <v>2</v>
      </c>
      <c r="I14357" s="15">
        <v>0.33333333333333331</v>
      </c>
      <c r="J14357">
        <f t="shared" si="224"/>
        <v>40</v>
      </c>
    </row>
    <row r="14358" spans="1:10" x14ac:dyDescent="0.3">
      <c r="A14358" t="s">
        <v>14204</v>
      </c>
      <c r="C14358" s="18">
        <v>389.05224604211054</v>
      </c>
      <c r="D14358" s="1"/>
      <c r="E14358" s="1">
        <v>5</v>
      </c>
      <c r="F14358" s="1">
        <v>2</v>
      </c>
      <c r="G14358" s="1">
        <v>0</v>
      </c>
      <c r="H14358" s="1">
        <v>3</v>
      </c>
      <c r="I14358" s="15">
        <v>0.4</v>
      </c>
      <c r="J14358">
        <f t="shared" si="224"/>
        <v>40</v>
      </c>
    </row>
    <row r="14359" spans="1:10" x14ac:dyDescent="0.3">
      <c r="A14359" t="s">
        <v>14205</v>
      </c>
      <c r="C14359" s="18">
        <v>389.05223435969577</v>
      </c>
      <c r="D14359" s="1"/>
      <c r="E14359" s="1">
        <v>1</v>
      </c>
      <c r="F14359" s="1">
        <v>0</v>
      </c>
      <c r="G14359" s="1">
        <v>0</v>
      </c>
      <c r="H14359" s="1">
        <v>1</v>
      </c>
      <c r="I14359" s="15">
        <v>0</v>
      </c>
      <c r="J14359">
        <f t="shared" si="224"/>
        <v>40</v>
      </c>
    </row>
    <row r="14360" spans="1:10" x14ac:dyDescent="0.3">
      <c r="A14360" t="s">
        <v>14206</v>
      </c>
      <c r="C14360" s="18">
        <v>389.05137477492019</v>
      </c>
      <c r="D14360" s="1"/>
      <c r="E14360" s="1">
        <v>15</v>
      </c>
      <c r="F14360" s="1">
        <v>6</v>
      </c>
      <c r="G14360" s="1">
        <v>2</v>
      </c>
      <c r="H14360" s="1">
        <v>7</v>
      </c>
      <c r="I14360" s="15">
        <v>0.46666666666666667</v>
      </c>
      <c r="J14360">
        <f t="shared" si="224"/>
        <v>40</v>
      </c>
    </row>
    <row r="14361" spans="1:10" x14ac:dyDescent="0.3">
      <c r="A14361" t="s">
        <v>14207</v>
      </c>
      <c r="C14361" s="18">
        <v>389.04931715021058</v>
      </c>
      <c r="D14361" s="1"/>
      <c r="E14361" s="1">
        <v>3</v>
      </c>
      <c r="F14361" s="1">
        <v>1</v>
      </c>
      <c r="G14361" s="1">
        <v>0</v>
      </c>
      <c r="H14361" s="1">
        <v>2</v>
      </c>
      <c r="I14361" s="15">
        <v>0.33333333333333331</v>
      </c>
      <c r="J14361">
        <f t="shared" si="224"/>
        <v>40</v>
      </c>
    </row>
    <row r="14362" spans="1:10" x14ac:dyDescent="0.3">
      <c r="A14362" t="s">
        <v>14208</v>
      </c>
      <c r="C14362" s="18">
        <v>389.04782418764233</v>
      </c>
      <c r="D14362" s="1"/>
      <c r="E14362" s="1">
        <v>3</v>
      </c>
      <c r="F14362" s="1">
        <v>1</v>
      </c>
      <c r="G14362" s="1">
        <v>0</v>
      </c>
      <c r="H14362" s="1">
        <v>2</v>
      </c>
      <c r="I14362" s="15">
        <v>0.33333333333333331</v>
      </c>
      <c r="J14362">
        <f t="shared" si="224"/>
        <v>40</v>
      </c>
    </row>
    <row r="14363" spans="1:10" x14ac:dyDescent="0.3">
      <c r="A14363" t="s">
        <v>14209</v>
      </c>
      <c r="C14363" s="18">
        <v>389.03824951475025</v>
      </c>
      <c r="D14363" s="1"/>
      <c r="E14363" s="1">
        <v>1</v>
      </c>
      <c r="F14363" s="1">
        <v>0</v>
      </c>
      <c r="G14363" s="1">
        <v>0</v>
      </c>
      <c r="H14363" s="1">
        <v>1</v>
      </c>
      <c r="I14363" s="15">
        <v>0</v>
      </c>
      <c r="J14363">
        <f t="shared" si="224"/>
        <v>40</v>
      </c>
    </row>
    <row r="14364" spans="1:10" x14ac:dyDescent="0.3">
      <c r="A14364" t="s">
        <v>14210</v>
      </c>
      <c r="C14364" s="18">
        <v>389.03704422555018</v>
      </c>
      <c r="D14364" s="1"/>
      <c r="E14364" s="1">
        <v>3</v>
      </c>
      <c r="F14364" s="1">
        <v>1</v>
      </c>
      <c r="G14364" s="1">
        <v>0</v>
      </c>
      <c r="H14364" s="1">
        <v>2</v>
      </c>
      <c r="I14364" s="15">
        <v>0.33333333333333331</v>
      </c>
      <c r="J14364">
        <f t="shared" si="224"/>
        <v>40</v>
      </c>
    </row>
    <row r="14365" spans="1:10" x14ac:dyDescent="0.3">
      <c r="A14365" t="s">
        <v>14212</v>
      </c>
      <c r="C14365" s="18">
        <v>389.03484824517363</v>
      </c>
      <c r="D14365" s="1"/>
      <c r="E14365" s="1">
        <v>2</v>
      </c>
      <c r="F14365" s="1">
        <v>0</v>
      </c>
      <c r="G14365" s="1">
        <v>2</v>
      </c>
      <c r="H14365" s="1">
        <v>0</v>
      </c>
      <c r="I14365" s="15">
        <v>0.5</v>
      </c>
      <c r="J14365">
        <f t="shared" si="224"/>
        <v>40</v>
      </c>
    </row>
    <row r="14366" spans="1:10" x14ac:dyDescent="0.3">
      <c r="A14366" t="s">
        <v>14213</v>
      </c>
      <c r="C14366" s="18">
        <v>389.03444732439596</v>
      </c>
      <c r="D14366" s="1"/>
      <c r="E14366" s="1">
        <v>3</v>
      </c>
      <c r="F14366" s="1">
        <v>1</v>
      </c>
      <c r="G14366" s="1">
        <v>0</v>
      </c>
      <c r="H14366" s="1">
        <v>2</v>
      </c>
      <c r="I14366" s="15">
        <v>0.33333333333333331</v>
      </c>
      <c r="J14366">
        <f t="shared" si="224"/>
        <v>40</v>
      </c>
    </row>
    <row r="14367" spans="1:10" x14ac:dyDescent="0.3">
      <c r="A14367" t="s">
        <v>14214</v>
      </c>
      <c r="C14367" s="18">
        <v>389.03438246736704</v>
      </c>
      <c r="D14367" s="1"/>
      <c r="E14367" s="1">
        <v>5</v>
      </c>
      <c r="F14367" s="1">
        <v>2</v>
      </c>
      <c r="G14367" s="1">
        <v>0</v>
      </c>
      <c r="H14367" s="1">
        <v>3</v>
      </c>
      <c r="I14367" s="15">
        <v>0.4</v>
      </c>
      <c r="J14367">
        <f t="shared" si="224"/>
        <v>40</v>
      </c>
    </row>
    <row r="14368" spans="1:10" x14ac:dyDescent="0.3">
      <c r="A14368" t="s">
        <v>14215</v>
      </c>
      <c r="C14368" s="18">
        <v>389.02853135681113</v>
      </c>
      <c r="D14368" s="1"/>
      <c r="E14368" s="1">
        <v>3</v>
      </c>
      <c r="F14368" s="1">
        <v>1</v>
      </c>
      <c r="G14368" s="1">
        <v>0</v>
      </c>
      <c r="H14368" s="1">
        <v>2</v>
      </c>
      <c r="I14368" s="15">
        <v>0.33333333333333331</v>
      </c>
      <c r="J14368">
        <f t="shared" si="224"/>
        <v>40</v>
      </c>
    </row>
    <row r="14369" spans="1:10" x14ac:dyDescent="0.3">
      <c r="A14369" t="s">
        <v>14216</v>
      </c>
      <c r="C14369" s="18">
        <v>389.02777928583487</v>
      </c>
      <c r="D14369" s="1"/>
      <c r="E14369" s="1">
        <v>7</v>
      </c>
      <c r="F14369" s="1">
        <v>3</v>
      </c>
      <c r="G14369" s="1">
        <v>0</v>
      </c>
      <c r="H14369" s="1">
        <v>4</v>
      </c>
      <c r="I14369" s="15">
        <v>0.42857142857142855</v>
      </c>
      <c r="J14369">
        <f t="shared" si="224"/>
        <v>40</v>
      </c>
    </row>
    <row r="14370" spans="1:10" x14ac:dyDescent="0.3">
      <c r="A14370" t="s">
        <v>14217</v>
      </c>
      <c r="C14370" s="18">
        <v>389.02676578162743</v>
      </c>
      <c r="D14370" s="1"/>
      <c r="E14370" s="1">
        <v>1</v>
      </c>
      <c r="F14370" s="1">
        <v>0</v>
      </c>
      <c r="G14370" s="1">
        <v>0</v>
      </c>
      <c r="H14370" s="1">
        <v>1</v>
      </c>
      <c r="I14370" s="15">
        <v>0</v>
      </c>
      <c r="J14370">
        <f t="shared" si="224"/>
        <v>40</v>
      </c>
    </row>
    <row r="14371" spans="1:10" x14ac:dyDescent="0.3">
      <c r="A14371" t="s">
        <v>14218</v>
      </c>
      <c r="C14371" s="18">
        <v>389.02206390389682</v>
      </c>
      <c r="D14371" s="1"/>
      <c r="E14371" s="1">
        <v>3</v>
      </c>
      <c r="F14371" s="1">
        <v>1</v>
      </c>
      <c r="G14371" s="1">
        <v>0</v>
      </c>
      <c r="H14371" s="1">
        <v>2</v>
      </c>
      <c r="I14371" s="15">
        <v>0.33333333333333331</v>
      </c>
      <c r="J14371">
        <f t="shared" si="224"/>
        <v>40</v>
      </c>
    </row>
    <row r="14372" spans="1:10" x14ac:dyDescent="0.3">
      <c r="A14372" t="s">
        <v>14219</v>
      </c>
      <c r="C14372" s="18">
        <v>389.02014831095414</v>
      </c>
      <c r="D14372" s="1"/>
      <c r="E14372" s="1">
        <v>5</v>
      </c>
      <c r="F14372" s="1">
        <v>2</v>
      </c>
      <c r="G14372" s="1">
        <v>0</v>
      </c>
      <c r="H14372" s="1">
        <v>3</v>
      </c>
      <c r="I14372" s="15">
        <v>0.4</v>
      </c>
      <c r="J14372">
        <f t="shared" si="224"/>
        <v>40</v>
      </c>
    </row>
    <row r="14373" spans="1:10" x14ac:dyDescent="0.3">
      <c r="A14373" t="s">
        <v>14220</v>
      </c>
      <c r="C14373" s="18">
        <v>389.01966593986936</v>
      </c>
      <c r="D14373" s="1"/>
      <c r="E14373" s="1">
        <v>3</v>
      </c>
      <c r="F14373" s="1">
        <v>1</v>
      </c>
      <c r="G14373" s="1">
        <v>0</v>
      </c>
      <c r="H14373" s="1">
        <v>2</v>
      </c>
      <c r="I14373" s="15">
        <v>0.33333333333333331</v>
      </c>
      <c r="J14373">
        <f t="shared" si="224"/>
        <v>40</v>
      </c>
    </row>
    <row r="14374" spans="1:10" x14ac:dyDescent="0.3">
      <c r="A14374" t="s">
        <v>14221</v>
      </c>
      <c r="C14374" s="18">
        <v>389.01740849213479</v>
      </c>
      <c r="D14374" s="1"/>
      <c r="E14374" s="1">
        <v>5</v>
      </c>
      <c r="F14374" s="1">
        <v>2</v>
      </c>
      <c r="G14374" s="1">
        <v>0</v>
      </c>
      <c r="H14374" s="1">
        <v>3</v>
      </c>
      <c r="I14374" s="15">
        <v>0.4</v>
      </c>
      <c r="J14374">
        <f t="shared" si="224"/>
        <v>40</v>
      </c>
    </row>
    <row r="14375" spans="1:10" x14ac:dyDescent="0.3">
      <c r="A14375" t="s">
        <v>14223</v>
      </c>
      <c r="C14375" s="18">
        <v>389.01669285799323</v>
      </c>
      <c r="D14375" s="1"/>
      <c r="E14375" s="1">
        <v>3</v>
      </c>
      <c r="F14375" s="1">
        <v>1</v>
      </c>
      <c r="G14375" s="1">
        <v>0</v>
      </c>
      <c r="H14375" s="1">
        <v>2</v>
      </c>
      <c r="I14375" s="15">
        <v>0.33333333333333331</v>
      </c>
      <c r="J14375">
        <f t="shared" si="224"/>
        <v>40</v>
      </c>
    </row>
    <row r="14376" spans="1:10" x14ac:dyDescent="0.3">
      <c r="A14376" t="s">
        <v>14224</v>
      </c>
      <c r="C14376" s="18">
        <v>389.016432750212</v>
      </c>
      <c r="D14376" s="1"/>
      <c r="E14376" s="1">
        <v>3</v>
      </c>
      <c r="F14376" s="1">
        <v>1</v>
      </c>
      <c r="G14376" s="1">
        <v>0</v>
      </c>
      <c r="H14376" s="1">
        <v>2</v>
      </c>
      <c r="I14376" s="15">
        <v>0.33333333333333331</v>
      </c>
      <c r="J14376">
        <f t="shared" si="224"/>
        <v>40</v>
      </c>
    </row>
    <row r="14377" spans="1:10" x14ac:dyDescent="0.3">
      <c r="A14377" t="s">
        <v>14225</v>
      </c>
      <c r="C14377" s="18">
        <v>389.01382965792965</v>
      </c>
      <c r="D14377" s="1"/>
      <c r="E14377" s="1">
        <v>3</v>
      </c>
      <c r="F14377" s="1">
        <v>1</v>
      </c>
      <c r="G14377" s="1">
        <v>0</v>
      </c>
      <c r="H14377" s="1">
        <v>2</v>
      </c>
      <c r="I14377" s="15">
        <v>0.33333333333333331</v>
      </c>
      <c r="J14377">
        <f t="shared" si="224"/>
        <v>40</v>
      </c>
    </row>
    <row r="14378" spans="1:10" x14ac:dyDescent="0.3">
      <c r="A14378" t="s">
        <v>14226</v>
      </c>
      <c r="C14378" s="18">
        <v>389.01292055337342</v>
      </c>
      <c r="D14378" s="1"/>
      <c r="E14378" s="1">
        <v>3</v>
      </c>
      <c r="F14378" s="1">
        <v>1</v>
      </c>
      <c r="G14378" s="1">
        <v>0</v>
      </c>
      <c r="H14378" s="1">
        <v>2</v>
      </c>
      <c r="I14378" s="15">
        <v>0.33333333333333331</v>
      </c>
      <c r="J14378">
        <f t="shared" si="224"/>
        <v>40</v>
      </c>
    </row>
    <row r="14379" spans="1:10" x14ac:dyDescent="0.3">
      <c r="A14379" t="s">
        <v>14227</v>
      </c>
      <c r="C14379" s="18">
        <v>389.00928058564983</v>
      </c>
      <c r="D14379" s="1"/>
      <c r="E14379" s="1">
        <v>35</v>
      </c>
      <c r="F14379" s="1">
        <v>16</v>
      </c>
      <c r="G14379" s="1">
        <v>2</v>
      </c>
      <c r="H14379" s="1">
        <v>17</v>
      </c>
      <c r="I14379" s="15">
        <v>0.48571428571428571</v>
      </c>
      <c r="J14379">
        <f t="shared" si="224"/>
        <v>20</v>
      </c>
    </row>
    <row r="14380" spans="1:10" x14ac:dyDescent="0.3">
      <c r="A14380" t="s">
        <v>14228</v>
      </c>
      <c r="C14380" s="18">
        <v>389.00446997482891</v>
      </c>
      <c r="D14380" s="1"/>
      <c r="E14380" s="1">
        <v>3</v>
      </c>
      <c r="F14380" s="1">
        <v>0</v>
      </c>
      <c r="G14380" s="1">
        <v>0</v>
      </c>
      <c r="H14380" s="1">
        <v>3</v>
      </c>
      <c r="I14380" s="15">
        <v>0</v>
      </c>
      <c r="J14380">
        <f t="shared" si="224"/>
        <v>40</v>
      </c>
    </row>
    <row r="14381" spans="1:10" x14ac:dyDescent="0.3">
      <c r="A14381" t="s">
        <v>14229</v>
      </c>
      <c r="C14381" s="18">
        <v>389.00291046290369</v>
      </c>
      <c r="D14381" s="1"/>
      <c r="E14381" s="1">
        <v>3</v>
      </c>
      <c r="F14381" s="1">
        <v>1</v>
      </c>
      <c r="G14381" s="1">
        <v>0</v>
      </c>
      <c r="H14381" s="1">
        <v>2</v>
      </c>
      <c r="I14381" s="15">
        <v>0.33333333333333331</v>
      </c>
      <c r="J14381">
        <f t="shared" si="224"/>
        <v>40</v>
      </c>
    </row>
    <row r="14382" spans="1:10" x14ac:dyDescent="0.3">
      <c r="A14382" t="s">
        <v>14230</v>
      </c>
      <c r="C14382" s="18">
        <v>389.00131062870787</v>
      </c>
      <c r="D14382" s="1"/>
      <c r="E14382" s="1">
        <v>5</v>
      </c>
      <c r="F14382" s="1">
        <v>2</v>
      </c>
      <c r="G14382" s="1">
        <v>0</v>
      </c>
      <c r="H14382" s="1">
        <v>3</v>
      </c>
      <c r="I14382" s="15">
        <v>0.4</v>
      </c>
      <c r="J14382">
        <f t="shared" si="224"/>
        <v>40</v>
      </c>
    </row>
    <row r="14383" spans="1:10" x14ac:dyDescent="0.3">
      <c r="A14383" t="s">
        <v>14231</v>
      </c>
      <c r="C14383" s="18">
        <v>388.99976818779703</v>
      </c>
      <c r="D14383" s="1"/>
      <c r="E14383" s="1">
        <v>3</v>
      </c>
      <c r="F14383" s="1">
        <v>1</v>
      </c>
      <c r="G14383" s="1">
        <v>0</v>
      </c>
      <c r="H14383" s="1">
        <v>2</v>
      </c>
      <c r="I14383" s="15">
        <v>0.33333333333333331</v>
      </c>
      <c r="J14383">
        <f t="shared" si="224"/>
        <v>40</v>
      </c>
    </row>
    <row r="14384" spans="1:10" x14ac:dyDescent="0.3">
      <c r="A14384" t="s">
        <v>14232</v>
      </c>
      <c r="C14384" s="18">
        <v>388.99765997841757</v>
      </c>
      <c r="D14384" s="1"/>
      <c r="E14384" s="1">
        <v>5</v>
      </c>
      <c r="F14384" s="1">
        <v>2</v>
      </c>
      <c r="G14384" s="1">
        <v>0</v>
      </c>
      <c r="H14384" s="1">
        <v>3</v>
      </c>
      <c r="I14384" s="15">
        <v>0.4</v>
      </c>
      <c r="J14384">
        <f t="shared" si="224"/>
        <v>40</v>
      </c>
    </row>
    <row r="14385" spans="1:10" x14ac:dyDescent="0.3">
      <c r="A14385" t="s">
        <v>14235</v>
      </c>
      <c r="C14385" s="18">
        <v>388.99157585383261</v>
      </c>
      <c r="D14385" s="1"/>
      <c r="E14385" s="1">
        <v>3</v>
      </c>
      <c r="F14385" s="1">
        <v>1</v>
      </c>
      <c r="G14385" s="1">
        <v>0</v>
      </c>
      <c r="H14385" s="1">
        <v>2</v>
      </c>
      <c r="I14385" s="15">
        <v>0.33333333333333331</v>
      </c>
      <c r="J14385">
        <f t="shared" si="224"/>
        <v>40</v>
      </c>
    </row>
    <row r="14386" spans="1:10" x14ac:dyDescent="0.3">
      <c r="A14386" t="s">
        <v>14234</v>
      </c>
      <c r="C14386" s="18">
        <v>388.99121135356296</v>
      </c>
      <c r="D14386" s="1"/>
      <c r="E14386" s="1">
        <v>9</v>
      </c>
      <c r="F14386" s="1">
        <v>2</v>
      </c>
      <c r="G14386" s="1">
        <v>1</v>
      </c>
      <c r="H14386" s="1">
        <v>6</v>
      </c>
      <c r="I14386" s="15">
        <v>0.27777777777777779</v>
      </c>
      <c r="J14386">
        <f t="shared" si="224"/>
        <v>40</v>
      </c>
    </row>
    <row r="14387" spans="1:10" x14ac:dyDescent="0.3">
      <c r="A14387" t="s">
        <v>14236</v>
      </c>
      <c r="C14387" s="18">
        <v>388.98932151249636</v>
      </c>
      <c r="D14387" s="1"/>
      <c r="E14387" s="1">
        <v>3</v>
      </c>
      <c r="F14387" s="1">
        <v>1</v>
      </c>
      <c r="G14387" s="1">
        <v>0</v>
      </c>
      <c r="H14387" s="1">
        <v>2</v>
      </c>
      <c r="I14387" s="15">
        <v>0.33333333333333331</v>
      </c>
      <c r="J14387">
        <f t="shared" si="224"/>
        <v>40</v>
      </c>
    </row>
    <row r="14388" spans="1:10" x14ac:dyDescent="0.3">
      <c r="A14388" s="21" t="s">
        <v>14237</v>
      </c>
      <c r="C14388" s="18">
        <v>388.98847230502861</v>
      </c>
      <c r="D14388" s="1"/>
      <c r="E14388" s="1">
        <v>3</v>
      </c>
      <c r="F14388" s="1">
        <v>1</v>
      </c>
      <c r="G14388" s="1">
        <v>0</v>
      </c>
      <c r="H14388" s="1">
        <v>2</v>
      </c>
      <c r="I14388" s="15">
        <v>0.33333333333333331</v>
      </c>
      <c r="J14388">
        <f t="shared" si="224"/>
        <v>40</v>
      </c>
    </row>
    <row r="14389" spans="1:10" x14ac:dyDescent="0.3">
      <c r="A14389" t="s">
        <v>14238</v>
      </c>
      <c r="C14389" s="18">
        <v>388.98745818806879</v>
      </c>
      <c r="D14389" s="1"/>
      <c r="E14389" s="1">
        <v>3</v>
      </c>
      <c r="F14389" s="1">
        <v>1</v>
      </c>
      <c r="G14389" s="1">
        <v>0</v>
      </c>
      <c r="H14389" s="1">
        <v>2</v>
      </c>
      <c r="I14389" s="15">
        <v>0.33333333333333331</v>
      </c>
      <c r="J14389">
        <f t="shared" si="224"/>
        <v>40</v>
      </c>
    </row>
    <row r="14390" spans="1:10" x14ac:dyDescent="0.3">
      <c r="A14390" t="s">
        <v>14239</v>
      </c>
      <c r="C14390" s="18">
        <v>388.98573005382525</v>
      </c>
      <c r="D14390" s="1"/>
      <c r="E14390" s="1">
        <v>6</v>
      </c>
      <c r="F14390" s="1">
        <v>2</v>
      </c>
      <c r="G14390" s="1">
        <v>0</v>
      </c>
      <c r="H14390" s="1">
        <v>4</v>
      </c>
      <c r="I14390" s="15">
        <v>0.33333333333333331</v>
      </c>
      <c r="J14390">
        <f t="shared" si="224"/>
        <v>40</v>
      </c>
    </row>
    <row r="14391" spans="1:10" x14ac:dyDescent="0.3">
      <c r="A14391" s="21" t="s">
        <v>14240</v>
      </c>
      <c r="C14391" s="18">
        <v>388.98486978147304</v>
      </c>
      <c r="D14391" s="1"/>
      <c r="E14391" s="1">
        <v>3</v>
      </c>
      <c r="F14391" s="1">
        <v>1</v>
      </c>
      <c r="G14391" s="1">
        <v>0</v>
      </c>
      <c r="H14391" s="1">
        <v>2</v>
      </c>
      <c r="I14391" s="15">
        <v>0.33333333333333331</v>
      </c>
      <c r="J14391">
        <f t="shared" si="224"/>
        <v>40</v>
      </c>
    </row>
    <row r="14392" spans="1:10" x14ac:dyDescent="0.3">
      <c r="A14392" t="s">
        <v>14241</v>
      </c>
      <c r="C14392" s="18">
        <v>388.98113507119541</v>
      </c>
      <c r="D14392" s="1"/>
      <c r="E14392" s="1">
        <v>3</v>
      </c>
      <c r="F14392" s="1">
        <v>1</v>
      </c>
      <c r="G14392" s="1">
        <v>0</v>
      </c>
      <c r="H14392" s="1">
        <v>2</v>
      </c>
      <c r="I14392" s="15">
        <v>0.33333333333333331</v>
      </c>
      <c r="J14392">
        <f t="shared" si="224"/>
        <v>40</v>
      </c>
    </row>
    <row r="14393" spans="1:10" x14ac:dyDescent="0.3">
      <c r="A14393" t="s">
        <v>14242</v>
      </c>
      <c r="C14393" s="18">
        <v>388.97930163595481</v>
      </c>
      <c r="D14393" s="1"/>
      <c r="E14393" s="1">
        <v>5</v>
      </c>
      <c r="F14393" s="1">
        <v>2</v>
      </c>
      <c r="G14393" s="1">
        <v>0</v>
      </c>
      <c r="H14393" s="1">
        <v>3</v>
      </c>
      <c r="I14393" s="15">
        <v>0.4</v>
      </c>
      <c r="J14393">
        <f t="shared" si="224"/>
        <v>40</v>
      </c>
    </row>
    <row r="14394" spans="1:10" x14ac:dyDescent="0.3">
      <c r="A14394" t="s">
        <v>14077</v>
      </c>
      <c r="C14394" s="18">
        <v>388.97863786387779</v>
      </c>
      <c r="D14394" s="1"/>
      <c r="E14394" s="1">
        <v>3</v>
      </c>
      <c r="F14394" s="1">
        <v>1</v>
      </c>
      <c r="G14394" s="1">
        <v>0</v>
      </c>
      <c r="H14394" s="1">
        <v>2</v>
      </c>
      <c r="I14394" s="15">
        <v>0.33333333333333331</v>
      </c>
      <c r="J14394">
        <f t="shared" si="224"/>
        <v>40</v>
      </c>
    </row>
    <row r="14395" spans="1:10" x14ac:dyDescent="0.3">
      <c r="A14395" t="s">
        <v>14243</v>
      </c>
      <c r="C14395" s="18">
        <v>388.97818402174545</v>
      </c>
      <c r="D14395" s="1"/>
      <c r="E14395" s="1">
        <v>9</v>
      </c>
      <c r="F14395" s="1">
        <v>2</v>
      </c>
      <c r="G14395" s="1">
        <v>1</v>
      </c>
      <c r="H14395" s="1">
        <v>6</v>
      </c>
      <c r="I14395" s="15">
        <v>0.27777777777777779</v>
      </c>
      <c r="J14395">
        <f t="shared" si="224"/>
        <v>40</v>
      </c>
    </row>
    <row r="14396" spans="1:10" x14ac:dyDescent="0.3">
      <c r="A14396" t="s">
        <v>14244</v>
      </c>
      <c r="C14396" s="18">
        <v>388.97049361500109</v>
      </c>
      <c r="D14396" s="1"/>
      <c r="E14396" s="1">
        <v>5</v>
      </c>
      <c r="F14396" s="1">
        <v>2</v>
      </c>
      <c r="G14396" s="1">
        <v>0</v>
      </c>
      <c r="H14396" s="1">
        <v>3</v>
      </c>
      <c r="I14396" s="15">
        <v>0.4</v>
      </c>
      <c r="J14396">
        <f t="shared" si="224"/>
        <v>40</v>
      </c>
    </row>
    <row r="14397" spans="1:10" x14ac:dyDescent="0.3">
      <c r="A14397" t="s">
        <v>14245</v>
      </c>
      <c r="C14397" s="18">
        <v>388.96997832723139</v>
      </c>
      <c r="D14397" s="1"/>
      <c r="E14397" s="1">
        <v>3</v>
      </c>
      <c r="F14397" s="1">
        <v>1</v>
      </c>
      <c r="G14397" s="1">
        <v>0</v>
      </c>
      <c r="H14397" s="1">
        <v>2</v>
      </c>
      <c r="I14397" s="15">
        <v>0.33333333333333331</v>
      </c>
      <c r="J14397">
        <f t="shared" si="224"/>
        <v>40</v>
      </c>
    </row>
    <row r="14398" spans="1:10" x14ac:dyDescent="0.3">
      <c r="A14398" t="s">
        <v>14316</v>
      </c>
      <c r="C14398" s="18">
        <v>388.96940965783551</v>
      </c>
      <c r="D14398" s="1"/>
      <c r="E14398" s="1">
        <v>29</v>
      </c>
      <c r="F14398" s="1">
        <v>11</v>
      </c>
      <c r="G14398" s="1">
        <v>6</v>
      </c>
      <c r="H14398" s="1">
        <v>12</v>
      </c>
      <c r="I14398" s="15">
        <v>0.48275862068965519</v>
      </c>
      <c r="J14398">
        <f t="shared" si="224"/>
        <v>40</v>
      </c>
    </row>
    <row r="14399" spans="1:10" x14ac:dyDescent="0.3">
      <c r="A14399" t="s">
        <v>14246</v>
      </c>
      <c r="C14399" s="18">
        <v>388.96839147790422</v>
      </c>
      <c r="D14399" s="1"/>
      <c r="E14399" s="1">
        <v>3</v>
      </c>
      <c r="F14399" s="1">
        <v>1</v>
      </c>
      <c r="G14399" s="1">
        <v>0</v>
      </c>
      <c r="H14399" s="1">
        <v>2</v>
      </c>
      <c r="I14399" s="15">
        <v>0.33333333333333331</v>
      </c>
      <c r="J14399">
        <f t="shared" si="224"/>
        <v>40</v>
      </c>
    </row>
    <row r="14400" spans="1:10" x14ac:dyDescent="0.3">
      <c r="A14400" t="s">
        <v>14247</v>
      </c>
      <c r="C14400" s="18">
        <v>388.96794031643122</v>
      </c>
      <c r="D14400" s="1"/>
      <c r="E14400" s="1">
        <v>3</v>
      </c>
      <c r="F14400" s="1">
        <v>1</v>
      </c>
      <c r="G14400" s="1">
        <v>0</v>
      </c>
      <c r="H14400" s="1">
        <v>2</v>
      </c>
      <c r="I14400" s="15">
        <v>0.33333333333333331</v>
      </c>
      <c r="J14400">
        <f t="shared" si="224"/>
        <v>40</v>
      </c>
    </row>
    <row r="14401" spans="1:10" x14ac:dyDescent="0.3">
      <c r="A14401" t="s">
        <v>14248</v>
      </c>
      <c r="C14401" s="18">
        <v>388.96716698534851</v>
      </c>
      <c r="D14401" s="1"/>
      <c r="E14401" s="1">
        <v>3</v>
      </c>
      <c r="F14401" s="1">
        <v>1</v>
      </c>
      <c r="G14401" s="1">
        <v>0</v>
      </c>
      <c r="H14401" s="1">
        <v>2</v>
      </c>
      <c r="I14401" s="15">
        <v>0.33333333333333331</v>
      </c>
      <c r="J14401">
        <f t="shared" si="224"/>
        <v>40</v>
      </c>
    </row>
    <row r="14402" spans="1:10" x14ac:dyDescent="0.3">
      <c r="A14402" t="s">
        <v>14250</v>
      </c>
      <c r="C14402" s="18">
        <v>388.96628170935639</v>
      </c>
      <c r="D14402" s="1"/>
      <c r="E14402" s="1">
        <v>1</v>
      </c>
      <c r="F14402" s="1">
        <v>0</v>
      </c>
      <c r="G14402" s="1">
        <v>0</v>
      </c>
      <c r="H14402" s="1">
        <v>1</v>
      </c>
      <c r="I14402" s="15">
        <v>0</v>
      </c>
      <c r="J14402">
        <f t="shared" si="224"/>
        <v>40</v>
      </c>
    </row>
    <row r="14403" spans="1:10" x14ac:dyDescent="0.3">
      <c r="A14403" t="s">
        <v>14251</v>
      </c>
      <c r="C14403" s="18">
        <v>388.96558381811354</v>
      </c>
      <c r="D14403" s="1"/>
      <c r="E14403" s="1">
        <v>3</v>
      </c>
      <c r="F14403" s="1">
        <v>1</v>
      </c>
      <c r="G14403" s="1">
        <v>0</v>
      </c>
      <c r="H14403" s="1">
        <v>2</v>
      </c>
      <c r="I14403" s="15">
        <v>0.33333333333333331</v>
      </c>
      <c r="J14403">
        <f t="shared" si="224"/>
        <v>40</v>
      </c>
    </row>
    <row r="14404" spans="1:10" x14ac:dyDescent="0.3">
      <c r="A14404" t="s">
        <v>14252</v>
      </c>
      <c r="C14404" s="18">
        <v>388.96448635564917</v>
      </c>
      <c r="D14404" s="1"/>
      <c r="E14404" s="1">
        <v>5</v>
      </c>
      <c r="F14404" s="1">
        <v>2</v>
      </c>
      <c r="G14404" s="1">
        <v>0</v>
      </c>
      <c r="H14404" s="1">
        <v>3</v>
      </c>
      <c r="I14404" s="15">
        <v>0.4</v>
      </c>
      <c r="J14404">
        <f t="shared" ref="J14404:J14467" si="225">IF(E14404&lt;=30,40,20)</f>
        <v>40</v>
      </c>
    </row>
    <row r="14405" spans="1:10" x14ac:dyDescent="0.3">
      <c r="A14405" t="s">
        <v>14253</v>
      </c>
      <c r="C14405" s="18">
        <v>388.96363677734792</v>
      </c>
      <c r="D14405" s="1"/>
      <c r="E14405" s="1">
        <v>5</v>
      </c>
      <c r="F14405" s="1">
        <v>2</v>
      </c>
      <c r="G14405" s="1">
        <v>0</v>
      </c>
      <c r="H14405" s="1">
        <v>3</v>
      </c>
      <c r="I14405" s="15">
        <v>0.4</v>
      </c>
      <c r="J14405">
        <f t="shared" si="225"/>
        <v>40</v>
      </c>
    </row>
    <row r="14406" spans="1:10" x14ac:dyDescent="0.3">
      <c r="A14406" t="s">
        <v>14255</v>
      </c>
      <c r="C14406" s="18">
        <v>388.96242961998473</v>
      </c>
      <c r="D14406" s="1"/>
      <c r="E14406" s="1">
        <v>1</v>
      </c>
      <c r="F14406" s="1">
        <v>0</v>
      </c>
      <c r="G14406" s="1">
        <v>0</v>
      </c>
      <c r="H14406" s="1">
        <v>1</v>
      </c>
      <c r="I14406" s="15">
        <v>0</v>
      </c>
      <c r="J14406">
        <f t="shared" si="225"/>
        <v>40</v>
      </c>
    </row>
    <row r="14407" spans="1:10" x14ac:dyDescent="0.3">
      <c r="A14407" t="s">
        <v>14256</v>
      </c>
      <c r="C14407" s="18">
        <v>388.95832962711296</v>
      </c>
      <c r="D14407" s="1"/>
      <c r="E14407" s="1">
        <v>3</v>
      </c>
      <c r="F14407" s="1">
        <v>1</v>
      </c>
      <c r="G14407" s="1">
        <v>0</v>
      </c>
      <c r="H14407" s="1">
        <v>2</v>
      </c>
      <c r="I14407" s="15">
        <v>0.33333333333333331</v>
      </c>
      <c r="J14407">
        <f t="shared" si="225"/>
        <v>40</v>
      </c>
    </row>
    <row r="14408" spans="1:10" x14ac:dyDescent="0.3">
      <c r="A14408" t="s">
        <v>14257</v>
      </c>
      <c r="C14408" s="18">
        <v>388.95818754892116</v>
      </c>
      <c r="D14408" s="1"/>
      <c r="E14408" s="1">
        <v>3</v>
      </c>
      <c r="F14408" s="1">
        <v>1</v>
      </c>
      <c r="G14408" s="1">
        <v>0</v>
      </c>
      <c r="H14408" s="1">
        <v>2</v>
      </c>
      <c r="I14408" s="15">
        <v>0.33333333333333331</v>
      </c>
      <c r="J14408">
        <f t="shared" si="225"/>
        <v>40</v>
      </c>
    </row>
    <row r="14409" spans="1:10" x14ac:dyDescent="0.3">
      <c r="A14409" t="s">
        <v>14258</v>
      </c>
      <c r="C14409" s="18">
        <v>388.95685557676916</v>
      </c>
      <c r="D14409" s="1"/>
      <c r="E14409" s="1">
        <v>3</v>
      </c>
      <c r="F14409" s="1">
        <v>1</v>
      </c>
      <c r="G14409" s="1">
        <v>0</v>
      </c>
      <c r="H14409" s="1">
        <v>2</v>
      </c>
      <c r="I14409" s="15">
        <v>0.33333333333333331</v>
      </c>
      <c r="J14409">
        <f t="shared" si="225"/>
        <v>40</v>
      </c>
    </row>
    <row r="14410" spans="1:10" x14ac:dyDescent="0.3">
      <c r="A14410" t="s">
        <v>14259</v>
      </c>
      <c r="C14410" s="18">
        <v>388.95572083547228</v>
      </c>
      <c r="D14410" s="1"/>
      <c r="E14410" s="1">
        <v>9</v>
      </c>
      <c r="F14410" s="1">
        <v>4</v>
      </c>
      <c r="G14410" s="1">
        <v>0</v>
      </c>
      <c r="H14410" s="1">
        <v>5</v>
      </c>
      <c r="I14410" s="15">
        <v>0.44444444444444442</v>
      </c>
      <c r="J14410">
        <f t="shared" si="225"/>
        <v>40</v>
      </c>
    </row>
    <row r="14411" spans="1:10" x14ac:dyDescent="0.3">
      <c r="A14411" t="s">
        <v>14260</v>
      </c>
      <c r="C14411" s="18">
        <v>388.94859647799626</v>
      </c>
      <c r="D14411" s="1"/>
      <c r="E14411" s="1">
        <v>3</v>
      </c>
      <c r="F14411" s="1">
        <v>1</v>
      </c>
      <c r="G14411" s="1">
        <v>0</v>
      </c>
      <c r="H14411" s="1">
        <v>2</v>
      </c>
      <c r="I14411" s="15">
        <v>0.33333333333333331</v>
      </c>
      <c r="J14411">
        <f t="shared" si="225"/>
        <v>40</v>
      </c>
    </row>
    <row r="14412" spans="1:10" x14ac:dyDescent="0.3">
      <c r="A14412" t="s">
        <v>14261</v>
      </c>
      <c r="C14412" s="18">
        <v>388.948463455433</v>
      </c>
      <c r="D14412" s="1"/>
      <c r="E14412" s="1">
        <v>3</v>
      </c>
      <c r="F14412" s="1">
        <v>1</v>
      </c>
      <c r="G14412" s="1">
        <v>0</v>
      </c>
      <c r="H14412" s="1">
        <v>2</v>
      </c>
      <c r="I14412" s="15">
        <v>0.33333333333333331</v>
      </c>
      <c r="J14412">
        <f t="shared" si="225"/>
        <v>40</v>
      </c>
    </row>
    <row r="14413" spans="1:10" x14ac:dyDescent="0.3">
      <c r="A14413" t="s">
        <v>14262</v>
      </c>
      <c r="C14413" s="18">
        <v>388.94802828352096</v>
      </c>
      <c r="D14413" s="1"/>
      <c r="E14413" s="1">
        <v>13</v>
      </c>
      <c r="F14413" s="1">
        <v>4</v>
      </c>
      <c r="G14413" s="1">
        <v>1</v>
      </c>
      <c r="H14413" s="1">
        <v>8</v>
      </c>
      <c r="I14413" s="15">
        <v>0.34615384615384615</v>
      </c>
      <c r="J14413">
        <f t="shared" si="225"/>
        <v>40</v>
      </c>
    </row>
    <row r="14414" spans="1:10" x14ac:dyDescent="0.3">
      <c r="A14414" t="s">
        <v>14263</v>
      </c>
      <c r="C14414" s="18">
        <v>388.94789796015908</v>
      </c>
      <c r="D14414" s="1"/>
      <c r="E14414" s="1">
        <v>3</v>
      </c>
      <c r="F14414" s="1">
        <v>1</v>
      </c>
      <c r="G14414" s="1">
        <v>0</v>
      </c>
      <c r="H14414" s="1">
        <v>2</v>
      </c>
      <c r="I14414" s="15">
        <v>0.33333333333333331</v>
      </c>
      <c r="J14414">
        <f t="shared" si="225"/>
        <v>40</v>
      </c>
    </row>
    <row r="14415" spans="1:10" x14ac:dyDescent="0.3">
      <c r="A14415" t="s">
        <v>14264</v>
      </c>
      <c r="C14415" s="18">
        <v>388.94729156805721</v>
      </c>
      <c r="D14415" s="1"/>
      <c r="E14415" s="1">
        <v>3</v>
      </c>
      <c r="F14415" s="1">
        <v>1</v>
      </c>
      <c r="G14415" s="1">
        <v>0</v>
      </c>
      <c r="H14415" s="1">
        <v>2</v>
      </c>
      <c r="I14415" s="15">
        <v>0.33333333333333331</v>
      </c>
      <c r="J14415">
        <f t="shared" si="225"/>
        <v>40</v>
      </c>
    </row>
    <row r="14416" spans="1:10" x14ac:dyDescent="0.3">
      <c r="A14416" t="s">
        <v>14265</v>
      </c>
      <c r="C14416" s="18">
        <v>388.9467576858716</v>
      </c>
      <c r="D14416" s="1"/>
      <c r="E14416" s="1">
        <v>3</v>
      </c>
      <c r="F14416" s="1">
        <v>1</v>
      </c>
      <c r="G14416" s="1">
        <v>0</v>
      </c>
      <c r="H14416" s="1">
        <v>2</v>
      </c>
      <c r="I14416" s="15">
        <v>0.33333333333333331</v>
      </c>
      <c r="J14416">
        <f t="shared" si="225"/>
        <v>40</v>
      </c>
    </row>
    <row r="14417" spans="1:10" x14ac:dyDescent="0.3">
      <c r="A14417" t="s">
        <v>14266</v>
      </c>
      <c r="C14417" s="18">
        <v>388.94595208762678</v>
      </c>
      <c r="D14417" s="1"/>
      <c r="E14417" s="1">
        <v>28</v>
      </c>
      <c r="F14417" s="1">
        <v>13</v>
      </c>
      <c r="G14417" s="1">
        <v>0</v>
      </c>
      <c r="H14417" s="1">
        <v>15</v>
      </c>
      <c r="I14417" s="15">
        <v>0.4642857142857143</v>
      </c>
      <c r="J14417">
        <f t="shared" si="225"/>
        <v>40</v>
      </c>
    </row>
    <row r="14418" spans="1:10" x14ac:dyDescent="0.3">
      <c r="A14418" t="s">
        <v>14267</v>
      </c>
      <c r="C14418" s="18">
        <v>388.94315036742944</v>
      </c>
      <c r="D14418" s="1"/>
      <c r="E14418" s="1">
        <v>5</v>
      </c>
      <c r="F14418" s="1">
        <v>2</v>
      </c>
      <c r="G14418" s="1">
        <v>0</v>
      </c>
      <c r="H14418" s="1">
        <v>3</v>
      </c>
      <c r="I14418" s="15">
        <v>0.4</v>
      </c>
      <c r="J14418">
        <f t="shared" si="225"/>
        <v>40</v>
      </c>
    </row>
    <row r="14419" spans="1:10" x14ac:dyDescent="0.3">
      <c r="A14419" t="s">
        <v>14280</v>
      </c>
      <c r="C14419" s="18">
        <v>388.94219677321968</v>
      </c>
      <c r="D14419" s="1"/>
      <c r="E14419" s="1">
        <v>3</v>
      </c>
      <c r="F14419" s="1">
        <v>1</v>
      </c>
      <c r="G14419" s="1">
        <v>0</v>
      </c>
      <c r="H14419" s="1">
        <v>2</v>
      </c>
      <c r="I14419" s="15">
        <v>0.33333333333333331</v>
      </c>
      <c r="J14419">
        <f t="shared" si="225"/>
        <v>40</v>
      </c>
    </row>
    <row r="14420" spans="1:10" x14ac:dyDescent="0.3">
      <c r="A14420" t="s">
        <v>14268</v>
      </c>
      <c r="C14420" s="18">
        <v>388.94099334584746</v>
      </c>
      <c r="D14420" s="1"/>
      <c r="E14420" s="1">
        <v>3</v>
      </c>
      <c r="F14420" s="1">
        <v>1</v>
      </c>
      <c r="G14420" s="1">
        <v>0</v>
      </c>
      <c r="H14420" s="1">
        <v>2</v>
      </c>
      <c r="I14420" s="15">
        <v>0.33333333333333331</v>
      </c>
      <c r="J14420">
        <f t="shared" si="225"/>
        <v>40</v>
      </c>
    </row>
    <row r="14421" spans="1:10" x14ac:dyDescent="0.3">
      <c r="A14421" t="s">
        <v>14269</v>
      </c>
      <c r="C14421" s="18">
        <v>388.94031647433474</v>
      </c>
      <c r="D14421" s="1"/>
      <c r="E14421" s="1">
        <v>3</v>
      </c>
      <c r="F14421" s="1">
        <v>1</v>
      </c>
      <c r="G14421" s="1">
        <v>0</v>
      </c>
      <c r="H14421" s="1">
        <v>2</v>
      </c>
      <c r="I14421" s="15">
        <v>0.33333333333333331</v>
      </c>
      <c r="J14421">
        <f t="shared" si="225"/>
        <v>40</v>
      </c>
    </row>
    <row r="14422" spans="1:10" x14ac:dyDescent="0.3">
      <c r="A14422" t="s">
        <v>14270</v>
      </c>
      <c r="C14422" s="18">
        <v>388.93946266339799</v>
      </c>
      <c r="D14422" s="1"/>
      <c r="E14422" s="1">
        <v>3</v>
      </c>
      <c r="F14422" s="1">
        <v>1</v>
      </c>
      <c r="G14422" s="1">
        <v>0</v>
      </c>
      <c r="H14422" s="1">
        <v>2</v>
      </c>
      <c r="I14422" s="15">
        <v>0.33333333333333331</v>
      </c>
      <c r="J14422">
        <f t="shared" si="225"/>
        <v>40</v>
      </c>
    </row>
    <row r="14423" spans="1:10" x14ac:dyDescent="0.3">
      <c r="A14423" t="s">
        <v>14271</v>
      </c>
      <c r="C14423" s="18">
        <v>388.93925655022207</v>
      </c>
      <c r="D14423" s="1"/>
      <c r="E14423" s="1">
        <v>3</v>
      </c>
      <c r="F14423" s="1">
        <v>1</v>
      </c>
      <c r="G14423" s="1">
        <v>0</v>
      </c>
      <c r="H14423" s="1">
        <v>2</v>
      </c>
      <c r="I14423" s="15">
        <v>0.33333333333333331</v>
      </c>
      <c r="J14423">
        <f t="shared" si="225"/>
        <v>40</v>
      </c>
    </row>
    <row r="14424" spans="1:10" x14ac:dyDescent="0.3">
      <c r="A14424" t="s">
        <v>14272</v>
      </c>
      <c r="C14424" s="18">
        <v>388.93852833720052</v>
      </c>
      <c r="D14424" s="1"/>
      <c r="E14424" s="1">
        <v>3</v>
      </c>
      <c r="F14424" s="1">
        <v>1</v>
      </c>
      <c r="G14424" s="1">
        <v>0</v>
      </c>
      <c r="H14424" s="1">
        <v>2</v>
      </c>
      <c r="I14424" s="15">
        <v>0.33333333333333331</v>
      </c>
      <c r="J14424">
        <f t="shared" si="225"/>
        <v>40</v>
      </c>
    </row>
    <row r="14425" spans="1:10" x14ac:dyDescent="0.3">
      <c r="A14425" t="s">
        <v>14273</v>
      </c>
      <c r="C14425" s="18">
        <v>388.93818974456337</v>
      </c>
      <c r="D14425" s="1"/>
      <c r="E14425" s="1">
        <v>3</v>
      </c>
      <c r="F14425" s="1">
        <v>1</v>
      </c>
      <c r="G14425" s="1">
        <v>0</v>
      </c>
      <c r="H14425" s="1">
        <v>2</v>
      </c>
      <c r="I14425" s="15">
        <v>0.33333333333333331</v>
      </c>
      <c r="J14425">
        <f t="shared" si="225"/>
        <v>40</v>
      </c>
    </row>
    <row r="14426" spans="1:10" x14ac:dyDescent="0.3">
      <c r="A14426" t="s">
        <v>14274</v>
      </c>
      <c r="C14426" s="18">
        <v>388.93745353273437</v>
      </c>
      <c r="D14426" s="1"/>
      <c r="E14426" s="1">
        <v>6</v>
      </c>
      <c r="F14426" s="1">
        <v>2</v>
      </c>
      <c r="G14426" s="1">
        <v>1</v>
      </c>
      <c r="H14426" s="1">
        <v>3</v>
      </c>
      <c r="I14426" s="15">
        <v>0.41666666666666669</v>
      </c>
      <c r="J14426">
        <f t="shared" si="225"/>
        <v>40</v>
      </c>
    </row>
    <row r="14427" spans="1:10" x14ac:dyDescent="0.3">
      <c r="A14427" s="21" t="s">
        <v>14275</v>
      </c>
      <c r="C14427" s="18">
        <v>388.93639963069398</v>
      </c>
      <c r="D14427" s="1"/>
      <c r="E14427" s="1">
        <v>6</v>
      </c>
      <c r="F14427" s="1">
        <v>2</v>
      </c>
      <c r="G14427" s="1">
        <v>1</v>
      </c>
      <c r="H14427" s="1">
        <v>3</v>
      </c>
      <c r="I14427" s="15">
        <v>0.41666666666666669</v>
      </c>
      <c r="J14427">
        <f t="shared" si="225"/>
        <v>40</v>
      </c>
    </row>
    <row r="14428" spans="1:10" x14ac:dyDescent="0.3">
      <c r="A14428" t="s">
        <v>14276</v>
      </c>
      <c r="C14428" s="18">
        <v>388.93579130689159</v>
      </c>
      <c r="D14428" s="1"/>
      <c r="E14428" s="1">
        <v>1</v>
      </c>
      <c r="F14428" s="1">
        <v>0</v>
      </c>
      <c r="G14428" s="1">
        <v>0</v>
      </c>
      <c r="H14428" s="1">
        <v>1</v>
      </c>
      <c r="I14428" s="15">
        <v>0</v>
      </c>
      <c r="J14428">
        <f t="shared" si="225"/>
        <v>40</v>
      </c>
    </row>
    <row r="14429" spans="1:10" x14ac:dyDescent="0.3">
      <c r="A14429" t="s">
        <v>14277</v>
      </c>
      <c r="C14429" s="18">
        <v>388.93204613374553</v>
      </c>
      <c r="D14429" s="1"/>
      <c r="E14429" s="1">
        <v>9</v>
      </c>
      <c r="F14429" s="1">
        <v>4</v>
      </c>
      <c r="G14429" s="1">
        <v>0</v>
      </c>
      <c r="H14429" s="1">
        <v>5</v>
      </c>
      <c r="I14429" s="15">
        <v>0.44444444444444442</v>
      </c>
      <c r="J14429">
        <f t="shared" si="225"/>
        <v>40</v>
      </c>
    </row>
    <row r="14430" spans="1:10" x14ac:dyDescent="0.3">
      <c r="A14430" t="s">
        <v>14278</v>
      </c>
      <c r="C14430" s="18">
        <v>388.93137066662126</v>
      </c>
      <c r="D14430" s="1"/>
      <c r="E14430" s="1">
        <v>3</v>
      </c>
      <c r="F14430" s="1">
        <v>1</v>
      </c>
      <c r="G14430" s="1">
        <v>0</v>
      </c>
      <c r="H14430" s="1">
        <v>2</v>
      </c>
      <c r="I14430" s="15">
        <v>0.33333333333333331</v>
      </c>
      <c r="J14430">
        <f t="shared" si="225"/>
        <v>40</v>
      </c>
    </row>
    <row r="14431" spans="1:10" x14ac:dyDescent="0.3">
      <c r="A14431" t="s">
        <v>14279</v>
      </c>
      <c r="C14431" s="18">
        <v>388.92957672539603</v>
      </c>
      <c r="D14431" s="1"/>
      <c r="E14431" s="1">
        <v>9</v>
      </c>
      <c r="F14431" s="1">
        <v>4</v>
      </c>
      <c r="G14431" s="1">
        <v>0</v>
      </c>
      <c r="H14431" s="1">
        <v>5</v>
      </c>
      <c r="I14431" s="15">
        <v>0.44444444444444442</v>
      </c>
      <c r="J14431">
        <f t="shared" si="225"/>
        <v>40</v>
      </c>
    </row>
    <row r="14432" spans="1:10" x14ac:dyDescent="0.3">
      <c r="A14432" t="s">
        <v>14281</v>
      </c>
      <c r="C14432" s="18">
        <v>388.92744737074264</v>
      </c>
      <c r="D14432" s="1"/>
      <c r="E14432" s="1">
        <v>13</v>
      </c>
      <c r="F14432" s="1">
        <v>5</v>
      </c>
      <c r="G14432" s="1">
        <v>2</v>
      </c>
      <c r="H14432" s="1">
        <v>6</v>
      </c>
      <c r="I14432" s="15">
        <v>0.46153846153846156</v>
      </c>
      <c r="J14432">
        <f t="shared" si="225"/>
        <v>40</v>
      </c>
    </row>
    <row r="14433" spans="1:10" x14ac:dyDescent="0.3">
      <c r="A14433" t="s">
        <v>14282</v>
      </c>
      <c r="C14433" s="18">
        <v>388.92614551875977</v>
      </c>
      <c r="D14433" s="1"/>
      <c r="E14433" s="1">
        <v>3</v>
      </c>
      <c r="F14433" s="1">
        <v>0</v>
      </c>
      <c r="G14433" s="1">
        <v>2</v>
      </c>
      <c r="H14433" s="1">
        <v>1</v>
      </c>
      <c r="I14433" s="15">
        <v>0.33333333333333331</v>
      </c>
      <c r="J14433">
        <f t="shared" si="225"/>
        <v>40</v>
      </c>
    </row>
    <row r="14434" spans="1:10" x14ac:dyDescent="0.3">
      <c r="A14434" t="s">
        <v>14283</v>
      </c>
      <c r="C14434" s="18">
        <v>388.92526059913848</v>
      </c>
      <c r="D14434" s="1"/>
      <c r="E14434" s="1">
        <v>3</v>
      </c>
      <c r="F14434" s="1">
        <v>1</v>
      </c>
      <c r="G14434" s="1">
        <v>0</v>
      </c>
      <c r="H14434" s="1">
        <v>2</v>
      </c>
      <c r="I14434" s="15">
        <v>0.33333333333333331</v>
      </c>
      <c r="J14434">
        <f t="shared" si="225"/>
        <v>40</v>
      </c>
    </row>
    <row r="14435" spans="1:10" x14ac:dyDescent="0.3">
      <c r="A14435" t="s">
        <v>14284</v>
      </c>
      <c r="C14435" s="18">
        <v>388.92314459832727</v>
      </c>
      <c r="D14435" s="1"/>
      <c r="E14435" s="1">
        <v>3</v>
      </c>
      <c r="F14435" s="1">
        <v>1</v>
      </c>
      <c r="G14435" s="1">
        <v>0</v>
      </c>
      <c r="H14435" s="1">
        <v>2</v>
      </c>
      <c r="I14435" s="15">
        <v>0.33333333333333331</v>
      </c>
      <c r="J14435">
        <f t="shared" si="225"/>
        <v>40</v>
      </c>
    </row>
    <row r="14436" spans="1:10" x14ac:dyDescent="0.3">
      <c r="A14436" t="s">
        <v>14285</v>
      </c>
      <c r="C14436" s="18">
        <v>388.92095417629901</v>
      </c>
      <c r="D14436" s="1"/>
      <c r="E14436" s="1">
        <v>3</v>
      </c>
      <c r="F14436" s="1">
        <v>1</v>
      </c>
      <c r="G14436" s="1">
        <v>0</v>
      </c>
      <c r="H14436" s="1">
        <v>2</v>
      </c>
      <c r="I14436" s="15">
        <v>0.33333333333333331</v>
      </c>
      <c r="J14436">
        <f t="shared" si="225"/>
        <v>40</v>
      </c>
    </row>
    <row r="14437" spans="1:10" x14ac:dyDescent="0.3">
      <c r="A14437" t="s">
        <v>14286</v>
      </c>
      <c r="C14437" s="18">
        <v>388.91799305116075</v>
      </c>
      <c r="D14437" s="1"/>
      <c r="E14437" s="1">
        <v>3</v>
      </c>
      <c r="F14437" s="1">
        <v>1</v>
      </c>
      <c r="G14437" s="1">
        <v>0</v>
      </c>
      <c r="H14437" s="1">
        <v>2</v>
      </c>
      <c r="I14437" s="15">
        <v>0.33333333333333331</v>
      </c>
      <c r="J14437">
        <f t="shared" si="225"/>
        <v>40</v>
      </c>
    </row>
    <row r="14438" spans="1:10" x14ac:dyDescent="0.3">
      <c r="A14438" s="21" t="s">
        <v>14287</v>
      </c>
      <c r="C14438" s="18">
        <v>388.9178899400124</v>
      </c>
      <c r="D14438" s="1"/>
      <c r="E14438" s="1">
        <v>3</v>
      </c>
      <c r="F14438" s="1">
        <v>1</v>
      </c>
      <c r="G14438" s="1">
        <v>0</v>
      </c>
      <c r="H14438" s="1">
        <v>2</v>
      </c>
      <c r="I14438" s="15">
        <v>0.33333333333333331</v>
      </c>
      <c r="J14438">
        <f t="shared" si="225"/>
        <v>40</v>
      </c>
    </row>
    <row r="14439" spans="1:10" x14ac:dyDescent="0.3">
      <c r="A14439" t="s">
        <v>14288</v>
      </c>
      <c r="C14439" s="18">
        <v>388.91755688380107</v>
      </c>
      <c r="D14439" s="1"/>
      <c r="E14439" s="1">
        <v>5</v>
      </c>
      <c r="F14439" s="1">
        <v>2</v>
      </c>
      <c r="G14439" s="1">
        <v>0</v>
      </c>
      <c r="H14439" s="1">
        <v>3</v>
      </c>
      <c r="I14439" s="15">
        <v>0.4</v>
      </c>
      <c r="J14439">
        <f t="shared" si="225"/>
        <v>40</v>
      </c>
    </row>
    <row r="14440" spans="1:10" x14ac:dyDescent="0.3">
      <c r="A14440" t="s">
        <v>14289</v>
      </c>
      <c r="C14440" s="18">
        <v>388.91493175907175</v>
      </c>
      <c r="D14440" s="1"/>
      <c r="E14440" s="1">
        <v>3</v>
      </c>
      <c r="F14440" s="1">
        <v>1</v>
      </c>
      <c r="G14440" s="1">
        <v>0</v>
      </c>
      <c r="H14440" s="1">
        <v>2</v>
      </c>
      <c r="I14440" s="15">
        <v>0.33333333333333331</v>
      </c>
      <c r="J14440">
        <f t="shared" si="225"/>
        <v>40</v>
      </c>
    </row>
    <row r="14441" spans="1:10" x14ac:dyDescent="0.3">
      <c r="A14441" t="s">
        <v>14290</v>
      </c>
      <c r="C14441" s="18">
        <v>388.9145948895104</v>
      </c>
      <c r="D14441" s="1"/>
      <c r="E14441" s="1">
        <v>12</v>
      </c>
      <c r="F14441" s="1">
        <v>3</v>
      </c>
      <c r="G14441" s="1">
        <v>0</v>
      </c>
      <c r="H14441" s="1">
        <v>9</v>
      </c>
      <c r="I14441" s="15">
        <v>0.25</v>
      </c>
      <c r="J14441">
        <f t="shared" si="225"/>
        <v>40</v>
      </c>
    </row>
    <row r="14442" spans="1:10" x14ac:dyDescent="0.3">
      <c r="A14442" t="s">
        <v>14291</v>
      </c>
      <c r="C14442" s="18">
        <v>388.91435830933762</v>
      </c>
      <c r="D14442" s="1"/>
      <c r="E14442" s="1">
        <v>3</v>
      </c>
      <c r="F14442" s="1">
        <v>1</v>
      </c>
      <c r="G14442" s="1">
        <v>0</v>
      </c>
      <c r="H14442" s="1">
        <v>2</v>
      </c>
      <c r="I14442" s="15">
        <v>0.33333333333333331</v>
      </c>
      <c r="J14442">
        <f t="shared" si="225"/>
        <v>40</v>
      </c>
    </row>
    <row r="14443" spans="1:10" x14ac:dyDescent="0.3">
      <c r="A14443" t="s">
        <v>14292</v>
      </c>
      <c r="C14443" s="18">
        <v>388.91194826825739</v>
      </c>
      <c r="D14443" s="1"/>
      <c r="E14443" s="1">
        <v>3</v>
      </c>
      <c r="F14443" s="1">
        <v>1</v>
      </c>
      <c r="G14443" s="1">
        <v>0</v>
      </c>
      <c r="H14443" s="1">
        <v>2</v>
      </c>
      <c r="I14443" s="15">
        <v>0.33333333333333331</v>
      </c>
      <c r="J14443">
        <f t="shared" si="225"/>
        <v>40</v>
      </c>
    </row>
    <row r="14444" spans="1:10" x14ac:dyDescent="0.3">
      <c r="A14444" t="s">
        <v>14293</v>
      </c>
      <c r="C14444" s="18">
        <v>388.90999432754461</v>
      </c>
      <c r="D14444" s="1"/>
      <c r="E14444" s="1">
        <v>6</v>
      </c>
      <c r="F14444" s="1">
        <v>2</v>
      </c>
      <c r="G14444" s="1">
        <v>1</v>
      </c>
      <c r="H14444" s="1">
        <v>3</v>
      </c>
      <c r="I14444" s="15">
        <v>0.41666666666666669</v>
      </c>
      <c r="J14444">
        <f t="shared" si="225"/>
        <v>40</v>
      </c>
    </row>
    <row r="14445" spans="1:10" x14ac:dyDescent="0.3">
      <c r="A14445" t="s">
        <v>14294</v>
      </c>
      <c r="C14445" s="18">
        <v>388.90853273167187</v>
      </c>
      <c r="D14445" s="1"/>
      <c r="E14445" s="1">
        <v>3</v>
      </c>
      <c r="F14445" s="1">
        <v>1</v>
      </c>
      <c r="G14445" s="1">
        <v>0</v>
      </c>
      <c r="H14445" s="1">
        <v>2</v>
      </c>
      <c r="I14445" s="15">
        <v>0.33333333333333331</v>
      </c>
      <c r="J14445">
        <f t="shared" si="225"/>
        <v>40</v>
      </c>
    </row>
    <row r="14446" spans="1:10" x14ac:dyDescent="0.3">
      <c r="A14446" t="s">
        <v>14295</v>
      </c>
      <c r="C14446" s="18">
        <v>388.90670037453077</v>
      </c>
      <c r="D14446" s="1"/>
      <c r="E14446" s="1">
        <v>3</v>
      </c>
      <c r="F14446" s="1">
        <v>1</v>
      </c>
      <c r="G14446" s="1">
        <v>0</v>
      </c>
      <c r="H14446" s="1">
        <v>2</v>
      </c>
      <c r="I14446" s="15">
        <v>0.33333333333333331</v>
      </c>
      <c r="J14446">
        <f t="shared" si="225"/>
        <v>40</v>
      </c>
    </row>
    <row r="14447" spans="1:10" x14ac:dyDescent="0.3">
      <c r="A14447" t="s">
        <v>14296</v>
      </c>
      <c r="C14447" s="18">
        <v>388.90407297683782</v>
      </c>
      <c r="D14447" s="1"/>
      <c r="E14447" s="1">
        <v>3</v>
      </c>
      <c r="F14447" s="1">
        <v>1</v>
      </c>
      <c r="G14447" s="1">
        <v>0</v>
      </c>
      <c r="H14447" s="1">
        <v>2</v>
      </c>
      <c r="I14447" s="15">
        <v>0.33333333333333331</v>
      </c>
      <c r="J14447">
        <f t="shared" si="225"/>
        <v>40</v>
      </c>
    </row>
    <row r="14448" spans="1:10" x14ac:dyDescent="0.3">
      <c r="A14448" t="s">
        <v>14297</v>
      </c>
      <c r="C14448" s="18">
        <v>388.90330455621046</v>
      </c>
      <c r="D14448" s="1"/>
      <c r="E14448" s="1">
        <v>9</v>
      </c>
      <c r="F14448" s="1">
        <v>4</v>
      </c>
      <c r="G14448" s="1">
        <v>0</v>
      </c>
      <c r="H14448" s="1">
        <v>5</v>
      </c>
      <c r="I14448" s="15">
        <v>0.44444444444444442</v>
      </c>
      <c r="J14448">
        <f t="shared" si="225"/>
        <v>40</v>
      </c>
    </row>
    <row r="14449" spans="1:10" x14ac:dyDescent="0.3">
      <c r="A14449" t="s">
        <v>14298</v>
      </c>
      <c r="C14449" s="18">
        <v>388.90310327158534</v>
      </c>
      <c r="D14449" s="1"/>
      <c r="E14449" s="1">
        <v>3</v>
      </c>
      <c r="F14449" s="1">
        <v>1</v>
      </c>
      <c r="G14449" s="1">
        <v>0</v>
      </c>
      <c r="H14449" s="1">
        <v>2</v>
      </c>
      <c r="I14449" s="15">
        <v>0.33333333333333331</v>
      </c>
      <c r="J14449">
        <f t="shared" si="225"/>
        <v>40</v>
      </c>
    </row>
    <row r="14450" spans="1:10" x14ac:dyDescent="0.3">
      <c r="A14450" t="s">
        <v>14303</v>
      </c>
      <c r="C14450" s="18">
        <v>388.90245407868599</v>
      </c>
      <c r="D14450" s="1"/>
      <c r="E14450" s="1">
        <v>3</v>
      </c>
      <c r="F14450" s="1">
        <v>1</v>
      </c>
      <c r="G14450" s="1">
        <v>0</v>
      </c>
      <c r="H14450" s="1">
        <v>2</v>
      </c>
      <c r="I14450" s="15">
        <v>0.33333333333333331</v>
      </c>
      <c r="J14450">
        <f t="shared" si="225"/>
        <v>40</v>
      </c>
    </row>
    <row r="14451" spans="1:10" x14ac:dyDescent="0.3">
      <c r="A14451" t="s">
        <v>14299</v>
      </c>
      <c r="C14451" s="18">
        <v>323.15419172440346</v>
      </c>
      <c r="D14451" s="1"/>
      <c r="E14451" s="1">
        <v>8</v>
      </c>
      <c r="F14451" s="1">
        <v>1</v>
      </c>
      <c r="G14451" s="1">
        <v>0</v>
      </c>
      <c r="H14451" s="1">
        <v>7</v>
      </c>
      <c r="I14451" s="15">
        <v>0.125</v>
      </c>
      <c r="J14451">
        <f t="shared" si="225"/>
        <v>40</v>
      </c>
    </row>
    <row r="14452" spans="1:10" x14ac:dyDescent="0.3">
      <c r="A14452" t="s">
        <v>14331</v>
      </c>
      <c r="C14452" s="18">
        <v>388.89916950252905</v>
      </c>
      <c r="D14452" s="1"/>
      <c r="E14452" s="1">
        <v>3</v>
      </c>
      <c r="F14452" s="1">
        <v>1</v>
      </c>
      <c r="G14452" s="1">
        <v>0</v>
      </c>
      <c r="H14452" s="1">
        <v>2</v>
      </c>
      <c r="I14452" s="15">
        <v>0.33333333333333331</v>
      </c>
      <c r="J14452">
        <f t="shared" si="225"/>
        <v>40</v>
      </c>
    </row>
    <row r="14453" spans="1:10" x14ac:dyDescent="0.3">
      <c r="A14453" t="s">
        <v>14300</v>
      </c>
      <c r="C14453" s="18">
        <v>388.89906609470631</v>
      </c>
      <c r="D14453" s="1"/>
      <c r="E14453" s="1">
        <v>3</v>
      </c>
      <c r="F14453" s="1">
        <v>1</v>
      </c>
      <c r="G14453" s="1">
        <v>0</v>
      </c>
      <c r="H14453" s="1">
        <v>2</v>
      </c>
      <c r="I14453" s="15">
        <v>0.33333333333333331</v>
      </c>
      <c r="J14453">
        <f t="shared" si="225"/>
        <v>40</v>
      </c>
    </row>
    <row r="14454" spans="1:10" x14ac:dyDescent="0.3">
      <c r="A14454" t="s">
        <v>14301</v>
      </c>
      <c r="C14454" s="18">
        <v>388.89881519369459</v>
      </c>
      <c r="D14454" s="1"/>
      <c r="E14454" s="1">
        <v>3</v>
      </c>
      <c r="F14454" s="1">
        <v>1</v>
      </c>
      <c r="G14454" s="1">
        <v>0</v>
      </c>
      <c r="H14454" s="1">
        <v>2</v>
      </c>
      <c r="I14454" s="15">
        <v>0.33333333333333331</v>
      </c>
      <c r="J14454">
        <f t="shared" si="225"/>
        <v>40</v>
      </c>
    </row>
    <row r="14455" spans="1:10" x14ac:dyDescent="0.3">
      <c r="A14455" t="s">
        <v>14302</v>
      </c>
      <c r="C14455" s="18">
        <v>388.89806288097367</v>
      </c>
      <c r="D14455" s="1"/>
      <c r="E14455" s="1">
        <v>32</v>
      </c>
      <c r="F14455" s="1">
        <v>14</v>
      </c>
      <c r="G14455" s="1">
        <v>0</v>
      </c>
      <c r="H14455" s="1">
        <v>18</v>
      </c>
      <c r="I14455" s="15">
        <v>0.4375</v>
      </c>
      <c r="J14455">
        <f t="shared" si="225"/>
        <v>20</v>
      </c>
    </row>
    <row r="14456" spans="1:10" x14ac:dyDescent="0.3">
      <c r="A14456" t="s">
        <v>14304</v>
      </c>
      <c r="C14456" s="18">
        <v>388.89666986821385</v>
      </c>
      <c r="D14456" s="1"/>
      <c r="E14456" s="1">
        <v>3</v>
      </c>
      <c r="F14456" s="1">
        <v>1</v>
      </c>
      <c r="G14456" s="1">
        <v>0</v>
      </c>
      <c r="H14456" s="1">
        <v>2</v>
      </c>
      <c r="I14456" s="15">
        <v>0.33333333333333331</v>
      </c>
      <c r="J14456">
        <f t="shared" si="225"/>
        <v>40</v>
      </c>
    </row>
    <row r="14457" spans="1:10" x14ac:dyDescent="0.3">
      <c r="A14457" t="s">
        <v>12554</v>
      </c>
      <c r="C14457" s="18">
        <v>388.89264839187348</v>
      </c>
      <c r="D14457" s="1"/>
      <c r="E14457" s="1">
        <v>3</v>
      </c>
      <c r="F14457" s="1">
        <v>1</v>
      </c>
      <c r="G14457" s="1">
        <v>0</v>
      </c>
      <c r="H14457" s="1">
        <v>2</v>
      </c>
      <c r="I14457" s="15">
        <v>0.33333333333333331</v>
      </c>
      <c r="J14457">
        <f t="shared" si="225"/>
        <v>40</v>
      </c>
    </row>
    <row r="14458" spans="1:10" x14ac:dyDescent="0.3">
      <c r="A14458" t="s">
        <v>14306</v>
      </c>
      <c r="C14458" s="18">
        <v>388.89052202393708</v>
      </c>
      <c r="D14458" s="1"/>
      <c r="E14458" s="1">
        <v>3</v>
      </c>
      <c r="F14458" s="1">
        <v>1</v>
      </c>
      <c r="G14458" s="1">
        <v>0</v>
      </c>
      <c r="H14458" s="1">
        <v>2</v>
      </c>
      <c r="I14458" s="15">
        <v>0.33333333333333331</v>
      </c>
      <c r="J14458">
        <f t="shared" si="225"/>
        <v>40</v>
      </c>
    </row>
    <row r="14459" spans="1:10" x14ac:dyDescent="0.3">
      <c r="A14459" t="s">
        <v>14307</v>
      </c>
      <c r="C14459" s="18">
        <v>388.89035722086015</v>
      </c>
      <c r="D14459" s="1"/>
      <c r="E14459" s="1">
        <v>4</v>
      </c>
      <c r="F14459" s="1">
        <v>2</v>
      </c>
      <c r="G14459" s="1">
        <v>0</v>
      </c>
      <c r="H14459" s="1">
        <v>2</v>
      </c>
      <c r="I14459" s="15">
        <v>0.5</v>
      </c>
      <c r="J14459">
        <f t="shared" si="225"/>
        <v>40</v>
      </c>
    </row>
    <row r="14460" spans="1:10" x14ac:dyDescent="0.3">
      <c r="A14460" t="s">
        <v>14308</v>
      </c>
      <c r="C14460" s="18">
        <v>388.88966431775748</v>
      </c>
      <c r="D14460" s="1"/>
      <c r="E14460" s="1">
        <v>3</v>
      </c>
      <c r="F14460" s="1">
        <v>1</v>
      </c>
      <c r="G14460" s="1">
        <v>0</v>
      </c>
      <c r="H14460" s="1">
        <v>2</v>
      </c>
      <c r="I14460" s="15">
        <v>0.33333333333333331</v>
      </c>
      <c r="J14460">
        <f t="shared" si="225"/>
        <v>40</v>
      </c>
    </row>
    <row r="14461" spans="1:10" x14ac:dyDescent="0.3">
      <c r="A14461" t="s">
        <v>14309</v>
      </c>
      <c r="C14461" s="18">
        <v>388.88334591816891</v>
      </c>
      <c r="D14461" s="1"/>
      <c r="E14461" s="1">
        <v>9</v>
      </c>
      <c r="F14461" s="1">
        <v>4</v>
      </c>
      <c r="G14461" s="1">
        <v>0</v>
      </c>
      <c r="H14461" s="1">
        <v>5</v>
      </c>
      <c r="I14461" s="15">
        <v>0.44444444444444442</v>
      </c>
      <c r="J14461">
        <f t="shared" si="225"/>
        <v>40</v>
      </c>
    </row>
    <row r="14462" spans="1:10" x14ac:dyDescent="0.3">
      <c r="A14462" t="s">
        <v>14310</v>
      </c>
      <c r="C14462" s="18">
        <v>388.87995541933674</v>
      </c>
      <c r="D14462" s="1"/>
      <c r="E14462" s="1">
        <v>5</v>
      </c>
      <c r="F14462" s="1">
        <v>2</v>
      </c>
      <c r="G14462" s="1">
        <v>0</v>
      </c>
      <c r="H14462" s="1">
        <v>3</v>
      </c>
      <c r="I14462" s="15">
        <v>0.4</v>
      </c>
      <c r="J14462">
        <f t="shared" si="225"/>
        <v>40</v>
      </c>
    </row>
    <row r="14463" spans="1:10" x14ac:dyDescent="0.3">
      <c r="A14463" t="s">
        <v>14388</v>
      </c>
      <c r="C14463" s="18">
        <v>388.87808764128789</v>
      </c>
      <c r="D14463" s="1"/>
      <c r="E14463" s="1">
        <v>5</v>
      </c>
      <c r="F14463" s="1">
        <v>2</v>
      </c>
      <c r="G14463" s="1">
        <v>0</v>
      </c>
      <c r="H14463" s="1">
        <v>3</v>
      </c>
      <c r="I14463" s="15">
        <v>0.4</v>
      </c>
      <c r="J14463">
        <f t="shared" si="225"/>
        <v>40</v>
      </c>
    </row>
    <row r="14464" spans="1:10" x14ac:dyDescent="0.3">
      <c r="A14464" t="s">
        <v>14311</v>
      </c>
      <c r="C14464" s="18">
        <v>388.87581539681821</v>
      </c>
      <c r="D14464" s="1"/>
      <c r="E14464" s="1">
        <v>3</v>
      </c>
      <c r="F14464" s="1">
        <v>1</v>
      </c>
      <c r="G14464" s="1">
        <v>0</v>
      </c>
      <c r="H14464" s="1">
        <v>2</v>
      </c>
      <c r="I14464" s="15">
        <v>0.33333333333333331</v>
      </c>
      <c r="J14464">
        <f t="shared" si="225"/>
        <v>40</v>
      </c>
    </row>
    <row r="14465" spans="1:10" x14ac:dyDescent="0.3">
      <c r="A14465" t="s">
        <v>14312</v>
      </c>
      <c r="C14465" s="18">
        <v>388.87557955589887</v>
      </c>
      <c r="D14465" s="1"/>
      <c r="E14465" s="1">
        <v>2</v>
      </c>
      <c r="F14465" s="1">
        <v>1</v>
      </c>
      <c r="G14465" s="1">
        <v>0</v>
      </c>
      <c r="H14465" s="1">
        <v>1</v>
      </c>
      <c r="I14465" s="15">
        <v>0.5</v>
      </c>
      <c r="J14465">
        <f t="shared" si="225"/>
        <v>40</v>
      </c>
    </row>
    <row r="14466" spans="1:10" x14ac:dyDescent="0.3">
      <c r="A14466" t="s">
        <v>14315</v>
      </c>
      <c r="C14466" s="18">
        <v>388.8754259695616</v>
      </c>
      <c r="D14466" s="1"/>
      <c r="E14466" s="1">
        <v>3</v>
      </c>
      <c r="F14466" s="1">
        <v>1</v>
      </c>
      <c r="G14466" s="1">
        <v>0</v>
      </c>
      <c r="H14466" s="1">
        <v>2</v>
      </c>
      <c r="I14466" s="15">
        <v>0.33333333333333331</v>
      </c>
      <c r="J14466">
        <f t="shared" si="225"/>
        <v>40</v>
      </c>
    </row>
    <row r="14467" spans="1:10" x14ac:dyDescent="0.3">
      <c r="A14467" t="s">
        <v>14313</v>
      </c>
      <c r="C14467" s="18">
        <v>388.87454415720055</v>
      </c>
      <c r="D14467" s="1"/>
      <c r="E14467" s="1">
        <v>5</v>
      </c>
      <c r="F14467" s="1">
        <v>2</v>
      </c>
      <c r="G14467" s="1">
        <v>0</v>
      </c>
      <c r="H14467" s="1">
        <v>3</v>
      </c>
      <c r="I14467" s="15">
        <v>0.4</v>
      </c>
      <c r="J14467">
        <f t="shared" si="225"/>
        <v>40</v>
      </c>
    </row>
    <row r="14468" spans="1:10" x14ac:dyDescent="0.3">
      <c r="A14468" t="s">
        <v>14314</v>
      </c>
      <c r="C14468" s="18">
        <v>388.87317424660398</v>
      </c>
      <c r="D14468" s="1"/>
      <c r="E14468" s="1">
        <v>3</v>
      </c>
      <c r="F14468" s="1">
        <v>1</v>
      </c>
      <c r="G14468" s="1">
        <v>0</v>
      </c>
      <c r="H14468" s="1">
        <v>2</v>
      </c>
      <c r="I14468" s="15">
        <v>0.33333333333333331</v>
      </c>
      <c r="J14468">
        <f t="shared" ref="J14468:J14531" si="226">IF(E14468&lt;=30,40,20)</f>
        <v>40</v>
      </c>
    </row>
    <row r="14469" spans="1:10" x14ac:dyDescent="0.3">
      <c r="A14469" t="s">
        <v>14317</v>
      </c>
      <c r="C14469" s="18">
        <v>388.87151048423294</v>
      </c>
      <c r="D14469" s="1"/>
      <c r="E14469" s="1">
        <v>1</v>
      </c>
      <c r="F14469" s="1">
        <v>0</v>
      </c>
      <c r="G14469" s="1">
        <v>0</v>
      </c>
      <c r="H14469" s="1">
        <v>1</v>
      </c>
      <c r="I14469" s="15">
        <v>0</v>
      </c>
      <c r="J14469">
        <f t="shared" si="226"/>
        <v>40</v>
      </c>
    </row>
    <row r="14470" spans="1:10" x14ac:dyDescent="0.3">
      <c r="A14470" t="s">
        <v>14318</v>
      </c>
      <c r="C14470" s="18">
        <v>388.86748375539099</v>
      </c>
      <c r="D14470" s="1"/>
      <c r="E14470" s="1">
        <v>3</v>
      </c>
      <c r="F14470" s="1">
        <v>1</v>
      </c>
      <c r="G14470" s="1">
        <v>0</v>
      </c>
      <c r="H14470" s="1">
        <v>2</v>
      </c>
      <c r="I14470" s="15">
        <v>0.33333333333333331</v>
      </c>
      <c r="J14470">
        <f t="shared" si="226"/>
        <v>40</v>
      </c>
    </row>
    <row r="14471" spans="1:10" x14ac:dyDescent="0.3">
      <c r="A14471" t="s">
        <v>14319</v>
      </c>
      <c r="C14471" s="18">
        <v>388.86735791104996</v>
      </c>
      <c r="D14471" s="1"/>
      <c r="E14471" s="1">
        <v>3</v>
      </c>
      <c r="F14471" s="1">
        <v>1</v>
      </c>
      <c r="G14471" s="1">
        <v>0</v>
      </c>
      <c r="H14471" s="1">
        <v>2</v>
      </c>
      <c r="I14471" s="15">
        <v>0.33333333333333331</v>
      </c>
      <c r="J14471">
        <f t="shared" si="226"/>
        <v>40</v>
      </c>
    </row>
    <row r="14472" spans="1:10" x14ac:dyDescent="0.3">
      <c r="A14472" t="s">
        <v>14321</v>
      </c>
      <c r="C14472" s="18">
        <v>388.86652605940327</v>
      </c>
      <c r="D14472" s="1"/>
      <c r="E14472" s="1">
        <v>4</v>
      </c>
      <c r="F14472" s="1">
        <v>2</v>
      </c>
      <c r="G14472" s="1">
        <v>0</v>
      </c>
      <c r="H14472" s="1">
        <v>2</v>
      </c>
      <c r="I14472" s="15">
        <v>0.5</v>
      </c>
      <c r="J14472">
        <f t="shared" si="226"/>
        <v>40</v>
      </c>
    </row>
    <row r="14473" spans="1:10" x14ac:dyDescent="0.3">
      <c r="A14473" t="s">
        <v>14322</v>
      </c>
      <c r="C14473" s="18">
        <v>388.86647443304935</v>
      </c>
      <c r="D14473" s="1"/>
      <c r="E14473" s="1">
        <v>3</v>
      </c>
      <c r="F14473" s="1">
        <v>1</v>
      </c>
      <c r="G14473" s="1">
        <v>0</v>
      </c>
      <c r="H14473" s="1">
        <v>2</v>
      </c>
      <c r="I14473" s="15">
        <v>0.33333333333333331</v>
      </c>
      <c r="J14473">
        <f t="shared" si="226"/>
        <v>40</v>
      </c>
    </row>
    <row r="14474" spans="1:10" x14ac:dyDescent="0.3">
      <c r="A14474" t="s">
        <v>14323</v>
      </c>
      <c r="C14474" s="18">
        <v>388.86647443304935</v>
      </c>
      <c r="D14474" s="1"/>
      <c r="E14474" s="1">
        <v>3</v>
      </c>
      <c r="F14474" s="1">
        <v>1</v>
      </c>
      <c r="G14474" s="1">
        <v>0</v>
      </c>
      <c r="H14474" s="1">
        <v>2</v>
      </c>
      <c r="I14474" s="15">
        <v>0.33333333333333331</v>
      </c>
      <c r="J14474">
        <f t="shared" si="226"/>
        <v>40</v>
      </c>
    </row>
    <row r="14475" spans="1:10" x14ac:dyDescent="0.3">
      <c r="A14475" t="s">
        <v>15230</v>
      </c>
      <c r="C14475" s="18">
        <v>388.86002477041916</v>
      </c>
      <c r="D14475" s="1"/>
      <c r="E14475" s="1">
        <v>131</v>
      </c>
      <c r="F14475" s="1">
        <v>63</v>
      </c>
      <c r="G14475" s="1">
        <v>0</v>
      </c>
      <c r="H14475" s="1">
        <v>68</v>
      </c>
      <c r="I14475" s="15">
        <v>0.48091603053435117</v>
      </c>
      <c r="J14475">
        <f t="shared" si="226"/>
        <v>20</v>
      </c>
    </row>
    <row r="14476" spans="1:10" x14ac:dyDescent="0.3">
      <c r="A14476" t="s">
        <v>14574</v>
      </c>
      <c r="C14476" s="18">
        <v>388.85793220115943</v>
      </c>
      <c r="D14476" s="1"/>
      <c r="E14476" s="1">
        <v>3</v>
      </c>
      <c r="F14476" s="1">
        <v>1</v>
      </c>
      <c r="G14476" s="1">
        <v>0</v>
      </c>
      <c r="H14476" s="1">
        <v>2</v>
      </c>
      <c r="I14476" s="15">
        <v>0.33333333333333331</v>
      </c>
      <c r="J14476">
        <f t="shared" si="226"/>
        <v>40</v>
      </c>
    </row>
    <row r="14477" spans="1:10" x14ac:dyDescent="0.3">
      <c r="A14477" t="s">
        <v>14324</v>
      </c>
      <c r="C14477" s="18">
        <v>388.85655545710159</v>
      </c>
      <c r="D14477" s="1"/>
      <c r="E14477" s="1">
        <v>3</v>
      </c>
      <c r="F14477" s="1">
        <v>1</v>
      </c>
      <c r="G14477" s="1">
        <v>0</v>
      </c>
      <c r="H14477" s="1">
        <v>2</v>
      </c>
      <c r="I14477" s="15">
        <v>0.33333333333333331</v>
      </c>
      <c r="J14477">
        <f t="shared" si="226"/>
        <v>40</v>
      </c>
    </row>
    <row r="14478" spans="1:10" x14ac:dyDescent="0.3">
      <c r="A14478" t="s">
        <v>14325</v>
      </c>
      <c r="C14478" s="18">
        <v>388.85239681063359</v>
      </c>
      <c r="D14478" s="1"/>
      <c r="E14478" s="1">
        <v>13</v>
      </c>
      <c r="F14478" s="1">
        <v>5</v>
      </c>
      <c r="G14478" s="1">
        <v>1</v>
      </c>
      <c r="H14478" s="1">
        <v>7</v>
      </c>
      <c r="I14478" s="15">
        <v>0.42307692307692307</v>
      </c>
      <c r="J14478">
        <f t="shared" si="226"/>
        <v>40</v>
      </c>
    </row>
    <row r="14479" spans="1:10" x14ac:dyDescent="0.3">
      <c r="A14479" t="s">
        <v>14326</v>
      </c>
      <c r="C14479" s="18">
        <v>388.85196974082589</v>
      </c>
      <c r="D14479" s="1"/>
      <c r="E14479" s="1">
        <v>8</v>
      </c>
      <c r="F14479" s="1">
        <v>4</v>
      </c>
      <c r="G14479" s="1">
        <v>0</v>
      </c>
      <c r="H14479" s="1">
        <v>4</v>
      </c>
      <c r="I14479" s="15">
        <v>0.5</v>
      </c>
      <c r="J14479">
        <f t="shared" si="226"/>
        <v>40</v>
      </c>
    </row>
    <row r="14480" spans="1:10" x14ac:dyDescent="0.3">
      <c r="A14480" t="s">
        <v>14328</v>
      </c>
      <c r="C14480" s="18">
        <v>388.84873722353495</v>
      </c>
      <c r="D14480" s="1"/>
      <c r="E14480" s="1">
        <v>3</v>
      </c>
      <c r="F14480" s="1">
        <v>1</v>
      </c>
      <c r="G14480" s="1">
        <v>0</v>
      </c>
      <c r="H14480" s="1">
        <v>2</v>
      </c>
      <c r="I14480" s="15">
        <v>0.33333333333333331</v>
      </c>
      <c r="J14480">
        <f t="shared" si="226"/>
        <v>40</v>
      </c>
    </row>
    <row r="14481" spans="1:10" x14ac:dyDescent="0.3">
      <c r="A14481" t="s">
        <v>14329</v>
      </c>
      <c r="C14481" s="18">
        <v>388.83789939097949</v>
      </c>
      <c r="D14481" s="1"/>
      <c r="E14481" s="1">
        <v>3</v>
      </c>
      <c r="F14481" s="1">
        <v>1</v>
      </c>
      <c r="G14481" s="1">
        <v>0</v>
      </c>
      <c r="H14481" s="1">
        <v>2</v>
      </c>
      <c r="I14481" s="15">
        <v>0.33333333333333331</v>
      </c>
      <c r="J14481">
        <f t="shared" si="226"/>
        <v>40</v>
      </c>
    </row>
    <row r="14482" spans="1:10" x14ac:dyDescent="0.3">
      <c r="A14482" t="s">
        <v>14330</v>
      </c>
      <c r="C14482" s="18">
        <v>388.83251607337513</v>
      </c>
      <c r="D14482" s="1"/>
      <c r="E14482" s="1">
        <v>1</v>
      </c>
      <c r="F14482" s="1">
        <v>0</v>
      </c>
      <c r="G14482" s="1">
        <v>0</v>
      </c>
      <c r="H14482" s="1">
        <v>1</v>
      </c>
      <c r="I14482" s="15">
        <v>0</v>
      </c>
      <c r="J14482">
        <f t="shared" si="226"/>
        <v>40</v>
      </c>
    </row>
    <row r="14483" spans="1:10" x14ac:dyDescent="0.3">
      <c r="A14483" t="s">
        <v>14334</v>
      </c>
      <c r="C14483" s="18">
        <v>388.82786020979648</v>
      </c>
      <c r="D14483" s="1"/>
      <c r="E14483" s="1">
        <v>3</v>
      </c>
      <c r="F14483" s="1">
        <v>1</v>
      </c>
      <c r="G14483" s="1">
        <v>0</v>
      </c>
      <c r="H14483" s="1">
        <v>2</v>
      </c>
      <c r="I14483" s="15">
        <v>0.33333333333333331</v>
      </c>
      <c r="J14483">
        <f t="shared" si="226"/>
        <v>40</v>
      </c>
    </row>
    <row r="14484" spans="1:10" x14ac:dyDescent="0.3">
      <c r="A14484" t="s">
        <v>14333</v>
      </c>
      <c r="C14484" s="18">
        <v>388.82265377933976</v>
      </c>
      <c r="D14484" s="1"/>
      <c r="E14484" s="1">
        <v>3</v>
      </c>
      <c r="F14484" s="1">
        <v>1</v>
      </c>
      <c r="G14484" s="1">
        <v>0</v>
      </c>
      <c r="H14484" s="1">
        <v>2</v>
      </c>
      <c r="I14484" s="15">
        <v>0.33333333333333331</v>
      </c>
      <c r="J14484">
        <f t="shared" si="226"/>
        <v>40</v>
      </c>
    </row>
    <row r="14485" spans="1:10" x14ac:dyDescent="0.3">
      <c r="A14485" t="s">
        <v>14335</v>
      </c>
      <c r="C14485" s="18">
        <v>388.81792306660134</v>
      </c>
      <c r="D14485" s="1"/>
      <c r="E14485" s="1">
        <v>5</v>
      </c>
      <c r="F14485" s="1">
        <v>2</v>
      </c>
      <c r="G14485" s="1">
        <v>0</v>
      </c>
      <c r="H14485" s="1">
        <v>3</v>
      </c>
      <c r="I14485" s="15">
        <v>0.4</v>
      </c>
      <c r="J14485">
        <f t="shared" si="226"/>
        <v>40</v>
      </c>
    </row>
    <row r="14486" spans="1:10" x14ac:dyDescent="0.3">
      <c r="A14486" t="s">
        <v>14336</v>
      </c>
      <c r="C14486" s="18">
        <v>388.81656170315887</v>
      </c>
      <c r="D14486" s="1"/>
      <c r="E14486" s="1">
        <v>3</v>
      </c>
      <c r="F14486" s="1">
        <v>1</v>
      </c>
      <c r="G14486" s="1">
        <v>0</v>
      </c>
      <c r="H14486" s="1">
        <v>2</v>
      </c>
      <c r="I14486" s="15">
        <v>0.33333333333333331</v>
      </c>
      <c r="J14486">
        <f t="shared" si="226"/>
        <v>40</v>
      </c>
    </row>
    <row r="14487" spans="1:10" x14ac:dyDescent="0.3">
      <c r="A14487" t="s">
        <v>14337</v>
      </c>
      <c r="C14487" s="18">
        <v>388.81384840587418</v>
      </c>
      <c r="D14487" s="1"/>
      <c r="E14487" s="1">
        <v>18</v>
      </c>
      <c r="F14487" s="1">
        <v>8</v>
      </c>
      <c r="G14487" s="1">
        <v>1</v>
      </c>
      <c r="H14487" s="1">
        <v>9</v>
      </c>
      <c r="I14487" s="15">
        <v>0.47222222222222221</v>
      </c>
      <c r="J14487">
        <f t="shared" si="226"/>
        <v>40</v>
      </c>
    </row>
    <row r="14488" spans="1:10" x14ac:dyDescent="0.3">
      <c r="A14488" t="s">
        <v>14339</v>
      </c>
      <c r="C14488" s="18">
        <v>388.81350975458759</v>
      </c>
      <c r="D14488" s="1"/>
      <c r="E14488" s="1">
        <v>3</v>
      </c>
      <c r="F14488" s="1">
        <v>1</v>
      </c>
      <c r="G14488" s="1">
        <v>0</v>
      </c>
      <c r="H14488" s="1">
        <v>2</v>
      </c>
      <c r="I14488" s="15">
        <v>0.33333333333333331</v>
      </c>
      <c r="J14488">
        <f t="shared" si="226"/>
        <v>40</v>
      </c>
    </row>
    <row r="14489" spans="1:10" x14ac:dyDescent="0.3">
      <c r="A14489" t="s">
        <v>14338</v>
      </c>
      <c r="C14489" s="18">
        <v>388.81341750863106</v>
      </c>
      <c r="D14489" s="1"/>
      <c r="E14489" s="1">
        <v>3</v>
      </c>
      <c r="F14489" s="1">
        <v>1</v>
      </c>
      <c r="G14489" s="1">
        <v>0</v>
      </c>
      <c r="H14489" s="1">
        <v>2</v>
      </c>
      <c r="I14489" s="15">
        <v>0.33333333333333331</v>
      </c>
      <c r="J14489">
        <f t="shared" si="226"/>
        <v>40</v>
      </c>
    </row>
    <row r="14490" spans="1:10" x14ac:dyDescent="0.3">
      <c r="A14490" t="s">
        <v>14341</v>
      </c>
      <c r="C14490" s="18">
        <v>388.8017313966414</v>
      </c>
      <c r="D14490" s="1"/>
      <c r="E14490" s="1">
        <v>4</v>
      </c>
      <c r="F14490" s="1">
        <v>1</v>
      </c>
      <c r="G14490" s="1">
        <v>1</v>
      </c>
      <c r="H14490" s="1">
        <v>2</v>
      </c>
      <c r="I14490" s="15">
        <v>0.375</v>
      </c>
      <c r="J14490">
        <f t="shared" si="226"/>
        <v>40</v>
      </c>
    </row>
    <row r="14491" spans="1:10" x14ac:dyDescent="0.3">
      <c r="A14491" t="s">
        <v>14342</v>
      </c>
      <c r="C14491" s="18">
        <v>388.79903716348622</v>
      </c>
      <c r="D14491" s="1"/>
      <c r="E14491" s="1">
        <v>9</v>
      </c>
      <c r="F14491" s="1">
        <v>4</v>
      </c>
      <c r="G14491" s="1">
        <v>0</v>
      </c>
      <c r="H14491" s="1">
        <v>5</v>
      </c>
      <c r="I14491" s="15">
        <v>0.44444444444444442</v>
      </c>
      <c r="J14491">
        <f t="shared" si="226"/>
        <v>40</v>
      </c>
    </row>
    <row r="14492" spans="1:10" x14ac:dyDescent="0.3">
      <c r="A14492" t="s">
        <v>14343</v>
      </c>
      <c r="C14492" s="18">
        <v>388.79742466621713</v>
      </c>
      <c r="D14492" s="1"/>
      <c r="E14492" s="1">
        <v>5</v>
      </c>
      <c r="F14492" s="1">
        <v>2</v>
      </c>
      <c r="G14492" s="1">
        <v>0</v>
      </c>
      <c r="H14492" s="1">
        <v>3</v>
      </c>
      <c r="I14492" s="15">
        <v>0.4</v>
      </c>
      <c r="J14492">
        <f t="shared" si="226"/>
        <v>40</v>
      </c>
    </row>
    <row r="14493" spans="1:10" x14ac:dyDescent="0.3">
      <c r="A14493" t="s">
        <v>14152</v>
      </c>
      <c r="C14493" s="18">
        <v>388.79623292872458</v>
      </c>
      <c r="D14493" s="1"/>
      <c r="E14493" s="1">
        <v>3</v>
      </c>
      <c r="F14493" s="1">
        <v>1</v>
      </c>
      <c r="G14493" s="1">
        <v>0</v>
      </c>
      <c r="H14493" s="1">
        <v>2</v>
      </c>
      <c r="I14493" s="15">
        <v>0.33333333333333331</v>
      </c>
      <c r="J14493">
        <f t="shared" si="226"/>
        <v>40</v>
      </c>
    </row>
    <row r="14494" spans="1:10" x14ac:dyDescent="0.3">
      <c r="A14494" t="s">
        <v>14344</v>
      </c>
      <c r="C14494" s="18">
        <v>388.79397888003172</v>
      </c>
      <c r="D14494" s="1"/>
      <c r="E14494" s="1">
        <v>1</v>
      </c>
      <c r="F14494" s="1">
        <v>0</v>
      </c>
      <c r="G14494" s="1">
        <v>0</v>
      </c>
      <c r="H14494" s="1">
        <v>1</v>
      </c>
      <c r="I14494" s="15">
        <v>0</v>
      </c>
      <c r="J14494">
        <f t="shared" si="226"/>
        <v>40</v>
      </c>
    </row>
    <row r="14495" spans="1:10" x14ac:dyDescent="0.3">
      <c r="A14495" t="s">
        <v>14345</v>
      </c>
      <c r="C14495" s="18">
        <v>388.79341692905359</v>
      </c>
      <c r="D14495" s="1"/>
      <c r="E14495" s="1">
        <v>3</v>
      </c>
      <c r="F14495" s="1">
        <v>1</v>
      </c>
      <c r="G14495" s="1">
        <v>0</v>
      </c>
      <c r="H14495" s="1">
        <v>2</v>
      </c>
      <c r="I14495" s="15">
        <v>0.33333333333333331</v>
      </c>
      <c r="J14495">
        <f t="shared" si="226"/>
        <v>40</v>
      </c>
    </row>
    <row r="14496" spans="1:10" x14ac:dyDescent="0.3">
      <c r="A14496" t="s">
        <v>14346</v>
      </c>
      <c r="C14496" s="18">
        <v>388.78726262950323</v>
      </c>
      <c r="D14496" s="1"/>
      <c r="E14496" s="1">
        <v>10</v>
      </c>
      <c r="F14496" s="1">
        <v>4</v>
      </c>
      <c r="G14496" s="1">
        <v>0</v>
      </c>
      <c r="H14496" s="1">
        <v>6</v>
      </c>
      <c r="I14496" s="15">
        <v>0.4</v>
      </c>
      <c r="J14496">
        <f t="shared" si="226"/>
        <v>40</v>
      </c>
    </row>
    <row r="14497" spans="1:10" x14ac:dyDescent="0.3">
      <c r="A14497" t="s">
        <v>14348</v>
      </c>
      <c r="C14497" s="18">
        <v>388.78610817571843</v>
      </c>
      <c r="D14497" s="1"/>
      <c r="E14497" s="1">
        <v>3</v>
      </c>
      <c r="F14497" s="1">
        <v>1</v>
      </c>
      <c r="G14497" s="1">
        <v>0</v>
      </c>
      <c r="H14497" s="1">
        <v>2</v>
      </c>
      <c r="I14497" s="15">
        <v>0.33333333333333331</v>
      </c>
      <c r="J14497">
        <f t="shared" si="226"/>
        <v>40</v>
      </c>
    </row>
    <row r="14498" spans="1:10" x14ac:dyDescent="0.3">
      <c r="A14498" t="s">
        <v>14349</v>
      </c>
      <c r="C14498" s="18">
        <v>388.78368146010195</v>
      </c>
      <c r="D14498" s="1"/>
      <c r="E14498" s="1">
        <v>9</v>
      </c>
      <c r="F14498" s="1">
        <v>4</v>
      </c>
      <c r="G14498" s="1">
        <v>0</v>
      </c>
      <c r="H14498" s="1">
        <v>5</v>
      </c>
      <c r="I14498" s="15">
        <v>0.44444444444444442</v>
      </c>
      <c r="J14498">
        <f t="shared" si="226"/>
        <v>40</v>
      </c>
    </row>
    <row r="14499" spans="1:10" x14ac:dyDescent="0.3">
      <c r="A14499" t="s">
        <v>14350</v>
      </c>
      <c r="C14499" s="18">
        <v>388.77318451452402</v>
      </c>
      <c r="D14499" s="1"/>
      <c r="E14499" s="1">
        <v>1</v>
      </c>
      <c r="F14499" s="1">
        <v>0</v>
      </c>
      <c r="G14499" s="1">
        <v>0</v>
      </c>
      <c r="H14499" s="1">
        <v>1</v>
      </c>
      <c r="I14499" s="15">
        <v>0</v>
      </c>
      <c r="J14499">
        <f t="shared" si="226"/>
        <v>40</v>
      </c>
    </row>
    <row r="14500" spans="1:10" x14ac:dyDescent="0.3">
      <c r="A14500" t="s">
        <v>14351</v>
      </c>
      <c r="C14500" s="18">
        <v>388.77237018514677</v>
      </c>
      <c r="D14500" s="1"/>
      <c r="E14500" s="1">
        <v>4</v>
      </c>
      <c r="F14500" s="1">
        <v>0</v>
      </c>
      <c r="G14500" s="1">
        <v>0</v>
      </c>
      <c r="H14500" s="1">
        <v>4</v>
      </c>
      <c r="I14500" s="15">
        <v>0</v>
      </c>
      <c r="J14500">
        <f t="shared" si="226"/>
        <v>40</v>
      </c>
    </row>
    <row r="14501" spans="1:10" x14ac:dyDescent="0.3">
      <c r="A14501" t="s">
        <v>14352</v>
      </c>
      <c r="C14501" s="18">
        <v>388.76650654658931</v>
      </c>
      <c r="D14501" s="1"/>
      <c r="E14501" s="1">
        <v>3</v>
      </c>
      <c r="F14501" s="1">
        <v>1</v>
      </c>
      <c r="G14501" s="1">
        <v>0</v>
      </c>
      <c r="H14501" s="1">
        <v>2</v>
      </c>
      <c r="I14501" s="15">
        <v>0.33333333333333331</v>
      </c>
      <c r="J14501">
        <f t="shared" si="226"/>
        <v>40</v>
      </c>
    </row>
    <row r="14502" spans="1:10" x14ac:dyDescent="0.3">
      <c r="A14502" t="s">
        <v>14353</v>
      </c>
      <c r="C14502" s="18">
        <v>388.7577529165136</v>
      </c>
      <c r="D14502" s="1"/>
      <c r="E14502" s="1">
        <v>3</v>
      </c>
      <c r="F14502" s="1">
        <v>1</v>
      </c>
      <c r="G14502" s="1">
        <v>0</v>
      </c>
      <c r="H14502" s="1">
        <v>2</v>
      </c>
      <c r="I14502" s="15">
        <v>0.33333333333333331</v>
      </c>
      <c r="J14502">
        <f t="shared" si="226"/>
        <v>40</v>
      </c>
    </row>
    <row r="14503" spans="1:10" x14ac:dyDescent="0.3">
      <c r="A14503" t="s">
        <v>14354</v>
      </c>
      <c r="C14503" s="18">
        <v>388.75619756601799</v>
      </c>
      <c r="D14503" s="1"/>
      <c r="E14503" s="1">
        <v>3</v>
      </c>
      <c r="F14503" s="1">
        <v>1</v>
      </c>
      <c r="G14503" s="1">
        <v>0</v>
      </c>
      <c r="H14503" s="1">
        <v>2</v>
      </c>
      <c r="I14503" s="15">
        <v>0.33333333333333331</v>
      </c>
      <c r="J14503">
        <f t="shared" si="226"/>
        <v>40</v>
      </c>
    </row>
    <row r="14504" spans="1:10" x14ac:dyDescent="0.3">
      <c r="A14504" t="s">
        <v>14355</v>
      </c>
      <c r="C14504" s="18">
        <v>388.74963323878887</v>
      </c>
      <c r="D14504" s="1"/>
      <c r="E14504" s="1">
        <v>3</v>
      </c>
      <c r="F14504" s="1">
        <v>1</v>
      </c>
      <c r="G14504" s="1">
        <v>0</v>
      </c>
      <c r="H14504" s="1">
        <v>2</v>
      </c>
      <c r="I14504" s="15">
        <v>0.33333333333333331</v>
      </c>
      <c r="J14504">
        <f t="shared" si="226"/>
        <v>40</v>
      </c>
    </row>
    <row r="14505" spans="1:10" x14ac:dyDescent="0.3">
      <c r="A14505" t="s">
        <v>14358</v>
      </c>
      <c r="C14505" s="18">
        <v>388.74263828751702</v>
      </c>
      <c r="D14505" s="1"/>
      <c r="E14505" s="1">
        <v>3</v>
      </c>
      <c r="F14505" s="1">
        <v>1</v>
      </c>
      <c r="G14505" s="1">
        <v>0</v>
      </c>
      <c r="H14505" s="1">
        <v>2</v>
      </c>
      <c r="I14505" s="15">
        <v>0.33333333333333331</v>
      </c>
      <c r="J14505">
        <f t="shared" si="226"/>
        <v>40</v>
      </c>
    </row>
    <row r="14506" spans="1:10" x14ac:dyDescent="0.3">
      <c r="A14506" t="s">
        <v>14359</v>
      </c>
      <c r="C14506" s="18">
        <v>388.74130667195709</v>
      </c>
      <c r="D14506" s="1"/>
      <c r="E14506" s="1">
        <v>9</v>
      </c>
      <c r="F14506" s="1">
        <v>4</v>
      </c>
      <c r="G14506" s="1">
        <v>0</v>
      </c>
      <c r="H14506" s="1">
        <v>5</v>
      </c>
      <c r="I14506" s="15">
        <v>0.44444444444444442</v>
      </c>
      <c r="J14506">
        <f t="shared" si="226"/>
        <v>40</v>
      </c>
    </row>
    <row r="14507" spans="1:10" x14ac:dyDescent="0.3">
      <c r="A14507" t="s">
        <v>14360</v>
      </c>
      <c r="C14507" s="18">
        <v>388.7403422498881</v>
      </c>
      <c r="D14507" s="1"/>
      <c r="E14507" s="1">
        <v>3</v>
      </c>
      <c r="F14507" s="1">
        <v>1</v>
      </c>
      <c r="G14507" s="1">
        <v>0</v>
      </c>
      <c r="H14507" s="1">
        <v>2</v>
      </c>
      <c r="I14507" s="15">
        <v>0.33333333333333331</v>
      </c>
      <c r="J14507">
        <f t="shared" si="226"/>
        <v>40</v>
      </c>
    </row>
    <row r="14508" spans="1:10" x14ac:dyDescent="0.3">
      <c r="A14508" t="s">
        <v>14361</v>
      </c>
      <c r="C14508" s="18">
        <v>388.73023843954024</v>
      </c>
      <c r="D14508" s="1"/>
      <c r="E14508" s="1">
        <v>55</v>
      </c>
      <c r="F14508" s="1">
        <v>24</v>
      </c>
      <c r="G14508" s="1">
        <v>4</v>
      </c>
      <c r="H14508" s="1">
        <v>27</v>
      </c>
      <c r="I14508" s="15">
        <v>0.47272727272727272</v>
      </c>
      <c r="J14508">
        <f t="shared" si="226"/>
        <v>20</v>
      </c>
    </row>
    <row r="14509" spans="1:10" x14ac:dyDescent="0.3">
      <c r="A14509" t="s">
        <v>14362</v>
      </c>
      <c r="C14509" s="18">
        <v>388.72902511159418</v>
      </c>
      <c r="D14509" s="1"/>
      <c r="E14509" s="1">
        <v>3</v>
      </c>
      <c r="F14509" s="1">
        <v>1</v>
      </c>
      <c r="G14509" s="1">
        <v>0</v>
      </c>
      <c r="H14509" s="1">
        <v>2</v>
      </c>
      <c r="I14509" s="15">
        <v>0.33333333333333331</v>
      </c>
      <c r="J14509">
        <f t="shared" si="226"/>
        <v>40</v>
      </c>
    </row>
    <row r="14510" spans="1:10" x14ac:dyDescent="0.3">
      <c r="A14510" t="s">
        <v>14363</v>
      </c>
      <c r="C14510" s="18">
        <v>388.72844213783327</v>
      </c>
      <c r="D14510" s="1"/>
      <c r="E14510" s="1">
        <v>3</v>
      </c>
      <c r="F14510" s="1">
        <v>1</v>
      </c>
      <c r="G14510" s="1">
        <v>0</v>
      </c>
      <c r="H14510" s="1">
        <v>2</v>
      </c>
      <c r="I14510" s="15">
        <v>0.33333333333333331</v>
      </c>
      <c r="J14510">
        <f t="shared" si="226"/>
        <v>40</v>
      </c>
    </row>
    <row r="14511" spans="1:10" x14ac:dyDescent="0.3">
      <c r="A14511" t="s">
        <v>14434</v>
      </c>
      <c r="C14511" s="18">
        <v>388.72658926002265</v>
      </c>
      <c r="D14511" s="1"/>
      <c r="E14511" s="1">
        <v>26</v>
      </c>
      <c r="F14511" s="1">
        <v>12</v>
      </c>
      <c r="G14511" s="1">
        <v>0</v>
      </c>
      <c r="H14511" s="1">
        <v>14</v>
      </c>
      <c r="I14511" s="15">
        <v>0.46153846153846156</v>
      </c>
      <c r="J14511">
        <f t="shared" si="226"/>
        <v>40</v>
      </c>
    </row>
    <row r="14512" spans="1:10" x14ac:dyDescent="0.3">
      <c r="A14512" t="s">
        <v>14365</v>
      </c>
      <c r="C14512" s="18">
        <v>388.72101406793274</v>
      </c>
      <c r="D14512" s="1"/>
      <c r="E14512" s="1">
        <v>1</v>
      </c>
      <c r="F14512" s="1">
        <v>0</v>
      </c>
      <c r="G14512" s="1">
        <v>0</v>
      </c>
      <c r="H14512" s="1">
        <v>1</v>
      </c>
      <c r="I14512" s="15">
        <v>0</v>
      </c>
      <c r="J14512">
        <f t="shared" si="226"/>
        <v>40</v>
      </c>
    </row>
    <row r="14513" spans="1:10" x14ac:dyDescent="0.3">
      <c r="A14513" t="s">
        <v>14366</v>
      </c>
      <c r="C14513" s="18">
        <v>388.7207379926316</v>
      </c>
      <c r="D14513" s="1"/>
      <c r="E14513" s="1">
        <v>2</v>
      </c>
      <c r="F14513" s="1">
        <v>1</v>
      </c>
      <c r="G14513" s="1">
        <v>0</v>
      </c>
      <c r="H14513" s="1">
        <v>1</v>
      </c>
      <c r="I14513" s="15">
        <v>0.5</v>
      </c>
      <c r="J14513">
        <f t="shared" si="226"/>
        <v>40</v>
      </c>
    </row>
    <row r="14514" spans="1:10" x14ac:dyDescent="0.3">
      <c r="A14514" t="s">
        <v>14367</v>
      </c>
      <c r="C14514" s="18">
        <v>388.7165101539797</v>
      </c>
      <c r="D14514" s="1"/>
      <c r="E14514" s="1">
        <v>5</v>
      </c>
      <c r="F14514" s="1">
        <v>2</v>
      </c>
      <c r="G14514" s="1">
        <v>0</v>
      </c>
      <c r="H14514" s="1">
        <v>3</v>
      </c>
      <c r="I14514" s="15">
        <v>0.4</v>
      </c>
      <c r="J14514">
        <f t="shared" si="226"/>
        <v>40</v>
      </c>
    </row>
    <row r="14515" spans="1:10" x14ac:dyDescent="0.3">
      <c r="A14515" t="s">
        <v>14368</v>
      </c>
      <c r="C14515" s="18">
        <v>388.71457991233666</v>
      </c>
      <c r="D14515" s="1"/>
      <c r="E14515" s="1">
        <v>3</v>
      </c>
      <c r="F14515" s="1">
        <v>1</v>
      </c>
      <c r="G14515" s="1">
        <v>0</v>
      </c>
      <c r="H14515" s="1">
        <v>2</v>
      </c>
      <c r="I14515" s="15">
        <v>0.33333333333333331</v>
      </c>
      <c r="J14515">
        <f t="shared" si="226"/>
        <v>40</v>
      </c>
    </row>
    <row r="14516" spans="1:10" x14ac:dyDescent="0.3">
      <c r="A14516" t="s">
        <v>14369</v>
      </c>
      <c r="C14516" s="18">
        <v>388.7145291588061</v>
      </c>
      <c r="D14516" s="1"/>
      <c r="E14516" s="1">
        <v>8</v>
      </c>
      <c r="F14516" s="1">
        <v>3</v>
      </c>
      <c r="G14516" s="1">
        <v>1</v>
      </c>
      <c r="H14516" s="1">
        <v>4</v>
      </c>
      <c r="I14516" s="15">
        <v>0.4375</v>
      </c>
      <c r="J14516">
        <f t="shared" si="226"/>
        <v>40</v>
      </c>
    </row>
    <row r="14517" spans="1:10" x14ac:dyDescent="0.3">
      <c r="A14517" t="s">
        <v>14370</v>
      </c>
      <c r="C14517" s="18">
        <v>388.7144213204715</v>
      </c>
      <c r="D14517" s="1"/>
      <c r="E14517" s="1">
        <v>10</v>
      </c>
      <c r="F14517" s="1">
        <v>4</v>
      </c>
      <c r="G14517" s="1">
        <v>0</v>
      </c>
      <c r="H14517" s="1">
        <v>6</v>
      </c>
      <c r="I14517" s="15">
        <v>0.4</v>
      </c>
      <c r="J14517">
        <f t="shared" si="226"/>
        <v>40</v>
      </c>
    </row>
    <row r="14518" spans="1:10" x14ac:dyDescent="0.3">
      <c r="A14518" t="s">
        <v>14371</v>
      </c>
      <c r="C14518" s="18">
        <v>388.70941862332063</v>
      </c>
      <c r="D14518" s="1"/>
      <c r="E14518" s="1">
        <v>3</v>
      </c>
      <c r="F14518" s="1">
        <v>1</v>
      </c>
      <c r="G14518" s="1">
        <v>0</v>
      </c>
      <c r="H14518" s="1">
        <v>2</v>
      </c>
      <c r="I14518" s="15">
        <v>0.33333333333333331</v>
      </c>
      <c r="J14518">
        <f t="shared" si="226"/>
        <v>40</v>
      </c>
    </row>
    <row r="14519" spans="1:10" x14ac:dyDescent="0.3">
      <c r="A14519" t="s">
        <v>14413</v>
      </c>
      <c r="C14519" s="18">
        <v>388.70756816717704</v>
      </c>
      <c r="D14519" s="1"/>
      <c r="E14519" s="1">
        <v>3</v>
      </c>
      <c r="F14519" s="1">
        <v>1</v>
      </c>
      <c r="G14519" s="1">
        <v>0</v>
      </c>
      <c r="H14519" s="1">
        <v>2</v>
      </c>
      <c r="I14519" s="15">
        <v>0.33333333333333331</v>
      </c>
      <c r="J14519">
        <f t="shared" si="226"/>
        <v>40</v>
      </c>
    </row>
    <row r="14520" spans="1:10" x14ac:dyDescent="0.3">
      <c r="A14520" t="s">
        <v>14372</v>
      </c>
      <c r="C14520" s="18">
        <v>388.70738992376369</v>
      </c>
      <c r="D14520" s="1"/>
      <c r="E14520" s="1">
        <v>11</v>
      </c>
      <c r="F14520" s="1">
        <v>3</v>
      </c>
      <c r="G14520" s="1">
        <v>1</v>
      </c>
      <c r="H14520" s="1">
        <v>7</v>
      </c>
      <c r="I14520" s="15">
        <v>0.31818181818181818</v>
      </c>
      <c r="J14520">
        <f t="shared" si="226"/>
        <v>40</v>
      </c>
    </row>
    <row r="14521" spans="1:10" x14ac:dyDescent="0.3">
      <c r="A14521" t="s">
        <v>14364</v>
      </c>
      <c r="C14521" s="18">
        <v>388.70613682145904</v>
      </c>
      <c r="D14521" s="1"/>
      <c r="E14521" s="1">
        <v>3</v>
      </c>
      <c r="F14521" s="1">
        <v>1</v>
      </c>
      <c r="G14521" s="1">
        <v>0</v>
      </c>
      <c r="H14521" s="1">
        <v>2</v>
      </c>
      <c r="I14521" s="15">
        <v>0.33333333333333331</v>
      </c>
      <c r="J14521">
        <f t="shared" si="226"/>
        <v>40</v>
      </c>
    </row>
    <row r="14522" spans="1:10" x14ac:dyDescent="0.3">
      <c r="A14522" t="s">
        <v>14373</v>
      </c>
      <c r="C14522" s="18">
        <v>388.70418595363168</v>
      </c>
      <c r="D14522" s="1"/>
      <c r="E14522" s="1">
        <v>3</v>
      </c>
      <c r="F14522" s="1">
        <v>1</v>
      </c>
      <c r="G14522" s="1">
        <v>0</v>
      </c>
      <c r="H14522" s="1">
        <v>2</v>
      </c>
      <c r="I14522" s="15">
        <v>0.33333333333333331</v>
      </c>
      <c r="J14522">
        <f t="shared" si="226"/>
        <v>40</v>
      </c>
    </row>
    <row r="14523" spans="1:10" x14ac:dyDescent="0.3">
      <c r="A14523" t="s">
        <v>14374</v>
      </c>
      <c r="C14523" s="18">
        <v>388.70217900332671</v>
      </c>
      <c r="D14523" s="1"/>
      <c r="E14523" s="1">
        <v>3</v>
      </c>
      <c r="F14523" s="1">
        <v>1</v>
      </c>
      <c r="G14523" s="1">
        <v>0</v>
      </c>
      <c r="H14523" s="1">
        <v>2</v>
      </c>
      <c r="I14523" s="15">
        <v>0.33333333333333331</v>
      </c>
      <c r="J14523">
        <f t="shared" si="226"/>
        <v>40</v>
      </c>
    </row>
    <row r="14524" spans="1:10" x14ac:dyDescent="0.3">
      <c r="A14524" t="s">
        <v>14749</v>
      </c>
      <c r="C14524" s="18">
        <v>388.70171760257523</v>
      </c>
      <c r="D14524" s="1"/>
      <c r="E14524" s="1">
        <v>19</v>
      </c>
      <c r="F14524" s="1">
        <v>8</v>
      </c>
      <c r="G14524" s="1">
        <v>0</v>
      </c>
      <c r="H14524" s="1">
        <v>11</v>
      </c>
      <c r="I14524" s="15">
        <v>0.42105263157894735</v>
      </c>
      <c r="J14524">
        <f t="shared" si="226"/>
        <v>40</v>
      </c>
    </row>
    <row r="14525" spans="1:10" x14ac:dyDescent="0.3">
      <c r="A14525" t="s">
        <v>14375</v>
      </c>
      <c r="C14525" s="18">
        <v>388.69849375214329</v>
      </c>
      <c r="D14525" s="1"/>
      <c r="E14525" s="1">
        <v>6</v>
      </c>
      <c r="F14525" s="1">
        <v>2</v>
      </c>
      <c r="G14525" s="1">
        <v>1</v>
      </c>
      <c r="H14525" s="1">
        <v>3</v>
      </c>
      <c r="I14525" s="15">
        <v>0.41666666666666669</v>
      </c>
      <c r="J14525">
        <f t="shared" si="226"/>
        <v>40</v>
      </c>
    </row>
    <row r="14526" spans="1:10" x14ac:dyDescent="0.3">
      <c r="A14526" t="s">
        <v>14376</v>
      </c>
      <c r="C14526" s="18">
        <v>388.69749791671802</v>
      </c>
      <c r="D14526" s="1"/>
      <c r="E14526" s="1">
        <v>3</v>
      </c>
      <c r="F14526" s="1">
        <v>1</v>
      </c>
      <c r="G14526" s="1">
        <v>0</v>
      </c>
      <c r="H14526" s="1">
        <v>2</v>
      </c>
      <c r="I14526" s="15">
        <v>0.33333333333333331</v>
      </c>
      <c r="J14526">
        <f t="shared" si="226"/>
        <v>40</v>
      </c>
    </row>
    <row r="14527" spans="1:10" x14ac:dyDescent="0.3">
      <c r="A14527" t="s">
        <v>14377</v>
      </c>
      <c r="C14527" s="18">
        <v>388.69505487998708</v>
      </c>
      <c r="D14527" s="1"/>
      <c r="E14527" s="1">
        <v>3</v>
      </c>
      <c r="F14527" s="1">
        <v>1</v>
      </c>
      <c r="G14527" s="1">
        <v>0</v>
      </c>
      <c r="H14527" s="1">
        <v>2</v>
      </c>
      <c r="I14527" s="15">
        <v>0.33333333333333331</v>
      </c>
      <c r="J14527">
        <f t="shared" si="226"/>
        <v>40</v>
      </c>
    </row>
    <row r="14528" spans="1:10" x14ac:dyDescent="0.3">
      <c r="A14528" t="s">
        <v>14378</v>
      </c>
      <c r="C14528" s="18">
        <v>388.69456595684983</v>
      </c>
      <c r="D14528" s="1"/>
      <c r="E14528" s="1">
        <v>3</v>
      </c>
      <c r="F14528" s="1">
        <v>1</v>
      </c>
      <c r="G14528" s="1">
        <v>0</v>
      </c>
      <c r="H14528" s="1">
        <v>2</v>
      </c>
      <c r="I14528" s="15">
        <v>0.33333333333333331</v>
      </c>
      <c r="J14528">
        <f t="shared" si="226"/>
        <v>40</v>
      </c>
    </row>
    <row r="14529" spans="1:10" x14ac:dyDescent="0.3">
      <c r="A14529" t="s">
        <v>14379</v>
      </c>
      <c r="C14529" s="18">
        <v>388.69450723758973</v>
      </c>
      <c r="D14529" s="1"/>
      <c r="E14529" s="1">
        <v>18</v>
      </c>
      <c r="F14529" s="1">
        <v>7</v>
      </c>
      <c r="G14529" s="1">
        <v>3</v>
      </c>
      <c r="H14529" s="1">
        <v>8</v>
      </c>
      <c r="I14529" s="15">
        <v>0.47222222222222221</v>
      </c>
      <c r="J14529">
        <f t="shared" si="226"/>
        <v>40</v>
      </c>
    </row>
    <row r="14530" spans="1:10" x14ac:dyDescent="0.3">
      <c r="A14530" s="21" t="s">
        <v>14423</v>
      </c>
      <c r="C14530" s="18">
        <v>388.69444861758058</v>
      </c>
      <c r="D14530" s="1"/>
      <c r="E14530" s="1">
        <v>5</v>
      </c>
      <c r="F14530" s="1">
        <v>2</v>
      </c>
      <c r="G14530" s="1">
        <v>0</v>
      </c>
      <c r="H14530" s="1">
        <v>3</v>
      </c>
      <c r="I14530" s="15">
        <v>0.4</v>
      </c>
      <c r="J14530">
        <f t="shared" si="226"/>
        <v>40</v>
      </c>
    </row>
    <row r="14531" spans="1:10" x14ac:dyDescent="0.3">
      <c r="A14531" t="s">
        <v>14381</v>
      </c>
      <c r="C14531" s="18">
        <v>388.68698615643501</v>
      </c>
      <c r="D14531" s="1"/>
      <c r="E14531" s="1">
        <v>17</v>
      </c>
      <c r="F14531" s="1">
        <v>7</v>
      </c>
      <c r="G14531" s="1">
        <v>1</v>
      </c>
      <c r="H14531" s="1">
        <v>9</v>
      </c>
      <c r="I14531" s="15">
        <v>0.44117647058823528</v>
      </c>
      <c r="J14531">
        <f t="shared" si="226"/>
        <v>40</v>
      </c>
    </row>
    <row r="14532" spans="1:10" x14ac:dyDescent="0.3">
      <c r="A14532" t="s">
        <v>14382</v>
      </c>
      <c r="C14532" s="18">
        <v>388.68579611616218</v>
      </c>
      <c r="D14532" s="1"/>
      <c r="E14532" s="1">
        <v>3</v>
      </c>
      <c r="F14532" s="1">
        <v>1</v>
      </c>
      <c r="G14532" s="1">
        <v>0</v>
      </c>
      <c r="H14532" s="1">
        <v>2</v>
      </c>
      <c r="I14532" s="15">
        <v>0.33333333333333331</v>
      </c>
      <c r="J14532">
        <f t="shared" ref="J14532:J14595" si="227">IF(E14532&lt;=30,40,20)</f>
        <v>40</v>
      </c>
    </row>
    <row r="14533" spans="1:10" x14ac:dyDescent="0.3">
      <c r="A14533" t="s">
        <v>14638</v>
      </c>
      <c r="C14533" s="18">
        <v>388.68557534588354</v>
      </c>
      <c r="D14533" s="1"/>
      <c r="E14533" s="1">
        <v>33</v>
      </c>
      <c r="F14533" s="1">
        <v>14</v>
      </c>
      <c r="G14533" s="1">
        <v>3</v>
      </c>
      <c r="H14533" s="1">
        <v>16</v>
      </c>
      <c r="I14533" s="15">
        <v>0.46969696969696972</v>
      </c>
      <c r="J14533">
        <f t="shared" si="227"/>
        <v>20</v>
      </c>
    </row>
    <row r="14534" spans="1:10" x14ac:dyDescent="0.3">
      <c r="A14534" t="s">
        <v>14383</v>
      </c>
      <c r="C14534" s="18">
        <v>388.6841686273961</v>
      </c>
      <c r="D14534" s="1"/>
      <c r="E14534" s="1">
        <v>3</v>
      </c>
      <c r="F14534" s="1">
        <v>1</v>
      </c>
      <c r="G14534" s="1">
        <v>0</v>
      </c>
      <c r="H14534" s="1">
        <v>2</v>
      </c>
      <c r="I14534" s="15">
        <v>0.33333333333333331</v>
      </c>
      <c r="J14534">
        <f t="shared" si="227"/>
        <v>40</v>
      </c>
    </row>
    <row r="14535" spans="1:10" x14ac:dyDescent="0.3">
      <c r="A14535" t="s">
        <v>14384</v>
      </c>
      <c r="C14535" s="18">
        <v>388.68372238744939</v>
      </c>
      <c r="D14535" s="1"/>
      <c r="E14535" s="1">
        <v>3</v>
      </c>
      <c r="F14535" s="1">
        <v>1</v>
      </c>
      <c r="G14535" s="1">
        <v>0</v>
      </c>
      <c r="H14535" s="1">
        <v>2</v>
      </c>
      <c r="I14535" s="15">
        <v>0.33333333333333331</v>
      </c>
      <c r="J14535">
        <f t="shared" si="227"/>
        <v>40</v>
      </c>
    </row>
    <row r="14536" spans="1:10" x14ac:dyDescent="0.3">
      <c r="A14536" t="s">
        <v>14456</v>
      </c>
      <c r="C14536" s="18">
        <v>388.68208091679639</v>
      </c>
      <c r="D14536" s="1"/>
      <c r="E14536" s="1">
        <v>3</v>
      </c>
      <c r="F14536" s="1">
        <v>1</v>
      </c>
      <c r="G14536" s="1">
        <v>0</v>
      </c>
      <c r="H14536" s="1">
        <v>2</v>
      </c>
      <c r="I14536" s="15">
        <v>0.33333333333333331</v>
      </c>
      <c r="J14536">
        <f t="shared" si="227"/>
        <v>40</v>
      </c>
    </row>
    <row r="14537" spans="1:10" x14ac:dyDescent="0.3">
      <c r="A14537" t="s">
        <v>14385</v>
      </c>
      <c r="C14537" s="18">
        <v>388.68183694358089</v>
      </c>
      <c r="D14537" s="1"/>
      <c r="E14537" s="1">
        <v>5</v>
      </c>
      <c r="F14537" s="1">
        <v>2</v>
      </c>
      <c r="G14537" s="1">
        <v>0</v>
      </c>
      <c r="H14537" s="1">
        <v>3</v>
      </c>
      <c r="I14537" s="15">
        <v>0.4</v>
      </c>
      <c r="J14537">
        <f t="shared" si="227"/>
        <v>40</v>
      </c>
    </row>
    <row r="14538" spans="1:10" x14ac:dyDescent="0.3">
      <c r="A14538" t="s">
        <v>14426</v>
      </c>
      <c r="C14538" s="18">
        <v>388.67683291576895</v>
      </c>
      <c r="D14538" s="1"/>
      <c r="E14538" s="1">
        <v>1</v>
      </c>
      <c r="F14538" s="1">
        <v>0</v>
      </c>
      <c r="G14538" s="1">
        <v>0</v>
      </c>
      <c r="H14538" s="1">
        <v>1</v>
      </c>
      <c r="I14538" s="15">
        <v>0</v>
      </c>
      <c r="J14538">
        <f t="shared" si="227"/>
        <v>40</v>
      </c>
    </row>
    <row r="14539" spans="1:10" x14ac:dyDescent="0.3">
      <c r="A14539" t="s">
        <v>14387</v>
      </c>
      <c r="C14539" s="18">
        <v>388.67494963472677</v>
      </c>
      <c r="D14539" s="1"/>
      <c r="E14539" s="1">
        <v>3</v>
      </c>
      <c r="F14539" s="1">
        <v>1</v>
      </c>
      <c r="G14539" s="1">
        <v>0</v>
      </c>
      <c r="H14539" s="1">
        <v>2</v>
      </c>
      <c r="I14539" s="15">
        <v>0.33333333333333331</v>
      </c>
      <c r="J14539">
        <f t="shared" si="227"/>
        <v>40</v>
      </c>
    </row>
    <row r="14540" spans="1:10" x14ac:dyDescent="0.3">
      <c r="A14540" t="s">
        <v>14393</v>
      </c>
      <c r="C14540" s="18">
        <v>388.67307653640017</v>
      </c>
      <c r="D14540" s="1"/>
      <c r="E14540" s="1">
        <v>3</v>
      </c>
      <c r="F14540" s="1">
        <v>1</v>
      </c>
      <c r="G14540" s="1">
        <v>0</v>
      </c>
      <c r="H14540" s="1">
        <v>2</v>
      </c>
      <c r="I14540" s="15">
        <v>0.33333333333333331</v>
      </c>
      <c r="J14540">
        <f t="shared" si="227"/>
        <v>40</v>
      </c>
    </row>
    <row r="14541" spans="1:10" x14ac:dyDescent="0.3">
      <c r="A14541" t="s">
        <v>14389</v>
      </c>
      <c r="C14541" s="18">
        <v>388.67170554457869</v>
      </c>
      <c r="D14541" s="1"/>
      <c r="E14541" s="1">
        <v>1</v>
      </c>
      <c r="F14541" s="1">
        <v>0</v>
      </c>
      <c r="G14541" s="1">
        <v>0</v>
      </c>
      <c r="H14541" s="1">
        <v>1</v>
      </c>
      <c r="I14541" s="15">
        <v>0</v>
      </c>
      <c r="J14541">
        <f t="shared" si="227"/>
        <v>40</v>
      </c>
    </row>
    <row r="14542" spans="1:10" x14ac:dyDescent="0.3">
      <c r="A14542" t="s">
        <v>14390</v>
      </c>
      <c r="C14542" s="18">
        <v>388.67068895190204</v>
      </c>
      <c r="D14542" s="1"/>
      <c r="E14542" s="1">
        <v>5</v>
      </c>
      <c r="F14542" s="1">
        <v>2</v>
      </c>
      <c r="G14542" s="1">
        <v>0</v>
      </c>
      <c r="H14542" s="1">
        <v>3</v>
      </c>
      <c r="I14542" s="15">
        <v>0.4</v>
      </c>
      <c r="J14542">
        <f t="shared" si="227"/>
        <v>40</v>
      </c>
    </row>
    <row r="14543" spans="1:10" x14ac:dyDescent="0.3">
      <c r="A14543" t="s">
        <v>14391</v>
      </c>
      <c r="C14543" s="18">
        <v>388.66872988212913</v>
      </c>
      <c r="D14543" s="1"/>
      <c r="E14543" s="1">
        <v>9</v>
      </c>
      <c r="F14543" s="1">
        <v>4</v>
      </c>
      <c r="G14543" s="1">
        <v>0</v>
      </c>
      <c r="H14543" s="1">
        <v>5</v>
      </c>
      <c r="I14543" s="15">
        <v>0.44444444444444442</v>
      </c>
      <c r="J14543">
        <f t="shared" si="227"/>
        <v>40</v>
      </c>
    </row>
    <row r="14544" spans="1:10" x14ac:dyDescent="0.3">
      <c r="A14544" t="s">
        <v>14394</v>
      </c>
      <c r="C14544" s="18">
        <v>388.66568250997005</v>
      </c>
      <c r="D14544" s="1"/>
      <c r="E14544" s="1">
        <v>3</v>
      </c>
      <c r="F14544" s="1">
        <v>1</v>
      </c>
      <c r="G14544" s="1">
        <v>0</v>
      </c>
      <c r="H14544" s="1">
        <v>2</v>
      </c>
      <c r="I14544" s="15">
        <v>0.33333333333333331</v>
      </c>
      <c r="J14544">
        <f t="shared" si="227"/>
        <v>40</v>
      </c>
    </row>
    <row r="14545" spans="1:10" x14ac:dyDescent="0.3">
      <c r="A14545" t="s">
        <v>14395</v>
      </c>
      <c r="C14545" s="18">
        <v>388.66566989523557</v>
      </c>
      <c r="D14545" s="1"/>
      <c r="E14545" s="1">
        <v>33</v>
      </c>
      <c r="F14545" s="1">
        <v>13</v>
      </c>
      <c r="G14545" s="1">
        <v>2</v>
      </c>
      <c r="H14545" s="1">
        <v>18</v>
      </c>
      <c r="I14545" s="15">
        <v>0.42424242424242425</v>
      </c>
      <c r="J14545">
        <f t="shared" si="227"/>
        <v>20</v>
      </c>
    </row>
    <row r="14546" spans="1:10" x14ac:dyDescent="0.3">
      <c r="A14546" t="s">
        <v>14396</v>
      </c>
      <c r="C14546" s="18">
        <v>388.66427807570557</v>
      </c>
      <c r="D14546" s="1"/>
      <c r="E14546" s="1">
        <v>3</v>
      </c>
      <c r="F14546" s="1">
        <v>1</v>
      </c>
      <c r="G14546" s="1">
        <v>0</v>
      </c>
      <c r="H14546" s="1">
        <v>2</v>
      </c>
      <c r="I14546" s="15">
        <v>0.33333333333333331</v>
      </c>
      <c r="J14546">
        <f t="shared" si="227"/>
        <v>40</v>
      </c>
    </row>
    <row r="14547" spans="1:10" x14ac:dyDescent="0.3">
      <c r="A14547" t="s">
        <v>14397</v>
      </c>
      <c r="C14547" s="18">
        <v>388.66408167711336</v>
      </c>
      <c r="D14547" s="1"/>
      <c r="E14547" s="1">
        <v>5</v>
      </c>
      <c r="F14547" s="1">
        <v>2</v>
      </c>
      <c r="G14547" s="1">
        <v>0</v>
      </c>
      <c r="H14547" s="1">
        <v>3</v>
      </c>
      <c r="I14547" s="15">
        <v>0.4</v>
      </c>
      <c r="J14547">
        <f t="shared" si="227"/>
        <v>40</v>
      </c>
    </row>
    <row r="14548" spans="1:10" x14ac:dyDescent="0.3">
      <c r="A14548" t="s">
        <v>14398</v>
      </c>
      <c r="C14548" s="18">
        <v>388.6634488386033</v>
      </c>
      <c r="D14548" s="1"/>
      <c r="E14548" s="1">
        <v>3</v>
      </c>
      <c r="F14548" s="1">
        <v>1</v>
      </c>
      <c r="G14548" s="1">
        <v>0</v>
      </c>
      <c r="H14548" s="1">
        <v>2</v>
      </c>
      <c r="I14548" s="15">
        <v>0.33333333333333331</v>
      </c>
      <c r="J14548">
        <f t="shared" si="227"/>
        <v>40</v>
      </c>
    </row>
    <row r="14549" spans="1:10" x14ac:dyDescent="0.3">
      <c r="A14549" t="s">
        <v>14399</v>
      </c>
      <c r="C14549" s="18">
        <v>388.65591227900961</v>
      </c>
      <c r="D14549" s="1"/>
      <c r="E14549" s="1">
        <v>3</v>
      </c>
      <c r="F14549" s="1">
        <v>1</v>
      </c>
      <c r="G14549" s="1">
        <v>0</v>
      </c>
      <c r="H14549" s="1">
        <v>2</v>
      </c>
      <c r="I14549" s="15">
        <v>0.33333333333333331</v>
      </c>
      <c r="J14549">
        <f t="shared" si="227"/>
        <v>40</v>
      </c>
    </row>
    <row r="14550" spans="1:10" x14ac:dyDescent="0.3">
      <c r="A14550" t="s">
        <v>14405</v>
      </c>
      <c r="C14550" s="18">
        <v>388.65537923855589</v>
      </c>
      <c r="D14550" s="1"/>
      <c r="E14550" s="1">
        <v>3</v>
      </c>
      <c r="F14550" s="1">
        <v>1</v>
      </c>
      <c r="G14550" s="1">
        <v>0</v>
      </c>
      <c r="H14550" s="1">
        <v>2</v>
      </c>
      <c r="I14550" s="15">
        <v>0.33333333333333331</v>
      </c>
      <c r="J14550">
        <f t="shared" si="227"/>
        <v>40</v>
      </c>
    </row>
    <row r="14551" spans="1:10" x14ac:dyDescent="0.3">
      <c r="A14551" t="s">
        <v>14400</v>
      </c>
      <c r="C14551" s="18">
        <v>388.6549518546401</v>
      </c>
      <c r="D14551" s="1"/>
      <c r="E14551" s="1">
        <v>3</v>
      </c>
      <c r="F14551" s="1">
        <v>1</v>
      </c>
      <c r="G14551" s="1">
        <v>0</v>
      </c>
      <c r="H14551" s="1">
        <v>2</v>
      </c>
      <c r="I14551" s="15">
        <v>0.33333333333333331</v>
      </c>
      <c r="J14551">
        <f t="shared" si="227"/>
        <v>40</v>
      </c>
    </row>
    <row r="14552" spans="1:10" x14ac:dyDescent="0.3">
      <c r="A14552" t="s">
        <v>14401</v>
      </c>
      <c r="C14552" s="18">
        <v>388.65476841284499</v>
      </c>
      <c r="D14552" s="1"/>
      <c r="E14552" s="1">
        <v>6</v>
      </c>
      <c r="F14552" s="1">
        <v>2</v>
      </c>
      <c r="G14552" s="1">
        <v>1</v>
      </c>
      <c r="H14552" s="1">
        <v>3</v>
      </c>
      <c r="I14552" s="15">
        <v>0.41666666666666669</v>
      </c>
      <c r="J14552">
        <f t="shared" si="227"/>
        <v>40</v>
      </c>
    </row>
    <row r="14553" spans="1:10" x14ac:dyDescent="0.3">
      <c r="A14553" t="s">
        <v>14403</v>
      </c>
      <c r="C14553" s="18">
        <v>388.65402357758239</v>
      </c>
      <c r="D14553" s="1"/>
      <c r="E14553" s="1">
        <v>11</v>
      </c>
      <c r="F14553" s="1">
        <v>5</v>
      </c>
      <c r="G14553" s="1">
        <v>0</v>
      </c>
      <c r="H14553" s="1">
        <v>6</v>
      </c>
      <c r="I14553" s="15">
        <v>0.45454545454545453</v>
      </c>
      <c r="J14553">
        <f t="shared" si="227"/>
        <v>40</v>
      </c>
    </row>
    <row r="14554" spans="1:10" x14ac:dyDescent="0.3">
      <c r="A14554" t="s">
        <v>14444</v>
      </c>
      <c r="C14554" s="18">
        <v>388.65370213089011</v>
      </c>
      <c r="D14554" s="1"/>
      <c r="E14554" s="1">
        <v>3</v>
      </c>
      <c r="F14554" s="1">
        <v>1</v>
      </c>
      <c r="G14554" s="1">
        <v>0</v>
      </c>
      <c r="H14554" s="1">
        <v>2</v>
      </c>
      <c r="I14554" s="15">
        <v>0.33333333333333331</v>
      </c>
      <c r="J14554">
        <f t="shared" si="227"/>
        <v>40</v>
      </c>
    </row>
    <row r="14555" spans="1:10" x14ac:dyDescent="0.3">
      <c r="A14555" t="s">
        <v>14404</v>
      </c>
      <c r="C14555" s="18">
        <v>388.65324703305697</v>
      </c>
      <c r="D14555" s="1"/>
      <c r="E14555" s="1">
        <v>3</v>
      </c>
      <c r="F14555" s="1">
        <v>1</v>
      </c>
      <c r="G14555" s="1">
        <v>0</v>
      </c>
      <c r="H14555" s="1">
        <v>2</v>
      </c>
      <c r="I14555" s="15">
        <v>0.33333333333333331</v>
      </c>
      <c r="J14555">
        <f t="shared" si="227"/>
        <v>40</v>
      </c>
    </row>
    <row r="14556" spans="1:10" x14ac:dyDescent="0.3">
      <c r="A14556" t="s">
        <v>10838</v>
      </c>
      <c r="C14556" s="18">
        <v>388.64806849446734</v>
      </c>
      <c r="D14556" s="1"/>
      <c r="E14556" s="1">
        <v>11</v>
      </c>
      <c r="F14556" s="1">
        <v>4</v>
      </c>
      <c r="G14556" s="1">
        <v>1</v>
      </c>
      <c r="H14556" s="1">
        <v>6</v>
      </c>
      <c r="I14556" s="15">
        <v>0.40909090909090912</v>
      </c>
      <c r="J14556">
        <f t="shared" si="227"/>
        <v>40</v>
      </c>
    </row>
    <row r="14557" spans="1:10" x14ac:dyDescent="0.3">
      <c r="A14557" t="s">
        <v>14408</v>
      </c>
      <c r="C14557" s="18">
        <v>388.64069414309199</v>
      </c>
      <c r="D14557" s="1"/>
      <c r="E14557" s="1">
        <v>3</v>
      </c>
      <c r="F14557" s="1">
        <v>1</v>
      </c>
      <c r="G14557" s="1">
        <v>0</v>
      </c>
      <c r="H14557" s="1">
        <v>2</v>
      </c>
      <c r="I14557" s="15">
        <v>0.33333333333333331</v>
      </c>
      <c r="J14557">
        <f t="shared" si="227"/>
        <v>40</v>
      </c>
    </row>
    <row r="14558" spans="1:10" x14ac:dyDescent="0.3">
      <c r="A14558" t="s">
        <v>14409</v>
      </c>
      <c r="C14558" s="18">
        <v>388.63763869527878</v>
      </c>
      <c r="D14558" s="1"/>
      <c r="E14558" s="1">
        <v>3</v>
      </c>
      <c r="F14558" s="1">
        <v>1</v>
      </c>
      <c r="G14558" s="1">
        <v>0</v>
      </c>
      <c r="H14558" s="1">
        <v>2</v>
      </c>
      <c r="I14558" s="15">
        <v>0.33333333333333331</v>
      </c>
      <c r="J14558">
        <f t="shared" si="227"/>
        <v>40</v>
      </c>
    </row>
    <row r="14559" spans="1:10" x14ac:dyDescent="0.3">
      <c r="A14559" t="s">
        <v>14380</v>
      </c>
      <c r="C14559" s="18">
        <v>388.6360686351498</v>
      </c>
      <c r="D14559" s="1"/>
      <c r="E14559" s="1">
        <v>3</v>
      </c>
      <c r="F14559" s="1">
        <v>1</v>
      </c>
      <c r="G14559" s="1">
        <v>0</v>
      </c>
      <c r="H14559" s="1">
        <v>2</v>
      </c>
      <c r="I14559" s="15">
        <v>0.33333333333333331</v>
      </c>
      <c r="J14559">
        <f t="shared" si="227"/>
        <v>40</v>
      </c>
    </row>
    <row r="14560" spans="1:10" x14ac:dyDescent="0.3">
      <c r="A14560" t="s">
        <v>14410</v>
      </c>
      <c r="C14560" s="18">
        <v>388.63223477461577</v>
      </c>
      <c r="D14560" s="1"/>
      <c r="E14560" s="1">
        <v>5</v>
      </c>
      <c r="F14560" s="1">
        <v>2</v>
      </c>
      <c r="G14560" s="1">
        <v>0</v>
      </c>
      <c r="H14560" s="1">
        <v>3</v>
      </c>
      <c r="I14560" s="15">
        <v>0.4</v>
      </c>
      <c r="J14560">
        <f t="shared" si="227"/>
        <v>40</v>
      </c>
    </row>
    <row r="14561" spans="1:10" x14ac:dyDescent="0.3">
      <c r="A14561" t="s">
        <v>14411</v>
      </c>
      <c r="C14561" s="18">
        <v>388.6320682464908</v>
      </c>
      <c r="D14561" s="1"/>
      <c r="E14561" s="1">
        <v>3</v>
      </c>
      <c r="F14561" s="1">
        <v>1</v>
      </c>
      <c r="G14561" s="1">
        <v>0</v>
      </c>
      <c r="H14561" s="1">
        <v>2</v>
      </c>
      <c r="I14561" s="15">
        <v>0.33333333333333331</v>
      </c>
      <c r="J14561">
        <f t="shared" si="227"/>
        <v>40</v>
      </c>
    </row>
    <row r="14562" spans="1:10" x14ac:dyDescent="0.3">
      <c r="A14562" t="s">
        <v>14412</v>
      </c>
      <c r="C14562" s="18">
        <v>388.6319859065041</v>
      </c>
      <c r="D14562" s="1"/>
      <c r="E14562" s="1">
        <v>10</v>
      </c>
      <c r="F14562" s="1">
        <v>4</v>
      </c>
      <c r="G14562" s="1">
        <v>0</v>
      </c>
      <c r="H14562" s="1">
        <v>6</v>
      </c>
      <c r="I14562" s="15">
        <v>0.4</v>
      </c>
      <c r="J14562">
        <f t="shared" si="227"/>
        <v>40</v>
      </c>
    </row>
    <row r="14563" spans="1:10" x14ac:dyDescent="0.3">
      <c r="A14563" t="s">
        <v>14402</v>
      </c>
      <c r="C14563" s="18">
        <v>388.63169256239843</v>
      </c>
      <c r="D14563" s="1"/>
      <c r="E14563" s="1">
        <v>3</v>
      </c>
      <c r="F14563" s="1">
        <v>1</v>
      </c>
      <c r="G14563" s="1">
        <v>0</v>
      </c>
      <c r="H14563" s="1">
        <v>2</v>
      </c>
      <c r="I14563" s="15">
        <v>0.33333333333333331</v>
      </c>
      <c r="J14563">
        <f t="shared" si="227"/>
        <v>40</v>
      </c>
    </row>
    <row r="14564" spans="1:10" x14ac:dyDescent="0.3">
      <c r="A14564" t="s">
        <v>14414</v>
      </c>
      <c r="C14564" s="18">
        <v>388.62115932047948</v>
      </c>
      <c r="D14564" s="1"/>
      <c r="E14564" s="1">
        <v>3</v>
      </c>
      <c r="F14564" s="1">
        <v>1</v>
      </c>
      <c r="G14564" s="1">
        <v>0</v>
      </c>
      <c r="H14564" s="1">
        <v>2</v>
      </c>
      <c r="I14564" s="15">
        <v>0.33333333333333331</v>
      </c>
      <c r="J14564">
        <f t="shared" si="227"/>
        <v>40</v>
      </c>
    </row>
    <row r="14565" spans="1:10" x14ac:dyDescent="0.3">
      <c r="A14565" t="s">
        <v>14416</v>
      </c>
      <c r="C14565" s="18">
        <v>388.62030872849732</v>
      </c>
      <c r="D14565" s="1"/>
      <c r="E14565" s="1">
        <v>3</v>
      </c>
      <c r="F14565" s="1">
        <v>1</v>
      </c>
      <c r="G14565" s="1">
        <v>0</v>
      </c>
      <c r="H14565" s="1">
        <v>2</v>
      </c>
      <c r="I14565" s="15">
        <v>0.33333333333333331</v>
      </c>
      <c r="J14565">
        <f t="shared" si="227"/>
        <v>40</v>
      </c>
    </row>
    <row r="14566" spans="1:10" x14ac:dyDescent="0.3">
      <c r="A14566" t="s">
        <v>14417</v>
      </c>
      <c r="C14566" s="18">
        <v>388.61974126445358</v>
      </c>
      <c r="D14566" s="1"/>
      <c r="E14566" s="1">
        <v>3</v>
      </c>
      <c r="F14566" s="1">
        <v>1</v>
      </c>
      <c r="G14566" s="1">
        <v>0</v>
      </c>
      <c r="H14566" s="1">
        <v>2</v>
      </c>
      <c r="I14566" s="15">
        <v>0.33333333333333331</v>
      </c>
      <c r="J14566">
        <f t="shared" si="227"/>
        <v>40</v>
      </c>
    </row>
    <row r="14567" spans="1:10" x14ac:dyDescent="0.3">
      <c r="A14567" t="s">
        <v>14418</v>
      </c>
      <c r="C14567" s="18">
        <v>388.61854217916664</v>
      </c>
      <c r="D14567" s="1"/>
      <c r="E14567" s="1">
        <v>3</v>
      </c>
      <c r="F14567" s="1">
        <v>1</v>
      </c>
      <c r="G14567" s="1">
        <v>0</v>
      </c>
      <c r="H14567" s="1">
        <v>2</v>
      </c>
      <c r="I14567" s="15">
        <v>0.33333333333333331</v>
      </c>
      <c r="J14567">
        <f t="shared" si="227"/>
        <v>40</v>
      </c>
    </row>
    <row r="14568" spans="1:10" x14ac:dyDescent="0.3">
      <c r="A14568" t="s">
        <v>14415</v>
      </c>
      <c r="C14568" s="18">
        <v>388.6175542354456</v>
      </c>
      <c r="D14568" s="1"/>
      <c r="E14568" s="1">
        <v>3</v>
      </c>
      <c r="F14568" s="1">
        <v>1</v>
      </c>
      <c r="G14568" s="1">
        <v>0</v>
      </c>
      <c r="H14568" s="1">
        <v>2</v>
      </c>
      <c r="I14568" s="15">
        <v>0.33333333333333331</v>
      </c>
      <c r="J14568">
        <f t="shared" si="227"/>
        <v>40</v>
      </c>
    </row>
    <row r="14569" spans="1:10" x14ac:dyDescent="0.3">
      <c r="A14569" t="s">
        <v>14419</v>
      </c>
      <c r="C14569" s="18">
        <v>388.61343123862514</v>
      </c>
      <c r="D14569" s="1"/>
      <c r="E14569" s="1">
        <v>3</v>
      </c>
      <c r="F14569" s="1">
        <v>1</v>
      </c>
      <c r="G14569" s="1">
        <v>0</v>
      </c>
      <c r="H14569" s="1">
        <v>2</v>
      </c>
      <c r="I14569" s="15">
        <v>0.33333333333333331</v>
      </c>
      <c r="J14569">
        <f t="shared" si="227"/>
        <v>40</v>
      </c>
    </row>
    <row r="14570" spans="1:10" x14ac:dyDescent="0.3">
      <c r="A14570" t="s">
        <v>14420</v>
      </c>
      <c r="C14570" s="18">
        <v>388.61165930885528</v>
      </c>
      <c r="D14570" s="1"/>
      <c r="E14570" s="1">
        <v>3</v>
      </c>
      <c r="F14570" s="1">
        <v>1</v>
      </c>
      <c r="G14570" s="1">
        <v>0</v>
      </c>
      <c r="H14570" s="1">
        <v>2</v>
      </c>
      <c r="I14570" s="15">
        <v>0.33333333333333331</v>
      </c>
      <c r="J14570">
        <f t="shared" si="227"/>
        <v>40</v>
      </c>
    </row>
    <row r="14571" spans="1:10" x14ac:dyDescent="0.3">
      <c r="A14571" t="s">
        <v>14421</v>
      </c>
      <c r="C14571" s="18">
        <v>388.60806370676443</v>
      </c>
      <c r="D14571" s="1"/>
      <c r="E14571" s="1">
        <v>5</v>
      </c>
      <c r="F14571" s="1">
        <v>2</v>
      </c>
      <c r="G14571" s="1">
        <v>0</v>
      </c>
      <c r="H14571" s="1">
        <v>3</v>
      </c>
      <c r="I14571" s="15">
        <v>0.4</v>
      </c>
      <c r="J14571">
        <f t="shared" si="227"/>
        <v>40</v>
      </c>
    </row>
    <row r="14572" spans="1:10" x14ac:dyDescent="0.3">
      <c r="A14572" t="s">
        <v>14422</v>
      </c>
      <c r="C14572" s="18">
        <v>388.60468253559338</v>
      </c>
      <c r="D14572" s="1"/>
      <c r="E14572" s="1">
        <v>6</v>
      </c>
      <c r="F14572" s="1">
        <v>2</v>
      </c>
      <c r="G14572" s="1">
        <v>1</v>
      </c>
      <c r="H14572" s="1">
        <v>3</v>
      </c>
      <c r="I14572" s="15">
        <v>0.41666666666666669</v>
      </c>
      <c r="J14572">
        <f t="shared" si="227"/>
        <v>40</v>
      </c>
    </row>
    <row r="14573" spans="1:10" x14ac:dyDescent="0.3">
      <c r="A14573" t="s">
        <v>14424</v>
      </c>
      <c r="C14573" s="18">
        <v>388.59957825635883</v>
      </c>
      <c r="D14573" s="1"/>
      <c r="E14573" s="1">
        <v>2</v>
      </c>
      <c r="F14573" s="1">
        <v>0</v>
      </c>
      <c r="G14573" s="1">
        <v>0</v>
      </c>
      <c r="H14573" s="1">
        <v>2</v>
      </c>
      <c r="I14573" s="15">
        <v>0</v>
      </c>
      <c r="J14573">
        <f t="shared" si="227"/>
        <v>40</v>
      </c>
    </row>
    <row r="14574" spans="1:10" x14ac:dyDescent="0.3">
      <c r="A14574" t="s">
        <v>14425</v>
      </c>
      <c r="C14574" s="18">
        <v>388.59830840598244</v>
      </c>
      <c r="D14574" s="1"/>
      <c r="E14574" s="1">
        <v>32</v>
      </c>
      <c r="F14574" s="1">
        <v>13</v>
      </c>
      <c r="G14574" s="1">
        <v>2</v>
      </c>
      <c r="H14574" s="1">
        <v>17</v>
      </c>
      <c r="I14574" s="15">
        <v>0.4375</v>
      </c>
      <c r="J14574">
        <f t="shared" si="227"/>
        <v>20</v>
      </c>
    </row>
    <row r="14575" spans="1:10" x14ac:dyDescent="0.3">
      <c r="A14575" t="s">
        <v>14055</v>
      </c>
      <c r="C14575" s="18">
        <v>388.59535019101088</v>
      </c>
      <c r="D14575" s="1"/>
      <c r="E14575" s="1">
        <v>5</v>
      </c>
      <c r="F14575" s="1">
        <v>2</v>
      </c>
      <c r="G14575" s="1">
        <v>0</v>
      </c>
      <c r="H14575" s="1">
        <v>3</v>
      </c>
      <c r="I14575" s="15">
        <v>0.4</v>
      </c>
      <c r="J14575">
        <f t="shared" si="227"/>
        <v>40</v>
      </c>
    </row>
    <row r="14576" spans="1:10" x14ac:dyDescent="0.3">
      <c r="A14576" t="s">
        <v>21118</v>
      </c>
      <c r="C14576" s="18">
        <v>388.5940537573581</v>
      </c>
      <c r="D14576" s="1"/>
      <c r="E14576" s="1">
        <v>49</v>
      </c>
      <c r="F14576" s="1">
        <v>15</v>
      </c>
      <c r="G14576" s="1">
        <v>1</v>
      </c>
      <c r="H14576" s="1">
        <v>33</v>
      </c>
      <c r="I14576" s="15">
        <v>0.31632653061224492</v>
      </c>
      <c r="J14576">
        <f t="shared" si="227"/>
        <v>20</v>
      </c>
    </row>
    <row r="14577" spans="1:10" x14ac:dyDescent="0.3">
      <c r="A14577" t="s">
        <v>14524</v>
      </c>
      <c r="C14577" s="18">
        <v>388.59336355235052</v>
      </c>
      <c r="D14577" s="1"/>
      <c r="E14577" s="1">
        <v>42</v>
      </c>
      <c r="F14577" s="1">
        <v>19</v>
      </c>
      <c r="G14577" s="1">
        <v>1</v>
      </c>
      <c r="H14577" s="1">
        <v>22</v>
      </c>
      <c r="I14577" s="15">
        <v>0.4642857142857143</v>
      </c>
      <c r="J14577">
        <f t="shared" si="227"/>
        <v>20</v>
      </c>
    </row>
    <row r="14578" spans="1:10" x14ac:dyDescent="0.3">
      <c r="A14578" t="s">
        <v>14427</v>
      </c>
      <c r="C14578" s="18">
        <v>388.59029621904222</v>
      </c>
      <c r="D14578" s="1"/>
      <c r="E14578" s="1">
        <v>5</v>
      </c>
      <c r="F14578" s="1">
        <v>2</v>
      </c>
      <c r="G14578" s="1">
        <v>0</v>
      </c>
      <c r="H14578" s="1">
        <v>3</v>
      </c>
      <c r="I14578" s="15">
        <v>0.4</v>
      </c>
      <c r="J14578">
        <f t="shared" si="227"/>
        <v>40</v>
      </c>
    </row>
    <row r="14579" spans="1:10" x14ac:dyDescent="0.3">
      <c r="A14579" t="s">
        <v>14429</v>
      </c>
      <c r="C14579" s="18">
        <v>388.57768867170614</v>
      </c>
      <c r="D14579" s="1"/>
      <c r="E14579" s="1">
        <v>21</v>
      </c>
      <c r="F14579" s="1">
        <v>7</v>
      </c>
      <c r="G14579" s="1">
        <v>5</v>
      </c>
      <c r="H14579" s="1">
        <v>9</v>
      </c>
      <c r="I14579" s="15">
        <v>0.45238095238095238</v>
      </c>
      <c r="J14579">
        <f t="shared" si="227"/>
        <v>40</v>
      </c>
    </row>
    <row r="14580" spans="1:10" x14ac:dyDescent="0.3">
      <c r="A14580" t="s">
        <v>14430</v>
      </c>
      <c r="C14580" s="18">
        <v>388.57574148602174</v>
      </c>
      <c r="D14580" s="1"/>
      <c r="E14580" s="1">
        <v>3</v>
      </c>
      <c r="F14580" s="1">
        <v>1</v>
      </c>
      <c r="G14580" s="1">
        <v>0</v>
      </c>
      <c r="H14580" s="1">
        <v>2</v>
      </c>
      <c r="I14580" s="15">
        <v>0.33333333333333331</v>
      </c>
      <c r="J14580">
        <f t="shared" si="227"/>
        <v>40</v>
      </c>
    </row>
    <row r="14581" spans="1:10" x14ac:dyDescent="0.3">
      <c r="A14581" t="s">
        <v>14432</v>
      </c>
      <c r="C14581" s="18">
        <v>388.56319564335951</v>
      </c>
      <c r="D14581" s="1"/>
      <c r="E14581" s="1">
        <v>3</v>
      </c>
      <c r="F14581" s="1">
        <v>1</v>
      </c>
      <c r="G14581" s="1">
        <v>0</v>
      </c>
      <c r="H14581" s="1">
        <v>2</v>
      </c>
      <c r="I14581" s="15">
        <v>0.33333333333333331</v>
      </c>
      <c r="J14581">
        <f t="shared" si="227"/>
        <v>40</v>
      </c>
    </row>
    <row r="14582" spans="1:10" x14ac:dyDescent="0.3">
      <c r="A14582" t="s">
        <v>14433</v>
      </c>
      <c r="C14582" s="18">
        <v>388.56278043418462</v>
      </c>
      <c r="D14582" s="1"/>
      <c r="E14582" s="1">
        <v>3</v>
      </c>
      <c r="F14582" s="1">
        <v>1</v>
      </c>
      <c r="G14582" s="1">
        <v>0</v>
      </c>
      <c r="H14582" s="1">
        <v>2</v>
      </c>
      <c r="I14582" s="15">
        <v>0.33333333333333331</v>
      </c>
      <c r="J14582">
        <f t="shared" si="227"/>
        <v>40</v>
      </c>
    </row>
    <row r="14583" spans="1:10" x14ac:dyDescent="0.3">
      <c r="A14583" t="s">
        <v>14435</v>
      </c>
      <c r="C14583" s="18">
        <v>388.54795210765758</v>
      </c>
      <c r="D14583" s="1"/>
      <c r="E14583" s="1">
        <v>3</v>
      </c>
      <c r="F14583" s="1">
        <v>1</v>
      </c>
      <c r="G14583" s="1">
        <v>0</v>
      </c>
      <c r="H14583" s="1">
        <v>2</v>
      </c>
      <c r="I14583" s="15">
        <v>0.33333333333333331</v>
      </c>
      <c r="J14583">
        <f t="shared" si="227"/>
        <v>40</v>
      </c>
    </row>
    <row r="14584" spans="1:10" x14ac:dyDescent="0.3">
      <c r="A14584" t="s">
        <v>14436</v>
      </c>
      <c r="C14584" s="18">
        <v>388.54501718528542</v>
      </c>
      <c r="D14584" s="1"/>
      <c r="E14584" s="1">
        <v>3</v>
      </c>
      <c r="F14584" s="1">
        <v>1</v>
      </c>
      <c r="G14584" s="1">
        <v>0</v>
      </c>
      <c r="H14584" s="1">
        <v>2</v>
      </c>
      <c r="I14584" s="15">
        <v>0.33333333333333331</v>
      </c>
      <c r="J14584">
        <f t="shared" si="227"/>
        <v>40</v>
      </c>
    </row>
    <row r="14585" spans="1:10" x14ac:dyDescent="0.3">
      <c r="A14585" t="s">
        <v>14438</v>
      </c>
      <c r="C14585" s="18">
        <v>388.53635456773168</v>
      </c>
      <c r="D14585" s="1"/>
      <c r="E14585" s="1">
        <v>3</v>
      </c>
      <c r="F14585" s="1">
        <v>1</v>
      </c>
      <c r="G14585" s="1">
        <v>0</v>
      </c>
      <c r="H14585" s="1">
        <v>2</v>
      </c>
      <c r="I14585" s="15">
        <v>0.33333333333333331</v>
      </c>
      <c r="J14585">
        <f t="shared" si="227"/>
        <v>40</v>
      </c>
    </row>
    <row r="14586" spans="1:10" x14ac:dyDescent="0.3">
      <c r="A14586" t="s">
        <v>14511</v>
      </c>
      <c r="C14586" s="18">
        <v>388.51653634501423</v>
      </c>
      <c r="D14586" s="1"/>
      <c r="E14586" s="1">
        <v>3</v>
      </c>
      <c r="F14586" s="1">
        <v>1</v>
      </c>
      <c r="G14586" s="1">
        <v>0</v>
      </c>
      <c r="H14586" s="1">
        <v>2</v>
      </c>
      <c r="I14586" s="15">
        <v>0.33333333333333331</v>
      </c>
      <c r="J14586">
        <f t="shared" si="227"/>
        <v>40</v>
      </c>
    </row>
    <row r="14587" spans="1:10" x14ac:dyDescent="0.3">
      <c r="A14587" t="s">
        <v>14440</v>
      </c>
      <c r="C14587" s="18">
        <v>388.51378484922685</v>
      </c>
      <c r="D14587" s="1"/>
      <c r="E14587" s="1">
        <v>3</v>
      </c>
      <c r="F14587" s="1">
        <v>1</v>
      </c>
      <c r="G14587" s="1">
        <v>0</v>
      </c>
      <c r="H14587" s="1">
        <v>2</v>
      </c>
      <c r="I14587" s="15">
        <v>0.33333333333333331</v>
      </c>
      <c r="J14587">
        <f t="shared" si="227"/>
        <v>40</v>
      </c>
    </row>
    <row r="14588" spans="1:10" x14ac:dyDescent="0.3">
      <c r="A14588" t="s">
        <v>14441</v>
      </c>
      <c r="C14588" s="18">
        <v>388.51328496769264</v>
      </c>
      <c r="D14588" s="1"/>
      <c r="E14588" s="1">
        <v>3</v>
      </c>
      <c r="F14588" s="1">
        <v>1</v>
      </c>
      <c r="G14588" s="1">
        <v>0</v>
      </c>
      <c r="H14588" s="1">
        <v>2</v>
      </c>
      <c r="I14588" s="15">
        <v>0.33333333333333331</v>
      </c>
      <c r="J14588">
        <f t="shared" si="227"/>
        <v>40</v>
      </c>
    </row>
    <row r="14589" spans="1:10" x14ac:dyDescent="0.3">
      <c r="A14589" t="s">
        <v>14442</v>
      </c>
      <c r="C14589" s="18">
        <v>388.50902601631537</v>
      </c>
      <c r="D14589" s="1"/>
      <c r="E14589" s="1">
        <v>5</v>
      </c>
      <c r="F14589" s="1">
        <v>2</v>
      </c>
      <c r="G14589" s="1">
        <v>0</v>
      </c>
      <c r="H14589" s="1">
        <v>3</v>
      </c>
      <c r="I14589" s="15">
        <v>0.4</v>
      </c>
      <c r="J14589">
        <f t="shared" si="227"/>
        <v>40</v>
      </c>
    </row>
    <row r="14590" spans="1:10" x14ac:dyDescent="0.3">
      <c r="A14590" t="s">
        <v>14443</v>
      </c>
      <c r="C14590" s="18">
        <v>388.50895558245969</v>
      </c>
      <c r="D14590" s="1"/>
      <c r="E14590" s="1">
        <v>3</v>
      </c>
      <c r="F14590" s="1">
        <v>1</v>
      </c>
      <c r="G14590" s="1">
        <v>0</v>
      </c>
      <c r="H14590" s="1">
        <v>2</v>
      </c>
      <c r="I14590" s="15">
        <v>0.33333333333333331</v>
      </c>
      <c r="J14590">
        <f t="shared" si="227"/>
        <v>40</v>
      </c>
    </row>
    <row r="14591" spans="1:10" x14ac:dyDescent="0.3">
      <c r="A14591" t="s">
        <v>14446</v>
      </c>
      <c r="C14591" s="18">
        <v>388.50080281225229</v>
      </c>
      <c r="D14591" s="1"/>
      <c r="E14591" s="1">
        <v>5</v>
      </c>
      <c r="F14591" s="1">
        <v>2</v>
      </c>
      <c r="G14591" s="1">
        <v>0</v>
      </c>
      <c r="H14591" s="1">
        <v>3</v>
      </c>
      <c r="I14591" s="15">
        <v>0.4</v>
      </c>
      <c r="J14591">
        <f t="shared" si="227"/>
        <v>40</v>
      </c>
    </row>
    <row r="14592" spans="1:10" x14ac:dyDescent="0.3">
      <c r="A14592" t="s">
        <v>14448</v>
      </c>
      <c r="C14592" s="18">
        <v>388.50014561778232</v>
      </c>
      <c r="D14592" s="1"/>
      <c r="E14592" s="1">
        <v>3</v>
      </c>
      <c r="F14592" s="1">
        <v>1</v>
      </c>
      <c r="G14592" s="1">
        <v>0</v>
      </c>
      <c r="H14592" s="1">
        <v>2</v>
      </c>
      <c r="I14592" s="15">
        <v>0.33333333333333331</v>
      </c>
      <c r="J14592">
        <f t="shared" si="227"/>
        <v>40</v>
      </c>
    </row>
    <row r="14593" spans="1:10" x14ac:dyDescent="0.3">
      <c r="A14593" t="s">
        <v>14449</v>
      </c>
      <c r="C14593" s="18">
        <v>388.500043410008</v>
      </c>
      <c r="D14593" s="1"/>
      <c r="E14593" s="1">
        <v>5</v>
      </c>
      <c r="F14593" s="1">
        <v>2</v>
      </c>
      <c r="G14593" s="1">
        <v>0</v>
      </c>
      <c r="H14593" s="1">
        <v>3</v>
      </c>
      <c r="I14593" s="15">
        <v>0.4</v>
      </c>
      <c r="J14593">
        <f t="shared" si="227"/>
        <v>40</v>
      </c>
    </row>
    <row r="14594" spans="1:10" x14ac:dyDescent="0.3">
      <c r="A14594" t="s">
        <v>14450</v>
      </c>
      <c r="C14594" s="18">
        <v>388.49803347491587</v>
      </c>
      <c r="D14594" s="1"/>
      <c r="E14594" s="1">
        <v>5</v>
      </c>
      <c r="F14594" s="1">
        <v>2</v>
      </c>
      <c r="G14594" s="1">
        <v>0</v>
      </c>
      <c r="H14594" s="1">
        <v>3</v>
      </c>
      <c r="I14594" s="15">
        <v>0.4</v>
      </c>
      <c r="J14594">
        <f t="shared" si="227"/>
        <v>40</v>
      </c>
    </row>
    <row r="14595" spans="1:10" x14ac:dyDescent="0.3">
      <c r="A14595" t="s">
        <v>14451</v>
      </c>
      <c r="C14595" s="18">
        <v>388.49677079688877</v>
      </c>
      <c r="D14595" s="1"/>
      <c r="E14595" s="1">
        <v>7</v>
      </c>
      <c r="F14595" s="1">
        <v>2</v>
      </c>
      <c r="G14595" s="1">
        <v>2</v>
      </c>
      <c r="H14595" s="1">
        <v>3</v>
      </c>
      <c r="I14595" s="15">
        <v>0.42857142857142855</v>
      </c>
      <c r="J14595">
        <f t="shared" si="227"/>
        <v>40</v>
      </c>
    </row>
    <row r="14596" spans="1:10" x14ac:dyDescent="0.3">
      <c r="A14596" t="s">
        <v>14452</v>
      </c>
      <c r="C14596" s="18">
        <v>388.49485104045687</v>
      </c>
      <c r="D14596" s="1"/>
      <c r="E14596" s="1">
        <v>3</v>
      </c>
      <c r="F14596" s="1">
        <v>1</v>
      </c>
      <c r="G14596" s="1">
        <v>0</v>
      </c>
      <c r="H14596" s="1">
        <v>2</v>
      </c>
      <c r="I14596" s="15">
        <v>0.33333333333333331</v>
      </c>
      <c r="J14596">
        <f t="shared" ref="J14596:J14659" si="228">IF(E14596&lt;=30,40,20)</f>
        <v>40</v>
      </c>
    </row>
    <row r="14597" spans="1:10" x14ac:dyDescent="0.3">
      <c r="A14597" t="s">
        <v>14453</v>
      </c>
      <c r="C14597" s="18">
        <v>388.49386820067002</v>
      </c>
      <c r="D14597" s="1"/>
      <c r="E14597" s="1">
        <v>3</v>
      </c>
      <c r="F14597" s="1">
        <v>1</v>
      </c>
      <c r="G14597" s="1">
        <v>0</v>
      </c>
      <c r="H14597" s="1">
        <v>2</v>
      </c>
      <c r="I14597" s="15">
        <v>0.33333333333333331</v>
      </c>
      <c r="J14597">
        <f t="shared" si="228"/>
        <v>40</v>
      </c>
    </row>
    <row r="14598" spans="1:10" x14ac:dyDescent="0.3">
      <c r="A14598" t="s">
        <v>14454</v>
      </c>
      <c r="C14598" s="18">
        <v>388.49299988203973</v>
      </c>
      <c r="D14598" s="1"/>
      <c r="E14598" s="1">
        <v>3</v>
      </c>
      <c r="F14598" s="1">
        <v>1</v>
      </c>
      <c r="G14598" s="1">
        <v>0</v>
      </c>
      <c r="H14598" s="1">
        <v>2</v>
      </c>
      <c r="I14598" s="15">
        <v>0.33333333333333331</v>
      </c>
      <c r="J14598">
        <f t="shared" si="228"/>
        <v>40</v>
      </c>
    </row>
    <row r="14599" spans="1:10" x14ac:dyDescent="0.3">
      <c r="A14599" t="s">
        <v>14455</v>
      </c>
      <c r="C14599" s="18">
        <v>388.49273341780605</v>
      </c>
      <c r="D14599" s="1"/>
      <c r="E14599" s="1">
        <v>5</v>
      </c>
      <c r="F14599" s="1">
        <v>2</v>
      </c>
      <c r="G14599" s="1">
        <v>0</v>
      </c>
      <c r="H14599" s="1">
        <v>3</v>
      </c>
      <c r="I14599" s="15">
        <v>0.4</v>
      </c>
      <c r="J14599">
        <f t="shared" si="228"/>
        <v>40</v>
      </c>
    </row>
    <row r="14600" spans="1:10" x14ac:dyDescent="0.3">
      <c r="A14600" t="s">
        <v>14457</v>
      </c>
      <c r="C14600" s="18">
        <v>388.48892418597183</v>
      </c>
      <c r="D14600" s="1"/>
      <c r="E14600" s="1">
        <v>5</v>
      </c>
      <c r="F14600" s="1">
        <v>2</v>
      </c>
      <c r="G14600" s="1">
        <v>0</v>
      </c>
      <c r="H14600" s="1">
        <v>3</v>
      </c>
      <c r="I14600" s="15">
        <v>0.4</v>
      </c>
      <c r="J14600">
        <f t="shared" si="228"/>
        <v>40</v>
      </c>
    </row>
    <row r="14601" spans="1:10" x14ac:dyDescent="0.3">
      <c r="A14601" t="s">
        <v>14491</v>
      </c>
      <c r="C14601" s="18">
        <v>388.48369573860066</v>
      </c>
      <c r="D14601" s="1"/>
      <c r="E14601" s="1">
        <v>1</v>
      </c>
      <c r="F14601" s="1">
        <v>0</v>
      </c>
      <c r="G14601" s="1">
        <v>0</v>
      </c>
      <c r="H14601" s="1">
        <v>1</v>
      </c>
      <c r="I14601" s="15">
        <v>0</v>
      </c>
      <c r="J14601">
        <f t="shared" si="228"/>
        <v>40</v>
      </c>
    </row>
    <row r="14602" spans="1:10" x14ac:dyDescent="0.3">
      <c r="A14602" t="s">
        <v>14458</v>
      </c>
      <c r="C14602" s="18">
        <v>388.48365428583622</v>
      </c>
      <c r="D14602" s="1"/>
      <c r="E14602" s="1">
        <v>5</v>
      </c>
      <c r="F14602" s="1">
        <v>2</v>
      </c>
      <c r="G14602" s="1">
        <v>0</v>
      </c>
      <c r="H14602" s="1">
        <v>3</v>
      </c>
      <c r="I14602" s="15">
        <v>0.4</v>
      </c>
      <c r="J14602">
        <f t="shared" si="228"/>
        <v>40</v>
      </c>
    </row>
    <row r="14603" spans="1:10" x14ac:dyDescent="0.3">
      <c r="A14603" t="s">
        <v>14459</v>
      </c>
      <c r="C14603" s="18">
        <v>388.48359534265012</v>
      </c>
      <c r="D14603" s="1"/>
      <c r="E14603" s="1">
        <v>3</v>
      </c>
      <c r="F14603" s="1">
        <v>1</v>
      </c>
      <c r="G14603" s="1">
        <v>0</v>
      </c>
      <c r="H14603" s="1">
        <v>2</v>
      </c>
      <c r="I14603" s="15">
        <v>0.33333333333333331</v>
      </c>
      <c r="J14603">
        <f t="shared" si="228"/>
        <v>40</v>
      </c>
    </row>
    <row r="14604" spans="1:10" x14ac:dyDescent="0.3">
      <c r="A14604" t="s">
        <v>14460</v>
      </c>
      <c r="C14604" s="18">
        <v>388.48263023064391</v>
      </c>
      <c r="D14604" s="1"/>
      <c r="E14604" s="1">
        <v>8</v>
      </c>
      <c r="F14604" s="1">
        <v>2</v>
      </c>
      <c r="G14604" s="1">
        <v>0</v>
      </c>
      <c r="H14604" s="1">
        <v>6</v>
      </c>
      <c r="I14604" s="15">
        <v>0.25</v>
      </c>
      <c r="J14604">
        <f t="shared" si="228"/>
        <v>40</v>
      </c>
    </row>
    <row r="14605" spans="1:10" x14ac:dyDescent="0.3">
      <c r="A14605" t="s">
        <v>14461</v>
      </c>
      <c r="C14605" s="18">
        <v>388.47813956485754</v>
      </c>
      <c r="D14605" s="1"/>
      <c r="E14605" s="1">
        <v>6</v>
      </c>
      <c r="F14605" s="1">
        <v>2</v>
      </c>
      <c r="G14605" s="1">
        <v>1</v>
      </c>
      <c r="H14605" s="1">
        <v>3</v>
      </c>
      <c r="I14605" s="15">
        <v>0.41666666666666669</v>
      </c>
      <c r="J14605">
        <f t="shared" si="228"/>
        <v>40</v>
      </c>
    </row>
    <row r="14606" spans="1:10" x14ac:dyDescent="0.3">
      <c r="A14606" t="s">
        <v>14462</v>
      </c>
      <c r="C14606" s="18">
        <v>388.47076518791505</v>
      </c>
      <c r="D14606" s="1"/>
      <c r="E14606" s="1">
        <v>2</v>
      </c>
      <c r="F14606" s="1">
        <v>0</v>
      </c>
      <c r="G14606" s="1">
        <v>1</v>
      </c>
      <c r="H14606" s="1">
        <v>1</v>
      </c>
      <c r="I14606" s="15">
        <v>0.25</v>
      </c>
      <c r="J14606">
        <f t="shared" si="228"/>
        <v>40</v>
      </c>
    </row>
    <row r="14607" spans="1:10" x14ac:dyDescent="0.3">
      <c r="A14607" t="s">
        <v>14470</v>
      </c>
      <c r="C14607" s="18">
        <v>388.46996464831</v>
      </c>
      <c r="D14607" s="1"/>
      <c r="E14607" s="1">
        <v>3</v>
      </c>
      <c r="F14607" s="1">
        <v>1</v>
      </c>
      <c r="G14607" s="1">
        <v>0</v>
      </c>
      <c r="H14607" s="1">
        <v>2</v>
      </c>
      <c r="I14607" s="15">
        <v>0.33333333333333331</v>
      </c>
      <c r="J14607">
        <f t="shared" si="228"/>
        <v>40</v>
      </c>
    </row>
    <row r="14608" spans="1:10" x14ac:dyDescent="0.3">
      <c r="A14608" t="s">
        <v>14642</v>
      </c>
      <c r="C14608" s="18">
        <v>395.61911175296001</v>
      </c>
      <c r="D14608" s="1"/>
      <c r="E14608" s="1">
        <v>25</v>
      </c>
      <c r="F14608" s="1">
        <v>10</v>
      </c>
      <c r="G14608" s="1">
        <v>0</v>
      </c>
      <c r="H14608" s="1">
        <v>15</v>
      </c>
      <c r="I14608" s="15">
        <v>0.4</v>
      </c>
      <c r="J14608">
        <f t="shared" si="228"/>
        <v>40</v>
      </c>
    </row>
    <row r="14609" spans="1:10" x14ac:dyDescent="0.3">
      <c r="A14609" t="s">
        <v>14463</v>
      </c>
      <c r="C14609" s="18">
        <v>388.46911629471958</v>
      </c>
      <c r="D14609" s="1"/>
      <c r="E14609" s="1">
        <v>3</v>
      </c>
      <c r="F14609" s="1">
        <v>1</v>
      </c>
      <c r="G14609" s="1">
        <v>0</v>
      </c>
      <c r="H14609" s="1">
        <v>2</v>
      </c>
      <c r="I14609" s="15">
        <v>0.33333333333333331</v>
      </c>
      <c r="J14609">
        <f t="shared" si="228"/>
        <v>40</v>
      </c>
    </row>
    <row r="14610" spans="1:10" x14ac:dyDescent="0.3">
      <c r="A14610" t="s">
        <v>14464</v>
      </c>
      <c r="C14610" s="18">
        <v>388.46774657564288</v>
      </c>
      <c r="D14610" s="1"/>
      <c r="E14610" s="1">
        <v>5</v>
      </c>
      <c r="F14610" s="1">
        <v>2</v>
      </c>
      <c r="G14610" s="1">
        <v>0</v>
      </c>
      <c r="H14610" s="1">
        <v>3</v>
      </c>
      <c r="I14610" s="15">
        <v>0.4</v>
      </c>
      <c r="J14610">
        <f t="shared" si="228"/>
        <v>40</v>
      </c>
    </row>
    <row r="14611" spans="1:10" x14ac:dyDescent="0.3">
      <c r="A14611" t="s">
        <v>14803</v>
      </c>
      <c r="C14611" s="18">
        <v>388.4676064908486</v>
      </c>
      <c r="D14611" s="1"/>
      <c r="E14611" s="1">
        <v>6</v>
      </c>
      <c r="F14611" s="1">
        <v>2</v>
      </c>
      <c r="G14611" s="1">
        <v>0</v>
      </c>
      <c r="H14611" s="1">
        <v>4</v>
      </c>
      <c r="I14611" s="15">
        <v>0.33333333333333331</v>
      </c>
      <c r="J14611">
        <f t="shared" si="228"/>
        <v>40</v>
      </c>
    </row>
    <row r="14612" spans="1:10" x14ac:dyDescent="0.3">
      <c r="A14612" t="s">
        <v>14465</v>
      </c>
      <c r="C14612" s="18">
        <v>388.46678269591581</v>
      </c>
      <c r="D14612" s="1"/>
      <c r="E14612" s="1">
        <v>1</v>
      </c>
      <c r="F14612" s="1">
        <v>0</v>
      </c>
      <c r="G14612" s="1">
        <v>0</v>
      </c>
      <c r="H14612" s="1">
        <v>1</v>
      </c>
      <c r="I14612" s="15">
        <v>0</v>
      </c>
      <c r="J14612">
        <f t="shared" si="228"/>
        <v>40</v>
      </c>
    </row>
    <row r="14613" spans="1:10" x14ac:dyDescent="0.3">
      <c r="A14613" t="s">
        <v>14467</v>
      </c>
      <c r="C14613" s="18">
        <v>388.46340105649392</v>
      </c>
      <c r="D14613" s="1"/>
      <c r="E14613" s="1">
        <v>3</v>
      </c>
      <c r="F14613" s="1">
        <v>1</v>
      </c>
      <c r="G14613" s="1">
        <v>0</v>
      </c>
      <c r="H14613" s="1">
        <v>2</v>
      </c>
      <c r="I14613" s="15">
        <v>0.33333333333333331</v>
      </c>
      <c r="J14613">
        <f t="shared" si="228"/>
        <v>40</v>
      </c>
    </row>
    <row r="14614" spans="1:10" x14ac:dyDescent="0.3">
      <c r="A14614" t="s">
        <v>14469</v>
      </c>
      <c r="C14614" s="18">
        <v>388.46104755318737</v>
      </c>
      <c r="D14614" s="1"/>
      <c r="E14614" s="1">
        <v>3</v>
      </c>
      <c r="F14614" s="1">
        <v>1</v>
      </c>
      <c r="G14614" s="1">
        <v>0</v>
      </c>
      <c r="H14614" s="1">
        <v>2</v>
      </c>
      <c r="I14614" s="15">
        <v>0.33333333333333331</v>
      </c>
      <c r="J14614">
        <f t="shared" si="228"/>
        <v>40</v>
      </c>
    </row>
    <row r="14615" spans="1:10" x14ac:dyDescent="0.3">
      <c r="A14615" t="s">
        <v>10679</v>
      </c>
      <c r="C14615" s="18">
        <v>388.45691168556777</v>
      </c>
      <c r="D14615" s="1"/>
      <c r="E14615" s="1">
        <v>6</v>
      </c>
      <c r="F14615" s="1">
        <v>2</v>
      </c>
      <c r="G14615" s="1">
        <v>0</v>
      </c>
      <c r="H14615" s="1">
        <v>4</v>
      </c>
      <c r="I14615" s="15">
        <v>0.33333333333333331</v>
      </c>
      <c r="J14615">
        <f t="shared" si="228"/>
        <v>40</v>
      </c>
    </row>
    <row r="14616" spans="1:10" x14ac:dyDescent="0.3">
      <c r="A14616" t="s">
        <v>14475</v>
      </c>
      <c r="C14616" s="18">
        <v>388.4559597361814</v>
      </c>
      <c r="D14616" s="1"/>
      <c r="E14616" s="1">
        <v>6</v>
      </c>
      <c r="F14616" s="1">
        <v>1</v>
      </c>
      <c r="G14616" s="1">
        <v>1</v>
      </c>
      <c r="H14616" s="1">
        <v>4</v>
      </c>
      <c r="I14616" s="15">
        <v>0.25</v>
      </c>
      <c r="J14616">
        <f t="shared" si="228"/>
        <v>40</v>
      </c>
    </row>
    <row r="14617" spans="1:10" x14ac:dyDescent="0.3">
      <c r="A14617" t="s">
        <v>14471</v>
      </c>
      <c r="C14617" s="18">
        <v>388.455346658108</v>
      </c>
      <c r="D14617" s="1"/>
      <c r="E14617" s="1">
        <v>3</v>
      </c>
      <c r="F14617" s="1">
        <v>1</v>
      </c>
      <c r="G14617" s="1">
        <v>0</v>
      </c>
      <c r="H14617" s="1">
        <v>2</v>
      </c>
      <c r="I14617" s="15">
        <v>0.33333333333333331</v>
      </c>
      <c r="J14617">
        <f t="shared" si="228"/>
        <v>40</v>
      </c>
    </row>
    <row r="14618" spans="1:10" x14ac:dyDescent="0.3">
      <c r="A14618" t="s">
        <v>14472</v>
      </c>
      <c r="C14618" s="18">
        <v>388.45490127279629</v>
      </c>
      <c r="D14618" s="1"/>
      <c r="E14618" s="1">
        <v>3</v>
      </c>
      <c r="F14618" s="1">
        <v>1</v>
      </c>
      <c r="G14618" s="1">
        <v>0</v>
      </c>
      <c r="H14618" s="1">
        <v>2</v>
      </c>
      <c r="I14618" s="15">
        <v>0.33333333333333331</v>
      </c>
      <c r="J14618">
        <f t="shared" si="228"/>
        <v>40</v>
      </c>
    </row>
    <row r="14619" spans="1:10" x14ac:dyDescent="0.3">
      <c r="A14619" s="21" t="s">
        <v>14473</v>
      </c>
      <c r="C14619" s="18">
        <v>388.45303710196782</v>
      </c>
      <c r="D14619" s="1"/>
      <c r="E14619" s="1">
        <v>3</v>
      </c>
      <c r="F14619" s="1">
        <v>1</v>
      </c>
      <c r="G14619" s="1">
        <v>0</v>
      </c>
      <c r="H14619" s="1">
        <v>2</v>
      </c>
      <c r="I14619" s="15">
        <v>0.33333333333333331</v>
      </c>
      <c r="J14619">
        <f t="shared" si="228"/>
        <v>40</v>
      </c>
    </row>
    <row r="14620" spans="1:10" x14ac:dyDescent="0.3">
      <c r="A14620" t="s">
        <v>14474</v>
      </c>
      <c r="C14620" s="18">
        <v>388.45083543600316</v>
      </c>
      <c r="D14620" s="1"/>
      <c r="E14620" s="1">
        <v>5</v>
      </c>
      <c r="F14620" s="1">
        <v>2</v>
      </c>
      <c r="G14620" s="1">
        <v>0</v>
      </c>
      <c r="H14620" s="1">
        <v>3</v>
      </c>
      <c r="I14620" s="15">
        <v>0.4</v>
      </c>
      <c r="J14620">
        <f t="shared" si="228"/>
        <v>40</v>
      </c>
    </row>
    <row r="14621" spans="1:10" x14ac:dyDescent="0.3">
      <c r="A14621" t="s">
        <v>14476</v>
      </c>
      <c r="C14621" s="18">
        <v>388.44851727255667</v>
      </c>
      <c r="D14621" s="1"/>
      <c r="E14621" s="1">
        <v>5</v>
      </c>
      <c r="F14621" s="1">
        <v>2</v>
      </c>
      <c r="G14621" s="1">
        <v>0</v>
      </c>
      <c r="H14621" s="1">
        <v>3</v>
      </c>
      <c r="I14621" s="15">
        <v>0.4</v>
      </c>
      <c r="J14621">
        <f t="shared" si="228"/>
        <v>40</v>
      </c>
    </row>
    <row r="14622" spans="1:10" x14ac:dyDescent="0.3">
      <c r="A14622" t="s">
        <v>14477</v>
      </c>
      <c r="C14622" s="18">
        <v>388.44737697247041</v>
      </c>
      <c r="D14622" s="1"/>
      <c r="E14622" s="1">
        <v>3</v>
      </c>
      <c r="F14622" s="1">
        <v>1</v>
      </c>
      <c r="G14622" s="1">
        <v>0</v>
      </c>
      <c r="H14622" s="1">
        <v>2</v>
      </c>
      <c r="I14622" s="15">
        <v>0.33333333333333331</v>
      </c>
      <c r="J14622">
        <f t="shared" si="228"/>
        <v>40</v>
      </c>
    </row>
    <row r="14623" spans="1:10" x14ac:dyDescent="0.3">
      <c r="A14623" t="s">
        <v>14478</v>
      </c>
      <c r="C14623" s="18">
        <v>388.4466328940054</v>
      </c>
      <c r="D14623" s="1"/>
      <c r="E14623" s="1">
        <v>5</v>
      </c>
      <c r="F14623" s="1">
        <v>2</v>
      </c>
      <c r="G14623" s="1">
        <v>0</v>
      </c>
      <c r="H14623" s="1">
        <v>3</v>
      </c>
      <c r="I14623" s="15">
        <v>0.4</v>
      </c>
      <c r="J14623">
        <f t="shared" si="228"/>
        <v>40</v>
      </c>
    </row>
    <row r="14624" spans="1:10" x14ac:dyDescent="0.3">
      <c r="A14624" t="s">
        <v>14481</v>
      </c>
      <c r="C14624" s="18">
        <v>388.44614637206416</v>
      </c>
      <c r="D14624" s="1"/>
      <c r="E14624" s="1">
        <v>3</v>
      </c>
      <c r="F14624" s="1">
        <v>1</v>
      </c>
      <c r="G14624" s="1">
        <v>0</v>
      </c>
      <c r="H14624" s="1">
        <v>2</v>
      </c>
      <c r="I14624" s="15">
        <v>0.33333333333333331</v>
      </c>
      <c r="J14624">
        <f t="shared" si="228"/>
        <v>40</v>
      </c>
    </row>
    <row r="14625" spans="1:10" x14ac:dyDescent="0.3">
      <c r="A14625" t="s">
        <v>14479</v>
      </c>
      <c r="C14625" s="18">
        <v>388.44478130017364</v>
      </c>
      <c r="D14625" s="1"/>
      <c r="E14625" s="1">
        <v>3</v>
      </c>
      <c r="F14625" s="1">
        <v>1</v>
      </c>
      <c r="G14625" s="1">
        <v>0</v>
      </c>
      <c r="H14625" s="1">
        <v>2</v>
      </c>
      <c r="I14625" s="15">
        <v>0.33333333333333331</v>
      </c>
      <c r="J14625">
        <f t="shared" si="228"/>
        <v>40</v>
      </c>
    </row>
    <row r="14626" spans="1:10" x14ac:dyDescent="0.3">
      <c r="A14626" t="s">
        <v>14480</v>
      </c>
      <c r="C14626" s="18">
        <v>388.44428995364552</v>
      </c>
      <c r="D14626" s="1"/>
      <c r="E14626" s="1">
        <v>3</v>
      </c>
      <c r="F14626" s="1">
        <v>1</v>
      </c>
      <c r="G14626" s="1">
        <v>0</v>
      </c>
      <c r="H14626" s="1">
        <v>2</v>
      </c>
      <c r="I14626" s="15">
        <v>0.33333333333333331</v>
      </c>
      <c r="J14626">
        <f t="shared" si="228"/>
        <v>40</v>
      </c>
    </row>
    <row r="14627" spans="1:10" x14ac:dyDescent="0.3">
      <c r="A14627" t="s">
        <v>14482</v>
      </c>
      <c r="C14627" s="18">
        <v>388.43533809960957</v>
      </c>
      <c r="D14627" s="1"/>
      <c r="E14627" s="1">
        <v>15</v>
      </c>
      <c r="F14627" s="1">
        <v>6</v>
      </c>
      <c r="G14627" s="1">
        <v>2</v>
      </c>
      <c r="H14627" s="1">
        <v>7</v>
      </c>
      <c r="I14627" s="15">
        <v>0.46666666666666667</v>
      </c>
      <c r="J14627">
        <f t="shared" si="228"/>
        <v>40</v>
      </c>
    </row>
    <row r="14628" spans="1:10" x14ac:dyDescent="0.3">
      <c r="A14628" t="s">
        <v>14483</v>
      </c>
      <c r="C14628" s="18">
        <v>388.43478517227123</v>
      </c>
      <c r="D14628" s="1"/>
      <c r="E14628" s="1">
        <v>4</v>
      </c>
      <c r="F14628" s="1">
        <v>0</v>
      </c>
      <c r="G14628" s="1">
        <v>2</v>
      </c>
      <c r="H14628" s="1">
        <v>2</v>
      </c>
      <c r="I14628" s="15">
        <v>0.25</v>
      </c>
      <c r="J14628">
        <f t="shared" si="228"/>
        <v>40</v>
      </c>
    </row>
    <row r="14629" spans="1:10" x14ac:dyDescent="0.3">
      <c r="A14629" t="s">
        <v>14484</v>
      </c>
      <c r="C14629" s="18">
        <v>388.43401583215797</v>
      </c>
      <c r="D14629" s="1"/>
      <c r="E14629" s="1">
        <v>3</v>
      </c>
      <c r="F14629" s="1">
        <v>1</v>
      </c>
      <c r="G14629" s="1">
        <v>0</v>
      </c>
      <c r="H14629" s="1">
        <v>2</v>
      </c>
      <c r="I14629" s="15">
        <v>0.33333333333333331</v>
      </c>
      <c r="J14629">
        <f t="shared" si="228"/>
        <v>40</v>
      </c>
    </row>
    <row r="14630" spans="1:10" x14ac:dyDescent="0.3">
      <c r="A14630" t="s">
        <v>14485</v>
      </c>
      <c r="C14630" s="18">
        <v>388.43168305977088</v>
      </c>
      <c r="D14630" s="1"/>
      <c r="E14630" s="1">
        <v>3</v>
      </c>
      <c r="F14630" s="1">
        <v>1</v>
      </c>
      <c r="G14630" s="1">
        <v>0</v>
      </c>
      <c r="H14630" s="1">
        <v>2</v>
      </c>
      <c r="I14630" s="15">
        <v>0.33333333333333331</v>
      </c>
      <c r="J14630">
        <f t="shared" si="228"/>
        <v>40</v>
      </c>
    </row>
    <row r="14631" spans="1:10" x14ac:dyDescent="0.3">
      <c r="A14631" t="s">
        <v>14486</v>
      </c>
      <c r="C14631" s="18">
        <v>388.42990924977232</v>
      </c>
      <c r="D14631" s="1"/>
      <c r="E14631" s="1">
        <v>3</v>
      </c>
      <c r="F14631" s="1">
        <v>1</v>
      </c>
      <c r="G14631" s="1">
        <v>0</v>
      </c>
      <c r="H14631" s="1">
        <v>2</v>
      </c>
      <c r="I14631" s="15">
        <v>0.33333333333333331</v>
      </c>
      <c r="J14631">
        <f t="shared" si="228"/>
        <v>40</v>
      </c>
    </row>
    <row r="14632" spans="1:10" x14ac:dyDescent="0.3">
      <c r="A14632" t="s">
        <v>14487</v>
      </c>
      <c r="C14632" s="18">
        <v>388.42755941274663</v>
      </c>
      <c r="D14632" s="1"/>
      <c r="E14632" s="1">
        <v>5</v>
      </c>
      <c r="F14632" s="1">
        <v>2</v>
      </c>
      <c r="G14632" s="1">
        <v>0</v>
      </c>
      <c r="H14632" s="1">
        <v>3</v>
      </c>
      <c r="I14632" s="15">
        <v>0.4</v>
      </c>
      <c r="J14632">
        <f t="shared" si="228"/>
        <v>40</v>
      </c>
    </row>
    <row r="14633" spans="1:10" x14ac:dyDescent="0.3">
      <c r="A14633" t="s">
        <v>14488</v>
      </c>
      <c r="C14633" s="18">
        <v>388.41650639204187</v>
      </c>
      <c r="D14633" s="1"/>
      <c r="E14633" s="1">
        <v>3</v>
      </c>
      <c r="F14633" s="1">
        <v>1</v>
      </c>
      <c r="G14633" s="1">
        <v>0</v>
      </c>
      <c r="H14633" s="1">
        <v>2</v>
      </c>
      <c r="I14633" s="15">
        <v>0.33333333333333331</v>
      </c>
      <c r="J14633">
        <f t="shared" si="228"/>
        <v>40</v>
      </c>
    </row>
    <row r="14634" spans="1:10" x14ac:dyDescent="0.3">
      <c r="A14634" t="s">
        <v>14489</v>
      </c>
      <c r="C14634" s="18">
        <v>388.41557034512675</v>
      </c>
      <c r="D14634" s="1"/>
      <c r="E14634" s="1">
        <v>3</v>
      </c>
      <c r="F14634" s="1">
        <v>1</v>
      </c>
      <c r="G14634" s="1">
        <v>0</v>
      </c>
      <c r="H14634" s="1">
        <v>2</v>
      </c>
      <c r="I14634" s="15">
        <v>0.33333333333333331</v>
      </c>
      <c r="J14634">
        <f t="shared" si="228"/>
        <v>40</v>
      </c>
    </row>
    <row r="14635" spans="1:10" x14ac:dyDescent="0.3">
      <c r="A14635" t="s">
        <v>14490</v>
      </c>
      <c r="C14635" s="18">
        <v>388.41547856923012</v>
      </c>
      <c r="D14635" s="1"/>
      <c r="E14635" s="1">
        <v>3</v>
      </c>
      <c r="F14635" s="1">
        <v>1</v>
      </c>
      <c r="G14635" s="1">
        <v>0</v>
      </c>
      <c r="H14635" s="1">
        <v>2</v>
      </c>
      <c r="I14635" s="15">
        <v>0.33333333333333331</v>
      </c>
      <c r="J14635">
        <f t="shared" si="228"/>
        <v>40</v>
      </c>
    </row>
    <row r="14636" spans="1:10" x14ac:dyDescent="0.3">
      <c r="A14636" t="s">
        <v>13838</v>
      </c>
      <c r="C14636" s="18">
        <v>388.40784395461878</v>
      </c>
      <c r="D14636" s="1"/>
      <c r="E14636" s="1">
        <v>3</v>
      </c>
      <c r="F14636" s="1">
        <v>1</v>
      </c>
      <c r="G14636" s="1">
        <v>0</v>
      </c>
      <c r="H14636" s="1">
        <v>2</v>
      </c>
      <c r="I14636" s="15">
        <v>0.33333333333333331</v>
      </c>
      <c r="J14636">
        <f t="shared" si="228"/>
        <v>40</v>
      </c>
    </row>
    <row r="14637" spans="1:10" x14ac:dyDescent="0.3">
      <c r="A14637" t="s">
        <v>14711</v>
      </c>
      <c r="C14637" s="18">
        <v>388.40724186287952</v>
      </c>
      <c r="D14637" s="1"/>
      <c r="E14637" s="1">
        <v>5</v>
      </c>
      <c r="F14637" s="1">
        <v>2</v>
      </c>
      <c r="G14637" s="1">
        <v>0</v>
      </c>
      <c r="H14637" s="1">
        <v>3</v>
      </c>
      <c r="I14637" s="15">
        <v>0.4</v>
      </c>
      <c r="J14637">
        <f t="shared" si="228"/>
        <v>40</v>
      </c>
    </row>
    <row r="14638" spans="1:10" x14ac:dyDescent="0.3">
      <c r="A14638" t="s">
        <v>14492</v>
      </c>
      <c r="C14638" s="18">
        <v>388.40052371234651</v>
      </c>
      <c r="D14638" s="1"/>
      <c r="E14638" s="1">
        <v>3</v>
      </c>
      <c r="F14638" s="1">
        <v>1</v>
      </c>
      <c r="G14638" s="1">
        <v>0</v>
      </c>
      <c r="H14638" s="1">
        <v>2</v>
      </c>
      <c r="I14638" s="15">
        <v>0.33333333333333331</v>
      </c>
      <c r="J14638">
        <f t="shared" si="228"/>
        <v>40</v>
      </c>
    </row>
    <row r="14639" spans="1:10" x14ac:dyDescent="0.3">
      <c r="A14639" t="s">
        <v>14493</v>
      </c>
      <c r="C14639" s="18">
        <v>388.39989583311194</v>
      </c>
      <c r="D14639" s="1"/>
      <c r="E14639" s="1">
        <v>10</v>
      </c>
      <c r="F14639" s="1">
        <v>4</v>
      </c>
      <c r="G14639" s="1">
        <v>0</v>
      </c>
      <c r="H14639" s="1">
        <v>6</v>
      </c>
      <c r="I14639" s="15">
        <v>0.4</v>
      </c>
      <c r="J14639">
        <f t="shared" si="228"/>
        <v>40</v>
      </c>
    </row>
    <row r="14640" spans="1:10" x14ac:dyDescent="0.3">
      <c r="A14640" t="s">
        <v>14494</v>
      </c>
      <c r="C14640" s="18">
        <v>388.39124178918536</v>
      </c>
      <c r="D14640" s="1"/>
      <c r="E14640" s="1">
        <v>5</v>
      </c>
      <c r="F14640" s="1">
        <v>1</v>
      </c>
      <c r="G14640" s="1">
        <v>2</v>
      </c>
      <c r="H14640" s="1">
        <v>2</v>
      </c>
      <c r="I14640" s="15">
        <v>0.4</v>
      </c>
      <c r="J14640">
        <f t="shared" si="228"/>
        <v>40</v>
      </c>
    </row>
    <row r="14641" spans="1:10" x14ac:dyDescent="0.3">
      <c r="A14641" t="s">
        <v>7639</v>
      </c>
      <c r="C14641" s="18">
        <v>388.39075186006056</v>
      </c>
      <c r="D14641" s="1"/>
      <c r="E14641" s="1">
        <v>12</v>
      </c>
      <c r="F14641" s="1">
        <v>5</v>
      </c>
      <c r="G14641" s="1">
        <v>0</v>
      </c>
      <c r="H14641" s="1">
        <v>7</v>
      </c>
      <c r="I14641" s="15">
        <v>0.41666666666666669</v>
      </c>
      <c r="J14641">
        <f t="shared" si="228"/>
        <v>40</v>
      </c>
    </row>
    <row r="14642" spans="1:10" x14ac:dyDescent="0.3">
      <c r="A14642" t="s">
        <v>14495</v>
      </c>
      <c r="C14642" s="18">
        <v>388.39034460616193</v>
      </c>
      <c r="D14642" s="1"/>
      <c r="E14642" s="1">
        <v>3</v>
      </c>
      <c r="F14642" s="1">
        <v>1</v>
      </c>
      <c r="G14642" s="1">
        <v>0</v>
      </c>
      <c r="H14642" s="1">
        <v>2</v>
      </c>
      <c r="I14642" s="15">
        <v>0.33333333333333331</v>
      </c>
      <c r="J14642">
        <f t="shared" si="228"/>
        <v>40</v>
      </c>
    </row>
    <row r="14643" spans="1:10" x14ac:dyDescent="0.3">
      <c r="A14643" t="s">
        <v>14496</v>
      </c>
      <c r="C14643" s="18">
        <v>388.38920119750657</v>
      </c>
      <c r="D14643" s="1"/>
      <c r="E14643" s="1">
        <v>3</v>
      </c>
      <c r="F14643" s="1">
        <v>1</v>
      </c>
      <c r="G14643" s="1">
        <v>0</v>
      </c>
      <c r="H14643" s="1">
        <v>2</v>
      </c>
      <c r="I14643" s="15">
        <v>0.33333333333333331</v>
      </c>
      <c r="J14643">
        <f t="shared" si="228"/>
        <v>40</v>
      </c>
    </row>
    <row r="14644" spans="1:10" x14ac:dyDescent="0.3">
      <c r="A14644" t="s">
        <v>14497</v>
      </c>
      <c r="C14644" s="18">
        <v>388.38789875949129</v>
      </c>
      <c r="D14644" s="1"/>
      <c r="E14644" s="1">
        <v>5</v>
      </c>
      <c r="F14644" s="1">
        <v>2</v>
      </c>
      <c r="G14644" s="1">
        <v>0</v>
      </c>
      <c r="H14644" s="1">
        <v>3</v>
      </c>
      <c r="I14644" s="15">
        <v>0.4</v>
      </c>
      <c r="J14644">
        <f t="shared" si="228"/>
        <v>40</v>
      </c>
    </row>
    <row r="14645" spans="1:10" x14ac:dyDescent="0.3">
      <c r="A14645" t="s">
        <v>14498</v>
      </c>
      <c r="C14645" s="18">
        <v>388.38493026789871</v>
      </c>
      <c r="D14645" s="1"/>
      <c r="E14645" s="1">
        <v>20</v>
      </c>
      <c r="F14645" s="1">
        <v>9</v>
      </c>
      <c r="G14645" s="1">
        <v>2</v>
      </c>
      <c r="H14645" s="1">
        <v>9</v>
      </c>
      <c r="I14645" s="15">
        <v>0.5</v>
      </c>
      <c r="J14645">
        <f t="shared" si="228"/>
        <v>40</v>
      </c>
    </row>
    <row r="14646" spans="1:10" x14ac:dyDescent="0.3">
      <c r="A14646" t="s">
        <v>14499</v>
      </c>
      <c r="C14646" s="18">
        <v>388.37929988321395</v>
      </c>
      <c r="D14646" s="1"/>
      <c r="E14646" s="1">
        <v>3</v>
      </c>
      <c r="F14646" s="1">
        <v>1</v>
      </c>
      <c r="G14646" s="1">
        <v>0</v>
      </c>
      <c r="H14646" s="1">
        <v>2</v>
      </c>
      <c r="I14646" s="15">
        <v>0.33333333333333331</v>
      </c>
      <c r="J14646">
        <f t="shared" si="228"/>
        <v>40</v>
      </c>
    </row>
    <row r="14647" spans="1:10" x14ac:dyDescent="0.3">
      <c r="A14647" t="s">
        <v>14500</v>
      </c>
      <c r="C14647" s="18">
        <v>388.37761064876446</v>
      </c>
      <c r="D14647" s="1"/>
      <c r="E14647" s="1">
        <v>5</v>
      </c>
      <c r="F14647" s="1">
        <v>2</v>
      </c>
      <c r="G14647" s="1">
        <v>0</v>
      </c>
      <c r="H14647" s="1">
        <v>3</v>
      </c>
      <c r="I14647" s="15">
        <v>0.4</v>
      </c>
      <c r="J14647">
        <f t="shared" si="228"/>
        <v>40</v>
      </c>
    </row>
    <row r="14648" spans="1:10" x14ac:dyDescent="0.3">
      <c r="A14648" t="s">
        <v>14501</v>
      </c>
      <c r="C14648" s="18">
        <v>388.37623562460305</v>
      </c>
      <c r="D14648" s="1"/>
      <c r="E14648" s="1">
        <v>5</v>
      </c>
      <c r="F14648" s="1">
        <v>2</v>
      </c>
      <c r="G14648" s="1">
        <v>0</v>
      </c>
      <c r="H14648" s="1">
        <v>3</v>
      </c>
      <c r="I14648" s="15">
        <v>0.4</v>
      </c>
      <c r="J14648">
        <f t="shared" si="228"/>
        <v>40</v>
      </c>
    </row>
    <row r="14649" spans="1:10" x14ac:dyDescent="0.3">
      <c r="A14649" t="s">
        <v>14502</v>
      </c>
      <c r="C14649" s="18">
        <v>388.37568238270205</v>
      </c>
      <c r="D14649" s="1"/>
      <c r="E14649" s="1">
        <v>2</v>
      </c>
      <c r="F14649" s="1">
        <v>0</v>
      </c>
      <c r="G14649" s="1">
        <v>1</v>
      </c>
      <c r="H14649" s="1">
        <v>1</v>
      </c>
      <c r="I14649" s="15">
        <v>0.25</v>
      </c>
      <c r="J14649">
        <f t="shared" si="228"/>
        <v>40</v>
      </c>
    </row>
    <row r="14650" spans="1:10" x14ac:dyDescent="0.3">
      <c r="A14650" t="s">
        <v>14503</v>
      </c>
      <c r="C14650" s="18">
        <v>388.37390858635786</v>
      </c>
      <c r="D14650" s="1"/>
      <c r="E14650" s="1">
        <v>5</v>
      </c>
      <c r="F14650" s="1">
        <v>2</v>
      </c>
      <c r="G14650" s="1">
        <v>0</v>
      </c>
      <c r="H14650" s="1">
        <v>3</v>
      </c>
      <c r="I14650" s="15">
        <v>0.4</v>
      </c>
      <c r="J14650">
        <f t="shared" si="228"/>
        <v>40</v>
      </c>
    </row>
    <row r="14651" spans="1:10" x14ac:dyDescent="0.3">
      <c r="A14651" t="s">
        <v>14504</v>
      </c>
      <c r="C14651" s="18">
        <v>388.37276482974244</v>
      </c>
      <c r="D14651" s="1"/>
      <c r="E14651" s="1">
        <v>3</v>
      </c>
      <c r="F14651" s="1">
        <v>1</v>
      </c>
      <c r="G14651" s="1">
        <v>0</v>
      </c>
      <c r="H14651" s="1">
        <v>2</v>
      </c>
      <c r="I14651" s="15">
        <v>0.33333333333333331</v>
      </c>
      <c r="J14651">
        <f t="shared" si="228"/>
        <v>40</v>
      </c>
    </row>
    <row r="14652" spans="1:10" x14ac:dyDescent="0.3">
      <c r="A14652" t="s">
        <v>14505</v>
      </c>
      <c r="C14652" s="18">
        <v>388.36569968713218</v>
      </c>
      <c r="D14652" s="1"/>
      <c r="E14652" s="1">
        <v>5</v>
      </c>
      <c r="F14652" s="1">
        <v>2</v>
      </c>
      <c r="G14652" s="1">
        <v>0</v>
      </c>
      <c r="H14652" s="1">
        <v>3</v>
      </c>
      <c r="I14652" s="15">
        <v>0.4</v>
      </c>
      <c r="J14652">
        <f t="shared" si="228"/>
        <v>40</v>
      </c>
    </row>
    <row r="14653" spans="1:10" x14ac:dyDescent="0.3">
      <c r="A14653" t="s">
        <v>14507</v>
      </c>
      <c r="C14653" s="18">
        <v>388.35576043506791</v>
      </c>
      <c r="D14653" s="1"/>
      <c r="E14653" s="1">
        <v>5</v>
      </c>
      <c r="F14653" s="1">
        <v>2</v>
      </c>
      <c r="G14653" s="1">
        <v>0</v>
      </c>
      <c r="H14653" s="1">
        <v>3</v>
      </c>
      <c r="I14653" s="15">
        <v>0.4</v>
      </c>
      <c r="J14653">
        <f t="shared" si="228"/>
        <v>40</v>
      </c>
    </row>
    <row r="14654" spans="1:10" x14ac:dyDescent="0.3">
      <c r="A14654" t="s">
        <v>14508</v>
      </c>
      <c r="C14654" s="18">
        <v>388.35201255980229</v>
      </c>
      <c r="D14654" s="1"/>
      <c r="E14654" s="1">
        <v>1</v>
      </c>
      <c r="F14654" s="1">
        <v>0</v>
      </c>
      <c r="G14654" s="1">
        <v>0</v>
      </c>
      <c r="H14654" s="1">
        <v>1</v>
      </c>
      <c r="I14654" s="15">
        <v>0</v>
      </c>
      <c r="J14654">
        <f t="shared" si="228"/>
        <v>40</v>
      </c>
    </row>
    <row r="14655" spans="1:10" x14ac:dyDescent="0.3">
      <c r="A14655" t="s">
        <v>14509</v>
      </c>
      <c r="C14655" s="18">
        <v>388.34948800303658</v>
      </c>
      <c r="D14655" s="1"/>
      <c r="E14655" s="1">
        <v>3</v>
      </c>
      <c r="F14655" s="1">
        <v>1</v>
      </c>
      <c r="G14655" s="1">
        <v>0</v>
      </c>
      <c r="H14655" s="1">
        <v>2</v>
      </c>
      <c r="I14655" s="15">
        <v>0.33333333333333331</v>
      </c>
      <c r="J14655">
        <f t="shared" si="228"/>
        <v>40</v>
      </c>
    </row>
    <row r="14656" spans="1:10" x14ac:dyDescent="0.3">
      <c r="A14656" t="s">
        <v>14510</v>
      </c>
      <c r="C14656" s="18">
        <v>388.34817665985247</v>
      </c>
      <c r="D14656" s="1"/>
      <c r="E14656" s="1">
        <v>3</v>
      </c>
      <c r="F14656" s="1">
        <v>1</v>
      </c>
      <c r="G14656" s="1">
        <v>0</v>
      </c>
      <c r="H14656" s="1">
        <v>2</v>
      </c>
      <c r="I14656" s="15">
        <v>0.33333333333333331</v>
      </c>
      <c r="J14656">
        <f t="shared" si="228"/>
        <v>40</v>
      </c>
    </row>
    <row r="14657" spans="1:10" x14ac:dyDescent="0.3">
      <c r="A14657" t="s">
        <v>14512</v>
      </c>
      <c r="C14657" s="18">
        <v>388.3436421988244</v>
      </c>
      <c r="D14657" s="1"/>
      <c r="E14657" s="1">
        <v>3</v>
      </c>
      <c r="F14657" s="1">
        <v>1</v>
      </c>
      <c r="G14657" s="1">
        <v>0</v>
      </c>
      <c r="H14657" s="1">
        <v>2</v>
      </c>
      <c r="I14657" s="15">
        <v>0.33333333333333331</v>
      </c>
      <c r="J14657">
        <f t="shared" si="228"/>
        <v>40</v>
      </c>
    </row>
    <row r="14658" spans="1:10" x14ac:dyDescent="0.3">
      <c r="A14658" t="s">
        <v>14513</v>
      </c>
      <c r="C14658" s="18">
        <v>388.34339210524877</v>
      </c>
      <c r="D14658" s="1"/>
      <c r="E14658" s="1">
        <v>5</v>
      </c>
      <c r="F14658" s="1">
        <v>2</v>
      </c>
      <c r="G14658" s="1">
        <v>0</v>
      </c>
      <c r="H14658" s="1">
        <v>3</v>
      </c>
      <c r="I14658" s="15">
        <v>0.4</v>
      </c>
      <c r="J14658">
        <f t="shared" si="228"/>
        <v>40</v>
      </c>
    </row>
    <row r="14659" spans="1:10" x14ac:dyDescent="0.3">
      <c r="A14659" t="s">
        <v>14514</v>
      </c>
      <c r="C14659" s="18">
        <v>388.3387058483504</v>
      </c>
      <c r="D14659" s="1"/>
      <c r="E14659" s="1">
        <v>3</v>
      </c>
      <c r="F14659" s="1">
        <v>1</v>
      </c>
      <c r="G14659" s="1">
        <v>0</v>
      </c>
      <c r="H14659" s="1">
        <v>2</v>
      </c>
      <c r="I14659" s="15">
        <v>0.33333333333333331</v>
      </c>
      <c r="J14659">
        <f t="shared" si="228"/>
        <v>40</v>
      </c>
    </row>
    <row r="14660" spans="1:10" x14ac:dyDescent="0.3">
      <c r="A14660" t="s">
        <v>14515</v>
      </c>
      <c r="C14660" s="18">
        <v>388.3366222859317</v>
      </c>
      <c r="D14660" s="1"/>
      <c r="E14660" s="1">
        <v>3</v>
      </c>
      <c r="F14660" s="1">
        <v>1</v>
      </c>
      <c r="G14660" s="1">
        <v>0</v>
      </c>
      <c r="H14660" s="1">
        <v>2</v>
      </c>
      <c r="I14660" s="15">
        <v>0.33333333333333331</v>
      </c>
      <c r="J14660">
        <f t="shared" ref="J14660:J14723" si="229">IF(E14660&lt;=30,40,20)</f>
        <v>40</v>
      </c>
    </row>
    <row r="14661" spans="1:10" x14ac:dyDescent="0.3">
      <c r="A14661" t="s">
        <v>14516</v>
      </c>
      <c r="C14661" s="18">
        <v>388.33237161521305</v>
      </c>
      <c r="D14661" s="1"/>
      <c r="E14661" s="1">
        <v>10</v>
      </c>
      <c r="F14661" s="1">
        <v>4</v>
      </c>
      <c r="G14661" s="1">
        <v>0</v>
      </c>
      <c r="H14661" s="1">
        <v>6</v>
      </c>
      <c r="I14661" s="15">
        <v>0.4</v>
      </c>
      <c r="J14661">
        <f t="shared" si="229"/>
        <v>40</v>
      </c>
    </row>
    <row r="14662" spans="1:10" x14ac:dyDescent="0.3">
      <c r="A14662" t="s">
        <v>14517</v>
      </c>
      <c r="C14662" s="18">
        <v>388.32812686582281</v>
      </c>
      <c r="D14662" s="1"/>
      <c r="E14662" s="1">
        <v>3</v>
      </c>
      <c r="F14662" s="1">
        <v>1</v>
      </c>
      <c r="G14662" s="1">
        <v>0</v>
      </c>
      <c r="H14662" s="1">
        <v>2</v>
      </c>
      <c r="I14662" s="15">
        <v>0.33333333333333331</v>
      </c>
      <c r="J14662">
        <f t="shared" si="229"/>
        <v>40</v>
      </c>
    </row>
    <row r="14663" spans="1:10" x14ac:dyDescent="0.3">
      <c r="A14663" t="s">
        <v>14519</v>
      </c>
      <c r="C14663" s="18">
        <v>388.32678997463915</v>
      </c>
      <c r="D14663" s="1"/>
      <c r="E14663" s="1">
        <v>3</v>
      </c>
      <c r="F14663" s="1">
        <v>1</v>
      </c>
      <c r="G14663" s="1">
        <v>0</v>
      </c>
      <c r="H14663" s="1">
        <v>2</v>
      </c>
      <c r="I14663" s="15">
        <v>0.33333333333333331</v>
      </c>
      <c r="J14663">
        <f t="shared" si="229"/>
        <v>40</v>
      </c>
    </row>
    <row r="14664" spans="1:10" x14ac:dyDescent="0.3">
      <c r="A14664" t="s">
        <v>14520</v>
      </c>
      <c r="C14664" s="18">
        <v>388.31722325089441</v>
      </c>
      <c r="D14664" s="1"/>
      <c r="E14664" s="1">
        <v>13</v>
      </c>
      <c r="F14664" s="1">
        <v>5</v>
      </c>
      <c r="G14664" s="1">
        <v>1</v>
      </c>
      <c r="H14664" s="1">
        <v>7</v>
      </c>
      <c r="I14664" s="15">
        <v>0.42307692307692307</v>
      </c>
      <c r="J14664">
        <f t="shared" si="229"/>
        <v>40</v>
      </c>
    </row>
    <row r="14665" spans="1:10" x14ac:dyDescent="0.3">
      <c r="A14665" t="s">
        <v>14521</v>
      </c>
      <c r="C14665" s="18">
        <v>388.31186052342639</v>
      </c>
      <c r="D14665" s="1"/>
      <c r="E14665" s="1">
        <v>3</v>
      </c>
      <c r="F14665" s="1">
        <v>1</v>
      </c>
      <c r="G14665" s="1">
        <v>0</v>
      </c>
      <c r="H14665" s="1">
        <v>2</v>
      </c>
      <c r="I14665" s="15">
        <v>0.33333333333333331</v>
      </c>
      <c r="J14665">
        <f t="shared" si="229"/>
        <v>40</v>
      </c>
    </row>
    <row r="14666" spans="1:10" x14ac:dyDescent="0.3">
      <c r="A14666" t="s">
        <v>14532</v>
      </c>
      <c r="C14666" s="18">
        <v>388.31041084247028</v>
      </c>
      <c r="D14666" s="1"/>
      <c r="E14666" s="1">
        <v>3</v>
      </c>
      <c r="F14666" s="1">
        <v>1</v>
      </c>
      <c r="G14666" s="1">
        <v>0</v>
      </c>
      <c r="H14666" s="1">
        <v>2</v>
      </c>
      <c r="I14666" s="15">
        <v>0.33333333333333331</v>
      </c>
      <c r="J14666">
        <f t="shared" si="229"/>
        <v>40</v>
      </c>
    </row>
    <row r="14667" spans="1:10" x14ac:dyDescent="0.3">
      <c r="A14667" t="s">
        <v>14522</v>
      </c>
      <c r="C14667" s="18">
        <v>388.30933264892928</v>
      </c>
      <c r="D14667" s="1"/>
      <c r="E14667" s="1">
        <v>3</v>
      </c>
      <c r="F14667" s="1">
        <v>1</v>
      </c>
      <c r="G14667" s="1">
        <v>0</v>
      </c>
      <c r="H14667" s="1">
        <v>2</v>
      </c>
      <c r="I14667" s="15">
        <v>0.33333333333333331</v>
      </c>
      <c r="J14667">
        <f t="shared" si="229"/>
        <v>40</v>
      </c>
    </row>
    <row r="14668" spans="1:10" x14ac:dyDescent="0.3">
      <c r="A14668" t="s">
        <v>14523</v>
      </c>
      <c r="C14668" s="18">
        <v>388.30576350428009</v>
      </c>
      <c r="D14668" s="1"/>
      <c r="E14668" s="1">
        <v>3</v>
      </c>
      <c r="F14668" s="1">
        <v>1</v>
      </c>
      <c r="G14668" s="1">
        <v>0</v>
      </c>
      <c r="H14668" s="1">
        <v>2</v>
      </c>
      <c r="I14668" s="15">
        <v>0.33333333333333331</v>
      </c>
      <c r="J14668">
        <f t="shared" si="229"/>
        <v>40</v>
      </c>
    </row>
    <row r="14669" spans="1:10" x14ac:dyDescent="0.3">
      <c r="A14669" t="s">
        <v>14525</v>
      </c>
      <c r="C14669" s="18">
        <v>388.29846776142745</v>
      </c>
      <c r="D14669" s="1"/>
      <c r="E14669" s="1">
        <v>2</v>
      </c>
      <c r="F14669" s="1">
        <v>0</v>
      </c>
      <c r="G14669" s="1">
        <v>1</v>
      </c>
      <c r="H14669" s="1">
        <v>1</v>
      </c>
      <c r="I14669" s="15">
        <v>0.25</v>
      </c>
      <c r="J14669">
        <f t="shared" si="229"/>
        <v>40</v>
      </c>
    </row>
    <row r="14670" spans="1:10" x14ac:dyDescent="0.3">
      <c r="A14670" t="s">
        <v>14526</v>
      </c>
      <c r="C14670" s="18">
        <v>388.29735951271886</v>
      </c>
      <c r="D14670" s="1"/>
      <c r="E14670" s="1">
        <v>6</v>
      </c>
      <c r="F14670" s="1">
        <v>2</v>
      </c>
      <c r="G14670" s="1">
        <v>1</v>
      </c>
      <c r="H14670" s="1">
        <v>3</v>
      </c>
      <c r="I14670" s="15">
        <v>0.41666666666666669</v>
      </c>
      <c r="J14670">
        <f t="shared" si="229"/>
        <v>40</v>
      </c>
    </row>
    <row r="14671" spans="1:10" x14ac:dyDescent="0.3">
      <c r="A14671" t="s">
        <v>14528</v>
      </c>
      <c r="C14671" s="18">
        <v>388.29609694208125</v>
      </c>
      <c r="D14671" s="1"/>
      <c r="E14671" s="1">
        <v>3</v>
      </c>
      <c r="F14671" s="1">
        <v>0</v>
      </c>
      <c r="G14671" s="1">
        <v>0</v>
      </c>
      <c r="H14671" s="1">
        <v>3</v>
      </c>
      <c r="I14671" s="15">
        <v>0</v>
      </c>
      <c r="J14671">
        <f t="shared" si="229"/>
        <v>40</v>
      </c>
    </row>
    <row r="14672" spans="1:10" x14ac:dyDescent="0.3">
      <c r="A14672" t="s">
        <v>14529</v>
      </c>
      <c r="C14672" s="18">
        <v>388.29584361571295</v>
      </c>
      <c r="D14672" s="1"/>
      <c r="E14672" s="1">
        <v>5</v>
      </c>
      <c r="F14672" s="1">
        <v>2</v>
      </c>
      <c r="G14672" s="1">
        <v>0</v>
      </c>
      <c r="H14672" s="1">
        <v>3</v>
      </c>
      <c r="I14672" s="15">
        <v>0.4</v>
      </c>
      <c r="J14672">
        <f t="shared" si="229"/>
        <v>40</v>
      </c>
    </row>
    <row r="14673" spans="1:10" x14ac:dyDescent="0.3">
      <c r="A14673" t="s">
        <v>14531</v>
      </c>
      <c r="C14673" s="18">
        <v>388.29376271202671</v>
      </c>
      <c r="D14673" s="1"/>
      <c r="E14673" s="1">
        <v>3</v>
      </c>
      <c r="F14673" s="1">
        <v>0</v>
      </c>
      <c r="G14673" s="1">
        <v>0</v>
      </c>
      <c r="H14673" s="1">
        <v>3</v>
      </c>
      <c r="I14673" s="15">
        <v>0</v>
      </c>
      <c r="J14673">
        <f t="shared" si="229"/>
        <v>40</v>
      </c>
    </row>
    <row r="14674" spans="1:10" x14ac:dyDescent="0.3">
      <c r="A14674" t="s">
        <v>14533</v>
      </c>
      <c r="C14674" s="18">
        <v>388.29014426204594</v>
      </c>
      <c r="D14674" s="1"/>
      <c r="E14674" s="1">
        <v>10</v>
      </c>
      <c r="F14674" s="1">
        <v>4</v>
      </c>
      <c r="G14674" s="1">
        <v>0</v>
      </c>
      <c r="H14674" s="1">
        <v>6</v>
      </c>
      <c r="I14674" s="15">
        <v>0.4</v>
      </c>
      <c r="J14674">
        <f t="shared" si="229"/>
        <v>40</v>
      </c>
    </row>
    <row r="14675" spans="1:10" x14ac:dyDescent="0.3">
      <c r="A14675" t="s">
        <v>14534</v>
      </c>
      <c r="C14675" s="18">
        <v>388.28907991905749</v>
      </c>
      <c r="D14675" s="1"/>
      <c r="E14675" s="1">
        <v>3</v>
      </c>
      <c r="F14675" s="1">
        <v>1</v>
      </c>
      <c r="G14675" s="1">
        <v>0</v>
      </c>
      <c r="H14675" s="1">
        <v>2</v>
      </c>
      <c r="I14675" s="15">
        <v>0.33333333333333331</v>
      </c>
      <c r="J14675">
        <f t="shared" si="229"/>
        <v>40</v>
      </c>
    </row>
    <row r="14676" spans="1:10" x14ac:dyDescent="0.3">
      <c r="A14676" t="s">
        <v>14535</v>
      </c>
      <c r="C14676" s="18">
        <v>388.28715451209735</v>
      </c>
      <c r="D14676" s="1"/>
      <c r="E14676" s="1">
        <v>3</v>
      </c>
      <c r="F14676" s="1">
        <v>1</v>
      </c>
      <c r="G14676" s="1">
        <v>0</v>
      </c>
      <c r="H14676" s="1">
        <v>2</v>
      </c>
      <c r="I14676" s="15">
        <v>0.33333333333333331</v>
      </c>
      <c r="J14676">
        <f t="shared" si="229"/>
        <v>40</v>
      </c>
    </row>
    <row r="14677" spans="1:10" x14ac:dyDescent="0.3">
      <c r="A14677" t="s">
        <v>14701</v>
      </c>
      <c r="C14677" s="18">
        <v>388.28371462129439</v>
      </c>
      <c r="D14677" s="1"/>
      <c r="E14677" s="1">
        <v>7</v>
      </c>
      <c r="F14677" s="1">
        <v>3</v>
      </c>
      <c r="G14677" s="1">
        <v>0</v>
      </c>
      <c r="H14677" s="1">
        <v>4</v>
      </c>
      <c r="I14677" s="15">
        <v>0.42857142857142855</v>
      </c>
      <c r="J14677">
        <f t="shared" si="229"/>
        <v>40</v>
      </c>
    </row>
    <row r="14678" spans="1:10" x14ac:dyDescent="0.3">
      <c r="A14678" t="s">
        <v>12708</v>
      </c>
      <c r="C14678" s="18">
        <v>388.27879005022379</v>
      </c>
      <c r="D14678" s="1"/>
      <c r="E14678" s="1">
        <v>6</v>
      </c>
      <c r="F14678" s="1">
        <v>2</v>
      </c>
      <c r="G14678" s="1">
        <v>1</v>
      </c>
      <c r="H14678" s="1">
        <v>3</v>
      </c>
      <c r="I14678" s="15">
        <v>0.41666666666666669</v>
      </c>
      <c r="J14678">
        <f t="shared" si="229"/>
        <v>40</v>
      </c>
    </row>
    <row r="14679" spans="1:10" x14ac:dyDescent="0.3">
      <c r="A14679" s="21" t="s">
        <v>14536</v>
      </c>
      <c r="C14679" s="18">
        <v>388.27462576576738</v>
      </c>
      <c r="D14679" s="1"/>
      <c r="E14679" s="1">
        <v>3</v>
      </c>
      <c r="F14679" s="1">
        <v>1</v>
      </c>
      <c r="G14679" s="1">
        <v>0</v>
      </c>
      <c r="H14679" s="1">
        <v>2</v>
      </c>
      <c r="I14679" s="15">
        <v>0.33333333333333331</v>
      </c>
      <c r="J14679">
        <f t="shared" si="229"/>
        <v>40</v>
      </c>
    </row>
    <row r="14680" spans="1:10" x14ac:dyDescent="0.3">
      <c r="A14680" t="s">
        <v>14537</v>
      </c>
      <c r="C14680" s="18">
        <v>388.27448988340177</v>
      </c>
      <c r="D14680" s="1"/>
      <c r="E14680" s="1">
        <v>3</v>
      </c>
      <c r="F14680" s="1">
        <v>1</v>
      </c>
      <c r="G14680" s="1">
        <v>0</v>
      </c>
      <c r="H14680" s="1">
        <v>2</v>
      </c>
      <c r="I14680" s="15">
        <v>0.33333333333333331</v>
      </c>
      <c r="J14680">
        <f t="shared" si="229"/>
        <v>40</v>
      </c>
    </row>
    <row r="14681" spans="1:10" x14ac:dyDescent="0.3">
      <c r="A14681" t="s">
        <v>14539</v>
      </c>
      <c r="C14681" s="18">
        <v>388.27217224852319</v>
      </c>
      <c r="D14681" s="1"/>
      <c r="E14681" s="1">
        <v>9</v>
      </c>
      <c r="F14681" s="1">
        <v>4</v>
      </c>
      <c r="G14681" s="1">
        <v>0</v>
      </c>
      <c r="H14681" s="1">
        <v>5</v>
      </c>
      <c r="I14681" s="15">
        <v>0.44444444444444442</v>
      </c>
      <c r="J14681">
        <f t="shared" si="229"/>
        <v>40</v>
      </c>
    </row>
    <row r="14682" spans="1:10" x14ac:dyDescent="0.3">
      <c r="A14682" t="s">
        <v>14540</v>
      </c>
      <c r="C14682" s="18">
        <v>388.27208134073715</v>
      </c>
      <c r="D14682" s="1"/>
      <c r="E14682" s="1">
        <v>5</v>
      </c>
      <c r="F14682" s="1">
        <v>2</v>
      </c>
      <c r="G14682" s="1">
        <v>0</v>
      </c>
      <c r="H14682" s="1">
        <v>3</v>
      </c>
      <c r="I14682" s="15">
        <v>0.4</v>
      </c>
      <c r="J14682">
        <f t="shared" si="229"/>
        <v>40</v>
      </c>
    </row>
    <row r="14683" spans="1:10" x14ac:dyDescent="0.3">
      <c r="A14683" s="21" t="s">
        <v>14541</v>
      </c>
      <c r="C14683" s="18">
        <v>388.26915926197194</v>
      </c>
      <c r="D14683" s="1"/>
      <c r="E14683" s="1">
        <v>3</v>
      </c>
      <c r="F14683" s="1">
        <v>1</v>
      </c>
      <c r="G14683" s="1">
        <v>0</v>
      </c>
      <c r="H14683" s="1">
        <v>2</v>
      </c>
      <c r="I14683" s="15">
        <v>0.33333333333333331</v>
      </c>
      <c r="J14683">
        <f t="shared" si="229"/>
        <v>40</v>
      </c>
    </row>
    <row r="14684" spans="1:10" x14ac:dyDescent="0.3">
      <c r="A14684" t="s">
        <v>14542</v>
      </c>
      <c r="C14684" s="18">
        <v>388.26867656854728</v>
      </c>
      <c r="D14684" s="1"/>
      <c r="E14684" s="1">
        <v>3</v>
      </c>
      <c r="F14684" s="1">
        <v>1</v>
      </c>
      <c r="G14684" s="1">
        <v>0</v>
      </c>
      <c r="H14684" s="1">
        <v>2</v>
      </c>
      <c r="I14684" s="15">
        <v>0.33333333333333331</v>
      </c>
      <c r="J14684">
        <f t="shared" si="229"/>
        <v>40</v>
      </c>
    </row>
    <row r="14685" spans="1:10" x14ac:dyDescent="0.3">
      <c r="A14685" t="s">
        <v>14543</v>
      </c>
      <c r="C14685" s="18">
        <v>388.26779312765996</v>
      </c>
      <c r="D14685" s="1"/>
      <c r="E14685" s="1">
        <v>5</v>
      </c>
      <c r="F14685" s="1">
        <v>2</v>
      </c>
      <c r="G14685" s="1">
        <v>0</v>
      </c>
      <c r="H14685" s="1">
        <v>3</v>
      </c>
      <c r="I14685" s="15">
        <v>0.4</v>
      </c>
      <c r="J14685">
        <f t="shared" si="229"/>
        <v>40</v>
      </c>
    </row>
    <row r="14686" spans="1:10" x14ac:dyDescent="0.3">
      <c r="A14686" t="s">
        <v>14545</v>
      </c>
      <c r="C14686" s="18">
        <v>388.26760985159217</v>
      </c>
      <c r="D14686" s="1"/>
      <c r="E14686" s="1">
        <v>3</v>
      </c>
      <c r="F14686" s="1">
        <v>1</v>
      </c>
      <c r="G14686" s="1">
        <v>0</v>
      </c>
      <c r="H14686" s="1">
        <v>2</v>
      </c>
      <c r="I14686" s="15">
        <v>0.33333333333333331</v>
      </c>
      <c r="J14686">
        <f t="shared" si="229"/>
        <v>40</v>
      </c>
    </row>
    <row r="14687" spans="1:10" x14ac:dyDescent="0.3">
      <c r="A14687" t="s">
        <v>14544</v>
      </c>
      <c r="C14687" s="18">
        <v>388.26417578079497</v>
      </c>
      <c r="D14687" s="1"/>
      <c r="E14687" s="1">
        <v>5</v>
      </c>
      <c r="F14687" s="1">
        <v>2</v>
      </c>
      <c r="G14687" s="1">
        <v>0</v>
      </c>
      <c r="H14687" s="1">
        <v>3</v>
      </c>
      <c r="I14687" s="15">
        <v>0.4</v>
      </c>
      <c r="J14687">
        <f t="shared" si="229"/>
        <v>40</v>
      </c>
    </row>
    <row r="14688" spans="1:10" x14ac:dyDescent="0.3">
      <c r="A14688" t="s">
        <v>14546</v>
      </c>
      <c r="C14688" s="18">
        <v>388.25777082608613</v>
      </c>
      <c r="D14688" s="1"/>
      <c r="E14688" s="1">
        <v>5</v>
      </c>
      <c r="F14688" s="1">
        <v>1</v>
      </c>
      <c r="G14688" s="1">
        <v>0</v>
      </c>
      <c r="H14688" s="1">
        <v>4</v>
      </c>
      <c r="I14688" s="15">
        <v>0.2</v>
      </c>
      <c r="J14688">
        <f t="shared" si="229"/>
        <v>40</v>
      </c>
    </row>
    <row r="14689" spans="1:10" x14ac:dyDescent="0.3">
      <c r="A14689" t="s">
        <v>14547</v>
      </c>
      <c r="C14689" s="18">
        <v>388.25709046918723</v>
      </c>
      <c r="D14689" s="1"/>
      <c r="E14689" s="1">
        <v>4</v>
      </c>
      <c r="F14689" s="1">
        <v>1</v>
      </c>
      <c r="G14689" s="1">
        <v>0</v>
      </c>
      <c r="H14689" s="1">
        <v>3</v>
      </c>
      <c r="I14689" s="15">
        <v>0.25</v>
      </c>
      <c r="J14689">
        <f t="shared" si="229"/>
        <v>40</v>
      </c>
    </row>
    <row r="14690" spans="1:10" x14ac:dyDescent="0.3">
      <c r="A14690" t="s">
        <v>14549</v>
      </c>
      <c r="C14690" s="18">
        <v>388.24711223058375</v>
      </c>
      <c r="D14690" s="1"/>
      <c r="E14690" s="1">
        <v>5</v>
      </c>
      <c r="F14690" s="1">
        <v>2</v>
      </c>
      <c r="G14690" s="1">
        <v>0</v>
      </c>
      <c r="H14690" s="1">
        <v>3</v>
      </c>
      <c r="I14690" s="15">
        <v>0.4</v>
      </c>
      <c r="J14690">
        <f t="shared" si="229"/>
        <v>40</v>
      </c>
    </row>
    <row r="14691" spans="1:10" x14ac:dyDescent="0.3">
      <c r="A14691" t="s">
        <v>14550</v>
      </c>
      <c r="C14691" s="18">
        <v>388.24566789342282</v>
      </c>
      <c r="D14691" s="1"/>
      <c r="E14691" s="1">
        <v>6</v>
      </c>
      <c r="F14691" s="1">
        <v>2</v>
      </c>
      <c r="G14691" s="1">
        <v>1</v>
      </c>
      <c r="H14691" s="1">
        <v>3</v>
      </c>
      <c r="I14691" s="15">
        <v>0.41666666666666669</v>
      </c>
      <c r="J14691">
        <f t="shared" si="229"/>
        <v>40</v>
      </c>
    </row>
    <row r="14692" spans="1:10" x14ac:dyDescent="0.3">
      <c r="A14692" t="s">
        <v>14551</v>
      </c>
      <c r="C14692" s="18">
        <v>388.24121741450551</v>
      </c>
      <c r="D14692" s="1"/>
      <c r="E14692" s="1">
        <v>3</v>
      </c>
      <c r="F14692" s="1">
        <v>1</v>
      </c>
      <c r="G14692" s="1">
        <v>0</v>
      </c>
      <c r="H14692" s="1">
        <v>2</v>
      </c>
      <c r="I14692" s="15">
        <v>0.33333333333333331</v>
      </c>
      <c r="J14692">
        <f t="shared" si="229"/>
        <v>40</v>
      </c>
    </row>
    <row r="14693" spans="1:10" x14ac:dyDescent="0.3">
      <c r="A14693" t="s">
        <v>14554</v>
      </c>
      <c r="C14693" s="18">
        <v>388.23454182439173</v>
      </c>
      <c r="D14693" s="1"/>
      <c r="E14693" s="1">
        <v>5</v>
      </c>
      <c r="F14693" s="1">
        <v>2</v>
      </c>
      <c r="G14693" s="1">
        <v>0</v>
      </c>
      <c r="H14693" s="1">
        <v>3</v>
      </c>
      <c r="I14693" s="15">
        <v>0.4</v>
      </c>
      <c r="J14693">
        <f t="shared" si="229"/>
        <v>40</v>
      </c>
    </row>
    <row r="14694" spans="1:10" x14ac:dyDescent="0.3">
      <c r="A14694" t="s">
        <v>14692</v>
      </c>
      <c r="C14694" s="18">
        <v>388.23117770005331</v>
      </c>
      <c r="D14694" s="1"/>
      <c r="E14694" s="1">
        <v>3</v>
      </c>
      <c r="F14694" s="1">
        <v>1</v>
      </c>
      <c r="G14694" s="1">
        <v>0</v>
      </c>
      <c r="H14694" s="1">
        <v>2</v>
      </c>
      <c r="I14694" s="15">
        <v>0.33333333333333331</v>
      </c>
      <c r="J14694">
        <f t="shared" si="229"/>
        <v>40</v>
      </c>
    </row>
    <row r="14695" spans="1:10" x14ac:dyDescent="0.3">
      <c r="A14695" t="s">
        <v>14518</v>
      </c>
      <c r="C14695" s="18">
        <v>388.23113870513822</v>
      </c>
      <c r="D14695" s="1"/>
      <c r="E14695" s="1">
        <v>3</v>
      </c>
      <c r="F14695" s="1">
        <v>1</v>
      </c>
      <c r="G14695" s="1">
        <v>0</v>
      </c>
      <c r="H14695" s="1">
        <v>2</v>
      </c>
      <c r="I14695" s="15">
        <v>0.33333333333333331</v>
      </c>
      <c r="J14695">
        <f t="shared" si="229"/>
        <v>40</v>
      </c>
    </row>
    <row r="14696" spans="1:10" x14ac:dyDescent="0.3">
      <c r="A14696" t="s">
        <v>14035</v>
      </c>
      <c r="C14696" s="18">
        <v>388.23098068442562</v>
      </c>
      <c r="D14696" s="1"/>
      <c r="E14696" s="1">
        <v>5</v>
      </c>
      <c r="F14696" s="1">
        <v>2</v>
      </c>
      <c r="G14696" s="1">
        <v>0</v>
      </c>
      <c r="H14696" s="1">
        <v>3</v>
      </c>
      <c r="I14696" s="15">
        <v>0.4</v>
      </c>
      <c r="J14696">
        <f t="shared" si="229"/>
        <v>40</v>
      </c>
    </row>
    <row r="14697" spans="1:10" x14ac:dyDescent="0.3">
      <c r="A14697" t="s">
        <v>14555</v>
      </c>
      <c r="C14697" s="18">
        <v>388.22123144693643</v>
      </c>
      <c r="D14697" s="1"/>
      <c r="E14697" s="1">
        <v>3</v>
      </c>
      <c r="F14697" s="1">
        <v>1</v>
      </c>
      <c r="G14697" s="1">
        <v>0</v>
      </c>
      <c r="H14697" s="1">
        <v>2</v>
      </c>
      <c r="I14697" s="15">
        <v>0.33333333333333331</v>
      </c>
      <c r="J14697">
        <f t="shared" si="229"/>
        <v>40</v>
      </c>
    </row>
    <row r="14698" spans="1:10" x14ac:dyDescent="0.3">
      <c r="A14698" t="s">
        <v>14556</v>
      </c>
      <c r="C14698" s="18">
        <v>388.21958180187238</v>
      </c>
      <c r="D14698" s="1"/>
      <c r="E14698" s="1">
        <v>3</v>
      </c>
      <c r="F14698" s="1">
        <v>0</v>
      </c>
      <c r="G14698" s="1">
        <v>1</v>
      </c>
      <c r="H14698" s="1">
        <v>2</v>
      </c>
      <c r="I14698" s="15">
        <v>0.16666666666666666</v>
      </c>
      <c r="J14698">
        <f t="shared" si="229"/>
        <v>40</v>
      </c>
    </row>
    <row r="14699" spans="1:10" x14ac:dyDescent="0.3">
      <c r="A14699" t="s">
        <v>14557</v>
      </c>
      <c r="C14699" s="18">
        <v>388.2124345216111</v>
      </c>
      <c r="D14699" s="1"/>
      <c r="E14699" s="1">
        <v>5</v>
      </c>
      <c r="F14699" s="1">
        <v>2</v>
      </c>
      <c r="G14699" s="1">
        <v>0</v>
      </c>
      <c r="H14699" s="1">
        <v>3</v>
      </c>
      <c r="I14699" s="15">
        <v>0.4</v>
      </c>
      <c r="J14699">
        <f t="shared" si="229"/>
        <v>40</v>
      </c>
    </row>
    <row r="14700" spans="1:10" x14ac:dyDescent="0.3">
      <c r="A14700" t="s">
        <v>14558</v>
      </c>
      <c r="C14700" s="18">
        <v>388.20138674405194</v>
      </c>
      <c r="D14700" s="1"/>
      <c r="E14700" s="1">
        <v>15</v>
      </c>
      <c r="F14700" s="1">
        <v>6</v>
      </c>
      <c r="G14700" s="1">
        <v>0</v>
      </c>
      <c r="H14700" s="1">
        <v>9</v>
      </c>
      <c r="I14700" s="15">
        <v>0.4</v>
      </c>
      <c r="J14700">
        <f t="shared" si="229"/>
        <v>40</v>
      </c>
    </row>
    <row r="14701" spans="1:10" x14ac:dyDescent="0.3">
      <c r="A14701" t="s">
        <v>14559</v>
      </c>
      <c r="C14701" s="18">
        <v>388.19800864461996</v>
      </c>
      <c r="D14701" s="1"/>
      <c r="E14701" s="1">
        <v>5</v>
      </c>
      <c r="F14701" s="1">
        <v>2</v>
      </c>
      <c r="G14701" s="1">
        <v>0</v>
      </c>
      <c r="H14701" s="1">
        <v>3</v>
      </c>
      <c r="I14701" s="15">
        <v>0.4</v>
      </c>
      <c r="J14701">
        <f t="shared" si="229"/>
        <v>40</v>
      </c>
    </row>
    <row r="14702" spans="1:10" x14ac:dyDescent="0.3">
      <c r="A14702" t="s">
        <v>14560</v>
      </c>
      <c r="C14702" s="18">
        <v>388.19368232872984</v>
      </c>
      <c r="D14702" s="1"/>
      <c r="E14702" s="1">
        <v>3</v>
      </c>
      <c r="F14702" s="1">
        <v>1</v>
      </c>
      <c r="G14702" s="1">
        <v>0</v>
      </c>
      <c r="H14702" s="1">
        <v>2</v>
      </c>
      <c r="I14702" s="15">
        <v>0.33333333333333331</v>
      </c>
      <c r="J14702">
        <f t="shared" si="229"/>
        <v>40</v>
      </c>
    </row>
    <row r="14703" spans="1:10" x14ac:dyDescent="0.3">
      <c r="A14703" t="s">
        <v>14561</v>
      </c>
      <c r="C14703" s="18">
        <v>388.18945791009617</v>
      </c>
      <c r="D14703" s="1"/>
      <c r="E14703" s="1">
        <v>3</v>
      </c>
      <c r="F14703" s="1">
        <v>1</v>
      </c>
      <c r="G14703" s="1">
        <v>0</v>
      </c>
      <c r="H14703" s="1">
        <v>2</v>
      </c>
      <c r="I14703" s="15">
        <v>0.33333333333333331</v>
      </c>
      <c r="J14703">
        <f t="shared" si="229"/>
        <v>40</v>
      </c>
    </row>
    <row r="14704" spans="1:10" x14ac:dyDescent="0.3">
      <c r="A14704" t="s">
        <v>14562</v>
      </c>
      <c r="C14704" s="18">
        <v>388.18878130726409</v>
      </c>
      <c r="D14704" s="1"/>
      <c r="E14704" s="1">
        <v>3</v>
      </c>
      <c r="F14704" s="1">
        <v>1</v>
      </c>
      <c r="G14704" s="1">
        <v>0</v>
      </c>
      <c r="H14704" s="1">
        <v>2</v>
      </c>
      <c r="I14704" s="15">
        <v>0.33333333333333331</v>
      </c>
      <c r="J14704">
        <f t="shared" si="229"/>
        <v>40</v>
      </c>
    </row>
    <row r="14705" spans="1:10" x14ac:dyDescent="0.3">
      <c r="A14705" t="s">
        <v>14563</v>
      </c>
      <c r="C14705" s="18">
        <v>388.18691346754667</v>
      </c>
      <c r="D14705" s="1"/>
      <c r="E14705" s="1">
        <v>5</v>
      </c>
      <c r="F14705" s="1">
        <v>2</v>
      </c>
      <c r="G14705" s="1">
        <v>0</v>
      </c>
      <c r="H14705" s="1">
        <v>3</v>
      </c>
      <c r="I14705" s="15">
        <v>0.4</v>
      </c>
      <c r="J14705">
        <f t="shared" si="229"/>
        <v>40</v>
      </c>
    </row>
    <row r="14706" spans="1:10" x14ac:dyDescent="0.3">
      <c r="A14706" t="s">
        <v>14564</v>
      </c>
      <c r="C14706" s="18">
        <v>388.17837097556549</v>
      </c>
      <c r="D14706" s="1"/>
      <c r="E14706" s="1">
        <v>3</v>
      </c>
      <c r="F14706" s="1">
        <v>1</v>
      </c>
      <c r="G14706" s="1">
        <v>0</v>
      </c>
      <c r="H14706" s="1">
        <v>2</v>
      </c>
      <c r="I14706" s="15">
        <v>0.33333333333333331</v>
      </c>
      <c r="J14706">
        <f t="shared" si="229"/>
        <v>40</v>
      </c>
    </row>
    <row r="14707" spans="1:10" x14ac:dyDescent="0.3">
      <c r="A14707" t="s">
        <v>14640</v>
      </c>
      <c r="C14707" s="18">
        <v>388.16712279888822</v>
      </c>
      <c r="D14707" s="1"/>
      <c r="E14707" s="1">
        <v>3</v>
      </c>
      <c r="F14707" s="1">
        <v>1</v>
      </c>
      <c r="G14707" s="1">
        <v>0</v>
      </c>
      <c r="H14707" s="1">
        <v>2</v>
      </c>
      <c r="I14707" s="15">
        <v>0.33333333333333331</v>
      </c>
      <c r="J14707">
        <f t="shared" si="229"/>
        <v>40</v>
      </c>
    </row>
    <row r="14708" spans="1:10" x14ac:dyDescent="0.3">
      <c r="A14708" t="s">
        <v>14566</v>
      </c>
      <c r="C14708" s="18">
        <v>388.16443470989429</v>
      </c>
      <c r="D14708" s="1"/>
      <c r="E14708" s="1">
        <v>10</v>
      </c>
      <c r="F14708" s="1">
        <v>1</v>
      </c>
      <c r="G14708" s="1">
        <v>0</v>
      </c>
      <c r="H14708" s="1">
        <v>9</v>
      </c>
      <c r="I14708" s="15">
        <v>0.1</v>
      </c>
      <c r="J14708">
        <f t="shared" si="229"/>
        <v>40</v>
      </c>
    </row>
    <row r="14709" spans="1:10" x14ac:dyDescent="0.3">
      <c r="A14709" t="s">
        <v>14565</v>
      </c>
      <c r="C14709" s="18">
        <v>388.16419674994148</v>
      </c>
      <c r="D14709" s="1"/>
      <c r="E14709" s="1">
        <v>3</v>
      </c>
      <c r="F14709" s="1">
        <v>1</v>
      </c>
      <c r="G14709" s="1">
        <v>0</v>
      </c>
      <c r="H14709" s="1">
        <v>2</v>
      </c>
      <c r="I14709" s="15">
        <v>0.33333333333333331</v>
      </c>
      <c r="J14709">
        <f t="shared" si="229"/>
        <v>40</v>
      </c>
    </row>
    <row r="14710" spans="1:10" x14ac:dyDescent="0.3">
      <c r="A14710" t="s">
        <v>14567</v>
      </c>
      <c r="C14710" s="18">
        <v>388.16112430054534</v>
      </c>
      <c r="D14710" s="1"/>
      <c r="E14710" s="1">
        <v>3</v>
      </c>
      <c r="F14710" s="1">
        <v>1</v>
      </c>
      <c r="G14710" s="1">
        <v>0</v>
      </c>
      <c r="H14710" s="1">
        <v>2</v>
      </c>
      <c r="I14710" s="15">
        <v>0.33333333333333331</v>
      </c>
      <c r="J14710">
        <f t="shared" si="229"/>
        <v>40</v>
      </c>
    </row>
    <row r="14711" spans="1:10" x14ac:dyDescent="0.3">
      <c r="A14711" t="s">
        <v>14568</v>
      </c>
      <c r="C14711" s="18">
        <v>388.15996197385647</v>
      </c>
      <c r="D14711" s="1"/>
      <c r="E14711" s="1">
        <v>3</v>
      </c>
      <c r="F14711" s="1">
        <v>1</v>
      </c>
      <c r="G14711" s="1">
        <v>0</v>
      </c>
      <c r="H14711" s="1">
        <v>2</v>
      </c>
      <c r="I14711" s="15">
        <v>0.33333333333333331</v>
      </c>
      <c r="J14711">
        <f t="shared" si="229"/>
        <v>40</v>
      </c>
    </row>
    <row r="14712" spans="1:10" x14ac:dyDescent="0.3">
      <c r="A14712" t="s">
        <v>14569</v>
      </c>
      <c r="C14712" s="18">
        <v>388.15467238489578</v>
      </c>
      <c r="D14712" s="1"/>
      <c r="E14712" s="1">
        <v>5</v>
      </c>
      <c r="F14712" s="1">
        <v>2</v>
      </c>
      <c r="G14712" s="1">
        <v>0</v>
      </c>
      <c r="H14712" s="1">
        <v>3</v>
      </c>
      <c r="I14712" s="15">
        <v>0.4</v>
      </c>
      <c r="J14712">
        <f t="shared" si="229"/>
        <v>40</v>
      </c>
    </row>
    <row r="14713" spans="1:10" x14ac:dyDescent="0.3">
      <c r="A14713" t="s">
        <v>14571</v>
      </c>
      <c r="C14713" s="18">
        <v>388.1466982928481</v>
      </c>
      <c r="D14713" s="1"/>
      <c r="E14713" s="1">
        <v>21</v>
      </c>
      <c r="F14713" s="1">
        <v>5</v>
      </c>
      <c r="G14713" s="1">
        <v>5</v>
      </c>
      <c r="H14713" s="1">
        <v>11</v>
      </c>
      <c r="I14713" s="15">
        <v>0.35714285714285715</v>
      </c>
      <c r="J14713">
        <f t="shared" si="229"/>
        <v>40</v>
      </c>
    </row>
    <row r="14714" spans="1:10" x14ac:dyDescent="0.3">
      <c r="A14714" s="21" t="s">
        <v>14572</v>
      </c>
      <c r="C14714" s="18">
        <v>388.1462458949523</v>
      </c>
      <c r="D14714" s="1"/>
      <c r="E14714" s="1">
        <v>5</v>
      </c>
      <c r="F14714" s="1">
        <v>2</v>
      </c>
      <c r="G14714" s="1">
        <v>0</v>
      </c>
      <c r="H14714" s="1">
        <v>3</v>
      </c>
      <c r="I14714" s="15">
        <v>0.4</v>
      </c>
      <c r="J14714">
        <f t="shared" si="229"/>
        <v>40</v>
      </c>
    </row>
    <row r="14715" spans="1:10" x14ac:dyDescent="0.3">
      <c r="A14715" t="s">
        <v>14573</v>
      </c>
      <c r="C14715" s="18">
        <v>388.14091527615841</v>
      </c>
      <c r="D14715" s="1"/>
      <c r="E14715" s="1">
        <v>3</v>
      </c>
      <c r="F14715" s="1">
        <v>1</v>
      </c>
      <c r="G14715" s="1">
        <v>0</v>
      </c>
      <c r="H14715" s="1">
        <v>2</v>
      </c>
      <c r="I14715" s="15">
        <v>0.33333333333333331</v>
      </c>
      <c r="J14715">
        <f t="shared" si="229"/>
        <v>40</v>
      </c>
    </row>
    <row r="14716" spans="1:10" x14ac:dyDescent="0.3">
      <c r="A14716" t="s">
        <v>14575</v>
      </c>
      <c r="C14716" s="18">
        <v>388.13238315413054</v>
      </c>
      <c r="D14716" s="1"/>
      <c r="E14716" s="1">
        <v>7</v>
      </c>
      <c r="F14716" s="1">
        <v>2</v>
      </c>
      <c r="G14716" s="1">
        <v>3</v>
      </c>
      <c r="H14716" s="1">
        <v>2</v>
      </c>
      <c r="I14716" s="15">
        <v>0.5</v>
      </c>
      <c r="J14716">
        <f t="shared" si="229"/>
        <v>40</v>
      </c>
    </row>
    <row r="14717" spans="1:10" x14ac:dyDescent="0.3">
      <c r="A14717" t="s">
        <v>14576</v>
      </c>
      <c r="C14717" s="18">
        <v>388.13149127071506</v>
      </c>
      <c r="D14717" s="1"/>
      <c r="E14717" s="1">
        <v>2</v>
      </c>
      <c r="F14717" s="1">
        <v>0</v>
      </c>
      <c r="G14717" s="1">
        <v>1</v>
      </c>
      <c r="H14717" s="1">
        <v>1</v>
      </c>
      <c r="I14717" s="15">
        <v>0.25</v>
      </c>
      <c r="J14717">
        <f t="shared" si="229"/>
        <v>40</v>
      </c>
    </row>
    <row r="14718" spans="1:10" x14ac:dyDescent="0.3">
      <c r="A14718" t="s">
        <v>14577</v>
      </c>
      <c r="C14718" s="18">
        <v>388.1307768438877</v>
      </c>
      <c r="D14718" s="1"/>
      <c r="E14718" s="1">
        <v>5</v>
      </c>
      <c r="F14718" s="1">
        <v>2</v>
      </c>
      <c r="G14718" s="1">
        <v>0</v>
      </c>
      <c r="H14718" s="1">
        <v>3</v>
      </c>
      <c r="I14718" s="15">
        <v>0.4</v>
      </c>
      <c r="J14718">
        <f t="shared" si="229"/>
        <v>40</v>
      </c>
    </row>
    <row r="14719" spans="1:10" x14ac:dyDescent="0.3">
      <c r="A14719" t="s">
        <v>14578</v>
      </c>
      <c r="C14719" s="18">
        <v>388.12848297988359</v>
      </c>
      <c r="D14719" s="1"/>
      <c r="E14719" s="1">
        <v>28</v>
      </c>
      <c r="F14719" s="1">
        <v>12</v>
      </c>
      <c r="G14719" s="1">
        <v>1</v>
      </c>
      <c r="H14719" s="1">
        <v>15</v>
      </c>
      <c r="I14719" s="15">
        <v>0.44642857142857145</v>
      </c>
      <c r="J14719">
        <f t="shared" si="229"/>
        <v>40</v>
      </c>
    </row>
    <row r="14720" spans="1:10" x14ac:dyDescent="0.3">
      <c r="A14720" t="s">
        <v>14579</v>
      </c>
      <c r="C14720" s="18">
        <v>388.1266809341605</v>
      </c>
      <c r="D14720" s="1"/>
      <c r="E14720" s="1">
        <v>3</v>
      </c>
      <c r="F14720" s="1">
        <v>1</v>
      </c>
      <c r="G14720" s="1">
        <v>0</v>
      </c>
      <c r="H14720" s="1">
        <v>2</v>
      </c>
      <c r="I14720" s="15">
        <v>0.33333333333333331</v>
      </c>
      <c r="J14720">
        <f t="shared" si="229"/>
        <v>40</v>
      </c>
    </row>
    <row r="14721" spans="1:10" x14ac:dyDescent="0.3">
      <c r="A14721" t="s">
        <v>14581</v>
      </c>
      <c r="C14721" s="18">
        <v>388.12000635450084</v>
      </c>
      <c r="D14721" s="1"/>
      <c r="E14721" s="1">
        <v>3</v>
      </c>
      <c r="F14721" s="1">
        <v>1</v>
      </c>
      <c r="G14721" s="1">
        <v>0</v>
      </c>
      <c r="H14721" s="1">
        <v>2</v>
      </c>
      <c r="I14721" s="15">
        <v>0.33333333333333331</v>
      </c>
      <c r="J14721">
        <f t="shared" si="229"/>
        <v>40</v>
      </c>
    </row>
    <row r="14722" spans="1:10" x14ac:dyDescent="0.3">
      <c r="A14722" t="s">
        <v>14982</v>
      </c>
      <c r="C14722" s="18">
        <v>388.10740706356921</v>
      </c>
      <c r="D14722" s="1"/>
      <c r="E14722" s="1">
        <v>3</v>
      </c>
      <c r="F14722" s="1">
        <v>1</v>
      </c>
      <c r="G14722" s="1">
        <v>0</v>
      </c>
      <c r="H14722" s="1">
        <v>2</v>
      </c>
      <c r="I14722" s="15">
        <v>0.33333333333333331</v>
      </c>
      <c r="J14722">
        <f t="shared" si="229"/>
        <v>40</v>
      </c>
    </row>
    <row r="14723" spans="1:10" x14ac:dyDescent="0.3">
      <c r="A14723" t="s">
        <v>14582</v>
      </c>
      <c r="C14723" s="18">
        <v>388.10560138972261</v>
      </c>
      <c r="D14723" s="1"/>
      <c r="E14723" s="1">
        <v>5</v>
      </c>
      <c r="F14723" s="1">
        <v>2</v>
      </c>
      <c r="G14723" s="1">
        <v>0</v>
      </c>
      <c r="H14723" s="1">
        <v>3</v>
      </c>
      <c r="I14723" s="15">
        <v>0.4</v>
      </c>
      <c r="J14723">
        <f t="shared" si="229"/>
        <v>40</v>
      </c>
    </row>
    <row r="14724" spans="1:10" x14ac:dyDescent="0.3">
      <c r="A14724" t="s">
        <v>14583</v>
      </c>
      <c r="C14724" s="18">
        <v>388.10303804964747</v>
      </c>
      <c r="D14724" s="1"/>
      <c r="E14724" s="1">
        <v>5</v>
      </c>
      <c r="F14724" s="1">
        <v>1</v>
      </c>
      <c r="G14724" s="1">
        <v>1</v>
      </c>
      <c r="H14724" s="1">
        <v>3</v>
      </c>
      <c r="I14724" s="15">
        <v>0.3</v>
      </c>
      <c r="J14724">
        <f t="shared" ref="J14724:J14787" si="230">IF(E14724&lt;=30,40,20)</f>
        <v>40</v>
      </c>
    </row>
    <row r="14725" spans="1:10" x14ac:dyDescent="0.3">
      <c r="A14725" t="s">
        <v>14392</v>
      </c>
      <c r="C14725" s="18">
        <v>388.10248242325258</v>
      </c>
      <c r="D14725" s="1"/>
      <c r="E14725" s="1">
        <v>6</v>
      </c>
      <c r="F14725" s="1">
        <v>2</v>
      </c>
      <c r="G14725" s="1">
        <v>1</v>
      </c>
      <c r="H14725" s="1">
        <v>3</v>
      </c>
      <c r="I14725" s="15">
        <v>0.41666666666666669</v>
      </c>
      <c r="J14725">
        <f t="shared" si="230"/>
        <v>40</v>
      </c>
    </row>
    <row r="14726" spans="1:10" x14ac:dyDescent="0.3">
      <c r="A14726" t="s">
        <v>14584</v>
      </c>
      <c r="C14726" s="18">
        <v>388.10236674758482</v>
      </c>
      <c r="D14726" s="1"/>
      <c r="E14726" s="1">
        <v>3</v>
      </c>
      <c r="F14726" s="1">
        <v>1</v>
      </c>
      <c r="G14726" s="1">
        <v>0</v>
      </c>
      <c r="H14726" s="1">
        <v>2</v>
      </c>
      <c r="I14726" s="15">
        <v>0.33333333333333331</v>
      </c>
      <c r="J14726">
        <f t="shared" si="230"/>
        <v>40</v>
      </c>
    </row>
    <row r="14727" spans="1:10" x14ac:dyDescent="0.3">
      <c r="A14727" t="s">
        <v>14586</v>
      </c>
      <c r="C14727" s="18">
        <v>388.09291993260575</v>
      </c>
      <c r="D14727" s="1"/>
      <c r="E14727" s="1">
        <v>3</v>
      </c>
      <c r="F14727" s="1">
        <v>1</v>
      </c>
      <c r="G14727" s="1">
        <v>0</v>
      </c>
      <c r="H14727" s="1">
        <v>2</v>
      </c>
      <c r="I14727" s="15">
        <v>0.33333333333333331</v>
      </c>
      <c r="J14727">
        <f t="shared" si="230"/>
        <v>40</v>
      </c>
    </row>
    <row r="14728" spans="1:10" x14ac:dyDescent="0.3">
      <c r="A14728" t="s">
        <v>14587</v>
      </c>
      <c r="C14728" s="18">
        <v>388.09180967656266</v>
      </c>
      <c r="D14728" s="1"/>
      <c r="E14728" s="1">
        <v>5</v>
      </c>
      <c r="F14728" s="1">
        <v>2</v>
      </c>
      <c r="G14728" s="1">
        <v>0</v>
      </c>
      <c r="H14728" s="1">
        <v>3</v>
      </c>
      <c r="I14728" s="15">
        <v>0.4</v>
      </c>
      <c r="J14728">
        <f t="shared" si="230"/>
        <v>40</v>
      </c>
    </row>
    <row r="14729" spans="1:10" x14ac:dyDescent="0.3">
      <c r="A14729" t="s">
        <v>14588</v>
      </c>
      <c r="C14729" s="18">
        <v>388.08988687960488</v>
      </c>
      <c r="D14729" s="1"/>
      <c r="E14729" s="1">
        <v>10</v>
      </c>
      <c r="F14729" s="1">
        <v>4</v>
      </c>
      <c r="G14729" s="1">
        <v>0</v>
      </c>
      <c r="H14729" s="1">
        <v>6</v>
      </c>
      <c r="I14729" s="15">
        <v>0.4</v>
      </c>
      <c r="J14729">
        <f t="shared" si="230"/>
        <v>40</v>
      </c>
    </row>
    <row r="14730" spans="1:10" x14ac:dyDescent="0.3">
      <c r="A14730" s="21" t="s">
        <v>14589</v>
      </c>
      <c r="C14730" s="18">
        <v>388.08338422798414</v>
      </c>
      <c r="D14730" s="1"/>
      <c r="E14730" s="1">
        <v>5</v>
      </c>
      <c r="F14730" s="1">
        <v>3</v>
      </c>
      <c r="G14730" s="1">
        <v>1</v>
      </c>
      <c r="H14730" s="1">
        <v>1</v>
      </c>
      <c r="I14730" s="15">
        <v>0.7</v>
      </c>
      <c r="J14730">
        <f t="shared" si="230"/>
        <v>40</v>
      </c>
    </row>
    <row r="14731" spans="1:10" x14ac:dyDescent="0.3">
      <c r="A14731" t="s">
        <v>14590</v>
      </c>
      <c r="C14731" s="18">
        <v>388.0778013745587</v>
      </c>
      <c r="D14731" s="1"/>
      <c r="E14731" s="1">
        <v>3</v>
      </c>
      <c r="F14731" s="1">
        <v>1</v>
      </c>
      <c r="G14731" s="1">
        <v>0</v>
      </c>
      <c r="H14731" s="1">
        <v>2</v>
      </c>
      <c r="I14731" s="15">
        <v>0.33333333333333331</v>
      </c>
      <c r="J14731">
        <f t="shared" si="230"/>
        <v>40</v>
      </c>
    </row>
    <row r="14732" spans="1:10" x14ac:dyDescent="0.3">
      <c r="A14732" t="s">
        <v>14591</v>
      </c>
      <c r="C14732" s="18">
        <v>388.07253965892966</v>
      </c>
      <c r="D14732" s="1"/>
      <c r="E14732" s="1">
        <v>1</v>
      </c>
      <c r="F14732" s="1">
        <v>0</v>
      </c>
      <c r="G14732" s="1">
        <v>0</v>
      </c>
      <c r="H14732" s="1">
        <v>1</v>
      </c>
      <c r="I14732" s="15">
        <v>0</v>
      </c>
      <c r="J14732">
        <f t="shared" si="230"/>
        <v>40</v>
      </c>
    </row>
    <row r="14733" spans="1:10" x14ac:dyDescent="0.3">
      <c r="A14733" t="s">
        <v>14592</v>
      </c>
      <c r="C14733" s="18">
        <v>388.07175669086149</v>
      </c>
      <c r="D14733" s="1"/>
      <c r="E14733" s="1">
        <v>3</v>
      </c>
      <c r="F14733" s="1">
        <v>1</v>
      </c>
      <c r="G14733" s="1">
        <v>0</v>
      </c>
      <c r="H14733" s="1">
        <v>2</v>
      </c>
      <c r="I14733" s="15">
        <v>0.33333333333333331</v>
      </c>
      <c r="J14733">
        <f t="shared" si="230"/>
        <v>40</v>
      </c>
    </row>
    <row r="14734" spans="1:10" x14ac:dyDescent="0.3">
      <c r="A14734" t="s">
        <v>14593</v>
      </c>
      <c r="C14734" s="18">
        <v>388.06441490829184</v>
      </c>
      <c r="D14734" s="1"/>
      <c r="E14734" s="1">
        <v>8</v>
      </c>
      <c r="F14734" s="1">
        <v>3</v>
      </c>
      <c r="G14734" s="1">
        <v>0</v>
      </c>
      <c r="H14734" s="1">
        <v>5</v>
      </c>
      <c r="I14734" s="15">
        <v>0.375</v>
      </c>
      <c r="J14734">
        <f t="shared" si="230"/>
        <v>40</v>
      </c>
    </row>
    <row r="14735" spans="1:10" x14ac:dyDescent="0.3">
      <c r="A14735" t="s">
        <v>14594</v>
      </c>
      <c r="C14735" s="18">
        <v>388.06136961909704</v>
      </c>
      <c r="D14735" s="1"/>
      <c r="E14735" s="1">
        <v>3</v>
      </c>
      <c r="F14735" s="1">
        <v>1</v>
      </c>
      <c r="G14735" s="1">
        <v>0</v>
      </c>
      <c r="H14735" s="1">
        <v>2</v>
      </c>
      <c r="I14735" s="15">
        <v>0.33333333333333331</v>
      </c>
      <c r="J14735">
        <f t="shared" si="230"/>
        <v>40</v>
      </c>
    </row>
    <row r="14736" spans="1:10" x14ac:dyDescent="0.3">
      <c r="A14736" t="s">
        <v>14595</v>
      </c>
      <c r="C14736" s="18">
        <v>388.05419166567918</v>
      </c>
      <c r="D14736" s="1"/>
      <c r="E14736" s="1">
        <v>13</v>
      </c>
      <c r="F14736" s="1">
        <v>5</v>
      </c>
      <c r="G14736" s="1">
        <v>1</v>
      </c>
      <c r="H14736" s="1">
        <v>7</v>
      </c>
      <c r="I14736" s="15">
        <v>0.42307692307692307</v>
      </c>
      <c r="J14736">
        <f t="shared" si="230"/>
        <v>40</v>
      </c>
    </row>
    <row r="14737" spans="1:10" x14ac:dyDescent="0.3">
      <c r="A14737" t="s">
        <v>14596</v>
      </c>
      <c r="C14737" s="18">
        <v>388.05208515161462</v>
      </c>
      <c r="D14737" s="1"/>
      <c r="E14737" s="1">
        <v>3</v>
      </c>
      <c r="F14737" s="1">
        <v>1</v>
      </c>
      <c r="G14737" s="1">
        <v>0</v>
      </c>
      <c r="H14737" s="1">
        <v>2</v>
      </c>
      <c r="I14737" s="15">
        <v>0.33333333333333331</v>
      </c>
      <c r="J14737">
        <f t="shared" si="230"/>
        <v>40</v>
      </c>
    </row>
    <row r="14738" spans="1:10" x14ac:dyDescent="0.3">
      <c r="A14738" t="s">
        <v>14597</v>
      </c>
      <c r="C14738" s="18">
        <v>388.05087238359891</v>
      </c>
      <c r="D14738" s="1"/>
      <c r="E14738" s="1">
        <v>3</v>
      </c>
      <c r="F14738" s="1">
        <v>1</v>
      </c>
      <c r="G14738" s="1">
        <v>0</v>
      </c>
      <c r="H14738" s="1">
        <v>2</v>
      </c>
      <c r="I14738" s="15">
        <v>0.33333333333333331</v>
      </c>
      <c r="J14738">
        <f t="shared" si="230"/>
        <v>40</v>
      </c>
    </row>
    <row r="14739" spans="1:10" x14ac:dyDescent="0.3">
      <c r="A14739" t="s">
        <v>14598</v>
      </c>
      <c r="C14739" s="18">
        <v>388.05064210346279</v>
      </c>
      <c r="D14739" s="1"/>
      <c r="E14739" s="1">
        <v>1</v>
      </c>
      <c r="F14739" s="1">
        <v>0</v>
      </c>
      <c r="G14739" s="1">
        <v>0</v>
      </c>
      <c r="H14739" s="1">
        <v>1</v>
      </c>
      <c r="I14739" s="15">
        <v>0</v>
      </c>
      <c r="J14739">
        <f t="shared" si="230"/>
        <v>40</v>
      </c>
    </row>
    <row r="14740" spans="1:10" x14ac:dyDescent="0.3">
      <c r="A14740" t="s">
        <v>14599</v>
      </c>
      <c r="C14740" s="18">
        <v>388.05033220473013</v>
      </c>
      <c r="D14740" s="1"/>
      <c r="E14740" s="1">
        <v>3</v>
      </c>
      <c r="F14740" s="1">
        <v>1</v>
      </c>
      <c r="G14740" s="1">
        <v>0</v>
      </c>
      <c r="H14740" s="1">
        <v>2</v>
      </c>
      <c r="I14740" s="15">
        <v>0.33333333333333331</v>
      </c>
      <c r="J14740">
        <f t="shared" si="230"/>
        <v>40</v>
      </c>
    </row>
    <row r="14741" spans="1:10" x14ac:dyDescent="0.3">
      <c r="A14741" t="s">
        <v>14600</v>
      </c>
      <c r="C14741" s="18">
        <v>388.04372267213853</v>
      </c>
      <c r="D14741" s="1"/>
      <c r="E14741" s="1">
        <v>5</v>
      </c>
      <c r="F14741" s="1">
        <v>2</v>
      </c>
      <c r="G14741" s="1">
        <v>0</v>
      </c>
      <c r="H14741" s="1">
        <v>3</v>
      </c>
      <c r="I14741" s="15">
        <v>0.4</v>
      </c>
      <c r="J14741">
        <f t="shared" si="230"/>
        <v>40</v>
      </c>
    </row>
    <row r="14742" spans="1:10" x14ac:dyDescent="0.3">
      <c r="A14742" t="s">
        <v>14601</v>
      </c>
      <c r="C14742" s="18">
        <v>388.03963569533795</v>
      </c>
      <c r="D14742" s="1"/>
      <c r="E14742" s="1">
        <v>6</v>
      </c>
      <c r="F14742" s="1">
        <v>2</v>
      </c>
      <c r="G14742" s="1">
        <v>1</v>
      </c>
      <c r="H14742" s="1">
        <v>3</v>
      </c>
      <c r="I14742" s="15">
        <v>0.41666666666666669</v>
      </c>
      <c r="J14742">
        <f t="shared" si="230"/>
        <v>40</v>
      </c>
    </row>
    <row r="14743" spans="1:10" x14ac:dyDescent="0.3">
      <c r="A14743" t="s">
        <v>14602</v>
      </c>
      <c r="C14743" s="18">
        <v>388.03945854853498</v>
      </c>
      <c r="D14743" s="1"/>
      <c r="E14743" s="1">
        <v>3</v>
      </c>
      <c r="F14743" s="1">
        <v>1</v>
      </c>
      <c r="G14743" s="1">
        <v>0</v>
      </c>
      <c r="H14743" s="1">
        <v>2</v>
      </c>
      <c r="I14743" s="15">
        <v>0.33333333333333331</v>
      </c>
      <c r="J14743">
        <f t="shared" si="230"/>
        <v>40</v>
      </c>
    </row>
    <row r="14744" spans="1:10" x14ac:dyDescent="0.3">
      <c r="A14744" t="s">
        <v>14603</v>
      </c>
      <c r="C14744" s="18">
        <v>388.03939510496662</v>
      </c>
      <c r="D14744" s="1"/>
      <c r="E14744" s="1">
        <v>5</v>
      </c>
      <c r="F14744" s="1">
        <v>2</v>
      </c>
      <c r="G14744" s="1">
        <v>0</v>
      </c>
      <c r="H14744" s="1">
        <v>3</v>
      </c>
      <c r="I14744" s="15">
        <v>0.4</v>
      </c>
      <c r="J14744">
        <f t="shared" si="230"/>
        <v>40</v>
      </c>
    </row>
    <row r="14745" spans="1:10" x14ac:dyDescent="0.3">
      <c r="A14745" t="s">
        <v>14604</v>
      </c>
      <c r="C14745" s="18">
        <v>388.03642987305989</v>
      </c>
      <c r="D14745" s="1"/>
      <c r="E14745" s="1">
        <v>5</v>
      </c>
      <c r="F14745" s="1">
        <v>2</v>
      </c>
      <c r="G14745" s="1">
        <v>0</v>
      </c>
      <c r="H14745" s="1">
        <v>3</v>
      </c>
      <c r="I14745" s="15">
        <v>0.4</v>
      </c>
      <c r="J14745">
        <f t="shared" si="230"/>
        <v>40</v>
      </c>
    </row>
    <row r="14746" spans="1:10" x14ac:dyDescent="0.3">
      <c r="A14746" t="s">
        <v>14605</v>
      </c>
      <c r="C14746" s="18">
        <v>388.03532880962939</v>
      </c>
      <c r="D14746" s="1"/>
      <c r="E14746" s="1">
        <v>5</v>
      </c>
      <c r="F14746" s="1">
        <v>2</v>
      </c>
      <c r="G14746" s="1">
        <v>0</v>
      </c>
      <c r="H14746" s="1">
        <v>3</v>
      </c>
      <c r="I14746" s="15">
        <v>0.4</v>
      </c>
      <c r="J14746">
        <f t="shared" si="230"/>
        <v>40</v>
      </c>
    </row>
    <row r="14747" spans="1:10" x14ac:dyDescent="0.3">
      <c r="A14747" t="s">
        <v>14606</v>
      </c>
      <c r="C14747" s="18">
        <v>388.03046267688342</v>
      </c>
      <c r="D14747" s="1"/>
      <c r="E14747" s="1">
        <v>4</v>
      </c>
      <c r="F14747" s="1">
        <v>2</v>
      </c>
      <c r="G14747" s="1">
        <v>0</v>
      </c>
      <c r="H14747" s="1">
        <v>2</v>
      </c>
      <c r="I14747" s="15">
        <v>0.5</v>
      </c>
      <c r="J14747">
        <f t="shared" si="230"/>
        <v>40</v>
      </c>
    </row>
    <row r="14748" spans="1:10" x14ac:dyDescent="0.3">
      <c r="A14748" t="s">
        <v>14607</v>
      </c>
      <c r="C14748" s="18">
        <v>388.02697534247307</v>
      </c>
      <c r="D14748" s="1"/>
      <c r="E14748" s="1">
        <v>3</v>
      </c>
      <c r="F14748" s="1">
        <v>1</v>
      </c>
      <c r="G14748" s="1">
        <v>0</v>
      </c>
      <c r="H14748" s="1">
        <v>2</v>
      </c>
      <c r="I14748" s="15">
        <v>0.33333333333333331</v>
      </c>
      <c r="J14748">
        <f t="shared" si="230"/>
        <v>40</v>
      </c>
    </row>
    <row r="14749" spans="1:10" x14ac:dyDescent="0.3">
      <c r="A14749" t="s">
        <v>14608</v>
      </c>
      <c r="C14749" s="18">
        <v>388.02664113340546</v>
      </c>
      <c r="D14749" s="1"/>
      <c r="E14749" s="1">
        <v>5</v>
      </c>
      <c r="F14749" s="1">
        <v>2</v>
      </c>
      <c r="G14749" s="1">
        <v>0</v>
      </c>
      <c r="H14749" s="1">
        <v>3</v>
      </c>
      <c r="I14749" s="15">
        <v>0.4</v>
      </c>
      <c r="J14749">
        <f t="shared" si="230"/>
        <v>40</v>
      </c>
    </row>
    <row r="14750" spans="1:10" x14ac:dyDescent="0.3">
      <c r="A14750" t="s">
        <v>14609</v>
      </c>
      <c r="C14750" s="18">
        <v>388.02316285615666</v>
      </c>
      <c r="D14750" s="1"/>
      <c r="E14750" s="1">
        <v>2</v>
      </c>
      <c r="F14750" s="1">
        <v>0</v>
      </c>
      <c r="G14750" s="1">
        <v>1</v>
      </c>
      <c r="H14750" s="1">
        <v>1</v>
      </c>
      <c r="I14750" s="15">
        <v>0.25</v>
      </c>
      <c r="J14750">
        <f t="shared" si="230"/>
        <v>40</v>
      </c>
    </row>
    <row r="14751" spans="1:10" x14ac:dyDescent="0.3">
      <c r="A14751" t="s">
        <v>14610</v>
      </c>
      <c r="C14751" s="18">
        <v>388.01427304250842</v>
      </c>
      <c r="D14751" s="1"/>
      <c r="E14751" s="1">
        <v>3</v>
      </c>
      <c r="F14751" s="1">
        <v>1</v>
      </c>
      <c r="G14751" s="1">
        <v>0</v>
      </c>
      <c r="H14751" s="1">
        <v>2</v>
      </c>
      <c r="I14751" s="15">
        <v>0.33333333333333331</v>
      </c>
      <c r="J14751">
        <f t="shared" si="230"/>
        <v>40</v>
      </c>
    </row>
    <row r="14752" spans="1:10" x14ac:dyDescent="0.3">
      <c r="A14752" t="s">
        <v>14611</v>
      </c>
      <c r="C14752" s="18">
        <v>388.01191748672227</v>
      </c>
      <c r="D14752" s="1"/>
      <c r="E14752" s="1">
        <v>5</v>
      </c>
      <c r="F14752" s="1">
        <v>2</v>
      </c>
      <c r="G14752" s="1">
        <v>0</v>
      </c>
      <c r="H14752" s="1">
        <v>3</v>
      </c>
      <c r="I14752" s="15">
        <v>0.4</v>
      </c>
      <c r="J14752">
        <f t="shared" si="230"/>
        <v>40</v>
      </c>
    </row>
    <row r="14753" spans="1:10" x14ac:dyDescent="0.3">
      <c r="A14753" t="s">
        <v>14612</v>
      </c>
      <c r="C14753" s="18">
        <v>388.00800514700217</v>
      </c>
      <c r="D14753" s="1"/>
      <c r="E14753" s="1">
        <v>11</v>
      </c>
      <c r="F14753" s="1">
        <v>5</v>
      </c>
      <c r="G14753" s="1">
        <v>0</v>
      </c>
      <c r="H14753" s="1">
        <v>6</v>
      </c>
      <c r="I14753" s="15">
        <v>0.45454545454545453</v>
      </c>
      <c r="J14753">
        <f t="shared" si="230"/>
        <v>40</v>
      </c>
    </row>
    <row r="14754" spans="1:10" x14ac:dyDescent="0.3">
      <c r="A14754" t="s">
        <v>14613</v>
      </c>
      <c r="C14754" s="18">
        <v>388.00704687918903</v>
      </c>
      <c r="D14754" s="1"/>
      <c r="E14754" s="1">
        <v>3</v>
      </c>
      <c r="F14754" s="1">
        <v>1</v>
      </c>
      <c r="G14754" s="1">
        <v>0</v>
      </c>
      <c r="H14754" s="1">
        <v>2</v>
      </c>
      <c r="I14754" s="15">
        <v>0.33333333333333331</v>
      </c>
      <c r="J14754">
        <f t="shared" si="230"/>
        <v>40</v>
      </c>
    </row>
    <row r="14755" spans="1:10" x14ac:dyDescent="0.3">
      <c r="A14755" t="s">
        <v>14978</v>
      </c>
      <c r="C14755" s="18">
        <v>388.00288836654209</v>
      </c>
      <c r="D14755" s="1"/>
      <c r="E14755" s="1">
        <v>11</v>
      </c>
      <c r="F14755" s="1">
        <v>4</v>
      </c>
      <c r="G14755" s="1">
        <v>1</v>
      </c>
      <c r="H14755" s="1">
        <v>6</v>
      </c>
      <c r="I14755" s="15">
        <v>0.40909090909090912</v>
      </c>
      <c r="J14755">
        <f t="shared" si="230"/>
        <v>40</v>
      </c>
    </row>
    <row r="14756" spans="1:10" x14ac:dyDescent="0.3">
      <c r="A14756" t="s">
        <v>14614</v>
      </c>
      <c r="C14756" s="18">
        <v>387.9892826983434</v>
      </c>
      <c r="D14756" s="1"/>
      <c r="E14756" s="1">
        <v>5</v>
      </c>
      <c r="F14756" s="1">
        <v>2</v>
      </c>
      <c r="G14756" s="1">
        <v>0</v>
      </c>
      <c r="H14756" s="1">
        <v>3</v>
      </c>
      <c r="I14756" s="15">
        <v>0.4</v>
      </c>
      <c r="J14756">
        <f t="shared" si="230"/>
        <v>40</v>
      </c>
    </row>
    <row r="14757" spans="1:10" x14ac:dyDescent="0.3">
      <c r="A14757" t="s">
        <v>14615</v>
      </c>
      <c r="C14757" s="18">
        <v>387.98669441886375</v>
      </c>
      <c r="D14757" s="1"/>
      <c r="E14757" s="1">
        <v>3</v>
      </c>
      <c r="F14757" s="1">
        <v>1</v>
      </c>
      <c r="G14757" s="1">
        <v>0</v>
      </c>
      <c r="H14757" s="1">
        <v>2</v>
      </c>
      <c r="I14757" s="15">
        <v>0.33333333333333331</v>
      </c>
      <c r="J14757">
        <f t="shared" si="230"/>
        <v>40</v>
      </c>
    </row>
    <row r="14758" spans="1:10" x14ac:dyDescent="0.3">
      <c r="A14758" t="s">
        <v>14431</v>
      </c>
      <c r="C14758" s="18">
        <v>387.98600939795807</v>
      </c>
      <c r="D14758" s="1"/>
      <c r="E14758" s="1">
        <v>67</v>
      </c>
      <c r="F14758" s="1">
        <v>26</v>
      </c>
      <c r="G14758" s="1">
        <v>5</v>
      </c>
      <c r="H14758" s="1">
        <v>36</v>
      </c>
      <c r="I14758" s="15">
        <v>0.42537313432835822</v>
      </c>
      <c r="J14758">
        <f t="shared" si="230"/>
        <v>20</v>
      </c>
    </row>
    <row r="14759" spans="1:10" x14ac:dyDescent="0.3">
      <c r="A14759" t="s">
        <v>14617</v>
      </c>
      <c r="C14759" s="18">
        <v>387.9650414792244</v>
      </c>
      <c r="D14759" s="1"/>
      <c r="E14759" s="1">
        <v>6</v>
      </c>
      <c r="F14759" s="1">
        <v>2</v>
      </c>
      <c r="G14759" s="1">
        <v>1</v>
      </c>
      <c r="H14759" s="1">
        <v>3</v>
      </c>
      <c r="I14759" s="15">
        <v>0.41666666666666669</v>
      </c>
      <c r="J14759">
        <f t="shared" si="230"/>
        <v>40</v>
      </c>
    </row>
    <row r="14760" spans="1:10" x14ac:dyDescent="0.3">
      <c r="A14760" t="s">
        <v>14616</v>
      </c>
      <c r="C14760" s="18">
        <v>387.96372249610187</v>
      </c>
      <c r="D14760" s="1"/>
      <c r="E14760" s="1">
        <v>6</v>
      </c>
      <c r="F14760" s="1">
        <v>2</v>
      </c>
      <c r="G14760" s="1">
        <v>1</v>
      </c>
      <c r="H14760" s="1">
        <v>3</v>
      </c>
      <c r="I14760" s="15">
        <v>0.41666666666666669</v>
      </c>
      <c r="J14760">
        <f t="shared" si="230"/>
        <v>40</v>
      </c>
    </row>
    <row r="14761" spans="1:10" x14ac:dyDescent="0.3">
      <c r="A14761" t="s">
        <v>14618</v>
      </c>
      <c r="C14761" s="18">
        <v>387.96046124123313</v>
      </c>
      <c r="D14761" s="1"/>
      <c r="E14761" s="1">
        <v>9</v>
      </c>
      <c r="F14761" s="1">
        <v>4</v>
      </c>
      <c r="G14761" s="1">
        <v>0</v>
      </c>
      <c r="H14761" s="1">
        <v>5</v>
      </c>
      <c r="I14761" s="15">
        <v>0.44444444444444442</v>
      </c>
      <c r="J14761">
        <f t="shared" si="230"/>
        <v>40</v>
      </c>
    </row>
    <row r="14762" spans="1:10" x14ac:dyDescent="0.3">
      <c r="A14762" t="s">
        <v>14619</v>
      </c>
      <c r="C14762" s="18">
        <v>387.95730163514048</v>
      </c>
      <c r="D14762" s="1"/>
      <c r="E14762" s="1">
        <v>3</v>
      </c>
      <c r="F14762" s="1">
        <v>1</v>
      </c>
      <c r="G14762" s="1">
        <v>0</v>
      </c>
      <c r="H14762" s="1">
        <v>2</v>
      </c>
      <c r="I14762" s="15">
        <v>0.33333333333333331</v>
      </c>
      <c r="J14762">
        <f t="shared" si="230"/>
        <v>40</v>
      </c>
    </row>
    <row r="14763" spans="1:10" x14ac:dyDescent="0.3">
      <c r="A14763" t="s">
        <v>14620</v>
      </c>
      <c r="C14763" s="18">
        <v>387.94899398458034</v>
      </c>
      <c r="D14763" s="1"/>
      <c r="E14763" s="1">
        <v>10</v>
      </c>
      <c r="F14763" s="1">
        <v>3</v>
      </c>
      <c r="G14763" s="1">
        <v>0</v>
      </c>
      <c r="H14763" s="1">
        <v>7</v>
      </c>
      <c r="I14763" s="15">
        <v>0.3</v>
      </c>
      <c r="J14763">
        <f t="shared" si="230"/>
        <v>40</v>
      </c>
    </row>
    <row r="14764" spans="1:10" x14ac:dyDescent="0.3">
      <c r="A14764" t="s">
        <v>14621</v>
      </c>
      <c r="C14764" s="18">
        <v>387.94853651649368</v>
      </c>
      <c r="D14764" s="1"/>
      <c r="E14764" s="1">
        <v>3</v>
      </c>
      <c r="F14764" s="1">
        <v>1</v>
      </c>
      <c r="G14764" s="1">
        <v>0</v>
      </c>
      <c r="H14764" s="1">
        <v>2</v>
      </c>
      <c r="I14764" s="15">
        <v>0.33333333333333331</v>
      </c>
      <c r="J14764">
        <f t="shared" si="230"/>
        <v>40</v>
      </c>
    </row>
    <row r="14765" spans="1:10" x14ac:dyDescent="0.3">
      <c r="A14765" t="s">
        <v>14622</v>
      </c>
      <c r="C14765" s="18">
        <v>387.94665115687013</v>
      </c>
      <c r="D14765" s="1"/>
      <c r="E14765" s="1">
        <v>7</v>
      </c>
      <c r="F14765" s="1">
        <v>1</v>
      </c>
      <c r="G14765" s="1">
        <v>0</v>
      </c>
      <c r="H14765" s="1">
        <v>6</v>
      </c>
      <c r="I14765" s="15">
        <v>0.14285714285714285</v>
      </c>
      <c r="J14765">
        <f t="shared" si="230"/>
        <v>40</v>
      </c>
    </row>
    <row r="14766" spans="1:10" x14ac:dyDescent="0.3">
      <c r="A14766" t="s">
        <v>14623</v>
      </c>
      <c r="C14766" s="18">
        <v>387.9442987448067</v>
      </c>
      <c r="D14766" s="1"/>
      <c r="E14766" s="1">
        <v>5</v>
      </c>
      <c r="F14766" s="1">
        <v>2</v>
      </c>
      <c r="G14766" s="1">
        <v>0</v>
      </c>
      <c r="H14766" s="1">
        <v>3</v>
      </c>
      <c r="I14766" s="15">
        <v>0.4</v>
      </c>
      <c r="J14766">
        <f t="shared" si="230"/>
        <v>40</v>
      </c>
    </row>
    <row r="14767" spans="1:10" x14ac:dyDescent="0.3">
      <c r="A14767" t="s">
        <v>14254</v>
      </c>
      <c r="C14767" s="18">
        <v>387.94357957525875</v>
      </c>
      <c r="D14767" s="1"/>
      <c r="E14767" s="1">
        <v>5</v>
      </c>
      <c r="F14767" s="1">
        <v>2</v>
      </c>
      <c r="G14767" s="1">
        <v>0</v>
      </c>
      <c r="H14767" s="1">
        <v>3</v>
      </c>
      <c r="I14767" s="15">
        <v>0.4</v>
      </c>
      <c r="J14767">
        <f t="shared" si="230"/>
        <v>40</v>
      </c>
    </row>
    <row r="14768" spans="1:10" x14ac:dyDescent="0.3">
      <c r="A14768" s="21" t="s">
        <v>14630</v>
      </c>
      <c r="C14768" s="18">
        <v>387.94205603138033</v>
      </c>
      <c r="D14768" s="1"/>
      <c r="E14768" s="1">
        <v>3</v>
      </c>
      <c r="F14768" s="1">
        <v>1</v>
      </c>
      <c r="G14768" s="1">
        <v>0</v>
      </c>
      <c r="H14768" s="1">
        <v>2</v>
      </c>
      <c r="I14768" s="15">
        <v>0.33333333333333331</v>
      </c>
      <c r="J14768">
        <f t="shared" si="230"/>
        <v>40</v>
      </c>
    </row>
    <row r="14769" spans="1:10" x14ac:dyDescent="0.3">
      <c r="A14769" t="s">
        <v>14624</v>
      </c>
      <c r="C14769" s="18">
        <v>387.93839768797972</v>
      </c>
      <c r="D14769" s="1"/>
      <c r="E14769" s="1">
        <v>5</v>
      </c>
      <c r="F14769" s="1">
        <v>0</v>
      </c>
      <c r="G14769" s="1">
        <v>1</v>
      </c>
      <c r="H14769" s="1">
        <v>4</v>
      </c>
      <c r="I14769" s="15">
        <v>0.1</v>
      </c>
      <c r="J14769">
        <f t="shared" si="230"/>
        <v>40</v>
      </c>
    </row>
    <row r="14770" spans="1:10" x14ac:dyDescent="0.3">
      <c r="A14770" s="21" t="s">
        <v>14627</v>
      </c>
      <c r="C14770" s="18">
        <v>387.93695823810583</v>
      </c>
      <c r="D14770" s="1"/>
      <c r="E14770" s="1">
        <v>3</v>
      </c>
      <c r="F14770" s="1">
        <v>1</v>
      </c>
      <c r="G14770" s="1">
        <v>0</v>
      </c>
      <c r="H14770" s="1">
        <v>2</v>
      </c>
      <c r="I14770" s="15">
        <v>0.33333333333333331</v>
      </c>
      <c r="J14770">
        <f t="shared" si="230"/>
        <v>40</v>
      </c>
    </row>
    <row r="14771" spans="1:10" x14ac:dyDescent="0.3">
      <c r="A14771" t="s">
        <v>14340</v>
      </c>
      <c r="C14771" s="18">
        <v>387.92867098534407</v>
      </c>
      <c r="D14771" s="1"/>
      <c r="E14771" s="1">
        <v>30</v>
      </c>
      <c r="F14771" s="1">
        <v>14</v>
      </c>
      <c r="G14771" s="1">
        <v>0</v>
      </c>
      <c r="H14771" s="1">
        <v>16</v>
      </c>
      <c r="I14771" s="15">
        <v>0.46666666666666667</v>
      </c>
      <c r="J14771">
        <f t="shared" si="230"/>
        <v>40</v>
      </c>
    </row>
    <row r="14772" spans="1:10" x14ac:dyDescent="0.3">
      <c r="A14772" t="s">
        <v>14626</v>
      </c>
      <c r="C14772" s="18">
        <v>387.92601365245201</v>
      </c>
      <c r="D14772" s="1"/>
      <c r="E14772" s="1">
        <v>3</v>
      </c>
      <c r="F14772" s="1">
        <v>1</v>
      </c>
      <c r="G14772" s="1">
        <v>0</v>
      </c>
      <c r="H14772" s="1">
        <v>2</v>
      </c>
      <c r="I14772" s="15">
        <v>0.33333333333333331</v>
      </c>
      <c r="J14772">
        <f t="shared" si="230"/>
        <v>40</v>
      </c>
    </row>
    <row r="14773" spans="1:10" x14ac:dyDescent="0.3">
      <c r="A14773" t="s">
        <v>14628</v>
      </c>
      <c r="C14773" s="18">
        <v>387.91988224950228</v>
      </c>
      <c r="D14773" s="1"/>
      <c r="E14773" s="1">
        <v>3</v>
      </c>
      <c r="F14773" s="1">
        <v>1</v>
      </c>
      <c r="G14773" s="1">
        <v>0</v>
      </c>
      <c r="H14773" s="1">
        <v>2</v>
      </c>
      <c r="I14773" s="15">
        <v>0.33333333333333331</v>
      </c>
      <c r="J14773">
        <f t="shared" si="230"/>
        <v>40</v>
      </c>
    </row>
    <row r="14774" spans="1:10" x14ac:dyDescent="0.3">
      <c r="A14774" t="s">
        <v>14629</v>
      </c>
      <c r="C14774" s="18">
        <v>387.91858617491681</v>
      </c>
      <c r="D14774" s="1"/>
      <c r="E14774" s="1">
        <v>5</v>
      </c>
      <c r="F14774" s="1">
        <v>2</v>
      </c>
      <c r="G14774" s="1">
        <v>0</v>
      </c>
      <c r="H14774" s="1">
        <v>3</v>
      </c>
      <c r="I14774" s="15">
        <v>0.4</v>
      </c>
      <c r="J14774">
        <f t="shared" si="230"/>
        <v>40</v>
      </c>
    </row>
    <row r="14775" spans="1:10" x14ac:dyDescent="0.3">
      <c r="A14775" t="s">
        <v>14632</v>
      </c>
      <c r="C14775" s="18">
        <v>387.91458058592093</v>
      </c>
      <c r="D14775" s="1"/>
      <c r="E14775" s="1">
        <v>3</v>
      </c>
      <c r="F14775" s="1">
        <v>1</v>
      </c>
      <c r="G14775" s="1">
        <v>0</v>
      </c>
      <c r="H14775" s="1">
        <v>2</v>
      </c>
      <c r="I14775" s="15">
        <v>0.33333333333333331</v>
      </c>
      <c r="J14775">
        <f t="shared" si="230"/>
        <v>40</v>
      </c>
    </row>
    <row r="14776" spans="1:10" x14ac:dyDescent="0.3">
      <c r="A14776" t="s">
        <v>14633</v>
      </c>
      <c r="C14776" s="18">
        <v>387.91325817607242</v>
      </c>
      <c r="D14776" s="1"/>
      <c r="E14776" s="1">
        <v>18</v>
      </c>
      <c r="F14776" s="1">
        <v>8</v>
      </c>
      <c r="G14776" s="1">
        <v>0</v>
      </c>
      <c r="H14776" s="1">
        <v>10</v>
      </c>
      <c r="I14776" s="15">
        <v>0.44444444444444442</v>
      </c>
      <c r="J14776">
        <f t="shared" si="230"/>
        <v>40</v>
      </c>
    </row>
    <row r="14777" spans="1:10" x14ac:dyDescent="0.3">
      <c r="A14777" t="s">
        <v>14634</v>
      </c>
      <c r="C14777" s="18">
        <v>387.91192762670835</v>
      </c>
      <c r="D14777" s="1"/>
      <c r="E14777" s="1">
        <v>25</v>
      </c>
      <c r="F14777" s="1">
        <v>11</v>
      </c>
      <c r="G14777" s="1">
        <v>1</v>
      </c>
      <c r="H14777" s="1">
        <v>13</v>
      </c>
      <c r="I14777" s="15">
        <v>0.46</v>
      </c>
      <c r="J14777">
        <f t="shared" si="230"/>
        <v>40</v>
      </c>
    </row>
    <row r="14778" spans="1:10" x14ac:dyDescent="0.3">
      <c r="A14778" t="s">
        <v>14635</v>
      </c>
      <c r="C14778" s="18">
        <v>387.91015765118249</v>
      </c>
      <c r="D14778" s="1"/>
      <c r="E14778" s="1">
        <v>6</v>
      </c>
      <c r="F14778" s="1">
        <v>2</v>
      </c>
      <c r="G14778" s="1">
        <v>1</v>
      </c>
      <c r="H14778" s="1">
        <v>3</v>
      </c>
      <c r="I14778" s="15">
        <v>0.41666666666666669</v>
      </c>
      <c r="J14778">
        <f t="shared" si="230"/>
        <v>40</v>
      </c>
    </row>
    <row r="14779" spans="1:10" x14ac:dyDescent="0.3">
      <c r="A14779" t="s">
        <v>14636</v>
      </c>
      <c r="C14779" s="18">
        <v>387.90513249850602</v>
      </c>
      <c r="D14779" s="1"/>
      <c r="E14779" s="1">
        <v>16</v>
      </c>
      <c r="F14779" s="1">
        <v>7</v>
      </c>
      <c r="G14779" s="1">
        <v>0</v>
      </c>
      <c r="H14779" s="1">
        <v>9</v>
      </c>
      <c r="I14779" s="15">
        <v>0.4375</v>
      </c>
      <c r="J14779">
        <f t="shared" si="230"/>
        <v>40</v>
      </c>
    </row>
    <row r="14780" spans="1:10" x14ac:dyDescent="0.3">
      <c r="A14780" t="s">
        <v>14637</v>
      </c>
      <c r="C14780" s="18">
        <v>387.90311675969861</v>
      </c>
      <c r="D14780" s="1"/>
      <c r="E14780" s="1">
        <v>10</v>
      </c>
      <c r="F14780" s="1">
        <v>4</v>
      </c>
      <c r="G14780" s="1">
        <v>0</v>
      </c>
      <c r="H14780" s="1">
        <v>6</v>
      </c>
      <c r="I14780" s="15">
        <v>0.4</v>
      </c>
      <c r="J14780">
        <f t="shared" si="230"/>
        <v>40</v>
      </c>
    </row>
    <row r="14781" spans="1:10" x14ac:dyDescent="0.3">
      <c r="A14781" t="s">
        <v>14659</v>
      </c>
      <c r="C14781" s="18">
        <v>387.90284520492787</v>
      </c>
      <c r="D14781" s="1"/>
      <c r="E14781" s="1">
        <v>3</v>
      </c>
      <c r="F14781" s="1">
        <v>1</v>
      </c>
      <c r="G14781" s="1">
        <v>0</v>
      </c>
      <c r="H14781" s="1">
        <v>2</v>
      </c>
      <c r="I14781" s="15">
        <v>0.33333333333333331</v>
      </c>
      <c r="J14781">
        <f t="shared" si="230"/>
        <v>40</v>
      </c>
    </row>
    <row r="14782" spans="1:10" x14ac:dyDescent="0.3">
      <c r="A14782" s="21" t="s">
        <v>15364</v>
      </c>
      <c r="C14782" s="18">
        <v>387.8973226641549</v>
      </c>
      <c r="D14782" s="1"/>
      <c r="E14782" s="1">
        <v>6</v>
      </c>
      <c r="F14782" s="1">
        <v>2</v>
      </c>
      <c r="G14782" s="1">
        <v>0</v>
      </c>
      <c r="H14782" s="1">
        <v>4</v>
      </c>
      <c r="I14782" s="15">
        <v>0.33333333333333331</v>
      </c>
      <c r="J14782">
        <f t="shared" si="230"/>
        <v>40</v>
      </c>
    </row>
    <row r="14783" spans="1:10" x14ac:dyDescent="0.3">
      <c r="A14783" t="s">
        <v>14641</v>
      </c>
      <c r="C14783" s="18">
        <v>387.88830856352814</v>
      </c>
      <c r="D14783" s="1"/>
      <c r="E14783" s="1">
        <v>3</v>
      </c>
      <c r="F14783" s="1">
        <v>1</v>
      </c>
      <c r="G14783" s="1">
        <v>0</v>
      </c>
      <c r="H14783" s="1">
        <v>2</v>
      </c>
      <c r="I14783" s="15">
        <v>0.33333333333333331</v>
      </c>
      <c r="J14783">
        <f t="shared" si="230"/>
        <v>40</v>
      </c>
    </row>
    <row r="14784" spans="1:10" x14ac:dyDescent="0.3">
      <c r="A14784" t="s">
        <v>14643</v>
      </c>
      <c r="C14784" s="18">
        <v>387.88675188790205</v>
      </c>
      <c r="D14784" s="1"/>
      <c r="E14784" s="1">
        <v>3</v>
      </c>
      <c r="F14784" s="1">
        <v>1</v>
      </c>
      <c r="G14784" s="1">
        <v>0</v>
      </c>
      <c r="H14784" s="1">
        <v>2</v>
      </c>
      <c r="I14784" s="15">
        <v>0.33333333333333331</v>
      </c>
      <c r="J14784">
        <f t="shared" si="230"/>
        <v>40</v>
      </c>
    </row>
    <row r="14785" spans="1:10" x14ac:dyDescent="0.3">
      <c r="A14785" t="s">
        <v>14631</v>
      </c>
      <c r="C14785" s="18">
        <v>387.88604010255568</v>
      </c>
      <c r="D14785" s="1"/>
      <c r="E14785" s="1">
        <v>3</v>
      </c>
      <c r="F14785" s="1">
        <v>1</v>
      </c>
      <c r="G14785" s="1">
        <v>0</v>
      </c>
      <c r="H14785" s="1">
        <v>2</v>
      </c>
      <c r="I14785" s="15">
        <v>0.33333333333333331</v>
      </c>
      <c r="J14785">
        <f t="shared" si="230"/>
        <v>40</v>
      </c>
    </row>
    <row r="14786" spans="1:10" x14ac:dyDescent="0.3">
      <c r="A14786" t="s">
        <v>14644</v>
      </c>
      <c r="C14786" s="18">
        <v>387.88477673500256</v>
      </c>
      <c r="D14786" s="1"/>
      <c r="E14786" s="1">
        <v>5</v>
      </c>
      <c r="F14786" s="1">
        <v>2</v>
      </c>
      <c r="G14786" s="1">
        <v>0</v>
      </c>
      <c r="H14786" s="1">
        <v>3</v>
      </c>
      <c r="I14786" s="15">
        <v>0.4</v>
      </c>
      <c r="J14786">
        <f t="shared" si="230"/>
        <v>40</v>
      </c>
    </row>
    <row r="14787" spans="1:10" x14ac:dyDescent="0.3">
      <c r="A14787" t="s">
        <v>14645</v>
      </c>
      <c r="C14787" s="18">
        <v>387.88092428042842</v>
      </c>
      <c r="D14787" s="1"/>
      <c r="E14787" s="1">
        <v>3</v>
      </c>
      <c r="F14787" s="1">
        <v>1</v>
      </c>
      <c r="G14787" s="1">
        <v>0</v>
      </c>
      <c r="H14787" s="1">
        <v>2</v>
      </c>
      <c r="I14787" s="15">
        <v>0.33333333333333331</v>
      </c>
      <c r="J14787">
        <f t="shared" si="230"/>
        <v>40</v>
      </c>
    </row>
    <row r="14788" spans="1:10" x14ac:dyDescent="0.3">
      <c r="A14788" t="s">
        <v>14647</v>
      </c>
      <c r="C14788" s="18">
        <v>387.87346773132981</v>
      </c>
      <c r="D14788" s="1"/>
      <c r="E14788" s="1">
        <v>5</v>
      </c>
      <c r="F14788" s="1">
        <v>2</v>
      </c>
      <c r="G14788" s="1">
        <v>0</v>
      </c>
      <c r="H14788" s="1">
        <v>3</v>
      </c>
      <c r="I14788" s="15">
        <v>0.4</v>
      </c>
      <c r="J14788">
        <f t="shared" ref="J14788:J14851" si="231">IF(E14788&lt;=30,40,20)</f>
        <v>40</v>
      </c>
    </row>
    <row r="14789" spans="1:10" x14ac:dyDescent="0.3">
      <c r="A14789" t="s">
        <v>14664</v>
      </c>
      <c r="C14789" s="18">
        <v>387.87269112540997</v>
      </c>
      <c r="D14789" s="1"/>
      <c r="E14789" s="1">
        <v>3</v>
      </c>
      <c r="F14789" s="1">
        <v>1</v>
      </c>
      <c r="G14789" s="1">
        <v>0</v>
      </c>
      <c r="H14789" s="1">
        <v>2</v>
      </c>
      <c r="I14789" s="15">
        <v>0.33333333333333331</v>
      </c>
      <c r="J14789">
        <f t="shared" si="231"/>
        <v>40</v>
      </c>
    </row>
    <row r="14790" spans="1:10" x14ac:dyDescent="0.3">
      <c r="A14790" t="s">
        <v>14648</v>
      </c>
      <c r="C14790" s="18">
        <v>387.86678321765993</v>
      </c>
      <c r="D14790" s="1"/>
      <c r="E14790" s="1">
        <v>3</v>
      </c>
      <c r="F14790" s="1">
        <v>1</v>
      </c>
      <c r="G14790" s="1">
        <v>0</v>
      </c>
      <c r="H14790" s="1">
        <v>2</v>
      </c>
      <c r="I14790" s="15">
        <v>0.33333333333333331</v>
      </c>
      <c r="J14790">
        <f t="shared" si="231"/>
        <v>40</v>
      </c>
    </row>
    <row r="14791" spans="1:10" x14ac:dyDescent="0.3">
      <c r="A14791" t="s">
        <v>14650</v>
      </c>
      <c r="C14791" s="18">
        <v>387.85991813062259</v>
      </c>
      <c r="D14791" s="1"/>
      <c r="E14791" s="1">
        <v>6</v>
      </c>
      <c r="F14791" s="1">
        <v>2</v>
      </c>
      <c r="G14791" s="1">
        <v>1</v>
      </c>
      <c r="H14791" s="1">
        <v>3</v>
      </c>
      <c r="I14791" s="15">
        <v>0.41666666666666669</v>
      </c>
      <c r="J14791">
        <f t="shared" si="231"/>
        <v>40</v>
      </c>
    </row>
    <row r="14792" spans="1:10" x14ac:dyDescent="0.3">
      <c r="A14792" t="s">
        <v>14952</v>
      </c>
      <c r="C14792" s="18">
        <v>387.85076859630624</v>
      </c>
      <c r="D14792" s="1"/>
      <c r="E14792" s="1">
        <v>4</v>
      </c>
      <c r="F14792" s="1">
        <v>1</v>
      </c>
      <c r="G14792" s="1">
        <v>0</v>
      </c>
      <c r="H14792" s="1">
        <v>3</v>
      </c>
      <c r="I14792" s="15">
        <v>0.25</v>
      </c>
      <c r="J14792">
        <f t="shared" si="231"/>
        <v>40</v>
      </c>
    </row>
    <row r="14793" spans="1:10" x14ac:dyDescent="0.3">
      <c r="A14793" t="s">
        <v>14652</v>
      </c>
      <c r="C14793" s="18">
        <v>387.84846851975806</v>
      </c>
      <c r="D14793" s="1"/>
      <c r="E14793" s="1">
        <v>5</v>
      </c>
      <c r="F14793" s="1">
        <v>2</v>
      </c>
      <c r="G14793" s="1">
        <v>0</v>
      </c>
      <c r="H14793" s="1">
        <v>3</v>
      </c>
      <c r="I14793" s="15">
        <v>0.4</v>
      </c>
      <c r="J14793">
        <f t="shared" si="231"/>
        <v>40</v>
      </c>
    </row>
    <row r="14794" spans="1:10" x14ac:dyDescent="0.3">
      <c r="A14794" t="s">
        <v>14653</v>
      </c>
      <c r="C14794" s="18">
        <v>387.84840195756396</v>
      </c>
      <c r="D14794" s="1"/>
      <c r="E14794" s="1">
        <v>3</v>
      </c>
      <c r="F14794" s="1">
        <v>1</v>
      </c>
      <c r="G14794" s="1">
        <v>0</v>
      </c>
      <c r="H14794" s="1">
        <v>2</v>
      </c>
      <c r="I14794" s="15">
        <v>0.33333333333333331</v>
      </c>
      <c r="J14794">
        <f t="shared" si="231"/>
        <v>40</v>
      </c>
    </row>
    <row r="14795" spans="1:10" x14ac:dyDescent="0.3">
      <c r="A14795" t="s">
        <v>14654</v>
      </c>
      <c r="C14795" s="18">
        <v>387.84668907862016</v>
      </c>
      <c r="D14795" s="1"/>
      <c r="E14795" s="1">
        <v>3</v>
      </c>
      <c r="F14795" s="1">
        <v>1</v>
      </c>
      <c r="G14795" s="1">
        <v>0</v>
      </c>
      <c r="H14795" s="1">
        <v>2</v>
      </c>
      <c r="I14795" s="15">
        <v>0.33333333333333331</v>
      </c>
      <c r="J14795">
        <f t="shared" si="231"/>
        <v>40</v>
      </c>
    </row>
    <row r="14796" spans="1:10" x14ac:dyDescent="0.3">
      <c r="A14796" t="s">
        <v>14655</v>
      </c>
      <c r="C14796" s="18">
        <v>387.84505920212854</v>
      </c>
      <c r="D14796" s="1"/>
      <c r="E14796" s="1">
        <v>3</v>
      </c>
      <c r="F14796" s="1">
        <v>1</v>
      </c>
      <c r="G14796" s="1">
        <v>0</v>
      </c>
      <c r="H14796" s="1">
        <v>2</v>
      </c>
      <c r="I14796" s="15">
        <v>0.33333333333333331</v>
      </c>
      <c r="J14796">
        <f t="shared" si="231"/>
        <v>40</v>
      </c>
    </row>
    <row r="14797" spans="1:10" x14ac:dyDescent="0.3">
      <c r="A14797" t="s">
        <v>14656</v>
      </c>
      <c r="C14797" s="18">
        <v>387.84377979804253</v>
      </c>
      <c r="D14797" s="1"/>
      <c r="E14797" s="1">
        <v>5</v>
      </c>
      <c r="F14797" s="1">
        <v>2</v>
      </c>
      <c r="G14797" s="1">
        <v>0</v>
      </c>
      <c r="H14797" s="1">
        <v>3</v>
      </c>
      <c r="I14797" s="15">
        <v>0.4</v>
      </c>
      <c r="J14797">
        <f t="shared" si="231"/>
        <v>40</v>
      </c>
    </row>
    <row r="14798" spans="1:10" x14ac:dyDescent="0.3">
      <c r="A14798" t="s">
        <v>14657</v>
      </c>
      <c r="C14798" s="18">
        <v>387.83435179780651</v>
      </c>
      <c r="D14798" s="1"/>
      <c r="E14798" s="1">
        <v>21</v>
      </c>
      <c r="F14798" s="1">
        <v>9</v>
      </c>
      <c r="G14798" s="1">
        <v>0</v>
      </c>
      <c r="H14798" s="1">
        <v>12</v>
      </c>
      <c r="I14798" s="15">
        <v>0.42857142857142855</v>
      </c>
      <c r="J14798">
        <f t="shared" si="231"/>
        <v>40</v>
      </c>
    </row>
    <row r="14799" spans="1:10" x14ac:dyDescent="0.3">
      <c r="A14799" t="s">
        <v>14658</v>
      </c>
      <c r="C14799" s="18">
        <v>387.83333269256366</v>
      </c>
      <c r="D14799" s="1"/>
      <c r="E14799" s="1">
        <v>10</v>
      </c>
      <c r="F14799" s="1">
        <v>4</v>
      </c>
      <c r="G14799" s="1">
        <v>0</v>
      </c>
      <c r="H14799" s="1">
        <v>6</v>
      </c>
      <c r="I14799" s="15">
        <v>0.4</v>
      </c>
      <c r="J14799">
        <f t="shared" si="231"/>
        <v>40</v>
      </c>
    </row>
    <row r="14800" spans="1:10" x14ac:dyDescent="0.3">
      <c r="A14800" t="s">
        <v>14660</v>
      </c>
      <c r="C14800" s="18">
        <v>387.82693078710133</v>
      </c>
      <c r="D14800" s="1"/>
      <c r="E14800" s="1">
        <v>3</v>
      </c>
      <c r="F14800" s="1">
        <v>1</v>
      </c>
      <c r="G14800" s="1">
        <v>0</v>
      </c>
      <c r="H14800" s="1">
        <v>2</v>
      </c>
      <c r="I14800" s="15">
        <v>0.33333333333333331</v>
      </c>
      <c r="J14800">
        <f t="shared" si="231"/>
        <v>40</v>
      </c>
    </row>
    <row r="14801" spans="1:10" x14ac:dyDescent="0.3">
      <c r="A14801" t="s">
        <v>14651</v>
      </c>
      <c r="C14801" s="18">
        <v>387.82013189871725</v>
      </c>
      <c r="D14801" s="1"/>
      <c r="E14801" s="1">
        <v>18</v>
      </c>
      <c r="F14801" s="1">
        <v>8</v>
      </c>
      <c r="G14801" s="1">
        <v>0</v>
      </c>
      <c r="H14801" s="1">
        <v>10</v>
      </c>
      <c r="I14801" s="15">
        <v>0.44444444444444442</v>
      </c>
      <c r="J14801">
        <f t="shared" si="231"/>
        <v>40</v>
      </c>
    </row>
    <row r="14802" spans="1:10" x14ac:dyDescent="0.3">
      <c r="A14802" t="s">
        <v>14790</v>
      </c>
      <c r="C14802" s="18">
        <v>387.81734202517106</v>
      </c>
      <c r="D14802" s="1"/>
      <c r="E14802" s="1">
        <v>65</v>
      </c>
      <c r="F14802" s="1">
        <v>32</v>
      </c>
      <c r="G14802" s="1">
        <v>2</v>
      </c>
      <c r="H14802" s="1">
        <v>31</v>
      </c>
      <c r="I14802" s="15">
        <v>0.50769230769230766</v>
      </c>
      <c r="J14802">
        <f t="shared" si="231"/>
        <v>20</v>
      </c>
    </row>
    <row r="14803" spans="1:10" x14ac:dyDescent="0.3">
      <c r="A14803" t="s">
        <v>14661</v>
      </c>
      <c r="C14803" s="18">
        <v>387.81705574993981</v>
      </c>
      <c r="D14803" s="1"/>
      <c r="E14803" s="1">
        <v>3</v>
      </c>
      <c r="F14803" s="1">
        <v>1</v>
      </c>
      <c r="G14803" s="1">
        <v>0</v>
      </c>
      <c r="H14803" s="1">
        <v>2</v>
      </c>
      <c r="I14803" s="15">
        <v>0.33333333333333331</v>
      </c>
      <c r="J14803">
        <f t="shared" si="231"/>
        <v>40</v>
      </c>
    </row>
    <row r="14804" spans="1:10" x14ac:dyDescent="0.3">
      <c r="A14804" t="s">
        <v>14662</v>
      </c>
      <c r="C14804" s="18">
        <v>387.81352912524068</v>
      </c>
      <c r="D14804" s="1"/>
      <c r="E14804" s="1">
        <v>22</v>
      </c>
      <c r="F14804" s="1">
        <v>11</v>
      </c>
      <c r="G14804" s="1">
        <v>0</v>
      </c>
      <c r="H14804" s="1">
        <v>11</v>
      </c>
      <c r="I14804" s="15">
        <v>0.5</v>
      </c>
      <c r="J14804">
        <f t="shared" si="231"/>
        <v>40</v>
      </c>
    </row>
    <row r="14805" spans="1:10" x14ac:dyDescent="0.3">
      <c r="A14805" t="s">
        <v>5710</v>
      </c>
      <c r="C14805" s="18">
        <v>387.81125213068441</v>
      </c>
      <c r="D14805" s="1"/>
      <c r="E14805" s="1">
        <v>8</v>
      </c>
      <c r="F14805" s="1">
        <v>3</v>
      </c>
      <c r="G14805" s="1">
        <v>0</v>
      </c>
      <c r="H14805" s="1">
        <v>5</v>
      </c>
      <c r="I14805" s="15">
        <v>0.375</v>
      </c>
      <c r="J14805">
        <f t="shared" si="231"/>
        <v>40</v>
      </c>
    </row>
    <row r="14806" spans="1:10" x14ac:dyDescent="0.3">
      <c r="A14806" t="s">
        <v>14663</v>
      </c>
      <c r="C14806" s="18">
        <v>387.80754294860054</v>
      </c>
      <c r="D14806" s="1"/>
      <c r="E14806" s="1">
        <v>3</v>
      </c>
      <c r="F14806" s="1">
        <v>1</v>
      </c>
      <c r="G14806" s="1">
        <v>0</v>
      </c>
      <c r="H14806" s="1">
        <v>2</v>
      </c>
      <c r="I14806" s="15">
        <v>0.33333333333333331</v>
      </c>
      <c r="J14806">
        <f t="shared" si="231"/>
        <v>40</v>
      </c>
    </row>
    <row r="14807" spans="1:10" x14ac:dyDescent="0.3">
      <c r="A14807" t="s">
        <v>14716</v>
      </c>
      <c r="C14807" s="18">
        <v>387.79794476861656</v>
      </c>
      <c r="D14807" s="1"/>
      <c r="E14807" s="1">
        <v>3</v>
      </c>
      <c r="F14807" s="1">
        <v>1</v>
      </c>
      <c r="G14807" s="1">
        <v>0</v>
      </c>
      <c r="H14807" s="1">
        <v>2</v>
      </c>
      <c r="I14807" s="15">
        <v>0.33333333333333331</v>
      </c>
      <c r="J14807">
        <f t="shared" si="231"/>
        <v>40</v>
      </c>
    </row>
    <row r="14808" spans="1:10" x14ac:dyDescent="0.3">
      <c r="A14808" t="s">
        <v>14665</v>
      </c>
      <c r="C14808" s="18">
        <v>387.79503918646276</v>
      </c>
      <c r="D14808" s="1"/>
      <c r="E14808" s="1">
        <v>3</v>
      </c>
      <c r="F14808" s="1">
        <v>1</v>
      </c>
      <c r="G14808" s="1">
        <v>0</v>
      </c>
      <c r="H14808" s="1">
        <v>2</v>
      </c>
      <c r="I14808" s="15">
        <v>0.33333333333333331</v>
      </c>
      <c r="J14808">
        <f t="shared" si="231"/>
        <v>40</v>
      </c>
    </row>
    <row r="14809" spans="1:10" x14ac:dyDescent="0.3">
      <c r="A14809" t="s">
        <v>14666</v>
      </c>
      <c r="C14809" s="18">
        <v>387.79229876788844</v>
      </c>
      <c r="D14809" s="1"/>
      <c r="E14809" s="1">
        <v>1</v>
      </c>
      <c r="F14809" s="1">
        <v>0</v>
      </c>
      <c r="G14809" s="1">
        <v>0</v>
      </c>
      <c r="H14809" s="1">
        <v>1</v>
      </c>
      <c r="I14809" s="15">
        <v>0</v>
      </c>
      <c r="J14809">
        <f t="shared" si="231"/>
        <v>40</v>
      </c>
    </row>
    <row r="14810" spans="1:10" x14ac:dyDescent="0.3">
      <c r="A14810" t="s">
        <v>14667</v>
      </c>
      <c r="C14810" s="18">
        <v>387.78666779410901</v>
      </c>
      <c r="D14810" s="1"/>
      <c r="E14810" s="1">
        <v>2</v>
      </c>
      <c r="F14810" s="1">
        <v>0</v>
      </c>
      <c r="G14810" s="1">
        <v>0</v>
      </c>
      <c r="H14810" s="1">
        <v>2</v>
      </c>
      <c r="I14810" s="15">
        <v>0</v>
      </c>
      <c r="J14810">
        <f t="shared" si="231"/>
        <v>40</v>
      </c>
    </row>
    <row r="14811" spans="1:10" x14ac:dyDescent="0.3">
      <c r="A14811" t="s">
        <v>14669</v>
      </c>
      <c r="C14811" s="18">
        <v>387.78441839673832</v>
      </c>
      <c r="D14811" s="1"/>
      <c r="E14811" s="1">
        <v>5</v>
      </c>
      <c r="F14811" s="1">
        <v>2</v>
      </c>
      <c r="G14811" s="1">
        <v>0</v>
      </c>
      <c r="H14811" s="1">
        <v>3</v>
      </c>
      <c r="I14811" s="15">
        <v>0.4</v>
      </c>
      <c r="J14811">
        <f t="shared" si="231"/>
        <v>40</v>
      </c>
    </row>
    <row r="14812" spans="1:10" x14ac:dyDescent="0.3">
      <c r="A14812" t="s">
        <v>14671</v>
      </c>
      <c r="C14812" s="18">
        <v>387.77804664998246</v>
      </c>
      <c r="D14812" s="1"/>
      <c r="E14812" s="1">
        <v>3</v>
      </c>
      <c r="F14812" s="1">
        <v>1</v>
      </c>
      <c r="G14812" s="1">
        <v>0</v>
      </c>
      <c r="H14812" s="1">
        <v>2</v>
      </c>
      <c r="I14812" s="15">
        <v>0.33333333333333331</v>
      </c>
      <c r="J14812">
        <f t="shared" si="231"/>
        <v>40</v>
      </c>
    </row>
    <row r="14813" spans="1:10" x14ac:dyDescent="0.3">
      <c r="A14813" t="s">
        <v>14672</v>
      </c>
      <c r="C14813" s="18">
        <v>387.76879828562761</v>
      </c>
      <c r="D14813" s="1"/>
      <c r="E14813" s="1">
        <v>5</v>
      </c>
      <c r="F14813" s="1">
        <v>2</v>
      </c>
      <c r="G14813" s="1">
        <v>0</v>
      </c>
      <c r="H14813" s="1">
        <v>3</v>
      </c>
      <c r="I14813" s="15">
        <v>0.4</v>
      </c>
      <c r="J14813">
        <f t="shared" si="231"/>
        <v>40</v>
      </c>
    </row>
    <row r="14814" spans="1:10" x14ac:dyDescent="0.3">
      <c r="A14814" t="s">
        <v>14673</v>
      </c>
      <c r="C14814" s="18">
        <v>387.76483889436292</v>
      </c>
      <c r="D14814" s="1"/>
      <c r="E14814" s="1">
        <v>9</v>
      </c>
      <c r="F14814" s="1">
        <v>5</v>
      </c>
      <c r="G14814" s="1">
        <v>0</v>
      </c>
      <c r="H14814" s="1">
        <v>4</v>
      </c>
      <c r="I14814" s="15">
        <v>0.55555555555555558</v>
      </c>
      <c r="J14814">
        <f t="shared" si="231"/>
        <v>40</v>
      </c>
    </row>
    <row r="14815" spans="1:10" x14ac:dyDescent="0.3">
      <c r="A14815" t="s">
        <v>14674</v>
      </c>
      <c r="C14815" s="18">
        <v>387.7638076056237</v>
      </c>
      <c r="D14815" s="1"/>
      <c r="E14815" s="1">
        <v>5</v>
      </c>
      <c r="F14815" s="1">
        <v>2</v>
      </c>
      <c r="G14815" s="1">
        <v>0</v>
      </c>
      <c r="H14815" s="1">
        <v>3</v>
      </c>
      <c r="I14815" s="15">
        <v>0.4</v>
      </c>
      <c r="J14815">
        <f t="shared" si="231"/>
        <v>40</v>
      </c>
    </row>
    <row r="14816" spans="1:10" x14ac:dyDescent="0.3">
      <c r="A14816" t="s">
        <v>14675</v>
      </c>
      <c r="C14816" s="18">
        <v>387.76324239218769</v>
      </c>
      <c r="D14816" s="1"/>
      <c r="E14816" s="1">
        <v>3</v>
      </c>
      <c r="F14816" s="1">
        <v>1</v>
      </c>
      <c r="G14816" s="1">
        <v>0</v>
      </c>
      <c r="H14816" s="1">
        <v>2</v>
      </c>
      <c r="I14816" s="15">
        <v>0.33333333333333331</v>
      </c>
      <c r="J14816">
        <f t="shared" si="231"/>
        <v>40</v>
      </c>
    </row>
    <row r="14817" spans="1:10" x14ac:dyDescent="0.3">
      <c r="A14817" t="s">
        <v>15082</v>
      </c>
      <c r="C14817" s="18">
        <v>387.74662521744585</v>
      </c>
      <c r="D14817" s="1"/>
      <c r="E14817" s="1">
        <v>48</v>
      </c>
      <c r="F14817" s="1">
        <v>17</v>
      </c>
      <c r="G14817" s="1">
        <v>0</v>
      </c>
      <c r="H14817" s="1">
        <v>31</v>
      </c>
      <c r="I14817" s="15">
        <v>0.35416666666666669</v>
      </c>
      <c r="J14817">
        <f t="shared" si="231"/>
        <v>20</v>
      </c>
    </row>
    <row r="14818" spans="1:10" x14ac:dyDescent="0.3">
      <c r="A14818" t="s">
        <v>14676</v>
      </c>
      <c r="C14818" s="18">
        <v>387.73683927390221</v>
      </c>
      <c r="D14818" s="1"/>
      <c r="E14818" s="1">
        <v>5</v>
      </c>
      <c r="F14818" s="1">
        <v>2</v>
      </c>
      <c r="G14818" s="1">
        <v>0</v>
      </c>
      <c r="H14818" s="1">
        <v>3</v>
      </c>
      <c r="I14818" s="15">
        <v>0.4</v>
      </c>
      <c r="J14818">
        <f t="shared" si="231"/>
        <v>40</v>
      </c>
    </row>
    <row r="14819" spans="1:10" x14ac:dyDescent="0.3">
      <c r="A14819" t="s">
        <v>14677</v>
      </c>
      <c r="C14819" s="18">
        <v>387.73658063434829</v>
      </c>
      <c r="D14819" s="1"/>
      <c r="E14819" s="1">
        <v>3</v>
      </c>
      <c r="F14819" s="1">
        <v>1</v>
      </c>
      <c r="G14819" s="1">
        <v>0</v>
      </c>
      <c r="H14819" s="1">
        <v>2</v>
      </c>
      <c r="I14819" s="15">
        <v>0.33333333333333331</v>
      </c>
      <c r="J14819">
        <f t="shared" si="231"/>
        <v>40</v>
      </c>
    </row>
    <row r="14820" spans="1:10" x14ac:dyDescent="0.3">
      <c r="A14820" t="s">
        <v>14678</v>
      </c>
      <c r="C14820" s="18">
        <v>387.73511719913131</v>
      </c>
      <c r="D14820" s="1"/>
      <c r="E14820" s="1">
        <v>5</v>
      </c>
      <c r="F14820" s="1">
        <v>2</v>
      </c>
      <c r="G14820" s="1">
        <v>0</v>
      </c>
      <c r="H14820" s="1">
        <v>3</v>
      </c>
      <c r="I14820" s="15">
        <v>0.4</v>
      </c>
      <c r="J14820">
        <f t="shared" si="231"/>
        <v>40</v>
      </c>
    </row>
    <row r="14821" spans="1:10" x14ac:dyDescent="0.3">
      <c r="A14821" t="s">
        <v>14679</v>
      </c>
      <c r="C14821" s="18">
        <v>387.72587415984657</v>
      </c>
      <c r="D14821" s="1"/>
      <c r="E14821" s="1">
        <v>3</v>
      </c>
      <c r="F14821" s="1">
        <v>1</v>
      </c>
      <c r="G14821" s="1">
        <v>0</v>
      </c>
      <c r="H14821" s="1">
        <v>2</v>
      </c>
      <c r="I14821" s="15">
        <v>0.33333333333333331</v>
      </c>
      <c r="J14821">
        <f t="shared" si="231"/>
        <v>40</v>
      </c>
    </row>
    <row r="14822" spans="1:10" x14ac:dyDescent="0.3">
      <c r="A14822" t="s">
        <v>14681</v>
      </c>
      <c r="C14822" s="18">
        <v>387.70900245437446</v>
      </c>
      <c r="D14822" s="1"/>
      <c r="E14822" s="1">
        <v>3</v>
      </c>
      <c r="F14822" s="1">
        <v>1</v>
      </c>
      <c r="G14822" s="1">
        <v>0</v>
      </c>
      <c r="H14822" s="1">
        <v>2</v>
      </c>
      <c r="I14822" s="15">
        <v>0.33333333333333331</v>
      </c>
      <c r="J14822">
        <f t="shared" si="231"/>
        <v>40</v>
      </c>
    </row>
    <row r="14823" spans="1:10" x14ac:dyDescent="0.3">
      <c r="A14823" t="s">
        <v>14682</v>
      </c>
      <c r="C14823" s="18">
        <v>387.69583223560318</v>
      </c>
      <c r="D14823" s="1"/>
      <c r="E14823" s="1">
        <v>3</v>
      </c>
      <c r="F14823" s="1">
        <v>1</v>
      </c>
      <c r="G14823" s="1">
        <v>0</v>
      </c>
      <c r="H14823" s="1">
        <v>2</v>
      </c>
      <c r="I14823" s="15">
        <v>0.33333333333333331</v>
      </c>
      <c r="J14823">
        <f t="shared" si="231"/>
        <v>40</v>
      </c>
    </row>
    <row r="14824" spans="1:10" x14ac:dyDescent="0.3">
      <c r="A14824" t="s">
        <v>14683</v>
      </c>
      <c r="C14824" s="18">
        <v>387.68931492714665</v>
      </c>
      <c r="D14824" s="1"/>
      <c r="E14824" s="1">
        <v>5</v>
      </c>
      <c r="F14824" s="1">
        <v>2</v>
      </c>
      <c r="G14824" s="1">
        <v>0</v>
      </c>
      <c r="H14824" s="1">
        <v>3</v>
      </c>
      <c r="I14824" s="15">
        <v>0.4</v>
      </c>
      <c r="J14824">
        <f t="shared" si="231"/>
        <v>40</v>
      </c>
    </row>
    <row r="14825" spans="1:10" x14ac:dyDescent="0.3">
      <c r="A14825" t="s">
        <v>14684</v>
      </c>
      <c r="C14825" s="18">
        <v>387.68679481688923</v>
      </c>
      <c r="D14825" s="1"/>
      <c r="E14825" s="1">
        <v>9</v>
      </c>
      <c r="F14825" s="1">
        <v>4</v>
      </c>
      <c r="G14825" s="1">
        <v>0</v>
      </c>
      <c r="H14825" s="1">
        <v>5</v>
      </c>
      <c r="I14825" s="15">
        <v>0.44444444444444442</v>
      </c>
      <c r="J14825">
        <f t="shared" si="231"/>
        <v>40</v>
      </c>
    </row>
    <row r="14826" spans="1:10" x14ac:dyDescent="0.3">
      <c r="A14826" t="s">
        <v>14685</v>
      </c>
      <c r="C14826" s="18">
        <v>387.68511640056551</v>
      </c>
      <c r="D14826" s="1"/>
      <c r="E14826" s="1">
        <v>3</v>
      </c>
      <c r="F14826" s="1">
        <v>1</v>
      </c>
      <c r="G14826" s="1">
        <v>0</v>
      </c>
      <c r="H14826" s="1">
        <v>2</v>
      </c>
      <c r="I14826" s="15">
        <v>0.33333333333333331</v>
      </c>
      <c r="J14826">
        <f t="shared" si="231"/>
        <v>40</v>
      </c>
    </row>
    <row r="14827" spans="1:10" x14ac:dyDescent="0.3">
      <c r="A14827" t="s">
        <v>8622</v>
      </c>
      <c r="C14827" s="18">
        <v>387.68179923593215</v>
      </c>
      <c r="D14827" s="1"/>
      <c r="E14827" s="1">
        <v>37</v>
      </c>
      <c r="F14827" s="1">
        <v>18</v>
      </c>
      <c r="G14827" s="1">
        <v>0</v>
      </c>
      <c r="H14827" s="1">
        <v>19</v>
      </c>
      <c r="I14827" s="15">
        <v>0.48648648648648651</v>
      </c>
      <c r="J14827">
        <f t="shared" si="231"/>
        <v>20</v>
      </c>
    </row>
    <row r="14828" spans="1:10" x14ac:dyDescent="0.3">
      <c r="A14828" t="s">
        <v>14686</v>
      </c>
      <c r="C14828" s="18">
        <v>387.67621485189784</v>
      </c>
      <c r="D14828" s="1"/>
      <c r="E14828" s="1">
        <v>18</v>
      </c>
      <c r="F14828" s="1">
        <v>8</v>
      </c>
      <c r="G14828" s="1">
        <v>0</v>
      </c>
      <c r="H14828" s="1">
        <v>10</v>
      </c>
      <c r="I14828" s="15">
        <v>0.44444444444444442</v>
      </c>
      <c r="J14828">
        <f t="shared" si="231"/>
        <v>40</v>
      </c>
    </row>
    <row r="14829" spans="1:10" x14ac:dyDescent="0.3">
      <c r="A14829" t="s">
        <v>15969</v>
      </c>
      <c r="C14829" s="18">
        <v>387.67326840610798</v>
      </c>
      <c r="D14829" s="1"/>
      <c r="E14829" s="1">
        <v>12</v>
      </c>
      <c r="F14829" s="1">
        <v>5</v>
      </c>
      <c r="G14829" s="1">
        <v>0</v>
      </c>
      <c r="H14829" s="1">
        <v>7</v>
      </c>
      <c r="I14829" s="15">
        <v>0.41666666666666669</v>
      </c>
      <c r="J14829">
        <f t="shared" si="231"/>
        <v>40</v>
      </c>
    </row>
    <row r="14830" spans="1:10" x14ac:dyDescent="0.3">
      <c r="A14830" t="s">
        <v>11267</v>
      </c>
      <c r="C14830" s="18">
        <v>387.66901785042609</v>
      </c>
      <c r="D14830" s="1"/>
      <c r="E14830" s="1">
        <v>6</v>
      </c>
      <c r="F14830" s="1">
        <v>2</v>
      </c>
      <c r="G14830" s="1">
        <v>0</v>
      </c>
      <c r="H14830" s="1">
        <v>4</v>
      </c>
      <c r="I14830" s="15">
        <v>0.33333333333333331</v>
      </c>
      <c r="J14830">
        <f t="shared" si="231"/>
        <v>40</v>
      </c>
    </row>
    <row r="14831" spans="1:10" x14ac:dyDescent="0.3">
      <c r="A14831" t="s">
        <v>14689</v>
      </c>
      <c r="C14831" s="18">
        <v>387.6670206752284</v>
      </c>
      <c r="D14831" s="1"/>
      <c r="E14831" s="1">
        <v>8</v>
      </c>
      <c r="F14831" s="1">
        <v>3</v>
      </c>
      <c r="G14831" s="1">
        <v>1</v>
      </c>
      <c r="H14831" s="1">
        <v>4</v>
      </c>
      <c r="I14831" s="15">
        <v>0.4375</v>
      </c>
      <c r="J14831">
        <f t="shared" si="231"/>
        <v>40</v>
      </c>
    </row>
    <row r="14832" spans="1:10" x14ac:dyDescent="0.3">
      <c r="A14832" t="s">
        <v>14690</v>
      </c>
      <c r="C14832" s="18">
        <v>387.66076641428594</v>
      </c>
      <c r="D14832" s="1"/>
      <c r="E14832" s="1">
        <v>3</v>
      </c>
      <c r="F14832" s="1">
        <v>1</v>
      </c>
      <c r="G14832" s="1">
        <v>0</v>
      </c>
      <c r="H14832" s="1">
        <v>2</v>
      </c>
      <c r="I14832" s="15">
        <v>0.33333333333333331</v>
      </c>
      <c r="J14832">
        <f t="shared" si="231"/>
        <v>40</v>
      </c>
    </row>
    <row r="14833" spans="1:10" x14ac:dyDescent="0.3">
      <c r="A14833" t="s">
        <v>14691</v>
      </c>
      <c r="C14833" s="18">
        <v>387.65406079375725</v>
      </c>
      <c r="D14833" s="1"/>
      <c r="E14833" s="1">
        <v>5</v>
      </c>
      <c r="F14833" s="1">
        <v>2</v>
      </c>
      <c r="G14833" s="1">
        <v>0</v>
      </c>
      <c r="H14833" s="1">
        <v>3</v>
      </c>
      <c r="I14833" s="15">
        <v>0.4</v>
      </c>
      <c r="J14833">
        <f t="shared" si="231"/>
        <v>40</v>
      </c>
    </row>
    <row r="14834" spans="1:10" x14ac:dyDescent="0.3">
      <c r="A14834" t="s">
        <v>14702</v>
      </c>
      <c r="C14834" s="18">
        <v>387.63791563726977</v>
      </c>
      <c r="D14834" s="1"/>
      <c r="E14834" s="1">
        <v>3</v>
      </c>
      <c r="F14834" s="1">
        <v>1</v>
      </c>
      <c r="G14834" s="1">
        <v>0</v>
      </c>
      <c r="H14834" s="1">
        <v>2</v>
      </c>
      <c r="I14834" s="15">
        <v>0.33333333333333331</v>
      </c>
      <c r="J14834">
        <f t="shared" si="231"/>
        <v>40</v>
      </c>
    </row>
    <row r="14835" spans="1:10" x14ac:dyDescent="0.3">
      <c r="A14835" t="s">
        <v>14693</v>
      </c>
      <c r="C14835" s="18">
        <v>387.62450513893219</v>
      </c>
      <c r="D14835" s="1"/>
      <c r="E14835" s="1">
        <v>3</v>
      </c>
      <c r="F14835" s="1">
        <v>1</v>
      </c>
      <c r="G14835" s="1">
        <v>0</v>
      </c>
      <c r="H14835" s="1">
        <v>2</v>
      </c>
      <c r="I14835" s="15">
        <v>0.33333333333333331</v>
      </c>
      <c r="J14835">
        <f t="shared" si="231"/>
        <v>40</v>
      </c>
    </row>
    <row r="14836" spans="1:10" x14ac:dyDescent="0.3">
      <c r="A14836" t="s">
        <v>14694</v>
      </c>
      <c r="C14836" s="18">
        <v>387.62383172342675</v>
      </c>
      <c r="D14836" s="1"/>
      <c r="E14836" s="1">
        <v>10</v>
      </c>
      <c r="F14836" s="1">
        <v>4</v>
      </c>
      <c r="G14836" s="1">
        <v>0</v>
      </c>
      <c r="H14836" s="1">
        <v>6</v>
      </c>
      <c r="I14836" s="15">
        <v>0.4</v>
      </c>
      <c r="J14836">
        <f t="shared" si="231"/>
        <v>40</v>
      </c>
    </row>
    <row r="14837" spans="1:10" x14ac:dyDescent="0.3">
      <c r="A14837" t="s">
        <v>14695</v>
      </c>
      <c r="C14837" s="18">
        <v>387.6235460553155</v>
      </c>
      <c r="D14837" s="1"/>
      <c r="E14837" s="1">
        <v>3</v>
      </c>
      <c r="F14837" s="1">
        <v>1</v>
      </c>
      <c r="G14837" s="1">
        <v>0</v>
      </c>
      <c r="H14837" s="1">
        <v>2</v>
      </c>
      <c r="I14837" s="15">
        <v>0.33333333333333331</v>
      </c>
      <c r="J14837">
        <f t="shared" si="231"/>
        <v>40</v>
      </c>
    </row>
    <row r="14838" spans="1:10" x14ac:dyDescent="0.3">
      <c r="A14838" t="s">
        <v>14696</v>
      </c>
      <c r="C14838" s="18">
        <v>387.62296809357645</v>
      </c>
      <c r="D14838" s="1"/>
      <c r="E14838" s="1">
        <v>2</v>
      </c>
      <c r="F14838" s="1">
        <v>0</v>
      </c>
      <c r="G14838" s="1">
        <v>1</v>
      </c>
      <c r="H14838" s="1">
        <v>1</v>
      </c>
      <c r="I14838" s="15">
        <v>0.25</v>
      </c>
      <c r="J14838">
        <f t="shared" si="231"/>
        <v>40</v>
      </c>
    </row>
    <row r="14839" spans="1:10" x14ac:dyDescent="0.3">
      <c r="A14839" t="s">
        <v>14697</v>
      </c>
      <c r="C14839" s="18">
        <v>387.6213768543152</v>
      </c>
      <c r="D14839" s="1"/>
      <c r="E14839" s="1">
        <v>5</v>
      </c>
      <c r="F14839" s="1">
        <v>2</v>
      </c>
      <c r="G14839" s="1">
        <v>0</v>
      </c>
      <c r="H14839" s="1">
        <v>3</v>
      </c>
      <c r="I14839" s="15">
        <v>0.4</v>
      </c>
      <c r="J14839">
        <f t="shared" si="231"/>
        <v>40</v>
      </c>
    </row>
    <row r="14840" spans="1:10" x14ac:dyDescent="0.3">
      <c r="A14840" t="s">
        <v>14698</v>
      </c>
      <c r="C14840" s="18">
        <v>387.62034399769323</v>
      </c>
      <c r="D14840" s="1"/>
      <c r="E14840" s="1">
        <v>1</v>
      </c>
      <c r="F14840" s="1">
        <v>0</v>
      </c>
      <c r="G14840" s="1">
        <v>0</v>
      </c>
      <c r="H14840" s="1">
        <v>1</v>
      </c>
      <c r="I14840" s="15">
        <v>0</v>
      </c>
      <c r="J14840">
        <f t="shared" si="231"/>
        <v>40</v>
      </c>
    </row>
    <row r="14841" spans="1:10" x14ac:dyDescent="0.3">
      <c r="A14841" t="s">
        <v>14699</v>
      </c>
      <c r="C14841" s="18">
        <v>387.61857132486489</v>
      </c>
      <c r="D14841" s="1"/>
      <c r="E14841" s="1">
        <v>3</v>
      </c>
      <c r="F14841" s="1">
        <v>1</v>
      </c>
      <c r="G14841" s="1">
        <v>0</v>
      </c>
      <c r="H14841" s="1">
        <v>2</v>
      </c>
      <c r="I14841" s="15">
        <v>0.33333333333333331</v>
      </c>
      <c r="J14841">
        <f t="shared" si="231"/>
        <v>40</v>
      </c>
    </row>
    <row r="14842" spans="1:10" x14ac:dyDescent="0.3">
      <c r="A14842" t="s">
        <v>14700</v>
      </c>
      <c r="C14842" s="18">
        <v>387.61468711054829</v>
      </c>
      <c r="D14842" s="1"/>
      <c r="E14842" s="1">
        <v>3</v>
      </c>
      <c r="F14842" s="1">
        <v>1</v>
      </c>
      <c r="G14842" s="1">
        <v>0</v>
      </c>
      <c r="H14842" s="1">
        <v>2</v>
      </c>
      <c r="I14842" s="15">
        <v>0.33333333333333331</v>
      </c>
      <c r="J14842">
        <f t="shared" si="231"/>
        <v>40</v>
      </c>
    </row>
    <row r="14843" spans="1:10" x14ac:dyDescent="0.3">
      <c r="A14843" t="s">
        <v>14703</v>
      </c>
      <c r="C14843" s="18">
        <v>387.60030171283745</v>
      </c>
      <c r="D14843" s="1"/>
      <c r="E14843" s="1">
        <v>6</v>
      </c>
      <c r="F14843" s="1">
        <v>2</v>
      </c>
      <c r="G14843" s="1">
        <v>1</v>
      </c>
      <c r="H14843" s="1">
        <v>3</v>
      </c>
      <c r="I14843" s="15">
        <v>0.41666666666666669</v>
      </c>
      <c r="J14843">
        <f t="shared" si="231"/>
        <v>40</v>
      </c>
    </row>
    <row r="14844" spans="1:10" x14ac:dyDescent="0.3">
      <c r="A14844" t="s">
        <v>14732</v>
      </c>
      <c r="C14844" s="18">
        <v>387.59845212402769</v>
      </c>
      <c r="D14844" s="1"/>
      <c r="E14844" s="1">
        <v>18</v>
      </c>
      <c r="F14844" s="1">
        <v>7</v>
      </c>
      <c r="G14844" s="1">
        <v>1</v>
      </c>
      <c r="H14844" s="1">
        <v>10</v>
      </c>
      <c r="I14844" s="15">
        <v>0.41666666666666669</v>
      </c>
      <c r="J14844">
        <f t="shared" si="231"/>
        <v>40</v>
      </c>
    </row>
    <row r="14845" spans="1:10" x14ac:dyDescent="0.3">
      <c r="A14845" t="s">
        <v>14704</v>
      </c>
      <c r="C14845" s="18">
        <v>387.59563384411035</v>
      </c>
      <c r="D14845" s="1"/>
      <c r="E14845" s="1">
        <v>6</v>
      </c>
      <c r="F14845" s="1">
        <v>3</v>
      </c>
      <c r="G14845" s="1">
        <v>1</v>
      </c>
      <c r="H14845" s="1">
        <v>2</v>
      </c>
      <c r="I14845" s="15">
        <v>0.58333333333333337</v>
      </c>
      <c r="J14845">
        <f t="shared" si="231"/>
        <v>40</v>
      </c>
    </row>
    <row r="14846" spans="1:10" x14ac:dyDescent="0.3">
      <c r="A14846" t="s">
        <v>14706</v>
      </c>
      <c r="C14846" s="18">
        <v>387.58307907322751</v>
      </c>
      <c r="D14846" s="1"/>
      <c r="E14846" s="1">
        <v>3</v>
      </c>
      <c r="F14846" s="1">
        <v>1</v>
      </c>
      <c r="G14846" s="1">
        <v>0</v>
      </c>
      <c r="H14846" s="1">
        <v>2</v>
      </c>
      <c r="I14846" s="15">
        <v>0.33333333333333331</v>
      </c>
      <c r="J14846">
        <f t="shared" si="231"/>
        <v>40</v>
      </c>
    </row>
    <row r="14847" spans="1:10" x14ac:dyDescent="0.3">
      <c r="A14847" t="s">
        <v>14707</v>
      </c>
      <c r="C14847" s="18">
        <v>387.57890458736892</v>
      </c>
      <c r="D14847" s="1"/>
      <c r="E14847" s="1">
        <v>3</v>
      </c>
      <c r="F14847" s="1">
        <v>1</v>
      </c>
      <c r="G14847" s="1">
        <v>0</v>
      </c>
      <c r="H14847" s="1">
        <v>2</v>
      </c>
      <c r="I14847" s="15">
        <v>0.33333333333333331</v>
      </c>
      <c r="J14847">
        <f t="shared" si="231"/>
        <v>40</v>
      </c>
    </row>
    <row r="14848" spans="1:10" x14ac:dyDescent="0.3">
      <c r="A14848" t="s">
        <v>14708</v>
      </c>
      <c r="C14848" s="18">
        <v>387.57533181956006</v>
      </c>
      <c r="D14848" s="1"/>
      <c r="E14848" s="1">
        <v>3</v>
      </c>
      <c r="F14848" s="1">
        <v>1</v>
      </c>
      <c r="G14848" s="1">
        <v>0</v>
      </c>
      <c r="H14848" s="1">
        <v>2</v>
      </c>
      <c r="I14848" s="15">
        <v>0.33333333333333331</v>
      </c>
      <c r="J14848">
        <f t="shared" si="231"/>
        <v>40</v>
      </c>
    </row>
    <row r="14849" spans="1:10" x14ac:dyDescent="0.3">
      <c r="A14849" t="s">
        <v>15823</v>
      </c>
      <c r="C14849" s="18">
        <v>387.57467041291727</v>
      </c>
      <c r="D14849" s="1"/>
      <c r="E14849" s="1">
        <v>25</v>
      </c>
      <c r="F14849" s="1">
        <v>11</v>
      </c>
      <c r="G14849" s="1">
        <v>0</v>
      </c>
      <c r="H14849" s="1">
        <v>14</v>
      </c>
      <c r="I14849" s="15">
        <v>0.44</v>
      </c>
      <c r="J14849">
        <f t="shared" si="231"/>
        <v>40</v>
      </c>
    </row>
    <row r="14850" spans="1:10" x14ac:dyDescent="0.3">
      <c r="A14850" t="s">
        <v>14709</v>
      </c>
      <c r="C14850" s="18">
        <v>387.56798225898666</v>
      </c>
      <c r="D14850" s="1"/>
      <c r="E14850" s="1">
        <v>11</v>
      </c>
      <c r="F14850" s="1">
        <v>4</v>
      </c>
      <c r="G14850" s="1">
        <v>1</v>
      </c>
      <c r="H14850" s="1">
        <v>6</v>
      </c>
      <c r="I14850" s="15">
        <v>0.40909090909090912</v>
      </c>
      <c r="J14850">
        <f t="shared" si="231"/>
        <v>40</v>
      </c>
    </row>
    <row r="14851" spans="1:10" x14ac:dyDescent="0.3">
      <c r="A14851" t="s">
        <v>14710</v>
      </c>
      <c r="C14851" s="18">
        <v>387.56598089770557</v>
      </c>
      <c r="D14851" s="1"/>
      <c r="E14851" s="1">
        <v>14</v>
      </c>
      <c r="F14851" s="1">
        <v>5</v>
      </c>
      <c r="G14851" s="1">
        <v>2</v>
      </c>
      <c r="H14851" s="1">
        <v>7</v>
      </c>
      <c r="I14851" s="15">
        <v>0.42857142857142855</v>
      </c>
      <c r="J14851">
        <f t="shared" si="231"/>
        <v>40</v>
      </c>
    </row>
    <row r="14852" spans="1:10" x14ac:dyDescent="0.3">
      <c r="A14852" t="s">
        <v>14712</v>
      </c>
      <c r="C14852" s="18">
        <v>387.56472464518646</v>
      </c>
      <c r="D14852" s="1"/>
      <c r="E14852" s="1">
        <v>3</v>
      </c>
      <c r="F14852" s="1">
        <v>1</v>
      </c>
      <c r="G14852" s="1">
        <v>0</v>
      </c>
      <c r="H14852" s="1">
        <v>2</v>
      </c>
      <c r="I14852" s="15">
        <v>0.33333333333333331</v>
      </c>
      <c r="J14852">
        <f t="shared" ref="J14852:J14915" si="232">IF(E14852&lt;=30,40,20)</f>
        <v>40</v>
      </c>
    </row>
    <row r="14853" spans="1:10" x14ac:dyDescent="0.3">
      <c r="A14853" t="s">
        <v>14734</v>
      </c>
      <c r="C14853" s="18">
        <v>387.55366243914659</v>
      </c>
      <c r="D14853" s="1"/>
      <c r="E14853" s="1">
        <v>3</v>
      </c>
      <c r="F14853" s="1">
        <v>1</v>
      </c>
      <c r="G14853" s="1">
        <v>0</v>
      </c>
      <c r="H14853" s="1">
        <v>2</v>
      </c>
      <c r="I14853" s="15">
        <v>0.33333333333333331</v>
      </c>
      <c r="J14853">
        <f t="shared" si="232"/>
        <v>40</v>
      </c>
    </row>
    <row r="14854" spans="1:10" x14ac:dyDescent="0.3">
      <c r="A14854" t="s">
        <v>14714</v>
      </c>
      <c r="C14854" s="18">
        <v>387.55052638682048</v>
      </c>
      <c r="D14854" s="1"/>
      <c r="E14854" s="1">
        <v>3</v>
      </c>
      <c r="F14854" s="1">
        <v>1</v>
      </c>
      <c r="G14854" s="1">
        <v>0</v>
      </c>
      <c r="H14854" s="1">
        <v>2</v>
      </c>
      <c r="I14854" s="15">
        <v>0.33333333333333331</v>
      </c>
      <c r="J14854">
        <f t="shared" si="232"/>
        <v>40</v>
      </c>
    </row>
    <row r="14855" spans="1:10" x14ac:dyDescent="0.3">
      <c r="A14855" t="s">
        <v>14715</v>
      </c>
      <c r="C14855" s="18">
        <v>387.53776700994774</v>
      </c>
      <c r="D14855" s="1"/>
      <c r="E14855" s="1">
        <v>3</v>
      </c>
      <c r="F14855" s="1">
        <v>1</v>
      </c>
      <c r="G14855" s="1">
        <v>0</v>
      </c>
      <c r="H14855" s="1">
        <v>2</v>
      </c>
      <c r="I14855" s="15">
        <v>0.33333333333333331</v>
      </c>
      <c r="J14855">
        <f t="shared" si="232"/>
        <v>40</v>
      </c>
    </row>
    <row r="14856" spans="1:10" x14ac:dyDescent="0.3">
      <c r="A14856" t="s">
        <v>14717</v>
      </c>
      <c r="C14856" s="18">
        <v>387.52483781658179</v>
      </c>
      <c r="D14856" s="1"/>
      <c r="E14856" s="1">
        <v>3</v>
      </c>
      <c r="F14856" s="1">
        <v>0</v>
      </c>
      <c r="G14856" s="1">
        <v>0</v>
      </c>
      <c r="H14856" s="1">
        <v>3</v>
      </c>
      <c r="I14856" s="15">
        <v>0</v>
      </c>
      <c r="J14856">
        <f t="shared" si="232"/>
        <v>40</v>
      </c>
    </row>
    <row r="14857" spans="1:10" x14ac:dyDescent="0.3">
      <c r="A14857" t="s">
        <v>14719</v>
      </c>
      <c r="C14857" s="18">
        <v>387.52268930264154</v>
      </c>
      <c r="D14857" s="1"/>
      <c r="E14857" s="1">
        <v>5</v>
      </c>
      <c r="F14857" s="1">
        <v>2</v>
      </c>
      <c r="G14857" s="1">
        <v>0</v>
      </c>
      <c r="H14857" s="1">
        <v>3</v>
      </c>
      <c r="I14857" s="15">
        <v>0.4</v>
      </c>
      <c r="J14857">
        <f t="shared" si="232"/>
        <v>40</v>
      </c>
    </row>
    <row r="14858" spans="1:10" x14ac:dyDescent="0.3">
      <c r="A14858" t="s">
        <v>14720</v>
      </c>
      <c r="C14858" s="18">
        <v>387.51850641675264</v>
      </c>
      <c r="D14858" s="1"/>
      <c r="E14858" s="1">
        <v>8</v>
      </c>
      <c r="F14858" s="1">
        <v>3</v>
      </c>
      <c r="G14858" s="1">
        <v>0</v>
      </c>
      <c r="H14858" s="1">
        <v>5</v>
      </c>
      <c r="I14858" s="15">
        <v>0.375</v>
      </c>
      <c r="J14858">
        <f t="shared" si="232"/>
        <v>40</v>
      </c>
    </row>
    <row r="14859" spans="1:10" x14ac:dyDescent="0.3">
      <c r="A14859" t="s">
        <v>14721</v>
      </c>
      <c r="C14859" s="18">
        <v>387.5164197257609</v>
      </c>
      <c r="D14859" s="1"/>
      <c r="E14859" s="1">
        <v>10</v>
      </c>
      <c r="F14859" s="1">
        <v>4</v>
      </c>
      <c r="G14859" s="1">
        <v>1</v>
      </c>
      <c r="H14859" s="1">
        <v>5</v>
      </c>
      <c r="I14859" s="15">
        <v>0.45</v>
      </c>
      <c r="J14859">
        <f t="shared" si="232"/>
        <v>40</v>
      </c>
    </row>
    <row r="14860" spans="1:10" x14ac:dyDescent="0.3">
      <c r="A14860" t="s">
        <v>14722</v>
      </c>
      <c r="C14860" s="18">
        <v>387.51428025973252</v>
      </c>
      <c r="D14860" s="1"/>
      <c r="E14860" s="1">
        <v>3</v>
      </c>
      <c r="F14860" s="1">
        <v>1</v>
      </c>
      <c r="G14860" s="1">
        <v>0</v>
      </c>
      <c r="H14860" s="1">
        <v>2</v>
      </c>
      <c r="I14860" s="15">
        <v>0.33333333333333331</v>
      </c>
      <c r="J14860">
        <f t="shared" si="232"/>
        <v>40</v>
      </c>
    </row>
    <row r="14861" spans="1:10" x14ac:dyDescent="0.3">
      <c r="A14861" t="s">
        <v>14723</v>
      </c>
      <c r="C14861" s="18">
        <v>387.49769594900772</v>
      </c>
      <c r="D14861" s="1"/>
      <c r="E14861" s="1">
        <v>5</v>
      </c>
      <c r="F14861" s="1">
        <v>2</v>
      </c>
      <c r="G14861" s="1">
        <v>0</v>
      </c>
      <c r="H14861" s="1">
        <v>3</v>
      </c>
      <c r="I14861" s="15">
        <v>0.4</v>
      </c>
      <c r="J14861">
        <f t="shared" si="232"/>
        <v>40</v>
      </c>
    </row>
    <row r="14862" spans="1:10" x14ac:dyDescent="0.3">
      <c r="A14862" t="s">
        <v>14724</v>
      </c>
      <c r="C14862" s="18">
        <v>387.4938740371569</v>
      </c>
      <c r="D14862" s="1"/>
      <c r="E14862" s="1">
        <v>3</v>
      </c>
      <c r="F14862" s="1">
        <v>1</v>
      </c>
      <c r="G14862" s="1">
        <v>0</v>
      </c>
      <c r="H14862" s="1">
        <v>2</v>
      </c>
      <c r="I14862" s="15">
        <v>0.33333333333333331</v>
      </c>
      <c r="J14862">
        <f t="shared" si="232"/>
        <v>40</v>
      </c>
    </row>
    <row r="14863" spans="1:10" x14ac:dyDescent="0.3">
      <c r="A14863" t="s">
        <v>14725</v>
      </c>
      <c r="C14863" s="18">
        <v>387.49154776916015</v>
      </c>
      <c r="D14863" s="1"/>
      <c r="E14863" s="1">
        <v>5</v>
      </c>
      <c r="F14863" s="1">
        <v>2</v>
      </c>
      <c r="G14863" s="1">
        <v>0</v>
      </c>
      <c r="H14863" s="1">
        <v>3</v>
      </c>
      <c r="I14863" s="15">
        <v>0.4</v>
      </c>
      <c r="J14863">
        <f t="shared" si="232"/>
        <v>40</v>
      </c>
    </row>
    <row r="14864" spans="1:10" x14ac:dyDescent="0.3">
      <c r="A14864" t="s">
        <v>14726</v>
      </c>
      <c r="C14864" s="18">
        <v>387.48724931203799</v>
      </c>
      <c r="D14864" s="1"/>
      <c r="E14864" s="1">
        <v>3</v>
      </c>
      <c r="F14864" s="1">
        <v>1</v>
      </c>
      <c r="G14864" s="1">
        <v>0</v>
      </c>
      <c r="H14864" s="1">
        <v>2</v>
      </c>
      <c r="I14864" s="15">
        <v>0.33333333333333331</v>
      </c>
      <c r="J14864">
        <f t="shared" si="232"/>
        <v>40</v>
      </c>
    </row>
    <row r="14865" spans="1:10" x14ac:dyDescent="0.3">
      <c r="A14865" t="s">
        <v>14727</v>
      </c>
      <c r="C14865" s="18">
        <v>387.48512852470384</v>
      </c>
      <c r="D14865" s="1"/>
      <c r="E14865" s="1">
        <v>8</v>
      </c>
      <c r="F14865" s="1">
        <v>3</v>
      </c>
      <c r="G14865" s="1">
        <v>0</v>
      </c>
      <c r="H14865" s="1">
        <v>5</v>
      </c>
      <c r="I14865" s="15">
        <v>0.375</v>
      </c>
      <c r="J14865">
        <f t="shared" si="232"/>
        <v>40</v>
      </c>
    </row>
    <row r="14866" spans="1:10" x14ac:dyDescent="0.3">
      <c r="A14866" t="s">
        <v>14728</v>
      </c>
      <c r="C14866" s="18">
        <v>387.48223314317352</v>
      </c>
      <c r="D14866" s="1"/>
      <c r="E14866" s="1">
        <v>3</v>
      </c>
      <c r="F14866" s="1">
        <v>1</v>
      </c>
      <c r="G14866" s="1">
        <v>0</v>
      </c>
      <c r="H14866" s="1">
        <v>2</v>
      </c>
      <c r="I14866" s="15">
        <v>0.33333333333333331</v>
      </c>
      <c r="J14866">
        <f t="shared" si="232"/>
        <v>40</v>
      </c>
    </row>
    <row r="14867" spans="1:10" x14ac:dyDescent="0.3">
      <c r="A14867" t="s">
        <v>14729</v>
      </c>
      <c r="C14867" s="18">
        <v>387.4689064829227</v>
      </c>
      <c r="D14867" s="1"/>
      <c r="E14867" s="1">
        <v>13</v>
      </c>
      <c r="F14867" s="1">
        <v>6</v>
      </c>
      <c r="G14867" s="1">
        <v>0</v>
      </c>
      <c r="H14867" s="1">
        <v>7</v>
      </c>
      <c r="I14867" s="15">
        <v>0.46153846153846156</v>
      </c>
      <c r="J14867">
        <f t="shared" si="232"/>
        <v>40</v>
      </c>
    </row>
    <row r="14868" spans="1:10" x14ac:dyDescent="0.3">
      <c r="A14868" t="s">
        <v>14730</v>
      </c>
      <c r="C14868" s="18">
        <v>387.44977502290925</v>
      </c>
      <c r="D14868" s="1"/>
      <c r="E14868" s="1">
        <v>14</v>
      </c>
      <c r="F14868" s="1">
        <v>6</v>
      </c>
      <c r="G14868" s="1">
        <v>0</v>
      </c>
      <c r="H14868" s="1">
        <v>8</v>
      </c>
      <c r="I14868" s="15">
        <v>0.42857142857142855</v>
      </c>
      <c r="J14868">
        <f t="shared" si="232"/>
        <v>40</v>
      </c>
    </row>
    <row r="14869" spans="1:10" x14ac:dyDescent="0.3">
      <c r="A14869" t="s">
        <v>14731</v>
      </c>
      <c r="C14869" s="18">
        <v>387.44795592523525</v>
      </c>
      <c r="D14869" s="1"/>
      <c r="E14869" s="1">
        <v>3</v>
      </c>
      <c r="F14869" s="1">
        <v>1</v>
      </c>
      <c r="G14869" s="1">
        <v>0</v>
      </c>
      <c r="H14869" s="1">
        <v>2</v>
      </c>
      <c r="I14869" s="15">
        <v>0.33333333333333331</v>
      </c>
      <c r="J14869">
        <f t="shared" si="232"/>
        <v>40</v>
      </c>
    </row>
    <row r="14870" spans="1:10" x14ac:dyDescent="0.3">
      <c r="A14870" t="s">
        <v>14733</v>
      </c>
      <c r="C14870" s="18">
        <v>387.44616280086638</v>
      </c>
      <c r="D14870" s="1"/>
      <c r="E14870" s="1">
        <v>9</v>
      </c>
      <c r="F14870" s="1">
        <v>3</v>
      </c>
      <c r="G14870" s="1">
        <v>2</v>
      </c>
      <c r="H14870" s="1">
        <v>4</v>
      </c>
      <c r="I14870" s="15">
        <v>0.44444444444444442</v>
      </c>
      <c r="J14870">
        <f t="shared" si="232"/>
        <v>40</v>
      </c>
    </row>
    <row r="14871" spans="1:10" x14ac:dyDescent="0.3">
      <c r="A14871" t="s">
        <v>14736</v>
      </c>
      <c r="C14871" s="18">
        <v>387.44061253165967</v>
      </c>
      <c r="D14871" s="1"/>
      <c r="E14871" s="1">
        <v>3</v>
      </c>
      <c r="F14871" s="1">
        <v>1</v>
      </c>
      <c r="G14871" s="1">
        <v>0</v>
      </c>
      <c r="H14871" s="1">
        <v>2</v>
      </c>
      <c r="I14871" s="15">
        <v>0.33333333333333331</v>
      </c>
      <c r="J14871">
        <f t="shared" si="232"/>
        <v>40</v>
      </c>
    </row>
    <row r="14872" spans="1:10" x14ac:dyDescent="0.3">
      <c r="A14872" t="s">
        <v>14737</v>
      </c>
      <c r="C14872" s="18">
        <v>387.44007911862332</v>
      </c>
      <c r="D14872" s="1"/>
      <c r="E14872" s="1">
        <v>3</v>
      </c>
      <c r="F14872" s="1">
        <v>1</v>
      </c>
      <c r="G14872" s="1">
        <v>0</v>
      </c>
      <c r="H14872" s="1">
        <v>2</v>
      </c>
      <c r="I14872" s="15">
        <v>0.33333333333333331</v>
      </c>
      <c r="J14872">
        <f t="shared" si="232"/>
        <v>40</v>
      </c>
    </row>
    <row r="14873" spans="1:10" x14ac:dyDescent="0.3">
      <c r="A14873" t="s">
        <v>14850</v>
      </c>
      <c r="C14873" s="18">
        <v>387.43951041661711</v>
      </c>
      <c r="D14873" s="1"/>
      <c r="E14873" s="1">
        <v>9</v>
      </c>
      <c r="F14873" s="1">
        <v>4</v>
      </c>
      <c r="G14873" s="1">
        <v>0</v>
      </c>
      <c r="H14873" s="1">
        <v>5</v>
      </c>
      <c r="I14873" s="15">
        <v>0.44444444444444442</v>
      </c>
      <c r="J14873">
        <f t="shared" si="232"/>
        <v>40</v>
      </c>
    </row>
    <row r="14874" spans="1:10" x14ac:dyDescent="0.3">
      <c r="A14874" t="s">
        <v>14980</v>
      </c>
      <c r="C14874" s="18">
        <v>387.43027888594855</v>
      </c>
      <c r="D14874" s="1"/>
      <c r="E14874" s="1">
        <v>85</v>
      </c>
      <c r="F14874" s="1">
        <v>38</v>
      </c>
      <c r="G14874" s="1">
        <v>6</v>
      </c>
      <c r="H14874" s="1">
        <v>41</v>
      </c>
      <c r="I14874" s="15">
        <v>0.4823529411764706</v>
      </c>
      <c r="J14874">
        <f t="shared" si="232"/>
        <v>20</v>
      </c>
    </row>
    <row r="14875" spans="1:10" x14ac:dyDescent="0.3">
      <c r="A14875" t="s">
        <v>14738</v>
      </c>
      <c r="C14875" s="18">
        <v>387.42870573141346</v>
      </c>
      <c r="D14875" s="1"/>
      <c r="E14875" s="1">
        <v>11</v>
      </c>
      <c r="F14875" s="1">
        <v>3</v>
      </c>
      <c r="G14875" s="1">
        <v>2</v>
      </c>
      <c r="H14875" s="1">
        <v>6</v>
      </c>
      <c r="I14875" s="15">
        <v>0.36363636363636365</v>
      </c>
      <c r="J14875">
        <f t="shared" si="232"/>
        <v>40</v>
      </c>
    </row>
    <row r="14876" spans="1:10" x14ac:dyDescent="0.3">
      <c r="A14876" t="s">
        <v>14739</v>
      </c>
      <c r="C14876" s="18">
        <v>387.42841993930949</v>
      </c>
      <c r="D14876" s="1"/>
      <c r="E14876" s="1">
        <v>3</v>
      </c>
      <c r="F14876" s="1">
        <v>1</v>
      </c>
      <c r="G14876" s="1">
        <v>0</v>
      </c>
      <c r="H14876" s="1">
        <v>2</v>
      </c>
      <c r="I14876" s="15">
        <v>0.33333333333333331</v>
      </c>
      <c r="J14876">
        <f t="shared" si="232"/>
        <v>40</v>
      </c>
    </row>
    <row r="14877" spans="1:10" x14ac:dyDescent="0.3">
      <c r="A14877" t="s">
        <v>10337</v>
      </c>
      <c r="C14877" s="18">
        <v>387.42300256632711</v>
      </c>
      <c r="D14877" s="1"/>
      <c r="E14877" s="1">
        <v>6</v>
      </c>
      <c r="F14877" s="1">
        <v>2</v>
      </c>
      <c r="G14877" s="1">
        <v>0</v>
      </c>
      <c r="H14877" s="1">
        <v>4</v>
      </c>
      <c r="I14877" s="15">
        <v>0.33333333333333331</v>
      </c>
      <c r="J14877">
        <f t="shared" si="232"/>
        <v>40</v>
      </c>
    </row>
    <row r="14878" spans="1:10" x14ac:dyDescent="0.3">
      <c r="A14878" t="s">
        <v>14742</v>
      </c>
      <c r="C14878" s="18">
        <v>387.41871304586897</v>
      </c>
      <c r="D14878" s="1"/>
      <c r="E14878" s="1">
        <v>5</v>
      </c>
      <c r="F14878" s="1">
        <v>2</v>
      </c>
      <c r="G14878" s="1">
        <v>0</v>
      </c>
      <c r="H14878" s="1">
        <v>3</v>
      </c>
      <c r="I14878" s="15">
        <v>0.4</v>
      </c>
      <c r="J14878">
        <f t="shared" si="232"/>
        <v>40</v>
      </c>
    </row>
    <row r="14879" spans="1:10" x14ac:dyDescent="0.3">
      <c r="A14879" t="s">
        <v>14743</v>
      </c>
      <c r="C14879" s="18">
        <v>387.41556467489227</v>
      </c>
      <c r="D14879" s="1"/>
      <c r="E14879" s="1">
        <v>3</v>
      </c>
      <c r="F14879" s="1">
        <v>1</v>
      </c>
      <c r="G14879" s="1">
        <v>0</v>
      </c>
      <c r="H14879" s="1">
        <v>2</v>
      </c>
      <c r="I14879" s="15">
        <v>0.33333333333333331</v>
      </c>
      <c r="J14879">
        <f t="shared" si="232"/>
        <v>40</v>
      </c>
    </row>
    <row r="14880" spans="1:10" x14ac:dyDescent="0.3">
      <c r="A14880" t="s">
        <v>14744</v>
      </c>
      <c r="C14880" s="18">
        <v>387.4120540068638</v>
      </c>
      <c r="D14880" s="1"/>
      <c r="E14880" s="1">
        <v>3</v>
      </c>
      <c r="F14880" s="1">
        <v>0</v>
      </c>
      <c r="G14880" s="1">
        <v>2</v>
      </c>
      <c r="H14880" s="1">
        <v>1</v>
      </c>
      <c r="I14880" s="15">
        <v>0.33333333333333331</v>
      </c>
      <c r="J14880">
        <f t="shared" si="232"/>
        <v>40</v>
      </c>
    </row>
    <row r="14881" spans="1:10" x14ac:dyDescent="0.3">
      <c r="A14881" t="s">
        <v>14746</v>
      </c>
      <c r="C14881" s="18">
        <v>387.40841846232837</v>
      </c>
      <c r="D14881" s="1"/>
      <c r="E14881" s="1">
        <v>3</v>
      </c>
      <c r="F14881" s="1">
        <v>1</v>
      </c>
      <c r="G14881" s="1">
        <v>0</v>
      </c>
      <c r="H14881" s="1">
        <v>2</v>
      </c>
      <c r="I14881" s="15">
        <v>0.33333333333333331</v>
      </c>
      <c r="J14881">
        <f t="shared" si="232"/>
        <v>40</v>
      </c>
    </row>
    <row r="14882" spans="1:10" x14ac:dyDescent="0.3">
      <c r="A14882" t="s">
        <v>14747</v>
      </c>
      <c r="C14882" s="18">
        <v>387.40199798158892</v>
      </c>
      <c r="D14882" s="1"/>
      <c r="E14882" s="1">
        <v>5</v>
      </c>
      <c r="F14882" s="1">
        <v>1</v>
      </c>
      <c r="G14882" s="1">
        <v>1</v>
      </c>
      <c r="H14882" s="1">
        <v>3</v>
      </c>
      <c r="I14882" s="15">
        <v>0.3</v>
      </c>
      <c r="J14882">
        <f t="shared" si="232"/>
        <v>40</v>
      </c>
    </row>
    <row r="14883" spans="1:10" x14ac:dyDescent="0.3">
      <c r="A14883" t="s">
        <v>14136</v>
      </c>
      <c r="C14883" s="18">
        <v>387.39535505376784</v>
      </c>
      <c r="D14883" s="1"/>
      <c r="E14883" s="1">
        <v>12</v>
      </c>
      <c r="F14883" s="1">
        <v>5</v>
      </c>
      <c r="G14883" s="1">
        <v>0</v>
      </c>
      <c r="H14883" s="1">
        <v>7</v>
      </c>
      <c r="I14883" s="15">
        <v>0.41666666666666669</v>
      </c>
      <c r="J14883">
        <f t="shared" si="232"/>
        <v>40</v>
      </c>
    </row>
    <row r="14884" spans="1:10" x14ac:dyDescent="0.3">
      <c r="A14884" t="s">
        <v>14748</v>
      </c>
      <c r="C14884" s="18">
        <v>387.39452410037171</v>
      </c>
      <c r="D14884" s="1"/>
      <c r="E14884" s="1">
        <v>8</v>
      </c>
      <c r="F14884" s="1">
        <v>3</v>
      </c>
      <c r="G14884" s="1">
        <v>1</v>
      </c>
      <c r="H14884" s="1">
        <v>4</v>
      </c>
      <c r="I14884" s="15">
        <v>0.4375</v>
      </c>
      <c r="J14884">
        <f t="shared" si="232"/>
        <v>40</v>
      </c>
    </row>
    <row r="14885" spans="1:10" x14ac:dyDescent="0.3">
      <c r="A14885" t="s">
        <v>14750</v>
      </c>
      <c r="C14885" s="18">
        <v>387.39041852207112</v>
      </c>
      <c r="D14885" s="1"/>
      <c r="E14885" s="1">
        <v>3</v>
      </c>
      <c r="F14885" s="1">
        <v>1</v>
      </c>
      <c r="G14885" s="1">
        <v>0</v>
      </c>
      <c r="H14885" s="1">
        <v>2</v>
      </c>
      <c r="I14885" s="15">
        <v>0.33333333333333331</v>
      </c>
      <c r="J14885">
        <f t="shared" si="232"/>
        <v>40</v>
      </c>
    </row>
    <row r="14886" spans="1:10" x14ac:dyDescent="0.3">
      <c r="A14886" t="s">
        <v>14705</v>
      </c>
      <c r="C14886" s="18">
        <v>387.38708651983109</v>
      </c>
      <c r="D14886" s="1"/>
      <c r="E14886" s="1">
        <v>3</v>
      </c>
      <c r="F14886" s="1">
        <v>1</v>
      </c>
      <c r="G14886" s="1">
        <v>0</v>
      </c>
      <c r="H14886" s="1">
        <v>2</v>
      </c>
      <c r="I14886" s="15">
        <v>0.33333333333333331</v>
      </c>
      <c r="J14886">
        <f t="shared" si="232"/>
        <v>40</v>
      </c>
    </row>
    <row r="14887" spans="1:10" x14ac:dyDescent="0.3">
      <c r="A14887" t="s">
        <v>14871</v>
      </c>
      <c r="C14887" s="18">
        <v>387.37047234029006</v>
      </c>
      <c r="D14887" s="1"/>
      <c r="E14887" s="1">
        <v>13</v>
      </c>
      <c r="F14887" s="1">
        <v>7</v>
      </c>
      <c r="G14887" s="1">
        <v>0</v>
      </c>
      <c r="H14887" s="1">
        <v>6</v>
      </c>
      <c r="I14887" s="15">
        <v>0.53846153846153844</v>
      </c>
      <c r="J14887">
        <f t="shared" si="232"/>
        <v>40</v>
      </c>
    </row>
    <row r="14888" spans="1:10" x14ac:dyDescent="0.3">
      <c r="A14888" t="s">
        <v>14752</v>
      </c>
      <c r="C14888" s="18">
        <v>387.36351122696664</v>
      </c>
      <c r="D14888" s="1"/>
      <c r="E14888" s="1">
        <v>10</v>
      </c>
      <c r="F14888" s="1">
        <v>4</v>
      </c>
      <c r="G14888" s="1">
        <v>0</v>
      </c>
      <c r="H14888" s="1">
        <v>6</v>
      </c>
      <c r="I14888" s="15">
        <v>0.4</v>
      </c>
      <c r="J14888">
        <f t="shared" si="232"/>
        <v>40</v>
      </c>
    </row>
    <row r="14889" spans="1:10" x14ac:dyDescent="0.3">
      <c r="A14889" t="s">
        <v>14753</v>
      </c>
      <c r="C14889" s="18">
        <v>387.36301962740816</v>
      </c>
      <c r="D14889" s="1"/>
      <c r="E14889" s="1">
        <v>5</v>
      </c>
      <c r="F14889" s="1">
        <v>2</v>
      </c>
      <c r="G14889" s="1">
        <v>0</v>
      </c>
      <c r="H14889" s="1">
        <v>3</v>
      </c>
      <c r="I14889" s="15">
        <v>0.4</v>
      </c>
      <c r="J14889">
        <f t="shared" si="232"/>
        <v>40</v>
      </c>
    </row>
    <row r="14890" spans="1:10" x14ac:dyDescent="0.3">
      <c r="A14890" t="s">
        <v>14754</v>
      </c>
      <c r="C14890" s="18">
        <v>387.35995383643171</v>
      </c>
      <c r="D14890" s="1"/>
      <c r="E14890" s="1">
        <v>3</v>
      </c>
      <c r="F14890" s="1">
        <v>1</v>
      </c>
      <c r="G14890" s="1">
        <v>0</v>
      </c>
      <c r="H14890" s="1">
        <v>2</v>
      </c>
      <c r="I14890" s="15">
        <v>0.33333333333333331</v>
      </c>
      <c r="J14890">
        <f t="shared" si="232"/>
        <v>40</v>
      </c>
    </row>
    <row r="14891" spans="1:10" x14ac:dyDescent="0.3">
      <c r="A14891" t="s">
        <v>14755</v>
      </c>
      <c r="C14891" s="18">
        <v>387.35807818791289</v>
      </c>
      <c r="D14891" s="1"/>
      <c r="E14891" s="1">
        <v>13</v>
      </c>
      <c r="F14891" s="1">
        <v>6</v>
      </c>
      <c r="G14891" s="1">
        <v>0</v>
      </c>
      <c r="H14891" s="1">
        <v>7</v>
      </c>
      <c r="I14891" s="15">
        <v>0.46153846153846156</v>
      </c>
      <c r="J14891">
        <f t="shared" si="232"/>
        <v>40</v>
      </c>
    </row>
    <row r="14892" spans="1:10" x14ac:dyDescent="0.3">
      <c r="A14892" t="s">
        <v>14756</v>
      </c>
      <c r="C14892" s="18">
        <v>387.35309527933265</v>
      </c>
      <c r="D14892" s="1"/>
      <c r="E14892" s="1">
        <v>5</v>
      </c>
      <c r="F14892" s="1">
        <v>2</v>
      </c>
      <c r="G14892" s="1">
        <v>0</v>
      </c>
      <c r="H14892" s="1">
        <v>3</v>
      </c>
      <c r="I14892" s="15">
        <v>0.4</v>
      </c>
      <c r="J14892">
        <f t="shared" si="232"/>
        <v>40</v>
      </c>
    </row>
    <row r="14893" spans="1:10" x14ac:dyDescent="0.3">
      <c r="A14893" t="s">
        <v>14896</v>
      </c>
      <c r="C14893" s="18">
        <v>387.34384023187795</v>
      </c>
      <c r="D14893" s="1"/>
      <c r="E14893" s="1">
        <v>9</v>
      </c>
      <c r="F14893" s="1">
        <v>4</v>
      </c>
      <c r="G14893" s="1">
        <v>0</v>
      </c>
      <c r="H14893" s="1">
        <v>5</v>
      </c>
      <c r="I14893" s="15">
        <v>0.44444444444444442</v>
      </c>
      <c r="J14893">
        <f t="shared" si="232"/>
        <v>40</v>
      </c>
    </row>
    <row r="14894" spans="1:10" x14ac:dyDescent="0.3">
      <c r="A14894" t="s">
        <v>14757</v>
      </c>
      <c r="C14894" s="18">
        <v>387.34036077072506</v>
      </c>
      <c r="D14894" s="1"/>
      <c r="E14894" s="1">
        <v>6</v>
      </c>
      <c r="F14894" s="1">
        <v>2</v>
      </c>
      <c r="G14894" s="1">
        <v>0</v>
      </c>
      <c r="H14894" s="1">
        <v>4</v>
      </c>
      <c r="I14894" s="15">
        <v>0.33333333333333331</v>
      </c>
      <c r="J14894">
        <f t="shared" si="232"/>
        <v>40</v>
      </c>
    </row>
    <row r="14895" spans="1:10" x14ac:dyDescent="0.3">
      <c r="A14895" t="s">
        <v>14758</v>
      </c>
      <c r="C14895" s="18">
        <v>387.31369956950198</v>
      </c>
      <c r="D14895" s="1"/>
      <c r="E14895" s="1">
        <v>5</v>
      </c>
      <c r="F14895" s="1">
        <v>2</v>
      </c>
      <c r="G14895" s="1">
        <v>0</v>
      </c>
      <c r="H14895" s="1">
        <v>3</v>
      </c>
      <c r="I14895" s="15">
        <v>0.4</v>
      </c>
      <c r="J14895">
        <f t="shared" si="232"/>
        <v>40</v>
      </c>
    </row>
    <row r="14896" spans="1:10" x14ac:dyDescent="0.3">
      <c r="A14896" t="s">
        <v>14759</v>
      </c>
      <c r="C14896" s="18">
        <v>387.30780070983718</v>
      </c>
      <c r="D14896" s="1"/>
      <c r="E14896" s="1">
        <v>3</v>
      </c>
      <c r="F14896" s="1">
        <v>1</v>
      </c>
      <c r="G14896" s="1">
        <v>0</v>
      </c>
      <c r="H14896" s="1">
        <v>2</v>
      </c>
      <c r="I14896" s="15">
        <v>0.33333333333333331</v>
      </c>
      <c r="J14896">
        <f t="shared" si="232"/>
        <v>40</v>
      </c>
    </row>
    <row r="14897" spans="1:10" x14ac:dyDescent="0.3">
      <c r="A14897" t="s">
        <v>14761</v>
      </c>
      <c r="C14897" s="18">
        <v>387.29514932441202</v>
      </c>
      <c r="D14897" s="1"/>
      <c r="E14897" s="1">
        <v>3</v>
      </c>
      <c r="F14897" s="1">
        <v>1</v>
      </c>
      <c r="G14897" s="1">
        <v>0</v>
      </c>
      <c r="H14897" s="1">
        <v>2</v>
      </c>
      <c r="I14897" s="15">
        <v>0.33333333333333331</v>
      </c>
      <c r="J14897">
        <f t="shared" si="232"/>
        <v>40</v>
      </c>
    </row>
    <row r="14898" spans="1:10" x14ac:dyDescent="0.3">
      <c r="A14898" t="s">
        <v>14762</v>
      </c>
      <c r="C14898" s="18">
        <v>387.28930535987377</v>
      </c>
      <c r="D14898" s="1"/>
      <c r="E14898" s="1">
        <v>3</v>
      </c>
      <c r="F14898" s="1">
        <v>1</v>
      </c>
      <c r="G14898" s="1">
        <v>0</v>
      </c>
      <c r="H14898" s="1">
        <v>2</v>
      </c>
      <c r="I14898" s="15">
        <v>0.33333333333333331</v>
      </c>
      <c r="J14898">
        <f t="shared" si="232"/>
        <v>40</v>
      </c>
    </row>
    <row r="14899" spans="1:10" x14ac:dyDescent="0.3">
      <c r="A14899" t="s">
        <v>14763</v>
      </c>
      <c r="C14899" s="18">
        <v>387.28813262266169</v>
      </c>
      <c r="D14899" s="1"/>
      <c r="E14899" s="1">
        <v>11</v>
      </c>
      <c r="F14899" s="1">
        <v>5</v>
      </c>
      <c r="G14899" s="1">
        <v>0</v>
      </c>
      <c r="H14899" s="1">
        <v>6</v>
      </c>
      <c r="I14899" s="15">
        <v>0.45454545454545453</v>
      </c>
      <c r="J14899">
        <f t="shared" si="232"/>
        <v>40</v>
      </c>
    </row>
    <row r="14900" spans="1:10" x14ac:dyDescent="0.3">
      <c r="A14900" t="s">
        <v>14764</v>
      </c>
      <c r="C14900" s="18">
        <v>387.2814398016132</v>
      </c>
      <c r="D14900" s="1"/>
      <c r="E14900" s="1">
        <v>5</v>
      </c>
      <c r="F14900" s="1">
        <v>2</v>
      </c>
      <c r="G14900" s="1">
        <v>0</v>
      </c>
      <c r="H14900" s="1">
        <v>3</v>
      </c>
      <c r="I14900" s="15">
        <v>0.4</v>
      </c>
      <c r="J14900">
        <f t="shared" si="232"/>
        <v>40</v>
      </c>
    </row>
    <row r="14901" spans="1:10" x14ac:dyDescent="0.3">
      <c r="A14901" t="s">
        <v>14765</v>
      </c>
      <c r="C14901" s="18">
        <v>387.27350731813317</v>
      </c>
      <c r="D14901" s="1"/>
      <c r="E14901" s="1">
        <v>5</v>
      </c>
      <c r="F14901" s="1">
        <v>2</v>
      </c>
      <c r="G14901" s="1">
        <v>0</v>
      </c>
      <c r="H14901" s="1">
        <v>3</v>
      </c>
      <c r="I14901" s="15">
        <v>0.4</v>
      </c>
      <c r="J14901">
        <f t="shared" si="232"/>
        <v>40</v>
      </c>
    </row>
    <row r="14902" spans="1:10" x14ac:dyDescent="0.3">
      <c r="A14902" t="s">
        <v>14776</v>
      </c>
      <c r="C14902" s="18">
        <v>387.27349072815906</v>
      </c>
      <c r="D14902" s="1"/>
      <c r="E14902" s="1">
        <v>3</v>
      </c>
      <c r="F14902" s="1">
        <v>1</v>
      </c>
      <c r="G14902" s="1">
        <v>0</v>
      </c>
      <c r="H14902" s="1">
        <v>2</v>
      </c>
      <c r="I14902" s="15">
        <v>0.33333333333333331</v>
      </c>
      <c r="J14902">
        <f t="shared" si="232"/>
        <v>40</v>
      </c>
    </row>
    <row r="14903" spans="1:10" x14ac:dyDescent="0.3">
      <c r="A14903" t="s">
        <v>14809</v>
      </c>
      <c r="C14903" s="18">
        <v>387.25935979919211</v>
      </c>
      <c r="D14903" s="1"/>
      <c r="E14903" s="1">
        <v>3</v>
      </c>
      <c r="F14903" s="1">
        <v>1</v>
      </c>
      <c r="G14903" s="1">
        <v>0</v>
      </c>
      <c r="H14903" s="1">
        <v>2</v>
      </c>
      <c r="I14903" s="15">
        <v>0.33333333333333331</v>
      </c>
      <c r="J14903">
        <f t="shared" si="232"/>
        <v>40</v>
      </c>
    </row>
    <row r="14904" spans="1:10" x14ac:dyDescent="0.3">
      <c r="A14904" t="s">
        <v>14766</v>
      </c>
      <c r="C14904" s="18">
        <v>387.2587739443415</v>
      </c>
      <c r="D14904" s="1"/>
      <c r="E14904" s="1">
        <v>3</v>
      </c>
      <c r="F14904" s="1">
        <v>1</v>
      </c>
      <c r="G14904" s="1">
        <v>0</v>
      </c>
      <c r="H14904" s="1">
        <v>2</v>
      </c>
      <c r="I14904" s="15">
        <v>0.33333333333333331</v>
      </c>
      <c r="J14904">
        <f t="shared" si="232"/>
        <v>40</v>
      </c>
    </row>
    <row r="14905" spans="1:10" x14ac:dyDescent="0.3">
      <c r="A14905" t="s">
        <v>14767</v>
      </c>
      <c r="C14905" s="18">
        <v>387.25834203257489</v>
      </c>
      <c r="D14905" s="1"/>
      <c r="E14905" s="1">
        <v>37</v>
      </c>
      <c r="F14905" s="1">
        <v>14</v>
      </c>
      <c r="G14905" s="1">
        <v>2</v>
      </c>
      <c r="H14905" s="1">
        <v>21</v>
      </c>
      <c r="I14905" s="15">
        <v>0.40540540540540543</v>
      </c>
      <c r="J14905">
        <f t="shared" si="232"/>
        <v>20</v>
      </c>
    </row>
    <row r="14906" spans="1:10" x14ac:dyDescent="0.3">
      <c r="A14906" t="s">
        <v>14768</v>
      </c>
      <c r="C14906" s="18">
        <v>387.25753445916922</v>
      </c>
      <c r="D14906" s="1"/>
      <c r="E14906" s="1">
        <v>5</v>
      </c>
      <c r="F14906" s="1">
        <v>2</v>
      </c>
      <c r="G14906" s="1">
        <v>0</v>
      </c>
      <c r="H14906" s="1">
        <v>3</v>
      </c>
      <c r="I14906" s="15">
        <v>0.4</v>
      </c>
      <c r="J14906">
        <f t="shared" si="232"/>
        <v>40</v>
      </c>
    </row>
    <row r="14907" spans="1:10" x14ac:dyDescent="0.3">
      <c r="A14907" t="s">
        <v>14769</v>
      </c>
      <c r="C14907" s="18">
        <v>387.25126475409246</v>
      </c>
      <c r="D14907" s="1"/>
      <c r="E14907" s="1">
        <v>5</v>
      </c>
      <c r="F14907" s="1">
        <v>2</v>
      </c>
      <c r="G14907" s="1">
        <v>0</v>
      </c>
      <c r="H14907" s="1">
        <v>3</v>
      </c>
      <c r="I14907" s="15">
        <v>0.4</v>
      </c>
      <c r="J14907">
        <f t="shared" si="232"/>
        <v>40</v>
      </c>
    </row>
    <row r="14908" spans="1:10" x14ac:dyDescent="0.3">
      <c r="A14908" t="s">
        <v>14770</v>
      </c>
      <c r="C14908" s="18">
        <v>387.24622096286555</v>
      </c>
      <c r="D14908" s="1"/>
      <c r="E14908" s="1">
        <v>3</v>
      </c>
      <c r="F14908" s="1">
        <v>1</v>
      </c>
      <c r="G14908" s="1">
        <v>0</v>
      </c>
      <c r="H14908" s="1">
        <v>2</v>
      </c>
      <c r="I14908" s="15">
        <v>0.33333333333333331</v>
      </c>
      <c r="J14908">
        <f t="shared" si="232"/>
        <v>40</v>
      </c>
    </row>
    <row r="14909" spans="1:10" x14ac:dyDescent="0.3">
      <c r="A14909" t="s">
        <v>14771</v>
      </c>
      <c r="C14909" s="18">
        <v>387.24605786638841</v>
      </c>
      <c r="D14909" s="1"/>
      <c r="E14909" s="1">
        <v>3</v>
      </c>
      <c r="F14909" s="1">
        <v>1</v>
      </c>
      <c r="G14909" s="1">
        <v>0</v>
      </c>
      <c r="H14909" s="1">
        <v>2</v>
      </c>
      <c r="I14909" s="15">
        <v>0.33333333333333331</v>
      </c>
      <c r="J14909">
        <f t="shared" si="232"/>
        <v>40</v>
      </c>
    </row>
    <row r="14910" spans="1:10" x14ac:dyDescent="0.3">
      <c r="A14910" t="s">
        <v>14751</v>
      </c>
      <c r="C14910" s="18">
        <v>387.23632573435418</v>
      </c>
      <c r="D14910" s="1"/>
      <c r="E14910" s="1">
        <v>3</v>
      </c>
      <c r="F14910" s="1">
        <v>1</v>
      </c>
      <c r="G14910" s="1">
        <v>0</v>
      </c>
      <c r="H14910" s="1">
        <v>2</v>
      </c>
      <c r="I14910" s="15">
        <v>0.33333333333333331</v>
      </c>
      <c r="J14910">
        <f t="shared" si="232"/>
        <v>40</v>
      </c>
    </row>
    <row r="14911" spans="1:10" x14ac:dyDescent="0.3">
      <c r="A14911" t="s">
        <v>14873</v>
      </c>
      <c r="C14911" s="18">
        <v>387.23625760161201</v>
      </c>
      <c r="D14911" s="1"/>
      <c r="E14911" s="1">
        <v>4</v>
      </c>
      <c r="F14911" s="1">
        <v>1</v>
      </c>
      <c r="G14911" s="1">
        <v>0</v>
      </c>
      <c r="H14911" s="1">
        <v>3</v>
      </c>
      <c r="I14911" s="15">
        <v>0.25</v>
      </c>
      <c r="J14911">
        <f t="shared" si="232"/>
        <v>40</v>
      </c>
    </row>
    <row r="14912" spans="1:10" x14ac:dyDescent="0.3">
      <c r="A14912" t="s">
        <v>14772</v>
      </c>
      <c r="C14912" s="18">
        <v>387.23394241508373</v>
      </c>
      <c r="D14912" s="1"/>
      <c r="E14912" s="1">
        <v>12</v>
      </c>
      <c r="F14912" s="1">
        <v>5</v>
      </c>
      <c r="G14912" s="1">
        <v>0</v>
      </c>
      <c r="H14912" s="1">
        <v>7</v>
      </c>
      <c r="I14912" s="15">
        <v>0.41666666666666669</v>
      </c>
      <c r="J14912">
        <f t="shared" si="232"/>
        <v>40</v>
      </c>
    </row>
    <row r="14913" spans="1:10" x14ac:dyDescent="0.3">
      <c r="A14913" t="s">
        <v>14773</v>
      </c>
      <c r="C14913" s="18">
        <v>387.23320095468068</v>
      </c>
      <c r="D14913" s="1"/>
      <c r="E14913" s="1">
        <v>29</v>
      </c>
      <c r="F14913" s="1">
        <v>12</v>
      </c>
      <c r="G14913" s="1">
        <v>1</v>
      </c>
      <c r="H14913" s="1">
        <v>16</v>
      </c>
      <c r="I14913" s="15">
        <v>0.43103448275862066</v>
      </c>
      <c r="J14913">
        <f t="shared" si="232"/>
        <v>40</v>
      </c>
    </row>
    <row r="14914" spans="1:10" x14ac:dyDescent="0.3">
      <c r="A14914" t="s">
        <v>14774</v>
      </c>
      <c r="C14914" s="18">
        <v>387.22314263809625</v>
      </c>
      <c r="D14914" s="1"/>
      <c r="E14914" s="1">
        <v>3</v>
      </c>
      <c r="F14914" s="1">
        <v>1</v>
      </c>
      <c r="G14914" s="1">
        <v>0</v>
      </c>
      <c r="H14914" s="1">
        <v>2</v>
      </c>
      <c r="I14914" s="15">
        <v>0.33333333333333331</v>
      </c>
      <c r="J14914">
        <f t="shared" si="232"/>
        <v>40</v>
      </c>
    </row>
    <row r="14915" spans="1:10" x14ac:dyDescent="0.3">
      <c r="A14915" t="s">
        <v>14775</v>
      </c>
      <c r="C14915" s="18">
        <v>387.22169291262014</v>
      </c>
      <c r="D14915" s="1"/>
      <c r="E14915" s="1">
        <v>3</v>
      </c>
      <c r="F14915" s="1">
        <v>1</v>
      </c>
      <c r="G14915" s="1">
        <v>0</v>
      </c>
      <c r="H14915" s="1">
        <v>2</v>
      </c>
      <c r="I14915" s="15">
        <v>0.33333333333333331</v>
      </c>
      <c r="J14915">
        <f t="shared" si="232"/>
        <v>40</v>
      </c>
    </row>
    <row r="14916" spans="1:10" x14ac:dyDescent="0.3">
      <c r="A14916" t="s">
        <v>14777</v>
      </c>
      <c r="C14916" s="18">
        <v>387.21440476860056</v>
      </c>
      <c r="D14916" s="1"/>
      <c r="E14916" s="1">
        <v>3</v>
      </c>
      <c r="F14916" s="1">
        <v>1</v>
      </c>
      <c r="G14916" s="1">
        <v>0</v>
      </c>
      <c r="H14916" s="1">
        <v>2</v>
      </c>
      <c r="I14916" s="15">
        <v>0.33333333333333331</v>
      </c>
      <c r="J14916">
        <f t="shared" ref="J14916:J14979" si="233">IF(E14916&lt;=30,40,20)</f>
        <v>40</v>
      </c>
    </row>
    <row r="14917" spans="1:10" x14ac:dyDescent="0.3">
      <c r="A14917" t="s">
        <v>14778</v>
      </c>
      <c r="C14917" s="18">
        <v>387.21213963797459</v>
      </c>
      <c r="D14917" s="1"/>
      <c r="E14917" s="1">
        <v>3</v>
      </c>
      <c r="F14917" s="1">
        <v>1</v>
      </c>
      <c r="G14917" s="1">
        <v>0</v>
      </c>
      <c r="H14917" s="1">
        <v>2</v>
      </c>
      <c r="I14917" s="15">
        <v>0.33333333333333331</v>
      </c>
      <c r="J14917">
        <f t="shared" si="233"/>
        <v>40</v>
      </c>
    </row>
    <row r="14918" spans="1:10" x14ac:dyDescent="0.3">
      <c r="A14918" t="s">
        <v>14779</v>
      </c>
      <c r="C14918" s="18">
        <v>387.20924828161685</v>
      </c>
      <c r="D14918" s="1"/>
      <c r="E14918" s="1">
        <v>13</v>
      </c>
      <c r="F14918" s="1">
        <v>5</v>
      </c>
      <c r="G14918" s="1">
        <v>1</v>
      </c>
      <c r="H14918" s="1">
        <v>7</v>
      </c>
      <c r="I14918" s="15">
        <v>0.42307692307692307</v>
      </c>
      <c r="J14918">
        <f t="shared" si="233"/>
        <v>40</v>
      </c>
    </row>
    <row r="14919" spans="1:10" x14ac:dyDescent="0.3">
      <c r="A14919" t="s">
        <v>14819</v>
      </c>
      <c r="C14919" s="18">
        <v>387.20705903364865</v>
      </c>
      <c r="D14919" s="1"/>
      <c r="E14919" s="1">
        <v>9</v>
      </c>
      <c r="F14919" s="1">
        <v>4</v>
      </c>
      <c r="G14919" s="1">
        <v>0</v>
      </c>
      <c r="H14919" s="1">
        <v>5</v>
      </c>
      <c r="I14919" s="15">
        <v>0.44444444444444442</v>
      </c>
      <c r="J14919">
        <f t="shared" si="233"/>
        <v>40</v>
      </c>
    </row>
    <row r="14920" spans="1:10" x14ac:dyDescent="0.3">
      <c r="A14920" t="s">
        <v>14780</v>
      </c>
      <c r="C14920" s="18">
        <v>387.19227209690115</v>
      </c>
      <c r="D14920" s="1"/>
      <c r="E14920" s="1">
        <v>2</v>
      </c>
      <c r="F14920" s="1">
        <v>0</v>
      </c>
      <c r="G14920" s="1">
        <v>0</v>
      </c>
      <c r="H14920" s="1">
        <v>2</v>
      </c>
      <c r="I14920" s="15">
        <v>0</v>
      </c>
      <c r="J14920">
        <f t="shared" si="233"/>
        <v>40</v>
      </c>
    </row>
    <row r="14921" spans="1:10" x14ac:dyDescent="0.3">
      <c r="A14921" t="s">
        <v>14782</v>
      </c>
      <c r="C14921" s="18">
        <v>387.18114965305676</v>
      </c>
      <c r="D14921" s="1"/>
      <c r="E14921" s="1">
        <v>6</v>
      </c>
      <c r="F14921" s="1">
        <v>3</v>
      </c>
      <c r="G14921" s="1">
        <v>0</v>
      </c>
      <c r="H14921" s="1">
        <v>3</v>
      </c>
      <c r="I14921" s="15">
        <v>0.5</v>
      </c>
      <c r="J14921">
        <f t="shared" si="233"/>
        <v>40</v>
      </c>
    </row>
    <row r="14922" spans="1:10" x14ac:dyDescent="0.3">
      <c r="A14922" t="s">
        <v>14784</v>
      </c>
      <c r="C14922" s="18">
        <v>387.17380232761803</v>
      </c>
      <c r="D14922" s="1"/>
      <c r="E14922" s="1">
        <v>5</v>
      </c>
      <c r="F14922" s="1">
        <v>2</v>
      </c>
      <c r="G14922" s="1">
        <v>0</v>
      </c>
      <c r="H14922" s="1">
        <v>3</v>
      </c>
      <c r="I14922" s="15">
        <v>0.4</v>
      </c>
      <c r="J14922">
        <f t="shared" si="233"/>
        <v>40</v>
      </c>
    </row>
    <row r="14923" spans="1:10" x14ac:dyDescent="0.3">
      <c r="A14923" t="s">
        <v>14785</v>
      </c>
      <c r="C14923" s="18">
        <v>387.16658774609056</v>
      </c>
      <c r="D14923" s="1"/>
      <c r="E14923" s="1">
        <v>7</v>
      </c>
      <c r="F14923" s="1">
        <v>3</v>
      </c>
      <c r="G14923" s="1">
        <v>0</v>
      </c>
      <c r="H14923" s="1">
        <v>4</v>
      </c>
      <c r="I14923" s="15">
        <v>0.42857142857142855</v>
      </c>
      <c r="J14923">
        <f t="shared" si="233"/>
        <v>40</v>
      </c>
    </row>
    <row r="14924" spans="1:10" x14ac:dyDescent="0.3">
      <c r="A14924" t="s">
        <v>14869</v>
      </c>
      <c r="C14924" s="18">
        <v>387.16296291907304</v>
      </c>
      <c r="D14924" s="1"/>
      <c r="E14924" s="1">
        <v>10</v>
      </c>
      <c r="F14924" s="1">
        <v>4</v>
      </c>
      <c r="G14924" s="1">
        <v>0</v>
      </c>
      <c r="H14924" s="1">
        <v>6</v>
      </c>
      <c r="I14924" s="15">
        <v>0.4</v>
      </c>
      <c r="J14924">
        <f t="shared" si="233"/>
        <v>40</v>
      </c>
    </row>
    <row r="14925" spans="1:10" x14ac:dyDescent="0.3">
      <c r="A14925" t="s">
        <v>14786</v>
      </c>
      <c r="C14925" s="18">
        <v>387.15243119977021</v>
      </c>
      <c r="D14925" s="1"/>
      <c r="E14925" s="1">
        <v>1</v>
      </c>
      <c r="F14925" s="1">
        <v>0</v>
      </c>
      <c r="G14925" s="1">
        <v>0</v>
      </c>
      <c r="H14925" s="1">
        <v>1</v>
      </c>
      <c r="I14925" s="15">
        <v>0</v>
      </c>
      <c r="J14925">
        <f t="shared" si="233"/>
        <v>40</v>
      </c>
    </row>
    <row r="14926" spans="1:10" x14ac:dyDescent="0.3">
      <c r="A14926" t="s">
        <v>10447</v>
      </c>
      <c r="C14926" s="18">
        <v>387.14256564019587</v>
      </c>
      <c r="D14926" s="1"/>
      <c r="E14926" s="1">
        <v>6</v>
      </c>
      <c r="F14926" s="1">
        <v>1</v>
      </c>
      <c r="G14926" s="1">
        <v>2</v>
      </c>
      <c r="H14926" s="1">
        <v>3</v>
      </c>
      <c r="I14926" s="15">
        <v>0.33333333333333331</v>
      </c>
      <c r="J14926">
        <f t="shared" si="233"/>
        <v>40</v>
      </c>
    </row>
    <row r="14927" spans="1:10" x14ac:dyDescent="0.3">
      <c r="A14927" t="s">
        <v>14787</v>
      </c>
      <c r="C14927" s="18">
        <v>387.12815843690277</v>
      </c>
      <c r="D14927" s="1"/>
      <c r="E14927" s="1">
        <v>8</v>
      </c>
      <c r="F14927" s="1">
        <v>3</v>
      </c>
      <c r="G14927" s="1">
        <v>1</v>
      </c>
      <c r="H14927" s="1">
        <v>4</v>
      </c>
      <c r="I14927" s="15">
        <v>0.4375</v>
      </c>
      <c r="J14927">
        <f t="shared" si="233"/>
        <v>40</v>
      </c>
    </row>
    <row r="14928" spans="1:10" x14ac:dyDescent="0.3">
      <c r="A14928" t="s">
        <v>14788</v>
      </c>
      <c r="C14928" s="18">
        <v>387.12730260557311</v>
      </c>
      <c r="D14928" s="1"/>
      <c r="E14928" s="1">
        <v>13</v>
      </c>
      <c r="F14928" s="1">
        <v>5</v>
      </c>
      <c r="G14928" s="1">
        <v>1</v>
      </c>
      <c r="H14928" s="1">
        <v>7</v>
      </c>
      <c r="I14928" s="15">
        <v>0.42307692307692307</v>
      </c>
      <c r="J14928">
        <f t="shared" si="233"/>
        <v>40</v>
      </c>
    </row>
    <row r="14929" spans="1:10" x14ac:dyDescent="0.3">
      <c r="A14929" t="s">
        <v>14789</v>
      </c>
      <c r="C14929" s="18">
        <v>387.12475850254674</v>
      </c>
      <c r="D14929" s="1"/>
      <c r="E14929" s="1">
        <v>3</v>
      </c>
      <c r="F14929" s="1">
        <v>1</v>
      </c>
      <c r="G14929" s="1">
        <v>0</v>
      </c>
      <c r="H14929" s="1">
        <v>2</v>
      </c>
      <c r="I14929" s="15">
        <v>0.33333333333333331</v>
      </c>
      <c r="J14929">
        <f t="shared" si="233"/>
        <v>40</v>
      </c>
    </row>
    <row r="14930" spans="1:10" x14ac:dyDescent="0.3">
      <c r="A14930" t="s">
        <v>14791</v>
      </c>
      <c r="C14930" s="18">
        <v>387.12025472743005</v>
      </c>
      <c r="D14930" s="1"/>
      <c r="E14930" s="1">
        <v>3</v>
      </c>
      <c r="F14930" s="1">
        <v>1</v>
      </c>
      <c r="G14930" s="1">
        <v>0</v>
      </c>
      <c r="H14930" s="1">
        <v>2</v>
      </c>
      <c r="I14930" s="15">
        <v>0.33333333333333331</v>
      </c>
      <c r="J14930">
        <f t="shared" si="233"/>
        <v>40</v>
      </c>
    </row>
    <row r="14931" spans="1:10" x14ac:dyDescent="0.3">
      <c r="A14931" t="s">
        <v>15104</v>
      </c>
      <c r="C14931" s="18">
        <v>387.1150363988188</v>
      </c>
      <c r="D14931" s="1"/>
      <c r="E14931" s="1">
        <v>6</v>
      </c>
      <c r="F14931" s="1">
        <v>2</v>
      </c>
      <c r="G14931" s="1">
        <v>0</v>
      </c>
      <c r="H14931" s="1">
        <v>4</v>
      </c>
      <c r="I14931" s="15">
        <v>0.33333333333333331</v>
      </c>
      <c r="J14931">
        <f t="shared" si="233"/>
        <v>40</v>
      </c>
    </row>
    <row r="14932" spans="1:10" x14ac:dyDescent="0.3">
      <c r="A14932" t="s">
        <v>14836</v>
      </c>
      <c r="C14932" s="18">
        <v>387.11084781352434</v>
      </c>
      <c r="D14932" s="1"/>
      <c r="E14932" s="1">
        <v>3</v>
      </c>
      <c r="F14932" s="1">
        <v>1</v>
      </c>
      <c r="G14932" s="1">
        <v>0</v>
      </c>
      <c r="H14932" s="1">
        <v>2</v>
      </c>
      <c r="I14932" s="15">
        <v>0.33333333333333331</v>
      </c>
      <c r="J14932">
        <f t="shared" si="233"/>
        <v>40</v>
      </c>
    </row>
    <row r="14933" spans="1:10" x14ac:dyDescent="0.3">
      <c r="A14933" t="s">
        <v>14793</v>
      </c>
      <c r="C14933" s="18">
        <v>387.1074551159503</v>
      </c>
      <c r="D14933" s="1"/>
      <c r="E14933" s="1">
        <v>5</v>
      </c>
      <c r="F14933" s="1">
        <v>2</v>
      </c>
      <c r="G14933" s="1">
        <v>0</v>
      </c>
      <c r="H14933" s="1">
        <v>3</v>
      </c>
      <c r="I14933" s="15">
        <v>0.4</v>
      </c>
      <c r="J14933">
        <f t="shared" si="233"/>
        <v>40</v>
      </c>
    </row>
    <row r="14934" spans="1:10" x14ac:dyDescent="0.3">
      <c r="A14934" t="s">
        <v>14794</v>
      </c>
      <c r="C14934" s="18">
        <v>387.10693177738023</v>
      </c>
      <c r="D14934" s="1"/>
      <c r="E14934" s="1">
        <v>3</v>
      </c>
      <c r="F14934" s="1">
        <v>1</v>
      </c>
      <c r="G14934" s="1">
        <v>0</v>
      </c>
      <c r="H14934" s="1">
        <v>2</v>
      </c>
      <c r="I14934" s="15">
        <v>0.33333333333333331</v>
      </c>
      <c r="J14934">
        <f t="shared" si="233"/>
        <v>40</v>
      </c>
    </row>
    <row r="14935" spans="1:10" x14ac:dyDescent="0.3">
      <c r="A14935" t="s">
        <v>14795</v>
      </c>
      <c r="C14935" s="18">
        <v>387.1063181514578</v>
      </c>
      <c r="D14935" s="1"/>
      <c r="E14935" s="1">
        <v>3</v>
      </c>
      <c r="F14935" s="1">
        <v>1</v>
      </c>
      <c r="G14935" s="1">
        <v>0</v>
      </c>
      <c r="H14935" s="1">
        <v>2</v>
      </c>
      <c r="I14935" s="15">
        <v>0.33333333333333331</v>
      </c>
      <c r="J14935">
        <f t="shared" si="233"/>
        <v>40</v>
      </c>
    </row>
    <row r="14936" spans="1:10" x14ac:dyDescent="0.3">
      <c r="A14936" t="s">
        <v>14797</v>
      </c>
      <c r="C14936" s="18">
        <v>387.09137123470691</v>
      </c>
      <c r="D14936" s="1"/>
      <c r="E14936" s="1">
        <v>16</v>
      </c>
      <c r="F14936" s="1">
        <v>7</v>
      </c>
      <c r="G14936" s="1">
        <v>1</v>
      </c>
      <c r="H14936" s="1">
        <v>8</v>
      </c>
      <c r="I14936" s="15">
        <v>0.46875</v>
      </c>
      <c r="J14936">
        <f t="shared" si="233"/>
        <v>40</v>
      </c>
    </row>
    <row r="14937" spans="1:10" x14ac:dyDescent="0.3">
      <c r="A14937" t="s">
        <v>14798</v>
      </c>
      <c r="C14937" s="18">
        <v>387.08873433456495</v>
      </c>
      <c r="D14937" s="1"/>
      <c r="E14937" s="1">
        <v>5</v>
      </c>
      <c r="F14937" s="1">
        <v>2</v>
      </c>
      <c r="G14937" s="1">
        <v>0</v>
      </c>
      <c r="H14937" s="1">
        <v>3</v>
      </c>
      <c r="I14937" s="15">
        <v>0.4</v>
      </c>
      <c r="J14937">
        <f t="shared" si="233"/>
        <v>40</v>
      </c>
    </row>
    <row r="14938" spans="1:10" x14ac:dyDescent="0.3">
      <c r="A14938" t="s">
        <v>14799</v>
      </c>
      <c r="C14938" s="18">
        <v>387.08176150545341</v>
      </c>
      <c r="D14938" s="1"/>
      <c r="E14938" s="1">
        <v>3</v>
      </c>
      <c r="F14938" s="1">
        <v>1</v>
      </c>
      <c r="G14938" s="1">
        <v>0</v>
      </c>
      <c r="H14938" s="1">
        <v>2</v>
      </c>
      <c r="I14938" s="15">
        <v>0.33333333333333331</v>
      </c>
      <c r="J14938">
        <f t="shared" si="233"/>
        <v>40</v>
      </c>
    </row>
    <row r="14939" spans="1:10" x14ac:dyDescent="0.3">
      <c r="A14939" t="s">
        <v>14800</v>
      </c>
      <c r="C14939" s="18">
        <v>387.08166285093955</v>
      </c>
      <c r="D14939" s="1"/>
      <c r="E14939" s="1">
        <v>13</v>
      </c>
      <c r="F14939" s="1">
        <v>6</v>
      </c>
      <c r="G14939" s="1">
        <v>0</v>
      </c>
      <c r="H14939" s="1">
        <v>7</v>
      </c>
      <c r="I14939" s="15">
        <v>0.46153846153846156</v>
      </c>
      <c r="J14939">
        <f t="shared" si="233"/>
        <v>40</v>
      </c>
    </row>
    <row r="14940" spans="1:10" x14ac:dyDescent="0.3">
      <c r="A14940" t="s">
        <v>14801</v>
      </c>
      <c r="C14940" s="18">
        <v>387.08036799919563</v>
      </c>
      <c r="D14940" s="1"/>
      <c r="E14940" s="1">
        <v>5</v>
      </c>
      <c r="F14940" s="1">
        <v>2</v>
      </c>
      <c r="G14940" s="1">
        <v>0</v>
      </c>
      <c r="H14940" s="1">
        <v>3</v>
      </c>
      <c r="I14940" s="15">
        <v>0.4</v>
      </c>
      <c r="J14940">
        <f t="shared" si="233"/>
        <v>40</v>
      </c>
    </row>
    <row r="14941" spans="1:10" x14ac:dyDescent="0.3">
      <c r="A14941" t="s">
        <v>14954</v>
      </c>
      <c r="C14941" s="18">
        <v>387.07946892767785</v>
      </c>
      <c r="D14941" s="1"/>
      <c r="E14941" s="1">
        <v>6</v>
      </c>
      <c r="F14941" s="1">
        <v>2</v>
      </c>
      <c r="G14941" s="1">
        <v>0</v>
      </c>
      <c r="H14941" s="1">
        <v>4</v>
      </c>
      <c r="I14941" s="15">
        <v>0.33333333333333331</v>
      </c>
      <c r="J14941">
        <f t="shared" si="233"/>
        <v>40</v>
      </c>
    </row>
    <row r="14942" spans="1:10" x14ac:dyDescent="0.3">
      <c r="A14942" t="s">
        <v>14802</v>
      </c>
      <c r="C14942" s="18">
        <v>387.07813978928749</v>
      </c>
      <c r="D14942" s="1"/>
      <c r="E14942" s="1">
        <v>14</v>
      </c>
      <c r="F14942" s="1">
        <v>6</v>
      </c>
      <c r="G14942" s="1">
        <v>0</v>
      </c>
      <c r="H14942" s="1">
        <v>8</v>
      </c>
      <c r="I14942" s="15">
        <v>0.42857142857142855</v>
      </c>
      <c r="J14942">
        <f t="shared" si="233"/>
        <v>40</v>
      </c>
    </row>
    <row r="14943" spans="1:10" x14ac:dyDescent="0.3">
      <c r="A14943" t="s">
        <v>14824</v>
      </c>
      <c r="C14943" s="18">
        <v>387.07637647393142</v>
      </c>
      <c r="D14943" s="1"/>
      <c r="E14943" s="1">
        <v>3</v>
      </c>
      <c r="F14943" s="1">
        <v>1</v>
      </c>
      <c r="G14943" s="1">
        <v>0</v>
      </c>
      <c r="H14943" s="1">
        <v>2</v>
      </c>
      <c r="I14943" s="15">
        <v>0.33333333333333331</v>
      </c>
      <c r="J14943">
        <f t="shared" si="233"/>
        <v>40</v>
      </c>
    </row>
    <row r="14944" spans="1:10" x14ac:dyDescent="0.3">
      <c r="A14944" t="s">
        <v>14804</v>
      </c>
      <c r="C14944" s="18">
        <v>387.06511811884496</v>
      </c>
      <c r="D14944" s="1"/>
      <c r="E14944" s="1">
        <v>5</v>
      </c>
      <c r="F14944" s="1">
        <v>2</v>
      </c>
      <c r="G14944" s="1">
        <v>0</v>
      </c>
      <c r="H14944" s="1">
        <v>3</v>
      </c>
      <c r="I14944" s="15">
        <v>0.4</v>
      </c>
      <c r="J14944">
        <f t="shared" si="233"/>
        <v>40</v>
      </c>
    </row>
    <row r="14945" spans="1:10" x14ac:dyDescent="0.3">
      <c r="A14945" t="s">
        <v>14805</v>
      </c>
      <c r="C14945" s="18">
        <v>387.05340704579646</v>
      </c>
      <c r="D14945" s="1"/>
      <c r="E14945" s="1">
        <v>3</v>
      </c>
      <c r="F14945" s="1">
        <v>1</v>
      </c>
      <c r="G14945" s="1">
        <v>0</v>
      </c>
      <c r="H14945" s="1">
        <v>2</v>
      </c>
      <c r="I14945" s="15">
        <v>0.33333333333333331</v>
      </c>
      <c r="J14945">
        <f t="shared" si="233"/>
        <v>40</v>
      </c>
    </row>
    <row r="14946" spans="1:10" x14ac:dyDescent="0.3">
      <c r="A14946" t="s">
        <v>14807</v>
      </c>
      <c r="C14946" s="18">
        <v>387.04444402603036</v>
      </c>
      <c r="D14946" s="1"/>
      <c r="E14946" s="1">
        <v>5</v>
      </c>
      <c r="F14946" s="1">
        <v>2</v>
      </c>
      <c r="G14946" s="1">
        <v>0</v>
      </c>
      <c r="H14946" s="1">
        <v>3</v>
      </c>
      <c r="I14946" s="15">
        <v>0.4</v>
      </c>
      <c r="J14946">
        <f t="shared" si="233"/>
        <v>40</v>
      </c>
    </row>
    <row r="14947" spans="1:10" x14ac:dyDescent="0.3">
      <c r="A14947" t="s">
        <v>14808</v>
      </c>
      <c r="C14947" s="18">
        <v>387.04359357865485</v>
      </c>
      <c r="D14947" s="1"/>
      <c r="E14947" s="1">
        <v>15</v>
      </c>
      <c r="F14947" s="1">
        <v>7</v>
      </c>
      <c r="G14947" s="1">
        <v>1</v>
      </c>
      <c r="H14947" s="1">
        <v>7</v>
      </c>
      <c r="I14947" s="15">
        <v>0.5</v>
      </c>
      <c r="J14947">
        <f t="shared" si="233"/>
        <v>40</v>
      </c>
    </row>
    <row r="14948" spans="1:10" x14ac:dyDescent="0.3">
      <c r="A14948" t="s">
        <v>14810</v>
      </c>
      <c r="C14948" s="18">
        <v>387.03967268522996</v>
      </c>
      <c r="D14948" s="1"/>
      <c r="E14948" s="1">
        <v>8</v>
      </c>
      <c r="F14948" s="1">
        <v>3</v>
      </c>
      <c r="G14948" s="1">
        <v>0</v>
      </c>
      <c r="H14948" s="1">
        <v>5</v>
      </c>
      <c r="I14948" s="15">
        <v>0.375</v>
      </c>
      <c r="J14948">
        <f t="shared" si="233"/>
        <v>40</v>
      </c>
    </row>
    <row r="14949" spans="1:10" x14ac:dyDescent="0.3">
      <c r="A14949" t="s">
        <v>14811</v>
      </c>
      <c r="C14949" s="18">
        <v>387.02278543420618</v>
      </c>
      <c r="D14949" s="1"/>
      <c r="E14949" s="1">
        <v>3</v>
      </c>
      <c r="F14949" s="1">
        <v>1</v>
      </c>
      <c r="G14949" s="1">
        <v>0</v>
      </c>
      <c r="H14949" s="1">
        <v>2</v>
      </c>
      <c r="I14949" s="15">
        <v>0.33333333333333331</v>
      </c>
      <c r="J14949">
        <f t="shared" si="233"/>
        <v>40</v>
      </c>
    </row>
    <row r="14950" spans="1:10" x14ac:dyDescent="0.3">
      <c r="A14950" t="s">
        <v>14812</v>
      </c>
      <c r="C14950" s="18">
        <v>387.02134926646312</v>
      </c>
      <c r="D14950" s="1"/>
      <c r="E14950" s="1">
        <v>2</v>
      </c>
      <c r="F14950" s="1">
        <v>0</v>
      </c>
      <c r="G14950" s="1">
        <v>1</v>
      </c>
      <c r="H14950" s="1">
        <v>1</v>
      </c>
      <c r="I14950" s="15">
        <v>0.25</v>
      </c>
      <c r="J14950">
        <f t="shared" si="233"/>
        <v>40</v>
      </c>
    </row>
    <row r="14951" spans="1:10" x14ac:dyDescent="0.3">
      <c r="A14951" t="s">
        <v>14813</v>
      </c>
      <c r="C14951" s="18">
        <v>387.02067319935787</v>
      </c>
      <c r="D14951" s="1"/>
      <c r="E14951" s="1">
        <v>13</v>
      </c>
      <c r="F14951" s="1">
        <v>5</v>
      </c>
      <c r="G14951" s="1">
        <v>1</v>
      </c>
      <c r="H14951" s="1">
        <v>7</v>
      </c>
      <c r="I14951" s="15">
        <v>0.42307692307692307</v>
      </c>
      <c r="J14951">
        <f t="shared" si="233"/>
        <v>40</v>
      </c>
    </row>
    <row r="14952" spans="1:10" x14ac:dyDescent="0.3">
      <c r="A14952" t="s">
        <v>14815</v>
      </c>
      <c r="C14952" s="18">
        <v>387.00252678068227</v>
      </c>
      <c r="D14952" s="1"/>
      <c r="E14952" s="1">
        <v>3</v>
      </c>
      <c r="F14952" s="1">
        <v>1</v>
      </c>
      <c r="G14952" s="1">
        <v>0</v>
      </c>
      <c r="H14952" s="1">
        <v>2</v>
      </c>
      <c r="I14952" s="15">
        <v>0.33333333333333331</v>
      </c>
      <c r="J14952">
        <f t="shared" si="233"/>
        <v>40</v>
      </c>
    </row>
    <row r="14953" spans="1:10" x14ac:dyDescent="0.3">
      <c r="A14953" s="21" t="s">
        <v>14816</v>
      </c>
      <c r="C14953" s="18">
        <v>386.99852938547338</v>
      </c>
      <c r="D14953" s="1"/>
      <c r="E14953" s="1">
        <v>5</v>
      </c>
      <c r="F14953" s="1">
        <v>2</v>
      </c>
      <c r="G14953" s="1">
        <v>0</v>
      </c>
      <c r="H14953" s="1">
        <v>3</v>
      </c>
      <c r="I14953" s="15">
        <v>0.4</v>
      </c>
      <c r="J14953">
        <f t="shared" si="233"/>
        <v>40</v>
      </c>
    </row>
    <row r="14954" spans="1:10" x14ac:dyDescent="0.3">
      <c r="A14954" t="s">
        <v>14817</v>
      </c>
      <c r="C14954" s="18">
        <v>386.99498175492948</v>
      </c>
      <c r="D14954" s="1"/>
      <c r="E14954" s="1">
        <v>3</v>
      </c>
      <c r="F14954" s="1">
        <v>1</v>
      </c>
      <c r="G14954" s="1">
        <v>0</v>
      </c>
      <c r="H14954" s="1">
        <v>2</v>
      </c>
      <c r="I14954" s="15">
        <v>0.33333333333333331</v>
      </c>
      <c r="J14954">
        <f t="shared" si="233"/>
        <v>40</v>
      </c>
    </row>
    <row r="14955" spans="1:10" x14ac:dyDescent="0.3">
      <c r="A14955" t="s">
        <v>14818</v>
      </c>
      <c r="C14955" s="18">
        <v>386.99356120763161</v>
      </c>
      <c r="D14955" s="1"/>
      <c r="E14955" s="1">
        <v>8</v>
      </c>
      <c r="F14955" s="1">
        <v>3</v>
      </c>
      <c r="G14955" s="1">
        <v>0</v>
      </c>
      <c r="H14955" s="1">
        <v>5</v>
      </c>
      <c r="I14955" s="15">
        <v>0.375</v>
      </c>
      <c r="J14955">
        <f t="shared" si="233"/>
        <v>40</v>
      </c>
    </row>
    <row r="14956" spans="1:10" x14ac:dyDescent="0.3">
      <c r="A14956" t="s">
        <v>15170</v>
      </c>
      <c r="C14956" s="18">
        <v>386.98369908385826</v>
      </c>
      <c r="D14956" s="1"/>
      <c r="E14956" s="1">
        <v>3</v>
      </c>
      <c r="F14956" s="1">
        <v>0</v>
      </c>
      <c r="G14956" s="1">
        <v>1</v>
      </c>
      <c r="H14956" s="1">
        <v>2</v>
      </c>
      <c r="I14956" s="15">
        <v>0.16666666666666666</v>
      </c>
      <c r="J14956">
        <f t="shared" si="233"/>
        <v>40</v>
      </c>
    </row>
    <row r="14957" spans="1:10" x14ac:dyDescent="0.3">
      <c r="A14957" t="s">
        <v>14820</v>
      </c>
      <c r="C14957" s="18">
        <v>386.9796997276232</v>
      </c>
      <c r="D14957" s="1"/>
      <c r="E14957" s="1">
        <v>3</v>
      </c>
      <c r="F14957" s="1">
        <v>1</v>
      </c>
      <c r="G14957" s="1">
        <v>0</v>
      </c>
      <c r="H14957" s="1">
        <v>2</v>
      </c>
      <c r="I14957" s="15">
        <v>0.33333333333333331</v>
      </c>
      <c r="J14957">
        <f t="shared" si="233"/>
        <v>40</v>
      </c>
    </row>
    <row r="14958" spans="1:10" x14ac:dyDescent="0.3">
      <c r="A14958" t="s">
        <v>14821</v>
      </c>
      <c r="C14958" s="18">
        <v>386.96220258837741</v>
      </c>
      <c r="D14958" s="1"/>
      <c r="E14958" s="1">
        <v>32</v>
      </c>
      <c r="F14958" s="1">
        <v>16</v>
      </c>
      <c r="G14958" s="1">
        <v>0</v>
      </c>
      <c r="H14958" s="1">
        <v>16</v>
      </c>
      <c r="I14958" s="15">
        <v>0.5</v>
      </c>
      <c r="J14958">
        <f t="shared" si="233"/>
        <v>20</v>
      </c>
    </row>
    <row r="14959" spans="1:10" x14ac:dyDescent="0.3">
      <c r="A14959" t="s">
        <v>14822</v>
      </c>
      <c r="C14959" s="18">
        <v>386.95823581708527</v>
      </c>
      <c r="D14959" s="1"/>
      <c r="E14959" s="1">
        <v>5</v>
      </c>
      <c r="F14959" s="1">
        <v>2</v>
      </c>
      <c r="G14959" s="1">
        <v>0</v>
      </c>
      <c r="H14959" s="1">
        <v>3</v>
      </c>
      <c r="I14959" s="15">
        <v>0.4</v>
      </c>
      <c r="J14959">
        <f t="shared" si="233"/>
        <v>40</v>
      </c>
    </row>
    <row r="14960" spans="1:10" x14ac:dyDescent="0.3">
      <c r="A14960" t="s">
        <v>14823</v>
      </c>
      <c r="C14960" s="18">
        <v>386.95204762104765</v>
      </c>
      <c r="D14960" s="1"/>
      <c r="E14960" s="1">
        <v>6</v>
      </c>
      <c r="F14960" s="1">
        <v>2</v>
      </c>
      <c r="G14960" s="1">
        <v>0</v>
      </c>
      <c r="H14960" s="1">
        <v>4</v>
      </c>
      <c r="I14960" s="15">
        <v>0.33333333333333331</v>
      </c>
      <c r="J14960">
        <f t="shared" si="233"/>
        <v>40</v>
      </c>
    </row>
    <row r="14961" spans="1:10" x14ac:dyDescent="0.3">
      <c r="A14961" t="s">
        <v>14826</v>
      </c>
      <c r="C14961" s="18">
        <v>386.92869979154329</v>
      </c>
      <c r="D14961" s="1"/>
      <c r="E14961" s="1">
        <v>5</v>
      </c>
      <c r="F14961" s="1">
        <v>2</v>
      </c>
      <c r="G14961" s="1">
        <v>0</v>
      </c>
      <c r="H14961" s="1">
        <v>3</v>
      </c>
      <c r="I14961" s="15">
        <v>0.4</v>
      </c>
      <c r="J14961">
        <f t="shared" si="233"/>
        <v>40</v>
      </c>
    </row>
    <row r="14962" spans="1:10" x14ac:dyDescent="0.3">
      <c r="A14962" t="s">
        <v>14827</v>
      </c>
      <c r="C14962" s="18">
        <v>386.9239118076506</v>
      </c>
      <c r="D14962" s="1"/>
      <c r="E14962" s="1">
        <v>9</v>
      </c>
      <c r="F14962" s="1">
        <v>4</v>
      </c>
      <c r="G14962" s="1">
        <v>0</v>
      </c>
      <c r="H14962" s="1">
        <v>5</v>
      </c>
      <c r="I14962" s="15">
        <v>0.44444444444444442</v>
      </c>
      <c r="J14962">
        <f t="shared" si="233"/>
        <v>40</v>
      </c>
    </row>
    <row r="14963" spans="1:10" x14ac:dyDescent="0.3">
      <c r="A14963" t="s">
        <v>14829</v>
      </c>
      <c r="C14963" s="18">
        <v>386.91281777586062</v>
      </c>
      <c r="D14963" s="1"/>
      <c r="E14963" s="1">
        <v>3</v>
      </c>
      <c r="F14963" s="1">
        <v>1</v>
      </c>
      <c r="G14963" s="1">
        <v>0</v>
      </c>
      <c r="H14963" s="1">
        <v>2</v>
      </c>
      <c r="I14963" s="15">
        <v>0.33333333333333331</v>
      </c>
      <c r="J14963">
        <f t="shared" si="233"/>
        <v>40</v>
      </c>
    </row>
    <row r="14964" spans="1:10" x14ac:dyDescent="0.3">
      <c r="A14964" t="s">
        <v>14830</v>
      </c>
      <c r="C14964" s="18">
        <v>386.90991971002222</v>
      </c>
      <c r="D14964" s="1"/>
      <c r="E14964" s="1">
        <v>43</v>
      </c>
      <c r="F14964" s="1">
        <v>20</v>
      </c>
      <c r="G14964" s="1">
        <v>2</v>
      </c>
      <c r="H14964" s="1">
        <v>21</v>
      </c>
      <c r="I14964" s="15">
        <v>0.48837209302325579</v>
      </c>
      <c r="J14964">
        <f t="shared" si="233"/>
        <v>20</v>
      </c>
    </row>
    <row r="14965" spans="1:10" x14ac:dyDescent="0.3">
      <c r="A14965" t="s">
        <v>15411</v>
      </c>
      <c r="C14965" s="18">
        <v>386.90845505439626</v>
      </c>
      <c r="D14965" s="1"/>
      <c r="E14965" s="1">
        <v>4</v>
      </c>
      <c r="F14965" s="1">
        <v>1</v>
      </c>
      <c r="G14965" s="1">
        <v>0</v>
      </c>
      <c r="H14965" s="1">
        <v>3</v>
      </c>
      <c r="I14965" s="15">
        <v>0.25</v>
      </c>
      <c r="J14965">
        <f t="shared" si="233"/>
        <v>40</v>
      </c>
    </row>
    <row r="14966" spans="1:10" x14ac:dyDescent="0.3">
      <c r="A14966" t="s">
        <v>14825</v>
      </c>
      <c r="C14966" s="18">
        <v>386.90451316185721</v>
      </c>
      <c r="D14966" s="1"/>
      <c r="E14966" s="1">
        <v>9</v>
      </c>
      <c r="F14966" s="1">
        <v>4</v>
      </c>
      <c r="G14966" s="1">
        <v>0</v>
      </c>
      <c r="H14966" s="1">
        <v>5</v>
      </c>
      <c r="I14966" s="15">
        <v>0.44444444444444442</v>
      </c>
      <c r="J14966">
        <f t="shared" si="233"/>
        <v>40</v>
      </c>
    </row>
    <row r="14967" spans="1:10" x14ac:dyDescent="0.3">
      <c r="A14967" t="s">
        <v>14831</v>
      </c>
      <c r="C14967" s="18">
        <v>386.89832489783947</v>
      </c>
      <c r="D14967" s="1"/>
      <c r="E14967" s="1">
        <v>14</v>
      </c>
      <c r="F14967" s="1">
        <v>6</v>
      </c>
      <c r="G14967" s="1">
        <v>0</v>
      </c>
      <c r="H14967" s="1">
        <v>8</v>
      </c>
      <c r="I14967" s="15">
        <v>0.42857142857142855</v>
      </c>
      <c r="J14967">
        <f t="shared" si="233"/>
        <v>40</v>
      </c>
    </row>
    <row r="14968" spans="1:10" x14ac:dyDescent="0.3">
      <c r="A14968" t="s">
        <v>14832</v>
      </c>
      <c r="C14968" s="18">
        <v>386.89652986042381</v>
      </c>
      <c r="D14968" s="1"/>
      <c r="E14968" s="1">
        <v>15</v>
      </c>
      <c r="F14968" s="1">
        <v>7</v>
      </c>
      <c r="G14968" s="1">
        <v>0</v>
      </c>
      <c r="H14968" s="1">
        <v>8</v>
      </c>
      <c r="I14968" s="15">
        <v>0.46666666666666667</v>
      </c>
      <c r="J14968">
        <f t="shared" si="233"/>
        <v>40</v>
      </c>
    </row>
    <row r="14969" spans="1:10" x14ac:dyDescent="0.3">
      <c r="A14969" t="s">
        <v>14828</v>
      </c>
      <c r="C14969" s="18">
        <v>386.89032186191554</v>
      </c>
      <c r="D14969" s="1"/>
      <c r="E14969" s="1">
        <v>3</v>
      </c>
      <c r="F14969" s="1">
        <v>1</v>
      </c>
      <c r="G14969" s="1">
        <v>0</v>
      </c>
      <c r="H14969" s="1">
        <v>2</v>
      </c>
      <c r="I14969" s="15">
        <v>0.33333333333333331</v>
      </c>
      <c r="J14969">
        <f t="shared" si="233"/>
        <v>40</v>
      </c>
    </row>
    <row r="14970" spans="1:10" x14ac:dyDescent="0.3">
      <c r="A14970" t="s">
        <v>14833</v>
      </c>
      <c r="C14970" s="18">
        <v>386.88640225003115</v>
      </c>
      <c r="D14970" s="1"/>
      <c r="E14970" s="1">
        <v>9</v>
      </c>
      <c r="F14970" s="1">
        <v>4</v>
      </c>
      <c r="G14970" s="1">
        <v>0</v>
      </c>
      <c r="H14970" s="1">
        <v>5</v>
      </c>
      <c r="I14970" s="15">
        <v>0.44444444444444442</v>
      </c>
      <c r="J14970">
        <f t="shared" si="233"/>
        <v>40</v>
      </c>
    </row>
    <row r="14971" spans="1:10" x14ac:dyDescent="0.3">
      <c r="A14971" t="s">
        <v>14834</v>
      </c>
      <c r="C14971" s="18">
        <v>386.88607286388014</v>
      </c>
      <c r="D14971" s="1"/>
      <c r="E14971" s="1">
        <v>33</v>
      </c>
      <c r="F14971" s="1">
        <v>15</v>
      </c>
      <c r="G14971" s="1">
        <v>0</v>
      </c>
      <c r="H14971" s="1">
        <v>18</v>
      </c>
      <c r="I14971" s="15">
        <v>0.45454545454545453</v>
      </c>
      <c r="J14971">
        <f t="shared" si="233"/>
        <v>20</v>
      </c>
    </row>
    <row r="14972" spans="1:10" x14ac:dyDescent="0.3">
      <c r="A14972" t="s">
        <v>14835</v>
      </c>
      <c r="C14972" s="18">
        <v>386.87628854185272</v>
      </c>
      <c r="D14972" s="1"/>
      <c r="E14972" s="1">
        <v>3</v>
      </c>
      <c r="F14972" s="1">
        <v>1</v>
      </c>
      <c r="G14972" s="1">
        <v>0</v>
      </c>
      <c r="H14972" s="1">
        <v>2</v>
      </c>
      <c r="I14972" s="15">
        <v>0.33333333333333331</v>
      </c>
      <c r="J14972">
        <f t="shared" si="233"/>
        <v>40</v>
      </c>
    </row>
    <row r="14973" spans="1:10" x14ac:dyDescent="0.3">
      <c r="A14973" t="s">
        <v>14837</v>
      </c>
      <c r="C14973" s="18">
        <v>386.86022914524244</v>
      </c>
      <c r="D14973" s="1"/>
      <c r="E14973" s="1">
        <v>3</v>
      </c>
      <c r="F14973" s="1">
        <v>1</v>
      </c>
      <c r="G14973" s="1">
        <v>0</v>
      </c>
      <c r="H14973" s="1">
        <v>2</v>
      </c>
      <c r="I14973" s="15">
        <v>0.33333333333333331</v>
      </c>
      <c r="J14973">
        <f t="shared" si="233"/>
        <v>40</v>
      </c>
    </row>
    <row r="14974" spans="1:10" x14ac:dyDescent="0.3">
      <c r="A14974" t="s">
        <v>14838</v>
      </c>
      <c r="C14974" s="18">
        <v>386.85865346887567</v>
      </c>
      <c r="D14974" s="1"/>
      <c r="E14974" s="1">
        <v>11</v>
      </c>
      <c r="F14974" s="1">
        <v>4</v>
      </c>
      <c r="G14974" s="1">
        <v>0</v>
      </c>
      <c r="H14974" s="1">
        <v>7</v>
      </c>
      <c r="I14974" s="15">
        <v>0.36363636363636365</v>
      </c>
      <c r="J14974">
        <f t="shared" si="233"/>
        <v>40</v>
      </c>
    </row>
    <row r="14975" spans="1:10" x14ac:dyDescent="0.3">
      <c r="A14975" t="s">
        <v>14849</v>
      </c>
      <c r="C14975" s="18">
        <v>386.85554791951614</v>
      </c>
      <c r="D14975" s="1"/>
      <c r="E14975" s="1">
        <v>3</v>
      </c>
      <c r="F14975" s="1">
        <v>1</v>
      </c>
      <c r="G14975" s="1">
        <v>0</v>
      </c>
      <c r="H14975" s="1">
        <v>2</v>
      </c>
      <c r="I14975" s="15">
        <v>0.33333333333333331</v>
      </c>
      <c r="J14975">
        <f t="shared" si="233"/>
        <v>40</v>
      </c>
    </row>
    <row r="14976" spans="1:10" x14ac:dyDescent="0.3">
      <c r="A14976" t="s">
        <v>14904</v>
      </c>
      <c r="C14976" s="18">
        <v>386.83898988023935</v>
      </c>
      <c r="D14976" s="1"/>
      <c r="E14976" s="1">
        <v>15</v>
      </c>
      <c r="F14976" s="1">
        <v>6</v>
      </c>
      <c r="G14976" s="1">
        <v>1</v>
      </c>
      <c r="H14976" s="1">
        <v>8</v>
      </c>
      <c r="I14976" s="15">
        <v>0.43333333333333335</v>
      </c>
      <c r="J14976">
        <f t="shared" si="233"/>
        <v>40</v>
      </c>
    </row>
    <row r="14977" spans="1:10" x14ac:dyDescent="0.3">
      <c r="A14977" t="s">
        <v>14842</v>
      </c>
      <c r="C14977" s="18">
        <v>386.82821008590253</v>
      </c>
      <c r="D14977" s="1"/>
      <c r="E14977" s="1">
        <v>10</v>
      </c>
      <c r="F14977" s="1">
        <v>3</v>
      </c>
      <c r="G14977" s="1">
        <v>1</v>
      </c>
      <c r="H14977" s="1">
        <v>6</v>
      </c>
      <c r="I14977" s="15">
        <v>0.35</v>
      </c>
      <c r="J14977">
        <f t="shared" si="233"/>
        <v>40</v>
      </c>
    </row>
    <row r="14978" spans="1:10" x14ac:dyDescent="0.3">
      <c r="A14978" t="s">
        <v>14843</v>
      </c>
      <c r="C14978" s="18">
        <v>386.82620123860443</v>
      </c>
      <c r="D14978" s="1"/>
      <c r="E14978" s="1">
        <v>3</v>
      </c>
      <c r="F14978" s="1">
        <v>0</v>
      </c>
      <c r="G14978" s="1">
        <v>1</v>
      </c>
      <c r="H14978" s="1">
        <v>2</v>
      </c>
      <c r="I14978" s="15">
        <v>0.16666666666666666</v>
      </c>
      <c r="J14978">
        <f t="shared" si="233"/>
        <v>40</v>
      </c>
    </row>
    <row r="14979" spans="1:10" x14ac:dyDescent="0.3">
      <c r="A14979" t="s">
        <v>14844</v>
      </c>
      <c r="C14979" s="18">
        <v>386.82450361000406</v>
      </c>
      <c r="D14979" s="1"/>
      <c r="E14979" s="1">
        <v>5</v>
      </c>
      <c r="F14979" s="1">
        <v>2</v>
      </c>
      <c r="G14979" s="1">
        <v>0</v>
      </c>
      <c r="H14979" s="1">
        <v>3</v>
      </c>
      <c r="I14979" s="15">
        <v>0.4</v>
      </c>
      <c r="J14979">
        <f t="shared" si="233"/>
        <v>40</v>
      </c>
    </row>
    <row r="14980" spans="1:10" x14ac:dyDescent="0.3">
      <c r="A14980" t="s">
        <v>14845</v>
      </c>
      <c r="C14980" s="18">
        <v>386.82178213451232</v>
      </c>
      <c r="D14980" s="1"/>
      <c r="E14980" s="1">
        <v>3</v>
      </c>
      <c r="F14980" s="1">
        <v>1</v>
      </c>
      <c r="G14980" s="1">
        <v>0</v>
      </c>
      <c r="H14980" s="1">
        <v>2</v>
      </c>
      <c r="I14980" s="15">
        <v>0.33333333333333331</v>
      </c>
      <c r="J14980">
        <f t="shared" ref="J14980:J15043" si="234">IF(E14980&lt;=30,40,20)</f>
        <v>40</v>
      </c>
    </row>
    <row r="14981" spans="1:10" x14ac:dyDescent="0.3">
      <c r="A14981" t="s">
        <v>14848</v>
      </c>
      <c r="C14981" s="18">
        <v>386.82057672413231</v>
      </c>
      <c r="D14981" s="1"/>
      <c r="E14981" s="1">
        <v>21</v>
      </c>
      <c r="F14981" s="1">
        <v>8</v>
      </c>
      <c r="G14981" s="1">
        <v>0</v>
      </c>
      <c r="H14981" s="1">
        <v>13</v>
      </c>
      <c r="I14981" s="15">
        <v>0.38095238095238093</v>
      </c>
      <c r="J14981">
        <f t="shared" si="234"/>
        <v>40</v>
      </c>
    </row>
    <row r="14982" spans="1:10" x14ac:dyDescent="0.3">
      <c r="A14982" t="s">
        <v>14851</v>
      </c>
      <c r="C14982" s="18">
        <v>386.79932323430256</v>
      </c>
      <c r="D14982" s="1"/>
      <c r="E14982" s="1">
        <v>28</v>
      </c>
      <c r="F14982" s="1">
        <v>9</v>
      </c>
      <c r="G14982" s="1">
        <v>2</v>
      </c>
      <c r="H14982" s="1">
        <v>17</v>
      </c>
      <c r="I14982" s="15">
        <v>0.35714285714285715</v>
      </c>
      <c r="J14982">
        <f t="shared" si="234"/>
        <v>40</v>
      </c>
    </row>
    <row r="14983" spans="1:10" x14ac:dyDescent="0.3">
      <c r="A14983" t="s">
        <v>14852</v>
      </c>
      <c r="C14983" s="18">
        <v>386.79139348777471</v>
      </c>
      <c r="D14983" s="1"/>
      <c r="E14983" s="1">
        <v>12</v>
      </c>
      <c r="F14983" s="1">
        <v>5</v>
      </c>
      <c r="G14983" s="1">
        <v>0</v>
      </c>
      <c r="H14983" s="1">
        <v>7</v>
      </c>
      <c r="I14983" s="15">
        <v>0.41666666666666669</v>
      </c>
      <c r="J14983">
        <f t="shared" si="234"/>
        <v>40</v>
      </c>
    </row>
    <row r="14984" spans="1:10" x14ac:dyDescent="0.3">
      <c r="A14984" t="s">
        <v>14853</v>
      </c>
      <c r="C14984" s="18">
        <v>386.79122793272757</v>
      </c>
      <c r="D14984" s="1"/>
      <c r="E14984" s="1">
        <v>18</v>
      </c>
      <c r="F14984" s="1">
        <v>7</v>
      </c>
      <c r="G14984" s="1">
        <v>1</v>
      </c>
      <c r="H14984" s="1">
        <v>10</v>
      </c>
      <c r="I14984" s="15">
        <v>0.41666666666666669</v>
      </c>
      <c r="J14984">
        <f t="shared" si="234"/>
        <v>40</v>
      </c>
    </row>
    <row r="14985" spans="1:10" x14ac:dyDescent="0.3">
      <c r="A14985" t="s">
        <v>14854</v>
      </c>
      <c r="C14985" s="18">
        <v>386.78397026468195</v>
      </c>
      <c r="D14985" s="1"/>
      <c r="E14985" s="1">
        <v>5</v>
      </c>
      <c r="F14985" s="1">
        <v>1</v>
      </c>
      <c r="G14985" s="1">
        <v>1</v>
      </c>
      <c r="H14985" s="1">
        <v>3</v>
      </c>
      <c r="I14985" s="15">
        <v>0.3</v>
      </c>
      <c r="J14985">
        <f t="shared" si="234"/>
        <v>40</v>
      </c>
    </row>
    <row r="14986" spans="1:10" x14ac:dyDescent="0.3">
      <c r="A14986" t="s">
        <v>15075</v>
      </c>
      <c r="C14986" s="18">
        <v>370.87969626455691</v>
      </c>
      <c r="D14986" s="1"/>
      <c r="E14986" s="1">
        <v>15</v>
      </c>
      <c r="F14986" s="1">
        <v>5</v>
      </c>
      <c r="G14986" s="1">
        <v>1</v>
      </c>
      <c r="H14986" s="1">
        <v>9</v>
      </c>
      <c r="I14986" s="15">
        <v>0.36666666666666664</v>
      </c>
      <c r="J14986">
        <f t="shared" si="234"/>
        <v>40</v>
      </c>
    </row>
    <row r="14987" spans="1:10" x14ac:dyDescent="0.3">
      <c r="A14987" t="s">
        <v>14855</v>
      </c>
      <c r="C14987" s="18">
        <v>386.76695221076545</v>
      </c>
      <c r="D14987" s="1"/>
      <c r="E14987" s="1">
        <v>19</v>
      </c>
      <c r="F14987" s="1">
        <v>7</v>
      </c>
      <c r="G14987" s="1">
        <v>0</v>
      </c>
      <c r="H14987" s="1">
        <v>12</v>
      </c>
      <c r="I14987" s="15">
        <v>0.36842105263157893</v>
      </c>
      <c r="J14987">
        <f t="shared" si="234"/>
        <v>40</v>
      </c>
    </row>
    <row r="14988" spans="1:10" x14ac:dyDescent="0.3">
      <c r="A14988" t="s">
        <v>14856</v>
      </c>
      <c r="C14988" s="18">
        <v>386.7609510436555</v>
      </c>
      <c r="D14988" s="1"/>
      <c r="E14988" s="1">
        <v>17</v>
      </c>
      <c r="F14988" s="1">
        <v>7</v>
      </c>
      <c r="G14988" s="1">
        <v>1</v>
      </c>
      <c r="H14988" s="1">
        <v>9</v>
      </c>
      <c r="I14988" s="15">
        <v>0.44117647058823528</v>
      </c>
      <c r="J14988">
        <f t="shared" si="234"/>
        <v>40</v>
      </c>
    </row>
    <row r="14989" spans="1:10" x14ac:dyDescent="0.3">
      <c r="A14989" s="21" t="s">
        <v>15079</v>
      </c>
      <c r="C14989" s="18">
        <v>386.75996829779535</v>
      </c>
      <c r="D14989" s="1"/>
      <c r="E14989" s="1">
        <v>6</v>
      </c>
      <c r="F14989" s="1">
        <v>2</v>
      </c>
      <c r="G14989" s="1">
        <v>0</v>
      </c>
      <c r="H14989" s="1">
        <v>4</v>
      </c>
      <c r="I14989" s="15">
        <v>0.33333333333333331</v>
      </c>
      <c r="J14989">
        <f t="shared" si="234"/>
        <v>40</v>
      </c>
    </row>
    <row r="14990" spans="1:10" x14ac:dyDescent="0.3">
      <c r="A14990" t="s">
        <v>14857</v>
      </c>
      <c r="C14990" s="18">
        <v>386.75606049043472</v>
      </c>
      <c r="D14990" s="1"/>
      <c r="E14990" s="1">
        <v>14</v>
      </c>
      <c r="F14990" s="1">
        <v>5</v>
      </c>
      <c r="G14990" s="1">
        <v>2</v>
      </c>
      <c r="H14990" s="1">
        <v>7</v>
      </c>
      <c r="I14990" s="15">
        <v>0.42857142857142855</v>
      </c>
      <c r="J14990">
        <f t="shared" si="234"/>
        <v>40</v>
      </c>
    </row>
    <row r="14991" spans="1:10" x14ac:dyDescent="0.3">
      <c r="A14991" t="s">
        <v>14858</v>
      </c>
      <c r="C14991" s="18">
        <v>386.75452620301309</v>
      </c>
      <c r="D14991" s="1"/>
      <c r="E14991" s="1">
        <v>3</v>
      </c>
      <c r="F14991" s="1">
        <v>1</v>
      </c>
      <c r="G14991" s="1">
        <v>0</v>
      </c>
      <c r="H14991" s="1">
        <v>2</v>
      </c>
      <c r="I14991" s="15">
        <v>0.33333333333333331</v>
      </c>
      <c r="J14991">
        <f t="shared" si="234"/>
        <v>40</v>
      </c>
    </row>
    <row r="14992" spans="1:10" x14ac:dyDescent="0.3">
      <c r="A14992" t="s">
        <v>14859</v>
      </c>
      <c r="C14992" s="18">
        <v>386.74859548774094</v>
      </c>
      <c r="D14992" s="1"/>
      <c r="E14992" s="1">
        <v>6</v>
      </c>
      <c r="F14992" s="1">
        <v>2</v>
      </c>
      <c r="G14992" s="1">
        <v>0</v>
      </c>
      <c r="H14992" s="1">
        <v>4</v>
      </c>
      <c r="I14992" s="15">
        <v>0.33333333333333331</v>
      </c>
      <c r="J14992">
        <f t="shared" si="234"/>
        <v>40</v>
      </c>
    </row>
    <row r="14993" spans="1:10" x14ac:dyDescent="0.3">
      <c r="A14993" t="s">
        <v>14890</v>
      </c>
      <c r="C14993" s="18">
        <v>337.02409094071976</v>
      </c>
      <c r="D14993" s="1"/>
      <c r="E14993" s="1">
        <v>11</v>
      </c>
      <c r="F14993" s="1">
        <v>3</v>
      </c>
      <c r="G14993" s="1">
        <v>0</v>
      </c>
      <c r="H14993" s="1">
        <v>8</v>
      </c>
      <c r="I14993" s="15">
        <v>0.27272727272727271</v>
      </c>
      <c r="J14993">
        <f t="shared" si="234"/>
        <v>40</v>
      </c>
    </row>
    <row r="14994" spans="1:10" x14ac:dyDescent="0.3">
      <c r="A14994" t="s">
        <v>14860</v>
      </c>
      <c r="C14994" s="18">
        <v>386.73750817478663</v>
      </c>
      <c r="D14994" s="1"/>
      <c r="E14994" s="1">
        <v>12</v>
      </c>
      <c r="F14994" s="1">
        <v>4</v>
      </c>
      <c r="G14994" s="1">
        <v>2</v>
      </c>
      <c r="H14994" s="1">
        <v>6</v>
      </c>
      <c r="I14994" s="15">
        <v>0.41666666666666669</v>
      </c>
      <c r="J14994">
        <f t="shared" si="234"/>
        <v>40</v>
      </c>
    </row>
    <row r="14995" spans="1:10" x14ac:dyDescent="0.3">
      <c r="A14995" t="s">
        <v>14883</v>
      </c>
      <c r="C14995" s="18">
        <v>386.73255426674899</v>
      </c>
      <c r="D14995" s="1"/>
      <c r="E14995" s="1">
        <v>13</v>
      </c>
      <c r="F14995" s="1">
        <v>5</v>
      </c>
      <c r="G14995" s="1">
        <v>1</v>
      </c>
      <c r="H14995" s="1">
        <v>7</v>
      </c>
      <c r="I14995" s="15">
        <v>0.42307692307692307</v>
      </c>
      <c r="J14995">
        <f t="shared" si="234"/>
        <v>40</v>
      </c>
    </row>
    <row r="14996" spans="1:10" x14ac:dyDescent="0.3">
      <c r="A14996" t="s">
        <v>14861</v>
      </c>
      <c r="C14996" s="18">
        <v>386.73046396380329</v>
      </c>
      <c r="D14996" s="1"/>
      <c r="E14996" s="1">
        <v>3</v>
      </c>
      <c r="F14996" s="1">
        <v>1</v>
      </c>
      <c r="G14996" s="1">
        <v>0</v>
      </c>
      <c r="H14996" s="1">
        <v>2</v>
      </c>
      <c r="I14996" s="15">
        <v>0.33333333333333331</v>
      </c>
      <c r="J14996">
        <f t="shared" si="234"/>
        <v>40</v>
      </c>
    </row>
    <row r="14997" spans="1:10" x14ac:dyDescent="0.3">
      <c r="A14997" t="s">
        <v>14862</v>
      </c>
      <c r="C14997" s="18">
        <v>386.71627118629169</v>
      </c>
      <c r="D14997" s="1"/>
      <c r="E14997" s="1">
        <v>4</v>
      </c>
      <c r="F14997" s="1">
        <v>1</v>
      </c>
      <c r="G14997" s="1">
        <v>0</v>
      </c>
      <c r="H14997" s="1">
        <v>3</v>
      </c>
      <c r="I14997" s="15">
        <v>0.25</v>
      </c>
      <c r="J14997">
        <f t="shared" si="234"/>
        <v>40</v>
      </c>
    </row>
    <row r="14998" spans="1:10" x14ac:dyDescent="0.3">
      <c r="A14998" t="s">
        <v>14864</v>
      </c>
      <c r="C14998" s="18">
        <v>386.71447907163184</v>
      </c>
      <c r="D14998" s="1"/>
      <c r="E14998" s="1">
        <v>3</v>
      </c>
      <c r="F14998" s="1">
        <v>1</v>
      </c>
      <c r="G14998" s="1">
        <v>0</v>
      </c>
      <c r="H14998" s="1">
        <v>2</v>
      </c>
      <c r="I14998" s="15">
        <v>0.33333333333333331</v>
      </c>
      <c r="J14998">
        <f t="shared" si="234"/>
        <v>40</v>
      </c>
    </row>
    <row r="14999" spans="1:10" x14ac:dyDescent="0.3">
      <c r="A14999" t="s">
        <v>14866</v>
      </c>
      <c r="C14999" s="18">
        <v>386.70727118644817</v>
      </c>
      <c r="D14999" s="1"/>
      <c r="E14999" s="1">
        <v>5</v>
      </c>
      <c r="F14999" s="1">
        <v>1</v>
      </c>
      <c r="G14999" s="1">
        <v>1</v>
      </c>
      <c r="H14999" s="1">
        <v>3</v>
      </c>
      <c r="I14999" s="15">
        <v>0.3</v>
      </c>
      <c r="J14999">
        <f t="shared" si="234"/>
        <v>40</v>
      </c>
    </row>
    <row r="15000" spans="1:10" x14ac:dyDescent="0.3">
      <c r="A15000" t="s">
        <v>14868</v>
      </c>
      <c r="C15000" s="18">
        <v>386.69852272143271</v>
      </c>
      <c r="D15000" s="1"/>
      <c r="E15000" s="1">
        <v>9</v>
      </c>
      <c r="F15000" s="1">
        <v>3</v>
      </c>
      <c r="G15000" s="1">
        <v>1</v>
      </c>
      <c r="H15000" s="1">
        <v>5</v>
      </c>
      <c r="I15000" s="15">
        <v>0.3888888888888889</v>
      </c>
      <c r="J15000">
        <f t="shared" si="234"/>
        <v>40</v>
      </c>
    </row>
    <row r="15001" spans="1:10" x14ac:dyDescent="0.3">
      <c r="A15001" t="s">
        <v>14997</v>
      </c>
      <c r="C15001" s="18">
        <v>386.69450747058704</v>
      </c>
      <c r="D15001" s="1"/>
      <c r="E15001" s="1">
        <v>9</v>
      </c>
      <c r="F15001" s="1">
        <v>4</v>
      </c>
      <c r="G15001" s="1">
        <v>0</v>
      </c>
      <c r="H15001" s="1">
        <v>5</v>
      </c>
      <c r="I15001" s="15">
        <v>0.44444444444444442</v>
      </c>
      <c r="J15001">
        <f t="shared" si="234"/>
        <v>40</v>
      </c>
    </row>
    <row r="15002" spans="1:10" x14ac:dyDescent="0.3">
      <c r="A15002" t="s">
        <v>14870</v>
      </c>
      <c r="C15002" s="18">
        <v>386.68871733246795</v>
      </c>
      <c r="D15002" s="1"/>
      <c r="E15002" s="1">
        <v>28</v>
      </c>
      <c r="F15002" s="1">
        <v>11</v>
      </c>
      <c r="G15002" s="1">
        <v>0</v>
      </c>
      <c r="H15002" s="1">
        <v>17</v>
      </c>
      <c r="I15002" s="15">
        <v>0.39285714285714285</v>
      </c>
      <c r="J15002">
        <f t="shared" si="234"/>
        <v>40</v>
      </c>
    </row>
    <row r="15003" spans="1:10" x14ac:dyDescent="0.3">
      <c r="A15003" t="s">
        <v>14872</v>
      </c>
      <c r="C15003" s="18">
        <v>386.67935526753098</v>
      </c>
      <c r="D15003" s="1"/>
      <c r="E15003" s="1">
        <v>3</v>
      </c>
      <c r="F15003" s="1">
        <v>1</v>
      </c>
      <c r="G15003" s="1">
        <v>0</v>
      </c>
      <c r="H15003" s="1">
        <v>2</v>
      </c>
      <c r="I15003" s="15">
        <v>0.33333333333333331</v>
      </c>
      <c r="J15003">
        <f t="shared" si="234"/>
        <v>40</v>
      </c>
    </row>
    <row r="15004" spans="1:10" x14ac:dyDescent="0.3">
      <c r="A15004" t="s">
        <v>14879</v>
      </c>
      <c r="C15004" s="18">
        <v>386.65419681406593</v>
      </c>
      <c r="D15004" s="1"/>
      <c r="E15004" s="1">
        <v>23</v>
      </c>
      <c r="F15004" s="1">
        <v>10</v>
      </c>
      <c r="G15004" s="1">
        <v>0</v>
      </c>
      <c r="H15004" s="1">
        <v>13</v>
      </c>
      <c r="I15004" s="15">
        <v>0.43478260869565216</v>
      </c>
      <c r="J15004">
        <f t="shared" si="234"/>
        <v>40</v>
      </c>
    </row>
    <row r="15005" spans="1:10" x14ac:dyDescent="0.3">
      <c r="A15005" s="21" t="s">
        <v>14874</v>
      </c>
      <c r="C15005" s="18">
        <v>386.65255185285565</v>
      </c>
      <c r="D15005" s="1"/>
      <c r="E15005" s="1">
        <v>3</v>
      </c>
      <c r="F15005" s="1">
        <v>1</v>
      </c>
      <c r="G15005" s="1">
        <v>0</v>
      </c>
      <c r="H15005" s="1">
        <v>2</v>
      </c>
      <c r="I15005" s="15">
        <v>0.33333333333333331</v>
      </c>
      <c r="J15005">
        <f t="shared" si="234"/>
        <v>40</v>
      </c>
    </row>
    <row r="15006" spans="1:10" x14ac:dyDescent="0.3">
      <c r="A15006" t="s">
        <v>14876</v>
      </c>
      <c r="C15006" s="18">
        <v>386.64580175589276</v>
      </c>
      <c r="D15006" s="1"/>
      <c r="E15006" s="1">
        <v>3</v>
      </c>
      <c r="F15006" s="1">
        <v>1</v>
      </c>
      <c r="G15006" s="1">
        <v>0</v>
      </c>
      <c r="H15006" s="1">
        <v>2</v>
      </c>
      <c r="I15006" s="15">
        <v>0.33333333333333331</v>
      </c>
      <c r="J15006">
        <f t="shared" si="234"/>
        <v>40</v>
      </c>
    </row>
    <row r="15007" spans="1:10" x14ac:dyDescent="0.3">
      <c r="A15007" t="s">
        <v>14840</v>
      </c>
      <c r="C15007" s="18">
        <v>386.63918218806469</v>
      </c>
      <c r="D15007" s="1"/>
      <c r="E15007" s="1">
        <v>3</v>
      </c>
      <c r="F15007" s="1">
        <v>1</v>
      </c>
      <c r="G15007" s="1">
        <v>0</v>
      </c>
      <c r="H15007" s="1">
        <v>2</v>
      </c>
      <c r="I15007" s="15">
        <v>0.33333333333333331</v>
      </c>
      <c r="J15007">
        <f t="shared" si="234"/>
        <v>40</v>
      </c>
    </row>
    <row r="15008" spans="1:10" x14ac:dyDescent="0.3">
      <c r="A15008" t="s">
        <v>14877</v>
      </c>
      <c r="C15008" s="18">
        <v>386.63816575174042</v>
      </c>
      <c r="D15008" s="1"/>
      <c r="E15008" s="1">
        <v>25</v>
      </c>
      <c r="F15008" s="1">
        <v>11</v>
      </c>
      <c r="G15008" s="1">
        <v>2</v>
      </c>
      <c r="H15008" s="1">
        <v>12</v>
      </c>
      <c r="I15008" s="15">
        <v>0.48</v>
      </c>
      <c r="J15008">
        <f t="shared" si="234"/>
        <v>40</v>
      </c>
    </row>
    <row r="15009" spans="1:10" x14ac:dyDescent="0.3">
      <c r="A15009" t="s">
        <v>14880</v>
      </c>
      <c r="C15009" s="18">
        <v>386.63174144381026</v>
      </c>
      <c r="D15009" s="1"/>
      <c r="E15009" s="1">
        <v>3</v>
      </c>
      <c r="F15009" s="1">
        <v>1</v>
      </c>
      <c r="G15009" s="1">
        <v>0</v>
      </c>
      <c r="H15009" s="1">
        <v>2</v>
      </c>
      <c r="I15009" s="15">
        <v>0.33333333333333331</v>
      </c>
      <c r="J15009">
        <f t="shared" si="234"/>
        <v>40</v>
      </c>
    </row>
    <row r="15010" spans="1:10" x14ac:dyDescent="0.3">
      <c r="A15010" t="s">
        <v>14875</v>
      </c>
      <c r="C15010" s="18">
        <v>386.62895148653024</v>
      </c>
      <c r="D15010" s="1"/>
      <c r="E15010" s="1">
        <v>16</v>
      </c>
      <c r="F15010" s="1">
        <v>7</v>
      </c>
      <c r="G15010" s="1">
        <v>0</v>
      </c>
      <c r="H15010" s="1">
        <v>9</v>
      </c>
      <c r="I15010" s="15">
        <v>0.4375</v>
      </c>
      <c r="J15010">
        <f t="shared" si="234"/>
        <v>40</v>
      </c>
    </row>
    <row r="15011" spans="1:10" x14ac:dyDescent="0.3">
      <c r="A15011" t="s">
        <v>14882</v>
      </c>
      <c r="C15011" s="18">
        <v>386.62136189709094</v>
      </c>
      <c r="D15011" s="1"/>
      <c r="E15011" s="1">
        <v>25</v>
      </c>
      <c r="F15011" s="1">
        <v>14</v>
      </c>
      <c r="G15011" s="1">
        <v>0</v>
      </c>
      <c r="H15011" s="1">
        <v>11</v>
      </c>
      <c r="I15011" s="15">
        <v>0.56000000000000005</v>
      </c>
      <c r="J15011">
        <f t="shared" si="234"/>
        <v>40</v>
      </c>
    </row>
    <row r="15012" spans="1:10" x14ac:dyDescent="0.3">
      <c r="A15012" t="s">
        <v>14881</v>
      </c>
      <c r="C15012" s="18">
        <v>386.62089400470228</v>
      </c>
      <c r="D15012" s="1"/>
      <c r="E15012" s="1">
        <v>12</v>
      </c>
      <c r="F15012" s="1">
        <v>5</v>
      </c>
      <c r="G15012" s="1">
        <v>0</v>
      </c>
      <c r="H15012" s="1">
        <v>7</v>
      </c>
      <c r="I15012" s="15">
        <v>0.41666666666666669</v>
      </c>
      <c r="J15012">
        <f t="shared" si="234"/>
        <v>40</v>
      </c>
    </row>
    <row r="15013" spans="1:10" x14ac:dyDescent="0.3">
      <c r="A15013" t="s">
        <v>14884</v>
      </c>
      <c r="C15013" s="18">
        <v>386.61590786672775</v>
      </c>
      <c r="D15013" s="1"/>
      <c r="E15013" s="1">
        <v>10</v>
      </c>
      <c r="F15013" s="1">
        <v>4</v>
      </c>
      <c r="G15013" s="1">
        <v>1</v>
      </c>
      <c r="H15013" s="1">
        <v>5</v>
      </c>
      <c r="I15013" s="15">
        <v>0.45</v>
      </c>
      <c r="J15013">
        <f t="shared" si="234"/>
        <v>40</v>
      </c>
    </row>
    <row r="15014" spans="1:10" x14ac:dyDescent="0.3">
      <c r="A15014" t="s">
        <v>14885</v>
      </c>
      <c r="C15014" s="18">
        <v>386.61081291665084</v>
      </c>
      <c r="D15014" s="1"/>
      <c r="E15014" s="1">
        <v>6</v>
      </c>
      <c r="F15014" s="1">
        <v>2</v>
      </c>
      <c r="G15014" s="1">
        <v>0</v>
      </c>
      <c r="H15014" s="1">
        <v>4</v>
      </c>
      <c r="I15014" s="15">
        <v>0.33333333333333331</v>
      </c>
      <c r="J15014">
        <f t="shared" si="234"/>
        <v>40</v>
      </c>
    </row>
    <row r="15015" spans="1:10" x14ac:dyDescent="0.3">
      <c r="A15015" t="s">
        <v>14886</v>
      </c>
      <c r="C15015" s="18">
        <v>386.60708989778459</v>
      </c>
      <c r="D15015" s="1"/>
      <c r="E15015" s="1">
        <v>3</v>
      </c>
      <c r="F15015" s="1">
        <v>1</v>
      </c>
      <c r="G15015" s="1">
        <v>0</v>
      </c>
      <c r="H15015" s="1">
        <v>2</v>
      </c>
      <c r="I15015" s="15">
        <v>0.33333333333333331</v>
      </c>
      <c r="J15015">
        <f t="shared" si="234"/>
        <v>40</v>
      </c>
    </row>
    <row r="15016" spans="1:10" x14ac:dyDescent="0.3">
      <c r="A15016" t="s">
        <v>14887</v>
      </c>
      <c r="C15016" s="18">
        <v>386.59581574299449</v>
      </c>
      <c r="D15016" s="1"/>
      <c r="E15016" s="1">
        <v>26</v>
      </c>
      <c r="F15016" s="1">
        <v>12</v>
      </c>
      <c r="G15016" s="1">
        <v>0</v>
      </c>
      <c r="H15016" s="1">
        <v>14</v>
      </c>
      <c r="I15016" s="15">
        <v>0.46153846153846156</v>
      </c>
      <c r="J15016">
        <f t="shared" si="234"/>
        <v>40</v>
      </c>
    </row>
    <row r="15017" spans="1:10" x14ac:dyDescent="0.3">
      <c r="A15017" t="s">
        <v>14888</v>
      </c>
      <c r="C15017" s="18">
        <v>386.5947633719702</v>
      </c>
      <c r="D15017" s="1"/>
      <c r="E15017" s="1">
        <v>6</v>
      </c>
      <c r="F15017" s="1">
        <v>2</v>
      </c>
      <c r="G15017" s="1">
        <v>1</v>
      </c>
      <c r="H15017" s="1">
        <v>3</v>
      </c>
      <c r="I15017" s="15">
        <v>0.41666666666666669</v>
      </c>
      <c r="J15017">
        <f t="shared" si="234"/>
        <v>40</v>
      </c>
    </row>
    <row r="15018" spans="1:10" x14ac:dyDescent="0.3">
      <c r="A15018" t="s">
        <v>14889</v>
      </c>
      <c r="C15018" s="18">
        <v>386.59457266982645</v>
      </c>
      <c r="D15018" s="1"/>
      <c r="E15018" s="1">
        <v>24</v>
      </c>
      <c r="F15018" s="1">
        <v>10</v>
      </c>
      <c r="G15018" s="1">
        <v>0</v>
      </c>
      <c r="H15018" s="1">
        <v>14</v>
      </c>
      <c r="I15018" s="15">
        <v>0.41666666666666669</v>
      </c>
      <c r="J15018">
        <f t="shared" si="234"/>
        <v>40</v>
      </c>
    </row>
    <row r="15019" spans="1:10" x14ac:dyDescent="0.3">
      <c r="A15019" t="s">
        <v>14891</v>
      </c>
      <c r="C15019" s="18">
        <v>386.59114386980701</v>
      </c>
      <c r="D15019" s="1"/>
      <c r="E15019" s="1">
        <v>8</v>
      </c>
      <c r="F15019" s="1">
        <v>3</v>
      </c>
      <c r="G15019" s="1">
        <v>0</v>
      </c>
      <c r="H15019" s="1">
        <v>5</v>
      </c>
      <c r="I15019" s="15">
        <v>0.375</v>
      </c>
      <c r="J15019">
        <f t="shared" si="234"/>
        <v>40</v>
      </c>
    </row>
    <row r="15020" spans="1:10" x14ac:dyDescent="0.3">
      <c r="A15020" t="s">
        <v>14892</v>
      </c>
      <c r="C15020" s="18">
        <v>386.58589230668497</v>
      </c>
      <c r="D15020" s="1"/>
      <c r="E15020" s="1">
        <v>5</v>
      </c>
      <c r="F15020" s="1">
        <v>2</v>
      </c>
      <c r="G15020" s="1">
        <v>0</v>
      </c>
      <c r="H15020" s="1">
        <v>3</v>
      </c>
      <c r="I15020" s="15">
        <v>0.4</v>
      </c>
      <c r="J15020">
        <f t="shared" si="234"/>
        <v>40</v>
      </c>
    </row>
    <row r="15021" spans="1:10" x14ac:dyDescent="0.3">
      <c r="A15021" t="s">
        <v>14893</v>
      </c>
      <c r="C15021" s="18">
        <v>386.58488418297759</v>
      </c>
      <c r="D15021" s="1"/>
      <c r="E15021" s="1">
        <v>5</v>
      </c>
      <c r="F15021" s="1">
        <v>2</v>
      </c>
      <c r="G15021" s="1">
        <v>0</v>
      </c>
      <c r="H15021" s="1">
        <v>3</v>
      </c>
      <c r="I15021" s="15">
        <v>0.4</v>
      </c>
      <c r="J15021">
        <f t="shared" si="234"/>
        <v>40</v>
      </c>
    </row>
    <row r="15022" spans="1:10" x14ac:dyDescent="0.3">
      <c r="A15022" t="s">
        <v>14894</v>
      </c>
      <c r="C15022" s="18">
        <v>386.58254580552347</v>
      </c>
      <c r="D15022" s="1"/>
      <c r="E15022" s="1">
        <v>3</v>
      </c>
      <c r="F15022" s="1">
        <v>1</v>
      </c>
      <c r="G15022" s="1">
        <v>0</v>
      </c>
      <c r="H15022" s="1">
        <v>2</v>
      </c>
      <c r="I15022" s="15">
        <v>0.33333333333333331</v>
      </c>
      <c r="J15022">
        <f t="shared" si="234"/>
        <v>40</v>
      </c>
    </row>
    <row r="15023" spans="1:10" x14ac:dyDescent="0.3">
      <c r="A15023" s="21" t="s">
        <v>14895</v>
      </c>
      <c r="C15023" s="18">
        <v>386.58218123608708</v>
      </c>
      <c r="D15023" s="1"/>
      <c r="E15023" s="1">
        <v>3</v>
      </c>
      <c r="F15023" s="1">
        <v>1</v>
      </c>
      <c r="G15023" s="1">
        <v>0</v>
      </c>
      <c r="H15023" s="1">
        <v>2</v>
      </c>
      <c r="I15023" s="15">
        <v>0.33333333333333331</v>
      </c>
      <c r="J15023">
        <f t="shared" si="234"/>
        <v>40</v>
      </c>
    </row>
    <row r="15024" spans="1:10" x14ac:dyDescent="0.3">
      <c r="A15024" t="s">
        <v>14897</v>
      </c>
      <c r="C15024" s="18">
        <v>386.54834564084342</v>
      </c>
      <c r="D15024" s="1"/>
      <c r="E15024" s="1">
        <v>3</v>
      </c>
      <c r="F15024" s="1">
        <v>1</v>
      </c>
      <c r="G15024" s="1">
        <v>0</v>
      </c>
      <c r="H15024" s="1">
        <v>2</v>
      </c>
      <c r="I15024" s="15">
        <v>0.33333333333333331</v>
      </c>
      <c r="J15024">
        <f t="shared" si="234"/>
        <v>40</v>
      </c>
    </row>
    <row r="15025" spans="1:10" x14ac:dyDescent="0.3">
      <c r="A15025" t="s">
        <v>14898</v>
      </c>
      <c r="C15025" s="18">
        <v>386.53731161290523</v>
      </c>
      <c r="D15025" s="1"/>
      <c r="E15025" s="1">
        <v>16</v>
      </c>
      <c r="F15025" s="1">
        <v>6</v>
      </c>
      <c r="G15025" s="1">
        <v>0</v>
      </c>
      <c r="H15025" s="1">
        <v>10</v>
      </c>
      <c r="I15025" s="15">
        <v>0.375</v>
      </c>
      <c r="J15025">
        <f t="shared" si="234"/>
        <v>40</v>
      </c>
    </row>
    <row r="15026" spans="1:10" x14ac:dyDescent="0.3">
      <c r="A15026" t="s">
        <v>14899</v>
      </c>
      <c r="C15026" s="18">
        <v>386.52318076854135</v>
      </c>
      <c r="D15026" s="1"/>
      <c r="E15026" s="1">
        <v>19</v>
      </c>
      <c r="F15026" s="1">
        <v>8</v>
      </c>
      <c r="G15026" s="1">
        <v>1</v>
      </c>
      <c r="H15026" s="1">
        <v>10</v>
      </c>
      <c r="I15026" s="15">
        <v>0.44736842105263158</v>
      </c>
      <c r="J15026">
        <f t="shared" si="234"/>
        <v>40</v>
      </c>
    </row>
    <row r="15027" spans="1:10" x14ac:dyDescent="0.3">
      <c r="A15027" t="s">
        <v>14900</v>
      </c>
      <c r="C15027" s="18">
        <v>386.51695427635605</v>
      </c>
      <c r="D15027" s="1"/>
      <c r="E15027" s="1">
        <v>3</v>
      </c>
      <c r="F15027" s="1">
        <v>1</v>
      </c>
      <c r="G15027" s="1">
        <v>0</v>
      </c>
      <c r="H15027" s="1">
        <v>2</v>
      </c>
      <c r="I15027" s="15">
        <v>0.33333333333333331</v>
      </c>
      <c r="J15027">
        <f t="shared" si="234"/>
        <v>40</v>
      </c>
    </row>
    <row r="15028" spans="1:10" x14ac:dyDescent="0.3">
      <c r="A15028" t="s">
        <v>14902</v>
      </c>
      <c r="C15028" s="18">
        <v>386.49462973944719</v>
      </c>
      <c r="D15028" s="1"/>
      <c r="E15028" s="1">
        <v>3</v>
      </c>
      <c r="F15028" s="1">
        <v>1</v>
      </c>
      <c r="G15028" s="1">
        <v>0</v>
      </c>
      <c r="H15028" s="1">
        <v>2</v>
      </c>
      <c r="I15028" s="15">
        <v>0.33333333333333331</v>
      </c>
      <c r="J15028">
        <f t="shared" si="234"/>
        <v>40</v>
      </c>
    </row>
    <row r="15029" spans="1:10" x14ac:dyDescent="0.3">
      <c r="A15029" t="s">
        <v>14905</v>
      </c>
      <c r="C15029" s="18">
        <v>386.48370379424068</v>
      </c>
      <c r="D15029" s="1"/>
      <c r="E15029" s="1">
        <v>3</v>
      </c>
      <c r="F15029" s="1">
        <v>1</v>
      </c>
      <c r="G15029" s="1">
        <v>0</v>
      </c>
      <c r="H15029" s="1">
        <v>2</v>
      </c>
      <c r="I15029" s="15">
        <v>0.33333333333333331</v>
      </c>
      <c r="J15029">
        <f t="shared" si="234"/>
        <v>40</v>
      </c>
    </row>
    <row r="15030" spans="1:10" x14ac:dyDescent="0.3">
      <c r="A15030" t="s">
        <v>14960</v>
      </c>
      <c r="C15030" s="18">
        <v>386.47912150966039</v>
      </c>
      <c r="D15030" s="1"/>
      <c r="E15030" s="1">
        <v>51</v>
      </c>
      <c r="F15030" s="1">
        <v>22</v>
      </c>
      <c r="G15030" s="1">
        <v>0</v>
      </c>
      <c r="H15030" s="1">
        <v>29</v>
      </c>
      <c r="I15030" s="15">
        <v>0.43137254901960786</v>
      </c>
      <c r="J15030">
        <f t="shared" si="234"/>
        <v>20</v>
      </c>
    </row>
    <row r="15031" spans="1:10" x14ac:dyDescent="0.3">
      <c r="A15031" t="s">
        <v>14906</v>
      </c>
      <c r="C15031" s="18">
        <v>386.4673590105354</v>
      </c>
      <c r="D15031" s="1"/>
      <c r="E15031" s="1">
        <v>5</v>
      </c>
      <c r="F15031" s="1">
        <v>2</v>
      </c>
      <c r="G15031" s="1">
        <v>0</v>
      </c>
      <c r="H15031" s="1">
        <v>3</v>
      </c>
      <c r="I15031" s="15">
        <v>0.4</v>
      </c>
      <c r="J15031">
        <f t="shared" si="234"/>
        <v>40</v>
      </c>
    </row>
    <row r="15032" spans="1:10" x14ac:dyDescent="0.3">
      <c r="A15032" t="s">
        <v>15584</v>
      </c>
      <c r="C15032" s="18">
        <v>386.46489842946613</v>
      </c>
      <c r="D15032" s="1"/>
      <c r="E15032" s="1">
        <v>43</v>
      </c>
      <c r="F15032" s="1">
        <v>18</v>
      </c>
      <c r="G15032" s="1">
        <v>2</v>
      </c>
      <c r="H15032" s="1">
        <v>23</v>
      </c>
      <c r="I15032" s="15">
        <v>0.44186046511627908</v>
      </c>
      <c r="J15032">
        <f t="shared" si="234"/>
        <v>20</v>
      </c>
    </row>
    <row r="15033" spans="1:10" x14ac:dyDescent="0.3">
      <c r="A15033" t="s">
        <v>14907</v>
      </c>
      <c r="C15033" s="18">
        <v>386.4596331293294</v>
      </c>
      <c r="D15033" s="1"/>
      <c r="E15033" s="1">
        <v>8</v>
      </c>
      <c r="F15033" s="1">
        <v>3</v>
      </c>
      <c r="G15033" s="1">
        <v>0</v>
      </c>
      <c r="H15033" s="1">
        <v>5</v>
      </c>
      <c r="I15033" s="15">
        <v>0.375</v>
      </c>
      <c r="J15033">
        <f t="shared" si="234"/>
        <v>40</v>
      </c>
    </row>
    <row r="15034" spans="1:10" x14ac:dyDescent="0.3">
      <c r="A15034" t="s">
        <v>14908</v>
      </c>
      <c r="C15034" s="18">
        <v>386.44839342269591</v>
      </c>
      <c r="D15034" s="1"/>
      <c r="E15034" s="1">
        <v>9</v>
      </c>
      <c r="F15034" s="1">
        <v>3</v>
      </c>
      <c r="G15034" s="1">
        <v>2</v>
      </c>
      <c r="H15034" s="1">
        <v>4</v>
      </c>
      <c r="I15034" s="15">
        <v>0.44444444444444442</v>
      </c>
      <c r="J15034">
        <f t="shared" si="234"/>
        <v>40</v>
      </c>
    </row>
    <row r="15035" spans="1:10" x14ac:dyDescent="0.3">
      <c r="A15035" t="s">
        <v>14909</v>
      </c>
      <c r="C15035" s="18">
        <v>386.43536332132072</v>
      </c>
      <c r="D15035" s="1"/>
      <c r="E15035" s="1">
        <v>9</v>
      </c>
      <c r="F15035" s="1">
        <v>4</v>
      </c>
      <c r="G15035" s="1">
        <v>0</v>
      </c>
      <c r="H15035" s="1">
        <v>5</v>
      </c>
      <c r="I15035" s="15">
        <v>0.44444444444444442</v>
      </c>
      <c r="J15035">
        <f t="shared" si="234"/>
        <v>40</v>
      </c>
    </row>
    <row r="15036" spans="1:10" x14ac:dyDescent="0.3">
      <c r="A15036" t="s">
        <v>14910</v>
      </c>
      <c r="C15036" s="18">
        <v>386.4268709757676</v>
      </c>
      <c r="D15036" s="1"/>
      <c r="E15036" s="1">
        <v>8</v>
      </c>
      <c r="F15036" s="1">
        <v>3</v>
      </c>
      <c r="G15036" s="1">
        <v>0</v>
      </c>
      <c r="H15036" s="1">
        <v>5</v>
      </c>
      <c r="I15036" s="15">
        <v>0.375</v>
      </c>
      <c r="J15036">
        <f t="shared" si="234"/>
        <v>40</v>
      </c>
    </row>
    <row r="15037" spans="1:10" x14ac:dyDescent="0.3">
      <c r="A15037" t="s">
        <v>14912</v>
      </c>
      <c r="C15037" s="18">
        <v>386.40601647434863</v>
      </c>
      <c r="D15037" s="1"/>
      <c r="E15037" s="1">
        <v>8</v>
      </c>
      <c r="F15037" s="1">
        <v>3</v>
      </c>
      <c r="G15037" s="1">
        <v>0</v>
      </c>
      <c r="H15037" s="1">
        <v>5</v>
      </c>
      <c r="I15037" s="15">
        <v>0.375</v>
      </c>
      <c r="J15037">
        <f t="shared" si="234"/>
        <v>40</v>
      </c>
    </row>
    <row r="15038" spans="1:10" x14ac:dyDescent="0.3">
      <c r="A15038" t="s">
        <v>14911</v>
      </c>
      <c r="C15038" s="18">
        <v>386.40538425361012</v>
      </c>
      <c r="D15038" s="1"/>
      <c r="E15038" s="1">
        <v>3</v>
      </c>
      <c r="F15038" s="1">
        <v>1</v>
      </c>
      <c r="G15038" s="1">
        <v>0</v>
      </c>
      <c r="H15038" s="1">
        <v>2</v>
      </c>
      <c r="I15038" s="15">
        <v>0.33333333333333331</v>
      </c>
      <c r="J15038">
        <f t="shared" si="234"/>
        <v>40</v>
      </c>
    </row>
    <row r="15039" spans="1:10" x14ac:dyDescent="0.3">
      <c r="A15039" t="s">
        <v>14913</v>
      </c>
      <c r="C15039" s="18">
        <v>386.39550343076257</v>
      </c>
      <c r="D15039" s="1"/>
      <c r="E15039" s="1">
        <v>3</v>
      </c>
      <c r="F15039" s="1">
        <v>1</v>
      </c>
      <c r="G15039" s="1">
        <v>0</v>
      </c>
      <c r="H15039" s="1">
        <v>2</v>
      </c>
      <c r="I15039" s="15">
        <v>0.33333333333333331</v>
      </c>
      <c r="J15039">
        <f t="shared" si="234"/>
        <v>40</v>
      </c>
    </row>
    <row r="15040" spans="1:10" x14ac:dyDescent="0.3">
      <c r="A15040" t="s">
        <v>21454</v>
      </c>
      <c r="C15040" s="18">
        <v>386.3910159245961</v>
      </c>
      <c r="D15040" s="1"/>
      <c r="E15040" s="1">
        <v>22</v>
      </c>
      <c r="F15040" s="1">
        <v>5</v>
      </c>
      <c r="G15040" s="1">
        <v>0</v>
      </c>
      <c r="H15040" s="1">
        <v>17</v>
      </c>
      <c r="I15040" s="15">
        <v>0.22727272727272727</v>
      </c>
      <c r="J15040">
        <f t="shared" si="234"/>
        <v>40</v>
      </c>
    </row>
    <row r="15041" spans="1:10" x14ac:dyDescent="0.3">
      <c r="A15041" t="s">
        <v>14914</v>
      </c>
      <c r="C15041" s="18">
        <v>386.38638921323866</v>
      </c>
      <c r="D15041" s="1"/>
      <c r="E15041" s="1">
        <v>3</v>
      </c>
      <c r="F15041" s="1">
        <v>1</v>
      </c>
      <c r="G15041" s="1">
        <v>0</v>
      </c>
      <c r="H15041" s="1">
        <v>2</v>
      </c>
      <c r="I15041" s="15">
        <v>0.33333333333333331</v>
      </c>
      <c r="J15041">
        <f t="shared" si="234"/>
        <v>40</v>
      </c>
    </row>
    <row r="15042" spans="1:10" x14ac:dyDescent="0.3">
      <c r="A15042" t="s">
        <v>16991</v>
      </c>
      <c r="C15042" s="18">
        <v>386.38624900242263</v>
      </c>
      <c r="D15042" s="1"/>
      <c r="E15042" s="1">
        <v>78</v>
      </c>
      <c r="F15042" s="1">
        <v>34</v>
      </c>
      <c r="G15042" s="1">
        <v>2</v>
      </c>
      <c r="H15042" s="1">
        <v>42</v>
      </c>
      <c r="I15042" s="15">
        <v>0.44871794871794873</v>
      </c>
      <c r="J15042">
        <f t="shared" si="234"/>
        <v>20</v>
      </c>
    </row>
    <row r="15043" spans="1:10" x14ac:dyDescent="0.3">
      <c r="A15043" t="s">
        <v>14915</v>
      </c>
      <c r="C15043" s="18">
        <v>386.37292804990932</v>
      </c>
      <c r="D15043" s="1"/>
      <c r="E15043" s="1">
        <v>6</v>
      </c>
      <c r="F15043" s="1">
        <v>2</v>
      </c>
      <c r="G15043" s="1">
        <v>0</v>
      </c>
      <c r="H15043" s="1">
        <v>4</v>
      </c>
      <c r="I15043" s="15">
        <v>0.33333333333333331</v>
      </c>
      <c r="J15043">
        <f t="shared" si="234"/>
        <v>40</v>
      </c>
    </row>
    <row r="15044" spans="1:10" x14ac:dyDescent="0.3">
      <c r="A15044" t="s">
        <v>14917</v>
      </c>
      <c r="C15044" s="18">
        <v>386.36407737057601</v>
      </c>
      <c r="D15044" s="1"/>
      <c r="E15044" s="1">
        <v>11</v>
      </c>
      <c r="F15044" s="1">
        <v>5</v>
      </c>
      <c r="G15044" s="1">
        <v>0</v>
      </c>
      <c r="H15044" s="1">
        <v>6</v>
      </c>
      <c r="I15044" s="15">
        <v>0.45454545454545453</v>
      </c>
      <c r="J15044">
        <f t="shared" ref="J15044:J15107" si="235">IF(E15044&lt;=30,40,20)</f>
        <v>40</v>
      </c>
    </row>
    <row r="15045" spans="1:10" x14ac:dyDescent="0.3">
      <c r="A15045" t="s">
        <v>14918</v>
      </c>
      <c r="C15045" s="18">
        <v>386.36332998197202</v>
      </c>
      <c r="D15045" s="1"/>
      <c r="E15045" s="1">
        <v>14</v>
      </c>
      <c r="F15045" s="1">
        <v>6</v>
      </c>
      <c r="G15045" s="1">
        <v>1</v>
      </c>
      <c r="H15045" s="1">
        <v>7</v>
      </c>
      <c r="I15045" s="15">
        <v>0.4642857142857143</v>
      </c>
      <c r="J15045">
        <f t="shared" si="235"/>
        <v>40</v>
      </c>
    </row>
    <row r="15046" spans="1:10" x14ac:dyDescent="0.3">
      <c r="A15046" t="s">
        <v>14919</v>
      </c>
      <c r="C15046" s="18">
        <v>386.35574261185155</v>
      </c>
      <c r="D15046" s="1"/>
      <c r="E15046" s="1">
        <v>5</v>
      </c>
      <c r="F15046" s="1">
        <v>2</v>
      </c>
      <c r="G15046" s="1">
        <v>0</v>
      </c>
      <c r="H15046" s="1">
        <v>3</v>
      </c>
      <c r="I15046" s="15">
        <v>0.4</v>
      </c>
      <c r="J15046">
        <f t="shared" si="235"/>
        <v>40</v>
      </c>
    </row>
    <row r="15047" spans="1:10" x14ac:dyDescent="0.3">
      <c r="A15047" t="s">
        <v>14916</v>
      </c>
      <c r="C15047" s="18">
        <v>386.35403705730141</v>
      </c>
      <c r="D15047" s="1"/>
      <c r="E15047" s="1">
        <v>34</v>
      </c>
      <c r="F15047" s="1">
        <v>16</v>
      </c>
      <c r="G15047" s="1">
        <v>0</v>
      </c>
      <c r="H15047" s="1">
        <v>18</v>
      </c>
      <c r="I15047" s="15">
        <v>0.47058823529411764</v>
      </c>
      <c r="J15047">
        <f t="shared" si="235"/>
        <v>20</v>
      </c>
    </row>
    <row r="15048" spans="1:10" x14ac:dyDescent="0.3">
      <c r="A15048" t="s">
        <v>14920</v>
      </c>
      <c r="C15048" s="18">
        <v>386.3471915187485</v>
      </c>
      <c r="D15048" s="1"/>
      <c r="E15048" s="1">
        <v>8</v>
      </c>
      <c r="F15048" s="1">
        <v>3</v>
      </c>
      <c r="G15048" s="1">
        <v>0</v>
      </c>
      <c r="H15048" s="1">
        <v>5</v>
      </c>
      <c r="I15048" s="15">
        <v>0.375</v>
      </c>
      <c r="J15048">
        <f t="shared" si="235"/>
        <v>40</v>
      </c>
    </row>
    <row r="15049" spans="1:10" x14ac:dyDescent="0.3">
      <c r="A15049" t="s">
        <v>14921</v>
      </c>
      <c r="C15049" s="18">
        <v>386.34267908515397</v>
      </c>
      <c r="D15049" s="1"/>
      <c r="E15049" s="1">
        <v>7</v>
      </c>
      <c r="F15049" s="1">
        <v>2</v>
      </c>
      <c r="G15049" s="1">
        <v>1</v>
      </c>
      <c r="H15049" s="1">
        <v>4</v>
      </c>
      <c r="I15049" s="15">
        <v>0.35714285714285715</v>
      </c>
      <c r="J15049">
        <f t="shared" si="235"/>
        <v>40</v>
      </c>
    </row>
    <row r="15050" spans="1:10" x14ac:dyDescent="0.3">
      <c r="A15050" t="s">
        <v>14923</v>
      </c>
      <c r="C15050" s="18">
        <v>386.33688743095678</v>
      </c>
      <c r="D15050" s="1"/>
      <c r="E15050" s="1">
        <v>3</v>
      </c>
      <c r="F15050" s="1">
        <v>1</v>
      </c>
      <c r="G15050" s="1">
        <v>0</v>
      </c>
      <c r="H15050" s="1">
        <v>2</v>
      </c>
      <c r="I15050" s="15">
        <v>0.33333333333333331</v>
      </c>
      <c r="J15050">
        <f t="shared" si="235"/>
        <v>40</v>
      </c>
    </row>
    <row r="15051" spans="1:10" x14ac:dyDescent="0.3">
      <c r="A15051" t="s">
        <v>14924</v>
      </c>
      <c r="C15051" s="18">
        <v>386.32361865095885</v>
      </c>
      <c r="D15051" s="1"/>
      <c r="E15051" s="1">
        <v>3</v>
      </c>
      <c r="F15051" s="1">
        <v>1</v>
      </c>
      <c r="G15051" s="1">
        <v>0</v>
      </c>
      <c r="H15051" s="1">
        <v>2</v>
      </c>
      <c r="I15051" s="15">
        <v>0.33333333333333331</v>
      </c>
      <c r="J15051">
        <f t="shared" si="235"/>
        <v>40</v>
      </c>
    </row>
    <row r="15052" spans="1:10" x14ac:dyDescent="0.3">
      <c r="A15052" t="s">
        <v>14878</v>
      </c>
      <c r="C15052" s="18">
        <v>386.32011948352067</v>
      </c>
      <c r="D15052" s="1"/>
      <c r="E15052" s="1">
        <v>5</v>
      </c>
      <c r="F15052" s="1">
        <v>2</v>
      </c>
      <c r="G15052" s="1">
        <v>0</v>
      </c>
      <c r="H15052" s="1">
        <v>3</v>
      </c>
      <c r="I15052" s="15">
        <v>0.4</v>
      </c>
      <c r="J15052">
        <f t="shared" si="235"/>
        <v>40</v>
      </c>
    </row>
    <row r="15053" spans="1:10" x14ac:dyDescent="0.3">
      <c r="A15053" t="s">
        <v>14925</v>
      </c>
      <c r="C15053" s="18">
        <v>386.31970974098692</v>
      </c>
      <c r="D15053" s="1"/>
      <c r="E15053" s="1">
        <v>3</v>
      </c>
      <c r="F15053" s="1">
        <v>1</v>
      </c>
      <c r="G15053" s="1">
        <v>0</v>
      </c>
      <c r="H15053" s="1">
        <v>2</v>
      </c>
      <c r="I15053" s="15">
        <v>0.33333333333333331</v>
      </c>
      <c r="J15053">
        <f t="shared" si="235"/>
        <v>40</v>
      </c>
    </row>
    <row r="15054" spans="1:10" x14ac:dyDescent="0.3">
      <c r="A15054" t="s">
        <v>10784</v>
      </c>
      <c r="C15054" s="18">
        <v>386.3044570247792</v>
      </c>
      <c r="D15054" s="1"/>
      <c r="E15054" s="1">
        <v>15</v>
      </c>
      <c r="F15054" s="1">
        <v>6</v>
      </c>
      <c r="G15054" s="1">
        <v>1</v>
      </c>
      <c r="H15054" s="1">
        <v>8</v>
      </c>
      <c r="I15054" s="15">
        <v>0.43333333333333335</v>
      </c>
      <c r="J15054">
        <f t="shared" si="235"/>
        <v>40</v>
      </c>
    </row>
    <row r="15055" spans="1:10" x14ac:dyDescent="0.3">
      <c r="A15055" t="s">
        <v>14981</v>
      </c>
      <c r="C15055" s="18">
        <v>386.29461959828348</v>
      </c>
      <c r="D15055" s="1"/>
      <c r="E15055" s="1">
        <v>5</v>
      </c>
      <c r="F15055" s="1">
        <v>2</v>
      </c>
      <c r="G15055" s="1">
        <v>0</v>
      </c>
      <c r="H15055" s="1">
        <v>3</v>
      </c>
      <c r="I15055" s="15">
        <v>0.4</v>
      </c>
      <c r="J15055">
        <f t="shared" si="235"/>
        <v>40</v>
      </c>
    </row>
    <row r="15056" spans="1:10" x14ac:dyDescent="0.3">
      <c r="A15056" t="s">
        <v>14926</v>
      </c>
      <c r="C15056" s="18">
        <v>386.29253479421402</v>
      </c>
      <c r="D15056" s="1"/>
      <c r="E15056" s="1">
        <v>11</v>
      </c>
      <c r="F15056" s="1">
        <v>4</v>
      </c>
      <c r="G15056" s="1">
        <v>0</v>
      </c>
      <c r="H15056" s="1">
        <v>7</v>
      </c>
      <c r="I15056" s="15">
        <v>0.36363636363636365</v>
      </c>
      <c r="J15056">
        <f t="shared" si="235"/>
        <v>40</v>
      </c>
    </row>
    <row r="15057" spans="1:10" x14ac:dyDescent="0.3">
      <c r="A15057" t="s">
        <v>14927</v>
      </c>
      <c r="C15057" s="18">
        <v>386.28189978533578</v>
      </c>
      <c r="D15057" s="1"/>
      <c r="E15057" s="1">
        <v>9</v>
      </c>
      <c r="F15057" s="1">
        <v>4</v>
      </c>
      <c r="G15057" s="1">
        <v>0</v>
      </c>
      <c r="H15057" s="1">
        <v>5</v>
      </c>
      <c r="I15057" s="15">
        <v>0.44444444444444442</v>
      </c>
      <c r="J15057">
        <f t="shared" si="235"/>
        <v>40</v>
      </c>
    </row>
    <row r="15058" spans="1:10" x14ac:dyDescent="0.3">
      <c r="A15058" t="s">
        <v>14928</v>
      </c>
      <c r="C15058" s="18">
        <v>386.28066673261168</v>
      </c>
      <c r="D15058" s="1"/>
      <c r="E15058" s="1">
        <v>5</v>
      </c>
      <c r="F15058" s="1">
        <v>2</v>
      </c>
      <c r="G15058" s="1">
        <v>0</v>
      </c>
      <c r="H15058" s="1">
        <v>3</v>
      </c>
      <c r="I15058" s="15">
        <v>0.4</v>
      </c>
      <c r="J15058">
        <f t="shared" si="235"/>
        <v>40</v>
      </c>
    </row>
    <row r="15059" spans="1:10" x14ac:dyDescent="0.3">
      <c r="A15059" t="s">
        <v>14929</v>
      </c>
      <c r="C15059" s="18">
        <v>386.27743584748725</v>
      </c>
      <c r="D15059" s="1"/>
      <c r="E15059" s="1">
        <v>9</v>
      </c>
      <c r="F15059" s="1">
        <v>4</v>
      </c>
      <c r="G15059" s="1">
        <v>0</v>
      </c>
      <c r="H15059" s="1">
        <v>5</v>
      </c>
      <c r="I15059" s="15">
        <v>0.44444444444444442</v>
      </c>
      <c r="J15059">
        <f t="shared" si="235"/>
        <v>40</v>
      </c>
    </row>
    <row r="15060" spans="1:10" x14ac:dyDescent="0.3">
      <c r="A15060" t="s">
        <v>14930</v>
      </c>
      <c r="C15060" s="18">
        <v>386.27498492574642</v>
      </c>
      <c r="D15060" s="1"/>
      <c r="E15060" s="1">
        <v>10</v>
      </c>
      <c r="F15060" s="1">
        <v>1</v>
      </c>
      <c r="G15060" s="1">
        <v>0</v>
      </c>
      <c r="H15060" s="1">
        <v>9</v>
      </c>
      <c r="I15060" s="15">
        <v>0.1</v>
      </c>
      <c r="J15060">
        <f t="shared" si="235"/>
        <v>40</v>
      </c>
    </row>
    <row r="15061" spans="1:10" x14ac:dyDescent="0.3">
      <c r="A15061" t="s">
        <v>14931</v>
      </c>
      <c r="C15061" s="18">
        <v>386.26665402200194</v>
      </c>
      <c r="D15061" s="1"/>
      <c r="E15061" s="1">
        <v>2</v>
      </c>
      <c r="F15061" s="1">
        <v>0</v>
      </c>
      <c r="G15061" s="1">
        <v>0</v>
      </c>
      <c r="H15061" s="1">
        <v>2</v>
      </c>
      <c r="I15061" s="15">
        <v>0</v>
      </c>
      <c r="J15061">
        <f t="shared" si="235"/>
        <v>40</v>
      </c>
    </row>
    <row r="15062" spans="1:10" x14ac:dyDescent="0.3">
      <c r="A15062" t="s">
        <v>14933</v>
      </c>
      <c r="C15062" s="18">
        <v>386.23614343634353</v>
      </c>
      <c r="D15062" s="1"/>
      <c r="E15062" s="1">
        <v>12</v>
      </c>
      <c r="F15062" s="1">
        <v>5</v>
      </c>
      <c r="G15062" s="1">
        <v>0</v>
      </c>
      <c r="H15062" s="1">
        <v>7</v>
      </c>
      <c r="I15062" s="15">
        <v>0.41666666666666669</v>
      </c>
      <c r="J15062">
        <f t="shared" si="235"/>
        <v>40</v>
      </c>
    </row>
    <row r="15063" spans="1:10" x14ac:dyDescent="0.3">
      <c r="A15063" t="s">
        <v>15037</v>
      </c>
      <c r="C15063" s="18">
        <v>386.2188033980309</v>
      </c>
      <c r="D15063" s="1"/>
      <c r="E15063" s="1">
        <v>24</v>
      </c>
      <c r="F15063" s="1">
        <v>11</v>
      </c>
      <c r="G15063" s="1">
        <v>1</v>
      </c>
      <c r="H15063" s="1">
        <v>12</v>
      </c>
      <c r="I15063" s="15">
        <v>0.47916666666666669</v>
      </c>
      <c r="J15063">
        <f t="shared" si="235"/>
        <v>40</v>
      </c>
    </row>
    <row r="15064" spans="1:10" x14ac:dyDescent="0.3">
      <c r="A15064" t="s">
        <v>14998</v>
      </c>
      <c r="C15064" s="18">
        <v>386.21565135696926</v>
      </c>
      <c r="D15064" s="1"/>
      <c r="E15064" s="1">
        <v>10</v>
      </c>
      <c r="F15064" s="1">
        <v>4</v>
      </c>
      <c r="G15064" s="1">
        <v>1</v>
      </c>
      <c r="H15064" s="1">
        <v>5</v>
      </c>
      <c r="I15064" s="15">
        <v>0.45</v>
      </c>
      <c r="J15064">
        <f t="shared" si="235"/>
        <v>40</v>
      </c>
    </row>
    <row r="15065" spans="1:10" x14ac:dyDescent="0.3">
      <c r="A15065" t="s">
        <v>17100</v>
      </c>
      <c r="C15065" s="18">
        <v>386.20543462861912</v>
      </c>
      <c r="D15065" s="1"/>
      <c r="E15065" s="1">
        <v>5</v>
      </c>
      <c r="F15065" s="1">
        <v>0</v>
      </c>
      <c r="G15065" s="1">
        <v>0</v>
      </c>
      <c r="H15065" s="1">
        <v>5</v>
      </c>
      <c r="I15065" s="15">
        <v>0</v>
      </c>
      <c r="J15065">
        <f t="shared" si="235"/>
        <v>40</v>
      </c>
    </row>
    <row r="15066" spans="1:10" x14ac:dyDescent="0.3">
      <c r="A15066" t="s">
        <v>14935</v>
      </c>
      <c r="C15066" s="18">
        <v>386.20019953406785</v>
      </c>
      <c r="D15066" s="1"/>
      <c r="E15066" s="1">
        <v>5</v>
      </c>
      <c r="F15066" s="1">
        <v>2</v>
      </c>
      <c r="G15066" s="1">
        <v>0</v>
      </c>
      <c r="H15066" s="1">
        <v>3</v>
      </c>
      <c r="I15066" s="15">
        <v>0.4</v>
      </c>
      <c r="J15066">
        <f t="shared" si="235"/>
        <v>40</v>
      </c>
    </row>
    <row r="15067" spans="1:10" x14ac:dyDescent="0.3">
      <c r="A15067" t="s">
        <v>14936</v>
      </c>
      <c r="C15067" s="18">
        <v>386.19309711150828</v>
      </c>
      <c r="D15067" s="1"/>
      <c r="E15067" s="1">
        <v>3</v>
      </c>
      <c r="F15067" s="1">
        <v>1</v>
      </c>
      <c r="G15067" s="1">
        <v>0</v>
      </c>
      <c r="H15067" s="1">
        <v>2</v>
      </c>
      <c r="I15067" s="15">
        <v>0.33333333333333331</v>
      </c>
      <c r="J15067">
        <f t="shared" si="235"/>
        <v>40</v>
      </c>
    </row>
    <row r="15068" spans="1:10" x14ac:dyDescent="0.3">
      <c r="A15068" t="s">
        <v>15267</v>
      </c>
      <c r="C15068" s="18">
        <v>386.19164245177103</v>
      </c>
      <c r="D15068" s="1"/>
      <c r="E15068" s="1">
        <v>11</v>
      </c>
      <c r="F15068" s="1">
        <v>3</v>
      </c>
      <c r="G15068" s="1">
        <v>1</v>
      </c>
      <c r="H15068" s="1">
        <v>7</v>
      </c>
      <c r="I15068" s="15">
        <v>0.31818181818181818</v>
      </c>
      <c r="J15068">
        <f t="shared" si="235"/>
        <v>40</v>
      </c>
    </row>
    <row r="15069" spans="1:10" x14ac:dyDescent="0.3">
      <c r="A15069" t="s">
        <v>14947</v>
      </c>
      <c r="C15069" s="18">
        <v>386.18788915108917</v>
      </c>
      <c r="D15069" s="1"/>
      <c r="E15069" s="1">
        <v>43</v>
      </c>
      <c r="F15069" s="1">
        <v>18</v>
      </c>
      <c r="G15069" s="1">
        <v>2</v>
      </c>
      <c r="H15069" s="1">
        <v>23</v>
      </c>
      <c r="I15069" s="15">
        <v>0.44186046511627908</v>
      </c>
      <c r="J15069">
        <f t="shared" si="235"/>
        <v>20</v>
      </c>
    </row>
    <row r="15070" spans="1:10" x14ac:dyDescent="0.3">
      <c r="A15070" t="s">
        <v>14937</v>
      </c>
      <c r="C15070" s="18">
        <v>386.1846295786317</v>
      </c>
      <c r="D15070" s="1"/>
      <c r="E15070" s="1">
        <v>8</v>
      </c>
      <c r="F15070" s="1">
        <v>3</v>
      </c>
      <c r="G15070" s="1">
        <v>0</v>
      </c>
      <c r="H15070" s="1">
        <v>5</v>
      </c>
      <c r="I15070" s="15">
        <v>0.375</v>
      </c>
      <c r="J15070">
        <f t="shared" si="235"/>
        <v>40</v>
      </c>
    </row>
    <row r="15071" spans="1:10" x14ac:dyDescent="0.3">
      <c r="A15071" t="s">
        <v>14938</v>
      </c>
      <c r="C15071" s="18">
        <v>386.17768636361239</v>
      </c>
      <c r="D15071" s="1"/>
      <c r="E15071" s="1">
        <v>3</v>
      </c>
      <c r="F15071" s="1">
        <v>1</v>
      </c>
      <c r="G15071" s="1">
        <v>0</v>
      </c>
      <c r="H15071" s="1">
        <v>2</v>
      </c>
      <c r="I15071" s="15">
        <v>0.33333333333333331</v>
      </c>
      <c r="J15071">
        <f t="shared" si="235"/>
        <v>40</v>
      </c>
    </row>
    <row r="15072" spans="1:10" x14ac:dyDescent="0.3">
      <c r="A15072" t="s">
        <v>14939</v>
      </c>
      <c r="C15072" s="18">
        <v>386.17741886941224</v>
      </c>
      <c r="D15072" s="1"/>
      <c r="E15072" s="1">
        <v>4</v>
      </c>
      <c r="F15072" s="1">
        <v>1</v>
      </c>
      <c r="G15072" s="1">
        <v>0</v>
      </c>
      <c r="H15072" s="1">
        <v>3</v>
      </c>
      <c r="I15072" s="15">
        <v>0.25</v>
      </c>
      <c r="J15072">
        <f t="shared" si="235"/>
        <v>40</v>
      </c>
    </row>
    <row r="15073" spans="1:10" x14ac:dyDescent="0.3">
      <c r="A15073" t="s">
        <v>14940</v>
      </c>
      <c r="C15073" s="18">
        <v>386.17417713743993</v>
      </c>
      <c r="D15073" s="1"/>
      <c r="E15073" s="1">
        <v>5</v>
      </c>
      <c r="F15073" s="1">
        <v>2</v>
      </c>
      <c r="G15073" s="1">
        <v>0</v>
      </c>
      <c r="H15073" s="1">
        <v>3</v>
      </c>
      <c r="I15073" s="15">
        <v>0.4</v>
      </c>
      <c r="J15073">
        <f t="shared" si="235"/>
        <v>40</v>
      </c>
    </row>
    <row r="15074" spans="1:10" x14ac:dyDescent="0.3">
      <c r="A15074" t="s">
        <v>14941</v>
      </c>
      <c r="C15074" s="18">
        <v>386.16949311824067</v>
      </c>
      <c r="D15074" s="1"/>
      <c r="E15074" s="1">
        <v>5</v>
      </c>
      <c r="F15074" s="1">
        <v>1</v>
      </c>
      <c r="G15074" s="1">
        <v>1</v>
      </c>
      <c r="H15074" s="1">
        <v>3</v>
      </c>
      <c r="I15074" s="15">
        <v>0.3</v>
      </c>
      <c r="J15074">
        <f t="shared" si="235"/>
        <v>40</v>
      </c>
    </row>
    <row r="15075" spans="1:10" x14ac:dyDescent="0.3">
      <c r="A15075" t="s">
        <v>14942</v>
      </c>
      <c r="C15075" s="18">
        <v>386.16285976953998</v>
      </c>
      <c r="D15075" s="1"/>
      <c r="E15075" s="1">
        <v>11</v>
      </c>
      <c r="F15075" s="1">
        <v>5</v>
      </c>
      <c r="G15075" s="1">
        <v>0</v>
      </c>
      <c r="H15075" s="1">
        <v>6</v>
      </c>
      <c r="I15075" s="15">
        <v>0.45454545454545453</v>
      </c>
      <c r="J15075">
        <f t="shared" si="235"/>
        <v>40</v>
      </c>
    </row>
    <row r="15076" spans="1:10" x14ac:dyDescent="0.3">
      <c r="A15076" t="s">
        <v>14943</v>
      </c>
      <c r="C15076" s="18">
        <v>386.15339249934533</v>
      </c>
      <c r="D15076" s="1"/>
      <c r="E15076" s="1">
        <v>18</v>
      </c>
      <c r="F15076" s="1">
        <v>8</v>
      </c>
      <c r="G15076" s="1">
        <v>0</v>
      </c>
      <c r="H15076" s="1">
        <v>10</v>
      </c>
      <c r="I15076" s="15">
        <v>0.44444444444444442</v>
      </c>
      <c r="J15076">
        <f t="shared" si="235"/>
        <v>40</v>
      </c>
    </row>
    <row r="15077" spans="1:10" x14ac:dyDescent="0.3">
      <c r="A15077" t="s">
        <v>15048</v>
      </c>
      <c r="C15077" s="18">
        <v>386.13013240650446</v>
      </c>
      <c r="D15077" s="1"/>
      <c r="E15077" s="1">
        <v>7</v>
      </c>
      <c r="F15077" s="1">
        <v>3</v>
      </c>
      <c r="G15077" s="1">
        <v>0</v>
      </c>
      <c r="H15077" s="1">
        <v>4</v>
      </c>
      <c r="I15077" s="15">
        <v>0.42857142857142855</v>
      </c>
      <c r="J15077">
        <f t="shared" si="235"/>
        <v>40</v>
      </c>
    </row>
    <row r="15078" spans="1:10" x14ac:dyDescent="0.3">
      <c r="A15078" t="s">
        <v>14944</v>
      </c>
      <c r="C15078" s="18">
        <v>386.12939910739789</v>
      </c>
      <c r="D15078" s="1"/>
      <c r="E15078" s="1">
        <v>3</v>
      </c>
      <c r="F15078" s="1">
        <v>1</v>
      </c>
      <c r="G15078" s="1">
        <v>0</v>
      </c>
      <c r="H15078" s="1">
        <v>2</v>
      </c>
      <c r="I15078" s="15">
        <v>0.33333333333333331</v>
      </c>
      <c r="J15078">
        <f t="shared" si="235"/>
        <v>40</v>
      </c>
    </row>
    <row r="15079" spans="1:10" x14ac:dyDescent="0.3">
      <c r="A15079" t="s">
        <v>15516</v>
      </c>
      <c r="C15079" s="18">
        <v>386.12380048272234</v>
      </c>
      <c r="D15079" s="1"/>
      <c r="E15079" s="1">
        <v>95</v>
      </c>
      <c r="F15079" s="1">
        <v>49</v>
      </c>
      <c r="G15079" s="1">
        <v>2</v>
      </c>
      <c r="H15079" s="1">
        <v>44</v>
      </c>
      <c r="I15079" s="15">
        <v>0.52631578947368418</v>
      </c>
      <c r="J15079">
        <f t="shared" si="235"/>
        <v>20</v>
      </c>
    </row>
    <row r="15080" spans="1:10" x14ac:dyDescent="0.3">
      <c r="A15080" t="s">
        <v>14957</v>
      </c>
      <c r="C15080" s="18">
        <v>341.8282752395337</v>
      </c>
      <c r="D15080" s="1"/>
      <c r="E15080" s="1">
        <v>25</v>
      </c>
      <c r="F15080" s="1">
        <v>8</v>
      </c>
      <c r="G15080" s="1">
        <v>0</v>
      </c>
      <c r="H15080" s="1">
        <v>17</v>
      </c>
      <c r="I15080" s="15">
        <v>0.32</v>
      </c>
      <c r="J15080">
        <f t="shared" si="235"/>
        <v>40</v>
      </c>
    </row>
    <row r="15081" spans="1:10" x14ac:dyDescent="0.3">
      <c r="A15081" t="s">
        <v>14949</v>
      </c>
      <c r="C15081" s="18">
        <v>386.11326975371827</v>
      </c>
      <c r="D15081" s="1"/>
      <c r="E15081" s="1">
        <v>3</v>
      </c>
      <c r="F15081" s="1">
        <v>1</v>
      </c>
      <c r="G15081" s="1">
        <v>0</v>
      </c>
      <c r="H15081" s="1">
        <v>2</v>
      </c>
      <c r="I15081" s="15">
        <v>0.33333333333333331</v>
      </c>
      <c r="J15081">
        <f t="shared" si="235"/>
        <v>40</v>
      </c>
    </row>
    <row r="15082" spans="1:10" x14ac:dyDescent="0.3">
      <c r="A15082" t="s">
        <v>14945</v>
      </c>
      <c r="C15082" s="18">
        <v>386.11321108874569</v>
      </c>
      <c r="D15082" s="1"/>
      <c r="E15082" s="1">
        <v>4</v>
      </c>
      <c r="F15082" s="1">
        <v>1</v>
      </c>
      <c r="G15082" s="1">
        <v>0</v>
      </c>
      <c r="H15082" s="1">
        <v>3</v>
      </c>
      <c r="I15082" s="15">
        <v>0.25</v>
      </c>
      <c r="J15082">
        <f t="shared" si="235"/>
        <v>40</v>
      </c>
    </row>
    <row r="15083" spans="1:10" x14ac:dyDescent="0.3">
      <c r="A15083" t="s">
        <v>14946</v>
      </c>
      <c r="C15083" s="18">
        <v>386.11272588139036</v>
      </c>
      <c r="D15083" s="1"/>
      <c r="E15083" s="1">
        <v>3</v>
      </c>
      <c r="F15083" s="1">
        <v>1</v>
      </c>
      <c r="G15083" s="1">
        <v>0</v>
      </c>
      <c r="H15083" s="1">
        <v>2</v>
      </c>
      <c r="I15083" s="15">
        <v>0.33333333333333331</v>
      </c>
      <c r="J15083">
        <f t="shared" si="235"/>
        <v>40</v>
      </c>
    </row>
    <row r="15084" spans="1:10" x14ac:dyDescent="0.3">
      <c r="A15084" t="s">
        <v>14948</v>
      </c>
      <c r="C15084" s="18">
        <v>386.10149328232717</v>
      </c>
      <c r="D15084" s="1"/>
      <c r="E15084" s="1">
        <v>3</v>
      </c>
      <c r="F15084" s="1">
        <v>1</v>
      </c>
      <c r="G15084" s="1">
        <v>0</v>
      </c>
      <c r="H15084" s="1">
        <v>2</v>
      </c>
      <c r="I15084" s="15">
        <v>0.33333333333333331</v>
      </c>
      <c r="J15084">
        <f t="shared" si="235"/>
        <v>40</v>
      </c>
    </row>
    <row r="15085" spans="1:10" x14ac:dyDescent="0.3">
      <c r="A15085" t="s">
        <v>14839</v>
      </c>
      <c r="C15085" s="18">
        <v>386.09646712770245</v>
      </c>
      <c r="D15085" s="1"/>
      <c r="E15085" s="1">
        <v>30</v>
      </c>
      <c r="F15085" s="1">
        <v>14</v>
      </c>
      <c r="G15085" s="1">
        <v>1</v>
      </c>
      <c r="H15085" s="1">
        <v>15</v>
      </c>
      <c r="I15085" s="15">
        <v>0.48333333333333334</v>
      </c>
      <c r="J15085">
        <f t="shared" si="235"/>
        <v>40</v>
      </c>
    </row>
    <row r="15086" spans="1:10" x14ac:dyDescent="0.3">
      <c r="A15086" t="s">
        <v>14950</v>
      </c>
      <c r="C15086" s="18">
        <v>386.07186920890655</v>
      </c>
      <c r="D15086" s="1"/>
      <c r="E15086" s="1">
        <v>3</v>
      </c>
      <c r="F15086" s="1">
        <v>1</v>
      </c>
      <c r="G15086" s="1">
        <v>0</v>
      </c>
      <c r="H15086" s="1">
        <v>2</v>
      </c>
      <c r="I15086" s="15">
        <v>0.33333333333333331</v>
      </c>
      <c r="J15086">
        <f t="shared" si="235"/>
        <v>40</v>
      </c>
    </row>
    <row r="15087" spans="1:10" x14ac:dyDescent="0.3">
      <c r="A15087" t="s">
        <v>14951</v>
      </c>
      <c r="C15087" s="18">
        <v>386.06591462395505</v>
      </c>
      <c r="D15087" s="1"/>
      <c r="E15087" s="1">
        <v>3</v>
      </c>
      <c r="F15087" s="1">
        <v>0</v>
      </c>
      <c r="G15087" s="1">
        <v>1</v>
      </c>
      <c r="H15087" s="1">
        <v>2</v>
      </c>
      <c r="I15087" s="15">
        <v>0.16666666666666666</v>
      </c>
      <c r="J15087">
        <f t="shared" si="235"/>
        <v>40</v>
      </c>
    </row>
    <row r="15088" spans="1:10" x14ac:dyDescent="0.3">
      <c r="A15088" t="s">
        <v>14953</v>
      </c>
      <c r="C15088" s="18">
        <v>386.0509204935006</v>
      </c>
      <c r="D15088" s="1"/>
      <c r="E15088" s="1">
        <v>5</v>
      </c>
      <c r="F15088" s="1">
        <v>2</v>
      </c>
      <c r="G15088" s="1">
        <v>0</v>
      </c>
      <c r="H15088" s="1">
        <v>3</v>
      </c>
      <c r="I15088" s="15">
        <v>0.4</v>
      </c>
      <c r="J15088">
        <f t="shared" si="235"/>
        <v>40</v>
      </c>
    </row>
    <row r="15089" spans="1:10" x14ac:dyDescent="0.3">
      <c r="A15089" t="s">
        <v>14955</v>
      </c>
      <c r="C15089" s="18">
        <v>386.03797815239665</v>
      </c>
      <c r="D15089" s="1"/>
      <c r="E15089" s="1">
        <v>45</v>
      </c>
      <c r="F15089" s="1">
        <v>26</v>
      </c>
      <c r="G15089" s="1">
        <v>0</v>
      </c>
      <c r="H15089" s="1">
        <v>19</v>
      </c>
      <c r="I15089" s="15">
        <v>0.57777777777777772</v>
      </c>
      <c r="J15089">
        <f t="shared" si="235"/>
        <v>20</v>
      </c>
    </row>
    <row r="15090" spans="1:10" x14ac:dyDescent="0.3">
      <c r="A15090" t="s">
        <v>14956</v>
      </c>
      <c r="C15090" s="18">
        <v>386.03615406468373</v>
      </c>
      <c r="D15090" s="1"/>
      <c r="E15090" s="1">
        <v>5</v>
      </c>
      <c r="F15090" s="1">
        <v>1</v>
      </c>
      <c r="G15090" s="1">
        <v>1</v>
      </c>
      <c r="H15090" s="1">
        <v>3</v>
      </c>
      <c r="I15090" s="15">
        <v>0.3</v>
      </c>
      <c r="J15090">
        <f t="shared" si="235"/>
        <v>40</v>
      </c>
    </row>
    <row r="15091" spans="1:10" x14ac:dyDescent="0.3">
      <c r="A15091" t="s">
        <v>15518</v>
      </c>
      <c r="C15091" s="18">
        <v>386.02794485504586</v>
      </c>
      <c r="D15091" s="1"/>
      <c r="E15091" s="1">
        <v>11</v>
      </c>
      <c r="F15091" s="1">
        <v>4</v>
      </c>
      <c r="G15091" s="1">
        <v>1</v>
      </c>
      <c r="H15091" s="1">
        <v>6</v>
      </c>
      <c r="I15091" s="15">
        <v>0.40909090909090912</v>
      </c>
      <c r="J15091">
        <f t="shared" si="235"/>
        <v>40</v>
      </c>
    </row>
    <row r="15092" spans="1:10" x14ac:dyDescent="0.3">
      <c r="A15092" t="s">
        <v>14958</v>
      </c>
      <c r="C15092" s="18">
        <v>386.02781309007685</v>
      </c>
      <c r="D15092" s="1"/>
      <c r="E15092" s="1">
        <v>5</v>
      </c>
      <c r="F15092" s="1">
        <v>2</v>
      </c>
      <c r="G15092" s="1">
        <v>0</v>
      </c>
      <c r="H15092" s="1">
        <v>3</v>
      </c>
      <c r="I15092" s="15">
        <v>0.4</v>
      </c>
      <c r="J15092">
        <f t="shared" si="235"/>
        <v>40</v>
      </c>
    </row>
    <row r="15093" spans="1:10" x14ac:dyDescent="0.3">
      <c r="A15093" t="s">
        <v>15010</v>
      </c>
      <c r="C15093" s="18">
        <v>386.01427797470888</v>
      </c>
      <c r="D15093" s="1"/>
      <c r="E15093" s="1">
        <v>11</v>
      </c>
      <c r="F15093" s="1">
        <v>4</v>
      </c>
      <c r="G15093" s="1">
        <v>1</v>
      </c>
      <c r="H15093" s="1">
        <v>6</v>
      </c>
      <c r="I15093" s="15">
        <v>0.40909090909090912</v>
      </c>
      <c r="J15093">
        <f t="shared" si="235"/>
        <v>40</v>
      </c>
    </row>
    <row r="15094" spans="1:10" x14ac:dyDescent="0.3">
      <c r="A15094" t="s">
        <v>10819</v>
      </c>
      <c r="C15094" s="18">
        <v>386.00091854698013</v>
      </c>
      <c r="D15094" s="1"/>
      <c r="E15094" s="1">
        <v>17</v>
      </c>
      <c r="F15094" s="1">
        <v>5</v>
      </c>
      <c r="G15094" s="1">
        <v>6</v>
      </c>
      <c r="H15094" s="1">
        <v>6</v>
      </c>
      <c r="I15094" s="15">
        <v>0.47058823529411764</v>
      </c>
      <c r="J15094">
        <f t="shared" si="235"/>
        <v>40</v>
      </c>
    </row>
    <row r="15095" spans="1:10" x14ac:dyDescent="0.3">
      <c r="A15095" t="s">
        <v>14959</v>
      </c>
      <c r="C15095" s="18">
        <v>385.99436503902956</v>
      </c>
      <c r="D15095" s="1"/>
      <c r="E15095" s="1">
        <v>5</v>
      </c>
      <c r="F15095" s="1">
        <v>2</v>
      </c>
      <c r="G15095" s="1">
        <v>0</v>
      </c>
      <c r="H15095" s="1">
        <v>3</v>
      </c>
      <c r="I15095" s="15">
        <v>0.4</v>
      </c>
      <c r="J15095">
        <f t="shared" si="235"/>
        <v>40</v>
      </c>
    </row>
    <row r="15096" spans="1:10" x14ac:dyDescent="0.3">
      <c r="A15096" t="s">
        <v>14961</v>
      </c>
      <c r="C15096" s="18">
        <v>385.97206401186736</v>
      </c>
      <c r="D15096" s="1"/>
      <c r="E15096" s="1">
        <v>3</v>
      </c>
      <c r="F15096" s="1">
        <v>1</v>
      </c>
      <c r="G15096" s="1">
        <v>0</v>
      </c>
      <c r="H15096" s="1">
        <v>2</v>
      </c>
      <c r="I15096" s="15">
        <v>0.33333333333333331</v>
      </c>
      <c r="J15096">
        <f t="shared" si="235"/>
        <v>40</v>
      </c>
    </row>
    <row r="15097" spans="1:10" x14ac:dyDescent="0.3">
      <c r="A15097" t="s">
        <v>14963</v>
      </c>
      <c r="C15097" s="18">
        <v>385.96436874386222</v>
      </c>
      <c r="D15097" s="1"/>
      <c r="E15097" s="1">
        <v>3</v>
      </c>
      <c r="F15097" s="1">
        <v>1</v>
      </c>
      <c r="G15097" s="1">
        <v>0</v>
      </c>
      <c r="H15097" s="1">
        <v>2</v>
      </c>
      <c r="I15097" s="15">
        <v>0.33333333333333331</v>
      </c>
      <c r="J15097">
        <f t="shared" si="235"/>
        <v>40</v>
      </c>
    </row>
    <row r="15098" spans="1:10" x14ac:dyDescent="0.3">
      <c r="A15098" t="s">
        <v>14964</v>
      </c>
      <c r="C15098" s="18">
        <v>385.96307341413592</v>
      </c>
      <c r="D15098" s="1"/>
      <c r="E15098" s="1">
        <v>5</v>
      </c>
      <c r="F15098" s="1">
        <v>2</v>
      </c>
      <c r="G15098" s="1">
        <v>0</v>
      </c>
      <c r="H15098" s="1">
        <v>3</v>
      </c>
      <c r="I15098" s="15">
        <v>0.4</v>
      </c>
      <c r="J15098">
        <f t="shared" si="235"/>
        <v>40</v>
      </c>
    </row>
    <row r="15099" spans="1:10" x14ac:dyDescent="0.3">
      <c r="A15099" t="s">
        <v>14965</v>
      </c>
      <c r="C15099" s="18">
        <v>385.96069375139547</v>
      </c>
      <c r="D15099" s="1"/>
      <c r="E15099" s="1">
        <v>3</v>
      </c>
      <c r="F15099" s="1">
        <v>1</v>
      </c>
      <c r="G15099" s="1">
        <v>0</v>
      </c>
      <c r="H15099" s="1">
        <v>2</v>
      </c>
      <c r="I15099" s="15">
        <v>0.33333333333333331</v>
      </c>
      <c r="J15099">
        <f t="shared" si="235"/>
        <v>40</v>
      </c>
    </row>
    <row r="15100" spans="1:10" x14ac:dyDescent="0.3">
      <c r="A15100" t="s">
        <v>14966</v>
      </c>
      <c r="C15100" s="18">
        <v>385.95914140008398</v>
      </c>
      <c r="D15100" s="1"/>
      <c r="E15100" s="1">
        <v>2</v>
      </c>
      <c r="F15100" s="1">
        <v>0</v>
      </c>
      <c r="G15100" s="1">
        <v>0</v>
      </c>
      <c r="H15100" s="1">
        <v>2</v>
      </c>
      <c r="I15100" s="15">
        <v>0</v>
      </c>
      <c r="J15100">
        <f t="shared" si="235"/>
        <v>40</v>
      </c>
    </row>
    <row r="15101" spans="1:10" x14ac:dyDescent="0.3">
      <c r="A15101" t="s">
        <v>14967</v>
      </c>
      <c r="C15101" s="18">
        <v>385.94006582466778</v>
      </c>
      <c r="D15101" s="1"/>
      <c r="E15101" s="1">
        <v>16</v>
      </c>
      <c r="F15101" s="1">
        <v>6</v>
      </c>
      <c r="G15101" s="1">
        <v>2</v>
      </c>
      <c r="H15101" s="1">
        <v>8</v>
      </c>
      <c r="I15101" s="15">
        <v>0.4375</v>
      </c>
      <c r="J15101">
        <f t="shared" si="235"/>
        <v>40</v>
      </c>
    </row>
    <row r="15102" spans="1:10" x14ac:dyDescent="0.3">
      <c r="A15102" t="s">
        <v>14968</v>
      </c>
      <c r="C15102" s="18">
        <v>385.93702899217277</v>
      </c>
      <c r="D15102" s="1"/>
      <c r="E15102" s="1">
        <v>3</v>
      </c>
      <c r="F15102" s="1">
        <v>1</v>
      </c>
      <c r="G15102" s="1">
        <v>0</v>
      </c>
      <c r="H15102" s="1">
        <v>2</v>
      </c>
      <c r="I15102" s="15">
        <v>0.33333333333333331</v>
      </c>
      <c r="J15102">
        <f t="shared" si="235"/>
        <v>40</v>
      </c>
    </row>
    <row r="15103" spans="1:10" x14ac:dyDescent="0.3">
      <c r="A15103" t="s">
        <v>14969</v>
      </c>
      <c r="C15103" s="18">
        <v>385.93701274048959</v>
      </c>
      <c r="D15103" s="1"/>
      <c r="E15103" s="1">
        <v>5</v>
      </c>
      <c r="F15103" s="1">
        <v>2</v>
      </c>
      <c r="G15103" s="1">
        <v>0</v>
      </c>
      <c r="H15103" s="1">
        <v>3</v>
      </c>
      <c r="I15103" s="15">
        <v>0.4</v>
      </c>
      <c r="J15103">
        <f t="shared" si="235"/>
        <v>40</v>
      </c>
    </row>
    <row r="15104" spans="1:10" x14ac:dyDescent="0.3">
      <c r="A15104" t="s">
        <v>17397</v>
      </c>
      <c r="C15104" s="18">
        <v>385.92888227803911</v>
      </c>
      <c r="D15104" s="1"/>
      <c r="E15104" s="1">
        <v>43</v>
      </c>
      <c r="F15104" s="1">
        <v>13</v>
      </c>
      <c r="G15104" s="1">
        <v>5</v>
      </c>
      <c r="H15104" s="1">
        <v>25</v>
      </c>
      <c r="I15104" s="15">
        <v>0.36046511627906974</v>
      </c>
      <c r="J15104">
        <f t="shared" si="235"/>
        <v>20</v>
      </c>
    </row>
    <row r="15105" spans="1:10" x14ac:dyDescent="0.3">
      <c r="A15105" t="s">
        <v>14970</v>
      </c>
      <c r="C15105" s="18">
        <v>385.92061100176142</v>
      </c>
      <c r="D15105" s="1"/>
      <c r="E15105" s="1">
        <v>3</v>
      </c>
      <c r="F15105" s="1">
        <v>1</v>
      </c>
      <c r="G15105" s="1">
        <v>0</v>
      </c>
      <c r="H15105" s="1">
        <v>2</v>
      </c>
      <c r="I15105" s="15">
        <v>0.33333333333333331</v>
      </c>
      <c r="J15105">
        <f t="shared" si="235"/>
        <v>40</v>
      </c>
    </row>
    <row r="15106" spans="1:10" x14ac:dyDescent="0.3">
      <c r="A15106" t="s">
        <v>15162</v>
      </c>
      <c r="C15106" s="18">
        <v>385.91894476039232</v>
      </c>
      <c r="D15106" s="1"/>
      <c r="E15106" s="1">
        <v>10</v>
      </c>
      <c r="F15106" s="1">
        <v>4</v>
      </c>
      <c r="G15106" s="1">
        <v>0</v>
      </c>
      <c r="H15106" s="1">
        <v>6</v>
      </c>
      <c r="I15106" s="15">
        <v>0.4</v>
      </c>
      <c r="J15106">
        <f t="shared" si="235"/>
        <v>40</v>
      </c>
    </row>
    <row r="15107" spans="1:10" x14ac:dyDescent="0.3">
      <c r="A15107" t="s">
        <v>14971</v>
      </c>
      <c r="C15107" s="18">
        <v>385.91385309083711</v>
      </c>
      <c r="D15107" s="1"/>
      <c r="E15107" s="1">
        <v>18</v>
      </c>
      <c r="F15107" s="1">
        <v>8</v>
      </c>
      <c r="G15107" s="1">
        <v>0</v>
      </c>
      <c r="H15107" s="1">
        <v>10</v>
      </c>
      <c r="I15107" s="15">
        <v>0.44444444444444442</v>
      </c>
      <c r="J15107">
        <f t="shared" si="235"/>
        <v>40</v>
      </c>
    </row>
    <row r="15108" spans="1:10" x14ac:dyDescent="0.3">
      <c r="A15108" t="s">
        <v>14972</v>
      </c>
      <c r="C15108" s="18">
        <v>385.90817714634642</v>
      </c>
      <c r="D15108" s="1"/>
      <c r="E15108" s="1">
        <v>13</v>
      </c>
      <c r="F15108" s="1">
        <v>5</v>
      </c>
      <c r="G15108" s="1">
        <v>1</v>
      </c>
      <c r="H15108" s="1">
        <v>7</v>
      </c>
      <c r="I15108" s="15">
        <v>0.42307692307692307</v>
      </c>
      <c r="J15108">
        <f t="shared" ref="J15108:J15171" si="236">IF(E15108&lt;=30,40,20)</f>
        <v>40</v>
      </c>
    </row>
    <row r="15109" spans="1:10" x14ac:dyDescent="0.3">
      <c r="A15109" t="s">
        <v>14973</v>
      </c>
      <c r="C15109" s="18">
        <v>385.89156218286212</v>
      </c>
      <c r="D15109" s="1"/>
      <c r="E15109" s="1">
        <v>6</v>
      </c>
      <c r="F15109" s="1">
        <v>2</v>
      </c>
      <c r="G15109" s="1">
        <v>0</v>
      </c>
      <c r="H15109" s="1">
        <v>4</v>
      </c>
      <c r="I15109" s="15">
        <v>0.33333333333333331</v>
      </c>
      <c r="J15109">
        <f t="shared" si="236"/>
        <v>40</v>
      </c>
    </row>
    <row r="15110" spans="1:10" x14ac:dyDescent="0.3">
      <c r="A15110" t="s">
        <v>14974</v>
      </c>
      <c r="C15110" s="18">
        <v>385.88920256449092</v>
      </c>
      <c r="D15110" s="1"/>
      <c r="E15110" s="1">
        <v>6</v>
      </c>
      <c r="F15110" s="1">
        <v>2</v>
      </c>
      <c r="G15110" s="1">
        <v>0</v>
      </c>
      <c r="H15110" s="1">
        <v>4</v>
      </c>
      <c r="I15110" s="15">
        <v>0.33333333333333331</v>
      </c>
      <c r="J15110">
        <f t="shared" si="236"/>
        <v>40</v>
      </c>
    </row>
    <row r="15111" spans="1:10" x14ac:dyDescent="0.3">
      <c r="A15111" t="s">
        <v>14975</v>
      </c>
      <c r="C15111" s="18">
        <v>385.87483926140339</v>
      </c>
      <c r="D15111" s="1"/>
      <c r="E15111" s="1">
        <v>6</v>
      </c>
      <c r="F15111" s="1">
        <v>2</v>
      </c>
      <c r="G15111" s="1">
        <v>1</v>
      </c>
      <c r="H15111" s="1">
        <v>3</v>
      </c>
      <c r="I15111" s="15">
        <v>0.41666666666666669</v>
      </c>
      <c r="J15111">
        <f t="shared" si="236"/>
        <v>40</v>
      </c>
    </row>
    <row r="15112" spans="1:10" x14ac:dyDescent="0.3">
      <c r="A15112" t="s">
        <v>14976</v>
      </c>
      <c r="C15112" s="18">
        <v>385.8477271536301</v>
      </c>
      <c r="D15112" s="1"/>
      <c r="E15112" s="1">
        <v>10</v>
      </c>
      <c r="F15112" s="1">
        <v>4</v>
      </c>
      <c r="G15112" s="1">
        <v>0</v>
      </c>
      <c r="H15112" s="1">
        <v>6</v>
      </c>
      <c r="I15112" s="15">
        <v>0.4</v>
      </c>
      <c r="J15112">
        <f t="shared" si="236"/>
        <v>40</v>
      </c>
    </row>
    <row r="15113" spans="1:10" x14ac:dyDescent="0.3">
      <c r="A15113" t="s">
        <v>14977</v>
      </c>
      <c r="C15113" s="18">
        <v>385.84079818010287</v>
      </c>
      <c r="D15113" s="1"/>
      <c r="E15113" s="1">
        <v>6</v>
      </c>
      <c r="F15113" s="1">
        <v>2</v>
      </c>
      <c r="G15113" s="1">
        <v>1</v>
      </c>
      <c r="H15113" s="1">
        <v>3</v>
      </c>
      <c r="I15113" s="15">
        <v>0.41666666666666669</v>
      </c>
      <c r="J15113">
        <f t="shared" si="236"/>
        <v>40</v>
      </c>
    </row>
    <row r="15114" spans="1:10" x14ac:dyDescent="0.3">
      <c r="A15114" t="s">
        <v>14979</v>
      </c>
      <c r="C15114" s="18">
        <v>385.83124311793881</v>
      </c>
      <c r="D15114" s="1"/>
      <c r="E15114" s="1">
        <v>15</v>
      </c>
      <c r="F15114" s="1">
        <v>5</v>
      </c>
      <c r="G15114" s="1">
        <v>2</v>
      </c>
      <c r="H15114" s="1">
        <v>8</v>
      </c>
      <c r="I15114" s="15">
        <v>0.4</v>
      </c>
      <c r="J15114">
        <f t="shared" si="236"/>
        <v>40</v>
      </c>
    </row>
    <row r="15115" spans="1:10" x14ac:dyDescent="0.3">
      <c r="A15115" t="s">
        <v>14865</v>
      </c>
      <c r="C15115" s="18">
        <v>385.81302151842954</v>
      </c>
      <c r="D15115" s="1"/>
      <c r="E15115" s="1">
        <v>48</v>
      </c>
      <c r="F15115" s="1">
        <v>20</v>
      </c>
      <c r="G15115" s="1">
        <v>1</v>
      </c>
      <c r="H15115" s="1">
        <v>27</v>
      </c>
      <c r="I15115" s="15">
        <v>0.42708333333333331</v>
      </c>
      <c r="J15115">
        <f t="shared" si="236"/>
        <v>20</v>
      </c>
    </row>
    <row r="15116" spans="1:10" x14ac:dyDescent="0.3">
      <c r="A15116" t="s">
        <v>14983</v>
      </c>
      <c r="C15116" s="18">
        <v>385.79276445363621</v>
      </c>
      <c r="D15116" s="1"/>
      <c r="E15116" s="1">
        <v>3</v>
      </c>
      <c r="F15116" s="1">
        <v>1</v>
      </c>
      <c r="G15116" s="1">
        <v>0</v>
      </c>
      <c r="H15116" s="1">
        <v>2</v>
      </c>
      <c r="I15116" s="15">
        <v>0.33333333333333331</v>
      </c>
      <c r="J15116">
        <f t="shared" si="236"/>
        <v>40</v>
      </c>
    </row>
    <row r="15117" spans="1:10" x14ac:dyDescent="0.3">
      <c r="A15117" t="s">
        <v>14984</v>
      </c>
      <c r="C15117" s="18">
        <v>385.77967203246743</v>
      </c>
      <c r="D15117" s="1"/>
      <c r="E15117" s="1">
        <v>9</v>
      </c>
      <c r="F15117" s="1">
        <v>4</v>
      </c>
      <c r="G15117" s="1">
        <v>0</v>
      </c>
      <c r="H15117" s="1">
        <v>5</v>
      </c>
      <c r="I15117" s="15">
        <v>0.44444444444444442</v>
      </c>
      <c r="J15117">
        <f t="shared" si="236"/>
        <v>40</v>
      </c>
    </row>
    <row r="15118" spans="1:10" x14ac:dyDescent="0.3">
      <c r="A15118" t="s">
        <v>15106</v>
      </c>
      <c r="C15118" s="18">
        <v>385.77689553230812</v>
      </c>
      <c r="D15118" s="1"/>
      <c r="E15118" s="1">
        <v>162</v>
      </c>
      <c r="F15118" s="1">
        <v>72</v>
      </c>
      <c r="G15118" s="1">
        <v>4</v>
      </c>
      <c r="H15118" s="1">
        <v>86</v>
      </c>
      <c r="I15118" s="15">
        <v>0.4567901234567901</v>
      </c>
      <c r="J15118">
        <f t="shared" si="236"/>
        <v>20</v>
      </c>
    </row>
    <row r="15119" spans="1:10" x14ac:dyDescent="0.3">
      <c r="A15119" t="s">
        <v>14985</v>
      </c>
      <c r="C15119" s="18">
        <v>385.76943441873766</v>
      </c>
      <c r="D15119" s="1"/>
      <c r="E15119" s="1">
        <v>3</v>
      </c>
      <c r="F15119" s="1">
        <v>1</v>
      </c>
      <c r="G15119" s="1">
        <v>0</v>
      </c>
      <c r="H15119" s="1">
        <v>2</v>
      </c>
      <c r="I15119" s="15">
        <v>0.33333333333333331</v>
      </c>
      <c r="J15119">
        <f t="shared" si="236"/>
        <v>40</v>
      </c>
    </row>
    <row r="15120" spans="1:10" x14ac:dyDescent="0.3">
      <c r="A15120" t="s">
        <v>15359</v>
      </c>
      <c r="C15120" s="18">
        <v>385.7499263833713</v>
      </c>
      <c r="D15120" s="1"/>
      <c r="E15120" s="1">
        <v>60</v>
      </c>
      <c r="F15120" s="1">
        <v>29</v>
      </c>
      <c r="G15120" s="1">
        <v>2</v>
      </c>
      <c r="H15120" s="1">
        <v>29</v>
      </c>
      <c r="I15120" s="15">
        <v>0.5</v>
      </c>
      <c r="J15120">
        <f t="shared" si="236"/>
        <v>20</v>
      </c>
    </row>
    <row r="15121" spans="1:10" x14ac:dyDescent="0.3">
      <c r="A15121" t="s">
        <v>14986</v>
      </c>
      <c r="C15121" s="18">
        <v>385.74347075050161</v>
      </c>
      <c r="D15121" s="1"/>
      <c r="E15121" s="1">
        <v>6</v>
      </c>
      <c r="F15121" s="1">
        <v>2</v>
      </c>
      <c r="G15121" s="1">
        <v>0</v>
      </c>
      <c r="H15121" s="1">
        <v>4</v>
      </c>
      <c r="I15121" s="15">
        <v>0.33333333333333331</v>
      </c>
      <c r="J15121">
        <f t="shared" si="236"/>
        <v>40</v>
      </c>
    </row>
    <row r="15122" spans="1:10" x14ac:dyDescent="0.3">
      <c r="A15122" t="s">
        <v>14987</v>
      </c>
      <c r="C15122" s="18">
        <v>385.73938458689446</v>
      </c>
      <c r="D15122" s="1"/>
      <c r="E15122" s="1">
        <v>6</v>
      </c>
      <c r="F15122" s="1">
        <v>2</v>
      </c>
      <c r="G15122" s="1">
        <v>0</v>
      </c>
      <c r="H15122" s="1">
        <v>4</v>
      </c>
      <c r="I15122" s="15">
        <v>0.33333333333333331</v>
      </c>
      <c r="J15122">
        <f t="shared" si="236"/>
        <v>40</v>
      </c>
    </row>
    <row r="15123" spans="1:10" x14ac:dyDescent="0.3">
      <c r="A15123" t="s">
        <v>14988</v>
      </c>
      <c r="C15123" s="18">
        <v>385.73359201948625</v>
      </c>
      <c r="D15123" s="1"/>
      <c r="E15123" s="1">
        <v>3</v>
      </c>
      <c r="F15123" s="1">
        <v>1</v>
      </c>
      <c r="G15123" s="1">
        <v>0</v>
      </c>
      <c r="H15123" s="1">
        <v>2</v>
      </c>
      <c r="I15123" s="15">
        <v>0.33333333333333331</v>
      </c>
      <c r="J15123">
        <f t="shared" si="236"/>
        <v>40</v>
      </c>
    </row>
    <row r="15124" spans="1:10" x14ac:dyDescent="0.3">
      <c r="A15124" t="s">
        <v>14989</v>
      </c>
      <c r="C15124" s="18">
        <v>385.72667067403381</v>
      </c>
      <c r="D15124" s="1"/>
      <c r="E15124" s="1">
        <v>5</v>
      </c>
      <c r="F15124" s="1">
        <v>2</v>
      </c>
      <c r="G15124" s="1">
        <v>0</v>
      </c>
      <c r="H15124" s="1">
        <v>3</v>
      </c>
      <c r="I15124" s="15">
        <v>0.4</v>
      </c>
      <c r="J15124">
        <f t="shared" si="236"/>
        <v>40</v>
      </c>
    </row>
    <row r="15125" spans="1:10" x14ac:dyDescent="0.3">
      <c r="A15125" t="s">
        <v>15016</v>
      </c>
      <c r="C15125" s="18">
        <v>385.72592067102482</v>
      </c>
      <c r="D15125" s="1"/>
      <c r="E15125" s="1">
        <v>40</v>
      </c>
      <c r="F15125" s="1">
        <v>12</v>
      </c>
      <c r="G15125" s="1">
        <v>2</v>
      </c>
      <c r="H15125" s="1">
        <v>26</v>
      </c>
      <c r="I15125" s="15">
        <v>0.32500000000000001</v>
      </c>
      <c r="J15125">
        <f t="shared" si="236"/>
        <v>20</v>
      </c>
    </row>
    <row r="15126" spans="1:10" x14ac:dyDescent="0.3">
      <c r="A15126" t="s">
        <v>15158</v>
      </c>
      <c r="C15126" s="18">
        <v>385.72198901654048</v>
      </c>
      <c r="D15126" s="1"/>
      <c r="E15126" s="1">
        <v>42</v>
      </c>
      <c r="F15126" s="1">
        <v>19</v>
      </c>
      <c r="G15126" s="1">
        <v>0</v>
      </c>
      <c r="H15126" s="1">
        <v>23</v>
      </c>
      <c r="I15126" s="15">
        <v>0.45238095238095238</v>
      </c>
      <c r="J15126">
        <f t="shared" si="236"/>
        <v>20</v>
      </c>
    </row>
    <row r="15127" spans="1:10" x14ac:dyDescent="0.3">
      <c r="A15127" t="s">
        <v>15565</v>
      </c>
      <c r="C15127" s="18">
        <v>385.71663364827373</v>
      </c>
      <c r="D15127" s="1"/>
      <c r="E15127" s="1">
        <v>7</v>
      </c>
      <c r="F15127" s="1">
        <v>3</v>
      </c>
      <c r="G15127" s="1">
        <v>0</v>
      </c>
      <c r="H15127" s="1">
        <v>4</v>
      </c>
      <c r="I15127" s="15">
        <v>0.42857142857142855</v>
      </c>
      <c r="J15127">
        <f t="shared" si="236"/>
        <v>40</v>
      </c>
    </row>
    <row r="15128" spans="1:10" x14ac:dyDescent="0.3">
      <c r="A15128" t="s">
        <v>14992</v>
      </c>
      <c r="C15128" s="18">
        <v>385.71069403433427</v>
      </c>
      <c r="D15128" s="1"/>
      <c r="E15128" s="1">
        <v>4</v>
      </c>
      <c r="F15128" s="1">
        <v>0</v>
      </c>
      <c r="G15128" s="1">
        <v>0</v>
      </c>
      <c r="H15128" s="1">
        <v>4</v>
      </c>
      <c r="I15128" s="15">
        <v>0</v>
      </c>
      <c r="J15128">
        <f t="shared" si="236"/>
        <v>40</v>
      </c>
    </row>
    <row r="15129" spans="1:10" x14ac:dyDescent="0.3">
      <c r="A15129" t="s">
        <v>14993</v>
      </c>
      <c r="C15129" s="18">
        <v>385.7074030662838</v>
      </c>
      <c r="D15129" s="1"/>
      <c r="E15129" s="1">
        <v>12</v>
      </c>
      <c r="F15129" s="1">
        <v>5</v>
      </c>
      <c r="G15129" s="1">
        <v>0</v>
      </c>
      <c r="H15129" s="1">
        <v>7</v>
      </c>
      <c r="I15129" s="15">
        <v>0.41666666666666669</v>
      </c>
      <c r="J15129">
        <f t="shared" si="236"/>
        <v>40</v>
      </c>
    </row>
    <row r="15130" spans="1:10" x14ac:dyDescent="0.3">
      <c r="A15130" t="s">
        <v>15352</v>
      </c>
      <c r="C15130" s="18">
        <v>385.70102685317414</v>
      </c>
      <c r="D15130" s="1"/>
      <c r="E15130" s="1">
        <v>13</v>
      </c>
      <c r="F15130" s="1">
        <v>5</v>
      </c>
      <c r="G15130" s="1">
        <v>0</v>
      </c>
      <c r="H15130" s="1">
        <v>8</v>
      </c>
      <c r="I15130" s="15">
        <v>0.38461538461538464</v>
      </c>
      <c r="J15130">
        <f t="shared" si="236"/>
        <v>40</v>
      </c>
    </row>
    <row r="15131" spans="1:10" x14ac:dyDescent="0.3">
      <c r="A15131" t="s">
        <v>14995</v>
      </c>
      <c r="C15131" s="18">
        <v>385.69330872291124</v>
      </c>
      <c r="D15131" s="1"/>
      <c r="E15131" s="1">
        <v>5</v>
      </c>
      <c r="F15131" s="1">
        <v>2</v>
      </c>
      <c r="G15131" s="1">
        <v>0</v>
      </c>
      <c r="H15131" s="1">
        <v>3</v>
      </c>
      <c r="I15131" s="15">
        <v>0.4</v>
      </c>
      <c r="J15131">
        <f t="shared" si="236"/>
        <v>40</v>
      </c>
    </row>
    <row r="15132" spans="1:10" x14ac:dyDescent="0.3">
      <c r="A15132" t="s">
        <v>14996</v>
      </c>
      <c r="C15132" s="18">
        <v>385.68239597512388</v>
      </c>
      <c r="D15132" s="1"/>
      <c r="E15132" s="1">
        <v>8</v>
      </c>
      <c r="F15132" s="1">
        <v>3</v>
      </c>
      <c r="G15132" s="1">
        <v>0</v>
      </c>
      <c r="H15132" s="1">
        <v>5</v>
      </c>
      <c r="I15132" s="15">
        <v>0.375</v>
      </c>
      <c r="J15132">
        <f t="shared" si="236"/>
        <v>40</v>
      </c>
    </row>
    <row r="15133" spans="1:10" x14ac:dyDescent="0.3">
      <c r="A15133" t="s">
        <v>14999</v>
      </c>
      <c r="C15133" s="18">
        <v>385.67144320084117</v>
      </c>
      <c r="D15133" s="1"/>
      <c r="E15133" s="1">
        <v>15</v>
      </c>
      <c r="F15133" s="1">
        <v>6</v>
      </c>
      <c r="G15133" s="1">
        <v>0</v>
      </c>
      <c r="H15133" s="1">
        <v>9</v>
      </c>
      <c r="I15133" s="15">
        <v>0.4</v>
      </c>
      <c r="J15133">
        <f t="shared" si="236"/>
        <v>40</v>
      </c>
    </row>
    <row r="15134" spans="1:10" x14ac:dyDescent="0.3">
      <c r="A15134" t="s">
        <v>14991</v>
      </c>
      <c r="C15134" s="18">
        <v>385.66568935438761</v>
      </c>
      <c r="D15134" s="1"/>
      <c r="E15134" s="1">
        <v>55</v>
      </c>
      <c r="F15134" s="1">
        <v>25</v>
      </c>
      <c r="G15134" s="1">
        <v>1</v>
      </c>
      <c r="H15134" s="1">
        <v>29</v>
      </c>
      <c r="I15134" s="15">
        <v>0.46363636363636362</v>
      </c>
      <c r="J15134">
        <f t="shared" si="236"/>
        <v>20</v>
      </c>
    </row>
    <row r="15135" spans="1:10" x14ac:dyDescent="0.3">
      <c r="A15135" t="s">
        <v>15263</v>
      </c>
      <c r="C15135" s="18">
        <v>385.66467409070179</v>
      </c>
      <c r="D15135" s="1"/>
      <c r="E15135" s="1">
        <v>5</v>
      </c>
      <c r="F15135" s="1">
        <v>2</v>
      </c>
      <c r="G15135" s="1">
        <v>0</v>
      </c>
      <c r="H15135" s="1">
        <v>3</v>
      </c>
      <c r="I15135" s="15">
        <v>0.4</v>
      </c>
      <c r="J15135">
        <f t="shared" si="236"/>
        <v>40</v>
      </c>
    </row>
    <row r="15136" spans="1:10" x14ac:dyDescent="0.3">
      <c r="A15136" t="s">
        <v>15000</v>
      </c>
      <c r="C15136" s="18">
        <v>385.65802056406949</v>
      </c>
      <c r="D15136" s="1"/>
      <c r="E15136" s="1">
        <v>3</v>
      </c>
      <c r="F15136" s="1">
        <v>1</v>
      </c>
      <c r="G15136" s="1">
        <v>0</v>
      </c>
      <c r="H15136" s="1">
        <v>2</v>
      </c>
      <c r="I15136" s="15">
        <v>0.33333333333333331</v>
      </c>
      <c r="J15136">
        <f t="shared" si="236"/>
        <v>40</v>
      </c>
    </row>
    <row r="15137" spans="1:10" x14ac:dyDescent="0.3">
      <c r="A15137" t="s">
        <v>11623</v>
      </c>
      <c r="C15137" s="18">
        <v>385.65543949916719</v>
      </c>
      <c r="D15137" s="1"/>
      <c r="E15137" s="1">
        <v>18</v>
      </c>
      <c r="F15137" s="1">
        <v>7</v>
      </c>
      <c r="G15137" s="1">
        <v>0</v>
      </c>
      <c r="H15137" s="1">
        <v>11</v>
      </c>
      <c r="I15137" s="15">
        <v>0.3888888888888889</v>
      </c>
      <c r="J15137">
        <f t="shared" si="236"/>
        <v>40</v>
      </c>
    </row>
    <row r="15138" spans="1:10" x14ac:dyDescent="0.3">
      <c r="A15138" t="s">
        <v>15001</v>
      </c>
      <c r="C15138" s="18">
        <v>385.64399787587109</v>
      </c>
      <c r="D15138" s="1"/>
      <c r="E15138" s="1">
        <v>12</v>
      </c>
      <c r="F15138" s="1">
        <v>5</v>
      </c>
      <c r="G15138" s="1">
        <v>0</v>
      </c>
      <c r="H15138" s="1">
        <v>7</v>
      </c>
      <c r="I15138" s="15">
        <v>0.41666666666666669</v>
      </c>
      <c r="J15138">
        <f t="shared" si="236"/>
        <v>40</v>
      </c>
    </row>
    <row r="15139" spans="1:10" x14ac:dyDescent="0.3">
      <c r="A15139" t="s">
        <v>15002</v>
      </c>
      <c r="C15139" s="18">
        <v>385.64278028439594</v>
      </c>
      <c r="D15139" s="1"/>
      <c r="E15139" s="1">
        <v>11</v>
      </c>
      <c r="F15139" s="1">
        <v>5</v>
      </c>
      <c r="G15139" s="1">
        <v>0</v>
      </c>
      <c r="H15139" s="1">
        <v>6</v>
      </c>
      <c r="I15139" s="15">
        <v>0.45454545454545453</v>
      </c>
      <c r="J15139">
        <f t="shared" si="236"/>
        <v>40</v>
      </c>
    </row>
    <row r="15140" spans="1:10" x14ac:dyDescent="0.3">
      <c r="A15140" t="s">
        <v>15003</v>
      </c>
      <c r="C15140" s="18">
        <v>385.63685372080914</v>
      </c>
      <c r="D15140" s="1"/>
      <c r="E15140" s="1">
        <v>3</v>
      </c>
      <c r="F15140" s="1">
        <v>0</v>
      </c>
      <c r="G15140" s="1">
        <v>1</v>
      </c>
      <c r="H15140" s="1">
        <v>2</v>
      </c>
      <c r="I15140" s="15">
        <v>0.16666666666666666</v>
      </c>
      <c r="J15140">
        <f t="shared" si="236"/>
        <v>40</v>
      </c>
    </row>
    <row r="15141" spans="1:10" x14ac:dyDescent="0.3">
      <c r="A15141" t="s">
        <v>15004</v>
      </c>
      <c r="C15141" s="18">
        <v>385.63364324725609</v>
      </c>
      <c r="D15141" s="1"/>
      <c r="E15141" s="1">
        <v>7</v>
      </c>
      <c r="F15141" s="1">
        <v>2</v>
      </c>
      <c r="G15141" s="1">
        <v>1</v>
      </c>
      <c r="H15141" s="1">
        <v>4</v>
      </c>
      <c r="I15141" s="15">
        <v>0.35714285714285715</v>
      </c>
      <c r="J15141">
        <f t="shared" si="236"/>
        <v>40</v>
      </c>
    </row>
    <row r="15142" spans="1:10" x14ac:dyDescent="0.3">
      <c r="A15142" t="s">
        <v>15005</v>
      </c>
      <c r="C15142" s="18">
        <v>385.61691306108401</v>
      </c>
      <c r="D15142" s="1"/>
      <c r="E15142" s="1">
        <v>10</v>
      </c>
      <c r="F15142" s="1">
        <v>4</v>
      </c>
      <c r="G15142" s="1">
        <v>0</v>
      </c>
      <c r="H15142" s="1">
        <v>6</v>
      </c>
      <c r="I15142" s="15">
        <v>0.4</v>
      </c>
      <c r="J15142">
        <f t="shared" si="236"/>
        <v>40</v>
      </c>
    </row>
    <row r="15143" spans="1:10" x14ac:dyDescent="0.3">
      <c r="A15143" t="s">
        <v>15006</v>
      </c>
      <c r="C15143" s="18">
        <v>385.61092682057631</v>
      </c>
      <c r="D15143" s="1"/>
      <c r="E15143" s="1">
        <v>4</v>
      </c>
      <c r="F15143" s="1">
        <v>1</v>
      </c>
      <c r="G15143" s="1">
        <v>0</v>
      </c>
      <c r="H15143" s="1">
        <v>3</v>
      </c>
      <c r="I15143" s="15">
        <v>0.25</v>
      </c>
      <c r="J15143">
        <f t="shared" si="236"/>
        <v>40</v>
      </c>
    </row>
    <row r="15144" spans="1:10" x14ac:dyDescent="0.3">
      <c r="A15144" t="s">
        <v>15007</v>
      </c>
      <c r="C15144" s="18">
        <v>385.6104950577103</v>
      </c>
      <c r="D15144" s="1"/>
      <c r="E15144" s="1">
        <v>5</v>
      </c>
      <c r="F15144" s="1">
        <v>2</v>
      </c>
      <c r="G15144" s="1">
        <v>0</v>
      </c>
      <c r="H15144" s="1">
        <v>3</v>
      </c>
      <c r="I15144" s="15">
        <v>0.4</v>
      </c>
      <c r="J15144">
        <f t="shared" si="236"/>
        <v>40</v>
      </c>
    </row>
    <row r="15145" spans="1:10" x14ac:dyDescent="0.3">
      <c r="A15145" t="s">
        <v>15008</v>
      </c>
      <c r="C15145" s="18">
        <v>385.60552264522443</v>
      </c>
      <c r="D15145" s="1"/>
      <c r="E15145" s="1">
        <v>3</v>
      </c>
      <c r="F15145" s="1">
        <v>1</v>
      </c>
      <c r="G15145" s="1">
        <v>0</v>
      </c>
      <c r="H15145" s="1">
        <v>2</v>
      </c>
      <c r="I15145" s="15">
        <v>0.33333333333333331</v>
      </c>
      <c r="J15145">
        <f t="shared" si="236"/>
        <v>40</v>
      </c>
    </row>
    <row r="15146" spans="1:10" x14ac:dyDescent="0.3">
      <c r="A15146" t="s">
        <v>15011</v>
      </c>
      <c r="C15146" s="18">
        <v>385.5926760131872</v>
      </c>
      <c r="D15146" s="1"/>
      <c r="E15146" s="1">
        <v>12</v>
      </c>
      <c r="F15146" s="1">
        <v>5</v>
      </c>
      <c r="G15146" s="1">
        <v>0</v>
      </c>
      <c r="H15146" s="1">
        <v>7</v>
      </c>
      <c r="I15146" s="15">
        <v>0.41666666666666669</v>
      </c>
      <c r="J15146">
        <f t="shared" si="236"/>
        <v>40</v>
      </c>
    </row>
    <row r="15147" spans="1:10" x14ac:dyDescent="0.3">
      <c r="A15147" t="s">
        <v>15065</v>
      </c>
      <c r="C15147" s="18">
        <v>385.57164938251037</v>
      </c>
      <c r="D15147" s="1"/>
      <c r="E15147" s="1">
        <v>21</v>
      </c>
      <c r="F15147" s="1">
        <v>10</v>
      </c>
      <c r="G15147" s="1">
        <v>0</v>
      </c>
      <c r="H15147" s="1">
        <v>11</v>
      </c>
      <c r="I15147" s="15">
        <v>0.47619047619047616</v>
      </c>
      <c r="J15147">
        <f t="shared" si="236"/>
        <v>40</v>
      </c>
    </row>
    <row r="15148" spans="1:10" x14ac:dyDescent="0.3">
      <c r="A15148" t="s">
        <v>15036</v>
      </c>
      <c r="C15148" s="18">
        <v>385.52825309952357</v>
      </c>
      <c r="D15148" s="1"/>
      <c r="E15148" s="1">
        <v>53</v>
      </c>
      <c r="F15148" s="1">
        <v>21</v>
      </c>
      <c r="G15148" s="1">
        <v>3</v>
      </c>
      <c r="H15148" s="1">
        <v>29</v>
      </c>
      <c r="I15148" s="15">
        <v>0.42452830188679247</v>
      </c>
      <c r="J15148">
        <f t="shared" si="236"/>
        <v>20</v>
      </c>
    </row>
    <row r="15149" spans="1:10" x14ac:dyDescent="0.3">
      <c r="A15149" t="s">
        <v>15012</v>
      </c>
      <c r="C15149" s="18">
        <v>385.52718158382424</v>
      </c>
      <c r="D15149" s="1"/>
      <c r="E15149" s="1">
        <v>12</v>
      </c>
      <c r="F15149" s="1">
        <v>5</v>
      </c>
      <c r="G15149" s="1">
        <v>0</v>
      </c>
      <c r="H15149" s="1">
        <v>7</v>
      </c>
      <c r="I15149" s="15">
        <v>0.41666666666666669</v>
      </c>
      <c r="J15149">
        <f t="shared" si="236"/>
        <v>40</v>
      </c>
    </row>
    <row r="15150" spans="1:10" x14ac:dyDescent="0.3">
      <c r="A15150" t="s">
        <v>15013</v>
      </c>
      <c r="C15150" s="18">
        <v>385.52468958262347</v>
      </c>
      <c r="D15150" s="1"/>
      <c r="E15150" s="1">
        <v>22</v>
      </c>
      <c r="F15150" s="1">
        <v>7</v>
      </c>
      <c r="G15150" s="1">
        <v>6</v>
      </c>
      <c r="H15150" s="1">
        <v>9</v>
      </c>
      <c r="I15150" s="15">
        <v>0.45454545454545453</v>
      </c>
      <c r="J15150">
        <f t="shared" si="236"/>
        <v>40</v>
      </c>
    </row>
    <row r="15151" spans="1:10" x14ac:dyDescent="0.3">
      <c r="A15151" t="s">
        <v>15014</v>
      </c>
      <c r="C15151" s="18">
        <v>385.52001916856926</v>
      </c>
      <c r="D15151" s="1"/>
      <c r="E15151" s="1">
        <v>5</v>
      </c>
      <c r="F15151" s="1">
        <v>2</v>
      </c>
      <c r="G15151" s="1">
        <v>0</v>
      </c>
      <c r="H15151" s="1">
        <v>3</v>
      </c>
      <c r="I15151" s="15">
        <v>0.4</v>
      </c>
      <c r="J15151">
        <f t="shared" si="236"/>
        <v>40</v>
      </c>
    </row>
    <row r="15152" spans="1:10" x14ac:dyDescent="0.3">
      <c r="A15152" t="s">
        <v>15015</v>
      </c>
      <c r="C15152" s="18">
        <v>385.51316914528718</v>
      </c>
      <c r="D15152" s="1"/>
      <c r="E15152" s="1">
        <v>9</v>
      </c>
      <c r="F15152" s="1">
        <v>4</v>
      </c>
      <c r="G15152" s="1">
        <v>0</v>
      </c>
      <c r="H15152" s="1">
        <v>5</v>
      </c>
      <c r="I15152" s="15">
        <v>0.44444444444444442</v>
      </c>
      <c r="J15152">
        <f t="shared" si="236"/>
        <v>40</v>
      </c>
    </row>
    <row r="15153" spans="1:10" x14ac:dyDescent="0.3">
      <c r="A15153" t="s">
        <v>15066</v>
      </c>
      <c r="C15153" s="18">
        <v>385.50327961943651</v>
      </c>
      <c r="D15153" s="1"/>
      <c r="E15153" s="1">
        <v>30</v>
      </c>
      <c r="F15153" s="1">
        <v>12</v>
      </c>
      <c r="G15153" s="1">
        <v>4</v>
      </c>
      <c r="H15153" s="1">
        <v>14</v>
      </c>
      <c r="I15153" s="15">
        <v>0.46666666666666667</v>
      </c>
      <c r="J15153">
        <f t="shared" si="236"/>
        <v>40</v>
      </c>
    </row>
    <row r="15154" spans="1:10" x14ac:dyDescent="0.3">
      <c r="A15154" t="s">
        <v>15019</v>
      </c>
      <c r="C15154" s="18">
        <v>385.4965950773942</v>
      </c>
      <c r="D15154" s="1"/>
      <c r="E15154" s="1">
        <v>5</v>
      </c>
      <c r="F15154" s="1">
        <v>2</v>
      </c>
      <c r="G15154" s="1">
        <v>0</v>
      </c>
      <c r="H15154" s="1">
        <v>3</v>
      </c>
      <c r="I15154" s="15">
        <v>0.4</v>
      </c>
      <c r="J15154">
        <f t="shared" si="236"/>
        <v>40</v>
      </c>
    </row>
    <row r="15155" spans="1:10" x14ac:dyDescent="0.3">
      <c r="A15155" t="s">
        <v>15017</v>
      </c>
      <c r="C15155" s="18">
        <v>385.49080051836881</v>
      </c>
      <c r="D15155" s="1"/>
      <c r="E15155" s="1">
        <v>8</v>
      </c>
      <c r="F15155" s="1">
        <v>3</v>
      </c>
      <c r="G15155" s="1">
        <v>0</v>
      </c>
      <c r="H15155" s="1">
        <v>5</v>
      </c>
      <c r="I15155" s="15">
        <v>0.375</v>
      </c>
      <c r="J15155">
        <f t="shared" si="236"/>
        <v>40</v>
      </c>
    </row>
    <row r="15156" spans="1:10" x14ac:dyDescent="0.3">
      <c r="A15156" t="s">
        <v>15018</v>
      </c>
      <c r="C15156" s="18">
        <v>385.48078399829234</v>
      </c>
      <c r="D15156" s="1"/>
      <c r="E15156" s="1">
        <v>4</v>
      </c>
      <c r="F15156" s="1">
        <v>0</v>
      </c>
      <c r="G15156" s="1">
        <v>0</v>
      </c>
      <c r="H15156" s="1">
        <v>4</v>
      </c>
      <c r="I15156" s="15">
        <v>0</v>
      </c>
      <c r="J15156">
        <f t="shared" si="236"/>
        <v>40</v>
      </c>
    </row>
    <row r="15157" spans="1:10" x14ac:dyDescent="0.3">
      <c r="A15157" t="s">
        <v>14922</v>
      </c>
      <c r="C15157" s="18">
        <v>385.47905201989573</v>
      </c>
      <c r="D15157" s="1"/>
      <c r="E15157" s="1">
        <v>3</v>
      </c>
      <c r="F15157" s="1">
        <v>1</v>
      </c>
      <c r="G15157" s="1">
        <v>0</v>
      </c>
      <c r="H15157" s="1">
        <v>2</v>
      </c>
      <c r="I15157" s="15">
        <v>0.33333333333333331</v>
      </c>
      <c r="J15157">
        <f t="shared" si="236"/>
        <v>40</v>
      </c>
    </row>
    <row r="15158" spans="1:10" x14ac:dyDescent="0.3">
      <c r="A15158" t="s">
        <v>15183</v>
      </c>
      <c r="C15158" s="18">
        <v>385.46399636909558</v>
      </c>
      <c r="D15158" s="1"/>
      <c r="E15158" s="1">
        <v>12</v>
      </c>
      <c r="F15158" s="1">
        <v>5</v>
      </c>
      <c r="G15158" s="1">
        <v>0</v>
      </c>
      <c r="H15158" s="1">
        <v>7</v>
      </c>
      <c r="I15158" s="15">
        <v>0.41666666666666669</v>
      </c>
      <c r="J15158">
        <f t="shared" si="236"/>
        <v>40</v>
      </c>
    </row>
    <row r="15159" spans="1:10" x14ac:dyDescent="0.3">
      <c r="A15159" t="s">
        <v>15020</v>
      </c>
      <c r="C15159" s="18">
        <v>385.45271163617724</v>
      </c>
      <c r="D15159" s="1"/>
      <c r="E15159" s="1">
        <v>8</v>
      </c>
      <c r="F15159" s="1">
        <v>3</v>
      </c>
      <c r="G15159" s="1">
        <v>0</v>
      </c>
      <c r="H15159" s="1">
        <v>5</v>
      </c>
      <c r="I15159" s="15">
        <v>0.375</v>
      </c>
      <c r="J15159">
        <f t="shared" si="236"/>
        <v>40</v>
      </c>
    </row>
    <row r="15160" spans="1:10" x14ac:dyDescent="0.3">
      <c r="A15160" t="s">
        <v>15021</v>
      </c>
      <c r="C15160" s="18">
        <v>385.42390263348454</v>
      </c>
      <c r="D15160" s="1"/>
      <c r="E15160" s="1">
        <v>6</v>
      </c>
      <c r="F15160" s="1">
        <v>2</v>
      </c>
      <c r="G15160" s="1">
        <v>0</v>
      </c>
      <c r="H15160" s="1">
        <v>4</v>
      </c>
      <c r="I15160" s="15">
        <v>0.33333333333333331</v>
      </c>
      <c r="J15160">
        <f t="shared" si="236"/>
        <v>40</v>
      </c>
    </row>
    <row r="15161" spans="1:10" x14ac:dyDescent="0.3">
      <c r="A15161" t="s">
        <v>15022</v>
      </c>
      <c r="C15161" s="18">
        <v>385.41988679206281</v>
      </c>
      <c r="D15161" s="1"/>
      <c r="E15161" s="1">
        <v>15</v>
      </c>
      <c r="F15161" s="1">
        <v>6</v>
      </c>
      <c r="G15161" s="1">
        <v>1</v>
      </c>
      <c r="H15161" s="1">
        <v>8</v>
      </c>
      <c r="I15161" s="15">
        <v>0.43333333333333335</v>
      </c>
      <c r="J15161">
        <f t="shared" si="236"/>
        <v>40</v>
      </c>
    </row>
    <row r="15162" spans="1:10" x14ac:dyDescent="0.3">
      <c r="A15162" t="s">
        <v>15023</v>
      </c>
      <c r="C15162" s="18">
        <v>385.41641789106876</v>
      </c>
      <c r="D15162" s="1"/>
      <c r="E15162" s="1">
        <v>40</v>
      </c>
      <c r="F15162" s="1">
        <v>18</v>
      </c>
      <c r="G15162" s="1">
        <v>0</v>
      </c>
      <c r="H15162" s="1">
        <v>22</v>
      </c>
      <c r="I15162" s="15">
        <v>0.45</v>
      </c>
      <c r="J15162">
        <f t="shared" si="236"/>
        <v>20</v>
      </c>
    </row>
    <row r="15163" spans="1:10" x14ac:dyDescent="0.3">
      <c r="A15163" s="21" t="s">
        <v>14846</v>
      </c>
      <c r="C15163" s="18">
        <v>385.41585676888411</v>
      </c>
      <c r="D15163" s="1"/>
      <c r="E15163" s="1">
        <v>6</v>
      </c>
      <c r="F15163" s="1">
        <v>2</v>
      </c>
      <c r="G15163" s="1">
        <v>0</v>
      </c>
      <c r="H15163" s="1">
        <v>4</v>
      </c>
      <c r="I15163" s="15">
        <v>0.33333333333333331</v>
      </c>
      <c r="J15163">
        <f t="shared" si="236"/>
        <v>40</v>
      </c>
    </row>
    <row r="15164" spans="1:10" x14ac:dyDescent="0.3">
      <c r="A15164" t="s">
        <v>15025</v>
      </c>
      <c r="C15164" s="18">
        <v>385.39509034383639</v>
      </c>
      <c r="D15164" s="1"/>
      <c r="E15164" s="1">
        <v>5</v>
      </c>
      <c r="F15164" s="1">
        <v>2</v>
      </c>
      <c r="G15164" s="1">
        <v>0</v>
      </c>
      <c r="H15164" s="1">
        <v>3</v>
      </c>
      <c r="I15164" s="15">
        <v>0.4</v>
      </c>
      <c r="J15164">
        <f t="shared" si="236"/>
        <v>40</v>
      </c>
    </row>
    <row r="15165" spans="1:10" x14ac:dyDescent="0.3">
      <c r="A15165" s="21" t="s">
        <v>15027</v>
      </c>
      <c r="C15165" s="18">
        <v>385.3744650361046</v>
      </c>
      <c r="D15165" s="1"/>
      <c r="E15165" s="1">
        <v>2</v>
      </c>
      <c r="F15165" s="1">
        <v>0</v>
      </c>
      <c r="G15165" s="1">
        <v>0</v>
      </c>
      <c r="H15165" s="1">
        <v>2</v>
      </c>
      <c r="I15165" s="15">
        <v>0</v>
      </c>
      <c r="J15165">
        <f t="shared" si="236"/>
        <v>40</v>
      </c>
    </row>
    <row r="15166" spans="1:10" x14ac:dyDescent="0.3">
      <c r="A15166" t="s">
        <v>15028</v>
      </c>
      <c r="C15166" s="18">
        <v>385.37232673700504</v>
      </c>
      <c r="D15166" s="1"/>
      <c r="E15166" s="1">
        <v>18</v>
      </c>
      <c r="F15166" s="1">
        <v>8</v>
      </c>
      <c r="G15166" s="1">
        <v>0</v>
      </c>
      <c r="H15166" s="1">
        <v>10</v>
      </c>
      <c r="I15166" s="15">
        <v>0.44444444444444442</v>
      </c>
      <c r="J15166">
        <f t="shared" si="236"/>
        <v>40</v>
      </c>
    </row>
    <row r="15167" spans="1:10" x14ac:dyDescent="0.3">
      <c r="A15167" t="s">
        <v>15029</v>
      </c>
      <c r="C15167" s="18">
        <v>385.36709081287006</v>
      </c>
      <c r="D15167" s="1"/>
      <c r="E15167" s="1">
        <v>12</v>
      </c>
      <c r="F15167" s="1">
        <v>3</v>
      </c>
      <c r="G15167" s="1">
        <v>1</v>
      </c>
      <c r="H15167" s="1">
        <v>8</v>
      </c>
      <c r="I15167" s="15">
        <v>0.29166666666666669</v>
      </c>
      <c r="J15167">
        <f t="shared" si="236"/>
        <v>40</v>
      </c>
    </row>
    <row r="15168" spans="1:10" x14ac:dyDescent="0.3">
      <c r="A15168" t="s">
        <v>15032</v>
      </c>
      <c r="C15168" s="18">
        <v>385.32079862659094</v>
      </c>
      <c r="D15168" s="1"/>
      <c r="E15168" s="1">
        <v>2</v>
      </c>
      <c r="F15168" s="1">
        <v>0</v>
      </c>
      <c r="G15168" s="1">
        <v>0</v>
      </c>
      <c r="H15168" s="1">
        <v>2</v>
      </c>
      <c r="I15168" s="15">
        <v>0</v>
      </c>
      <c r="J15168">
        <f t="shared" si="236"/>
        <v>40</v>
      </c>
    </row>
    <row r="15169" spans="1:10" x14ac:dyDescent="0.3">
      <c r="A15169" t="s">
        <v>15033</v>
      </c>
      <c r="C15169" s="18">
        <v>385.31569272624222</v>
      </c>
      <c r="D15169" s="1"/>
      <c r="E15169" s="1">
        <v>52</v>
      </c>
      <c r="F15169" s="1">
        <v>24</v>
      </c>
      <c r="G15169" s="1">
        <v>0</v>
      </c>
      <c r="H15169" s="1">
        <v>28</v>
      </c>
      <c r="I15169" s="15">
        <v>0.46153846153846156</v>
      </c>
      <c r="J15169">
        <f t="shared" si="236"/>
        <v>20</v>
      </c>
    </row>
    <row r="15170" spans="1:10" x14ac:dyDescent="0.3">
      <c r="A15170" t="s">
        <v>15034</v>
      </c>
      <c r="C15170" s="18">
        <v>385.31015390659735</v>
      </c>
      <c r="D15170" s="1"/>
      <c r="E15170" s="1">
        <v>8</v>
      </c>
      <c r="F15170" s="1">
        <v>3</v>
      </c>
      <c r="G15170" s="1">
        <v>0</v>
      </c>
      <c r="H15170" s="1">
        <v>5</v>
      </c>
      <c r="I15170" s="15">
        <v>0.375</v>
      </c>
      <c r="J15170">
        <f t="shared" si="236"/>
        <v>40</v>
      </c>
    </row>
    <row r="15171" spans="1:10" x14ac:dyDescent="0.3">
      <c r="A15171" t="s">
        <v>15031</v>
      </c>
      <c r="C15171" s="18">
        <v>385.30616097616354</v>
      </c>
      <c r="D15171" s="1"/>
      <c r="E15171" s="1">
        <v>3</v>
      </c>
      <c r="F15171" s="1">
        <v>1</v>
      </c>
      <c r="G15171" s="1">
        <v>0</v>
      </c>
      <c r="H15171" s="1">
        <v>2</v>
      </c>
      <c r="I15171" s="15">
        <v>0.33333333333333331</v>
      </c>
      <c r="J15171">
        <f t="shared" si="236"/>
        <v>40</v>
      </c>
    </row>
    <row r="15172" spans="1:10" x14ac:dyDescent="0.3">
      <c r="A15172" t="s">
        <v>15035</v>
      </c>
      <c r="C15172" s="18">
        <v>385.29419128729717</v>
      </c>
      <c r="D15172" s="1"/>
      <c r="E15172" s="1">
        <v>8</v>
      </c>
      <c r="F15172" s="1">
        <v>3</v>
      </c>
      <c r="G15172" s="1">
        <v>0</v>
      </c>
      <c r="H15172" s="1">
        <v>5</v>
      </c>
      <c r="I15172" s="15">
        <v>0.375</v>
      </c>
      <c r="J15172">
        <f t="shared" ref="J15172:J15235" si="237">IF(E15172&lt;=30,40,20)</f>
        <v>40</v>
      </c>
    </row>
    <row r="15173" spans="1:10" x14ac:dyDescent="0.3">
      <c r="A15173" t="s">
        <v>15038</v>
      </c>
      <c r="C15173" s="18">
        <v>385.27686592842701</v>
      </c>
      <c r="D15173" s="1"/>
      <c r="E15173" s="1">
        <v>24</v>
      </c>
      <c r="F15173" s="1">
        <v>10</v>
      </c>
      <c r="G15173" s="1">
        <v>0</v>
      </c>
      <c r="H15173" s="1">
        <v>14</v>
      </c>
      <c r="I15173" s="15">
        <v>0.41666666666666669</v>
      </c>
      <c r="J15173">
        <f t="shared" si="237"/>
        <v>40</v>
      </c>
    </row>
    <row r="15174" spans="1:10" x14ac:dyDescent="0.3">
      <c r="A15174" t="s">
        <v>21800</v>
      </c>
      <c r="C15174" s="18">
        <v>385.25679191591564</v>
      </c>
      <c r="D15174" s="1"/>
      <c r="E15174" s="1">
        <v>46</v>
      </c>
      <c r="F15174" s="1">
        <v>17</v>
      </c>
      <c r="G15174" s="1">
        <v>1</v>
      </c>
      <c r="H15174" s="1">
        <v>28</v>
      </c>
      <c r="I15174" s="15">
        <v>0.38043478260869568</v>
      </c>
      <c r="J15174">
        <f t="shared" si="237"/>
        <v>20</v>
      </c>
    </row>
    <row r="15175" spans="1:10" x14ac:dyDescent="0.3">
      <c r="A15175" t="s">
        <v>15040</v>
      </c>
      <c r="C15175" s="18">
        <v>385.25407206280499</v>
      </c>
      <c r="D15175" s="1"/>
      <c r="E15175" s="1">
        <v>3</v>
      </c>
      <c r="F15175" s="1">
        <v>1</v>
      </c>
      <c r="G15175" s="1">
        <v>0</v>
      </c>
      <c r="H15175" s="1">
        <v>2</v>
      </c>
      <c r="I15175" s="15">
        <v>0.33333333333333331</v>
      </c>
      <c r="J15175">
        <f t="shared" si="237"/>
        <v>40</v>
      </c>
    </row>
    <row r="15176" spans="1:10" x14ac:dyDescent="0.3">
      <c r="A15176" t="s">
        <v>15041</v>
      </c>
      <c r="C15176" s="18">
        <v>385.24903743047156</v>
      </c>
      <c r="D15176" s="1"/>
      <c r="E15176" s="1">
        <v>5</v>
      </c>
      <c r="F15176" s="1">
        <v>2</v>
      </c>
      <c r="G15176" s="1">
        <v>0</v>
      </c>
      <c r="H15176" s="1">
        <v>3</v>
      </c>
      <c r="I15176" s="15">
        <v>0.4</v>
      </c>
      <c r="J15176">
        <f t="shared" si="237"/>
        <v>40</v>
      </c>
    </row>
    <row r="15177" spans="1:10" x14ac:dyDescent="0.3">
      <c r="A15177" t="s">
        <v>15042</v>
      </c>
      <c r="C15177" s="18">
        <v>385.20866746125796</v>
      </c>
      <c r="D15177" s="1"/>
      <c r="E15177" s="1">
        <v>11</v>
      </c>
      <c r="F15177" s="1">
        <v>4</v>
      </c>
      <c r="G15177" s="1">
        <v>1</v>
      </c>
      <c r="H15177" s="1">
        <v>6</v>
      </c>
      <c r="I15177" s="15">
        <v>0.40909090909090912</v>
      </c>
      <c r="J15177">
        <f t="shared" si="237"/>
        <v>40</v>
      </c>
    </row>
    <row r="15178" spans="1:10" x14ac:dyDescent="0.3">
      <c r="A15178" t="s">
        <v>15043</v>
      </c>
      <c r="C15178" s="18">
        <v>385.18176868796854</v>
      </c>
      <c r="D15178" s="1"/>
      <c r="E15178" s="1">
        <v>3</v>
      </c>
      <c r="F15178" s="1">
        <v>1</v>
      </c>
      <c r="G15178" s="1">
        <v>0</v>
      </c>
      <c r="H15178" s="1">
        <v>2</v>
      </c>
      <c r="I15178" s="15">
        <v>0.33333333333333331</v>
      </c>
      <c r="J15178">
        <f t="shared" si="237"/>
        <v>40</v>
      </c>
    </row>
    <row r="15179" spans="1:10" x14ac:dyDescent="0.3">
      <c r="A15179" t="s">
        <v>15044</v>
      </c>
      <c r="C15179" s="18">
        <v>385.15567194187105</v>
      </c>
      <c r="D15179" s="1"/>
      <c r="E15179" s="1">
        <v>14</v>
      </c>
      <c r="F15179" s="1">
        <v>6</v>
      </c>
      <c r="G15179" s="1">
        <v>0</v>
      </c>
      <c r="H15179" s="1">
        <v>8</v>
      </c>
      <c r="I15179" s="15">
        <v>0.42857142857142855</v>
      </c>
      <c r="J15179">
        <f t="shared" si="237"/>
        <v>40</v>
      </c>
    </row>
    <row r="15180" spans="1:10" x14ac:dyDescent="0.3">
      <c r="A15180" t="s">
        <v>15072</v>
      </c>
      <c r="C15180" s="18">
        <v>385.13389213097713</v>
      </c>
      <c r="D15180" s="1"/>
      <c r="E15180" s="1">
        <v>77</v>
      </c>
      <c r="F15180" s="1">
        <v>43</v>
      </c>
      <c r="G15180" s="1">
        <v>0</v>
      </c>
      <c r="H15180" s="1">
        <v>34</v>
      </c>
      <c r="I15180" s="15">
        <v>0.55844155844155841</v>
      </c>
      <c r="J15180">
        <f t="shared" si="237"/>
        <v>20</v>
      </c>
    </row>
    <row r="15181" spans="1:10" x14ac:dyDescent="0.3">
      <c r="A15181" t="s">
        <v>15045</v>
      </c>
      <c r="C15181" s="18">
        <v>385.12844897467642</v>
      </c>
      <c r="D15181" s="1"/>
      <c r="E15181" s="1">
        <v>31</v>
      </c>
      <c r="F15181" s="1">
        <v>14</v>
      </c>
      <c r="G15181" s="1">
        <v>0</v>
      </c>
      <c r="H15181" s="1">
        <v>17</v>
      </c>
      <c r="I15181" s="15">
        <v>0.45161290322580644</v>
      </c>
      <c r="J15181">
        <f t="shared" si="237"/>
        <v>20</v>
      </c>
    </row>
    <row r="15182" spans="1:10" x14ac:dyDescent="0.3">
      <c r="A15182" t="s">
        <v>15046</v>
      </c>
      <c r="C15182" s="18">
        <v>385.12716400704022</v>
      </c>
      <c r="D15182" s="1"/>
      <c r="E15182" s="1">
        <v>38</v>
      </c>
      <c r="F15182" s="1">
        <v>17</v>
      </c>
      <c r="G15182" s="1">
        <v>1</v>
      </c>
      <c r="H15182" s="1">
        <v>20</v>
      </c>
      <c r="I15182" s="15">
        <v>0.46052631578947367</v>
      </c>
      <c r="J15182">
        <f t="shared" si="237"/>
        <v>20</v>
      </c>
    </row>
    <row r="15183" spans="1:10" x14ac:dyDescent="0.3">
      <c r="A15183" t="s">
        <v>15047</v>
      </c>
      <c r="C15183" s="18">
        <v>385.11482644152943</v>
      </c>
      <c r="D15183" s="1"/>
      <c r="E15183" s="1">
        <v>11</v>
      </c>
      <c r="F15183" s="1">
        <v>4</v>
      </c>
      <c r="G15183" s="1">
        <v>0</v>
      </c>
      <c r="H15183" s="1">
        <v>7</v>
      </c>
      <c r="I15183" s="15">
        <v>0.36363636363636365</v>
      </c>
      <c r="J15183">
        <f t="shared" si="237"/>
        <v>40</v>
      </c>
    </row>
    <row r="15184" spans="1:10" x14ac:dyDescent="0.3">
      <c r="A15184" t="s">
        <v>21166</v>
      </c>
      <c r="C15184" s="18">
        <v>385.10291186625818</v>
      </c>
      <c r="D15184" s="1"/>
      <c r="E15184" s="1">
        <v>85</v>
      </c>
      <c r="F15184" s="1">
        <v>27</v>
      </c>
      <c r="G15184" s="1">
        <v>7</v>
      </c>
      <c r="H15184" s="1">
        <v>51</v>
      </c>
      <c r="I15184" s="15">
        <v>0.35882352941176471</v>
      </c>
      <c r="J15184">
        <f t="shared" si="237"/>
        <v>20</v>
      </c>
    </row>
    <row r="15185" spans="1:10" x14ac:dyDescent="0.3">
      <c r="A15185" t="s">
        <v>15049</v>
      </c>
      <c r="C15185" s="18">
        <v>385.09248117201696</v>
      </c>
      <c r="D15185" s="1"/>
      <c r="E15185" s="1">
        <v>8</v>
      </c>
      <c r="F15185" s="1">
        <v>3</v>
      </c>
      <c r="G15185" s="1">
        <v>0</v>
      </c>
      <c r="H15185" s="1">
        <v>5</v>
      </c>
      <c r="I15185" s="15">
        <v>0.375</v>
      </c>
      <c r="J15185">
        <f t="shared" si="237"/>
        <v>40</v>
      </c>
    </row>
    <row r="15186" spans="1:10" x14ac:dyDescent="0.3">
      <c r="A15186" t="s">
        <v>15055</v>
      </c>
      <c r="C15186" s="18">
        <v>385.08785829426597</v>
      </c>
      <c r="D15186" s="1"/>
      <c r="E15186" s="1">
        <v>21</v>
      </c>
      <c r="F15186" s="1">
        <v>9</v>
      </c>
      <c r="G15186" s="1">
        <v>0</v>
      </c>
      <c r="H15186" s="1">
        <v>12</v>
      </c>
      <c r="I15186" s="15">
        <v>0.42857142857142855</v>
      </c>
      <c r="J15186">
        <f t="shared" si="237"/>
        <v>40</v>
      </c>
    </row>
    <row r="15187" spans="1:10" x14ac:dyDescent="0.3">
      <c r="A15187" t="s">
        <v>15050</v>
      </c>
      <c r="C15187" s="18">
        <v>385.0843160721102</v>
      </c>
      <c r="D15187" s="1"/>
      <c r="E15187" s="1">
        <v>10</v>
      </c>
      <c r="F15187" s="1">
        <v>3</v>
      </c>
      <c r="G15187" s="1">
        <v>2</v>
      </c>
      <c r="H15187" s="1">
        <v>5</v>
      </c>
      <c r="I15187" s="15">
        <v>0.4</v>
      </c>
      <c r="J15187">
        <f t="shared" si="237"/>
        <v>40</v>
      </c>
    </row>
    <row r="15188" spans="1:10" x14ac:dyDescent="0.3">
      <c r="A15188" t="s">
        <v>15051</v>
      </c>
      <c r="C15188" s="18">
        <v>385.08252992176938</v>
      </c>
      <c r="D15188" s="1"/>
      <c r="E15188" s="1">
        <v>2</v>
      </c>
      <c r="F15188" s="1">
        <v>0</v>
      </c>
      <c r="G15188" s="1">
        <v>0</v>
      </c>
      <c r="H15188" s="1">
        <v>2</v>
      </c>
      <c r="I15188" s="15">
        <v>0</v>
      </c>
      <c r="J15188">
        <f t="shared" si="237"/>
        <v>40</v>
      </c>
    </row>
    <row r="15189" spans="1:10" x14ac:dyDescent="0.3">
      <c r="A15189" t="s">
        <v>15052</v>
      </c>
      <c r="C15189" s="18">
        <v>385.07998077994273</v>
      </c>
      <c r="D15189" s="1"/>
      <c r="E15189" s="1">
        <v>2</v>
      </c>
      <c r="F15189" s="1">
        <v>0</v>
      </c>
      <c r="G15189" s="1">
        <v>1</v>
      </c>
      <c r="H15189" s="1">
        <v>1</v>
      </c>
      <c r="I15189" s="15">
        <v>0.25</v>
      </c>
      <c r="J15189">
        <f t="shared" si="237"/>
        <v>40</v>
      </c>
    </row>
    <row r="15190" spans="1:10" x14ac:dyDescent="0.3">
      <c r="A15190" t="s">
        <v>15053</v>
      </c>
      <c r="C15190" s="18">
        <v>385.07505043791099</v>
      </c>
      <c r="D15190" s="1"/>
      <c r="E15190" s="1">
        <v>18</v>
      </c>
      <c r="F15190" s="1">
        <v>6</v>
      </c>
      <c r="G15190" s="1">
        <v>0</v>
      </c>
      <c r="H15190" s="1">
        <v>12</v>
      </c>
      <c r="I15190" s="15">
        <v>0.33333333333333331</v>
      </c>
      <c r="J15190">
        <f t="shared" si="237"/>
        <v>40</v>
      </c>
    </row>
    <row r="15191" spans="1:10" x14ac:dyDescent="0.3">
      <c r="A15191" t="s">
        <v>15054</v>
      </c>
      <c r="C15191" s="18">
        <v>385.07256289839199</v>
      </c>
      <c r="D15191" s="1"/>
      <c r="E15191" s="1">
        <v>16</v>
      </c>
      <c r="F15191" s="1">
        <v>8</v>
      </c>
      <c r="G15191" s="1">
        <v>0</v>
      </c>
      <c r="H15191" s="1">
        <v>8</v>
      </c>
      <c r="I15191" s="15">
        <v>0.5</v>
      </c>
      <c r="J15191">
        <f t="shared" si="237"/>
        <v>40</v>
      </c>
    </row>
    <row r="15192" spans="1:10" x14ac:dyDescent="0.3">
      <c r="A15192" t="s">
        <v>15056</v>
      </c>
      <c r="C15192" s="18">
        <v>385.05924046428163</v>
      </c>
      <c r="D15192" s="1"/>
      <c r="E15192" s="1">
        <v>2</v>
      </c>
      <c r="F15192" s="1">
        <v>0</v>
      </c>
      <c r="G15192" s="1">
        <v>0</v>
      </c>
      <c r="H15192" s="1">
        <v>2</v>
      </c>
      <c r="I15192" s="15">
        <v>0</v>
      </c>
      <c r="J15192">
        <f t="shared" si="237"/>
        <v>40</v>
      </c>
    </row>
    <row r="15193" spans="1:10" x14ac:dyDescent="0.3">
      <c r="A15193" t="s">
        <v>15057</v>
      </c>
      <c r="C15193" s="18">
        <v>385.05613738408243</v>
      </c>
      <c r="D15193" s="1"/>
      <c r="E15193" s="1">
        <v>13</v>
      </c>
      <c r="F15193" s="1">
        <v>6</v>
      </c>
      <c r="G15193" s="1">
        <v>0</v>
      </c>
      <c r="H15193" s="1">
        <v>7</v>
      </c>
      <c r="I15193" s="15">
        <v>0.46153846153846156</v>
      </c>
      <c r="J15193">
        <f t="shared" si="237"/>
        <v>40</v>
      </c>
    </row>
    <row r="15194" spans="1:10" x14ac:dyDescent="0.3">
      <c r="A15194" t="s">
        <v>15058</v>
      </c>
      <c r="C15194" s="18">
        <v>385.05392049421994</v>
      </c>
      <c r="D15194" s="1"/>
      <c r="E15194" s="1">
        <v>24</v>
      </c>
      <c r="F15194" s="1">
        <v>11</v>
      </c>
      <c r="G15194" s="1">
        <v>0</v>
      </c>
      <c r="H15194" s="1">
        <v>13</v>
      </c>
      <c r="I15194" s="15">
        <v>0.45833333333333331</v>
      </c>
      <c r="J15194">
        <f t="shared" si="237"/>
        <v>40</v>
      </c>
    </row>
    <row r="15195" spans="1:10" x14ac:dyDescent="0.3">
      <c r="A15195" t="s">
        <v>15059</v>
      </c>
      <c r="C15195" s="18">
        <v>385.05377093672956</v>
      </c>
      <c r="D15195" s="1"/>
      <c r="E15195" s="1">
        <v>68</v>
      </c>
      <c r="F15195" s="1">
        <v>28</v>
      </c>
      <c r="G15195" s="1">
        <v>1</v>
      </c>
      <c r="H15195" s="1">
        <v>39</v>
      </c>
      <c r="I15195" s="15">
        <v>0.41911764705882354</v>
      </c>
      <c r="J15195">
        <f t="shared" si="237"/>
        <v>20</v>
      </c>
    </row>
    <row r="15196" spans="1:10" x14ac:dyDescent="0.3">
      <c r="A15196" t="s">
        <v>15064</v>
      </c>
      <c r="C15196" s="18">
        <v>385.0523325586397</v>
      </c>
      <c r="D15196" s="1"/>
      <c r="E15196" s="1">
        <v>6</v>
      </c>
      <c r="F15196" s="1">
        <v>2</v>
      </c>
      <c r="G15196" s="1">
        <v>0</v>
      </c>
      <c r="H15196" s="1">
        <v>4</v>
      </c>
      <c r="I15196" s="15">
        <v>0.33333333333333331</v>
      </c>
      <c r="J15196">
        <f t="shared" si="237"/>
        <v>40</v>
      </c>
    </row>
    <row r="15197" spans="1:10" x14ac:dyDescent="0.3">
      <c r="A15197" t="s">
        <v>15060</v>
      </c>
      <c r="C15197" s="18">
        <v>385.05106372541439</v>
      </c>
      <c r="D15197" s="1"/>
      <c r="E15197" s="1">
        <v>6</v>
      </c>
      <c r="F15197" s="1">
        <v>2</v>
      </c>
      <c r="G15197" s="1">
        <v>0</v>
      </c>
      <c r="H15197" s="1">
        <v>4</v>
      </c>
      <c r="I15197" s="15">
        <v>0.33333333333333331</v>
      </c>
      <c r="J15197">
        <f t="shared" si="237"/>
        <v>40</v>
      </c>
    </row>
    <row r="15198" spans="1:10" x14ac:dyDescent="0.3">
      <c r="A15198" t="s">
        <v>15061</v>
      </c>
      <c r="C15198" s="18">
        <v>385.04396661775843</v>
      </c>
      <c r="D15198" s="1"/>
      <c r="E15198" s="1">
        <v>13</v>
      </c>
      <c r="F15198" s="1">
        <v>6</v>
      </c>
      <c r="G15198" s="1">
        <v>0</v>
      </c>
      <c r="H15198" s="1">
        <v>7</v>
      </c>
      <c r="I15198" s="15">
        <v>0.46153846153846156</v>
      </c>
      <c r="J15198">
        <f t="shared" si="237"/>
        <v>40</v>
      </c>
    </row>
    <row r="15199" spans="1:10" x14ac:dyDescent="0.3">
      <c r="A15199" t="s">
        <v>15062</v>
      </c>
      <c r="C15199" s="18">
        <v>385.04215464878979</v>
      </c>
      <c r="D15199" s="1"/>
      <c r="E15199" s="1">
        <v>5</v>
      </c>
      <c r="F15199" s="1">
        <v>2</v>
      </c>
      <c r="G15199" s="1">
        <v>0</v>
      </c>
      <c r="H15199" s="1">
        <v>3</v>
      </c>
      <c r="I15199" s="15">
        <v>0.4</v>
      </c>
      <c r="J15199">
        <f t="shared" si="237"/>
        <v>40</v>
      </c>
    </row>
    <row r="15200" spans="1:10" x14ac:dyDescent="0.3">
      <c r="A15200" t="s">
        <v>15063</v>
      </c>
      <c r="C15200" s="18">
        <v>385.04118014773007</v>
      </c>
      <c r="D15200" s="1"/>
      <c r="E15200" s="1">
        <v>22</v>
      </c>
      <c r="F15200" s="1">
        <v>10</v>
      </c>
      <c r="G15200" s="1">
        <v>0</v>
      </c>
      <c r="H15200" s="1">
        <v>12</v>
      </c>
      <c r="I15200" s="15">
        <v>0.45454545454545453</v>
      </c>
      <c r="J15200">
        <f t="shared" si="237"/>
        <v>40</v>
      </c>
    </row>
    <row r="15201" spans="1:10" x14ac:dyDescent="0.3">
      <c r="A15201" t="s">
        <v>17154</v>
      </c>
      <c r="C15201" s="18">
        <v>385.03805611814499</v>
      </c>
      <c r="D15201" s="1"/>
      <c r="E15201" s="1">
        <v>6</v>
      </c>
      <c r="F15201" s="1">
        <v>2</v>
      </c>
      <c r="G15201" s="1">
        <v>0</v>
      </c>
      <c r="H15201" s="1">
        <v>4</v>
      </c>
      <c r="I15201" s="15">
        <v>0.33333333333333331</v>
      </c>
      <c r="J15201">
        <f t="shared" si="237"/>
        <v>40</v>
      </c>
    </row>
    <row r="15202" spans="1:10" x14ac:dyDescent="0.3">
      <c r="A15202" t="s">
        <v>15067</v>
      </c>
      <c r="C15202" s="18">
        <v>385.03144571974076</v>
      </c>
      <c r="D15202" s="1"/>
      <c r="E15202" s="1">
        <v>2</v>
      </c>
      <c r="F15202" s="1">
        <v>0</v>
      </c>
      <c r="G15202" s="1">
        <v>0</v>
      </c>
      <c r="H15202" s="1">
        <v>2</v>
      </c>
      <c r="I15202" s="15">
        <v>0</v>
      </c>
      <c r="J15202">
        <f t="shared" si="237"/>
        <v>40</v>
      </c>
    </row>
    <row r="15203" spans="1:10" x14ac:dyDescent="0.3">
      <c r="A15203" t="s">
        <v>15108</v>
      </c>
      <c r="C15203" s="18">
        <v>385.02914806676699</v>
      </c>
      <c r="D15203" s="1"/>
      <c r="E15203" s="1">
        <v>12</v>
      </c>
      <c r="F15203" s="1">
        <v>5</v>
      </c>
      <c r="G15203" s="1">
        <v>0</v>
      </c>
      <c r="H15203" s="1">
        <v>7</v>
      </c>
      <c r="I15203" s="15">
        <v>0.41666666666666669</v>
      </c>
      <c r="J15203">
        <f t="shared" si="237"/>
        <v>40</v>
      </c>
    </row>
    <row r="15204" spans="1:10" x14ac:dyDescent="0.3">
      <c r="A15204" t="s">
        <v>15068</v>
      </c>
      <c r="C15204" s="18">
        <v>385.02633480079078</v>
      </c>
      <c r="D15204" s="1"/>
      <c r="E15204" s="1">
        <v>3</v>
      </c>
      <c r="F15204" s="1">
        <v>1</v>
      </c>
      <c r="G15204" s="1">
        <v>0</v>
      </c>
      <c r="H15204" s="1">
        <v>2</v>
      </c>
      <c r="I15204" s="15">
        <v>0.33333333333333331</v>
      </c>
      <c r="J15204">
        <f t="shared" si="237"/>
        <v>40</v>
      </c>
    </row>
    <row r="15205" spans="1:10" x14ac:dyDescent="0.3">
      <c r="A15205" t="s">
        <v>15418</v>
      </c>
      <c r="C15205" s="18">
        <v>385.02316386535836</v>
      </c>
      <c r="D15205" s="1"/>
      <c r="E15205" s="1">
        <v>8</v>
      </c>
      <c r="F15205" s="1">
        <v>3</v>
      </c>
      <c r="G15205" s="1">
        <v>0</v>
      </c>
      <c r="H15205" s="1">
        <v>5</v>
      </c>
      <c r="I15205" s="15">
        <v>0.375</v>
      </c>
      <c r="J15205">
        <f t="shared" si="237"/>
        <v>40</v>
      </c>
    </row>
    <row r="15206" spans="1:10" x14ac:dyDescent="0.3">
      <c r="A15206" t="s">
        <v>15069</v>
      </c>
      <c r="C15206" s="18">
        <v>385.01458930181917</v>
      </c>
      <c r="D15206" s="1"/>
      <c r="E15206" s="1">
        <v>12</v>
      </c>
      <c r="F15206" s="1">
        <v>5</v>
      </c>
      <c r="G15206" s="1">
        <v>0</v>
      </c>
      <c r="H15206" s="1">
        <v>7</v>
      </c>
      <c r="I15206" s="15">
        <v>0.41666666666666669</v>
      </c>
      <c r="J15206">
        <f t="shared" si="237"/>
        <v>40</v>
      </c>
    </row>
    <row r="15207" spans="1:10" x14ac:dyDescent="0.3">
      <c r="A15207" t="s">
        <v>15070</v>
      </c>
      <c r="C15207" s="18">
        <v>385.01289101546899</v>
      </c>
      <c r="D15207" s="1"/>
      <c r="E15207" s="1">
        <v>6</v>
      </c>
      <c r="F15207" s="1">
        <v>2</v>
      </c>
      <c r="G15207" s="1">
        <v>0</v>
      </c>
      <c r="H15207" s="1">
        <v>4</v>
      </c>
      <c r="I15207" s="15">
        <v>0.33333333333333331</v>
      </c>
      <c r="J15207">
        <f t="shared" si="237"/>
        <v>40</v>
      </c>
    </row>
    <row r="15208" spans="1:10" x14ac:dyDescent="0.3">
      <c r="A15208" t="s">
        <v>15071</v>
      </c>
      <c r="C15208" s="18">
        <v>385.00490719579318</v>
      </c>
      <c r="D15208" s="1"/>
      <c r="E15208" s="1">
        <v>27</v>
      </c>
      <c r="F15208" s="1">
        <v>12</v>
      </c>
      <c r="G15208" s="1">
        <v>0</v>
      </c>
      <c r="H15208" s="1">
        <v>15</v>
      </c>
      <c r="I15208" s="15">
        <v>0.44444444444444442</v>
      </c>
      <c r="J15208">
        <f t="shared" si="237"/>
        <v>40</v>
      </c>
    </row>
    <row r="15209" spans="1:10" x14ac:dyDescent="0.3">
      <c r="A15209" t="s">
        <v>15073</v>
      </c>
      <c r="C15209" s="18">
        <v>385.00303322569096</v>
      </c>
      <c r="D15209" s="1"/>
      <c r="E15209" s="1">
        <v>2</v>
      </c>
      <c r="F15209" s="1">
        <v>0</v>
      </c>
      <c r="G15209" s="1">
        <v>0</v>
      </c>
      <c r="H15209" s="1">
        <v>2</v>
      </c>
      <c r="I15209" s="15">
        <v>0</v>
      </c>
      <c r="J15209">
        <f t="shared" si="237"/>
        <v>40</v>
      </c>
    </row>
    <row r="15210" spans="1:10" x14ac:dyDescent="0.3">
      <c r="A15210" t="s">
        <v>15074</v>
      </c>
      <c r="C15210" s="18">
        <v>384.99209953453777</v>
      </c>
      <c r="D15210" s="1"/>
      <c r="E15210" s="1">
        <v>9</v>
      </c>
      <c r="F15210" s="1">
        <v>4</v>
      </c>
      <c r="G15210" s="1">
        <v>0</v>
      </c>
      <c r="H15210" s="1">
        <v>5</v>
      </c>
      <c r="I15210" s="15">
        <v>0.44444444444444442</v>
      </c>
      <c r="J15210">
        <f t="shared" si="237"/>
        <v>40</v>
      </c>
    </row>
    <row r="15211" spans="1:10" x14ac:dyDescent="0.3">
      <c r="A15211" t="s">
        <v>15154</v>
      </c>
      <c r="C15211" s="18">
        <v>384.98664942023396</v>
      </c>
      <c r="D15211" s="1"/>
      <c r="E15211" s="1">
        <v>25</v>
      </c>
      <c r="F15211" s="1">
        <v>10</v>
      </c>
      <c r="G15211" s="1">
        <v>0</v>
      </c>
      <c r="H15211" s="1">
        <v>15</v>
      </c>
      <c r="I15211" s="15">
        <v>0.4</v>
      </c>
      <c r="J15211">
        <f t="shared" si="237"/>
        <v>40</v>
      </c>
    </row>
    <row r="15212" spans="1:10" x14ac:dyDescent="0.3">
      <c r="A15212" t="s">
        <v>15085</v>
      </c>
      <c r="C15212" s="18">
        <v>384.98252518471793</v>
      </c>
      <c r="D15212" s="1"/>
      <c r="E15212" s="1">
        <v>8</v>
      </c>
      <c r="F15212" s="1">
        <v>3</v>
      </c>
      <c r="G15212" s="1">
        <v>0</v>
      </c>
      <c r="H15212" s="1">
        <v>5</v>
      </c>
      <c r="I15212" s="15">
        <v>0.375</v>
      </c>
      <c r="J15212">
        <f t="shared" si="237"/>
        <v>40</v>
      </c>
    </row>
    <row r="15213" spans="1:10" x14ac:dyDescent="0.3">
      <c r="A15213" t="s">
        <v>16701</v>
      </c>
      <c r="C15213" s="18">
        <v>384.97718354728062</v>
      </c>
      <c r="D15213" s="1"/>
      <c r="E15213" s="1">
        <v>6</v>
      </c>
      <c r="F15213" s="1">
        <v>2</v>
      </c>
      <c r="G15213" s="1">
        <v>0</v>
      </c>
      <c r="H15213" s="1">
        <v>4</v>
      </c>
      <c r="I15213" s="15">
        <v>0.33333333333333331</v>
      </c>
      <c r="J15213">
        <f t="shared" si="237"/>
        <v>40</v>
      </c>
    </row>
    <row r="15214" spans="1:10" x14ac:dyDescent="0.3">
      <c r="A15214" t="s">
        <v>20428</v>
      </c>
      <c r="C15214" s="18">
        <v>384.95966223033724</v>
      </c>
      <c r="D15214" s="1"/>
      <c r="E15214" s="1">
        <v>65</v>
      </c>
      <c r="F15214" s="1">
        <v>27</v>
      </c>
      <c r="G15214" s="1">
        <v>0</v>
      </c>
      <c r="H15214" s="1">
        <v>38</v>
      </c>
      <c r="I15214" s="15">
        <v>0.41538461538461541</v>
      </c>
      <c r="J15214">
        <f t="shared" si="237"/>
        <v>20</v>
      </c>
    </row>
    <row r="15215" spans="1:10" x14ac:dyDescent="0.3">
      <c r="A15215" t="s">
        <v>15231</v>
      </c>
      <c r="C15215" s="18">
        <v>384.94857462084258</v>
      </c>
      <c r="D15215" s="1"/>
      <c r="E15215" s="1">
        <v>8</v>
      </c>
      <c r="F15215" s="1">
        <v>3</v>
      </c>
      <c r="G15215" s="1">
        <v>0</v>
      </c>
      <c r="H15215" s="1">
        <v>5</v>
      </c>
      <c r="I15215" s="15">
        <v>0.375</v>
      </c>
      <c r="J15215">
        <f t="shared" si="237"/>
        <v>40</v>
      </c>
    </row>
    <row r="15216" spans="1:10" x14ac:dyDescent="0.3">
      <c r="A15216" t="s">
        <v>15077</v>
      </c>
      <c r="C15216" s="18">
        <v>384.94476480309203</v>
      </c>
      <c r="D15216" s="1"/>
      <c r="E15216" s="1">
        <v>13</v>
      </c>
      <c r="F15216" s="1">
        <v>5</v>
      </c>
      <c r="G15216" s="1">
        <v>1</v>
      </c>
      <c r="H15216" s="1">
        <v>7</v>
      </c>
      <c r="I15216" s="15">
        <v>0.42307692307692307</v>
      </c>
      <c r="J15216">
        <f t="shared" si="237"/>
        <v>40</v>
      </c>
    </row>
    <row r="15217" spans="1:10" x14ac:dyDescent="0.3">
      <c r="A15217" t="s">
        <v>15078</v>
      </c>
      <c r="C15217" s="18">
        <v>384.94235454204789</v>
      </c>
      <c r="D15217" s="1"/>
      <c r="E15217" s="1">
        <v>6</v>
      </c>
      <c r="F15217" s="1">
        <v>3</v>
      </c>
      <c r="G15217" s="1">
        <v>0</v>
      </c>
      <c r="H15217" s="1">
        <v>3</v>
      </c>
      <c r="I15217" s="15">
        <v>0.5</v>
      </c>
      <c r="J15217">
        <f t="shared" si="237"/>
        <v>40</v>
      </c>
    </row>
    <row r="15218" spans="1:10" x14ac:dyDescent="0.3">
      <c r="A15218" t="s">
        <v>15081</v>
      </c>
      <c r="C15218" s="18">
        <v>384.92007862056732</v>
      </c>
      <c r="D15218" s="1"/>
      <c r="E15218" s="1">
        <v>47</v>
      </c>
      <c r="F15218" s="1">
        <v>19</v>
      </c>
      <c r="G15218" s="1">
        <v>3</v>
      </c>
      <c r="H15218" s="1">
        <v>25</v>
      </c>
      <c r="I15218" s="15">
        <v>0.43617021276595747</v>
      </c>
      <c r="J15218">
        <f t="shared" si="237"/>
        <v>20</v>
      </c>
    </row>
    <row r="15219" spans="1:10" x14ac:dyDescent="0.3">
      <c r="A15219" t="s">
        <v>15083</v>
      </c>
      <c r="C15219" s="18">
        <v>384.89709572221454</v>
      </c>
      <c r="D15219" s="1"/>
      <c r="E15219" s="1">
        <v>3</v>
      </c>
      <c r="F15219" s="1">
        <v>1</v>
      </c>
      <c r="G15219" s="1">
        <v>0</v>
      </c>
      <c r="H15219" s="1">
        <v>2</v>
      </c>
      <c r="I15219" s="15">
        <v>0.33333333333333331</v>
      </c>
      <c r="J15219">
        <f t="shared" si="237"/>
        <v>40</v>
      </c>
    </row>
    <row r="15220" spans="1:10" x14ac:dyDescent="0.3">
      <c r="A15220" t="s">
        <v>15084</v>
      </c>
      <c r="C15220" s="18">
        <v>384.88917397950775</v>
      </c>
      <c r="D15220" s="1"/>
      <c r="E15220" s="1">
        <v>5</v>
      </c>
      <c r="F15220" s="1">
        <v>2</v>
      </c>
      <c r="G15220" s="1">
        <v>0</v>
      </c>
      <c r="H15220" s="1">
        <v>3</v>
      </c>
      <c r="I15220" s="15">
        <v>0.4</v>
      </c>
      <c r="J15220">
        <f t="shared" si="237"/>
        <v>40</v>
      </c>
    </row>
    <row r="15221" spans="1:10" x14ac:dyDescent="0.3">
      <c r="A15221" t="s">
        <v>15336</v>
      </c>
      <c r="C15221" s="18">
        <v>384.86589324344328</v>
      </c>
      <c r="D15221" s="1"/>
      <c r="E15221" s="1">
        <v>21</v>
      </c>
      <c r="F15221" s="1">
        <v>9</v>
      </c>
      <c r="G15221" s="1">
        <v>1</v>
      </c>
      <c r="H15221" s="1">
        <v>11</v>
      </c>
      <c r="I15221" s="15">
        <v>0.45238095238095238</v>
      </c>
      <c r="J15221">
        <f t="shared" si="237"/>
        <v>40</v>
      </c>
    </row>
    <row r="15222" spans="1:10" x14ac:dyDescent="0.3">
      <c r="A15222" t="s">
        <v>15854</v>
      </c>
      <c r="C15222" s="18">
        <v>384.85076571718918</v>
      </c>
      <c r="D15222" s="1"/>
      <c r="E15222" s="1">
        <v>15</v>
      </c>
      <c r="F15222" s="1">
        <v>6</v>
      </c>
      <c r="G15222" s="1">
        <v>0</v>
      </c>
      <c r="H15222" s="1">
        <v>9</v>
      </c>
      <c r="I15222" s="15">
        <v>0.4</v>
      </c>
      <c r="J15222">
        <f t="shared" si="237"/>
        <v>40</v>
      </c>
    </row>
    <row r="15223" spans="1:10" x14ac:dyDescent="0.3">
      <c r="A15223" t="s">
        <v>15086</v>
      </c>
      <c r="C15223" s="18">
        <v>384.84616692669096</v>
      </c>
      <c r="D15223" s="1"/>
      <c r="E15223" s="1">
        <v>3</v>
      </c>
      <c r="F15223" s="1">
        <v>1</v>
      </c>
      <c r="G15223" s="1">
        <v>0</v>
      </c>
      <c r="H15223" s="1">
        <v>2</v>
      </c>
      <c r="I15223" s="15">
        <v>0.33333333333333331</v>
      </c>
      <c r="J15223">
        <f t="shared" si="237"/>
        <v>40</v>
      </c>
    </row>
    <row r="15224" spans="1:10" x14ac:dyDescent="0.3">
      <c r="A15224" t="s">
        <v>15087</v>
      </c>
      <c r="C15224" s="18">
        <v>384.84242698007284</v>
      </c>
      <c r="D15224" s="1"/>
      <c r="E15224" s="1">
        <v>4</v>
      </c>
      <c r="F15224" s="1">
        <v>1</v>
      </c>
      <c r="G15224" s="1">
        <v>0</v>
      </c>
      <c r="H15224" s="1">
        <v>3</v>
      </c>
      <c r="I15224" s="15">
        <v>0.25</v>
      </c>
      <c r="J15224">
        <f t="shared" si="237"/>
        <v>40</v>
      </c>
    </row>
    <row r="15225" spans="1:10" x14ac:dyDescent="0.3">
      <c r="A15225" t="s">
        <v>15091</v>
      </c>
      <c r="C15225" s="18">
        <v>384.83704208305153</v>
      </c>
      <c r="D15225" s="1"/>
      <c r="E15225" s="1">
        <v>3</v>
      </c>
      <c r="F15225" s="1">
        <v>0</v>
      </c>
      <c r="G15225" s="1">
        <v>1</v>
      </c>
      <c r="H15225" s="1">
        <v>2</v>
      </c>
      <c r="I15225" s="15">
        <v>0.16666666666666666</v>
      </c>
      <c r="J15225">
        <f t="shared" si="237"/>
        <v>40</v>
      </c>
    </row>
    <row r="15226" spans="1:10" x14ac:dyDescent="0.3">
      <c r="A15226" t="s">
        <v>15088</v>
      </c>
      <c r="C15226" s="18">
        <v>384.83576678513901</v>
      </c>
      <c r="D15226" s="1"/>
      <c r="E15226" s="1">
        <v>16</v>
      </c>
      <c r="F15226" s="1">
        <v>6</v>
      </c>
      <c r="G15226" s="1">
        <v>0</v>
      </c>
      <c r="H15226" s="1">
        <v>10</v>
      </c>
      <c r="I15226" s="15">
        <v>0.375</v>
      </c>
      <c r="J15226">
        <f t="shared" si="237"/>
        <v>40</v>
      </c>
    </row>
    <row r="15227" spans="1:10" x14ac:dyDescent="0.3">
      <c r="A15227" t="s">
        <v>15238</v>
      </c>
      <c r="C15227" s="18">
        <v>384.83261288009527</v>
      </c>
      <c r="D15227" s="1"/>
      <c r="E15227" s="1">
        <v>16</v>
      </c>
      <c r="F15227" s="1">
        <v>6</v>
      </c>
      <c r="G15227" s="1">
        <v>2</v>
      </c>
      <c r="H15227" s="1">
        <v>8</v>
      </c>
      <c r="I15227" s="15">
        <v>0.4375</v>
      </c>
      <c r="J15227">
        <f t="shared" si="237"/>
        <v>40</v>
      </c>
    </row>
    <row r="15228" spans="1:10" x14ac:dyDescent="0.3">
      <c r="A15228" t="s">
        <v>15089</v>
      </c>
      <c r="C15228" s="18">
        <v>384.81918737006526</v>
      </c>
      <c r="D15228" s="1"/>
      <c r="E15228" s="1">
        <v>5</v>
      </c>
      <c r="F15228" s="1">
        <v>1</v>
      </c>
      <c r="G15228" s="1">
        <v>1</v>
      </c>
      <c r="H15228" s="1">
        <v>3</v>
      </c>
      <c r="I15228" s="15">
        <v>0.3</v>
      </c>
      <c r="J15228">
        <f t="shared" si="237"/>
        <v>40</v>
      </c>
    </row>
    <row r="15229" spans="1:10" x14ac:dyDescent="0.3">
      <c r="A15229" t="s">
        <v>15090</v>
      </c>
      <c r="C15229" s="18">
        <v>384.81097064212321</v>
      </c>
      <c r="D15229" s="1"/>
      <c r="E15229" s="1">
        <v>15</v>
      </c>
      <c r="F15229" s="1">
        <v>6</v>
      </c>
      <c r="G15229" s="1">
        <v>1</v>
      </c>
      <c r="H15229" s="1">
        <v>8</v>
      </c>
      <c r="I15229" s="15">
        <v>0.43333333333333335</v>
      </c>
      <c r="J15229">
        <f t="shared" si="237"/>
        <v>40</v>
      </c>
    </row>
    <row r="15230" spans="1:10" x14ac:dyDescent="0.3">
      <c r="A15230" t="s">
        <v>15414</v>
      </c>
      <c r="C15230" s="18">
        <v>384.80541608323512</v>
      </c>
      <c r="D15230" s="1"/>
      <c r="E15230" s="1">
        <v>5</v>
      </c>
      <c r="F15230" s="1">
        <v>1</v>
      </c>
      <c r="G15230" s="1">
        <v>2</v>
      </c>
      <c r="H15230" s="1">
        <v>2</v>
      </c>
      <c r="I15230" s="15">
        <v>0.4</v>
      </c>
      <c r="J15230">
        <f t="shared" si="237"/>
        <v>40</v>
      </c>
    </row>
    <row r="15231" spans="1:10" x14ac:dyDescent="0.3">
      <c r="A15231" t="s">
        <v>17018</v>
      </c>
      <c r="C15231" s="18">
        <v>384.80249411249122</v>
      </c>
      <c r="D15231" s="1"/>
      <c r="E15231" s="1">
        <v>25</v>
      </c>
      <c r="F15231" s="1">
        <v>8</v>
      </c>
      <c r="G15231" s="1">
        <v>3</v>
      </c>
      <c r="H15231" s="1">
        <v>14</v>
      </c>
      <c r="I15231" s="15">
        <v>0.38</v>
      </c>
      <c r="J15231">
        <f t="shared" si="237"/>
        <v>40</v>
      </c>
    </row>
    <row r="15232" spans="1:10" x14ac:dyDescent="0.3">
      <c r="A15232" s="21" t="s">
        <v>15093</v>
      </c>
      <c r="C15232" s="18">
        <v>384.79457028577031</v>
      </c>
      <c r="D15232" s="1"/>
      <c r="E15232" s="1">
        <v>3</v>
      </c>
      <c r="F15232" s="1">
        <v>1</v>
      </c>
      <c r="G15232" s="1">
        <v>0</v>
      </c>
      <c r="H15232" s="1">
        <v>2</v>
      </c>
      <c r="I15232" s="15">
        <v>0.33333333333333331</v>
      </c>
      <c r="J15232">
        <f t="shared" si="237"/>
        <v>40</v>
      </c>
    </row>
    <row r="15233" spans="1:10" x14ac:dyDescent="0.3">
      <c r="A15233" t="s">
        <v>15094</v>
      </c>
      <c r="C15233" s="18">
        <v>384.79049498947785</v>
      </c>
      <c r="D15233" s="1"/>
      <c r="E15233" s="1">
        <v>6</v>
      </c>
      <c r="F15233" s="1">
        <v>2</v>
      </c>
      <c r="G15233" s="1">
        <v>0</v>
      </c>
      <c r="H15233" s="1">
        <v>4</v>
      </c>
      <c r="I15233" s="15">
        <v>0.33333333333333331</v>
      </c>
      <c r="J15233">
        <f t="shared" si="237"/>
        <v>40</v>
      </c>
    </row>
    <row r="15234" spans="1:10" x14ac:dyDescent="0.3">
      <c r="A15234" t="s">
        <v>15227</v>
      </c>
      <c r="C15234" s="18">
        <v>384.78170491389949</v>
      </c>
      <c r="D15234" s="1"/>
      <c r="E15234" s="1">
        <v>5</v>
      </c>
      <c r="F15234" s="1">
        <v>1</v>
      </c>
      <c r="G15234" s="1">
        <v>0</v>
      </c>
      <c r="H15234" s="1">
        <v>4</v>
      </c>
      <c r="I15234" s="15">
        <v>0.2</v>
      </c>
      <c r="J15234">
        <f t="shared" si="237"/>
        <v>40</v>
      </c>
    </row>
    <row r="15235" spans="1:10" x14ac:dyDescent="0.3">
      <c r="A15235" t="s">
        <v>15095</v>
      </c>
      <c r="C15235" s="18">
        <v>384.77455195056416</v>
      </c>
      <c r="D15235" s="1"/>
      <c r="E15235" s="1">
        <v>10</v>
      </c>
      <c r="F15235" s="1">
        <v>4</v>
      </c>
      <c r="G15235" s="1">
        <v>0</v>
      </c>
      <c r="H15235" s="1">
        <v>6</v>
      </c>
      <c r="I15235" s="15">
        <v>0.4</v>
      </c>
      <c r="J15235">
        <f t="shared" si="237"/>
        <v>40</v>
      </c>
    </row>
    <row r="15236" spans="1:10" x14ac:dyDescent="0.3">
      <c r="A15236" t="s">
        <v>15096</v>
      </c>
      <c r="C15236" s="18">
        <v>384.77440149704245</v>
      </c>
      <c r="D15236" s="1"/>
      <c r="E15236" s="1">
        <v>3</v>
      </c>
      <c r="F15236" s="1">
        <v>1</v>
      </c>
      <c r="G15236" s="1">
        <v>0</v>
      </c>
      <c r="H15236" s="1">
        <v>2</v>
      </c>
      <c r="I15236" s="15">
        <v>0.33333333333333331</v>
      </c>
      <c r="J15236">
        <f t="shared" ref="J15236:J15299" si="238">IF(E15236&lt;=30,40,20)</f>
        <v>40</v>
      </c>
    </row>
    <row r="15237" spans="1:10" x14ac:dyDescent="0.3">
      <c r="A15237" t="s">
        <v>15097</v>
      </c>
      <c r="C15237" s="18">
        <v>384.75134561164214</v>
      </c>
      <c r="D15237" s="1"/>
      <c r="E15237" s="1">
        <v>6</v>
      </c>
      <c r="F15237" s="1">
        <v>2</v>
      </c>
      <c r="G15237" s="1">
        <v>0</v>
      </c>
      <c r="H15237" s="1">
        <v>4</v>
      </c>
      <c r="I15237" s="15">
        <v>0.33333333333333331</v>
      </c>
      <c r="J15237">
        <f t="shared" si="238"/>
        <v>40</v>
      </c>
    </row>
    <row r="15238" spans="1:10" x14ac:dyDescent="0.3">
      <c r="A15238" t="s">
        <v>15099</v>
      </c>
      <c r="C15238" s="18">
        <v>384.73642254789121</v>
      </c>
      <c r="D15238" s="1"/>
      <c r="E15238" s="1">
        <v>8</v>
      </c>
      <c r="F15238" s="1">
        <v>3</v>
      </c>
      <c r="G15238" s="1">
        <v>0</v>
      </c>
      <c r="H15238" s="1">
        <v>5</v>
      </c>
      <c r="I15238" s="15">
        <v>0.375</v>
      </c>
      <c r="J15238">
        <f t="shared" si="238"/>
        <v>40</v>
      </c>
    </row>
    <row r="15239" spans="1:10" x14ac:dyDescent="0.3">
      <c r="A15239" t="s">
        <v>11981</v>
      </c>
      <c r="C15239" s="18">
        <v>384.73033507607062</v>
      </c>
      <c r="D15239" s="1"/>
      <c r="E15239" s="1">
        <v>12</v>
      </c>
      <c r="F15239" s="1">
        <v>5</v>
      </c>
      <c r="G15239" s="1">
        <v>0</v>
      </c>
      <c r="H15239" s="1">
        <v>7</v>
      </c>
      <c r="I15239" s="15">
        <v>0.41666666666666669</v>
      </c>
      <c r="J15239">
        <f t="shared" si="238"/>
        <v>40</v>
      </c>
    </row>
    <row r="15240" spans="1:10" x14ac:dyDescent="0.3">
      <c r="A15240" t="s">
        <v>15100</v>
      </c>
      <c r="C15240" s="18">
        <v>384.71532735921539</v>
      </c>
      <c r="D15240" s="1"/>
      <c r="E15240" s="1">
        <v>36</v>
      </c>
      <c r="F15240" s="1">
        <v>17</v>
      </c>
      <c r="G15240" s="1">
        <v>1</v>
      </c>
      <c r="H15240" s="1">
        <v>18</v>
      </c>
      <c r="I15240" s="15">
        <v>0.4861111111111111</v>
      </c>
      <c r="J15240">
        <f t="shared" si="238"/>
        <v>20</v>
      </c>
    </row>
    <row r="15241" spans="1:10" x14ac:dyDescent="0.3">
      <c r="A15241" t="s">
        <v>15101</v>
      </c>
      <c r="C15241" s="18">
        <v>384.71365736898429</v>
      </c>
      <c r="D15241" s="1"/>
      <c r="E15241" s="1">
        <v>6</v>
      </c>
      <c r="F15241" s="1">
        <v>2</v>
      </c>
      <c r="G15241" s="1">
        <v>0</v>
      </c>
      <c r="H15241" s="1">
        <v>4</v>
      </c>
      <c r="I15241" s="15">
        <v>0.33333333333333331</v>
      </c>
      <c r="J15241">
        <f t="shared" si="238"/>
        <v>40</v>
      </c>
    </row>
    <row r="15242" spans="1:10" x14ac:dyDescent="0.3">
      <c r="A15242" t="s">
        <v>15102</v>
      </c>
      <c r="C15242" s="18">
        <v>384.70957319559119</v>
      </c>
      <c r="D15242" s="1"/>
      <c r="E15242" s="1">
        <v>9</v>
      </c>
      <c r="F15242" s="1">
        <v>3</v>
      </c>
      <c r="G15242" s="1">
        <v>0</v>
      </c>
      <c r="H15242" s="1">
        <v>6</v>
      </c>
      <c r="I15242" s="15">
        <v>0.33333333333333331</v>
      </c>
      <c r="J15242">
        <f t="shared" si="238"/>
        <v>40</v>
      </c>
    </row>
    <row r="15243" spans="1:10" x14ac:dyDescent="0.3">
      <c r="A15243" t="s">
        <v>15103</v>
      </c>
      <c r="C15243" s="18">
        <v>384.70802370699784</v>
      </c>
      <c r="D15243" s="1"/>
      <c r="E15243" s="1">
        <v>10</v>
      </c>
      <c r="F15243" s="1">
        <v>4</v>
      </c>
      <c r="G15243" s="1">
        <v>0</v>
      </c>
      <c r="H15243" s="1">
        <v>6</v>
      </c>
      <c r="I15243" s="15">
        <v>0.4</v>
      </c>
      <c r="J15243">
        <f t="shared" si="238"/>
        <v>40</v>
      </c>
    </row>
    <row r="15244" spans="1:10" x14ac:dyDescent="0.3">
      <c r="A15244" t="s">
        <v>15128</v>
      </c>
      <c r="C15244" s="18">
        <v>384.70276589721277</v>
      </c>
      <c r="D15244" s="1"/>
      <c r="E15244" s="1">
        <v>53</v>
      </c>
      <c r="F15244" s="1">
        <v>24</v>
      </c>
      <c r="G15244" s="1">
        <v>0</v>
      </c>
      <c r="H15244" s="1">
        <v>29</v>
      </c>
      <c r="I15244" s="15">
        <v>0.45283018867924529</v>
      </c>
      <c r="J15244">
        <f t="shared" si="238"/>
        <v>20</v>
      </c>
    </row>
    <row r="15245" spans="1:10" x14ac:dyDescent="0.3">
      <c r="A15245" t="s">
        <v>15218</v>
      </c>
      <c r="C15245" s="18">
        <v>384.69170532771375</v>
      </c>
      <c r="D15245" s="1"/>
      <c r="E15245" s="1">
        <v>69</v>
      </c>
      <c r="F15245" s="1">
        <v>30</v>
      </c>
      <c r="G15245" s="1">
        <v>1</v>
      </c>
      <c r="H15245" s="1">
        <v>38</v>
      </c>
      <c r="I15245" s="15">
        <v>0.4420289855072464</v>
      </c>
      <c r="J15245">
        <f t="shared" si="238"/>
        <v>20</v>
      </c>
    </row>
    <row r="15246" spans="1:10" x14ac:dyDescent="0.3">
      <c r="A15246" t="s">
        <v>15105</v>
      </c>
      <c r="C15246" s="18">
        <v>384.69034365510055</v>
      </c>
      <c r="D15246" s="1"/>
      <c r="E15246" s="1">
        <v>12</v>
      </c>
      <c r="F15246" s="1">
        <v>5</v>
      </c>
      <c r="G15246" s="1">
        <v>0</v>
      </c>
      <c r="H15246" s="1">
        <v>7</v>
      </c>
      <c r="I15246" s="15">
        <v>0.41666666666666669</v>
      </c>
      <c r="J15246">
        <f t="shared" si="238"/>
        <v>40</v>
      </c>
    </row>
    <row r="15247" spans="1:10" x14ac:dyDescent="0.3">
      <c r="A15247" t="s">
        <v>15107</v>
      </c>
      <c r="C15247" s="18">
        <v>384.67032018586065</v>
      </c>
      <c r="D15247" s="1"/>
      <c r="E15247" s="1">
        <v>2</v>
      </c>
      <c r="F15247" s="1">
        <v>0</v>
      </c>
      <c r="G15247" s="1">
        <v>0</v>
      </c>
      <c r="H15247" s="1">
        <v>2</v>
      </c>
      <c r="I15247" s="15">
        <v>0</v>
      </c>
      <c r="J15247">
        <f t="shared" si="238"/>
        <v>40</v>
      </c>
    </row>
    <row r="15248" spans="1:10" x14ac:dyDescent="0.3">
      <c r="A15248" t="s">
        <v>15109</v>
      </c>
      <c r="C15248" s="18">
        <v>384.66957325424835</v>
      </c>
      <c r="D15248" s="1"/>
      <c r="E15248" s="1">
        <v>16</v>
      </c>
      <c r="F15248" s="1">
        <v>7</v>
      </c>
      <c r="G15248" s="1">
        <v>0</v>
      </c>
      <c r="H15248" s="1">
        <v>9</v>
      </c>
      <c r="I15248" s="15">
        <v>0.4375</v>
      </c>
      <c r="J15248">
        <f t="shared" si="238"/>
        <v>40</v>
      </c>
    </row>
    <row r="15249" spans="1:10" x14ac:dyDescent="0.3">
      <c r="A15249" t="s">
        <v>15110</v>
      </c>
      <c r="C15249" s="18">
        <v>384.66684853293884</v>
      </c>
      <c r="D15249" s="1"/>
      <c r="E15249" s="1">
        <v>3</v>
      </c>
      <c r="F15249" s="1">
        <v>1</v>
      </c>
      <c r="G15249" s="1">
        <v>0</v>
      </c>
      <c r="H15249" s="1">
        <v>2</v>
      </c>
      <c r="I15249" s="15">
        <v>0.33333333333333331</v>
      </c>
      <c r="J15249">
        <f t="shared" si="238"/>
        <v>40</v>
      </c>
    </row>
    <row r="15250" spans="1:10" x14ac:dyDescent="0.3">
      <c r="A15250" t="s">
        <v>15111</v>
      </c>
      <c r="C15250" s="18">
        <v>384.66062963586921</v>
      </c>
      <c r="D15250" s="1"/>
      <c r="E15250" s="1">
        <v>3</v>
      </c>
      <c r="F15250" s="1">
        <v>1</v>
      </c>
      <c r="G15250" s="1">
        <v>0</v>
      </c>
      <c r="H15250" s="1">
        <v>2</v>
      </c>
      <c r="I15250" s="15">
        <v>0.33333333333333331</v>
      </c>
      <c r="J15250">
        <f t="shared" si="238"/>
        <v>40</v>
      </c>
    </row>
    <row r="15251" spans="1:10" x14ac:dyDescent="0.3">
      <c r="A15251" t="s">
        <v>15112</v>
      </c>
      <c r="C15251" s="18">
        <v>384.66035322660457</v>
      </c>
      <c r="D15251" s="1"/>
      <c r="E15251" s="1">
        <v>10</v>
      </c>
      <c r="F15251" s="1">
        <v>4</v>
      </c>
      <c r="G15251" s="1">
        <v>0</v>
      </c>
      <c r="H15251" s="1">
        <v>6</v>
      </c>
      <c r="I15251" s="15">
        <v>0.4</v>
      </c>
      <c r="J15251">
        <f t="shared" si="238"/>
        <v>40</v>
      </c>
    </row>
    <row r="15252" spans="1:10" x14ac:dyDescent="0.3">
      <c r="A15252" t="s">
        <v>15517</v>
      </c>
      <c r="C15252" s="18">
        <v>384.63470371853043</v>
      </c>
      <c r="D15252" s="1"/>
      <c r="E15252" s="1">
        <v>6</v>
      </c>
      <c r="F15252" s="1">
        <v>1</v>
      </c>
      <c r="G15252" s="1">
        <v>2</v>
      </c>
      <c r="H15252" s="1">
        <v>3</v>
      </c>
      <c r="I15252" s="15">
        <v>0.33333333333333331</v>
      </c>
      <c r="J15252">
        <f t="shared" si="238"/>
        <v>40</v>
      </c>
    </row>
    <row r="15253" spans="1:10" x14ac:dyDescent="0.3">
      <c r="A15253" t="s">
        <v>15220</v>
      </c>
      <c r="C15253" s="18">
        <v>384.62693818590469</v>
      </c>
      <c r="D15253" s="1"/>
      <c r="E15253" s="1">
        <v>2</v>
      </c>
      <c r="F15253" s="1">
        <v>0</v>
      </c>
      <c r="G15253" s="1">
        <v>0</v>
      </c>
      <c r="H15253" s="1">
        <v>2</v>
      </c>
      <c r="I15253" s="15">
        <v>0</v>
      </c>
      <c r="J15253">
        <f t="shared" si="238"/>
        <v>40</v>
      </c>
    </row>
    <row r="15254" spans="1:10" x14ac:dyDescent="0.3">
      <c r="A15254" t="s">
        <v>15113</v>
      </c>
      <c r="C15254" s="18">
        <v>384.62368113608255</v>
      </c>
      <c r="D15254" s="1"/>
      <c r="E15254" s="1">
        <v>3</v>
      </c>
      <c r="F15254" s="1">
        <v>1</v>
      </c>
      <c r="G15254" s="1">
        <v>0</v>
      </c>
      <c r="H15254" s="1">
        <v>2</v>
      </c>
      <c r="I15254" s="15">
        <v>0.33333333333333331</v>
      </c>
      <c r="J15254">
        <f t="shared" si="238"/>
        <v>40</v>
      </c>
    </row>
    <row r="15255" spans="1:10" x14ac:dyDescent="0.3">
      <c r="A15255" t="s">
        <v>15122</v>
      </c>
      <c r="C15255" s="18">
        <v>384.61861029332471</v>
      </c>
      <c r="D15255" s="1"/>
      <c r="E15255" s="1">
        <v>24</v>
      </c>
      <c r="F15255" s="1">
        <v>10</v>
      </c>
      <c r="G15255" s="1">
        <v>1</v>
      </c>
      <c r="H15255" s="1">
        <v>13</v>
      </c>
      <c r="I15255" s="15">
        <v>0.4375</v>
      </c>
      <c r="J15255">
        <f t="shared" si="238"/>
        <v>40</v>
      </c>
    </row>
    <row r="15256" spans="1:10" x14ac:dyDescent="0.3">
      <c r="A15256" t="s">
        <v>15114</v>
      </c>
      <c r="C15256" s="18">
        <v>384.61790232062378</v>
      </c>
      <c r="D15256" s="1"/>
      <c r="E15256" s="1">
        <v>15</v>
      </c>
      <c r="F15256" s="1">
        <v>4</v>
      </c>
      <c r="G15256" s="1">
        <v>5</v>
      </c>
      <c r="H15256" s="1">
        <v>6</v>
      </c>
      <c r="I15256" s="15">
        <v>0.43333333333333335</v>
      </c>
      <c r="J15256">
        <f t="shared" si="238"/>
        <v>40</v>
      </c>
    </row>
    <row r="15257" spans="1:10" x14ac:dyDescent="0.3">
      <c r="A15257" t="s">
        <v>15115</v>
      </c>
      <c r="C15257" s="18">
        <v>384.61320217049405</v>
      </c>
      <c r="D15257" s="1"/>
      <c r="E15257" s="1">
        <v>3</v>
      </c>
      <c r="F15257" s="1">
        <v>1</v>
      </c>
      <c r="G15257" s="1">
        <v>0</v>
      </c>
      <c r="H15257" s="1">
        <v>2</v>
      </c>
      <c r="I15257" s="15">
        <v>0.33333333333333331</v>
      </c>
      <c r="J15257">
        <f t="shared" si="238"/>
        <v>40</v>
      </c>
    </row>
    <row r="15258" spans="1:10" x14ac:dyDescent="0.3">
      <c r="A15258" t="s">
        <v>15117</v>
      </c>
      <c r="C15258" s="18">
        <v>384.60353086684802</v>
      </c>
      <c r="D15258" s="1"/>
      <c r="E15258" s="1">
        <v>6</v>
      </c>
      <c r="F15258" s="1">
        <v>2</v>
      </c>
      <c r="G15258" s="1">
        <v>0</v>
      </c>
      <c r="H15258" s="1">
        <v>4</v>
      </c>
      <c r="I15258" s="15">
        <v>0.33333333333333331</v>
      </c>
      <c r="J15258">
        <f t="shared" si="238"/>
        <v>40</v>
      </c>
    </row>
    <row r="15259" spans="1:10" x14ac:dyDescent="0.3">
      <c r="A15259" t="s">
        <v>15116</v>
      </c>
      <c r="C15259" s="18">
        <v>384.60174600934903</v>
      </c>
      <c r="D15259" s="1"/>
      <c r="E15259" s="1">
        <v>3</v>
      </c>
      <c r="F15259" s="1">
        <v>0</v>
      </c>
      <c r="G15259" s="1">
        <v>1</v>
      </c>
      <c r="H15259" s="1">
        <v>2</v>
      </c>
      <c r="I15259" s="15">
        <v>0.16666666666666666</v>
      </c>
      <c r="J15259">
        <f t="shared" si="238"/>
        <v>40</v>
      </c>
    </row>
    <row r="15260" spans="1:10" x14ac:dyDescent="0.3">
      <c r="A15260" t="s">
        <v>15118</v>
      </c>
      <c r="C15260" s="18">
        <v>384.57851520837403</v>
      </c>
      <c r="D15260" s="1"/>
      <c r="E15260" s="1">
        <v>5</v>
      </c>
      <c r="F15260" s="1">
        <v>1</v>
      </c>
      <c r="G15260" s="1">
        <v>1</v>
      </c>
      <c r="H15260" s="1">
        <v>3</v>
      </c>
      <c r="I15260" s="15">
        <v>0.3</v>
      </c>
      <c r="J15260">
        <f t="shared" si="238"/>
        <v>40</v>
      </c>
    </row>
    <row r="15261" spans="1:10" x14ac:dyDescent="0.3">
      <c r="A15261" t="s">
        <v>15119</v>
      </c>
      <c r="C15261" s="18">
        <v>384.5747547558625</v>
      </c>
      <c r="D15261" s="1"/>
      <c r="E15261" s="1">
        <v>6</v>
      </c>
      <c r="F15261" s="1">
        <v>2</v>
      </c>
      <c r="G15261" s="1">
        <v>0</v>
      </c>
      <c r="H15261" s="1">
        <v>4</v>
      </c>
      <c r="I15261" s="15">
        <v>0.33333333333333331</v>
      </c>
      <c r="J15261">
        <f t="shared" si="238"/>
        <v>40</v>
      </c>
    </row>
    <row r="15262" spans="1:10" x14ac:dyDescent="0.3">
      <c r="A15262" t="s">
        <v>15120</v>
      </c>
      <c r="C15262" s="18">
        <v>384.5735744392199</v>
      </c>
      <c r="D15262" s="1"/>
      <c r="E15262" s="1">
        <v>5</v>
      </c>
      <c r="F15262" s="1">
        <v>2</v>
      </c>
      <c r="G15262" s="1">
        <v>0</v>
      </c>
      <c r="H15262" s="1">
        <v>3</v>
      </c>
      <c r="I15262" s="15">
        <v>0.4</v>
      </c>
      <c r="J15262">
        <f t="shared" si="238"/>
        <v>40</v>
      </c>
    </row>
    <row r="15263" spans="1:10" x14ac:dyDescent="0.3">
      <c r="A15263" t="s">
        <v>15121</v>
      </c>
      <c r="C15263" s="18">
        <v>384.57021874015442</v>
      </c>
      <c r="D15263" s="1"/>
      <c r="E15263" s="1">
        <v>16</v>
      </c>
      <c r="F15263" s="1">
        <v>6</v>
      </c>
      <c r="G15263" s="1">
        <v>1</v>
      </c>
      <c r="H15263" s="1">
        <v>9</v>
      </c>
      <c r="I15263" s="15">
        <v>0.40625</v>
      </c>
      <c r="J15263">
        <f t="shared" si="238"/>
        <v>40</v>
      </c>
    </row>
    <row r="15264" spans="1:10" x14ac:dyDescent="0.3">
      <c r="A15264" t="s">
        <v>15638</v>
      </c>
      <c r="C15264" s="18">
        <v>384.56936492996419</v>
      </c>
      <c r="D15264" s="1"/>
      <c r="E15264" s="1">
        <v>6</v>
      </c>
      <c r="F15264" s="1">
        <v>2</v>
      </c>
      <c r="G15264" s="1">
        <v>0</v>
      </c>
      <c r="H15264" s="1">
        <v>4</v>
      </c>
      <c r="I15264" s="15">
        <v>0.33333333333333331</v>
      </c>
      <c r="J15264">
        <f t="shared" si="238"/>
        <v>40</v>
      </c>
    </row>
    <row r="15265" spans="1:10" x14ac:dyDescent="0.3">
      <c r="A15265" t="s">
        <v>15123</v>
      </c>
      <c r="C15265" s="18">
        <v>384.56528307822816</v>
      </c>
      <c r="D15265" s="1"/>
      <c r="E15265" s="1">
        <v>6</v>
      </c>
      <c r="F15265" s="1">
        <v>2</v>
      </c>
      <c r="G15265" s="1">
        <v>0</v>
      </c>
      <c r="H15265" s="1">
        <v>4</v>
      </c>
      <c r="I15265" s="15">
        <v>0.33333333333333331</v>
      </c>
      <c r="J15265">
        <f t="shared" si="238"/>
        <v>40</v>
      </c>
    </row>
    <row r="15266" spans="1:10" x14ac:dyDescent="0.3">
      <c r="A15266" t="s">
        <v>15124</v>
      </c>
      <c r="C15266" s="18">
        <v>384.55832300336755</v>
      </c>
      <c r="D15266" s="1"/>
      <c r="E15266" s="1">
        <v>10</v>
      </c>
      <c r="F15266" s="1">
        <v>4</v>
      </c>
      <c r="G15266" s="1">
        <v>0</v>
      </c>
      <c r="H15266" s="1">
        <v>6</v>
      </c>
      <c r="I15266" s="15">
        <v>0.4</v>
      </c>
      <c r="J15266">
        <f t="shared" si="238"/>
        <v>40</v>
      </c>
    </row>
    <row r="15267" spans="1:10" x14ac:dyDescent="0.3">
      <c r="A15267" t="s">
        <v>15125</v>
      </c>
      <c r="C15267" s="18">
        <v>384.55479120912491</v>
      </c>
      <c r="D15267" s="1"/>
      <c r="E15267" s="1">
        <v>22</v>
      </c>
      <c r="F15267" s="1">
        <v>8</v>
      </c>
      <c r="G15267" s="1">
        <v>2</v>
      </c>
      <c r="H15267" s="1">
        <v>12</v>
      </c>
      <c r="I15267" s="15">
        <v>0.40909090909090912</v>
      </c>
      <c r="J15267">
        <f t="shared" si="238"/>
        <v>40</v>
      </c>
    </row>
    <row r="15268" spans="1:10" x14ac:dyDescent="0.3">
      <c r="A15268" t="s">
        <v>15126</v>
      </c>
      <c r="C15268" s="18">
        <v>384.53725141762112</v>
      </c>
      <c r="D15268" s="1"/>
      <c r="E15268" s="1">
        <v>16</v>
      </c>
      <c r="F15268" s="1">
        <v>7</v>
      </c>
      <c r="G15268" s="1">
        <v>0</v>
      </c>
      <c r="H15268" s="1">
        <v>9</v>
      </c>
      <c r="I15268" s="15">
        <v>0.4375</v>
      </c>
      <c r="J15268">
        <f t="shared" si="238"/>
        <v>40</v>
      </c>
    </row>
    <row r="15269" spans="1:10" x14ac:dyDescent="0.3">
      <c r="A15269" t="s">
        <v>15127</v>
      </c>
      <c r="C15269" s="18">
        <v>384.53556984677601</v>
      </c>
      <c r="D15269" s="1"/>
      <c r="E15269" s="1">
        <v>10</v>
      </c>
      <c r="F15269" s="1">
        <v>3</v>
      </c>
      <c r="G15269" s="1">
        <v>2</v>
      </c>
      <c r="H15269" s="1">
        <v>5</v>
      </c>
      <c r="I15269" s="15">
        <v>0.4</v>
      </c>
      <c r="J15269">
        <f t="shared" si="238"/>
        <v>40</v>
      </c>
    </row>
    <row r="15270" spans="1:10" x14ac:dyDescent="0.3">
      <c r="A15270" t="s">
        <v>15129</v>
      </c>
      <c r="C15270" s="18">
        <v>384.50690581831839</v>
      </c>
      <c r="D15270" s="1"/>
      <c r="E15270" s="1">
        <v>10</v>
      </c>
      <c r="F15270" s="1">
        <v>4</v>
      </c>
      <c r="G15270" s="1">
        <v>0</v>
      </c>
      <c r="H15270" s="1">
        <v>6</v>
      </c>
      <c r="I15270" s="15">
        <v>0.4</v>
      </c>
      <c r="J15270">
        <f t="shared" si="238"/>
        <v>40</v>
      </c>
    </row>
    <row r="15271" spans="1:10" x14ac:dyDescent="0.3">
      <c r="A15271" t="s">
        <v>15130</v>
      </c>
      <c r="C15271" s="18">
        <v>384.50352715630049</v>
      </c>
      <c r="D15271" s="1"/>
      <c r="E15271" s="1">
        <v>5</v>
      </c>
      <c r="F15271" s="1">
        <v>1</v>
      </c>
      <c r="G15271" s="1">
        <v>1</v>
      </c>
      <c r="H15271" s="1">
        <v>3</v>
      </c>
      <c r="I15271" s="15">
        <v>0.3</v>
      </c>
      <c r="J15271">
        <f t="shared" si="238"/>
        <v>40</v>
      </c>
    </row>
    <row r="15272" spans="1:10" x14ac:dyDescent="0.3">
      <c r="A15272" t="s">
        <v>15131</v>
      </c>
      <c r="C15272" s="18">
        <v>384.48961894388208</v>
      </c>
      <c r="D15272" s="1"/>
      <c r="E15272" s="1">
        <v>8</v>
      </c>
      <c r="F15272" s="1">
        <v>3</v>
      </c>
      <c r="G15272" s="1">
        <v>0</v>
      </c>
      <c r="H15272" s="1">
        <v>5</v>
      </c>
      <c r="I15272" s="15">
        <v>0.375</v>
      </c>
      <c r="J15272">
        <f t="shared" si="238"/>
        <v>40</v>
      </c>
    </row>
    <row r="15273" spans="1:10" x14ac:dyDescent="0.3">
      <c r="A15273" t="s">
        <v>15132</v>
      </c>
      <c r="C15273" s="18">
        <v>384.48876700990184</v>
      </c>
      <c r="D15273" s="1"/>
      <c r="E15273" s="1">
        <v>12</v>
      </c>
      <c r="F15273" s="1">
        <v>5</v>
      </c>
      <c r="G15273" s="1">
        <v>0</v>
      </c>
      <c r="H15273" s="1">
        <v>7</v>
      </c>
      <c r="I15273" s="15">
        <v>0.41666666666666669</v>
      </c>
      <c r="J15273">
        <f t="shared" si="238"/>
        <v>40</v>
      </c>
    </row>
    <row r="15274" spans="1:10" x14ac:dyDescent="0.3">
      <c r="A15274" t="s">
        <v>15133</v>
      </c>
      <c r="C15274" s="18">
        <v>384.47209106039122</v>
      </c>
      <c r="D15274" s="1"/>
      <c r="E15274" s="1">
        <v>6</v>
      </c>
      <c r="F15274" s="1">
        <v>2</v>
      </c>
      <c r="G15274" s="1">
        <v>0</v>
      </c>
      <c r="H15274" s="1">
        <v>4</v>
      </c>
      <c r="I15274" s="15">
        <v>0.33333333333333331</v>
      </c>
      <c r="J15274">
        <f t="shared" si="238"/>
        <v>40</v>
      </c>
    </row>
    <row r="15275" spans="1:10" x14ac:dyDescent="0.3">
      <c r="A15275" t="s">
        <v>15138</v>
      </c>
      <c r="C15275" s="18">
        <v>384.46965728492887</v>
      </c>
      <c r="D15275" s="1"/>
      <c r="E15275" s="1">
        <v>9</v>
      </c>
      <c r="F15275" s="1">
        <v>3</v>
      </c>
      <c r="G15275" s="1">
        <v>1</v>
      </c>
      <c r="H15275" s="1">
        <v>5</v>
      </c>
      <c r="I15275" s="15">
        <v>0.3888888888888889</v>
      </c>
      <c r="J15275">
        <f t="shared" si="238"/>
        <v>40</v>
      </c>
    </row>
    <row r="15276" spans="1:10" x14ac:dyDescent="0.3">
      <c r="A15276" t="s">
        <v>15135</v>
      </c>
      <c r="C15276" s="18">
        <v>384.46009824408117</v>
      </c>
      <c r="D15276" s="1"/>
      <c r="E15276" s="1">
        <v>32</v>
      </c>
      <c r="F15276" s="1">
        <v>14</v>
      </c>
      <c r="G15276" s="1">
        <v>2</v>
      </c>
      <c r="H15276" s="1">
        <v>16</v>
      </c>
      <c r="I15276" s="15">
        <v>0.46875</v>
      </c>
      <c r="J15276">
        <f t="shared" si="238"/>
        <v>20</v>
      </c>
    </row>
    <row r="15277" spans="1:10" x14ac:dyDescent="0.3">
      <c r="A15277" t="s">
        <v>15136</v>
      </c>
      <c r="C15277" s="18">
        <v>384.44727630178528</v>
      </c>
      <c r="D15277" s="1"/>
      <c r="E15277" s="1">
        <v>27</v>
      </c>
      <c r="F15277" s="1">
        <v>10</v>
      </c>
      <c r="G15277" s="1">
        <v>1</v>
      </c>
      <c r="H15277" s="1">
        <v>16</v>
      </c>
      <c r="I15277" s="15">
        <v>0.3888888888888889</v>
      </c>
      <c r="J15277">
        <f t="shared" si="238"/>
        <v>40</v>
      </c>
    </row>
    <row r="15278" spans="1:10" x14ac:dyDescent="0.3">
      <c r="A15278" t="s">
        <v>15137</v>
      </c>
      <c r="C15278" s="18">
        <v>384.4397678018687</v>
      </c>
      <c r="D15278" s="1"/>
      <c r="E15278" s="1">
        <v>12</v>
      </c>
      <c r="F15278" s="1">
        <v>3</v>
      </c>
      <c r="G15278" s="1">
        <v>3</v>
      </c>
      <c r="H15278" s="1">
        <v>6</v>
      </c>
      <c r="I15278" s="15">
        <v>0.375</v>
      </c>
      <c r="J15278">
        <f t="shared" si="238"/>
        <v>40</v>
      </c>
    </row>
    <row r="15279" spans="1:10" x14ac:dyDescent="0.3">
      <c r="A15279" t="s">
        <v>15295</v>
      </c>
      <c r="C15279" s="18">
        <v>384.43211559925987</v>
      </c>
      <c r="D15279" s="1"/>
      <c r="E15279" s="1">
        <v>10</v>
      </c>
      <c r="F15279" s="1">
        <v>4</v>
      </c>
      <c r="G15279" s="1">
        <v>0</v>
      </c>
      <c r="H15279" s="1">
        <v>6</v>
      </c>
      <c r="I15279" s="15">
        <v>0.4</v>
      </c>
      <c r="J15279">
        <f t="shared" si="238"/>
        <v>40</v>
      </c>
    </row>
    <row r="15280" spans="1:10" x14ac:dyDescent="0.3">
      <c r="A15280" t="s">
        <v>15400</v>
      </c>
      <c r="C15280" s="18">
        <v>384.43129433764267</v>
      </c>
      <c r="D15280" s="1"/>
      <c r="E15280" s="1">
        <v>2</v>
      </c>
      <c r="F15280" s="1">
        <v>0</v>
      </c>
      <c r="G15280" s="1">
        <v>0</v>
      </c>
      <c r="H15280" s="1">
        <v>2</v>
      </c>
      <c r="I15280" s="15">
        <v>0</v>
      </c>
      <c r="J15280">
        <f t="shared" si="238"/>
        <v>40</v>
      </c>
    </row>
    <row r="15281" spans="1:10" x14ac:dyDescent="0.3">
      <c r="A15281" t="s">
        <v>15139</v>
      </c>
      <c r="C15281" s="18">
        <v>384.42400096227857</v>
      </c>
      <c r="D15281" s="1"/>
      <c r="E15281" s="1">
        <v>9</v>
      </c>
      <c r="F15281" s="1">
        <v>3</v>
      </c>
      <c r="G15281" s="1">
        <v>1</v>
      </c>
      <c r="H15281" s="1">
        <v>5</v>
      </c>
      <c r="I15281" s="15">
        <v>0.3888888888888889</v>
      </c>
      <c r="J15281">
        <f t="shared" si="238"/>
        <v>40</v>
      </c>
    </row>
    <row r="15282" spans="1:10" x14ac:dyDescent="0.3">
      <c r="A15282" t="s">
        <v>15140</v>
      </c>
      <c r="C15282" s="18">
        <v>384.41768627088021</v>
      </c>
      <c r="D15282" s="1"/>
      <c r="E15282" s="1">
        <v>6</v>
      </c>
      <c r="F15282" s="1">
        <v>2</v>
      </c>
      <c r="G15282" s="1">
        <v>0</v>
      </c>
      <c r="H15282" s="1">
        <v>4</v>
      </c>
      <c r="I15282" s="15">
        <v>0.33333333333333331</v>
      </c>
      <c r="J15282">
        <f t="shared" si="238"/>
        <v>40</v>
      </c>
    </row>
    <row r="15283" spans="1:10" x14ac:dyDescent="0.3">
      <c r="A15283" t="s">
        <v>15141</v>
      </c>
      <c r="C15283" s="18">
        <v>384.41240104757122</v>
      </c>
      <c r="D15283" s="1"/>
      <c r="E15283" s="1">
        <v>6</v>
      </c>
      <c r="F15283" s="1">
        <v>2</v>
      </c>
      <c r="G15283" s="1">
        <v>0</v>
      </c>
      <c r="H15283" s="1">
        <v>4</v>
      </c>
      <c r="I15283" s="15">
        <v>0.33333333333333331</v>
      </c>
      <c r="J15283">
        <f t="shared" si="238"/>
        <v>40</v>
      </c>
    </row>
    <row r="15284" spans="1:10" x14ac:dyDescent="0.3">
      <c r="A15284" t="s">
        <v>15142</v>
      </c>
      <c r="C15284" s="18">
        <v>384.39406026053723</v>
      </c>
      <c r="D15284" s="1"/>
      <c r="E15284" s="1">
        <v>9</v>
      </c>
      <c r="F15284" s="1">
        <v>3</v>
      </c>
      <c r="G15284" s="1">
        <v>1</v>
      </c>
      <c r="H15284" s="1">
        <v>5</v>
      </c>
      <c r="I15284" s="15">
        <v>0.3888888888888889</v>
      </c>
      <c r="J15284">
        <f t="shared" si="238"/>
        <v>40</v>
      </c>
    </row>
    <row r="15285" spans="1:10" x14ac:dyDescent="0.3">
      <c r="A15285" t="s">
        <v>15143</v>
      </c>
      <c r="C15285" s="18">
        <v>384.39136194637842</v>
      </c>
      <c r="D15285" s="1"/>
      <c r="E15285" s="1">
        <v>5</v>
      </c>
      <c r="F15285" s="1">
        <v>1</v>
      </c>
      <c r="G15285" s="1">
        <v>1</v>
      </c>
      <c r="H15285" s="1">
        <v>3</v>
      </c>
      <c r="I15285" s="15">
        <v>0.3</v>
      </c>
      <c r="J15285">
        <f t="shared" si="238"/>
        <v>40</v>
      </c>
    </row>
    <row r="15286" spans="1:10" x14ac:dyDescent="0.3">
      <c r="A15286" t="s">
        <v>15144</v>
      </c>
      <c r="C15286" s="18">
        <v>384.37849709637186</v>
      </c>
      <c r="D15286" s="1"/>
      <c r="E15286" s="1">
        <v>8</v>
      </c>
      <c r="F15286" s="1">
        <v>3</v>
      </c>
      <c r="G15286" s="1">
        <v>0</v>
      </c>
      <c r="H15286" s="1">
        <v>5</v>
      </c>
      <c r="I15286" s="15">
        <v>0.375</v>
      </c>
      <c r="J15286">
        <f t="shared" si="238"/>
        <v>40</v>
      </c>
    </row>
    <row r="15287" spans="1:10" x14ac:dyDescent="0.3">
      <c r="A15287" t="s">
        <v>15145</v>
      </c>
      <c r="C15287" s="18">
        <v>384.36464767254279</v>
      </c>
      <c r="D15287" s="1"/>
      <c r="E15287" s="1">
        <v>10</v>
      </c>
      <c r="F15287" s="1">
        <v>4</v>
      </c>
      <c r="G15287" s="1">
        <v>0</v>
      </c>
      <c r="H15287" s="1">
        <v>6</v>
      </c>
      <c r="I15287" s="15">
        <v>0.4</v>
      </c>
      <c r="J15287">
        <f t="shared" si="238"/>
        <v>40</v>
      </c>
    </row>
    <row r="15288" spans="1:10" x14ac:dyDescent="0.3">
      <c r="A15288" t="s">
        <v>15148</v>
      </c>
      <c r="C15288" s="18">
        <v>384.35605419402521</v>
      </c>
      <c r="D15288" s="1"/>
      <c r="E15288" s="1">
        <v>5</v>
      </c>
      <c r="F15288" s="1">
        <v>2</v>
      </c>
      <c r="G15288" s="1">
        <v>0</v>
      </c>
      <c r="H15288" s="1">
        <v>3</v>
      </c>
      <c r="I15288" s="15">
        <v>0.4</v>
      </c>
      <c r="J15288">
        <f t="shared" si="238"/>
        <v>40</v>
      </c>
    </row>
    <row r="15289" spans="1:10" x14ac:dyDescent="0.3">
      <c r="A15289" t="s">
        <v>15149</v>
      </c>
      <c r="C15289" s="18">
        <v>384.35580884255211</v>
      </c>
      <c r="D15289" s="1"/>
      <c r="E15289" s="1">
        <v>8</v>
      </c>
      <c r="F15289" s="1">
        <v>3</v>
      </c>
      <c r="G15289" s="1">
        <v>0</v>
      </c>
      <c r="H15289" s="1">
        <v>5</v>
      </c>
      <c r="I15289" s="15">
        <v>0.375</v>
      </c>
      <c r="J15289">
        <f t="shared" si="238"/>
        <v>40</v>
      </c>
    </row>
    <row r="15290" spans="1:10" x14ac:dyDescent="0.3">
      <c r="A15290" t="s">
        <v>15150</v>
      </c>
      <c r="C15290" s="18">
        <v>384.35422252653393</v>
      </c>
      <c r="D15290" s="1"/>
      <c r="E15290" s="1">
        <v>2</v>
      </c>
      <c r="F15290" s="1">
        <v>0</v>
      </c>
      <c r="G15290" s="1">
        <v>0</v>
      </c>
      <c r="H15290" s="1">
        <v>2</v>
      </c>
      <c r="I15290" s="15">
        <v>0</v>
      </c>
      <c r="J15290">
        <f t="shared" si="238"/>
        <v>40</v>
      </c>
    </row>
    <row r="15291" spans="1:10" x14ac:dyDescent="0.3">
      <c r="A15291" t="s">
        <v>15152</v>
      </c>
      <c r="C15291" s="18">
        <v>384.3499875781003</v>
      </c>
      <c r="D15291" s="1"/>
      <c r="E15291" s="1">
        <v>6</v>
      </c>
      <c r="F15291" s="1">
        <v>2</v>
      </c>
      <c r="G15291" s="1">
        <v>0</v>
      </c>
      <c r="H15291" s="1">
        <v>4</v>
      </c>
      <c r="I15291" s="15">
        <v>0.33333333333333331</v>
      </c>
      <c r="J15291">
        <f t="shared" si="238"/>
        <v>40</v>
      </c>
    </row>
    <row r="15292" spans="1:10" x14ac:dyDescent="0.3">
      <c r="A15292" t="s">
        <v>15146</v>
      </c>
      <c r="C15292" s="18">
        <v>384.34774361095509</v>
      </c>
      <c r="D15292" s="1"/>
      <c r="E15292" s="1">
        <v>6</v>
      </c>
      <c r="F15292" s="1">
        <v>1</v>
      </c>
      <c r="G15292" s="1">
        <v>2</v>
      </c>
      <c r="H15292" s="1">
        <v>3</v>
      </c>
      <c r="I15292" s="15">
        <v>0.33333333333333331</v>
      </c>
      <c r="J15292">
        <f t="shared" si="238"/>
        <v>40</v>
      </c>
    </row>
    <row r="15293" spans="1:10" x14ac:dyDescent="0.3">
      <c r="A15293" t="s">
        <v>15156</v>
      </c>
      <c r="C15293" s="18">
        <v>384.30270426652686</v>
      </c>
      <c r="D15293" s="1"/>
      <c r="E15293" s="1">
        <v>2</v>
      </c>
      <c r="F15293" s="1">
        <v>0</v>
      </c>
      <c r="G15293" s="1">
        <v>0</v>
      </c>
      <c r="H15293" s="1">
        <v>2</v>
      </c>
      <c r="I15293" s="15">
        <v>0</v>
      </c>
      <c r="J15293">
        <f t="shared" si="238"/>
        <v>40</v>
      </c>
    </row>
    <row r="15294" spans="1:10" x14ac:dyDescent="0.3">
      <c r="A15294" t="s">
        <v>15153</v>
      </c>
      <c r="C15294" s="18">
        <v>384.30114492671862</v>
      </c>
      <c r="D15294" s="1"/>
      <c r="E15294" s="1">
        <v>6</v>
      </c>
      <c r="F15294" s="1">
        <v>2</v>
      </c>
      <c r="G15294" s="1">
        <v>0</v>
      </c>
      <c r="H15294" s="1">
        <v>4</v>
      </c>
      <c r="I15294" s="15">
        <v>0.33333333333333331</v>
      </c>
      <c r="J15294">
        <f t="shared" si="238"/>
        <v>40</v>
      </c>
    </row>
    <row r="15295" spans="1:10" x14ac:dyDescent="0.3">
      <c r="A15295" t="s">
        <v>15290</v>
      </c>
      <c r="C15295" s="18">
        <v>384.29366998646077</v>
      </c>
      <c r="D15295" s="1"/>
      <c r="E15295" s="1">
        <v>4</v>
      </c>
      <c r="F15295" s="1">
        <v>1</v>
      </c>
      <c r="G15295" s="1">
        <v>0</v>
      </c>
      <c r="H15295" s="1">
        <v>3</v>
      </c>
      <c r="I15295" s="15">
        <v>0.25</v>
      </c>
      <c r="J15295">
        <f t="shared" si="238"/>
        <v>40</v>
      </c>
    </row>
    <row r="15296" spans="1:10" x14ac:dyDescent="0.3">
      <c r="A15296" t="s">
        <v>15244</v>
      </c>
      <c r="C15296" s="18">
        <v>384.27994431645982</v>
      </c>
      <c r="D15296" s="1"/>
      <c r="E15296" s="1">
        <v>6</v>
      </c>
      <c r="F15296" s="1">
        <v>2</v>
      </c>
      <c r="G15296" s="1">
        <v>0</v>
      </c>
      <c r="H15296" s="1">
        <v>4</v>
      </c>
      <c r="I15296" s="15">
        <v>0.33333333333333331</v>
      </c>
      <c r="J15296">
        <f t="shared" si="238"/>
        <v>40</v>
      </c>
    </row>
    <row r="15297" spans="1:10" x14ac:dyDescent="0.3">
      <c r="A15297" t="s">
        <v>15155</v>
      </c>
      <c r="C15297" s="18">
        <v>384.26168964401586</v>
      </c>
      <c r="D15297" s="1"/>
      <c r="E15297" s="1">
        <v>8</v>
      </c>
      <c r="F15297" s="1">
        <v>4</v>
      </c>
      <c r="G15297" s="1">
        <v>0</v>
      </c>
      <c r="H15297" s="1">
        <v>4</v>
      </c>
      <c r="I15297" s="15">
        <v>0.5</v>
      </c>
      <c r="J15297">
        <f t="shared" si="238"/>
        <v>40</v>
      </c>
    </row>
    <row r="15298" spans="1:10" x14ac:dyDescent="0.3">
      <c r="A15298" t="s">
        <v>15157</v>
      </c>
      <c r="C15298" s="18">
        <v>384.25240477221752</v>
      </c>
      <c r="D15298" s="1"/>
      <c r="E15298" s="1">
        <v>8</v>
      </c>
      <c r="F15298" s="1">
        <v>3</v>
      </c>
      <c r="G15298" s="1">
        <v>0</v>
      </c>
      <c r="H15298" s="1">
        <v>5</v>
      </c>
      <c r="I15298" s="15">
        <v>0.375</v>
      </c>
      <c r="J15298">
        <f t="shared" si="238"/>
        <v>40</v>
      </c>
    </row>
    <row r="15299" spans="1:10" x14ac:dyDescent="0.3">
      <c r="A15299" t="s">
        <v>15159</v>
      </c>
      <c r="C15299" s="18">
        <v>384.23797999358544</v>
      </c>
      <c r="D15299" s="1"/>
      <c r="E15299" s="1">
        <v>11</v>
      </c>
      <c r="F15299" s="1">
        <v>5</v>
      </c>
      <c r="G15299" s="1">
        <v>0</v>
      </c>
      <c r="H15299" s="1">
        <v>6</v>
      </c>
      <c r="I15299" s="15">
        <v>0.45454545454545453</v>
      </c>
      <c r="J15299">
        <f t="shared" si="238"/>
        <v>40</v>
      </c>
    </row>
    <row r="15300" spans="1:10" x14ac:dyDescent="0.3">
      <c r="A15300" t="s">
        <v>15160</v>
      </c>
      <c r="C15300" s="18">
        <v>384.23601926940205</v>
      </c>
      <c r="D15300" s="1"/>
      <c r="E15300" s="1">
        <v>5</v>
      </c>
      <c r="F15300" s="1">
        <v>2</v>
      </c>
      <c r="G15300" s="1">
        <v>0</v>
      </c>
      <c r="H15300" s="1">
        <v>3</v>
      </c>
      <c r="I15300" s="15">
        <v>0.4</v>
      </c>
      <c r="J15300">
        <f t="shared" ref="J15300:J15363" si="239">IF(E15300&lt;=30,40,20)</f>
        <v>40</v>
      </c>
    </row>
    <row r="15301" spans="1:10" x14ac:dyDescent="0.3">
      <c r="A15301" t="s">
        <v>15161</v>
      </c>
      <c r="C15301" s="18">
        <v>384.23313248152147</v>
      </c>
      <c r="D15301" s="1"/>
      <c r="E15301" s="1">
        <v>3</v>
      </c>
      <c r="F15301" s="1">
        <v>1</v>
      </c>
      <c r="G15301" s="1">
        <v>0</v>
      </c>
      <c r="H15301" s="1">
        <v>2</v>
      </c>
      <c r="I15301" s="15">
        <v>0.33333333333333331</v>
      </c>
      <c r="J15301">
        <f t="shared" si="239"/>
        <v>40</v>
      </c>
    </row>
    <row r="15302" spans="1:10" x14ac:dyDescent="0.3">
      <c r="A15302" t="s">
        <v>12502</v>
      </c>
      <c r="C15302" s="18">
        <v>384.23010537213929</v>
      </c>
      <c r="D15302" s="1"/>
      <c r="E15302" s="1">
        <v>6</v>
      </c>
      <c r="F15302" s="1">
        <v>2</v>
      </c>
      <c r="G15302" s="1">
        <v>0</v>
      </c>
      <c r="H15302" s="1">
        <v>4</v>
      </c>
      <c r="I15302" s="15">
        <v>0.33333333333333331</v>
      </c>
      <c r="J15302">
        <f t="shared" si="239"/>
        <v>40</v>
      </c>
    </row>
    <row r="15303" spans="1:10" x14ac:dyDescent="0.3">
      <c r="A15303" t="s">
        <v>15421</v>
      </c>
      <c r="C15303" s="18">
        <v>384.22761634432516</v>
      </c>
      <c r="D15303" s="1"/>
      <c r="E15303" s="1">
        <v>2</v>
      </c>
      <c r="F15303" s="1">
        <v>0</v>
      </c>
      <c r="G15303" s="1">
        <v>0</v>
      </c>
      <c r="H15303" s="1">
        <v>2</v>
      </c>
      <c r="I15303" s="15">
        <v>0</v>
      </c>
      <c r="J15303">
        <f t="shared" si="239"/>
        <v>40</v>
      </c>
    </row>
    <row r="15304" spans="1:10" x14ac:dyDescent="0.3">
      <c r="A15304" t="s">
        <v>15196</v>
      </c>
      <c r="C15304" s="18">
        <v>384.22573301654518</v>
      </c>
      <c r="D15304" s="1"/>
      <c r="E15304" s="1">
        <v>66</v>
      </c>
      <c r="F15304" s="1">
        <v>30</v>
      </c>
      <c r="G15304" s="1">
        <v>1</v>
      </c>
      <c r="H15304" s="1">
        <v>35</v>
      </c>
      <c r="I15304" s="15">
        <v>0.4621212121212121</v>
      </c>
      <c r="J15304">
        <f t="shared" si="239"/>
        <v>20</v>
      </c>
    </row>
    <row r="15305" spans="1:10" x14ac:dyDescent="0.3">
      <c r="A15305" t="s">
        <v>15165</v>
      </c>
      <c r="C15305" s="18">
        <v>384.22493645999475</v>
      </c>
      <c r="D15305" s="1"/>
      <c r="E15305" s="1">
        <v>2</v>
      </c>
      <c r="F15305" s="1">
        <v>0</v>
      </c>
      <c r="G15305" s="1">
        <v>0</v>
      </c>
      <c r="H15305" s="1">
        <v>2</v>
      </c>
      <c r="I15305" s="15">
        <v>0</v>
      </c>
      <c r="J15305">
        <f t="shared" si="239"/>
        <v>40</v>
      </c>
    </row>
    <row r="15306" spans="1:10" x14ac:dyDescent="0.3">
      <c r="A15306" t="s">
        <v>15163</v>
      </c>
      <c r="C15306" s="18">
        <v>384.22451288967733</v>
      </c>
      <c r="D15306" s="1"/>
      <c r="E15306" s="1">
        <v>12</v>
      </c>
      <c r="F15306" s="1">
        <v>3</v>
      </c>
      <c r="G15306" s="1">
        <v>1</v>
      </c>
      <c r="H15306" s="1">
        <v>8</v>
      </c>
      <c r="I15306" s="15">
        <v>0.29166666666666669</v>
      </c>
      <c r="J15306">
        <f t="shared" si="239"/>
        <v>40</v>
      </c>
    </row>
    <row r="15307" spans="1:10" x14ac:dyDescent="0.3">
      <c r="A15307" t="s">
        <v>15164</v>
      </c>
      <c r="C15307" s="18">
        <v>384.21985489323333</v>
      </c>
      <c r="D15307" s="1"/>
      <c r="E15307" s="1">
        <v>8</v>
      </c>
      <c r="F15307" s="1">
        <v>3</v>
      </c>
      <c r="G15307" s="1">
        <v>0</v>
      </c>
      <c r="H15307" s="1">
        <v>5</v>
      </c>
      <c r="I15307" s="15">
        <v>0.375</v>
      </c>
      <c r="J15307">
        <f t="shared" si="239"/>
        <v>40</v>
      </c>
    </row>
    <row r="15308" spans="1:10" x14ac:dyDescent="0.3">
      <c r="A15308" t="s">
        <v>15166</v>
      </c>
      <c r="C15308" s="18">
        <v>384.21345969379433</v>
      </c>
      <c r="D15308" s="1"/>
      <c r="E15308" s="1">
        <v>3</v>
      </c>
      <c r="F15308" s="1">
        <v>1</v>
      </c>
      <c r="G15308" s="1">
        <v>0</v>
      </c>
      <c r="H15308" s="1">
        <v>2</v>
      </c>
      <c r="I15308" s="15">
        <v>0.33333333333333331</v>
      </c>
      <c r="J15308">
        <f t="shared" si="239"/>
        <v>40</v>
      </c>
    </row>
    <row r="15309" spans="1:10" x14ac:dyDescent="0.3">
      <c r="A15309" t="s">
        <v>15633</v>
      </c>
      <c r="C15309" s="18">
        <v>384.19828648185126</v>
      </c>
      <c r="D15309" s="1"/>
      <c r="E15309" s="1">
        <v>6</v>
      </c>
      <c r="F15309" s="1">
        <v>2</v>
      </c>
      <c r="G15309" s="1">
        <v>0</v>
      </c>
      <c r="H15309" s="1">
        <v>4</v>
      </c>
      <c r="I15309" s="15">
        <v>0.33333333333333331</v>
      </c>
      <c r="J15309">
        <f t="shared" si="239"/>
        <v>40</v>
      </c>
    </row>
    <row r="15310" spans="1:10" x14ac:dyDescent="0.3">
      <c r="A15310" t="s">
        <v>15167</v>
      </c>
      <c r="C15310" s="18">
        <v>384.19649589627522</v>
      </c>
      <c r="D15310" s="1"/>
      <c r="E15310" s="1">
        <v>8</v>
      </c>
      <c r="F15310" s="1">
        <v>3</v>
      </c>
      <c r="G15310" s="1">
        <v>0</v>
      </c>
      <c r="H15310" s="1">
        <v>5</v>
      </c>
      <c r="I15310" s="15">
        <v>0.375</v>
      </c>
      <c r="J15310">
        <f t="shared" si="239"/>
        <v>40</v>
      </c>
    </row>
    <row r="15311" spans="1:10" x14ac:dyDescent="0.3">
      <c r="A15311" t="s">
        <v>15168</v>
      </c>
      <c r="C15311" s="18">
        <v>384.17530195649908</v>
      </c>
      <c r="D15311" s="1"/>
      <c r="E15311" s="1">
        <v>12</v>
      </c>
      <c r="F15311" s="1">
        <v>5</v>
      </c>
      <c r="G15311" s="1">
        <v>0</v>
      </c>
      <c r="H15311" s="1">
        <v>7</v>
      </c>
      <c r="I15311" s="15">
        <v>0.41666666666666669</v>
      </c>
      <c r="J15311">
        <f t="shared" si="239"/>
        <v>40</v>
      </c>
    </row>
    <row r="15312" spans="1:10" x14ac:dyDescent="0.3">
      <c r="A15312" t="s">
        <v>15169</v>
      </c>
      <c r="C15312" s="18">
        <v>384.15742873311501</v>
      </c>
      <c r="D15312" s="1"/>
      <c r="E15312" s="1">
        <v>8</v>
      </c>
      <c r="F15312" s="1">
        <v>2</v>
      </c>
      <c r="G15312" s="1">
        <v>2</v>
      </c>
      <c r="H15312" s="1">
        <v>4</v>
      </c>
      <c r="I15312" s="15">
        <v>0.375</v>
      </c>
      <c r="J15312">
        <f t="shared" si="239"/>
        <v>40</v>
      </c>
    </row>
    <row r="15313" spans="1:10" x14ac:dyDescent="0.3">
      <c r="A15313" t="s">
        <v>15843</v>
      </c>
      <c r="C15313" s="18">
        <v>384.15628135513231</v>
      </c>
      <c r="D15313" s="1"/>
      <c r="E15313" s="1">
        <v>17</v>
      </c>
      <c r="F15313" s="1">
        <v>8</v>
      </c>
      <c r="G15313" s="1">
        <v>0</v>
      </c>
      <c r="H15313" s="1">
        <v>9</v>
      </c>
      <c r="I15313" s="15">
        <v>0.47058823529411764</v>
      </c>
      <c r="J15313">
        <f t="shared" si="239"/>
        <v>40</v>
      </c>
    </row>
    <row r="15314" spans="1:10" x14ac:dyDescent="0.3">
      <c r="A15314" t="s">
        <v>15175</v>
      </c>
      <c r="C15314" s="18">
        <v>384.15304516974294</v>
      </c>
      <c r="D15314" s="1"/>
      <c r="E15314" s="1">
        <v>4</v>
      </c>
      <c r="F15314" s="1">
        <v>1</v>
      </c>
      <c r="G15314" s="1">
        <v>0</v>
      </c>
      <c r="H15314" s="1">
        <v>3</v>
      </c>
      <c r="I15314" s="15">
        <v>0.25</v>
      </c>
      <c r="J15314">
        <f t="shared" si="239"/>
        <v>40</v>
      </c>
    </row>
    <row r="15315" spans="1:10" x14ac:dyDescent="0.3">
      <c r="A15315" t="s">
        <v>15184</v>
      </c>
      <c r="C15315" s="18">
        <v>384.13533228597493</v>
      </c>
      <c r="D15315" s="1"/>
      <c r="E15315" s="1">
        <v>3</v>
      </c>
      <c r="F15315" s="1">
        <v>0</v>
      </c>
      <c r="G15315" s="1">
        <v>1</v>
      </c>
      <c r="H15315" s="1">
        <v>2</v>
      </c>
      <c r="I15315" s="15">
        <v>0.16666666666666666</v>
      </c>
      <c r="J15315">
        <f t="shared" si="239"/>
        <v>40</v>
      </c>
    </row>
    <row r="15316" spans="1:10" x14ac:dyDescent="0.3">
      <c r="A15316" t="s">
        <v>15171</v>
      </c>
      <c r="C15316" s="18">
        <v>384.13474396191754</v>
      </c>
      <c r="D15316" s="1"/>
      <c r="E15316" s="1">
        <v>2</v>
      </c>
      <c r="F15316" s="1">
        <v>0</v>
      </c>
      <c r="G15316" s="1">
        <v>0</v>
      </c>
      <c r="H15316" s="1">
        <v>2</v>
      </c>
      <c r="I15316" s="15">
        <v>0</v>
      </c>
      <c r="J15316">
        <f t="shared" si="239"/>
        <v>40</v>
      </c>
    </row>
    <row r="15317" spans="1:10" x14ac:dyDescent="0.3">
      <c r="A15317" t="s">
        <v>15172</v>
      </c>
      <c r="C15317" s="18">
        <v>384.1323284964883</v>
      </c>
      <c r="D15317" s="1"/>
      <c r="E15317" s="1">
        <v>10</v>
      </c>
      <c r="F15317" s="1">
        <v>4</v>
      </c>
      <c r="G15317" s="1">
        <v>0</v>
      </c>
      <c r="H15317" s="1">
        <v>6</v>
      </c>
      <c r="I15317" s="15">
        <v>0.4</v>
      </c>
      <c r="J15317">
        <f t="shared" si="239"/>
        <v>40</v>
      </c>
    </row>
    <row r="15318" spans="1:10" x14ac:dyDescent="0.3">
      <c r="A15318" t="s">
        <v>15173</v>
      </c>
      <c r="C15318" s="18">
        <v>384.13194632092933</v>
      </c>
      <c r="D15318" s="1"/>
      <c r="E15318" s="1">
        <v>6</v>
      </c>
      <c r="F15318" s="1">
        <v>2</v>
      </c>
      <c r="G15318" s="1">
        <v>0</v>
      </c>
      <c r="H15318" s="1">
        <v>4</v>
      </c>
      <c r="I15318" s="15">
        <v>0.33333333333333331</v>
      </c>
      <c r="J15318">
        <f t="shared" si="239"/>
        <v>40</v>
      </c>
    </row>
    <row r="15319" spans="1:10" x14ac:dyDescent="0.3">
      <c r="A15319" t="s">
        <v>15324</v>
      </c>
      <c r="C15319" s="18">
        <v>384.11655825456961</v>
      </c>
      <c r="D15319" s="1"/>
      <c r="E15319" s="1">
        <v>35</v>
      </c>
      <c r="F15319" s="1">
        <v>15</v>
      </c>
      <c r="G15319" s="1">
        <v>5</v>
      </c>
      <c r="H15319" s="1">
        <v>15</v>
      </c>
      <c r="I15319" s="15">
        <v>0.5</v>
      </c>
      <c r="J15319">
        <f t="shared" si="239"/>
        <v>20</v>
      </c>
    </row>
    <row r="15320" spans="1:10" x14ac:dyDescent="0.3">
      <c r="A15320" t="s">
        <v>15174</v>
      </c>
      <c r="C15320" s="18">
        <v>384.10789969154564</v>
      </c>
      <c r="D15320" s="1"/>
      <c r="E15320" s="1">
        <v>16</v>
      </c>
      <c r="F15320" s="1">
        <v>6</v>
      </c>
      <c r="G15320" s="1">
        <v>1</v>
      </c>
      <c r="H15320" s="1">
        <v>9</v>
      </c>
      <c r="I15320" s="15">
        <v>0.40625</v>
      </c>
      <c r="J15320">
        <f t="shared" si="239"/>
        <v>40</v>
      </c>
    </row>
    <row r="15321" spans="1:10" x14ac:dyDescent="0.3">
      <c r="A15321" t="s">
        <v>15176</v>
      </c>
      <c r="C15321" s="18">
        <v>384.100300597206</v>
      </c>
      <c r="D15321" s="1"/>
      <c r="E15321" s="1">
        <v>18</v>
      </c>
      <c r="F15321" s="1">
        <v>8</v>
      </c>
      <c r="G15321" s="1">
        <v>1</v>
      </c>
      <c r="H15321" s="1">
        <v>9</v>
      </c>
      <c r="I15321" s="15">
        <v>0.47222222222222221</v>
      </c>
      <c r="J15321">
        <f t="shared" si="239"/>
        <v>40</v>
      </c>
    </row>
    <row r="15322" spans="1:10" x14ac:dyDescent="0.3">
      <c r="A15322" t="s">
        <v>15177</v>
      </c>
      <c r="C15322" s="18">
        <v>384.09643397881746</v>
      </c>
      <c r="D15322" s="1"/>
      <c r="E15322" s="1">
        <v>3</v>
      </c>
      <c r="F15322" s="1">
        <v>1</v>
      </c>
      <c r="G15322" s="1">
        <v>0</v>
      </c>
      <c r="H15322" s="1">
        <v>2</v>
      </c>
      <c r="I15322" s="15">
        <v>0.33333333333333331</v>
      </c>
      <c r="J15322">
        <f t="shared" si="239"/>
        <v>40</v>
      </c>
    </row>
    <row r="15323" spans="1:10" x14ac:dyDescent="0.3">
      <c r="A15323" t="s">
        <v>15752</v>
      </c>
      <c r="C15323" s="18">
        <v>384.08809291614602</v>
      </c>
      <c r="D15323" s="1"/>
      <c r="E15323" s="1">
        <v>37</v>
      </c>
      <c r="F15323" s="1">
        <v>16</v>
      </c>
      <c r="G15323" s="1">
        <v>1</v>
      </c>
      <c r="H15323" s="1">
        <v>20</v>
      </c>
      <c r="I15323" s="15">
        <v>0.44594594594594594</v>
      </c>
      <c r="J15323">
        <f t="shared" si="239"/>
        <v>20</v>
      </c>
    </row>
    <row r="15324" spans="1:10" x14ac:dyDescent="0.3">
      <c r="A15324" t="s">
        <v>15178</v>
      </c>
      <c r="C15324" s="18">
        <v>384.073972831167</v>
      </c>
      <c r="D15324" s="1"/>
      <c r="E15324" s="1">
        <v>3</v>
      </c>
      <c r="F15324" s="1">
        <v>0</v>
      </c>
      <c r="G15324" s="1">
        <v>1</v>
      </c>
      <c r="H15324" s="1">
        <v>2</v>
      </c>
      <c r="I15324" s="15">
        <v>0.16666666666666666</v>
      </c>
      <c r="J15324">
        <f t="shared" si="239"/>
        <v>40</v>
      </c>
    </row>
    <row r="15325" spans="1:10" x14ac:dyDescent="0.3">
      <c r="A15325" t="s">
        <v>15398</v>
      </c>
      <c r="C15325" s="18">
        <v>384.07086329552652</v>
      </c>
      <c r="D15325" s="1"/>
      <c r="E15325" s="1">
        <v>10</v>
      </c>
      <c r="F15325" s="1">
        <v>4</v>
      </c>
      <c r="G15325" s="1">
        <v>0</v>
      </c>
      <c r="H15325" s="1">
        <v>6</v>
      </c>
      <c r="I15325" s="15">
        <v>0.4</v>
      </c>
      <c r="J15325">
        <f t="shared" si="239"/>
        <v>40</v>
      </c>
    </row>
    <row r="15326" spans="1:10" x14ac:dyDescent="0.3">
      <c r="A15326" t="s">
        <v>15187</v>
      </c>
      <c r="C15326" s="18">
        <v>384.0615131388538</v>
      </c>
      <c r="D15326" s="1"/>
      <c r="E15326" s="1">
        <v>27</v>
      </c>
      <c r="F15326" s="1">
        <v>10</v>
      </c>
      <c r="G15326" s="1">
        <v>3</v>
      </c>
      <c r="H15326" s="1">
        <v>14</v>
      </c>
      <c r="I15326" s="15">
        <v>0.42592592592592593</v>
      </c>
      <c r="J15326">
        <f t="shared" si="239"/>
        <v>40</v>
      </c>
    </row>
    <row r="15327" spans="1:10" x14ac:dyDescent="0.3">
      <c r="A15327" t="s">
        <v>15180</v>
      </c>
      <c r="C15327" s="18">
        <v>384.05466618980563</v>
      </c>
      <c r="D15327" s="1"/>
      <c r="E15327" s="1">
        <v>12</v>
      </c>
      <c r="F15327" s="1">
        <v>5</v>
      </c>
      <c r="G15327" s="1">
        <v>0</v>
      </c>
      <c r="H15327" s="1">
        <v>7</v>
      </c>
      <c r="I15327" s="15">
        <v>0.41666666666666669</v>
      </c>
      <c r="J15327">
        <f t="shared" si="239"/>
        <v>40</v>
      </c>
    </row>
    <row r="15328" spans="1:10" x14ac:dyDescent="0.3">
      <c r="A15328" t="s">
        <v>15181</v>
      </c>
      <c r="C15328" s="18">
        <v>384.04310480072274</v>
      </c>
      <c r="D15328" s="1"/>
      <c r="E15328" s="1">
        <v>3</v>
      </c>
      <c r="F15328" s="1">
        <v>0</v>
      </c>
      <c r="G15328" s="1">
        <v>1</v>
      </c>
      <c r="H15328" s="1">
        <v>2</v>
      </c>
      <c r="I15328" s="15">
        <v>0.16666666666666666</v>
      </c>
      <c r="J15328">
        <f t="shared" si="239"/>
        <v>40</v>
      </c>
    </row>
    <row r="15329" spans="1:10" x14ac:dyDescent="0.3">
      <c r="A15329" t="s">
        <v>15259</v>
      </c>
      <c r="C15329" s="18">
        <v>384.03164957939293</v>
      </c>
      <c r="D15329" s="1"/>
      <c r="E15329" s="1">
        <v>36</v>
      </c>
      <c r="F15329" s="1">
        <v>15</v>
      </c>
      <c r="G15329" s="1">
        <v>3</v>
      </c>
      <c r="H15329" s="1">
        <v>18</v>
      </c>
      <c r="I15329" s="15">
        <v>0.45833333333333331</v>
      </c>
      <c r="J15329">
        <f t="shared" si="239"/>
        <v>20</v>
      </c>
    </row>
    <row r="15330" spans="1:10" x14ac:dyDescent="0.3">
      <c r="A15330" t="s">
        <v>15182</v>
      </c>
      <c r="C15330" s="18">
        <v>384.0295238242536</v>
      </c>
      <c r="D15330" s="1"/>
      <c r="E15330" s="1">
        <v>6</v>
      </c>
      <c r="F15330" s="1">
        <v>3</v>
      </c>
      <c r="G15330" s="1">
        <v>0</v>
      </c>
      <c r="H15330" s="1">
        <v>3</v>
      </c>
      <c r="I15330" s="15">
        <v>0.5</v>
      </c>
      <c r="J15330">
        <f t="shared" si="239"/>
        <v>40</v>
      </c>
    </row>
    <row r="15331" spans="1:10" x14ac:dyDescent="0.3">
      <c r="A15331" t="s">
        <v>15197</v>
      </c>
      <c r="C15331" s="18">
        <v>384.00455676179462</v>
      </c>
      <c r="D15331" s="1"/>
      <c r="E15331" s="1">
        <v>12</v>
      </c>
      <c r="F15331" s="1">
        <v>5</v>
      </c>
      <c r="G15331" s="1">
        <v>0</v>
      </c>
      <c r="H15331" s="1">
        <v>7</v>
      </c>
      <c r="I15331" s="15">
        <v>0.41666666666666669</v>
      </c>
      <c r="J15331">
        <f t="shared" si="239"/>
        <v>40</v>
      </c>
    </row>
    <row r="15332" spans="1:10" x14ac:dyDescent="0.3">
      <c r="A15332" t="s">
        <v>15185</v>
      </c>
      <c r="C15332" s="18">
        <v>384.00186785169325</v>
      </c>
      <c r="D15332" s="1"/>
      <c r="E15332" s="1">
        <v>10</v>
      </c>
      <c r="F15332" s="1">
        <v>4</v>
      </c>
      <c r="G15332" s="1">
        <v>0</v>
      </c>
      <c r="H15332" s="1">
        <v>6</v>
      </c>
      <c r="I15332" s="15">
        <v>0.4</v>
      </c>
      <c r="J15332">
        <f t="shared" si="239"/>
        <v>40</v>
      </c>
    </row>
    <row r="15333" spans="1:10" x14ac:dyDescent="0.3">
      <c r="A15333" t="s">
        <v>15186</v>
      </c>
      <c r="C15333" s="18">
        <v>384.0002646553354</v>
      </c>
      <c r="D15333" s="1"/>
      <c r="E15333" s="1">
        <v>8</v>
      </c>
      <c r="F15333" s="1">
        <v>3</v>
      </c>
      <c r="G15333" s="1">
        <v>0</v>
      </c>
      <c r="H15333" s="1">
        <v>5</v>
      </c>
      <c r="I15333" s="15">
        <v>0.375</v>
      </c>
      <c r="J15333">
        <f t="shared" si="239"/>
        <v>40</v>
      </c>
    </row>
    <row r="15334" spans="1:10" x14ac:dyDescent="0.3">
      <c r="A15334" t="s">
        <v>15189</v>
      </c>
      <c r="C15334" s="18">
        <v>383.98618455709402</v>
      </c>
      <c r="D15334" s="1"/>
      <c r="E15334" s="1">
        <v>6</v>
      </c>
      <c r="F15334" s="1">
        <v>2</v>
      </c>
      <c r="G15334" s="1">
        <v>0</v>
      </c>
      <c r="H15334" s="1">
        <v>4</v>
      </c>
      <c r="I15334" s="15">
        <v>0.33333333333333331</v>
      </c>
      <c r="J15334">
        <f t="shared" si="239"/>
        <v>40</v>
      </c>
    </row>
    <row r="15335" spans="1:10" x14ac:dyDescent="0.3">
      <c r="A15335" t="s">
        <v>15190</v>
      </c>
      <c r="C15335" s="18">
        <v>383.98524104801857</v>
      </c>
      <c r="D15335" s="1"/>
      <c r="E15335" s="1">
        <v>6</v>
      </c>
      <c r="F15335" s="1">
        <v>2</v>
      </c>
      <c r="G15335" s="1">
        <v>0</v>
      </c>
      <c r="H15335" s="1">
        <v>4</v>
      </c>
      <c r="I15335" s="15">
        <v>0.33333333333333331</v>
      </c>
      <c r="J15335">
        <f t="shared" si="239"/>
        <v>40</v>
      </c>
    </row>
    <row r="15336" spans="1:10" x14ac:dyDescent="0.3">
      <c r="A15336" t="s">
        <v>15191</v>
      </c>
      <c r="C15336" s="18">
        <v>383.97737262056296</v>
      </c>
      <c r="D15336" s="1"/>
      <c r="E15336" s="1">
        <v>6</v>
      </c>
      <c r="F15336" s="1">
        <v>2</v>
      </c>
      <c r="G15336" s="1">
        <v>0</v>
      </c>
      <c r="H15336" s="1">
        <v>4</v>
      </c>
      <c r="I15336" s="15">
        <v>0.33333333333333331</v>
      </c>
      <c r="J15336">
        <f t="shared" si="239"/>
        <v>40</v>
      </c>
    </row>
    <row r="15337" spans="1:10" x14ac:dyDescent="0.3">
      <c r="A15337" t="s">
        <v>15192</v>
      </c>
      <c r="C15337" s="18">
        <v>383.96665284020406</v>
      </c>
      <c r="D15337" s="1"/>
      <c r="E15337" s="1">
        <v>10</v>
      </c>
      <c r="F15337" s="1">
        <v>4</v>
      </c>
      <c r="G15337" s="1">
        <v>0</v>
      </c>
      <c r="H15337" s="1">
        <v>6</v>
      </c>
      <c r="I15337" s="15">
        <v>0.4</v>
      </c>
      <c r="J15337">
        <f t="shared" si="239"/>
        <v>40</v>
      </c>
    </row>
    <row r="15338" spans="1:10" x14ac:dyDescent="0.3">
      <c r="A15338" t="s">
        <v>15194</v>
      </c>
      <c r="C15338" s="18">
        <v>383.96627283367701</v>
      </c>
      <c r="D15338" s="1"/>
      <c r="E15338" s="1">
        <v>10</v>
      </c>
      <c r="F15338" s="1">
        <v>3</v>
      </c>
      <c r="G15338" s="1">
        <v>2</v>
      </c>
      <c r="H15338" s="1">
        <v>5</v>
      </c>
      <c r="I15338" s="15">
        <v>0.4</v>
      </c>
      <c r="J15338">
        <f t="shared" si="239"/>
        <v>40</v>
      </c>
    </row>
    <row r="15339" spans="1:10" x14ac:dyDescent="0.3">
      <c r="A15339" t="s">
        <v>15193</v>
      </c>
      <c r="C15339" s="18">
        <v>383.95971352649838</v>
      </c>
      <c r="D15339" s="1"/>
      <c r="E15339" s="1">
        <v>10</v>
      </c>
      <c r="F15339" s="1">
        <v>4</v>
      </c>
      <c r="G15339" s="1">
        <v>0</v>
      </c>
      <c r="H15339" s="1">
        <v>6</v>
      </c>
      <c r="I15339" s="15">
        <v>0.4</v>
      </c>
      <c r="J15339">
        <f t="shared" si="239"/>
        <v>40</v>
      </c>
    </row>
    <row r="15340" spans="1:10" x14ac:dyDescent="0.3">
      <c r="A15340" t="s">
        <v>15554</v>
      </c>
      <c r="C15340" s="18">
        <v>383.95317999128753</v>
      </c>
      <c r="D15340" s="1"/>
      <c r="E15340" s="1">
        <v>41</v>
      </c>
      <c r="F15340" s="1">
        <v>15</v>
      </c>
      <c r="G15340" s="1">
        <v>2</v>
      </c>
      <c r="H15340" s="1">
        <v>24</v>
      </c>
      <c r="I15340" s="15">
        <v>0.3902439024390244</v>
      </c>
      <c r="J15340">
        <f t="shared" si="239"/>
        <v>20</v>
      </c>
    </row>
    <row r="15341" spans="1:10" x14ac:dyDescent="0.3">
      <c r="A15341" t="s">
        <v>11138</v>
      </c>
      <c r="C15341" s="18">
        <v>383.95020929788222</v>
      </c>
      <c r="D15341" s="1"/>
      <c r="E15341" s="1">
        <v>17</v>
      </c>
      <c r="F15341" s="1">
        <v>6</v>
      </c>
      <c r="G15341" s="1">
        <v>2</v>
      </c>
      <c r="H15341" s="1">
        <v>9</v>
      </c>
      <c r="I15341" s="15">
        <v>0.41176470588235292</v>
      </c>
      <c r="J15341">
        <f t="shared" si="239"/>
        <v>40</v>
      </c>
    </row>
    <row r="15342" spans="1:10" x14ac:dyDescent="0.3">
      <c r="A15342" t="s">
        <v>15195</v>
      </c>
      <c r="C15342" s="18">
        <v>383.94285179770111</v>
      </c>
      <c r="D15342" s="1"/>
      <c r="E15342" s="1">
        <v>9</v>
      </c>
      <c r="F15342" s="1">
        <v>3</v>
      </c>
      <c r="G15342" s="1">
        <v>1</v>
      </c>
      <c r="H15342" s="1">
        <v>5</v>
      </c>
      <c r="I15342" s="15">
        <v>0.3888888888888889</v>
      </c>
      <c r="J15342">
        <f t="shared" si="239"/>
        <v>40</v>
      </c>
    </row>
    <row r="15343" spans="1:10" x14ac:dyDescent="0.3">
      <c r="A15343" t="s">
        <v>15248</v>
      </c>
      <c r="C15343" s="18">
        <v>383.94010903808839</v>
      </c>
      <c r="D15343" s="1"/>
      <c r="E15343" s="1">
        <v>9</v>
      </c>
      <c r="F15343" s="1">
        <v>3</v>
      </c>
      <c r="G15343" s="1">
        <v>0</v>
      </c>
      <c r="H15343" s="1">
        <v>6</v>
      </c>
      <c r="I15343" s="15">
        <v>0.33333333333333331</v>
      </c>
      <c r="J15343">
        <f t="shared" si="239"/>
        <v>40</v>
      </c>
    </row>
    <row r="15344" spans="1:10" x14ac:dyDescent="0.3">
      <c r="A15344" t="s">
        <v>15198</v>
      </c>
      <c r="C15344" s="18">
        <v>383.9224418819602</v>
      </c>
      <c r="D15344" s="1"/>
      <c r="E15344" s="1">
        <v>8</v>
      </c>
      <c r="F15344" s="1">
        <v>3</v>
      </c>
      <c r="G15344" s="1">
        <v>0</v>
      </c>
      <c r="H15344" s="1">
        <v>5</v>
      </c>
      <c r="I15344" s="15">
        <v>0.375</v>
      </c>
      <c r="J15344">
        <f t="shared" si="239"/>
        <v>40</v>
      </c>
    </row>
    <row r="15345" spans="1:10" x14ac:dyDescent="0.3">
      <c r="A15345" t="s">
        <v>15188</v>
      </c>
      <c r="C15345" s="18">
        <v>383.92165930255408</v>
      </c>
      <c r="D15345" s="1"/>
      <c r="E15345" s="1">
        <v>8</v>
      </c>
      <c r="F15345" s="1">
        <v>3</v>
      </c>
      <c r="G15345" s="1">
        <v>0</v>
      </c>
      <c r="H15345" s="1">
        <v>5</v>
      </c>
      <c r="I15345" s="15">
        <v>0.375</v>
      </c>
      <c r="J15345">
        <f t="shared" si="239"/>
        <v>40</v>
      </c>
    </row>
    <row r="15346" spans="1:10" x14ac:dyDescent="0.3">
      <c r="A15346" t="s">
        <v>15199</v>
      </c>
      <c r="C15346" s="18">
        <v>383.92016053804019</v>
      </c>
      <c r="D15346" s="1"/>
      <c r="E15346" s="1">
        <v>6</v>
      </c>
      <c r="F15346" s="1">
        <v>2</v>
      </c>
      <c r="G15346" s="1">
        <v>0</v>
      </c>
      <c r="H15346" s="1">
        <v>4</v>
      </c>
      <c r="I15346" s="15">
        <v>0.33333333333333331</v>
      </c>
      <c r="J15346">
        <f t="shared" si="239"/>
        <v>40</v>
      </c>
    </row>
    <row r="15347" spans="1:10" x14ac:dyDescent="0.3">
      <c r="A15347" t="s">
        <v>15201</v>
      </c>
      <c r="C15347" s="18">
        <v>383.91843321930764</v>
      </c>
      <c r="D15347" s="1"/>
      <c r="E15347" s="1">
        <v>33</v>
      </c>
      <c r="F15347" s="1">
        <v>11</v>
      </c>
      <c r="G15347" s="1">
        <v>5</v>
      </c>
      <c r="H15347" s="1">
        <v>17</v>
      </c>
      <c r="I15347" s="15">
        <v>0.40909090909090912</v>
      </c>
      <c r="J15347">
        <f t="shared" si="239"/>
        <v>20</v>
      </c>
    </row>
    <row r="15348" spans="1:10" x14ac:dyDescent="0.3">
      <c r="A15348" t="s">
        <v>15200</v>
      </c>
      <c r="C15348" s="18">
        <v>383.91709527777391</v>
      </c>
      <c r="D15348" s="1"/>
      <c r="E15348" s="1">
        <v>23</v>
      </c>
      <c r="F15348" s="1">
        <v>9</v>
      </c>
      <c r="G15348" s="1">
        <v>0</v>
      </c>
      <c r="H15348" s="1">
        <v>14</v>
      </c>
      <c r="I15348" s="15">
        <v>0.39130434782608697</v>
      </c>
      <c r="J15348">
        <f t="shared" si="239"/>
        <v>40</v>
      </c>
    </row>
    <row r="15349" spans="1:10" x14ac:dyDescent="0.3">
      <c r="A15349" t="s">
        <v>15076</v>
      </c>
      <c r="C15349" s="18">
        <v>383.91170915931929</v>
      </c>
      <c r="D15349" s="1"/>
      <c r="E15349" s="1">
        <v>5</v>
      </c>
      <c r="F15349" s="1">
        <v>1</v>
      </c>
      <c r="G15349" s="1">
        <v>1</v>
      </c>
      <c r="H15349" s="1">
        <v>3</v>
      </c>
      <c r="I15349" s="15">
        <v>0.3</v>
      </c>
      <c r="J15349">
        <f t="shared" si="239"/>
        <v>40</v>
      </c>
    </row>
    <row r="15350" spans="1:10" x14ac:dyDescent="0.3">
      <c r="A15350" t="s">
        <v>15203</v>
      </c>
      <c r="C15350" s="18">
        <v>383.910549626788</v>
      </c>
      <c r="D15350" s="1"/>
      <c r="E15350" s="1">
        <v>3</v>
      </c>
      <c r="F15350" s="1">
        <v>1</v>
      </c>
      <c r="G15350" s="1">
        <v>0</v>
      </c>
      <c r="H15350" s="1">
        <v>2</v>
      </c>
      <c r="I15350" s="15">
        <v>0.33333333333333331</v>
      </c>
      <c r="J15350">
        <f t="shared" si="239"/>
        <v>40</v>
      </c>
    </row>
    <row r="15351" spans="1:10" x14ac:dyDescent="0.3">
      <c r="A15351" t="s">
        <v>15204</v>
      </c>
      <c r="C15351" s="18">
        <v>383.90044937904923</v>
      </c>
      <c r="D15351" s="1"/>
      <c r="E15351" s="1">
        <v>2</v>
      </c>
      <c r="F15351" s="1">
        <v>0</v>
      </c>
      <c r="G15351" s="1">
        <v>0</v>
      </c>
      <c r="H15351" s="1">
        <v>2</v>
      </c>
      <c r="I15351" s="15">
        <v>0</v>
      </c>
      <c r="J15351">
        <f t="shared" si="239"/>
        <v>40</v>
      </c>
    </row>
    <row r="15352" spans="1:10" x14ac:dyDescent="0.3">
      <c r="A15352" t="s">
        <v>15629</v>
      </c>
      <c r="C15352" s="18">
        <v>383.89785872707955</v>
      </c>
      <c r="D15352" s="1"/>
      <c r="E15352" s="1">
        <v>41</v>
      </c>
      <c r="F15352" s="1">
        <v>14</v>
      </c>
      <c r="G15352" s="1">
        <v>0</v>
      </c>
      <c r="H15352" s="1">
        <v>27</v>
      </c>
      <c r="I15352" s="15">
        <v>0.34146341463414637</v>
      </c>
      <c r="J15352">
        <f t="shared" si="239"/>
        <v>20</v>
      </c>
    </row>
    <row r="15353" spans="1:10" x14ac:dyDescent="0.3">
      <c r="A15353" t="s">
        <v>15205</v>
      </c>
      <c r="C15353" s="18">
        <v>383.89782775515096</v>
      </c>
      <c r="D15353" s="1"/>
      <c r="E15353" s="1">
        <v>8</v>
      </c>
      <c r="F15353" s="1">
        <v>3</v>
      </c>
      <c r="G15353" s="1">
        <v>0</v>
      </c>
      <c r="H15353" s="1">
        <v>5</v>
      </c>
      <c r="I15353" s="15">
        <v>0.375</v>
      </c>
      <c r="J15353">
        <f t="shared" si="239"/>
        <v>40</v>
      </c>
    </row>
    <row r="15354" spans="1:10" x14ac:dyDescent="0.3">
      <c r="A15354" t="s">
        <v>15206</v>
      </c>
      <c r="C15354" s="18">
        <v>383.88955886004811</v>
      </c>
      <c r="D15354" s="1"/>
      <c r="E15354" s="1">
        <v>15</v>
      </c>
      <c r="F15354" s="1">
        <v>6</v>
      </c>
      <c r="G15354" s="1">
        <v>0</v>
      </c>
      <c r="H15354" s="1">
        <v>9</v>
      </c>
      <c r="I15354" s="15">
        <v>0.4</v>
      </c>
      <c r="J15354">
        <f t="shared" si="239"/>
        <v>40</v>
      </c>
    </row>
    <row r="15355" spans="1:10" x14ac:dyDescent="0.3">
      <c r="A15355" t="s">
        <v>15207</v>
      </c>
      <c r="C15355" s="18">
        <v>383.88696721976208</v>
      </c>
      <c r="D15355" s="1"/>
      <c r="E15355" s="1">
        <v>8</v>
      </c>
      <c r="F15355" s="1">
        <v>3</v>
      </c>
      <c r="G15355" s="1">
        <v>0</v>
      </c>
      <c r="H15355" s="1">
        <v>5</v>
      </c>
      <c r="I15355" s="15">
        <v>0.375</v>
      </c>
      <c r="J15355">
        <f t="shared" si="239"/>
        <v>40</v>
      </c>
    </row>
    <row r="15356" spans="1:10" x14ac:dyDescent="0.3">
      <c r="A15356" t="s">
        <v>15208</v>
      </c>
      <c r="C15356" s="18">
        <v>383.88222096371112</v>
      </c>
      <c r="D15356" s="1"/>
      <c r="E15356" s="1">
        <v>11</v>
      </c>
      <c r="F15356" s="1">
        <v>4</v>
      </c>
      <c r="G15356" s="1">
        <v>1</v>
      </c>
      <c r="H15356" s="1">
        <v>6</v>
      </c>
      <c r="I15356" s="15">
        <v>0.40909090909090912</v>
      </c>
      <c r="J15356">
        <f t="shared" si="239"/>
        <v>40</v>
      </c>
    </row>
    <row r="15357" spans="1:10" x14ac:dyDescent="0.3">
      <c r="A15357" t="s">
        <v>15209</v>
      </c>
      <c r="C15357" s="18">
        <v>383.8724690625462</v>
      </c>
      <c r="D15357" s="1"/>
      <c r="E15357" s="1">
        <v>9</v>
      </c>
      <c r="F15357" s="1">
        <v>2</v>
      </c>
      <c r="G15357" s="1">
        <v>2</v>
      </c>
      <c r="H15357" s="1">
        <v>5</v>
      </c>
      <c r="I15357" s="15">
        <v>0.33333333333333331</v>
      </c>
      <c r="J15357">
        <f t="shared" si="239"/>
        <v>40</v>
      </c>
    </row>
    <row r="15358" spans="1:10" x14ac:dyDescent="0.3">
      <c r="A15358" t="s">
        <v>15210</v>
      </c>
      <c r="C15358" s="18">
        <v>383.86423992263929</v>
      </c>
      <c r="D15358" s="1"/>
      <c r="E15358" s="1">
        <v>20</v>
      </c>
      <c r="F15358" s="1">
        <v>9</v>
      </c>
      <c r="G15358" s="1">
        <v>0</v>
      </c>
      <c r="H15358" s="1">
        <v>11</v>
      </c>
      <c r="I15358" s="15">
        <v>0.45</v>
      </c>
      <c r="J15358">
        <f t="shared" si="239"/>
        <v>40</v>
      </c>
    </row>
    <row r="15359" spans="1:10" x14ac:dyDescent="0.3">
      <c r="A15359" t="s">
        <v>15211</v>
      </c>
      <c r="C15359" s="18">
        <v>383.85671249982244</v>
      </c>
      <c r="D15359" s="1"/>
      <c r="E15359" s="1">
        <v>12</v>
      </c>
      <c r="F15359" s="1">
        <v>4</v>
      </c>
      <c r="G15359" s="1">
        <v>2</v>
      </c>
      <c r="H15359" s="1">
        <v>6</v>
      </c>
      <c r="I15359" s="15">
        <v>0.41666666666666669</v>
      </c>
      <c r="J15359">
        <f t="shared" si="239"/>
        <v>40</v>
      </c>
    </row>
    <row r="15360" spans="1:10" x14ac:dyDescent="0.3">
      <c r="A15360" t="s">
        <v>15212</v>
      </c>
      <c r="C15360" s="18">
        <v>383.85588969622461</v>
      </c>
      <c r="D15360" s="1"/>
      <c r="E15360" s="1">
        <v>6</v>
      </c>
      <c r="F15360" s="1">
        <v>2</v>
      </c>
      <c r="G15360" s="1">
        <v>0</v>
      </c>
      <c r="H15360" s="1">
        <v>4</v>
      </c>
      <c r="I15360" s="15">
        <v>0.33333333333333331</v>
      </c>
      <c r="J15360">
        <f t="shared" si="239"/>
        <v>40</v>
      </c>
    </row>
    <row r="15361" spans="1:10" x14ac:dyDescent="0.3">
      <c r="A15361" t="s">
        <v>15213</v>
      </c>
      <c r="C15361" s="18">
        <v>383.85535935658748</v>
      </c>
      <c r="D15361" s="1"/>
      <c r="E15361" s="1">
        <v>11</v>
      </c>
      <c r="F15361" s="1">
        <v>6</v>
      </c>
      <c r="G15361" s="1">
        <v>0</v>
      </c>
      <c r="H15361" s="1">
        <v>5</v>
      </c>
      <c r="I15361" s="15">
        <v>0.54545454545454541</v>
      </c>
      <c r="J15361">
        <f t="shared" si="239"/>
        <v>40</v>
      </c>
    </row>
    <row r="15362" spans="1:10" x14ac:dyDescent="0.3">
      <c r="A15362" t="s">
        <v>15214</v>
      </c>
      <c r="C15362" s="18">
        <v>383.85404129313378</v>
      </c>
      <c r="D15362" s="1"/>
      <c r="E15362" s="1">
        <v>6</v>
      </c>
      <c r="F15362" s="1">
        <v>3</v>
      </c>
      <c r="G15362" s="1">
        <v>0</v>
      </c>
      <c r="H15362" s="1">
        <v>3</v>
      </c>
      <c r="I15362" s="15">
        <v>0.5</v>
      </c>
      <c r="J15362">
        <f t="shared" si="239"/>
        <v>40</v>
      </c>
    </row>
    <row r="15363" spans="1:10" x14ac:dyDescent="0.3">
      <c r="A15363" t="s">
        <v>15215</v>
      </c>
      <c r="C15363" s="18">
        <v>383.84603187535339</v>
      </c>
      <c r="D15363" s="1"/>
      <c r="E15363" s="1">
        <v>26</v>
      </c>
      <c r="F15363" s="1">
        <v>8</v>
      </c>
      <c r="G15363" s="1">
        <v>2</v>
      </c>
      <c r="H15363" s="1">
        <v>16</v>
      </c>
      <c r="I15363" s="15">
        <v>0.34615384615384615</v>
      </c>
      <c r="J15363">
        <f t="shared" si="239"/>
        <v>40</v>
      </c>
    </row>
    <row r="15364" spans="1:10" x14ac:dyDescent="0.3">
      <c r="A15364" t="s">
        <v>15216</v>
      </c>
      <c r="C15364" s="18">
        <v>383.84091934059387</v>
      </c>
      <c r="D15364" s="1"/>
      <c r="E15364" s="1">
        <v>8</v>
      </c>
      <c r="F15364" s="1">
        <v>3</v>
      </c>
      <c r="G15364" s="1">
        <v>0</v>
      </c>
      <c r="H15364" s="1">
        <v>5</v>
      </c>
      <c r="I15364" s="15">
        <v>0.375</v>
      </c>
      <c r="J15364">
        <f t="shared" ref="J15364:J15427" si="240">IF(E15364&lt;=30,40,20)</f>
        <v>40</v>
      </c>
    </row>
    <row r="15365" spans="1:10" x14ac:dyDescent="0.3">
      <c r="A15365" t="s">
        <v>15217</v>
      </c>
      <c r="C15365" s="18">
        <v>383.84018999008686</v>
      </c>
      <c r="D15365" s="1"/>
      <c r="E15365" s="1">
        <v>2</v>
      </c>
      <c r="F15365" s="1">
        <v>0</v>
      </c>
      <c r="G15365" s="1">
        <v>0</v>
      </c>
      <c r="H15365" s="1">
        <v>2</v>
      </c>
      <c r="I15365" s="15">
        <v>0</v>
      </c>
      <c r="J15365">
        <f t="shared" si="240"/>
        <v>40</v>
      </c>
    </row>
    <row r="15366" spans="1:10" x14ac:dyDescent="0.3">
      <c r="A15366" t="s">
        <v>15219</v>
      </c>
      <c r="C15366" s="18">
        <v>383.82601254464061</v>
      </c>
      <c r="D15366" s="1"/>
      <c r="E15366" s="1">
        <v>6</v>
      </c>
      <c r="F15366" s="1">
        <v>2</v>
      </c>
      <c r="G15366" s="1">
        <v>0</v>
      </c>
      <c r="H15366" s="1">
        <v>4</v>
      </c>
      <c r="I15366" s="15">
        <v>0.33333333333333331</v>
      </c>
      <c r="J15366">
        <f t="shared" si="240"/>
        <v>40</v>
      </c>
    </row>
    <row r="15367" spans="1:10" x14ac:dyDescent="0.3">
      <c r="A15367" t="s">
        <v>15222</v>
      </c>
      <c r="C15367" s="18">
        <v>383.81687065415974</v>
      </c>
      <c r="D15367" s="1"/>
      <c r="E15367" s="1">
        <v>14</v>
      </c>
      <c r="F15367" s="1">
        <v>6</v>
      </c>
      <c r="G15367" s="1">
        <v>0</v>
      </c>
      <c r="H15367" s="1">
        <v>8</v>
      </c>
      <c r="I15367" s="15">
        <v>0.42857142857142855</v>
      </c>
      <c r="J15367">
        <f t="shared" si="240"/>
        <v>40</v>
      </c>
    </row>
    <row r="15368" spans="1:10" x14ac:dyDescent="0.3">
      <c r="A15368" t="s">
        <v>15223</v>
      </c>
      <c r="C15368" s="18">
        <v>383.81508150567782</v>
      </c>
      <c r="D15368" s="1"/>
      <c r="E15368" s="1">
        <v>9</v>
      </c>
      <c r="F15368" s="1">
        <v>4</v>
      </c>
      <c r="G15368" s="1">
        <v>0</v>
      </c>
      <c r="H15368" s="1">
        <v>5</v>
      </c>
      <c r="I15368" s="15">
        <v>0.44444444444444442</v>
      </c>
      <c r="J15368">
        <f t="shared" si="240"/>
        <v>40</v>
      </c>
    </row>
    <row r="15369" spans="1:10" x14ac:dyDescent="0.3">
      <c r="A15369" t="s">
        <v>15272</v>
      </c>
      <c r="C15369" s="18">
        <v>383.79631937426501</v>
      </c>
      <c r="D15369" s="1"/>
      <c r="E15369" s="1">
        <v>5</v>
      </c>
      <c r="F15369" s="1">
        <v>2</v>
      </c>
      <c r="G15369" s="1">
        <v>0</v>
      </c>
      <c r="H15369" s="1">
        <v>3</v>
      </c>
      <c r="I15369" s="15">
        <v>0.4</v>
      </c>
      <c r="J15369">
        <f t="shared" si="240"/>
        <v>40</v>
      </c>
    </row>
    <row r="15370" spans="1:10" x14ac:dyDescent="0.3">
      <c r="A15370" t="s">
        <v>15226</v>
      </c>
      <c r="C15370" s="18">
        <v>383.79167913592266</v>
      </c>
      <c r="D15370" s="1"/>
      <c r="E15370" s="1">
        <v>10</v>
      </c>
      <c r="F15370" s="1">
        <v>4</v>
      </c>
      <c r="G15370" s="1">
        <v>0</v>
      </c>
      <c r="H15370" s="1">
        <v>6</v>
      </c>
      <c r="I15370" s="15">
        <v>0.4</v>
      </c>
      <c r="J15370">
        <f t="shared" si="240"/>
        <v>40</v>
      </c>
    </row>
    <row r="15371" spans="1:10" x14ac:dyDescent="0.3">
      <c r="A15371" t="s">
        <v>15228</v>
      </c>
      <c r="C15371" s="18">
        <v>383.77829663162254</v>
      </c>
      <c r="D15371" s="1"/>
      <c r="E15371" s="1">
        <v>10</v>
      </c>
      <c r="F15371" s="1">
        <v>4</v>
      </c>
      <c r="G15371" s="1">
        <v>0</v>
      </c>
      <c r="H15371" s="1">
        <v>6</v>
      </c>
      <c r="I15371" s="15">
        <v>0.4</v>
      </c>
      <c r="J15371">
        <f t="shared" si="240"/>
        <v>40</v>
      </c>
    </row>
    <row r="15372" spans="1:10" x14ac:dyDescent="0.3">
      <c r="A15372" t="s">
        <v>15447</v>
      </c>
      <c r="C15372" s="18">
        <v>383.77673536752656</v>
      </c>
      <c r="D15372" s="1"/>
      <c r="E15372" s="1">
        <v>6</v>
      </c>
      <c r="F15372" s="1">
        <v>2</v>
      </c>
      <c r="G15372" s="1">
        <v>0</v>
      </c>
      <c r="H15372" s="1">
        <v>4</v>
      </c>
      <c r="I15372" s="15">
        <v>0.33333333333333331</v>
      </c>
      <c r="J15372">
        <f t="shared" si="240"/>
        <v>40</v>
      </c>
    </row>
    <row r="15373" spans="1:10" x14ac:dyDescent="0.3">
      <c r="A15373" t="s">
        <v>10507</v>
      </c>
      <c r="C15373" s="18">
        <v>383.75605361370856</v>
      </c>
      <c r="D15373" s="1"/>
      <c r="E15373" s="1">
        <v>6</v>
      </c>
      <c r="F15373" s="1">
        <v>2</v>
      </c>
      <c r="G15373" s="1">
        <v>0</v>
      </c>
      <c r="H15373" s="1">
        <v>4</v>
      </c>
      <c r="I15373" s="15">
        <v>0.33333333333333331</v>
      </c>
      <c r="J15373">
        <f t="shared" si="240"/>
        <v>40</v>
      </c>
    </row>
    <row r="15374" spans="1:10" x14ac:dyDescent="0.3">
      <c r="A15374" t="s">
        <v>15232</v>
      </c>
      <c r="C15374" s="18">
        <v>383.73841985577906</v>
      </c>
      <c r="D15374" s="1"/>
      <c r="E15374" s="1">
        <v>6</v>
      </c>
      <c r="F15374" s="1">
        <v>2</v>
      </c>
      <c r="G15374" s="1">
        <v>0</v>
      </c>
      <c r="H15374" s="1">
        <v>4</v>
      </c>
      <c r="I15374" s="15">
        <v>0.33333333333333331</v>
      </c>
      <c r="J15374">
        <f t="shared" si="240"/>
        <v>40</v>
      </c>
    </row>
    <row r="15375" spans="1:10" x14ac:dyDescent="0.3">
      <c r="A15375" t="s">
        <v>15147</v>
      </c>
      <c r="C15375" s="18">
        <v>383.72603649259656</v>
      </c>
      <c r="D15375" s="1"/>
      <c r="E15375" s="1">
        <v>13</v>
      </c>
      <c r="F15375" s="1">
        <v>5</v>
      </c>
      <c r="G15375" s="1">
        <v>1</v>
      </c>
      <c r="H15375" s="1">
        <v>7</v>
      </c>
      <c r="I15375" s="15">
        <v>0.42307692307692307</v>
      </c>
      <c r="J15375">
        <f t="shared" si="240"/>
        <v>40</v>
      </c>
    </row>
    <row r="15376" spans="1:10" x14ac:dyDescent="0.3">
      <c r="A15376" t="s">
        <v>15325</v>
      </c>
      <c r="C15376" s="18">
        <v>383.72276281791045</v>
      </c>
      <c r="D15376" s="1"/>
      <c r="E15376" s="1">
        <v>6</v>
      </c>
      <c r="F15376" s="1">
        <v>2</v>
      </c>
      <c r="G15376" s="1">
        <v>0</v>
      </c>
      <c r="H15376" s="1">
        <v>4</v>
      </c>
      <c r="I15376" s="15">
        <v>0.33333333333333331</v>
      </c>
      <c r="J15376">
        <f t="shared" si="240"/>
        <v>40</v>
      </c>
    </row>
    <row r="15377" spans="1:10" x14ac:dyDescent="0.3">
      <c r="A15377" t="s">
        <v>15262</v>
      </c>
      <c r="C15377" s="18">
        <v>383.72015074816443</v>
      </c>
      <c r="D15377" s="1"/>
      <c r="E15377" s="1">
        <v>16</v>
      </c>
      <c r="F15377" s="1">
        <v>7</v>
      </c>
      <c r="G15377" s="1">
        <v>1</v>
      </c>
      <c r="H15377" s="1">
        <v>8</v>
      </c>
      <c r="I15377" s="15">
        <v>0.46875</v>
      </c>
      <c r="J15377">
        <f t="shared" si="240"/>
        <v>40</v>
      </c>
    </row>
    <row r="15378" spans="1:10" x14ac:dyDescent="0.3">
      <c r="A15378" t="s">
        <v>15233</v>
      </c>
      <c r="C15378" s="18">
        <v>383.71205420006254</v>
      </c>
      <c r="D15378" s="1"/>
      <c r="E15378" s="1">
        <v>19</v>
      </c>
      <c r="F15378" s="1">
        <v>8</v>
      </c>
      <c r="G15378" s="1">
        <v>0</v>
      </c>
      <c r="H15378" s="1">
        <v>11</v>
      </c>
      <c r="I15378" s="15">
        <v>0.42105263157894735</v>
      </c>
      <c r="J15378">
        <f t="shared" si="240"/>
        <v>40</v>
      </c>
    </row>
    <row r="15379" spans="1:10" x14ac:dyDescent="0.3">
      <c r="A15379" t="s">
        <v>15234</v>
      </c>
      <c r="C15379" s="18">
        <v>383.71104757911718</v>
      </c>
      <c r="D15379" s="1"/>
      <c r="E15379" s="1">
        <v>62</v>
      </c>
      <c r="F15379" s="1">
        <v>28</v>
      </c>
      <c r="G15379" s="1">
        <v>2</v>
      </c>
      <c r="H15379" s="1">
        <v>32</v>
      </c>
      <c r="I15379" s="15">
        <v>0.46774193548387094</v>
      </c>
      <c r="J15379">
        <f t="shared" si="240"/>
        <v>20</v>
      </c>
    </row>
    <row r="15380" spans="1:10" x14ac:dyDescent="0.3">
      <c r="A15380" t="s">
        <v>15225</v>
      </c>
      <c r="C15380" s="18">
        <v>383.6929267434337</v>
      </c>
      <c r="D15380" s="1"/>
      <c r="E15380" s="1">
        <v>6</v>
      </c>
      <c r="F15380" s="1">
        <v>2</v>
      </c>
      <c r="G15380" s="1">
        <v>0</v>
      </c>
      <c r="H15380" s="1">
        <v>4</v>
      </c>
      <c r="I15380" s="15">
        <v>0.33333333333333331</v>
      </c>
      <c r="J15380">
        <f t="shared" si="240"/>
        <v>40</v>
      </c>
    </row>
    <row r="15381" spans="1:10" x14ac:dyDescent="0.3">
      <c r="A15381" t="s">
        <v>15235</v>
      </c>
      <c r="C15381" s="18">
        <v>383.6868551447065</v>
      </c>
      <c r="D15381" s="1"/>
      <c r="E15381" s="1">
        <v>6</v>
      </c>
      <c r="F15381" s="1">
        <v>2</v>
      </c>
      <c r="G15381" s="1">
        <v>0</v>
      </c>
      <c r="H15381" s="1">
        <v>4</v>
      </c>
      <c r="I15381" s="15">
        <v>0.33333333333333331</v>
      </c>
      <c r="J15381">
        <f t="shared" si="240"/>
        <v>40</v>
      </c>
    </row>
    <row r="15382" spans="1:10" x14ac:dyDescent="0.3">
      <c r="A15382" t="s">
        <v>15236</v>
      </c>
      <c r="C15382" s="18">
        <v>383.68503107766071</v>
      </c>
      <c r="D15382" s="1"/>
      <c r="E15382" s="1">
        <v>11</v>
      </c>
      <c r="F15382" s="1">
        <v>5</v>
      </c>
      <c r="G15382" s="1">
        <v>0</v>
      </c>
      <c r="H15382" s="1">
        <v>6</v>
      </c>
      <c r="I15382" s="15">
        <v>0.45454545454545453</v>
      </c>
      <c r="J15382">
        <f t="shared" si="240"/>
        <v>40</v>
      </c>
    </row>
    <row r="15383" spans="1:10" x14ac:dyDescent="0.3">
      <c r="A15383" t="s">
        <v>15237</v>
      </c>
      <c r="C15383" s="18">
        <v>383.67681388947352</v>
      </c>
      <c r="D15383" s="1"/>
      <c r="E15383" s="1">
        <v>10</v>
      </c>
      <c r="F15383" s="1">
        <v>4</v>
      </c>
      <c r="G15383" s="1">
        <v>0</v>
      </c>
      <c r="H15383" s="1">
        <v>6</v>
      </c>
      <c r="I15383" s="15">
        <v>0.4</v>
      </c>
      <c r="J15383">
        <f t="shared" si="240"/>
        <v>40</v>
      </c>
    </row>
    <row r="15384" spans="1:10" x14ac:dyDescent="0.3">
      <c r="A15384" t="s">
        <v>15240</v>
      </c>
      <c r="C15384" s="18">
        <v>383.66919604187558</v>
      </c>
      <c r="D15384" s="1"/>
      <c r="E15384" s="1">
        <v>8</v>
      </c>
      <c r="F15384" s="1">
        <v>3</v>
      </c>
      <c r="G15384" s="1">
        <v>0</v>
      </c>
      <c r="H15384" s="1">
        <v>5</v>
      </c>
      <c r="I15384" s="15">
        <v>0.375</v>
      </c>
      <c r="J15384">
        <f t="shared" si="240"/>
        <v>40</v>
      </c>
    </row>
    <row r="15385" spans="1:10" x14ac:dyDescent="0.3">
      <c r="A15385" t="s">
        <v>15224</v>
      </c>
      <c r="C15385" s="18">
        <v>383.66705541989353</v>
      </c>
      <c r="D15385" s="1"/>
      <c r="E15385" s="1">
        <v>8</v>
      </c>
      <c r="F15385" s="1">
        <v>3</v>
      </c>
      <c r="G15385" s="1">
        <v>0</v>
      </c>
      <c r="H15385" s="1">
        <v>5</v>
      </c>
      <c r="I15385" s="15">
        <v>0.375</v>
      </c>
      <c r="J15385">
        <f t="shared" si="240"/>
        <v>40</v>
      </c>
    </row>
    <row r="15386" spans="1:10" x14ac:dyDescent="0.3">
      <c r="A15386" t="s">
        <v>15241</v>
      </c>
      <c r="C15386" s="18">
        <v>383.66359540334156</v>
      </c>
      <c r="D15386" s="1"/>
      <c r="E15386" s="1">
        <v>6</v>
      </c>
      <c r="F15386" s="1">
        <v>2</v>
      </c>
      <c r="G15386" s="1">
        <v>0</v>
      </c>
      <c r="H15386" s="1">
        <v>4</v>
      </c>
      <c r="I15386" s="15">
        <v>0.33333333333333331</v>
      </c>
      <c r="J15386">
        <f t="shared" si="240"/>
        <v>40</v>
      </c>
    </row>
    <row r="15387" spans="1:10" x14ac:dyDescent="0.3">
      <c r="A15387" t="s">
        <v>15221</v>
      </c>
      <c r="C15387" s="18">
        <v>383.66325825223686</v>
      </c>
      <c r="D15387" s="1"/>
      <c r="E15387" s="1">
        <v>13</v>
      </c>
      <c r="F15387" s="1">
        <v>6</v>
      </c>
      <c r="G15387" s="1">
        <v>0</v>
      </c>
      <c r="H15387" s="1">
        <v>7</v>
      </c>
      <c r="I15387" s="15">
        <v>0.46153846153846156</v>
      </c>
      <c r="J15387">
        <f t="shared" si="240"/>
        <v>40</v>
      </c>
    </row>
    <row r="15388" spans="1:10" x14ac:dyDescent="0.3">
      <c r="A15388" t="s">
        <v>15310</v>
      </c>
      <c r="C15388" s="18">
        <v>383.66044849633272</v>
      </c>
      <c r="D15388" s="1"/>
      <c r="E15388" s="1">
        <v>6</v>
      </c>
      <c r="F15388" s="1">
        <v>2</v>
      </c>
      <c r="G15388" s="1">
        <v>0</v>
      </c>
      <c r="H15388" s="1">
        <v>4</v>
      </c>
      <c r="I15388" s="15">
        <v>0.33333333333333331</v>
      </c>
      <c r="J15388">
        <f t="shared" si="240"/>
        <v>40</v>
      </c>
    </row>
    <row r="15389" spans="1:10" x14ac:dyDescent="0.3">
      <c r="A15389" t="s">
        <v>15242</v>
      </c>
      <c r="C15389" s="18">
        <v>383.65799889739594</v>
      </c>
      <c r="D15389" s="1"/>
      <c r="E15389" s="1">
        <v>14</v>
      </c>
      <c r="F15389" s="1">
        <v>6</v>
      </c>
      <c r="G15389" s="1">
        <v>0</v>
      </c>
      <c r="H15389" s="1">
        <v>8</v>
      </c>
      <c r="I15389" s="15">
        <v>0.42857142857142855</v>
      </c>
      <c r="J15389">
        <f t="shared" si="240"/>
        <v>40</v>
      </c>
    </row>
    <row r="15390" spans="1:10" x14ac:dyDescent="0.3">
      <c r="A15390" t="s">
        <v>15243</v>
      </c>
      <c r="C15390" s="18">
        <v>383.6392558809149</v>
      </c>
      <c r="D15390" s="1"/>
      <c r="E15390" s="1">
        <v>8</v>
      </c>
      <c r="F15390" s="1">
        <v>3</v>
      </c>
      <c r="G15390" s="1">
        <v>0</v>
      </c>
      <c r="H15390" s="1">
        <v>5</v>
      </c>
      <c r="I15390" s="15">
        <v>0.375</v>
      </c>
      <c r="J15390">
        <f t="shared" si="240"/>
        <v>40</v>
      </c>
    </row>
    <row r="15391" spans="1:10" x14ac:dyDescent="0.3">
      <c r="A15391" t="s">
        <v>15245</v>
      </c>
      <c r="C15391" s="18">
        <v>383.62263817355267</v>
      </c>
      <c r="D15391" s="1"/>
      <c r="E15391" s="1">
        <v>5</v>
      </c>
      <c r="F15391" s="1">
        <v>1</v>
      </c>
      <c r="G15391" s="1">
        <v>1</v>
      </c>
      <c r="H15391" s="1">
        <v>3</v>
      </c>
      <c r="I15391" s="15">
        <v>0.3</v>
      </c>
      <c r="J15391">
        <f t="shared" si="240"/>
        <v>40</v>
      </c>
    </row>
    <row r="15392" spans="1:10" x14ac:dyDescent="0.3">
      <c r="A15392" s="21" t="s">
        <v>15246</v>
      </c>
      <c r="C15392" s="18">
        <v>383.62047609695799</v>
      </c>
      <c r="D15392" s="1"/>
      <c r="E15392" s="1">
        <v>33</v>
      </c>
      <c r="F15392" s="1">
        <v>12</v>
      </c>
      <c r="G15392" s="1">
        <v>2</v>
      </c>
      <c r="H15392" s="1">
        <v>19</v>
      </c>
      <c r="I15392" s="15">
        <v>0.39393939393939392</v>
      </c>
      <c r="J15392">
        <f t="shared" si="240"/>
        <v>20</v>
      </c>
    </row>
    <row r="15393" spans="1:10" x14ac:dyDescent="0.3">
      <c r="A15393" t="s">
        <v>16744</v>
      </c>
      <c r="C15393" s="18">
        <v>383.61961006587092</v>
      </c>
      <c r="D15393" s="1"/>
      <c r="E15393" s="1">
        <v>14</v>
      </c>
      <c r="F15393" s="1">
        <v>6</v>
      </c>
      <c r="G15393" s="1">
        <v>0</v>
      </c>
      <c r="H15393" s="1">
        <v>8</v>
      </c>
      <c r="I15393" s="15">
        <v>0.42857142857142855</v>
      </c>
      <c r="J15393">
        <f t="shared" si="240"/>
        <v>40</v>
      </c>
    </row>
    <row r="15394" spans="1:10" x14ac:dyDescent="0.3">
      <c r="A15394" t="s">
        <v>15247</v>
      </c>
      <c r="C15394" s="18">
        <v>383.61540807616313</v>
      </c>
      <c r="D15394" s="1"/>
      <c r="E15394" s="1">
        <v>8</v>
      </c>
      <c r="F15394" s="1">
        <v>3</v>
      </c>
      <c r="G15394" s="1">
        <v>0</v>
      </c>
      <c r="H15394" s="1">
        <v>5</v>
      </c>
      <c r="I15394" s="15">
        <v>0.375</v>
      </c>
      <c r="J15394">
        <f t="shared" si="240"/>
        <v>40</v>
      </c>
    </row>
    <row r="15395" spans="1:10" x14ac:dyDescent="0.3">
      <c r="A15395" t="s">
        <v>15254</v>
      </c>
      <c r="C15395" s="18">
        <v>383.5986925357322</v>
      </c>
      <c r="D15395" s="1"/>
      <c r="E15395" s="1">
        <v>29</v>
      </c>
      <c r="F15395" s="1">
        <v>13</v>
      </c>
      <c r="G15395" s="1">
        <v>0</v>
      </c>
      <c r="H15395" s="1">
        <v>16</v>
      </c>
      <c r="I15395" s="15">
        <v>0.44827586206896552</v>
      </c>
      <c r="J15395">
        <f t="shared" si="240"/>
        <v>40</v>
      </c>
    </row>
    <row r="15396" spans="1:10" x14ac:dyDescent="0.3">
      <c r="A15396" t="s">
        <v>15644</v>
      </c>
      <c r="C15396" s="18">
        <v>383.59170926819399</v>
      </c>
      <c r="D15396" s="1"/>
      <c r="E15396" s="1">
        <v>15</v>
      </c>
      <c r="F15396" s="1">
        <v>4</v>
      </c>
      <c r="G15396" s="1">
        <v>0</v>
      </c>
      <c r="H15396" s="1">
        <v>11</v>
      </c>
      <c r="I15396" s="15">
        <v>0.26666666666666666</v>
      </c>
      <c r="J15396">
        <f t="shared" si="240"/>
        <v>40</v>
      </c>
    </row>
    <row r="15397" spans="1:10" x14ac:dyDescent="0.3">
      <c r="A15397" t="s">
        <v>15249</v>
      </c>
      <c r="C15397" s="18">
        <v>383.58892268278692</v>
      </c>
      <c r="D15397" s="1"/>
      <c r="E15397" s="1">
        <v>14</v>
      </c>
      <c r="F15397" s="1">
        <v>6</v>
      </c>
      <c r="G15397" s="1">
        <v>1</v>
      </c>
      <c r="H15397" s="1">
        <v>7</v>
      </c>
      <c r="I15397" s="15">
        <v>0.4642857142857143</v>
      </c>
      <c r="J15397">
        <f t="shared" si="240"/>
        <v>40</v>
      </c>
    </row>
    <row r="15398" spans="1:10" x14ac:dyDescent="0.3">
      <c r="A15398" t="s">
        <v>15250</v>
      </c>
      <c r="C15398" s="18">
        <v>383.58421962939576</v>
      </c>
      <c r="D15398" s="1"/>
      <c r="E15398" s="1">
        <v>11</v>
      </c>
      <c r="F15398" s="1">
        <v>4</v>
      </c>
      <c r="G15398" s="1">
        <v>1</v>
      </c>
      <c r="H15398" s="1">
        <v>6</v>
      </c>
      <c r="I15398" s="15">
        <v>0.40909090909090912</v>
      </c>
      <c r="J15398">
        <f t="shared" si="240"/>
        <v>40</v>
      </c>
    </row>
    <row r="15399" spans="1:10" x14ac:dyDescent="0.3">
      <c r="A15399" t="s">
        <v>15251</v>
      </c>
      <c r="C15399" s="18">
        <v>383.57955078974919</v>
      </c>
      <c r="D15399" s="1"/>
      <c r="E15399" s="1">
        <v>2</v>
      </c>
      <c r="F15399" s="1">
        <v>0</v>
      </c>
      <c r="G15399" s="1">
        <v>1</v>
      </c>
      <c r="H15399" s="1">
        <v>1</v>
      </c>
      <c r="I15399" s="15">
        <v>0.25</v>
      </c>
      <c r="J15399">
        <f t="shared" si="240"/>
        <v>40</v>
      </c>
    </row>
    <row r="15400" spans="1:10" x14ac:dyDescent="0.3">
      <c r="A15400" t="s">
        <v>14447</v>
      </c>
      <c r="C15400" s="18">
        <v>383.57029068135046</v>
      </c>
      <c r="D15400" s="1"/>
      <c r="E15400" s="1">
        <v>6</v>
      </c>
      <c r="F15400" s="1">
        <v>2</v>
      </c>
      <c r="G15400" s="1">
        <v>0</v>
      </c>
      <c r="H15400" s="1">
        <v>4</v>
      </c>
      <c r="I15400" s="15">
        <v>0.33333333333333331</v>
      </c>
      <c r="J15400">
        <f t="shared" si="240"/>
        <v>40</v>
      </c>
    </row>
    <row r="15401" spans="1:10" x14ac:dyDescent="0.3">
      <c r="A15401" t="s">
        <v>15255</v>
      </c>
      <c r="C15401" s="18">
        <v>383.562066643756</v>
      </c>
      <c r="D15401" s="1"/>
      <c r="E15401" s="1">
        <v>12</v>
      </c>
      <c r="F15401" s="1">
        <v>5</v>
      </c>
      <c r="G15401" s="1">
        <v>0</v>
      </c>
      <c r="H15401" s="1">
        <v>7</v>
      </c>
      <c r="I15401" s="15">
        <v>0.41666666666666669</v>
      </c>
      <c r="J15401">
        <f t="shared" si="240"/>
        <v>40</v>
      </c>
    </row>
    <row r="15402" spans="1:10" x14ac:dyDescent="0.3">
      <c r="A15402" t="s">
        <v>15648</v>
      </c>
      <c r="C15402" s="18">
        <v>383.5613896901616</v>
      </c>
      <c r="D15402" s="1"/>
      <c r="E15402" s="1">
        <v>27</v>
      </c>
      <c r="F15402" s="1">
        <v>12</v>
      </c>
      <c r="G15402" s="1">
        <v>0</v>
      </c>
      <c r="H15402" s="1">
        <v>15</v>
      </c>
      <c r="I15402" s="15">
        <v>0.44444444444444442</v>
      </c>
      <c r="J15402">
        <f t="shared" si="240"/>
        <v>40</v>
      </c>
    </row>
    <row r="15403" spans="1:10" x14ac:dyDescent="0.3">
      <c r="A15403" t="s">
        <v>15256</v>
      </c>
      <c r="C15403" s="18">
        <v>383.56050041597092</v>
      </c>
      <c r="D15403" s="1"/>
      <c r="E15403" s="1">
        <v>19</v>
      </c>
      <c r="F15403" s="1">
        <v>8</v>
      </c>
      <c r="G15403" s="1">
        <v>0</v>
      </c>
      <c r="H15403" s="1">
        <v>11</v>
      </c>
      <c r="I15403" s="15">
        <v>0.42105263157894735</v>
      </c>
      <c r="J15403">
        <f t="shared" si="240"/>
        <v>40</v>
      </c>
    </row>
    <row r="15404" spans="1:10" x14ac:dyDescent="0.3">
      <c r="A15404" t="s">
        <v>15257</v>
      </c>
      <c r="C15404" s="18">
        <v>383.5602433617255</v>
      </c>
      <c r="D15404" s="1"/>
      <c r="E15404" s="1">
        <v>9</v>
      </c>
      <c r="F15404" s="1">
        <v>3</v>
      </c>
      <c r="G15404" s="1">
        <v>1</v>
      </c>
      <c r="H15404" s="1">
        <v>5</v>
      </c>
      <c r="I15404" s="15">
        <v>0.3888888888888889</v>
      </c>
      <c r="J15404">
        <f t="shared" si="240"/>
        <v>40</v>
      </c>
    </row>
    <row r="15405" spans="1:10" x14ac:dyDescent="0.3">
      <c r="A15405" t="s">
        <v>15239</v>
      </c>
      <c r="C15405" s="18">
        <v>383.55468329077019</v>
      </c>
      <c r="D15405" s="1"/>
      <c r="E15405" s="1">
        <v>6</v>
      </c>
      <c r="F15405" s="1">
        <v>2</v>
      </c>
      <c r="G15405" s="1">
        <v>0</v>
      </c>
      <c r="H15405" s="1">
        <v>4</v>
      </c>
      <c r="I15405" s="15">
        <v>0.33333333333333331</v>
      </c>
      <c r="J15405">
        <f t="shared" si="240"/>
        <v>40</v>
      </c>
    </row>
    <row r="15406" spans="1:10" x14ac:dyDescent="0.3">
      <c r="A15406" t="s">
        <v>11251</v>
      </c>
      <c r="C15406" s="18">
        <v>383.5426956230192</v>
      </c>
      <c r="D15406" s="1"/>
      <c r="E15406" s="1">
        <v>6</v>
      </c>
      <c r="F15406" s="1">
        <v>2</v>
      </c>
      <c r="G15406" s="1">
        <v>0</v>
      </c>
      <c r="H15406" s="1">
        <v>4</v>
      </c>
      <c r="I15406" s="15">
        <v>0.33333333333333331</v>
      </c>
      <c r="J15406">
        <f t="shared" si="240"/>
        <v>40</v>
      </c>
    </row>
    <row r="15407" spans="1:10" x14ac:dyDescent="0.3">
      <c r="A15407" t="s">
        <v>15258</v>
      </c>
      <c r="C15407" s="18">
        <v>383.54206867072241</v>
      </c>
      <c r="D15407" s="1"/>
      <c r="E15407" s="1">
        <v>12</v>
      </c>
      <c r="F15407" s="1">
        <v>3</v>
      </c>
      <c r="G15407" s="1">
        <v>0</v>
      </c>
      <c r="H15407" s="1">
        <v>9</v>
      </c>
      <c r="I15407" s="15">
        <v>0.25</v>
      </c>
      <c r="J15407">
        <f t="shared" si="240"/>
        <v>40</v>
      </c>
    </row>
    <row r="15408" spans="1:10" x14ac:dyDescent="0.3">
      <c r="A15408" t="s">
        <v>15535</v>
      </c>
      <c r="C15408" s="18">
        <v>383.5416277394292</v>
      </c>
      <c r="D15408" s="1"/>
      <c r="E15408" s="1">
        <v>19</v>
      </c>
      <c r="F15408" s="1">
        <v>8</v>
      </c>
      <c r="G15408" s="1">
        <v>0</v>
      </c>
      <c r="H15408" s="1">
        <v>11</v>
      </c>
      <c r="I15408" s="15">
        <v>0.42105263157894735</v>
      </c>
      <c r="J15408">
        <f t="shared" si="240"/>
        <v>40</v>
      </c>
    </row>
    <row r="15409" spans="1:10" x14ac:dyDescent="0.3">
      <c r="A15409" t="s">
        <v>15260</v>
      </c>
      <c r="C15409" s="18">
        <v>383.53678478174277</v>
      </c>
      <c r="D15409" s="1"/>
      <c r="E15409" s="1">
        <v>5</v>
      </c>
      <c r="F15409" s="1">
        <v>1</v>
      </c>
      <c r="G15409" s="1">
        <v>1</v>
      </c>
      <c r="H15409" s="1">
        <v>3</v>
      </c>
      <c r="I15409" s="15">
        <v>0.3</v>
      </c>
      <c r="J15409">
        <f t="shared" si="240"/>
        <v>40</v>
      </c>
    </row>
    <row r="15410" spans="1:10" x14ac:dyDescent="0.3">
      <c r="A15410" t="s">
        <v>15261</v>
      </c>
      <c r="C15410" s="18">
        <v>383.52806730541482</v>
      </c>
      <c r="D15410" s="1"/>
      <c r="E15410" s="1">
        <v>30</v>
      </c>
      <c r="F15410" s="1">
        <v>13</v>
      </c>
      <c r="G15410" s="1">
        <v>2</v>
      </c>
      <c r="H15410" s="1">
        <v>15</v>
      </c>
      <c r="I15410" s="15">
        <v>0.46666666666666667</v>
      </c>
      <c r="J15410">
        <f t="shared" si="240"/>
        <v>40</v>
      </c>
    </row>
    <row r="15411" spans="1:10" x14ac:dyDescent="0.3">
      <c r="A15411" t="s">
        <v>17142</v>
      </c>
      <c r="C15411" s="18">
        <v>383.51747170041938</v>
      </c>
      <c r="D15411" s="1"/>
      <c r="E15411" s="1">
        <v>27</v>
      </c>
      <c r="F15411" s="1">
        <v>12</v>
      </c>
      <c r="G15411" s="1">
        <v>0</v>
      </c>
      <c r="H15411" s="1">
        <v>15</v>
      </c>
      <c r="I15411" s="15">
        <v>0.44444444444444442</v>
      </c>
      <c r="J15411">
        <f t="shared" si="240"/>
        <v>40</v>
      </c>
    </row>
    <row r="15412" spans="1:10" x14ac:dyDescent="0.3">
      <c r="A15412" t="s">
        <v>15265</v>
      </c>
      <c r="C15412" s="18">
        <v>383.50709205233886</v>
      </c>
      <c r="D15412" s="1"/>
      <c r="E15412" s="1">
        <v>10</v>
      </c>
      <c r="F15412" s="1">
        <v>4</v>
      </c>
      <c r="G15412" s="1">
        <v>0</v>
      </c>
      <c r="H15412" s="1">
        <v>6</v>
      </c>
      <c r="I15412" s="15">
        <v>0.4</v>
      </c>
      <c r="J15412">
        <f t="shared" si="240"/>
        <v>40</v>
      </c>
    </row>
    <row r="15413" spans="1:10" x14ac:dyDescent="0.3">
      <c r="A15413" t="s">
        <v>15288</v>
      </c>
      <c r="C15413" s="18">
        <v>383.50574749938437</v>
      </c>
      <c r="D15413" s="1"/>
      <c r="E15413" s="1">
        <v>12</v>
      </c>
      <c r="F15413" s="1">
        <v>5</v>
      </c>
      <c r="G15413" s="1">
        <v>0</v>
      </c>
      <c r="H15413" s="1">
        <v>7</v>
      </c>
      <c r="I15413" s="15">
        <v>0.41666666666666669</v>
      </c>
      <c r="J15413">
        <f t="shared" si="240"/>
        <v>40</v>
      </c>
    </row>
    <row r="15414" spans="1:10" x14ac:dyDescent="0.3">
      <c r="A15414" t="s">
        <v>15266</v>
      </c>
      <c r="C15414" s="18">
        <v>383.47848567016791</v>
      </c>
      <c r="D15414" s="1"/>
      <c r="E15414" s="1">
        <v>13</v>
      </c>
      <c r="F15414" s="1">
        <v>5</v>
      </c>
      <c r="G15414" s="1">
        <v>0</v>
      </c>
      <c r="H15414" s="1">
        <v>8</v>
      </c>
      <c r="I15414" s="15">
        <v>0.38461538461538464</v>
      </c>
      <c r="J15414">
        <f t="shared" si="240"/>
        <v>40</v>
      </c>
    </row>
    <row r="15415" spans="1:10" x14ac:dyDescent="0.3">
      <c r="A15415" t="s">
        <v>15268</v>
      </c>
      <c r="C15415" s="18">
        <v>383.47642883815564</v>
      </c>
      <c r="D15415" s="1"/>
      <c r="E15415" s="1">
        <v>2</v>
      </c>
      <c r="F15415" s="1">
        <v>0</v>
      </c>
      <c r="G15415" s="1">
        <v>0</v>
      </c>
      <c r="H15415" s="1">
        <v>2</v>
      </c>
      <c r="I15415" s="15">
        <v>0</v>
      </c>
      <c r="J15415">
        <f t="shared" si="240"/>
        <v>40</v>
      </c>
    </row>
    <row r="15416" spans="1:10" x14ac:dyDescent="0.3">
      <c r="A15416" t="s">
        <v>15269</v>
      </c>
      <c r="C15416" s="18">
        <v>383.47107166595299</v>
      </c>
      <c r="D15416" s="1"/>
      <c r="E15416" s="1">
        <v>6</v>
      </c>
      <c r="F15416" s="1">
        <v>1</v>
      </c>
      <c r="G15416" s="1">
        <v>2</v>
      </c>
      <c r="H15416" s="1">
        <v>3</v>
      </c>
      <c r="I15416" s="15">
        <v>0.33333333333333331</v>
      </c>
      <c r="J15416">
        <f t="shared" si="240"/>
        <v>40</v>
      </c>
    </row>
    <row r="15417" spans="1:10" x14ac:dyDescent="0.3">
      <c r="A15417" t="s">
        <v>15270</v>
      </c>
      <c r="C15417" s="18">
        <v>383.46517477044858</v>
      </c>
      <c r="D15417" s="1"/>
      <c r="E15417" s="1">
        <v>5</v>
      </c>
      <c r="F15417" s="1">
        <v>1</v>
      </c>
      <c r="G15417" s="1">
        <v>1</v>
      </c>
      <c r="H15417" s="1">
        <v>3</v>
      </c>
      <c r="I15417" s="15">
        <v>0.3</v>
      </c>
      <c r="J15417">
        <f t="shared" si="240"/>
        <v>40</v>
      </c>
    </row>
    <row r="15418" spans="1:10" x14ac:dyDescent="0.3">
      <c r="A15418" t="s">
        <v>15271</v>
      </c>
      <c r="C15418" s="18">
        <v>383.44798158761199</v>
      </c>
      <c r="D15418" s="1"/>
      <c r="E15418" s="1">
        <v>10</v>
      </c>
      <c r="F15418" s="1">
        <v>4</v>
      </c>
      <c r="G15418" s="1">
        <v>0</v>
      </c>
      <c r="H15418" s="1">
        <v>6</v>
      </c>
      <c r="I15418" s="15">
        <v>0.4</v>
      </c>
      <c r="J15418">
        <f t="shared" si="240"/>
        <v>40</v>
      </c>
    </row>
    <row r="15419" spans="1:10" x14ac:dyDescent="0.3">
      <c r="A15419" t="s">
        <v>15273</v>
      </c>
      <c r="C15419" s="18">
        <v>383.44359472721527</v>
      </c>
      <c r="D15419" s="1"/>
      <c r="E15419" s="1">
        <v>6</v>
      </c>
      <c r="F15419" s="1">
        <v>2</v>
      </c>
      <c r="G15419" s="1">
        <v>0</v>
      </c>
      <c r="H15419" s="1">
        <v>4</v>
      </c>
      <c r="I15419" s="15">
        <v>0.33333333333333331</v>
      </c>
      <c r="J15419">
        <f t="shared" si="240"/>
        <v>40</v>
      </c>
    </row>
    <row r="15420" spans="1:10" x14ac:dyDescent="0.3">
      <c r="A15420" t="s">
        <v>15274</v>
      </c>
      <c r="C15420" s="18">
        <v>383.44340375829523</v>
      </c>
      <c r="D15420" s="1"/>
      <c r="E15420" s="1">
        <v>2</v>
      </c>
      <c r="F15420" s="1">
        <v>0</v>
      </c>
      <c r="G15420" s="1">
        <v>0</v>
      </c>
      <c r="H15420" s="1">
        <v>2</v>
      </c>
      <c r="I15420" s="15">
        <v>0</v>
      </c>
      <c r="J15420">
        <f t="shared" si="240"/>
        <v>40</v>
      </c>
    </row>
    <row r="15421" spans="1:10" x14ac:dyDescent="0.3">
      <c r="A15421" t="s">
        <v>12549</v>
      </c>
      <c r="C15421" s="18">
        <v>383.42932504337136</v>
      </c>
      <c r="D15421" s="1"/>
      <c r="E15421" s="1">
        <v>6</v>
      </c>
      <c r="F15421" s="1">
        <v>1</v>
      </c>
      <c r="G15421" s="1">
        <v>2</v>
      </c>
      <c r="H15421" s="1">
        <v>3</v>
      </c>
      <c r="I15421" s="15">
        <v>0.33333333333333331</v>
      </c>
      <c r="J15421">
        <f t="shared" si="240"/>
        <v>40</v>
      </c>
    </row>
    <row r="15422" spans="1:10" x14ac:dyDescent="0.3">
      <c r="A15422" t="s">
        <v>15275</v>
      </c>
      <c r="C15422" s="18">
        <v>383.42845606027436</v>
      </c>
      <c r="D15422" s="1"/>
      <c r="E15422" s="1">
        <v>2</v>
      </c>
      <c r="F15422" s="1">
        <v>0</v>
      </c>
      <c r="G15422" s="1">
        <v>0</v>
      </c>
      <c r="H15422" s="1">
        <v>2</v>
      </c>
      <c r="I15422" s="15">
        <v>0</v>
      </c>
      <c r="J15422">
        <f t="shared" si="240"/>
        <v>40</v>
      </c>
    </row>
    <row r="15423" spans="1:10" x14ac:dyDescent="0.3">
      <c r="A15423" t="s">
        <v>15277</v>
      </c>
      <c r="C15423" s="18">
        <v>383.40807262920617</v>
      </c>
      <c r="D15423" s="1"/>
      <c r="E15423" s="1">
        <v>2</v>
      </c>
      <c r="F15423" s="1">
        <v>0</v>
      </c>
      <c r="G15423" s="1">
        <v>0</v>
      </c>
      <c r="H15423" s="1">
        <v>2</v>
      </c>
      <c r="I15423" s="15">
        <v>0</v>
      </c>
      <c r="J15423">
        <f t="shared" si="240"/>
        <v>40</v>
      </c>
    </row>
    <row r="15424" spans="1:10" x14ac:dyDescent="0.3">
      <c r="A15424" t="s">
        <v>15525</v>
      </c>
      <c r="C15424" s="18">
        <v>383.40747508376097</v>
      </c>
      <c r="D15424" s="1"/>
      <c r="E15424" s="1">
        <v>6</v>
      </c>
      <c r="F15424" s="1">
        <v>2</v>
      </c>
      <c r="G15424" s="1">
        <v>0</v>
      </c>
      <c r="H15424" s="1">
        <v>4</v>
      </c>
      <c r="I15424" s="15">
        <v>0.33333333333333331</v>
      </c>
      <c r="J15424">
        <f t="shared" si="240"/>
        <v>40</v>
      </c>
    </row>
    <row r="15425" spans="1:10" x14ac:dyDescent="0.3">
      <c r="A15425" t="s">
        <v>15278</v>
      </c>
      <c r="C15425" s="18">
        <v>383.39420191049572</v>
      </c>
      <c r="D15425" s="1"/>
      <c r="E15425" s="1">
        <v>13</v>
      </c>
      <c r="F15425" s="1">
        <v>5</v>
      </c>
      <c r="G15425" s="1">
        <v>1</v>
      </c>
      <c r="H15425" s="1">
        <v>7</v>
      </c>
      <c r="I15425" s="15">
        <v>0.42307692307692307</v>
      </c>
      <c r="J15425">
        <f t="shared" si="240"/>
        <v>40</v>
      </c>
    </row>
    <row r="15426" spans="1:10" x14ac:dyDescent="0.3">
      <c r="A15426" t="s">
        <v>15279</v>
      </c>
      <c r="C15426" s="18">
        <v>383.39233557017576</v>
      </c>
      <c r="D15426" s="1"/>
      <c r="E15426" s="1">
        <v>2</v>
      </c>
      <c r="F15426" s="1">
        <v>0</v>
      </c>
      <c r="G15426" s="1">
        <v>0</v>
      </c>
      <c r="H15426" s="1">
        <v>2</v>
      </c>
      <c r="I15426" s="15">
        <v>0</v>
      </c>
      <c r="J15426">
        <f t="shared" si="240"/>
        <v>40</v>
      </c>
    </row>
    <row r="15427" spans="1:10" x14ac:dyDescent="0.3">
      <c r="A15427" t="s">
        <v>15280</v>
      </c>
      <c r="C15427" s="18">
        <v>383.39016554815947</v>
      </c>
      <c r="D15427" s="1"/>
      <c r="E15427" s="1">
        <v>6</v>
      </c>
      <c r="F15427" s="1">
        <v>2</v>
      </c>
      <c r="G15427" s="1">
        <v>0</v>
      </c>
      <c r="H15427" s="1">
        <v>4</v>
      </c>
      <c r="I15427" s="15">
        <v>0.33333333333333331</v>
      </c>
      <c r="J15427">
        <f t="shared" si="240"/>
        <v>40</v>
      </c>
    </row>
    <row r="15428" spans="1:10" x14ac:dyDescent="0.3">
      <c r="A15428" t="s">
        <v>15282</v>
      </c>
      <c r="C15428" s="18">
        <v>383.3859907620743</v>
      </c>
      <c r="D15428" s="1"/>
      <c r="E15428" s="1">
        <v>4</v>
      </c>
      <c r="F15428" s="1">
        <v>1</v>
      </c>
      <c r="G15428" s="1">
        <v>0</v>
      </c>
      <c r="H15428" s="1">
        <v>3</v>
      </c>
      <c r="I15428" s="15">
        <v>0.25</v>
      </c>
      <c r="J15428">
        <f t="shared" ref="J15428:J15491" si="241">IF(E15428&lt;=30,40,20)</f>
        <v>40</v>
      </c>
    </row>
    <row r="15429" spans="1:10" x14ac:dyDescent="0.3">
      <c r="A15429" t="s">
        <v>15329</v>
      </c>
      <c r="C15429" s="18">
        <v>383.38522401080411</v>
      </c>
      <c r="D15429" s="1"/>
      <c r="E15429" s="1">
        <v>54</v>
      </c>
      <c r="F15429" s="1">
        <v>28</v>
      </c>
      <c r="G15429" s="1">
        <v>2</v>
      </c>
      <c r="H15429" s="1">
        <v>24</v>
      </c>
      <c r="I15429" s="15">
        <v>0.53703703703703709</v>
      </c>
      <c r="J15429">
        <f t="shared" si="241"/>
        <v>20</v>
      </c>
    </row>
    <row r="15430" spans="1:10" x14ac:dyDescent="0.3">
      <c r="A15430" t="s">
        <v>15283</v>
      </c>
      <c r="C15430" s="18">
        <v>383.38196844275114</v>
      </c>
      <c r="D15430" s="1"/>
      <c r="E15430" s="1">
        <v>2</v>
      </c>
      <c r="F15430" s="1">
        <v>0</v>
      </c>
      <c r="G15430" s="1">
        <v>0</v>
      </c>
      <c r="H15430" s="1">
        <v>2</v>
      </c>
      <c r="I15430" s="15">
        <v>0</v>
      </c>
      <c r="J15430">
        <f t="shared" si="241"/>
        <v>40</v>
      </c>
    </row>
    <row r="15431" spans="1:10" x14ac:dyDescent="0.3">
      <c r="A15431" t="s">
        <v>15284</v>
      </c>
      <c r="C15431" s="18">
        <v>383.37655173377624</v>
      </c>
      <c r="D15431" s="1"/>
      <c r="E15431" s="1">
        <v>9</v>
      </c>
      <c r="F15431" s="1">
        <v>4</v>
      </c>
      <c r="G15431" s="1">
        <v>0</v>
      </c>
      <c r="H15431" s="1">
        <v>5</v>
      </c>
      <c r="I15431" s="15">
        <v>0.44444444444444442</v>
      </c>
      <c r="J15431">
        <f t="shared" si="241"/>
        <v>40</v>
      </c>
    </row>
    <row r="15432" spans="1:10" x14ac:dyDescent="0.3">
      <c r="A15432" t="s">
        <v>15285</v>
      </c>
      <c r="C15432" s="18">
        <v>383.36389499277789</v>
      </c>
      <c r="D15432" s="1"/>
      <c r="E15432" s="1">
        <v>22</v>
      </c>
      <c r="F15432" s="1">
        <v>8</v>
      </c>
      <c r="G15432" s="1">
        <v>1</v>
      </c>
      <c r="H15432" s="1">
        <v>13</v>
      </c>
      <c r="I15432" s="15">
        <v>0.38636363636363635</v>
      </c>
      <c r="J15432">
        <f t="shared" si="241"/>
        <v>40</v>
      </c>
    </row>
    <row r="15433" spans="1:10" x14ac:dyDescent="0.3">
      <c r="A15433" t="s">
        <v>15298</v>
      </c>
      <c r="C15433" s="18">
        <v>399.77290534590259</v>
      </c>
      <c r="D15433" s="1"/>
      <c r="E15433" s="1">
        <v>13</v>
      </c>
      <c r="F15433" s="1">
        <v>5</v>
      </c>
      <c r="G15433" s="1">
        <v>0</v>
      </c>
      <c r="H15433" s="1">
        <v>8</v>
      </c>
      <c r="I15433" s="15">
        <v>0.38461538461538464</v>
      </c>
      <c r="J15433">
        <f t="shared" si="241"/>
        <v>40</v>
      </c>
    </row>
    <row r="15434" spans="1:10" x14ac:dyDescent="0.3">
      <c r="A15434" t="s">
        <v>15286</v>
      </c>
      <c r="C15434" s="18">
        <v>383.36286896248981</v>
      </c>
      <c r="D15434" s="1"/>
      <c r="E15434" s="1">
        <v>2</v>
      </c>
      <c r="F15434" s="1">
        <v>0</v>
      </c>
      <c r="G15434" s="1">
        <v>0</v>
      </c>
      <c r="H15434" s="1">
        <v>2</v>
      </c>
      <c r="I15434" s="15">
        <v>0</v>
      </c>
      <c r="J15434">
        <f t="shared" si="241"/>
        <v>40</v>
      </c>
    </row>
    <row r="15435" spans="1:10" x14ac:dyDescent="0.3">
      <c r="A15435" t="s">
        <v>15287</v>
      </c>
      <c r="C15435" s="18">
        <v>383.35662625744789</v>
      </c>
      <c r="D15435" s="1"/>
      <c r="E15435" s="1">
        <v>18</v>
      </c>
      <c r="F15435" s="1">
        <v>7</v>
      </c>
      <c r="G15435" s="1">
        <v>2</v>
      </c>
      <c r="H15435" s="1">
        <v>9</v>
      </c>
      <c r="I15435" s="15">
        <v>0.44444444444444442</v>
      </c>
      <c r="J15435">
        <f t="shared" si="241"/>
        <v>40</v>
      </c>
    </row>
    <row r="15436" spans="1:10" x14ac:dyDescent="0.3">
      <c r="A15436" t="s">
        <v>15289</v>
      </c>
      <c r="C15436" s="18">
        <v>383.33436824949337</v>
      </c>
      <c r="D15436" s="1"/>
      <c r="E15436" s="1">
        <v>30</v>
      </c>
      <c r="F15436" s="1">
        <v>14</v>
      </c>
      <c r="G15436" s="1">
        <v>0</v>
      </c>
      <c r="H15436" s="1">
        <v>16</v>
      </c>
      <c r="I15436" s="15">
        <v>0.46666666666666667</v>
      </c>
      <c r="J15436">
        <f t="shared" si="241"/>
        <v>40</v>
      </c>
    </row>
    <row r="15437" spans="1:10" x14ac:dyDescent="0.3">
      <c r="A15437" t="s">
        <v>15291</v>
      </c>
      <c r="C15437" s="18">
        <v>383.32096819651343</v>
      </c>
      <c r="D15437" s="1"/>
      <c r="E15437" s="1">
        <v>5</v>
      </c>
      <c r="F15437" s="1">
        <v>1</v>
      </c>
      <c r="G15437" s="1">
        <v>1</v>
      </c>
      <c r="H15437" s="1">
        <v>3</v>
      </c>
      <c r="I15437" s="15">
        <v>0.3</v>
      </c>
      <c r="J15437">
        <f t="shared" si="241"/>
        <v>40</v>
      </c>
    </row>
    <row r="15438" spans="1:10" x14ac:dyDescent="0.3">
      <c r="A15438" t="s">
        <v>15292</v>
      </c>
      <c r="C15438" s="18">
        <v>383.31126124554652</v>
      </c>
      <c r="D15438" s="1"/>
      <c r="E15438" s="1">
        <v>21</v>
      </c>
      <c r="F15438" s="1">
        <v>8</v>
      </c>
      <c r="G15438" s="1">
        <v>0</v>
      </c>
      <c r="H15438" s="1">
        <v>13</v>
      </c>
      <c r="I15438" s="15">
        <v>0.38095238095238093</v>
      </c>
      <c r="J15438">
        <f t="shared" si="241"/>
        <v>40</v>
      </c>
    </row>
    <row r="15439" spans="1:10" x14ac:dyDescent="0.3">
      <c r="A15439" t="s">
        <v>15293</v>
      </c>
      <c r="C15439" s="18">
        <v>383.3096912473834</v>
      </c>
      <c r="D15439" s="1"/>
      <c r="E15439" s="1">
        <v>10</v>
      </c>
      <c r="F15439" s="1">
        <v>4</v>
      </c>
      <c r="G15439" s="1">
        <v>0</v>
      </c>
      <c r="H15439" s="1">
        <v>6</v>
      </c>
      <c r="I15439" s="15">
        <v>0.4</v>
      </c>
      <c r="J15439">
        <f t="shared" si="241"/>
        <v>40</v>
      </c>
    </row>
    <row r="15440" spans="1:10" x14ac:dyDescent="0.3">
      <c r="A15440" t="s">
        <v>15294</v>
      </c>
      <c r="C15440" s="18">
        <v>383.3093079016939</v>
      </c>
      <c r="D15440" s="1"/>
      <c r="E15440" s="1">
        <v>2</v>
      </c>
      <c r="F15440" s="1">
        <v>0</v>
      </c>
      <c r="G15440" s="1">
        <v>0</v>
      </c>
      <c r="H15440" s="1">
        <v>2</v>
      </c>
      <c r="I15440" s="15">
        <v>0</v>
      </c>
      <c r="J15440">
        <f t="shared" si="241"/>
        <v>40</v>
      </c>
    </row>
    <row r="15441" spans="1:10" x14ac:dyDescent="0.3">
      <c r="A15441" t="s">
        <v>12579</v>
      </c>
      <c r="C15441" s="18">
        <v>383.30035380380627</v>
      </c>
      <c r="D15441" s="1"/>
      <c r="E15441" s="1">
        <v>24</v>
      </c>
      <c r="F15441" s="1">
        <v>11</v>
      </c>
      <c r="G15441" s="1">
        <v>1</v>
      </c>
      <c r="H15441" s="1">
        <v>12</v>
      </c>
      <c r="I15441" s="15">
        <v>0.47916666666666669</v>
      </c>
      <c r="J15441">
        <f t="shared" si="241"/>
        <v>40</v>
      </c>
    </row>
    <row r="15442" spans="1:10" x14ac:dyDescent="0.3">
      <c r="A15442" t="s">
        <v>15296</v>
      </c>
      <c r="C15442" s="18">
        <v>383.2966021450444</v>
      </c>
      <c r="D15442" s="1"/>
      <c r="E15442" s="1">
        <v>44</v>
      </c>
      <c r="F15442" s="1">
        <v>19</v>
      </c>
      <c r="G15442" s="1">
        <v>0</v>
      </c>
      <c r="H15442" s="1">
        <v>25</v>
      </c>
      <c r="I15442" s="15">
        <v>0.43181818181818182</v>
      </c>
      <c r="J15442">
        <f t="shared" si="241"/>
        <v>20</v>
      </c>
    </row>
    <row r="15443" spans="1:10" x14ac:dyDescent="0.3">
      <c r="A15443" t="s">
        <v>15297</v>
      </c>
      <c r="C15443" s="18">
        <v>383.28501340065952</v>
      </c>
      <c r="D15443" s="1"/>
      <c r="E15443" s="1">
        <v>27</v>
      </c>
      <c r="F15443" s="1">
        <v>11</v>
      </c>
      <c r="G15443" s="1">
        <v>2</v>
      </c>
      <c r="H15443" s="1">
        <v>14</v>
      </c>
      <c r="I15443" s="15">
        <v>0.44444444444444442</v>
      </c>
      <c r="J15443">
        <f t="shared" si="241"/>
        <v>40</v>
      </c>
    </row>
    <row r="15444" spans="1:10" x14ac:dyDescent="0.3">
      <c r="A15444" t="s">
        <v>15299</v>
      </c>
      <c r="C15444" s="18">
        <v>383.27995323981196</v>
      </c>
      <c r="D15444" s="1"/>
      <c r="E15444" s="1">
        <v>8</v>
      </c>
      <c r="F15444" s="1">
        <v>3</v>
      </c>
      <c r="G15444" s="1">
        <v>0</v>
      </c>
      <c r="H15444" s="1">
        <v>5</v>
      </c>
      <c r="I15444" s="15">
        <v>0.375</v>
      </c>
      <c r="J15444">
        <f t="shared" si="241"/>
        <v>40</v>
      </c>
    </row>
    <row r="15445" spans="1:10" x14ac:dyDescent="0.3">
      <c r="A15445" t="s">
        <v>15300</v>
      </c>
      <c r="C15445" s="18">
        <v>383.27860166517047</v>
      </c>
      <c r="D15445" s="1"/>
      <c r="E15445" s="1">
        <v>8</v>
      </c>
      <c r="F15445" s="1">
        <v>3</v>
      </c>
      <c r="G15445" s="1">
        <v>0</v>
      </c>
      <c r="H15445" s="1">
        <v>5</v>
      </c>
      <c r="I15445" s="15">
        <v>0.375</v>
      </c>
      <c r="J15445">
        <f t="shared" si="241"/>
        <v>40</v>
      </c>
    </row>
    <row r="15446" spans="1:10" x14ac:dyDescent="0.3">
      <c r="A15446" t="s">
        <v>15301</v>
      </c>
      <c r="C15446" s="18">
        <v>383.27582002238103</v>
      </c>
      <c r="D15446" s="1"/>
      <c r="E15446" s="1">
        <v>6</v>
      </c>
      <c r="F15446" s="1">
        <v>2</v>
      </c>
      <c r="G15446" s="1">
        <v>0</v>
      </c>
      <c r="H15446" s="1">
        <v>4</v>
      </c>
      <c r="I15446" s="15">
        <v>0.33333333333333331</v>
      </c>
      <c r="J15446">
        <f t="shared" si="241"/>
        <v>40</v>
      </c>
    </row>
    <row r="15447" spans="1:10" x14ac:dyDescent="0.3">
      <c r="A15447" t="s">
        <v>15314</v>
      </c>
      <c r="C15447" s="18">
        <v>383.27178970510261</v>
      </c>
      <c r="D15447" s="1"/>
      <c r="E15447" s="1">
        <v>15</v>
      </c>
      <c r="F15447" s="1">
        <v>6</v>
      </c>
      <c r="G15447" s="1">
        <v>0</v>
      </c>
      <c r="H15447" s="1">
        <v>9</v>
      </c>
      <c r="I15447" s="15">
        <v>0.4</v>
      </c>
      <c r="J15447">
        <f t="shared" si="241"/>
        <v>40</v>
      </c>
    </row>
    <row r="15448" spans="1:10" x14ac:dyDescent="0.3">
      <c r="A15448" t="s">
        <v>15303</v>
      </c>
      <c r="C15448" s="18">
        <v>383.26938943299774</v>
      </c>
      <c r="D15448" s="1"/>
      <c r="E15448" s="1">
        <v>2</v>
      </c>
      <c r="F15448" s="1">
        <v>0</v>
      </c>
      <c r="G15448" s="1">
        <v>0</v>
      </c>
      <c r="H15448" s="1">
        <v>2</v>
      </c>
      <c r="I15448" s="15">
        <v>0</v>
      </c>
      <c r="J15448">
        <f t="shared" si="241"/>
        <v>40</v>
      </c>
    </row>
    <row r="15449" spans="1:10" x14ac:dyDescent="0.3">
      <c r="A15449" t="s">
        <v>15305</v>
      </c>
      <c r="C15449" s="18">
        <v>383.25171374661909</v>
      </c>
      <c r="D15449" s="1"/>
      <c r="E15449" s="1">
        <v>5</v>
      </c>
      <c r="F15449" s="1">
        <v>1</v>
      </c>
      <c r="G15449" s="1">
        <v>1</v>
      </c>
      <c r="H15449" s="1">
        <v>3</v>
      </c>
      <c r="I15449" s="15">
        <v>0.3</v>
      </c>
      <c r="J15449">
        <f t="shared" si="241"/>
        <v>40</v>
      </c>
    </row>
    <row r="15450" spans="1:10" x14ac:dyDescent="0.3">
      <c r="A15450" t="s">
        <v>15306</v>
      </c>
      <c r="C15450" s="18">
        <v>383.24518718676387</v>
      </c>
      <c r="D15450" s="1"/>
      <c r="E15450" s="1">
        <v>2</v>
      </c>
      <c r="F15450" s="1">
        <v>0</v>
      </c>
      <c r="G15450" s="1">
        <v>0</v>
      </c>
      <c r="H15450" s="1">
        <v>2</v>
      </c>
      <c r="I15450" s="15">
        <v>0</v>
      </c>
      <c r="J15450">
        <f t="shared" si="241"/>
        <v>40</v>
      </c>
    </row>
    <row r="15451" spans="1:10" x14ac:dyDescent="0.3">
      <c r="A15451" t="s">
        <v>15309</v>
      </c>
      <c r="C15451" s="18">
        <v>383.23389855189652</v>
      </c>
      <c r="D15451" s="1"/>
      <c r="E15451" s="1">
        <v>5</v>
      </c>
      <c r="F15451" s="1">
        <v>1</v>
      </c>
      <c r="G15451" s="1">
        <v>0</v>
      </c>
      <c r="H15451" s="1">
        <v>4</v>
      </c>
      <c r="I15451" s="15">
        <v>0.2</v>
      </c>
      <c r="J15451">
        <f t="shared" si="241"/>
        <v>40</v>
      </c>
    </row>
    <row r="15452" spans="1:10" x14ac:dyDescent="0.3">
      <c r="A15452" t="s">
        <v>13400</v>
      </c>
      <c r="C15452" s="18">
        <v>383.23060175159537</v>
      </c>
      <c r="D15452" s="1"/>
      <c r="E15452" s="1">
        <v>6</v>
      </c>
      <c r="F15452" s="1">
        <v>2</v>
      </c>
      <c r="G15452" s="1">
        <v>0</v>
      </c>
      <c r="H15452" s="1">
        <v>4</v>
      </c>
      <c r="I15452" s="15">
        <v>0.33333333333333331</v>
      </c>
      <c r="J15452">
        <f t="shared" si="241"/>
        <v>40</v>
      </c>
    </row>
    <row r="15453" spans="1:10" x14ac:dyDescent="0.3">
      <c r="A15453" t="s">
        <v>15311</v>
      </c>
      <c r="C15453" s="18">
        <v>383.22372704290802</v>
      </c>
      <c r="D15453" s="1"/>
      <c r="E15453" s="1">
        <v>6</v>
      </c>
      <c r="F15453" s="1">
        <v>2</v>
      </c>
      <c r="G15453" s="1">
        <v>0</v>
      </c>
      <c r="H15453" s="1">
        <v>4</v>
      </c>
      <c r="I15453" s="15">
        <v>0.33333333333333331</v>
      </c>
      <c r="J15453">
        <f t="shared" si="241"/>
        <v>40</v>
      </c>
    </row>
    <row r="15454" spans="1:10" x14ac:dyDescent="0.3">
      <c r="A15454" t="s">
        <v>15312</v>
      </c>
      <c r="C15454" s="18">
        <v>383.22267979849653</v>
      </c>
      <c r="D15454" s="1"/>
      <c r="E15454" s="1">
        <v>3</v>
      </c>
      <c r="F15454" s="1">
        <v>1</v>
      </c>
      <c r="G15454" s="1">
        <v>0</v>
      </c>
      <c r="H15454" s="1">
        <v>2</v>
      </c>
      <c r="I15454" s="15">
        <v>0.33333333333333331</v>
      </c>
      <c r="J15454">
        <f t="shared" si="241"/>
        <v>40</v>
      </c>
    </row>
    <row r="15455" spans="1:10" x14ac:dyDescent="0.3">
      <c r="A15455" t="s">
        <v>15313</v>
      </c>
      <c r="C15455" s="18">
        <v>383.22247727799163</v>
      </c>
      <c r="D15455" s="1"/>
      <c r="E15455" s="1">
        <v>17</v>
      </c>
      <c r="F15455" s="1">
        <v>5</v>
      </c>
      <c r="G15455" s="1">
        <v>0</v>
      </c>
      <c r="H15455" s="1">
        <v>12</v>
      </c>
      <c r="I15455" s="15">
        <v>0.29411764705882354</v>
      </c>
      <c r="J15455">
        <f t="shared" si="241"/>
        <v>40</v>
      </c>
    </row>
    <row r="15456" spans="1:10" x14ac:dyDescent="0.3">
      <c r="A15456" t="s">
        <v>15342</v>
      </c>
      <c r="C15456" s="18">
        <v>383.21895390395099</v>
      </c>
      <c r="D15456" s="1"/>
      <c r="E15456" s="1">
        <v>6</v>
      </c>
      <c r="F15456" s="1">
        <v>2</v>
      </c>
      <c r="G15456" s="1">
        <v>0</v>
      </c>
      <c r="H15456" s="1">
        <v>4</v>
      </c>
      <c r="I15456" s="15">
        <v>0.33333333333333331</v>
      </c>
      <c r="J15456">
        <f t="shared" si="241"/>
        <v>40</v>
      </c>
    </row>
    <row r="15457" spans="1:10" x14ac:dyDescent="0.3">
      <c r="A15457" t="s">
        <v>15534</v>
      </c>
      <c r="C15457" s="18">
        <v>383.20773147750145</v>
      </c>
      <c r="D15457" s="1"/>
      <c r="E15457" s="1">
        <v>13</v>
      </c>
      <c r="F15457" s="1">
        <v>5</v>
      </c>
      <c r="G15457" s="1">
        <v>0</v>
      </c>
      <c r="H15457" s="1">
        <v>8</v>
      </c>
      <c r="I15457" s="15">
        <v>0.38461538461538464</v>
      </c>
      <c r="J15457">
        <f t="shared" si="241"/>
        <v>40</v>
      </c>
    </row>
    <row r="15458" spans="1:10" x14ac:dyDescent="0.3">
      <c r="A15458" t="s">
        <v>15315</v>
      </c>
      <c r="C15458" s="18">
        <v>383.20115976181626</v>
      </c>
      <c r="D15458" s="1"/>
      <c r="E15458" s="1">
        <v>13</v>
      </c>
      <c r="F15458" s="1">
        <v>5</v>
      </c>
      <c r="G15458" s="1">
        <v>0</v>
      </c>
      <c r="H15458" s="1">
        <v>8</v>
      </c>
      <c r="I15458" s="15">
        <v>0.38461538461538464</v>
      </c>
      <c r="J15458">
        <f t="shared" si="241"/>
        <v>40</v>
      </c>
    </row>
    <row r="15459" spans="1:10" x14ac:dyDescent="0.3">
      <c r="A15459" t="s">
        <v>15316</v>
      </c>
      <c r="C15459" s="18">
        <v>383.19401164556342</v>
      </c>
      <c r="D15459" s="1"/>
      <c r="E15459" s="1">
        <v>3</v>
      </c>
      <c r="F15459" s="1">
        <v>0</v>
      </c>
      <c r="G15459" s="1">
        <v>1</v>
      </c>
      <c r="H15459" s="1">
        <v>2</v>
      </c>
      <c r="I15459" s="15">
        <v>0.16666666666666666</v>
      </c>
      <c r="J15459">
        <f t="shared" si="241"/>
        <v>40</v>
      </c>
    </row>
    <row r="15460" spans="1:10" x14ac:dyDescent="0.3">
      <c r="A15460" t="s">
        <v>15317</v>
      </c>
      <c r="C15460" s="18">
        <v>383.17671780204148</v>
      </c>
      <c r="D15460" s="1"/>
      <c r="E15460" s="1">
        <v>10</v>
      </c>
      <c r="F15460" s="1">
        <v>4</v>
      </c>
      <c r="G15460" s="1">
        <v>0</v>
      </c>
      <c r="H15460" s="1">
        <v>6</v>
      </c>
      <c r="I15460" s="15">
        <v>0.4</v>
      </c>
      <c r="J15460">
        <f t="shared" si="241"/>
        <v>40</v>
      </c>
    </row>
    <row r="15461" spans="1:10" x14ac:dyDescent="0.3">
      <c r="A15461" t="s">
        <v>15318</v>
      </c>
      <c r="C15461" s="18">
        <v>383.17503046791779</v>
      </c>
      <c r="D15461" s="1"/>
      <c r="E15461" s="1">
        <v>6</v>
      </c>
      <c r="F15461" s="1">
        <v>2</v>
      </c>
      <c r="G15461" s="1">
        <v>0</v>
      </c>
      <c r="H15461" s="1">
        <v>4</v>
      </c>
      <c r="I15461" s="15">
        <v>0.33333333333333331</v>
      </c>
      <c r="J15461">
        <f t="shared" si="241"/>
        <v>40</v>
      </c>
    </row>
    <row r="15462" spans="1:10" x14ac:dyDescent="0.3">
      <c r="A15462" t="s">
        <v>15319</v>
      </c>
      <c r="C15462" s="18">
        <v>383.17213476930743</v>
      </c>
      <c r="D15462" s="1"/>
      <c r="E15462" s="1">
        <v>5</v>
      </c>
      <c r="F15462" s="1">
        <v>1</v>
      </c>
      <c r="G15462" s="1">
        <v>1</v>
      </c>
      <c r="H15462" s="1">
        <v>3</v>
      </c>
      <c r="I15462" s="15">
        <v>0.3</v>
      </c>
      <c r="J15462">
        <f t="shared" si="241"/>
        <v>40</v>
      </c>
    </row>
    <row r="15463" spans="1:10" x14ac:dyDescent="0.3">
      <c r="A15463" t="s">
        <v>15320</v>
      </c>
      <c r="C15463" s="18">
        <v>383.17082306504142</v>
      </c>
      <c r="D15463" s="1"/>
      <c r="E15463" s="1">
        <v>6</v>
      </c>
      <c r="F15463" s="1">
        <v>1</v>
      </c>
      <c r="G15463" s="1">
        <v>2</v>
      </c>
      <c r="H15463" s="1">
        <v>3</v>
      </c>
      <c r="I15463" s="15">
        <v>0.33333333333333331</v>
      </c>
      <c r="J15463">
        <f t="shared" si="241"/>
        <v>40</v>
      </c>
    </row>
    <row r="15464" spans="1:10" x14ac:dyDescent="0.3">
      <c r="A15464" t="s">
        <v>15321</v>
      </c>
      <c r="C15464" s="18">
        <v>383.17054979486142</v>
      </c>
      <c r="D15464" s="1"/>
      <c r="E15464" s="1">
        <v>11</v>
      </c>
      <c r="F15464" s="1">
        <v>5</v>
      </c>
      <c r="G15464" s="1">
        <v>0</v>
      </c>
      <c r="H15464" s="1">
        <v>6</v>
      </c>
      <c r="I15464" s="15">
        <v>0.45454545454545453</v>
      </c>
      <c r="J15464">
        <f t="shared" si="241"/>
        <v>40</v>
      </c>
    </row>
    <row r="15465" spans="1:10" x14ac:dyDescent="0.3">
      <c r="A15465" t="s">
        <v>15659</v>
      </c>
      <c r="C15465" s="18">
        <v>383.16898227812925</v>
      </c>
      <c r="D15465" s="1"/>
      <c r="E15465" s="1">
        <v>30</v>
      </c>
      <c r="F15465" s="1">
        <v>12</v>
      </c>
      <c r="G15465" s="1">
        <v>2</v>
      </c>
      <c r="H15465" s="1">
        <v>16</v>
      </c>
      <c r="I15465" s="15">
        <v>0.43333333333333335</v>
      </c>
      <c r="J15465">
        <f t="shared" si="241"/>
        <v>40</v>
      </c>
    </row>
    <row r="15466" spans="1:10" x14ac:dyDescent="0.3">
      <c r="A15466" t="s">
        <v>15322</v>
      </c>
      <c r="C15466" s="18">
        <v>383.16862011218865</v>
      </c>
      <c r="D15466" s="1"/>
      <c r="E15466" s="1">
        <v>5</v>
      </c>
      <c r="F15466" s="1">
        <v>1</v>
      </c>
      <c r="G15466" s="1">
        <v>1</v>
      </c>
      <c r="H15466" s="1">
        <v>3</v>
      </c>
      <c r="I15466" s="15">
        <v>0.3</v>
      </c>
      <c r="J15466">
        <f t="shared" si="241"/>
        <v>40</v>
      </c>
    </row>
    <row r="15467" spans="1:10" x14ac:dyDescent="0.3">
      <c r="A15467" t="s">
        <v>15323</v>
      </c>
      <c r="C15467" s="18">
        <v>383.16785050140953</v>
      </c>
      <c r="D15467" s="1"/>
      <c r="E15467" s="1">
        <v>11</v>
      </c>
      <c r="F15467" s="1">
        <v>7</v>
      </c>
      <c r="G15467" s="1">
        <v>0</v>
      </c>
      <c r="H15467" s="1">
        <v>4</v>
      </c>
      <c r="I15467" s="15">
        <v>0.63636363636363635</v>
      </c>
      <c r="J15467">
        <f t="shared" si="241"/>
        <v>40</v>
      </c>
    </row>
    <row r="15468" spans="1:10" x14ac:dyDescent="0.3">
      <c r="A15468" t="s">
        <v>15450</v>
      </c>
      <c r="C15468" s="18">
        <v>397.82791566652514</v>
      </c>
      <c r="D15468" s="1"/>
      <c r="E15468" s="1">
        <v>13</v>
      </c>
      <c r="F15468" s="1">
        <v>5</v>
      </c>
      <c r="G15468" s="1">
        <v>1</v>
      </c>
      <c r="H15468" s="1">
        <v>7</v>
      </c>
      <c r="I15468" s="15">
        <v>0.42307692307692307</v>
      </c>
      <c r="J15468">
        <f t="shared" si="241"/>
        <v>40</v>
      </c>
    </row>
    <row r="15469" spans="1:10" x14ac:dyDescent="0.3">
      <c r="A15469" t="s">
        <v>15326</v>
      </c>
      <c r="C15469" s="18">
        <v>383.16067271678003</v>
      </c>
      <c r="D15469" s="1"/>
      <c r="E15469" s="1">
        <v>18</v>
      </c>
      <c r="F15469" s="1">
        <v>8</v>
      </c>
      <c r="G15469" s="1">
        <v>0</v>
      </c>
      <c r="H15469" s="1">
        <v>10</v>
      </c>
      <c r="I15469" s="15">
        <v>0.44444444444444442</v>
      </c>
      <c r="J15469">
        <f t="shared" si="241"/>
        <v>40</v>
      </c>
    </row>
    <row r="15470" spans="1:10" x14ac:dyDescent="0.3">
      <c r="A15470" t="s">
        <v>15327</v>
      </c>
      <c r="C15470" s="18">
        <v>383.15939083199635</v>
      </c>
      <c r="D15470" s="1"/>
      <c r="E15470" s="1">
        <v>6</v>
      </c>
      <c r="F15470" s="1">
        <v>2</v>
      </c>
      <c r="G15470" s="1">
        <v>0</v>
      </c>
      <c r="H15470" s="1">
        <v>4</v>
      </c>
      <c r="I15470" s="15">
        <v>0.33333333333333331</v>
      </c>
      <c r="J15470">
        <f t="shared" si="241"/>
        <v>40</v>
      </c>
    </row>
    <row r="15471" spans="1:10" x14ac:dyDescent="0.3">
      <c r="A15471" t="s">
        <v>15328</v>
      </c>
      <c r="C15471" s="18">
        <v>383.15703929572157</v>
      </c>
      <c r="D15471" s="1"/>
      <c r="E15471" s="1">
        <v>8</v>
      </c>
      <c r="F15471" s="1">
        <v>3</v>
      </c>
      <c r="G15471" s="1">
        <v>0</v>
      </c>
      <c r="H15471" s="1">
        <v>5</v>
      </c>
      <c r="I15471" s="15">
        <v>0.375</v>
      </c>
      <c r="J15471">
        <f t="shared" si="241"/>
        <v>40</v>
      </c>
    </row>
    <row r="15472" spans="1:10" x14ac:dyDescent="0.3">
      <c r="A15472" t="s">
        <v>15366</v>
      </c>
      <c r="C15472" s="18">
        <v>383.13513319340205</v>
      </c>
      <c r="D15472" s="1"/>
      <c r="E15472" s="1">
        <v>5</v>
      </c>
      <c r="F15472" s="1">
        <v>2</v>
      </c>
      <c r="G15472" s="1">
        <v>0</v>
      </c>
      <c r="H15472" s="1">
        <v>3</v>
      </c>
      <c r="I15472" s="15">
        <v>0.4</v>
      </c>
      <c r="J15472">
        <f t="shared" si="241"/>
        <v>40</v>
      </c>
    </row>
    <row r="15473" spans="1:10" x14ac:dyDescent="0.3">
      <c r="A15473" t="s">
        <v>15331</v>
      </c>
      <c r="C15473" s="18">
        <v>383.13335292913507</v>
      </c>
      <c r="D15473" s="1"/>
      <c r="E15473" s="1">
        <v>10</v>
      </c>
      <c r="F15473" s="1">
        <v>4</v>
      </c>
      <c r="G15473" s="1">
        <v>0</v>
      </c>
      <c r="H15473" s="1">
        <v>6</v>
      </c>
      <c r="I15473" s="15">
        <v>0.4</v>
      </c>
      <c r="J15473">
        <f t="shared" si="241"/>
        <v>40</v>
      </c>
    </row>
    <row r="15474" spans="1:10" x14ac:dyDescent="0.3">
      <c r="A15474" t="s">
        <v>15332</v>
      </c>
      <c r="C15474" s="18">
        <v>383.13130429762117</v>
      </c>
      <c r="D15474" s="1"/>
      <c r="E15474" s="1">
        <v>8</v>
      </c>
      <c r="F15474" s="1">
        <v>3</v>
      </c>
      <c r="G15474" s="1">
        <v>0</v>
      </c>
      <c r="H15474" s="1">
        <v>5</v>
      </c>
      <c r="I15474" s="15">
        <v>0.375</v>
      </c>
      <c r="J15474">
        <f t="shared" si="241"/>
        <v>40</v>
      </c>
    </row>
    <row r="15475" spans="1:10" x14ac:dyDescent="0.3">
      <c r="A15475" t="s">
        <v>15307</v>
      </c>
      <c r="C15475" s="18">
        <v>383.11951929121136</v>
      </c>
      <c r="D15475" s="1"/>
      <c r="E15475" s="1">
        <v>6</v>
      </c>
      <c r="F15475" s="1">
        <v>2</v>
      </c>
      <c r="G15475" s="1">
        <v>0</v>
      </c>
      <c r="H15475" s="1">
        <v>4</v>
      </c>
      <c r="I15475" s="15">
        <v>0.33333333333333331</v>
      </c>
      <c r="J15475">
        <f t="shared" si="241"/>
        <v>40</v>
      </c>
    </row>
    <row r="15476" spans="1:10" x14ac:dyDescent="0.3">
      <c r="A15476" t="s">
        <v>15333</v>
      </c>
      <c r="C15476" s="18">
        <v>383.11565380694577</v>
      </c>
      <c r="D15476" s="1"/>
      <c r="E15476" s="1">
        <v>6</v>
      </c>
      <c r="F15476" s="1">
        <v>2</v>
      </c>
      <c r="G15476" s="1">
        <v>0</v>
      </c>
      <c r="H15476" s="1">
        <v>4</v>
      </c>
      <c r="I15476" s="15">
        <v>0.33333333333333331</v>
      </c>
      <c r="J15476">
        <f t="shared" si="241"/>
        <v>40</v>
      </c>
    </row>
    <row r="15477" spans="1:10" x14ac:dyDescent="0.3">
      <c r="A15477" t="s">
        <v>16904</v>
      </c>
      <c r="C15477" s="18">
        <v>383.10557666357477</v>
      </c>
      <c r="D15477" s="1"/>
      <c r="E15477" s="1">
        <v>72</v>
      </c>
      <c r="F15477" s="1">
        <v>33</v>
      </c>
      <c r="G15477" s="1">
        <v>2</v>
      </c>
      <c r="H15477" s="1">
        <v>37</v>
      </c>
      <c r="I15477" s="15">
        <v>0.47222222222222221</v>
      </c>
      <c r="J15477">
        <f t="shared" si="241"/>
        <v>20</v>
      </c>
    </row>
    <row r="15478" spans="1:10" x14ac:dyDescent="0.3">
      <c r="A15478" t="s">
        <v>15334</v>
      </c>
      <c r="C15478" s="18">
        <v>383.10533192008211</v>
      </c>
      <c r="D15478" s="1"/>
      <c r="E15478" s="1">
        <v>6</v>
      </c>
      <c r="F15478" s="1">
        <v>2</v>
      </c>
      <c r="G15478" s="1">
        <v>0</v>
      </c>
      <c r="H15478" s="1">
        <v>4</v>
      </c>
      <c r="I15478" s="15">
        <v>0.33333333333333331</v>
      </c>
      <c r="J15478">
        <f t="shared" si="241"/>
        <v>40</v>
      </c>
    </row>
    <row r="15479" spans="1:10" x14ac:dyDescent="0.3">
      <c r="A15479" t="s">
        <v>15335</v>
      </c>
      <c r="C15479" s="18">
        <v>383.10379878158238</v>
      </c>
      <c r="D15479" s="1"/>
      <c r="E15479" s="1">
        <v>6</v>
      </c>
      <c r="F15479" s="1">
        <v>2</v>
      </c>
      <c r="G15479" s="1">
        <v>0</v>
      </c>
      <c r="H15479" s="1">
        <v>4</v>
      </c>
      <c r="I15479" s="15">
        <v>0.33333333333333331</v>
      </c>
      <c r="J15479">
        <f t="shared" si="241"/>
        <v>40</v>
      </c>
    </row>
    <row r="15480" spans="1:10" x14ac:dyDescent="0.3">
      <c r="A15480" t="s">
        <v>15337</v>
      </c>
      <c r="C15480" s="18">
        <v>383.0971601867742</v>
      </c>
      <c r="D15480" s="1"/>
      <c r="E15480" s="1">
        <v>3</v>
      </c>
      <c r="F15480" s="1">
        <v>1</v>
      </c>
      <c r="G15480" s="1">
        <v>0</v>
      </c>
      <c r="H15480" s="1">
        <v>2</v>
      </c>
      <c r="I15480" s="15">
        <v>0.33333333333333331</v>
      </c>
      <c r="J15480">
        <f t="shared" si="241"/>
        <v>40</v>
      </c>
    </row>
    <row r="15481" spans="1:10" x14ac:dyDescent="0.3">
      <c r="A15481" t="s">
        <v>15339</v>
      </c>
      <c r="C15481" s="18">
        <v>383.08962159525265</v>
      </c>
      <c r="D15481" s="1"/>
      <c r="E15481" s="1">
        <v>6</v>
      </c>
      <c r="F15481" s="1">
        <v>2</v>
      </c>
      <c r="G15481" s="1">
        <v>0</v>
      </c>
      <c r="H15481" s="1">
        <v>4</v>
      </c>
      <c r="I15481" s="15">
        <v>0.33333333333333331</v>
      </c>
      <c r="J15481">
        <f t="shared" si="241"/>
        <v>40</v>
      </c>
    </row>
    <row r="15482" spans="1:10" x14ac:dyDescent="0.3">
      <c r="A15482" t="s">
        <v>15340</v>
      </c>
      <c r="C15482" s="18">
        <v>383.08521925892978</v>
      </c>
      <c r="D15482" s="1"/>
      <c r="E15482" s="1">
        <v>6</v>
      </c>
      <c r="F15482" s="1">
        <v>2</v>
      </c>
      <c r="G15482" s="1">
        <v>0</v>
      </c>
      <c r="H15482" s="1">
        <v>4</v>
      </c>
      <c r="I15482" s="15">
        <v>0.33333333333333331</v>
      </c>
      <c r="J15482">
        <f t="shared" si="241"/>
        <v>40</v>
      </c>
    </row>
    <row r="15483" spans="1:10" x14ac:dyDescent="0.3">
      <c r="A15483" t="s">
        <v>15343</v>
      </c>
      <c r="C15483" s="18">
        <v>383.07545707278615</v>
      </c>
      <c r="D15483" s="1"/>
      <c r="E15483" s="1">
        <v>6</v>
      </c>
      <c r="F15483" s="1">
        <v>2</v>
      </c>
      <c r="G15483" s="1">
        <v>0</v>
      </c>
      <c r="H15483" s="1">
        <v>4</v>
      </c>
      <c r="I15483" s="15">
        <v>0.33333333333333331</v>
      </c>
      <c r="J15483">
        <f t="shared" si="241"/>
        <v>40</v>
      </c>
    </row>
    <row r="15484" spans="1:10" x14ac:dyDescent="0.3">
      <c r="A15484" t="s">
        <v>15344</v>
      </c>
      <c r="C15484" s="18">
        <v>383.06393814333916</v>
      </c>
      <c r="D15484" s="1"/>
      <c r="E15484" s="1">
        <v>12</v>
      </c>
      <c r="F15484" s="1">
        <v>5</v>
      </c>
      <c r="G15484" s="1">
        <v>0</v>
      </c>
      <c r="H15484" s="1">
        <v>7</v>
      </c>
      <c r="I15484" s="15">
        <v>0.41666666666666669</v>
      </c>
      <c r="J15484">
        <f t="shared" si="241"/>
        <v>40</v>
      </c>
    </row>
    <row r="15485" spans="1:10" x14ac:dyDescent="0.3">
      <c r="A15485" t="s">
        <v>15345</v>
      </c>
      <c r="C15485" s="18">
        <v>383.05734315687755</v>
      </c>
      <c r="D15485" s="1"/>
      <c r="E15485" s="1">
        <v>5</v>
      </c>
      <c r="F15485" s="1">
        <v>1</v>
      </c>
      <c r="G15485" s="1">
        <v>1</v>
      </c>
      <c r="H15485" s="1">
        <v>3</v>
      </c>
      <c r="I15485" s="15">
        <v>0.3</v>
      </c>
      <c r="J15485">
        <f t="shared" si="241"/>
        <v>40</v>
      </c>
    </row>
    <row r="15486" spans="1:10" x14ac:dyDescent="0.3">
      <c r="A15486" t="s">
        <v>15346</v>
      </c>
      <c r="C15486" s="18">
        <v>383.05196718795497</v>
      </c>
      <c r="D15486" s="1"/>
      <c r="E15486" s="1">
        <v>2</v>
      </c>
      <c r="F15486" s="1">
        <v>0</v>
      </c>
      <c r="G15486" s="1">
        <v>0</v>
      </c>
      <c r="H15486" s="1">
        <v>2</v>
      </c>
      <c r="I15486" s="15">
        <v>0</v>
      </c>
      <c r="J15486">
        <f t="shared" si="241"/>
        <v>40</v>
      </c>
    </row>
    <row r="15487" spans="1:10" x14ac:dyDescent="0.3">
      <c r="A15487" t="s">
        <v>15540</v>
      </c>
      <c r="C15487" s="18">
        <v>383.04318277587726</v>
      </c>
      <c r="D15487" s="1"/>
      <c r="E15487" s="1">
        <v>6</v>
      </c>
      <c r="F15487" s="1">
        <v>2</v>
      </c>
      <c r="G15487" s="1">
        <v>0</v>
      </c>
      <c r="H15487" s="1">
        <v>4</v>
      </c>
      <c r="I15487" s="15">
        <v>0.33333333333333331</v>
      </c>
      <c r="J15487">
        <f t="shared" si="241"/>
        <v>40</v>
      </c>
    </row>
    <row r="15488" spans="1:10" x14ac:dyDescent="0.3">
      <c r="A15488" t="s">
        <v>15348</v>
      </c>
      <c r="C15488" s="18">
        <v>383.03774588250462</v>
      </c>
      <c r="D15488" s="1"/>
      <c r="E15488" s="1">
        <v>2</v>
      </c>
      <c r="F15488" s="1">
        <v>0</v>
      </c>
      <c r="G15488" s="1">
        <v>0</v>
      </c>
      <c r="H15488" s="1">
        <v>2</v>
      </c>
      <c r="I15488" s="15">
        <v>0</v>
      </c>
      <c r="J15488">
        <f t="shared" si="241"/>
        <v>40</v>
      </c>
    </row>
    <row r="15489" spans="1:10" x14ac:dyDescent="0.3">
      <c r="A15489" t="s">
        <v>15349</v>
      </c>
      <c r="C15489" s="18">
        <v>383.03307097061895</v>
      </c>
      <c r="D15489" s="1"/>
      <c r="E15489" s="1">
        <v>10</v>
      </c>
      <c r="F15489" s="1">
        <v>4</v>
      </c>
      <c r="G15489" s="1">
        <v>0</v>
      </c>
      <c r="H15489" s="1">
        <v>6</v>
      </c>
      <c r="I15489" s="15">
        <v>0.4</v>
      </c>
      <c r="J15489">
        <f t="shared" si="241"/>
        <v>40</v>
      </c>
    </row>
    <row r="15490" spans="1:10" x14ac:dyDescent="0.3">
      <c r="A15490" t="s">
        <v>15351</v>
      </c>
      <c r="C15490" s="18">
        <v>383.00103129376618</v>
      </c>
      <c r="D15490" s="1"/>
      <c r="E15490" s="1">
        <v>2</v>
      </c>
      <c r="F15490" s="1">
        <v>0</v>
      </c>
      <c r="G15490" s="1">
        <v>0</v>
      </c>
      <c r="H15490" s="1">
        <v>2</v>
      </c>
      <c r="I15490" s="15">
        <v>0</v>
      </c>
      <c r="J15490">
        <f t="shared" si="241"/>
        <v>40</v>
      </c>
    </row>
    <row r="15491" spans="1:10" x14ac:dyDescent="0.3">
      <c r="A15491" t="s">
        <v>15350</v>
      </c>
      <c r="C15491" s="18">
        <v>383.00091282109048</v>
      </c>
      <c r="D15491" s="1"/>
      <c r="E15491" s="1">
        <v>5</v>
      </c>
      <c r="F15491" s="1">
        <v>2</v>
      </c>
      <c r="G15491" s="1">
        <v>0</v>
      </c>
      <c r="H15491" s="1">
        <v>3</v>
      </c>
      <c r="I15491" s="15">
        <v>0.4</v>
      </c>
      <c r="J15491">
        <f t="shared" si="241"/>
        <v>40</v>
      </c>
    </row>
    <row r="15492" spans="1:10" x14ac:dyDescent="0.3">
      <c r="A15492" t="s">
        <v>15039</v>
      </c>
      <c r="C15492" s="18">
        <v>382.97800382686671</v>
      </c>
      <c r="D15492" s="1"/>
      <c r="E15492" s="1">
        <v>40</v>
      </c>
      <c r="F15492" s="1">
        <v>18</v>
      </c>
      <c r="G15492" s="1">
        <v>0</v>
      </c>
      <c r="H15492" s="1">
        <v>22</v>
      </c>
      <c r="I15492" s="15">
        <v>0.45</v>
      </c>
      <c r="J15492">
        <f t="shared" ref="J15492:J15555" si="242">IF(E15492&lt;=30,40,20)</f>
        <v>20</v>
      </c>
    </row>
    <row r="15493" spans="1:10" x14ac:dyDescent="0.3">
      <c r="A15493" t="s">
        <v>15264</v>
      </c>
      <c r="C15493" s="18">
        <v>382.97172074332337</v>
      </c>
      <c r="D15493" s="1"/>
      <c r="E15493" s="1">
        <v>12</v>
      </c>
      <c r="F15493" s="1">
        <v>5</v>
      </c>
      <c r="G15493" s="1">
        <v>0</v>
      </c>
      <c r="H15493" s="1">
        <v>7</v>
      </c>
      <c r="I15493" s="15">
        <v>0.41666666666666669</v>
      </c>
      <c r="J15493">
        <f t="shared" si="242"/>
        <v>40</v>
      </c>
    </row>
    <row r="15494" spans="1:10" x14ac:dyDescent="0.3">
      <c r="A15494" t="s">
        <v>15353</v>
      </c>
      <c r="C15494" s="18">
        <v>382.96613470385773</v>
      </c>
      <c r="D15494" s="1"/>
      <c r="E15494" s="1">
        <v>8</v>
      </c>
      <c r="F15494" s="1">
        <v>3</v>
      </c>
      <c r="G15494" s="1">
        <v>0</v>
      </c>
      <c r="H15494" s="1">
        <v>5</v>
      </c>
      <c r="I15494" s="15">
        <v>0.375</v>
      </c>
      <c r="J15494">
        <f t="shared" si="242"/>
        <v>40</v>
      </c>
    </row>
    <row r="15495" spans="1:10" x14ac:dyDescent="0.3">
      <c r="A15495" t="s">
        <v>15355</v>
      </c>
      <c r="C15495" s="18">
        <v>382.94312532479432</v>
      </c>
      <c r="D15495" s="1"/>
      <c r="E15495" s="1">
        <v>6</v>
      </c>
      <c r="F15495" s="1">
        <v>2</v>
      </c>
      <c r="G15495" s="1">
        <v>0</v>
      </c>
      <c r="H15495" s="1">
        <v>4</v>
      </c>
      <c r="I15495" s="15">
        <v>0.33333333333333331</v>
      </c>
      <c r="J15495">
        <f t="shared" si="242"/>
        <v>40</v>
      </c>
    </row>
    <row r="15496" spans="1:10" x14ac:dyDescent="0.3">
      <c r="A15496" t="s">
        <v>15373</v>
      </c>
      <c r="C15496" s="18">
        <v>382.926764398758</v>
      </c>
      <c r="D15496" s="1"/>
      <c r="E15496" s="1">
        <v>3</v>
      </c>
      <c r="F15496" s="1">
        <v>0</v>
      </c>
      <c r="G15496" s="1">
        <v>1</v>
      </c>
      <c r="H15496" s="1">
        <v>2</v>
      </c>
      <c r="I15496" s="15">
        <v>0.16666666666666666</v>
      </c>
      <c r="J15496">
        <f t="shared" si="242"/>
        <v>40</v>
      </c>
    </row>
    <row r="15497" spans="1:10" x14ac:dyDescent="0.3">
      <c r="A15497" t="s">
        <v>15357</v>
      </c>
      <c r="C15497" s="18">
        <v>382.92587886061716</v>
      </c>
      <c r="D15497" s="1"/>
      <c r="E15497" s="1">
        <v>2</v>
      </c>
      <c r="F15497" s="1">
        <v>0</v>
      </c>
      <c r="G15497" s="1">
        <v>0</v>
      </c>
      <c r="H15497" s="1">
        <v>2</v>
      </c>
      <c r="I15497" s="15">
        <v>0</v>
      </c>
      <c r="J15497">
        <f t="shared" si="242"/>
        <v>40</v>
      </c>
    </row>
    <row r="15498" spans="1:10" x14ac:dyDescent="0.3">
      <c r="A15498" t="s">
        <v>15358</v>
      </c>
      <c r="C15498" s="18">
        <v>382.92360804451511</v>
      </c>
      <c r="D15498" s="1"/>
      <c r="E15498" s="1">
        <v>3</v>
      </c>
      <c r="F15498" s="1">
        <v>1</v>
      </c>
      <c r="G15498" s="1">
        <v>0</v>
      </c>
      <c r="H15498" s="1">
        <v>2</v>
      </c>
      <c r="I15498" s="15">
        <v>0.33333333333333331</v>
      </c>
      <c r="J15498">
        <f t="shared" si="242"/>
        <v>40</v>
      </c>
    </row>
    <row r="15499" spans="1:10" x14ac:dyDescent="0.3">
      <c r="A15499" t="s">
        <v>15360</v>
      </c>
      <c r="C15499" s="18">
        <v>382.91886020428177</v>
      </c>
      <c r="D15499" s="1"/>
      <c r="E15499" s="1">
        <v>3</v>
      </c>
      <c r="F15499" s="1">
        <v>0</v>
      </c>
      <c r="G15499" s="1">
        <v>1</v>
      </c>
      <c r="H15499" s="1">
        <v>2</v>
      </c>
      <c r="I15499" s="15">
        <v>0.16666666666666666</v>
      </c>
      <c r="J15499">
        <f t="shared" si="242"/>
        <v>40</v>
      </c>
    </row>
    <row r="15500" spans="1:10" x14ac:dyDescent="0.3">
      <c r="A15500" t="s">
        <v>15361</v>
      </c>
      <c r="C15500" s="18">
        <v>382.91696445668811</v>
      </c>
      <c r="D15500" s="1"/>
      <c r="E15500" s="1">
        <v>37</v>
      </c>
      <c r="F15500" s="1">
        <v>21</v>
      </c>
      <c r="G15500" s="1">
        <v>1</v>
      </c>
      <c r="H15500" s="1">
        <v>15</v>
      </c>
      <c r="I15500" s="15">
        <v>0.58108108108108103</v>
      </c>
      <c r="J15500">
        <f t="shared" si="242"/>
        <v>20</v>
      </c>
    </row>
    <row r="15501" spans="1:10" x14ac:dyDescent="0.3">
      <c r="A15501" t="s">
        <v>15362</v>
      </c>
      <c r="C15501" s="18">
        <v>382.91290851596443</v>
      </c>
      <c r="D15501" s="1"/>
      <c r="E15501" s="1">
        <v>6</v>
      </c>
      <c r="F15501" s="1">
        <v>2</v>
      </c>
      <c r="G15501" s="1">
        <v>0</v>
      </c>
      <c r="H15501" s="1">
        <v>4</v>
      </c>
      <c r="I15501" s="15">
        <v>0.33333333333333331</v>
      </c>
      <c r="J15501">
        <f t="shared" si="242"/>
        <v>40</v>
      </c>
    </row>
    <row r="15502" spans="1:10" x14ac:dyDescent="0.3">
      <c r="A15502" t="s">
        <v>15363</v>
      </c>
      <c r="C15502" s="18">
        <v>382.91034379262732</v>
      </c>
      <c r="D15502" s="1"/>
      <c r="E15502" s="1">
        <v>3</v>
      </c>
      <c r="F15502" s="1">
        <v>0</v>
      </c>
      <c r="G15502" s="1">
        <v>1</v>
      </c>
      <c r="H15502" s="1">
        <v>2</v>
      </c>
      <c r="I15502" s="15">
        <v>0.16666666666666666</v>
      </c>
      <c r="J15502">
        <f t="shared" si="242"/>
        <v>40</v>
      </c>
    </row>
    <row r="15503" spans="1:10" x14ac:dyDescent="0.3">
      <c r="A15503" t="s">
        <v>15480</v>
      </c>
      <c r="C15503" s="18">
        <v>382.90339041709996</v>
      </c>
      <c r="D15503" s="1"/>
      <c r="E15503" s="1">
        <v>6</v>
      </c>
      <c r="F15503" s="1">
        <v>1</v>
      </c>
      <c r="G15503" s="1">
        <v>1</v>
      </c>
      <c r="H15503" s="1">
        <v>4</v>
      </c>
      <c r="I15503" s="15">
        <v>0.25</v>
      </c>
      <c r="J15503">
        <f t="shared" si="242"/>
        <v>40</v>
      </c>
    </row>
    <row r="15504" spans="1:10" x14ac:dyDescent="0.3">
      <c r="A15504" t="s">
        <v>15365</v>
      </c>
      <c r="C15504" s="18">
        <v>382.89468511915197</v>
      </c>
      <c r="D15504" s="1"/>
      <c r="E15504" s="1">
        <v>3</v>
      </c>
      <c r="F15504" s="1">
        <v>1</v>
      </c>
      <c r="G15504" s="1">
        <v>0</v>
      </c>
      <c r="H15504" s="1">
        <v>2</v>
      </c>
      <c r="I15504" s="15">
        <v>0.33333333333333331</v>
      </c>
      <c r="J15504">
        <f t="shared" si="242"/>
        <v>40</v>
      </c>
    </row>
    <row r="15505" spans="1:10" x14ac:dyDescent="0.3">
      <c r="A15505" t="s">
        <v>15367</v>
      </c>
      <c r="C15505" s="18">
        <v>382.87267214257952</v>
      </c>
      <c r="D15505" s="1"/>
      <c r="E15505" s="1">
        <v>2</v>
      </c>
      <c r="F15505" s="1">
        <v>0</v>
      </c>
      <c r="G15505" s="1">
        <v>0</v>
      </c>
      <c r="H15505" s="1">
        <v>2</v>
      </c>
      <c r="I15505" s="15">
        <v>0</v>
      </c>
      <c r="J15505">
        <f t="shared" si="242"/>
        <v>40</v>
      </c>
    </row>
    <row r="15506" spans="1:10" x14ac:dyDescent="0.3">
      <c r="A15506" t="s">
        <v>15368</v>
      </c>
      <c r="C15506" s="18">
        <v>382.86243619043159</v>
      </c>
      <c r="D15506" s="1"/>
      <c r="E15506" s="1">
        <v>2</v>
      </c>
      <c r="F15506" s="1">
        <v>0</v>
      </c>
      <c r="G15506" s="1">
        <v>0</v>
      </c>
      <c r="H15506" s="1">
        <v>2</v>
      </c>
      <c r="I15506" s="15">
        <v>0</v>
      </c>
      <c r="J15506">
        <f t="shared" si="242"/>
        <v>40</v>
      </c>
    </row>
    <row r="15507" spans="1:10" x14ac:dyDescent="0.3">
      <c r="A15507" t="s">
        <v>15369</v>
      </c>
      <c r="C15507" s="18">
        <v>382.86231312333086</v>
      </c>
      <c r="D15507" s="1"/>
      <c r="E15507" s="1">
        <v>9</v>
      </c>
      <c r="F15507" s="1">
        <v>3</v>
      </c>
      <c r="G15507" s="1">
        <v>1</v>
      </c>
      <c r="H15507" s="1">
        <v>5</v>
      </c>
      <c r="I15507" s="15">
        <v>0.3888888888888889</v>
      </c>
      <c r="J15507">
        <f t="shared" si="242"/>
        <v>40</v>
      </c>
    </row>
    <row r="15508" spans="1:10" x14ac:dyDescent="0.3">
      <c r="A15508" t="s">
        <v>15370</v>
      </c>
      <c r="C15508" s="18">
        <v>382.86231312333086</v>
      </c>
      <c r="D15508" s="1"/>
      <c r="E15508" s="1">
        <v>9</v>
      </c>
      <c r="F15508" s="1">
        <v>3</v>
      </c>
      <c r="G15508" s="1">
        <v>1</v>
      </c>
      <c r="H15508" s="1">
        <v>5</v>
      </c>
      <c r="I15508" s="15">
        <v>0.3888888888888889</v>
      </c>
      <c r="J15508">
        <f t="shared" si="242"/>
        <v>40</v>
      </c>
    </row>
    <row r="15509" spans="1:10" x14ac:dyDescent="0.3">
      <c r="A15509" t="s">
        <v>15372</v>
      </c>
      <c r="C15509" s="18">
        <v>382.83726331804985</v>
      </c>
      <c r="D15509" s="1"/>
      <c r="E15509" s="1">
        <v>22</v>
      </c>
      <c r="F15509" s="1">
        <v>9</v>
      </c>
      <c r="G15509" s="1">
        <v>0</v>
      </c>
      <c r="H15509" s="1">
        <v>13</v>
      </c>
      <c r="I15509" s="15">
        <v>0.40909090909090912</v>
      </c>
      <c r="J15509">
        <f t="shared" si="242"/>
        <v>40</v>
      </c>
    </row>
    <row r="15510" spans="1:10" x14ac:dyDescent="0.3">
      <c r="A15510" t="s">
        <v>15374</v>
      </c>
      <c r="C15510" s="18">
        <v>382.82416548947526</v>
      </c>
      <c r="D15510" s="1"/>
      <c r="E15510" s="1">
        <v>5</v>
      </c>
      <c r="F15510" s="1">
        <v>1</v>
      </c>
      <c r="G15510" s="1">
        <v>1</v>
      </c>
      <c r="H15510" s="1">
        <v>3</v>
      </c>
      <c r="I15510" s="15">
        <v>0.3</v>
      </c>
      <c r="J15510">
        <f t="shared" si="242"/>
        <v>40</v>
      </c>
    </row>
    <row r="15511" spans="1:10" x14ac:dyDescent="0.3">
      <c r="A15511" t="s">
        <v>15566</v>
      </c>
      <c r="C15511" s="18">
        <v>382.81671995343163</v>
      </c>
      <c r="D15511" s="1"/>
      <c r="E15511" s="1">
        <v>14</v>
      </c>
      <c r="F15511" s="1">
        <v>6</v>
      </c>
      <c r="G15511" s="1">
        <v>0</v>
      </c>
      <c r="H15511" s="1">
        <v>8</v>
      </c>
      <c r="I15511" s="15">
        <v>0.42857142857142855</v>
      </c>
      <c r="J15511">
        <f t="shared" si="242"/>
        <v>40</v>
      </c>
    </row>
    <row r="15512" spans="1:10" x14ac:dyDescent="0.3">
      <c r="A15512" t="s">
        <v>15375</v>
      </c>
      <c r="C15512" s="18">
        <v>382.81302865631085</v>
      </c>
      <c r="D15512" s="1"/>
      <c r="E15512" s="1">
        <v>1</v>
      </c>
      <c r="F15512" s="1">
        <v>0</v>
      </c>
      <c r="G15512" s="1">
        <v>0</v>
      </c>
      <c r="H15512" s="1">
        <v>1</v>
      </c>
      <c r="I15512" s="15">
        <v>0</v>
      </c>
      <c r="J15512">
        <f t="shared" si="242"/>
        <v>40</v>
      </c>
    </row>
    <row r="15513" spans="1:10" x14ac:dyDescent="0.3">
      <c r="A15513" t="s">
        <v>15392</v>
      </c>
      <c r="C15513" s="18">
        <v>382.81268670155441</v>
      </c>
      <c r="D15513" s="1"/>
      <c r="E15513" s="1">
        <v>3</v>
      </c>
      <c r="F15513" s="1">
        <v>0</v>
      </c>
      <c r="G15513" s="1">
        <v>1</v>
      </c>
      <c r="H15513" s="1">
        <v>2</v>
      </c>
      <c r="I15513" s="15">
        <v>0.16666666666666666</v>
      </c>
      <c r="J15513">
        <f t="shared" si="242"/>
        <v>40</v>
      </c>
    </row>
    <row r="15514" spans="1:10" x14ac:dyDescent="0.3">
      <c r="A15514" t="s">
        <v>15376</v>
      </c>
      <c r="C15514" s="18">
        <v>382.8090764584997</v>
      </c>
      <c r="D15514" s="1"/>
      <c r="E15514" s="1">
        <v>19</v>
      </c>
      <c r="F15514" s="1">
        <v>8</v>
      </c>
      <c r="G15514" s="1">
        <v>1</v>
      </c>
      <c r="H15514" s="1">
        <v>10</v>
      </c>
      <c r="I15514" s="15">
        <v>0.44736842105263158</v>
      </c>
      <c r="J15514">
        <f t="shared" si="242"/>
        <v>40</v>
      </c>
    </row>
    <row r="15515" spans="1:10" x14ac:dyDescent="0.3">
      <c r="A15515" t="s">
        <v>15377</v>
      </c>
      <c r="C15515" s="18">
        <v>382.8069849172341</v>
      </c>
      <c r="D15515" s="1"/>
      <c r="E15515" s="1">
        <v>8</v>
      </c>
      <c r="F15515" s="1">
        <v>3</v>
      </c>
      <c r="G15515" s="1">
        <v>0</v>
      </c>
      <c r="H15515" s="1">
        <v>5</v>
      </c>
      <c r="I15515" s="15">
        <v>0.375</v>
      </c>
      <c r="J15515">
        <f t="shared" si="242"/>
        <v>40</v>
      </c>
    </row>
    <row r="15516" spans="1:10" x14ac:dyDescent="0.3">
      <c r="A15516" t="s">
        <v>15501</v>
      </c>
      <c r="C15516" s="18">
        <v>382.80533023503881</v>
      </c>
      <c r="D15516" s="1"/>
      <c r="E15516" s="1">
        <v>10</v>
      </c>
      <c r="F15516" s="1">
        <v>4</v>
      </c>
      <c r="G15516" s="1">
        <v>0</v>
      </c>
      <c r="H15516" s="1">
        <v>6</v>
      </c>
      <c r="I15516" s="15">
        <v>0.4</v>
      </c>
      <c r="J15516">
        <f t="shared" si="242"/>
        <v>40</v>
      </c>
    </row>
    <row r="15517" spans="1:10" x14ac:dyDescent="0.3">
      <c r="A15517" t="s">
        <v>15378</v>
      </c>
      <c r="C15517" s="18">
        <v>382.80059036124607</v>
      </c>
      <c r="D15517" s="1"/>
      <c r="E15517" s="1">
        <v>6</v>
      </c>
      <c r="F15517" s="1">
        <v>2</v>
      </c>
      <c r="G15517" s="1">
        <v>0</v>
      </c>
      <c r="H15517" s="1">
        <v>4</v>
      </c>
      <c r="I15517" s="15">
        <v>0.33333333333333331</v>
      </c>
      <c r="J15517">
        <f t="shared" si="242"/>
        <v>40</v>
      </c>
    </row>
    <row r="15518" spans="1:10" x14ac:dyDescent="0.3">
      <c r="A15518" t="s">
        <v>15379</v>
      </c>
      <c r="C15518" s="18">
        <v>382.79901008149756</v>
      </c>
      <c r="D15518" s="1"/>
      <c r="E15518" s="1">
        <v>4</v>
      </c>
      <c r="F15518" s="1">
        <v>1</v>
      </c>
      <c r="G15518" s="1">
        <v>0</v>
      </c>
      <c r="H15518" s="1">
        <v>3</v>
      </c>
      <c r="I15518" s="15">
        <v>0.25</v>
      </c>
      <c r="J15518">
        <f t="shared" si="242"/>
        <v>40</v>
      </c>
    </row>
    <row r="15519" spans="1:10" x14ac:dyDescent="0.3">
      <c r="A15519" t="s">
        <v>15381</v>
      </c>
      <c r="C15519" s="18">
        <v>382.79126852895769</v>
      </c>
      <c r="D15519" s="1"/>
      <c r="E15519" s="1">
        <v>18</v>
      </c>
      <c r="F15519" s="1">
        <v>7</v>
      </c>
      <c r="G15519" s="1">
        <v>1</v>
      </c>
      <c r="H15519" s="1">
        <v>10</v>
      </c>
      <c r="I15519" s="15">
        <v>0.41666666666666669</v>
      </c>
      <c r="J15519">
        <f t="shared" si="242"/>
        <v>40</v>
      </c>
    </row>
    <row r="15520" spans="1:10" x14ac:dyDescent="0.3">
      <c r="A15520" t="s">
        <v>15386</v>
      </c>
      <c r="C15520" s="18">
        <v>382.79069411454657</v>
      </c>
      <c r="D15520" s="1"/>
      <c r="E15520" s="1">
        <v>6</v>
      </c>
      <c r="F15520" s="1">
        <v>2</v>
      </c>
      <c r="G15520" s="1">
        <v>0</v>
      </c>
      <c r="H15520" s="1">
        <v>4</v>
      </c>
      <c r="I15520" s="15">
        <v>0.33333333333333331</v>
      </c>
      <c r="J15520">
        <f t="shared" si="242"/>
        <v>40</v>
      </c>
    </row>
    <row r="15521" spans="1:10" x14ac:dyDescent="0.3">
      <c r="A15521" t="s">
        <v>15986</v>
      </c>
      <c r="C15521" s="18">
        <v>382.78908780600824</v>
      </c>
      <c r="D15521" s="1"/>
      <c r="E15521" s="1">
        <v>4</v>
      </c>
      <c r="F15521" s="1">
        <v>1</v>
      </c>
      <c r="G15521" s="1">
        <v>0</v>
      </c>
      <c r="H15521" s="1">
        <v>3</v>
      </c>
      <c r="I15521" s="15">
        <v>0.25</v>
      </c>
      <c r="J15521">
        <f t="shared" si="242"/>
        <v>40</v>
      </c>
    </row>
    <row r="15522" spans="1:10" x14ac:dyDescent="0.3">
      <c r="A15522" t="s">
        <v>15382</v>
      </c>
      <c r="C15522" s="18">
        <v>382.78879332070915</v>
      </c>
      <c r="D15522" s="1"/>
      <c r="E15522" s="1">
        <v>8</v>
      </c>
      <c r="F15522" s="1">
        <v>3</v>
      </c>
      <c r="G15522" s="1">
        <v>1</v>
      </c>
      <c r="H15522" s="1">
        <v>4</v>
      </c>
      <c r="I15522" s="15">
        <v>0.4375</v>
      </c>
      <c r="J15522">
        <f t="shared" si="242"/>
        <v>40</v>
      </c>
    </row>
    <row r="15523" spans="1:10" x14ac:dyDescent="0.3">
      <c r="A15523" t="s">
        <v>15383</v>
      </c>
      <c r="C15523" s="18">
        <v>382.78752268252344</v>
      </c>
      <c r="D15523" s="1"/>
      <c r="E15523" s="1">
        <v>4</v>
      </c>
      <c r="F15523" s="1">
        <v>1</v>
      </c>
      <c r="G15523" s="1">
        <v>0</v>
      </c>
      <c r="H15523" s="1">
        <v>3</v>
      </c>
      <c r="I15523" s="15">
        <v>0.25</v>
      </c>
      <c r="J15523">
        <f t="shared" si="242"/>
        <v>40</v>
      </c>
    </row>
    <row r="15524" spans="1:10" x14ac:dyDescent="0.3">
      <c r="A15524" t="s">
        <v>15384</v>
      </c>
      <c r="C15524" s="18">
        <v>382.78692923690852</v>
      </c>
      <c r="D15524" s="1"/>
      <c r="E15524" s="1">
        <v>6</v>
      </c>
      <c r="F15524" s="1">
        <v>2</v>
      </c>
      <c r="G15524" s="1">
        <v>0</v>
      </c>
      <c r="H15524" s="1">
        <v>4</v>
      </c>
      <c r="I15524" s="15">
        <v>0.33333333333333331</v>
      </c>
      <c r="J15524">
        <f t="shared" si="242"/>
        <v>40</v>
      </c>
    </row>
    <row r="15525" spans="1:10" x14ac:dyDescent="0.3">
      <c r="A15525" t="s">
        <v>15385</v>
      </c>
      <c r="C15525" s="18">
        <v>382.77480075517025</v>
      </c>
      <c r="D15525" s="1"/>
      <c r="E15525" s="1">
        <v>7</v>
      </c>
      <c r="F15525" s="1">
        <v>2</v>
      </c>
      <c r="G15525" s="1">
        <v>1</v>
      </c>
      <c r="H15525" s="1">
        <v>4</v>
      </c>
      <c r="I15525" s="15">
        <v>0.35714285714285715</v>
      </c>
      <c r="J15525">
        <f t="shared" si="242"/>
        <v>40</v>
      </c>
    </row>
    <row r="15526" spans="1:10" x14ac:dyDescent="0.3">
      <c r="A15526" t="s">
        <v>15393</v>
      </c>
      <c r="C15526" s="18">
        <v>382.774209746949</v>
      </c>
      <c r="D15526" s="1"/>
      <c r="E15526" s="1">
        <v>41</v>
      </c>
      <c r="F15526" s="1">
        <v>18</v>
      </c>
      <c r="G15526" s="1">
        <v>1</v>
      </c>
      <c r="H15526" s="1">
        <v>22</v>
      </c>
      <c r="I15526" s="15">
        <v>0.45121951219512196</v>
      </c>
      <c r="J15526">
        <f t="shared" si="242"/>
        <v>20</v>
      </c>
    </row>
    <row r="15527" spans="1:10" x14ac:dyDescent="0.3">
      <c r="A15527" t="s">
        <v>15387</v>
      </c>
      <c r="C15527" s="18">
        <v>382.76645733809494</v>
      </c>
      <c r="D15527" s="1"/>
      <c r="E15527" s="1">
        <v>2</v>
      </c>
      <c r="F15527" s="1">
        <v>0</v>
      </c>
      <c r="G15527" s="1">
        <v>0</v>
      </c>
      <c r="H15527" s="1">
        <v>2</v>
      </c>
      <c r="I15527" s="15">
        <v>0</v>
      </c>
      <c r="J15527">
        <f t="shared" si="242"/>
        <v>40</v>
      </c>
    </row>
    <row r="15528" spans="1:10" x14ac:dyDescent="0.3">
      <c r="A15528" t="s">
        <v>15388</v>
      </c>
      <c r="C15528" s="18">
        <v>382.76629566392421</v>
      </c>
      <c r="D15528" s="1"/>
      <c r="E15528" s="1">
        <v>50</v>
      </c>
      <c r="F15528" s="1">
        <v>23</v>
      </c>
      <c r="G15528" s="1">
        <v>1</v>
      </c>
      <c r="H15528" s="1">
        <v>26</v>
      </c>
      <c r="I15528" s="15">
        <v>0.47</v>
      </c>
      <c r="J15528">
        <f t="shared" si="242"/>
        <v>20</v>
      </c>
    </row>
    <row r="15529" spans="1:10" x14ac:dyDescent="0.3">
      <c r="A15529" t="s">
        <v>15543</v>
      </c>
      <c r="C15529" s="18">
        <v>382.76564320309058</v>
      </c>
      <c r="D15529" s="1"/>
      <c r="E15529" s="1">
        <v>6</v>
      </c>
      <c r="F15529" s="1">
        <v>2</v>
      </c>
      <c r="G15529" s="1">
        <v>0</v>
      </c>
      <c r="H15529" s="1">
        <v>4</v>
      </c>
      <c r="I15529" s="15">
        <v>0.33333333333333331</v>
      </c>
      <c r="J15529">
        <f t="shared" si="242"/>
        <v>40</v>
      </c>
    </row>
    <row r="15530" spans="1:10" x14ac:dyDescent="0.3">
      <c r="A15530" t="s">
        <v>15389</v>
      </c>
      <c r="C15530" s="18">
        <v>382.75456756387297</v>
      </c>
      <c r="D15530" s="1"/>
      <c r="E15530" s="1">
        <v>6</v>
      </c>
      <c r="F15530" s="1">
        <v>2</v>
      </c>
      <c r="G15530" s="1">
        <v>0</v>
      </c>
      <c r="H15530" s="1">
        <v>4</v>
      </c>
      <c r="I15530" s="15">
        <v>0.33333333333333331</v>
      </c>
      <c r="J15530">
        <f t="shared" si="242"/>
        <v>40</v>
      </c>
    </row>
    <row r="15531" spans="1:10" x14ac:dyDescent="0.3">
      <c r="A15531" t="s">
        <v>15390</v>
      </c>
      <c r="C15531" s="18">
        <v>382.73647045685385</v>
      </c>
      <c r="D15531" s="1"/>
      <c r="E15531" s="1">
        <v>2</v>
      </c>
      <c r="F15531" s="1">
        <v>0</v>
      </c>
      <c r="G15531" s="1">
        <v>0</v>
      </c>
      <c r="H15531" s="1">
        <v>2</v>
      </c>
      <c r="I15531" s="15">
        <v>0</v>
      </c>
      <c r="J15531">
        <f t="shared" si="242"/>
        <v>40</v>
      </c>
    </row>
    <row r="15532" spans="1:10" x14ac:dyDescent="0.3">
      <c r="A15532" t="s">
        <v>17755</v>
      </c>
      <c r="C15532" s="18">
        <v>382.73535153375525</v>
      </c>
      <c r="D15532" s="1"/>
      <c r="E15532" s="1">
        <v>65</v>
      </c>
      <c r="F15532" s="1">
        <v>28</v>
      </c>
      <c r="G15532" s="1">
        <v>0</v>
      </c>
      <c r="H15532" s="1">
        <v>37</v>
      </c>
      <c r="I15532" s="15">
        <v>0.43076923076923079</v>
      </c>
      <c r="J15532">
        <f t="shared" si="242"/>
        <v>20</v>
      </c>
    </row>
    <row r="15533" spans="1:10" x14ac:dyDescent="0.3">
      <c r="A15533" t="s">
        <v>16472</v>
      </c>
      <c r="C15533" s="18">
        <v>382.73531114108658</v>
      </c>
      <c r="D15533" s="1"/>
      <c r="E15533" s="1">
        <v>7</v>
      </c>
      <c r="F15533" s="1">
        <v>2</v>
      </c>
      <c r="G15533" s="1">
        <v>0</v>
      </c>
      <c r="H15533" s="1">
        <v>5</v>
      </c>
      <c r="I15533" s="15">
        <v>0.2857142857142857</v>
      </c>
      <c r="J15533">
        <f t="shared" si="242"/>
        <v>40</v>
      </c>
    </row>
    <row r="15534" spans="1:10" x14ac:dyDescent="0.3">
      <c r="A15534" t="s">
        <v>15391</v>
      </c>
      <c r="C15534" s="18">
        <v>382.73334613767128</v>
      </c>
      <c r="D15534" s="1"/>
      <c r="E15534" s="1">
        <v>3</v>
      </c>
      <c r="F15534" s="1">
        <v>0</v>
      </c>
      <c r="G15534" s="1">
        <v>1</v>
      </c>
      <c r="H15534" s="1">
        <v>2</v>
      </c>
      <c r="I15534" s="15">
        <v>0.16666666666666666</v>
      </c>
      <c r="J15534">
        <f t="shared" si="242"/>
        <v>40</v>
      </c>
    </row>
    <row r="15535" spans="1:10" x14ac:dyDescent="0.3">
      <c r="A15535" t="s">
        <v>15395</v>
      </c>
      <c r="C15535" s="18">
        <v>382.73085150615589</v>
      </c>
      <c r="D15535" s="1"/>
      <c r="E15535" s="1">
        <v>8</v>
      </c>
      <c r="F15535" s="1">
        <v>3</v>
      </c>
      <c r="G15535" s="1">
        <v>0</v>
      </c>
      <c r="H15535" s="1">
        <v>5</v>
      </c>
      <c r="I15535" s="15">
        <v>0.375</v>
      </c>
      <c r="J15535">
        <f t="shared" si="242"/>
        <v>40</v>
      </c>
    </row>
    <row r="15536" spans="1:10" x14ac:dyDescent="0.3">
      <c r="A15536" t="s">
        <v>17545</v>
      </c>
      <c r="C15536" s="18">
        <v>382.72544929998469</v>
      </c>
      <c r="D15536" s="1"/>
      <c r="E15536" s="1">
        <v>7</v>
      </c>
      <c r="F15536" s="1">
        <v>1</v>
      </c>
      <c r="G15536" s="1">
        <v>0</v>
      </c>
      <c r="H15536" s="1">
        <v>6</v>
      </c>
      <c r="I15536" s="15">
        <v>0.14285714285714285</v>
      </c>
      <c r="J15536">
        <f t="shared" si="242"/>
        <v>40</v>
      </c>
    </row>
    <row r="15537" spans="1:10" x14ac:dyDescent="0.3">
      <c r="A15537" t="s">
        <v>15396</v>
      </c>
      <c r="C15537" s="18">
        <v>382.72381105057076</v>
      </c>
      <c r="D15537" s="1"/>
      <c r="E15537" s="1">
        <v>28</v>
      </c>
      <c r="F15537" s="1">
        <v>15</v>
      </c>
      <c r="G15537" s="1">
        <v>0</v>
      </c>
      <c r="H15537" s="1">
        <v>13</v>
      </c>
      <c r="I15537" s="15">
        <v>0.5357142857142857</v>
      </c>
      <c r="J15537">
        <f t="shared" si="242"/>
        <v>40</v>
      </c>
    </row>
    <row r="15538" spans="1:10" x14ac:dyDescent="0.3">
      <c r="A15538" t="s">
        <v>15397</v>
      </c>
      <c r="C15538" s="18">
        <v>382.7192168008948</v>
      </c>
      <c r="D15538" s="1"/>
      <c r="E15538" s="1">
        <v>6</v>
      </c>
      <c r="F15538" s="1">
        <v>2</v>
      </c>
      <c r="G15538" s="1">
        <v>0</v>
      </c>
      <c r="H15538" s="1">
        <v>4</v>
      </c>
      <c r="I15538" s="15">
        <v>0.33333333333333331</v>
      </c>
      <c r="J15538">
        <f t="shared" si="242"/>
        <v>40</v>
      </c>
    </row>
    <row r="15539" spans="1:10" x14ac:dyDescent="0.3">
      <c r="A15539" t="s">
        <v>15695</v>
      </c>
      <c r="C15539" s="18">
        <v>382.71708697557932</v>
      </c>
      <c r="D15539" s="1"/>
      <c r="E15539" s="1">
        <v>21</v>
      </c>
      <c r="F15539" s="1">
        <v>9</v>
      </c>
      <c r="G15539" s="1">
        <v>1</v>
      </c>
      <c r="H15539" s="1">
        <v>11</v>
      </c>
      <c r="I15539" s="15">
        <v>0.45238095238095238</v>
      </c>
      <c r="J15539">
        <f t="shared" si="242"/>
        <v>40</v>
      </c>
    </row>
    <row r="15540" spans="1:10" x14ac:dyDescent="0.3">
      <c r="A15540" t="s">
        <v>15399</v>
      </c>
      <c r="C15540" s="18">
        <v>382.7125579647506</v>
      </c>
      <c r="D15540" s="1"/>
      <c r="E15540" s="1">
        <v>5</v>
      </c>
      <c r="F15540" s="1">
        <v>0</v>
      </c>
      <c r="G15540" s="1">
        <v>0</v>
      </c>
      <c r="H15540" s="1">
        <v>5</v>
      </c>
      <c r="I15540" s="15">
        <v>0</v>
      </c>
      <c r="J15540">
        <f t="shared" si="242"/>
        <v>40</v>
      </c>
    </row>
    <row r="15541" spans="1:10" x14ac:dyDescent="0.3">
      <c r="A15541" t="s">
        <v>15899</v>
      </c>
      <c r="C15541" s="18">
        <v>382.69962627009392</v>
      </c>
      <c r="D15541" s="1"/>
      <c r="E15541" s="1">
        <v>5</v>
      </c>
      <c r="F15541" s="1">
        <v>1</v>
      </c>
      <c r="G15541" s="1">
        <v>1</v>
      </c>
      <c r="H15541" s="1">
        <v>3</v>
      </c>
      <c r="I15541" s="15">
        <v>0.3</v>
      </c>
      <c r="J15541">
        <f t="shared" si="242"/>
        <v>40</v>
      </c>
    </row>
    <row r="15542" spans="1:10" x14ac:dyDescent="0.3">
      <c r="A15542" t="s">
        <v>15401</v>
      </c>
      <c r="C15542" s="18">
        <v>382.69025369621579</v>
      </c>
      <c r="D15542" s="1"/>
      <c r="E15542" s="1">
        <v>8</v>
      </c>
      <c r="F15542" s="1">
        <v>3</v>
      </c>
      <c r="G15542" s="1">
        <v>0</v>
      </c>
      <c r="H15542" s="1">
        <v>5</v>
      </c>
      <c r="I15542" s="15">
        <v>0.375</v>
      </c>
      <c r="J15542">
        <f t="shared" si="242"/>
        <v>40</v>
      </c>
    </row>
    <row r="15543" spans="1:10" x14ac:dyDescent="0.3">
      <c r="A15543" t="s">
        <v>15402</v>
      </c>
      <c r="C15543" s="18">
        <v>382.68486642814719</v>
      </c>
      <c r="D15543" s="1"/>
      <c r="E15543" s="1">
        <v>5</v>
      </c>
      <c r="F15543" s="1">
        <v>1</v>
      </c>
      <c r="G15543" s="1">
        <v>1</v>
      </c>
      <c r="H15543" s="1">
        <v>3</v>
      </c>
      <c r="I15543" s="15">
        <v>0.3</v>
      </c>
      <c r="J15543">
        <f t="shared" si="242"/>
        <v>40</v>
      </c>
    </row>
    <row r="15544" spans="1:10" x14ac:dyDescent="0.3">
      <c r="A15544" t="s">
        <v>15404</v>
      </c>
      <c r="C15544" s="18">
        <v>382.68093140950566</v>
      </c>
      <c r="D15544" s="1"/>
      <c r="E15544" s="1">
        <v>8</v>
      </c>
      <c r="F15544" s="1">
        <v>3</v>
      </c>
      <c r="G15544" s="1">
        <v>0</v>
      </c>
      <c r="H15544" s="1">
        <v>5</v>
      </c>
      <c r="I15544" s="15">
        <v>0.375</v>
      </c>
      <c r="J15544">
        <f t="shared" si="242"/>
        <v>40</v>
      </c>
    </row>
    <row r="15545" spans="1:10" x14ac:dyDescent="0.3">
      <c r="A15545" t="s">
        <v>15308</v>
      </c>
      <c r="C15545" s="18">
        <v>382.67865494116063</v>
      </c>
      <c r="D15545" s="1"/>
      <c r="E15545" s="1">
        <v>6</v>
      </c>
      <c r="F15545" s="1">
        <v>2</v>
      </c>
      <c r="G15545" s="1">
        <v>0</v>
      </c>
      <c r="H15545" s="1">
        <v>4</v>
      </c>
      <c r="I15545" s="15">
        <v>0.33333333333333331</v>
      </c>
      <c r="J15545">
        <f t="shared" si="242"/>
        <v>40</v>
      </c>
    </row>
    <row r="15546" spans="1:10" x14ac:dyDescent="0.3">
      <c r="A15546" t="s">
        <v>15715</v>
      </c>
      <c r="C15546" s="18">
        <v>382.6624600330486</v>
      </c>
      <c r="D15546" s="1"/>
      <c r="E15546" s="1">
        <v>13</v>
      </c>
      <c r="F15546" s="1">
        <v>5</v>
      </c>
      <c r="G15546" s="1">
        <v>0</v>
      </c>
      <c r="H15546" s="1">
        <v>8</v>
      </c>
      <c r="I15546" s="15">
        <v>0.38461538461538464</v>
      </c>
      <c r="J15546">
        <f t="shared" si="242"/>
        <v>40</v>
      </c>
    </row>
    <row r="15547" spans="1:10" x14ac:dyDescent="0.3">
      <c r="A15547" t="s">
        <v>15407</v>
      </c>
      <c r="C15547" s="18">
        <v>382.66040904561493</v>
      </c>
      <c r="D15547" s="1"/>
      <c r="E15547" s="1">
        <v>5</v>
      </c>
      <c r="F15547" s="1">
        <v>1</v>
      </c>
      <c r="G15547" s="1">
        <v>1</v>
      </c>
      <c r="H15547" s="1">
        <v>3</v>
      </c>
      <c r="I15547" s="15">
        <v>0.3</v>
      </c>
      <c r="J15547">
        <f t="shared" si="242"/>
        <v>40</v>
      </c>
    </row>
    <row r="15548" spans="1:10" x14ac:dyDescent="0.3">
      <c r="A15548" t="s">
        <v>15408</v>
      </c>
      <c r="C15548" s="18">
        <v>382.65602316052974</v>
      </c>
      <c r="D15548" s="1"/>
      <c r="E15548" s="1">
        <v>9</v>
      </c>
      <c r="F15548" s="1">
        <v>1</v>
      </c>
      <c r="G15548" s="1">
        <v>0</v>
      </c>
      <c r="H15548" s="1">
        <v>8</v>
      </c>
      <c r="I15548" s="15">
        <v>0.1111111111111111</v>
      </c>
      <c r="J15548">
        <f t="shared" si="242"/>
        <v>40</v>
      </c>
    </row>
    <row r="15549" spans="1:10" x14ac:dyDescent="0.3">
      <c r="A15549" t="s">
        <v>15409</v>
      </c>
      <c r="C15549" s="18">
        <v>382.64975725857431</v>
      </c>
      <c r="D15549" s="1"/>
      <c r="E15549" s="1">
        <v>10</v>
      </c>
      <c r="F15549" s="1">
        <v>4</v>
      </c>
      <c r="G15549" s="1">
        <v>0</v>
      </c>
      <c r="H15549" s="1">
        <v>6</v>
      </c>
      <c r="I15549" s="15">
        <v>0.4</v>
      </c>
      <c r="J15549">
        <f t="shared" si="242"/>
        <v>40</v>
      </c>
    </row>
    <row r="15550" spans="1:10" x14ac:dyDescent="0.3">
      <c r="A15550" t="s">
        <v>15410</v>
      </c>
      <c r="C15550" s="18">
        <v>382.64399829199533</v>
      </c>
      <c r="D15550" s="1"/>
      <c r="E15550" s="1">
        <v>23</v>
      </c>
      <c r="F15550" s="1">
        <v>10</v>
      </c>
      <c r="G15550" s="1">
        <v>0</v>
      </c>
      <c r="H15550" s="1">
        <v>13</v>
      </c>
      <c r="I15550" s="15">
        <v>0.43478260869565216</v>
      </c>
      <c r="J15550">
        <f t="shared" si="242"/>
        <v>40</v>
      </c>
    </row>
    <row r="15551" spans="1:10" x14ac:dyDescent="0.3">
      <c r="A15551" t="s">
        <v>15412</v>
      </c>
      <c r="C15551" s="18">
        <v>382.63031985345646</v>
      </c>
      <c r="D15551" s="1"/>
      <c r="E15551" s="1">
        <v>12</v>
      </c>
      <c r="F15551" s="1">
        <v>5</v>
      </c>
      <c r="G15551" s="1">
        <v>0</v>
      </c>
      <c r="H15551" s="1">
        <v>7</v>
      </c>
      <c r="I15551" s="15">
        <v>0.41666666666666669</v>
      </c>
      <c r="J15551">
        <f t="shared" si="242"/>
        <v>40</v>
      </c>
    </row>
    <row r="15552" spans="1:10" x14ac:dyDescent="0.3">
      <c r="A15552" t="s">
        <v>15413</v>
      </c>
      <c r="C15552" s="18">
        <v>382.63009580638385</v>
      </c>
      <c r="D15552" s="1"/>
      <c r="E15552" s="1">
        <v>11</v>
      </c>
      <c r="F15552" s="1">
        <v>4</v>
      </c>
      <c r="G15552" s="1">
        <v>0</v>
      </c>
      <c r="H15552" s="1">
        <v>7</v>
      </c>
      <c r="I15552" s="15">
        <v>0.36363636363636365</v>
      </c>
      <c r="J15552">
        <f t="shared" si="242"/>
        <v>40</v>
      </c>
    </row>
    <row r="15553" spans="1:10" x14ac:dyDescent="0.3">
      <c r="A15553" t="s">
        <v>15455</v>
      </c>
      <c r="C15553" s="18">
        <v>382.62867541653628</v>
      </c>
      <c r="D15553" s="1"/>
      <c r="E15553" s="1">
        <v>6</v>
      </c>
      <c r="F15553" s="1">
        <v>2</v>
      </c>
      <c r="G15553" s="1">
        <v>0</v>
      </c>
      <c r="H15553" s="1">
        <v>4</v>
      </c>
      <c r="I15553" s="15">
        <v>0.33333333333333331</v>
      </c>
      <c r="J15553">
        <f t="shared" si="242"/>
        <v>40</v>
      </c>
    </row>
    <row r="15554" spans="1:10" x14ac:dyDescent="0.3">
      <c r="A15554" t="s">
        <v>15415</v>
      </c>
      <c r="C15554" s="18">
        <v>382.62425002168345</v>
      </c>
      <c r="D15554" s="1"/>
      <c r="E15554" s="1">
        <v>8</v>
      </c>
      <c r="F15554" s="1">
        <v>3</v>
      </c>
      <c r="G15554" s="1">
        <v>0</v>
      </c>
      <c r="H15554" s="1">
        <v>5</v>
      </c>
      <c r="I15554" s="15">
        <v>0.375</v>
      </c>
      <c r="J15554">
        <f t="shared" si="242"/>
        <v>40</v>
      </c>
    </row>
    <row r="15555" spans="1:10" x14ac:dyDescent="0.3">
      <c r="A15555" t="s">
        <v>15416</v>
      </c>
      <c r="C15555" s="18">
        <v>382.61813098754578</v>
      </c>
      <c r="D15555" s="1"/>
      <c r="E15555" s="1">
        <v>6</v>
      </c>
      <c r="F15555" s="1">
        <v>2</v>
      </c>
      <c r="G15555" s="1">
        <v>0</v>
      </c>
      <c r="H15555" s="1">
        <v>4</v>
      </c>
      <c r="I15555" s="15">
        <v>0.33333333333333331</v>
      </c>
      <c r="J15555">
        <f t="shared" si="242"/>
        <v>40</v>
      </c>
    </row>
    <row r="15556" spans="1:10" x14ac:dyDescent="0.3">
      <c r="A15556" t="s">
        <v>15417</v>
      </c>
      <c r="C15556" s="18">
        <v>382.61586158174151</v>
      </c>
      <c r="D15556" s="1"/>
      <c r="E15556" s="1">
        <v>8</v>
      </c>
      <c r="F15556" s="1">
        <v>3</v>
      </c>
      <c r="G15556" s="1">
        <v>0</v>
      </c>
      <c r="H15556" s="1">
        <v>5</v>
      </c>
      <c r="I15556" s="15">
        <v>0.375</v>
      </c>
      <c r="J15556">
        <f t="shared" ref="J15556:J15619" si="243">IF(E15556&lt;=30,40,20)</f>
        <v>40</v>
      </c>
    </row>
    <row r="15557" spans="1:10" x14ac:dyDescent="0.3">
      <c r="A15557" t="s">
        <v>15419</v>
      </c>
      <c r="C15557" s="18">
        <v>382.59708324048245</v>
      </c>
      <c r="D15557" s="1"/>
      <c r="E15557" s="1">
        <v>8</v>
      </c>
      <c r="F15557" s="1">
        <v>3</v>
      </c>
      <c r="G15557" s="1">
        <v>0</v>
      </c>
      <c r="H15557" s="1">
        <v>5</v>
      </c>
      <c r="I15557" s="15">
        <v>0.375</v>
      </c>
      <c r="J15557">
        <f t="shared" si="243"/>
        <v>40</v>
      </c>
    </row>
    <row r="15558" spans="1:10" x14ac:dyDescent="0.3">
      <c r="A15558" t="s">
        <v>15422</v>
      </c>
      <c r="C15558" s="18">
        <v>382.59155395592319</v>
      </c>
      <c r="D15558" s="1"/>
      <c r="E15558" s="1">
        <v>12</v>
      </c>
      <c r="F15558" s="1">
        <v>4</v>
      </c>
      <c r="G15558" s="1">
        <v>2</v>
      </c>
      <c r="H15558" s="1">
        <v>6</v>
      </c>
      <c r="I15558" s="15">
        <v>0.41666666666666669</v>
      </c>
      <c r="J15558">
        <f t="shared" si="243"/>
        <v>40</v>
      </c>
    </row>
    <row r="15559" spans="1:10" x14ac:dyDescent="0.3">
      <c r="A15559" t="s">
        <v>15423</v>
      </c>
      <c r="C15559" s="18">
        <v>382.59092860459782</v>
      </c>
      <c r="D15559" s="1"/>
      <c r="E15559" s="1">
        <v>11</v>
      </c>
      <c r="F15559" s="1">
        <v>4</v>
      </c>
      <c r="G15559" s="1">
        <v>0</v>
      </c>
      <c r="H15559" s="1">
        <v>7</v>
      </c>
      <c r="I15559" s="15">
        <v>0.36363636363636365</v>
      </c>
      <c r="J15559">
        <f t="shared" si="243"/>
        <v>40</v>
      </c>
    </row>
    <row r="15560" spans="1:10" x14ac:dyDescent="0.3">
      <c r="A15560" t="s">
        <v>15424</v>
      </c>
      <c r="C15560" s="18">
        <v>382.58129508390675</v>
      </c>
      <c r="D15560" s="1"/>
      <c r="E15560" s="1">
        <v>16</v>
      </c>
      <c r="F15560" s="1">
        <v>6</v>
      </c>
      <c r="G15560" s="1">
        <v>1</v>
      </c>
      <c r="H15560" s="1">
        <v>9</v>
      </c>
      <c r="I15560" s="15">
        <v>0.40625</v>
      </c>
      <c r="J15560">
        <f t="shared" si="243"/>
        <v>40</v>
      </c>
    </row>
    <row r="15561" spans="1:10" x14ac:dyDescent="0.3">
      <c r="A15561" t="s">
        <v>15425</v>
      </c>
      <c r="C15561" s="18">
        <v>382.57526035841221</v>
      </c>
      <c r="D15561" s="1"/>
      <c r="E15561" s="1">
        <v>3</v>
      </c>
      <c r="F15561" s="1">
        <v>0</v>
      </c>
      <c r="G15561" s="1">
        <v>1</v>
      </c>
      <c r="H15561" s="1">
        <v>2</v>
      </c>
      <c r="I15561" s="15">
        <v>0.16666666666666666</v>
      </c>
      <c r="J15561">
        <f t="shared" si="243"/>
        <v>40</v>
      </c>
    </row>
    <row r="15562" spans="1:10" x14ac:dyDescent="0.3">
      <c r="A15562" t="s">
        <v>15878</v>
      </c>
      <c r="C15562" s="18">
        <v>382.57219828094992</v>
      </c>
      <c r="D15562" s="1"/>
      <c r="E15562" s="1">
        <v>21</v>
      </c>
      <c r="F15562" s="1">
        <v>9</v>
      </c>
      <c r="G15562" s="1">
        <v>0</v>
      </c>
      <c r="H15562" s="1">
        <v>12</v>
      </c>
      <c r="I15562" s="15">
        <v>0.42857142857142855</v>
      </c>
      <c r="J15562">
        <f t="shared" si="243"/>
        <v>40</v>
      </c>
    </row>
    <row r="15563" spans="1:10" x14ac:dyDescent="0.3">
      <c r="A15563" t="s">
        <v>15426</v>
      </c>
      <c r="C15563" s="18">
        <v>382.54987777143731</v>
      </c>
      <c r="D15563" s="1"/>
      <c r="E15563" s="1">
        <v>13</v>
      </c>
      <c r="F15563" s="1">
        <v>5</v>
      </c>
      <c r="G15563" s="1">
        <v>1</v>
      </c>
      <c r="H15563" s="1">
        <v>7</v>
      </c>
      <c r="I15563" s="15">
        <v>0.42307692307692307</v>
      </c>
      <c r="J15563">
        <f t="shared" si="243"/>
        <v>40</v>
      </c>
    </row>
    <row r="15564" spans="1:10" x14ac:dyDescent="0.3">
      <c r="A15564" t="s">
        <v>15427</v>
      </c>
      <c r="C15564" s="18">
        <v>382.54730708252549</v>
      </c>
      <c r="D15564" s="1"/>
      <c r="E15564" s="1">
        <v>2</v>
      </c>
      <c r="F15564" s="1">
        <v>0</v>
      </c>
      <c r="G15564" s="1">
        <v>0</v>
      </c>
      <c r="H15564" s="1">
        <v>2</v>
      </c>
      <c r="I15564" s="15">
        <v>0</v>
      </c>
      <c r="J15564">
        <f t="shared" si="243"/>
        <v>40</v>
      </c>
    </row>
    <row r="15565" spans="1:10" x14ac:dyDescent="0.3">
      <c r="A15565" t="s">
        <v>15428</v>
      </c>
      <c r="C15565" s="18">
        <v>382.54522343932922</v>
      </c>
      <c r="D15565" s="1"/>
      <c r="E15565" s="1">
        <v>15</v>
      </c>
      <c r="F15565" s="1">
        <v>3</v>
      </c>
      <c r="G15565" s="1">
        <v>0</v>
      </c>
      <c r="H15565" s="1">
        <v>12</v>
      </c>
      <c r="I15565" s="15">
        <v>0.2</v>
      </c>
      <c r="J15565">
        <f t="shared" si="243"/>
        <v>40</v>
      </c>
    </row>
    <row r="15566" spans="1:10" x14ac:dyDescent="0.3">
      <c r="A15566" t="s">
        <v>18353</v>
      </c>
      <c r="C15566" s="18">
        <v>382.54221752761015</v>
      </c>
      <c r="D15566" s="1"/>
      <c r="E15566" s="1">
        <v>18</v>
      </c>
      <c r="F15566" s="1">
        <v>6</v>
      </c>
      <c r="G15566" s="1">
        <v>0</v>
      </c>
      <c r="H15566" s="1">
        <v>12</v>
      </c>
      <c r="I15566" s="15">
        <v>0.33333333333333331</v>
      </c>
      <c r="J15566">
        <f t="shared" si="243"/>
        <v>40</v>
      </c>
    </row>
    <row r="15567" spans="1:10" x14ac:dyDescent="0.3">
      <c r="A15567" t="s">
        <v>15429</v>
      </c>
      <c r="C15567" s="18">
        <v>382.54178866374968</v>
      </c>
      <c r="D15567" s="1"/>
      <c r="E15567" s="1">
        <v>6</v>
      </c>
      <c r="F15567" s="1">
        <v>2</v>
      </c>
      <c r="G15567" s="1">
        <v>0</v>
      </c>
      <c r="H15567" s="1">
        <v>4</v>
      </c>
      <c r="I15567" s="15">
        <v>0.33333333333333331</v>
      </c>
      <c r="J15567">
        <f t="shared" si="243"/>
        <v>40</v>
      </c>
    </row>
    <row r="15568" spans="1:10" x14ac:dyDescent="0.3">
      <c r="A15568" t="s">
        <v>15430</v>
      </c>
      <c r="C15568" s="18">
        <v>382.53603736076235</v>
      </c>
      <c r="D15568" s="1"/>
      <c r="E15568" s="1">
        <v>34</v>
      </c>
      <c r="F15568" s="1">
        <v>15</v>
      </c>
      <c r="G15568" s="1">
        <v>0</v>
      </c>
      <c r="H15568" s="1">
        <v>19</v>
      </c>
      <c r="I15568" s="15">
        <v>0.44117647058823528</v>
      </c>
      <c r="J15568">
        <f t="shared" si="243"/>
        <v>20</v>
      </c>
    </row>
    <row r="15569" spans="1:10" x14ac:dyDescent="0.3">
      <c r="A15569" t="s">
        <v>15618</v>
      </c>
      <c r="C15569" s="18">
        <v>382.53558071602401</v>
      </c>
      <c r="D15569" s="1"/>
      <c r="E15569" s="1">
        <v>2</v>
      </c>
      <c r="F15569" s="1">
        <v>0</v>
      </c>
      <c r="G15569" s="1">
        <v>0</v>
      </c>
      <c r="H15569" s="1">
        <v>2</v>
      </c>
      <c r="I15569" s="15">
        <v>0</v>
      </c>
      <c r="J15569">
        <f t="shared" si="243"/>
        <v>40</v>
      </c>
    </row>
    <row r="15570" spans="1:10" x14ac:dyDescent="0.3">
      <c r="A15570" t="s">
        <v>21823</v>
      </c>
      <c r="C15570" s="18">
        <v>382.52643481368153</v>
      </c>
      <c r="D15570" s="1"/>
      <c r="E15570" s="1">
        <v>28</v>
      </c>
      <c r="F15570" s="1">
        <v>9</v>
      </c>
      <c r="G15570" s="1">
        <v>0</v>
      </c>
      <c r="H15570" s="1">
        <v>19</v>
      </c>
      <c r="I15570" s="15">
        <v>0.32142857142857145</v>
      </c>
      <c r="J15570">
        <f t="shared" si="243"/>
        <v>40</v>
      </c>
    </row>
    <row r="15571" spans="1:10" x14ac:dyDescent="0.3">
      <c r="A15571" t="s">
        <v>15507</v>
      </c>
      <c r="C15571" s="18">
        <v>382.52354475631176</v>
      </c>
      <c r="D15571" s="1"/>
      <c r="E15571" s="1">
        <v>14</v>
      </c>
      <c r="F15571" s="1">
        <v>5</v>
      </c>
      <c r="G15571" s="1">
        <v>1</v>
      </c>
      <c r="H15571" s="1">
        <v>8</v>
      </c>
      <c r="I15571" s="15">
        <v>0.39285714285714285</v>
      </c>
      <c r="J15571">
        <f t="shared" si="243"/>
        <v>40</v>
      </c>
    </row>
    <row r="15572" spans="1:10" x14ac:dyDescent="0.3">
      <c r="A15572" t="s">
        <v>15431</v>
      </c>
      <c r="C15572" s="18">
        <v>382.52262055513648</v>
      </c>
      <c r="D15572" s="1"/>
      <c r="E15572" s="1">
        <v>6</v>
      </c>
      <c r="F15572" s="1">
        <v>2</v>
      </c>
      <c r="G15572" s="1">
        <v>0</v>
      </c>
      <c r="H15572" s="1">
        <v>4</v>
      </c>
      <c r="I15572" s="15">
        <v>0.33333333333333331</v>
      </c>
      <c r="J15572">
        <f t="shared" si="243"/>
        <v>40</v>
      </c>
    </row>
    <row r="15573" spans="1:10" x14ac:dyDescent="0.3">
      <c r="A15573" t="s">
        <v>15432</v>
      </c>
      <c r="C15573" s="18">
        <v>382.50747355058428</v>
      </c>
      <c r="D15573" s="1"/>
      <c r="E15573" s="1">
        <v>2</v>
      </c>
      <c r="F15573" s="1">
        <v>0</v>
      </c>
      <c r="G15573" s="1">
        <v>0</v>
      </c>
      <c r="H15573" s="1">
        <v>2</v>
      </c>
      <c r="I15573" s="15">
        <v>0</v>
      </c>
      <c r="J15573">
        <f t="shared" si="243"/>
        <v>40</v>
      </c>
    </row>
    <row r="15574" spans="1:10" x14ac:dyDescent="0.3">
      <c r="A15574" t="s">
        <v>15433</v>
      </c>
      <c r="C15574" s="18">
        <v>382.50731012059191</v>
      </c>
      <c r="D15574" s="1"/>
      <c r="E15574" s="1">
        <v>71</v>
      </c>
      <c r="F15574" s="1">
        <v>36</v>
      </c>
      <c r="G15574" s="1">
        <v>0</v>
      </c>
      <c r="H15574" s="1">
        <v>35</v>
      </c>
      <c r="I15574" s="15">
        <v>0.50704225352112675</v>
      </c>
      <c r="J15574">
        <f t="shared" si="243"/>
        <v>20</v>
      </c>
    </row>
    <row r="15575" spans="1:10" x14ac:dyDescent="0.3">
      <c r="A15575" t="s">
        <v>15434</v>
      </c>
      <c r="C15575" s="18">
        <v>382.50352139506424</v>
      </c>
      <c r="D15575" s="1"/>
      <c r="E15575" s="1">
        <v>6</v>
      </c>
      <c r="F15575" s="1">
        <v>2</v>
      </c>
      <c r="G15575" s="1">
        <v>0</v>
      </c>
      <c r="H15575" s="1">
        <v>4</v>
      </c>
      <c r="I15575" s="15">
        <v>0.33333333333333331</v>
      </c>
      <c r="J15575">
        <f t="shared" si="243"/>
        <v>40</v>
      </c>
    </row>
    <row r="15576" spans="1:10" x14ac:dyDescent="0.3">
      <c r="A15576" t="s">
        <v>15435</v>
      </c>
      <c r="C15576" s="18">
        <v>382.49747991995872</v>
      </c>
      <c r="D15576" s="1"/>
      <c r="E15576" s="1">
        <v>3</v>
      </c>
      <c r="F15576" s="1">
        <v>0</v>
      </c>
      <c r="G15576" s="1">
        <v>1</v>
      </c>
      <c r="H15576" s="1">
        <v>2</v>
      </c>
      <c r="I15576" s="15">
        <v>0.16666666666666666</v>
      </c>
      <c r="J15576">
        <f t="shared" si="243"/>
        <v>40</v>
      </c>
    </row>
    <row r="15577" spans="1:10" x14ac:dyDescent="0.3">
      <c r="A15577" t="s">
        <v>15436</v>
      </c>
      <c r="C15577" s="18">
        <v>382.49174441589849</v>
      </c>
      <c r="D15577" s="1"/>
      <c r="E15577" s="1">
        <v>5</v>
      </c>
      <c r="F15577" s="1">
        <v>1</v>
      </c>
      <c r="G15577" s="1">
        <v>1</v>
      </c>
      <c r="H15577" s="1">
        <v>3</v>
      </c>
      <c r="I15577" s="15">
        <v>0.3</v>
      </c>
      <c r="J15577">
        <f t="shared" si="243"/>
        <v>40</v>
      </c>
    </row>
    <row r="15578" spans="1:10" x14ac:dyDescent="0.3">
      <c r="A15578" t="s">
        <v>15437</v>
      </c>
      <c r="C15578" s="18">
        <v>382.49110854493506</v>
      </c>
      <c r="D15578" s="1"/>
      <c r="E15578" s="1">
        <v>37</v>
      </c>
      <c r="F15578" s="1">
        <v>14</v>
      </c>
      <c r="G15578" s="1">
        <v>5</v>
      </c>
      <c r="H15578" s="1">
        <v>18</v>
      </c>
      <c r="I15578" s="15">
        <v>0.44594594594594594</v>
      </c>
      <c r="J15578">
        <f t="shared" si="243"/>
        <v>20</v>
      </c>
    </row>
    <row r="15579" spans="1:10" x14ac:dyDescent="0.3">
      <c r="A15579" t="s">
        <v>15438</v>
      </c>
      <c r="C15579" s="18">
        <v>382.4900493840297</v>
      </c>
      <c r="D15579" s="1"/>
      <c r="E15579" s="1">
        <v>2</v>
      </c>
      <c r="F15579" s="1">
        <v>0</v>
      </c>
      <c r="G15579" s="1">
        <v>0</v>
      </c>
      <c r="H15579" s="1">
        <v>2</v>
      </c>
      <c r="I15579" s="15">
        <v>0</v>
      </c>
      <c r="J15579">
        <f t="shared" si="243"/>
        <v>40</v>
      </c>
    </row>
    <row r="15580" spans="1:10" x14ac:dyDescent="0.3">
      <c r="A15580" t="s">
        <v>15439</v>
      </c>
      <c r="C15580" s="18">
        <v>382.47843942170579</v>
      </c>
      <c r="D15580" s="1"/>
      <c r="E15580" s="1">
        <v>2</v>
      </c>
      <c r="F15580" s="1">
        <v>0</v>
      </c>
      <c r="G15580" s="1">
        <v>0</v>
      </c>
      <c r="H15580" s="1">
        <v>2</v>
      </c>
      <c r="I15580" s="15">
        <v>0</v>
      </c>
      <c r="J15580">
        <f t="shared" si="243"/>
        <v>40</v>
      </c>
    </row>
    <row r="15581" spans="1:10" x14ac:dyDescent="0.3">
      <c r="A15581" t="s">
        <v>15440</v>
      </c>
      <c r="C15581" s="18">
        <v>382.47835178993984</v>
      </c>
      <c r="D15581" s="1"/>
      <c r="E15581" s="1">
        <v>6</v>
      </c>
      <c r="F15581" s="1">
        <v>2</v>
      </c>
      <c r="G15581" s="1">
        <v>0</v>
      </c>
      <c r="H15581" s="1">
        <v>4</v>
      </c>
      <c r="I15581" s="15">
        <v>0.33333333333333331</v>
      </c>
      <c r="J15581">
        <f t="shared" si="243"/>
        <v>40</v>
      </c>
    </row>
    <row r="15582" spans="1:10" x14ac:dyDescent="0.3">
      <c r="A15582" t="s">
        <v>15441</v>
      </c>
      <c r="C15582" s="18">
        <v>382.47724697433472</v>
      </c>
      <c r="D15582" s="1"/>
      <c r="E15582" s="1">
        <v>117</v>
      </c>
      <c r="F15582" s="1">
        <v>56</v>
      </c>
      <c r="G15582" s="1">
        <v>6</v>
      </c>
      <c r="H15582" s="1">
        <v>55</v>
      </c>
      <c r="I15582" s="15">
        <v>0.50427350427350426</v>
      </c>
      <c r="J15582">
        <f t="shared" si="243"/>
        <v>20</v>
      </c>
    </row>
    <row r="15583" spans="1:10" x14ac:dyDescent="0.3">
      <c r="A15583" t="s">
        <v>15451</v>
      </c>
      <c r="C15583" s="18">
        <v>382.47435073448116</v>
      </c>
      <c r="D15583" s="1"/>
      <c r="E15583" s="1">
        <v>2</v>
      </c>
      <c r="F15583" s="1">
        <v>0</v>
      </c>
      <c r="G15583" s="1">
        <v>0</v>
      </c>
      <c r="H15583" s="1">
        <v>2</v>
      </c>
      <c r="I15583" s="15">
        <v>0</v>
      </c>
      <c r="J15583">
        <f t="shared" si="243"/>
        <v>40</v>
      </c>
    </row>
    <row r="15584" spans="1:10" x14ac:dyDescent="0.3">
      <c r="A15584" t="s">
        <v>15442</v>
      </c>
      <c r="C15584" s="18">
        <v>382.4737081811864</v>
      </c>
      <c r="D15584" s="1"/>
      <c r="E15584" s="1">
        <v>12</v>
      </c>
      <c r="F15584" s="1">
        <v>5</v>
      </c>
      <c r="G15584" s="1">
        <v>0</v>
      </c>
      <c r="H15584" s="1">
        <v>7</v>
      </c>
      <c r="I15584" s="15">
        <v>0.41666666666666669</v>
      </c>
      <c r="J15584">
        <f t="shared" si="243"/>
        <v>40</v>
      </c>
    </row>
    <row r="15585" spans="1:10" x14ac:dyDescent="0.3">
      <c r="A15585" t="s">
        <v>15443</v>
      </c>
      <c r="C15585" s="18">
        <v>382.46884674840356</v>
      </c>
      <c r="D15585" s="1"/>
      <c r="E15585" s="1">
        <v>8</v>
      </c>
      <c r="F15585" s="1">
        <v>3</v>
      </c>
      <c r="G15585" s="1">
        <v>0</v>
      </c>
      <c r="H15585" s="1">
        <v>5</v>
      </c>
      <c r="I15585" s="15">
        <v>0.375</v>
      </c>
      <c r="J15585">
        <f t="shared" si="243"/>
        <v>40</v>
      </c>
    </row>
    <row r="15586" spans="1:10" x14ac:dyDescent="0.3">
      <c r="A15586" t="s">
        <v>15445</v>
      </c>
      <c r="C15586" s="18">
        <v>382.46509251940915</v>
      </c>
      <c r="D15586" s="1"/>
      <c r="E15586" s="1">
        <v>6</v>
      </c>
      <c r="F15586" s="1">
        <v>2</v>
      </c>
      <c r="G15586" s="1">
        <v>0</v>
      </c>
      <c r="H15586" s="1">
        <v>4</v>
      </c>
      <c r="I15586" s="15">
        <v>0.33333333333333331</v>
      </c>
      <c r="J15586">
        <f t="shared" si="243"/>
        <v>40</v>
      </c>
    </row>
    <row r="15587" spans="1:10" x14ac:dyDescent="0.3">
      <c r="A15587" t="s">
        <v>15446</v>
      </c>
      <c r="C15587" s="18">
        <v>382.4569914064603</v>
      </c>
      <c r="D15587" s="1"/>
      <c r="E15587" s="1">
        <v>12</v>
      </c>
      <c r="F15587" s="1">
        <v>3</v>
      </c>
      <c r="G15587" s="1">
        <v>0</v>
      </c>
      <c r="H15587" s="1">
        <v>9</v>
      </c>
      <c r="I15587" s="15">
        <v>0.25</v>
      </c>
      <c r="J15587">
        <f t="shared" si="243"/>
        <v>40</v>
      </c>
    </row>
    <row r="15588" spans="1:10" x14ac:dyDescent="0.3">
      <c r="A15588" t="s">
        <v>16775</v>
      </c>
      <c r="C15588" s="18">
        <v>382.448955536212</v>
      </c>
      <c r="D15588" s="1"/>
      <c r="E15588" s="1">
        <v>13</v>
      </c>
      <c r="F15588" s="1">
        <v>4</v>
      </c>
      <c r="G15588" s="1">
        <v>1</v>
      </c>
      <c r="H15588" s="1">
        <v>8</v>
      </c>
      <c r="I15588" s="15">
        <v>0.34615384615384615</v>
      </c>
      <c r="J15588">
        <f t="shared" si="243"/>
        <v>40</v>
      </c>
    </row>
    <row r="15589" spans="1:10" x14ac:dyDescent="0.3">
      <c r="A15589" t="s">
        <v>15448</v>
      </c>
      <c r="C15589" s="18">
        <v>382.44486740602144</v>
      </c>
      <c r="D15589" s="1"/>
      <c r="E15589" s="1">
        <v>6</v>
      </c>
      <c r="F15589" s="1">
        <v>2</v>
      </c>
      <c r="G15589" s="1">
        <v>0</v>
      </c>
      <c r="H15589" s="1">
        <v>4</v>
      </c>
      <c r="I15589" s="15">
        <v>0.33333333333333331</v>
      </c>
      <c r="J15589">
        <f t="shared" si="243"/>
        <v>40</v>
      </c>
    </row>
    <row r="15590" spans="1:10" x14ac:dyDescent="0.3">
      <c r="A15590" t="s">
        <v>15637</v>
      </c>
      <c r="C15590" s="18">
        <v>382.44398620665083</v>
      </c>
      <c r="D15590" s="1"/>
      <c r="E15590" s="1">
        <v>2</v>
      </c>
      <c r="F15590" s="1">
        <v>0</v>
      </c>
      <c r="G15590" s="1">
        <v>0</v>
      </c>
      <c r="H15590" s="1">
        <v>2</v>
      </c>
      <c r="I15590" s="15">
        <v>0</v>
      </c>
      <c r="J15590">
        <f t="shared" si="243"/>
        <v>40</v>
      </c>
    </row>
    <row r="15591" spans="1:10" x14ac:dyDescent="0.3">
      <c r="A15591" t="s">
        <v>15449</v>
      </c>
      <c r="C15591" s="18">
        <v>382.44014889114925</v>
      </c>
      <c r="D15591" s="1"/>
      <c r="E15591" s="1">
        <v>5</v>
      </c>
      <c r="F15591" s="1">
        <v>2</v>
      </c>
      <c r="G15591" s="1">
        <v>0</v>
      </c>
      <c r="H15591" s="1">
        <v>3</v>
      </c>
      <c r="I15591" s="15">
        <v>0.4</v>
      </c>
      <c r="J15591">
        <f t="shared" si="243"/>
        <v>40</v>
      </c>
    </row>
    <row r="15592" spans="1:10" x14ac:dyDescent="0.3">
      <c r="A15592" t="s">
        <v>15452</v>
      </c>
      <c r="C15592" s="18">
        <v>382.43014501009515</v>
      </c>
      <c r="D15592" s="1"/>
      <c r="E15592" s="1">
        <v>2</v>
      </c>
      <c r="F15592" s="1">
        <v>0</v>
      </c>
      <c r="G15592" s="1">
        <v>0</v>
      </c>
      <c r="H15592" s="1">
        <v>2</v>
      </c>
      <c r="I15592" s="15">
        <v>0</v>
      </c>
      <c r="J15592">
        <f t="shared" si="243"/>
        <v>40</v>
      </c>
    </row>
    <row r="15593" spans="1:10" x14ac:dyDescent="0.3">
      <c r="A15593" t="s">
        <v>15453</v>
      </c>
      <c r="C15593" s="18">
        <v>382.42851341313064</v>
      </c>
      <c r="D15593" s="1"/>
      <c r="E15593" s="1">
        <v>11</v>
      </c>
      <c r="F15593" s="1">
        <v>5</v>
      </c>
      <c r="G15593" s="1">
        <v>0</v>
      </c>
      <c r="H15593" s="1">
        <v>6</v>
      </c>
      <c r="I15593" s="15">
        <v>0.45454545454545453</v>
      </c>
      <c r="J15593">
        <f t="shared" si="243"/>
        <v>40</v>
      </c>
    </row>
    <row r="15594" spans="1:10" x14ac:dyDescent="0.3">
      <c r="A15594" t="s">
        <v>15454</v>
      </c>
      <c r="C15594" s="18">
        <v>382.42369985255596</v>
      </c>
      <c r="D15594" s="1"/>
      <c r="E15594" s="1">
        <v>11</v>
      </c>
      <c r="F15594" s="1">
        <v>6</v>
      </c>
      <c r="G15594" s="1">
        <v>1</v>
      </c>
      <c r="H15594" s="1">
        <v>4</v>
      </c>
      <c r="I15594" s="15">
        <v>0.59090909090909094</v>
      </c>
      <c r="J15594">
        <f t="shared" si="243"/>
        <v>40</v>
      </c>
    </row>
    <row r="15595" spans="1:10" x14ac:dyDescent="0.3">
      <c r="A15595" t="s">
        <v>15304</v>
      </c>
      <c r="C15595" s="18">
        <v>382.41443560394657</v>
      </c>
      <c r="D15595" s="1"/>
      <c r="E15595" s="1">
        <v>25</v>
      </c>
      <c r="F15595" s="1">
        <v>12</v>
      </c>
      <c r="G15595" s="1">
        <v>0</v>
      </c>
      <c r="H15595" s="1">
        <v>13</v>
      </c>
      <c r="I15595" s="15">
        <v>0.48</v>
      </c>
      <c r="J15595">
        <f t="shared" si="243"/>
        <v>40</v>
      </c>
    </row>
    <row r="15596" spans="1:10" x14ac:dyDescent="0.3">
      <c r="A15596" t="s">
        <v>15456</v>
      </c>
      <c r="C15596" s="18">
        <v>382.40951897461639</v>
      </c>
      <c r="D15596" s="1"/>
      <c r="E15596" s="1">
        <v>2</v>
      </c>
      <c r="F15596" s="1">
        <v>0</v>
      </c>
      <c r="G15596" s="1">
        <v>0</v>
      </c>
      <c r="H15596" s="1">
        <v>2</v>
      </c>
      <c r="I15596" s="15">
        <v>0</v>
      </c>
      <c r="J15596">
        <f t="shared" si="243"/>
        <v>40</v>
      </c>
    </row>
    <row r="15597" spans="1:10" x14ac:dyDescent="0.3">
      <c r="A15597" t="s">
        <v>15457</v>
      </c>
      <c r="C15597" s="18">
        <v>382.39206452360617</v>
      </c>
      <c r="D15597" s="1"/>
      <c r="E15597" s="1">
        <v>10</v>
      </c>
      <c r="F15597" s="1">
        <v>4</v>
      </c>
      <c r="G15597" s="1">
        <v>0</v>
      </c>
      <c r="H15597" s="1">
        <v>6</v>
      </c>
      <c r="I15597" s="15">
        <v>0.4</v>
      </c>
      <c r="J15597">
        <f t="shared" si="243"/>
        <v>40</v>
      </c>
    </row>
    <row r="15598" spans="1:10" x14ac:dyDescent="0.3">
      <c r="A15598" t="s">
        <v>15458</v>
      </c>
      <c r="C15598" s="18">
        <v>382.3886114278688</v>
      </c>
      <c r="D15598" s="1"/>
      <c r="E15598" s="1">
        <v>11</v>
      </c>
      <c r="F15598" s="1">
        <v>4</v>
      </c>
      <c r="G15598" s="1">
        <v>0</v>
      </c>
      <c r="H15598" s="1">
        <v>7</v>
      </c>
      <c r="I15598" s="15">
        <v>0.36363636363636365</v>
      </c>
      <c r="J15598">
        <f t="shared" si="243"/>
        <v>40</v>
      </c>
    </row>
    <row r="15599" spans="1:10" x14ac:dyDescent="0.3">
      <c r="A15599" t="s">
        <v>15459</v>
      </c>
      <c r="C15599" s="18">
        <v>382.38051976289353</v>
      </c>
      <c r="D15599" s="1"/>
      <c r="E15599" s="1">
        <v>6</v>
      </c>
      <c r="F15599" s="1">
        <v>2</v>
      </c>
      <c r="G15599" s="1">
        <v>0</v>
      </c>
      <c r="H15599" s="1">
        <v>4</v>
      </c>
      <c r="I15599" s="15">
        <v>0.33333333333333331</v>
      </c>
      <c r="J15599">
        <f t="shared" si="243"/>
        <v>40</v>
      </c>
    </row>
    <row r="15600" spans="1:10" x14ac:dyDescent="0.3">
      <c r="A15600" t="s">
        <v>15460</v>
      </c>
      <c r="C15600" s="18">
        <v>382.37663415278365</v>
      </c>
      <c r="D15600" s="1"/>
      <c r="E15600" s="1">
        <v>9</v>
      </c>
      <c r="F15600" s="1">
        <v>4</v>
      </c>
      <c r="G15600" s="1">
        <v>0</v>
      </c>
      <c r="H15600" s="1">
        <v>5</v>
      </c>
      <c r="I15600" s="15">
        <v>0.44444444444444442</v>
      </c>
      <c r="J15600">
        <f t="shared" si="243"/>
        <v>40</v>
      </c>
    </row>
    <row r="15601" spans="1:10" x14ac:dyDescent="0.3">
      <c r="A15601" t="s">
        <v>15461</v>
      </c>
      <c r="C15601" s="18">
        <v>382.37140607801467</v>
      </c>
      <c r="D15601" s="1"/>
      <c r="E15601" s="1">
        <v>23</v>
      </c>
      <c r="F15601" s="1">
        <v>10</v>
      </c>
      <c r="G15601" s="1">
        <v>0</v>
      </c>
      <c r="H15601" s="1">
        <v>13</v>
      </c>
      <c r="I15601" s="15">
        <v>0.43478260869565216</v>
      </c>
      <c r="J15601">
        <f t="shared" si="243"/>
        <v>40</v>
      </c>
    </row>
    <row r="15602" spans="1:10" x14ac:dyDescent="0.3">
      <c r="A15602" t="s">
        <v>15462</v>
      </c>
      <c r="C15602" s="18">
        <v>382.3692975480127</v>
      </c>
      <c r="D15602" s="1"/>
      <c r="E15602" s="1">
        <v>6</v>
      </c>
      <c r="F15602" s="1">
        <v>2</v>
      </c>
      <c r="G15602" s="1">
        <v>0</v>
      </c>
      <c r="H15602" s="1">
        <v>4</v>
      </c>
      <c r="I15602" s="15">
        <v>0.33333333333333331</v>
      </c>
      <c r="J15602">
        <f t="shared" si="243"/>
        <v>40</v>
      </c>
    </row>
    <row r="15603" spans="1:10" x14ac:dyDescent="0.3">
      <c r="A15603" t="s">
        <v>15463</v>
      </c>
      <c r="C15603" s="18">
        <v>382.3688606603946</v>
      </c>
      <c r="D15603" s="1"/>
      <c r="E15603" s="1">
        <v>8</v>
      </c>
      <c r="F15603" s="1">
        <v>4</v>
      </c>
      <c r="G15603" s="1">
        <v>0</v>
      </c>
      <c r="H15603" s="1">
        <v>4</v>
      </c>
      <c r="I15603" s="15">
        <v>0.5</v>
      </c>
      <c r="J15603">
        <f t="shared" si="243"/>
        <v>40</v>
      </c>
    </row>
    <row r="15604" spans="1:10" x14ac:dyDescent="0.3">
      <c r="A15604" t="s">
        <v>15464</v>
      </c>
      <c r="C15604" s="18">
        <v>382.36855113362174</v>
      </c>
      <c r="D15604" s="1"/>
      <c r="E15604" s="1">
        <v>2</v>
      </c>
      <c r="F15604" s="1">
        <v>0</v>
      </c>
      <c r="G15604" s="1">
        <v>0</v>
      </c>
      <c r="H15604" s="1">
        <v>2</v>
      </c>
      <c r="I15604" s="15">
        <v>0</v>
      </c>
      <c r="J15604">
        <f t="shared" si="243"/>
        <v>40</v>
      </c>
    </row>
    <row r="15605" spans="1:10" x14ac:dyDescent="0.3">
      <c r="A15605" t="s">
        <v>15465</v>
      </c>
      <c r="C15605" s="18">
        <v>382.36389590784012</v>
      </c>
      <c r="D15605" s="1"/>
      <c r="E15605" s="1">
        <v>6</v>
      </c>
      <c r="F15605" s="1">
        <v>2</v>
      </c>
      <c r="G15605" s="1">
        <v>0</v>
      </c>
      <c r="H15605" s="1">
        <v>4</v>
      </c>
      <c r="I15605" s="15">
        <v>0.33333333333333331</v>
      </c>
      <c r="J15605">
        <f t="shared" si="243"/>
        <v>40</v>
      </c>
    </row>
    <row r="15606" spans="1:10" x14ac:dyDescent="0.3">
      <c r="A15606" t="s">
        <v>15466</v>
      </c>
      <c r="C15606" s="18">
        <v>382.3627387748457</v>
      </c>
      <c r="D15606" s="1"/>
      <c r="E15606" s="1">
        <v>6</v>
      </c>
      <c r="F15606" s="1">
        <v>2</v>
      </c>
      <c r="G15606" s="1">
        <v>0</v>
      </c>
      <c r="H15606" s="1">
        <v>4</v>
      </c>
      <c r="I15606" s="15">
        <v>0.33333333333333331</v>
      </c>
      <c r="J15606">
        <f t="shared" si="243"/>
        <v>40</v>
      </c>
    </row>
    <row r="15607" spans="1:10" x14ac:dyDescent="0.3">
      <c r="A15607" t="s">
        <v>15467</v>
      </c>
      <c r="C15607" s="18">
        <v>382.35710818696055</v>
      </c>
      <c r="D15607" s="1"/>
      <c r="E15607" s="1">
        <v>6</v>
      </c>
      <c r="F15607" s="1">
        <v>2</v>
      </c>
      <c r="G15607" s="1">
        <v>0</v>
      </c>
      <c r="H15607" s="1">
        <v>4</v>
      </c>
      <c r="I15607" s="15">
        <v>0.33333333333333331</v>
      </c>
      <c r="J15607">
        <f t="shared" si="243"/>
        <v>40</v>
      </c>
    </row>
    <row r="15608" spans="1:10" x14ac:dyDescent="0.3">
      <c r="A15608" t="s">
        <v>15468</v>
      </c>
      <c r="C15608" s="18">
        <v>382.34792259069371</v>
      </c>
      <c r="D15608" s="1"/>
      <c r="E15608" s="1">
        <v>20</v>
      </c>
      <c r="F15608" s="1">
        <v>9</v>
      </c>
      <c r="G15608" s="1">
        <v>0</v>
      </c>
      <c r="H15608" s="1">
        <v>11</v>
      </c>
      <c r="I15608" s="15">
        <v>0.45</v>
      </c>
      <c r="J15608">
        <f t="shared" si="243"/>
        <v>40</v>
      </c>
    </row>
    <row r="15609" spans="1:10" x14ac:dyDescent="0.3">
      <c r="A15609" t="s">
        <v>15469</v>
      </c>
      <c r="C15609" s="18">
        <v>382.34633095607694</v>
      </c>
      <c r="D15609" s="1"/>
      <c r="E15609" s="1">
        <v>4</v>
      </c>
      <c r="F15609" s="1">
        <v>1</v>
      </c>
      <c r="G15609" s="1">
        <v>0</v>
      </c>
      <c r="H15609" s="1">
        <v>3</v>
      </c>
      <c r="I15609" s="15">
        <v>0.25</v>
      </c>
      <c r="J15609">
        <f t="shared" si="243"/>
        <v>40</v>
      </c>
    </row>
    <row r="15610" spans="1:10" x14ac:dyDescent="0.3">
      <c r="A15610" t="s">
        <v>15470</v>
      </c>
      <c r="C15610" s="18">
        <v>382.34117178669169</v>
      </c>
      <c r="D15610" s="1"/>
      <c r="E15610" s="1">
        <v>5</v>
      </c>
      <c r="F15610" s="1">
        <v>2</v>
      </c>
      <c r="G15610" s="1">
        <v>0</v>
      </c>
      <c r="H15610" s="1">
        <v>3</v>
      </c>
      <c r="I15610" s="15">
        <v>0.4</v>
      </c>
      <c r="J15610">
        <f t="shared" si="243"/>
        <v>40</v>
      </c>
    </row>
    <row r="15611" spans="1:10" x14ac:dyDescent="0.3">
      <c r="A15611" t="s">
        <v>15471</v>
      </c>
      <c r="C15611" s="18">
        <v>382.33842675723844</v>
      </c>
      <c r="D15611" s="1"/>
      <c r="E15611" s="1">
        <v>2</v>
      </c>
      <c r="F15611" s="1">
        <v>0</v>
      </c>
      <c r="G15611" s="1">
        <v>0</v>
      </c>
      <c r="H15611" s="1">
        <v>2</v>
      </c>
      <c r="I15611" s="15">
        <v>0</v>
      </c>
      <c r="J15611">
        <f t="shared" si="243"/>
        <v>40</v>
      </c>
    </row>
    <row r="15612" spans="1:10" x14ac:dyDescent="0.3">
      <c r="A15612" t="s">
        <v>15472</v>
      </c>
      <c r="C15612" s="18">
        <v>382.33302937125347</v>
      </c>
      <c r="D15612" s="1"/>
      <c r="E15612" s="1">
        <v>8</v>
      </c>
      <c r="F15612" s="1">
        <v>3</v>
      </c>
      <c r="G15612" s="1">
        <v>0</v>
      </c>
      <c r="H15612" s="1">
        <v>5</v>
      </c>
      <c r="I15612" s="15">
        <v>0.375</v>
      </c>
      <c r="J15612">
        <f t="shared" si="243"/>
        <v>40</v>
      </c>
    </row>
    <row r="15613" spans="1:10" x14ac:dyDescent="0.3">
      <c r="A15613" t="s">
        <v>15502</v>
      </c>
      <c r="C15613" s="18">
        <v>382.33207177011815</v>
      </c>
      <c r="D15613" s="1"/>
      <c r="E15613" s="1">
        <v>6</v>
      </c>
      <c r="F15613" s="1">
        <v>2</v>
      </c>
      <c r="G15613" s="1">
        <v>0</v>
      </c>
      <c r="H15613" s="1">
        <v>4</v>
      </c>
      <c r="I15613" s="15">
        <v>0.33333333333333331</v>
      </c>
      <c r="J15613">
        <f t="shared" si="243"/>
        <v>40</v>
      </c>
    </row>
    <row r="15614" spans="1:10" x14ac:dyDescent="0.3">
      <c r="A15614" t="s">
        <v>15473</v>
      </c>
      <c r="C15614" s="18">
        <v>382.32842628469882</v>
      </c>
      <c r="D15614" s="1"/>
      <c r="E15614" s="1">
        <v>10</v>
      </c>
      <c r="F15614" s="1">
        <v>4</v>
      </c>
      <c r="G15614" s="1">
        <v>0</v>
      </c>
      <c r="H15614" s="1">
        <v>6</v>
      </c>
      <c r="I15614" s="15">
        <v>0.4</v>
      </c>
      <c r="J15614">
        <f t="shared" si="243"/>
        <v>40</v>
      </c>
    </row>
    <row r="15615" spans="1:10" x14ac:dyDescent="0.3">
      <c r="A15615" t="s">
        <v>15474</v>
      </c>
      <c r="C15615" s="18">
        <v>382.32546529006339</v>
      </c>
      <c r="D15615" s="1"/>
      <c r="E15615" s="1">
        <v>10</v>
      </c>
      <c r="F15615" s="1">
        <v>4</v>
      </c>
      <c r="G15615" s="1">
        <v>0</v>
      </c>
      <c r="H15615" s="1">
        <v>6</v>
      </c>
      <c r="I15615" s="15">
        <v>0.4</v>
      </c>
      <c r="J15615">
        <f t="shared" si="243"/>
        <v>40</v>
      </c>
    </row>
    <row r="15616" spans="1:10" x14ac:dyDescent="0.3">
      <c r="A15616" t="s">
        <v>15475</v>
      </c>
      <c r="C15616" s="18">
        <v>382.32341452110023</v>
      </c>
      <c r="D15616" s="1"/>
      <c r="E15616" s="1">
        <v>7</v>
      </c>
      <c r="F15616" s="1">
        <v>2</v>
      </c>
      <c r="G15616" s="1">
        <v>1</v>
      </c>
      <c r="H15616" s="1">
        <v>4</v>
      </c>
      <c r="I15616" s="15">
        <v>0.35714285714285715</v>
      </c>
      <c r="J15616">
        <f t="shared" si="243"/>
        <v>40</v>
      </c>
    </row>
    <row r="15617" spans="1:10" x14ac:dyDescent="0.3">
      <c r="A15617" t="s">
        <v>15476</v>
      </c>
      <c r="C15617" s="18">
        <v>382.3228283457052</v>
      </c>
      <c r="D15617" s="1"/>
      <c r="E15617" s="1">
        <v>6</v>
      </c>
      <c r="F15617" s="1">
        <v>2</v>
      </c>
      <c r="G15617" s="1">
        <v>0</v>
      </c>
      <c r="H15617" s="1">
        <v>4</v>
      </c>
      <c r="I15617" s="15">
        <v>0.33333333333333331</v>
      </c>
      <c r="J15617">
        <f t="shared" si="243"/>
        <v>40</v>
      </c>
    </row>
    <row r="15618" spans="1:10" x14ac:dyDescent="0.3">
      <c r="A15618" t="s">
        <v>15477</v>
      </c>
      <c r="C15618" s="18">
        <v>382.31813207293857</v>
      </c>
      <c r="D15618" s="1"/>
      <c r="E15618" s="1">
        <v>39</v>
      </c>
      <c r="F15618" s="1">
        <v>15</v>
      </c>
      <c r="G15618" s="1">
        <v>2</v>
      </c>
      <c r="H15618" s="1">
        <v>22</v>
      </c>
      <c r="I15618" s="15">
        <v>0.41025641025641024</v>
      </c>
      <c r="J15618">
        <f t="shared" si="243"/>
        <v>20</v>
      </c>
    </row>
    <row r="15619" spans="1:10" x14ac:dyDescent="0.3">
      <c r="A15619" t="s">
        <v>15478</v>
      </c>
      <c r="C15619" s="18">
        <v>382.31012988760631</v>
      </c>
      <c r="D15619" s="1"/>
      <c r="E15619" s="1">
        <v>8</v>
      </c>
      <c r="F15619" s="1">
        <v>3</v>
      </c>
      <c r="G15619" s="1">
        <v>0</v>
      </c>
      <c r="H15619" s="1">
        <v>5</v>
      </c>
      <c r="I15619" s="15">
        <v>0.375</v>
      </c>
      <c r="J15619">
        <f t="shared" si="243"/>
        <v>40</v>
      </c>
    </row>
    <row r="15620" spans="1:10" x14ac:dyDescent="0.3">
      <c r="A15620" t="s">
        <v>15479</v>
      </c>
      <c r="C15620" s="18">
        <v>382.30006701608511</v>
      </c>
      <c r="D15620" s="1"/>
      <c r="E15620" s="1">
        <v>51</v>
      </c>
      <c r="F15620" s="1">
        <v>15</v>
      </c>
      <c r="G15620" s="1">
        <v>2</v>
      </c>
      <c r="H15620" s="1">
        <v>34</v>
      </c>
      <c r="I15620" s="15">
        <v>0.31372549019607843</v>
      </c>
      <c r="J15620">
        <f t="shared" ref="J15620:J15683" si="244">IF(E15620&lt;=30,40,20)</f>
        <v>20</v>
      </c>
    </row>
    <row r="15621" spans="1:10" x14ac:dyDescent="0.3">
      <c r="A15621" t="s">
        <v>15481</v>
      </c>
      <c r="C15621" s="18">
        <v>382.29432615007437</v>
      </c>
      <c r="D15621" s="1"/>
      <c r="E15621" s="1">
        <v>6</v>
      </c>
      <c r="F15621" s="1">
        <v>2</v>
      </c>
      <c r="G15621" s="1">
        <v>0</v>
      </c>
      <c r="H15621" s="1">
        <v>4</v>
      </c>
      <c r="I15621" s="15">
        <v>0.33333333333333331</v>
      </c>
      <c r="J15621">
        <f t="shared" si="244"/>
        <v>40</v>
      </c>
    </row>
    <row r="15622" spans="1:10" x14ac:dyDescent="0.3">
      <c r="A15622" t="s">
        <v>15834</v>
      </c>
      <c r="C15622" s="18">
        <v>382.29353434316283</v>
      </c>
      <c r="D15622" s="1"/>
      <c r="E15622" s="1">
        <v>2</v>
      </c>
      <c r="F15622" s="1">
        <v>0</v>
      </c>
      <c r="G15622" s="1">
        <v>0</v>
      </c>
      <c r="H15622" s="1">
        <v>2</v>
      </c>
      <c r="I15622" s="15">
        <v>0</v>
      </c>
      <c r="J15622">
        <f t="shared" si="244"/>
        <v>40</v>
      </c>
    </row>
    <row r="15623" spans="1:10" x14ac:dyDescent="0.3">
      <c r="A15623" t="s">
        <v>15482</v>
      </c>
      <c r="C15623" s="18">
        <v>382.29073725982192</v>
      </c>
      <c r="D15623" s="1"/>
      <c r="E15623" s="1">
        <v>6</v>
      </c>
      <c r="F15623" s="1">
        <v>2</v>
      </c>
      <c r="G15623" s="1">
        <v>0</v>
      </c>
      <c r="H15623" s="1">
        <v>4</v>
      </c>
      <c r="I15623" s="15">
        <v>0.33333333333333331</v>
      </c>
      <c r="J15623">
        <f t="shared" si="244"/>
        <v>40</v>
      </c>
    </row>
    <row r="15624" spans="1:10" x14ac:dyDescent="0.3">
      <c r="A15624" t="s">
        <v>15483</v>
      </c>
      <c r="C15624" s="18">
        <v>382.28803537469906</v>
      </c>
      <c r="D15624" s="1"/>
      <c r="E15624" s="1">
        <v>9</v>
      </c>
      <c r="F15624" s="1">
        <v>4</v>
      </c>
      <c r="G15624" s="1">
        <v>0</v>
      </c>
      <c r="H15624" s="1">
        <v>5</v>
      </c>
      <c r="I15624" s="15">
        <v>0.44444444444444442</v>
      </c>
      <c r="J15624">
        <f t="shared" si="244"/>
        <v>40</v>
      </c>
    </row>
    <row r="15625" spans="1:10" x14ac:dyDescent="0.3">
      <c r="A15625" t="s">
        <v>15626</v>
      </c>
      <c r="C15625" s="18">
        <v>382.28274097280359</v>
      </c>
      <c r="D15625" s="1"/>
      <c r="E15625" s="1">
        <v>19</v>
      </c>
      <c r="F15625" s="1">
        <v>7</v>
      </c>
      <c r="G15625" s="1">
        <v>0</v>
      </c>
      <c r="H15625" s="1">
        <v>12</v>
      </c>
      <c r="I15625" s="15">
        <v>0.36842105263157893</v>
      </c>
      <c r="J15625">
        <f t="shared" si="244"/>
        <v>40</v>
      </c>
    </row>
    <row r="15626" spans="1:10" x14ac:dyDescent="0.3">
      <c r="A15626" t="s">
        <v>15484</v>
      </c>
      <c r="C15626" s="18">
        <v>382.27090608307412</v>
      </c>
      <c r="D15626" s="1"/>
      <c r="E15626" s="1">
        <v>3</v>
      </c>
      <c r="F15626" s="1">
        <v>1</v>
      </c>
      <c r="G15626" s="1">
        <v>0</v>
      </c>
      <c r="H15626" s="1">
        <v>2</v>
      </c>
      <c r="I15626" s="15">
        <v>0.33333333333333331</v>
      </c>
      <c r="J15626">
        <f t="shared" si="244"/>
        <v>40</v>
      </c>
    </row>
    <row r="15627" spans="1:10" x14ac:dyDescent="0.3">
      <c r="A15627" t="s">
        <v>15485</v>
      </c>
      <c r="C15627" s="18">
        <v>382.26785002773653</v>
      </c>
      <c r="D15627" s="1"/>
      <c r="E15627" s="1">
        <v>4</v>
      </c>
      <c r="F15627" s="1">
        <v>1</v>
      </c>
      <c r="G15627" s="1">
        <v>0</v>
      </c>
      <c r="H15627" s="1">
        <v>3</v>
      </c>
      <c r="I15627" s="15">
        <v>0.25</v>
      </c>
      <c r="J15627">
        <f t="shared" si="244"/>
        <v>40</v>
      </c>
    </row>
    <row r="15628" spans="1:10" x14ac:dyDescent="0.3">
      <c r="A15628" t="s">
        <v>15486</v>
      </c>
      <c r="C15628" s="18">
        <v>382.26596607590608</v>
      </c>
      <c r="D15628" s="1"/>
      <c r="E15628" s="1">
        <v>2</v>
      </c>
      <c r="F15628" s="1">
        <v>0</v>
      </c>
      <c r="G15628" s="1">
        <v>0</v>
      </c>
      <c r="H15628" s="1">
        <v>2</v>
      </c>
      <c r="I15628" s="15">
        <v>0</v>
      </c>
      <c r="J15628">
        <f t="shared" si="244"/>
        <v>40</v>
      </c>
    </row>
    <row r="15629" spans="1:10" x14ac:dyDescent="0.3">
      <c r="A15629" t="s">
        <v>15487</v>
      </c>
      <c r="C15629" s="18">
        <v>382.26554944021268</v>
      </c>
      <c r="D15629" s="1"/>
      <c r="E15629" s="1">
        <v>12</v>
      </c>
      <c r="F15629" s="1">
        <v>5</v>
      </c>
      <c r="G15629" s="1">
        <v>0</v>
      </c>
      <c r="H15629" s="1">
        <v>7</v>
      </c>
      <c r="I15629" s="15">
        <v>0.41666666666666669</v>
      </c>
      <c r="J15629">
        <f t="shared" si="244"/>
        <v>40</v>
      </c>
    </row>
    <row r="15630" spans="1:10" x14ac:dyDescent="0.3">
      <c r="A15630" t="s">
        <v>15488</v>
      </c>
      <c r="C15630" s="18">
        <v>382.25809388189958</v>
      </c>
      <c r="D15630" s="1"/>
      <c r="E15630" s="1">
        <v>2</v>
      </c>
      <c r="F15630" s="1">
        <v>0</v>
      </c>
      <c r="G15630" s="1">
        <v>0</v>
      </c>
      <c r="H15630" s="1">
        <v>2</v>
      </c>
      <c r="I15630" s="15">
        <v>0</v>
      </c>
      <c r="J15630">
        <f t="shared" si="244"/>
        <v>40</v>
      </c>
    </row>
    <row r="15631" spans="1:10" x14ac:dyDescent="0.3">
      <c r="A15631" t="s">
        <v>15489</v>
      </c>
      <c r="C15631" s="18">
        <v>382.25544901566798</v>
      </c>
      <c r="D15631" s="1"/>
      <c r="E15631" s="1">
        <v>10</v>
      </c>
      <c r="F15631" s="1">
        <v>0</v>
      </c>
      <c r="G15631" s="1">
        <v>1</v>
      </c>
      <c r="H15631" s="1">
        <v>9</v>
      </c>
      <c r="I15631" s="15">
        <v>0.05</v>
      </c>
      <c r="J15631">
        <f t="shared" si="244"/>
        <v>40</v>
      </c>
    </row>
    <row r="15632" spans="1:10" x14ac:dyDescent="0.3">
      <c r="A15632" t="s">
        <v>15490</v>
      </c>
      <c r="C15632" s="18">
        <v>382.25322359429566</v>
      </c>
      <c r="D15632" s="1"/>
      <c r="E15632" s="1">
        <v>8</v>
      </c>
      <c r="F15632" s="1">
        <v>5</v>
      </c>
      <c r="G15632" s="1">
        <v>0</v>
      </c>
      <c r="H15632" s="1">
        <v>3</v>
      </c>
      <c r="I15632" s="15">
        <v>0.625</v>
      </c>
      <c r="J15632">
        <f t="shared" si="244"/>
        <v>40</v>
      </c>
    </row>
    <row r="15633" spans="1:10" x14ac:dyDescent="0.3">
      <c r="A15633" t="s">
        <v>15491</v>
      </c>
      <c r="C15633" s="18">
        <v>382.24794838964448</v>
      </c>
      <c r="D15633" s="1"/>
      <c r="E15633" s="1">
        <v>17</v>
      </c>
      <c r="F15633" s="1">
        <v>7</v>
      </c>
      <c r="G15633" s="1">
        <v>0</v>
      </c>
      <c r="H15633" s="1">
        <v>10</v>
      </c>
      <c r="I15633" s="15">
        <v>0.41176470588235292</v>
      </c>
      <c r="J15633">
        <f t="shared" si="244"/>
        <v>40</v>
      </c>
    </row>
    <row r="15634" spans="1:10" x14ac:dyDescent="0.3">
      <c r="A15634" t="s">
        <v>15492</v>
      </c>
      <c r="C15634" s="18">
        <v>382.24110497759079</v>
      </c>
      <c r="D15634" s="1"/>
      <c r="E15634" s="1">
        <v>6</v>
      </c>
      <c r="F15634" s="1">
        <v>2</v>
      </c>
      <c r="G15634" s="1">
        <v>0</v>
      </c>
      <c r="H15634" s="1">
        <v>4</v>
      </c>
      <c r="I15634" s="15">
        <v>0.33333333333333331</v>
      </c>
      <c r="J15634">
        <f t="shared" si="244"/>
        <v>40</v>
      </c>
    </row>
    <row r="15635" spans="1:10" x14ac:dyDescent="0.3">
      <c r="A15635" t="s">
        <v>15493</v>
      </c>
      <c r="C15635" s="18">
        <v>382.22709188830453</v>
      </c>
      <c r="D15635" s="1"/>
      <c r="E15635" s="1">
        <v>3</v>
      </c>
      <c r="F15635" s="1">
        <v>1</v>
      </c>
      <c r="G15635" s="1">
        <v>0</v>
      </c>
      <c r="H15635" s="1">
        <v>2</v>
      </c>
      <c r="I15635" s="15">
        <v>0.33333333333333331</v>
      </c>
      <c r="J15635">
        <f t="shared" si="244"/>
        <v>40</v>
      </c>
    </row>
    <row r="15636" spans="1:10" x14ac:dyDescent="0.3">
      <c r="A15636" t="s">
        <v>15495</v>
      </c>
      <c r="C15636" s="18">
        <v>382.21076084867025</v>
      </c>
      <c r="D15636" s="1"/>
      <c r="E15636" s="1">
        <v>5</v>
      </c>
      <c r="F15636" s="1">
        <v>1</v>
      </c>
      <c r="G15636" s="1">
        <v>1</v>
      </c>
      <c r="H15636" s="1">
        <v>3</v>
      </c>
      <c r="I15636" s="15">
        <v>0.3</v>
      </c>
      <c r="J15636">
        <f t="shared" si="244"/>
        <v>40</v>
      </c>
    </row>
    <row r="15637" spans="1:10" x14ac:dyDescent="0.3">
      <c r="A15637" t="s">
        <v>15420</v>
      </c>
      <c r="C15637" s="18">
        <v>382.20947033238087</v>
      </c>
      <c r="D15637" s="1"/>
      <c r="E15637" s="1">
        <v>6</v>
      </c>
      <c r="F15637" s="1">
        <v>2</v>
      </c>
      <c r="G15637" s="1">
        <v>0</v>
      </c>
      <c r="H15637" s="1">
        <v>4</v>
      </c>
      <c r="I15637" s="15">
        <v>0.33333333333333331</v>
      </c>
      <c r="J15637">
        <f t="shared" si="244"/>
        <v>40</v>
      </c>
    </row>
    <row r="15638" spans="1:10" x14ac:dyDescent="0.3">
      <c r="A15638" t="s">
        <v>15496</v>
      </c>
      <c r="C15638" s="18">
        <v>382.20697724354608</v>
      </c>
      <c r="D15638" s="1"/>
      <c r="E15638" s="1">
        <v>11</v>
      </c>
      <c r="F15638" s="1">
        <v>6</v>
      </c>
      <c r="G15638" s="1">
        <v>0</v>
      </c>
      <c r="H15638" s="1">
        <v>5</v>
      </c>
      <c r="I15638" s="15">
        <v>0.54545454545454541</v>
      </c>
      <c r="J15638">
        <f t="shared" si="244"/>
        <v>40</v>
      </c>
    </row>
    <row r="15639" spans="1:10" x14ac:dyDescent="0.3">
      <c r="A15639" t="s">
        <v>15497</v>
      </c>
      <c r="C15639" s="18">
        <v>382.20458976097069</v>
      </c>
      <c r="D15639" s="1"/>
      <c r="E15639" s="1">
        <v>3</v>
      </c>
      <c r="F15639" s="1">
        <v>0</v>
      </c>
      <c r="G15639" s="1">
        <v>1</v>
      </c>
      <c r="H15639" s="1">
        <v>2</v>
      </c>
      <c r="I15639" s="15">
        <v>0.16666666666666666</v>
      </c>
      <c r="J15639">
        <f t="shared" si="244"/>
        <v>40</v>
      </c>
    </row>
    <row r="15640" spans="1:10" x14ac:dyDescent="0.3">
      <c r="A15640" t="s">
        <v>15498</v>
      </c>
      <c r="C15640" s="18">
        <v>382.20282179491318</v>
      </c>
      <c r="D15640" s="1"/>
      <c r="E15640" s="1">
        <v>1</v>
      </c>
      <c r="F15640" s="1">
        <v>0</v>
      </c>
      <c r="G15640" s="1">
        <v>0</v>
      </c>
      <c r="H15640" s="1">
        <v>1</v>
      </c>
      <c r="I15640" s="15">
        <v>0</v>
      </c>
      <c r="J15640">
        <f t="shared" si="244"/>
        <v>40</v>
      </c>
    </row>
    <row r="15641" spans="1:10" x14ac:dyDescent="0.3">
      <c r="A15641" t="s">
        <v>15499</v>
      </c>
      <c r="C15641" s="18">
        <v>382.20254816966411</v>
      </c>
      <c r="D15641" s="1"/>
      <c r="E15641" s="1">
        <v>5</v>
      </c>
      <c r="F15641" s="1">
        <v>1</v>
      </c>
      <c r="G15641" s="1">
        <v>0</v>
      </c>
      <c r="H15641" s="1">
        <v>4</v>
      </c>
      <c r="I15641" s="15">
        <v>0.2</v>
      </c>
      <c r="J15641">
        <f t="shared" si="244"/>
        <v>40</v>
      </c>
    </row>
    <row r="15642" spans="1:10" x14ac:dyDescent="0.3">
      <c r="A15642" t="s">
        <v>15500</v>
      </c>
      <c r="C15642" s="18">
        <v>382.20225210240858</v>
      </c>
      <c r="D15642" s="1"/>
      <c r="E15642" s="1">
        <v>3</v>
      </c>
      <c r="F15642" s="1">
        <v>0</v>
      </c>
      <c r="G15642" s="1">
        <v>1</v>
      </c>
      <c r="H15642" s="1">
        <v>2</v>
      </c>
      <c r="I15642" s="15">
        <v>0.16666666666666666</v>
      </c>
      <c r="J15642">
        <f t="shared" si="244"/>
        <v>40</v>
      </c>
    </row>
    <row r="15643" spans="1:10" x14ac:dyDescent="0.3">
      <c r="A15643" t="s">
        <v>15503</v>
      </c>
      <c r="C15643" s="18">
        <v>382.1900560852626</v>
      </c>
      <c r="D15643" s="1"/>
      <c r="E15643" s="1">
        <v>15</v>
      </c>
      <c r="F15643" s="1">
        <v>6</v>
      </c>
      <c r="G15643" s="1">
        <v>0</v>
      </c>
      <c r="H15643" s="1">
        <v>9</v>
      </c>
      <c r="I15643" s="15">
        <v>0.4</v>
      </c>
      <c r="J15643">
        <f t="shared" si="244"/>
        <v>40</v>
      </c>
    </row>
    <row r="15644" spans="1:10" x14ac:dyDescent="0.3">
      <c r="A15644" t="s">
        <v>15504</v>
      </c>
      <c r="C15644" s="18">
        <v>382.18994029214537</v>
      </c>
      <c r="D15644" s="1"/>
      <c r="E15644" s="1">
        <v>27</v>
      </c>
      <c r="F15644" s="1">
        <v>12</v>
      </c>
      <c r="G15644" s="1">
        <v>0</v>
      </c>
      <c r="H15644" s="1">
        <v>15</v>
      </c>
      <c r="I15644" s="15">
        <v>0.44444444444444442</v>
      </c>
      <c r="J15644">
        <f t="shared" si="244"/>
        <v>40</v>
      </c>
    </row>
    <row r="15645" spans="1:10" x14ac:dyDescent="0.3">
      <c r="A15645" t="s">
        <v>15505</v>
      </c>
      <c r="C15645" s="18">
        <v>382.18920107137615</v>
      </c>
      <c r="D15645" s="1"/>
      <c r="E15645" s="1">
        <v>8</v>
      </c>
      <c r="F15645" s="1">
        <v>3</v>
      </c>
      <c r="G15645" s="1">
        <v>0</v>
      </c>
      <c r="H15645" s="1">
        <v>5</v>
      </c>
      <c r="I15645" s="15">
        <v>0.375</v>
      </c>
      <c r="J15645">
        <f t="shared" si="244"/>
        <v>40</v>
      </c>
    </row>
    <row r="15646" spans="1:10" x14ac:dyDescent="0.3">
      <c r="A15646" t="s">
        <v>15506</v>
      </c>
      <c r="C15646" s="18">
        <v>382.18640537206238</v>
      </c>
      <c r="D15646" s="1"/>
      <c r="E15646" s="1">
        <v>6</v>
      </c>
      <c r="F15646" s="1">
        <v>2</v>
      </c>
      <c r="G15646" s="1">
        <v>0</v>
      </c>
      <c r="H15646" s="1">
        <v>4</v>
      </c>
      <c r="I15646" s="15">
        <v>0.33333333333333331</v>
      </c>
      <c r="J15646">
        <f t="shared" si="244"/>
        <v>40</v>
      </c>
    </row>
    <row r="15647" spans="1:10" x14ac:dyDescent="0.3">
      <c r="A15647" t="s">
        <v>15508</v>
      </c>
      <c r="C15647" s="18">
        <v>382.18215878570015</v>
      </c>
      <c r="D15647" s="1"/>
      <c r="E15647" s="1">
        <v>2</v>
      </c>
      <c r="F15647" s="1">
        <v>0</v>
      </c>
      <c r="G15647" s="1">
        <v>0</v>
      </c>
      <c r="H15647" s="1">
        <v>2</v>
      </c>
      <c r="I15647" s="15">
        <v>0</v>
      </c>
      <c r="J15647">
        <f t="shared" si="244"/>
        <v>40</v>
      </c>
    </row>
    <row r="15648" spans="1:10" x14ac:dyDescent="0.3">
      <c r="A15648" t="s">
        <v>15509</v>
      </c>
      <c r="C15648" s="18">
        <v>382.17845807143232</v>
      </c>
      <c r="D15648" s="1"/>
      <c r="E15648" s="1">
        <v>9</v>
      </c>
      <c r="F15648" s="1">
        <v>2</v>
      </c>
      <c r="G15648" s="1">
        <v>1</v>
      </c>
      <c r="H15648" s="1">
        <v>6</v>
      </c>
      <c r="I15648" s="15">
        <v>0.27777777777777779</v>
      </c>
      <c r="J15648">
        <f t="shared" si="244"/>
        <v>40</v>
      </c>
    </row>
    <row r="15649" spans="1:10" x14ac:dyDescent="0.3">
      <c r="A15649" t="s">
        <v>15510</v>
      </c>
      <c r="C15649" s="18">
        <v>382.17654560258825</v>
      </c>
      <c r="D15649" s="1"/>
      <c r="E15649" s="1">
        <v>6</v>
      </c>
      <c r="F15649" s="1">
        <v>2</v>
      </c>
      <c r="G15649" s="1">
        <v>0</v>
      </c>
      <c r="H15649" s="1">
        <v>4</v>
      </c>
      <c r="I15649" s="15">
        <v>0.33333333333333331</v>
      </c>
      <c r="J15649">
        <f t="shared" si="244"/>
        <v>40</v>
      </c>
    </row>
    <row r="15650" spans="1:10" x14ac:dyDescent="0.3">
      <c r="A15650" t="s">
        <v>15511</v>
      </c>
      <c r="C15650" s="18">
        <v>382.17194901703385</v>
      </c>
      <c r="D15650" s="1"/>
      <c r="E15650" s="1">
        <v>11</v>
      </c>
      <c r="F15650" s="1">
        <v>4</v>
      </c>
      <c r="G15650" s="1">
        <v>1</v>
      </c>
      <c r="H15650" s="1">
        <v>6</v>
      </c>
      <c r="I15650" s="15">
        <v>0.40909090909090912</v>
      </c>
      <c r="J15650">
        <f t="shared" si="244"/>
        <v>40</v>
      </c>
    </row>
    <row r="15651" spans="1:10" x14ac:dyDescent="0.3">
      <c r="A15651" t="s">
        <v>15512</v>
      </c>
      <c r="C15651" s="18">
        <v>382.17058061159037</v>
      </c>
      <c r="D15651" s="1"/>
      <c r="E15651" s="1">
        <v>19</v>
      </c>
      <c r="F15651" s="1">
        <v>8</v>
      </c>
      <c r="G15651" s="1">
        <v>0</v>
      </c>
      <c r="H15651" s="1">
        <v>11</v>
      </c>
      <c r="I15651" s="15">
        <v>0.42105263157894735</v>
      </c>
      <c r="J15651">
        <f t="shared" si="244"/>
        <v>40</v>
      </c>
    </row>
    <row r="15652" spans="1:10" x14ac:dyDescent="0.3">
      <c r="A15652" s="21" t="s">
        <v>15513</v>
      </c>
      <c r="C15652" s="18">
        <v>382.1682598252612</v>
      </c>
      <c r="D15652" s="1"/>
      <c r="E15652" s="1">
        <v>5</v>
      </c>
      <c r="F15652" s="1">
        <v>1</v>
      </c>
      <c r="G15652" s="1">
        <v>1</v>
      </c>
      <c r="H15652" s="1">
        <v>3</v>
      </c>
      <c r="I15652" s="15">
        <v>0.3</v>
      </c>
      <c r="J15652">
        <f t="shared" si="244"/>
        <v>40</v>
      </c>
    </row>
    <row r="15653" spans="1:10" x14ac:dyDescent="0.3">
      <c r="A15653" t="s">
        <v>15515</v>
      </c>
      <c r="C15653" s="18">
        <v>382.15386837215561</v>
      </c>
      <c r="D15653" s="1"/>
      <c r="E15653" s="1">
        <v>5</v>
      </c>
      <c r="F15653" s="1">
        <v>0</v>
      </c>
      <c r="G15653" s="1">
        <v>0</v>
      </c>
      <c r="H15653" s="1">
        <v>5</v>
      </c>
      <c r="I15653" s="15">
        <v>0</v>
      </c>
      <c r="J15653">
        <f t="shared" si="244"/>
        <v>40</v>
      </c>
    </row>
    <row r="15654" spans="1:10" x14ac:dyDescent="0.3">
      <c r="A15654" t="s">
        <v>15519</v>
      </c>
      <c r="C15654" s="18">
        <v>382.14496155703853</v>
      </c>
      <c r="D15654" s="1"/>
      <c r="E15654" s="1">
        <v>2</v>
      </c>
      <c r="F15654" s="1">
        <v>0</v>
      </c>
      <c r="G15654" s="1">
        <v>0</v>
      </c>
      <c r="H15654" s="1">
        <v>2</v>
      </c>
      <c r="I15654" s="15">
        <v>0</v>
      </c>
      <c r="J15654">
        <f t="shared" si="244"/>
        <v>40</v>
      </c>
    </row>
    <row r="15655" spans="1:10" x14ac:dyDescent="0.3">
      <c r="A15655" t="s">
        <v>15520</v>
      </c>
      <c r="C15655" s="18">
        <v>382.13019080154862</v>
      </c>
      <c r="D15655" s="1"/>
      <c r="E15655" s="1">
        <v>9</v>
      </c>
      <c r="F15655" s="1">
        <v>3</v>
      </c>
      <c r="G15655" s="1">
        <v>1</v>
      </c>
      <c r="H15655" s="1">
        <v>5</v>
      </c>
      <c r="I15655" s="15">
        <v>0.3888888888888889</v>
      </c>
      <c r="J15655">
        <f t="shared" si="244"/>
        <v>40</v>
      </c>
    </row>
    <row r="15656" spans="1:10" x14ac:dyDescent="0.3">
      <c r="A15656" t="s">
        <v>15521</v>
      </c>
      <c r="C15656" s="18">
        <v>382.11763715715603</v>
      </c>
      <c r="D15656" s="1"/>
      <c r="E15656" s="1">
        <v>6</v>
      </c>
      <c r="F15656" s="1">
        <v>2</v>
      </c>
      <c r="G15656" s="1">
        <v>0</v>
      </c>
      <c r="H15656" s="1">
        <v>4</v>
      </c>
      <c r="I15656" s="15">
        <v>0.33333333333333331</v>
      </c>
      <c r="J15656">
        <f t="shared" si="244"/>
        <v>40</v>
      </c>
    </row>
    <row r="15657" spans="1:10" x14ac:dyDescent="0.3">
      <c r="A15657" t="s">
        <v>15522</v>
      </c>
      <c r="C15657" s="18">
        <v>382.10267505002577</v>
      </c>
      <c r="D15657" s="1"/>
      <c r="E15657" s="1">
        <v>3</v>
      </c>
      <c r="F15657" s="1">
        <v>0</v>
      </c>
      <c r="G15657" s="1">
        <v>1</v>
      </c>
      <c r="H15657" s="1">
        <v>2</v>
      </c>
      <c r="I15657" s="15">
        <v>0.16666666666666666</v>
      </c>
      <c r="J15657">
        <f t="shared" si="244"/>
        <v>40</v>
      </c>
    </row>
    <row r="15658" spans="1:10" x14ac:dyDescent="0.3">
      <c r="A15658" t="s">
        <v>15523</v>
      </c>
      <c r="C15658" s="18">
        <v>382.10129995915594</v>
      </c>
      <c r="D15658" s="1"/>
      <c r="E15658" s="1">
        <v>4</v>
      </c>
      <c r="F15658" s="1">
        <v>1</v>
      </c>
      <c r="G15658" s="1">
        <v>0</v>
      </c>
      <c r="H15658" s="1">
        <v>3</v>
      </c>
      <c r="I15658" s="15">
        <v>0.25</v>
      </c>
      <c r="J15658">
        <f t="shared" si="244"/>
        <v>40</v>
      </c>
    </row>
    <row r="15659" spans="1:10" x14ac:dyDescent="0.3">
      <c r="A15659" t="s">
        <v>15524</v>
      </c>
      <c r="C15659" s="18">
        <v>382.09846002221434</v>
      </c>
      <c r="D15659" s="1"/>
      <c r="E15659" s="1">
        <v>11</v>
      </c>
      <c r="F15659" s="1">
        <v>4</v>
      </c>
      <c r="G15659" s="1">
        <v>1</v>
      </c>
      <c r="H15659" s="1">
        <v>6</v>
      </c>
      <c r="I15659" s="15">
        <v>0.40909090909090912</v>
      </c>
      <c r="J15659">
        <f t="shared" si="244"/>
        <v>40</v>
      </c>
    </row>
    <row r="15660" spans="1:10" x14ac:dyDescent="0.3">
      <c r="A15660" t="s">
        <v>15526</v>
      </c>
      <c r="C15660" s="18">
        <v>382.08280063418283</v>
      </c>
      <c r="D15660" s="1"/>
      <c r="E15660" s="1">
        <v>8</v>
      </c>
      <c r="F15660" s="1">
        <v>3</v>
      </c>
      <c r="G15660" s="1">
        <v>0</v>
      </c>
      <c r="H15660" s="1">
        <v>5</v>
      </c>
      <c r="I15660" s="15">
        <v>0.375</v>
      </c>
      <c r="J15660">
        <f t="shared" si="244"/>
        <v>40</v>
      </c>
    </row>
    <row r="15661" spans="1:10" x14ac:dyDescent="0.3">
      <c r="A15661" t="s">
        <v>17667</v>
      </c>
      <c r="C15661" s="18">
        <v>382.08241814215779</v>
      </c>
      <c r="D15661" s="1"/>
      <c r="E15661" s="1">
        <v>8</v>
      </c>
      <c r="F15661" s="1">
        <v>3</v>
      </c>
      <c r="G15661" s="1">
        <v>0</v>
      </c>
      <c r="H15661" s="1">
        <v>5</v>
      </c>
      <c r="I15661" s="15">
        <v>0.375</v>
      </c>
      <c r="J15661">
        <f t="shared" si="244"/>
        <v>40</v>
      </c>
    </row>
    <row r="15662" spans="1:10" x14ac:dyDescent="0.3">
      <c r="A15662" t="s">
        <v>16723</v>
      </c>
      <c r="C15662" s="18">
        <v>382.06766931797875</v>
      </c>
      <c r="D15662" s="1"/>
      <c r="E15662" s="1">
        <v>49</v>
      </c>
      <c r="F15662" s="1">
        <v>21</v>
      </c>
      <c r="G15662" s="1">
        <v>2</v>
      </c>
      <c r="H15662" s="1">
        <v>26</v>
      </c>
      <c r="I15662" s="15">
        <v>0.44897959183673469</v>
      </c>
      <c r="J15662">
        <f t="shared" si="244"/>
        <v>20</v>
      </c>
    </row>
    <row r="15663" spans="1:10" x14ac:dyDescent="0.3">
      <c r="A15663" t="s">
        <v>15527</v>
      </c>
      <c r="C15663" s="18">
        <v>382.06290757059242</v>
      </c>
      <c r="D15663" s="1"/>
      <c r="E15663" s="1">
        <v>10</v>
      </c>
      <c r="F15663" s="1">
        <v>4</v>
      </c>
      <c r="G15663" s="1">
        <v>0</v>
      </c>
      <c r="H15663" s="1">
        <v>6</v>
      </c>
      <c r="I15663" s="15">
        <v>0.4</v>
      </c>
      <c r="J15663">
        <f t="shared" si="244"/>
        <v>40</v>
      </c>
    </row>
    <row r="15664" spans="1:10" x14ac:dyDescent="0.3">
      <c r="A15664" t="s">
        <v>15528</v>
      </c>
      <c r="C15664" s="18">
        <v>382.05895170280547</v>
      </c>
      <c r="D15664" s="1"/>
      <c r="E15664" s="1">
        <v>70</v>
      </c>
      <c r="F15664" s="1">
        <v>32</v>
      </c>
      <c r="G15664" s="1">
        <v>1</v>
      </c>
      <c r="H15664" s="1">
        <v>37</v>
      </c>
      <c r="I15664" s="15">
        <v>0.4642857142857143</v>
      </c>
      <c r="J15664">
        <f t="shared" si="244"/>
        <v>20</v>
      </c>
    </row>
    <row r="15665" spans="1:10" x14ac:dyDescent="0.3">
      <c r="A15665" t="s">
        <v>15529</v>
      </c>
      <c r="C15665" s="18">
        <v>382.0539883605241</v>
      </c>
      <c r="D15665" s="1"/>
      <c r="E15665" s="1">
        <v>12</v>
      </c>
      <c r="F15665" s="1">
        <v>5</v>
      </c>
      <c r="G15665" s="1">
        <v>0</v>
      </c>
      <c r="H15665" s="1">
        <v>7</v>
      </c>
      <c r="I15665" s="15">
        <v>0.41666666666666669</v>
      </c>
      <c r="J15665">
        <f t="shared" si="244"/>
        <v>40</v>
      </c>
    </row>
    <row r="15666" spans="1:10" x14ac:dyDescent="0.3">
      <c r="A15666" t="s">
        <v>15541</v>
      </c>
      <c r="C15666" s="18">
        <v>382.05180309552082</v>
      </c>
      <c r="D15666" s="1"/>
      <c r="E15666" s="1">
        <v>6</v>
      </c>
      <c r="F15666" s="1">
        <v>2</v>
      </c>
      <c r="G15666" s="1">
        <v>0</v>
      </c>
      <c r="H15666" s="1">
        <v>4</v>
      </c>
      <c r="I15666" s="15">
        <v>0.33333333333333331</v>
      </c>
      <c r="J15666">
        <f t="shared" si="244"/>
        <v>40</v>
      </c>
    </row>
    <row r="15667" spans="1:10" x14ac:dyDescent="0.3">
      <c r="A15667" t="s">
        <v>15606</v>
      </c>
      <c r="C15667" s="18">
        <v>382.04498468953688</v>
      </c>
      <c r="D15667" s="1"/>
      <c r="E15667" s="1">
        <v>34</v>
      </c>
      <c r="F15667" s="1">
        <v>14</v>
      </c>
      <c r="G15667" s="1">
        <v>0</v>
      </c>
      <c r="H15667" s="1">
        <v>20</v>
      </c>
      <c r="I15667" s="15">
        <v>0.41176470588235292</v>
      </c>
      <c r="J15667">
        <f t="shared" si="244"/>
        <v>20</v>
      </c>
    </row>
    <row r="15668" spans="1:10" x14ac:dyDescent="0.3">
      <c r="A15668" s="21" t="s">
        <v>15530</v>
      </c>
      <c r="C15668" s="18">
        <v>382.04275556339769</v>
      </c>
      <c r="D15668" s="1"/>
      <c r="E15668" s="1">
        <v>10</v>
      </c>
      <c r="F15668" s="1">
        <v>3</v>
      </c>
      <c r="G15668" s="1">
        <v>0</v>
      </c>
      <c r="H15668" s="1">
        <v>7</v>
      </c>
      <c r="I15668" s="15">
        <v>0.3</v>
      </c>
      <c r="J15668">
        <f t="shared" si="244"/>
        <v>40</v>
      </c>
    </row>
    <row r="15669" spans="1:10" x14ac:dyDescent="0.3">
      <c r="A15669" t="s">
        <v>15531</v>
      </c>
      <c r="C15669" s="18">
        <v>382.0379110738088</v>
      </c>
      <c r="D15669" s="1"/>
      <c r="E15669" s="1">
        <v>4</v>
      </c>
      <c r="F15669" s="1">
        <v>1</v>
      </c>
      <c r="G15669" s="1">
        <v>0</v>
      </c>
      <c r="H15669" s="1">
        <v>3</v>
      </c>
      <c r="I15669" s="15">
        <v>0.25</v>
      </c>
      <c r="J15669">
        <f t="shared" si="244"/>
        <v>40</v>
      </c>
    </row>
    <row r="15670" spans="1:10" x14ac:dyDescent="0.3">
      <c r="A15670" t="s">
        <v>16509</v>
      </c>
      <c r="C15670" s="18">
        <v>382.03438616072037</v>
      </c>
      <c r="D15670" s="1"/>
      <c r="E15670" s="1">
        <v>3</v>
      </c>
      <c r="F15670" s="1">
        <v>0</v>
      </c>
      <c r="G15670" s="1">
        <v>1</v>
      </c>
      <c r="H15670" s="1">
        <v>2</v>
      </c>
      <c r="I15670" s="15">
        <v>0.16666666666666666</v>
      </c>
      <c r="J15670">
        <f t="shared" si="244"/>
        <v>40</v>
      </c>
    </row>
    <row r="15671" spans="1:10" x14ac:dyDescent="0.3">
      <c r="A15671" t="s">
        <v>15533</v>
      </c>
      <c r="C15671" s="18">
        <v>382.03093920700866</v>
      </c>
      <c r="D15671" s="1"/>
      <c r="E15671" s="1">
        <v>6</v>
      </c>
      <c r="F15671" s="1">
        <v>2</v>
      </c>
      <c r="G15671" s="1">
        <v>0</v>
      </c>
      <c r="H15671" s="1">
        <v>4</v>
      </c>
      <c r="I15671" s="15">
        <v>0.33333333333333331</v>
      </c>
      <c r="J15671">
        <f t="shared" si="244"/>
        <v>40</v>
      </c>
    </row>
    <row r="15672" spans="1:10" x14ac:dyDescent="0.3">
      <c r="A15672" t="s">
        <v>15532</v>
      </c>
      <c r="C15672" s="18">
        <v>382.03024081613631</v>
      </c>
      <c r="D15672" s="1"/>
      <c r="E15672" s="1">
        <v>2</v>
      </c>
      <c r="F15672" s="1">
        <v>0</v>
      </c>
      <c r="G15672" s="1">
        <v>0</v>
      </c>
      <c r="H15672" s="1">
        <v>2</v>
      </c>
      <c r="I15672" s="15">
        <v>0</v>
      </c>
      <c r="J15672">
        <f t="shared" si="244"/>
        <v>40</v>
      </c>
    </row>
    <row r="15673" spans="1:10" x14ac:dyDescent="0.3">
      <c r="A15673" t="s">
        <v>15536</v>
      </c>
      <c r="C15673" s="18">
        <v>382.02078995087209</v>
      </c>
      <c r="D15673" s="1"/>
      <c r="E15673" s="1">
        <v>2</v>
      </c>
      <c r="F15673" s="1">
        <v>0</v>
      </c>
      <c r="G15673" s="1">
        <v>0</v>
      </c>
      <c r="H15673" s="1">
        <v>2</v>
      </c>
      <c r="I15673" s="15">
        <v>0</v>
      </c>
      <c r="J15673">
        <f t="shared" si="244"/>
        <v>40</v>
      </c>
    </row>
    <row r="15674" spans="1:10" x14ac:dyDescent="0.3">
      <c r="A15674" t="s">
        <v>15537</v>
      </c>
      <c r="C15674" s="18">
        <v>382.02006237938377</v>
      </c>
      <c r="D15674" s="1"/>
      <c r="E15674" s="1">
        <v>5</v>
      </c>
      <c r="F15674" s="1">
        <v>1</v>
      </c>
      <c r="G15674" s="1">
        <v>1</v>
      </c>
      <c r="H15674" s="1">
        <v>3</v>
      </c>
      <c r="I15674" s="15">
        <v>0.3</v>
      </c>
      <c r="J15674">
        <f t="shared" si="244"/>
        <v>40</v>
      </c>
    </row>
    <row r="15675" spans="1:10" x14ac:dyDescent="0.3">
      <c r="A15675" t="s">
        <v>15538</v>
      </c>
      <c r="C15675" s="18">
        <v>382.01767622979327</v>
      </c>
      <c r="D15675" s="1"/>
      <c r="E15675" s="1">
        <v>10</v>
      </c>
      <c r="F15675" s="1">
        <v>4</v>
      </c>
      <c r="G15675" s="1">
        <v>0</v>
      </c>
      <c r="H15675" s="1">
        <v>6</v>
      </c>
      <c r="I15675" s="15">
        <v>0.4</v>
      </c>
      <c r="J15675">
        <f t="shared" si="244"/>
        <v>40</v>
      </c>
    </row>
    <row r="15676" spans="1:10" x14ac:dyDescent="0.3">
      <c r="A15676" t="s">
        <v>15539</v>
      </c>
      <c r="C15676" s="18">
        <v>382.01073770656996</v>
      </c>
      <c r="D15676" s="1"/>
      <c r="E15676" s="1">
        <v>8</v>
      </c>
      <c r="F15676" s="1">
        <v>2</v>
      </c>
      <c r="G15676" s="1">
        <v>2</v>
      </c>
      <c r="H15676" s="1">
        <v>4</v>
      </c>
      <c r="I15676" s="15">
        <v>0.375</v>
      </c>
      <c r="J15676">
        <f t="shared" si="244"/>
        <v>40</v>
      </c>
    </row>
    <row r="15677" spans="1:10" x14ac:dyDescent="0.3">
      <c r="A15677" t="s">
        <v>15542</v>
      </c>
      <c r="C15677" s="18">
        <v>382.00363526858109</v>
      </c>
      <c r="D15677" s="1"/>
      <c r="E15677" s="1">
        <v>6</v>
      </c>
      <c r="F15677" s="1">
        <v>1</v>
      </c>
      <c r="G15677" s="1">
        <v>2</v>
      </c>
      <c r="H15677" s="1">
        <v>3</v>
      </c>
      <c r="I15677" s="15">
        <v>0.33333333333333331</v>
      </c>
      <c r="J15677">
        <f t="shared" si="244"/>
        <v>40</v>
      </c>
    </row>
    <row r="15678" spans="1:10" x14ac:dyDescent="0.3">
      <c r="A15678" t="s">
        <v>15564</v>
      </c>
      <c r="C15678" s="18">
        <v>381.99306297271062</v>
      </c>
      <c r="D15678" s="1"/>
      <c r="E15678" s="1">
        <v>65</v>
      </c>
      <c r="F15678" s="1">
        <v>28</v>
      </c>
      <c r="G15678" s="1">
        <v>0</v>
      </c>
      <c r="H15678" s="1">
        <v>37</v>
      </c>
      <c r="I15678" s="15">
        <v>0.43076923076923079</v>
      </c>
      <c r="J15678">
        <f t="shared" si="244"/>
        <v>20</v>
      </c>
    </row>
    <row r="15679" spans="1:10" x14ac:dyDescent="0.3">
      <c r="A15679" t="s">
        <v>15544</v>
      </c>
      <c r="C15679" s="18">
        <v>381.99197700477851</v>
      </c>
      <c r="D15679" s="1"/>
      <c r="E15679" s="1">
        <v>8</v>
      </c>
      <c r="F15679" s="1">
        <v>3</v>
      </c>
      <c r="G15679" s="1">
        <v>0</v>
      </c>
      <c r="H15679" s="1">
        <v>5</v>
      </c>
      <c r="I15679" s="15">
        <v>0.375</v>
      </c>
      <c r="J15679">
        <f t="shared" si="244"/>
        <v>40</v>
      </c>
    </row>
    <row r="15680" spans="1:10" x14ac:dyDescent="0.3">
      <c r="A15680" t="s">
        <v>15545</v>
      </c>
      <c r="C15680" s="18">
        <v>381.99056509978465</v>
      </c>
      <c r="D15680" s="1"/>
      <c r="E15680" s="1">
        <v>6</v>
      </c>
      <c r="F15680" s="1">
        <v>3</v>
      </c>
      <c r="G15680" s="1">
        <v>0</v>
      </c>
      <c r="H15680" s="1">
        <v>3</v>
      </c>
      <c r="I15680" s="15">
        <v>0.5</v>
      </c>
      <c r="J15680">
        <f t="shared" si="244"/>
        <v>40</v>
      </c>
    </row>
    <row r="15681" spans="1:10" x14ac:dyDescent="0.3">
      <c r="A15681" t="s">
        <v>15764</v>
      </c>
      <c r="C15681" s="18">
        <v>381.98736701856114</v>
      </c>
      <c r="D15681" s="1"/>
      <c r="E15681" s="1">
        <v>11</v>
      </c>
      <c r="F15681" s="1">
        <v>4</v>
      </c>
      <c r="G15681" s="1">
        <v>1</v>
      </c>
      <c r="H15681" s="1">
        <v>6</v>
      </c>
      <c r="I15681" s="15">
        <v>0.40909090909090912</v>
      </c>
      <c r="J15681">
        <f t="shared" si="244"/>
        <v>40</v>
      </c>
    </row>
    <row r="15682" spans="1:10" x14ac:dyDescent="0.3">
      <c r="A15682" t="s">
        <v>15547</v>
      </c>
      <c r="C15682" s="18">
        <v>381.98698690961942</v>
      </c>
      <c r="D15682" s="1"/>
      <c r="E15682" s="1">
        <v>3</v>
      </c>
      <c r="F15682" s="1">
        <v>1</v>
      </c>
      <c r="G15682" s="1">
        <v>0</v>
      </c>
      <c r="H15682" s="1">
        <v>2</v>
      </c>
      <c r="I15682" s="15">
        <v>0.33333333333333331</v>
      </c>
      <c r="J15682">
        <f t="shared" si="244"/>
        <v>40</v>
      </c>
    </row>
    <row r="15683" spans="1:10" x14ac:dyDescent="0.3">
      <c r="A15683" t="s">
        <v>15548</v>
      </c>
      <c r="C15683" s="18">
        <v>381.98231459616039</v>
      </c>
      <c r="D15683" s="1"/>
      <c r="E15683" s="1">
        <v>5</v>
      </c>
      <c r="F15683" s="1">
        <v>0</v>
      </c>
      <c r="G15683" s="1">
        <v>3</v>
      </c>
      <c r="H15683" s="1">
        <v>2</v>
      </c>
      <c r="I15683" s="15">
        <v>0.3</v>
      </c>
      <c r="J15683">
        <f t="shared" si="244"/>
        <v>40</v>
      </c>
    </row>
    <row r="15684" spans="1:10" x14ac:dyDescent="0.3">
      <c r="A15684" t="s">
        <v>15549</v>
      </c>
      <c r="C15684" s="18">
        <v>381.98138525748874</v>
      </c>
      <c r="D15684" s="1"/>
      <c r="E15684" s="1">
        <v>9</v>
      </c>
      <c r="F15684" s="1">
        <v>1</v>
      </c>
      <c r="G15684" s="1">
        <v>1</v>
      </c>
      <c r="H15684" s="1">
        <v>7</v>
      </c>
      <c r="I15684" s="15">
        <v>0.16666666666666666</v>
      </c>
      <c r="J15684">
        <f t="shared" ref="J15684:J15747" si="245">IF(E15684&lt;=30,40,20)</f>
        <v>40</v>
      </c>
    </row>
    <row r="15685" spans="1:10" x14ac:dyDescent="0.3">
      <c r="A15685" t="s">
        <v>15550</v>
      </c>
      <c r="C15685" s="18">
        <v>381.97711357446406</v>
      </c>
      <c r="D15685" s="1"/>
      <c r="E15685" s="1">
        <v>12</v>
      </c>
      <c r="F15685" s="1">
        <v>5</v>
      </c>
      <c r="G15685" s="1">
        <v>0</v>
      </c>
      <c r="H15685" s="1">
        <v>7</v>
      </c>
      <c r="I15685" s="15">
        <v>0.41666666666666669</v>
      </c>
      <c r="J15685">
        <f t="shared" si="245"/>
        <v>40</v>
      </c>
    </row>
    <row r="15686" spans="1:10" x14ac:dyDescent="0.3">
      <c r="A15686" t="s">
        <v>15551</v>
      </c>
      <c r="C15686" s="18">
        <v>381.97684698946728</v>
      </c>
      <c r="D15686" s="1"/>
      <c r="E15686" s="1">
        <v>8</v>
      </c>
      <c r="F15686" s="1">
        <v>3</v>
      </c>
      <c r="G15686" s="1">
        <v>0</v>
      </c>
      <c r="H15686" s="1">
        <v>5</v>
      </c>
      <c r="I15686" s="15">
        <v>0.375</v>
      </c>
      <c r="J15686">
        <f t="shared" si="245"/>
        <v>40</v>
      </c>
    </row>
    <row r="15687" spans="1:10" x14ac:dyDescent="0.3">
      <c r="A15687" t="s">
        <v>15552</v>
      </c>
      <c r="C15687" s="18">
        <v>381.97435310555193</v>
      </c>
      <c r="D15687" s="1"/>
      <c r="E15687" s="1">
        <v>6</v>
      </c>
      <c r="F15687" s="1">
        <v>2</v>
      </c>
      <c r="G15687" s="1">
        <v>0</v>
      </c>
      <c r="H15687" s="1">
        <v>4</v>
      </c>
      <c r="I15687" s="15">
        <v>0.33333333333333331</v>
      </c>
      <c r="J15687">
        <f t="shared" si="245"/>
        <v>40</v>
      </c>
    </row>
    <row r="15688" spans="1:10" x14ac:dyDescent="0.3">
      <c r="A15688" t="s">
        <v>15553</v>
      </c>
      <c r="C15688" s="18">
        <v>381.97386815614516</v>
      </c>
      <c r="D15688" s="1"/>
      <c r="E15688" s="1">
        <v>6</v>
      </c>
      <c r="F15688" s="1">
        <v>2</v>
      </c>
      <c r="G15688" s="1">
        <v>0</v>
      </c>
      <c r="H15688" s="1">
        <v>4</v>
      </c>
      <c r="I15688" s="15">
        <v>0.33333333333333331</v>
      </c>
      <c r="J15688">
        <f t="shared" si="245"/>
        <v>40</v>
      </c>
    </row>
    <row r="15689" spans="1:10" x14ac:dyDescent="0.3">
      <c r="A15689" t="s">
        <v>15555</v>
      </c>
      <c r="C15689" s="18">
        <v>381.94507221750223</v>
      </c>
      <c r="D15689" s="1"/>
      <c r="E15689" s="1">
        <v>5</v>
      </c>
      <c r="F15689" s="1">
        <v>1</v>
      </c>
      <c r="G15689" s="1">
        <v>1</v>
      </c>
      <c r="H15689" s="1">
        <v>3</v>
      </c>
      <c r="I15689" s="15">
        <v>0.3</v>
      </c>
      <c r="J15689">
        <f t="shared" si="245"/>
        <v>40</v>
      </c>
    </row>
    <row r="15690" spans="1:10" x14ac:dyDescent="0.3">
      <c r="A15690" t="s">
        <v>16371</v>
      </c>
      <c r="C15690" s="18">
        <v>381.93317468585229</v>
      </c>
      <c r="D15690" s="1"/>
      <c r="E15690" s="1">
        <v>5</v>
      </c>
      <c r="F15690" s="1">
        <v>1</v>
      </c>
      <c r="G15690" s="1">
        <v>0</v>
      </c>
      <c r="H15690" s="1">
        <v>4</v>
      </c>
      <c r="I15690" s="15">
        <v>0.2</v>
      </c>
      <c r="J15690">
        <f t="shared" si="245"/>
        <v>40</v>
      </c>
    </row>
    <row r="15691" spans="1:10" x14ac:dyDescent="0.3">
      <c r="A15691" t="s">
        <v>15558</v>
      </c>
      <c r="C15691" s="18">
        <v>381.92156017809748</v>
      </c>
      <c r="D15691" s="1"/>
      <c r="E15691" s="1">
        <v>8</v>
      </c>
      <c r="F15691" s="1">
        <v>3</v>
      </c>
      <c r="G15691" s="1">
        <v>0</v>
      </c>
      <c r="H15691" s="1">
        <v>5</v>
      </c>
      <c r="I15691" s="15">
        <v>0.375</v>
      </c>
      <c r="J15691">
        <f t="shared" si="245"/>
        <v>40</v>
      </c>
    </row>
    <row r="15692" spans="1:10" x14ac:dyDescent="0.3">
      <c r="A15692" t="s">
        <v>15559</v>
      </c>
      <c r="C15692" s="18">
        <v>381.91884581133144</v>
      </c>
      <c r="D15692" s="1"/>
      <c r="E15692" s="1">
        <v>6</v>
      </c>
      <c r="F15692" s="1">
        <v>2</v>
      </c>
      <c r="G15692" s="1">
        <v>0</v>
      </c>
      <c r="H15692" s="1">
        <v>4</v>
      </c>
      <c r="I15692" s="15">
        <v>0.33333333333333331</v>
      </c>
      <c r="J15692">
        <f t="shared" si="245"/>
        <v>40</v>
      </c>
    </row>
    <row r="15693" spans="1:10" x14ac:dyDescent="0.3">
      <c r="A15693" t="s">
        <v>15560</v>
      </c>
      <c r="C15693" s="18">
        <v>381.91879145138643</v>
      </c>
      <c r="D15693" s="1"/>
      <c r="E15693" s="1">
        <v>9</v>
      </c>
      <c r="F15693" s="1">
        <v>3</v>
      </c>
      <c r="G15693" s="1">
        <v>1</v>
      </c>
      <c r="H15693" s="1">
        <v>5</v>
      </c>
      <c r="I15693" s="15">
        <v>0.3888888888888889</v>
      </c>
      <c r="J15693">
        <f t="shared" si="245"/>
        <v>40</v>
      </c>
    </row>
    <row r="15694" spans="1:10" x14ac:dyDescent="0.3">
      <c r="A15694" t="s">
        <v>15561</v>
      </c>
      <c r="C15694" s="18">
        <v>381.91266631854711</v>
      </c>
      <c r="D15694" s="1"/>
      <c r="E15694" s="1">
        <v>2</v>
      </c>
      <c r="F15694" s="1">
        <v>0</v>
      </c>
      <c r="G15694" s="1">
        <v>0</v>
      </c>
      <c r="H15694" s="1">
        <v>2</v>
      </c>
      <c r="I15694" s="15">
        <v>0</v>
      </c>
      <c r="J15694">
        <f t="shared" si="245"/>
        <v>40</v>
      </c>
    </row>
    <row r="15695" spans="1:10" x14ac:dyDescent="0.3">
      <c r="A15695" t="s">
        <v>15562</v>
      </c>
      <c r="C15695" s="18">
        <v>381.91055167297714</v>
      </c>
      <c r="D15695" s="1"/>
      <c r="E15695" s="1">
        <v>6</v>
      </c>
      <c r="F15695" s="1">
        <v>2</v>
      </c>
      <c r="G15695" s="1">
        <v>0</v>
      </c>
      <c r="H15695" s="1">
        <v>4</v>
      </c>
      <c r="I15695" s="15">
        <v>0.33333333333333331</v>
      </c>
      <c r="J15695">
        <f t="shared" si="245"/>
        <v>40</v>
      </c>
    </row>
    <row r="15696" spans="1:10" x14ac:dyDescent="0.3">
      <c r="A15696" t="s">
        <v>15567</v>
      </c>
      <c r="C15696" s="18">
        <v>381.89283839195696</v>
      </c>
      <c r="D15696" s="1"/>
      <c r="E15696" s="1">
        <v>38</v>
      </c>
      <c r="F15696" s="1">
        <v>13</v>
      </c>
      <c r="G15696" s="1">
        <v>1</v>
      </c>
      <c r="H15696" s="1">
        <v>24</v>
      </c>
      <c r="I15696" s="15">
        <v>0.35526315789473684</v>
      </c>
      <c r="J15696">
        <f t="shared" si="245"/>
        <v>20</v>
      </c>
    </row>
    <row r="15697" spans="1:10" x14ac:dyDescent="0.3">
      <c r="A15697" t="s">
        <v>15568</v>
      </c>
      <c r="C15697" s="18">
        <v>381.88791463831001</v>
      </c>
      <c r="D15697" s="1"/>
      <c r="E15697" s="1">
        <v>2</v>
      </c>
      <c r="F15697" s="1">
        <v>0</v>
      </c>
      <c r="G15697" s="1">
        <v>0</v>
      </c>
      <c r="H15697" s="1">
        <v>2</v>
      </c>
      <c r="I15697" s="15">
        <v>0</v>
      </c>
      <c r="J15697">
        <f t="shared" si="245"/>
        <v>40</v>
      </c>
    </row>
    <row r="15698" spans="1:10" x14ac:dyDescent="0.3">
      <c r="A15698" t="s">
        <v>15569</v>
      </c>
      <c r="C15698" s="18">
        <v>381.88579363961128</v>
      </c>
      <c r="D15698" s="1"/>
      <c r="E15698" s="1">
        <v>12</v>
      </c>
      <c r="F15698" s="1">
        <v>6</v>
      </c>
      <c r="G15698" s="1">
        <v>0</v>
      </c>
      <c r="H15698" s="1">
        <v>6</v>
      </c>
      <c r="I15698" s="15">
        <v>0.5</v>
      </c>
      <c r="J15698">
        <f t="shared" si="245"/>
        <v>40</v>
      </c>
    </row>
    <row r="15699" spans="1:10" x14ac:dyDescent="0.3">
      <c r="A15699" t="s">
        <v>15546</v>
      </c>
      <c r="C15699" s="18">
        <v>381.88572858409492</v>
      </c>
      <c r="D15699" s="1"/>
      <c r="E15699" s="1">
        <v>3</v>
      </c>
      <c r="F15699" s="1">
        <v>0</v>
      </c>
      <c r="G15699" s="1">
        <v>1</v>
      </c>
      <c r="H15699" s="1">
        <v>2</v>
      </c>
      <c r="I15699" s="15">
        <v>0.16666666666666666</v>
      </c>
      <c r="J15699">
        <f t="shared" si="245"/>
        <v>40</v>
      </c>
    </row>
    <row r="15700" spans="1:10" x14ac:dyDescent="0.3">
      <c r="A15700" t="s">
        <v>15570</v>
      </c>
      <c r="C15700" s="18">
        <v>381.88519163367778</v>
      </c>
      <c r="D15700" s="1"/>
      <c r="E15700" s="1">
        <v>7</v>
      </c>
      <c r="F15700" s="1">
        <v>2</v>
      </c>
      <c r="G15700" s="1">
        <v>2</v>
      </c>
      <c r="H15700" s="1">
        <v>3</v>
      </c>
      <c r="I15700" s="15">
        <v>0.42857142857142855</v>
      </c>
      <c r="J15700">
        <f t="shared" si="245"/>
        <v>40</v>
      </c>
    </row>
    <row r="15701" spans="1:10" x14ac:dyDescent="0.3">
      <c r="A15701" t="s">
        <v>15571</v>
      </c>
      <c r="C15701" s="18">
        <v>381.88481756520457</v>
      </c>
      <c r="D15701" s="1"/>
      <c r="E15701" s="1">
        <v>4</v>
      </c>
      <c r="F15701" s="1">
        <v>1</v>
      </c>
      <c r="G15701" s="1">
        <v>0</v>
      </c>
      <c r="H15701" s="1">
        <v>3</v>
      </c>
      <c r="I15701" s="15">
        <v>0.25</v>
      </c>
      <c r="J15701">
        <f t="shared" si="245"/>
        <v>40</v>
      </c>
    </row>
    <row r="15702" spans="1:10" x14ac:dyDescent="0.3">
      <c r="A15702" t="s">
        <v>15572</v>
      </c>
      <c r="C15702" s="18">
        <v>381.88059646641551</v>
      </c>
      <c r="D15702" s="1"/>
      <c r="E15702" s="1">
        <v>8</v>
      </c>
      <c r="F15702" s="1">
        <v>5</v>
      </c>
      <c r="G15702" s="1">
        <v>0</v>
      </c>
      <c r="H15702" s="1">
        <v>3</v>
      </c>
      <c r="I15702" s="15">
        <v>0.625</v>
      </c>
      <c r="J15702">
        <f t="shared" si="245"/>
        <v>40</v>
      </c>
    </row>
    <row r="15703" spans="1:10" x14ac:dyDescent="0.3">
      <c r="A15703" t="s">
        <v>15573</v>
      </c>
      <c r="C15703" s="18">
        <v>381.87505625325514</v>
      </c>
      <c r="D15703" s="1"/>
      <c r="E15703" s="1">
        <v>11</v>
      </c>
      <c r="F15703" s="1">
        <v>4</v>
      </c>
      <c r="G15703" s="1">
        <v>0</v>
      </c>
      <c r="H15703" s="1">
        <v>7</v>
      </c>
      <c r="I15703" s="15">
        <v>0.36363636363636365</v>
      </c>
      <c r="J15703">
        <f t="shared" si="245"/>
        <v>40</v>
      </c>
    </row>
    <row r="15704" spans="1:10" x14ac:dyDescent="0.3">
      <c r="A15704" t="s">
        <v>15574</v>
      </c>
      <c r="C15704" s="18">
        <v>381.87155139792083</v>
      </c>
      <c r="D15704" s="1"/>
      <c r="E15704" s="1">
        <v>3</v>
      </c>
      <c r="F15704" s="1">
        <v>0</v>
      </c>
      <c r="G15704" s="1">
        <v>1</v>
      </c>
      <c r="H15704" s="1">
        <v>2</v>
      </c>
      <c r="I15704" s="15">
        <v>0.16666666666666666</v>
      </c>
      <c r="J15704">
        <f t="shared" si="245"/>
        <v>40</v>
      </c>
    </row>
    <row r="15705" spans="1:10" x14ac:dyDescent="0.3">
      <c r="A15705" t="s">
        <v>15575</v>
      </c>
      <c r="C15705" s="18">
        <v>381.86771406536872</v>
      </c>
      <c r="D15705" s="1"/>
      <c r="E15705" s="1">
        <v>5</v>
      </c>
      <c r="F15705" s="1">
        <v>1</v>
      </c>
      <c r="G15705" s="1">
        <v>1</v>
      </c>
      <c r="H15705" s="1">
        <v>3</v>
      </c>
      <c r="I15705" s="15">
        <v>0.3</v>
      </c>
      <c r="J15705">
        <f t="shared" si="245"/>
        <v>40</v>
      </c>
    </row>
    <row r="15706" spans="1:10" x14ac:dyDescent="0.3">
      <c r="A15706" t="s">
        <v>15576</v>
      </c>
      <c r="C15706" s="18">
        <v>381.86259612317622</v>
      </c>
      <c r="D15706" s="1"/>
      <c r="E15706" s="1">
        <v>2</v>
      </c>
      <c r="F15706" s="1">
        <v>0</v>
      </c>
      <c r="G15706" s="1">
        <v>0</v>
      </c>
      <c r="H15706" s="1">
        <v>2</v>
      </c>
      <c r="I15706" s="15">
        <v>0</v>
      </c>
      <c r="J15706">
        <f t="shared" si="245"/>
        <v>40</v>
      </c>
    </row>
    <row r="15707" spans="1:10" x14ac:dyDescent="0.3">
      <c r="A15707" t="s">
        <v>16183</v>
      </c>
      <c r="C15707" s="18">
        <v>381.8564681068442</v>
      </c>
      <c r="D15707" s="1"/>
      <c r="E15707" s="1">
        <v>10</v>
      </c>
      <c r="F15707" s="1">
        <v>4</v>
      </c>
      <c r="G15707" s="1">
        <v>0</v>
      </c>
      <c r="H15707" s="1">
        <v>6</v>
      </c>
      <c r="I15707" s="15">
        <v>0.4</v>
      </c>
      <c r="J15707">
        <f t="shared" si="245"/>
        <v>40</v>
      </c>
    </row>
    <row r="15708" spans="1:10" x14ac:dyDescent="0.3">
      <c r="A15708" t="s">
        <v>15680</v>
      </c>
      <c r="C15708" s="18">
        <v>381.85182484028468</v>
      </c>
      <c r="D15708" s="1"/>
      <c r="E15708" s="1">
        <v>9</v>
      </c>
      <c r="F15708" s="1">
        <v>1</v>
      </c>
      <c r="G15708" s="1">
        <v>1</v>
      </c>
      <c r="H15708" s="1">
        <v>7</v>
      </c>
      <c r="I15708" s="15">
        <v>0.16666666666666666</v>
      </c>
      <c r="J15708">
        <f t="shared" si="245"/>
        <v>40</v>
      </c>
    </row>
    <row r="15709" spans="1:10" x14ac:dyDescent="0.3">
      <c r="A15709" t="s">
        <v>15577</v>
      </c>
      <c r="C15709" s="18">
        <v>381.85009276112521</v>
      </c>
      <c r="D15709" s="1"/>
      <c r="E15709" s="1">
        <v>7</v>
      </c>
      <c r="F15709" s="1">
        <v>3</v>
      </c>
      <c r="G15709" s="1">
        <v>0</v>
      </c>
      <c r="H15709" s="1">
        <v>4</v>
      </c>
      <c r="I15709" s="15">
        <v>0.42857142857142855</v>
      </c>
      <c r="J15709">
        <f t="shared" si="245"/>
        <v>40</v>
      </c>
    </row>
    <row r="15710" spans="1:10" x14ac:dyDescent="0.3">
      <c r="A15710" t="s">
        <v>15598</v>
      </c>
      <c r="C15710" s="18">
        <v>381.84973952409814</v>
      </c>
      <c r="D15710" s="1"/>
      <c r="E15710" s="1">
        <v>2</v>
      </c>
      <c r="F15710" s="1">
        <v>0</v>
      </c>
      <c r="G15710" s="1">
        <v>0</v>
      </c>
      <c r="H15710" s="1">
        <v>2</v>
      </c>
      <c r="I15710" s="15">
        <v>0</v>
      </c>
      <c r="J15710">
        <f t="shared" si="245"/>
        <v>40</v>
      </c>
    </row>
    <row r="15711" spans="1:10" x14ac:dyDescent="0.3">
      <c r="A15711" t="s">
        <v>15579</v>
      </c>
      <c r="C15711" s="18">
        <v>381.84216745157983</v>
      </c>
      <c r="D15711" s="1"/>
      <c r="E15711" s="1">
        <v>4</v>
      </c>
      <c r="F15711" s="1">
        <v>1</v>
      </c>
      <c r="G15711" s="1">
        <v>0</v>
      </c>
      <c r="H15711" s="1">
        <v>3</v>
      </c>
      <c r="I15711" s="15">
        <v>0.25</v>
      </c>
      <c r="J15711">
        <f t="shared" si="245"/>
        <v>40</v>
      </c>
    </row>
    <row r="15712" spans="1:10" x14ac:dyDescent="0.3">
      <c r="A15712" t="s">
        <v>15578</v>
      </c>
      <c r="C15712" s="18">
        <v>381.8410343083799</v>
      </c>
      <c r="D15712" s="1"/>
      <c r="E15712" s="1">
        <v>6</v>
      </c>
      <c r="F15712" s="1">
        <v>2</v>
      </c>
      <c r="G15712" s="1">
        <v>0</v>
      </c>
      <c r="H15712" s="1">
        <v>4</v>
      </c>
      <c r="I15712" s="15">
        <v>0.33333333333333331</v>
      </c>
      <c r="J15712">
        <f t="shared" si="245"/>
        <v>40</v>
      </c>
    </row>
    <row r="15713" spans="1:10" x14ac:dyDescent="0.3">
      <c r="A15713" t="s">
        <v>15594</v>
      </c>
      <c r="C15713" s="18">
        <v>381.83212625905537</v>
      </c>
      <c r="D15713" s="1"/>
      <c r="E15713" s="1">
        <v>3</v>
      </c>
      <c r="F15713" s="1">
        <v>0</v>
      </c>
      <c r="G15713" s="1">
        <v>1</v>
      </c>
      <c r="H15713" s="1">
        <v>2</v>
      </c>
      <c r="I15713" s="15">
        <v>0.16666666666666666</v>
      </c>
      <c r="J15713">
        <f t="shared" si="245"/>
        <v>40</v>
      </c>
    </row>
    <row r="15714" spans="1:10" x14ac:dyDescent="0.3">
      <c r="A15714" t="s">
        <v>15634</v>
      </c>
      <c r="C15714" s="18">
        <v>381.81444926225265</v>
      </c>
      <c r="D15714" s="1"/>
      <c r="E15714" s="1">
        <v>3</v>
      </c>
      <c r="F15714" s="1">
        <v>0</v>
      </c>
      <c r="G15714" s="1">
        <v>1</v>
      </c>
      <c r="H15714" s="1">
        <v>2</v>
      </c>
      <c r="I15714" s="15">
        <v>0.16666666666666666</v>
      </c>
      <c r="J15714">
        <f t="shared" si="245"/>
        <v>40</v>
      </c>
    </row>
    <row r="15715" spans="1:10" x14ac:dyDescent="0.3">
      <c r="A15715" t="s">
        <v>15580</v>
      </c>
      <c r="C15715" s="18">
        <v>381.80673189814127</v>
      </c>
      <c r="D15715" s="1"/>
      <c r="E15715" s="1">
        <v>6</v>
      </c>
      <c r="F15715" s="1">
        <v>2</v>
      </c>
      <c r="G15715" s="1">
        <v>0</v>
      </c>
      <c r="H15715" s="1">
        <v>4</v>
      </c>
      <c r="I15715" s="15">
        <v>0.33333333333333331</v>
      </c>
      <c r="J15715">
        <f t="shared" si="245"/>
        <v>40</v>
      </c>
    </row>
    <row r="15716" spans="1:10" x14ac:dyDescent="0.3">
      <c r="A15716" t="s">
        <v>15581</v>
      </c>
      <c r="C15716" s="18">
        <v>381.80619253071421</v>
      </c>
      <c r="D15716" s="1"/>
      <c r="E15716" s="1">
        <v>3</v>
      </c>
      <c r="F15716" s="1">
        <v>0</v>
      </c>
      <c r="G15716" s="1">
        <v>1</v>
      </c>
      <c r="H15716" s="1">
        <v>2</v>
      </c>
      <c r="I15716" s="15">
        <v>0.16666666666666666</v>
      </c>
      <c r="J15716">
        <f t="shared" si="245"/>
        <v>40</v>
      </c>
    </row>
    <row r="15717" spans="1:10" x14ac:dyDescent="0.3">
      <c r="A15717" t="s">
        <v>15582</v>
      </c>
      <c r="C15717" s="18">
        <v>381.80437421485527</v>
      </c>
      <c r="D15717" s="1"/>
      <c r="E15717" s="1">
        <v>3</v>
      </c>
      <c r="F15717" s="1">
        <v>0</v>
      </c>
      <c r="G15717" s="1">
        <v>1</v>
      </c>
      <c r="H15717" s="1">
        <v>2</v>
      </c>
      <c r="I15717" s="15">
        <v>0.16666666666666666</v>
      </c>
      <c r="J15717">
        <f t="shared" si="245"/>
        <v>40</v>
      </c>
    </row>
    <row r="15718" spans="1:10" x14ac:dyDescent="0.3">
      <c r="A15718" t="s">
        <v>15583</v>
      </c>
      <c r="C15718" s="18">
        <v>381.80359505292932</v>
      </c>
      <c r="D15718" s="1"/>
      <c r="E15718" s="1">
        <v>16</v>
      </c>
      <c r="F15718" s="1">
        <v>7</v>
      </c>
      <c r="G15718" s="1">
        <v>0</v>
      </c>
      <c r="H15718" s="1">
        <v>9</v>
      </c>
      <c r="I15718" s="15">
        <v>0.4375</v>
      </c>
      <c r="J15718">
        <f t="shared" si="245"/>
        <v>40</v>
      </c>
    </row>
    <row r="15719" spans="1:10" x14ac:dyDescent="0.3">
      <c r="A15719" t="s">
        <v>15585</v>
      </c>
      <c r="C15719" s="18">
        <v>381.79715642892256</v>
      </c>
      <c r="D15719" s="1"/>
      <c r="E15719" s="1">
        <v>10</v>
      </c>
      <c r="F15719" s="1">
        <v>4</v>
      </c>
      <c r="G15719" s="1">
        <v>0</v>
      </c>
      <c r="H15719" s="1">
        <v>6</v>
      </c>
      <c r="I15719" s="15">
        <v>0.4</v>
      </c>
      <c r="J15719">
        <f t="shared" si="245"/>
        <v>40</v>
      </c>
    </row>
    <row r="15720" spans="1:10" x14ac:dyDescent="0.3">
      <c r="A15720" t="s">
        <v>16766</v>
      </c>
      <c r="C15720" s="18">
        <v>381.79276647806989</v>
      </c>
      <c r="D15720" s="1"/>
      <c r="E15720" s="1">
        <v>20</v>
      </c>
      <c r="F15720" s="1">
        <v>8</v>
      </c>
      <c r="G15720" s="1">
        <v>1</v>
      </c>
      <c r="H15720" s="1">
        <v>11</v>
      </c>
      <c r="I15720" s="15">
        <v>0.42499999999999999</v>
      </c>
      <c r="J15720">
        <f t="shared" si="245"/>
        <v>40</v>
      </c>
    </row>
    <row r="15721" spans="1:10" x14ac:dyDescent="0.3">
      <c r="A15721" t="s">
        <v>16391</v>
      </c>
      <c r="C15721" s="18">
        <v>381.79129817809246</v>
      </c>
      <c r="D15721" s="1"/>
      <c r="E15721" s="1">
        <v>10</v>
      </c>
      <c r="F15721" s="1">
        <v>3</v>
      </c>
      <c r="G15721" s="1">
        <v>1</v>
      </c>
      <c r="H15721" s="1">
        <v>6</v>
      </c>
      <c r="I15721" s="15">
        <v>0.35</v>
      </c>
      <c r="J15721">
        <f t="shared" si="245"/>
        <v>40</v>
      </c>
    </row>
    <row r="15722" spans="1:10" x14ac:dyDescent="0.3">
      <c r="A15722" t="s">
        <v>15586</v>
      </c>
      <c r="C15722" s="18">
        <v>381.78925740343743</v>
      </c>
      <c r="D15722" s="1"/>
      <c r="E15722" s="1">
        <v>6</v>
      </c>
      <c r="F15722" s="1">
        <v>2</v>
      </c>
      <c r="G15722" s="1">
        <v>0</v>
      </c>
      <c r="H15722" s="1">
        <v>4</v>
      </c>
      <c r="I15722" s="15">
        <v>0.33333333333333331</v>
      </c>
      <c r="J15722">
        <f t="shared" si="245"/>
        <v>40</v>
      </c>
    </row>
    <row r="15723" spans="1:10" x14ac:dyDescent="0.3">
      <c r="A15723" t="s">
        <v>15588</v>
      </c>
      <c r="C15723" s="18">
        <v>381.78737713502431</v>
      </c>
      <c r="D15723" s="1"/>
      <c r="E15723" s="1">
        <v>5</v>
      </c>
      <c r="F15723" s="1">
        <v>1</v>
      </c>
      <c r="G15723" s="1">
        <v>1</v>
      </c>
      <c r="H15723" s="1">
        <v>3</v>
      </c>
      <c r="I15723" s="15">
        <v>0.3</v>
      </c>
      <c r="J15723">
        <f t="shared" si="245"/>
        <v>40</v>
      </c>
    </row>
    <row r="15724" spans="1:10" x14ac:dyDescent="0.3">
      <c r="A15724" t="s">
        <v>15587</v>
      </c>
      <c r="C15724" s="18">
        <v>381.77934915154771</v>
      </c>
      <c r="D15724" s="1"/>
      <c r="E15724" s="1">
        <v>5</v>
      </c>
      <c r="F15724" s="1">
        <v>0</v>
      </c>
      <c r="G15724" s="1">
        <v>3</v>
      </c>
      <c r="H15724" s="1">
        <v>2</v>
      </c>
      <c r="I15724" s="15">
        <v>0.3</v>
      </c>
      <c r="J15724">
        <f t="shared" si="245"/>
        <v>40</v>
      </c>
    </row>
    <row r="15725" spans="1:10" x14ac:dyDescent="0.3">
      <c r="A15725" s="21" t="s">
        <v>15589</v>
      </c>
      <c r="C15725" s="18">
        <v>381.77625002183208</v>
      </c>
      <c r="D15725" s="1"/>
      <c r="E15725" s="1">
        <v>10</v>
      </c>
      <c r="F15725" s="1">
        <v>4</v>
      </c>
      <c r="G15725" s="1">
        <v>0</v>
      </c>
      <c r="H15725" s="1">
        <v>6</v>
      </c>
      <c r="I15725" s="15">
        <v>0.4</v>
      </c>
      <c r="J15725">
        <f t="shared" si="245"/>
        <v>40</v>
      </c>
    </row>
    <row r="15726" spans="1:10" x14ac:dyDescent="0.3">
      <c r="A15726" t="s">
        <v>15590</v>
      </c>
      <c r="C15726" s="18">
        <v>381.76940391228874</v>
      </c>
      <c r="D15726" s="1"/>
      <c r="E15726" s="1">
        <v>51</v>
      </c>
      <c r="F15726" s="1">
        <v>23</v>
      </c>
      <c r="G15726" s="1">
        <v>1</v>
      </c>
      <c r="H15726" s="1">
        <v>27</v>
      </c>
      <c r="I15726" s="15">
        <v>0.46078431372549017</v>
      </c>
      <c r="J15726">
        <f t="shared" si="245"/>
        <v>20</v>
      </c>
    </row>
    <row r="15727" spans="1:10" x14ac:dyDescent="0.3">
      <c r="A15727" t="s">
        <v>15591</v>
      </c>
      <c r="C15727" s="18">
        <v>381.75934805650672</v>
      </c>
      <c r="D15727" s="1"/>
      <c r="E15727" s="1">
        <v>6</v>
      </c>
      <c r="F15727" s="1">
        <v>2</v>
      </c>
      <c r="G15727" s="1">
        <v>0</v>
      </c>
      <c r="H15727" s="1">
        <v>4</v>
      </c>
      <c r="I15727" s="15">
        <v>0.33333333333333331</v>
      </c>
      <c r="J15727">
        <f t="shared" si="245"/>
        <v>40</v>
      </c>
    </row>
    <row r="15728" spans="1:10" x14ac:dyDescent="0.3">
      <c r="A15728" t="s">
        <v>15592</v>
      </c>
      <c r="C15728" s="18">
        <v>381.75678652008878</v>
      </c>
      <c r="D15728" s="1"/>
      <c r="E15728" s="1">
        <v>4</v>
      </c>
      <c r="F15728" s="1">
        <v>1</v>
      </c>
      <c r="G15728" s="1">
        <v>0</v>
      </c>
      <c r="H15728" s="1">
        <v>3</v>
      </c>
      <c r="I15728" s="15">
        <v>0.25</v>
      </c>
      <c r="J15728">
        <f t="shared" si="245"/>
        <v>40</v>
      </c>
    </row>
    <row r="15729" spans="1:10" x14ac:dyDescent="0.3">
      <c r="A15729" t="s">
        <v>15593</v>
      </c>
      <c r="C15729" s="18">
        <v>381.75512913522044</v>
      </c>
      <c r="D15729" s="1"/>
      <c r="E15729" s="1">
        <v>2</v>
      </c>
      <c r="F15729" s="1">
        <v>0</v>
      </c>
      <c r="G15729" s="1">
        <v>0</v>
      </c>
      <c r="H15729" s="1">
        <v>2</v>
      </c>
      <c r="I15729" s="15">
        <v>0</v>
      </c>
      <c r="J15729">
        <f t="shared" si="245"/>
        <v>40</v>
      </c>
    </row>
    <row r="15730" spans="1:10" x14ac:dyDescent="0.3">
      <c r="A15730" t="s">
        <v>15599</v>
      </c>
      <c r="C15730" s="18">
        <v>381.73791151587847</v>
      </c>
      <c r="D15730" s="1"/>
      <c r="E15730" s="1">
        <v>2</v>
      </c>
      <c r="F15730" s="1">
        <v>0</v>
      </c>
      <c r="G15730" s="1">
        <v>0</v>
      </c>
      <c r="H15730" s="1">
        <v>2</v>
      </c>
      <c r="I15730" s="15">
        <v>0</v>
      </c>
      <c r="J15730">
        <f t="shared" si="245"/>
        <v>40</v>
      </c>
    </row>
    <row r="15731" spans="1:10" x14ac:dyDescent="0.3">
      <c r="A15731" t="s">
        <v>15596</v>
      </c>
      <c r="C15731" s="18">
        <v>381.73646283741977</v>
      </c>
      <c r="D15731" s="1"/>
      <c r="E15731" s="1">
        <v>18</v>
      </c>
      <c r="F15731" s="1">
        <v>7</v>
      </c>
      <c r="G15731" s="1">
        <v>1</v>
      </c>
      <c r="H15731" s="1">
        <v>10</v>
      </c>
      <c r="I15731" s="15">
        <v>0.41666666666666669</v>
      </c>
      <c r="J15731">
        <f t="shared" si="245"/>
        <v>40</v>
      </c>
    </row>
    <row r="15732" spans="1:10" x14ac:dyDescent="0.3">
      <c r="A15732" t="s">
        <v>15597</v>
      </c>
      <c r="C15732" s="18">
        <v>381.73334922188258</v>
      </c>
      <c r="D15732" s="1"/>
      <c r="E15732" s="1">
        <v>6</v>
      </c>
      <c r="F15732" s="1">
        <v>2</v>
      </c>
      <c r="G15732" s="1">
        <v>0</v>
      </c>
      <c r="H15732" s="1">
        <v>4</v>
      </c>
      <c r="I15732" s="15">
        <v>0.33333333333333331</v>
      </c>
      <c r="J15732">
        <f t="shared" si="245"/>
        <v>40</v>
      </c>
    </row>
    <row r="15733" spans="1:10" x14ac:dyDescent="0.3">
      <c r="A15733" s="21" t="s">
        <v>15612</v>
      </c>
      <c r="C15733" s="18">
        <v>381.73127853677255</v>
      </c>
      <c r="D15733" s="1"/>
      <c r="E15733" s="1">
        <v>6</v>
      </c>
      <c r="F15733" s="1">
        <v>2</v>
      </c>
      <c r="G15733" s="1">
        <v>0</v>
      </c>
      <c r="H15733" s="1">
        <v>4</v>
      </c>
      <c r="I15733" s="15">
        <v>0.33333333333333331</v>
      </c>
      <c r="J15733">
        <f t="shared" si="245"/>
        <v>40</v>
      </c>
    </row>
    <row r="15734" spans="1:10" x14ac:dyDescent="0.3">
      <c r="A15734" t="s">
        <v>15602</v>
      </c>
      <c r="C15734" s="18">
        <v>381.72858242935496</v>
      </c>
      <c r="D15734" s="1"/>
      <c r="E15734" s="1">
        <v>2</v>
      </c>
      <c r="F15734" s="1">
        <v>0</v>
      </c>
      <c r="G15734" s="1">
        <v>0</v>
      </c>
      <c r="H15734" s="1">
        <v>2</v>
      </c>
      <c r="I15734" s="15">
        <v>0</v>
      </c>
      <c r="J15734">
        <f t="shared" si="245"/>
        <v>40</v>
      </c>
    </row>
    <row r="15735" spans="1:10" x14ac:dyDescent="0.3">
      <c r="A15735" t="s">
        <v>15600</v>
      </c>
      <c r="C15735" s="18">
        <v>381.71880140778967</v>
      </c>
      <c r="D15735" s="1"/>
      <c r="E15735" s="1">
        <v>12</v>
      </c>
      <c r="F15735" s="1">
        <v>3</v>
      </c>
      <c r="G15735" s="1">
        <v>0</v>
      </c>
      <c r="H15735" s="1">
        <v>9</v>
      </c>
      <c r="I15735" s="15">
        <v>0.25</v>
      </c>
      <c r="J15735">
        <f t="shared" si="245"/>
        <v>40</v>
      </c>
    </row>
    <row r="15736" spans="1:10" x14ac:dyDescent="0.3">
      <c r="A15736" t="s">
        <v>15601</v>
      </c>
      <c r="C15736" s="18">
        <v>381.71462640411971</v>
      </c>
      <c r="D15736" s="1"/>
      <c r="E15736" s="1">
        <v>6</v>
      </c>
      <c r="F15736" s="1">
        <v>2</v>
      </c>
      <c r="G15736" s="1">
        <v>0</v>
      </c>
      <c r="H15736" s="1">
        <v>4</v>
      </c>
      <c r="I15736" s="15">
        <v>0.33333333333333331</v>
      </c>
      <c r="J15736">
        <f t="shared" si="245"/>
        <v>40</v>
      </c>
    </row>
    <row r="15737" spans="1:10" x14ac:dyDescent="0.3">
      <c r="A15737" t="s">
        <v>15603</v>
      </c>
      <c r="C15737" s="18">
        <v>381.70774395719508</v>
      </c>
      <c r="D15737" s="1"/>
      <c r="E15737" s="1">
        <v>4</v>
      </c>
      <c r="F15737" s="1">
        <v>1</v>
      </c>
      <c r="G15737" s="1">
        <v>0</v>
      </c>
      <c r="H15737" s="1">
        <v>3</v>
      </c>
      <c r="I15737" s="15">
        <v>0.25</v>
      </c>
      <c r="J15737">
        <f t="shared" si="245"/>
        <v>40</v>
      </c>
    </row>
    <row r="15738" spans="1:10" x14ac:dyDescent="0.3">
      <c r="A15738" t="s">
        <v>15604</v>
      </c>
      <c r="C15738" s="18">
        <v>381.70048455983999</v>
      </c>
      <c r="D15738" s="1"/>
      <c r="E15738" s="1">
        <v>6</v>
      </c>
      <c r="F15738" s="1">
        <v>2</v>
      </c>
      <c r="G15738" s="1">
        <v>0</v>
      </c>
      <c r="H15738" s="1">
        <v>4</v>
      </c>
      <c r="I15738" s="15">
        <v>0.33333333333333331</v>
      </c>
      <c r="J15738">
        <f t="shared" si="245"/>
        <v>40</v>
      </c>
    </row>
    <row r="15739" spans="1:10" x14ac:dyDescent="0.3">
      <c r="A15739" t="s">
        <v>15605</v>
      </c>
      <c r="C15739" s="18">
        <v>381.69773958511945</v>
      </c>
      <c r="D15739" s="1"/>
      <c r="E15739" s="1">
        <v>8</v>
      </c>
      <c r="F15739" s="1">
        <v>3</v>
      </c>
      <c r="G15739" s="1">
        <v>0</v>
      </c>
      <c r="H15739" s="1">
        <v>5</v>
      </c>
      <c r="I15739" s="15">
        <v>0.375</v>
      </c>
      <c r="J15739">
        <f t="shared" si="245"/>
        <v>40</v>
      </c>
    </row>
    <row r="15740" spans="1:10" x14ac:dyDescent="0.3">
      <c r="A15740" t="s">
        <v>15607</v>
      </c>
      <c r="C15740" s="18">
        <v>381.68613368883689</v>
      </c>
      <c r="D15740" s="1"/>
      <c r="E15740" s="1">
        <v>3</v>
      </c>
      <c r="F15740" s="1">
        <v>0</v>
      </c>
      <c r="G15740" s="1">
        <v>1</v>
      </c>
      <c r="H15740" s="1">
        <v>2</v>
      </c>
      <c r="I15740" s="15">
        <v>0.16666666666666666</v>
      </c>
      <c r="J15740">
        <f t="shared" si="245"/>
        <v>40</v>
      </c>
    </row>
    <row r="15741" spans="1:10" x14ac:dyDescent="0.3">
      <c r="A15741" t="s">
        <v>15608</v>
      </c>
      <c r="C15741" s="18">
        <v>381.67634620778682</v>
      </c>
      <c r="D15741" s="1"/>
      <c r="E15741" s="1">
        <v>10</v>
      </c>
      <c r="F15741" s="1">
        <v>4</v>
      </c>
      <c r="G15741" s="1">
        <v>1</v>
      </c>
      <c r="H15741" s="1">
        <v>5</v>
      </c>
      <c r="I15741" s="15">
        <v>0.45</v>
      </c>
      <c r="J15741">
        <f t="shared" si="245"/>
        <v>40</v>
      </c>
    </row>
    <row r="15742" spans="1:10" x14ac:dyDescent="0.3">
      <c r="A15742" t="s">
        <v>15609</v>
      </c>
      <c r="C15742" s="18">
        <v>381.67248739646828</v>
      </c>
      <c r="D15742" s="1"/>
      <c r="E15742" s="1">
        <v>8</v>
      </c>
      <c r="F15742" s="1">
        <v>3</v>
      </c>
      <c r="G15742" s="1">
        <v>0</v>
      </c>
      <c r="H15742" s="1">
        <v>5</v>
      </c>
      <c r="I15742" s="15">
        <v>0.375</v>
      </c>
      <c r="J15742">
        <f t="shared" si="245"/>
        <v>40</v>
      </c>
    </row>
    <row r="15743" spans="1:10" x14ac:dyDescent="0.3">
      <c r="A15743" t="s">
        <v>15610</v>
      </c>
      <c r="C15743" s="18">
        <v>381.67171308456324</v>
      </c>
      <c r="D15743" s="1"/>
      <c r="E15743" s="1">
        <v>2</v>
      </c>
      <c r="F15743" s="1">
        <v>0</v>
      </c>
      <c r="G15743" s="1">
        <v>0</v>
      </c>
      <c r="H15743" s="1">
        <v>2</v>
      </c>
      <c r="I15743" s="15">
        <v>0</v>
      </c>
      <c r="J15743">
        <f t="shared" si="245"/>
        <v>40</v>
      </c>
    </row>
    <row r="15744" spans="1:10" x14ac:dyDescent="0.3">
      <c r="A15744" t="s">
        <v>15611</v>
      </c>
      <c r="C15744" s="18">
        <v>381.67010938994872</v>
      </c>
      <c r="D15744" s="1"/>
      <c r="E15744" s="1">
        <v>7</v>
      </c>
      <c r="F15744" s="1">
        <v>2</v>
      </c>
      <c r="G15744" s="1">
        <v>1</v>
      </c>
      <c r="H15744" s="1">
        <v>4</v>
      </c>
      <c r="I15744" s="15">
        <v>0.35714285714285715</v>
      </c>
      <c r="J15744">
        <f t="shared" si="245"/>
        <v>40</v>
      </c>
    </row>
    <row r="15745" spans="1:10" x14ac:dyDescent="0.3">
      <c r="A15745" t="s">
        <v>15613</v>
      </c>
      <c r="C15745" s="18">
        <v>381.66554049642662</v>
      </c>
      <c r="D15745" s="1"/>
      <c r="E15745" s="1">
        <v>2</v>
      </c>
      <c r="F15745" s="1">
        <v>0</v>
      </c>
      <c r="G15745" s="1">
        <v>0</v>
      </c>
      <c r="H15745" s="1">
        <v>2</v>
      </c>
      <c r="I15745" s="15">
        <v>0</v>
      </c>
      <c r="J15745">
        <f t="shared" si="245"/>
        <v>40</v>
      </c>
    </row>
    <row r="15746" spans="1:10" x14ac:dyDescent="0.3">
      <c r="A15746" t="s">
        <v>15614</v>
      </c>
      <c r="C15746" s="18">
        <v>381.6655022533256</v>
      </c>
      <c r="D15746" s="1"/>
      <c r="E15746" s="1">
        <v>9</v>
      </c>
      <c r="F15746" s="1">
        <v>2</v>
      </c>
      <c r="G15746" s="1">
        <v>3</v>
      </c>
      <c r="H15746" s="1">
        <v>4</v>
      </c>
      <c r="I15746" s="15">
        <v>0.3888888888888889</v>
      </c>
      <c r="J15746">
        <f t="shared" si="245"/>
        <v>40</v>
      </c>
    </row>
    <row r="15747" spans="1:10" x14ac:dyDescent="0.3">
      <c r="A15747" t="s">
        <v>15615</v>
      </c>
      <c r="C15747" s="18">
        <v>381.66523370750394</v>
      </c>
      <c r="D15747" s="1"/>
      <c r="E15747" s="1">
        <v>8</v>
      </c>
      <c r="F15747" s="1">
        <v>3</v>
      </c>
      <c r="G15747" s="1">
        <v>0</v>
      </c>
      <c r="H15747" s="1">
        <v>5</v>
      </c>
      <c r="I15747" s="15">
        <v>0.375</v>
      </c>
      <c r="J15747">
        <f t="shared" si="245"/>
        <v>40</v>
      </c>
    </row>
    <row r="15748" spans="1:10" x14ac:dyDescent="0.3">
      <c r="A15748" t="s">
        <v>15617</v>
      </c>
      <c r="C15748" s="18">
        <v>381.65837760950609</v>
      </c>
      <c r="D15748" s="1"/>
      <c r="E15748" s="1">
        <v>2</v>
      </c>
      <c r="F15748" s="1">
        <v>0</v>
      </c>
      <c r="G15748" s="1">
        <v>0</v>
      </c>
      <c r="H15748" s="1">
        <v>2</v>
      </c>
      <c r="I15748" s="15">
        <v>0</v>
      </c>
      <c r="J15748">
        <f t="shared" ref="J15748:J15811" si="246">IF(E15748&lt;=30,40,20)</f>
        <v>40</v>
      </c>
    </row>
    <row r="15749" spans="1:10" x14ac:dyDescent="0.3">
      <c r="A15749" t="s">
        <v>15619</v>
      </c>
      <c r="C15749" s="18">
        <v>381.64870661765804</v>
      </c>
      <c r="D15749" s="1"/>
      <c r="E15749" s="1">
        <v>15</v>
      </c>
      <c r="F15749" s="1">
        <v>6</v>
      </c>
      <c r="G15749" s="1">
        <v>0</v>
      </c>
      <c r="H15749" s="1">
        <v>9</v>
      </c>
      <c r="I15749" s="15">
        <v>0.4</v>
      </c>
      <c r="J15749">
        <f t="shared" si="246"/>
        <v>40</v>
      </c>
    </row>
    <row r="15750" spans="1:10" x14ac:dyDescent="0.3">
      <c r="A15750" t="s">
        <v>15620</v>
      </c>
      <c r="C15750" s="18">
        <v>381.64712663257814</v>
      </c>
      <c r="D15750" s="1"/>
      <c r="E15750" s="1">
        <v>2</v>
      </c>
      <c r="F15750" s="1">
        <v>0</v>
      </c>
      <c r="G15750" s="1">
        <v>0</v>
      </c>
      <c r="H15750" s="1">
        <v>2</v>
      </c>
      <c r="I15750" s="15">
        <v>0</v>
      </c>
      <c r="J15750">
        <f t="shared" si="246"/>
        <v>40</v>
      </c>
    </row>
    <row r="15751" spans="1:10" x14ac:dyDescent="0.3">
      <c r="A15751" t="s">
        <v>15621</v>
      </c>
      <c r="C15751" s="18">
        <v>381.63978294313387</v>
      </c>
      <c r="D15751" s="1"/>
      <c r="E15751" s="1">
        <v>23</v>
      </c>
      <c r="F15751" s="1">
        <v>8</v>
      </c>
      <c r="G15751" s="1">
        <v>0</v>
      </c>
      <c r="H15751" s="1">
        <v>15</v>
      </c>
      <c r="I15751" s="15">
        <v>0.34782608695652173</v>
      </c>
      <c r="J15751">
        <f t="shared" si="246"/>
        <v>40</v>
      </c>
    </row>
    <row r="15752" spans="1:10" x14ac:dyDescent="0.3">
      <c r="A15752" t="s">
        <v>15622</v>
      </c>
      <c r="C15752" s="18">
        <v>381.63902642090005</v>
      </c>
      <c r="D15752" s="1"/>
      <c r="E15752" s="1">
        <v>2</v>
      </c>
      <c r="F15752" s="1">
        <v>0</v>
      </c>
      <c r="G15752" s="1">
        <v>0</v>
      </c>
      <c r="H15752" s="1">
        <v>2</v>
      </c>
      <c r="I15752" s="15">
        <v>0</v>
      </c>
      <c r="J15752">
        <f t="shared" si="246"/>
        <v>40</v>
      </c>
    </row>
    <row r="15753" spans="1:10" x14ac:dyDescent="0.3">
      <c r="A15753" t="s">
        <v>20902</v>
      </c>
      <c r="C15753" s="18">
        <v>381.6388342686904</v>
      </c>
      <c r="D15753" s="1"/>
      <c r="E15753" s="1">
        <v>47</v>
      </c>
      <c r="F15753" s="1">
        <v>17</v>
      </c>
      <c r="G15753" s="1">
        <v>1</v>
      </c>
      <c r="H15753" s="1">
        <v>29</v>
      </c>
      <c r="I15753" s="15">
        <v>0.37234042553191488</v>
      </c>
      <c r="J15753">
        <f t="shared" si="246"/>
        <v>20</v>
      </c>
    </row>
    <row r="15754" spans="1:10" x14ac:dyDescent="0.3">
      <c r="A15754" t="s">
        <v>15623</v>
      </c>
      <c r="C15754" s="18">
        <v>381.63199622744048</v>
      </c>
      <c r="D15754" s="1"/>
      <c r="E15754" s="1">
        <v>3</v>
      </c>
      <c r="F15754" s="1">
        <v>0</v>
      </c>
      <c r="G15754" s="1">
        <v>1</v>
      </c>
      <c r="H15754" s="1">
        <v>2</v>
      </c>
      <c r="I15754" s="15">
        <v>0.16666666666666666</v>
      </c>
      <c r="J15754">
        <f t="shared" si="246"/>
        <v>40</v>
      </c>
    </row>
    <row r="15755" spans="1:10" x14ac:dyDescent="0.3">
      <c r="A15755" t="s">
        <v>15691</v>
      </c>
      <c r="C15755" s="18">
        <v>381.62995902432232</v>
      </c>
      <c r="D15755" s="1"/>
      <c r="E15755" s="1">
        <v>8</v>
      </c>
      <c r="F15755" s="1">
        <v>3</v>
      </c>
      <c r="G15755" s="1">
        <v>0</v>
      </c>
      <c r="H15755" s="1">
        <v>5</v>
      </c>
      <c r="I15755" s="15">
        <v>0.375</v>
      </c>
      <c r="J15755">
        <f t="shared" si="246"/>
        <v>40</v>
      </c>
    </row>
    <row r="15756" spans="1:10" x14ac:dyDescent="0.3">
      <c r="A15756" t="s">
        <v>15624</v>
      </c>
      <c r="C15756" s="18">
        <v>381.62973318222106</v>
      </c>
      <c r="D15756" s="1"/>
      <c r="E15756" s="1">
        <v>4</v>
      </c>
      <c r="F15756" s="1">
        <v>1</v>
      </c>
      <c r="G15756" s="1">
        <v>0</v>
      </c>
      <c r="H15756" s="1">
        <v>3</v>
      </c>
      <c r="I15756" s="15">
        <v>0.25</v>
      </c>
      <c r="J15756">
        <f t="shared" si="246"/>
        <v>40</v>
      </c>
    </row>
    <row r="15757" spans="1:10" x14ac:dyDescent="0.3">
      <c r="A15757" t="s">
        <v>15625</v>
      </c>
      <c r="C15757" s="18">
        <v>381.62882652758015</v>
      </c>
      <c r="D15757" s="1"/>
      <c r="E15757" s="1">
        <v>6</v>
      </c>
      <c r="F15757" s="1">
        <v>2</v>
      </c>
      <c r="G15757" s="1">
        <v>0</v>
      </c>
      <c r="H15757" s="1">
        <v>4</v>
      </c>
      <c r="I15757" s="15">
        <v>0.33333333333333331</v>
      </c>
      <c r="J15757">
        <f t="shared" si="246"/>
        <v>40</v>
      </c>
    </row>
    <row r="15758" spans="1:10" x14ac:dyDescent="0.3">
      <c r="A15758" t="s">
        <v>15557</v>
      </c>
      <c r="C15758" s="18">
        <v>381.6270038984639</v>
      </c>
      <c r="D15758" s="1"/>
      <c r="E15758" s="1">
        <v>3</v>
      </c>
      <c r="F15758" s="1">
        <v>0</v>
      </c>
      <c r="G15758" s="1">
        <v>1</v>
      </c>
      <c r="H15758" s="1">
        <v>2</v>
      </c>
      <c r="I15758" s="15">
        <v>0.16666666666666666</v>
      </c>
      <c r="J15758">
        <f t="shared" si="246"/>
        <v>40</v>
      </c>
    </row>
    <row r="15759" spans="1:10" x14ac:dyDescent="0.3">
      <c r="A15759" t="s">
        <v>15628</v>
      </c>
      <c r="C15759" s="18">
        <v>381.62626907803644</v>
      </c>
      <c r="D15759" s="1"/>
      <c r="E15759" s="1">
        <v>8</v>
      </c>
      <c r="F15759" s="1">
        <v>3</v>
      </c>
      <c r="G15759" s="1">
        <v>0</v>
      </c>
      <c r="H15759" s="1">
        <v>5</v>
      </c>
      <c r="I15759" s="15">
        <v>0.375</v>
      </c>
      <c r="J15759">
        <f t="shared" si="246"/>
        <v>40</v>
      </c>
    </row>
    <row r="15760" spans="1:10" x14ac:dyDescent="0.3">
      <c r="A15760" t="s">
        <v>15627</v>
      </c>
      <c r="C15760" s="18">
        <v>381.6162981789542</v>
      </c>
      <c r="D15760" s="1"/>
      <c r="E15760" s="1">
        <v>25</v>
      </c>
      <c r="F15760" s="1">
        <v>11</v>
      </c>
      <c r="G15760" s="1">
        <v>1</v>
      </c>
      <c r="H15760" s="1">
        <v>13</v>
      </c>
      <c r="I15760" s="15">
        <v>0.46</v>
      </c>
      <c r="J15760">
        <f t="shared" si="246"/>
        <v>40</v>
      </c>
    </row>
    <row r="15761" spans="1:10" x14ac:dyDescent="0.3">
      <c r="A15761" t="s">
        <v>15655</v>
      </c>
      <c r="C15761" s="18">
        <v>381.60650180309392</v>
      </c>
      <c r="D15761" s="1"/>
      <c r="E15761" s="1">
        <v>5</v>
      </c>
      <c r="F15761" s="1">
        <v>1</v>
      </c>
      <c r="G15761" s="1">
        <v>1</v>
      </c>
      <c r="H15761" s="1">
        <v>3</v>
      </c>
      <c r="I15761" s="15">
        <v>0.3</v>
      </c>
      <c r="J15761">
        <f t="shared" si="246"/>
        <v>40</v>
      </c>
    </row>
    <row r="15762" spans="1:10" x14ac:dyDescent="0.3">
      <c r="A15762" t="s">
        <v>15641</v>
      </c>
      <c r="C15762" s="18">
        <v>381.59668737736052</v>
      </c>
      <c r="D15762" s="1"/>
      <c r="E15762" s="1">
        <v>2</v>
      </c>
      <c r="F15762" s="1">
        <v>0</v>
      </c>
      <c r="G15762" s="1">
        <v>0</v>
      </c>
      <c r="H15762" s="1">
        <v>2</v>
      </c>
      <c r="I15762" s="15">
        <v>0</v>
      </c>
      <c r="J15762">
        <f t="shared" si="246"/>
        <v>40</v>
      </c>
    </row>
    <row r="15763" spans="1:10" x14ac:dyDescent="0.3">
      <c r="A15763" t="s">
        <v>15630</v>
      </c>
      <c r="C15763" s="18">
        <v>381.5891996575163</v>
      </c>
      <c r="D15763" s="1"/>
      <c r="E15763" s="1">
        <v>11</v>
      </c>
      <c r="F15763" s="1">
        <v>5</v>
      </c>
      <c r="G15763" s="1">
        <v>1</v>
      </c>
      <c r="H15763" s="1">
        <v>5</v>
      </c>
      <c r="I15763" s="15">
        <v>0.5</v>
      </c>
      <c r="J15763">
        <f t="shared" si="246"/>
        <v>40</v>
      </c>
    </row>
    <row r="15764" spans="1:10" x14ac:dyDescent="0.3">
      <c r="A15764" t="s">
        <v>15631</v>
      </c>
      <c r="C15764" s="18">
        <v>381.58031341305553</v>
      </c>
      <c r="D15764" s="1"/>
      <c r="E15764" s="1">
        <v>6</v>
      </c>
      <c r="F15764" s="1">
        <v>2</v>
      </c>
      <c r="G15764" s="1">
        <v>0</v>
      </c>
      <c r="H15764" s="1">
        <v>4</v>
      </c>
      <c r="I15764" s="15">
        <v>0.33333333333333331</v>
      </c>
      <c r="J15764">
        <f t="shared" si="246"/>
        <v>40</v>
      </c>
    </row>
    <row r="15765" spans="1:10" x14ac:dyDescent="0.3">
      <c r="A15765" t="s">
        <v>15632</v>
      </c>
      <c r="C15765" s="18">
        <v>381.57557642645219</v>
      </c>
      <c r="D15765" s="1"/>
      <c r="E15765" s="1">
        <v>6</v>
      </c>
      <c r="F15765" s="1">
        <v>1</v>
      </c>
      <c r="G15765" s="1">
        <v>1</v>
      </c>
      <c r="H15765" s="1">
        <v>4</v>
      </c>
      <c r="I15765" s="15">
        <v>0.25</v>
      </c>
      <c r="J15765">
        <f t="shared" si="246"/>
        <v>40</v>
      </c>
    </row>
    <row r="15766" spans="1:10" x14ac:dyDescent="0.3">
      <c r="A15766" t="s">
        <v>15636</v>
      </c>
      <c r="C15766" s="18">
        <v>381.55972036589236</v>
      </c>
      <c r="D15766" s="1"/>
      <c r="E15766" s="1">
        <v>5</v>
      </c>
      <c r="F15766" s="1">
        <v>0</v>
      </c>
      <c r="G15766" s="1">
        <v>0</v>
      </c>
      <c r="H15766" s="1">
        <v>5</v>
      </c>
      <c r="I15766" s="15">
        <v>0</v>
      </c>
      <c r="J15766">
        <f t="shared" si="246"/>
        <v>40</v>
      </c>
    </row>
    <row r="15767" spans="1:10" x14ac:dyDescent="0.3">
      <c r="A15767" t="s">
        <v>15639</v>
      </c>
      <c r="C15767" s="18">
        <v>381.55552377357463</v>
      </c>
      <c r="D15767" s="1"/>
      <c r="E15767" s="1">
        <v>6</v>
      </c>
      <c r="F15767" s="1">
        <v>2</v>
      </c>
      <c r="G15767" s="1">
        <v>0</v>
      </c>
      <c r="H15767" s="1">
        <v>4</v>
      </c>
      <c r="I15767" s="15">
        <v>0.33333333333333331</v>
      </c>
      <c r="J15767">
        <f t="shared" si="246"/>
        <v>40</v>
      </c>
    </row>
    <row r="15768" spans="1:10" x14ac:dyDescent="0.3">
      <c r="A15768" t="s">
        <v>15640</v>
      </c>
      <c r="C15768" s="18">
        <v>381.55366959119442</v>
      </c>
      <c r="D15768" s="1"/>
      <c r="E15768" s="1">
        <v>1</v>
      </c>
      <c r="F15768" s="1">
        <v>0</v>
      </c>
      <c r="G15768" s="1">
        <v>0</v>
      </c>
      <c r="H15768" s="1">
        <v>1</v>
      </c>
      <c r="I15768" s="15">
        <v>0</v>
      </c>
      <c r="J15768">
        <f t="shared" si="246"/>
        <v>40</v>
      </c>
    </row>
    <row r="15769" spans="1:10" x14ac:dyDescent="0.3">
      <c r="A15769" t="s">
        <v>21330</v>
      </c>
      <c r="C15769" s="18">
        <v>381.55264971688183</v>
      </c>
      <c r="D15769" s="1"/>
      <c r="E15769" s="1">
        <v>44</v>
      </c>
      <c r="F15769" s="1">
        <v>19</v>
      </c>
      <c r="G15769" s="1">
        <v>5</v>
      </c>
      <c r="H15769" s="1">
        <v>20</v>
      </c>
      <c r="I15769" s="15">
        <v>0.48863636363636365</v>
      </c>
      <c r="J15769">
        <f t="shared" si="246"/>
        <v>20</v>
      </c>
    </row>
    <row r="15770" spans="1:10" x14ac:dyDescent="0.3">
      <c r="A15770" t="s">
        <v>15642</v>
      </c>
      <c r="C15770" s="18">
        <v>381.54893941381465</v>
      </c>
      <c r="D15770" s="1"/>
      <c r="E15770" s="1">
        <v>8</v>
      </c>
      <c r="F15770" s="1">
        <v>3</v>
      </c>
      <c r="G15770" s="1">
        <v>0</v>
      </c>
      <c r="H15770" s="1">
        <v>5</v>
      </c>
      <c r="I15770" s="15">
        <v>0.375</v>
      </c>
      <c r="J15770">
        <f t="shared" si="246"/>
        <v>40</v>
      </c>
    </row>
    <row r="15771" spans="1:10" x14ac:dyDescent="0.3">
      <c r="A15771" t="s">
        <v>15643</v>
      </c>
      <c r="C15771" s="18">
        <v>381.53511429542237</v>
      </c>
      <c r="D15771" s="1"/>
      <c r="E15771" s="1">
        <v>2</v>
      </c>
      <c r="F15771" s="1">
        <v>0</v>
      </c>
      <c r="G15771" s="1">
        <v>0</v>
      </c>
      <c r="H15771" s="1">
        <v>2</v>
      </c>
      <c r="I15771" s="15">
        <v>0</v>
      </c>
      <c r="J15771">
        <f t="shared" si="246"/>
        <v>40</v>
      </c>
    </row>
    <row r="15772" spans="1:10" x14ac:dyDescent="0.3">
      <c r="A15772" t="s">
        <v>15645</v>
      </c>
      <c r="C15772" s="18">
        <v>381.53019040745556</v>
      </c>
      <c r="D15772" s="1"/>
      <c r="E15772" s="1">
        <v>11</v>
      </c>
      <c r="F15772" s="1">
        <v>4</v>
      </c>
      <c r="G15772" s="1">
        <v>1</v>
      </c>
      <c r="H15772" s="1">
        <v>6</v>
      </c>
      <c r="I15772" s="15">
        <v>0.40909090909090912</v>
      </c>
      <c r="J15772">
        <f t="shared" si="246"/>
        <v>40</v>
      </c>
    </row>
    <row r="15773" spans="1:10" x14ac:dyDescent="0.3">
      <c r="A15773" t="s">
        <v>15646</v>
      </c>
      <c r="C15773" s="18">
        <v>381.53011685019385</v>
      </c>
      <c r="D15773" s="1"/>
      <c r="E15773" s="1">
        <v>6</v>
      </c>
      <c r="F15773" s="1">
        <v>2</v>
      </c>
      <c r="G15773" s="1">
        <v>0</v>
      </c>
      <c r="H15773" s="1">
        <v>4</v>
      </c>
      <c r="I15773" s="15">
        <v>0.33333333333333331</v>
      </c>
      <c r="J15773">
        <f t="shared" si="246"/>
        <v>40</v>
      </c>
    </row>
    <row r="15774" spans="1:10" x14ac:dyDescent="0.3">
      <c r="A15774" t="s">
        <v>15647</v>
      </c>
      <c r="C15774" s="18">
        <v>381.51912547880841</v>
      </c>
      <c r="D15774" s="1"/>
      <c r="E15774" s="1">
        <v>5</v>
      </c>
      <c r="F15774" s="1">
        <v>1</v>
      </c>
      <c r="G15774" s="1">
        <v>1</v>
      </c>
      <c r="H15774" s="1">
        <v>3</v>
      </c>
      <c r="I15774" s="15">
        <v>0.3</v>
      </c>
      <c r="J15774">
        <f t="shared" si="246"/>
        <v>40</v>
      </c>
    </row>
    <row r="15775" spans="1:10" x14ac:dyDescent="0.3">
      <c r="A15775" t="s">
        <v>15652</v>
      </c>
      <c r="C15775" s="18">
        <v>381.51027148378881</v>
      </c>
      <c r="D15775" s="1"/>
      <c r="E15775" s="1">
        <v>5</v>
      </c>
      <c r="F15775" s="1">
        <v>1</v>
      </c>
      <c r="G15775" s="1">
        <v>1</v>
      </c>
      <c r="H15775" s="1">
        <v>3</v>
      </c>
      <c r="I15775" s="15">
        <v>0.3</v>
      </c>
      <c r="J15775">
        <f t="shared" si="246"/>
        <v>40</v>
      </c>
    </row>
    <row r="15776" spans="1:10" x14ac:dyDescent="0.3">
      <c r="A15776" t="s">
        <v>15649</v>
      </c>
      <c r="C15776" s="18">
        <v>381.50394138415032</v>
      </c>
      <c r="D15776" s="1"/>
      <c r="E15776" s="1">
        <v>14</v>
      </c>
      <c r="F15776" s="1">
        <v>5</v>
      </c>
      <c r="G15776" s="1">
        <v>0</v>
      </c>
      <c r="H15776" s="1">
        <v>9</v>
      </c>
      <c r="I15776" s="15">
        <v>0.35714285714285715</v>
      </c>
      <c r="J15776">
        <f t="shared" si="246"/>
        <v>40</v>
      </c>
    </row>
    <row r="15777" spans="1:10" x14ac:dyDescent="0.3">
      <c r="A15777" t="s">
        <v>15650</v>
      </c>
      <c r="C15777" s="18">
        <v>381.50376157685167</v>
      </c>
      <c r="D15777" s="1"/>
      <c r="E15777" s="1">
        <v>8</v>
      </c>
      <c r="F15777" s="1">
        <v>3</v>
      </c>
      <c r="G15777" s="1">
        <v>0</v>
      </c>
      <c r="H15777" s="1">
        <v>5</v>
      </c>
      <c r="I15777" s="15">
        <v>0.375</v>
      </c>
      <c r="J15777">
        <f t="shared" si="246"/>
        <v>40</v>
      </c>
    </row>
    <row r="15778" spans="1:10" x14ac:dyDescent="0.3">
      <c r="A15778" t="s">
        <v>15651</v>
      </c>
      <c r="C15778" s="18">
        <v>381.4999679659465</v>
      </c>
      <c r="D15778" s="1"/>
      <c r="E15778" s="1">
        <v>6</v>
      </c>
      <c r="F15778" s="1">
        <v>2</v>
      </c>
      <c r="G15778" s="1">
        <v>0</v>
      </c>
      <c r="H15778" s="1">
        <v>4</v>
      </c>
      <c r="I15778" s="15">
        <v>0.33333333333333331</v>
      </c>
      <c r="J15778">
        <f t="shared" si="246"/>
        <v>40</v>
      </c>
    </row>
    <row r="15779" spans="1:10" x14ac:dyDescent="0.3">
      <c r="A15779" t="s">
        <v>15653</v>
      </c>
      <c r="C15779" s="18">
        <v>381.48998885867496</v>
      </c>
      <c r="D15779" s="1"/>
      <c r="E15779" s="1">
        <v>3</v>
      </c>
      <c r="F15779" s="1">
        <v>0</v>
      </c>
      <c r="G15779" s="1">
        <v>1</v>
      </c>
      <c r="H15779" s="1">
        <v>2</v>
      </c>
      <c r="I15779" s="15">
        <v>0.16666666666666666</v>
      </c>
      <c r="J15779">
        <f t="shared" si="246"/>
        <v>40</v>
      </c>
    </row>
    <row r="15780" spans="1:10" x14ac:dyDescent="0.3">
      <c r="A15780" t="s">
        <v>15654</v>
      </c>
      <c r="C15780" s="18">
        <v>381.48670996280748</v>
      </c>
      <c r="D15780" s="1"/>
      <c r="E15780" s="1">
        <v>2</v>
      </c>
      <c r="F15780" s="1">
        <v>0</v>
      </c>
      <c r="G15780" s="1">
        <v>0</v>
      </c>
      <c r="H15780" s="1">
        <v>2</v>
      </c>
      <c r="I15780" s="15">
        <v>0</v>
      </c>
      <c r="J15780">
        <f t="shared" si="246"/>
        <v>40</v>
      </c>
    </row>
    <row r="15781" spans="1:10" x14ac:dyDescent="0.3">
      <c r="A15781" t="s">
        <v>15656</v>
      </c>
      <c r="C15781" s="18">
        <v>381.47616127960612</v>
      </c>
      <c r="D15781" s="1"/>
      <c r="E15781" s="1">
        <v>2</v>
      </c>
      <c r="F15781" s="1">
        <v>0</v>
      </c>
      <c r="G15781" s="1">
        <v>0</v>
      </c>
      <c r="H15781" s="1">
        <v>2</v>
      </c>
      <c r="I15781" s="15">
        <v>0</v>
      </c>
      <c r="J15781">
        <f t="shared" si="246"/>
        <v>40</v>
      </c>
    </row>
    <row r="15782" spans="1:10" x14ac:dyDescent="0.3">
      <c r="A15782" t="s">
        <v>15657</v>
      </c>
      <c r="C15782" s="18">
        <v>381.46394043494786</v>
      </c>
      <c r="D15782" s="1"/>
      <c r="E15782" s="1">
        <v>8</v>
      </c>
      <c r="F15782" s="1">
        <v>3</v>
      </c>
      <c r="G15782" s="1">
        <v>0</v>
      </c>
      <c r="H15782" s="1">
        <v>5</v>
      </c>
      <c r="I15782" s="15">
        <v>0.375</v>
      </c>
      <c r="J15782">
        <f t="shared" si="246"/>
        <v>40</v>
      </c>
    </row>
    <row r="15783" spans="1:10" x14ac:dyDescent="0.3">
      <c r="A15783" t="s">
        <v>15658</v>
      </c>
      <c r="C15783" s="18">
        <v>381.44596255830203</v>
      </c>
      <c r="D15783" s="1"/>
      <c r="E15783" s="1">
        <v>2</v>
      </c>
      <c r="F15783" s="1">
        <v>0</v>
      </c>
      <c r="G15783" s="1">
        <v>0</v>
      </c>
      <c r="H15783" s="1">
        <v>2</v>
      </c>
      <c r="I15783" s="15">
        <v>0</v>
      </c>
      <c r="J15783">
        <f t="shared" si="246"/>
        <v>40</v>
      </c>
    </row>
    <row r="15784" spans="1:10" x14ac:dyDescent="0.3">
      <c r="A15784" t="s">
        <v>17624</v>
      </c>
      <c r="C15784" s="18">
        <v>381.4377616954427</v>
      </c>
      <c r="D15784" s="1"/>
      <c r="E15784" s="1">
        <v>15</v>
      </c>
      <c r="F15784" s="1">
        <v>6</v>
      </c>
      <c r="G15784" s="1">
        <v>0</v>
      </c>
      <c r="H15784" s="1">
        <v>9</v>
      </c>
      <c r="I15784" s="15">
        <v>0.4</v>
      </c>
      <c r="J15784">
        <f t="shared" si="246"/>
        <v>40</v>
      </c>
    </row>
    <row r="15785" spans="1:10" x14ac:dyDescent="0.3">
      <c r="A15785" t="s">
        <v>15660</v>
      </c>
      <c r="C15785" s="18">
        <v>381.4322615555725</v>
      </c>
      <c r="D15785" s="1"/>
      <c r="E15785" s="1">
        <v>15</v>
      </c>
      <c r="F15785" s="1">
        <v>6</v>
      </c>
      <c r="G15785" s="1">
        <v>0</v>
      </c>
      <c r="H15785" s="1">
        <v>9</v>
      </c>
      <c r="I15785" s="15">
        <v>0.4</v>
      </c>
      <c r="J15785">
        <f t="shared" si="246"/>
        <v>40</v>
      </c>
    </row>
    <row r="15786" spans="1:10" x14ac:dyDescent="0.3">
      <c r="A15786" t="s">
        <v>15661</v>
      </c>
      <c r="C15786" s="18">
        <v>381.42608156895</v>
      </c>
      <c r="D15786" s="1"/>
      <c r="E15786" s="1">
        <v>8</v>
      </c>
      <c r="F15786" s="1">
        <v>3</v>
      </c>
      <c r="G15786" s="1">
        <v>0</v>
      </c>
      <c r="H15786" s="1">
        <v>5</v>
      </c>
      <c r="I15786" s="15">
        <v>0.375</v>
      </c>
      <c r="J15786">
        <f t="shared" si="246"/>
        <v>40</v>
      </c>
    </row>
    <row r="15787" spans="1:10" x14ac:dyDescent="0.3">
      <c r="A15787" t="s">
        <v>15662</v>
      </c>
      <c r="C15787" s="18">
        <v>381.42605042948003</v>
      </c>
      <c r="D15787" s="1"/>
      <c r="E15787" s="1">
        <v>4</v>
      </c>
      <c r="F15787" s="1">
        <v>1</v>
      </c>
      <c r="G15787" s="1">
        <v>0</v>
      </c>
      <c r="H15787" s="1">
        <v>3</v>
      </c>
      <c r="I15787" s="15">
        <v>0.25</v>
      </c>
      <c r="J15787">
        <f t="shared" si="246"/>
        <v>40</v>
      </c>
    </row>
    <row r="15788" spans="1:10" x14ac:dyDescent="0.3">
      <c r="A15788" t="s">
        <v>15663</v>
      </c>
      <c r="C15788" s="18">
        <v>381.42428252423906</v>
      </c>
      <c r="D15788" s="1"/>
      <c r="E15788" s="1">
        <v>9</v>
      </c>
      <c r="F15788" s="1">
        <v>4</v>
      </c>
      <c r="G15788" s="1">
        <v>0</v>
      </c>
      <c r="H15788" s="1">
        <v>5</v>
      </c>
      <c r="I15788" s="15">
        <v>0.44444444444444442</v>
      </c>
      <c r="J15788">
        <f t="shared" si="246"/>
        <v>40</v>
      </c>
    </row>
    <row r="15789" spans="1:10" x14ac:dyDescent="0.3">
      <c r="A15789" t="s">
        <v>15958</v>
      </c>
      <c r="C15789" s="18">
        <v>381.42332491603219</v>
      </c>
      <c r="D15789" s="1"/>
      <c r="E15789" s="1">
        <v>11</v>
      </c>
      <c r="F15789" s="1">
        <v>4</v>
      </c>
      <c r="G15789" s="1">
        <v>0</v>
      </c>
      <c r="H15789" s="1">
        <v>7</v>
      </c>
      <c r="I15789" s="15">
        <v>0.36363636363636365</v>
      </c>
      <c r="J15789">
        <f t="shared" si="246"/>
        <v>40</v>
      </c>
    </row>
    <row r="15790" spans="1:10" x14ac:dyDescent="0.3">
      <c r="A15790" t="s">
        <v>15664</v>
      </c>
      <c r="C15790" s="18">
        <v>381.42152530412994</v>
      </c>
      <c r="D15790" s="1"/>
      <c r="E15790" s="1">
        <v>6</v>
      </c>
      <c r="F15790" s="1">
        <v>2</v>
      </c>
      <c r="G15790" s="1">
        <v>0</v>
      </c>
      <c r="H15790" s="1">
        <v>4</v>
      </c>
      <c r="I15790" s="15">
        <v>0.33333333333333331</v>
      </c>
      <c r="J15790">
        <f t="shared" si="246"/>
        <v>40</v>
      </c>
    </row>
    <row r="15791" spans="1:10" x14ac:dyDescent="0.3">
      <c r="A15791" t="s">
        <v>15665</v>
      </c>
      <c r="C15791" s="18">
        <v>381.41686698618582</v>
      </c>
      <c r="D15791" s="1"/>
      <c r="E15791" s="1">
        <v>2</v>
      </c>
      <c r="F15791" s="1">
        <v>0</v>
      </c>
      <c r="G15791" s="1">
        <v>0</v>
      </c>
      <c r="H15791" s="1">
        <v>2</v>
      </c>
      <c r="I15791" s="15">
        <v>0</v>
      </c>
      <c r="J15791">
        <f t="shared" si="246"/>
        <v>40</v>
      </c>
    </row>
    <row r="15792" spans="1:10" x14ac:dyDescent="0.3">
      <c r="A15792" t="s">
        <v>15666</v>
      </c>
      <c r="C15792" s="18">
        <v>381.41382450467552</v>
      </c>
      <c r="D15792" s="1"/>
      <c r="E15792" s="1">
        <v>6</v>
      </c>
      <c r="F15792" s="1">
        <v>2</v>
      </c>
      <c r="G15792" s="1">
        <v>0</v>
      </c>
      <c r="H15792" s="1">
        <v>4</v>
      </c>
      <c r="I15792" s="15">
        <v>0.33333333333333331</v>
      </c>
      <c r="J15792">
        <f t="shared" si="246"/>
        <v>40</v>
      </c>
    </row>
    <row r="15793" spans="1:10" x14ac:dyDescent="0.3">
      <c r="A15793" t="s">
        <v>15667</v>
      </c>
      <c r="C15793" s="18">
        <v>381.40934849425298</v>
      </c>
      <c r="D15793" s="1"/>
      <c r="E15793" s="1">
        <v>2</v>
      </c>
      <c r="F15793" s="1">
        <v>0</v>
      </c>
      <c r="G15793" s="1">
        <v>0</v>
      </c>
      <c r="H15793" s="1">
        <v>2</v>
      </c>
      <c r="I15793" s="15">
        <v>0</v>
      </c>
      <c r="J15793">
        <f t="shared" si="246"/>
        <v>40</v>
      </c>
    </row>
    <row r="15794" spans="1:10" x14ac:dyDescent="0.3">
      <c r="A15794" t="s">
        <v>15668</v>
      </c>
      <c r="C15794" s="18">
        <v>381.40896190925224</v>
      </c>
      <c r="D15794" s="1"/>
      <c r="E15794" s="1">
        <v>6</v>
      </c>
      <c r="F15794" s="1">
        <v>2</v>
      </c>
      <c r="G15794" s="1">
        <v>0</v>
      </c>
      <c r="H15794" s="1">
        <v>4</v>
      </c>
      <c r="I15794" s="15">
        <v>0.33333333333333331</v>
      </c>
      <c r="J15794">
        <f t="shared" si="246"/>
        <v>40</v>
      </c>
    </row>
    <row r="15795" spans="1:10" x14ac:dyDescent="0.3">
      <c r="A15795" t="s">
        <v>15669</v>
      </c>
      <c r="C15795" s="18">
        <v>381.4037644239516</v>
      </c>
      <c r="D15795" s="1"/>
      <c r="E15795" s="1">
        <v>6</v>
      </c>
      <c r="F15795" s="1">
        <v>2</v>
      </c>
      <c r="G15795" s="1">
        <v>0</v>
      </c>
      <c r="H15795" s="1">
        <v>4</v>
      </c>
      <c r="I15795" s="15">
        <v>0.33333333333333331</v>
      </c>
      <c r="J15795">
        <f t="shared" si="246"/>
        <v>40</v>
      </c>
    </row>
    <row r="15796" spans="1:10" x14ac:dyDescent="0.3">
      <c r="A15796" t="s">
        <v>15670</v>
      </c>
      <c r="C15796" s="18">
        <v>381.40039347265531</v>
      </c>
      <c r="D15796" s="1"/>
      <c r="E15796" s="1">
        <v>3</v>
      </c>
      <c r="F15796" s="1">
        <v>0</v>
      </c>
      <c r="G15796" s="1">
        <v>1</v>
      </c>
      <c r="H15796" s="1">
        <v>2</v>
      </c>
      <c r="I15796" s="15">
        <v>0.16666666666666666</v>
      </c>
      <c r="J15796">
        <f t="shared" si="246"/>
        <v>40</v>
      </c>
    </row>
    <row r="15797" spans="1:10" x14ac:dyDescent="0.3">
      <c r="A15797" t="s">
        <v>15671</v>
      </c>
      <c r="C15797" s="18">
        <v>381.39275578418449</v>
      </c>
      <c r="D15797" s="1"/>
      <c r="E15797" s="1">
        <v>8</v>
      </c>
      <c r="F15797" s="1">
        <v>3</v>
      </c>
      <c r="G15797" s="1">
        <v>0</v>
      </c>
      <c r="H15797" s="1">
        <v>5</v>
      </c>
      <c r="I15797" s="15">
        <v>0.375</v>
      </c>
      <c r="J15797">
        <f t="shared" si="246"/>
        <v>40</v>
      </c>
    </row>
    <row r="15798" spans="1:10" x14ac:dyDescent="0.3">
      <c r="A15798" t="s">
        <v>15672</v>
      </c>
      <c r="C15798" s="18">
        <v>381.39151173315884</v>
      </c>
      <c r="D15798" s="1"/>
      <c r="E15798" s="1">
        <v>3</v>
      </c>
      <c r="F15798" s="1">
        <v>0</v>
      </c>
      <c r="G15798" s="1">
        <v>1</v>
      </c>
      <c r="H15798" s="1">
        <v>2</v>
      </c>
      <c r="I15798" s="15">
        <v>0.16666666666666666</v>
      </c>
      <c r="J15798">
        <f t="shared" si="246"/>
        <v>40</v>
      </c>
    </row>
    <row r="15799" spans="1:10" x14ac:dyDescent="0.3">
      <c r="A15799" t="s">
        <v>15673</v>
      </c>
      <c r="C15799" s="18">
        <v>381.37947565067299</v>
      </c>
      <c r="D15799" s="1"/>
      <c r="E15799" s="1">
        <v>6</v>
      </c>
      <c r="F15799" s="1">
        <v>2</v>
      </c>
      <c r="G15799" s="1">
        <v>0</v>
      </c>
      <c r="H15799" s="1">
        <v>4</v>
      </c>
      <c r="I15799" s="15">
        <v>0.33333333333333331</v>
      </c>
      <c r="J15799">
        <f t="shared" si="246"/>
        <v>40</v>
      </c>
    </row>
    <row r="15800" spans="1:10" x14ac:dyDescent="0.3">
      <c r="A15800" t="s">
        <v>15674</v>
      </c>
      <c r="C15800" s="18">
        <v>381.37369467002992</v>
      </c>
      <c r="D15800" s="1"/>
      <c r="E15800" s="1">
        <v>6</v>
      </c>
      <c r="F15800" s="1">
        <v>2</v>
      </c>
      <c r="G15800" s="1">
        <v>1</v>
      </c>
      <c r="H15800" s="1">
        <v>3</v>
      </c>
      <c r="I15800" s="15">
        <v>0.41666666666666669</v>
      </c>
      <c r="J15800">
        <f t="shared" si="246"/>
        <v>40</v>
      </c>
    </row>
    <row r="15801" spans="1:10" x14ac:dyDescent="0.3">
      <c r="A15801" t="s">
        <v>15675</v>
      </c>
      <c r="C15801" s="18">
        <v>381.37065381551764</v>
      </c>
      <c r="D15801" s="1"/>
      <c r="E15801" s="1">
        <v>34</v>
      </c>
      <c r="F15801" s="1">
        <v>15</v>
      </c>
      <c r="G15801" s="1">
        <v>2</v>
      </c>
      <c r="H15801" s="1">
        <v>17</v>
      </c>
      <c r="I15801" s="15">
        <v>0.47058823529411764</v>
      </c>
      <c r="J15801">
        <f t="shared" si="246"/>
        <v>20</v>
      </c>
    </row>
    <row r="15802" spans="1:10" x14ac:dyDescent="0.3">
      <c r="A15802" t="s">
        <v>16191</v>
      </c>
      <c r="C15802" s="18">
        <v>381.36742283250084</v>
      </c>
      <c r="D15802" s="1"/>
      <c r="E15802" s="1">
        <v>10</v>
      </c>
      <c r="F15802" s="1">
        <v>4</v>
      </c>
      <c r="G15802" s="1">
        <v>0</v>
      </c>
      <c r="H15802" s="1">
        <v>6</v>
      </c>
      <c r="I15802" s="15">
        <v>0.4</v>
      </c>
      <c r="J15802">
        <f t="shared" si="246"/>
        <v>40</v>
      </c>
    </row>
    <row r="15803" spans="1:10" x14ac:dyDescent="0.3">
      <c r="A15803" t="s">
        <v>15696</v>
      </c>
      <c r="C15803" s="18">
        <v>381.35640550151652</v>
      </c>
      <c r="D15803" s="1"/>
      <c r="E15803" s="1">
        <v>12</v>
      </c>
      <c r="F15803" s="1">
        <v>5</v>
      </c>
      <c r="G15803" s="1">
        <v>0</v>
      </c>
      <c r="H15803" s="1">
        <v>7</v>
      </c>
      <c r="I15803" s="15">
        <v>0.41666666666666669</v>
      </c>
      <c r="J15803">
        <f t="shared" si="246"/>
        <v>40</v>
      </c>
    </row>
    <row r="15804" spans="1:10" x14ac:dyDescent="0.3">
      <c r="A15804" t="s">
        <v>15676</v>
      </c>
      <c r="C15804" s="18">
        <v>381.34997043300848</v>
      </c>
      <c r="D15804" s="1"/>
      <c r="E15804" s="1">
        <v>6</v>
      </c>
      <c r="F15804" s="1">
        <v>2</v>
      </c>
      <c r="G15804" s="1">
        <v>0</v>
      </c>
      <c r="H15804" s="1">
        <v>4</v>
      </c>
      <c r="I15804" s="15">
        <v>0.33333333333333331</v>
      </c>
      <c r="J15804">
        <f t="shared" si="246"/>
        <v>40</v>
      </c>
    </row>
    <row r="15805" spans="1:10" x14ac:dyDescent="0.3">
      <c r="A15805" t="s">
        <v>15677</v>
      </c>
      <c r="C15805" s="18">
        <v>381.34777016443621</v>
      </c>
      <c r="D15805" s="1"/>
      <c r="E15805" s="1">
        <v>11</v>
      </c>
      <c r="F15805" s="1">
        <v>4</v>
      </c>
      <c r="G15805" s="1">
        <v>1</v>
      </c>
      <c r="H15805" s="1">
        <v>6</v>
      </c>
      <c r="I15805" s="15">
        <v>0.40909090909090912</v>
      </c>
      <c r="J15805">
        <f t="shared" si="246"/>
        <v>40</v>
      </c>
    </row>
    <row r="15806" spans="1:10" x14ac:dyDescent="0.3">
      <c r="A15806" t="s">
        <v>15678</v>
      </c>
      <c r="C15806" s="18">
        <v>381.34655615622074</v>
      </c>
      <c r="D15806" s="1"/>
      <c r="E15806" s="1">
        <v>13</v>
      </c>
      <c r="F15806" s="1">
        <v>1</v>
      </c>
      <c r="G15806" s="1">
        <v>0</v>
      </c>
      <c r="H15806" s="1">
        <v>12</v>
      </c>
      <c r="I15806" s="15">
        <v>7.6923076923076927E-2</v>
      </c>
      <c r="J15806">
        <f t="shared" si="246"/>
        <v>40</v>
      </c>
    </row>
    <row r="15807" spans="1:10" x14ac:dyDescent="0.3">
      <c r="A15807" t="s">
        <v>15679</v>
      </c>
      <c r="C15807" s="18">
        <v>381.33923297498012</v>
      </c>
      <c r="D15807" s="1"/>
      <c r="E15807" s="1">
        <v>8</v>
      </c>
      <c r="F15807" s="1">
        <v>3</v>
      </c>
      <c r="G15807" s="1">
        <v>0</v>
      </c>
      <c r="H15807" s="1">
        <v>5</v>
      </c>
      <c r="I15807" s="15">
        <v>0.375</v>
      </c>
      <c r="J15807">
        <f t="shared" si="246"/>
        <v>40</v>
      </c>
    </row>
    <row r="15808" spans="1:10" x14ac:dyDescent="0.3">
      <c r="A15808" t="s">
        <v>15681</v>
      </c>
      <c r="C15808" s="18">
        <v>381.33340367902792</v>
      </c>
      <c r="D15808" s="1"/>
      <c r="E15808" s="1">
        <v>5</v>
      </c>
      <c r="F15808" s="1">
        <v>1</v>
      </c>
      <c r="G15808" s="1">
        <v>0</v>
      </c>
      <c r="H15808" s="1">
        <v>4</v>
      </c>
      <c r="I15808" s="15">
        <v>0.2</v>
      </c>
      <c r="J15808">
        <f t="shared" si="246"/>
        <v>40</v>
      </c>
    </row>
    <row r="15809" spans="1:10" x14ac:dyDescent="0.3">
      <c r="A15809" t="s">
        <v>15682</v>
      </c>
      <c r="C15809" s="18">
        <v>381.33020634766046</v>
      </c>
      <c r="D15809" s="1"/>
      <c r="E15809" s="1">
        <v>18</v>
      </c>
      <c r="F15809" s="1">
        <v>8</v>
      </c>
      <c r="G15809" s="1">
        <v>0</v>
      </c>
      <c r="H15809" s="1">
        <v>10</v>
      </c>
      <c r="I15809" s="15">
        <v>0.44444444444444442</v>
      </c>
      <c r="J15809">
        <f t="shared" si="246"/>
        <v>40</v>
      </c>
    </row>
    <row r="15810" spans="1:10" x14ac:dyDescent="0.3">
      <c r="A15810" t="s">
        <v>15683</v>
      </c>
      <c r="C15810" s="18">
        <v>381.3281330793202</v>
      </c>
      <c r="D15810" s="1"/>
      <c r="E15810" s="1">
        <v>32</v>
      </c>
      <c r="F15810" s="1">
        <v>11</v>
      </c>
      <c r="G15810" s="1">
        <v>2</v>
      </c>
      <c r="H15810" s="1">
        <v>19</v>
      </c>
      <c r="I15810" s="15">
        <v>0.375</v>
      </c>
      <c r="J15810">
        <f t="shared" si="246"/>
        <v>20</v>
      </c>
    </row>
    <row r="15811" spans="1:10" x14ac:dyDescent="0.3">
      <c r="A15811" t="s">
        <v>15714</v>
      </c>
      <c r="C15811" s="18">
        <v>381.32497142067558</v>
      </c>
      <c r="D15811" s="1"/>
      <c r="E15811" s="1">
        <v>52</v>
      </c>
      <c r="F15811" s="1">
        <v>23</v>
      </c>
      <c r="G15811" s="1">
        <v>2</v>
      </c>
      <c r="H15811" s="1">
        <v>27</v>
      </c>
      <c r="I15811" s="15">
        <v>0.46153846153846156</v>
      </c>
      <c r="J15811">
        <f t="shared" si="246"/>
        <v>20</v>
      </c>
    </row>
    <row r="15812" spans="1:10" x14ac:dyDescent="0.3">
      <c r="A15812" t="s">
        <v>7883</v>
      </c>
      <c r="C15812" s="18">
        <v>381.3182967304075</v>
      </c>
      <c r="D15812" s="1"/>
      <c r="E15812" s="1">
        <v>13</v>
      </c>
      <c r="F15812" s="1">
        <v>5</v>
      </c>
      <c r="G15812" s="1">
        <v>0</v>
      </c>
      <c r="H15812" s="1">
        <v>8</v>
      </c>
      <c r="I15812" s="15">
        <v>0.38461538461538464</v>
      </c>
      <c r="J15812">
        <f t="shared" ref="J15812:J15875" si="247">IF(E15812&lt;=30,40,20)</f>
        <v>40</v>
      </c>
    </row>
    <row r="15813" spans="1:10" x14ac:dyDescent="0.3">
      <c r="A15813" t="s">
        <v>15684</v>
      </c>
      <c r="C15813" s="18">
        <v>381.31357331179697</v>
      </c>
      <c r="D15813" s="1"/>
      <c r="E15813" s="1">
        <v>6</v>
      </c>
      <c r="F15813" s="1">
        <v>2</v>
      </c>
      <c r="G15813" s="1">
        <v>0</v>
      </c>
      <c r="H15813" s="1">
        <v>4</v>
      </c>
      <c r="I15813" s="15">
        <v>0.33333333333333331</v>
      </c>
      <c r="J15813">
        <f t="shared" si="247"/>
        <v>40</v>
      </c>
    </row>
    <row r="15814" spans="1:10" x14ac:dyDescent="0.3">
      <c r="A15814" t="s">
        <v>15685</v>
      </c>
      <c r="C15814" s="18">
        <v>381.30991142964388</v>
      </c>
      <c r="D15814" s="1"/>
      <c r="E15814" s="1">
        <v>6</v>
      </c>
      <c r="F15814" s="1">
        <v>2</v>
      </c>
      <c r="G15814" s="1">
        <v>0</v>
      </c>
      <c r="H15814" s="1">
        <v>4</v>
      </c>
      <c r="I15814" s="15">
        <v>0.33333333333333331</v>
      </c>
      <c r="J15814">
        <f t="shared" si="247"/>
        <v>40</v>
      </c>
    </row>
    <row r="15815" spans="1:10" x14ac:dyDescent="0.3">
      <c r="A15815" t="s">
        <v>15686</v>
      </c>
      <c r="C15815" s="18">
        <v>381.30377723530512</v>
      </c>
      <c r="D15815" s="1"/>
      <c r="E15815" s="1">
        <v>1</v>
      </c>
      <c r="F15815" s="1">
        <v>0</v>
      </c>
      <c r="G15815" s="1">
        <v>0</v>
      </c>
      <c r="H15815" s="1">
        <v>1</v>
      </c>
      <c r="I15815" s="15">
        <v>0</v>
      </c>
      <c r="J15815">
        <f t="shared" si="247"/>
        <v>40</v>
      </c>
    </row>
    <row r="15816" spans="1:10" x14ac:dyDescent="0.3">
      <c r="A15816" t="s">
        <v>15705</v>
      </c>
      <c r="C15816" s="18">
        <v>381.3036617459415</v>
      </c>
      <c r="D15816" s="1"/>
      <c r="E15816" s="1">
        <v>12</v>
      </c>
      <c r="F15816" s="1">
        <v>5</v>
      </c>
      <c r="G15816" s="1">
        <v>0</v>
      </c>
      <c r="H15816" s="1">
        <v>7</v>
      </c>
      <c r="I15816" s="15">
        <v>0.41666666666666669</v>
      </c>
      <c r="J15816">
        <f t="shared" si="247"/>
        <v>40</v>
      </c>
    </row>
    <row r="15817" spans="1:10" x14ac:dyDescent="0.3">
      <c r="A15817" t="s">
        <v>15687</v>
      </c>
      <c r="C15817" s="18">
        <v>381.30167582997552</v>
      </c>
      <c r="D15817" s="1"/>
      <c r="E15817" s="1">
        <v>15</v>
      </c>
      <c r="F15817" s="1">
        <v>6</v>
      </c>
      <c r="G15817" s="1">
        <v>1</v>
      </c>
      <c r="H15817" s="1">
        <v>8</v>
      </c>
      <c r="I15817" s="15">
        <v>0.43333333333333335</v>
      </c>
      <c r="J15817">
        <f t="shared" si="247"/>
        <v>40</v>
      </c>
    </row>
    <row r="15818" spans="1:10" x14ac:dyDescent="0.3">
      <c r="A15818" t="s">
        <v>15688</v>
      </c>
      <c r="C15818" s="18">
        <v>381.29712850474755</v>
      </c>
      <c r="D15818" s="1"/>
      <c r="E15818" s="1">
        <v>6</v>
      </c>
      <c r="F15818" s="1">
        <v>2</v>
      </c>
      <c r="G15818" s="1">
        <v>0</v>
      </c>
      <c r="H15818" s="1">
        <v>4</v>
      </c>
      <c r="I15818" s="15">
        <v>0.33333333333333331</v>
      </c>
      <c r="J15818">
        <f t="shared" si="247"/>
        <v>40</v>
      </c>
    </row>
    <row r="15819" spans="1:10" x14ac:dyDescent="0.3">
      <c r="A15819" t="s">
        <v>15689</v>
      </c>
      <c r="C15819" s="18">
        <v>381.29542194082535</v>
      </c>
      <c r="D15819" s="1"/>
      <c r="E15819" s="1">
        <v>5</v>
      </c>
      <c r="F15819" s="1">
        <v>1</v>
      </c>
      <c r="G15819" s="1">
        <v>0</v>
      </c>
      <c r="H15819" s="1">
        <v>4</v>
      </c>
      <c r="I15819" s="15">
        <v>0.2</v>
      </c>
      <c r="J15819">
        <f t="shared" si="247"/>
        <v>40</v>
      </c>
    </row>
    <row r="15820" spans="1:10" x14ac:dyDescent="0.3">
      <c r="A15820" t="s">
        <v>15690</v>
      </c>
      <c r="C15820" s="18">
        <v>381.29469547712881</v>
      </c>
      <c r="D15820" s="1"/>
      <c r="E15820" s="1">
        <v>5</v>
      </c>
      <c r="F15820" s="1">
        <v>1</v>
      </c>
      <c r="G15820" s="1">
        <v>1</v>
      </c>
      <c r="H15820" s="1">
        <v>3</v>
      </c>
      <c r="I15820" s="15">
        <v>0.3</v>
      </c>
      <c r="J15820">
        <f t="shared" si="247"/>
        <v>40</v>
      </c>
    </row>
    <row r="15821" spans="1:10" x14ac:dyDescent="0.3">
      <c r="A15821" t="s">
        <v>15698</v>
      </c>
      <c r="C15821" s="18">
        <v>381.28058362923088</v>
      </c>
      <c r="D15821" s="1"/>
      <c r="E15821" s="1">
        <v>6</v>
      </c>
      <c r="F15821" s="1">
        <v>2</v>
      </c>
      <c r="G15821" s="1">
        <v>0</v>
      </c>
      <c r="H15821" s="1">
        <v>4</v>
      </c>
      <c r="I15821" s="15">
        <v>0.33333333333333331</v>
      </c>
      <c r="J15821">
        <f t="shared" si="247"/>
        <v>40</v>
      </c>
    </row>
    <row r="15822" spans="1:10" x14ac:dyDescent="0.3">
      <c r="A15822" t="s">
        <v>15692</v>
      </c>
      <c r="C15822" s="18">
        <v>381.27343249015644</v>
      </c>
      <c r="D15822" s="1"/>
      <c r="E15822" s="1">
        <v>3</v>
      </c>
      <c r="F15822" s="1">
        <v>0</v>
      </c>
      <c r="G15822" s="1">
        <v>1</v>
      </c>
      <c r="H15822" s="1">
        <v>2</v>
      </c>
      <c r="I15822" s="15">
        <v>0.16666666666666666</v>
      </c>
      <c r="J15822">
        <f t="shared" si="247"/>
        <v>40</v>
      </c>
    </row>
    <row r="15823" spans="1:10" x14ac:dyDescent="0.3">
      <c r="A15823" t="s">
        <v>15693</v>
      </c>
      <c r="C15823" s="18">
        <v>381.26607432149132</v>
      </c>
      <c r="D15823" s="1"/>
      <c r="E15823" s="1">
        <v>2</v>
      </c>
      <c r="F15823" s="1">
        <v>0</v>
      </c>
      <c r="G15823" s="1">
        <v>0</v>
      </c>
      <c r="H15823" s="1">
        <v>2</v>
      </c>
      <c r="I15823" s="15">
        <v>0</v>
      </c>
      <c r="J15823">
        <f t="shared" si="247"/>
        <v>40</v>
      </c>
    </row>
    <row r="15824" spans="1:10" x14ac:dyDescent="0.3">
      <c r="A15824" t="s">
        <v>15694</v>
      </c>
      <c r="C15824" s="18">
        <v>381.26507799379004</v>
      </c>
      <c r="D15824" s="1"/>
      <c r="E15824" s="1">
        <v>8</v>
      </c>
      <c r="F15824" s="1">
        <v>3</v>
      </c>
      <c r="G15824" s="1">
        <v>0</v>
      </c>
      <c r="H15824" s="1">
        <v>5</v>
      </c>
      <c r="I15824" s="15">
        <v>0.375</v>
      </c>
      <c r="J15824">
        <f t="shared" si="247"/>
        <v>40</v>
      </c>
    </row>
    <row r="15825" spans="1:10" x14ac:dyDescent="0.3">
      <c r="A15825" t="s">
        <v>15697</v>
      </c>
      <c r="C15825" s="18">
        <v>381.26283421704085</v>
      </c>
      <c r="D15825" s="1"/>
      <c r="E15825" s="1">
        <v>18</v>
      </c>
      <c r="F15825" s="1">
        <v>6</v>
      </c>
      <c r="G15825" s="1">
        <v>1</v>
      </c>
      <c r="H15825" s="1">
        <v>11</v>
      </c>
      <c r="I15825" s="15">
        <v>0.3611111111111111</v>
      </c>
      <c r="J15825">
        <f t="shared" si="247"/>
        <v>40</v>
      </c>
    </row>
    <row r="15826" spans="1:10" x14ac:dyDescent="0.3">
      <c r="A15826" t="s">
        <v>15699</v>
      </c>
      <c r="C15826" s="18">
        <v>381.25598616734192</v>
      </c>
      <c r="D15826" s="1"/>
      <c r="E15826" s="1">
        <v>2</v>
      </c>
      <c r="F15826" s="1">
        <v>0</v>
      </c>
      <c r="G15826" s="1">
        <v>0</v>
      </c>
      <c r="H15826" s="1">
        <v>2</v>
      </c>
      <c r="I15826" s="15">
        <v>0</v>
      </c>
      <c r="J15826">
        <f t="shared" si="247"/>
        <v>40</v>
      </c>
    </row>
    <row r="15827" spans="1:10" x14ac:dyDescent="0.3">
      <c r="A15827" t="s">
        <v>15957</v>
      </c>
      <c r="C15827" s="18">
        <v>381.25505112178411</v>
      </c>
      <c r="D15827" s="1"/>
      <c r="E15827" s="1">
        <v>40</v>
      </c>
      <c r="F15827" s="1">
        <v>17</v>
      </c>
      <c r="G15827" s="1">
        <v>3</v>
      </c>
      <c r="H15827" s="1">
        <v>20</v>
      </c>
      <c r="I15827" s="15">
        <v>0.46250000000000002</v>
      </c>
      <c r="J15827">
        <f t="shared" si="247"/>
        <v>20</v>
      </c>
    </row>
    <row r="15828" spans="1:10" x14ac:dyDescent="0.3">
      <c r="A15828" t="s">
        <v>15700</v>
      </c>
      <c r="C15828" s="18">
        <v>381.24738925992614</v>
      </c>
      <c r="D15828" s="1"/>
      <c r="E15828" s="1">
        <v>2</v>
      </c>
      <c r="F15828" s="1">
        <v>0</v>
      </c>
      <c r="G15828" s="1">
        <v>0</v>
      </c>
      <c r="H15828" s="1">
        <v>2</v>
      </c>
      <c r="I15828" s="15">
        <v>0</v>
      </c>
      <c r="J15828">
        <f t="shared" si="247"/>
        <v>40</v>
      </c>
    </row>
    <row r="15829" spans="1:10" x14ac:dyDescent="0.3">
      <c r="A15829" s="21" t="s">
        <v>15701</v>
      </c>
      <c r="C15829" s="18">
        <v>381.24642282905597</v>
      </c>
      <c r="D15829" s="1"/>
      <c r="E15829" s="1">
        <v>2</v>
      </c>
      <c r="F15829" s="1">
        <v>0</v>
      </c>
      <c r="G15829" s="1">
        <v>0</v>
      </c>
      <c r="H15829" s="1">
        <v>2</v>
      </c>
      <c r="I15829" s="15">
        <v>0</v>
      </c>
      <c r="J15829">
        <f t="shared" si="247"/>
        <v>40</v>
      </c>
    </row>
    <row r="15830" spans="1:10" x14ac:dyDescent="0.3">
      <c r="A15830" t="s">
        <v>15702</v>
      </c>
      <c r="C15830" s="18">
        <v>381.24619907564767</v>
      </c>
      <c r="D15830" s="1"/>
      <c r="E15830" s="1">
        <v>5</v>
      </c>
      <c r="F15830" s="1">
        <v>1</v>
      </c>
      <c r="G15830" s="1">
        <v>0</v>
      </c>
      <c r="H15830" s="1">
        <v>4</v>
      </c>
      <c r="I15830" s="15">
        <v>0.2</v>
      </c>
      <c r="J15830">
        <f t="shared" si="247"/>
        <v>40</v>
      </c>
    </row>
    <row r="15831" spans="1:10" x14ac:dyDescent="0.3">
      <c r="A15831" t="s">
        <v>15703</v>
      </c>
      <c r="C15831" s="18">
        <v>381.24488692592712</v>
      </c>
      <c r="D15831" s="1"/>
      <c r="E15831" s="1">
        <v>8</v>
      </c>
      <c r="F15831" s="1">
        <v>3</v>
      </c>
      <c r="G15831" s="1">
        <v>0</v>
      </c>
      <c r="H15831" s="1">
        <v>5</v>
      </c>
      <c r="I15831" s="15">
        <v>0.375</v>
      </c>
      <c r="J15831">
        <f t="shared" si="247"/>
        <v>40</v>
      </c>
    </row>
    <row r="15832" spans="1:10" x14ac:dyDescent="0.3">
      <c r="A15832" t="s">
        <v>15706</v>
      </c>
      <c r="C15832" s="18">
        <v>381.23139895451106</v>
      </c>
      <c r="D15832" s="1"/>
      <c r="E15832" s="1">
        <v>4</v>
      </c>
      <c r="F15832" s="1">
        <v>1</v>
      </c>
      <c r="G15832" s="1">
        <v>0</v>
      </c>
      <c r="H15832" s="1">
        <v>3</v>
      </c>
      <c r="I15832" s="15">
        <v>0.25</v>
      </c>
      <c r="J15832">
        <f t="shared" si="247"/>
        <v>40</v>
      </c>
    </row>
    <row r="15833" spans="1:10" x14ac:dyDescent="0.3">
      <c r="A15833" t="s">
        <v>15707</v>
      </c>
      <c r="C15833" s="18">
        <v>381.22653016738377</v>
      </c>
      <c r="D15833" s="1"/>
      <c r="E15833" s="1">
        <v>8</v>
      </c>
      <c r="F15833" s="1">
        <v>3</v>
      </c>
      <c r="G15833" s="1">
        <v>0</v>
      </c>
      <c r="H15833" s="1">
        <v>5</v>
      </c>
      <c r="I15833" s="15">
        <v>0.375</v>
      </c>
      <c r="J15833">
        <f t="shared" si="247"/>
        <v>40</v>
      </c>
    </row>
    <row r="15834" spans="1:10" x14ac:dyDescent="0.3">
      <c r="A15834" t="s">
        <v>15708</v>
      </c>
      <c r="C15834" s="18">
        <v>381.22637139918186</v>
      </c>
      <c r="D15834" s="1"/>
      <c r="E15834" s="1">
        <v>6</v>
      </c>
      <c r="F15834" s="1">
        <v>2</v>
      </c>
      <c r="G15834" s="1">
        <v>0</v>
      </c>
      <c r="H15834" s="1">
        <v>4</v>
      </c>
      <c r="I15834" s="15">
        <v>0.33333333333333331</v>
      </c>
      <c r="J15834">
        <f t="shared" si="247"/>
        <v>40</v>
      </c>
    </row>
    <row r="15835" spans="1:10" x14ac:dyDescent="0.3">
      <c r="A15835" t="s">
        <v>15709</v>
      </c>
      <c r="C15835" s="18">
        <v>381.22047625491655</v>
      </c>
      <c r="D15835" s="1"/>
      <c r="E15835" s="1">
        <v>14</v>
      </c>
      <c r="F15835" s="1">
        <v>6</v>
      </c>
      <c r="G15835" s="1">
        <v>0</v>
      </c>
      <c r="H15835" s="1">
        <v>8</v>
      </c>
      <c r="I15835" s="15">
        <v>0.42857142857142855</v>
      </c>
      <c r="J15835">
        <f t="shared" si="247"/>
        <v>40</v>
      </c>
    </row>
    <row r="15836" spans="1:10" x14ac:dyDescent="0.3">
      <c r="A15836" t="s">
        <v>15710</v>
      </c>
      <c r="C15836" s="18">
        <v>381.20157388926822</v>
      </c>
      <c r="D15836" s="1"/>
      <c r="E15836" s="1">
        <v>2</v>
      </c>
      <c r="F15836" s="1">
        <v>0</v>
      </c>
      <c r="G15836" s="1">
        <v>0</v>
      </c>
      <c r="H15836" s="1">
        <v>2</v>
      </c>
      <c r="I15836" s="15">
        <v>0</v>
      </c>
      <c r="J15836">
        <f t="shared" si="247"/>
        <v>40</v>
      </c>
    </row>
    <row r="15837" spans="1:10" x14ac:dyDescent="0.3">
      <c r="A15837" t="s">
        <v>15711</v>
      </c>
      <c r="C15837" s="18">
        <v>381.18859365233538</v>
      </c>
      <c r="D15837" s="1"/>
      <c r="E15837" s="1">
        <v>7</v>
      </c>
      <c r="F15837" s="1">
        <v>2</v>
      </c>
      <c r="G15837" s="1">
        <v>1</v>
      </c>
      <c r="H15837" s="1">
        <v>4</v>
      </c>
      <c r="I15837" s="15">
        <v>0.35714285714285715</v>
      </c>
      <c r="J15837">
        <f t="shared" si="247"/>
        <v>40</v>
      </c>
    </row>
    <row r="15838" spans="1:10" x14ac:dyDescent="0.3">
      <c r="A15838" t="s">
        <v>15712</v>
      </c>
      <c r="C15838" s="18">
        <v>381.18127507315683</v>
      </c>
      <c r="D15838" s="1"/>
      <c r="E15838" s="1">
        <v>12</v>
      </c>
      <c r="F15838" s="1">
        <v>5</v>
      </c>
      <c r="G15838" s="1">
        <v>0</v>
      </c>
      <c r="H15838" s="1">
        <v>7</v>
      </c>
      <c r="I15838" s="15">
        <v>0.41666666666666669</v>
      </c>
      <c r="J15838">
        <f t="shared" si="247"/>
        <v>40</v>
      </c>
    </row>
    <row r="15839" spans="1:10" x14ac:dyDescent="0.3">
      <c r="A15839" t="s">
        <v>15716</v>
      </c>
      <c r="C15839" s="18">
        <v>381.17988582552249</v>
      </c>
      <c r="D15839" s="1"/>
      <c r="E15839" s="1">
        <v>3</v>
      </c>
      <c r="F15839" s="1">
        <v>0</v>
      </c>
      <c r="G15839" s="1">
        <v>0</v>
      </c>
      <c r="H15839" s="1">
        <v>3</v>
      </c>
      <c r="I15839" s="15">
        <v>0</v>
      </c>
      <c r="J15839">
        <f t="shared" si="247"/>
        <v>40</v>
      </c>
    </row>
    <row r="15840" spans="1:10" x14ac:dyDescent="0.3">
      <c r="A15840" t="s">
        <v>16454</v>
      </c>
      <c r="C15840" s="18">
        <v>381.17664063308638</v>
      </c>
      <c r="D15840" s="1"/>
      <c r="E15840" s="1">
        <v>4</v>
      </c>
      <c r="F15840" s="1">
        <v>1</v>
      </c>
      <c r="G15840" s="1">
        <v>0</v>
      </c>
      <c r="H15840" s="1">
        <v>3</v>
      </c>
      <c r="I15840" s="15">
        <v>0.25</v>
      </c>
      <c r="J15840">
        <f t="shared" si="247"/>
        <v>40</v>
      </c>
    </row>
    <row r="15841" spans="1:10" x14ac:dyDescent="0.3">
      <c r="A15841" t="s">
        <v>15736</v>
      </c>
      <c r="C15841" s="18">
        <v>365.96254878174926</v>
      </c>
      <c r="D15841" s="1"/>
      <c r="E15841" s="1">
        <v>11</v>
      </c>
      <c r="F15841" s="1">
        <v>3</v>
      </c>
      <c r="G15841" s="1">
        <v>1</v>
      </c>
      <c r="H15841" s="1">
        <v>7</v>
      </c>
      <c r="I15841" s="15">
        <v>0.31818181818181818</v>
      </c>
      <c r="J15841">
        <f t="shared" si="247"/>
        <v>40</v>
      </c>
    </row>
    <row r="15842" spans="1:10" x14ac:dyDescent="0.3">
      <c r="A15842" t="s">
        <v>15713</v>
      </c>
      <c r="C15842" s="18">
        <v>381.16495219805171</v>
      </c>
      <c r="D15842" s="1"/>
      <c r="E15842" s="1">
        <v>5</v>
      </c>
      <c r="F15842" s="1">
        <v>1</v>
      </c>
      <c r="G15842" s="1">
        <v>1</v>
      </c>
      <c r="H15842" s="1">
        <v>3</v>
      </c>
      <c r="I15842" s="15">
        <v>0.3</v>
      </c>
      <c r="J15842">
        <f t="shared" si="247"/>
        <v>40</v>
      </c>
    </row>
    <row r="15843" spans="1:10" x14ac:dyDescent="0.3">
      <c r="A15843" t="s">
        <v>15717</v>
      </c>
      <c r="C15843" s="18">
        <v>381.14753013637073</v>
      </c>
      <c r="D15843" s="1"/>
      <c r="E15843" s="1">
        <v>10</v>
      </c>
      <c r="F15843" s="1">
        <v>4</v>
      </c>
      <c r="G15843" s="1">
        <v>0</v>
      </c>
      <c r="H15843" s="1">
        <v>6</v>
      </c>
      <c r="I15843" s="15">
        <v>0.4</v>
      </c>
      <c r="J15843">
        <f t="shared" si="247"/>
        <v>40</v>
      </c>
    </row>
    <row r="15844" spans="1:10" x14ac:dyDescent="0.3">
      <c r="A15844" t="s">
        <v>15718</v>
      </c>
      <c r="C15844" s="18">
        <v>381.14707028960714</v>
      </c>
      <c r="D15844" s="1"/>
      <c r="E15844" s="1">
        <v>2</v>
      </c>
      <c r="F15844" s="1">
        <v>0</v>
      </c>
      <c r="G15844" s="1">
        <v>0</v>
      </c>
      <c r="H15844" s="1">
        <v>2</v>
      </c>
      <c r="I15844" s="15">
        <v>0</v>
      </c>
      <c r="J15844">
        <f t="shared" si="247"/>
        <v>40</v>
      </c>
    </row>
    <row r="15845" spans="1:10" x14ac:dyDescent="0.3">
      <c r="A15845" t="s">
        <v>15719</v>
      </c>
      <c r="C15845" s="18">
        <v>381.14623267524587</v>
      </c>
      <c r="D15845" s="1"/>
      <c r="E15845" s="1">
        <v>3</v>
      </c>
      <c r="F15845" s="1">
        <v>0</v>
      </c>
      <c r="G15845" s="1">
        <v>1</v>
      </c>
      <c r="H15845" s="1">
        <v>2</v>
      </c>
      <c r="I15845" s="15">
        <v>0.16666666666666666</v>
      </c>
      <c r="J15845">
        <f t="shared" si="247"/>
        <v>40</v>
      </c>
    </row>
    <row r="15846" spans="1:10" x14ac:dyDescent="0.3">
      <c r="A15846" t="s">
        <v>15720</v>
      </c>
      <c r="C15846" s="18">
        <v>381.14518339215516</v>
      </c>
      <c r="D15846" s="1"/>
      <c r="E15846" s="1">
        <v>3</v>
      </c>
      <c r="F15846" s="1">
        <v>0</v>
      </c>
      <c r="G15846" s="1">
        <v>1</v>
      </c>
      <c r="H15846" s="1">
        <v>2</v>
      </c>
      <c r="I15846" s="15">
        <v>0.16666666666666666</v>
      </c>
      <c r="J15846">
        <f t="shared" si="247"/>
        <v>40</v>
      </c>
    </row>
    <row r="15847" spans="1:10" x14ac:dyDescent="0.3">
      <c r="A15847" t="s">
        <v>15722</v>
      </c>
      <c r="C15847" s="18">
        <v>381.14365801836078</v>
      </c>
      <c r="D15847" s="1"/>
      <c r="E15847" s="1">
        <v>6</v>
      </c>
      <c r="F15847" s="1">
        <v>2</v>
      </c>
      <c r="G15847" s="1">
        <v>0</v>
      </c>
      <c r="H15847" s="1">
        <v>4</v>
      </c>
      <c r="I15847" s="15">
        <v>0.33333333333333331</v>
      </c>
      <c r="J15847">
        <f t="shared" si="247"/>
        <v>40</v>
      </c>
    </row>
    <row r="15848" spans="1:10" x14ac:dyDescent="0.3">
      <c r="A15848" t="s">
        <v>15721</v>
      </c>
      <c r="C15848" s="18">
        <v>381.14361651513735</v>
      </c>
      <c r="D15848" s="1"/>
      <c r="E15848" s="1">
        <v>5</v>
      </c>
      <c r="F15848" s="1">
        <v>1</v>
      </c>
      <c r="G15848" s="1">
        <v>1</v>
      </c>
      <c r="H15848" s="1">
        <v>3</v>
      </c>
      <c r="I15848" s="15">
        <v>0.3</v>
      </c>
      <c r="J15848">
        <f t="shared" si="247"/>
        <v>40</v>
      </c>
    </row>
    <row r="15849" spans="1:10" x14ac:dyDescent="0.3">
      <c r="A15849" t="s">
        <v>15723</v>
      </c>
      <c r="C15849" s="18">
        <v>381.14194712723111</v>
      </c>
      <c r="D15849" s="1"/>
      <c r="E15849" s="1">
        <v>3</v>
      </c>
      <c r="F15849" s="1">
        <v>1</v>
      </c>
      <c r="G15849" s="1">
        <v>0</v>
      </c>
      <c r="H15849" s="1">
        <v>2</v>
      </c>
      <c r="I15849" s="15">
        <v>0.33333333333333331</v>
      </c>
      <c r="J15849">
        <f t="shared" si="247"/>
        <v>40</v>
      </c>
    </row>
    <row r="15850" spans="1:10" x14ac:dyDescent="0.3">
      <c r="A15850" t="s">
        <v>15724</v>
      </c>
      <c r="C15850" s="18">
        <v>381.13512999157592</v>
      </c>
      <c r="D15850" s="1"/>
      <c r="E15850" s="1">
        <v>2</v>
      </c>
      <c r="F15850" s="1">
        <v>0</v>
      </c>
      <c r="G15850" s="1">
        <v>0</v>
      </c>
      <c r="H15850" s="1">
        <v>2</v>
      </c>
      <c r="I15850" s="15">
        <v>0</v>
      </c>
      <c r="J15850">
        <f t="shared" si="247"/>
        <v>40</v>
      </c>
    </row>
    <row r="15851" spans="1:10" x14ac:dyDescent="0.3">
      <c r="A15851" t="s">
        <v>15725</v>
      </c>
      <c r="C15851" s="18">
        <v>381.13352556695065</v>
      </c>
      <c r="D15851" s="1"/>
      <c r="E15851" s="1">
        <v>4</v>
      </c>
      <c r="F15851" s="1">
        <v>1</v>
      </c>
      <c r="G15851" s="1">
        <v>0</v>
      </c>
      <c r="H15851" s="1">
        <v>3</v>
      </c>
      <c r="I15851" s="15">
        <v>0.25</v>
      </c>
      <c r="J15851">
        <f t="shared" si="247"/>
        <v>40</v>
      </c>
    </row>
    <row r="15852" spans="1:10" x14ac:dyDescent="0.3">
      <c r="A15852" t="s">
        <v>15726</v>
      </c>
      <c r="C15852" s="18">
        <v>381.13340184562867</v>
      </c>
      <c r="D15852" s="1"/>
      <c r="E15852" s="1">
        <v>3</v>
      </c>
      <c r="F15852" s="1">
        <v>0</v>
      </c>
      <c r="G15852" s="1">
        <v>1</v>
      </c>
      <c r="H15852" s="1">
        <v>2</v>
      </c>
      <c r="I15852" s="15">
        <v>0.16666666666666666</v>
      </c>
      <c r="J15852">
        <f t="shared" si="247"/>
        <v>40</v>
      </c>
    </row>
    <row r="15853" spans="1:10" x14ac:dyDescent="0.3">
      <c r="A15853" t="s">
        <v>15727</v>
      </c>
      <c r="C15853" s="18">
        <v>381.13222676872613</v>
      </c>
      <c r="D15853" s="1"/>
      <c r="E15853" s="1">
        <v>6</v>
      </c>
      <c r="F15853" s="1">
        <v>2</v>
      </c>
      <c r="G15853" s="1">
        <v>0</v>
      </c>
      <c r="H15853" s="1">
        <v>4</v>
      </c>
      <c r="I15853" s="15">
        <v>0.33333333333333331</v>
      </c>
      <c r="J15853">
        <f t="shared" si="247"/>
        <v>40</v>
      </c>
    </row>
    <row r="15854" spans="1:10" x14ac:dyDescent="0.3">
      <c r="A15854" t="s">
        <v>15728</v>
      </c>
      <c r="C15854" s="18">
        <v>381.13029851151828</v>
      </c>
      <c r="D15854" s="1"/>
      <c r="E15854" s="1">
        <v>2</v>
      </c>
      <c r="F15854" s="1">
        <v>0</v>
      </c>
      <c r="G15854" s="1">
        <v>0</v>
      </c>
      <c r="H15854" s="1">
        <v>2</v>
      </c>
      <c r="I15854" s="15">
        <v>0</v>
      </c>
      <c r="J15854">
        <f t="shared" si="247"/>
        <v>40</v>
      </c>
    </row>
    <row r="15855" spans="1:10" x14ac:dyDescent="0.3">
      <c r="A15855" t="s">
        <v>15729</v>
      </c>
      <c r="C15855" s="18">
        <v>381.12871375702616</v>
      </c>
      <c r="D15855" s="1"/>
      <c r="E15855" s="1">
        <v>12</v>
      </c>
      <c r="F15855" s="1">
        <v>5</v>
      </c>
      <c r="G15855" s="1">
        <v>0</v>
      </c>
      <c r="H15855" s="1">
        <v>7</v>
      </c>
      <c r="I15855" s="15">
        <v>0.41666666666666669</v>
      </c>
      <c r="J15855">
        <f t="shared" si="247"/>
        <v>40</v>
      </c>
    </row>
    <row r="15856" spans="1:10" x14ac:dyDescent="0.3">
      <c r="A15856" t="s">
        <v>15730</v>
      </c>
      <c r="C15856" s="18">
        <v>381.1217746671328</v>
      </c>
      <c r="D15856" s="1"/>
      <c r="E15856" s="1">
        <v>5</v>
      </c>
      <c r="F15856" s="1">
        <v>1</v>
      </c>
      <c r="G15856" s="1">
        <v>1</v>
      </c>
      <c r="H15856" s="1">
        <v>3</v>
      </c>
      <c r="I15856" s="15">
        <v>0.3</v>
      </c>
      <c r="J15856">
        <f t="shared" si="247"/>
        <v>40</v>
      </c>
    </row>
    <row r="15857" spans="1:10" x14ac:dyDescent="0.3">
      <c r="A15857" t="s">
        <v>15731</v>
      </c>
      <c r="C15857" s="18">
        <v>381.1190736615734</v>
      </c>
      <c r="D15857" s="1"/>
      <c r="E15857" s="1">
        <v>1</v>
      </c>
      <c r="F15857" s="1">
        <v>0</v>
      </c>
      <c r="G15857" s="1">
        <v>0</v>
      </c>
      <c r="H15857" s="1">
        <v>1</v>
      </c>
      <c r="I15857" s="15">
        <v>0</v>
      </c>
      <c r="J15857">
        <f t="shared" si="247"/>
        <v>40</v>
      </c>
    </row>
    <row r="15858" spans="1:10" x14ac:dyDescent="0.3">
      <c r="A15858" t="s">
        <v>17002</v>
      </c>
      <c r="C15858" s="18">
        <v>381.11799076390372</v>
      </c>
      <c r="D15858" s="1"/>
      <c r="E15858" s="1">
        <v>22</v>
      </c>
      <c r="F15858" s="1">
        <v>9</v>
      </c>
      <c r="G15858" s="1">
        <v>0</v>
      </c>
      <c r="H15858" s="1">
        <v>13</v>
      </c>
      <c r="I15858" s="15">
        <v>0.40909090909090912</v>
      </c>
      <c r="J15858">
        <f t="shared" si="247"/>
        <v>40</v>
      </c>
    </row>
    <row r="15859" spans="1:10" x14ac:dyDescent="0.3">
      <c r="A15859" t="s">
        <v>15732</v>
      </c>
      <c r="C15859" s="18">
        <v>381.11745029123369</v>
      </c>
      <c r="D15859" s="1"/>
      <c r="E15859" s="1">
        <v>4</v>
      </c>
      <c r="F15859" s="1">
        <v>1</v>
      </c>
      <c r="G15859" s="1">
        <v>0</v>
      </c>
      <c r="H15859" s="1">
        <v>3</v>
      </c>
      <c r="I15859" s="15">
        <v>0.25</v>
      </c>
      <c r="J15859">
        <f t="shared" si="247"/>
        <v>40</v>
      </c>
    </row>
    <row r="15860" spans="1:10" x14ac:dyDescent="0.3">
      <c r="A15860" t="s">
        <v>15733</v>
      </c>
      <c r="C15860" s="18">
        <v>381.1174296854096</v>
      </c>
      <c r="D15860" s="1"/>
      <c r="E15860" s="1">
        <v>4</v>
      </c>
      <c r="F15860" s="1">
        <v>1</v>
      </c>
      <c r="G15860" s="1">
        <v>0</v>
      </c>
      <c r="H15860" s="1">
        <v>3</v>
      </c>
      <c r="I15860" s="15">
        <v>0.25</v>
      </c>
      <c r="J15860">
        <f t="shared" si="247"/>
        <v>40</v>
      </c>
    </row>
    <row r="15861" spans="1:10" x14ac:dyDescent="0.3">
      <c r="A15861" t="s">
        <v>15734</v>
      </c>
      <c r="C15861" s="18">
        <v>381.11591737328945</v>
      </c>
      <c r="D15861" s="1"/>
      <c r="E15861" s="1">
        <v>9</v>
      </c>
      <c r="F15861" s="1">
        <v>2</v>
      </c>
      <c r="G15861" s="1">
        <v>0</v>
      </c>
      <c r="H15861" s="1">
        <v>7</v>
      </c>
      <c r="I15861" s="15">
        <v>0.22222222222222221</v>
      </c>
      <c r="J15861">
        <f t="shared" si="247"/>
        <v>40</v>
      </c>
    </row>
    <row r="15862" spans="1:10" x14ac:dyDescent="0.3">
      <c r="A15862" t="s">
        <v>15735</v>
      </c>
      <c r="C15862" s="18">
        <v>381.11404842154673</v>
      </c>
      <c r="D15862" s="1"/>
      <c r="E15862" s="1">
        <v>6</v>
      </c>
      <c r="F15862" s="1">
        <v>2</v>
      </c>
      <c r="G15862" s="1">
        <v>0</v>
      </c>
      <c r="H15862" s="1">
        <v>4</v>
      </c>
      <c r="I15862" s="15">
        <v>0.33333333333333331</v>
      </c>
      <c r="J15862">
        <f t="shared" si="247"/>
        <v>40</v>
      </c>
    </row>
    <row r="15863" spans="1:10" x14ac:dyDescent="0.3">
      <c r="A15863" t="s">
        <v>15737</v>
      </c>
      <c r="C15863" s="18">
        <v>381.11111678365751</v>
      </c>
      <c r="D15863" s="1"/>
      <c r="E15863" s="1">
        <v>16</v>
      </c>
      <c r="F15863" s="1">
        <v>4</v>
      </c>
      <c r="G15863" s="1">
        <v>0</v>
      </c>
      <c r="H15863" s="1">
        <v>12</v>
      </c>
      <c r="I15863" s="15">
        <v>0.25</v>
      </c>
      <c r="J15863">
        <f t="shared" si="247"/>
        <v>40</v>
      </c>
    </row>
    <row r="15864" spans="1:10" x14ac:dyDescent="0.3">
      <c r="A15864" t="s">
        <v>15738</v>
      </c>
      <c r="C15864" s="18">
        <v>381.10776858435236</v>
      </c>
      <c r="D15864" s="1"/>
      <c r="E15864" s="1">
        <v>4</v>
      </c>
      <c r="F15864" s="1">
        <v>1</v>
      </c>
      <c r="G15864" s="1">
        <v>0</v>
      </c>
      <c r="H15864" s="1">
        <v>3</v>
      </c>
      <c r="I15864" s="15">
        <v>0.25</v>
      </c>
      <c r="J15864">
        <f t="shared" si="247"/>
        <v>40</v>
      </c>
    </row>
    <row r="15865" spans="1:10" x14ac:dyDescent="0.3">
      <c r="A15865" t="s">
        <v>15739</v>
      </c>
      <c r="C15865" s="18">
        <v>381.10689874606493</v>
      </c>
      <c r="D15865" s="1"/>
      <c r="E15865" s="1">
        <v>10</v>
      </c>
      <c r="F15865" s="1">
        <v>4</v>
      </c>
      <c r="G15865" s="1">
        <v>0</v>
      </c>
      <c r="H15865" s="1">
        <v>6</v>
      </c>
      <c r="I15865" s="15">
        <v>0.4</v>
      </c>
      <c r="J15865">
        <f t="shared" si="247"/>
        <v>40</v>
      </c>
    </row>
    <row r="15866" spans="1:10" x14ac:dyDescent="0.3">
      <c r="A15866" t="s">
        <v>15740</v>
      </c>
      <c r="C15866" s="18">
        <v>381.1020284421781</v>
      </c>
      <c r="D15866" s="1"/>
      <c r="E15866" s="1">
        <v>4</v>
      </c>
      <c r="F15866" s="1">
        <v>2</v>
      </c>
      <c r="G15866" s="1">
        <v>0</v>
      </c>
      <c r="H15866" s="1">
        <v>2</v>
      </c>
      <c r="I15866" s="15">
        <v>0.5</v>
      </c>
      <c r="J15866">
        <f t="shared" si="247"/>
        <v>40</v>
      </c>
    </row>
    <row r="15867" spans="1:10" x14ac:dyDescent="0.3">
      <c r="A15867" t="s">
        <v>15741</v>
      </c>
      <c r="C15867" s="18">
        <v>381.10100196475139</v>
      </c>
      <c r="D15867" s="1"/>
      <c r="E15867" s="1">
        <v>4</v>
      </c>
      <c r="F15867" s="1">
        <v>1</v>
      </c>
      <c r="G15867" s="1">
        <v>0</v>
      </c>
      <c r="H15867" s="1">
        <v>3</v>
      </c>
      <c r="I15867" s="15">
        <v>0.25</v>
      </c>
      <c r="J15867">
        <f t="shared" si="247"/>
        <v>40</v>
      </c>
    </row>
    <row r="15868" spans="1:10" x14ac:dyDescent="0.3">
      <c r="A15868" t="s">
        <v>15742</v>
      </c>
      <c r="C15868" s="18">
        <v>381.10021392109991</v>
      </c>
      <c r="D15868" s="1"/>
      <c r="E15868" s="1">
        <v>6</v>
      </c>
      <c r="F15868" s="1">
        <v>2</v>
      </c>
      <c r="G15868" s="1">
        <v>0</v>
      </c>
      <c r="H15868" s="1">
        <v>4</v>
      </c>
      <c r="I15868" s="15">
        <v>0.33333333333333331</v>
      </c>
      <c r="J15868">
        <f t="shared" si="247"/>
        <v>40</v>
      </c>
    </row>
    <row r="15869" spans="1:10" x14ac:dyDescent="0.3">
      <c r="A15869" t="s">
        <v>15743</v>
      </c>
      <c r="C15869" s="18">
        <v>381.09810610164777</v>
      </c>
      <c r="D15869" s="1"/>
      <c r="E15869" s="1">
        <v>3</v>
      </c>
      <c r="F15869" s="1">
        <v>1</v>
      </c>
      <c r="G15869" s="1">
        <v>0</v>
      </c>
      <c r="H15869" s="1">
        <v>2</v>
      </c>
      <c r="I15869" s="15">
        <v>0.33333333333333331</v>
      </c>
      <c r="J15869">
        <f t="shared" si="247"/>
        <v>40</v>
      </c>
    </row>
    <row r="15870" spans="1:10" x14ac:dyDescent="0.3">
      <c r="A15870" t="s">
        <v>15744</v>
      </c>
      <c r="C15870" s="18">
        <v>381.09477258459435</v>
      </c>
      <c r="D15870" s="1"/>
      <c r="E15870" s="1">
        <v>19</v>
      </c>
      <c r="F15870" s="1">
        <v>8</v>
      </c>
      <c r="G15870" s="1">
        <v>1</v>
      </c>
      <c r="H15870" s="1">
        <v>10</v>
      </c>
      <c r="I15870" s="15">
        <v>0.44736842105263158</v>
      </c>
      <c r="J15870">
        <f t="shared" si="247"/>
        <v>40</v>
      </c>
    </row>
    <row r="15871" spans="1:10" x14ac:dyDescent="0.3">
      <c r="A15871" t="s">
        <v>16380</v>
      </c>
      <c r="C15871" s="18">
        <v>381.09337360062028</v>
      </c>
      <c r="D15871" s="1"/>
      <c r="E15871" s="1">
        <v>42</v>
      </c>
      <c r="F15871" s="1">
        <v>14</v>
      </c>
      <c r="G15871" s="1">
        <v>1</v>
      </c>
      <c r="H15871" s="1">
        <v>27</v>
      </c>
      <c r="I15871" s="15">
        <v>0.34523809523809523</v>
      </c>
      <c r="J15871">
        <f t="shared" si="247"/>
        <v>20</v>
      </c>
    </row>
    <row r="15872" spans="1:10" x14ac:dyDescent="0.3">
      <c r="A15872" t="s">
        <v>15745</v>
      </c>
      <c r="C15872" s="18">
        <v>381.09237741067108</v>
      </c>
      <c r="D15872" s="1"/>
      <c r="E15872" s="1">
        <v>2</v>
      </c>
      <c r="F15872" s="1">
        <v>0</v>
      </c>
      <c r="G15872" s="1">
        <v>0</v>
      </c>
      <c r="H15872" s="1">
        <v>2</v>
      </c>
      <c r="I15872" s="15">
        <v>0</v>
      </c>
      <c r="J15872">
        <f t="shared" si="247"/>
        <v>40</v>
      </c>
    </row>
    <row r="15873" spans="1:10" x14ac:dyDescent="0.3">
      <c r="A15873" t="s">
        <v>15746</v>
      </c>
      <c r="C15873" s="18">
        <v>381.08917607194451</v>
      </c>
      <c r="D15873" s="1"/>
      <c r="E15873" s="1">
        <v>6</v>
      </c>
      <c r="F15873" s="1">
        <v>2</v>
      </c>
      <c r="G15873" s="1">
        <v>0</v>
      </c>
      <c r="H15873" s="1">
        <v>4</v>
      </c>
      <c r="I15873" s="15">
        <v>0.33333333333333331</v>
      </c>
      <c r="J15873">
        <f t="shared" si="247"/>
        <v>40</v>
      </c>
    </row>
    <row r="15874" spans="1:10" x14ac:dyDescent="0.3">
      <c r="A15874" t="s">
        <v>15747</v>
      </c>
      <c r="C15874" s="18">
        <v>381.08768333154728</v>
      </c>
      <c r="D15874" s="1"/>
      <c r="E15874" s="1">
        <v>2</v>
      </c>
      <c r="F15874" s="1">
        <v>0</v>
      </c>
      <c r="G15874" s="1">
        <v>0</v>
      </c>
      <c r="H15874" s="1">
        <v>2</v>
      </c>
      <c r="I15874" s="15">
        <v>0</v>
      </c>
      <c r="J15874">
        <f t="shared" si="247"/>
        <v>40</v>
      </c>
    </row>
    <row r="15875" spans="1:10" x14ac:dyDescent="0.3">
      <c r="A15875" t="s">
        <v>15748</v>
      </c>
      <c r="C15875" s="18">
        <v>381.08153058033383</v>
      </c>
      <c r="D15875" s="1"/>
      <c r="E15875" s="1">
        <v>6</v>
      </c>
      <c r="F15875" s="1">
        <v>2</v>
      </c>
      <c r="G15875" s="1">
        <v>0</v>
      </c>
      <c r="H15875" s="1">
        <v>4</v>
      </c>
      <c r="I15875" s="15">
        <v>0.33333333333333331</v>
      </c>
      <c r="J15875">
        <f t="shared" si="247"/>
        <v>40</v>
      </c>
    </row>
    <row r="15876" spans="1:10" x14ac:dyDescent="0.3">
      <c r="A15876" t="s">
        <v>15749</v>
      </c>
      <c r="C15876" s="18">
        <v>381.07414923190601</v>
      </c>
      <c r="D15876" s="1"/>
      <c r="E15876" s="1">
        <v>2</v>
      </c>
      <c r="F15876" s="1">
        <v>0</v>
      </c>
      <c r="G15876" s="1">
        <v>0</v>
      </c>
      <c r="H15876" s="1">
        <v>2</v>
      </c>
      <c r="I15876" s="15">
        <v>0</v>
      </c>
      <c r="J15876">
        <f t="shared" ref="J15876:J15939" si="248">IF(E15876&lt;=30,40,20)</f>
        <v>40</v>
      </c>
    </row>
    <row r="15877" spans="1:10" x14ac:dyDescent="0.3">
      <c r="A15877" t="s">
        <v>15750</v>
      </c>
      <c r="C15877" s="18">
        <v>381.07376616082507</v>
      </c>
      <c r="D15877" s="1"/>
      <c r="E15877" s="1">
        <v>4</v>
      </c>
      <c r="F15877" s="1">
        <v>1</v>
      </c>
      <c r="G15877" s="1">
        <v>0</v>
      </c>
      <c r="H15877" s="1">
        <v>3</v>
      </c>
      <c r="I15877" s="15">
        <v>0.25</v>
      </c>
      <c r="J15877">
        <f t="shared" si="248"/>
        <v>40</v>
      </c>
    </row>
    <row r="15878" spans="1:10" x14ac:dyDescent="0.3">
      <c r="A15878" t="s">
        <v>15757</v>
      </c>
      <c r="C15878" s="18">
        <v>381.07148727520013</v>
      </c>
      <c r="D15878" s="1"/>
      <c r="E15878" s="1">
        <v>13</v>
      </c>
      <c r="F15878" s="1">
        <v>5</v>
      </c>
      <c r="G15878" s="1">
        <v>1</v>
      </c>
      <c r="H15878" s="1">
        <v>7</v>
      </c>
      <c r="I15878" s="15">
        <v>0.42307692307692307</v>
      </c>
      <c r="J15878">
        <f t="shared" si="248"/>
        <v>40</v>
      </c>
    </row>
    <row r="15879" spans="1:10" x14ac:dyDescent="0.3">
      <c r="A15879" t="s">
        <v>15751</v>
      </c>
      <c r="C15879" s="18">
        <v>381.06717438341241</v>
      </c>
      <c r="D15879" s="1"/>
      <c r="E15879" s="1">
        <v>2</v>
      </c>
      <c r="F15879" s="1">
        <v>0</v>
      </c>
      <c r="G15879" s="1">
        <v>0</v>
      </c>
      <c r="H15879" s="1">
        <v>2</v>
      </c>
      <c r="I15879" s="15">
        <v>0</v>
      </c>
      <c r="J15879">
        <f t="shared" si="248"/>
        <v>40</v>
      </c>
    </row>
    <row r="15880" spans="1:10" x14ac:dyDescent="0.3">
      <c r="A15880" t="s">
        <v>15753</v>
      </c>
      <c r="C15880" s="18">
        <v>381.06130864366423</v>
      </c>
      <c r="D15880" s="1"/>
      <c r="E15880" s="1">
        <v>4</v>
      </c>
      <c r="F15880" s="1">
        <v>1</v>
      </c>
      <c r="G15880" s="1">
        <v>0</v>
      </c>
      <c r="H15880" s="1">
        <v>3</v>
      </c>
      <c r="I15880" s="15">
        <v>0.25</v>
      </c>
      <c r="J15880">
        <f t="shared" si="248"/>
        <v>40</v>
      </c>
    </row>
    <row r="15881" spans="1:10" x14ac:dyDescent="0.3">
      <c r="A15881" t="s">
        <v>15754</v>
      </c>
      <c r="C15881" s="18">
        <v>381.06071480829041</v>
      </c>
      <c r="D15881" s="1"/>
      <c r="E15881" s="1">
        <v>3</v>
      </c>
      <c r="F15881" s="1">
        <v>0</v>
      </c>
      <c r="G15881" s="1">
        <v>1</v>
      </c>
      <c r="H15881" s="1">
        <v>2</v>
      </c>
      <c r="I15881" s="15">
        <v>0.16666666666666666</v>
      </c>
      <c r="J15881">
        <f t="shared" si="248"/>
        <v>40</v>
      </c>
    </row>
    <row r="15882" spans="1:10" x14ac:dyDescent="0.3">
      <c r="A15882" t="s">
        <v>15756</v>
      </c>
      <c r="C15882" s="18">
        <v>381.05704482011998</v>
      </c>
      <c r="D15882" s="1"/>
      <c r="E15882" s="1">
        <v>2</v>
      </c>
      <c r="F15882" s="1">
        <v>0</v>
      </c>
      <c r="G15882" s="1">
        <v>0</v>
      </c>
      <c r="H15882" s="1">
        <v>2</v>
      </c>
      <c r="I15882" s="15">
        <v>0</v>
      </c>
      <c r="J15882">
        <f t="shared" si="248"/>
        <v>40</v>
      </c>
    </row>
    <row r="15883" spans="1:10" x14ac:dyDescent="0.3">
      <c r="A15883" t="s">
        <v>15758</v>
      </c>
      <c r="C15883" s="18">
        <v>381.05310681673666</v>
      </c>
      <c r="D15883" s="1"/>
      <c r="E15883" s="1">
        <v>6</v>
      </c>
      <c r="F15883" s="1">
        <v>2</v>
      </c>
      <c r="G15883" s="1">
        <v>0</v>
      </c>
      <c r="H15883" s="1">
        <v>4</v>
      </c>
      <c r="I15883" s="15">
        <v>0.33333333333333331</v>
      </c>
      <c r="J15883">
        <f t="shared" si="248"/>
        <v>40</v>
      </c>
    </row>
    <row r="15884" spans="1:10" x14ac:dyDescent="0.3">
      <c r="A15884" t="s">
        <v>15849</v>
      </c>
      <c r="C15884" s="18">
        <v>381.05168900301982</v>
      </c>
      <c r="D15884" s="1"/>
      <c r="E15884" s="1">
        <v>6</v>
      </c>
      <c r="F15884" s="1">
        <v>2</v>
      </c>
      <c r="G15884" s="1">
        <v>0</v>
      </c>
      <c r="H15884" s="1">
        <v>4</v>
      </c>
      <c r="I15884" s="15">
        <v>0.33333333333333331</v>
      </c>
      <c r="J15884">
        <f t="shared" si="248"/>
        <v>40</v>
      </c>
    </row>
    <row r="15885" spans="1:10" x14ac:dyDescent="0.3">
      <c r="A15885" t="s">
        <v>15960</v>
      </c>
      <c r="C15885" s="18">
        <v>381.04719677063491</v>
      </c>
      <c r="D15885" s="1"/>
      <c r="E15885" s="1">
        <v>2</v>
      </c>
      <c r="F15885" s="1">
        <v>0</v>
      </c>
      <c r="G15885" s="1">
        <v>0</v>
      </c>
      <c r="H15885" s="1">
        <v>2</v>
      </c>
      <c r="I15885" s="15">
        <v>0</v>
      </c>
      <c r="J15885">
        <f t="shared" si="248"/>
        <v>40</v>
      </c>
    </row>
    <row r="15886" spans="1:10" x14ac:dyDescent="0.3">
      <c r="A15886" t="s">
        <v>15765</v>
      </c>
      <c r="C15886" s="18">
        <v>381.04359262926823</v>
      </c>
      <c r="D15886" s="1"/>
      <c r="E15886" s="1">
        <v>2</v>
      </c>
      <c r="F15886" s="1">
        <v>0</v>
      </c>
      <c r="G15886" s="1">
        <v>0</v>
      </c>
      <c r="H15886" s="1">
        <v>2</v>
      </c>
      <c r="I15886" s="15">
        <v>0</v>
      </c>
      <c r="J15886">
        <f t="shared" si="248"/>
        <v>40</v>
      </c>
    </row>
    <row r="15887" spans="1:10" x14ac:dyDescent="0.3">
      <c r="A15887" t="s">
        <v>15759</v>
      </c>
      <c r="C15887" s="18">
        <v>381.03782512606909</v>
      </c>
      <c r="D15887" s="1"/>
      <c r="E15887" s="1">
        <v>23</v>
      </c>
      <c r="F15887" s="1">
        <v>10</v>
      </c>
      <c r="G15887" s="1">
        <v>0</v>
      </c>
      <c r="H15887" s="1">
        <v>13</v>
      </c>
      <c r="I15887" s="15">
        <v>0.43478260869565216</v>
      </c>
      <c r="J15887">
        <f t="shared" si="248"/>
        <v>40</v>
      </c>
    </row>
    <row r="15888" spans="1:10" x14ac:dyDescent="0.3">
      <c r="A15888" t="s">
        <v>15760</v>
      </c>
      <c r="C15888" s="18">
        <v>381.03616338960711</v>
      </c>
      <c r="D15888" s="1"/>
      <c r="E15888" s="1">
        <v>4</v>
      </c>
      <c r="F15888" s="1">
        <v>1</v>
      </c>
      <c r="G15888" s="1">
        <v>0</v>
      </c>
      <c r="H15888" s="1">
        <v>3</v>
      </c>
      <c r="I15888" s="15">
        <v>0.25</v>
      </c>
      <c r="J15888">
        <f t="shared" si="248"/>
        <v>40</v>
      </c>
    </row>
    <row r="15889" spans="1:10" x14ac:dyDescent="0.3">
      <c r="A15889" t="s">
        <v>15761</v>
      </c>
      <c r="C15889" s="18">
        <v>381.03479981346487</v>
      </c>
      <c r="D15889" s="1"/>
      <c r="E15889" s="1">
        <v>2</v>
      </c>
      <c r="F15889" s="1">
        <v>0</v>
      </c>
      <c r="G15889" s="1">
        <v>0</v>
      </c>
      <c r="H15889" s="1">
        <v>2</v>
      </c>
      <c r="I15889" s="15">
        <v>0</v>
      </c>
      <c r="J15889">
        <f t="shared" si="248"/>
        <v>40</v>
      </c>
    </row>
    <row r="15890" spans="1:10" x14ac:dyDescent="0.3">
      <c r="A15890" t="s">
        <v>15762</v>
      </c>
      <c r="C15890" s="18">
        <v>381.03150312102201</v>
      </c>
      <c r="D15890" s="1"/>
      <c r="E15890" s="1">
        <v>17</v>
      </c>
      <c r="F15890" s="1">
        <v>7</v>
      </c>
      <c r="G15890" s="1">
        <v>0</v>
      </c>
      <c r="H15890" s="1">
        <v>10</v>
      </c>
      <c r="I15890" s="15">
        <v>0.41176470588235292</v>
      </c>
      <c r="J15890">
        <f t="shared" si="248"/>
        <v>40</v>
      </c>
    </row>
    <row r="15891" spans="1:10" x14ac:dyDescent="0.3">
      <c r="A15891" t="s">
        <v>15763</v>
      </c>
      <c r="C15891" s="18">
        <v>381.03034195633853</v>
      </c>
      <c r="D15891" s="1"/>
      <c r="E15891" s="1">
        <v>2</v>
      </c>
      <c r="F15891" s="1">
        <v>0</v>
      </c>
      <c r="G15891" s="1">
        <v>0</v>
      </c>
      <c r="H15891" s="1">
        <v>2</v>
      </c>
      <c r="I15891" s="15">
        <v>0</v>
      </c>
      <c r="J15891">
        <f t="shared" si="248"/>
        <v>40</v>
      </c>
    </row>
    <row r="15892" spans="1:10" x14ac:dyDescent="0.3">
      <c r="A15892" t="s">
        <v>15766</v>
      </c>
      <c r="C15892" s="18">
        <v>381.02186531754279</v>
      </c>
      <c r="D15892" s="1"/>
      <c r="E15892" s="1">
        <v>6</v>
      </c>
      <c r="F15892" s="1">
        <v>2</v>
      </c>
      <c r="G15892" s="1">
        <v>0</v>
      </c>
      <c r="H15892" s="1">
        <v>4</v>
      </c>
      <c r="I15892" s="15">
        <v>0.33333333333333331</v>
      </c>
      <c r="J15892">
        <f t="shared" si="248"/>
        <v>40</v>
      </c>
    </row>
    <row r="15893" spans="1:10" x14ac:dyDescent="0.3">
      <c r="A15893" t="s">
        <v>15767</v>
      </c>
      <c r="C15893" s="18">
        <v>381.02131577004553</v>
      </c>
      <c r="D15893" s="1"/>
      <c r="E15893" s="1">
        <v>2</v>
      </c>
      <c r="F15893" s="1">
        <v>0</v>
      </c>
      <c r="G15893" s="1">
        <v>0</v>
      </c>
      <c r="H15893" s="1">
        <v>2</v>
      </c>
      <c r="I15893" s="15">
        <v>0</v>
      </c>
      <c r="J15893">
        <f t="shared" si="248"/>
        <v>40</v>
      </c>
    </row>
    <row r="15894" spans="1:10" x14ac:dyDescent="0.3">
      <c r="A15894" s="21" t="s">
        <v>15768</v>
      </c>
      <c r="C15894" s="18">
        <v>381.01722278698344</v>
      </c>
      <c r="D15894" s="1"/>
      <c r="E15894" s="1">
        <v>8</v>
      </c>
      <c r="F15894" s="1">
        <v>3</v>
      </c>
      <c r="G15894" s="1">
        <v>0</v>
      </c>
      <c r="H15894" s="1">
        <v>5</v>
      </c>
      <c r="I15894" s="15">
        <v>0.375</v>
      </c>
      <c r="J15894">
        <f t="shared" si="248"/>
        <v>40</v>
      </c>
    </row>
    <row r="15895" spans="1:10" x14ac:dyDescent="0.3">
      <c r="A15895" t="s">
        <v>15769</v>
      </c>
      <c r="C15895" s="18">
        <v>381.01531607832118</v>
      </c>
      <c r="D15895" s="1"/>
      <c r="E15895" s="1">
        <v>2</v>
      </c>
      <c r="F15895" s="1">
        <v>0</v>
      </c>
      <c r="G15895" s="1">
        <v>0</v>
      </c>
      <c r="H15895" s="1">
        <v>2</v>
      </c>
      <c r="I15895" s="15">
        <v>0</v>
      </c>
      <c r="J15895">
        <f t="shared" si="248"/>
        <v>40</v>
      </c>
    </row>
    <row r="15896" spans="1:10" x14ac:dyDescent="0.3">
      <c r="A15896" t="s">
        <v>15770</v>
      </c>
      <c r="C15896" s="18">
        <v>381.01017350126591</v>
      </c>
      <c r="D15896" s="1"/>
      <c r="E15896" s="1">
        <v>9</v>
      </c>
      <c r="F15896" s="1">
        <v>3</v>
      </c>
      <c r="G15896" s="1">
        <v>1</v>
      </c>
      <c r="H15896" s="1">
        <v>5</v>
      </c>
      <c r="I15896" s="15">
        <v>0.3888888888888889</v>
      </c>
      <c r="J15896">
        <f t="shared" si="248"/>
        <v>40</v>
      </c>
    </row>
    <row r="15897" spans="1:10" x14ac:dyDescent="0.3">
      <c r="A15897" t="s">
        <v>15771</v>
      </c>
      <c r="C15897" s="18">
        <v>381.00944544791554</v>
      </c>
      <c r="D15897" s="1"/>
      <c r="E15897" s="1">
        <v>8</v>
      </c>
      <c r="F15897" s="1">
        <v>3</v>
      </c>
      <c r="G15897" s="1">
        <v>0</v>
      </c>
      <c r="H15897" s="1">
        <v>5</v>
      </c>
      <c r="I15897" s="15">
        <v>0.375</v>
      </c>
      <c r="J15897">
        <f t="shared" si="248"/>
        <v>40</v>
      </c>
    </row>
    <row r="15898" spans="1:10" x14ac:dyDescent="0.3">
      <c r="A15898" t="s">
        <v>15635</v>
      </c>
      <c r="C15898" s="18">
        <v>381.00596714234513</v>
      </c>
      <c r="D15898" s="1"/>
      <c r="E15898" s="1">
        <v>43</v>
      </c>
      <c r="F15898" s="1">
        <v>20</v>
      </c>
      <c r="G15898" s="1">
        <v>1</v>
      </c>
      <c r="H15898" s="1">
        <v>22</v>
      </c>
      <c r="I15898" s="15">
        <v>0.47674418604651164</v>
      </c>
      <c r="J15898">
        <f t="shared" si="248"/>
        <v>20</v>
      </c>
    </row>
    <row r="15899" spans="1:10" x14ac:dyDescent="0.3">
      <c r="A15899" t="s">
        <v>15772</v>
      </c>
      <c r="C15899" s="18">
        <v>381.00021697230926</v>
      </c>
      <c r="D15899" s="1"/>
      <c r="E15899" s="1">
        <v>2</v>
      </c>
      <c r="F15899" s="1">
        <v>0</v>
      </c>
      <c r="G15899" s="1">
        <v>0</v>
      </c>
      <c r="H15899" s="1">
        <v>2</v>
      </c>
      <c r="I15899" s="15">
        <v>0</v>
      </c>
      <c r="J15899">
        <f t="shared" si="248"/>
        <v>40</v>
      </c>
    </row>
    <row r="15900" spans="1:10" x14ac:dyDescent="0.3">
      <c r="A15900" t="s">
        <v>15786</v>
      </c>
      <c r="C15900" s="18">
        <v>380.99862881467499</v>
      </c>
      <c r="D15900" s="1"/>
      <c r="E15900" s="1">
        <v>3</v>
      </c>
      <c r="F15900" s="1">
        <v>0</v>
      </c>
      <c r="G15900" s="1">
        <v>1</v>
      </c>
      <c r="H15900" s="1">
        <v>2</v>
      </c>
      <c r="I15900" s="15">
        <v>0.16666666666666666</v>
      </c>
      <c r="J15900">
        <f t="shared" si="248"/>
        <v>40</v>
      </c>
    </row>
    <row r="15901" spans="1:10" x14ac:dyDescent="0.3">
      <c r="A15901" t="s">
        <v>15773</v>
      </c>
      <c r="C15901" s="18">
        <v>380.99810330312579</v>
      </c>
      <c r="D15901" s="1"/>
      <c r="E15901" s="1">
        <v>2</v>
      </c>
      <c r="F15901" s="1">
        <v>0</v>
      </c>
      <c r="G15901" s="1">
        <v>0</v>
      </c>
      <c r="H15901" s="1">
        <v>2</v>
      </c>
      <c r="I15901" s="15">
        <v>0</v>
      </c>
      <c r="J15901">
        <f t="shared" si="248"/>
        <v>40</v>
      </c>
    </row>
    <row r="15902" spans="1:10" x14ac:dyDescent="0.3">
      <c r="A15902" t="s">
        <v>15774</v>
      </c>
      <c r="C15902" s="18">
        <v>380.99479355895505</v>
      </c>
      <c r="D15902" s="1"/>
      <c r="E15902" s="1">
        <v>15</v>
      </c>
      <c r="F15902" s="1">
        <v>6</v>
      </c>
      <c r="G15902" s="1">
        <v>0</v>
      </c>
      <c r="H15902" s="1">
        <v>9</v>
      </c>
      <c r="I15902" s="15">
        <v>0.4</v>
      </c>
      <c r="J15902">
        <f t="shared" si="248"/>
        <v>40</v>
      </c>
    </row>
    <row r="15903" spans="1:10" x14ac:dyDescent="0.3">
      <c r="A15903" t="s">
        <v>15775</v>
      </c>
      <c r="C15903" s="18">
        <v>380.98757663740969</v>
      </c>
      <c r="D15903" s="1"/>
      <c r="E15903" s="1">
        <v>37</v>
      </c>
      <c r="F15903" s="1">
        <v>16</v>
      </c>
      <c r="G15903" s="1">
        <v>2</v>
      </c>
      <c r="H15903" s="1">
        <v>19</v>
      </c>
      <c r="I15903" s="15">
        <v>0.45945945945945948</v>
      </c>
      <c r="J15903">
        <f t="shared" si="248"/>
        <v>20</v>
      </c>
    </row>
    <row r="15904" spans="1:10" x14ac:dyDescent="0.3">
      <c r="A15904" t="s">
        <v>16486</v>
      </c>
      <c r="C15904" s="18">
        <v>380.98729921609538</v>
      </c>
      <c r="D15904" s="1"/>
      <c r="E15904" s="1">
        <v>16</v>
      </c>
      <c r="F15904" s="1">
        <v>5</v>
      </c>
      <c r="G15904" s="1">
        <v>0</v>
      </c>
      <c r="H15904" s="1">
        <v>11</v>
      </c>
      <c r="I15904" s="15">
        <v>0.3125</v>
      </c>
      <c r="J15904">
        <f t="shared" si="248"/>
        <v>40</v>
      </c>
    </row>
    <row r="15905" spans="1:10" x14ac:dyDescent="0.3">
      <c r="A15905" t="s">
        <v>15776</v>
      </c>
      <c r="C15905" s="18">
        <v>380.98656248418428</v>
      </c>
      <c r="D15905" s="1"/>
      <c r="E15905" s="1">
        <v>7</v>
      </c>
      <c r="F15905" s="1">
        <v>2</v>
      </c>
      <c r="G15905" s="1">
        <v>1</v>
      </c>
      <c r="H15905" s="1">
        <v>4</v>
      </c>
      <c r="I15905" s="15">
        <v>0.35714285714285715</v>
      </c>
      <c r="J15905">
        <f t="shared" si="248"/>
        <v>40</v>
      </c>
    </row>
    <row r="15906" spans="1:10" x14ac:dyDescent="0.3">
      <c r="A15906" t="s">
        <v>15777</v>
      </c>
      <c r="C15906" s="18">
        <v>380.98421247871306</v>
      </c>
      <c r="D15906" s="1"/>
      <c r="E15906" s="1">
        <v>11</v>
      </c>
      <c r="F15906" s="1">
        <v>4</v>
      </c>
      <c r="G15906" s="1">
        <v>0</v>
      </c>
      <c r="H15906" s="1">
        <v>7</v>
      </c>
      <c r="I15906" s="15">
        <v>0.36363636363636365</v>
      </c>
      <c r="J15906">
        <f t="shared" si="248"/>
        <v>40</v>
      </c>
    </row>
    <row r="15907" spans="1:10" x14ac:dyDescent="0.3">
      <c r="A15907" t="s">
        <v>15778</v>
      </c>
      <c r="C15907" s="18">
        <v>380.98042138127948</v>
      </c>
      <c r="D15907" s="1"/>
      <c r="E15907" s="1">
        <v>5</v>
      </c>
      <c r="F15907" s="1">
        <v>1</v>
      </c>
      <c r="G15907" s="1">
        <v>0</v>
      </c>
      <c r="H15907" s="1">
        <v>4</v>
      </c>
      <c r="I15907" s="15">
        <v>0.2</v>
      </c>
      <c r="J15907">
        <f t="shared" si="248"/>
        <v>40</v>
      </c>
    </row>
    <row r="15908" spans="1:10" x14ac:dyDescent="0.3">
      <c r="A15908" t="s">
        <v>15779</v>
      </c>
      <c r="C15908" s="18">
        <v>380.97739536263026</v>
      </c>
      <c r="D15908" s="1"/>
      <c r="E15908" s="1">
        <v>2</v>
      </c>
      <c r="F15908" s="1">
        <v>0</v>
      </c>
      <c r="G15908" s="1">
        <v>0</v>
      </c>
      <c r="H15908" s="1">
        <v>2</v>
      </c>
      <c r="I15908" s="15">
        <v>0</v>
      </c>
      <c r="J15908">
        <f t="shared" si="248"/>
        <v>40</v>
      </c>
    </row>
    <row r="15909" spans="1:10" x14ac:dyDescent="0.3">
      <c r="A15909" t="s">
        <v>15780</v>
      </c>
      <c r="C15909" s="18">
        <v>380.97091433609887</v>
      </c>
      <c r="D15909" s="1"/>
      <c r="E15909" s="1">
        <v>5</v>
      </c>
      <c r="F15909" s="1">
        <v>2</v>
      </c>
      <c r="G15909" s="1">
        <v>0</v>
      </c>
      <c r="H15909" s="1">
        <v>3</v>
      </c>
      <c r="I15909" s="15">
        <v>0.4</v>
      </c>
      <c r="J15909">
        <f t="shared" si="248"/>
        <v>40</v>
      </c>
    </row>
    <row r="15910" spans="1:10" x14ac:dyDescent="0.3">
      <c r="A15910" t="s">
        <v>15781</v>
      </c>
      <c r="C15910" s="18">
        <v>380.97029422005238</v>
      </c>
      <c r="D15910" s="1"/>
      <c r="E15910" s="1">
        <v>4</v>
      </c>
      <c r="F15910" s="1">
        <v>1</v>
      </c>
      <c r="G15910" s="1">
        <v>0</v>
      </c>
      <c r="H15910" s="1">
        <v>3</v>
      </c>
      <c r="I15910" s="15">
        <v>0.25</v>
      </c>
      <c r="J15910">
        <f t="shared" si="248"/>
        <v>40</v>
      </c>
    </row>
    <row r="15911" spans="1:10" x14ac:dyDescent="0.3">
      <c r="A15911" t="s">
        <v>15782</v>
      </c>
      <c r="C15911" s="18">
        <v>380.97001419122154</v>
      </c>
      <c r="D15911" s="1"/>
      <c r="E15911" s="1">
        <v>6</v>
      </c>
      <c r="F15911" s="1">
        <v>2</v>
      </c>
      <c r="G15911" s="1">
        <v>0</v>
      </c>
      <c r="H15911" s="1">
        <v>4</v>
      </c>
      <c r="I15911" s="15">
        <v>0.33333333333333331</v>
      </c>
      <c r="J15911">
        <f t="shared" si="248"/>
        <v>40</v>
      </c>
    </row>
    <row r="15912" spans="1:10" x14ac:dyDescent="0.3">
      <c r="A15912" t="s">
        <v>15783</v>
      </c>
      <c r="C15912" s="18">
        <v>380.96738195965281</v>
      </c>
      <c r="D15912" s="1"/>
      <c r="E15912" s="1">
        <v>2</v>
      </c>
      <c r="F15912" s="1">
        <v>0</v>
      </c>
      <c r="G15912" s="1">
        <v>1</v>
      </c>
      <c r="H15912" s="1">
        <v>1</v>
      </c>
      <c r="I15912" s="15">
        <v>0.25</v>
      </c>
      <c r="J15912">
        <f t="shared" si="248"/>
        <v>40</v>
      </c>
    </row>
    <row r="15913" spans="1:10" x14ac:dyDescent="0.3">
      <c r="A15913" t="s">
        <v>15991</v>
      </c>
      <c r="C15913" s="18">
        <v>380.96238838709485</v>
      </c>
      <c r="D15913" s="1"/>
      <c r="E15913" s="1">
        <v>3</v>
      </c>
      <c r="F15913" s="1">
        <v>0</v>
      </c>
      <c r="G15913" s="1">
        <v>1</v>
      </c>
      <c r="H15913" s="1">
        <v>2</v>
      </c>
      <c r="I15913" s="15">
        <v>0.16666666666666666</v>
      </c>
      <c r="J15913">
        <f t="shared" si="248"/>
        <v>40</v>
      </c>
    </row>
    <row r="15914" spans="1:10" x14ac:dyDescent="0.3">
      <c r="A15914" t="s">
        <v>15784</v>
      </c>
      <c r="C15914" s="18">
        <v>380.95686838594656</v>
      </c>
      <c r="D15914" s="1"/>
      <c r="E15914" s="1">
        <v>25</v>
      </c>
      <c r="F15914" s="1">
        <v>10</v>
      </c>
      <c r="G15914" s="1">
        <v>0</v>
      </c>
      <c r="H15914" s="1">
        <v>15</v>
      </c>
      <c r="I15914" s="15">
        <v>0.4</v>
      </c>
      <c r="J15914">
        <f t="shared" si="248"/>
        <v>40</v>
      </c>
    </row>
    <row r="15915" spans="1:10" x14ac:dyDescent="0.3">
      <c r="A15915" t="s">
        <v>15785</v>
      </c>
      <c r="C15915" s="18">
        <v>380.95306902349535</v>
      </c>
      <c r="D15915" s="1"/>
      <c r="E15915" s="1">
        <v>11</v>
      </c>
      <c r="F15915" s="1">
        <v>3</v>
      </c>
      <c r="G15915" s="1">
        <v>0</v>
      </c>
      <c r="H15915" s="1">
        <v>8</v>
      </c>
      <c r="I15915" s="15">
        <v>0.27272727272727271</v>
      </c>
      <c r="J15915">
        <f t="shared" si="248"/>
        <v>40</v>
      </c>
    </row>
    <row r="15916" spans="1:10" x14ac:dyDescent="0.3">
      <c r="A15916" t="s">
        <v>15787</v>
      </c>
      <c r="C15916" s="18">
        <v>380.95126494917361</v>
      </c>
      <c r="D15916" s="1"/>
      <c r="E15916" s="1">
        <v>6</v>
      </c>
      <c r="F15916" s="1">
        <v>2</v>
      </c>
      <c r="G15916" s="1">
        <v>0</v>
      </c>
      <c r="H15916" s="1">
        <v>4</v>
      </c>
      <c r="I15916" s="15">
        <v>0.33333333333333331</v>
      </c>
      <c r="J15916">
        <f t="shared" si="248"/>
        <v>40</v>
      </c>
    </row>
    <row r="15917" spans="1:10" x14ac:dyDescent="0.3">
      <c r="A15917" t="s">
        <v>15788</v>
      </c>
      <c r="C15917" s="18">
        <v>380.95065480844818</v>
      </c>
      <c r="D15917" s="1"/>
      <c r="E15917" s="1">
        <v>4</v>
      </c>
      <c r="F15917" s="1">
        <v>1</v>
      </c>
      <c r="G15917" s="1">
        <v>0</v>
      </c>
      <c r="H15917" s="1">
        <v>3</v>
      </c>
      <c r="I15917" s="15">
        <v>0.25</v>
      </c>
      <c r="J15917">
        <f t="shared" si="248"/>
        <v>40</v>
      </c>
    </row>
    <row r="15918" spans="1:10" x14ac:dyDescent="0.3">
      <c r="A15918" t="s">
        <v>15789</v>
      </c>
      <c r="C15918" s="18">
        <v>380.93879145547464</v>
      </c>
      <c r="D15918" s="1"/>
      <c r="E15918" s="1">
        <v>6</v>
      </c>
      <c r="F15918" s="1">
        <v>2</v>
      </c>
      <c r="G15918" s="1">
        <v>0</v>
      </c>
      <c r="H15918" s="1">
        <v>4</v>
      </c>
      <c r="I15918" s="15">
        <v>0.33333333333333331</v>
      </c>
      <c r="J15918">
        <f t="shared" si="248"/>
        <v>40</v>
      </c>
    </row>
    <row r="15919" spans="1:10" x14ac:dyDescent="0.3">
      <c r="A15919" t="s">
        <v>15790</v>
      </c>
      <c r="C15919" s="18">
        <v>380.9381845845906</v>
      </c>
      <c r="D15919" s="1"/>
      <c r="E15919" s="1">
        <v>3</v>
      </c>
      <c r="F15919" s="1">
        <v>0</v>
      </c>
      <c r="G15919" s="1">
        <v>1</v>
      </c>
      <c r="H15919" s="1">
        <v>2</v>
      </c>
      <c r="I15919" s="15">
        <v>0.16666666666666666</v>
      </c>
      <c r="J15919">
        <f t="shared" si="248"/>
        <v>40</v>
      </c>
    </row>
    <row r="15920" spans="1:10" x14ac:dyDescent="0.3">
      <c r="A15920" t="s">
        <v>15791</v>
      </c>
      <c r="C15920" s="18">
        <v>380.93703927737965</v>
      </c>
      <c r="D15920" s="1"/>
      <c r="E15920" s="1">
        <v>10</v>
      </c>
      <c r="F15920" s="1">
        <v>3</v>
      </c>
      <c r="G15920" s="1">
        <v>0</v>
      </c>
      <c r="H15920" s="1">
        <v>7</v>
      </c>
      <c r="I15920" s="15">
        <v>0.3</v>
      </c>
      <c r="J15920">
        <f t="shared" si="248"/>
        <v>40</v>
      </c>
    </row>
    <row r="15921" spans="1:10" x14ac:dyDescent="0.3">
      <c r="A15921" t="s">
        <v>15792</v>
      </c>
      <c r="C15921" s="18">
        <v>380.93485151005848</v>
      </c>
      <c r="D15921" s="1"/>
      <c r="E15921" s="1">
        <v>4</v>
      </c>
      <c r="F15921" s="1">
        <v>1</v>
      </c>
      <c r="G15921" s="1">
        <v>0</v>
      </c>
      <c r="H15921" s="1">
        <v>3</v>
      </c>
      <c r="I15921" s="15">
        <v>0.25</v>
      </c>
      <c r="J15921">
        <f t="shared" si="248"/>
        <v>40</v>
      </c>
    </row>
    <row r="15922" spans="1:10" x14ac:dyDescent="0.3">
      <c r="A15922" t="s">
        <v>15793</v>
      </c>
      <c r="C15922" s="18">
        <v>380.93252578452973</v>
      </c>
      <c r="D15922" s="1"/>
      <c r="E15922" s="1">
        <v>3</v>
      </c>
      <c r="F15922" s="1">
        <v>0</v>
      </c>
      <c r="G15922" s="1">
        <v>1</v>
      </c>
      <c r="H15922" s="1">
        <v>2</v>
      </c>
      <c r="I15922" s="15">
        <v>0.16666666666666666</v>
      </c>
      <c r="J15922">
        <f t="shared" si="248"/>
        <v>40</v>
      </c>
    </row>
    <row r="15923" spans="1:10" x14ac:dyDescent="0.3">
      <c r="A15923" t="s">
        <v>15853</v>
      </c>
      <c r="C15923" s="18">
        <v>380.93064515023002</v>
      </c>
      <c r="D15923" s="1"/>
      <c r="E15923" s="1">
        <v>3</v>
      </c>
      <c r="F15923" s="1">
        <v>0</v>
      </c>
      <c r="G15923" s="1">
        <v>1</v>
      </c>
      <c r="H15923" s="1">
        <v>2</v>
      </c>
      <c r="I15923" s="15">
        <v>0.16666666666666666</v>
      </c>
      <c r="J15923">
        <f t="shared" si="248"/>
        <v>40</v>
      </c>
    </row>
    <row r="15924" spans="1:10" x14ac:dyDescent="0.3">
      <c r="A15924" t="s">
        <v>15794</v>
      </c>
      <c r="C15924" s="18">
        <v>380.92954104597192</v>
      </c>
      <c r="D15924" s="1"/>
      <c r="E15924" s="1">
        <v>2</v>
      </c>
      <c r="F15924" s="1">
        <v>0</v>
      </c>
      <c r="G15924" s="1">
        <v>0</v>
      </c>
      <c r="H15924" s="1">
        <v>2</v>
      </c>
      <c r="I15924" s="15">
        <v>0</v>
      </c>
      <c r="J15924">
        <f t="shared" si="248"/>
        <v>40</v>
      </c>
    </row>
    <row r="15925" spans="1:10" x14ac:dyDescent="0.3">
      <c r="A15925" t="s">
        <v>15795</v>
      </c>
      <c r="C15925" s="18">
        <v>380.91617214632703</v>
      </c>
      <c r="D15925" s="1"/>
      <c r="E15925" s="1">
        <v>25</v>
      </c>
      <c r="F15925" s="1">
        <v>11</v>
      </c>
      <c r="G15925" s="1">
        <v>0</v>
      </c>
      <c r="H15925" s="1">
        <v>14</v>
      </c>
      <c r="I15925" s="15">
        <v>0.44</v>
      </c>
      <c r="J15925">
        <f t="shared" si="248"/>
        <v>40</v>
      </c>
    </row>
    <row r="15926" spans="1:10" x14ac:dyDescent="0.3">
      <c r="A15926" t="s">
        <v>15796</v>
      </c>
      <c r="C15926" s="18">
        <v>380.91601036164906</v>
      </c>
      <c r="D15926" s="1"/>
      <c r="E15926" s="1">
        <v>11</v>
      </c>
      <c r="F15926" s="1">
        <v>4</v>
      </c>
      <c r="G15926" s="1">
        <v>0</v>
      </c>
      <c r="H15926" s="1">
        <v>7</v>
      </c>
      <c r="I15926" s="15">
        <v>0.36363636363636365</v>
      </c>
      <c r="J15926">
        <f t="shared" si="248"/>
        <v>40</v>
      </c>
    </row>
    <row r="15927" spans="1:10" x14ac:dyDescent="0.3">
      <c r="A15927" t="s">
        <v>15797</v>
      </c>
      <c r="C15927" s="18">
        <v>380.9155566492758</v>
      </c>
      <c r="D15927" s="1"/>
      <c r="E15927" s="1">
        <v>15</v>
      </c>
      <c r="F15927" s="1">
        <v>6</v>
      </c>
      <c r="G15927" s="1">
        <v>0</v>
      </c>
      <c r="H15927" s="1">
        <v>9</v>
      </c>
      <c r="I15927" s="15">
        <v>0.4</v>
      </c>
      <c r="J15927">
        <f t="shared" si="248"/>
        <v>40</v>
      </c>
    </row>
    <row r="15928" spans="1:10" x14ac:dyDescent="0.3">
      <c r="A15928" t="s">
        <v>15798</v>
      </c>
      <c r="C15928" s="18">
        <v>380.91468798510556</v>
      </c>
      <c r="D15928" s="1"/>
      <c r="E15928" s="1">
        <v>6</v>
      </c>
      <c r="F15928" s="1">
        <v>2</v>
      </c>
      <c r="G15928" s="1">
        <v>0</v>
      </c>
      <c r="H15928" s="1">
        <v>4</v>
      </c>
      <c r="I15928" s="15">
        <v>0.33333333333333331</v>
      </c>
      <c r="J15928">
        <f t="shared" si="248"/>
        <v>40</v>
      </c>
    </row>
    <row r="15929" spans="1:10" x14ac:dyDescent="0.3">
      <c r="A15929" t="s">
        <v>15799</v>
      </c>
      <c r="C15929" s="18">
        <v>380.91234886331864</v>
      </c>
      <c r="D15929" s="1"/>
      <c r="E15929" s="1">
        <v>4</v>
      </c>
      <c r="F15929" s="1">
        <v>1</v>
      </c>
      <c r="G15929" s="1">
        <v>0</v>
      </c>
      <c r="H15929" s="1">
        <v>3</v>
      </c>
      <c r="I15929" s="15">
        <v>0.25</v>
      </c>
      <c r="J15929">
        <f t="shared" si="248"/>
        <v>40</v>
      </c>
    </row>
    <row r="15930" spans="1:10" x14ac:dyDescent="0.3">
      <c r="A15930" t="s">
        <v>15800</v>
      </c>
      <c r="C15930" s="18">
        <v>380.90271079866227</v>
      </c>
      <c r="D15930" s="1"/>
      <c r="E15930" s="1">
        <v>3</v>
      </c>
      <c r="F15930" s="1">
        <v>1</v>
      </c>
      <c r="G15930" s="1">
        <v>0</v>
      </c>
      <c r="H15930" s="1">
        <v>2</v>
      </c>
      <c r="I15930" s="15">
        <v>0.33333333333333331</v>
      </c>
      <c r="J15930">
        <f t="shared" si="248"/>
        <v>40</v>
      </c>
    </row>
    <row r="15931" spans="1:10" x14ac:dyDescent="0.3">
      <c r="A15931" t="s">
        <v>15801</v>
      </c>
      <c r="C15931" s="18">
        <v>380.89252216769199</v>
      </c>
      <c r="D15931" s="1"/>
      <c r="E15931" s="1">
        <v>8</v>
      </c>
      <c r="F15931" s="1">
        <v>3</v>
      </c>
      <c r="G15931" s="1">
        <v>0</v>
      </c>
      <c r="H15931" s="1">
        <v>5</v>
      </c>
      <c r="I15931" s="15">
        <v>0.375</v>
      </c>
      <c r="J15931">
        <f t="shared" si="248"/>
        <v>40</v>
      </c>
    </row>
    <row r="15932" spans="1:10" x14ac:dyDescent="0.3">
      <c r="A15932" t="s">
        <v>15802</v>
      </c>
      <c r="C15932" s="18">
        <v>380.89249479294284</v>
      </c>
      <c r="D15932" s="1"/>
      <c r="E15932" s="1">
        <v>2</v>
      </c>
      <c r="F15932" s="1">
        <v>0</v>
      </c>
      <c r="G15932" s="1">
        <v>0</v>
      </c>
      <c r="H15932" s="1">
        <v>2</v>
      </c>
      <c r="I15932" s="15">
        <v>0</v>
      </c>
      <c r="J15932">
        <f t="shared" si="248"/>
        <v>40</v>
      </c>
    </row>
    <row r="15933" spans="1:10" x14ac:dyDescent="0.3">
      <c r="A15933" t="s">
        <v>17016</v>
      </c>
      <c r="C15933" s="18">
        <v>380.89093259474436</v>
      </c>
      <c r="D15933" s="1"/>
      <c r="E15933" s="1">
        <v>14</v>
      </c>
      <c r="F15933" s="1">
        <v>4</v>
      </c>
      <c r="G15933" s="1">
        <v>0</v>
      </c>
      <c r="H15933" s="1">
        <v>10</v>
      </c>
      <c r="I15933" s="15">
        <v>0.2857142857142857</v>
      </c>
      <c r="J15933">
        <f t="shared" si="248"/>
        <v>40</v>
      </c>
    </row>
    <row r="15934" spans="1:10" x14ac:dyDescent="0.3">
      <c r="A15934" t="s">
        <v>15803</v>
      </c>
      <c r="C15934" s="18">
        <v>380.88841623838806</v>
      </c>
      <c r="D15934" s="1"/>
      <c r="E15934" s="1">
        <v>5</v>
      </c>
      <c r="F15934" s="1">
        <v>1</v>
      </c>
      <c r="G15934" s="1">
        <v>1</v>
      </c>
      <c r="H15934" s="1">
        <v>3</v>
      </c>
      <c r="I15934" s="15">
        <v>0.3</v>
      </c>
      <c r="J15934">
        <f t="shared" si="248"/>
        <v>40</v>
      </c>
    </row>
    <row r="15935" spans="1:10" x14ac:dyDescent="0.3">
      <c r="A15935" t="s">
        <v>15804</v>
      </c>
      <c r="C15935" s="18">
        <v>380.88816086931462</v>
      </c>
      <c r="D15935" s="1"/>
      <c r="E15935" s="1">
        <v>3</v>
      </c>
      <c r="F15935" s="1">
        <v>0</v>
      </c>
      <c r="G15935" s="1">
        <v>1</v>
      </c>
      <c r="H15935" s="1">
        <v>2</v>
      </c>
      <c r="I15935" s="15">
        <v>0.16666666666666666</v>
      </c>
      <c r="J15935">
        <f t="shared" si="248"/>
        <v>40</v>
      </c>
    </row>
    <row r="15936" spans="1:10" x14ac:dyDescent="0.3">
      <c r="A15936" t="s">
        <v>15805</v>
      </c>
      <c r="C15936" s="18">
        <v>380.88612703212698</v>
      </c>
      <c r="D15936" s="1"/>
      <c r="E15936" s="1">
        <v>8</v>
      </c>
      <c r="F15936" s="1">
        <v>3</v>
      </c>
      <c r="G15936" s="1">
        <v>0</v>
      </c>
      <c r="H15936" s="1">
        <v>5</v>
      </c>
      <c r="I15936" s="15">
        <v>0.375</v>
      </c>
      <c r="J15936">
        <f t="shared" si="248"/>
        <v>40</v>
      </c>
    </row>
    <row r="15937" spans="1:10" x14ac:dyDescent="0.3">
      <c r="A15937" t="s">
        <v>15347</v>
      </c>
      <c r="C15937" s="18">
        <v>380.88292338029703</v>
      </c>
      <c r="D15937" s="1"/>
      <c r="E15937" s="1">
        <v>8</v>
      </c>
      <c r="F15937" s="1">
        <v>3</v>
      </c>
      <c r="G15937" s="1">
        <v>0</v>
      </c>
      <c r="H15937" s="1">
        <v>5</v>
      </c>
      <c r="I15937" s="15">
        <v>0.375</v>
      </c>
      <c r="J15937">
        <f t="shared" si="248"/>
        <v>40</v>
      </c>
    </row>
    <row r="15938" spans="1:10" x14ac:dyDescent="0.3">
      <c r="A15938" t="s">
        <v>15808</v>
      </c>
      <c r="C15938" s="18">
        <v>380.87034682591013</v>
      </c>
      <c r="D15938" s="1"/>
      <c r="E15938" s="1">
        <v>4</v>
      </c>
      <c r="F15938" s="1">
        <v>1</v>
      </c>
      <c r="G15938" s="1">
        <v>0</v>
      </c>
      <c r="H15938" s="1">
        <v>3</v>
      </c>
      <c r="I15938" s="15">
        <v>0.25</v>
      </c>
      <c r="J15938">
        <f t="shared" si="248"/>
        <v>40</v>
      </c>
    </row>
    <row r="15939" spans="1:10" x14ac:dyDescent="0.3">
      <c r="A15939" s="21" t="s">
        <v>15704</v>
      </c>
      <c r="C15939" s="18">
        <v>380.86995904791019</v>
      </c>
      <c r="D15939" s="1"/>
      <c r="E15939" s="1">
        <v>7</v>
      </c>
      <c r="F15939" s="1">
        <v>2</v>
      </c>
      <c r="G15939" s="1">
        <v>1</v>
      </c>
      <c r="H15939" s="1">
        <v>4</v>
      </c>
      <c r="I15939" s="15">
        <v>0.35714285714285715</v>
      </c>
      <c r="J15939">
        <f t="shared" si="248"/>
        <v>40</v>
      </c>
    </row>
    <row r="15940" spans="1:10" x14ac:dyDescent="0.3">
      <c r="A15940" t="s">
        <v>15809</v>
      </c>
      <c r="C15940" s="18">
        <v>380.86923943217607</v>
      </c>
      <c r="D15940" s="1"/>
      <c r="E15940" s="1">
        <v>6</v>
      </c>
      <c r="F15940" s="1">
        <v>2</v>
      </c>
      <c r="G15940" s="1">
        <v>0</v>
      </c>
      <c r="H15940" s="1">
        <v>4</v>
      </c>
      <c r="I15940" s="15">
        <v>0.33333333333333331</v>
      </c>
      <c r="J15940">
        <f t="shared" ref="J15940:J16003" si="249">IF(E15940&lt;=30,40,20)</f>
        <v>40</v>
      </c>
    </row>
    <row r="15941" spans="1:10" x14ac:dyDescent="0.3">
      <c r="A15941" s="21" t="s">
        <v>15810</v>
      </c>
      <c r="C15941" s="18">
        <v>380.86896089293185</v>
      </c>
      <c r="D15941" s="1"/>
      <c r="E15941" s="1">
        <v>3</v>
      </c>
      <c r="F15941" s="1">
        <v>0</v>
      </c>
      <c r="G15941" s="1">
        <v>1</v>
      </c>
      <c r="H15941" s="1">
        <v>2</v>
      </c>
      <c r="I15941" s="15">
        <v>0.16666666666666666</v>
      </c>
      <c r="J15941">
        <f t="shared" si="249"/>
        <v>40</v>
      </c>
    </row>
    <row r="15942" spans="1:10" x14ac:dyDescent="0.3">
      <c r="A15942" t="s">
        <v>15811</v>
      </c>
      <c r="C15942" s="18">
        <v>380.86751022039448</v>
      </c>
      <c r="D15942" s="1"/>
      <c r="E15942" s="1">
        <v>12</v>
      </c>
      <c r="F15942" s="1">
        <v>3</v>
      </c>
      <c r="G15942" s="1">
        <v>0</v>
      </c>
      <c r="H15942" s="1">
        <v>9</v>
      </c>
      <c r="I15942" s="15">
        <v>0.25</v>
      </c>
      <c r="J15942">
        <f t="shared" si="249"/>
        <v>40</v>
      </c>
    </row>
    <row r="15943" spans="1:10" x14ac:dyDescent="0.3">
      <c r="A15943" t="s">
        <v>15812</v>
      </c>
      <c r="C15943" s="18">
        <v>380.86661194780402</v>
      </c>
      <c r="D15943" s="1"/>
      <c r="E15943" s="1">
        <v>2</v>
      </c>
      <c r="F15943" s="1">
        <v>0</v>
      </c>
      <c r="G15943" s="1">
        <v>0</v>
      </c>
      <c r="H15943" s="1">
        <v>2</v>
      </c>
      <c r="I15943" s="15">
        <v>0</v>
      </c>
      <c r="J15943">
        <f t="shared" si="249"/>
        <v>40</v>
      </c>
    </row>
    <row r="15944" spans="1:10" x14ac:dyDescent="0.3">
      <c r="A15944" t="s">
        <v>15813</v>
      </c>
      <c r="C15944" s="18">
        <v>380.86580702650735</v>
      </c>
      <c r="D15944" s="1"/>
      <c r="E15944" s="1">
        <v>9</v>
      </c>
      <c r="F15944" s="1">
        <v>2</v>
      </c>
      <c r="G15944" s="1">
        <v>0</v>
      </c>
      <c r="H15944" s="1">
        <v>7</v>
      </c>
      <c r="I15944" s="15">
        <v>0.22222222222222221</v>
      </c>
      <c r="J15944">
        <f t="shared" si="249"/>
        <v>40</v>
      </c>
    </row>
    <row r="15945" spans="1:10" x14ac:dyDescent="0.3">
      <c r="A15945" t="s">
        <v>15814</v>
      </c>
      <c r="C15945" s="18">
        <v>380.86294148432171</v>
      </c>
      <c r="D15945" s="1"/>
      <c r="E15945" s="1">
        <v>6</v>
      </c>
      <c r="F15945" s="1">
        <v>2</v>
      </c>
      <c r="G15945" s="1">
        <v>0</v>
      </c>
      <c r="H15945" s="1">
        <v>4</v>
      </c>
      <c r="I15945" s="15">
        <v>0.33333333333333331</v>
      </c>
      <c r="J15945">
        <f t="shared" si="249"/>
        <v>40</v>
      </c>
    </row>
    <row r="15946" spans="1:10" x14ac:dyDescent="0.3">
      <c r="A15946" t="s">
        <v>15815</v>
      </c>
      <c r="C15946" s="18">
        <v>380.86224153608549</v>
      </c>
      <c r="D15946" s="1"/>
      <c r="E15946" s="1">
        <v>6</v>
      </c>
      <c r="F15946" s="1">
        <v>2</v>
      </c>
      <c r="G15946" s="1">
        <v>0</v>
      </c>
      <c r="H15946" s="1">
        <v>4</v>
      </c>
      <c r="I15946" s="15">
        <v>0.33333333333333331</v>
      </c>
      <c r="J15946">
        <f t="shared" si="249"/>
        <v>40</v>
      </c>
    </row>
    <row r="15947" spans="1:10" x14ac:dyDescent="0.3">
      <c r="A15947" t="s">
        <v>15807</v>
      </c>
      <c r="C15947" s="18">
        <v>380.86210015347376</v>
      </c>
      <c r="D15947" s="1"/>
      <c r="E15947" s="1">
        <v>22</v>
      </c>
      <c r="F15947" s="1">
        <v>9</v>
      </c>
      <c r="G15947" s="1">
        <v>0</v>
      </c>
      <c r="H15947" s="1">
        <v>13</v>
      </c>
      <c r="I15947" s="15">
        <v>0.40909090909090912</v>
      </c>
      <c r="J15947">
        <f t="shared" si="249"/>
        <v>40</v>
      </c>
    </row>
    <row r="15948" spans="1:10" x14ac:dyDescent="0.3">
      <c r="A15948" t="s">
        <v>15816</v>
      </c>
      <c r="C15948" s="18">
        <v>380.86197754615506</v>
      </c>
      <c r="D15948" s="1"/>
      <c r="E15948" s="1">
        <v>1</v>
      </c>
      <c r="F15948" s="1">
        <v>0</v>
      </c>
      <c r="G15948" s="1">
        <v>0</v>
      </c>
      <c r="H15948" s="1">
        <v>1</v>
      </c>
      <c r="I15948" s="15">
        <v>0</v>
      </c>
      <c r="J15948">
        <f t="shared" si="249"/>
        <v>40</v>
      </c>
    </row>
    <row r="15949" spans="1:10" x14ac:dyDescent="0.3">
      <c r="A15949" t="s">
        <v>15817</v>
      </c>
      <c r="C15949" s="18">
        <v>380.86132984044423</v>
      </c>
      <c r="D15949" s="1"/>
      <c r="E15949" s="1">
        <v>12</v>
      </c>
      <c r="F15949" s="1">
        <v>8</v>
      </c>
      <c r="G15949" s="1">
        <v>0</v>
      </c>
      <c r="H15949" s="1">
        <v>4</v>
      </c>
      <c r="I15949" s="15">
        <v>0.66666666666666663</v>
      </c>
      <c r="J15949">
        <f t="shared" si="249"/>
        <v>40</v>
      </c>
    </row>
    <row r="15950" spans="1:10" x14ac:dyDescent="0.3">
      <c r="A15950" t="s">
        <v>15818</v>
      </c>
      <c r="C15950" s="18">
        <v>380.86070050071788</v>
      </c>
      <c r="D15950" s="1"/>
      <c r="E15950" s="1">
        <v>2</v>
      </c>
      <c r="F15950" s="1">
        <v>0</v>
      </c>
      <c r="G15950" s="1">
        <v>0</v>
      </c>
      <c r="H15950" s="1">
        <v>2</v>
      </c>
      <c r="I15950" s="15">
        <v>0</v>
      </c>
      <c r="J15950">
        <f t="shared" si="249"/>
        <v>40</v>
      </c>
    </row>
    <row r="15951" spans="1:10" x14ac:dyDescent="0.3">
      <c r="A15951" t="s">
        <v>15819</v>
      </c>
      <c r="C15951" s="18">
        <v>380.85791882047113</v>
      </c>
      <c r="D15951" s="1"/>
      <c r="E15951" s="1">
        <v>28</v>
      </c>
      <c r="F15951" s="1">
        <v>8</v>
      </c>
      <c r="G15951" s="1">
        <v>2</v>
      </c>
      <c r="H15951" s="1">
        <v>18</v>
      </c>
      <c r="I15951" s="15">
        <v>0.32142857142857145</v>
      </c>
      <c r="J15951">
        <f t="shared" si="249"/>
        <v>40</v>
      </c>
    </row>
    <row r="15952" spans="1:10" x14ac:dyDescent="0.3">
      <c r="A15952" t="s">
        <v>15820</v>
      </c>
      <c r="C15952" s="18">
        <v>380.85774726548095</v>
      </c>
      <c r="D15952" s="1"/>
      <c r="E15952" s="1">
        <v>8</v>
      </c>
      <c r="F15952" s="1">
        <v>3</v>
      </c>
      <c r="G15952" s="1">
        <v>0</v>
      </c>
      <c r="H15952" s="1">
        <v>5</v>
      </c>
      <c r="I15952" s="15">
        <v>0.375</v>
      </c>
      <c r="J15952">
        <f t="shared" si="249"/>
        <v>40</v>
      </c>
    </row>
    <row r="15953" spans="1:10" x14ac:dyDescent="0.3">
      <c r="A15953" t="s">
        <v>15821</v>
      </c>
      <c r="C15953" s="18">
        <v>380.85428860905341</v>
      </c>
      <c r="D15953" s="1"/>
      <c r="E15953" s="1">
        <v>4</v>
      </c>
      <c r="F15953" s="1">
        <v>1</v>
      </c>
      <c r="G15953" s="1">
        <v>0</v>
      </c>
      <c r="H15953" s="1">
        <v>3</v>
      </c>
      <c r="I15953" s="15">
        <v>0.25</v>
      </c>
      <c r="J15953">
        <f t="shared" si="249"/>
        <v>40</v>
      </c>
    </row>
    <row r="15954" spans="1:10" x14ac:dyDescent="0.3">
      <c r="A15954" t="s">
        <v>15822</v>
      </c>
      <c r="C15954" s="18">
        <v>380.85311577640533</v>
      </c>
      <c r="D15954" s="1"/>
      <c r="E15954" s="1">
        <v>2</v>
      </c>
      <c r="F15954" s="1">
        <v>0</v>
      </c>
      <c r="G15954" s="1">
        <v>0</v>
      </c>
      <c r="H15954" s="1">
        <v>2</v>
      </c>
      <c r="I15954" s="15">
        <v>0</v>
      </c>
      <c r="J15954">
        <f t="shared" si="249"/>
        <v>40</v>
      </c>
    </row>
    <row r="15955" spans="1:10" x14ac:dyDescent="0.3">
      <c r="A15955" t="s">
        <v>15824</v>
      </c>
      <c r="C15955" s="18">
        <v>380.84668317955482</v>
      </c>
      <c r="D15955" s="1"/>
      <c r="E15955" s="1">
        <v>3</v>
      </c>
      <c r="F15955" s="1">
        <v>0</v>
      </c>
      <c r="G15955" s="1">
        <v>1</v>
      </c>
      <c r="H15955" s="1">
        <v>2</v>
      </c>
      <c r="I15955" s="15">
        <v>0.16666666666666666</v>
      </c>
      <c r="J15955">
        <f t="shared" si="249"/>
        <v>40</v>
      </c>
    </row>
    <row r="15956" spans="1:10" x14ac:dyDescent="0.3">
      <c r="A15956" t="s">
        <v>15825</v>
      </c>
      <c r="C15956" s="18">
        <v>380.84668077757925</v>
      </c>
      <c r="D15956" s="1"/>
      <c r="E15956" s="1">
        <v>5</v>
      </c>
      <c r="F15956" s="1">
        <v>1</v>
      </c>
      <c r="G15956" s="1">
        <v>1</v>
      </c>
      <c r="H15956" s="1">
        <v>3</v>
      </c>
      <c r="I15956" s="15">
        <v>0.3</v>
      </c>
      <c r="J15956">
        <f t="shared" si="249"/>
        <v>40</v>
      </c>
    </row>
    <row r="15957" spans="1:10" x14ac:dyDescent="0.3">
      <c r="A15957" t="s">
        <v>15826</v>
      </c>
      <c r="C15957" s="18">
        <v>380.84621773670676</v>
      </c>
      <c r="D15957" s="1"/>
      <c r="E15957" s="1">
        <v>3</v>
      </c>
      <c r="F15957" s="1">
        <v>0</v>
      </c>
      <c r="G15957" s="1">
        <v>1</v>
      </c>
      <c r="H15957" s="1">
        <v>2</v>
      </c>
      <c r="I15957" s="15">
        <v>0.16666666666666666</v>
      </c>
      <c r="J15957">
        <f t="shared" si="249"/>
        <v>40</v>
      </c>
    </row>
    <row r="15958" spans="1:10" x14ac:dyDescent="0.3">
      <c r="A15958" t="s">
        <v>15827</v>
      </c>
      <c r="C15958" s="18">
        <v>380.84303166593185</v>
      </c>
      <c r="D15958" s="1"/>
      <c r="E15958" s="1">
        <v>27</v>
      </c>
      <c r="F15958" s="1">
        <v>10</v>
      </c>
      <c r="G15958" s="1">
        <v>2</v>
      </c>
      <c r="H15958" s="1">
        <v>15</v>
      </c>
      <c r="I15958" s="15">
        <v>0.40740740740740738</v>
      </c>
      <c r="J15958">
        <f t="shared" si="249"/>
        <v>40</v>
      </c>
    </row>
    <row r="15959" spans="1:10" x14ac:dyDescent="0.3">
      <c r="A15959" t="s">
        <v>15842</v>
      </c>
      <c r="C15959" s="18">
        <v>380.84276036660646</v>
      </c>
      <c r="D15959" s="1"/>
      <c r="E15959" s="1">
        <v>6</v>
      </c>
      <c r="F15959" s="1">
        <v>2</v>
      </c>
      <c r="G15959" s="1">
        <v>0</v>
      </c>
      <c r="H15959" s="1">
        <v>4</v>
      </c>
      <c r="I15959" s="15">
        <v>0.33333333333333331</v>
      </c>
      <c r="J15959">
        <f t="shared" si="249"/>
        <v>40</v>
      </c>
    </row>
    <row r="15960" spans="1:10" x14ac:dyDescent="0.3">
      <c r="A15960" t="s">
        <v>15828</v>
      </c>
      <c r="C15960" s="18">
        <v>380.83916596734662</v>
      </c>
      <c r="D15960" s="1"/>
      <c r="E15960" s="1">
        <v>1</v>
      </c>
      <c r="F15960" s="1">
        <v>0</v>
      </c>
      <c r="G15960" s="1">
        <v>0</v>
      </c>
      <c r="H15960" s="1">
        <v>1</v>
      </c>
      <c r="I15960" s="15">
        <v>0</v>
      </c>
      <c r="J15960">
        <f t="shared" si="249"/>
        <v>40</v>
      </c>
    </row>
    <row r="15961" spans="1:10" x14ac:dyDescent="0.3">
      <c r="A15961" t="s">
        <v>15829</v>
      </c>
      <c r="C15961" s="18">
        <v>380.83864268015117</v>
      </c>
      <c r="D15961" s="1"/>
      <c r="E15961" s="1">
        <v>6</v>
      </c>
      <c r="F15961" s="1">
        <v>2</v>
      </c>
      <c r="G15961" s="1">
        <v>0</v>
      </c>
      <c r="H15961" s="1">
        <v>4</v>
      </c>
      <c r="I15961" s="15">
        <v>0.33333333333333331</v>
      </c>
      <c r="J15961">
        <f t="shared" si="249"/>
        <v>40</v>
      </c>
    </row>
    <row r="15962" spans="1:10" x14ac:dyDescent="0.3">
      <c r="A15962" t="s">
        <v>15830</v>
      </c>
      <c r="C15962" s="18">
        <v>380.83800149795678</v>
      </c>
      <c r="D15962" s="1"/>
      <c r="E15962" s="1">
        <v>3</v>
      </c>
      <c r="F15962" s="1">
        <v>0</v>
      </c>
      <c r="G15962" s="1">
        <v>1</v>
      </c>
      <c r="H15962" s="1">
        <v>2</v>
      </c>
      <c r="I15962" s="15">
        <v>0.16666666666666666</v>
      </c>
      <c r="J15962">
        <f t="shared" si="249"/>
        <v>40</v>
      </c>
    </row>
    <row r="15963" spans="1:10" x14ac:dyDescent="0.3">
      <c r="A15963" t="s">
        <v>15831</v>
      </c>
      <c r="C15963" s="18">
        <v>380.83698626787356</v>
      </c>
      <c r="D15963" s="1"/>
      <c r="E15963" s="1">
        <v>6</v>
      </c>
      <c r="F15963" s="1">
        <v>2</v>
      </c>
      <c r="G15963" s="1">
        <v>0</v>
      </c>
      <c r="H15963" s="1">
        <v>4</v>
      </c>
      <c r="I15963" s="15">
        <v>0.33333333333333331</v>
      </c>
      <c r="J15963">
        <f t="shared" si="249"/>
        <v>40</v>
      </c>
    </row>
    <row r="15964" spans="1:10" x14ac:dyDescent="0.3">
      <c r="A15964" t="s">
        <v>15832</v>
      </c>
      <c r="C15964" s="18">
        <v>380.83671749189938</v>
      </c>
      <c r="D15964" s="1"/>
      <c r="E15964" s="1">
        <v>2</v>
      </c>
      <c r="F15964" s="1">
        <v>0</v>
      </c>
      <c r="G15964" s="1">
        <v>0</v>
      </c>
      <c r="H15964" s="1">
        <v>2</v>
      </c>
      <c r="I15964" s="15">
        <v>0</v>
      </c>
      <c r="J15964">
        <f t="shared" si="249"/>
        <v>40</v>
      </c>
    </row>
    <row r="15965" spans="1:10" x14ac:dyDescent="0.3">
      <c r="A15965" t="s">
        <v>15833</v>
      </c>
      <c r="C15965" s="18">
        <v>380.82828886516296</v>
      </c>
      <c r="D15965" s="1"/>
      <c r="E15965" s="1">
        <v>6</v>
      </c>
      <c r="F15965" s="1">
        <v>2</v>
      </c>
      <c r="G15965" s="1">
        <v>0</v>
      </c>
      <c r="H15965" s="1">
        <v>4</v>
      </c>
      <c r="I15965" s="15">
        <v>0.33333333333333331</v>
      </c>
      <c r="J15965">
        <f t="shared" si="249"/>
        <v>40</v>
      </c>
    </row>
    <row r="15966" spans="1:10" x14ac:dyDescent="0.3">
      <c r="A15966" t="s">
        <v>15835</v>
      </c>
      <c r="C15966" s="18">
        <v>380.82360545973631</v>
      </c>
      <c r="D15966" s="1"/>
      <c r="E15966" s="1">
        <v>2</v>
      </c>
      <c r="F15966" s="1">
        <v>0</v>
      </c>
      <c r="G15966" s="1">
        <v>0</v>
      </c>
      <c r="H15966" s="1">
        <v>2</v>
      </c>
      <c r="I15966" s="15">
        <v>0</v>
      </c>
      <c r="J15966">
        <f t="shared" si="249"/>
        <v>40</v>
      </c>
    </row>
    <row r="15967" spans="1:10" x14ac:dyDescent="0.3">
      <c r="A15967" t="s">
        <v>15836</v>
      </c>
      <c r="C15967" s="18">
        <v>380.8231359539659</v>
      </c>
      <c r="D15967" s="1"/>
      <c r="E15967" s="1">
        <v>2</v>
      </c>
      <c r="F15967" s="1">
        <v>0</v>
      </c>
      <c r="G15967" s="1">
        <v>0</v>
      </c>
      <c r="H15967" s="1">
        <v>2</v>
      </c>
      <c r="I15967" s="15">
        <v>0</v>
      </c>
      <c r="J15967">
        <f t="shared" si="249"/>
        <v>40</v>
      </c>
    </row>
    <row r="15968" spans="1:10" x14ac:dyDescent="0.3">
      <c r="A15968" t="s">
        <v>15837</v>
      </c>
      <c r="C15968" s="18">
        <v>380.81584483936649</v>
      </c>
      <c r="D15968" s="1"/>
      <c r="E15968" s="1">
        <v>2</v>
      </c>
      <c r="F15968" s="1">
        <v>0</v>
      </c>
      <c r="G15968" s="1">
        <v>0</v>
      </c>
      <c r="H15968" s="1">
        <v>2</v>
      </c>
      <c r="I15968" s="15">
        <v>0</v>
      </c>
      <c r="J15968">
        <f t="shared" si="249"/>
        <v>40</v>
      </c>
    </row>
    <row r="15969" spans="1:10" x14ac:dyDescent="0.3">
      <c r="A15969" t="s">
        <v>15838</v>
      </c>
      <c r="C15969" s="18">
        <v>380.81334281692841</v>
      </c>
      <c r="D15969" s="1"/>
      <c r="E15969" s="1">
        <v>6</v>
      </c>
      <c r="F15969" s="1">
        <v>2</v>
      </c>
      <c r="G15969" s="1">
        <v>0</v>
      </c>
      <c r="H15969" s="1">
        <v>4</v>
      </c>
      <c r="I15969" s="15">
        <v>0.33333333333333331</v>
      </c>
      <c r="J15969">
        <f t="shared" si="249"/>
        <v>40</v>
      </c>
    </row>
    <row r="15970" spans="1:10" x14ac:dyDescent="0.3">
      <c r="A15970" t="s">
        <v>16032</v>
      </c>
      <c r="C15970" s="18">
        <v>380.80771566562191</v>
      </c>
      <c r="D15970" s="1"/>
      <c r="E15970" s="1">
        <v>11</v>
      </c>
      <c r="F15970" s="1">
        <v>4</v>
      </c>
      <c r="G15970" s="1">
        <v>0</v>
      </c>
      <c r="H15970" s="1">
        <v>7</v>
      </c>
      <c r="I15970" s="15">
        <v>0.36363636363636365</v>
      </c>
      <c r="J15970">
        <f t="shared" si="249"/>
        <v>40</v>
      </c>
    </row>
    <row r="15971" spans="1:10" x14ac:dyDescent="0.3">
      <c r="A15971" s="21" t="s">
        <v>15839</v>
      </c>
      <c r="C15971" s="18">
        <v>380.80754919747068</v>
      </c>
      <c r="D15971" s="1"/>
      <c r="E15971" s="1">
        <v>9</v>
      </c>
      <c r="F15971" s="1">
        <v>3</v>
      </c>
      <c r="G15971" s="1">
        <v>0</v>
      </c>
      <c r="H15971" s="1">
        <v>6</v>
      </c>
      <c r="I15971" s="15">
        <v>0.33333333333333331</v>
      </c>
      <c r="J15971">
        <f t="shared" si="249"/>
        <v>40</v>
      </c>
    </row>
    <row r="15972" spans="1:10" x14ac:dyDescent="0.3">
      <c r="A15972" t="s">
        <v>15840</v>
      </c>
      <c r="C15972" s="18">
        <v>380.80617429540723</v>
      </c>
      <c r="D15972" s="1"/>
      <c r="E15972" s="1">
        <v>9</v>
      </c>
      <c r="F15972" s="1">
        <v>2</v>
      </c>
      <c r="G15972" s="1">
        <v>0</v>
      </c>
      <c r="H15972" s="1">
        <v>7</v>
      </c>
      <c r="I15972" s="15">
        <v>0.22222222222222221</v>
      </c>
      <c r="J15972">
        <f t="shared" si="249"/>
        <v>40</v>
      </c>
    </row>
    <row r="15973" spans="1:10" x14ac:dyDescent="0.3">
      <c r="A15973" t="s">
        <v>15841</v>
      </c>
      <c r="C15973" s="18">
        <v>380.80166241685509</v>
      </c>
      <c r="D15973" s="1"/>
      <c r="E15973" s="1">
        <v>13</v>
      </c>
      <c r="F15973" s="1">
        <v>2</v>
      </c>
      <c r="G15973" s="1">
        <v>0</v>
      </c>
      <c r="H15973" s="1">
        <v>11</v>
      </c>
      <c r="I15973" s="15">
        <v>0.15384615384615385</v>
      </c>
      <c r="J15973">
        <f t="shared" si="249"/>
        <v>40</v>
      </c>
    </row>
    <row r="15974" spans="1:10" x14ac:dyDescent="0.3">
      <c r="A15974" t="s">
        <v>15844</v>
      </c>
      <c r="C15974" s="18">
        <v>380.79824576764963</v>
      </c>
      <c r="D15974" s="1"/>
      <c r="E15974" s="1">
        <v>6</v>
      </c>
      <c r="F15974" s="1">
        <v>2</v>
      </c>
      <c r="G15974" s="1">
        <v>0</v>
      </c>
      <c r="H15974" s="1">
        <v>4</v>
      </c>
      <c r="I15974" s="15">
        <v>0.33333333333333331</v>
      </c>
      <c r="J15974">
        <f t="shared" si="249"/>
        <v>40</v>
      </c>
    </row>
    <row r="15975" spans="1:10" x14ac:dyDescent="0.3">
      <c r="A15975" t="s">
        <v>15845</v>
      </c>
      <c r="C15975" s="18">
        <v>380.7955567574046</v>
      </c>
      <c r="D15975" s="1"/>
      <c r="E15975" s="1">
        <v>5</v>
      </c>
      <c r="F15975" s="1">
        <v>2</v>
      </c>
      <c r="G15975" s="1">
        <v>0</v>
      </c>
      <c r="H15975" s="1">
        <v>3</v>
      </c>
      <c r="I15975" s="15">
        <v>0.4</v>
      </c>
      <c r="J15975">
        <f t="shared" si="249"/>
        <v>40</v>
      </c>
    </row>
    <row r="15976" spans="1:10" x14ac:dyDescent="0.3">
      <c r="A15976" t="s">
        <v>15846</v>
      </c>
      <c r="C15976" s="18">
        <v>380.79017883312798</v>
      </c>
      <c r="D15976" s="1"/>
      <c r="E15976" s="1">
        <v>3</v>
      </c>
      <c r="F15976" s="1">
        <v>0</v>
      </c>
      <c r="G15976" s="1">
        <v>1</v>
      </c>
      <c r="H15976" s="1">
        <v>2</v>
      </c>
      <c r="I15976" s="15">
        <v>0.16666666666666666</v>
      </c>
      <c r="J15976">
        <f t="shared" si="249"/>
        <v>40</v>
      </c>
    </row>
    <row r="15977" spans="1:10" x14ac:dyDescent="0.3">
      <c r="A15977" t="s">
        <v>15847</v>
      </c>
      <c r="C15977" s="18">
        <v>380.78574954185854</v>
      </c>
      <c r="D15977" s="1"/>
      <c r="E15977" s="1">
        <v>4</v>
      </c>
      <c r="F15977" s="1">
        <v>1</v>
      </c>
      <c r="G15977" s="1">
        <v>0</v>
      </c>
      <c r="H15977" s="1">
        <v>3</v>
      </c>
      <c r="I15977" s="15">
        <v>0.25</v>
      </c>
      <c r="J15977">
        <f t="shared" si="249"/>
        <v>40</v>
      </c>
    </row>
    <row r="15978" spans="1:10" x14ac:dyDescent="0.3">
      <c r="A15978" t="s">
        <v>15848</v>
      </c>
      <c r="C15978" s="18">
        <v>380.7794378119716</v>
      </c>
      <c r="D15978" s="1"/>
      <c r="E15978" s="1">
        <v>1</v>
      </c>
      <c r="F15978" s="1">
        <v>0</v>
      </c>
      <c r="G15978" s="1">
        <v>0</v>
      </c>
      <c r="H15978" s="1">
        <v>1</v>
      </c>
      <c r="I15978" s="15">
        <v>0</v>
      </c>
      <c r="J15978">
        <f t="shared" si="249"/>
        <v>40</v>
      </c>
    </row>
    <row r="15979" spans="1:10" x14ac:dyDescent="0.3">
      <c r="A15979" t="s">
        <v>15755</v>
      </c>
      <c r="C15979" s="18">
        <v>380.77571612030795</v>
      </c>
      <c r="D15979" s="1"/>
      <c r="E15979" s="1">
        <v>4</v>
      </c>
      <c r="F15979" s="1">
        <v>1</v>
      </c>
      <c r="G15979" s="1">
        <v>0</v>
      </c>
      <c r="H15979" s="1">
        <v>3</v>
      </c>
      <c r="I15979" s="15">
        <v>0.25</v>
      </c>
      <c r="J15979">
        <f t="shared" si="249"/>
        <v>40</v>
      </c>
    </row>
    <row r="15980" spans="1:10" x14ac:dyDescent="0.3">
      <c r="A15980" t="s">
        <v>15850</v>
      </c>
      <c r="C15980" s="18">
        <v>380.772648884771</v>
      </c>
      <c r="D15980" s="1"/>
      <c r="E15980" s="1">
        <v>3</v>
      </c>
      <c r="F15980" s="1">
        <v>1</v>
      </c>
      <c r="G15980" s="1">
        <v>0</v>
      </c>
      <c r="H15980" s="1">
        <v>2</v>
      </c>
      <c r="I15980" s="15">
        <v>0.33333333333333331</v>
      </c>
      <c r="J15980">
        <f t="shared" si="249"/>
        <v>40</v>
      </c>
    </row>
    <row r="15981" spans="1:10" x14ac:dyDescent="0.3">
      <c r="A15981" t="s">
        <v>15851</v>
      </c>
      <c r="C15981" s="18">
        <v>380.77196197961223</v>
      </c>
      <c r="D15981" s="1"/>
      <c r="E15981" s="1">
        <v>2</v>
      </c>
      <c r="F15981" s="1">
        <v>0</v>
      </c>
      <c r="G15981" s="1">
        <v>0</v>
      </c>
      <c r="H15981" s="1">
        <v>2</v>
      </c>
      <c r="I15981" s="15">
        <v>0</v>
      </c>
      <c r="J15981">
        <f t="shared" si="249"/>
        <v>40</v>
      </c>
    </row>
    <row r="15982" spans="1:10" x14ac:dyDescent="0.3">
      <c r="A15982" t="s">
        <v>15852</v>
      </c>
      <c r="C15982" s="18">
        <v>380.77069548903341</v>
      </c>
      <c r="D15982" s="1"/>
      <c r="E15982" s="1">
        <v>35</v>
      </c>
      <c r="F15982" s="1">
        <v>15</v>
      </c>
      <c r="G15982" s="1">
        <v>2</v>
      </c>
      <c r="H15982" s="1">
        <v>18</v>
      </c>
      <c r="I15982" s="15">
        <v>0.45714285714285713</v>
      </c>
      <c r="J15982">
        <f t="shared" si="249"/>
        <v>20</v>
      </c>
    </row>
    <row r="15983" spans="1:10" x14ac:dyDescent="0.3">
      <c r="A15983" t="s">
        <v>15855</v>
      </c>
      <c r="C15983" s="18">
        <v>380.76215999093768</v>
      </c>
      <c r="D15983" s="1"/>
      <c r="E15983" s="1">
        <v>2</v>
      </c>
      <c r="F15983" s="1">
        <v>0</v>
      </c>
      <c r="G15983" s="1">
        <v>0</v>
      </c>
      <c r="H15983" s="1">
        <v>2</v>
      </c>
      <c r="I15983" s="15">
        <v>0</v>
      </c>
      <c r="J15983">
        <f t="shared" si="249"/>
        <v>40</v>
      </c>
    </row>
    <row r="15984" spans="1:10" x14ac:dyDescent="0.3">
      <c r="A15984" t="s">
        <v>15971</v>
      </c>
      <c r="C15984" s="18">
        <v>380.76104486805747</v>
      </c>
      <c r="D15984" s="1"/>
      <c r="E15984" s="1">
        <v>2</v>
      </c>
      <c r="F15984" s="1">
        <v>0</v>
      </c>
      <c r="G15984" s="1">
        <v>0</v>
      </c>
      <c r="H15984" s="1">
        <v>2</v>
      </c>
      <c r="I15984" s="15">
        <v>0</v>
      </c>
      <c r="J15984">
        <f t="shared" si="249"/>
        <v>40</v>
      </c>
    </row>
    <row r="15985" spans="1:10" x14ac:dyDescent="0.3">
      <c r="A15985" t="s">
        <v>15856</v>
      </c>
      <c r="C15985" s="18">
        <v>380.75458380425016</v>
      </c>
      <c r="D15985" s="1"/>
      <c r="E15985" s="1">
        <v>6</v>
      </c>
      <c r="F15985" s="1">
        <v>2</v>
      </c>
      <c r="G15985" s="1">
        <v>0</v>
      </c>
      <c r="H15985" s="1">
        <v>4</v>
      </c>
      <c r="I15985" s="15">
        <v>0.33333333333333331</v>
      </c>
      <c r="J15985">
        <f t="shared" si="249"/>
        <v>40</v>
      </c>
    </row>
    <row r="15986" spans="1:10" x14ac:dyDescent="0.3">
      <c r="A15986" t="s">
        <v>15857</v>
      </c>
      <c r="C15986" s="18">
        <v>380.74992165712086</v>
      </c>
      <c r="D15986" s="1"/>
      <c r="E15986" s="1">
        <v>2</v>
      </c>
      <c r="F15986" s="1">
        <v>0</v>
      </c>
      <c r="G15986" s="1">
        <v>0</v>
      </c>
      <c r="H15986" s="1">
        <v>2</v>
      </c>
      <c r="I15986" s="15">
        <v>0</v>
      </c>
      <c r="J15986">
        <f t="shared" si="249"/>
        <v>40</v>
      </c>
    </row>
    <row r="15987" spans="1:10" x14ac:dyDescent="0.3">
      <c r="A15987" t="s">
        <v>15858</v>
      </c>
      <c r="C15987" s="18">
        <v>380.74820825969852</v>
      </c>
      <c r="D15987" s="1"/>
      <c r="E15987" s="1">
        <v>6</v>
      </c>
      <c r="F15987" s="1">
        <v>2</v>
      </c>
      <c r="G15987" s="1">
        <v>0</v>
      </c>
      <c r="H15987" s="1">
        <v>4</v>
      </c>
      <c r="I15987" s="15">
        <v>0.33333333333333331</v>
      </c>
      <c r="J15987">
        <f t="shared" si="249"/>
        <v>40</v>
      </c>
    </row>
    <row r="15988" spans="1:10" x14ac:dyDescent="0.3">
      <c r="A15988" t="s">
        <v>15859</v>
      </c>
      <c r="C15988" s="18">
        <v>380.74542147373802</v>
      </c>
      <c r="D15988" s="1"/>
      <c r="E15988" s="1">
        <v>6</v>
      </c>
      <c r="F15988" s="1">
        <v>2</v>
      </c>
      <c r="G15988" s="1">
        <v>0</v>
      </c>
      <c r="H15988" s="1">
        <v>4</v>
      </c>
      <c r="I15988" s="15">
        <v>0.33333333333333331</v>
      </c>
      <c r="J15988">
        <f t="shared" si="249"/>
        <v>40</v>
      </c>
    </row>
    <row r="15989" spans="1:10" x14ac:dyDescent="0.3">
      <c r="A15989" t="s">
        <v>15860</v>
      </c>
      <c r="C15989" s="18">
        <v>380.74348532143938</v>
      </c>
      <c r="D15989" s="1"/>
      <c r="E15989" s="1">
        <v>20</v>
      </c>
      <c r="F15989" s="1">
        <v>7</v>
      </c>
      <c r="G15989" s="1">
        <v>2</v>
      </c>
      <c r="H15989" s="1">
        <v>11</v>
      </c>
      <c r="I15989" s="15">
        <v>0.4</v>
      </c>
      <c r="J15989">
        <f t="shared" si="249"/>
        <v>40</v>
      </c>
    </row>
    <row r="15990" spans="1:10" x14ac:dyDescent="0.3">
      <c r="A15990" t="s">
        <v>15861</v>
      </c>
      <c r="C15990" s="18">
        <v>380.73998116702631</v>
      </c>
      <c r="D15990" s="1"/>
      <c r="E15990" s="1">
        <v>20</v>
      </c>
      <c r="F15990" s="1">
        <v>8</v>
      </c>
      <c r="G15990" s="1">
        <v>0</v>
      </c>
      <c r="H15990" s="1">
        <v>12</v>
      </c>
      <c r="I15990" s="15">
        <v>0.4</v>
      </c>
      <c r="J15990">
        <f t="shared" si="249"/>
        <v>40</v>
      </c>
    </row>
    <row r="15991" spans="1:10" x14ac:dyDescent="0.3">
      <c r="A15991" t="s">
        <v>15972</v>
      </c>
      <c r="C15991" s="18">
        <v>380.73946373957506</v>
      </c>
      <c r="D15991" s="1"/>
      <c r="E15991" s="1">
        <v>5</v>
      </c>
      <c r="F15991" s="1">
        <v>1</v>
      </c>
      <c r="G15991" s="1">
        <v>1</v>
      </c>
      <c r="H15991" s="1">
        <v>3</v>
      </c>
      <c r="I15991" s="15">
        <v>0.3</v>
      </c>
      <c r="J15991">
        <f t="shared" si="249"/>
        <v>40</v>
      </c>
    </row>
    <row r="15992" spans="1:10" x14ac:dyDescent="0.3">
      <c r="A15992" t="s">
        <v>15862</v>
      </c>
      <c r="C15992" s="18">
        <v>380.7363596077609</v>
      </c>
      <c r="D15992" s="1"/>
      <c r="E15992" s="1">
        <v>6</v>
      </c>
      <c r="F15992" s="1">
        <v>2</v>
      </c>
      <c r="G15992" s="1">
        <v>0</v>
      </c>
      <c r="H15992" s="1">
        <v>4</v>
      </c>
      <c r="I15992" s="15">
        <v>0.33333333333333331</v>
      </c>
      <c r="J15992">
        <f t="shared" si="249"/>
        <v>40</v>
      </c>
    </row>
    <row r="15993" spans="1:10" x14ac:dyDescent="0.3">
      <c r="A15993" t="s">
        <v>15863</v>
      </c>
      <c r="C15993" s="18">
        <v>380.72764156829089</v>
      </c>
      <c r="D15993" s="1"/>
      <c r="E15993" s="1">
        <v>3</v>
      </c>
      <c r="F15993" s="1">
        <v>0</v>
      </c>
      <c r="G15993" s="1">
        <v>1</v>
      </c>
      <c r="H15993" s="1">
        <v>2</v>
      </c>
      <c r="I15993" s="15">
        <v>0.16666666666666666</v>
      </c>
      <c r="J15993">
        <f t="shared" si="249"/>
        <v>40</v>
      </c>
    </row>
    <row r="15994" spans="1:10" x14ac:dyDescent="0.3">
      <c r="A15994" t="s">
        <v>15865</v>
      </c>
      <c r="C15994" s="18">
        <v>380.72077755510111</v>
      </c>
      <c r="D15994" s="1"/>
      <c r="E15994" s="1">
        <v>10</v>
      </c>
      <c r="F15994" s="1">
        <v>5</v>
      </c>
      <c r="G15994" s="1">
        <v>0</v>
      </c>
      <c r="H15994" s="1">
        <v>5</v>
      </c>
      <c r="I15994" s="15">
        <v>0.5</v>
      </c>
      <c r="J15994">
        <f t="shared" si="249"/>
        <v>40</v>
      </c>
    </row>
    <row r="15995" spans="1:10" x14ac:dyDescent="0.3">
      <c r="A15995" t="s">
        <v>15866</v>
      </c>
      <c r="C15995" s="18">
        <v>380.71484006513299</v>
      </c>
      <c r="D15995" s="1"/>
      <c r="E15995" s="1">
        <v>8</v>
      </c>
      <c r="F15995" s="1">
        <v>3</v>
      </c>
      <c r="G15995" s="1">
        <v>0</v>
      </c>
      <c r="H15995" s="1">
        <v>5</v>
      </c>
      <c r="I15995" s="15">
        <v>0.375</v>
      </c>
      <c r="J15995">
        <f t="shared" si="249"/>
        <v>40</v>
      </c>
    </row>
    <row r="15996" spans="1:10" x14ac:dyDescent="0.3">
      <c r="A15996" t="s">
        <v>15867</v>
      </c>
      <c r="C15996" s="18">
        <v>380.71387979080191</v>
      </c>
      <c r="D15996" s="1"/>
      <c r="E15996" s="1">
        <v>6</v>
      </c>
      <c r="F15996" s="1">
        <v>2</v>
      </c>
      <c r="G15996" s="1">
        <v>0</v>
      </c>
      <c r="H15996" s="1">
        <v>4</v>
      </c>
      <c r="I15996" s="15">
        <v>0.33333333333333331</v>
      </c>
      <c r="J15996">
        <f t="shared" si="249"/>
        <v>40</v>
      </c>
    </row>
    <row r="15997" spans="1:10" x14ac:dyDescent="0.3">
      <c r="A15997" t="s">
        <v>15868</v>
      </c>
      <c r="C15997" s="18">
        <v>380.71131477012898</v>
      </c>
      <c r="D15997" s="1"/>
      <c r="E15997" s="1">
        <v>26</v>
      </c>
      <c r="F15997" s="1">
        <v>9</v>
      </c>
      <c r="G15997" s="1">
        <v>0</v>
      </c>
      <c r="H15997" s="1">
        <v>17</v>
      </c>
      <c r="I15997" s="15">
        <v>0.34615384615384615</v>
      </c>
      <c r="J15997">
        <f t="shared" si="249"/>
        <v>40</v>
      </c>
    </row>
    <row r="15998" spans="1:10" x14ac:dyDescent="0.3">
      <c r="A15998" t="s">
        <v>15869</v>
      </c>
      <c r="C15998" s="18">
        <v>380.70568517396225</v>
      </c>
      <c r="D15998" s="1"/>
      <c r="E15998" s="1">
        <v>6</v>
      </c>
      <c r="F15998" s="1">
        <v>2</v>
      </c>
      <c r="G15998" s="1">
        <v>0</v>
      </c>
      <c r="H15998" s="1">
        <v>4</v>
      </c>
      <c r="I15998" s="15">
        <v>0.33333333333333331</v>
      </c>
      <c r="J15998">
        <f t="shared" si="249"/>
        <v>40</v>
      </c>
    </row>
    <row r="15999" spans="1:10" x14ac:dyDescent="0.3">
      <c r="A15999" t="s">
        <v>15876</v>
      </c>
      <c r="C15999" s="18">
        <v>380.70454453300317</v>
      </c>
      <c r="D15999" s="1"/>
      <c r="E15999" s="1">
        <v>15</v>
      </c>
      <c r="F15999" s="1">
        <v>6</v>
      </c>
      <c r="G15999" s="1">
        <v>0</v>
      </c>
      <c r="H15999" s="1">
        <v>9</v>
      </c>
      <c r="I15999" s="15">
        <v>0.4</v>
      </c>
      <c r="J15999">
        <f t="shared" si="249"/>
        <v>40</v>
      </c>
    </row>
    <row r="16000" spans="1:10" x14ac:dyDescent="0.3">
      <c r="A16000" t="s">
        <v>15870</v>
      </c>
      <c r="C16000" s="18">
        <v>380.69465155773372</v>
      </c>
      <c r="D16000" s="1"/>
      <c r="E16000" s="1">
        <v>5</v>
      </c>
      <c r="F16000" s="1">
        <v>1</v>
      </c>
      <c r="G16000" s="1">
        <v>1</v>
      </c>
      <c r="H16000" s="1">
        <v>3</v>
      </c>
      <c r="I16000" s="15">
        <v>0.3</v>
      </c>
      <c r="J16000">
        <f t="shared" si="249"/>
        <v>40</v>
      </c>
    </row>
    <row r="16001" spans="1:10" x14ac:dyDescent="0.3">
      <c r="A16001" t="s">
        <v>15871</v>
      </c>
      <c r="C16001" s="18">
        <v>380.68997284121087</v>
      </c>
      <c r="D16001" s="1"/>
      <c r="E16001" s="1">
        <v>2</v>
      </c>
      <c r="F16001" s="1">
        <v>0</v>
      </c>
      <c r="G16001" s="1">
        <v>0</v>
      </c>
      <c r="H16001" s="1">
        <v>2</v>
      </c>
      <c r="I16001" s="15">
        <v>0</v>
      </c>
      <c r="J16001">
        <f t="shared" si="249"/>
        <v>40</v>
      </c>
    </row>
    <row r="16002" spans="1:10" x14ac:dyDescent="0.3">
      <c r="A16002" t="s">
        <v>15872</v>
      </c>
      <c r="C16002" s="18">
        <v>380.6891711199969</v>
      </c>
      <c r="D16002" s="1"/>
      <c r="E16002" s="1">
        <v>4</v>
      </c>
      <c r="F16002" s="1">
        <v>1</v>
      </c>
      <c r="G16002" s="1">
        <v>0</v>
      </c>
      <c r="H16002" s="1">
        <v>3</v>
      </c>
      <c r="I16002" s="15">
        <v>0.25</v>
      </c>
      <c r="J16002">
        <f t="shared" si="249"/>
        <v>40</v>
      </c>
    </row>
    <row r="16003" spans="1:10" x14ac:dyDescent="0.3">
      <c r="A16003" t="s">
        <v>15873</v>
      </c>
      <c r="C16003" s="18">
        <v>380.68580314719344</v>
      </c>
      <c r="D16003" s="1"/>
      <c r="E16003" s="1">
        <v>15</v>
      </c>
      <c r="F16003" s="1">
        <v>7</v>
      </c>
      <c r="G16003" s="1">
        <v>0</v>
      </c>
      <c r="H16003" s="1">
        <v>8</v>
      </c>
      <c r="I16003" s="15">
        <v>0.46666666666666667</v>
      </c>
      <c r="J16003">
        <f t="shared" si="249"/>
        <v>40</v>
      </c>
    </row>
    <row r="16004" spans="1:10" x14ac:dyDescent="0.3">
      <c r="A16004" t="s">
        <v>15874</v>
      </c>
      <c r="C16004" s="18">
        <v>380.6717761015899</v>
      </c>
      <c r="D16004" s="1"/>
      <c r="E16004" s="1">
        <v>20</v>
      </c>
      <c r="F16004" s="1">
        <v>9</v>
      </c>
      <c r="G16004" s="1">
        <v>0</v>
      </c>
      <c r="H16004" s="1">
        <v>11</v>
      </c>
      <c r="I16004" s="15">
        <v>0.45</v>
      </c>
      <c r="J16004">
        <f t="shared" ref="J16004:J16067" si="250">IF(E16004&lt;=30,40,20)</f>
        <v>40</v>
      </c>
    </row>
    <row r="16005" spans="1:10" x14ac:dyDescent="0.3">
      <c r="A16005" t="s">
        <v>15875</v>
      </c>
      <c r="C16005" s="18">
        <v>380.66964331529971</v>
      </c>
      <c r="D16005" s="1"/>
      <c r="E16005" s="1">
        <v>2</v>
      </c>
      <c r="F16005" s="1">
        <v>0</v>
      </c>
      <c r="G16005" s="1">
        <v>0</v>
      </c>
      <c r="H16005" s="1">
        <v>2</v>
      </c>
      <c r="I16005" s="15">
        <v>0</v>
      </c>
      <c r="J16005">
        <f t="shared" si="250"/>
        <v>40</v>
      </c>
    </row>
    <row r="16006" spans="1:10" x14ac:dyDescent="0.3">
      <c r="A16006" t="s">
        <v>15877</v>
      </c>
      <c r="C16006" s="18">
        <v>380.66212543179699</v>
      </c>
      <c r="D16006" s="1"/>
      <c r="E16006" s="1">
        <v>8</v>
      </c>
      <c r="F16006" s="1">
        <v>3</v>
      </c>
      <c r="G16006" s="1">
        <v>0</v>
      </c>
      <c r="H16006" s="1">
        <v>5</v>
      </c>
      <c r="I16006" s="15">
        <v>0.375</v>
      </c>
      <c r="J16006">
        <f t="shared" si="250"/>
        <v>40</v>
      </c>
    </row>
    <row r="16007" spans="1:10" x14ac:dyDescent="0.3">
      <c r="A16007" t="s">
        <v>15879</v>
      </c>
      <c r="C16007" s="18">
        <v>380.64715442896789</v>
      </c>
      <c r="D16007" s="1"/>
      <c r="E16007" s="1">
        <v>4</v>
      </c>
      <c r="F16007" s="1">
        <v>1</v>
      </c>
      <c r="G16007" s="1">
        <v>0</v>
      </c>
      <c r="H16007" s="1">
        <v>3</v>
      </c>
      <c r="I16007" s="15">
        <v>0.25</v>
      </c>
      <c r="J16007">
        <f t="shared" si="250"/>
        <v>40</v>
      </c>
    </row>
    <row r="16008" spans="1:10" x14ac:dyDescent="0.3">
      <c r="A16008" t="s">
        <v>16483</v>
      </c>
      <c r="C16008" s="18">
        <v>380.6459565927729</v>
      </c>
      <c r="D16008" s="1"/>
      <c r="E16008" s="1">
        <v>3</v>
      </c>
      <c r="F16008" s="1">
        <v>0</v>
      </c>
      <c r="G16008" s="1">
        <v>1</v>
      </c>
      <c r="H16008" s="1">
        <v>2</v>
      </c>
      <c r="I16008" s="15">
        <v>0.16666666666666666</v>
      </c>
      <c r="J16008">
        <f t="shared" si="250"/>
        <v>40</v>
      </c>
    </row>
    <row r="16009" spans="1:10" x14ac:dyDescent="0.3">
      <c r="A16009" t="s">
        <v>15880</v>
      </c>
      <c r="C16009" s="18">
        <v>380.64385014387415</v>
      </c>
      <c r="D16009" s="1"/>
      <c r="E16009" s="1">
        <v>12</v>
      </c>
      <c r="F16009" s="1">
        <v>4</v>
      </c>
      <c r="G16009" s="1">
        <v>2</v>
      </c>
      <c r="H16009" s="1">
        <v>6</v>
      </c>
      <c r="I16009" s="15">
        <v>0.41666666666666669</v>
      </c>
      <c r="J16009">
        <f t="shared" si="250"/>
        <v>40</v>
      </c>
    </row>
    <row r="16010" spans="1:10" x14ac:dyDescent="0.3">
      <c r="A16010" t="s">
        <v>15881</v>
      </c>
      <c r="C16010" s="18">
        <v>380.62915236378609</v>
      </c>
      <c r="D16010" s="1"/>
      <c r="E16010" s="1">
        <v>3</v>
      </c>
      <c r="F16010" s="1">
        <v>0</v>
      </c>
      <c r="G16010" s="1">
        <v>1</v>
      </c>
      <c r="H16010" s="1">
        <v>2</v>
      </c>
      <c r="I16010" s="15">
        <v>0.16666666666666666</v>
      </c>
      <c r="J16010">
        <f t="shared" si="250"/>
        <v>40</v>
      </c>
    </row>
    <row r="16011" spans="1:10" x14ac:dyDescent="0.3">
      <c r="A16011" t="s">
        <v>15937</v>
      </c>
      <c r="C16011" s="18">
        <v>380.61968993952064</v>
      </c>
      <c r="D16011" s="1"/>
      <c r="E16011" s="1">
        <v>5</v>
      </c>
      <c r="F16011" s="1">
        <v>1</v>
      </c>
      <c r="G16011" s="1">
        <v>1</v>
      </c>
      <c r="H16011" s="1">
        <v>3</v>
      </c>
      <c r="I16011" s="15">
        <v>0.3</v>
      </c>
      <c r="J16011">
        <f t="shared" si="250"/>
        <v>40</v>
      </c>
    </row>
    <row r="16012" spans="1:10" x14ac:dyDescent="0.3">
      <c r="A16012" t="s">
        <v>15882</v>
      </c>
      <c r="C16012" s="18">
        <v>380.61949095029291</v>
      </c>
      <c r="D16012" s="1"/>
      <c r="E16012" s="1">
        <v>18</v>
      </c>
      <c r="F16012" s="1">
        <v>2</v>
      </c>
      <c r="G16012" s="1">
        <v>1</v>
      </c>
      <c r="H16012" s="1">
        <v>15</v>
      </c>
      <c r="I16012" s="15">
        <v>0.1388888888888889</v>
      </c>
      <c r="J16012">
        <f t="shared" si="250"/>
        <v>40</v>
      </c>
    </row>
    <row r="16013" spans="1:10" x14ac:dyDescent="0.3">
      <c r="A16013" t="s">
        <v>15883</v>
      </c>
      <c r="C16013" s="18">
        <v>380.61844027365373</v>
      </c>
      <c r="D16013" s="1"/>
      <c r="E16013" s="1">
        <v>6</v>
      </c>
      <c r="F16013" s="1">
        <v>2</v>
      </c>
      <c r="G16013" s="1">
        <v>0</v>
      </c>
      <c r="H16013" s="1">
        <v>4</v>
      </c>
      <c r="I16013" s="15">
        <v>0.33333333333333331</v>
      </c>
      <c r="J16013">
        <f t="shared" si="250"/>
        <v>40</v>
      </c>
    </row>
    <row r="16014" spans="1:10" x14ac:dyDescent="0.3">
      <c r="A16014" t="s">
        <v>15884</v>
      </c>
      <c r="C16014" s="18">
        <v>380.61650747945163</v>
      </c>
      <c r="D16014" s="1"/>
      <c r="E16014" s="1">
        <v>2</v>
      </c>
      <c r="F16014" s="1">
        <v>0</v>
      </c>
      <c r="G16014" s="1">
        <v>0</v>
      </c>
      <c r="H16014" s="1">
        <v>2</v>
      </c>
      <c r="I16014" s="15">
        <v>0</v>
      </c>
      <c r="J16014">
        <f t="shared" si="250"/>
        <v>40</v>
      </c>
    </row>
    <row r="16015" spans="1:10" x14ac:dyDescent="0.3">
      <c r="A16015" t="s">
        <v>15885</v>
      </c>
      <c r="C16015" s="18">
        <v>380.61588740771373</v>
      </c>
      <c r="D16015" s="1"/>
      <c r="E16015" s="1">
        <v>2</v>
      </c>
      <c r="F16015" s="1">
        <v>0</v>
      </c>
      <c r="G16015" s="1">
        <v>0</v>
      </c>
      <c r="H16015" s="1">
        <v>2</v>
      </c>
      <c r="I16015" s="15">
        <v>0</v>
      </c>
      <c r="J16015">
        <f t="shared" si="250"/>
        <v>40</v>
      </c>
    </row>
    <row r="16016" spans="1:10" x14ac:dyDescent="0.3">
      <c r="A16016" t="s">
        <v>15886</v>
      </c>
      <c r="C16016" s="18">
        <v>380.61388172691801</v>
      </c>
      <c r="D16016" s="1"/>
      <c r="E16016" s="1">
        <v>14</v>
      </c>
      <c r="F16016" s="1">
        <v>3</v>
      </c>
      <c r="G16016" s="1">
        <v>0</v>
      </c>
      <c r="H16016" s="1">
        <v>11</v>
      </c>
      <c r="I16016" s="15">
        <v>0.21428571428571427</v>
      </c>
      <c r="J16016">
        <f t="shared" si="250"/>
        <v>40</v>
      </c>
    </row>
    <row r="16017" spans="1:10" x14ac:dyDescent="0.3">
      <c r="A16017" t="s">
        <v>15887</v>
      </c>
      <c r="C16017" s="18">
        <v>380.60957701628166</v>
      </c>
      <c r="D16017" s="1"/>
      <c r="E16017" s="1">
        <v>2</v>
      </c>
      <c r="F16017" s="1">
        <v>0</v>
      </c>
      <c r="G16017" s="1">
        <v>0</v>
      </c>
      <c r="H16017" s="1">
        <v>2</v>
      </c>
      <c r="I16017" s="15">
        <v>0</v>
      </c>
      <c r="J16017">
        <f t="shared" si="250"/>
        <v>40</v>
      </c>
    </row>
    <row r="16018" spans="1:10" x14ac:dyDescent="0.3">
      <c r="A16018" t="s">
        <v>15888</v>
      </c>
      <c r="C16018" s="18">
        <v>380.60818433726507</v>
      </c>
      <c r="D16018" s="1"/>
      <c r="E16018" s="1">
        <v>3</v>
      </c>
      <c r="F16018" s="1">
        <v>0</v>
      </c>
      <c r="G16018" s="1">
        <v>1</v>
      </c>
      <c r="H16018" s="1">
        <v>2</v>
      </c>
      <c r="I16018" s="15">
        <v>0.16666666666666666</v>
      </c>
      <c r="J16018">
        <f t="shared" si="250"/>
        <v>40</v>
      </c>
    </row>
    <row r="16019" spans="1:10" x14ac:dyDescent="0.3">
      <c r="A16019" t="s">
        <v>15889</v>
      </c>
      <c r="C16019" s="18">
        <v>380.60647947794195</v>
      </c>
      <c r="D16019" s="1"/>
      <c r="E16019" s="1">
        <v>6</v>
      </c>
      <c r="F16019" s="1">
        <v>2</v>
      </c>
      <c r="G16019" s="1">
        <v>0</v>
      </c>
      <c r="H16019" s="1">
        <v>4</v>
      </c>
      <c r="I16019" s="15">
        <v>0.33333333333333331</v>
      </c>
      <c r="J16019">
        <f t="shared" si="250"/>
        <v>40</v>
      </c>
    </row>
    <row r="16020" spans="1:10" x14ac:dyDescent="0.3">
      <c r="A16020" t="s">
        <v>15890</v>
      </c>
      <c r="C16020" s="18">
        <v>380.60221215955625</v>
      </c>
      <c r="D16020" s="1"/>
      <c r="E16020" s="1">
        <v>6</v>
      </c>
      <c r="F16020" s="1">
        <v>2</v>
      </c>
      <c r="G16020" s="1">
        <v>0</v>
      </c>
      <c r="H16020" s="1">
        <v>4</v>
      </c>
      <c r="I16020" s="15">
        <v>0.33333333333333331</v>
      </c>
      <c r="J16020">
        <f t="shared" si="250"/>
        <v>40</v>
      </c>
    </row>
    <row r="16021" spans="1:10" x14ac:dyDescent="0.3">
      <c r="A16021" t="s">
        <v>15892</v>
      </c>
      <c r="C16021" s="18">
        <v>380.59763798956948</v>
      </c>
      <c r="D16021" s="1"/>
      <c r="E16021" s="1">
        <v>6</v>
      </c>
      <c r="F16021" s="1">
        <v>2</v>
      </c>
      <c r="G16021" s="1">
        <v>0</v>
      </c>
      <c r="H16021" s="1">
        <v>4</v>
      </c>
      <c r="I16021" s="15">
        <v>0.33333333333333331</v>
      </c>
      <c r="J16021">
        <f t="shared" si="250"/>
        <v>40</v>
      </c>
    </row>
    <row r="16022" spans="1:10" x14ac:dyDescent="0.3">
      <c r="A16022" t="s">
        <v>15893</v>
      </c>
      <c r="C16022" s="18">
        <v>380.59435381948731</v>
      </c>
      <c r="D16022" s="1"/>
      <c r="E16022" s="1">
        <v>5</v>
      </c>
      <c r="F16022" s="1">
        <v>1</v>
      </c>
      <c r="G16022" s="1">
        <v>1</v>
      </c>
      <c r="H16022" s="1">
        <v>3</v>
      </c>
      <c r="I16022" s="15">
        <v>0.3</v>
      </c>
      <c r="J16022">
        <f t="shared" si="250"/>
        <v>40</v>
      </c>
    </row>
    <row r="16023" spans="1:10" x14ac:dyDescent="0.3">
      <c r="A16023" t="s">
        <v>15894</v>
      </c>
      <c r="C16023" s="18">
        <v>380.59108664007505</v>
      </c>
      <c r="D16023" s="1"/>
      <c r="E16023" s="1">
        <v>5</v>
      </c>
      <c r="F16023" s="1">
        <v>1</v>
      </c>
      <c r="G16023" s="1">
        <v>1</v>
      </c>
      <c r="H16023" s="1">
        <v>3</v>
      </c>
      <c r="I16023" s="15">
        <v>0.3</v>
      </c>
      <c r="J16023">
        <f t="shared" si="250"/>
        <v>40</v>
      </c>
    </row>
    <row r="16024" spans="1:10" x14ac:dyDescent="0.3">
      <c r="A16024" t="s">
        <v>15895</v>
      </c>
      <c r="C16024" s="18">
        <v>380.59084753257201</v>
      </c>
      <c r="D16024" s="1"/>
      <c r="E16024" s="1">
        <v>15</v>
      </c>
      <c r="F16024" s="1">
        <v>3</v>
      </c>
      <c r="G16024" s="1">
        <v>0</v>
      </c>
      <c r="H16024" s="1">
        <v>12</v>
      </c>
      <c r="I16024" s="15">
        <v>0.2</v>
      </c>
      <c r="J16024">
        <f t="shared" si="250"/>
        <v>40</v>
      </c>
    </row>
    <row r="16025" spans="1:10" x14ac:dyDescent="0.3">
      <c r="A16025" t="s">
        <v>15896</v>
      </c>
      <c r="C16025" s="18">
        <v>380.5905133296385</v>
      </c>
      <c r="D16025" s="1"/>
      <c r="E16025" s="1">
        <v>3</v>
      </c>
      <c r="F16025" s="1">
        <v>1</v>
      </c>
      <c r="G16025" s="1">
        <v>0</v>
      </c>
      <c r="H16025" s="1">
        <v>2</v>
      </c>
      <c r="I16025" s="15">
        <v>0.33333333333333331</v>
      </c>
      <c r="J16025">
        <f t="shared" si="250"/>
        <v>40</v>
      </c>
    </row>
    <row r="16026" spans="1:10" x14ac:dyDescent="0.3">
      <c r="A16026" t="s">
        <v>15897</v>
      </c>
      <c r="C16026" s="18">
        <v>380.59039904287181</v>
      </c>
      <c r="D16026" s="1"/>
      <c r="E16026" s="1">
        <v>2</v>
      </c>
      <c r="F16026" s="1">
        <v>0</v>
      </c>
      <c r="G16026" s="1">
        <v>0</v>
      </c>
      <c r="H16026" s="1">
        <v>2</v>
      </c>
      <c r="I16026" s="15">
        <v>0</v>
      </c>
      <c r="J16026">
        <f t="shared" si="250"/>
        <v>40</v>
      </c>
    </row>
    <row r="16027" spans="1:10" x14ac:dyDescent="0.3">
      <c r="A16027" t="s">
        <v>15900</v>
      </c>
      <c r="C16027" s="18">
        <v>380.58769546087223</v>
      </c>
      <c r="D16027" s="1"/>
      <c r="E16027" s="1">
        <v>6</v>
      </c>
      <c r="F16027" s="1">
        <v>2</v>
      </c>
      <c r="G16027" s="1">
        <v>0</v>
      </c>
      <c r="H16027" s="1">
        <v>4</v>
      </c>
      <c r="I16027" s="15">
        <v>0.33333333333333331</v>
      </c>
      <c r="J16027">
        <f t="shared" si="250"/>
        <v>40</v>
      </c>
    </row>
    <row r="16028" spans="1:10" x14ac:dyDescent="0.3">
      <c r="A16028" t="s">
        <v>15901</v>
      </c>
      <c r="C16028" s="18">
        <v>380.58516634231904</v>
      </c>
      <c r="D16028" s="1"/>
      <c r="E16028" s="1">
        <v>2</v>
      </c>
      <c r="F16028" s="1">
        <v>0</v>
      </c>
      <c r="G16028" s="1">
        <v>0</v>
      </c>
      <c r="H16028" s="1">
        <v>2</v>
      </c>
      <c r="I16028" s="15">
        <v>0</v>
      </c>
      <c r="J16028">
        <f t="shared" si="250"/>
        <v>40</v>
      </c>
    </row>
    <row r="16029" spans="1:10" x14ac:dyDescent="0.3">
      <c r="A16029" t="s">
        <v>15902</v>
      </c>
      <c r="C16029" s="18">
        <v>380.58390728626892</v>
      </c>
      <c r="D16029" s="1"/>
      <c r="E16029" s="1">
        <v>12</v>
      </c>
      <c r="F16029" s="1">
        <v>2</v>
      </c>
      <c r="G16029" s="1">
        <v>0</v>
      </c>
      <c r="H16029" s="1">
        <v>10</v>
      </c>
      <c r="I16029" s="15">
        <v>0.16666666666666666</v>
      </c>
      <c r="J16029">
        <f t="shared" si="250"/>
        <v>40</v>
      </c>
    </row>
    <row r="16030" spans="1:10" x14ac:dyDescent="0.3">
      <c r="A16030" t="s">
        <v>15903</v>
      </c>
      <c r="C16030" s="18">
        <v>380.5837485484281</v>
      </c>
      <c r="D16030" s="1"/>
      <c r="E16030" s="1">
        <v>2</v>
      </c>
      <c r="F16030" s="1">
        <v>0</v>
      </c>
      <c r="G16030" s="1">
        <v>0</v>
      </c>
      <c r="H16030" s="1">
        <v>2</v>
      </c>
      <c r="I16030" s="15">
        <v>0</v>
      </c>
      <c r="J16030">
        <f t="shared" si="250"/>
        <v>40</v>
      </c>
    </row>
    <row r="16031" spans="1:10" x14ac:dyDescent="0.3">
      <c r="A16031" t="s">
        <v>15904</v>
      </c>
      <c r="C16031" s="18">
        <v>380.58180605510086</v>
      </c>
      <c r="D16031" s="1"/>
      <c r="E16031" s="1">
        <v>1</v>
      </c>
      <c r="F16031" s="1">
        <v>0</v>
      </c>
      <c r="G16031" s="1">
        <v>0</v>
      </c>
      <c r="H16031" s="1">
        <v>1</v>
      </c>
      <c r="I16031" s="15">
        <v>0</v>
      </c>
      <c r="J16031">
        <f t="shared" si="250"/>
        <v>40</v>
      </c>
    </row>
    <row r="16032" spans="1:10" x14ac:dyDescent="0.3">
      <c r="A16032" t="s">
        <v>15905</v>
      </c>
      <c r="C16032" s="18">
        <v>380.58055600977144</v>
      </c>
      <c r="D16032" s="1"/>
      <c r="E16032" s="1">
        <v>4</v>
      </c>
      <c r="F16032" s="1">
        <v>1</v>
      </c>
      <c r="G16032" s="1">
        <v>0</v>
      </c>
      <c r="H16032" s="1">
        <v>3</v>
      </c>
      <c r="I16032" s="15">
        <v>0.25</v>
      </c>
      <c r="J16032">
        <f t="shared" si="250"/>
        <v>40</v>
      </c>
    </row>
    <row r="16033" spans="1:10" x14ac:dyDescent="0.3">
      <c r="A16033" t="s">
        <v>15906</v>
      </c>
      <c r="C16033" s="18">
        <v>380.57937509196313</v>
      </c>
      <c r="D16033" s="1"/>
      <c r="E16033" s="1">
        <v>3</v>
      </c>
      <c r="F16033" s="1">
        <v>0</v>
      </c>
      <c r="G16033" s="1">
        <v>1</v>
      </c>
      <c r="H16033" s="1">
        <v>2</v>
      </c>
      <c r="I16033" s="15">
        <v>0.16666666666666666</v>
      </c>
      <c r="J16033">
        <f t="shared" si="250"/>
        <v>40</v>
      </c>
    </row>
    <row r="16034" spans="1:10" x14ac:dyDescent="0.3">
      <c r="A16034" t="s">
        <v>15907</v>
      </c>
      <c r="C16034" s="18">
        <v>380.57918677950687</v>
      </c>
      <c r="D16034" s="1"/>
      <c r="E16034" s="1">
        <v>6</v>
      </c>
      <c r="F16034" s="1">
        <v>2</v>
      </c>
      <c r="G16034" s="1">
        <v>0</v>
      </c>
      <c r="H16034" s="1">
        <v>4</v>
      </c>
      <c r="I16034" s="15">
        <v>0.33333333333333331</v>
      </c>
      <c r="J16034">
        <f t="shared" si="250"/>
        <v>40</v>
      </c>
    </row>
    <row r="16035" spans="1:10" x14ac:dyDescent="0.3">
      <c r="A16035" t="s">
        <v>15908</v>
      </c>
      <c r="C16035" s="18">
        <v>380.57736482123818</v>
      </c>
      <c r="D16035" s="1"/>
      <c r="E16035" s="1">
        <v>20</v>
      </c>
      <c r="F16035" s="1">
        <v>9</v>
      </c>
      <c r="G16035" s="1">
        <v>0</v>
      </c>
      <c r="H16035" s="1">
        <v>11</v>
      </c>
      <c r="I16035" s="15">
        <v>0.45</v>
      </c>
      <c r="J16035">
        <f t="shared" si="250"/>
        <v>40</v>
      </c>
    </row>
    <row r="16036" spans="1:10" x14ac:dyDescent="0.3">
      <c r="A16036" t="s">
        <v>15909</v>
      </c>
      <c r="C16036" s="18">
        <v>380.57671525925656</v>
      </c>
      <c r="D16036" s="1"/>
      <c r="E16036" s="1">
        <v>2</v>
      </c>
      <c r="F16036" s="1">
        <v>0</v>
      </c>
      <c r="G16036" s="1">
        <v>0</v>
      </c>
      <c r="H16036" s="1">
        <v>2</v>
      </c>
      <c r="I16036" s="15">
        <v>0</v>
      </c>
      <c r="J16036">
        <f t="shared" si="250"/>
        <v>40</v>
      </c>
    </row>
    <row r="16037" spans="1:10" x14ac:dyDescent="0.3">
      <c r="A16037" t="s">
        <v>15910</v>
      </c>
      <c r="C16037" s="18">
        <v>380.57600007914243</v>
      </c>
      <c r="D16037" s="1"/>
      <c r="E16037" s="1">
        <v>6</v>
      </c>
      <c r="F16037" s="1">
        <v>1</v>
      </c>
      <c r="G16037" s="1">
        <v>0</v>
      </c>
      <c r="H16037" s="1">
        <v>5</v>
      </c>
      <c r="I16037" s="15">
        <v>0.16666666666666666</v>
      </c>
      <c r="J16037">
        <f t="shared" si="250"/>
        <v>40</v>
      </c>
    </row>
    <row r="16038" spans="1:10" x14ac:dyDescent="0.3">
      <c r="A16038" t="s">
        <v>15911</v>
      </c>
      <c r="C16038" s="18">
        <v>380.57589574636427</v>
      </c>
      <c r="D16038" s="1"/>
      <c r="E16038" s="1">
        <v>2</v>
      </c>
      <c r="F16038" s="1">
        <v>0</v>
      </c>
      <c r="G16038" s="1">
        <v>0</v>
      </c>
      <c r="H16038" s="1">
        <v>2</v>
      </c>
      <c r="I16038" s="15">
        <v>0</v>
      </c>
      <c r="J16038">
        <f t="shared" si="250"/>
        <v>40</v>
      </c>
    </row>
    <row r="16039" spans="1:10" x14ac:dyDescent="0.3">
      <c r="A16039" t="s">
        <v>15912</v>
      </c>
      <c r="C16039" s="18">
        <v>380.57548736663989</v>
      </c>
      <c r="D16039" s="1"/>
      <c r="E16039" s="1">
        <v>3</v>
      </c>
      <c r="F16039" s="1">
        <v>0</v>
      </c>
      <c r="G16039" s="1">
        <v>1</v>
      </c>
      <c r="H16039" s="1">
        <v>2</v>
      </c>
      <c r="I16039" s="15">
        <v>0.16666666666666666</v>
      </c>
      <c r="J16039">
        <f t="shared" si="250"/>
        <v>40</v>
      </c>
    </row>
    <row r="16040" spans="1:10" x14ac:dyDescent="0.3">
      <c r="A16040" t="s">
        <v>15913</v>
      </c>
      <c r="C16040" s="18">
        <v>380.57501127784536</v>
      </c>
      <c r="D16040" s="1"/>
      <c r="E16040" s="1">
        <v>2</v>
      </c>
      <c r="F16040" s="1">
        <v>0</v>
      </c>
      <c r="G16040" s="1">
        <v>0</v>
      </c>
      <c r="H16040" s="1">
        <v>2</v>
      </c>
      <c r="I16040" s="15">
        <v>0</v>
      </c>
      <c r="J16040">
        <f t="shared" si="250"/>
        <v>40</v>
      </c>
    </row>
    <row r="16041" spans="1:10" x14ac:dyDescent="0.3">
      <c r="A16041" t="s">
        <v>15914</v>
      </c>
      <c r="C16041" s="18">
        <v>380.57501127784536</v>
      </c>
      <c r="D16041" s="1"/>
      <c r="E16041" s="1">
        <v>2</v>
      </c>
      <c r="F16041" s="1">
        <v>0</v>
      </c>
      <c r="G16041" s="1">
        <v>0</v>
      </c>
      <c r="H16041" s="1">
        <v>2</v>
      </c>
      <c r="I16041" s="15">
        <v>0</v>
      </c>
      <c r="J16041">
        <f t="shared" si="250"/>
        <v>40</v>
      </c>
    </row>
    <row r="16042" spans="1:10" x14ac:dyDescent="0.3">
      <c r="A16042" t="s">
        <v>15915</v>
      </c>
      <c r="C16042" s="18">
        <v>380.57501127784536</v>
      </c>
      <c r="D16042" s="1"/>
      <c r="E16042" s="1">
        <v>2</v>
      </c>
      <c r="F16042" s="1">
        <v>0</v>
      </c>
      <c r="G16042" s="1">
        <v>0</v>
      </c>
      <c r="H16042" s="1">
        <v>2</v>
      </c>
      <c r="I16042" s="15">
        <v>0</v>
      </c>
      <c r="J16042">
        <f t="shared" si="250"/>
        <v>40</v>
      </c>
    </row>
    <row r="16043" spans="1:10" x14ac:dyDescent="0.3">
      <c r="A16043" t="s">
        <v>15916</v>
      </c>
      <c r="C16043" s="18">
        <v>380.57501127784536</v>
      </c>
      <c r="D16043" s="1"/>
      <c r="E16043" s="1">
        <v>1</v>
      </c>
      <c r="F16043" s="1">
        <v>0</v>
      </c>
      <c r="G16043" s="1">
        <v>0</v>
      </c>
      <c r="H16043" s="1">
        <v>1</v>
      </c>
      <c r="I16043" s="15">
        <v>0</v>
      </c>
      <c r="J16043">
        <f t="shared" si="250"/>
        <v>40</v>
      </c>
    </row>
    <row r="16044" spans="1:10" x14ac:dyDescent="0.3">
      <c r="A16044" t="s">
        <v>15917</v>
      </c>
      <c r="C16044" s="18">
        <v>380.57501127784536</v>
      </c>
      <c r="D16044" s="1"/>
      <c r="E16044" s="1">
        <v>1</v>
      </c>
      <c r="F16044" s="1">
        <v>0</v>
      </c>
      <c r="G16044" s="1">
        <v>0</v>
      </c>
      <c r="H16044" s="1">
        <v>1</v>
      </c>
      <c r="I16044" s="15">
        <v>0</v>
      </c>
      <c r="J16044">
        <f t="shared" si="250"/>
        <v>40</v>
      </c>
    </row>
    <row r="16045" spans="1:10" x14ac:dyDescent="0.3">
      <c r="A16045" t="s">
        <v>15918</v>
      </c>
      <c r="C16045" s="18">
        <v>380.57501127784536</v>
      </c>
      <c r="D16045" s="1"/>
      <c r="E16045" s="1">
        <v>2</v>
      </c>
      <c r="F16045" s="1">
        <v>0</v>
      </c>
      <c r="G16045" s="1">
        <v>0</v>
      </c>
      <c r="H16045" s="1">
        <v>2</v>
      </c>
      <c r="I16045" s="15">
        <v>0</v>
      </c>
      <c r="J16045">
        <f t="shared" si="250"/>
        <v>40</v>
      </c>
    </row>
    <row r="16046" spans="1:10" x14ac:dyDescent="0.3">
      <c r="A16046" t="s">
        <v>15919</v>
      </c>
      <c r="C16046" s="18">
        <v>380.57501127784536</v>
      </c>
      <c r="D16046" s="1"/>
      <c r="E16046" s="1">
        <v>1</v>
      </c>
      <c r="F16046" s="1">
        <v>0</v>
      </c>
      <c r="G16046" s="1">
        <v>0</v>
      </c>
      <c r="H16046" s="1">
        <v>1</v>
      </c>
      <c r="I16046" s="15">
        <v>0</v>
      </c>
      <c r="J16046">
        <f t="shared" si="250"/>
        <v>40</v>
      </c>
    </row>
    <row r="16047" spans="1:10" x14ac:dyDescent="0.3">
      <c r="A16047" t="s">
        <v>15920</v>
      </c>
      <c r="C16047" s="18">
        <v>380.57501127784536</v>
      </c>
      <c r="D16047" s="1"/>
      <c r="E16047" s="1">
        <v>2</v>
      </c>
      <c r="F16047" s="1">
        <v>0</v>
      </c>
      <c r="G16047" s="1">
        <v>0</v>
      </c>
      <c r="H16047" s="1">
        <v>2</v>
      </c>
      <c r="I16047" s="15">
        <v>0</v>
      </c>
      <c r="J16047">
        <f t="shared" si="250"/>
        <v>40</v>
      </c>
    </row>
    <row r="16048" spans="1:10" x14ac:dyDescent="0.3">
      <c r="A16048" t="s">
        <v>15921</v>
      </c>
      <c r="C16048" s="18">
        <v>380.57501127784536</v>
      </c>
      <c r="D16048" s="1"/>
      <c r="E16048" s="1">
        <v>3</v>
      </c>
      <c r="F16048" s="1">
        <v>0</v>
      </c>
      <c r="G16048" s="1">
        <v>1</v>
      </c>
      <c r="H16048" s="1">
        <v>2</v>
      </c>
      <c r="I16048" s="15">
        <v>0.16666666666666666</v>
      </c>
      <c r="J16048">
        <f t="shared" si="250"/>
        <v>40</v>
      </c>
    </row>
    <row r="16049" spans="1:10" x14ac:dyDescent="0.3">
      <c r="A16049" t="s">
        <v>15922</v>
      </c>
      <c r="C16049" s="18">
        <v>380.57501127784536</v>
      </c>
      <c r="D16049" s="1"/>
      <c r="E16049" s="1">
        <v>1</v>
      </c>
      <c r="F16049" s="1">
        <v>0</v>
      </c>
      <c r="G16049" s="1">
        <v>0</v>
      </c>
      <c r="H16049" s="1">
        <v>1</v>
      </c>
      <c r="I16049" s="15">
        <v>0</v>
      </c>
      <c r="J16049">
        <f t="shared" si="250"/>
        <v>40</v>
      </c>
    </row>
    <row r="16050" spans="1:10" x14ac:dyDescent="0.3">
      <c r="A16050" t="s">
        <v>15923</v>
      </c>
      <c r="C16050" s="18">
        <v>380.57501127784536</v>
      </c>
      <c r="D16050" s="1"/>
      <c r="E16050" s="1">
        <v>3</v>
      </c>
      <c r="F16050" s="1">
        <v>0</v>
      </c>
      <c r="G16050" s="1">
        <v>1</v>
      </c>
      <c r="H16050" s="1">
        <v>2</v>
      </c>
      <c r="I16050" s="15">
        <v>0.16666666666666666</v>
      </c>
      <c r="J16050">
        <f t="shared" si="250"/>
        <v>40</v>
      </c>
    </row>
    <row r="16051" spans="1:10" x14ac:dyDescent="0.3">
      <c r="A16051" t="s">
        <v>15924</v>
      </c>
      <c r="C16051" s="18">
        <v>380.57501127784536</v>
      </c>
      <c r="D16051" s="1"/>
      <c r="E16051" s="1">
        <v>3</v>
      </c>
      <c r="F16051" s="1">
        <v>0</v>
      </c>
      <c r="G16051" s="1">
        <v>1</v>
      </c>
      <c r="H16051" s="1">
        <v>2</v>
      </c>
      <c r="I16051" s="15">
        <v>0.16666666666666666</v>
      </c>
      <c r="J16051">
        <f t="shared" si="250"/>
        <v>40</v>
      </c>
    </row>
    <row r="16052" spans="1:10" x14ac:dyDescent="0.3">
      <c r="A16052" t="s">
        <v>15925</v>
      </c>
      <c r="C16052" s="18">
        <v>380.57501127784536</v>
      </c>
      <c r="D16052" s="1"/>
      <c r="E16052" s="1">
        <v>3</v>
      </c>
      <c r="F16052" s="1">
        <v>0</v>
      </c>
      <c r="G16052" s="1">
        <v>1</v>
      </c>
      <c r="H16052" s="1">
        <v>2</v>
      </c>
      <c r="I16052" s="15">
        <v>0.16666666666666666</v>
      </c>
      <c r="J16052">
        <f t="shared" si="250"/>
        <v>40</v>
      </c>
    </row>
    <row r="16053" spans="1:10" x14ac:dyDescent="0.3">
      <c r="A16053" t="s">
        <v>15926</v>
      </c>
      <c r="C16053" s="18">
        <v>380.57501127784536</v>
      </c>
      <c r="D16053" s="1"/>
      <c r="E16053" s="1">
        <v>1</v>
      </c>
      <c r="F16053" s="1">
        <v>0</v>
      </c>
      <c r="G16053" s="1">
        <v>0</v>
      </c>
      <c r="H16053" s="1">
        <v>1</v>
      </c>
      <c r="I16053" s="15">
        <v>0</v>
      </c>
      <c r="J16053">
        <f t="shared" si="250"/>
        <v>40</v>
      </c>
    </row>
    <row r="16054" spans="1:10" x14ac:dyDescent="0.3">
      <c r="A16054" t="s">
        <v>15927</v>
      </c>
      <c r="C16054" s="18">
        <v>380.57501127784536</v>
      </c>
      <c r="D16054" s="1"/>
      <c r="E16054" s="1">
        <v>3</v>
      </c>
      <c r="F16054" s="1">
        <v>0</v>
      </c>
      <c r="G16054" s="1">
        <v>1</v>
      </c>
      <c r="H16054" s="1">
        <v>2</v>
      </c>
      <c r="I16054" s="15">
        <v>0.16666666666666666</v>
      </c>
      <c r="J16054">
        <f t="shared" si="250"/>
        <v>40</v>
      </c>
    </row>
    <row r="16055" spans="1:10" x14ac:dyDescent="0.3">
      <c r="A16055" t="s">
        <v>15928</v>
      </c>
      <c r="C16055" s="18">
        <v>380.57501127784536</v>
      </c>
      <c r="D16055" s="1"/>
      <c r="E16055" s="1">
        <v>1</v>
      </c>
      <c r="F16055" s="1">
        <v>0</v>
      </c>
      <c r="G16055" s="1">
        <v>0</v>
      </c>
      <c r="H16055" s="1">
        <v>1</v>
      </c>
      <c r="I16055" s="15">
        <v>0</v>
      </c>
      <c r="J16055">
        <f t="shared" si="250"/>
        <v>40</v>
      </c>
    </row>
    <row r="16056" spans="1:10" x14ac:dyDescent="0.3">
      <c r="A16056" t="s">
        <v>15929</v>
      </c>
      <c r="C16056" s="18">
        <v>380.57501127784536</v>
      </c>
      <c r="D16056" s="1"/>
      <c r="E16056" s="1">
        <v>1</v>
      </c>
      <c r="F16056" s="1">
        <v>0</v>
      </c>
      <c r="G16056" s="1">
        <v>0</v>
      </c>
      <c r="H16056" s="1">
        <v>1</v>
      </c>
      <c r="I16056" s="15">
        <v>0</v>
      </c>
      <c r="J16056">
        <f t="shared" si="250"/>
        <v>40</v>
      </c>
    </row>
    <row r="16057" spans="1:10" x14ac:dyDescent="0.3">
      <c r="A16057" t="s">
        <v>15930</v>
      </c>
      <c r="C16057" s="18">
        <v>380.57501127784536</v>
      </c>
      <c r="D16057" s="1"/>
      <c r="E16057" s="1">
        <v>2</v>
      </c>
      <c r="F16057" s="1">
        <v>0</v>
      </c>
      <c r="G16057" s="1">
        <v>0</v>
      </c>
      <c r="H16057" s="1">
        <v>2</v>
      </c>
      <c r="I16057" s="15">
        <v>0</v>
      </c>
      <c r="J16057">
        <f t="shared" si="250"/>
        <v>40</v>
      </c>
    </row>
    <row r="16058" spans="1:10" x14ac:dyDescent="0.3">
      <c r="A16058" t="s">
        <v>15931</v>
      </c>
      <c r="C16058" s="18">
        <v>380.57501127784536</v>
      </c>
      <c r="D16058" s="1"/>
      <c r="E16058" s="1">
        <v>2</v>
      </c>
      <c r="F16058" s="1">
        <v>0</v>
      </c>
      <c r="G16058" s="1">
        <v>0</v>
      </c>
      <c r="H16058" s="1">
        <v>2</v>
      </c>
      <c r="I16058" s="15">
        <v>0</v>
      </c>
      <c r="J16058">
        <f t="shared" si="250"/>
        <v>40</v>
      </c>
    </row>
    <row r="16059" spans="1:10" x14ac:dyDescent="0.3">
      <c r="A16059" t="s">
        <v>15932</v>
      </c>
      <c r="C16059" s="18">
        <v>380.57501127784536</v>
      </c>
      <c r="D16059" s="1"/>
      <c r="E16059" s="1">
        <v>2</v>
      </c>
      <c r="F16059" s="1">
        <v>0</v>
      </c>
      <c r="G16059" s="1">
        <v>0</v>
      </c>
      <c r="H16059" s="1">
        <v>2</v>
      </c>
      <c r="I16059" s="15">
        <v>0</v>
      </c>
      <c r="J16059">
        <f t="shared" si="250"/>
        <v>40</v>
      </c>
    </row>
    <row r="16060" spans="1:10" x14ac:dyDescent="0.3">
      <c r="A16060" t="s">
        <v>15933</v>
      </c>
      <c r="C16060" s="18">
        <v>380.57370341565075</v>
      </c>
      <c r="D16060" s="1"/>
      <c r="E16060" s="1">
        <v>1</v>
      </c>
      <c r="F16060" s="1">
        <v>0</v>
      </c>
      <c r="G16060" s="1">
        <v>0</v>
      </c>
      <c r="H16060" s="1">
        <v>1</v>
      </c>
      <c r="I16060" s="15">
        <v>0</v>
      </c>
      <c r="J16060">
        <f t="shared" si="250"/>
        <v>40</v>
      </c>
    </row>
    <row r="16061" spans="1:10" x14ac:dyDescent="0.3">
      <c r="A16061" t="s">
        <v>15934</v>
      </c>
      <c r="C16061" s="18">
        <v>380.57358615712428</v>
      </c>
      <c r="D16061" s="1"/>
      <c r="E16061" s="1">
        <v>3</v>
      </c>
      <c r="F16061" s="1">
        <v>0</v>
      </c>
      <c r="G16061" s="1">
        <v>1</v>
      </c>
      <c r="H16061" s="1">
        <v>2</v>
      </c>
      <c r="I16061" s="15">
        <v>0.16666666666666666</v>
      </c>
      <c r="J16061">
        <f t="shared" si="250"/>
        <v>40</v>
      </c>
    </row>
    <row r="16062" spans="1:10" x14ac:dyDescent="0.3">
      <c r="A16062" t="s">
        <v>10185</v>
      </c>
      <c r="C16062" s="18">
        <v>380.57334551868166</v>
      </c>
      <c r="D16062" s="1"/>
      <c r="E16062" s="1">
        <v>30</v>
      </c>
      <c r="F16062" s="1">
        <v>10</v>
      </c>
      <c r="G16062" s="1">
        <v>4</v>
      </c>
      <c r="H16062" s="1">
        <v>16</v>
      </c>
      <c r="I16062" s="15">
        <v>0.4</v>
      </c>
      <c r="J16062">
        <f t="shared" si="250"/>
        <v>40</v>
      </c>
    </row>
    <row r="16063" spans="1:10" x14ac:dyDescent="0.3">
      <c r="A16063" t="s">
        <v>15935</v>
      </c>
      <c r="C16063" s="18">
        <v>380.57022272511881</v>
      </c>
      <c r="D16063" s="1"/>
      <c r="E16063" s="1">
        <v>2</v>
      </c>
      <c r="F16063" s="1">
        <v>0</v>
      </c>
      <c r="G16063" s="1">
        <v>0</v>
      </c>
      <c r="H16063" s="1">
        <v>2</v>
      </c>
      <c r="I16063" s="15">
        <v>0</v>
      </c>
      <c r="J16063">
        <f t="shared" si="250"/>
        <v>40</v>
      </c>
    </row>
    <row r="16064" spans="1:10" x14ac:dyDescent="0.3">
      <c r="A16064" t="s">
        <v>15936</v>
      </c>
      <c r="C16064" s="18">
        <v>380.56982356097501</v>
      </c>
      <c r="D16064" s="1"/>
      <c r="E16064" s="1">
        <v>2</v>
      </c>
      <c r="F16064" s="1">
        <v>0</v>
      </c>
      <c r="G16064" s="1">
        <v>0</v>
      </c>
      <c r="H16064" s="1">
        <v>2</v>
      </c>
      <c r="I16064" s="15">
        <v>0</v>
      </c>
      <c r="J16064">
        <f t="shared" si="250"/>
        <v>40</v>
      </c>
    </row>
    <row r="16065" spans="1:10" x14ac:dyDescent="0.3">
      <c r="A16065" t="s">
        <v>15938</v>
      </c>
      <c r="C16065" s="18">
        <v>380.56721209951991</v>
      </c>
      <c r="D16065" s="1"/>
      <c r="E16065" s="1">
        <v>6</v>
      </c>
      <c r="F16065" s="1">
        <v>2</v>
      </c>
      <c r="G16065" s="1">
        <v>0</v>
      </c>
      <c r="H16065" s="1">
        <v>4</v>
      </c>
      <c r="I16065" s="15">
        <v>0.33333333333333331</v>
      </c>
      <c r="J16065">
        <f t="shared" si="250"/>
        <v>40</v>
      </c>
    </row>
    <row r="16066" spans="1:10" x14ac:dyDescent="0.3">
      <c r="A16066" t="s">
        <v>15939</v>
      </c>
      <c r="C16066" s="18">
        <v>380.56699415578612</v>
      </c>
      <c r="D16066" s="1"/>
      <c r="E16066" s="1">
        <v>8</v>
      </c>
      <c r="F16066" s="1">
        <v>1</v>
      </c>
      <c r="G16066" s="1">
        <v>1</v>
      </c>
      <c r="H16066" s="1">
        <v>6</v>
      </c>
      <c r="I16066" s="15">
        <v>0.1875</v>
      </c>
      <c r="J16066">
        <f t="shared" si="250"/>
        <v>40</v>
      </c>
    </row>
    <row r="16067" spans="1:10" x14ac:dyDescent="0.3">
      <c r="A16067" t="s">
        <v>15940</v>
      </c>
      <c r="C16067" s="18">
        <v>380.56675634086992</v>
      </c>
      <c r="D16067" s="1"/>
      <c r="E16067" s="1">
        <v>2</v>
      </c>
      <c r="F16067" s="1">
        <v>0</v>
      </c>
      <c r="G16067" s="1">
        <v>0</v>
      </c>
      <c r="H16067" s="1">
        <v>2</v>
      </c>
      <c r="I16067" s="15">
        <v>0</v>
      </c>
      <c r="J16067">
        <f t="shared" si="250"/>
        <v>40</v>
      </c>
    </row>
    <row r="16068" spans="1:10" x14ac:dyDescent="0.3">
      <c r="A16068" t="s">
        <v>15941</v>
      </c>
      <c r="C16068" s="18">
        <v>380.56669719542475</v>
      </c>
      <c r="D16068" s="1"/>
      <c r="E16068" s="1">
        <v>3</v>
      </c>
      <c r="F16068" s="1">
        <v>0</v>
      </c>
      <c r="G16068" s="1">
        <v>1</v>
      </c>
      <c r="H16068" s="1">
        <v>2</v>
      </c>
      <c r="I16068" s="15">
        <v>0.16666666666666666</v>
      </c>
      <c r="J16068">
        <f t="shared" ref="J16068:J16131" si="251">IF(E16068&lt;=30,40,20)</f>
        <v>40</v>
      </c>
    </row>
    <row r="16069" spans="1:10" x14ac:dyDescent="0.3">
      <c r="A16069" t="s">
        <v>15942</v>
      </c>
      <c r="C16069" s="18">
        <v>380.56533547597081</v>
      </c>
      <c r="D16069" s="1"/>
      <c r="E16069" s="1">
        <v>12</v>
      </c>
      <c r="F16069" s="1">
        <v>5</v>
      </c>
      <c r="G16069" s="1">
        <v>0</v>
      </c>
      <c r="H16069" s="1">
        <v>7</v>
      </c>
      <c r="I16069" s="15">
        <v>0.41666666666666669</v>
      </c>
      <c r="J16069">
        <f t="shared" si="251"/>
        <v>40</v>
      </c>
    </row>
    <row r="16070" spans="1:10" x14ac:dyDescent="0.3">
      <c r="A16070" t="s">
        <v>15943</v>
      </c>
      <c r="C16070" s="18">
        <v>380.56245742196154</v>
      </c>
      <c r="D16070" s="1"/>
      <c r="E16070" s="1">
        <v>4</v>
      </c>
      <c r="F16070" s="1">
        <v>1</v>
      </c>
      <c r="G16070" s="1">
        <v>0</v>
      </c>
      <c r="H16070" s="1">
        <v>3</v>
      </c>
      <c r="I16070" s="15">
        <v>0.25</v>
      </c>
      <c r="J16070">
        <f t="shared" si="251"/>
        <v>40</v>
      </c>
    </row>
    <row r="16071" spans="1:10" x14ac:dyDescent="0.3">
      <c r="A16071" t="s">
        <v>15944</v>
      </c>
      <c r="C16071" s="18">
        <v>380.5591746468782</v>
      </c>
      <c r="D16071" s="1"/>
      <c r="E16071" s="1">
        <v>3</v>
      </c>
      <c r="F16071" s="1">
        <v>0</v>
      </c>
      <c r="G16071" s="1">
        <v>1</v>
      </c>
      <c r="H16071" s="1">
        <v>2</v>
      </c>
      <c r="I16071" s="15">
        <v>0.16666666666666666</v>
      </c>
      <c r="J16071">
        <f t="shared" si="251"/>
        <v>40</v>
      </c>
    </row>
    <row r="16072" spans="1:10" x14ac:dyDescent="0.3">
      <c r="A16072" t="s">
        <v>15945</v>
      </c>
      <c r="C16072" s="18">
        <v>380.55871254804208</v>
      </c>
      <c r="D16072" s="1"/>
      <c r="E16072" s="1">
        <v>5</v>
      </c>
      <c r="F16072" s="1">
        <v>1</v>
      </c>
      <c r="G16072" s="1">
        <v>1</v>
      </c>
      <c r="H16072" s="1">
        <v>3</v>
      </c>
      <c r="I16072" s="15">
        <v>0.3</v>
      </c>
      <c r="J16072">
        <f t="shared" si="251"/>
        <v>40</v>
      </c>
    </row>
    <row r="16073" spans="1:10" x14ac:dyDescent="0.3">
      <c r="A16073" t="s">
        <v>15946</v>
      </c>
      <c r="C16073" s="18">
        <v>380.55850043553767</v>
      </c>
      <c r="D16073" s="1"/>
      <c r="E16073" s="1">
        <v>6</v>
      </c>
      <c r="F16073" s="1">
        <v>2</v>
      </c>
      <c r="G16073" s="1">
        <v>0</v>
      </c>
      <c r="H16073" s="1">
        <v>4</v>
      </c>
      <c r="I16073" s="15">
        <v>0.33333333333333331</v>
      </c>
      <c r="J16073">
        <f t="shared" si="251"/>
        <v>40</v>
      </c>
    </row>
    <row r="16074" spans="1:10" x14ac:dyDescent="0.3">
      <c r="A16074" t="s">
        <v>15947</v>
      </c>
      <c r="C16074" s="18">
        <v>380.55846113799765</v>
      </c>
      <c r="D16074" s="1"/>
      <c r="E16074" s="1">
        <v>3</v>
      </c>
      <c r="F16074" s="1">
        <v>1</v>
      </c>
      <c r="G16074" s="1">
        <v>0</v>
      </c>
      <c r="H16074" s="1">
        <v>2</v>
      </c>
      <c r="I16074" s="15">
        <v>0.33333333333333331</v>
      </c>
      <c r="J16074">
        <f t="shared" si="251"/>
        <v>40</v>
      </c>
    </row>
    <row r="16075" spans="1:10" x14ac:dyDescent="0.3">
      <c r="A16075" t="s">
        <v>15948</v>
      </c>
      <c r="C16075" s="18">
        <v>380.55846113799765</v>
      </c>
      <c r="D16075" s="1"/>
      <c r="E16075" s="1">
        <v>3</v>
      </c>
      <c r="F16075" s="1">
        <v>0</v>
      </c>
      <c r="G16075" s="1">
        <v>1</v>
      </c>
      <c r="H16075" s="1">
        <v>2</v>
      </c>
      <c r="I16075" s="15">
        <v>0.16666666666666666</v>
      </c>
      <c r="J16075">
        <f t="shared" si="251"/>
        <v>40</v>
      </c>
    </row>
    <row r="16076" spans="1:10" x14ac:dyDescent="0.3">
      <c r="A16076" t="s">
        <v>15949</v>
      </c>
      <c r="C16076" s="18">
        <v>380.55846113799765</v>
      </c>
      <c r="D16076" s="1"/>
      <c r="E16076" s="1">
        <v>3</v>
      </c>
      <c r="F16076" s="1">
        <v>0</v>
      </c>
      <c r="G16076" s="1">
        <v>1</v>
      </c>
      <c r="H16076" s="1">
        <v>2</v>
      </c>
      <c r="I16076" s="15">
        <v>0.16666666666666666</v>
      </c>
      <c r="J16076">
        <f t="shared" si="251"/>
        <v>40</v>
      </c>
    </row>
    <row r="16077" spans="1:10" x14ac:dyDescent="0.3">
      <c r="A16077" t="s">
        <v>15950</v>
      </c>
      <c r="C16077" s="18">
        <v>380.5582303910345</v>
      </c>
      <c r="D16077" s="1"/>
      <c r="E16077" s="1">
        <v>3</v>
      </c>
      <c r="F16077" s="1">
        <v>1</v>
      </c>
      <c r="G16077" s="1">
        <v>0</v>
      </c>
      <c r="H16077" s="1">
        <v>2</v>
      </c>
      <c r="I16077" s="15">
        <v>0.33333333333333331</v>
      </c>
      <c r="J16077">
        <f t="shared" si="251"/>
        <v>40</v>
      </c>
    </row>
    <row r="16078" spans="1:10" x14ac:dyDescent="0.3">
      <c r="A16078" t="s">
        <v>17071</v>
      </c>
      <c r="C16078" s="18">
        <v>380.55399041793243</v>
      </c>
      <c r="D16078" s="1"/>
      <c r="E16078" s="1">
        <v>25</v>
      </c>
      <c r="F16078" s="1">
        <v>10</v>
      </c>
      <c r="G16078" s="1">
        <v>1</v>
      </c>
      <c r="H16078" s="1">
        <v>14</v>
      </c>
      <c r="I16078" s="15">
        <v>0.42</v>
      </c>
      <c r="J16078">
        <f t="shared" si="251"/>
        <v>40</v>
      </c>
    </row>
    <row r="16079" spans="1:10" x14ac:dyDescent="0.3">
      <c r="A16079" t="s">
        <v>15951</v>
      </c>
      <c r="C16079" s="18">
        <v>380.55199566657041</v>
      </c>
      <c r="D16079" s="1"/>
      <c r="E16079" s="1">
        <v>2</v>
      </c>
      <c r="F16079" s="1">
        <v>0</v>
      </c>
      <c r="G16079" s="1">
        <v>0</v>
      </c>
      <c r="H16079" s="1">
        <v>2</v>
      </c>
      <c r="I16079" s="15">
        <v>0</v>
      </c>
      <c r="J16079">
        <f t="shared" si="251"/>
        <v>40</v>
      </c>
    </row>
    <row r="16080" spans="1:10" x14ac:dyDescent="0.3">
      <c r="A16080" t="s">
        <v>15952</v>
      </c>
      <c r="C16080" s="18">
        <v>380.5512186993281</v>
      </c>
      <c r="D16080" s="1"/>
      <c r="E16080" s="1">
        <v>94</v>
      </c>
      <c r="F16080" s="1">
        <v>41</v>
      </c>
      <c r="G16080" s="1">
        <v>3</v>
      </c>
      <c r="H16080" s="1">
        <v>50</v>
      </c>
      <c r="I16080" s="15">
        <v>0.4521276595744681</v>
      </c>
      <c r="J16080">
        <f t="shared" si="251"/>
        <v>20</v>
      </c>
    </row>
    <row r="16081" spans="1:10" x14ac:dyDescent="0.3">
      <c r="A16081" t="s">
        <v>15953</v>
      </c>
      <c r="C16081" s="18">
        <v>380.550591689756</v>
      </c>
      <c r="D16081" s="1"/>
      <c r="E16081" s="1">
        <v>2</v>
      </c>
      <c r="F16081" s="1">
        <v>0</v>
      </c>
      <c r="G16081" s="1">
        <v>0</v>
      </c>
      <c r="H16081" s="1">
        <v>2</v>
      </c>
      <c r="I16081" s="15">
        <v>0</v>
      </c>
      <c r="J16081">
        <f t="shared" si="251"/>
        <v>40</v>
      </c>
    </row>
    <row r="16082" spans="1:10" x14ac:dyDescent="0.3">
      <c r="A16082" t="s">
        <v>15954</v>
      </c>
      <c r="C16082" s="18">
        <v>380.55052507116812</v>
      </c>
      <c r="D16082" s="1"/>
      <c r="E16082" s="1">
        <v>2</v>
      </c>
      <c r="F16082" s="1">
        <v>0</v>
      </c>
      <c r="G16082" s="1">
        <v>0</v>
      </c>
      <c r="H16082" s="1">
        <v>2</v>
      </c>
      <c r="I16082" s="15">
        <v>0</v>
      </c>
      <c r="J16082">
        <f t="shared" si="251"/>
        <v>40</v>
      </c>
    </row>
    <row r="16083" spans="1:10" x14ac:dyDescent="0.3">
      <c r="A16083" t="s">
        <v>15955</v>
      </c>
      <c r="C16083" s="18">
        <v>380.54847175279144</v>
      </c>
      <c r="D16083" s="1"/>
      <c r="E16083" s="1">
        <v>6</v>
      </c>
      <c r="F16083" s="1">
        <v>2</v>
      </c>
      <c r="G16083" s="1">
        <v>0</v>
      </c>
      <c r="H16083" s="1">
        <v>4</v>
      </c>
      <c r="I16083" s="15">
        <v>0.33333333333333331</v>
      </c>
      <c r="J16083">
        <f t="shared" si="251"/>
        <v>40</v>
      </c>
    </row>
    <row r="16084" spans="1:10" x14ac:dyDescent="0.3">
      <c r="A16084" t="s">
        <v>15956</v>
      </c>
      <c r="C16084" s="18">
        <v>380.54794383462587</v>
      </c>
      <c r="D16084" s="1"/>
      <c r="E16084" s="1">
        <v>2</v>
      </c>
      <c r="F16084" s="1">
        <v>0</v>
      </c>
      <c r="G16084" s="1">
        <v>0</v>
      </c>
      <c r="H16084" s="1">
        <v>2</v>
      </c>
      <c r="I16084" s="15">
        <v>0</v>
      </c>
      <c r="J16084">
        <f t="shared" si="251"/>
        <v>40</v>
      </c>
    </row>
    <row r="16085" spans="1:10" x14ac:dyDescent="0.3">
      <c r="A16085" t="s">
        <v>15959</v>
      </c>
      <c r="C16085" s="18">
        <v>380.5438575391866</v>
      </c>
      <c r="D16085" s="1"/>
      <c r="E16085" s="1">
        <v>6</v>
      </c>
      <c r="F16085" s="1">
        <v>1</v>
      </c>
      <c r="G16085" s="1">
        <v>0</v>
      </c>
      <c r="H16085" s="1">
        <v>5</v>
      </c>
      <c r="I16085" s="15">
        <v>0.16666666666666666</v>
      </c>
      <c r="J16085">
        <f t="shared" si="251"/>
        <v>40</v>
      </c>
    </row>
    <row r="16086" spans="1:10" x14ac:dyDescent="0.3">
      <c r="A16086" t="s">
        <v>15961</v>
      </c>
      <c r="C16086" s="18">
        <v>380.5431995757387</v>
      </c>
      <c r="D16086" s="1"/>
      <c r="E16086" s="1">
        <v>14</v>
      </c>
      <c r="F16086" s="1">
        <v>6</v>
      </c>
      <c r="G16086" s="1">
        <v>0</v>
      </c>
      <c r="H16086" s="1">
        <v>8</v>
      </c>
      <c r="I16086" s="15">
        <v>0.42857142857142855</v>
      </c>
      <c r="J16086">
        <f t="shared" si="251"/>
        <v>40</v>
      </c>
    </row>
    <row r="16087" spans="1:10" x14ac:dyDescent="0.3">
      <c r="A16087" t="s">
        <v>15962</v>
      </c>
      <c r="C16087" s="18">
        <v>380.54289262769964</v>
      </c>
      <c r="D16087" s="1"/>
      <c r="E16087" s="1">
        <v>2</v>
      </c>
      <c r="F16087" s="1">
        <v>0</v>
      </c>
      <c r="G16087" s="1">
        <v>0</v>
      </c>
      <c r="H16087" s="1">
        <v>2</v>
      </c>
      <c r="I16087" s="15">
        <v>0</v>
      </c>
      <c r="J16087">
        <f t="shared" si="251"/>
        <v>40</v>
      </c>
    </row>
    <row r="16088" spans="1:10" x14ac:dyDescent="0.3">
      <c r="A16088" t="s">
        <v>15963</v>
      </c>
      <c r="C16088" s="18">
        <v>380.5424876756461</v>
      </c>
      <c r="D16088" s="1"/>
      <c r="E16088" s="1">
        <v>4</v>
      </c>
      <c r="F16088" s="1">
        <v>1</v>
      </c>
      <c r="G16088" s="1">
        <v>0</v>
      </c>
      <c r="H16088" s="1">
        <v>3</v>
      </c>
      <c r="I16088" s="15">
        <v>0.25</v>
      </c>
      <c r="J16088">
        <f t="shared" si="251"/>
        <v>40</v>
      </c>
    </row>
    <row r="16089" spans="1:10" x14ac:dyDescent="0.3">
      <c r="A16089" t="s">
        <v>15964</v>
      </c>
      <c r="C16089" s="18">
        <v>380.54181055670728</v>
      </c>
      <c r="D16089" s="1"/>
      <c r="E16089" s="1">
        <v>3</v>
      </c>
      <c r="F16089" s="1">
        <v>0</v>
      </c>
      <c r="G16089" s="1">
        <v>1</v>
      </c>
      <c r="H16089" s="1">
        <v>2</v>
      </c>
      <c r="I16089" s="15">
        <v>0.16666666666666666</v>
      </c>
      <c r="J16089">
        <f t="shared" si="251"/>
        <v>40</v>
      </c>
    </row>
    <row r="16090" spans="1:10" x14ac:dyDescent="0.3">
      <c r="A16090" t="s">
        <v>16534</v>
      </c>
      <c r="C16090" s="18">
        <v>380.54045156708833</v>
      </c>
      <c r="D16090" s="1"/>
      <c r="E16090" s="1">
        <v>44</v>
      </c>
      <c r="F16090" s="1">
        <v>16</v>
      </c>
      <c r="G16090" s="1">
        <v>2</v>
      </c>
      <c r="H16090" s="1">
        <v>26</v>
      </c>
      <c r="I16090" s="15">
        <v>0.38636363636363635</v>
      </c>
      <c r="J16090">
        <f t="shared" si="251"/>
        <v>20</v>
      </c>
    </row>
    <row r="16091" spans="1:10" x14ac:dyDescent="0.3">
      <c r="A16091" t="s">
        <v>15975</v>
      </c>
      <c r="C16091" s="18">
        <v>380.53883097458407</v>
      </c>
      <c r="D16091" s="1"/>
      <c r="E16091" s="1">
        <v>2</v>
      </c>
      <c r="F16091" s="1">
        <v>0</v>
      </c>
      <c r="G16091" s="1">
        <v>0</v>
      </c>
      <c r="H16091" s="1">
        <v>2</v>
      </c>
      <c r="I16091" s="15">
        <v>0</v>
      </c>
      <c r="J16091">
        <f t="shared" si="251"/>
        <v>40</v>
      </c>
    </row>
    <row r="16092" spans="1:10" x14ac:dyDescent="0.3">
      <c r="A16092" t="s">
        <v>15965</v>
      </c>
      <c r="C16092" s="18">
        <v>380.53780223487513</v>
      </c>
      <c r="D16092" s="1"/>
      <c r="E16092" s="1">
        <v>28</v>
      </c>
      <c r="F16092" s="1">
        <v>10</v>
      </c>
      <c r="G16092" s="1">
        <v>0</v>
      </c>
      <c r="H16092" s="1">
        <v>18</v>
      </c>
      <c r="I16092" s="15">
        <v>0.35714285714285715</v>
      </c>
      <c r="J16092">
        <f t="shared" si="251"/>
        <v>40</v>
      </c>
    </row>
    <row r="16093" spans="1:10" x14ac:dyDescent="0.3">
      <c r="A16093" t="s">
        <v>15966</v>
      </c>
      <c r="C16093" s="18">
        <v>380.53553777360656</v>
      </c>
      <c r="D16093" s="1"/>
      <c r="E16093" s="1">
        <v>3</v>
      </c>
      <c r="F16093" s="1">
        <v>0</v>
      </c>
      <c r="G16093" s="1">
        <v>1</v>
      </c>
      <c r="H16093" s="1">
        <v>2</v>
      </c>
      <c r="I16093" s="15">
        <v>0.16666666666666666</v>
      </c>
      <c r="J16093">
        <f t="shared" si="251"/>
        <v>40</v>
      </c>
    </row>
    <row r="16094" spans="1:10" x14ac:dyDescent="0.3">
      <c r="A16094" t="s">
        <v>15985</v>
      </c>
      <c r="C16094" s="18">
        <v>380.53225506600944</v>
      </c>
      <c r="D16094" s="1"/>
      <c r="E16094" s="1">
        <v>4</v>
      </c>
      <c r="F16094" s="1">
        <v>1</v>
      </c>
      <c r="G16094" s="1">
        <v>0</v>
      </c>
      <c r="H16094" s="1">
        <v>3</v>
      </c>
      <c r="I16094" s="15">
        <v>0.25</v>
      </c>
      <c r="J16094">
        <f t="shared" si="251"/>
        <v>40</v>
      </c>
    </row>
    <row r="16095" spans="1:10" x14ac:dyDescent="0.3">
      <c r="A16095" t="s">
        <v>15967</v>
      </c>
      <c r="C16095" s="18">
        <v>380.52827436661573</v>
      </c>
      <c r="D16095" s="1"/>
      <c r="E16095" s="1">
        <v>3</v>
      </c>
      <c r="F16095" s="1">
        <v>0</v>
      </c>
      <c r="G16095" s="1">
        <v>1</v>
      </c>
      <c r="H16095" s="1">
        <v>2</v>
      </c>
      <c r="I16095" s="15">
        <v>0.16666666666666666</v>
      </c>
      <c r="J16095">
        <f t="shared" si="251"/>
        <v>40</v>
      </c>
    </row>
    <row r="16096" spans="1:10" x14ac:dyDescent="0.3">
      <c r="A16096" t="s">
        <v>15968</v>
      </c>
      <c r="C16096" s="18">
        <v>380.52818064053525</v>
      </c>
      <c r="D16096" s="1"/>
      <c r="E16096" s="1">
        <v>6</v>
      </c>
      <c r="F16096" s="1">
        <v>2</v>
      </c>
      <c r="G16096" s="1">
        <v>0</v>
      </c>
      <c r="H16096" s="1">
        <v>4</v>
      </c>
      <c r="I16096" s="15">
        <v>0.33333333333333331</v>
      </c>
      <c r="J16096">
        <f t="shared" si="251"/>
        <v>40</v>
      </c>
    </row>
    <row r="16097" spans="1:10" x14ac:dyDescent="0.3">
      <c r="A16097" t="s">
        <v>15970</v>
      </c>
      <c r="C16097" s="18">
        <v>380.51988528784085</v>
      </c>
      <c r="D16097" s="1"/>
      <c r="E16097" s="1">
        <v>3</v>
      </c>
      <c r="F16097" s="1">
        <v>1</v>
      </c>
      <c r="G16097" s="1">
        <v>0</v>
      </c>
      <c r="H16097" s="1">
        <v>2</v>
      </c>
      <c r="I16097" s="15">
        <v>0.33333333333333331</v>
      </c>
      <c r="J16097">
        <f t="shared" si="251"/>
        <v>40</v>
      </c>
    </row>
    <row r="16098" spans="1:10" x14ac:dyDescent="0.3">
      <c r="A16098" t="s">
        <v>15973</v>
      </c>
      <c r="C16098" s="18">
        <v>380.51393121477173</v>
      </c>
      <c r="D16098" s="1"/>
      <c r="E16098" s="1">
        <v>2</v>
      </c>
      <c r="F16098" s="1">
        <v>0</v>
      </c>
      <c r="G16098" s="1">
        <v>0</v>
      </c>
      <c r="H16098" s="1">
        <v>2</v>
      </c>
      <c r="I16098" s="15">
        <v>0</v>
      </c>
      <c r="J16098">
        <f t="shared" si="251"/>
        <v>40</v>
      </c>
    </row>
    <row r="16099" spans="1:10" x14ac:dyDescent="0.3">
      <c r="A16099" t="s">
        <v>15974</v>
      </c>
      <c r="C16099" s="18">
        <v>380.50765819519938</v>
      </c>
      <c r="D16099" s="1"/>
      <c r="E16099" s="1">
        <v>4</v>
      </c>
      <c r="F16099" s="1">
        <v>1</v>
      </c>
      <c r="G16099" s="1">
        <v>0</v>
      </c>
      <c r="H16099" s="1">
        <v>3</v>
      </c>
      <c r="I16099" s="15">
        <v>0.25</v>
      </c>
      <c r="J16099">
        <f t="shared" si="251"/>
        <v>40</v>
      </c>
    </row>
    <row r="16100" spans="1:10" x14ac:dyDescent="0.3">
      <c r="A16100" t="s">
        <v>15990</v>
      </c>
      <c r="C16100" s="18">
        <v>380.50382417447787</v>
      </c>
      <c r="D16100" s="1"/>
      <c r="E16100" s="1">
        <v>32</v>
      </c>
      <c r="F16100" s="1">
        <v>12</v>
      </c>
      <c r="G16100" s="1">
        <v>2</v>
      </c>
      <c r="H16100" s="1">
        <v>18</v>
      </c>
      <c r="I16100" s="15">
        <v>0.40625</v>
      </c>
      <c r="J16100">
        <f t="shared" si="251"/>
        <v>20</v>
      </c>
    </row>
    <row r="16101" spans="1:10" x14ac:dyDescent="0.3">
      <c r="A16101" t="s">
        <v>15976</v>
      </c>
      <c r="C16101" s="18">
        <v>380.50126680464251</v>
      </c>
      <c r="D16101" s="1"/>
      <c r="E16101" s="1">
        <v>2</v>
      </c>
      <c r="F16101" s="1">
        <v>0</v>
      </c>
      <c r="G16101" s="1">
        <v>0</v>
      </c>
      <c r="H16101" s="1">
        <v>2</v>
      </c>
      <c r="I16101" s="15">
        <v>0</v>
      </c>
      <c r="J16101">
        <f t="shared" si="251"/>
        <v>40</v>
      </c>
    </row>
    <row r="16102" spans="1:10" x14ac:dyDescent="0.3">
      <c r="A16102" t="s">
        <v>15977</v>
      </c>
      <c r="C16102" s="18">
        <v>380.50084124132763</v>
      </c>
      <c r="D16102" s="1"/>
      <c r="E16102" s="1">
        <v>3</v>
      </c>
      <c r="F16102" s="1">
        <v>0</v>
      </c>
      <c r="G16102" s="1">
        <v>1</v>
      </c>
      <c r="H16102" s="1">
        <v>2</v>
      </c>
      <c r="I16102" s="15">
        <v>0.16666666666666666</v>
      </c>
      <c r="J16102">
        <f t="shared" si="251"/>
        <v>40</v>
      </c>
    </row>
    <row r="16103" spans="1:10" x14ac:dyDescent="0.3">
      <c r="A16103" t="s">
        <v>15978</v>
      </c>
      <c r="C16103" s="18">
        <v>380.49765719446123</v>
      </c>
      <c r="D16103" s="1"/>
      <c r="E16103" s="1">
        <v>36</v>
      </c>
      <c r="F16103" s="1">
        <v>17</v>
      </c>
      <c r="G16103" s="1">
        <v>2</v>
      </c>
      <c r="H16103" s="1">
        <v>17</v>
      </c>
      <c r="I16103" s="15">
        <v>0.5</v>
      </c>
      <c r="J16103">
        <f t="shared" si="251"/>
        <v>20</v>
      </c>
    </row>
    <row r="16104" spans="1:10" x14ac:dyDescent="0.3">
      <c r="A16104" t="s">
        <v>16190</v>
      </c>
      <c r="C16104" s="18">
        <v>380.49069537088576</v>
      </c>
      <c r="D16104" s="1"/>
      <c r="E16104" s="1">
        <v>41</v>
      </c>
      <c r="F16104" s="1">
        <v>18</v>
      </c>
      <c r="G16104" s="1">
        <v>2</v>
      </c>
      <c r="H16104" s="1">
        <v>21</v>
      </c>
      <c r="I16104" s="15">
        <v>0.46341463414634149</v>
      </c>
      <c r="J16104">
        <f t="shared" si="251"/>
        <v>20</v>
      </c>
    </row>
    <row r="16105" spans="1:10" x14ac:dyDescent="0.3">
      <c r="A16105" s="21" t="s">
        <v>15979</v>
      </c>
      <c r="C16105" s="18">
        <v>380.48363069454047</v>
      </c>
      <c r="D16105" s="1"/>
      <c r="E16105" s="1">
        <v>2</v>
      </c>
      <c r="F16105" s="1">
        <v>0</v>
      </c>
      <c r="G16105" s="1">
        <v>0</v>
      </c>
      <c r="H16105" s="1">
        <v>2</v>
      </c>
      <c r="I16105" s="15">
        <v>0</v>
      </c>
      <c r="J16105">
        <f t="shared" si="251"/>
        <v>40</v>
      </c>
    </row>
    <row r="16106" spans="1:10" x14ac:dyDescent="0.3">
      <c r="A16106" t="s">
        <v>15980</v>
      </c>
      <c r="C16106" s="18">
        <v>380.48337384909536</v>
      </c>
      <c r="D16106" s="1"/>
      <c r="E16106" s="1">
        <v>6</v>
      </c>
      <c r="F16106" s="1">
        <v>2</v>
      </c>
      <c r="G16106" s="1">
        <v>0</v>
      </c>
      <c r="H16106" s="1">
        <v>4</v>
      </c>
      <c r="I16106" s="15">
        <v>0.33333333333333331</v>
      </c>
      <c r="J16106">
        <f t="shared" si="251"/>
        <v>40</v>
      </c>
    </row>
    <row r="16107" spans="1:10" x14ac:dyDescent="0.3">
      <c r="A16107" t="s">
        <v>15981</v>
      </c>
      <c r="C16107" s="18">
        <v>380.47249536979382</v>
      </c>
      <c r="D16107" s="1"/>
      <c r="E16107" s="1">
        <v>2</v>
      </c>
      <c r="F16107" s="1">
        <v>0</v>
      </c>
      <c r="G16107" s="1">
        <v>0</v>
      </c>
      <c r="H16107" s="1">
        <v>2</v>
      </c>
      <c r="I16107" s="15">
        <v>0</v>
      </c>
      <c r="J16107">
        <f t="shared" si="251"/>
        <v>40</v>
      </c>
    </row>
    <row r="16108" spans="1:10" x14ac:dyDescent="0.3">
      <c r="A16108" t="s">
        <v>15982</v>
      </c>
      <c r="C16108" s="18">
        <v>380.47166865585723</v>
      </c>
      <c r="D16108" s="1"/>
      <c r="E16108" s="1">
        <v>9</v>
      </c>
      <c r="F16108" s="1">
        <v>3</v>
      </c>
      <c r="G16108" s="1">
        <v>1</v>
      </c>
      <c r="H16108" s="1">
        <v>5</v>
      </c>
      <c r="I16108" s="15">
        <v>0.3888888888888889</v>
      </c>
      <c r="J16108">
        <f t="shared" si="251"/>
        <v>40</v>
      </c>
    </row>
    <row r="16109" spans="1:10" x14ac:dyDescent="0.3">
      <c r="A16109" t="s">
        <v>15983</v>
      </c>
      <c r="C16109" s="18">
        <v>380.46813054024739</v>
      </c>
      <c r="D16109" s="1"/>
      <c r="E16109" s="1">
        <v>12</v>
      </c>
      <c r="F16109" s="1">
        <v>5</v>
      </c>
      <c r="G16109" s="1">
        <v>0</v>
      </c>
      <c r="H16109" s="1">
        <v>7</v>
      </c>
      <c r="I16109" s="15">
        <v>0.41666666666666669</v>
      </c>
      <c r="J16109">
        <f t="shared" si="251"/>
        <v>40</v>
      </c>
    </row>
    <row r="16110" spans="1:10" x14ac:dyDescent="0.3">
      <c r="A16110" t="s">
        <v>15984</v>
      </c>
      <c r="C16110" s="18">
        <v>380.46307586863406</v>
      </c>
      <c r="D16110" s="1"/>
      <c r="E16110" s="1">
        <v>10</v>
      </c>
      <c r="F16110" s="1">
        <v>4</v>
      </c>
      <c r="G16110" s="1">
        <v>0</v>
      </c>
      <c r="H16110" s="1">
        <v>6</v>
      </c>
      <c r="I16110" s="15">
        <v>0.4</v>
      </c>
      <c r="J16110">
        <f t="shared" si="251"/>
        <v>40</v>
      </c>
    </row>
    <row r="16111" spans="1:10" x14ac:dyDescent="0.3">
      <c r="A16111" t="s">
        <v>16495</v>
      </c>
      <c r="C16111" s="18">
        <v>380.45410506835748</v>
      </c>
      <c r="D16111" s="1"/>
      <c r="E16111" s="1">
        <v>57</v>
      </c>
      <c r="F16111" s="1">
        <v>26</v>
      </c>
      <c r="G16111" s="1">
        <v>1</v>
      </c>
      <c r="H16111" s="1">
        <v>30</v>
      </c>
      <c r="I16111" s="15">
        <v>0.46491228070175439</v>
      </c>
      <c r="J16111">
        <f t="shared" si="251"/>
        <v>20</v>
      </c>
    </row>
    <row r="16112" spans="1:10" x14ac:dyDescent="0.3">
      <c r="A16112" t="s">
        <v>15988</v>
      </c>
      <c r="C16112" s="18">
        <v>380.45262172121738</v>
      </c>
      <c r="D16112" s="1"/>
      <c r="E16112" s="1">
        <v>3</v>
      </c>
      <c r="F16112" s="1">
        <v>0</v>
      </c>
      <c r="G16112" s="1">
        <v>1</v>
      </c>
      <c r="H16112" s="1">
        <v>2</v>
      </c>
      <c r="I16112" s="15">
        <v>0.16666666666666666</v>
      </c>
      <c r="J16112">
        <f t="shared" si="251"/>
        <v>40</v>
      </c>
    </row>
    <row r="16113" spans="1:10" x14ac:dyDescent="0.3">
      <c r="A16113" t="s">
        <v>15987</v>
      </c>
      <c r="C16113" s="18">
        <v>380.45247279582833</v>
      </c>
      <c r="D16113" s="1"/>
      <c r="E16113" s="1">
        <v>2</v>
      </c>
      <c r="F16113" s="1">
        <v>0</v>
      </c>
      <c r="G16113" s="1">
        <v>0</v>
      </c>
      <c r="H16113" s="1">
        <v>2</v>
      </c>
      <c r="I16113" s="15">
        <v>0</v>
      </c>
      <c r="J16113">
        <f t="shared" si="251"/>
        <v>40</v>
      </c>
    </row>
    <row r="16114" spans="1:10" x14ac:dyDescent="0.3">
      <c r="A16114" t="s">
        <v>15989</v>
      </c>
      <c r="C16114" s="18">
        <v>380.45194034269412</v>
      </c>
      <c r="D16114" s="1"/>
      <c r="E16114" s="1">
        <v>8</v>
      </c>
      <c r="F16114" s="1">
        <v>3</v>
      </c>
      <c r="G16114" s="1">
        <v>0</v>
      </c>
      <c r="H16114" s="1">
        <v>5</v>
      </c>
      <c r="I16114" s="15">
        <v>0.375</v>
      </c>
      <c r="J16114">
        <f t="shared" si="251"/>
        <v>40</v>
      </c>
    </row>
    <row r="16115" spans="1:10" x14ac:dyDescent="0.3">
      <c r="A16115" t="s">
        <v>15992</v>
      </c>
      <c r="C16115" s="18">
        <v>380.448724355173</v>
      </c>
      <c r="D16115" s="1"/>
      <c r="E16115" s="1">
        <v>2</v>
      </c>
      <c r="F16115" s="1">
        <v>0</v>
      </c>
      <c r="G16115" s="1">
        <v>0</v>
      </c>
      <c r="H16115" s="1">
        <v>2</v>
      </c>
      <c r="I16115" s="15">
        <v>0</v>
      </c>
      <c r="J16115">
        <f t="shared" si="251"/>
        <v>40</v>
      </c>
    </row>
    <row r="16116" spans="1:10" x14ac:dyDescent="0.3">
      <c r="A16116" t="s">
        <v>15993</v>
      </c>
      <c r="C16116" s="18">
        <v>380.44250322926541</v>
      </c>
      <c r="D16116" s="1"/>
      <c r="E16116" s="1">
        <v>8</v>
      </c>
      <c r="F16116" s="1">
        <v>3</v>
      </c>
      <c r="G16116" s="1">
        <v>0</v>
      </c>
      <c r="H16116" s="1">
        <v>5</v>
      </c>
      <c r="I16116" s="15">
        <v>0.375</v>
      </c>
      <c r="J16116">
        <f t="shared" si="251"/>
        <v>40</v>
      </c>
    </row>
    <row r="16117" spans="1:10" x14ac:dyDescent="0.3">
      <c r="A16117" t="s">
        <v>15994</v>
      </c>
      <c r="C16117" s="18">
        <v>380.44041669208792</v>
      </c>
      <c r="D16117" s="1"/>
      <c r="E16117" s="1">
        <v>6</v>
      </c>
      <c r="F16117" s="1">
        <v>2</v>
      </c>
      <c r="G16117" s="1">
        <v>0</v>
      </c>
      <c r="H16117" s="1">
        <v>4</v>
      </c>
      <c r="I16117" s="15">
        <v>0.33333333333333331</v>
      </c>
      <c r="J16117">
        <f t="shared" si="251"/>
        <v>40</v>
      </c>
    </row>
    <row r="16118" spans="1:10" x14ac:dyDescent="0.3">
      <c r="A16118" t="s">
        <v>15995</v>
      </c>
      <c r="C16118" s="18">
        <v>380.43953937671733</v>
      </c>
      <c r="D16118" s="1"/>
      <c r="E16118" s="1">
        <v>22</v>
      </c>
      <c r="F16118" s="1">
        <v>8</v>
      </c>
      <c r="G16118" s="1">
        <v>0</v>
      </c>
      <c r="H16118" s="1">
        <v>14</v>
      </c>
      <c r="I16118" s="15">
        <v>0.36363636363636365</v>
      </c>
      <c r="J16118">
        <f t="shared" si="251"/>
        <v>40</v>
      </c>
    </row>
    <row r="16119" spans="1:10" x14ac:dyDescent="0.3">
      <c r="A16119" t="s">
        <v>15996</v>
      </c>
      <c r="C16119" s="18">
        <v>380.43030311940316</v>
      </c>
      <c r="D16119" s="1"/>
      <c r="E16119" s="1">
        <v>9</v>
      </c>
      <c r="F16119" s="1">
        <v>3</v>
      </c>
      <c r="G16119" s="1">
        <v>0</v>
      </c>
      <c r="H16119" s="1">
        <v>6</v>
      </c>
      <c r="I16119" s="15">
        <v>0.33333333333333331</v>
      </c>
      <c r="J16119">
        <f t="shared" si="251"/>
        <v>40</v>
      </c>
    </row>
    <row r="16120" spans="1:10" x14ac:dyDescent="0.3">
      <c r="A16120" t="s">
        <v>15997</v>
      </c>
      <c r="C16120" s="18">
        <v>380.42783367322119</v>
      </c>
      <c r="D16120" s="1"/>
      <c r="E16120" s="1">
        <v>12</v>
      </c>
      <c r="F16120" s="1">
        <v>5</v>
      </c>
      <c r="G16120" s="1">
        <v>0</v>
      </c>
      <c r="H16120" s="1">
        <v>7</v>
      </c>
      <c r="I16120" s="15">
        <v>0.41666666666666669</v>
      </c>
      <c r="J16120">
        <f t="shared" si="251"/>
        <v>40</v>
      </c>
    </row>
    <row r="16121" spans="1:10" x14ac:dyDescent="0.3">
      <c r="A16121" t="s">
        <v>15998</v>
      </c>
      <c r="C16121" s="18">
        <v>380.42604317095828</v>
      </c>
      <c r="D16121" s="1"/>
      <c r="E16121" s="1">
        <v>6</v>
      </c>
      <c r="F16121" s="1">
        <v>2</v>
      </c>
      <c r="G16121" s="1">
        <v>0</v>
      </c>
      <c r="H16121" s="1">
        <v>4</v>
      </c>
      <c r="I16121" s="15">
        <v>0.33333333333333331</v>
      </c>
      <c r="J16121">
        <f t="shared" si="251"/>
        <v>40</v>
      </c>
    </row>
    <row r="16122" spans="1:10" x14ac:dyDescent="0.3">
      <c r="A16122" t="s">
        <v>16000</v>
      </c>
      <c r="C16122" s="18">
        <v>380.42014649952449</v>
      </c>
      <c r="D16122" s="1"/>
      <c r="E16122" s="1">
        <v>2</v>
      </c>
      <c r="F16122" s="1">
        <v>0</v>
      </c>
      <c r="G16122" s="1">
        <v>0</v>
      </c>
      <c r="H16122" s="1">
        <v>2</v>
      </c>
      <c r="I16122" s="15">
        <v>0</v>
      </c>
      <c r="J16122">
        <f t="shared" si="251"/>
        <v>40</v>
      </c>
    </row>
    <row r="16123" spans="1:10" x14ac:dyDescent="0.3">
      <c r="A16123" t="s">
        <v>16001</v>
      </c>
      <c r="C16123" s="18">
        <v>380.41989663197762</v>
      </c>
      <c r="D16123" s="1"/>
      <c r="E16123" s="1">
        <v>2</v>
      </c>
      <c r="F16123" s="1">
        <v>0</v>
      </c>
      <c r="G16123" s="1">
        <v>0</v>
      </c>
      <c r="H16123" s="1">
        <v>2</v>
      </c>
      <c r="I16123" s="15">
        <v>0</v>
      </c>
      <c r="J16123">
        <f t="shared" si="251"/>
        <v>40</v>
      </c>
    </row>
    <row r="16124" spans="1:10" x14ac:dyDescent="0.3">
      <c r="A16124" t="s">
        <v>15999</v>
      </c>
      <c r="C16124" s="18">
        <v>380.416158053723</v>
      </c>
      <c r="D16124" s="1"/>
      <c r="E16124" s="1">
        <v>17</v>
      </c>
      <c r="F16124" s="1">
        <v>6</v>
      </c>
      <c r="G16124" s="1">
        <v>2</v>
      </c>
      <c r="H16124" s="1">
        <v>9</v>
      </c>
      <c r="I16124" s="15">
        <v>0.41176470588235292</v>
      </c>
      <c r="J16124">
        <f t="shared" si="251"/>
        <v>40</v>
      </c>
    </row>
    <row r="16125" spans="1:10" x14ac:dyDescent="0.3">
      <c r="A16125" t="s">
        <v>16002</v>
      </c>
      <c r="C16125" s="18">
        <v>380.41597953902601</v>
      </c>
      <c r="D16125" s="1"/>
      <c r="E16125" s="1">
        <v>2</v>
      </c>
      <c r="F16125" s="1">
        <v>0</v>
      </c>
      <c r="G16125" s="1">
        <v>0</v>
      </c>
      <c r="H16125" s="1">
        <v>2</v>
      </c>
      <c r="I16125" s="15">
        <v>0</v>
      </c>
      <c r="J16125">
        <f t="shared" si="251"/>
        <v>40</v>
      </c>
    </row>
    <row r="16126" spans="1:10" x14ac:dyDescent="0.3">
      <c r="A16126" t="s">
        <v>16003</v>
      </c>
      <c r="C16126" s="18">
        <v>380.41473689940972</v>
      </c>
      <c r="D16126" s="1"/>
      <c r="E16126" s="1">
        <v>12</v>
      </c>
      <c r="F16126" s="1">
        <v>4</v>
      </c>
      <c r="G16126" s="1">
        <v>1</v>
      </c>
      <c r="H16126" s="1">
        <v>7</v>
      </c>
      <c r="I16126" s="15">
        <v>0.375</v>
      </c>
      <c r="J16126">
        <f t="shared" si="251"/>
        <v>40</v>
      </c>
    </row>
    <row r="16127" spans="1:10" x14ac:dyDescent="0.3">
      <c r="A16127" t="s">
        <v>16004</v>
      </c>
      <c r="C16127" s="18">
        <v>380.41351460575032</v>
      </c>
      <c r="D16127" s="1"/>
      <c r="E16127" s="1">
        <v>6</v>
      </c>
      <c r="F16127" s="1">
        <v>2</v>
      </c>
      <c r="G16127" s="1">
        <v>0</v>
      </c>
      <c r="H16127" s="1">
        <v>4</v>
      </c>
      <c r="I16127" s="15">
        <v>0.33333333333333331</v>
      </c>
      <c r="J16127">
        <f t="shared" si="251"/>
        <v>40</v>
      </c>
    </row>
    <row r="16128" spans="1:10" x14ac:dyDescent="0.3">
      <c r="A16128" t="s">
        <v>16006</v>
      </c>
      <c r="C16128" s="18">
        <v>380.40710644932011</v>
      </c>
      <c r="D16128" s="1"/>
      <c r="E16128" s="1">
        <v>4</v>
      </c>
      <c r="F16128" s="1">
        <v>1</v>
      </c>
      <c r="G16128" s="1">
        <v>0</v>
      </c>
      <c r="H16128" s="1">
        <v>3</v>
      </c>
      <c r="I16128" s="15">
        <v>0.25</v>
      </c>
      <c r="J16128">
        <f t="shared" si="251"/>
        <v>40</v>
      </c>
    </row>
    <row r="16129" spans="1:10" x14ac:dyDescent="0.3">
      <c r="A16129" t="s">
        <v>16938</v>
      </c>
      <c r="C16129" s="18">
        <v>380.40617385235089</v>
      </c>
      <c r="D16129" s="1"/>
      <c r="E16129" s="1">
        <v>57</v>
      </c>
      <c r="F16129" s="1">
        <v>19</v>
      </c>
      <c r="G16129" s="1">
        <v>6</v>
      </c>
      <c r="H16129" s="1">
        <v>32</v>
      </c>
      <c r="I16129" s="15">
        <v>0.38596491228070173</v>
      </c>
      <c r="J16129">
        <f t="shared" si="251"/>
        <v>20</v>
      </c>
    </row>
    <row r="16130" spans="1:10" x14ac:dyDescent="0.3">
      <c r="A16130" t="s">
        <v>16114</v>
      </c>
      <c r="C16130" s="18">
        <v>380.40300073930337</v>
      </c>
      <c r="D16130" s="1"/>
      <c r="E16130" s="1">
        <v>5</v>
      </c>
      <c r="F16130" s="1">
        <v>1</v>
      </c>
      <c r="G16130" s="1">
        <v>1</v>
      </c>
      <c r="H16130" s="1">
        <v>3</v>
      </c>
      <c r="I16130" s="15">
        <v>0.3</v>
      </c>
      <c r="J16130">
        <f t="shared" si="251"/>
        <v>40</v>
      </c>
    </row>
    <row r="16131" spans="1:10" x14ac:dyDescent="0.3">
      <c r="A16131" t="s">
        <v>16008</v>
      </c>
      <c r="C16131" s="18">
        <v>380.4022795848154</v>
      </c>
      <c r="D16131" s="1"/>
      <c r="E16131" s="1">
        <v>6</v>
      </c>
      <c r="F16131" s="1">
        <v>1</v>
      </c>
      <c r="G16131" s="1">
        <v>0</v>
      </c>
      <c r="H16131" s="1">
        <v>5</v>
      </c>
      <c r="I16131" s="15">
        <v>0.16666666666666666</v>
      </c>
      <c r="J16131">
        <f t="shared" si="251"/>
        <v>40</v>
      </c>
    </row>
    <row r="16132" spans="1:10" x14ac:dyDescent="0.3">
      <c r="A16132" t="s">
        <v>16009</v>
      </c>
      <c r="C16132" s="18">
        <v>380.40129170284484</v>
      </c>
      <c r="D16132" s="1"/>
      <c r="E16132" s="1">
        <v>2</v>
      </c>
      <c r="F16132" s="1">
        <v>0</v>
      </c>
      <c r="G16132" s="1">
        <v>0</v>
      </c>
      <c r="H16132" s="1">
        <v>2</v>
      </c>
      <c r="I16132" s="15">
        <v>0</v>
      </c>
      <c r="J16132">
        <f t="shared" ref="J16132:J16195" si="252">IF(E16132&lt;=30,40,20)</f>
        <v>40</v>
      </c>
    </row>
    <row r="16133" spans="1:10" x14ac:dyDescent="0.3">
      <c r="A16133" t="s">
        <v>16010</v>
      </c>
      <c r="C16133" s="18">
        <v>380.39742777320049</v>
      </c>
      <c r="D16133" s="1"/>
      <c r="E16133" s="1">
        <v>8</v>
      </c>
      <c r="F16133" s="1">
        <v>3</v>
      </c>
      <c r="G16133" s="1">
        <v>0</v>
      </c>
      <c r="H16133" s="1">
        <v>5</v>
      </c>
      <c r="I16133" s="15">
        <v>0.375</v>
      </c>
      <c r="J16133">
        <f t="shared" si="252"/>
        <v>40</v>
      </c>
    </row>
    <row r="16134" spans="1:10" x14ac:dyDescent="0.3">
      <c r="A16134" t="s">
        <v>16011</v>
      </c>
      <c r="C16134" s="18">
        <v>380.38588975791959</v>
      </c>
      <c r="D16134" s="1"/>
      <c r="E16134" s="1">
        <v>11</v>
      </c>
      <c r="F16134" s="1">
        <v>4</v>
      </c>
      <c r="G16134" s="1">
        <v>1</v>
      </c>
      <c r="H16134" s="1">
        <v>6</v>
      </c>
      <c r="I16134" s="15">
        <v>0.40909090909090912</v>
      </c>
      <c r="J16134">
        <f t="shared" si="252"/>
        <v>40</v>
      </c>
    </row>
    <row r="16135" spans="1:10" x14ac:dyDescent="0.3">
      <c r="A16135" t="s">
        <v>16012</v>
      </c>
      <c r="C16135" s="18">
        <v>380.38435603164027</v>
      </c>
      <c r="D16135" s="1"/>
      <c r="E16135" s="1">
        <v>3</v>
      </c>
      <c r="F16135" s="1">
        <v>0</v>
      </c>
      <c r="G16135" s="1">
        <v>1</v>
      </c>
      <c r="H16135" s="1">
        <v>2</v>
      </c>
      <c r="I16135" s="15">
        <v>0.16666666666666666</v>
      </c>
      <c r="J16135">
        <f t="shared" si="252"/>
        <v>40</v>
      </c>
    </row>
    <row r="16136" spans="1:10" x14ac:dyDescent="0.3">
      <c r="A16136" t="s">
        <v>16014</v>
      </c>
      <c r="C16136" s="18">
        <v>380.38043077272022</v>
      </c>
      <c r="D16136" s="1"/>
      <c r="E16136" s="1">
        <v>6</v>
      </c>
      <c r="F16136" s="1">
        <v>2</v>
      </c>
      <c r="G16136" s="1">
        <v>0</v>
      </c>
      <c r="H16136" s="1">
        <v>4</v>
      </c>
      <c r="I16136" s="15">
        <v>0.33333333333333331</v>
      </c>
      <c r="J16136">
        <f t="shared" si="252"/>
        <v>40</v>
      </c>
    </row>
    <row r="16137" spans="1:10" x14ac:dyDescent="0.3">
      <c r="A16137" t="s">
        <v>16015</v>
      </c>
      <c r="C16137" s="18">
        <v>380.37254337690609</v>
      </c>
      <c r="D16137" s="1"/>
      <c r="E16137" s="1">
        <v>3</v>
      </c>
      <c r="F16137" s="1">
        <v>1</v>
      </c>
      <c r="G16137" s="1">
        <v>0</v>
      </c>
      <c r="H16137" s="1">
        <v>2</v>
      </c>
      <c r="I16137" s="15">
        <v>0.33333333333333331</v>
      </c>
      <c r="J16137">
        <f t="shared" si="252"/>
        <v>40</v>
      </c>
    </row>
    <row r="16138" spans="1:10" x14ac:dyDescent="0.3">
      <c r="A16138" t="s">
        <v>16016</v>
      </c>
      <c r="C16138" s="18">
        <v>380.36955591025026</v>
      </c>
      <c r="D16138" s="1"/>
      <c r="E16138" s="1">
        <v>2</v>
      </c>
      <c r="F16138" s="1">
        <v>0</v>
      </c>
      <c r="G16138" s="1">
        <v>0</v>
      </c>
      <c r="H16138" s="1">
        <v>2</v>
      </c>
      <c r="I16138" s="15">
        <v>0</v>
      </c>
      <c r="J16138">
        <f t="shared" si="252"/>
        <v>40</v>
      </c>
    </row>
    <row r="16139" spans="1:10" x14ac:dyDescent="0.3">
      <c r="A16139" t="s">
        <v>16017</v>
      </c>
      <c r="C16139" s="18">
        <v>380.36897986059773</v>
      </c>
      <c r="D16139" s="1"/>
      <c r="E16139" s="1">
        <v>53</v>
      </c>
      <c r="F16139" s="1">
        <v>25</v>
      </c>
      <c r="G16139" s="1">
        <v>1</v>
      </c>
      <c r="H16139" s="1">
        <v>27</v>
      </c>
      <c r="I16139" s="15">
        <v>0.48113207547169812</v>
      </c>
      <c r="J16139">
        <f t="shared" si="252"/>
        <v>20</v>
      </c>
    </row>
    <row r="16140" spans="1:10" x14ac:dyDescent="0.3">
      <c r="A16140" t="s">
        <v>16018</v>
      </c>
      <c r="C16140" s="18">
        <v>380.36394127471925</v>
      </c>
      <c r="D16140" s="1"/>
      <c r="E16140" s="1">
        <v>6</v>
      </c>
      <c r="F16140" s="1">
        <v>2</v>
      </c>
      <c r="G16140" s="1">
        <v>0</v>
      </c>
      <c r="H16140" s="1">
        <v>4</v>
      </c>
      <c r="I16140" s="15">
        <v>0.33333333333333331</v>
      </c>
      <c r="J16140">
        <f t="shared" si="252"/>
        <v>40</v>
      </c>
    </row>
    <row r="16141" spans="1:10" x14ac:dyDescent="0.3">
      <c r="A16141" t="s">
        <v>16019</v>
      </c>
      <c r="C16141" s="18">
        <v>380.35782346094885</v>
      </c>
      <c r="D16141" s="1"/>
      <c r="E16141" s="1">
        <v>11</v>
      </c>
      <c r="F16141" s="1">
        <v>3</v>
      </c>
      <c r="G16141" s="1">
        <v>3</v>
      </c>
      <c r="H16141" s="1">
        <v>5</v>
      </c>
      <c r="I16141" s="15">
        <v>0.40909090909090912</v>
      </c>
      <c r="J16141">
        <f t="shared" si="252"/>
        <v>40</v>
      </c>
    </row>
    <row r="16142" spans="1:10" x14ac:dyDescent="0.3">
      <c r="A16142" t="s">
        <v>16020</v>
      </c>
      <c r="C16142" s="18">
        <v>380.35772048280467</v>
      </c>
      <c r="D16142" s="1"/>
      <c r="E16142" s="1">
        <v>5</v>
      </c>
      <c r="F16142" s="1">
        <v>1</v>
      </c>
      <c r="G16142" s="1">
        <v>1</v>
      </c>
      <c r="H16142" s="1">
        <v>3</v>
      </c>
      <c r="I16142" s="15">
        <v>0.3</v>
      </c>
      <c r="J16142">
        <f t="shared" si="252"/>
        <v>40</v>
      </c>
    </row>
    <row r="16143" spans="1:10" x14ac:dyDescent="0.3">
      <c r="A16143" t="s">
        <v>16024</v>
      </c>
      <c r="C16143" s="18">
        <v>380.35476509157019</v>
      </c>
      <c r="D16143" s="1"/>
      <c r="E16143" s="1">
        <v>2</v>
      </c>
      <c r="F16143" s="1">
        <v>0</v>
      </c>
      <c r="G16143" s="1">
        <v>0</v>
      </c>
      <c r="H16143" s="1">
        <v>2</v>
      </c>
      <c r="I16143" s="15">
        <v>0</v>
      </c>
      <c r="J16143">
        <f t="shared" si="252"/>
        <v>40</v>
      </c>
    </row>
    <row r="16144" spans="1:10" x14ac:dyDescent="0.3">
      <c r="A16144" t="s">
        <v>16021</v>
      </c>
      <c r="C16144" s="18">
        <v>380.35332795329094</v>
      </c>
      <c r="D16144" s="1"/>
      <c r="E16144" s="1">
        <v>6</v>
      </c>
      <c r="F16144" s="1">
        <v>2</v>
      </c>
      <c r="G16144" s="1">
        <v>0</v>
      </c>
      <c r="H16144" s="1">
        <v>4</v>
      </c>
      <c r="I16144" s="15">
        <v>0.33333333333333331</v>
      </c>
      <c r="J16144">
        <f t="shared" si="252"/>
        <v>40</v>
      </c>
    </row>
    <row r="16145" spans="1:10" x14ac:dyDescent="0.3">
      <c r="A16145" t="s">
        <v>16022</v>
      </c>
      <c r="C16145" s="18">
        <v>380.35140066780554</v>
      </c>
      <c r="D16145" s="1"/>
      <c r="E16145" s="1">
        <v>6</v>
      </c>
      <c r="F16145" s="1">
        <v>2</v>
      </c>
      <c r="G16145" s="1">
        <v>0</v>
      </c>
      <c r="H16145" s="1">
        <v>4</v>
      </c>
      <c r="I16145" s="15">
        <v>0.33333333333333331</v>
      </c>
      <c r="J16145">
        <f t="shared" si="252"/>
        <v>40</v>
      </c>
    </row>
    <row r="16146" spans="1:10" x14ac:dyDescent="0.3">
      <c r="A16146" t="s">
        <v>16025</v>
      </c>
      <c r="C16146" s="18">
        <v>380.34955863119961</v>
      </c>
      <c r="D16146" s="1"/>
      <c r="E16146" s="1">
        <v>6</v>
      </c>
      <c r="F16146" s="1">
        <v>2</v>
      </c>
      <c r="G16146" s="1">
        <v>0</v>
      </c>
      <c r="H16146" s="1">
        <v>4</v>
      </c>
      <c r="I16146" s="15">
        <v>0.33333333333333331</v>
      </c>
      <c r="J16146">
        <f t="shared" si="252"/>
        <v>40</v>
      </c>
    </row>
    <row r="16147" spans="1:10" x14ac:dyDescent="0.3">
      <c r="A16147" t="s">
        <v>16026</v>
      </c>
      <c r="C16147" s="18">
        <v>380.3485381837948</v>
      </c>
      <c r="D16147" s="1"/>
      <c r="E16147" s="1">
        <v>6</v>
      </c>
      <c r="F16147" s="1">
        <v>2</v>
      </c>
      <c r="G16147" s="1">
        <v>0</v>
      </c>
      <c r="H16147" s="1">
        <v>4</v>
      </c>
      <c r="I16147" s="15">
        <v>0.33333333333333331</v>
      </c>
      <c r="J16147">
        <f t="shared" si="252"/>
        <v>40</v>
      </c>
    </row>
    <row r="16148" spans="1:10" x14ac:dyDescent="0.3">
      <c r="A16148" t="s">
        <v>16027</v>
      </c>
      <c r="C16148" s="18">
        <v>380.34740311250624</v>
      </c>
      <c r="D16148" s="1"/>
      <c r="E16148" s="1">
        <v>2</v>
      </c>
      <c r="F16148" s="1">
        <v>0</v>
      </c>
      <c r="G16148" s="1">
        <v>0</v>
      </c>
      <c r="H16148" s="1">
        <v>2</v>
      </c>
      <c r="I16148" s="15">
        <v>0</v>
      </c>
      <c r="J16148">
        <f t="shared" si="252"/>
        <v>40</v>
      </c>
    </row>
    <row r="16149" spans="1:10" x14ac:dyDescent="0.3">
      <c r="A16149" t="s">
        <v>16028</v>
      </c>
      <c r="C16149" s="18">
        <v>380.34712277988592</v>
      </c>
      <c r="D16149" s="1"/>
      <c r="E16149" s="1">
        <v>3</v>
      </c>
      <c r="F16149" s="1">
        <v>0</v>
      </c>
      <c r="G16149" s="1">
        <v>1</v>
      </c>
      <c r="H16149" s="1">
        <v>2</v>
      </c>
      <c r="I16149" s="15">
        <v>0.16666666666666666</v>
      </c>
      <c r="J16149">
        <f t="shared" si="252"/>
        <v>40</v>
      </c>
    </row>
    <row r="16150" spans="1:10" x14ac:dyDescent="0.3">
      <c r="A16150" t="s">
        <v>16029</v>
      </c>
      <c r="C16150" s="18">
        <v>380.34345595330853</v>
      </c>
      <c r="D16150" s="1"/>
      <c r="E16150" s="1">
        <v>2</v>
      </c>
      <c r="F16150" s="1">
        <v>0</v>
      </c>
      <c r="G16150" s="1">
        <v>0</v>
      </c>
      <c r="H16150" s="1">
        <v>2</v>
      </c>
      <c r="I16150" s="15">
        <v>0</v>
      </c>
      <c r="J16150">
        <f t="shared" si="252"/>
        <v>40</v>
      </c>
    </row>
    <row r="16151" spans="1:10" x14ac:dyDescent="0.3">
      <c r="A16151" t="s">
        <v>16031</v>
      </c>
      <c r="C16151" s="18">
        <v>380.33970777628792</v>
      </c>
      <c r="D16151" s="1"/>
      <c r="E16151" s="1">
        <v>6</v>
      </c>
      <c r="F16151" s="1">
        <v>2</v>
      </c>
      <c r="G16151" s="1">
        <v>0</v>
      </c>
      <c r="H16151" s="1">
        <v>4</v>
      </c>
      <c r="I16151" s="15">
        <v>0.33333333333333331</v>
      </c>
      <c r="J16151">
        <f t="shared" si="252"/>
        <v>40</v>
      </c>
    </row>
    <row r="16152" spans="1:10" x14ac:dyDescent="0.3">
      <c r="A16152" t="s">
        <v>17186</v>
      </c>
      <c r="C16152" s="18">
        <v>380.33331767089373</v>
      </c>
      <c r="D16152" s="1"/>
      <c r="E16152" s="1">
        <v>10</v>
      </c>
      <c r="F16152" s="1">
        <v>3</v>
      </c>
      <c r="G16152" s="1">
        <v>1</v>
      </c>
      <c r="H16152" s="1">
        <v>6</v>
      </c>
      <c r="I16152" s="15">
        <v>0.35</v>
      </c>
      <c r="J16152">
        <f t="shared" si="252"/>
        <v>40</v>
      </c>
    </row>
    <row r="16153" spans="1:10" x14ac:dyDescent="0.3">
      <c r="A16153" t="s">
        <v>16033</v>
      </c>
      <c r="C16153" s="18">
        <v>380.33290521476295</v>
      </c>
      <c r="D16153" s="1"/>
      <c r="E16153" s="1">
        <v>3</v>
      </c>
      <c r="F16153" s="1">
        <v>0</v>
      </c>
      <c r="G16153" s="1">
        <v>1</v>
      </c>
      <c r="H16153" s="1">
        <v>2</v>
      </c>
      <c r="I16153" s="15">
        <v>0.16666666666666666</v>
      </c>
      <c r="J16153">
        <f t="shared" si="252"/>
        <v>40</v>
      </c>
    </row>
    <row r="16154" spans="1:10" x14ac:dyDescent="0.3">
      <c r="A16154" t="s">
        <v>16034</v>
      </c>
      <c r="C16154" s="18">
        <v>380.33106361316629</v>
      </c>
      <c r="D16154" s="1"/>
      <c r="E16154" s="1">
        <v>6</v>
      </c>
      <c r="F16154" s="1">
        <v>2</v>
      </c>
      <c r="G16154" s="1">
        <v>0</v>
      </c>
      <c r="H16154" s="1">
        <v>4</v>
      </c>
      <c r="I16154" s="15">
        <v>0.33333333333333331</v>
      </c>
      <c r="J16154">
        <f t="shared" si="252"/>
        <v>40</v>
      </c>
    </row>
    <row r="16155" spans="1:10" x14ac:dyDescent="0.3">
      <c r="A16155" t="s">
        <v>16035</v>
      </c>
      <c r="C16155" s="18">
        <v>380.32559197216392</v>
      </c>
      <c r="D16155" s="1"/>
      <c r="E16155" s="1">
        <v>2</v>
      </c>
      <c r="F16155" s="1">
        <v>0</v>
      </c>
      <c r="G16155" s="1">
        <v>0</v>
      </c>
      <c r="H16155" s="1">
        <v>2</v>
      </c>
      <c r="I16155" s="15">
        <v>0</v>
      </c>
      <c r="J16155">
        <f t="shared" si="252"/>
        <v>40</v>
      </c>
    </row>
    <row r="16156" spans="1:10" x14ac:dyDescent="0.3">
      <c r="A16156" t="s">
        <v>16036</v>
      </c>
      <c r="C16156" s="18">
        <v>380.32416835551925</v>
      </c>
      <c r="D16156" s="1"/>
      <c r="E16156" s="1">
        <v>17</v>
      </c>
      <c r="F16156" s="1">
        <v>6</v>
      </c>
      <c r="G16156" s="1">
        <v>1</v>
      </c>
      <c r="H16156" s="1">
        <v>10</v>
      </c>
      <c r="I16156" s="15">
        <v>0.38235294117647056</v>
      </c>
      <c r="J16156">
        <f t="shared" si="252"/>
        <v>40</v>
      </c>
    </row>
    <row r="16157" spans="1:10" x14ac:dyDescent="0.3">
      <c r="A16157" t="s">
        <v>16037</v>
      </c>
      <c r="C16157" s="18">
        <v>380.32169518445551</v>
      </c>
      <c r="D16157" s="1"/>
      <c r="E16157" s="1">
        <v>3</v>
      </c>
      <c r="F16157" s="1">
        <v>0</v>
      </c>
      <c r="G16157" s="1">
        <v>1</v>
      </c>
      <c r="H16157" s="1">
        <v>2</v>
      </c>
      <c r="I16157" s="15">
        <v>0.16666666666666666</v>
      </c>
      <c r="J16157">
        <f t="shared" si="252"/>
        <v>40</v>
      </c>
    </row>
    <row r="16158" spans="1:10" x14ac:dyDescent="0.3">
      <c r="A16158" t="s">
        <v>16038</v>
      </c>
      <c r="C16158" s="18">
        <v>380.31767946598683</v>
      </c>
      <c r="D16158" s="1"/>
      <c r="E16158" s="1">
        <v>8</v>
      </c>
      <c r="F16158" s="1">
        <v>3</v>
      </c>
      <c r="G16158" s="1">
        <v>0</v>
      </c>
      <c r="H16158" s="1">
        <v>5</v>
      </c>
      <c r="I16158" s="15">
        <v>0.375</v>
      </c>
      <c r="J16158">
        <f t="shared" si="252"/>
        <v>40</v>
      </c>
    </row>
    <row r="16159" spans="1:10" x14ac:dyDescent="0.3">
      <c r="A16159" t="s">
        <v>16039</v>
      </c>
      <c r="C16159" s="18">
        <v>380.31352117672776</v>
      </c>
      <c r="D16159" s="1"/>
      <c r="E16159" s="1">
        <v>43</v>
      </c>
      <c r="F16159" s="1">
        <v>18</v>
      </c>
      <c r="G16159" s="1">
        <v>0</v>
      </c>
      <c r="H16159" s="1">
        <v>25</v>
      </c>
      <c r="I16159" s="15">
        <v>0.41860465116279072</v>
      </c>
      <c r="J16159">
        <f t="shared" si="252"/>
        <v>20</v>
      </c>
    </row>
    <row r="16160" spans="1:10" x14ac:dyDescent="0.3">
      <c r="A16160" t="s">
        <v>16040</v>
      </c>
      <c r="C16160" s="18">
        <v>380.31182052881059</v>
      </c>
      <c r="D16160" s="1"/>
      <c r="E16160" s="1">
        <v>3</v>
      </c>
      <c r="F16160" s="1">
        <v>0</v>
      </c>
      <c r="G16160" s="1">
        <v>1</v>
      </c>
      <c r="H16160" s="1">
        <v>2</v>
      </c>
      <c r="I16160" s="15">
        <v>0.16666666666666666</v>
      </c>
      <c r="J16160">
        <f t="shared" si="252"/>
        <v>40</v>
      </c>
    </row>
    <row r="16161" spans="1:10" x14ac:dyDescent="0.3">
      <c r="A16161" t="s">
        <v>16041</v>
      </c>
      <c r="C16161" s="18">
        <v>380.30708631576016</v>
      </c>
      <c r="D16161" s="1"/>
      <c r="E16161" s="1">
        <v>2</v>
      </c>
      <c r="F16161" s="1">
        <v>0</v>
      </c>
      <c r="G16161" s="1">
        <v>1</v>
      </c>
      <c r="H16161" s="1">
        <v>1</v>
      </c>
      <c r="I16161" s="15">
        <v>0.25</v>
      </c>
      <c r="J16161">
        <f t="shared" si="252"/>
        <v>40</v>
      </c>
    </row>
    <row r="16162" spans="1:10" x14ac:dyDescent="0.3">
      <c r="A16162" t="s">
        <v>16042</v>
      </c>
      <c r="C16162" s="18">
        <v>380.30705314300042</v>
      </c>
      <c r="D16162" s="1"/>
      <c r="E16162" s="1">
        <v>3</v>
      </c>
      <c r="F16162" s="1">
        <v>0</v>
      </c>
      <c r="G16162" s="1">
        <v>1</v>
      </c>
      <c r="H16162" s="1">
        <v>2</v>
      </c>
      <c r="I16162" s="15">
        <v>0.16666666666666666</v>
      </c>
      <c r="J16162">
        <f t="shared" si="252"/>
        <v>40</v>
      </c>
    </row>
    <row r="16163" spans="1:10" x14ac:dyDescent="0.3">
      <c r="A16163" t="s">
        <v>16043</v>
      </c>
      <c r="C16163" s="18">
        <v>380.30635262255333</v>
      </c>
      <c r="D16163" s="1"/>
      <c r="E16163" s="1">
        <v>4</v>
      </c>
      <c r="F16163" s="1">
        <v>1</v>
      </c>
      <c r="G16163" s="1">
        <v>0</v>
      </c>
      <c r="H16163" s="1">
        <v>3</v>
      </c>
      <c r="I16163" s="15">
        <v>0.25</v>
      </c>
      <c r="J16163">
        <f t="shared" si="252"/>
        <v>40</v>
      </c>
    </row>
    <row r="16164" spans="1:10" x14ac:dyDescent="0.3">
      <c r="A16164" t="s">
        <v>16717</v>
      </c>
      <c r="C16164" s="18">
        <v>380.3047836373571</v>
      </c>
      <c r="D16164" s="1"/>
      <c r="E16164" s="1">
        <v>8</v>
      </c>
      <c r="F16164" s="1">
        <v>3</v>
      </c>
      <c r="G16164" s="1">
        <v>0</v>
      </c>
      <c r="H16164" s="1">
        <v>5</v>
      </c>
      <c r="I16164" s="15">
        <v>0.375</v>
      </c>
      <c r="J16164">
        <f t="shared" si="252"/>
        <v>40</v>
      </c>
    </row>
    <row r="16165" spans="1:10" x14ac:dyDescent="0.3">
      <c r="A16165" t="s">
        <v>16044</v>
      </c>
      <c r="C16165" s="18">
        <v>380.30427933278276</v>
      </c>
      <c r="D16165" s="1"/>
      <c r="E16165" s="1">
        <v>3</v>
      </c>
      <c r="F16165" s="1">
        <v>0</v>
      </c>
      <c r="G16165" s="1">
        <v>1</v>
      </c>
      <c r="H16165" s="1">
        <v>2</v>
      </c>
      <c r="I16165" s="15">
        <v>0.16666666666666666</v>
      </c>
      <c r="J16165">
        <f t="shared" si="252"/>
        <v>40</v>
      </c>
    </row>
    <row r="16166" spans="1:10" x14ac:dyDescent="0.3">
      <c r="A16166" t="s">
        <v>16045</v>
      </c>
      <c r="C16166" s="18">
        <v>380.30404167326878</v>
      </c>
      <c r="D16166" s="1"/>
      <c r="E16166" s="1">
        <v>3</v>
      </c>
      <c r="F16166" s="1">
        <v>1</v>
      </c>
      <c r="G16166" s="1">
        <v>0</v>
      </c>
      <c r="H16166" s="1">
        <v>2</v>
      </c>
      <c r="I16166" s="15">
        <v>0.33333333333333331</v>
      </c>
      <c r="J16166">
        <f t="shared" si="252"/>
        <v>40</v>
      </c>
    </row>
    <row r="16167" spans="1:10" x14ac:dyDescent="0.3">
      <c r="A16167" t="s">
        <v>16046</v>
      </c>
      <c r="C16167" s="18">
        <v>380.30350034911191</v>
      </c>
      <c r="D16167" s="1"/>
      <c r="E16167" s="1">
        <v>2</v>
      </c>
      <c r="F16167" s="1">
        <v>0</v>
      </c>
      <c r="G16167" s="1">
        <v>0</v>
      </c>
      <c r="H16167" s="1">
        <v>2</v>
      </c>
      <c r="I16167" s="15">
        <v>0</v>
      </c>
      <c r="J16167">
        <f t="shared" si="252"/>
        <v>40</v>
      </c>
    </row>
    <row r="16168" spans="1:10" x14ac:dyDescent="0.3">
      <c r="A16168" t="s">
        <v>16047</v>
      </c>
      <c r="C16168" s="18">
        <v>380.30327250797893</v>
      </c>
      <c r="D16168" s="1"/>
      <c r="E16168" s="1">
        <v>4</v>
      </c>
      <c r="F16168" s="1">
        <v>1</v>
      </c>
      <c r="G16168" s="1">
        <v>0</v>
      </c>
      <c r="H16168" s="1">
        <v>3</v>
      </c>
      <c r="I16168" s="15">
        <v>0.25</v>
      </c>
      <c r="J16168">
        <f t="shared" si="252"/>
        <v>40</v>
      </c>
    </row>
    <row r="16169" spans="1:10" x14ac:dyDescent="0.3">
      <c r="A16169" t="s">
        <v>16048</v>
      </c>
      <c r="C16169" s="18">
        <v>380.30099830657099</v>
      </c>
      <c r="D16169" s="1"/>
      <c r="E16169" s="1">
        <v>2</v>
      </c>
      <c r="F16169" s="1">
        <v>0</v>
      </c>
      <c r="G16169" s="1">
        <v>0</v>
      </c>
      <c r="H16169" s="1">
        <v>2</v>
      </c>
      <c r="I16169" s="15">
        <v>0</v>
      </c>
      <c r="J16169">
        <f t="shared" si="252"/>
        <v>40</v>
      </c>
    </row>
    <row r="16170" spans="1:10" x14ac:dyDescent="0.3">
      <c r="A16170" t="s">
        <v>16049</v>
      </c>
      <c r="C16170" s="18">
        <v>380.29890670149541</v>
      </c>
      <c r="D16170" s="1"/>
      <c r="E16170" s="1">
        <v>2</v>
      </c>
      <c r="F16170" s="1">
        <v>0</v>
      </c>
      <c r="G16170" s="1">
        <v>0</v>
      </c>
      <c r="H16170" s="1">
        <v>2</v>
      </c>
      <c r="I16170" s="15">
        <v>0</v>
      </c>
      <c r="J16170">
        <f t="shared" si="252"/>
        <v>40</v>
      </c>
    </row>
    <row r="16171" spans="1:10" x14ac:dyDescent="0.3">
      <c r="A16171" t="s">
        <v>16050</v>
      </c>
      <c r="C16171" s="18">
        <v>380.29601855603823</v>
      </c>
      <c r="D16171" s="1"/>
      <c r="E16171" s="1">
        <v>2</v>
      </c>
      <c r="F16171" s="1">
        <v>0</v>
      </c>
      <c r="G16171" s="1">
        <v>0</v>
      </c>
      <c r="H16171" s="1">
        <v>2</v>
      </c>
      <c r="I16171" s="15">
        <v>0</v>
      </c>
      <c r="J16171">
        <f t="shared" si="252"/>
        <v>40</v>
      </c>
    </row>
    <row r="16172" spans="1:10" x14ac:dyDescent="0.3">
      <c r="A16172" t="s">
        <v>16051</v>
      </c>
      <c r="C16172" s="18">
        <v>380.29601855603823</v>
      </c>
      <c r="D16172" s="1"/>
      <c r="E16172" s="1">
        <v>3</v>
      </c>
      <c r="F16172" s="1">
        <v>0</v>
      </c>
      <c r="G16172" s="1">
        <v>1</v>
      </c>
      <c r="H16172" s="1">
        <v>2</v>
      </c>
      <c r="I16172" s="15">
        <v>0.16666666666666666</v>
      </c>
      <c r="J16172">
        <f t="shared" si="252"/>
        <v>40</v>
      </c>
    </row>
    <row r="16173" spans="1:10" x14ac:dyDescent="0.3">
      <c r="A16173" t="s">
        <v>16052</v>
      </c>
      <c r="C16173" s="18">
        <v>380.29552174530482</v>
      </c>
      <c r="D16173" s="1"/>
      <c r="E16173" s="1">
        <v>2</v>
      </c>
      <c r="F16173" s="1">
        <v>0</v>
      </c>
      <c r="G16173" s="1">
        <v>0</v>
      </c>
      <c r="H16173" s="1">
        <v>2</v>
      </c>
      <c r="I16173" s="15">
        <v>0</v>
      </c>
      <c r="J16173">
        <f t="shared" si="252"/>
        <v>40</v>
      </c>
    </row>
    <row r="16174" spans="1:10" x14ac:dyDescent="0.3">
      <c r="A16174" t="s">
        <v>16053</v>
      </c>
      <c r="C16174" s="18">
        <v>380.29464158816853</v>
      </c>
      <c r="D16174" s="1"/>
      <c r="E16174" s="1">
        <v>3</v>
      </c>
      <c r="F16174" s="1">
        <v>0</v>
      </c>
      <c r="G16174" s="1">
        <v>1</v>
      </c>
      <c r="H16174" s="1">
        <v>2</v>
      </c>
      <c r="I16174" s="15">
        <v>0.16666666666666666</v>
      </c>
      <c r="J16174">
        <f t="shared" si="252"/>
        <v>40</v>
      </c>
    </row>
    <row r="16175" spans="1:10" x14ac:dyDescent="0.3">
      <c r="A16175" t="s">
        <v>16054</v>
      </c>
      <c r="C16175" s="18">
        <v>380.28927277040589</v>
      </c>
      <c r="D16175" s="1"/>
      <c r="E16175" s="1">
        <v>6</v>
      </c>
      <c r="F16175" s="1">
        <v>2</v>
      </c>
      <c r="G16175" s="1">
        <v>0</v>
      </c>
      <c r="H16175" s="1">
        <v>4</v>
      </c>
      <c r="I16175" s="15">
        <v>0.33333333333333331</v>
      </c>
      <c r="J16175">
        <f t="shared" si="252"/>
        <v>40</v>
      </c>
    </row>
    <row r="16176" spans="1:10" x14ac:dyDescent="0.3">
      <c r="A16176" t="s">
        <v>16055</v>
      </c>
      <c r="C16176" s="18">
        <v>380.28819960746125</v>
      </c>
      <c r="D16176" s="1"/>
      <c r="E16176" s="1">
        <v>3</v>
      </c>
      <c r="F16176" s="1">
        <v>0</v>
      </c>
      <c r="G16176" s="1">
        <v>1</v>
      </c>
      <c r="H16176" s="1">
        <v>2</v>
      </c>
      <c r="I16176" s="15">
        <v>0.16666666666666666</v>
      </c>
      <c r="J16176">
        <f t="shared" si="252"/>
        <v>40</v>
      </c>
    </row>
    <row r="16177" spans="1:10" x14ac:dyDescent="0.3">
      <c r="A16177" t="s">
        <v>16056</v>
      </c>
      <c r="C16177" s="18">
        <v>380.28774368331995</v>
      </c>
      <c r="D16177" s="1"/>
      <c r="E16177" s="1">
        <v>2</v>
      </c>
      <c r="F16177" s="1">
        <v>0</v>
      </c>
      <c r="G16177" s="1">
        <v>0</v>
      </c>
      <c r="H16177" s="1">
        <v>2</v>
      </c>
      <c r="I16177" s="15">
        <v>0</v>
      </c>
      <c r="J16177">
        <f t="shared" si="252"/>
        <v>40</v>
      </c>
    </row>
    <row r="16178" spans="1:10" x14ac:dyDescent="0.3">
      <c r="A16178" t="s">
        <v>16057</v>
      </c>
      <c r="C16178" s="18">
        <v>380.28774368331995</v>
      </c>
      <c r="D16178" s="1"/>
      <c r="E16178" s="1">
        <v>2</v>
      </c>
      <c r="F16178" s="1">
        <v>0</v>
      </c>
      <c r="G16178" s="1">
        <v>0</v>
      </c>
      <c r="H16178" s="1">
        <v>2</v>
      </c>
      <c r="I16178" s="15">
        <v>0</v>
      </c>
      <c r="J16178">
        <f t="shared" si="252"/>
        <v>40</v>
      </c>
    </row>
    <row r="16179" spans="1:10" x14ac:dyDescent="0.3">
      <c r="A16179" t="s">
        <v>16058</v>
      </c>
      <c r="C16179" s="18">
        <v>380.28774368331995</v>
      </c>
      <c r="D16179" s="1"/>
      <c r="E16179" s="1">
        <v>2</v>
      </c>
      <c r="F16179" s="1">
        <v>0</v>
      </c>
      <c r="G16179" s="1">
        <v>0</v>
      </c>
      <c r="H16179" s="1">
        <v>2</v>
      </c>
      <c r="I16179" s="15">
        <v>0</v>
      </c>
      <c r="J16179">
        <f t="shared" si="252"/>
        <v>40</v>
      </c>
    </row>
    <row r="16180" spans="1:10" x14ac:dyDescent="0.3">
      <c r="A16180" t="s">
        <v>16059</v>
      </c>
      <c r="C16180" s="18">
        <v>380.28774368331995</v>
      </c>
      <c r="D16180" s="1"/>
      <c r="E16180" s="1">
        <v>2</v>
      </c>
      <c r="F16180" s="1">
        <v>0</v>
      </c>
      <c r="G16180" s="1">
        <v>0</v>
      </c>
      <c r="H16180" s="1">
        <v>2</v>
      </c>
      <c r="I16180" s="15">
        <v>0</v>
      </c>
      <c r="J16180">
        <f t="shared" si="252"/>
        <v>40</v>
      </c>
    </row>
    <row r="16181" spans="1:10" x14ac:dyDescent="0.3">
      <c r="A16181" t="s">
        <v>16060</v>
      </c>
      <c r="C16181" s="18">
        <v>380.28774368331995</v>
      </c>
      <c r="D16181" s="1"/>
      <c r="E16181" s="1">
        <v>2</v>
      </c>
      <c r="F16181" s="1">
        <v>0</v>
      </c>
      <c r="G16181" s="1">
        <v>0</v>
      </c>
      <c r="H16181" s="1">
        <v>2</v>
      </c>
      <c r="I16181" s="15">
        <v>0</v>
      </c>
      <c r="J16181">
        <f t="shared" si="252"/>
        <v>40</v>
      </c>
    </row>
    <row r="16182" spans="1:10" x14ac:dyDescent="0.3">
      <c r="A16182" t="s">
        <v>16061</v>
      </c>
      <c r="C16182" s="18">
        <v>380.28774368331995</v>
      </c>
      <c r="D16182" s="1"/>
      <c r="E16182" s="1">
        <v>2</v>
      </c>
      <c r="F16182" s="1">
        <v>0</v>
      </c>
      <c r="G16182" s="1">
        <v>0</v>
      </c>
      <c r="H16182" s="1">
        <v>2</v>
      </c>
      <c r="I16182" s="15">
        <v>0</v>
      </c>
      <c r="J16182">
        <f t="shared" si="252"/>
        <v>40</v>
      </c>
    </row>
    <row r="16183" spans="1:10" x14ac:dyDescent="0.3">
      <c r="A16183" t="s">
        <v>16062</v>
      </c>
      <c r="C16183" s="18">
        <v>380.28774368331995</v>
      </c>
      <c r="D16183" s="1"/>
      <c r="E16183" s="1">
        <v>4</v>
      </c>
      <c r="F16183" s="1">
        <v>1</v>
      </c>
      <c r="G16183" s="1">
        <v>0</v>
      </c>
      <c r="H16183" s="1">
        <v>3</v>
      </c>
      <c r="I16183" s="15">
        <v>0.25</v>
      </c>
      <c r="J16183">
        <f t="shared" si="252"/>
        <v>40</v>
      </c>
    </row>
    <row r="16184" spans="1:10" x14ac:dyDescent="0.3">
      <c r="A16184" t="s">
        <v>16063</v>
      </c>
      <c r="C16184" s="18">
        <v>380.28774368331995</v>
      </c>
      <c r="D16184" s="1"/>
      <c r="E16184" s="1">
        <v>1</v>
      </c>
      <c r="F16184" s="1">
        <v>0</v>
      </c>
      <c r="G16184" s="1">
        <v>0</v>
      </c>
      <c r="H16184" s="1">
        <v>1</v>
      </c>
      <c r="I16184" s="15">
        <v>0</v>
      </c>
      <c r="J16184">
        <f t="shared" si="252"/>
        <v>40</v>
      </c>
    </row>
    <row r="16185" spans="1:10" x14ac:dyDescent="0.3">
      <c r="A16185" t="s">
        <v>16064</v>
      </c>
      <c r="C16185" s="18">
        <v>380.28774368331995</v>
      </c>
      <c r="D16185" s="1"/>
      <c r="E16185" s="1">
        <v>3</v>
      </c>
      <c r="F16185" s="1">
        <v>0</v>
      </c>
      <c r="G16185" s="1">
        <v>1</v>
      </c>
      <c r="H16185" s="1">
        <v>2</v>
      </c>
      <c r="I16185" s="15">
        <v>0.16666666666666666</v>
      </c>
      <c r="J16185">
        <f t="shared" si="252"/>
        <v>40</v>
      </c>
    </row>
    <row r="16186" spans="1:10" x14ac:dyDescent="0.3">
      <c r="A16186" t="s">
        <v>16065</v>
      </c>
      <c r="C16186" s="18">
        <v>380.28774368331995</v>
      </c>
      <c r="D16186" s="1"/>
      <c r="E16186" s="1">
        <v>2</v>
      </c>
      <c r="F16186" s="1">
        <v>0</v>
      </c>
      <c r="G16186" s="1">
        <v>0</v>
      </c>
      <c r="H16186" s="1">
        <v>2</v>
      </c>
      <c r="I16186" s="15">
        <v>0</v>
      </c>
      <c r="J16186">
        <f t="shared" si="252"/>
        <v>40</v>
      </c>
    </row>
    <row r="16187" spans="1:10" x14ac:dyDescent="0.3">
      <c r="A16187" t="s">
        <v>16066</v>
      </c>
      <c r="C16187" s="18">
        <v>380.28774368331995</v>
      </c>
      <c r="D16187" s="1"/>
      <c r="E16187" s="1">
        <v>26</v>
      </c>
      <c r="F16187" s="1">
        <v>13</v>
      </c>
      <c r="G16187" s="1">
        <v>1</v>
      </c>
      <c r="H16187" s="1">
        <v>12</v>
      </c>
      <c r="I16187" s="15">
        <v>0.51923076923076927</v>
      </c>
      <c r="J16187">
        <f t="shared" si="252"/>
        <v>40</v>
      </c>
    </row>
    <row r="16188" spans="1:10" x14ac:dyDescent="0.3">
      <c r="A16188" t="s">
        <v>16067</v>
      </c>
      <c r="C16188" s="18">
        <v>380.28774368331995</v>
      </c>
      <c r="D16188" s="1"/>
      <c r="E16188" s="1">
        <v>3</v>
      </c>
      <c r="F16188" s="1">
        <v>1</v>
      </c>
      <c r="G16188" s="1">
        <v>0</v>
      </c>
      <c r="H16188" s="1">
        <v>2</v>
      </c>
      <c r="I16188" s="15">
        <v>0.33333333333333331</v>
      </c>
      <c r="J16188">
        <f t="shared" si="252"/>
        <v>40</v>
      </c>
    </row>
    <row r="16189" spans="1:10" x14ac:dyDescent="0.3">
      <c r="A16189" t="s">
        <v>16068</v>
      </c>
      <c r="C16189" s="18">
        <v>380.28774368331995</v>
      </c>
      <c r="D16189" s="1"/>
      <c r="E16189" s="1">
        <v>3</v>
      </c>
      <c r="F16189" s="1">
        <v>1</v>
      </c>
      <c r="G16189" s="1">
        <v>0</v>
      </c>
      <c r="H16189" s="1">
        <v>2</v>
      </c>
      <c r="I16189" s="15">
        <v>0.33333333333333331</v>
      </c>
      <c r="J16189">
        <f t="shared" si="252"/>
        <v>40</v>
      </c>
    </row>
    <row r="16190" spans="1:10" x14ac:dyDescent="0.3">
      <c r="A16190" t="s">
        <v>16069</v>
      </c>
      <c r="C16190" s="18">
        <v>380.28774368331995</v>
      </c>
      <c r="D16190" s="1"/>
      <c r="E16190" s="1">
        <v>3</v>
      </c>
      <c r="F16190" s="1">
        <v>0</v>
      </c>
      <c r="G16190" s="1">
        <v>1</v>
      </c>
      <c r="H16190" s="1">
        <v>2</v>
      </c>
      <c r="I16190" s="15">
        <v>0.16666666666666666</v>
      </c>
      <c r="J16190">
        <f t="shared" si="252"/>
        <v>40</v>
      </c>
    </row>
    <row r="16191" spans="1:10" x14ac:dyDescent="0.3">
      <c r="A16191" t="s">
        <v>16070</v>
      </c>
      <c r="C16191" s="18">
        <v>380.28774368331995</v>
      </c>
      <c r="D16191" s="1"/>
      <c r="E16191" s="1">
        <v>2</v>
      </c>
      <c r="F16191" s="1">
        <v>0</v>
      </c>
      <c r="G16191" s="1">
        <v>0</v>
      </c>
      <c r="H16191" s="1">
        <v>2</v>
      </c>
      <c r="I16191" s="15">
        <v>0</v>
      </c>
      <c r="J16191">
        <f t="shared" si="252"/>
        <v>40</v>
      </c>
    </row>
    <row r="16192" spans="1:10" x14ac:dyDescent="0.3">
      <c r="A16192" t="s">
        <v>16071</v>
      </c>
      <c r="C16192" s="18">
        <v>380.28774368331995</v>
      </c>
      <c r="D16192" s="1"/>
      <c r="E16192" s="1">
        <v>2</v>
      </c>
      <c r="F16192" s="1">
        <v>0</v>
      </c>
      <c r="G16192" s="1">
        <v>0</v>
      </c>
      <c r="H16192" s="1">
        <v>2</v>
      </c>
      <c r="I16192" s="15">
        <v>0</v>
      </c>
      <c r="J16192">
        <f t="shared" si="252"/>
        <v>40</v>
      </c>
    </row>
    <row r="16193" spans="1:10" x14ac:dyDescent="0.3">
      <c r="A16193" t="s">
        <v>16072</v>
      </c>
      <c r="C16193" s="18">
        <v>380.28774368331995</v>
      </c>
      <c r="D16193" s="1"/>
      <c r="E16193" s="1">
        <v>6</v>
      </c>
      <c r="F16193" s="1">
        <v>1</v>
      </c>
      <c r="G16193" s="1">
        <v>0</v>
      </c>
      <c r="H16193" s="1">
        <v>5</v>
      </c>
      <c r="I16193" s="15">
        <v>0.16666666666666666</v>
      </c>
      <c r="J16193">
        <f t="shared" si="252"/>
        <v>40</v>
      </c>
    </row>
    <row r="16194" spans="1:10" x14ac:dyDescent="0.3">
      <c r="A16194" t="s">
        <v>16073</v>
      </c>
      <c r="C16194" s="18">
        <v>380.28774368331995</v>
      </c>
      <c r="D16194" s="1"/>
      <c r="E16194" s="1">
        <v>3</v>
      </c>
      <c r="F16194" s="1">
        <v>1</v>
      </c>
      <c r="G16194" s="1">
        <v>0</v>
      </c>
      <c r="H16194" s="1">
        <v>2</v>
      </c>
      <c r="I16194" s="15">
        <v>0.33333333333333331</v>
      </c>
      <c r="J16194">
        <f t="shared" si="252"/>
        <v>40</v>
      </c>
    </row>
    <row r="16195" spans="1:10" x14ac:dyDescent="0.3">
      <c r="A16195" t="s">
        <v>16074</v>
      </c>
      <c r="C16195" s="18">
        <v>380.28774368331995</v>
      </c>
      <c r="D16195" s="1"/>
      <c r="E16195" s="1">
        <v>3</v>
      </c>
      <c r="F16195" s="1">
        <v>0</v>
      </c>
      <c r="G16195" s="1">
        <v>1</v>
      </c>
      <c r="H16195" s="1">
        <v>2</v>
      </c>
      <c r="I16195" s="15">
        <v>0.16666666666666666</v>
      </c>
      <c r="J16195">
        <f t="shared" si="252"/>
        <v>40</v>
      </c>
    </row>
    <row r="16196" spans="1:10" x14ac:dyDescent="0.3">
      <c r="A16196" t="s">
        <v>16075</v>
      </c>
      <c r="C16196" s="18">
        <v>380.28774368331995</v>
      </c>
      <c r="D16196" s="1"/>
      <c r="E16196" s="1">
        <v>2</v>
      </c>
      <c r="F16196" s="1">
        <v>0</v>
      </c>
      <c r="G16196" s="1">
        <v>0</v>
      </c>
      <c r="H16196" s="1">
        <v>2</v>
      </c>
      <c r="I16196" s="15">
        <v>0</v>
      </c>
      <c r="J16196">
        <f t="shared" ref="J16196:J16259" si="253">IF(E16196&lt;=30,40,20)</f>
        <v>40</v>
      </c>
    </row>
    <row r="16197" spans="1:10" x14ac:dyDescent="0.3">
      <c r="A16197" t="s">
        <v>16076</v>
      </c>
      <c r="C16197" s="18">
        <v>380.28774368331995</v>
      </c>
      <c r="D16197" s="1"/>
      <c r="E16197" s="1">
        <v>3</v>
      </c>
      <c r="F16197" s="1">
        <v>0</v>
      </c>
      <c r="G16197" s="1">
        <v>1</v>
      </c>
      <c r="H16197" s="1">
        <v>2</v>
      </c>
      <c r="I16197" s="15">
        <v>0.16666666666666666</v>
      </c>
      <c r="J16197">
        <f t="shared" si="253"/>
        <v>40</v>
      </c>
    </row>
    <row r="16198" spans="1:10" x14ac:dyDescent="0.3">
      <c r="A16198" t="s">
        <v>16077</v>
      </c>
      <c r="C16198" s="18">
        <v>380.28774368331995</v>
      </c>
      <c r="D16198" s="1"/>
      <c r="E16198" s="1">
        <v>3</v>
      </c>
      <c r="F16198" s="1">
        <v>0</v>
      </c>
      <c r="G16198" s="1">
        <v>1</v>
      </c>
      <c r="H16198" s="1">
        <v>2</v>
      </c>
      <c r="I16198" s="15">
        <v>0.16666666666666666</v>
      </c>
      <c r="J16198">
        <f t="shared" si="253"/>
        <v>40</v>
      </c>
    </row>
    <row r="16199" spans="1:10" x14ac:dyDescent="0.3">
      <c r="A16199" t="s">
        <v>16078</v>
      </c>
      <c r="C16199" s="18">
        <v>380.28774368331995</v>
      </c>
      <c r="D16199" s="1"/>
      <c r="E16199" s="1">
        <v>2</v>
      </c>
      <c r="F16199" s="1">
        <v>0</v>
      </c>
      <c r="G16199" s="1">
        <v>0</v>
      </c>
      <c r="H16199" s="1">
        <v>2</v>
      </c>
      <c r="I16199" s="15">
        <v>0</v>
      </c>
      <c r="J16199">
        <f t="shared" si="253"/>
        <v>40</v>
      </c>
    </row>
    <row r="16200" spans="1:10" x14ac:dyDescent="0.3">
      <c r="A16200" t="s">
        <v>16079</v>
      </c>
      <c r="C16200" s="18">
        <v>380.28774368331995</v>
      </c>
      <c r="D16200" s="1"/>
      <c r="E16200" s="1">
        <v>3</v>
      </c>
      <c r="F16200" s="1">
        <v>0</v>
      </c>
      <c r="G16200" s="1">
        <v>1</v>
      </c>
      <c r="H16200" s="1">
        <v>2</v>
      </c>
      <c r="I16200" s="15">
        <v>0.16666666666666666</v>
      </c>
      <c r="J16200">
        <f t="shared" si="253"/>
        <v>40</v>
      </c>
    </row>
    <row r="16201" spans="1:10" x14ac:dyDescent="0.3">
      <c r="A16201" t="s">
        <v>16080</v>
      </c>
      <c r="C16201" s="18">
        <v>380.28749353206717</v>
      </c>
      <c r="D16201" s="1"/>
      <c r="E16201" s="1">
        <v>5</v>
      </c>
      <c r="F16201" s="1">
        <v>1</v>
      </c>
      <c r="G16201" s="1">
        <v>1</v>
      </c>
      <c r="H16201" s="1">
        <v>3</v>
      </c>
      <c r="I16201" s="15">
        <v>0.3</v>
      </c>
      <c r="J16201">
        <f t="shared" si="253"/>
        <v>40</v>
      </c>
    </row>
    <row r="16202" spans="1:10" x14ac:dyDescent="0.3">
      <c r="A16202" t="s">
        <v>16081</v>
      </c>
      <c r="C16202" s="18">
        <v>380.28690149967395</v>
      </c>
      <c r="D16202" s="1"/>
      <c r="E16202" s="1">
        <v>2</v>
      </c>
      <c r="F16202" s="1">
        <v>0</v>
      </c>
      <c r="G16202" s="1">
        <v>0</v>
      </c>
      <c r="H16202" s="1">
        <v>2</v>
      </c>
      <c r="I16202" s="15">
        <v>0</v>
      </c>
      <c r="J16202">
        <f t="shared" si="253"/>
        <v>40</v>
      </c>
    </row>
    <row r="16203" spans="1:10" x14ac:dyDescent="0.3">
      <c r="A16203" t="s">
        <v>16082</v>
      </c>
      <c r="C16203" s="18">
        <v>380.28589763319133</v>
      </c>
      <c r="D16203" s="1"/>
      <c r="E16203" s="1">
        <v>9</v>
      </c>
      <c r="F16203" s="1">
        <v>3</v>
      </c>
      <c r="G16203" s="1">
        <v>0</v>
      </c>
      <c r="H16203" s="1">
        <v>6</v>
      </c>
      <c r="I16203" s="15">
        <v>0.33333333333333331</v>
      </c>
      <c r="J16203">
        <f t="shared" si="253"/>
        <v>40</v>
      </c>
    </row>
    <row r="16204" spans="1:10" x14ac:dyDescent="0.3">
      <c r="A16204" t="s">
        <v>16085</v>
      </c>
      <c r="C16204" s="18">
        <v>380.2840581304755</v>
      </c>
      <c r="D16204" s="1"/>
      <c r="E16204" s="1">
        <v>2</v>
      </c>
      <c r="F16204" s="1">
        <v>0</v>
      </c>
      <c r="G16204" s="1">
        <v>0</v>
      </c>
      <c r="H16204" s="1">
        <v>2</v>
      </c>
      <c r="I16204" s="15">
        <v>0</v>
      </c>
      <c r="J16204">
        <f t="shared" si="253"/>
        <v>40</v>
      </c>
    </row>
    <row r="16205" spans="1:10" x14ac:dyDescent="0.3">
      <c r="A16205" t="s">
        <v>16083</v>
      </c>
      <c r="C16205" s="18">
        <v>380.28373760416071</v>
      </c>
      <c r="D16205" s="1"/>
      <c r="E16205" s="1">
        <v>3</v>
      </c>
      <c r="F16205" s="1">
        <v>0</v>
      </c>
      <c r="G16205" s="1">
        <v>1</v>
      </c>
      <c r="H16205" s="1">
        <v>2</v>
      </c>
      <c r="I16205" s="15">
        <v>0.16666666666666666</v>
      </c>
      <c r="J16205">
        <f t="shared" si="253"/>
        <v>40</v>
      </c>
    </row>
    <row r="16206" spans="1:10" x14ac:dyDescent="0.3">
      <c r="A16206" t="s">
        <v>16084</v>
      </c>
      <c r="C16206" s="18">
        <v>380.28262466474882</v>
      </c>
      <c r="D16206" s="1"/>
      <c r="E16206" s="1">
        <v>6</v>
      </c>
      <c r="F16206" s="1">
        <v>2</v>
      </c>
      <c r="G16206" s="1">
        <v>0</v>
      </c>
      <c r="H16206" s="1">
        <v>4</v>
      </c>
      <c r="I16206" s="15">
        <v>0.33333333333333331</v>
      </c>
      <c r="J16206">
        <f t="shared" si="253"/>
        <v>40</v>
      </c>
    </row>
    <row r="16207" spans="1:10" x14ac:dyDescent="0.3">
      <c r="A16207" t="s">
        <v>16086</v>
      </c>
      <c r="C16207" s="18">
        <v>380.28068468152605</v>
      </c>
      <c r="D16207" s="1"/>
      <c r="E16207" s="1">
        <v>1</v>
      </c>
      <c r="F16207" s="1">
        <v>0</v>
      </c>
      <c r="G16207" s="1">
        <v>0</v>
      </c>
      <c r="H16207" s="1">
        <v>1</v>
      </c>
      <c r="I16207" s="15">
        <v>0</v>
      </c>
      <c r="J16207">
        <f t="shared" si="253"/>
        <v>40</v>
      </c>
    </row>
    <row r="16208" spans="1:10" x14ac:dyDescent="0.3">
      <c r="A16208" t="s">
        <v>16087</v>
      </c>
      <c r="C16208" s="18">
        <v>380.27971910240154</v>
      </c>
      <c r="D16208" s="1"/>
      <c r="E16208" s="1">
        <v>5</v>
      </c>
      <c r="F16208" s="1">
        <v>1</v>
      </c>
      <c r="G16208" s="1">
        <v>1</v>
      </c>
      <c r="H16208" s="1">
        <v>3</v>
      </c>
      <c r="I16208" s="15">
        <v>0.3</v>
      </c>
      <c r="J16208">
        <f t="shared" si="253"/>
        <v>40</v>
      </c>
    </row>
    <row r="16209" spans="1:10" x14ac:dyDescent="0.3">
      <c r="A16209" t="s">
        <v>16088</v>
      </c>
      <c r="C16209" s="18">
        <v>380.27946175626579</v>
      </c>
      <c r="D16209" s="1"/>
      <c r="E16209" s="1">
        <v>2</v>
      </c>
      <c r="F16209" s="1">
        <v>0</v>
      </c>
      <c r="G16209" s="1">
        <v>0</v>
      </c>
      <c r="H16209" s="1">
        <v>2</v>
      </c>
      <c r="I16209" s="15">
        <v>0</v>
      </c>
      <c r="J16209">
        <f t="shared" si="253"/>
        <v>40</v>
      </c>
    </row>
    <row r="16210" spans="1:10" x14ac:dyDescent="0.3">
      <c r="A16210" t="s">
        <v>16089</v>
      </c>
      <c r="C16210" s="18">
        <v>380.27946175626579</v>
      </c>
      <c r="D16210" s="1"/>
      <c r="E16210" s="1">
        <v>2</v>
      </c>
      <c r="F16210" s="1">
        <v>0</v>
      </c>
      <c r="G16210" s="1">
        <v>0</v>
      </c>
      <c r="H16210" s="1">
        <v>2</v>
      </c>
      <c r="I16210" s="15">
        <v>0</v>
      </c>
      <c r="J16210">
        <f t="shared" si="253"/>
        <v>40</v>
      </c>
    </row>
    <row r="16211" spans="1:10" x14ac:dyDescent="0.3">
      <c r="A16211" t="s">
        <v>16090</v>
      </c>
      <c r="C16211" s="18">
        <v>380.27937185304125</v>
      </c>
      <c r="D16211" s="1"/>
      <c r="E16211" s="1">
        <v>23</v>
      </c>
      <c r="F16211" s="1">
        <v>10</v>
      </c>
      <c r="G16211" s="1">
        <v>0</v>
      </c>
      <c r="H16211" s="1">
        <v>13</v>
      </c>
      <c r="I16211" s="15">
        <v>0.43478260869565216</v>
      </c>
      <c r="J16211">
        <f t="shared" si="253"/>
        <v>40</v>
      </c>
    </row>
    <row r="16212" spans="1:10" x14ac:dyDescent="0.3">
      <c r="A16212" t="s">
        <v>16091</v>
      </c>
      <c r="C16212" s="18">
        <v>380.27596534245413</v>
      </c>
      <c r="D16212" s="1"/>
      <c r="E16212" s="1">
        <v>5</v>
      </c>
      <c r="F16212" s="1">
        <v>0</v>
      </c>
      <c r="G16212" s="1">
        <v>3</v>
      </c>
      <c r="H16212" s="1">
        <v>2</v>
      </c>
      <c r="I16212" s="15">
        <v>0.3</v>
      </c>
      <c r="J16212">
        <f t="shared" si="253"/>
        <v>40</v>
      </c>
    </row>
    <row r="16213" spans="1:10" x14ac:dyDescent="0.3">
      <c r="A16213" t="s">
        <v>16092</v>
      </c>
      <c r="C16213" s="18">
        <v>380.27563427151506</v>
      </c>
      <c r="D16213" s="1"/>
      <c r="E16213" s="1">
        <v>6</v>
      </c>
      <c r="F16213" s="1">
        <v>2</v>
      </c>
      <c r="G16213" s="1">
        <v>0</v>
      </c>
      <c r="H16213" s="1">
        <v>4</v>
      </c>
      <c r="I16213" s="15">
        <v>0.33333333333333331</v>
      </c>
      <c r="J16213">
        <f t="shared" si="253"/>
        <v>40</v>
      </c>
    </row>
    <row r="16214" spans="1:10" x14ac:dyDescent="0.3">
      <c r="A16214" t="s">
        <v>16093</v>
      </c>
      <c r="C16214" s="18">
        <v>380.27518008196478</v>
      </c>
      <c r="D16214" s="1"/>
      <c r="E16214" s="1">
        <v>5</v>
      </c>
      <c r="F16214" s="1">
        <v>1</v>
      </c>
      <c r="G16214" s="1">
        <v>1</v>
      </c>
      <c r="H16214" s="1">
        <v>3</v>
      </c>
      <c r="I16214" s="15">
        <v>0.3</v>
      </c>
      <c r="J16214">
        <f t="shared" si="253"/>
        <v>40</v>
      </c>
    </row>
    <row r="16215" spans="1:10" x14ac:dyDescent="0.3">
      <c r="A16215" t="s">
        <v>16094</v>
      </c>
      <c r="C16215" s="18">
        <v>380.27490934454477</v>
      </c>
      <c r="D16215" s="1"/>
      <c r="E16215" s="1">
        <v>2</v>
      </c>
      <c r="F16215" s="1">
        <v>0</v>
      </c>
      <c r="G16215" s="1">
        <v>0</v>
      </c>
      <c r="H16215" s="1">
        <v>2</v>
      </c>
      <c r="I16215" s="15">
        <v>0</v>
      </c>
      <c r="J16215">
        <f t="shared" si="253"/>
        <v>40</v>
      </c>
    </row>
    <row r="16216" spans="1:10" x14ac:dyDescent="0.3">
      <c r="A16216" t="s">
        <v>16095</v>
      </c>
      <c r="C16216" s="18">
        <v>380.27475000602277</v>
      </c>
      <c r="D16216" s="1"/>
      <c r="E16216" s="1">
        <v>6</v>
      </c>
      <c r="F16216" s="1">
        <v>2</v>
      </c>
      <c r="G16216" s="1">
        <v>0</v>
      </c>
      <c r="H16216" s="1">
        <v>4</v>
      </c>
      <c r="I16216" s="15">
        <v>0.33333333333333331</v>
      </c>
      <c r="J16216">
        <f t="shared" si="253"/>
        <v>40</v>
      </c>
    </row>
    <row r="16217" spans="1:10" x14ac:dyDescent="0.3">
      <c r="A16217" t="s">
        <v>16473</v>
      </c>
      <c r="C16217" s="18">
        <v>380.27361929286337</v>
      </c>
      <c r="D16217" s="1"/>
      <c r="E16217" s="1">
        <v>3</v>
      </c>
      <c r="F16217" s="1">
        <v>0</v>
      </c>
      <c r="G16217" s="1">
        <v>1</v>
      </c>
      <c r="H16217" s="1">
        <v>2</v>
      </c>
      <c r="I16217" s="15">
        <v>0.16666666666666666</v>
      </c>
      <c r="J16217">
        <f t="shared" si="253"/>
        <v>40</v>
      </c>
    </row>
    <row r="16218" spans="1:10" x14ac:dyDescent="0.3">
      <c r="A16218" t="s">
        <v>16096</v>
      </c>
      <c r="C16218" s="18">
        <v>380.27286408533143</v>
      </c>
      <c r="D16218" s="1"/>
      <c r="E16218" s="1">
        <v>19</v>
      </c>
      <c r="F16218" s="1">
        <v>9</v>
      </c>
      <c r="G16218" s="1">
        <v>0</v>
      </c>
      <c r="H16218" s="1">
        <v>10</v>
      </c>
      <c r="I16218" s="15">
        <v>0.47368421052631576</v>
      </c>
      <c r="J16218">
        <f t="shared" si="253"/>
        <v>40</v>
      </c>
    </row>
    <row r="16219" spans="1:10" x14ac:dyDescent="0.3">
      <c r="A16219" t="s">
        <v>16097</v>
      </c>
      <c r="C16219" s="18">
        <v>380.27203149142122</v>
      </c>
      <c r="D16219" s="1"/>
      <c r="E16219" s="1">
        <v>2</v>
      </c>
      <c r="F16219" s="1">
        <v>0</v>
      </c>
      <c r="G16219" s="1">
        <v>0</v>
      </c>
      <c r="H16219" s="1">
        <v>2</v>
      </c>
      <c r="I16219" s="15">
        <v>0</v>
      </c>
      <c r="J16219">
        <f t="shared" si="253"/>
        <v>40</v>
      </c>
    </row>
    <row r="16220" spans="1:10" x14ac:dyDescent="0.3">
      <c r="A16220" t="s">
        <v>16098</v>
      </c>
      <c r="C16220" s="18">
        <v>380.27143083657421</v>
      </c>
      <c r="D16220" s="1"/>
      <c r="E16220" s="1">
        <v>6</v>
      </c>
      <c r="F16220" s="1">
        <v>2</v>
      </c>
      <c r="G16220" s="1">
        <v>0</v>
      </c>
      <c r="H16220" s="1">
        <v>4</v>
      </c>
      <c r="I16220" s="15">
        <v>0.33333333333333331</v>
      </c>
      <c r="J16220">
        <f t="shared" si="253"/>
        <v>40</v>
      </c>
    </row>
    <row r="16221" spans="1:10" x14ac:dyDescent="0.3">
      <c r="A16221" t="s">
        <v>16099</v>
      </c>
      <c r="C16221" s="18">
        <v>380.2712064588614</v>
      </c>
      <c r="D16221" s="1"/>
      <c r="E16221" s="1">
        <v>3</v>
      </c>
      <c r="F16221" s="1">
        <v>0</v>
      </c>
      <c r="G16221" s="1">
        <v>1</v>
      </c>
      <c r="H16221" s="1">
        <v>2</v>
      </c>
      <c r="I16221" s="15">
        <v>0.16666666666666666</v>
      </c>
      <c r="J16221">
        <f t="shared" si="253"/>
        <v>40</v>
      </c>
    </row>
    <row r="16222" spans="1:10" x14ac:dyDescent="0.3">
      <c r="A16222" t="s">
        <v>16100</v>
      </c>
      <c r="C16222" s="18">
        <v>380.27117984057281</v>
      </c>
      <c r="D16222" s="1"/>
      <c r="E16222" s="1">
        <v>3</v>
      </c>
      <c r="F16222" s="1">
        <v>0</v>
      </c>
      <c r="G16222" s="1">
        <v>1</v>
      </c>
      <c r="H16222" s="1">
        <v>2</v>
      </c>
      <c r="I16222" s="15">
        <v>0.16666666666666666</v>
      </c>
      <c r="J16222">
        <f t="shared" si="253"/>
        <v>40</v>
      </c>
    </row>
    <row r="16223" spans="1:10" x14ac:dyDescent="0.3">
      <c r="A16223" t="s">
        <v>16101</v>
      </c>
      <c r="C16223" s="18">
        <v>380.27117984057281</v>
      </c>
      <c r="D16223" s="1"/>
      <c r="E16223" s="1">
        <v>3</v>
      </c>
      <c r="F16223" s="1">
        <v>0</v>
      </c>
      <c r="G16223" s="1">
        <v>1</v>
      </c>
      <c r="H16223" s="1">
        <v>2</v>
      </c>
      <c r="I16223" s="15">
        <v>0.16666666666666666</v>
      </c>
      <c r="J16223">
        <f t="shared" si="253"/>
        <v>40</v>
      </c>
    </row>
    <row r="16224" spans="1:10" x14ac:dyDescent="0.3">
      <c r="A16224" t="s">
        <v>16102</v>
      </c>
      <c r="C16224" s="18">
        <v>380.27094812698431</v>
      </c>
      <c r="D16224" s="1"/>
      <c r="E16224" s="1">
        <v>2</v>
      </c>
      <c r="F16224" s="1">
        <v>0</v>
      </c>
      <c r="G16224" s="1">
        <v>0</v>
      </c>
      <c r="H16224" s="1">
        <v>2</v>
      </c>
      <c r="I16224" s="15">
        <v>0</v>
      </c>
      <c r="J16224">
        <f t="shared" si="253"/>
        <v>40</v>
      </c>
    </row>
    <row r="16225" spans="1:10" x14ac:dyDescent="0.3">
      <c r="A16225" t="s">
        <v>16103</v>
      </c>
      <c r="C16225" s="18">
        <v>380.27073194506261</v>
      </c>
      <c r="D16225" s="1"/>
      <c r="E16225" s="1">
        <v>3</v>
      </c>
      <c r="F16225" s="1">
        <v>0</v>
      </c>
      <c r="G16225" s="1">
        <v>1</v>
      </c>
      <c r="H16225" s="1">
        <v>2</v>
      </c>
      <c r="I16225" s="15">
        <v>0.16666666666666666</v>
      </c>
      <c r="J16225">
        <f t="shared" si="253"/>
        <v>40</v>
      </c>
    </row>
    <row r="16226" spans="1:10" x14ac:dyDescent="0.3">
      <c r="A16226" t="s">
        <v>16104</v>
      </c>
      <c r="C16226" s="18">
        <v>380.2705201974199</v>
      </c>
      <c r="D16226" s="1"/>
      <c r="E16226" s="1">
        <v>5</v>
      </c>
      <c r="F16226" s="1">
        <v>1</v>
      </c>
      <c r="G16226" s="1">
        <v>1</v>
      </c>
      <c r="H16226" s="1">
        <v>3</v>
      </c>
      <c r="I16226" s="15">
        <v>0.3</v>
      </c>
      <c r="J16226">
        <f t="shared" si="253"/>
        <v>40</v>
      </c>
    </row>
    <row r="16227" spans="1:10" x14ac:dyDescent="0.3">
      <c r="A16227" t="s">
        <v>16105</v>
      </c>
      <c r="C16227" s="18">
        <v>380.27030573759106</v>
      </c>
      <c r="D16227" s="1"/>
      <c r="E16227" s="1">
        <v>6</v>
      </c>
      <c r="F16227" s="1">
        <v>2</v>
      </c>
      <c r="G16227" s="1">
        <v>0</v>
      </c>
      <c r="H16227" s="1">
        <v>4</v>
      </c>
      <c r="I16227" s="15">
        <v>0.33333333333333331</v>
      </c>
      <c r="J16227">
        <f t="shared" si="253"/>
        <v>40</v>
      </c>
    </row>
    <row r="16228" spans="1:10" x14ac:dyDescent="0.3">
      <c r="A16228" t="s">
        <v>16106</v>
      </c>
      <c r="C16228" s="18">
        <v>380.26935945160886</v>
      </c>
      <c r="D16228" s="1"/>
      <c r="E16228" s="1">
        <v>4</v>
      </c>
      <c r="F16228" s="1">
        <v>1</v>
      </c>
      <c r="G16228" s="1">
        <v>0</v>
      </c>
      <c r="H16228" s="1">
        <v>3</v>
      </c>
      <c r="I16228" s="15">
        <v>0.25</v>
      </c>
      <c r="J16228">
        <f t="shared" si="253"/>
        <v>40</v>
      </c>
    </row>
    <row r="16229" spans="1:10" x14ac:dyDescent="0.3">
      <c r="A16229" t="s">
        <v>16107</v>
      </c>
      <c r="C16229" s="18">
        <v>380.26857256946795</v>
      </c>
      <c r="D16229" s="1"/>
      <c r="E16229" s="1">
        <v>2</v>
      </c>
      <c r="F16229" s="1">
        <v>0</v>
      </c>
      <c r="G16229" s="1">
        <v>0</v>
      </c>
      <c r="H16229" s="1">
        <v>2</v>
      </c>
      <c r="I16229" s="15">
        <v>0</v>
      </c>
      <c r="J16229">
        <f t="shared" si="253"/>
        <v>40</v>
      </c>
    </row>
    <row r="16230" spans="1:10" x14ac:dyDescent="0.3">
      <c r="A16230" t="s">
        <v>16111</v>
      </c>
      <c r="C16230" s="18">
        <v>380.26725480928133</v>
      </c>
      <c r="D16230" s="1"/>
      <c r="E16230" s="1">
        <v>19</v>
      </c>
      <c r="F16230" s="1">
        <v>6</v>
      </c>
      <c r="G16230" s="1">
        <v>0</v>
      </c>
      <c r="H16230" s="1">
        <v>13</v>
      </c>
      <c r="I16230" s="15">
        <v>0.31578947368421051</v>
      </c>
      <c r="J16230">
        <f t="shared" si="253"/>
        <v>40</v>
      </c>
    </row>
    <row r="16231" spans="1:10" x14ac:dyDescent="0.3">
      <c r="A16231" t="s">
        <v>16108</v>
      </c>
      <c r="C16231" s="18">
        <v>380.26629884488693</v>
      </c>
      <c r="D16231" s="1"/>
      <c r="E16231" s="1">
        <v>19</v>
      </c>
      <c r="F16231" s="1">
        <v>8</v>
      </c>
      <c r="G16231" s="1">
        <v>0</v>
      </c>
      <c r="H16231" s="1">
        <v>11</v>
      </c>
      <c r="I16231" s="15">
        <v>0.42105263157894735</v>
      </c>
      <c r="J16231">
        <f t="shared" si="253"/>
        <v>40</v>
      </c>
    </row>
    <row r="16232" spans="1:10" x14ac:dyDescent="0.3">
      <c r="A16232" t="s">
        <v>16109</v>
      </c>
      <c r="C16232" s="18">
        <v>380.26363683993014</v>
      </c>
      <c r="D16232" s="1"/>
      <c r="E16232" s="1">
        <v>3</v>
      </c>
      <c r="F16232" s="1">
        <v>1</v>
      </c>
      <c r="G16232" s="1">
        <v>0</v>
      </c>
      <c r="H16232" s="1">
        <v>2</v>
      </c>
      <c r="I16232" s="15">
        <v>0.33333333333333331</v>
      </c>
      <c r="J16232">
        <f t="shared" si="253"/>
        <v>40</v>
      </c>
    </row>
    <row r="16233" spans="1:10" x14ac:dyDescent="0.3">
      <c r="A16233" t="s">
        <v>16110</v>
      </c>
      <c r="C16233" s="18">
        <v>380.26282973841541</v>
      </c>
      <c r="D16233" s="1"/>
      <c r="E16233" s="1">
        <v>9</v>
      </c>
      <c r="F16233" s="1">
        <v>3</v>
      </c>
      <c r="G16233" s="1">
        <v>0</v>
      </c>
      <c r="H16233" s="1">
        <v>6</v>
      </c>
      <c r="I16233" s="15">
        <v>0.33333333333333331</v>
      </c>
      <c r="J16233">
        <f t="shared" si="253"/>
        <v>40</v>
      </c>
    </row>
    <row r="16234" spans="1:10" x14ac:dyDescent="0.3">
      <c r="A16234" t="s">
        <v>16112</v>
      </c>
      <c r="C16234" s="18">
        <v>380.26013935000213</v>
      </c>
      <c r="D16234" s="1"/>
      <c r="E16234" s="1">
        <v>2</v>
      </c>
      <c r="F16234" s="1">
        <v>0</v>
      </c>
      <c r="G16234" s="1">
        <v>0</v>
      </c>
      <c r="H16234" s="1">
        <v>2</v>
      </c>
      <c r="I16234" s="15">
        <v>0</v>
      </c>
      <c r="J16234">
        <f t="shared" si="253"/>
        <v>40</v>
      </c>
    </row>
    <row r="16235" spans="1:10" x14ac:dyDescent="0.3">
      <c r="A16235" t="s">
        <v>16113</v>
      </c>
      <c r="C16235" s="18">
        <v>380.25683955949432</v>
      </c>
      <c r="D16235" s="1"/>
      <c r="E16235" s="1">
        <v>2</v>
      </c>
      <c r="F16235" s="1">
        <v>0</v>
      </c>
      <c r="G16235" s="1">
        <v>0</v>
      </c>
      <c r="H16235" s="1">
        <v>2</v>
      </c>
      <c r="I16235" s="15">
        <v>0</v>
      </c>
      <c r="J16235">
        <f t="shared" si="253"/>
        <v>40</v>
      </c>
    </row>
    <row r="16236" spans="1:10" x14ac:dyDescent="0.3">
      <c r="A16236" t="s">
        <v>16878</v>
      </c>
      <c r="C16236" s="18">
        <v>380.25420857020902</v>
      </c>
      <c r="D16236" s="1"/>
      <c r="E16236" s="1">
        <v>9</v>
      </c>
      <c r="F16236" s="1">
        <v>3</v>
      </c>
      <c r="G16236" s="1">
        <v>0</v>
      </c>
      <c r="H16236" s="1">
        <v>6</v>
      </c>
      <c r="I16236" s="15">
        <v>0.33333333333333331</v>
      </c>
      <c r="J16236">
        <f t="shared" si="253"/>
        <v>40</v>
      </c>
    </row>
    <row r="16237" spans="1:10" x14ac:dyDescent="0.3">
      <c r="A16237" t="s">
        <v>16115</v>
      </c>
      <c r="C16237" s="18">
        <v>380.25352683489257</v>
      </c>
      <c r="D16237" s="1"/>
      <c r="E16237" s="1">
        <v>3</v>
      </c>
      <c r="F16237" s="1">
        <v>0</v>
      </c>
      <c r="G16237" s="1">
        <v>1</v>
      </c>
      <c r="H16237" s="1">
        <v>2</v>
      </c>
      <c r="I16237" s="15">
        <v>0.16666666666666666</v>
      </c>
      <c r="J16237">
        <f t="shared" si="253"/>
        <v>40</v>
      </c>
    </row>
    <row r="16238" spans="1:10" x14ac:dyDescent="0.3">
      <c r="A16238" t="s">
        <v>16116</v>
      </c>
      <c r="C16238" s="18">
        <v>380.25026112122441</v>
      </c>
      <c r="D16238" s="1"/>
      <c r="E16238" s="1">
        <v>2</v>
      </c>
      <c r="F16238" s="1">
        <v>0</v>
      </c>
      <c r="G16238" s="1">
        <v>0</v>
      </c>
      <c r="H16238" s="1">
        <v>2</v>
      </c>
      <c r="I16238" s="15">
        <v>0</v>
      </c>
      <c r="J16238">
        <f t="shared" si="253"/>
        <v>40</v>
      </c>
    </row>
    <row r="16239" spans="1:10" x14ac:dyDescent="0.3">
      <c r="A16239" t="s">
        <v>16117</v>
      </c>
      <c r="C16239" s="18">
        <v>380.24760003181359</v>
      </c>
      <c r="D16239" s="1"/>
      <c r="E16239" s="1">
        <v>3</v>
      </c>
      <c r="F16239" s="1">
        <v>0</v>
      </c>
      <c r="G16239" s="1">
        <v>1</v>
      </c>
      <c r="H16239" s="1">
        <v>2</v>
      </c>
      <c r="I16239" s="15">
        <v>0.16666666666666666</v>
      </c>
      <c r="J16239">
        <f t="shared" si="253"/>
        <v>40</v>
      </c>
    </row>
    <row r="16240" spans="1:10" x14ac:dyDescent="0.3">
      <c r="A16240" t="s">
        <v>16118</v>
      </c>
      <c r="C16240" s="18">
        <v>380.2454047005653</v>
      </c>
      <c r="D16240" s="1"/>
      <c r="E16240" s="1">
        <v>8</v>
      </c>
      <c r="F16240" s="1">
        <v>3</v>
      </c>
      <c r="G16240" s="1">
        <v>0</v>
      </c>
      <c r="H16240" s="1">
        <v>5</v>
      </c>
      <c r="I16240" s="15">
        <v>0.375</v>
      </c>
      <c r="J16240">
        <f t="shared" si="253"/>
        <v>40</v>
      </c>
    </row>
    <row r="16241" spans="1:10" x14ac:dyDescent="0.3">
      <c r="A16241" t="s">
        <v>16119</v>
      </c>
      <c r="C16241" s="18">
        <v>380.24323395135701</v>
      </c>
      <c r="D16241" s="1"/>
      <c r="E16241" s="1">
        <v>24</v>
      </c>
      <c r="F16241" s="1">
        <v>10</v>
      </c>
      <c r="G16241" s="1">
        <v>0</v>
      </c>
      <c r="H16241" s="1">
        <v>14</v>
      </c>
      <c r="I16241" s="15">
        <v>0.41666666666666669</v>
      </c>
      <c r="J16241">
        <f t="shared" si="253"/>
        <v>40</v>
      </c>
    </row>
    <row r="16242" spans="1:10" x14ac:dyDescent="0.3">
      <c r="A16242" t="s">
        <v>16120</v>
      </c>
      <c r="C16242" s="18">
        <v>380.24200314026626</v>
      </c>
      <c r="D16242" s="1"/>
      <c r="E16242" s="1">
        <v>3</v>
      </c>
      <c r="F16242" s="1">
        <v>0</v>
      </c>
      <c r="G16242" s="1">
        <v>1</v>
      </c>
      <c r="H16242" s="1">
        <v>2</v>
      </c>
      <c r="I16242" s="15">
        <v>0.16666666666666666</v>
      </c>
      <c r="J16242">
        <f t="shared" si="253"/>
        <v>40</v>
      </c>
    </row>
    <row r="16243" spans="1:10" x14ac:dyDescent="0.3">
      <c r="A16243" t="s">
        <v>16200</v>
      </c>
      <c r="C16243" s="18">
        <v>380.24092220052239</v>
      </c>
      <c r="D16243" s="1"/>
      <c r="E16243" s="1">
        <v>2</v>
      </c>
      <c r="F16243" s="1">
        <v>0</v>
      </c>
      <c r="G16243" s="1">
        <v>0</v>
      </c>
      <c r="H16243" s="1">
        <v>2</v>
      </c>
      <c r="I16243" s="15">
        <v>0</v>
      </c>
      <c r="J16243">
        <f t="shared" si="253"/>
        <v>40</v>
      </c>
    </row>
    <row r="16244" spans="1:10" x14ac:dyDescent="0.3">
      <c r="A16244" t="s">
        <v>16121</v>
      </c>
      <c r="C16244" s="18">
        <v>380.24064215042813</v>
      </c>
      <c r="D16244" s="1"/>
      <c r="E16244" s="1">
        <v>5</v>
      </c>
      <c r="F16244" s="1">
        <v>1</v>
      </c>
      <c r="G16244" s="1">
        <v>1</v>
      </c>
      <c r="H16244" s="1">
        <v>3</v>
      </c>
      <c r="I16244" s="15">
        <v>0.3</v>
      </c>
      <c r="J16244">
        <f t="shared" si="253"/>
        <v>40</v>
      </c>
    </row>
    <row r="16245" spans="1:10" x14ac:dyDescent="0.3">
      <c r="A16245" t="s">
        <v>16122</v>
      </c>
      <c r="C16245" s="18">
        <v>380.23999107094642</v>
      </c>
      <c r="D16245" s="1"/>
      <c r="E16245" s="1">
        <v>3</v>
      </c>
      <c r="F16245" s="1">
        <v>0</v>
      </c>
      <c r="G16245" s="1">
        <v>1</v>
      </c>
      <c r="H16245" s="1">
        <v>2</v>
      </c>
      <c r="I16245" s="15">
        <v>0.16666666666666666</v>
      </c>
      <c r="J16245">
        <f t="shared" si="253"/>
        <v>40</v>
      </c>
    </row>
    <row r="16246" spans="1:10" x14ac:dyDescent="0.3">
      <c r="A16246" t="s">
        <v>16123</v>
      </c>
      <c r="C16246" s="18">
        <v>380.23855923602355</v>
      </c>
      <c r="D16246" s="1"/>
      <c r="E16246" s="1">
        <v>3</v>
      </c>
      <c r="F16246" s="1">
        <v>0</v>
      </c>
      <c r="G16246" s="1">
        <v>1</v>
      </c>
      <c r="H16246" s="1">
        <v>2</v>
      </c>
      <c r="I16246" s="15">
        <v>0.16666666666666666</v>
      </c>
      <c r="J16246">
        <f t="shared" si="253"/>
        <v>40</v>
      </c>
    </row>
    <row r="16247" spans="1:10" x14ac:dyDescent="0.3">
      <c r="A16247" s="21" t="s">
        <v>16125</v>
      </c>
      <c r="C16247" s="18">
        <v>380.23487390368507</v>
      </c>
      <c r="D16247" s="1"/>
      <c r="E16247" s="1">
        <v>4</v>
      </c>
      <c r="F16247" s="1">
        <v>1</v>
      </c>
      <c r="G16247" s="1">
        <v>0</v>
      </c>
      <c r="H16247" s="1">
        <v>3</v>
      </c>
      <c r="I16247" s="15">
        <v>0.25</v>
      </c>
      <c r="J16247">
        <f t="shared" si="253"/>
        <v>40</v>
      </c>
    </row>
    <row r="16248" spans="1:10" x14ac:dyDescent="0.3">
      <c r="A16248" t="s">
        <v>16126</v>
      </c>
      <c r="C16248" s="18">
        <v>380.22393607905497</v>
      </c>
      <c r="D16248" s="1"/>
      <c r="E16248" s="1">
        <v>2</v>
      </c>
      <c r="F16248" s="1">
        <v>0</v>
      </c>
      <c r="G16248" s="1">
        <v>0</v>
      </c>
      <c r="H16248" s="1">
        <v>2</v>
      </c>
      <c r="I16248" s="15">
        <v>0</v>
      </c>
      <c r="J16248">
        <f t="shared" si="253"/>
        <v>40</v>
      </c>
    </row>
    <row r="16249" spans="1:10" x14ac:dyDescent="0.3">
      <c r="A16249" t="s">
        <v>16127</v>
      </c>
      <c r="C16249" s="18">
        <v>380.22246988893215</v>
      </c>
      <c r="D16249" s="1"/>
      <c r="E16249" s="1">
        <v>6</v>
      </c>
      <c r="F16249" s="1">
        <v>2</v>
      </c>
      <c r="G16249" s="1">
        <v>0</v>
      </c>
      <c r="H16249" s="1">
        <v>4</v>
      </c>
      <c r="I16249" s="15">
        <v>0.33333333333333331</v>
      </c>
      <c r="J16249">
        <f t="shared" si="253"/>
        <v>40</v>
      </c>
    </row>
    <row r="16250" spans="1:10" x14ac:dyDescent="0.3">
      <c r="A16250" t="s">
        <v>16128</v>
      </c>
      <c r="C16250" s="18">
        <v>380.2216739473543</v>
      </c>
      <c r="D16250" s="1"/>
      <c r="E16250" s="1">
        <v>6</v>
      </c>
      <c r="F16250" s="1">
        <v>2</v>
      </c>
      <c r="G16250" s="1">
        <v>0</v>
      </c>
      <c r="H16250" s="1">
        <v>4</v>
      </c>
      <c r="I16250" s="15">
        <v>0.33333333333333331</v>
      </c>
      <c r="J16250">
        <f t="shared" si="253"/>
        <v>40</v>
      </c>
    </row>
    <row r="16251" spans="1:10" x14ac:dyDescent="0.3">
      <c r="A16251" t="s">
        <v>16129</v>
      </c>
      <c r="C16251" s="18">
        <v>380.21188691126883</v>
      </c>
      <c r="D16251" s="1"/>
      <c r="E16251" s="1">
        <v>2</v>
      </c>
      <c r="F16251" s="1">
        <v>0</v>
      </c>
      <c r="G16251" s="1">
        <v>0</v>
      </c>
      <c r="H16251" s="1">
        <v>2</v>
      </c>
      <c r="I16251" s="15">
        <v>0</v>
      </c>
      <c r="J16251">
        <f t="shared" si="253"/>
        <v>40</v>
      </c>
    </row>
    <row r="16252" spans="1:10" x14ac:dyDescent="0.3">
      <c r="A16252" t="s">
        <v>16130</v>
      </c>
      <c r="C16252" s="18">
        <v>380.20734202309364</v>
      </c>
      <c r="D16252" s="1"/>
      <c r="E16252" s="1">
        <v>23</v>
      </c>
      <c r="F16252" s="1">
        <v>9</v>
      </c>
      <c r="G16252" s="1">
        <v>0</v>
      </c>
      <c r="H16252" s="1">
        <v>14</v>
      </c>
      <c r="I16252" s="15">
        <v>0.39130434782608697</v>
      </c>
      <c r="J16252">
        <f t="shared" si="253"/>
        <v>40</v>
      </c>
    </row>
    <row r="16253" spans="1:10" x14ac:dyDescent="0.3">
      <c r="A16253" t="s">
        <v>16131</v>
      </c>
      <c r="C16253" s="18">
        <v>380.20291787713194</v>
      </c>
      <c r="D16253" s="1"/>
      <c r="E16253" s="1">
        <v>7</v>
      </c>
      <c r="F16253" s="1">
        <v>4</v>
      </c>
      <c r="G16253" s="1">
        <v>0</v>
      </c>
      <c r="H16253" s="1">
        <v>3</v>
      </c>
      <c r="I16253" s="15">
        <v>0.5714285714285714</v>
      </c>
      <c r="J16253">
        <f t="shared" si="253"/>
        <v>40</v>
      </c>
    </row>
    <row r="16254" spans="1:10" x14ac:dyDescent="0.3">
      <c r="A16254" t="s">
        <v>15898</v>
      </c>
      <c r="C16254" s="18">
        <v>380.20017533712394</v>
      </c>
      <c r="D16254" s="1"/>
      <c r="E16254" s="1">
        <v>2</v>
      </c>
      <c r="F16254" s="1">
        <v>0</v>
      </c>
      <c r="G16254" s="1">
        <v>0</v>
      </c>
      <c r="H16254" s="1">
        <v>2</v>
      </c>
      <c r="I16254" s="15">
        <v>0</v>
      </c>
      <c r="J16254">
        <f t="shared" si="253"/>
        <v>40</v>
      </c>
    </row>
    <row r="16255" spans="1:10" x14ac:dyDescent="0.3">
      <c r="A16255" t="s">
        <v>16132</v>
      </c>
      <c r="C16255" s="18">
        <v>380.1978090145538</v>
      </c>
      <c r="D16255" s="1"/>
      <c r="E16255" s="1">
        <v>6</v>
      </c>
      <c r="F16255" s="1">
        <v>2</v>
      </c>
      <c r="G16255" s="1">
        <v>0</v>
      </c>
      <c r="H16255" s="1">
        <v>4</v>
      </c>
      <c r="I16255" s="15">
        <v>0.33333333333333331</v>
      </c>
      <c r="J16255">
        <f t="shared" si="253"/>
        <v>40</v>
      </c>
    </row>
    <row r="16256" spans="1:10" x14ac:dyDescent="0.3">
      <c r="A16256" t="s">
        <v>16133</v>
      </c>
      <c r="C16256" s="18">
        <v>380.19773977170524</v>
      </c>
      <c r="D16256" s="1"/>
      <c r="E16256" s="1">
        <v>2</v>
      </c>
      <c r="F16256" s="1">
        <v>0</v>
      </c>
      <c r="G16256" s="1">
        <v>0</v>
      </c>
      <c r="H16256" s="1">
        <v>2</v>
      </c>
      <c r="I16256" s="15">
        <v>0</v>
      </c>
      <c r="J16256">
        <f t="shared" si="253"/>
        <v>40</v>
      </c>
    </row>
    <row r="16257" spans="1:10" x14ac:dyDescent="0.3">
      <c r="A16257" t="s">
        <v>16134</v>
      </c>
      <c r="C16257" s="18">
        <v>380.1950117507094</v>
      </c>
      <c r="D16257" s="1"/>
      <c r="E16257" s="1">
        <v>6</v>
      </c>
      <c r="F16257" s="1">
        <v>2</v>
      </c>
      <c r="G16257" s="1">
        <v>0</v>
      </c>
      <c r="H16257" s="1">
        <v>4</v>
      </c>
      <c r="I16257" s="15">
        <v>0.33333333333333331</v>
      </c>
      <c r="J16257">
        <f t="shared" si="253"/>
        <v>40</v>
      </c>
    </row>
    <row r="16258" spans="1:10" x14ac:dyDescent="0.3">
      <c r="A16258" t="s">
        <v>16135</v>
      </c>
      <c r="C16258" s="18">
        <v>380.1925530434097</v>
      </c>
      <c r="D16258" s="1"/>
      <c r="E16258" s="1">
        <v>6</v>
      </c>
      <c r="F16258" s="1">
        <v>2</v>
      </c>
      <c r="G16258" s="1">
        <v>0</v>
      </c>
      <c r="H16258" s="1">
        <v>4</v>
      </c>
      <c r="I16258" s="15">
        <v>0.33333333333333331</v>
      </c>
      <c r="J16258">
        <f t="shared" si="253"/>
        <v>40</v>
      </c>
    </row>
    <row r="16259" spans="1:10" x14ac:dyDescent="0.3">
      <c r="A16259" t="s">
        <v>16136</v>
      </c>
      <c r="C16259" s="18">
        <v>380.18884502474191</v>
      </c>
      <c r="D16259" s="1"/>
      <c r="E16259" s="1">
        <v>2</v>
      </c>
      <c r="F16259" s="1">
        <v>0</v>
      </c>
      <c r="G16259" s="1">
        <v>0</v>
      </c>
      <c r="H16259" s="1">
        <v>2</v>
      </c>
      <c r="I16259" s="15">
        <v>0</v>
      </c>
      <c r="J16259">
        <f t="shared" si="253"/>
        <v>40</v>
      </c>
    </row>
    <row r="16260" spans="1:10" x14ac:dyDescent="0.3">
      <c r="A16260" t="s">
        <v>16137</v>
      </c>
      <c r="C16260" s="18">
        <v>380.18812828842715</v>
      </c>
      <c r="D16260" s="1"/>
      <c r="E16260" s="1">
        <v>3</v>
      </c>
      <c r="F16260" s="1">
        <v>0</v>
      </c>
      <c r="G16260" s="1">
        <v>1</v>
      </c>
      <c r="H16260" s="1">
        <v>2</v>
      </c>
      <c r="I16260" s="15">
        <v>0.16666666666666666</v>
      </c>
      <c r="J16260">
        <f t="shared" ref="J16260:J16323" si="254">IF(E16260&lt;=30,40,20)</f>
        <v>40</v>
      </c>
    </row>
    <row r="16261" spans="1:10" x14ac:dyDescent="0.3">
      <c r="A16261" t="s">
        <v>16138</v>
      </c>
      <c r="C16261" s="18">
        <v>380.18782162385759</v>
      </c>
      <c r="D16261" s="1"/>
      <c r="E16261" s="1">
        <v>41</v>
      </c>
      <c r="F16261" s="1">
        <v>18</v>
      </c>
      <c r="G16261" s="1">
        <v>1</v>
      </c>
      <c r="H16261" s="1">
        <v>22</v>
      </c>
      <c r="I16261" s="15">
        <v>0.45121951219512196</v>
      </c>
      <c r="J16261">
        <f t="shared" si="254"/>
        <v>20</v>
      </c>
    </row>
    <row r="16262" spans="1:10" x14ac:dyDescent="0.3">
      <c r="A16262" t="s">
        <v>16510</v>
      </c>
      <c r="C16262" s="18">
        <v>380.18083156653762</v>
      </c>
      <c r="D16262" s="1"/>
      <c r="E16262" s="1">
        <v>8</v>
      </c>
      <c r="F16262" s="1">
        <v>3</v>
      </c>
      <c r="G16262" s="1">
        <v>0</v>
      </c>
      <c r="H16262" s="1">
        <v>5</v>
      </c>
      <c r="I16262" s="15">
        <v>0.375</v>
      </c>
      <c r="J16262">
        <f t="shared" si="254"/>
        <v>40</v>
      </c>
    </row>
    <row r="16263" spans="1:10" x14ac:dyDescent="0.3">
      <c r="A16263" t="s">
        <v>16139</v>
      </c>
      <c r="C16263" s="18">
        <v>380.17977298632485</v>
      </c>
      <c r="D16263" s="1"/>
      <c r="E16263" s="1">
        <v>17</v>
      </c>
      <c r="F16263" s="1">
        <v>5</v>
      </c>
      <c r="G16263" s="1">
        <v>0</v>
      </c>
      <c r="H16263" s="1">
        <v>12</v>
      </c>
      <c r="I16263" s="15">
        <v>0.29411764705882354</v>
      </c>
      <c r="J16263">
        <f t="shared" si="254"/>
        <v>40</v>
      </c>
    </row>
    <row r="16264" spans="1:10" x14ac:dyDescent="0.3">
      <c r="A16264" t="s">
        <v>16140</v>
      </c>
      <c r="C16264" s="18">
        <v>380.17971711447655</v>
      </c>
      <c r="D16264" s="1"/>
      <c r="E16264" s="1">
        <v>2</v>
      </c>
      <c r="F16264" s="1">
        <v>0</v>
      </c>
      <c r="G16264" s="1">
        <v>0</v>
      </c>
      <c r="H16264" s="1">
        <v>2</v>
      </c>
      <c r="I16264" s="15">
        <v>0</v>
      </c>
      <c r="J16264">
        <f t="shared" si="254"/>
        <v>40</v>
      </c>
    </row>
    <row r="16265" spans="1:10" x14ac:dyDescent="0.3">
      <c r="A16265" t="s">
        <v>16142</v>
      </c>
      <c r="C16265" s="18">
        <v>380.17376690397521</v>
      </c>
      <c r="D16265" s="1"/>
      <c r="E16265" s="1">
        <v>5</v>
      </c>
      <c r="F16265" s="1">
        <v>1</v>
      </c>
      <c r="G16265" s="1">
        <v>1</v>
      </c>
      <c r="H16265" s="1">
        <v>3</v>
      </c>
      <c r="I16265" s="15">
        <v>0.3</v>
      </c>
      <c r="J16265">
        <f t="shared" si="254"/>
        <v>40</v>
      </c>
    </row>
    <row r="16266" spans="1:10" x14ac:dyDescent="0.3">
      <c r="A16266" t="s">
        <v>16143</v>
      </c>
      <c r="C16266" s="18">
        <v>380.16860618025538</v>
      </c>
      <c r="D16266" s="1"/>
      <c r="E16266" s="1">
        <v>6</v>
      </c>
      <c r="F16266" s="1">
        <v>2</v>
      </c>
      <c r="G16266" s="1">
        <v>0</v>
      </c>
      <c r="H16266" s="1">
        <v>4</v>
      </c>
      <c r="I16266" s="15">
        <v>0.33333333333333331</v>
      </c>
      <c r="J16266">
        <f t="shared" si="254"/>
        <v>40</v>
      </c>
    </row>
    <row r="16267" spans="1:10" x14ac:dyDescent="0.3">
      <c r="A16267" t="s">
        <v>15891</v>
      </c>
      <c r="C16267" s="18">
        <v>380.16475230527777</v>
      </c>
      <c r="D16267" s="1"/>
      <c r="E16267" s="1">
        <v>3</v>
      </c>
      <c r="F16267" s="1">
        <v>0</v>
      </c>
      <c r="G16267" s="1">
        <v>1</v>
      </c>
      <c r="H16267" s="1">
        <v>2</v>
      </c>
      <c r="I16267" s="15">
        <v>0.16666666666666666</v>
      </c>
      <c r="J16267">
        <f t="shared" si="254"/>
        <v>40</v>
      </c>
    </row>
    <row r="16268" spans="1:10" x14ac:dyDescent="0.3">
      <c r="A16268" t="s">
        <v>16144</v>
      </c>
      <c r="C16268" s="18">
        <v>380.16417073327437</v>
      </c>
      <c r="D16268" s="1"/>
      <c r="E16268" s="1">
        <v>6</v>
      </c>
      <c r="F16268" s="1">
        <v>2</v>
      </c>
      <c r="G16268" s="1">
        <v>0</v>
      </c>
      <c r="H16268" s="1">
        <v>4</v>
      </c>
      <c r="I16268" s="15">
        <v>0.33333333333333331</v>
      </c>
      <c r="J16268">
        <f t="shared" si="254"/>
        <v>40</v>
      </c>
    </row>
    <row r="16269" spans="1:10" x14ac:dyDescent="0.3">
      <c r="A16269" t="s">
        <v>16145</v>
      </c>
      <c r="C16269" s="18">
        <v>380.16095076018752</v>
      </c>
      <c r="D16269" s="1"/>
      <c r="E16269" s="1">
        <v>8</v>
      </c>
      <c r="F16269" s="1">
        <v>2</v>
      </c>
      <c r="G16269" s="1">
        <v>3</v>
      </c>
      <c r="H16269" s="1">
        <v>3</v>
      </c>
      <c r="I16269" s="15">
        <v>0.4375</v>
      </c>
      <c r="J16269">
        <f t="shared" si="254"/>
        <v>40</v>
      </c>
    </row>
    <row r="16270" spans="1:10" x14ac:dyDescent="0.3">
      <c r="A16270" t="s">
        <v>16146</v>
      </c>
      <c r="C16270" s="18">
        <v>380.16052776896777</v>
      </c>
      <c r="D16270" s="1"/>
      <c r="E16270" s="1">
        <v>3</v>
      </c>
      <c r="F16270" s="1">
        <v>1</v>
      </c>
      <c r="G16270" s="1">
        <v>0</v>
      </c>
      <c r="H16270" s="1">
        <v>2</v>
      </c>
      <c r="I16270" s="15">
        <v>0.33333333333333331</v>
      </c>
      <c r="J16270">
        <f t="shared" si="254"/>
        <v>40</v>
      </c>
    </row>
    <row r="16271" spans="1:10" x14ac:dyDescent="0.3">
      <c r="A16271" t="s">
        <v>16147</v>
      </c>
      <c r="C16271" s="18">
        <v>380.15724225742474</v>
      </c>
      <c r="D16271" s="1"/>
      <c r="E16271" s="1">
        <v>2</v>
      </c>
      <c r="F16271" s="1">
        <v>0</v>
      </c>
      <c r="G16271" s="1">
        <v>0</v>
      </c>
      <c r="H16271" s="1">
        <v>2</v>
      </c>
      <c r="I16271" s="15">
        <v>0</v>
      </c>
      <c r="J16271">
        <f t="shared" si="254"/>
        <v>40</v>
      </c>
    </row>
    <row r="16272" spans="1:10" x14ac:dyDescent="0.3">
      <c r="A16272" t="s">
        <v>16148</v>
      </c>
      <c r="C16272" s="18">
        <v>380.15076059508391</v>
      </c>
      <c r="D16272" s="1"/>
      <c r="E16272" s="1">
        <v>11</v>
      </c>
      <c r="F16272" s="1">
        <v>4</v>
      </c>
      <c r="G16272" s="1">
        <v>1</v>
      </c>
      <c r="H16272" s="1">
        <v>6</v>
      </c>
      <c r="I16272" s="15">
        <v>0.40909090909090912</v>
      </c>
      <c r="J16272">
        <f t="shared" si="254"/>
        <v>40</v>
      </c>
    </row>
    <row r="16273" spans="1:10" x14ac:dyDescent="0.3">
      <c r="A16273" t="s">
        <v>16149</v>
      </c>
      <c r="C16273" s="18">
        <v>380.14961310099682</v>
      </c>
      <c r="D16273" s="1"/>
      <c r="E16273" s="1">
        <v>6</v>
      </c>
      <c r="F16273" s="1">
        <v>2</v>
      </c>
      <c r="G16273" s="1">
        <v>0</v>
      </c>
      <c r="H16273" s="1">
        <v>4</v>
      </c>
      <c r="I16273" s="15">
        <v>0.33333333333333331</v>
      </c>
      <c r="J16273">
        <f t="shared" si="254"/>
        <v>40</v>
      </c>
    </row>
    <row r="16274" spans="1:10" x14ac:dyDescent="0.3">
      <c r="A16274" t="s">
        <v>16150</v>
      </c>
      <c r="C16274" s="18">
        <v>380.14903007311017</v>
      </c>
      <c r="D16274" s="1"/>
      <c r="E16274" s="1">
        <v>15</v>
      </c>
      <c r="F16274" s="1">
        <v>6</v>
      </c>
      <c r="G16274" s="1">
        <v>0</v>
      </c>
      <c r="H16274" s="1">
        <v>9</v>
      </c>
      <c r="I16274" s="15">
        <v>0.4</v>
      </c>
      <c r="J16274">
        <f t="shared" si="254"/>
        <v>40</v>
      </c>
    </row>
    <row r="16275" spans="1:10" x14ac:dyDescent="0.3">
      <c r="A16275" t="s">
        <v>16151</v>
      </c>
      <c r="C16275" s="18">
        <v>380.14891733239074</v>
      </c>
      <c r="D16275" s="1"/>
      <c r="E16275" s="1">
        <v>22</v>
      </c>
      <c r="F16275" s="1">
        <v>11</v>
      </c>
      <c r="G16275" s="1">
        <v>2</v>
      </c>
      <c r="H16275" s="1">
        <v>9</v>
      </c>
      <c r="I16275" s="15">
        <v>0.54545454545454541</v>
      </c>
      <c r="J16275">
        <f t="shared" si="254"/>
        <v>40</v>
      </c>
    </row>
    <row r="16276" spans="1:10" x14ac:dyDescent="0.3">
      <c r="A16276" t="s">
        <v>16152</v>
      </c>
      <c r="C16276" s="18">
        <v>380.14766984402308</v>
      </c>
      <c r="D16276" s="1"/>
      <c r="E16276" s="1">
        <v>6</v>
      </c>
      <c r="F16276" s="1">
        <v>2</v>
      </c>
      <c r="G16276" s="1">
        <v>0</v>
      </c>
      <c r="H16276" s="1">
        <v>4</v>
      </c>
      <c r="I16276" s="15">
        <v>0.33333333333333331</v>
      </c>
      <c r="J16276">
        <f t="shared" si="254"/>
        <v>40</v>
      </c>
    </row>
    <row r="16277" spans="1:10" x14ac:dyDescent="0.3">
      <c r="A16277" t="s">
        <v>16153</v>
      </c>
      <c r="C16277" s="18">
        <v>380.14618906054136</v>
      </c>
      <c r="D16277" s="1"/>
      <c r="E16277" s="1">
        <v>6</v>
      </c>
      <c r="F16277" s="1">
        <v>2</v>
      </c>
      <c r="G16277" s="1">
        <v>0</v>
      </c>
      <c r="H16277" s="1">
        <v>4</v>
      </c>
      <c r="I16277" s="15">
        <v>0.33333333333333331</v>
      </c>
      <c r="J16277">
        <f t="shared" si="254"/>
        <v>40</v>
      </c>
    </row>
    <row r="16278" spans="1:10" x14ac:dyDescent="0.3">
      <c r="A16278" t="s">
        <v>16154</v>
      </c>
      <c r="C16278" s="18">
        <v>380.14410558630181</v>
      </c>
      <c r="D16278" s="1"/>
      <c r="E16278" s="1">
        <v>6</v>
      </c>
      <c r="F16278" s="1">
        <v>2</v>
      </c>
      <c r="G16278" s="1">
        <v>0</v>
      </c>
      <c r="H16278" s="1">
        <v>4</v>
      </c>
      <c r="I16278" s="15">
        <v>0.33333333333333331</v>
      </c>
      <c r="J16278">
        <f t="shared" si="254"/>
        <v>40</v>
      </c>
    </row>
    <row r="16279" spans="1:10" x14ac:dyDescent="0.3">
      <c r="A16279" t="s">
        <v>16155</v>
      </c>
      <c r="C16279" s="18">
        <v>380.13014373924625</v>
      </c>
      <c r="D16279" s="1"/>
      <c r="E16279" s="1">
        <v>13</v>
      </c>
      <c r="F16279" s="1">
        <v>4</v>
      </c>
      <c r="G16279" s="1">
        <v>0</v>
      </c>
      <c r="H16279" s="1">
        <v>9</v>
      </c>
      <c r="I16279" s="15">
        <v>0.30769230769230771</v>
      </c>
      <c r="J16279">
        <f t="shared" si="254"/>
        <v>40</v>
      </c>
    </row>
    <row r="16280" spans="1:10" x14ac:dyDescent="0.3">
      <c r="A16280" t="s">
        <v>16513</v>
      </c>
      <c r="C16280" s="18">
        <v>380.12881313153628</v>
      </c>
      <c r="D16280" s="1"/>
      <c r="E16280" s="1">
        <v>5</v>
      </c>
      <c r="F16280" s="1">
        <v>1</v>
      </c>
      <c r="G16280" s="1">
        <v>0</v>
      </c>
      <c r="H16280" s="1">
        <v>4</v>
      </c>
      <c r="I16280" s="15">
        <v>0.2</v>
      </c>
      <c r="J16280">
        <f t="shared" si="254"/>
        <v>40</v>
      </c>
    </row>
    <row r="16281" spans="1:10" x14ac:dyDescent="0.3">
      <c r="A16281" t="s">
        <v>16156</v>
      </c>
      <c r="C16281" s="18">
        <v>380.11645509266225</v>
      </c>
      <c r="D16281" s="1"/>
      <c r="E16281" s="1">
        <v>8</v>
      </c>
      <c r="F16281" s="1">
        <v>3</v>
      </c>
      <c r="G16281" s="1">
        <v>0</v>
      </c>
      <c r="H16281" s="1">
        <v>5</v>
      </c>
      <c r="I16281" s="15">
        <v>0.375</v>
      </c>
      <c r="J16281">
        <f t="shared" si="254"/>
        <v>40</v>
      </c>
    </row>
    <row r="16282" spans="1:10" x14ac:dyDescent="0.3">
      <c r="A16282" t="s">
        <v>16157</v>
      </c>
      <c r="C16282" s="18">
        <v>380.11565907383925</v>
      </c>
      <c r="D16282" s="1"/>
      <c r="E16282" s="1">
        <v>12</v>
      </c>
      <c r="F16282" s="1">
        <v>3</v>
      </c>
      <c r="G16282" s="1">
        <v>0</v>
      </c>
      <c r="H16282" s="1">
        <v>9</v>
      </c>
      <c r="I16282" s="15">
        <v>0.25</v>
      </c>
      <c r="J16282">
        <f t="shared" si="254"/>
        <v>40</v>
      </c>
    </row>
    <row r="16283" spans="1:10" x14ac:dyDescent="0.3">
      <c r="A16283" t="s">
        <v>16158</v>
      </c>
      <c r="C16283" s="18">
        <v>380.11096704392861</v>
      </c>
      <c r="D16283" s="1"/>
      <c r="E16283" s="1">
        <v>6</v>
      </c>
      <c r="F16283" s="1">
        <v>2</v>
      </c>
      <c r="G16283" s="1">
        <v>0</v>
      </c>
      <c r="H16283" s="1">
        <v>4</v>
      </c>
      <c r="I16283" s="15">
        <v>0.33333333333333331</v>
      </c>
      <c r="J16283">
        <f t="shared" si="254"/>
        <v>40</v>
      </c>
    </row>
    <row r="16284" spans="1:10" x14ac:dyDescent="0.3">
      <c r="A16284" t="s">
        <v>16159</v>
      </c>
      <c r="C16284" s="18">
        <v>380.11071599235407</v>
      </c>
      <c r="D16284" s="1"/>
      <c r="E16284" s="1">
        <v>10</v>
      </c>
      <c r="F16284" s="1">
        <v>4</v>
      </c>
      <c r="G16284" s="1">
        <v>0</v>
      </c>
      <c r="H16284" s="1">
        <v>6</v>
      </c>
      <c r="I16284" s="15">
        <v>0.4</v>
      </c>
      <c r="J16284">
        <f t="shared" si="254"/>
        <v>40</v>
      </c>
    </row>
    <row r="16285" spans="1:10" x14ac:dyDescent="0.3">
      <c r="A16285" t="s">
        <v>16160</v>
      </c>
      <c r="C16285" s="18">
        <v>380.11050805130753</v>
      </c>
      <c r="D16285" s="1"/>
      <c r="E16285" s="1">
        <v>2</v>
      </c>
      <c r="F16285" s="1">
        <v>0</v>
      </c>
      <c r="G16285" s="1">
        <v>0</v>
      </c>
      <c r="H16285" s="1">
        <v>2</v>
      </c>
      <c r="I16285" s="15">
        <v>0</v>
      </c>
      <c r="J16285">
        <f t="shared" si="254"/>
        <v>40</v>
      </c>
    </row>
    <row r="16286" spans="1:10" x14ac:dyDescent="0.3">
      <c r="A16286" t="s">
        <v>16161</v>
      </c>
      <c r="C16286" s="18">
        <v>380.10878310520275</v>
      </c>
      <c r="D16286" s="1"/>
      <c r="E16286" s="1">
        <v>2</v>
      </c>
      <c r="F16286" s="1">
        <v>0</v>
      </c>
      <c r="G16286" s="1">
        <v>0</v>
      </c>
      <c r="H16286" s="1">
        <v>2</v>
      </c>
      <c r="I16286" s="15">
        <v>0</v>
      </c>
      <c r="J16286">
        <f t="shared" si="254"/>
        <v>40</v>
      </c>
    </row>
    <row r="16287" spans="1:10" x14ac:dyDescent="0.3">
      <c r="A16287" t="s">
        <v>16162</v>
      </c>
      <c r="C16287" s="18">
        <v>380.10652769115825</v>
      </c>
      <c r="D16287" s="1"/>
      <c r="E16287" s="1">
        <v>2</v>
      </c>
      <c r="F16287" s="1">
        <v>0</v>
      </c>
      <c r="G16287" s="1">
        <v>0</v>
      </c>
      <c r="H16287" s="1">
        <v>2</v>
      </c>
      <c r="I16287" s="15">
        <v>0</v>
      </c>
      <c r="J16287">
        <f t="shared" si="254"/>
        <v>40</v>
      </c>
    </row>
    <row r="16288" spans="1:10" x14ac:dyDescent="0.3">
      <c r="A16288" t="s">
        <v>16653</v>
      </c>
      <c r="C16288" s="18">
        <v>380.10397981123941</v>
      </c>
      <c r="D16288" s="1"/>
      <c r="E16288" s="1">
        <v>4</v>
      </c>
      <c r="F16288" s="1">
        <v>1</v>
      </c>
      <c r="G16288" s="1">
        <v>0</v>
      </c>
      <c r="H16288" s="1">
        <v>3</v>
      </c>
      <c r="I16288" s="15">
        <v>0.25</v>
      </c>
      <c r="J16288">
        <f t="shared" si="254"/>
        <v>40</v>
      </c>
    </row>
    <row r="16289" spans="1:10" x14ac:dyDescent="0.3">
      <c r="A16289" t="s">
        <v>16163</v>
      </c>
      <c r="C16289" s="18">
        <v>380.10289741178332</v>
      </c>
      <c r="D16289" s="1"/>
      <c r="E16289" s="1">
        <v>6</v>
      </c>
      <c r="F16289" s="1">
        <v>2</v>
      </c>
      <c r="G16289" s="1">
        <v>0</v>
      </c>
      <c r="H16289" s="1">
        <v>4</v>
      </c>
      <c r="I16289" s="15">
        <v>0.33333333333333331</v>
      </c>
      <c r="J16289">
        <f t="shared" si="254"/>
        <v>40</v>
      </c>
    </row>
    <row r="16290" spans="1:10" x14ac:dyDescent="0.3">
      <c r="A16290" t="s">
        <v>16384</v>
      </c>
      <c r="C16290" s="18">
        <v>380.09962273191394</v>
      </c>
      <c r="D16290" s="1"/>
      <c r="E16290" s="1">
        <v>6</v>
      </c>
      <c r="F16290" s="1">
        <v>2</v>
      </c>
      <c r="G16290" s="1">
        <v>0</v>
      </c>
      <c r="H16290" s="1">
        <v>4</v>
      </c>
      <c r="I16290" s="15">
        <v>0.33333333333333331</v>
      </c>
      <c r="J16290">
        <f t="shared" si="254"/>
        <v>40</v>
      </c>
    </row>
    <row r="16291" spans="1:10" x14ac:dyDescent="0.3">
      <c r="A16291" t="s">
        <v>16164</v>
      </c>
      <c r="C16291" s="18">
        <v>380.0960296211349</v>
      </c>
      <c r="D16291" s="1"/>
      <c r="E16291" s="1">
        <v>10</v>
      </c>
      <c r="F16291" s="1">
        <v>4</v>
      </c>
      <c r="G16291" s="1">
        <v>0</v>
      </c>
      <c r="H16291" s="1">
        <v>6</v>
      </c>
      <c r="I16291" s="15">
        <v>0.4</v>
      </c>
      <c r="J16291">
        <f t="shared" si="254"/>
        <v>40</v>
      </c>
    </row>
    <row r="16292" spans="1:10" x14ac:dyDescent="0.3">
      <c r="A16292" t="s">
        <v>16166</v>
      </c>
      <c r="C16292" s="18">
        <v>380.09028713532177</v>
      </c>
      <c r="D16292" s="1"/>
      <c r="E16292" s="1">
        <v>2</v>
      </c>
      <c r="F16292" s="1">
        <v>0</v>
      </c>
      <c r="G16292" s="1">
        <v>0</v>
      </c>
      <c r="H16292" s="1">
        <v>2</v>
      </c>
      <c r="I16292" s="15">
        <v>0</v>
      </c>
      <c r="J16292">
        <f t="shared" si="254"/>
        <v>40</v>
      </c>
    </row>
    <row r="16293" spans="1:10" x14ac:dyDescent="0.3">
      <c r="A16293" t="s">
        <v>16167</v>
      </c>
      <c r="C16293" s="18">
        <v>380.08898676819445</v>
      </c>
      <c r="D16293" s="1"/>
      <c r="E16293" s="1">
        <v>2</v>
      </c>
      <c r="F16293" s="1">
        <v>0</v>
      </c>
      <c r="G16293" s="1">
        <v>0</v>
      </c>
      <c r="H16293" s="1">
        <v>2</v>
      </c>
      <c r="I16293" s="15">
        <v>0</v>
      </c>
      <c r="J16293">
        <f t="shared" si="254"/>
        <v>40</v>
      </c>
    </row>
    <row r="16294" spans="1:10" x14ac:dyDescent="0.3">
      <c r="A16294" t="s">
        <v>16369</v>
      </c>
      <c r="C16294" s="18">
        <v>380.08651240242557</v>
      </c>
      <c r="D16294" s="1"/>
      <c r="E16294" s="1">
        <v>14</v>
      </c>
      <c r="F16294" s="1">
        <v>6</v>
      </c>
      <c r="G16294" s="1">
        <v>0</v>
      </c>
      <c r="H16294" s="1">
        <v>8</v>
      </c>
      <c r="I16294" s="15">
        <v>0.42857142857142855</v>
      </c>
      <c r="J16294">
        <f t="shared" si="254"/>
        <v>40</v>
      </c>
    </row>
    <row r="16295" spans="1:10" x14ac:dyDescent="0.3">
      <c r="A16295" t="s">
        <v>16168</v>
      </c>
      <c r="C16295" s="18">
        <v>380.08254519574928</v>
      </c>
      <c r="D16295" s="1"/>
      <c r="E16295" s="1">
        <v>2</v>
      </c>
      <c r="F16295" s="1">
        <v>0</v>
      </c>
      <c r="G16295" s="1">
        <v>1</v>
      </c>
      <c r="H16295" s="1">
        <v>1</v>
      </c>
      <c r="I16295" s="15">
        <v>0.25</v>
      </c>
      <c r="J16295">
        <f t="shared" si="254"/>
        <v>40</v>
      </c>
    </row>
    <row r="16296" spans="1:10" x14ac:dyDescent="0.3">
      <c r="A16296" t="s">
        <v>16170</v>
      </c>
      <c r="C16296" s="18">
        <v>380.08028078091769</v>
      </c>
      <c r="D16296" s="1"/>
      <c r="E16296" s="1">
        <v>12</v>
      </c>
      <c r="F16296" s="1">
        <v>5</v>
      </c>
      <c r="G16296" s="1">
        <v>0</v>
      </c>
      <c r="H16296" s="1">
        <v>7</v>
      </c>
      <c r="I16296" s="15">
        <v>0.41666666666666669</v>
      </c>
      <c r="J16296">
        <f t="shared" si="254"/>
        <v>40</v>
      </c>
    </row>
    <row r="16297" spans="1:10" x14ac:dyDescent="0.3">
      <c r="A16297" t="s">
        <v>16171</v>
      </c>
      <c r="C16297" s="18">
        <v>380.07344729090096</v>
      </c>
      <c r="D16297" s="1"/>
      <c r="E16297" s="1">
        <v>2</v>
      </c>
      <c r="F16297" s="1">
        <v>0</v>
      </c>
      <c r="G16297" s="1">
        <v>0</v>
      </c>
      <c r="H16297" s="1">
        <v>2</v>
      </c>
      <c r="I16297" s="15">
        <v>0</v>
      </c>
      <c r="J16297">
        <f t="shared" si="254"/>
        <v>40</v>
      </c>
    </row>
    <row r="16298" spans="1:10" x14ac:dyDescent="0.3">
      <c r="A16298" t="s">
        <v>16172</v>
      </c>
      <c r="C16298" s="18">
        <v>380.07003184037075</v>
      </c>
      <c r="D16298" s="1"/>
      <c r="E16298" s="1">
        <v>4</v>
      </c>
      <c r="F16298" s="1">
        <v>1</v>
      </c>
      <c r="G16298" s="1">
        <v>0</v>
      </c>
      <c r="H16298" s="1">
        <v>3</v>
      </c>
      <c r="I16298" s="15">
        <v>0.25</v>
      </c>
      <c r="J16298">
        <f t="shared" si="254"/>
        <v>40</v>
      </c>
    </row>
    <row r="16299" spans="1:10" x14ac:dyDescent="0.3">
      <c r="A16299" t="s">
        <v>16173</v>
      </c>
      <c r="C16299" s="18">
        <v>380.06467766259561</v>
      </c>
      <c r="D16299" s="1"/>
      <c r="E16299" s="1">
        <v>6</v>
      </c>
      <c r="F16299" s="1">
        <v>2</v>
      </c>
      <c r="G16299" s="1">
        <v>0</v>
      </c>
      <c r="H16299" s="1">
        <v>4</v>
      </c>
      <c r="I16299" s="15">
        <v>0.33333333333333331</v>
      </c>
      <c r="J16299">
        <f t="shared" si="254"/>
        <v>40</v>
      </c>
    </row>
    <row r="16300" spans="1:10" x14ac:dyDescent="0.3">
      <c r="A16300" t="s">
        <v>16320</v>
      </c>
      <c r="C16300" s="18">
        <v>380.06404082993907</v>
      </c>
      <c r="D16300" s="1"/>
      <c r="E16300" s="1">
        <v>2</v>
      </c>
      <c r="F16300" s="1">
        <v>0</v>
      </c>
      <c r="G16300" s="1">
        <v>0</v>
      </c>
      <c r="H16300" s="1">
        <v>2</v>
      </c>
      <c r="I16300" s="15">
        <v>0</v>
      </c>
      <c r="J16300">
        <f t="shared" si="254"/>
        <v>40</v>
      </c>
    </row>
    <row r="16301" spans="1:10" x14ac:dyDescent="0.3">
      <c r="A16301" t="s">
        <v>16174</v>
      </c>
      <c r="C16301" s="18">
        <v>380.06089784418361</v>
      </c>
      <c r="D16301" s="1"/>
      <c r="E16301" s="1">
        <v>31</v>
      </c>
      <c r="F16301" s="1">
        <v>14</v>
      </c>
      <c r="G16301" s="1">
        <v>0</v>
      </c>
      <c r="H16301" s="1">
        <v>17</v>
      </c>
      <c r="I16301" s="15">
        <v>0.45161290322580644</v>
      </c>
      <c r="J16301">
        <f t="shared" si="254"/>
        <v>20</v>
      </c>
    </row>
    <row r="16302" spans="1:10" x14ac:dyDescent="0.3">
      <c r="A16302" t="s">
        <v>16175</v>
      </c>
      <c r="C16302" s="18">
        <v>380.06023662663353</v>
      </c>
      <c r="D16302" s="1"/>
      <c r="E16302" s="1">
        <v>3</v>
      </c>
      <c r="F16302" s="1">
        <v>1</v>
      </c>
      <c r="G16302" s="1">
        <v>0</v>
      </c>
      <c r="H16302" s="1">
        <v>2</v>
      </c>
      <c r="I16302" s="15">
        <v>0.33333333333333331</v>
      </c>
      <c r="J16302">
        <f t="shared" si="254"/>
        <v>40</v>
      </c>
    </row>
    <row r="16303" spans="1:10" x14ac:dyDescent="0.3">
      <c r="A16303" t="s">
        <v>16176</v>
      </c>
      <c r="C16303" s="18">
        <v>380.05962464930036</v>
      </c>
      <c r="D16303" s="1"/>
      <c r="E16303" s="1">
        <v>3</v>
      </c>
      <c r="F16303" s="1">
        <v>0</v>
      </c>
      <c r="G16303" s="1">
        <v>1</v>
      </c>
      <c r="H16303" s="1">
        <v>2</v>
      </c>
      <c r="I16303" s="15">
        <v>0.16666666666666666</v>
      </c>
      <c r="J16303">
        <f t="shared" si="254"/>
        <v>40</v>
      </c>
    </row>
    <row r="16304" spans="1:10" x14ac:dyDescent="0.3">
      <c r="A16304" t="s">
        <v>16177</v>
      </c>
      <c r="C16304" s="18">
        <v>380.05885282541271</v>
      </c>
      <c r="D16304" s="1"/>
      <c r="E16304" s="1">
        <v>3</v>
      </c>
      <c r="F16304" s="1">
        <v>0</v>
      </c>
      <c r="G16304" s="1">
        <v>1</v>
      </c>
      <c r="H16304" s="1">
        <v>2</v>
      </c>
      <c r="I16304" s="15">
        <v>0.16666666666666666</v>
      </c>
      <c r="J16304">
        <f t="shared" si="254"/>
        <v>40</v>
      </c>
    </row>
    <row r="16305" spans="1:10" x14ac:dyDescent="0.3">
      <c r="A16305" t="s">
        <v>16178</v>
      </c>
      <c r="C16305" s="18">
        <v>380.05780293843196</v>
      </c>
      <c r="D16305" s="1"/>
      <c r="E16305" s="1">
        <v>2</v>
      </c>
      <c r="F16305" s="1">
        <v>0</v>
      </c>
      <c r="G16305" s="1">
        <v>0</v>
      </c>
      <c r="H16305" s="1">
        <v>2</v>
      </c>
      <c r="I16305" s="15">
        <v>0</v>
      </c>
      <c r="J16305">
        <f t="shared" si="254"/>
        <v>40</v>
      </c>
    </row>
    <row r="16306" spans="1:10" x14ac:dyDescent="0.3">
      <c r="A16306" t="s">
        <v>16179</v>
      </c>
      <c r="C16306" s="18">
        <v>380.05508963606422</v>
      </c>
      <c r="D16306" s="1"/>
      <c r="E16306" s="1">
        <v>2</v>
      </c>
      <c r="F16306" s="1">
        <v>0</v>
      </c>
      <c r="G16306" s="1">
        <v>0</v>
      </c>
      <c r="H16306" s="1">
        <v>2</v>
      </c>
      <c r="I16306" s="15">
        <v>0</v>
      </c>
      <c r="J16306">
        <f t="shared" si="254"/>
        <v>40</v>
      </c>
    </row>
    <row r="16307" spans="1:10" x14ac:dyDescent="0.3">
      <c r="A16307" t="s">
        <v>16180</v>
      </c>
      <c r="C16307" s="18">
        <v>380.05465748364298</v>
      </c>
      <c r="D16307" s="1"/>
      <c r="E16307" s="1">
        <v>4</v>
      </c>
      <c r="F16307" s="1">
        <v>1</v>
      </c>
      <c r="G16307" s="1">
        <v>0</v>
      </c>
      <c r="H16307" s="1">
        <v>3</v>
      </c>
      <c r="I16307" s="15">
        <v>0.25</v>
      </c>
      <c r="J16307">
        <f t="shared" si="254"/>
        <v>40</v>
      </c>
    </row>
    <row r="16308" spans="1:10" x14ac:dyDescent="0.3">
      <c r="A16308" t="s">
        <v>16181</v>
      </c>
      <c r="C16308" s="18">
        <v>380.05446840231014</v>
      </c>
      <c r="D16308" s="1"/>
      <c r="E16308" s="1">
        <v>1</v>
      </c>
      <c r="F16308" s="1">
        <v>0</v>
      </c>
      <c r="G16308" s="1">
        <v>0</v>
      </c>
      <c r="H16308" s="1">
        <v>1</v>
      </c>
      <c r="I16308" s="15">
        <v>0</v>
      </c>
      <c r="J16308">
        <f t="shared" si="254"/>
        <v>40</v>
      </c>
    </row>
    <row r="16309" spans="1:10" x14ac:dyDescent="0.3">
      <c r="A16309" t="s">
        <v>16182</v>
      </c>
      <c r="C16309" s="18">
        <v>380.05403405807891</v>
      </c>
      <c r="D16309" s="1"/>
      <c r="E16309" s="1">
        <v>3</v>
      </c>
      <c r="F16309" s="1">
        <v>0</v>
      </c>
      <c r="G16309" s="1">
        <v>1</v>
      </c>
      <c r="H16309" s="1">
        <v>2</v>
      </c>
      <c r="I16309" s="15">
        <v>0.16666666666666666</v>
      </c>
      <c r="J16309">
        <f t="shared" si="254"/>
        <v>40</v>
      </c>
    </row>
    <row r="16310" spans="1:10" x14ac:dyDescent="0.3">
      <c r="A16310" t="s">
        <v>16184</v>
      </c>
      <c r="C16310" s="18">
        <v>380.05071116901382</v>
      </c>
      <c r="D16310" s="1"/>
      <c r="E16310" s="1">
        <v>3</v>
      </c>
      <c r="F16310" s="1">
        <v>0</v>
      </c>
      <c r="G16310" s="1">
        <v>1</v>
      </c>
      <c r="H16310" s="1">
        <v>2</v>
      </c>
      <c r="I16310" s="15">
        <v>0.16666666666666666</v>
      </c>
      <c r="J16310">
        <f t="shared" si="254"/>
        <v>40</v>
      </c>
    </row>
    <row r="16311" spans="1:10" x14ac:dyDescent="0.3">
      <c r="A16311" t="s">
        <v>16185</v>
      </c>
      <c r="C16311" s="18">
        <v>380.04954780222999</v>
      </c>
      <c r="D16311" s="1"/>
      <c r="E16311" s="1">
        <v>1</v>
      </c>
      <c r="F16311" s="1">
        <v>0</v>
      </c>
      <c r="G16311" s="1">
        <v>0</v>
      </c>
      <c r="H16311" s="1">
        <v>1</v>
      </c>
      <c r="I16311" s="15">
        <v>0</v>
      </c>
      <c r="J16311">
        <f t="shared" si="254"/>
        <v>40</v>
      </c>
    </row>
    <row r="16312" spans="1:10" x14ac:dyDescent="0.3">
      <c r="A16312" s="21" t="s">
        <v>16186</v>
      </c>
      <c r="C16312" s="18">
        <v>380.04933792190872</v>
      </c>
      <c r="D16312" s="1"/>
      <c r="E16312" s="1">
        <v>3</v>
      </c>
      <c r="F16312" s="1">
        <v>0</v>
      </c>
      <c r="G16312" s="1">
        <v>1</v>
      </c>
      <c r="H16312" s="1">
        <v>2</v>
      </c>
      <c r="I16312" s="15">
        <v>0.16666666666666666</v>
      </c>
      <c r="J16312">
        <f t="shared" si="254"/>
        <v>40</v>
      </c>
    </row>
    <row r="16313" spans="1:10" x14ac:dyDescent="0.3">
      <c r="A16313" t="s">
        <v>16187</v>
      </c>
      <c r="C16313" s="18">
        <v>380.04781591489598</v>
      </c>
      <c r="D16313" s="1"/>
      <c r="E16313" s="1">
        <v>3</v>
      </c>
      <c r="F16313" s="1">
        <v>0</v>
      </c>
      <c r="G16313" s="1">
        <v>1</v>
      </c>
      <c r="H16313" s="1">
        <v>2</v>
      </c>
      <c r="I16313" s="15">
        <v>0.16666666666666666</v>
      </c>
      <c r="J16313">
        <f t="shared" si="254"/>
        <v>40</v>
      </c>
    </row>
    <row r="16314" spans="1:10" x14ac:dyDescent="0.3">
      <c r="A16314" t="s">
        <v>16188</v>
      </c>
      <c r="C16314" s="18">
        <v>380.04715727425315</v>
      </c>
      <c r="D16314" s="1"/>
      <c r="E16314" s="1">
        <v>2</v>
      </c>
      <c r="F16314" s="1">
        <v>0</v>
      </c>
      <c r="G16314" s="1">
        <v>0</v>
      </c>
      <c r="H16314" s="1">
        <v>2</v>
      </c>
      <c r="I16314" s="15">
        <v>0</v>
      </c>
      <c r="J16314">
        <f t="shared" si="254"/>
        <v>40</v>
      </c>
    </row>
    <row r="16315" spans="1:10" x14ac:dyDescent="0.3">
      <c r="A16315" t="s">
        <v>16189</v>
      </c>
      <c r="C16315" s="18">
        <v>380.0449416019469</v>
      </c>
      <c r="D16315" s="1"/>
      <c r="E16315" s="1">
        <v>3</v>
      </c>
      <c r="F16315" s="1">
        <v>0</v>
      </c>
      <c r="G16315" s="1">
        <v>1</v>
      </c>
      <c r="H16315" s="1">
        <v>2</v>
      </c>
      <c r="I16315" s="15">
        <v>0.16666666666666666</v>
      </c>
      <c r="J16315">
        <f t="shared" si="254"/>
        <v>40</v>
      </c>
    </row>
    <row r="16316" spans="1:10" x14ac:dyDescent="0.3">
      <c r="A16316" t="s">
        <v>16427</v>
      </c>
      <c r="C16316" s="18">
        <v>380.0447483100964</v>
      </c>
      <c r="D16316" s="1"/>
      <c r="E16316" s="1">
        <v>21</v>
      </c>
      <c r="F16316" s="1">
        <v>9</v>
      </c>
      <c r="G16316" s="1">
        <v>1</v>
      </c>
      <c r="H16316" s="1">
        <v>11</v>
      </c>
      <c r="I16316" s="15">
        <v>0.45238095238095238</v>
      </c>
      <c r="J16316">
        <f t="shared" si="254"/>
        <v>40</v>
      </c>
    </row>
    <row r="16317" spans="1:10" x14ac:dyDescent="0.3">
      <c r="A16317" t="s">
        <v>16192</v>
      </c>
      <c r="C16317" s="18">
        <v>380.03734042938112</v>
      </c>
      <c r="D16317" s="1"/>
      <c r="E16317" s="1">
        <v>2</v>
      </c>
      <c r="F16317" s="1">
        <v>0</v>
      </c>
      <c r="G16317" s="1">
        <v>0</v>
      </c>
      <c r="H16317" s="1">
        <v>2</v>
      </c>
      <c r="I16317" s="15">
        <v>0</v>
      </c>
      <c r="J16317">
        <f t="shared" si="254"/>
        <v>40</v>
      </c>
    </row>
    <row r="16318" spans="1:10" x14ac:dyDescent="0.3">
      <c r="A16318" t="s">
        <v>16193</v>
      </c>
      <c r="C16318" s="18">
        <v>380.0365595420725</v>
      </c>
      <c r="D16318" s="1"/>
      <c r="E16318" s="1">
        <v>6</v>
      </c>
      <c r="F16318" s="1">
        <v>2</v>
      </c>
      <c r="G16318" s="1">
        <v>0</v>
      </c>
      <c r="H16318" s="1">
        <v>4</v>
      </c>
      <c r="I16318" s="15">
        <v>0.33333333333333331</v>
      </c>
      <c r="J16318">
        <f t="shared" si="254"/>
        <v>40</v>
      </c>
    </row>
    <row r="16319" spans="1:10" x14ac:dyDescent="0.3">
      <c r="A16319" t="s">
        <v>16460</v>
      </c>
      <c r="C16319" s="18">
        <v>380.03562828922765</v>
      </c>
      <c r="D16319" s="1"/>
      <c r="E16319" s="1">
        <v>8</v>
      </c>
      <c r="F16319" s="1">
        <v>3</v>
      </c>
      <c r="G16319" s="1">
        <v>0</v>
      </c>
      <c r="H16319" s="1">
        <v>5</v>
      </c>
      <c r="I16319" s="15">
        <v>0.375</v>
      </c>
      <c r="J16319">
        <f t="shared" si="254"/>
        <v>40</v>
      </c>
    </row>
    <row r="16320" spans="1:10" x14ac:dyDescent="0.3">
      <c r="A16320" t="s">
        <v>16194</v>
      </c>
      <c r="C16320" s="18">
        <v>380.03469796285839</v>
      </c>
      <c r="D16320" s="1"/>
      <c r="E16320" s="1">
        <v>2</v>
      </c>
      <c r="F16320" s="1">
        <v>0</v>
      </c>
      <c r="G16320" s="1">
        <v>0</v>
      </c>
      <c r="H16320" s="1">
        <v>2</v>
      </c>
      <c r="I16320" s="15">
        <v>0</v>
      </c>
      <c r="J16320">
        <f t="shared" si="254"/>
        <v>40</v>
      </c>
    </row>
    <row r="16321" spans="1:10" x14ac:dyDescent="0.3">
      <c r="A16321" t="s">
        <v>16195</v>
      </c>
      <c r="C16321" s="18">
        <v>380.03058749527781</v>
      </c>
      <c r="D16321" s="1"/>
      <c r="E16321" s="1">
        <v>8</v>
      </c>
      <c r="F16321" s="1">
        <v>3</v>
      </c>
      <c r="G16321" s="1">
        <v>0</v>
      </c>
      <c r="H16321" s="1">
        <v>5</v>
      </c>
      <c r="I16321" s="15">
        <v>0.375</v>
      </c>
      <c r="J16321">
        <f t="shared" si="254"/>
        <v>40</v>
      </c>
    </row>
    <row r="16322" spans="1:10" x14ac:dyDescent="0.3">
      <c r="A16322" t="s">
        <v>16196</v>
      </c>
      <c r="C16322" s="18">
        <v>380.0296798239807</v>
      </c>
      <c r="D16322" s="1"/>
      <c r="E16322" s="1">
        <v>2</v>
      </c>
      <c r="F16322" s="1">
        <v>0</v>
      </c>
      <c r="G16322" s="1">
        <v>0</v>
      </c>
      <c r="H16322" s="1">
        <v>2</v>
      </c>
      <c r="I16322" s="15">
        <v>0</v>
      </c>
      <c r="J16322">
        <f t="shared" si="254"/>
        <v>40</v>
      </c>
    </row>
    <row r="16323" spans="1:10" x14ac:dyDescent="0.3">
      <c r="A16323" t="s">
        <v>16197</v>
      </c>
      <c r="C16323" s="18">
        <v>380.02953106129058</v>
      </c>
      <c r="D16323" s="1"/>
      <c r="E16323" s="1">
        <v>6</v>
      </c>
      <c r="F16323" s="1">
        <v>2</v>
      </c>
      <c r="G16323" s="1">
        <v>0</v>
      </c>
      <c r="H16323" s="1">
        <v>4</v>
      </c>
      <c r="I16323" s="15">
        <v>0.33333333333333331</v>
      </c>
      <c r="J16323">
        <f t="shared" si="254"/>
        <v>40</v>
      </c>
    </row>
    <row r="16324" spans="1:10" x14ac:dyDescent="0.3">
      <c r="A16324" t="s">
        <v>16198</v>
      </c>
      <c r="C16324" s="18">
        <v>380.02913782642099</v>
      </c>
      <c r="D16324" s="1"/>
      <c r="E16324" s="1">
        <v>3</v>
      </c>
      <c r="F16324" s="1">
        <v>0</v>
      </c>
      <c r="G16324" s="1">
        <v>1</v>
      </c>
      <c r="H16324" s="1">
        <v>2</v>
      </c>
      <c r="I16324" s="15">
        <v>0.16666666666666666</v>
      </c>
      <c r="J16324">
        <f t="shared" ref="J16324:J16387" si="255">IF(E16324&lt;=30,40,20)</f>
        <v>40</v>
      </c>
    </row>
    <row r="16325" spans="1:10" x14ac:dyDescent="0.3">
      <c r="A16325" t="s">
        <v>16199</v>
      </c>
      <c r="C16325" s="18">
        <v>380.02677771958889</v>
      </c>
      <c r="D16325" s="1"/>
      <c r="E16325" s="1">
        <v>5</v>
      </c>
      <c r="F16325" s="1">
        <v>1</v>
      </c>
      <c r="G16325" s="1">
        <v>1</v>
      </c>
      <c r="H16325" s="1">
        <v>3</v>
      </c>
      <c r="I16325" s="15">
        <v>0.3</v>
      </c>
      <c r="J16325">
        <f t="shared" si="255"/>
        <v>40</v>
      </c>
    </row>
    <row r="16326" spans="1:10" x14ac:dyDescent="0.3">
      <c r="A16326" t="s">
        <v>16201</v>
      </c>
      <c r="C16326" s="18">
        <v>380.02505516738142</v>
      </c>
      <c r="D16326" s="1"/>
      <c r="E16326" s="1">
        <v>3</v>
      </c>
      <c r="F16326" s="1">
        <v>0</v>
      </c>
      <c r="G16326" s="1">
        <v>1</v>
      </c>
      <c r="H16326" s="1">
        <v>2</v>
      </c>
      <c r="I16326" s="15">
        <v>0.16666666666666666</v>
      </c>
      <c r="J16326">
        <f t="shared" si="255"/>
        <v>40</v>
      </c>
    </row>
    <row r="16327" spans="1:10" x14ac:dyDescent="0.3">
      <c r="A16327" t="s">
        <v>16202</v>
      </c>
      <c r="C16327" s="18">
        <v>380.02479101484624</v>
      </c>
      <c r="D16327" s="1"/>
      <c r="E16327" s="1">
        <v>2</v>
      </c>
      <c r="F16327" s="1">
        <v>0</v>
      </c>
      <c r="G16327" s="1">
        <v>0</v>
      </c>
      <c r="H16327" s="1">
        <v>2</v>
      </c>
      <c r="I16327" s="15">
        <v>0</v>
      </c>
      <c r="J16327">
        <f t="shared" si="255"/>
        <v>40</v>
      </c>
    </row>
    <row r="16328" spans="1:10" x14ac:dyDescent="0.3">
      <c r="A16328" t="s">
        <v>16203</v>
      </c>
      <c r="C16328" s="18">
        <v>380.02445259761845</v>
      </c>
      <c r="D16328" s="1"/>
      <c r="E16328" s="1">
        <v>3</v>
      </c>
      <c r="F16328" s="1">
        <v>0</v>
      </c>
      <c r="G16328" s="1">
        <v>1</v>
      </c>
      <c r="H16328" s="1">
        <v>2</v>
      </c>
      <c r="I16328" s="15">
        <v>0.16666666666666666</v>
      </c>
      <c r="J16328">
        <f t="shared" si="255"/>
        <v>40</v>
      </c>
    </row>
    <row r="16329" spans="1:10" x14ac:dyDescent="0.3">
      <c r="A16329" t="s">
        <v>16204</v>
      </c>
      <c r="C16329" s="18">
        <v>380.02406425502483</v>
      </c>
      <c r="D16329" s="1"/>
      <c r="E16329" s="1">
        <v>2</v>
      </c>
      <c r="F16329" s="1">
        <v>0</v>
      </c>
      <c r="G16329" s="1">
        <v>0</v>
      </c>
      <c r="H16329" s="1">
        <v>2</v>
      </c>
      <c r="I16329" s="15">
        <v>0</v>
      </c>
      <c r="J16329">
        <f t="shared" si="255"/>
        <v>40</v>
      </c>
    </row>
    <row r="16330" spans="1:10" x14ac:dyDescent="0.3">
      <c r="A16330" t="s">
        <v>16205</v>
      </c>
      <c r="C16330" s="18">
        <v>380.02385869124731</v>
      </c>
      <c r="D16330" s="1"/>
      <c r="E16330" s="1">
        <v>2</v>
      </c>
      <c r="F16330" s="1">
        <v>0</v>
      </c>
      <c r="G16330" s="1">
        <v>0</v>
      </c>
      <c r="H16330" s="1">
        <v>2</v>
      </c>
      <c r="I16330" s="15">
        <v>0</v>
      </c>
      <c r="J16330">
        <f t="shared" si="255"/>
        <v>40</v>
      </c>
    </row>
    <row r="16331" spans="1:10" x14ac:dyDescent="0.3">
      <c r="A16331" t="s">
        <v>16349</v>
      </c>
      <c r="C16331" s="18">
        <v>380.02366635094398</v>
      </c>
      <c r="D16331" s="1"/>
      <c r="E16331" s="1">
        <v>6</v>
      </c>
      <c r="F16331" s="1">
        <v>2</v>
      </c>
      <c r="G16331" s="1">
        <v>0</v>
      </c>
      <c r="H16331" s="1">
        <v>4</v>
      </c>
      <c r="I16331" s="15">
        <v>0.33333333333333331</v>
      </c>
      <c r="J16331">
        <f t="shared" si="255"/>
        <v>40</v>
      </c>
    </row>
    <row r="16332" spans="1:10" x14ac:dyDescent="0.3">
      <c r="A16332" t="s">
        <v>16206</v>
      </c>
      <c r="C16332" s="18">
        <v>380.02158509599212</v>
      </c>
      <c r="D16332" s="1"/>
      <c r="E16332" s="1">
        <v>2</v>
      </c>
      <c r="F16332" s="1">
        <v>0</v>
      </c>
      <c r="G16332" s="1">
        <v>0</v>
      </c>
      <c r="H16332" s="1">
        <v>2</v>
      </c>
      <c r="I16332" s="15">
        <v>0</v>
      </c>
      <c r="J16332">
        <f t="shared" si="255"/>
        <v>40</v>
      </c>
    </row>
    <row r="16333" spans="1:10" x14ac:dyDescent="0.3">
      <c r="A16333" t="s">
        <v>16207</v>
      </c>
      <c r="C16333" s="18">
        <v>380.02150841128702</v>
      </c>
      <c r="D16333" s="1"/>
      <c r="E16333" s="1">
        <v>5</v>
      </c>
      <c r="F16333" s="1">
        <v>1</v>
      </c>
      <c r="G16333" s="1">
        <v>1</v>
      </c>
      <c r="H16333" s="1">
        <v>3</v>
      </c>
      <c r="I16333" s="15">
        <v>0.3</v>
      </c>
      <c r="J16333">
        <f t="shared" si="255"/>
        <v>40</v>
      </c>
    </row>
    <row r="16334" spans="1:10" x14ac:dyDescent="0.3">
      <c r="A16334" t="s">
        <v>16208</v>
      </c>
      <c r="C16334" s="18">
        <v>380.01862091908606</v>
      </c>
      <c r="D16334" s="1"/>
      <c r="E16334" s="1">
        <v>2</v>
      </c>
      <c r="F16334" s="1">
        <v>0</v>
      </c>
      <c r="G16334" s="1">
        <v>0</v>
      </c>
      <c r="H16334" s="1">
        <v>2</v>
      </c>
      <c r="I16334" s="15">
        <v>0</v>
      </c>
      <c r="J16334">
        <f t="shared" si="255"/>
        <v>40</v>
      </c>
    </row>
    <row r="16335" spans="1:10" x14ac:dyDescent="0.3">
      <c r="A16335" t="s">
        <v>16209</v>
      </c>
      <c r="C16335" s="18">
        <v>380.01696570739824</v>
      </c>
      <c r="D16335" s="1"/>
      <c r="E16335" s="1">
        <v>5</v>
      </c>
      <c r="F16335" s="1">
        <v>1</v>
      </c>
      <c r="G16335" s="1">
        <v>1</v>
      </c>
      <c r="H16335" s="1">
        <v>3</v>
      </c>
      <c r="I16335" s="15">
        <v>0.3</v>
      </c>
      <c r="J16335">
        <f t="shared" si="255"/>
        <v>40</v>
      </c>
    </row>
    <row r="16336" spans="1:10" x14ac:dyDescent="0.3">
      <c r="A16336" t="s">
        <v>16210</v>
      </c>
      <c r="C16336" s="18">
        <v>380.01655013984771</v>
      </c>
      <c r="D16336" s="1"/>
      <c r="E16336" s="1">
        <v>3</v>
      </c>
      <c r="F16336" s="1">
        <v>1</v>
      </c>
      <c r="G16336" s="1">
        <v>0</v>
      </c>
      <c r="H16336" s="1">
        <v>2</v>
      </c>
      <c r="I16336" s="15">
        <v>0.33333333333333331</v>
      </c>
      <c r="J16336">
        <f t="shared" si="255"/>
        <v>40</v>
      </c>
    </row>
    <row r="16337" spans="1:10" x14ac:dyDescent="0.3">
      <c r="A16337" t="s">
        <v>16211</v>
      </c>
      <c r="C16337" s="18">
        <v>380.01655013984771</v>
      </c>
      <c r="D16337" s="1"/>
      <c r="E16337" s="1">
        <v>3</v>
      </c>
      <c r="F16337" s="1">
        <v>0</v>
      </c>
      <c r="G16337" s="1">
        <v>1</v>
      </c>
      <c r="H16337" s="1">
        <v>2</v>
      </c>
      <c r="I16337" s="15">
        <v>0.16666666666666666</v>
      </c>
      <c r="J16337">
        <f t="shared" si="255"/>
        <v>40</v>
      </c>
    </row>
    <row r="16338" spans="1:10" x14ac:dyDescent="0.3">
      <c r="A16338" t="s">
        <v>16212</v>
      </c>
      <c r="C16338" s="18">
        <v>380.01654933971224</v>
      </c>
      <c r="D16338" s="1"/>
      <c r="E16338" s="1">
        <v>3</v>
      </c>
      <c r="F16338" s="1">
        <v>0</v>
      </c>
      <c r="G16338" s="1">
        <v>1</v>
      </c>
      <c r="H16338" s="1">
        <v>2</v>
      </c>
      <c r="I16338" s="15">
        <v>0.16666666666666666</v>
      </c>
      <c r="J16338">
        <f t="shared" si="255"/>
        <v>40</v>
      </c>
    </row>
    <row r="16339" spans="1:10" x14ac:dyDescent="0.3">
      <c r="A16339" t="s">
        <v>16213</v>
      </c>
      <c r="C16339" s="18">
        <v>380.01649793004935</v>
      </c>
      <c r="D16339" s="1"/>
      <c r="E16339" s="1">
        <v>3</v>
      </c>
      <c r="F16339" s="1">
        <v>0</v>
      </c>
      <c r="G16339" s="1">
        <v>1</v>
      </c>
      <c r="H16339" s="1">
        <v>2</v>
      </c>
      <c r="I16339" s="15">
        <v>0.16666666666666666</v>
      </c>
      <c r="J16339">
        <f t="shared" si="255"/>
        <v>40</v>
      </c>
    </row>
    <row r="16340" spans="1:10" x14ac:dyDescent="0.3">
      <c r="A16340" t="s">
        <v>16214</v>
      </c>
      <c r="C16340" s="18">
        <v>380.01649384916135</v>
      </c>
      <c r="D16340" s="1"/>
      <c r="E16340" s="1">
        <v>3</v>
      </c>
      <c r="F16340" s="1">
        <v>1</v>
      </c>
      <c r="G16340" s="1">
        <v>0</v>
      </c>
      <c r="H16340" s="1">
        <v>2</v>
      </c>
      <c r="I16340" s="15">
        <v>0.33333333333333331</v>
      </c>
      <c r="J16340">
        <f t="shared" si="255"/>
        <v>40</v>
      </c>
    </row>
    <row r="16341" spans="1:10" x14ac:dyDescent="0.3">
      <c r="A16341" t="s">
        <v>16215</v>
      </c>
      <c r="C16341" s="18">
        <v>380.01605755571995</v>
      </c>
      <c r="D16341" s="1"/>
      <c r="E16341" s="1">
        <v>5</v>
      </c>
      <c r="F16341" s="1">
        <v>1</v>
      </c>
      <c r="G16341" s="1">
        <v>1</v>
      </c>
      <c r="H16341" s="1">
        <v>3</v>
      </c>
      <c r="I16341" s="15">
        <v>0.3</v>
      </c>
      <c r="J16341">
        <f t="shared" si="255"/>
        <v>40</v>
      </c>
    </row>
    <row r="16342" spans="1:10" x14ac:dyDescent="0.3">
      <c r="A16342" t="s">
        <v>16216</v>
      </c>
      <c r="C16342" s="18">
        <v>380.01605669646375</v>
      </c>
      <c r="D16342" s="1"/>
      <c r="E16342" s="1">
        <v>3</v>
      </c>
      <c r="F16342" s="1">
        <v>0</v>
      </c>
      <c r="G16342" s="1">
        <v>1</v>
      </c>
      <c r="H16342" s="1">
        <v>2</v>
      </c>
      <c r="I16342" s="15">
        <v>0.16666666666666666</v>
      </c>
      <c r="J16342">
        <f t="shared" si="255"/>
        <v>40</v>
      </c>
    </row>
    <row r="16343" spans="1:10" x14ac:dyDescent="0.3">
      <c r="A16343" t="s">
        <v>16217</v>
      </c>
      <c r="C16343" s="18">
        <v>380.01487842640273</v>
      </c>
      <c r="D16343" s="1"/>
      <c r="E16343" s="1">
        <v>16</v>
      </c>
      <c r="F16343" s="1">
        <v>7</v>
      </c>
      <c r="G16343" s="1">
        <v>2</v>
      </c>
      <c r="H16343" s="1">
        <v>7</v>
      </c>
      <c r="I16343" s="15">
        <v>0.5</v>
      </c>
      <c r="J16343">
        <f t="shared" si="255"/>
        <v>40</v>
      </c>
    </row>
    <row r="16344" spans="1:10" x14ac:dyDescent="0.3">
      <c r="A16344" t="s">
        <v>16218</v>
      </c>
      <c r="C16344" s="18">
        <v>380.01101460871479</v>
      </c>
      <c r="D16344" s="1"/>
      <c r="E16344" s="1">
        <v>2</v>
      </c>
      <c r="F16344" s="1">
        <v>0</v>
      </c>
      <c r="G16344" s="1">
        <v>0</v>
      </c>
      <c r="H16344" s="1">
        <v>2</v>
      </c>
      <c r="I16344" s="15">
        <v>0</v>
      </c>
      <c r="J16344">
        <f t="shared" si="255"/>
        <v>40</v>
      </c>
    </row>
    <row r="16345" spans="1:10" x14ac:dyDescent="0.3">
      <c r="A16345" t="s">
        <v>16219</v>
      </c>
      <c r="C16345" s="18">
        <v>380.01020056938938</v>
      </c>
      <c r="D16345" s="1"/>
      <c r="E16345" s="1">
        <v>2</v>
      </c>
      <c r="F16345" s="1">
        <v>0</v>
      </c>
      <c r="G16345" s="1">
        <v>0</v>
      </c>
      <c r="H16345" s="1">
        <v>2</v>
      </c>
      <c r="I16345" s="15">
        <v>0</v>
      </c>
      <c r="J16345">
        <f t="shared" si="255"/>
        <v>40</v>
      </c>
    </row>
    <row r="16346" spans="1:10" x14ac:dyDescent="0.3">
      <c r="A16346" t="s">
        <v>16221</v>
      </c>
      <c r="C16346" s="18">
        <v>380.00906043324562</v>
      </c>
      <c r="D16346" s="1"/>
      <c r="E16346" s="1">
        <v>2</v>
      </c>
      <c r="F16346" s="1">
        <v>0</v>
      </c>
      <c r="G16346" s="1">
        <v>0</v>
      </c>
      <c r="H16346" s="1">
        <v>2</v>
      </c>
      <c r="I16346" s="15">
        <v>0</v>
      </c>
      <c r="J16346">
        <f t="shared" si="255"/>
        <v>40</v>
      </c>
    </row>
    <row r="16347" spans="1:10" x14ac:dyDescent="0.3">
      <c r="A16347" t="s">
        <v>16222</v>
      </c>
      <c r="C16347" s="18">
        <v>380.00874338598788</v>
      </c>
      <c r="D16347" s="1"/>
      <c r="E16347" s="1">
        <v>2</v>
      </c>
      <c r="F16347" s="1">
        <v>0</v>
      </c>
      <c r="G16347" s="1">
        <v>0</v>
      </c>
      <c r="H16347" s="1">
        <v>2</v>
      </c>
      <c r="I16347" s="15">
        <v>0</v>
      </c>
      <c r="J16347">
        <f t="shared" si="255"/>
        <v>40</v>
      </c>
    </row>
    <row r="16348" spans="1:10" x14ac:dyDescent="0.3">
      <c r="A16348" t="s">
        <v>16223</v>
      </c>
      <c r="C16348" s="18">
        <v>380.0083756606839</v>
      </c>
      <c r="D16348" s="1"/>
      <c r="E16348" s="1">
        <v>3</v>
      </c>
      <c r="F16348" s="1">
        <v>0</v>
      </c>
      <c r="G16348" s="1">
        <v>1</v>
      </c>
      <c r="H16348" s="1">
        <v>2</v>
      </c>
      <c r="I16348" s="15">
        <v>0.16666666666666666</v>
      </c>
      <c r="J16348">
        <f t="shared" si="255"/>
        <v>40</v>
      </c>
    </row>
    <row r="16349" spans="1:10" x14ac:dyDescent="0.3">
      <c r="A16349" t="s">
        <v>16224</v>
      </c>
      <c r="C16349" s="18">
        <v>380.00828192705416</v>
      </c>
      <c r="D16349" s="1"/>
      <c r="E16349" s="1">
        <v>2</v>
      </c>
      <c r="F16349" s="1">
        <v>0</v>
      </c>
      <c r="G16349" s="1">
        <v>0</v>
      </c>
      <c r="H16349" s="1">
        <v>2</v>
      </c>
      <c r="I16349" s="15">
        <v>0</v>
      </c>
      <c r="J16349">
        <f t="shared" si="255"/>
        <v>40</v>
      </c>
    </row>
    <row r="16350" spans="1:10" x14ac:dyDescent="0.3">
      <c r="A16350" t="s">
        <v>16225</v>
      </c>
      <c r="C16350" s="18">
        <v>380.00827487271829</v>
      </c>
      <c r="D16350" s="1"/>
      <c r="E16350" s="1">
        <v>3</v>
      </c>
      <c r="F16350" s="1">
        <v>0</v>
      </c>
      <c r="G16350" s="1">
        <v>1</v>
      </c>
      <c r="H16350" s="1">
        <v>2</v>
      </c>
      <c r="I16350" s="15">
        <v>0.16666666666666666</v>
      </c>
      <c r="J16350">
        <f t="shared" si="255"/>
        <v>40</v>
      </c>
    </row>
    <row r="16351" spans="1:10" x14ac:dyDescent="0.3">
      <c r="A16351" t="s">
        <v>16226</v>
      </c>
      <c r="C16351" s="18">
        <v>380.00827487271829</v>
      </c>
      <c r="D16351" s="1"/>
      <c r="E16351" s="1">
        <v>2</v>
      </c>
      <c r="F16351" s="1">
        <v>0</v>
      </c>
      <c r="G16351" s="1">
        <v>0</v>
      </c>
      <c r="H16351" s="1">
        <v>2</v>
      </c>
      <c r="I16351" s="15">
        <v>0</v>
      </c>
      <c r="J16351">
        <f t="shared" si="255"/>
        <v>40</v>
      </c>
    </row>
    <row r="16352" spans="1:10" x14ac:dyDescent="0.3">
      <c r="A16352" t="s">
        <v>16227</v>
      </c>
      <c r="C16352" s="18">
        <v>380.00804355419081</v>
      </c>
      <c r="D16352" s="1"/>
      <c r="E16352" s="1">
        <v>3</v>
      </c>
      <c r="F16352" s="1">
        <v>0</v>
      </c>
      <c r="G16352" s="1">
        <v>1</v>
      </c>
      <c r="H16352" s="1">
        <v>2</v>
      </c>
      <c r="I16352" s="15">
        <v>0.16666666666666666</v>
      </c>
      <c r="J16352">
        <f t="shared" si="255"/>
        <v>40</v>
      </c>
    </row>
    <row r="16353" spans="1:10" x14ac:dyDescent="0.3">
      <c r="A16353" t="s">
        <v>16228</v>
      </c>
      <c r="C16353" s="18">
        <v>380.0080372828287</v>
      </c>
      <c r="D16353" s="1"/>
      <c r="E16353" s="1">
        <v>3</v>
      </c>
      <c r="F16353" s="1">
        <v>0</v>
      </c>
      <c r="G16353" s="1">
        <v>1</v>
      </c>
      <c r="H16353" s="1">
        <v>2</v>
      </c>
      <c r="I16353" s="15">
        <v>0.16666666666666666</v>
      </c>
      <c r="J16353">
        <f t="shared" si="255"/>
        <v>40</v>
      </c>
    </row>
    <row r="16354" spans="1:10" x14ac:dyDescent="0.3">
      <c r="A16354" t="s">
        <v>16229</v>
      </c>
      <c r="C16354" s="18">
        <v>380.00761288448001</v>
      </c>
      <c r="D16354" s="1"/>
      <c r="E16354" s="1">
        <v>9</v>
      </c>
      <c r="F16354" s="1">
        <v>2</v>
      </c>
      <c r="G16354" s="1">
        <v>0</v>
      </c>
      <c r="H16354" s="1">
        <v>7</v>
      </c>
      <c r="I16354" s="15">
        <v>0.22222222222222221</v>
      </c>
      <c r="J16354">
        <f t="shared" si="255"/>
        <v>40</v>
      </c>
    </row>
    <row r="16355" spans="1:10" x14ac:dyDescent="0.3">
      <c r="A16355" t="s">
        <v>16230</v>
      </c>
      <c r="C16355" s="18">
        <v>380.00758010861819</v>
      </c>
      <c r="D16355" s="1"/>
      <c r="E16355" s="1">
        <v>5</v>
      </c>
      <c r="F16355" s="1">
        <v>1</v>
      </c>
      <c r="G16355" s="1">
        <v>1</v>
      </c>
      <c r="H16355" s="1">
        <v>3</v>
      </c>
      <c r="I16355" s="15">
        <v>0.3</v>
      </c>
      <c r="J16355">
        <f t="shared" si="255"/>
        <v>40</v>
      </c>
    </row>
    <row r="16356" spans="1:10" x14ac:dyDescent="0.3">
      <c r="A16356" t="s">
        <v>16231</v>
      </c>
      <c r="C16356" s="18">
        <v>380.0074036656024</v>
      </c>
      <c r="D16356" s="1"/>
      <c r="E16356" s="1">
        <v>2</v>
      </c>
      <c r="F16356" s="1">
        <v>0</v>
      </c>
      <c r="G16356" s="1">
        <v>0</v>
      </c>
      <c r="H16356" s="1">
        <v>2</v>
      </c>
      <c r="I16356" s="15">
        <v>0</v>
      </c>
      <c r="J16356">
        <f t="shared" si="255"/>
        <v>40</v>
      </c>
    </row>
    <row r="16357" spans="1:10" x14ac:dyDescent="0.3">
      <c r="A16357" s="21" t="s">
        <v>16232</v>
      </c>
      <c r="C16357" s="18">
        <v>380.00517609786692</v>
      </c>
      <c r="D16357" s="1"/>
      <c r="E16357" s="1">
        <v>3</v>
      </c>
      <c r="F16357" s="1">
        <v>0</v>
      </c>
      <c r="G16357" s="1">
        <v>1</v>
      </c>
      <c r="H16357" s="1">
        <v>2</v>
      </c>
      <c r="I16357" s="15">
        <v>0.16666666666666666</v>
      </c>
      <c r="J16357">
        <f t="shared" si="255"/>
        <v>40</v>
      </c>
    </row>
    <row r="16358" spans="1:10" x14ac:dyDescent="0.3">
      <c r="A16358" t="s">
        <v>16233</v>
      </c>
      <c r="C16358" s="18">
        <v>380.00463376806391</v>
      </c>
      <c r="D16358" s="1"/>
      <c r="E16358" s="1">
        <v>6</v>
      </c>
      <c r="F16358" s="1">
        <v>2</v>
      </c>
      <c r="G16358" s="1">
        <v>0</v>
      </c>
      <c r="H16358" s="1">
        <v>4</v>
      </c>
      <c r="I16358" s="15">
        <v>0.33333333333333331</v>
      </c>
      <c r="J16358">
        <f t="shared" si="255"/>
        <v>40</v>
      </c>
    </row>
    <row r="16359" spans="1:10" x14ac:dyDescent="0.3">
      <c r="A16359" t="s">
        <v>16234</v>
      </c>
      <c r="C16359" s="18">
        <v>380.00435492034541</v>
      </c>
      <c r="D16359" s="1"/>
      <c r="E16359" s="1">
        <v>2</v>
      </c>
      <c r="F16359" s="1">
        <v>0</v>
      </c>
      <c r="G16359" s="1">
        <v>0</v>
      </c>
      <c r="H16359" s="1">
        <v>2</v>
      </c>
      <c r="I16359" s="15">
        <v>0</v>
      </c>
      <c r="J16359">
        <f t="shared" si="255"/>
        <v>40</v>
      </c>
    </row>
    <row r="16360" spans="1:10" x14ac:dyDescent="0.3">
      <c r="A16360" t="s">
        <v>16235</v>
      </c>
      <c r="C16360" s="18">
        <v>380.00376334536327</v>
      </c>
      <c r="D16360" s="1"/>
      <c r="E16360" s="1">
        <v>11</v>
      </c>
      <c r="F16360" s="1">
        <v>4</v>
      </c>
      <c r="G16360" s="1">
        <v>0</v>
      </c>
      <c r="H16360" s="1">
        <v>7</v>
      </c>
      <c r="I16360" s="15">
        <v>0.36363636363636365</v>
      </c>
      <c r="J16360">
        <f t="shared" si="255"/>
        <v>40</v>
      </c>
    </row>
    <row r="16361" spans="1:10" x14ac:dyDescent="0.3">
      <c r="A16361" t="s">
        <v>16236</v>
      </c>
      <c r="C16361" s="18">
        <v>380.00161418665249</v>
      </c>
      <c r="D16361" s="1"/>
      <c r="E16361" s="1">
        <v>1</v>
      </c>
      <c r="F16361" s="1">
        <v>0</v>
      </c>
      <c r="G16361" s="1">
        <v>0</v>
      </c>
      <c r="H16361" s="1">
        <v>1</v>
      </c>
      <c r="I16361" s="15">
        <v>0</v>
      </c>
      <c r="J16361">
        <f t="shared" si="255"/>
        <v>40</v>
      </c>
    </row>
    <row r="16362" spans="1:10" x14ac:dyDescent="0.3">
      <c r="A16362" t="s">
        <v>16237</v>
      </c>
      <c r="C16362" s="18">
        <v>380.00134724159216</v>
      </c>
      <c r="D16362" s="1"/>
      <c r="E16362" s="1">
        <v>2</v>
      </c>
      <c r="F16362" s="1">
        <v>0</v>
      </c>
      <c r="G16362" s="1">
        <v>0</v>
      </c>
      <c r="H16362" s="1">
        <v>2</v>
      </c>
      <c r="I16362" s="15">
        <v>0</v>
      </c>
      <c r="J16362">
        <f t="shared" si="255"/>
        <v>40</v>
      </c>
    </row>
    <row r="16363" spans="1:10" x14ac:dyDescent="0.3">
      <c r="A16363" t="s">
        <v>16238</v>
      </c>
      <c r="C16363" s="18">
        <v>380.00091367942497</v>
      </c>
      <c r="D16363" s="1"/>
      <c r="E16363" s="1">
        <v>3</v>
      </c>
      <c r="F16363" s="1">
        <v>0</v>
      </c>
      <c r="G16363" s="1">
        <v>1</v>
      </c>
      <c r="H16363" s="1">
        <v>2</v>
      </c>
      <c r="I16363" s="15">
        <v>0.16666666666666666</v>
      </c>
      <c r="J16363">
        <f t="shared" si="255"/>
        <v>40</v>
      </c>
    </row>
    <row r="16364" spans="1:10" x14ac:dyDescent="0.3">
      <c r="A16364" t="s">
        <v>16239</v>
      </c>
      <c r="C16364" s="18">
        <v>380.00023798396512</v>
      </c>
      <c r="D16364" s="1"/>
      <c r="E16364" s="1">
        <v>2</v>
      </c>
      <c r="F16364" s="1">
        <v>0</v>
      </c>
      <c r="G16364" s="1">
        <v>0</v>
      </c>
      <c r="H16364" s="1">
        <v>2</v>
      </c>
      <c r="I16364" s="15">
        <v>0</v>
      </c>
      <c r="J16364">
        <f t="shared" si="255"/>
        <v>40</v>
      </c>
    </row>
    <row r="16365" spans="1:10" x14ac:dyDescent="0.3">
      <c r="A16365" t="s">
        <v>16240</v>
      </c>
      <c r="C16365" s="18">
        <v>380.00015339513936</v>
      </c>
      <c r="D16365" s="1"/>
      <c r="E16365" s="1">
        <v>3</v>
      </c>
      <c r="F16365" s="1">
        <v>0</v>
      </c>
      <c r="G16365" s="1">
        <v>1</v>
      </c>
      <c r="H16365" s="1">
        <v>2</v>
      </c>
      <c r="I16365" s="15">
        <v>0.16666666666666666</v>
      </c>
      <c r="J16365">
        <f t="shared" si="255"/>
        <v>40</v>
      </c>
    </row>
    <row r="16366" spans="1:10" x14ac:dyDescent="0.3">
      <c r="A16366" t="s">
        <v>16241</v>
      </c>
      <c r="C16366" s="18">
        <v>380</v>
      </c>
      <c r="D16366" s="1"/>
      <c r="E16366" s="1">
        <v>2</v>
      </c>
      <c r="F16366" s="1">
        <v>0</v>
      </c>
      <c r="G16366" s="1">
        <v>0</v>
      </c>
      <c r="H16366" s="1">
        <v>2</v>
      </c>
      <c r="I16366" s="15">
        <v>0</v>
      </c>
      <c r="J16366">
        <f t="shared" si="255"/>
        <v>40</v>
      </c>
    </row>
    <row r="16367" spans="1:10" x14ac:dyDescent="0.3">
      <c r="A16367" t="s">
        <v>16242</v>
      </c>
      <c r="C16367" s="18">
        <v>380</v>
      </c>
      <c r="D16367" s="1"/>
      <c r="E16367" s="1">
        <v>2</v>
      </c>
      <c r="F16367" s="1">
        <v>0</v>
      </c>
      <c r="G16367" s="1">
        <v>0</v>
      </c>
      <c r="H16367" s="1">
        <v>2</v>
      </c>
      <c r="I16367" s="15">
        <v>0</v>
      </c>
      <c r="J16367">
        <f t="shared" si="255"/>
        <v>40</v>
      </c>
    </row>
    <row r="16368" spans="1:10" x14ac:dyDescent="0.3">
      <c r="A16368" t="s">
        <v>16243</v>
      </c>
      <c r="C16368" s="18">
        <v>380</v>
      </c>
      <c r="D16368" s="1"/>
      <c r="E16368" s="1">
        <v>2</v>
      </c>
      <c r="F16368" s="1">
        <v>0</v>
      </c>
      <c r="G16368" s="1">
        <v>0</v>
      </c>
      <c r="H16368" s="1">
        <v>2</v>
      </c>
      <c r="I16368" s="15">
        <v>0</v>
      </c>
      <c r="J16368">
        <f t="shared" si="255"/>
        <v>40</v>
      </c>
    </row>
    <row r="16369" spans="1:10" x14ac:dyDescent="0.3">
      <c r="A16369" t="s">
        <v>16244</v>
      </c>
      <c r="C16369" s="18">
        <v>380</v>
      </c>
      <c r="D16369" s="1"/>
      <c r="E16369" s="1">
        <v>2</v>
      </c>
      <c r="F16369" s="1">
        <v>0</v>
      </c>
      <c r="G16369" s="1">
        <v>0</v>
      </c>
      <c r="H16369" s="1">
        <v>2</v>
      </c>
      <c r="I16369" s="15">
        <v>0</v>
      </c>
      <c r="J16369">
        <f t="shared" si="255"/>
        <v>40</v>
      </c>
    </row>
    <row r="16370" spans="1:10" x14ac:dyDescent="0.3">
      <c r="A16370" t="s">
        <v>16245</v>
      </c>
      <c r="C16370" s="18">
        <v>380</v>
      </c>
      <c r="D16370" s="1"/>
      <c r="E16370" s="1">
        <v>2</v>
      </c>
      <c r="F16370" s="1">
        <v>0</v>
      </c>
      <c r="G16370" s="1">
        <v>0</v>
      </c>
      <c r="H16370" s="1">
        <v>2</v>
      </c>
      <c r="I16370" s="15">
        <v>0</v>
      </c>
      <c r="J16370">
        <f t="shared" si="255"/>
        <v>40</v>
      </c>
    </row>
    <row r="16371" spans="1:10" x14ac:dyDescent="0.3">
      <c r="A16371" t="s">
        <v>16246</v>
      </c>
      <c r="C16371" s="18">
        <v>380</v>
      </c>
      <c r="D16371" s="1"/>
      <c r="E16371" s="1">
        <v>2</v>
      </c>
      <c r="F16371" s="1">
        <v>0</v>
      </c>
      <c r="G16371" s="1">
        <v>0</v>
      </c>
      <c r="H16371" s="1">
        <v>2</v>
      </c>
      <c r="I16371" s="15">
        <v>0</v>
      </c>
      <c r="J16371">
        <f t="shared" si="255"/>
        <v>40</v>
      </c>
    </row>
    <row r="16372" spans="1:10" x14ac:dyDescent="0.3">
      <c r="A16372" t="s">
        <v>16247</v>
      </c>
      <c r="C16372" s="18">
        <v>380</v>
      </c>
      <c r="D16372" s="1"/>
      <c r="E16372" s="1">
        <v>2</v>
      </c>
      <c r="F16372" s="1">
        <v>0</v>
      </c>
      <c r="G16372" s="1">
        <v>0</v>
      </c>
      <c r="H16372" s="1">
        <v>2</v>
      </c>
      <c r="I16372" s="15">
        <v>0</v>
      </c>
      <c r="J16372">
        <f t="shared" si="255"/>
        <v>40</v>
      </c>
    </row>
    <row r="16373" spans="1:10" x14ac:dyDescent="0.3">
      <c r="A16373" t="s">
        <v>16248</v>
      </c>
      <c r="C16373" s="18">
        <v>380</v>
      </c>
      <c r="D16373" s="1"/>
      <c r="E16373" s="1">
        <v>2</v>
      </c>
      <c r="F16373" s="1">
        <v>0</v>
      </c>
      <c r="G16373" s="1">
        <v>0</v>
      </c>
      <c r="H16373" s="1">
        <v>2</v>
      </c>
      <c r="I16373" s="15">
        <v>0</v>
      </c>
      <c r="J16373">
        <f t="shared" si="255"/>
        <v>40</v>
      </c>
    </row>
    <row r="16374" spans="1:10" x14ac:dyDescent="0.3">
      <c r="A16374" t="s">
        <v>16249</v>
      </c>
      <c r="C16374" s="18">
        <v>380</v>
      </c>
      <c r="D16374" s="1"/>
      <c r="E16374" s="1">
        <v>2</v>
      </c>
      <c r="F16374" s="1">
        <v>0</v>
      </c>
      <c r="G16374" s="1">
        <v>0</v>
      </c>
      <c r="H16374" s="1">
        <v>2</v>
      </c>
      <c r="I16374" s="15">
        <v>0</v>
      </c>
      <c r="J16374">
        <f t="shared" si="255"/>
        <v>40</v>
      </c>
    </row>
    <row r="16375" spans="1:10" x14ac:dyDescent="0.3">
      <c r="A16375" t="s">
        <v>16250</v>
      </c>
      <c r="C16375" s="18">
        <v>380</v>
      </c>
      <c r="D16375" s="1"/>
      <c r="E16375" s="1">
        <v>2</v>
      </c>
      <c r="F16375" s="1">
        <v>0</v>
      </c>
      <c r="G16375" s="1">
        <v>0</v>
      </c>
      <c r="H16375" s="1">
        <v>2</v>
      </c>
      <c r="I16375" s="15">
        <v>0</v>
      </c>
      <c r="J16375">
        <f t="shared" si="255"/>
        <v>40</v>
      </c>
    </row>
    <row r="16376" spans="1:10" x14ac:dyDescent="0.3">
      <c r="A16376" t="s">
        <v>16251</v>
      </c>
      <c r="C16376" s="18">
        <v>380</v>
      </c>
      <c r="D16376" s="1"/>
      <c r="E16376" s="1">
        <v>2</v>
      </c>
      <c r="F16376" s="1">
        <v>0</v>
      </c>
      <c r="G16376" s="1">
        <v>0</v>
      </c>
      <c r="H16376" s="1">
        <v>2</v>
      </c>
      <c r="I16376" s="15">
        <v>0</v>
      </c>
      <c r="J16376">
        <f t="shared" si="255"/>
        <v>40</v>
      </c>
    </row>
    <row r="16377" spans="1:10" x14ac:dyDescent="0.3">
      <c r="A16377" t="s">
        <v>16252</v>
      </c>
      <c r="C16377" s="18">
        <v>380</v>
      </c>
      <c r="D16377" s="1"/>
      <c r="E16377" s="1">
        <v>2</v>
      </c>
      <c r="F16377" s="1">
        <v>0</v>
      </c>
      <c r="G16377" s="1">
        <v>0</v>
      </c>
      <c r="H16377" s="1">
        <v>2</v>
      </c>
      <c r="I16377" s="15">
        <v>0</v>
      </c>
      <c r="J16377">
        <f t="shared" si="255"/>
        <v>40</v>
      </c>
    </row>
    <row r="16378" spans="1:10" x14ac:dyDescent="0.3">
      <c r="A16378" t="s">
        <v>16253</v>
      </c>
      <c r="C16378" s="18">
        <v>380</v>
      </c>
      <c r="D16378" s="1"/>
      <c r="E16378" s="1">
        <v>2</v>
      </c>
      <c r="F16378" s="1">
        <v>0</v>
      </c>
      <c r="G16378" s="1">
        <v>0</v>
      </c>
      <c r="H16378" s="1">
        <v>2</v>
      </c>
      <c r="I16378" s="15">
        <v>0</v>
      </c>
      <c r="J16378">
        <f t="shared" si="255"/>
        <v>40</v>
      </c>
    </row>
    <row r="16379" spans="1:10" x14ac:dyDescent="0.3">
      <c r="A16379" t="s">
        <v>16254</v>
      </c>
      <c r="C16379" s="18">
        <v>380</v>
      </c>
      <c r="D16379" s="1"/>
      <c r="E16379" s="1">
        <v>2</v>
      </c>
      <c r="F16379" s="1">
        <v>0</v>
      </c>
      <c r="G16379" s="1">
        <v>0</v>
      </c>
      <c r="H16379" s="1">
        <v>2</v>
      </c>
      <c r="I16379" s="15">
        <v>0</v>
      </c>
      <c r="J16379">
        <f t="shared" si="255"/>
        <v>40</v>
      </c>
    </row>
    <row r="16380" spans="1:10" x14ac:dyDescent="0.3">
      <c r="A16380" t="s">
        <v>16255</v>
      </c>
      <c r="C16380" s="18">
        <v>380</v>
      </c>
      <c r="D16380" s="1"/>
      <c r="E16380" s="1">
        <v>2</v>
      </c>
      <c r="F16380" s="1">
        <v>0</v>
      </c>
      <c r="G16380" s="1">
        <v>0</v>
      </c>
      <c r="H16380" s="1">
        <v>2</v>
      </c>
      <c r="I16380" s="15">
        <v>0</v>
      </c>
      <c r="J16380">
        <f t="shared" si="255"/>
        <v>40</v>
      </c>
    </row>
    <row r="16381" spans="1:10" x14ac:dyDescent="0.3">
      <c r="A16381" t="s">
        <v>16256</v>
      </c>
      <c r="C16381" s="18">
        <v>380</v>
      </c>
      <c r="D16381" s="1"/>
      <c r="E16381" s="1">
        <v>2</v>
      </c>
      <c r="F16381" s="1">
        <v>0</v>
      </c>
      <c r="G16381" s="1">
        <v>0</v>
      </c>
      <c r="H16381" s="1">
        <v>2</v>
      </c>
      <c r="I16381" s="15">
        <v>0</v>
      </c>
      <c r="J16381">
        <f t="shared" si="255"/>
        <v>40</v>
      </c>
    </row>
    <row r="16382" spans="1:10" x14ac:dyDescent="0.3">
      <c r="A16382" t="s">
        <v>16257</v>
      </c>
      <c r="C16382" s="18">
        <v>380</v>
      </c>
      <c r="D16382" s="1"/>
      <c r="E16382" s="1">
        <v>2</v>
      </c>
      <c r="F16382" s="1">
        <v>0</v>
      </c>
      <c r="G16382" s="1">
        <v>0</v>
      </c>
      <c r="H16382" s="1">
        <v>2</v>
      </c>
      <c r="I16382" s="15">
        <v>0</v>
      </c>
      <c r="J16382">
        <f t="shared" si="255"/>
        <v>40</v>
      </c>
    </row>
    <row r="16383" spans="1:10" x14ac:dyDescent="0.3">
      <c r="A16383" t="s">
        <v>16258</v>
      </c>
      <c r="C16383" s="18">
        <v>380</v>
      </c>
      <c r="D16383" s="1"/>
      <c r="E16383" s="1">
        <v>2</v>
      </c>
      <c r="F16383" s="1">
        <v>0</v>
      </c>
      <c r="G16383" s="1">
        <v>0</v>
      </c>
      <c r="H16383" s="1">
        <v>2</v>
      </c>
      <c r="I16383" s="15">
        <v>0</v>
      </c>
      <c r="J16383">
        <f t="shared" si="255"/>
        <v>40</v>
      </c>
    </row>
    <row r="16384" spans="1:10" x14ac:dyDescent="0.3">
      <c r="A16384" t="s">
        <v>16259</v>
      </c>
      <c r="C16384" s="18">
        <v>380</v>
      </c>
      <c r="D16384" s="1"/>
      <c r="E16384" s="1">
        <v>2</v>
      </c>
      <c r="F16384" s="1">
        <v>0</v>
      </c>
      <c r="G16384" s="1">
        <v>0</v>
      </c>
      <c r="H16384" s="1">
        <v>2</v>
      </c>
      <c r="I16384" s="15">
        <v>0</v>
      </c>
      <c r="J16384">
        <f t="shared" si="255"/>
        <v>40</v>
      </c>
    </row>
    <row r="16385" spans="1:10" x14ac:dyDescent="0.3">
      <c r="A16385" t="s">
        <v>16260</v>
      </c>
      <c r="C16385" s="18">
        <v>380</v>
      </c>
      <c r="D16385" s="1"/>
      <c r="E16385" s="1">
        <v>17</v>
      </c>
      <c r="F16385" s="1">
        <v>8</v>
      </c>
      <c r="G16385" s="1">
        <v>1</v>
      </c>
      <c r="H16385" s="1">
        <v>8</v>
      </c>
      <c r="I16385" s="15">
        <v>0.5</v>
      </c>
      <c r="J16385">
        <f t="shared" si="255"/>
        <v>40</v>
      </c>
    </row>
    <row r="16386" spans="1:10" x14ac:dyDescent="0.3">
      <c r="A16386" t="s">
        <v>16261</v>
      </c>
      <c r="C16386" s="18">
        <v>380</v>
      </c>
      <c r="D16386" s="1"/>
      <c r="E16386" s="1">
        <v>2</v>
      </c>
      <c r="F16386" s="1">
        <v>0</v>
      </c>
      <c r="G16386" s="1">
        <v>0</v>
      </c>
      <c r="H16386" s="1">
        <v>2</v>
      </c>
      <c r="I16386" s="15">
        <v>0</v>
      </c>
      <c r="J16386">
        <f t="shared" si="255"/>
        <v>40</v>
      </c>
    </row>
    <row r="16387" spans="1:10" x14ac:dyDescent="0.3">
      <c r="A16387" t="s">
        <v>16262</v>
      </c>
      <c r="C16387" s="18">
        <v>380</v>
      </c>
      <c r="D16387" s="1"/>
      <c r="E16387" s="1">
        <v>1</v>
      </c>
      <c r="F16387" s="1">
        <v>0</v>
      </c>
      <c r="G16387" s="1">
        <v>0</v>
      </c>
      <c r="H16387" s="1">
        <v>1</v>
      </c>
      <c r="I16387" s="15">
        <v>0</v>
      </c>
      <c r="J16387">
        <f t="shared" si="255"/>
        <v>40</v>
      </c>
    </row>
    <row r="16388" spans="1:10" x14ac:dyDescent="0.3">
      <c r="A16388" t="s">
        <v>16263</v>
      </c>
      <c r="C16388" s="18">
        <v>380</v>
      </c>
      <c r="D16388" s="1"/>
      <c r="E16388" s="1">
        <v>1</v>
      </c>
      <c r="F16388" s="1">
        <v>0</v>
      </c>
      <c r="G16388" s="1">
        <v>0</v>
      </c>
      <c r="H16388" s="1">
        <v>1</v>
      </c>
      <c r="I16388" s="15">
        <v>0</v>
      </c>
      <c r="J16388">
        <f t="shared" ref="J16388:J16451" si="256">IF(E16388&lt;=30,40,20)</f>
        <v>40</v>
      </c>
    </row>
    <row r="16389" spans="1:10" x14ac:dyDescent="0.3">
      <c r="A16389" t="s">
        <v>16264</v>
      </c>
      <c r="C16389" s="18">
        <v>380</v>
      </c>
      <c r="D16389" s="1"/>
      <c r="E16389" s="1">
        <v>1</v>
      </c>
      <c r="F16389" s="1">
        <v>0</v>
      </c>
      <c r="G16389" s="1">
        <v>0</v>
      </c>
      <c r="H16389" s="1">
        <v>1</v>
      </c>
      <c r="I16389" s="15">
        <v>0</v>
      </c>
      <c r="J16389">
        <f t="shared" si="256"/>
        <v>40</v>
      </c>
    </row>
    <row r="16390" spans="1:10" x14ac:dyDescent="0.3">
      <c r="A16390" t="s">
        <v>16265</v>
      </c>
      <c r="C16390" s="18">
        <v>380</v>
      </c>
      <c r="D16390" s="1"/>
      <c r="E16390" s="1">
        <v>1</v>
      </c>
      <c r="F16390" s="1">
        <v>0</v>
      </c>
      <c r="G16390" s="1">
        <v>0</v>
      </c>
      <c r="H16390" s="1">
        <v>1</v>
      </c>
      <c r="I16390" s="15">
        <v>0</v>
      </c>
      <c r="J16390">
        <f t="shared" si="256"/>
        <v>40</v>
      </c>
    </row>
    <row r="16391" spans="1:10" x14ac:dyDescent="0.3">
      <c r="A16391" t="s">
        <v>16266</v>
      </c>
      <c r="C16391" s="18">
        <v>380</v>
      </c>
      <c r="D16391" s="1"/>
      <c r="E16391" s="1">
        <v>1</v>
      </c>
      <c r="F16391" s="1">
        <v>0</v>
      </c>
      <c r="G16391" s="1">
        <v>0</v>
      </c>
      <c r="H16391" s="1">
        <v>1</v>
      </c>
      <c r="I16391" s="15">
        <v>0</v>
      </c>
      <c r="J16391">
        <f t="shared" si="256"/>
        <v>40</v>
      </c>
    </row>
    <row r="16392" spans="1:10" x14ac:dyDescent="0.3">
      <c r="A16392" t="s">
        <v>16267</v>
      </c>
      <c r="C16392" s="18">
        <v>380</v>
      </c>
      <c r="D16392" s="1"/>
      <c r="E16392" s="1">
        <v>1</v>
      </c>
      <c r="F16392" s="1">
        <v>0</v>
      </c>
      <c r="G16392" s="1">
        <v>0</v>
      </c>
      <c r="H16392" s="1">
        <v>1</v>
      </c>
      <c r="I16392" s="15">
        <v>0</v>
      </c>
      <c r="J16392">
        <f t="shared" si="256"/>
        <v>40</v>
      </c>
    </row>
    <row r="16393" spans="1:10" x14ac:dyDescent="0.3">
      <c r="A16393" t="s">
        <v>16268</v>
      </c>
      <c r="C16393" s="18">
        <v>380</v>
      </c>
      <c r="D16393" s="1"/>
      <c r="E16393" s="1">
        <v>1</v>
      </c>
      <c r="F16393" s="1">
        <v>0</v>
      </c>
      <c r="G16393" s="1">
        <v>0</v>
      </c>
      <c r="H16393" s="1">
        <v>1</v>
      </c>
      <c r="I16393" s="15">
        <v>0</v>
      </c>
      <c r="J16393">
        <f t="shared" si="256"/>
        <v>40</v>
      </c>
    </row>
    <row r="16394" spans="1:10" x14ac:dyDescent="0.3">
      <c r="A16394" t="s">
        <v>16269</v>
      </c>
      <c r="C16394" s="18">
        <v>380</v>
      </c>
      <c r="D16394" s="1"/>
      <c r="E16394" s="1">
        <v>1</v>
      </c>
      <c r="F16394" s="1">
        <v>0</v>
      </c>
      <c r="G16394" s="1">
        <v>0</v>
      </c>
      <c r="H16394" s="1">
        <v>1</v>
      </c>
      <c r="I16394" s="15">
        <v>0</v>
      </c>
      <c r="J16394">
        <f t="shared" si="256"/>
        <v>40</v>
      </c>
    </row>
    <row r="16395" spans="1:10" x14ac:dyDescent="0.3">
      <c r="A16395" t="s">
        <v>16270</v>
      </c>
      <c r="C16395" s="18">
        <v>380</v>
      </c>
      <c r="D16395" s="1"/>
      <c r="E16395" s="1">
        <v>1</v>
      </c>
      <c r="F16395" s="1">
        <v>0</v>
      </c>
      <c r="G16395" s="1">
        <v>0</v>
      </c>
      <c r="H16395" s="1">
        <v>1</v>
      </c>
      <c r="I16395" s="15">
        <v>0</v>
      </c>
      <c r="J16395">
        <f t="shared" si="256"/>
        <v>40</v>
      </c>
    </row>
    <row r="16396" spans="1:10" x14ac:dyDescent="0.3">
      <c r="A16396" t="s">
        <v>16271</v>
      </c>
      <c r="C16396" s="18">
        <v>380</v>
      </c>
      <c r="D16396" s="1"/>
      <c r="E16396" s="1">
        <v>2</v>
      </c>
      <c r="F16396" s="1">
        <v>0</v>
      </c>
      <c r="G16396" s="1">
        <v>0</v>
      </c>
      <c r="H16396" s="1">
        <v>2</v>
      </c>
      <c r="I16396" s="15">
        <v>0</v>
      </c>
      <c r="J16396">
        <f t="shared" si="256"/>
        <v>40</v>
      </c>
    </row>
    <row r="16397" spans="1:10" x14ac:dyDescent="0.3">
      <c r="A16397" t="s">
        <v>16272</v>
      </c>
      <c r="C16397" s="18">
        <v>380</v>
      </c>
      <c r="D16397" s="1"/>
      <c r="E16397" s="1">
        <v>1</v>
      </c>
      <c r="F16397" s="1">
        <v>0</v>
      </c>
      <c r="G16397" s="1">
        <v>0</v>
      </c>
      <c r="H16397" s="1">
        <v>1</v>
      </c>
      <c r="I16397" s="15">
        <v>0</v>
      </c>
      <c r="J16397">
        <f t="shared" si="256"/>
        <v>40</v>
      </c>
    </row>
    <row r="16398" spans="1:10" x14ac:dyDescent="0.3">
      <c r="A16398" t="s">
        <v>16273</v>
      </c>
      <c r="C16398" s="18">
        <v>380</v>
      </c>
      <c r="D16398" s="1"/>
      <c r="E16398" s="1">
        <v>1</v>
      </c>
      <c r="F16398" s="1">
        <v>0</v>
      </c>
      <c r="G16398" s="1">
        <v>0</v>
      </c>
      <c r="H16398" s="1">
        <v>1</v>
      </c>
      <c r="I16398" s="15">
        <v>0</v>
      </c>
      <c r="J16398">
        <f t="shared" si="256"/>
        <v>40</v>
      </c>
    </row>
    <row r="16399" spans="1:10" x14ac:dyDescent="0.3">
      <c r="A16399" t="s">
        <v>16274</v>
      </c>
      <c r="C16399" s="18">
        <v>380</v>
      </c>
      <c r="D16399" s="1"/>
      <c r="E16399" s="1">
        <v>4</v>
      </c>
      <c r="F16399" s="1">
        <v>1</v>
      </c>
      <c r="G16399" s="1">
        <v>0</v>
      </c>
      <c r="H16399" s="1">
        <v>3</v>
      </c>
      <c r="I16399" s="15">
        <v>0.25</v>
      </c>
      <c r="J16399">
        <f t="shared" si="256"/>
        <v>40</v>
      </c>
    </row>
    <row r="16400" spans="1:10" x14ac:dyDescent="0.3">
      <c r="A16400" t="s">
        <v>16275</v>
      </c>
      <c r="C16400" s="18">
        <v>380</v>
      </c>
      <c r="D16400" s="1"/>
      <c r="E16400" s="1">
        <v>1</v>
      </c>
      <c r="F16400" s="1">
        <v>0</v>
      </c>
      <c r="G16400" s="1">
        <v>0</v>
      </c>
      <c r="H16400" s="1">
        <v>1</v>
      </c>
      <c r="I16400" s="15">
        <v>0</v>
      </c>
      <c r="J16400">
        <f t="shared" si="256"/>
        <v>40</v>
      </c>
    </row>
    <row r="16401" spans="1:10" x14ac:dyDescent="0.3">
      <c r="A16401" t="s">
        <v>16276</v>
      </c>
      <c r="C16401" s="18">
        <v>380</v>
      </c>
      <c r="D16401" s="1"/>
      <c r="E16401" s="1">
        <v>1</v>
      </c>
      <c r="F16401" s="1">
        <v>0</v>
      </c>
      <c r="G16401" s="1">
        <v>0</v>
      </c>
      <c r="H16401" s="1">
        <v>1</v>
      </c>
      <c r="I16401" s="15">
        <v>0</v>
      </c>
      <c r="J16401">
        <f t="shared" si="256"/>
        <v>40</v>
      </c>
    </row>
    <row r="16402" spans="1:10" x14ac:dyDescent="0.3">
      <c r="A16402" t="s">
        <v>16277</v>
      </c>
      <c r="C16402" s="18">
        <v>380</v>
      </c>
      <c r="D16402" s="1"/>
      <c r="E16402" s="1">
        <v>2</v>
      </c>
      <c r="F16402" s="1">
        <v>0</v>
      </c>
      <c r="G16402" s="1">
        <v>0</v>
      </c>
      <c r="H16402" s="1">
        <v>2</v>
      </c>
      <c r="I16402" s="15">
        <v>0</v>
      </c>
      <c r="J16402">
        <f t="shared" si="256"/>
        <v>40</v>
      </c>
    </row>
    <row r="16403" spans="1:10" x14ac:dyDescent="0.3">
      <c r="A16403" t="s">
        <v>16278</v>
      </c>
      <c r="C16403" s="18">
        <v>380</v>
      </c>
      <c r="D16403" s="1"/>
      <c r="E16403" s="1">
        <v>2</v>
      </c>
      <c r="F16403" s="1">
        <v>0</v>
      </c>
      <c r="G16403" s="1">
        <v>0</v>
      </c>
      <c r="H16403" s="1">
        <v>2</v>
      </c>
      <c r="I16403" s="15">
        <v>0</v>
      </c>
      <c r="J16403">
        <f t="shared" si="256"/>
        <v>40</v>
      </c>
    </row>
    <row r="16404" spans="1:10" x14ac:dyDescent="0.3">
      <c r="A16404" t="s">
        <v>16279</v>
      </c>
      <c r="C16404" s="18">
        <v>380</v>
      </c>
      <c r="D16404" s="1"/>
      <c r="E16404" s="1">
        <v>1</v>
      </c>
      <c r="F16404" s="1">
        <v>0</v>
      </c>
      <c r="G16404" s="1">
        <v>0</v>
      </c>
      <c r="H16404" s="1">
        <v>1</v>
      </c>
      <c r="I16404" s="15">
        <v>0</v>
      </c>
      <c r="J16404">
        <f t="shared" si="256"/>
        <v>40</v>
      </c>
    </row>
    <row r="16405" spans="1:10" x14ac:dyDescent="0.3">
      <c r="A16405" t="s">
        <v>16280</v>
      </c>
      <c r="C16405" s="18">
        <v>380</v>
      </c>
      <c r="D16405" s="1"/>
      <c r="E16405" s="1">
        <v>1</v>
      </c>
      <c r="F16405" s="1">
        <v>0</v>
      </c>
      <c r="G16405" s="1">
        <v>0</v>
      </c>
      <c r="H16405" s="1">
        <v>1</v>
      </c>
      <c r="I16405" s="15">
        <v>0</v>
      </c>
      <c r="J16405">
        <f t="shared" si="256"/>
        <v>40</v>
      </c>
    </row>
    <row r="16406" spans="1:10" x14ac:dyDescent="0.3">
      <c r="A16406" t="s">
        <v>16281</v>
      </c>
      <c r="C16406" s="18">
        <v>380</v>
      </c>
      <c r="D16406" s="1"/>
      <c r="E16406" s="1">
        <v>1</v>
      </c>
      <c r="F16406" s="1">
        <v>0</v>
      </c>
      <c r="G16406" s="1">
        <v>0</v>
      </c>
      <c r="H16406" s="1">
        <v>1</v>
      </c>
      <c r="I16406" s="15">
        <v>0</v>
      </c>
      <c r="J16406">
        <f t="shared" si="256"/>
        <v>40</v>
      </c>
    </row>
    <row r="16407" spans="1:10" x14ac:dyDescent="0.3">
      <c r="A16407" t="s">
        <v>16282</v>
      </c>
      <c r="C16407" s="18">
        <v>380</v>
      </c>
      <c r="D16407" s="1"/>
      <c r="E16407" s="1">
        <v>1</v>
      </c>
      <c r="F16407" s="1">
        <v>0</v>
      </c>
      <c r="G16407" s="1">
        <v>0</v>
      </c>
      <c r="H16407" s="1">
        <v>1</v>
      </c>
      <c r="I16407" s="15">
        <v>0</v>
      </c>
      <c r="J16407">
        <f t="shared" si="256"/>
        <v>40</v>
      </c>
    </row>
    <row r="16408" spans="1:10" x14ac:dyDescent="0.3">
      <c r="A16408" t="s">
        <v>16283</v>
      </c>
      <c r="C16408" s="18">
        <v>380</v>
      </c>
      <c r="D16408" s="1"/>
      <c r="E16408" s="1">
        <v>2</v>
      </c>
      <c r="F16408" s="1">
        <v>0</v>
      </c>
      <c r="G16408" s="1">
        <v>0</v>
      </c>
      <c r="H16408" s="1">
        <v>2</v>
      </c>
      <c r="I16408" s="15">
        <v>0</v>
      </c>
      <c r="J16408">
        <f t="shared" si="256"/>
        <v>40</v>
      </c>
    </row>
    <row r="16409" spans="1:10" x14ac:dyDescent="0.3">
      <c r="A16409" t="s">
        <v>16284</v>
      </c>
      <c r="C16409" s="18">
        <v>380</v>
      </c>
      <c r="D16409" s="1"/>
      <c r="E16409" s="1">
        <v>2</v>
      </c>
      <c r="F16409" s="1">
        <v>0</v>
      </c>
      <c r="G16409" s="1">
        <v>0</v>
      </c>
      <c r="H16409" s="1">
        <v>2</v>
      </c>
      <c r="I16409" s="15">
        <v>0</v>
      </c>
      <c r="J16409">
        <f t="shared" si="256"/>
        <v>40</v>
      </c>
    </row>
    <row r="16410" spans="1:10" x14ac:dyDescent="0.3">
      <c r="A16410" t="s">
        <v>16285</v>
      </c>
      <c r="C16410" s="18">
        <v>380</v>
      </c>
      <c r="D16410" s="1"/>
      <c r="E16410" s="1">
        <v>1</v>
      </c>
      <c r="F16410" s="1">
        <v>0</v>
      </c>
      <c r="G16410" s="1">
        <v>0</v>
      </c>
      <c r="H16410" s="1">
        <v>1</v>
      </c>
      <c r="I16410" s="15">
        <v>0</v>
      </c>
      <c r="J16410">
        <f t="shared" si="256"/>
        <v>40</v>
      </c>
    </row>
    <row r="16411" spans="1:10" x14ac:dyDescent="0.3">
      <c r="A16411" t="s">
        <v>16286</v>
      </c>
      <c r="C16411" s="18">
        <v>380</v>
      </c>
      <c r="D16411" s="1"/>
      <c r="E16411" s="1">
        <v>2</v>
      </c>
      <c r="F16411" s="1">
        <v>0</v>
      </c>
      <c r="G16411" s="1">
        <v>0</v>
      </c>
      <c r="H16411" s="1">
        <v>2</v>
      </c>
      <c r="I16411" s="15">
        <v>0</v>
      </c>
      <c r="J16411">
        <f t="shared" si="256"/>
        <v>40</v>
      </c>
    </row>
    <row r="16412" spans="1:10" x14ac:dyDescent="0.3">
      <c r="A16412" s="21" t="s">
        <v>16287</v>
      </c>
      <c r="C16412" s="18">
        <v>380</v>
      </c>
      <c r="D16412" s="1"/>
      <c r="E16412" s="1">
        <v>2</v>
      </c>
      <c r="F16412" s="1">
        <v>0</v>
      </c>
      <c r="G16412" s="1">
        <v>0</v>
      </c>
      <c r="H16412" s="1">
        <v>2</v>
      </c>
      <c r="I16412" s="15">
        <v>0</v>
      </c>
      <c r="J16412">
        <f t="shared" si="256"/>
        <v>40</v>
      </c>
    </row>
    <row r="16413" spans="1:10" x14ac:dyDescent="0.3">
      <c r="A16413" t="s">
        <v>16288</v>
      </c>
      <c r="C16413" s="18">
        <v>380</v>
      </c>
      <c r="D16413" s="1"/>
      <c r="E16413" s="1">
        <v>1</v>
      </c>
      <c r="F16413" s="1">
        <v>0</v>
      </c>
      <c r="G16413" s="1">
        <v>0</v>
      </c>
      <c r="H16413" s="1">
        <v>1</v>
      </c>
      <c r="I16413" s="15">
        <v>0</v>
      </c>
      <c r="J16413">
        <f t="shared" si="256"/>
        <v>40</v>
      </c>
    </row>
    <row r="16414" spans="1:10" x14ac:dyDescent="0.3">
      <c r="A16414" t="s">
        <v>16289</v>
      </c>
      <c r="C16414" s="18">
        <v>380</v>
      </c>
      <c r="D16414" s="1"/>
      <c r="E16414" s="1">
        <v>1</v>
      </c>
      <c r="F16414" s="1">
        <v>0</v>
      </c>
      <c r="G16414" s="1">
        <v>0</v>
      </c>
      <c r="H16414" s="1">
        <v>1</v>
      </c>
      <c r="I16414" s="15">
        <v>0</v>
      </c>
      <c r="J16414">
        <f t="shared" si="256"/>
        <v>40</v>
      </c>
    </row>
    <row r="16415" spans="1:10" x14ac:dyDescent="0.3">
      <c r="A16415" t="s">
        <v>16290</v>
      </c>
      <c r="C16415" s="18">
        <v>380</v>
      </c>
      <c r="D16415" s="1"/>
      <c r="E16415" s="1">
        <v>1</v>
      </c>
      <c r="F16415" s="1">
        <v>0</v>
      </c>
      <c r="G16415" s="1">
        <v>0</v>
      </c>
      <c r="H16415" s="1">
        <v>1</v>
      </c>
      <c r="I16415" s="15">
        <v>0</v>
      </c>
      <c r="J16415">
        <f t="shared" si="256"/>
        <v>40</v>
      </c>
    </row>
    <row r="16416" spans="1:10" x14ac:dyDescent="0.3">
      <c r="A16416" t="s">
        <v>16291</v>
      </c>
      <c r="C16416" s="18">
        <v>380</v>
      </c>
      <c r="D16416" s="1"/>
      <c r="E16416" s="1">
        <v>1</v>
      </c>
      <c r="F16416" s="1">
        <v>0</v>
      </c>
      <c r="G16416" s="1">
        <v>0</v>
      </c>
      <c r="H16416" s="1">
        <v>1</v>
      </c>
      <c r="I16416" s="15">
        <v>0</v>
      </c>
      <c r="J16416">
        <f t="shared" si="256"/>
        <v>40</v>
      </c>
    </row>
    <row r="16417" spans="1:10" x14ac:dyDescent="0.3">
      <c r="A16417" t="s">
        <v>16292</v>
      </c>
      <c r="C16417" s="18">
        <v>380</v>
      </c>
      <c r="D16417" s="1"/>
      <c r="E16417" s="1">
        <v>1</v>
      </c>
      <c r="F16417" s="1">
        <v>0</v>
      </c>
      <c r="G16417" s="1">
        <v>0</v>
      </c>
      <c r="H16417" s="1">
        <v>1</v>
      </c>
      <c r="I16417" s="15">
        <v>0</v>
      </c>
      <c r="J16417">
        <f t="shared" si="256"/>
        <v>40</v>
      </c>
    </row>
    <row r="16418" spans="1:10" x14ac:dyDescent="0.3">
      <c r="A16418" t="s">
        <v>16293</v>
      </c>
      <c r="C16418" s="18">
        <v>380</v>
      </c>
      <c r="D16418" s="1"/>
      <c r="E16418" s="1">
        <v>1</v>
      </c>
      <c r="F16418" s="1">
        <v>0</v>
      </c>
      <c r="G16418" s="1">
        <v>0</v>
      </c>
      <c r="H16418" s="1">
        <v>1</v>
      </c>
      <c r="I16418" s="15">
        <v>0</v>
      </c>
      <c r="J16418">
        <f t="shared" si="256"/>
        <v>40</v>
      </c>
    </row>
    <row r="16419" spans="1:10" x14ac:dyDescent="0.3">
      <c r="A16419" t="s">
        <v>16294</v>
      </c>
      <c r="C16419" s="18">
        <v>380</v>
      </c>
      <c r="D16419" s="1"/>
      <c r="E16419" s="1">
        <v>3</v>
      </c>
      <c r="F16419" s="1">
        <v>0</v>
      </c>
      <c r="G16419" s="1">
        <v>1</v>
      </c>
      <c r="H16419" s="1">
        <v>2</v>
      </c>
      <c r="I16419" s="15">
        <v>0.16666666666666666</v>
      </c>
      <c r="J16419">
        <f t="shared" si="256"/>
        <v>40</v>
      </c>
    </row>
    <row r="16420" spans="1:10" x14ac:dyDescent="0.3">
      <c r="A16420" t="s">
        <v>16295</v>
      </c>
      <c r="C16420" s="18">
        <v>380</v>
      </c>
      <c r="D16420" s="1"/>
      <c r="E16420" s="1">
        <v>2</v>
      </c>
      <c r="F16420" s="1">
        <v>0</v>
      </c>
      <c r="G16420" s="1">
        <v>0</v>
      </c>
      <c r="H16420" s="1">
        <v>2</v>
      </c>
      <c r="I16420" s="15">
        <v>0</v>
      </c>
      <c r="J16420">
        <f t="shared" si="256"/>
        <v>40</v>
      </c>
    </row>
    <row r="16421" spans="1:10" x14ac:dyDescent="0.3">
      <c r="A16421" t="s">
        <v>16296</v>
      </c>
      <c r="C16421" s="18">
        <v>380</v>
      </c>
      <c r="D16421" s="1"/>
      <c r="E16421" s="1">
        <v>3</v>
      </c>
      <c r="F16421" s="1">
        <v>0</v>
      </c>
      <c r="G16421" s="1">
        <v>1</v>
      </c>
      <c r="H16421" s="1">
        <v>2</v>
      </c>
      <c r="I16421" s="15">
        <v>0.16666666666666666</v>
      </c>
      <c r="J16421">
        <f t="shared" si="256"/>
        <v>40</v>
      </c>
    </row>
    <row r="16422" spans="1:10" x14ac:dyDescent="0.3">
      <c r="A16422" t="s">
        <v>16297</v>
      </c>
      <c r="C16422" s="18">
        <v>380</v>
      </c>
      <c r="D16422" s="1"/>
      <c r="E16422" s="1">
        <v>2</v>
      </c>
      <c r="F16422" s="1">
        <v>0</v>
      </c>
      <c r="G16422" s="1">
        <v>0</v>
      </c>
      <c r="H16422" s="1">
        <v>2</v>
      </c>
      <c r="I16422" s="15">
        <v>0</v>
      </c>
      <c r="J16422">
        <f t="shared" si="256"/>
        <v>40</v>
      </c>
    </row>
    <row r="16423" spans="1:10" x14ac:dyDescent="0.3">
      <c r="A16423" t="s">
        <v>16298</v>
      </c>
      <c r="C16423" s="18">
        <v>380</v>
      </c>
      <c r="D16423" s="1"/>
      <c r="E16423" s="1">
        <v>2</v>
      </c>
      <c r="F16423" s="1">
        <v>0</v>
      </c>
      <c r="G16423" s="1">
        <v>0</v>
      </c>
      <c r="H16423" s="1">
        <v>2</v>
      </c>
      <c r="I16423" s="15">
        <v>0</v>
      </c>
      <c r="J16423">
        <f t="shared" si="256"/>
        <v>40</v>
      </c>
    </row>
    <row r="16424" spans="1:10" x14ac:dyDescent="0.3">
      <c r="A16424" t="s">
        <v>16299</v>
      </c>
      <c r="C16424" s="18">
        <v>380</v>
      </c>
      <c r="D16424" s="1"/>
      <c r="E16424" s="1">
        <v>2</v>
      </c>
      <c r="F16424" s="1">
        <v>0</v>
      </c>
      <c r="G16424" s="1">
        <v>0</v>
      </c>
      <c r="H16424" s="1">
        <v>2</v>
      </c>
      <c r="I16424" s="15">
        <v>0</v>
      </c>
      <c r="J16424">
        <f t="shared" si="256"/>
        <v>40</v>
      </c>
    </row>
    <row r="16425" spans="1:10" x14ac:dyDescent="0.3">
      <c r="A16425" t="s">
        <v>16300</v>
      </c>
      <c r="C16425" s="18">
        <v>380</v>
      </c>
      <c r="D16425" s="1"/>
      <c r="E16425" s="1">
        <v>1</v>
      </c>
      <c r="F16425" s="1">
        <v>0</v>
      </c>
      <c r="G16425" s="1">
        <v>0</v>
      </c>
      <c r="H16425" s="1">
        <v>1</v>
      </c>
      <c r="I16425" s="15">
        <v>0</v>
      </c>
      <c r="J16425">
        <f t="shared" si="256"/>
        <v>40</v>
      </c>
    </row>
    <row r="16426" spans="1:10" x14ac:dyDescent="0.3">
      <c r="A16426" t="s">
        <v>16301</v>
      </c>
      <c r="C16426" s="18">
        <v>380</v>
      </c>
      <c r="D16426" s="1"/>
      <c r="E16426" s="1">
        <v>1</v>
      </c>
      <c r="F16426" s="1">
        <v>0</v>
      </c>
      <c r="G16426" s="1">
        <v>0</v>
      </c>
      <c r="H16426" s="1">
        <v>1</v>
      </c>
      <c r="I16426" s="15">
        <v>0</v>
      </c>
      <c r="J16426">
        <f t="shared" si="256"/>
        <v>40</v>
      </c>
    </row>
    <row r="16427" spans="1:10" x14ac:dyDescent="0.3">
      <c r="A16427" t="s">
        <v>16302</v>
      </c>
      <c r="C16427" s="18">
        <v>380</v>
      </c>
      <c r="D16427" s="1"/>
      <c r="E16427" s="1">
        <v>1</v>
      </c>
      <c r="F16427" s="1">
        <v>0</v>
      </c>
      <c r="G16427" s="1">
        <v>0</v>
      </c>
      <c r="H16427" s="1">
        <v>1</v>
      </c>
      <c r="I16427" s="15">
        <v>0</v>
      </c>
      <c r="J16427">
        <f t="shared" si="256"/>
        <v>40</v>
      </c>
    </row>
    <row r="16428" spans="1:10" x14ac:dyDescent="0.3">
      <c r="A16428" t="s">
        <v>16303</v>
      </c>
      <c r="C16428" s="18">
        <v>380</v>
      </c>
      <c r="D16428" s="1"/>
      <c r="E16428" s="1">
        <v>2</v>
      </c>
      <c r="F16428" s="1">
        <v>0</v>
      </c>
      <c r="G16428" s="1">
        <v>0</v>
      </c>
      <c r="H16428" s="1">
        <v>2</v>
      </c>
      <c r="I16428" s="15">
        <v>0</v>
      </c>
      <c r="J16428">
        <f t="shared" si="256"/>
        <v>40</v>
      </c>
    </row>
    <row r="16429" spans="1:10" x14ac:dyDescent="0.3">
      <c r="A16429" t="s">
        <v>16304</v>
      </c>
      <c r="C16429" s="18">
        <v>380</v>
      </c>
      <c r="D16429" s="1"/>
      <c r="E16429" s="1">
        <v>2</v>
      </c>
      <c r="F16429" s="1">
        <v>0</v>
      </c>
      <c r="G16429" s="1">
        <v>0</v>
      </c>
      <c r="H16429" s="1">
        <v>2</v>
      </c>
      <c r="I16429" s="15">
        <v>0</v>
      </c>
      <c r="J16429">
        <f t="shared" si="256"/>
        <v>40</v>
      </c>
    </row>
    <row r="16430" spans="1:10" x14ac:dyDescent="0.3">
      <c r="A16430" t="s">
        <v>16305</v>
      </c>
      <c r="C16430" s="18">
        <v>380</v>
      </c>
      <c r="D16430" s="1"/>
      <c r="E16430" s="1">
        <v>3</v>
      </c>
      <c r="F16430" s="1">
        <v>0</v>
      </c>
      <c r="G16430" s="1">
        <v>1</v>
      </c>
      <c r="H16430" s="1">
        <v>2</v>
      </c>
      <c r="I16430" s="15">
        <v>0.16666666666666666</v>
      </c>
      <c r="J16430">
        <f t="shared" si="256"/>
        <v>40</v>
      </c>
    </row>
    <row r="16431" spans="1:10" x14ac:dyDescent="0.3">
      <c r="A16431" t="s">
        <v>16306</v>
      </c>
      <c r="C16431" s="18">
        <v>380</v>
      </c>
      <c r="D16431" s="1"/>
      <c r="E16431" s="1">
        <v>2</v>
      </c>
      <c r="F16431" s="1">
        <v>0</v>
      </c>
      <c r="G16431" s="1">
        <v>0</v>
      </c>
      <c r="H16431" s="1">
        <v>2</v>
      </c>
      <c r="I16431" s="15">
        <v>0</v>
      </c>
      <c r="J16431">
        <f t="shared" si="256"/>
        <v>40</v>
      </c>
    </row>
    <row r="16432" spans="1:10" x14ac:dyDescent="0.3">
      <c r="A16432" t="s">
        <v>16307</v>
      </c>
      <c r="C16432" s="18">
        <v>380</v>
      </c>
      <c r="D16432" s="1"/>
      <c r="E16432" s="1">
        <v>1</v>
      </c>
      <c r="F16432" s="1">
        <v>0</v>
      </c>
      <c r="G16432" s="1">
        <v>0</v>
      </c>
      <c r="H16432" s="1">
        <v>1</v>
      </c>
      <c r="I16432" s="15">
        <v>0</v>
      </c>
      <c r="J16432">
        <f t="shared" si="256"/>
        <v>40</v>
      </c>
    </row>
    <row r="16433" spans="1:10" x14ac:dyDescent="0.3">
      <c r="A16433" t="s">
        <v>16308</v>
      </c>
      <c r="C16433" s="18">
        <v>380</v>
      </c>
      <c r="D16433" s="1"/>
      <c r="E16433" s="1">
        <v>2</v>
      </c>
      <c r="F16433" s="1">
        <v>0</v>
      </c>
      <c r="G16433" s="1">
        <v>0</v>
      </c>
      <c r="H16433" s="1">
        <v>2</v>
      </c>
      <c r="I16433" s="15">
        <v>0</v>
      </c>
      <c r="J16433">
        <f t="shared" si="256"/>
        <v>40</v>
      </c>
    </row>
    <row r="16434" spans="1:10" x14ac:dyDescent="0.3">
      <c r="A16434" t="s">
        <v>16309</v>
      </c>
      <c r="C16434" s="18">
        <v>380</v>
      </c>
      <c r="D16434" s="1"/>
      <c r="E16434" s="1">
        <v>2</v>
      </c>
      <c r="F16434" s="1">
        <v>0</v>
      </c>
      <c r="G16434" s="1">
        <v>0</v>
      </c>
      <c r="H16434" s="1">
        <v>2</v>
      </c>
      <c r="I16434" s="15">
        <v>0</v>
      </c>
      <c r="J16434">
        <f t="shared" si="256"/>
        <v>40</v>
      </c>
    </row>
    <row r="16435" spans="1:10" x14ac:dyDescent="0.3">
      <c r="A16435" t="s">
        <v>16310</v>
      </c>
      <c r="C16435" s="18">
        <v>380</v>
      </c>
      <c r="D16435" s="1"/>
      <c r="E16435" s="1">
        <v>2</v>
      </c>
      <c r="F16435" s="1">
        <v>0</v>
      </c>
      <c r="G16435" s="1">
        <v>0</v>
      </c>
      <c r="H16435" s="1">
        <v>2</v>
      </c>
      <c r="I16435" s="15">
        <v>0</v>
      </c>
      <c r="J16435">
        <f t="shared" si="256"/>
        <v>40</v>
      </c>
    </row>
    <row r="16436" spans="1:10" x14ac:dyDescent="0.3">
      <c r="A16436" t="s">
        <v>16311</v>
      </c>
      <c r="C16436" s="18">
        <v>380</v>
      </c>
      <c r="D16436" s="1"/>
      <c r="E16436" s="1">
        <v>3</v>
      </c>
      <c r="F16436" s="1">
        <v>0</v>
      </c>
      <c r="G16436" s="1">
        <v>1</v>
      </c>
      <c r="H16436" s="1">
        <v>2</v>
      </c>
      <c r="I16436" s="15">
        <v>0.16666666666666666</v>
      </c>
      <c r="J16436">
        <f t="shared" si="256"/>
        <v>40</v>
      </c>
    </row>
    <row r="16437" spans="1:10" x14ac:dyDescent="0.3">
      <c r="A16437" t="s">
        <v>16312</v>
      </c>
      <c r="C16437" s="18">
        <v>380</v>
      </c>
      <c r="D16437" s="1"/>
      <c r="E16437" s="1">
        <v>3</v>
      </c>
      <c r="F16437" s="1">
        <v>0</v>
      </c>
      <c r="G16437" s="1">
        <v>1</v>
      </c>
      <c r="H16437" s="1">
        <v>2</v>
      </c>
      <c r="I16437" s="15">
        <v>0.16666666666666666</v>
      </c>
      <c r="J16437">
        <f t="shared" si="256"/>
        <v>40</v>
      </c>
    </row>
    <row r="16438" spans="1:10" x14ac:dyDescent="0.3">
      <c r="A16438" t="s">
        <v>16313</v>
      </c>
      <c r="C16438" s="18">
        <v>380</v>
      </c>
      <c r="D16438" s="1"/>
      <c r="E16438" s="1">
        <v>2</v>
      </c>
      <c r="F16438" s="1">
        <v>0</v>
      </c>
      <c r="G16438" s="1">
        <v>0</v>
      </c>
      <c r="H16438" s="1">
        <v>2</v>
      </c>
      <c r="I16438" s="15">
        <v>0</v>
      </c>
      <c r="J16438">
        <f t="shared" si="256"/>
        <v>40</v>
      </c>
    </row>
    <row r="16439" spans="1:10" x14ac:dyDescent="0.3">
      <c r="A16439" s="21" t="s">
        <v>16314</v>
      </c>
      <c r="C16439" s="18">
        <v>380</v>
      </c>
      <c r="D16439" s="1"/>
      <c r="E16439" s="1">
        <v>2</v>
      </c>
      <c r="F16439" s="1">
        <v>0</v>
      </c>
      <c r="G16439" s="1">
        <v>0</v>
      </c>
      <c r="H16439" s="1">
        <v>2</v>
      </c>
      <c r="I16439" s="15">
        <v>0</v>
      </c>
      <c r="J16439">
        <f t="shared" si="256"/>
        <v>40</v>
      </c>
    </row>
    <row r="16440" spans="1:10" x14ac:dyDescent="0.3">
      <c r="A16440" t="s">
        <v>16315</v>
      </c>
      <c r="C16440" s="18">
        <v>380</v>
      </c>
      <c r="D16440" s="1"/>
      <c r="E16440" s="1">
        <v>2</v>
      </c>
      <c r="F16440" s="1">
        <v>0</v>
      </c>
      <c r="G16440" s="1">
        <v>0</v>
      </c>
      <c r="H16440" s="1">
        <v>2</v>
      </c>
      <c r="I16440" s="15">
        <v>0</v>
      </c>
      <c r="J16440">
        <f t="shared" si="256"/>
        <v>40</v>
      </c>
    </row>
    <row r="16441" spans="1:10" x14ac:dyDescent="0.3">
      <c r="A16441" t="s">
        <v>16316</v>
      </c>
      <c r="C16441" s="18">
        <v>380</v>
      </c>
      <c r="D16441" s="1"/>
      <c r="E16441" s="1">
        <v>2</v>
      </c>
      <c r="F16441" s="1">
        <v>0</v>
      </c>
      <c r="G16441" s="1">
        <v>0</v>
      </c>
      <c r="H16441" s="1">
        <v>2</v>
      </c>
      <c r="I16441" s="15">
        <v>0</v>
      </c>
      <c r="J16441">
        <f t="shared" si="256"/>
        <v>40</v>
      </c>
    </row>
    <row r="16442" spans="1:10" x14ac:dyDescent="0.3">
      <c r="A16442" t="s">
        <v>16317</v>
      </c>
      <c r="C16442" s="18">
        <v>380</v>
      </c>
      <c r="D16442" s="1"/>
      <c r="E16442" s="1">
        <v>1</v>
      </c>
      <c r="F16442" s="1">
        <v>0</v>
      </c>
      <c r="G16442" s="1">
        <v>0</v>
      </c>
      <c r="H16442" s="1">
        <v>1</v>
      </c>
      <c r="I16442" s="15">
        <v>0</v>
      </c>
      <c r="J16442">
        <f t="shared" si="256"/>
        <v>40</v>
      </c>
    </row>
    <row r="16443" spans="1:10" x14ac:dyDescent="0.3">
      <c r="A16443" t="s">
        <v>16318</v>
      </c>
      <c r="C16443" s="18">
        <v>379.99961104604819</v>
      </c>
      <c r="D16443" s="1"/>
      <c r="E16443" s="1">
        <v>2</v>
      </c>
      <c r="F16443" s="1">
        <v>0</v>
      </c>
      <c r="G16443" s="1">
        <v>0</v>
      </c>
      <c r="H16443" s="1">
        <v>2</v>
      </c>
      <c r="I16443" s="15">
        <v>0</v>
      </c>
      <c r="J16443">
        <f t="shared" si="256"/>
        <v>40</v>
      </c>
    </row>
    <row r="16444" spans="1:10" x14ac:dyDescent="0.3">
      <c r="A16444" t="s">
        <v>16319</v>
      </c>
      <c r="C16444" s="18">
        <v>379.99929360185286</v>
      </c>
      <c r="D16444" s="1"/>
      <c r="E16444" s="1">
        <v>3</v>
      </c>
      <c r="F16444" s="1">
        <v>0</v>
      </c>
      <c r="G16444" s="1">
        <v>1</v>
      </c>
      <c r="H16444" s="1">
        <v>2</v>
      </c>
      <c r="I16444" s="15">
        <v>0.16666666666666666</v>
      </c>
      <c r="J16444">
        <f t="shared" si="256"/>
        <v>40</v>
      </c>
    </row>
    <row r="16445" spans="1:10" x14ac:dyDescent="0.3">
      <c r="A16445" t="s">
        <v>16321</v>
      </c>
      <c r="C16445" s="18">
        <v>379.99866506421421</v>
      </c>
      <c r="D16445" s="1"/>
      <c r="E16445" s="1">
        <v>2</v>
      </c>
      <c r="F16445" s="1">
        <v>0</v>
      </c>
      <c r="G16445" s="1">
        <v>0</v>
      </c>
      <c r="H16445" s="1">
        <v>2</v>
      </c>
      <c r="I16445" s="15">
        <v>0</v>
      </c>
      <c r="J16445">
        <f t="shared" si="256"/>
        <v>40</v>
      </c>
    </row>
    <row r="16446" spans="1:10" x14ac:dyDescent="0.3">
      <c r="A16446" t="s">
        <v>16322</v>
      </c>
      <c r="C16446" s="18">
        <v>379.99562044949971</v>
      </c>
      <c r="D16446" s="1"/>
      <c r="E16446" s="1">
        <v>3</v>
      </c>
      <c r="F16446" s="1">
        <v>0</v>
      </c>
      <c r="G16446" s="1">
        <v>1</v>
      </c>
      <c r="H16446" s="1">
        <v>2</v>
      </c>
      <c r="I16446" s="15">
        <v>0.16666666666666666</v>
      </c>
      <c r="J16446">
        <f t="shared" si="256"/>
        <v>40</v>
      </c>
    </row>
    <row r="16447" spans="1:10" x14ac:dyDescent="0.3">
      <c r="A16447" t="s">
        <v>16323</v>
      </c>
      <c r="C16447" s="18">
        <v>379.99423819188144</v>
      </c>
      <c r="D16447" s="1"/>
      <c r="E16447" s="1">
        <v>6</v>
      </c>
      <c r="F16447" s="1">
        <v>2</v>
      </c>
      <c r="G16447" s="1">
        <v>0</v>
      </c>
      <c r="H16447" s="1">
        <v>4</v>
      </c>
      <c r="I16447" s="15">
        <v>0.33333333333333331</v>
      </c>
      <c r="J16447">
        <f t="shared" si="256"/>
        <v>40</v>
      </c>
    </row>
    <row r="16448" spans="1:10" x14ac:dyDescent="0.3">
      <c r="A16448" t="s">
        <v>16324</v>
      </c>
      <c r="C16448" s="18">
        <v>379.99416333304697</v>
      </c>
      <c r="D16448" s="1"/>
      <c r="E16448" s="1">
        <v>2</v>
      </c>
      <c r="F16448" s="1">
        <v>0</v>
      </c>
      <c r="G16448" s="1">
        <v>0</v>
      </c>
      <c r="H16448" s="1">
        <v>2</v>
      </c>
      <c r="I16448" s="15">
        <v>0</v>
      </c>
      <c r="J16448">
        <f t="shared" si="256"/>
        <v>40</v>
      </c>
    </row>
    <row r="16449" spans="1:10" x14ac:dyDescent="0.3">
      <c r="A16449" t="s">
        <v>16325</v>
      </c>
      <c r="C16449" s="18">
        <v>379.99304228806773</v>
      </c>
      <c r="D16449" s="1"/>
      <c r="E16449" s="1">
        <v>2</v>
      </c>
      <c r="F16449" s="1">
        <v>0</v>
      </c>
      <c r="G16449" s="1">
        <v>0</v>
      </c>
      <c r="H16449" s="1">
        <v>2</v>
      </c>
      <c r="I16449" s="15">
        <v>0</v>
      </c>
      <c r="J16449">
        <f t="shared" si="256"/>
        <v>40</v>
      </c>
    </row>
    <row r="16450" spans="1:10" x14ac:dyDescent="0.3">
      <c r="A16450" t="s">
        <v>16326</v>
      </c>
      <c r="C16450" s="18">
        <v>379.9921948189899</v>
      </c>
      <c r="D16450" s="1"/>
      <c r="E16450" s="1">
        <v>5</v>
      </c>
      <c r="F16450" s="1">
        <v>1</v>
      </c>
      <c r="G16450" s="1">
        <v>1</v>
      </c>
      <c r="H16450" s="1">
        <v>3</v>
      </c>
      <c r="I16450" s="15">
        <v>0.3</v>
      </c>
      <c r="J16450">
        <f t="shared" si="256"/>
        <v>40</v>
      </c>
    </row>
    <row r="16451" spans="1:10" x14ac:dyDescent="0.3">
      <c r="A16451" t="s">
        <v>16327</v>
      </c>
      <c r="C16451" s="18">
        <v>379.99218795776335</v>
      </c>
      <c r="D16451" s="1"/>
      <c r="E16451" s="1">
        <v>3</v>
      </c>
      <c r="F16451" s="1">
        <v>1</v>
      </c>
      <c r="G16451" s="1">
        <v>0</v>
      </c>
      <c r="H16451" s="1">
        <v>2</v>
      </c>
      <c r="I16451" s="15">
        <v>0.33333333333333331</v>
      </c>
      <c r="J16451">
        <f t="shared" si="256"/>
        <v>40</v>
      </c>
    </row>
    <row r="16452" spans="1:10" x14ac:dyDescent="0.3">
      <c r="A16452" t="s">
        <v>16328</v>
      </c>
      <c r="C16452" s="18">
        <v>379.99218372782013</v>
      </c>
      <c r="D16452" s="1"/>
      <c r="E16452" s="1">
        <v>8</v>
      </c>
      <c r="F16452" s="1">
        <v>3</v>
      </c>
      <c r="G16452" s="1">
        <v>0</v>
      </c>
      <c r="H16452" s="1">
        <v>5</v>
      </c>
      <c r="I16452" s="15">
        <v>0.375</v>
      </c>
      <c r="J16452">
        <f t="shared" ref="J16452:J16515" si="257">IF(E16452&lt;=30,40,20)</f>
        <v>40</v>
      </c>
    </row>
    <row r="16453" spans="1:10" x14ac:dyDescent="0.3">
      <c r="A16453" t="s">
        <v>16329</v>
      </c>
      <c r="C16453" s="18">
        <v>379.99179630411794</v>
      </c>
      <c r="D16453" s="1"/>
      <c r="E16453" s="1">
        <v>5</v>
      </c>
      <c r="F16453" s="1">
        <v>1</v>
      </c>
      <c r="G16453" s="1">
        <v>1</v>
      </c>
      <c r="H16453" s="1">
        <v>3</v>
      </c>
      <c r="I16453" s="15">
        <v>0.3</v>
      </c>
      <c r="J16453">
        <f t="shared" si="257"/>
        <v>40</v>
      </c>
    </row>
    <row r="16454" spans="1:10" x14ac:dyDescent="0.3">
      <c r="A16454" t="s">
        <v>16330</v>
      </c>
      <c r="C16454" s="18">
        <v>379.99171807294584</v>
      </c>
      <c r="D16454" s="1"/>
      <c r="E16454" s="1">
        <v>2</v>
      </c>
      <c r="F16454" s="1">
        <v>0</v>
      </c>
      <c r="G16454" s="1">
        <v>0</v>
      </c>
      <c r="H16454" s="1">
        <v>2</v>
      </c>
      <c r="I16454" s="15">
        <v>0</v>
      </c>
      <c r="J16454">
        <f t="shared" si="257"/>
        <v>40</v>
      </c>
    </row>
    <row r="16455" spans="1:10" x14ac:dyDescent="0.3">
      <c r="A16455" t="s">
        <v>16331</v>
      </c>
      <c r="C16455" s="18">
        <v>379.99078950916896</v>
      </c>
      <c r="D16455" s="1"/>
      <c r="E16455" s="1">
        <v>3</v>
      </c>
      <c r="F16455" s="1">
        <v>0</v>
      </c>
      <c r="G16455" s="1">
        <v>1</v>
      </c>
      <c r="H16455" s="1">
        <v>2</v>
      </c>
      <c r="I16455" s="15">
        <v>0.16666666666666666</v>
      </c>
      <c r="J16455">
        <f t="shared" si="257"/>
        <v>40</v>
      </c>
    </row>
    <row r="16456" spans="1:10" x14ac:dyDescent="0.3">
      <c r="A16456" t="s">
        <v>16332</v>
      </c>
      <c r="C16456" s="18">
        <v>379.98838700683496</v>
      </c>
      <c r="D16456" s="1"/>
      <c r="E16456" s="1">
        <v>6</v>
      </c>
      <c r="F16456" s="1">
        <v>2</v>
      </c>
      <c r="G16456" s="1">
        <v>0</v>
      </c>
      <c r="H16456" s="1">
        <v>4</v>
      </c>
      <c r="I16456" s="15">
        <v>0.33333333333333331</v>
      </c>
      <c r="J16456">
        <f t="shared" si="257"/>
        <v>40</v>
      </c>
    </row>
    <row r="16457" spans="1:10" x14ac:dyDescent="0.3">
      <c r="A16457" t="s">
        <v>16333</v>
      </c>
      <c r="C16457" s="18">
        <v>379.98573428421651</v>
      </c>
      <c r="D16457" s="1"/>
      <c r="E16457" s="1">
        <v>3</v>
      </c>
      <c r="F16457" s="1">
        <v>0</v>
      </c>
      <c r="G16457" s="1">
        <v>1</v>
      </c>
      <c r="H16457" s="1">
        <v>2</v>
      </c>
      <c r="I16457" s="15">
        <v>0.16666666666666666</v>
      </c>
      <c r="J16457">
        <f t="shared" si="257"/>
        <v>40</v>
      </c>
    </row>
    <row r="16458" spans="1:10" x14ac:dyDescent="0.3">
      <c r="A16458" t="s">
        <v>16334</v>
      </c>
      <c r="C16458" s="18">
        <v>379.98485851837637</v>
      </c>
      <c r="D16458" s="1"/>
      <c r="E16458" s="1">
        <v>3</v>
      </c>
      <c r="F16458" s="1">
        <v>3</v>
      </c>
      <c r="G16458" s="1">
        <v>0</v>
      </c>
      <c r="H16458" s="1">
        <v>0</v>
      </c>
      <c r="I16458" s="15">
        <v>1</v>
      </c>
      <c r="J16458">
        <f t="shared" si="257"/>
        <v>40</v>
      </c>
    </row>
    <row r="16459" spans="1:10" x14ac:dyDescent="0.3">
      <c r="A16459" t="s">
        <v>16335</v>
      </c>
      <c r="C16459" s="18">
        <v>379.9840388980964</v>
      </c>
      <c r="D16459" s="1"/>
      <c r="E16459" s="1">
        <v>9</v>
      </c>
      <c r="F16459" s="1">
        <v>3</v>
      </c>
      <c r="G16459" s="1">
        <v>0</v>
      </c>
      <c r="H16459" s="1">
        <v>6</v>
      </c>
      <c r="I16459" s="15">
        <v>0.33333333333333331</v>
      </c>
      <c r="J16459">
        <f t="shared" si="257"/>
        <v>40</v>
      </c>
    </row>
    <row r="16460" spans="1:10" x14ac:dyDescent="0.3">
      <c r="A16460" t="s">
        <v>16336</v>
      </c>
      <c r="C16460" s="18">
        <v>379.97855020444104</v>
      </c>
      <c r="D16460" s="1"/>
      <c r="E16460" s="1">
        <v>3</v>
      </c>
      <c r="F16460" s="1">
        <v>0</v>
      </c>
      <c r="G16460" s="1">
        <v>1</v>
      </c>
      <c r="H16460" s="1">
        <v>2</v>
      </c>
      <c r="I16460" s="15">
        <v>0.16666666666666666</v>
      </c>
      <c r="J16460">
        <f t="shared" si="257"/>
        <v>40</v>
      </c>
    </row>
    <row r="16461" spans="1:10" x14ac:dyDescent="0.3">
      <c r="A16461" t="s">
        <v>16337</v>
      </c>
      <c r="C16461" s="18">
        <v>379.97838939620442</v>
      </c>
      <c r="D16461" s="1"/>
      <c r="E16461" s="1">
        <v>6</v>
      </c>
      <c r="F16461" s="1">
        <v>2</v>
      </c>
      <c r="G16461" s="1">
        <v>0</v>
      </c>
      <c r="H16461" s="1">
        <v>4</v>
      </c>
      <c r="I16461" s="15">
        <v>0.33333333333333331</v>
      </c>
      <c r="J16461">
        <f t="shared" si="257"/>
        <v>40</v>
      </c>
    </row>
    <row r="16462" spans="1:10" x14ac:dyDescent="0.3">
      <c r="A16462" t="s">
        <v>16338</v>
      </c>
      <c r="C16462" s="18">
        <v>379.97809527336773</v>
      </c>
      <c r="D16462" s="1"/>
      <c r="E16462" s="1">
        <v>5</v>
      </c>
      <c r="F16462" s="1">
        <v>1</v>
      </c>
      <c r="G16462" s="1">
        <v>1</v>
      </c>
      <c r="H16462" s="1">
        <v>3</v>
      </c>
      <c r="I16462" s="15">
        <v>0.3</v>
      </c>
      <c r="J16462">
        <f t="shared" si="257"/>
        <v>40</v>
      </c>
    </row>
    <row r="16463" spans="1:10" x14ac:dyDescent="0.3">
      <c r="A16463" t="s">
        <v>16339</v>
      </c>
      <c r="C16463" s="18">
        <v>379.97680595488674</v>
      </c>
      <c r="D16463" s="1"/>
      <c r="E16463" s="1">
        <v>2</v>
      </c>
      <c r="F16463" s="1">
        <v>0</v>
      </c>
      <c r="G16463" s="1">
        <v>0</v>
      </c>
      <c r="H16463" s="1">
        <v>2</v>
      </c>
      <c r="I16463" s="15">
        <v>0</v>
      </c>
      <c r="J16463">
        <f t="shared" si="257"/>
        <v>40</v>
      </c>
    </row>
    <row r="16464" spans="1:10" x14ac:dyDescent="0.3">
      <c r="A16464" t="s">
        <v>16340</v>
      </c>
      <c r="C16464" s="18">
        <v>379.97616361272043</v>
      </c>
      <c r="D16464" s="1"/>
      <c r="E16464" s="1">
        <v>3</v>
      </c>
      <c r="F16464" s="1">
        <v>0</v>
      </c>
      <c r="G16464" s="1">
        <v>1</v>
      </c>
      <c r="H16464" s="1">
        <v>2</v>
      </c>
      <c r="I16464" s="15">
        <v>0.16666666666666666</v>
      </c>
      <c r="J16464">
        <f t="shared" si="257"/>
        <v>40</v>
      </c>
    </row>
    <row r="16465" spans="1:10" x14ac:dyDescent="0.3">
      <c r="A16465" t="s">
        <v>16341</v>
      </c>
      <c r="C16465" s="18">
        <v>379.97337875428383</v>
      </c>
      <c r="D16465" s="1"/>
      <c r="E16465" s="1">
        <v>2</v>
      </c>
      <c r="F16465" s="1">
        <v>0</v>
      </c>
      <c r="G16465" s="1">
        <v>0</v>
      </c>
      <c r="H16465" s="1">
        <v>2</v>
      </c>
      <c r="I16465" s="15">
        <v>0</v>
      </c>
      <c r="J16465">
        <f t="shared" si="257"/>
        <v>40</v>
      </c>
    </row>
    <row r="16466" spans="1:10" x14ac:dyDescent="0.3">
      <c r="A16466" t="s">
        <v>16342</v>
      </c>
      <c r="C16466" s="18">
        <v>379.96579768692789</v>
      </c>
      <c r="D16466" s="1"/>
      <c r="E16466" s="1">
        <v>2</v>
      </c>
      <c r="F16466" s="1">
        <v>0</v>
      </c>
      <c r="G16466" s="1">
        <v>0</v>
      </c>
      <c r="H16466" s="1">
        <v>2</v>
      </c>
      <c r="I16466" s="15">
        <v>0</v>
      </c>
      <c r="J16466">
        <f t="shared" si="257"/>
        <v>40</v>
      </c>
    </row>
    <row r="16467" spans="1:10" x14ac:dyDescent="0.3">
      <c r="A16467" t="s">
        <v>16343</v>
      </c>
      <c r="C16467" s="18">
        <v>379.96196258888102</v>
      </c>
      <c r="D16467" s="1"/>
      <c r="E16467" s="1">
        <v>13</v>
      </c>
      <c r="F16467" s="1">
        <v>5</v>
      </c>
      <c r="G16467" s="1">
        <v>1</v>
      </c>
      <c r="H16467" s="1">
        <v>7</v>
      </c>
      <c r="I16467" s="15">
        <v>0.42307692307692307</v>
      </c>
      <c r="J16467">
        <f t="shared" si="257"/>
        <v>40</v>
      </c>
    </row>
    <row r="16468" spans="1:10" x14ac:dyDescent="0.3">
      <c r="A16468" t="s">
        <v>16344</v>
      </c>
      <c r="C16468" s="18">
        <v>379.96181095550816</v>
      </c>
      <c r="D16468" s="1"/>
      <c r="E16468" s="1">
        <v>6</v>
      </c>
      <c r="F16468" s="1">
        <v>2</v>
      </c>
      <c r="G16468" s="1">
        <v>0</v>
      </c>
      <c r="H16468" s="1">
        <v>4</v>
      </c>
      <c r="I16468" s="15">
        <v>0.33333333333333331</v>
      </c>
      <c r="J16468">
        <f t="shared" si="257"/>
        <v>40</v>
      </c>
    </row>
    <row r="16469" spans="1:10" x14ac:dyDescent="0.3">
      <c r="A16469" t="s">
        <v>16345</v>
      </c>
      <c r="C16469" s="18">
        <v>379.9560032304218</v>
      </c>
      <c r="D16469" s="1"/>
      <c r="E16469" s="1">
        <v>8</v>
      </c>
      <c r="F16469" s="1">
        <v>1</v>
      </c>
      <c r="G16469" s="1">
        <v>3</v>
      </c>
      <c r="H16469" s="1">
        <v>4</v>
      </c>
      <c r="I16469" s="15">
        <v>0.3125</v>
      </c>
      <c r="J16469">
        <f t="shared" si="257"/>
        <v>40</v>
      </c>
    </row>
    <row r="16470" spans="1:10" x14ac:dyDescent="0.3">
      <c r="A16470" t="s">
        <v>16346</v>
      </c>
      <c r="C16470" s="18">
        <v>379.95527338164089</v>
      </c>
      <c r="D16470" s="1"/>
      <c r="E16470" s="1">
        <v>2</v>
      </c>
      <c r="F16470" s="1">
        <v>0</v>
      </c>
      <c r="G16470" s="1">
        <v>0</v>
      </c>
      <c r="H16470" s="1">
        <v>2</v>
      </c>
      <c r="I16470" s="15">
        <v>0</v>
      </c>
      <c r="J16470">
        <f t="shared" si="257"/>
        <v>40</v>
      </c>
    </row>
    <row r="16471" spans="1:10" x14ac:dyDescent="0.3">
      <c r="A16471" t="s">
        <v>16347</v>
      </c>
      <c r="C16471" s="18">
        <v>379.95518346201698</v>
      </c>
      <c r="D16471" s="1"/>
      <c r="E16471" s="1">
        <v>3</v>
      </c>
      <c r="F16471" s="1">
        <v>1</v>
      </c>
      <c r="G16471" s="1">
        <v>0</v>
      </c>
      <c r="H16471" s="1">
        <v>2</v>
      </c>
      <c r="I16471" s="15">
        <v>0.33333333333333331</v>
      </c>
      <c r="J16471">
        <f t="shared" si="257"/>
        <v>40</v>
      </c>
    </row>
    <row r="16472" spans="1:10" x14ac:dyDescent="0.3">
      <c r="A16472" t="s">
        <v>16348</v>
      </c>
      <c r="C16472" s="18">
        <v>379.95497947655423</v>
      </c>
      <c r="D16472" s="1"/>
      <c r="E16472" s="1">
        <v>5</v>
      </c>
      <c r="F16472" s="1">
        <v>2</v>
      </c>
      <c r="G16472" s="1">
        <v>0</v>
      </c>
      <c r="H16472" s="1">
        <v>3</v>
      </c>
      <c r="I16472" s="15">
        <v>0.4</v>
      </c>
      <c r="J16472">
        <f t="shared" si="257"/>
        <v>40</v>
      </c>
    </row>
    <row r="16473" spans="1:10" x14ac:dyDescent="0.3">
      <c r="A16473" t="s">
        <v>16350</v>
      </c>
      <c r="C16473" s="18">
        <v>379.94736240239934</v>
      </c>
      <c r="D16473" s="1"/>
      <c r="E16473" s="1">
        <v>5</v>
      </c>
      <c r="F16473" s="1">
        <v>1</v>
      </c>
      <c r="G16473" s="1">
        <v>0</v>
      </c>
      <c r="H16473" s="1">
        <v>4</v>
      </c>
      <c r="I16473" s="15">
        <v>0.2</v>
      </c>
      <c r="J16473">
        <f t="shared" si="257"/>
        <v>40</v>
      </c>
    </row>
    <row r="16474" spans="1:10" x14ac:dyDescent="0.3">
      <c r="A16474" t="s">
        <v>17600</v>
      </c>
      <c r="C16474" s="18">
        <v>379.94280219690955</v>
      </c>
      <c r="D16474" s="1"/>
      <c r="E16474" s="1">
        <v>56</v>
      </c>
      <c r="F16474" s="1">
        <v>22</v>
      </c>
      <c r="G16474" s="1">
        <v>3</v>
      </c>
      <c r="H16474" s="1">
        <v>31</v>
      </c>
      <c r="I16474" s="15">
        <v>0.41964285714285715</v>
      </c>
      <c r="J16474">
        <f t="shared" si="257"/>
        <v>20</v>
      </c>
    </row>
    <row r="16475" spans="1:10" x14ac:dyDescent="0.3">
      <c r="A16475" t="s">
        <v>16351</v>
      </c>
      <c r="C16475" s="18">
        <v>379.9411947061966</v>
      </c>
      <c r="D16475" s="1"/>
      <c r="E16475" s="1">
        <v>6</v>
      </c>
      <c r="F16475" s="1">
        <v>2</v>
      </c>
      <c r="G16475" s="1">
        <v>0</v>
      </c>
      <c r="H16475" s="1">
        <v>4</v>
      </c>
      <c r="I16475" s="15">
        <v>0.33333333333333331</v>
      </c>
      <c r="J16475">
        <f t="shared" si="257"/>
        <v>40</v>
      </c>
    </row>
    <row r="16476" spans="1:10" x14ac:dyDescent="0.3">
      <c r="A16476" t="s">
        <v>16352</v>
      </c>
      <c r="C16476" s="18">
        <v>379.94028414775971</v>
      </c>
      <c r="D16476" s="1"/>
      <c r="E16476" s="1">
        <v>8</v>
      </c>
      <c r="F16476" s="1">
        <v>3</v>
      </c>
      <c r="G16476" s="1">
        <v>0</v>
      </c>
      <c r="H16476" s="1">
        <v>5</v>
      </c>
      <c r="I16476" s="15">
        <v>0.375</v>
      </c>
      <c r="J16476">
        <f t="shared" si="257"/>
        <v>40</v>
      </c>
    </row>
    <row r="16477" spans="1:10" x14ac:dyDescent="0.3">
      <c r="A16477" t="s">
        <v>16353</v>
      </c>
      <c r="C16477" s="18">
        <v>379.93822902293846</v>
      </c>
      <c r="D16477" s="1"/>
      <c r="E16477" s="1">
        <v>11</v>
      </c>
      <c r="F16477" s="1">
        <v>4</v>
      </c>
      <c r="G16477" s="1">
        <v>1</v>
      </c>
      <c r="H16477" s="1">
        <v>6</v>
      </c>
      <c r="I16477" s="15">
        <v>0.40909090909090912</v>
      </c>
      <c r="J16477">
        <f t="shared" si="257"/>
        <v>40</v>
      </c>
    </row>
    <row r="16478" spans="1:10" x14ac:dyDescent="0.3">
      <c r="A16478" t="s">
        <v>16354</v>
      </c>
      <c r="C16478" s="18">
        <v>379.93758258562156</v>
      </c>
      <c r="D16478" s="1"/>
      <c r="E16478" s="1">
        <v>3</v>
      </c>
      <c r="F16478" s="1">
        <v>0</v>
      </c>
      <c r="G16478" s="1">
        <v>1</v>
      </c>
      <c r="H16478" s="1">
        <v>2</v>
      </c>
      <c r="I16478" s="15">
        <v>0.16666666666666666</v>
      </c>
      <c r="J16478">
        <f t="shared" si="257"/>
        <v>40</v>
      </c>
    </row>
    <row r="16479" spans="1:10" x14ac:dyDescent="0.3">
      <c r="A16479" t="s">
        <v>16355</v>
      </c>
      <c r="C16479" s="18">
        <v>379.93723251153796</v>
      </c>
      <c r="D16479" s="1"/>
      <c r="E16479" s="1">
        <v>4</v>
      </c>
      <c r="F16479" s="1">
        <v>1</v>
      </c>
      <c r="G16479" s="1">
        <v>0</v>
      </c>
      <c r="H16479" s="1">
        <v>3</v>
      </c>
      <c r="I16479" s="15">
        <v>0.25</v>
      </c>
      <c r="J16479">
        <f t="shared" si="257"/>
        <v>40</v>
      </c>
    </row>
    <row r="16480" spans="1:10" x14ac:dyDescent="0.3">
      <c r="A16480" t="s">
        <v>16356</v>
      </c>
      <c r="C16480" s="18">
        <v>379.93676733127762</v>
      </c>
      <c r="D16480" s="1"/>
      <c r="E16480" s="1">
        <v>2</v>
      </c>
      <c r="F16480" s="1">
        <v>0</v>
      </c>
      <c r="G16480" s="1">
        <v>0</v>
      </c>
      <c r="H16480" s="1">
        <v>2</v>
      </c>
      <c r="I16480" s="15">
        <v>0</v>
      </c>
      <c r="J16480">
        <f t="shared" si="257"/>
        <v>40</v>
      </c>
    </row>
    <row r="16481" spans="1:10" x14ac:dyDescent="0.3">
      <c r="A16481" t="s">
        <v>16357</v>
      </c>
      <c r="C16481" s="18">
        <v>379.93380881554015</v>
      </c>
      <c r="D16481" s="1"/>
      <c r="E16481" s="1">
        <v>8</v>
      </c>
      <c r="F16481" s="1">
        <v>3</v>
      </c>
      <c r="G16481" s="1">
        <v>0</v>
      </c>
      <c r="H16481" s="1">
        <v>5</v>
      </c>
      <c r="I16481" s="15">
        <v>0.375</v>
      </c>
      <c r="J16481">
        <f t="shared" si="257"/>
        <v>40</v>
      </c>
    </row>
    <row r="16482" spans="1:10" x14ac:dyDescent="0.3">
      <c r="A16482" t="s">
        <v>16358</v>
      </c>
      <c r="C16482" s="18">
        <v>379.92785826334665</v>
      </c>
      <c r="D16482" s="1"/>
      <c r="E16482" s="1">
        <v>21</v>
      </c>
      <c r="F16482" s="1">
        <v>9</v>
      </c>
      <c r="G16482" s="1">
        <v>0</v>
      </c>
      <c r="H16482" s="1">
        <v>12</v>
      </c>
      <c r="I16482" s="15">
        <v>0.42857142857142855</v>
      </c>
      <c r="J16482">
        <f t="shared" si="257"/>
        <v>40</v>
      </c>
    </row>
    <row r="16483" spans="1:10" x14ac:dyDescent="0.3">
      <c r="A16483" t="s">
        <v>16359</v>
      </c>
      <c r="C16483" s="18">
        <v>379.9275935274984</v>
      </c>
      <c r="D16483" s="1"/>
      <c r="E16483" s="1">
        <v>1</v>
      </c>
      <c r="F16483" s="1">
        <v>0</v>
      </c>
      <c r="G16483" s="1">
        <v>0</v>
      </c>
      <c r="H16483" s="1">
        <v>1</v>
      </c>
      <c r="I16483" s="15">
        <v>0</v>
      </c>
      <c r="J16483">
        <f t="shared" si="257"/>
        <v>40</v>
      </c>
    </row>
    <row r="16484" spans="1:10" x14ac:dyDescent="0.3">
      <c r="A16484" t="s">
        <v>16360</v>
      </c>
      <c r="C16484" s="18">
        <v>379.92431900449969</v>
      </c>
      <c r="D16484" s="1"/>
      <c r="E16484" s="1">
        <v>1</v>
      </c>
      <c r="F16484" s="1">
        <v>0</v>
      </c>
      <c r="G16484" s="1">
        <v>0</v>
      </c>
      <c r="H16484" s="1">
        <v>1</v>
      </c>
      <c r="I16484" s="15">
        <v>0</v>
      </c>
      <c r="J16484">
        <f t="shared" si="257"/>
        <v>40</v>
      </c>
    </row>
    <row r="16485" spans="1:10" x14ac:dyDescent="0.3">
      <c r="A16485" t="s">
        <v>16361</v>
      </c>
      <c r="C16485" s="18">
        <v>379.9216028514569</v>
      </c>
      <c r="D16485" s="1"/>
      <c r="E16485" s="1">
        <v>6</v>
      </c>
      <c r="F16485" s="1">
        <v>2</v>
      </c>
      <c r="G16485" s="1">
        <v>0</v>
      </c>
      <c r="H16485" s="1">
        <v>4</v>
      </c>
      <c r="I16485" s="15">
        <v>0.33333333333333331</v>
      </c>
      <c r="J16485">
        <f t="shared" si="257"/>
        <v>40</v>
      </c>
    </row>
    <row r="16486" spans="1:10" x14ac:dyDescent="0.3">
      <c r="A16486" t="s">
        <v>16362</v>
      </c>
      <c r="C16486" s="18">
        <v>379.91936254510642</v>
      </c>
      <c r="D16486" s="1"/>
      <c r="E16486" s="1">
        <v>3</v>
      </c>
      <c r="F16486" s="1">
        <v>0</v>
      </c>
      <c r="G16486" s="1">
        <v>1</v>
      </c>
      <c r="H16486" s="1">
        <v>2</v>
      </c>
      <c r="I16486" s="15">
        <v>0.16666666666666666</v>
      </c>
      <c r="J16486">
        <f t="shared" si="257"/>
        <v>40</v>
      </c>
    </row>
    <row r="16487" spans="1:10" x14ac:dyDescent="0.3">
      <c r="A16487" t="s">
        <v>16364</v>
      </c>
      <c r="C16487" s="18">
        <v>379.91751561105002</v>
      </c>
      <c r="D16487" s="1"/>
      <c r="E16487" s="1">
        <v>3</v>
      </c>
      <c r="F16487" s="1">
        <v>0</v>
      </c>
      <c r="G16487" s="1">
        <v>1</v>
      </c>
      <c r="H16487" s="1">
        <v>2</v>
      </c>
      <c r="I16487" s="15">
        <v>0.16666666666666666</v>
      </c>
      <c r="J16487">
        <f t="shared" si="257"/>
        <v>40</v>
      </c>
    </row>
    <row r="16488" spans="1:10" x14ac:dyDescent="0.3">
      <c r="A16488" t="s">
        <v>16365</v>
      </c>
      <c r="C16488" s="18">
        <v>379.91596380639214</v>
      </c>
      <c r="D16488" s="1"/>
      <c r="E16488" s="1">
        <v>13</v>
      </c>
      <c r="F16488" s="1">
        <v>5</v>
      </c>
      <c r="G16488" s="1">
        <v>1</v>
      </c>
      <c r="H16488" s="1">
        <v>7</v>
      </c>
      <c r="I16488" s="15">
        <v>0.42307692307692307</v>
      </c>
      <c r="J16488">
        <f t="shared" si="257"/>
        <v>40</v>
      </c>
    </row>
    <row r="16489" spans="1:10" x14ac:dyDescent="0.3">
      <c r="A16489" t="s">
        <v>16367</v>
      </c>
      <c r="C16489" s="18">
        <v>379.91113095493438</v>
      </c>
      <c r="D16489" s="1"/>
      <c r="E16489" s="1">
        <v>5</v>
      </c>
      <c r="F16489" s="1">
        <v>1</v>
      </c>
      <c r="G16489" s="1">
        <v>1</v>
      </c>
      <c r="H16489" s="1">
        <v>3</v>
      </c>
      <c r="I16489" s="15">
        <v>0.3</v>
      </c>
      <c r="J16489">
        <f t="shared" si="257"/>
        <v>40</v>
      </c>
    </row>
    <row r="16490" spans="1:10" x14ac:dyDescent="0.3">
      <c r="A16490" t="s">
        <v>16368</v>
      </c>
      <c r="C16490" s="18">
        <v>379.90998493109794</v>
      </c>
      <c r="D16490" s="1"/>
      <c r="E16490" s="1">
        <v>6</v>
      </c>
      <c r="F16490" s="1">
        <v>2</v>
      </c>
      <c r="G16490" s="1">
        <v>0</v>
      </c>
      <c r="H16490" s="1">
        <v>4</v>
      </c>
      <c r="I16490" s="15">
        <v>0.33333333333333331</v>
      </c>
      <c r="J16490">
        <f t="shared" si="257"/>
        <v>40</v>
      </c>
    </row>
    <row r="16491" spans="1:10" x14ac:dyDescent="0.3">
      <c r="A16491" t="s">
        <v>16370</v>
      </c>
      <c r="C16491" s="18">
        <v>379.90312318681987</v>
      </c>
      <c r="D16491" s="1"/>
      <c r="E16491" s="1">
        <v>6</v>
      </c>
      <c r="F16491" s="1">
        <v>2</v>
      </c>
      <c r="G16491" s="1">
        <v>0</v>
      </c>
      <c r="H16491" s="1">
        <v>4</v>
      </c>
      <c r="I16491" s="15">
        <v>0.33333333333333331</v>
      </c>
      <c r="J16491">
        <f t="shared" si="257"/>
        <v>40</v>
      </c>
    </row>
    <row r="16492" spans="1:10" x14ac:dyDescent="0.3">
      <c r="A16492" t="s">
        <v>16372</v>
      </c>
      <c r="C16492" s="18">
        <v>379.90069717605405</v>
      </c>
      <c r="D16492" s="1"/>
      <c r="E16492" s="1">
        <v>2</v>
      </c>
      <c r="F16492" s="1">
        <v>0</v>
      </c>
      <c r="G16492" s="1">
        <v>0</v>
      </c>
      <c r="H16492" s="1">
        <v>2</v>
      </c>
      <c r="I16492" s="15">
        <v>0</v>
      </c>
      <c r="J16492">
        <f t="shared" si="257"/>
        <v>40</v>
      </c>
    </row>
    <row r="16493" spans="1:10" x14ac:dyDescent="0.3">
      <c r="A16493" t="s">
        <v>16373</v>
      </c>
      <c r="C16493" s="18">
        <v>379.89206398927359</v>
      </c>
      <c r="D16493" s="1"/>
      <c r="E16493" s="1">
        <v>3</v>
      </c>
      <c r="F16493" s="1">
        <v>1</v>
      </c>
      <c r="G16493" s="1">
        <v>0</v>
      </c>
      <c r="H16493" s="1">
        <v>2</v>
      </c>
      <c r="I16493" s="15">
        <v>0.33333333333333331</v>
      </c>
      <c r="J16493">
        <f t="shared" si="257"/>
        <v>40</v>
      </c>
    </row>
    <row r="16494" spans="1:10" x14ac:dyDescent="0.3">
      <c r="A16494" t="s">
        <v>16374</v>
      </c>
      <c r="C16494" s="18">
        <v>379.88379695979262</v>
      </c>
      <c r="D16494" s="1"/>
      <c r="E16494" s="1">
        <v>23</v>
      </c>
      <c r="F16494" s="1">
        <v>10</v>
      </c>
      <c r="G16494" s="1">
        <v>0</v>
      </c>
      <c r="H16494" s="1">
        <v>13</v>
      </c>
      <c r="I16494" s="15">
        <v>0.43478260869565216</v>
      </c>
      <c r="J16494">
        <f t="shared" si="257"/>
        <v>40</v>
      </c>
    </row>
    <row r="16495" spans="1:10" x14ac:dyDescent="0.3">
      <c r="A16495" t="s">
        <v>16375</v>
      </c>
      <c r="C16495" s="18">
        <v>379.88289386911708</v>
      </c>
      <c r="D16495" s="1"/>
      <c r="E16495" s="1">
        <v>9</v>
      </c>
      <c r="F16495" s="1">
        <v>3</v>
      </c>
      <c r="G16495" s="1">
        <v>1</v>
      </c>
      <c r="H16495" s="1">
        <v>5</v>
      </c>
      <c r="I16495" s="15">
        <v>0.3888888888888889</v>
      </c>
      <c r="J16495">
        <f t="shared" si="257"/>
        <v>40</v>
      </c>
    </row>
    <row r="16496" spans="1:10" x14ac:dyDescent="0.3">
      <c r="A16496" t="s">
        <v>16376</v>
      </c>
      <c r="C16496" s="18">
        <v>371.69158522275035</v>
      </c>
      <c r="D16496" s="1"/>
      <c r="E16496" s="1">
        <v>12</v>
      </c>
      <c r="F16496" s="1">
        <v>4</v>
      </c>
      <c r="G16496" s="1">
        <v>1</v>
      </c>
      <c r="H16496" s="1">
        <v>7</v>
      </c>
      <c r="I16496" s="15">
        <v>0.375</v>
      </c>
      <c r="J16496">
        <f t="shared" si="257"/>
        <v>40</v>
      </c>
    </row>
    <row r="16497" spans="1:10" x14ac:dyDescent="0.3">
      <c r="A16497" t="s">
        <v>16141</v>
      </c>
      <c r="C16497" s="18">
        <v>379.87790678498635</v>
      </c>
      <c r="D16497" s="1"/>
      <c r="E16497" s="1">
        <v>6</v>
      </c>
      <c r="F16497" s="1">
        <v>2</v>
      </c>
      <c r="G16497" s="1">
        <v>0</v>
      </c>
      <c r="H16497" s="1">
        <v>4</v>
      </c>
      <c r="I16497" s="15">
        <v>0.33333333333333331</v>
      </c>
      <c r="J16497">
        <f t="shared" si="257"/>
        <v>40</v>
      </c>
    </row>
    <row r="16498" spans="1:10" x14ac:dyDescent="0.3">
      <c r="A16498" t="s">
        <v>16377</v>
      </c>
      <c r="C16498" s="18">
        <v>379.87771155622733</v>
      </c>
      <c r="D16498" s="1"/>
      <c r="E16498" s="1">
        <v>2</v>
      </c>
      <c r="F16498" s="1">
        <v>0</v>
      </c>
      <c r="G16498" s="1">
        <v>0</v>
      </c>
      <c r="H16498" s="1">
        <v>2</v>
      </c>
      <c r="I16498" s="15">
        <v>0</v>
      </c>
      <c r="J16498">
        <f t="shared" si="257"/>
        <v>40</v>
      </c>
    </row>
    <row r="16499" spans="1:10" x14ac:dyDescent="0.3">
      <c r="A16499" t="s">
        <v>16378</v>
      </c>
      <c r="C16499" s="18">
        <v>379.87532260317732</v>
      </c>
      <c r="D16499" s="1"/>
      <c r="E16499" s="1">
        <v>2</v>
      </c>
      <c r="F16499" s="1">
        <v>0</v>
      </c>
      <c r="G16499" s="1">
        <v>0</v>
      </c>
      <c r="H16499" s="1">
        <v>2</v>
      </c>
      <c r="I16499" s="15">
        <v>0</v>
      </c>
      <c r="J16499">
        <f t="shared" si="257"/>
        <v>40</v>
      </c>
    </row>
    <row r="16500" spans="1:10" x14ac:dyDescent="0.3">
      <c r="A16500" s="21" t="s">
        <v>16379</v>
      </c>
      <c r="C16500" s="18">
        <v>379.87370611318954</v>
      </c>
      <c r="D16500" s="1"/>
      <c r="E16500" s="1">
        <v>9</v>
      </c>
      <c r="F16500" s="1">
        <v>3</v>
      </c>
      <c r="G16500" s="1">
        <v>0</v>
      </c>
      <c r="H16500" s="1">
        <v>6</v>
      </c>
      <c r="I16500" s="15">
        <v>0.33333333333333331</v>
      </c>
      <c r="J16500">
        <f t="shared" si="257"/>
        <v>40</v>
      </c>
    </row>
    <row r="16501" spans="1:10" x14ac:dyDescent="0.3">
      <c r="A16501" t="s">
        <v>16381</v>
      </c>
      <c r="C16501" s="18">
        <v>379.87085900901872</v>
      </c>
      <c r="D16501" s="1"/>
      <c r="E16501" s="1">
        <v>5</v>
      </c>
      <c r="F16501" s="1">
        <v>1</v>
      </c>
      <c r="G16501" s="1">
        <v>1</v>
      </c>
      <c r="H16501" s="1">
        <v>3</v>
      </c>
      <c r="I16501" s="15">
        <v>0.3</v>
      </c>
      <c r="J16501">
        <f t="shared" si="257"/>
        <v>40</v>
      </c>
    </row>
    <row r="16502" spans="1:10" x14ac:dyDescent="0.3">
      <c r="A16502" t="s">
        <v>16382</v>
      </c>
      <c r="C16502" s="18">
        <v>379.8631475298975</v>
      </c>
      <c r="D16502" s="1"/>
      <c r="E16502" s="1">
        <v>5</v>
      </c>
      <c r="F16502" s="1">
        <v>2</v>
      </c>
      <c r="G16502" s="1">
        <v>0</v>
      </c>
      <c r="H16502" s="1">
        <v>3</v>
      </c>
      <c r="I16502" s="15">
        <v>0.4</v>
      </c>
      <c r="J16502">
        <f t="shared" si="257"/>
        <v>40</v>
      </c>
    </row>
    <row r="16503" spans="1:10" x14ac:dyDescent="0.3">
      <c r="A16503" t="s">
        <v>16383</v>
      </c>
      <c r="C16503" s="18">
        <v>379.85645276444342</v>
      </c>
      <c r="D16503" s="1"/>
      <c r="E16503" s="1">
        <v>8</v>
      </c>
      <c r="F16503" s="1">
        <v>3</v>
      </c>
      <c r="G16503" s="1">
        <v>0</v>
      </c>
      <c r="H16503" s="1">
        <v>5</v>
      </c>
      <c r="I16503" s="15">
        <v>0.375</v>
      </c>
      <c r="J16503">
        <f t="shared" si="257"/>
        <v>40</v>
      </c>
    </row>
    <row r="16504" spans="1:10" x14ac:dyDescent="0.3">
      <c r="A16504" t="s">
        <v>16385</v>
      </c>
      <c r="C16504" s="18">
        <v>379.85087715445428</v>
      </c>
      <c r="D16504" s="1"/>
      <c r="E16504" s="1">
        <v>3</v>
      </c>
      <c r="F16504" s="1">
        <v>0</v>
      </c>
      <c r="G16504" s="1">
        <v>1</v>
      </c>
      <c r="H16504" s="1">
        <v>2</v>
      </c>
      <c r="I16504" s="15">
        <v>0.16666666666666666</v>
      </c>
      <c r="J16504">
        <f t="shared" si="257"/>
        <v>40</v>
      </c>
    </row>
    <row r="16505" spans="1:10" x14ac:dyDescent="0.3">
      <c r="A16505" t="s">
        <v>16386</v>
      </c>
      <c r="C16505" s="18">
        <v>379.84233408671633</v>
      </c>
      <c r="D16505" s="1"/>
      <c r="E16505" s="1">
        <v>6</v>
      </c>
      <c r="F16505" s="1">
        <v>2</v>
      </c>
      <c r="G16505" s="1">
        <v>0</v>
      </c>
      <c r="H16505" s="1">
        <v>4</v>
      </c>
      <c r="I16505" s="15">
        <v>0.33333333333333331</v>
      </c>
      <c r="J16505">
        <f t="shared" si="257"/>
        <v>40</v>
      </c>
    </row>
    <row r="16506" spans="1:10" x14ac:dyDescent="0.3">
      <c r="A16506" t="s">
        <v>16387</v>
      </c>
      <c r="C16506" s="18">
        <v>379.83441872240661</v>
      </c>
      <c r="D16506" s="1"/>
      <c r="E16506" s="1">
        <v>5</v>
      </c>
      <c r="F16506" s="1">
        <v>1</v>
      </c>
      <c r="G16506" s="1">
        <v>1</v>
      </c>
      <c r="H16506" s="1">
        <v>3</v>
      </c>
      <c r="I16506" s="15">
        <v>0.3</v>
      </c>
      <c r="J16506">
        <f t="shared" si="257"/>
        <v>40</v>
      </c>
    </row>
    <row r="16507" spans="1:10" x14ac:dyDescent="0.3">
      <c r="A16507" t="s">
        <v>16388</v>
      </c>
      <c r="C16507" s="18">
        <v>379.83280586250299</v>
      </c>
      <c r="D16507" s="1"/>
      <c r="E16507" s="1">
        <v>6</v>
      </c>
      <c r="F16507" s="1">
        <v>2</v>
      </c>
      <c r="G16507" s="1">
        <v>0</v>
      </c>
      <c r="H16507" s="1">
        <v>4</v>
      </c>
      <c r="I16507" s="15">
        <v>0.33333333333333331</v>
      </c>
      <c r="J16507">
        <f t="shared" si="257"/>
        <v>40</v>
      </c>
    </row>
    <row r="16508" spans="1:10" x14ac:dyDescent="0.3">
      <c r="A16508" t="s">
        <v>16389</v>
      </c>
      <c r="C16508" s="18">
        <v>379.82448858712701</v>
      </c>
      <c r="D16508" s="1"/>
      <c r="E16508" s="1">
        <v>2</v>
      </c>
      <c r="F16508" s="1">
        <v>0</v>
      </c>
      <c r="G16508" s="1">
        <v>0</v>
      </c>
      <c r="H16508" s="1">
        <v>2</v>
      </c>
      <c r="I16508" s="15">
        <v>0</v>
      </c>
      <c r="J16508">
        <f t="shared" si="257"/>
        <v>40</v>
      </c>
    </row>
    <row r="16509" spans="1:10" x14ac:dyDescent="0.3">
      <c r="A16509" t="s">
        <v>16736</v>
      </c>
      <c r="C16509" s="18">
        <v>379.82118314762562</v>
      </c>
      <c r="D16509" s="1"/>
      <c r="E16509" s="1">
        <v>6</v>
      </c>
      <c r="F16509" s="1">
        <v>2</v>
      </c>
      <c r="G16509" s="1">
        <v>0</v>
      </c>
      <c r="H16509" s="1">
        <v>4</v>
      </c>
      <c r="I16509" s="15">
        <v>0.33333333333333331</v>
      </c>
      <c r="J16509">
        <f t="shared" si="257"/>
        <v>40</v>
      </c>
    </row>
    <row r="16510" spans="1:10" x14ac:dyDescent="0.3">
      <c r="A16510" t="s">
        <v>16390</v>
      </c>
      <c r="C16510" s="18">
        <v>379.82081067652877</v>
      </c>
      <c r="D16510" s="1"/>
      <c r="E16510" s="1">
        <v>9</v>
      </c>
      <c r="F16510" s="1">
        <v>3</v>
      </c>
      <c r="G16510" s="1">
        <v>0</v>
      </c>
      <c r="H16510" s="1">
        <v>6</v>
      </c>
      <c r="I16510" s="15">
        <v>0.33333333333333331</v>
      </c>
      <c r="J16510">
        <f t="shared" si="257"/>
        <v>40</v>
      </c>
    </row>
    <row r="16511" spans="1:10" x14ac:dyDescent="0.3">
      <c r="A16511" t="s">
        <v>16392</v>
      </c>
      <c r="C16511" s="18">
        <v>379.81953559065033</v>
      </c>
      <c r="D16511" s="1"/>
      <c r="E16511" s="1">
        <v>3</v>
      </c>
      <c r="F16511" s="1">
        <v>0</v>
      </c>
      <c r="G16511" s="1">
        <v>1</v>
      </c>
      <c r="H16511" s="1">
        <v>2</v>
      </c>
      <c r="I16511" s="15">
        <v>0.16666666666666666</v>
      </c>
      <c r="J16511">
        <f t="shared" si="257"/>
        <v>40</v>
      </c>
    </row>
    <row r="16512" spans="1:10" x14ac:dyDescent="0.3">
      <c r="A16512" t="s">
        <v>16393</v>
      </c>
      <c r="C16512" s="18">
        <v>379.8177908902552</v>
      </c>
      <c r="D16512" s="1"/>
      <c r="E16512" s="1">
        <v>2</v>
      </c>
      <c r="F16512" s="1">
        <v>0</v>
      </c>
      <c r="G16512" s="1">
        <v>0</v>
      </c>
      <c r="H16512" s="1">
        <v>2</v>
      </c>
      <c r="I16512" s="15">
        <v>0</v>
      </c>
      <c r="J16512">
        <f t="shared" si="257"/>
        <v>40</v>
      </c>
    </row>
    <row r="16513" spans="1:10" x14ac:dyDescent="0.3">
      <c r="A16513" t="s">
        <v>16394</v>
      </c>
      <c r="C16513" s="18">
        <v>379.8170928116171</v>
      </c>
      <c r="D16513" s="1"/>
      <c r="E16513" s="1">
        <v>18</v>
      </c>
      <c r="F16513" s="1">
        <v>7</v>
      </c>
      <c r="G16513" s="1">
        <v>1</v>
      </c>
      <c r="H16513" s="1">
        <v>10</v>
      </c>
      <c r="I16513" s="15">
        <v>0.41666666666666669</v>
      </c>
      <c r="J16513">
        <f t="shared" si="257"/>
        <v>40</v>
      </c>
    </row>
    <row r="16514" spans="1:10" x14ac:dyDescent="0.3">
      <c r="A16514" t="s">
        <v>16395</v>
      </c>
      <c r="C16514" s="18">
        <v>379.81355151775449</v>
      </c>
      <c r="D16514" s="1"/>
      <c r="E16514" s="1">
        <v>3</v>
      </c>
      <c r="F16514" s="1">
        <v>0</v>
      </c>
      <c r="G16514" s="1">
        <v>1</v>
      </c>
      <c r="H16514" s="1">
        <v>2</v>
      </c>
      <c r="I16514" s="15">
        <v>0.16666666666666666</v>
      </c>
      <c r="J16514">
        <f t="shared" si="257"/>
        <v>40</v>
      </c>
    </row>
    <row r="16515" spans="1:10" x14ac:dyDescent="0.3">
      <c r="A16515" t="s">
        <v>16396</v>
      </c>
      <c r="C16515" s="18">
        <v>379.80911306912753</v>
      </c>
      <c r="D16515" s="1"/>
      <c r="E16515" s="1">
        <v>10</v>
      </c>
      <c r="F16515" s="1">
        <v>4</v>
      </c>
      <c r="G16515" s="1">
        <v>0</v>
      </c>
      <c r="H16515" s="1">
        <v>6</v>
      </c>
      <c r="I16515" s="15">
        <v>0.4</v>
      </c>
      <c r="J16515">
        <f t="shared" si="257"/>
        <v>40</v>
      </c>
    </row>
    <row r="16516" spans="1:10" x14ac:dyDescent="0.3">
      <c r="A16516" t="s">
        <v>16397</v>
      </c>
      <c r="C16516" s="18">
        <v>379.8087185228091</v>
      </c>
      <c r="D16516" s="1"/>
      <c r="E16516" s="1">
        <v>2</v>
      </c>
      <c r="F16516" s="1">
        <v>0</v>
      </c>
      <c r="G16516" s="1">
        <v>0</v>
      </c>
      <c r="H16516" s="1">
        <v>2</v>
      </c>
      <c r="I16516" s="15">
        <v>0</v>
      </c>
      <c r="J16516">
        <f t="shared" ref="J16516:J16579" si="258">IF(E16516&lt;=30,40,20)</f>
        <v>40</v>
      </c>
    </row>
    <row r="16517" spans="1:10" x14ac:dyDescent="0.3">
      <c r="A16517" s="21" t="s">
        <v>16399</v>
      </c>
      <c r="C16517" s="18">
        <v>379.80586135392593</v>
      </c>
      <c r="D16517" s="1"/>
      <c r="E16517" s="1">
        <v>5</v>
      </c>
      <c r="F16517" s="1">
        <v>1</v>
      </c>
      <c r="G16517" s="1">
        <v>1</v>
      </c>
      <c r="H16517" s="1">
        <v>3</v>
      </c>
      <c r="I16517" s="15">
        <v>0.3</v>
      </c>
      <c r="J16517">
        <f t="shared" si="258"/>
        <v>40</v>
      </c>
    </row>
    <row r="16518" spans="1:10" x14ac:dyDescent="0.3">
      <c r="A16518" t="s">
        <v>16406</v>
      </c>
      <c r="C16518" s="18">
        <v>379.80544661036959</v>
      </c>
      <c r="D16518" s="1"/>
      <c r="E16518" s="1">
        <v>46</v>
      </c>
      <c r="F16518" s="1">
        <v>20</v>
      </c>
      <c r="G16518" s="1">
        <v>1</v>
      </c>
      <c r="H16518" s="1">
        <v>25</v>
      </c>
      <c r="I16518" s="15">
        <v>0.44565217391304346</v>
      </c>
      <c r="J16518">
        <f t="shared" si="258"/>
        <v>20</v>
      </c>
    </row>
    <row r="16519" spans="1:10" x14ac:dyDescent="0.3">
      <c r="A16519" t="s">
        <v>16400</v>
      </c>
      <c r="C16519" s="18">
        <v>379.80396863141141</v>
      </c>
      <c r="D16519" s="1"/>
      <c r="E16519" s="1">
        <v>2</v>
      </c>
      <c r="F16519" s="1">
        <v>0</v>
      </c>
      <c r="G16519" s="1">
        <v>0</v>
      </c>
      <c r="H16519" s="1">
        <v>2</v>
      </c>
      <c r="I16519" s="15">
        <v>0</v>
      </c>
      <c r="J16519">
        <f t="shared" si="258"/>
        <v>40</v>
      </c>
    </row>
    <row r="16520" spans="1:10" x14ac:dyDescent="0.3">
      <c r="A16520" t="s">
        <v>16401</v>
      </c>
      <c r="C16520" s="18">
        <v>379.80377759903081</v>
      </c>
      <c r="D16520" s="1"/>
      <c r="E16520" s="1">
        <v>6</v>
      </c>
      <c r="F16520" s="1">
        <v>2</v>
      </c>
      <c r="G16520" s="1">
        <v>0</v>
      </c>
      <c r="H16520" s="1">
        <v>4</v>
      </c>
      <c r="I16520" s="15">
        <v>0.33333333333333331</v>
      </c>
      <c r="J16520">
        <f t="shared" si="258"/>
        <v>40</v>
      </c>
    </row>
    <row r="16521" spans="1:10" x14ac:dyDescent="0.3">
      <c r="A16521" t="s">
        <v>17237</v>
      </c>
      <c r="C16521" s="18">
        <v>379.80319136852899</v>
      </c>
      <c r="D16521" s="1"/>
      <c r="E16521" s="1">
        <v>17</v>
      </c>
      <c r="F16521" s="1">
        <v>6</v>
      </c>
      <c r="G16521" s="1">
        <v>0</v>
      </c>
      <c r="H16521" s="1">
        <v>11</v>
      </c>
      <c r="I16521" s="15">
        <v>0.35294117647058826</v>
      </c>
      <c r="J16521">
        <f t="shared" si="258"/>
        <v>40</v>
      </c>
    </row>
    <row r="16522" spans="1:10" x14ac:dyDescent="0.3">
      <c r="A16522" t="s">
        <v>16403</v>
      </c>
      <c r="C16522" s="18">
        <v>379.79877701053897</v>
      </c>
      <c r="D16522" s="1"/>
      <c r="E16522" s="1">
        <v>1</v>
      </c>
      <c r="F16522" s="1">
        <v>0</v>
      </c>
      <c r="G16522" s="1">
        <v>0</v>
      </c>
      <c r="H16522" s="1">
        <v>1</v>
      </c>
      <c r="I16522" s="15">
        <v>0</v>
      </c>
      <c r="J16522">
        <f t="shared" si="258"/>
        <v>40</v>
      </c>
    </row>
    <row r="16523" spans="1:10" x14ac:dyDescent="0.3">
      <c r="A16523" t="s">
        <v>16404</v>
      </c>
      <c r="C16523" s="18">
        <v>379.79820152424134</v>
      </c>
      <c r="D16523" s="1"/>
      <c r="E16523" s="1">
        <v>2</v>
      </c>
      <c r="F16523" s="1">
        <v>0</v>
      </c>
      <c r="G16523" s="1">
        <v>0</v>
      </c>
      <c r="H16523" s="1">
        <v>2</v>
      </c>
      <c r="I16523" s="15">
        <v>0</v>
      </c>
      <c r="J16523">
        <f t="shared" si="258"/>
        <v>40</v>
      </c>
    </row>
    <row r="16524" spans="1:10" x14ac:dyDescent="0.3">
      <c r="A16524" t="s">
        <v>16407</v>
      </c>
      <c r="C16524" s="18">
        <v>379.7948229391622</v>
      </c>
      <c r="D16524" s="1"/>
      <c r="E16524" s="1">
        <v>2</v>
      </c>
      <c r="F16524" s="1">
        <v>0</v>
      </c>
      <c r="G16524" s="1">
        <v>0</v>
      </c>
      <c r="H16524" s="1">
        <v>2</v>
      </c>
      <c r="I16524" s="15">
        <v>0</v>
      </c>
      <c r="J16524">
        <f t="shared" si="258"/>
        <v>40</v>
      </c>
    </row>
    <row r="16525" spans="1:10" x14ac:dyDescent="0.3">
      <c r="A16525" t="s">
        <v>16408</v>
      </c>
      <c r="C16525" s="18">
        <v>379.78524660558395</v>
      </c>
      <c r="D16525" s="1"/>
      <c r="E16525" s="1">
        <v>2</v>
      </c>
      <c r="F16525" s="1">
        <v>0</v>
      </c>
      <c r="G16525" s="1">
        <v>0</v>
      </c>
      <c r="H16525" s="1">
        <v>2</v>
      </c>
      <c r="I16525" s="15">
        <v>0</v>
      </c>
      <c r="J16525">
        <f t="shared" si="258"/>
        <v>40</v>
      </c>
    </row>
    <row r="16526" spans="1:10" x14ac:dyDescent="0.3">
      <c r="A16526" t="s">
        <v>16409</v>
      </c>
      <c r="C16526" s="18">
        <v>379.78145598468041</v>
      </c>
      <c r="D16526" s="1"/>
      <c r="E16526" s="1">
        <v>3</v>
      </c>
      <c r="F16526" s="1">
        <v>0</v>
      </c>
      <c r="G16526" s="1">
        <v>1</v>
      </c>
      <c r="H16526" s="1">
        <v>2</v>
      </c>
      <c r="I16526" s="15">
        <v>0.16666666666666666</v>
      </c>
      <c r="J16526">
        <f t="shared" si="258"/>
        <v>40</v>
      </c>
    </row>
    <row r="16527" spans="1:10" x14ac:dyDescent="0.3">
      <c r="A16527" t="s">
        <v>16410</v>
      </c>
      <c r="C16527" s="18">
        <v>379.78047357070562</v>
      </c>
      <c r="D16527" s="1"/>
      <c r="E16527" s="1">
        <v>8</v>
      </c>
      <c r="F16527" s="1">
        <v>3</v>
      </c>
      <c r="G16527" s="1">
        <v>0</v>
      </c>
      <c r="H16527" s="1">
        <v>5</v>
      </c>
      <c r="I16527" s="15">
        <v>0.375</v>
      </c>
      <c r="J16527">
        <f t="shared" si="258"/>
        <v>40</v>
      </c>
    </row>
    <row r="16528" spans="1:10" x14ac:dyDescent="0.3">
      <c r="A16528" t="s">
        <v>16411</v>
      </c>
      <c r="C16528" s="18">
        <v>379.7720297787414</v>
      </c>
      <c r="D16528" s="1"/>
      <c r="E16528" s="1">
        <v>2</v>
      </c>
      <c r="F16528" s="1">
        <v>0</v>
      </c>
      <c r="G16528" s="1">
        <v>0</v>
      </c>
      <c r="H16528" s="1">
        <v>2</v>
      </c>
      <c r="I16528" s="15">
        <v>0</v>
      </c>
      <c r="J16528">
        <f t="shared" si="258"/>
        <v>40</v>
      </c>
    </row>
    <row r="16529" spans="1:10" x14ac:dyDescent="0.3">
      <c r="A16529" t="s">
        <v>17079</v>
      </c>
      <c r="C16529" s="18">
        <v>379.76997898462469</v>
      </c>
      <c r="D16529" s="1"/>
      <c r="E16529" s="1">
        <v>16</v>
      </c>
      <c r="F16529" s="1">
        <v>6</v>
      </c>
      <c r="G16529" s="1">
        <v>1</v>
      </c>
      <c r="H16529" s="1">
        <v>9</v>
      </c>
      <c r="I16529" s="15">
        <v>0.40625</v>
      </c>
      <c r="J16529">
        <f t="shared" si="258"/>
        <v>40</v>
      </c>
    </row>
    <row r="16530" spans="1:10" x14ac:dyDescent="0.3">
      <c r="A16530" t="s">
        <v>16412</v>
      </c>
      <c r="C16530" s="18">
        <v>379.76729391979745</v>
      </c>
      <c r="D16530" s="1"/>
      <c r="E16530" s="1">
        <v>2</v>
      </c>
      <c r="F16530" s="1">
        <v>0</v>
      </c>
      <c r="G16530" s="1">
        <v>0</v>
      </c>
      <c r="H16530" s="1">
        <v>2</v>
      </c>
      <c r="I16530" s="15">
        <v>0</v>
      </c>
      <c r="J16530">
        <f t="shared" si="258"/>
        <v>40</v>
      </c>
    </row>
    <row r="16531" spans="1:10" x14ac:dyDescent="0.3">
      <c r="A16531" t="s">
        <v>16413</v>
      </c>
      <c r="C16531" s="18">
        <v>379.76314956578983</v>
      </c>
      <c r="D16531" s="1"/>
      <c r="E16531" s="1">
        <v>9</v>
      </c>
      <c r="F16531" s="1">
        <v>3</v>
      </c>
      <c r="G16531" s="1">
        <v>1</v>
      </c>
      <c r="H16531" s="1">
        <v>5</v>
      </c>
      <c r="I16531" s="15">
        <v>0.3888888888888889</v>
      </c>
      <c r="J16531">
        <f t="shared" si="258"/>
        <v>40</v>
      </c>
    </row>
    <row r="16532" spans="1:10" x14ac:dyDescent="0.3">
      <c r="A16532" t="s">
        <v>16414</v>
      </c>
      <c r="C16532" s="18">
        <v>379.76089953417056</v>
      </c>
      <c r="D16532" s="1"/>
      <c r="E16532" s="1">
        <v>2</v>
      </c>
      <c r="F16532" s="1">
        <v>0</v>
      </c>
      <c r="G16532" s="1">
        <v>0</v>
      </c>
      <c r="H16532" s="1">
        <v>2</v>
      </c>
      <c r="I16532" s="15">
        <v>0</v>
      </c>
      <c r="J16532">
        <f t="shared" si="258"/>
        <v>40</v>
      </c>
    </row>
    <row r="16533" spans="1:10" x14ac:dyDescent="0.3">
      <c r="A16533" t="s">
        <v>16415</v>
      </c>
      <c r="C16533" s="18">
        <v>379.75909602275209</v>
      </c>
      <c r="D16533" s="1"/>
      <c r="E16533" s="1">
        <v>8</v>
      </c>
      <c r="F16533" s="1">
        <v>3</v>
      </c>
      <c r="G16533" s="1">
        <v>0</v>
      </c>
      <c r="H16533" s="1">
        <v>5</v>
      </c>
      <c r="I16533" s="15">
        <v>0.375</v>
      </c>
      <c r="J16533">
        <f t="shared" si="258"/>
        <v>40</v>
      </c>
    </row>
    <row r="16534" spans="1:10" x14ac:dyDescent="0.3">
      <c r="A16534" t="s">
        <v>16416</v>
      </c>
      <c r="C16534" s="18">
        <v>379.75882136015139</v>
      </c>
      <c r="D16534" s="1"/>
      <c r="E16534" s="1">
        <v>5</v>
      </c>
      <c r="F16534" s="1">
        <v>1</v>
      </c>
      <c r="G16534" s="1">
        <v>1</v>
      </c>
      <c r="H16534" s="1">
        <v>3</v>
      </c>
      <c r="I16534" s="15">
        <v>0.3</v>
      </c>
      <c r="J16534">
        <f t="shared" si="258"/>
        <v>40</v>
      </c>
    </row>
    <row r="16535" spans="1:10" x14ac:dyDescent="0.3">
      <c r="A16535" t="s">
        <v>16417</v>
      </c>
      <c r="C16535" s="18">
        <v>379.75819590977977</v>
      </c>
      <c r="D16535" s="1"/>
      <c r="E16535" s="1">
        <v>6</v>
      </c>
      <c r="F16535" s="1">
        <v>2</v>
      </c>
      <c r="G16535" s="1">
        <v>0</v>
      </c>
      <c r="H16535" s="1">
        <v>4</v>
      </c>
      <c r="I16535" s="15">
        <v>0.33333333333333331</v>
      </c>
      <c r="J16535">
        <f t="shared" si="258"/>
        <v>40</v>
      </c>
    </row>
    <row r="16536" spans="1:10" x14ac:dyDescent="0.3">
      <c r="A16536" t="s">
        <v>16418</v>
      </c>
      <c r="C16536" s="18">
        <v>379.75678876683247</v>
      </c>
      <c r="D16536" s="1"/>
      <c r="E16536" s="1">
        <v>2</v>
      </c>
      <c r="F16536" s="1">
        <v>0</v>
      </c>
      <c r="G16536" s="1">
        <v>0</v>
      </c>
      <c r="H16536" s="1">
        <v>2</v>
      </c>
      <c r="I16536" s="15">
        <v>0</v>
      </c>
      <c r="J16536">
        <f t="shared" si="258"/>
        <v>40</v>
      </c>
    </row>
    <row r="16537" spans="1:10" x14ac:dyDescent="0.3">
      <c r="A16537" t="s">
        <v>16419</v>
      </c>
      <c r="C16537" s="18">
        <v>379.75552299254872</v>
      </c>
      <c r="D16537" s="1"/>
      <c r="E16537" s="1">
        <v>3</v>
      </c>
      <c r="F16537" s="1">
        <v>0</v>
      </c>
      <c r="G16537" s="1">
        <v>1</v>
      </c>
      <c r="H16537" s="1">
        <v>2</v>
      </c>
      <c r="I16537" s="15">
        <v>0.16666666666666666</v>
      </c>
      <c r="J16537">
        <f t="shared" si="258"/>
        <v>40</v>
      </c>
    </row>
    <row r="16538" spans="1:10" x14ac:dyDescent="0.3">
      <c r="A16538" t="s">
        <v>14466</v>
      </c>
      <c r="C16538" s="18">
        <v>379.75529290517312</v>
      </c>
      <c r="D16538" s="1"/>
      <c r="E16538" s="1">
        <v>27</v>
      </c>
      <c r="F16538" s="1">
        <v>11</v>
      </c>
      <c r="G16538" s="1">
        <v>0</v>
      </c>
      <c r="H16538" s="1">
        <v>16</v>
      </c>
      <c r="I16538" s="15">
        <v>0.40740740740740738</v>
      </c>
      <c r="J16538">
        <f t="shared" si="258"/>
        <v>40</v>
      </c>
    </row>
    <row r="16539" spans="1:10" x14ac:dyDescent="0.3">
      <c r="A16539" t="s">
        <v>16420</v>
      </c>
      <c r="C16539" s="18">
        <v>379.74751935597078</v>
      </c>
      <c r="D16539" s="1"/>
      <c r="E16539" s="1">
        <v>28</v>
      </c>
      <c r="F16539" s="1">
        <v>12</v>
      </c>
      <c r="G16539" s="1">
        <v>0</v>
      </c>
      <c r="H16539" s="1">
        <v>16</v>
      </c>
      <c r="I16539" s="15">
        <v>0.42857142857142855</v>
      </c>
      <c r="J16539">
        <f t="shared" si="258"/>
        <v>40</v>
      </c>
    </row>
    <row r="16540" spans="1:10" x14ac:dyDescent="0.3">
      <c r="A16540" t="s">
        <v>16421</v>
      </c>
      <c r="C16540" s="18">
        <v>379.74684646539981</v>
      </c>
      <c r="D16540" s="1"/>
      <c r="E16540" s="1">
        <v>6</v>
      </c>
      <c r="F16540" s="1">
        <v>2</v>
      </c>
      <c r="G16540" s="1">
        <v>0</v>
      </c>
      <c r="H16540" s="1">
        <v>4</v>
      </c>
      <c r="I16540" s="15">
        <v>0.33333333333333331</v>
      </c>
      <c r="J16540">
        <f t="shared" si="258"/>
        <v>40</v>
      </c>
    </row>
    <row r="16541" spans="1:10" x14ac:dyDescent="0.3">
      <c r="A16541" t="s">
        <v>16422</v>
      </c>
      <c r="C16541" s="18">
        <v>379.73725614298519</v>
      </c>
      <c r="D16541" s="1"/>
      <c r="E16541" s="1">
        <v>10</v>
      </c>
      <c r="F16541" s="1">
        <v>3</v>
      </c>
      <c r="G16541" s="1">
        <v>0</v>
      </c>
      <c r="H16541" s="1">
        <v>7</v>
      </c>
      <c r="I16541" s="15">
        <v>0.3</v>
      </c>
      <c r="J16541">
        <f t="shared" si="258"/>
        <v>40</v>
      </c>
    </row>
    <row r="16542" spans="1:10" x14ac:dyDescent="0.3">
      <c r="A16542" t="s">
        <v>16423</v>
      </c>
      <c r="C16542" s="18">
        <v>379.73708834954539</v>
      </c>
      <c r="D16542" s="1"/>
      <c r="E16542" s="1">
        <v>3</v>
      </c>
      <c r="F16542" s="1">
        <v>0</v>
      </c>
      <c r="G16542" s="1">
        <v>1</v>
      </c>
      <c r="H16542" s="1">
        <v>2</v>
      </c>
      <c r="I16542" s="15">
        <v>0.16666666666666666</v>
      </c>
      <c r="J16542">
        <f t="shared" si="258"/>
        <v>40</v>
      </c>
    </row>
    <row r="16543" spans="1:10" x14ac:dyDescent="0.3">
      <c r="A16543" t="s">
        <v>16424</v>
      </c>
      <c r="C16543" s="18">
        <v>379.73639384016167</v>
      </c>
      <c r="D16543" s="1"/>
      <c r="E16543" s="1">
        <v>3</v>
      </c>
      <c r="F16543" s="1">
        <v>1</v>
      </c>
      <c r="G16543" s="1">
        <v>0</v>
      </c>
      <c r="H16543" s="1">
        <v>2</v>
      </c>
      <c r="I16543" s="15">
        <v>0.33333333333333331</v>
      </c>
      <c r="J16543">
        <f t="shared" si="258"/>
        <v>40</v>
      </c>
    </row>
    <row r="16544" spans="1:10" x14ac:dyDescent="0.3">
      <c r="A16544" t="s">
        <v>16425</v>
      </c>
      <c r="C16544" s="18">
        <v>379.73637604180021</v>
      </c>
      <c r="D16544" s="1"/>
      <c r="E16544" s="1">
        <v>3</v>
      </c>
      <c r="F16544" s="1">
        <v>1</v>
      </c>
      <c r="G16544" s="1">
        <v>0</v>
      </c>
      <c r="H16544" s="1">
        <v>2</v>
      </c>
      <c r="I16544" s="15">
        <v>0.33333333333333331</v>
      </c>
      <c r="J16544">
        <f t="shared" si="258"/>
        <v>40</v>
      </c>
    </row>
    <row r="16545" spans="1:10" x14ac:dyDescent="0.3">
      <c r="A16545" t="s">
        <v>16426</v>
      </c>
      <c r="C16545" s="18">
        <v>379.73595011385754</v>
      </c>
      <c r="D16545" s="1"/>
      <c r="E16545" s="1">
        <v>2</v>
      </c>
      <c r="F16545" s="1">
        <v>0</v>
      </c>
      <c r="G16545" s="1">
        <v>0</v>
      </c>
      <c r="H16545" s="1">
        <v>2</v>
      </c>
      <c r="I16545" s="15">
        <v>0</v>
      </c>
      <c r="J16545">
        <f t="shared" si="258"/>
        <v>40</v>
      </c>
    </row>
    <row r="16546" spans="1:10" x14ac:dyDescent="0.3">
      <c r="A16546" t="s">
        <v>16428</v>
      </c>
      <c r="C16546" s="18">
        <v>379.73105039849156</v>
      </c>
      <c r="D16546" s="1"/>
      <c r="E16546" s="1">
        <v>9</v>
      </c>
      <c r="F16546" s="1">
        <v>3</v>
      </c>
      <c r="G16546" s="1">
        <v>1</v>
      </c>
      <c r="H16546" s="1">
        <v>5</v>
      </c>
      <c r="I16546" s="15">
        <v>0.3888888888888889</v>
      </c>
      <c r="J16546">
        <f t="shared" si="258"/>
        <v>40</v>
      </c>
    </row>
    <row r="16547" spans="1:10" x14ac:dyDescent="0.3">
      <c r="A16547" t="s">
        <v>16429</v>
      </c>
      <c r="C16547" s="18">
        <v>379.73069923416904</v>
      </c>
      <c r="D16547" s="1"/>
      <c r="E16547" s="1">
        <v>6</v>
      </c>
      <c r="F16547" s="1">
        <v>2</v>
      </c>
      <c r="G16547" s="1">
        <v>0</v>
      </c>
      <c r="H16547" s="1">
        <v>4</v>
      </c>
      <c r="I16547" s="15">
        <v>0.33333333333333331</v>
      </c>
      <c r="J16547">
        <f t="shared" si="258"/>
        <v>40</v>
      </c>
    </row>
    <row r="16548" spans="1:10" x14ac:dyDescent="0.3">
      <c r="A16548" t="s">
        <v>16430</v>
      </c>
      <c r="C16548" s="18">
        <v>379.73050263179107</v>
      </c>
      <c r="D16548" s="1"/>
      <c r="E16548" s="1">
        <v>3</v>
      </c>
      <c r="F16548" s="1">
        <v>0</v>
      </c>
      <c r="G16548" s="1">
        <v>1</v>
      </c>
      <c r="H16548" s="1">
        <v>2</v>
      </c>
      <c r="I16548" s="15">
        <v>0.16666666666666666</v>
      </c>
      <c r="J16548">
        <f t="shared" si="258"/>
        <v>40</v>
      </c>
    </row>
    <row r="16549" spans="1:10" x14ac:dyDescent="0.3">
      <c r="A16549" t="s">
        <v>16431</v>
      </c>
      <c r="C16549" s="18">
        <v>379.72968367792492</v>
      </c>
      <c r="D16549" s="1"/>
      <c r="E16549" s="1">
        <v>3</v>
      </c>
      <c r="F16549" s="1">
        <v>0</v>
      </c>
      <c r="G16549" s="1">
        <v>1</v>
      </c>
      <c r="H16549" s="1">
        <v>2</v>
      </c>
      <c r="I16549" s="15">
        <v>0.16666666666666666</v>
      </c>
      <c r="J16549">
        <f t="shared" si="258"/>
        <v>40</v>
      </c>
    </row>
    <row r="16550" spans="1:10" x14ac:dyDescent="0.3">
      <c r="A16550" t="s">
        <v>16432</v>
      </c>
      <c r="C16550" s="18">
        <v>379.72941153552949</v>
      </c>
      <c r="D16550" s="1"/>
      <c r="E16550" s="1">
        <v>2</v>
      </c>
      <c r="F16550" s="1">
        <v>0</v>
      </c>
      <c r="G16550" s="1">
        <v>0</v>
      </c>
      <c r="H16550" s="1">
        <v>2</v>
      </c>
      <c r="I16550" s="15">
        <v>0</v>
      </c>
      <c r="J16550">
        <f t="shared" si="258"/>
        <v>40</v>
      </c>
    </row>
    <row r="16551" spans="1:10" x14ac:dyDescent="0.3">
      <c r="A16551" t="s">
        <v>16433</v>
      </c>
      <c r="C16551" s="18">
        <v>379.72926805493739</v>
      </c>
      <c r="D16551" s="1"/>
      <c r="E16551" s="1">
        <v>4</v>
      </c>
      <c r="F16551" s="1">
        <v>1</v>
      </c>
      <c r="G16551" s="1">
        <v>0</v>
      </c>
      <c r="H16551" s="1">
        <v>3</v>
      </c>
      <c r="I16551" s="15">
        <v>0.25</v>
      </c>
      <c r="J16551">
        <f t="shared" si="258"/>
        <v>40</v>
      </c>
    </row>
    <row r="16552" spans="1:10" x14ac:dyDescent="0.3">
      <c r="A16552" t="s">
        <v>16434</v>
      </c>
      <c r="C16552" s="18">
        <v>379.72882015942719</v>
      </c>
      <c r="D16552" s="1"/>
      <c r="E16552" s="1">
        <v>3</v>
      </c>
      <c r="F16552" s="1">
        <v>0</v>
      </c>
      <c r="G16552" s="1">
        <v>1</v>
      </c>
      <c r="H16552" s="1">
        <v>2</v>
      </c>
      <c r="I16552" s="15">
        <v>0.16666666666666666</v>
      </c>
      <c r="J16552">
        <f t="shared" si="258"/>
        <v>40</v>
      </c>
    </row>
    <row r="16553" spans="1:10" x14ac:dyDescent="0.3">
      <c r="A16553" t="s">
        <v>16435</v>
      </c>
      <c r="C16553" s="18">
        <v>379.7287935411386</v>
      </c>
      <c r="D16553" s="1"/>
      <c r="E16553" s="1">
        <v>3</v>
      </c>
      <c r="F16553" s="1">
        <v>0</v>
      </c>
      <c r="G16553" s="1">
        <v>1</v>
      </c>
      <c r="H16553" s="1">
        <v>2</v>
      </c>
      <c r="I16553" s="15">
        <v>0.16666666666666666</v>
      </c>
      <c r="J16553">
        <f t="shared" si="258"/>
        <v>40</v>
      </c>
    </row>
    <row r="16554" spans="1:10" x14ac:dyDescent="0.3">
      <c r="A16554" t="s">
        <v>16436</v>
      </c>
      <c r="C16554" s="18">
        <v>379.7287935411386</v>
      </c>
      <c r="D16554" s="1"/>
      <c r="E16554" s="1">
        <v>3</v>
      </c>
      <c r="F16554" s="1">
        <v>0</v>
      </c>
      <c r="G16554" s="1">
        <v>1</v>
      </c>
      <c r="H16554" s="1">
        <v>2</v>
      </c>
      <c r="I16554" s="15">
        <v>0.16666666666666666</v>
      </c>
      <c r="J16554">
        <f t="shared" si="258"/>
        <v>40</v>
      </c>
    </row>
    <row r="16555" spans="1:10" x14ac:dyDescent="0.3">
      <c r="A16555" t="s">
        <v>16437</v>
      </c>
      <c r="C16555" s="18">
        <v>379.72870684396077</v>
      </c>
      <c r="D16555" s="1"/>
      <c r="E16555" s="1">
        <v>2</v>
      </c>
      <c r="F16555" s="1">
        <v>0</v>
      </c>
      <c r="G16555" s="1">
        <v>0</v>
      </c>
      <c r="H16555" s="1">
        <v>2</v>
      </c>
      <c r="I16555" s="15">
        <v>0</v>
      </c>
      <c r="J16555">
        <f t="shared" si="258"/>
        <v>40</v>
      </c>
    </row>
    <row r="16556" spans="1:10" x14ac:dyDescent="0.3">
      <c r="A16556" t="s">
        <v>16438</v>
      </c>
      <c r="C16556" s="18">
        <v>379.72574157339488</v>
      </c>
      <c r="D16556" s="1"/>
      <c r="E16556" s="1">
        <v>13</v>
      </c>
      <c r="F16556" s="1">
        <v>5</v>
      </c>
      <c r="G16556" s="1">
        <v>0</v>
      </c>
      <c r="H16556" s="1">
        <v>8</v>
      </c>
      <c r="I16556" s="15">
        <v>0.38461538461538464</v>
      </c>
      <c r="J16556">
        <f t="shared" si="258"/>
        <v>40</v>
      </c>
    </row>
    <row r="16557" spans="1:10" x14ac:dyDescent="0.3">
      <c r="A16557" t="s">
        <v>16439</v>
      </c>
      <c r="C16557" s="18">
        <v>379.72373472285994</v>
      </c>
      <c r="D16557" s="1"/>
      <c r="E16557" s="1">
        <v>1</v>
      </c>
      <c r="F16557" s="1">
        <v>0</v>
      </c>
      <c r="G16557" s="1">
        <v>0</v>
      </c>
      <c r="H16557" s="1">
        <v>1</v>
      </c>
      <c r="I16557" s="15">
        <v>0</v>
      </c>
      <c r="J16557">
        <f t="shared" si="258"/>
        <v>40</v>
      </c>
    </row>
    <row r="16558" spans="1:10" x14ac:dyDescent="0.3">
      <c r="A16558" t="s">
        <v>16440</v>
      </c>
      <c r="C16558" s="18">
        <v>379.72309296319679</v>
      </c>
      <c r="D16558" s="1"/>
      <c r="E16558" s="1">
        <v>3</v>
      </c>
      <c r="F16558" s="1">
        <v>0</v>
      </c>
      <c r="G16558" s="1">
        <v>1</v>
      </c>
      <c r="H16558" s="1">
        <v>2</v>
      </c>
      <c r="I16558" s="15">
        <v>0.16666666666666666</v>
      </c>
      <c r="J16558">
        <f t="shared" si="258"/>
        <v>40</v>
      </c>
    </row>
    <row r="16559" spans="1:10" x14ac:dyDescent="0.3">
      <c r="A16559" t="s">
        <v>16441</v>
      </c>
      <c r="C16559" s="18">
        <v>379.72053824373421</v>
      </c>
      <c r="D16559" s="1"/>
      <c r="E16559" s="1">
        <v>2</v>
      </c>
      <c r="F16559" s="1">
        <v>0</v>
      </c>
      <c r="G16559" s="1">
        <v>0</v>
      </c>
      <c r="H16559" s="1">
        <v>2</v>
      </c>
      <c r="I16559" s="15">
        <v>0</v>
      </c>
      <c r="J16559">
        <f t="shared" si="258"/>
        <v>40</v>
      </c>
    </row>
    <row r="16560" spans="1:10" x14ac:dyDescent="0.3">
      <c r="A16560" t="s">
        <v>16442</v>
      </c>
      <c r="C16560" s="18">
        <v>379.719453235348</v>
      </c>
      <c r="D16560" s="1"/>
      <c r="E16560" s="1">
        <v>3</v>
      </c>
      <c r="F16560" s="1">
        <v>0</v>
      </c>
      <c r="G16560" s="1">
        <v>1</v>
      </c>
      <c r="H16560" s="1">
        <v>2</v>
      </c>
      <c r="I16560" s="15">
        <v>0.16666666666666666</v>
      </c>
      <c r="J16560">
        <f t="shared" si="258"/>
        <v>40</v>
      </c>
    </row>
    <row r="16561" spans="1:10" x14ac:dyDescent="0.3">
      <c r="A16561" t="s">
        <v>16443</v>
      </c>
      <c r="C16561" s="18">
        <v>379.71841607325678</v>
      </c>
      <c r="D16561" s="1"/>
      <c r="E16561" s="1">
        <v>5</v>
      </c>
      <c r="F16561" s="1">
        <v>1</v>
      </c>
      <c r="G16561" s="1">
        <v>1</v>
      </c>
      <c r="H16561" s="1">
        <v>3</v>
      </c>
      <c r="I16561" s="15">
        <v>0.3</v>
      </c>
      <c r="J16561">
        <f t="shared" si="258"/>
        <v>40</v>
      </c>
    </row>
    <row r="16562" spans="1:10" x14ac:dyDescent="0.3">
      <c r="A16562" t="s">
        <v>16444</v>
      </c>
      <c r="C16562" s="18">
        <v>379.71297004135704</v>
      </c>
      <c r="D16562" s="1"/>
      <c r="E16562" s="1">
        <v>2</v>
      </c>
      <c r="F16562" s="1">
        <v>0</v>
      </c>
      <c r="G16562" s="1">
        <v>0</v>
      </c>
      <c r="H16562" s="1">
        <v>2</v>
      </c>
      <c r="I16562" s="15">
        <v>0</v>
      </c>
      <c r="J16562">
        <f t="shared" si="258"/>
        <v>40</v>
      </c>
    </row>
    <row r="16563" spans="1:10" x14ac:dyDescent="0.3">
      <c r="A16563" t="s">
        <v>16445</v>
      </c>
      <c r="C16563" s="18">
        <v>379.71270623688832</v>
      </c>
      <c r="D16563" s="1"/>
      <c r="E16563" s="1">
        <v>2</v>
      </c>
      <c r="F16563" s="1">
        <v>0</v>
      </c>
      <c r="G16563" s="1">
        <v>0</v>
      </c>
      <c r="H16563" s="1">
        <v>2</v>
      </c>
      <c r="I16563" s="15">
        <v>0</v>
      </c>
      <c r="J16563">
        <f t="shared" si="258"/>
        <v>40</v>
      </c>
    </row>
    <row r="16564" spans="1:10" x14ac:dyDescent="0.3">
      <c r="A16564" t="s">
        <v>16446</v>
      </c>
      <c r="C16564" s="18">
        <v>379.7126263117994</v>
      </c>
      <c r="D16564" s="1"/>
      <c r="E16564" s="1">
        <v>2</v>
      </c>
      <c r="F16564" s="1">
        <v>0</v>
      </c>
      <c r="G16564" s="1">
        <v>0</v>
      </c>
      <c r="H16564" s="1">
        <v>2</v>
      </c>
      <c r="I16564" s="15">
        <v>0</v>
      </c>
      <c r="J16564">
        <f t="shared" si="258"/>
        <v>40</v>
      </c>
    </row>
    <row r="16565" spans="1:10" x14ac:dyDescent="0.3">
      <c r="A16565" t="s">
        <v>16447</v>
      </c>
      <c r="C16565" s="18">
        <v>379.71225631668005</v>
      </c>
      <c r="D16565" s="1"/>
      <c r="E16565" s="1">
        <v>3</v>
      </c>
      <c r="F16565" s="1">
        <v>0</v>
      </c>
      <c r="G16565" s="1">
        <v>1</v>
      </c>
      <c r="H16565" s="1">
        <v>2</v>
      </c>
      <c r="I16565" s="15">
        <v>0.16666666666666666</v>
      </c>
      <c r="J16565">
        <f t="shared" si="258"/>
        <v>40</v>
      </c>
    </row>
    <row r="16566" spans="1:10" x14ac:dyDescent="0.3">
      <c r="A16566" t="s">
        <v>16448</v>
      </c>
      <c r="C16566" s="18">
        <v>379.71225631668005</v>
      </c>
      <c r="D16566" s="1"/>
      <c r="E16566" s="1">
        <v>3</v>
      </c>
      <c r="F16566" s="1">
        <v>0</v>
      </c>
      <c r="G16566" s="1">
        <v>1</v>
      </c>
      <c r="H16566" s="1">
        <v>2</v>
      </c>
      <c r="I16566" s="15">
        <v>0.16666666666666666</v>
      </c>
      <c r="J16566">
        <f t="shared" si="258"/>
        <v>40</v>
      </c>
    </row>
    <row r="16567" spans="1:10" x14ac:dyDescent="0.3">
      <c r="A16567" t="s">
        <v>16449</v>
      </c>
      <c r="C16567" s="18">
        <v>379.71225631668005</v>
      </c>
      <c r="D16567" s="1"/>
      <c r="E16567" s="1">
        <v>3</v>
      </c>
      <c r="F16567" s="1">
        <v>0</v>
      </c>
      <c r="G16567" s="1">
        <v>1</v>
      </c>
      <c r="H16567" s="1">
        <v>2</v>
      </c>
      <c r="I16567" s="15">
        <v>0.16666666666666666</v>
      </c>
      <c r="J16567">
        <f t="shared" si="258"/>
        <v>40</v>
      </c>
    </row>
    <row r="16568" spans="1:10" x14ac:dyDescent="0.3">
      <c r="A16568" t="s">
        <v>16450</v>
      </c>
      <c r="C16568" s="18">
        <v>379.71225631668005</v>
      </c>
      <c r="D16568" s="1"/>
      <c r="E16568" s="1">
        <v>3</v>
      </c>
      <c r="F16568" s="1">
        <v>0</v>
      </c>
      <c r="G16568" s="1">
        <v>1</v>
      </c>
      <c r="H16568" s="1">
        <v>2</v>
      </c>
      <c r="I16568" s="15">
        <v>0.16666666666666666</v>
      </c>
      <c r="J16568">
        <f t="shared" si="258"/>
        <v>40</v>
      </c>
    </row>
    <row r="16569" spans="1:10" x14ac:dyDescent="0.3">
      <c r="A16569" t="s">
        <v>16451</v>
      </c>
      <c r="C16569" s="18">
        <v>379.71225631668005</v>
      </c>
      <c r="D16569" s="1"/>
      <c r="E16569" s="1">
        <v>3</v>
      </c>
      <c r="F16569" s="1">
        <v>0</v>
      </c>
      <c r="G16569" s="1">
        <v>1</v>
      </c>
      <c r="H16569" s="1">
        <v>2</v>
      </c>
      <c r="I16569" s="15">
        <v>0.16666666666666666</v>
      </c>
      <c r="J16569">
        <f t="shared" si="258"/>
        <v>40</v>
      </c>
    </row>
    <row r="16570" spans="1:10" x14ac:dyDescent="0.3">
      <c r="A16570" t="s">
        <v>16452</v>
      </c>
      <c r="C16570" s="18">
        <v>379.71218470168816</v>
      </c>
      <c r="D16570" s="1"/>
      <c r="E16570" s="1">
        <v>2</v>
      </c>
      <c r="F16570" s="1">
        <v>0</v>
      </c>
      <c r="G16570" s="1">
        <v>0</v>
      </c>
      <c r="H16570" s="1">
        <v>2</v>
      </c>
      <c r="I16570" s="15">
        <v>0</v>
      </c>
      <c r="J16570">
        <f t="shared" si="258"/>
        <v>40</v>
      </c>
    </row>
    <row r="16571" spans="1:10" x14ac:dyDescent="0.3">
      <c r="A16571" t="s">
        <v>16453</v>
      </c>
      <c r="C16571" s="18">
        <v>379.7081073524966</v>
      </c>
      <c r="D16571" s="1"/>
      <c r="E16571" s="1">
        <v>2</v>
      </c>
      <c r="F16571" s="1">
        <v>0</v>
      </c>
      <c r="G16571" s="1">
        <v>0</v>
      </c>
      <c r="H16571" s="1">
        <v>2</v>
      </c>
      <c r="I16571" s="15">
        <v>0</v>
      </c>
      <c r="J16571">
        <f t="shared" si="258"/>
        <v>40</v>
      </c>
    </row>
    <row r="16572" spans="1:10" x14ac:dyDescent="0.3">
      <c r="A16572" t="s">
        <v>16455</v>
      </c>
      <c r="C16572" s="18">
        <v>379.70590787768452</v>
      </c>
      <c r="D16572" s="1"/>
      <c r="E16572" s="1">
        <v>3</v>
      </c>
      <c r="F16572" s="1">
        <v>0</v>
      </c>
      <c r="G16572" s="1">
        <v>1</v>
      </c>
      <c r="H16572" s="1">
        <v>2</v>
      </c>
      <c r="I16572" s="15">
        <v>0.16666666666666666</v>
      </c>
      <c r="J16572">
        <f t="shared" si="258"/>
        <v>40</v>
      </c>
    </row>
    <row r="16573" spans="1:10" x14ac:dyDescent="0.3">
      <c r="A16573" t="s">
        <v>16456</v>
      </c>
      <c r="C16573" s="18">
        <v>379.70437818593763</v>
      </c>
      <c r="D16573" s="1"/>
      <c r="E16573" s="1">
        <v>2</v>
      </c>
      <c r="F16573" s="1">
        <v>0</v>
      </c>
      <c r="G16573" s="1">
        <v>0</v>
      </c>
      <c r="H16573" s="1">
        <v>2</v>
      </c>
      <c r="I16573" s="15">
        <v>0</v>
      </c>
      <c r="J16573">
        <f t="shared" si="258"/>
        <v>40</v>
      </c>
    </row>
    <row r="16574" spans="1:10" x14ac:dyDescent="0.3">
      <c r="A16574" t="s">
        <v>16457</v>
      </c>
      <c r="C16574" s="18">
        <v>379.70211241700235</v>
      </c>
      <c r="D16574" s="1"/>
      <c r="E16574" s="1">
        <v>3</v>
      </c>
      <c r="F16574" s="1">
        <v>0</v>
      </c>
      <c r="G16574" s="1">
        <v>1</v>
      </c>
      <c r="H16574" s="1">
        <v>2</v>
      </c>
      <c r="I16574" s="15">
        <v>0.16666666666666666</v>
      </c>
      <c r="J16574">
        <f t="shared" si="258"/>
        <v>40</v>
      </c>
    </row>
    <row r="16575" spans="1:10" x14ac:dyDescent="0.3">
      <c r="A16575" t="s">
        <v>16458</v>
      </c>
      <c r="C16575" s="18">
        <v>379.69518901940023</v>
      </c>
      <c r="D16575" s="1"/>
      <c r="E16575" s="1">
        <v>2</v>
      </c>
      <c r="F16575" s="1">
        <v>0</v>
      </c>
      <c r="G16575" s="1">
        <v>0</v>
      </c>
      <c r="H16575" s="1">
        <v>2</v>
      </c>
      <c r="I16575" s="15">
        <v>0</v>
      </c>
      <c r="J16575">
        <f t="shared" si="258"/>
        <v>40</v>
      </c>
    </row>
    <row r="16576" spans="1:10" x14ac:dyDescent="0.3">
      <c r="A16576" t="s">
        <v>16459</v>
      </c>
      <c r="C16576" s="18">
        <v>379.6894992021239</v>
      </c>
      <c r="D16576" s="1"/>
      <c r="E16576" s="1">
        <v>5</v>
      </c>
      <c r="F16576" s="1">
        <v>1</v>
      </c>
      <c r="G16576" s="1">
        <v>1</v>
      </c>
      <c r="H16576" s="1">
        <v>3</v>
      </c>
      <c r="I16576" s="15">
        <v>0.3</v>
      </c>
      <c r="J16576">
        <f t="shared" si="258"/>
        <v>40</v>
      </c>
    </row>
    <row r="16577" spans="1:10" x14ac:dyDescent="0.3">
      <c r="A16577" t="s">
        <v>16461</v>
      </c>
      <c r="C16577" s="18">
        <v>379.68714724002382</v>
      </c>
      <c r="D16577" s="1"/>
      <c r="E16577" s="1">
        <v>2</v>
      </c>
      <c r="F16577" s="1">
        <v>0</v>
      </c>
      <c r="G16577" s="1">
        <v>0</v>
      </c>
      <c r="H16577" s="1">
        <v>2</v>
      </c>
      <c r="I16577" s="15">
        <v>0</v>
      </c>
      <c r="J16577">
        <f t="shared" si="258"/>
        <v>40</v>
      </c>
    </row>
    <row r="16578" spans="1:10" x14ac:dyDescent="0.3">
      <c r="A16578" t="s">
        <v>16462</v>
      </c>
      <c r="C16578" s="18">
        <v>379.6865371552783</v>
      </c>
      <c r="D16578" s="1"/>
      <c r="E16578" s="1">
        <v>12</v>
      </c>
      <c r="F16578" s="1">
        <v>2</v>
      </c>
      <c r="G16578" s="1">
        <v>0</v>
      </c>
      <c r="H16578" s="1">
        <v>10</v>
      </c>
      <c r="I16578" s="15">
        <v>0.16666666666666666</v>
      </c>
      <c r="J16578">
        <f t="shared" si="258"/>
        <v>40</v>
      </c>
    </row>
    <row r="16579" spans="1:10" x14ac:dyDescent="0.3">
      <c r="A16579" t="s">
        <v>16463</v>
      </c>
      <c r="C16579" s="18">
        <v>379.68373337013537</v>
      </c>
      <c r="D16579" s="1"/>
      <c r="E16579" s="1">
        <v>2</v>
      </c>
      <c r="F16579" s="1">
        <v>0</v>
      </c>
      <c r="G16579" s="1">
        <v>0</v>
      </c>
      <c r="H16579" s="1">
        <v>2</v>
      </c>
      <c r="I16579" s="15">
        <v>0</v>
      </c>
      <c r="J16579">
        <f t="shared" si="258"/>
        <v>40</v>
      </c>
    </row>
    <row r="16580" spans="1:10" x14ac:dyDescent="0.3">
      <c r="A16580" t="s">
        <v>16464</v>
      </c>
      <c r="C16580" s="18">
        <v>379.67852459198156</v>
      </c>
      <c r="D16580" s="1"/>
      <c r="E16580" s="1">
        <v>2</v>
      </c>
      <c r="F16580" s="1">
        <v>0</v>
      </c>
      <c r="G16580" s="1">
        <v>0</v>
      </c>
      <c r="H16580" s="1">
        <v>2</v>
      </c>
      <c r="I16580" s="15">
        <v>0</v>
      </c>
      <c r="J16580">
        <f t="shared" ref="J16580:J16643" si="259">IF(E16580&lt;=30,40,20)</f>
        <v>40</v>
      </c>
    </row>
    <row r="16581" spans="1:10" x14ac:dyDescent="0.3">
      <c r="A16581" t="s">
        <v>16465</v>
      </c>
      <c r="C16581" s="18">
        <v>379.66902007366247</v>
      </c>
      <c r="D16581" s="1"/>
      <c r="E16581" s="1">
        <v>6</v>
      </c>
      <c r="F16581" s="1">
        <v>2</v>
      </c>
      <c r="G16581" s="1">
        <v>0</v>
      </c>
      <c r="H16581" s="1">
        <v>4</v>
      </c>
      <c r="I16581" s="15">
        <v>0.33333333333333331</v>
      </c>
      <c r="J16581">
        <f t="shared" si="259"/>
        <v>40</v>
      </c>
    </row>
    <row r="16582" spans="1:10" x14ac:dyDescent="0.3">
      <c r="A16582" t="s">
        <v>16466</v>
      </c>
      <c r="C16582" s="18">
        <v>379.66739478173321</v>
      </c>
      <c r="D16582" s="1"/>
      <c r="E16582" s="1">
        <v>2</v>
      </c>
      <c r="F16582" s="1">
        <v>0</v>
      </c>
      <c r="G16582" s="1">
        <v>0</v>
      </c>
      <c r="H16582" s="1">
        <v>2</v>
      </c>
      <c r="I16582" s="15">
        <v>0</v>
      </c>
      <c r="J16582">
        <f t="shared" si="259"/>
        <v>40</v>
      </c>
    </row>
    <row r="16583" spans="1:10" x14ac:dyDescent="0.3">
      <c r="A16583" t="s">
        <v>16467</v>
      </c>
      <c r="C16583" s="18">
        <v>379.65911518526588</v>
      </c>
      <c r="D16583" s="1"/>
      <c r="E16583" s="1">
        <v>2</v>
      </c>
      <c r="F16583" s="1">
        <v>0</v>
      </c>
      <c r="G16583" s="1">
        <v>0</v>
      </c>
      <c r="H16583" s="1">
        <v>2</v>
      </c>
      <c r="I16583" s="15">
        <v>0</v>
      </c>
      <c r="J16583">
        <f t="shared" si="259"/>
        <v>40</v>
      </c>
    </row>
    <row r="16584" spans="1:10" x14ac:dyDescent="0.3">
      <c r="A16584" t="s">
        <v>16468</v>
      </c>
      <c r="C16584" s="18">
        <v>379.65560941287941</v>
      </c>
      <c r="D16584" s="1"/>
      <c r="E16584" s="1">
        <v>10</v>
      </c>
      <c r="F16584" s="1">
        <v>4</v>
      </c>
      <c r="G16584" s="1">
        <v>0</v>
      </c>
      <c r="H16584" s="1">
        <v>6</v>
      </c>
      <c r="I16584" s="15">
        <v>0.4</v>
      </c>
      <c r="J16584">
        <f t="shared" si="259"/>
        <v>40</v>
      </c>
    </row>
    <row r="16585" spans="1:10" x14ac:dyDescent="0.3">
      <c r="A16585" t="s">
        <v>16469</v>
      </c>
      <c r="C16585" s="18">
        <v>379.65441875543928</v>
      </c>
      <c r="D16585" s="1"/>
      <c r="E16585" s="1">
        <v>3</v>
      </c>
      <c r="F16585" s="1">
        <v>0</v>
      </c>
      <c r="G16585" s="1">
        <v>1</v>
      </c>
      <c r="H16585" s="1">
        <v>2</v>
      </c>
      <c r="I16585" s="15">
        <v>0.16666666666666666</v>
      </c>
      <c r="J16585">
        <f t="shared" si="259"/>
        <v>40</v>
      </c>
    </row>
    <row r="16586" spans="1:10" x14ac:dyDescent="0.3">
      <c r="A16586" s="21" t="s">
        <v>16470</v>
      </c>
      <c r="C16586" s="18">
        <v>379.65014045236552</v>
      </c>
      <c r="D16586" s="1"/>
      <c r="E16586" s="1">
        <v>21</v>
      </c>
      <c r="F16586" s="1">
        <v>9</v>
      </c>
      <c r="G16586" s="1">
        <v>0</v>
      </c>
      <c r="H16586" s="1">
        <v>12</v>
      </c>
      <c r="I16586" s="15">
        <v>0.42857142857142855</v>
      </c>
      <c r="J16586">
        <f t="shared" si="259"/>
        <v>40</v>
      </c>
    </row>
    <row r="16587" spans="1:10" x14ac:dyDescent="0.3">
      <c r="A16587" t="s">
        <v>16471</v>
      </c>
      <c r="C16587" s="18">
        <v>379.6489513899823</v>
      </c>
      <c r="D16587" s="1"/>
      <c r="E16587" s="1">
        <v>2</v>
      </c>
      <c r="F16587" s="1">
        <v>0</v>
      </c>
      <c r="G16587" s="1">
        <v>0</v>
      </c>
      <c r="H16587" s="1">
        <v>2</v>
      </c>
      <c r="I16587" s="15">
        <v>0</v>
      </c>
      <c r="J16587">
        <f t="shared" si="259"/>
        <v>40</v>
      </c>
    </row>
    <row r="16588" spans="1:10" x14ac:dyDescent="0.3">
      <c r="A16588" t="s">
        <v>16670</v>
      </c>
      <c r="C16588" s="18">
        <v>379.64885092275722</v>
      </c>
      <c r="D16588" s="1"/>
      <c r="E16588" s="1">
        <v>4</v>
      </c>
      <c r="F16588" s="1">
        <v>1</v>
      </c>
      <c r="G16588" s="1">
        <v>0</v>
      </c>
      <c r="H16588" s="1">
        <v>3</v>
      </c>
      <c r="I16588" s="15">
        <v>0.25</v>
      </c>
      <c r="J16588">
        <f t="shared" si="259"/>
        <v>40</v>
      </c>
    </row>
    <row r="16589" spans="1:10" x14ac:dyDescent="0.3">
      <c r="A16589" t="s">
        <v>16511</v>
      </c>
      <c r="C16589" s="18">
        <v>379.64307673499837</v>
      </c>
      <c r="D16589" s="1"/>
      <c r="E16589" s="1">
        <v>3</v>
      </c>
      <c r="F16589" s="1">
        <v>0</v>
      </c>
      <c r="G16589" s="1">
        <v>1</v>
      </c>
      <c r="H16589" s="1">
        <v>2</v>
      </c>
      <c r="I16589" s="15">
        <v>0.16666666666666666</v>
      </c>
      <c r="J16589">
        <f t="shared" si="259"/>
        <v>40</v>
      </c>
    </row>
    <row r="16590" spans="1:10" x14ac:dyDescent="0.3">
      <c r="A16590" t="s">
        <v>16474</v>
      </c>
      <c r="C16590" s="18">
        <v>379.64282897851797</v>
      </c>
      <c r="D16590" s="1"/>
      <c r="E16590" s="1">
        <v>3</v>
      </c>
      <c r="F16590" s="1">
        <v>0</v>
      </c>
      <c r="G16590" s="1">
        <v>1</v>
      </c>
      <c r="H16590" s="1">
        <v>2</v>
      </c>
      <c r="I16590" s="15">
        <v>0.16666666666666666</v>
      </c>
      <c r="J16590">
        <f t="shared" si="259"/>
        <v>40</v>
      </c>
    </row>
    <row r="16591" spans="1:10" x14ac:dyDescent="0.3">
      <c r="A16591" t="s">
        <v>16476</v>
      </c>
      <c r="C16591" s="18">
        <v>379.64109366383121</v>
      </c>
      <c r="D16591" s="1"/>
      <c r="E16591" s="1">
        <v>6</v>
      </c>
      <c r="F16591" s="1">
        <v>2</v>
      </c>
      <c r="G16591" s="1">
        <v>0</v>
      </c>
      <c r="H16591" s="1">
        <v>4</v>
      </c>
      <c r="I16591" s="15">
        <v>0.33333333333333331</v>
      </c>
      <c r="J16591">
        <f t="shared" si="259"/>
        <v>40</v>
      </c>
    </row>
    <row r="16592" spans="1:10" x14ac:dyDescent="0.3">
      <c r="A16592" t="s">
        <v>16477</v>
      </c>
      <c r="C16592" s="18">
        <v>379.6396282898458</v>
      </c>
      <c r="D16592" s="1"/>
      <c r="E16592" s="1">
        <v>2</v>
      </c>
      <c r="F16592" s="1">
        <v>0</v>
      </c>
      <c r="G16592" s="1">
        <v>0</v>
      </c>
      <c r="H16592" s="1">
        <v>2</v>
      </c>
      <c r="I16592" s="15">
        <v>0</v>
      </c>
      <c r="J16592">
        <f t="shared" si="259"/>
        <v>40</v>
      </c>
    </row>
    <row r="16593" spans="1:10" x14ac:dyDescent="0.3">
      <c r="A16593" t="s">
        <v>16478</v>
      </c>
      <c r="C16593" s="18">
        <v>379.63559148168935</v>
      </c>
      <c r="D16593" s="1"/>
      <c r="E16593" s="1">
        <v>2</v>
      </c>
      <c r="F16593" s="1">
        <v>0</v>
      </c>
      <c r="G16593" s="1">
        <v>0</v>
      </c>
      <c r="H16593" s="1">
        <v>2</v>
      </c>
      <c r="I16593" s="15">
        <v>0</v>
      </c>
      <c r="J16593">
        <f t="shared" si="259"/>
        <v>40</v>
      </c>
    </row>
    <row r="16594" spans="1:10" x14ac:dyDescent="0.3">
      <c r="A16594" t="s">
        <v>16479</v>
      </c>
      <c r="C16594" s="18">
        <v>379.62110172997939</v>
      </c>
      <c r="D16594" s="1"/>
      <c r="E16594" s="1">
        <v>3</v>
      </c>
      <c r="F16594" s="1">
        <v>0</v>
      </c>
      <c r="G16594" s="1">
        <v>1</v>
      </c>
      <c r="H16594" s="1">
        <v>2</v>
      </c>
      <c r="I16594" s="15">
        <v>0.16666666666666666</v>
      </c>
      <c r="J16594">
        <f t="shared" si="259"/>
        <v>40</v>
      </c>
    </row>
    <row r="16595" spans="1:10" x14ac:dyDescent="0.3">
      <c r="A16595" t="s">
        <v>16480</v>
      </c>
      <c r="C16595" s="18">
        <v>379.62060683753856</v>
      </c>
      <c r="D16595" s="1"/>
      <c r="E16595" s="1">
        <v>3</v>
      </c>
      <c r="F16595" s="1">
        <v>0</v>
      </c>
      <c r="G16595" s="1">
        <v>1</v>
      </c>
      <c r="H16595" s="1">
        <v>2</v>
      </c>
      <c r="I16595" s="15">
        <v>0.16666666666666666</v>
      </c>
      <c r="J16595">
        <f t="shared" si="259"/>
        <v>40</v>
      </c>
    </row>
    <row r="16596" spans="1:10" x14ac:dyDescent="0.3">
      <c r="A16596" t="s">
        <v>16481</v>
      </c>
      <c r="C16596" s="18">
        <v>379.61839768340894</v>
      </c>
      <c r="D16596" s="1"/>
      <c r="E16596" s="1">
        <v>20</v>
      </c>
      <c r="F16596" s="1">
        <v>12</v>
      </c>
      <c r="G16596" s="1">
        <v>2</v>
      </c>
      <c r="H16596" s="1">
        <v>6</v>
      </c>
      <c r="I16596" s="15">
        <v>0.65</v>
      </c>
      <c r="J16596">
        <f t="shared" si="259"/>
        <v>40</v>
      </c>
    </row>
    <row r="16597" spans="1:10" x14ac:dyDescent="0.3">
      <c r="A16597" s="21" t="s">
        <v>16482</v>
      </c>
      <c r="C16597" s="18">
        <v>379.59857098245931</v>
      </c>
      <c r="D16597" s="1"/>
      <c r="E16597" s="1">
        <v>27</v>
      </c>
      <c r="F16597" s="1">
        <v>10</v>
      </c>
      <c r="G16597" s="1">
        <v>4</v>
      </c>
      <c r="H16597" s="1">
        <v>13</v>
      </c>
      <c r="I16597" s="15">
        <v>0.44444444444444442</v>
      </c>
      <c r="J16597">
        <f t="shared" si="259"/>
        <v>40</v>
      </c>
    </row>
    <row r="16598" spans="1:10" x14ac:dyDescent="0.3">
      <c r="A16598" t="s">
        <v>16484</v>
      </c>
      <c r="C16598" s="18">
        <v>379.58630779441211</v>
      </c>
      <c r="D16598" s="1"/>
      <c r="E16598" s="1">
        <v>2</v>
      </c>
      <c r="F16598" s="1">
        <v>0</v>
      </c>
      <c r="G16598" s="1">
        <v>0</v>
      </c>
      <c r="H16598" s="1">
        <v>2</v>
      </c>
      <c r="I16598" s="15">
        <v>0</v>
      </c>
      <c r="J16598">
        <f t="shared" si="259"/>
        <v>40</v>
      </c>
    </row>
    <row r="16599" spans="1:10" x14ac:dyDescent="0.3">
      <c r="A16599" t="s">
        <v>16528</v>
      </c>
      <c r="C16599" s="18">
        <v>379.58473466394577</v>
      </c>
      <c r="D16599" s="1"/>
      <c r="E16599" s="1">
        <v>9</v>
      </c>
      <c r="F16599" s="1">
        <v>3</v>
      </c>
      <c r="G16599" s="1">
        <v>1</v>
      </c>
      <c r="H16599" s="1">
        <v>5</v>
      </c>
      <c r="I16599" s="15">
        <v>0.3888888888888889</v>
      </c>
      <c r="J16599">
        <f t="shared" si="259"/>
        <v>40</v>
      </c>
    </row>
    <row r="16600" spans="1:10" x14ac:dyDescent="0.3">
      <c r="A16600" t="s">
        <v>16488</v>
      </c>
      <c r="C16600" s="18">
        <v>379.57975801536952</v>
      </c>
      <c r="D16600" s="1"/>
      <c r="E16600" s="1">
        <v>6</v>
      </c>
      <c r="F16600" s="1">
        <v>1</v>
      </c>
      <c r="G16600" s="1">
        <v>1</v>
      </c>
      <c r="H16600" s="1">
        <v>4</v>
      </c>
      <c r="I16600" s="15">
        <v>0.25</v>
      </c>
      <c r="J16600">
        <f t="shared" si="259"/>
        <v>40</v>
      </c>
    </row>
    <row r="16601" spans="1:10" x14ac:dyDescent="0.3">
      <c r="A16601" t="s">
        <v>16489</v>
      </c>
      <c r="C16601" s="18">
        <v>379.57820559401085</v>
      </c>
      <c r="D16601" s="1"/>
      <c r="E16601" s="1">
        <v>8</v>
      </c>
      <c r="F16601" s="1">
        <v>3</v>
      </c>
      <c r="G16601" s="1">
        <v>0</v>
      </c>
      <c r="H16601" s="1">
        <v>5</v>
      </c>
      <c r="I16601" s="15">
        <v>0.375</v>
      </c>
      <c r="J16601">
        <f t="shared" si="259"/>
        <v>40</v>
      </c>
    </row>
    <row r="16602" spans="1:10" x14ac:dyDescent="0.3">
      <c r="A16602" t="s">
        <v>16490</v>
      </c>
      <c r="C16602" s="18">
        <v>379.57708493704035</v>
      </c>
      <c r="D16602" s="1"/>
      <c r="E16602" s="1">
        <v>3</v>
      </c>
      <c r="F16602" s="1">
        <v>0</v>
      </c>
      <c r="G16602" s="1">
        <v>1</v>
      </c>
      <c r="H16602" s="1">
        <v>2</v>
      </c>
      <c r="I16602" s="15">
        <v>0.16666666666666666</v>
      </c>
      <c r="J16602">
        <f t="shared" si="259"/>
        <v>40</v>
      </c>
    </row>
    <row r="16603" spans="1:10" x14ac:dyDescent="0.3">
      <c r="A16603" t="s">
        <v>16492</v>
      </c>
      <c r="C16603" s="18">
        <v>379.5598028113663</v>
      </c>
      <c r="D16603" s="1"/>
      <c r="E16603" s="1">
        <v>8</v>
      </c>
      <c r="F16603" s="1">
        <v>3</v>
      </c>
      <c r="G16603" s="1">
        <v>0</v>
      </c>
      <c r="H16603" s="1">
        <v>5</v>
      </c>
      <c r="I16603" s="15">
        <v>0.375</v>
      </c>
      <c r="J16603">
        <f t="shared" si="259"/>
        <v>40</v>
      </c>
    </row>
    <row r="16604" spans="1:10" x14ac:dyDescent="0.3">
      <c r="A16604" t="s">
        <v>16493</v>
      </c>
      <c r="C16604" s="18">
        <v>379.55257774420426</v>
      </c>
      <c r="D16604" s="1"/>
      <c r="E16604" s="1">
        <v>17</v>
      </c>
      <c r="F16604" s="1">
        <v>6</v>
      </c>
      <c r="G16604" s="1">
        <v>2</v>
      </c>
      <c r="H16604" s="1">
        <v>9</v>
      </c>
      <c r="I16604" s="15">
        <v>0.41176470588235292</v>
      </c>
      <c r="J16604">
        <f t="shared" si="259"/>
        <v>40</v>
      </c>
    </row>
    <row r="16605" spans="1:10" x14ac:dyDescent="0.3">
      <c r="A16605" t="s">
        <v>16494</v>
      </c>
      <c r="C16605" s="18">
        <v>379.55239849363954</v>
      </c>
      <c r="D16605" s="1"/>
      <c r="E16605" s="1">
        <v>26</v>
      </c>
      <c r="F16605" s="1">
        <v>11</v>
      </c>
      <c r="G16605" s="1">
        <v>0</v>
      </c>
      <c r="H16605" s="1">
        <v>15</v>
      </c>
      <c r="I16605" s="15">
        <v>0.42307692307692307</v>
      </c>
      <c r="J16605">
        <f t="shared" si="259"/>
        <v>40</v>
      </c>
    </row>
    <row r="16606" spans="1:10" x14ac:dyDescent="0.3">
      <c r="A16606" t="s">
        <v>16496</v>
      </c>
      <c r="C16606" s="18">
        <v>379.54052016578851</v>
      </c>
      <c r="D16606" s="1"/>
      <c r="E16606" s="1">
        <v>2</v>
      </c>
      <c r="F16606" s="1">
        <v>0</v>
      </c>
      <c r="G16606" s="1">
        <v>0</v>
      </c>
      <c r="H16606" s="1">
        <v>2</v>
      </c>
      <c r="I16606" s="15">
        <v>0</v>
      </c>
      <c r="J16606">
        <f t="shared" si="259"/>
        <v>40</v>
      </c>
    </row>
    <row r="16607" spans="1:10" x14ac:dyDescent="0.3">
      <c r="A16607" t="s">
        <v>16497</v>
      </c>
      <c r="C16607" s="18">
        <v>379.53960403577457</v>
      </c>
      <c r="D16607" s="1"/>
      <c r="E16607" s="1">
        <v>14</v>
      </c>
      <c r="F16607" s="1">
        <v>4</v>
      </c>
      <c r="G16607" s="1">
        <v>1</v>
      </c>
      <c r="H16607" s="1">
        <v>9</v>
      </c>
      <c r="I16607" s="15">
        <v>0.32142857142857145</v>
      </c>
      <c r="J16607">
        <f t="shared" si="259"/>
        <v>40</v>
      </c>
    </row>
    <row r="16608" spans="1:10" x14ac:dyDescent="0.3">
      <c r="A16608" t="s">
        <v>16700</v>
      </c>
      <c r="C16608" s="18">
        <v>379.53866277429097</v>
      </c>
      <c r="D16608" s="1"/>
      <c r="E16608" s="1">
        <v>94</v>
      </c>
      <c r="F16608" s="1">
        <v>38</v>
      </c>
      <c r="G16608" s="1">
        <v>3</v>
      </c>
      <c r="H16608" s="1">
        <v>53</v>
      </c>
      <c r="I16608" s="15">
        <v>0.42021276595744683</v>
      </c>
      <c r="J16608">
        <f t="shared" si="259"/>
        <v>20</v>
      </c>
    </row>
    <row r="16609" spans="1:10" x14ac:dyDescent="0.3">
      <c r="A16609" t="s">
        <v>16499</v>
      </c>
      <c r="C16609" s="18">
        <v>379.53863299570793</v>
      </c>
      <c r="D16609" s="1"/>
      <c r="E16609" s="1">
        <v>8</v>
      </c>
      <c r="F16609" s="1">
        <v>3</v>
      </c>
      <c r="G16609" s="1">
        <v>0</v>
      </c>
      <c r="H16609" s="1">
        <v>5</v>
      </c>
      <c r="I16609" s="15">
        <v>0.375</v>
      </c>
      <c r="J16609">
        <f t="shared" si="259"/>
        <v>40</v>
      </c>
    </row>
    <row r="16610" spans="1:10" x14ac:dyDescent="0.3">
      <c r="A16610" t="s">
        <v>16500</v>
      </c>
      <c r="C16610" s="18">
        <v>379.53808267511954</v>
      </c>
      <c r="D16610" s="1"/>
      <c r="E16610" s="1">
        <v>5</v>
      </c>
      <c r="F16610" s="1">
        <v>1</v>
      </c>
      <c r="G16610" s="1">
        <v>1</v>
      </c>
      <c r="H16610" s="1">
        <v>3</v>
      </c>
      <c r="I16610" s="15">
        <v>0.3</v>
      </c>
      <c r="J16610">
        <f t="shared" si="259"/>
        <v>40</v>
      </c>
    </row>
    <row r="16611" spans="1:10" x14ac:dyDescent="0.3">
      <c r="A16611" t="s">
        <v>16503</v>
      </c>
      <c r="C16611" s="18">
        <v>379.53554658199505</v>
      </c>
      <c r="D16611" s="1"/>
      <c r="E16611" s="1">
        <v>11</v>
      </c>
      <c r="F16611" s="1">
        <v>4</v>
      </c>
      <c r="G16611" s="1">
        <v>0</v>
      </c>
      <c r="H16611" s="1">
        <v>7</v>
      </c>
      <c r="I16611" s="15">
        <v>0.36363636363636365</v>
      </c>
      <c r="J16611">
        <f t="shared" si="259"/>
        <v>40</v>
      </c>
    </row>
    <row r="16612" spans="1:10" x14ac:dyDescent="0.3">
      <c r="A16612" s="21" t="s">
        <v>16652</v>
      </c>
      <c r="C16612" s="18">
        <v>379.53315677700976</v>
      </c>
      <c r="D16612" s="1"/>
      <c r="E16612" s="1">
        <v>3</v>
      </c>
      <c r="F16612" s="1">
        <v>0</v>
      </c>
      <c r="G16612" s="1">
        <v>1</v>
      </c>
      <c r="H16612" s="1">
        <v>2</v>
      </c>
      <c r="I16612" s="15">
        <v>0.16666666666666666</v>
      </c>
      <c r="J16612">
        <f t="shared" si="259"/>
        <v>40</v>
      </c>
    </row>
    <row r="16613" spans="1:10" x14ac:dyDescent="0.3">
      <c r="A16613" t="s">
        <v>16504</v>
      </c>
      <c r="C16613" s="18">
        <v>379.52850542908936</v>
      </c>
      <c r="D16613" s="1"/>
      <c r="E16613" s="1">
        <v>3</v>
      </c>
      <c r="F16613" s="1">
        <v>0</v>
      </c>
      <c r="G16613" s="1">
        <v>1</v>
      </c>
      <c r="H16613" s="1">
        <v>2</v>
      </c>
      <c r="I16613" s="15">
        <v>0.16666666666666666</v>
      </c>
      <c r="J16613">
        <f t="shared" si="259"/>
        <v>40</v>
      </c>
    </row>
    <row r="16614" spans="1:10" x14ac:dyDescent="0.3">
      <c r="A16614" t="s">
        <v>16505</v>
      </c>
      <c r="C16614" s="18">
        <v>379.52097977425336</v>
      </c>
      <c r="D16614" s="1"/>
      <c r="E16614" s="1">
        <v>2</v>
      </c>
      <c r="F16614" s="1">
        <v>0</v>
      </c>
      <c r="G16614" s="1">
        <v>0</v>
      </c>
      <c r="H16614" s="1">
        <v>2</v>
      </c>
      <c r="I16614" s="15">
        <v>0</v>
      </c>
      <c r="J16614">
        <f t="shared" si="259"/>
        <v>40</v>
      </c>
    </row>
    <row r="16615" spans="1:10" x14ac:dyDescent="0.3">
      <c r="A16615" t="s">
        <v>16506</v>
      </c>
      <c r="C16615" s="18">
        <v>379.51180621658818</v>
      </c>
      <c r="D16615" s="1"/>
      <c r="E16615" s="1">
        <v>6</v>
      </c>
      <c r="F16615" s="1">
        <v>2</v>
      </c>
      <c r="G16615" s="1">
        <v>0</v>
      </c>
      <c r="H16615" s="1">
        <v>4</v>
      </c>
      <c r="I16615" s="15">
        <v>0.33333333333333331</v>
      </c>
      <c r="J16615">
        <f t="shared" si="259"/>
        <v>40</v>
      </c>
    </row>
    <row r="16616" spans="1:10" x14ac:dyDescent="0.3">
      <c r="A16616" t="s">
        <v>16507</v>
      </c>
      <c r="C16616" s="18">
        <v>379.5113219463895</v>
      </c>
      <c r="D16616" s="1"/>
      <c r="E16616" s="1">
        <v>6</v>
      </c>
      <c r="F16616" s="1">
        <v>2</v>
      </c>
      <c r="G16616" s="1">
        <v>0</v>
      </c>
      <c r="H16616" s="1">
        <v>4</v>
      </c>
      <c r="I16616" s="15">
        <v>0.33333333333333331</v>
      </c>
      <c r="J16616">
        <f t="shared" si="259"/>
        <v>40</v>
      </c>
    </row>
    <row r="16617" spans="1:10" x14ac:dyDescent="0.3">
      <c r="A16617" t="s">
        <v>16508</v>
      </c>
      <c r="C16617" s="18">
        <v>379.50886454756841</v>
      </c>
      <c r="D16617" s="1"/>
      <c r="E16617" s="1">
        <v>23</v>
      </c>
      <c r="F16617" s="1">
        <v>8</v>
      </c>
      <c r="G16617" s="1">
        <v>0</v>
      </c>
      <c r="H16617" s="1">
        <v>15</v>
      </c>
      <c r="I16617" s="15">
        <v>0.34782608695652173</v>
      </c>
      <c r="J16617">
        <f t="shared" si="259"/>
        <v>40</v>
      </c>
    </row>
    <row r="16618" spans="1:10" x14ac:dyDescent="0.3">
      <c r="A16618" t="s">
        <v>16512</v>
      </c>
      <c r="C16618" s="18">
        <v>379.5059460183295</v>
      </c>
      <c r="D16618" s="1"/>
      <c r="E16618" s="1">
        <v>6</v>
      </c>
      <c r="F16618" s="1">
        <v>3</v>
      </c>
      <c r="G16618" s="1">
        <v>0</v>
      </c>
      <c r="H16618" s="1">
        <v>3</v>
      </c>
      <c r="I16618" s="15">
        <v>0.5</v>
      </c>
      <c r="J16618">
        <f t="shared" si="259"/>
        <v>40</v>
      </c>
    </row>
    <row r="16619" spans="1:10" x14ac:dyDescent="0.3">
      <c r="A16619" t="s">
        <v>16514</v>
      </c>
      <c r="C16619" s="18">
        <v>379.50365755740586</v>
      </c>
      <c r="D16619" s="1"/>
      <c r="E16619" s="1">
        <v>8</v>
      </c>
      <c r="F16619" s="1">
        <v>3</v>
      </c>
      <c r="G16619" s="1">
        <v>0</v>
      </c>
      <c r="H16619" s="1">
        <v>5</v>
      </c>
      <c r="I16619" s="15">
        <v>0.375</v>
      </c>
      <c r="J16619">
        <f t="shared" si="259"/>
        <v>40</v>
      </c>
    </row>
    <row r="16620" spans="1:10" x14ac:dyDescent="0.3">
      <c r="A16620" t="s">
        <v>16515</v>
      </c>
      <c r="C16620" s="18">
        <v>379.50209476899056</v>
      </c>
      <c r="D16620" s="1"/>
      <c r="E16620" s="1">
        <v>11</v>
      </c>
      <c r="F16620" s="1">
        <v>4</v>
      </c>
      <c r="G16620" s="1">
        <v>0</v>
      </c>
      <c r="H16620" s="1">
        <v>7</v>
      </c>
      <c r="I16620" s="15">
        <v>0.36363636363636365</v>
      </c>
      <c r="J16620">
        <f t="shared" si="259"/>
        <v>40</v>
      </c>
    </row>
    <row r="16621" spans="1:10" x14ac:dyDescent="0.3">
      <c r="A16621" t="s">
        <v>16516</v>
      </c>
      <c r="C16621" s="18">
        <v>379.49951696024044</v>
      </c>
      <c r="D16621" s="1"/>
      <c r="E16621" s="1">
        <v>3</v>
      </c>
      <c r="F16621" s="1">
        <v>0</v>
      </c>
      <c r="G16621" s="1">
        <v>1</v>
      </c>
      <c r="H16621" s="1">
        <v>2</v>
      </c>
      <c r="I16621" s="15">
        <v>0.16666666666666666</v>
      </c>
      <c r="J16621">
        <f t="shared" si="259"/>
        <v>40</v>
      </c>
    </row>
    <row r="16622" spans="1:10" x14ac:dyDescent="0.3">
      <c r="A16622" t="s">
        <v>16517</v>
      </c>
      <c r="C16622" s="18">
        <v>379.49467029165436</v>
      </c>
      <c r="D16622" s="1"/>
      <c r="E16622" s="1">
        <v>4</v>
      </c>
      <c r="F16622" s="1">
        <v>1</v>
      </c>
      <c r="G16622" s="1">
        <v>0</v>
      </c>
      <c r="H16622" s="1">
        <v>3</v>
      </c>
      <c r="I16622" s="15">
        <v>0.25</v>
      </c>
      <c r="J16622">
        <f t="shared" si="259"/>
        <v>40</v>
      </c>
    </row>
    <row r="16623" spans="1:10" x14ac:dyDescent="0.3">
      <c r="A16623" t="s">
        <v>16518</v>
      </c>
      <c r="C16623" s="18">
        <v>379.49158752147986</v>
      </c>
      <c r="D16623" s="1"/>
      <c r="E16623" s="1">
        <v>2</v>
      </c>
      <c r="F16623" s="1">
        <v>0</v>
      </c>
      <c r="G16623" s="1">
        <v>0</v>
      </c>
      <c r="H16623" s="1">
        <v>2</v>
      </c>
      <c r="I16623" s="15">
        <v>0</v>
      </c>
      <c r="J16623">
        <f t="shared" si="259"/>
        <v>40</v>
      </c>
    </row>
    <row r="16624" spans="1:10" x14ac:dyDescent="0.3">
      <c r="A16624" t="s">
        <v>16519</v>
      </c>
      <c r="C16624" s="18">
        <v>379.48931985083954</v>
      </c>
      <c r="D16624" s="1"/>
      <c r="E16624" s="1">
        <v>2</v>
      </c>
      <c r="F16624" s="1">
        <v>0</v>
      </c>
      <c r="G16624" s="1">
        <v>0</v>
      </c>
      <c r="H16624" s="1">
        <v>2</v>
      </c>
      <c r="I16624" s="15">
        <v>0</v>
      </c>
      <c r="J16624">
        <f t="shared" si="259"/>
        <v>40</v>
      </c>
    </row>
    <row r="16625" spans="1:10" x14ac:dyDescent="0.3">
      <c r="A16625" t="s">
        <v>16521</v>
      </c>
      <c r="C16625" s="18">
        <v>379.48431846167705</v>
      </c>
      <c r="D16625" s="1"/>
      <c r="E16625" s="1">
        <v>6</v>
      </c>
      <c r="F16625" s="1">
        <v>2</v>
      </c>
      <c r="G16625" s="1">
        <v>0</v>
      </c>
      <c r="H16625" s="1">
        <v>4</v>
      </c>
      <c r="I16625" s="15">
        <v>0.33333333333333331</v>
      </c>
      <c r="J16625">
        <f t="shared" si="259"/>
        <v>40</v>
      </c>
    </row>
    <row r="16626" spans="1:10" x14ac:dyDescent="0.3">
      <c r="A16626" t="s">
        <v>16523</v>
      </c>
      <c r="C16626" s="18">
        <v>379.48112871252306</v>
      </c>
      <c r="D16626" s="1"/>
      <c r="E16626" s="1">
        <v>3</v>
      </c>
      <c r="F16626" s="1">
        <v>0</v>
      </c>
      <c r="G16626" s="1">
        <v>1</v>
      </c>
      <c r="H16626" s="1">
        <v>2</v>
      </c>
      <c r="I16626" s="15">
        <v>0.16666666666666666</v>
      </c>
      <c r="J16626">
        <f t="shared" si="259"/>
        <v>40</v>
      </c>
    </row>
    <row r="16627" spans="1:10" x14ac:dyDescent="0.3">
      <c r="A16627" t="s">
        <v>16402</v>
      </c>
      <c r="C16627" s="18">
        <v>379.47622227287019</v>
      </c>
      <c r="D16627" s="1"/>
      <c r="E16627" s="1">
        <v>17</v>
      </c>
      <c r="F16627" s="1">
        <v>7</v>
      </c>
      <c r="G16627" s="1">
        <v>0</v>
      </c>
      <c r="H16627" s="1">
        <v>10</v>
      </c>
      <c r="I16627" s="15">
        <v>0.41176470588235292</v>
      </c>
      <c r="J16627">
        <f t="shared" si="259"/>
        <v>40</v>
      </c>
    </row>
    <row r="16628" spans="1:10" x14ac:dyDescent="0.3">
      <c r="A16628" t="s">
        <v>16524</v>
      </c>
      <c r="C16628" s="18">
        <v>379.47463617956083</v>
      </c>
      <c r="D16628" s="1"/>
      <c r="E16628" s="1">
        <v>3</v>
      </c>
      <c r="F16628" s="1">
        <v>0</v>
      </c>
      <c r="G16628" s="1">
        <v>1</v>
      </c>
      <c r="H16628" s="1">
        <v>2</v>
      </c>
      <c r="I16628" s="15">
        <v>0.16666666666666666</v>
      </c>
      <c r="J16628">
        <f t="shared" si="259"/>
        <v>40</v>
      </c>
    </row>
    <row r="16629" spans="1:10" x14ac:dyDescent="0.3">
      <c r="A16629" t="s">
        <v>16525</v>
      </c>
      <c r="C16629" s="18">
        <v>379.47288033806285</v>
      </c>
      <c r="D16629" s="1"/>
      <c r="E16629" s="1">
        <v>5</v>
      </c>
      <c r="F16629" s="1">
        <v>1</v>
      </c>
      <c r="G16629" s="1">
        <v>1</v>
      </c>
      <c r="H16629" s="1">
        <v>3</v>
      </c>
      <c r="I16629" s="15">
        <v>0.3</v>
      </c>
      <c r="J16629">
        <f t="shared" si="259"/>
        <v>40</v>
      </c>
    </row>
    <row r="16630" spans="1:10" x14ac:dyDescent="0.3">
      <c r="A16630" t="s">
        <v>16526</v>
      </c>
      <c r="C16630" s="18">
        <v>379.47168559618632</v>
      </c>
      <c r="D16630" s="1"/>
      <c r="E16630" s="1">
        <v>3</v>
      </c>
      <c r="F16630" s="1">
        <v>1</v>
      </c>
      <c r="G16630" s="1">
        <v>0</v>
      </c>
      <c r="H16630" s="1">
        <v>2</v>
      </c>
      <c r="I16630" s="15">
        <v>0.33333333333333331</v>
      </c>
      <c r="J16630">
        <f t="shared" si="259"/>
        <v>40</v>
      </c>
    </row>
    <row r="16631" spans="1:10" x14ac:dyDescent="0.3">
      <c r="A16631" t="s">
        <v>16527</v>
      </c>
      <c r="C16631" s="18">
        <v>379.47113795466544</v>
      </c>
      <c r="D16631" s="1"/>
      <c r="E16631" s="1">
        <v>4</v>
      </c>
      <c r="F16631" s="1">
        <v>1</v>
      </c>
      <c r="G16631" s="1">
        <v>0</v>
      </c>
      <c r="H16631" s="1">
        <v>3</v>
      </c>
      <c r="I16631" s="15">
        <v>0.25</v>
      </c>
      <c r="J16631">
        <f t="shared" si="259"/>
        <v>40</v>
      </c>
    </row>
    <row r="16632" spans="1:10" x14ac:dyDescent="0.3">
      <c r="A16632" t="s">
        <v>16533</v>
      </c>
      <c r="C16632" s="18">
        <v>379.4693235517725</v>
      </c>
      <c r="D16632" s="1"/>
      <c r="E16632" s="1">
        <v>21</v>
      </c>
      <c r="F16632" s="1">
        <v>9</v>
      </c>
      <c r="G16632" s="1">
        <v>1</v>
      </c>
      <c r="H16632" s="1">
        <v>11</v>
      </c>
      <c r="I16632" s="15">
        <v>0.45238095238095238</v>
      </c>
      <c r="J16632">
        <f t="shared" si="259"/>
        <v>40</v>
      </c>
    </row>
    <row r="16633" spans="1:10" x14ac:dyDescent="0.3">
      <c r="A16633" t="s">
        <v>16522</v>
      </c>
      <c r="C16633" s="18">
        <v>379.46898876448876</v>
      </c>
      <c r="D16633" s="1"/>
      <c r="E16633" s="1">
        <v>15</v>
      </c>
      <c r="F16633" s="1">
        <v>6</v>
      </c>
      <c r="G16633" s="1">
        <v>1</v>
      </c>
      <c r="H16633" s="1">
        <v>8</v>
      </c>
      <c r="I16633" s="15">
        <v>0.43333333333333335</v>
      </c>
      <c r="J16633">
        <f t="shared" si="259"/>
        <v>40</v>
      </c>
    </row>
    <row r="16634" spans="1:10" x14ac:dyDescent="0.3">
      <c r="A16634" t="s">
        <v>16529</v>
      </c>
      <c r="C16634" s="18">
        <v>379.4603379568108</v>
      </c>
      <c r="D16634" s="1"/>
      <c r="E16634" s="1">
        <v>3</v>
      </c>
      <c r="F16634" s="1">
        <v>0</v>
      </c>
      <c r="G16634" s="1">
        <v>1</v>
      </c>
      <c r="H16634" s="1">
        <v>2</v>
      </c>
      <c r="I16634" s="15">
        <v>0.16666666666666666</v>
      </c>
      <c r="J16634">
        <f t="shared" si="259"/>
        <v>40</v>
      </c>
    </row>
    <row r="16635" spans="1:10" x14ac:dyDescent="0.3">
      <c r="A16635" t="s">
        <v>16531</v>
      </c>
      <c r="C16635" s="18">
        <v>379.46020434864198</v>
      </c>
      <c r="D16635" s="1"/>
      <c r="E16635" s="1">
        <v>3</v>
      </c>
      <c r="F16635" s="1">
        <v>0</v>
      </c>
      <c r="G16635" s="1">
        <v>1</v>
      </c>
      <c r="H16635" s="1">
        <v>2</v>
      </c>
      <c r="I16635" s="15">
        <v>0.16666666666666666</v>
      </c>
      <c r="J16635">
        <f t="shared" si="259"/>
        <v>40</v>
      </c>
    </row>
    <row r="16636" spans="1:10" x14ac:dyDescent="0.3">
      <c r="A16636" t="s">
        <v>16530</v>
      </c>
      <c r="C16636" s="18">
        <v>379.45371098737695</v>
      </c>
      <c r="D16636" s="1"/>
      <c r="E16636" s="1">
        <v>2</v>
      </c>
      <c r="F16636" s="1">
        <v>0</v>
      </c>
      <c r="G16636" s="1">
        <v>0</v>
      </c>
      <c r="H16636" s="1">
        <v>2</v>
      </c>
      <c r="I16636" s="15">
        <v>0</v>
      </c>
      <c r="J16636">
        <f t="shared" si="259"/>
        <v>40</v>
      </c>
    </row>
    <row r="16637" spans="1:10" x14ac:dyDescent="0.3">
      <c r="A16637" t="s">
        <v>16532</v>
      </c>
      <c r="C16637" s="18">
        <v>379.45352366955251</v>
      </c>
      <c r="D16637" s="1"/>
      <c r="E16637" s="1">
        <v>2</v>
      </c>
      <c r="F16637" s="1">
        <v>0</v>
      </c>
      <c r="G16637" s="1">
        <v>0</v>
      </c>
      <c r="H16637" s="1">
        <v>2</v>
      </c>
      <c r="I16637" s="15">
        <v>0</v>
      </c>
      <c r="J16637">
        <f t="shared" si="259"/>
        <v>40</v>
      </c>
    </row>
    <row r="16638" spans="1:10" x14ac:dyDescent="0.3">
      <c r="A16638" t="s">
        <v>16535</v>
      </c>
      <c r="C16638" s="18">
        <v>379.43906920133355</v>
      </c>
      <c r="D16638" s="1"/>
      <c r="E16638" s="1">
        <v>3</v>
      </c>
      <c r="F16638" s="1">
        <v>0</v>
      </c>
      <c r="G16638" s="1">
        <v>1</v>
      </c>
      <c r="H16638" s="1">
        <v>2</v>
      </c>
      <c r="I16638" s="15">
        <v>0.16666666666666666</v>
      </c>
      <c r="J16638">
        <f t="shared" si="259"/>
        <v>40</v>
      </c>
    </row>
    <row r="16639" spans="1:10" x14ac:dyDescent="0.3">
      <c r="A16639" t="s">
        <v>16536</v>
      </c>
      <c r="C16639" s="18">
        <v>379.43557346441611</v>
      </c>
      <c r="D16639" s="1"/>
      <c r="E16639" s="1">
        <v>18</v>
      </c>
      <c r="F16639" s="1">
        <v>7</v>
      </c>
      <c r="G16639" s="1">
        <v>0</v>
      </c>
      <c r="H16639" s="1">
        <v>11</v>
      </c>
      <c r="I16639" s="15">
        <v>0.3888888888888889</v>
      </c>
      <c r="J16639">
        <f t="shared" si="259"/>
        <v>40</v>
      </c>
    </row>
    <row r="16640" spans="1:10" x14ac:dyDescent="0.3">
      <c r="A16640" t="s">
        <v>16537</v>
      </c>
      <c r="C16640" s="18">
        <v>379.43385487146242</v>
      </c>
      <c r="D16640" s="1"/>
      <c r="E16640" s="1">
        <v>3</v>
      </c>
      <c r="F16640" s="1">
        <v>0</v>
      </c>
      <c r="G16640" s="1">
        <v>1</v>
      </c>
      <c r="H16640" s="1">
        <v>2</v>
      </c>
      <c r="I16640" s="15">
        <v>0.16666666666666666</v>
      </c>
      <c r="J16640">
        <f t="shared" si="259"/>
        <v>40</v>
      </c>
    </row>
    <row r="16641" spans="1:10" x14ac:dyDescent="0.3">
      <c r="A16641" t="s">
        <v>16538</v>
      </c>
      <c r="C16641" s="18">
        <v>379.43278790048009</v>
      </c>
      <c r="D16641" s="1"/>
      <c r="E16641" s="1">
        <v>3</v>
      </c>
      <c r="F16641" s="1">
        <v>0</v>
      </c>
      <c r="G16641" s="1">
        <v>1</v>
      </c>
      <c r="H16641" s="1">
        <v>2</v>
      </c>
      <c r="I16641" s="15">
        <v>0.16666666666666666</v>
      </c>
      <c r="J16641">
        <f t="shared" si="259"/>
        <v>40</v>
      </c>
    </row>
    <row r="16642" spans="1:10" x14ac:dyDescent="0.3">
      <c r="A16642" t="s">
        <v>16539</v>
      </c>
      <c r="C16642" s="18">
        <v>379.43144472347763</v>
      </c>
      <c r="D16642" s="1"/>
      <c r="E16642" s="1">
        <v>6</v>
      </c>
      <c r="F16642" s="1">
        <v>2</v>
      </c>
      <c r="G16642" s="1">
        <v>0</v>
      </c>
      <c r="H16642" s="1">
        <v>4</v>
      </c>
      <c r="I16642" s="15">
        <v>0.33333333333333331</v>
      </c>
      <c r="J16642">
        <f t="shared" si="259"/>
        <v>40</v>
      </c>
    </row>
    <row r="16643" spans="1:10" x14ac:dyDescent="0.3">
      <c r="A16643" t="s">
        <v>16540</v>
      </c>
      <c r="C16643" s="18">
        <v>379.42991270928781</v>
      </c>
      <c r="D16643" s="1"/>
      <c r="E16643" s="1">
        <v>3</v>
      </c>
      <c r="F16643" s="1">
        <v>0</v>
      </c>
      <c r="G16643" s="1">
        <v>1</v>
      </c>
      <c r="H16643" s="1">
        <v>2</v>
      </c>
      <c r="I16643" s="15">
        <v>0.16666666666666666</v>
      </c>
      <c r="J16643">
        <f t="shared" si="259"/>
        <v>40</v>
      </c>
    </row>
    <row r="16644" spans="1:10" x14ac:dyDescent="0.3">
      <c r="A16644" t="s">
        <v>16541</v>
      </c>
      <c r="C16644" s="18">
        <v>379.4257178636542</v>
      </c>
      <c r="D16644" s="1"/>
      <c r="E16644" s="1">
        <v>2</v>
      </c>
      <c r="F16644" s="1">
        <v>0</v>
      </c>
      <c r="G16644" s="1">
        <v>0</v>
      </c>
      <c r="H16644" s="1">
        <v>2</v>
      </c>
      <c r="I16644" s="15">
        <v>0</v>
      </c>
      <c r="J16644">
        <f t="shared" ref="J16644:J16707" si="260">IF(E16644&lt;=30,40,20)</f>
        <v>40</v>
      </c>
    </row>
    <row r="16645" spans="1:10" x14ac:dyDescent="0.3">
      <c r="A16645" t="s">
        <v>16542</v>
      </c>
      <c r="C16645" s="18">
        <v>379.42546349977266</v>
      </c>
      <c r="D16645" s="1"/>
      <c r="E16645" s="1">
        <v>3</v>
      </c>
      <c r="F16645" s="1">
        <v>1</v>
      </c>
      <c r="G16645" s="1">
        <v>0</v>
      </c>
      <c r="H16645" s="1">
        <v>2</v>
      </c>
      <c r="I16645" s="15">
        <v>0.33333333333333331</v>
      </c>
      <c r="J16645">
        <f t="shared" si="260"/>
        <v>40</v>
      </c>
    </row>
    <row r="16646" spans="1:10" x14ac:dyDescent="0.3">
      <c r="A16646" t="s">
        <v>16543</v>
      </c>
      <c r="C16646" s="18">
        <v>379.4249222877616</v>
      </c>
      <c r="D16646" s="1"/>
      <c r="E16646" s="1">
        <v>6</v>
      </c>
      <c r="F16646" s="1">
        <v>2</v>
      </c>
      <c r="G16646" s="1">
        <v>0</v>
      </c>
      <c r="H16646" s="1">
        <v>4</v>
      </c>
      <c r="I16646" s="15">
        <v>0.33333333333333331</v>
      </c>
      <c r="J16646">
        <f t="shared" si="260"/>
        <v>40</v>
      </c>
    </row>
    <row r="16647" spans="1:10" x14ac:dyDescent="0.3">
      <c r="A16647" t="s">
        <v>16544</v>
      </c>
      <c r="C16647" s="18">
        <v>379.41979740817902</v>
      </c>
      <c r="D16647" s="1"/>
      <c r="E16647" s="1">
        <v>6</v>
      </c>
      <c r="F16647" s="1">
        <v>2</v>
      </c>
      <c r="G16647" s="1">
        <v>0</v>
      </c>
      <c r="H16647" s="1">
        <v>4</v>
      </c>
      <c r="I16647" s="15">
        <v>0.33333333333333331</v>
      </c>
      <c r="J16647">
        <f t="shared" si="260"/>
        <v>40</v>
      </c>
    </row>
    <row r="16648" spans="1:10" x14ac:dyDescent="0.3">
      <c r="A16648" t="s">
        <v>16545</v>
      </c>
      <c r="C16648" s="18">
        <v>379.41047808267535</v>
      </c>
      <c r="D16648" s="1"/>
      <c r="E16648" s="1">
        <v>3</v>
      </c>
      <c r="F16648" s="1">
        <v>0</v>
      </c>
      <c r="G16648" s="1">
        <v>1</v>
      </c>
      <c r="H16648" s="1">
        <v>2</v>
      </c>
      <c r="I16648" s="15">
        <v>0.16666666666666666</v>
      </c>
      <c r="J16648">
        <f t="shared" si="260"/>
        <v>40</v>
      </c>
    </row>
    <row r="16649" spans="1:10" x14ac:dyDescent="0.3">
      <c r="A16649" t="s">
        <v>16546</v>
      </c>
      <c r="C16649" s="18">
        <v>379.41024622179941</v>
      </c>
      <c r="D16649" s="1"/>
      <c r="E16649" s="1">
        <v>2</v>
      </c>
      <c r="F16649" s="1">
        <v>0</v>
      </c>
      <c r="G16649" s="1">
        <v>0</v>
      </c>
      <c r="H16649" s="1">
        <v>2</v>
      </c>
      <c r="I16649" s="15">
        <v>0</v>
      </c>
      <c r="J16649">
        <f t="shared" si="260"/>
        <v>40</v>
      </c>
    </row>
    <row r="16650" spans="1:10" x14ac:dyDescent="0.3">
      <c r="A16650" t="s">
        <v>16547</v>
      </c>
      <c r="C16650" s="18">
        <v>379.40920254464635</v>
      </c>
      <c r="D16650" s="1"/>
      <c r="E16650" s="1">
        <v>3</v>
      </c>
      <c r="F16650" s="1">
        <v>0</v>
      </c>
      <c r="G16650" s="1">
        <v>1</v>
      </c>
      <c r="H16650" s="1">
        <v>2</v>
      </c>
      <c r="I16650" s="15">
        <v>0.16666666666666666</v>
      </c>
      <c r="J16650">
        <f t="shared" si="260"/>
        <v>40</v>
      </c>
    </row>
    <row r="16651" spans="1:10" x14ac:dyDescent="0.3">
      <c r="A16651" t="s">
        <v>16548</v>
      </c>
      <c r="C16651" s="18">
        <v>379.4083538325055</v>
      </c>
      <c r="D16651" s="1"/>
      <c r="E16651" s="1">
        <v>3</v>
      </c>
      <c r="F16651" s="1">
        <v>0</v>
      </c>
      <c r="G16651" s="1">
        <v>1</v>
      </c>
      <c r="H16651" s="1">
        <v>2</v>
      </c>
      <c r="I16651" s="15">
        <v>0.16666666666666666</v>
      </c>
      <c r="J16651">
        <f t="shared" si="260"/>
        <v>40</v>
      </c>
    </row>
    <row r="16652" spans="1:10" x14ac:dyDescent="0.3">
      <c r="A16652" t="s">
        <v>16549</v>
      </c>
      <c r="C16652" s="18">
        <v>379.4035016184128</v>
      </c>
      <c r="D16652" s="1"/>
      <c r="E16652" s="1">
        <v>15</v>
      </c>
      <c r="F16652" s="1">
        <v>6</v>
      </c>
      <c r="G16652" s="1">
        <v>0</v>
      </c>
      <c r="H16652" s="1">
        <v>9</v>
      </c>
      <c r="I16652" s="15">
        <v>0.4</v>
      </c>
      <c r="J16652">
        <f t="shared" si="260"/>
        <v>40</v>
      </c>
    </row>
    <row r="16653" spans="1:10" x14ac:dyDescent="0.3">
      <c r="A16653" t="s">
        <v>16560</v>
      </c>
      <c r="C16653" s="18">
        <v>379.40222908620711</v>
      </c>
      <c r="D16653" s="1"/>
      <c r="E16653" s="1">
        <v>2</v>
      </c>
      <c r="F16653" s="1">
        <v>0</v>
      </c>
      <c r="G16653" s="1">
        <v>0</v>
      </c>
      <c r="H16653" s="1">
        <v>2</v>
      </c>
      <c r="I16653" s="15">
        <v>0</v>
      </c>
      <c r="J16653">
        <f t="shared" si="260"/>
        <v>40</v>
      </c>
    </row>
    <row r="16654" spans="1:10" x14ac:dyDescent="0.3">
      <c r="A16654" t="s">
        <v>16550</v>
      </c>
      <c r="C16654" s="18">
        <v>379.40208643891464</v>
      </c>
      <c r="D16654" s="1"/>
      <c r="E16654" s="1">
        <v>2</v>
      </c>
      <c r="F16654" s="1">
        <v>0</v>
      </c>
      <c r="G16654" s="1">
        <v>0</v>
      </c>
      <c r="H16654" s="1">
        <v>2</v>
      </c>
      <c r="I16654" s="15">
        <v>0</v>
      </c>
      <c r="J16654">
        <f t="shared" si="260"/>
        <v>40</v>
      </c>
    </row>
    <row r="16655" spans="1:10" x14ac:dyDescent="0.3">
      <c r="A16655" t="s">
        <v>16551</v>
      </c>
      <c r="C16655" s="18">
        <v>379.39190670388217</v>
      </c>
      <c r="D16655" s="1"/>
      <c r="E16655" s="1">
        <v>8</v>
      </c>
      <c r="F16655" s="1">
        <v>3</v>
      </c>
      <c r="G16655" s="1">
        <v>0</v>
      </c>
      <c r="H16655" s="1">
        <v>5</v>
      </c>
      <c r="I16655" s="15">
        <v>0.375</v>
      </c>
      <c r="J16655">
        <f t="shared" si="260"/>
        <v>40</v>
      </c>
    </row>
    <row r="16656" spans="1:10" x14ac:dyDescent="0.3">
      <c r="A16656" t="s">
        <v>16552</v>
      </c>
      <c r="C16656" s="18">
        <v>379.3825948111928</v>
      </c>
      <c r="D16656" s="1"/>
      <c r="E16656" s="1">
        <v>4</v>
      </c>
      <c r="F16656" s="1">
        <v>1</v>
      </c>
      <c r="G16656" s="1">
        <v>0</v>
      </c>
      <c r="H16656" s="1">
        <v>3</v>
      </c>
      <c r="I16656" s="15">
        <v>0.25</v>
      </c>
      <c r="J16656">
        <f t="shared" si="260"/>
        <v>40</v>
      </c>
    </row>
    <row r="16657" spans="1:10" x14ac:dyDescent="0.3">
      <c r="A16657" t="s">
        <v>16553</v>
      </c>
      <c r="C16657" s="18">
        <v>379.38105368541125</v>
      </c>
      <c r="D16657" s="1"/>
      <c r="E16657" s="1">
        <v>2</v>
      </c>
      <c r="F16657" s="1">
        <v>0</v>
      </c>
      <c r="G16657" s="1">
        <v>0</v>
      </c>
      <c r="H16657" s="1">
        <v>2</v>
      </c>
      <c r="I16657" s="15">
        <v>0</v>
      </c>
      <c r="J16657">
        <f t="shared" si="260"/>
        <v>40</v>
      </c>
    </row>
    <row r="16658" spans="1:10" x14ac:dyDescent="0.3">
      <c r="A16658" t="s">
        <v>16555</v>
      </c>
      <c r="C16658" s="18">
        <v>379.37812688530181</v>
      </c>
      <c r="D16658" s="1"/>
      <c r="E16658" s="1">
        <v>2</v>
      </c>
      <c r="F16658" s="1">
        <v>0</v>
      </c>
      <c r="G16658" s="1">
        <v>0</v>
      </c>
      <c r="H16658" s="1">
        <v>2</v>
      </c>
      <c r="I16658" s="15">
        <v>0</v>
      </c>
      <c r="J16658">
        <f t="shared" si="260"/>
        <v>40</v>
      </c>
    </row>
    <row r="16659" spans="1:10" x14ac:dyDescent="0.3">
      <c r="A16659" s="21" t="s">
        <v>16556</v>
      </c>
      <c r="C16659" s="18">
        <v>379.37542138578891</v>
      </c>
      <c r="D16659" s="1"/>
      <c r="E16659" s="1">
        <v>2</v>
      </c>
      <c r="F16659" s="1">
        <v>0</v>
      </c>
      <c r="G16659" s="1">
        <v>0</v>
      </c>
      <c r="H16659" s="1">
        <v>2</v>
      </c>
      <c r="I16659" s="15">
        <v>0</v>
      </c>
      <c r="J16659">
        <f t="shared" si="260"/>
        <v>40</v>
      </c>
    </row>
    <row r="16660" spans="1:10" x14ac:dyDescent="0.3">
      <c r="A16660" t="s">
        <v>16557</v>
      </c>
      <c r="C16660" s="18">
        <v>379.36871896691321</v>
      </c>
      <c r="D16660" s="1"/>
      <c r="E16660" s="1">
        <v>8</v>
      </c>
      <c r="F16660" s="1">
        <v>3</v>
      </c>
      <c r="G16660" s="1">
        <v>0</v>
      </c>
      <c r="H16660" s="1">
        <v>5</v>
      </c>
      <c r="I16660" s="15">
        <v>0.375</v>
      </c>
      <c r="J16660">
        <f t="shared" si="260"/>
        <v>40</v>
      </c>
    </row>
    <row r="16661" spans="1:10" x14ac:dyDescent="0.3">
      <c r="A16661" t="s">
        <v>16554</v>
      </c>
      <c r="C16661" s="18">
        <v>379.3660677489944</v>
      </c>
      <c r="D16661" s="1"/>
      <c r="E16661" s="1">
        <v>3</v>
      </c>
      <c r="F16661" s="1">
        <v>0</v>
      </c>
      <c r="G16661" s="1">
        <v>1</v>
      </c>
      <c r="H16661" s="1">
        <v>2</v>
      </c>
      <c r="I16661" s="15">
        <v>0.16666666666666666</v>
      </c>
      <c r="J16661">
        <f t="shared" si="260"/>
        <v>40</v>
      </c>
    </row>
    <row r="16662" spans="1:10" x14ac:dyDescent="0.3">
      <c r="A16662" t="s">
        <v>16558</v>
      </c>
      <c r="C16662" s="18">
        <v>379.36272127402663</v>
      </c>
      <c r="D16662" s="1"/>
      <c r="E16662" s="1">
        <v>2</v>
      </c>
      <c r="F16662" s="1">
        <v>0</v>
      </c>
      <c r="G16662" s="1">
        <v>0</v>
      </c>
      <c r="H16662" s="1">
        <v>2</v>
      </c>
      <c r="I16662" s="15">
        <v>0</v>
      </c>
      <c r="J16662">
        <f t="shared" si="260"/>
        <v>40</v>
      </c>
    </row>
    <row r="16663" spans="1:10" x14ac:dyDescent="0.3">
      <c r="A16663" t="s">
        <v>16559</v>
      </c>
      <c r="C16663" s="18">
        <v>379.35723973311894</v>
      </c>
      <c r="D16663" s="1"/>
      <c r="E16663" s="1">
        <v>6</v>
      </c>
      <c r="F16663" s="1">
        <v>2</v>
      </c>
      <c r="G16663" s="1">
        <v>0</v>
      </c>
      <c r="H16663" s="1">
        <v>4</v>
      </c>
      <c r="I16663" s="15">
        <v>0.33333333333333331</v>
      </c>
      <c r="J16663">
        <f t="shared" si="260"/>
        <v>40</v>
      </c>
    </row>
    <row r="16664" spans="1:10" x14ac:dyDescent="0.3">
      <c r="A16664" t="s">
        <v>16561</v>
      </c>
      <c r="C16664" s="18">
        <v>379.35653810093351</v>
      </c>
      <c r="D16664" s="1"/>
      <c r="E16664" s="1">
        <v>9</v>
      </c>
      <c r="F16664" s="1">
        <v>1</v>
      </c>
      <c r="G16664" s="1">
        <v>0</v>
      </c>
      <c r="H16664" s="1">
        <v>8</v>
      </c>
      <c r="I16664" s="15">
        <v>0.1111111111111111</v>
      </c>
      <c r="J16664">
        <f t="shared" si="260"/>
        <v>40</v>
      </c>
    </row>
    <row r="16665" spans="1:10" x14ac:dyDescent="0.3">
      <c r="A16665" t="s">
        <v>16562</v>
      </c>
      <c r="C16665" s="18">
        <v>379.35290132994515</v>
      </c>
      <c r="D16665" s="1"/>
      <c r="E16665" s="1">
        <v>2</v>
      </c>
      <c r="F16665" s="1">
        <v>0</v>
      </c>
      <c r="G16665" s="1">
        <v>0</v>
      </c>
      <c r="H16665" s="1">
        <v>2</v>
      </c>
      <c r="I16665" s="15">
        <v>0</v>
      </c>
      <c r="J16665">
        <f t="shared" si="260"/>
        <v>40</v>
      </c>
    </row>
    <row r="16666" spans="1:10" x14ac:dyDescent="0.3">
      <c r="A16666" t="s">
        <v>16563</v>
      </c>
      <c r="C16666" s="18">
        <v>379.35109426096699</v>
      </c>
      <c r="D16666" s="1"/>
      <c r="E16666" s="1">
        <v>5</v>
      </c>
      <c r="F16666" s="1">
        <v>1</v>
      </c>
      <c r="G16666" s="1">
        <v>1</v>
      </c>
      <c r="H16666" s="1">
        <v>3</v>
      </c>
      <c r="I16666" s="15">
        <v>0.3</v>
      </c>
      <c r="J16666">
        <f t="shared" si="260"/>
        <v>40</v>
      </c>
    </row>
    <row r="16667" spans="1:10" x14ac:dyDescent="0.3">
      <c r="A16667" t="s">
        <v>8995</v>
      </c>
      <c r="C16667" s="18">
        <v>379.34063781725854</v>
      </c>
      <c r="D16667" s="1"/>
      <c r="E16667" s="1">
        <v>40</v>
      </c>
      <c r="F16667" s="1">
        <v>12</v>
      </c>
      <c r="G16667" s="1">
        <v>3</v>
      </c>
      <c r="H16667" s="1">
        <v>25</v>
      </c>
      <c r="I16667" s="15">
        <v>0.33750000000000002</v>
      </c>
      <c r="J16667">
        <f t="shared" si="260"/>
        <v>20</v>
      </c>
    </row>
    <row r="16668" spans="1:10" x14ac:dyDescent="0.3">
      <c r="A16668" t="s">
        <v>16564</v>
      </c>
      <c r="C16668" s="18">
        <v>379.33693714881423</v>
      </c>
      <c r="D16668" s="1"/>
      <c r="E16668" s="1">
        <v>6</v>
      </c>
      <c r="F16668" s="1">
        <v>2</v>
      </c>
      <c r="G16668" s="1">
        <v>0</v>
      </c>
      <c r="H16668" s="1">
        <v>4</v>
      </c>
      <c r="I16668" s="15">
        <v>0.33333333333333331</v>
      </c>
      <c r="J16668">
        <f t="shared" si="260"/>
        <v>40</v>
      </c>
    </row>
    <row r="16669" spans="1:10" x14ac:dyDescent="0.3">
      <c r="A16669" t="s">
        <v>16565</v>
      </c>
      <c r="C16669" s="18">
        <v>379.33258416165512</v>
      </c>
      <c r="D16669" s="1"/>
      <c r="E16669" s="1">
        <v>26</v>
      </c>
      <c r="F16669" s="1">
        <v>11</v>
      </c>
      <c r="G16669" s="1">
        <v>0</v>
      </c>
      <c r="H16669" s="1">
        <v>15</v>
      </c>
      <c r="I16669" s="15">
        <v>0.42307692307692307</v>
      </c>
      <c r="J16669">
        <f t="shared" si="260"/>
        <v>40</v>
      </c>
    </row>
    <row r="16670" spans="1:10" x14ac:dyDescent="0.3">
      <c r="A16670" t="s">
        <v>16566</v>
      </c>
      <c r="C16670" s="18">
        <v>379.33160165860409</v>
      </c>
      <c r="D16670" s="1"/>
      <c r="E16670" s="1">
        <v>5</v>
      </c>
      <c r="F16670" s="1">
        <v>1</v>
      </c>
      <c r="G16670" s="1">
        <v>1</v>
      </c>
      <c r="H16670" s="1">
        <v>3</v>
      </c>
      <c r="I16670" s="15">
        <v>0.3</v>
      </c>
      <c r="J16670">
        <f t="shared" si="260"/>
        <v>40</v>
      </c>
    </row>
    <row r="16671" spans="1:10" x14ac:dyDescent="0.3">
      <c r="A16671" t="s">
        <v>16732</v>
      </c>
      <c r="C16671" s="18">
        <v>379.32747721143465</v>
      </c>
      <c r="D16671" s="1"/>
      <c r="E16671" s="1">
        <v>2</v>
      </c>
      <c r="F16671" s="1">
        <v>0</v>
      </c>
      <c r="G16671" s="1">
        <v>0</v>
      </c>
      <c r="H16671" s="1">
        <v>2</v>
      </c>
      <c r="I16671" s="15">
        <v>0</v>
      </c>
      <c r="J16671">
        <f t="shared" si="260"/>
        <v>40</v>
      </c>
    </row>
    <row r="16672" spans="1:10" x14ac:dyDescent="0.3">
      <c r="A16672" t="s">
        <v>16567</v>
      </c>
      <c r="C16672" s="18">
        <v>379.32702724796445</v>
      </c>
      <c r="D16672" s="1"/>
      <c r="E16672" s="1">
        <v>8</v>
      </c>
      <c r="F16672" s="1">
        <v>3</v>
      </c>
      <c r="G16672" s="1">
        <v>0</v>
      </c>
      <c r="H16672" s="1">
        <v>5</v>
      </c>
      <c r="I16672" s="15">
        <v>0.375</v>
      </c>
      <c r="J16672">
        <f t="shared" si="260"/>
        <v>40</v>
      </c>
    </row>
    <row r="16673" spans="1:10" x14ac:dyDescent="0.3">
      <c r="A16673" t="s">
        <v>16568</v>
      </c>
      <c r="C16673" s="18">
        <v>379.32392031824497</v>
      </c>
      <c r="D16673" s="1"/>
      <c r="E16673" s="1">
        <v>6</v>
      </c>
      <c r="F16673" s="1">
        <v>2</v>
      </c>
      <c r="G16673" s="1">
        <v>0</v>
      </c>
      <c r="H16673" s="1">
        <v>4</v>
      </c>
      <c r="I16673" s="15">
        <v>0.33333333333333331</v>
      </c>
      <c r="J16673">
        <f t="shared" si="260"/>
        <v>40</v>
      </c>
    </row>
    <row r="16674" spans="1:10" x14ac:dyDescent="0.3">
      <c r="A16674" t="s">
        <v>16569</v>
      </c>
      <c r="C16674" s="18">
        <v>379.32268982450887</v>
      </c>
      <c r="D16674" s="1"/>
      <c r="E16674" s="1">
        <v>3</v>
      </c>
      <c r="F16674" s="1">
        <v>0</v>
      </c>
      <c r="G16674" s="1">
        <v>0</v>
      </c>
      <c r="H16674" s="1">
        <v>3</v>
      </c>
      <c r="I16674" s="15">
        <v>0</v>
      </c>
      <c r="J16674">
        <f t="shared" si="260"/>
        <v>40</v>
      </c>
    </row>
    <row r="16675" spans="1:10" x14ac:dyDescent="0.3">
      <c r="A16675" t="s">
        <v>16945</v>
      </c>
      <c r="C16675" s="18">
        <v>379.3217349567351</v>
      </c>
      <c r="D16675" s="1"/>
      <c r="E16675" s="1">
        <v>20</v>
      </c>
      <c r="F16675" s="1">
        <v>9</v>
      </c>
      <c r="G16675" s="1">
        <v>0</v>
      </c>
      <c r="H16675" s="1">
        <v>11</v>
      </c>
      <c r="I16675" s="15">
        <v>0.45</v>
      </c>
      <c r="J16675">
        <f t="shared" si="260"/>
        <v>40</v>
      </c>
    </row>
    <row r="16676" spans="1:10" x14ac:dyDescent="0.3">
      <c r="A16676" t="s">
        <v>16570</v>
      </c>
      <c r="C16676" s="18">
        <v>379.31759825988956</v>
      </c>
      <c r="D16676" s="1"/>
      <c r="E16676" s="1">
        <v>14</v>
      </c>
      <c r="F16676" s="1">
        <v>5</v>
      </c>
      <c r="G16676" s="1">
        <v>2</v>
      </c>
      <c r="H16676" s="1">
        <v>7</v>
      </c>
      <c r="I16676" s="15">
        <v>0.42857142857142855</v>
      </c>
      <c r="J16676">
        <f t="shared" si="260"/>
        <v>40</v>
      </c>
    </row>
    <row r="16677" spans="1:10" x14ac:dyDescent="0.3">
      <c r="A16677" t="s">
        <v>16811</v>
      </c>
      <c r="C16677" s="18">
        <v>379.31531880070838</v>
      </c>
      <c r="D16677" s="1"/>
      <c r="E16677" s="1">
        <v>6</v>
      </c>
      <c r="F16677" s="1">
        <v>2</v>
      </c>
      <c r="G16677" s="1">
        <v>0</v>
      </c>
      <c r="H16677" s="1">
        <v>4</v>
      </c>
      <c r="I16677" s="15">
        <v>0.33333333333333331</v>
      </c>
      <c r="J16677">
        <f t="shared" si="260"/>
        <v>40</v>
      </c>
    </row>
    <row r="16678" spans="1:10" x14ac:dyDescent="0.3">
      <c r="A16678" t="s">
        <v>16571</v>
      </c>
      <c r="C16678" s="18">
        <v>379.3151275085072</v>
      </c>
      <c r="D16678" s="1"/>
      <c r="E16678" s="1">
        <v>9</v>
      </c>
      <c r="F16678" s="1">
        <v>3</v>
      </c>
      <c r="G16678" s="1">
        <v>0</v>
      </c>
      <c r="H16678" s="1">
        <v>6</v>
      </c>
      <c r="I16678" s="15">
        <v>0.33333333333333331</v>
      </c>
      <c r="J16678">
        <f t="shared" si="260"/>
        <v>40</v>
      </c>
    </row>
    <row r="16679" spans="1:10" x14ac:dyDescent="0.3">
      <c r="A16679" t="s">
        <v>16580</v>
      </c>
      <c r="C16679" s="18">
        <v>379.31023158505855</v>
      </c>
      <c r="D16679" s="1"/>
      <c r="E16679" s="1">
        <v>4</v>
      </c>
      <c r="F16679" s="1">
        <v>0</v>
      </c>
      <c r="G16679" s="1">
        <v>1</v>
      </c>
      <c r="H16679" s="1">
        <v>3</v>
      </c>
      <c r="I16679" s="15">
        <v>0.125</v>
      </c>
      <c r="J16679">
        <f t="shared" si="260"/>
        <v>40</v>
      </c>
    </row>
    <row r="16680" spans="1:10" x14ac:dyDescent="0.3">
      <c r="A16680" t="s">
        <v>16572</v>
      </c>
      <c r="C16680" s="18">
        <v>379.30850782145689</v>
      </c>
      <c r="D16680" s="1"/>
      <c r="E16680" s="1">
        <v>8</v>
      </c>
      <c r="F16680" s="1">
        <v>2</v>
      </c>
      <c r="G16680" s="1">
        <v>1</v>
      </c>
      <c r="H16680" s="1">
        <v>5</v>
      </c>
      <c r="I16680" s="15">
        <v>0.3125</v>
      </c>
      <c r="J16680">
        <f t="shared" si="260"/>
        <v>40</v>
      </c>
    </row>
    <row r="16681" spans="1:10" x14ac:dyDescent="0.3">
      <c r="A16681" t="s">
        <v>16573</v>
      </c>
      <c r="C16681" s="18">
        <v>379.30626678679994</v>
      </c>
      <c r="D16681" s="1"/>
      <c r="E16681" s="1">
        <v>8</v>
      </c>
      <c r="F16681" s="1">
        <v>2</v>
      </c>
      <c r="G16681" s="1">
        <v>1</v>
      </c>
      <c r="H16681" s="1">
        <v>5</v>
      </c>
      <c r="I16681" s="15">
        <v>0.3125</v>
      </c>
      <c r="J16681">
        <f t="shared" si="260"/>
        <v>40</v>
      </c>
    </row>
    <row r="16682" spans="1:10" x14ac:dyDescent="0.3">
      <c r="A16682" t="s">
        <v>16574</v>
      </c>
      <c r="C16682" s="18">
        <v>379.30232139537156</v>
      </c>
      <c r="D16682" s="1"/>
      <c r="E16682" s="1">
        <v>8</v>
      </c>
      <c r="F16682" s="1">
        <v>2</v>
      </c>
      <c r="G16682" s="1">
        <v>1</v>
      </c>
      <c r="H16682" s="1">
        <v>5</v>
      </c>
      <c r="I16682" s="15">
        <v>0.3125</v>
      </c>
      <c r="J16682">
        <f t="shared" si="260"/>
        <v>40</v>
      </c>
    </row>
    <row r="16683" spans="1:10" x14ac:dyDescent="0.3">
      <c r="A16683" t="s">
        <v>16575</v>
      </c>
      <c r="C16683" s="18">
        <v>379.30109681872165</v>
      </c>
      <c r="D16683" s="1"/>
      <c r="E16683" s="1">
        <v>2</v>
      </c>
      <c r="F16683" s="1">
        <v>0</v>
      </c>
      <c r="G16683" s="1">
        <v>0</v>
      </c>
      <c r="H16683" s="1">
        <v>2</v>
      </c>
      <c r="I16683" s="15">
        <v>0</v>
      </c>
      <c r="J16683">
        <f t="shared" si="260"/>
        <v>40</v>
      </c>
    </row>
    <row r="16684" spans="1:10" x14ac:dyDescent="0.3">
      <c r="A16684" t="s">
        <v>16684</v>
      </c>
      <c r="C16684" s="18">
        <v>379.2980944550726</v>
      </c>
      <c r="D16684" s="1"/>
      <c r="E16684" s="1">
        <v>4</v>
      </c>
      <c r="F16684" s="1">
        <v>1</v>
      </c>
      <c r="G16684" s="1">
        <v>0</v>
      </c>
      <c r="H16684" s="1">
        <v>3</v>
      </c>
      <c r="I16684" s="15">
        <v>0.25</v>
      </c>
      <c r="J16684">
        <f t="shared" si="260"/>
        <v>40</v>
      </c>
    </row>
    <row r="16685" spans="1:10" x14ac:dyDescent="0.3">
      <c r="A16685" t="s">
        <v>16576</v>
      </c>
      <c r="C16685" s="18">
        <v>379.29592708501997</v>
      </c>
      <c r="D16685" s="1"/>
      <c r="E16685" s="1">
        <v>17</v>
      </c>
      <c r="F16685" s="1">
        <v>6</v>
      </c>
      <c r="G16685" s="1">
        <v>0</v>
      </c>
      <c r="H16685" s="1">
        <v>11</v>
      </c>
      <c r="I16685" s="15">
        <v>0.35294117647058826</v>
      </c>
      <c r="J16685">
        <f t="shared" si="260"/>
        <v>40</v>
      </c>
    </row>
    <row r="16686" spans="1:10" x14ac:dyDescent="0.3">
      <c r="A16686" t="s">
        <v>16577</v>
      </c>
      <c r="C16686" s="18">
        <v>379.29562742186198</v>
      </c>
      <c r="D16686" s="1"/>
      <c r="E16686" s="1">
        <v>2</v>
      </c>
      <c r="F16686" s="1">
        <v>0</v>
      </c>
      <c r="G16686" s="1">
        <v>0</v>
      </c>
      <c r="H16686" s="1">
        <v>2</v>
      </c>
      <c r="I16686" s="15">
        <v>0</v>
      </c>
      <c r="J16686">
        <f t="shared" si="260"/>
        <v>40</v>
      </c>
    </row>
    <row r="16687" spans="1:10" x14ac:dyDescent="0.3">
      <c r="A16687" t="s">
        <v>16578</v>
      </c>
      <c r="C16687" s="18">
        <v>379.29517319157753</v>
      </c>
      <c r="D16687" s="1"/>
      <c r="E16687" s="1">
        <v>2</v>
      </c>
      <c r="F16687" s="1">
        <v>0</v>
      </c>
      <c r="G16687" s="1">
        <v>0</v>
      </c>
      <c r="H16687" s="1">
        <v>2</v>
      </c>
      <c r="I16687" s="15">
        <v>0</v>
      </c>
      <c r="J16687">
        <f t="shared" si="260"/>
        <v>40</v>
      </c>
    </row>
    <row r="16688" spans="1:10" x14ac:dyDescent="0.3">
      <c r="A16688" t="s">
        <v>16579</v>
      </c>
      <c r="C16688" s="18">
        <v>379.28949020259978</v>
      </c>
      <c r="D16688" s="1"/>
      <c r="E16688" s="1">
        <v>9</v>
      </c>
      <c r="F16688" s="1">
        <v>3</v>
      </c>
      <c r="G16688" s="1">
        <v>1</v>
      </c>
      <c r="H16688" s="1">
        <v>5</v>
      </c>
      <c r="I16688" s="15">
        <v>0.3888888888888889</v>
      </c>
      <c r="J16688">
        <f t="shared" si="260"/>
        <v>40</v>
      </c>
    </row>
    <row r="16689" spans="1:10" x14ac:dyDescent="0.3">
      <c r="A16689" t="s">
        <v>16581</v>
      </c>
      <c r="C16689" s="18">
        <v>379.2758806989126</v>
      </c>
      <c r="D16689" s="1"/>
      <c r="E16689" s="1">
        <v>3</v>
      </c>
      <c r="F16689" s="1">
        <v>0</v>
      </c>
      <c r="G16689" s="1">
        <v>1</v>
      </c>
      <c r="H16689" s="1">
        <v>2</v>
      </c>
      <c r="I16689" s="15">
        <v>0.16666666666666666</v>
      </c>
      <c r="J16689">
        <f t="shared" si="260"/>
        <v>40</v>
      </c>
    </row>
    <row r="16690" spans="1:10" x14ac:dyDescent="0.3">
      <c r="A16690" t="s">
        <v>16582</v>
      </c>
      <c r="C16690" s="18">
        <v>379.27402837442901</v>
      </c>
      <c r="D16690" s="1"/>
      <c r="E16690" s="1">
        <v>6</v>
      </c>
      <c r="F16690" s="1">
        <v>2</v>
      </c>
      <c r="G16690" s="1">
        <v>0</v>
      </c>
      <c r="H16690" s="1">
        <v>4</v>
      </c>
      <c r="I16690" s="15">
        <v>0.33333333333333331</v>
      </c>
      <c r="J16690">
        <f t="shared" si="260"/>
        <v>40</v>
      </c>
    </row>
    <row r="16691" spans="1:10" x14ac:dyDescent="0.3">
      <c r="A16691" t="s">
        <v>16583</v>
      </c>
      <c r="C16691" s="18">
        <v>379.27154979941349</v>
      </c>
      <c r="D16691" s="1"/>
      <c r="E16691" s="1">
        <v>8</v>
      </c>
      <c r="F16691" s="1">
        <v>3</v>
      </c>
      <c r="G16691" s="1">
        <v>0</v>
      </c>
      <c r="H16691" s="1">
        <v>5</v>
      </c>
      <c r="I16691" s="15">
        <v>0.375</v>
      </c>
      <c r="J16691">
        <f t="shared" si="260"/>
        <v>40</v>
      </c>
    </row>
    <row r="16692" spans="1:10" x14ac:dyDescent="0.3">
      <c r="A16692" t="s">
        <v>16584</v>
      </c>
      <c r="C16692" s="18">
        <v>379.27114056073566</v>
      </c>
      <c r="D16692" s="1"/>
      <c r="E16692" s="1">
        <v>24</v>
      </c>
      <c r="F16692" s="1">
        <v>10</v>
      </c>
      <c r="G16692" s="1">
        <v>1</v>
      </c>
      <c r="H16692" s="1">
        <v>13</v>
      </c>
      <c r="I16692" s="15">
        <v>0.4375</v>
      </c>
      <c r="J16692">
        <f t="shared" si="260"/>
        <v>40</v>
      </c>
    </row>
    <row r="16693" spans="1:10" x14ac:dyDescent="0.3">
      <c r="A16693" t="s">
        <v>16585</v>
      </c>
      <c r="C16693" s="18">
        <v>379.27078566159099</v>
      </c>
      <c r="D16693" s="1"/>
      <c r="E16693" s="1">
        <v>5</v>
      </c>
      <c r="F16693" s="1">
        <v>1</v>
      </c>
      <c r="G16693" s="1">
        <v>1</v>
      </c>
      <c r="H16693" s="1">
        <v>3</v>
      </c>
      <c r="I16693" s="15">
        <v>0.3</v>
      </c>
      <c r="J16693">
        <f t="shared" si="260"/>
        <v>40</v>
      </c>
    </row>
    <row r="16694" spans="1:10" x14ac:dyDescent="0.3">
      <c r="A16694" t="s">
        <v>16586</v>
      </c>
      <c r="C16694" s="18">
        <v>379.26993547971045</v>
      </c>
      <c r="D16694" s="1"/>
      <c r="E16694" s="1">
        <v>5</v>
      </c>
      <c r="F16694" s="1">
        <v>2</v>
      </c>
      <c r="G16694" s="1">
        <v>0</v>
      </c>
      <c r="H16694" s="1">
        <v>3</v>
      </c>
      <c r="I16694" s="15">
        <v>0.4</v>
      </c>
      <c r="J16694">
        <f t="shared" si="260"/>
        <v>40</v>
      </c>
    </row>
    <row r="16695" spans="1:10" x14ac:dyDescent="0.3">
      <c r="A16695" t="s">
        <v>16601</v>
      </c>
      <c r="C16695" s="18">
        <v>379.2689833220611</v>
      </c>
      <c r="D16695" s="1"/>
      <c r="E16695" s="1">
        <v>6</v>
      </c>
      <c r="F16695" s="1">
        <v>2</v>
      </c>
      <c r="G16695" s="1">
        <v>0</v>
      </c>
      <c r="H16695" s="1">
        <v>4</v>
      </c>
      <c r="I16695" s="15">
        <v>0.33333333333333331</v>
      </c>
      <c r="J16695">
        <f t="shared" si="260"/>
        <v>40</v>
      </c>
    </row>
    <row r="16696" spans="1:10" x14ac:dyDescent="0.3">
      <c r="A16696" t="s">
        <v>16598</v>
      </c>
      <c r="C16696" s="18">
        <v>387.66582202329937</v>
      </c>
      <c r="D16696" s="1"/>
      <c r="E16696" s="1">
        <v>107</v>
      </c>
      <c r="F16696" s="1">
        <v>43</v>
      </c>
      <c r="G16696" s="1">
        <v>3</v>
      </c>
      <c r="H16696" s="1">
        <v>61</v>
      </c>
      <c r="I16696" s="15">
        <v>0.41588785046728971</v>
      </c>
      <c r="J16696">
        <f t="shared" si="260"/>
        <v>20</v>
      </c>
    </row>
    <row r="16697" spans="1:10" x14ac:dyDescent="0.3">
      <c r="A16697" t="s">
        <v>16587</v>
      </c>
      <c r="C16697" s="18">
        <v>379.26363009765254</v>
      </c>
      <c r="D16697" s="1"/>
      <c r="E16697" s="1">
        <v>27</v>
      </c>
      <c r="F16697" s="1">
        <v>12</v>
      </c>
      <c r="G16697" s="1">
        <v>1</v>
      </c>
      <c r="H16697" s="1">
        <v>14</v>
      </c>
      <c r="I16697" s="15">
        <v>0.46296296296296297</v>
      </c>
      <c r="J16697">
        <f t="shared" si="260"/>
        <v>40</v>
      </c>
    </row>
    <row r="16698" spans="1:10" x14ac:dyDescent="0.3">
      <c r="A16698" t="s">
        <v>16588</v>
      </c>
      <c r="C16698" s="18">
        <v>379.26156266487425</v>
      </c>
      <c r="D16698" s="1"/>
      <c r="E16698" s="1">
        <v>4</v>
      </c>
      <c r="F16698" s="1">
        <v>1</v>
      </c>
      <c r="G16698" s="1">
        <v>0</v>
      </c>
      <c r="H16698" s="1">
        <v>3</v>
      </c>
      <c r="I16698" s="15">
        <v>0.25</v>
      </c>
      <c r="J16698">
        <f t="shared" si="260"/>
        <v>40</v>
      </c>
    </row>
    <row r="16699" spans="1:10" x14ac:dyDescent="0.3">
      <c r="A16699" t="s">
        <v>16589</v>
      </c>
      <c r="C16699" s="18">
        <v>379.26149389700407</v>
      </c>
      <c r="D16699" s="1"/>
      <c r="E16699" s="1">
        <v>6</v>
      </c>
      <c r="F16699" s="1">
        <v>2</v>
      </c>
      <c r="G16699" s="1">
        <v>0</v>
      </c>
      <c r="H16699" s="1">
        <v>4</v>
      </c>
      <c r="I16699" s="15">
        <v>0.33333333333333331</v>
      </c>
      <c r="J16699">
        <f t="shared" si="260"/>
        <v>40</v>
      </c>
    </row>
    <row r="16700" spans="1:10" x14ac:dyDescent="0.3">
      <c r="A16700" t="s">
        <v>16590</v>
      </c>
      <c r="C16700" s="18">
        <v>379.26113405082447</v>
      </c>
      <c r="D16700" s="1"/>
      <c r="E16700" s="1">
        <v>2</v>
      </c>
      <c r="F16700" s="1">
        <v>0</v>
      </c>
      <c r="G16700" s="1">
        <v>0</v>
      </c>
      <c r="H16700" s="1">
        <v>2</v>
      </c>
      <c r="I16700" s="15">
        <v>0</v>
      </c>
      <c r="J16700">
        <f t="shared" si="260"/>
        <v>40</v>
      </c>
    </row>
    <row r="16701" spans="1:10" x14ac:dyDescent="0.3">
      <c r="A16701" t="s">
        <v>16592</v>
      </c>
      <c r="C16701" s="18">
        <v>379.26008850369021</v>
      </c>
      <c r="D16701" s="1"/>
      <c r="E16701" s="1">
        <v>6</v>
      </c>
      <c r="F16701" s="1">
        <v>2</v>
      </c>
      <c r="G16701" s="1">
        <v>0</v>
      </c>
      <c r="H16701" s="1">
        <v>4</v>
      </c>
      <c r="I16701" s="15">
        <v>0.33333333333333331</v>
      </c>
      <c r="J16701">
        <f t="shared" si="260"/>
        <v>40</v>
      </c>
    </row>
    <row r="16702" spans="1:10" x14ac:dyDescent="0.3">
      <c r="A16702" t="s">
        <v>16593</v>
      </c>
      <c r="C16702" s="18">
        <v>379.25650472957381</v>
      </c>
      <c r="D16702" s="1"/>
      <c r="E16702" s="1">
        <v>2</v>
      </c>
      <c r="F16702" s="1">
        <v>0</v>
      </c>
      <c r="G16702" s="1">
        <v>0</v>
      </c>
      <c r="H16702" s="1">
        <v>2</v>
      </c>
      <c r="I16702" s="15">
        <v>0</v>
      </c>
      <c r="J16702">
        <f t="shared" si="260"/>
        <v>40</v>
      </c>
    </row>
    <row r="16703" spans="1:10" x14ac:dyDescent="0.3">
      <c r="A16703" t="s">
        <v>16594</v>
      </c>
      <c r="C16703" s="18">
        <v>379.23613445839936</v>
      </c>
      <c r="D16703" s="1"/>
      <c r="E16703" s="1">
        <v>1</v>
      </c>
      <c r="F16703" s="1">
        <v>0</v>
      </c>
      <c r="G16703" s="1">
        <v>0</v>
      </c>
      <c r="H16703" s="1">
        <v>1</v>
      </c>
      <c r="I16703" s="15">
        <v>0</v>
      </c>
      <c r="J16703">
        <f t="shared" si="260"/>
        <v>40</v>
      </c>
    </row>
    <row r="16704" spans="1:10" x14ac:dyDescent="0.3">
      <c r="A16704" t="s">
        <v>16363</v>
      </c>
      <c r="C16704" s="18">
        <v>379.23497902994461</v>
      </c>
      <c r="D16704" s="1"/>
      <c r="E16704" s="1">
        <v>9</v>
      </c>
      <c r="F16704" s="1">
        <v>3</v>
      </c>
      <c r="G16704" s="1">
        <v>0</v>
      </c>
      <c r="H16704" s="1">
        <v>6</v>
      </c>
      <c r="I16704" s="15">
        <v>0.33333333333333331</v>
      </c>
      <c r="J16704">
        <f t="shared" si="260"/>
        <v>40</v>
      </c>
    </row>
    <row r="16705" spans="1:10" x14ac:dyDescent="0.3">
      <c r="A16705" t="s">
        <v>16595</v>
      </c>
      <c r="C16705" s="18">
        <v>379.23326679602832</v>
      </c>
      <c r="D16705" s="1"/>
      <c r="E16705" s="1">
        <v>4</v>
      </c>
      <c r="F16705" s="1">
        <v>1</v>
      </c>
      <c r="G16705" s="1">
        <v>0</v>
      </c>
      <c r="H16705" s="1">
        <v>3</v>
      </c>
      <c r="I16705" s="15">
        <v>0.25</v>
      </c>
      <c r="J16705">
        <f t="shared" si="260"/>
        <v>40</v>
      </c>
    </row>
    <row r="16706" spans="1:10" x14ac:dyDescent="0.3">
      <c r="A16706" t="s">
        <v>16623</v>
      </c>
      <c r="C16706" s="18">
        <v>379.23317740195046</v>
      </c>
      <c r="D16706" s="1"/>
      <c r="E16706" s="1">
        <v>3</v>
      </c>
      <c r="F16706" s="1">
        <v>0</v>
      </c>
      <c r="G16706" s="1">
        <v>1</v>
      </c>
      <c r="H16706" s="1">
        <v>2</v>
      </c>
      <c r="I16706" s="15">
        <v>0.16666666666666666</v>
      </c>
      <c r="J16706">
        <f t="shared" si="260"/>
        <v>40</v>
      </c>
    </row>
    <row r="16707" spans="1:10" x14ac:dyDescent="0.3">
      <c r="A16707" t="s">
        <v>16596</v>
      </c>
      <c r="C16707" s="18">
        <v>379.23176380717405</v>
      </c>
      <c r="D16707" s="1"/>
      <c r="E16707" s="1">
        <v>10</v>
      </c>
      <c r="F16707" s="1">
        <v>4</v>
      </c>
      <c r="G16707" s="1">
        <v>0</v>
      </c>
      <c r="H16707" s="1">
        <v>6</v>
      </c>
      <c r="I16707" s="15">
        <v>0.4</v>
      </c>
      <c r="J16707">
        <f t="shared" si="260"/>
        <v>40</v>
      </c>
    </row>
    <row r="16708" spans="1:10" x14ac:dyDescent="0.3">
      <c r="A16708" t="s">
        <v>16597</v>
      </c>
      <c r="C16708" s="18">
        <v>379.22645332919177</v>
      </c>
      <c r="D16708" s="1"/>
      <c r="E16708" s="1">
        <v>8</v>
      </c>
      <c r="F16708" s="1">
        <v>3</v>
      </c>
      <c r="G16708" s="1">
        <v>0</v>
      </c>
      <c r="H16708" s="1">
        <v>5</v>
      </c>
      <c r="I16708" s="15">
        <v>0.375</v>
      </c>
      <c r="J16708">
        <f t="shared" ref="J16708:J16771" si="261">IF(E16708&lt;=30,40,20)</f>
        <v>40</v>
      </c>
    </row>
    <row r="16709" spans="1:10" x14ac:dyDescent="0.3">
      <c r="A16709" t="s">
        <v>16599</v>
      </c>
      <c r="C16709" s="18">
        <v>379.22235577120864</v>
      </c>
      <c r="D16709" s="1"/>
      <c r="E16709" s="1">
        <v>3</v>
      </c>
      <c r="F16709" s="1">
        <v>0</v>
      </c>
      <c r="G16709" s="1">
        <v>1</v>
      </c>
      <c r="H16709" s="1">
        <v>2</v>
      </c>
      <c r="I16709" s="15">
        <v>0.16666666666666666</v>
      </c>
      <c r="J16709">
        <f t="shared" si="261"/>
        <v>40</v>
      </c>
    </row>
    <row r="16710" spans="1:10" x14ac:dyDescent="0.3">
      <c r="A16710" t="s">
        <v>16600</v>
      </c>
      <c r="C16710" s="18">
        <v>379.2215949178825</v>
      </c>
      <c r="D16710" s="1"/>
      <c r="E16710" s="1">
        <v>9</v>
      </c>
      <c r="F16710" s="1">
        <v>3</v>
      </c>
      <c r="G16710" s="1">
        <v>0</v>
      </c>
      <c r="H16710" s="1">
        <v>6</v>
      </c>
      <c r="I16710" s="15">
        <v>0.33333333333333331</v>
      </c>
      <c r="J16710">
        <f t="shared" si="261"/>
        <v>40</v>
      </c>
    </row>
    <row r="16711" spans="1:10" x14ac:dyDescent="0.3">
      <c r="A16711" t="s">
        <v>16602</v>
      </c>
      <c r="C16711" s="18">
        <v>379.21673011007073</v>
      </c>
      <c r="D16711" s="1"/>
      <c r="E16711" s="1">
        <v>12</v>
      </c>
      <c r="F16711" s="1">
        <v>5</v>
      </c>
      <c r="G16711" s="1">
        <v>0</v>
      </c>
      <c r="H16711" s="1">
        <v>7</v>
      </c>
      <c r="I16711" s="15">
        <v>0.41666666666666669</v>
      </c>
      <c r="J16711">
        <f t="shared" si="261"/>
        <v>40</v>
      </c>
    </row>
    <row r="16712" spans="1:10" x14ac:dyDescent="0.3">
      <c r="A16712" t="s">
        <v>16603</v>
      </c>
      <c r="C16712" s="18">
        <v>379.2043299567564</v>
      </c>
      <c r="D16712" s="1"/>
      <c r="E16712" s="1">
        <v>1</v>
      </c>
      <c r="F16712" s="1">
        <v>0</v>
      </c>
      <c r="G16712" s="1">
        <v>0</v>
      </c>
      <c r="H16712" s="1">
        <v>1</v>
      </c>
      <c r="I16712" s="15">
        <v>0</v>
      </c>
      <c r="J16712">
        <f t="shared" si="261"/>
        <v>40</v>
      </c>
    </row>
    <row r="16713" spans="1:10" x14ac:dyDescent="0.3">
      <c r="A16713" t="s">
        <v>16604</v>
      </c>
      <c r="C16713" s="18">
        <v>379.20074480388422</v>
      </c>
      <c r="D16713" s="1"/>
      <c r="E16713" s="1">
        <v>3</v>
      </c>
      <c r="F16713" s="1">
        <v>1</v>
      </c>
      <c r="G16713" s="1">
        <v>0</v>
      </c>
      <c r="H16713" s="1">
        <v>2</v>
      </c>
      <c r="I16713" s="15">
        <v>0.33333333333333331</v>
      </c>
      <c r="J16713">
        <f t="shared" si="261"/>
        <v>40</v>
      </c>
    </row>
    <row r="16714" spans="1:10" x14ac:dyDescent="0.3">
      <c r="A16714" t="s">
        <v>16605</v>
      </c>
      <c r="C16714" s="18">
        <v>379.19547825689835</v>
      </c>
      <c r="D16714" s="1"/>
      <c r="E16714" s="1">
        <v>3</v>
      </c>
      <c r="F16714" s="1">
        <v>0</v>
      </c>
      <c r="G16714" s="1">
        <v>1</v>
      </c>
      <c r="H16714" s="1">
        <v>2</v>
      </c>
      <c r="I16714" s="15">
        <v>0.16666666666666666</v>
      </c>
      <c r="J16714">
        <f t="shared" si="261"/>
        <v>40</v>
      </c>
    </row>
    <row r="16715" spans="1:10" x14ac:dyDescent="0.3">
      <c r="A16715" t="s">
        <v>16606</v>
      </c>
      <c r="C16715" s="18">
        <v>379.19533833923549</v>
      </c>
      <c r="D16715" s="1"/>
      <c r="E16715" s="1">
        <v>2</v>
      </c>
      <c r="F16715" s="1">
        <v>0</v>
      </c>
      <c r="G16715" s="1">
        <v>0</v>
      </c>
      <c r="H16715" s="1">
        <v>2</v>
      </c>
      <c r="I16715" s="15">
        <v>0</v>
      </c>
      <c r="J16715">
        <f t="shared" si="261"/>
        <v>40</v>
      </c>
    </row>
    <row r="16716" spans="1:10" x14ac:dyDescent="0.3">
      <c r="A16716" t="s">
        <v>16607</v>
      </c>
      <c r="C16716" s="18">
        <v>379.19301306653284</v>
      </c>
      <c r="D16716" s="1"/>
      <c r="E16716" s="1">
        <v>4</v>
      </c>
      <c r="F16716" s="1">
        <v>1</v>
      </c>
      <c r="G16716" s="1">
        <v>0</v>
      </c>
      <c r="H16716" s="1">
        <v>3</v>
      </c>
      <c r="I16716" s="15">
        <v>0.25</v>
      </c>
      <c r="J16716">
        <f t="shared" si="261"/>
        <v>40</v>
      </c>
    </row>
    <row r="16717" spans="1:10" x14ac:dyDescent="0.3">
      <c r="A16717" t="s">
        <v>16608</v>
      </c>
      <c r="C16717" s="18">
        <v>379.19054273280398</v>
      </c>
      <c r="D16717" s="1"/>
      <c r="E16717" s="1">
        <v>2</v>
      </c>
      <c r="F16717" s="1">
        <v>0</v>
      </c>
      <c r="G16717" s="1">
        <v>0</v>
      </c>
      <c r="H16717" s="1">
        <v>2</v>
      </c>
      <c r="I16717" s="15">
        <v>0</v>
      </c>
      <c r="J16717">
        <f t="shared" si="261"/>
        <v>40</v>
      </c>
    </row>
    <row r="16718" spans="1:10" x14ac:dyDescent="0.3">
      <c r="A16718" t="s">
        <v>16624</v>
      </c>
      <c r="C16718" s="18">
        <v>379.18791209145201</v>
      </c>
      <c r="D16718" s="1"/>
      <c r="E16718" s="1">
        <v>2</v>
      </c>
      <c r="F16718" s="1">
        <v>0</v>
      </c>
      <c r="G16718" s="1">
        <v>0</v>
      </c>
      <c r="H16718" s="1">
        <v>2</v>
      </c>
      <c r="I16718" s="15">
        <v>0</v>
      </c>
      <c r="J16718">
        <f t="shared" si="261"/>
        <v>40</v>
      </c>
    </row>
    <row r="16719" spans="1:10" x14ac:dyDescent="0.3">
      <c r="A16719" t="s">
        <v>16609</v>
      </c>
      <c r="C16719" s="18">
        <v>379.18547106169433</v>
      </c>
      <c r="D16719" s="1"/>
      <c r="E16719" s="1">
        <v>3</v>
      </c>
      <c r="F16719" s="1">
        <v>2</v>
      </c>
      <c r="G16719" s="1">
        <v>0</v>
      </c>
      <c r="H16719" s="1">
        <v>1</v>
      </c>
      <c r="I16719" s="15">
        <v>0.66666666666666663</v>
      </c>
      <c r="J16719">
        <f t="shared" si="261"/>
        <v>40</v>
      </c>
    </row>
    <row r="16720" spans="1:10" x14ac:dyDescent="0.3">
      <c r="A16720" t="s">
        <v>16610</v>
      </c>
      <c r="C16720" s="18">
        <v>379.18235169940493</v>
      </c>
      <c r="D16720" s="1"/>
      <c r="E16720" s="1">
        <v>8</v>
      </c>
      <c r="F16720" s="1">
        <v>3</v>
      </c>
      <c r="G16720" s="1">
        <v>0</v>
      </c>
      <c r="H16720" s="1">
        <v>5</v>
      </c>
      <c r="I16720" s="15">
        <v>0.375</v>
      </c>
      <c r="J16720">
        <f t="shared" si="261"/>
        <v>40</v>
      </c>
    </row>
    <row r="16721" spans="1:10" x14ac:dyDescent="0.3">
      <c r="A16721" t="s">
        <v>16611</v>
      </c>
      <c r="C16721" s="18">
        <v>379.17968920086133</v>
      </c>
      <c r="D16721" s="1"/>
      <c r="E16721" s="1">
        <v>5</v>
      </c>
      <c r="F16721" s="1">
        <v>1</v>
      </c>
      <c r="G16721" s="1">
        <v>1</v>
      </c>
      <c r="H16721" s="1">
        <v>3</v>
      </c>
      <c r="I16721" s="15">
        <v>0.3</v>
      </c>
      <c r="J16721">
        <f t="shared" si="261"/>
        <v>40</v>
      </c>
    </row>
    <row r="16722" spans="1:10" x14ac:dyDescent="0.3">
      <c r="A16722" t="s">
        <v>16612</v>
      </c>
      <c r="C16722" s="18">
        <v>379.179580054513</v>
      </c>
      <c r="D16722" s="1"/>
      <c r="E16722" s="1">
        <v>1</v>
      </c>
      <c r="F16722" s="1">
        <v>0</v>
      </c>
      <c r="G16722" s="1">
        <v>0</v>
      </c>
      <c r="H16722" s="1">
        <v>1</v>
      </c>
      <c r="I16722" s="15">
        <v>0</v>
      </c>
      <c r="J16722">
        <f t="shared" si="261"/>
        <v>40</v>
      </c>
    </row>
    <row r="16723" spans="1:10" x14ac:dyDescent="0.3">
      <c r="A16723" t="s">
        <v>16613</v>
      </c>
      <c r="C16723" s="18">
        <v>379.17810834931157</v>
      </c>
      <c r="D16723" s="1"/>
      <c r="E16723" s="1">
        <v>2</v>
      </c>
      <c r="F16723" s="1">
        <v>0</v>
      </c>
      <c r="G16723" s="1">
        <v>1</v>
      </c>
      <c r="H16723" s="1">
        <v>1</v>
      </c>
      <c r="I16723" s="15">
        <v>0.25</v>
      </c>
      <c r="J16723">
        <f t="shared" si="261"/>
        <v>40</v>
      </c>
    </row>
    <row r="16724" spans="1:10" x14ac:dyDescent="0.3">
      <c r="A16724" t="s">
        <v>16614</v>
      </c>
      <c r="C16724" s="18">
        <v>379.17432244612013</v>
      </c>
      <c r="D16724" s="1"/>
      <c r="E16724" s="1">
        <v>3</v>
      </c>
      <c r="F16724" s="1">
        <v>0</v>
      </c>
      <c r="G16724" s="1">
        <v>1</v>
      </c>
      <c r="H16724" s="1">
        <v>2</v>
      </c>
      <c r="I16724" s="15">
        <v>0.16666666666666666</v>
      </c>
      <c r="J16724">
        <f t="shared" si="261"/>
        <v>40</v>
      </c>
    </row>
    <row r="16725" spans="1:10" x14ac:dyDescent="0.3">
      <c r="A16725" t="s">
        <v>16615</v>
      </c>
      <c r="C16725" s="18">
        <v>379.17354792215912</v>
      </c>
      <c r="D16725" s="1"/>
      <c r="E16725" s="1">
        <v>3</v>
      </c>
      <c r="F16725" s="1">
        <v>0</v>
      </c>
      <c r="G16725" s="1">
        <v>1</v>
      </c>
      <c r="H16725" s="1">
        <v>2</v>
      </c>
      <c r="I16725" s="15">
        <v>0.16666666666666666</v>
      </c>
      <c r="J16725">
        <f t="shared" si="261"/>
        <v>40</v>
      </c>
    </row>
    <row r="16726" spans="1:10" x14ac:dyDescent="0.3">
      <c r="A16726" t="s">
        <v>16616</v>
      </c>
      <c r="C16726" s="18">
        <v>379.16831014435428</v>
      </c>
      <c r="D16726" s="1"/>
      <c r="E16726" s="1">
        <v>6</v>
      </c>
      <c r="F16726" s="1">
        <v>2</v>
      </c>
      <c r="G16726" s="1">
        <v>0</v>
      </c>
      <c r="H16726" s="1">
        <v>4</v>
      </c>
      <c r="I16726" s="15">
        <v>0.33333333333333331</v>
      </c>
      <c r="J16726">
        <f t="shared" si="261"/>
        <v>40</v>
      </c>
    </row>
    <row r="16727" spans="1:10" x14ac:dyDescent="0.3">
      <c r="A16727" t="s">
        <v>16617</v>
      </c>
      <c r="C16727" s="18">
        <v>379.16367172410827</v>
      </c>
      <c r="D16727" s="1"/>
      <c r="E16727" s="1">
        <v>3</v>
      </c>
      <c r="F16727" s="1">
        <v>0</v>
      </c>
      <c r="G16727" s="1">
        <v>1</v>
      </c>
      <c r="H16727" s="1">
        <v>2</v>
      </c>
      <c r="I16727" s="15">
        <v>0.16666666666666666</v>
      </c>
      <c r="J16727">
        <f t="shared" si="261"/>
        <v>40</v>
      </c>
    </row>
    <row r="16728" spans="1:10" x14ac:dyDescent="0.3">
      <c r="A16728" t="s">
        <v>16618</v>
      </c>
      <c r="C16728" s="18">
        <v>379.16346117440202</v>
      </c>
      <c r="D16728" s="1"/>
      <c r="E16728" s="1">
        <v>2</v>
      </c>
      <c r="F16728" s="1">
        <v>0</v>
      </c>
      <c r="G16728" s="1">
        <v>0</v>
      </c>
      <c r="H16728" s="1">
        <v>2</v>
      </c>
      <c r="I16728" s="15">
        <v>0</v>
      </c>
      <c r="J16728">
        <f t="shared" si="261"/>
        <v>40</v>
      </c>
    </row>
    <row r="16729" spans="1:10" x14ac:dyDescent="0.3">
      <c r="A16729" t="s">
        <v>16619</v>
      </c>
      <c r="C16729" s="18">
        <v>379.16179977899543</v>
      </c>
      <c r="D16729" s="1"/>
      <c r="E16729" s="1">
        <v>3</v>
      </c>
      <c r="F16729" s="1">
        <v>0</v>
      </c>
      <c r="G16729" s="1">
        <v>1</v>
      </c>
      <c r="H16729" s="1">
        <v>2</v>
      </c>
      <c r="I16729" s="15">
        <v>0.16666666666666666</v>
      </c>
      <c r="J16729">
        <f t="shared" si="261"/>
        <v>40</v>
      </c>
    </row>
    <row r="16730" spans="1:10" x14ac:dyDescent="0.3">
      <c r="A16730" t="s">
        <v>16620</v>
      </c>
      <c r="C16730" s="18">
        <v>379.16135712846892</v>
      </c>
      <c r="D16730" s="1"/>
      <c r="E16730" s="1">
        <v>6</v>
      </c>
      <c r="F16730" s="1">
        <v>2</v>
      </c>
      <c r="G16730" s="1">
        <v>0</v>
      </c>
      <c r="H16730" s="1">
        <v>4</v>
      </c>
      <c r="I16730" s="15">
        <v>0.33333333333333331</v>
      </c>
      <c r="J16730">
        <f t="shared" si="261"/>
        <v>40</v>
      </c>
    </row>
    <row r="16731" spans="1:10" x14ac:dyDescent="0.3">
      <c r="A16731" t="s">
        <v>16621</v>
      </c>
      <c r="C16731" s="18">
        <v>379.16026833239158</v>
      </c>
      <c r="D16731" s="1"/>
      <c r="E16731" s="1">
        <v>3</v>
      </c>
      <c r="F16731" s="1">
        <v>0</v>
      </c>
      <c r="G16731" s="1">
        <v>1</v>
      </c>
      <c r="H16731" s="1">
        <v>2</v>
      </c>
      <c r="I16731" s="15">
        <v>0.16666666666666666</v>
      </c>
      <c r="J16731">
        <f t="shared" si="261"/>
        <v>40</v>
      </c>
    </row>
    <row r="16732" spans="1:10" x14ac:dyDescent="0.3">
      <c r="A16732" t="s">
        <v>16622</v>
      </c>
      <c r="C16732" s="18">
        <v>379.15819095519026</v>
      </c>
      <c r="D16732" s="1"/>
      <c r="E16732" s="1">
        <v>3</v>
      </c>
      <c r="F16732" s="1">
        <v>0</v>
      </c>
      <c r="G16732" s="1">
        <v>1</v>
      </c>
      <c r="H16732" s="1">
        <v>2</v>
      </c>
      <c r="I16732" s="15">
        <v>0.16666666666666666</v>
      </c>
      <c r="J16732">
        <f t="shared" si="261"/>
        <v>40</v>
      </c>
    </row>
    <row r="16733" spans="1:10" x14ac:dyDescent="0.3">
      <c r="A16733" t="s">
        <v>16625</v>
      </c>
      <c r="C16733" s="18">
        <v>379.15248983954854</v>
      </c>
      <c r="D16733" s="1"/>
      <c r="E16733" s="1">
        <v>3</v>
      </c>
      <c r="F16733" s="1">
        <v>0</v>
      </c>
      <c r="G16733" s="1">
        <v>1</v>
      </c>
      <c r="H16733" s="1">
        <v>2</v>
      </c>
      <c r="I16733" s="15">
        <v>0.16666666666666666</v>
      </c>
      <c r="J16733">
        <f t="shared" si="261"/>
        <v>40</v>
      </c>
    </row>
    <row r="16734" spans="1:10" x14ac:dyDescent="0.3">
      <c r="A16734" s="21" t="s">
        <v>16626</v>
      </c>
      <c r="C16734" s="18">
        <v>379.15231496501497</v>
      </c>
      <c r="D16734" s="1"/>
      <c r="E16734" s="1">
        <v>15</v>
      </c>
      <c r="F16734" s="1">
        <v>6</v>
      </c>
      <c r="G16734" s="1">
        <v>1</v>
      </c>
      <c r="H16734" s="1">
        <v>8</v>
      </c>
      <c r="I16734" s="15">
        <v>0.43333333333333335</v>
      </c>
      <c r="J16734">
        <f t="shared" si="261"/>
        <v>40</v>
      </c>
    </row>
    <row r="16735" spans="1:10" x14ac:dyDescent="0.3">
      <c r="A16735" t="s">
        <v>16672</v>
      </c>
      <c r="C16735" s="18">
        <v>379.14898533778705</v>
      </c>
      <c r="D16735" s="1"/>
      <c r="E16735" s="1">
        <v>12</v>
      </c>
      <c r="F16735" s="1">
        <v>4</v>
      </c>
      <c r="G16735" s="1">
        <v>0</v>
      </c>
      <c r="H16735" s="1">
        <v>8</v>
      </c>
      <c r="I16735" s="15">
        <v>0.33333333333333331</v>
      </c>
      <c r="J16735">
        <f t="shared" si="261"/>
        <v>40</v>
      </c>
    </row>
    <row r="16736" spans="1:10" x14ac:dyDescent="0.3">
      <c r="A16736" t="s">
        <v>16627</v>
      </c>
      <c r="C16736" s="18">
        <v>379.14829527403708</v>
      </c>
      <c r="D16736" s="1"/>
      <c r="E16736" s="1">
        <v>2</v>
      </c>
      <c r="F16736" s="1">
        <v>0</v>
      </c>
      <c r="G16736" s="1">
        <v>0</v>
      </c>
      <c r="H16736" s="1">
        <v>2</v>
      </c>
      <c r="I16736" s="15">
        <v>0</v>
      </c>
      <c r="J16736">
        <f t="shared" si="261"/>
        <v>40</v>
      </c>
    </row>
    <row r="16737" spans="1:10" x14ac:dyDescent="0.3">
      <c r="A16737" t="s">
        <v>16629</v>
      </c>
      <c r="C16737" s="18">
        <v>379.14496796001794</v>
      </c>
      <c r="D16737" s="1"/>
      <c r="E16737" s="1">
        <v>5</v>
      </c>
      <c r="F16737" s="1">
        <v>1</v>
      </c>
      <c r="G16737" s="1">
        <v>0</v>
      </c>
      <c r="H16737" s="1">
        <v>4</v>
      </c>
      <c r="I16737" s="15">
        <v>0.2</v>
      </c>
      <c r="J16737">
        <f t="shared" si="261"/>
        <v>40</v>
      </c>
    </row>
    <row r="16738" spans="1:10" x14ac:dyDescent="0.3">
      <c r="A16738" t="s">
        <v>16630</v>
      </c>
      <c r="C16738" s="18">
        <v>379.14406580464072</v>
      </c>
      <c r="D16738" s="1"/>
      <c r="E16738" s="1">
        <v>2</v>
      </c>
      <c r="F16738" s="1">
        <v>0</v>
      </c>
      <c r="G16738" s="1">
        <v>0</v>
      </c>
      <c r="H16738" s="1">
        <v>2</v>
      </c>
      <c r="I16738" s="15">
        <v>0</v>
      </c>
      <c r="J16738">
        <f t="shared" si="261"/>
        <v>40</v>
      </c>
    </row>
    <row r="16739" spans="1:10" x14ac:dyDescent="0.3">
      <c r="A16739" t="s">
        <v>16491</v>
      </c>
      <c r="C16739" s="18">
        <v>379.14246688092726</v>
      </c>
      <c r="D16739" s="1"/>
      <c r="E16739" s="1">
        <v>2</v>
      </c>
      <c r="F16739" s="1">
        <v>0</v>
      </c>
      <c r="G16739" s="1">
        <v>0</v>
      </c>
      <c r="H16739" s="1">
        <v>2</v>
      </c>
      <c r="I16739" s="15">
        <v>0</v>
      </c>
      <c r="J16739">
        <f t="shared" si="261"/>
        <v>40</v>
      </c>
    </row>
    <row r="16740" spans="1:10" x14ac:dyDescent="0.3">
      <c r="A16740" t="s">
        <v>16631</v>
      </c>
      <c r="C16740" s="18">
        <v>379.13668161502505</v>
      </c>
      <c r="D16740" s="1"/>
      <c r="E16740" s="1">
        <v>2</v>
      </c>
      <c r="F16740" s="1">
        <v>0</v>
      </c>
      <c r="G16740" s="1">
        <v>0</v>
      </c>
      <c r="H16740" s="1">
        <v>2</v>
      </c>
      <c r="I16740" s="15">
        <v>0</v>
      </c>
      <c r="J16740">
        <f t="shared" si="261"/>
        <v>40</v>
      </c>
    </row>
    <row r="16741" spans="1:10" x14ac:dyDescent="0.3">
      <c r="A16741" t="s">
        <v>16640</v>
      </c>
      <c r="C16741" s="18">
        <v>379.13511898561774</v>
      </c>
      <c r="D16741" s="1"/>
      <c r="E16741" s="1">
        <v>31</v>
      </c>
      <c r="F16741" s="1">
        <v>12</v>
      </c>
      <c r="G16741" s="1">
        <v>0</v>
      </c>
      <c r="H16741" s="1">
        <v>19</v>
      </c>
      <c r="I16741" s="15">
        <v>0.38709677419354838</v>
      </c>
      <c r="J16741">
        <f t="shared" si="261"/>
        <v>20</v>
      </c>
    </row>
    <row r="16742" spans="1:10" x14ac:dyDescent="0.3">
      <c r="A16742" t="s">
        <v>16632</v>
      </c>
      <c r="C16742" s="18">
        <v>379.12532591320183</v>
      </c>
      <c r="D16742" s="1"/>
      <c r="E16742" s="1">
        <v>6</v>
      </c>
      <c r="F16742" s="1">
        <v>2</v>
      </c>
      <c r="G16742" s="1">
        <v>0</v>
      </c>
      <c r="H16742" s="1">
        <v>4</v>
      </c>
      <c r="I16742" s="15">
        <v>0.33333333333333331</v>
      </c>
      <c r="J16742">
        <f t="shared" si="261"/>
        <v>40</v>
      </c>
    </row>
    <row r="16743" spans="1:10" x14ac:dyDescent="0.3">
      <c r="A16743" t="s">
        <v>16633</v>
      </c>
      <c r="C16743" s="18">
        <v>379.12444359079967</v>
      </c>
      <c r="D16743" s="1"/>
      <c r="E16743" s="1">
        <v>2</v>
      </c>
      <c r="F16743" s="1">
        <v>0</v>
      </c>
      <c r="G16743" s="1">
        <v>0</v>
      </c>
      <c r="H16743" s="1">
        <v>2</v>
      </c>
      <c r="I16743" s="15">
        <v>0</v>
      </c>
      <c r="J16743">
        <f t="shared" si="261"/>
        <v>40</v>
      </c>
    </row>
    <row r="16744" spans="1:10" x14ac:dyDescent="0.3">
      <c r="A16744" t="s">
        <v>16634</v>
      </c>
      <c r="C16744" s="18">
        <v>379.11943290370056</v>
      </c>
      <c r="D16744" s="1"/>
      <c r="E16744" s="1">
        <v>8</v>
      </c>
      <c r="F16744" s="1">
        <v>3</v>
      </c>
      <c r="G16744" s="1">
        <v>0</v>
      </c>
      <c r="H16744" s="1">
        <v>5</v>
      </c>
      <c r="I16744" s="15">
        <v>0.375</v>
      </c>
      <c r="J16744">
        <f t="shared" si="261"/>
        <v>40</v>
      </c>
    </row>
    <row r="16745" spans="1:10" x14ac:dyDescent="0.3">
      <c r="A16745" t="s">
        <v>16635</v>
      </c>
      <c r="C16745" s="18">
        <v>379.11933013281441</v>
      </c>
      <c r="D16745" s="1"/>
      <c r="E16745" s="1">
        <v>5</v>
      </c>
      <c r="F16745" s="1">
        <v>1</v>
      </c>
      <c r="G16745" s="1">
        <v>1</v>
      </c>
      <c r="H16745" s="1">
        <v>3</v>
      </c>
      <c r="I16745" s="15">
        <v>0.3</v>
      </c>
      <c r="J16745">
        <f t="shared" si="261"/>
        <v>40</v>
      </c>
    </row>
    <row r="16746" spans="1:10" x14ac:dyDescent="0.3">
      <c r="A16746" t="s">
        <v>16636</v>
      </c>
      <c r="C16746" s="18">
        <v>379.11747570937308</v>
      </c>
      <c r="D16746" s="1"/>
      <c r="E16746" s="1">
        <v>31</v>
      </c>
      <c r="F16746" s="1">
        <v>13</v>
      </c>
      <c r="G16746" s="1">
        <v>0</v>
      </c>
      <c r="H16746" s="1">
        <v>18</v>
      </c>
      <c r="I16746" s="15">
        <v>0.41935483870967744</v>
      </c>
      <c r="J16746">
        <f t="shared" si="261"/>
        <v>20</v>
      </c>
    </row>
    <row r="16747" spans="1:10" x14ac:dyDescent="0.3">
      <c r="A16747" t="s">
        <v>16637</v>
      </c>
      <c r="C16747" s="18">
        <v>379.11573682771865</v>
      </c>
      <c r="D16747" s="1"/>
      <c r="E16747" s="1">
        <v>5</v>
      </c>
      <c r="F16747" s="1">
        <v>1</v>
      </c>
      <c r="G16747" s="1">
        <v>1</v>
      </c>
      <c r="H16747" s="1">
        <v>3</v>
      </c>
      <c r="I16747" s="15">
        <v>0.3</v>
      </c>
      <c r="J16747">
        <f t="shared" si="261"/>
        <v>40</v>
      </c>
    </row>
    <row r="16748" spans="1:10" x14ac:dyDescent="0.3">
      <c r="A16748" t="s">
        <v>16639</v>
      </c>
      <c r="C16748" s="18">
        <v>379.09521006202851</v>
      </c>
      <c r="D16748" s="1"/>
      <c r="E16748" s="1">
        <v>17</v>
      </c>
      <c r="F16748" s="1">
        <v>8</v>
      </c>
      <c r="G16748" s="1">
        <v>0</v>
      </c>
      <c r="H16748" s="1">
        <v>9</v>
      </c>
      <c r="I16748" s="15">
        <v>0.47058823529411764</v>
      </c>
      <c r="J16748">
        <f t="shared" si="261"/>
        <v>40</v>
      </c>
    </row>
    <row r="16749" spans="1:10" x14ac:dyDescent="0.3">
      <c r="A16749" t="s">
        <v>16641</v>
      </c>
      <c r="C16749" s="18">
        <v>379.0907762997935</v>
      </c>
      <c r="D16749" s="1"/>
      <c r="E16749" s="1">
        <v>8</v>
      </c>
      <c r="F16749" s="1">
        <v>3</v>
      </c>
      <c r="G16749" s="1">
        <v>0</v>
      </c>
      <c r="H16749" s="1">
        <v>5</v>
      </c>
      <c r="I16749" s="15">
        <v>0.375</v>
      </c>
      <c r="J16749">
        <f t="shared" si="261"/>
        <v>40</v>
      </c>
    </row>
    <row r="16750" spans="1:10" x14ac:dyDescent="0.3">
      <c r="A16750" t="s">
        <v>16642</v>
      </c>
      <c r="C16750" s="18">
        <v>379.09038288624947</v>
      </c>
      <c r="D16750" s="1"/>
      <c r="E16750" s="1">
        <v>2</v>
      </c>
      <c r="F16750" s="1">
        <v>0</v>
      </c>
      <c r="G16750" s="1">
        <v>0</v>
      </c>
      <c r="H16750" s="1">
        <v>2</v>
      </c>
      <c r="I16750" s="15">
        <v>0</v>
      </c>
      <c r="J16750">
        <f t="shared" si="261"/>
        <v>40</v>
      </c>
    </row>
    <row r="16751" spans="1:10" x14ac:dyDescent="0.3">
      <c r="A16751" t="s">
        <v>16643</v>
      </c>
      <c r="C16751" s="18">
        <v>379.08659462156851</v>
      </c>
      <c r="D16751" s="1"/>
      <c r="E16751" s="1">
        <v>2</v>
      </c>
      <c r="F16751" s="1">
        <v>0</v>
      </c>
      <c r="G16751" s="1">
        <v>0</v>
      </c>
      <c r="H16751" s="1">
        <v>2</v>
      </c>
      <c r="I16751" s="15">
        <v>0</v>
      </c>
      <c r="J16751">
        <f t="shared" si="261"/>
        <v>40</v>
      </c>
    </row>
    <row r="16752" spans="1:10" x14ac:dyDescent="0.3">
      <c r="A16752" t="s">
        <v>16645</v>
      </c>
      <c r="C16752" s="18">
        <v>379.07724355498971</v>
      </c>
      <c r="D16752" s="1"/>
      <c r="E16752" s="1">
        <v>3</v>
      </c>
      <c r="F16752" s="1">
        <v>0</v>
      </c>
      <c r="G16752" s="1">
        <v>1</v>
      </c>
      <c r="H16752" s="1">
        <v>2</v>
      </c>
      <c r="I16752" s="15">
        <v>0.16666666666666666</v>
      </c>
      <c r="J16752">
        <f t="shared" si="261"/>
        <v>40</v>
      </c>
    </row>
    <row r="16753" spans="1:10" x14ac:dyDescent="0.3">
      <c r="A16753" t="s">
        <v>16646</v>
      </c>
      <c r="C16753" s="18">
        <v>379.07591584932726</v>
      </c>
      <c r="D16753" s="1"/>
      <c r="E16753" s="1">
        <v>2</v>
      </c>
      <c r="F16753" s="1">
        <v>0</v>
      </c>
      <c r="G16753" s="1">
        <v>0</v>
      </c>
      <c r="H16753" s="1">
        <v>2</v>
      </c>
      <c r="I16753" s="15">
        <v>0</v>
      </c>
      <c r="J16753">
        <f t="shared" si="261"/>
        <v>40</v>
      </c>
    </row>
    <row r="16754" spans="1:10" x14ac:dyDescent="0.3">
      <c r="A16754" t="s">
        <v>16647</v>
      </c>
      <c r="C16754" s="18">
        <v>379.06619827240979</v>
      </c>
      <c r="D16754" s="1"/>
      <c r="E16754" s="1">
        <v>12</v>
      </c>
      <c r="F16754" s="1">
        <v>3</v>
      </c>
      <c r="G16754" s="1">
        <v>2</v>
      </c>
      <c r="H16754" s="1">
        <v>7</v>
      </c>
      <c r="I16754" s="15">
        <v>0.33333333333333331</v>
      </c>
      <c r="J16754">
        <f t="shared" si="261"/>
        <v>40</v>
      </c>
    </row>
    <row r="16755" spans="1:10" x14ac:dyDescent="0.3">
      <c r="A16755" t="s">
        <v>16648</v>
      </c>
      <c r="C16755" s="18">
        <v>379.06496143429041</v>
      </c>
      <c r="D16755" s="1"/>
      <c r="E16755" s="1">
        <v>4</v>
      </c>
      <c r="F16755" s="1">
        <v>0</v>
      </c>
      <c r="G16755" s="1">
        <v>2</v>
      </c>
      <c r="H16755" s="1">
        <v>2</v>
      </c>
      <c r="I16755" s="15">
        <v>0.25</v>
      </c>
      <c r="J16755">
        <f t="shared" si="261"/>
        <v>40</v>
      </c>
    </row>
    <row r="16756" spans="1:10" x14ac:dyDescent="0.3">
      <c r="A16756" t="s">
        <v>16649</v>
      </c>
      <c r="C16756" s="18">
        <v>379.06225566371324</v>
      </c>
      <c r="D16756" s="1"/>
      <c r="E16756" s="1">
        <v>2</v>
      </c>
      <c r="F16756" s="1">
        <v>0</v>
      </c>
      <c r="G16756" s="1">
        <v>0</v>
      </c>
      <c r="H16756" s="1">
        <v>2</v>
      </c>
      <c r="I16756" s="15">
        <v>0</v>
      </c>
      <c r="J16756">
        <f t="shared" si="261"/>
        <v>40</v>
      </c>
    </row>
    <row r="16757" spans="1:10" x14ac:dyDescent="0.3">
      <c r="A16757" t="s">
        <v>16650</v>
      </c>
      <c r="C16757" s="18">
        <v>379.05991002927829</v>
      </c>
      <c r="D16757" s="1"/>
      <c r="E16757" s="1">
        <v>2</v>
      </c>
      <c r="F16757" s="1">
        <v>0</v>
      </c>
      <c r="G16757" s="1">
        <v>0</v>
      </c>
      <c r="H16757" s="1">
        <v>2</v>
      </c>
      <c r="I16757" s="15">
        <v>0</v>
      </c>
      <c r="J16757">
        <f t="shared" si="261"/>
        <v>40</v>
      </c>
    </row>
    <row r="16758" spans="1:10" x14ac:dyDescent="0.3">
      <c r="A16758" t="s">
        <v>16651</v>
      </c>
      <c r="C16758" s="18">
        <v>379.05567318323688</v>
      </c>
      <c r="D16758" s="1"/>
      <c r="E16758" s="1">
        <v>8</v>
      </c>
      <c r="F16758" s="1">
        <v>3</v>
      </c>
      <c r="G16758" s="1">
        <v>0</v>
      </c>
      <c r="H16758" s="1">
        <v>5</v>
      </c>
      <c r="I16758" s="15">
        <v>0.375</v>
      </c>
      <c r="J16758">
        <f t="shared" si="261"/>
        <v>40</v>
      </c>
    </row>
    <row r="16759" spans="1:10" x14ac:dyDescent="0.3">
      <c r="A16759" t="s">
        <v>16655</v>
      </c>
      <c r="C16759" s="18">
        <v>379.05104233471815</v>
      </c>
      <c r="D16759" s="1"/>
      <c r="E16759" s="1">
        <v>13</v>
      </c>
      <c r="F16759" s="1">
        <v>5</v>
      </c>
      <c r="G16759" s="1">
        <v>0</v>
      </c>
      <c r="H16759" s="1">
        <v>8</v>
      </c>
      <c r="I16759" s="15">
        <v>0.38461538461538464</v>
      </c>
      <c r="J16759">
        <f t="shared" si="261"/>
        <v>40</v>
      </c>
    </row>
    <row r="16760" spans="1:10" x14ac:dyDescent="0.3">
      <c r="A16760" t="s">
        <v>16656</v>
      </c>
      <c r="C16760" s="18">
        <v>379.03625163971481</v>
      </c>
      <c r="D16760" s="1"/>
      <c r="E16760" s="1">
        <v>3</v>
      </c>
      <c r="F16760" s="1">
        <v>0</v>
      </c>
      <c r="G16760" s="1">
        <v>1</v>
      </c>
      <c r="H16760" s="1">
        <v>2</v>
      </c>
      <c r="I16760" s="15">
        <v>0.16666666666666666</v>
      </c>
      <c r="J16760">
        <f t="shared" si="261"/>
        <v>40</v>
      </c>
    </row>
    <row r="16761" spans="1:10" x14ac:dyDescent="0.3">
      <c r="A16761" t="s">
        <v>16746</v>
      </c>
      <c r="C16761" s="18">
        <v>379.03466789316423</v>
      </c>
      <c r="D16761" s="1"/>
      <c r="E16761" s="1">
        <v>2</v>
      </c>
      <c r="F16761" s="1">
        <v>0</v>
      </c>
      <c r="G16761" s="1">
        <v>0</v>
      </c>
      <c r="H16761" s="1">
        <v>2</v>
      </c>
      <c r="I16761" s="15">
        <v>0</v>
      </c>
      <c r="J16761">
        <f t="shared" si="261"/>
        <v>40</v>
      </c>
    </row>
    <row r="16762" spans="1:10" x14ac:dyDescent="0.3">
      <c r="A16762" t="s">
        <v>16657</v>
      </c>
      <c r="C16762" s="18">
        <v>379.03155680996792</v>
      </c>
      <c r="D16762" s="1"/>
      <c r="E16762" s="1">
        <v>2</v>
      </c>
      <c r="F16762" s="1">
        <v>0</v>
      </c>
      <c r="G16762" s="1">
        <v>0</v>
      </c>
      <c r="H16762" s="1">
        <v>2</v>
      </c>
      <c r="I16762" s="15">
        <v>0</v>
      </c>
      <c r="J16762">
        <f t="shared" si="261"/>
        <v>40</v>
      </c>
    </row>
    <row r="16763" spans="1:10" x14ac:dyDescent="0.3">
      <c r="A16763" t="s">
        <v>16658</v>
      </c>
      <c r="C16763" s="18">
        <v>379.02597213738591</v>
      </c>
      <c r="D16763" s="1"/>
      <c r="E16763" s="1">
        <v>8</v>
      </c>
      <c r="F16763" s="1">
        <v>3</v>
      </c>
      <c r="G16763" s="1">
        <v>0</v>
      </c>
      <c r="H16763" s="1">
        <v>5</v>
      </c>
      <c r="I16763" s="15">
        <v>0.375</v>
      </c>
      <c r="J16763">
        <f t="shared" si="261"/>
        <v>40</v>
      </c>
    </row>
    <row r="16764" spans="1:10" x14ac:dyDescent="0.3">
      <c r="A16764" t="s">
        <v>16659</v>
      </c>
      <c r="C16764" s="18">
        <v>379.02562882059658</v>
      </c>
      <c r="D16764" s="1"/>
      <c r="E16764" s="1">
        <v>2</v>
      </c>
      <c r="F16764" s="1">
        <v>0</v>
      </c>
      <c r="G16764" s="1">
        <v>0</v>
      </c>
      <c r="H16764" s="1">
        <v>2</v>
      </c>
      <c r="I16764" s="15">
        <v>0</v>
      </c>
      <c r="J16764">
        <f t="shared" si="261"/>
        <v>40</v>
      </c>
    </row>
    <row r="16765" spans="1:10" x14ac:dyDescent="0.3">
      <c r="A16765" t="s">
        <v>16689</v>
      </c>
      <c r="C16765" s="18">
        <v>379.02215349722798</v>
      </c>
      <c r="D16765" s="1"/>
      <c r="E16765" s="1">
        <v>9</v>
      </c>
      <c r="F16765" s="1">
        <v>3</v>
      </c>
      <c r="G16765" s="1">
        <v>1</v>
      </c>
      <c r="H16765" s="1">
        <v>5</v>
      </c>
      <c r="I16765" s="15">
        <v>0.3888888888888889</v>
      </c>
      <c r="J16765">
        <f t="shared" si="261"/>
        <v>40</v>
      </c>
    </row>
    <row r="16766" spans="1:10" x14ac:dyDescent="0.3">
      <c r="A16766" t="s">
        <v>16660</v>
      </c>
      <c r="C16766" s="18">
        <v>379.02154345523132</v>
      </c>
      <c r="D16766" s="1"/>
      <c r="E16766" s="1">
        <v>2</v>
      </c>
      <c r="F16766" s="1">
        <v>0</v>
      </c>
      <c r="G16766" s="1">
        <v>0</v>
      </c>
      <c r="H16766" s="1">
        <v>2</v>
      </c>
      <c r="I16766" s="15">
        <v>0</v>
      </c>
      <c r="J16766">
        <f t="shared" si="261"/>
        <v>40</v>
      </c>
    </row>
    <row r="16767" spans="1:10" x14ac:dyDescent="0.3">
      <c r="A16767" t="s">
        <v>16661</v>
      </c>
      <c r="C16767" s="18">
        <v>379.0158040123174</v>
      </c>
      <c r="D16767" s="1"/>
      <c r="E16767" s="1">
        <v>17</v>
      </c>
      <c r="F16767" s="1">
        <v>8</v>
      </c>
      <c r="G16767" s="1">
        <v>0</v>
      </c>
      <c r="H16767" s="1">
        <v>9</v>
      </c>
      <c r="I16767" s="15">
        <v>0.47058823529411764</v>
      </c>
      <c r="J16767">
        <f t="shared" si="261"/>
        <v>40</v>
      </c>
    </row>
    <row r="16768" spans="1:10" x14ac:dyDescent="0.3">
      <c r="A16768" t="s">
        <v>18245</v>
      </c>
      <c r="C16768" s="18">
        <v>379.01523658144157</v>
      </c>
      <c r="D16768" s="1"/>
      <c r="E16768" s="1">
        <v>6</v>
      </c>
      <c r="F16768" s="1">
        <v>2</v>
      </c>
      <c r="G16768" s="1">
        <v>0</v>
      </c>
      <c r="H16768" s="1">
        <v>4</v>
      </c>
      <c r="I16768" s="15">
        <v>0.33333333333333331</v>
      </c>
      <c r="J16768">
        <f t="shared" si="261"/>
        <v>40</v>
      </c>
    </row>
    <row r="16769" spans="1:10" x14ac:dyDescent="0.3">
      <c r="A16769" t="s">
        <v>16662</v>
      </c>
      <c r="C16769" s="18">
        <v>379.01042962837812</v>
      </c>
      <c r="D16769" s="1"/>
      <c r="E16769" s="1">
        <v>3</v>
      </c>
      <c r="F16769" s="1">
        <v>0</v>
      </c>
      <c r="G16769" s="1">
        <v>1</v>
      </c>
      <c r="H16769" s="1">
        <v>2</v>
      </c>
      <c r="I16769" s="15">
        <v>0.16666666666666666</v>
      </c>
      <c r="J16769">
        <f t="shared" si="261"/>
        <v>40</v>
      </c>
    </row>
    <row r="16770" spans="1:10" x14ac:dyDescent="0.3">
      <c r="A16770" t="s">
        <v>16663</v>
      </c>
      <c r="C16770" s="18">
        <v>379.00742172070562</v>
      </c>
      <c r="D16770" s="1"/>
      <c r="E16770" s="1">
        <v>8</v>
      </c>
      <c r="F16770" s="1">
        <v>3</v>
      </c>
      <c r="G16770" s="1">
        <v>0</v>
      </c>
      <c r="H16770" s="1">
        <v>5</v>
      </c>
      <c r="I16770" s="15">
        <v>0.375</v>
      </c>
      <c r="J16770">
        <f t="shared" si="261"/>
        <v>40</v>
      </c>
    </row>
    <row r="16771" spans="1:10" x14ac:dyDescent="0.3">
      <c r="A16771" t="s">
        <v>16664</v>
      </c>
      <c r="C16771" s="18">
        <v>378.99464301626824</v>
      </c>
      <c r="D16771" s="1"/>
      <c r="E16771" s="1">
        <v>8</v>
      </c>
      <c r="F16771" s="1">
        <v>3</v>
      </c>
      <c r="G16771" s="1">
        <v>0</v>
      </c>
      <c r="H16771" s="1">
        <v>5</v>
      </c>
      <c r="I16771" s="15">
        <v>0.375</v>
      </c>
      <c r="J16771">
        <f t="shared" si="261"/>
        <v>40</v>
      </c>
    </row>
    <row r="16772" spans="1:10" x14ac:dyDescent="0.3">
      <c r="A16772" t="s">
        <v>16665</v>
      </c>
      <c r="C16772" s="18">
        <v>378.99410463482053</v>
      </c>
      <c r="D16772" s="1"/>
      <c r="E16772" s="1">
        <v>2</v>
      </c>
      <c r="F16772" s="1">
        <v>0</v>
      </c>
      <c r="G16772" s="1">
        <v>0</v>
      </c>
      <c r="H16772" s="1">
        <v>2</v>
      </c>
      <c r="I16772" s="15">
        <v>0</v>
      </c>
      <c r="J16772">
        <f t="shared" ref="J16772:J16835" si="262">IF(E16772&lt;=30,40,20)</f>
        <v>40</v>
      </c>
    </row>
    <row r="16773" spans="1:10" x14ac:dyDescent="0.3">
      <c r="A16773" t="s">
        <v>16871</v>
      </c>
      <c r="C16773" s="18">
        <v>378.99140134896896</v>
      </c>
      <c r="D16773" s="1"/>
      <c r="E16773" s="1">
        <v>6</v>
      </c>
      <c r="F16773" s="1">
        <v>1</v>
      </c>
      <c r="G16773" s="1">
        <v>2</v>
      </c>
      <c r="H16773" s="1">
        <v>3</v>
      </c>
      <c r="I16773" s="15">
        <v>0.33333333333333331</v>
      </c>
      <c r="J16773">
        <f t="shared" si="262"/>
        <v>40</v>
      </c>
    </row>
    <row r="16774" spans="1:10" x14ac:dyDescent="0.3">
      <c r="A16774" t="s">
        <v>16841</v>
      </c>
      <c r="C16774" s="18">
        <v>378.97710850523345</v>
      </c>
      <c r="D16774" s="1"/>
      <c r="E16774" s="1">
        <v>6</v>
      </c>
      <c r="F16774" s="1">
        <v>2</v>
      </c>
      <c r="G16774" s="1">
        <v>0</v>
      </c>
      <c r="H16774" s="1">
        <v>4</v>
      </c>
      <c r="I16774" s="15">
        <v>0.33333333333333331</v>
      </c>
      <c r="J16774">
        <f t="shared" si="262"/>
        <v>40</v>
      </c>
    </row>
    <row r="16775" spans="1:10" x14ac:dyDescent="0.3">
      <c r="A16775" t="s">
        <v>16724</v>
      </c>
      <c r="C16775" s="18">
        <v>378.97623580187116</v>
      </c>
      <c r="D16775" s="1"/>
      <c r="E16775" s="1">
        <v>5</v>
      </c>
      <c r="F16775" s="1">
        <v>1</v>
      </c>
      <c r="G16775" s="1">
        <v>1</v>
      </c>
      <c r="H16775" s="1">
        <v>3</v>
      </c>
      <c r="I16775" s="15">
        <v>0.3</v>
      </c>
      <c r="J16775">
        <f t="shared" si="262"/>
        <v>40</v>
      </c>
    </row>
    <row r="16776" spans="1:10" x14ac:dyDescent="0.3">
      <c r="A16776" t="s">
        <v>16666</v>
      </c>
      <c r="C16776" s="18">
        <v>378.97181716777084</v>
      </c>
      <c r="D16776" s="1"/>
      <c r="E16776" s="1">
        <v>6</v>
      </c>
      <c r="F16776" s="1">
        <v>2</v>
      </c>
      <c r="G16776" s="1">
        <v>0</v>
      </c>
      <c r="H16776" s="1">
        <v>4</v>
      </c>
      <c r="I16776" s="15">
        <v>0.33333333333333331</v>
      </c>
      <c r="J16776">
        <f t="shared" si="262"/>
        <v>40</v>
      </c>
    </row>
    <row r="16777" spans="1:10" x14ac:dyDescent="0.3">
      <c r="A16777" t="s">
        <v>16668</v>
      </c>
      <c r="C16777" s="18">
        <v>378.96283110419324</v>
      </c>
      <c r="D16777" s="1"/>
      <c r="E16777" s="1">
        <v>5</v>
      </c>
      <c r="F16777" s="1">
        <v>1</v>
      </c>
      <c r="G16777" s="1">
        <v>1</v>
      </c>
      <c r="H16777" s="1">
        <v>3</v>
      </c>
      <c r="I16777" s="15">
        <v>0.3</v>
      </c>
      <c r="J16777">
        <f t="shared" si="262"/>
        <v>40</v>
      </c>
    </row>
    <row r="16778" spans="1:10" x14ac:dyDescent="0.3">
      <c r="A16778" t="s">
        <v>16678</v>
      </c>
      <c r="C16778" s="18">
        <v>378.95126870390868</v>
      </c>
      <c r="D16778" s="1"/>
      <c r="E16778" s="1">
        <v>3</v>
      </c>
      <c r="F16778" s="1">
        <v>0</v>
      </c>
      <c r="G16778" s="1">
        <v>1</v>
      </c>
      <c r="H16778" s="1">
        <v>2</v>
      </c>
      <c r="I16778" s="15">
        <v>0.16666666666666666</v>
      </c>
      <c r="J16778">
        <f t="shared" si="262"/>
        <v>40</v>
      </c>
    </row>
    <row r="16779" spans="1:10" x14ac:dyDescent="0.3">
      <c r="A16779" t="s">
        <v>16669</v>
      </c>
      <c r="C16779" s="18">
        <v>378.94729971158779</v>
      </c>
      <c r="D16779" s="1"/>
      <c r="E16779" s="1">
        <v>9</v>
      </c>
      <c r="F16779" s="1">
        <v>3</v>
      </c>
      <c r="G16779" s="1">
        <v>1</v>
      </c>
      <c r="H16779" s="1">
        <v>5</v>
      </c>
      <c r="I16779" s="15">
        <v>0.3888888888888889</v>
      </c>
      <c r="J16779">
        <f t="shared" si="262"/>
        <v>40</v>
      </c>
    </row>
    <row r="16780" spans="1:10" x14ac:dyDescent="0.3">
      <c r="A16780" t="s">
        <v>16694</v>
      </c>
      <c r="C16780" s="18">
        <v>378.94382547752986</v>
      </c>
      <c r="D16780" s="1"/>
      <c r="E16780" s="1">
        <v>2</v>
      </c>
      <c r="F16780" s="1">
        <v>0</v>
      </c>
      <c r="G16780" s="1">
        <v>0</v>
      </c>
      <c r="H16780" s="1">
        <v>2</v>
      </c>
      <c r="I16780" s="15">
        <v>0</v>
      </c>
      <c r="J16780">
        <f t="shared" si="262"/>
        <v>40</v>
      </c>
    </row>
    <row r="16781" spans="1:10" x14ac:dyDescent="0.3">
      <c r="A16781" t="s">
        <v>16671</v>
      </c>
      <c r="C16781" s="18">
        <v>378.94095794958122</v>
      </c>
      <c r="D16781" s="1"/>
      <c r="E16781" s="1">
        <v>6</v>
      </c>
      <c r="F16781" s="1">
        <v>2</v>
      </c>
      <c r="G16781" s="1">
        <v>0</v>
      </c>
      <c r="H16781" s="1">
        <v>4</v>
      </c>
      <c r="I16781" s="15">
        <v>0.33333333333333331</v>
      </c>
      <c r="J16781">
        <f t="shared" si="262"/>
        <v>40</v>
      </c>
    </row>
    <row r="16782" spans="1:10" x14ac:dyDescent="0.3">
      <c r="A16782" t="s">
        <v>16673</v>
      </c>
      <c r="C16782" s="18">
        <v>378.93157743203182</v>
      </c>
      <c r="D16782" s="1"/>
      <c r="E16782" s="1">
        <v>3</v>
      </c>
      <c r="F16782" s="1">
        <v>0</v>
      </c>
      <c r="G16782" s="1">
        <v>1</v>
      </c>
      <c r="H16782" s="1">
        <v>2</v>
      </c>
      <c r="I16782" s="15">
        <v>0.16666666666666666</v>
      </c>
      <c r="J16782">
        <f t="shared" si="262"/>
        <v>40</v>
      </c>
    </row>
    <row r="16783" spans="1:10" x14ac:dyDescent="0.3">
      <c r="A16783" t="s">
        <v>16674</v>
      </c>
      <c r="C16783" s="18">
        <v>378.93005265598492</v>
      </c>
      <c r="D16783" s="1"/>
      <c r="E16783" s="1">
        <v>2</v>
      </c>
      <c r="F16783" s="1">
        <v>0</v>
      </c>
      <c r="G16783" s="1">
        <v>0</v>
      </c>
      <c r="H16783" s="1">
        <v>2</v>
      </c>
      <c r="I16783" s="15">
        <v>0</v>
      </c>
      <c r="J16783">
        <f t="shared" si="262"/>
        <v>40</v>
      </c>
    </row>
    <row r="16784" spans="1:10" x14ac:dyDescent="0.3">
      <c r="A16784" t="s">
        <v>16675</v>
      </c>
      <c r="C16784" s="18">
        <v>378.92919421233165</v>
      </c>
      <c r="D16784" s="1"/>
      <c r="E16784" s="1">
        <v>6</v>
      </c>
      <c r="F16784" s="1">
        <v>2</v>
      </c>
      <c r="G16784" s="1">
        <v>0</v>
      </c>
      <c r="H16784" s="1">
        <v>4</v>
      </c>
      <c r="I16784" s="15">
        <v>0.33333333333333331</v>
      </c>
      <c r="J16784">
        <f t="shared" si="262"/>
        <v>40</v>
      </c>
    </row>
    <row r="16785" spans="1:10" x14ac:dyDescent="0.3">
      <c r="A16785" t="s">
        <v>16676</v>
      </c>
      <c r="C16785" s="18">
        <v>378.92556968707265</v>
      </c>
      <c r="D16785" s="1"/>
      <c r="E16785" s="1">
        <v>2</v>
      </c>
      <c r="F16785" s="1">
        <v>0</v>
      </c>
      <c r="G16785" s="1">
        <v>0</v>
      </c>
      <c r="H16785" s="1">
        <v>2</v>
      </c>
      <c r="I16785" s="15">
        <v>0</v>
      </c>
      <c r="J16785">
        <f t="shared" si="262"/>
        <v>40</v>
      </c>
    </row>
    <row r="16786" spans="1:10" x14ac:dyDescent="0.3">
      <c r="A16786" t="s">
        <v>16677</v>
      </c>
      <c r="C16786" s="18">
        <v>378.9199662417484</v>
      </c>
      <c r="D16786" s="1"/>
      <c r="E16786" s="1">
        <v>9</v>
      </c>
      <c r="F16786" s="1">
        <v>3</v>
      </c>
      <c r="G16786" s="1">
        <v>0</v>
      </c>
      <c r="H16786" s="1">
        <v>6</v>
      </c>
      <c r="I16786" s="15">
        <v>0.33333333333333331</v>
      </c>
      <c r="J16786">
        <f t="shared" si="262"/>
        <v>40</v>
      </c>
    </row>
    <row r="16787" spans="1:10" x14ac:dyDescent="0.3">
      <c r="A16787" t="s">
        <v>16680</v>
      </c>
      <c r="C16787" s="18">
        <v>378.9104926656953</v>
      </c>
      <c r="D16787" s="1"/>
      <c r="E16787" s="1">
        <v>2</v>
      </c>
      <c r="F16787" s="1">
        <v>0</v>
      </c>
      <c r="G16787" s="1">
        <v>0</v>
      </c>
      <c r="H16787" s="1">
        <v>2</v>
      </c>
      <c r="I16787" s="15">
        <v>0</v>
      </c>
      <c r="J16787">
        <f t="shared" si="262"/>
        <v>40</v>
      </c>
    </row>
    <row r="16788" spans="1:10" x14ac:dyDescent="0.3">
      <c r="A16788" t="s">
        <v>17008</v>
      </c>
      <c r="C16788" s="18">
        <v>378.89970412579822</v>
      </c>
      <c r="D16788" s="1"/>
      <c r="E16788" s="1">
        <v>18</v>
      </c>
      <c r="F16788" s="1">
        <v>6</v>
      </c>
      <c r="G16788" s="1">
        <v>0</v>
      </c>
      <c r="H16788" s="1">
        <v>12</v>
      </c>
      <c r="I16788" s="15">
        <v>0.33333333333333331</v>
      </c>
      <c r="J16788">
        <f t="shared" si="262"/>
        <v>40</v>
      </c>
    </row>
    <row r="16789" spans="1:10" x14ac:dyDescent="0.3">
      <c r="A16789" t="s">
        <v>18528</v>
      </c>
      <c r="C16789" s="18">
        <v>378.89914415058803</v>
      </c>
      <c r="D16789" s="1"/>
      <c r="E16789" s="1">
        <v>12</v>
      </c>
      <c r="F16789" s="1">
        <v>5</v>
      </c>
      <c r="G16789" s="1">
        <v>0</v>
      </c>
      <c r="H16789" s="1">
        <v>7</v>
      </c>
      <c r="I16789" s="15">
        <v>0.41666666666666669</v>
      </c>
      <c r="J16789">
        <f t="shared" si="262"/>
        <v>40</v>
      </c>
    </row>
    <row r="16790" spans="1:10" x14ac:dyDescent="0.3">
      <c r="A16790" t="s">
        <v>16681</v>
      </c>
      <c r="C16790" s="18">
        <v>378.89452551313957</v>
      </c>
      <c r="D16790" s="1"/>
      <c r="E16790" s="1">
        <v>2</v>
      </c>
      <c r="F16790" s="1">
        <v>0</v>
      </c>
      <c r="G16790" s="1">
        <v>0</v>
      </c>
      <c r="H16790" s="1">
        <v>2</v>
      </c>
      <c r="I16790" s="15">
        <v>0</v>
      </c>
      <c r="J16790">
        <f t="shared" si="262"/>
        <v>40</v>
      </c>
    </row>
    <row r="16791" spans="1:10" x14ac:dyDescent="0.3">
      <c r="A16791" t="s">
        <v>16682</v>
      </c>
      <c r="C16791" s="18">
        <v>378.89142076874816</v>
      </c>
      <c r="D16791" s="1"/>
      <c r="E16791" s="1">
        <v>2</v>
      </c>
      <c r="F16791" s="1">
        <v>0</v>
      </c>
      <c r="G16791" s="1">
        <v>0</v>
      </c>
      <c r="H16791" s="1">
        <v>2</v>
      </c>
      <c r="I16791" s="15">
        <v>0</v>
      </c>
      <c r="J16791">
        <f t="shared" si="262"/>
        <v>40</v>
      </c>
    </row>
    <row r="16792" spans="1:10" x14ac:dyDescent="0.3">
      <c r="A16792" t="s">
        <v>16683</v>
      </c>
      <c r="C16792" s="18">
        <v>378.88992671798303</v>
      </c>
      <c r="D16792" s="1"/>
      <c r="E16792" s="1">
        <v>4</v>
      </c>
      <c r="F16792" s="1">
        <v>1</v>
      </c>
      <c r="G16792" s="1">
        <v>1</v>
      </c>
      <c r="H16792" s="1">
        <v>2</v>
      </c>
      <c r="I16792" s="15">
        <v>0.375</v>
      </c>
      <c r="J16792">
        <f t="shared" si="262"/>
        <v>40</v>
      </c>
    </row>
    <row r="16793" spans="1:10" x14ac:dyDescent="0.3">
      <c r="A16793" t="s">
        <v>16685</v>
      </c>
      <c r="C16793" s="18">
        <v>378.88504110803115</v>
      </c>
      <c r="D16793" s="1"/>
      <c r="E16793" s="1">
        <v>6</v>
      </c>
      <c r="F16793" s="1">
        <v>2</v>
      </c>
      <c r="G16793" s="1">
        <v>0</v>
      </c>
      <c r="H16793" s="1">
        <v>4</v>
      </c>
      <c r="I16793" s="15">
        <v>0.33333333333333331</v>
      </c>
      <c r="J16793">
        <f t="shared" si="262"/>
        <v>40</v>
      </c>
    </row>
    <row r="16794" spans="1:10" x14ac:dyDescent="0.3">
      <c r="A16794" t="s">
        <v>16686</v>
      </c>
      <c r="C16794" s="18">
        <v>378.8838945011654</v>
      </c>
      <c r="D16794" s="1"/>
      <c r="E16794" s="1">
        <v>2</v>
      </c>
      <c r="F16794" s="1">
        <v>0</v>
      </c>
      <c r="G16794" s="1">
        <v>0</v>
      </c>
      <c r="H16794" s="1">
        <v>2</v>
      </c>
      <c r="I16794" s="15">
        <v>0</v>
      </c>
      <c r="J16794">
        <f t="shared" si="262"/>
        <v>40</v>
      </c>
    </row>
    <row r="16795" spans="1:10" x14ac:dyDescent="0.3">
      <c r="A16795" t="s">
        <v>16687</v>
      </c>
      <c r="C16795" s="18">
        <v>378.86998770139508</v>
      </c>
      <c r="D16795" s="1"/>
      <c r="E16795" s="1">
        <v>2</v>
      </c>
      <c r="F16795" s="1">
        <v>0</v>
      </c>
      <c r="G16795" s="1">
        <v>0</v>
      </c>
      <c r="H16795" s="1">
        <v>2</v>
      </c>
      <c r="I16795" s="15">
        <v>0</v>
      </c>
      <c r="J16795">
        <f t="shared" si="262"/>
        <v>40</v>
      </c>
    </row>
    <row r="16796" spans="1:10" x14ac:dyDescent="0.3">
      <c r="A16796" t="s">
        <v>16688</v>
      </c>
      <c r="C16796" s="18">
        <v>378.85607841712135</v>
      </c>
      <c r="D16796" s="1"/>
      <c r="E16796" s="1">
        <v>2</v>
      </c>
      <c r="F16796" s="1">
        <v>0</v>
      </c>
      <c r="G16796" s="1">
        <v>0</v>
      </c>
      <c r="H16796" s="1">
        <v>2</v>
      </c>
      <c r="I16796" s="15">
        <v>0</v>
      </c>
      <c r="J16796">
        <f t="shared" si="262"/>
        <v>40</v>
      </c>
    </row>
    <row r="16797" spans="1:10" x14ac:dyDescent="0.3">
      <c r="A16797" t="s">
        <v>16690</v>
      </c>
      <c r="C16797" s="18">
        <v>378.84269302839073</v>
      </c>
      <c r="D16797" s="1"/>
      <c r="E16797" s="1">
        <v>13</v>
      </c>
      <c r="F16797" s="1">
        <v>2</v>
      </c>
      <c r="G16797" s="1">
        <v>0</v>
      </c>
      <c r="H16797" s="1">
        <v>11</v>
      </c>
      <c r="I16797" s="15">
        <v>0.15384615384615385</v>
      </c>
      <c r="J16797">
        <f t="shared" si="262"/>
        <v>40</v>
      </c>
    </row>
    <row r="16798" spans="1:10" x14ac:dyDescent="0.3">
      <c r="A16798" t="s">
        <v>16691</v>
      </c>
      <c r="C16798" s="18">
        <v>378.83678622860617</v>
      </c>
      <c r="D16798" s="1"/>
      <c r="E16798" s="1">
        <v>9</v>
      </c>
      <c r="F16798" s="1">
        <v>3</v>
      </c>
      <c r="G16798" s="1">
        <v>1</v>
      </c>
      <c r="H16798" s="1">
        <v>5</v>
      </c>
      <c r="I16798" s="15">
        <v>0.3888888888888889</v>
      </c>
      <c r="J16798">
        <f t="shared" si="262"/>
        <v>40</v>
      </c>
    </row>
    <row r="16799" spans="1:10" x14ac:dyDescent="0.3">
      <c r="A16799" t="s">
        <v>16692</v>
      </c>
      <c r="C16799" s="18">
        <v>378.83632552043281</v>
      </c>
      <c r="D16799" s="1"/>
      <c r="E16799" s="1">
        <v>2</v>
      </c>
      <c r="F16799" s="1">
        <v>0</v>
      </c>
      <c r="G16799" s="1">
        <v>0</v>
      </c>
      <c r="H16799" s="1">
        <v>2</v>
      </c>
      <c r="I16799" s="15">
        <v>0</v>
      </c>
      <c r="J16799">
        <f t="shared" si="262"/>
        <v>40</v>
      </c>
    </row>
    <row r="16800" spans="1:10" x14ac:dyDescent="0.3">
      <c r="A16800" t="s">
        <v>16693</v>
      </c>
      <c r="C16800" s="18">
        <v>378.83578196324004</v>
      </c>
      <c r="D16800" s="1"/>
      <c r="E16800" s="1">
        <v>36</v>
      </c>
      <c r="F16800" s="1">
        <v>16</v>
      </c>
      <c r="G16800" s="1">
        <v>1</v>
      </c>
      <c r="H16800" s="1">
        <v>19</v>
      </c>
      <c r="I16800" s="15">
        <v>0.45833333333333331</v>
      </c>
      <c r="J16800">
        <f t="shared" si="262"/>
        <v>20</v>
      </c>
    </row>
    <row r="16801" spans="1:10" x14ac:dyDescent="0.3">
      <c r="A16801" t="s">
        <v>17183</v>
      </c>
      <c r="C16801" s="18">
        <v>378.83416944748774</v>
      </c>
      <c r="D16801" s="1"/>
      <c r="E16801" s="1">
        <v>3</v>
      </c>
      <c r="F16801" s="1">
        <v>0</v>
      </c>
      <c r="G16801" s="1">
        <v>0</v>
      </c>
      <c r="H16801" s="1">
        <v>3</v>
      </c>
      <c r="I16801" s="15">
        <v>0</v>
      </c>
      <c r="J16801">
        <f t="shared" si="262"/>
        <v>40</v>
      </c>
    </row>
    <row r="16802" spans="1:10" x14ac:dyDescent="0.3">
      <c r="A16802" t="s">
        <v>16695</v>
      </c>
      <c r="C16802" s="18">
        <v>378.83070159480894</v>
      </c>
      <c r="D16802" s="1"/>
      <c r="E16802" s="1">
        <v>2</v>
      </c>
      <c r="F16802" s="1">
        <v>0</v>
      </c>
      <c r="G16802" s="1">
        <v>0</v>
      </c>
      <c r="H16802" s="1">
        <v>2</v>
      </c>
      <c r="I16802" s="15">
        <v>0</v>
      </c>
      <c r="J16802">
        <f t="shared" si="262"/>
        <v>40</v>
      </c>
    </row>
    <row r="16803" spans="1:10" x14ac:dyDescent="0.3">
      <c r="A16803" t="s">
        <v>16696</v>
      </c>
      <c r="C16803" s="18">
        <v>378.82855439115349</v>
      </c>
      <c r="D16803" s="1"/>
      <c r="E16803" s="1">
        <v>9</v>
      </c>
      <c r="F16803" s="1">
        <v>3</v>
      </c>
      <c r="G16803" s="1">
        <v>0</v>
      </c>
      <c r="H16803" s="1">
        <v>6</v>
      </c>
      <c r="I16803" s="15">
        <v>0.33333333333333331</v>
      </c>
      <c r="J16803">
        <f t="shared" si="262"/>
        <v>40</v>
      </c>
    </row>
    <row r="16804" spans="1:10" x14ac:dyDescent="0.3">
      <c r="A16804" t="s">
        <v>16697</v>
      </c>
      <c r="C16804" s="18">
        <v>378.82719279119249</v>
      </c>
      <c r="D16804" s="1"/>
      <c r="E16804" s="1">
        <v>15</v>
      </c>
      <c r="F16804" s="1">
        <v>5</v>
      </c>
      <c r="G16804" s="1">
        <v>1</v>
      </c>
      <c r="H16804" s="1">
        <v>9</v>
      </c>
      <c r="I16804" s="15">
        <v>0.36666666666666664</v>
      </c>
      <c r="J16804">
        <f t="shared" si="262"/>
        <v>40</v>
      </c>
    </row>
    <row r="16805" spans="1:10" x14ac:dyDescent="0.3">
      <c r="A16805" t="s">
        <v>16698</v>
      </c>
      <c r="C16805" s="18">
        <v>378.82406678071311</v>
      </c>
      <c r="D16805" s="1"/>
      <c r="E16805" s="1">
        <v>2</v>
      </c>
      <c r="F16805" s="1">
        <v>0</v>
      </c>
      <c r="G16805" s="1">
        <v>0</v>
      </c>
      <c r="H16805" s="1">
        <v>2</v>
      </c>
      <c r="I16805" s="15">
        <v>0</v>
      </c>
      <c r="J16805">
        <f t="shared" si="262"/>
        <v>40</v>
      </c>
    </row>
    <row r="16806" spans="1:10" x14ac:dyDescent="0.3">
      <c r="A16806" t="s">
        <v>16699</v>
      </c>
      <c r="C16806" s="18">
        <v>378.82300543582767</v>
      </c>
      <c r="D16806" s="1"/>
      <c r="E16806" s="1">
        <v>5</v>
      </c>
      <c r="F16806" s="1">
        <v>1</v>
      </c>
      <c r="G16806" s="1">
        <v>0</v>
      </c>
      <c r="H16806" s="1">
        <v>4</v>
      </c>
      <c r="I16806" s="15">
        <v>0.2</v>
      </c>
      <c r="J16806">
        <f t="shared" si="262"/>
        <v>40</v>
      </c>
    </row>
    <row r="16807" spans="1:10" x14ac:dyDescent="0.3">
      <c r="A16807" t="s">
        <v>16880</v>
      </c>
      <c r="C16807" s="18">
        <v>378.81153796709651</v>
      </c>
      <c r="D16807" s="1"/>
      <c r="E16807" s="1">
        <v>3</v>
      </c>
      <c r="F16807" s="1">
        <v>0</v>
      </c>
      <c r="G16807" s="1">
        <v>0</v>
      </c>
      <c r="H16807" s="1">
        <v>3</v>
      </c>
      <c r="I16807" s="15">
        <v>0</v>
      </c>
      <c r="J16807">
        <f t="shared" si="262"/>
        <v>40</v>
      </c>
    </row>
    <row r="16808" spans="1:10" x14ac:dyDescent="0.3">
      <c r="A16808" t="s">
        <v>16702</v>
      </c>
      <c r="C16808" s="18">
        <v>378.80288690641208</v>
      </c>
      <c r="D16808" s="1"/>
      <c r="E16808" s="1">
        <v>13</v>
      </c>
      <c r="F16808" s="1">
        <v>5</v>
      </c>
      <c r="G16808" s="1">
        <v>0</v>
      </c>
      <c r="H16808" s="1">
        <v>8</v>
      </c>
      <c r="I16808" s="15">
        <v>0.38461538461538464</v>
      </c>
      <c r="J16808">
        <f t="shared" si="262"/>
        <v>40</v>
      </c>
    </row>
    <row r="16809" spans="1:10" x14ac:dyDescent="0.3">
      <c r="A16809" t="s">
        <v>16703</v>
      </c>
      <c r="C16809" s="18">
        <v>378.79235627104919</v>
      </c>
      <c r="D16809" s="1"/>
      <c r="E16809" s="1">
        <v>5</v>
      </c>
      <c r="F16809" s="1">
        <v>1</v>
      </c>
      <c r="G16809" s="1">
        <v>0</v>
      </c>
      <c r="H16809" s="1">
        <v>4</v>
      </c>
      <c r="I16809" s="15">
        <v>0.2</v>
      </c>
      <c r="J16809">
        <f t="shared" si="262"/>
        <v>40</v>
      </c>
    </row>
    <row r="16810" spans="1:10" x14ac:dyDescent="0.3">
      <c r="A16810" t="s">
        <v>16704</v>
      </c>
      <c r="C16810" s="18">
        <v>378.78856487392369</v>
      </c>
      <c r="D16810" s="1"/>
      <c r="E16810" s="1">
        <v>9</v>
      </c>
      <c r="F16810" s="1">
        <v>3</v>
      </c>
      <c r="G16810" s="1">
        <v>0</v>
      </c>
      <c r="H16810" s="1">
        <v>6</v>
      </c>
      <c r="I16810" s="15">
        <v>0.33333333333333331</v>
      </c>
      <c r="J16810">
        <f t="shared" si="262"/>
        <v>40</v>
      </c>
    </row>
    <row r="16811" spans="1:10" x14ac:dyDescent="0.3">
      <c r="A16811" t="s">
        <v>16847</v>
      </c>
      <c r="C16811" s="18">
        <v>378.78394579725028</v>
      </c>
      <c r="D16811" s="1"/>
      <c r="E16811" s="1">
        <v>31</v>
      </c>
      <c r="F16811" s="1">
        <v>16</v>
      </c>
      <c r="G16811" s="1">
        <v>1</v>
      </c>
      <c r="H16811" s="1">
        <v>14</v>
      </c>
      <c r="I16811" s="15">
        <v>0.532258064516129</v>
      </c>
      <c r="J16811">
        <f t="shared" si="262"/>
        <v>20</v>
      </c>
    </row>
    <row r="16812" spans="1:10" x14ac:dyDescent="0.3">
      <c r="A16812" s="21" t="s">
        <v>16705</v>
      </c>
      <c r="C16812" s="18">
        <v>378.78062662623336</v>
      </c>
      <c r="D16812" s="1"/>
      <c r="E16812" s="1">
        <v>6</v>
      </c>
      <c r="F16812" s="1">
        <v>2</v>
      </c>
      <c r="G16812" s="1">
        <v>0</v>
      </c>
      <c r="H16812" s="1">
        <v>4</v>
      </c>
      <c r="I16812" s="15">
        <v>0.33333333333333331</v>
      </c>
      <c r="J16812">
        <f t="shared" si="262"/>
        <v>40</v>
      </c>
    </row>
    <row r="16813" spans="1:10" x14ac:dyDescent="0.3">
      <c r="A16813" t="s">
        <v>16706</v>
      </c>
      <c r="C16813" s="18">
        <v>378.77294337032407</v>
      </c>
      <c r="D16813" s="1"/>
      <c r="E16813" s="1">
        <v>5</v>
      </c>
      <c r="F16813" s="1">
        <v>1</v>
      </c>
      <c r="G16813" s="1">
        <v>1</v>
      </c>
      <c r="H16813" s="1">
        <v>3</v>
      </c>
      <c r="I16813" s="15">
        <v>0.3</v>
      </c>
      <c r="J16813">
        <f t="shared" si="262"/>
        <v>40</v>
      </c>
    </row>
    <row r="16814" spans="1:10" x14ac:dyDescent="0.3">
      <c r="A16814" t="s">
        <v>16707</v>
      </c>
      <c r="C16814" s="18">
        <v>378.76770266768284</v>
      </c>
      <c r="D16814" s="1"/>
      <c r="E16814" s="1">
        <v>13</v>
      </c>
      <c r="F16814" s="1">
        <v>5</v>
      </c>
      <c r="G16814" s="1">
        <v>0</v>
      </c>
      <c r="H16814" s="1">
        <v>8</v>
      </c>
      <c r="I16814" s="15">
        <v>0.38461538461538464</v>
      </c>
      <c r="J16814">
        <f t="shared" si="262"/>
        <v>40</v>
      </c>
    </row>
    <row r="16815" spans="1:10" x14ac:dyDescent="0.3">
      <c r="A16815" t="s">
        <v>16708</v>
      </c>
      <c r="C16815" s="18">
        <v>378.76680799006931</v>
      </c>
      <c r="D16815" s="1"/>
      <c r="E16815" s="1">
        <v>12</v>
      </c>
      <c r="F16815" s="1">
        <v>5</v>
      </c>
      <c r="G16815" s="1">
        <v>0</v>
      </c>
      <c r="H16815" s="1">
        <v>7</v>
      </c>
      <c r="I16815" s="15">
        <v>0.41666666666666669</v>
      </c>
      <c r="J16815">
        <f t="shared" si="262"/>
        <v>40</v>
      </c>
    </row>
    <row r="16816" spans="1:10" x14ac:dyDescent="0.3">
      <c r="A16816" t="s">
        <v>16720</v>
      </c>
      <c r="C16816" s="18">
        <v>378.7659887840345</v>
      </c>
      <c r="D16816" s="1"/>
      <c r="E16816" s="1">
        <v>11</v>
      </c>
      <c r="F16816" s="1">
        <v>4</v>
      </c>
      <c r="G16816" s="1">
        <v>0</v>
      </c>
      <c r="H16816" s="1">
        <v>7</v>
      </c>
      <c r="I16816" s="15">
        <v>0.36363636363636365</v>
      </c>
      <c r="J16816">
        <f t="shared" si="262"/>
        <v>40</v>
      </c>
    </row>
    <row r="16817" spans="1:10" x14ac:dyDescent="0.3">
      <c r="A16817" t="s">
        <v>16709</v>
      </c>
      <c r="C16817" s="18">
        <v>378.75864946344382</v>
      </c>
      <c r="D16817" s="1"/>
      <c r="E16817" s="1">
        <v>6</v>
      </c>
      <c r="F16817" s="1">
        <v>2</v>
      </c>
      <c r="G16817" s="1">
        <v>0</v>
      </c>
      <c r="H16817" s="1">
        <v>4</v>
      </c>
      <c r="I16817" s="15">
        <v>0.33333333333333331</v>
      </c>
      <c r="J16817">
        <f t="shared" si="262"/>
        <v>40</v>
      </c>
    </row>
    <row r="16818" spans="1:10" x14ac:dyDescent="0.3">
      <c r="A16818" t="s">
        <v>16710</v>
      </c>
      <c r="C16818" s="18">
        <v>378.74805873248954</v>
      </c>
      <c r="D16818" s="1"/>
      <c r="E16818" s="1">
        <v>3</v>
      </c>
      <c r="F16818" s="1">
        <v>0</v>
      </c>
      <c r="G16818" s="1">
        <v>1</v>
      </c>
      <c r="H16818" s="1">
        <v>2</v>
      </c>
      <c r="I16818" s="15">
        <v>0.16666666666666666</v>
      </c>
      <c r="J16818">
        <f t="shared" si="262"/>
        <v>40</v>
      </c>
    </row>
    <row r="16819" spans="1:10" x14ac:dyDescent="0.3">
      <c r="A16819" t="s">
        <v>16711</v>
      </c>
      <c r="C16819" s="18">
        <v>378.74559558505945</v>
      </c>
      <c r="D16819" s="1"/>
      <c r="E16819" s="1">
        <v>2</v>
      </c>
      <c r="F16819" s="1">
        <v>0</v>
      </c>
      <c r="G16819" s="1">
        <v>0</v>
      </c>
      <c r="H16819" s="1">
        <v>2</v>
      </c>
      <c r="I16819" s="15">
        <v>0</v>
      </c>
      <c r="J16819">
        <f t="shared" si="262"/>
        <v>40</v>
      </c>
    </row>
    <row r="16820" spans="1:10" x14ac:dyDescent="0.3">
      <c r="A16820" t="s">
        <v>16712</v>
      </c>
      <c r="C16820" s="18">
        <v>378.74245434056843</v>
      </c>
      <c r="D16820" s="1"/>
      <c r="E16820" s="1">
        <v>3</v>
      </c>
      <c r="F16820" s="1">
        <v>0</v>
      </c>
      <c r="G16820" s="1">
        <v>1</v>
      </c>
      <c r="H16820" s="1">
        <v>2</v>
      </c>
      <c r="I16820" s="15">
        <v>0.16666666666666666</v>
      </c>
      <c r="J16820">
        <f t="shared" si="262"/>
        <v>40</v>
      </c>
    </row>
    <row r="16821" spans="1:10" x14ac:dyDescent="0.3">
      <c r="A16821" t="s">
        <v>16713</v>
      </c>
      <c r="C16821" s="18">
        <v>378.73937833430671</v>
      </c>
      <c r="D16821" s="1"/>
      <c r="E16821" s="1">
        <v>8</v>
      </c>
      <c r="F16821" s="1">
        <v>3</v>
      </c>
      <c r="G16821" s="1">
        <v>0</v>
      </c>
      <c r="H16821" s="1">
        <v>5</v>
      </c>
      <c r="I16821" s="15">
        <v>0.375</v>
      </c>
      <c r="J16821">
        <f t="shared" si="262"/>
        <v>40</v>
      </c>
    </row>
    <row r="16822" spans="1:10" x14ac:dyDescent="0.3">
      <c r="A16822" t="s">
        <v>16722</v>
      </c>
      <c r="C16822" s="18">
        <v>378.73629787061134</v>
      </c>
      <c r="D16822" s="1"/>
      <c r="E16822" s="1">
        <v>9</v>
      </c>
      <c r="F16822" s="1">
        <v>3</v>
      </c>
      <c r="G16822" s="1">
        <v>1</v>
      </c>
      <c r="H16822" s="1">
        <v>5</v>
      </c>
      <c r="I16822" s="15">
        <v>0.3888888888888889</v>
      </c>
      <c r="J16822">
        <f t="shared" si="262"/>
        <v>40</v>
      </c>
    </row>
    <row r="16823" spans="1:10" x14ac:dyDescent="0.3">
      <c r="A16823" t="s">
        <v>16805</v>
      </c>
      <c r="C16823" s="18">
        <v>378.73348791099448</v>
      </c>
      <c r="D16823" s="1"/>
      <c r="E16823" s="1">
        <v>28</v>
      </c>
      <c r="F16823" s="1">
        <v>11</v>
      </c>
      <c r="G16823" s="1">
        <v>1</v>
      </c>
      <c r="H16823" s="1">
        <v>16</v>
      </c>
      <c r="I16823" s="15">
        <v>0.4107142857142857</v>
      </c>
      <c r="J16823">
        <f t="shared" si="262"/>
        <v>40</v>
      </c>
    </row>
    <row r="16824" spans="1:10" x14ac:dyDescent="0.3">
      <c r="A16824" t="s">
        <v>16638</v>
      </c>
      <c r="C16824" s="18">
        <v>378.72595699445759</v>
      </c>
      <c r="D16824" s="1"/>
      <c r="E16824" s="1">
        <v>31</v>
      </c>
      <c r="F16824" s="1">
        <v>12</v>
      </c>
      <c r="G16824" s="1">
        <v>0</v>
      </c>
      <c r="H16824" s="1">
        <v>19</v>
      </c>
      <c r="I16824" s="15">
        <v>0.38709677419354838</v>
      </c>
      <c r="J16824">
        <f t="shared" si="262"/>
        <v>20</v>
      </c>
    </row>
    <row r="16825" spans="1:10" x14ac:dyDescent="0.3">
      <c r="A16825" t="s">
        <v>16714</v>
      </c>
      <c r="C16825" s="18">
        <v>378.72409238018656</v>
      </c>
      <c r="D16825" s="1"/>
      <c r="E16825" s="1">
        <v>5</v>
      </c>
      <c r="F16825" s="1">
        <v>1</v>
      </c>
      <c r="G16825" s="1">
        <v>1</v>
      </c>
      <c r="H16825" s="1">
        <v>3</v>
      </c>
      <c r="I16825" s="15">
        <v>0.3</v>
      </c>
      <c r="J16825">
        <f t="shared" si="262"/>
        <v>40</v>
      </c>
    </row>
    <row r="16826" spans="1:10" x14ac:dyDescent="0.3">
      <c r="A16826" t="s">
        <v>16845</v>
      </c>
      <c r="C16826" s="18">
        <v>378.71761814722129</v>
      </c>
      <c r="D16826" s="1"/>
      <c r="E16826" s="1">
        <v>6</v>
      </c>
      <c r="F16826" s="1">
        <v>2</v>
      </c>
      <c r="G16826" s="1">
        <v>0</v>
      </c>
      <c r="H16826" s="1">
        <v>4</v>
      </c>
      <c r="I16826" s="15">
        <v>0.33333333333333331</v>
      </c>
      <c r="J16826">
        <f t="shared" si="262"/>
        <v>40</v>
      </c>
    </row>
    <row r="16827" spans="1:10" x14ac:dyDescent="0.3">
      <c r="A16827" t="s">
        <v>16715</v>
      </c>
      <c r="C16827" s="18">
        <v>378.71721081297949</v>
      </c>
      <c r="D16827" s="1"/>
      <c r="E16827" s="1">
        <v>3</v>
      </c>
      <c r="F16827" s="1">
        <v>0</v>
      </c>
      <c r="G16827" s="1">
        <v>1</v>
      </c>
      <c r="H16827" s="1">
        <v>2</v>
      </c>
      <c r="I16827" s="15">
        <v>0.16666666666666666</v>
      </c>
      <c r="J16827">
        <f t="shared" si="262"/>
        <v>40</v>
      </c>
    </row>
    <row r="16828" spans="1:10" x14ac:dyDescent="0.3">
      <c r="A16828" t="s">
        <v>16716</v>
      </c>
      <c r="C16828" s="18">
        <v>378.70118065429511</v>
      </c>
      <c r="D16828" s="1"/>
      <c r="E16828" s="1">
        <v>10</v>
      </c>
      <c r="F16828" s="1">
        <v>4</v>
      </c>
      <c r="G16828" s="1">
        <v>0</v>
      </c>
      <c r="H16828" s="1">
        <v>6</v>
      </c>
      <c r="I16828" s="15">
        <v>0.4</v>
      </c>
      <c r="J16828">
        <f t="shared" si="262"/>
        <v>40</v>
      </c>
    </row>
    <row r="16829" spans="1:10" x14ac:dyDescent="0.3">
      <c r="A16829" t="s">
        <v>16718</v>
      </c>
      <c r="C16829" s="18">
        <v>378.69578613426171</v>
      </c>
      <c r="D16829" s="1"/>
      <c r="E16829" s="1">
        <v>3</v>
      </c>
      <c r="F16829" s="1">
        <v>0</v>
      </c>
      <c r="G16829" s="1">
        <v>0</v>
      </c>
      <c r="H16829" s="1">
        <v>3</v>
      </c>
      <c r="I16829" s="15">
        <v>0</v>
      </c>
      <c r="J16829">
        <f t="shared" si="262"/>
        <v>40</v>
      </c>
    </row>
    <row r="16830" spans="1:10" x14ac:dyDescent="0.3">
      <c r="A16830" t="s">
        <v>16719</v>
      </c>
      <c r="C16830" s="18">
        <v>378.6950231550739</v>
      </c>
      <c r="D16830" s="1"/>
      <c r="E16830" s="1">
        <v>2</v>
      </c>
      <c r="F16830" s="1">
        <v>0</v>
      </c>
      <c r="G16830" s="1">
        <v>0</v>
      </c>
      <c r="H16830" s="1">
        <v>2</v>
      </c>
      <c r="I16830" s="15">
        <v>0</v>
      </c>
      <c r="J16830">
        <f t="shared" si="262"/>
        <v>40</v>
      </c>
    </row>
    <row r="16831" spans="1:10" x14ac:dyDescent="0.3">
      <c r="A16831" t="s">
        <v>16721</v>
      </c>
      <c r="C16831" s="18">
        <v>378.68107215454887</v>
      </c>
      <c r="D16831" s="1"/>
      <c r="E16831" s="1">
        <v>8</v>
      </c>
      <c r="F16831" s="1">
        <v>3</v>
      </c>
      <c r="G16831" s="1">
        <v>0</v>
      </c>
      <c r="H16831" s="1">
        <v>5</v>
      </c>
      <c r="I16831" s="15">
        <v>0.375</v>
      </c>
      <c r="J16831">
        <f t="shared" si="262"/>
        <v>40</v>
      </c>
    </row>
    <row r="16832" spans="1:10" x14ac:dyDescent="0.3">
      <c r="A16832" t="s">
        <v>16725</v>
      </c>
      <c r="C16832" s="18">
        <v>378.65640545867484</v>
      </c>
      <c r="D16832" s="1"/>
      <c r="E16832" s="1">
        <v>6</v>
      </c>
      <c r="F16832" s="1">
        <v>2</v>
      </c>
      <c r="G16832" s="1">
        <v>0</v>
      </c>
      <c r="H16832" s="1">
        <v>4</v>
      </c>
      <c r="I16832" s="15">
        <v>0.33333333333333331</v>
      </c>
      <c r="J16832">
        <f t="shared" si="262"/>
        <v>40</v>
      </c>
    </row>
    <row r="16833" spans="1:10" x14ac:dyDescent="0.3">
      <c r="A16833" t="s">
        <v>16947</v>
      </c>
      <c r="C16833" s="18">
        <v>378.65473020061376</v>
      </c>
      <c r="D16833" s="1"/>
      <c r="E16833" s="1">
        <v>9</v>
      </c>
      <c r="F16833" s="1">
        <v>3</v>
      </c>
      <c r="G16833" s="1">
        <v>0</v>
      </c>
      <c r="H16833" s="1">
        <v>6</v>
      </c>
      <c r="I16833" s="15">
        <v>0.33333333333333331</v>
      </c>
      <c r="J16833">
        <f t="shared" si="262"/>
        <v>40</v>
      </c>
    </row>
    <row r="16834" spans="1:10" x14ac:dyDescent="0.3">
      <c r="A16834" t="s">
        <v>16726</v>
      </c>
      <c r="C16834" s="18">
        <v>378.65105812596698</v>
      </c>
      <c r="D16834" s="1"/>
      <c r="E16834" s="1">
        <v>3</v>
      </c>
      <c r="F16834" s="1">
        <v>0</v>
      </c>
      <c r="G16834" s="1">
        <v>0</v>
      </c>
      <c r="H16834" s="1">
        <v>3</v>
      </c>
      <c r="I16834" s="15">
        <v>0</v>
      </c>
      <c r="J16834">
        <f t="shared" si="262"/>
        <v>40</v>
      </c>
    </row>
    <row r="16835" spans="1:10" x14ac:dyDescent="0.3">
      <c r="A16835" t="s">
        <v>16727</v>
      </c>
      <c r="C16835" s="18">
        <v>378.64403034989988</v>
      </c>
      <c r="D16835" s="1"/>
      <c r="E16835" s="1">
        <v>2</v>
      </c>
      <c r="F16835" s="1">
        <v>0</v>
      </c>
      <c r="G16835" s="1">
        <v>0</v>
      </c>
      <c r="H16835" s="1">
        <v>2</v>
      </c>
      <c r="I16835" s="15">
        <v>0</v>
      </c>
      <c r="J16835">
        <f t="shared" si="262"/>
        <v>40</v>
      </c>
    </row>
    <row r="16836" spans="1:10" x14ac:dyDescent="0.3">
      <c r="A16836" t="s">
        <v>16728</v>
      </c>
      <c r="C16836" s="18">
        <v>378.64326088002031</v>
      </c>
      <c r="D16836" s="1"/>
      <c r="E16836" s="1">
        <v>10</v>
      </c>
      <c r="F16836" s="1">
        <v>4</v>
      </c>
      <c r="G16836" s="1">
        <v>0</v>
      </c>
      <c r="H16836" s="1">
        <v>6</v>
      </c>
      <c r="I16836" s="15">
        <v>0.4</v>
      </c>
      <c r="J16836">
        <f t="shared" ref="J16836:J16899" si="263">IF(E16836&lt;=30,40,20)</f>
        <v>40</v>
      </c>
    </row>
    <row r="16837" spans="1:10" x14ac:dyDescent="0.3">
      <c r="A16837" t="s">
        <v>16729</v>
      </c>
      <c r="C16837" s="18">
        <v>378.64099607586314</v>
      </c>
      <c r="D16837" s="1"/>
      <c r="E16837" s="1">
        <v>2</v>
      </c>
      <c r="F16837" s="1">
        <v>0</v>
      </c>
      <c r="G16837" s="1">
        <v>0</v>
      </c>
      <c r="H16837" s="1">
        <v>2</v>
      </c>
      <c r="I16837" s="15">
        <v>0</v>
      </c>
      <c r="J16837">
        <f t="shared" si="263"/>
        <v>40</v>
      </c>
    </row>
    <row r="16838" spans="1:10" x14ac:dyDescent="0.3">
      <c r="A16838" t="s">
        <v>16730</v>
      </c>
      <c r="C16838" s="18">
        <v>378.63742405453917</v>
      </c>
      <c r="D16838" s="1"/>
      <c r="E16838" s="1">
        <v>2</v>
      </c>
      <c r="F16838" s="1">
        <v>0</v>
      </c>
      <c r="G16838" s="1">
        <v>0</v>
      </c>
      <c r="H16838" s="1">
        <v>2</v>
      </c>
      <c r="I16838" s="15">
        <v>0</v>
      </c>
      <c r="J16838">
        <f t="shared" si="263"/>
        <v>40</v>
      </c>
    </row>
    <row r="16839" spans="1:10" x14ac:dyDescent="0.3">
      <c r="A16839" t="s">
        <v>16731</v>
      </c>
      <c r="C16839" s="18">
        <v>378.63674170831325</v>
      </c>
      <c r="D16839" s="1"/>
      <c r="E16839" s="1">
        <v>4</v>
      </c>
      <c r="F16839" s="1">
        <v>1</v>
      </c>
      <c r="G16839" s="1">
        <v>0</v>
      </c>
      <c r="H16839" s="1">
        <v>3</v>
      </c>
      <c r="I16839" s="15">
        <v>0.25</v>
      </c>
      <c r="J16839">
        <f t="shared" si="263"/>
        <v>40</v>
      </c>
    </row>
    <row r="16840" spans="1:10" x14ac:dyDescent="0.3">
      <c r="A16840" s="21" t="s">
        <v>16760</v>
      </c>
      <c r="C16840" s="18">
        <v>378.6290919287531</v>
      </c>
      <c r="D16840" s="1"/>
      <c r="E16840" s="1">
        <v>19</v>
      </c>
      <c r="F16840" s="1">
        <v>9</v>
      </c>
      <c r="G16840" s="1">
        <v>0</v>
      </c>
      <c r="H16840" s="1">
        <v>10</v>
      </c>
      <c r="I16840" s="15">
        <v>0.47368421052631576</v>
      </c>
      <c r="J16840">
        <f t="shared" si="263"/>
        <v>40</v>
      </c>
    </row>
    <row r="16841" spans="1:10" x14ac:dyDescent="0.3">
      <c r="A16841" t="s">
        <v>16733</v>
      </c>
      <c r="C16841" s="18">
        <v>378.62884571183599</v>
      </c>
      <c r="D16841" s="1"/>
      <c r="E16841" s="1">
        <v>3</v>
      </c>
      <c r="F16841" s="1">
        <v>1</v>
      </c>
      <c r="G16841" s="1">
        <v>0</v>
      </c>
      <c r="H16841" s="1">
        <v>2</v>
      </c>
      <c r="I16841" s="15">
        <v>0.33333333333333331</v>
      </c>
      <c r="J16841">
        <f t="shared" si="263"/>
        <v>40</v>
      </c>
    </row>
    <row r="16842" spans="1:10" x14ac:dyDescent="0.3">
      <c r="A16842" t="s">
        <v>16734</v>
      </c>
      <c r="C16842" s="18">
        <v>378.62767297645564</v>
      </c>
      <c r="D16842" s="1"/>
      <c r="E16842" s="1">
        <v>9</v>
      </c>
      <c r="F16842" s="1">
        <v>3</v>
      </c>
      <c r="G16842" s="1">
        <v>0</v>
      </c>
      <c r="H16842" s="1">
        <v>6</v>
      </c>
      <c r="I16842" s="15">
        <v>0.33333333333333331</v>
      </c>
      <c r="J16842">
        <f t="shared" si="263"/>
        <v>40</v>
      </c>
    </row>
    <row r="16843" spans="1:10" x14ac:dyDescent="0.3">
      <c r="A16843" t="s">
        <v>16735</v>
      </c>
      <c r="C16843" s="18">
        <v>378.62255985705207</v>
      </c>
      <c r="D16843" s="1"/>
      <c r="E16843" s="1">
        <v>5</v>
      </c>
      <c r="F16843" s="1">
        <v>1</v>
      </c>
      <c r="G16843" s="1">
        <v>0</v>
      </c>
      <c r="H16843" s="1">
        <v>4</v>
      </c>
      <c r="I16843" s="15">
        <v>0.2</v>
      </c>
      <c r="J16843">
        <f t="shared" si="263"/>
        <v>40</v>
      </c>
    </row>
    <row r="16844" spans="1:10" x14ac:dyDescent="0.3">
      <c r="A16844" t="s">
        <v>16737</v>
      </c>
      <c r="C16844" s="18">
        <v>378.61511823085908</v>
      </c>
      <c r="D16844" s="1"/>
      <c r="E16844" s="1">
        <v>2</v>
      </c>
      <c r="F16844" s="1">
        <v>0</v>
      </c>
      <c r="G16844" s="1">
        <v>0</v>
      </c>
      <c r="H16844" s="1">
        <v>2</v>
      </c>
      <c r="I16844" s="15">
        <v>0</v>
      </c>
      <c r="J16844">
        <f t="shared" si="263"/>
        <v>40</v>
      </c>
    </row>
    <row r="16845" spans="1:10" x14ac:dyDescent="0.3">
      <c r="A16845" t="s">
        <v>16740</v>
      </c>
      <c r="C16845" s="18">
        <v>378.59763514034285</v>
      </c>
      <c r="D16845" s="1"/>
      <c r="E16845" s="1">
        <v>3</v>
      </c>
      <c r="F16845" s="1">
        <v>0</v>
      </c>
      <c r="G16845" s="1">
        <v>1</v>
      </c>
      <c r="H16845" s="1">
        <v>2</v>
      </c>
      <c r="I16845" s="15">
        <v>0.16666666666666666</v>
      </c>
      <c r="J16845">
        <f t="shared" si="263"/>
        <v>40</v>
      </c>
    </row>
    <row r="16846" spans="1:10" x14ac:dyDescent="0.3">
      <c r="A16846" t="s">
        <v>16741</v>
      </c>
      <c r="C16846" s="18">
        <v>378.59644986465162</v>
      </c>
      <c r="D16846" s="1"/>
      <c r="E16846" s="1">
        <v>4</v>
      </c>
      <c r="F16846" s="1">
        <v>1</v>
      </c>
      <c r="G16846" s="1">
        <v>0</v>
      </c>
      <c r="H16846" s="1">
        <v>3</v>
      </c>
      <c r="I16846" s="15">
        <v>0.25</v>
      </c>
      <c r="J16846">
        <f t="shared" si="263"/>
        <v>40</v>
      </c>
    </row>
    <row r="16847" spans="1:10" x14ac:dyDescent="0.3">
      <c r="A16847" t="s">
        <v>16742</v>
      </c>
      <c r="C16847" s="18">
        <v>378.59624404055637</v>
      </c>
      <c r="D16847" s="1"/>
      <c r="E16847" s="1">
        <v>14</v>
      </c>
      <c r="F16847" s="1">
        <v>6</v>
      </c>
      <c r="G16847" s="1">
        <v>0</v>
      </c>
      <c r="H16847" s="1">
        <v>8</v>
      </c>
      <c r="I16847" s="15">
        <v>0.42857142857142855</v>
      </c>
      <c r="J16847">
        <f t="shared" si="263"/>
        <v>40</v>
      </c>
    </row>
    <row r="16848" spans="1:10" x14ac:dyDescent="0.3">
      <c r="A16848" t="s">
        <v>16743</v>
      </c>
      <c r="C16848" s="18">
        <v>378.59550879327935</v>
      </c>
      <c r="D16848" s="1"/>
      <c r="E16848" s="1">
        <v>2</v>
      </c>
      <c r="F16848" s="1">
        <v>0</v>
      </c>
      <c r="G16848" s="1">
        <v>0</v>
      </c>
      <c r="H16848" s="1">
        <v>2</v>
      </c>
      <c r="I16848" s="15">
        <v>0</v>
      </c>
      <c r="J16848">
        <f t="shared" si="263"/>
        <v>40</v>
      </c>
    </row>
    <row r="16849" spans="1:10" x14ac:dyDescent="0.3">
      <c r="A16849" t="s">
        <v>16745</v>
      </c>
      <c r="C16849" s="18">
        <v>378.58561280221767</v>
      </c>
      <c r="D16849" s="1"/>
      <c r="E16849" s="1">
        <v>8</v>
      </c>
      <c r="F16849" s="1">
        <v>3</v>
      </c>
      <c r="G16849" s="1">
        <v>0</v>
      </c>
      <c r="H16849" s="1">
        <v>5</v>
      </c>
      <c r="I16849" s="15">
        <v>0.375</v>
      </c>
      <c r="J16849">
        <f t="shared" si="263"/>
        <v>40</v>
      </c>
    </row>
    <row r="16850" spans="1:10" x14ac:dyDescent="0.3">
      <c r="A16850" t="s">
        <v>16748</v>
      </c>
      <c r="C16850" s="18">
        <v>378.56592147660058</v>
      </c>
      <c r="D16850" s="1"/>
      <c r="E16850" s="1">
        <v>45</v>
      </c>
      <c r="F16850" s="1">
        <v>21</v>
      </c>
      <c r="G16850" s="1">
        <v>0</v>
      </c>
      <c r="H16850" s="1">
        <v>24</v>
      </c>
      <c r="I16850" s="15">
        <v>0.46666666666666667</v>
      </c>
      <c r="J16850">
        <f t="shared" si="263"/>
        <v>20</v>
      </c>
    </row>
    <row r="16851" spans="1:10" x14ac:dyDescent="0.3">
      <c r="A16851" t="s">
        <v>16749</v>
      </c>
      <c r="C16851" s="18">
        <v>378.56270156324422</v>
      </c>
      <c r="D16851" s="1"/>
      <c r="E16851" s="1">
        <v>23</v>
      </c>
      <c r="F16851" s="1">
        <v>8</v>
      </c>
      <c r="G16851" s="1">
        <v>0</v>
      </c>
      <c r="H16851" s="1">
        <v>15</v>
      </c>
      <c r="I16851" s="15">
        <v>0.34782608695652173</v>
      </c>
      <c r="J16851">
        <f t="shared" si="263"/>
        <v>40</v>
      </c>
    </row>
    <row r="16852" spans="1:10" x14ac:dyDescent="0.3">
      <c r="A16852" t="s">
        <v>16750</v>
      </c>
      <c r="C16852" s="18">
        <v>378.56052795785831</v>
      </c>
      <c r="D16852" s="1"/>
      <c r="E16852" s="1">
        <v>11</v>
      </c>
      <c r="F16852" s="1">
        <v>4</v>
      </c>
      <c r="G16852" s="1">
        <v>0</v>
      </c>
      <c r="H16852" s="1">
        <v>7</v>
      </c>
      <c r="I16852" s="15">
        <v>0.36363636363636365</v>
      </c>
      <c r="J16852">
        <f t="shared" si="263"/>
        <v>40</v>
      </c>
    </row>
    <row r="16853" spans="1:10" x14ac:dyDescent="0.3">
      <c r="A16853" t="s">
        <v>16795</v>
      </c>
      <c r="C16853" s="18">
        <v>301.68971322595121</v>
      </c>
      <c r="D16853" s="1"/>
      <c r="E16853" s="1">
        <v>8</v>
      </c>
      <c r="F16853" s="1">
        <v>0</v>
      </c>
      <c r="G16853" s="1">
        <v>0</v>
      </c>
      <c r="H16853" s="1">
        <v>8</v>
      </c>
      <c r="I16853" s="15">
        <v>0</v>
      </c>
      <c r="J16853">
        <f t="shared" si="263"/>
        <v>40</v>
      </c>
    </row>
    <row r="16854" spans="1:10" x14ac:dyDescent="0.3">
      <c r="A16854" t="s">
        <v>16791</v>
      </c>
      <c r="C16854" s="18">
        <v>378.5558024403083</v>
      </c>
      <c r="D16854" s="1"/>
      <c r="E16854" s="1">
        <v>4</v>
      </c>
      <c r="F16854" s="1">
        <v>1</v>
      </c>
      <c r="G16854" s="1">
        <v>0</v>
      </c>
      <c r="H16854" s="1">
        <v>3</v>
      </c>
      <c r="I16854" s="15">
        <v>0.25</v>
      </c>
      <c r="J16854">
        <f t="shared" si="263"/>
        <v>40</v>
      </c>
    </row>
    <row r="16855" spans="1:10" x14ac:dyDescent="0.3">
      <c r="A16855" t="s">
        <v>16752</v>
      </c>
      <c r="C16855" s="18">
        <v>378.55360180038804</v>
      </c>
      <c r="D16855" s="1"/>
      <c r="E16855" s="1">
        <v>32</v>
      </c>
      <c r="F16855" s="1">
        <v>14</v>
      </c>
      <c r="G16855" s="1">
        <v>2</v>
      </c>
      <c r="H16855" s="1">
        <v>16</v>
      </c>
      <c r="I16855" s="15">
        <v>0.46875</v>
      </c>
      <c r="J16855">
        <f t="shared" si="263"/>
        <v>20</v>
      </c>
    </row>
    <row r="16856" spans="1:10" x14ac:dyDescent="0.3">
      <c r="A16856" t="s">
        <v>16753</v>
      </c>
      <c r="C16856" s="18">
        <v>378.53519235236075</v>
      </c>
      <c r="D16856" s="1"/>
      <c r="E16856" s="1">
        <v>3</v>
      </c>
      <c r="F16856" s="1">
        <v>1</v>
      </c>
      <c r="G16856" s="1">
        <v>0</v>
      </c>
      <c r="H16856" s="1">
        <v>2</v>
      </c>
      <c r="I16856" s="15">
        <v>0.33333333333333331</v>
      </c>
      <c r="J16856">
        <f t="shared" si="263"/>
        <v>40</v>
      </c>
    </row>
    <row r="16857" spans="1:10" x14ac:dyDescent="0.3">
      <c r="A16857" t="s">
        <v>16754</v>
      </c>
      <c r="C16857" s="18">
        <v>378.52140505160003</v>
      </c>
      <c r="D16857" s="1"/>
      <c r="E16857" s="1">
        <v>9</v>
      </c>
      <c r="F16857" s="1">
        <v>3</v>
      </c>
      <c r="G16857" s="1">
        <v>0</v>
      </c>
      <c r="H16857" s="1">
        <v>6</v>
      </c>
      <c r="I16857" s="15">
        <v>0.33333333333333331</v>
      </c>
      <c r="J16857">
        <f t="shared" si="263"/>
        <v>40</v>
      </c>
    </row>
    <row r="16858" spans="1:10" x14ac:dyDescent="0.3">
      <c r="A16858" t="s">
        <v>16755</v>
      </c>
      <c r="C16858" s="18">
        <v>378.50673462851734</v>
      </c>
      <c r="D16858" s="1"/>
      <c r="E16858" s="1">
        <v>7</v>
      </c>
      <c r="F16858" s="1">
        <v>1</v>
      </c>
      <c r="G16858" s="1">
        <v>0</v>
      </c>
      <c r="H16858" s="1">
        <v>6</v>
      </c>
      <c r="I16858" s="15">
        <v>0.14285714285714285</v>
      </c>
      <c r="J16858">
        <f t="shared" si="263"/>
        <v>40</v>
      </c>
    </row>
    <row r="16859" spans="1:10" x14ac:dyDescent="0.3">
      <c r="A16859" t="s">
        <v>16756</v>
      </c>
      <c r="C16859" s="18">
        <v>378.50387298332492</v>
      </c>
      <c r="D16859" s="1"/>
      <c r="E16859" s="1">
        <v>6</v>
      </c>
      <c r="F16859" s="1">
        <v>2</v>
      </c>
      <c r="G16859" s="1">
        <v>0</v>
      </c>
      <c r="H16859" s="1">
        <v>4</v>
      </c>
      <c r="I16859" s="15">
        <v>0.33333333333333331</v>
      </c>
      <c r="J16859">
        <f t="shared" si="263"/>
        <v>40</v>
      </c>
    </row>
    <row r="16860" spans="1:10" x14ac:dyDescent="0.3">
      <c r="A16860" t="s">
        <v>16757</v>
      </c>
      <c r="C16860" s="18">
        <v>378.50151082712267</v>
      </c>
      <c r="D16860" s="1"/>
      <c r="E16860" s="1">
        <v>32</v>
      </c>
      <c r="F16860" s="1">
        <v>17</v>
      </c>
      <c r="G16860" s="1">
        <v>1</v>
      </c>
      <c r="H16860" s="1">
        <v>14</v>
      </c>
      <c r="I16860" s="15">
        <v>0.546875</v>
      </c>
      <c r="J16860">
        <f t="shared" si="263"/>
        <v>20</v>
      </c>
    </row>
    <row r="16861" spans="1:10" x14ac:dyDescent="0.3">
      <c r="A16861" t="s">
        <v>16758</v>
      </c>
      <c r="C16861" s="18">
        <v>378.49731021137063</v>
      </c>
      <c r="D16861" s="1"/>
      <c r="E16861" s="1">
        <v>2</v>
      </c>
      <c r="F16861" s="1">
        <v>0</v>
      </c>
      <c r="G16861" s="1">
        <v>0</v>
      </c>
      <c r="H16861" s="1">
        <v>2</v>
      </c>
      <c r="I16861" s="15">
        <v>0</v>
      </c>
      <c r="J16861">
        <f t="shared" si="263"/>
        <v>40</v>
      </c>
    </row>
    <row r="16862" spans="1:10" x14ac:dyDescent="0.3">
      <c r="A16862" t="s">
        <v>16759</v>
      </c>
      <c r="C16862" s="18">
        <v>378.49412637005344</v>
      </c>
      <c r="D16862" s="1"/>
      <c r="E16862" s="1">
        <v>6</v>
      </c>
      <c r="F16862" s="1">
        <v>2</v>
      </c>
      <c r="G16862" s="1">
        <v>0</v>
      </c>
      <c r="H16862" s="1">
        <v>4</v>
      </c>
      <c r="I16862" s="15">
        <v>0.33333333333333331</v>
      </c>
      <c r="J16862">
        <f t="shared" si="263"/>
        <v>40</v>
      </c>
    </row>
    <row r="16863" spans="1:10" x14ac:dyDescent="0.3">
      <c r="A16863" t="s">
        <v>16761</v>
      </c>
      <c r="C16863" s="18">
        <v>378.46897509116849</v>
      </c>
      <c r="D16863" s="1"/>
      <c r="E16863" s="1">
        <v>2</v>
      </c>
      <c r="F16863" s="1">
        <v>0</v>
      </c>
      <c r="G16863" s="1">
        <v>0</v>
      </c>
      <c r="H16863" s="1">
        <v>2</v>
      </c>
      <c r="I16863" s="15">
        <v>0</v>
      </c>
      <c r="J16863">
        <f t="shared" si="263"/>
        <v>40</v>
      </c>
    </row>
    <row r="16864" spans="1:10" x14ac:dyDescent="0.3">
      <c r="A16864" t="s">
        <v>16762</v>
      </c>
      <c r="C16864" s="18">
        <v>378.46689136749666</v>
      </c>
      <c r="D16864" s="1"/>
      <c r="E16864" s="1">
        <v>3</v>
      </c>
      <c r="F16864" s="1">
        <v>0</v>
      </c>
      <c r="G16864" s="1">
        <v>0</v>
      </c>
      <c r="H16864" s="1">
        <v>3</v>
      </c>
      <c r="I16864" s="15">
        <v>0</v>
      </c>
      <c r="J16864">
        <f t="shared" si="263"/>
        <v>40</v>
      </c>
    </row>
    <row r="16865" spans="1:10" x14ac:dyDescent="0.3">
      <c r="A16865" t="s">
        <v>16767</v>
      </c>
      <c r="C16865" s="18">
        <v>378.46354640424101</v>
      </c>
      <c r="D16865" s="1"/>
      <c r="E16865" s="1">
        <v>6</v>
      </c>
      <c r="F16865" s="1">
        <v>2</v>
      </c>
      <c r="G16865" s="1">
        <v>0</v>
      </c>
      <c r="H16865" s="1">
        <v>4</v>
      </c>
      <c r="I16865" s="15">
        <v>0.33333333333333331</v>
      </c>
      <c r="J16865">
        <f t="shared" si="263"/>
        <v>40</v>
      </c>
    </row>
    <row r="16866" spans="1:10" x14ac:dyDescent="0.3">
      <c r="A16866" t="s">
        <v>16764</v>
      </c>
      <c r="C16866" s="18">
        <v>378.46089837977377</v>
      </c>
      <c r="D16866" s="1"/>
      <c r="E16866" s="1">
        <v>25</v>
      </c>
      <c r="F16866" s="1">
        <v>11</v>
      </c>
      <c r="G16866" s="1">
        <v>0</v>
      </c>
      <c r="H16866" s="1">
        <v>14</v>
      </c>
      <c r="I16866" s="15">
        <v>0.44</v>
      </c>
      <c r="J16866">
        <f t="shared" si="263"/>
        <v>40</v>
      </c>
    </row>
    <row r="16867" spans="1:10" x14ac:dyDescent="0.3">
      <c r="A16867" t="s">
        <v>16763</v>
      </c>
      <c r="C16867" s="18">
        <v>378.46049708295567</v>
      </c>
      <c r="D16867" s="1"/>
      <c r="E16867" s="1">
        <v>24</v>
      </c>
      <c r="F16867" s="1">
        <v>12</v>
      </c>
      <c r="G16867" s="1">
        <v>0</v>
      </c>
      <c r="H16867" s="1">
        <v>12</v>
      </c>
      <c r="I16867" s="15">
        <v>0.5</v>
      </c>
      <c r="J16867">
        <f t="shared" si="263"/>
        <v>40</v>
      </c>
    </row>
    <row r="16868" spans="1:10" x14ac:dyDescent="0.3">
      <c r="A16868" t="s">
        <v>16765</v>
      </c>
      <c r="C16868" s="18">
        <v>378.4588724473399</v>
      </c>
      <c r="D16868" s="1"/>
      <c r="E16868" s="1">
        <v>2</v>
      </c>
      <c r="F16868" s="1">
        <v>0</v>
      </c>
      <c r="G16868" s="1">
        <v>0</v>
      </c>
      <c r="H16868" s="1">
        <v>2</v>
      </c>
      <c r="I16868" s="15">
        <v>0</v>
      </c>
      <c r="J16868">
        <f t="shared" si="263"/>
        <v>40</v>
      </c>
    </row>
    <row r="16869" spans="1:10" x14ac:dyDescent="0.3">
      <c r="A16869" t="s">
        <v>17125</v>
      </c>
      <c r="C16869" s="18">
        <v>378.44066193238285</v>
      </c>
      <c r="D16869" s="1"/>
      <c r="E16869" s="1">
        <v>10</v>
      </c>
      <c r="F16869" s="1">
        <v>3</v>
      </c>
      <c r="G16869" s="1">
        <v>0</v>
      </c>
      <c r="H16869" s="1">
        <v>7</v>
      </c>
      <c r="I16869" s="15">
        <v>0.3</v>
      </c>
      <c r="J16869">
        <f t="shared" si="263"/>
        <v>40</v>
      </c>
    </row>
    <row r="16870" spans="1:10" x14ac:dyDescent="0.3">
      <c r="A16870" t="s">
        <v>16768</v>
      </c>
      <c r="C16870" s="18">
        <v>378.43269220571318</v>
      </c>
      <c r="D16870" s="1"/>
      <c r="E16870" s="1">
        <v>8</v>
      </c>
      <c r="F16870" s="1">
        <v>3</v>
      </c>
      <c r="G16870" s="1">
        <v>0</v>
      </c>
      <c r="H16870" s="1">
        <v>5</v>
      </c>
      <c r="I16870" s="15">
        <v>0.375</v>
      </c>
      <c r="J16870">
        <f t="shared" si="263"/>
        <v>40</v>
      </c>
    </row>
    <row r="16871" spans="1:10" x14ac:dyDescent="0.3">
      <c r="A16871" t="s">
        <v>16769</v>
      </c>
      <c r="C16871" s="18">
        <v>378.42884636345252</v>
      </c>
      <c r="D16871" s="1"/>
      <c r="E16871" s="1">
        <v>4</v>
      </c>
      <c r="F16871" s="1">
        <v>1</v>
      </c>
      <c r="G16871" s="1">
        <v>0</v>
      </c>
      <c r="H16871" s="1">
        <v>3</v>
      </c>
      <c r="I16871" s="15">
        <v>0.25</v>
      </c>
      <c r="J16871">
        <f t="shared" si="263"/>
        <v>40</v>
      </c>
    </row>
    <row r="16872" spans="1:10" x14ac:dyDescent="0.3">
      <c r="A16872" t="s">
        <v>16770</v>
      </c>
      <c r="C16872" s="18">
        <v>378.42202126509278</v>
      </c>
      <c r="D16872" s="1"/>
      <c r="E16872" s="1">
        <v>6</v>
      </c>
      <c r="F16872" s="1">
        <v>2</v>
      </c>
      <c r="G16872" s="1">
        <v>0</v>
      </c>
      <c r="H16872" s="1">
        <v>4</v>
      </c>
      <c r="I16872" s="15">
        <v>0.33333333333333331</v>
      </c>
      <c r="J16872">
        <f t="shared" si="263"/>
        <v>40</v>
      </c>
    </row>
    <row r="16873" spans="1:10" x14ac:dyDescent="0.3">
      <c r="A16873" t="s">
        <v>16771</v>
      </c>
      <c r="C16873" s="18">
        <v>378.41652608925381</v>
      </c>
      <c r="D16873" s="1"/>
      <c r="E16873" s="1">
        <v>2</v>
      </c>
      <c r="F16873" s="1">
        <v>0</v>
      </c>
      <c r="G16873" s="1">
        <v>0</v>
      </c>
      <c r="H16873" s="1">
        <v>2</v>
      </c>
      <c r="I16873" s="15">
        <v>0</v>
      </c>
      <c r="J16873">
        <f t="shared" si="263"/>
        <v>40</v>
      </c>
    </row>
    <row r="16874" spans="1:10" x14ac:dyDescent="0.3">
      <c r="A16874" t="s">
        <v>16772</v>
      </c>
      <c r="C16874" s="18">
        <v>378.41277331669437</v>
      </c>
      <c r="D16874" s="1"/>
      <c r="E16874" s="1">
        <v>30</v>
      </c>
      <c r="F16874" s="1">
        <v>15</v>
      </c>
      <c r="G16874" s="1">
        <v>1</v>
      </c>
      <c r="H16874" s="1">
        <v>14</v>
      </c>
      <c r="I16874" s="15">
        <v>0.51666666666666672</v>
      </c>
      <c r="J16874">
        <f t="shared" si="263"/>
        <v>40</v>
      </c>
    </row>
    <row r="16875" spans="1:10" x14ac:dyDescent="0.3">
      <c r="A16875" t="s">
        <v>16808</v>
      </c>
      <c r="C16875" s="18">
        <v>378.40974327252229</v>
      </c>
      <c r="D16875" s="1"/>
      <c r="E16875" s="1">
        <v>9</v>
      </c>
      <c r="F16875" s="1">
        <v>2</v>
      </c>
      <c r="G16875" s="1">
        <v>0</v>
      </c>
      <c r="H16875" s="1">
        <v>7</v>
      </c>
      <c r="I16875" s="15">
        <v>0.22222222222222221</v>
      </c>
      <c r="J16875">
        <f t="shared" si="263"/>
        <v>40</v>
      </c>
    </row>
    <row r="16876" spans="1:10" x14ac:dyDescent="0.3">
      <c r="A16876" t="s">
        <v>16776</v>
      </c>
      <c r="C16876" s="18">
        <v>378.38527125745583</v>
      </c>
      <c r="D16876" s="1"/>
      <c r="E16876" s="1">
        <v>10</v>
      </c>
      <c r="F16876" s="1">
        <v>3</v>
      </c>
      <c r="G16876" s="1">
        <v>1</v>
      </c>
      <c r="H16876" s="1">
        <v>6</v>
      </c>
      <c r="I16876" s="15">
        <v>0.35</v>
      </c>
      <c r="J16876">
        <f t="shared" si="263"/>
        <v>40</v>
      </c>
    </row>
    <row r="16877" spans="1:10" x14ac:dyDescent="0.3">
      <c r="A16877" t="s">
        <v>16777</v>
      </c>
      <c r="C16877" s="18">
        <v>378.38076539802853</v>
      </c>
      <c r="D16877" s="1"/>
      <c r="E16877" s="1">
        <v>3</v>
      </c>
      <c r="F16877" s="1">
        <v>0</v>
      </c>
      <c r="G16877" s="1">
        <v>1</v>
      </c>
      <c r="H16877" s="1">
        <v>2</v>
      </c>
      <c r="I16877" s="15">
        <v>0.16666666666666666</v>
      </c>
      <c r="J16877">
        <f t="shared" si="263"/>
        <v>40</v>
      </c>
    </row>
    <row r="16878" spans="1:10" x14ac:dyDescent="0.3">
      <c r="A16878" t="s">
        <v>16778</v>
      </c>
      <c r="C16878" s="18">
        <v>378.37609217358545</v>
      </c>
      <c r="D16878" s="1"/>
      <c r="E16878" s="1">
        <v>3</v>
      </c>
      <c r="F16878" s="1">
        <v>0</v>
      </c>
      <c r="G16878" s="1">
        <v>1</v>
      </c>
      <c r="H16878" s="1">
        <v>2</v>
      </c>
      <c r="I16878" s="15">
        <v>0.16666666666666666</v>
      </c>
      <c r="J16878">
        <f t="shared" si="263"/>
        <v>40</v>
      </c>
    </row>
    <row r="16879" spans="1:10" x14ac:dyDescent="0.3">
      <c r="A16879" t="s">
        <v>16169</v>
      </c>
      <c r="C16879" s="18">
        <v>378.37570829578459</v>
      </c>
      <c r="D16879" s="1"/>
      <c r="E16879" s="1">
        <v>23</v>
      </c>
      <c r="F16879" s="1">
        <v>8</v>
      </c>
      <c r="G16879" s="1">
        <v>0</v>
      </c>
      <c r="H16879" s="1">
        <v>15</v>
      </c>
      <c r="I16879" s="15">
        <v>0.34782608695652173</v>
      </c>
      <c r="J16879">
        <f t="shared" si="263"/>
        <v>40</v>
      </c>
    </row>
    <row r="16880" spans="1:10" x14ac:dyDescent="0.3">
      <c r="A16880" t="s">
        <v>16779</v>
      </c>
      <c r="C16880" s="18">
        <v>378.37485827413428</v>
      </c>
      <c r="D16880" s="1"/>
      <c r="E16880" s="1">
        <v>3</v>
      </c>
      <c r="F16880" s="1">
        <v>0</v>
      </c>
      <c r="G16880" s="1">
        <v>1</v>
      </c>
      <c r="H16880" s="1">
        <v>2</v>
      </c>
      <c r="I16880" s="15">
        <v>0.16666666666666666</v>
      </c>
      <c r="J16880">
        <f t="shared" si="263"/>
        <v>40</v>
      </c>
    </row>
    <row r="16881" spans="1:10" x14ac:dyDescent="0.3">
      <c r="A16881" t="s">
        <v>16780</v>
      </c>
      <c r="C16881" s="18">
        <v>378.37197231236775</v>
      </c>
      <c r="D16881" s="1"/>
      <c r="E16881" s="1">
        <v>3</v>
      </c>
      <c r="F16881" s="1">
        <v>0</v>
      </c>
      <c r="G16881" s="1">
        <v>1</v>
      </c>
      <c r="H16881" s="1">
        <v>2</v>
      </c>
      <c r="I16881" s="15">
        <v>0.16666666666666666</v>
      </c>
      <c r="J16881">
        <f t="shared" si="263"/>
        <v>40</v>
      </c>
    </row>
    <row r="16882" spans="1:10" x14ac:dyDescent="0.3">
      <c r="A16882" t="s">
        <v>16781</v>
      </c>
      <c r="C16882" s="18">
        <v>378.36596573341461</v>
      </c>
      <c r="D16882" s="1"/>
      <c r="E16882" s="1">
        <v>1</v>
      </c>
      <c r="F16882" s="1">
        <v>0</v>
      </c>
      <c r="G16882" s="1">
        <v>0</v>
      </c>
      <c r="H16882" s="1">
        <v>1</v>
      </c>
      <c r="I16882" s="15">
        <v>0</v>
      </c>
      <c r="J16882">
        <f t="shared" si="263"/>
        <v>40</v>
      </c>
    </row>
    <row r="16883" spans="1:10" x14ac:dyDescent="0.3">
      <c r="A16883" t="s">
        <v>17639</v>
      </c>
      <c r="C16883" s="18">
        <v>378.364791828156</v>
      </c>
      <c r="D16883" s="1"/>
      <c r="E16883" s="1">
        <v>3</v>
      </c>
      <c r="F16883" s="1">
        <v>0</v>
      </c>
      <c r="G16883" s="1">
        <v>0</v>
      </c>
      <c r="H16883" s="1">
        <v>3</v>
      </c>
      <c r="I16883" s="15">
        <v>0</v>
      </c>
      <c r="J16883">
        <f t="shared" si="263"/>
        <v>40</v>
      </c>
    </row>
    <row r="16884" spans="1:10" x14ac:dyDescent="0.3">
      <c r="A16884" t="s">
        <v>16782</v>
      </c>
      <c r="C16884" s="18">
        <v>378.34972581726669</v>
      </c>
      <c r="D16884" s="1"/>
      <c r="E16884" s="1">
        <v>3</v>
      </c>
      <c r="F16884" s="1">
        <v>0</v>
      </c>
      <c r="G16884" s="1">
        <v>1</v>
      </c>
      <c r="H16884" s="1">
        <v>2</v>
      </c>
      <c r="I16884" s="15">
        <v>0.16666666666666666</v>
      </c>
      <c r="J16884">
        <f t="shared" si="263"/>
        <v>40</v>
      </c>
    </row>
    <row r="16885" spans="1:10" x14ac:dyDescent="0.3">
      <c r="A16885" t="s">
        <v>16783</v>
      </c>
      <c r="C16885" s="18">
        <v>378.34762687202522</v>
      </c>
      <c r="D16885" s="1"/>
      <c r="E16885" s="1">
        <v>2</v>
      </c>
      <c r="F16885" s="1">
        <v>0</v>
      </c>
      <c r="G16885" s="1">
        <v>0</v>
      </c>
      <c r="H16885" s="1">
        <v>2</v>
      </c>
      <c r="I16885" s="15">
        <v>0</v>
      </c>
      <c r="J16885">
        <f t="shared" si="263"/>
        <v>40</v>
      </c>
    </row>
    <row r="16886" spans="1:10" x14ac:dyDescent="0.3">
      <c r="A16886" t="s">
        <v>16784</v>
      </c>
      <c r="C16886" s="18">
        <v>378.34446214139172</v>
      </c>
      <c r="D16886" s="1"/>
      <c r="E16886" s="1">
        <v>19</v>
      </c>
      <c r="F16886" s="1">
        <v>7</v>
      </c>
      <c r="G16886" s="1">
        <v>0</v>
      </c>
      <c r="H16886" s="1">
        <v>12</v>
      </c>
      <c r="I16886" s="15">
        <v>0.36842105263157893</v>
      </c>
      <c r="J16886">
        <f t="shared" si="263"/>
        <v>40</v>
      </c>
    </row>
    <row r="16887" spans="1:10" x14ac:dyDescent="0.3">
      <c r="A16887" t="s">
        <v>16774</v>
      </c>
      <c r="C16887" s="18">
        <v>378.33376893549934</v>
      </c>
      <c r="D16887" s="1"/>
      <c r="E16887" s="1">
        <v>11</v>
      </c>
      <c r="F16887" s="1">
        <v>4</v>
      </c>
      <c r="G16887" s="1">
        <v>1</v>
      </c>
      <c r="H16887" s="1">
        <v>6</v>
      </c>
      <c r="I16887" s="15">
        <v>0.40909090909090912</v>
      </c>
      <c r="J16887">
        <f t="shared" si="263"/>
        <v>40</v>
      </c>
    </row>
    <row r="16888" spans="1:10" x14ac:dyDescent="0.3">
      <c r="A16888" t="s">
        <v>16785</v>
      </c>
      <c r="C16888" s="18">
        <v>378.32609021320189</v>
      </c>
      <c r="D16888" s="1"/>
      <c r="E16888" s="1">
        <v>2</v>
      </c>
      <c r="F16888" s="1">
        <v>1</v>
      </c>
      <c r="G16888" s="1">
        <v>0</v>
      </c>
      <c r="H16888" s="1">
        <v>1</v>
      </c>
      <c r="I16888" s="15">
        <v>0.5</v>
      </c>
      <c r="J16888">
        <f t="shared" si="263"/>
        <v>40</v>
      </c>
    </row>
    <row r="16889" spans="1:10" x14ac:dyDescent="0.3">
      <c r="A16889" t="s">
        <v>16786</v>
      </c>
      <c r="C16889" s="18">
        <v>378.32398675740325</v>
      </c>
      <c r="D16889" s="1"/>
      <c r="E16889" s="1">
        <v>4</v>
      </c>
      <c r="F16889" s="1">
        <v>1</v>
      </c>
      <c r="G16889" s="1">
        <v>0</v>
      </c>
      <c r="H16889" s="1">
        <v>3</v>
      </c>
      <c r="I16889" s="15">
        <v>0.25</v>
      </c>
      <c r="J16889">
        <f t="shared" si="263"/>
        <v>40</v>
      </c>
    </row>
    <row r="16890" spans="1:10" x14ac:dyDescent="0.3">
      <c r="A16890" t="s">
        <v>16787</v>
      </c>
      <c r="C16890" s="18">
        <v>378.31948988527972</v>
      </c>
      <c r="D16890" s="1"/>
      <c r="E16890" s="1">
        <v>5</v>
      </c>
      <c r="F16890" s="1">
        <v>1</v>
      </c>
      <c r="G16890" s="1">
        <v>1</v>
      </c>
      <c r="H16890" s="1">
        <v>3</v>
      </c>
      <c r="I16890" s="15">
        <v>0.3</v>
      </c>
      <c r="J16890">
        <f t="shared" si="263"/>
        <v>40</v>
      </c>
    </row>
    <row r="16891" spans="1:10" x14ac:dyDescent="0.3">
      <c r="A16891" t="s">
        <v>16788</v>
      </c>
      <c r="C16891" s="18">
        <v>378.31608310119225</v>
      </c>
      <c r="D16891" s="1"/>
      <c r="E16891" s="1">
        <v>7</v>
      </c>
      <c r="F16891" s="1">
        <v>2</v>
      </c>
      <c r="G16891" s="1">
        <v>0</v>
      </c>
      <c r="H16891" s="1">
        <v>5</v>
      </c>
      <c r="I16891" s="15">
        <v>0.2857142857142857</v>
      </c>
      <c r="J16891">
        <f t="shared" si="263"/>
        <v>40</v>
      </c>
    </row>
    <row r="16892" spans="1:10" x14ac:dyDescent="0.3">
      <c r="A16892" t="s">
        <v>16789</v>
      </c>
      <c r="C16892" s="18">
        <v>378.31171583649314</v>
      </c>
      <c r="D16892" s="1"/>
      <c r="E16892" s="1">
        <v>8</v>
      </c>
      <c r="F16892" s="1">
        <v>1</v>
      </c>
      <c r="G16892" s="1">
        <v>4</v>
      </c>
      <c r="H16892" s="1">
        <v>3</v>
      </c>
      <c r="I16892" s="15">
        <v>0.375</v>
      </c>
      <c r="J16892">
        <f t="shared" si="263"/>
        <v>40</v>
      </c>
    </row>
    <row r="16893" spans="1:10" x14ac:dyDescent="0.3">
      <c r="A16893" t="s">
        <v>16801</v>
      </c>
      <c r="C16893" s="18">
        <v>378.31150802798487</v>
      </c>
      <c r="D16893" s="1"/>
      <c r="E16893" s="1">
        <v>5</v>
      </c>
      <c r="F16893" s="1">
        <v>1</v>
      </c>
      <c r="G16893" s="1">
        <v>1</v>
      </c>
      <c r="H16893" s="1">
        <v>3</v>
      </c>
      <c r="I16893" s="15">
        <v>0.3</v>
      </c>
      <c r="J16893">
        <f t="shared" si="263"/>
        <v>40</v>
      </c>
    </row>
    <row r="16894" spans="1:10" x14ac:dyDescent="0.3">
      <c r="A16894" t="s">
        <v>16790</v>
      </c>
      <c r="C16894" s="18">
        <v>378.30218717137319</v>
      </c>
      <c r="D16894" s="1"/>
      <c r="E16894" s="1">
        <v>2</v>
      </c>
      <c r="F16894" s="1">
        <v>0</v>
      </c>
      <c r="G16894" s="1">
        <v>0</v>
      </c>
      <c r="H16894" s="1">
        <v>2</v>
      </c>
      <c r="I16894" s="15">
        <v>0</v>
      </c>
      <c r="J16894">
        <f t="shared" si="263"/>
        <v>40</v>
      </c>
    </row>
    <row r="16895" spans="1:10" x14ac:dyDescent="0.3">
      <c r="A16895" t="s">
        <v>16792</v>
      </c>
      <c r="C16895" s="18">
        <v>378.29848861901326</v>
      </c>
      <c r="D16895" s="1"/>
      <c r="E16895" s="1">
        <v>12</v>
      </c>
      <c r="F16895" s="1">
        <v>4</v>
      </c>
      <c r="G16895" s="1">
        <v>1</v>
      </c>
      <c r="H16895" s="1">
        <v>7</v>
      </c>
      <c r="I16895" s="15">
        <v>0.375</v>
      </c>
      <c r="J16895">
        <f t="shared" si="263"/>
        <v>40</v>
      </c>
    </row>
    <row r="16896" spans="1:10" x14ac:dyDescent="0.3">
      <c r="A16896" t="s">
        <v>16793</v>
      </c>
      <c r="C16896" s="18">
        <v>378.28999972989544</v>
      </c>
      <c r="D16896" s="1"/>
      <c r="E16896" s="1">
        <v>8</v>
      </c>
      <c r="F16896" s="1">
        <v>3</v>
      </c>
      <c r="G16896" s="1">
        <v>0</v>
      </c>
      <c r="H16896" s="1">
        <v>5</v>
      </c>
      <c r="I16896" s="15">
        <v>0.375</v>
      </c>
      <c r="J16896">
        <f t="shared" si="263"/>
        <v>40</v>
      </c>
    </row>
    <row r="16897" spans="1:10" x14ac:dyDescent="0.3">
      <c r="A16897" t="s">
        <v>16794</v>
      </c>
      <c r="C16897" s="18">
        <v>378.28588523483802</v>
      </c>
      <c r="D16897" s="1"/>
      <c r="E16897" s="1">
        <v>26</v>
      </c>
      <c r="F16897" s="1">
        <v>12</v>
      </c>
      <c r="G16897" s="1">
        <v>0</v>
      </c>
      <c r="H16897" s="1">
        <v>14</v>
      </c>
      <c r="I16897" s="15">
        <v>0.46153846153846156</v>
      </c>
      <c r="J16897">
        <f t="shared" si="263"/>
        <v>40</v>
      </c>
    </row>
    <row r="16898" spans="1:10" x14ac:dyDescent="0.3">
      <c r="A16898" t="s">
        <v>17410</v>
      </c>
      <c r="C16898" s="18">
        <v>378.28500410560866</v>
      </c>
      <c r="D16898" s="1"/>
      <c r="E16898" s="1">
        <v>5</v>
      </c>
      <c r="F16898" s="1">
        <v>1</v>
      </c>
      <c r="G16898" s="1">
        <v>0</v>
      </c>
      <c r="H16898" s="1">
        <v>4</v>
      </c>
      <c r="I16898" s="15">
        <v>0.2</v>
      </c>
      <c r="J16898">
        <f t="shared" si="263"/>
        <v>40</v>
      </c>
    </row>
    <row r="16899" spans="1:10" x14ac:dyDescent="0.3">
      <c r="A16899" t="s">
        <v>19097</v>
      </c>
      <c r="C16899" s="18">
        <v>378.26497532604878</v>
      </c>
      <c r="D16899" s="1"/>
      <c r="E16899" s="1">
        <v>13</v>
      </c>
      <c r="F16899" s="1">
        <v>4</v>
      </c>
      <c r="G16899" s="1">
        <v>0</v>
      </c>
      <c r="H16899" s="1">
        <v>9</v>
      </c>
      <c r="I16899" s="15">
        <v>0.30769230769230771</v>
      </c>
      <c r="J16899">
        <f t="shared" si="263"/>
        <v>40</v>
      </c>
    </row>
    <row r="16900" spans="1:10" x14ac:dyDescent="0.3">
      <c r="A16900" t="s">
        <v>16796</v>
      </c>
      <c r="C16900" s="18">
        <v>378.26264118056679</v>
      </c>
      <c r="D16900" s="1"/>
      <c r="E16900" s="1">
        <v>23</v>
      </c>
      <c r="F16900" s="1">
        <v>10</v>
      </c>
      <c r="G16900" s="1">
        <v>0</v>
      </c>
      <c r="H16900" s="1">
        <v>13</v>
      </c>
      <c r="I16900" s="15">
        <v>0.43478260869565216</v>
      </c>
      <c r="J16900">
        <f t="shared" ref="J16900:J16963" si="264">IF(E16900&lt;=30,40,20)</f>
        <v>40</v>
      </c>
    </row>
    <row r="16901" spans="1:10" x14ac:dyDescent="0.3">
      <c r="A16901" t="s">
        <v>16797</v>
      </c>
      <c r="C16901" s="18">
        <v>378.25501387343968</v>
      </c>
      <c r="D16901" s="1"/>
      <c r="E16901" s="1">
        <v>2</v>
      </c>
      <c r="F16901" s="1">
        <v>0</v>
      </c>
      <c r="G16901" s="1">
        <v>0</v>
      </c>
      <c r="H16901" s="1">
        <v>2</v>
      </c>
      <c r="I16901" s="15">
        <v>0</v>
      </c>
      <c r="J16901">
        <f t="shared" si="264"/>
        <v>40</v>
      </c>
    </row>
    <row r="16902" spans="1:10" x14ac:dyDescent="0.3">
      <c r="A16902" t="s">
        <v>16798</v>
      </c>
      <c r="C16902" s="18">
        <v>378.25093257658023</v>
      </c>
      <c r="D16902" s="1"/>
      <c r="E16902" s="1">
        <v>3</v>
      </c>
      <c r="F16902" s="1">
        <v>0</v>
      </c>
      <c r="G16902" s="1">
        <v>1</v>
      </c>
      <c r="H16902" s="1">
        <v>2</v>
      </c>
      <c r="I16902" s="15">
        <v>0.16666666666666666</v>
      </c>
      <c r="J16902">
        <f t="shared" si="264"/>
        <v>40</v>
      </c>
    </row>
    <row r="16903" spans="1:10" x14ac:dyDescent="0.3">
      <c r="A16903" t="s">
        <v>16739</v>
      </c>
      <c r="C16903" s="18">
        <v>378.24472118844142</v>
      </c>
      <c r="D16903" s="1"/>
      <c r="E16903" s="1">
        <v>7</v>
      </c>
      <c r="F16903" s="1">
        <v>2</v>
      </c>
      <c r="G16903" s="1">
        <v>0</v>
      </c>
      <c r="H16903" s="1">
        <v>5</v>
      </c>
      <c r="I16903" s="15">
        <v>0.2857142857142857</v>
      </c>
      <c r="J16903">
        <f t="shared" si="264"/>
        <v>40</v>
      </c>
    </row>
    <row r="16904" spans="1:10" x14ac:dyDescent="0.3">
      <c r="A16904" t="s">
        <v>16799</v>
      </c>
      <c r="C16904" s="18">
        <v>378.23512695608366</v>
      </c>
      <c r="D16904" s="1"/>
      <c r="E16904" s="1">
        <v>5</v>
      </c>
      <c r="F16904" s="1">
        <v>1</v>
      </c>
      <c r="G16904" s="1">
        <v>0</v>
      </c>
      <c r="H16904" s="1">
        <v>4</v>
      </c>
      <c r="I16904" s="15">
        <v>0.2</v>
      </c>
      <c r="J16904">
        <f t="shared" si="264"/>
        <v>40</v>
      </c>
    </row>
    <row r="16905" spans="1:10" x14ac:dyDescent="0.3">
      <c r="A16905" t="s">
        <v>16800</v>
      </c>
      <c r="C16905" s="18">
        <v>378.22808926384783</v>
      </c>
      <c r="D16905" s="1"/>
      <c r="E16905" s="1">
        <v>11</v>
      </c>
      <c r="F16905" s="1">
        <v>4</v>
      </c>
      <c r="G16905" s="1">
        <v>1</v>
      </c>
      <c r="H16905" s="1">
        <v>6</v>
      </c>
      <c r="I16905" s="15">
        <v>0.40909090909090912</v>
      </c>
      <c r="J16905">
        <f t="shared" si="264"/>
        <v>40</v>
      </c>
    </row>
    <row r="16906" spans="1:10" x14ac:dyDescent="0.3">
      <c r="A16906" t="s">
        <v>16802</v>
      </c>
      <c r="C16906" s="18">
        <v>378.21517777039179</v>
      </c>
      <c r="D16906" s="1"/>
      <c r="E16906" s="1">
        <v>3</v>
      </c>
      <c r="F16906" s="1">
        <v>0</v>
      </c>
      <c r="G16906" s="1">
        <v>0</v>
      </c>
      <c r="H16906" s="1">
        <v>3</v>
      </c>
      <c r="I16906" s="15">
        <v>0</v>
      </c>
      <c r="J16906">
        <f t="shared" si="264"/>
        <v>40</v>
      </c>
    </row>
    <row r="16907" spans="1:10" x14ac:dyDescent="0.3">
      <c r="A16907" t="s">
        <v>16803</v>
      </c>
      <c r="C16907" s="18">
        <v>378.20233545754462</v>
      </c>
      <c r="D16907" s="1"/>
      <c r="E16907" s="1">
        <v>6</v>
      </c>
      <c r="F16907" s="1">
        <v>2</v>
      </c>
      <c r="G16907" s="1">
        <v>0</v>
      </c>
      <c r="H16907" s="1">
        <v>4</v>
      </c>
      <c r="I16907" s="15">
        <v>0.33333333333333331</v>
      </c>
      <c r="J16907">
        <f t="shared" si="264"/>
        <v>40</v>
      </c>
    </row>
    <row r="16908" spans="1:10" x14ac:dyDescent="0.3">
      <c r="A16908" t="s">
        <v>16804</v>
      </c>
      <c r="C16908" s="18">
        <v>378.1952420036273</v>
      </c>
      <c r="D16908" s="1"/>
      <c r="E16908" s="1">
        <v>9</v>
      </c>
      <c r="F16908" s="1">
        <v>3</v>
      </c>
      <c r="G16908" s="1">
        <v>1</v>
      </c>
      <c r="H16908" s="1">
        <v>5</v>
      </c>
      <c r="I16908" s="15">
        <v>0.3888888888888889</v>
      </c>
      <c r="J16908">
        <f t="shared" si="264"/>
        <v>40</v>
      </c>
    </row>
    <row r="16909" spans="1:10" x14ac:dyDescent="0.3">
      <c r="A16909" t="s">
        <v>18077</v>
      </c>
      <c r="C16909" s="18">
        <v>378.19109715738102</v>
      </c>
      <c r="D16909" s="1"/>
      <c r="E16909" s="1">
        <v>15</v>
      </c>
      <c r="F16909" s="1">
        <v>5</v>
      </c>
      <c r="G16909" s="1">
        <v>0</v>
      </c>
      <c r="H16909" s="1">
        <v>10</v>
      </c>
      <c r="I16909" s="15">
        <v>0.33333333333333331</v>
      </c>
      <c r="J16909">
        <f t="shared" si="264"/>
        <v>40</v>
      </c>
    </row>
    <row r="16910" spans="1:10" x14ac:dyDescent="0.3">
      <c r="A16910" s="21" t="s">
        <v>16679</v>
      </c>
      <c r="C16910" s="18">
        <v>378.19102508024446</v>
      </c>
      <c r="D16910" s="1"/>
      <c r="E16910" s="1">
        <v>6</v>
      </c>
      <c r="F16910" s="1">
        <v>2</v>
      </c>
      <c r="G16910" s="1">
        <v>0</v>
      </c>
      <c r="H16910" s="1">
        <v>4</v>
      </c>
      <c r="I16910" s="15">
        <v>0.33333333333333331</v>
      </c>
      <c r="J16910">
        <f t="shared" si="264"/>
        <v>40</v>
      </c>
    </row>
    <row r="16911" spans="1:10" x14ac:dyDescent="0.3">
      <c r="A16911" t="s">
        <v>16806</v>
      </c>
      <c r="C16911" s="18">
        <v>378.187866009044</v>
      </c>
      <c r="D16911" s="1"/>
      <c r="E16911" s="1">
        <v>3</v>
      </c>
      <c r="F16911" s="1">
        <v>1</v>
      </c>
      <c r="G16911" s="1">
        <v>0</v>
      </c>
      <c r="H16911" s="1">
        <v>2</v>
      </c>
      <c r="I16911" s="15">
        <v>0.33333333333333331</v>
      </c>
      <c r="J16911">
        <f t="shared" si="264"/>
        <v>40</v>
      </c>
    </row>
    <row r="16912" spans="1:10" x14ac:dyDescent="0.3">
      <c r="A16912" t="s">
        <v>10800</v>
      </c>
      <c r="C16912" s="18">
        <v>378.18038319099026</v>
      </c>
      <c r="D16912" s="1"/>
      <c r="E16912" s="1">
        <v>12</v>
      </c>
      <c r="F16912" s="1">
        <v>3</v>
      </c>
      <c r="G16912" s="1">
        <v>2</v>
      </c>
      <c r="H16912" s="1">
        <v>7</v>
      </c>
      <c r="I16912" s="15">
        <v>0.33333333333333331</v>
      </c>
      <c r="J16912">
        <f t="shared" si="264"/>
        <v>40</v>
      </c>
    </row>
    <row r="16913" spans="1:10" x14ac:dyDescent="0.3">
      <c r="A16913" t="s">
        <v>16807</v>
      </c>
      <c r="C16913" s="18">
        <v>378.17920100940592</v>
      </c>
      <c r="D16913" s="1"/>
      <c r="E16913" s="1">
        <v>11</v>
      </c>
      <c r="F16913" s="1">
        <v>4</v>
      </c>
      <c r="G16913" s="1">
        <v>0</v>
      </c>
      <c r="H16913" s="1">
        <v>7</v>
      </c>
      <c r="I16913" s="15">
        <v>0.36363636363636365</v>
      </c>
      <c r="J16913">
        <f t="shared" si="264"/>
        <v>40</v>
      </c>
    </row>
    <row r="16914" spans="1:10" x14ac:dyDescent="0.3">
      <c r="A16914" t="s">
        <v>16809</v>
      </c>
      <c r="C16914" s="18">
        <v>378.16981038795922</v>
      </c>
      <c r="D16914" s="1"/>
      <c r="E16914" s="1">
        <v>9</v>
      </c>
      <c r="F16914" s="1">
        <v>3</v>
      </c>
      <c r="G16914" s="1">
        <v>1</v>
      </c>
      <c r="H16914" s="1">
        <v>5</v>
      </c>
      <c r="I16914" s="15">
        <v>0.3888888888888889</v>
      </c>
      <c r="J16914">
        <f t="shared" si="264"/>
        <v>40</v>
      </c>
    </row>
    <row r="16915" spans="1:10" x14ac:dyDescent="0.3">
      <c r="A16915" t="s">
        <v>16812</v>
      </c>
      <c r="C16915" s="18">
        <v>378.16734839583597</v>
      </c>
      <c r="D16915" s="1"/>
      <c r="E16915" s="1">
        <v>8</v>
      </c>
      <c r="F16915" s="1">
        <v>3</v>
      </c>
      <c r="G16915" s="1">
        <v>0</v>
      </c>
      <c r="H16915" s="1">
        <v>5</v>
      </c>
      <c r="I16915" s="15">
        <v>0.375</v>
      </c>
      <c r="J16915">
        <f t="shared" si="264"/>
        <v>40</v>
      </c>
    </row>
    <row r="16916" spans="1:10" x14ac:dyDescent="0.3">
      <c r="A16916" t="s">
        <v>16813</v>
      </c>
      <c r="C16916" s="18">
        <v>378.16407355378021</v>
      </c>
      <c r="D16916" s="1"/>
      <c r="E16916" s="1">
        <v>12</v>
      </c>
      <c r="F16916" s="1">
        <v>5</v>
      </c>
      <c r="G16916" s="1">
        <v>0</v>
      </c>
      <c r="H16916" s="1">
        <v>7</v>
      </c>
      <c r="I16916" s="15">
        <v>0.41666666666666669</v>
      </c>
      <c r="J16916">
        <f t="shared" si="264"/>
        <v>40</v>
      </c>
    </row>
    <row r="16917" spans="1:10" x14ac:dyDescent="0.3">
      <c r="A16917" t="s">
        <v>16814</v>
      </c>
      <c r="C16917" s="18">
        <v>378.1576171111995</v>
      </c>
      <c r="D16917" s="1"/>
      <c r="E16917" s="1">
        <v>2</v>
      </c>
      <c r="F16917" s="1">
        <v>0</v>
      </c>
      <c r="G16917" s="1">
        <v>0</v>
      </c>
      <c r="H16917" s="1">
        <v>2</v>
      </c>
      <c r="I16917" s="15">
        <v>0</v>
      </c>
      <c r="J16917">
        <f t="shared" si="264"/>
        <v>40</v>
      </c>
    </row>
    <row r="16918" spans="1:10" x14ac:dyDescent="0.3">
      <c r="A16918" t="s">
        <v>16817</v>
      </c>
      <c r="C16918" s="18">
        <v>378.14530896520654</v>
      </c>
      <c r="D16918" s="1"/>
      <c r="E16918" s="1">
        <v>7</v>
      </c>
      <c r="F16918" s="1">
        <v>3</v>
      </c>
      <c r="G16918" s="1">
        <v>0</v>
      </c>
      <c r="H16918" s="1">
        <v>4</v>
      </c>
      <c r="I16918" s="15">
        <v>0.42857142857142855</v>
      </c>
      <c r="J16918">
        <f t="shared" si="264"/>
        <v>40</v>
      </c>
    </row>
    <row r="16919" spans="1:10" x14ac:dyDescent="0.3">
      <c r="A16919" t="s">
        <v>16818</v>
      </c>
      <c r="C16919" s="18">
        <v>378.14503067736217</v>
      </c>
      <c r="D16919" s="1"/>
      <c r="E16919" s="1">
        <v>12</v>
      </c>
      <c r="F16919" s="1">
        <v>5</v>
      </c>
      <c r="G16919" s="1">
        <v>0</v>
      </c>
      <c r="H16919" s="1">
        <v>7</v>
      </c>
      <c r="I16919" s="15">
        <v>0.41666666666666669</v>
      </c>
      <c r="J16919">
        <f t="shared" si="264"/>
        <v>40</v>
      </c>
    </row>
    <row r="16920" spans="1:10" x14ac:dyDescent="0.3">
      <c r="A16920" t="s">
        <v>7886</v>
      </c>
      <c r="C16920" s="18">
        <v>378.14056866338956</v>
      </c>
      <c r="D16920" s="1"/>
      <c r="E16920" s="1">
        <v>15</v>
      </c>
      <c r="F16920" s="1">
        <v>6</v>
      </c>
      <c r="G16920" s="1">
        <v>0</v>
      </c>
      <c r="H16920" s="1">
        <v>9</v>
      </c>
      <c r="I16920" s="15">
        <v>0.4</v>
      </c>
      <c r="J16920">
        <f t="shared" si="264"/>
        <v>40</v>
      </c>
    </row>
    <row r="16921" spans="1:10" x14ac:dyDescent="0.3">
      <c r="A16921" t="s">
        <v>16924</v>
      </c>
      <c r="C16921" s="18">
        <v>378.13705439615995</v>
      </c>
      <c r="D16921" s="1"/>
      <c r="E16921" s="1">
        <v>12</v>
      </c>
      <c r="F16921" s="1">
        <v>5</v>
      </c>
      <c r="G16921" s="1">
        <v>0</v>
      </c>
      <c r="H16921" s="1">
        <v>7</v>
      </c>
      <c r="I16921" s="15">
        <v>0.41666666666666669</v>
      </c>
      <c r="J16921">
        <f t="shared" si="264"/>
        <v>40</v>
      </c>
    </row>
    <row r="16922" spans="1:10" x14ac:dyDescent="0.3">
      <c r="A16922" t="s">
        <v>16838</v>
      </c>
      <c r="C16922" s="18">
        <v>378.12568989234381</v>
      </c>
      <c r="D16922" s="1"/>
      <c r="E16922" s="1">
        <v>3</v>
      </c>
      <c r="F16922" s="1">
        <v>0</v>
      </c>
      <c r="G16922" s="1">
        <v>1</v>
      </c>
      <c r="H16922" s="1">
        <v>2</v>
      </c>
      <c r="I16922" s="15">
        <v>0.16666666666666666</v>
      </c>
      <c r="J16922">
        <f t="shared" si="264"/>
        <v>40</v>
      </c>
    </row>
    <row r="16923" spans="1:10" x14ac:dyDescent="0.3">
      <c r="A16923" t="s">
        <v>16819</v>
      </c>
      <c r="C16923" s="18">
        <v>378.12272331070045</v>
      </c>
      <c r="D16923" s="1"/>
      <c r="E16923" s="1">
        <v>10</v>
      </c>
      <c r="F16923" s="1">
        <v>4</v>
      </c>
      <c r="G16923" s="1">
        <v>0</v>
      </c>
      <c r="H16923" s="1">
        <v>6</v>
      </c>
      <c r="I16923" s="15">
        <v>0.4</v>
      </c>
      <c r="J16923">
        <f t="shared" si="264"/>
        <v>40</v>
      </c>
    </row>
    <row r="16924" spans="1:10" x14ac:dyDescent="0.3">
      <c r="A16924" t="s">
        <v>16820</v>
      </c>
      <c r="C16924" s="18">
        <v>378.11858930872171</v>
      </c>
      <c r="D16924" s="1"/>
      <c r="E16924" s="1">
        <v>2</v>
      </c>
      <c r="F16924" s="1">
        <v>0</v>
      </c>
      <c r="G16924" s="1">
        <v>0</v>
      </c>
      <c r="H16924" s="1">
        <v>2</v>
      </c>
      <c r="I16924" s="15">
        <v>0</v>
      </c>
      <c r="J16924">
        <f t="shared" si="264"/>
        <v>40</v>
      </c>
    </row>
    <row r="16925" spans="1:10" x14ac:dyDescent="0.3">
      <c r="A16925" t="s">
        <v>16834</v>
      </c>
      <c r="C16925" s="18">
        <v>378.10544779558973</v>
      </c>
      <c r="D16925" s="1"/>
      <c r="E16925" s="1">
        <v>19</v>
      </c>
      <c r="F16925" s="1">
        <v>8</v>
      </c>
      <c r="G16925" s="1">
        <v>0</v>
      </c>
      <c r="H16925" s="1">
        <v>11</v>
      </c>
      <c r="I16925" s="15">
        <v>0.42105263157894735</v>
      </c>
      <c r="J16925">
        <f t="shared" si="264"/>
        <v>40</v>
      </c>
    </row>
    <row r="16926" spans="1:10" x14ac:dyDescent="0.3">
      <c r="A16926" t="s">
        <v>16822</v>
      </c>
      <c r="C16926" s="18">
        <v>378.10047007966693</v>
      </c>
      <c r="D16926" s="1"/>
      <c r="E16926" s="1">
        <v>2</v>
      </c>
      <c r="F16926" s="1">
        <v>0</v>
      </c>
      <c r="G16926" s="1">
        <v>0</v>
      </c>
      <c r="H16926" s="1">
        <v>2</v>
      </c>
      <c r="I16926" s="15">
        <v>0</v>
      </c>
      <c r="J16926">
        <f t="shared" si="264"/>
        <v>40</v>
      </c>
    </row>
    <row r="16927" spans="1:10" x14ac:dyDescent="0.3">
      <c r="A16927" t="s">
        <v>16823</v>
      </c>
      <c r="C16927" s="18">
        <v>378.08383973466482</v>
      </c>
      <c r="D16927" s="1"/>
      <c r="E16927" s="1">
        <v>3</v>
      </c>
      <c r="F16927" s="1">
        <v>0</v>
      </c>
      <c r="G16927" s="1">
        <v>1</v>
      </c>
      <c r="H16927" s="1">
        <v>2</v>
      </c>
      <c r="I16927" s="15">
        <v>0.16666666666666666</v>
      </c>
      <c r="J16927">
        <f t="shared" si="264"/>
        <v>40</v>
      </c>
    </row>
    <row r="16928" spans="1:10" x14ac:dyDescent="0.3">
      <c r="A16928" t="s">
        <v>16824</v>
      </c>
      <c r="C16928" s="18">
        <v>378.07811313365136</v>
      </c>
      <c r="D16928" s="1"/>
      <c r="E16928" s="1">
        <v>2</v>
      </c>
      <c r="F16928" s="1">
        <v>0</v>
      </c>
      <c r="G16928" s="1">
        <v>0</v>
      </c>
      <c r="H16928" s="1">
        <v>2</v>
      </c>
      <c r="I16928" s="15">
        <v>0</v>
      </c>
      <c r="J16928">
        <f t="shared" si="264"/>
        <v>40</v>
      </c>
    </row>
    <row r="16929" spans="1:10" x14ac:dyDescent="0.3">
      <c r="A16929" t="s">
        <v>16825</v>
      </c>
      <c r="C16929" s="18">
        <v>378.06554629599719</v>
      </c>
      <c r="D16929" s="1"/>
      <c r="E16929" s="1">
        <v>2</v>
      </c>
      <c r="F16929" s="1">
        <v>0</v>
      </c>
      <c r="G16929" s="1">
        <v>0</v>
      </c>
      <c r="H16929" s="1">
        <v>2</v>
      </c>
      <c r="I16929" s="15">
        <v>0</v>
      </c>
      <c r="J16929">
        <f t="shared" si="264"/>
        <v>40</v>
      </c>
    </row>
    <row r="16930" spans="1:10" x14ac:dyDescent="0.3">
      <c r="A16930" t="s">
        <v>16826</v>
      </c>
      <c r="C16930" s="18">
        <v>378.0647473741459</v>
      </c>
      <c r="D16930" s="1"/>
      <c r="E16930" s="1">
        <v>15</v>
      </c>
      <c r="F16930" s="1">
        <v>5</v>
      </c>
      <c r="G16930" s="1">
        <v>0</v>
      </c>
      <c r="H16930" s="1">
        <v>10</v>
      </c>
      <c r="I16930" s="15">
        <v>0.33333333333333331</v>
      </c>
      <c r="J16930">
        <f t="shared" si="264"/>
        <v>40</v>
      </c>
    </row>
    <row r="16931" spans="1:10" x14ac:dyDescent="0.3">
      <c r="A16931" t="s">
        <v>16827</v>
      </c>
      <c r="C16931" s="18">
        <v>378.05717661602881</v>
      </c>
      <c r="D16931" s="1"/>
      <c r="E16931" s="1">
        <v>3</v>
      </c>
      <c r="F16931" s="1">
        <v>0</v>
      </c>
      <c r="G16931" s="1">
        <v>1</v>
      </c>
      <c r="H16931" s="1">
        <v>2</v>
      </c>
      <c r="I16931" s="15">
        <v>0.16666666666666666</v>
      </c>
      <c r="J16931">
        <f t="shared" si="264"/>
        <v>40</v>
      </c>
    </row>
    <row r="16932" spans="1:10" x14ac:dyDescent="0.3">
      <c r="A16932" t="s">
        <v>16829</v>
      </c>
      <c r="C16932" s="18">
        <v>378.04859038555588</v>
      </c>
      <c r="D16932" s="1"/>
      <c r="E16932" s="1">
        <v>33</v>
      </c>
      <c r="F16932" s="1">
        <v>12</v>
      </c>
      <c r="G16932" s="1">
        <v>6</v>
      </c>
      <c r="H16932" s="1">
        <v>15</v>
      </c>
      <c r="I16932" s="15">
        <v>0.45454545454545453</v>
      </c>
      <c r="J16932">
        <f t="shared" si="264"/>
        <v>20</v>
      </c>
    </row>
    <row r="16933" spans="1:10" x14ac:dyDescent="0.3">
      <c r="A16933" t="s">
        <v>16830</v>
      </c>
      <c r="C16933" s="18">
        <v>378.04806408770685</v>
      </c>
      <c r="D16933" s="1"/>
      <c r="E16933" s="1">
        <v>8</v>
      </c>
      <c r="F16933" s="1">
        <v>3</v>
      </c>
      <c r="G16933" s="1">
        <v>0</v>
      </c>
      <c r="H16933" s="1">
        <v>5</v>
      </c>
      <c r="I16933" s="15">
        <v>0.375</v>
      </c>
      <c r="J16933">
        <f t="shared" si="264"/>
        <v>40</v>
      </c>
    </row>
    <row r="16934" spans="1:10" x14ac:dyDescent="0.3">
      <c r="A16934" t="s">
        <v>16828</v>
      </c>
      <c r="C16934" s="18">
        <v>378.04779171379511</v>
      </c>
      <c r="D16934" s="1"/>
      <c r="E16934" s="1">
        <v>11</v>
      </c>
      <c r="F16934" s="1">
        <v>4</v>
      </c>
      <c r="G16934" s="1">
        <v>0</v>
      </c>
      <c r="H16934" s="1">
        <v>7</v>
      </c>
      <c r="I16934" s="15">
        <v>0.36363636363636365</v>
      </c>
      <c r="J16934">
        <f t="shared" si="264"/>
        <v>40</v>
      </c>
    </row>
    <row r="16935" spans="1:10" x14ac:dyDescent="0.3">
      <c r="A16935" t="s">
        <v>16831</v>
      </c>
      <c r="C16935" s="18">
        <v>378.03083207862954</v>
      </c>
      <c r="D16935" s="1"/>
      <c r="E16935" s="1">
        <v>6</v>
      </c>
      <c r="F16935" s="1">
        <v>2</v>
      </c>
      <c r="G16935" s="1">
        <v>0</v>
      </c>
      <c r="H16935" s="1">
        <v>4</v>
      </c>
      <c r="I16935" s="15">
        <v>0.33333333333333331</v>
      </c>
      <c r="J16935">
        <f t="shared" si="264"/>
        <v>40</v>
      </c>
    </row>
    <row r="16936" spans="1:10" x14ac:dyDescent="0.3">
      <c r="A16936" t="s">
        <v>16832</v>
      </c>
      <c r="C16936" s="18">
        <v>378.02985318149695</v>
      </c>
      <c r="D16936" s="1"/>
      <c r="E16936" s="1">
        <v>23</v>
      </c>
      <c r="F16936" s="1">
        <v>9</v>
      </c>
      <c r="G16936" s="1">
        <v>0</v>
      </c>
      <c r="H16936" s="1">
        <v>14</v>
      </c>
      <c r="I16936" s="15">
        <v>0.39130434782608697</v>
      </c>
      <c r="J16936">
        <f t="shared" si="264"/>
        <v>40</v>
      </c>
    </row>
    <row r="16937" spans="1:10" x14ac:dyDescent="0.3">
      <c r="A16937" t="s">
        <v>16836</v>
      </c>
      <c r="C16937" s="18">
        <v>378.02485579418885</v>
      </c>
      <c r="D16937" s="1"/>
      <c r="E16937" s="1">
        <v>11</v>
      </c>
      <c r="F16937" s="1">
        <v>4</v>
      </c>
      <c r="G16937" s="1">
        <v>0</v>
      </c>
      <c r="H16937" s="1">
        <v>7</v>
      </c>
      <c r="I16937" s="15">
        <v>0.36363636363636365</v>
      </c>
      <c r="J16937">
        <f t="shared" si="264"/>
        <v>40</v>
      </c>
    </row>
    <row r="16938" spans="1:10" x14ac:dyDescent="0.3">
      <c r="A16938" t="s">
        <v>16833</v>
      </c>
      <c r="C16938" s="18">
        <v>378.02027415185574</v>
      </c>
      <c r="D16938" s="1"/>
      <c r="E16938" s="1">
        <v>8</v>
      </c>
      <c r="F16938" s="1">
        <v>3</v>
      </c>
      <c r="G16938" s="1">
        <v>0</v>
      </c>
      <c r="H16938" s="1">
        <v>5</v>
      </c>
      <c r="I16938" s="15">
        <v>0.375</v>
      </c>
      <c r="J16938">
        <f t="shared" si="264"/>
        <v>40</v>
      </c>
    </row>
    <row r="16939" spans="1:10" x14ac:dyDescent="0.3">
      <c r="A16939" t="s">
        <v>16835</v>
      </c>
      <c r="C16939" s="18">
        <v>378.01104013889449</v>
      </c>
      <c r="D16939" s="1"/>
      <c r="E16939" s="1">
        <v>10</v>
      </c>
      <c r="F16939" s="1">
        <v>4</v>
      </c>
      <c r="G16939" s="1">
        <v>0</v>
      </c>
      <c r="H16939" s="1">
        <v>6</v>
      </c>
      <c r="I16939" s="15">
        <v>0.4</v>
      </c>
      <c r="J16939">
        <f t="shared" si="264"/>
        <v>40</v>
      </c>
    </row>
    <row r="16940" spans="1:10" x14ac:dyDescent="0.3">
      <c r="A16940" t="s">
        <v>16837</v>
      </c>
      <c r="C16940" s="18">
        <v>378.00178526865699</v>
      </c>
      <c r="D16940" s="1"/>
      <c r="E16940" s="1">
        <v>2</v>
      </c>
      <c r="F16940" s="1">
        <v>0</v>
      </c>
      <c r="G16940" s="1">
        <v>0</v>
      </c>
      <c r="H16940" s="1">
        <v>2</v>
      </c>
      <c r="I16940" s="15">
        <v>0</v>
      </c>
      <c r="J16940">
        <f t="shared" si="264"/>
        <v>40</v>
      </c>
    </row>
    <row r="16941" spans="1:10" x14ac:dyDescent="0.3">
      <c r="A16941" t="s">
        <v>16842</v>
      </c>
      <c r="C16941" s="18">
        <v>377.99876371977626</v>
      </c>
      <c r="D16941" s="1"/>
      <c r="E16941" s="1">
        <v>2</v>
      </c>
      <c r="F16941" s="1">
        <v>0</v>
      </c>
      <c r="G16941" s="1">
        <v>0</v>
      </c>
      <c r="H16941" s="1">
        <v>2</v>
      </c>
      <c r="I16941" s="15">
        <v>0</v>
      </c>
      <c r="J16941">
        <f t="shared" si="264"/>
        <v>40</v>
      </c>
    </row>
    <row r="16942" spans="1:10" x14ac:dyDescent="0.3">
      <c r="A16942" t="s">
        <v>16839</v>
      </c>
      <c r="C16942" s="18">
        <v>377.9968332822877</v>
      </c>
      <c r="D16942" s="1"/>
      <c r="E16942" s="1">
        <v>30</v>
      </c>
      <c r="F16942" s="1">
        <v>14</v>
      </c>
      <c r="G16942" s="1">
        <v>0</v>
      </c>
      <c r="H16942" s="1">
        <v>16</v>
      </c>
      <c r="I16942" s="15">
        <v>0.46666666666666667</v>
      </c>
      <c r="J16942">
        <f t="shared" si="264"/>
        <v>40</v>
      </c>
    </row>
    <row r="16943" spans="1:10" x14ac:dyDescent="0.3">
      <c r="A16943" t="s">
        <v>16840</v>
      </c>
      <c r="C16943" s="18">
        <v>377.99117147828269</v>
      </c>
      <c r="D16943" s="1"/>
      <c r="E16943" s="1">
        <v>2</v>
      </c>
      <c r="F16943" s="1">
        <v>0</v>
      </c>
      <c r="G16943" s="1">
        <v>0</v>
      </c>
      <c r="H16943" s="1">
        <v>2</v>
      </c>
      <c r="I16943" s="15">
        <v>0</v>
      </c>
      <c r="J16943">
        <f t="shared" si="264"/>
        <v>40</v>
      </c>
    </row>
    <row r="16944" spans="1:10" x14ac:dyDescent="0.3">
      <c r="A16944" t="s">
        <v>16843</v>
      </c>
      <c r="C16944" s="18">
        <v>377.98354883121834</v>
      </c>
      <c r="D16944" s="1"/>
      <c r="E16944" s="1">
        <v>5</v>
      </c>
      <c r="F16944" s="1">
        <v>1</v>
      </c>
      <c r="G16944" s="1">
        <v>1</v>
      </c>
      <c r="H16944" s="1">
        <v>3</v>
      </c>
      <c r="I16944" s="15">
        <v>0.3</v>
      </c>
      <c r="J16944">
        <f t="shared" si="264"/>
        <v>40</v>
      </c>
    </row>
    <row r="16945" spans="1:10" x14ac:dyDescent="0.3">
      <c r="A16945" t="s">
        <v>16844</v>
      </c>
      <c r="C16945" s="18">
        <v>377.98353437595375</v>
      </c>
      <c r="D16945" s="1"/>
      <c r="E16945" s="1">
        <v>2</v>
      </c>
      <c r="F16945" s="1">
        <v>0</v>
      </c>
      <c r="G16945" s="1">
        <v>0</v>
      </c>
      <c r="H16945" s="1">
        <v>2</v>
      </c>
      <c r="I16945" s="15">
        <v>0</v>
      </c>
      <c r="J16945">
        <f t="shared" si="264"/>
        <v>40</v>
      </c>
    </row>
    <row r="16946" spans="1:10" x14ac:dyDescent="0.3">
      <c r="A16946" t="s">
        <v>17159</v>
      </c>
      <c r="C16946" s="18">
        <v>377.97547576013028</v>
      </c>
      <c r="D16946" s="1"/>
      <c r="E16946" s="1">
        <v>7</v>
      </c>
      <c r="F16946" s="1">
        <v>2</v>
      </c>
      <c r="G16946" s="1">
        <v>0</v>
      </c>
      <c r="H16946" s="1">
        <v>5</v>
      </c>
      <c r="I16946" s="15">
        <v>0.2857142857142857</v>
      </c>
      <c r="J16946">
        <f t="shared" si="264"/>
        <v>40</v>
      </c>
    </row>
    <row r="16947" spans="1:10" x14ac:dyDescent="0.3">
      <c r="A16947" t="s">
        <v>16846</v>
      </c>
      <c r="C16947" s="18">
        <v>377.95881096703476</v>
      </c>
      <c r="D16947" s="1"/>
      <c r="E16947" s="1">
        <v>9</v>
      </c>
      <c r="F16947" s="1">
        <v>3</v>
      </c>
      <c r="G16947" s="1">
        <v>0</v>
      </c>
      <c r="H16947" s="1">
        <v>6</v>
      </c>
      <c r="I16947" s="15">
        <v>0.33333333333333331</v>
      </c>
      <c r="J16947">
        <f t="shared" si="264"/>
        <v>40</v>
      </c>
    </row>
    <row r="16948" spans="1:10" x14ac:dyDescent="0.3">
      <c r="A16948" t="s">
        <v>16848</v>
      </c>
      <c r="C16948" s="18">
        <v>377.94845067550915</v>
      </c>
      <c r="D16948" s="1"/>
      <c r="E16948" s="1">
        <v>3</v>
      </c>
      <c r="F16948" s="1">
        <v>0</v>
      </c>
      <c r="G16948" s="1">
        <v>1</v>
      </c>
      <c r="H16948" s="1">
        <v>2</v>
      </c>
      <c r="I16948" s="15">
        <v>0.16666666666666666</v>
      </c>
      <c r="J16948">
        <f t="shared" si="264"/>
        <v>40</v>
      </c>
    </row>
    <row r="16949" spans="1:10" x14ac:dyDescent="0.3">
      <c r="A16949" t="s">
        <v>17144</v>
      </c>
      <c r="C16949" s="18">
        <v>377.92697345922011</v>
      </c>
      <c r="D16949" s="1"/>
      <c r="E16949" s="1">
        <v>16</v>
      </c>
      <c r="F16949" s="1">
        <v>6</v>
      </c>
      <c r="G16949" s="1">
        <v>0</v>
      </c>
      <c r="H16949" s="1">
        <v>10</v>
      </c>
      <c r="I16949" s="15">
        <v>0.375</v>
      </c>
      <c r="J16949">
        <f t="shared" si="264"/>
        <v>40</v>
      </c>
    </row>
    <row r="16950" spans="1:10" x14ac:dyDescent="0.3">
      <c r="A16950" t="s">
        <v>16849</v>
      </c>
      <c r="C16950" s="18">
        <v>377.92469469526895</v>
      </c>
      <c r="D16950" s="1"/>
      <c r="E16950" s="1">
        <v>10</v>
      </c>
      <c r="F16950" s="1">
        <v>4</v>
      </c>
      <c r="G16950" s="1">
        <v>0</v>
      </c>
      <c r="H16950" s="1">
        <v>6</v>
      </c>
      <c r="I16950" s="15">
        <v>0.4</v>
      </c>
      <c r="J16950">
        <f t="shared" si="264"/>
        <v>40</v>
      </c>
    </row>
    <row r="16951" spans="1:10" x14ac:dyDescent="0.3">
      <c r="A16951" t="s">
        <v>16850</v>
      </c>
      <c r="C16951" s="18">
        <v>377.91034395869445</v>
      </c>
      <c r="D16951" s="1"/>
      <c r="E16951" s="1">
        <v>2</v>
      </c>
      <c r="F16951" s="1">
        <v>0</v>
      </c>
      <c r="G16951" s="1">
        <v>0</v>
      </c>
      <c r="H16951" s="1">
        <v>2</v>
      </c>
      <c r="I16951" s="15">
        <v>0</v>
      </c>
      <c r="J16951">
        <f t="shared" si="264"/>
        <v>40</v>
      </c>
    </row>
    <row r="16952" spans="1:10" x14ac:dyDescent="0.3">
      <c r="A16952" t="s">
        <v>17021</v>
      </c>
      <c r="C16952" s="18">
        <v>377.90618529515802</v>
      </c>
      <c r="D16952" s="1"/>
      <c r="E16952" s="1">
        <v>8</v>
      </c>
      <c r="F16952" s="1">
        <v>2</v>
      </c>
      <c r="G16952" s="1">
        <v>1</v>
      </c>
      <c r="H16952" s="1">
        <v>5</v>
      </c>
      <c r="I16952" s="15">
        <v>0.3125</v>
      </c>
      <c r="J16952">
        <f t="shared" si="264"/>
        <v>40</v>
      </c>
    </row>
    <row r="16953" spans="1:10" x14ac:dyDescent="0.3">
      <c r="A16953" t="s">
        <v>16851</v>
      </c>
      <c r="C16953" s="18">
        <v>377.9026641921464</v>
      </c>
      <c r="D16953" s="1"/>
      <c r="E16953" s="1">
        <v>2</v>
      </c>
      <c r="F16953" s="1">
        <v>0</v>
      </c>
      <c r="G16953" s="1">
        <v>0</v>
      </c>
      <c r="H16953" s="1">
        <v>2</v>
      </c>
      <c r="I16953" s="15">
        <v>0</v>
      </c>
      <c r="J16953">
        <f t="shared" si="264"/>
        <v>40</v>
      </c>
    </row>
    <row r="16954" spans="1:10" x14ac:dyDescent="0.3">
      <c r="A16954" t="s">
        <v>16853</v>
      </c>
      <c r="C16954" s="18">
        <v>377.89319555348737</v>
      </c>
      <c r="D16954" s="1"/>
      <c r="E16954" s="1">
        <v>12</v>
      </c>
      <c r="F16954" s="1">
        <v>4</v>
      </c>
      <c r="G16954" s="1">
        <v>0</v>
      </c>
      <c r="H16954" s="1">
        <v>8</v>
      </c>
      <c r="I16954" s="15">
        <v>0.33333333333333331</v>
      </c>
      <c r="J16954">
        <f t="shared" si="264"/>
        <v>40</v>
      </c>
    </row>
    <row r="16955" spans="1:10" x14ac:dyDescent="0.3">
      <c r="A16955" t="s">
        <v>16854</v>
      </c>
      <c r="C16955" s="18">
        <v>377.89015878427017</v>
      </c>
      <c r="D16955" s="1"/>
      <c r="E16955" s="1">
        <v>2</v>
      </c>
      <c r="F16955" s="1">
        <v>0</v>
      </c>
      <c r="G16955" s="1">
        <v>0</v>
      </c>
      <c r="H16955" s="1">
        <v>2</v>
      </c>
      <c r="I16955" s="15">
        <v>0</v>
      </c>
      <c r="J16955">
        <f t="shared" si="264"/>
        <v>40</v>
      </c>
    </row>
    <row r="16956" spans="1:10" x14ac:dyDescent="0.3">
      <c r="A16956" t="s">
        <v>16855</v>
      </c>
      <c r="C16956" s="18">
        <v>377.88811597932823</v>
      </c>
      <c r="D16956" s="1"/>
      <c r="E16956" s="1">
        <v>17</v>
      </c>
      <c r="F16956" s="1">
        <v>7</v>
      </c>
      <c r="G16956" s="1">
        <v>0</v>
      </c>
      <c r="H16956" s="1">
        <v>10</v>
      </c>
      <c r="I16956" s="15">
        <v>0.41176470588235292</v>
      </c>
      <c r="J16956">
        <f t="shared" si="264"/>
        <v>40</v>
      </c>
    </row>
    <row r="16957" spans="1:10" x14ac:dyDescent="0.3">
      <c r="A16957" t="s">
        <v>16856</v>
      </c>
      <c r="C16957" s="18">
        <v>377.88525419193422</v>
      </c>
      <c r="D16957" s="1"/>
      <c r="E16957" s="1">
        <v>6</v>
      </c>
      <c r="F16957" s="1">
        <v>2</v>
      </c>
      <c r="G16957" s="1">
        <v>0</v>
      </c>
      <c r="H16957" s="1">
        <v>4</v>
      </c>
      <c r="I16957" s="15">
        <v>0.33333333333333331</v>
      </c>
      <c r="J16957">
        <f t="shared" si="264"/>
        <v>40</v>
      </c>
    </row>
    <row r="16958" spans="1:10" x14ac:dyDescent="0.3">
      <c r="A16958" t="s">
        <v>16857</v>
      </c>
      <c r="C16958" s="18">
        <v>377.88321135804102</v>
      </c>
      <c r="D16958" s="1"/>
      <c r="E16958" s="1">
        <v>6</v>
      </c>
      <c r="F16958" s="1">
        <v>2</v>
      </c>
      <c r="G16958" s="1">
        <v>0</v>
      </c>
      <c r="H16958" s="1">
        <v>4</v>
      </c>
      <c r="I16958" s="15">
        <v>0.33333333333333331</v>
      </c>
      <c r="J16958">
        <f t="shared" si="264"/>
        <v>40</v>
      </c>
    </row>
    <row r="16959" spans="1:10" x14ac:dyDescent="0.3">
      <c r="A16959" t="s">
        <v>16858</v>
      </c>
      <c r="C16959" s="18">
        <v>377.87602064693266</v>
      </c>
      <c r="D16959" s="1"/>
      <c r="E16959" s="1">
        <v>6</v>
      </c>
      <c r="F16959" s="1">
        <v>2</v>
      </c>
      <c r="G16959" s="1">
        <v>0</v>
      </c>
      <c r="H16959" s="1">
        <v>4</v>
      </c>
      <c r="I16959" s="15">
        <v>0.33333333333333331</v>
      </c>
      <c r="J16959">
        <f t="shared" si="264"/>
        <v>40</v>
      </c>
    </row>
    <row r="16960" spans="1:10" x14ac:dyDescent="0.3">
      <c r="A16960" t="s">
        <v>17521</v>
      </c>
      <c r="C16960" s="18">
        <v>377.86573618326679</v>
      </c>
      <c r="D16960" s="1"/>
      <c r="E16960" s="1">
        <v>24</v>
      </c>
      <c r="F16960" s="1">
        <v>7</v>
      </c>
      <c r="G16960" s="1">
        <v>5</v>
      </c>
      <c r="H16960" s="1">
        <v>12</v>
      </c>
      <c r="I16960" s="15">
        <v>0.39583333333333331</v>
      </c>
      <c r="J16960">
        <f t="shared" si="264"/>
        <v>40</v>
      </c>
    </row>
    <row r="16961" spans="1:10" x14ac:dyDescent="0.3">
      <c r="A16961" t="s">
        <v>16972</v>
      </c>
      <c r="C16961" s="18">
        <v>377.85311397736797</v>
      </c>
      <c r="D16961" s="1"/>
      <c r="E16961" s="1">
        <v>9</v>
      </c>
      <c r="F16961" s="1">
        <v>3</v>
      </c>
      <c r="G16961" s="1">
        <v>0</v>
      </c>
      <c r="H16961" s="1">
        <v>6</v>
      </c>
      <c r="I16961" s="15">
        <v>0.33333333333333331</v>
      </c>
      <c r="J16961">
        <f t="shared" si="264"/>
        <v>40</v>
      </c>
    </row>
    <row r="16962" spans="1:10" x14ac:dyDescent="0.3">
      <c r="A16962" t="s">
        <v>16859</v>
      </c>
      <c r="C16962" s="18">
        <v>377.84594911711781</v>
      </c>
      <c r="D16962" s="1"/>
      <c r="E16962" s="1">
        <v>3</v>
      </c>
      <c r="F16962" s="1">
        <v>0</v>
      </c>
      <c r="G16962" s="1">
        <v>1</v>
      </c>
      <c r="H16962" s="1">
        <v>2</v>
      </c>
      <c r="I16962" s="15">
        <v>0.16666666666666666</v>
      </c>
      <c r="J16962">
        <f t="shared" si="264"/>
        <v>40</v>
      </c>
    </row>
    <row r="16963" spans="1:10" x14ac:dyDescent="0.3">
      <c r="A16963" t="s">
        <v>16860</v>
      </c>
      <c r="C16963" s="18">
        <v>377.84585695188861</v>
      </c>
      <c r="D16963" s="1"/>
      <c r="E16963" s="1">
        <v>5</v>
      </c>
      <c r="F16963" s="1">
        <v>1</v>
      </c>
      <c r="G16963" s="1">
        <v>0</v>
      </c>
      <c r="H16963" s="1">
        <v>4</v>
      </c>
      <c r="I16963" s="15">
        <v>0.2</v>
      </c>
      <c r="J16963">
        <f t="shared" si="264"/>
        <v>40</v>
      </c>
    </row>
    <row r="16964" spans="1:10" x14ac:dyDescent="0.3">
      <c r="A16964" t="s">
        <v>16861</v>
      </c>
      <c r="C16964" s="18">
        <v>377.83887840357033</v>
      </c>
      <c r="D16964" s="1"/>
      <c r="E16964" s="1">
        <v>2</v>
      </c>
      <c r="F16964" s="1">
        <v>0</v>
      </c>
      <c r="G16964" s="1">
        <v>0</v>
      </c>
      <c r="H16964" s="1">
        <v>2</v>
      </c>
      <c r="I16964" s="15">
        <v>0</v>
      </c>
      <c r="J16964">
        <f t="shared" ref="J16964:J17027" si="265">IF(E16964&lt;=30,40,20)</f>
        <v>40</v>
      </c>
    </row>
    <row r="16965" spans="1:10" x14ac:dyDescent="0.3">
      <c r="A16965" t="s">
        <v>16862</v>
      </c>
      <c r="C16965" s="18">
        <v>377.83878135755015</v>
      </c>
      <c r="D16965" s="1"/>
      <c r="E16965" s="1">
        <v>27</v>
      </c>
      <c r="F16965" s="1">
        <v>11</v>
      </c>
      <c r="G16965" s="1">
        <v>1</v>
      </c>
      <c r="H16965" s="1">
        <v>15</v>
      </c>
      <c r="I16965" s="15">
        <v>0.42592592592592593</v>
      </c>
      <c r="J16965">
        <f t="shared" si="265"/>
        <v>40</v>
      </c>
    </row>
    <row r="16966" spans="1:10" x14ac:dyDescent="0.3">
      <c r="A16966" t="s">
        <v>16963</v>
      </c>
      <c r="C16966" s="18">
        <v>377.83373967632241</v>
      </c>
      <c r="D16966" s="1"/>
      <c r="E16966" s="1">
        <v>6</v>
      </c>
      <c r="F16966" s="1">
        <v>2</v>
      </c>
      <c r="G16966" s="1">
        <v>0</v>
      </c>
      <c r="H16966" s="1">
        <v>4</v>
      </c>
      <c r="I16966" s="15">
        <v>0.33333333333333331</v>
      </c>
      <c r="J16966">
        <f t="shared" si="265"/>
        <v>40</v>
      </c>
    </row>
    <row r="16967" spans="1:10" x14ac:dyDescent="0.3">
      <c r="A16967" t="s">
        <v>16863</v>
      </c>
      <c r="C16967" s="18">
        <v>377.8323259218501</v>
      </c>
      <c r="D16967" s="1"/>
      <c r="E16967" s="1">
        <v>9</v>
      </c>
      <c r="F16967" s="1">
        <v>3</v>
      </c>
      <c r="G16967" s="1">
        <v>0</v>
      </c>
      <c r="H16967" s="1">
        <v>6</v>
      </c>
      <c r="I16967" s="15">
        <v>0.33333333333333331</v>
      </c>
      <c r="J16967">
        <f t="shared" si="265"/>
        <v>40</v>
      </c>
    </row>
    <row r="16968" spans="1:10" x14ac:dyDescent="0.3">
      <c r="A16968" t="s">
        <v>16864</v>
      </c>
      <c r="C16968" s="18">
        <v>377.81448150284575</v>
      </c>
      <c r="D16968" s="1"/>
      <c r="E16968" s="1">
        <v>7</v>
      </c>
      <c r="F16968" s="1">
        <v>2</v>
      </c>
      <c r="G16968" s="1">
        <v>0</v>
      </c>
      <c r="H16968" s="1">
        <v>5</v>
      </c>
      <c r="I16968" s="15">
        <v>0.2857142857142857</v>
      </c>
      <c r="J16968">
        <f t="shared" si="265"/>
        <v>40</v>
      </c>
    </row>
    <row r="16969" spans="1:10" x14ac:dyDescent="0.3">
      <c r="A16969" t="s">
        <v>16866</v>
      </c>
      <c r="C16969" s="18">
        <v>377.80271695418065</v>
      </c>
      <c r="D16969" s="1"/>
      <c r="E16969" s="1">
        <v>16</v>
      </c>
      <c r="F16969" s="1">
        <v>6</v>
      </c>
      <c r="G16969" s="1">
        <v>1</v>
      </c>
      <c r="H16969" s="1">
        <v>9</v>
      </c>
      <c r="I16969" s="15">
        <v>0.40625</v>
      </c>
      <c r="J16969">
        <f t="shared" si="265"/>
        <v>40</v>
      </c>
    </row>
    <row r="16970" spans="1:10" x14ac:dyDescent="0.3">
      <c r="A16970" t="s">
        <v>16867</v>
      </c>
      <c r="C16970" s="18">
        <v>377.78982157397201</v>
      </c>
      <c r="D16970" s="1"/>
      <c r="E16970" s="1">
        <v>21</v>
      </c>
      <c r="F16970" s="1">
        <v>9</v>
      </c>
      <c r="G16970" s="1">
        <v>1</v>
      </c>
      <c r="H16970" s="1">
        <v>11</v>
      </c>
      <c r="I16970" s="15">
        <v>0.45238095238095238</v>
      </c>
      <c r="J16970">
        <f t="shared" si="265"/>
        <v>40</v>
      </c>
    </row>
    <row r="16971" spans="1:10" x14ac:dyDescent="0.3">
      <c r="A16971" t="s">
        <v>16868</v>
      </c>
      <c r="C16971" s="18">
        <v>377.78104907549044</v>
      </c>
      <c r="D16971" s="1"/>
      <c r="E16971" s="1">
        <v>6</v>
      </c>
      <c r="F16971" s="1">
        <v>2</v>
      </c>
      <c r="G16971" s="1">
        <v>0</v>
      </c>
      <c r="H16971" s="1">
        <v>4</v>
      </c>
      <c r="I16971" s="15">
        <v>0.33333333333333331</v>
      </c>
      <c r="J16971">
        <f t="shared" si="265"/>
        <v>40</v>
      </c>
    </row>
    <row r="16972" spans="1:10" x14ac:dyDescent="0.3">
      <c r="A16972" t="s">
        <v>16869</v>
      </c>
      <c r="C16972" s="18">
        <v>377.76883842095589</v>
      </c>
      <c r="D16972" s="1"/>
      <c r="E16972" s="1">
        <v>2</v>
      </c>
      <c r="F16972" s="1">
        <v>0</v>
      </c>
      <c r="G16972" s="1">
        <v>0</v>
      </c>
      <c r="H16972" s="1">
        <v>2</v>
      </c>
      <c r="I16972" s="15">
        <v>0</v>
      </c>
      <c r="J16972">
        <f t="shared" si="265"/>
        <v>40</v>
      </c>
    </row>
    <row r="16973" spans="1:10" x14ac:dyDescent="0.3">
      <c r="A16973" t="s">
        <v>16870</v>
      </c>
      <c r="C16973" s="18">
        <v>377.7620641712258</v>
      </c>
      <c r="D16973" s="1"/>
      <c r="E16973" s="1">
        <v>5</v>
      </c>
      <c r="F16973" s="1">
        <v>1</v>
      </c>
      <c r="G16973" s="1">
        <v>1</v>
      </c>
      <c r="H16973" s="1">
        <v>3</v>
      </c>
      <c r="I16973" s="15">
        <v>0.3</v>
      </c>
      <c r="J16973">
        <f t="shared" si="265"/>
        <v>40</v>
      </c>
    </row>
    <row r="16974" spans="1:10" x14ac:dyDescent="0.3">
      <c r="A16974" t="s">
        <v>16872</v>
      </c>
      <c r="C16974" s="18">
        <v>377.74692657663587</v>
      </c>
      <c r="D16974" s="1"/>
      <c r="E16974" s="1">
        <v>18</v>
      </c>
      <c r="F16974" s="1">
        <v>6</v>
      </c>
      <c r="G16974" s="1">
        <v>2</v>
      </c>
      <c r="H16974" s="1">
        <v>10</v>
      </c>
      <c r="I16974" s="15">
        <v>0.3888888888888889</v>
      </c>
      <c r="J16974">
        <f t="shared" si="265"/>
        <v>40</v>
      </c>
    </row>
    <row r="16975" spans="1:10" x14ac:dyDescent="0.3">
      <c r="A16975" t="s">
        <v>16888</v>
      </c>
      <c r="C16975" s="18">
        <v>377.73301168837116</v>
      </c>
      <c r="D16975" s="1"/>
      <c r="E16975" s="1">
        <v>5</v>
      </c>
      <c r="F16975" s="1">
        <v>1</v>
      </c>
      <c r="G16975" s="1">
        <v>1</v>
      </c>
      <c r="H16975" s="1">
        <v>3</v>
      </c>
      <c r="I16975" s="15">
        <v>0.3</v>
      </c>
      <c r="J16975">
        <f t="shared" si="265"/>
        <v>40</v>
      </c>
    </row>
    <row r="16976" spans="1:10" x14ac:dyDescent="0.3">
      <c r="A16976" t="s">
        <v>16873</v>
      </c>
      <c r="C16976" s="18">
        <v>377.72800900703032</v>
      </c>
      <c r="D16976" s="1"/>
      <c r="E16976" s="1">
        <v>3</v>
      </c>
      <c r="F16976" s="1">
        <v>0</v>
      </c>
      <c r="G16976" s="1">
        <v>1</v>
      </c>
      <c r="H16976" s="1">
        <v>2</v>
      </c>
      <c r="I16976" s="15">
        <v>0.16666666666666666</v>
      </c>
      <c r="J16976">
        <f t="shared" si="265"/>
        <v>40</v>
      </c>
    </row>
    <row r="16977" spans="1:10" x14ac:dyDescent="0.3">
      <c r="A16977" t="s">
        <v>16874</v>
      </c>
      <c r="C16977" s="18">
        <v>377.71748630217485</v>
      </c>
      <c r="D16977" s="1"/>
      <c r="E16977" s="1">
        <v>117</v>
      </c>
      <c r="F16977" s="1">
        <v>49</v>
      </c>
      <c r="G16977" s="1">
        <v>2</v>
      </c>
      <c r="H16977" s="1">
        <v>66</v>
      </c>
      <c r="I16977" s="15">
        <v>0.42735042735042733</v>
      </c>
      <c r="J16977">
        <f t="shared" si="265"/>
        <v>20</v>
      </c>
    </row>
    <row r="16978" spans="1:10" x14ac:dyDescent="0.3">
      <c r="A16978" t="s">
        <v>16875</v>
      </c>
      <c r="C16978" s="18">
        <v>377.71703140783296</v>
      </c>
      <c r="D16978" s="1"/>
      <c r="E16978" s="1">
        <v>19</v>
      </c>
      <c r="F16978" s="1">
        <v>8</v>
      </c>
      <c r="G16978" s="1">
        <v>0</v>
      </c>
      <c r="H16978" s="1">
        <v>11</v>
      </c>
      <c r="I16978" s="15">
        <v>0.42105263157894735</v>
      </c>
      <c r="J16978">
        <f t="shared" si="265"/>
        <v>40</v>
      </c>
    </row>
    <row r="16979" spans="1:10" x14ac:dyDescent="0.3">
      <c r="A16979" t="s">
        <v>16876</v>
      </c>
      <c r="C16979" s="18">
        <v>377.71558474062141</v>
      </c>
      <c r="D16979" s="1"/>
      <c r="E16979" s="1">
        <v>3</v>
      </c>
      <c r="F16979" s="1">
        <v>0</v>
      </c>
      <c r="G16979" s="1">
        <v>1</v>
      </c>
      <c r="H16979" s="1">
        <v>2</v>
      </c>
      <c r="I16979" s="15">
        <v>0.16666666666666666</v>
      </c>
      <c r="J16979">
        <f t="shared" si="265"/>
        <v>40</v>
      </c>
    </row>
    <row r="16980" spans="1:10" x14ac:dyDescent="0.3">
      <c r="A16980" t="s">
        <v>17257</v>
      </c>
      <c r="C16980" s="18">
        <v>377.7149899878093</v>
      </c>
      <c r="D16980" s="1"/>
      <c r="E16980" s="1">
        <v>49</v>
      </c>
      <c r="F16980" s="1">
        <v>18</v>
      </c>
      <c r="G16980" s="1">
        <v>3</v>
      </c>
      <c r="H16980" s="1">
        <v>28</v>
      </c>
      <c r="I16980" s="15">
        <v>0.39795918367346939</v>
      </c>
      <c r="J16980">
        <f t="shared" si="265"/>
        <v>20</v>
      </c>
    </row>
    <row r="16981" spans="1:10" x14ac:dyDescent="0.3">
      <c r="A16981" t="s">
        <v>16877</v>
      </c>
      <c r="C16981" s="18">
        <v>377.71430833235115</v>
      </c>
      <c r="D16981" s="1"/>
      <c r="E16981" s="1">
        <v>19</v>
      </c>
      <c r="F16981" s="1">
        <v>7</v>
      </c>
      <c r="G16981" s="1">
        <v>0</v>
      </c>
      <c r="H16981" s="1">
        <v>12</v>
      </c>
      <c r="I16981" s="15">
        <v>0.36842105263157893</v>
      </c>
      <c r="J16981">
        <f t="shared" si="265"/>
        <v>40</v>
      </c>
    </row>
    <row r="16982" spans="1:10" x14ac:dyDescent="0.3">
      <c r="A16982" t="s">
        <v>16912</v>
      </c>
      <c r="C16982" s="18">
        <v>377.70809484592178</v>
      </c>
      <c r="D16982" s="1"/>
      <c r="E16982" s="1">
        <v>15</v>
      </c>
      <c r="F16982" s="1">
        <v>6</v>
      </c>
      <c r="G16982" s="1">
        <v>0</v>
      </c>
      <c r="H16982" s="1">
        <v>9</v>
      </c>
      <c r="I16982" s="15">
        <v>0.4</v>
      </c>
      <c r="J16982">
        <f t="shared" si="265"/>
        <v>40</v>
      </c>
    </row>
    <row r="16983" spans="1:10" x14ac:dyDescent="0.3">
      <c r="A16983" t="s">
        <v>16815</v>
      </c>
      <c r="C16983" s="18">
        <v>377.70133129513647</v>
      </c>
      <c r="D16983" s="1"/>
      <c r="E16983" s="1">
        <v>15</v>
      </c>
      <c r="F16983" s="1">
        <v>6</v>
      </c>
      <c r="G16983" s="1">
        <v>0</v>
      </c>
      <c r="H16983" s="1">
        <v>9</v>
      </c>
      <c r="I16983" s="15">
        <v>0.4</v>
      </c>
      <c r="J16983">
        <f t="shared" si="265"/>
        <v>40</v>
      </c>
    </row>
    <row r="16984" spans="1:10" x14ac:dyDescent="0.3">
      <c r="A16984" t="s">
        <v>16879</v>
      </c>
      <c r="C16984" s="18">
        <v>377.70131750775528</v>
      </c>
      <c r="D16984" s="1"/>
      <c r="E16984" s="1">
        <v>10</v>
      </c>
      <c r="F16984" s="1">
        <v>4</v>
      </c>
      <c r="G16984" s="1">
        <v>0</v>
      </c>
      <c r="H16984" s="1">
        <v>6</v>
      </c>
      <c r="I16984" s="15">
        <v>0.4</v>
      </c>
      <c r="J16984">
        <f t="shared" si="265"/>
        <v>40</v>
      </c>
    </row>
    <row r="16985" spans="1:10" x14ac:dyDescent="0.3">
      <c r="A16985" t="s">
        <v>16968</v>
      </c>
      <c r="C16985" s="18">
        <v>377.6876507578678</v>
      </c>
      <c r="D16985" s="1"/>
      <c r="E16985" s="1">
        <v>6</v>
      </c>
      <c r="F16985" s="1">
        <v>2</v>
      </c>
      <c r="G16985" s="1">
        <v>0</v>
      </c>
      <c r="H16985" s="1">
        <v>4</v>
      </c>
      <c r="I16985" s="15">
        <v>0.33333333333333331</v>
      </c>
      <c r="J16985">
        <f t="shared" si="265"/>
        <v>40</v>
      </c>
    </row>
    <row r="16986" spans="1:10" x14ac:dyDescent="0.3">
      <c r="A16986" t="s">
        <v>16881</v>
      </c>
      <c r="C16986" s="18">
        <v>377.68233053986188</v>
      </c>
      <c r="D16986" s="1"/>
      <c r="E16986" s="1">
        <v>34</v>
      </c>
      <c r="F16986" s="1">
        <v>12</v>
      </c>
      <c r="G16986" s="1">
        <v>3</v>
      </c>
      <c r="H16986" s="1">
        <v>19</v>
      </c>
      <c r="I16986" s="15">
        <v>0.39705882352941174</v>
      </c>
      <c r="J16986">
        <f t="shared" si="265"/>
        <v>20</v>
      </c>
    </row>
    <row r="16987" spans="1:10" x14ac:dyDescent="0.3">
      <c r="A16987" t="s">
        <v>16882</v>
      </c>
      <c r="C16987" s="18">
        <v>377.68079270023293</v>
      </c>
      <c r="D16987" s="1"/>
      <c r="E16987" s="1">
        <v>3</v>
      </c>
      <c r="F16987" s="1">
        <v>0</v>
      </c>
      <c r="G16987" s="1">
        <v>1</v>
      </c>
      <c r="H16987" s="1">
        <v>2</v>
      </c>
      <c r="I16987" s="15">
        <v>0.16666666666666666</v>
      </c>
      <c r="J16987">
        <f t="shared" si="265"/>
        <v>40</v>
      </c>
    </row>
    <row r="16988" spans="1:10" x14ac:dyDescent="0.3">
      <c r="A16988" t="s">
        <v>16883</v>
      </c>
      <c r="C16988" s="18">
        <v>377.67820407919197</v>
      </c>
      <c r="D16988" s="1"/>
      <c r="E16988" s="1">
        <v>38</v>
      </c>
      <c r="F16988" s="1">
        <v>13</v>
      </c>
      <c r="G16988" s="1">
        <v>6</v>
      </c>
      <c r="H16988" s="1">
        <v>19</v>
      </c>
      <c r="I16988" s="15">
        <v>0.42105263157894735</v>
      </c>
      <c r="J16988">
        <f t="shared" si="265"/>
        <v>20</v>
      </c>
    </row>
    <row r="16989" spans="1:10" x14ac:dyDescent="0.3">
      <c r="A16989" s="21" t="s">
        <v>16884</v>
      </c>
      <c r="C16989" s="18">
        <v>377.67333488005556</v>
      </c>
      <c r="D16989" s="1"/>
      <c r="E16989" s="1">
        <v>6</v>
      </c>
      <c r="F16989" s="1">
        <v>2</v>
      </c>
      <c r="G16989" s="1">
        <v>0</v>
      </c>
      <c r="H16989" s="1">
        <v>4</v>
      </c>
      <c r="I16989" s="15">
        <v>0.33333333333333331</v>
      </c>
      <c r="J16989">
        <f t="shared" si="265"/>
        <v>40</v>
      </c>
    </row>
    <row r="16990" spans="1:10" x14ac:dyDescent="0.3">
      <c r="A16990" t="s">
        <v>16885</v>
      </c>
      <c r="C16990" s="18">
        <v>377.66867755215935</v>
      </c>
      <c r="D16990" s="1"/>
      <c r="E16990" s="1">
        <v>4</v>
      </c>
      <c r="F16990" s="1">
        <v>1</v>
      </c>
      <c r="G16990" s="1">
        <v>1</v>
      </c>
      <c r="H16990" s="1">
        <v>2</v>
      </c>
      <c r="I16990" s="15">
        <v>0.375</v>
      </c>
      <c r="J16990">
        <f t="shared" si="265"/>
        <v>40</v>
      </c>
    </row>
    <row r="16991" spans="1:10" x14ac:dyDescent="0.3">
      <c r="A16991" t="s">
        <v>16886</v>
      </c>
      <c r="C16991" s="18">
        <v>377.6685986519974</v>
      </c>
      <c r="D16991" s="1"/>
      <c r="E16991" s="1">
        <v>5</v>
      </c>
      <c r="F16991" s="1">
        <v>1</v>
      </c>
      <c r="G16991" s="1">
        <v>1</v>
      </c>
      <c r="H16991" s="1">
        <v>3</v>
      </c>
      <c r="I16991" s="15">
        <v>0.3</v>
      </c>
      <c r="J16991">
        <f t="shared" si="265"/>
        <v>40</v>
      </c>
    </row>
    <row r="16992" spans="1:10" x14ac:dyDescent="0.3">
      <c r="A16992" t="s">
        <v>16889</v>
      </c>
      <c r="C16992" s="18">
        <v>377.65956620836045</v>
      </c>
      <c r="D16992" s="1"/>
      <c r="E16992" s="1">
        <v>11</v>
      </c>
      <c r="F16992" s="1">
        <v>4</v>
      </c>
      <c r="G16992" s="1">
        <v>0</v>
      </c>
      <c r="H16992" s="1">
        <v>7</v>
      </c>
      <c r="I16992" s="15">
        <v>0.36363636363636365</v>
      </c>
      <c r="J16992">
        <f t="shared" si="265"/>
        <v>40</v>
      </c>
    </row>
    <row r="16993" spans="1:10" x14ac:dyDescent="0.3">
      <c r="A16993" t="s">
        <v>16810</v>
      </c>
      <c r="C16993" s="18">
        <v>377.65633883788064</v>
      </c>
      <c r="D16993" s="1"/>
      <c r="E16993" s="1">
        <v>11</v>
      </c>
      <c r="F16993" s="1">
        <v>4</v>
      </c>
      <c r="G16993" s="1">
        <v>1</v>
      </c>
      <c r="H16993" s="1">
        <v>6</v>
      </c>
      <c r="I16993" s="15">
        <v>0.40909090909090912</v>
      </c>
      <c r="J16993">
        <f t="shared" si="265"/>
        <v>40</v>
      </c>
    </row>
    <row r="16994" spans="1:10" x14ac:dyDescent="0.3">
      <c r="A16994" t="s">
        <v>16887</v>
      </c>
      <c r="C16994" s="18">
        <v>377.64241247322809</v>
      </c>
      <c r="D16994" s="1"/>
      <c r="E16994" s="1">
        <v>7</v>
      </c>
      <c r="F16994" s="1">
        <v>1</v>
      </c>
      <c r="G16994" s="1">
        <v>0</v>
      </c>
      <c r="H16994" s="1">
        <v>6</v>
      </c>
      <c r="I16994" s="15">
        <v>0.14285714285714285</v>
      </c>
      <c r="J16994">
        <f t="shared" si="265"/>
        <v>40</v>
      </c>
    </row>
    <row r="16995" spans="1:10" x14ac:dyDescent="0.3">
      <c r="A16995" t="s">
        <v>16747</v>
      </c>
      <c r="C16995" s="18">
        <v>377.63806302514178</v>
      </c>
      <c r="D16995" s="1"/>
      <c r="E16995" s="1">
        <v>8</v>
      </c>
      <c r="F16995" s="1">
        <v>3</v>
      </c>
      <c r="G16995" s="1">
        <v>0</v>
      </c>
      <c r="H16995" s="1">
        <v>5</v>
      </c>
      <c r="I16995" s="15">
        <v>0.375</v>
      </c>
      <c r="J16995">
        <f t="shared" si="265"/>
        <v>40</v>
      </c>
    </row>
    <row r="16996" spans="1:10" x14ac:dyDescent="0.3">
      <c r="A16996" t="s">
        <v>16890</v>
      </c>
      <c r="C16996" s="18">
        <v>377.63558765614715</v>
      </c>
      <c r="D16996" s="1"/>
      <c r="E16996" s="1">
        <v>14</v>
      </c>
      <c r="F16996" s="1">
        <v>5</v>
      </c>
      <c r="G16996" s="1">
        <v>0</v>
      </c>
      <c r="H16996" s="1">
        <v>9</v>
      </c>
      <c r="I16996" s="15">
        <v>0.35714285714285715</v>
      </c>
      <c r="J16996">
        <f t="shared" si="265"/>
        <v>40</v>
      </c>
    </row>
    <row r="16997" spans="1:10" x14ac:dyDescent="0.3">
      <c r="A16997" t="s">
        <v>16891</v>
      </c>
      <c r="C16997" s="18">
        <v>377.63104761354998</v>
      </c>
      <c r="D16997" s="1"/>
      <c r="E16997" s="1">
        <v>5</v>
      </c>
      <c r="F16997" s="1">
        <v>1</v>
      </c>
      <c r="G16997" s="1">
        <v>0</v>
      </c>
      <c r="H16997" s="1">
        <v>4</v>
      </c>
      <c r="I16997" s="15">
        <v>0.2</v>
      </c>
      <c r="J16997">
        <f t="shared" si="265"/>
        <v>40</v>
      </c>
    </row>
    <row r="16998" spans="1:10" x14ac:dyDescent="0.3">
      <c r="A16998" t="s">
        <v>16927</v>
      </c>
      <c r="C16998" s="18">
        <v>377.62388693488879</v>
      </c>
      <c r="D16998" s="1"/>
      <c r="E16998" s="1">
        <v>12</v>
      </c>
      <c r="F16998" s="1">
        <v>4</v>
      </c>
      <c r="G16998" s="1">
        <v>1</v>
      </c>
      <c r="H16998" s="1">
        <v>7</v>
      </c>
      <c r="I16998" s="15">
        <v>0.375</v>
      </c>
      <c r="J16998">
        <f t="shared" si="265"/>
        <v>40</v>
      </c>
    </row>
    <row r="16999" spans="1:10" x14ac:dyDescent="0.3">
      <c r="A16999" t="s">
        <v>16892</v>
      </c>
      <c r="C16999" s="18">
        <v>377.62139385615666</v>
      </c>
      <c r="D16999" s="1"/>
      <c r="E16999" s="1">
        <v>4</v>
      </c>
      <c r="F16999" s="1">
        <v>1</v>
      </c>
      <c r="G16999" s="1">
        <v>0</v>
      </c>
      <c r="H16999" s="1">
        <v>3</v>
      </c>
      <c r="I16999" s="15">
        <v>0.25</v>
      </c>
      <c r="J16999">
        <f t="shared" si="265"/>
        <v>40</v>
      </c>
    </row>
    <row r="17000" spans="1:10" x14ac:dyDescent="0.3">
      <c r="A17000" t="s">
        <v>16893</v>
      </c>
      <c r="C17000" s="18">
        <v>377.61449558858732</v>
      </c>
      <c r="D17000" s="1"/>
      <c r="E17000" s="1">
        <v>2</v>
      </c>
      <c r="F17000" s="1">
        <v>0</v>
      </c>
      <c r="G17000" s="1">
        <v>0</v>
      </c>
      <c r="H17000" s="1">
        <v>2</v>
      </c>
      <c r="I17000" s="15">
        <v>0</v>
      </c>
      <c r="J17000">
        <f t="shared" si="265"/>
        <v>40</v>
      </c>
    </row>
    <row r="17001" spans="1:10" x14ac:dyDescent="0.3">
      <c r="A17001" t="s">
        <v>16934</v>
      </c>
      <c r="C17001" s="18">
        <v>377.60425667816634</v>
      </c>
      <c r="D17001" s="1"/>
      <c r="E17001" s="1">
        <v>3</v>
      </c>
      <c r="F17001" s="1">
        <v>0</v>
      </c>
      <c r="G17001" s="1">
        <v>0</v>
      </c>
      <c r="H17001" s="1">
        <v>3</v>
      </c>
      <c r="I17001" s="15">
        <v>0</v>
      </c>
      <c r="J17001">
        <f t="shared" si="265"/>
        <v>40</v>
      </c>
    </row>
    <row r="17002" spans="1:10" x14ac:dyDescent="0.3">
      <c r="A17002" t="s">
        <v>16894</v>
      </c>
      <c r="C17002" s="18">
        <v>377.5996548386251</v>
      </c>
      <c r="D17002" s="1"/>
      <c r="E17002" s="1">
        <v>8</v>
      </c>
      <c r="F17002" s="1">
        <v>3</v>
      </c>
      <c r="G17002" s="1">
        <v>0</v>
      </c>
      <c r="H17002" s="1">
        <v>5</v>
      </c>
      <c r="I17002" s="15">
        <v>0.375</v>
      </c>
      <c r="J17002">
        <f t="shared" si="265"/>
        <v>40</v>
      </c>
    </row>
    <row r="17003" spans="1:10" x14ac:dyDescent="0.3">
      <c r="A17003" t="s">
        <v>16895</v>
      </c>
      <c r="C17003" s="18">
        <v>377.59358579587848</v>
      </c>
      <c r="D17003" s="1"/>
      <c r="E17003" s="1">
        <v>5</v>
      </c>
      <c r="F17003" s="1">
        <v>1</v>
      </c>
      <c r="G17003" s="1">
        <v>0</v>
      </c>
      <c r="H17003" s="1">
        <v>4</v>
      </c>
      <c r="I17003" s="15">
        <v>0.2</v>
      </c>
      <c r="J17003">
        <f t="shared" si="265"/>
        <v>40</v>
      </c>
    </row>
    <row r="17004" spans="1:10" x14ac:dyDescent="0.3">
      <c r="A17004" t="s">
        <v>16896</v>
      </c>
      <c r="C17004" s="18">
        <v>377.59106865441669</v>
      </c>
      <c r="D17004" s="1"/>
      <c r="E17004" s="1">
        <v>6</v>
      </c>
      <c r="F17004" s="1">
        <v>1</v>
      </c>
      <c r="G17004" s="1">
        <v>2</v>
      </c>
      <c r="H17004" s="1">
        <v>3</v>
      </c>
      <c r="I17004" s="15">
        <v>0.33333333333333331</v>
      </c>
      <c r="J17004">
        <f t="shared" si="265"/>
        <v>40</v>
      </c>
    </row>
    <row r="17005" spans="1:10" x14ac:dyDescent="0.3">
      <c r="A17005" t="s">
        <v>16897</v>
      </c>
      <c r="C17005" s="18">
        <v>377.59014484860552</v>
      </c>
      <c r="D17005" s="1"/>
      <c r="E17005" s="1">
        <v>6</v>
      </c>
      <c r="F17005" s="1">
        <v>2</v>
      </c>
      <c r="G17005" s="1">
        <v>0</v>
      </c>
      <c r="H17005" s="1">
        <v>4</v>
      </c>
      <c r="I17005" s="15">
        <v>0.33333333333333331</v>
      </c>
      <c r="J17005">
        <f t="shared" si="265"/>
        <v>40</v>
      </c>
    </row>
    <row r="17006" spans="1:10" x14ac:dyDescent="0.3">
      <c r="A17006" t="s">
        <v>16915</v>
      </c>
      <c r="C17006" s="18">
        <v>377.5803386051544</v>
      </c>
      <c r="D17006" s="1"/>
      <c r="E17006" s="1">
        <v>14</v>
      </c>
      <c r="F17006" s="1">
        <v>6</v>
      </c>
      <c r="G17006" s="1">
        <v>0</v>
      </c>
      <c r="H17006" s="1">
        <v>8</v>
      </c>
      <c r="I17006" s="15">
        <v>0.42857142857142855</v>
      </c>
      <c r="J17006">
        <f t="shared" si="265"/>
        <v>40</v>
      </c>
    </row>
    <row r="17007" spans="1:10" x14ac:dyDescent="0.3">
      <c r="A17007" t="s">
        <v>16898</v>
      </c>
      <c r="C17007" s="18">
        <v>377.57605596049342</v>
      </c>
      <c r="D17007" s="1"/>
      <c r="E17007" s="1">
        <v>5</v>
      </c>
      <c r="F17007" s="1">
        <v>1</v>
      </c>
      <c r="G17007" s="1">
        <v>0</v>
      </c>
      <c r="H17007" s="1">
        <v>4</v>
      </c>
      <c r="I17007" s="15">
        <v>0.2</v>
      </c>
      <c r="J17007">
        <f t="shared" si="265"/>
        <v>40</v>
      </c>
    </row>
    <row r="17008" spans="1:10" x14ac:dyDescent="0.3">
      <c r="A17008" t="s">
        <v>16899</v>
      </c>
      <c r="C17008" s="18">
        <v>377.57113937978642</v>
      </c>
      <c r="D17008" s="1"/>
      <c r="E17008" s="1">
        <v>6</v>
      </c>
      <c r="F17008" s="1">
        <v>2</v>
      </c>
      <c r="G17008" s="1">
        <v>0</v>
      </c>
      <c r="H17008" s="1">
        <v>4</v>
      </c>
      <c r="I17008" s="15">
        <v>0.33333333333333331</v>
      </c>
      <c r="J17008">
        <f t="shared" si="265"/>
        <v>40</v>
      </c>
    </row>
    <row r="17009" spans="1:10" x14ac:dyDescent="0.3">
      <c r="A17009" t="s">
        <v>16901</v>
      </c>
      <c r="C17009" s="18">
        <v>377.54741923908625</v>
      </c>
      <c r="D17009" s="1"/>
      <c r="E17009" s="1">
        <v>9</v>
      </c>
      <c r="F17009" s="1">
        <v>3</v>
      </c>
      <c r="G17009" s="1">
        <v>0</v>
      </c>
      <c r="H17009" s="1">
        <v>6</v>
      </c>
      <c r="I17009" s="15">
        <v>0.33333333333333331</v>
      </c>
      <c r="J17009">
        <f t="shared" si="265"/>
        <v>40</v>
      </c>
    </row>
    <row r="17010" spans="1:10" x14ac:dyDescent="0.3">
      <c r="A17010" t="s">
        <v>16902</v>
      </c>
      <c r="C17010" s="18">
        <v>377.54151403735312</v>
      </c>
      <c r="D17010" s="1"/>
      <c r="E17010" s="1">
        <v>8</v>
      </c>
      <c r="F17010" s="1">
        <v>3</v>
      </c>
      <c r="G17010" s="1">
        <v>0</v>
      </c>
      <c r="H17010" s="1">
        <v>5</v>
      </c>
      <c r="I17010" s="15">
        <v>0.375</v>
      </c>
      <c r="J17010">
        <f t="shared" si="265"/>
        <v>40</v>
      </c>
    </row>
    <row r="17011" spans="1:10" x14ac:dyDescent="0.3">
      <c r="A17011" t="s">
        <v>16903</v>
      </c>
      <c r="C17011" s="18">
        <v>377.5304475364839</v>
      </c>
      <c r="D17011" s="1"/>
      <c r="E17011" s="1">
        <v>19</v>
      </c>
      <c r="F17011" s="1">
        <v>9</v>
      </c>
      <c r="G17011" s="1">
        <v>0</v>
      </c>
      <c r="H17011" s="1">
        <v>10</v>
      </c>
      <c r="I17011" s="15">
        <v>0.47368421052631576</v>
      </c>
      <c r="J17011">
        <f t="shared" si="265"/>
        <v>40</v>
      </c>
    </row>
    <row r="17012" spans="1:10" x14ac:dyDescent="0.3">
      <c r="A17012" t="s">
        <v>15202</v>
      </c>
      <c r="C17012" s="18">
        <v>377.52689794946014</v>
      </c>
      <c r="D17012" s="1"/>
      <c r="E17012" s="1">
        <v>17</v>
      </c>
      <c r="F17012" s="1">
        <v>7</v>
      </c>
      <c r="G17012" s="1">
        <v>0</v>
      </c>
      <c r="H17012" s="1">
        <v>10</v>
      </c>
      <c r="I17012" s="15">
        <v>0.41176470588235292</v>
      </c>
      <c r="J17012">
        <f t="shared" si="265"/>
        <v>40</v>
      </c>
    </row>
    <row r="17013" spans="1:10" x14ac:dyDescent="0.3">
      <c r="A17013" t="s">
        <v>16905</v>
      </c>
      <c r="C17013" s="18">
        <v>377.51071022863107</v>
      </c>
      <c r="D17013" s="1"/>
      <c r="E17013" s="1">
        <v>15</v>
      </c>
      <c r="F17013" s="1">
        <v>6</v>
      </c>
      <c r="G17013" s="1">
        <v>0</v>
      </c>
      <c r="H17013" s="1">
        <v>9</v>
      </c>
      <c r="I17013" s="15">
        <v>0.4</v>
      </c>
      <c r="J17013">
        <f t="shared" si="265"/>
        <v>40</v>
      </c>
    </row>
    <row r="17014" spans="1:10" x14ac:dyDescent="0.3">
      <c r="A17014" t="s">
        <v>16906</v>
      </c>
      <c r="C17014" s="18">
        <v>377.50799832258491</v>
      </c>
      <c r="D17014" s="1"/>
      <c r="E17014" s="1">
        <v>5</v>
      </c>
      <c r="F17014" s="1">
        <v>1</v>
      </c>
      <c r="G17014" s="1">
        <v>1</v>
      </c>
      <c r="H17014" s="1">
        <v>3</v>
      </c>
      <c r="I17014" s="15">
        <v>0.3</v>
      </c>
      <c r="J17014">
        <f t="shared" si="265"/>
        <v>40</v>
      </c>
    </row>
    <row r="17015" spans="1:10" x14ac:dyDescent="0.3">
      <c r="A17015" t="s">
        <v>17189</v>
      </c>
      <c r="C17015" s="18">
        <v>377.4900990933948</v>
      </c>
      <c r="D17015" s="1"/>
      <c r="E17015" s="1">
        <v>23</v>
      </c>
      <c r="F17015" s="1">
        <v>6</v>
      </c>
      <c r="G17015" s="1">
        <v>3</v>
      </c>
      <c r="H17015" s="1">
        <v>14</v>
      </c>
      <c r="I17015" s="15">
        <v>0.32608695652173914</v>
      </c>
      <c r="J17015">
        <f t="shared" si="265"/>
        <v>40</v>
      </c>
    </row>
    <row r="17016" spans="1:10" x14ac:dyDescent="0.3">
      <c r="A17016" t="s">
        <v>16909</v>
      </c>
      <c r="C17016" s="18">
        <v>377.48197250972066</v>
      </c>
      <c r="D17016" s="1"/>
      <c r="E17016" s="1">
        <v>2</v>
      </c>
      <c r="F17016" s="1">
        <v>0</v>
      </c>
      <c r="G17016" s="1">
        <v>0</v>
      </c>
      <c r="H17016" s="1">
        <v>2</v>
      </c>
      <c r="I17016" s="15">
        <v>0</v>
      </c>
      <c r="J17016">
        <f t="shared" si="265"/>
        <v>40</v>
      </c>
    </row>
    <row r="17017" spans="1:10" x14ac:dyDescent="0.3">
      <c r="A17017" t="s">
        <v>16910</v>
      </c>
      <c r="C17017" s="18">
        <v>377.44989739370078</v>
      </c>
      <c r="D17017" s="1"/>
      <c r="E17017" s="1">
        <v>2</v>
      </c>
      <c r="F17017" s="1">
        <v>0</v>
      </c>
      <c r="G17017" s="1">
        <v>0</v>
      </c>
      <c r="H17017" s="1">
        <v>2</v>
      </c>
      <c r="I17017" s="15">
        <v>0</v>
      </c>
      <c r="J17017">
        <f t="shared" si="265"/>
        <v>40</v>
      </c>
    </row>
    <row r="17018" spans="1:10" x14ac:dyDescent="0.3">
      <c r="A17018" t="s">
        <v>16911</v>
      </c>
      <c r="C17018" s="18">
        <v>377.44620369417913</v>
      </c>
      <c r="D17018" s="1"/>
      <c r="E17018" s="1">
        <v>1</v>
      </c>
      <c r="F17018" s="1">
        <v>0</v>
      </c>
      <c r="G17018" s="1">
        <v>0</v>
      </c>
      <c r="H17018" s="1">
        <v>1</v>
      </c>
      <c r="I17018" s="15">
        <v>0</v>
      </c>
      <c r="J17018">
        <f t="shared" si="265"/>
        <v>40</v>
      </c>
    </row>
    <row r="17019" spans="1:10" x14ac:dyDescent="0.3">
      <c r="A17019" t="s">
        <v>17070</v>
      </c>
      <c r="C17019" s="18">
        <v>377.44125187736989</v>
      </c>
      <c r="D17019" s="1"/>
      <c r="E17019" s="1">
        <v>32</v>
      </c>
      <c r="F17019" s="1">
        <v>13</v>
      </c>
      <c r="G17019" s="1">
        <v>1</v>
      </c>
      <c r="H17019" s="1">
        <v>18</v>
      </c>
      <c r="I17019" s="15">
        <v>0.421875</v>
      </c>
      <c r="J17019">
        <f t="shared" si="265"/>
        <v>20</v>
      </c>
    </row>
    <row r="17020" spans="1:10" x14ac:dyDescent="0.3">
      <c r="A17020" t="s">
        <v>16487</v>
      </c>
      <c r="C17020" s="18">
        <v>377.43607233363036</v>
      </c>
      <c r="D17020" s="1"/>
      <c r="E17020" s="1">
        <v>28</v>
      </c>
      <c r="F17020" s="1">
        <v>9</v>
      </c>
      <c r="G17020" s="1">
        <v>3</v>
      </c>
      <c r="H17020" s="1">
        <v>16</v>
      </c>
      <c r="I17020" s="15">
        <v>0.375</v>
      </c>
      <c r="J17020">
        <f t="shared" si="265"/>
        <v>40</v>
      </c>
    </row>
    <row r="17021" spans="1:10" x14ac:dyDescent="0.3">
      <c r="A17021" t="s">
        <v>17162</v>
      </c>
      <c r="C17021" s="18">
        <v>377.43241661386838</v>
      </c>
      <c r="D17021" s="1"/>
      <c r="E17021" s="1">
        <v>5</v>
      </c>
      <c r="F17021" s="1">
        <v>1</v>
      </c>
      <c r="G17021" s="1">
        <v>0</v>
      </c>
      <c r="H17021" s="1">
        <v>4</v>
      </c>
      <c r="I17021" s="15">
        <v>0.2</v>
      </c>
      <c r="J17021">
        <f t="shared" si="265"/>
        <v>40</v>
      </c>
    </row>
    <row r="17022" spans="1:10" x14ac:dyDescent="0.3">
      <c r="A17022" t="s">
        <v>16913</v>
      </c>
      <c r="C17022" s="18">
        <v>377.42323302341566</v>
      </c>
      <c r="D17022" s="1"/>
      <c r="E17022" s="1">
        <v>13</v>
      </c>
      <c r="F17022" s="1">
        <v>5</v>
      </c>
      <c r="G17022" s="1">
        <v>0</v>
      </c>
      <c r="H17022" s="1">
        <v>8</v>
      </c>
      <c r="I17022" s="15">
        <v>0.38461538461538464</v>
      </c>
      <c r="J17022">
        <f t="shared" si="265"/>
        <v>40</v>
      </c>
    </row>
    <row r="17023" spans="1:10" x14ac:dyDescent="0.3">
      <c r="A17023" t="s">
        <v>16914</v>
      </c>
      <c r="C17023" s="18">
        <v>377.42149160041862</v>
      </c>
      <c r="D17023" s="1"/>
      <c r="E17023" s="1">
        <v>10</v>
      </c>
      <c r="F17023" s="1">
        <v>3</v>
      </c>
      <c r="G17023" s="1">
        <v>0</v>
      </c>
      <c r="H17023" s="1">
        <v>7</v>
      </c>
      <c r="I17023" s="15">
        <v>0.3</v>
      </c>
      <c r="J17023">
        <f t="shared" si="265"/>
        <v>40</v>
      </c>
    </row>
    <row r="17024" spans="1:10" x14ac:dyDescent="0.3">
      <c r="A17024" t="s">
        <v>16922</v>
      </c>
      <c r="C17024" s="18">
        <v>377.35900414771675</v>
      </c>
      <c r="D17024" s="1"/>
      <c r="E17024" s="1">
        <v>9</v>
      </c>
      <c r="F17024" s="1">
        <v>3</v>
      </c>
      <c r="G17024" s="1">
        <v>0</v>
      </c>
      <c r="H17024" s="1">
        <v>6</v>
      </c>
      <c r="I17024" s="15">
        <v>0.33333333333333331</v>
      </c>
      <c r="J17024">
        <f t="shared" si="265"/>
        <v>40</v>
      </c>
    </row>
    <row r="17025" spans="1:10" x14ac:dyDescent="0.3">
      <c r="A17025" t="s">
        <v>16916</v>
      </c>
      <c r="C17025" s="18">
        <v>377.35799242459052</v>
      </c>
      <c r="D17025" s="1"/>
      <c r="E17025" s="1">
        <v>2</v>
      </c>
      <c r="F17025" s="1">
        <v>0</v>
      </c>
      <c r="G17025" s="1">
        <v>0</v>
      </c>
      <c r="H17025" s="1">
        <v>2</v>
      </c>
      <c r="I17025" s="15">
        <v>0</v>
      </c>
      <c r="J17025">
        <f t="shared" si="265"/>
        <v>40</v>
      </c>
    </row>
    <row r="17026" spans="1:10" x14ac:dyDescent="0.3">
      <c r="A17026" t="s">
        <v>16917</v>
      </c>
      <c r="C17026" s="18">
        <v>377.35708152887639</v>
      </c>
      <c r="D17026" s="1"/>
      <c r="E17026" s="1">
        <v>3</v>
      </c>
      <c r="F17026" s="1">
        <v>0</v>
      </c>
      <c r="G17026" s="1">
        <v>0</v>
      </c>
      <c r="H17026" s="1">
        <v>3</v>
      </c>
      <c r="I17026" s="15">
        <v>0</v>
      </c>
      <c r="J17026">
        <f t="shared" si="265"/>
        <v>40</v>
      </c>
    </row>
    <row r="17027" spans="1:10" x14ac:dyDescent="0.3">
      <c r="A17027" t="s">
        <v>16918</v>
      </c>
      <c r="C17027" s="18">
        <v>377.35484837633027</v>
      </c>
      <c r="D17027" s="1"/>
      <c r="E17027" s="1">
        <v>6</v>
      </c>
      <c r="F17027" s="1">
        <v>2</v>
      </c>
      <c r="G17027" s="1">
        <v>0</v>
      </c>
      <c r="H17027" s="1">
        <v>4</v>
      </c>
      <c r="I17027" s="15">
        <v>0.33333333333333331</v>
      </c>
      <c r="J17027">
        <f t="shared" si="265"/>
        <v>40</v>
      </c>
    </row>
    <row r="17028" spans="1:10" x14ac:dyDescent="0.3">
      <c r="A17028" t="s">
        <v>16919</v>
      </c>
      <c r="C17028" s="18">
        <v>377.35357273690477</v>
      </c>
      <c r="D17028" s="1"/>
      <c r="E17028" s="1">
        <v>2</v>
      </c>
      <c r="F17028" s="1">
        <v>0</v>
      </c>
      <c r="G17028" s="1">
        <v>0</v>
      </c>
      <c r="H17028" s="1">
        <v>2</v>
      </c>
      <c r="I17028" s="15">
        <v>0</v>
      </c>
      <c r="J17028">
        <f t="shared" ref="J17028:J17091" si="266">IF(E17028&lt;=30,40,20)</f>
        <v>40</v>
      </c>
    </row>
    <row r="17029" spans="1:10" x14ac:dyDescent="0.3">
      <c r="A17029" t="s">
        <v>16920</v>
      </c>
      <c r="C17029" s="18">
        <v>377.35220181356107</v>
      </c>
      <c r="D17029" s="1"/>
      <c r="E17029" s="1">
        <v>5</v>
      </c>
      <c r="F17029" s="1">
        <v>1</v>
      </c>
      <c r="G17029" s="1">
        <v>0</v>
      </c>
      <c r="H17029" s="1">
        <v>4</v>
      </c>
      <c r="I17029" s="15">
        <v>0.2</v>
      </c>
      <c r="J17029">
        <f t="shared" si="266"/>
        <v>40</v>
      </c>
    </row>
    <row r="17030" spans="1:10" x14ac:dyDescent="0.3">
      <c r="A17030" t="s">
        <v>16921</v>
      </c>
      <c r="C17030" s="18">
        <v>377.34047967001237</v>
      </c>
      <c r="D17030" s="1"/>
      <c r="E17030" s="1">
        <v>6</v>
      </c>
      <c r="F17030" s="1">
        <v>2</v>
      </c>
      <c r="G17030" s="1">
        <v>0</v>
      </c>
      <c r="H17030" s="1">
        <v>4</v>
      </c>
      <c r="I17030" s="15">
        <v>0.33333333333333331</v>
      </c>
      <c r="J17030">
        <f t="shared" si="266"/>
        <v>40</v>
      </c>
    </row>
    <row r="17031" spans="1:10" x14ac:dyDescent="0.3">
      <c r="A17031" t="s">
        <v>17040</v>
      </c>
      <c r="C17031" s="18">
        <v>377.33980454252446</v>
      </c>
      <c r="D17031" s="1"/>
      <c r="E17031" s="1">
        <v>4</v>
      </c>
      <c r="F17031" s="1">
        <v>1</v>
      </c>
      <c r="G17031" s="1">
        <v>0</v>
      </c>
      <c r="H17031" s="1">
        <v>3</v>
      </c>
      <c r="I17031" s="15">
        <v>0.25</v>
      </c>
      <c r="J17031">
        <f t="shared" si="266"/>
        <v>40</v>
      </c>
    </row>
    <row r="17032" spans="1:10" x14ac:dyDescent="0.3">
      <c r="A17032" t="s">
        <v>16923</v>
      </c>
      <c r="C17032" s="18">
        <v>377.33185308665753</v>
      </c>
      <c r="D17032" s="1"/>
      <c r="E17032" s="1">
        <v>49</v>
      </c>
      <c r="F17032" s="1">
        <v>25</v>
      </c>
      <c r="G17032" s="1">
        <v>0</v>
      </c>
      <c r="H17032" s="1">
        <v>24</v>
      </c>
      <c r="I17032" s="15">
        <v>0.51020408163265307</v>
      </c>
      <c r="J17032">
        <f t="shared" si="266"/>
        <v>20</v>
      </c>
    </row>
    <row r="17033" spans="1:10" x14ac:dyDescent="0.3">
      <c r="A17033" t="s">
        <v>16925</v>
      </c>
      <c r="C17033" s="18">
        <v>377.32134291561209</v>
      </c>
      <c r="D17033" s="1"/>
      <c r="E17033" s="1">
        <v>9</v>
      </c>
      <c r="F17033" s="1">
        <v>2</v>
      </c>
      <c r="G17033" s="1">
        <v>0</v>
      </c>
      <c r="H17033" s="1">
        <v>7</v>
      </c>
      <c r="I17033" s="15">
        <v>0.22222222222222221</v>
      </c>
      <c r="J17033">
        <f t="shared" si="266"/>
        <v>40</v>
      </c>
    </row>
    <row r="17034" spans="1:10" x14ac:dyDescent="0.3">
      <c r="A17034" t="s">
        <v>16926</v>
      </c>
      <c r="C17034" s="18">
        <v>377.31763997212448</v>
      </c>
      <c r="D17034" s="1"/>
      <c r="E17034" s="1">
        <v>19</v>
      </c>
      <c r="F17034" s="1">
        <v>7</v>
      </c>
      <c r="G17034" s="1">
        <v>4</v>
      </c>
      <c r="H17034" s="1">
        <v>8</v>
      </c>
      <c r="I17034" s="15">
        <v>0.47368421052631576</v>
      </c>
      <c r="J17034">
        <f t="shared" si="266"/>
        <v>40</v>
      </c>
    </row>
    <row r="17035" spans="1:10" x14ac:dyDescent="0.3">
      <c r="A17035" t="s">
        <v>16928</v>
      </c>
      <c r="C17035" s="18">
        <v>377.29100049314326</v>
      </c>
      <c r="D17035" s="1"/>
      <c r="E17035" s="1">
        <v>6</v>
      </c>
      <c r="F17035" s="1">
        <v>2</v>
      </c>
      <c r="G17035" s="1">
        <v>0</v>
      </c>
      <c r="H17035" s="1">
        <v>4</v>
      </c>
      <c r="I17035" s="15">
        <v>0.33333333333333331</v>
      </c>
      <c r="J17035">
        <f t="shared" si="266"/>
        <v>40</v>
      </c>
    </row>
    <row r="17036" spans="1:10" x14ac:dyDescent="0.3">
      <c r="A17036" t="s">
        <v>16929</v>
      </c>
      <c r="C17036" s="18">
        <v>377.27734394024361</v>
      </c>
      <c r="D17036" s="1"/>
      <c r="E17036" s="1">
        <v>10</v>
      </c>
      <c r="F17036" s="1">
        <v>4</v>
      </c>
      <c r="G17036" s="1">
        <v>0</v>
      </c>
      <c r="H17036" s="1">
        <v>6</v>
      </c>
      <c r="I17036" s="15">
        <v>0.4</v>
      </c>
      <c r="J17036">
        <f t="shared" si="266"/>
        <v>40</v>
      </c>
    </row>
    <row r="17037" spans="1:10" x14ac:dyDescent="0.3">
      <c r="A17037" t="s">
        <v>16930</v>
      </c>
      <c r="C17037" s="18">
        <v>377.27377838927976</v>
      </c>
      <c r="D17037" s="1"/>
      <c r="E17037" s="1">
        <v>9</v>
      </c>
      <c r="F17037" s="1">
        <v>3</v>
      </c>
      <c r="G17037" s="1">
        <v>0</v>
      </c>
      <c r="H17037" s="1">
        <v>6</v>
      </c>
      <c r="I17037" s="15">
        <v>0.33333333333333331</v>
      </c>
      <c r="J17037">
        <f t="shared" si="266"/>
        <v>40</v>
      </c>
    </row>
    <row r="17038" spans="1:10" x14ac:dyDescent="0.3">
      <c r="A17038" t="s">
        <v>16931</v>
      </c>
      <c r="C17038" s="18">
        <v>377.27028712752934</v>
      </c>
      <c r="D17038" s="1"/>
      <c r="E17038" s="1">
        <v>2</v>
      </c>
      <c r="F17038" s="1">
        <v>0</v>
      </c>
      <c r="G17038" s="1">
        <v>0</v>
      </c>
      <c r="H17038" s="1">
        <v>2</v>
      </c>
      <c r="I17038" s="15">
        <v>0</v>
      </c>
      <c r="J17038">
        <f t="shared" si="266"/>
        <v>40</v>
      </c>
    </row>
    <row r="17039" spans="1:10" x14ac:dyDescent="0.3">
      <c r="A17039" t="s">
        <v>17086</v>
      </c>
      <c r="C17039" s="18">
        <v>377.24029268750786</v>
      </c>
      <c r="D17039" s="1"/>
      <c r="E17039" s="1">
        <v>6</v>
      </c>
      <c r="F17039" s="1">
        <v>2</v>
      </c>
      <c r="G17039" s="1">
        <v>0</v>
      </c>
      <c r="H17039" s="1">
        <v>4</v>
      </c>
      <c r="I17039" s="15">
        <v>0.33333333333333331</v>
      </c>
      <c r="J17039">
        <f t="shared" si="266"/>
        <v>40</v>
      </c>
    </row>
    <row r="17040" spans="1:10" x14ac:dyDescent="0.3">
      <c r="A17040" t="s">
        <v>16935</v>
      </c>
      <c r="C17040" s="18">
        <v>377.23487685443644</v>
      </c>
      <c r="D17040" s="1"/>
      <c r="E17040" s="1">
        <v>2</v>
      </c>
      <c r="F17040" s="1">
        <v>0</v>
      </c>
      <c r="G17040" s="1">
        <v>0</v>
      </c>
      <c r="H17040" s="1">
        <v>2</v>
      </c>
      <c r="I17040" s="15">
        <v>0</v>
      </c>
      <c r="J17040">
        <f t="shared" si="266"/>
        <v>40</v>
      </c>
    </row>
    <row r="17041" spans="1:10" x14ac:dyDescent="0.3">
      <c r="A17041" t="s">
        <v>16932</v>
      </c>
      <c r="C17041" s="18">
        <v>377.23279705426819</v>
      </c>
      <c r="D17041" s="1"/>
      <c r="E17041" s="1">
        <v>15</v>
      </c>
      <c r="F17041" s="1">
        <v>7</v>
      </c>
      <c r="G17041" s="1">
        <v>0</v>
      </c>
      <c r="H17041" s="1">
        <v>8</v>
      </c>
      <c r="I17041" s="15">
        <v>0.46666666666666667</v>
      </c>
      <c r="J17041">
        <f t="shared" si="266"/>
        <v>40</v>
      </c>
    </row>
    <row r="17042" spans="1:10" x14ac:dyDescent="0.3">
      <c r="A17042" t="s">
        <v>16933</v>
      </c>
      <c r="C17042" s="18">
        <v>377.23154386916855</v>
      </c>
      <c r="D17042" s="1"/>
      <c r="E17042" s="1">
        <v>3</v>
      </c>
      <c r="F17042" s="1">
        <v>0</v>
      </c>
      <c r="G17042" s="1">
        <v>1</v>
      </c>
      <c r="H17042" s="1">
        <v>2</v>
      </c>
      <c r="I17042" s="15">
        <v>0.16666666666666666</v>
      </c>
      <c r="J17042">
        <f t="shared" si="266"/>
        <v>40</v>
      </c>
    </row>
    <row r="17043" spans="1:10" x14ac:dyDescent="0.3">
      <c r="A17043" t="s">
        <v>16936</v>
      </c>
      <c r="C17043" s="18">
        <v>377.22405638038856</v>
      </c>
      <c r="D17043" s="1"/>
      <c r="E17043" s="1">
        <v>6</v>
      </c>
      <c r="F17043" s="1">
        <v>2</v>
      </c>
      <c r="G17043" s="1">
        <v>0</v>
      </c>
      <c r="H17043" s="1">
        <v>4</v>
      </c>
      <c r="I17043" s="15">
        <v>0.33333333333333331</v>
      </c>
      <c r="J17043">
        <f t="shared" si="266"/>
        <v>40</v>
      </c>
    </row>
    <row r="17044" spans="1:10" x14ac:dyDescent="0.3">
      <c r="A17044" t="s">
        <v>16937</v>
      </c>
      <c r="C17044" s="18">
        <v>377.22324051576015</v>
      </c>
      <c r="D17044" s="1"/>
      <c r="E17044" s="1">
        <v>11</v>
      </c>
      <c r="F17044" s="1">
        <v>4</v>
      </c>
      <c r="G17044" s="1">
        <v>0</v>
      </c>
      <c r="H17044" s="1">
        <v>7</v>
      </c>
      <c r="I17044" s="15">
        <v>0.36363636363636365</v>
      </c>
      <c r="J17044">
        <f t="shared" si="266"/>
        <v>40</v>
      </c>
    </row>
    <row r="17045" spans="1:10" x14ac:dyDescent="0.3">
      <c r="A17045" t="s">
        <v>16939</v>
      </c>
      <c r="C17045" s="18">
        <v>377.19170316296004</v>
      </c>
      <c r="D17045" s="1"/>
      <c r="E17045" s="1">
        <v>3</v>
      </c>
      <c r="F17045" s="1">
        <v>0</v>
      </c>
      <c r="G17045" s="1">
        <v>0</v>
      </c>
      <c r="H17045" s="1">
        <v>3</v>
      </c>
      <c r="I17045" s="15">
        <v>0</v>
      </c>
      <c r="J17045">
        <f t="shared" si="266"/>
        <v>40</v>
      </c>
    </row>
    <row r="17046" spans="1:10" x14ac:dyDescent="0.3">
      <c r="A17046" t="s">
        <v>16946</v>
      </c>
      <c r="C17046" s="18">
        <v>377.18729348835461</v>
      </c>
      <c r="D17046" s="1"/>
      <c r="E17046" s="1">
        <v>19</v>
      </c>
      <c r="F17046" s="1">
        <v>8</v>
      </c>
      <c r="G17046" s="1">
        <v>0</v>
      </c>
      <c r="H17046" s="1">
        <v>11</v>
      </c>
      <c r="I17046" s="15">
        <v>0.42105263157894735</v>
      </c>
      <c r="J17046">
        <f t="shared" si="266"/>
        <v>40</v>
      </c>
    </row>
    <row r="17047" spans="1:10" x14ac:dyDescent="0.3">
      <c r="A17047" t="s">
        <v>16940</v>
      </c>
      <c r="C17047" s="18">
        <v>377.17845422937728</v>
      </c>
      <c r="D17047" s="1"/>
      <c r="E17047" s="1">
        <v>6</v>
      </c>
      <c r="F17047" s="1">
        <v>2</v>
      </c>
      <c r="G17047" s="1">
        <v>0</v>
      </c>
      <c r="H17047" s="1">
        <v>4</v>
      </c>
      <c r="I17047" s="15">
        <v>0.33333333333333331</v>
      </c>
      <c r="J17047">
        <f t="shared" si="266"/>
        <v>40</v>
      </c>
    </row>
    <row r="17048" spans="1:10" x14ac:dyDescent="0.3">
      <c r="A17048" s="21" t="s">
        <v>16942</v>
      </c>
      <c r="C17048" s="18">
        <v>377.16571106989045</v>
      </c>
      <c r="D17048" s="1"/>
      <c r="E17048" s="1">
        <v>3</v>
      </c>
      <c r="F17048" s="1">
        <v>0</v>
      </c>
      <c r="G17048" s="1">
        <v>1</v>
      </c>
      <c r="H17048" s="1">
        <v>2</v>
      </c>
      <c r="I17048" s="15">
        <v>0.16666666666666666</v>
      </c>
      <c r="J17048">
        <f t="shared" si="266"/>
        <v>40</v>
      </c>
    </row>
    <row r="17049" spans="1:10" x14ac:dyDescent="0.3">
      <c r="A17049" t="s">
        <v>16943</v>
      </c>
      <c r="C17049" s="18">
        <v>377.15126778111829</v>
      </c>
      <c r="D17049" s="1"/>
      <c r="E17049" s="1">
        <v>24</v>
      </c>
      <c r="F17049" s="1">
        <v>8</v>
      </c>
      <c r="G17049" s="1">
        <v>1</v>
      </c>
      <c r="H17049" s="1">
        <v>15</v>
      </c>
      <c r="I17049" s="15">
        <v>0.35416666666666669</v>
      </c>
      <c r="J17049">
        <f t="shared" si="266"/>
        <v>40</v>
      </c>
    </row>
    <row r="17050" spans="1:10" x14ac:dyDescent="0.3">
      <c r="A17050" t="s">
        <v>16944</v>
      </c>
      <c r="C17050" s="18">
        <v>377.14400736746296</v>
      </c>
      <c r="D17050" s="1"/>
      <c r="E17050" s="1">
        <v>29</v>
      </c>
      <c r="F17050" s="1">
        <v>13</v>
      </c>
      <c r="G17050" s="1">
        <v>0</v>
      </c>
      <c r="H17050" s="1">
        <v>16</v>
      </c>
      <c r="I17050" s="15">
        <v>0.44827586206896552</v>
      </c>
      <c r="J17050">
        <f t="shared" si="266"/>
        <v>40</v>
      </c>
    </row>
    <row r="17051" spans="1:10" x14ac:dyDescent="0.3">
      <c r="A17051" t="s">
        <v>16955</v>
      </c>
      <c r="C17051" s="18">
        <v>377.10941002826661</v>
      </c>
      <c r="D17051" s="1"/>
      <c r="E17051" s="1">
        <v>2</v>
      </c>
      <c r="F17051" s="1">
        <v>0</v>
      </c>
      <c r="G17051" s="1">
        <v>0</v>
      </c>
      <c r="H17051" s="1">
        <v>2</v>
      </c>
      <c r="I17051" s="15">
        <v>0</v>
      </c>
      <c r="J17051">
        <f t="shared" si="266"/>
        <v>40</v>
      </c>
    </row>
    <row r="17052" spans="1:10" x14ac:dyDescent="0.3">
      <c r="A17052" t="s">
        <v>16948</v>
      </c>
      <c r="C17052" s="18">
        <v>377.10224837088913</v>
      </c>
      <c r="D17052" s="1"/>
      <c r="E17052" s="1">
        <v>4</v>
      </c>
      <c r="F17052" s="1">
        <v>0</v>
      </c>
      <c r="G17052" s="1">
        <v>2</v>
      </c>
      <c r="H17052" s="1">
        <v>2</v>
      </c>
      <c r="I17052" s="15">
        <v>0.25</v>
      </c>
      <c r="J17052">
        <f t="shared" si="266"/>
        <v>40</v>
      </c>
    </row>
    <row r="17053" spans="1:10" x14ac:dyDescent="0.3">
      <c r="A17053" t="s">
        <v>16949</v>
      </c>
      <c r="C17053" s="18">
        <v>377.09987751535647</v>
      </c>
      <c r="D17053" s="1"/>
      <c r="E17053" s="1">
        <v>5</v>
      </c>
      <c r="F17053" s="1">
        <v>1</v>
      </c>
      <c r="G17053" s="1">
        <v>0</v>
      </c>
      <c r="H17053" s="1">
        <v>4</v>
      </c>
      <c r="I17053" s="15">
        <v>0.2</v>
      </c>
      <c r="J17053">
        <f t="shared" si="266"/>
        <v>40</v>
      </c>
    </row>
    <row r="17054" spans="1:10" x14ac:dyDescent="0.3">
      <c r="A17054" t="s">
        <v>16950</v>
      </c>
      <c r="C17054" s="18">
        <v>377.09402164895459</v>
      </c>
      <c r="D17054" s="1"/>
      <c r="E17054" s="1">
        <v>5</v>
      </c>
      <c r="F17054" s="1">
        <v>1</v>
      </c>
      <c r="G17054" s="1">
        <v>0</v>
      </c>
      <c r="H17054" s="1">
        <v>4</v>
      </c>
      <c r="I17054" s="15">
        <v>0.2</v>
      </c>
      <c r="J17054">
        <f t="shared" si="266"/>
        <v>40</v>
      </c>
    </row>
    <row r="17055" spans="1:10" x14ac:dyDescent="0.3">
      <c r="A17055" t="s">
        <v>16951</v>
      </c>
      <c r="C17055" s="18">
        <v>377.09006088059635</v>
      </c>
      <c r="D17055" s="1"/>
      <c r="E17055" s="1">
        <v>5</v>
      </c>
      <c r="F17055" s="1">
        <v>1</v>
      </c>
      <c r="G17055" s="1">
        <v>0</v>
      </c>
      <c r="H17055" s="1">
        <v>4</v>
      </c>
      <c r="I17055" s="15">
        <v>0.2</v>
      </c>
      <c r="J17055">
        <f t="shared" si="266"/>
        <v>40</v>
      </c>
    </row>
    <row r="17056" spans="1:10" x14ac:dyDescent="0.3">
      <c r="A17056" t="s">
        <v>16952</v>
      </c>
      <c r="C17056" s="18">
        <v>377.08990378794886</v>
      </c>
      <c r="D17056" s="1"/>
      <c r="E17056" s="1">
        <v>26</v>
      </c>
      <c r="F17056" s="1">
        <v>12</v>
      </c>
      <c r="G17056" s="1">
        <v>0</v>
      </c>
      <c r="H17056" s="1">
        <v>14</v>
      </c>
      <c r="I17056" s="15">
        <v>0.46153846153846156</v>
      </c>
      <c r="J17056">
        <f t="shared" si="266"/>
        <v>40</v>
      </c>
    </row>
    <row r="17057" spans="1:10" x14ac:dyDescent="0.3">
      <c r="A17057" t="s">
        <v>16953</v>
      </c>
      <c r="C17057" s="18">
        <v>377.08804377810787</v>
      </c>
      <c r="D17057" s="1"/>
      <c r="E17057" s="1">
        <v>9</v>
      </c>
      <c r="F17057" s="1">
        <v>3</v>
      </c>
      <c r="G17057" s="1">
        <v>1</v>
      </c>
      <c r="H17057" s="1">
        <v>5</v>
      </c>
      <c r="I17057" s="15">
        <v>0.3888888888888889</v>
      </c>
      <c r="J17057">
        <f t="shared" si="266"/>
        <v>40</v>
      </c>
    </row>
    <row r="17058" spans="1:10" x14ac:dyDescent="0.3">
      <c r="A17058" t="s">
        <v>17447</v>
      </c>
      <c r="C17058" s="18">
        <v>377.08476976900954</v>
      </c>
      <c r="D17058" s="1"/>
      <c r="E17058" s="1">
        <v>43</v>
      </c>
      <c r="F17058" s="1">
        <v>16</v>
      </c>
      <c r="G17058" s="1">
        <v>2</v>
      </c>
      <c r="H17058" s="1">
        <v>25</v>
      </c>
      <c r="I17058" s="15">
        <v>0.39534883720930231</v>
      </c>
      <c r="J17058">
        <f t="shared" si="266"/>
        <v>20</v>
      </c>
    </row>
    <row r="17059" spans="1:10" x14ac:dyDescent="0.3">
      <c r="A17059" t="s">
        <v>16961</v>
      </c>
      <c r="C17059" s="18">
        <v>377.07942299922115</v>
      </c>
      <c r="D17059" s="1"/>
      <c r="E17059" s="1">
        <v>86</v>
      </c>
      <c r="F17059" s="1">
        <v>31</v>
      </c>
      <c r="G17059" s="1">
        <v>3</v>
      </c>
      <c r="H17059" s="1">
        <v>52</v>
      </c>
      <c r="I17059" s="15">
        <v>0.37790697674418605</v>
      </c>
      <c r="J17059">
        <f t="shared" si="266"/>
        <v>20</v>
      </c>
    </row>
    <row r="17060" spans="1:10" x14ac:dyDescent="0.3">
      <c r="A17060" t="s">
        <v>16956</v>
      </c>
      <c r="C17060" s="18">
        <v>377.05531214132805</v>
      </c>
      <c r="D17060" s="1"/>
      <c r="E17060" s="1">
        <v>6</v>
      </c>
      <c r="F17060" s="1">
        <v>2</v>
      </c>
      <c r="G17060" s="1">
        <v>0</v>
      </c>
      <c r="H17060" s="1">
        <v>4</v>
      </c>
      <c r="I17060" s="15">
        <v>0.33333333333333331</v>
      </c>
      <c r="J17060">
        <f t="shared" si="266"/>
        <v>40</v>
      </c>
    </row>
    <row r="17061" spans="1:10" x14ac:dyDescent="0.3">
      <c r="A17061" t="s">
        <v>16957</v>
      </c>
      <c r="C17061" s="18">
        <v>377.04853363146378</v>
      </c>
      <c r="D17061" s="1"/>
      <c r="E17061" s="1">
        <v>6</v>
      </c>
      <c r="F17061" s="1">
        <v>2</v>
      </c>
      <c r="G17061" s="1">
        <v>0</v>
      </c>
      <c r="H17061" s="1">
        <v>4</v>
      </c>
      <c r="I17061" s="15">
        <v>0.33333333333333331</v>
      </c>
      <c r="J17061">
        <f t="shared" si="266"/>
        <v>40</v>
      </c>
    </row>
    <row r="17062" spans="1:10" x14ac:dyDescent="0.3">
      <c r="A17062" t="s">
        <v>17155</v>
      </c>
      <c r="C17062" s="18">
        <v>377.03714642265953</v>
      </c>
      <c r="D17062" s="1"/>
      <c r="E17062" s="1">
        <v>15</v>
      </c>
      <c r="F17062" s="1">
        <v>6</v>
      </c>
      <c r="G17062" s="1">
        <v>0</v>
      </c>
      <c r="H17062" s="1">
        <v>9</v>
      </c>
      <c r="I17062" s="15">
        <v>0.4</v>
      </c>
      <c r="J17062">
        <f t="shared" si="266"/>
        <v>40</v>
      </c>
    </row>
    <row r="17063" spans="1:10" x14ac:dyDescent="0.3">
      <c r="A17063" t="s">
        <v>17011</v>
      </c>
      <c r="C17063" s="18">
        <v>377.03402732720525</v>
      </c>
      <c r="D17063" s="1"/>
      <c r="E17063" s="1">
        <v>3</v>
      </c>
      <c r="F17063" s="1">
        <v>0</v>
      </c>
      <c r="G17063" s="1">
        <v>0</v>
      </c>
      <c r="H17063" s="1">
        <v>3</v>
      </c>
      <c r="I17063" s="15">
        <v>0</v>
      </c>
      <c r="J17063">
        <f t="shared" si="266"/>
        <v>40</v>
      </c>
    </row>
    <row r="17064" spans="1:10" x14ac:dyDescent="0.3">
      <c r="A17064" t="s">
        <v>18166</v>
      </c>
      <c r="C17064" s="18">
        <v>377.0272276545827</v>
      </c>
      <c r="D17064" s="1"/>
      <c r="E17064" s="1">
        <v>27</v>
      </c>
      <c r="F17064" s="1">
        <v>11</v>
      </c>
      <c r="G17064" s="1">
        <v>2</v>
      </c>
      <c r="H17064" s="1">
        <v>14</v>
      </c>
      <c r="I17064" s="15">
        <v>0.44444444444444442</v>
      </c>
      <c r="J17064">
        <f t="shared" si="266"/>
        <v>40</v>
      </c>
    </row>
    <row r="17065" spans="1:10" x14ac:dyDescent="0.3">
      <c r="A17065" t="s">
        <v>16958</v>
      </c>
      <c r="C17065" s="18">
        <v>377.0241145224515</v>
      </c>
      <c r="D17065" s="1"/>
      <c r="E17065" s="1">
        <v>8</v>
      </c>
      <c r="F17065" s="1">
        <v>3</v>
      </c>
      <c r="G17065" s="1">
        <v>0</v>
      </c>
      <c r="H17065" s="1">
        <v>5</v>
      </c>
      <c r="I17065" s="15">
        <v>0.375</v>
      </c>
      <c r="J17065">
        <f t="shared" si="266"/>
        <v>40</v>
      </c>
    </row>
    <row r="17066" spans="1:10" x14ac:dyDescent="0.3">
      <c r="A17066" t="s">
        <v>16973</v>
      </c>
      <c r="C17066" s="18">
        <v>377.0218290163175</v>
      </c>
      <c r="D17066" s="1"/>
      <c r="E17066" s="1">
        <v>8</v>
      </c>
      <c r="F17066" s="1">
        <v>3</v>
      </c>
      <c r="G17066" s="1">
        <v>0</v>
      </c>
      <c r="H17066" s="1">
        <v>5</v>
      </c>
      <c r="I17066" s="15">
        <v>0.375</v>
      </c>
      <c r="J17066">
        <f t="shared" si="266"/>
        <v>40</v>
      </c>
    </row>
    <row r="17067" spans="1:10" x14ac:dyDescent="0.3">
      <c r="A17067" t="s">
        <v>16959</v>
      </c>
      <c r="C17067" s="18">
        <v>377.01647110958305</v>
      </c>
      <c r="D17067" s="1"/>
      <c r="E17067" s="1">
        <v>45</v>
      </c>
      <c r="F17067" s="1">
        <v>19</v>
      </c>
      <c r="G17067" s="1">
        <v>0</v>
      </c>
      <c r="H17067" s="1">
        <v>26</v>
      </c>
      <c r="I17067" s="15">
        <v>0.42222222222222222</v>
      </c>
      <c r="J17067">
        <f t="shared" si="266"/>
        <v>20</v>
      </c>
    </row>
    <row r="17068" spans="1:10" x14ac:dyDescent="0.3">
      <c r="A17068" t="s">
        <v>16962</v>
      </c>
      <c r="C17068" s="18">
        <v>377.00474775343173</v>
      </c>
      <c r="D17068" s="1"/>
      <c r="E17068" s="1">
        <v>13</v>
      </c>
      <c r="F17068" s="1">
        <v>5</v>
      </c>
      <c r="G17068" s="1">
        <v>0</v>
      </c>
      <c r="H17068" s="1">
        <v>8</v>
      </c>
      <c r="I17068" s="15">
        <v>0.38461538461538464</v>
      </c>
      <c r="J17068">
        <f t="shared" si="266"/>
        <v>40</v>
      </c>
    </row>
    <row r="17069" spans="1:10" x14ac:dyDescent="0.3">
      <c r="A17069" t="s">
        <v>16900</v>
      </c>
      <c r="C17069" s="18">
        <v>376.99421439982353</v>
      </c>
      <c r="D17069" s="1"/>
      <c r="E17069" s="1">
        <v>20</v>
      </c>
      <c r="F17069" s="1">
        <v>8</v>
      </c>
      <c r="G17069" s="1">
        <v>2</v>
      </c>
      <c r="H17069" s="1">
        <v>10</v>
      </c>
      <c r="I17069" s="15">
        <v>0.45</v>
      </c>
      <c r="J17069">
        <f t="shared" si="266"/>
        <v>40</v>
      </c>
    </row>
    <row r="17070" spans="1:10" x14ac:dyDescent="0.3">
      <c r="A17070" t="s">
        <v>16964</v>
      </c>
      <c r="C17070" s="18">
        <v>376.9637211181419</v>
      </c>
      <c r="D17070" s="1"/>
      <c r="E17070" s="1">
        <v>3</v>
      </c>
      <c r="F17070" s="1">
        <v>0</v>
      </c>
      <c r="G17070" s="1">
        <v>0</v>
      </c>
      <c r="H17070" s="1">
        <v>3</v>
      </c>
      <c r="I17070" s="15">
        <v>0</v>
      </c>
      <c r="J17070">
        <f t="shared" si="266"/>
        <v>40</v>
      </c>
    </row>
    <row r="17071" spans="1:10" x14ac:dyDescent="0.3">
      <c r="A17071" t="s">
        <v>16965</v>
      </c>
      <c r="C17071" s="18">
        <v>376.96004928162205</v>
      </c>
      <c r="D17071" s="1"/>
      <c r="E17071" s="1">
        <v>18</v>
      </c>
      <c r="F17071" s="1">
        <v>7</v>
      </c>
      <c r="G17071" s="1">
        <v>0</v>
      </c>
      <c r="H17071" s="1">
        <v>11</v>
      </c>
      <c r="I17071" s="15">
        <v>0.3888888888888889</v>
      </c>
      <c r="J17071">
        <f t="shared" si="266"/>
        <v>40</v>
      </c>
    </row>
    <row r="17072" spans="1:10" x14ac:dyDescent="0.3">
      <c r="A17072" t="s">
        <v>16966</v>
      </c>
      <c r="C17072" s="18">
        <v>376.95732408652651</v>
      </c>
      <c r="D17072" s="1"/>
      <c r="E17072" s="1">
        <v>8</v>
      </c>
      <c r="F17072" s="1">
        <v>2</v>
      </c>
      <c r="G17072" s="1">
        <v>1</v>
      </c>
      <c r="H17072" s="1">
        <v>5</v>
      </c>
      <c r="I17072" s="15">
        <v>0.3125</v>
      </c>
      <c r="J17072">
        <f t="shared" si="266"/>
        <v>40</v>
      </c>
    </row>
    <row r="17073" spans="1:10" x14ac:dyDescent="0.3">
      <c r="A17073" t="s">
        <v>16967</v>
      </c>
      <c r="C17073" s="18">
        <v>376.95653311914981</v>
      </c>
      <c r="D17073" s="1"/>
      <c r="E17073" s="1">
        <v>3</v>
      </c>
      <c r="F17073" s="1">
        <v>0</v>
      </c>
      <c r="G17073" s="1">
        <v>1</v>
      </c>
      <c r="H17073" s="1">
        <v>2</v>
      </c>
      <c r="I17073" s="15">
        <v>0.16666666666666666</v>
      </c>
      <c r="J17073">
        <f t="shared" si="266"/>
        <v>40</v>
      </c>
    </row>
    <row r="17074" spans="1:10" x14ac:dyDescent="0.3">
      <c r="A17074" t="s">
        <v>16969</v>
      </c>
      <c r="C17074" s="18">
        <v>376.94851773678687</v>
      </c>
      <c r="D17074" s="1"/>
      <c r="E17074" s="1">
        <v>6</v>
      </c>
      <c r="F17074" s="1">
        <v>2</v>
      </c>
      <c r="G17074" s="1">
        <v>0</v>
      </c>
      <c r="H17074" s="1">
        <v>4</v>
      </c>
      <c r="I17074" s="15">
        <v>0.33333333333333331</v>
      </c>
      <c r="J17074">
        <f t="shared" si="266"/>
        <v>40</v>
      </c>
    </row>
    <row r="17075" spans="1:10" x14ac:dyDescent="0.3">
      <c r="A17075" t="s">
        <v>15341</v>
      </c>
      <c r="C17075" s="18">
        <v>376.94594461345474</v>
      </c>
      <c r="D17075" s="1"/>
      <c r="E17075" s="1">
        <v>21</v>
      </c>
      <c r="F17075" s="1">
        <v>9</v>
      </c>
      <c r="G17075" s="1">
        <v>0</v>
      </c>
      <c r="H17075" s="1">
        <v>12</v>
      </c>
      <c r="I17075" s="15">
        <v>0.42857142857142855</v>
      </c>
      <c r="J17075">
        <f t="shared" si="266"/>
        <v>40</v>
      </c>
    </row>
    <row r="17076" spans="1:10" x14ac:dyDescent="0.3">
      <c r="A17076" t="s">
        <v>16970</v>
      </c>
      <c r="C17076" s="18">
        <v>376.94580302766167</v>
      </c>
      <c r="D17076" s="1"/>
      <c r="E17076" s="1">
        <v>11</v>
      </c>
      <c r="F17076" s="1">
        <v>4</v>
      </c>
      <c r="G17076" s="1">
        <v>0</v>
      </c>
      <c r="H17076" s="1">
        <v>7</v>
      </c>
      <c r="I17076" s="15">
        <v>0.36363636363636365</v>
      </c>
      <c r="J17076">
        <f t="shared" si="266"/>
        <v>40</v>
      </c>
    </row>
    <row r="17077" spans="1:10" x14ac:dyDescent="0.3">
      <c r="A17077" t="s">
        <v>16974</v>
      </c>
      <c r="C17077" s="18">
        <v>376.92400401623934</v>
      </c>
      <c r="D17077" s="1"/>
      <c r="E17077" s="1">
        <v>9</v>
      </c>
      <c r="F17077" s="1">
        <v>2</v>
      </c>
      <c r="G17077" s="1">
        <v>0</v>
      </c>
      <c r="H17077" s="1">
        <v>7</v>
      </c>
      <c r="I17077" s="15">
        <v>0.22222222222222221</v>
      </c>
      <c r="J17077">
        <f t="shared" si="266"/>
        <v>40</v>
      </c>
    </row>
    <row r="17078" spans="1:10" x14ac:dyDescent="0.3">
      <c r="A17078" t="s">
        <v>16654</v>
      </c>
      <c r="C17078" s="18">
        <v>376.92187050956329</v>
      </c>
      <c r="D17078" s="1"/>
      <c r="E17078" s="1">
        <v>2</v>
      </c>
      <c r="F17078" s="1">
        <v>0</v>
      </c>
      <c r="G17078" s="1">
        <v>0</v>
      </c>
      <c r="H17078" s="1">
        <v>2</v>
      </c>
      <c r="I17078" s="15">
        <v>0</v>
      </c>
      <c r="J17078">
        <f t="shared" si="266"/>
        <v>40</v>
      </c>
    </row>
    <row r="17079" spans="1:10" x14ac:dyDescent="0.3">
      <c r="A17079" t="s">
        <v>16975</v>
      </c>
      <c r="C17079" s="18">
        <v>376.91475039596298</v>
      </c>
      <c r="D17079" s="1"/>
      <c r="E17079" s="1">
        <v>3</v>
      </c>
      <c r="F17079" s="1">
        <v>0</v>
      </c>
      <c r="G17079" s="1">
        <v>0</v>
      </c>
      <c r="H17079" s="1">
        <v>3</v>
      </c>
      <c r="I17079" s="15">
        <v>0</v>
      </c>
      <c r="J17079">
        <f t="shared" si="266"/>
        <v>40</v>
      </c>
    </row>
    <row r="17080" spans="1:10" x14ac:dyDescent="0.3">
      <c r="A17080" t="s">
        <v>16976</v>
      </c>
      <c r="C17080" s="18">
        <v>376.90953893507918</v>
      </c>
      <c r="D17080" s="1"/>
      <c r="E17080" s="1">
        <v>5</v>
      </c>
      <c r="F17080" s="1">
        <v>1</v>
      </c>
      <c r="G17080" s="1">
        <v>0</v>
      </c>
      <c r="H17080" s="1">
        <v>4</v>
      </c>
      <c r="I17080" s="15">
        <v>0.2</v>
      </c>
      <c r="J17080">
        <f t="shared" si="266"/>
        <v>40</v>
      </c>
    </row>
    <row r="17081" spans="1:10" x14ac:dyDescent="0.3">
      <c r="A17081" t="s">
        <v>16977</v>
      </c>
      <c r="C17081" s="18">
        <v>376.90456094107861</v>
      </c>
      <c r="D17081" s="1"/>
      <c r="E17081" s="1">
        <v>29</v>
      </c>
      <c r="F17081" s="1">
        <v>13</v>
      </c>
      <c r="G17081" s="1">
        <v>0</v>
      </c>
      <c r="H17081" s="1">
        <v>16</v>
      </c>
      <c r="I17081" s="15">
        <v>0.44827586206896552</v>
      </c>
      <c r="J17081">
        <f t="shared" si="266"/>
        <v>40</v>
      </c>
    </row>
    <row r="17082" spans="1:10" x14ac:dyDescent="0.3">
      <c r="A17082" s="21" t="s">
        <v>17091</v>
      </c>
      <c r="C17082" s="18">
        <v>376.901091970366</v>
      </c>
      <c r="D17082" s="1"/>
      <c r="E17082" s="1">
        <v>8</v>
      </c>
      <c r="F17082" s="1">
        <v>3</v>
      </c>
      <c r="G17082" s="1">
        <v>0</v>
      </c>
      <c r="H17082" s="1">
        <v>5</v>
      </c>
      <c r="I17082" s="15">
        <v>0.375</v>
      </c>
      <c r="J17082">
        <f t="shared" si="266"/>
        <v>40</v>
      </c>
    </row>
    <row r="17083" spans="1:10" x14ac:dyDescent="0.3">
      <c r="A17083" t="s">
        <v>16993</v>
      </c>
      <c r="C17083" s="18">
        <v>376.89409860626665</v>
      </c>
      <c r="D17083" s="1"/>
      <c r="E17083" s="1">
        <v>3</v>
      </c>
      <c r="F17083" s="1">
        <v>0</v>
      </c>
      <c r="G17083" s="1">
        <v>0</v>
      </c>
      <c r="H17083" s="1">
        <v>3</v>
      </c>
      <c r="I17083" s="15">
        <v>0</v>
      </c>
      <c r="J17083">
        <f t="shared" si="266"/>
        <v>40</v>
      </c>
    </row>
    <row r="17084" spans="1:10" x14ac:dyDescent="0.3">
      <c r="A17084" t="s">
        <v>16984</v>
      </c>
      <c r="C17084" s="18">
        <v>376.88805137592385</v>
      </c>
      <c r="D17084" s="1"/>
      <c r="E17084" s="1">
        <v>26</v>
      </c>
      <c r="F17084" s="1">
        <v>10</v>
      </c>
      <c r="G17084" s="1">
        <v>2</v>
      </c>
      <c r="H17084" s="1">
        <v>14</v>
      </c>
      <c r="I17084" s="15">
        <v>0.42307692307692307</v>
      </c>
      <c r="J17084">
        <f t="shared" si="266"/>
        <v>40</v>
      </c>
    </row>
    <row r="17085" spans="1:10" x14ac:dyDescent="0.3">
      <c r="A17085" t="s">
        <v>16978</v>
      </c>
      <c r="C17085" s="18">
        <v>376.88323730733958</v>
      </c>
      <c r="D17085" s="1"/>
      <c r="E17085" s="1">
        <v>2</v>
      </c>
      <c r="F17085" s="1">
        <v>0</v>
      </c>
      <c r="G17085" s="1">
        <v>0</v>
      </c>
      <c r="H17085" s="1">
        <v>2</v>
      </c>
      <c r="I17085" s="15">
        <v>0</v>
      </c>
      <c r="J17085">
        <f t="shared" si="266"/>
        <v>40</v>
      </c>
    </row>
    <row r="17086" spans="1:10" x14ac:dyDescent="0.3">
      <c r="A17086" t="s">
        <v>16979</v>
      </c>
      <c r="C17086" s="18">
        <v>376.88188237625656</v>
      </c>
      <c r="D17086" s="1"/>
      <c r="E17086" s="1">
        <v>3</v>
      </c>
      <c r="F17086" s="1">
        <v>0</v>
      </c>
      <c r="G17086" s="1">
        <v>1</v>
      </c>
      <c r="H17086" s="1">
        <v>2</v>
      </c>
      <c r="I17086" s="15">
        <v>0.16666666666666666</v>
      </c>
      <c r="J17086">
        <f t="shared" si="266"/>
        <v>40</v>
      </c>
    </row>
    <row r="17087" spans="1:10" x14ac:dyDescent="0.3">
      <c r="A17087" t="s">
        <v>16980</v>
      </c>
      <c r="C17087" s="18">
        <v>376.87199774706795</v>
      </c>
      <c r="D17087" s="1"/>
      <c r="E17087" s="1">
        <v>11</v>
      </c>
      <c r="F17087" s="1">
        <v>1</v>
      </c>
      <c r="G17087" s="1">
        <v>0</v>
      </c>
      <c r="H17087" s="1">
        <v>10</v>
      </c>
      <c r="I17087" s="15">
        <v>9.0909090909090912E-2</v>
      </c>
      <c r="J17087">
        <f t="shared" si="266"/>
        <v>40</v>
      </c>
    </row>
    <row r="17088" spans="1:10" x14ac:dyDescent="0.3">
      <c r="A17088" t="s">
        <v>16981</v>
      </c>
      <c r="C17088" s="18">
        <v>376.87061390937436</v>
      </c>
      <c r="D17088" s="1"/>
      <c r="E17088" s="1">
        <v>23</v>
      </c>
      <c r="F17088" s="1">
        <v>11</v>
      </c>
      <c r="G17088" s="1">
        <v>0</v>
      </c>
      <c r="H17088" s="1">
        <v>12</v>
      </c>
      <c r="I17088" s="15">
        <v>0.47826086956521741</v>
      </c>
      <c r="J17088">
        <f t="shared" si="266"/>
        <v>40</v>
      </c>
    </row>
    <row r="17089" spans="1:10" x14ac:dyDescent="0.3">
      <c r="A17089" t="s">
        <v>16982</v>
      </c>
      <c r="C17089" s="18">
        <v>376.86846307560552</v>
      </c>
      <c r="D17089" s="1"/>
      <c r="E17089" s="1">
        <v>5</v>
      </c>
      <c r="F17089" s="1">
        <v>1</v>
      </c>
      <c r="G17089" s="1">
        <v>0</v>
      </c>
      <c r="H17089" s="1">
        <v>4</v>
      </c>
      <c r="I17089" s="15">
        <v>0.2</v>
      </c>
      <c r="J17089">
        <f t="shared" si="266"/>
        <v>40</v>
      </c>
    </row>
    <row r="17090" spans="1:10" x14ac:dyDescent="0.3">
      <c r="A17090" t="s">
        <v>16983</v>
      </c>
      <c r="C17090" s="18">
        <v>376.86717060664233</v>
      </c>
      <c r="D17090" s="1"/>
      <c r="E17090" s="1">
        <v>8</v>
      </c>
      <c r="F17090" s="1">
        <v>3</v>
      </c>
      <c r="G17090" s="1">
        <v>0</v>
      </c>
      <c r="H17090" s="1">
        <v>5</v>
      </c>
      <c r="I17090" s="15">
        <v>0.375</v>
      </c>
      <c r="J17090">
        <f t="shared" si="266"/>
        <v>40</v>
      </c>
    </row>
    <row r="17091" spans="1:10" x14ac:dyDescent="0.3">
      <c r="A17091" t="s">
        <v>16985</v>
      </c>
      <c r="C17091" s="18">
        <v>376.85439836796775</v>
      </c>
      <c r="D17091" s="1"/>
      <c r="E17091" s="1">
        <v>5</v>
      </c>
      <c r="F17091" s="1">
        <v>1</v>
      </c>
      <c r="G17091" s="1">
        <v>0</v>
      </c>
      <c r="H17091" s="1">
        <v>4</v>
      </c>
      <c r="I17091" s="15">
        <v>0.2</v>
      </c>
      <c r="J17091">
        <f t="shared" si="266"/>
        <v>40</v>
      </c>
    </row>
    <row r="17092" spans="1:10" x14ac:dyDescent="0.3">
      <c r="A17092" t="s">
        <v>16986</v>
      </c>
      <c r="C17092" s="18">
        <v>376.84817667005552</v>
      </c>
      <c r="D17092" s="1"/>
      <c r="E17092" s="1">
        <v>3</v>
      </c>
      <c r="F17092" s="1">
        <v>1</v>
      </c>
      <c r="G17092" s="1">
        <v>0</v>
      </c>
      <c r="H17092" s="1">
        <v>2</v>
      </c>
      <c r="I17092" s="15">
        <v>0.33333333333333331</v>
      </c>
      <c r="J17092">
        <f t="shared" ref="J17092:J17155" si="267">IF(E17092&lt;=30,40,20)</f>
        <v>40</v>
      </c>
    </row>
    <row r="17093" spans="1:10" x14ac:dyDescent="0.3">
      <c r="A17093" t="s">
        <v>16987</v>
      </c>
      <c r="C17093" s="18">
        <v>376.84591599958958</v>
      </c>
      <c r="D17093" s="1"/>
      <c r="E17093" s="1">
        <v>5</v>
      </c>
      <c r="F17093" s="1">
        <v>1</v>
      </c>
      <c r="G17093" s="1">
        <v>0</v>
      </c>
      <c r="H17093" s="1">
        <v>4</v>
      </c>
      <c r="I17093" s="15">
        <v>0.2</v>
      </c>
      <c r="J17093">
        <f t="shared" si="267"/>
        <v>40</v>
      </c>
    </row>
    <row r="17094" spans="1:10" x14ac:dyDescent="0.3">
      <c r="A17094" t="s">
        <v>16988</v>
      </c>
      <c r="C17094" s="18">
        <v>376.83791834514875</v>
      </c>
      <c r="D17094" s="1"/>
      <c r="E17094" s="1">
        <v>6</v>
      </c>
      <c r="F17094" s="1">
        <v>2</v>
      </c>
      <c r="G17094" s="1">
        <v>0</v>
      </c>
      <c r="H17094" s="1">
        <v>4</v>
      </c>
      <c r="I17094" s="15">
        <v>0.33333333333333331</v>
      </c>
      <c r="J17094">
        <f t="shared" si="267"/>
        <v>40</v>
      </c>
    </row>
    <row r="17095" spans="1:10" x14ac:dyDescent="0.3">
      <c r="A17095" t="s">
        <v>17015</v>
      </c>
      <c r="C17095" s="18">
        <v>376.83532747085684</v>
      </c>
      <c r="D17095" s="1"/>
      <c r="E17095" s="1">
        <v>5</v>
      </c>
      <c r="F17095" s="1">
        <v>1</v>
      </c>
      <c r="G17095" s="1">
        <v>0</v>
      </c>
      <c r="H17095" s="1">
        <v>4</v>
      </c>
      <c r="I17095" s="15">
        <v>0.2</v>
      </c>
      <c r="J17095">
        <f t="shared" si="267"/>
        <v>40</v>
      </c>
    </row>
    <row r="17096" spans="1:10" x14ac:dyDescent="0.3">
      <c r="A17096" t="s">
        <v>16989</v>
      </c>
      <c r="C17096" s="18">
        <v>376.83385660170882</v>
      </c>
      <c r="D17096" s="1"/>
      <c r="E17096" s="1">
        <v>7</v>
      </c>
      <c r="F17096" s="1">
        <v>2</v>
      </c>
      <c r="G17096" s="1">
        <v>0</v>
      </c>
      <c r="H17096" s="1">
        <v>5</v>
      </c>
      <c r="I17096" s="15">
        <v>0.2857142857142857</v>
      </c>
      <c r="J17096">
        <f t="shared" si="267"/>
        <v>40</v>
      </c>
    </row>
    <row r="17097" spans="1:10" x14ac:dyDescent="0.3">
      <c r="A17097" t="s">
        <v>16990</v>
      </c>
      <c r="C17097" s="18">
        <v>376.83327299563103</v>
      </c>
      <c r="D17097" s="1"/>
      <c r="E17097" s="1">
        <v>10</v>
      </c>
      <c r="F17097" s="1">
        <v>4</v>
      </c>
      <c r="G17097" s="1">
        <v>0</v>
      </c>
      <c r="H17097" s="1">
        <v>6</v>
      </c>
      <c r="I17097" s="15">
        <v>0.4</v>
      </c>
      <c r="J17097">
        <f t="shared" si="267"/>
        <v>40</v>
      </c>
    </row>
    <row r="17098" spans="1:10" x14ac:dyDescent="0.3">
      <c r="A17098" t="s">
        <v>16992</v>
      </c>
      <c r="C17098" s="18">
        <v>376.82582994710651</v>
      </c>
      <c r="D17098" s="1"/>
      <c r="E17098" s="1">
        <v>17</v>
      </c>
      <c r="F17098" s="1">
        <v>7</v>
      </c>
      <c r="G17098" s="1">
        <v>0</v>
      </c>
      <c r="H17098" s="1">
        <v>10</v>
      </c>
      <c r="I17098" s="15">
        <v>0.41176470588235292</v>
      </c>
      <c r="J17098">
        <f t="shared" si="267"/>
        <v>40</v>
      </c>
    </row>
    <row r="17099" spans="1:10" x14ac:dyDescent="0.3">
      <c r="A17099" t="s">
        <v>16995</v>
      </c>
      <c r="C17099" s="18">
        <v>376.80474946718795</v>
      </c>
      <c r="D17099" s="1"/>
      <c r="E17099" s="1">
        <v>10</v>
      </c>
      <c r="F17099" s="1">
        <v>4</v>
      </c>
      <c r="G17099" s="1">
        <v>0</v>
      </c>
      <c r="H17099" s="1">
        <v>6</v>
      </c>
      <c r="I17099" s="15">
        <v>0.4</v>
      </c>
      <c r="J17099">
        <f t="shared" si="267"/>
        <v>40</v>
      </c>
    </row>
    <row r="17100" spans="1:10" x14ac:dyDescent="0.3">
      <c r="A17100" t="s">
        <v>16996</v>
      </c>
      <c r="C17100" s="18">
        <v>376.78759997171892</v>
      </c>
      <c r="D17100" s="1"/>
      <c r="E17100" s="1">
        <v>2</v>
      </c>
      <c r="F17100" s="1">
        <v>0</v>
      </c>
      <c r="G17100" s="1">
        <v>0</v>
      </c>
      <c r="H17100" s="1">
        <v>2</v>
      </c>
      <c r="I17100" s="15">
        <v>0</v>
      </c>
      <c r="J17100">
        <f t="shared" si="267"/>
        <v>40</v>
      </c>
    </row>
    <row r="17101" spans="1:10" x14ac:dyDescent="0.3">
      <c r="A17101" t="s">
        <v>16998</v>
      </c>
      <c r="C17101" s="18">
        <v>376.76930037427331</v>
      </c>
      <c r="D17101" s="1"/>
      <c r="E17101" s="1">
        <v>11</v>
      </c>
      <c r="F17101" s="1">
        <v>4</v>
      </c>
      <c r="G17101" s="1">
        <v>0</v>
      </c>
      <c r="H17101" s="1">
        <v>7</v>
      </c>
      <c r="I17101" s="15">
        <v>0.36363636363636365</v>
      </c>
      <c r="J17101">
        <f t="shared" si="267"/>
        <v>40</v>
      </c>
    </row>
    <row r="17102" spans="1:10" x14ac:dyDescent="0.3">
      <c r="A17102" t="s">
        <v>16999</v>
      </c>
      <c r="C17102" s="18">
        <v>376.75163296867692</v>
      </c>
      <c r="D17102" s="1"/>
      <c r="E17102" s="1">
        <v>50</v>
      </c>
      <c r="F17102" s="1">
        <v>21</v>
      </c>
      <c r="G17102" s="1">
        <v>1</v>
      </c>
      <c r="H17102" s="1">
        <v>28</v>
      </c>
      <c r="I17102" s="15">
        <v>0.43</v>
      </c>
      <c r="J17102">
        <f t="shared" si="267"/>
        <v>20</v>
      </c>
    </row>
    <row r="17103" spans="1:10" x14ac:dyDescent="0.3">
      <c r="A17103" t="s">
        <v>17000</v>
      </c>
      <c r="C17103" s="18">
        <v>376.74270853909678</v>
      </c>
      <c r="D17103" s="1"/>
      <c r="E17103" s="1">
        <v>13</v>
      </c>
      <c r="F17103" s="1">
        <v>4</v>
      </c>
      <c r="G17103" s="1">
        <v>0</v>
      </c>
      <c r="H17103" s="1">
        <v>9</v>
      </c>
      <c r="I17103" s="15">
        <v>0.30769230769230771</v>
      </c>
      <c r="J17103">
        <f t="shared" si="267"/>
        <v>40</v>
      </c>
    </row>
    <row r="17104" spans="1:10" x14ac:dyDescent="0.3">
      <c r="A17104" t="s">
        <v>17003</v>
      </c>
      <c r="C17104" s="18">
        <v>376.71791909070328</v>
      </c>
      <c r="D17104" s="1"/>
      <c r="E17104" s="1">
        <v>7</v>
      </c>
      <c r="F17104" s="1">
        <v>2</v>
      </c>
      <c r="G17104" s="1">
        <v>0</v>
      </c>
      <c r="H17104" s="1">
        <v>5</v>
      </c>
      <c r="I17104" s="15">
        <v>0.2857142857142857</v>
      </c>
      <c r="J17104">
        <f t="shared" si="267"/>
        <v>40</v>
      </c>
    </row>
    <row r="17105" spans="1:10" x14ac:dyDescent="0.3">
      <c r="A17105" t="s">
        <v>17034</v>
      </c>
      <c r="C17105" s="18">
        <v>376.71027509498055</v>
      </c>
      <c r="D17105" s="1"/>
      <c r="E17105" s="1">
        <v>3</v>
      </c>
      <c r="F17105" s="1">
        <v>0</v>
      </c>
      <c r="G17105" s="1">
        <v>0</v>
      </c>
      <c r="H17105" s="1">
        <v>3</v>
      </c>
      <c r="I17105" s="15">
        <v>0</v>
      </c>
      <c r="J17105">
        <f t="shared" si="267"/>
        <v>40</v>
      </c>
    </row>
    <row r="17106" spans="1:10" x14ac:dyDescent="0.3">
      <c r="A17106" t="s">
        <v>17001</v>
      </c>
      <c r="C17106" s="18">
        <v>376.69937901659307</v>
      </c>
      <c r="D17106" s="1"/>
      <c r="E17106" s="1">
        <v>12</v>
      </c>
      <c r="F17106" s="1">
        <v>5</v>
      </c>
      <c r="G17106" s="1">
        <v>0</v>
      </c>
      <c r="H17106" s="1">
        <v>7</v>
      </c>
      <c r="I17106" s="15">
        <v>0.41666666666666669</v>
      </c>
      <c r="J17106">
        <f t="shared" si="267"/>
        <v>40</v>
      </c>
    </row>
    <row r="17107" spans="1:10" x14ac:dyDescent="0.3">
      <c r="A17107" t="s">
        <v>17004</v>
      </c>
      <c r="C17107" s="18">
        <v>376.68268067809117</v>
      </c>
      <c r="D17107" s="1"/>
      <c r="E17107" s="1">
        <v>6</v>
      </c>
      <c r="F17107" s="1">
        <v>2</v>
      </c>
      <c r="G17107" s="1">
        <v>0</v>
      </c>
      <c r="H17107" s="1">
        <v>4</v>
      </c>
      <c r="I17107" s="15">
        <v>0.33333333333333331</v>
      </c>
      <c r="J17107">
        <f t="shared" si="267"/>
        <v>40</v>
      </c>
    </row>
    <row r="17108" spans="1:10" x14ac:dyDescent="0.3">
      <c r="A17108" t="s">
        <v>17005</v>
      </c>
      <c r="C17108" s="18">
        <v>376.68022565526394</v>
      </c>
      <c r="D17108" s="1"/>
      <c r="E17108" s="1">
        <v>17</v>
      </c>
      <c r="F17108" s="1">
        <v>5</v>
      </c>
      <c r="G17108" s="1">
        <v>2</v>
      </c>
      <c r="H17108" s="1">
        <v>10</v>
      </c>
      <c r="I17108" s="15">
        <v>0.35294117647058826</v>
      </c>
      <c r="J17108">
        <f t="shared" si="267"/>
        <v>40</v>
      </c>
    </row>
    <row r="17109" spans="1:10" x14ac:dyDescent="0.3">
      <c r="A17109" t="s">
        <v>17006</v>
      </c>
      <c r="C17109" s="18">
        <v>376.67268605579096</v>
      </c>
      <c r="D17109" s="1"/>
      <c r="E17109" s="1">
        <v>54</v>
      </c>
      <c r="F17109" s="1">
        <v>24</v>
      </c>
      <c r="G17109" s="1">
        <v>1</v>
      </c>
      <c r="H17109" s="1">
        <v>29</v>
      </c>
      <c r="I17109" s="15">
        <v>0.45370370370370372</v>
      </c>
      <c r="J17109">
        <f t="shared" si="267"/>
        <v>20</v>
      </c>
    </row>
    <row r="17110" spans="1:10" x14ac:dyDescent="0.3">
      <c r="A17110" t="s">
        <v>17007</v>
      </c>
      <c r="C17110" s="18">
        <v>376.67198144557682</v>
      </c>
      <c r="D17110" s="1"/>
      <c r="E17110" s="1">
        <v>3</v>
      </c>
      <c r="F17110" s="1">
        <v>0</v>
      </c>
      <c r="G17110" s="1">
        <v>0</v>
      </c>
      <c r="H17110" s="1">
        <v>3</v>
      </c>
      <c r="I17110" s="15">
        <v>0</v>
      </c>
      <c r="J17110">
        <f t="shared" si="267"/>
        <v>40</v>
      </c>
    </row>
    <row r="17111" spans="1:10" x14ac:dyDescent="0.3">
      <c r="A17111" t="s">
        <v>17009</v>
      </c>
      <c r="C17111" s="18">
        <v>376.64681778567683</v>
      </c>
      <c r="D17111" s="1"/>
      <c r="E17111" s="1">
        <v>15</v>
      </c>
      <c r="F17111" s="1">
        <v>5</v>
      </c>
      <c r="G17111" s="1">
        <v>1</v>
      </c>
      <c r="H17111" s="1">
        <v>9</v>
      </c>
      <c r="I17111" s="15">
        <v>0.36666666666666664</v>
      </c>
      <c r="J17111">
        <f t="shared" si="267"/>
        <v>40</v>
      </c>
    </row>
    <row r="17112" spans="1:10" x14ac:dyDescent="0.3">
      <c r="A17112" t="s">
        <v>16971</v>
      </c>
      <c r="C17112" s="18">
        <v>376.62956259630545</v>
      </c>
      <c r="D17112" s="1"/>
      <c r="E17112" s="1">
        <v>15</v>
      </c>
      <c r="F17112" s="1">
        <v>6</v>
      </c>
      <c r="G17112" s="1">
        <v>1</v>
      </c>
      <c r="H17112" s="1">
        <v>8</v>
      </c>
      <c r="I17112" s="15">
        <v>0.43333333333333335</v>
      </c>
      <c r="J17112">
        <f t="shared" si="267"/>
        <v>40</v>
      </c>
    </row>
    <row r="17113" spans="1:10" x14ac:dyDescent="0.3">
      <c r="A17113" t="s">
        <v>17012</v>
      </c>
      <c r="C17113" s="18">
        <v>376.61993730465798</v>
      </c>
      <c r="D17113" s="1"/>
      <c r="E17113" s="1">
        <v>8</v>
      </c>
      <c r="F17113" s="1">
        <v>2</v>
      </c>
      <c r="G17113" s="1">
        <v>2</v>
      </c>
      <c r="H17113" s="1">
        <v>4</v>
      </c>
      <c r="I17113" s="15">
        <v>0.375</v>
      </c>
      <c r="J17113">
        <f t="shared" si="267"/>
        <v>40</v>
      </c>
    </row>
    <row r="17114" spans="1:10" x14ac:dyDescent="0.3">
      <c r="A17114" t="s">
        <v>17252</v>
      </c>
      <c r="C17114" s="18">
        <v>376.61006611725549</v>
      </c>
      <c r="D17114" s="1"/>
      <c r="E17114" s="1">
        <v>9</v>
      </c>
      <c r="F17114" s="1">
        <v>3</v>
      </c>
      <c r="G17114" s="1">
        <v>0</v>
      </c>
      <c r="H17114" s="1">
        <v>6</v>
      </c>
      <c r="I17114" s="15">
        <v>0.33333333333333331</v>
      </c>
      <c r="J17114">
        <f t="shared" si="267"/>
        <v>40</v>
      </c>
    </row>
    <row r="17115" spans="1:10" x14ac:dyDescent="0.3">
      <c r="A17115" t="s">
        <v>17014</v>
      </c>
      <c r="C17115" s="18">
        <v>376.60877903410648</v>
      </c>
      <c r="D17115" s="1"/>
      <c r="E17115" s="1">
        <v>5</v>
      </c>
      <c r="F17115" s="1">
        <v>0</v>
      </c>
      <c r="G17115" s="1">
        <v>3</v>
      </c>
      <c r="H17115" s="1">
        <v>2</v>
      </c>
      <c r="I17115" s="15">
        <v>0.3</v>
      </c>
      <c r="J17115">
        <f t="shared" si="267"/>
        <v>40</v>
      </c>
    </row>
    <row r="17116" spans="1:10" x14ac:dyDescent="0.3">
      <c r="A17116" t="s">
        <v>17017</v>
      </c>
      <c r="C17116" s="18">
        <v>376.60286411878508</v>
      </c>
      <c r="D17116" s="1"/>
      <c r="E17116" s="1">
        <v>5</v>
      </c>
      <c r="F17116" s="1">
        <v>1</v>
      </c>
      <c r="G17116" s="1">
        <v>0</v>
      </c>
      <c r="H17116" s="1">
        <v>4</v>
      </c>
      <c r="I17116" s="15">
        <v>0.2</v>
      </c>
      <c r="J17116">
        <f t="shared" si="267"/>
        <v>40</v>
      </c>
    </row>
    <row r="17117" spans="1:10" x14ac:dyDescent="0.3">
      <c r="A17117" t="s">
        <v>17013</v>
      </c>
      <c r="C17117" s="18">
        <v>376.59110989188468</v>
      </c>
      <c r="D17117" s="1"/>
      <c r="E17117" s="1">
        <v>15</v>
      </c>
      <c r="F17117" s="1">
        <v>6</v>
      </c>
      <c r="G17117" s="1">
        <v>0</v>
      </c>
      <c r="H17117" s="1">
        <v>9</v>
      </c>
      <c r="I17117" s="15">
        <v>0.4</v>
      </c>
      <c r="J17117">
        <f t="shared" si="267"/>
        <v>40</v>
      </c>
    </row>
    <row r="17118" spans="1:10" x14ac:dyDescent="0.3">
      <c r="A17118" t="s">
        <v>17019</v>
      </c>
      <c r="C17118" s="18">
        <v>376.55824766838685</v>
      </c>
      <c r="D17118" s="1"/>
      <c r="E17118" s="1">
        <v>3</v>
      </c>
      <c r="F17118" s="1">
        <v>0</v>
      </c>
      <c r="G17118" s="1">
        <v>0</v>
      </c>
      <c r="H17118" s="1">
        <v>3</v>
      </c>
      <c r="I17118" s="15">
        <v>0</v>
      </c>
      <c r="J17118">
        <f t="shared" si="267"/>
        <v>40</v>
      </c>
    </row>
    <row r="17119" spans="1:10" x14ac:dyDescent="0.3">
      <c r="A17119" t="s">
        <v>17020</v>
      </c>
      <c r="C17119" s="18">
        <v>376.55222467306487</v>
      </c>
      <c r="D17119" s="1"/>
      <c r="E17119" s="1">
        <v>3</v>
      </c>
      <c r="F17119" s="1">
        <v>0</v>
      </c>
      <c r="G17119" s="1">
        <v>0</v>
      </c>
      <c r="H17119" s="1">
        <v>3</v>
      </c>
      <c r="I17119" s="15">
        <v>0</v>
      </c>
      <c r="J17119">
        <f t="shared" si="267"/>
        <v>40</v>
      </c>
    </row>
    <row r="17120" spans="1:10" x14ac:dyDescent="0.3">
      <c r="A17120" t="s">
        <v>17022</v>
      </c>
      <c r="C17120" s="18">
        <v>376.53948129386515</v>
      </c>
      <c r="D17120" s="1"/>
      <c r="E17120" s="1">
        <v>5</v>
      </c>
      <c r="F17120" s="1">
        <v>1</v>
      </c>
      <c r="G17120" s="1">
        <v>0</v>
      </c>
      <c r="H17120" s="1">
        <v>4</v>
      </c>
      <c r="I17120" s="15">
        <v>0.2</v>
      </c>
      <c r="J17120">
        <f t="shared" si="267"/>
        <v>40</v>
      </c>
    </row>
    <row r="17121" spans="1:10" x14ac:dyDescent="0.3">
      <c r="A17121" t="s">
        <v>17023</v>
      </c>
      <c r="C17121" s="18">
        <v>376.53480579288026</v>
      </c>
      <c r="D17121" s="1"/>
      <c r="E17121" s="1">
        <v>15</v>
      </c>
      <c r="F17121" s="1">
        <v>5</v>
      </c>
      <c r="G17121" s="1">
        <v>2</v>
      </c>
      <c r="H17121" s="1">
        <v>8</v>
      </c>
      <c r="I17121" s="15">
        <v>0.4</v>
      </c>
      <c r="J17121">
        <f t="shared" si="267"/>
        <v>40</v>
      </c>
    </row>
    <row r="17122" spans="1:10" x14ac:dyDescent="0.3">
      <c r="A17122" t="s">
        <v>17024</v>
      </c>
      <c r="C17122" s="18">
        <v>376.53392491448744</v>
      </c>
      <c r="D17122" s="1"/>
      <c r="E17122" s="1">
        <v>11</v>
      </c>
      <c r="F17122" s="1">
        <v>4</v>
      </c>
      <c r="G17122" s="1">
        <v>0</v>
      </c>
      <c r="H17122" s="1">
        <v>7</v>
      </c>
      <c r="I17122" s="15">
        <v>0.36363636363636365</v>
      </c>
      <c r="J17122">
        <f t="shared" si="267"/>
        <v>40</v>
      </c>
    </row>
    <row r="17123" spans="1:10" x14ac:dyDescent="0.3">
      <c r="A17123" t="s">
        <v>17044</v>
      </c>
      <c r="C17123" s="18">
        <v>376.520442478939</v>
      </c>
      <c r="D17123" s="1"/>
      <c r="E17123" s="1">
        <v>3</v>
      </c>
      <c r="F17123" s="1">
        <v>0</v>
      </c>
      <c r="G17123" s="1">
        <v>0</v>
      </c>
      <c r="H17123" s="1">
        <v>3</v>
      </c>
      <c r="I17123" s="15">
        <v>0</v>
      </c>
      <c r="J17123">
        <f t="shared" si="267"/>
        <v>40</v>
      </c>
    </row>
    <row r="17124" spans="1:10" x14ac:dyDescent="0.3">
      <c r="A17124" t="s">
        <v>17025</v>
      </c>
      <c r="C17124" s="18">
        <v>376.5074342821037</v>
      </c>
      <c r="D17124" s="1"/>
      <c r="E17124" s="1">
        <v>6</v>
      </c>
      <c r="F17124" s="1">
        <v>2</v>
      </c>
      <c r="G17124" s="1">
        <v>0</v>
      </c>
      <c r="H17124" s="1">
        <v>4</v>
      </c>
      <c r="I17124" s="15">
        <v>0.33333333333333331</v>
      </c>
      <c r="J17124">
        <f t="shared" si="267"/>
        <v>40</v>
      </c>
    </row>
    <row r="17125" spans="1:10" x14ac:dyDescent="0.3">
      <c r="A17125" t="s">
        <v>17081</v>
      </c>
      <c r="C17125" s="18">
        <v>376.50130185347234</v>
      </c>
      <c r="D17125" s="1"/>
      <c r="E17125" s="1">
        <v>9</v>
      </c>
      <c r="F17125" s="1">
        <v>3</v>
      </c>
      <c r="G17125" s="1">
        <v>0</v>
      </c>
      <c r="H17125" s="1">
        <v>6</v>
      </c>
      <c r="I17125" s="15">
        <v>0.33333333333333331</v>
      </c>
      <c r="J17125">
        <f t="shared" si="267"/>
        <v>40</v>
      </c>
    </row>
    <row r="17126" spans="1:10" x14ac:dyDescent="0.3">
      <c r="A17126" t="s">
        <v>15229</v>
      </c>
      <c r="C17126" s="18">
        <v>376.48137512321966</v>
      </c>
      <c r="D17126" s="1"/>
      <c r="E17126" s="1">
        <v>12</v>
      </c>
      <c r="F17126" s="1">
        <v>4</v>
      </c>
      <c r="G17126" s="1">
        <v>1</v>
      </c>
      <c r="H17126" s="1">
        <v>7</v>
      </c>
      <c r="I17126" s="15">
        <v>0.375</v>
      </c>
      <c r="J17126">
        <f t="shared" si="267"/>
        <v>40</v>
      </c>
    </row>
    <row r="17127" spans="1:10" x14ac:dyDescent="0.3">
      <c r="A17127" t="s">
        <v>17026</v>
      </c>
      <c r="C17127" s="18">
        <v>376.46151968744243</v>
      </c>
      <c r="D17127" s="1"/>
      <c r="E17127" s="1">
        <v>27</v>
      </c>
      <c r="F17127" s="1">
        <v>12</v>
      </c>
      <c r="G17127" s="1">
        <v>0</v>
      </c>
      <c r="H17127" s="1">
        <v>15</v>
      </c>
      <c r="I17127" s="15">
        <v>0.44444444444444442</v>
      </c>
      <c r="J17127">
        <f t="shared" si="267"/>
        <v>40</v>
      </c>
    </row>
    <row r="17128" spans="1:10" x14ac:dyDescent="0.3">
      <c r="A17128" t="s">
        <v>17027</v>
      </c>
      <c r="C17128" s="18">
        <v>376.45921026093646</v>
      </c>
      <c r="D17128" s="1"/>
      <c r="E17128" s="1">
        <v>4</v>
      </c>
      <c r="F17128" s="1">
        <v>2</v>
      </c>
      <c r="G17128" s="1">
        <v>0</v>
      </c>
      <c r="H17128" s="1">
        <v>2</v>
      </c>
      <c r="I17128" s="15">
        <v>0.5</v>
      </c>
      <c r="J17128">
        <f t="shared" si="267"/>
        <v>40</v>
      </c>
    </row>
    <row r="17129" spans="1:10" x14ac:dyDescent="0.3">
      <c r="A17129" t="s">
        <v>17028</v>
      </c>
      <c r="C17129" s="18">
        <v>376.45223852293344</v>
      </c>
      <c r="D17129" s="1"/>
      <c r="E17129" s="1">
        <v>11</v>
      </c>
      <c r="F17129" s="1">
        <v>4</v>
      </c>
      <c r="G17129" s="1">
        <v>0</v>
      </c>
      <c r="H17129" s="1">
        <v>7</v>
      </c>
      <c r="I17129" s="15">
        <v>0.36363636363636365</v>
      </c>
      <c r="J17129">
        <f t="shared" si="267"/>
        <v>40</v>
      </c>
    </row>
    <row r="17130" spans="1:10" x14ac:dyDescent="0.3">
      <c r="A17130" t="s">
        <v>17029</v>
      </c>
      <c r="C17130" s="18">
        <v>376.43548506849669</v>
      </c>
      <c r="D17130" s="1"/>
      <c r="E17130" s="1">
        <v>18</v>
      </c>
      <c r="F17130" s="1">
        <v>7</v>
      </c>
      <c r="G17130" s="1">
        <v>1</v>
      </c>
      <c r="H17130" s="1">
        <v>10</v>
      </c>
      <c r="I17130" s="15">
        <v>0.41666666666666669</v>
      </c>
      <c r="J17130">
        <f t="shared" si="267"/>
        <v>40</v>
      </c>
    </row>
    <row r="17131" spans="1:10" x14ac:dyDescent="0.3">
      <c r="A17131" t="s">
        <v>17030</v>
      </c>
      <c r="C17131" s="18">
        <v>376.4138792270989</v>
      </c>
      <c r="D17131" s="1"/>
      <c r="E17131" s="1">
        <v>5</v>
      </c>
      <c r="F17131" s="1">
        <v>1</v>
      </c>
      <c r="G17131" s="1">
        <v>1</v>
      </c>
      <c r="H17131" s="1">
        <v>3</v>
      </c>
      <c r="I17131" s="15">
        <v>0.3</v>
      </c>
      <c r="J17131">
        <f t="shared" si="267"/>
        <v>40</v>
      </c>
    </row>
    <row r="17132" spans="1:10" x14ac:dyDescent="0.3">
      <c r="A17132" t="s">
        <v>17031</v>
      </c>
      <c r="C17132" s="18">
        <v>376.39850465806131</v>
      </c>
      <c r="D17132" s="1"/>
      <c r="E17132" s="1">
        <v>20</v>
      </c>
      <c r="F17132" s="1">
        <v>8</v>
      </c>
      <c r="G17132" s="1">
        <v>0</v>
      </c>
      <c r="H17132" s="1">
        <v>12</v>
      </c>
      <c r="I17132" s="15">
        <v>0.4</v>
      </c>
      <c r="J17132">
        <f t="shared" si="267"/>
        <v>40</v>
      </c>
    </row>
    <row r="17133" spans="1:10" x14ac:dyDescent="0.3">
      <c r="A17133" t="s">
        <v>17032</v>
      </c>
      <c r="C17133" s="18">
        <v>376.39346653553685</v>
      </c>
      <c r="D17133" s="1"/>
      <c r="E17133" s="1">
        <v>27</v>
      </c>
      <c r="F17133" s="1">
        <v>11</v>
      </c>
      <c r="G17133" s="1">
        <v>0</v>
      </c>
      <c r="H17133" s="1">
        <v>16</v>
      </c>
      <c r="I17133" s="15">
        <v>0.40740740740740738</v>
      </c>
      <c r="J17133">
        <f t="shared" si="267"/>
        <v>40</v>
      </c>
    </row>
    <row r="17134" spans="1:10" x14ac:dyDescent="0.3">
      <c r="A17134" t="s">
        <v>17033</v>
      </c>
      <c r="C17134" s="18">
        <v>376.38699172617441</v>
      </c>
      <c r="D17134" s="1"/>
      <c r="E17134" s="1">
        <v>6</v>
      </c>
      <c r="F17134" s="1">
        <v>2</v>
      </c>
      <c r="G17134" s="1">
        <v>0</v>
      </c>
      <c r="H17134" s="1">
        <v>4</v>
      </c>
      <c r="I17134" s="15">
        <v>0.33333333333333331</v>
      </c>
      <c r="J17134">
        <f t="shared" si="267"/>
        <v>40</v>
      </c>
    </row>
    <row r="17135" spans="1:10" x14ac:dyDescent="0.3">
      <c r="A17135" t="s">
        <v>17035</v>
      </c>
      <c r="C17135" s="18">
        <v>376.381904543536</v>
      </c>
      <c r="D17135" s="1"/>
      <c r="E17135" s="1">
        <v>10</v>
      </c>
      <c r="F17135" s="1">
        <v>4</v>
      </c>
      <c r="G17135" s="1">
        <v>0</v>
      </c>
      <c r="H17135" s="1">
        <v>6</v>
      </c>
      <c r="I17135" s="15">
        <v>0.4</v>
      </c>
      <c r="J17135">
        <f t="shared" si="267"/>
        <v>40</v>
      </c>
    </row>
    <row r="17136" spans="1:10" x14ac:dyDescent="0.3">
      <c r="A17136" t="s">
        <v>17036</v>
      </c>
      <c r="C17136" s="18">
        <v>376.38166684161848</v>
      </c>
      <c r="D17136" s="1"/>
      <c r="E17136" s="1">
        <v>5</v>
      </c>
      <c r="F17136" s="1">
        <v>1</v>
      </c>
      <c r="G17136" s="1">
        <v>0</v>
      </c>
      <c r="H17136" s="1">
        <v>4</v>
      </c>
      <c r="I17136" s="15">
        <v>0.2</v>
      </c>
      <c r="J17136">
        <f t="shared" si="267"/>
        <v>40</v>
      </c>
    </row>
    <row r="17137" spans="1:10" x14ac:dyDescent="0.3">
      <c r="A17137" t="s">
        <v>17037</v>
      </c>
      <c r="C17137" s="18">
        <v>376.37541198854314</v>
      </c>
      <c r="D17137" s="1"/>
      <c r="E17137" s="1">
        <v>4</v>
      </c>
      <c r="F17137" s="1">
        <v>1</v>
      </c>
      <c r="G17137" s="1">
        <v>0</v>
      </c>
      <c r="H17137" s="1">
        <v>3</v>
      </c>
      <c r="I17137" s="15">
        <v>0.25</v>
      </c>
      <c r="J17137">
        <f t="shared" si="267"/>
        <v>40</v>
      </c>
    </row>
    <row r="17138" spans="1:10" x14ac:dyDescent="0.3">
      <c r="A17138" t="s">
        <v>17038</v>
      </c>
      <c r="C17138" s="18">
        <v>376.35934619108031</v>
      </c>
      <c r="D17138" s="1"/>
      <c r="E17138" s="1">
        <v>6</v>
      </c>
      <c r="F17138" s="1">
        <v>1</v>
      </c>
      <c r="G17138" s="1">
        <v>1</v>
      </c>
      <c r="H17138" s="1">
        <v>4</v>
      </c>
      <c r="I17138" s="15">
        <v>0.25</v>
      </c>
      <c r="J17138">
        <f t="shared" si="267"/>
        <v>40</v>
      </c>
    </row>
    <row r="17139" spans="1:10" x14ac:dyDescent="0.3">
      <c r="A17139" t="s">
        <v>17039</v>
      </c>
      <c r="C17139" s="18">
        <v>376.35083183368721</v>
      </c>
      <c r="D17139" s="1"/>
      <c r="E17139" s="1">
        <v>9</v>
      </c>
      <c r="F17139" s="1">
        <v>3</v>
      </c>
      <c r="G17139" s="1">
        <v>0</v>
      </c>
      <c r="H17139" s="1">
        <v>6</v>
      </c>
      <c r="I17139" s="15">
        <v>0.33333333333333331</v>
      </c>
      <c r="J17139">
        <f t="shared" si="267"/>
        <v>40</v>
      </c>
    </row>
    <row r="17140" spans="1:10" x14ac:dyDescent="0.3">
      <c r="A17140" t="s">
        <v>17540</v>
      </c>
      <c r="C17140" s="18">
        <v>376.33659229531924</v>
      </c>
      <c r="D17140" s="1"/>
      <c r="E17140" s="1">
        <v>75</v>
      </c>
      <c r="F17140" s="1">
        <v>28</v>
      </c>
      <c r="G17140" s="1">
        <v>4</v>
      </c>
      <c r="H17140" s="1">
        <v>43</v>
      </c>
      <c r="I17140" s="15">
        <v>0.4</v>
      </c>
      <c r="J17140">
        <f t="shared" si="267"/>
        <v>20</v>
      </c>
    </row>
    <row r="17141" spans="1:10" x14ac:dyDescent="0.3">
      <c r="A17141" t="s">
        <v>17041</v>
      </c>
      <c r="C17141" s="18">
        <v>376.32806818507788</v>
      </c>
      <c r="D17141" s="1"/>
      <c r="E17141" s="1">
        <v>15</v>
      </c>
      <c r="F17141" s="1">
        <v>5</v>
      </c>
      <c r="G17141" s="1">
        <v>1</v>
      </c>
      <c r="H17141" s="1">
        <v>9</v>
      </c>
      <c r="I17141" s="15">
        <v>0.36666666666666664</v>
      </c>
      <c r="J17141">
        <f t="shared" si="267"/>
        <v>40</v>
      </c>
    </row>
    <row r="17142" spans="1:10" x14ac:dyDescent="0.3">
      <c r="A17142" t="s">
        <v>17042</v>
      </c>
      <c r="C17142" s="18">
        <v>376.32162457937096</v>
      </c>
      <c r="D17142" s="1"/>
      <c r="E17142" s="1">
        <v>16</v>
      </c>
      <c r="F17142" s="1">
        <v>6</v>
      </c>
      <c r="G17142" s="1">
        <v>1</v>
      </c>
      <c r="H17142" s="1">
        <v>9</v>
      </c>
      <c r="I17142" s="15">
        <v>0.40625</v>
      </c>
      <c r="J17142">
        <f t="shared" si="267"/>
        <v>40</v>
      </c>
    </row>
    <row r="17143" spans="1:10" x14ac:dyDescent="0.3">
      <c r="A17143" t="s">
        <v>17010</v>
      </c>
      <c r="C17143" s="18">
        <v>376.31847947885933</v>
      </c>
      <c r="D17143" s="1"/>
      <c r="E17143" s="1">
        <v>11</v>
      </c>
      <c r="F17143" s="1">
        <v>4</v>
      </c>
      <c r="G17143" s="1">
        <v>0</v>
      </c>
      <c r="H17143" s="1">
        <v>7</v>
      </c>
      <c r="I17143" s="15">
        <v>0.36363636363636365</v>
      </c>
      <c r="J17143">
        <f t="shared" si="267"/>
        <v>40</v>
      </c>
    </row>
    <row r="17144" spans="1:10" x14ac:dyDescent="0.3">
      <c r="A17144" t="s">
        <v>17043</v>
      </c>
      <c r="C17144" s="18">
        <v>376.31780440745683</v>
      </c>
      <c r="D17144" s="1"/>
      <c r="E17144" s="1">
        <v>10</v>
      </c>
      <c r="F17144" s="1">
        <v>3</v>
      </c>
      <c r="G17144" s="1">
        <v>1</v>
      </c>
      <c r="H17144" s="1">
        <v>6</v>
      </c>
      <c r="I17144" s="15">
        <v>0.35</v>
      </c>
      <c r="J17144">
        <f t="shared" si="267"/>
        <v>40</v>
      </c>
    </row>
    <row r="17145" spans="1:10" x14ac:dyDescent="0.3">
      <c r="A17145" t="s">
        <v>17045</v>
      </c>
      <c r="C17145" s="18">
        <v>376.30468581270139</v>
      </c>
      <c r="D17145" s="1"/>
      <c r="E17145" s="1">
        <v>28</v>
      </c>
      <c r="F17145" s="1">
        <v>12</v>
      </c>
      <c r="G17145" s="1">
        <v>0</v>
      </c>
      <c r="H17145" s="1">
        <v>16</v>
      </c>
      <c r="I17145" s="15">
        <v>0.42857142857142855</v>
      </c>
      <c r="J17145">
        <f t="shared" si="267"/>
        <v>40</v>
      </c>
    </row>
    <row r="17146" spans="1:10" x14ac:dyDescent="0.3">
      <c r="A17146" t="s">
        <v>17047</v>
      </c>
      <c r="C17146" s="18">
        <v>376.29873704862939</v>
      </c>
      <c r="D17146" s="1"/>
      <c r="E17146" s="1">
        <v>5</v>
      </c>
      <c r="F17146" s="1">
        <v>1</v>
      </c>
      <c r="G17146" s="1">
        <v>0</v>
      </c>
      <c r="H17146" s="1">
        <v>4</v>
      </c>
      <c r="I17146" s="15">
        <v>0.2</v>
      </c>
      <c r="J17146">
        <f t="shared" si="267"/>
        <v>40</v>
      </c>
    </row>
    <row r="17147" spans="1:10" x14ac:dyDescent="0.3">
      <c r="A17147" t="s">
        <v>17048</v>
      </c>
      <c r="C17147" s="18">
        <v>376.29548619535603</v>
      </c>
      <c r="D17147" s="1"/>
      <c r="E17147" s="1">
        <v>2</v>
      </c>
      <c r="F17147" s="1">
        <v>0</v>
      </c>
      <c r="G17147" s="1">
        <v>0</v>
      </c>
      <c r="H17147" s="1">
        <v>2</v>
      </c>
      <c r="I17147" s="15">
        <v>0</v>
      </c>
      <c r="J17147">
        <f t="shared" si="267"/>
        <v>40</v>
      </c>
    </row>
    <row r="17148" spans="1:10" x14ac:dyDescent="0.3">
      <c r="A17148" t="s">
        <v>15403</v>
      </c>
      <c r="C17148" s="18">
        <v>376.28187472585483</v>
      </c>
      <c r="D17148" s="1"/>
      <c r="E17148" s="1">
        <v>36</v>
      </c>
      <c r="F17148" s="1">
        <v>15</v>
      </c>
      <c r="G17148" s="1">
        <v>0</v>
      </c>
      <c r="H17148" s="1">
        <v>21</v>
      </c>
      <c r="I17148" s="15">
        <v>0.41666666666666669</v>
      </c>
      <c r="J17148">
        <f t="shared" si="267"/>
        <v>20</v>
      </c>
    </row>
    <row r="17149" spans="1:10" x14ac:dyDescent="0.3">
      <c r="A17149" t="s">
        <v>17049</v>
      </c>
      <c r="C17149" s="18">
        <v>376.27375665160855</v>
      </c>
      <c r="D17149" s="1"/>
      <c r="E17149" s="1">
        <v>5</v>
      </c>
      <c r="F17149" s="1">
        <v>1</v>
      </c>
      <c r="G17149" s="1">
        <v>1</v>
      </c>
      <c r="H17149" s="1">
        <v>3</v>
      </c>
      <c r="I17149" s="15">
        <v>0.3</v>
      </c>
      <c r="J17149">
        <f t="shared" si="267"/>
        <v>40</v>
      </c>
    </row>
    <row r="17150" spans="1:10" x14ac:dyDescent="0.3">
      <c r="A17150" t="s">
        <v>17050</v>
      </c>
      <c r="C17150" s="18">
        <v>376.26874282790573</v>
      </c>
      <c r="D17150" s="1"/>
      <c r="E17150" s="1">
        <v>2</v>
      </c>
      <c r="F17150" s="1">
        <v>0</v>
      </c>
      <c r="G17150" s="1">
        <v>0</v>
      </c>
      <c r="H17150" s="1">
        <v>2</v>
      </c>
      <c r="I17150" s="15">
        <v>0</v>
      </c>
      <c r="J17150">
        <f t="shared" si="267"/>
        <v>40</v>
      </c>
    </row>
    <row r="17151" spans="1:10" x14ac:dyDescent="0.3">
      <c r="A17151" t="s">
        <v>17051</v>
      </c>
      <c r="C17151" s="18">
        <v>376.25723916671132</v>
      </c>
      <c r="D17151" s="1"/>
      <c r="E17151" s="1">
        <v>10</v>
      </c>
      <c r="F17151" s="1">
        <v>4</v>
      </c>
      <c r="G17151" s="1">
        <v>0</v>
      </c>
      <c r="H17151" s="1">
        <v>6</v>
      </c>
      <c r="I17151" s="15">
        <v>0.4</v>
      </c>
      <c r="J17151">
        <f t="shared" si="267"/>
        <v>40</v>
      </c>
    </row>
    <row r="17152" spans="1:10" x14ac:dyDescent="0.3">
      <c r="A17152" s="21" t="s">
        <v>17052</v>
      </c>
      <c r="C17152" s="18">
        <v>376.22699389092719</v>
      </c>
      <c r="D17152" s="1"/>
      <c r="E17152" s="1">
        <v>24</v>
      </c>
      <c r="F17152" s="1">
        <v>9</v>
      </c>
      <c r="G17152" s="1">
        <v>0</v>
      </c>
      <c r="H17152" s="1">
        <v>15</v>
      </c>
      <c r="I17152" s="15">
        <v>0.375</v>
      </c>
      <c r="J17152">
        <f t="shared" si="267"/>
        <v>40</v>
      </c>
    </row>
    <row r="17153" spans="1:10" x14ac:dyDescent="0.3">
      <c r="A17153" t="s">
        <v>17053</v>
      </c>
      <c r="C17153" s="18">
        <v>376.22653455888599</v>
      </c>
      <c r="D17153" s="1"/>
      <c r="E17153" s="1">
        <v>11</v>
      </c>
      <c r="F17153" s="1">
        <v>4</v>
      </c>
      <c r="G17153" s="1">
        <v>0</v>
      </c>
      <c r="H17153" s="1">
        <v>7</v>
      </c>
      <c r="I17153" s="15">
        <v>0.36363636363636365</v>
      </c>
      <c r="J17153">
        <f t="shared" si="267"/>
        <v>40</v>
      </c>
    </row>
    <row r="17154" spans="1:10" x14ac:dyDescent="0.3">
      <c r="A17154" t="s">
        <v>17054</v>
      </c>
      <c r="C17154" s="18">
        <v>376.21575046283317</v>
      </c>
      <c r="D17154" s="1"/>
      <c r="E17154" s="1">
        <v>5</v>
      </c>
      <c r="F17154" s="1">
        <v>1</v>
      </c>
      <c r="G17154" s="1">
        <v>1</v>
      </c>
      <c r="H17154" s="1">
        <v>3</v>
      </c>
      <c r="I17154" s="15">
        <v>0.3</v>
      </c>
      <c r="J17154">
        <f t="shared" si="267"/>
        <v>40</v>
      </c>
    </row>
    <row r="17155" spans="1:10" x14ac:dyDescent="0.3">
      <c r="A17155" t="s">
        <v>17055</v>
      </c>
      <c r="C17155" s="18">
        <v>376.20581681164765</v>
      </c>
      <c r="D17155" s="1"/>
      <c r="E17155" s="1">
        <v>5</v>
      </c>
      <c r="F17155" s="1">
        <v>1</v>
      </c>
      <c r="G17155" s="1">
        <v>0</v>
      </c>
      <c r="H17155" s="1">
        <v>4</v>
      </c>
      <c r="I17155" s="15">
        <v>0.2</v>
      </c>
      <c r="J17155">
        <f t="shared" si="267"/>
        <v>40</v>
      </c>
    </row>
    <row r="17156" spans="1:10" x14ac:dyDescent="0.3">
      <c r="A17156" t="s">
        <v>17056</v>
      </c>
      <c r="C17156" s="18">
        <v>376.19826750129459</v>
      </c>
      <c r="D17156" s="1"/>
      <c r="E17156" s="1">
        <v>41</v>
      </c>
      <c r="F17156" s="1">
        <v>14</v>
      </c>
      <c r="G17156" s="1">
        <v>2</v>
      </c>
      <c r="H17156" s="1">
        <v>25</v>
      </c>
      <c r="I17156" s="15">
        <v>0.36585365853658536</v>
      </c>
      <c r="J17156">
        <f t="shared" ref="J17156:J17219" si="268">IF(E17156&lt;=30,40,20)</f>
        <v>20</v>
      </c>
    </row>
    <row r="17157" spans="1:10" x14ac:dyDescent="0.3">
      <c r="A17157" t="s">
        <v>17057</v>
      </c>
      <c r="C17157" s="18">
        <v>376.18424952070927</v>
      </c>
      <c r="D17157" s="1"/>
      <c r="E17157" s="1">
        <v>11</v>
      </c>
      <c r="F17157" s="1">
        <v>4</v>
      </c>
      <c r="G17157" s="1">
        <v>0</v>
      </c>
      <c r="H17157" s="1">
        <v>7</v>
      </c>
      <c r="I17157" s="15">
        <v>0.36363636363636365</v>
      </c>
      <c r="J17157">
        <f t="shared" si="268"/>
        <v>40</v>
      </c>
    </row>
    <row r="17158" spans="1:10" x14ac:dyDescent="0.3">
      <c r="A17158" t="s">
        <v>17058</v>
      </c>
      <c r="C17158" s="18">
        <v>376.17727774294519</v>
      </c>
      <c r="D17158" s="1"/>
      <c r="E17158" s="1">
        <v>3</v>
      </c>
      <c r="F17158" s="1">
        <v>0</v>
      </c>
      <c r="G17158" s="1">
        <v>0</v>
      </c>
      <c r="H17158" s="1">
        <v>3</v>
      </c>
      <c r="I17158" s="15">
        <v>0</v>
      </c>
      <c r="J17158">
        <f t="shared" si="268"/>
        <v>40</v>
      </c>
    </row>
    <row r="17159" spans="1:10" x14ac:dyDescent="0.3">
      <c r="A17159" t="s">
        <v>17059</v>
      </c>
      <c r="C17159" s="18">
        <v>376.17640697593947</v>
      </c>
      <c r="D17159" s="1"/>
      <c r="E17159" s="1">
        <v>12</v>
      </c>
      <c r="F17159" s="1">
        <v>4</v>
      </c>
      <c r="G17159" s="1">
        <v>1</v>
      </c>
      <c r="H17159" s="1">
        <v>7</v>
      </c>
      <c r="I17159" s="15">
        <v>0.375</v>
      </c>
      <c r="J17159">
        <f t="shared" si="268"/>
        <v>40</v>
      </c>
    </row>
    <row r="17160" spans="1:10" x14ac:dyDescent="0.3">
      <c r="A17160" s="21" t="s">
        <v>17060</v>
      </c>
      <c r="C17160" s="18">
        <v>376.17033177213847</v>
      </c>
      <c r="D17160" s="1"/>
      <c r="E17160" s="1">
        <v>9</v>
      </c>
      <c r="F17160" s="1">
        <v>4</v>
      </c>
      <c r="G17160" s="1">
        <v>0</v>
      </c>
      <c r="H17160" s="1">
        <v>5</v>
      </c>
      <c r="I17160" s="15">
        <v>0.44444444444444442</v>
      </c>
      <c r="J17160">
        <f t="shared" si="268"/>
        <v>40</v>
      </c>
    </row>
    <row r="17161" spans="1:10" x14ac:dyDescent="0.3">
      <c r="A17161" t="s">
        <v>17061</v>
      </c>
      <c r="C17161" s="18">
        <v>376.15888345457518</v>
      </c>
      <c r="D17161" s="1"/>
      <c r="E17161" s="1">
        <v>12</v>
      </c>
      <c r="F17161" s="1">
        <v>4</v>
      </c>
      <c r="G17161" s="1">
        <v>2</v>
      </c>
      <c r="H17161" s="1">
        <v>6</v>
      </c>
      <c r="I17161" s="15">
        <v>0.41666666666666669</v>
      </c>
      <c r="J17161">
        <f t="shared" si="268"/>
        <v>40</v>
      </c>
    </row>
    <row r="17162" spans="1:10" x14ac:dyDescent="0.3">
      <c r="A17162" t="s">
        <v>17063</v>
      </c>
      <c r="C17162" s="18">
        <v>376.13754050282807</v>
      </c>
      <c r="D17162" s="1"/>
      <c r="E17162" s="1">
        <v>3</v>
      </c>
      <c r="F17162" s="1">
        <v>0</v>
      </c>
      <c r="G17162" s="1">
        <v>1</v>
      </c>
      <c r="H17162" s="1">
        <v>2</v>
      </c>
      <c r="I17162" s="15">
        <v>0.16666666666666666</v>
      </c>
      <c r="J17162">
        <f t="shared" si="268"/>
        <v>40</v>
      </c>
    </row>
    <row r="17163" spans="1:10" x14ac:dyDescent="0.3">
      <c r="A17163" t="s">
        <v>17064</v>
      </c>
      <c r="C17163" s="18">
        <v>376.13109013724664</v>
      </c>
      <c r="D17163" s="1"/>
      <c r="E17163" s="1">
        <v>3</v>
      </c>
      <c r="F17163" s="1">
        <v>0</v>
      </c>
      <c r="G17163" s="1">
        <v>0</v>
      </c>
      <c r="H17163" s="1">
        <v>3</v>
      </c>
      <c r="I17163" s="15">
        <v>0</v>
      </c>
      <c r="J17163">
        <f t="shared" si="268"/>
        <v>40</v>
      </c>
    </row>
    <row r="17164" spans="1:10" x14ac:dyDescent="0.3">
      <c r="A17164" t="s">
        <v>17065</v>
      </c>
      <c r="C17164" s="18">
        <v>376.12766905769274</v>
      </c>
      <c r="D17164" s="1"/>
      <c r="E17164" s="1">
        <v>5</v>
      </c>
      <c r="F17164" s="1">
        <v>1</v>
      </c>
      <c r="G17164" s="1">
        <v>0</v>
      </c>
      <c r="H17164" s="1">
        <v>4</v>
      </c>
      <c r="I17164" s="15">
        <v>0.2</v>
      </c>
      <c r="J17164">
        <f t="shared" si="268"/>
        <v>40</v>
      </c>
    </row>
    <row r="17165" spans="1:10" x14ac:dyDescent="0.3">
      <c r="A17165" t="s">
        <v>20010</v>
      </c>
      <c r="C17165" s="18">
        <v>376.12754356060833</v>
      </c>
      <c r="D17165" s="1"/>
      <c r="E17165" s="1">
        <v>161</v>
      </c>
      <c r="F17165" s="1">
        <v>70</v>
      </c>
      <c r="G17165" s="1">
        <v>3</v>
      </c>
      <c r="H17165" s="1">
        <v>88</v>
      </c>
      <c r="I17165" s="15">
        <v>0.44409937888198758</v>
      </c>
      <c r="J17165">
        <f t="shared" si="268"/>
        <v>20</v>
      </c>
    </row>
    <row r="17166" spans="1:10" x14ac:dyDescent="0.3">
      <c r="A17166" t="s">
        <v>17066</v>
      </c>
      <c r="C17166" s="18">
        <v>376.12670186630271</v>
      </c>
      <c r="D17166" s="1"/>
      <c r="E17166" s="1">
        <v>32</v>
      </c>
      <c r="F17166" s="1">
        <v>14</v>
      </c>
      <c r="G17166" s="1">
        <v>0</v>
      </c>
      <c r="H17166" s="1">
        <v>18</v>
      </c>
      <c r="I17166" s="15">
        <v>0.4375</v>
      </c>
      <c r="J17166">
        <f t="shared" si="268"/>
        <v>20</v>
      </c>
    </row>
    <row r="17167" spans="1:10" x14ac:dyDescent="0.3">
      <c r="A17167" t="s">
        <v>17067</v>
      </c>
      <c r="C17167" s="18">
        <v>376.12204741961762</v>
      </c>
      <c r="D17167" s="1"/>
      <c r="E17167" s="1">
        <v>4</v>
      </c>
      <c r="F17167" s="1">
        <v>1</v>
      </c>
      <c r="G17167" s="1">
        <v>0</v>
      </c>
      <c r="H17167" s="1">
        <v>3</v>
      </c>
      <c r="I17167" s="15">
        <v>0.25</v>
      </c>
      <c r="J17167">
        <f t="shared" si="268"/>
        <v>40</v>
      </c>
    </row>
    <row r="17168" spans="1:10" x14ac:dyDescent="0.3">
      <c r="A17168" t="s">
        <v>17068</v>
      </c>
      <c r="C17168" s="18">
        <v>376.1207305078276</v>
      </c>
      <c r="D17168" s="1"/>
      <c r="E17168" s="1">
        <v>9</v>
      </c>
      <c r="F17168" s="1">
        <v>3</v>
      </c>
      <c r="G17168" s="1">
        <v>0</v>
      </c>
      <c r="H17168" s="1">
        <v>6</v>
      </c>
      <c r="I17168" s="15">
        <v>0.33333333333333331</v>
      </c>
      <c r="J17168">
        <f t="shared" si="268"/>
        <v>40</v>
      </c>
    </row>
    <row r="17169" spans="1:10" x14ac:dyDescent="0.3">
      <c r="A17169" t="s">
        <v>17069</v>
      </c>
      <c r="C17169" s="18">
        <v>376.11609595075379</v>
      </c>
      <c r="D17169" s="1"/>
      <c r="E17169" s="1">
        <v>19</v>
      </c>
      <c r="F17169" s="1">
        <v>8</v>
      </c>
      <c r="G17169" s="1">
        <v>0</v>
      </c>
      <c r="H17169" s="1">
        <v>11</v>
      </c>
      <c r="I17169" s="15">
        <v>0.42105263157894735</v>
      </c>
      <c r="J17169">
        <f t="shared" si="268"/>
        <v>40</v>
      </c>
    </row>
    <row r="17170" spans="1:10" x14ac:dyDescent="0.3">
      <c r="A17170" t="s">
        <v>17072</v>
      </c>
      <c r="C17170" s="18">
        <v>376.09790376053104</v>
      </c>
      <c r="D17170" s="1"/>
      <c r="E17170" s="1">
        <v>3</v>
      </c>
      <c r="F17170" s="1">
        <v>0</v>
      </c>
      <c r="G17170" s="1">
        <v>0</v>
      </c>
      <c r="H17170" s="1">
        <v>3</v>
      </c>
      <c r="I17170" s="15">
        <v>0</v>
      </c>
      <c r="J17170">
        <f t="shared" si="268"/>
        <v>40</v>
      </c>
    </row>
    <row r="17171" spans="1:10" x14ac:dyDescent="0.3">
      <c r="A17171" t="s">
        <v>17073</v>
      </c>
      <c r="C17171" s="18">
        <v>376.06644651233427</v>
      </c>
      <c r="D17171" s="1"/>
      <c r="E17171" s="1">
        <v>6</v>
      </c>
      <c r="F17171" s="1">
        <v>2</v>
      </c>
      <c r="G17171" s="1">
        <v>0</v>
      </c>
      <c r="H17171" s="1">
        <v>4</v>
      </c>
      <c r="I17171" s="15">
        <v>0.33333333333333331</v>
      </c>
      <c r="J17171">
        <f t="shared" si="268"/>
        <v>40</v>
      </c>
    </row>
    <row r="17172" spans="1:10" x14ac:dyDescent="0.3">
      <c r="A17172" t="s">
        <v>17074</v>
      </c>
      <c r="C17172" s="18">
        <v>376.05884138550215</v>
      </c>
      <c r="D17172" s="1"/>
      <c r="E17172" s="1">
        <v>46</v>
      </c>
      <c r="F17172" s="1">
        <v>17</v>
      </c>
      <c r="G17172" s="1">
        <v>4</v>
      </c>
      <c r="H17172" s="1">
        <v>25</v>
      </c>
      <c r="I17172" s="15">
        <v>0.41304347826086957</v>
      </c>
      <c r="J17172">
        <f t="shared" si="268"/>
        <v>20</v>
      </c>
    </row>
    <row r="17173" spans="1:10" x14ac:dyDescent="0.3">
      <c r="A17173" t="s">
        <v>17075</v>
      </c>
      <c r="C17173" s="18">
        <v>376.03809935914484</v>
      </c>
      <c r="D17173" s="1"/>
      <c r="E17173" s="1">
        <v>11</v>
      </c>
      <c r="F17173" s="1">
        <v>4</v>
      </c>
      <c r="G17173" s="1">
        <v>0</v>
      </c>
      <c r="H17173" s="1">
        <v>7</v>
      </c>
      <c r="I17173" s="15">
        <v>0.36363636363636365</v>
      </c>
      <c r="J17173">
        <f t="shared" si="268"/>
        <v>40</v>
      </c>
    </row>
    <row r="17174" spans="1:10" x14ac:dyDescent="0.3">
      <c r="A17174" t="s">
        <v>17357</v>
      </c>
      <c r="C17174" s="18">
        <v>376.03184137916207</v>
      </c>
      <c r="D17174" s="1"/>
      <c r="E17174" s="1">
        <v>86</v>
      </c>
      <c r="F17174" s="1">
        <v>37</v>
      </c>
      <c r="G17174" s="1">
        <v>4</v>
      </c>
      <c r="H17174" s="1">
        <v>45</v>
      </c>
      <c r="I17174" s="15">
        <v>0.45348837209302323</v>
      </c>
      <c r="J17174">
        <f t="shared" si="268"/>
        <v>20</v>
      </c>
    </row>
    <row r="17175" spans="1:10" x14ac:dyDescent="0.3">
      <c r="A17175" t="s">
        <v>17076</v>
      </c>
      <c r="C17175" s="18">
        <v>376.03171855731608</v>
      </c>
      <c r="D17175" s="1"/>
      <c r="E17175" s="1">
        <v>4</v>
      </c>
      <c r="F17175" s="1">
        <v>0</v>
      </c>
      <c r="G17175" s="1">
        <v>0</v>
      </c>
      <c r="H17175" s="1">
        <v>4</v>
      </c>
      <c r="I17175" s="15">
        <v>0</v>
      </c>
      <c r="J17175">
        <f t="shared" si="268"/>
        <v>40</v>
      </c>
    </row>
    <row r="17176" spans="1:10" x14ac:dyDescent="0.3">
      <c r="A17176" t="s">
        <v>17084</v>
      </c>
      <c r="C17176" s="18">
        <v>376.03169935979116</v>
      </c>
      <c r="D17176" s="1"/>
      <c r="E17176" s="1">
        <v>13</v>
      </c>
      <c r="F17176" s="1">
        <v>5</v>
      </c>
      <c r="G17176" s="1">
        <v>0</v>
      </c>
      <c r="H17176" s="1">
        <v>8</v>
      </c>
      <c r="I17176" s="15">
        <v>0.38461538461538464</v>
      </c>
      <c r="J17176">
        <f t="shared" si="268"/>
        <v>40</v>
      </c>
    </row>
    <row r="17177" spans="1:10" x14ac:dyDescent="0.3">
      <c r="A17177" s="21" t="s">
        <v>17077</v>
      </c>
      <c r="C17177" s="18">
        <v>376.02826801432457</v>
      </c>
      <c r="D17177" s="1"/>
      <c r="E17177" s="1">
        <v>13</v>
      </c>
      <c r="F17177" s="1">
        <v>3</v>
      </c>
      <c r="G17177" s="1">
        <v>0</v>
      </c>
      <c r="H17177" s="1">
        <v>10</v>
      </c>
      <c r="I17177" s="15">
        <v>0.23076923076923078</v>
      </c>
      <c r="J17177">
        <f t="shared" si="268"/>
        <v>40</v>
      </c>
    </row>
    <row r="17178" spans="1:10" x14ac:dyDescent="0.3">
      <c r="A17178" t="s">
        <v>17078</v>
      </c>
      <c r="C17178" s="18">
        <v>376.0254830389174</v>
      </c>
      <c r="D17178" s="1"/>
      <c r="E17178" s="1">
        <v>3</v>
      </c>
      <c r="F17178" s="1">
        <v>0</v>
      </c>
      <c r="G17178" s="1">
        <v>0</v>
      </c>
      <c r="H17178" s="1">
        <v>3</v>
      </c>
      <c r="I17178" s="15">
        <v>0</v>
      </c>
      <c r="J17178">
        <f t="shared" si="268"/>
        <v>40</v>
      </c>
    </row>
    <row r="17179" spans="1:10" x14ac:dyDescent="0.3">
      <c r="A17179" t="s">
        <v>17080</v>
      </c>
      <c r="C17179" s="18">
        <v>375.98678551649783</v>
      </c>
      <c r="D17179" s="1"/>
      <c r="E17179" s="1">
        <v>6</v>
      </c>
      <c r="F17179" s="1">
        <v>1</v>
      </c>
      <c r="G17179" s="1">
        <v>1</v>
      </c>
      <c r="H17179" s="1">
        <v>4</v>
      </c>
      <c r="I17179" s="15">
        <v>0.25</v>
      </c>
      <c r="J17179">
        <f t="shared" si="268"/>
        <v>40</v>
      </c>
    </row>
    <row r="17180" spans="1:10" x14ac:dyDescent="0.3">
      <c r="A17180" t="s">
        <v>17218</v>
      </c>
      <c r="C17180" s="18">
        <v>375.98164724674922</v>
      </c>
      <c r="D17180" s="1"/>
      <c r="E17180" s="1">
        <v>3</v>
      </c>
      <c r="F17180" s="1">
        <v>0</v>
      </c>
      <c r="G17180" s="1">
        <v>0</v>
      </c>
      <c r="H17180" s="1">
        <v>3</v>
      </c>
      <c r="I17180" s="15">
        <v>0</v>
      </c>
      <c r="J17180">
        <f t="shared" si="268"/>
        <v>40</v>
      </c>
    </row>
    <row r="17181" spans="1:10" x14ac:dyDescent="0.3">
      <c r="A17181" t="s">
        <v>10935</v>
      </c>
      <c r="C17181" s="18">
        <v>375.97061847207971</v>
      </c>
      <c r="D17181" s="1"/>
      <c r="E17181" s="1">
        <v>7</v>
      </c>
      <c r="F17181" s="1">
        <v>2</v>
      </c>
      <c r="G17181" s="1">
        <v>1</v>
      </c>
      <c r="H17181" s="1">
        <v>4</v>
      </c>
      <c r="I17181" s="15">
        <v>0.35714285714285715</v>
      </c>
      <c r="J17181">
        <f t="shared" si="268"/>
        <v>40</v>
      </c>
    </row>
    <row r="17182" spans="1:10" x14ac:dyDescent="0.3">
      <c r="A17182" t="s">
        <v>17082</v>
      </c>
      <c r="C17182" s="18">
        <v>375.96602696805815</v>
      </c>
      <c r="D17182" s="1"/>
      <c r="E17182" s="1">
        <v>8</v>
      </c>
      <c r="F17182" s="1">
        <v>3</v>
      </c>
      <c r="G17182" s="1">
        <v>0</v>
      </c>
      <c r="H17182" s="1">
        <v>5</v>
      </c>
      <c r="I17182" s="15">
        <v>0.375</v>
      </c>
      <c r="J17182">
        <f t="shared" si="268"/>
        <v>40</v>
      </c>
    </row>
    <row r="17183" spans="1:10" x14ac:dyDescent="0.3">
      <c r="A17183" t="s">
        <v>17083</v>
      </c>
      <c r="C17183" s="18">
        <v>375.96520413040992</v>
      </c>
      <c r="D17183" s="1"/>
      <c r="E17183" s="1">
        <v>26</v>
      </c>
      <c r="F17183" s="1">
        <v>11</v>
      </c>
      <c r="G17183" s="1">
        <v>0</v>
      </c>
      <c r="H17183" s="1">
        <v>15</v>
      </c>
      <c r="I17183" s="15">
        <v>0.42307692307692307</v>
      </c>
      <c r="J17183">
        <f t="shared" si="268"/>
        <v>40</v>
      </c>
    </row>
    <row r="17184" spans="1:10" x14ac:dyDescent="0.3">
      <c r="A17184" t="s">
        <v>17085</v>
      </c>
      <c r="C17184" s="18">
        <v>375.96038880658193</v>
      </c>
      <c r="D17184" s="1"/>
      <c r="E17184" s="1">
        <v>6</v>
      </c>
      <c r="F17184" s="1">
        <v>1</v>
      </c>
      <c r="G17184" s="1">
        <v>1</v>
      </c>
      <c r="H17184" s="1">
        <v>4</v>
      </c>
      <c r="I17184" s="15">
        <v>0.25</v>
      </c>
      <c r="J17184">
        <f t="shared" si="268"/>
        <v>40</v>
      </c>
    </row>
    <row r="17185" spans="1:10" x14ac:dyDescent="0.3">
      <c r="A17185" t="s">
        <v>17087</v>
      </c>
      <c r="C17185" s="18">
        <v>375.95081388732149</v>
      </c>
      <c r="D17185" s="1"/>
      <c r="E17185" s="1">
        <v>53</v>
      </c>
      <c r="F17185" s="1">
        <v>21</v>
      </c>
      <c r="G17185" s="1">
        <v>2</v>
      </c>
      <c r="H17185" s="1">
        <v>30</v>
      </c>
      <c r="I17185" s="15">
        <v>0.41509433962264153</v>
      </c>
      <c r="J17185">
        <f t="shared" si="268"/>
        <v>20</v>
      </c>
    </row>
    <row r="17186" spans="1:10" x14ac:dyDescent="0.3">
      <c r="A17186" t="s">
        <v>17088</v>
      </c>
      <c r="C17186" s="18">
        <v>375.94870758683618</v>
      </c>
      <c r="D17186" s="1"/>
      <c r="E17186" s="1">
        <v>5</v>
      </c>
      <c r="F17186" s="1">
        <v>1</v>
      </c>
      <c r="G17186" s="1">
        <v>0</v>
      </c>
      <c r="H17186" s="1">
        <v>4</v>
      </c>
      <c r="I17186" s="15">
        <v>0.2</v>
      </c>
      <c r="J17186">
        <f t="shared" si="268"/>
        <v>40</v>
      </c>
    </row>
    <row r="17187" spans="1:10" x14ac:dyDescent="0.3">
      <c r="A17187" t="s">
        <v>17090</v>
      </c>
      <c r="C17187" s="18">
        <v>375.93938263074813</v>
      </c>
      <c r="D17187" s="1"/>
      <c r="E17187" s="1">
        <v>3</v>
      </c>
      <c r="F17187" s="1">
        <v>0</v>
      </c>
      <c r="G17187" s="1">
        <v>0</v>
      </c>
      <c r="H17187" s="1">
        <v>3</v>
      </c>
      <c r="I17187" s="15">
        <v>0</v>
      </c>
      <c r="J17187">
        <f t="shared" si="268"/>
        <v>40</v>
      </c>
    </row>
    <row r="17188" spans="1:10" x14ac:dyDescent="0.3">
      <c r="A17188" t="s">
        <v>17092</v>
      </c>
      <c r="C17188" s="18">
        <v>375.9372026889576</v>
      </c>
      <c r="D17188" s="1"/>
      <c r="E17188" s="1">
        <v>9</v>
      </c>
      <c r="F17188" s="1">
        <v>3</v>
      </c>
      <c r="G17188" s="1">
        <v>0</v>
      </c>
      <c r="H17188" s="1">
        <v>6</v>
      </c>
      <c r="I17188" s="15">
        <v>0.33333333333333331</v>
      </c>
      <c r="J17188">
        <f t="shared" si="268"/>
        <v>40</v>
      </c>
    </row>
    <row r="17189" spans="1:10" x14ac:dyDescent="0.3">
      <c r="A17189" t="s">
        <v>17093</v>
      </c>
      <c r="C17189" s="18">
        <v>375.91497896679272</v>
      </c>
      <c r="D17189" s="1"/>
      <c r="E17189" s="1">
        <v>14</v>
      </c>
      <c r="F17189" s="1">
        <v>5</v>
      </c>
      <c r="G17189" s="1">
        <v>1</v>
      </c>
      <c r="H17189" s="1">
        <v>8</v>
      </c>
      <c r="I17189" s="15">
        <v>0.39285714285714285</v>
      </c>
      <c r="J17189">
        <f t="shared" si="268"/>
        <v>40</v>
      </c>
    </row>
    <row r="17190" spans="1:10" x14ac:dyDescent="0.3">
      <c r="A17190" t="s">
        <v>17094</v>
      </c>
      <c r="C17190" s="18">
        <v>375.91261780937833</v>
      </c>
      <c r="D17190" s="1"/>
      <c r="E17190" s="1">
        <v>5</v>
      </c>
      <c r="F17190" s="1">
        <v>1</v>
      </c>
      <c r="G17190" s="1">
        <v>1</v>
      </c>
      <c r="H17190" s="1">
        <v>3</v>
      </c>
      <c r="I17190" s="15">
        <v>0.3</v>
      </c>
      <c r="J17190">
        <f t="shared" si="268"/>
        <v>40</v>
      </c>
    </row>
    <row r="17191" spans="1:10" x14ac:dyDescent="0.3">
      <c r="A17191" t="s">
        <v>17095</v>
      </c>
      <c r="C17191" s="18">
        <v>375.90489263766136</v>
      </c>
      <c r="D17191" s="1"/>
      <c r="E17191" s="1">
        <v>14</v>
      </c>
      <c r="F17191" s="1">
        <v>5</v>
      </c>
      <c r="G17191" s="1">
        <v>1</v>
      </c>
      <c r="H17191" s="1">
        <v>8</v>
      </c>
      <c r="I17191" s="15">
        <v>0.39285714285714285</v>
      </c>
      <c r="J17191">
        <f t="shared" si="268"/>
        <v>40</v>
      </c>
    </row>
    <row r="17192" spans="1:10" x14ac:dyDescent="0.3">
      <c r="A17192" t="s">
        <v>17096</v>
      </c>
      <c r="C17192" s="18">
        <v>375.90120718862698</v>
      </c>
      <c r="D17192" s="1"/>
      <c r="E17192" s="1">
        <v>36</v>
      </c>
      <c r="F17192" s="1">
        <v>15</v>
      </c>
      <c r="G17192" s="1">
        <v>3</v>
      </c>
      <c r="H17192" s="1">
        <v>18</v>
      </c>
      <c r="I17192" s="15">
        <v>0.45833333333333331</v>
      </c>
      <c r="J17192">
        <f t="shared" si="268"/>
        <v>20</v>
      </c>
    </row>
    <row r="17193" spans="1:10" x14ac:dyDescent="0.3">
      <c r="A17193" t="s">
        <v>17097</v>
      </c>
      <c r="C17193" s="18">
        <v>375.89184532994994</v>
      </c>
      <c r="D17193" s="1"/>
      <c r="E17193" s="1">
        <v>6</v>
      </c>
      <c r="F17193" s="1">
        <v>1</v>
      </c>
      <c r="G17193" s="1">
        <v>1</v>
      </c>
      <c r="H17193" s="1">
        <v>4</v>
      </c>
      <c r="I17193" s="15">
        <v>0.25</v>
      </c>
      <c r="J17193">
        <f t="shared" si="268"/>
        <v>40</v>
      </c>
    </row>
    <row r="17194" spans="1:10" x14ac:dyDescent="0.3">
      <c r="A17194" t="s">
        <v>17098</v>
      </c>
      <c r="C17194" s="18">
        <v>375.85538644176324</v>
      </c>
      <c r="D17194" s="1"/>
      <c r="E17194" s="1">
        <v>3</v>
      </c>
      <c r="F17194" s="1">
        <v>0</v>
      </c>
      <c r="G17194" s="1">
        <v>0</v>
      </c>
      <c r="H17194" s="1">
        <v>3</v>
      </c>
      <c r="I17194" s="15">
        <v>0</v>
      </c>
      <c r="J17194">
        <f t="shared" si="268"/>
        <v>40</v>
      </c>
    </row>
    <row r="17195" spans="1:10" x14ac:dyDescent="0.3">
      <c r="A17195" t="s">
        <v>17099</v>
      </c>
      <c r="C17195" s="18">
        <v>375.85415680807466</v>
      </c>
      <c r="D17195" s="1"/>
      <c r="E17195" s="1">
        <v>21</v>
      </c>
      <c r="F17195" s="1">
        <v>6</v>
      </c>
      <c r="G17195" s="1">
        <v>1</v>
      </c>
      <c r="H17195" s="1">
        <v>14</v>
      </c>
      <c r="I17195" s="15">
        <v>0.30952380952380953</v>
      </c>
      <c r="J17195">
        <f t="shared" si="268"/>
        <v>40</v>
      </c>
    </row>
    <row r="17196" spans="1:10" x14ac:dyDescent="0.3">
      <c r="A17196" t="s">
        <v>17101</v>
      </c>
      <c r="C17196" s="18">
        <v>375.84273058251517</v>
      </c>
      <c r="D17196" s="1"/>
      <c r="E17196" s="1">
        <v>8</v>
      </c>
      <c r="F17196" s="1">
        <v>3</v>
      </c>
      <c r="G17196" s="1">
        <v>0</v>
      </c>
      <c r="H17196" s="1">
        <v>5</v>
      </c>
      <c r="I17196" s="15">
        <v>0.375</v>
      </c>
      <c r="J17196">
        <f t="shared" si="268"/>
        <v>40</v>
      </c>
    </row>
    <row r="17197" spans="1:10" x14ac:dyDescent="0.3">
      <c r="A17197" t="s">
        <v>17103</v>
      </c>
      <c r="C17197" s="18">
        <v>375.83401261110839</v>
      </c>
      <c r="D17197" s="1"/>
      <c r="E17197" s="1">
        <v>3</v>
      </c>
      <c r="F17197" s="1">
        <v>0</v>
      </c>
      <c r="G17197" s="1">
        <v>0</v>
      </c>
      <c r="H17197" s="1">
        <v>3</v>
      </c>
      <c r="I17197" s="15">
        <v>0</v>
      </c>
      <c r="J17197">
        <f t="shared" si="268"/>
        <v>40</v>
      </c>
    </row>
    <row r="17198" spans="1:10" x14ac:dyDescent="0.3">
      <c r="A17198" t="s">
        <v>17102</v>
      </c>
      <c r="C17198" s="18">
        <v>375.83220231674949</v>
      </c>
      <c r="D17198" s="1"/>
      <c r="E17198" s="1">
        <v>24</v>
      </c>
      <c r="F17198" s="1">
        <v>12</v>
      </c>
      <c r="G17198" s="1">
        <v>0</v>
      </c>
      <c r="H17198" s="1">
        <v>12</v>
      </c>
      <c r="I17198" s="15">
        <v>0.5</v>
      </c>
      <c r="J17198">
        <f t="shared" si="268"/>
        <v>40</v>
      </c>
    </row>
    <row r="17199" spans="1:10" x14ac:dyDescent="0.3">
      <c r="A17199" t="s">
        <v>17135</v>
      </c>
      <c r="C17199" s="18">
        <v>375.81786650481348</v>
      </c>
      <c r="D17199" s="1"/>
      <c r="E17199" s="1">
        <v>35</v>
      </c>
      <c r="F17199" s="1">
        <v>15</v>
      </c>
      <c r="G17199" s="1">
        <v>1</v>
      </c>
      <c r="H17199" s="1">
        <v>19</v>
      </c>
      <c r="I17199" s="15">
        <v>0.44285714285714284</v>
      </c>
      <c r="J17199">
        <f t="shared" si="268"/>
        <v>20</v>
      </c>
    </row>
    <row r="17200" spans="1:10" x14ac:dyDescent="0.3">
      <c r="A17200" t="s">
        <v>17105</v>
      </c>
      <c r="C17200" s="18">
        <v>375.8168924040117</v>
      </c>
      <c r="D17200" s="1"/>
      <c r="E17200" s="1">
        <v>9</v>
      </c>
      <c r="F17200" s="1">
        <v>3</v>
      </c>
      <c r="G17200" s="1">
        <v>0</v>
      </c>
      <c r="H17200" s="1">
        <v>6</v>
      </c>
      <c r="I17200" s="15">
        <v>0.33333333333333331</v>
      </c>
      <c r="J17200">
        <f t="shared" si="268"/>
        <v>40</v>
      </c>
    </row>
    <row r="17201" spans="1:10" x14ac:dyDescent="0.3">
      <c r="A17201" t="s">
        <v>17106</v>
      </c>
      <c r="C17201" s="18">
        <v>375.81018826171538</v>
      </c>
      <c r="D17201" s="1"/>
      <c r="E17201" s="1">
        <v>13</v>
      </c>
      <c r="F17201" s="1">
        <v>5</v>
      </c>
      <c r="G17201" s="1">
        <v>0</v>
      </c>
      <c r="H17201" s="1">
        <v>8</v>
      </c>
      <c r="I17201" s="15">
        <v>0.38461538461538464</v>
      </c>
      <c r="J17201">
        <f t="shared" si="268"/>
        <v>40</v>
      </c>
    </row>
    <row r="17202" spans="1:10" x14ac:dyDescent="0.3">
      <c r="A17202" t="s">
        <v>17107</v>
      </c>
      <c r="C17202" s="18">
        <v>375.80715227479811</v>
      </c>
      <c r="D17202" s="1"/>
      <c r="E17202" s="1">
        <v>4</v>
      </c>
      <c r="F17202" s="1">
        <v>1</v>
      </c>
      <c r="G17202" s="1">
        <v>0</v>
      </c>
      <c r="H17202" s="1">
        <v>3</v>
      </c>
      <c r="I17202" s="15">
        <v>0.25</v>
      </c>
      <c r="J17202">
        <f t="shared" si="268"/>
        <v>40</v>
      </c>
    </row>
    <row r="17203" spans="1:10" x14ac:dyDescent="0.3">
      <c r="A17203" t="s">
        <v>17108</v>
      </c>
      <c r="C17203" s="18">
        <v>375.79712464669115</v>
      </c>
      <c r="D17203" s="1"/>
      <c r="E17203" s="1">
        <v>60</v>
      </c>
      <c r="F17203" s="1">
        <v>26</v>
      </c>
      <c r="G17203" s="1">
        <v>3</v>
      </c>
      <c r="H17203" s="1">
        <v>31</v>
      </c>
      <c r="I17203" s="15">
        <v>0.45833333333333331</v>
      </c>
      <c r="J17203">
        <f t="shared" si="268"/>
        <v>20</v>
      </c>
    </row>
    <row r="17204" spans="1:10" x14ac:dyDescent="0.3">
      <c r="A17204" t="s">
        <v>17109</v>
      </c>
      <c r="C17204" s="18">
        <v>375.77684487461335</v>
      </c>
      <c r="D17204" s="1"/>
      <c r="E17204" s="1">
        <v>3</v>
      </c>
      <c r="F17204" s="1">
        <v>0</v>
      </c>
      <c r="G17204" s="1">
        <v>0</v>
      </c>
      <c r="H17204" s="1">
        <v>3</v>
      </c>
      <c r="I17204" s="15">
        <v>0</v>
      </c>
      <c r="J17204">
        <f t="shared" si="268"/>
        <v>40</v>
      </c>
    </row>
    <row r="17205" spans="1:10" x14ac:dyDescent="0.3">
      <c r="A17205" t="s">
        <v>17110</v>
      </c>
      <c r="C17205" s="18">
        <v>375.76271762877263</v>
      </c>
      <c r="D17205" s="1"/>
      <c r="E17205" s="1">
        <v>9</v>
      </c>
      <c r="F17205" s="1">
        <v>2</v>
      </c>
      <c r="G17205" s="1">
        <v>2</v>
      </c>
      <c r="H17205" s="1">
        <v>5</v>
      </c>
      <c r="I17205" s="15">
        <v>0.33333333333333331</v>
      </c>
      <c r="J17205">
        <f t="shared" si="268"/>
        <v>40</v>
      </c>
    </row>
    <row r="17206" spans="1:10" x14ac:dyDescent="0.3">
      <c r="A17206" t="s">
        <v>17111</v>
      </c>
      <c r="C17206" s="18">
        <v>375.76202185895079</v>
      </c>
      <c r="D17206" s="1"/>
      <c r="E17206" s="1">
        <v>42</v>
      </c>
      <c r="F17206" s="1">
        <v>17</v>
      </c>
      <c r="G17206" s="1">
        <v>0</v>
      </c>
      <c r="H17206" s="1">
        <v>25</v>
      </c>
      <c r="I17206" s="15">
        <v>0.40476190476190477</v>
      </c>
      <c r="J17206">
        <f t="shared" si="268"/>
        <v>20</v>
      </c>
    </row>
    <row r="17207" spans="1:10" x14ac:dyDescent="0.3">
      <c r="A17207" t="s">
        <v>17112</v>
      </c>
      <c r="C17207" s="18">
        <v>375.75544725693953</v>
      </c>
      <c r="D17207" s="1"/>
      <c r="E17207" s="1">
        <v>3</v>
      </c>
      <c r="F17207" s="1">
        <v>0</v>
      </c>
      <c r="G17207" s="1">
        <v>0</v>
      </c>
      <c r="H17207" s="1">
        <v>3</v>
      </c>
      <c r="I17207" s="15">
        <v>0</v>
      </c>
      <c r="J17207">
        <f t="shared" si="268"/>
        <v>40</v>
      </c>
    </row>
    <row r="17208" spans="1:10" x14ac:dyDescent="0.3">
      <c r="A17208" t="s">
        <v>17113</v>
      </c>
      <c r="C17208" s="18">
        <v>375.7514536163506</v>
      </c>
      <c r="D17208" s="1"/>
      <c r="E17208" s="1">
        <v>23</v>
      </c>
      <c r="F17208" s="1">
        <v>10</v>
      </c>
      <c r="G17208" s="1">
        <v>0</v>
      </c>
      <c r="H17208" s="1">
        <v>13</v>
      </c>
      <c r="I17208" s="15">
        <v>0.43478260869565216</v>
      </c>
      <c r="J17208">
        <f t="shared" si="268"/>
        <v>40</v>
      </c>
    </row>
    <row r="17209" spans="1:10" x14ac:dyDescent="0.3">
      <c r="A17209" t="s">
        <v>17114</v>
      </c>
      <c r="C17209" s="18">
        <v>375.73979216369645</v>
      </c>
      <c r="D17209" s="1"/>
      <c r="E17209" s="1">
        <v>10</v>
      </c>
      <c r="F17209" s="1">
        <v>3</v>
      </c>
      <c r="G17209" s="1">
        <v>1</v>
      </c>
      <c r="H17209" s="1">
        <v>6</v>
      </c>
      <c r="I17209" s="15">
        <v>0.35</v>
      </c>
      <c r="J17209">
        <f t="shared" si="268"/>
        <v>40</v>
      </c>
    </row>
    <row r="17210" spans="1:10" x14ac:dyDescent="0.3">
      <c r="A17210" t="s">
        <v>17115</v>
      </c>
      <c r="C17210" s="18">
        <v>375.73306715692399</v>
      </c>
      <c r="D17210" s="1"/>
      <c r="E17210" s="1">
        <v>35</v>
      </c>
      <c r="F17210" s="1">
        <v>15</v>
      </c>
      <c r="G17210" s="1">
        <v>0</v>
      </c>
      <c r="H17210" s="1">
        <v>20</v>
      </c>
      <c r="I17210" s="15">
        <v>0.42857142857142855</v>
      </c>
      <c r="J17210">
        <f t="shared" si="268"/>
        <v>20</v>
      </c>
    </row>
    <row r="17211" spans="1:10" x14ac:dyDescent="0.3">
      <c r="A17211" t="s">
        <v>17116</v>
      </c>
      <c r="C17211" s="18">
        <v>375.72840889952602</v>
      </c>
      <c r="D17211" s="1"/>
      <c r="E17211" s="1">
        <v>4</v>
      </c>
      <c r="F17211" s="1">
        <v>1</v>
      </c>
      <c r="G17211" s="1">
        <v>0</v>
      </c>
      <c r="H17211" s="1">
        <v>3</v>
      </c>
      <c r="I17211" s="15">
        <v>0.25</v>
      </c>
      <c r="J17211">
        <f t="shared" si="268"/>
        <v>40</v>
      </c>
    </row>
    <row r="17212" spans="1:10" x14ac:dyDescent="0.3">
      <c r="A17212" t="s">
        <v>17117</v>
      </c>
      <c r="C17212" s="18">
        <v>375.72604418797027</v>
      </c>
      <c r="D17212" s="1"/>
      <c r="E17212" s="1">
        <v>10</v>
      </c>
      <c r="F17212" s="1">
        <v>4</v>
      </c>
      <c r="G17212" s="1">
        <v>0</v>
      </c>
      <c r="H17212" s="1">
        <v>6</v>
      </c>
      <c r="I17212" s="15">
        <v>0.4</v>
      </c>
      <c r="J17212">
        <f t="shared" si="268"/>
        <v>40</v>
      </c>
    </row>
    <row r="17213" spans="1:10" x14ac:dyDescent="0.3">
      <c r="A17213" t="s">
        <v>17119</v>
      </c>
      <c r="C17213" s="18">
        <v>375.71054415207288</v>
      </c>
      <c r="D17213" s="1"/>
      <c r="E17213" s="1">
        <v>13</v>
      </c>
      <c r="F17213" s="1">
        <v>6</v>
      </c>
      <c r="G17213" s="1">
        <v>0</v>
      </c>
      <c r="H17213" s="1">
        <v>7</v>
      </c>
      <c r="I17213" s="15">
        <v>0.46153846153846156</v>
      </c>
      <c r="J17213">
        <f t="shared" si="268"/>
        <v>40</v>
      </c>
    </row>
    <row r="17214" spans="1:10" x14ac:dyDescent="0.3">
      <c r="A17214" t="s">
        <v>17120</v>
      </c>
      <c r="C17214" s="18">
        <v>375.70524420357071</v>
      </c>
      <c r="D17214" s="1"/>
      <c r="E17214" s="1">
        <v>2</v>
      </c>
      <c r="F17214" s="1">
        <v>0</v>
      </c>
      <c r="G17214" s="1">
        <v>0</v>
      </c>
      <c r="H17214" s="1">
        <v>2</v>
      </c>
      <c r="I17214" s="15">
        <v>0</v>
      </c>
      <c r="J17214">
        <f t="shared" si="268"/>
        <v>40</v>
      </c>
    </row>
    <row r="17215" spans="1:10" x14ac:dyDescent="0.3">
      <c r="A17215" t="s">
        <v>17121</v>
      </c>
      <c r="C17215" s="18">
        <v>375.70247939944369</v>
      </c>
      <c r="D17215" s="1"/>
      <c r="E17215" s="1">
        <v>5</v>
      </c>
      <c r="F17215" s="1">
        <v>1</v>
      </c>
      <c r="G17215" s="1">
        <v>0</v>
      </c>
      <c r="H17215" s="1">
        <v>4</v>
      </c>
      <c r="I17215" s="15">
        <v>0.2</v>
      </c>
      <c r="J17215">
        <f t="shared" si="268"/>
        <v>40</v>
      </c>
    </row>
    <row r="17216" spans="1:10" x14ac:dyDescent="0.3">
      <c r="A17216" t="s">
        <v>17123</v>
      </c>
      <c r="C17216" s="18">
        <v>375.69757559951438</v>
      </c>
      <c r="D17216" s="1"/>
      <c r="E17216" s="1">
        <v>11</v>
      </c>
      <c r="F17216" s="1">
        <v>4</v>
      </c>
      <c r="G17216" s="1">
        <v>0</v>
      </c>
      <c r="H17216" s="1">
        <v>7</v>
      </c>
      <c r="I17216" s="15">
        <v>0.36363636363636365</v>
      </c>
      <c r="J17216">
        <f t="shared" si="268"/>
        <v>40</v>
      </c>
    </row>
    <row r="17217" spans="1:10" x14ac:dyDescent="0.3">
      <c r="A17217" t="s">
        <v>17124</v>
      </c>
      <c r="C17217" s="18">
        <v>375.6970498692084</v>
      </c>
      <c r="D17217" s="1"/>
      <c r="E17217" s="1">
        <v>20</v>
      </c>
      <c r="F17217" s="1">
        <v>8</v>
      </c>
      <c r="G17217" s="1">
        <v>0</v>
      </c>
      <c r="H17217" s="1">
        <v>12</v>
      </c>
      <c r="I17217" s="15">
        <v>0.4</v>
      </c>
      <c r="J17217">
        <f t="shared" si="268"/>
        <v>40</v>
      </c>
    </row>
    <row r="17218" spans="1:10" x14ac:dyDescent="0.3">
      <c r="A17218" t="s">
        <v>17126</v>
      </c>
      <c r="C17218" s="18">
        <v>375.68490834073634</v>
      </c>
      <c r="D17218" s="1"/>
      <c r="E17218" s="1">
        <v>9</v>
      </c>
      <c r="F17218" s="1">
        <v>3</v>
      </c>
      <c r="G17218" s="1">
        <v>0</v>
      </c>
      <c r="H17218" s="1">
        <v>6</v>
      </c>
      <c r="I17218" s="15">
        <v>0.33333333333333331</v>
      </c>
      <c r="J17218">
        <f t="shared" si="268"/>
        <v>40</v>
      </c>
    </row>
    <row r="17219" spans="1:10" x14ac:dyDescent="0.3">
      <c r="A17219" t="s">
        <v>17127</v>
      </c>
      <c r="C17219" s="18">
        <v>375.68418211374478</v>
      </c>
      <c r="D17219" s="1"/>
      <c r="E17219" s="1">
        <v>14</v>
      </c>
      <c r="F17219" s="1">
        <v>5</v>
      </c>
      <c r="G17219" s="1">
        <v>0</v>
      </c>
      <c r="H17219" s="1">
        <v>9</v>
      </c>
      <c r="I17219" s="15">
        <v>0.35714285714285715</v>
      </c>
      <c r="J17219">
        <f t="shared" si="268"/>
        <v>40</v>
      </c>
    </row>
    <row r="17220" spans="1:10" x14ac:dyDescent="0.3">
      <c r="A17220" t="s">
        <v>17128</v>
      </c>
      <c r="C17220" s="18">
        <v>375.67006764350879</v>
      </c>
      <c r="D17220" s="1"/>
      <c r="E17220" s="1">
        <v>9</v>
      </c>
      <c r="F17220" s="1">
        <v>3</v>
      </c>
      <c r="G17220" s="1">
        <v>0</v>
      </c>
      <c r="H17220" s="1">
        <v>6</v>
      </c>
      <c r="I17220" s="15">
        <v>0.33333333333333331</v>
      </c>
      <c r="J17220">
        <f t="shared" ref="J17220:J17283" si="269">IF(E17220&lt;=30,40,20)</f>
        <v>40</v>
      </c>
    </row>
    <row r="17221" spans="1:10" x14ac:dyDescent="0.3">
      <c r="A17221" t="s">
        <v>17129</v>
      </c>
      <c r="C17221" s="18">
        <v>375.6608747744981</v>
      </c>
      <c r="D17221" s="1"/>
      <c r="E17221" s="1">
        <v>7</v>
      </c>
      <c r="F17221" s="1">
        <v>2</v>
      </c>
      <c r="G17221" s="1">
        <v>0</v>
      </c>
      <c r="H17221" s="1">
        <v>5</v>
      </c>
      <c r="I17221" s="15">
        <v>0.2857142857142857</v>
      </c>
      <c r="J17221">
        <f t="shared" si="269"/>
        <v>40</v>
      </c>
    </row>
    <row r="17222" spans="1:10" x14ac:dyDescent="0.3">
      <c r="A17222" t="s">
        <v>17130</v>
      </c>
      <c r="C17222" s="18">
        <v>375.64282943840919</v>
      </c>
      <c r="D17222" s="1"/>
      <c r="E17222" s="1">
        <v>28</v>
      </c>
      <c r="F17222" s="1">
        <v>9</v>
      </c>
      <c r="G17222" s="1">
        <v>3</v>
      </c>
      <c r="H17222" s="1">
        <v>16</v>
      </c>
      <c r="I17222" s="15">
        <v>0.375</v>
      </c>
      <c r="J17222">
        <f t="shared" si="269"/>
        <v>40</v>
      </c>
    </row>
    <row r="17223" spans="1:10" x14ac:dyDescent="0.3">
      <c r="A17223" t="s">
        <v>17131</v>
      </c>
      <c r="C17223" s="18">
        <v>375.64005416216349</v>
      </c>
      <c r="D17223" s="1"/>
      <c r="E17223" s="1">
        <v>4</v>
      </c>
      <c r="F17223" s="1">
        <v>1</v>
      </c>
      <c r="G17223" s="1">
        <v>0</v>
      </c>
      <c r="H17223" s="1">
        <v>3</v>
      </c>
      <c r="I17223" s="15">
        <v>0.25</v>
      </c>
      <c r="J17223">
        <f t="shared" si="269"/>
        <v>40</v>
      </c>
    </row>
    <row r="17224" spans="1:10" x14ac:dyDescent="0.3">
      <c r="A17224" t="s">
        <v>17132</v>
      </c>
      <c r="C17224" s="18">
        <v>375.6361146348159</v>
      </c>
      <c r="D17224" s="1"/>
      <c r="E17224" s="1">
        <v>16</v>
      </c>
      <c r="F17224" s="1">
        <v>6</v>
      </c>
      <c r="G17224" s="1">
        <v>0</v>
      </c>
      <c r="H17224" s="1">
        <v>10</v>
      </c>
      <c r="I17224" s="15">
        <v>0.375</v>
      </c>
      <c r="J17224">
        <f t="shared" si="269"/>
        <v>40</v>
      </c>
    </row>
    <row r="17225" spans="1:10" x14ac:dyDescent="0.3">
      <c r="A17225" t="s">
        <v>17133</v>
      </c>
      <c r="C17225" s="18">
        <v>375.6289173388534</v>
      </c>
      <c r="D17225" s="1"/>
      <c r="E17225" s="1">
        <v>5</v>
      </c>
      <c r="F17225" s="1">
        <v>1</v>
      </c>
      <c r="G17225" s="1">
        <v>0</v>
      </c>
      <c r="H17225" s="1">
        <v>4</v>
      </c>
      <c r="I17225" s="15">
        <v>0.2</v>
      </c>
      <c r="J17225">
        <f t="shared" si="269"/>
        <v>40</v>
      </c>
    </row>
    <row r="17226" spans="1:10" x14ac:dyDescent="0.3">
      <c r="A17226" t="s">
        <v>17134</v>
      </c>
      <c r="C17226" s="18">
        <v>375.62242733290356</v>
      </c>
      <c r="D17226" s="1"/>
      <c r="E17226" s="1">
        <v>7</v>
      </c>
      <c r="F17226" s="1">
        <v>2</v>
      </c>
      <c r="G17226" s="1">
        <v>0</v>
      </c>
      <c r="H17226" s="1">
        <v>5</v>
      </c>
      <c r="I17226" s="15">
        <v>0.2857142857142857</v>
      </c>
      <c r="J17226">
        <f t="shared" si="269"/>
        <v>40</v>
      </c>
    </row>
    <row r="17227" spans="1:10" x14ac:dyDescent="0.3">
      <c r="A17227" t="s">
        <v>17255</v>
      </c>
      <c r="C17227" s="18">
        <v>375.5989135485512</v>
      </c>
      <c r="D17227" s="1"/>
      <c r="E17227" s="1">
        <v>5</v>
      </c>
      <c r="F17227" s="1">
        <v>1</v>
      </c>
      <c r="G17227" s="1">
        <v>0</v>
      </c>
      <c r="H17227" s="1">
        <v>4</v>
      </c>
      <c r="I17227" s="15">
        <v>0.2</v>
      </c>
      <c r="J17227">
        <f t="shared" si="269"/>
        <v>40</v>
      </c>
    </row>
    <row r="17228" spans="1:10" x14ac:dyDescent="0.3">
      <c r="A17228" t="s">
        <v>17136</v>
      </c>
      <c r="C17228" s="18">
        <v>375.59642124244039</v>
      </c>
      <c r="D17228" s="1"/>
      <c r="E17228" s="1">
        <v>11</v>
      </c>
      <c r="F17228" s="1">
        <v>4</v>
      </c>
      <c r="G17228" s="1">
        <v>0</v>
      </c>
      <c r="H17228" s="1">
        <v>7</v>
      </c>
      <c r="I17228" s="15">
        <v>0.36363636363636365</v>
      </c>
      <c r="J17228">
        <f t="shared" si="269"/>
        <v>40</v>
      </c>
    </row>
    <row r="17229" spans="1:10" x14ac:dyDescent="0.3">
      <c r="A17229" t="s">
        <v>16013</v>
      </c>
      <c r="C17229" s="18">
        <v>375.54488018158668</v>
      </c>
      <c r="D17229" s="1"/>
      <c r="E17229" s="1">
        <v>66</v>
      </c>
      <c r="F17229" s="1">
        <v>27</v>
      </c>
      <c r="G17229" s="1">
        <v>4</v>
      </c>
      <c r="H17229" s="1">
        <v>35</v>
      </c>
      <c r="I17229" s="15">
        <v>0.43939393939393939</v>
      </c>
      <c r="J17229">
        <f t="shared" si="269"/>
        <v>20</v>
      </c>
    </row>
    <row r="17230" spans="1:10" x14ac:dyDescent="0.3">
      <c r="A17230" t="s">
        <v>17137</v>
      </c>
      <c r="C17230" s="18">
        <v>375.54244140257435</v>
      </c>
      <c r="D17230" s="1"/>
      <c r="E17230" s="1">
        <v>13</v>
      </c>
      <c r="F17230" s="1">
        <v>5</v>
      </c>
      <c r="G17230" s="1">
        <v>0</v>
      </c>
      <c r="H17230" s="1">
        <v>8</v>
      </c>
      <c r="I17230" s="15">
        <v>0.38461538461538464</v>
      </c>
      <c r="J17230">
        <f t="shared" si="269"/>
        <v>40</v>
      </c>
    </row>
    <row r="17231" spans="1:10" x14ac:dyDescent="0.3">
      <c r="A17231" t="s">
        <v>17169</v>
      </c>
      <c r="C17231" s="18">
        <v>375.54050022176489</v>
      </c>
      <c r="D17231" s="1"/>
      <c r="E17231" s="1">
        <v>15</v>
      </c>
      <c r="F17231" s="1">
        <v>5</v>
      </c>
      <c r="G17231" s="1">
        <v>0</v>
      </c>
      <c r="H17231" s="1">
        <v>10</v>
      </c>
      <c r="I17231" s="15">
        <v>0.33333333333333331</v>
      </c>
      <c r="J17231">
        <f t="shared" si="269"/>
        <v>40</v>
      </c>
    </row>
    <row r="17232" spans="1:10" x14ac:dyDescent="0.3">
      <c r="A17232" t="s">
        <v>17138</v>
      </c>
      <c r="C17232" s="18">
        <v>375.53820513643643</v>
      </c>
      <c r="D17232" s="1"/>
      <c r="E17232" s="1">
        <v>9</v>
      </c>
      <c r="F17232" s="1">
        <v>3</v>
      </c>
      <c r="G17232" s="1">
        <v>0</v>
      </c>
      <c r="H17232" s="1">
        <v>6</v>
      </c>
      <c r="I17232" s="15">
        <v>0.33333333333333331</v>
      </c>
      <c r="J17232">
        <f t="shared" si="269"/>
        <v>40</v>
      </c>
    </row>
    <row r="17233" spans="1:10" x14ac:dyDescent="0.3">
      <c r="A17233" t="s">
        <v>17139</v>
      </c>
      <c r="C17233" s="18">
        <v>375.5200650222842</v>
      </c>
      <c r="D17233" s="1"/>
      <c r="E17233" s="1">
        <v>4</v>
      </c>
      <c r="F17233" s="1">
        <v>1</v>
      </c>
      <c r="G17233" s="1">
        <v>0</v>
      </c>
      <c r="H17233" s="1">
        <v>3</v>
      </c>
      <c r="I17233" s="15">
        <v>0.25</v>
      </c>
      <c r="J17233">
        <f t="shared" si="269"/>
        <v>40</v>
      </c>
    </row>
    <row r="17234" spans="1:10" x14ac:dyDescent="0.3">
      <c r="A17234" t="s">
        <v>17335</v>
      </c>
      <c r="C17234" s="18">
        <v>375.51805218550624</v>
      </c>
      <c r="D17234" s="1"/>
      <c r="E17234" s="1">
        <v>5</v>
      </c>
      <c r="F17234" s="1">
        <v>1</v>
      </c>
      <c r="G17234" s="1">
        <v>0</v>
      </c>
      <c r="H17234" s="1">
        <v>4</v>
      </c>
      <c r="I17234" s="15">
        <v>0.2</v>
      </c>
      <c r="J17234">
        <f t="shared" si="269"/>
        <v>40</v>
      </c>
    </row>
    <row r="17235" spans="1:10" x14ac:dyDescent="0.3">
      <c r="A17235" t="s">
        <v>17140</v>
      </c>
      <c r="C17235" s="18">
        <v>375.4972929479834</v>
      </c>
      <c r="D17235" s="1"/>
      <c r="E17235" s="1">
        <v>11</v>
      </c>
      <c r="F17235" s="1">
        <v>5</v>
      </c>
      <c r="G17235" s="1">
        <v>0</v>
      </c>
      <c r="H17235" s="1">
        <v>6</v>
      </c>
      <c r="I17235" s="15">
        <v>0.45454545454545453</v>
      </c>
      <c r="J17235">
        <f t="shared" si="269"/>
        <v>40</v>
      </c>
    </row>
    <row r="17236" spans="1:10" x14ac:dyDescent="0.3">
      <c r="A17236" s="21" t="s">
        <v>17174</v>
      </c>
      <c r="C17236" s="18">
        <v>375.49622453476809</v>
      </c>
      <c r="D17236" s="1"/>
      <c r="E17236" s="1">
        <v>48</v>
      </c>
      <c r="F17236" s="1">
        <v>23</v>
      </c>
      <c r="G17236" s="1">
        <v>1</v>
      </c>
      <c r="H17236" s="1">
        <v>24</v>
      </c>
      <c r="I17236" s="15">
        <v>0.48958333333333331</v>
      </c>
      <c r="J17236">
        <f t="shared" si="269"/>
        <v>20</v>
      </c>
    </row>
    <row r="17237" spans="1:10" x14ac:dyDescent="0.3">
      <c r="A17237" t="s">
        <v>9410</v>
      </c>
      <c r="C17237" s="18">
        <v>375.48228282881416</v>
      </c>
      <c r="D17237" s="1"/>
      <c r="E17237" s="1">
        <v>8</v>
      </c>
      <c r="F17237" s="1">
        <v>0</v>
      </c>
      <c r="G17237" s="1">
        <v>5</v>
      </c>
      <c r="H17237" s="1">
        <v>3</v>
      </c>
      <c r="I17237" s="15">
        <v>0.3125</v>
      </c>
      <c r="J17237">
        <f t="shared" si="269"/>
        <v>40</v>
      </c>
    </row>
    <row r="17238" spans="1:10" x14ac:dyDescent="0.3">
      <c r="A17238" t="s">
        <v>17141</v>
      </c>
      <c r="C17238" s="18">
        <v>375.46108705120542</v>
      </c>
      <c r="D17238" s="1"/>
      <c r="E17238" s="1">
        <v>6</v>
      </c>
      <c r="F17238" s="1">
        <v>1</v>
      </c>
      <c r="G17238" s="1">
        <v>1</v>
      </c>
      <c r="H17238" s="1">
        <v>4</v>
      </c>
      <c r="I17238" s="15">
        <v>0.25</v>
      </c>
      <c r="J17238">
        <f t="shared" si="269"/>
        <v>40</v>
      </c>
    </row>
    <row r="17239" spans="1:10" x14ac:dyDescent="0.3">
      <c r="A17239" t="s">
        <v>17145</v>
      </c>
      <c r="C17239" s="18">
        <v>375.42245798444264</v>
      </c>
      <c r="D17239" s="1"/>
      <c r="E17239" s="1">
        <v>3</v>
      </c>
      <c r="F17239" s="1">
        <v>0</v>
      </c>
      <c r="G17239" s="1">
        <v>1</v>
      </c>
      <c r="H17239" s="1">
        <v>2</v>
      </c>
      <c r="I17239" s="15">
        <v>0.16666666666666666</v>
      </c>
      <c r="J17239">
        <f t="shared" si="269"/>
        <v>40</v>
      </c>
    </row>
    <row r="17240" spans="1:10" x14ac:dyDescent="0.3">
      <c r="A17240" t="s">
        <v>17146</v>
      </c>
      <c r="C17240" s="18">
        <v>375.42001797072686</v>
      </c>
      <c r="D17240" s="1"/>
      <c r="E17240" s="1">
        <v>46</v>
      </c>
      <c r="F17240" s="1">
        <v>19</v>
      </c>
      <c r="G17240" s="1">
        <v>0</v>
      </c>
      <c r="H17240" s="1">
        <v>27</v>
      </c>
      <c r="I17240" s="15">
        <v>0.41304347826086957</v>
      </c>
      <c r="J17240">
        <f t="shared" si="269"/>
        <v>20</v>
      </c>
    </row>
    <row r="17241" spans="1:10" x14ac:dyDescent="0.3">
      <c r="A17241" t="s">
        <v>17148</v>
      </c>
      <c r="C17241" s="18">
        <v>375.4123995976318</v>
      </c>
      <c r="D17241" s="1"/>
      <c r="E17241" s="1">
        <v>11</v>
      </c>
      <c r="F17241" s="1">
        <v>4</v>
      </c>
      <c r="G17241" s="1">
        <v>0</v>
      </c>
      <c r="H17241" s="1">
        <v>7</v>
      </c>
      <c r="I17241" s="15">
        <v>0.36363636363636365</v>
      </c>
      <c r="J17241">
        <f t="shared" si="269"/>
        <v>40</v>
      </c>
    </row>
    <row r="17242" spans="1:10" x14ac:dyDescent="0.3">
      <c r="A17242" t="s">
        <v>17149</v>
      </c>
      <c r="C17242" s="18">
        <v>375.39958320601994</v>
      </c>
      <c r="D17242" s="1"/>
      <c r="E17242" s="1">
        <v>5</v>
      </c>
      <c r="F17242" s="1">
        <v>1</v>
      </c>
      <c r="G17242" s="1">
        <v>0</v>
      </c>
      <c r="H17242" s="1">
        <v>4</v>
      </c>
      <c r="I17242" s="15">
        <v>0.2</v>
      </c>
      <c r="J17242">
        <f t="shared" si="269"/>
        <v>40</v>
      </c>
    </row>
    <row r="17243" spans="1:10" x14ac:dyDescent="0.3">
      <c r="A17243" t="s">
        <v>17150</v>
      </c>
      <c r="C17243" s="18">
        <v>375.3862164459581</v>
      </c>
      <c r="D17243" s="1"/>
      <c r="E17243" s="1">
        <v>5</v>
      </c>
      <c r="F17243" s="1">
        <v>1</v>
      </c>
      <c r="G17243" s="1">
        <v>0</v>
      </c>
      <c r="H17243" s="1">
        <v>4</v>
      </c>
      <c r="I17243" s="15">
        <v>0.2</v>
      </c>
      <c r="J17243">
        <f t="shared" si="269"/>
        <v>40</v>
      </c>
    </row>
    <row r="17244" spans="1:10" x14ac:dyDescent="0.3">
      <c r="A17244" t="s">
        <v>17151</v>
      </c>
      <c r="C17244" s="18">
        <v>375.37864251046369</v>
      </c>
      <c r="D17244" s="1"/>
      <c r="E17244" s="1">
        <v>16</v>
      </c>
      <c r="F17244" s="1">
        <v>7</v>
      </c>
      <c r="G17244" s="1">
        <v>0</v>
      </c>
      <c r="H17244" s="1">
        <v>9</v>
      </c>
      <c r="I17244" s="15">
        <v>0.4375</v>
      </c>
      <c r="J17244">
        <f t="shared" si="269"/>
        <v>40</v>
      </c>
    </row>
    <row r="17245" spans="1:10" x14ac:dyDescent="0.3">
      <c r="A17245" t="s">
        <v>17247</v>
      </c>
      <c r="C17245" s="18">
        <v>375.37710139266784</v>
      </c>
      <c r="D17245" s="1"/>
      <c r="E17245" s="1">
        <v>3</v>
      </c>
      <c r="F17245" s="1">
        <v>0</v>
      </c>
      <c r="G17245" s="1">
        <v>0</v>
      </c>
      <c r="H17245" s="1">
        <v>3</v>
      </c>
      <c r="I17245" s="15">
        <v>0</v>
      </c>
      <c r="J17245">
        <f t="shared" si="269"/>
        <v>40</v>
      </c>
    </row>
    <row r="17246" spans="1:10" x14ac:dyDescent="0.3">
      <c r="A17246" t="s">
        <v>17152</v>
      </c>
      <c r="C17246" s="18">
        <v>375.37295702951269</v>
      </c>
      <c r="D17246" s="1"/>
      <c r="E17246" s="1">
        <v>13</v>
      </c>
      <c r="F17246" s="1">
        <v>3</v>
      </c>
      <c r="G17246" s="1">
        <v>0</v>
      </c>
      <c r="H17246" s="1">
        <v>10</v>
      </c>
      <c r="I17246" s="15">
        <v>0.23076923076923078</v>
      </c>
      <c r="J17246">
        <f t="shared" si="269"/>
        <v>40</v>
      </c>
    </row>
    <row r="17247" spans="1:10" x14ac:dyDescent="0.3">
      <c r="A17247" t="s">
        <v>17153</v>
      </c>
      <c r="C17247" s="18">
        <v>375.36148883236018</v>
      </c>
      <c r="D17247" s="1"/>
      <c r="E17247" s="1">
        <v>3</v>
      </c>
      <c r="F17247" s="1">
        <v>0</v>
      </c>
      <c r="G17247" s="1">
        <v>0</v>
      </c>
      <c r="H17247" s="1">
        <v>3</v>
      </c>
      <c r="I17247" s="15">
        <v>0</v>
      </c>
      <c r="J17247">
        <f t="shared" si="269"/>
        <v>40</v>
      </c>
    </row>
    <row r="17248" spans="1:10" x14ac:dyDescent="0.3">
      <c r="A17248" t="s">
        <v>17158</v>
      </c>
      <c r="C17248" s="18">
        <v>375.35456695928593</v>
      </c>
      <c r="D17248" s="1"/>
      <c r="E17248" s="1">
        <v>29</v>
      </c>
      <c r="F17248" s="1">
        <v>12</v>
      </c>
      <c r="G17248" s="1">
        <v>1</v>
      </c>
      <c r="H17248" s="1">
        <v>16</v>
      </c>
      <c r="I17248" s="15">
        <v>0.43103448275862066</v>
      </c>
      <c r="J17248">
        <f t="shared" si="269"/>
        <v>40</v>
      </c>
    </row>
    <row r="17249" spans="1:10" x14ac:dyDescent="0.3">
      <c r="A17249" t="s">
        <v>17157</v>
      </c>
      <c r="C17249" s="18">
        <v>375.34839384547115</v>
      </c>
      <c r="D17249" s="1"/>
      <c r="E17249" s="1">
        <v>5</v>
      </c>
      <c r="F17249" s="1">
        <v>1</v>
      </c>
      <c r="G17249" s="1">
        <v>0</v>
      </c>
      <c r="H17249" s="1">
        <v>4</v>
      </c>
      <c r="I17249" s="15">
        <v>0.2</v>
      </c>
      <c r="J17249">
        <f t="shared" si="269"/>
        <v>40</v>
      </c>
    </row>
    <row r="17250" spans="1:10" x14ac:dyDescent="0.3">
      <c r="A17250" t="s">
        <v>17241</v>
      </c>
      <c r="C17250" s="18">
        <v>375.34663771197745</v>
      </c>
      <c r="D17250" s="1"/>
      <c r="E17250" s="1">
        <v>5</v>
      </c>
      <c r="F17250" s="1">
        <v>1</v>
      </c>
      <c r="G17250" s="1">
        <v>0</v>
      </c>
      <c r="H17250" s="1">
        <v>4</v>
      </c>
      <c r="I17250" s="15">
        <v>0.2</v>
      </c>
      <c r="J17250">
        <f t="shared" si="269"/>
        <v>40</v>
      </c>
    </row>
    <row r="17251" spans="1:10" x14ac:dyDescent="0.3">
      <c r="A17251" t="s">
        <v>17156</v>
      </c>
      <c r="C17251" s="18">
        <v>375.34488455835435</v>
      </c>
      <c r="D17251" s="1"/>
      <c r="E17251" s="1">
        <v>13</v>
      </c>
      <c r="F17251" s="1">
        <v>5</v>
      </c>
      <c r="G17251" s="1">
        <v>0</v>
      </c>
      <c r="H17251" s="1">
        <v>8</v>
      </c>
      <c r="I17251" s="15">
        <v>0.38461538461538464</v>
      </c>
      <c r="J17251">
        <f t="shared" si="269"/>
        <v>40</v>
      </c>
    </row>
    <row r="17252" spans="1:10" x14ac:dyDescent="0.3">
      <c r="A17252" t="s">
        <v>17160</v>
      </c>
      <c r="C17252" s="18">
        <v>375.32408996808851</v>
      </c>
      <c r="D17252" s="1"/>
      <c r="E17252" s="1">
        <v>13</v>
      </c>
      <c r="F17252" s="1">
        <v>5</v>
      </c>
      <c r="G17252" s="1">
        <v>0</v>
      </c>
      <c r="H17252" s="1">
        <v>8</v>
      </c>
      <c r="I17252" s="15">
        <v>0.38461538461538464</v>
      </c>
      <c r="J17252">
        <f t="shared" si="269"/>
        <v>40</v>
      </c>
    </row>
    <row r="17253" spans="1:10" x14ac:dyDescent="0.3">
      <c r="A17253" t="s">
        <v>17161</v>
      </c>
      <c r="C17253" s="18">
        <v>375.3129761259691</v>
      </c>
      <c r="D17253" s="1"/>
      <c r="E17253" s="1">
        <v>8</v>
      </c>
      <c r="F17253" s="1">
        <v>3</v>
      </c>
      <c r="G17253" s="1">
        <v>0</v>
      </c>
      <c r="H17253" s="1">
        <v>5</v>
      </c>
      <c r="I17253" s="15">
        <v>0.375</v>
      </c>
      <c r="J17253">
        <f t="shared" si="269"/>
        <v>40</v>
      </c>
    </row>
    <row r="17254" spans="1:10" x14ac:dyDescent="0.3">
      <c r="A17254" t="s">
        <v>17163</v>
      </c>
      <c r="C17254" s="18">
        <v>375.29935311337738</v>
      </c>
      <c r="D17254" s="1"/>
      <c r="E17254" s="1">
        <v>3</v>
      </c>
      <c r="F17254" s="1">
        <v>0</v>
      </c>
      <c r="G17254" s="1">
        <v>0</v>
      </c>
      <c r="H17254" s="1">
        <v>3</v>
      </c>
      <c r="I17254" s="15">
        <v>0</v>
      </c>
      <c r="J17254">
        <f t="shared" si="269"/>
        <v>40</v>
      </c>
    </row>
    <row r="17255" spans="1:10" x14ac:dyDescent="0.3">
      <c r="A17255" t="s">
        <v>17164</v>
      </c>
      <c r="C17255" s="18">
        <v>375.29614208066118</v>
      </c>
      <c r="D17255" s="1"/>
      <c r="E17255" s="1">
        <v>11</v>
      </c>
      <c r="F17255" s="1">
        <v>4</v>
      </c>
      <c r="G17255" s="1">
        <v>0</v>
      </c>
      <c r="H17255" s="1">
        <v>7</v>
      </c>
      <c r="I17255" s="15">
        <v>0.36363636363636365</v>
      </c>
      <c r="J17255">
        <f t="shared" si="269"/>
        <v>40</v>
      </c>
    </row>
    <row r="17256" spans="1:10" x14ac:dyDescent="0.3">
      <c r="A17256" t="s">
        <v>17326</v>
      </c>
      <c r="C17256" s="18">
        <v>375.28622860195509</v>
      </c>
      <c r="D17256" s="1"/>
      <c r="E17256" s="1">
        <v>20</v>
      </c>
      <c r="F17256" s="1">
        <v>8</v>
      </c>
      <c r="G17256" s="1">
        <v>0</v>
      </c>
      <c r="H17256" s="1">
        <v>12</v>
      </c>
      <c r="I17256" s="15">
        <v>0.4</v>
      </c>
      <c r="J17256">
        <f t="shared" si="269"/>
        <v>40</v>
      </c>
    </row>
    <row r="17257" spans="1:10" x14ac:dyDescent="0.3">
      <c r="A17257" t="s">
        <v>17166</v>
      </c>
      <c r="C17257" s="18">
        <v>375.27448335873333</v>
      </c>
      <c r="D17257" s="1"/>
      <c r="E17257" s="1">
        <v>23</v>
      </c>
      <c r="F17257" s="1">
        <v>9</v>
      </c>
      <c r="G17257" s="1">
        <v>0</v>
      </c>
      <c r="H17257" s="1">
        <v>14</v>
      </c>
      <c r="I17257" s="15">
        <v>0.39130434782608697</v>
      </c>
      <c r="J17257">
        <f t="shared" si="269"/>
        <v>40</v>
      </c>
    </row>
    <row r="17258" spans="1:10" x14ac:dyDescent="0.3">
      <c r="A17258" t="s">
        <v>17216</v>
      </c>
      <c r="C17258" s="18">
        <v>375.27362337325451</v>
      </c>
      <c r="D17258" s="1"/>
      <c r="E17258" s="1">
        <v>12</v>
      </c>
      <c r="F17258" s="1">
        <v>4</v>
      </c>
      <c r="G17258" s="1">
        <v>1</v>
      </c>
      <c r="H17258" s="1">
        <v>7</v>
      </c>
      <c r="I17258" s="15">
        <v>0.375</v>
      </c>
      <c r="J17258">
        <f t="shared" si="269"/>
        <v>40</v>
      </c>
    </row>
    <row r="17259" spans="1:10" x14ac:dyDescent="0.3">
      <c r="A17259" t="s">
        <v>17167</v>
      </c>
      <c r="C17259" s="18">
        <v>375.26024544808524</v>
      </c>
      <c r="D17259" s="1"/>
      <c r="E17259" s="1">
        <v>5</v>
      </c>
      <c r="F17259" s="1">
        <v>1</v>
      </c>
      <c r="G17259" s="1">
        <v>0</v>
      </c>
      <c r="H17259" s="1">
        <v>4</v>
      </c>
      <c r="I17259" s="15">
        <v>0.2</v>
      </c>
      <c r="J17259">
        <f t="shared" si="269"/>
        <v>40</v>
      </c>
    </row>
    <row r="17260" spans="1:10" x14ac:dyDescent="0.3">
      <c r="A17260" t="s">
        <v>17177</v>
      </c>
      <c r="C17260" s="18">
        <v>375.25729244656907</v>
      </c>
      <c r="D17260" s="1"/>
      <c r="E17260" s="1">
        <v>9</v>
      </c>
      <c r="F17260" s="1">
        <v>3</v>
      </c>
      <c r="G17260" s="1">
        <v>0</v>
      </c>
      <c r="H17260" s="1">
        <v>6</v>
      </c>
      <c r="I17260" s="15">
        <v>0.33333333333333331</v>
      </c>
      <c r="J17260">
        <f t="shared" si="269"/>
        <v>40</v>
      </c>
    </row>
    <row r="17261" spans="1:10" x14ac:dyDescent="0.3">
      <c r="A17261" t="s">
        <v>17468</v>
      </c>
      <c r="C17261" s="18">
        <v>375.25640414433877</v>
      </c>
      <c r="D17261" s="1"/>
      <c r="E17261" s="1">
        <v>5</v>
      </c>
      <c r="F17261" s="1">
        <v>1</v>
      </c>
      <c r="G17261" s="1">
        <v>0</v>
      </c>
      <c r="H17261" s="1">
        <v>4</v>
      </c>
      <c r="I17261" s="15">
        <v>0.2</v>
      </c>
      <c r="J17261">
        <f t="shared" si="269"/>
        <v>40</v>
      </c>
    </row>
    <row r="17262" spans="1:10" x14ac:dyDescent="0.3">
      <c r="A17262" t="s">
        <v>17168</v>
      </c>
      <c r="C17262" s="18">
        <v>375.25571438962334</v>
      </c>
      <c r="D17262" s="1"/>
      <c r="E17262" s="1">
        <v>3</v>
      </c>
      <c r="F17262" s="1">
        <v>0</v>
      </c>
      <c r="G17262" s="1">
        <v>0</v>
      </c>
      <c r="H17262" s="1">
        <v>3</v>
      </c>
      <c r="I17262" s="15">
        <v>0</v>
      </c>
      <c r="J17262">
        <f t="shared" si="269"/>
        <v>40</v>
      </c>
    </row>
    <row r="17263" spans="1:10" x14ac:dyDescent="0.3">
      <c r="A17263" t="s">
        <v>17170</v>
      </c>
      <c r="C17263" s="18">
        <v>375.2533060950621</v>
      </c>
      <c r="D17263" s="1"/>
      <c r="E17263" s="1">
        <v>5</v>
      </c>
      <c r="F17263" s="1">
        <v>1</v>
      </c>
      <c r="G17263" s="1">
        <v>0</v>
      </c>
      <c r="H17263" s="1">
        <v>4</v>
      </c>
      <c r="I17263" s="15">
        <v>0.2</v>
      </c>
      <c r="J17263">
        <f t="shared" si="269"/>
        <v>40</v>
      </c>
    </row>
    <row r="17264" spans="1:10" x14ac:dyDescent="0.3">
      <c r="A17264" t="s">
        <v>17284</v>
      </c>
      <c r="C17264" s="18">
        <v>375.23921358244615</v>
      </c>
      <c r="D17264" s="1"/>
      <c r="E17264" s="1">
        <v>13</v>
      </c>
      <c r="F17264" s="1">
        <v>5</v>
      </c>
      <c r="G17264" s="1">
        <v>0</v>
      </c>
      <c r="H17264" s="1">
        <v>8</v>
      </c>
      <c r="I17264" s="15">
        <v>0.38461538461538464</v>
      </c>
      <c r="J17264">
        <f t="shared" si="269"/>
        <v>40</v>
      </c>
    </row>
    <row r="17265" spans="1:10" x14ac:dyDescent="0.3">
      <c r="A17265" t="s">
        <v>17172</v>
      </c>
      <c r="C17265" s="18">
        <v>375.23756882421281</v>
      </c>
      <c r="D17265" s="1"/>
      <c r="E17265" s="1">
        <v>14</v>
      </c>
      <c r="F17265" s="1">
        <v>6</v>
      </c>
      <c r="G17265" s="1">
        <v>0</v>
      </c>
      <c r="H17265" s="1">
        <v>8</v>
      </c>
      <c r="I17265" s="15">
        <v>0.42857142857142855</v>
      </c>
      <c r="J17265">
        <f t="shared" si="269"/>
        <v>40</v>
      </c>
    </row>
    <row r="17266" spans="1:10" x14ac:dyDescent="0.3">
      <c r="A17266" t="s">
        <v>17173</v>
      </c>
      <c r="C17266" s="18">
        <v>375.23396365576809</v>
      </c>
      <c r="D17266" s="1"/>
      <c r="E17266" s="1">
        <v>5</v>
      </c>
      <c r="F17266" s="1">
        <v>2</v>
      </c>
      <c r="G17266" s="1">
        <v>0</v>
      </c>
      <c r="H17266" s="1">
        <v>3</v>
      </c>
      <c r="I17266" s="15">
        <v>0.4</v>
      </c>
      <c r="J17266">
        <f t="shared" si="269"/>
        <v>40</v>
      </c>
    </row>
    <row r="17267" spans="1:10" x14ac:dyDescent="0.3">
      <c r="A17267" t="s">
        <v>17175</v>
      </c>
      <c r="C17267" s="18">
        <v>375.21403617207932</v>
      </c>
      <c r="D17267" s="1"/>
      <c r="E17267" s="1">
        <v>5</v>
      </c>
      <c r="F17267" s="1">
        <v>1</v>
      </c>
      <c r="G17267" s="1">
        <v>0</v>
      </c>
      <c r="H17267" s="1">
        <v>4</v>
      </c>
      <c r="I17267" s="15">
        <v>0.2</v>
      </c>
      <c r="J17267">
        <f t="shared" si="269"/>
        <v>40</v>
      </c>
    </row>
    <row r="17268" spans="1:10" x14ac:dyDescent="0.3">
      <c r="A17268" t="s">
        <v>17176</v>
      </c>
      <c r="C17268" s="18">
        <v>375.21376539934499</v>
      </c>
      <c r="D17268" s="1"/>
      <c r="E17268" s="1">
        <v>5</v>
      </c>
      <c r="F17268" s="1">
        <v>1</v>
      </c>
      <c r="G17268" s="1">
        <v>0</v>
      </c>
      <c r="H17268" s="1">
        <v>4</v>
      </c>
      <c r="I17268" s="15">
        <v>0.2</v>
      </c>
      <c r="J17268">
        <f t="shared" si="269"/>
        <v>40</v>
      </c>
    </row>
    <row r="17269" spans="1:10" x14ac:dyDescent="0.3">
      <c r="A17269" t="s">
        <v>17331</v>
      </c>
      <c r="C17269" s="18">
        <v>375.19007837782601</v>
      </c>
      <c r="D17269" s="1"/>
      <c r="E17269" s="1">
        <v>3</v>
      </c>
      <c r="F17269" s="1">
        <v>0</v>
      </c>
      <c r="G17269" s="1">
        <v>0</v>
      </c>
      <c r="H17269" s="1">
        <v>3</v>
      </c>
      <c r="I17269" s="15">
        <v>0</v>
      </c>
      <c r="J17269">
        <f t="shared" si="269"/>
        <v>40</v>
      </c>
    </row>
    <row r="17270" spans="1:10" x14ac:dyDescent="0.3">
      <c r="A17270" t="s">
        <v>17178</v>
      </c>
      <c r="C17270" s="18">
        <v>375.17592295227053</v>
      </c>
      <c r="D17270" s="1"/>
      <c r="E17270" s="1">
        <v>15</v>
      </c>
      <c r="F17270" s="1">
        <v>6</v>
      </c>
      <c r="G17270" s="1">
        <v>0</v>
      </c>
      <c r="H17270" s="1">
        <v>9</v>
      </c>
      <c r="I17270" s="15">
        <v>0.4</v>
      </c>
      <c r="J17270">
        <f t="shared" si="269"/>
        <v>40</v>
      </c>
    </row>
    <row r="17271" spans="1:10" x14ac:dyDescent="0.3">
      <c r="A17271" t="s">
        <v>17180</v>
      </c>
      <c r="C17271" s="18">
        <v>375.16300473477884</v>
      </c>
      <c r="D17271" s="1"/>
      <c r="E17271" s="1">
        <v>10</v>
      </c>
      <c r="F17271" s="1">
        <v>3</v>
      </c>
      <c r="G17271" s="1">
        <v>1</v>
      </c>
      <c r="H17271" s="1">
        <v>6</v>
      </c>
      <c r="I17271" s="15">
        <v>0.35</v>
      </c>
      <c r="J17271">
        <f t="shared" si="269"/>
        <v>40</v>
      </c>
    </row>
    <row r="17272" spans="1:10" x14ac:dyDescent="0.3">
      <c r="A17272" t="s">
        <v>17181</v>
      </c>
      <c r="C17272" s="18">
        <v>375.16200133054008</v>
      </c>
      <c r="D17272" s="1"/>
      <c r="E17272" s="1">
        <v>4</v>
      </c>
      <c r="F17272" s="1">
        <v>1</v>
      </c>
      <c r="G17272" s="1">
        <v>2</v>
      </c>
      <c r="H17272" s="1">
        <v>1</v>
      </c>
      <c r="I17272" s="15">
        <v>0.5</v>
      </c>
      <c r="J17272">
        <f t="shared" si="269"/>
        <v>40</v>
      </c>
    </row>
    <row r="17273" spans="1:10" x14ac:dyDescent="0.3">
      <c r="A17273" t="s">
        <v>17182</v>
      </c>
      <c r="C17273" s="18">
        <v>375.15296270382657</v>
      </c>
      <c r="D17273" s="1"/>
      <c r="E17273" s="1">
        <v>9</v>
      </c>
      <c r="F17273" s="1">
        <v>3</v>
      </c>
      <c r="G17273" s="1">
        <v>0</v>
      </c>
      <c r="H17273" s="1">
        <v>6</v>
      </c>
      <c r="I17273" s="15">
        <v>0.33333333333333331</v>
      </c>
      <c r="J17273">
        <f t="shared" si="269"/>
        <v>40</v>
      </c>
    </row>
    <row r="17274" spans="1:10" x14ac:dyDescent="0.3">
      <c r="A17274" t="s">
        <v>17430</v>
      </c>
      <c r="C17274" s="18">
        <v>375.15154394128302</v>
      </c>
      <c r="D17274" s="1"/>
      <c r="E17274" s="1">
        <v>17</v>
      </c>
      <c r="F17274" s="1">
        <v>7</v>
      </c>
      <c r="G17274" s="1">
        <v>0</v>
      </c>
      <c r="H17274" s="1">
        <v>10</v>
      </c>
      <c r="I17274" s="15">
        <v>0.41176470588235292</v>
      </c>
      <c r="J17274">
        <f t="shared" si="269"/>
        <v>40</v>
      </c>
    </row>
    <row r="17275" spans="1:10" x14ac:dyDescent="0.3">
      <c r="A17275" t="s">
        <v>17184</v>
      </c>
      <c r="C17275" s="18">
        <v>375.14457776334751</v>
      </c>
      <c r="D17275" s="1"/>
      <c r="E17275" s="1">
        <v>11</v>
      </c>
      <c r="F17275" s="1">
        <v>4</v>
      </c>
      <c r="G17275" s="1">
        <v>0</v>
      </c>
      <c r="H17275" s="1">
        <v>7</v>
      </c>
      <c r="I17275" s="15">
        <v>0.36363636363636365</v>
      </c>
      <c r="J17275">
        <f t="shared" si="269"/>
        <v>40</v>
      </c>
    </row>
    <row r="17276" spans="1:10" x14ac:dyDescent="0.3">
      <c r="A17276" t="s">
        <v>17185</v>
      </c>
      <c r="C17276" s="18">
        <v>375.14003594076786</v>
      </c>
      <c r="D17276" s="1"/>
      <c r="E17276" s="1">
        <v>7</v>
      </c>
      <c r="F17276" s="1">
        <v>1</v>
      </c>
      <c r="G17276" s="1">
        <v>0</v>
      </c>
      <c r="H17276" s="1">
        <v>6</v>
      </c>
      <c r="I17276" s="15">
        <v>0.14285714285714285</v>
      </c>
      <c r="J17276">
        <f t="shared" si="269"/>
        <v>40</v>
      </c>
    </row>
    <row r="17277" spans="1:10" x14ac:dyDescent="0.3">
      <c r="A17277" t="s">
        <v>17250</v>
      </c>
      <c r="C17277" s="18">
        <v>375.12456462539524</v>
      </c>
      <c r="D17277" s="1"/>
      <c r="E17277" s="1">
        <v>10</v>
      </c>
      <c r="F17277" s="1">
        <v>3</v>
      </c>
      <c r="G17277" s="1">
        <v>0</v>
      </c>
      <c r="H17277" s="1">
        <v>7</v>
      </c>
      <c r="I17277" s="15">
        <v>0.3</v>
      </c>
      <c r="J17277">
        <f t="shared" si="269"/>
        <v>40</v>
      </c>
    </row>
    <row r="17278" spans="1:10" x14ac:dyDescent="0.3">
      <c r="A17278" t="s">
        <v>17194</v>
      </c>
      <c r="C17278" s="18">
        <v>375.11187790429938</v>
      </c>
      <c r="D17278" s="1"/>
      <c r="E17278" s="1">
        <v>5</v>
      </c>
      <c r="F17278" s="1">
        <v>1</v>
      </c>
      <c r="G17278" s="1">
        <v>0</v>
      </c>
      <c r="H17278" s="1">
        <v>4</v>
      </c>
      <c r="I17278" s="15">
        <v>0.2</v>
      </c>
      <c r="J17278">
        <f t="shared" si="269"/>
        <v>40</v>
      </c>
    </row>
    <row r="17279" spans="1:10" x14ac:dyDescent="0.3">
      <c r="A17279" t="s">
        <v>17320</v>
      </c>
      <c r="C17279" s="18">
        <v>375.10776559271801</v>
      </c>
      <c r="D17279" s="1"/>
      <c r="E17279" s="1">
        <v>13</v>
      </c>
      <c r="F17279" s="1">
        <v>5</v>
      </c>
      <c r="G17279" s="1">
        <v>0</v>
      </c>
      <c r="H17279" s="1">
        <v>8</v>
      </c>
      <c r="I17279" s="15">
        <v>0.38461538461538464</v>
      </c>
      <c r="J17279">
        <f t="shared" si="269"/>
        <v>40</v>
      </c>
    </row>
    <row r="17280" spans="1:10" x14ac:dyDescent="0.3">
      <c r="A17280" t="s">
        <v>17187</v>
      </c>
      <c r="C17280" s="18">
        <v>375.10528527062007</v>
      </c>
      <c r="D17280" s="1"/>
      <c r="E17280" s="1">
        <v>5</v>
      </c>
      <c r="F17280" s="1">
        <v>1</v>
      </c>
      <c r="G17280" s="1">
        <v>0</v>
      </c>
      <c r="H17280" s="1">
        <v>4</v>
      </c>
      <c r="I17280" s="15">
        <v>0.2</v>
      </c>
      <c r="J17280">
        <f t="shared" si="269"/>
        <v>40</v>
      </c>
    </row>
    <row r="17281" spans="1:10" x14ac:dyDescent="0.3">
      <c r="A17281" t="s">
        <v>17143</v>
      </c>
      <c r="C17281" s="18">
        <v>375.10017790339629</v>
      </c>
      <c r="D17281" s="1"/>
      <c r="E17281" s="1">
        <v>11</v>
      </c>
      <c r="F17281" s="1">
        <v>4</v>
      </c>
      <c r="G17281" s="1">
        <v>0</v>
      </c>
      <c r="H17281" s="1">
        <v>7</v>
      </c>
      <c r="I17281" s="15">
        <v>0.36363636363636365</v>
      </c>
      <c r="J17281">
        <f t="shared" si="269"/>
        <v>40</v>
      </c>
    </row>
    <row r="17282" spans="1:10" x14ac:dyDescent="0.3">
      <c r="A17282" t="s">
        <v>17188</v>
      </c>
      <c r="C17282" s="18">
        <v>375.06762782207375</v>
      </c>
      <c r="D17282" s="1"/>
      <c r="E17282" s="1">
        <v>37</v>
      </c>
      <c r="F17282" s="1">
        <v>17</v>
      </c>
      <c r="G17282" s="1">
        <v>3</v>
      </c>
      <c r="H17282" s="1">
        <v>17</v>
      </c>
      <c r="I17282" s="15">
        <v>0.5</v>
      </c>
      <c r="J17282">
        <f t="shared" si="269"/>
        <v>20</v>
      </c>
    </row>
    <row r="17283" spans="1:10" x14ac:dyDescent="0.3">
      <c r="A17283" t="s">
        <v>17285</v>
      </c>
      <c r="C17283" s="18">
        <v>375.0612155126928</v>
      </c>
      <c r="D17283" s="1"/>
      <c r="E17283" s="1">
        <v>11</v>
      </c>
      <c r="F17283" s="1">
        <v>4</v>
      </c>
      <c r="G17283" s="1">
        <v>0</v>
      </c>
      <c r="H17283" s="1">
        <v>7</v>
      </c>
      <c r="I17283" s="15">
        <v>0.36363636363636365</v>
      </c>
      <c r="J17283">
        <f t="shared" si="269"/>
        <v>40</v>
      </c>
    </row>
    <row r="17284" spans="1:10" x14ac:dyDescent="0.3">
      <c r="A17284" t="s">
        <v>17171</v>
      </c>
      <c r="C17284" s="18">
        <v>375.06031719582995</v>
      </c>
      <c r="D17284" s="1"/>
      <c r="E17284" s="1">
        <v>13</v>
      </c>
      <c r="F17284" s="1">
        <v>5</v>
      </c>
      <c r="G17284" s="1">
        <v>0</v>
      </c>
      <c r="H17284" s="1">
        <v>8</v>
      </c>
      <c r="I17284" s="15">
        <v>0.38461538461538464</v>
      </c>
      <c r="J17284">
        <f t="shared" ref="J17284:J17347" si="270">IF(E17284&lt;=30,40,20)</f>
        <v>40</v>
      </c>
    </row>
    <row r="17285" spans="1:10" x14ac:dyDescent="0.3">
      <c r="A17285" t="s">
        <v>17190</v>
      </c>
      <c r="C17285" s="18">
        <v>375.05402556373878</v>
      </c>
      <c r="D17285" s="1"/>
      <c r="E17285" s="1">
        <v>5</v>
      </c>
      <c r="F17285" s="1">
        <v>1</v>
      </c>
      <c r="G17285" s="1">
        <v>0</v>
      </c>
      <c r="H17285" s="1">
        <v>4</v>
      </c>
      <c r="I17285" s="15">
        <v>0.2</v>
      </c>
      <c r="J17285">
        <f t="shared" si="270"/>
        <v>40</v>
      </c>
    </row>
    <row r="17286" spans="1:10" x14ac:dyDescent="0.3">
      <c r="A17286" t="s">
        <v>17191</v>
      </c>
      <c r="C17286" s="18">
        <v>375.0393528519574</v>
      </c>
      <c r="D17286" s="1"/>
      <c r="E17286" s="1">
        <v>5</v>
      </c>
      <c r="F17286" s="1">
        <v>1</v>
      </c>
      <c r="G17286" s="1">
        <v>0</v>
      </c>
      <c r="H17286" s="1">
        <v>4</v>
      </c>
      <c r="I17286" s="15">
        <v>0.2</v>
      </c>
      <c r="J17286">
        <f t="shared" si="270"/>
        <v>40</v>
      </c>
    </row>
    <row r="17287" spans="1:10" x14ac:dyDescent="0.3">
      <c r="A17287" t="s">
        <v>17192</v>
      </c>
      <c r="C17287" s="18">
        <v>375.02981680201577</v>
      </c>
      <c r="D17287" s="1"/>
      <c r="E17287" s="1">
        <v>9</v>
      </c>
      <c r="F17287" s="1">
        <v>3</v>
      </c>
      <c r="G17287" s="1">
        <v>0</v>
      </c>
      <c r="H17287" s="1">
        <v>6</v>
      </c>
      <c r="I17287" s="15">
        <v>0.33333333333333331</v>
      </c>
      <c r="J17287">
        <f t="shared" si="270"/>
        <v>40</v>
      </c>
    </row>
    <row r="17288" spans="1:10" x14ac:dyDescent="0.3">
      <c r="A17288" t="s">
        <v>17822</v>
      </c>
      <c r="C17288" s="18">
        <v>375.02650828048183</v>
      </c>
      <c r="D17288" s="1"/>
      <c r="E17288" s="1">
        <v>42</v>
      </c>
      <c r="F17288" s="1">
        <v>18</v>
      </c>
      <c r="G17288" s="1">
        <v>0</v>
      </c>
      <c r="H17288" s="1">
        <v>24</v>
      </c>
      <c r="I17288" s="15">
        <v>0.42857142857142855</v>
      </c>
      <c r="J17288">
        <f t="shared" si="270"/>
        <v>20</v>
      </c>
    </row>
    <row r="17289" spans="1:10" x14ac:dyDescent="0.3">
      <c r="A17289" t="s">
        <v>17193</v>
      </c>
      <c r="C17289" s="18">
        <v>375.02463985439238</v>
      </c>
      <c r="D17289" s="1"/>
      <c r="E17289" s="1">
        <v>11</v>
      </c>
      <c r="F17289" s="1">
        <v>4</v>
      </c>
      <c r="G17289" s="1">
        <v>0</v>
      </c>
      <c r="H17289" s="1">
        <v>7</v>
      </c>
      <c r="I17289" s="15">
        <v>0.36363636363636365</v>
      </c>
      <c r="J17289">
        <f t="shared" si="270"/>
        <v>40</v>
      </c>
    </row>
    <row r="17290" spans="1:10" x14ac:dyDescent="0.3">
      <c r="A17290" t="s">
        <v>17195</v>
      </c>
      <c r="C17290" s="18">
        <v>375.01428414888375</v>
      </c>
      <c r="D17290" s="1"/>
      <c r="E17290" s="1">
        <v>33</v>
      </c>
      <c r="F17290" s="1">
        <v>15</v>
      </c>
      <c r="G17290" s="1">
        <v>0</v>
      </c>
      <c r="H17290" s="1">
        <v>18</v>
      </c>
      <c r="I17290" s="15">
        <v>0.45454545454545453</v>
      </c>
      <c r="J17290">
        <f t="shared" si="270"/>
        <v>20</v>
      </c>
    </row>
    <row r="17291" spans="1:10" x14ac:dyDescent="0.3">
      <c r="A17291" t="s">
        <v>17196</v>
      </c>
      <c r="C17291" s="18">
        <v>375.0091509000884</v>
      </c>
      <c r="D17291" s="1"/>
      <c r="E17291" s="1">
        <v>3</v>
      </c>
      <c r="F17291" s="1">
        <v>0</v>
      </c>
      <c r="G17291" s="1">
        <v>0</v>
      </c>
      <c r="H17291" s="1">
        <v>3</v>
      </c>
      <c r="I17291" s="15">
        <v>0</v>
      </c>
      <c r="J17291">
        <f t="shared" si="270"/>
        <v>40</v>
      </c>
    </row>
    <row r="17292" spans="1:10" x14ac:dyDescent="0.3">
      <c r="A17292" t="s">
        <v>17197</v>
      </c>
      <c r="C17292" s="18">
        <v>375.00548558266121</v>
      </c>
      <c r="D17292" s="1"/>
      <c r="E17292" s="1">
        <v>15</v>
      </c>
      <c r="F17292" s="1">
        <v>5</v>
      </c>
      <c r="G17292" s="1">
        <v>2</v>
      </c>
      <c r="H17292" s="1">
        <v>8</v>
      </c>
      <c r="I17292" s="15">
        <v>0.4</v>
      </c>
      <c r="J17292">
        <f t="shared" si="270"/>
        <v>40</v>
      </c>
    </row>
    <row r="17293" spans="1:10" x14ac:dyDescent="0.3">
      <c r="A17293" t="s">
        <v>17198</v>
      </c>
      <c r="C17293" s="18">
        <v>375.00158729561457</v>
      </c>
      <c r="D17293" s="1"/>
      <c r="E17293" s="1">
        <v>14</v>
      </c>
      <c r="F17293" s="1">
        <v>5</v>
      </c>
      <c r="G17293" s="1">
        <v>1</v>
      </c>
      <c r="H17293" s="1">
        <v>8</v>
      </c>
      <c r="I17293" s="15">
        <v>0.39285714285714285</v>
      </c>
      <c r="J17293">
        <f t="shared" si="270"/>
        <v>40</v>
      </c>
    </row>
    <row r="17294" spans="1:10" x14ac:dyDescent="0.3">
      <c r="A17294" t="s">
        <v>17199</v>
      </c>
      <c r="C17294" s="18">
        <v>374.99958029313154</v>
      </c>
      <c r="D17294" s="1"/>
      <c r="E17294" s="1">
        <v>18</v>
      </c>
      <c r="F17294" s="1">
        <v>4</v>
      </c>
      <c r="G17294" s="1">
        <v>2</v>
      </c>
      <c r="H17294" s="1">
        <v>12</v>
      </c>
      <c r="I17294" s="15">
        <v>0.27777777777777779</v>
      </c>
      <c r="J17294">
        <f t="shared" si="270"/>
        <v>40</v>
      </c>
    </row>
    <row r="17295" spans="1:10" x14ac:dyDescent="0.3">
      <c r="A17295" t="s">
        <v>17208</v>
      </c>
      <c r="C17295" s="18">
        <v>374.99919718771287</v>
      </c>
      <c r="D17295" s="1"/>
      <c r="E17295" s="1">
        <v>15</v>
      </c>
      <c r="F17295" s="1">
        <v>6</v>
      </c>
      <c r="G17295" s="1">
        <v>0</v>
      </c>
      <c r="H17295" s="1">
        <v>9</v>
      </c>
      <c r="I17295" s="15">
        <v>0.4</v>
      </c>
      <c r="J17295">
        <f t="shared" si="270"/>
        <v>40</v>
      </c>
    </row>
    <row r="17296" spans="1:10" x14ac:dyDescent="0.3">
      <c r="A17296" t="s">
        <v>17200</v>
      </c>
      <c r="C17296" s="18">
        <v>374.98236221115485</v>
      </c>
      <c r="D17296" s="1"/>
      <c r="E17296" s="1">
        <v>11</v>
      </c>
      <c r="F17296" s="1">
        <v>4</v>
      </c>
      <c r="G17296" s="1">
        <v>0</v>
      </c>
      <c r="H17296" s="1">
        <v>7</v>
      </c>
      <c r="I17296" s="15">
        <v>0.36363636363636365</v>
      </c>
      <c r="J17296">
        <f t="shared" si="270"/>
        <v>40</v>
      </c>
    </row>
    <row r="17297" spans="1:10" x14ac:dyDescent="0.3">
      <c r="A17297" t="s">
        <v>17389</v>
      </c>
      <c r="C17297" s="18">
        <v>374.97938093744432</v>
      </c>
      <c r="D17297" s="1"/>
      <c r="E17297" s="1">
        <v>3</v>
      </c>
      <c r="F17297" s="1">
        <v>0</v>
      </c>
      <c r="G17297" s="1">
        <v>0</v>
      </c>
      <c r="H17297" s="1">
        <v>3</v>
      </c>
      <c r="I17297" s="15">
        <v>0</v>
      </c>
      <c r="J17297">
        <f t="shared" si="270"/>
        <v>40</v>
      </c>
    </row>
    <row r="17298" spans="1:10" x14ac:dyDescent="0.3">
      <c r="A17298" t="s">
        <v>17201</v>
      </c>
      <c r="C17298" s="18">
        <v>374.97414671105514</v>
      </c>
      <c r="D17298" s="1"/>
      <c r="E17298" s="1">
        <v>14</v>
      </c>
      <c r="F17298" s="1">
        <v>5</v>
      </c>
      <c r="G17298" s="1">
        <v>1</v>
      </c>
      <c r="H17298" s="1">
        <v>8</v>
      </c>
      <c r="I17298" s="15">
        <v>0.39285714285714285</v>
      </c>
      <c r="J17298">
        <f t="shared" si="270"/>
        <v>40</v>
      </c>
    </row>
    <row r="17299" spans="1:10" x14ac:dyDescent="0.3">
      <c r="A17299" t="s">
        <v>17202</v>
      </c>
      <c r="C17299" s="18">
        <v>374.97220064534372</v>
      </c>
      <c r="D17299" s="1"/>
      <c r="E17299" s="1">
        <v>5</v>
      </c>
      <c r="F17299" s="1">
        <v>1</v>
      </c>
      <c r="G17299" s="1">
        <v>0</v>
      </c>
      <c r="H17299" s="1">
        <v>4</v>
      </c>
      <c r="I17299" s="15">
        <v>0.2</v>
      </c>
      <c r="J17299">
        <f t="shared" si="270"/>
        <v>40</v>
      </c>
    </row>
    <row r="17300" spans="1:10" x14ac:dyDescent="0.3">
      <c r="A17300" t="s">
        <v>17205</v>
      </c>
      <c r="C17300" s="18">
        <v>374.96894512606696</v>
      </c>
      <c r="D17300" s="1"/>
      <c r="E17300" s="1">
        <v>22</v>
      </c>
      <c r="F17300" s="1">
        <v>9</v>
      </c>
      <c r="G17300" s="1">
        <v>0</v>
      </c>
      <c r="H17300" s="1">
        <v>13</v>
      </c>
      <c r="I17300" s="15">
        <v>0.40909090909090912</v>
      </c>
      <c r="J17300">
        <f t="shared" si="270"/>
        <v>40</v>
      </c>
    </row>
    <row r="17301" spans="1:10" x14ac:dyDescent="0.3">
      <c r="A17301" t="s">
        <v>17432</v>
      </c>
      <c r="C17301" s="18">
        <v>374.96755181460117</v>
      </c>
      <c r="D17301" s="1"/>
      <c r="E17301" s="1">
        <v>9</v>
      </c>
      <c r="F17301" s="1">
        <v>3</v>
      </c>
      <c r="G17301" s="1">
        <v>0</v>
      </c>
      <c r="H17301" s="1">
        <v>6</v>
      </c>
      <c r="I17301" s="15">
        <v>0.33333333333333331</v>
      </c>
      <c r="J17301">
        <f t="shared" si="270"/>
        <v>40</v>
      </c>
    </row>
    <row r="17302" spans="1:10" x14ac:dyDescent="0.3">
      <c r="A17302" t="s">
        <v>17387</v>
      </c>
      <c r="C17302" s="18">
        <v>374.96509677872655</v>
      </c>
      <c r="D17302" s="1"/>
      <c r="E17302" s="1">
        <v>6</v>
      </c>
      <c r="F17302" s="1">
        <v>1</v>
      </c>
      <c r="G17302" s="1">
        <v>0</v>
      </c>
      <c r="H17302" s="1">
        <v>5</v>
      </c>
      <c r="I17302" s="15">
        <v>0.16666666666666666</v>
      </c>
      <c r="J17302">
        <f t="shared" si="270"/>
        <v>40</v>
      </c>
    </row>
    <row r="17303" spans="1:10" x14ac:dyDescent="0.3">
      <c r="A17303" t="s">
        <v>17203</v>
      </c>
      <c r="C17303" s="18">
        <v>374.95330354598269</v>
      </c>
      <c r="D17303" s="1"/>
      <c r="E17303" s="1">
        <v>5</v>
      </c>
      <c r="F17303" s="1">
        <v>1</v>
      </c>
      <c r="G17303" s="1">
        <v>0</v>
      </c>
      <c r="H17303" s="1">
        <v>4</v>
      </c>
      <c r="I17303" s="15">
        <v>0.2</v>
      </c>
      <c r="J17303">
        <f t="shared" si="270"/>
        <v>40</v>
      </c>
    </row>
    <row r="17304" spans="1:10" x14ac:dyDescent="0.3">
      <c r="A17304" t="s">
        <v>17206</v>
      </c>
      <c r="C17304" s="18">
        <v>374.94324542261131</v>
      </c>
      <c r="D17304" s="1"/>
      <c r="E17304" s="1">
        <v>6</v>
      </c>
      <c r="F17304" s="1">
        <v>2</v>
      </c>
      <c r="G17304" s="1">
        <v>0</v>
      </c>
      <c r="H17304" s="1">
        <v>4</v>
      </c>
      <c r="I17304" s="15">
        <v>0.33333333333333331</v>
      </c>
      <c r="J17304">
        <f t="shared" si="270"/>
        <v>40</v>
      </c>
    </row>
    <row r="17305" spans="1:10" x14ac:dyDescent="0.3">
      <c r="A17305" t="s">
        <v>17207</v>
      </c>
      <c r="C17305" s="18">
        <v>374.94137332184511</v>
      </c>
      <c r="D17305" s="1"/>
      <c r="E17305" s="1">
        <v>4</v>
      </c>
      <c r="F17305" s="1">
        <v>1</v>
      </c>
      <c r="G17305" s="1">
        <v>0</v>
      </c>
      <c r="H17305" s="1">
        <v>3</v>
      </c>
      <c r="I17305" s="15">
        <v>0.25</v>
      </c>
      <c r="J17305">
        <f t="shared" si="270"/>
        <v>40</v>
      </c>
    </row>
    <row r="17306" spans="1:10" x14ac:dyDescent="0.3">
      <c r="A17306" t="s">
        <v>17231</v>
      </c>
      <c r="C17306" s="18">
        <v>374.92227724334487</v>
      </c>
      <c r="D17306" s="1"/>
      <c r="E17306" s="1">
        <v>13</v>
      </c>
      <c r="F17306" s="1">
        <v>5</v>
      </c>
      <c r="G17306" s="1">
        <v>0</v>
      </c>
      <c r="H17306" s="1">
        <v>8</v>
      </c>
      <c r="I17306" s="15">
        <v>0.38461538461538464</v>
      </c>
      <c r="J17306">
        <f t="shared" si="270"/>
        <v>40</v>
      </c>
    </row>
    <row r="17307" spans="1:10" x14ac:dyDescent="0.3">
      <c r="A17307" t="s">
        <v>17210</v>
      </c>
      <c r="C17307" s="18">
        <v>374.91783301098263</v>
      </c>
      <c r="D17307" s="1"/>
      <c r="E17307" s="1">
        <v>7</v>
      </c>
      <c r="F17307" s="1">
        <v>3</v>
      </c>
      <c r="G17307" s="1">
        <v>0</v>
      </c>
      <c r="H17307" s="1">
        <v>4</v>
      </c>
      <c r="I17307" s="15">
        <v>0.42857142857142855</v>
      </c>
      <c r="J17307">
        <f t="shared" si="270"/>
        <v>40</v>
      </c>
    </row>
    <row r="17308" spans="1:10" x14ac:dyDescent="0.3">
      <c r="A17308" t="s">
        <v>17211</v>
      </c>
      <c r="C17308" s="18">
        <v>374.91760360651278</v>
      </c>
      <c r="D17308" s="1"/>
      <c r="E17308" s="1">
        <v>8</v>
      </c>
      <c r="F17308" s="1">
        <v>3</v>
      </c>
      <c r="G17308" s="1">
        <v>0</v>
      </c>
      <c r="H17308" s="1">
        <v>5</v>
      </c>
      <c r="I17308" s="15">
        <v>0.375</v>
      </c>
      <c r="J17308">
        <f t="shared" si="270"/>
        <v>40</v>
      </c>
    </row>
    <row r="17309" spans="1:10" x14ac:dyDescent="0.3">
      <c r="A17309" t="s">
        <v>17212</v>
      </c>
      <c r="C17309" s="18">
        <v>374.91463203957682</v>
      </c>
      <c r="D17309" s="1"/>
      <c r="E17309" s="1">
        <v>10</v>
      </c>
      <c r="F17309" s="1">
        <v>3</v>
      </c>
      <c r="G17309" s="1">
        <v>0</v>
      </c>
      <c r="H17309" s="1">
        <v>7</v>
      </c>
      <c r="I17309" s="15">
        <v>0.3</v>
      </c>
      <c r="J17309">
        <f t="shared" si="270"/>
        <v>40</v>
      </c>
    </row>
    <row r="17310" spans="1:10" x14ac:dyDescent="0.3">
      <c r="A17310" t="s">
        <v>17213</v>
      </c>
      <c r="C17310" s="18">
        <v>374.91184138229266</v>
      </c>
      <c r="D17310" s="1"/>
      <c r="E17310" s="1">
        <v>6</v>
      </c>
      <c r="F17310" s="1">
        <v>2</v>
      </c>
      <c r="G17310" s="1">
        <v>0</v>
      </c>
      <c r="H17310" s="1">
        <v>4</v>
      </c>
      <c r="I17310" s="15">
        <v>0.33333333333333331</v>
      </c>
      <c r="J17310">
        <f t="shared" si="270"/>
        <v>40</v>
      </c>
    </row>
    <row r="17311" spans="1:10" x14ac:dyDescent="0.3">
      <c r="A17311" t="s">
        <v>17214</v>
      </c>
      <c r="C17311" s="18">
        <v>374.90841838673049</v>
      </c>
      <c r="D17311" s="1"/>
      <c r="E17311" s="1">
        <v>9</v>
      </c>
      <c r="F17311" s="1">
        <v>3</v>
      </c>
      <c r="G17311" s="1">
        <v>0</v>
      </c>
      <c r="H17311" s="1">
        <v>6</v>
      </c>
      <c r="I17311" s="15">
        <v>0.33333333333333331</v>
      </c>
      <c r="J17311">
        <f t="shared" si="270"/>
        <v>40</v>
      </c>
    </row>
    <row r="17312" spans="1:10" x14ac:dyDescent="0.3">
      <c r="A17312" t="s">
        <v>17215</v>
      </c>
      <c r="C17312" s="18">
        <v>374.90745968854748</v>
      </c>
      <c r="D17312" s="1"/>
      <c r="E17312" s="1">
        <v>8</v>
      </c>
      <c r="F17312" s="1">
        <v>2</v>
      </c>
      <c r="G17312" s="1">
        <v>1</v>
      </c>
      <c r="H17312" s="1">
        <v>5</v>
      </c>
      <c r="I17312" s="15">
        <v>0.3125</v>
      </c>
      <c r="J17312">
        <f t="shared" si="270"/>
        <v>40</v>
      </c>
    </row>
    <row r="17313" spans="1:10" x14ac:dyDescent="0.3">
      <c r="A17313" t="s">
        <v>17217</v>
      </c>
      <c r="C17313" s="18">
        <v>374.89087171169882</v>
      </c>
      <c r="D17313" s="1"/>
      <c r="E17313" s="1">
        <v>5</v>
      </c>
      <c r="F17313" s="1">
        <v>1</v>
      </c>
      <c r="G17313" s="1">
        <v>0</v>
      </c>
      <c r="H17313" s="1">
        <v>4</v>
      </c>
      <c r="I17313" s="15">
        <v>0.2</v>
      </c>
      <c r="J17313">
        <f t="shared" si="270"/>
        <v>40</v>
      </c>
    </row>
    <row r="17314" spans="1:10" x14ac:dyDescent="0.3">
      <c r="A17314" t="s">
        <v>18170</v>
      </c>
      <c r="C17314" s="18">
        <v>374.88568528936617</v>
      </c>
      <c r="D17314" s="1"/>
      <c r="E17314" s="1">
        <v>19</v>
      </c>
      <c r="F17314" s="1">
        <v>7</v>
      </c>
      <c r="G17314" s="1">
        <v>2</v>
      </c>
      <c r="H17314" s="1">
        <v>10</v>
      </c>
      <c r="I17314" s="15">
        <v>0.42105263157894735</v>
      </c>
      <c r="J17314">
        <f t="shared" si="270"/>
        <v>40</v>
      </c>
    </row>
    <row r="17315" spans="1:10" x14ac:dyDescent="0.3">
      <c r="A17315" t="s">
        <v>17245</v>
      </c>
      <c r="C17315" s="18">
        <v>374.87948893661354</v>
      </c>
      <c r="D17315" s="1"/>
      <c r="E17315" s="1">
        <v>3</v>
      </c>
      <c r="F17315" s="1">
        <v>0</v>
      </c>
      <c r="G17315" s="1">
        <v>0</v>
      </c>
      <c r="H17315" s="1">
        <v>3</v>
      </c>
      <c r="I17315" s="15">
        <v>0</v>
      </c>
      <c r="J17315">
        <f t="shared" si="270"/>
        <v>40</v>
      </c>
    </row>
    <row r="17316" spans="1:10" x14ac:dyDescent="0.3">
      <c r="A17316" t="s">
        <v>17219</v>
      </c>
      <c r="C17316" s="18">
        <v>374.87839637773538</v>
      </c>
      <c r="D17316" s="1"/>
      <c r="E17316" s="1">
        <v>7</v>
      </c>
      <c r="F17316" s="1">
        <v>2</v>
      </c>
      <c r="G17316" s="1">
        <v>0</v>
      </c>
      <c r="H17316" s="1">
        <v>5</v>
      </c>
      <c r="I17316" s="15">
        <v>0.2857142857142857</v>
      </c>
      <c r="J17316">
        <f t="shared" si="270"/>
        <v>40</v>
      </c>
    </row>
    <row r="17317" spans="1:10" x14ac:dyDescent="0.3">
      <c r="A17317" t="s">
        <v>17220</v>
      </c>
      <c r="C17317" s="18">
        <v>374.87664889213244</v>
      </c>
      <c r="D17317" s="1"/>
      <c r="E17317" s="1">
        <v>11</v>
      </c>
      <c r="F17317" s="1">
        <v>3</v>
      </c>
      <c r="G17317" s="1">
        <v>0</v>
      </c>
      <c r="H17317" s="1">
        <v>8</v>
      </c>
      <c r="I17317" s="15">
        <v>0.27272727272727271</v>
      </c>
      <c r="J17317">
        <f t="shared" si="270"/>
        <v>40</v>
      </c>
    </row>
    <row r="17318" spans="1:10" x14ac:dyDescent="0.3">
      <c r="A17318" t="s">
        <v>17221</v>
      </c>
      <c r="C17318" s="18">
        <v>374.8701154493067</v>
      </c>
      <c r="D17318" s="1"/>
      <c r="E17318" s="1">
        <v>5</v>
      </c>
      <c r="F17318" s="1">
        <v>1</v>
      </c>
      <c r="G17318" s="1">
        <v>0</v>
      </c>
      <c r="H17318" s="1">
        <v>4</v>
      </c>
      <c r="I17318" s="15">
        <v>0.2</v>
      </c>
      <c r="J17318">
        <f t="shared" si="270"/>
        <v>40</v>
      </c>
    </row>
    <row r="17319" spans="1:10" x14ac:dyDescent="0.3">
      <c r="A17319" t="s">
        <v>17222</v>
      </c>
      <c r="C17319" s="18">
        <v>374.86189346135581</v>
      </c>
      <c r="D17319" s="1"/>
      <c r="E17319" s="1">
        <v>6</v>
      </c>
      <c r="F17319" s="1">
        <v>2</v>
      </c>
      <c r="G17319" s="1">
        <v>0</v>
      </c>
      <c r="H17319" s="1">
        <v>4</v>
      </c>
      <c r="I17319" s="15">
        <v>0.33333333333333331</v>
      </c>
      <c r="J17319">
        <f t="shared" si="270"/>
        <v>40</v>
      </c>
    </row>
    <row r="17320" spans="1:10" x14ac:dyDescent="0.3">
      <c r="A17320" t="s">
        <v>17223</v>
      </c>
      <c r="C17320" s="18">
        <v>374.8582546262146</v>
      </c>
      <c r="D17320" s="1"/>
      <c r="E17320" s="1">
        <v>3</v>
      </c>
      <c r="F17320" s="1">
        <v>0</v>
      </c>
      <c r="G17320" s="1">
        <v>0</v>
      </c>
      <c r="H17320" s="1">
        <v>3</v>
      </c>
      <c r="I17320" s="15">
        <v>0</v>
      </c>
      <c r="J17320">
        <f t="shared" si="270"/>
        <v>40</v>
      </c>
    </row>
    <row r="17321" spans="1:10" x14ac:dyDescent="0.3">
      <c r="A17321" t="s">
        <v>17225</v>
      </c>
      <c r="C17321" s="18">
        <v>374.84267457409629</v>
      </c>
      <c r="D17321" s="1"/>
      <c r="E17321" s="1">
        <v>5</v>
      </c>
      <c r="F17321" s="1">
        <v>1</v>
      </c>
      <c r="G17321" s="1">
        <v>1</v>
      </c>
      <c r="H17321" s="1">
        <v>3</v>
      </c>
      <c r="I17321" s="15">
        <v>0.3</v>
      </c>
      <c r="J17321">
        <f t="shared" si="270"/>
        <v>40</v>
      </c>
    </row>
    <row r="17322" spans="1:10" x14ac:dyDescent="0.3">
      <c r="A17322" t="s">
        <v>17226</v>
      </c>
      <c r="C17322" s="18">
        <v>374.84258364820408</v>
      </c>
      <c r="D17322" s="1"/>
      <c r="E17322" s="1">
        <v>11</v>
      </c>
      <c r="F17322" s="1">
        <v>4</v>
      </c>
      <c r="G17322" s="1">
        <v>0</v>
      </c>
      <c r="H17322" s="1">
        <v>7</v>
      </c>
      <c r="I17322" s="15">
        <v>0.36363636363636365</v>
      </c>
      <c r="J17322">
        <f t="shared" si="270"/>
        <v>40</v>
      </c>
    </row>
    <row r="17323" spans="1:10" x14ac:dyDescent="0.3">
      <c r="A17323" t="s">
        <v>17227</v>
      </c>
      <c r="C17323" s="18">
        <v>374.83156556267039</v>
      </c>
      <c r="D17323" s="1"/>
      <c r="E17323" s="1">
        <v>5</v>
      </c>
      <c r="F17323" s="1">
        <v>1</v>
      </c>
      <c r="G17323" s="1">
        <v>0</v>
      </c>
      <c r="H17323" s="1">
        <v>4</v>
      </c>
      <c r="I17323" s="15">
        <v>0.2</v>
      </c>
      <c r="J17323">
        <f t="shared" si="270"/>
        <v>40</v>
      </c>
    </row>
    <row r="17324" spans="1:10" x14ac:dyDescent="0.3">
      <c r="A17324" t="s">
        <v>17323</v>
      </c>
      <c r="C17324" s="18">
        <v>374.82732708141765</v>
      </c>
      <c r="D17324" s="1"/>
      <c r="E17324" s="1">
        <v>9</v>
      </c>
      <c r="F17324" s="1">
        <v>3</v>
      </c>
      <c r="G17324" s="1">
        <v>0</v>
      </c>
      <c r="H17324" s="1">
        <v>6</v>
      </c>
      <c r="I17324" s="15">
        <v>0.33333333333333331</v>
      </c>
      <c r="J17324">
        <f t="shared" si="270"/>
        <v>40</v>
      </c>
    </row>
    <row r="17325" spans="1:10" x14ac:dyDescent="0.3">
      <c r="A17325" t="s">
        <v>17229</v>
      </c>
      <c r="C17325" s="18">
        <v>374.81327119922952</v>
      </c>
      <c r="D17325" s="1"/>
      <c r="E17325" s="1">
        <v>5</v>
      </c>
      <c r="F17325" s="1">
        <v>1</v>
      </c>
      <c r="G17325" s="1">
        <v>0</v>
      </c>
      <c r="H17325" s="1">
        <v>4</v>
      </c>
      <c r="I17325" s="15">
        <v>0.2</v>
      </c>
      <c r="J17325">
        <f t="shared" si="270"/>
        <v>40</v>
      </c>
    </row>
    <row r="17326" spans="1:10" x14ac:dyDescent="0.3">
      <c r="A17326" t="s">
        <v>17228</v>
      </c>
      <c r="C17326" s="18">
        <v>374.81253143594779</v>
      </c>
      <c r="D17326" s="1"/>
      <c r="E17326" s="1">
        <v>15</v>
      </c>
      <c r="F17326" s="1">
        <v>6</v>
      </c>
      <c r="G17326" s="1">
        <v>0</v>
      </c>
      <c r="H17326" s="1">
        <v>9</v>
      </c>
      <c r="I17326" s="15">
        <v>0.4</v>
      </c>
      <c r="J17326">
        <f t="shared" si="270"/>
        <v>40</v>
      </c>
    </row>
    <row r="17327" spans="1:10" x14ac:dyDescent="0.3">
      <c r="A17327" t="s">
        <v>17230</v>
      </c>
      <c r="C17327" s="18">
        <v>374.79669674282474</v>
      </c>
      <c r="D17327" s="1"/>
      <c r="E17327" s="1">
        <v>33</v>
      </c>
      <c r="F17327" s="1">
        <v>13</v>
      </c>
      <c r="G17327" s="1">
        <v>1</v>
      </c>
      <c r="H17327" s="1">
        <v>19</v>
      </c>
      <c r="I17327" s="15">
        <v>0.40909090909090912</v>
      </c>
      <c r="J17327">
        <f t="shared" si="270"/>
        <v>20</v>
      </c>
    </row>
    <row r="17328" spans="1:10" x14ac:dyDescent="0.3">
      <c r="A17328" t="s">
        <v>17232</v>
      </c>
      <c r="C17328" s="18">
        <v>374.7876172211333</v>
      </c>
      <c r="D17328" s="1"/>
      <c r="E17328" s="1">
        <v>3</v>
      </c>
      <c r="F17328" s="1">
        <v>0</v>
      </c>
      <c r="G17328" s="1">
        <v>0</v>
      </c>
      <c r="H17328" s="1">
        <v>3</v>
      </c>
      <c r="I17328" s="15">
        <v>0</v>
      </c>
      <c r="J17328">
        <f t="shared" si="270"/>
        <v>40</v>
      </c>
    </row>
    <row r="17329" spans="1:10" x14ac:dyDescent="0.3">
      <c r="A17329" t="s">
        <v>17233</v>
      </c>
      <c r="C17329" s="18">
        <v>374.77770519250635</v>
      </c>
      <c r="D17329" s="1"/>
      <c r="E17329" s="1">
        <v>3</v>
      </c>
      <c r="F17329" s="1">
        <v>0</v>
      </c>
      <c r="G17329" s="1">
        <v>0</v>
      </c>
      <c r="H17329" s="1">
        <v>3</v>
      </c>
      <c r="I17329" s="15">
        <v>0</v>
      </c>
      <c r="J17329">
        <f t="shared" si="270"/>
        <v>40</v>
      </c>
    </row>
    <row r="17330" spans="1:10" x14ac:dyDescent="0.3">
      <c r="A17330" t="s">
        <v>17234</v>
      </c>
      <c r="C17330" s="18">
        <v>374.77028894122975</v>
      </c>
      <c r="D17330" s="1"/>
      <c r="E17330" s="1">
        <v>3</v>
      </c>
      <c r="F17330" s="1">
        <v>0</v>
      </c>
      <c r="G17330" s="1">
        <v>0</v>
      </c>
      <c r="H17330" s="1">
        <v>3</v>
      </c>
      <c r="I17330" s="15">
        <v>0</v>
      </c>
      <c r="J17330">
        <f t="shared" si="270"/>
        <v>40</v>
      </c>
    </row>
    <row r="17331" spans="1:10" x14ac:dyDescent="0.3">
      <c r="A17331" t="s">
        <v>17235</v>
      </c>
      <c r="C17331" s="18">
        <v>374.76009701846732</v>
      </c>
      <c r="D17331" s="1"/>
      <c r="E17331" s="1">
        <v>3</v>
      </c>
      <c r="F17331" s="1">
        <v>0</v>
      </c>
      <c r="G17331" s="1">
        <v>0</v>
      </c>
      <c r="H17331" s="1">
        <v>3</v>
      </c>
      <c r="I17331" s="15">
        <v>0</v>
      </c>
      <c r="J17331">
        <f t="shared" si="270"/>
        <v>40</v>
      </c>
    </row>
    <row r="17332" spans="1:10" x14ac:dyDescent="0.3">
      <c r="A17332" t="s">
        <v>17236</v>
      </c>
      <c r="C17332" s="18">
        <v>374.75723639393442</v>
      </c>
      <c r="D17332" s="1"/>
      <c r="E17332" s="1">
        <v>3</v>
      </c>
      <c r="F17332" s="1">
        <v>0</v>
      </c>
      <c r="G17332" s="1">
        <v>0</v>
      </c>
      <c r="H17332" s="1">
        <v>3</v>
      </c>
      <c r="I17332" s="15">
        <v>0</v>
      </c>
      <c r="J17332">
        <f t="shared" si="270"/>
        <v>40</v>
      </c>
    </row>
    <row r="17333" spans="1:10" x14ac:dyDescent="0.3">
      <c r="A17333" t="s">
        <v>17238</v>
      </c>
      <c r="C17333" s="18">
        <v>374.74685102493953</v>
      </c>
      <c r="D17333" s="1"/>
      <c r="E17333" s="1">
        <v>23</v>
      </c>
      <c r="F17333" s="1">
        <v>8</v>
      </c>
      <c r="G17333" s="1">
        <v>2</v>
      </c>
      <c r="H17333" s="1">
        <v>13</v>
      </c>
      <c r="I17333" s="15">
        <v>0.39130434782608697</v>
      </c>
      <c r="J17333">
        <f t="shared" si="270"/>
        <v>40</v>
      </c>
    </row>
    <row r="17334" spans="1:10" x14ac:dyDescent="0.3">
      <c r="A17334" t="s">
        <v>17239</v>
      </c>
      <c r="C17334" s="18">
        <v>374.71407256253144</v>
      </c>
      <c r="D17334" s="1"/>
      <c r="E17334" s="1">
        <v>39</v>
      </c>
      <c r="F17334" s="1">
        <v>13</v>
      </c>
      <c r="G17334" s="1">
        <v>0</v>
      </c>
      <c r="H17334" s="1">
        <v>26</v>
      </c>
      <c r="I17334" s="15">
        <v>0.33333333333333331</v>
      </c>
      <c r="J17334">
        <f t="shared" si="270"/>
        <v>20</v>
      </c>
    </row>
    <row r="17335" spans="1:10" x14ac:dyDescent="0.3">
      <c r="A17335" t="s">
        <v>17269</v>
      </c>
      <c r="C17335" s="18">
        <v>374.69090298854474</v>
      </c>
      <c r="D17335" s="1"/>
      <c r="E17335" s="1">
        <v>3</v>
      </c>
      <c r="F17335" s="1">
        <v>0</v>
      </c>
      <c r="G17335" s="1">
        <v>0</v>
      </c>
      <c r="H17335" s="1">
        <v>3</v>
      </c>
      <c r="I17335" s="15">
        <v>0</v>
      </c>
      <c r="J17335">
        <f t="shared" si="270"/>
        <v>40</v>
      </c>
    </row>
    <row r="17336" spans="1:10" x14ac:dyDescent="0.3">
      <c r="A17336" t="s">
        <v>17251</v>
      </c>
      <c r="C17336" s="18">
        <v>374.68880340649497</v>
      </c>
      <c r="D17336" s="1"/>
      <c r="E17336" s="1">
        <v>5</v>
      </c>
      <c r="F17336" s="1">
        <v>1</v>
      </c>
      <c r="G17336" s="1">
        <v>0</v>
      </c>
      <c r="H17336" s="1">
        <v>4</v>
      </c>
      <c r="I17336" s="15">
        <v>0.2</v>
      </c>
      <c r="J17336">
        <f t="shared" si="270"/>
        <v>40</v>
      </c>
    </row>
    <row r="17337" spans="1:10" x14ac:dyDescent="0.3">
      <c r="A17337" t="s">
        <v>17240</v>
      </c>
      <c r="C17337" s="18">
        <v>374.68511007253102</v>
      </c>
      <c r="D17337" s="1"/>
      <c r="E17337" s="1">
        <v>5</v>
      </c>
      <c r="F17337" s="1">
        <v>1</v>
      </c>
      <c r="G17337" s="1">
        <v>0</v>
      </c>
      <c r="H17337" s="1">
        <v>4</v>
      </c>
      <c r="I17337" s="15">
        <v>0.2</v>
      </c>
      <c r="J17337">
        <f t="shared" si="270"/>
        <v>40</v>
      </c>
    </row>
    <row r="17338" spans="1:10" x14ac:dyDescent="0.3">
      <c r="A17338" t="s">
        <v>17242</v>
      </c>
      <c r="C17338" s="18">
        <v>374.67902969172741</v>
      </c>
      <c r="D17338" s="1"/>
      <c r="E17338" s="1">
        <v>21</v>
      </c>
      <c r="F17338" s="1">
        <v>8</v>
      </c>
      <c r="G17338" s="1">
        <v>1</v>
      </c>
      <c r="H17338" s="1">
        <v>12</v>
      </c>
      <c r="I17338" s="15">
        <v>0.40476190476190477</v>
      </c>
      <c r="J17338">
        <f t="shared" si="270"/>
        <v>40</v>
      </c>
    </row>
    <row r="17339" spans="1:10" x14ac:dyDescent="0.3">
      <c r="A17339" t="s">
        <v>17243</v>
      </c>
      <c r="C17339" s="18">
        <v>374.67761223652178</v>
      </c>
      <c r="D17339" s="1"/>
      <c r="E17339" s="1">
        <v>29</v>
      </c>
      <c r="F17339" s="1">
        <v>11</v>
      </c>
      <c r="G17339" s="1">
        <v>0</v>
      </c>
      <c r="H17339" s="1">
        <v>18</v>
      </c>
      <c r="I17339" s="15">
        <v>0.37931034482758619</v>
      </c>
      <c r="J17339">
        <f t="shared" si="270"/>
        <v>40</v>
      </c>
    </row>
    <row r="17340" spans="1:10" x14ac:dyDescent="0.3">
      <c r="A17340" t="s">
        <v>17244</v>
      </c>
      <c r="C17340" s="18">
        <v>374.67689839982745</v>
      </c>
      <c r="D17340" s="1"/>
      <c r="E17340" s="1">
        <v>10</v>
      </c>
      <c r="F17340" s="1">
        <v>3</v>
      </c>
      <c r="G17340" s="1">
        <v>1</v>
      </c>
      <c r="H17340" s="1">
        <v>6</v>
      </c>
      <c r="I17340" s="15">
        <v>0.35</v>
      </c>
      <c r="J17340">
        <f t="shared" si="270"/>
        <v>40</v>
      </c>
    </row>
    <row r="17341" spans="1:10" x14ac:dyDescent="0.3">
      <c r="A17341" t="s">
        <v>17302</v>
      </c>
      <c r="C17341" s="18">
        <v>374.67644048338229</v>
      </c>
      <c r="D17341" s="1"/>
      <c r="E17341" s="1">
        <v>9</v>
      </c>
      <c r="F17341" s="1">
        <v>3</v>
      </c>
      <c r="G17341" s="1">
        <v>0</v>
      </c>
      <c r="H17341" s="1">
        <v>6</v>
      </c>
      <c r="I17341" s="15">
        <v>0.33333333333333331</v>
      </c>
      <c r="J17341">
        <f t="shared" si="270"/>
        <v>40</v>
      </c>
    </row>
    <row r="17342" spans="1:10" x14ac:dyDescent="0.3">
      <c r="A17342" t="s">
        <v>17246</v>
      </c>
      <c r="C17342" s="18">
        <v>374.65854446098285</v>
      </c>
      <c r="D17342" s="1"/>
      <c r="E17342" s="1">
        <v>4</v>
      </c>
      <c r="F17342" s="1">
        <v>1</v>
      </c>
      <c r="G17342" s="1">
        <v>0</v>
      </c>
      <c r="H17342" s="1">
        <v>3</v>
      </c>
      <c r="I17342" s="15">
        <v>0.25</v>
      </c>
      <c r="J17342">
        <f t="shared" si="270"/>
        <v>40</v>
      </c>
    </row>
    <row r="17343" spans="1:10" x14ac:dyDescent="0.3">
      <c r="A17343" t="s">
        <v>17248</v>
      </c>
      <c r="C17343" s="18">
        <v>374.64621997970971</v>
      </c>
      <c r="D17343" s="1"/>
      <c r="E17343" s="1">
        <v>5</v>
      </c>
      <c r="F17343" s="1">
        <v>1</v>
      </c>
      <c r="G17343" s="1">
        <v>0</v>
      </c>
      <c r="H17343" s="1">
        <v>4</v>
      </c>
      <c r="I17343" s="15">
        <v>0.2</v>
      </c>
      <c r="J17343">
        <f t="shared" si="270"/>
        <v>40</v>
      </c>
    </row>
    <row r="17344" spans="1:10" x14ac:dyDescent="0.3">
      <c r="A17344" t="s">
        <v>17249</v>
      </c>
      <c r="C17344" s="18">
        <v>374.64365863078928</v>
      </c>
      <c r="D17344" s="1"/>
      <c r="E17344" s="1">
        <v>9</v>
      </c>
      <c r="F17344" s="1">
        <v>3</v>
      </c>
      <c r="G17344" s="1">
        <v>0</v>
      </c>
      <c r="H17344" s="1">
        <v>6</v>
      </c>
      <c r="I17344" s="15">
        <v>0.33333333333333331</v>
      </c>
      <c r="J17344">
        <f t="shared" si="270"/>
        <v>40</v>
      </c>
    </row>
    <row r="17345" spans="1:10" x14ac:dyDescent="0.3">
      <c r="A17345" t="s">
        <v>18906</v>
      </c>
      <c r="C17345" s="18">
        <v>374.63339669321039</v>
      </c>
      <c r="D17345" s="1"/>
      <c r="E17345" s="1">
        <v>39</v>
      </c>
      <c r="F17345" s="1">
        <v>16</v>
      </c>
      <c r="G17345" s="1">
        <v>0</v>
      </c>
      <c r="H17345" s="1">
        <v>23</v>
      </c>
      <c r="I17345" s="15">
        <v>0.41025641025641024</v>
      </c>
      <c r="J17345">
        <f t="shared" si="270"/>
        <v>20</v>
      </c>
    </row>
    <row r="17346" spans="1:10" x14ac:dyDescent="0.3">
      <c r="A17346" t="s">
        <v>17832</v>
      </c>
      <c r="C17346" s="18">
        <v>374.62707334246437</v>
      </c>
      <c r="D17346" s="1"/>
      <c r="E17346" s="1">
        <v>7</v>
      </c>
      <c r="F17346" s="1">
        <v>2</v>
      </c>
      <c r="G17346" s="1">
        <v>0</v>
      </c>
      <c r="H17346" s="1">
        <v>5</v>
      </c>
      <c r="I17346" s="15">
        <v>0.2857142857142857</v>
      </c>
      <c r="J17346">
        <f t="shared" si="270"/>
        <v>40</v>
      </c>
    </row>
    <row r="17347" spans="1:10" x14ac:dyDescent="0.3">
      <c r="A17347" t="s">
        <v>17253</v>
      </c>
      <c r="C17347" s="18">
        <v>374.61632359244817</v>
      </c>
      <c r="D17347" s="1"/>
      <c r="E17347" s="1">
        <v>9</v>
      </c>
      <c r="F17347" s="1">
        <v>3</v>
      </c>
      <c r="G17347" s="1">
        <v>0</v>
      </c>
      <c r="H17347" s="1">
        <v>6</v>
      </c>
      <c r="I17347" s="15">
        <v>0.33333333333333331</v>
      </c>
      <c r="J17347">
        <f t="shared" si="270"/>
        <v>40</v>
      </c>
    </row>
    <row r="17348" spans="1:10" x14ac:dyDescent="0.3">
      <c r="A17348" t="s">
        <v>17254</v>
      </c>
      <c r="C17348" s="18">
        <v>374.6142700257962</v>
      </c>
      <c r="D17348" s="1"/>
      <c r="E17348" s="1">
        <v>15</v>
      </c>
      <c r="F17348" s="1">
        <v>6</v>
      </c>
      <c r="G17348" s="1">
        <v>0</v>
      </c>
      <c r="H17348" s="1">
        <v>9</v>
      </c>
      <c r="I17348" s="15">
        <v>0.4</v>
      </c>
      <c r="J17348">
        <f t="shared" ref="J17348:J17411" si="271">IF(E17348&lt;=30,40,20)</f>
        <v>40</v>
      </c>
    </row>
    <row r="17349" spans="1:10" x14ac:dyDescent="0.3">
      <c r="A17349" t="s">
        <v>17256</v>
      </c>
      <c r="C17349" s="18">
        <v>374.59394223597485</v>
      </c>
      <c r="D17349" s="1"/>
      <c r="E17349" s="1">
        <v>16</v>
      </c>
      <c r="F17349" s="1">
        <v>4</v>
      </c>
      <c r="G17349" s="1">
        <v>1</v>
      </c>
      <c r="H17349" s="1">
        <v>11</v>
      </c>
      <c r="I17349" s="15">
        <v>0.28125</v>
      </c>
      <c r="J17349">
        <f t="shared" si="271"/>
        <v>40</v>
      </c>
    </row>
    <row r="17350" spans="1:10" x14ac:dyDescent="0.3">
      <c r="A17350" t="s">
        <v>17258</v>
      </c>
      <c r="C17350" s="18">
        <v>374.56983255432544</v>
      </c>
      <c r="D17350" s="1"/>
      <c r="E17350" s="1">
        <v>4</v>
      </c>
      <c r="F17350" s="1">
        <v>0</v>
      </c>
      <c r="G17350" s="1">
        <v>1</v>
      </c>
      <c r="H17350" s="1">
        <v>3</v>
      </c>
      <c r="I17350" s="15">
        <v>0.125</v>
      </c>
      <c r="J17350">
        <f t="shared" si="271"/>
        <v>40</v>
      </c>
    </row>
    <row r="17351" spans="1:10" x14ac:dyDescent="0.3">
      <c r="A17351" t="s">
        <v>17706</v>
      </c>
      <c r="C17351" s="18">
        <v>374.56610840481272</v>
      </c>
      <c r="D17351" s="1"/>
      <c r="E17351" s="1">
        <v>3</v>
      </c>
      <c r="F17351" s="1">
        <v>0</v>
      </c>
      <c r="G17351" s="1">
        <v>0</v>
      </c>
      <c r="H17351" s="1">
        <v>3</v>
      </c>
      <c r="I17351" s="15">
        <v>0</v>
      </c>
      <c r="J17351">
        <f t="shared" si="271"/>
        <v>40</v>
      </c>
    </row>
    <row r="17352" spans="1:10" x14ac:dyDescent="0.3">
      <c r="A17352" t="s">
        <v>17259</v>
      </c>
      <c r="C17352" s="18">
        <v>374.55783874758976</v>
      </c>
      <c r="D17352" s="1"/>
      <c r="E17352" s="1">
        <v>5</v>
      </c>
      <c r="F17352" s="1">
        <v>1</v>
      </c>
      <c r="G17352" s="1">
        <v>0</v>
      </c>
      <c r="H17352" s="1">
        <v>4</v>
      </c>
      <c r="I17352" s="15">
        <v>0.2</v>
      </c>
      <c r="J17352">
        <f t="shared" si="271"/>
        <v>40</v>
      </c>
    </row>
    <row r="17353" spans="1:10" x14ac:dyDescent="0.3">
      <c r="A17353" t="s">
        <v>17669</v>
      </c>
      <c r="C17353" s="18">
        <v>374.55248449407793</v>
      </c>
      <c r="D17353" s="1"/>
      <c r="E17353" s="1">
        <v>6</v>
      </c>
      <c r="F17353" s="1">
        <v>3</v>
      </c>
      <c r="G17353" s="1">
        <v>0</v>
      </c>
      <c r="H17353" s="1">
        <v>3</v>
      </c>
      <c r="I17353" s="15">
        <v>0.5</v>
      </c>
      <c r="J17353">
        <f t="shared" si="271"/>
        <v>40</v>
      </c>
    </row>
    <row r="17354" spans="1:10" x14ac:dyDescent="0.3">
      <c r="A17354" t="s">
        <v>17297</v>
      </c>
      <c r="C17354" s="18">
        <v>374.54667148968718</v>
      </c>
      <c r="D17354" s="1"/>
      <c r="E17354" s="1">
        <v>9</v>
      </c>
      <c r="F17354" s="1">
        <v>3</v>
      </c>
      <c r="G17354" s="1">
        <v>0</v>
      </c>
      <c r="H17354" s="1">
        <v>6</v>
      </c>
      <c r="I17354" s="15">
        <v>0.33333333333333331</v>
      </c>
      <c r="J17354">
        <f t="shared" si="271"/>
        <v>40</v>
      </c>
    </row>
    <row r="17355" spans="1:10" x14ac:dyDescent="0.3">
      <c r="A17355" t="s">
        <v>17618</v>
      </c>
      <c r="C17355" s="18">
        <v>374.53193685057755</v>
      </c>
      <c r="D17355" s="1"/>
      <c r="E17355" s="1">
        <v>5</v>
      </c>
      <c r="F17355" s="1">
        <v>1</v>
      </c>
      <c r="G17355" s="1">
        <v>0</v>
      </c>
      <c r="H17355" s="1">
        <v>4</v>
      </c>
      <c r="I17355" s="15">
        <v>0.2</v>
      </c>
      <c r="J17355">
        <f t="shared" si="271"/>
        <v>40</v>
      </c>
    </row>
    <row r="17356" spans="1:10" x14ac:dyDescent="0.3">
      <c r="A17356" t="s">
        <v>17260</v>
      </c>
      <c r="C17356" s="18">
        <v>374.52556907498132</v>
      </c>
      <c r="D17356" s="1"/>
      <c r="E17356" s="1">
        <v>9</v>
      </c>
      <c r="F17356" s="1">
        <v>3</v>
      </c>
      <c r="G17356" s="1">
        <v>0</v>
      </c>
      <c r="H17356" s="1">
        <v>6</v>
      </c>
      <c r="I17356" s="15">
        <v>0.33333333333333331</v>
      </c>
      <c r="J17356">
        <f t="shared" si="271"/>
        <v>40</v>
      </c>
    </row>
    <row r="17357" spans="1:10" x14ac:dyDescent="0.3">
      <c r="A17357" t="s">
        <v>17261</v>
      </c>
      <c r="C17357" s="18">
        <v>374.50675837183155</v>
      </c>
      <c r="D17357" s="1"/>
      <c r="E17357" s="1">
        <v>8</v>
      </c>
      <c r="F17357" s="1">
        <v>3</v>
      </c>
      <c r="G17357" s="1">
        <v>0</v>
      </c>
      <c r="H17357" s="1">
        <v>5</v>
      </c>
      <c r="I17357" s="15">
        <v>0.375</v>
      </c>
      <c r="J17357">
        <f t="shared" si="271"/>
        <v>40</v>
      </c>
    </row>
    <row r="17358" spans="1:10" x14ac:dyDescent="0.3">
      <c r="A17358" t="s">
        <v>17262</v>
      </c>
      <c r="C17358" s="18">
        <v>374.50124134319861</v>
      </c>
      <c r="D17358" s="1"/>
      <c r="E17358" s="1">
        <v>3</v>
      </c>
      <c r="F17358" s="1">
        <v>0</v>
      </c>
      <c r="G17358" s="1">
        <v>0</v>
      </c>
      <c r="H17358" s="1">
        <v>3</v>
      </c>
      <c r="I17358" s="15">
        <v>0</v>
      </c>
      <c r="J17358">
        <f t="shared" si="271"/>
        <v>40</v>
      </c>
    </row>
    <row r="17359" spans="1:10" x14ac:dyDescent="0.3">
      <c r="A17359" t="s">
        <v>17263</v>
      </c>
      <c r="C17359" s="18">
        <v>374.49409770125175</v>
      </c>
      <c r="D17359" s="1"/>
      <c r="E17359" s="1">
        <v>3</v>
      </c>
      <c r="F17359" s="1">
        <v>0</v>
      </c>
      <c r="G17359" s="1">
        <v>0</v>
      </c>
      <c r="H17359" s="1">
        <v>3</v>
      </c>
      <c r="I17359" s="15">
        <v>0</v>
      </c>
      <c r="J17359">
        <f t="shared" si="271"/>
        <v>40</v>
      </c>
    </row>
    <row r="17360" spans="1:10" x14ac:dyDescent="0.3">
      <c r="A17360" t="s">
        <v>17264</v>
      </c>
      <c r="C17360" s="18">
        <v>374.48891729669015</v>
      </c>
      <c r="D17360" s="1"/>
      <c r="E17360" s="1">
        <v>3</v>
      </c>
      <c r="F17360" s="1">
        <v>0</v>
      </c>
      <c r="G17360" s="1">
        <v>0</v>
      </c>
      <c r="H17360" s="1">
        <v>3</v>
      </c>
      <c r="I17360" s="15">
        <v>0</v>
      </c>
      <c r="J17360">
        <f t="shared" si="271"/>
        <v>40</v>
      </c>
    </row>
    <row r="17361" spans="1:10" x14ac:dyDescent="0.3">
      <c r="A17361" t="s">
        <v>17272</v>
      </c>
      <c r="C17361" s="18">
        <v>374.48830121923129</v>
      </c>
      <c r="D17361" s="1"/>
      <c r="E17361" s="1">
        <v>9</v>
      </c>
      <c r="F17361" s="1">
        <v>3</v>
      </c>
      <c r="G17361" s="1">
        <v>0</v>
      </c>
      <c r="H17361" s="1">
        <v>6</v>
      </c>
      <c r="I17361" s="15">
        <v>0.33333333333333331</v>
      </c>
      <c r="J17361">
        <f t="shared" si="271"/>
        <v>40</v>
      </c>
    </row>
    <row r="17362" spans="1:10" x14ac:dyDescent="0.3">
      <c r="A17362" t="s">
        <v>17265</v>
      </c>
      <c r="C17362" s="18">
        <v>374.47613284493002</v>
      </c>
      <c r="D17362" s="1"/>
      <c r="E17362" s="1">
        <v>2</v>
      </c>
      <c r="F17362" s="1">
        <v>0</v>
      </c>
      <c r="G17362" s="1">
        <v>0</v>
      </c>
      <c r="H17362" s="1">
        <v>2</v>
      </c>
      <c r="I17362" s="15">
        <v>0</v>
      </c>
      <c r="J17362">
        <f t="shared" si="271"/>
        <v>40</v>
      </c>
    </row>
    <row r="17363" spans="1:10" x14ac:dyDescent="0.3">
      <c r="A17363" t="s">
        <v>17266</v>
      </c>
      <c r="C17363" s="18">
        <v>374.47218698144587</v>
      </c>
      <c r="D17363" s="1"/>
      <c r="E17363" s="1">
        <v>10</v>
      </c>
      <c r="F17363" s="1">
        <v>2</v>
      </c>
      <c r="G17363" s="1">
        <v>0</v>
      </c>
      <c r="H17363" s="1">
        <v>8</v>
      </c>
      <c r="I17363" s="15">
        <v>0.2</v>
      </c>
      <c r="J17363">
        <f t="shared" si="271"/>
        <v>40</v>
      </c>
    </row>
    <row r="17364" spans="1:10" x14ac:dyDescent="0.3">
      <c r="A17364" t="s">
        <v>17267</v>
      </c>
      <c r="C17364" s="18">
        <v>374.47148290839266</v>
      </c>
      <c r="D17364" s="1"/>
      <c r="E17364" s="1">
        <v>3</v>
      </c>
      <c r="F17364" s="1">
        <v>0</v>
      </c>
      <c r="G17364" s="1">
        <v>0</v>
      </c>
      <c r="H17364" s="1">
        <v>3</v>
      </c>
      <c r="I17364" s="15">
        <v>0</v>
      </c>
      <c r="J17364">
        <f t="shared" si="271"/>
        <v>40</v>
      </c>
    </row>
    <row r="17365" spans="1:10" x14ac:dyDescent="0.3">
      <c r="A17365" t="s">
        <v>17268</v>
      </c>
      <c r="C17365" s="18">
        <v>374.4702541211276</v>
      </c>
      <c r="D17365" s="1"/>
      <c r="E17365" s="1">
        <v>21</v>
      </c>
      <c r="F17365" s="1">
        <v>9</v>
      </c>
      <c r="G17365" s="1">
        <v>0</v>
      </c>
      <c r="H17365" s="1">
        <v>12</v>
      </c>
      <c r="I17365" s="15">
        <v>0.42857142857142855</v>
      </c>
      <c r="J17365">
        <f t="shared" si="271"/>
        <v>40</v>
      </c>
    </row>
    <row r="17366" spans="1:10" x14ac:dyDescent="0.3">
      <c r="A17366" t="s">
        <v>17270</v>
      </c>
      <c r="C17366" s="18">
        <v>374.45634107802562</v>
      </c>
      <c r="D17366" s="1"/>
      <c r="E17366" s="1">
        <v>10</v>
      </c>
      <c r="F17366" s="1">
        <v>3</v>
      </c>
      <c r="G17366" s="1">
        <v>0</v>
      </c>
      <c r="H17366" s="1">
        <v>7</v>
      </c>
      <c r="I17366" s="15">
        <v>0.3</v>
      </c>
      <c r="J17366">
        <f t="shared" si="271"/>
        <v>40</v>
      </c>
    </row>
    <row r="17367" spans="1:10" x14ac:dyDescent="0.3">
      <c r="A17367" t="s">
        <v>17271</v>
      </c>
      <c r="C17367" s="18">
        <v>374.44973838430491</v>
      </c>
      <c r="D17367" s="1"/>
      <c r="E17367" s="1">
        <v>5</v>
      </c>
      <c r="F17367" s="1">
        <v>1</v>
      </c>
      <c r="G17367" s="1">
        <v>0</v>
      </c>
      <c r="H17367" s="1">
        <v>4</v>
      </c>
      <c r="I17367" s="15">
        <v>0.2</v>
      </c>
      <c r="J17367">
        <f t="shared" si="271"/>
        <v>40</v>
      </c>
    </row>
    <row r="17368" spans="1:10" x14ac:dyDescent="0.3">
      <c r="A17368" t="s">
        <v>17273</v>
      </c>
      <c r="C17368" s="18">
        <v>374.43514548794468</v>
      </c>
      <c r="D17368" s="1"/>
      <c r="E17368" s="1">
        <v>3</v>
      </c>
      <c r="F17368" s="1">
        <v>0</v>
      </c>
      <c r="G17368" s="1">
        <v>0</v>
      </c>
      <c r="H17368" s="1">
        <v>3</v>
      </c>
      <c r="I17368" s="15">
        <v>0</v>
      </c>
      <c r="J17368">
        <f t="shared" si="271"/>
        <v>40</v>
      </c>
    </row>
    <row r="17369" spans="1:10" x14ac:dyDescent="0.3">
      <c r="A17369" t="s">
        <v>17274</v>
      </c>
      <c r="C17369" s="18">
        <v>374.42436430619375</v>
      </c>
      <c r="D17369" s="1"/>
      <c r="E17369" s="1">
        <v>7</v>
      </c>
      <c r="F17369" s="1">
        <v>2</v>
      </c>
      <c r="G17369" s="1">
        <v>0</v>
      </c>
      <c r="H17369" s="1">
        <v>5</v>
      </c>
      <c r="I17369" s="15">
        <v>0.2857142857142857</v>
      </c>
      <c r="J17369">
        <f t="shared" si="271"/>
        <v>40</v>
      </c>
    </row>
    <row r="17370" spans="1:10" x14ac:dyDescent="0.3">
      <c r="A17370" t="s">
        <v>17275</v>
      </c>
      <c r="C17370" s="18">
        <v>374.38614794783035</v>
      </c>
      <c r="D17370" s="1"/>
      <c r="E17370" s="1">
        <v>3</v>
      </c>
      <c r="F17370" s="1">
        <v>0</v>
      </c>
      <c r="G17370" s="1">
        <v>0</v>
      </c>
      <c r="H17370" s="1">
        <v>3</v>
      </c>
      <c r="I17370" s="15">
        <v>0</v>
      </c>
      <c r="J17370">
        <f t="shared" si="271"/>
        <v>40</v>
      </c>
    </row>
    <row r="17371" spans="1:10" x14ac:dyDescent="0.3">
      <c r="A17371" t="s">
        <v>17461</v>
      </c>
      <c r="C17371" s="18">
        <v>374.38378846075631</v>
      </c>
      <c r="D17371" s="1"/>
      <c r="E17371" s="1">
        <v>9</v>
      </c>
      <c r="F17371" s="1">
        <v>3</v>
      </c>
      <c r="G17371" s="1">
        <v>0</v>
      </c>
      <c r="H17371" s="1">
        <v>6</v>
      </c>
      <c r="I17371" s="15">
        <v>0.33333333333333331</v>
      </c>
      <c r="J17371">
        <f t="shared" si="271"/>
        <v>40</v>
      </c>
    </row>
    <row r="17372" spans="1:10" x14ac:dyDescent="0.3">
      <c r="A17372" t="s">
        <v>17276</v>
      </c>
      <c r="C17372" s="18">
        <v>374.37791326406301</v>
      </c>
      <c r="D17372" s="1"/>
      <c r="E17372" s="1">
        <v>9</v>
      </c>
      <c r="F17372" s="1">
        <v>3</v>
      </c>
      <c r="G17372" s="1">
        <v>0</v>
      </c>
      <c r="H17372" s="1">
        <v>6</v>
      </c>
      <c r="I17372" s="15">
        <v>0.33333333333333331</v>
      </c>
      <c r="J17372">
        <f t="shared" si="271"/>
        <v>40</v>
      </c>
    </row>
    <row r="17373" spans="1:10" x14ac:dyDescent="0.3">
      <c r="A17373" t="s">
        <v>17277</v>
      </c>
      <c r="C17373" s="18">
        <v>374.37398885571582</v>
      </c>
      <c r="D17373" s="1"/>
      <c r="E17373" s="1">
        <v>6</v>
      </c>
      <c r="F17373" s="1">
        <v>2</v>
      </c>
      <c r="G17373" s="1">
        <v>0</v>
      </c>
      <c r="H17373" s="1">
        <v>4</v>
      </c>
      <c r="I17373" s="15">
        <v>0.33333333333333331</v>
      </c>
      <c r="J17373">
        <f t="shared" si="271"/>
        <v>40</v>
      </c>
    </row>
    <row r="17374" spans="1:10" x14ac:dyDescent="0.3">
      <c r="A17374" t="s">
        <v>17278</v>
      </c>
      <c r="C17374" s="18">
        <v>374.36596782359362</v>
      </c>
      <c r="D17374" s="1"/>
      <c r="E17374" s="1">
        <v>5</v>
      </c>
      <c r="F17374" s="1">
        <v>1</v>
      </c>
      <c r="G17374" s="1">
        <v>0</v>
      </c>
      <c r="H17374" s="1">
        <v>4</v>
      </c>
      <c r="I17374" s="15">
        <v>0.2</v>
      </c>
      <c r="J17374">
        <f t="shared" si="271"/>
        <v>40</v>
      </c>
    </row>
    <row r="17375" spans="1:10" x14ac:dyDescent="0.3">
      <c r="A17375" t="s">
        <v>17334</v>
      </c>
      <c r="C17375" s="18">
        <v>374.36471238938361</v>
      </c>
      <c r="D17375" s="1"/>
      <c r="E17375" s="1">
        <v>3</v>
      </c>
      <c r="F17375" s="1">
        <v>0</v>
      </c>
      <c r="G17375" s="1">
        <v>0</v>
      </c>
      <c r="H17375" s="1">
        <v>3</v>
      </c>
      <c r="I17375" s="15">
        <v>0</v>
      </c>
      <c r="J17375">
        <f t="shared" si="271"/>
        <v>40</v>
      </c>
    </row>
    <row r="17376" spans="1:10" x14ac:dyDescent="0.3">
      <c r="A17376" t="s">
        <v>17279</v>
      </c>
      <c r="C17376" s="18">
        <v>374.34490987783067</v>
      </c>
      <c r="D17376" s="1"/>
      <c r="E17376" s="1">
        <v>3</v>
      </c>
      <c r="F17376" s="1">
        <v>0</v>
      </c>
      <c r="G17376" s="1">
        <v>0</v>
      </c>
      <c r="H17376" s="1">
        <v>3</v>
      </c>
      <c r="I17376" s="15">
        <v>0</v>
      </c>
      <c r="J17376">
        <f t="shared" si="271"/>
        <v>40</v>
      </c>
    </row>
    <row r="17377" spans="1:10" x14ac:dyDescent="0.3">
      <c r="A17377" t="s">
        <v>17280</v>
      </c>
      <c r="C17377" s="18">
        <v>374.34406310700092</v>
      </c>
      <c r="D17377" s="1"/>
      <c r="E17377" s="1">
        <v>3</v>
      </c>
      <c r="F17377" s="1">
        <v>0</v>
      </c>
      <c r="G17377" s="1">
        <v>0</v>
      </c>
      <c r="H17377" s="1">
        <v>3</v>
      </c>
      <c r="I17377" s="15">
        <v>0</v>
      </c>
      <c r="J17377">
        <f t="shared" si="271"/>
        <v>40</v>
      </c>
    </row>
    <row r="17378" spans="1:10" x14ac:dyDescent="0.3">
      <c r="A17378" t="s">
        <v>17281</v>
      </c>
      <c r="C17378" s="18">
        <v>374.34175124565962</v>
      </c>
      <c r="D17378" s="1"/>
      <c r="E17378" s="1">
        <v>5</v>
      </c>
      <c r="F17378" s="1">
        <v>1</v>
      </c>
      <c r="G17378" s="1">
        <v>0</v>
      </c>
      <c r="H17378" s="1">
        <v>4</v>
      </c>
      <c r="I17378" s="15">
        <v>0.2</v>
      </c>
      <c r="J17378">
        <f t="shared" si="271"/>
        <v>40</v>
      </c>
    </row>
    <row r="17379" spans="1:10" x14ac:dyDescent="0.3">
      <c r="A17379" t="s">
        <v>17282</v>
      </c>
      <c r="C17379" s="18">
        <v>374.33730162533698</v>
      </c>
      <c r="D17379" s="1"/>
      <c r="E17379" s="1">
        <v>12</v>
      </c>
      <c r="F17379" s="1">
        <v>5</v>
      </c>
      <c r="G17379" s="1">
        <v>0</v>
      </c>
      <c r="H17379" s="1">
        <v>7</v>
      </c>
      <c r="I17379" s="15">
        <v>0.41666666666666669</v>
      </c>
      <c r="J17379">
        <f t="shared" si="271"/>
        <v>40</v>
      </c>
    </row>
    <row r="17380" spans="1:10" x14ac:dyDescent="0.3">
      <c r="A17380" t="s">
        <v>17283</v>
      </c>
      <c r="C17380" s="18">
        <v>374.32743762801306</v>
      </c>
      <c r="D17380" s="1"/>
      <c r="E17380" s="1">
        <v>3</v>
      </c>
      <c r="F17380" s="1">
        <v>0</v>
      </c>
      <c r="G17380" s="1">
        <v>0</v>
      </c>
      <c r="H17380" s="1">
        <v>3</v>
      </c>
      <c r="I17380" s="15">
        <v>0</v>
      </c>
      <c r="J17380">
        <f t="shared" si="271"/>
        <v>40</v>
      </c>
    </row>
    <row r="17381" spans="1:10" x14ac:dyDescent="0.3">
      <c r="A17381" t="s">
        <v>17286</v>
      </c>
      <c r="C17381" s="18">
        <v>374.31303570639</v>
      </c>
      <c r="D17381" s="1"/>
      <c r="E17381" s="1">
        <v>5</v>
      </c>
      <c r="F17381" s="1">
        <v>1</v>
      </c>
      <c r="G17381" s="1">
        <v>0</v>
      </c>
      <c r="H17381" s="1">
        <v>4</v>
      </c>
      <c r="I17381" s="15">
        <v>0.2</v>
      </c>
      <c r="J17381">
        <f t="shared" si="271"/>
        <v>40</v>
      </c>
    </row>
    <row r="17382" spans="1:10" x14ac:dyDescent="0.3">
      <c r="A17382" t="s">
        <v>17287</v>
      </c>
      <c r="C17382" s="18">
        <v>374.30883638175112</v>
      </c>
      <c r="D17382" s="1"/>
      <c r="E17382" s="1">
        <v>6</v>
      </c>
      <c r="F17382" s="1">
        <v>0</v>
      </c>
      <c r="G17382" s="1">
        <v>3</v>
      </c>
      <c r="H17382" s="1">
        <v>3</v>
      </c>
      <c r="I17382" s="15">
        <v>0.25</v>
      </c>
      <c r="J17382">
        <f t="shared" si="271"/>
        <v>40</v>
      </c>
    </row>
    <row r="17383" spans="1:10" x14ac:dyDescent="0.3">
      <c r="A17383" t="s">
        <v>17288</v>
      </c>
      <c r="C17383" s="18">
        <v>374.30828160062737</v>
      </c>
      <c r="D17383" s="1"/>
      <c r="E17383" s="1">
        <v>5</v>
      </c>
      <c r="F17383" s="1">
        <v>1</v>
      </c>
      <c r="G17383" s="1">
        <v>0</v>
      </c>
      <c r="H17383" s="1">
        <v>4</v>
      </c>
      <c r="I17383" s="15">
        <v>0.2</v>
      </c>
      <c r="J17383">
        <f t="shared" si="271"/>
        <v>40</v>
      </c>
    </row>
    <row r="17384" spans="1:10" x14ac:dyDescent="0.3">
      <c r="A17384" t="s">
        <v>17289</v>
      </c>
      <c r="C17384" s="18">
        <v>374.30157388812091</v>
      </c>
      <c r="D17384" s="1"/>
      <c r="E17384" s="1">
        <v>7</v>
      </c>
      <c r="F17384" s="1">
        <v>2</v>
      </c>
      <c r="G17384" s="1">
        <v>0</v>
      </c>
      <c r="H17384" s="1">
        <v>5</v>
      </c>
      <c r="I17384" s="15">
        <v>0.2857142857142857</v>
      </c>
      <c r="J17384">
        <f t="shared" si="271"/>
        <v>40</v>
      </c>
    </row>
    <row r="17385" spans="1:10" x14ac:dyDescent="0.3">
      <c r="A17385" t="s">
        <v>17290</v>
      </c>
      <c r="C17385" s="18">
        <v>374.29576462727914</v>
      </c>
      <c r="D17385" s="1"/>
      <c r="E17385" s="1">
        <v>3</v>
      </c>
      <c r="F17385" s="1">
        <v>0</v>
      </c>
      <c r="G17385" s="1">
        <v>0</v>
      </c>
      <c r="H17385" s="1">
        <v>3</v>
      </c>
      <c r="I17385" s="15">
        <v>0</v>
      </c>
      <c r="J17385">
        <f t="shared" si="271"/>
        <v>40</v>
      </c>
    </row>
    <row r="17386" spans="1:10" x14ac:dyDescent="0.3">
      <c r="A17386" t="s">
        <v>17291</v>
      </c>
      <c r="C17386" s="18">
        <v>374.2927014676406</v>
      </c>
      <c r="D17386" s="1"/>
      <c r="E17386" s="1">
        <v>10</v>
      </c>
      <c r="F17386" s="1">
        <v>3</v>
      </c>
      <c r="G17386" s="1">
        <v>0</v>
      </c>
      <c r="H17386" s="1">
        <v>7</v>
      </c>
      <c r="I17386" s="15">
        <v>0.3</v>
      </c>
      <c r="J17386">
        <f t="shared" si="271"/>
        <v>40</v>
      </c>
    </row>
    <row r="17387" spans="1:10" x14ac:dyDescent="0.3">
      <c r="A17387" t="s">
        <v>17292</v>
      </c>
      <c r="C17387" s="18">
        <v>374.2891684183225</v>
      </c>
      <c r="D17387" s="1"/>
      <c r="E17387" s="1">
        <v>5</v>
      </c>
      <c r="F17387" s="1">
        <v>0</v>
      </c>
      <c r="G17387" s="1">
        <v>2</v>
      </c>
      <c r="H17387" s="1">
        <v>3</v>
      </c>
      <c r="I17387" s="15">
        <v>0.2</v>
      </c>
      <c r="J17387">
        <f t="shared" si="271"/>
        <v>40</v>
      </c>
    </row>
    <row r="17388" spans="1:10" x14ac:dyDescent="0.3">
      <c r="A17388" t="s">
        <v>17293</v>
      </c>
      <c r="C17388" s="18">
        <v>374.27862356729861</v>
      </c>
      <c r="D17388" s="1"/>
      <c r="E17388" s="1">
        <v>5</v>
      </c>
      <c r="F17388" s="1">
        <v>1</v>
      </c>
      <c r="G17388" s="1">
        <v>0</v>
      </c>
      <c r="H17388" s="1">
        <v>4</v>
      </c>
      <c r="I17388" s="15">
        <v>0.2</v>
      </c>
      <c r="J17388">
        <f t="shared" si="271"/>
        <v>40</v>
      </c>
    </row>
    <row r="17389" spans="1:10" x14ac:dyDescent="0.3">
      <c r="A17389" t="s">
        <v>17294</v>
      </c>
      <c r="C17389" s="18">
        <v>374.26942523541538</v>
      </c>
      <c r="D17389" s="1"/>
      <c r="E17389" s="1">
        <v>10</v>
      </c>
      <c r="F17389" s="1">
        <v>3</v>
      </c>
      <c r="G17389" s="1">
        <v>1</v>
      </c>
      <c r="H17389" s="1">
        <v>6</v>
      </c>
      <c r="I17389" s="15">
        <v>0.35</v>
      </c>
      <c r="J17389">
        <f t="shared" si="271"/>
        <v>40</v>
      </c>
    </row>
    <row r="17390" spans="1:10" x14ac:dyDescent="0.3">
      <c r="A17390" t="s">
        <v>17295</v>
      </c>
      <c r="C17390" s="18">
        <v>374.25515876746698</v>
      </c>
      <c r="D17390" s="1"/>
      <c r="E17390" s="1">
        <v>8</v>
      </c>
      <c r="F17390" s="1">
        <v>2</v>
      </c>
      <c r="G17390" s="1">
        <v>1</v>
      </c>
      <c r="H17390" s="1">
        <v>5</v>
      </c>
      <c r="I17390" s="15">
        <v>0.3125</v>
      </c>
      <c r="J17390">
        <f t="shared" si="271"/>
        <v>40</v>
      </c>
    </row>
    <row r="17391" spans="1:10" x14ac:dyDescent="0.3">
      <c r="A17391" t="s">
        <v>17296</v>
      </c>
      <c r="C17391" s="18">
        <v>374.25162082410213</v>
      </c>
      <c r="D17391" s="1"/>
      <c r="E17391" s="1">
        <v>8</v>
      </c>
      <c r="F17391" s="1">
        <v>3</v>
      </c>
      <c r="G17391" s="1">
        <v>0</v>
      </c>
      <c r="H17391" s="1">
        <v>5</v>
      </c>
      <c r="I17391" s="15">
        <v>0.375</v>
      </c>
      <c r="J17391">
        <f t="shared" si="271"/>
        <v>40</v>
      </c>
    </row>
    <row r="17392" spans="1:10" x14ac:dyDescent="0.3">
      <c r="A17392" t="s">
        <v>17298</v>
      </c>
      <c r="C17392" s="18">
        <v>374.22972872178252</v>
      </c>
      <c r="D17392" s="1"/>
      <c r="E17392" s="1">
        <v>14</v>
      </c>
      <c r="F17392" s="1">
        <v>5</v>
      </c>
      <c r="G17392" s="1">
        <v>1</v>
      </c>
      <c r="H17392" s="1">
        <v>8</v>
      </c>
      <c r="I17392" s="15">
        <v>0.39285714285714285</v>
      </c>
      <c r="J17392">
        <f t="shared" si="271"/>
        <v>40</v>
      </c>
    </row>
    <row r="17393" spans="1:10" x14ac:dyDescent="0.3">
      <c r="A17393" t="s">
        <v>21510</v>
      </c>
      <c r="C17393" s="18">
        <v>374.22723196500368</v>
      </c>
      <c r="D17393" s="1"/>
      <c r="E17393" s="1">
        <v>66</v>
      </c>
      <c r="F17393" s="1">
        <v>27</v>
      </c>
      <c r="G17393" s="1">
        <v>2</v>
      </c>
      <c r="H17393" s="1">
        <v>37</v>
      </c>
      <c r="I17393" s="15">
        <v>0.42424242424242425</v>
      </c>
      <c r="J17393">
        <f t="shared" si="271"/>
        <v>20</v>
      </c>
    </row>
    <row r="17394" spans="1:10" x14ac:dyDescent="0.3">
      <c r="A17394" t="s">
        <v>16165</v>
      </c>
      <c r="C17394" s="18">
        <v>374.22016754842883</v>
      </c>
      <c r="D17394" s="1"/>
      <c r="E17394" s="1">
        <v>22</v>
      </c>
      <c r="F17394" s="1">
        <v>3</v>
      </c>
      <c r="G17394" s="1">
        <v>0</v>
      </c>
      <c r="H17394" s="1">
        <v>19</v>
      </c>
      <c r="I17394" s="15">
        <v>0.13636363636363635</v>
      </c>
      <c r="J17394">
        <f t="shared" si="271"/>
        <v>40</v>
      </c>
    </row>
    <row r="17395" spans="1:10" x14ac:dyDescent="0.3">
      <c r="A17395" t="s">
        <v>17299</v>
      </c>
      <c r="C17395" s="18">
        <v>374.21984542499001</v>
      </c>
      <c r="D17395" s="1"/>
      <c r="E17395" s="1">
        <v>5</v>
      </c>
      <c r="F17395" s="1">
        <v>1</v>
      </c>
      <c r="G17395" s="1">
        <v>0</v>
      </c>
      <c r="H17395" s="1">
        <v>4</v>
      </c>
      <c r="I17395" s="15">
        <v>0.2</v>
      </c>
      <c r="J17395">
        <f t="shared" si="271"/>
        <v>40</v>
      </c>
    </row>
    <row r="17396" spans="1:10" x14ac:dyDescent="0.3">
      <c r="A17396" t="s">
        <v>17301</v>
      </c>
      <c r="C17396" s="18">
        <v>374.2020408125133</v>
      </c>
      <c r="D17396" s="1"/>
      <c r="E17396" s="1">
        <v>33</v>
      </c>
      <c r="F17396" s="1">
        <v>11</v>
      </c>
      <c r="G17396" s="1">
        <v>1</v>
      </c>
      <c r="H17396" s="1">
        <v>21</v>
      </c>
      <c r="I17396" s="15">
        <v>0.34848484848484851</v>
      </c>
      <c r="J17396">
        <f t="shared" si="271"/>
        <v>20</v>
      </c>
    </row>
    <row r="17397" spans="1:10" x14ac:dyDescent="0.3">
      <c r="A17397" t="s">
        <v>17311</v>
      </c>
      <c r="C17397" s="18">
        <v>374.2000237665427</v>
      </c>
      <c r="D17397" s="1"/>
      <c r="E17397" s="1">
        <v>25</v>
      </c>
      <c r="F17397" s="1">
        <v>10</v>
      </c>
      <c r="G17397" s="1">
        <v>1</v>
      </c>
      <c r="H17397" s="1">
        <v>14</v>
      </c>
      <c r="I17397" s="15">
        <v>0.42</v>
      </c>
      <c r="J17397">
        <f t="shared" si="271"/>
        <v>40</v>
      </c>
    </row>
    <row r="17398" spans="1:10" x14ac:dyDescent="0.3">
      <c r="A17398" t="s">
        <v>17204</v>
      </c>
      <c r="C17398" s="18">
        <v>374.18697163892529</v>
      </c>
      <c r="D17398" s="1"/>
      <c r="E17398" s="1">
        <v>11</v>
      </c>
      <c r="F17398" s="1">
        <v>4</v>
      </c>
      <c r="G17398" s="1">
        <v>0</v>
      </c>
      <c r="H17398" s="1">
        <v>7</v>
      </c>
      <c r="I17398" s="15">
        <v>0.36363636363636365</v>
      </c>
      <c r="J17398">
        <f t="shared" si="271"/>
        <v>40</v>
      </c>
    </row>
    <row r="17399" spans="1:10" x14ac:dyDescent="0.3">
      <c r="A17399" t="s">
        <v>17303</v>
      </c>
      <c r="C17399" s="18">
        <v>374.15522927888509</v>
      </c>
      <c r="D17399" s="1"/>
      <c r="E17399" s="1">
        <v>3</v>
      </c>
      <c r="F17399" s="1">
        <v>0</v>
      </c>
      <c r="G17399" s="1">
        <v>0</v>
      </c>
      <c r="H17399" s="1">
        <v>3</v>
      </c>
      <c r="I17399" s="15">
        <v>0</v>
      </c>
      <c r="J17399">
        <f t="shared" si="271"/>
        <v>40</v>
      </c>
    </row>
    <row r="17400" spans="1:10" x14ac:dyDescent="0.3">
      <c r="A17400" t="s">
        <v>17304</v>
      </c>
      <c r="C17400" s="18">
        <v>374.14448476313601</v>
      </c>
      <c r="D17400" s="1"/>
      <c r="E17400" s="1">
        <v>3</v>
      </c>
      <c r="F17400" s="1">
        <v>0</v>
      </c>
      <c r="G17400" s="1">
        <v>0</v>
      </c>
      <c r="H17400" s="1">
        <v>3</v>
      </c>
      <c r="I17400" s="15">
        <v>0</v>
      </c>
      <c r="J17400">
        <f t="shared" si="271"/>
        <v>40</v>
      </c>
    </row>
    <row r="17401" spans="1:10" x14ac:dyDescent="0.3">
      <c r="A17401" t="s">
        <v>17305</v>
      </c>
      <c r="C17401" s="18">
        <v>374.14098589086467</v>
      </c>
      <c r="D17401" s="1"/>
      <c r="E17401" s="1">
        <v>9</v>
      </c>
      <c r="F17401" s="1">
        <v>3</v>
      </c>
      <c r="G17401" s="1">
        <v>0</v>
      </c>
      <c r="H17401" s="1">
        <v>6</v>
      </c>
      <c r="I17401" s="15">
        <v>0.33333333333333331</v>
      </c>
      <c r="J17401">
        <f t="shared" si="271"/>
        <v>40</v>
      </c>
    </row>
    <row r="17402" spans="1:10" x14ac:dyDescent="0.3">
      <c r="A17402" t="s">
        <v>17306</v>
      </c>
      <c r="C17402" s="18">
        <v>374.13988009207497</v>
      </c>
      <c r="D17402" s="1"/>
      <c r="E17402" s="1">
        <v>3</v>
      </c>
      <c r="F17402" s="1">
        <v>0</v>
      </c>
      <c r="G17402" s="1">
        <v>0</v>
      </c>
      <c r="H17402" s="1">
        <v>3</v>
      </c>
      <c r="I17402" s="15">
        <v>0</v>
      </c>
      <c r="J17402">
        <f t="shared" si="271"/>
        <v>40</v>
      </c>
    </row>
    <row r="17403" spans="1:10" x14ac:dyDescent="0.3">
      <c r="A17403" t="s">
        <v>17307</v>
      </c>
      <c r="C17403" s="18">
        <v>374.13757032924764</v>
      </c>
      <c r="D17403" s="1"/>
      <c r="E17403" s="1">
        <v>30</v>
      </c>
      <c r="F17403" s="1">
        <v>13</v>
      </c>
      <c r="G17403" s="1">
        <v>0</v>
      </c>
      <c r="H17403" s="1">
        <v>17</v>
      </c>
      <c r="I17403" s="15">
        <v>0.43333333333333335</v>
      </c>
      <c r="J17403">
        <f t="shared" si="271"/>
        <v>40</v>
      </c>
    </row>
    <row r="17404" spans="1:10" x14ac:dyDescent="0.3">
      <c r="A17404" t="s">
        <v>17319</v>
      </c>
      <c r="C17404" s="18">
        <v>374.12708600219827</v>
      </c>
      <c r="D17404" s="1"/>
      <c r="E17404" s="1">
        <v>3</v>
      </c>
      <c r="F17404" s="1">
        <v>0</v>
      </c>
      <c r="G17404" s="1">
        <v>0</v>
      </c>
      <c r="H17404" s="1">
        <v>3</v>
      </c>
      <c r="I17404" s="15">
        <v>0</v>
      </c>
      <c r="J17404">
        <f t="shared" si="271"/>
        <v>40</v>
      </c>
    </row>
    <row r="17405" spans="1:10" x14ac:dyDescent="0.3">
      <c r="A17405" s="21" t="s">
        <v>17308</v>
      </c>
      <c r="C17405" s="18">
        <v>374.12486505762513</v>
      </c>
      <c r="D17405" s="1"/>
      <c r="E17405" s="1">
        <v>8</v>
      </c>
      <c r="F17405" s="1">
        <v>2</v>
      </c>
      <c r="G17405" s="1">
        <v>1</v>
      </c>
      <c r="H17405" s="1">
        <v>5</v>
      </c>
      <c r="I17405" s="15">
        <v>0.3125</v>
      </c>
      <c r="J17405">
        <f t="shared" si="271"/>
        <v>40</v>
      </c>
    </row>
    <row r="17406" spans="1:10" x14ac:dyDescent="0.3">
      <c r="A17406" t="s">
        <v>17309</v>
      </c>
      <c r="C17406" s="18">
        <v>374.11432337911037</v>
      </c>
      <c r="D17406" s="1"/>
      <c r="E17406" s="1">
        <v>8</v>
      </c>
      <c r="F17406" s="1">
        <v>3</v>
      </c>
      <c r="G17406" s="1">
        <v>0</v>
      </c>
      <c r="H17406" s="1">
        <v>5</v>
      </c>
      <c r="I17406" s="15">
        <v>0.375</v>
      </c>
      <c r="J17406">
        <f t="shared" si="271"/>
        <v>40</v>
      </c>
    </row>
    <row r="17407" spans="1:10" x14ac:dyDescent="0.3">
      <c r="A17407" t="s">
        <v>17310</v>
      </c>
      <c r="C17407" s="18">
        <v>374.11302179184906</v>
      </c>
      <c r="D17407" s="1"/>
      <c r="E17407" s="1">
        <v>3</v>
      </c>
      <c r="F17407" s="1">
        <v>0</v>
      </c>
      <c r="G17407" s="1">
        <v>0</v>
      </c>
      <c r="H17407" s="1">
        <v>3</v>
      </c>
      <c r="I17407" s="15">
        <v>0</v>
      </c>
      <c r="J17407">
        <f t="shared" si="271"/>
        <v>40</v>
      </c>
    </row>
    <row r="17408" spans="1:10" x14ac:dyDescent="0.3">
      <c r="A17408" t="s">
        <v>17313</v>
      </c>
      <c r="C17408" s="18">
        <v>374.10475372740785</v>
      </c>
      <c r="D17408" s="1"/>
      <c r="E17408" s="1">
        <v>3</v>
      </c>
      <c r="F17408" s="1">
        <v>0</v>
      </c>
      <c r="G17408" s="1">
        <v>0</v>
      </c>
      <c r="H17408" s="1">
        <v>3</v>
      </c>
      <c r="I17408" s="15">
        <v>0</v>
      </c>
      <c r="J17408">
        <f t="shared" si="271"/>
        <v>40</v>
      </c>
    </row>
    <row r="17409" spans="1:10" x14ac:dyDescent="0.3">
      <c r="A17409" t="s">
        <v>17312</v>
      </c>
      <c r="C17409" s="18">
        <v>374.09916154190694</v>
      </c>
      <c r="D17409" s="1"/>
      <c r="E17409" s="1">
        <v>3</v>
      </c>
      <c r="F17409" s="1">
        <v>0</v>
      </c>
      <c r="G17409" s="1">
        <v>0</v>
      </c>
      <c r="H17409" s="1">
        <v>3</v>
      </c>
      <c r="I17409" s="15">
        <v>0</v>
      </c>
      <c r="J17409">
        <f t="shared" si="271"/>
        <v>40</v>
      </c>
    </row>
    <row r="17410" spans="1:10" x14ac:dyDescent="0.3">
      <c r="A17410" t="s">
        <v>17314</v>
      </c>
      <c r="C17410" s="18">
        <v>374.09209543604436</v>
      </c>
      <c r="D17410" s="1"/>
      <c r="E17410" s="1">
        <v>15</v>
      </c>
      <c r="F17410" s="1">
        <v>6</v>
      </c>
      <c r="G17410" s="1">
        <v>0</v>
      </c>
      <c r="H17410" s="1">
        <v>9</v>
      </c>
      <c r="I17410" s="15">
        <v>0.4</v>
      </c>
      <c r="J17410">
        <f t="shared" si="271"/>
        <v>40</v>
      </c>
    </row>
    <row r="17411" spans="1:10" x14ac:dyDescent="0.3">
      <c r="A17411" t="s">
        <v>17339</v>
      </c>
      <c r="C17411" s="18">
        <v>374.08738771646756</v>
      </c>
      <c r="D17411" s="1"/>
      <c r="E17411" s="1">
        <v>3</v>
      </c>
      <c r="F17411" s="1">
        <v>0</v>
      </c>
      <c r="G17411" s="1">
        <v>0</v>
      </c>
      <c r="H17411" s="1">
        <v>3</v>
      </c>
      <c r="I17411" s="15">
        <v>0</v>
      </c>
      <c r="J17411">
        <f t="shared" si="271"/>
        <v>40</v>
      </c>
    </row>
    <row r="17412" spans="1:10" x14ac:dyDescent="0.3">
      <c r="A17412" t="s">
        <v>17722</v>
      </c>
      <c r="C17412" s="18">
        <v>374.08275741221701</v>
      </c>
      <c r="D17412" s="1"/>
      <c r="E17412" s="1">
        <v>3</v>
      </c>
      <c r="F17412" s="1">
        <v>0</v>
      </c>
      <c r="G17412" s="1">
        <v>0</v>
      </c>
      <c r="H17412" s="1">
        <v>3</v>
      </c>
      <c r="I17412" s="15">
        <v>0</v>
      </c>
      <c r="J17412">
        <f t="shared" ref="J17412:J17475" si="272">IF(E17412&lt;=30,40,20)</f>
        <v>40</v>
      </c>
    </row>
    <row r="17413" spans="1:10" x14ac:dyDescent="0.3">
      <c r="A17413" t="s">
        <v>17628</v>
      </c>
      <c r="C17413" s="18">
        <v>374.07207927147203</v>
      </c>
      <c r="D17413" s="1"/>
      <c r="E17413" s="1">
        <v>3</v>
      </c>
      <c r="F17413" s="1">
        <v>0</v>
      </c>
      <c r="G17413" s="1">
        <v>0</v>
      </c>
      <c r="H17413" s="1">
        <v>3</v>
      </c>
      <c r="I17413" s="15">
        <v>0</v>
      </c>
      <c r="J17413">
        <f t="shared" si="272"/>
        <v>40</v>
      </c>
    </row>
    <row r="17414" spans="1:10" x14ac:dyDescent="0.3">
      <c r="A17414" t="s">
        <v>17315</v>
      </c>
      <c r="C17414" s="18">
        <v>374.07075182342612</v>
      </c>
      <c r="D17414" s="1"/>
      <c r="E17414" s="1">
        <v>5</v>
      </c>
      <c r="F17414" s="1">
        <v>1</v>
      </c>
      <c r="G17414" s="1">
        <v>0</v>
      </c>
      <c r="H17414" s="1">
        <v>4</v>
      </c>
      <c r="I17414" s="15">
        <v>0.2</v>
      </c>
      <c r="J17414">
        <f t="shared" si="272"/>
        <v>40</v>
      </c>
    </row>
    <row r="17415" spans="1:10" x14ac:dyDescent="0.3">
      <c r="A17415" t="s">
        <v>17316</v>
      </c>
      <c r="C17415" s="18">
        <v>374.06903085571145</v>
      </c>
      <c r="D17415" s="1"/>
      <c r="E17415" s="1">
        <v>3</v>
      </c>
      <c r="F17415" s="1">
        <v>0</v>
      </c>
      <c r="G17415" s="1">
        <v>0</v>
      </c>
      <c r="H17415" s="1">
        <v>3</v>
      </c>
      <c r="I17415" s="15">
        <v>0</v>
      </c>
      <c r="J17415">
        <f t="shared" si="272"/>
        <v>40</v>
      </c>
    </row>
    <row r="17416" spans="1:10" x14ac:dyDescent="0.3">
      <c r="A17416" t="s">
        <v>17317</v>
      </c>
      <c r="C17416" s="18">
        <v>374.06811070444667</v>
      </c>
      <c r="D17416" s="1"/>
      <c r="E17416" s="1">
        <v>5</v>
      </c>
      <c r="F17416" s="1">
        <v>1</v>
      </c>
      <c r="G17416" s="1">
        <v>0</v>
      </c>
      <c r="H17416" s="1">
        <v>4</v>
      </c>
      <c r="I17416" s="15">
        <v>0.2</v>
      </c>
      <c r="J17416">
        <f t="shared" si="272"/>
        <v>40</v>
      </c>
    </row>
    <row r="17417" spans="1:10" x14ac:dyDescent="0.3">
      <c r="A17417" t="s">
        <v>17321</v>
      </c>
      <c r="C17417" s="18">
        <v>374.05351962502021</v>
      </c>
      <c r="D17417" s="1"/>
      <c r="E17417" s="1">
        <v>5</v>
      </c>
      <c r="F17417" s="1">
        <v>1</v>
      </c>
      <c r="G17417" s="1">
        <v>0</v>
      </c>
      <c r="H17417" s="1">
        <v>4</v>
      </c>
      <c r="I17417" s="15">
        <v>0.2</v>
      </c>
      <c r="J17417">
        <f t="shared" si="272"/>
        <v>40</v>
      </c>
    </row>
    <row r="17418" spans="1:10" x14ac:dyDescent="0.3">
      <c r="A17418" t="s">
        <v>17644</v>
      </c>
      <c r="C17418" s="18">
        <v>374.0487878268417</v>
      </c>
      <c r="D17418" s="1"/>
      <c r="E17418" s="1">
        <v>9</v>
      </c>
      <c r="F17418" s="1">
        <v>3</v>
      </c>
      <c r="G17418" s="1">
        <v>0</v>
      </c>
      <c r="H17418" s="1">
        <v>6</v>
      </c>
      <c r="I17418" s="15">
        <v>0.33333333333333331</v>
      </c>
      <c r="J17418">
        <f t="shared" si="272"/>
        <v>40</v>
      </c>
    </row>
    <row r="17419" spans="1:10" x14ac:dyDescent="0.3">
      <c r="A17419" t="s">
        <v>17322</v>
      </c>
      <c r="C17419" s="18">
        <v>374.03808277130179</v>
      </c>
      <c r="D17419" s="1"/>
      <c r="E17419" s="1">
        <v>12</v>
      </c>
      <c r="F17419" s="1">
        <v>4</v>
      </c>
      <c r="G17419" s="1">
        <v>1</v>
      </c>
      <c r="H17419" s="1">
        <v>7</v>
      </c>
      <c r="I17419" s="15">
        <v>0.375</v>
      </c>
      <c r="J17419">
        <f t="shared" si="272"/>
        <v>40</v>
      </c>
    </row>
    <row r="17420" spans="1:10" x14ac:dyDescent="0.3">
      <c r="A17420" t="s">
        <v>17324</v>
      </c>
      <c r="C17420" s="18">
        <v>374.02841423145242</v>
      </c>
      <c r="D17420" s="1"/>
      <c r="E17420" s="1">
        <v>3</v>
      </c>
      <c r="F17420" s="1">
        <v>0</v>
      </c>
      <c r="G17420" s="1">
        <v>0</v>
      </c>
      <c r="H17420" s="1">
        <v>3</v>
      </c>
      <c r="I17420" s="15">
        <v>0</v>
      </c>
      <c r="J17420">
        <f t="shared" si="272"/>
        <v>40</v>
      </c>
    </row>
    <row r="17421" spans="1:10" x14ac:dyDescent="0.3">
      <c r="A17421" t="s">
        <v>17341</v>
      </c>
      <c r="C17421" s="18">
        <v>374.01901781481274</v>
      </c>
      <c r="D17421" s="1"/>
      <c r="E17421" s="1">
        <v>3</v>
      </c>
      <c r="F17421" s="1">
        <v>0</v>
      </c>
      <c r="G17421" s="1">
        <v>0</v>
      </c>
      <c r="H17421" s="1">
        <v>3</v>
      </c>
      <c r="I17421" s="15">
        <v>0</v>
      </c>
      <c r="J17421">
        <f t="shared" si="272"/>
        <v>40</v>
      </c>
    </row>
    <row r="17422" spans="1:10" x14ac:dyDescent="0.3">
      <c r="A17422" t="s">
        <v>17327</v>
      </c>
      <c r="C17422" s="18">
        <v>374.01377178849862</v>
      </c>
      <c r="D17422" s="1"/>
      <c r="E17422" s="1">
        <v>34</v>
      </c>
      <c r="F17422" s="1">
        <v>13</v>
      </c>
      <c r="G17422" s="1">
        <v>5</v>
      </c>
      <c r="H17422" s="1">
        <v>16</v>
      </c>
      <c r="I17422" s="15">
        <v>0.45588235294117646</v>
      </c>
      <c r="J17422">
        <f t="shared" si="272"/>
        <v>20</v>
      </c>
    </row>
    <row r="17423" spans="1:10" x14ac:dyDescent="0.3">
      <c r="A17423" t="s">
        <v>17328</v>
      </c>
      <c r="C17423" s="18">
        <v>374.00849040650661</v>
      </c>
      <c r="D17423" s="1"/>
      <c r="E17423" s="1">
        <v>5</v>
      </c>
      <c r="F17423" s="1">
        <v>1</v>
      </c>
      <c r="G17423" s="1">
        <v>0</v>
      </c>
      <c r="H17423" s="1">
        <v>4</v>
      </c>
      <c r="I17423" s="15">
        <v>0.2</v>
      </c>
      <c r="J17423">
        <f t="shared" si="272"/>
        <v>40</v>
      </c>
    </row>
    <row r="17424" spans="1:10" x14ac:dyDescent="0.3">
      <c r="A17424" t="s">
        <v>17330</v>
      </c>
      <c r="C17424" s="18">
        <v>374.00689353653928</v>
      </c>
      <c r="D17424" s="1"/>
      <c r="E17424" s="1">
        <v>11</v>
      </c>
      <c r="F17424" s="1">
        <v>4</v>
      </c>
      <c r="G17424" s="1">
        <v>0</v>
      </c>
      <c r="H17424" s="1">
        <v>7</v>
      </c>
      <c r="I17424" s="15">
        <v>0.36363636363636365</v>
      </c>
      <c r="J17424">
        <f t="shared" si="272"/>
        <v>40</v>
      </c>
    </row>
    <row r="17425" spans="1:10" x14ac:dyDescent="0.3">
      <c r="A17425" s="21" t="s">
        <v>17329</v>
      </c>
      <c r="C17425" s="18">
        <v>374.00470850831675</v>
      </c>
      <c r="D17425" s="1"/>
      <c r="E17425" s="1">
        <v>14</v>
      </c>
      <c r="F17425" s="1">
        <v>6</v>
      </c>
      <c r="G17425" s="1">
        <v>0</v>
      </c>
      <c r="H17425" s="1">
        <v>8</v>
      </c>
      <c r="I17425" s="15">
        <v>0.42857142857142855</v>
      </c>
      <c r="J17425">
        <f t="shared" si="272"/>
        <v>40</v>
      </c>
    </row>
    <row r="17426" spans="1:10" x14ac:dyDescent="0.3">
      <c r="A17426" t="s">
        <v>17332</v>
      </c>
      <c r="C17426" s="18">
        <v>373.99877455396324</v>
      </c>
      <c r="D17426" s="1"/>
      <c r="E17426" s="1">
        <v>11</v>
      </c>
      <c r="F17426" s="1">
        <v>4</v>
      </c>
      <c r="G17426" s="1">
        <v>0</v>
      </c>
      <c r="H17426" s="1">
        <v>7</v>
      </c>
      <c r="I17426" s="15">
        <v>0.36363636363636365</v>
      </c>
      <c r="J17426">
        <f t="shared" si="272"/>
        <v>40</v>
      </c>
    </row>
    <row r="17427" spans="1:10" x14ac:dyDescent="0.3">
      <c r="A17427" t="s">
        <v>17333</v>
      </c>
      <c r="C17427" s="18">
        <v>373.9903138599081</v>
      </c>
      <c r="D17427" s="1"/>
      <c r="E17427" s="1">
        <v>16</v>
      </c>
      <c r="F17427" s="1">
        <v>6</v>
      </c>
      <c r="G17427" s="1">
        <v>0</v>
      </c>
      <c r="H17427" s="1">
        <v>10</v>
      </c>
      <c r="I17427" s="15">
        <v>0.375</v>
      </c>
      <c r="J17427">
        <f t="shared" si="272"/>
        <v>40</v>
      </c>
    </row>
    <row r="17428" spans="1:10" x14ac:dyDescent="0.3">
      <c r="A17428" t="s">
        <v>19163</v>
      </c>
      <c r="C17428" s="18">
        <v>373.98489777696199</v>
      </c>
      <c r="D17428" s="1"/>
      <c r="E17428" s="1">
        <v>12</v>
      </c>
      <c r="F17428" s="1">
        <v>4</v>
      </c>
      <c r="G17428" s="1">
        <v>0</v>
      </c>
      <c r="H17428" s="1">
        <v>8</v>
      </c>
      <c r="I17428" s="15">
        <v>0.33333333333333331</v>
      </c>
      <c r="J17428">
        <f t="shared" si="272"/>
        <v>40</v>
      </c>
    </row>
    <row r="17429" spans="1:10" x14ac:dyDescent="0.3">
      <c r="A17429" t="s">
        <v>17336</v>
      </c>
      <c r="C17429" s="18">
        <v>373.97828794072996</v>
      </c>
      <c r="D17429" s="1"/>
      <c r="E17429" s="1">
        <v>25</v>
      </c>
      <c r="F17429" s="1">
        <v>9</v>
      </c>
      <c r="G17429" s="1">
        <v>3</v>
      </c>
      <c r="H17429" s="1">
        <v>13</v>
      </c>
      <c r="I17429" s="15">
        <v>0.42</v>
      </c>
      <c r="J17429">
        <f t="shared" si="272"/>
        <v>40</v>
      </c>
    </row>
    <row r="17430" spans="1:10" x14ac:dyDescent="0.3">
      <c r="A17430" t="s">
        <v>17337</v>
      </c>
      <c r="C17430" s="18">
        <v>373.97018594086404</v>
      </c>
      <c r="D17430" s="1"/>
      <c r="E17430" s="1">
        <v>13</v>
      </c>
      <c r="F17430" s="1">
        <v>5</v>
      </c>
      <c r="G17430" s="1">
        <v>0</v>
      </c>
      <c r="H17430" s="1">
        <v>8</v>
      </c>
      <c r="I17430" s="15">
        <v>0.38461538461538464</v>
      </c>
      <c r="J17430">
        <f t="shared" si="272"/>
        <v>40</v>
      </c>
    </row>
    <row r="17431" spans="1:10" x14ac:dyDescent="0.3">
      <c r="A17431" t="s">
        <v>17338</v>
      </c>
      <c r="C17431" s="18">
        <v>373.96663246621205</v>
      </c>
      <c r="D17431" s="1"/>
      <c r="E17431" s="1">
        <v>7</v>
      </c>
      <c r="F17431" s="1">
        <v>2</v>
      </c>
      <c r="G17431" s="1">
        <v>0</v>
      </c>
      <c r="H17431" s="1">
        <v>5</v>
      </c>
      <c r="I17431" s="15">
        <v>0.2857142857142857</v>
      </c>
      <c r="J17431">
        <f t="shared" si="272"/>
        <v>40</v>
      </c>
    </row>
    <row r="17432" spans="1:10" x14ac:dyDescent="0.3">
      <c r="A17432" t="s">
        <v>17343</v>
      </c>
      <c r="C17432" s="18">
        <v>373.93703091204941</v>
      </c>
      <c r="D17432" s="1"/>
      <c r="E17432" s="1">
        <v>23</v>
      </c>
      <c r="F17432" s="1">
        <v>7</v>
      </c>
      <c r="G17432" s="1">
        <v>5</v>
      </c>
      <c r="H17432" s="1">
        <v>11</v>
      </c>
      <c r="I17432" s="15">
        <v>0.41304347826086957</v>
      </c>
      <c r="J17432">
        <f t="shared" si="272"/>
        <v>40</v>
      </c>
    </row>
    <row r="17433" spans="1:10" x14ac:dyDescent="0.3">
      <c r="A17433" t="s">
        <v>17340</v>
      </c>
      <c r="C17433" s="18">
        <v>373.93162168469297</v>
      </c>
      <c r="D17433" s="1"/>
      <c r="E17433" s="1">
        <v>13</v>
      </c>
      <c r="F17433" s="1">
        <v>5</v>
      </c>
      <c r="G17433" s="1">
        <v>0</v>
      </c>
      <c r="H17433" s="1">
        <v>8</v>
      </c>
      <c r="I17433" s="15">
        <v>0.38461538461538464</v>
      </c>
      <c r="J17433">
        <f t="shared" si="272"/>
        <v>40</v>
      </c>
    </row>
    <row r="17434" spans="1:10" x14ac:dyDescent="0.3">
      <c r="A17434" t="s">
        <v>17364</v>
      </c>
      <c r="C17434" s="18">
        <v>373.92340807102573</v>
      </c>
      <c r="D17434" s="1"/>
      <c r="E17434" s="1">
        <v>5</v>
      </c>
      <c r="F17434" s="1">
        <v>1</v>
      </c>
      <c r="G17434" s="1">
        <v>0</v>
      </c>
      <c r="H17434" s="1">
        <v>4</v>
      </c>
      <c r="I17434" s="15">
        <v>0.2</v>
      </c>
      <c r="J17434">
        <f t="shared" si="272"/>
        <v>40</v>
      </c>
    </row>
    <row r="17435" spans="1:10" x14ac:dyDescent="0.3">
      <c r="A17435" t="s">
        <v>17342</v>
      </c>
      <c r="C17435" s="18">
        <v>373.9225517091416</v>
      </c>
      <c r="D17435" s="1"/>
      <c r="E17435" s="1">
        <v>6</v>
      </c>
      <c r="F17435" s="1">
        <v>2</v>
      </c>
      <c r="G17435" s="1">
        <v>0</v>
      </c>
      <c r="H17435" s="1">
        <v>4</v>
      </c>
      <c r="I17435" s="15">
        <v>0.33333333333333331</v>
      </c>
      <c r="J17435">
        <f t="shared" si="272"/>
        <v>40</v>
      </c>
    </row>
    <row r="17436" spans="1:10" x14ac:dyDescent="0.3">
      <c r="A17436" s="21" t="s">
        <v>17344</v>
      </c>
      <c r="C17436" s="18">
        <v>373.91516486022101</v>
      </c>
      <c r="D17436" s="1"/>
      <c r="E17436" s="1">
        <v>9</v>
      </c>
      <c r="F17436" s="1">
        <v>3</v>
      </c>
      <c r="G17436" s="1">
        <v>0</v>
      </c>
      <c r="H17436" s="1">
        <v>6</v>
      </c>
      <c r="I17436" s="15">
        <v>0.33333333333333331</v>
      </c>
      <c r="J17436">
        <f t="shared" si="272"/>
        <v>40</v>
      </c>
    </row>
    <row r="17437" spans="1:10" x14ac:dyDescent="0.3">
      <c r="A17437" t="s">
        <v>17345</v>
      </c>
      <c r="C17437" s="18">
        <v>373.89875433502323</v>
      </c>
      <c r="D17437" s="1"/>
      <c r="E17437" s="1">
        <v>5</v>
      </c>
      <c r="F17437" s="1">
        <v>1</v>
      </c>
      <c r="G17437" s="1">
        <v>0</v>
      </c>
      <c r="H17437" s="1">
        <v>4</v>
      </c>
      <c r="I17437" s="15">
        <v>0.2</v>
      </c>
      <c r="J17437">
        <f t="shared" si="272"/>
        <v>40</v>
      </c>
    </row>
    <row r="17438" spans="1:10" x14ac:dyDescent="0.3">
      <c r="A17438" t="s">
        <v>17346</v>
      </c>
      <c r="C17438" s="18">
        <v>373.89709751768072</v>
      </c>
      <c r="D17438" s="1"/>
      <c r="E17438" s="1">
        <v>8</v>
      </c>
      <c r="F17438" s="1">
        <v>2</v>
      </c>
      <c r="G17438" s="1">
        <v>1</v>
      </c>
      <c r="H17438" s="1">
        <v>5</v>
      </c>
      <c r="I17438" s="15">
        <v>0.3125</v>
      </c>
      <c r="J17438">
        <f t="shared" si="272"/>
        <v>40</v>
      </c>
    </row>
    <row r="17439" spans="1:10" x14ac:dyDescent="0.3">
      <c r="A17439" t="s">
        <v>17347</v>
      </c>
      <c r="C17439" s="18">
        <v>373.89655889700276</v>
      </c>
      <c r="D17439" s="1"/>
      <c r="E17439" s="1">
        <v>3</v>
      </c>
      <c r="F17439" s="1">
        <v>0</v>
      </c>
      <c r="G17439" s="1">
        <v>0</v>
      </c>
      <c r="H17439" s="1">
        <v>3</v>
      </c>
      <c r="I17439" s="15">
        <v>0</v>
      </c>
      <c r="J17439">
        <f t="shared" si="272"/>
        <v>40</v>
      </c>
    </row>
    <row r="17440" spans="1:10" x14ac:dyDescent="0.3">
      <c r="A17440" t="s">
        <v>17348</v>
      </c>
      <c r="C17440" s="18">
        <v>373.89424997096268</v>
      </c>
      <c r="D17440" s="1"/>
      <c r="E17440" s="1">
        <v>9</v>
      </c>
      <c r="F17440" s="1">
        <v>3</v>
      </c>
      <c r="G17440" s="1">
        <v>0</v>
      </c>
      <c r="H17440" s="1">
        <v>6</v>
      </c>
      <c r="I17440" s="15">
        <v>0.33333333333333331</v>
      </c>
      <c r="J17440">
        <f t="shared" si="272"/>
        <v>40</v>
      </c>
    </row>
    <row r="17441" spans="1:10" x14ac:dyDescent="0.3">
      <c r="A17441" t="s">
        <v>17349</v>
      </c>
      <c r="C17441" s="18">
        <v>373.88381931753361</v>
      </c>
      <c r="D17441" s="1"/>
      <c r="E17441" s="1">
        <v>8</v>
      </c>
      <c r="F17441" s="1">
        <v>2</v>
      </c>
      <c r="G17441" s="1">
        <v>1</v>
      </c>
      <c r="H17441" s="1">
        <v>5</v>
      </c>
      <c r="I17441" s="15">
        <v>0.3125</v>
      </c>
      <c r="J17441">
        <f t="shared" si="272"/>
        <v>40</v>
      </c>
    </row>
    <row r="17442" spans="1:10" x14ac:dyDescent="0.3">
      <c r="A17442" t="s">
        <v>17351</v>
      </c>
      <c r="C17442" s="18">
        <v>373.87731975325414</v>
      </c>
      <c r="D17442" s="1"/>
      <c r="E17442" s="1">
        <v>3</v>
      </c>
      <c r="F17442" s="1">
        <v>0</v>
      </c>
      <c r="G17442" s="1">
        <v>0</v>
      </c>
      <c r="H17442" s="1">
        <v>3</v>
      </c>
      <c r="I17442" s="15">
        <v>0</v>
      </c>
      <c r="J17442">
        <f t="shared" si="272"/>
        <v>40</v>
      </c>
    </row>
    <row r="17443" spans="1:10" x14ac:dyDescent="0.3">
      <c r="A17443" t="s">
        <v>17352</v>
      </c>
      <c r="C17443" s="18">
        <v>373.86972717537395</v>
      </c>
      <c r="D17443" s="1"/>
      <c r="E17443" s="1">
        <v>9</v>
      </c>
      <c r="F17443" s="1">
        <v>3</v>
      </c>
      <c r="G17443" s="1">
        <v>0</v>
      </c>
      <c r="H17443" s="1">
        <v>6</v>
      </c>
      <c r="I17443" s="15">
        <v>0.33333333333333331</v>
      </c>
      <c r="J17443">
        <f t="shared" si="272"/>
        <v>40</v>
      </c>
    </row>
    <row r="17444" spans="1:10" x14ac:dyDescent="0.3">
      <c r="A17444" t="s">
        <v>17353</v>
      </c>
      <c r="C17444" s="18">
        <v>373.85145539371985</v>
      </c>
      <c r="D17444" s="1"/>
      <c r="E17444" s="1">
        <v>5</v>
      </c>
      <c r="F17444" s="1">
        <v>1</v>
      </c>
      <c r="G17444" s="1">
        <v>0</v>
      </c>
      <c r="H17444" s="1">
        <v>4</v>
      </c>
      <c r="I17444" s="15">
        <v>0.2</v>
      </c>
      <c r="J17444">
        <f t="shared" si="272"/>
        <v>40</v>
      </c>
    </row>
    <row r="17445" spans="1:10" x14ac:dyDescent="0.3">
      <c r="A17445" t="s">
        <v>17354</v>
      </c>
      <c r="C17445" s="18">
        <v>373.85017678566248</v>
      </c>
      <c r="D17445" s="1"/>
      <c r="E17445" s="1">
        <v>9</v>
      </c>
      <c r="F17445" s="1">
        <v>3</v>
      </c>
      <c r="G17445" s="1">
        <v>0</v>
      </c>
      <c r="H17445" s="1">
        <v>6</v>
      </c>
      <c r="I17445" s="15">
        <v>0.33333333333333331</v>
      </c>
      <c r="J17445">
        <f t="shared" si="272"/>
        <v>40</v>
      </c>
    </row>
    <row r="17446" spans="1:10" x14ac:dyDescent="0.3">
      <c r="A17446" t="s">
        <v>17356</v>
      </c>
      <c r="C17446" s="18">
        <v>373.81459731631389</v>
      </c>
      <c r="D17446" s="1"/>
      <c r="E17446" s="1">
        <v>3</v>
      </c>
      <c r="F17446" s="1">
        <v>0</v>
      </c>
      <c r="G17446" s="1">
        <v>0</v>
      </c>
      <c r="H17446" s="1">
        <v>3</v>
      </c>
      <c r="I17446" s="15">
        <v>0</v>
      </c>
      <c r="J17446">
        <f t="shared" si="272"/>
        <v>40</v>
      </c>
    </row>
    <row r="17447" spans="1:10" x14ac:dyDescent="0.3">
      <c r="A17447" t="s">
        <v>17358</v>
      </c>
      <c r="C17447" s="18">
        <v>373.79931248848817</v>
      </c>
      <c r="D17447" s="1"/>
      <c r="E17447" s="1">
        <v>83</v>
      </c>
      <c r="F17447" s="1">
        <v>37</v>
      </c>
      <c r="G17447" s="1">
        <v>4</v>
      </c>
      <c r="H17447" s="1">
        <v>42</v>
      </c>
      <c r="I17447" s="15">
        <v>0.46987951807228917</v>
      </c>
      <c r="J17447">
        <f t="shared" si="272"/>
        <v>20</v>
      </c>
    </row>
    <row r="17448" spans="1:10" x14ac:dyDescent="0.3">
      <c r="A17448" t="s">
        <v>17405</v>
      </c>
      <c r="C17448" s="18">
        <v>373.79073282014406</v>
      </c>
      <c r="D17448" s="1"/>
      <c r="E17448" s="1">
        <v>39</v>
      </c>
      <c r="F17448" s="1">
        <v>15</v>
      </c>
      <c r="G17448" s="1">
        <v>2</v>
      </c>
      <c r="H17448" s="1">
        <v>22</v>
      </c>
      <c r="I17448" s="15">
        <v>0.41025641025641024</v>
      </c>
      <c r="J17448">
        <f t="shared" si="272"/>
        <v>20</v>
      </c>
    </row>
    <row r="17449" spans="1:10" x14ac:dyDescent="0.3">
      <c r="A17449" t="s">
        <v>18429</v>
      </c>
      <c r="C17449" s="18">
        <v>373.78988723913591</v>
      </c>
      <c r="D17449" s="1"/>
      <c r="E17449" s="1">
        <v>33</v>
      </c>
      <c r="F17449" s="1">
        <v>12</v>
      </c>
      <c r="G17449" s="1">
        <v>1</v>
      </c>
      <c r="H17449" s="1">
        <v>20</v>
      </c>
      <c r="I17449" s="15">
        <v>0.37878787878787878</v>
      </c>
      <c r="J17449">
        <f t="shared" si="272"/>
        <v>20</v>
      </c>
    </row>
    <row r="17450" spans="1:10" x14ac:dyDescent="0.3">
      <c r="A17450" t="s">
        <v>17359</v>
      </c>
      <c r="C17450" s="18">
        <v>373.78755309310185</v>
      </c>
      <c r="D17450" s="1"/>
      <c r="E17450" s="1">
        <v>35</v>
      </c>
      <c r="F17450" s="1">
        <v>11</v>
      </c>
      <c r="G17450" s="1">
        <v>0</v>
      </c>
      <c r="H17450" s="1">
        <v>24</v>
      </c>
      <c r="I17450" s="15">
        <v>0.31428571428571428</v>
      </c>
      <c r="J17450">
        <f t="shared" si="272"/>
        <v>20</v>
      </c>
    </row>
    <row r="17451" spans="1:10" x14ac:dyDescent="0.3">
      <c r="A17451" t="s">
        <v>18305</v>
      </c>
      <c r="C17451" s="18">
        <v>373.78466466559439</v>
      </c>
      <c r="D17451" s="1"/>
      <c r="E17451" s="1">
        <v>8</v>
      </c>
      <c r="F17451" s="1">
        <v>2</v>
      </c>
      <c r="G17451" s="1">
        <v>0</v>
      </c>
      <c r="H17451" s="1">
        <v>6</v>
      </c>
      <c r="I17451" s="15">
        <v>0.25</v>
      </c>
      <c r="J17451">
        <f t="shared" si="272"/>
        <v>40</v>
      </c>
    </row>
    <row r="17452" spans="1:10" x14ac:dyDescent="0.3">
      <c r="A17452" t="s">
        <v>17360</v>
      </c>
      <c r="C17452" s="18">
        <v>373.78333544888886</v>
      </c>
      <c r="D17452" s="1"/>
      <c r="E17452" s="1">
        <v>10</v>
      </c>
      <c r="F17452" s="1">
        <v>3</v>
      </c>
      <c r="G17452" s="1">
        <v>1</v>
      </c>
      <c r="H17452" s="1">
        <v>6</v>
      </c>
      <c r="I17452" s="15">
        <v>0.35</v>
      </c>
      <c r="J17452">
        <f t="shared" si="272"/>
        <v>40</v>
      </c>
    </row>
    <row r="17453" spans="1:10" x14ac:dyDescent="0.3">
      <c r="A17453" t="s">
        <v>17361</v>
      </c>
      <c r="C17453" s="18">
        <v>373.76812416832263</v>
      </c>
      <c r="D17453" s="1"/>
      <c r="E17453" s="1">
        <v>11</v>
      </c>
      <c r="F17453" s="1">
        <v>4</v>
      </c>
      <c r="G17453" s="1">
        <v>0</v>
      </c>
      <c r="H17453" s="1">
        <v>7</v>
      </c>
      <c r="I17453" s="15">
        <v>0.36363636363636365</v>
      </c>
      <c r="J17453">
        <f t="shared" si="272"/>
        <v>40</v>
      </c>
    </row>
    <row r="17454" spans="1:10" x14ac:dyDescent="0.3">
      <c r="A17454" t="s">
        <v>17543</v>
      </c>
      <c r="C17454" s="18">
        <v>373.76582233583338</v>
      </c>
      <c r="D17454" s="1"/>
      <c r="E17454" s="1">
        <v>19</v>
      </c>
      <c r="F17454" s="1">
        <v>9</v>
      </c>
      <c r="G17454" s="1">
        <v>0</v>
      </c>
      <c r="H17454" s="1">
        <v>10</v>
      </c>
      <c r="I17454" s="15">
        <v>0.47368421052631576</v>
      </c>
      <c r="J17454">
        <f t="shared" si="272"/>
        <v>40</v>
      </c>
    </row>
    <row r="17455" spans="1:10" x14ac:dyDescent="0.3">
      <c r="A17455" t="s">
        <v>17386</v>
      </c>
      <c r="C17455" s="18">
        <v>373.76441875700021</v>
      </c>
      <c r="D17455" s="1"/>
      <c r="E17455" s="1">
        <v>12</v>
      </c>
      <c r="F17455" s="1">
        <v>4</v>
      </c>
      <c r="G17455" s="1">
        <v>0</v>
      </c>
      <c r="H17455" s="1">
        <v>8</v>
      </c>
      <c r="I17455" s="15">
        <v>0.33333333333333331</v>
      </c>
      <c r="J17455">
        <f t="shared" si="272"/>
        <v>40</v>
      </c>
    </row>
    <row r="17456" spans="1:10" x14ac:dyDescent="0.3">
      <c r="A17456" t="s">
        <v>17363</v>
      </c>
      <c r="C17456" s="18">
        <v>373.75852979290551</v>
      </c>
      <c r="D17456" s="1"/>
      <c r="E17456" s="1">
        <v>5</v>
      </c>
      <c r="F17456" s="1">
        <v>1</v>
      </c>
      <c r="G17456" s="1">
        <v>1</v>
      </c>
      <c r="H17456" s="1">
        <v>3</v>
      </c>
      <c r="I17456" s="15">
        <v>0.3</v>
      </c>
      <c r="J17456">
        <f t="shared" si="272"/>
        <v>40</v>
      </c>
    </row>
    <row r="17457" spans="1:10" x14ac:dyDescent="0.3">
      <c r="A17457" t="s">
        <v>17325</v>
      </c>
      <c r="C17457" s="18">
        <v>373.75580218886603</v>
      </c>
      <c r="D17457" s="1"/>
      <c r="E17457" s="1">
        <v>27</v>
      </c>
      <c r="F17457" s="1">
        <v>9</v>
      </c>
      <c r="G17457" s="1">
        <v>1</v>
      </c>
      <c r="H17457" s="1">
        <v>17</v>
      </c>
      <c r="I17457" s="15">
        <v>0.35185185185185186</v>
      </c>
      <c r="J17457">
        <f t="shared" si="272"/>
        <v>40</v>
      </c>
    </row>
    <row r="17458" spans="1:10" x14ac:dyDescent="0.3">
      <c r="A17458" t="s">
        <v>17376</v>
      </c>
      <c r="C17458" s="18">
        <v>373.75399342457627</v>
      </c>
      <c r="D17458" s="1"/>
      <c r="E17458" s="1">
        <v>30</v>
      </c>
      <c r="F17458" s="1">
        <v>11</v>
      </c>
      <c r="G17458" s="1">
        <v>2</v>
      </c>
      <c r="H17458" s="1">
        <v>17</v>
      </c>
      <c r="I17458" s="15">
        <v>0.4</v>
      </c>
      <c r="J17458">
        <f t="shared" si="272"/>
        <v>40</v>
      </c>
    </row>
    <row r="17459" spans="1:10" x14ac:dyDescent="0.3">
      <c r="A17459" t="s">
        <v>17365</v>
      </c>
      <c r="C17459" s="18">
        <v>373.75285999956128</v>
      </c>
      <c r="D17459" s="1"/>
      <c r="E17459" s="1">
        <v>3</v>
      </c>
      <c r="F17459" s="1">
        <v>0</v>
      </c>
      <c r="G17459" s="1">
        <v>0</v>
      </c>
      <c r="H17459" s="1">
        <v>3</v>
      </c>
      <c r="I17459" s="15">
        <v>0</v>
      </c>
      <c r="J17459">
        <f t="shared" si="272"/>
        <v>40</v>
      </c>
    </row>
    <row r="17460" spans="1:10" x14ac:dyDescent="0.3">
      <c r="A17460" t="s">
        <v>17366</v>
      </c>
      <c r="C17460" s="18">
        <v>373.75224152889166</v>
      </c>
      <c r="D17460" s="1"/>
      <c r="E17460" s="1">
        <v>14</v>
      </c>
      <c r="F17460" s="1">
        <v>5</v>
      </c>
      <c r="G17460" s="1">
        <v>0</v>
      </c>
      <c r="H17460" s="1">
        <v>9</v>
      </c>
      <c r="I17460" s="15">
        <v>0.35714285714285715</v>
      </c>
      <c r="J17460">
        <f t="shared" si="272"/>
        <v>40</v>
      </c>
    </row>
    <row r="17461" spans="1:10" x14ac:dyDescent="0.3">
      <c r="A17461" t="s">
        <v>17367</v>
      </c>
      <c r="C17461" s="18">
        <v>373.75070291837261</v>
      </c>
      <c r="D17461" s="1"/>
      <c r="E17461" s="1">
        <v>9</v>
      </c>
      <c r="F17461" s="1">
        <v>3</v>
      </c>
      <c r="G17461" s="1">
        <v>0</v>
      </c>
      <c r="H17461" s="1">
        <v>6</v>
      </c>
      <c r="I17461" s="15">
        <v>0.33333333333333331</v>
      </c>
      <c r="J17461">
        <f t="shared" si="272"/>
        <v>40</v>
      </c>
    </row>
    <row r="17462" spans="1:10" x14ac:dyDescent="0.3">
      <c r="A17462" t="s">
        <v>17368</v>
      </c>
      <c r="C17462" s="18">
        <v>373.74587369326065</v>
      </c>
      <c r="D17462" s="1"/>
      <c r="E17462" s="1">
        <v>9</v>
      </c>
      <c r="F17462" s="1">
        <v>2</v>
      </c>
      <c r="G17462" s="1">
        <v>0</v>
      </c>
      <c r="H17462" s="1">
        <v>7</v>
      </c>
      <c r="I17462" s="15">
        <v>0.22222222222222221</v>
      </c>
      <c r="J17462">
        <f t="shared" si="272"/>
        <v>40</v>
      </c>
    </row>
    <row r="17463" spans="1:10" x14ac:dyDescent="0.3">
      <c r="A17463" t="s">
        <v>10248</v>
      </c>
      <c r="C17463" s="18">
        <v>373.7409304270916</v>
      </c>
      <c r="D17463" s="1"/>
      <c r="E17463" s="1">
        <v>27</v>
      </c>
      <c r="F17463" s="1">
        <v>12</v>
      </c>
      <c r="G17463" s="1">
        <v>0</v>
      </c>
      <c r="H17463" s="1">
        <v>15</v>
      </c>
      <c r="I17463" s="15">
        <v>0.44444444444444442</v>
      </c>
      <c r="J17463">
        <f t="shared" si="272"/>
        <v>40</v>
      </c>
    </row>
    <row r="17464" spans="1:10" x14ac:dyDescent="0.3">
      <c r="A17464" t="s">
        <v>17369</v>
      </c>
      <c r="C17464" s="18">
        <v>373.73476280367726</v>
      </c>
      <c r="D17464" s="1"/>
      <c r="E17464" s="1">
        <v>5</v>
      </c>
      <c r="F17464" s="1">
        <v>1</v>
      </c>
      <c r="G17464" s="1">
        <v>0</v>
      </c>
      <c r="H17464" s="1">
        <v>4</v>
      </c>
      <c r="I17464" s="15">
        <v>0.2</v>
      </c>
      <c r="J17464">
        <f t="shared" si="272"/>
        <v>40</v>
      </c>
    </row>
    <row r="17465" spans="1:10" x14ac:dyDescent="0.3">
      <c r="A17465" t="s">
        <v>17370</v>
      </c>
      <c r="C17465" s="18">
        <v>373.73235153608061</v>
      </c>
      <c r="D17465" s="1"/>
      <c r="E17465" s="1">
        <v>2</v>
      </c>
      <c r="F17465" s="1">
        <v>0</v>
      </c>
      <c r="G17465" s="1">
        <v>0</v>
      </c>
      <c r="H17465" s="1">
        <v>2</v>
      </c>
      <c r="I17465" s="15">
        <v>0</v>
      </c>
      <c r="J17465">
        <f t="shared" si="272"/>
        <v>40</v>
      </c>
    </row>
    <row r="17466" spans="1:10" x14ac:dyDescent="0.3">
      <c r="A17466" t="s">
        <v>17611</v>
      </c>
      <c r="C17466" s="18">
        <v>373.72563540065983</v>
      </c>
      <c r="D17466" s="1"/>
      <c r="E17466" s="1">
        <v>35</v>
      </c>
      <c r="F17466" s="1">
        <v>15</v>
      </c>
      <c r="G17466" s="1">
        <v>0</v>
      </c>
      <c r="H17466" s="1">
        <v>20</v>
      </c>
      <c r="I17466" s="15">
        <v>0.42857142857142855</v>
      </c>
      <c r="J17466">
        <f t="shared" si="272"/>
        <v>20</v>
      </c>
    </row>
    <row r="17467" spans="1:10" x14ac:dyDescent="0.3">
      <c r="A17467" t="s">
        <v>17371</v>
      </c>
      <c r="C17467" s="18">
        <v>373.71251638788954</v>
      </c>
      <c r="D17467" s="1"/>
      <c r="E17467" s="1">
        <v>11</v>
      </c>
      <c r="F17467" s="1">
        <v>4</v>
      </c>
      <c r="G17467" s="1">
        <v>0</v>
      </c>
      <c r="H17467" s="1">
        <v>7</v>
      </c>
      <c r="I17467" s="15">
        <v>0.36363636363636365</v>
      </c>
      <c r="J17467">
        <f t="shared" si="272"/>
        <v>40</v>
      </c>
    </row>
    <row r="17468" spans="1:10" x14ac:dyDescent="0.3">
      <c r="A17468" t="s">
        <v>17372</v>
      </c>
      <c r="C17468" s="18">
        <v>373.70363002666824</v>
      </c>
      <c r="D17468" s="1"/>
      <c r="E17468" s="1">
        <v>2</v>
      </c>
      <c r="F17468" s="1">
        <v>0</v>
      </c>
      <c r="G17468" s="1">
        <v>0</v>
      </c>
      <c r="H17468" s="1">
        <v>2</v>
      </c>
      <c r="I17468" s="15">
        <v>0</v>
      </c>
      <c r="J17468">
        <f t="shared" si="272"/>
        <v>40</v>
      </c>
    </row>
    <row r="17469" spans="1:10" x14ac:dyDescent="0.3">
      <c r="A17469" t="s">
        <v>17373</v>
      </c>
      <c r="C17469" s="18">
        <v>373.69946068430085</v>
      </c>
      <c r="D17469" s="1"/>
      <c r="E17469" s="1">
        <v>3</v>
      </c>
      <c r="F17469" s="1">
        <v>0</v>
      </c>
      <c r="G17469" s="1">
        <v>0</v>
      </c>
      <c r="H17469" s="1">
        <v>3</v>
      </c>
      <c r="I17469" s="15">
        <v>0</v>
      </c>
      <c r="J17469">
        <f t="shared" si="272"/>
        <v>40</v>
      </c>
    </row>
    <row r="17470" spans="1:10" x14ac:dyDescent="0.3">
      <c r="A17470" t="s">
        <v>17374</v>
      </c>
      <c r="C17470" s="18">
        <v>373.69421536523259</v>
      </c>
      <c r="D17470" s="1"/>
      <c r="E17470" s="1">
        <v>9</v>
      </c>
      <c r="F17470" s="1">
        <v>3</v>
      </c>
      <c r="G17470" s="1">
        <v>0</v>
      </c>
      <c r="H17470" s="1">
        <v>6</v>
      </c>
      <c r="I17470" s="15">
        <v>0.33333333333333331</v>
      </c>
      <c r="J17470">
        <f t="shared" si="272"/>
        <v>40</v>
      </c>
    </row>
    <row r="17471" spans="1:10" x14ac:dyDescent="0.3">
      <c r="A17471" t="s">
        <v>17375</v>
      </c>
      <c r="C17471" s="18">
        <v>373.6931865121939</v>
      </c>
      <c r="D17471" s="1"/>
      <c r="E17471" s="1">
        <v>8</v>
      </c>
      <c r="F17471" s="1">
        <v>2</v>
      </c>
      <c r="G17471" s="1">
        <v>1</v>
      </c>
      <c r="H17471" s="1">
        <v>5</v>
      </c>
      <c r="I17471" s="15">
        <v>0.3125</v>
      </c>
      <c r="J17471">
        <f t="shared" si="272"/>
        <v>40</v>
      </c>
    </row>
    <row r="17472" spans="1:10" x14ac:dyDescent="0.3">
      <c r="A17472" t="s">
        <v>17377</v>
      </c>
      <c r="C17472" s="18">
        <v>373.67665562993119</v>
      </c>
      <c r="D17472" s="1"/>
      <c r="E17472" s="1">
        <v>3</v>
      </c>
      <c r="F17472" s="1">
        <v>0</v>
      </c>
      <c r="G17472" s="1">
        <v>0</v>
      </c>
      <c r="H17472" s="1">
        <v>3</v>
      </c>
      <c r="I17472" s="15">
        <v>0</v>
      </c>
      <c r="J17472">
        <f t="shared" si="272"/>
        <v>40</v>
      </c>
    </row>
    <row r="17473" spans="1:10" x14ac:dyDescent="0.3">
      <c r="A17473" t="s">
        <v>17378</v>
      </c>
      <c r="C17473" s="18">
        <v>373.66655120425395</v>
      </c>
      <c r="D17473" s="1"/>
      <c r="E17473" s="1">
        <v>9</v>
      </c>
      <c r="F17473" s="1">
        <v>3</v>
      </c>
      <c r="G17473" s="1">
        <v>0</v>
      </c>
      <c r="H17473" s="1">
        <v>6</v>
      </c>
      <c r="I17473" s="15">
        <v>0.33333333333333331</v>
      </c>
      <c r="J17473">
        <f t="shared" si="272"/>
        <v>40</v>
      </c>
    </row>
    <row r="17474" spans="1:10" x14ac:dyDescent="0.3">
      <c r="A17474" t="s">
        <v>17416</v>
      </c>
      <c r="C17474" s="18">
        <v>373.66378151886897</v>
      </c>
      <c r="D17474" s="1"/>
      <c r="E17474" s="1">
        <v>12</v>
      </c>
      <c r="F17474" s="1">
        <v>4</v>
      </c>
      <c r="G17474" s="1">
        <v>0</v>
      </c>
      <c r="H17474" s="1">
        <v>8</v>
      </c>
      <c r="I17474" s="15">
        <v>0.33333333333333331</v>
      </c>
      <c r="J17474">
        <f t="shared" si="272"/>
        <v>40</v>
      </c>
    </row>
    <row r="17475" spans="1:10" x14ac:dyDescent="0.3">
      <c r="A17475" t="s">
        <v>17394</v>
      </c>
      <c r="C17475" s="18">
        <v>373.66002878314413</v>
      </c>
      <c r="D17475" s="1"/>
      <c r="E17475" s="1">
        <v>43</v>
      </c>
      <c r="F17475" s="1">
        <v>22</v>
      </c>
      <c r="G17475" s="1">
        <v>1</v>
      </c>
      <c r="H17475" s="1">
        <v>20</v>
      </c>
      <c r="I17475" s="15">
        <v>0.52325581395348841</v>
      </c>
      <c r="J17475">
        <f t="shared" si="272"/>
        <v>20</v>
      </c>
    </row>
    <row r="17476" spans="1:10" x14ac:dyDescent="0.3">
      <c r="A17476" t="s">
        <v>17379</v>
      </c>
      <c r="C17476" s="18">
        <v>373.65691042913295</v>
      </c>
      <c r="D17476" s="1"/>
      <c r="E17476" s="1">
        <v>3</v>
      </c>
      <c r="F17476" s="1">
        <v>0</v>
      </c>
      <c r="G17476" s="1">
        <v>0</v>
      </c>
      <c r="H17476" s="1">
        <v>3</v>
      </c>
      <c r="I17476" s="15">
        <v>0</v>
      </c>
      <c r="J17476">
        <f t="shared" ref="J17476:J17539" si="273">IF(E17476&lt;=30,40,20)</f>
        <v>40</v>
      </c>
    </row>
    <row r="17477" spans="1:10" x14ac:dyDescent="0.3">
      <c r="A17477" t="s">
        <v>17380</v>
      </c>
      <c r="C17477" s="18">
        <v>373.6475521774172</v>
      </c>
      <c r="D17477" s="1"/>
      <c r="E17477" s="1">
        <v>5</v>
      </c>
      <c r="F17477" s="1">
        <v>0</v>
      </c>
      <c r="G17477" s="1">
        <v>2</v>
      </c>
      <c r="H17477" s="1">
        <v>3</v>
      </c>
      <c r="I17477" s="15">
        <v>0.2</v>
      </c>
      <c r="J17477">
        <f t="shared" si="273"/>
        <v>40</v>
      </c>
    </row>
    <row r="17478" spans="1:10" x14ac:dyDescent="0.3">
      <c r="A17478" t="s">
        <v>17381</v>
      </c>
      <c r="C17478" s="18">
        <v>373.64606497108502</v>
      </c>
      <c r="D17478" s="1"/>
      <c r="E17478" s="1">
        <v>6</v>
      </c>
      <c r="F17478" s="1">
        <v>2</v>
      </c>
      <c r="G17478" s="1">
        <v>0</v>
      </c>
      <c r="H17478" s="1">
        <v>4</v>
      </c>
      <c r="I17478" s="15">
        <v>0.33333333333333331</v>
      </c>
      <c r="J17478">
        <f t="shared" si="273"/>
        <v>40</v>
      </c>
    </row>
    <row r="17479" spans="1:10" x14ac:dyDescent="0.3">
      <c r="A17479" t="s">
        <v>17382</v>
      </c>
      <c r="C17479" s="18">
        <v>373.64558105478534</v>
      </c>
      <c r="D17479" s="1"/>
      <c r="E17479" s="1">
        <v>6</v>
      </c>
      <c r="F17479" s="1">
        <v>1</v>
      </c>
      <c r="G17479" s="1">
        <v>1</v>
      </c>
      <c r="H17479" s="1">
        <v>4</v>
      </c>
      <c r="I17479" s="15">
        <v>0.25</v>
      </c>
      <c r="J17479">
        <f t="shared" si="273"/>
        <v>40</v>
      </c>
    </row>
    <row r="17480" spans="1:10" x14ac:dyDescent="0.3">
      <c r="A17480" t="s">
        <v>17383</v>
      </c>
      <c r="C17480" s="18">
        <v>373.64486370437118</v>
      </c>
      <c r="D17480" s="1"/>
      <c r="E17480" s="1">
        <v>9</v>
      </c>
      <c r="F17480" s="1">
        <v>3</v>
      </c>
      <c r="G17480" s="1">
        <v>0</v>
      </c>
      <c r="H17480" s="1">
        <v>6</v>
      </c>
      <c r="I17480" s="15">
        <v>0.33333333333333331</v>
      </c>
      <c r="J17480">
        <f t="shared" si="273"/>
        <v>40</v>
      </c>
    </row>
    <row r="17481" spans="1:10" x14ac:dyDescent="0.3">
      <c r="A17481" t="s">
        <v>17384</v>
      </c>
      <c r="C17481" s="18">
        <v>373.64172986220467</v>
      </c>
      <c r="D17481" s="1"/>
      <c r="E17481" s="1">
        <v>26</v>
      </c>
      <c r="F17481" s="1">
        <v>7</v>
      </c>
      <c r="G17481" s="1">
        <v>1</v>
      </c>
      <c r="H17481" s="1">
        <v>18</v>
      </c>
      <c r="I17481" s="15">
        <v>0.28846153846153844</v>
      </c>
      <c r="J17481">
        <f t="shared" si="273"/>
        <v>40</v>
      </c>
    </row>
    <row r="17482" spans="1:10" x14ac:dyDescent="0.3">
      <c r="A17482" t="s">
        <v>17385</v>
      </c>
      <c r="C17482" s="18">
        <v>373.63455188520498</v>
      </c>
      <c r="D17482" s="1"/>
      <c r="E17482" s="1">
        <v>3</v>
      </c>
      <c r="F17482" s="1">
        <v>0</v>
      </c>
      <c r="G17482" s="1">
        <v>0</v>
      </c>
      <c r="H17482" s="1">
        <v>3</v>
      </c>
      <c r="I17482" s="15">
        <v>0</v>
      </c>
      <c r="J17482">
        <f t="shared" si="273"/>
        <v>40</v>
      </c>
    </row>
    <row r="17483" spans="1:10" x14ac:dyDescent="0.3">
      <c r="A17483" t="s">
        <v>17388</v>
      </c>
      <c r="C17483" s="18">
        <v>373.63075107495689</v>
      </c>
      <c r="D17483" s="1"/>
      <c r="E17483" s="1">
        <v>21</v>
      </c>
      <c r="F17483" s="1">
        <v>8</v>
      </c>
      <c r="G17483" s="1">
        <v>1</v>
      </c>
      <c r="H17483" s="1">
        <v>12</v>
      </c>
      <c r="I17483" s="15">
        <v>0.40476190476190477</v>
      </c>
      <c r="J17483">
        <f t="shared" si="273"/>
        <v>40</v>
      </c>
    </row>
    <row r="17484" spans="1:10" x14ac:dyDescent="0.3">
      <c r="A17484" t="s">
        <v>17910</v>
      </c>
      <c r="C17484" s="18">
        <v>373.63003827992367</v>
      </c>
      <c r="D17484" s="1"/>
      <c r="E17484" s="1">
        <v>26</v>
      </c>
      <c r="F17484" s="1">
        <v>8</v>
      </c>
      <c r="G17484" s="1">
        <v>3</v>
      </c>
      <c r="H17484" s="1">
        <v>15</v>
      </c>
      <c r="I17484" s="15">
        <v>0.36538461538461536</v>
      </c>
      <c r="J17484">
        <f t="shared" si="273"/>
        <v>40</v>
      </c>
    </row>
    <row r="17485" spans="1:10" x14ac:dyDescent="0.3">
      <c r="A17485" t="s">
        <v>17390</v>
      </c>
      <c r="C17485" s="18">
        <v>373.61230236881033</v>
      </c>
      <c r="D17485" s="1"/>
      <c r="E17485" s="1">
        <v>10</v>
      </c>
      <c r="F17485" s="1">
        <v>4</v>
      </c>
      <c r="G17485" s="1">
        <v>0</v>
      </c>
      <c r="H17485" s="1">
        <v>6</v>
      </c>
      <c r="I17485" s="15">
        <v>0.4</v>
      </c>
      <c r="J17485">
        <f t="shared" si="273"/>
        <v>40</v>
      </c>
    </row>
    <row r="17486" spans="1:10" x14ac:dyDescent="0.3">
      <c r="A17486" t="s">
        <v>17402</v>
      </c>
      <c r="C17486" s="18">
        <v>373.61151254596535</v>
      </c>
      <c r="D17486" s="1"/>
      <c r="E17486" s="1">
        <v>7</v>
      </c>
      <c r="F17486" s="1">
        <v>2</v>
      </c>
      <c r="G17486" s="1">
        <v>0</v>
      </c>
      <c r="H17486" s="1">
        <v>5</v>
      </c>
      <c r="I17486" s="15">
        <v>0.2857142857142857</v>
      </c>
      <c r="J17486">
        <f t="shared" si="273"/>
        <v>40</v>
      </c>
    </row>
    <row r="17487" spans="1:10" x14ac:dyDescent="0.3">
      <c r="A17487" t="s">
        <v>17391</v>
      </c>
      <c r="C17487" s="18">
        <v>373.60980841479471</v>
      </c>
      <c r="D17487" s="1"/>
      <c r="E17487" s="1">
        <v>9</v>
      </c>
      <c r="F17487" s="1">
        <v>2</v>
      </c>
      <c r="G17487" s="1">
        <v>0</v>
      </c>
      <c r="H17487" s="1">
        <v>7</v>
      </c>
      <c r="I17487" s="15">
        <v>0.22222222222222221</v>
      </c>
      <c r="J17487">
        <f t="shared" si="273"/>
        <v>40</v>
      </c>
    </row>
    <row r="17488" spans="1:10" x14ac:dyDescent="0.3">
      <c r="A17488" t="s">
        <v>17393</v>
      </c>
      <c r="C17488" s="18">
        <v>373.60228232764661</v>
      </c>
      <c r="D17488" s="1"/>
      <c r="E17488" s="1">
        <v>3</v>
      </c>
      <c r="F17488" s="1">
        <v>0</v>
      </c>
      <c r="G17488" s="1">
        <v>0</v>
      </c>
      <c r="H17488" s="1">
        <v>3</v>
      </c>
      <c r="I17488" s="15">
        <v>0</v>
      </c>
      <c r="J17488">
        <f t="shared" si="273"/>
        <v>40</v>
      </c>
    </row>
    <row r="17489" spans="1:10" x14ac:dyDescent="0.3">
      <c r="A17489" t="s">
        <v>17861</v>
      </c>
      <c r="C17489" s="18">
        <v>373.59868970089207</v>
      </c>
      <c r="D17489" s="1"/>
      <c r="E17489" s="1">
        <v>59</v>
      </c>
      <c r="F17489" s="1">
        <v>25</v>
      </c>
      <c r="G17489" s="1">
        <v>0</v>
      </c>
      <c r="H17489" s="1">
        <v>34</v>
      </c>
      <c r="I17489" s="15">
        <v>0.42372881355932202</v>
      </c>
      <c r="J17489">
        <f t="shared" si="273"/>
        <v>20</v>
      </c>
    </row>
    <row r="17490" spans="1:10" x14ac:dyDescent="0.3">
      <c r="A17490" t="s">
        <v>17395</v>
      </c>
      <c r="C17490" s="18">
        <v>373.59816360361378</v>
      </c>
      <c r="D17490" s="1"/>
      <c r="E17490" s="1">
        <v>8</v>
      </c>
      <c r="F17490" s="1">
        <v>3</v>
      </c>
      <c r="G17490" s="1">
        <v>0</v>
      </c>
      <c r="H17490" s="1">
        <v>5</v>
      </c>
      <c r="I17490" s="15">
        <v>0.375</v>
      </c>
      <c r="J17490">
        <f t="shared" si="273"/>
        <v>40</v>
      </c>
    </row>
    <row r="17491" spans="1:10" x14ac:dyDescent="0.3">
      <c r="A17491" t="s">
        <v>17398</v>
      </c>
      <c r="C17491" s="18">
        <v>373.58530469352405</v>
      </c>
      <c r="D17491" s="1"/>
      <c r="E17491" s="1">
        <v>3</v>
      </c>
      <c r="F17491" s="1">
        <v>0</v>
      </c>
      <c r="G17491" s="1">
        <v>0</v>
      </c>
      <c r="H17491" s="1">
        <v>3</v>
      </c>
      <c r="I17491" s="15">
        <v>0</v>
      </c>
      <c r="J17491">
        <f t="shared" si="273"/>
        <v>40</v>
      </c>
    </row>
    <row r="17492" spans="1:10" x14ac:dyDescent="0.3">
      <c r="A17492" t="s">
        <v>17399</v>
      </c>
      <c r="C17492" s="18">
        <v>373.57675785416751</v>
      </c>
      <c r="D17492" s="1"/>
      <c r="E17492" s="1">
        <v>33</v>
      </c>
      <c r="F17492" s="1">
        <v>17</v>
      </c>
      <c r="G17492" s="1">
        <v>0</v>
      </c>
      <c r="H17492" s="1">
        <v>16</v>
      </c>
      <c r="I17492" s="15">
        <v>0.51515151515151514</v>
      </c>
      <c r="J17492">
        <f t="shared" si="273"/>
        <v>20</v>
      </c>
    </row>
    <row r="17493" spans="1:10" x14ac:dyDescent="0.3">
      <c r="A17493" t="s">
        <v>17400</v>
      </c>
      <c r="C17493" s="18">
        <v>373.56703594953882</v>
      </c>
      <c r="D17493" s="1"/>
      <c r="E17493" s="1">
        <v>3</v>
      </c>
      <c r="F17493" s="1">
        <v>0</v>
      </c>
      <c r="G17493" s="1">
        <v>0</v>
      </c>
      <c r="H17493" s="1">
        <v>3</v>
      </c>
      <c r="I17493" s="15">
        <v>0</v>
      </c>
      <c r="J17493">
        <f t="shared" si="273"/>
        <v>40</v>
      </c>
    </row>
    <row r="17494" spans="1:10" x14ac:dyDescent="0.3">
      <c r="A17494" t="s">
        <v>17401</v>
      </c>
      <c r="C17494" s="18">
        <v>373.56481378503088</v>
      </c>
      <c r="D17494" s="1"/>
      <c r="E17494" s="1">
        <v>6</v>
      </c>
      <c r="F17494" s="1">
        <v>1</v>
      </c>
      <c r="G17494" s="1">
        <v>1</v>
      </c>
      <c r="H17494" s="1">
        <v>4</v>
      </c>
      <c r="I17494" s="15">
        <v>0.25</v>
      </c>
      <c r="J17494">
        <f t="shared" si="273"/>
        <v>40</v>
      </c>
    </row>
    <row r="17495" spans="1:10" x14ac:dyDescent="0.3">
      <c r="A17495" t="s">
        <v>17403</v>
      </c>
      <c r="C17495" s="18">
        <v>373.54890578074111</v>
      </c>
      <c r="D17495" s="1"/>
      <c r="E17495" s="1">
        <v>3</v>
      </c>
      <c r="F17495" s="1">
        <v>0</v>
      </c>
      <c r="G17495" s="1">
        <v>0</v>
      </c>
      <c r="H17495" s="1">
        <v>3</v>
      </c>
      <c r="I17495" s="15">
        <v>0</v>
      </c>
      <c r="J17495">
        <f t="shared" si="273"/>
        <v>40</v>
      </c>
    </row>
    <row r="17496" spans="1:10" x14ac:dyDescent="0.3">
      <c r="A17496" t="s">
        <v>17404</v>
      </c>
      <c r="C17496" s="18">
        <v>373.54660142523653</v>
      </c>
      <c r="D17496" s="1"/>
      <c r="E17496" s="1">
        <v>3</v>
      </c>
      <c r="F17496" s="1">
        <v>0</v>
      </c>
      <c r="G17496" s="1">
        <v>0</v>
      </c>
      <c r="H17496" s="1">
        <v>3</v>
      </c>
      <c r="I17496" s="15">
        <v>0</v>
      </c>
      <c r="J17496">
        <f t="shared" si="273"/>
        <v>40</v>
      </c>
    </row>
    <row r="17497" spans="1:10" x14ac:dyDescent="0.3">
      <c r="A17497" t="s">
        <v>17406</v>
      </c>
      <c r="C17497" s="18">
        <v>373.53593473847502</v>
      </c>
      <c r="D17497" s="1"/>
      <c r="E17497" s="1">
        <v>5</v>
      </c>
      <c r="F17497" s="1">
        <v>1</v>
      </c>
      <c r="G17497" s="1">
        <v>0</v>
      </c>
      <c r="H17497" s="1">
        <v>4</v>
      </c>
      <c r="I17497" s="15">
        <v>0.2</v>
      </c>
      <c r="J17497">
        <f t="shared" si="273"/>
        <v>40</v>
      </c>
    </row>
    <row r="17498" spans="1:10" x14ac:dyDescent="0.3">
      <c r="A17498" t="s">
        <v>17407</v>
      </c>
      <c r="C17498" s="18">
        <v>373.51821067895537</v>
      </c>
      <c r="D17498" s="1"/>
      <c r="E17498" s="1">
        <v>8</v>
      </c>
      <c r="F17498" s="1">
        <v>2</v>
      </c>
      <c r="G17498" s="1">
        <v>1</v>
      </c>
      <c r="H17498" s="1">
        <v>5</v>
      </c>
      <c r="I17498" s="15">
        <v>0.3125</v>
      </c>
      <c r="J17498">
        <f t="shared" si="273"/>
        <v>40</v>
      </c>
    </row>
    <row r="17499" spans="1:10" x14ac:dyDescent="0.3">
      <c r="A17499" t="s">
        <v>17408</v>
      </c>
      <c r="C17499" s="18">
        <v>373.51475050699867</v>
      </c>
      <c r="D17499" s="1"/>
      <c r="E17499" s="1">
        <v>9</v>
      </c>
      <c r="F17499" s="1">
        <v>3</v>
      </c>
      <c r="G17499" s="1">
        <v>0</v>
      </c>
      <c r="H17499" s="1">
        <v>6</v>
      </c>
      <c r="I17499" s="15">
        <v>0.33333333333333331</v>
      </c>
      <c r="J17499">
        <f t="shared" si="273"/>
        <v>40</v>
      </c>
    </row>
    <row r="17500" spans="1:10" x14ac:dyDescent="0.3">
      <c r="A17500" t="s">
        <v>17409</v>
      </c>
      <c r="C17500" s="18">
        <v>373.50100960897981</v>
      </c>
      <c r="D17500" s="1"/>
      <c r="E17500" s="1">
        <v>11</v>
      </c>
      <c r="F17500" s="1">
        <v>4</v>
      </c>
      <c r="G17500" s="1">
        <v>0</v>
      </c>
      <c r="H17500" s="1">
        <v>7</v>
      </c>
      <c r="I17500" s="15">
        <v>0.36363636363636365</v>
      </c>
      <c r="J17500">
        <f t="shared" si="273"/>
        <v>40</v>
      </c>
    </row>
    <row r="17501" spans="1:10" x14ac:dyDescent="0.3">
      <c r="A17501" t="s">
        <v>17716</v>
      </c>
      <c r="C17501" s="18">
        <v>373.49859286220175</v>
      </c>
      <c r="D17501" s="1"/>
      <c r="E17501" s="1">
        <v>3</v>
      </c>
      <c r="F17501" s="1">
        <v>0</v>
      </c>
      <c r="G17501" s="1">
        <v>0</v>
      </c>
      <c r="H17501" s="1">
        <v>3</v>
      </c>
      <c r="I17501" s="15">
        <v>0</v>
      </c>
      <c r="J17501">
        <f t="shared" si="273"/>
        <v>40</v>
      </c>
    </row>
    <row r="17502" spans="1:10" x14ac:dyDescent="0.3">
      <c r="A17502" t="s">
        <v>17411</v>
      </c>
      <c r="C17502" s="18">
        <v>373.48736627883881</v>
      </c>
      <c r="D17502" s="1"/>
      <c r="E17502" s="1">
        <v>8</v>
      </c>
      <c r="F17502" s="1">
        <v>2</v>
      </c>
      <c r="G17502" s="1">
        <v>1</v>
      </c>
      <c r="H17502" s="1">
        <v>5</v>
      </c>
      <c r="I17502" s="15">
        <v>0.3125</v>
      </c>
      <c r="J17502">
        <f t="shared" si="273"/>
        <v>40</v>
      </c>
    </row>
    <row r="17503" spans="1:10" x14ac:dyDescent="0.3">
      <c r="A17503" t="s">
        <v>18168</v>
      </c>
      <c r="C17503" s="18">
        <v>373.48148309115288</v>
      </c>
      <c r="D17503" s="1"/>
      <c r="E17503" s="1">
        <v>3</v>
      </c>
      <c r="F17503" s="1">
        <v>0</v>
      </c>
      <c r="G17503" s="1">
        <v>0</v>
      </c>
      <c r="H17503" s="1">
        <v>3</v>
      </c>
      <c r="I17503" s="15">
        <v>0</v>
      </c>
      <c r="J17503">
        <f t="shared" si="273"/>
        <v>40</v>
      </c>
    </row>
    <row r="17504" spans="1:10" x14ac:dyDescent="0.3">
      <c r="A17504" t="s">
        <v>17414</v>
      </c>
      <c r="C17504" s="18">
        <v>373.47274264709921</v>
      </c>
      <c r="D17504" s="1"/>
      <c r="E17504" s="1">
        <v>5</v>
      </c>
      <c r="F17504" s="1">
        <v>1</v>
      </c>
      <c r="G17504" s="1">
        <v>0</v>
      </c>
      <c r="H17504" s="1">
        <v>4</v>
      </c>
      <c r="I17504" s="15">
        <v>0.2</v>
      </c>
      <c r="J17504">
        <f t="shared" si="273"/>
        <v>40</v>
      </c>
    </row>
    <row r="17505" spans="1:10" x14ac:dyDescent="0.3">
      <c r="A17505" t="s">
        <v>17413</v>
      </c>
      <c r="C17505" s="18">
        <v>373.46602200146936</v>
      </c>
      <c r="D17505" s="1"/>
      <c r="E17505" s="1">
        <v>23</v>
      </c>
      <c r="F17505" s="1">
        <v>10</v>
      </c>
      <c r="G17505" s="1">
        <v>0</v>
      </c>
      <c r="H17505" s="1">
        <v>13</v>
      </c>
      <c r="I17505" s="15">
        <v>0.43478260869565216</v>
      </c>
      <c r="J17505">
        <f t="shared" si="273"/>
        <v>40</v>
      </c>
    </row>
    <row r="17506" spans="1:10" x14ac:dyDescent="0.3">
      <c r="A17506" t="s">
        <v>17355</v>
      </c>
      <c r="C17506" s="18">
        <v>373.45955940167926</v>
      </c>
      <c r="D17506" s="1"/>
      <c r="E17506" s="1">
        <v>10</v>
      </c>
      <c r="F17506" s="1">
        <v>3</v>
      </c>
      <c r="G17506" s="1">
        <v>1</v>
      </c>
      <c r="H17506" s="1">
        <v>6</v>
      </c>
      <c r="I17506" s="15">
        <v>0.35</v>
      </c>
      <c r="J17506">
        <f t="shared" si="273"/>
        <v>40</v>
      </c>
    </row>
    <row r="17507" spans="1:10" x14ac:dyDescent="0.3">
      <c r="A17507" t="s">
        <v>17415</v>
      </c>
      <c r="C17507" s="18">
        <v>373.44915837918387</v>
      </c>
      <c r="D17507" s="1"/>
      <c r="E17507" s="1">
        <v>5</v>
      </c>
      <c r="F17507" s="1">
        <v>1</v>
      </c>
      <c r="G17507" s="1">
        <v>0</v>
      </c>
      <c r="H17507" s="1">
        <v>4</v>
      </c>
      <c r="I17507" s="15">
        <v>0.2</v>
      </c>
      <c r="J17507">
        <f t="shared" si="273"/>
        <v>40</v>
      </c>
    </row>
    <row r="17508" spans="1:10" x14ac:dyDescent="0.3">
      <c r="A17508" t="s">
        <v>17417</v>
      </c>
      <c r="C17508" s="18">
        <v>373.4445673633054</v>
      </c>
      <c r="D17508" s="1"/>
      <c r="E17508" s="1">
        <v>9</v>
      </c>
      <c r="F17508" s="1">
        <v>3</v>
      </c>
      <c r="G17508" s="1">
        <v>0</v>
      </c>
      <c r="H17508" s="1">
        <v>6</v>
      </c>
      <c r="I17508" s="15">
        <v>0.33333333333333331</v>
      </c>
      <c r="J17508">
        <f t="shared" si="273"/>
        <v>40</v>
      </c>
    </row>
    <row r="17509" spans="1:10" x14ac:dyDescent="0.3">
      <c r="A17509" t="s">
        <v>17418</v>
      </c>
      <c r="C17509" s="18">
        <v>373.44104635850567</v>
      </c>
      <c r="D17509" s="1"/>
      <c r="E17509" s="1">
        <v>21</v>
      </c>
      <c r="F17509" s="1">
        <v>7</v>
      </c>
      <c r="G17509" s="1">
        <v>2</v>
      </c>
      <c r="H17509" s="1">
        <v>12</v>
      </c>
      <c r="I17509" s="15">
        <v>0.38095238095238093</v>
      </c>
      <c r="J17509">
        <f t="shared" si="273"/>
        <v>40</v>
      </c>
    </row>
    <row r="17510" spans="1:10" x14ac:dyDescent="0.3">
      <c r="A17510" t="s">
        <v>17419</v>
      </c>
      <c r="C17510" s="18">
        <v>373.43769025388417</v>
      </c>
      <c r="D17510" s="1"/>
      <c r="E17510" s="1">
        <v>3</v>
      </c>
      <c r="F17510" s="1">
        <v>0</v>
      </c>
      <c r="G17510" s="1">
        <v>0</v>
      </c>
      <c r="H17510" s="1">
        <v>3</v>
      </c>
      <c r="I17510" s="15">
        <v>0</v>
      </c>
      <c r="J17510">
        <f t="shared" si="273"/>
        <v>40</v>
      </c>
    </row>
    <row r="17511" spans="1:10" x14ac:dyDescent="0.3">
      <c r="A17511" t="s">
        <v>17420</v>
      </c>
      <c r="C17511" s="18">
        <v>373.43307573283585</v>
      </c>
      <c r="D17511" s="1"/>
      <c r="E17511" s="1">
        <v>3</v>
      </c>
      <c r="F17511" s="1">
        <v>0</v>
      </c>
      <c r="G17511" s="1">
        <v>0</v>
      </c>
      <c r="H17511" s="1">
        <v>3</v>
      </c>
      <c r="I17511" s="15">
        <v>0</v>
      </c>
      <c r="J17511">
        <f t="shared" si="273"/>
        <v>40</v>
      </c>
    </row>
    <row r="17512" spans="1:10" x14ac:dyDescent="0.3">
      <c r="A17512" t="s">
        <v>18055</v>
      </c>
      <c r="C17512" s="18">
        <v>373.42366973127565</v>
      </c>
      <c r="D17512" s="1"/>
      <c r="E17512" s="1">
        <v>7</v>
      </c>
      <c r="F17512" s="1">
        <v>2</v>
      </c>
      <c r="G17512" s="1">
        <v>0</v>
      </c>
      <c r="H17512" s="1">
        <v>5</v>
      </c>
      <c r="I17512" s="15">
        <v>0.2857142857142857</v>
      </c>
      <c r="J17512">
        <f t="shared" si="273"/>
        <v>40</v>
      </c>
    </row>
    <row r="17513" spans="1:10" x14ac:dyDescent="0.3">
      <c r="A17513" t="s">
        <v>17421</v>
      </c>
      <c r="C17513" s="18">
        <v>373.42177618266629</v>
      </c>
      <c r="D17513" s="1"/>
      <c r="E17513" s="1">
        <v>6</v>
      </c>
      <c r="F17513" s="1">
        <v>2</v>
      </c>
      <c r="G17513" s="1">
        <v>0</v>
      </c>
      <c r="H17513" s="1">
        <v>4</v>
      </c>
      <c r="I17513" s="15">
        <v>0.33333333333333331</v>
      </c>
      <c r="J17513">
        <f t="shared" si="273"/>
        <v>40</v>
      </c>
    </row>
    <row r="17514" spans="1:10" x14ac:dyDescent="0.3">
      <c r="A17514" t="s">
        <v>17422</v>
      </c>
      <c r="C17514" s="18">
        <v>373.41807423173526</v>
      </c>
      <c r="D17514" s="1"/>
      <c r="E17514" s="1">
        <v>3</v>
      </c>
      <c r="F17514" s="1">
        <v>0</v>
      </c>
      <c r="G17514" s="1">
        <v>0</v>
      </c>
      <c r="H17514" s="1">
        <v>3</v>
      </c>
      <c r="I17514" s="15">
        <v>0</v>
      </c>
      <c r="J17514">
        <f t="shared" si="273"/>
        <v>40</v>
      </c>
    </row>
    <row r="17515" spans="1:10" x14ac:dyDescent="0.3">
      <c r="A17515" t="s">
        <v>17453</v>
      </c>
      <c r="C17515" s="18">
        <v>373.41262080040963</v>
      </c>
      <c r="D17515" s="1"/>
      <c r="E17515" s="1">
        <v>5</v>
      </c>
      <c r="F17515" s="1">
        <v>1</v>
      </c>
      <c r="G17515" s="1">
        <v>0</v>
      </c>
      <c r="H17515" s="1">
        <v>4</v>
      </c>
      <c r="I17515" s="15">
        <v>0.2</v>
      </c>
      <c r="J17515">
        <f t="shared" si="273"/>
        <v>40</v>
      </c>
    </row>
    <row r="17516" spans="1:10" x14ac:dyDescent="0.3">
      <c r="A17516" t="s">
        <v>17423</v>
      </c>
      <c r="C17516" s="18">
        <v>373.4105273707446</v>
      </c>
      <c r="D17516" s="1"/>
      <c r="E17516" s="1">
        <v>18</v>
      </c>
      <c r="F17516" s="1">
        <v>5</v>
      </c>
      <c r="G17516" s="1">
        <v>1</v>
      </c>
      <c r="H17516" s="1">
        <v>12</v>
      </c>
      <c r="I17516" s="15">
        <v>0.30555555555555558</v>
      </c>
      <c r="J17516">
        <f t="shared" si="273"/>
        <v>40</v>
      </c>
    </row>
    <row r="17517" spans="1:10" x14ac:dyDescent="0.3">
      <c r="A17517" t="s">
        <v>17362</v>
      </c>
      <c r="C17517" s="18">
        <v>373.40012882408013</v>
      </c>
      <c r="D17517" s="1"/>
      <c r="E17517" s="1">
        <v>4</v>
      </c>
      <c r="F17517" s="1">
        <v>0</v>
      </c>
      <c r="G17517" s="1">
        <v>1</v>
      </c>
      <c r="H17517" s="1">
        <v>3</v>
      </c>
      <c r="I17517" s="15">
        <v>0.125</v>
      </c>
      <c r="J17517">
        <f t="shared" si="273"/>
        <v>40</v>
      </c>
    </row>
    <row r="17518" spans="1:10" x14ac:dyDescent="0.3">
      <c r="A17518" t="s">
        <v>17424</v>
      </c>
      <c r="C17518" s="18">
        <v>373.39499564064585</v>
      </c>
      <c r="D17518" s="1"/>
      <c r="E17518" s="1">
        <v>9</v>
      </c>
      <c r="F17518" s="1">
        <v>3</v>
      </c>
      <c r="G17518" s="1">
        <v>0</v>
      </c>
      <c r="H17518" s="1">
        <v>6</v>
      </c>
      <c r="I17518" s="15">
        <v>0.33333333333333331</v>
      </c>
      <c r="J17518">
        <f t="shared" si="273"/>
        <v>40</v>
      </c>
    </row>
    <row r="17519" spans="1:10" x14ac:dyDescent="0.3">
      <c r="A17519" t="s">
        <v>17425</v>
      </c>
      <c r="C17519" s="18">
        <v>373.39209867890418</v>
      </c>
      <c r="D17519" s="1"/>
      <c r="E17519" s="1">
        <v>3</v>
      </c>
      <c r="F17519" s="1">
        <v>0</v>
      </c>
      <c r="G17519" s="1">
        <v>0</v>
      </c>
      <c r="H17519" s="1">
        <v>3</v>
      </c>
      <c r="I17519" s="15">
        <v>0</v>
      </c>
      <c r="J17519">
        <f t="shared" si="273"/>
        <v>40</v>
      </c>
    </row>
    <row r="17520" spans="1:10" x14ac:dyDescent="0.3">
      <c r="A17520" t="s">
        <v>17445</v>
      </c>
      <c r="C17520" s="18">
        <v>373.39191570688172</v>
      </c>
      <c r="D17520" s="1"/>
      <c r="E17520" s="1">
        <v>11</v>
      </c>
      <c r="F17520" s="1">
        <v>3</v>
      </c>
      <c r="G17520" s="1">
        <v>1</v>
      </c>
      <c r="H17520" s="1">
        <v>7</v>
      </c>
      <c r="I17520" s="15">
        <v>0.31818181818181818</v>
      </c>
      <c r="J17520">
        <f t="shared" si="273"/>
        <v>40</v>
      </c>
    </row>
    <row r="17521" spans="1:10" x14ac:dyDescent="0.3">
      <c r="A17521" t="s">
        <v>17426</v>
      </c>
      <c r="C17521" s="18">
        <v>373.38830080905313</v>
      </c>
      <c r="D17521" s="1"/>
      <c r="E17521" s="1">
        <v>13</v>
      </c>
      <c r="F17521" s="1">
        <v>5</v>
      </c>
      <c r="G17521" s="1">
        <v>0</v>
      </c>
      <c r="H17521" s="1">
        <v>8</v>
      </c>
      <c r="I17521" s="15">
        <v>0.38461538461538464</v>
      </c>
      <c r="J17521">
        <f t="shared" si="273"/>
        <v>40</v>
      </c>
    </row>
    <row r="17522" spans="1:10" x14ac:dyDescent="0.3">
      <c r="A17522" t="s">
        <v>17428</v>
      </c>
      <c r="C17522" s="18">
        <v>373.36045848051964</v>
      </c>
      <c r="D17522" s="1"/>
      <c r="E17522" s="1">
        <v>6</v>
      </c>
      <c r="F17522" s="1">
        <v>1</v>
      </c>
      <c r="G17522" s="1">
        <v>1</v>
      </c>
      <c r="H17522" s="1">
        <v>4</v>
      </c>
      <c r="I17522" s="15">
        <v>0.25</v>
      </c>
      <c r="J17522">
        <f t="shared" si="273"/>
        <v>40</v>
      </c>
    </row>
    <row r="17523" spans="1:10" x14ac:dyDescent="0.3">
      <c r="A17523" t="s">
        <v>17429</v>
      </c>
      <c r="C17523" s="18">
        <v>373.3491820759445</v>
      </c>
      <c r="D17523" s="1"/>
      <c r="E17523" s="1">
        <v>3</v>
      </c>
      <c r="F17523" s="1">
        <v>0</v>
      </c>
      <c r="G17523" s="1">
        <v>0</v>
      </c>
      <c r="H17523" s="1">
        <v>3</v>
      </c>
      <c r="I17523" s="15">
        <v>0</v>
      </c>
      <c r="J17523">
        <f t="shared" si="273"/>
        <v>40</v>
      </c>
    </row>
    <row r="17524" spans="1:10" x14ac:dyDescent="0.3">
      <c r="A17524" t="s">
        <v>17433</v>
      </c>
      <c r="C17524" s="18">
        <v>373.31553482055557</v>
      </c>
      <c r="D17524" s="1"/>
      <c r="E17524" s="1">
        <v>3</v>
      </c>
      <c r="F17524" s="1">
        <v>0</v>
      </c>
      <c r="G17524" s="1">
        <v>0</v>
      </c>
      <c r="H17524" s="1">
        <v>3</v>
      </c>
      <c r="I17524" s="15">
        <v>0</v>
      </c>
      <c r="J17524">
        <f t="shared" si="273"/>
        <v>40</v>
      </c>
    </row>
    <row r="17525" spans="1:10" x14ac:dyDescent="0.3">
      <c r="A17525" t="s">
        <v>17434</v>
      </c>
      <c r="C17525" s="18">
        <v>373.30085519667705</v>
      </c>
      <c r="D17525" s="1"/>
      <c r="E17525" s="1">
        <v>11</v>
      </c>
      <c r="F17525" s="1">
        <v>4</v>
      </c>
      <c r="G17525" s="1">
        <v>0</v>
      </c>
      <c r="H17525" s="1">
        <v>7</v>
      </c>
      <c r="I17525" s="15">
        <v>0.36363636363636365</v>
      </c>
      <c r="J17525">
        <f t="shared" si="273"/>
        <v>40</v>
      </c>
    </row>
    <row r="17526" spans="1:10" x14ac:dyDescent="0.3">
      <c r="A17526" t="s">
        <v>17435</v>
      </c>
      <c r="C17526" s="18">
        <v>373.2954290920319</v>
      </c>
      <c r="D17526" s="1"/>
      <c r="E17526" s="1">
        <v>9</v>
      </c>
      <c r="F17526" s="1">
        <v>4</v>
      </c>
      <c r="G17526" s="1">
        <v>0</v>
      </c>
      <c r="H17526" s="1">
        <v>5</v>
      </c>
      <c r="I17526" s="15">
        <v>0.44444444444444442</v>
      </c>
      <c r="J17526">
        <f t="shared" si="273"/>
        <v>40</v>
      </c>
    </row>
    <row r="17527" spans="1:10" x14ac:dyDescent="0.3">
      <c r="A17527" t="s">
        <v>17436</v>
      </c>
      <c r="C17527" s="18">
        <v>373.28528436159075</v>
      </c>
      <c r="D17527" s="1"/>
      <c r="E17527" s="1">
        <v>5</v>
      </c>
      <c r="F17527" s="1">
        <v>1</v>
      </c>
      <c r="G17527" s="1">
        <v>0</v>
      </c>
      <c r="H17527" s="1">
        <v>4</v>
      </c>
      <c r="I17527" s="15">
        <v>0.2</v>
      </c>
      <c r="J17527">
        <f t="shared" si="273"/>
        <v>40</v>
      </c>
    </row>
    <row r="17528" spans="1:10" x14ac:dyDescent="0.3">
      <c r="A17528" t="s">
        <v>17437</v>
      </c>
      <c r="C17528" s="18">
        <v>373.28303883091922</v>
      </c>
      <c r="D17528" s="1"/>
      <c r="E17528" s="1">
        <v>3</v>
      </c>
      <c r="F17528" s="1">
        <v>0</v>
      </c>
      <c r="G17528" s="1">
        <v>0</v>
      </c>
      <c r="H17528" s="1">
        <v>3</v>
      </c>
      <c r="I17528" s="15">
        <v>0</v>
      </c>
      <c r="J17528">
        <f t="shared" si="273"/>
        <v>40</v>
      </c>
    </row>
    <row r="17529" spans="1:10" x14ac:dyDescent="0.3">
      <c r="A17529" t="s">
        <v>17438</v>
      </c>
      <c r="C17529" s="18">
        <v>373.28156536928861</v>
      </c>
      <c r="D17529" s="1"/>
      <c r="E17529" s="1">
        <v>9</v>
      </c>
      <c r="F17529" s="1">
        <v>2</v>
      </c>
      <c r="G17529" s="1">
        <v>0</v>
      </c>
      <c r="H17529" s="1">
        <v>7</v>
      </c>
      <c r="I17529" s="15">
        <v>0.22222222222222221</v>
      </c>
      <c r="J17529">
        <f t="shared" si="273"/>
        <v>40</v>
      </c>
    </row>
    <row r="17530" spans="1:10" x14ac:dyDescent="0.3">
      <c r="A17530" t="s">
        <v>17440</v>
      </c>
      <c r="C17530" s="18">
        <v>373.27517528831373</v>
      </c>
      <c r="D17530" s="1"/>
      <c r="E17530" s="1">
        <v>2</v>
      </c>
      <c r="F17530" s="1">
        <v>0</v>
      </c>
      <c r="G17530" s="1">
        <v>0</v>
      </c>
      <c r="H17530" s="1">
        <v>2</v>
      </c>
      <c r="I17530" s="15">
        <v>0</v>
      </c>
      <c r="J17530">
        <f t="shared" si="273"/>
        <v>40</v>
      </c>
    </row>
    <row r="17531" spans="1:10" x14ac:dyDescent="0.3">
      <c r="A17531" t="s">
        <v>17441</v>
      </c>
      <c r="C17531" s="18">
        <v>373.26698235510986</v>
      </c>
      <c r="D17531" s="1"/>
      <c r="E17531" s="1">
        <v>3</v>
      </c>
      <c r="F17531" s="1">
        <v>0</v>
      </c>
      <c r="G17531" s="1">
        <v>0</v>
      </c>
      <c r="H17531" s="1">
        <v>3</v>
      </c>
      <c r="I17531" s="15">
        <v>0</v>
      </c>
      <c r="J17531">
        <f t="shared" si="273"/>
        <v>40</v>
      </c>
    </row>
    <row r="17532" spans="1:10" x14ac:dyDescent="0.3">
      <c r="A17532" t="s">
        <v>21550</v>
      </c>
      <c r="C17532" s="18">
        <v>373.24768220680812</v>
      </c>
      <c r="D17532" s="1"/>
      <c r="E17532" s="1">
        <v>39</v>
      </c>
      <c r="F17532" s="1">
        <v>13</v>
      </c>
      <c r="G17532" s="1">
        <v>1</v>
      </c>
      <c r="H17532" s="1">
        <v>25</v>
      </c>
      <c r="I17532" s="15">
        <v>0.34615384615384615</v>
      </c>
      <c r="J17532">
        <f t="shared" si="273"/>
        <v>20</v>
      </c>
    </row>
    <row r="17533" spans="1:10" x14ac:dyDescent="0.3">
      <c r="A17533" t="s">
        <v>17442</v>
      </c>
      <c r="C17533" s="18">
        <v>373.24692605293473</v>
      </c>
      <c r="D17533" s="1"/>
      <c r="E17533" s="1">
        <v>3</v>
      </c>
      <c r="F17533" s="1">
        <v>0</v>
      </c>
      <c r="G17533" s="1">
        <v>0</v>
      </c>
      <c r="H17533" s="1">
        <v>3</v>
      </c>
      <c r="I17533" s="15">
        <v>0</v>
      </c>
      <c r="J17533">
        <f t="shared" si="273"/>
        <v>40</v>
      </c>
    </row>
    <row r="17534" spans="1:10" x14ac:dyDescent="0.3">
      <c r="A17534" t="s">
        <v>17443</v>
      </c>
      <c r="C17534" s="18">
        <v>373.22195101471669</v>
      </c>
      <c r="D17534" s="1"/>
      <c r="E17534" s="1">
        <v>15</v>
      </c>
      <c r="F17534" s="1">
        <v>6</v>
      </c>
      <c r="G17534" s="1">
        <v>0</v>
      </c>
      <c r="H17534" s="1">
        <v>9</v>
      </c>
      <c r="I17534" s="15">
        <v>0.4</v>
      </c>
      <c r="J17534">
        <f t="shared" si="273"/>
        <v>40</v>
      </c>
    </row>
    <row r="17535" spans="1:10" x14ac:dyDescent="0.3">
      <c r="A17535" t="s">
        <v>17472</v>
      </c>
      <c r="C17535" s="18">
        <v>373.21941806055059</v>
      </c>
      <c r="D17535" s="1"/>
      <c r="E17535" s="1">
        <v>3</v>
      </c>
      <c r="F17535" s="1">
        <v>0</v>
      </c>
      <c r="G17535" s="1">
        <v>0</v>
      </c>
      <c r="H17535" s="1">
        <v>3</v>
      </c>
      <c r="I17535" s="15">
        <v>0</v>
      </c>
      <c r="J17535">
        <f t="shared" si="273"/>
        <v>40</v>
      </c>
    </row>
    <row r="17536" spans="1:10" x14ac:dyDescent="0.3">
      <c r="A17536" t="s">
        <v>17571</v>
      </c>
      <c r="C17536" s="18">
        <v>373.21658964914417</v>
      </c>
      <c r="D17536" s="1"/>
      <c r="E17536" s="1">
        <v>3</v>
      </c>
      <c r="F17536" s="1">
        <v>0</v>
      </c>
      <c r="G17536" s="1">
        <v>0</v>
      </c>
      <c r="H17536" s="1">
        <v>3</v>
      </c>
      <c r="I17536" s="15">
        <v>0</v>
      </c>
      <c r="J17536">
        <f t="shared" si="273"/>
        <v>40</v>
      </c>
    </row>
    <row r="17537" spans="1:10" x14ac:dyDescent="0.3">
      <c r="A17537" t="s">
        <v>17459</v>
      </c>
      <c r="C17537" s="18">
        <v>373.19346865226902</v>
      </c>
      <c r="D17537" s="1"/>
      <c r="E17537" s="1">
        <v>5</v>
      </c>
      <c r="F17537" s="1">
        <v>1</v>
      </c>
      <c r="G17537" s="1">
        <v>0</v>
      </c>
      <c r="H17537" s="1">
        <v>4</v>
      </c>
      <c r="I17537" s="15">
        <v>0.2</v>
      </c>
      <c r="J17537">
        <f t="shared" si="273"/>
        <v>40</v>
      </c>
    </row>
    <row r="17538" spans="1:10" x14ac:dyDescent="0.3">
      <c r="A17538" t="s">
        <v>17444</v>
      </c>
      <c r="C17538" s="18">
        <v>373.18993296154332</v>
      </c>
      <c r="D17538" s="1"/>
      <c r="E17538" s="1">
        <v>3</v>
      </c>
      <c r="F17538" s="1">
        <v>0</v>
      </c>
      <c r="G17538" s="1">
        <v>0</v>
      </c>
      <c r="H17538" s="1">
        <v>3</v>
      </c>
      <c r="I17538" s="15">
        <v>0</v>
      </c>
      <c r="J17538">
        <f t="shared" si="273"/>
        <v>40</v>
      </c>
    </row>
    <row r="17539" spans="1:10" x14ac:dyDescent="0.3">
      <c r="A17539" t="s">
        <v>17446</v>
      </c>
      <c r="C17539" s="18">
        <v>373.18436801306763</v>
      </c>
      <c r="D17539" s="1"/>
      <c r="E17539" s="1">
        <v>5</v>
      </c>
      <c r="F17539" s="1">
        <v>1</v>
      </c>
      <c r="G17539" s="1">
        <v>0</v>
      </c>
      <c r="H17539" s="1">
        <v>4</v>
      </c>
      <c r="I17539" s="15">
        <v>0.2</v>
      </c>
      <c r="J17539">
        <f t="shared" si="273"/>
        <v>40</v>
      </c>
    </row>
    <row r="17540" spans="1:10" x14ac:dyDescent="0.3">
      <c r="A17540" t="s">
        <v>17448</v>
      </c>
      <c r="C17540" s="18">
        <v>373.17508411879072</v>
      </c>
      <c r="D17540" s="1"/>
      <c r="E17540" s="1">
        <v>38</v>
      </c>
      <c r="F17540" s="1">
        <v>18</v>
      </c>
      <c r="G17540" s="1">
        <v>1</v>
      </c>
      <c r="H17540" s="1">
        <v>19</v>
      </c>
      <c r="I17540" s="15">
        <v>0.48684210526315791</v>
      </c>
      <c r="J17540">
        <f t="shared" ref="J17540:J17603" si="274">IF(E17540&lt;=30,40,20)</f>
        <v>20</v>
      </c>
    </row>
    <row r="17541" spans="1:10" x14ac:dyDescent="0.3">
      <c r="A17541" s="21" t="s">
        <v>17449</v>
      </c>
      <c r="C17541" s="18">
        <v>373.17172146826778</v>
      </c>
      <c r="D17541" s="1"/>
      <c r="E17541" s="1">
        <v>5</v>
      </c>
      <c r="F17541" s="1">
        <v>1</v>
      </c>
      <c r="G17541" s="1">
        <v>0</v>
      </c>
      <c r="H17541" s="1">
        <v>4</v>
      </c>
      <c r="I17541" s="15">
        <v>0.2</v>
      </c>
      <c r="J17541">
        <f t="shared" si="274"/>
        <v>40</v>
      </c>
    </row>
    <row r="17542" spans="1:10" x14ac:dyDescent="0.3">
      <c r="A17542" t="s">
        <v>17450</v>
      </c>
      <c r="C17542" s="18">
        <v>373.15986202532122</v>
      </c>
      <c r="D17542" s="1"/>
      <c r="E17542" s="1">
        <v>3</v>
      </c>
      <c r="F17542" s="1">
        <v>0</v>
      </c>
      <c r="G17542" s="1">
        <v>0</v>
      </c>
      <c r="H17542" s="1">
        <v>3</v>
      </c>
      <c r="I17542" s="15">
        <v>0</v>
      </c>
      <c r="J17542">
        <f t="shared" si="274"/>
        <v>40</v>
      </c>
    </row>
    <row r="17543" spans="1:10" x14ac:dyDescent="0.3">
      <c r="A17543" t="s">
        <v>17451</v>
      </c>
      <c r="C17543" s="18">
        <v>373.15283460796587</v>
      </c>
      <c r="D17543" s="1"/>
      <c r="E17543" s="1">
        <v>3</v>
      </c>
      <c r="F17543" s="1">
        <v>0</v>
      </c>
      <c r="G17543" s="1">
        <v>0</v>
      </c>
      <c r="H17543" s="1">
        <v>3</v>
      </c>
      <c r="I17543" s="15">
        <v>0</v>
      </c>
      <c r="J17543">
        <f t="shared" si="274"/>
        <v>40</v>
      </c>
    </row>
    <row r="17544" spans="1:10" x14ac:dyDescent="0.3">
      <c r="A17544" t="s">
        <v>17452</v>
      </c>
      <c r="C17544" s="18">
        <v>373.15276922966126</v>
      </c>
      <c r="D17544" s="1"/>
      <c r="E17544" s="1">
        <v>9</v>
      </c>
      <c r="F17544" s="1">
        <v>3</v>
      </c>
      <c r="G17544" s="1">
        <v>0</v>
      </c>
      <c r="H17544" s="1">
        <v>6</v>
      </c>
      <c r="I17544" s="15">
        <v>0.33333333333333331</v>
      </c>
      <c r="J17544">
        <f t="shared" si="274"/>
        <v>40</v>
      </c>
    </row>
    <row r="17545" spans="1:10" x14ac:dyDescent="0.3">
      <c r="A17545" t="s">
        <v>17454</v>
      </c>
      <c r="C17545" s="18">
        <v>373.15105389972632</v>
      </c>
      <c r="D17545" s="1"/>
      <c r="E17545" s="1">
        <v>64</v>
      </c>
      <c r="F17545" s="1">
        <v>24</v>
      </c>
      <c r="G17545" s="1">
        <v>1</v>
      </c>
      <c r="H17545" s="1">
        <v>39</v>
      </c>
      <c r="I17545" s="15">
        <v>0.3828125</v>
      </c>
      <c r="J17545">
        <f t="shared" si="274"/>
        <v>20</v>
      </c>
    </row>
    <row r="17546" spans="1:10" x14ac:dyDescent="0.3">
      <c r="A17546" t="s">
        <v>17455</v>
      </c>
      <c r="C17546" s="18">
        <v>373.13960740615073</v>
      </c>
      <c r="D17546" s="1"/>
      <c r="E17546" s="1">
        <v>7</v>
      </c>
      <c r="F17546" s="1">
        <v>2</v>
      </c>
      <c r="G17546" s="1">
        <v>0</v>
      </c>
      <c r="H17546" s="1">
        <v>5</v>
      </c>
      <c r="I17546" s="15">
        <v>0.2857142857142857</v>
      </c>
      <c r="J17546">
        <f t="shared" si="274"/>
        <v>40</v>
      </c>
    </row>
    <row r="17547" spans="1:10" x14ac:dyDescent="0.3">
      <c r="A17547" t="s">
        <v>17476</v>
      </c>
      <c r="C17547" s="18">
        <v>373.13481223808128</v>
      </c>
      <c r="D17547" s="1"/>
      <c r="E17547" s="1">
        <v>12</v>
      </c>
      <c r="F17547" s="1">
        <v>5</v>
      </c>
      <c r="G17547" s="1">
        <v>0</v>
      </c>
      <c r="H17547" s="1">
        <v>7</v>
      </c>
      <c r="I17547" s="15">
        <v>0.41666666666666669</v>
      </c>
      <c r="J17547">
        <f t="shared" si="274"/>
        <v>40</v>
      </c>
    </row>
    <row r="17548" spans="1:10" x14ac:dyDescent="0.3">
      <c r="A17548" t="s">
        <v>17456</v>
      </c>
      <c r="C17548" s="18">
        <v>373.13217076256785</v>
      </c>
      <c r="D17548" s="1"/>
      <c r="E17548" s="1">
        <v>7</v>
      </c>
      <c r="F17548" s="1">
        <v>2</v>
      </c>
      <c r="G17548" s="1">
        <v>0</v>
      </c>
      <c r="H17548" s="1">
        <v>5</v>
      </c>
      <c r="I17548" s="15">
        <v>0.2857142857142857</v>
      </c>
      <c r="J17548">
        <f t="shared" si="274"/>
        <v>40</v>
      </c>
    </row>
    <row r="17549" spans="1:10" x14ac:dyDescent="0.3">
      <c r="A17549" s="21" t="s">
        <v>17457</v>
      </c>
      <c r="C17549" s="18">
        <v>373.12822805241893</v>
      </c>
      <c r="D17549" s="1"/>
      <c r="E17549" s="1">
        <v>9</v>
      </c>
      <c r="F17549" s="1">
        <v>3</v>
      </c>
      <c r="G17549" s="1">
        <v>0</v>
      </c>
      <c r="H17549" s="1">
        <v>6</v>
      </c>
      <c r="I17549" s="15">
        <v>0.33333333333333331</v>
      </c>
      <c r="J17549">
        <f t="shared" si="274"/>
        <v>40</v>
      </c>
    </row>
    <row r="17550" spans="1:10" x14ac:dyDescent="0.3">
      <c r="A17550" t="s">
        <v>17458</v>
      </c>
      <c r="C17550" s="18">
        <v>373.12558410743372</v>
      </c>
      <c r="D17550" s="1"/>
      <c r="E17550" s="1">
        <v>5</v>
      </c>
      <c r="F17550" s="1">
        <v>1</v>
      </c>
      <c r="G17550" s="1">
        <v>0</v>
      </c>
      <c r="H17550" s="1">
        <v>4</v>
      </c>
      <c r="I17550" s="15">
        <v>0.2</v>
      </c>
      <c r="J17550">
        <f t="shared" si="274"/>
        <v>40</v>
      </c>
    </row>
    <row r="17551" spans="1:10" x14ac:dyDescent="0.3">
      <c r="A17551" t="s">
        <v>17460</v>
      </c>
      <c r="C17551" s="18">
        <v>373.12276654822142</v>
      </c>
      <c r="D17551" s="1"/>
      <c r="E17551" s="1">
        <v>51</v>
      </c>
      <c r="F17551" s="1">
        <v>23</v>
      </c>
      <c r="G17551" s="1">
        <v>4</v>
      </c>
      <c r="H17551" s="1">
        <v>24</v>
      </c>
      <c r="I17551" s="15">
        <v>0.49019607843137253</v>
      </c>
      <c r="J17551">
        <f t="shared" si="274"/>
        <v>20</v>
      </c>
    </row>
    <row r="17552" spans="1:10" x14ac:dyDescent="0.3">
      <c r="A17552" t="s">
        <v>17462</v>
      </c>
      <c r="C17552" s="18">
        <v>373.11537315628368</v>
      </c>
      <c r="D17552" s="1"/>
      <c r="E17552" s="1">
        <v>10</v>
      </c>
      <c r="F17552" s="1">
        <v>3</v>
      </c>
      <c r="G17552" s="1">
        <v>2</v>
      </c>
      <c r="H17552" s="1">
        <v>5</v>
      </c>
      <c r="I17552" s="15">
        <v>0.4</v>
      </c>
      <c r="J17552">
        <f t="shared" si="274"/>
        <v>40</v>
      </c>
    </row>
    <row r="17553" spans="1:10" x14ac:dyDescent="0.3">
      <c r="A17553" t="s">
        <v>17463</v>
      </c>
      <c r="C17553" s="18">
        <v>373.10724396704785</v>
      </c>
      <c r="D17553" s="1"/>
      <c r="E17553" s="1">
        <v>3</v>
      </c>
      <c r="F17553" s="1">
        <v>0</v>
      </c>
      <c r="G17553" s="1">
        <v>0</v>
      </c>
      <c r="H17553" s="1">
        <v>3</v>
      </c>
      <c r="I17553" s="15">
        <v>0</v>
      </c>
      <c r="J17553">
        <f t="shared" si="274"/>
        <v>40</v>
      </c>
    </row>
    <row r="17554" spans="1:10" x14ac:dyDescent="0.3">
      <c r="A17554" t="s">
        <v>19368</v>
      </c>
      <c r="C17554" s="18">
        <v>373.10667446724324</v>
      </c>
      <c r="D17554" s="1"/>
      <c r="E17554" s="1">
        <v>109</v>
      </c>
      <c r="F17554" s="1">
        <v>48</v>
      </c>
      <c r="G17554" s="1">
        <v>2</v>
      </c>
      <c r="H17554" s="1">
        <v>59</v>
      </c>
      <c r="I17554" s="15">
        <v>0.44954128440366975</v>
      </c>
      <c r="J17554">
        <f t="shared" si="274"/>
        <v>20</v>
      </c>
    </row>
    <row r="17555" spans="1:10" x14ac:dyDescent="0.3">
      <c r="A17555" t="s">
        <v>17464</v>
      </c>
      <c r="C17555" s="18">
        <v>373.10438717802049</v>
      </c>
      <c r="D17555" s="1"/>
      <c r="E17555" s="1">
        <v>15</v>
      </c>
      <c r="F17555" s="1">
        <v>5</v>
      </c>
      <c r="G17555" s="1">
        <v>1</v>
      </c>
      <c r="H17555" s="1">
        <v>9</v>
      </c>
      <c r="I17555" s="15">
        <v>0.36666666666666664</v>
      </c>
      <c r="J17555">
        <f t="shared" si="274"/>
        <v>40</v>
      </c>
    </row>
    <row r="17556" spans="1:10" x14ac:dyDescent="0.3">
      <c r="A17556" t="s">
        <v>17465</v>
      </c>
      <c r="C17556" s="18">
        <v>373.10214632175672</v>
      </c>
      <c r="D17556" s="1"/>
      <c r="E17556" s="1">
        <v>13</v>
      </c>
      <c r="F17556" s="1">
        <v>4</v>
      </c>
      <c r="G17556" s="1">
        <v>1</v>
      </c>
      <c r="H17556" s="1">
        <v>8</v>
      </c>
      <c r="I17556" s="15">
        <v>0.34615384615384615</v>
      </c>
      <c r="J17556">
        <f t="shared" si="274"/>
        <v>40</v>
      </c>
    </row>
    <row r="17557" spans="1:10" x14ac:dyDescent="0.3">
      <c r="A17557" t="s">
        <v>17466</v>
      </c>
      <c r="C17557" s="18">
        <v>373.09055423894318</v>
      </c>
      <c r="D17557" s="1"/>
      <c r="E17557" s="1">
        <v>3</v>
      </c>
      <c r="F17557" s="1">
        <v>0</v>
      </c>
      <c r="G17557" s="1">
        <v>0</v>
      </c>
      <c r="H17557" s="1">
        <v>3</v>
      </c>
      <c r="I17557" s="15">
        <v>0</v>
      </c>
      <c r="J17557">
        <f t="shared" si="274"/>
        <v>40</v>
      </c>
    </row>
    <row r="17558" spans="1:10" x14ac:dyDescent="0.3">
      <c r="A17558" t="s">
        <v>17467</v>
      </c>
      <c r="C17558" s="18">
        <v>373.08725449116844</v>
      </c>
      <c r="D17558" s="1"/>
      <c r="E17558" s="1">
        <v>3</v>
      </c>
      <c r="F17558" s="1">
        <v>0</v>
      </c>
      <c r="G17558" s="1">
        <v>0</v>
      </c>
      <c r="H17558" s="1">
        <v>3</v>
      </c>
      <c r="I17558" s="15">
        <v>0</v>
      </c>
      <c r="J17558">
        <f t="shared" si="274"/>
        <v>40</v>
      </c>
    </row>
    <row r="17559" spans="1:10" x14ac:dyDescent="0.3">
      <c r="A17559" t="s">
        <v>17469</v>
      </c>
      <c r="C17559" s="18">
        <v>373.07727196575081</v>
      </c>
      <c r="D17559" s="1"/>
      <c r="E17559" s="1">
        <v>8</v>
      </c>
      <c r="F17559" s="1">
        <v>2</v>
      </c>
      <c r="G17559" s="1">
        <v>1</v>
      </c>
      <c r="H17559" s="1">
        <v>5</v>
      </c>
      <c r="I17559" s="15">
        <v>0.3125</v>
      </c>
      <c r="J17559">
        <f t="shared" si="274"/>
        <v>40</v>
      </c>
    </row>
    <row r="17560" spans="1:10" x14ac:dyDescent="0.3">
      <c r="A17560" t="s">
        <v>17470</v>
      </c>
      <c r="C17560" s="18">
        <v>373.07496558666253</v>
      </c>
      <c r="D17560" s="1"/>
      <c r="E17560" s="1">
        <v>24</v>
      </c>
      <c r="F17560" s="1">
        <v>10</v>
      </c>
      <c r="G17560" s="1">
        <v>0</v>
      </c>
      <c r="H17560" s="1">
        <v>14</v>
      </c>
      <c r="I17560" s="15">
        <v>0.41666666666666669</v>
      </c>
      <c r="J17560">
        <f t="shared" si="274"/>
        <v>40</v>
      </c>
    </row>
    <row r="17561" spans="1:10" x14ac:dyDescent="0.3">
      <c r="A17561" t="s">
        <v>17471</v>
      </c>
      <c r="C17561" s="18">
        <v>373.06869435622588</v>
      </c>
      <c r="D17561" s="1"/>
      <c r="E17561" s="1">
        <v>3</v>
      </c>
      <c r="F17561" s="1">
        <v>0</v>
      </c>
      <c r="G17561" s="1">
        <v>0</v>
      </c>
      <c r="H17561" s="1">
        <v>3</v>
      </c>
      <c r="I17561" s="15">
        <v>0</v>
      </c>
      <c r="J17561">
        <f t="shared" si="274"/>
        <v>40</v>
      </c>
    </row>
    <row r="17562" spans="1:10" x14ac:dyDescent="0.3">
      <c r="A17562" t="s">
        <v>17473</v>
      </c>
      <c r="C17562" s="18">
        <v>373.06668404884971</v>
      </c>
      <c r="D17562" s="1"/>
      <c r="E17562" s="1">
        <v>5</v>
      </c>
      <c r="F17562" s="1">
        <v>1</v>
      </c>
      <c r="G17562" s="1">
        <v>0</v>
      </c>
      <c r="H17562" s="1">
        <v>4</v>
      </c>
      <c r="I17562" s="15">
        <v>0.2</v>
      </c>
      <c r="J17562">
        <f t="shared" si="274"/>
        <v>40</v>
      </c>
    </row>
    <row r="17563" spans="1:10" x14ac:dyDescent="0.3">
      <c r="A17563" t="s">
        <v>17474</v>
      </c>
      <c r="C17563" s="18">
        <v>373.06195916644026</v>
      </c>
      <c r="D17563" s="1"/>
      <c r="E17563" s="1">
        <v>3</v>
      </c>
      <c r="F17563" s="1">
        <v>0</v>
      </c>
      <c r="G17563" s="1">
        <v>0</v>
      </c>
      <c r="H17563" s="1">
        <v>3</v>
      </c>
      <c r="I17563" s="15">
        <v>0</v>
      </c>
      <c r="J17563">
        <f t="shared" si="274"/>
        <v>40</v>
      </c>
    </row>
    <row r="17564" spans="1:10" x14ac:dyDescent="0.3">
      <c r="A17564" t="s">
        <v>17475</v>
      </c>
      <c r="C17564" s="18">
        <v>373.04903436854431</v>
      </c>
      <c r="D17564" s="1"/>
      <c r="E17564" s="1">
        <v>3</v>
      </c>
      <c r="F17564" s="1">
        <v>0</v>
      </c>
      <c r="G17564" s="1">
        <v>0</v>
      </c>
      <c r="H17564" s="1">
        <v>3</v>
      </c>
      <c r="I17564" s="15">
        <v>0</v>
      </c>
      <c r="J17564">
        <f t="shared" si="274"/>
        <v>40</v>
      </c>
    </row>
    <row r="17565" spans="1:10" x14ac:dyDescent="0.3">
      <c r="A17565" t="s">
        <v>17477</v>
      </c>
      <c r="C17565" s="18">
        <v>373.04237923994299</v>
      </c>
      <c r="D17565" s="1"/>
      <c r="E17565" s="1">
        <v>3</v>
      </c>
      <c r="F17565" s="1">
        <v>0</v>
      </c>
      <c r="G17565" s="1">
        <v>0</v>
      </c>
      <c r="H17565" s="1">
        <v>3</v>
      </c>
      <c r="I17565" s="15">
        <v>0</v>
      </c>
      <c r="J17565">
        <f t="shared" si="274"/>
        <v>40</v>
      </c>
    </row>
    <row r="17566" spans="1:10" x14ac:dyDescent="0.3">
      <c r="A17566" t="s">
        <v>17478</v>
      </c>
      <c r="C17566" s="18">
        <v>373.04165556622706</v>
      </c>
      <c r="D17566" s="1"/>
      <c r="E17566" s="1">
        <v>5</v>
      </c>
      <c r="F17566" s="1">
        <v>1</v>
      </c>
      <c r="G17566" s="1">
        <v>0</v>
      </c>
      <c r="H17566" s="1">
        <v>4</v>
      </c>
      <c r="I17566" s="15">
        <v>0.2</v>
      </c>
      <c r="J17566">
        <f t="shared" si="274"/>
        <v>40</v>
      </c>
    </row>
    <row r="17567" spans="1:10" x14ac:dyDescent="0.3">
      <c r="A17567" t="s">
        <v>17479</v>
      </c>
      <c r="C17567" s="18">
        <v>373.03941390512637</v>
      </c>
      <c r="D17567" s="1"/>
      <c r="E17567" s="1">
        <v>9</v>
      </c>
      <c r="F17567" s="1">
        <v>3</v>
      </c>
      <c r="G17567" s="1">
        <v>0</v>
      </c>
      <c r="H17567" s="1">
        <v>6</v>
      </c>
      <c r="I17567" s="15">
        <v>0.33333333333333331</v>
      </c>
      <c r="J17567">
        <f t="shared" si="274"/>
        <v>40</v>
      </c>
    </row>
    <row r="17568" spans="1:10" x14ac:dyDescent="0.3">
      <c r="A17568" t="s">
        <v>17512</v>
      </c>
      <c r="C17568" s="18">
        <v>373.03833585568987</v>
      </c>
      <c r="D17568" s="1"/>
      <c r="E17568" s="1">
        <v>67</v>
      </c>
      <c r="F17568" s="1">
        <v>30</v>
      </c>
      <c r="G17568" s="1">
        <v>1</v>
      </c>
      <c r="H17568" s="1">
        <v>36</v>
      </c>
      <c r="I17568" s="15">
        <v>0.45522388059701491</v>
      </c>
      <c r="J17568">
        <f t="shared" si="274"/>
        <v>20</v>
      </c>
    </row>
    <row r="17569" spans="1:10" x14ac:dyDescent="0.3">
      <c r="A17569" t="s">
        <v>17480</v>
      </c>
      <c r="C17569" s="18">
        <v>373.03729194211036</v>
      </c>
      <c r="D17569" s="1"/>
      <c r="E17569" s="1">
        <v>5</v>
      </c>
      <c r="F17569" s="1">
        <v>1</v>
      </c>
      <c r="G17569" s="1">
        <v>0</v>
      </c>
      <c r="H17569" s="1">
        <v>4</v>
      </c>
      <c r="I17569" s="15">
        <v>0.2</v>
      </c>
      <c r="J17569">
        <f t="shared" si="274"/>
        <v>40</v>
      </c>
    </row>
    <row r="17570" spans="1:10" x14ac:dyDescent="0.3">
      <c r="A17570" t="s">
        <v>17677</v>
      </c>
      <c r="C17570" s="18">
        <v>373.03709356525366</v>
      </c>
      <c r="D17570" s="1"/>
      <c r="E17570" s="1">
        <v>3</v>
      </c>
      <c r="F17570" s="1">
        <v>0</v>
      </c>
      <c r="G17570" s="1">
        <v>0</v>
      </c>
      <c r="H17570" s="1">
        <v>3</v>
      </c>
      <c r="I17570" s="15">
        <v>0</v>
      </c>
      <c r="J17570">
        <f t="shared" si="274"/>
        <v>40</v>
      </c>
    </row>
    <row r="17571" spans="1:10" x14ac:dyDescent="0.3">
      <c r="A17571" t="s">
        <v>17481</v>
      </c>
      <c r="C17571" s="18">
        <v>373.03140683819248</v>
      </c>
      <c r="D17571" s="1"/>
      <c r="E17571" s="1">
        <v>5</v>
      </c>
      <c r="F17571" s="1">
        <v>1</v>
      </c>
      <c r="G17571" s="1">
        <v>0</v>
      </c>
      <c r="H17571" s="1">
        <v>4</v>
      </c>
      <c r="I17571" s="15">
        <v>0.2</v>
      </c>
      <c r="J17571">
        <f t="shared" si="274"/>
        <v>40</v>
      </c>
    </row>
    <row r="17572" spans="1:10" x14ac:dyDescent="0.3">
      <c r="A17572" t="s">
        <v>17482</v>
      </c>
      <c r="C17572" s="18">
        <v>373.02983520321129</v>
      </c>
      <c r="D17572" s="1"/>
      <c r="E17572" s="1">
        <v>5</v>
      </c>
      <c r="F17572" s="1">
        <v>1</v>
      </c>
      <c r="G17572" s="1">
        <v>0</v>
      </c>
      <c r="H17572" s="1">
        <v>4</v>
      </c>
      <c r="I17572" s="15">
        <v>0.2</v>
      </c>
      <c r="J17572">
        <f t="shared" si="274"/>
        <v>40</v>
      </c>
    </row>
    <row r="17573" spans="1:10" x14ac:dyDescent="0.3">
      <c r="A17573" t="s">
        <v>17483</v>
      </c>
      <c r="C17573" s="18">
        <v>373.02903189707757</v>
      </c>
      <c r="D17573" s="1"/>
      <c r="E17573" s="1">
        <v>30</v>
      </c>
      <c r="F17573" s="1">
        <v>12</v>
      </c>
      <c r="G17573" s="1">
        <v>1</v>
      </c>
      <c r="H17573" s="1">
        <v>17</v>
      </c>
      <c r="I17573" s="15">
        <v>0.41666666666666669</v>
      </c>
      <c r="J17573">
        <f t="shared" si="274"/>
        <v>40</v>
      </c>
    </row>
    <row r="17574" spans="1:10" x14ac:dyDescent="0.3">
      <c r="A17574" t="s">
        <v>17484</v>
      </c>
      <c r="C17574" s="18">
        <v>373.02859638690779</v>
      </c>
      <c r="D17574" s="1"/>
      <c r="E17574" s="1">
        <v>6</v>
      </c>
      <c r="F17574" s="1">
        <v>1</v>
      </c>
      <c r="G17574" s="1">
        <v>1</v>
      </c>
      <c r="H17574" s="1">
        <v>4</v>
      </c>
      <c r="I17574" s="15">
        <v>0.25</v>
      </c>
      <c r="J17574">
        <f t="shared" si="274"/>
        <v>40</v>
      </c>
    </row>
    <row r="17575" spans="1:10" x14ac:dyDescent="0.3">
      <c r="A17575" t="s">
        <v>17485</v>
      </c>
      <c r="C17575" s="18">
        <v>373.01739600707401</v>
      </c>
      <c r="D17575" s="1"/>
      <c r="E17575" s="1">
        <v>3</v>
      </c>
      <c r="F17575" s="1">
        <v>0</v>
      </c>
      <c r="G17575" s="1">
        <v>0</v>
      </c>
      <c r="H17575" s="1">
        <v>3</v>
      </c>
      <c r="I17575" s="15">
        <v>0</v>
      </c>
      <c r="J17575">
        <f t="shared" si="274"/>
        <v>40</v>
      </c>
    </row>
    <row r="17576" spans="1:10" x14ac:dyDescent="0.3">
      <c r="A17576" t="s">
        <v>17831</v>
      </c>
      <c r="C17576" s="18">
        <v>373.01492609762295</v>
      </c>
      <c r="D17576" s="1"/>
      <c r="E17576" s="1">
        <v>8</v>
      </c>
      <c r="F17576" s="1">
        <v>2</v>
      </c>
      <c r="G17576" s="1">
        <v>1</v>
      </c>
      <c r="H17576" s="1">
        <v>5</v>
      </c>
      <c r="I17576" s="15">
        <v>0.3125</v>
      </c>
      <c r="J17576">
        <f t="shared" si="274"/>
        <v>40</v>
      </c>
    </row>
    <row r="17577" spans="1:10" x14ac:dyDescent="0.3">
      <c r="A17577" t="s">
        <v>17486</v>
      </c>
      <c r="C17577" s="18">
        <v>373.01454482858446</v>
      </c>
      <c r="D17577" s="1"/>
      <c r="E17577" s="1">
        <v>3</v>
      </c>
      <c r="F17577" s="1">
        <v>0</v>
      </c>
      <c r="G17577" s="1">
        <v>0</v>
      </c>
      <c r="H17577" s="1">
        <v>3</v>
      </c>
      <c r="I17577" s="15">
        <v>0</v>
      </c>
      <c r="J17577">
        <f t="shared" si="274"/>
        <v>40</v>
      </c>
    </row>
    <row r="17578" spans="1:10" x14ac:dyDescent="0.3">
      <c r="A17578" t="s">
        <v>17487</v>
      </c>
      <c r="C17578" s="18">
        <v>373.00110708688601</v>
      </c>
      <c r="D17578" s="1"/>
      <c r="E17578" s="1">
        <v>5</v>
      </c>
      <c r="F17578" s="1">
        <v>1</v>
      </c>
      <c r="G17578" s="1">
        <v>0</v>
      </c>
      <c r="H17578" s="1">
        <v>4</v>
      </c>
      <c r="I17578" s="15">
        <v>0.2</v>
      </c>
      <c r="J17578">
        <f t="shared" si="274"/>
        <v>40</v>
      </c>
    </row>
    <row r="17579" spans="1:10" x14ac:dyDescent="0.3">
      <c r="A17579" t="s">
        <v>17488</v>
      </c>
      <c r="C17579" s="18">
        <v>372.99714897320962</v>
      </c>
      <c r="D17579" s="1"/>
      <c r="E17579" s="1">
        <v>3</v>
      </c>
      <c r="F17579" s="1">
        <v>0</v>
      </c>
      <c r="G17579" s="1">
        <v>0</v>
      </c>
      <c r="H17579" s="1">
        <v>3</v>
      </c>
      <c r="I17579" s="15">
        <v>0</v>
      </c>
      <c r="J17579">
        <f t="shared" si="274"/>
        <v>40</v>
      </c>
    </row>
    <row r="17580" spans="1:10" x14ac:dyDescent="0.3">
      <c r="A17580" t="s">
        <v>17489</v>
      </c>
      <c r="C17580" s="18">
        <v>372.99650808982386</v>
      </c>
      <c r="D17580" s="1"/>
      <c r="E17580" s="1">
        <v>6</v>
      </c>
      <c r="F17580" s="1">
        <v>1</v>
      </c>
      <c r="G17580" s="1">
        <v>1</v>
      </c>
      <c r="H17580" s="1">
        <v>4</v>
      </c>
      <c r="I17580" s="15">
        <v>0.25</v>
      </c>
      <c r="J17580">
        <f t="shared" si="274"/>
        <v>40</v>
      </c>
    </row>
    <row r="17581" spans="1:10" x14ac:dyDescent="0.3">
      <c r="A17581" t="s">
        <v>17490</v>
      </c>
      <c r="C17581" s="18">
        <v>372.99457256692443</v>
      </c>
      <c r="D17581" s="1"/>
      <c r="E17581" s="1">
        <v>11</v>
      </c>
      <c r="F17581" s="1">
        <v>4</v>
      </c>
      <c r="G17581" s="1">
        <v>0</v>
      </c>
      <c r="H17581" s="1">
        <v>7</v>
      </c>
      <c r="I17581" s="15">
        <v>0.36363636363636365</v>
      </c>
      <c r="J17581">
        <f t="shared" si="274"/>
        <v>40</v>
      </c>
    </row>
    <row r="17582" spans="1:10" x14ac:dyDescent="0.3">
      <c r="A17582" t="s">
        <v>11484</v>
      </c>
      <c r="C17582" s="18">
        <v>372.99372816800076</v>
      </c>
      <c r="D17582" s="1"/>
      <c r="E17582" s="1">
        <v>17</v>
      </c>
      <c r="F17582" s="1">
        <v>7</v>
      </c>
      <c r="G17582" s="1">
        <v>0</v>
      </c>
      <c r="H17582" s="1">
        <v>10</v>
      </c>
      <c r="I17582" s="15">
        <v>0.41176470588235292</v>
      </c>
      <c r="J17582">
        <f t="shared" si="274"/>
        <v>40</v>
      </c>
    </row>
    <row r="17583" spans="1:10" x14ac:dyDescent="0.3">
      <c r="A17583" t="s">
        <v>17492</v>
      </c>
      <c r="C17583" s="18">
        <v>372.99185153251824</v>
      </c>
      <c r="D17583" s="1"/>
      <c r="E17583" s="1">
        <v>3</v>
      </c>
      <c r="F17583" s="1">
        <v>0</v>
      </c>
      <c r="G17583" s="1">
        <v>0</v>
      </c>
      <c r="H17583" s="1">
        <v>3</v>
      </c>
      <c r="I17583" s="15">
        <v>0</v>
      </c>
      <c r="J17583">
        <f t="shared" si="274"/>
        <v>40</v>
      </c>
    </row>
    <row r="17584" spans="1:10" x14ac:dyDescent="0.3">
      <c r="A17584" t="s">
        <v>17493</v>
      </c>
      <c r="C17584" s="18">
        <v>372.98793005016705</v>
      </c>
      <c r="D17584" s="1"/>
      <c r="E17584" s="1">
        <v>3</v>
      </c>
      <c r="F17584" s="1">
        <v>0</v>
      </c>
      <c r="G17584" s="1">
        <v>0</v>
      </c>
      <c r="H17584" s="1">
        <v>3</v>
      </c>
      <c r="I17584" s="15">
        <v>0</v>
      </c>
      <c r="J17584">
        <f t="shared" si="274"/>
        <v>40</v>
      </c>
    </row>
    <row r="17585" spans="1:10" x14ac:dyDescent="0.3">
      <c r="A17585" t="s">
        <v>17494</v>
      </c>
      <c r="C17585" s="18">
        <v>372.98675461364144</v>
      </c>
      <c r="D17585" s="1"/>
      <c r="E17585" s="1">
        <v>31</v>
      </c>
      <c r="F17585" s="1">
        <v>14</v>
      </c>
      <c r="G17585" s="1">
        <v>0</v>
      </c>
      <c r="H17585" s="1">
        <v>17</v>
      </c>
      <c r="I17585" s="15">
        <v>0.45161290322580644</v>
      </c>
      <c r="J17585">
        <f t="shared" si="274"/>
        <v>20</v>
      </c>
    </row>
    <row r="17586" spans="1:10" x14ac:dyDescent="0.3">
      <c r="A17586" t="s">
        <v>17495</v>
      </c>
      <c r="C17586" s="18">
        <v>372.98620980094393</v>
      </c>
      <c r="D17586" s="1"/>
      <c r="E17586" s="1">
        <v>9</v>
      </c>
      <c r="F17586" s="1">
        <v>3</v>
      </c>
      <c r="G17586" s="1">
        <v>0</v>
      </c>
      <c r="H17586" s="1">
        <v>6</v>
      </c>
      <c r="I17586" s="15">
        <v>0.33333333333333331</v>
      </c>
      <c r="J17586">
        <f t="shared" si="274"/>
        <v>40</v>
      </c>
    </row>
    <row r="17587" spans="1:10" x14ac:dyDescent="0.3">
      <c r="A17587" t="s">
        <v>17496</v>
      </c>
      <c r="C17587" s="18">
        <v>372.9819798028683</v>
      </c>
      <c r="D17587" s="1"/>
      <c r="E17587" s="1">
        <v>40</v>
      </c>
      <c r="F17587" s="1">
        <v>18</v>
      </c>
      <c r="G17587" s="1">
        <v>2</v>
      </c>
      <c r="H17587" s="1">
        <v>20</v>
      </c>
      <c r="I17587" s="15">
        <v>0.47499999999999998</v>
      </c>
      <c r="J17587">
        <f t="shared" si="274"/>
        <v>20</v>
      </c>
    </row>
    <row r="17588" spans="1:10" x14ac:dyDescent="0.3">
      <c r="A17588" t="s">
        <v>17497</v>
      </c>
      <c r="C17588" s="18">
        <v>372.98000268310074</v>
      </c>
      <c r="D17588" s="1"/>
      <c r="E17588" s="1">
        <v>9</v>
      </c>
      <c r="F17588" s="1">
        <v>2</v>
      </c>
      <c r="G17588" s="1">
        <v>2</v>
      </c>
      <c r="H17588" s="1">
        <v>5</v>
      </c>
      <c r="I17588" s="15">
        <v>0.33333333333333331</v>
      </c>
      <c r="J17588">
        <f t="shared" si="274"/>
        <v>40</v>
      </c>
    </row>
    <row r="17589" spans="1:10" x14ac:dyDescent="0.3">
      <c r="A17589" t="s">
        <v>17498</v>
      </c>
      <c r="C17589" s="18">
        <v>372.97756284426424</v>
      </c>
      <c r="D17589" s="1"/>
      <c r="E17589" s="1">
        <v>3</v>
      </c>
      <c r="F17589" s="1">
        <v>0</v>
      </c>
      <c r="G17589" s="1">
        <v>0</v>
      </c>
      <c r="H17589" s="1">
        <v>3</v>
      </c>
      <c r="I17589" s="15">
        <v>0</v>
      </c>
      <c r="J17589">
        <f t="shared" si="274"/>
        <v>40</v>
      </c>
    </row>
    <row r="17590" spans="1:10" x14ac:dyDescent="0.3">
      <c r="A17590" t="s">
        <v>17499</v>
      </c>
      <c r="C17590" s="18">
        <v>372.96849109215299</v>
      </c>
      <c r="D17590" s="1"/>
      <c r="E17590" s="1">
        <v>3</v>
      </c>
      <c r="F17590" s="1">
        <v>0</v>
      </c>
      <c r="G17590" s="1">
        <v>0</v>
      </c>
      <c r="H17590" s="1">
        <v>3</v>
      </c>
      <c r="I17590" s="15">
        <v>0</v>
      </c>
      <c r="J17590">
        <f t="shared" si="274"/>
        <v>40</v>
      </c>
    </row>
    <row r="17591" spans="1:10" x14ac:dyDescent="0.3">
      <c r="A17591" t="s">
        <v>17500</v>
      </c>
      <c r="C17591" s="18">
        <v>372.96296583077577</v>
      </c>
      <c r="D17591" s="1"/>
      <c r="E17591" s="1">
        <v>3</v>
      </c>
      <c r="F17591" s="1">
        <v>0</v>
      </c>
      <c r="G17591" s="1">
        <v>0</v>
      </c>
      <c r="H17591" s="1">
        <v>3</v>
      </c>
      <c r="I17591" s="15">
        <v>0</v>
      </c>
      <c r="J17591">
        <f t="shared" si="274"/>
        <v>40</v>
      </c>
    </row>
    <row r="17592" spans="1:10" x14ac:dyDescent="0.3">
      <c r="A17592" t="s">
        <v>17958</v>
      </c>
      <c r="C17592" s="18">
        <v>372.9606400916183</v>
      </c>
      <c r="D17592" s="1"/>
      <c r="E17592" s="1">
        <v>70</v>
      </c>
      <c r="F17592" s="1">
        <v>31</v>
      </c>
      <c r="G17592" s="1">
        <v>1</v>
      </c>
      <c r="H17592" s="1">
        <v>38</v>
      </c>
      <c r="I17592" s="15">
        <v>0.45</v>
      </c>
      <c r="J17592">
        <f t="shared" si="274"/>
        <v>20</v>
      </c>
    </row>
    <row r="17593" spans="1:10" x14ac:dyDescent="0.3">
      <c r="A17593" t="s">
        <v>17501</v>
      </c>
      <c r="C17593" s="18">
        <v>372.95272775841141</v>
      </c>
      <c r="D17593" s="1"/>
      <c r="E17593" s="1">
        <v>3</v>
      </c>
      <c r="F17593" s="1">
        <v>0</v>
      </c>
      <c r="G17593" s="1">
        <v>0</v>
      </c>
      <c r="H17593" s="1">
        <v>3</v>
      </c>
      <c r="I17593" s="15">
        <v>0</v>
      </c>
      <c r="J17593">
        <f t="shared" si="274"/>
        <v>40</v>
      </c>
    </row>
    <row r="17594" spans="1:10" x14ac:dyDescent="0.3">
      <c r="A17594" t="s">
        <v>17643</v>
      </c>
      <c r="C17594" s="18">
        <v>372.9454284711037</v>
      </c>
      <c r="D17594" s="1"/>
      <c r="E17594" s="1">
        <v>5</v>
      </c>
      <c r="F17594" s="1">
        <v>1</v>
      </c>
      <c r="G17594" s="1">
        <v>0</v>
      </c>
      <c r="H17594" s="1">
        <v>4</v>
      </c>
      <c r="I17594" s="15">
        <v>0.2</v>
      </c>
      <c r="J17594">
        <f t="shared" si="274"/>
        <v>40</v>
      </c>
    </row>
    <row r="17595" spans="1:10" x14ac:dyDescent="0.3">
      <c r="A17595" t="s">
        <v>18182</v>
      </c>
      <c r="C17595" s="18">
        <v>372.94392553612283</v>
      </c>
      <c r="D17595" s="1"/>
      <c r="E17595" s="1">
        <v>8</v>
      </c>
      <c r="F17595" s="1">
        <v>2</v>
      </c>
      <c r="G17595" s="1">
        <v>0</v>
      </c>
      <c r="H17595" s="1">
        <v>6</v>
      </c>
      <c r="I17595" s="15">
        <v>0.25</v>
      </c>
      <c r="J17595">
        <f t="shared" si="274"/>
        <v>40</v>
      </c>
    </row>
    <row r="17596" spans="1:10" x14ac:dyDescent="0.3">
      <c r="A17596" t="s">
        <v>17502</v>
      </c>
      <c r="C17596" s="18">
        <v>372.94094004483554</v>
      </c>
      <c r="D17596" s="1"/>
      <c r="E17596" s="1">
        <v>5</v>
      </c>
      <c r="F17596" s="1">
        <v>1</v>
      </c>
      <c r="G17596" s="1">
        <v>0</v>
      </c>
      <c r="H17596" s="1">
        <v>4</v>
      </c>
      <c r="I17596" s="15">
        <v>0.2</v>
      </c>
      <c r="J17596">
        <f t="shared" si="274"/>
        <v>40</v>
      </c>
    </row>
    <row r="17597" spans="1:10" x14ac:dyDescent="0.3">
      <c r="A17597" t="s">
        <v>17503</v>
      </c>
      <c r="C17597" s="18">
        <v>372.92442418202853</v>
      </c>
      <c r="D17597" s="1"/>
      <c r="E17597" s="1">
        <v>5</v>
      </c>
      <c r="F17597" s="1">
        <v>1</v>
      </c>
      <c r="G17597" s="1">
        <v>0</v>
      </c>
      <c r="H17597" s="1">
        <v>4</v>
      </c>
      <c r="I17597" s="15">
        <v>0.2</v>
      </c>
      <c r="J17597">
        <f t="shared" si="274"/>
        <v>40</v>
      </c>
    </row>
    <row r="17598" spans="1:10" x14ac:dyDescent="0.3">
      <c r="A17598" t="s">
        <v>17505</v>
      </c>
      <c r="C17598" s="18">
        <v>372.91672761785748</v>
      </c>
      <c r="D17598" s="1"/>
      <c r="E17598" s="1">
        <v>3</v>
      </c>
      <c r="F17598" s="1">
        <v>0</v>
      </c>
      <c r="G17598" s="1">
        <v>0</v>
      </c>
      <c r="H17598" s="1">
        <v>3</v>
      </c>
      <c r="I17598" s="15">
        <v>0</v>
      </c>
      <c r="J17598">
        <f t="shared" si="274"/>
        <v>40</v>
      </c>
    </row>
    <row r="17599" spans="1:10" x14ac:dyDescent="0.3">
      <c r="A17599" t="s">
        <v>17506</v>
      </c>
      <c r="C17599" s="18">
        <v>372.9107538266062</v>
      </c>
      <c r="D17599" s="1"/>
      <c r="E17599" s="1">
        <v>3</v>
      </c>
      <c r="F17599" s="1">
        <v>0</v>
      </c>
      <c r="G17599" s="1">
        <v>0</v>
      </c>
      <c r="H17599" s="1">
        <v>3</v>
      </c>
      <c r="I17599" s="15">
        <v>0</v>
      </c>
      <c r="J17599">
        <f t="shared" si="274"/>
        <v>40</v>
      </c>
    </row>
    <row r="17600" spans="1:10" x14ac:dyDescent="0.3">
      <c r="A17600" t="s">
        <v>17507</v>
      </c>
      <c r="C17600" s="18">
        <v>372.90745418255</v>
      </c>
      <c r="D17600" s="1"/>
      <c r="E17600" s="1">
        <v>3</v>
      </c>
      <c r="F17600" s="1">
        <v>0</v>
      </c>
      <c r="G17600" s="1">
        <v>0</v>
      </c>
      <c r="H17600" s="1">
        <v>3</v>
      </c>
      <c r="I17600" s="15">
        <v>0</v>
      </c>
      <c r="J17600">
        <f t="shared" si="274"/>
        <v>40</v>
      </c>
    </row>
    <row r="17601" spans="1:10" x14ac:dyDescent="0.3">
      <c r="A17601" t="s">
        <v>17508</v>
      </c>
      <c r="C17601" s="18">
        <v>372.90466825583337</v>
      </c>
      <c r="D17601" s="1"/>
      <c r="E17601" s="1">
        <v>68</v>
      </c>
      <c r="F17601" s="1">
        <v>29</v>
      </c>
      <c r="G17601" s="1">
        <v>2</v>
      </c>
      <c r="H17601" s="1">
        <v>37</v>
      </c>
      <c r="I17601" s="15">
        <v>0.44117647058823528</v>
      </c>
      <c r="J17601">
        <f t="shared" si="274"/>
        <v>20</v>
      </c>
    </row>
    <row r="17602" spans="1:10" x14ac:dyDescent="0.3">
      <c r="A17602" t="s">
        <v>15080</v>
      </c>
      <c r="C17602" s="18">
        <v>372.90356268969447</v>
      </c>
      <c r="D17602" s="1"/>
      <c r="E17602" s="1">
        <v>17</v>
      </c>
      <c r="F17602" s="1">
        <v>7</v>
      </c>
      <c r="G17602" s="1">
        <v>0</v>
      </c>
      <c r="H17602" s="1">
        <v>10</v>
      </c>
      <c r="I17602" s="15">
        <v>0.41176470588235292</v>
      </c>
      <c r="J17602">
        <f t="shared" si="274"/>
        <v>40</v>
      </c>
    </row>
    <row r="17603" spans="1:10" x14ac:dyDescent="0.3">
      <c r="A17603" t="s">
        <v>17518</v>
      </c>
      <c r="C17603" s="18">
        <v>372.86940220554317</v>
      </c>
      <c r="D17603" s="1"/>
      <c r="E17603" s="1">
        <v>15</v>
      </c>
      <c r="F17603" s="1">
        <v>6</v>
      </c>
      <c r="G17603" s="1">
        <v>1</v>
      </c>
      <c r="H17603" s="1">
        <v>8</v>
      </c>
      <c r="I17603" s="15">
        <v>0.43333333333333335</v>
      </c>
      <c r="J17603">
        <f t="shared" si="274"/>
        <v>40</v>
      </c>
    </row>
    <row r="17604" spans="1:10" x14ac:dyDescent="0.3">
      <c r="A17604" t="s">
        <v>17509</v>
      </c>
      <c r="C17604" s="18">
        <v>372.86547150738772</v>
      </c>
      <c r="D17604" s="1"/>
      <c r="E17604" s="1">
        <v>3</v>
      </c>
      <c r="F17604" s="1">
        <v>0</v>
      </c>
      <c r="G17604" s="1">
        <v>0</v>
      </c>
      <c r="H17604" s="1">
        <v>3</v>
      </c>
      <c r="I17604" s="15">
        <v>0</v>
      </c>
      <c r="J17604">
        <f t="shared" ref="J17604:J17667" si="275">IF(E17604&lt;=30,40,20)</f>
        <v>40</v>
      </c>
    </row>
    <row r="17605" spans="1:10" x14ac:dyDescent="0.3">
      <c r="A17605" t="s">
        <v>17510</v>
      </c>
      <c r="C17605" s="18">
        <v>372.8626209740043</v>
      </c>
      <c r="D17605" s="1"/>
      <c r="E17605" s="1">
        <v>3</v>
      </c>
      <c r="F17605" s="1">
        <v>0</v>
      </c>
      <c r="G17605" s="1">
        <v>0</v>
      </c>
      <c r="H17605" s="1">
        <v>3</v>
      </c>
      <c r="I17605" s="15">
        <v>0</v>
      </c>
      <c r="J17605">
        <f t="shared" si="275"/>
        <v>40</v>
      </c>
    </row>
    <row r="17606" spans="1:10" x14ac:dyDescent="0.3">
      <c r="A17606" t="s">
        <v>17511</v>
      </c>
      <c r="C17606" s="18">
        <v>372.85515749222532</v>
      </c>
      <c r="D17606" s="1"/>
      <c r="E17606" s="1">
        <v>3</v>
      </c>
      <c r="F17606" s="1">
        <v>0</v>
      </c>
      <c r="G17606" s="1">
        <v>0</v>
      </c>
      <c r="H17606" s="1">
        <v>3</v>
      </c>
      <c r="I17606" s="15">
        <v>0</v>
      </c>
      <c r="J17606">
        <f t="shared" si="275"/>
        <v>40</v>
      </c>
    </row>
    <row r="17607" spans="1:10" x14ac:dyDescent="0.3">
      <c r="A17607" t="s">
        <v>17513</v>
      </c>
      <c r="C17607" s="18">
        <v>372.85097796576014</v>
      </c>
      <c r="D17607" s="1"/>
      <c r="E17607" s="1">
        <v>5</v>
      </c>
      <c r="F17607" s="1">
        <v>1</v>
      </c>
      <c r="G17607" s="1">
        <v>0</v>
      </c>
      <c r="H17607" s="1">
        <v>4</v>
      </c>
      <c r="I17607" s="15">
        <v>0.2</v>
      </c>
      <c r="J17607">
        <f t="shared" si="275"/>
        <v>40</v>
      </c>
    </row>
    <row r="17608" spans="1:10" x14ac:dyDescent="0.3">
      <c r="A17608" t="s">
        <v>17514</v>
      </c>
      <c r="C17608" s="18">
        <v>372.84669261016722</v>
      </c>
      <c r="D17608" s="1"/>
      <c r="E17608" s="1">
        <v>3</v>
      </c>
      <c r="F17608" s="1">
        <v>0</v>
      </c>
      <c r="G17608" s="1">
        <v>0</v>
      </c>
      <c r="H17608" s="1">
        <v>3</v>
      </c>
      <c r="I17608" s="15">
        <v>0</v>
      </c>
      <c r="J17608">
        <f t="shared" si="275"/>
        <v>40</v>
      </c>
    </row>
    <row r="17609" spans="1:10" x14ac:dyDescent="0.3">
      <c r="A17609" t="s">
        <v>17515</v>
      </c>
      <c r="C17609" s="18">
        <v>372.83504770256354</v>
      </c>
      <c r="D17609" s="1"/>
      <c r="E17609" s="1">
        <v>3</v>
      </c>
      <c r="F17609" s="1">
        <v>0</v>
      </c>
      <c r="G17609" s="1">
        <v>0</v>
      </c>
      <c r="H17609" s="1">
        <v>3</v>
      </c>
      <c r="I17609" s="15">
        <v>0</v>
      </c>
      <c r="J17609">
        <f t="shared" si="275"/>
        <v>40</v>
      </c>
    </row>
    <row r="17610" spans="1:10" x14ac:dyDescent="0.3">
      <c r="A17610" t="s">
        <v>17516</v>
      </c>
      <c r="C17610" s="18">
        <v>372.83167302885465</v>
      </c>
      <c r="D17610" s="1"/>
      <c r="E17610" s="1">
        <v>10</v>
      </c>
      <c r="F17610" s="1">
        <v>3</v>
      </c>
      <c r="G17610" s="1">
        <v>1</v>
      </c>
      <c r="H17610" s="1">
        <v>6</v>
      </c>
      <c r="I17610" s="15">
        <v>0.35</v>
      </c>
      <c r="J17610">
        <f t="shared" si="275"/>
        <v>40</v>
      </c>
    </row>
    <row r="17611" spans="1:10" x14ac:dyDescent="0.3">
      <c r="A17611" t="s">
        <v>17517</v>
      </c>
      <c r="C17611" s="18">
        <v>372.83062659172612</v>
      </c>
      <c r="D17611" s="1"/>
      <c r="E17611" s="1">
        <v>5</v>
      </c>
      <c r="F17611" s="1">
        <v>1</v>
      </c>
      <c r="G17611" s="1">
        <v>0</v>
      </c>
      <c r="H17611" s="1">
        <v>4</v>
      </c>
      <c r="I17611" s="15">
        <v>0.2</v>
      </c>
      <c r="J17611">
        <f t="shared" si="275"/>
        <v>40</v>
      </c>
    </row>
    <row r="17612" spans="1:10" x14ac:dyDescent="0.3">
      <c r="A17612" t="s">
        <v>17519</v>
      </c>
      <c r="C17612" s="18">
        <v>372.81968351280113</v>
      </c>
      <c r="D17612" s="1"/>
      <c r="E17612" s="1">
        <v>3</v>
      </c>
      <c r="F17612" s="1">
        <v>0</v>
      </c>
      <c r="G17612" s="1">
        <v>0</v>
      </c>
      <c r="H17612" s="1">
        <v>3</v>
      </c>
      <c r="I17612" s="15">
        <v>0</v>
      </c>
      <c r="J17612">
        <f t="shared" si="275"/>
        <v>40</v>
      </c>
    </row>
    <row r="17613" spans="1:10" x14ac:dyDescent="0.3">
      <c r="A17613" t="s">
        <v>17520</v>
      </c>
      <c r="C17613" s="18">
        <v>372.81466136286002</v>
      </c>
      <c r="D17613" s="1"/>
      <c r="E17613" s="1">
        <v>3</v>
      </c>
      <c r="F17613" s="1">
        <v>0</v>
      </c>
      <c r="G17613" s="1">
        <v>0</v>
      </c>
      <c r="H17613" s="1">
        <v>3</v>
      </c>
      <c r="I17613" s="15">
        <v>0</v>
      </c>
      <c r="J17613">
        <f t="shared" si="275"/>
        <v>40</v>
      </c>
    </row>
    <row r="17614" spans="1:10" x14ac:dyDescent="0.3">
      <c r="A17614" t="s">
        <v>15444</v>
      </c>
      <c r="C17614" s="18">
        <v>372.81093286016045</v>
      </c>
      <c r="D17614" s="1"/>
      <c r="E17614" s="1">
        <v>20</v>
      </c>
      <c r="F17614" s="1">
        <v>8</v>
      </c>
      <c r="G17614" s="1">
        <v>0</v>
      </c>
      <c r="H17614" s="1">
        <v>12</v>
      </c>
      <c r="I17614" s="15">
        <v>0.4</v>
      </c>
      <c r="J17614">
        <f t="shared" si="275"/>
        <v>40</v>
      </c>
    </row>
    <row r="17615" spans="1:10" x14ac:dyDescent="0.3">
      <c r="A17615" t="s">
        <v>17522</v>
      </c>
      <c r="C17615" s="18">
        <v>372.8059794429426</v>
      </c>
      <c r="D17615" s="1"/>
      <c r="E17615" s="1">
        <v>5</v>
      </c>
      <c r="F17615" s="1">
        <v>1</v>
      </c>
      <c r="G17615" s="1">
        <v>0</v>
      </c>
      <c r="H17615" s="1">
        <v>4</v>
      </c>
      <c r="I17615" s="15">
        <v>0.2</v>
      </c>
      <c r="J17615">
        <f t="shared" si="275"/>
        <v>40</v>
      </c>
    </row>
    <row r="17616" spans="1:10" x14ac:dyDescent="0.3">
      <c r="A17616" t="s">
        <v>11852</v>
      </c>
      <c r="C17616" s="18">
        <v>372.80172226150307</v>
      </c>
      <c r="D17616" s="1"/>
      <c r="E17616" s="1">
        <v>17</v>
      </c>
      <c r="F17616" s="1">
        <v>4</v>
      </c>
      <c r="G17616" s="1">
        <v>1</v>
      </c>
      <c r="H17616" s="1">
        <v>12</v>
      </c>
      <c r="I17616" s="15">
        <v>0.26470588235294118</v>
      </c>
      <c r="J17616">
        <f t="shared" si="275"/>
        <v>40</v>
      </c>
    </row>
    <row r="17617" spans="1:10" x14ac:dyDescent="0.3">
      <c r="A17617" t="s">
        <v>17524</v>
      </c>
      <c r="C17617" s="18">
        <v>372.79133739297828</v>
      </c>
      <c r="D17617" s="1"/>
      <c r="E17617" s="1">
        <v>6</v>
      </c>
      <c r="F17617" s="1">
        <v>2</v>
      </c>
      <c r="G17617" s="1">
        <v>0</v>
      </c>
      <c r="H17617" s="1">
        <v>4</v>
      </c>
      <c r="I17617" s="15">
        <v>0.33333333333333331</v>
      </c>
      <c r="J17617">
        <f t="shared" si="275"/>
        <v>40</v>
      </c>
    </row>
    <row r="17618" spans="1:10" x14ac:dyDescent="0.3">
      <c r="A17618" t="s">
        <v>17525</v>
      </c>
      <c r="C17618" s="18">
        <v>372.78717349293004</v>
      </c>
      <c r="D17618" s="1"/>
      <c r="E17618" s="1">
        <v>3</v>
      </c>
      <c r="F17618" s="1">
        <v>0</v>
      </c>
      <c r="G17618" s="1">
        <v>0</v>
      </c>
      <c r="H17618" s="1">
        <v>3</v>
      </c>
      <c r="I17618" s="15">
        <v>0</v>
      </c>
      <c r="J17618">
        <f t="shared" si="275"/>
        <v>40</v>
      </c>
    </row>
    <row r="17619" spans="1:10" x14ac:dyDescent="0.3">
      <c r="A17619" t="s">
        <v>17526</v>
      </c>
      <c r="C17619" s="18">
        <v>372.78306553396015</v>
      </c>
      <c r="D17619" s="1"/>
      <c r="E17619" s="1">
        <v>8</v>
      </c>
      <c r="F17619" s="1">
        <v>2</v>
      </c>
      <c r="G17619" s="1">
        <v>1</v>
      </c>
      <c r="H17619" s="1">
        <v>5</v>
      </c>
      <c r="I17619" s="15">
        <v>0.3125</v>
      </c>
      <c r="J17619">
        <f t="shared" si="275"/>
        <v>40</v>
      </c>
    </row>
    <row r="17620" spans="1:10" x14ac:dyDescent="0.3">
      <c r="A17620" t="s">
        <v>17527</v>
      </c>
      <c r="C17620" s="18">
        <v>372.78288064981768</v>
      </c>
      <c r="D17620" s="1"/>
      <c r="E17620" s="1">
        <v>6</v>
      </c>
      <c r="F17620" s="1">
        <v>1</v>
      </c>
      <c r="G17620" s="1">
        <v>1</v>
      </c>
      <c r="H17620" s="1">
        <v>4</v>
      </c>
      <c r="I17620" s="15">
        <v>0.25</v>
      </c>
      <c r="J17620">
        <f t="shared" si="275"/>
        <v>40</v>
      </c>
    </row>
    <row r="17621" spans="1:10" x14ac:dyDescent="0.3">
      <c r="A17621" t="s">
        <v>17528</v>
      </c>
      <c r="C17621" s="18">
        <v>372.768547616239</v>
      </c>
      <c r="D17621" s="1"/>
      <c r="E17621" s="1">
        <v>9</v>
      </c>
      <c r="F17621" s="1">
        <v>1</v>
      </c>
      <c r="G17621" s="1">
        <v>4</v>
      </c>
      <c r="H17621" s="1">
        <v>4</v>
      </c>
      <c r="I17621" s="15">
        <v>0.33333333333333331</v>
      </c>
      <c r="J17621">
        <f t="shared" si="275"/>
        <v>40</v>
      </c>
    </row>
    <row r="17622" spans="1:10" x14ac:dyDescent="0.3">
      <c r="A17622" t="s">
        <v>17529</v>
      </c>
      <c r="C17622" s="18">
        <v>372.76334063036228</v>
      </c>
      <c r="D17622" s="1"/>
      <c r="E17622" s="1">
        <v>3</v>
      </c>
      <c r="F17622" s="1">
        <v>0</v>
      </c>
      <c r="G17622" s="1">
        <v>0</v>
      </c>
      <c r="H17622" s="1">
        <v>3</v>
      </c>
      <c r="I17622" s="15">
        <v>0</v>
      </c>
      <c r="J17622">
        <f t="shared" si="275"/>
        <v>40</v>
      </c>
    </row>
    <row r="17623" spans="1:10" x14ac:dyDescent="0.3">
      <c r="A17623" t="s">
        <v>17530</v>
      </c>
      <c r="C17623" s="18">
        <v>372.75666505316144</v>
      </c>
      <c r="D17623" s="1"/>
      <c r="E17623" s="1">
        <v>3</v>
      </c>
      <c r="F17623" s="1">
        <v>0</v>
      </c>
      <c r="G17623" s="1">
        <v>0</v>
      </c>
      <c r="H17623" s="1">
        <v>3</v>
      </c>
      <c r="I17623" s="15">
        <v>0</v>
      </c>
      <c r="J17623">
        <f t="shared" si="275"/>
        <v>40</v>
      </c>
    </row>
    <row r="17624" spans="1:10" x14ac:dyDescent="0.3">
      <c r="A17624" t="s">
        <v>17793</v>
      </c>
      <c r="C17624" s="18">
        <v>372.74702165640599</v>
      </c>
      <c r="D17624" s="1"/>
      <c r="E17624" s="1">
        <v>28</v>
      </c>
      <c r="F17624" s="1">
        <v>9</v>
      </c>
      <c r="G17624" s="1">
        <v>4</v>
      </c>
      <c r="H17624" s="1">
        <v>15</v>
      </c>
      <c r="I17624" s="15">
        <v>0.39285714285714285</v>
      </c>
      <c r="J17624">
        <f t="shared" si="275"/>
        <v>40</v>
      </c>
    </row>
    <row r="17625" spans="1:10" x14ac:dyDescent="0.3">
      <c r="A17625" t="s">
        <v>17531</v>
      </c>
      <c r="C17625" s="18">
        <v>372.74497396251587</v>
      </c>
      <c r="D17625" s="1"/>
      <c r="E17625" s="1">
        <v>3</v>
      </c>
      <c r="F17625" s="1">
        <v>0</v>
      </c>
      <c r="G17625" s="1">
        <v>0</v>
      </c>
      <c r="H17625" s="1">
        <v>3</v>
      </c>
      <c r="I17625" s="15">
        <v>0</v>
      </c>
      <c r="J17625">
        <f t="shared" si="275"/>
        <v>40</v>
      </c>
    </row>
    <row r="17626" spans="1:10" x14ac:dyDescent="0.3">
      <c r="A17626" t="s">
        <v>17813</v>
      </c>
      <c r="C17626" s="18">
        <v>372.72167526523401</v>
      </c>
      <c r="D17626" s="1"/>
      <c r="E17626" s="1">
        <v>3</v>
      </c>
      <c r="F17626" s="1">
        <v>0</v>
      </c>
      <c r="G17626" s="1">
        <v>0</v>
      </c>
      <c r="H17626" s="1">
        <v>3</v>
      </c>
      <c r="I17626" s="15">
        <v>0</v>
      </c>
      <c r="J17626">
        <f t="shared" si="275"/>
        <v>40</v>
      </c>
    </row>
    <row r="17627" spans="1:10" x14ac:dyDescent="0.3">
      <c r="A17627" t="s">
        <v>17533</v>
      </c>
      <c r="C17627" s="18">
        <v>372.72030394269797</v>
      </c>
      <c r="D17627" s="1"/>
      <c r="E17627" s="1">
        <v>3</v>
      </c>
      <c r="F17627" s="1">
        <v>0</v>
      </c>
      <c r="G17627" s="1">
        <v>0</v>
      </c>
      <c r="H17627" s="1">
        <v>3</v>
      </c>
      <c r="I17627" s="15">
        <v>0</v>
      </c>
      <c r="J17627">
        <f t="shared" si="275"/>
        <v>40</v>
      </c>
    </row>
    <row r="17628" spans="1:10" x14ac:dyDescent="0.3">
      <c r="A17628" t="s">
        <v>17534</v>
      </c>
      <c r="C17628" s="18">
        <v>372.71804076359911</v>
      </c>
      <c r="D17628" s="1"/>
      <c r="E17628" s="1">
        <v>16</v>
      </c>
      <c r="F17628" s="1">
        <v>6</v>
      </c>
      <c r="G17628" s="1">
        <v>0</v>
      </c>
      <c r="H17628" s="1">
        <v>10</v>
      </c>
      <c r="I17628" s="15">
        <v>0.375</v>
      </c>
      <c r="J17628">
        <f t="shared" si="275"/>
        <v>40</v>
      </c>
    </row>
    <row r="17629" spans="1:10" x14ac:dyDescent="0.3">
      <c r="A17629" t="s">
        <v>17535</v>
      </c>
      <c r="C17629" s="18">
        <v>372.71687722850771</v>
      </c>
      <c r="D17629" s="1"/>
      <c r="E17629" s="1">
        <v>5</v>
      </c>
      <c r="F17629" s="1">
        <v>1</v>
      </c>
      <c r="G17629" s="1">
        <v>0</v>
      </c>
      <c r="H17629" s="1">
        <v>4</v>
      </c>
      <c r="I17629" s="15">
        <v>0.2</v>
      </c>
      <c r="J17629">
        <f t="shared" si="275"/>
        <v>40</v>
      </c>
    </row>
    <row r="17630" spans="1:10" x14ac:dyDescent="0.3">
      <c r="A17630" t="s">
        <v>17532</v>
      </c>
      <c r="C17630" s="18">
        <v>372.71404728620257</v>
      </c>
      <c r="D17630" s="1"/>
      <c r="E17630" s="1">
        <v>5</v>
      </c>
      <c r="F17630" s="1">
        <v>1</v>
      </c>
      <c r="G17630" s="1">
        <v>0</v>
      </c>
      <c r="H17630" s="1">
        <v>4</v>
      </c>
      <c r="I17630" s="15">
        <v>0.2</v>
      </c>
      <c r="J17630">
        <f t="shared" si="275"/>
        <v>40</v>
      </c>
    </row>
    <row r="17631" spans="1:10" x14ac:dyDescent="0.3">
      <c r="A17631" t="s">
        <v>17536</v>
      </c>
      <c r="C17631" s="18">
        <v>372.70877382122933</v>
      </c>
      <c r="D17631" s="1"/>
      <c r="E17631" s="1">
        <v>3</v>
      </c>
      <c r="F17631" s="1">
        <v>0</v>
      </c>
      <c r="G17631" s="1">
        <v>0</v>
      </c>
      <c r="H17631" s="1">
        <v>3</v>
      </c>
      <c r="I17631" s="15">
        <v>0</v>
      </c>
      <c r="J17631">
        <f t="shared" si="275"/>
        <v>40</v>
      </c>
    </row>
    <row r="17632" spans="1:10" x14ac:dyDescent="0.3">
      <c r="A17632" t="s">
        <v>17537</v>
      </c>
      <c r="C17632" s="18">
        <v>372.70783498530193</v>
      </c>
      <c r="D17632" s="1"/>
      <c r="E17632" s="1">
        <v>3</v>
      </c>
      <c r="F17632" s="1">
        <v>0</v>
      </c>
      <c r="G17632" s="1">
        <v>0</v>
      </c>
      <c r="H17632" s="1">
        <v>3</v>
      </c>
      <c r="I17632" s="15">
        <v>0</v>
      </c>
      <c r="J17632">
        <f t="shared" si="275"/>
        <v>40</v>
      </c>
    </row>
    <row r="17633" spans="1:10" x14ac:dyDescent="0.3">
      <c r="A17633" t="s">
        <v>17538</v>
      </c>
      <c r="C17633" s="18">
        <v>372.70051496259089</v>
      </c>
      <c r="D17633" s="1"/>
      <c r="E17633" s="1">
        <v>5</v>
      </c>
      <c r="F17633" s="1">
        <v>1</v>
      </c>
      <c r="G17633" s="1">
        <v>0</v>
      </c>
      <c r="H17633" s="1">
        <v>4</v>
      </c>
      <c r="I17633" s="15">
        <v>0.2</v>
      </c>
      <c r="J17633">
        <f t="shared" si="275"/>
        <v>40</v>
      </c>
    </row>
    <row r="17634" spans="1:10" x14ac:dyDescent="0.3">
      <c r="A17634" t="s">
        <v>17539</v>
      </c>
      <c r="C17634" s="18">
        <v>372.69780782790599</v>
      </c>
      <c r="D17634" s="1"/>
      <c r="E17634" s="1">
        <v>5</v>
      </c>
      <c r="F17634" s="1">
        <v>1</v>
      </c>
      <c r="G17634" s="1">
        <v>0</v>
      </c>
      <c r="H17634" s="1">
        <v>4</v>
      </c>
      <c r="I17634" s="15">
        <v>0.2</v>
      </c>
      <c r="J17634">
        <f t="shared" si="275"/>
        <v>40</v>
      </c>
    </row>
    <row r="17635" spans="1:10" x14ac:dyDescent="0.3">
      <c r="A17635" t="s">
        <v>17541</v>
      </c>
      <c r="C17635" s="18">
        <v>372.69458096693609</v>
      </c>
      <c r="D17635" s="1"/>
      <c r="E17635" s="1">
        <v>23</v>
      </c>
      <c r="F17635" s="1">
        <v>7</v>
      </c>
      <c r="G17635" s="1">
        <v>3</v>
      </c>
      <c r="H17635" s="1">
        <v>13</v>
      </c>
      <c r="I17635" s="15">
        <v>0.36956521739130432</v>
      </c>
      <c r="J17635">
        <f t="shared" si="275"/>
        <v>40</v>
      </c>
    </row>
    <row r="17636" spans="1:10" x14ac:dyDescent="0.3">
      <c r="A17636" t="s">
        <v>16908</v>
      </c>
      <c r="C17636" s="18">
        <v>372.68590115532294</v>
      </c>
      <c r="D17636" s="1"/>
      <c r="E17636" s="1">
        <v>42</v>
      </c>
      <c r="F17636" s="1">
        <v>16</v>
      </c>
      <c r="G17636" s="1">
        <v>2</v>
      </c>
      <c r="H17636" s="1">
        <v>24</v>
      </c>
      <c r="I17636" s="15">
        <v>0.40476190476190477</v>
      </c>
      <c r="J17636">
        <f t="shared" si="275"/>
        <v>20</v>
      </c>
    </row>
    <row r="17637" spans="1:10" x14ac:dyDescent="0.3">
      <c r="A17637" t="s">
        <v>17878</v>
      </c>
      <c r="C17637" s="18">
        <v>372.67716345704287</v>
      </c>
      <c r="D17637" s="1"/>
      <c r="E17637" s="1">
        <v>8</v>
      </c>
      <c r="F17637" s="1">
        <v>2</v>
      </c>
      <c r="G17637" s="1">
        <v>0</v>
      </c>
      <c r="H17637" s="1">
        <v>6</v>
      </c>
      <c r="I17637" s="15">
        <v>0.25</v>
      </c>
      <c r="J17637">
        <f t="shared" si="275"/>
        <v>40</v>
      </c>
    </row>
    <row r="17638" spans="1:10" x14ac:dyDescent="0.3">
      <c r="A17638" t="s">
        <v>17544</v>
      </c>
      <c r="C17638" s="18">
        <v>372.66680718437772</v>
      </c>
      <c r="D17638" s="1"/>
      <c r="E17638" s="1">
        <v>3</v>
      </c>
      <c r="F17638" s="1">
        <v>0</v>
      </c>
      <c r="G17638" s="1">
        <v>0</v>
      </c>
      <c r="H17638" s="1">
        <v>3</v>
      </c>
      <c r="I17638" s="15">
        <v>0</v>
      </c>
      <c r="J17638">
        <f t="shared" si="275"/>
        <v>40</v>
      </c>
    </row>
    <row r="17639" spans="1:10" x14ac:dyDescent="0.3">
      <c r="A17639" t="s">
        <v>17546</v>
      </c>
      <c r="C17639" s="18">
        <v>372.65650114641983</v>
      </c>
      <c r="D17639" s="1"/>
      <c r="E17639" s="1">
        <v>3</v>
      </c>
      <c r="F17639" s="1">
        <v>0</v>
      </c>
      <c r="G17639" s="1">
        <v>0</v>
      </c>
      <c r="H17639" s="1">
        <v>3</v>
      </c>
      <c r="I17639" s="15">
        <v>0</v>
      </c>
      <c r="J17639">
        <f t="shared" si="275"/>
        <v>40</v>
      </c>
    </row>
    <row r="17640" spans="1:10" x14ac:dyDescent="0.3">
      <c r="A17640" t="s">
        <v>16852</v>
      </c>
      <c r="C17640" s="18">
        <v>372.65229401524374</v>
      </c>
      <c r="D17640" s="1"/>
      <c r="E17640" s="1">
        <v>23</v>
      </c>
      <c r="F17640" s="1">
        <v>9</v>
      </c>
      <c r="G17640" s="1">
        <v>1</v>
      </c>
      <c r="H17640" s="1">
        <v>13</v>
      </c>
      <c r="I17640" s="15">
        <v>0.41304347826086957</v>
      </c>
      <c r="J17640">
        <f t="shared" si="275"/>
        <v>40</v>
      </c>
    </row>
    <row r="17641" spans="1:10" x14ac:dyDescent="0.3">
      <c r="A17641" t="s">
        <v>17547</v>
      </c>
      <c r="C17641" s="18">
        <v>372.64953608848731</v>
      </c>
      <c r="D17641" s="1"/>
      <c r="E17641" s="1">
        <v>3</v>
      </c>
      <c r="F17641" s="1">
        <v>0</v>
      </c>
      <c r="G17641" s="1">
        <v>0</v>
      </c>
      <c r="H17641" s="1">
        <v>3</v>
      </c>
      <c r="I17641" s="15">
        <v>0</v>
      </c>
      <c r="J17641">
        <f t="shared" si="275"/>
        <v>40</v>
      </c>
    </row>
    <row r="17642" spans="1:10" x14ac:dyDescent="0.3">
      <c r="A17642" t="s">
        <v>17548</v>
      </c>
      <c r="C17642" s="18">
        <v>372.64795590621122</v>
      </c>
      <c r="D17642" s="1"/>
      <c r="E17642" s="1">
        <v>3</v>
      </c>
      <c r="F17642" s="1">
        <v>0</v>
      </c>
      <c r="G17642" s="1">
        <v>0</v>
      </c>
      <c r="H17642" s="1">
        <v>3</v>
      </c>
      <c r="I17642" s="15">
        <v>0</v>
      </c>
      <c r="J17642">
        <f t="shared" si="275"/>
        <v>40</v>
      </c>
    </row>
    <row r="17643" spans="1:10" x14ac:dyDescent="0.3">
      <c r="A17643" t="s">
        <v>17829</v>
      </c>
      <c r="C17643" s="18">
        <v>372.64190550714335</v>
      </c>
      <c r="D17643" s="1"/>
      <c r="E17643" s="1">
        <v>8</v>
      </c>
      <c r="F17643" s="1">
        <v>2</v>
      </c>
      <c r="G17643" s="1">
        <v>0</v>
      </c>
      <c r="H17643" s="1">
        <v>6</v>
      </c>
      <c r="I17643" s="15">
        <v>0.25</v>
      </c>
      <c r="J17643">
        <f t="shared" si="275"/>
        <v>40</v>
      </c>
    </row>
    <row r="17644" spans="1:10" x14ac:dyDescent="0.3">
      <c r="A17644" t="s">
        <v>20235</v>
      </c>
      <c r="C17644" s="18">
        <v>372.63874466335653</v>
      </c>
      <c r="D17644" s="1"/>
      <c r="E17644" s="1">
        <v>8</v>
      </c>
      <c r="F17644" s="1">
        <v>1</v>
      </c>
      <c r="G17644" s="1">
        <v>0</v>
      </c>
      <c r="H17644" s="1">
        <v>7</v>
      </c>
      <c r="I17644" s="15">
        <v>0.125</v>
      </c>
      <c r="J17644">
        <f t="shared" si="275"/>
        <v>40</v>
      </c>
    </row>
    <row r="17645" spans="1:10" x14ac:dyDescent="0.3">
      <c r="A17645" t="s">
        <v>17549</v>
      </c>
      <c r="C17645" s="18">
        <v>372.63129163840705</v>
      </c>
      <c r="D17645" s="1"/>
      <c r="E17645" s="1">
        <v>3</v>
      </c>
      <c r="F17645" s="1">
        <v>0</v>
      </c>
      <c r="G17645" s="1">
        <v>0</v>
      </c>
      <c r="H17645" s="1">
        <v>3</v>
      </c>
      <c r="I17645" s="15">
        <v>0</v>
      </c>
      <c r="J17645">
        <f t="shared" si="275"/>
        <v>40</v>
      </c>
    </row>
    <row r="17646" spans="1:10" x14ac:dyDescent="0.3">
      <c r="A17646" t="s">
        <v>17704</v>
      </c>
      <c r="C17646" s="18">
        <v>372.62922794445092</v>
      </c>
      <c r="D17646" s="1"/>
      <c r="E17646" s="1">
        <v>3</v>
      </c>
      <c r="F17646" s="1">
        <v>0</v>
      </c>
      <c r="G17646" s="1">
        <v>0</v>
      </c>
      <c r="H17646" s="1">
        <v>3</v>
      </c>
      <c r="I17646" s="15">
        <v>0</v>
      </c>
      <c r="J17646">
        <f t="shared" si="275"/>
        <v>40</v>
      </c>
    </row>
    <row r="17647" spans="1:10" x14ac:dyDescent="0.3">
      <c r="A17647" t="s">
        <v>17550</v>
      </c>
      <c r="C17647" s="18">
        <v>372.61718056035278</v>
      </c>
      <c r="D17647" s="1"/>
      <c r="E17647" s="1">
        <v>5</v>
      </c>
      <c r="F17647" s="1">
        <v>1</v>
      </c>
      <c r="G17647" s="1">
        <v>0</v>
      </c>
      <c r="H17647" s="1">
        <v>4</v>
      </c>
      <c r="I17647" s="15">
        <v>0.2</v>
      </c>
      <c r="J17647">
        <f t="shared" si="275"/>
        <v>40</v>
      </c>
    </row>
    <row r="17648" spans="1:10" x14ac:dyDescent="0.3">
      <c r="A17648" t="s">
        <v>17551</v>
      </c>
      <c r="C17648" s="18">
        <v>372.60887442270649</v>
      </c>
      <c r="D17648" s="1"/>
      <c r="E17648" s="1">
        <v>3</v>
      </c>
      <c r="F17648" s="1">
        <v>0</v>
      </c>
      <c r="G17648" s="1">
        <v>0</v>
      </c>
      <c r="H17648" s="1">
        <v>3</v>
      </c>
      <c r="I17648" s="15">
        <v>0</v>
      </c>
      <c r="J17648">
        <f t="shared" si="275"/>
        <v>40</v>
      </c>
    </row>
    <row r="17649" spans="1:10" x14ac:dyDescent="0.3">
      <c r="A17649" t="s">
        <v>17619</v>
      </c>
      <c r="C17649" s="18">
        <v>372.60884534568601</v>
      </c>
      <c r="D17649" s="1"/>
      <c r="E17649" s="1">
        <v>3</v>
      </c>
      <c r="F17649" s="1">
        <v>0</v>
      </c>
      <c r="G17649" s="1">
        <v>0</v>
      </c>
      <c r="H17649" s="1">
        <v>3</v>
      </c>
      <c r="I17649" s="15">
        <v>0</v>
      </c>
      <c r="J17649">
        <f t="shared" si="275"/>
        <v>40</v>
      </c>
    </row>
    <row r="17650" spans="1:10" x14ac:dyDescent="0.3">
      <c r="A17650" t="s">
        <v>17523</v>
      </c>
      <c r="C17650" s="18">
        <v>372.5987533704278</v>
      </c>
      <c r="D17650" s="1"/>
      <c r="E17650" s="1">
        <v>11</v>
      </c>
      <c r="F17650" s="1">
        <v>4</v>
      </c>
      <c r="G17650" s="1">
        <v>0</v>
      </c>
      <c r="H17650" s="1">
        <v>7</v>
      </c>
      <c r="I17650" s="15">
        <v>0.36363636363636365</v>
      </c>
      <c r="J17650">
        <f t="shared" si="275"/>
        <v>40</v>
      </c>
    </row>
    <row r="17651" spans="1:10" x14ac:dyDescent="0.3">
      <c r="A17651" t="s">
        <v>19183</v>
      </c>
      <c r="C17651" s="18">
        <v>372.59691591496272</v>
      </c>
      <c r="D17651" s="1"/>
      <c r="E17651" s="1">
        <v>60</v>
      </c>
      <c r="F17651" s="1">
        <v>19</v>
      </c>
      <c r="G17651" s="1">
        <v>7</v>
      </c>
      <c r="H17651" s="1">
        <v>34</v>
      </c>
      <c r="I17651" s="15">
        <v>0.375</v>
      </c>
      <c r="J17651">
        <f t="shared" si="275"/>
        <v>20</v>
      </c>
    </row>
    <row r="17652" spans="1:10" x14ac:dyDescent="0.3">
      <c r="A17652" t="s">
        <v>17578</v>
      </c>
      <c r="C17652" s="18">
        <v>372.59633041598562</v>
      </c>
      <c r="D17652" s="1"/>
      <c r="E17652" s="1">
        <v>3</v>
      </c>
      <c r="F17652" s="1">
        <v>0</v>
      </c>
      <c r="G17652" s="1">
        <v>0</v>
      </c>
      <c r="H17652" s="1">
        <v>3</v>
      </c>
      <c r="I17652" s="15">
        <v>0</v>
      </c>
      <c r="J17652">
        <f t="shared" si="275"/>
        <v>40</v>
      </c>
    </row>
    <row r="17653" spans="1:10" x14ac:dyDescent="0.3">
      <c r="A17653" t="s">
        <v>17552</v>
      </c>
      <c r="C17653" s="18">
        <v>372.595375235983</v>
      </c>
      <c r="D17653" s="1"/>
      <c r="E17653" s="1">
        <v>3</v>
      </c>
      <c r="F17653" s="1">
        <v>0</v>
      </c>
      <c r="G17653" s="1">
        <v>0</v>
      </c>
      <c r="H17653" s="1">
        <v>3</v>
      </c>
      <c r="I17653" s="15">
        <v>0</v>
      </c>
      <c r="J17653">
        <f t="shared" si="275"/>
        <v>40</v>
      </c>
    </row>
    <row r="17654" spans="1:10" x14ac:dyDescent="0.3">
      <c r="A17654" t="s">
        <v>17553</v>
      </c>
      <c r="C17654" s="18">
        <v>372.59411203546398</v>
      </c>
      <c r="D17654" s="1"/>
      <c r="E17654" s="1">
        <v>5</v>
      </c>
      <c r="F17654" s="1">
        <v>1</v>
      </c>
      <c r="G17654" s="1">
        <v>0</v>
      </c>
      <c r="H17654" s="1">
        <v>4</v>
      </c>
      <c r="I17654" s="15">
        <v>0.2</v>
      </c>
      <c r="J17654">
        <f t="shared" si="275"/>
        <v>40</v>
      </c>
    </row>
    <row r="17655" spans="1:10" x14ac:dyDescent="0.3">
      <c r="A17655" t="s">
        <v>17554</v>
      </c>
      <c r="C17655" s="18">
        <v>372.59393510328238</v>
      </c>
      <c r="D17655" s="1"/>
      <c r="E17655" s="1">
        <v>8</v>
      </c>
      <c r="F17655" s="1">
        <v>3</v>
      </c>
      <c r="G17655" s="1">
        <v>0</v>
      </c>
      <c r="H17655" s="1">
        <v>5</v>
      </c>
      <c r="I17655" s="15">
        <v>0.375</v>
      </c>
      <c r="J17655">
        <f t="shared" si="275"/>
        <v>40</v>
      </c>
    </row>
    <row r="17656" spans="1:10" x14ac:dyDescent="0.3">
      <c r="A17656" t="s">
        <v>17555</v>
      </c>
      <c r="C17656" s="18">
        <v>372.58326830865713</v>
      </c>
      <c r="D17656" s="1"/>
      <c r="E17656" s="1">
        <v>10</v>
      </c>
      <c r="F17656" s="1">
        <v>3</v>
      </c>
      <c r="G17656" s="1">
        <v>1</v>
      </c>
      <c r="H17656" s="1">
        <v>6</v>
      </c>
      <c r="I17656" s="15">
        <v>0.35</v>
      </c>
      <c r="J17656">
        <f t="shared" si="275"/>
        <v>40</v>
      </c>
    </row>
    <row r="17657" spans="1:10" x14ac:dyDescent="0.3">
      <c r="A17657" t="s">
        <v>17556</v>
      </c>
      <c r="C17657" s="18">
        <v>372.58018970335348</v>
      </c>
      <c r="D17657" s="1"/>
      <c r="E17657" s="1">
        <v>5</v>
      </c>
      <c r="F17657" s="1">
        <v>1</v>
      </c>
      <c r="G17657" s="1">
        <v>0</v>
      </c>
      <c r="H17657" s="1">
        <v>4</v>
      </c>
      <c r="I17657" s="15">
        <v>0.2</v>
      </c>
      <c r="J17657">
        <f t="shared" si="275"/>
        <v>40</v>
      </c>
    </row>
    <row r="17658" spans="1:10" x14ac:dyDescent="0.3">
      <c r="A17658" t="s">
        <v>17557</v>
      </c>
      <c r="C17658" s="18">
        <v>372.576675404338</v>
      </c>
      <c r="D17658" s="1"/>
      <c r="E17658" s="1">
        <v>9</v>
      </c>
      <c r="F17658" s="1">
        <v>2</v>
      </c>
      <c r="G17658" s="1">
        <v>2</v>
      </c>
      <c r="H17658" s="1">
        <v>5</v>
      </c>
      <c r="I17658" s="15">
        <v>0.33333333333333331</v>
      </c>
      <c r="J17658">
        <f t="shared" si="275"/>
        <v>40</v>
      </c>
    </row>
    <row r="17659" spans="1:10" x14ac:dyDescent="0.3">
      <c r="A17659" t="s">
        <v>17558</v>
      </c>
      <c r="C17659" s="18">
        <v>372.5751238990913</v>
      </c>
      <c r="D17659" s="1"/>
      <c r="E17659" s="1">
        <v>5</v>
      </c>
      <c r="F17659" s="1">
        <v>1</v>
      </c>
      <c r="G17659" s="1">
        <v>0</v>
      </c>
      <c r="H17659" s="1">
        <v>4</v>
      </c>
      <c r="I17659" s="15">
        <v>0.2</v>
      </c>
      <c r="J17659">
        <f t="shared" si="275"/>
        <v>40</v>
      </c>
    </row>
    <row r="17660" spans="1:10" x14ac:dyDescent="0.3">
      <c r="A17660" t="s">
        <v>17559</v>
      </c>
      <c r="C17660" s="18">
        <v>372.5602886231689</v>
      </c>
      <c r="D17660" s="1"/>
      <c r="E17660" s="1">
        <v>3</v>
      </c>
      <c r="F17660" s="1">
        <v>0</v>
      </c>
      <c r="G17660" s="1">
        <v>0</v>
      </c>
      <c r="H17660" s="1">
        <v>3</v>
      </c>
      <c r="I17660" s="15">
        <v>0</v>
      </c>
      <c r="J17660">
        <f t="shared" si="275"/>
        <v>40</v>
      </c>
    </row>
    <row r="17661" spans="1:10" x14ac:dyDescent="0.3">
      <c r="A17661" t="s">
        <v>17560</v>
      </c>
      <c r="C17661" s="18">
        <v>372.55935649266172</v>
      </c>
      <c r="D17661" s="1"/>
      <c r="E17661" s="1">
        <v>10</v>
      </c>
      <c r="F17661" s="1">
        <v>2</v>
      </c>
      <c r="G17661" s="1">
        <v>2</v>
      </c>
      <c r="H17661" s="1">
        <v>6</v>
      </c>
      <c r="I17661" s="15">
        <v>0.3</v>
      </c>
      <c r="J17661">
        <f t="shared" si="275"/>
        <v>40</v>
      </c>
    </row>
    <row r="17662" spans="1:10" x14ac:dyDescent="0.3">
      <c r="A17662" t="s">
        <v>17561</v>
      </c>
      <c r="C17662" s="18">
        <v>372.55488673063684</v>
      </c>
      <c r="D17662" s="1"/>
      <c r="E17662" s="1">
        <v>8</v>
      </c>
      <c r="F17662" s="1">
        <v>2</v>
      </c>
      <c r="G17662" s="1">
        <v>1</v>
      </c>
      <c r="H17662" s="1">
        <v>5</v>
      </c>
      <c r="I17662" s="15">
        <v>0.3125</v>
      </c>
      <c r="J17662">
        <f t="shared" si="275"/>
        <v>40</v>
      </c>
    </row>
    <row r="17663" spans="1:10" x14ac:dyDescent="0.3">
      <c r="A17663" t="s">
        <v>17563</v>
      </c>
      <c r="C17663" s="18">
        <v>372.55158576590691</v>
      </c>
      <c r="D17663" s="1"/>
      <c r="E17663" s="1">
        <v>18</v>
      </c>
      <c r="F17663" s="1">
        <v>5</v>
      </c>
      <c r="G17663" s="1">
        <v>0</v>
      </c>
      <c r="H17663" s="1">
        <v>13</v>
      </c>
      <c r="I17663" s="15">
        <v>0.27777777777777779</v>
      </c>
      <c r="J17663">
        <f t="shared" si="275"/>
        <v>40</v>
      </c>
    </row>
    <row r="17664" spans="1:10" x14ac:dyDescent="0.3">
      <c r="A17664" t="s">
        <v>17564</v>
      </c>
      <c r="C17664" s="18">
        <v>372.54278030650187</v>
      </c>
      <c r="D17664" s="1"/>
      <c r="E17664" s="1">
        <v>11</v>
      </c>
      <c r="F17664" s="1">
        <v>3</v>
      </c>
      <c r="G17664" s="1">
        <v>0</v>
      </c>
      <c r="H17664" s="1">
        <v>8</v>
      </c>
      <c r="I17664" s="15">
        <v>0.27272727272727271</v>
      </c>
      <c r="J17664">
        <f t="shared" si="275"/>
        <v>40</v>
      </c>
    </row>
    <row r="17665" spans="1:10" x14ac:dyDescent="0.3">
      <c r="A17665" t="s">
        <v>17565</v>
      </c>
      <c r="C17665" s="18">
        <v>372.53894673923412</v>
      </c>
      <c r="D17665" s="1"/>
      <c r="E17665" s="1">
        <v>3</v>
      </c>
      <c r="F17665" s="1">
        <v>0</v>
      </c>
      <c r="G17665" s="1">
        <v>0</v>
      </c>
      <c r="H17665" s="1">
        <v>3</v>
      </c>
      <c r="I17665" s="15">
        <v>0</v>
      </c>
      <c r="J17665">
        <f t="shared" si="275"/>
        <v>40</v>
      </c>
    </row>
    <row r="17666" spans="1:10" x14ac:dyDescent="0.3">
      <c r="A17666" t="s">
        <v>17566</v>
      </c>
      <c r="C17666" s="18">
        <v>372.53707891746762</v>
      </c>
      <c r="D17666" s="1"/>
      <c r="E17666" s="1">
        <v>5</v>
      </c>
      <c r="F17666" s="1">
        <v>1</v>
      </c>
      <c r="G17666" s="1">
        <v>0</v>
      </c>
      <c r="H17666" s="1">
        <v>4</v>
      </c>
      <c r="I17666" s="15">
        <v>0.2</v>
      </c>
      <c r="J17666">
        <f t="shared" si="275"/>
        <v>40</v>
      </c>
    </row>
    <row r="17667" spans="1:10" x14ac:dyDescent="0.3">
      <c r="A17667" t="s">
        <v>13772</v>
      </c>
      <c r="C17667" s="18">
        <v>372.52535584421395</v>
      </c>
      <c r="D17667" s="1"/>
      <c r="E17667" s="1">
        <v>38</v>
      </c>
      <c r="F17667" s="1">
        <v>15</v>
      </c>
      <c r="G17667" s="1">
        <v>3</v>
      </c>
      <c r="H17667" s="1">
        <v>20</v>
      </c>
      <c r="I17667" s="15">
        <v>0.43421052631578949</v>
      </c>
      <c r="J17667">
        <f t="shared" si="275"/>
        <v>20</v>
      </c>
    </row>
    <row r="17668" spans="1:10" x14ac:dyDescent="0.3">
      <c r="A17668" t="s">
        <v>17567</v>
      </c>
      <c r="C17668" s="18">
        <v>372.52147216907696</v>
      </c>
      <c r="D17668" s="1"/>
      <c r="E17668" s="1">
        <v>5</v>
      </c>
      <c r="F17668" s="1">
        <v>1</v>
      </c>
      <c r="G17668" s="1">
        <v>0</v>
      </c>
      <c r="H17668" s="1">
        <v>4</v>
      </c>
      <c r="I17668" s="15">
        <v>0.2</v>
      </c>
      <c r="J17668">
        <f t="shared" ref="J17668:J17731" si="276">IF(E17668&lt;=30,40,20)</f>
        <v>40</v>
      </c>
    </row>
    <row r="17669" spans="1:10" x14ac:dyDescent="0.3">
      <c r="A17669" t="s">
        <v>17569</v>
      </c>
      <c r="C17669" s="18">
        <v>372.51990137883649</v>
      </c>
      <c r="D17669" s="1"/>
      <c r="E17669" s="1">
        <v>7</v>
      </c>
      <c r="F17669" s="1">
        <v>2</v>
      </c>
      <c r="G17669" s="1">
        <v>0</v>
      </c>
      <c r="H17669" s="1">
        <v>5</v>
      </c>
      <c r="I17669" s="15">
        <v>0.2857142857142857</v>
      </c>
      <c r="J17669">
        <f t="shared" si="276"/>
        <v>40</v>
      </c>
    </row>
    <row r="17670" spans="1:10" x14ac:dyDescent="0.3">
      <c r="A17670" t="s">
        <v>17570</v>
      </c>
      <c r="C17670" s="18">
        <v>372.50848350860878</v>
      </c>
      <c r="D17670" s="1"/>
      <c r="E17670" s="1">
        <v>14</v>
      </c>
      <c r="F17670" s="1">
        <v>5</v>
      </c>
      <c r="G17670" s="1">
        <v>0</v>
      </c>
      <c r="H17670" s="1">
        <v>9</v>
      </c>
      <c r="I17670" s="15">
        <v>0.35714285714285715</v>
      </c>
      <c r="J17670">
        <f t="shared" si="276"/>
        <v>40</v>
      </c>
    </row>
    <row r="17671" spans="1:10" x14ac:dyDescent="0.3">
      <c r="A17671" t="s">
        <v>17572</v>
      </c>
      <c r="C17671" s="18">
        <v>372.50332494423861</v>
      </c>
      <c r="D17671" s="1"/>
      <c r="E17671" s="1">
        <v>5</v>
      </c>
      <c r="F17671" s="1">
        <v>1</v>
      </c>
      <c r="G17671" s="1">
        <v>0</v>
      </c>
      <c r="H17671" s="1">
        <v>4</v>
      </c>
      <c r="I17671" s="15">
        <v>0.2</v>
      </c>
      <c r="J17671">
        <f t="shared" si="276"/>
        <v>40</v>
      </c>
    </row>
    <row r="17672" spans="1:10" x14ac:dyDescent="0.3">
      <c r="A17672" t="s">
        <v>17573</v>
      </c>
      <c r="C17672" s="18">
        <v>372.49970666247333</v>
      </c>
      <c r="D17672" s="1"/>
      <c r="E17672" s="1">
        <v>10</v>
      </c>
      <c r="F17672" s="1">
        <v>3</v>
      </c>
      <c r="G17672" s="1">
        <v>0</v>
      </c>
      <c r="H17672" s="1">
        <v>7</v>
      </c>
      <c r="I17672" s="15">
        <v>0.3</v>
      </c>
      <c r="J17672">
        <f t="shared" si="276"/>
        <v>40</v>
      </c>
    </row>
    <row r="17673" spans="1:10" x14ac:dyDescent="0.3">
      <c r="A17673" t="s">
        <v>17966</v>
      </c>
      <c r="C17673" s="18">
        <v>372.49815297012515</v>
      </c>
      <c r="D17673" s="1"/>
      <c r="E17673" s="1">
        <v>9</v>
      </c>
      <c r="F17673" s="1">
        <v>3</v>
      </c>
      <c r="G17673" s="1">
        <v>0</v>
      </c>
      <c r="H17673" s="1">
        <v>6</v>
      </c>
      <c r="I17673" s="15">
        <v>0.33333333333333331</v>
      </c>
      <c r="J17673">
        <f t="shared" si="276"/>
        <v>40</v>
      </c>
    </row>
    <row r="17674" spans="1:10" x14ac:dyDescent="0.3">
      <c r="A17674" t="s">
        <v>17574</v>
      </c>
      <c r="C17674" s="18">
        <v>372.49766818109538</v>
      </c>
      <c r="D17674" s="1"/>
      <c r="E17674" s="1">
        <v>3</v>
      </c>
      <c r="F17674" s="1">
        <v>0</v>
      </c>
      <c r="G17674" s="1">
        <v>0</v>
      </c>
      <c r="H17674" s="1">
        <v>3</v>
      </c>
      <c r="I17674" s="15">
        <v>0</v>
      </c>
      <c r="J17674">
        <f t="shared" si="276"/>
        <v>40</v>
      </c>
    </row>
    <row r="17675" spans="1:10" x14ac:dyDescent="0.3">
      <c r="A17675" t="s">
        <v>17575</v>
      </c>
      <c r="C17675" s="18">
        <v>372.49510502972396</v>
      </c>
      <c r="D17675" s="1"/>
      <c r="E17675" s="1">
        <v>9</v>
      </c>
      <c r="F17675" s="1">
        <v>3</v>
      </c>
      <c r="G17675" s="1">
        <v>0</v>
      </c>
      <c r="H17675" s="1">
        <v>6</v>
      </c>
      <c r="I17675" s="15">
        <v>0.33333333333333331</v>
      </c>
      <c r="J17675">
        <f t="shared" si="276"/>
        <v>40</v>
      </c>
    </row>
    <row r="17676" spans="1:10" x14ac:dyDescent="0.3">
      <c r="A17676" t="s">
        <v>17576</v>
      </c>
      <c r="C17676" s="18">
        <v>372.48213925461852</v>
      </c>
      <c r="D17676" s="1"/>
      <c r="E17676" s="1">
        <v>3</v>
      </c>
      <c r="F17676" s="1">
        <v>0</v>
      </c>
      <c r="G17676" s="1">
        <v>0</v>
      </c>
      <c r="H17676" s="1">
        <v>3</v>
      </c>
      <c r="I17676" s="15">
        <v>0</v>
      </c>
      <c r="J17676">
        <f t="shared" si="276"/>
        <v>40</v>
      </c>
    </row>
    <row r="17677" spans="1:10" x14ac:dyDescent="0.3">
      <c r="A17677" t="s">
        <v>17577</v>
      </c>
      <c r="C17677" s="18">
        <v>372.47982227556264</v>
      </c>
      <c r="D17677" s="1"/>
      <c r="E17677" s="1">
        <v>3</v>
      </c>
      <c r="F17677" s="1">
        <v>0</v>
      </c>
      <c r="G17677" s="1">
        <v>0</v>
      </c>
      <c r="H17677" s="1">
        <v>3</v>
      </c>
      <c r="I17677" s="15">
        <v>0</v>
      </c>
      <c r="J17677">
        <f t="shared" si="276"/>
        <v>40</v>
      </c>
    </row>
    <row r="17678" spans="1:10" x14ac:dyDescent="0.3">
      <c r="A17678" t="s">
        <v>18369</v>
      </c>
      <c r="C17678" s="18">
        <v>372.47797943810883</v>
      </c>
      <c r="D17678" s="1"/>
      <c r="E17678" s="1">
        <v>5</v>
      </c>
      <c r="F17678" s="1">
        <v>1</v>
      </c>
      <c r="G17678" s="1">
        <v>0</v>
      </c>
      <c r="H17678" s="1">
        <v>4</v>
      </c>
      <c r="I17678" s="15">
        <v>0.2</v>
      </c>
      <c r="J17678">
        <f t="shared" si="276"/>
        <v>40</v>
      </c>
    </row>
    <row r="17679" spans="1:10" x14ac:dyDescent="0.3">
      <c r="A17679" t="s">
        <v>17579</v>
      </c>
      <c r="C17679" s="18">
        <v>372.47457576638186</v>
      </c>
      <c r="D17679" s="1"/>
      <c r="E17679" s="1">
        <v>5</v>
      </c>
      <c r="F17679" s="1">
        <v>1</v>
      </c>
      <c r="G17679" s="1">
        <v>0</v>
      </c>
      <c r="H17679" s="1">
        <v>4</v>
      </c>
      <c r="I17679" s="15">
        <v>0.2</v>
      </c>
      <c r="J17679">
        <f t="shared" si="276"/>
        <v>40</v>
      </c>
    </row>
    <row r="17680" spans="1:10" x14ac:dyDescent="0.3">
      <c r="A17680" t="s">
        <v>17580</v>
      </c>
      <c r="C17680" s="18">
        <v>372.47102180171163</v>
      </c>
      <c r="D17680" s="1"/>
      <c r="E17680" s="1">
        <v>5</v>
      </c>
      <c r="F17680" s="1">
        <v>1</v>
      </c>
      <c r="G17680" s="1">
        <v>0</v>
      </c>
      <c r="H17680" s="1">
        <v>4</v>
      </c>
      <c r="I17680" s="15">
        <v>0.2</v>
      </c>
      <c r="J17680">
        <f t="shared" si="276"/>
        <v>40</v>
      </c>
    </row>
    <row r="17681" spans="1:10" x14ac:dyDescent="0.3">
      <c r="A17681" t="s">
        <v>17581</v>
      </c>
      <c r="C17681" s="18">
        <v>372.46272616931788</v>
      </c>
      <c r="D17681" s="1"/>
      <c r="E17681" s="1">
        <v>5</v>
      </c>
      <c r="F17681" s="1">
        <v>1</v>
      </c>
      <c r="G17681" s="1">
        <v>0</v>
      </c>
      <c r="H17681" s="1">
        <v>4</v>
      </c>
      <c r="I17681" s="15">
        <v>0.2</v>
      </c>
      <c r="J17681">
        <f t="shared" si="276"/>
        <v>40</v>
      </c>
    </row>
    <row r="17682" spans="1:10" x14ac:dyDescent="0.3">
      <c r="A17682" t="s">
        <v>17582</v>
      </c>
      <c r="C17682" s="18">
        <v>372.45843550840959</v>
      </c>
      <c r="D17682" s="1"/>
      <c r="E17682" s="1">
        <v>3</v>
      </c>
      <c r="F17682" s="1">
        <v>0</v>
      </c>
      <c r="G17682" s="1">
        <v>0</v>
      </c>
      <c r="H17682" s="1">
        <v>3</v>
      </c>
      <c r="I17682" s="15">
        <v>0</v>
      </c>
      <c r="J17682">
        <f t="shared" si="276"/>
        <v>40</v>
      </c>
    </row>
    <row r="17683" spans="1:10" x14ac:dyDescent="0.3">
      <c r="A17683" t="s">
        <v>17583</v>
      </c>
      <c r="C17683" s="18">
        <v>372.45784394616453</v>
      </c>
      <c r="D17683" s="1"/>
      <c r="E17683" s="1">
        <v>3</v>
      </c>
      <c r="F17683" s="1">
        <v>0</v>
      </c>
      <c r="G17683" s="1">
        <v>0</v>
      </c>
      <c r="H17683" s="1">
        <v>3</v>
      </c>
      <c r="I17683" s="15">
        <v>0</v>
      </c>
      <c r="J17683">
        <f t="shared" si="276"/>
        <v>40</v>
      </c>
    </row>
    <row r="17684" spans="1:10" x14ac:dyDescent="0.3">
      <c r="A17684" t="s">
        <v>17584</v>
      </c>
      <c r="C17684" s="18">
        <v>372.45292828353229</v>
      </c>
      <c r="D17684" s="1"/>
      <c r="E17684" s="1">
        <v>44</v>
      </c>
      <c r="F17684" s="1">
        <v>18</v>
      </c>
      <c r="G17684" s="1">
        <v>2</v>
      </c>
      <c r="H17684" s="1">
        <v>24</v>
      </c>
      <c r="I17684" s="15">
        <v>0.43181818181818182</v>
      </c>
      <c r="J17684">
        <f t="shared" si="276"/>
        <v>20</v>
      </c>
    </row>
    <row r="17685" spans="1:10" x14ac:dyDescent="0.3">
      <c r="A17685" t="s">
        <v>17585</v>
      </c>
      <c r="C17685" s="18">
        <v>372.45229708191175</v>
      </c>
      <c r="D17685" s="1"/>
      <c r="E17685" s="1">
        <v>15</v>
      </c>
      <c r="F17685" s="1">
        <v>5</v>
      </c>
      <c r="G17685" s="1">
        <v>0</v>
      </c>
      <c r="H17685" s="1">
        <v>10</v>
      </c>
      <c r="I17685" s="15">
        <v>0.33333333333333331</v>
      </c>
      <c r="J17685">
        <f t="shared" si="276"/>
        <v>40</v>
      </c>
    </row>
    <row r="17686" spans="1:10" x14ac:dyDescent="0.3">
      <c r="A17686" t="s">
        <v>17586</v>
      </c>
      <c r="C17686" s="18">
        <v>372.44958502361948</v>
      </c>
      <c r="D17686" s="1"/>
      <c r="E17686" s="1">
        <v>6</v>
      </c>
      <c r="F17686" s="1">
        <v>1</v>
      </c>
      <c r="G17686" s="1">
        <v>1</v>
      </c>
      <c r="H17686" s="1">
        <v>4</v>
      </c>
      <c r="I17686" s="15">
        <v>0.25</v>
      </c>
      <c r="J17686">
        <f t="shared" si="276"/>
        <v>40</v>
      </c>
    </row>
    <row r="17687" spans="1:10" x14ac:dyDescent="0.3">
      <c r="A17687" t="s">
        <v>17587</v>
      </c>
      <c r="C17687" s="18">
        <v>372.44468616635692</v>
      </c>
      <c r="D17687" s="1"/>
      <c r="E17687" s="1">
        <v>2</v>
      </c>
      <c r="F17687" s="1">
        <v>0</v>
      </c>
      <c r="G17687" s="1">
        <v>0</v>
      </c>
      <c r="H17687" s="1">
        <v>2</v>
      </c>
      <c r="I17687" s="15">
        <v>0</v>
      </c>
      <c r="J17687">
        <f t="shared" si="276"/>
        <v>40</v>
      </c>
    </row>
    <row r="17688" spans="1:10" x14ac:dyDescent="0.3">
      <c r="A17688" t="s">
        <v>17588</v>
      </c>
      <c r="C17688" s="18">
        <v>372.44445423821884</v>
      </c>
      <c r="D17688" s="1"/>
      <c r="E17688" s="1">
        <v>29</v>
      </c>
      <c r="F17688" s="1">
        <v>11</v>
      </c>
      <c r="G17688" s="1">
        <v>0</v>
      </c>
      <c r="H17688" s="1">
        <v>18</v>
      </c>
      <c r="I17688" s="15">
        <v>0.37931034482758619</v>
      </c>
      <c r="J17688">
        <f t="shared" si="276"/>
        <v>40</v>
      </c>
    </row>
    <row r="17689" spans="1:10" x14ac:dyDescent="0.3">
      <c r="A17689" t="s">
        <v>17589</v>
      </c>
      <c r="C17689" s="18">
        <v>372.44067176026203</v>
      </c>
      <c r="D17689" s="1"/>
      <c r="E17689" s="1">
        <v>5</v>
      </c>
      <c r="F17689" s="1">
        <v>1</v>
      </c>
      <c r="G17689" s="1">
        <v>0</v>
      </c>
      <c r="H17689" s="1">
        <v>4</v>
      </c>
      <c r="I17689" s="15">
        <v>0.2</v>
      </c>
      <c r="J17689">
        <f t="shared" si="276"/>
        <v>40</v>
      </c>
    </row>
    <row r="17690" spans="1:10" x14ac:dyDescent="0.3">
      <c r="A17690" t="s">
        <v>17590</v>
      </c>
      <c r="C17690" s="18">
        <v>372.43731696734602</v>
      </c>
      <c r="D17690" s="1"/>
      <c r="E17690" s="1">
        <v>16</v>
      </c>
      <c r="F17690" s="1">
        <v>4</v>
      </c>
      <c r="G17690" s="1">
        <v>0</v>
      </c>
      <c r="H17690" s="1">
        <v>12</v>
      </c>
      <c r="I17690" s="15">
        <v>0.25</v>
      </c>
      <c r="J17690">
        <f t="shared" si="276"/>
        <v>40</v>
      </c>
    </row>
    <row r="17691" spans="1:10" x14ac:dyDescent="0.3">
      <c r="A17691" t="s">
        <v>17591</v>
      </c>
      <c r="C17691" s="18">
        <v>372.43616316427506</v>
      </c>
      <c r="D17691" s="1"/>
      <c r="E17691" s="1">
        <v>5</v>
      </c>
      <c r="F17691" s="1">
        <v>1</v>
      </c>
      <c r="G17691" s="1">
        <v>0</v>
      </c>
      <c r="H17691" s="1">
        <v>4</v>
      </c>
      <c r="I17691" s="15">
        <v>0.2</v>
      </c>
      <c r="J17691">
        <f t="shared" si="276"/>
        <v>40</v>
      </c>
    </row>
    <row r="17692" spans="1:10" x14ac:dyDescent="0.3">
      <c r="A17692" t="s">
        <v>19459</v>
      </c>
      <c r="C17692" s="18">
        <v>372.43227869704663</v>
      </c>
      <c r="D17692" s="1"/>
      <c r="E17692" s="1">
        <v>17</v>
      </c>
      <c r="F17692" s="1">
        <v>5</v>
      </c>
      <c r="G17692" s="1">
        <v>0</v>
      </c>
      <c r="H17692" s="1">
        <v>12</v>
      </c>
      <c r="I17692" s="15">
        <v>0.29411764705882354</v>
      </c>
      <c r="J17692">
        <f t="shared" si="276"/>
        <v>40</v>
      </c>
    </row>
    <row r="17693" spans="1:10" x14ac:dyDescent="0.3">
      <c r="A17693" t="s">
        <v>17593</v>
      </c>
      <c r="C17693" s="18">
        <v>372.42426752463666</v>
      </c>
      <c r="D17693" s="1"/>
      <c r="E17693" s="1">
        <v>5</v>
      </c>
      <c r="F17693" s="1">
        <v>1</v>
      </c>
      <c r="G17693" s="1">
        <v>0</v>
      </c>
      <c r="H17693" s="1">
        <v>4</v>
      </c>
      <c r="I17693" s="15">
        <v>0.2</v>
      </c>
      <c r="J17693">
        <f t="shared" si="276"/>
        <v>40</v>
      </c>
    </row>
    <row r="17694" spans="1:10" x14ac:dyDescent="0.3">
      <c r="A17694" t="s">
        <v>17594</v>
      </c>
      <c r="C17694" s="18">
        <v>348.8101585838013</v>
      </c>
      <c r="D17694" s="1"/>
      <c r="E17694" s="1">
        <v>8</v>
      </c>
      <c r="F17694" s="1">
        <v>1</v>
      </c>
      <c r="G17694" s="1">
        <v>1</v>
      </c>
      <c r="H17694" s="1">
        <v>6</v>
      </c>
      <c r="I17694" s="15">
        <v>0.1875</v>
      </c>
      <c r="J17694">
        <f t="shared" si="276"/>
        <v>40</v>
      </c>
    </row>
    <row r="17695" spans="1:10" x14ac:dyDescent="0.3">
      <c r="A17695" t="s">
        <v>17616</v>
      </c>
      <c r="C17695" s="18">
        <v>372.41920496268619</v>
      </c>
      <c r="D17695" s="1"/>
      <c r="E17695" s="1">
        <v>10</v>
      </c>
      <c r="F17695" s="1">
        <v>3</v>
      </c>
      <c r="G17695" s="1">
        <v>1</v>
      </c>
      <c r="H17695" s="1">
        <v>6</v>
      </c>
      <c r="I17695" s="15">
        <v>0.35</v>
      </c>
      <c r="J17695">
        <f t="shared" si="276"/>
        <v>40</v>
      </c>
    </row>
    <row r="17696" spans="1:10" x14ac:dyDescent="0.3">
      <c r="A17696" t="s">
        <v>17595</v>
      </c>
      <c r="C17696" s="18">
        <v>372.41798182774414</v>
      </c>
      <c r="D17696" s="1"/>
      <c r="E17696" s="1">
        <v>3</v>
      </c>
      <c r="F17696" s="1">
        <v>0</v>
      </c>
      <c r="G17696" s="1">
        <v>0</v>
      </c>
      <c r="H17696" s="1">
        <v>3</v>
      </c>
      <c r="I17696" s="15">
        <v>0</v>
      </c>
      <c r="J17696">
        <f t="shared" si="276"/>
        <v>40</v>
      </c>
    </row>
    <row r="17697" spans="1:10" x14ac:dyDescent="0.3">
      <c r="A17697" t="s">
        <v>17596</v>
      </c>
      <c r="C17697" s="18">
        <v>372.40769903400928</v>
      </c>
      <c r="D17697" s="1"/>
      <c r="E17697" s="1">
        <v>5</v>
      </c>
      <c r="F17697" s="1">
        <v>1</v>
      </c>
      <c r="G17697" s="1">
        <v>0</v>
      </c>
      <c r="H17697" s="1">
        <v>4</v>
      </c>
      <c r="I17697" s="15">
        <v>0.2</v>
      </c>
      <c r="J17697">
        <f t="shared" si="276"/>
        <v>40</v>
      </c>
    </row>
    <row r="17698" spans="1:10" x14ac:dyDescent="0.3">
      <c r="A17698" t="s">
        <v>17597</v>
      </c>
      <c r="C17698" s="18">
        <v>372.40101751274182</v>
      </c>
      <c r="D17698" s="1"/>
      <c r="E17698" s="1">
        <v>8</v>
      </c>
      <c r="F17698" s="1">
        <v>2</v>
      </c>
      <c r="G17698" s="1">
        <v>1</v>
      </c>
      <c r="H17698" s="1">
        <v>5</v>
      </c>
      <c r="I17698" s="15">
        <v>0.3125</v>
      </c>
      <c r="J17698">
        <f t="shared" si="276"/>
        <v>40</v>
      </c>
    </row>
    <row r="17699" spans="1:10" x14ac:dyDescent="0.3">
      <c r="A17699" t="s">
        <v>17598</v>
      </c>
      <c r="C17699" s="18">
        <v>372.39860851344929</v>
      </c>
      <c r="D17699" s="1"/>
      <c r="E17699" s="1">
        <v>3</v>
      </c>
      <c r="F17699" s="1">
        <v>0</v>
      </c>
      <c r="G17699" s="1">
        <v>0</v>
      </c>
      <c r="H17699" s="1">
        <v>3</v>
      </c>
      <c r="I17699" s="15">
        <v>0</v>
      </c>
      <c r="J17699">
        <f t="shared" si="276"/>
        <v>40</v>
      </c>
    </row>
    <row r="17700" spans="1:10" x14ac:dyDescent="0.3">
      <c r="A17700" t="s">
        <v>17610</v>
      </c>
      <c r="C17700" s="18">
        <v>372.39324136008497</v>
      </c>
      <c r="D17700" s="1"/>
      <c r="E17700" s="1">
        <v>5</v>
      </c>
      <c r="F17700" s="1">
        <v>1</v>
      </c>
      <c r="G17700" s="1">
        <v>0</v>
      </c>
      <c r="H17700" s="1">
        <v>4</v>
      </c>
      <c r="I17700" s="15">
        <v>0.2</v>
      </c>
      <c r="J17700">
        <f t="shared" si="276"/>
        <v>40</v>
      </c>
    </row>
    <row r="17701" spans="1:10" x14ac:dyDescent="0.3">
      <c r="A17701" t="s">
        <v>17601</v>
      </c>
      <c r="C17701" s="18">
        <v>372.38946613711448</v>
      </c>
      <c r="D17701" s="1"/>
      <c r="E17701" s="1">
        <v>11</v>
      </c>
      <c r="F17701" s="1">
        <v>3</v>
      </c>
      <c r="G17701" s="1">
        <v>0</v>
      </c>
      <c r="H17701" s="1">
        <v>8</v>
      </c>
      <c r="I17701" s="15">
        <v>0.27272727272727271</v>
      </c>
      <c r="J17701">
        <f t="shared" si="276"/>
        <v>40</v>
      </c>
    </row>
    <row r="17702" spans="1:10" x14ac:dyDescent="0.3">
      <c r="A17702" t="s">
        <v>17603</v>
      </c>
      <c r="C17702" s="18">
        <v>372.38633109103858</v>
      </c>
      <c r="D17702" s="1"/>
      <c r="E17702" s="1">
        <v>5</v>
      </c>
      <c r="F17702" s="1">
        <v>1</v>
      </c>
      <c r="G17702" s="1">
        <v>0</v>
      </c>
      <c r="H17702" s="1">
        <v>4</v>
      </c>
      <c r="I17702" s="15">
        <v>0.2</v>
      </c>
      <c r="J17702">
        <f t="shared" si="276"/>
        <v>40</v>
      </c>
    </row>
    <row r="17703" spans="1:10" x14ac:dyDescent="0.3">
      <c r="A17703" s="21" t="s">
        <v>17604</v>
      </c>
      <c r="C17703" s="18">
        <v>372.38301925431659</v>
      </c>
      <c r="D17703" s="1"/>
      <c r="E17703" s="1">
        <v>5</v>
      </c>
      <c r="F17703" s="1">
        <v>1</v>
      </c>
      <c r="G17703" s="1">
        <v>0</v>
      </c>
      <c r="H17703" s="1">
        <v>4</v>
      </c>
      <c r="I17703" s="15">
        <v>0.2</v>
      </c>
      <c r="J17703">
        <f t="shared" si="276"/>
        <v>40</v>
      </c>
    </row>
    <row r="17704" spans="1:10" x14ac:dyDescent="0.3">
      <c r="A17704" t="s">
        <v>17605</v>
      </c>
      <c r="C17704" s="18">
        <v>372.38074269238763</v>
      </c>
      <c r="D17704" s="1"/>
      <c r="E17704" s="1">
        <v>5</v>
      </c>
      <c r="F17704" s="1">
        <v>1</v>
      </c>
      <c r="G17704" s="1">
        <v>0</v>
      </c>
      <c r="H17704" s="1">
        <v>4</v>
      </c>
      <c r="I17704" s="15">
        <v>0.2</v>
      </c>
      <c r="J17704">
        <f t="shared" si="276"/>
        <v>40</v>
      </c>
    </row>
    <row r="17705" spans="1:10" x14ac:dyDescent="0.3">
      <c r="A17705" t="s">
        <v>17606</v>
      </c>
      <c r="C17705" s="18">
        <v>372.37750654413065</v>
      </c>
      <c r="D17705" s="1"/>
      <c r="E17705" s="1">
        <v>2</v>
      </c>
      <c r="F17705" s="1">
        <v>0</v>
      </c>
      <c r="G17705" s="1">
        <v>0</v>
      </c>
      <c r="H17705" s="1">
        <v>2</v>
      </c>
      <c r="I17705" s="15">
        <v>0</v>
      </c>
      <c r="J17705">
        <f t="shared" si="276"/>
        <v>40</v>
      </c>
    </row>
    <row r="17706" spans="1:10" x14ac:dyDescent="0.3">
      <c r="A17706" t="s">
        <v>17607</v>
      </c>
      <c r="C17706" s="18">
        <v>372.37393091523217</v>
      </c>
      <c r="D17706" s="1"/>
      <c r="E17706" s="1">
        <v>5</v>
      </c>
      <c r="F17706" s="1">
        <v>1</v>
      </c>
      <c r="G17706" s="1">
        <v>0</v>
      </c>
      <c r="H17706" s="1">
        <v>4</v>
      </c>
      <c r="I17706" s="15">
        <v>0.2</v>
      </c>
      <c r="J17706">
        <f t="shared" si="276"/>
        <v>40</v>
      </c>
    </row>
    <row r="17707" spans="1:10" x14ac:dyDescent="0.3">
      <c r="A17707" t="s">
        <v>17608</v>
      </c>
      <c r="C17707" s="18">
        <v>372.36526070956205</v>
      </c>
      <c r="D17707" s="1"/>
      <c r="E17707" s="1">
        <v>3</v>
      </c>
      <c r="F17707" s="1">
        <v>0</v>
      </c>
      <c r="G17707" s="1">
        <v>0</v>
      </c>
      <c r="H17707" s="1">
        <v>3</v>
      </c>
      <c r="I17707" s="15">
        <v>0</v>
      </c>
      <c r="J17707">
        <f t="shared" si="276"/>
        <v>40</v>
      </c>
    </row>
    <row r="17708" spans="1:10" x14ac:dyDescent="0.3">
      <c r="A17708" t="s">
        <v>17609</v>
      </c>
      <c r="C17708" s="18">
        <v>372.35494820994262</v>
      </c>
      <c r="D17708" s="1"/>
      <c r="E17708" s="1">
        <v>8</v>
      </c>
      <c r="F17708" s="1">
        <v>1</v>
      </c>
      <c r="G17708" s="1">
        <v>2</v>
      </c>
      <c r="H17708" s="1">
        <v>5</v>
      </c>
      <c r="I17708" s="15">
        <v>0.25</v>
      </c>
      <c r="J17708">
        <f t="shared" si="276"/>
        <v>40</v>
      </c>
    </row>
    <row r="17709" spans="1:10" x14ac:dyDescent="0.3">
      <c r="A17709" t="s">
        <v>17612</v>
      </c>
      <c r="C17709" s="18">
        <v>372.34867250365426</v>
      </c>
      <c r="D17709" s="1"/>
      <c r="E17709" s="1">
        <v>7</v>
      </c>
      <c r="F17709" s="1">
        <v>2</v>
      </c>
      <c r="G17709" s="1">
        <v>0</v>
      </c>
      <c r="H17709" s="1">
        <v>5</v>
      </c>
      <c r="I17709" s="15">
        <v>0.2857142857142857</v>
      </c>
      <c r="J17709">
        <f t="shared" si="276"/>
        <v>40</v>
      </c>
    </row>
    <row r="17710" spans="1:10" x14ac:dyDescent="0.3">
      <c r="A17710" t="s">
        <v>17613</v>
      </c>
      <c r="C17710" s="18">
        <v>372.34647518889784</v>
      </c>
      <c r="D17710" s="1"/>
      <c r="E17710" s="1">
        <v>3</v>
      </c>
      <c r="F17710" s="1">
        <v>0</v>
      </c>
      <c r="G17710" s="1">
        <v>0</v>
      </c>
      <c r="H17710" s="1">
        <v>3</v>
      </c>
      <c r="I17710" s="15">
        <v>0</v>
      </c>
      <c r="J17710">
        <f t="shared" si="276"/>
        <v>40</v>
      </c>
    </row>
    <row r="17711" spans="1:10" x14ac:dyDescent="0.3">
      <c r="A17711" t="s">
        <v>17614</v>
      </c>
      <c r="C17711" s="18">
        <v>372.3447825987443</v>
      </c>
      <c r="D17711" s="1"/>
      <c r="E17711" s="1">
        <v>3</v>
      </c>
      <c r="F17711" s="1">
        <v>0</v>
      </c>
      <c r="G17711" s="1">
        <v>0</v>
      </c>
      <c r="H17711" s="1">
        <v>3</v>
      </c>
      <c r="I17711" s="15">
        <v>0</v>
      </c>
      <c r="J17711">
        <f t="shared" si="276"/>
        <v>40</v>
      </c>
    </row>
    <row r="17712" spans="1:10" x14ac:dyDescent="0.3">
      <c r="A17712" t="s">
        <v>17615</v>
      </c>
      <c r="C17712" s="18">
        <v>372.34078294285018</v>
      </c>
      <c r="D17712" s="1"/>
      <c r="E17712" s="1">
        <v>6</v>
      </c>
      <c r="F17712" s="1">
        <v>0</v>
      </c>
      <c r="G17712" s="1">
        <v>1</v>
      </c>
      <c r="H17712" s="1">
        <v>5</v>
      </c>
      <c r="I17712" s="15">
        <v>8.3333333333333329E-2</v>
      </c>
      <c r="J17712">
        <f t="shared" si="276"/>
        <v>40</v>
      </c>
    </row>
    <row r="17713" spans="1:10" x14ac:dyDescent="0.3">
      <c r="A17713" t="s">
        <v>17757</v>
      </c>
      <c r="C17713" s="18">
        <v>372.33066203874154</v>
      </c>
      <c r="D17713" s="1"/>
      <c r="E17713" s="1">
        <v>6</v>
      </c>
      <c r="F17713" s="1">
        <v>1</v>
      </c>
      <c r="G17713" s="1">
        <v>1</v>
      </c>
      <c r="H17713" s="1">
        <v>4</v>
      </c>
      <c r="I17713" s="15">
        <v>0.25</v>
      </c>
      <c r="J17713">
        <f t="shared" si="276"/>
        <v>40</v>
      </c>
    </row>
    <row r="17714" spans="1:10" x14ac:dyDescent="0.3">
      <c r="A17714" t="s">
        <v>19252</v>
      </c>
      <c r="C17714" s="18">
        <v>372.31158182832826</v>
      </c>
      <c r="D17714" s="1"/>
      <c r="E17714" s="1">
        <v>8</v>
      </c>
      <c r="F17714" s="1">
        <v>2</v>
      </c>
      <c r="G17714" s="1">
        <v>1</v>
      </c>
      <c r="H17714" s="1">
        <v>5</v>
      </c>
      <c r="I17714" s="15">
        <v>0.3125</v>
      </c>
      <c r="J17714">
        <f t="shared" si="276"/>
        <v>40</v>
      </c>
    </row>
    <row r="17715" spans="1:10" x14ac:dyDescent="0.3">
      <c r="A17715" t="s">
        <v>17491</v>
      </c>
      <c r="C17715" s="18">
        <v>372.31128835851138</v>
      </c>
      <c r="D17715" s="1"/>
      <c r="E17715" s="1">
        <v>63</v>
      </c>
      <c r="F17715" s="1">
        <v>23</v>
      </c>
      <c r="G17715" s="1">
        <v>5</v>
      </c>
      <c r="H17715" s="1">
        <v>35</v>
      </c>
      <c r="I17715" s="15">
        <v>0.40476190476190477</v>
      </c>
      <c r="J17715">
        <f t="shared" si="276"/>
        <v>20</v>
      </c>
    </row>
    <row r="17716" spans="1:10" x14ac:dyDescent="0.3">
      <c r="A17716" t="s">
        <v>17617</v>
      </c>
      <c r="C17716" s="18">
        <v>372.29995154293653</v>
      </c>
      <c r="D17716" s="1"/>
      <c r="E17716" s="1">
        <v>3</v>
      </c>
      <c r="F17716" s="1">
        <v>0</v>
      </c>
      <c r="G17716" s="1">
        <v>0</v>
      </c>
      <c r="H17716" s="1">
        <v>3</v>
      </c>
      <c r="I17716" s="15">
        <v>0</v>
      </c>
      <c r="J17716">
        <f t="shared" si="276"/>
        <v>40</v>
      </c>
    </row>
    <row r="17717" spans="1:10" x14ac:dyDescent="0.3">
      <c r="A17717" t="s">
        <v>17629</v>
      </c>
      <c r="C17717" s="18">
        <v>372.28710185437535</v>
      </c>
      <c r="D17717" s="1"/>
      <c r="E17717" s="1">
        <v>3</v>
      </c>
      <c r="F17717" s="1">
        <v>0</v>
      </c>
      <c r="G17717" s="1">
        <v>0</v>
      </c>
      <c r="H17717" s="1">
        <v>3</v>
      </c>
      <c r="I17717" s="15">
        <v>0</v>
      </c>
      <c r="J17717">
        <f t="shared" si="276"/>
        <v>40</v>
      </c>
    </row>
    <row r="17718" spans="1:10" x14ac:dyDescent="0.3">
      <c r="A17718" t="s">
        <v>17620</v>
      </c>
      <c r="C17718" s="18">
        <v>372.28621459697257</v>
      </c>
      <c r="D17718" s="1"/>
      <c r="E17718" s="1">
        <v>3</v>
      </c>
      <c r="F17718" s="1">
        <v>0</v>
      </c>
      <c r="G17718" s="1">
        <v>0</v>
      </c>
      <c r="H17718" s="1">
        <v>3</v>
      </c>
      <c r="I17718" s="15">
        <v>0</v>
      </c>
      <c r="J17718">
        <f t="shared" si="276"/>
        <v>40</v>
      </c>
    </row>
    <row r="17719" spans="1:10" x14ac:dyDescent="0.3">
      <c r="A17719" t="s">
        <v>17621</v>
      </c>
      <c r="C17719" s="18">
        <v>372.27537343401258</v>
      </c>
      <c r="D17719" s="1"/>
      <c r="E17719" s="1">
        <v>13</v>
      </c>
      <c r="F17719" s="1">
        <v>5</v>
      </c>
      <c r="G17719" s="1">
        <v>0</v>
      </c>
      <c r="H17719" s="1">
        <v>8</v>
      </c>
      <c r="I17719" s="15">
        <v>0.38461538461538464</v>
      </c>
      <c r="J17719">
        <f t="shared" si="276"/>
        <v>40</v>
      </c>
    </row>
    <row r="17720" spans="1:10" x14ac:dyDescent="0.3">
      <c r="A17720" t="s">
        <v>17622</v>
      </c>
      <c r="C17720" s="18">
        <v>372.2714952296713</v>
      </c>
      <c r="D17720" s="1"/>
      <c r="E17720" s="1">
        <v>6</v>
      </c>
      <c r="F17720" s="1">
        <v>1</v>
      </c>
      <c r="G17720" s="1">
        <v>1</v>
      </c>
      <c r="H17720" s="1">
        <v>4</v>
      </c>
      <c r="I17720" s="15">
        <v>0.25</v>
      </c>
      <c r="J17720">
        <f t="shared" si="276"/>
        <v>40</v>
      </c>
    </row>
    <row r="17721" spans="1:10" x14ac:dyDescent="0.3">
      <c r="A17721" t="s">
        <v>17623</v>
      </c>
      <c r="C17721" s="18">
        <v>372.26375664733303</v>
      </c>
      <c r="D17721" s="1"/>
      <c r="E17721" s="1">
        <v>3</v>
      </c>
      <c r="F17721" s="1">
        <v>0</v>
      </c>
      <c r="G17721" s="1">
        <v>0</v>
      </c>
      <c r="H17721" s="1">
        <v>3</v>
      </c>
      <c r="I17721" s="15">
        <v>0</v>
      </c>
      <c r="J17721">
        <f t="shared" si="276"/>
        <v>40</v>
      </c>
    </row>
    <row r="17722" spans="1:10" x14ac:dyDescent="0.3">
      <c r="A17722" t="s">
        <v>17625</v>
      </c>
      <c r="C17722" s="18">
        <v>372.26272585527039</v>
      </c>
      <c r="D17722" s="1"/>
      <c r="E17722" s="1">
        <v>5</v>
      </c>
      <c r="F17722" s="1">
        <v>1</v>
      </c>
      <c r="G17722" s="1">
        <v>0</v>
      </c>
      <c r="H17722" s="1">
        <v>4</v>
      </c>
      <c r="I17722" s="15">
        <v>0.2</v>
      </c>
      <c r="J17722">
        <f t="shared" si="276"/>
        <v>40</v>
      </c>
    </row>
    <row r="17723" spans="1:10" x14ac:dyDescent="0.3">
      <c r="A17723" t="s">
        <v>17592</v>
      </c>
      <c r="C17723" s="18">
        <v>372.25861654634866</v>
      </c>
      <c r="D17723" s="1"/>
      <c r="E17723" s="1">
        <v>3</v>
      </c>
      <c r="F17723" s="1">
        <v>0</v>
      </c>
      <c r="G17723" s="1">
        <v>0</v>
      </c>
      <c r="H17723" s="1">
        <v>3</v>
      </c>
      <c r="I17723" s="15">
        <v>0</v>
      </c>
      <c r="J17723">
        <f t="shared" si="276"/>
        <v>40</v>
      </c>
    </row>
    <row r="17724" spans="1:10" x14ac:dyDescent="0.3">
      <c r="A17724" t="s">
        <v>17626</v>
      </c>
      <c r="C17724" s="18">
        <v>372.25646295445426</v>
      </c>
      <c r="D17724" s="1"/>
      <c r="E17724" s="1">
        <v>3</v>
      </c>
      <c r="F17724" s="1">
        <v>0</v>
      </c>
      <c r="G17724" s="1">
        <v>0</v>
      </c>
      <c r="H17724" s="1">
        <v>3</v>
      </c>
      <c r="I17724" s="15">
        <v>0</v>
      </c>
      <c r="J17724">
        <f t="shared" si="276"/>
        <v>40</v>
      </c>
    </row>
    <row r="17725" spans="1:10" x14ac:dyDescent="0.3">
      <c r="A17725" t="s">
        <v>17627</v>
      </c>
      <c r="C17725" s="18">
        <v>372.23647178425449</v>
      </c>
      <c r="D17725" s="1"/>
      <c r="E17725" s="1">
        <v>5</v>
      </c>
      <c r="F17725" s="1">
        <v>1</v>
      </c>
      <c r="G17725" s="1">
        <v>0</v>
      </c>
      <c r="H17725" s="1">
        <v>4</v>
      </c>
      <c r="I17725" s="15">
        <v>0.2</v>
      </c>
      <c r="J17725">
        <f t="shared" si="276"/>
        <v>40</v>
      </c>
    </row>
    <row r="17726" spans="1:10" x14ac:dyDescent="0.3">
      <c r="A17726" t="s">
        <v>17630</v>
      </c>
      <c r="C17726" s="18">
        <v>372.23106228286696</v>
      </c>
      <c r="D17726" s="1"/>
      <c r="E17726" s="1">
        <v>5</v>
      </c>
      <c r="F17726" s="1">
        <v>1</v>
      </c>
      <c r="G17726" s="1">
        <v>0</v>
      </c>
      <c r="H17726" s="1">
        <v>4</v>
      </c>
      <c r="I17726" s="15">
        <v>0.2</v>
      </c>
      <c r="J17726">
        <f t="shared" si="276"/>
        <v>40</v>
      </c>
    </row>
    <row r="17727" spans="1:10" x14ac:dyDescent="0.3">
      <c r="A17727" t="s">
        <v>17631</v>
      </c>
      <c r="C17727" s="18">
        <v>372.22897417978072</v>
      </c>
      <c r="D17727" s="1"/>
      <c r="E17727" s="1">
        <v>5</v>
      </c>
      <c r="F17727" s="1">
        <v>1</v>
      </c>
      <c r="G17727" s="1">
        <v>0</v>
      </c>
      <c r="H17727" s="1">
        <v>4</v>
      </c>
      <c r="I17727" s="15">
        <v>0.2</v>
      </c>
      <c r="J17727">
        <f t="shared" si="276"/>
        <v>40</v>
      </c>
    </row>
    <row r="17728" spans="1:10" x14ac:dyDescent="0.3">
      <c r="A17728" t="s">
        <v>17632</v>
      </c>
      <c r="C17728" s="18">
        <v>372.22650308614715</v>
      </c>
      <c r="D17728" s="1"/>
      <c r="E17728" s="1">
        <v>6</v>
      </c>
      <c r="F17728" s="1">
        <v>1</v>
      </c>
      <c r="G17728" s="1">
        <v>1</v>
      </c>
      <c r="H17728" s="1">
        <v>4</v>
      </c>
      <c r="I17728" s="15">
        <v>0.25</v>
      </c>
      <c r="J17728">
        <f t="shared" si="276"/>
        <v>40</v>
      </c>
    </row>
    <row r="17729" spans="1:10" x14ac:dyDescent="0.3">
      <c r="A17729" t="s">
        <v>17633</v>
      </c>
      <c r="C17729" s="18">
        <v>372.22620352409615</v>
      </c>
      <c r="D17729" s="1"/>
      <c r="E17729" s="1">
        <v>6</v>
      </c>
      <c r="F17729" s="1">
        <v>1</v>
      </c>
      <c r="G17729" s="1">
        <v>1</v>
      </c>
      <c r="H17729" s="1">
        <v>4</v>
      </c>
      <c r="I17729" s="15">
        <v>0.25</v>
      </c>
      <c r="J17729">
        <f t="shared" si="276"/>
        <v>40</v>
      </c>
    </row>
    <row r="17730" spans="1:10" x14ac:dyDescent="0.3">
      <c r="A17730" t="s">
        <v>17634</v>
      </c>
      <c r="C17730" s="18">
        <v>372.21992709804562</v>
      </c>
      <c r="D17730" s="1"/>
      <c r="E17730" s="1">
        <v>3</v>
      </c>
      <c r="F17730" s="1">
        <v>0</v>
      </c>
      <c r="G17730" s="1">
        <v>0</v>
      </c>
      <c r="H17730" s="1">
        <v>3</v>
      </c>
      <c r="I17730" s="15">
        <v>0</v>
      </c>
      <c r="J17730">
        <f t="shared" si="276"/>
        <v>40</v>
      </c>
    </row>
    <row r="17731" spans="1:10" x14ac:dyDescent="0.3">
      <c r="A17731" t="s">
        <v>18060</v>
      </c>
      <c r="C17731" s="18">
        <v>372.21414770473262</v>
      </c>
      <c r="D17731" s="1"/>
      <c r="E17731" s="1">
        <v>5</v>
      </c>
      <c r="F17731" s="1">
        <v>1</v>
      </c>
      <c r="G17731" s="1">
        <v>0</v>
      </c>
      <c r="H17731" s="1">
        <v>4</v>
      </c>
      <c r="I17731" s="15">
        <v>0.2</v>
      </c>
      <c r="J17731">
        <f t="shared" si="276"/>
        <v>40</v>
      </c>
    </row>
    <row r="17732" spans="1:10" x14ac:dyDescent="0.3">
      <c r="A17732" t="s">
        <v>17635</v>
      </c>
      <c r="C17732" s="18">
        <v>372.2126610005995</v>
      </c>
      <c r="D17732" s="1"/>
      <c r="E17732" s="1">
        <v>4</v>
      </c>
      <c r="F17732" s="1">
        <v>1</v>
      </c>
      <c r="G17732" s="1">
        <v>0</v>
      </c>
      <c r="H17732" s="1">
        <v>3</v>
      </c>
      <c r="I17732" s="15">
        <v>0.25</v>
      </c>
      <c r="J17732">
        <f t="shared" ref="J17732:J17795" si="277">IF(E17732&lt;=30,40,20)</f>
        <v>40</v>
      </c>
    </row>
    <row r="17733" spans="1:10" x14ac:dyDescent="0.3">
      <c r="A17733" t="s">
        <v>17638</v>
      </c>
      <c r="C17733" s="18">
        <v>372.21200174146338</v>
      </c>
      <c r="D17733" s="1"/>
      <c r="E17733" s="1">
        <v>5</v>
      </c>
      <c r="F17733" s="1">
        <v>0</v>
      </c>
      <c r="G17733" s="1">
        <v>2</v>
      </c>
      <c r="H17733" s="1">
        <v>3</v>
      </c>
      <c r="I17733" s="15">
        <v>0.2</v>
      </c>
      <c r="J17733">
        <f t="shared" si="277"/>
        <v>40</v>
      </c>
    </row>
    <row r="17734" spans="1:10" x14ac:dyDescent="0.3">
      <c r="A17734" t="s">
        <v>17636</v>
      </c>
      <c r="C17734" s="18">
        <v>372.21002594441126</v>
      </c>
      <c r="D17734" s="1"/>
      <c r="E17734" s="1">
        <v>6</v>
      </c>
      <c r="F17734" s="1">
        <v>1</v>
      </c>
      <c r="G17734" s="1">
        <v>1</v>
      </c>
      <c r="H17734" s="1">
        <v>4</v>
      </c>
      <c r="I17734" s="15">
        <v>0.25</v>
      </c>
      <c r="J17734">
        <f t="shared" si="277"/>
        <v>40</v>
      </c>
    </row>
    <row r="17735" spans="1:10" x14ac:dyDescent="0.3">
      <c r="A17735" t="s">
        <v>17637</v>
      </c>
      <c r="C17735" s="18">
        <v>372.20566935446493</v>
      </c>
      <c r="D17735" s="1"/>
      <c r="E17735" s="1">
        <v>5</v>
      </c>
      <c r="F17735" s="1">
        <v>1</v>
      </c>
      <c r="G17735" s="1">
        <v>0</v>
      </c>
      <c r="H17735" s="1">
        <v>4</v>
      </c>
      <c r="I17735" s="15">
        <v>0.2</v>
      </c>
      <c r="J17735">
        <f t="shared" si="277"/>
        <v>40</v>
      </c>
    </row>
    <row r="17736" spans="1:10" x14ac:dyDescent="0.3">
      <c r="A17736" t="s">
        <v>17640</v>
      </c>
      <c r="C17736" s="18">
        <v>372.20064645094351</v>
      </c>
      <c r="D17736" s="1"/>
      <c r="E17736" s="1">
        <v>3</v>
      </c>
      <c r="F17736" s="1">
        <v>0</v>
      </c>
      <c r="G17736" s="1">
        <v>0</v>
      </c>
      <c r="H17736" s="1">
        <v>3</v>
      </c>
      <c r="I17736" s="15">
        <v>0</v>
      </c>
      <c r="J17736">
        <f t="shared" si="277"/>
        <v>40</v>
      </c>
    </row>
    <row r="17737" spans="1:10" x14ac:dyDescent="0.3">
      <c r="A17737" t="s">
        <v>17641</v>
      </c>
      <c r="C17737" s="18">
        <v>372.19222010742845</v>
      </c>
      <c r="D17737" s="1"/>
      <c r="E17737" s="1">
        <v>11</v>
      </c>
      <c r="F17737" s="1">
        <v>2</v>
      </c>
      <c r="G17737" s="1">
        <v>1</v>
      </c>
      <c r="H17737" s="1">
        <v>8</v>
      </c>
      <c r="I17737" s="15">
        <v>0.22727272727272727</v>
      </c>
      <c r="J17737">
        <f t="shared" si="277"/>
        <v>40</v>
      </c>
    </row>
    <row r="17738" spans="1:10" x14ac:dyDescent="0.3">
      <c r="A17738" t="s">
        <v>17642</v>
      </c>
      <c r="C17738" s="18">
        <v>372.1915152733298</v>
      </c>
      <c r="D17738" s="1"/>
      <c r="E17738" s="1">
        <v>3</v>
      </c>
      <c r="F17738" s="1">
        <v>0</v>
      </c>
      <c r="G17738" s="1">
        <v>0</v>
      </c>
      <c r="H17738" s="1">
        <v>3</v>
      </c>
      <c r="I17738" s="15">
        <v>0</v>
      </c>
      <c r="J17738">
        <f t="shared" si="277"/>
        <v>40</v>
      </c>
    </row>
    <row r="17739" spans="1:10" x14ac:dyDescent="0.3">
      <c r="A17739" t="s">
        <v>17645</v>
      </c>
      <c r="C17739" s="18">
        <v>372.18807325234047</v>
      </c>
      <c r="D17739" s="1"/>
      <c r="E17739" s="1">
        <v>25</v>
      </c>
      <c r="F17739" s="1">
        <v>6</v>
      </c>
      <c r="G17739" s="1">
        <v>5</v>
      </c>
      <c r="H17739" s="1">
        <v>14</v>
      </c>
      <c r="I17739" s="15">
        <v>0.34</v>
      </c>
      <c r="J17739">
        <f t="shared" si="277"/>
        <v>40</v>
      </c>
    </row>
    <row r="17740" spans="1:10" x14ac:dyDescent="0.3">
      <c r="A17740" t="s">
        <v>17646</v>
      </c>
      <c r="C17740" s="18">
        <v>372.18556054487351</v>
      </c>
      <c r="D17740" s="1"/>
      <c r="E17740" s="1">
        <v>5</v>
      </c>
      <c r="F17740" s="1">
        <v>1</v>
      </c>
      <c r="G17740" s="1">
        <v>0</v>
      </c>
      <c r="H17740" s="1">
        <v>4</v>
      </c>
      <c r="I17740" s="15">
        <v>0.2</v>
      </c>
      <c r="J17740">
        <f t="shared" si="277"/>
        <v>40</v>
      </c>
    </row>
    <row r="17741" spans="1:10" x14ac:dyDescent="0.3">
      <c r="A17741" t="s">
        <v>17647</v>
      </c>
      <c r="C17741" s="18">
        <v>372.17564160467708</v>
      </c>
      <c r="D17741" s="1"/>
      <c r="E17741" s="1">
        <v>9</v>
      </c>
      <c r="F17741" s="1">
        <v>3</v>
      </c>
      <c r="G17741" s="1">
        <v>0</v>
      </c>
      <c r="H17741" s="1">
        <v>6</v>
      </c>
      <c r="I17741" s="15">
        <v>0.33333333333333331</v>
      </c>
      <c r="J17741">
        <f t="shared" si="277"/>
        <v>40</v>
      </c>
    </row>
    <row r="17742" spans="1:10" x14ac:dyDescent="0.3">
      <c r="A17742" t="s">
        <v>17648</v>
      </c>
      <c r="C17742" s="18">
        <v>372.17289667603654</v>
      </c>
      <c r="D17742" s="1"/>
      <c r="E17742" s="1">
        <v>5</v>
      </c>
      <c r="F17742" s="1">
        <v>1</v>
      </c>
      <c r="G17742" s="1">
        <v>0</v>
      </c>
      <c r="H17742" s="1">
        <v>4</v>
      </c>
      <c r="I17742" s="15">
        <v>0.2</v>
      </c>
      <c r="J17742">
        <f t="shared" si="277"/>
        <v>40</v>
      </c>
    </row>
    <row r="17743" spans="1:10" x14ac:dyDescent="0.3">
      <c r="A17743" t="s">
        <v>17649</v>
      </c>
      <c r="C17743" s="18">
        <v>372.15349605549733</v>
      </c>
      <c r="D17743" s="1"/>
      <c r="E17743" s="1">
        <v>3</v>
      </c>
      <c r="F17743" s="1">
        <v>0</v>
      </c>
      <c r="G17743" s="1">
        <v>0</v>
      </c>
      <c r="H17743" s="1">
        <v>3</v>
      </c>
      <c r="I17743" s="15">
        <v>0</v>
      </c>
      <c r="J17743">
        <f t="shared" si="277"/>
        <v>40</v>
      </c>
    </row>
    <row r="17744" spans="1:10" x14ac:dyDescent="0.3">
      <c r="A17744" t="s">
        <v>17650</v>
      </c>
      <c r="C17744" s="18">
        <v>372.14707573312859</v>
      </c>
      <c r="D17744" s="1"/>
      <c r="E17744" s="1">
        <v>3</v>
      </c>
      <c r="F17744" s="1">
        <v>0</v>
      </c>
      <c r="G17744" s="1">
        <v>0</v>
      </c>
      <c r="H17744" s="1">
        <v>3</v>
      </c>
      <c r="I17744" s="15">
        <v>0</v>
      </c>
      <c r="J17744">
        <f t="shared" si="277"/>
        <v>40</v>
      </c>
    </row>
    <row r="17745" spans="1:10" x14ac:dyDescent="0.3">
      <c r="A17745" t="s">
        <v>17683</v>
      </c>
      <c r="C17745" s="18">
        <v>372.1424559448289</v>
      </c>
      <c r="D17745" s="1"/>
      <c r="E17745" s="1">
        <v>17</v>
      </c>
      <c r="F17745" s="1">
        <v>6</v>
      </c>
      <c r="G17745" s="1">
        <v>2</v>
      </c>
      <c r="H17745" s="1">
        <v>9</v>
      </c>
      <c r="I17745" s="15">
        <v>0.41176470588235292</v>
      </c>
      <c r="J17745">
        <f t="shared" si="277"/>
        <v>40</v>
      </c>
    </row>
    <row r="17746" spans="1:10" x14ac:dyDescent="0.3">
      <c r="A17746" t="s">
        <v>17651</v>
      </c>
      <c r="C17746" s="18">
        <v>372.13185553150231</v>
      </c>
      <c r="D17746" s="1"/>
      <c r="E17746" s="1">
        <v>9</v>
      </c>
      <c r="F17746" s="1">
        <v>3</v>
      </c>
      <c r="G17746" s="1">
        <v>0</v>
      </c>
      <c r="H17746" s="1">
        <v>6</v>
      </c>
      <c r="I17746" s="15">
        <v>0.33333333333333331</v>
      </c>
      <c r="J17746">
        <f t="shared" si="277"/>
        <v>40</v>
      </c>
    </row>
    <row r="17747" spans="1:10" x14ac:dyDescent="0.3">
      <c r="A17747" t="s">
        <v>17652</v>
      </c>
      <c r="C17747" s="18">
        <v>372.13127463322024</v>
      </c>
      <c r="D17747" s="1"/>
      <c r="E17747" s="1">
        <v>5</v>
      </c>
      <c r="F17747" s="1">
        <v>1</v>
      </c>
      <c r="G17747" s="1">
        <v>0</v>
      </c>
      <c r="H17747" s="1">
        <v>4</v>
      </c>
      <c r="I17747" s="15">
        <v>0.2</v>
      </c>
      <c r="J17747">
        <f t="shared" si="277"/>
        <v>40</v>
      </c>
    </row>
    <row r="17748" spans="1:10" x14ac:dyDescent="0.3">
      <c r="A17748" t="s">
        <v>17653</v>
      </c>
      <c r="C17748" s="18">
        <v>372.12301758600785</v>
      </c>
      <c r="D17748" s="1"/>
      <c r="E17748" s="1">
        <v>3</v>
      </c>
      <c r="F17748" s="1">
        <v>0</v>
      </c>
      <c r="G17748" s="1">
        <v>0</v>
      </c>
      <c r="H17748" s="1">
        <v>3</v>
      </c>
      <c r="I17748" s="15">
        <v>0</v>
      </c>
      <c r="J17748">
        <f t="shared" si="277"/>
        <v>40</v>
      </c>
    </row>
    <row r="17749" spans="1:10" x14ac:dyDescent="0.3">
      <c r="A17749" t="s">
        <v>17654</v>
      </c>
      <c r="C17749" s="18">
        <v>372.12150584871341</v>
      </c>
      <c r="D17749" s="1"/>
      <c r="E17749" s="1">
        <v>41</v>
      </c>
      <c r="F17749" s="1">
        <v>15</v>
      </c>
      <c r="G17749" s="1">
        <v>1</v>
      </c>
      <c r="H17749" s="1">
        <v>25</v>
      </c>
      <c r="I17749" s="15">
        <v>0.37804878048780488</v>
      </c>
      <c r="J17749">
        <f t="shared" si="277"/>
        <v>20</v>
      </c>
    </row>
    <row r="17750" spans="1:10" x14ac:dyDescent="0.3">
      <c r="A17750" t="s">
        <v>17957</v>
      </c>
      <c r="C17750" s="18">
        <v>372.11305621287272</v>
      </c>
      <c r="D17750" s="1"/>
      <c r="E17750" s="1">
        <v>11</v>
      </c>
      <c r="F17750" s="1">
        <v>4</v>
      </c>
      <c r="G17750" s="1">
        <v>0</v>
      </c>
      <c r="H17750" s="1">
        <v>7</v>
      </c>
      <c r="I17750" s="15">
        <v>0.36363636363636365</v>
      </c>
      <c r="J17750">
        <f t="shared" si="277"/>
        <v>40</v>
      </c>
    </row>
    <row r="17751" spans="1:10" x14ac:dyDescent="0.3">
      <c r="A17751" t="s">
        <v>17655</v>
      </c>
      <c r="C17751" s="18">
        <v>372.11111708295084</v>
      </c>
      <c r="D17751" s="1"/>
      <c r="E17751" s="1">
        <v>35</v>
      </c>
      <c r="F17751" s="1">
        <v>15</v>
      </c>
      <c r="G17751" s="1">
        <v>0</v>
      </c>
      <c r="H17751" s="1">
        <v>20</v>
      </c>
      <c r="I17751" s="15">
        <v>0.42857142857142855</v>
      </c>
      <c r="J17751">
        <f t="shared" si="277"/>
        <v>20</v>
      </c>
    </row>
    <row r="17752" spans="1:10" x14ac:dyDescent="0.3">
      <c r="A17752" t="s">
        <v>17657</v>
      </c>
      <c r="C17752" s="18">
        <v>372.10307629206233</v>
      </c>
      <c r="D17752" s="1"/>
      <c r="E17752" s="1">
        <v>14</v>
      </c>
      <c r="F17752" s="1">
        <v>4</v>
      </c>
      <c r="G17752" s="1">
        <v>2</v>
      </c>
      <c r="H17752" s="1">
        <v>8</v>
      </c>
      <c r="I17752" s="15">
        <v>0.35714285714285715</v>
      </c>
      <c r="J17752">
        <f t="shared" si="277"/>
        <v>40</v>
      </c>
    </row>
    <row r="17753" spans="1:10" x14ac:dyDescent="0.3">
      <c r="A17753" t="s">
        <v>17658</v>
      </c>
      <c r="C17753" s="18">
        <v>372.10252249018572</v>
      </c>
      <c r="D17753" s="1"/>
      <c r="E17753" s="1">
        <v>8</v>
      </c>
      <c r="F17753" s="1">
        <v>2</v>
      </c>
      <c r="G17753" s="1">
        <v>1</v>
      </c>
      <c r="H17753" s="1">
        <v>5</v>
      </c>
      <c r="I17753" s="15">
        <v>0.3125</v>
      </c>
      <c r="J17753">
        <f t="shared" si="277"/>
        <v>40</v>
      </c>
    </row>
    <row r="17754" spans="1:10" x14ac:dyDescent="0.3">
      <c r="A17754" t="s">
        <v>17659</v>
      </c>
      <c r="C17754" s="18">
        <v>372.10226163425313</v>
      </c>
      <c r="D17754" s="1"/>
      <c r="E17754" s="1">
        <v>4</v>
      </c>
      <c r="F17754" s="1">
        <v>0</v>
      </c>
      <c r="G17754" s="1">
        <v>1</v>
      </c>
      <c r="H17754" s="1">
        <v>3</v>
      </c>
      <c r="I17754" s="15">
        <v>0.125</v>
      </c>
      <c r="J17754">
        <f t="shared" si="277"/>
        <v>40</v>
      </c>
    </row>
    <row r="17755" spans="1:10" x14ac:dyDescent="0.3">
      <c r="A17755" t="s">
        <v>17660</v>
      </c>
      <c r="C17755" s="18">
        <v>372.10057807443025</v>
      </c>
      <c r="D17755" s="1"/>
      <c r="E17755" s="1">
        <v>5</v>
      </c>
      <c r="F17755" s="1">
        <v>1</v>
      </c>
      <c r="G17755" s="1">
        <v>0</v>
      </c>
      <c r="H17755" s="1">
        <v>4</v>
      </c>
      <c r="I17755" s="15">
        <v>0.2</v>
      </c>
      <c r="J17755">
        <f t="shared" si="277"/>
        <v>40</v>
      </c>
    </row>
    <row r="17756" spans="1:10" x14ac:dyDescent="0.3">
      <c r="A17756" t="s">
        <v>17661</v>
      </c>
      <c r="C17756" s="18">
        <v>372.09968403003666</v>
      </c>
      <c r="D17756" s="1"/>
      <c r="E17756" s="1">
        <v>6</v>
      </c>
      <c r="F17756" s="1">
        <v>1</v>
      </c>
      <c r="G17756" s="1">
        <v>1</v>
      </c>
      <c r="H17756" s="1">
        <v>4</v>
      </c>
      <c r="I17756" s="15">
        <v>0.25</v>
      </c>
      <c r="J17756">
        <f t="shared" si="277"/>
        <v>40</v>
      </c>
    </row>
    <row r="17757" spans="1:10" x14ac:dyDescent="0.3">
      <c r="A17757" t="s">
        <v>17662</v>
      </c>
      <c r="C17757" s="18">
        <v>372.0992867611144</v>
      </c>
      <c r="D17757" s="1"/>
      <c r="E17757" s="1">
        <v>16</v>
      </c>
      <c r="F17757" s="1">
        <v>6</v>
      </c>
      <c r="G17757" s="1">
        <v>0</v>
      </c>
      <c r="H17757" s="1">
        <v>10</v>
      </c>
      <c r="I17757" s="15">
        <v>0.375</v>
      </c>
      <c r="J17757">
        <f t="shared" si="277"/>
        <v>40</v>
      </c>
    </row>
    <row r="17758" spans="1:10" x14ac:dyDescent="0.3">
      <c r="A17758" t="s">
        <v>17663</v>
      </c>
      <c r="C17758" s="18">
        <v>372.09664779916687</v>
      </c>
      <c r="D17758" s="1"/>
      <c r="E17758" s="1">
        <v>16</v>
      </c>
      <c r="F17758" s="1">
        <v>6</v>
      </c>
      <c r="G17758" s="1">
        <v>2</v>
      </c>
      <c r="H17758" s="1">
        <v>8</v>
      </c>
      <c r="I17758" s="15">
        <v>0.4375</v>
      </c>
      <c r="J17758">
        <f t="shared" si="277"/>
        <v>40</v>
      </c>
    </row>
    <row r="17759" spans="1:10" x14ac:dyDescent="0.3">
      <c r="A17759" t="s">
        <v>17664</v>
      </c>
      <c r="C17759" s="18">
        <v>372.08727725264112</v>
      </c>
      <c r="D17759" s="1"/>
      <c r="E17759" s="1">
        <v>3</v>
      </c>
      <c r="F17759" s="1">
        <v>0</v>
      </c>
      <c r="G17759" s="1">
        <v>0</v>
      </c>
      <c r="H17759" s="1">
        <v>3</v>
      </c>
      <c r="I17759" s="15">
        <v>0</v>
      </c>
      <c r="J17759">
        <f t="shared" si="277"/>
        <v>40</v>
      </c>
    </row>
    <row r="17760" spans="1:10" x14ac:dyDescent="0.3">
      <c r="A17760" t="s">
        <v>17665</v>
      </c>
      <c r="C17760" s="18">
        <v>372.08578760255978</v>
      </c>
      <c r="D17760" s="1"/>
      <c r="E17760" s="1">
        <v>5</v>
      </c>
      <c r="F17760" s="1">
        <v>1</v>
      </c>
      <c r="G17760" s="1">
        <v>0</v>
      </c>
      <c r="H17760" s="1">
        <v>4</v>
      </c>
      <c r="I17760" s="15">
        <v>0.2</v>
      </c>
      <c r="J17760">
        <f t="shared" si="277"/>
        <v>40</v>
      </c>
    </row>
    <row r="17761" spans="1:10" x14ac:dyDescent="0.3">
      <c r="A17761" t="s">
        <v>17666</v>
      </c>
      <c r="C17761" s="18">
        <v>372.08548656587993</v>
      </c>
      <c r="D17761" s="1"/>
      <c r="E17761" s="1">
        <v>5</v>
      </c>
      <c r="F17761" s="1">
        <v>1</v>
      </c>
      <c r="G17761" s="1">
        <v>0</v>
      </c>
      <c r="H17761" s="1">
        <v>4</v>
      </c>
      <c r="I17761" s="15">
        <v>0.2</v>
      </c>
      <c r="J17761">
        <f t="shared" si="277"/>
        <v>40</v>
      </c>
    </row>
    <row r="17762" spans="1:10" x14ac:dyDescent="0.3">
      <c r="A17762" t="s">
        <v>17668</v>
      </c>
      <c r="C17762" s="18">
        <v>372.08119922661825</v>
      </c>
      <c r="D17762" s="1"/>
      <c r="E17762" s="1">
        <v>5</v>
      </c>
      <c r="F17762" s="1">
        <v>0</v>
      </c>
      <c r="G17762" s="1">
        <v>2</v>
      </c>
      <c r="H17762" s="1">
        <v>3</v>
      </c>
      <c r="I17762" s="15">
        <v>0.2</v>
      </c>
      <c r="J17762">
        <f t="shared" si="277"/>
        <v>40</v>
      </c>
    </row>
    <row r="17763" spans="1:10" x14ac:dyDescent="0.3">
      <c r="A17763" t="s">
        <v>18433</v>
      </c>
      <c r="C17763" s="18">
        <v>372.0743939784843</v>
      </c>
      <c r="D17763" s="1"/>
      <c r="E17763" s="1">
        <v>3</v>
      </c>
      <c r="F17763" s="1">
        <v>0</v>
      </c>
      <c r="G17763" s="1">
        <v>0</v>
      </c>
      <c r="H17763" s="1">
        <v>3</v>
      </c>
      <c r="I17763" s="15">
        <v>0</v>
      </c>
      <c r="J17763">
        <f t="shared" si="277"/>
        <v>40</v>
      </c>
    </row>
    <row r="17764" spans="1:10" x14ac:dyDescent="0.3">
      <c r="A17764" s="21" t="s">
        <v>17671</v>
      </c>
      <c r="C17764" s="18">
        <v>372.0629610075531</v>
      </c>
      <c r="D17764" s="1"/>
      <c r="E17764" s="1">
        <v>5</v>
      </c>
      <c r="F17764" s="1">
        <v>1</v>
      </c>
      <c r="G17764" s="1">
        <v>0</v>
      </c>
      <c r="H17764" s="1">
        <v>4</v>
      </c>
      <c r="I17764" s="15">
        <v>0.2</v>
      </c>
      <c r="J17764">
        <f t="shared" si="277"/>
        <v>40</v>
      </c>
    </row>
    <row r="17765" spans="1:10" x14ac:dyDescent="0.3">
      <c r="A17765" t="s">
        <v>17672</v>
      </c>
      <c r="C17765" s="18">
        <v>372.06274982152183</v>
      </c>
      <c r="D17765" s="1"/>
      <c r="E17765" s="1">
        <v>3</v>
      </c>
      <c r="F17765" s="1">
        <v>0</v>
      </c>
      <c r="G17765" s="1">
        <v>0</v>
      </c>
      <c r="H17765" s="1">
        <v>3</v>
      </c>
      <c r="I17765" s="15">
        <v>0</v>
      </c>
      <c r="J17765">
        <f t="shared" si="277"/>
        <v>40</v>
      </c>
    </row>
    <row r="17766" spans="1:10" x14ac:dyDescent="0.3">
      <c r="A17766" t="s">
        <v>17674</v>
      </c>
      <c r="C17766" s="18">
        <v>372.06126063174719</v>
      </c>
      <c r="D17766" s="1"/>
      <c r="E17766" s="1">
        <v>3</v>
      </c>
      <c r="F17766" s="1">
        <v>0</v>
      </c>
      <c r="G17766" s="1">
        <v>0</v>
      </c>
      <c r="H17766" s="1">
        <v>3</v>
      </c>
      <c r="I17766" s="15">
        <v>0</v>
      </c>
      <c r="J17766">
        <f t="shared" si="277"/>
        <v>40</v>
      </c>
    </row>
    <row r="17767" spans="1:10" x14ac:dyDescent="0.3">
      <c r="A17767" t="s">
        <v>17675</v>
      </c>
      <c r="C17767" s="18">
        <v>372.05922462843586</v>
      </c>
      <c r="D17767" s="1"/>
      <c r="E17767" s="1">
        <v>3</v>
      </c>
      <c r="F17767" s="1">
        <v>0</v>
      </c>
      <c r="G17767" s="1">
        <v>0</v>
      </c>
      <c r="H17767" s="1">
        <v>3</v>
      </c>
      <c r="I17767" s="15">
        <v>0</v>
      </c>
      <c r="J17767">
        <f t="shared" si="277"/>
        <v>40</v>
      </c>
    </row>
    <row r="17768" spans="1:10" x14ac:dyDescent="0.3">
      <c r="A17768" t="s">
        <v>17678</v>
      </c>
      <c r="C17768" s="18">
        <v>372.04867472281762</v>
      </c>
      <c r="D17768" s="1"/>
      <c r="E17768" s="1">
        <v>5</v>
      </c>
      <c r="F17768" s="1">
        <v>1</v>
      </c>
      <c r="G17768" s="1">
        <v>0</v>
      </c>
      <c r="H17768" s="1">
        <v>4</v>
      </c>
      <c r="I17768" s="15">
        <v>0.2</v>
      </c>
      <c r="J17768">
        <f t="shared" si="277"/>
        <v>40</v>
      </c>
    </row>
    <row r="17769" spans="1:10" x14ac:dyDescent="0.3">
      <c r="A17769" t="s">
        <v>17679</v>
      </c>
      <c r="C17769" s="18">
        <v>372.04732219645246</v>
      </c>
      <c r="D17769" s="1"/>
      <c r="E17769" s="1">
        <v>13</v>
      </c>
      <c r="F17769" s="1">
        <v>5</v>
      </c>
      <c r="G17769" s="1">
        <v>0</v>
      </c>
      <c r="H17769" s="1">
        <v>8</v>
      </c>
      <c r="I17769" s="15">
        <v>0.38461538461538464</v>
      </c>
      <c r="J17769">
        <f t="shared" si="277"/>
        <v>40</v>
      </c>
    </row>
    <row r="17770" spans="1:10" x14ac:dyDescent="0.3">
      <c r="A17770" t="s">
        <v>17680</v>
      </c>
      <c r="C17770" s="18">
        <v>372.03739314942356</v>
      </c>
      <c r="D17770" s="1"/>
      <c r="E17770" s="1">
        <v>13</v>
      </c>
      <c r="F17770" s="1">
        <v>5</v>
      </c>
      <c r="G17770" s="1">
        <v>0</v>
      </c>
      <c r="H17770" s="1">
        <v>8</v>
      </c>
      <c r="I17770" s="15">
        <v>0.38461538461538464</v>
      </c>
      <c r="J17770">
        <f t="shared" si="277"/>
        <v>40</v>
      </c>
    </row>
    <row r="17771" spans="1:10" x14ac:dyDescent="0.3">
      <c r="A17771" t="s">
        <v>17681</v>
      </c>
      <c r="C17771" s="18">
        <v>372.03528723271234</v>
      </c>
      <c r="D17771" s="1"/>
      <c r="E17771" s="1">
        <v>5</v>
      </c>
      <c r="F17771" s="1">
        <v>1</v>
      </c>
      <c r="G17771" s="1">
        <v>0</v>
      </c>
      <c r="H17771" s="1">
        <v>4</v>
      </c>
      <c r="I17771" s="15">
        <v>0.2</v>
      </c>
      <c r="J17771">
        <f t="shared" si="277"/>
        <v>40</v>
      </c>
    </row>
    <row r="17772" spans="1:10" x14ac:dyDescent="0.3">
      <c r="A17772" t="s">
        <v>17708</v>
      </c>
      <c r="C17772" s="18">
        <v>372.03433144461439</v>
      </c>
      <c r="D17772" s="1"/>
      <c r="E17772" s="1">
        <v>3</v>
      </c>
      <c r="F17772" s="1">
        <v>0</v>
      </c>
      <c r="G17772" s="1">
        <v>0</v>
      </c>
      <c r="H17772" s="1">
        <v>3</v>
      </c>
      <c r="I17772" s="15">
        <v>0</v>
      </c>
      <c r="J17772">
        <f t="shared" si="277"/>
        <v>40</v>
      </c>
    </row>
    <row r="17773" spans="1:10" x14ac:dyDescent="0.3">
      <c r="A17773" t="s">
        <v>17682</v>
      </c>
      <c r="C17773" s="18">
        <v>372.02465625180054</v>
      </c>
      <c r="D17773" s="1"/>
      <c r="E17773" s="1">
        <v>6</v>
      </c>
      <c r="F17773" s="1">
        <v>2</v>
      </c>
      <c r="G17773" s="1">
        <v>0</v>
      </c>
      <c r="H17773" s="1">
        <v>4</v>
      </c>
      <c r="I17773" s="15">
        <v>0.33333333333333331</v>
      </c>
      <c r="J17773">
        <f t="shared" si="277"/>
        <v>40</v>
      </c>
    </row>
    <row r="17774" spans="1:10" x14ac:dyDescent="0.3">
      <c r="A17774" t="s">
        <v>17684</v>
      </c>
      <c r="C17774" s="18">
        <v>372.01998860145551</v>
      </c>
      <c r="D17774" s="1"/>
      <c r="E17774" s="1">
        <v>3</v>
      </c>
      <c r="F17774" s="1">
        <v>0</v>
      </c>
      <c r="G17774" s="1">
        <v>0</v>
      </c>
      <c r="H17774" s="1">
        <v>3</v>
      </c>
      <c r="I17774" s="15">
        <v>0</v>
      </c>
      <c r="J17774">
        <f t="shared" si="277"/>
        <v>40</v>
      </c>
    </row>
    <row r="17775" spans="1:10" x14ac:dyDescent="0.3">
      <c r="A17775" t="s">
        <v>17685</v>
      </c>
      <c r="C17775" s="18">
        <v>372.01955768771148</v>
      </c>
      <c r="D17775" s="1"/>
      <c r="E17775" s="1">
        <v>5</v>
      </c>
      <c r="F17775" s="1">
        <v>1</v>
      </c>
      <c r="G17775" s="1">
        <v>0</v>
      </c>
      <c r="H17775" s="1">
        <v>4</v>
      </c>
      <c r="I17775" s="15">
        <v>0.2</v>
      </c>
      <c r="J17775">
        <f t="shared" si="277"/>
        <v>40</v>
      </c>
    </row>
    <row r="17776" spans="1:10" x14ac:dyDescent="0.3">
      <c r="A17776" t="s">
        <v>19298</v>
      </c>
      <c r="C17776" s="18">
        <v>372.01026274437697</v>
      </c>
      <c r="D17776" s="1"/>
      <c r="E17776" s="1">
        <v>5</v>
      </c>
      <c r="F17776" s="1">
        <v>1</v>
      </c>
      <c r="G17776" s="1">
        <v>0</v>
      </c>
      <c r="H17776" s="1">
        <v>4</v>
      </c>
      <c r="I17776" s="15">
        <v>0.2</v>
      </c>
      <c r="J17776">
        <f t="shared" si="277"/>
        <v>40</v>
      </c>
    </row>
    <row r="17777" spans="1:10" x14ac:dyDescent="0.3">
      <c r="A17777" t="s">
        <v>17686</v>
      </c>
      <c r="C17777" s="18">
        <v>372.00437830241975</v>
      </c>
      <c r="D17777" s="1"/>
      <c r="E17777" s="1">
        <v>5</v>
      </c>
      <c r="F17777" s="1">
        <v>1</v>
      </c>
      <c r="G17777" s="1">
        <v>0</v>
      </c>
      <c r="H17777" s="1">
        <v>4</v>
      </c>
      <c r="I17777" s="15">
        <v>0.2</v>
      </c>
      <c r="J17777">
        <f t="shared" si="277"/>
        <v>40</v>
      </c>
    </row>
    <row r="17778" spans="1:10" x14ac:dyDescent="0.3">
      <c r="A17778" t="s">
        <v>17717</v>
      </c>
      <c r="C17778" s="18">
        <v>372.00132321675261</v>
      </c>
      <c r="D17778" s="1"/>
      <c r="E17778" s="1">
        <v>13</v>
      </c>
      <c r="F17778" s="1">
        <v>5</v>
      </c>
      <c r="G17778" s="1">
        <v>0</v>
      </c>
      <c r="H17778" s="1">
        <v>8</v>
      </c>
      <c r="I17778" s="15">
        <v>0.38461538461538464</v>
      </c>
      <c r="J17778">
        <f t="shared" si="277"/>
        <v>40</v>
      </c>
    </row>
    <row r="17779" spans="1:10" x14ac:dyDescent="0.3">
      <c r="A17779" t="s">
        <v>17687</v>
      </c>
      <c r="C17779" s="18">
        <v>372.00036676435099</v>
      </c>
      <c r="D17779" s="1"/>
      <c r="E17779" s="1">
        <v>13</v>
      </c>
      <c r="F17779" s="1">
        <v>5</v>
      </c>
      <c r="G17779" s="1">
        <v>0</v>
      </c>
      <c r="H17779" s="1">
        <v>8</v>
      </c>
      <c r="I17779" s="15">
        <v>0.38461538461538464</v>
      </c>
      <c r="J17779">
        <f t="shared" si="277"/>
        <v>40</v>
      </c>
    </row>
    <row r="17780" spans="1:10" x14ac:dyDescent="0.3">
      <c r="A17780" t="s">
        <v>17688</v>
      </c>
      <c r="C17780" s="18">
        <v>371.9971076817522</v>
      </c>
      <c r="D17780" s="1"/>
      <c r="E17780" s="1">
        <v>11</v>
      </c>
      <c r="F17780" s="1">
        <v>3</v>
      </c>
      <c r="G17780" s="1">
        <v>1</v>
      </c>
      <c r="H17780" s="1">
        <v>7</v>
      </c>
      <c r="I17780" s="15">
        <v>0.31818181818181818</v>
      </c>
      <c r="J17780">
        <f t="shared" si="277"/>
        <v>40</v>
      </c>
    </row>
    <row r="17781" spans="1:10" x14ac:dyDescent="0.3">
      <c r="A17781" t="s">
        <v>17689</v>
      </c>
      <c r="C17781" s="18">
        <v>371.99527934551702</v>
      </c>
      <c r="D17781" s="1"/>
      <c r="E17781" s="1">
        <v>8</v>
      </c>
      <c r="F17781" s="1">
        <v>3</v>
      </c>
      <c r="G17781" s="1">
        <v>0</v>
      </c>
      <c r="H17781" s="1">
        <v>5</v>
      </c>
      <c r="I17781" s="15">
        <v>0.375</v>
      </c>
      <c r="J17781">
        <f t="shared" si="277"/>
        <v>40</v>
      </c>
    </row>
    <row r="17782" spans="1:10" x14ac:dyDescent="0.3">
      <c r="A17782" t="s">
        <v>17690</v>
      </c>
      <c r="C17782" s="18">
        <v>371.99033488608006</v>
      </c>
      <c r="D17782" s="1"/>
      <c r="E17782" s="1">
        <v>3</v>
      </c>
      <c r="F17782" s="1">
        <v>0</v>
      </c>
      <c r="G17782" s="1">
        <v>0</v>
      </c>
      <c r="H17782" s="1">
        <v>3</v>
      </c>
      <c r="I17782" s="15">
        <v>0</v>
      </c>
      <c r="J17782">
        <f t="shared" si="277"/>
        <v>40</v>
      </c>
    </row>
    <row r="17783" spans="1:10" x14ac:dyDescent="0.3">
      <c r="A17783" t="s">
        <v>17691</v>
      </c>
      <c r="C17783" s="18">
        <v>371.98813082158705</v>
      </c>
      <c r="D17783" s="1"/>
      <c r="E17783" s="1">
        <v>3</v>
      </c>
      <c r="F17783" s="1">
        <v>0</v>
      </c>
      <c r="G17783" s="1">
        <v>0</v>
      </c>
      <c r="H17783" s="1">
        <v>3</v>
      </c>
      <c r="I17783" s="15">
        <v>0</v>
      </c>
      <c r="J17783">
        <f t="shared" si="277"/>
        <v>40</v>
      </c>
    </row>
    <row r="17784" spans="1:10" x14ac:dyDescent="0.3">
      <c r="A17784" t="s">
        <v>19308</v>
      </c>
      <c r="C17784" s="18">
        <v>371.98731949733639</v>
      </c>
      <c r="D17784" s="1"/>
      <c r="E17784" s="1">
        <v>5</v>
      </c>
      <c r="F17784" s="1">
        <v>1</v>
      </c>
      <c r="G17784" s="1">
        <v>0</v>
      </c>
      <c r="H17784" s="1">
        <v>4</v>
      </c>
      <c r="I17784" s="15">
        <v>0.2</v>
      </c>
      <c r="J17784">
        <f t="shared" si="277"/>
        <v>40</v>
      </c>
    </row>
    <row r="17785" spans="1:10" x14ac:dyDescent="0.3">
      <c r="A17785" t="s">
        <v>17692</v>
      </c>
      <c r="C17785" s="18">
        <v>371.98723791767753</v>
      </c>
      <c r="D17785" s="1"/>
      <c r="E17785" s="1">
        <v>5</v>
      </c>
      <c r="F17785" s="1">
        <v>1</v>
      </c>
      <c r="G17785" s="1">
        <v>0</v>
      </c>
      <c r="H17785" s="1">
        <v>4</v>
      </c>
      <c r="I17785" s="15">
        <v>0.2</v>
      </c>
      <c r="J17785">
        <f t="shared" si="277"/>
        <v>40</v>
      </c>
    </row>
    <row r="17786" spans="1:10" x14ac:dyDescent="0.3">
      <c r="A17786" t="s">
        <v>17693</v>
      </c>
      <c r="C17786" s="18">
        <v>371.98504198655633</v>
      </c>
      <c r="D17786" s="1"/>
      <c r="E17786" s="1">
        <v>5</v>
      </c>
      <c r="F17786" s="1">
        <v>1</v>
      </c>
      <c r="G17786" s="1">
        <v>0</v>
      </c>
      <c r="H17786" s="1">
        <v>4</v>
      </c>
      <c r="I17786" s="15">
        <v>0.2</v>
      </c>
      <c r="J17786">
        <f t="shared" si="277"/>
        <v>40</v>
      </c>
    </row>
    <row r="17787" spans="1:10" x14ac:dyDescent="0.3">
      <c r="A17787" t="s">
        <v>17694</v>
      </c>
      <c r="C17787" s="18">
        <v>371.98416580173114</v>
      </c>
      <c r="D17787" s="1"/>
      <c r="E17787" s="1">
        <v>3</v>
      </c>
      <c r="F17787" s="1">
        <v>0</v>
      </c>
      <c r="G17787" s="1">
        <v>0</v>
      </c>
      <c r="H17787" s="1">
        <v>3</v>
      </c>
      <c r="I17787" s="15">
        <v>0</v>
      </c>
      <c r="J17787">
        <f t="shared" si="277"/>
        <v>40</v>
      </c>
    </row>
    <row r="17788" spans="1:10" x14ac:dyDescent="0.3">
      <c r="A17788" t="s">
        <v>17695</v>
      </c>
      <c r="C17788" s="18">
        <v>371.98111388244456</v>
      </c>
      <c r="D17788" s="1"/>
      <c r="E17788" s="1">
        <v>3</v>
      </c>
      <c r="F17788" s="1">
        <v>0</v>
      </c>
      <c r="G17788" s="1">
        <v>0</v>
      </c>
      <c r="H17788" s="1">
        <v>3</v>
      </c>
      <c r="I17788" s="15">
        <v>0</v>
      </c>
      <c r="J17788">
        <f t="shared" si="277"/>
        <v>40</v>
      </c>
    </row>
    <row r="17789" spans="1:10" x14ac:dyDescent="0.3">
      <c r="A17789" t="s">
        <v>17697</v>
      </c>
      <c r="C17789" s="18">
        <v>371.97728171830857</v>
      </c>
      <c r="D17789" s="1"/>
      <c r="E17789" s="1">
        <v>5</v>
      </c>
      <c r="F17789" s="1">
        <v>1</v>
      </c>
      <c r="G17789" s="1">
        <v>0</v>
      </c>
      <c r="H17789" s="1">
        <v>4</v>
      </c>
      <c r="I17789" s="15">
        <v>0.2</v>
      </c>
      <c r="J17789">
        <f t="shared" si="277"/>
        <v>40</v>
      </c>
    </row>
    <row r="17790" spans="1:10" x14ac:dyDescent="0.3">
      <c r="A17790" t="s">
        <v>18041</v>
      </c>
      <c r="C17790" s="18">
        <v>371.9653606561061</v>
      </c>
      <c r="D17790" s="1"/>
      <c r="E17790" s="1">
        <v>29</v>
      </c>
      <c r="F17790" s="1">
        <v>12</v>
      </c>
      <c r="G17790" s="1">
        <v>1</v>
      </c>
      <c r="H17790" s="1">
        <v>16</v>
      </c>
      <c r="I17790" s="15">
        <v>0.43103448275862066</v>
      </c>
      <c r="J17790">
        <f t="shared" si="277"/>
        <v>40</v>
      </c>
    </row>
    <row r="17791" spans="1:10" x14ac:dyDescent="0.3">
      <c r="A17791" t="s">
        <v>18237</v>
      </c>
      <c r="C17791" s="18">
        <v>371.96518035897941</v>
      </c>
      <c r="D17791" s="1"/>
      <c r="E17791" s="1">
        <v>3</v>
      </c>
      <c r="F17791" s="1">
        <v>0</v>
      </c>
      <c r="G17791" s="1">
        <v>0</v>
      </c>
      <c r="H17791" s="1">
        <v>3</v>
      </c>
      <c r="I17791" s="15">
        <v>0</v>
      </c>
      <c r="J17791">
        <f t="shared" si="277"/>
        <v>40</v>
      </c>
    </row>
    <row r="17792" spans="1:10" x14ac:dyDescent="0.3">
      <c r="A17792" t="s">
        <v>17699</v>
      </c>
      <c r="C17792" s="18">
        <v>371.96391121449733</v>
      </c>
      <c r="D17792" s="1"/>
      <c r="E17792" s="1">
        <v>5</v>
      </c>
      <c r="F17792" s="1">
        <v>1</v>
      </c>
      <c r="G17792" s="1">
        <v>0</v>
      </c>
      <c r="H17792" s="1">
        <v>4</v>
      </c>
      <c r="I17792" s="15">
        <v>0.2</v>
      </c>
      <c r="J17792">
        <f t="shared" si="277"/>
        <v>40</v>
      </c>
    </row>
    <row r="17793" spans="1:10" x14ac:dyDescent="0.3">
      <c r="A17793" t="s">
        <v>17350</v>
      </c>
      <c r="C17793" s="18">
        <v>371.96041639683716</v>
      </c>
      <c r="D17793" s="1"/>
      <c r="E17793" s="1">
        <v>17</v>
      </c>
      <c r="F17793" s="1">
        <v>4</v>
      </c>
      <c r="G17793" s="1">
        <v>3</v>
      </c>
      <c r="H17793" s="1">
        <v>10</v>
      </c>
      <c r="I17793" s="15">
        <v>0.3235294117647059</v>
      </c>
      <c r="J17793">
        <f t="shared" si="277"/>
        <v>40</v>
      </c>
    </row>
    <row r="17794" spans="1:10" x14ac:dyDescent="0.3">
      <c r="A17794" t="s">
        <v>17700</v>
      </c>
      <c r="C17794" s="18">
        <v>371.94650430600569</v>
      </c>
      <c r="D17794" s="1"/>
      <c r="E17794" s="1">
        <v>90</v>
      </c>
      <c r="F17794" s="1">
        <v>43</v>
      </c>
      <c r="G17794" s="1">
        <v>2</v>
      </c>
      <c r="H17794" s="1">
        <v>45</v>
      </c>
      <c r="I17794" s="15">
        <v>0.48888888888888887</v>
      </c>
      <c r="J17794">
        <f t="shared" si="277"/>
        <v>20</v>
      </c>
    </row>
    <row r="17795" spans="1:10" x14ac:dyDescent="0.3">
      <c r="A17795" t="s">
        <v>17701</v>
      </c>
      <c r="C17795" s="18">
        <v>371.94605219801718</v>
      </c>
      <c r="D17795" s="1"/>
      <c r="E17795" s="1">
        <v>20</v>
      </c>
      <c r="F17795" s="1">
        <v>8</v>
      </c>
      <c r="G17795" s="1">
        <v>1</v>
      </c>
      <c r="H17795" s="1">
        <v>11</v>
      </c>
      <c r="I17795" s="15">
        <v>0.42499999999999999</v>
      </c>
      <c r="J17795">
        <f t="shared" si="277"/>
        <v>40</v>
      </c>
    </row>
    <row r="17796" spans="1:10" x14ac:dyDescent="0.3">
      <c r="A17796" t="s">
        <v>17702</v>
      </c>
      <c r="C17796" s="18">
        <v>371.94578606625129</v>
      </c>
      <c r="D17796" s="1"/>
      <c r="E17796" s="1">
        <v>6</v>
      </c>
      <c r="F17796" s="1">
        <v>1</v>
      </c>
      <c r="G17796" s="1">
        <v>1</v>
      </c>
      <c r="H17796" s="1">
        <v>4</v>
      </c>
      <c r="I17796" s="15">
        <v>0.25</v>
      </c>
      <c r="J17796">
        <f t="shared" ref="J17796:J17859" si="278">IF(E17796&lt;=30,40,20)</f>
        <v>40</v>
      </c>
    </row>
    <row r="17797" spans="1:10" x14ac:dyDescent="0.3">
      <c r="A17797" t="s">
        <v>17703</v>
      </c>
      <c r="C17797" s="18">
        <v>371.93657090196621</v>
      </c>
      <c r="D17797" s="1"/>
      <c r="E17797" s="1">
        <v>10</v>
      </c>
      <c r="F17797" s="1">
        <v>3</v>
      </c>
      <c r="G17797" s="1">
        <v>0</v>
      </c>
      <c r="H17797" s="1">
        <v>7</v>
      </c>
      <c r="I17797" s="15">
        <v>0.3</v>
      </c>
      <c r="J17797">
        <f t="shared" si="278"/>
        <v>40</v>
      </c>
    </row>
    <row r="17798" spans="1:10" x14ac:dyDescent="0.3">
      <c r="A17798" t="s">
        <v>17705</v>
      </c>
      <c r="C17798" s="18">
        <v>371.93277012323932</v>
      </c>
      <c r="D17798" s="1"/>
      <c r="E17798" s="1">
        <v>21</v>
      </c>
      <c r="F17798" s="1">
        <v>8</v>
      </c>
      <c r="G17798" s="1">
        <v>0</v>
      </c>
      <c r="H17798" s="1">
        <v>13</v>
      </c>
      <c r="I17798" s="15">
        <v>0.38095238095238093</v>
      </c>
      <c r="J17798">
        <f t="shared" si="278"/>
        <v>40</v>
      </c>
    </row>
    <row r="17799" spans="1:10" x14ac:dyDescent="0.3">
      <c r="A17799" t="s">
        <v>17713</v>
      </c>
      <c r="C17799" s="18">
        <v>371.9250047845884</v>
      </c>
      <c r="D17799" s="1"/>
      <c r="E17799" s="1">
        <v>3</v>
      </c>
      <c r="F17799" s="1">
        <v>0</v>
      </c>
      <c r="G17799" s="1">
        <v>0</v>
      </c>
      <c r="H17799" s="1">
        <v>3</v>
      </c>
      <c r="I17799" s="15">
        <v>0</v>
      </c>
      <c r="J17799">
        <f t="shared" si="278"/>
        <v>40</v>
      </c>
    </row>
    <row r="17800" spans="1:10" x14ac:dyDescent="0.3">
      <c r="A17800" t="s">
        <v>17707</v>
      </c>
      <c r="C17800" s="18">
        <v>371.92394887563825</v>
      </c>
      <c r="D17800" s="1"/>
      <c r="E17800" s="1">
        <v>3</v>
      </c>
      <c r="F17800" s="1">
        <v>0</v>
      </c>
      <c r="G17800" s="1">
        <v>0</v>
      </c>
      <c r="H17800" s="1">
        <v>3</v>
      </c>
      <c r="I17800" s="15">
        <v>0</v>
      </c>
      <c r="J17800">
        <f t="shared" si="278"/>
        <v>40</v>
      </c>
    </row>
    <row r="17801" spans="1:10" x14ac:dyDescent="0.3">
      <c r="A17801" t="s">
        <v>17709</v>
      </c>
      <c r="C17801" s="18">
        <v>371.91643631107473</v>
      </c>
      <c r="D17801" s="1"/>
      <c r="E17801" s="1">
        <v>3</v>
      </c>
      <c r="F17801" s="1">
        <v>0</v>
      </c>
      <c r="G17801" s="1">
        <v>0</v>
      </c>
      <c r="H17801" s="1">
        <v>3</v>
      </c>
      <c r="I17801" s="15">
        <v>0</v>
      </c>
      <c r="J17801">
        <f t="shared" si="278"/>
        <v>40</v>
      </c>
    </row>
    <row r="17802" spans="1:10" x14ac:dyDescent="0.3">
      <c r="A17802" t="s">
        <v>17710</v>
      </c>
      <c r="C17802" s="18">
        <v>371.90888714416087</v>
      </c>
      <c r="D17802" s="1"/>
      <c r="E17802" s="1">
        <v>5</v>
      </c>
      <c r="F17802" s="1">
        <v>1</v>
      </c>
      <c r="G17802" s="1">
        <v>0</v>
      </c>
      <c r="H17802" s="1">
        <v>4</v>
      </c>
      <c r="I17802" s="15">
        <v>0.2</v>
      </c>
      <c r="J17802">
        <f t="shared" si="278"/>
        <v>40</v>
      </c>
    </row>
    <row r="17803" spans="1:10" x14ac:dyDescent="0.3">
      <c r="A17803" t="s">
        <v>17711</v>
      </c>
      <c r="C17803" s="18">
        <v>371.90741073007064</v>
      </c>
      <c r="D17803" s="1"/>
      <c r="E17803" s="1">
        <v>5</v>
      </c>
      <c r="F17803" s="1">
        <v>1</v>
      </c>
      <c r="G17803" s="1">
        <v>0</v>
      </c>
      <c r="H17803" s="1">
        <v>4</v>
      </c>
      <c r="I17803" s="15">
        <v>0.2</v>
      </c>
      <c r="J17803">
        <f t="shared" si="278"/>
        <v>40</v>
      </c>
    </row>
    <row r="17804" spans="1:10" x14ac:dyDescent="0.3">
      <c r="A17804" t="s">
        <v>17712</v>
      </c>
      <c r="C17804" s="18">
        <v>371.90323393249355</v>
      </c>
      <c r="D17804" s="1"/>
      <c r="E17804" s="1">
        <v>33</v>
      </c>
      <c r="F17804" s="1">
        <v>12</v>
      </c>
      <c r="G17804" s="1">
        <v>0</v>
      </c>
      <c r="H17804" s="1">
        <v>21</v>
      </c>
      <c r="I17804" s="15">
        <v>0.36363636363636365</v>
      </c>
      <c r="J17804">
        <f t="shared" si="278"/>
        <v>20</v>
      </c>
    </row>
    <row r="17805" spans="1:10" x14ac:dyDescent="0.3">
      <c r="A17805" t="s">
        <v>19181</v>
      </c>
      <c r="C17805" s="18">
        <v>371.89508302929187</v>
      </c>
      <c r="D17805" s="1"/>
      <c r="E17805" s="1">
        <v>17</v>
      </c>
      <c r="F17805" s="1">
        <v>6</v>
      </c>
      <c r="G17805" s="1">
        <v>0</v>
      </c>
      <c r="H17805" s="1">
        <v>11</v>
      </c>
      <c r="I17805" s="15">
        <v>0.35294117647058826</v>
      </c>
      <c r="J17805">
        <f t="shared" si="278"/>
        <v>40</v>
      </c>
    </row>
    <row r="17806" spans="1:10" x14ac:dyDescent="0.3">
      <c r="A17806" s="21" t="s">
        <v>17714</v>
      </c>
      <c r="C17806" s="18">
        <v>371.88734107083144</v>
      </c>
      <c r="D17806" s="1"/>
      <c r="E17806" s="1">
        <v>15</v>
      </c>
      <c r="F17806" s="1">
        <v>5</v>
      </c>
      <c r="G17806" s="1">
        <v>2</v>
      </c>
      <c r="H17806" s="1">
        <v>8</v>
      </c>
      <c r="I17806" s="15">
        <v>0.4</v>
      </c>
      <c r="J17806">
        <f t="shared" si="278"/>
        <v>40</v>
      </c>
    </row>
    <row r="17807" spans="1:10" x14ac:dyDescent="0.3">
      <c r="A17807" t="s">
        <v>17715</v>
      </c>
      <c r="C17807" s="18">
        <v>371.88403449089174</v>
      </c>
      <c r="D17807" s="1"/>
      <c r="E17807" s="1">
        <v>3</v>
      </c>
      <c r="F17807" s="1">
        <v>0</v>
      </c>
      <c r="G17807" s="1">
        <v>0</v>
      </c>
      <c r="H17807" s="1">
        <v>3</v>
      </c>
      <c r="I17807" s="15">
        <v>0</v>
      </c>
      <c r="J17807">
        <f t="shared" si="278"/>
        <v>40</v>
      </c>
    </row>
    <row r="17808" spans="1:10" x14ac:dyDescent="0.3">
      <c r="A17808" t="s">
        <v>17718</v>
      </c>
      <c r="C17808" s="18">
        <v>371.88161693778835</v>
      </c>
      <c r="D17808" s="1"/>
      <c r="E17808" s="1">
        <v>3</v>
      </c>
      <c r="F17808" s="1">
        <v>0</v>
      </c>
      <c r="G17808" s="1">
        <v>0</v>
      </c>
      <c r="H17808" s="1">
        <v>3</v>
      </c>
      <c r="I17808" s="15">
        <v>0</v>
      </c>
      <c r="J17808">
        <f t="shared" si="278"/>
        <v>40</v>
      </c>
    </row>
    <row r="17809" spans="1:10" x14ac:dyDescent="0.3">
      <c r="A17809" t="s">
        <v>17719</v>
      </c>
      <c r="C17809" s="18">
        <v>371.87511361541021</v>
      </c>
      <c r="D17809" s="1"/>
      <c r="E17809" s="1">
        <v>17</v>
      </c>
      <c r="F17809" s="1">
        <v>6</v>
      </c>
      <c r="G17809" s="1">
        <v>1</v>
      </c>
      <c r="H17809" s="1">
        <v>10</v>
      </c>
      <c r="I17809" s="15">
        <v>0.38235294117647056</v>
      </c>
      <c r="J17809">
        <f t="shared" si="278"/>
        <v>40</v>
      </c>
    </row>
    <row r="17810" spans="1:10" x14ac:dyDescent="0.3">
      <c r="A17810" t="s">
        <v>17720</v>
      </c>
      <c r="C17810" s="18">
        <v>371.87296861784324</v>
      </c>
      <c r="D17810" s="1"/>
      <c r="E17810" s="1">
        <v>6</v>
      </c>
      <c r="F17810" s="1">
        <v>1</v>
      </c>
      <c r="G17810" s="1">
        <v>0</v>
      </c>
      <c r="H17810" s="1">
        <v>5</v>
      </c>
      <c r="I17810" s="15">
        <v>0.16666666666666666</v>
      </c>
      <c r="J17810">
        <f t="shared" si="278"/>
        <v>40</v>
      </c>
    </row>
    <row r="17811" spans="1:10" x14ac:dyDescent="0.3">
      <c r="A17811" t="s">
        <v>17723</v>
      </c>
      <c r="C17811" s="18">
        <v>371.84543425240082</v>
      </c>
      <c r="D17811" s="1"/>
      <c r="E17811" s="1">
        <v>3</v>
      </c>
      <c r="F17811" s="1">
        <v>0</v>
      </c>
      <c r="G17811" s="1">
        <v>0</v>
      </c>
      <c r="H17811" s="1">
        <v>3</v>
      </c>
      <c r="I17811" s="15">
        <v>0</v>
      </c>
      <c r="J17811">
        <f t="shared" si="278"/>
        <v>40</v>
      </c>
    </row>
    <row r="17812" spans="1:10" x14ac:dyDescent="0.3">
      <c r="A17812" t="s">
        <v>17724</v>
      </c>
      <c r="C17812" s="18">
        <v>371.84201465860804</v>
      </c>
      <c r="D17812" s="1"/>
      <c r="E17812" s="1">
        <v>3</v>
      </c>
      <c r="F17812" s="1">
        <v>0</v>
      </c>
      <c r="G17812" s="1">
        <v>0</v>
      </c>
      <c r="H17812" s="1">
        <v>3</v>
      </c>
      <c r="I17812" s="15">
        <v>0</v>
      </c>
      <c r="J17812">
        <f t="shared" si="278"/>
        <v>40</v>
      </c>
    </row>
    <row r="17813" spans="1:10" x14ac:dyDescent="0.3">
      <c r="A17813" t="s">
        <v>17725</v>
      </c>
      <c r="C17813" s="18">
        <v>371.83161751692455</v>
      </c>
      <c r="D17813" s="1"/>
      <c r="E17813" s="1">
        <v>5</v>
      </c>
      <c r="F17813" s="1">
        <v>1</v>
      </c>
      <c r="G17813" s="1">
        <v>0</v>
      </c>
      <c r="H17813" s="1">
        <v>4</v>
      </c>
      <c r="I17813" s="15">
        <v>0.2</v>
      </c>
      <c r="J17813">
        <f t="shared" si="278"/>
        <v>40</v>
      </c>
    </row>
    <row r="17814" spans="1:10" x14ac:dyDescent="0.3">
      <c r="A17814" t="s">
        <v>19282</v>
      </c>
      <c r="C17814" s="18">
        <v>371.83096726594778</v>
      </c>
      <c r="D17814" s="1"/>
      <c r="E17814" s="1">
        <v>14</v>
      </c>
      <c r="F17814" s="1">
        <v>5</v>
      </c>
      <c r="G17814" s="1">
        <v>1</v>
      </c>
      <c r="H17814" s="1">
        <v>8</v>
      </c>
      <c r="I17814" s="15">
        <v>0.39285714285714285</v>
      </c>
      <c r="J17814">
        <f t="shared" si="278"/>
        <v>40</v>
      </c>
    </row>
    <row r="17815" spans="1:10" x14ac:dyDescent="0.3">
      <c r="A17815" t="s">
        <v>17727</v>
      </c>
      <c r="C17815" s="18">
        <v>371.82286932675174</v>
      </c>
      <c r="D17815" s="1"/>
      <c r="E17815" s="1">
        <v>13</v>
      </c>
      <c r="F17815" s="1">
        <v>5</v>
      </c>
      <c r="G17815" s="1">
        <v>0</v>
      </c>
      <c r="H17815" s="1">
        <v>8</v>
      </c>
      <c r="I17815" s="15">
        <v>0.38461538461538464</v>
      </c>
      <c r="J17815">
        <f t="shared" si="278"/>
        <v>40</v>
      </c>
    </row>
    <row r="17816" spans="1:10" x14ac:dyDescent="0.3">
      <c r="A17816" t="s">
        <v>17728</v>
      </c>
      <c r="C17816" s="18">
        <v>371.82077210040609</v>
      </c>
      <c r="D17816" s="1"/>
      <c r="E17816" s="1">
        <v>6</v>
      </c>
      <c r="F17816" s="1">
        <v>1</v>
      </c>
      <c r="G17816" s="1">
        <v>1</v>
      </c>
      <c r="H17816" s="1">
        <v>4</v>
      </c>
      <c r="I17816" s="15">
        <v>0.25</v>
      </c>
      <c r="J17816">
        <f t="shared" si="278"/>
        <v>40</v>
      </c>
    </row>
    <row r="17817" spans="1:10" x14ac:dyDescent="0.3">
      <c r="A17817" t="s">
        <v>17729</v>
      </c>
      <c r="C17817" s="18">
        <v>371.8156778808621</v>
      </c>
      <c r="D17817" s="1"/>
      <c r="E17817" s="1">
        <v>11</v>
      </c>
      <c r="F17817" s="1">
        <v>4</v>
      </c>
      <c r="G17817" s="1">
        <v>0</v>
      </c>
      <c r="H17817" s="1">
        <v>7</v>
      </c>
      <c r="I17817" s="15">
        <v>0.36363636363636365</v>
      </c>
      <c r="J17817">
        <f t="shared" si="278"/>
        <v>40</v>
      </c>
    </row>
    <row r="17818" spans="1:10" x14ac:dyDescent="0.3">
      <c r="A17818" t="s">
        <v>17730</v>
      </c>
      <c r="C17818" s="18">
        <v>371.81085097098929</v>
      </c>
      <c r="D17818" s="1"/>
      <c r="E17818" s="1">
        <v>5</v>
      </c>
      <c r="F17818" s="1">
        <v>1</v>
      </c>
      <c r="G17818" s="1">
        <v>0</v>
      </c>
      <c r="H17818" s="1">
        <v>4</v>
      </c>
      <c r="I17818" s="15">
        <v>0.2</v>
      </c>
      <c r="J17818">
        <f t="shared" si="278"/>
        <v>40</v>
      </c>
    </row>
    <row r="17819" spans="1:10" x14ac:dyDescent="0.3">
      <c r="A17819" t="s">
        <v>17731</v>
      </c>
      <c r="C17819" s="18">
        <v>371.80695386981523</v>
      </c>
      <c r="D17819" s="1"/>
      <c r="E17819" s="1">
        <v>3</v>
      </c>
      <c r="F17819" s="1">
        <v>0</v>
      </c>
      <c r="G17819" s="1">
        <v>0</v>
      </c>
      <c r="H17819" s="1">
        <v>3</v>
      </c>
      <c r="I17819" s="15">
        <v>0</v>
      </c>
      <c r="J17819">
        <f t="shared" si="278"/>
        <v>40</v>
      </c>
    </row>
    <row r="17820" spans="1:10" x14ac:dyDescent="0.3">
      <c r="A17820" t="s">
        <v>17732</v>
      </c>
      <c r="C17820" s="18">
        <v>371.80643080682677</v>
      </c>
      <c r="D17820" s="1"/>
      <c r="E17820" s="1">
        <v>3</v>
      </c>
      <c r="F17820" s="1">
        <v>0</v>
      </c>
      <c r="G17820" s="1">
        <v>0</v>
      </c>
      <c r="H17820" s="1">
        <v>3</v>
      </c>
      <c r="I17820" s="15">
        <v>0</v>
      </c>
      <c r="J17820">
        <f t="shared" si="278"/>
        <v>40</v>
      </c>
    </row>
    <row r="17821" spans="1:10" x14ac:dyDescent="0.3">
      <c r="A17821" t="s">
        <v>17733</v>
      </c>
      <c r="C17821" s="18">
        <v>363.85338621322575</v>
      </c>
      <c r="D17821" s="1"/>
      <c r="E17821" s="1">
        <v>13</v>
      </c>
      <c r="F17821" s="1">
        <v>4</v>
      </c>
      <c r="G17821" s="1">
        <v>1</v>
      </c>
      <c r="H17821" s="1">
        <v>8</v>
      </c>
      <c r="I17821" s="15">
        <v>0.34615384615384615</v>
      </c>
      <c r="J17821">
        <f t="shared" si="278"/>
        <v>40</v>
      </c>
    </row>
    <row r="17822" spans="1:10" x14ac:dyDescent="0.3">
      <c r="A17822" t="s">
        <v>17734</v>
      </c>
      <c r="C17822" s="18">
        <v>371.80001170892029</v>
      </c>
      <c r="D17822" s="1"/>
      <c r="E17822" s="1">
        <v>3</v>
      </c>
      <c r="F17822" s="1">
        <v>0</v>
      </c>
      <c r="G17822" s="1">
        <v>0</v>
      </c>
      <c r="H17822" s="1">
        <v>3</v>
      </c>
      <c r="I17822" s="15">
        <v>0</v>
      </c>
      <c r="J17822">
        <f t="shared" si="278"/>
        <v>40</v>
      </c>
    </row>
    <row r="17823" spans="1:10" x14ac:dyDescent="0.3">
      <c r="A17823" t="s">
        <v>17735</v>
      </c>
      <c r="C17823" s="18">
        <v>371.79974260528019</v>
      </c>
      <c r="D17823" s="1"/>
      <c r="E17823" s="1">
        <v>5</v>
      </c>
      <c r="F17823" s="1">
        <v>1</v>
      </c>
      <c r="G17823" s="1">
        <v>0</v>
      </c>
      <c r="H17823" s="1">
        <v>4</v>
      </c>
      <c r="I17823" s="15">
        <v>0.2</v>
      </c>
      <c r="J17823">
        <f t="shared" si="278"/>
        <v>40</v>
      </c>
    </row>
    <row r="17824" spans="1:10" x14ac:dyDescent="0.3">
      <c r="A17824" t="s">
        <v>17736</v>
      </c>
      <c r="C17824" s="18">
        <v>371.78507198929503</v>
      </c>
      <c r="D17824" s="1"/>
      <c r="E17824" s="1">
        <v>5</v>
      </c>
      <c r="F17824" s="1">
        <v>1</v>
      </c>
      <c r="G17824" s="1">
        <v>0</v>
      </c>
      <c r="H17824" s="1">
        <v>4</v>
      </c>
      <c r="I17824" s="15">
        <v>0.2</v>
      </c>
      <c r="J17824">
        <f t="shared" si="278"/>
        <v>40</v>
      </c>
    </row>
    <row r="17825" spans="1:10" x14ac:dyDescent="0.3">
      <c r="A17825" t="s">
        <v>17738</v>
      </c>
      <c r="C17825" s="18">
        <v>371.77690303776558</v>
      </c>
      <c r="D17825" s="1"/>
      <c r="E17825" s="1">
        <v>3</v>
      </c>
      <c r="F17825" s="1">
        <v>0</v>
      </c>
      <c r="G17825" s="1">
        <v>0</v>
      </c>
      <c r="H17825" s="1">
        <v>3</v>
      </c>
      <c r="I17825" s="15">
        <v>0</v>
      </c>
      <c r="J17825">
        <f t="shared" si="278"/>
        <v>40</v>
      </c>
    </row>
    <row r="17826" spans="1:10" x14ac:dyDescent="0.3">
      <c r="A17826" t="s">
        <v>17739</v>
      </c>
      <c r="C17826" s="18">
        <v>371.77593731707697</v>
      </c>
      <c r="D17826" s="1"/>
      <c r="E17826" s="1">
        <v>5</v>
      </c>
      <c r="F17826" s="1">
        <v>1</v>
      </c>
      <c r="G17826" s="1">
        <v>0</v>
      </c>
      <c r="H17826" s="1">
        <v>4</v>
      </c>
      <c r="I17826" s="15">
        <v>0.2</v>
      </c>
      <c r="J17826">
        <f t="shared" si="278"/>
        <v>40</v>
      </c>
    </row>
    <row r="17827" spans="1:10" x14ac:dyDescent="0.3">
      <c r="A17827" t="s">
        <v>17737</v>
      </c>
      <c r="C17827" s="18">
        <v>371.77493297193581</v>
      </c>
      <c r="D17827" s="1"/>
      <c r="E17827" s="1">
        <v>30</v>
      </c>
      <c r="F17827" s="1">
        <v>14</v>
      </c>
      <c r="G17827" s="1">
        <v>0</v>
      </c>
      <c r="H17827" s="1">
        <v>16</v>
      </c>
      <c r="I17827" s="15">
        <v>0.46666666666666667</v>
      </c>
      <c r="J17827">
        <f t="shared" si="278"/>
        <v>40</v>
      </c>
    </row>
    <row r="17828" spans="1:10" x14ac:dyDescent="0.3">
      <c r="A17828" t="s">
        <v>17740</v>
      </c>
      <c r="C17828" s="18">
        <v>371.77411612222403</v>
      </c>
      <c r="D17828" s="1"/>
      <c r="E17828" s="1">
        <v>8</v>
      </c>
      <c r="F17828" s="1">
        <v>2</v>
      </c>
      <c r="G17828" s="1">
        <v>1</v>
      </c>
      <c r="H17828" s="1">
        <v>5</v>
      </c>
      <c r="I17828" s="15">
        <v>0.3125</v>
      </c>
      <c r="J17828">
        <f t="shared" si="278"/>
        <v>40</v>
      </c>
    </row>
    <row r="17829" spans="1:10" x14ac:dyDescent="0.3">
      <c r="A17829" t="s">
        <v>17741</v>
      </c>
      <c r="C17829" s="18">
        <v>371.77284785546152</v>
      </c>
      <c r="D17829" s="1"/>
      <c r="E17829" s="1">
        <v>3</v>
      </c>
      <c r="F17829" s="1">
        <v>0</v>
      </c>
      <c r="G17829" s="1">
        <v>0</v>
      </c>
      <c r="H17829" s="1">
        <v>3</v>
      </c>
      <c r="I17829" s="15">
        <v>0</v>
      </c>
      <c r="J17829">
        <f t="shared" si="278"/>
        <v>40</v>
      </c>
    </row>
    <row r="17830" spans="1:10" x14ac:dyDescent="0.3">
      <c r="A17830" t="s">
        <v>17742</v>
      </c>
      <c r="C17830" s="18">
        <v>371.76882429473301</v>
      </c>
      <c r="D17830" s="1"/>
      <c r="E17830" s="1">
        <v>3</v>
      </c>
      <c r="F17830" s="1">
        <v>0</v>
      </c>
      <c r="G17830" s="1">
        <v>0</v>
      </c>
      <c r="H17830" s="1">
        <v>3</v>
      </c>
      <c r="I17830" s="15">
        <v>0</v>
      </c>
      <c r="J17830">
        <f t="shared" si="278"/>
        <v>40</v>
      </c>
    </row>
    <row r="17831" spans="1:10" x14ac:dyDescent="0.3">
      <c r="A17831" t="s">
        <v>17743</v>
      </c>
      <c r="C17831" s="18">
        <v>371.75722385338099</v>
      </c>
      <c r="D17831" s="1"/>
      <c r="E17831" s="1">
        <v>5</v>
      </c>
      <c r="F17831" s="1">
        <v>1</v>
      </c>
      <c r="G17831" s="1">
        <v>0</v>
      </c>
      <c r="H17831" s="1">
        <v>4</v>
      </c>
      <c r="I17831" s="15">
        <v>0.2</v>
      </c>
      <c r="J17831">
        <f t="shared" si="278"/>
        <v>40</v>
      </c>
    </row>
    <row r="17832" spans="1:10" x14ac:dyDescent="0.3">
      <c r="A17832" t="s">
        <v>17744</v>
      </c>
      <c r="C17832" s="18">
        <v>371.75670534437563</v>
      </c>
      <c r="D17832" s="1"/>
      <c r="E17832" s="1">
        <v>5</v>
      </c>
      <c r="F17832" s="1">
        <v>0</v>
      </c>
      <c r="G17832" s="1">
        <v>0</v>
      </c>
      <c r="H17832" s="1">
        <v>5</v>
      </c>
      <c r="I17832" s="15">
        <v>0</v>
      </c>
      <c r="J17832">
        <f t="shared" si="278"/>
        <v>40</v>
      </c>
    </row>
    <row r="17833" spans="1:10" x14ac:dyDescent="0.3">
      <c r="A17833" t="s">
        <v>17745</v>
      </c>
      <c r="C17833" s="18">
        <v>371.74990178300737</v>
      </c>
      <c r="D17833" s="1"/>
      <c r="E17833" s="1">
        <v>3</v>
      </c>
      <c r="F17833" s="1">
        <v>0</v>
      </c>
      <c r="G17833" s="1">
        <v>0</v>
      </c>
      <c r="H17833" s="1">
        <v>3</v>
      </c>
      <c r="I17833" s="15">
        <v>0</v>
      </c>
      <c r="J17833">
        <f t="shared" si="278"/>
        <v>40</v>
      </c>
    </row>
    <row r="17834" spans="1:10" x14ac:dyDescent="0.3">
      <c r="A17834" t="s">
        <v>17746</v>
      </c>
      <c r="C17834" s="18">
        <v>371.74928860257603</v>
      </c>
      <c r="D17834" s="1"/>
      <c r="E17834" s="1">
        <v>2</v>
      </c>
      <c r="F17834" s="1">
        <v>0</v>
      </c>
      <c r="G17834" s="1">
        <v>0</v>
      </c>
      <c r="H17834" s="1">
        <v>2</v>
      </c>
      <c r="I17834" s="15">
        <v>0</v>
      </c>
      <c r="J17834">
        <f t="shared" si="278"/>
        <v>40</v>
      </c>
    </row>
    <row r="17835" spans="1:10" x14ac:dyDescent="0.3">
      <c r="A17835" t="s">
        <v>17747</v>
      </c>
      <c r="C17835" s="18">
        <v>371.74796703674809</v>
      </c>
      <c r="D17835" s="1"/>
      <c r="E17835" s="1">
        <v>3</v>
      </c>
      <c r="F17835" s="1">
        <v>0</v>
      </c>
      <c r="G17835" s="1">
        <v>0</v>
      </c>
      <c r="H17835" s="1">
        <v>3</v>
      </c>
      <c r="I17835" s="15">
        <v>0</v>
      </c>
      <c r="J17835">
        <f t="shared" si="278"/>
        <v>40</v>
      </c>
    </row>
    <row r="17836" spans="1:10" x14ac:dyDescent="0.3">
      <c r="A17836" t="s">
        <v>17748</v>
      </c>
      <c r="C17836" s="18">
        <v>371.74175418588175</v>
      </c>
      <c r="D17836" s="1"/>
      <c r="E17836" s="1">
        <v>8</v>
      </c>
      <c r="F17836" s="1">
        <v>2</v>
      </c>
      <c r="G17836" s="1">
        <v>1</v>
      </c>
      <c r="H17836" s="1">
        <v>5</v>
      </c>
      <c r="I17836" s="15">
        <v>0.3125</v>
      </c>
      <c r="J17836">
        <f t="shared" si="278"/>
        <v>40</v>
      </c>
    </row>
    <row r="17837" spans="1:10" x14ac:dyDescent="0.3">
      <c r="A17837" t="s">
        <v>17749</v>
      </c>
      <c r="C17837" s="18">
        <v>371.74172151332914</v>
      </c>
      <c r="D17837" s="1"/>
      <c r="E17837" s="1">
        <v>3</v>
      </c>
      <c r="F17837" s="1">
        <v>0</v>
      </c>
      <c r="G17837" s="1">
        <v>0</v>
      </c>
      <c r="H17837" s="1">
        <v>3</v>
      </c>
      <c r="I17837" s="15">
        <v>0</v>
      </c>
      <c r="J17837">
        <f t="shared" si="278"/>
        <v>40</v>
      </c>
    </row>
    <row r="17838" spans="1:10" x14ac:dyDescent="0.3">
      <c r="A17838" t="s">
        <v>17750</v>
      </c>
      <c r="C17838" s="18">
        <v>371.73774682689583</v>
      </c>
      <c r="D17838" s="1"/>
      <c r="E17838" s="1">
        <v>9</v>
      </c>
      <c r="F17838" s="1">
        <v>3</v>
      </c>
      <c r="G17838" s="1">
        <v>0</v>
      </c>
      <c r="H17838" s="1">
        <v>6</v>
      </c>
      <c r="I17838" s="15">
        <v>0.33333333333333331</v>
      </c>
      <c r="J17838">
        <f t="shared" si="278"/>
        <v>40</v>
      </c>
    </row>
    <row r="17839" spans="1:10" x14ac:dyDescent="0.3">
      <c r="A17839" t="s">
        <v>17751</v>
      </c>
      <c r="C17839" s="18">
        <v>371.73572605491233</v>
      </c>
      <c r="D17839" s="1"/>
      <c r="E17839" s="1">
        <v>4</v>
      </c>
      <c r="F17839" s="1">
        <v>1</v>
      </c>
      <c r="G17839" s="1">
        <v>0</v>
      </c>
      <c r="H17839" s="1">
        <v>3</v>
      </c>
      <c r="I17839" s="15">
        <v>0.25</v>
      </c>
      <c r="J17839">
        <f t="shared" si="278"/>
        <v>40</v>
      </c>
    </row>
    <row r="17840" spans="1:10" x14ac:dyDescent="0.3">
      <c r="A17840" t="s">
        <v>17756</v>
      </c>
      <c r="C17840" s="18">
        <v>371.73452367135019</v>
      </c>
      <c r="D17840" s="1"/>
      <c r="E17840" s="1">
        <v>3</v>
      </c>
      <c r="F17840" s="1">
        <v>0</v>
      </c>
      <c r="G17840" s="1">
        <v>0</v>
      </c>
      <c r="H17840" s="1">
        <v>3</v>
      </c>
      <c r="I17840" s="15">
        <v>0</v>
      </c>
      <c r="J17840">
        <f t="shared" si="278"/>
        <v>40</v>
      </c>
    </row>
    <row r="17841" spans="1:10" x14ac:dyDescent="0.3">
      <c r="A17841" t="s">
        <v>17752</v>
      </c>
      <c r="C17841" s="18">
        <v>371.72950778404118</v>
      </c>
      <c r="D17841" s="1"/>
      <c r="E17841" s="1">
        <v>8</v>
      </c>
      <c r="F17841" s="1">
        <v>1</v>
      </c>
      <c r="G17841" s="1">
        <v>0</v>
      </c>
      <c r="H17841" s="1">
        <v>7</v>
      </c>
      <c r="I17841" s="15">
        <v>0.125</v>
      </c>
      <c r="J17841">
        <f t="shared" si="278"/>
        <v>40</v>
      </c>
    </row>
    <row r="17842" spans="1:10" x14ac:dyDescent="0.3">
      <c r="A17842" t="s">
        <v>17753</v>
      </c>
      <c r="C17842" s="18">
        <v>371.72822272484666</v>
      </c>
      <c r="D17842" s="1"/>
      <c r="E17842" s="1">
        <v>14</v>
      </c>
      <c r="F17842" s="1">
        <v>5</v>
      </c>
      <c r="G17842" s="1">
        <v>0</v>
      </c>
      <c r="H17842" s="1">
        <v>9</v>
      </c>
      <c r="I17842" s="15">
        <v>0.35714285714285715</v>
      </c>
      <c r="J17842">
        <f t="shared" si="278"/>
        <v>40</v>
      </c>
    </row>
    <row r="17843" spans="1:10" x14ac:dyDescent="0.3">
      <c r="A17843" t="s">
        <v>17754</v>
      </c>
      <c r="C17843" s="18">
        <v>371.72528682632037</v>
      </c>
      <c r="D17843" s="1"/>
      <c r="E17843" s="1">
        <v>3</v>
      </c>
      <c r="F17843" s="1">
        <v>0</v>
      </c>
      <c r="G17843" s="1">
        <v>0</v>
      </c>
      <c r="H17843" s="1">
        <v>3</v>
      </c>
      <c r="I17843" s="15">
        <v>0</v>
      </c>
      <c r="J17843">
        <f t="shared" si="278"/>
        <v>40</v>
      </c>
    </row>
    <row r="17844" spans="1:10" x14ac:dyDescent="0.3">
      <c r="A17844" t="s">
        <v>17758</v>
      </c>
      <c r="C17844" s="18">
        <v>371.72205076239788</v>
      </c>
      <c r="D17844" s="1"/>
      <c r="E17844" s="1">
        <v>7</v>
      </c>
      <c r="F17844" s="1">
        <v>2</v>
      </c>
      <c r="G17844" s="1">
        <v>0</v>
      </c>
      <c r="H17844" s="1">
        <v>5</v>
      </c>
      <c r="I17844" s="15">
        <v>0.2857142857142857</v>
      </c>
      <c r="J17844">
        <f t="shared" si="278"/>
        <v>40</v>
      </c>
    </row>
    <row r="17845" spans="1:10" x14ac:dyDescent="0.3">
      <c r="A17845" t="s">
        <v>17759</v>
      </c>
      <c r="C17845" s="18">
        <v>371.71156994307319</v>
      </c>
      <c r="D17845" s="1"/>
      <c r="E17845" s="1">
        <v>3</v>
      </c>
      <c r="F17845" s="1">
        <v>0</v>
      </c>
      <c r="G17845" s="1">
        <v>0</v>
      </c>
      <c r="H17845" s="1">
        <v>3</v>
      </c>
      <c r="I17845" s="15">
        <v>0</v>
      </c>
      <c r="J17845">
        <f t="shared" si="278"/>
        <v>40</v>
      </c>
    </row>
    <row r="17846" spans="1:10" x14ac:dyDescent="0.3">
      <c r="A17846" t="s">
        <v>17760</v>
      </c>
      <c r="C17846" s="18">
        <v>371.70910618748383</v>
      </c>
      <c r="D17846" s="1"/>
      <c r="E17846" s="1">
        <v>5</v>
      </c>
      <c r="F17846" s="1">
        <v>1</v>
      </c>
      <c r="G17846" s="1">
        <v>0</v>
      </c>
      <c r="H17846" s="1">
        <v>4</v>
      </c>
      <c r="I17846" s="15">
        <v>0.2</v>
      </c>
      <c r="J17846">
        <f t="shared" si="278"/>
        <v>40</v>
      </c>
    </row>
    <row r="17847" spans="1:10" x14ac:dyDescent="0.3">
      <c r="A17847" t="s">
        <v>17761</v>
      </c>
      <c r="C17847" s="18">
        <v>371.70813670043492</v>
      </c>
      <c r="D17847" s="1"/>
      <c r="E17847" s="1">
        <v>5</v>
      </c>
      <c r="F17847" s="1">
        <v>1</v>
      </c>
      <c r="G17847" s="1">
        <v>0</v>
      </c>
      <c r="H17847" s="1">
        <v>4</v>
      </c>
      <c r="I17847" s="15">
        <v>0.2</v>
      </c>
      <c r="J17847">
        <f t="shared" si="278"/>
        <v>40</v>
      </c>
    </row>
    <row r="17848" spans="1:10" x14ac:dyDescent="0.3">
      <c r="A17848" t="s">
        <v>17762</v>
      </c>
      <c r="C17848" s="18">
        <v>371.70736979087167</v>
      </c>
      <c r="D17848" s="1"/>
      <c r="E17848" s="1">
        <v>3</v>
      </c>
      <c r="F17848" s="1">
        <v>0</v>
      </c>
      <c r="G17848" s="1">
        <v>0</v>
      </c>
      <c r="H17848" s="1">
        <v>3</v>
      </c>
      <c r="I17848" s="15">
        <v>0</v>
      </c>
      <c r="J17848">
        <f t="shared" si="278"/>
        <v>40</v>
      </c>
    </row>
    <row r="17849" spans="1:10" x14ac:dyDescent="0.3">
      <c r="A17849" t="s">
        <v>17763</v>
      </c>
      <c r="C17849" s="18">
        <v>371.70490815819653</v>
      </c>
      <c r="D17849" s="1"/>
      <c r="E17849" s="1">
        <v>3</v>
      </c>
      <c r="F17849" s="1">
        <v>0</v>
      </c>
      <c r="G17849" s="1">
        <v>0</v>
      </c>
      <c r="H17849" s="1">
        <v>3</v>
      </c>
      <c r="I17849" s="15">
        <v>0</v>
      </c>
      <c r="J17849">
        <f t="shared" si="278"/>
        <v>40</v>
      </c>
    </row>
    <row r="17850" spans="1:10" x14ac:dyDescent="0.3">
      <c r="A17850" t="s">
        <v>17764</v>
      </c>
      <c r="C17850" s="18">
        <v>371.70106063790729</v>
      </c>
      <c r="D17850" s="1"/>
      <c r="E17850" s="1">
        <v>9</v>
      </c>
      <c r="F17850" s="1">
        <v>3</v>
      </c>
      <c r="G17850" s="1">
        <v>0</v>
      </c>
      <c r="H17850" s="1">
        <v>6</v>
      </c>
      <c r="I17850" s="15">
        <v>0.33333333333333331</v>
      </c>
      <c r="J17850">
        <f t="shared" si="278"/>
        <v>40</v>
      </c>
    </row>
    <row r="17851" spans="1:10" x14ac:dyDescent="0.3">
      <c r="A17851" t="s">
        <v>17765</v>
      </c>
      <c r="C17851" s="18">
        <v>371.6987300392135</v>
      </c>
      <c r="D17851" s="1"/>
      <c r="E17851" s="1">
        <v>3</v>
      </c>
      <c r="F17851" s="1">
        <v>0</v>
      </c>
      <c r="G17851" s="1">
        <v>0</v>
      </c>
      <c r="H17851" s="1">
        <v>3</v>
      </c>
      <c r="I17851" s="15">
        <v>0</v>
      </c>
      <c r="J17851">
        <f t="shared" si="278"/>
        <v>40</v>
      </c>
    </row>
    <row r="17852" spans="1:10" x14ac:dyDescent="0.3">
      <c r="A17852" t="s">
        <v>17767</v>
      </c>
      <c r="C17852" s="18">
        <v>371.69639390622484</v>
      </c>
      <c r="D17852" s="1"/>
      <c r="E17852" s="1">
        <v>5</v>
      </c>
      <c r="F17852" s="1">
        <v>1</v>
      </c>
      <c r="G17852" s="1">
        <v>0</v>
      </c>
      <c r="H17852" s="1">
        <v>4</v>
      </c>
      <c r="I17852" s="15">
        <v>0.2</v>
      </c>
      <c r="J17852">
        <f t="shared" si="278"/>
        <v>40</v>
      </c>
    </row>
    <row r="17853" spans="1:10" x14ac:dyDescent="0.3">
      <c r="A17853" t="s">
        <v>17768</v>
      </c>
      <c r="C17853" s="18">
        <v>371.69568846973158</v>
      </c>
      <c r="D17853" s="1"/>
      <c r="E17853" s="1">
        <v>5</v>
      </c>
      <c r="F17853" s="1">
        <v>1</v>
      </c>
      <c r="G17853" s="1">
        <v>0</v>
      </c>
      <c r="H17853" s="1">
        <v>4</v>
      </c>
      <c r="I17853" s="15">
        <v>0.2</v>
      </c>
      <c r="J17853">
        <f t="shared" si="278"/>
        <v>40</v>
      </c>
    </row>
    <row r="17854" spans="1:10" x14ac:dyDescent="0.3">
      <c r="A17854" t="s">
        <v>19233</v>
      </c>
      <c r="C17854" s="18">
        <v>371.69565449830981</v>
      </c>
      <c r="D17854" s="1"/>
      <c r="E17854" s="1">
        <v>3</v>
      </c>
      <c r="F17854" s="1">
        <v>0</v>
      </c>
      <c r="G17854" s="1">
        <v>0</v>
      </c>
      <c r="H17854" s="1">
        <v>3</v>
      </c>
      <c r="I17854" s="15">
        <v>0</v>
      </c>
      <c r="J17854">
        <f t="shared" si="278"/>
        <v>40</v>
      </c>
    </row>
    <row r="17855" spans="1:10" x14ac:dyDescent="0.3">
      <c r="A17855" t="s">
        <v>17769</v>
      </c>
      <c r="C17855" s="18">
        <v>371.69141048680456</v>
      </c>
      <c r="D17855" s="1"/>
      <c r="E17855" s="1">
        <v>6</v>
      </c>
      <c r="F17855" s="1">
        <v>2</v>
      </c>
      <c r="G17855" s="1">
        <v>0</v>
      </c>
      <c r="H17855" s="1">
        <v>4</v>
      </c>
      <c r="I17855" s="15">
        <v>0.33333333333333331</v>
      </c>
      <c r="J17855">
        <f t="shared" si="278"/>
        <v>40</v>
      </c>
    </row>
    <row r="17856" spans="1:10" x14ac:dyDescent="0.3">
      <c r="A17856" t="s">
        <v>17770</v>
      </c>
      <c r="C17856" s="18">
        <v>371.68856625258775</v>
      </c>
      <c r="D17856" s="1"/>
      <c r="E17856" s="1">
        <v>3</v>
      </c>
      <c r="F17856" s="1">
        <v>0</v>
      </c>
      <c r="G17856" s="1">
        <v>0</v>
      </c>
      <c r="H17856" s="1">
        <v>3</v>
      </c>
      <c r="I17856" s="15">
        <v>0</v>
      </c>
      <c r="J17856">
        <f t="shared" si="278"/>
        <v>40</v>
      </c>
    </row>
    <row r="17857" spans="1:10" x14ac:dyDescent="0.3">
      <c r="A17857" t="s">
        <v>17771</v>
      </c>
      <c r="C17857" s="18">
        <v>371.68856625258775</v>
      </c>
      <c r="D17857" s="1"/>
      <c r="E17857" s="1">
        <v>3</v>
      </c>
      <c r="F17857" s="1">
        <v>0</v>
      </c>
      <c r="G17857" s="1">
        <v>0</v>
      </c>
      <c r="H17857" s="1">
        <v>3</v>
      </c>
      <c r="I17857" s="15">
        <v>0</v>
      </c>
      <c r="J17857">
        <f t="shared" si="278"/>
        <v>40</v>
      </c>
    </row>
    <row r="17858" spans="1:10" x14ac:dyDescent="0.3">
      <c r="A17858" t="s">
        <v>17772</v>
      </c>
      <c r="C17858" s="18">
        <v>371.68742257452851</v>
      </c>
      <c r="D17858" s="1"/>
      <c r="E17858" s="1">
        <v>9</v>
      </c>
      <c r="F17858" s="1">
        <v>3</v>
      </c>
      <c r="G17858" s="1">
        <v>0</v>
      </c>
      <c r="H17858" s="1">
        <v>6</v>
      </c>
      <c r="I17858" s="15">
        <v>0.33333333333333331</v>
      </c>
      <c r="J17858">
        <f t="shared" si="278"/>
        <v>40</v>
      </c>
    </row>
    <row r="17859" spans="1:10" x14ac:dyDescent="0.3">
      <c r="A17859" t="s">
        <v>17774</v>
      </c>
      <c r="C17859" s="18">
        <v>371.68354816756391</v>
      </c>
      <c r="D17859" s="1"/>
      <c r="E17859" s="1">
        <v>3</v>
      </c>
      <c r="F17859" s="1">
        <v>0</v>
      </c>
      <c r="G17859" s="1">
        <v>0</v>
      </c>
      <c r="H17859" s="1">
        <v>3</v>
      </c>
      <c r="I17859" s="15">
        <v>0</v>
      </c>
      <c r="J17859">
        <f t="shared" si="278"/>
        <v>40</v>
      </c>
    </row>
    <row r="17860" spans="1:10" x14ac:dyDescent="0.3">
      <c r="A17860" t="s">
        <v>17775</v>
      </c>
      <c r="C17860" s="18">
        <v>371.68307899414498</v>
      </c>
      <c r="D17860" s="1"/>
      <c r="E17860" s="1">
        <v>5</v>
      </c>
      <c r="F17860" s="1">
        <v>1</v>
      </c>
      <c r="G17860" s="1">
        <v>0</v>
      </c>
      <c r="H17860" s="1">
        <v>4</v>
      </c>
      <c r="I17860" s="15">
        <v>0.2</v>
      </c>
      <c r="J17860">
        <f t="shared" ref="J17860:J17923" si="279">IF(E17860&lt;=30,40,20)</f>
        <v>40</v>
      </c>
    </row>
    <row r="17861" spans="1:10" x14ac:dyDescent="0.3">
      <c r="A17861" t="s">
        <v>17776</v>
      </c>
      <c r="C17861" s="18">
        <v>371.67720049321639</v>
      </c>
      <c r="D17861" s="1"/>
      <c r="E17861" s="1">
        <v>9</v>
      </c>
      <c r="F17861" s="1">
        <v>3</v>
      </c>
      <c r="G17861" s="1">
        <v>0</v>
      </c>
      <c r="H17861" s="1">
        <v>6</v>
      </c>
      <c r="I17861" s="15">
        <v>0.33333333333333331</v>
      </c>
      <c r="J17861">
        <f t="shared" si="279"/>
        <v>40</v>
      </c>
    </row>
    <row r="17862" spans="1:10" x14ac:dyDescent="0.3">
      <c r="A17862" t="s">
        <v>17777</v>
      </c>
      <c r="C17862" s="18">
        <v>371.67471156777265</v>
      </c>
      <c r="D17862" s="1"/>
      <c r="E17862" s="1">
        <v>12</v>
      </c>
      <c r="F17862" s="1">
        <v>4</v>
      </c>
      <c r="G17862" s="1">
        <v>1</v>
      </c>
      <c r="H17862" s="1">
        <v>7</v>
      </c>
      <c r="I17862" s="15">
        <v>0.375</v>
      </c>
      <c r="J17862">
        <f t="shared" si="279"/>
        <v>40</v>
      </c>
    </row>
    <row r="17863" spans="1:10" x14ac:dyDescent="0.3">
      <c r="A17863" t="s">
        <v>17778</v>
      </c>
      <c r="C17863" s="18">
        <v>371.67444677800239</v>
      </c>
      <c r="D17863" s="1"/>
      <c r="E17863" s="1">
        <v>5</v>
      </c>
      <c r="F17863" s="1">
        <v>1</v>
      </c>
      <c r="G17863" s="1">
        <v>0</v>
      </c>
      <c r="H17863" s="1">
        <v>4</v>
      </c>
      <c r="I17863" s="15">
        <v>0.2</v>
      </c>
      <c r="J17863">
        <f t="shared" si="279"/>
        <v>40</v>
      </c>
    </row>
    <row r="17864" spans="1:10" x14ac:dyDescent="0.3">
      <c r="A17864" t="s">
        <v>17779</v>
      </c>
      <c r="C17864" s="18">
        <v>371.67386001989433</v>
      </c>
      <c r="D17864" s="1"/>
      <c r="E17864" s="1">
        <v>3</v>
      </c>
      <c r="F17864" s="1">
        <v>0</v>
      </c>
      <c r="G17864" s="1">
        <v>0</v>
      </c>
      <c r="H17864" s="1">
        <v>3</v>
      </c>
      <c r="I17864" s="15">
        <v>0</v>
      </c>
      <c r="J17864">
        <f t="shared" si="279"/>
        <v>40</v>
      </c>
    </row>
    <row r="17865" spans="1:10" x14ac:dyDescent="0.3">
      <c r="A17865" t="s">
        <v>17780</v>
      </c>
      <c r="C17865" s="18">
        <v>371.67073996301366</v>
      </c>
      <c r="D17865" s="1"/>
      <c r="E17865" s="1">
        <v>5</v>
      </c>
      <c r="F17865" s="1">
        <v>1</v>
      </c>
      <c r="G17865" s="1">
        <v>0</v>
      </c>
      <c r="H17865" s="1">
        <v>4</v>
      </c>
      <c r="I17865" s="15">
        <v>0.2</v>
      </c>
      <c r="J17865">
        <f t="shared" si="279"/>
        <v>40</v>
      </c>
    </row>
    <row r="17866" spans="1:10" x14ac:dyDescent="0.3">
      <c r="A17866" t="s">
        <v>17781</v>
      </c>
      <c r="C17866" s="18">
        <v>371.66846202798081</v>
      </c>
      <c r="D17866" s="1"/>
      <c r="E17866" s="1">
        <v>3</v>
      </c>
      <c r="F17866" s="1">
        <v>0</v>
      </c>
      <c r="G17866" s="1">
        <v>0</v>
      </c>
      <c r="H17866" s="1">
        <v>3</v>
      </c>
      <c r="I17866" s="15">
        <v>0</v>
      </c>
      <c r="J17866">
        <f t="shared" si="279"/>
        <v>40</v>
      </c>
    </row>
    <row r="17867" spans="1:10" x14ac:dyDescent="0.3">
      <c r="A17867" t="s">
        <v>17782</v>
      </c>
      <c r="C17867" s="18">
        <v>371.66217618053776</v>
      </c>
      <c r="D17867" s="1"/>
      <c r="E17867" s="1">
        <v>7</v>
      </c>
      <c r="F17867" s="1">
        <v>2</v>
      </c>
      <c r="G17867" s="1">
        <v>0</v>
      </c>
      <c r="H17867" s="1">
        <v>5</v>
      </c>
      <c r="I17867" s="15">
        <v>0.2857142857142857</v>
      </c>
      <c r="J17867">
        <f t="shared" si="279"/>
        <v>40</v>
      </c>
    </row>
    <row r="17868" spans="1:10" x14ac:dyDescent="0.3">
      <c r="A17868" t="s">
        <v>17783</v>
      </c>
      <c r="C17868" s="18">
        <v>371.65830485877342</v>
      </c>
      <c r="D17868" s="1"/>
      <c r="E17868" s="1">
        <v>3</v>
      </c>
      <c r="F17868" s="1">
        <v>0</v>
      </c>
      <c r="G17868" s="1">
        <v>0</v>
      </c>
      <c r="H17868" s="1">
        <v>3</v>
      </c>
      <c r="I17868" s="15">
        <v>0</v>
      </c>
      <c r="J17868">
        <f t="shared" si="279"/>
        <v>40</v>
      </c>
    </row>
    <row r="17869" spans="1:10" x14ac:dyDescent="0.3">
      <c r="A17869" t="s">
        <v>17784</v>
      </c>
      <c r="C17869" s="18">
        <v>371.65500340827111</v>
      </c>
      <c r="D17869" s="1"/>
      <c r="E17869" s="1">
        <v>3</v>
      </c>
      <c r="F17869" s="1">
        <v>0</v>
      </c>
      <c r="G17869" s="1">
        <v>0</v>
      </c>
      <c r="H17869" s="1">
        <v>3</v>
      </c>
      <c r="I17869" s="15">
        <v>0</v>
      </c>
      <c r="J17869">
        <f t="shared" si="279"/>
        <v>40</v>
      </c>
    </row>
    <row r="17870" spans="1:10" x14ac:dyDescent="0.3">
      <c r="A17870" t="s">
        <v>17785</v>
      </c>
      <c r="C17870" s="18">
        <v>371.65461313356121</v>
      </c>
      <c r="D17870" s="1"/>
      <c r="E17870" s="1">
        <v>15</v>
      </c>
      <c r="F17870" s="1">
        <v>5</v>
      </c>
      <c r="G17870" s="1">
        <v>1</v>
      </c>
      <c r="H17870" s="1">
        <v>9</v>
      </c>
      <c r="I17870" s="15">
        <v>0.36666666666666664</v>
      </c>
      <c r="J17870">
        <f t="shared" si="279"/>
        <v>40</v>
      </c>
    </row>
    <row r="17871" spans="1:10" x14ac:dyDescent="0.3">
      <c r="A17871" t="s">
        <v>17786</v>
      </c>
      <c r="C17871" s="18">
        <v>371.64924886075198</v>
      </c>
      <c r="D17871" s="1"/>
      <c r="E17871" s="1">
        <v>3</v>
      </c>
      <c r="F17871" s="1">
        <v>0</v>
      </c>
      <c r="G17871" s="1">
        <v>0</v>
      </c>
      <c r="H17871" s="1">
        <v>3</v>
      </c>
      <c r="I17871" s="15">
        <v>0</v>
      </c>
      <c r="J17871">
        <f t="shared" si="279"/>
        <v>40</v>
      </c>
    </row>
    <row r="17872" spans="1:10" x14ac:dyDescent="0.3">
      <c r="A17872" t="s">
        <v>18492</v>
      </c>
      <c r="C17872" s="18">
        <v>371.64820692136874</v>
      </c>
      <c r="D17872" s="1"/>
      <c r="E17872" s="1">
        <v>11</v>
      </c>
      <c r="F17872" s="1">
        <v>4</v>
      </c>
      <c r="G17872" s="1">
        <v>0</v>
      </c>
      <c r="H17872" s="1">
        <v>7</v>
      </c>
      <c r="I17872" s="15">
        <v>0.36363636363636365</v>
      </c>
      <c r="J17872">
        <f t="shared" si="279"/>
        <v>40</v>
      </c>
    </row>
    <row r="17873" spans="1:10" x14ac:dyDescent="0.3">
      <c r="A17873" t="s">
        <v>17787</v>
      </c>
      <c r="C17873" s="18">
        <v>371.64536664753933</v>
      </c>
      <c r="D17873" s="1"/>
      <c r="E17873" s="1">
        <v>5</v>
      </c>
      <c r="F17873" s="1">
        <v>1</v>
      </c>
      <c r="G17873" s="1">
        <v>0</v>
      </c>
      <c r="H17873" s="1">
        <v>4</v>
      </c>
      <c r="I17873" s="15">
        <v>0.2</v>
      </c>
      <c r="J17873">
        <f t="shared" si="279"/>
        <v>40</v>
      </c>
    </row>
    <row r="17874" spans="1:10" x14ac:dyDescent="0.3">
      <c r="A17874" t="s">
        <v>17788</v>
      </c>
      <c r="C17874" s="18">
        <v>371.64035758484226</v>
      </c>
      <c r="D17874" s="1"/>
      <c r="E17874" s="1">
        <v>5</v>
      </c>
      <c r="F17874" s="1">
        <v>1</v>
      </c>
      <c r="G17874" s="1">
        <v>0</v>
      </c>
      <c r="H17874" s="1">
        <v>4</v>
      </c>
      <c r="I17874" s="15">
        <v>0.2</v>
      </c>
      <c r="J17874">
        <f t="shared" si="279"/>
        <v>40</v>
      </c>
    </row>
    <row r="17875" spans="1:10" x14ac:dyDescent="0.3">
      <c r="A17875" t="s">
        <v>17789</v>
      </c>
      <c r="C17875" s="18">
        <v>371.63709084799086</v>
      </c>
      <c r="D17875" s="1"/>
      <c r="E17875" s="1">
        <v>10</v>
      </c>
      <c r="F17875" s="1">
        <v>3</v>
      </c>
      <c r="G17875" s="1">
        <v>1</v>
      </c>
      <c r="H17875" s="1">
        <v>6</v>
      </c>
      <c r="I17875" s="15">
        <v>0.35</v>
      </c>
      <c r="J17875">
        <f t="shared" si="279"/>
        <v>40</v>
      </c>
    </row>
    <row r="17876" spans="1:10" x14ac:dyDescent="0.3">
      <c r="A17876" t="s">
        <v>17790</v>
      </c>
      <c r="C17876" s="18">
        <v>371.63391515914088</v>
      </c>
      <c r="D17876" s="1"/>
      <c r="E17876" s="1">
        <v>9</v>
      </c>
      <c r="F17876" s="1">
        <v>3</v>
      </c>
      <c r="G17876" s="1">
        <v>0</v>
      </c>
      <c r="H17876" s="1">
        <v>6</v>
      </c>
      <c r="I17876" s="15">
        <v>0.33333333333333331</v>
      </c>
      <c r="J17876">
        <f t="shared" si="279"/>
        <v>40</v>
      </c>
    </row>
    <row r="17877" spans="1:10" x14ac:dyDescent="0.3">
      <c r="A17877" t="s">
        <v>17791</v>
      </c>
      <c r="C17877" s="18">
        <v>371.63051574492886</v>
      </c>
      <c r="D17877" s="1"/>
      <c r="E17877" s="1">
        <v>5</v>
      </c>
      <c r="F17877" s="1">
        <v>0</v>
      </c>
      <c r="G17877" s="1">
        <v>2</v>
      </c>
      <c r="H17877" s="1">
        <v>3</v>
      </c>
      <c r="I17877" s="15">
        <v>0.2</v>
      </c>
      <c r="J17877">
        <f t="shared" si="279"/>
        <v>40</v>
      </c>
    </row>
    <row r="17878" spans="1:10" x14ac:dyDescent="0.3">
      <c r="A17878" t="s">
        <v>17792</v>
      </c>
      <c r="C17878" s="18">
        <v>371.62976694929461</v>
      </c>
      <c r="D17878" s="1"/>
      <c r="E17878" s="1">
        <v>8</v>
      </c>
      <c r="F17878" s="1">
        <v>2</v>
      </c>
      <c r="G17878" s="1">
        <v>1</v>
      </c>
      <c r="H17878" s="1">
        <v>5</v>
      </c>
      <c r="I17878" s="15">
        <v>0.3125</v>
      </c>
      <c r="J17878">
        <f t="shared" si="279"/>
        <v>40</v>
      </c>
    </row>
    <row r="17879" spans="1:10" x14ac:dyDescent="0.3">
      <c r="A17879" t="s">
        <v>17794</v>
      </c>
      <c r="C17879" s="18">
        <v>371.62468168889546</v>
      </c>
      <c r="D17879" s="1"/>
      <c r="E17879" s="1">
        <v>3</v>
      </c>
      <c r="F17879" s="1">
        <v>0</v>
      </c>
      <c r="G17879" s="1">
        <v>0</v>
      </c>
      <c r="H17879" s="1">
        <v>3</v>
      </c>
      <c r="I17879" s="15">
        <v>0</v>
      </c>
      <c r="J17879">
        <f t="shared" si="279"/>
        <v>40</v>
      </c>
    </row>
    <row r="17880" spans="1:10" x14ac:dyDescent="0.3">
      <c r="A17880" t="s">
        <v>17795</v>
      </c>
      <c r="C17880" s="18">
        <v>371.62344201594493</v>
      </c>
      <c r="D17880" s="1"/>
      <c r="E17880" s="1">
        <v>5</v>
      </c>
      <c r="F17880" s="1">
        <v>1</v>
      </c>
      <c r="G17880" s="1">
        <v>0</v>
      </c>
      <c r="H17880" s="1">
        <v>4</v>
      </c>
      <c r="I17880" s="15">
        <v>0.2</v>
      </c>
      <c r="J17880">
        <f t="shared" si="279"/>
        <v>40</v>
      </c>
    </row>
    <row r="17881" spans="1:10" x14ac:dyDescent="0.3">
      <c r="A17881" t="s">
        <v>17796</v>
      </c>
      <c r="C17881" s="18">
        <v>371.62322997328619</v>
      </c>
      <c r="D17881" s="1"/>
      <c r="E17881" s="1">
        <v>5</v>
      </c>
      <c r="F17881" s="1">
        <v>1</v>
      </c>
      <c r="G17881" s="1">
        <v>0</v>
      </c>
      <c r="H17881" s="1">
        <v>4</v>
      </c>
      <c r="I17881" s="15">
        <v>0.2</v>
      </c>
      <c r="J17881">
        <f t="shared" si="279"/>
        <v>40</v>
      </c>
    </row>
    <row r="17882" spans="1:10" x14ac:dyDescent="0.3">
      <c r="A17882" t="s">
        <v>17797</v>
      </c>
      <c r="C17882" s="18">
        <v>371.62084126038189</v>
      </c>
      <c r="D17882" s="1"/>
      <c r="E17882" s="1">
        <v>6</v>
      </c>
      <c r="F17882" s="1">
        <v>2</v>
      </c>
      <c r="G17882" s="1">
        <v>0</v>
      </c>
      <c r="H17882" s="1">
        <v>4</v>
      </c>
      <c r="I17882" s="15">
        <v>0.33333333333333331</v>
      </c>
      <c r="J17882">
        <f t="shared" si="279"/>
        <v>40</v>
      </c>
    </row>
    <row r="17883" spans="1:10" x14ac:dyDescent="0.3">
      <c r="A17883" t="s">
        <v>17798</v>
      </c>
      <c r="C17883" s="18">
        <v>371.61767393392267</v>
      </c>
      <c r="D17883" s="1"/>
      <c r="E17883" s="1">
        <v>2</v>
      </c>
      <c r="F17883" s="1">
        <v>0</v>
      </c>
      <c r="G17883" s="1">
        <v>0</v>
      </c>
      <c r="H17883" s="1">
        <v>2</v>
      </c>
      <c r="I17883" s="15">
        <v>0</v>
      </c>
      <c r="J17883">
        <f t="shared" si="279"/>
        <v>40</v>
      </c>
    </row>
    <row r="17884" spans="1:10" x14ac:dyDescent="0.3">
      <c r="A17884" t="s">
        <v>17799</v>
      </c>
      <c r="C17884" s="18">
        <v>371.6165589624726</v>
      </c>
      <c r="D17884" s="1"/>
      <c r="E17884" s="1">
        <v>3</v>
      </c>
      <c r="F17884" s="1">
        <v>0</v>
      </c>
      <c r="G17884" s="1">
        <v>0</v>
      </c>
      <c r="H17884" s="1">
        <v>3</v>
      </c>
      <c r="I17884" s="15">
        <v>0</v>
      </c>
      <c r="J17884">
        <f t="shared" si="279"/>
        <v>40</v>
      </c>
    </row>
    <row r="17885" spans="1:10" x14ac:dyDescent="0.3">
      <c r="A17885" t="s">
        <v>17800</v>
      </c>
      <c r="C17885" s="18">
        <v>371.61335121621215</v>
      </c>
      <c r="D17885" s="1"/>
      <c r="E17885" s="1">
        <v>3</v>
      </c>
      <c r="F17885" s="1">
        <v>0</v>
      </c>
      <c r="G17885" s="1">
        <v>0</v>
      </c>
      <c r="H17885" s="1">
        <v>3</v>
      </c>
      <c r="I17885" s="15">
        <v>0</v>
      </c>
      <c r="J17885">
        <f t="shared" si="279"/>
        <v>40</v>
      </c>
    </row>
    <row r="17886" spans="1:10" x14ac:dyDescent="0.3">
      <c r="A17886" t="s">
        <v>17801</v>
      </c>
      <c r="C17886" s="18">
        <v>371.61165336466615</v>
      </c>
      <c r="D17886" s="1"/>
      <c r="E17886" s="1">
        <v>3</v>
      </c>
      <c r="F17886" s="1">
        <v>0</v>
      </c>
      <c r="G17886" s="1">
        <v>0</v>
      </c>
      <c r="H17886" s="1">
        <v>3</v>
      </c>
      <c r="I17886" s="15">
        <v>0</v>
      </c>
      <c r="J17886">
        <f t="shared" si="279"/>
        <v>40</v>
      </c>
    </row>
    <row r="17887" spans="1:10" x14ac:dyDescent="0.3">
      <c r="A17887" t="s">
        <v>17802</v>
      </c>
      <c r="C17887" s="18">
        <v>371.60733600286591</v>
      </c>
      <c r="D17887" s="1"/>
      <c r="E17887" s="1">
        <v>3</v>
      </c>
      <c r="F17887" s="1">
        <v>0</v>
      </c>
      <c r="G17887" s="1">
        <v>0</v>
      </c>
      <c r="H17887" s="1">
        <v>3</v>
      </c>
      <c r="I17887" s="15">
        <v>0</v>
      </c>
      <c r="J17887">
        <f t="shared" si="279"/>
        <v>40</v>
      </c>
    </row>
    <row r="17888" spans="1:10" x14ac:dyDescent="0.3">
      <c r="A17888" t="s">
        <v>17803</v>
      </c>
      <c r="C17888" s="18">
        <v>371.6070668146433</v>
      </c>
      <c r="D17888" s="1"/>
      <c r="E17888" s="1">
        <v>3</v>
      </c>
      <c r="F17888" s="1">
        <v>0</v>
      </c>
      <c r="G17888" s="1">
        <v>0</v>
      </c>
      <c r="H17888" s="1">
        <v>3</v>
      </c>
      <c r="I17888" s="15">
        <v>0</v>
      </c>
      <c r="J17888">
        <f t="shared" si="279"/>
        <v>40</v>
      </c>
    </row>
    <row r="17889" spans="1:10" x14ac:dyDescent="0.3">
      <c r="A17889" t="s">
        <v>17804</v>
      </c>
      <c r="C17889" s="18">
        <v>371.60600692215144</v>
      </c>
      <c r="D17889" s="1"/>
      <c r="E17889" s="1">
        <v>25</v>
      </c>
      <c r="F17889" s="1">
        <v>10</v>
      </c>
      <c r="G17889" s="1">
        <v>0</v>
      </c>
      <c r="H17889" s="1">
        <v>15</v>
      </c>
      <c r="I17889" s="15">
        <v>0.4</v>
      </c>
      <c r="J17889">
        <f t="shared" si="279"/>
        <v>40</v>
      </c>
    </row>
    <row r="17890" spans="1:10" x14ac:dyDescent="0.3">
      <c r="A17890" t="s">
        <v>17805</v>
      </c>
      <c r="C17890" s="18">
        <v>371.60591105376864</v>
      </c>
      <c r="D17890" s="1"/>
      <c r="E17890" s="1">
        <v>3</v>
      </c>
      <c r="F17890" s="1">
        <v>0</v>
      </c>
      <c r="G17890" s="1">
        <v>0</v>
      </c>
      <c r="H17890" s="1">
        <v>3</v>
      </c>
      <c r="I17890" s="15">
        <v>0</v>
      </c>
      <c r="J17890">
        <f t="shared" si="279"/>
        <v>40</v>
      </c>
    </row>
    <row r="17891" spans="1:10" x14ac:dyDescent="0.3">
      <c r="A17891" t="s">
        <v>17807</v>
      </c>
      <c r="C17891" s="18">
        <v>371.59407663451162</v>
      </c>
      <c r="D17891" s="1"/>
      <c r="E17891" s="1">
        <v>44</v>
      </c>
      <c r="F17891" s="1">
        <v>19</v>
      </c>
      <c r="G17891" s="1">
        <v>4</v>
      </c>
      <c r="H17891" s="1">
        <v>21</v>
      </c>
      <c r="I17891" s="15">
        <v>0.47727272727272729</v>
      </c>
      <c r="J17891">
        <f t="shared" si="279"/>
        <v>20</v>
      </c>
    </row>
    <row r="17892" spans="1:10" x14ac:dyDescent="0.3">
      <c r="A17892" t="s">
        <v>17853</v>
      </c>
      <c r="C17892" s="18">
        <v>371.5843896490864</v>
      </c>
      <c r="D17892" s="1"/>
      <c r="E17892" s="1">
        <v>3</v>
      </c>
      <c r="F17892" s="1">
        <v>0</v>
      </c>
      <c r="G17892" s="1">
        <v>0</v>
      </c>
      <c r="H17892" s="1">
        <v>3</v>
      </c>
      <c r="I17892" s="15">
        <v>0</v>
      </c>
      <c r="J17892">
        <f t="shared" si="279"/>
        <v>40</v>
      </c>
    </row>
    <row r="17893" spans="1:10" x14ac:dyDescent="0.3">
      <c r="A17893" t="s">
        <v>17809</v>
      </c>
      <c r="C17893" s="18">
        <v>371.57125369629244</v>
      </c>
      <c r="D17893" s="1"/>
      <c r="E17893" s="1">
        <v>3</v>
      </c>
      <c r="F17893" s="1">
        <v>0</v>
      </c>
      <c r="G17893" s="1">
        <v>0</v>
      </c>
      <c r="H17893" s="1">
        <v>3</v>
      </c>
      <c r="I17893" s="15">
        <v>0</v>
      </c>
      <c r="J17893">
        <f t="shared" si="279"/>
        <v>40</v>
      </c>
    </row>
    <row r="17894" spans="1:10" x14ac:dyDescent="0.3">
      <c r="A17894" t="s">
        <v>17810</v>
      </c>
      <c r="C17894" s="18">
        <v>371.57031856535696</v>
      </c>
      <c r="D17894" s="1"/>
      <c r="E17894" s="1">
        <v>53</v>
      </c>
      <c r="F17894" s="1">
        <v>22</v>
      </c>
      <c r="G17894" s="1">
        <v>0</v>
      </c>
      <c r="H17894" s="1">
        <v>31</v>
      </c>
      <c r="I17894" s="15">
        <v>0.41509433962264153</v>
      </c>
      <c r="J17894">
        <f t="shared" si="279"/>
        <v>20</v>
      </c>
    </row>
    <row r="17895" spans="1:10" x14ac:dyDescent="0.3">
      <c r="A17895" t="s">
        <v>17812</v>
      </c>
      <c r="C17895" s="18">
        <v>371.56809611374786</v>
      </c>
      <c r="D17895" s="1"/>
      <c r="E17895" s="1">
        <v>5</v>
      </c>
      <c r="F17895" s="1">
        <v>1</v>
      </c>
      <c r="G17895" s="1">
        <v>0</v>
      </c>
      <c r="H17895" s="1">
        <v>4</v>
      </c>
      <c r="I17895" s="15">
        <v>0.2</v>
      </c>
      <c r="J17895">
        <f t="shared" si="279"/>
        <v>40</v>
      </c>
    </row>
    <row r="17896" spans="1:10" x14ac:dyDescent="0.3">
      <c r="A17896" t="s">
        <v>19513</v>
      </c>
      <c r="C17896" s="18">
        <v>371.56504662344213</v>
      </c>
      <c r="D17896" s="1"/>
      <c r="E17896" s="1">
        <v>4</v>
      </c>
      <c r="F17896" s="1">
        <v>0</v>
      </c>
      <c r="G17896" s="1">
        <v>1</v>
      </c>
      <c r="H17896" s="1">
        <v>3</v>
      </c>
      <c r="I17896" s="15">
        <v>0.125</v>
      </c>
      <c r="J17896">
        <f t="shared" si="279"/>
        <v>40</v>
      </c>
    </row>
    <row r="17897" spans="1:10" x14ac:dyDescent="0.3">
      <c r="A17897" t="s">
        <v>20513</v>
      </c>
      <c r="C17897" s="18">
        <v>371.56126020270176</v>
      </c>
      <c r="D17897" s="1"/>
      <c r="E17897" s="1">
        <v>17</v>
      </c>
      <c r="F17897" s="1">
        <v>4</v>
      </c>
      <c r="G17897" s="1">
        <v>2</v>
      </c>
      <c r="H17897" s="1">
        <v>11</v>
      </c>
      <c r="I17897" s="15">
        <v>0.29411764705882354</v>
      </c>
      <c r="J17897">
        <f t="shared" si="279"/>
        <v>40</v>
      </c>
    </row>
    <row r="17898" spans="1:10" x14ac:dyDescent="0.3">
      <c r="A17898" t="s">
        <v>17814</v>
      </c>
      <c r="C17898" s="18">
        <v>371.5574254367454</v>
      </c>
      <c r="D17898" s="1"/>
      <c r="E17898" s="1">
        <v>3</v>
      </c>
      <c r="F17898" s="1">
        <v>0</v>
      </c>
      <c r="G17898" s="1">
        <v>0</v>
      </c>
      <c r="H17898" s="1">
        <v>3</v>
      </c>
      <c r="I17898" s="15">
        <v>0</v>
      </c>
      <c r="J17898">
        <f t="shared" si="279"/>
        <v>40</v>
      </c>
    </row>
    <row r="17899" spans="1:10" x14ac:dyDescent="0.3">
      <c r="A17899" t="s">
        <v>17815</v>
      </c>
      <c r="C17899" s="18">
        <v>371.55582627015059</v>
      </c>
      <c r="D17899" s="1"/>
      <c r="E17899" s="1">
        <v>3</v>
      </c>
      <c r="F17899" s="1">
        <v>0</v>
      </c>
      <c r="G17899" s="1">
        <v>0</v>
      </c>
      <c r="H17899" s="1">
        <v>3</v>
      </c>
      <c r="I17899" s="15">
        <v>0</v>
      </c>
      <c r="J17899">
        <f t="shared" si="279"/>
        <v>40</v>
      </c>
    </row>
    <row r="17900" spans="1:10" x14ac:dyDescent="0.3">
      <c r="A17900" t="s">
        <v>17816</v>
      </c>
      <c r="C17900" s="18">
        <v>371.5557961350417</v>
      </c>
      <c r="D17900" s="1"/>
      <c r="E17900" s="1">
        <v>8</v>
      </c>
      <c r="F17900" s="1">
        <v>2</v>
      </c>
      <c r="G17900" s="1">
        <v>2</v>
      </c>
      <c r="H17900" s="1">
        <v>4</v>
      </c>
      <c r="I17900" s="15">
        <v>0.375</v>
      </c>
      <c r="J17900">
        <f t="shared" si="279"/>
        <v>40</v>
      </c>
    </row>
    <row r="17901" spans="1:10" x14ac:dyDescent="0.3">
      <c r="A17901" t="s">
        <v>17818</v>
      </c>
      <c r="C17901" s="18">
        <v>371.55155408356296</v>
      </c>
      <c r="D17901" s="1"/>
      <c r="E17901" s="1">
        <v>5</v>
      </c>
      <c r="F17901" s="1">
        <v>1</v>
      </c>
      <c r="G17901" s="1">
        <v>0</v>
      </c>
      <c r="H17901" s="1">
        <v>4</v>
      </c>
      <c r="I17901" s="15">
        <v>0.2</v>
      </c>
      <c r="J17901">
        <f t="shared" si="279"/>
        <v>40</v>
      </c>
    </row>
    <row r="17902" spans="1:10" x14ac:dyDescent="0.3">
      <c r="A17902" t="s">
        <v>17819</v>
      </c>
      <c r="C17902" s="18">
        <v>371.54919113442293</v>
      </c>
      <c r="D17902" s="1"/>
      <c r="E17902" s="1">
        <v>5</v>
      </c>
      <c r="F17902" s="1">
        <v>1</v>
      </c>
      <c r="G17902" s="1">
        <v>0</v>
      </c>
      <c r="H17902" s="1">
        <v>4</v>
      </c>
      <c r="I17902" s="15">
        <v>0.2</v>
      </c>
      <c r="J17902">
        <f t="shared" si="279"/>
        <v>40</v>
      </c>
    </row>
    <row r="17903" spans="1:10" x14ac:dyDescent="0.3">
      <c r="A17903" t="s">
        <v>17919</v>
      </c>
      <c r="C17903" s="18">
        <v>371.53821936674183</v>
      </c>
      <c r="D17903" s="1"/>
      <c r="E17903" s="1">
        <v>3</v>
      </c>
      <c r="F17903" s="1">
        <v>0</v>
      </c>
      <c r="G17903" s="1">
        <v>0</v>
      </c>
      <c r="H17903" s="1">
        <v>3</v>
      </c>
      <c r="I17903" s="15">
        <v>0</v>
      </c>
      <c r="J17903">
        <f t="shared" si="279"/>
        <v>40</v>
      </c>
    </row>
    <row r="17904" spans="1:10" x14ac:dyDescent="0.3">
      <c r="A17904" t="s">
        <v>17820</v>
      </c>
      <c r="C17904" s="18">
        <v>371.53616222657917</v>
      </c>
      <c r="D17904" s="1"/>
      <c r="E17904" s="1">
        <v>3</v>
      </c>
      <c r="F17904" s="1">
        <v>0</v>
      </c>
      <c r="G17904" s="1">
        <v>0</v>
      </c>
      <c r="H17904" s="1">
        <v>3</v>
      </c>
      <c r="I17904" s="15">
        <v>0</v>
      </c>
      <c r="J17904">
        <f t="shared" si="279"/>
        <v>40</v>
      </c>
    </row>
    <row r="17905" spans="1:10" x14ac:dyDescent="0.3">
      <c r="A17905" t="s">
        <v>17821</v>
      </c>
      <c r="C17905" s="18">
        <v>371.53366467280608</v>
      </c>
      <c r="D17905" s="1"/>
      <c r="E17905" s="1">
        <v>13</v>
      </c>
      <c r="F17905" s="1">
        <v>5</v>
      </c>
      <c r="G17905" s="1">
        <v>0</v>
      </c>
      <c r="H17905" s="1">
        <v>8</v>
      </c>
      <c r="I17905" s="15">
        <v>0.38461538461538464</v>
      </c>
      <c r="J17905">
        <f t="shared" si="279"/>
        <v>40</v>
      </c>
    </row>
    <row r="17906" spans="1:10" x14ac:dyDescent="0.3">
      <c r="A17906" t="s">
        <v>17823</v>
      </c>
      <c r="C17906" s="18">
        <v>371.53133310223745</v>
      </c>
      <c r="D17906" s="1"/>
      <c r="E17906" s="1">
        <v>23</v>
      </c>
      <c r="F17906" s="1">
        <v>10</v>
      </c>
      <c r="G17906" s="1">
        <v>0</v>
      </c>
      <c r="H17906" s="1">
        <v>13</v>
      </c>
      <c r="I17906" s="15">
        <v>0.43478260869565216</v>
      </c>
      <c r="J17906">
        <f t="shared" si="279"/>
        <v>40</v>
      </c>
    </row>
    <row r="17907" spans="1:10" x14ac:dyDescent="0.3">
      <c r="A17907" t="s">
        <v>17825</v>
      </c>
      <c r="C17907" s="18">
        <v>371.53032958617274</v>
      </c>
      <c r="D17907" s="1"/>
      <c r="E17907" s="1">
        <v>5</v>
      </c>
      <c r="F17907" s="1">
        <v>1</v>
      </c>
      <c r="G17907" s="1">
        <v>0</v>
      </c>
      <c r="H17907" s="1">
        <v>4</v>
      </c>
      <c r="I17907" s="15">
        <v>0.2</v>
      </c>
      <c r="J17907">
        <f t="shared" si="279"/>
        <v>40</v>
      </c>
    </row>
    <row r="17908" spans="1:10" x14ac:dyDescent="0.3">
      <c r="A17908" t="s">
        <v>17826</v>
      </c>
      <c r="C17908" s="18">
        <v>371.52548283806175</v>
      </c>
      <c r="D17908" s="1"/>
      <c r="E17908" s="1">
        <v>3</v>
      </c>
      <c r="F17908" s="1">
        <v>0</v>
      </c>
      <c r="G17908" s="1">
        <v>0</v>
      </c>
      <c r="H17908" s="1">
        <v>3</v>
      </c>
      <c r="I17908" s="15">
        <v>0</v>
      </c>
      <c r="J17908">
        <f t="shared" si="279"/>
        <v>40</v>
      </c>
    </row>
    <row r="17909" spans="1:10" x14ac:dyDescent="0.3">
      <c r="A17909" t="s">
        <v>17827</v>
      </c>
      <c r="C17909" s="18">
        <v>371.52455175376326</v>
      </c>
      <c r="D17909" s="1"/>
      <c r="E17909" s="1">
        <v>15</v>
      </c>
      <c r="F17909" s="1">
        <v>5</v>
      </c>
      <c r="G17909" s="1">
        <v>1</v>
      </c>
      <c r="H17909" s="1">
        <v>9</v>
      </c>
      <c r="I17909" s="15">
        <v>0.36666666666666664</v>
      </c>
      <c r="J17909">
        <f t="shared" si="279"/>
        <v>40</v>
      </c>
    </row>
    <row r="17910" spans="1:10" x14ac:dyDescent="0.3">
      <c r="A17910" t="s">
        <v>17828</v>
      </c>
      <c r="C17910" s="18">
        <v>371.52165189429098</v>
      </c>
      <c r="D17910" s="1"/>
      <c r="E17910" s="1">
        <v>5</v>
      </c>
      <c r="F17910" s="1">
        <v>1</v>
      </c>
      <c r="G17910" s="1">
        <v>0</v>
      </c>
      <c r="H17910" s="1">
        <v>4</v>
      </c>
      <c r="I17910" s="15">
        <v>0.2</v>
      </c>
      <c r="J17910">
        <f t="shared" si="279"/>
        <v>40</v>
      </c>
    </row>
    <row r="17911" spans="1:10" x14ac:dyDescent="0.3">
      <c r="A17911" t="s">
        <v>17933</v>
      </c>
      <c r="C17911" s="18">
        <v>371.51898841951015</v>
      </c>
      <c r="D17911" s="1"/>
      <c r="E17911" s="1">
        <v>3</v>
      </c>
      <c r="F17911" s="1">
        <v>0</v>
      </c>
      <c r="G17911" s="1">
        <v>0</v>
      </c>
      <c r="H17911" s="1">
        <v>3</v>
      </c>
      <c r="I17911" s="15">
        <v>0</v>
      </c>
      <c r="J17911">
        <f t="shared" si="279"/>
        <v>40</v>
      </c>
    </row>
    <row r="17912" spans="1:10" x14ac:dyDescent="0.3">
      <c r="A17912" t="s">
        <v>17824</v>
      </c>
      <c r="C17912" s="18">
        <v>371.51500731966746</v>
      </c>
      <c r="D17912" s="1"/>
      <c r="E17912" s="1">
        <v>3</v>
      </c>
      <c r="F17912" s="1">
        <v>0</v>
      </c>
      <c r="G17912" s="1">
        <v>0</v>
      </c>
      <c r="H17912" s="1">
        <v>3</v>
      </c>
      <c r="I17912" s="15">
        <v>0</v>
      </c>
      <c r="J17912">
        <f t="shared" si="279"/>
        <v>40</v>
      </c>
    </row>
    <row r="17913" spans="1:10" x14ac:dyDescent="0.3">
      <c r="A17913" t="s">
        <v>17830</v>
      </c>
      <c r="C17913" s="18">
        <v>371.50879595905218</v>
      </c>
      <c r="D17913" s="1"/>
      <c r="E17913" s="1">
        <v>5</v>
      </c>
      <c r="F17913" s="1">
        <v>1</v>
      </c>
      <c r="G17913" s="1">
        <v>0</v>
      </c>
      <c r="H17913" s="1">
        <v>4</v>
      </c>
      <c r="I17913" s="15">
        <v>0.2</v>
      </c>
      <c r="J17913">
        <f t="shared" si="279"/>
        <v>40</v>
      </c>
    </row>
    <row r="17914" spans="1:10" x14ac:dyDescent="0.3">
      <c r="A17914" t="s">
        <v>18206</v>
      </c>
      <c r="C17914" s="18">
        <v>371.50604185102134</v>
      </c>
      <c r="D17914" s="1"/>
      <c r="E17914" s="1">
        <v>6</v>
      </c>
      <c r="F17914" s="1">
        <v>1</v>
      </c>
      <c r="G17914" s="1">
        <v>1</v>
      </c>
      <c r="H17914" s="1">
        <v>4</v>
      </c>
      <c r="I17914" s="15">
        <v>0.25</v>
      </c>
      <c r="J17914">
        <f t="shared" si="279"/>
        <v>40</v>
      </c>
    </row>
    <row r="17915" spans="1:10" x14ac:dyDescent="0.3">
      <c r="A17915" t="s">
        <v>17833</v>
      </c>
      <c r="C17915" s="18">
        <v>371.50533739728775</v>
      </c>
      <c r="D17915" s="1"/>
      <c r="E17915" s="1">
        <v>3</v>
      </c>
      <c r="F17915" s="1">
        <v>0</v>
      </c>
      <c r="G17915" s="1">
        <v>0</v>
      </c>
      <c r="H17915" s="1">
        <v>3</v>
      </c>
      <c r="I17915" s="15">
        <v>0</v>
      </c>
      <c r="J17915">
        <f t="shared" si="279"/>
        <v>40</v>
      </c>
    </row>
    <row r="17916" spans="1:10" x14ac:dyDescent="0.3">
      <c r="A17916" t="s">
        <v>17834</v>
      </c>
      <c r="C17916" s="18">
        <v>371.50187223268426</v>
      </c>
      <c r="D17916" s="1"/>
      <c r="E17916" s="1">
        <v>3</v>
      </c>
      <c r="F17916" s="1">
        <v>0</v>
      </c>
      <c r="G17916" s="1">
        <v>0</v>
      </c>
      <c r="H17916" s="1">
        <v>3</v>
      </c>
      <c r="I17916" s="15">
        <v>0</v>
      </c>
      <c r="J17916">
        <f t="shared" si="279"/>
        <v>40</v>
      </c>
    </row>
    <row r="17917" spans="1:10" x14ac:dyDescent="0.3">
      <c r="A17917" t="s">
        <v>17835</v>
      </c>
      <c r="C17917" s="18">
        <v>371.50044561065266</v>
      </c>
      <c r="D17917" s="1"/>
      <c r="E17917" s="1">
        <v>5</v>
      </c>
      <c r="F17917" s="1">
        <v>1</v>
      </c>
      <c r="G17917" s="1">
        <v>0</v>
      </c>
      <c r="H17917" s="1">
        <v>4</v>
      </c>
      <c r="I17917" s="15">
        <v>0.2</v>
      </c>
      <c r="J17917">
        <f t="shared" si="279"/>
        <v>40</v>
      </c>
    </row>
    <row r="17918" spans="1:10" x14ac:dyDescent="0.3">
      <c r="A17918" t="s">
        <v>17867</v>
      </c>
      <c r="C17918" s="18">
        <v>371.49927181647712</v>
      </c>
      <c r="D17918" s="1"/>
      <c r="E17918" s="1">
        <v>3</v>
      </c>
      <c r="F17918" s="1">
        <v>0</v>
      </c>
      <c r="G17918" s="1">
        <v>0</v>
      </c>
      <c r="H17918" s="1">
        <v>3</v>
      </c>
      <c r="I17918" s="15">
        <v>0</v>
      </c>
      <c r="J17918">
        <f t="shared" si="279"/>
        <v>40</v>
      </c>
    </row>
    <row r="17919" spans="1:10" x14ac:dyDescent="0.3">
      <c r="A17919" t="s">
        <v>17836</v>
      </c>
      <c r="C17919" s="18">
        <v>371.49688632881271</v>
      </c>
      <c r="D17919" s="1"/>
      <c r="E17919" s="1">
        <v>6</v>
      </c>
      <c r="F17919" s="1">
        <v>1</v>
      </c>
      <c r="G17919" s="1">
        <v>1</v>
      </c>
      <c r="H17919" s="1">
        <v>4</v>
      </c>
      <c r="I17919" s="15">
        <v>0.25</v>
      </c>
      <c r="J17919">
        <f t="shared" si="279"/>
        <v>40</v>
      </c>
    </row>
    <row r="17920" spans="1:10" x14ac:dyDescent="0.3">
      <c r="A17920" t="s">
        <v>18064</v>
      </c>
      <c r="C17920" s="18">
        <v>371.49529944932539</v>
      </c>
      <c r="D17920" s="1"/>
      <c r="E17920" s="1">
        <v>75</v>
      </c>
      <c r="F17920" s="1">
        <v>35</v>
      </c>
      <c r="G17920" s="1">
        <v>2</v>
      </c>
      <c r="H17920" s="1">
        <v>38</v>
      </c>
      <c r="I17920" s="15">
        <v>0.48</v>
      </c>
      <c r="J17920">
        <f t="shared" si="279"/>
        <v>20</v>
      </c>
    </row>
    <row r="17921" spans="1:10" x14ac:dyDescent="0.3">
      <c r="A17921" t="s">
        <v>17856</v>
      </c>
      <c r="C17921" s="18">
        <v>371.49434395095983</v>
      </c>
      <c r="D17921" s="1"/>
      <c r="E17921" s="1">
        <v>5</v>
      </c>
      <c r="F17921" s="1">
        <v>1</v>
      </c>
      <c r="G17921" s="1">
        <v>0</v>
      </c>
      <c r="H17921" s="1">
        <v>4</v>
      </c>
      <c r="I17921" s="15">
        <v>0.2</v>
      </c>
      <c r="J17921">
        <f t="shared" si="279"/>
        <v>40</v>
      </c>
    </row>
    <row r="17922" spans="1:10" x14ac:dyDescent="0.3">
      <c r="A17922" t="s">
        <v>17837</v>
      </c>
      <c r="C17922" s="18">
        <v>371.49290212668717</v>
      </c>
      <c r="D17922" s="1"/>
      <c r="E17922" s="1">
        <v>3</v>
      </c>
      <c r="F17922" s="1">
        <v>0</v>
      </c>
      <c r="G17922" s="1">
        <v>0</v>
      </c>
      <c r="H17922" s="1">
        <v>3</v>
      </c>
      <c r="I17922" s="15">
        <v>0</v>
      </c>
      <c r="J17922">
        <f t="shared" si="279"/>
        <v>40</v>
      </c>
    </row>
    <row r="17923" spans="1:10" x14ac:dyDescent="0.3">
      <c r="A17923" t="s">
        <v>17838</v>
      </c>
      <c r="C17923" s="18">
        <v>371.49280682120644</v>
      </c>
      <c r="D17923" s="1"/>
      <c r="E17923" s="1">
        <v>3</v>
      </c>
      <c r="F17923" s="1">
        <v>0</v>
      </c>
      <c r="G17923" s="1">
        <v>0</v>
      </c>
      <c r="H17923" s="1">
        <v>3</v>
      </c>
      <c r="I17923" s="15">
        <v>0</v>
      </c>
      <c r="J17923">
        <f t="shared" si="279"/>
        <v>40</v>
      </c>
    </row>
    <row r="17924" spans="1:10" x14ac:dyDescent="0.3">
      <c r="A17924" t="s">
        <v>17839</v>
      </c>
      <c r="C17924" s="18">
        <v>371.48864417592034</v>
      </c>
      <c r="D17924" s="1"/>
      <c r="E17924" s="1">
        <v>3</v>
      </c>
      <c r="F17924" s="1">
        <v>0</v>
      </c>
      <c r="G17924" s="1">
        <v>0</v>
      </c>
      <c r="H17924" s="1">
        <v>3</v>
      </c>
      <c r="I17924" s="15">
        <v>0</v>
      </c>
      <c r="J17924">
        <f t="shared" ref="J17924:J17987" si="280">IF(E17924&lt;=30,40,20)</f>
        <v>40</v>
      </c>
    </row>
    <row r="17925" spans="1:10" x14ac:dyDescent="0.3">
      <c r="A17925" t="s">
        <v>17840</v>
      </c>
      <c r="C17925" s="18">
        <v>371.48605554047055</v>
      </c>
      <c r="D17925" s="1"/>
      <c r="E17925" s="1">
        <v>5</v>
      </c>
      <c r="F17925" s="1">
        <v>1</v>
      </c>
      <c r="G17925" s="1">
        <v>0</v>
      </c>
      <c r="H17925" s="1">
        <v>4</v>
      </c>
      <c r="I17925" s="15">
        <v>0.2</v>
      </c>
      <c r="J17925">
        <f t="shared" si="280"/>
        <v>40</v>
      </c>
    </row>
    <row r="17926" spans="1:10" x14ac:dyDescent="0.3">
      <c r="A17926" t="s">
        <v>17841</v>
      </c>
      <c r="C17926" s="18">
        <v>371.48537197068686</v>
      </c>
      <c r="D17926" s="1"/>
      <c r="E17926" s="1">
        <v>5</v>
      </c>
      <c r="F17926" s="1">
        <v>1</v>
      </c>
      <c r="G17926" s="1">
        <v>0</v>
      </c>
      <c r="H17926" s="1">
        <v>4</v>
      </c>
      <c r="I17926" s="15">
        <v>0.2</v>
      </c>
      <c r="J17926">
        <f t="shared" si="280"/>
        <v>40</v>
      </c>
    </row>
    <row r="17927" spans="1:10" x14ac:dyDescent="0.3">
      <c r="A17927" t="s">
        <v>17842</v>
      </c>
      <c r="C17927" s="18">
        <v>371.48320069690101</v>
      </c>
      <c r="D17927" s="1"/>
      <c r="E17927" s="1">
        <v>5</v>
      </c>
      <c r="F17927" s="1">
        <v>1</v>
      </c>
      <c r="G17927" s="1">
        <v>0</v>
      </c>
      <c r="H17927" s="1">
        <v>4</v>
      </c>
      <c r="I17927" s="15">
        <v>0.2</v>
      </c>
      <c r="J17927">
        <f t="shared" si="280"/>
        <v>40</v>
      </c>
    </row>
    <row r="17928" spans="1:10" x14ac:dyDescent="0.3">
      <c r="A17928" t="s">
        <v>17843</v>
      </c>
      <c r="C17928" s="18">
        <v>371.48177163768975</v>
      </c>
      <c r="D17928" s="1"/>
      <c r="E17928" s="1">
        <v>15</v>
      </c>
      <c r="F17928" s="1">
        <v>6</v>
      </c>
      <c r="G17928" s="1">
        <v>0</v>
      </c>
      <c r="H17928" s="1">
        <v>9</v>
      </c>
      <c r="I17928" s="15">
        <v>0.4</v>
      </c>
      <c r="J17928">
        <f t="shared" si="280"/>
        <v>40</v>
      </c>
    </row>
    <row r="17929" spans="1:10" x14ac:dyDescent="0.3">
      <c r="A17929" t="s">
        <v>17844</v>
      </c>
      <c r="C17929" s="18">
        <v>371.47980797356433</v>
      </c>
      <c r="D17929" s="1"/>
      <c r="E17929" s="1">
        <v>5</v>
      </c>
      <c r="F17929" s="1">
        <v>1</v>
      </c>
      <c r="G17929" s="1">
        <v>0</v>
      </c>
      <c r="H17929" s="1">
        <v>4</v>
      </c>
      <c r="I17929" s="15">
        <v>0.2</v>
      </c>
      <c r="J17929">
        <f t="shared" si="280"/>
        <v>40</v>
      </c>
    </row>
    <row r="17930" spans="1:10" x14ac:dyDescent="0.3">
      <c r="A17930" t="s">
        <v>17845</v>
      </c>
      <c r="C17930" s="18">
        <v>371.47900913791329</v>
      </c>
      <c r="D17930" s="1"/>
      <c r="E17930" s="1">
        <v>3</v>
      </c>
      <c r="F17930" s="1">
        <v>0</v>
      </c>
      <c r="G17930" s="1">
        <v>0</v>
      </c>
      <c r="H17930" s="1">
        <v>3</v>
      </c>
      <c r="I17930" s="15">
        <v>0</v>
      </c>
      <c r="J17930">
        <f t="shared" si="280"/>
        <v>40</v>
      </c>
    </row>
    <row r="17931" spans="1:10" x14ac:dyDescent="0.3">
      <c r="A17931" t="s">
        <v>18962</v>
      </c>
      <c r="C17931" s="18">
        <v>371.4680768686531</v>
      </c>
      <c r="D17931" s="1"/>
      <c r="E17931" s="1">
        <v>18</v>
      </c>
      <c r="F17931" s="1">
        <v>7</v>
      </c>
      <c r="G17931" s="1">
        <v>0</v>
      </c>
      <c r="H17931" s="1">
        <v>11</v>
      </c>
      <c r="I17931" s="15">
        <v>0.3888888888888889</v>
      </c>
      <c r="J17931">
        <f t="shared" si="280"/>
        <v>40</v>
      </c>
    </row>
    <row r="17932" spans="1:10" x14ac:dyDescent="0.3">
      <c r="A17932" t="s">
        <v>17847</v>
      </c>
      <c r="C17932" s="18">
        <v>371.46733407193676</v>
      </c>
      <c r="D17932" s="1"/>
      <c r="E17932" s="1">
        <v>5</v>
      </c>
      <c r="F17932" s="1">
        <v>1</v>
      </c>
      <c r="G17932" s="1">
        <v>0</v>
      </c>
      <c r="H17932" s="1">
        <v>4</v>
      </c>
      <c r="I17932" s="15">
        <v>0.2</v>
      </c>
      <c r="J17932">
        <f t="shared" si="280"/>
        <v>40</v>
      </c>
    </row>
    <row r="17933" spans="1:10" x14ac:dyDescent="0.3">
      <c r="A17933" t="s">
        <v>17848</v>
      </c>
      <c r="C17933" s="18">
        <v>371.46705472079208</v>
      </c>
      <c r="D17933" s="1"/>
      <c r="E17933" s="1">
        <v>5</v>
      </c>
      <c r="F17933" s="1">
        <v>1</v>
      </c>
      <c r="G17933" s="1">
        <v>0</v>
      </c>
      <c r="H17933" s="1">
        <v>4</v>
      </c>
      <c r="I17933" s="15">
        <v>0.2</v>
      </c>
      <c r="J17933">
        <f t="shared" si="280"/>
        <v>40</v>
      </c>
    </row>
    <row r="17934" spans="1:10" x14ac:dyDescent="0.3">
      <c r="A17934" t="s">
        <v>17849</v>
      </c>
      <c r="C17934" s="18">
        <v>371.46516081744971</v>
      </c>
      <c r="D17934" s="1"/>
      <c r="E17934" s="1">
        <v>3</v>
      </c>
      <c r="F17934" s="1">
        <v>0</v>
      </c>
      <c r="G17934" s="1">
        <v>0</v>
      </c>
      <c r="H17934" s="1">
        <v>3</v>
      </c>
      <c r="I17934" s="15">
        <v>0</v>
      </c>
      <c r="J17934">
        <f t="shared" si="280"/>
        <v>40</v>
      </c>
    </row>
    <row r="17935" spans="1:10" x14ac:dyDescent="0.3">
      <c r="A17935" t="s">
        <v>17850</v>
      </c>
      <c r="C17935" s="18">
        <v>371.46144708048416</v>
      </c>
      <c r="D17935" s="1"/>
      <c r="E17935" s="1">
        <v>11</v>
      </c>
      <c r="F17935" s="1">
        <v>4</v>
      </c>
      <c r="G17935" s="1">
        <v>0</v>
      </c>
      <c r="H17935" s="1">
        <v>7</v>
      </c>
      <c r="I17935" s="15">
        <v>0.36363636363636365</v>
      </c>
      <c r="J17935">
        <f t="shared" si="280"/>
        <v>40</v>
      </c>
    </row>
    <row r="17936" spans="1:10" x14ac:dyDescent="0.3">
      <c r="A17936" t="s">
        <v>17851</v>
      </c>
      <c r="C17936" s="18">
        <v>371.4600354317339</v>
      </c>
      <c r="D17936" s="1"/>
      <c r="E17936" s="1">
        <v>3</v>
      </c>
      <c r="F17936" s="1">
        <v>0</v>
      </c>
      <c r="G17936" s="1">
        <v>0</v>
      </c>
      <c r="H17936" s="1">
        <v>3</v>
      </c>
      <c r="I17936" s="15">
        <v>0</v>
      </c>
      <c r="J17936">
        <f t="shared" si="280"/>
        <v>40</v>
      </c>
    </row>
    <row r="17937" spans="1:10" x14ac:dyDescent="0.3">
      <c r="A17937" t="s">
        <v>17854</v>
      </c>
      <c r="C17937" s="18">
        <v>371.45806254572113</v>
      </c>
      <c r="D17937" s="1"/>
      <c r="E17937" s="1">
        <v>3</v>
      </c>
      <c r="F17937" s="1">
        <v>0</v>
      </c>
      <c r="G17937" s="1">
        <v>0</v>
      </c>
      <c r="H17937" s="1">
        <v>3</v>
      </c>
      <c r="I17937" s="15">
        <v>0</v>
      </c>
      <c r="J17937">
        <f t="shared" si="280"/>
        <v>40</v>
      </c>
    </row>
    <row r="17938" spans="1:10" x14ac:dyDescent="0.3">
      <c r="A17938" t="s">
        <v>17855</v>
      </c>
      <c r="C17938" s="18">
        <v>371.45754800211489</v>
      </c>
      <c r="D17938" s="1"/>
      <c r="E17938" s="1">
        <v>2</v>
      </c>
      <c r="F17938" s="1">
        <v>0</v>
      </c>
      <c r="G17938" s="1">
        <v>0</v>
      </c>
      <c r="H17938" s="1">
        <v>2</v>
      </c>
      <c r="I17938" s="15">
        <v>0</v>
      </c>
      <c r="J17938">
        <f t="shared" si="280"/>
        <v>40</v>
      </c>
    </row>
    <row r="17939" spans="1:10" x14ac:dyDescent="0.3">
      <c r="A17939" t="s">
        <v>17857</v>
      </c>
      <c r="C17939" s="18">
        <v>371.45507661754266</v>
      </c>
      <c r="D17939" s="1"/>
      <c r="E17939" s="1">
        <v>3</v>
      </c>
      <c r="F17939" s="1">
        <v>0</v>
      </c>
      <c r="G17939" s="1">
        <v>0</v>
      </c>
      <c r="H17939" s="1">
        <v>3</v>
      </c>
      <c r="I17939" s="15">
        <v>0</v>
      </c>
      <c r="J17939">
        <f t="shared" si="280"/>
        <v>40</v>
      </c>
    </row>
    <row r="17940" spans="1:10" x14ac:dyDescent="0.3">
      <c r="A17940" t="s">
        <v>17858</v>
      </c>
      <c r="C17940" s="18">
        <v>371.45028726701003</v>
      </c>
      <c r="D17940" s="1"/>
      <c r="E17940" s="1">
        <v>11</v>
      </c>
      <c r="F17940" s="1">
        <v>4</v>
      </c>
      <c r="G17940" s="1">
        <v>0</v>
      </c>
      <c r="H17940" s="1">
        <v>7</v>
      </c>
      <c r="I17940" s="15">
        <v>0.36363636363636365</v>
      </c>
      <c r="J17940">
        <f t="shared" si="280"/>
        <v>40</v>
      </c>
    </row>
    <row r="17941" spans="1:10" x14ac:dyDescent="0.3">
      <c r="A17941" t="s">
        <v>17859</v>
      </c>
      <c r="C17941" s="18">
        <v>371.44809754835086</v>
      </c>
      <c r="D17941" s="1"/>
      <c r="E17941" s="1">
        <v>5</v>
      </c>
      <c r="F17941" s="1">
        <v>1</v>
      </c>
      <c r="G17941" s="1">
        <v>0</v>
      </c>
      <c r="H17941" s="1">
        <v>4</v>
      </c>
      <c r="I17941" s="15">
        <v>0.2</v>
      </c>
      <c r="J17941">
        <f t="shared" si="280"/>
        <v>40</v>
      </c>
    </row>
    <row r="17942" spans="1:10" x14ac:dyDescent="0.3">
      <c r="A17942" t="s">
        <v>17860</v>
      </c>
      <c r="C17942" s="18">
        <v>371.4457268474527</v>
      </c>
      <c r="D17942" s="1"/>
      <c r="E17942" s="1">
        <v>9</v>
      </c>
      <c r="F17942" s="1">
        <v>2</v>
      </c>
      <c r="G17942" s="1">
        <v>2</v>
      </c>
      <c r="H17942" s="1">
        <v>5</v>
      </c>
      <c r="I17942" s="15">
        <v>0.33333333333333331</v>
      </c>
      <c r="J17942">
        <f t="shared" si="280"/>
        <v>40</v>
      </c>
    </row>
    <row r="17943" spans="1:10" x14ac:dyDescent="0.3">
      <c r="A17943" t="s">
        <v>17846</v>
      </c>
      <c r="C17943" s="18">
        <v>371.44391940219356</v>
      </c>
      <c r="D17943" s="1"/>
      <c r="E17943" s="1">
        <v>12</v>
      </c>
      <c r="F17943" s="1">
        <v>4</v>
      </c>
      <c r="G17943" s="1">
        <v>1</v>
      </c>
      <c r="H17943" s="1">
        <v>7</v>
      </c>
      <c r="I17943" s="15">
        <v>0.375</v>
      </c>
      <c r="J17943">
        <f t="shared" si="280"/>
        <v>40</v>
      </c>
    </row>
    <row r="17944" spans="1:10" x14ac:dyDescent="0.3">
      <c r="A17944" t="s">
        <v>17862</v>
      </c>
      <c r="C17944" s="18">
        <v>371.44229907121502</v>
      </c>
      <c r="D17944" s="1"/>
      <c r="E17944" s="1">
        <v>5</v>
      </c>
      <c r="F17944" s="1">
        <v>0</v>
      </c>
      <c r="G17944" s="1">
        <v>2</v>
      </c>
      <c r="H17944" s="1">
        <v>3</v>
      </c>
      <c r="I17944" s="15">
        <v>0.2</v>
      </c>
      <c r="J17944">
        <f t="shared" si="280"/>
        <v>40</v>
      </c>
    </row>
    <row r="17945" spans="1:10" x14ac:dyDescent="0.3">
      <c r="A17945" t="s">
        <v>17863</v>
      </c>
      <c r="C17945" s="18">
        <v>371.43658715660717</v>
      </c>
      <c r="D17945" s="1"/>
      <c r="E17945" s="1">
        <v>5</v>
      </c>
      <c r="F17945" s="1">
        <v>1</v>
      </c>
      <c r="G17945" s="1">
        <v>0</v>
      </c>
      <c r="H17945" s="1">
        <v>4</v>
      </c>
      <c r="I17945" s="15">
        <v>0.2</v>
      </c>
      <c r="J17945">
        <f t="shared" si="280"/>
        <v>40</v>
      </c>
    </row>
    <row r="17946" spans="1:10" x14ac:dyDescent="0.3">
      <c r="A17946" t="s">
        <v>17864</v>
      </c>
      <c r="C17946" s="18">
        <v>371.43487491882627</v>
      </c>
      <c r="D17946" s="1"/>
      <c r="E17946" s="1">
        <v>3</v>
      </c>
      <c r="F17946" s="1">
        <v>0</v>
      </c>
      <c r="G17946" s="1">
        <v>0</v>
      </c>
      <c r="H17946" s="1">
        <v>3</v>
      </c>
      <c r="I17946" s="15">
        <v>0</v>
      </c>
      <c r="J17946">
        <f t="shared" si="280"/>
        <v>40</v>
      </c>
    </row>
    <row r="17947" spans="1:10" x14ac:dyDescent="0.3">
      <c r="A17947" t="s">
        <v>17865</v>
      </c>
      <c r="C17947" s="18">
        <v>371.43348978468873</v>
      </c>
      <c r="D17947" s="1"/>
      <c r="E17947" s="1">
        <v>3</v>
      </c>
      <c r="F17947" s="1">
        <v>0</v>
      </c>
      <c r="G17947" s="1">
        <v>0</v>
      </c>
      <c r="H17947" s="1">
        <v>3</v>
      </c>
      <c r="I17947" s="15">
        <v>0</v>
      </c>
      <c r="J17947">
        <f t="shared" si="280"/>
        <v>40</v>
      </c>
    </row>
    <row r="17948" spans="1:10" x14ac:dyDescent="0.3">
      <c r="A17948" t="s">
        <v>17868</v>
      </c>
      <c r="C17948" s="18">
        <v>371.42072991715474</v>
      </c>
      <c r="D17948" s="1"/>
      <c r="E17948" s="1">
        <v>5</v>
      </c>
      <c r="F17948" s="1">
        <v>1</v>
      </c>
      <c r="G17948" s="1">
        <v>0</v>
      </c>
      <c r="H17948" s="1">
        <v>4</v>
      </c>
      <c r="I17948" s="15">
        <v>0.2</v>
      </c>
      <c r="J17948">
        <f t="shared" si="280"/>
        <v>40</v>
      </c>
    </row>
    <row r="17949" spans="1:10" x14ac:dyDescent="0.3">
      <c r="A17949" t="s">
        <v>17869</v>
      </c>
      <c r="C17949" s="18">
        <v>371.41777930248765</v>
      </c>
      <c r="D17949" s="1"/>
      <c r="E17949" s="1">
        <v>5</v>
      </c>
      <c r="F17949" s="1">
        <v>1</v>
      </c>
      <c r="G17949" s="1">
        <v>0</v>
      </c>
      <c r="H17949" s="1">
        <v>4</v>
      </c>
      <c r="I17949" s="15">
        <v>0.2</v>
      </c>
      <c r="J17949">
        <f t="shared" si="280"/>
        <v>40</v>
      </c>
    </row>
    <row r="17950" spans="1:10" x14ac:dyDescent="0.3">
      <c r="A17950" t="s">
        <v>17870</v>
      </c>
      <c r="C17950" s="18">
        <v>371.41750592140386</v>
      </c>
      <c r="D17950" s="1"/>
      <c r="E17950" s="1">
        <v>3</v>
      </c>
      <c r="F17950" s="1">
        <v>0</v>
      </c>
      <c r="G17950" s="1">
        <v>0</v>
      </c>
      <c r="H17950" s="1">
        <v>3</v>
      </c>
      <c r="I17950" s="15">
        <v>0</v>
      </c>
      <c r="J17950">
        <f t="shared" si="280"/>
        <v>40</v>
      </c>
    </row>
    <row r="17951" spans="1:10" x14ac:dyDescent="0.3">
      <c r="A17951" t="s">
        <v>17871</v>
      </c>
      <c r="C17951" s="18">
        <v>371.41676809898553</v>
      </c>
      <c r="D17951" s="1"/>
      <c r="E17951" s="1">
        <v>4</v>
      </c>
      <c r="F17951" s="1">
        <v>0</v>
      </c>
      <c r="G17951" s="1">
        <v>0</v>
      </c>
      <c r="H17951" s="1">
        <v>4</v>
      </c>
      <c r="I17951" s="15">
        <v>0</v>
      </c>
      <c r="J17951">
        <f t="shared" si="280"/>
        <v>40</v>
      </c>
    </row>
    <row r="17952" spans="1:10" x14ac:dyDescent="0.3">
      <c r="A17952" t="s">
        <v>17872</v>
      </c>
      <c r="C17952" s="18">
        <v>371.41509830638961</v>
      </c>
      <c r="D17952" s="1"/>
      <c r="E17952" s="1">
        <v>5</v>
      </c>
      <c r="F17952" s="1">
        <v>1</v>
      </c>
      <c r="G17952" s="1">
        <v>0</v>
      </c>
      <c r="H17952" s="1">
        <v>4</v>
      </c>
      <c r="I17952" s="15">
        <v>0.2</v>
      </c>
      <c r="J17952">
        <f t="shared" si="280"/>
        <v>40</v>
      </c>
    </row>
    <row r="17953" spans="1:10" x14ac:dyDescent="0.3">
      <c r="A17953" t="s">
        <v>17873</v>
      </c>
      <c r="C17953" s="18">
        <v>371.4146134422225</v>
      </c>
      <c r="D17953" s="1"/>
      <c r="E17953" s="1">
        <v>10</v>
      </c>
      <c r="F17953" s="1">
        <v>3</v>
      </c>
      <c r="G17953" s="1">
        <v>0</v>
      </c>
      <c r="H17953" s="1">
        <v>7</v>
      </c>
      <c r="I17953" s="15">
        <v>0.3</v>
      </c>
      <c r="J17953">
        <f t="shared" si="280"/>
        <v>40</v>
      </c>
    </row>
    <row r="17954" spans="1:10" x14ac:dyDescent="0.3">
      <c r="A17954" t="s">
        <v>17874</v>
      </c>
      <c r="C17954" s="18">
        <v>371.41298393635719</v>
      </c>
      <c r="D17954" s="1"/>
      <c r="E17954" s="1">
        <v>5</v>
      </c>
      <c r="F17954" s="1">
        <v>1</v>
      </c>
      <c r="G17954" s="1">
        <v>0</v>
      </c>
      <c r="H17954" s="1">
        <v>4</v>
      </c>
      <c r="I17954" s="15">
        <v>0.2</v>
      </c>
      <c r="J17954">
        <f t="shared" si="280"/>
        <v>40</v>
      </c>
    </row>
    <row r="17955" spans="1:10" x14ac:dyDescent="0.3">
      <c r="A17955" t="s">
        <v>17875</v>
      </c>
      <c r="C17955" s="18">
        <v>371.4122204222038</v>
      </c>
      <c r="D17955" s="1"/>
      <c r="E17955" s="1">
        <v>16</v>
      </c>
      <c r="F17955" s="1">
        <v>7</v>
      </c>
      <c r="G17955" s="1">
        <v>0</v>
      </c>
      <c r="H17955" s="1">
        <v>9</v>
      </c>
      <c r="I17955" s="15">
        <v>0.4375</v>
      </c>
      <c r="J17955">
        <f t="shared" si="280"/>
        <v>40</v>
      </c>
    </row>
    <row r="17956" spans="1:10" x14ac:dyDescent="0.3">
      <c r="A17956" t="s">
        <v>17876</v>
      </c>
      <c r="C17956" s="18">
        <v>371.40956554281058</v>
      </c>
      <c r="D17956" s="1"/>
      <c r="E17956" s="1">
        <v>5</v>
      </c>
      <c r="F17956" s="1">
        <v>1</v>
      </c>
      <c r="G17956" s="1">
        <v>0</v>
      </c>
      <c r="H17956" s="1">
        <v>4</v>
      </c>
      <c r="I17956" s="15">
        <v>0.2</v>
      </c>
      <c r="J17956">
        <f t="shared" si="280"/>
        <v>40</v>
      </c>
    </row>
    <row r="17957" spans="1:10" x14ac:dyDescent="0.3">
      <c r="A17957" t="s">
        <v>17877</v>
      </c>
      <c r="C17957" s="18">
        <v>371.40952399563787</v>
      </c>
      <c r="D17957" s="1"/>
      <c r="E17957" s="1">
        <v>5</v>
      </c>
      <c r="F17957" s="1">
        <v>1</v>
      </c>
      <c r="G17957" s="1">
        <v>0</v>
      </c>
      <c r="H17957" s="1">
        <v>4</v>
      </c>
      <c r="I17957" s="15">
        <v>0.2</v>
      </c>
      <c r="J17957">
        <f t="shared" si="280"/>
        <v>40</v>
      </c>
    </row>
    <row r="17958" spans="1:10" x14ac:dyDescent="0.3">
      <c r="A17958" t="s">
        <v>17879</v>
      </c>
      <c r="C17958" s="18">
        <v>371.40888580125772</v>
      </c>
      <c r="D17958" s="1"/>
      <c r="E17958" s="1">
        <v>3</v>
      </c>
      <c r="F17958" s="1">
        <v>0</v>
      </c>
      <c r="G17958" s="1">
        <v>0</v>
      </c>
      <c r="H17958" s="1">
        <v>3</v>
      </c>
      <c r="I17958" s="15">
        <v>0</v>
      </c>
      <c r="J17958">
        <f t="shared" si="280"/>
        <v>40</v>
      </c>
    </row>
    <row r="17959" spans="1:10" x14ac:dyDescent="0.3">
      <c r="A17959" t="s">
        <v>17880</v>
      </c>
      <c r="C17959" s="18">
        <v>371.40718157190668</v>
      </c>
      <c r="D17959" s="1"/>
      <c r="E17959" s="1">
        <v>5</v>
      </c>
      <c r="F17959" s="1">
        <v>1</v>
      </c>
      <c r="G17959" s="1">
        <v>0</v>
      </c>
      <c r="H17959" s="1">
        <v>4</v>
      </c>
      <c r="I17959" s="15">
        <v>0.2</v>
      </c>
      <c r="J17959">
        <f t="shared" si="280"/>
        <v>40</v>
      </c>
    </row>
    <row r="17960" spans="1:10" x14ac:dyDescent="0.3">
      <c r="A17960" t="s">
        <v>17881</v>
      </c>
      <c r="C17960" s="18">
        <v>371.40693097295099</v>
      </c>
      <c r="D17960" s="1"/>
      <c r="E17960" s="1">
        <v>3</v>
      </c>
      <c r="F17960" s="1">
        <v>0</v>
      </c>
      <c r="G17960" s="1">
        <v>0</v>
      </c>
      <c r="H17960" s="1">
        <v>3</v>
      </c>
      <c r="I17960" s="15">
        <v>0</v>
      </c>
      <c r="J17960">
        <f t="shared" si="280"/>
        <v>40</v>
      </c>
    </row>
    <row r="17961" spans="1:10" x14ac:dyDescent="0.3">
      <c r="A17961" t="s">
        <v>17882</v>
      </c>
      <c r="C17961" s="18">
        <v>371.4042122612891</v>
      </c>
      <c r="D17961" s="1"/>
      <c r="E17961" s="1">
        <v>5</v>
      </c>
      <c r="F17961" s="1">
        <v>1</v>
      </c>
      <c r="G17961" s="1">
        <v>0</v>
      </c>
      <c r="H17961" s="1">
        <v>4</v>
      </c>
      <c r="I17961" s="15">
        <v>0.2</v>
      </c>
      <c r="J17961">
        <f t="shared" si="280"/>
        <v>40</v>
      </c>
    </row>
    <row r="17962" spans="1:10" x14ac:dyDescent="0.3">
      <c r="A17962" t="s">
        <v>17883</v>
      </c>
      <c r="C17962" s="18">
        <v>371.40383422915085</v>
      </c>
      <c r="D17962" s="1"/>
      <c r="E17962" s="1">
        <v>3</v>
      </c>
      <c r="F17962" s="1">
        <v>0</v>
      </c>
      <c r="G17962" s="1">
        <v>1</v>
      </c>
      <c r="H17962" s="1">
        <v>2</v>
      </c>
      <c r="I17962" s="15">
        <v>0.16666666666666666</v>
      </c>
      <c r="J17962">
        <f t="shared" si="280"/>
        <v>40</v>
      </c>
    </row>
    <row r="17963" spans="1:10" x14ac:dyDescent="0.3">
      <c r="A17963" t="s">
        <v>17884</v>
      </c>
      <c r="C17963" s="18">
        <v>371.40072259952751</v>
      </c>
      <c r="D17963" s="1"/>
      <c r="E17963" s="1">
        <v>9</v>
      </c>
      <c r="F17963" s="1">
        <v>1</v>
      </c>
      <c r="G17963" s="1">
        <v>1</v>
      </c>
      <c r="H17963" s="1">
        <v>7</v>
      </c>
      <c r="I17963" s="15">
        <v>0.16666666666666666</v>
      </c>
      <c r="J17963">
        <f t="shared" si="280"/>
        <v>40</v>
      </c>
    </row>
    <row r="17964" spans="1:10" x14ac:dyDescent="0.3">
      <c r="A17964" t="s">
        <v>17885</v>
      </c>
      <c r="C17964" s="18">
        <v>371.40029855546425</v>
      </c>
      <c r="D17964" s="1"/>
      <c r="E17964" s="1">
        <v>3</v>
      </c>
      <c r="F17964" s="1">
        <v>0</v>
      </c>
      <c r="G17964" s="1">
        <v>0</v>
      </c>
      <c r="H17964" s="1">
        <v>3</v>
      </c>
      <c r="I17964" s="15">
        <v>0</v>
      </c>
      <c r="J17964">
        <f t="shared" si="280"/>
        <v>40</v>
      </c>
    </row>
    <row r="17965" spans="1:10" x14ac:dyDescent="0.3">
      <c r="A17965" t="s">
        <v>17886</v>
      </c>
      <c r="C17965" s="18">
        <v>371.3975856130802</v>
      </c>
      <c r="D17965" s="1"/>
      <c r="E17965" s="1">
        <v>3</v>
      </c>
      <c r="F17965" s="1">
        <v>0</v>
      </c>
      <c r="G17965" s="1">
        <v>0</v>
      </c>
      <c r="H17965" s="1">
        <v>3</v>
      </c>
      <c r="I17965" s="15">
        <v>0</v>
      </c>
      <c r="J17965">
        <f t="shared" si="280"/>
        <v>40</v>
      </c>
    </row>
    <row r="17966" spans="1:10" x14ac:dyDescent="0.3">
      <c r="A17966" t="s">
        <v>17887</v>
      </c>
      <c r="C17966" s="18">
        <v>371.39584723314113</v>
      </c>
      <c r="D17966" s="1"/>
      <c r="E17966" s="1">
        <v>3</v>
      </c>
      <c r="F17966" s="1">
        <v>0</v>
      </c>
      <c r="G17966" s="1">
        <v>0</v>
      </c>
      <c r="H17966" s="1">
        <v>3</v>
      </c>
      <c r="I17966" s="15">
        <v>0</v>
      </c>
      <c r="J17966">
        <f t="shared" si="280"/>
        <v>40</v>
      </c>
    </row>
    <row r="17967" spans="1:10" x14ac:dyDescent="0.3">
      <c r="A17967" t="s">
        <v>17888</v>
      </c>
      <c r="C17967" s="18">
        <v>371.39497309182832</v>
      </c>
      <c r="D17967" s="1"/>
      <c r="E17967" s="1">
        <v>3</v>
      </c>
      <c r="F17967" s="1">
        <v>0</v>
      </c>
      <c r="G17967" s="1">
        <v>0</v>
      </c>
      <c r="H17967" s="1">
        <v>3</v>
      </c>
      <c r="I17967" s="15">
        <v>0</v>
      </c>
      <c r="J17967">
        <f t="shared" si="280"/>
        <v>40</v>
      </c>
    </row>
    <row r="17968" spans="1:10" x14ac:dyDescent="0.3">
      <c r="A17968" t="s">
        <v>17889</v>
      </c>
      <c r="C17968" s="18">
        <v>371.39481553042958</v>
      </c>
      <c r="D17968" s="1"/>
      <c r="E17968" s="1">
        <v>3</v>
      </c>
      <c r="F17968" s="1">
        <v>0</v>
      </c>
      <c r="G17968" s="1">
        <v>0</v>
      </c>
      <c r="H17968" s="1">
        <v>3</v>
      </c>
      <c r="I17968" s="15">
        <v>0</v>
      </c>
      <c r="J17968">
        <f t="shared" si="280"/>
        <v>40</v>
      </c>
    </row>
    <row r="17969" spans="1:10" x14ac:dyDescent="0.3">
      <c r="A17969" t="s">
        <v>17890</v>
      </c>
      <c r="C17969" s="18">
        <v>371.39268125709401</v>
      </c>
      <c r="D17969" s="1"/>
      <c r="E17969" s="1">
        <v>5</v>
      </c>
      <c r="F17969" s="1">
        <v>1</v>
      </c>
      <c r="G17969" s="1">
        <v>0</v>
      </c>
      <c r="H17969" s="1">
        <v>4</v>
      </c>
      <c r="I17969" s="15">
        <v>0.2</v>
      </c>
      <c r="J17969">
        <f t="shared" si="280"/>
        <v>40</v>
      </c>
    </row>
    <row r="17970" spans="1:10" x14ac:dyDescent="0.3">
      <c r="A17970" t="s">
        <v>17891</v>
      </c>
      <c r="C17970" s="18">
        <v>371.38867397466879</v>
      </c>
      <c r="D17970" s="1"/>
      <c r="E17970" s="1">
        <v>3</v>
      </c>
      <c r="F17970" s="1">
        <v>0</v>
      </c>
      <c r="G17970" s="1">
        <v>0</v>
      </c>
      <c r="H17970" s="1">
        <v>3</v>
      </c>
      <c r="I17970" s="15">
        <v>0</v>
      </c>
      <c r="J17970">
        <f t="shared" si="280"/>
        <v>40</v>
      </c>
    </row>
    <row r="17971" spans="1:10" x14ac:dyDescent="0.3">
      <c r="A17971" t="s">
        <v>17892</v>
      </c>
      <c r="C17971" s="18">
        <v>371.38819341627317</v>
      </c>
      <c r="D17971" s="1"/>
      <c r="E17971" s="1">
        <v>3</v>
      </c>
      <c r="F17971" s="1">
        <v>0</v>
      </c>
      <c r="G17971" s="1">
        <v>0</v>
      </c>
      <c r="H17971" s="1">
        <v>3</v>
      </c>
      <c r="I17971" s="15">
        <v>0</v>
      </c>
      <c r="J17971">
        <f t="shared" si="280"/>
        <v>40</v>
      </c>
    </row>
    <row r="17972" spans="1:10" x14ac:dyDescent="0.3">
      <c r="A17972" t="s">
        <v>17893</v>
      </c>
      <c r="C17972" s="18">
        <v>371.38792376756567</v>
      </c>
      <c r="D17972" s="1"/>
      <c r="E17972" s="1">
        <v>3</v>
      </c>
      <c r="F17972" s="1">
        <v>0</v>
      </c>
      <c r="G17972" s="1">
        <v>0</v>
      </c>
      <c r="H17972" s="1">
        <v>3</v>
      </c>
      <c r="I17972" s="15">
        <v>0</v>
      </c>
      <c r="J17972">
        <f t="shared" si="280"/>
        <v>40</v>
      </c>
    </row>
    <row r="17973" spans="1:10" x14ac:dyDescent="0.3">
      <c r="A17973" t="s">
        <v>17894</v>
      </c>
      <c r="C17973" s="18">
        <v>371.38380239010934</v>
      </c>
      <c r="D17973" s="1"/>
      <c r="E17973" s="1">
        <v>3</v>
      </c>
      <c r="F17973" s="1">
        <v>0</v>
      </c>
      <c r="G17973" s="1">
        <v>0</v>
      </c>
      <c r="H17973" s="1">
        <v>3</v>
      </c>
      <c r="I17973" s="15">
        <v>0</v>
      </c>
      <c r="J17973">
        <f t="shared" si="280"/>
        <v>40</v>
      </c>
    </row>
    <row r="17974" spans="1:10" x14ac:dyDescent="0.3">
      <c r="A17974" t="s">
        <v>17895</v>
      </c>
      <c r="C17974" s="18">
        <v>371.38366673182566</v>
      </c>
      <c r="D17974" s="1"/>
      <c r="E17974" s="1">
        <v>3</v>
      </c>
      <c r="F17974" s="1">
        <v>0</v>
      </c>
      <c r="G17974" s="1">
        <v>0</v>
      </c>
      <c r="H17974" s="1">
        <v>3</v>
      </c>
      <c r="I17974" s="15">
        <v>0</v>
      </c>
      <c r="J17974">
        <f t="shared" si="280"/>
        <v>40</v>
      </c>
    </row>
    <row r="17975" spans="1:10" x14ac:dyDescent="0.3">
      <c r="A17975" t="s">
        <v>17896</v>
      </c>
      <c r="C17975" s="18">
        <v>371.37970600848473</v>
      </c>
      <c r="D17975" s="1"/>
      <c r="E17975" s="1">
        <v>5</v>
      </c>
      <c r="F17975" s="1">
        <v>1</v>
      </c>
      <c r="G17975" s="1">
        <v>0</v>
      </c>
      <c r="H17975" s="1">
        <v>4</v>
      </c>
      <c r="I17975" s="15">
        <v>0.2</v>
      </c>
      <c r="J17975">
        <f t="shared" si="280"/>
        <v>40</v>
      </c>
    </row>
    <row r="17976" spans="1:10" x14ac:dyDescent="0.3">
      <c r="A17976" t="s">
        <v>17897</v>
      </c>
      <c r="C17976" s="18">
        <v>371.37904725618665</v>
      </c>
      <c r="D17976" s="1"/>
      <c r="E17976" s="1">
        <v>3</v>
      </c>
      <c r="F17976" s="1">
        <v>0</v>
      </c>
      <c r="G17976" s="1">
        <v>0</v>
      </c>
      <c r="H17976" s="1">
        <v>3</v>
      </c>
      <c r="I17976" s="15">
        <v>0</v>
      </c>
      <c r="J17976">
        <f t="shared" si="280"/>
        <v>40</v>
      </c>
    </row>
    <row r="17977" spans="1:10" x14ac:dyDescent="0.3">
      <c r="A17977" t="s">
        <v>17898</v>
      </c>
      <c r="C17977" s="18">
        <v>371.37737505211356</v>
      </c>
      <c r="D17977" s="1"/>
      <c r="E17977" s="1">
        <v>5</v>
      </c>
      <c r="F17977" s="1">
        <v>1</v>
      </c>
      <c r="G17977" s="1">
        <v>0</v>
      </c>
      <c r="H17977" s="1">
        <v>4</v>
      </c>
      <c r="I17977" s="15">
        <v>0.2</v>
      </c>
      <c r="J17977">
        <f t="shared" si="280"/>
        <v>40</v>
      </c>
    </row>
    <row r="17978" spans="1:10" x14ac:dyDescent="0.3">
      <c r="A17978" t="s">
        <v>17899</v>
      </c>
      <c r="C17978" s="18">
        <v>371.36830711205096</v>
      </c>
      <c r="D17978" s="1"/>
      <c r="E17978" s="1">
        <v>3</v>
      </c>
      <c r="F17978" s="1">
        <v>0</v>
      </c>
      <c r="G17978" s="1">
        <v>0</v>
      </c>
      <c r="H17978" s="1">
        <v>3</v>
      </c>
      <c r="I17978" s="15">
        <v>0</v>
      </c>
      <c r="J17978">
        <f t="shared" si="280"/>
        <v>40</v>
      </c>
    </row>
    <row r="17979" spans="1:10" x14ac:dyDescent="0.3">
      <c r="A17979" t="s">
        <v>17901</v>
      </c>
      <c r="C17979" s="18">
        <v>371.36728847473518</v>
      </c>
      <c r="D17979" s="1"/>
      <c r="E17979" s="1">
        <v>5</v>
      </c>
      <c r="F17979" s="1">
        <v>1</v>
      </c>
      <c r="G17979" s="1">
        <v>0</v>
      </c>
      <c r="H17979" s="1">
        <v>4</v>
      </c>
      <c r="I17979" s="15">
        <v>0.2</v>
      </c>
      <c r="J17979">
        <f t="shared" si="280"/>
        <v>40</v>
      </c>
    </row>
    <row r="17980" spans="1:10" x14ac:dyDescent="0.3">
      <c r="A17980" t="s">
        <v>17902</v>
      </c>
      <c r="C17980" s="18">
        <v>371.36427876152698</v>
      </c>
      <c r="D17980" s="1"/>
      <c r="E17980" s="1">
        <v>4</v>
      </c>
      <c r="F17980" s="1">
        <v>0</v>
      </c>
      <c r="G17980" s="1">
        <v>1</v>
      </c>
      <c r="H17980" s="1">
        <v>3</v>
      </c>
      <c r="I17980" s="15">
        <v>0.125</v>
      </c>
      <c r="J17980">
        <f t="shared" si="280"/>
        <v>40</v>
      </c>
    </row>
    <row r="17981" spans="1:10" x14ac:dyDescent="0.3">
      <c r="A17981" t="s">
        <v>17903</v>
      </c>
      <c r="C17981" s="18">
        <v>371.35580236730175</v>
      </c>
      <c r="D17981" s="1"/>
      <c r="E17981" s="1">
        <v>6</v>
      </c>
      <c r="F17981" s="1">
        <v>2</v>
      </c>
      <c r="G17981" s="1">
        <v>0</v>
      </c>
      <c r="H17981" s="1">
        <v>4</v>
      </c>
      <c r="I17981" s="15">
        <v>0.33333333333333331</v>
      </c>
      <c r="J17981">
        <f t="shared" si="280"/>
        <v>40</v>
      </c>
    </row>
    <row r="17982" spans="1:10" x14ac:dyDescent="0.3">
      <c r="A17982" t="s">
        <v>17904</v>
      </c>
      <c r="C17982" s="18">
        <v>371.35507424193389</v>
      </c>
      <c r="D17982" s="1"/>
      <c r="E17982" s="1">
        <v>3</v>
      </c>
      <c r="F17982" s="1">
        <v>0</v>
      </c>
      <c r="G17982" s="1">
        <v>0</v>
      </c>
      <c r="H17982" s="1">
        <v>3</v>
      </c>
      <c r="I17982" s="15">
        <v>0</v>
      </c>
      <c r="J17982">
        <f t="shared" si="280"/>
        <v>40</v>
      </c>
    </row>
    <row r="17983" spans="1:10" x14ac:dyDescent="0.3">
      <c r="A17983" t="s">
        <v>17905</v>
      </c>
      <c r="C17983" s="18">
        <v>371.35342704516125</v>
      </c>
      <c r="D17983" s="1"/>
      <c r="E17983" s="1">
        <v>3</v>
      </c>
      <c r="F17983" s="1">
        <v>0</v>
      </c>
      <c r="G17983" s="1">
        <v>0</v>
      </c>
      <c r="H17983" s="1">
        <v>3</v>
      </c>
      <c r="I17983" s="15">
        <v>0</v>
      </c>
      <c r="J17983">
        <f t="shared" si="280"/>
        <v>40</v>
      </c>
    </row>
    <row r="17984" spans="1:10" x14ac:dyDescent="0.3">
      <c r="A17984" t="s">
        <v>17907</v>
      </c>
      <c r="C17984" s="18">
        <v>371.35244651823069</v>
      </c>
      <c r="D17984" s="1"/>
      <c r="E17984" s="1">
        <v>77</v>
      </c>
      <c r="F17984" s="1">
        <v>31</v>
      </c>
      <c r="G17984" s="1">
        <v>4</v>
      </c>
      <c r="H17984" s="1">
        <v>42</v>
      </c>
      <c r="I17984" s="15">
        <v>0.42857142857142855</v>
      </c>
      <c r="J17984">
        <f t="shared" si="280"/>
        <v>20</v>
      </c>
    </row>
    <row r="17985" spans="1:10" x14ac:dyDescent="0.3">
      <c r="A17985" t="s">
        <v>17906</v>
      </c>
      <c r="C17985" s="18">
        <v>371.35193100260256</v>
      </c>
      <c r="D17985" s="1"/>
      <c r="E17985" s="1">
        <v>3</v>
      </c>
      <c r="F17985" s="1">
        <v>0</v>
      </c>
      <c r="G17985" s="1">
        <v>0</v>
      </c>
      <c r="H17985" s="1">
        <v>3</v>
      </c>
      <c r="I17985" s="15">
        <v>0</v>
      </c>
      <c r="J17985">
        <f t="shared" si="280"/>
        <v>40</v>
      </c>
    </row>
    <row r="17986" spans="1:10" x14ac:dyDescent="0.3">
      <c r="A17986" t="s">
        <v>17946</v>
      </c>
      <c r="C17986" s="18">
        <v>371.34824706748566</v>
      </c>
      <c r="D17986" s="1"/>
      <c r="E17986" s="1">
        <v>5</v>
      </c>
      <c r="F17986" s="1">
        <v>1</v>
      </c>
      <c r="G17986" s="1">
        <v>0</v>
      </c>
      <c r="H17986" s="1">
        <v>4</v>
      </c>
      <c r="I17986" s="15">
        <v>0.2</v>
      </c>
      <c r="J17986">
        <f t="shared" si="280"/>
        <v>40</v>
      </c>
    </row>
    <row r="17987" spans="1:10" x14ac:dyDescent="0.3">
      <c r="A17987" t="s">
        <v>17908</v>
      </c>
      <c r="C17987" s="18">
        <v>371.34777006075052</v>
      </c>
      <c r="D17987" s="1"/>
      <c r="E17987" s="1">
        <v>3</v>
      </c>
      <c r="F17987" s="1">
        <v>0</v>
      </c>
      <c r="G17987" s="1">
        <v>0</v>
      </c>
      <c r="H17987" s="1">
        <v>3</v>
      </c>
      <c r="I17987" s="15">
        <v>0</v>
      </c>
      <c r="J17987">
        <f t="shared" si="280"/>
        <v>40</v>
      </c>
    </row>
    <row r="17988" spans="1:10" x14ac:dyDescent="0.3">
      <c r="A17988" t="s">
        <v>17909</v>
      </c>
      <c r="C17988" s="18">
        <v>371.34692473492589</v>
      </c>
      <c r="D17988" s="1"/>
      <c r="E17988" s="1">
        <v>12</v>
      </c>
      <c r="F17988" s="1">
        <v>4</v>
      </c>
      <c r="G17988" s="1">
        <v>0</v>
      </c>
      <c r="H17988" s="1">
        <v>8</v>
      </c>
      <c r="I17988" s="15">
        <v>0.33333333333333331</v>
      </c>
      <c r="J17988">
        <f t="shared" ref="J17988:J18051" si="281">IF(E17988&lt;=30,40,20)</f>
        <v>40</v>
      </c>
    </row>
    <row r="17989" spans="1:10" x14ac:dyDescent="0.3">
      <c r="A17989" t="s">
        <v>17911</v>
      </c>
      <c r="C17989" s="18">
        <v>371.34336459269105</v>
      </c>
      <c r="D17989" s="1"/>
      <c r="E17989" s="1">
        <v>3</v>
      </c>
      <c r="F17989" s="1">
        <v>0</v>
      </c>
      <c r="G17989" s="1">
        <v>0</v>
      </c>
      <c r="H17989" s="1">
        <v>3</v>
      </c>
      <c r="I17989" s="15">
        <v>0</v>
      </c>
      <c r="J17989">
        <f t="shared" si="281"/>
        <v>40</v>
      </c>
    </row>
    <row r="17990" spans="1:10" x14ac:dyDescent="0.3">
      <c r="A17990" t="s">
        <v>17912</v>
      </c>
      <c r="C17990" s="18">
        <v>371.34255106726442</v>
      </c>
      <c r="D17990" s="1"/>
      <c r="E17990" s="1">
        <v>3</v>
      </c>
      <c r="F17990" s="1">
        <v>0</v>
      </c>
      <c r="G17990" s="1">
        <v>0</v>
      </c>
      <c r="H17990" s="1">
        <v>3</v>
      </c>
      <c r="I17990" s="15">
        <v>0</v>
      </c>
      <c r="J17990">
        <f t="shared" si="281"/>
        <v>40</v>
      </c>
    </row>
    <row r="17991" spans="1:10" x14ac:dyDescent="0.3">
      <c r="A17991" t="s">
        <v>17913</v>
      </c>
      <c r="C17991" s="18">
        <v>371.34129466043021</v>
      </c>
      <c r="D17991" s="1"/>
      <c r="E17991" s="1">
        <v>10</v>
      </c>
      <c r="F17991" s="1">
        <v>3</v>
      </c>
      <c r="G17991" s="1">
        <v>1</v>
      </c>
      <c r="H17991" s="1">
        <v>6</v>
      </c>
      <c r="I17991" s="15">
        <v>0.35</v>
      </c>
      <c r="J17991">
        <f t="shared" si="281"/>
        <v>40</v>
      </c>
    </row>
    <row r="17992" spans="1:10" x14ac:dyDescent="0.3">
      <c r="A17992" t="s">
        <v>17914</v>
      </c>
      <c r="C17992" s="18">
        <v>371.34050121204848</v>
      </c>
      <c r="D17992" s="1"/>
      <c r="E17992" s="1">
        <v>6</v>
      </c>
      <c r="F17992" s="1">
        <v>1</v>
      </c>
      <c r="G17992" s="1">
        <v>1</v>
      </c>
      <c r="H17992" s="1">
        <v>4</v>
      </c>
      <c r="I17992" s="15">
        <v>0.25</v>
      </c>
      <c r="J17992">
        <f t="shared" si="281"/>
        <v>40</v>
      </c>
    </row>
    <row r="17993" spans="1:10" x14ac:dyDescent="0.3">
      <c r="A17993" t="s">
        <v>17915</v>
      </c>
      <c r="C17993" s="18">
        <v>371.3399620885657</v>
      </c>
      <c r="D17993" s="1"/>
      <c r="E17993" s="1">
        <v>9</v>
      </c>
      <c r="F17993" s="1">
        <v>3</v>
      </c>
      <c r="G17993" s="1">
        <v>0</v>
      </c>
      <c r="H17993" s="1">
        <v>6</v>
      </c>
      <c r="I17993" s="15">
        <v>0.33333333333333331</v>
      </c>
      <c r="J17993">
        <f t="shared" si="281"/>
        <v>40</v>
      </c>
    </row>
    <row r="17994" spans="1:10" x14ac:dyDescent="0.3">
      <c r="A17994" s="21" t="s">
        <v>17916</v>
      </c>
      <c r="C17994" s="18">
        <v>371.33877201736027</v>
      </c>
      <c r="D17994" s="1"/>
      <c r="E17994" s="1">
        <v>3</v>
      </c>
      <c r="F17994" s="1">
        <v>0</v>
      </c>
      <c r="G17994" s="1">
        <v>0</v>
      </c>
      <c r="H17994" s="1">
        <v>3</v>
      </c>
      <c r="I17994" s="15">
        <v>0</v>
      </c>
      <c r="J17994">
        <f t="shared" si="281"/>
        <v>40</v>
      </c>
    </row>
    <row r="17995" spans="1:10" x14ac:dyDescent="0.3">
      <c r="A17995" t="s">
        <v>17917</v>
      </c>
      <c r="C17995" s="18">
        <v>371.33518644811471</v>
      </c>
      <c r="D17995" s="1"/>
      <c r="E17995" s="1">
        <v>3</v>
      </c>
      <c r="F17995" s="1">
        <v>0</v>
      </c>
      <c r="G17995" s="1">
        <v>0</v>
      </c>
      <c r="H17995" s="1">
        <v>3</v>
      </c>
      <c r="I17995" s="15">
        <v>0</v>
      </c>
      <c r="J17995">
        <f t="shared" si="281"/>
        <v>40</v>
      </c>
    </row>
    <row r="17996" spans="1:10" x14ac:dyDescent="0.3">
      <c r="A17996" t="s">
        <v>17918</v>
      </c>
      <c r="C17996" s="18">
        <v>371.32857370257068</v>
      </c>
      <c r="D17996" s="1"/>
      <c r="E17996" s="1">
        <v>3</v>
      </c>
      <c r="F17996" s="1">
        <v>0</v>
      </c>
      <c r="G17996" s="1">
        <v>0</v>
      </c>
      <c r="H17996" s="1">
        <v>3</v>
      </c>
      <c r="I17996" s="15">
        <v>0</v>
      </c>
      <c r="J17996">
        <f t="shared" si="281"/>
        <v>40</v>
      </c>
    </row>
    <row r="17997" spans="1:10" x14ac:dyDescent="0.3">
      <c r="A17997" t="s">
        <v>17920</v>
      </c>
      <c r="C17997" s="18">
        <v>371.3250225111247</v>
      </c>
      <c r="D17997" s="1"/>
      <c r="E17997" s="1">
        <v>3</v>
      </c>
      <c r="F17997" s="1">
        <v>0</v>
      </c>
      <c r="G17997" s="1">
        <v>0</v>
      </c>
      <c r="H17997" s="1">
        <v>3</v>
      </c>
      <c r="I17997" s="15">
        <v>0</v>
      </c>
      <c r="J17997">
        <f t="shared" si="281"/>
        <v>40</v>
      </c>
    </row>
    <row r="17998" spans="1:10" x14ac:dyDescent="0.3">
      <c r="A17998" t="s">
        <v>17921</v>
      </c>
      <c r="C17998" s="18">
        <v>371.32350967007045</v>
      </c>
      <c r="D17998" s="1"/>
      <c r="E17998" s="1">
        <v>34</v>
      </c>
      <c r="F17998" s="1">
        <v>15</v>
      </c>
      <c r="G17998" s="1">
        <v>0</v>
      </c>
      <c r="H17998" s="1">
        <v>19</v>
      </c>
      <c r="I17998" s="15">
        <v>0.44117647058823528</v>
      </c>
      <c r="J17998">
        <f t="shared" si="281"/>
        <v>20</v>
      </c>
    </row>
    <row r="17999" spans="1:10" x14ac:dyDescent="0.3">
      <c r="A17999" t="s">
        <v>17931</v>
      </c>
      <c r="C17999" s="18">
        <v>371.31365718285764</v>
      </c>
      <c r="D17999" s="1"/>
      <c r="E17999" s="1">
        <v>3</v>
      </c>
      <c r="F17999" s="1">
        <v>0</v>
      </c>
      <c r="G17999" s="1">
        <v>0</v>
      </c>
      <c r="H17999" s="1">
        <v>3</v>
      </c>
      <c r="I17999" s="15">
        <v>0</v>
      </c>
      <c r="J17999">
        <f t="shared" si="281"/>
        <v>40</v>
      </c>
    </row>
    <row r="18000" spans="1:10" x14ac:dyDescent="0.3">
      <c r="A18000" t="s">
        <v>18993</v>
      </c>
      <c r="C18000" s="18">
        <v>371.31020518446786</v>
      </c>
      <c r="D18000" s="1"/>
      <c r="E18000" s="1">
        <v>38</v>
      </c>
      <c r="F18000" s="1">
        <v>16</v>
      </c>
      <c r="G18000" s="1">
        <v>1</v>
      </c>
      <c r="H18000" s="1">
        <v>21</v>
      </c>
      <c r="I18000" s="15">
        <v>0.43421052631578949</v>
      </c>
      <c r="J18000">
        <f t="shared" si="281"/>
        <v>20</v>
      </c>
    </row>
    <row r="18001" spans="1:10" x14ac:dyDescent="0.3">
      <c r="A18001" t="s">
        <v>17925</v>
      </c>
      <c r="C18001" s="18">
        <v>371.30985282138397</v>
      </c>
      <c r="D18001" s="1"/>
      <c r="E18001" s="1">
        <v>16</v>
      </c>
      <c r="F18001" s="1">
        <v>7</v>
      </c>
      <c r="G18001" s="1">
        <v>0</v>
      </c>
      <c r="H18001" s="1">
        <v>9</v>
      </c>
      <c r="I18001" s="15">
        <v>0.4375</v>
      </c>
      <c r="J18001">
        <f t="shared" si="281"/>
        <v>40</v>
      </c>
    </row>
    <row r="18002" spans="1:10" x14ac:dyDescent="0.3">
      <c r="A18002" t="s">
        <v>17922</v>
      </c>
      <c r="C18002" s="18">
        <v>371.30958247304187</v>
      </c>
      <c r="D18002" s="1"/>
      <c r="E18002" s="1">
        <v>5</v>
      </c>
      <c r="F18002" s="1">
        <v>1</v>
      </c>
      <c r="G18002" s="1">
        <v>0</v>
      </c>
      <c r="H18002" s="1">
        <v>4</v>
      </c>
      <c r="I18002" s="15">
        <v>0.2</v>
      </c>
      <c r="J18002">
        <f t="shared" si="281"/>
        <v>40</v>
      </c>
    </row>
    <row r="18003" spans="1:10" x14ac:dyDescent="0.3">
      <c r="A18003" t="s">
        <v>17924</v>
      </c>
      <c r="C18003" s="18">
        <v>371.30403924601967</v>
      </c>
      <c r="D18003" s="1"/>
      <c r="E18003" s="1">
        <v>3</v>
      </c>
      <c r="F18003" s="1">
        <v>0</v>
      </c>
      <c r="G18003" s="1">
        <v>0</v>
      </c>
      <c r="H18003" s="1">
        <v>3</v>
      </c>
      <c r="I18003" s="15">
        <v>0</v>
      </c>
      <c r="J18003">
        <f t="shared" si="281"/>
        <v>40</v>
      </c>
    </row>
    <row r="18004" spans="1:10" x14ac:dyDescent="0.3">
      <c r="A18004" t="s">
        <v>17926</v>
      </c>
      <c r="C18004" s="18">
        <v>371.30343758619671</v>
      </c>
      <c r="D18004" s="1"/>
      <c r="E18004" s="1">
        <v>20</v>
      </c>
      <c r="F18004" s="1">
        <v>7</v>
      </c>
      <c r="G18004" s="1">
        <v>0</v>
      </c>
      <c r="H18004" s="1">
        <v>13</v>
      </c>
      <c r="I18004" s="15">
        <v>0.35</v>
      </c>
      <c r="J18004">
        <f t="shared" si="281"/>
        <v>40</v>
      </c>
    </row>
    <row r="18005" spans="1:10" x14ac:dyDescent="0.3">
      <c r="A18005" t="s">
        <v>17927</v>
      </c>
      <c r="C18005" s="18">
        <v>371.29476198016579</v>
      </c>
      <c r="D18005" s="1"/>
      <c r="E18005" s="1">
        <v>8</v>
      </c>
      <c r="F18005" s="1">
        <v>2</v>
      </c>
      <c r="G18005" s="1">
        <v>1</v>
      </c>
      <c r="H18005" s="1">
        <v>5</v>
      </c>
      <c r="I18005" s="15">
        <v>0.3125</v>
      </c>
      <c r="J18005">
        <f t="shared" si="281"/>
        <v>40</v>
      </c>
    </row>
    <row r="18006" spans="1:10" x14ac:dyDescent="0.3">
      <c r="A18006" t="s">
        <v>17928</v>
      </c>
      <c r="C18006" s="18">
        <v>371.29009807231415</v>
      </c>
      <c r="D18006" s="1"/>
      <c r="E18006" s="1">
        <v>5</v>
      </c>
      <c r="F18006" s="1">
        <v>1</v>
      </c>
      <c r="G18006" s="1">
        <v>0</v>
      </c>
      <c r="H18006" s="1">
        <v>4</v>
      </c>
      <c r="I18006" s="15">
        <v>0.2</v>
      </c>
      <c r="J18006">
        <f t="shared" si="281"/>
        <v>40</v>
      </c>
    </row>
    <row r="18007" spans="1:10" x14ac:dyDescent="0.3">
      <c r="A18007" t="s">
        <v>17929</v>
      </c>
      <c r="C18007" s="18">
        <v>371.28951065724232</v>
      </c>
      <c r="D18007" s="1"/>
      <c r="E18007" s="1">
        <v>3</v>
      </c>
      <c r="F18007" s="1">
        <v>0</v>
      </c>
      <c r="G18007" s="1">
        <v>0</v>
      </c>
      <c r="H18007" s="1">
        <v>3</v>
      </c>
      <c r="I18007" s="15">
        <v>0</v>
      </c>
      <c r="J18007">
        <f t="shared" si="281"/>
        <v>40</v>
      </c>
    </row>
    <row r="18008" spans="1:10" x14ac:dyDescent="0.3">
      <c r="A18008" t="s">
        <v>18446</v>
      </c>
      <c r="C18008" s="18">
        <v>371.2821135025539</v>
      </c>
      <c r="D18008" s="1"/>
      <c r="E18008" s="1">
        <v>83</v>
      </c>
      <c r="F18008" s="1">
        <v>36</v>
      </c>
      <c r="G18008" s="1">
        <v>2</v>
      </c>
      <c r="H18008" s="1">
        <v>45</v>
      </c>
      <c r="I18008" s="15">
        <v>0.44578313253012047</v>
      </c>
      <c r="J18008">
        <f t="shared" si="281"/>
        <v>20</v>
      </c>
    </row>
    <row r="18009" spans="1:10" x14ac:dyDescent="0.3">
      <c r="A18009" t="s">
        <v>17930</v>
      </c>
      <c r="C18009" s="18">
        <v>371.27902920396889</v>
      </c>
      <c r="D18009" s="1"/>
      <c r="E18009" s="1">
        <v>15</v>
      </c>
      <c r="F18009" s="1">
        <v>6</v>
      </c>
      <c r="G18009" s="1">
        <v>0</v>
      </c>
      <c r="H18009" s="1">
        <v>9</v>
      </c>
      <c r="I18009" s="15">
        <v>0.4</v>
      </c>
      <c r="J18009">
        <f t="shared" si="281"/>
        <v>40</v>
      </c>
    </row>
    <row r="18010" spans="1:10" x14ac:dyDescent="0.3">
      <c r="A18010" t="s">
        <v>17932</v>
      </c>
      <c r="C18010" s="18">
        <v>371.26871713838131</v>
      </c>
      <c r="D18010" s="1"/>
      <c r="E18010" s="1">
        <v>3</v>
      </c>
      <c r="F18010" s="1">
        <v>0</v>
      </c>
      <c r="G18010" s="1">
        <v>0</v>
      </c>
      <c r="H18010" s="1">
        <v>3</v>
      </c>
      <c r="I18010" s="15">
        <v>0</v>
      </c>
      <c r="J18010">
        <f t="shared" si="281"/>
        <v>40</v>
      </c>
    </row>
    <row r="18011" spans="1:10" x14ac:dyDescent="0.3">
      <c r="A18011" s="21" t="s">
        <v>17934</v>
      </c>
      <c r="C18011" s="18">
        <v>371.25888457928869</v>
      </c>
      <c r="D18011" s="1"/>
      <c r="E18011" s="1">
        <v>3</v>
      </c>
      <c r="F18011" s="1">
        <v>0</v>
      </c>
      <c r="G18011" s="1">
        <v>0</v>
      </c>
      <c r="H18011" s="1">
        <v>3</v>
      </c>
      <c r="I18011" s="15">
        <v>0</v>
      </c>
      <c r="J18011">
        <f t="shared" si="281"/>
        <v>40</v>
      </c>
    </row>
    <row r="18012" spans="1:10" x14ac:dyDescent="0.3">
      <c r="A18012" t="s">
        <v>17935</v>
      </c>
      <c r="C18012" s="18">
        <v>371.25694107375449</v>
      </c>
      <c r="D18012" s="1"/>
      <c r="E18012" s="1">
        <v>10</v>
      </c>
      <c r="F18012" s="1">
        <v>3</v>
      </c>
      <c r="G18012" s="1">
        <v>0</v>
      </c>
      <c r="H18012" s="1">
        <v>7</v>
      </c>
      <c r="I18012" s="15">
        <v>0.3</v>
      </c>
      <c r="J18012">
        <f t="shared" si="281"/>
        <v>40</v>
      </c>
    </row>
    <row r="18013" spans="1:10" x14ac:dyDescent="0.3">
      <c r="A18013" t="s">
        <v>17971</v>
      </c>
      <c r="C18013" s="18">
        <v>371.25332583498044</v>
      </c>
      <c r="D18013" s="1"/>
      <c r="E18013" s="1">
        <v>3</v>
      </c>
      <c r="F18013" s="1">
        <v>0</v>
      </c>
      <c r="G18013" s="1">
        <v>0</v>
      </c>
      <c r="H18013" s="1">
        <v>3</v>
      </c>
      <c r="I18013" s="15">
        <v>0</v>
      </c>
      <c r="J18013">
        <f t="shared" si="281"/>
        <v>40</v>
      </c>
    </row>
    <row r="18014" spans="1:10" x14ac:dyDescent="0.3">
      <c r="A18014" t="s">
        <v>17936</v>
      </c>
      <c r="C18014" s="18">
        <v>371.25305349772754</v>
      </c>
      <c r="D18014" s="1"/>
      <c r="E18014" s="1">
        <v>3</v>
      </c>
      <c r="F18014" s="1">
        <v>0</v>
      </c>
      <c r="G18014" s="1">
        <v>0</v>
      </c>
      <c r="H18014" s="1">
        <v>3</v>
      </c>
      <c r="I18014" s="15">
        <v>0</v>
      </c>
      <c r="J18014">
        <f t="shared" si="281"/>
        <v>40</v>
      </c>
    </row>
    <row r="18015" spans="1:10" x14ac:dyDescent="0.3">
      <c r="A18015" t="s">
        <v>17937</v>
      </c>
      <c r="C18015" s="18">
        <v>371.25265939091503</v>
      </c>
      <c r="D18015" s="1"/>
      <c r="E18015" s="1">
        <v>3</v>
      </c>
      <c r="F18015" s="1">
        <v>0</v>
      </c>
      <c r="G18015" s="1">
        <v>0</v>
      </c>
      <c r="H18015" s="1">
        <v>3</v>
      </c>
      <c r="I18015" s="15">
        <v>0</v>
      </c>
      <c r="J18015">
        <f t="shared" si="281"/>
        <v>40</v>
      </c>
    </row>
    <row r="18016" spans="1:10" x14ac:dyDescent="0.3">
      <c r="A18016" t="s">
        <v>17938</v>
      </c>
      <c r="C18016" s="18">
        <v>371.24758475405542</v>
      </c>
      <c r="D18016" s="1"/>
      <c r="E18016" s="1">
        <v>35</v>
      </c>
      <c r="F18016" s="1">
        <v>13</v>
      </c>
      <c r="G18016" s="1">
        <v>0</v>
      </c>
      <c r="H18016" s="1">
        <v>22</v>
      </c>
      <c r="I18016" s="15">
        <v>0.37142857142857144</v>
      </c>
      <c r="J18016">
        <f t="shared" si="281"/>
        <v>20</v>
      </c>
    </row>
    <row r="18017" spans="1:10" x14ac:dyDescent="0.3">
      <c r="A18017" t="s">
        <v>17940</v>
      </c>
      <c r="C18017" s="18">
        <v>371.24149848539366</v>
      </c>
      <c r="D18017" s="1"/>
      <c r="E18017" s="1">
        <v>3</v>
      </c>
      <c r="F18017" s="1">
        <v>0</v>
      </c>
      <c r="G18017" s="1">
        <v>0</v>
      </c>
      <c r="H18017" s="1">
        <v>3</v>
      </c>
      <c r="I18017" s="15">
        <v>0</v>
      </c>
      <c r="J18017">
        <f t="shared" si="281"/>
        <v>40</v>
      </c>
    </row>
    <row r="18018" spans="1:10" x14ac:dyDescent="0.3">
      <c r="A18018" t="s">
        <v>17941</v>
      </c>
      <c r="C18018" s="18">
        <v>371.24011516041651</v>
      </c>
      <c r="D18018" s="1"/>
      <c r="E18018" s="1">
        <v>5</v>
      </c>
      <c r="F18018" s="1">
        <v>1</v>
      </c>
      <c r="G18018" s="1">
        <v>0</v>
      </c>
      <c r="H18018" s="1">
        <v>4</v>
      </c>
      <c r="I18018" s="15">
        <v>0.2</v>
      </c>
      <c r="J18018">
        <f t="shared" si="281"/>
        <v>40</v>
      </c>
    </row>
    <row r="18019" spans="1:10" x14ac:dyDescent="0.3">
      <c r="A18019" t="s">
        <v>17942</v>
      </c>
      <c r="C18019" s="18">
        <v>371.23960791071323</v>
      </c>
      <c r="D18019" s="1"/>
      <c r="E18019" s="1">
        <v>3</v>
      </c>
      <c r="F18019" s="1">
        <v>0</v>
      </c>
      <c r="G18019" s="1">
        <v>0</v>
      </c>
      <c r="H18019" s="1">
        <v>3</v>
      </c>
      <c r="I18019" s="15">
        <v>0</v>
      </c>
      <c r="J18019">
        <f t="shared" si="281"/>
        <v>40</v>
      </c>
    </row>
    <row r="18020" spans="1:10" x14ac:dyDescent="0.3">
      <c r="A18020" t="s">
        <v>17943</v>
      </c>
      <c r="C18020" s="18">
        <v>371.23639049715109</v>
      </c>
      <c r="D18020" s="1"/>
      <c r="E18020" s="1">
        <v>5</v>
      </c>
      <c r="F18020" s="1">
        <v>1</v>
      </c>
      <c r="G18020" s="1">
        <v>0</v>
      </c>
      <c r="H18020" s="1">
        <v>4</v>
      </c>
      <c r="I18020" s="15">
        <v>0.2</v>
      </c>
      <c r="J18020">
        <f t="shared" si="281"/>
        <v>40</v>
      </c>
    </row>
    <row r="18021" spans="1:10" x14ac:dyDescent="0.3">
      <c r="A18021" t="s">
        <v>18066</v>
      </c>
      <c r="C18021" s="18">
        <v>371.22444026844681</v>
      </c>
      <c r="D18021" s="1"/>
      <c r="E18021" s="1">
        <v>17</v>
      </c>
      <c r="F18021" s="1">
        <v>7</v>
      </c>
      <c r="G18021" s="1">
        <v>0</v>
      </c>
      <c r="H18021" s="1">
        <v>10</v>
      </c>
      <c r="I18021" s="15">
        <v>0.41176470588235292</v>
      </c>
      <c r="J18021">
        <f t="shared" si="281"/>
        <v>40</v>
      </c>
    </row>
    <row r="18022" spans="1:10" x14ac:dyDescent="0.3">
      <c r="A18022" t="s">
        <v>17948</v>
      </c>
      <c r="C18022" s="18">
        <v>371.22269027983748</v>
      </c>
      <c r="D18022" s="1"/>
      <c r="E18022" s="1">
        <v>5</v>
      </c>
      <c r="F18022" s="1">
        <v>1</v>
      </c>
      <c r="G18022" s="1">
        <v>0</v>
      </c>
      <c r="H18022" s="1">
        <v>4</v>
      </c>
      <c r="I18022" s="15">
        <v>0.2</v>
      </c>
      <c r="J18022">
        <f t="shared" si="281"/>
        <v>40</v>
      </c>
    </row>
    <row r="18023" spans="1:10" x14ac:dyDescent="0.3">
      <c r="A18023" t="s">
        <v>17949</v>
      </c>
      <c r="C18023" s="18">
        <v>371.21820889451902</v>
      </c>
      <c r="D18023" s="1"/>
      <c r="E18023" s="1">
        <v>3</v>
      </c>
      <c r="F18023" s="1">
        <v>0</v>
      </c>
      <c r="G18023" s="1">
        <v>0</v>
      </c>
      <c r="H18023" s="1">
        <v>3</v>
      </c>
      <c r="I18023" s="15">
        <v>0</v>
      </c>
      <c r="J18023">
        <f t="shared" si="281"/>
        <v>40</v>
      </c>
    </row>
    <row r="18024" spans="1:10" x14ac:dyDescent="0.3">
      <c r="A18024" t="s">
        <v>18068</v>
      </c>
      <c r="C18024" s="18">
        <v>371.21777175095826</v>
      </c>
      <c r="D18024" s="1"/>
      <c r="E18024" s="1">
        <v>3</v>
      </c>
      <c r="F18024" s="1">
        <v>0</v>
      </c>
      <c r="G18024" s="1">
        <v>0</v>
      </c>
      <c r="H18024" s="1">
        <v>3</v>
      </c>
      <c r="I18024" s="15">
        <v>0</v>
      </c>
      <c r="J18024">
        <f t="shared" si="281"/>
        <v>40</v>
      </c>
    </row>
    <row r="18025" spans="1:10" x14ac:dyDescent="0.3">
      <c r="A18025" t="s">
        <v>17950</v>
      </c>
      <c r="C18025" s="18">
        <v>371.2120023765342</v>
      </c>
      <c r="D18025" s="1"/>
      <c r="E18025" s="1">
        <v>3</v>
      </c>
      <c r="F18025" s="1">
        <v>0</v>
      </c>
      <c r="G18025" s="1">
        <v>0</v>
      </c>
      <c r="H18025" s="1">
        <v>3</v>
      </c>
      <c r="I18025" s="15">
        <v>0</v>
      </c>
      <c r="J18025">
        <f t="shared" si="281"/>
        <v>40</v>
      </c>
    </row>
    <row r="18026" spans="1:10" x14ac:dyDescent="0.3">
      <c r="A18026" t="s">
        <v>18076</v>
      </c>
      <c r="C18026" s="18">
        <v>371.2109286196403</v>
      </c>
      <c r="D18026" s="1"/>
      <c r="E18026" s="1">
        <v>4</v>
      </c>
      <c r="F18026" s="1">
        <v>0</v>
      </c>
      <c r="G18026" s="1">
        <v>1</v>
      </c>
      <c r="H18026" s="1">
        <v>3</v>
      </c>
      <c r="I18026" s="15">
        <v>0.125</v>
      </c>
      <c r="J18026">
        <f t="shared" si="281"/>
        <v>40</v>
      </c>
    </row>
    <row r="18027" spans="1:10" x14ac:dyDescent="0.3">
      <c r="A18027" t="s">
        <v>17698</v>
      </c>
      <c r="C18027" s="18">
        <v>371.20976429680479</v>
      </c>
      <c r="D18027" s="1"/>
      <c r="E18027" s="1">
        <v>5</v>
      </c>
      <c r="F18027" s="1">
        <v>1</v>
      </c>
      <c r="G18027" s="1">
        <v>0</v>
      </c>
      <c r="H18027" s="1">
        <v>4</v>
      </c>
      <c r="I18027" s="15">
        <v>0.2</v>
      </c>
      <c r="J18027">
        <f t="shared" si="281"/>
        <v>40</v>
      </c>
    </row>
    <row r="18028" spans="1:10" x14ac:dyDescent="0.3">
      <c r="A18028" t="s">
        <v>17981</v>
      </c>
      <c r="C18028" s="18">
        <v>371.20636128451855</v>
      </c>
      <c r="D18028" s="1"/>
      <c r="E18028" s="1">
        <v>5</v>
      </c>
      <c r="F18028" s="1">
        <v>1</v>
      </c>
      <c r="G18028" s="1">
        <v>0</v>
      </c>
      <c r="H18028" s="1">
        <v>4</v>
      </c>
      <c r="I18028" s="15">
        <v>0.2</v>
      </c>
      <c r="J18028">
        <f t="shared" si="281"/>
        <v>40</v>
      </c>
    </row>
    <row r="18029" spans="1:10" x14ac:dyDescent="0.3">
      <c r="A18029" t="s">
        <v>17951</v>
      </c>
      <c r="C18029" s="18">
        <v>371.20373149509288</v>
      </c>
      <c r="D18029" s="1"/>
      <c r="E18029" s="1">
        <v>3</v>
      </c>
      <c r="F18029" s="1">
        <v>0</v>
      </c>
      <c r="G18029" s="1">
        <v>0</v>
      </c>
      <c r="H18029" s="1">
        <v>3</v>
      </c>
      <c r="I18029" s="15">
        <v>0</v>
      </c>
      <c r="J18029">
        <f t="shared" si="281"/>
        <v>40</v>
      </c>
    </row>
    <row r="18030" spans="1:10" x14ac:dyDescent="0.3">
      <c r="A18030" t="s">
        <v>17952</v>
      </c>
      <c r="C18030" s="18">
        <v>371.20351227555079</v>
      </c>
      <c r="D18030" s="1"/>
      <c r="E18030" s="1">
        <v>5</v>
      </c>
      <c r="F18030" s="1">
        <v>1</v>
      </c>
      <c r="G18030" s="1">
        <v>0</v>
      </c>
      <c r="H18030" s="1">
        <v>4</v>
      </c>
      <c r="I18030" s="15">
        <v>0.2</v>
      </c>
      <c r="J18030">
        <f t="shared" si="281"/>
        <v>40</v>
      </c>
    </row>
    <row r="18031" spans="1:10" x14ac:dyDescent="0.3">
      <c r="A18031" t="s">
        <v>17953</v>
      </c>
      <c r="C18031" s="18">
        <v>371.2021647367057</v>
      </c>
      <c r="D18031" s="1"/>
      <c r="E18031" s="1">
        <v>3</v>
      </c>
      <c r="F18031" s="1">
        <v>0</v>
      </c>
      <c r="G18031" s="1">
        <v>0</v>
      </c>
      <c r="H18031" s="1">
        <v>3</v>
      </c>
      <c r="I18031" s="15">
        <v>0</v>
      </c>
      <c r="J18031">
        <f t="shared" si="281"/>
        <v>40</v>
      </c>
    </row>
    <row r="18032" spans="1:10" x14ac:dyDescent="0.3">
      <c r="A18032" t="s">
        <v>17954</v>
      </c>
      <c r="C18032" s="18">
        <v>371.19989144921033</v>
      </c>
      <c r="D18032" s="1"/>
      <c r="E18032" s="1">
        <v>5</v>
      </c>
      <c r="F18032" s="1">
        <v>0</v>
      </c>
      <c r="G18032" s="1">
        <v>2</v>
      </c>
      <c r="H18032" s="1">
        <v>3</v>
      </c>
      <c r="I18032" s="15">
        <v>0.2</v>
      </c>
      <c r="J18032">
        <f t="shared" si="281"/>
        <v>40</v>
      </c>
    </row>
    <row r="18033" spans="1:10" x14ac:dyDescent="0.3">
      <c r="A18033" t="s">
        <v>18028</v>
      </c>
      <c r="C18033" s="18">
        <v>371.19488687024455</v>
      </c>
      <c r="D18033" s="1"/>
      <c r="E18033" s="1">
        <v>3</v>
      </c>
      <c r="F18033" s="1">
        <v>0</v>
      </c>
      <c r="G18033" s="1">
        <v>0</v>
      </c>
      <c r="H18033" s="1">
        <v>3</v>
      </c>
      <c r="I18033" s="15">
        <v>0</v>
      </c>
      <c r="J18033">
        <f t="shared" si="281"/>
        <v>40</v>
      </c>
    </row>
    <row r="18034" spans="1:10" x14ac:dyDescent="0.3">
      <c r="A18034" t="s">
        <v>17955</v>
      </c>
      <c r="C18034" s="18">
        <v>371.19020639194764</v>
      </c>
      <c r="D18034" s="1"/>
      <c r="E18034" s="1">
        <v>3</v>
      </c>
      <c r="F18034" s="1">
        <v>0</v>
      </c>
      <c r="G18034" s="1">
        <v>0</v>
      </c>
      <c r="H18034" s="1">
        <v>3</v>
      </c>
      <c r="I18034" s="15">
        <v>0</v>
      </c>
      <c r="J18034">
        <f t="shared" si="281"/>
        <v>40</v>
      </c>
    </row>
    <row r="18035" spans="1:10" x14ac:dyDescent="0.3">
      <c r="A18035" t="s">
        <v>17956</v>
      </c>
      <c r="C18035" s="18">
        <v>371.18962675313253</v>
      </c>
      <c r="D18035" s="1"/>
      <c r="E18035" s="1">
        <v>3</v>
      </c>
      <c r="F18035" s="1">
        <v>0</v>
      </c>
      <c r="G18035" s="1">
        <v>0</v>
      </c>
      <c r="H18035" s="1">
        <v>3</v>
      </c>
      <c r="I18035" s="15">
        <v>0</v>
      </c>
      <c r="J18035">
        <f t="shared" si="281"/>
        <v>40</v>
      </c>
    </row>
    <row r="18036" spans="1:10" x14ac:dyDescent="0.3">
      <c r="A18036" t="s">
        <v>17676</v>
      </c>
      <c r="C18036" s="18">
        <v>371.18868799565917</v>
      </c>
      <c r="D18036" s="1"/>
      <c r="E18036" s="1">
        <v>5</v>
      </c>
      <c r="F18036" s="1">
        <v>1</v>
      </c>
      <c r="G18036" s="1">
        <v>0</v>
      </c>
      <c r="H18036" s="1">
        <v>4</v>
      </c>
      <c r="I18036" s="15">
        <v>0.2</v>
      </c>
      <c r="J18036">
        <f t="shared" si="281"/>
        <v>40</v>
      </c>
    </row>
    <row r="18037" spans="1:10" x14ac:dyDescent="0.3">
      <c r="A18037" t="s">
        <v>17959</v>
      </c>
      <c r="C18037" s="18">
        <v>371.18641536215443</v>
      </c>
      <c r="D18037" s="1"/>
      <c r="E18037" s="1">
        <v>3</v>
      </c>
      <c r="F18037" s="1">
        <v>0</v>
      </c>
      <c r="G18037" s="1">
        <v>0</v>
      </c>
      <c r="H18037" s="1">
        <v>3</v>
      </c>
      <c r="I18037" s="15">
        <v>0</v>
      </c>
      <c r="J18037">
        <f t="shared" si="281"/>
        <v>40</v>
      </c>
    </row>
    <row r="18038" spans="1:10" x14ac:dyDescent="0.3">
      <c r="A18038" t="s">
        <v>17961</v>
      </c>
      <c r="C18038" s="18">
        <v>371.18540992745039</v>
      </c>
      <c r="D18038" s="1"/>
      <c r="E18038" s="1">
        <v>5</v>
      </c>
      <c r="F18038" s="1">
        <v>1</v>
      </c>
      <c r="G18038" s="1">
        <v>0</v>
      </c>
      <c r="H18038" s="1">
        <v>4</v>
      </c>
      <c r="I18038" s="15">
        <v>0.2</v>
      </c>
      <c r="J18038">
        <f t="shared" si="281"/>
        <v>40</v>
      </c>
    </row>
    <row r="18039" spans="1:10" x14ac:dyDescent="0.3">
      <c r="A18039" t="s">
        <v>17962</v>
      </c>
      <c r="C18039" s="18">
        <v>371.18454773073472</v>
      </c>
      <c r="D18039" s="1"/>
      <c r="E18039" s="1">
        <v>5</v>
      </c>
      <c r="F18039" s="1">
        <v>1</v>
      </c>
      <c r="G18039" s="1">
        <v>0</v>
      </c>
      <c r="H18039" s="1">
        <v>4</v>
      </c>
      <c r="I18039" s="15">
        <v>0.2</v>
      </c>
      <c r="J18039">
        <f t="shared" si="281"/>
        <v>40</v>
      </c>
    </row>
    <row r="18040" spans="1:10" x14ac:dyDescent="0.3">
      <c r="A18040" t="s">
        <v>17963</v>
      </c>
      <c r="C18040" s="18">
        <v>371.17761475523344</v>
      </c>
      <c r="D18040" s="1"/>
      <c r="E18040" s="1">
        <v>2</v>
      </c>
      <c r="F18040" s="1">
        <v>0</v>
      </c>
      <c r="G18040" s="1">
        <v>0</v>
      </c>
      <c r="H18040" s="1">
        <v>2</v>
      </c>
      <c r="I18040" s="15">
        <v>0</v>
      </c>
      <c r="J18040">
        <f t="shared" si="281"/>
        <v>40</v>
      </c>
    </row>
    <row r="18041" spans="1:10" x14ac:dyDescent="0.3">
      <c r="A18041" t="s">
        <v>17964</v>
      </c>
      <c r="C18041" s="18">
        <v>371.17381239764092</v>
      </c>
      <c r="D18041" s="1"/>
      <c r="E18041" s="1">
        <v>3</v>
      </c>
      <c r="F18041" s="1">
        <v>0</v>
      </c>
      <c r="G18041" s="1">
        <v>0</v>
      </c>
      <c r="H18041" s="1">
        <v>3</v>
      </c>
      <c r="I18041" s="15">
        <v>0</v>
      </c>
      <c r="J18041">
        <f t="shared" si="281"/>
        <v>40</v>
      </c>
    </row>
    <row r="18042" spans="1:10" x14ac:dyDescent="0.3">
      <c r="A18042" t="s">
        <v>17965</v>
      </c>
      <c r="C18042" s="18">
        <v>371.17255018590618</v>
      </c>
      <c r="D18042" s="1"/>
      <c r="E18042" s="1">
        <v>23</v>
      </c>
      <c r="F18042" s="1">
        <v>8</v>
      </c>
      <c r="G18042" s="1">
        <v>2</v>
      </c>
      <c r="H18042" s="1">
        <v>13</v>
      </c>
      <c r="I18042" s="15">
        <v>0.39130434782608697</v>
      </c>
      <c r="J18042">
        <f t="shared" si="281"/>
        <v>40</v>
      </c>
    </row>
    <row r="18043" spans="1:10" x14ac:dyDescent="0.3">
      <c r="A18043" t="s">
        <v>17968</v>
      </c>
      <c r="C18043" s="18">
        <v>371.16556219573829</v>
      </c>
      <c r="D18043" s="1"/>
      <c r="E18043" s="1">
        <v>3</v>
      </c>
      <c r="F18043" s="1">
        <v>0</v>
      </c>
      <c r="G18043" s="1">
        <v>0</v>
      </c>
      <c r="H18043" s="1">
        <v>3</v>
      </c>
      <c r="I18043" s="15">
        <v>0</v>
      </c>
      <c r="J18043">
        <f t="shared" si="281"/>
        <v>40</v>
      </c>
    </row>
    <row r="18044" spans="1:10" x14ac:dyDescent="0.3">
      <c r="A18044" t="s">
        <v>17969</v>
      </c>
      <c r="C18044" s="18">
        <v>371.16516198324751</v>
      </c>
      <c r="D18044" s="1"/>
      <c r="E18044" s="1">
        <v>3</v>
      </c>
      <c r="F18044" s="1">
        <v>0</v>
      </c>
      <c r="G18044" s="1">
        <v>0</v>
      </c>
      <c r="H18044" s="1">
        <v>3</v>
      </c>
      <c r="I18044" s="15">
        <v>0</v>
      </c>
      <c r="J18044">
        <f t="shared" si="281"/>
        <v>40</v>
      </c>
    </row>
    <row r="18045" spans="1:10" x14ac:dyDescent="0.3">
      <c r="A18045" t="s">
        <v>17970</v>
      </c>
      <c r="C18045" s="18">
        <v>371.16372672545407</v>
      </c>
      <c r="D18045" s="1"/>
      <c r="E18045" s="1">
        <v>3</v>
      </c>
      <c r="F18045" s="1">
        <v>0</v>
      </c>
      <c r="G18045" s="1">
        <v>0</v>
      </c>
      <c r="H18045" s="1">
        <v>3</v>
      </c>
      <c r="I18045" s="15">
        <v>0</v>
      </c>
      <c r="J18045">
        <f t="shared" si="281"/>
        <v>40</v>
      </c>
    </row>
    <row r="18046" spans="1:10" x14ac:dyDescent="0.3">
      <c r="A18046" t="s">
        <v>17972</v>
      </c>
      <c r="C18046" s="18">
        <v>371.1626153490439</v>
      </c>
      <c r="D18046" s="1"/>
      <c r="E18046" s="1">
        <v>3</v>
      </c>
      <c r="F18046" s="1">
        <v>0</v>
      </c>
      <c r="G18046" s="1">
        <v>0</v>
      </c>
      <c r="H18046" s="1">
        <v>3</v>
      </c>
      <c r="I18046" s="15">
        <v>0</v>
      </c>
      <c r="J18046">
        <f t="shared" si="281"/>
        <v>40</v>
      </c>
    </row>
    <row r="18047" spans="1:10" x14ac:dyDescent="0.3">
      <c r="A18047" t="s">
        <v>17973</v>
      </c>
      <c r="C18047" s="18">
        <v>371.16104094819627</v>
      </c>
      <c r="D18047" s="1"/>
      <c r="E18047" s="1">
        <v>3</v>
      </c>
      <c r="F18047" s="1">
        <v>0</v>
      </c>
      <c r="G18047" s="1">
        <v>0</v>
      </c>
      <c r="H18047" s="1">
        <v>3</v>
      </c>
      <c r="I18047" s="15">
        <v>0</v>
      </c>
      <c r="J18047">
        <f t="shared" si="281"/>
        <v>40</v>
      </c>
    </row>
    <row r="18048" spans="1:10" x14ac:dyDescent="0.3">
      <c r="A18048" t="s">
        <v>17974</v>
      </c>
      <c r="C18048" s="18">
        <v>371.16067462524927</v>
      </c>
      <c r="D18048" s="1"/>
      <c r="E18048" s="1">
        <v>3</v>
      </c>
      <c r="F18048" s="1">
        <v>0</v>
      </c>
      <c r="G18048" s="1">
        <v>0</v>
      </c>
      <c r="H18048" s="1">
        <v>3</v>
      </c>
      <c r="I18048" s="15">
        <v>0</v>
      </c>
      <c r="J18048">
        <f t="shared" si="281"/>
        <v>40</v>
      </c>
    </row>
    <row r="18049" spans="1:10" x14ac:dyDescent="0.3">
      <c r="A18049" t="s">
        <v>17975</v>
      </c>
      <c r="C18049" s="18">
        <v>371.1590178867404</v>
      </c>
      <c r="D18049" s="1"/>
      <c r="E18049" s="1">
        <v>3</v>
      </c>
      <c r="F18049" s="1">
        <v>0</v>
      </c>
      <c r="G18049" s="1">
        <v>0</v>
      </c>
      <c r="H18049" s="1">
        <v>3</v>
      </c>
      <c r="I18049" s="15">
        <v>0</v>
      </c>
      <c r="J18049">
        <f t="shared" si="281"/>
        <v>40</v>
      </c>
    </row>
    <row r="18050" spans="1:10" x14ac:dyDescent="0.3">
      <c r="A18050" t="s">
        <v>17976</v>
      </c>
      <c r="C18050" s="18">
        <v>371.15824064902654</v>
      </c>
      <c r="D18050" s="1"/>
      <c r="E18050" s="1">
        <v>3</v>
      </c>
      <c r="F18050" s="1">
        <v>0</v>
      </c>
      <c r="G18050" s="1">
        <v>0</v>
      </c>
      <c r="H18050" s="1">
        <v>3</v>
      </c>
      <c r="I18050" s="15">
        <v>0</v>
      </c>
      <c r="J18050">
        <f t="shared" si="281"/>
        <v>40</v>
      </c>
    </row>
    <row r="18051" spans="1:10" x14ac:dyDescent="0.3">
      <c r="A18051" t="s">
        <v>17977</v>
      </c>
      <c r="C18051" s="18">
        <v>371.15621091660415</v>
      </c>
      <c r="D18051" s="1"/>
      <c r="E18051" s="1">
        <v>5</v>
      </c>
      <c r="F18051" s="1">
        <v>1</v>
      </c>
      <c r="G18051" s="1">
        <v>0</v>
      </c>
      <c r="H18051" s="1">
        <v>4</v>
      </c>
      <c r="I18051" s="15">
        <v>0.2</v>
      </c>
      <c r="J18051">
        <f t="shared" si="281"/>
        <v>40</v>
      </c>
    </row>
    <row r="18052" spans="1:10" x14ac:dyDescent="0.3">
      <c r="A18052" t="s">
        <v>17978</v>
      </c>
      <c r="C18052" s="18">
        <v>371.1497988192159</v>
      </c>
      <c r="D18052" s="1"/>
      <c r="E18052" s="1">
        <v>4</v>
      </c>
      <c r="F18052" s="1">
        <v>0</v>
      </c>
      <c r="G18052" s="1">
        <v>1</v>
      </c>
      <c r="H18052" s="1">
        <v>3</v>
      </c>
      <c r="I18052" s="15">
        <v>0.125</v>
      </c>
      <c r="J18052">
        <f t="shared" ref="J18052:J18115" si="282">IF(E18052&lt;=30,40,20)</f>
        <v>40</v>
      </c>
    </row>
    <row r="18053" spans="1:10" x14ac:dyDescent="0.3">
      <c r="A18053" t="s">
        <v>17979</v>
      </c>
      <c r="C18053" s="18">
        <v>371.14948579279246</v>
      </c>
      <c r="D18053" s="1"/>
      <c r="E18053" s="1">
        <v>5</v>
      </c>
      <c r="F18053" s="1">
        <v>1</v>
      </c>
      <c r="G18053" s="1">
        <v>0</v>
      </c>
      <c r="H18053" s="1">
        <v>4</v>
      </c>
      <c r="I18053" s="15">
        <v>0.2</v>
      </c>
      <c r="J18053">
        <f t="shared" si="282"/>
        <v>40</v>
      </c>
    </row>
    <row r="18054" spans="1:10" x14ac:dyDescent="0.3">
      <c r="A18054" t="s">
        <v>17980</v>
      </c>
      <c r="C18054" s="18">
        <v>371.14907299785591</v>
      </c>
      <c r="D18054" s="1"/>
      <c r="E18054" s="1">
        <v>5</v>
      </c>
      <c r="F18054" s="1">
        <v>1</v>
      </c>
      <c r="G18054" s="1">
        <v>0</v>
      </c>
      <c r="H18054" s="1">
        <v>4</v>
      </c>
      <c r="I18054" s="15">
        <v>0.2</v>
      </c>
      <c r="J18054">
        <f t="shared" si="282"/>
        <v>40</v>
      </c>
    </row>
    <row r="18055" spans="1:10" x14ac:dyDescent="0.3">
      <c r="A18055" s="21" t="s">
        <v>17982</v>
      </c>
      <c r="C18055" s="18">
        <v>371.14764867102338</v>
      </c>
      <c r="D18055" s="1"/>
      <c r="E18055" s="1">
        <v>8</v>
      </c>
      <c r="F18055" s="1">
        <v>2</v>
      </c>
      <c r="G18055" s="1">
        <v>0</v>
      </c>
      <c r="H18055" s="1">
        <v>6</v>
      </c>
      <c r="I18055" s="15">
        <v>0.25</v>
      </c>
      <c r="J18055">
        <f t="shared" si="282"/>
        <v>40</v>
      </c>
    </row>
    <row r="18056" spans="1:10" x14ac:dyDescent="0.3">
      <c r="A18056" t="s">
        <v>17983</v>
      </c>
      <c r="C18056" s="18">
        <v>371.14623267524587</v>
      </c>
      <c r="D18056" s="1"/>
      <c r="E18056" s="1">
        <v>3</v>
      </c>
      <c r="F18056" s="1">
        <v>0</v>
      </c>
      <c r="G18056" s="1">
        <v>0</v>
      </c>
      <c r="H18056" s="1">
        <v>3</v>
      </c>
      <c r="I18056" s="15">
        <v>0</v>
      </c>
      <c r="J18056">
        <f t="shared" si="282"/>
        <v>40</v>
      </c>
    </row>
    <row r="18057" spans="1:10" x14ac:dyDescent="0.3">
      <c r="A18057" t="s">
        <v>17984</v>
      </c>
      <c r="C18057" s="18">
        <v>371.14623267524587</v>
      </c>
      <c r="D18057" s="1"/>
      <c r="E18057" s="1">
        <v>3</v>
      </c>
      <c r="F18057" s="1">
        <v>0</v>
      </c>
      <c r="G18057" s="1">
        <v>0</v>
      </c>
      <c r="H18057" s="1">
        <v>3</v>
      </c>
      <c r="I18057" s="15">
        <v>0</v>
      </c>
      <c r="J18057">
        <f t="shared" si="282"/>
        <v>40</v>
      </c>
    </row>
    <row r="18058" spans="1:10" x14ac:dyDescent="0.3">
      <c r="A18058" t="s">
        <v>17985</v>
      </c>
      <c r="C18058" s="18">
        <v>371.14623267524587</v>
      </c>
      <c r="D18058" s="1"/>
      <c r="E18058" s="1">
        <v>2</v>
      </c>
      <c r="F18058" s="1">
        <v>0</v>
      </c>
      <c r="G18058" s="1">
        <v>0</v>
      </c>
      <c r="H18058" s="1">
        <v>2</v>
      </c>
      <c r="I18058" s="15">
        <v>0</v>
      </c>
      <c r="J18058">
        <f t="shared" si="282"/>
        <v>40</v>
      </c>
    </row>
    <row r="18059" spans="1:10" x14ac:dyDescent="0.3">
      <c r="A18059" t="s">
        <v>17986</v>
      </c>
      <c r="C18059" s="18">
        <v>371.14623267524587</v>
      </c>
      <c r="D18059" s="1"/>
      <c r="E18059" s="1">
        <v>3</v>
      </c>
      <c r="F18059" s="1">
        <v>0</v>
      </c>
      <c r="G18059" s="1">
        <v>0</v>
      </c>
      <c r="H18059" s="1">
        <v>3</v>
      </c>
      <c r="I18059" s="15">
        <v>0</v>
      </c>
      <c r="J18059">
        <f t="shared" si="282"/>
        <v>40</v>
      </c>
    </row>
    <row r="18060" spans="1:10" x14ac:dyDescent="0.3">
      <c r="A18060" t="s">
        <v>17987</v>
      </c>
      <c r="C18060" s="18">
        <v>371.14623267524587</v>
      </c>
      <c r="D18060" s="1"/>
      <c r="E18060" s="1">
        <v>3</v>
      </c>
      <c r="F18060" s="1">
        <v>0</v>
      </c>
      <c r="G18060" s="1">
        <v>0</v>
      </c>
      <c r="H18060" s="1">
        <v>3</v>
      </c>
      <c r="I18060" s="15">
        <v>0</v>
      </c>
      <c r="J18060">
        <f t="shared" si="282"/>
        <v>40</v>
      </c>
    </row>
    <row r="18061" spans="1:10" x14ac:dyDescent="0.3">
      <c r="A18061" t="s">
        <v>17988</v>
      </c>
      <c r="C18061" s="18">
        <v>371.14623267524587</v>
      </c>
      <c r="D18061" s="1"/>
      <c r="E18061" s="1">
        <v>3</v>
      </c>
      <c r="F18061" s="1">
        <v>0</v>
      </c>
      <c r="G18061" s="1">
        <v>0</v>
      </c>
      <c r="H18061" s="1">
        <v>3</v>
      </c>
      <c r="I18061" s="15">
        <v>0</v>
      </c>
      <c r="J18061">
        <f t="shared" si="282"/>
        <v>40</v>
      </c>
    </row>
    <row r="18062" spans="1:10" x14ac:dyDescent="0.3">
      <c r="A18062" t="s">
        <v>17989</v>
      </c>
      <c r="C18062" s="18">
        <v>371.14623267524587</v>
      </c>
      <c r="D18062" s="1"/>
      <c r="E18062" s="1">
        <v>3</v>
      </c>
      <c r="F18062" s="1">
        <v>0</v>
      </c>
      <c r="G18062" s="1">
        <v>0</v>
      </c>
      <c r="H18062" s="1">
        <v>3</v>
      </c>
      <c r="I18062" s="15">
        <v>0</v>
      </c>
      <c r="J18062">
        <f t="shared" si="282"/>
        <v>40</v>
      </c>
    </row>
    <row r="18063" spans="1:10" x14ac:dyDescent="0.3">
      <c r="A18063" t="s">
        <v>17990</v>
      </c>
      <c r="C18063" s="18">
        <v>371.14566877036907</v>
      </c>
      <c r="D18063" s="1"/>
      <c r="E18063" s="1">
        <v>5</v>
      </c>
      <c r="F18063" s="1">
        <v>1</v>
      </c>
      <c r="G18063" s="1">
        <v>0</v>
      </c>
      <c r="H18063" s="1">
        <v>4</v>
      </c>
      <c r="I18063" s="15">
        <v>0.2</v>
      </c>
      <c r="J18063">
        <f t="shared" si="282"/>
        <v>40</v>
      </c>
    </row>
    <row r="18064" spans="1:10" x14ac:dyDescent="0.3">
      <c r="A18064" t="s">
        <v>17991</v>
      </c>
      <c r="C18064" s="18">
        <v>371.1430269704353</v>
      </c>
      <c r="D18064" s="1"/>
      <c r="E18064" s="1">
        <v>3</v>
      </c>
      <c r="F18064" s="1">
        <v>0</v>
      </c>
      <c r="G18064" s="1">
        <v>0</v>
      </c>
      <c r="H18064" s="1">
        <v>3</v>
      </c>
      <c r="I18064" s="15">
        <v>0</v>
      </c>
      <c r="J18064">
        <f t="shared" si="282"/>
        <v>40</v>
      </c>
    </row>
    <row r="18065" spans="1:10" x14ac:dyDescent="0.3">
      <c r="A18065" t="s">
        <v>18050</v>
      </c>
      <c r="C18065" s="18">
        <v>371.13931725670034</v>
      </c>
      <c r="D18065" s="1"/>
      <c r="E18065" s="1">
        <v>3</v>
      </c>
      <c r="F18065" s="1">
        <v>0</v>
      </c>
      <c r="G18065" s="1">
        <v>0</v>
      </c>
      <c r="H18065" s="1">
        <v>3</v>
      </c>
      <c r="I18065" s="15">
        <v>0</v>
      </c>
      <c r="J18065">
        <f t="shared" si="282"/>
        <v>40</v>
      </c>
    </row>
    <row r="18066" spans="1:10" x14ac:dyDescent="0.3">
      <c r="A18066" t="s">
        <v>17992</v>
      </c>
      <c r="C18066" s="18">
        <v>371.13727263859812</v>
      </c>
      <c r="D18066" s="1"/>
      <c r="E18066" s="1">
        <v>2</v>
      </c>
      <c r="F18066" s="1">
        <v>0</v>
      </c>
      <c r="G18066" s="1">
        <v>0</v>
      </c>
      <c r="H18066" s="1">
        <v>2</v>
      </c>
      <c r="I18066" s="15">
        <v>0</v>
      </c>
      <c r="J18066">
        <f t="shared" si="282"/>
        <v>40</v>
      </c>
    </row>
    <row r="18067" spans="1:10" x14ac:dyDescent="0.3">
      <c r="A18067" t="s">
        <v>18946</v>
      </c>
      <c r="C18067" s="18">
        <v>371.13557541160833</v>
      </c>
      <c r="D18067" s="1"/>
      <c r="E18067" s="1">
        <v>3</v>
      </c>
      <c r="F18067" s="1">
        <v>0</v>
      </c>
      <c r="G18067" s="1">
        <v>0</v>
      </c>
      <c r="H18067" s="1">
        <v>3</v>
      </c>
      <c r="I18067" s="15">
        <v>0</v>
      </c>
      <c r="J18067">
        <f t="shared" si="282"/>
        <v>40</v>
      </c>
    </row>
    <row r="18068" spans="1:10" x14ac:dyDescent="0.3">
      <c r="A18068" t="s">
        <v>17993</v>
      </c>
      <c r="C18068" s="18">
        <v>371.13428805370648</v>
      </c>
      <c r="D18068" s="1"/>
      <c r="E18068" s="1">
        <v>6</v>
      </c>
      <c r="F18068" s="1">
        <v>1</v>
      </c>
      <c r="G18068" s="1">
        <v>1</v>
      </c>
      <c r="H18068" s="1">
        <v>4</v>
      </c>
      <c r="I18068" s="15">
        <v>0.25</v>
      </c>
      <c r="J18068">
        <f t="shared" si="282"/>
        <v>40</v>
      </c>
    </row>
    <row r="18069" spans="1:10" x14ac:dyDescent="0.3">
      <c r="A18069" t="s">
        <v>17994</v>
      </c>
      <c r="C18069" s="18">
        <v>371.13352556695065</v>
      </c>
      <c r="D18069" s="1"/>
      <c r="E18069" s="1">
        <v>3</v>
      </c>
      <c r="F18069" s="1">
        <v>0</v>
      </c>
      <c r="G18069" s="1">
        <v>0</v>
      </c>
      <c r="H18069" s="1">
        <v>3</v>
      </c>
      <c r="I18069" s="15">
        <v>0</v>
      </c>
      <c r="J18069">
        <f t="shared" si="282"/>
        <v>40</v>
      </c>
    </row>
    <row r="18070" spans="1:10" x14ac:dyDescent="0.3">
      <c r="A18070" t="s">
        <v>17995</v>
      </c>
      <c r="C18070" s="18">
        <v>371.13352556695065</v>
      </c>
      <c r="D18070" s="1"/>
      <c r="E18070" s="1">
        <v>3</v>
      </c>
      <c r="F18070" s="1">
        <v>0</v>
      </c>
      <c r="G18070" s="1">
        <v>0</v>
      </c>
      <c r="H18070" s="1">
        <v>3</v>
      </c>
      <c r="I18070" s="15">
        <v>0</v>
      </c>
      <c r="J18070">
        <f t="shared" si="282"/>
        <v>40</v>
      </c>
    </row>
    <row r="18071" spans="1:10" x14ac:dyDescent="0.3">
      <c r="A18071" t="s">
        <v>17996</v>
      </c>
      <c r="C18071" s="18">
        <v>371.13352556695065</v>
      </c>
      <c r="D18071" s="1"/>
      <c r="E18071" s="1">
        <v>3</v>
      </c>
      <c r="F18071" s="1">
        <v>0</v>
      </c>
      <c r="G18071" s="1">
        <v>0</v>
      </c>
      <c r="H18071" s="1">
        <v>3</v>
      </c>
      <c r="I18071" s="15">
        <v>0</v>
      </c>
      <c r="J18071">
        <f t="shared" si="282"/>
        <v>40</v>
      </c>
    </row>
    <row r="18072" spans="1:10" x14ac:dyDescent="0.3">
      <c r="A18072" t="s">
        <v>17997</v>
      </c>
      <c r="C18072" s="18">
        <v>371.13352556695065</v>
      </c>
      <c r="D18072" s="1"/>
      <c r="E18072" s="1">
        <v>3</v>
      </c>
      <c r="F18072" s="1">
        <v>0</v>
      </c>
      <c r="G18072" s="1">
        <v>0</v>
      </c>
      <c r="H18072" s="1">
        <v>3</v>
      </c>
      <c r="I18072" s="15">
        <v>0</v>
      </c>
      <c r="J18072">
        <f t="shared" si="282"/>
        <v>40</v>
      </c>
    </row>
    <row r="18073" spans="1:10" x14ac:dyDescent="0.3">
      <c r="A18073" t="s">
        <v>17998</v>
      </c>
      <c r="C18073" s="18">
        <v>371.13352556695065</v>
      </c>
      <c r="D18073" s="1"/>
      <c r="E18073" s="1">
        <v>3</v>
      </c>
      <c r="F18073" s="1">
        <v>0</v>
      </c>
      <c r="G18073" s="1">
        <v>0</v>
      </c>
      <c r="H18073" s="1">
        <v>3</v>
      </c>
      <c r="I18073" s="15">
        <v>0</v>
      </c>
      <c r="J18073">
        <f t="shared" si="282"/>
        <v>40</v>
      </c>
    </row>
    <row r="18074" spans="1:10" x14ac:dyDescent="0.3">
      <c r="A18074" t="s">
        <v>17999</v>
      </c>
      <c r="C18074" s="18">
        <v>371.13352556695065</v>
      </c>
      <c r="D18074" s="1"/>
      <c r="E18074" s="1">
        <v>2</v>
      </c>
      <c r="F18074" s="1">
        <v>0</v>
      </c>
      <c r="G18074" s="1">
        <v>0</v>
      </c>
      <c r="H18074" s="1">
        <v>2</v>
      </c>
      <c r="I18074" s="15">
        <v>0</v>
      </c>
      <c r="J18074">
        <f t="shared" si="282"/>
        <v>40</v>
      </c>
    </row>
    <row r="18075" spans="1:10" x14ac:dyDescent="0.3">
      <c r="A18075" t="s">
        <v>18000</v>
      </c>
      <c r="C18075" s="18">
        <v>371.13352556695065</v>
      </c>
      <c r="D18075" s="1"/>
      <c r="E18075" s="1">
        <v>3</v>
      </c>
      <c r="F18075" s="1">
        <v>0</v>
      </c>
      <c r="G18075" s="1">
        <v>0</v>
      </c>
      <c r="H18075" s="1">
        <v>3</v>
      </c>
      <c r="I18075" s="15">
        <v>0</v>
      </c>
      <c r="J18075">
        <f t="shared" si="282"/>
        <v>40</v>
      </c>
    </row>
    <row r="18076" spans="1:10" x14ac:dyDescent="0.3">
      <c r="A18076" t="s">
        <v>18001</v>
      </c>
      <c r="C18076" s="18">
        <v>371.13352556695065</v>
      </c>
      <c r="D18076" s="1"/>
      <c r="E18076" s="1">
        <v>3</v>
      </c>
      <c r="F18076" s="1">
        <v>0</v>
      </c>
      <c r="G18076" s="1">
        <v>0</v>
      </c>
      <c r="H18076" s="1">
        <v>3</v>
      </c>
      <c r="I18076" s="15">
        <v>0</v>
      </c>
      <c r="J18076">
        <f t="shared" si="282"/>
        <v>40</v>
      </c>
    </row>
    <row r="18077" spans="1:10" x14ac:dyDescent="0.3">
      <c r="A18077" t="s">
        <v>18002</v>
      </c>
      <c r="C18077" s="18">
        <v>371.1335239864232</v>
      </c>
      <c r="D18077" s="1"/>
      <c r="E18077" s="1">
        <v>3</v>
      </c>
      <c r="F18077" s="1">
        <v>0</v>
      </c>
      <c r="G18077" s="1">
        <v>0</v>
      </c>
      <c r="H18077" s="1">
        <v>3</v>
      </c>
      <c r="I18077" s="15">
        <v>0</v>
      </c>
      <c r="J18077">
        <f t="shared" si="282"/>
        <v>40</v>
      </c>
    </row>
    <row r="18078" spans="1:10" x14ac:dyDescent="0.3">
      <c r="A18078" t="s">
        <v>18003</v>
      </c>
      <c r="C18078" s="18">
        <v>371.1315557860753</v>
      </c>
      <c r="D18078" s="1"/>
      <c r="E18078" s="1">
        <v>3</v>
      </c>
      <c r="F18078" s="1">
        <v>0</v>
      </c>
      <c r="G18078" s="1">
        <v>0</v>
      </c>
      <c r="H18078" s="1">
        <v>3</v>
      </c>
      <c r="I18078" s="15">
        <v>0</v>
      </c>
      <c r="J18078">
        <f t="shared" si="282"/>
        <v>40</v>
      </c>
    </row>
    <row r="18079" spans="1:10" x14ac:dyDescent="0.3">
      <c r="A18079" t="s">
        <v>18004</v>
      </c>
      <c r="C18079" s="18">
        <v>371.12989688035117</v>
      </c>
      <c r="D18079" s="1"/>
      <c r="E18079" s="1">
        <v>3</v>
      </c>
      <c r="F18079" s="1">
        <v>0</v>
      </c>
      <c r="G18079" s="1">
        <v>0</v>
      </c>
      <c r="H18079" s="1">
        <v>3</v>
      </c>
      <c r="I18079" s="15">
        <v>0</v>
      </c>
      <c r="J18079">
        <f t="shared" si="282"/>
        <v>40</v>
      </c>
    </row>
    <row r="18080" spans="1:10" x14ac:dyDescent="0.3">
      <c r="A18080" t="s">
        <v>18005</v>
      </c>
      <c r="C18080" s="18">
        <v>371.12989688035117</v>
      </c>
      <c r="D18080" s="1"/>
      <c r="E18080" s="1">
        <v>3</v>
      </c>
      <c r="F18080" s="1">
        <v>0</v>
      </c>
      <c r="G18080" s="1">
        <v>0</v>
      </c>
      <c r="H18080" s="1">
        <v>3</v>
      </c>
      <c r="I18080" s="15">
        <v>0</v>
      </c>
      <c r="J18080">
        <f t="shared" si="282"/>
        <v>40</v>
      </c>
    </row>
    <row r="18081" spans="1:10" x14ac:dyDescent="0.3">
      <c r="A18081" t="s">
        <v>18006</v>
      </c>
      <c r="C18081" s="18">
        <v>371.12989688035117</v>
      </c>
      <c r="D18081" s="1"/>
      <c r="E18081" s="1">
        <v>3</v>
      </c>
      <c r="F18081" s="1">
        <v>0</v>
      </c>
      <c r="G18081" s="1">
        <v>0</v>
      </c>
      <c r="H18081" s="1">
        <v>3</v>
      </c>
      <c r="I18081" s="15">
        <v>0</v>
      </c>
      <c r="J18081">
        <f t="shared" si="282"/>
        <v>40</v>
      </c>
    </row>
    <row r="18082" spans="1:10" x14ac:dyDescent="0.3">
      <c r="A18082" t="s">
        <v>18007</v>
      </c>
      <c r="C18082" s="18">
        <v>371.12989688035117</v>
      </c>
      <c r="D18082" s="1"/>
      <c r="E18082" s="1">
        <v>3</v>
      </c>
      <c r="F18082" s="1">
        <v>0</v>
      </c>
      <c r="G18082" s="1">
        <v>0</v>
      </c>
      <c r="H18082" s="1">
        <v>3</v>
      </c>
      <c r="I18082" s="15">
        <v>0</v>
      </c>
      <c r="J18082">
        <f t="shared" si="282"/>
        <v>40</v>
      </c>
    </row>
    <row r="18083" spans="1:10" x14ac:dyDescent="0.3">
      <c r="A18083" t="s">
        <v>18008</v>
      </c>
      <c r="C18083" s="18">
        <v>371.12845233357615</v>
      </c>
      <c r="D18083" s="1"/>
      <c r="E18083" s="1">
        <v>11</v>
      </c>
      <c r="F18083" s="1">
        <v>7</v>
      </c>
      <c r="G18083" s="1">
        <v>1</v>
      </c>
      <c r="H18083" s="1">
        <v>3</v>
      </c>
      <c r="I18083" s="15">
        <v>0.68181818181818177</v>
      </c>
      <c r="J18083">
        <f t="shared" si="282"/>
        <v>40</v>
      </c>
    </row>
    <row r="18084" spans="1:10" x14ac:dyDescent="0.3">
      <c r="A18084" t="s">
        <v>18009</v>
      </c>
      <c r="C18084" s="18">
        <v>371.12643895934332</v>
      </c>
      <c r="D18084" s="1"/>
      <c r="E18084" s="1">
        <v>5</v>
      </c>
      <c r="F18084" s="1">
        <v>1</v>
      </c>
      <c r="G18084" s="1">
        <v>0</v>
      </c>
      <c r="H18084" s="1">
        <v>4</v>
      </c>
      <c r="I18084" s="15">
        <v>0.2</v>
      </c>
      <c r="J18084">
        <f t="shared" si="282"/>
        <v>40</v>
      </c>
    </row>
    <row r="18085" spans="1:10" x14ac:dyDescent="0.3">
      <c r="A18085" t="s">
        <v>18010</v>
      </c>
      <c r="C18085" s="18">
        <v>371.1252690924822</v>
      </c>
      <c r="D18085" s="1"/>
      <c r="E18085" s="1">
        <v>3</v>
      </c>
      <c r="F18085" s="1">
        <v>0</v>
      </c>
      <c r="G18085" s="1">
        <v>0</v>
      </c>
      <c r="H18085" s="1">
        <v>3</v>
      </c>
      <c r="I18085" s="15">
        <v>0</v>
      </c>
      <c r="J18085">
        <f t="shared" si="282"/>
        <v>40</v>
      </c>
    </row>
    <row r="18086" spans="1:10" x14ac:dyDescent="0.3">
      <c r="A18086" t="s">
        <v>18011</v>
      </c>
      <c r="C18086" s="18">
        <v>371.12347563908776</v>
      </c>
      <c r="D18086" s="1"/>
      <c r="E18086" s="1">
        <v>3</v>
      </c>
      <c r="F18086" s="1">
        <v>0</v>
      </c>
      <c r="G18086" s="1">
        <v>0</v>
      </c>
      <c r="H18086" s="1">
        <v>3</v>
      </c>
      <c r="I18086" s="15">
        <v>0</v>
      </c>
      <c r="J18086">
        <f t="shared" si="282"/>
        <v>40</v>
      </c>
    </row>
    <row r="18087" spans="1:10" x14ac:dyDescent="0.3">
      <c r="A18087" t="s">
        <v>18012</v>
      </c>
      <c r="C18087" s="18">
        <v>371.11816855635772</v>
      </c>
      <c r="D18087" s="1"/>
      <c r="E18087" s="1">
        <v>3</v>
      </c>
      <c r="F18087" s="1">
        <v>0</v>
      </c>
      <c r="G18087" s="1">
        <v>0</v>
      </c>
      <c r="H18087" s="1">
        <v>3</v>
      </c>
      <c r="I18087" s="15">
        <v>0</v>
      </c>
      <c r="J18087">
        <f t="shared" si="282"/>
        <v>40</v>
      </c>
    </row>
    <row r="18088" spans="1:10" x14ac:dyDescent="0.3">
      <c r="A18088" t="s">
        <v>18013</v>
      </c>
      <c r="C18088" s="18">
        <v>371.1172760817347</v>
      </c>
      <c r="D18088" s="1"/>
      <c r="E18088" s="1">
        <v>8</v>
      </c>
      <c r="F18088" s="1">
        <v>2</v>
      </c>
      <c r="G18088" s="1">
        <v>0</v>
      </c>
      <c r="H18088" s="1">
        <v>6</v>
      </c>
      <c r="I18088" s="15">
        <v>0.25</v>
      </c>
      <c r="J18088">
        <f t="shared" si="282"/>
        <v>40</v>
      </c>
    </row>
    <row r="18089" spans="1:10" x14ac:dyDescent="0.3">
      <c r="A18089" t="s">
        <v>18014</v>
      </c>
      <c r="C18089" s="18">
        <v>371.11702552813381</v>
      </c>
      <c r="D18089" s="1"/>
      <c r="E18089" s="1">
        <v>3</v>
      </c>
      <c r="F18089" s="1">
        <v>0</v>
      </c>
      <c r="G18089" s="1">
        <v>0</v>
      </c>
      <c r="H18089" s="1">
        <v>3</v>
      </c>
      <c r="I18089" s="15">
        <v>0</v>
      </c>
      <c r="J18089">
        <f t="shared" si="282"/>
        <v>40</v>
      </c>
    </row>
    <row r="18090" spans="1:10" x14ac:dyDescent="0.3">
      <c r="A18090" t="s">
        <v>19402</v>
      </c>
      <c r="C18090" s="18">
        <v>371.11694196447627</v>
      </c>
      <c r="D18090" s="1"/>
      <c r="E18090" s="1">
        <v>37</v>
      </c>
      <c r="F18090" s="1">
        <v>15</v>
      </c>
      <c r="G18090" s="1">
        <v>1</v>
      </c>
      <c r="H18090" s="1">
        <v>21</v>
      </c>
      <c r="I18090" s="15">
        <v>0.41891891891891891</v>
      </c>
      <c r="J18090">
        <f t="shared" si="282"/>
        <v>20</v>
      </c>
    </row>
    <row r="18091" spans="1:10" x14ac:dyDescent="0.3">
      <c r="A18091" t="s">
        <v>18015</v>
      </c>
      <c r="C18091" s="18">
        <v>371.11378927071098</v>
      </c>
      <c r="D18091" s="1"/>
      <c r="E18091" s="1">
        <v>3</v>
      </c>
      <c r="F18091" s="1">
        <v>0</v>
      </c>
      <c r="G18091" s="1">
        <v>0</v>
      </c>
      <c r="H18091" s="1">
        <v>3</v>
      </c>
      <c r="I18091" s="15">
        <v>0</v>
      </c>
      <c r="J18091">
        <f t="shared" si="282"/>
        <v>40</v>
      </c>
    </row>
    <row r="18092" spans="1:10" x14ac:dyDescent="0.3">
      <c r="A18092" t="s">
        <v>18016</v>
      </c>
      <c r="C18092" s="18">
        <v>371.11358921949574</v>
      </c>
      <c r="D18092" s="1"/>
      <c r="E18092" s="1">
        <v>5</v>
      </c>
      <c r="F18092" s="1">
        <v>1</v>
      </c>
      <c r="G18092" s="1">
        <v>0</v>
      </c>
      <c r="H18092" s="1">
        <v>4</v>
      </c>
      <c r="I18092" s="15">
        <v>0.2</v>
      </c>
      <c r="J18092">
        <f t="shared" si="282"/>
        <v>40</v>
      </c>
    </row>
    <row r="18093" spans="1:10" x14ac:dyDescent="0.3">
      <c r="A18093" t="s">
        <v>18017</v>
      </c>
      <c r="C18093" s="18">
        <v>371.11340912304257</v>
      </c>
      <c r="D18093" s="1"/>
      <c r="E18093" s="1">
        <v>5</v>
      </c>
      <c r="F18093" s="1">
        <v>1</v>
      </c>
      <c r="G18093" s="1">
        <v>0</v>
      </c>
      <c r="H18093" s="1">
        <v>4</v>
      </c>
      <c r="I18093" s="15">
        <v>0.2</v>
      </c>
      <c r="J18093">
        <f t="shared" si="282"/>
        <v>40</v>
      </c>
    </row>
    <row r="18094" spans="1:10" x14ac:dyDescent="0.3">
      <c r="A18094" t="s">
        <v>18018</v>
      </c>
      <c r="C18094" s="18">
        <v>371.11179831052067</v>
      </c>
      <c r="D18094" s="1"/>
      <c r="E18094" s="1">
        <v>3</v>
      </c>
      <c r="F18094" s="1">
        <v>0</v>
      </c>
      <c r="G18094" s="1">
        <v>0</v>
      </c>
      <c r="H18094" s="1">
        <v>3</v>
      </c>
      <c r="I18094" s="15">
        <v>0</v>
      </c>
      <c r="J18094">
        <f t="shared" si="282"/>
        <v>40</v>
      </c>
    </row>
    <row r="18095" spans="1:10" x14ac:dyDescent="0.3">
      <c r="A18095" t="s">
        <v>18019</v>
      </c>
      <c r="C18095" s="18">
        <v>371.1116861230733</v>
      </c>
      <c r="D18095" s="1"/>
      <c r="E18095" s="1">
        <v>3</v>
      </c>
      <c r="F18095" s="1">
        <v>0</v>
      </c>
      <c r="G18095" s="1">
        <v>0</v>
      </c>
      <c r="H18095" s="1">
        <v>3</v>
      </c>
      <c r="I18095" s="15">
        <v>0</v>
      </c>
      <c r="J18095">
        <f t="shared" si="282"/>
        <v>40</v>
      </c>
    </row>
    <row r="18096" spans="1:10" x14ac:dyDescent="0.3">
      <c r="A18096" t="s">
        <v>18020</v>
      </c>
      <c r="C18096" s="18">
        <v>371.11140674820626</v>
      </c>
      <c r="D18096" s="1"/>
      <c r="E18096" s="1">
        <v>5</v>
      </c>
      <c r="F18096" s="1">
        <v>1</v>
      </c>
      <c r="G18096" s="1">
        <v>0</v>
      </c>
      <c r="H18096" s="1">
        <v>4</v>
      </c>
      <c r="I18096" s="15">
        <v>0.2</v>
      </c>
      <c r="J18096">
        <f t="shared" si="282"/>
        <v>40</v>
      </c>
    </row>
    <row r="18097" spans="1:10" x14ac:dyDescent="0.3">
      <c r="A18097" t="s">
        <v>18021</v>
      </c>
      <c r="C18097" s="18">
        <v>371.10947280118859</v>
      </c>
      <c r="D18097" s="1"/>
      <c r="E18097" s="1">
        <v>5</v>
      </c>
      <c r="F18097" s="1">
        <v>1</v>
      </c>
      <c r="G18097" s="1">
        <v>0</v>
      </c>
      <c r="H18097" s="1">
        <v>4</v>
      </c>
      <c r="I18097" s="15">
        <v>0.2</v>
      </c>
      <c r="J18097">
        <f t="shared" si="282"/>
        <v>40</v>
      </c>
    </row>
    <row r="18098" spans="1:10" x14ac:dyDescent="0.3">
      <c r="A18098" t="s">
        <v>18022</v>
      </c>
      <c r="C18098" s="18">
        <v>371.10609887112884</v>
      </c>
      <c r="D18098" s="1"/>
      <c r="E18098" s="1">
        <v>5</v>
      </c>
      <c r="F18098" s="1">
        <v>1</v>
      </c>
      <c r="G18098" s="1">
        <v>0</v>
      </c>
      <c r="H18098" s="1">
        <v>4</v>
      </c>
      <c r="I18098" s="15">
        <v>0.2</v>
      </c>
      <c r="J18098">
        <f t="shared" si="282"/>
        <v>40</v>
      </c>
    </row>
    <row r="18099" spans="1:10" x14ac:dyDescent="0.3">
      <c r="A18099" t="s">
        <v>18023</v>
      </c>
      <c r="C18099" s="18">
        <v>371.10472774207147</v>
      </c>
      <c r="D18099" s="1"/>
      <c r="E18099" s="1">
        <v>3</v>
      </c>
      <c r="F18099" s="1">
        <v>0</v>
      </c>
      <c r="G18099" s="1">
        <v>0</v>
      </c>
      <c r="H18099" s="1">
        <v>3</v>
      </c>
      <c r="I18099" s="15">
        <v>0</v>
      </c>
      <c r="J18099">
        <f t="shared" si="282"/>
        <v>40</v>
      </c>
    </row>
    <row r="18100" spans="1:10" x14ac:dyDescent="0.3">
      <c r="A18100" t="s">
        <v>18024</v>
      </c>
      <c r="C18100" s="18">
        <v>371.10304537048773</v>
      </c>
      <c r="D18100" s="1"/>
      <c r="E18100" s="1">
        <v>3</v>
      </c>
      <c r="F18100" s="1">
        <v>0</v>
      </c>
      <c r="G18100" s="1">
        <v>0</v>
      </c>
      <c r="H18100" s="1">
        <v>3</v>
      </c>
      <c r="I18100" s="15">
        <v>0</v>
      </c>
      <c r="J18100">
        <f t="shared" si="282"/>
        <v>40</v>
      </c>
    </row>
    <row r="18101" spans="1:10" x14ac:dyDescent="0.3">
      <c r="A18101" t="s">
        <v>18025</v>
      </c>
      <c r="C18101" s="18">
        <v>371.10226682973087</v>
      </c>
      <c r="D18101" s="1"/>
      <c r="E18101" s="1">
        <v>6</v>
      </c>
      <c r="F18101" s="1">
        <v>2</v>
      </c>
      <c r="G18101" s="1">
        <v>0</v>
      </c>
      <c r="H18101" s="1">
        <v>4</v>
      </c>
      <c r="I18101" s="15">
        <v>0.33333333333333331</v>
      </c>
      <c r="J18101">
        <f t="shared" si="282"/>
        <v>40</v>
      </c>
    </row>
    <row r="18102" spans="1:10" x14ac:dyDescent="0.3">
      <c r="A18102" t="s">
        <v>18026</v>
      </c>
      <c r="C18102" s="18">
        <v>371.09752144457536</v>
      </c>
      <c r="D18102" s="1"/>
      <c r="E18102" s="1">
        <v>3</v>
      </c>
      <c r="F18102" s="1">
        <v>0</v>
      </c>
      <c r="G18102" s="1">
        <v>0</v>
      </c>
      <c r="H18102" s="1">
        <v>3</v>
      </c>
      <c r="I18102" s="15">
        <v>0</v>
      </c>
      <c r="J18102">
        <f t="shared" si="282"/>
        <v>40</v>
      </c>
    </row>
    <row r="18103" spans="1:10" x14ac:dyDescent="0.3">
      <c r="A18103" t="s">
        <v>18027</v>
      </c>
      <c r="C18103" s="18">
        <v>371.09600209749487</v>
      </c>
      <c r="D18103" s="1"/>
      <c r="E18103" s="1">
        <v>3</v>
      </c>
      <c r="F18103" s="1">
        <v>0</v>
      </c>
      <c r="G18103" s="1">
        <v>0</v>
      </c>
      <c r="H18103" s="1">
        <v>3</v>
      </c>
      <c r="I18103" s="15">
        <v>0</v>
      </c>
      <c r="J18103">
        <f t="shared" si="282"/>
        <v>40</v>
      </c>
    </row>
    <row r="18104" spans="1:10" x14ac:dyDescent="0.3">
      <c r="A18104" t="s">
        <v>18029</v>
      </c>
      <c r="C18104" s="18">
        <v>371.08775275928929</v>
      </c>
      <c r="D18104" s="1"/>
      <c r="E18104" s="1">
        <v>3</v>
      </c>
      <c r="F18104" s="1">
        <v>0</v>
      </c>
      <c r="G18104" s="1">
        <v>0</v>
      </c>
      <c r="H18104" s="1">
        <v>3</v>
      </c>
      <c r="I18104" s="15">
        <v>0</v>
      </c>
      <c r="J18104">
        <f t="shared" si="282"/>
        <v>40</v>
      </c>
    </row>
    <row r="18105" spans="1:10" x14ac:dyDescent="0.3">
      <c r="A18105" t="s">
        <v>18030</v>
      </c>
      <c r="C18105" s="18">
        <v>371.0848379088913</v>
      </c>
      <c r="D18105" s="1"/>
      <c r="E18105" s="1">
        <v>5</v>
      </c>
      <c r="F18105" s="1">
        <v>0</v>
      </c>
      <c r="G18105" s="1">
        <v>2</v>
      </c>
      <c r="H18105" s="1">
        <v>3</v>
      </c>
      <c r="I18105" s="15">
        <v>0.2</v>
      </c>
      <c r="J18105">
        <f t="shared" si="282"/>
        <v>40</v>
      </c>
    </row>
    <row r="18106" spans="1:10" x14ac:dyDescent="0.3">
      <c r="A18106" t="s">
        <v>18031</v>
      </c>
      <c r="C18106" s="18">
        <v>371.08373684093772</v>
      </c>
      <c r="D18106" s="1"/>
      <c r="E18106" s="1">
        <v>4</v>
      </c>
      <c r="F18106" s="1">
        <v>1</v>
      </c>
      <c r="G18106" s="1">
        <v>0</v>
      </c>
      <c r="H18106" s="1">
        <v>3</v>
      </c>
      <c r="I18106" s="15">
        <v>0.25</v>
      </c>
      <c r="J18106">
        <f t="shared" si="282"/>
        <v>40</v>
      </c>
    </row>
    <row r="18107" spans="1:10" x14ac:dyDescent="0.3">
      <c r="A18107" t="s">
        <v>18032</v>
      </c>
      <c r="C18107" s="18">
        <v>371.08270558890734</v>
      </c>
      <c r="D18107" s="1"/>
      <c r="E18107" s="1">
        <v>3</v>
      </c>
      <c r="F18107" s="1">
        <v>0</v>
      </c>
      <c r="G18107" s="1">
        <v>0</v>
      </c>
      <c r="H18107" s="1">
        <v>3</v>
      </c>
      <c r="I18107" s="15">
        <v>0</v>
      </c>
      <c r="J18107">
        <f t="shared" si="282"/>
        <v>40</v>
      </c>
    </row>
    <row r="18108" spans="1:10" x14ac:dyDescent="0.3">
      <c r="A18108" t="s">
        <v>18033</v>
      </c>
      <c r="C18108" s="18">
        <v>371.08210060714259</v>
      </c>
      <c r="D18108" s="1"/>
      <c r="E18108" s="1">
        <v>6</v>
      </c>
      <c r="F18108" s="1">
        <v>1</v>
      </c>
      <c r="G18108" s="1">
        <v>1</v>
      </c>
      <c r="H18108" s="1">
        <v>4</v>
      </c>
      <c r="I18108" s="15">
        <v>0.25</v>
      </c>
      <c r="J18108">
        <f t="shared" si="282"/>
        <v>40</v>
      </c>
    </row>
    <row r="18109" spans="1:10" x14ac:dyDescent="0.3">
      <c r="A18109" t="s">
        <v>18034</v>
      </c>
      <c r="C18109" s="18">
        <v>371.08093799137305</v>
      </c>
      <c r="D18109" s="1"/>
      <c r="E18109" s="1">
        <v>3</v>
      </c>
      <c r="F18109" s="1">
        <v>0</v>
      </c>
      <c r="G18109" s="1">
        <v>0</v>
      </c>
      <c r="H18109" s="1">
        <v>3</v>
      </c>
      <c r="I18109" s="15">
        <v>0</v>
      </c>
      <c r="J18109">
        <f t="shared" si="282"/>
        <v>40</v>
      </c>
    </row>
    <row r="18110" spans="1:10" x14ac:dyDescent="0.3">
      <c r="A18110" t="s">
        <v>18035</v>
      </c>
      <c r="C18110" s="18">
        <v>371.07595594178485</v>
      </c>
      <c r="D18110" s="1"/>
      <c r="E18110" s="1">
        <v>9</v>
      </c>
      <c r="F18110" s="1">
        <v>3</v>
      </c>
      <c r="G18110" s="1">
        <v>0</v>
      </c>
      <c r="H18110" s="1">
        <v>6</v>
      </c>
      <c r="I18110" s="15">
        <v>0.33333333333333331</v>
      </c>
      <c r="J18110">
        <f t="shared" si="282"/>
        <v>40</v>
      </c>
    </row>
    <row r="18111" spans="1:10" x14ac:dyDescent="0.3">
      <c r="A18111" t="s">
        <v>18036</v>
      </c>
      <c r="C18111" s="18">
        <v>371.07536665787387</v>
      </c>
      <c r="D18111" s="1"/>
      <c r="E18111" s="1">
        <v>3</v>
      </c>
      <c r="F18111" s="1">
        <v>0</v>
      </c>
      <c r="G18111" s="1">
        <v>0</v>
      </c>
      <c r="H18111" s="1">
        <v>3</v>
      </c>
      <c r="I18111" s="15">
        <v>0</v>
      </c>
      <c r="J18111">
        <f t="shared" si="282"/>
        <v>40</v>
      </c>
    </row>
    <row r="18112" spans="1:10" x14ac:dyDescent="0.3">
      <c r="A18112" t="s">
        <v>18037</v>
      </c>
      <c r="C18112" s="18">
        <v>371.07526540867167</v>
      </c>
      <c r="D18112" s="1"/>
      <c r="E18112" s="1">
        <v>5</v>
      </c>
      <c r="F18112" s="1">
        <v>1</v>
      </c>
      <c r="G18112" s="1">
        <v>0</v>
      </c>
      <c r="H18112" s="1">
        <v>4</v>
      </c>
      <c r="I18112" s="15">
        <v>0.2</v>
      </c>
      <c r="J18112">
        <f t="shared" si="282"/>
        <v>40</v>
      </c>
    </row>
    <row r="18113" spans="1:10" x14ac:dyDescent="0.3">
      <c r="A18113" t="s">
        <v>18038</v>
      </c>
      <c r="C18113" s="18">
        <v>371.07135413507427</v>
      </c>
      <c r="D18113" s="1"/>
      <c r="E18113" s="1">
        <v>5</v>
      </c>
      <c r="F18113" s="1">
        <v>1</v>
      </c>
      <c r="G18113" s="1">
        <v>0</v>
      </c>
      <c r="H18113" s="1">
        <v>4</v>
      </c>
      <c r="I18113" s="15">
        <v>0.2</v>
      </c>
      <c r="J18113">
        <f t="shared" si="282"/>
        <v>40</v>
      </c>
    </row>
    <row r="18114" spans="1:10" x14ac:dyDescent="0.3">
      <c r="A18114" t="s">
        <v>18039</v>
      </c>
      <c r="C18114" s="18">
        <v>371.06810536329209</v>
      </c>
      <c r="D18114" s="1"/>
      <c r="E18114" s="1">
        <v>3</v>
      </c>
      <c r="F18114" s="1">
        <v>0</v>
      </c>
      <c r="G18114" s="1">
        <v>0</v>
      </c>
      <c r="H18114" s="1">
        <v>3</v>
      </c>
      <c r="I18114" s="15">
        <v>0</v>
      </c>
      <c r="J18114">
        <f t="shared" si="282"/>
        <v>40</v>
      </c>
    </row>
    <row r="18115" spans="1:10" x14ac:dyDescent="0.3">
      <c r="A18115" t="s">
        <v>18040</v>
      </c>
      <c r="C18115" s="18">
        <v>371.06777000238361</v>
      </c>
      <c r="D18115" s="1"/>
      <c r="E18115" s="1">
        <v>3</v>
      </c>
      <c r="F18115" s="1">
        <v>0</v>
      </c>
      <c r="G18115" s="1">
        <v>0</v>
      </c>
      <c r="H18115" s="1">
        <v>3</v>
      </c>
      <c r="I18115" s="15">
        <v>0</v>
      </c>
      <c r="J18115">
        <f t="shared" si="282"/>
        <v>40</v>
      </c>
    </row>
    <row r="18116" spans="1:10" x14ac:dyDescent="0.3">
      <c r="A18116" t="s">
        <v>18042</v>
      </c>
      <c r="C18116" s="18">
        <v>371.06331534350153</v>
      </c>
      <c r="D18116" s="1"/>
      <c r="E18116" s="1">
        <v>5</v>
      </c>
      <c r="F18116" s="1">
        <v>1</v>
      </c>
      <c r="G18116" s="1">
        <v>0</v>
      </c>
      <c r="H18116" s="1">
        <v>4</v>
      </c>
      <c r="I18116" s="15">
        <v>0.2</v>
      </c>
      <c r="J18116">
        <f t="shared" ref="J18116:J18179" si="283">IF(E18116&lt;=30,40,20)</f>
        <v>40</v>
      </c>
    </row>
    <row r="18117" spans="1:10" x14ac:dyDescent="0.3">
      <c r="A18117" t="s">
        <v>18043</v>
      </c>
      <c r="C18117" s="18">
        <v>371.06113444712122</v>
      </c>
      <c r="D18117" s="1"/>
      <c r="E18117" s="1">
        <v>5</v>
      </c>
      <c r="F18117" s="1">
        <v>1</v>
      </c>
      <c r="G18117" s="1">
        <v>0</v>
      </c>
      <c r="H18117" s="1">
        <v>4</v>
      </c>
      <c r="I18117" s="15">
        <v>0.2</v>
      </c>
      <c r="J18117">
        <f t="shared" si="283"/>
        <v>40</v>
      </c>
    </row>
    <row r="18118" spans="1:10" x14ac:dyDescent="0.3">
      <c r="A18118" t="s">
        <v>18044</v>
      </c>
      <c r="C18118" s="18">
        <v>371.05198966727505</v>
      </c>
      <c r="D18118" s="1"/>
      <c r="E18118" s="1">
        <v>3</v>
      </c>
      <c r="F18118" s="1">
        <v>0</v>
      </c>
      <c r="G18118" s="1">
        <v>0</v>
      </c>
      <c r="H18118" s="1">
        <v>3</v>
      </c>
      <c r="I18118" s="15">
        <v>0</v>
      </c>
      <c r="J18118">
        <f t="shared" si="283"/>
        <v>40</v>
      </c>
    </row>
    <row r="18119" spans="1:10" x14ac:dyDescent="0.3">
      <c r="A18119" t="s">
        <v>18045</v>
      </c>
      <c r="C18119" s="18">
        <v>371.05086602457749</v>
      </c>
      <c r="D18119" s="1"/>
      <c r="E18119" s="1">
        <v>3</v>
      </c>
      <c r="F18119" s="1">
        <v>0</v>
      </c>
      <c r="G18119" s="1">
        <v>0</v>
      </c>
      <c r="H18119" s="1">
        <v>3</v>
      </c>
      <c r="I18119" s="15">
        <v>0</v>
      </c>
      <c r="J18119">
        <f t="shared" si="283"/>
        <v>40</v>
      </c>
    </row>
    <row r="18120" spans="1:10" x14ac:dyDescent="0.3">
      <c r="A18120" s="21" t="s">
        <v>18046</v>
      </c>
      <c r="C18120" s="18">
        <v>371.04849167201604</v>
      </c>
      <c r="D18120" s="1"/>
      <c r="E18120" s="1">
        <v>24</v>
      </c>
      <c r="F18120" s="1">
        <v>9</v>
      </c>
      <c r="G18120" s="1">
        <v>1</v>
      </c>
      <c r="H18120" s="1">
        <v>14</v>
      </c>
      <c r="I18120" s="15">
        <v>0.39583333333333331</v>
      </c>
      <c r="J18120">
        <f t="shared" si="283"/>
        <v>40</v>
      </c>
    </row>
    <row r="18121" spans="1:10" x14ac:dyDescent="0.3">
      <c r="A18121" t="s">
        <v>18047</v>
      </c>
      <c r="C18121" s="18">
        <v>371.04232989079748</v>
      </c>
      <c r="D18121" s="1"/>
      <c r="E18121" s="1">
        <v>3</v>
      </c>
      <c r="F18121" s="1">
        <v>0</v>
      </c>
      <c r="G18121" s="1">
        <v>0</v>
      </c>
      <c r="H18121" s="1">
        <v>3</v>
      </c>
      <c r="I18121" s="15">
        <v>0</v>
      </c>
      <c r="J18121">
        <f t="shared" si="283"/>
        <v>40</v>
      </c>
    </row>
    <row r="18122" spans="1:10" x14ac:dyDescent="0.3">
      <c r="A18122" t="s">
        <v>18048</v>
      </c>
      <c r="C18122" s="18">
        <v>371.04207130627753</v>
      </c>
      <c r="D18122" s="1"/>
      <c r="E18122" s="1">
        <v>6</v>
      </c>
      <c r="F18122" s="1">
        <v>1</v>
      </c>
      <c r="G18122" s="1">
        <v>0</v>
      </c>
      <c r="H18122" s="1">
        <v>5</v>
      </c>
      <c r="I18122" s="15">
        <v>0.16666666666666666</v>
      </c>
      <c r="J18122">
        <f t="shared" si="283"/>
        <v>40</v>
      </c>
    </row>
    <row r="18123" spans="1:10" x14ac:dyDescent="0.3">
      <c r="A18123" t="s">
        <v>18049</v>
      </c>
      <c r="C18123" s="18">
        <v>371.03960153597092</v>
      </c>
      <c r="D18123" s="1"/>
      <c r="E18123" s="1">
        <v>5</v>
      </c>
      <c r="F18123" s="1">
        <v>1</v>
      </c>
      <c r="G18123" s="1">
        <v>0</v>
      </c>
      <c r="H18123" s="1">
        <v>4</v>
      </c>
      <c r="I18123" s="15">
        <v>0.2</v>
      </c>
      <c r="J18123">
        <f t="shared" si="283"/>
        <v>40</v>
      </c>
    </row>
    <row r="18124" spans="1:10" x14ac:dyDescent="0.3">
      <c r="A18124" t="s">
        <v>18051</v>
      </c>
      <c r="C18124" s="18">
        <v>371.02717790423117</v>
      </c>
      <c r="D18124" s="1"/>
      <c r="E18124" s="1">
        <v>3</v>
      </c>
      <c r="F18124" s="1">
        <v>0</v>
      </c>
      <c r="G18124" s="1">
        <v>0</v>
      </c>
      <c r="H18124" s="1">
        <v>3</v>
      </c>
      <c r="I18124" s="15">
        <v>0</v>
      </c>
      <c r="J18124">
        <f t="shared" si="283"/>
        <v>40</v>
      </c>
    </row>
    <row r="18125" spans="1:10" x14ac:dyDescent="0.3">
      <c r="A18125" t="s">
        <v>18052</v>
      </c>
      <c r="C18125" s="18">
        <v>371.02474049431925</v>
      </c>
      <c r="D18125" s="1"/>
      <c r="E18125" s="1">
        <v>11</v>
      </c>
      <c r="F18125" s="1">
        <v>4</v>
      </c>
      <c r="G18125" s="1">
        <v>0</v>
      </c>
      <c r="H18125" s="1">
        <v>7</v>
      </c>
      <c r="I18125" s="15">
        <v>0.36363636363636365</v>
      </c>
      <c r="J18125">
        <f t="shared" si="283"/>
        <v>40</v>
      </c>
    </row>
    <row r="18126" spans="1:10" x14ac:dyDescent="0.3">
      <c r="A18126" t="s">
        <v>18053</v>
      </c>
      <c r="C18126" s="18">
        <v>371.02198773184023</v>
      </c>
      <c r="D18126" s="1"/>
      <c r="E18126" s="1">
        <v>3</v>
      </c>
      <c r="F18126" s="1">
        <v>0</v>
      </c>
      <c r="G18126" s="1">
        <v>0</v>
      </c>
      <c r="H18126" s="1">
        <v>3</v>
      </c>
      <c r="I18126" s="15">
        <v>0</v>
      </c>
      <c r="J18126">
        <f t="shared" si="283"/>
        <v>40</v>
      </c>
    </row>
    <row r="18127" spans="1:10" x14ac:dyDescent="0.3">
      <c r="A18127" t="s">
        <v>18086</v>
      </c>
      <c r="C18127" s="18">
        <v>371.01679232237848</v>
      </c>
      <c r="D18127" s="1"/>
      <c r="E18127" s="1">
        <v>8</v>
      </c>
      <c r="F18127" s="1">
        <v>2</v>
      </c>
      <c r="G18127" s="1">
        <v>1</v>
      </c>
      <c r="H18127" s="1">
        <v>5</v>
      </c>
      <c r="I18127" s="15">
        <v>0.3125</v>
      </c>
      <c r="J18127">
        <f t="shared" si="283"/>
        <v>40</v>
      </c>
    </row>
    <row r="18128" spans="1:10" x14ac:dyDescent="0.3">
      <c r="A18128" t="s">
        <v>18054</v>
      </c>
      <c r="C18128" s="18">
        <v>371.01640886659635</v>
      </c>
      <c r="D18128" s="1"/>
      <c r="E18128" s="1">
        <v>3</v>
      </c>
      <c r="F18128" s="1">
        <v>0</v>
      </c>
      <c r="G18128" s="1">
        <v>0</v>
      </c>
      <c r="H18128" s="1">
        <v>3</v>
      </c>
      <c r="I18128" s="15">
        <v>0</v>
      </c>
      <c r="J18128">
        <f t="shared" si="283"/>
        <v>40</v>
      </c>
    </row>
    <row r="18129" spans="1:10" x14ac:dyDescent="0.3">
      <c r="A18129" t="s">
        <v>18056</v>
      </c>
      <c r="C18129" s="18">
        <v>371.01226092982034</v>
      </c>
      <c r="D18129" s="1"/>
      <c r="E18129" s="1">
        <v>5</v>
      </c>
      <c r="F18129" s="1">
        <v>1</v>
      </c>
      <c r="G18129" s="1">
        <v>0</v>
      </c>
      <c r="H18129" s="1">
        <v>4</v>
      </c>
      <c r="I18129" s="15">
        <v>0.2</v>
      </c>
      <c r="J18129">
        <f t="shared" si="283"/>
        <v>40</v>
      </c>
    </row>
    <row r="18130" spans="1:10" x14ac:dyDescent="0.3">
      <c r="A18130" t="s">
        <v>18057</v>
      </c>
      <c r="C18130" s="18">
        <v>371.00946404270167</v>
      </c>
      <c r="D18130" s="1"/>
      <c r="E18130" s="1">
        <v>39</v>
      </c>
      <c r="F18130" s="1">
        <v>13</v>
      </c>
      <c r="G18130" s="1">
        <v>1</v>
      </c>
      <c r="H18130" s="1">
        <v>25</v>
      </c>
      <c r="I18130" s="15">
        <v>0.34615384615384615</v>
      </c>
      <c r="J18130">
        <f t="shared" si="283"/>
        <v>20</v>
      </c>
    </row>
    <row r="18131" spans="1:10" x14ac:dyDescent="0.3">
      <c r="A18131" t="s">
        <v>18058</v>
      </c>
      <c r="C18131" s="18">
        <v>370.99775615016011</v>
      </c>
      <c r="D18131" s="1"/>
      <c r="E18131" s="1">
        <v>8</v>
      </c>
      <c r="F18131" s="1">
        <v>1</v>
      </c>
      <c r="G18131" s="1">
        <v>0</v>
      </c>
      <c r="H18131" s="1">
        <v>7</v>
      </c>
      <c r="I18131" s="15">
        <v>0.125</v>
      </c>
      <c r="J18131">
        <f t="shared" si="283"/>
        <v>40</v>
      </c>
    </row>
    <row r="18132" spans="1:10" x14ac:dyDescent="0.3">
      <c r="A18132" t="s">
        <v>18059</v>
      </c>
      <c r="C18132" s="18">
        <v>370.99460699113632</v>
      </c>
      <c r="D18132" s="1"/>
      <c r="E18132" s="1">
        <v>3</v>
      </c>
      <c r="F18132" s="1">
        <v>0</v>
      </c>
      <c r="G18132" s="1">
        <v>0</v>
      </c>
      <c r="H18132" s="1">
        <v>3</v>
      </c>
      <c r="I18132" s="15">
        <v>0</v>
      </c>
      <c r="J18132">
        <f t="shared" si="283"/>
        <v>40</v>
      </c>
    </row>
    <row r="18133" spans="1:10" x14ac:dyDescent="0.3">
      <c r="A18133" t="s">
        <v>18061</v>
      </c>
      <c r="C18133" s="18">
        <v>370.98967508019507</v>
      </c>
      <c r="D18133" s="1"/>
      <c r="E18133" s="1">
        <v>9</v>
      </c>
      <c r="F18133" s="1">
        <v>3</v>
      </c>
      <c r="G18133" s="1">
        <v>0</v>
      </c>
      <c r="H18133" s="1">
        <v>6</v>
      </c>
      <c r="I18133" s="15">
        <v>0.33333333333333331</v>
      </c>
      <c r="J18133">
        <f t="shared" si="283"/>
        <v>40</v>
      </c>
    </row>
    <row r="18134" spans="1:10" x14ac:dyDescent="0.3">
      <c r="A18134" t="s">
        <v>18062</v>
      </c>
      <c r="C18134" s="18">
        <v>370.98748291183796</v>
      </c>
      <c r="D18134" s="1"/>
      <c r="E18134" s="1">
        <v>26</v>
      </c>
      <c r="F18134" s="1">
        <v>10</v>
      </c>
      <c r="G18134" s="1">
        <v>3</v>
      </c>
      <c r="H18134" s="1">
        <v>13</v>
      </c>
      <c r="I18134" s="15">
        <v>0.44230769230769229</v>
      </c>
      <c r="J18134">
        <f t="shared" si="283"/>
        <v>40</v>
      </c>
    </row>
    <row r="18135" spans="1:10" x14ac:dyDescent="0.3">
      <c r="A18135" t="s">
        <v>18063</v>
      </c>
      <c r="C18135" s="18">
        <v>370.98114115435976</v>
      </c>
      <c r="D18135" s="1"/>
      <c r="E18135" s="1">
        <v>3</v>
      </c>
      <c r="F18135" s="1">
        <v>0</v>
      </c>
      <c r="G18135" s="1">
        <v>0</v>
      </c>
      <c r="H18135" s="1">
        <v>3</v>
      </c>
      <c r="I18135" s="15">
        <v>0</v>
      </c>
      <c r="J18135">
        <f t="shared" si="283"/>
        <v>40</v>
      </c>
    </row>
    <row r="18136" spans="1:10" x14ac:dyDescent="0.3">
      <c r="A18136" t="s">
        <v>18065</v>
      </c>
      <c r="C18136" s="18">
        <v>370.97907901464163</v>
      </c>
      <c r="D18136" s="1"/>
      <c r="E18136" s="1">
        <v>3</v>
      </c>
      <c r="F18136" s="1">
        <v>0</v>
      </c>
      <c r="G18136" s="1">
        <v>0</v>
      </c>
      <c r="H18136" s="1">
        <v>3</v>
      </c>
      <c r="I18136" s="15">
        <v>0</v>
      </c>
      <c r="J18136">
        <f t="shared" si="283"/>
        <v>40</v>
      </c>
    </row>
    <row r="18137" spans="1:10" x14ac:dyDescent="0.3">
      <c r="A18137" t="s">
        <v>18067</v>
      </c>
      <c r="C18137" s="18">
        <v>370.97442267102031</v>
      </c>
      <c r="D18137" s="1"/>
      <c r="E18137" s="1">
        <v>5</v>
      </c>
      <c r="F18137" s="1">
        <v>1</v>
      </c>
      <c r="G18137" s="1">
        <v>0</v>
      </c>
      <c r="H18137" s="1">
        <v>4</v>
      </c>
      <c r="I18137" s="15">
        <v>0.2</v>
      </c>
      <c r="J18137">
        <f t="shared" si="283"/>
        <v>40</v>
      </c>
    </row>
    <row r="18138" spans="1:10" x14ac:dyDescent="0.3">
      <c r="A18138" t="s">
        <v>18606</v>
      </c>
      <c r="C18138" s="18">
        <v>370.97344427839647</v>
      </c>
      <c r="D18138" s="1"/>
      <c r="E18138" s="1">
        <v>6</v>
      </c>
      <c r="F18138" s="1">
        <v>1</v>
      </c>
      <c r="G18138" s="1">
        <v>1</v>
      </c>
      <c r="H18138" s="1">
        <v>4</v>
      </c>
      <c r="I18138" s="15">
        <v>0.25</v>
      </c>
      <c r="J18138">
        <f t="shared" si="283"/>
        <v>40</v>
      </c>
    </row>
    <row r="18139" spans="1:10" x14ac:dyDescent="0.3">
      <c r="A18139" t="s">
        <v>18069</v>
      </c>
      <c r="C18139" s="18">
        <v>370.97111094365908</v>
      </c>
      <c r="D18139" s="1"/>
      <c r="E18139" s="1">
        <v>3</v>
      </c>
      <c r="F18139" s="1">
        <v>0</v>
      </c>
      <c r="G18139" s="1">
        <v>0</v>
      </c>
      <c r="H18139" s="1">
        <v>3</v>
      </c>
      <c r="I18139" s="15">
        <v>0</v>
      </c>
      <c r="J18139">
        <f t="shared" si="283"/>
        <v>40</v>
      </c>
    </row>
    <row r="18140" spans="1:10" x14ac:dyDescent="0.3">
      <c r="A18140" t="s">
        <v>18072</v>
      </c>
      <c r="C18140" s="18">
        <v>370.97004600789325</v>
      </c>
      <c r="D18140" s="1"/>
      <c r="E18140" s="1">
        <v>3</v>
      </c>
      <c r="F18140" s="1">
        <v>0</v>
      </c>
      <c r="G18140" s="1">
        <v>0</v>
      </c>
      <c r="H18140" s="1">
        <v>3</v>
      </c>
      <c r="I18140" s="15">
        <v>0</v>
      </c>
      <c r="J18140">
        <f t="shared" si="283"/>
        <v>40</v>
      </c>
    </row>
    <row r="18141" spans="1:10" x14ac:dyDescent="0.3">
      <c r="A18141" s="21" t="s">
        <v>18570</v>
      </c>
      <c r="C18141" s="18">
        <v>370.9670778140208</v>
      </c>
      <c r="D18141" s="1"/>
      <c r="E18141" s="1">
        <v>6</v>
      </c>
      <c r="F18141" s="1">
        <v>1</v>
      </c>
      <c r="G18141" s="1">
        <v>1</v>
      </c>
      <c r="H18141" s="1">
        <v>4</v>
      </c>
      <c r="I18141" s="15">
        <v>0.25</v>
      </c>
      <c r="J18141">
        <f t="shared" si="283"/>
        <v>40</v>
      </c>
    </row>
    <row r="18142" spans="1:10" x14ac:dyDescent="0.3">
      <c r="A18142" t="s">
        <v>18070</v>
      </c>
      <c r="C18142" s="18">
        <v>370.96495400334243</v>
      </c>
      <c r="D18142" s="1"/>
      <c r="E18142" s="1">
        <v>11</v>
      </c>
      <c r="F18142" s="1">
        <v>4</v>
      </c>
      <c r="G18142" s="1">
        <v>0</v>
      </c>
      <c r="H18142" s="1">
        <v>7</v>
      </c>
      <c r="I18142" s="15">
        <v>0.36363636363636365</v>
      </c>
      <c r="J18142">
        <f t="shared" si="283"/>
        <v>40</v>
      </c>
    </row>
    <row r="18143" spans="1:10" x14ac:dyDescent="0.3">
      <c r="A18143" t="s">
        <v>18071</v>
      </c>
      <c r="C18143" s="18">
        <v>370.95806444231346</v>
      </c>
      <c r="D18143" s="1"/>
      <c r="E18143" s="1">
        <v>3</v>
      </c>
      <c r="F18143" s="1">
        <v>0</v>
      </c>
      <c r="G18143" s="1">
        <v>0</v>
      </c>
      <c r="H18143" s="1">
        <v>3</v>
      </c>
      <c r="I18143" s="15">
        <v>0</v>
      </c>
      <c r="J18143">
        <f t="shared" si="283"/>
        <v>40</v>
      </c>
    </row>
    <row r="18144" spans="1:10" x14ac:dyDescent="0.3">
      <c r="A18144" t="s">
        <v>18073</v>
      </c>
      <c r="C18144" s="18">
        <v>370.95665379471382</v>
      </c>
      <c r="D18144" s="1"/>
      <c r="E18144" s="1">
        <v>5</v>
      </c>
      <c r="F18144" s="1">
        <v>1</v>
      </c>
      <c r="G18144" s="1">
        <v>0</v>
      </c>
      <c r="H18144" s="1">
        <v>4</v>
      </c>
      <c r="I18144" s="15">
        <v>0.2</v>
      </c>
      <c r="J18144">
        <f t="shared" si="283"/>
        <v>40</v>
      </c>
    </row>
    <row r="18145" spans="1:10" x14ac:dyDescent="0.3">
      <c r="A18145" t="s">
        <v>18939</v>
      </c>
      <c r="C18145" s="18">
        <v>370.95587232040191</v>
      </c>
      <c r="D18145" s="1"/>
      <c r="E18145" s="1">
        <v>5</v>
      </c>
      <c r="F18145" s="1">
        <v>1</v>
      </c>
      <c r="G18145" s="1">
        <v>0</v>
      </c>
      <c r="H18145" s="1">
        <v>4</v>
      </c>
      <c r="I18145" s="15">
        <v>0.2</v>
      </c>
      <c r="J18145">
        <f t="shared" si="283"/>
        <v>40</v>
      </c>
    </row>
    <row r="18146" spans="1:10" x14ac:dyDescent="0.3">
      <c r="A18146" t="s">
        <v>18074</v>
      </c>
      <c r="C18146" s="18">
        <v>370.95558085187633</v>
      </c>
      <c r="D18146" s="1"/>
      <c r="E18146" s="1">
        <v>3</v>
      </c>
      <c r="F18146" s="1">
        <v>0</v>
      </c>
      <c r="G18146" s="1">
        <v>0</v>
      </c>
      <c r="H18146" s="1">
        <v>3</v>
      </c>
      <c r="I18146" s="15">
        <v>0</v>
      </c>
      <c r="J18146">
        <f t="shared" si="283"/>
        <v>40</v>
      </c>
    </row>
    <row r="18147" spans="1:10" x14ac:dyDescent="0.3">
      <c r="A18147" t="s">
        <v>18075</v>
      </c>
      <c r="C18147" s="18">
        <v>370.95080670773206</v>
      </c>
      <c r="D18147" s="1"/>
      <c r="E18147" s="1">
        <v>5</v>
      </c>
      <c r="F18147" s="1">
        <v>1</v>
      </c>
      <c r="G18147" s="1">
        <v>0</v>
      </c>
      <c r="H18147" s="1">
        <v>4</v>
      </c>
      <c r="I18147" s="15">
        <v>0.2</v>
      </c>
      <c r="J18147">
        <f t="shared" si="283"/>
        <v>40</v>
      </c>
    </row>
    <row r="18148" spans="1:10" x14ac:dyDescent="0.3">
      <c r="A18148" t="s">
        <v>18078</v>
      </c>
      <c r="C18148" s="18">
        <v>370.94367096667997</v>
      </c>
      <c r="D18148" s="1"/>
      <c r="E18148" s="1">
        <v>3</v>
      </c>
      <c r="F18148" s="1">
        <v>0</v>
      </c>
      <c r="G18148" s="1">
        <v>0</v>
      </c>
      <c r="H18148" s="1">
        <v>3</v>
      </c>
      <c r="I18148" s="15">
        <v>0</v>
      </c>
      <c r="J18148">
        <f t="shared" si="283"/>
        <v>40</v>
      </c>
    </row>
    <row r="18149" spans="1:10" x14ac:dyDescent="0.3">
      <c r="A18149" t="s">
        <v>18081</v>
      </c>
      <c r="C18149" s="18">
        <v>370.94307602481257</v>
      </c>
      <c r="D18149" s="1"/>
      <c r="E18149" s="1">
        <v>3</v>
      </c>
      <c r="F18149" s="1">
        <v>0</v>
      </c>
      <c r="G18149" s="1">
        <v>0</v>
      </c>
      <c r="H18149" s="1">
        <v>3</v>
      </c>
      <c r="I18149" s="15">
        <v>0</v>
      </c>
      <c r="J18149">
        <f t="shared" si="283"/>
        <v>40</v>
      </c>
    </row>
    <row r="18150" spans="1:10" x14ac:dyDescent="0.3">
      <c r="A18150" s="21" t="s">
        <v>18079</v>
      </c>
      <c r="C18150" s="18">
        <v>370.94283373105981</v>
      </c>
      <c r="D18150" s="1"/>
      <c r="E18150" s="1">
        <v>6</v>
      </c>
      <c r="F18150" s="1">
        <v>1</v>
      </c>
      <c r="G18150" s="1">
        <v>1</v>
      </c>
      <c r="H18150" s="1">
        <v>4</v>
      </c>
      <c r="I18150" s="15">
        <v>0.25</v>
      </c>
      <c r="J18150">
        <f t="shared" si="283"/>
        <v>40</v>
      </c>
    </row>
    <row r="18151" spans="1:10" x14ac:dyDescent="0.3">
      <c r="A18151" t="s">
        <v>18080</v>
      </c>
      <c r="C18151" s="18">
        <v>370.93945032014818</v>
      </c>
      <c r="D18151" s="1"/>
      <c r="E18151" s="1">
        <v>17</v>
      </c>
      <c r="F18151" s="1">
        <v>6</v>
      </c>
      <c r="G18151" s="1">
        <v>0</v>
      </c>
      <c r="H18151" s="1">
        <v>11</v>
      </c>
      <c r="I18151" s="15">
        <v>0.35294117647058826</v>
      </c>
      <c r="J18151">
        <f t="shared" si="283"/>
        <v>40</v>
      </c>
    </row>
    <row r="18152" spans="1:10" x14ac:dyDescent="0.3">
      <c r="A18152" t="s">
        <v>18082</v>
      </c>
      <c r="C18152" s="18">
        <v>370.9299575502929</v>
      </c>
      <c r="D18152" s="1"/>
      <c r="E18152" s="1">
        <v>3</v>
      </c>
      <c r="F18152" s="1">
        <v>0</v>
      </c>
      <c r="G18152" s="1">
        <v>0</v>
      </c>
      <c r="H18152" s="1">
        <v>3</v>
      </c>
      <c r="I18152" s="15">
        <v>0</v>
      </c>
      <c r="J18152">
        <f t="shared" si="283"/>
        <v>40</v>
      </c>
    </row>
    <row r="18153" spans="1:10" x14ac:dyDescent="0.3">
      <c r="A18153" t="s">
        <v>18083</v>
      </c>
      <c r="C18153" s="18">
        <v>370.92910109393682</v>
      </c>
      <c r="D18153" s="1"/>
      <c r="E18153" s="1">
        <v>3</v>
      </c>
      <c r="F18153" s="1">
        <v>0</v>
      </c>
      <c r="G18153" s="1">
        <v>0</v>
      </c>
      <c r="H18153" s="1">
        <v>3</v>
      </c>
      <c r="I18153" s="15">
        <v>0</v>
      </c>
      <c r="J18153">
        <f t="shared" si="283"/>
        <v>40</v>
      </c>
    </row>
    <row r="18154" spans="1:10" x14ac:dyDescent="0.3">
      <c r="A18154" t="s">
        <v>18084</v>
      </c>
      <c r="C18154" s="18">
        <v>370.92882734145411</v>
      </c>
      <c r="D18154" s="1"/>
      <c r="E18154" s="1">
        <v>16</v>
      </c>
      <c r="F18154" s="1">
        <v>6</v>
      </c>
      <c r="G18154" s="1">
        <v>0</v>
      </c>
      <c r="H18154" s="1">
        <v>10</v>
      </c>
      <c r="I18154" s="15">
        <v>0.375</v>
      </c>
      <c r="J18154">
        <f t="shared" si="283"/>
        <v>40</v>
      </c>
    </row>
    <row r="18155" spans="1:10" x14ac:dyDescent="0.3">
      <c r="A18155" t="s">
        <v>18087</v>
      </c>
      <c r="C18155" s="18">
        <v>370.91319426949894</v>
      </c>
      <c r="D18155" s="1"/>
      <c r="E18155" s="1">
        <v>2</v>
      </c>
      <c r="F18155" s="1">
        <v>0</v>
      </c>
      <c r="G18155" s="1">
        <v>0</v>
      </c>
      <c r="H18155" s="1">
        <v>2</v>
      </c>
      <c r="I18155" s="15">
        <v>0</v>
      </c>
      <c r="J18155">
        <f t="shared" si="283"/>
        <v>40</v>
      </c>
    </row>
    <row r="18156" spans="1:10" x14ac:dyDescent="0.3">
      <c r="A18156" t="s">
        <v>18088</v>
      </c>
      <c r="C18156" s="18">
        <v>370.91284364253659</v>
      </c>
      <c r="D18156" s="1"/>
      <c r="E18156" s="1">
        <v>5</v>
      </c>
      <c r="F18156" s="1">
        <v>1</v>
      </c>
      <c r="G18156" s="1">
        <v>0</v>
      </c>
      <c r="H18156" s="1">
        <v>4</v>
      </c>
      <c r="I18156" s="15">
        <v>0.2</v>
      </c>
      <c r="J18156">
        <f t="shared" si="283"/>
        <v>40</v>
      </c>
    </row>
    <row r="18157" spans="1:10" x14ac:dyDescent="0.3">
      <c r="A18157" t="s">
        <v>18089</v>
      </c>
      <c r="C18157" s="18">
        <v>370.90922735954211</v>
      </c>
      <c r="D18157" s="1"/>
      <c r="E18157" s="1">
        <v>21</v>
      </c>
      <c r="F18157" s="1">
        <v>7</v>
      </c>
      <c r="G18157" s="1">
        <v>3</v>
      </c>
      <c r="H18157" s="1">
        <v>11</v>
      </c>
      <c r="I18157" s="15">
        <v>0.40476190476190477</v>
      </c>
      <c r="J18157">
        <f t="shared" si="283"/>
        <v>40</v>
      </c>
    </row>
    <row r="18158" spans="1:10" x14ac:dyDescent="0.3">
      <c r="A18158" t="s">
        <v>18090</v>
      </c>
      <c r="C18158" s="18">
        <v>370.90628436734784</v>
      </c>
      <c r="D18158" s="1"/>
      <c r="E18158" s="1">
        <v>33</v>
      </c>
      <c r="F18158" s="1">
        <v>12</v>
      </c>
      <c r="G18158" s="1">
        <v>0</v>
      </c>
      <c r="H18158" s="1">
        <v>21</v>
      </c>
      <c r="I18158" s="15">
        <v>0.36363636363636365</v>
      </c>
      <c r="J18158">
        <f t="shared" si="283"/>
        <v>20</v>
      </c>
    </row>
    <row r="18159" spans="1:10" x14ac:dyDescent="0.3">
      <c r="A18159" t="s">
        <v>18091</v>
      </c>
      <c r="C18159" s="18">
        <v>370.90626687937288</v>
      </c>
      <c r="D18159" s="1"/>
      <c r="E18159" s="1">
        <v>5</v>
      </c>
      <c r="F18159" s="1">
        <v>1</v>
      </c>
      <c r="G18159" s="1">
        <v>0</v>
      </c>
      <c r="H18159" s="1">
        <v>4</v>
      </c>
      <c r="I18159" s="15">
        <v>0.2</v>
      </c>
      <c r="J18159">
        <f t="shared" si="283"/>
        <v>40</v>
      </c>
    </row>
    <row r="18160" spans="1:10" x14ac:dyDescent="0.3">
      <c r="A18160" t="s">
        <v>18092</v>
      </c>
      <c r="C18160" s="18">
        <v>370.90601908830695</v>
      </c>
      <c r="D18160" s="1"/>
      <c r="E18160" s="1">
        <v>5</v>
      </c>
      <c r="F18160" s="1">
        <v>1</v>
      </c>
      <c r="G18160" s="1">
        <v>0</v>
      </c>
      <c r="H18160" s="1">
        <v>4</v>
      </c>
      <c r="I18160" s="15">
        <v>0.2</v>
      </c>
      <c r="J18160">
        <f t="shared" si="283"/>
        <v>40</v>
      </c>
    </row>
    <row r="18161" spans="1:10" x14ac:dyDescent="0.3">
      <c r="A18161" t="s">
        <v>18093</v>
      </c>
      <c r="C18161" s="18">
        <v>370.90298079499109</v>
      </c>
      <c r="D18161" s="1"/>
      <c r="E18161" s="1">
        <v>3</v>
      </c>
      <c r="F18161" s="1">
        <v>0</v>
      </c>
      <c r="G18161" s="1">
        <v>0</v>
      </c>
      <c r="H18161" s="1">
        <v>3</v>
      </c>
      <c r="I18161" s="15">
        <v>0</v>
      </c>
      <c r="J18161">
        <f t="shared" si="283"/>
        <v>40</v>
      </c>
    </row>
    <row r="18162" spans="1:10" x14ac:dyDescent="0.3">
      <c r="A18162" t="s">
        <v>18094</v>
      </c>
      <c r="C18162" s="18">
        <v>370.90242703867273</v>
      </c>
      <c r="D18162" s="1"/>
      <c r="E18162" s="1">
        <v>3</v>
      </c>
      <c r="F18162" s="1">
        <v>0</v>
      </c>
      <c r="G18162" s="1">
        <v>0</v>
      </c>
      <c r="H18162" s="1">
        <v>3</v>
      </c>
      <c r="I18162" s="15">
        <v>0</v>
      </c>
      <c r="J18162">
        <f t="shared" si="283"/>
        <v>40</v>
      </c>
    </row>
    <row r="18163" spans="1:10" x14ac:dyDescent="0.3">
      <c r="A18163" t="s">
        <v>18095</v>
      </c>
      <c r="C18163" s="18">
        <v>370.9024224818196</v>
      </c>
      <c r="D18163" s="1"/>
      <c r="E18163" s="1">
        <v>5</v>
      </c>
      <c r="F18163" s="1">
        <v>1</v>
      </c>
      <c r="G18163" s="1">
        <v>0</v>
      </c>
      <c r="H18163" s="1">
        <v>4</v>
      </c>
      <c r="I18163" s="15">
        <v>0.2</v>
      </c>
      <c r="J18163">
        <f t="shared" si="283"/>
        <v>40</v>
      </c>
    </row>
    <row r="18164" spans="1:10" x14ac:dyDescent="0.3">
      <c r="A18164" t="s">
        <v>18096</v>
      </c>
      <c r="C18164" s="18">
        <v>370.90142965293489</v>
      </c>
      <c r="D18164" s="1"/>
      <c r="E18164" s="1">
        <v>3</v>
      </c>
      <c r="F18164" s="1">
        <v>0</v>
      </c>
      <c r="G18164" s="1">
        <v>0</v>
      </c>
      <c r="H18164" s="1">
        <v>3</v>
      </c>
      <c r="I18164" s="15">
        <v>0</v>
      </c>
      <c r="J18164">
        <f t="shared" si="283"/>
        <v>40</v>
      </c>
    </row>
    <row r="18165" spans="1:10" x14ac:dyDescent="0.3">
      <c r="A18165" s="21" t="s">
        <v>18097</v>
      </c>
      <c r="C18165" s="18">
        <v>370.89987696529442</v>
      </c>
      <c r="D18165" s="1"/>
      <c r="E18165" s="1">
        <v>5</v>
      </c>
      <c r="F18165" s="1">
        <v>1</v>
      </c>
      <c r="G18165" s="1">
        <v>0</v>
      </c>
      <c r="H18165" s="1">
        <v>4</v>
      </c>
      <c r="I18165" s="15">
        <v>0.2</v>
      </c>
      <c r="J18165">
        <f t="shared" si="283"/>
        <v>40</v>
      </c>
    </row>
    <row r="18166" spans="1:10" x14ac:dyDescent="0.3">
      <c r="A18166" t="s">
        <v>18098</v>
      </c>
      <c r="C18166" s="18">
        <v>370.89585761354078</v>
      </c>
      <c r="D18166" s="1"/>
      <c r="E18166" s="1">
        <v>8</v>
      </c>
      <c r="F18166" s="1">
        <v>2</v>
      </c>
      <c r="G18166" s="1">
        <v>1</v>
      </c>
      <c r="H18166" s="1">
        <v>5</v>
      </c>
      <c r="I18166" s="15">
        <v>0.3125</v>
      </c>
      <c r="J18166">
        <f t="shared" si="283"/>
        <v>40</v>
      </c>
    </row>
    <row r="18167" spans="1:10" x14ac:dyDescent="0.3">
      <c r="A18167" t="s">
        <v>18099</v>
      </c>
      <c r="C18167" s="18">
        <v>370.89528946029043</v>
      </c>
      <c r="D18167" s="1"/>
      <c r="E18167" s="1">
        <v>5</v>
      </c>
      <c r="F18167" s="1">
        <v>1</v>
      </c>
      <c r="G18167" s="1">
        <v>0</v>
      </c>
      <c r="H18167" s="1">
        <v>4</v>
      </c>
      <c r="I18167" s="15">
        <v>0.2</v>
      </c>
      <c r="J18167">
        <f t="shared" si="283"/>
        <v>40</v>
      </c>
    </row>
    <row r="18168" spans="1:10" x14ac:dyDescent="0.3">
      <c r="A18168" t="s">
        <v>18104</v>
      </c>
      <c r="C18168" s="18">
        <v>370.89122223099838</v>
      </c>
      <c r="D18168" s="1"/>
      <c r="E18168" s="1">
        <v>8</v>
      </c>
      <c r="F18168" s="1">
        <v>2</v>
      </c>
      <c r="G18168" s="1">
        <v>0</v>
      </c>
      <c r="H18168" s="1">
        <v>6</v>
      </c>
      <c r="I18168" s="15">
        <v>0.25</v>
      </c>
      <c r="J18168">
        <f t="shared" si="283"/>
        <v>40</v>
      </c>
    </row>
    <row r="18169" spans="1:10" x14ac:dyDescent="0.3">
      <c r="A18169" t="s">
        <v>18100</v>
      </c>
      <c r="C18169" s="18">
        <v>370.88950817146201</v>
      </c>
      <c r="D18169" s="1"/>
      <c r="E18169" s="1">
        <v>5</v>
      </c>
      <c r="F18169" s="1">
        <v>1</v>
      </c>
      <c r="G18169" s="1">
        <v>0</v>
      </c>
      <c r="H18169" s="1">
        <v>4</v>
      </c>
      <c r="I18169" s="15">
        <v>0.2</v>
      </c>
      <c r="J18169">
        <f t="shared" si="283"/>
        <v>40</v>
      </c>
    </row>
    <row r="18170" spans="1:10" x14ac:dyDescent="0.3">
      <c r="A18170" t="s">
        <v>18101</v>
      </c>
      <c r="C18170" s="18">
        <v>370.88949899216004</v>
      </c>
      <c r="D18170" s="1"/>
      <c r="E18170" s="1">
        <v>13</v>
      </c>
      <c r="F18170" s="1">
        <v>4</v>
      </c>
      <c r="G18170" s="1">
        <v>1</v>
      </c>
      <c r="H18170" s="1">
        <v>8</v>
      </c>
      <c r="I18170" s="15">
        <v>0.34615384615384615</v>
      </c>
      <c r="J18170">
        <f t="shared" si="283"/>
        <v>40</v>
      </c>
    </row>
    <row r="18171" spans="1:10" x14ac:dyDescent="0.3">
      <c r="A18171" t="s">
        <v>18102</v>
      </c>
      <c r="C18171" s="18">
        <v>370.88923075432461</v>
      </c>
      <c r="D18171" s="1"/>
      <c r="E18171" s="1">
        <v>3</v>
      </c>
      <c r="F18171" s="1">
        <v>0</v>
      </c>
      <c r="G18171" s="1">
        <v>0</v>
      </c>
      <c r="H18171" s="1">
        <v>3</v>
      </c>
      <c r="I18171" s="15">
        <v>0</v>
      </c>
      <c r="J18171">
        <f t="shared" si="283"/>
        <v>40</v>
      </c>
    </row>
    <row r="18172" spans="1:10" x14ac:dyDescent="0.3">
      <c r="A18172" t="s">
        <v>18103</v>
      </c>
      <c r="C18172" s="18">
        <v>370.8867961694005</v>
      </c>
      <c r="D18172" s="1"/>
      <c r="E18172" s="1">
        <v>6</v>
      </c>
      <c r="F18172" s="1">
        <v>0</v>
      </c>
      <c r="G18172" s="1">
        <v>3</v>
      </c>
      <c r="H18172" s="1">
        <v>3</v>
      </c>
      <c r="I18172" s="15">
        <v>0.25</v>
      </c>
      <c r="J18172">
        <f t="shared" si="283"/>
        <v>40</v>
      </c>
    </row>
    <row r="18173" spans="1:10" x14ac:dyDescent="0.3">
      <c r="A18173" t="s">
        <v>19194</v>
      </c>
      <c r="C18173" s="18">
        <v>370.88398977952056</v>
      </c>
      <c r="D18173" s="1"/>
      <c r="E18173" s="1">
        <v>5</v>
      </c>
      <c r="F18173" s="1">
        <v>1</v>
      </c>
      <c r="G18173" s="1">
        <v>0</v>
      </c>
      <c r="H18173" s="1">
        <v>4</v>
      </c>
      <c r="I18173" s="15">
        <v>0.2</v>
      </c>
      <c r="J18173">
        <f t="shared" si="283"/>
        <v>40</v>
      </c>
    </row>
    <row r="18174" spans="1:10" x14ac:dyDescent="0.3">
      <c r="A18174" t="s">
        <v>18105</v>
      </c>
      <c r="C18174" s="18">
        <v>370.88178608381264</v>
      </c>
      <c r="D18174" s="1"/>
      <c r="E18174" s="1">
        <v>3</v>
      </c>
      <c r="F18174" s="1">
        <v>0</v>
      </c>
      <c r="G18174" s="1">
        <v>0</v>
      </c>
      <c r="H18174" s="1">
        <v>3</v>
      </c>
      <c r="I18174" s="15">
        <v>0</v>
      </c>
      <c r="J18174">
        <f t="shared" si="283"/>
        <v>40</v>
      </c>
    </row>
    <row r="18175" spans="1:10" x14ac:dyDescent="0.3">
      <c r="A18175" t="s">
        <v>18106</v>
      </c>
      <c r="C18175" s="18">
        <v>370.87590379544082</v>
      </c>
      <c r="D18175" s="1"/>
      <c r="E18175" s="1">
        <v>6</v>
      </c>
      <c r="F18175" s="1">
        <v>1</v>
      </c>
      <c r="G18175" s="1">
        <v>1</v>
      </c>
      <c r="H18175" s="1">
        <v>4</v>
      </c>
      <c r="I18175" s="15">
        <v>0.25</v>
      </c>
      <c r="J18175">
        <f t="shared" si="283"/>
        <v>40</v>
      </c>
    </row>
    <row r="18176" spans="1:10" x14ac:dyDescent="0.3">
      <c r="A18176" t="s">
        <v>18107</v>
      </c>
      <c r="C18176" s="18">
        <v>370.8751715936159</v>
      </c>
      <c r="D18176" s="1"/>
      <c r="E18176" s="1">
        <v>3</v>
      </c>
      <c r="F18176" s="1">
        <v>0</v>
      </c>
      <c r="G18176" s="1">
        <v>0</v>
      </c>
      <c r="H18176" s="1">
        <v>3</v>
      </c>
      <c r="I18176" s="15">
        <v>0</v>
      </c>
      <c r="J18176">
        <f t="shared" si="283"/>
        <v>40</v>
      </c>
    </row>
    <row r="18177" spans="1:10" x14ac:dyDescent="0.3">
      <c r="A18177" t="s">
        <v>18204</v>
      </c>
      <c r="C18177" s="18">
        <v>370.87445589030699</v>
      </c>
      <c r="D18177" s="1"/>
      <c r="E18177" s="1">
        <v>86</v>
      </c>
      <c r="F18177" s="1">
        <v>33</v>
      </c>
      <c r="G18177" s="1">
        <v>3</v>
      </c>
      <c r="H18177" s="1">
        <v>50</v>
      </c>
      <c r="I18177" s="15">
        <v>0.40116279069767441</v>
      </c>
      <c r="J18177">
        <f t="shared" si="283"/>
        <v>20</v>
      </c>
    </row>
    <row r="18178" spans="1:10" x14ac:dyDescent="0.3">
      <c r="A18178" t="s">
        <v>18108</v>
      </c>
      <c r="C18178" s="18">
        <v>370.87217085542551</v>
      </c>
      <c r="D18178" s="1"/>
      <c r="E18178" s="1">
        <v>5</v>
      </c>
      <c r="F18178" s="1">
        <v>1</v>
      </c>
      <c r="G18178" s="1">
        <v>0</v>
      </c>
      <c r="H18178" s="1">
        <v>4</v>
      </c>
      <c r="I18178" s="15">
        <v>0.2</v>
      </c>
      <c r="J18178">
        <f t="shared" si="283"/>
        <v>40</v>
      </c>
    </row>
    <row r="18179" spans="1:10" x14ac:dyDescent="0.3">
      <c r="A18179" t="s">
        <v>18109</v>
      </c>
      <c r="C18179" s="18">
        <v>370.87053239858625</v>
      </c>
      <c r="D18179" s="1"/>
      <c r="E18179" s="1">
        <v>5</v>
      </c>
      <c r="F18179" s="1">
        <v>1</v>
      </c>
      <c r="G18179" s="1">
        <v>0</v>
      </c>
      <c r="H18179" s="1">
        <v>4</v>
      </c>
      <c r="I18179" s="15">
        <v>0.2</v>
      </c>
      <c r="J18179">
        <f t="shared" si="283"/>
        <v>40</v>
      </c>
    </row>
    <row r="18180" spans="1:10" x14ac:dyDescent="0.3">
      <c r="A18180" s="21" t="s">
        <v>18160</v>
      </c>
      <c r="C18180" s="18">
        <v>370.86907327856864</v>
      </c>
      <c r="D18180" s="1"/>
      <c r="E18180" s="1">
        <v>15</v>
      </c>
      <c r="F18180" s="1">
        <v>5</v>
      </c>
      <c r="G18180" s="1">
        <v>1</v>
      </c>
      <c r="H18180" s="1">
        <v>9</v>
      </c>
      <c r="I18180" s="15">
        <v>0.36666666666666664</v>
      </c>
      <c r="J18180">
        <f t="shared" ref="J18180:J18243" si="284">IF(E18180&lt;=30,40,20)</f>
        <v>40</v>
      </c>
    </row>
    <row r="18181" spans="1:10" x14ac:dyDescent="0.3">
      <c r="A18181" t="s">
        <v>18110</v>
      </c>
      <c r="C18181" s="18">
        <v>370.86872114275008</v>
      </c>
      <c r="D18181" s="1"/>
      <c r="E18181" s="1">
        <v>5</v>
      </c>
      <c r="F18181" s="1">
        <v>1</v>
      </c>
      <c r="G18181" s="1">
        <v>0</v>
      </c>
      <c r="H18181" s="1">
        <v>4</v>
      </c>
      <c r="I18181" s="15">
        <v>0.2</v>
      </c>
      <c r="J18181">
        <f t="shared" si="284"/>
        <v>40</v>
      </c>
    </row>
    <row r="18182" spans="1:10" x14ac:dyDescent="0.3">
      <c r="A18182" t="s">
        <v>18111</v>
      </c>
      <c r="C18182" s="18">
        <v>370.86867808691926</v>
      </c>
      <c r="D18182" s="1"/>
      <c r="E18182" s="1">
        <v>3</v>
      </c>
      <c r="F18182" s="1">
        <v>0</v>
      </c>
      <c r="G18182" s="1">
        <v>0</v>
      </c>
      <c r="H18182" s="1">
        <v>3</v>
      </c>
      <c r="I18182" s="15">
        <v>0</v>
      </c>
      <c r="J18182">
        <f t="shared" si="284"/>
        <v>40</v>
      </c>
    </row>
    <row r="18183" spans="1:10" x14ac:dyDescent="0.3">
      <c r="A18183" t="s">
        <v>18112</v>
      </c>
      <c r="C18183" s="18">
        <v>370.86862180912931</v>
      </c>
      <c r="D18183" s="1"/>
      <c r="E18183" s="1">
        <v>5</v>
      </c>
      <c r="F18183" s="1">
        <v>1</v>
      </c>
      <c r="G18183" s="1">
        <v>0</v>
      </c>
      <c r="H18183" s="1">
        <v>4</v>
      </c>
      <c r="I18183" s="15">
        <v>0.2</v>
      </c>
      <c r="J18183">
        <f t="shared" si="284"/>
        <v>40</v>
      </c>
    </row>
    <row r="18184" spans="1:10" x14ac:dyDescent="0.3">
      <c r="A18184" t="s">
        <v>18113</v>
      </c>
      <c r="C18184" s="18">
        <v>370.86677072981024</v>
      </c>
      <c r="D18184" s="1"/>
      <c r="E18184" s="1">
        <v>5</v>
      </c>
      <c r="F18184" s="1">
        <v>1</v>
      </c>
      <c r="G18184" s="1">
        <v>0</v>
      </c>
      <c r="H18184" s="1">
        <v>4</v>
      </c>
      <c r="I18184" s="15">
        <v>0.2</v>
      </c>
      <c r="J18184">
        <f t="shared" si="284"/>
        <v>40</v>
      </c>
    </row>
    <row r="18185" spans="1:10" x14ac:dyDescent="0.3">
      <c r="A18185" t="s">
        <v>18114</v>
      </c>
      <c r="C18185" s="18">
        <v>370.86471727868252</v>
      </c>
      <c r="D18185" s="1"/>
      <c r="E18185" s="1">
        <v>3</v>
      </c>
      <c r="F18185" s="1">
        <v>0</v>
      </c>
      <c r="G18185" s="1">
        <v>0</v>
      </c>
      <c r="H18185" s="1">
        <v>3</v>
      </c>
      <c r="I18185" s="15">
        <v>0</v>
      </c>
      <c r="J18185">
        <f t="shared" si="284"/>
        <v>40</v>
      </c>
    </row>
    <row r="18186" spans="1:10" x14ac:dyDescent="0.3">
      <c r="A18186" t="s">
        <v>18115</v>
      </c>
      <c r="C18186" s="18">
        <v>370.8613854723227</v>
      </c>
      <c r="D18186" s="1"/>
      <c r="E18186" s="1">
        <v>3</v>
      </c>
      <c r="F18186" s="1">
        <v>0</v>
      </c>
      <c r="G18186" s="1">
        <v>0</v>
      </c>
      <c r="H18186" s="1">
        <v>3</v>
      </c>
      <c r="I18186" s="15">
        <v>0</v>
      </c>
      <c r="J18186">
        <f t="shared" si="284"/>
        <v>40</v>
      </c>
    </row>
    <row r="18187" spans="1:10" x14ac:dyDescent="0.3">
      <c r="A18187" t="s">
        <v>18116</v>
      </c>
      <c r="C18187" s="18">
        <v>370.86132984044423</v>
      </c>
      <c r="D18187" s="1"/>
      <c r="E18187" s="1">
        <v>3</v>
      </c>
      <c r="F18187" s="1">
        <v>0</v>
      </c>
      <c r="G18187" s="1">
        <v>0</v>
      </c>
      <c r="H18187" s="1">
        <v>3</v>
      </c>
      <c r="I18187" s="15">
        <v>0</v>
      </c>
      <c r="J18187">
        <f t="shared" si="284"/>
        <v>40</v>
      </c>
    </row>
    <row r="18188" spans="1:10" x14ac:dyDescent="0.3">
      <c r="A18188" t="s">
        <v>18117</v>
      </c>
      <c r="C18188" s="18">
        <v>370.86071649803563</v>
      </c>
      <c r="D18188" s="1"/>
      <c r="E18188" s="1">
        <v>3</v>
      </c>
      <c r="F18188" s="1">
        <v>0</v>
      </c>
      <c r="G18188" s="1">
        <v>0</v>
      </c>
      <c r="H18188" s="1">
        <v>3</v>
      </c>
      <c r="I18188" s="15">
        <v>0</v>
      </c>
      <c r="J18188">
        <f t="shared" si="284"/>
        <v>40</v>
      </c>
    </row>
    <row r="18189" spans="1:10" x14ac:dyDescent="0.3">
      <c r="A18189" t="s">
        <v>18118</v>
      </c>
      <c r="C18189" s="18">
        <v>370.86055344030802</v>
      </c>
      <c r="D18189" s="1"/>
      <c r="E18189" s="1">
        <v>3</v>
      </c>
      <c r="F18189" s="1">
        <v>0</v>
      </c>
      <c r="G18189" s="1">
        <v>0</v>
      </c>
      <c r="H18189" s="1">
        <v>3</v>
      </c>
      <c r="I18189" s="15">
        <v>0</v>
      </c>
      <c r="J18189">
        <f t="shared" si="284"/>
        <v>40</v>
      </c>
    </row>
    <row r="18190" spans="1:10" x14ac:dyDescent="0.3">
      <c r="A18190" t="s">
        <v>18119</v>
      </c>
      <c r="C18190" s="18">
        <v>370.86033190920745</v>
      </c>
      <c r="D18190" s="1"/>
      <c r="E18190" s="1">
        <v>5</v>
      </c>
      <c r="F18190" s="1">
        <v>1</v>
      </c>
      <c r="G18190" s="1">
        <v>0</v>
      </c>
      <c r="H18190" s="1">
        <v>4</v>
      </c>
      <c r="I18190" s="15">
        <v>0.2</v>
      </c>
      <c r="J18190">
        <f t="shared" si="284"/>
        <v>40</v>
      </c>
    </row>
    <row r="18191" spans="1:10" x14ac:dyDescent="0.3">
      <c r="A18191" t="s">
        <v>18120</v>
      </c>
      <c r="C18191" s="18">
        <v>370.85979345160854</v>
      </c>
      <c r="D18191" s="1"/>
      <c r="E18191" s="1">
        <v>9</v>
      </c>
      <c r="F18191" s="1">
        <v>3</v>
      </c>
      <c r="G18191" s="1">
        <v>0</v>
      </c>
      <c r="H18191" s="1">
        <v>6</v>
      </c>
      <c r="I18191" s="15">
        <v>0.33333333333333331</v>
      </c>
      <c r="J18191">
        <f t="shared" si="284"/>
        <v>40</v>
      </c>
    </row>
    <row r="18192" spans="1:10" x14ac:dyDescent="0.3">
      <c r="A18192" t="s">
        <v>17656</v>
      </c>
      <c r="C18192" s="18">
        <v>370.85555771803485</v>
      </c>
      <c r="D18192" s="1"/>
      <c r="E18192" s="1">
        <v>9</v>
      </c>
      <c r="F18192" s="1">
        <v>3</v>
      </c>
      <c r="G18192" s="1">
        <v>0</v>
      </c>
      <c r="H18192" s="1">
        <v>6</v>
      </c>
      <c r="I18192" s="15">
        <v>0.33333333333333331</v>
      </c>
      <c r="J18192">
        <f t="shared" si="284"/>
        <v>40</v>
      </c>
    </row>
    <row r="18193" spans="1:10" x14ac:dyDescent="0.3">
      <c r="A18193" t="s">
        <v>18121</v>
      </c>
      <c r="C18193" s="18">
        <v>370.85426899207908</v>
      </c>
      <c r="D18193" s="1"/>
      <c r="E18193" s="1">
        <v>5</v>
      </c>
      <c r="F18193" s="1">
        <v>1</v>
      </c>
      <c r="G18193" s="1">
        <v>0</v>
      </c>
      <c r="H18193" s="1">
        <v>4</v>
      </c>
      <c r="I18193" s="15">
        <v>0.2</v>
      </c>
      <c r="J18193">
        <f t="shared" si="284"/>
        <v>40</v>
      </c>
    </row>
    <row r="18194" spans="1:10" x14ac:dyDescent="0.3">
      <c r="A18194" t="s">
        <v>18122</v>
      </c>
      <c r="C18194" s="18">
        <v>370.85381425253257</v>
      </c>
      <c r="D18194" s="1"/>
      <c r="E18194" s="1">
        <v>3</v>
      </c>
      <c r="F18194" s="1">
        <v>0</v>
      </c>
      <c r="G18194" s="1">
        <v>0</v>
      </c>
      <c r="H18194" s="1">
        <v>3</v>
      </c>
      <c r="I18194" s="15">
        <v>0</v>
      </c>
      <c r="J18194">
        <f t="shared" si="284"/>
        <v>40</v>
      </c>
    </row>
    <row r="18195" spans="1:10" x14ac:dyDescent="0.3">
      <c r="A18195" t="s">
        <v>18123</v>
      </c>
      <c r="C18195" s="18">
        <v>370.85265711902349</v>
      </c>
      <c r="D18195" s="1"/>
      <c r="E18195" s="1">
        <v>3</v>
      </c>
      <c r="F18195" s="1">
        <v>0</v>
      </c>
      <c r="G18195" s="1">
        <v>0</v>
      </c>
      <c r="H18195" s="1">
        <v>3</v>
      </c>
      <c r="I18195" s="15">
        <v>0</v>
      </c>
      <c r="J18195">
        <f t="shared" si="284"/>
        <v>40</v>
      </c>
    </row>
    <row r="18196" spans="1:10" x14ac:dyDescent="0.3">
      <c r="A18196" t="s">
        <v>18124</v>
      </c>
      <c r="C18196" s="18">
        <v>370.85255311632926</v>
      </c>
      <c r="D18196" s="1"/>
      <c r="E18196" s="1">
        <v>14</v>
      </c>
      <c r="F18196" s="1">
        <v>2</v>
      </c>
      <c r="G18196" s="1">
        <v>1</v>
      </c>
      <c r="H18196" s="1">
        <v>11</v>
      </c>
      <c r="I18196" s="15">
        <v>0.17857142857142858</v>
      </c>
      <c r="J18196">
        <f t="shared" si="284"/>
        <v>40</v>
      </c>
    </row>
    <row r="18197" spans="1:10" x14ac:dyDescent="0.3">
      <c r="A18197" t="s">
        <v>18125</v>
      </c>
      <c r="C18197" s="18">
        <v>370.85233947883222</v>
      </c>
      <c r="D18197" s="1"/>
      <c r="E18197" s="1">
        <v>3</v>
      </c>
      <c r="F18197" s="1">
        <v>0</v>
      </c>
      <c r="G18197" s="1">
        <v>0</v>
      </c>
      <c r="H18197" s="1">
        <v>3</v>
      </c>
      <c r="I18197" s="15">
        <v>0</v>
      </c>
      <c r="J18197">
        <f t="shared" si="284"/>
        <v>40</v>
      </c>
    </row>
    <row r="18198" spans="1:10" x14ac:dyDescent="0.3">
      <c r="A18198" t="s">
        <v>18126</v>
      </c>
      <c r="C18198" s="18">
        <v>370.84908977520701</v>
      </c>
      <c r="D18198" s="1"/>
      <c r="E18198" s="1">
        <v>3</v>
      </c>
      <c r="F18198" s="1">
        <v>0</v>
      </c>
      <c r="G18198" s="1">
        <v>0</v>
      </c>
      <c r="H18198" s="1">
        <v>3</v>
      </c>
      <c r="I18198" s="15">
        <v>0</v>
      </c>
      <c r="J18198">
        <f t="shared" si="284"/>
        <v>40</v>
      </c>
    </row>
    <row r="18199" spans="1:10" x14ac:dyDescent="0.3">
      <c r="A18199" t="s">
        <v>18127</v>
      </c>
      <c r="C18199" s="18">
        <v>370.84623305531801</v>
      </c>
      <c r="D18199" s="1"/>
      <c r="E18199" s="1">
        <v>3</v>
      </c>
      <c r="F18199" s="1">
        <v>0</v>
      </c>
      <c r="G18199" s="1">
        <v>0</v>
      </c>
      <c r="H18199" s="1">
        <v>3</v>
      </c>
      <c r="I18199" s="15">
        <v>0</v>
      </c>
      <c r="J18199">
        <f t="shared" si="284"/>
        <v>40</v>
      </c>
    </row>
    <row r="18200" spans="1:10" x14ac:dyDescent="0.3">
      <c r="A18200" t="s">
        <v>18128</v>
      </c>
      <c r="C18200" s="18">
        <v>370.84621773670676</v>
      </c>
      <c r="D18200" s="1"/>
      <c r="E18200" s="1">
        <v>3</v>
      </c>
      <c r="F18200" s="1">
        <v>0</v>
      </c>
      <c r="G18200" s="1">
        <v>0</v>
      </c>
      <c r="H18200" s="1">
        <v>3</v>
      </c>
      <c r="I18200" s="15">
        <v>0</v>
      </c>
      <c r="J18200">
        <f t="shared" si="284"/>
        <v>40</v>
      </c>
    </row>
    <row r="18201" spans="1:10" x14ac:dyDescent="0.3">
      <c r="A18201" t="s">
        <v>18129</v>
      </c>
      <c r="C18201" s="18">
        <v>370.84582202687182</v>
      </c>
      <c r="D18201" s="1"/>
      <c r="E18201" s="1">
        <v>11</v>
      </c>
      <c r="F18201" s="1">
        <v>3</v>
      </c>
      <c r="G18201" s="1">
        <v>1</v>
      </c>
      <c r="H18201" s="1">
        <v>7</v>
      </c>
      <c r="I18201" s="15">
        <v>0.31818181818181818</v>
      </c>
      <c r="J18201">
        <f t="shared" si="284"/>
        <v>40</v>
      </c>
    </row>
    <row r="18202" spans="1:10" x14ac:dyDescent="0.3">
      <c r="A18202" t="s">
        <v>18130</v>
      </c>
      <c r="C18202" s="18">
        <v>370.84576095842272</v>
      </c>
      <c r="D18202" s="1"/>
      <c r="E18202" s="1">
        <v>3</v>
      </c>
      <c r="F18202" s="1">
        <v>0</v>
      </c>
      <c r="G18202" s="1">
        <v>1</v>
      </c>
      <c r="H18202" s="1">
        <v>2</v>
      </c>
      <c r="I18202" s="15">
        <v>0.16666666666666666</v>
      </c>
      <c r="J18202">
        <f t="shared" si="284"/>
        <v>40</v>
      </c>
    </row>
    <row r="18203" spans="1:10" x14ac:dyDescent="0.3">
      <c r="A18203" t="s">
        <v>18131</v>
      </c>
      <c r="C18203" s="18">
        <v>370.84350346912674</v>
      </c>
      <c r="D18203" s="1"/>
      <c r="E18203" s="1">
        <v>5</v>
      </c>
      <c r="F18203" s="1">
        <v>1</v>
      </c>
      <c r="G18203" s="1">
        <v>0</v>
      </c>
      <c r="H18203" s="1">
        <v>4</v>
      </c>
      <c r="I18203" s="15">
        <v>0.2</v>
      </c>
      <c r="J18203">
        <f t="shared" si="284"/>
        <v>40</v>
      </c>
    </row>
    <row r="18204" spans="1:10" x14ac:dyDescent="0.3">
      <c r="A18204" t="s">
        <v>18133</v>
      </c>
      <c r="C18204" s="18">
        <v>370.83951072961395</v>
      </c>
      <c r="D18204" s="1"/>
      <c r="E18204" s="1">
        <v>3</v>
      </c>
      <c r="F18204" s="1">
        <v>0</v>
      </c>
      <c r="G18204" s="1">
        <v>0</v>
      </c>
      <c r="H18204" s="1">
        <v>3</v>
      </c>
      <c r="I18204" s="15">
        <v>0</v>
      </c>
      <c r="J18204">
        <f t="shared" si="284"/>
        <v>40</v>
      </c>
    </row>
    <row r="18205" spans="1:10" x14ac:dyDescent="0.3">
      <c r="A18205" t="s">
        <v>18134</v>
      </c>
      <c r="C18205" s="18">
        <v>370.83887424968799</v>
      </c>
      <c r="D18205" s="1"/>
      <c r="E18205" s="1">
        <v>3</v>
      </c>
      <c r="F18205" s="1">
        <v>0</v>
      </c>
      <c r="G18205" s="1">
        <v>0</v>
      </c>
      <c r="H18205" s="1">
        <v>3</v>
      </c>
      <c r="I18205" s="15">
        <v>0</v>
      </c>
      <c r="J18205">
        <f t="shared" si="284"/>
        <v>40</v>
      </c>
    </row>
    <row r="18206" spans="1:10" x14ac:dyDescent="0.3">
      <c r="A18206" t="s">
        <v>18135</v>
      </c>
      <c r="C18206" s="18">
        <v>370.83817973188928</v>
      </c>
      <c r="D18206" s="1"/>
      <c r="E18206" s="1">
        <v>3</v>
      </c>
      <c r="F18206" s="1">
        <v>0</v>
      </c>
      <c r="G18206" s="1">
        <v>0</v>
      </c>
      <c r="H18206" s="1">
        <v>3</v>
      </c>
      <c r="I18206" s="15">
        <v>0</v>
      </c>
      <c r="J18206">
        <f t="shared" si="284"/>
        <v>40</v>
      </c>
    </row>
    <row r="18207" spans="1:10" x14ac:dyDescent="0.3">
      <c r="A18207" t="s">
        <v>18136</v>
      </c>
      <c r="C18207" s="18">
        <v>370.83794171536499</v>
      </c>
      <c r="D18207" s="1"/>
      <c r="E18207" s="1">
        <v>3</v>
      </c>
      <c r="F18207" s="1">
        <v>0</v>
      </c>
      <c r="G18207" s="1">
        <v>0</v>
      </c>
      <c r="H18207" s="1">
        <v>3</v>
      </c>
      <c r="I18207" s="15">
        <v>0</v>
      </c>
      <c r="J18207">
        <f t="shared" si="284"/>
        <v>40</v>
      </c>
    </row>
    <row r="18208" spans="1:10" x14ac:dyDescent="0.3">
      <c r="A18208" t="s">
        <v>18137</v>
      </c>
      <c r="C18208" s="18">
        <v>370.83758444440747</v>
      </c>
      <c r="D18208" s="1"/>
      <c r="E18208" s="1">
        <v>3</v>
      </c>
      <c r="F18208" s="1">
        <v>0</v>
      </c>
      <c r="G18208" s="1">
        <v>0</v>
      </c>
      <c r="H18208" s="1">
        <v>3</v>
      </c>
      <c r="I18208" s="15">
        <v>0</v>
      </c>
      <c r="J18208">
        <f t="shared" si="284"/>
        <v>40</v>
      </c>
    </row>
    <row r="18209" spans="1:10" x14ac:dyDescent="0.3">
      <c r="A18209" t="s">
        <v>18138</v>
      </c>
      <c r="C18209" s="18">
        <v>370.8371821926695</v>
      </c>
      <c r="D18209" s="1"/>
      <c r="E18209" s="1">
        <v>3</v>
      </c>
      <c r="F18209" s="1">
        <v>0</v>
      </c>
      <c r="G18209" s="1">
        <v>0</v>
      </c>
      <c r="H18209" s="1">
        <v>3</v>
      </c>
      <c r="I18209" s="15">
        <v>0</v>
      </c>
      <c r="J18209">
        <f t="shared" si="284"/>
        <v>40</v>
      </c>
    </row>
    <row r="18210" spans="1:10" x14ac:dyDescent="0.3">
      <c r="A18210" t="s">
        <v>18210</v>
      </c>
      <c r="C18210" s="18">
        <v>370.83623644202817</v>
      </c>
      <c r="D18210" s="1"/>
      <c r="E18210" s="1">
        <v>3</v>
      </c>
      <c r="F18210" s="1">
        <v>0</v>
      </c>
      <c r="G18210" s="1">
        <v>0</v>
      </c>
      <c r="H18210" s="1">
        <v>3</v>
      </c>
      <c r="I18210" s="15">
        <v>0</v>
      </c>
      <c r="J18210">
        <f t="shared" si="284"/>
        <v>40</v>
      </c>
    </row>
    <row r="18211" spans="1:10" x14ac:dyDescent="0.3">
      <c r="A18211" t="s">
        <v>18139</v>
      </c>
      <c r="C18211" s="18">
        <v>370.83481806147859</v>
      </c>
      <c r="D18211" s="1"/>
      <c r="E18211" s="1">
        <v>5</v>
      </c>
      <c r="F18211" s="1">
        <v>1</v>
      </c>
      <c r="G18211" s="1">
        <v>0</v>
      </c>
      <c r="H18211" s="1">
        <v>4</v>
      </c>
      <c r="I18211" s="15">
        <v>0.2</v>
      </c>
      <c r="J18211">
        <f t="shared" si="284"/>
        <v>40</v>
      </c>
    </row>
    <row r="18212" spans="1:10" x14ac:dyDescent="0.3">
      <c r="A18212" t="s">
        <v>18140</v>
      </c>
      <c r="C18212" s="18">
        <v>370.8342971737938</v>
      </c>
      <c r="D18212" s="1"/>
      <c r="E18212" s="1">
        <v>5</v>
      </c>
      <c r="F18212" s="1">
        <v>1</v>
      </c>
      <c r="G18212" s="1">
        <v>0</v>
      </c>
      <c r="H18212" s="1">
        <v>4</v>
      </c>
      <c r="I18212" s="15">
        <v>0.2</v>
      </c>
      <c r="J18212">
        <f t="shared" si="284"/>
        <v>40</v>
      </c>
    </row>
    <row r="18213" spans="1:10" x14ac:dyDescent="0.3">
      <c r="A18213" t="s">
        <v>18141</v>
      </c>
      <c r="C18213" s="18">
        <v>370.83388167826416</v>
      </c>
      <c r="D18213" s="1"/>
      <c r="E18213" s="1">
        <v>3</v>
      </c>
      <c r="F18213" s="1">
        <v>0</v>
      </c>
      <c r="G18213" s="1">
        <v>0</v>
      </c>
      <c r="H18213" s="1">
        <v>3</v>
      </c>
      <c r="I18213" s="15">
        <v>0</v>
      </c>
      <c r="J18213">
        <f t="shared" si="284"/>
        <v>40</v>
      </c>
    </row>
    <row r="18214" spans="1:10" x14ac:dyDescent="0.3">
      <c r="A18214" t="s">
        <v>18142</v>
      </c>
      <c r="C18214" s="18">
        <v>370.83242796324311</v>
      </c>
      <c r="D18214" s="1"/>
      <c r="E18214" s="1">
        <v>5</v>
      </c>
      <c r="F18214" s="1">
        <v>1</v>
      </c>
      <c r="G18214" s="1">
        <v>0</v>
      </c>
      <c r="H18214" s="1">
        <v>4</v>
      </c>
      <c r="I18214" s="15">
        <v>0.2</v>
      </c>
      <c r="J18214">
        <f t="shared" si="284"/>
        <v>40</v>
      </c>
    </row>
    <row r="18215" spans="1:10" x14ac:dyDescent="0.3">
      <c r="A18215" t="s">
        <v>18143</v>
      </c>
      <c r="C18215" s="18">
        <v>370.83111872497966</v>
      </c>
      <c r="D18215" s="1"/>
      <c r="E18215" s="1">
        <v>5</v>
      </c>
      <c r="F18215" s="1">
        <v>1</v>
      </c>
      <c r="G18215" s="1">
        <v>0</v>
      </c>
      <c r="H18215" s="1">
        <v>4</v>
      </c>
      <c r="I18215" s="15">
        <v>0.2</v>
      </c>
      <c r="J18215">
        <f t="shared" si="284"/>
        <v>40</v>
      </c>
    </row>
    <row r="18216" spans="1:10" x14ac:dyDescent="0.3">
      <c r="A18216" t="s">
        <v>17179</v>
      </c>
      <c r="C18216" s="18">
        <v>342.48419894660668</v>
      </c>
      <c r="D18216" s="1"/>
      <c r="E18216" s="1">
        <v>36</v>
      </c>
      <c r="F18216" s="1">
        <v>14</v>
      </c>
      <c r="G18216" s="1">
        <v>0</v>
      </c>
      <c r="H18216" s="1">
        <v>22</v>
      </c>
      <c r="I18216" s="15">
        <v>0.3888888888888889</v>
      </c>
      <c r="J18216">
        <f t="shared" si="284"/>
        <v>20</v>
      </c>
    </row>
    <row r="18217" spans="1:10" x14ac:dyDescent="0.3">
      <c r="A18217" t="s">
        <v>18144</v>
      </c>
      <c r="C18217" s="18">
        <v>370.83042355956053</v>
      </c>
      <c r="D18217" s="1"/>
      <c r="E18217" s="1">
        <v>5</v>
      </c>
      <c r="F18217" s="1">
        <v>1</v>
      </c>
      <c r="G18217" s="1">
        <v>0</v>
      </c>
      <c r="H18217" s="1">
        <v>4</v>
      </c>
      <c r="I18217" s="15">
        <v>0.2</v>
      </c>
      <c r="J18217">
        <f t="shared" si="284"/>
        <v>40</v>
      </c>
    </row>
    <row r="18218" spans="1:10" x14ac:dyDescent="0.3">
      <c r="A18218" t="s">
        <v>18145</v>
      </c>
      <c r="C18218" s="18">
        <v>370.83035372993976</v>
      </c>
      <c r="D18218" s="1"/>
      <c r="E18218" s="1">
        <v>3</v>
      </c>
      <c r="F18218" s="1">
        <v>0</v>
      </c>
      <c r="G18218" s="1">
        <v>0</v>
      </c>
      <c r="H18218" s="1">
        <v>3</v>
      </c>
      <c r="I18218" s="15">
        <v>0</v>
      </c>
      <c r="J18218">
        <f t="shared" si="284"/>
        <v>40</v>
      </c>
    </row>
    <row r="18219" spans="1:10" x14ac:dyDescent="0.3">
      <c r="A18219" t="s">
        <v>18146</v>
      </c>
      <c r="C18219" s="18">
        <v>370.83013878910776</v>
      </c>
      <c r="D18219" s="1"/>
      <c r="E18219" s="1">
        <v>3</v>
      </c>
      <c r="F18219" s="1">
        <v>0</v>
      </c>
      <c r="G18219" s="1">
        <v>0</v>
      </c>
      <c r="H18219" s="1">
        <v>3</v>
      </c>
      <c r="I18219" s="15">
        <v>0</v>
      </c>
      <c r="J18219">
        <f t="shared" si="284"/>
        <v>40</v>
      </c>
    </row>
    <row r="18220" spans="1:10" x14ac:dyDescent="0.3">
      <c r="A18220" t="s">
        <v>18147</v>
      </c>
      <c r="C18220" s="18">
        <v>370.82709433630299</v>
      </c>
      <c r="D18220" s="1"/>
      <c r="E18220" s="1">
        <v>3</v>
      </c>
      <c r="F18220" s="1">
        <v>0</v>
      </c>
      <c r="G18220" s="1">
        <v>0</v>
      </c>
      <c r="H18220" s="1">
        <v>3</v>
      </c>
      <c r="I18220" s="15">
        <v>0</v>
      </c>
      <c r="J18220">
        <f t="shared" si="284"/>
        <v>40</v>
      </c>
    </row>
    <row r="18221" spans="1:10" x14ac:dyDescent="0.3">
      <c r="A18221" t="s">
        <v>18148</v>
      </c>
      <c r="C18221" s="18">
        <v>370.82580841236177</v>
      </c>
      <c r="D18221" s="1"/>
      <c r="E18221" s="1">
        <v>3</v>
      </c>
      <c r="F18221" s="1">
        <v>0</v>
      </c>
      <c r="G18221" s="1">
        <v>0</v>
      </c>
      <c r="H18221" s="1">
        <v>3</v>
      </c>
      <c r="I18221" s="15">
        <v>0</v>
      </c>
      <c r="J18221">
        <f t="shared" si="284"/>
        <v>40</v>
      </c>
    </row>
    <row r="18222" spans="1:10" x14ac:dyDescent="0.3">
      <c r="A18222" t="s">
        <v>18149</v>
      </c>
      <c r="C18222" s="18">
        <v>370.82503043125234</v>
      </c>
      <c r="D18222" s="1"/>
      <c r="E18222" s="1">
        <v>2</v>
      </c>
      <c r="F18222" s="1">
        <v>0</v>
      </c>
      <c r="G18222" s="1">
        <v>0</v>
      </c>
      <c r="H18222" s="1">
        <v>2</v>
      </c>
      <c r="I18222" s="15">
        <v>0</v>
      </c>
      <c r="J18222">
        <f t="shared" si="284"/>
        <v>40</v>
      </c>
    </row>
    <row r="18223" spans="1:10" x14ac:dyDescent="0.3">
      <c r="A18223" t="s">
        <v>18150</v>
      </c>
      <c r="C18223" s="18">
        <v>370.82427788618804</v>
      </c>
      <c r="D18223" s="1"/>
      <c r="E18223" s="1">
        <v>3</v>
      </c>
      <c r="F18223" s="1">
        <v>0</v>
      </c>
      <c r="G18223" s="1">
        <v>0</v>
      </c>
      <c r="H18223" s="1">
        <v>3</v>
      </c>
      <c r="I18223" s="15">
        <v>0</v>
      </c>
      <c r="J18223">
        <f t="shared" si="284"/>
        <v>40</v>
      </c>
    </row>
    <row r="18224" spans="1:10" x14ac:dyDescent="0.3">
      <c r="A18224" t="s">
        <v>18151</v>
      </c>
      <c r="C18224" s="18">
        <v>370.82235308447559</v>
      </c>
      <c r="D18224" s="1"/>
      <c r="E18224" s="1">
        <v>3</v>
      </c>
      <c r="F18224" s="1">
        <v>0</v>
      </c>
      <c r="G18224" s="1">
        <v>0</v>
      </c>
      <c r="H18224" s="1">
        <v>3</v>
      </c>
      <c r="I18224" s="15">
        <v>0</v>
      </c>
      <c r="J18224">
        <f t="shared" si="284"/>
        <v>40</v>
      </c>
    </row>
    <row r="18225" spans="1:10" x14ac:dyDescent="0.3">
      <c r="A18225" t="s">
        <v>18152</v>
      </c>
      <c r="C18225" s="18">
        <v>370.82142963490151</v>
      </c>
      <c r="D18225" s="1"/>
      <c r="E18225" s="1">
        <v>3</v>
      </c>
      <c r="F18225" s="1">
        <v>0</v>
      </c>
      <c r="G18225" s="1">
        <v>0</v>
      </c>
      <c r="H18225" s="1">
        <v>3</v>
      </c>
      <c r="I18225" s="15">
        <v>0</v>
      </c>
      <c r="J18225">
        <f t="shared" si="284"/>
        <v>40</v>
      </c>
    </row>
    <row r="18226" spans="1:10" x14ac:dyDescent="0.3">
      <c r="A18226" t="s">
        <v>18153</v>
      </c>
      <c r="C18226" s="18">
        <v>370.82059062997308</v>
      </c>
      <c r="D18226" s="1"/>
      <c r="E18226" s="1">
        <v>4</v>
      </c>
      <c r="F18226" s="1">
        <v>1</v>
      </c>
      <c r="G18226" s="1">
        <v>0</v>
      </c>
      <c r="H18226" s="1">
        <v>3</v>
      </c>
      <c r="I18226" s="15">
        <v>0.25</v>
      </c>
      <c r="J18226">
        <f t="shared" si="284"/>
        <v>40</v>
      </c>
    </row>
    <row r="18227" spans="1:10" x14ac:dyDescent="0.3">
      <c r="A18227" t="s">
        <v>18176</v>
      </c>
      <c r="C18227" s="18">
        <v>370.81958058506433</v>
      </c>
      <c r="D18227" s="1"/>
      <c r="E18227" s="1">
        <v>13</v>
      </c>
      <c r="F18227" s="1">
        <v>5</v>
      </c>
      <c r="G18227" s="1">
        <v>0</v>
      </c>
      <c r="H18227" s="1">
        <v>8</v>
      </c>
      <c r="I18227" s="15">
        <v>0.38461538461538464</v>
      </c>
      <c r="J18227">
        <f t="shared" si="284"/>
        <v>40</v>
      </c>
    </row>
    <row r="18228" spans="1:10" x14ac:dyDescent="0.3">
      <c r="A18228" t="s">
        <v>18154</v>
      </c>
      <c r="C18228" s="18">
        <v>370.81953663630424</v>
      </c>
      <c r="D18228" s="1"/>
      <c r="E18228" s="1">
        <v>3</v>
      </c>
      <c r="F18228" s="1">
        <v>0</v>
      </c>
      <c r="G18228" s="1">
        <v>0</v>
      </c>
      <c r="H18228" s="1">
        <v>3</v>
      </c>
      <c r="I18228" s="15">
        <v>0</v>
      </c>
      <c r="J18228">
        <f t="shared" si="284"/>
        <v>40</v>
      </c>
    </row>
    <row r="18229" spans="1:10" x14ac:dyDescent="0.3">
      <c r="A18229" t="s">
        <v>18155</v>
      </c>
      <c r="C18229" s="18">
        <v>370.81766663120771</v>
      </c>
      <c r="D18229" s="1"/>
      <c r="E18229" s="1">
        <v>5</v>
      </c>
      <c r="F18229" s="1">
        <v>1</v>
      </c>
      <c r="G18229" s="1">
        <v>0</v>
      </c>
      <c r="H18229" s="1">
        <v>4</v>
      </c>
      <c r="I18229" s="15">
        <v>0.2</v>
      </c>
      <c r="J18229">
        <f t="shared" si="284"/>
        <v>40</v>
      </c>
    </row>
    <row r="18230" spans="1:10" x14ac:dyDescent="0.3">
      <c r="A18230" t="s">
        <v>18156</v>
      </c>
      <c r="C18230" s="18">
        <v>370.81586055311129</v>
      </c>
      <c r="D18230" s="1"/>
      <c r="E18230" s="1">
        <v>3</v>
      </c>
      <c r="F18230" s="1">
        <v>0</v>
      </c>
      <c r="G18230" s="1">
        <v>0</v>
      </c>
      <c r="H18230" s="1">
        <v>3</v>
      </c>
      <c r="I18230" s="15">
        <v>0</v>
      </c>
      <c r="J18230">
        <f t="shared" si="284"/>
        <v>40</v>
      </c>
    </row>
    <row r="18231" spans="1:10" x14ac:dyDescent="0.3">
      <c r="A18231" t="s">
        <v>18157</v>
      </c>
      <c r="C18231" s="18">
        <v>370.81348745289449</v>
      </c>
      <c r="D18231" s="1"/>
      <c r="E18231" s="1">
        <v>3</v>
      </c>
      <c r="F18231" s="1">
        <v>0</v>
      </c>
      <c r="G18231" s="1">
        <v>0</v>
      </c>
      <c r="H18231" s="1">
        <v>3</v>
      </c>
      <c r="I18231" s="15">
        <v>0</v>
      </c>
      <c r="J18231">
        <f t="shared" si="284"/>
        <v>40</v>
      </c>
    </row>
    <row r="18232" spans="1:10" x14ac:dyDescent="0.3">
      <c r="A18232" t="s">
        <v>18158</v>
      </c>
      <c r="C18232" s="18">
        <v>370.81329142128436</v>
      </c>
      <c r="D18232" s="1"/>
      <c r="E18232" s="1">
        <v>3</v>
      </c>
      <c r="F18232" s="1">
        <v>0</v>
      </c>
      <c r="G18232" s="1">
        <v>0</v>
      </c>
      <c r="H18232" s="1">
        <v>3</v>
      </c>
      <c r="I18232" s="15">
        <v>0</v>
      </c>
      <c r="J18232">
        <f t="shared" si="284"/>
        <v>40</v>
      </c>
    </row>
    <row r="18233" spans="1:10" x14ac:dyDescent="0.3">
      <c r="A18233" t="s">
        <v>17944</v>
      </c>
      <c r="C18233" s="18">
        <v>370.81180889157662</v>
      </c>
      <c r="D18233" s="1"/>
      <c r="E18233" s="1">
        <v>10</v>
      </c>
      <c r="F18233" s="1">
        <v>3</v>
      </c>
      <c r="G18233" s="1">
        <v>1</v>
      </c>
      <c r="H18233" s="1">
        <v>6</v>
      </c>
      <c r="I18233" s="15">
        <v>0.35</v>
      </c>
      <c r="J18233">
        <f t="shared" si="284"/>
        <v>40</v>
      </c>
    </row>
    <row r="18234" spans="1:10" x14ac:dyDescent="0.3">
      <c r="A18234" t="s">
        <v>18159</v>
      </c>
      <c r="C18234" s="18">
        <v>370.81087896395735</v>
      </c>
      <c r="D18234" s="1"/>
      <c r="E18234" s="1">
        <v>3</v>
      </c>
      <c r="F18234" s="1">
        <v>0</v>
      </c>
      <c r="G18234" s="1">
        <v>0</v>
      </c>
      <c r="H18234" s="1">
        <v>3</v>
      </c>
      <c r="I18234" s="15">
        <v>0</v>
      </c>
      <c r="J18234">
        <f t="shared" si="284"/>
        <v>40</v>
      </c>
    </row>
    <row r="18235" spans="1:10" x14ac:dyDescent="0.3">
      <c r="A18235" t="s">
        <v>18161</v>
      </c>
      <c r="C18235" s="18">
        <v>370.80815697071642</v>
      </c>
      <c r="D18235" s="1"/>
      <c r="E18235" s="1">
        <v>3</v>
      </c>
      <c r="F18235" s="1">
        <v>0</v>
      </c>
      <c r="G18235" s="1">
        <v>0</v>
      </c>
      <c r="H18235" s="1">
        <v>3</v>
      </c>
      <c r="I18235" s="15">
        <v>0</v>
      </c>
      <c r="J18235">
        <f t="shared" si="284"/>
        <v>40</v>
      </c>
    </row>
    <row r="18236" spans="1:10" x14ac:dyDescent="0.3">
      <c r="A18236" t="s">
        <v>18306</v>
      </c>
      <c r="C18236" s="18">
        <v>370.80486036810856</v>
      </c>
      <c r="D18236" s="1"/>
      <c r="E18236" s="1">
        <v>3</v>
      </c>
      <c r="F18236" s="1">
        <v>0</v>
      </c>
      <c r="G18236" s="1">
        <v>0</v>
      </c>
      <c r="H18236" s="1">
        <v>3</v>
      </c>
      <c r="I18236" s="15">
        <v>0</v>
      </c>
      <c r="J18236">
        <f t="shared" si="284"/>
        <v>40</v>
      </c>
    </row>
    <row r="18237" spans="1:10" x14ac:dyDescent="0.3">
      <c r="A18237" t="s">
        <v>19175</v>
      </c>
      <c r="C18237" s="18">
        <v>370.80461386569067</v>
      </c>
      <c r="D18237" s="1"/>
      <c r="E18237" s="1">
        <v>7</v>
      </c>
      <c r="F18237" s="1">
        <v>2</v>
      </c>
      <c r="G18237" s="1">
        <v>1</v>
      </c>
      <c r="H18237" s="1">
        <v>4</v>
      </c>
      <c r="I18237" s="15">
        <v>0.35714285714285715</v>
      </c>
      <c r="J18237">
        <f t="shared" si="284"/>
        <v>40</v>
      </c>
    </row>
    <row r="18238" spans="1:10" x14ac:dyDescent="0.3">
      <c r="A18238" t="s">
        <v>18458</v>
      </c>
      <c r="C18238" s="18">
        <v>370.80369672393408</v>
      </c>
      <c r="D18238" s="1"/>
      <c r="E18238" s="1">
        <v>5</v>
      </c>
      <c r="F18238" s="1">
        <v>1</v>
      </c>
      <c r="G18238" s="1">
        <v>0</v>
      </c>
      <c r="H18238" s="1">
        <v>4</v>
      </c>
      <c r="I18238" s="15">
        <v>0.2</v>
      </c>
      <c r="J18238">
        <f t="shared" si="284"/>
        <v>40</v>
      </c>
    </row>
    <row r="18239" spans="1:10" x14ac:dyDescent="0.3">
      <c r="A18239" t="s">
        <v>18162</v>
      </c>
      <c r="C18239" s="18">
        <v>370.80300549028237</v>
      </c>
      <c r="D18239" s="1"/>
      <c r="E18239" s="1">
        <v>3</v>
      </c>
      <c r="F18239" s="1">
        <v>0</v>
      </c>
      <c r="G18239" s="1">
        <v>0</v>
      </c>
      <c r="H18239" s="1">
        <v>3</v>
      </c>
      <c r="I18239" s="15">
        <v>0</v>
      </c>
      <c r="J18239">
        <f t="shared" si="284"/>
        <v>40</v>
      </c>
    </row>
    <row r="18240" spans="1:10" x14ac:dyDescent="0.3">
      <c r="A18240" t="s">
        <v>18163</v>
      </c>
      <c r="C18240" s="18">
        <v>370.79933127848216</v>
      </c>
      <c r="D18240" s="1"/>
      <c r="E18240" s="1">
        <v>5</v>
      </c>
      <c r="F18240" s="1">
        <v>1</v>
      </c>
      <c r="G18240" s="1">
        <v>0</v>
      </c>
      <c r="H18240" s="1">
        <v>4</v>
      </c>
      <c r="I18240" s="15">
        <v>0.2</v>
      </c>
      <c r="J18240">
        <f t="shared" si="284"/>
        <v>40</v>
      </c>
    </row>
    <row r="18241" spans="1:10" x14ac:dyDescent="0.3">
      <c r="A18241" t="s">
        <v>18164</v>
      </c>
      <c r="C18241" s="18">
        <v>370.7983137220553</v>
      </c>
      <c r="D18241" s="1"/>
      <c r="E18241" s="1">
        <v>12</v>
      </c>
      <c r="F18241" s="1">
        <v>4</v>
      </c>
      <c r="G18241" s="1">
        <v>0</v>
      </c>
      <c r="H18241" s="1">
        <v>8</v>
      </c>
      <c r="I18241" s="15">
        <v>0.33333333333333331</v>
      </c>
      <c r="J18241">
        <f t="shared" si="284"/>
        <v>40</v>
      </c>
    </row>
    <row r="18242" spans="1:10" x14ac:dyDescent="0.3">
      <c r="A18242" t="s">
        <v>18165</v>
      </c>
      <c r="C18242" s="18">
        <v>370.79740992014729</v>
      </c>
      <c r="D18242" s="1"/>
      <c r="E18242" s="1">
        <v>3</v>
      </c>
      <c r="F18242" s="1">
        <v>0</v>
      </c>
      <c r="G18242" s="1">
        <v>0</v>
      </c>
      <c r="H18242" s="1">
        <v>3</v>
      </c>
      <c r="I18242" s="15">
        <v>0</v>
      </c>
      <c r="J18242">
        <f t="shared" si="284"/>
        <v>40</v>
      </c>
    </row>
    <row r="18243" spans="1:10" x14ac:dyDescent="0.3">
      <c r="A18243" t="s">
        <v>18167</v>
      </c>
      <c r="C18243" s="18">
        <v>370.79542163387003</v>
      </c>
      <c r="D18243" s="1"/>
      <c r="E18243" s="1">
        <v>5</v>
      </c>
      <c r="F18243" s="1">
        <v>1</v>
      </c>
      <c r="G18243" s="1">
        <v>0</v>
      </c>
      <c r="H18243" s="1">
        <v>4</v>
      </c>
      <c r="I18243" s="15">
        <v>0.2</v>
      </c>
      <c r="J18243">
        <f t="shared" si="284"/>
        <v>40</v>
      </c>
    </row>
    <row r="18244" spans="1:10" x14ac:dyDescent="0.3">
      <c r="A18244" t="s">
        <v>18169</v>
      </c>
      <c r="C18244" s="18">
        <v>370.79062250316053</v>
      </c>
      <c r="D18244" s="1"/>
      <c r="E18244" s="1">
        <v>9</v>
      </c>
      <c r="F18244" s="1">
        <v>3</v>
      </c>
      <c r="G18244" s="1">
        <v>0</v>
      </c>
      <c r="H18244" s="1">
        <v>6</v>
      </c>
      <c r="I18244" s="15">
        <v>0.33333333333333331</v>
      </c>
      <c r="J18244">
        <f t="shared" ref="J18244:J18307" si="285">IF(E18244&lt;=30,40,20)</f>
        <v>40</v>
      </c>
    </row>
    <row r="18245" spans="1:10" x14ac:dyDescent="0.3">
      <c r="A18245" t="s">
        <v>18171</v>
      </c>
      <c r="C18245" s="18">
        <v>370.7801705110877</v>
      </c>
      <c r="D18245" s="1"/>
      <c r="E18245" s="1">
        <v>15</v>
      </c>
      <c r="F18245" s="1">
        <v>6</v>
      </c>
      <c r="G18245" s="1">
        <v>0</v>
      </c>
      <c r="H18245" s="1">
        <v>9</v>
      </c>
      <c r="I18245" s="15">
        <v>0.4</v>
      </c>
      <c r="J18245">
        <f t="shared" si="285"/>
        <v>40</v>
      </c>
    </row>
    <row r="18246" spans="1:10" x14ac:dyDescent="0.3">
      <c r="A18246" t="s">
        <v>18172</v>
      </c>
      <c r="C18246" s="18">
        <v>370.77411345151268</v>
      </c>
      <c r="D18246" s="1"/>
      <c r="E18246" s="1">
        <v>3</v>
      </c>
      <c r="F18246" s="1">
        <v>0</v>
      </c>
      <c r="G18246" s="1">
        <v>0</v>
      </c>
      <c r="H18246" s="1">
        <v>3</v>
      </c>
      <c r="I18246" s="15">
        <v>0</v>
      </c>
      <c r="J18246">
        <f t="shared" si="285"/>
        <v>40</v>
      </c>
    </row>
    <row r="18247" spans="1:10" x14ac:dyDescent="0.3">
      <c r="A18247" t="s">
        <v>18173</v>
      </c>
      <c r="C18247" s="18">
        <v>370.77384886143875</v>
      </c>
      <c r="D18247" s="1"/>
      <c r="E18247" s="1">
        <v>3</v>
      </c>
      <c r="F18247" s="1">
        <v>0</v>
      </c>
      <c r="G18247" s="1">
        <v>0</v>
      </c>
      <c r="H18247" s="1">
        <v>3</v>
      </c>
      <c r="I18247" s="15">
        <v>0</v>
      </c>
      <c r="J18247">
        <f t="shared" si="285"/>
        <v>40</v>
      </c>
    </row>
    <row r="18248" spans="1:10" x14ac:dyDescent="0.3">
      <c r="A18248" t="s">
        <v>18174</v>
      </c>
      <c r="C18248" s="18">
        <v>370.76771249078399</v>
      </c>
      <c r="D18248" s="1"/>
      <c r="E18248" s="1">
        <v>3</v>
      </c>
      <c r="F18248" s="1">
        <v>0</v>
      </c>
      <c r="G18248" s="1">
        <v>0</v>
      </c>
      <c r="H18248" s="1">
        <v>3</v>
      </c>
      <c r="I18248" s="15">
        <v>0</v>
      </c>
      <c r="J18248">
        <f t="shared" si="285"/>
        <v>40</v>
      </c>
    </row>
    <row r="18249" spans="1:10" x14ac:dyDescent="0.3">
      <c r="A18249" t="s">
        <v>18175</v>
      </c>
      <c r="C18249" s="18">
        <v>370.76239639047179</v>
      </c>
      <c r="D18249" s="1"/>
      <c r="E18249" s="1">
        <v>3</v>
      </c>
      <c r="F18249" s="1">
        <v>0</v>
      </c>
      <c r="G18249" s="1">
        <v>0</v>
      </c>
      <c r="H18249" s="1">
        <v>3</v>
      </c>
      <c r="I18249" s="15">
        <v>0</v>
      </c>
      <c r="J18249">
        <f t="shared" si="285"/>
        <v>40</v>
      </c>
    </row>
    <row r="18250" spans="1:10" x14ac:dyDescent="0.3">
      <c r="A18250" t="s">
        <v>18177</v>
      </c>
      <c r="C18250" s="18">
        <v>370.75724554293521</v>
      </c>
      <c r="D18250" s="1"/>
      <c r="E18250" s="1">
        <v>5</v>
      </c>
      <c r="F18250" s="1">
        <v>1</v>
      </c>
      <c r="G18250" s="1">
        <v>0</v>
      </c>
      <c r="H18250" s="1">
        <v>4</v>
      </c>
      <c r="I18250" s="15">
        <v>0.2</v>
      </c>
      <c r="J18250">
        <f t="shared" si="285"/>
        <v>40</v>
      </c>
    </row>
    <row r="18251" spans="1:10" x14ac:dyDescent="0.3">
      <c r="A18251" t="s">
        <v>18178</v>
      </c>
      <c r="C18251" s="18">
        <v>370.75699933944861</v>
      </c>
      <c r="D18251" s="1"/>
      <c r="E18251" s="1">
        <v>3</v>
      </c>
      <c r="F18251" s="1">
        <v>0</v>
      </c>
      <c r="G18251" s="1">
        <v>0</v>
      </c>
      <c r="H18251" s="1">
        <v>3</v>
      </c>
      <c r="I18251" s="15">
        <v>0</v>
      </c>
      <c r="J18251">
        <f t="shared" si="285"/>
        <v>40</v>
      </c>
    </row>
    <row r="18252" spans="1:10" x14ac:dyDescent="0.3">
      <c r="A18252" t="s">
        <v>18179</v>
      </c>
      <c r="C18252" s="18">
        <v>370.75679751687352</v>
      </c>
      <c r="D18252" s="1"/>
      <c r="E18252" s="1">
        <v>5</v>
      </c>
      <c r="F18252" s="1">
        <v>1</v>
      </c>
      <c r="G18252" s="1">
        <v>0</v>
      </c>
      <c r="H18252" s="1">
        <v>4</v>
      </c>
      <c r="I18252" s="15">
        <v>0.2</v>
      </c>
      <c r="J18252">
        <f t="shared" si="285"/>
        <v>40</v>
      </c>
    </row>
    <row r="18253" spans="1:10" x14ac:dyDescent="0.3">
      <c r="A18253" t="s">
        <v>18180</v>
      </c>
      <c r="C18253" s="18">
        <v>370.75469569972807</v>
      </c>
      <c r="D18253" s="1"/>
      <c r="E18253" s="1">
        <v>6</v>
      </c>
      <c r="F18253" s="1">
        <v>1</v>
      </c>
      <c r="G18253" s="1">
        <v>1</v>
      </c>
      <c r="H18253" s="1">
        <v>4</v>
      </c>
      <c r="I18253" s="15">
        <v>0.25</v>
      </c>
      <c r="J18253">
        <f t="shared" si="285"/>
        <v>40</v>
      </c>
    </row>
    <row r="18254" spans="1:10" x14ac:dyDescent="0.3">
      <c r="A18254" t="s">
        <v>18181</v>
      </c>
      <c r="C18254" s="18">
        <v>370.75366590497708</v>
      </c>
      <c r="D18254" s="1"/>
      <c r="E18254" s="1">
        <v>3</v>
      </c>
      <c r="F18254" s="1">
        <v>0</v>
      </c>
      <c r="G18254" s="1">
        <v>0</v>
      </c>
      <c r="H18254" s="1">
        <v>3</v>
      </c>
      <c r="I18254" s="15">
        <v>0</v>
      </c>
      <c r="J18254">
        <f t="shared" si="285"/>
        <v>40</v>
      </c>
    </row>
    <row r="18255" spans="1:10" x14ac:dyDescent="0.3">
      <c r="A18255" t="s">
        <v>18183</v>
      </c>
      <c r="C18255" s="18">
        <v>370.75090352837384</v>
      </c>
      <c r="D18255" s="1"/>
      <c r="E18255" s="1">
        <v>3</v>
      </c>
      <c r="F18255" s="1">
        <v>0</v>
      </c>
      <c r="G18255" s="1">
        <v>0</v>
      </c>
      <c r="H18255" s="1">
        <v>3</v>
      </c>
      <c r="I18255" s="15">
        <v>0</v>
      </c>
      <c r="J18255">
        <f t="shared" si="285"/>
        <v>40</v>
      </c>
    </row>
    <row r="18256" spans="1:10" x14ac:dyDescent="0.3">
      <c r="A18256" t="s">
        <v>18184</v>
      </c>
      <c r="C18256" s="18">
        <v>370.7499796375098</v>
      </c>
      <c r="D18256" s="1"/>
      <c r="E18256" s="1">
        <v>3</v>
      </c>
      <c r="F18256" s="1">
        <v>0</v>
      </c>
      <c r="G18256" s="1">
        <v>0</v>
      </c>
      <c r="H18256" s="1">
        <v>3</v>
      </c>
      <c r="I18256" s="15">
        <v>0</v>
      </c>
      <c r="J18256">
        <f t="shared" si="285"/>
        <v>40</v>
      </c>
    </row>
    <row r="18257" spans="1:10" x14ac:dyDescent="0.3">
      <c r="A18257" t="s">
        <v>18185</v>
      </c>
      <c r="C18257" s="18">
        <v>370.74973697732327</v>
      </c>
      <c r="D18257" s="1"/>
      <c r="E18257" s="1">
        <v>3</v>
      </c>
      <c r="F18257" s="1">
        <v>0</v>
      </c>
      <c r="G18257" s="1">
        <v>0</v>
      </c>
      <c r="H18257" s="1">
        <v>3</v>
      </c>
      <c r="I18257" s="15">
        <v>0</v>
      </c>
      <c r="J18257">
        <f t="shared" si="285"/>
        <v>40</v>
      </c>
    </row>
    <row r="18258" spans="1:10" x14ac:dyDescent="0.3">
      <c r="A18258" t="s">
        <v>18186</v>
      </c>
      <c r="C18258" s="18">
        <v>370.74838552021004</v>
      </c>
      <c r="D18258" s="1"/>
      <c r="E18258" s="1">
        <v>10</v>
      </c>
      <c r="F18258" s="1">
        <v>3</v>
      </c>
      <c r="G18258" s="1">
        <v>1</v>
      </c>
      <c r="H18258" s="1">
        <v>6</v>
      </c>
      <c r="I18258" s="15">
        <v>0.35</v>
      </c>
      <c r="J18258">
        <f t="shared" si="285"/>
        <v>40</v>
      </c>
    </row>
    <row r="18259" spans="1:10" x14ac:dyDescent="0.3">
      <c r="A18259" t="s">
        <v>18187</v>
      </c>
      <c r="C18259" s="18">
        <v>370.74789324309774</v>
      </c>
      <c r="D18259" s="1"/>
      <c r="E18259" s="1">
        <v>14</v>
      </c>
      <c r="F18259" s="1">
        <v>5</v>
      </c>
      <c r="G18259" s="1">
        <v>0</v>
      </c>
      <c r="H18259" s="1">
        <v>9</v>
      </c>
      <c r="I18259" s="15">
        <v>0.35714285714285715</v>
      </c>
      <c r="J18259">
        <f t="shared" si="285"/>
        <v>40</v>
      </c>
    </row>
    <row r="18260" spans="1:10" x14ac:dyDescent="0.3">
      <c r="A18260" t="s">
        <v>18188</v>
      </c>
      <c r="C18260" s="18">
        <v>370.72802391174883</v>
      </c>
      <c r="D18260" s="1"/>
      <c r="E18260" s="1">
        <v>3</v>
      </c>
      <c r="F18260" s="1">
        <v>0</v>
      </c>
      <c r="G18260" s="1">
        <v>0</v>
      </c>
      <c r="H18260" s="1">
        <v>3</v>
      </c>
      <c r="I18260" s="15">
        <v>0</v>
      </c>
      <c r="J18260">
        <f t="shared" si="285"/>
        <v>40</v>
      </c>
    </row>
    <row r="18261" spans="1:10" x14ac:dyDescent="0.3">
      <c r="A18261" t="s">
        <v>18189</v>
      </c>
      <c r="C18261" s="18">
        <v>370.72367026024955</v>
      </c>
      <c r="D18261" s="1"/>
      <c r="E18261" s="1">
        <v>3</v>
      </c>
      <c r="F18261" s="1">
        <v>0</v>
      </c>
      <c r="G18261" s="1">
        <v>0</v>
      </c>
      <c r="H18261" s="1">
        <v>3</v>
      </c>
      <c r="I18261" s="15">
        <v>0</v>
      </c>
      <c r="J18261">
        <f t="shared" si="285"/>
        <v>40</v>
      </c>
    </row>
    <row r="18262" spans="1:10" x14ac:dyDescent="0.3">
      <c r="A18262" t="s">
        <v>18190</v>
      </c>
      <c r="C18262" s="18">
        <v>370.71790886728115</v>
      </c>
      <c r="D18262" s="1"/>
      <c r="E18262" s="1">
        <v>12</v>
      </c>
      <c r="F18262" s="1">
        <v>4</v>
      </c>
      <c r="G18262" s="1">
        <v>1</v>
      </c>
      <c r="H18262" s="1">
        <v>7</v>
      </c>
      <c r="I18262" s="15">
        <v>0.375</v>
      </c>
      <c r="J18262">
        <f t="shared" si="285"/>
        <v>40</v>
      </c>
    </row>
    <row r="18263" spans="1:10" x14ac:dyDescent="0.3">
      <c r="A18263" t="s">
        <v>18191</v>
      </c>
      <c r="C18263" s="18">
        <v>370.71170269092249</v>
      </c>
      <c r="D18263" s="1"/>
      <c r="E18263" s="1">
        <v>4</v>
      </c>
      <c r="F18263" s="1">
        <v>0</v>
      </c>
      <c r="G18263" s="1">
        <v>1</v>
      </c>
      <c r="H18263" s="1">
        <v>3</v>
      </c>
      <c r="I18263" s="15">
        <v>0.125</v>
      </c>
      <c r="J18263">
        <f t="shared" si="285"/>
        <v>40</v>
      </c>
    </row>
    <row r="18264" spans="1:10" x14ac:dyDescent="0.3">
      <c r="A18264" t="s">
        <v>18192</v>
      </c>
      <c r="C18264" s="18">
        <v>370.71102084978429</v>
      </c>
      <c r="D18264" s="1"/>
      <c r="E18264" s="1">
        <v>3</v>
      </c>
      <c r="F18264" s="1">
        <v>0</v>
      </c>
      <c r="G18264" s="1">
        <v>0</v>
      </c>
      <c r="H18264" s="1">
        <v>3</v>
      </c>
      <c r="I18264" s="15">
        <v>0</v>
      </c>
      <c r="J18264">
        <f t="shared" si="285"/>
        <v>40</v>
      </c>
    </row>
    <row r="18265" spans="1:10" x14ac:dyDescent="0.3">
      <c r="A18265" t="s">
        <v>18193</v>
      </c>
      <c r="C18265" s="18">
        <v>370.70680327888931</v>
      </c>
      <c r="D18265" s="1"/>
      <c r="E18265" s="1">
        <v>3</v>
      </c>
      <c r="F18265" s="1">
        <v>0</v>
      </c>
      <c r="G18265" s="1">
        <v>0</v>
      </c>
      <c r="H18265" s="1">
        <v>3</v>
      </c>
      <c r="I18265" s="15">
        <v>0</v>
      </c>
      <c r="J18265">
        <f t="shared" si="285"/>
        <v>40</v>
      </c>
    </row>
    <row r="18266" spans="1:10" x14ac:dyDescent="0.3">
      <c r="A18266" t="s">
        <v>19250</v>
      </c>
      <c r="C18266" s="18">
        <v>370.70485141694627</v>
      </c>
      <c r="D18266" s="1"/>
      <c r="E18266" s="1">
        <v>36</v>
      </c>
      <c r="F18266" s="1">
        <v>14</v>
      </c>
      <c r="G18266" s="1">
        <v>0</v>
      </c>
      <c r="H18266" s="1">
        <v>22</v>
      </c>
      <c r="I18266" s="15">
        <v>0.3888888888888889</v>
      </c>
      <c r="J18266">
        <f t="shared" si="285"/>
        <v>20</v>
      </c>
    </row>
    <row r="18267" spans="1:10" x14ac:dyDescent="0.3">
      <c r="A18267" t="s">
        <v>18194</v>
      </c>
      <c r="C18267" s="18">
        <v>370.70313371088173</v>
      </c>
      <c r="D18267" s="1"/>
      <c r="E18267" s="1">
        <v>5</v>
      </c>
      <c r="F18267" s="1">
        <v>1</v>
      </c>
      <c r="G18267" s="1">
        <v>0</v>
      </c>
      <c r="H18267" s="1">
        <v>4</v>
      </c>
      <c r="I18267" s="15">
        <v>0.2</v>
      </c>
      <c r="J18267">
        <f t="shared" si="285"/>
        <v>40</v>
      </c>
    </row>
    <row r="18268" spans="1:10" x14ac:dyDescent="0.3">
      <c r="A18268" t="s">
        <v>18195</v>
      </c>
      <c r="C18268" s="18">
        <v>370.70212624098878</v>
      </c>
      <c r="D18268" s="1"/>
      <c r="E18268" s="1">
        <v>5</v>
      </c>
      <c r="F18268" s="1">
        <v>1</v>
      </c>
      <c r="G18268" s="1">
        <v>0</v>
      </c>
      <c r="H18268" s="1">
        <v>4</v>
      </c>
      <c r="I18268" s="15">
        <v>0.2</v>
      </c>
      <c r="J18268">
        <f t="shared" si="285"/>
        <v>40</v>
      </c>
    </row>
    <row r="18269" spans="1:10" x14ac:dyDescent="0.3">
      <c r="A18269" t="s">
        <v>18196</v>
      </c>
      <c r="C18269" s="18">
        <v>370.70087522029002</v>
      </c>
      <c r="D18269" s="1"/>
      <c r="E18269" s="1">
        <v>3</v>
      </c>
      <c r="F18269" s="1">
        <v>0</v>
      </c>
      <c r="G18269" s="1">
        <v>0</v>
      </c>
      <c r="H18269" s="1">
        <v>3</v>
      </c>
      <c r="I18269" s="15">
        <v>0</v>
      </c>
      <c r="J18269">
        <f t="shared" si="285"/>
        <v>40</v>
      </c>
    </row>
    <row r="18270" spans="1:10" x14ac:dyDescent="0.3">
      <c r="A18270" t="s">
        <v>18197</v>
      </c>
      <c r="C18270" s="18">
        <v>370.69596191086526</v>
      </c>
      <c r="D18270" s="1"/>
      <c r="E18270" s="1">
        <v>3</v>
      </c>
      <c r="F18270" s="1">
        <v>0</v>
      </c>
      <c r="G18270" s="1">
        <v>0</v>
      </c>
      <c r="H18270" s="1">
        <v>3</v>
      </c>
      <c r="I18270" s="15">
        <v>0</v>
      </c>
      <c r="J18270">
        <f t="shared" si="285"/>
        <v>40</v>
      </c>
    </row>
    <row r="18271" spans="1:10" x14ac:dyDescent="0.3">
      <c r="A18271" t="s">
        <v>18198</v>
      </c>
      <c r="C18271" s="18">
        <v>370.69570806976475</v>
      </c>
      <c r="D18271" s="1"/>
      <c r="E18271" s="1">
        <v>5</v>
      </c>
      <c r="F18271" s="1">
        <v>1</v>
      </c>
      <c r="G18271" s="1">
        <v>0</v>
      </c>
      <c r="H18271" s="1">
        <v>4</v>
      </c>
      <c r="I18271" s="15">
        <v>0.2</v>
      </c>
      <c r="J18271">
        <f t="shared" si="285"/>
        <v>40</v>
      </c>
    </row>
    <row r="18272" spans="1:10" x14ac:dyDescent="0.3">
      <c r="A18272" t="s">
        <v>18200</v>
      </c>
      <c r="C18272" s="18">
        <v>370.68919030545834</v>
      </c>
      <c r="D18272" s="1"/>
      <c r="E18272" s="1">
        <v>4</v>
      </c>
      <c r="F18272" s="1">
        <v>1</v>
      </c>
      <c r="G18272" s="1">
        <v>0</v>
      </c>
      <c r="H18272" s="1">
        <v>3</v>
      </c>
      <c r="I18272" s="15">
        <v>0.25</v>
      </c>
      <c r="J18272">
        <f t="shared" si="285"/>
        <v>40</v>
      </c>
    </row>
    <row r="18273" spans="1:10" x14ac:dyDescent="0.3">
      <c r="A18273" t="s">
        <v>18201</v>
      </c>
      <c r="C18273" s="18">
        <v>370.68606782717194</v>
      </c>
      <c r="D18273" s="1"/>
      <c r="E18273" s="1">
        <v>20</v>
      </c>
      <c r="F18273" s="1">
        <v>8</v>
      </c>
      <c r="G18273" s="1">
        <v>1</v>
      </c>
      <c r="H18273" s="1">
        <v>11</v>
      </c>
      <c r="I18273" s="15">
        <v>0.42499999999999999</v>
      </c>
      <c r="J18273">
        <f t="shared" si="285"/>
        <v>40</v>
      </c>
    </row>
    <row r="18274" spans="1:10" x14ac:dyDescent="0.3">
      <c r="A18274" t="s">
        <v>18202</v>
      </c>
      <c r="C18274" s="18">
        <v>370.68510293248073</v>
      </c>
      <c r="D18274" s="1"/>
      <c r="E18274" s="1">
        <v>3</v>
      </c>
      <c r="F18274" s="1">
        <v>0</v>
      </c>
      <c r="G18274" s="1">
        <v>0</v>
      </c>
      <c r="H18274" s="1">
        <v>3</v>
      </c>
      <c r="I18274" s="15">
        <v>0</v>
      </c>
      <c r="J18274">
        <f t="shared" si="285"/>
        <v>40</v>
      </c>
    </row>
    <row r="18275" spans="1:10" x14ac:dyDescent="0.3">
      <c r="A18275" t="s">
        <v>18203</v>
      </c>
      <c r="C18275" s="18">
        <v>370.68506526775747</v>
      </c>
      <c r="D18275" s="1"/>
      <c r="E18275" s="1">
        <v>3</v>
      </c>
      <c r="F18275" s="1">
        <v>0</v>
      </c>
      <c r="G18275" s="1">
        <v>0</v>
      </c>
      <c r="H18275" s="1">
        <v>3</v>
      </c>
      <c r="I18275" s="15">
        <v>0</v>
      </c>
      <c r="J18275">
        <f t="shared" si="285"/>
        <v>40</v>
      </c>
    </row>
    <row r="18276" spans="1:10" x14ac:dyDescent="0.3">
      <c r="A18276" t="s">
        <v>18205</v>
      </c>
      <c r="C18276" s="18">
        <v>370.68467927963388</v>
      </c>
      <c r="D18276" s="1"/>
      <c r="E18276" s="1">
        <v>5</v>
      </c>
      <c r="F18276" s="1">
        <v>1</v>
      </c>
      <c r="G18276" s="1">
        <v>0</v>
      </c>
      <c r="H18276" s="1">
        <v>4</v>
      </c>
      <c r="I18276" s="15">
        <v>0.2</v>
      </c>
      <c r="J18276">
        <f t="shared" si="285"/>
        <v>40</v>
      </c>
    </row>
    <row r="18277" spans="1:10" x14ac:dyDescent="0.3">
      <c r="A18277" t="s">
        <v>18207</v>
      </c>
      <c r="C18277" s="18">
        <v>370.68155859640666</v>
      </c>
      <c r="D18277" s="1"/>
      <c r="E18277" s="1">
        <v>5</v>
      </c>
      <c r="F18277" s="1">
        <v>1</v>
      </c>
      <c r="G18277" s="1">
        <v>0</v>
      </c>
      <c r="H18277" s="1">
        <v>4</v>
      </c>
      <c r="I18277" s="15">
        <v>0.2</v>
      </c>
      <c r="J18277">
        <f t="shared" si="285"/>
        <v>40</v>
      </c>
    </row>
    <row r="18278" spans="1:10" x14ac:dyDescent="0.3">
      <c r="A18278" t="s">
        <v>18227</v>
      </c>
      <c r="C18278" s="18">
        <v>370.67914966518128</v>
      </c>
      <c r="D18278" s="1"/>
      <c r="E18278" s="1">
        <v>3</v>
      </c>
      <c r="F18278" s="1">
        <v>0</v>
      </c>
      <c r="G18278" s="1">
        <v>0</v>
      </c>
      <c r="H18278" s="1">
        <v>3</v>
      </c>
      <c r="I18278" s="15">
        <v>0</v>
      </c>
      <c r="J18278">
        <f t="shared" si="285"/>
        <v>40</v>
      </c>
    </row>
    <row r="18279" spans="1:10" x14ac:dyDescent="0.3">
      <c r="A18279" t="s">
        <v>18561</v>
      </c>
      <c r="C18279" s="18">
        <v>370.67876752505452</v>
      </c>
      <c r="D18279" s="1"/>
      <c r="E18279" s="1">
        <v>14</v>
      </c>
      <c r="F18279" s="1">
        <v>3</v>
      </c>
      <c r="G18279" s="1">
        <v>4</v>
      </c>
      <c r="H18279" s="1">
        <v>7</v>
      </c>
      <c r="I18279" s="15">
        <v>0.35714285714285715</v>
      </c>
      <c r="J18279">
        <f t="shared" si="285"/>
        <v>40</v>
      </c>
    </row>
    <row r="18280" spans="1:10" x14ac:dyDescent="0.3">
      <c r="A18280" t="s">
        <v>18208</v>
      </c>
      <c r="C18280" s="18">
        <v>370.67621111094047</v>
      </c>
      <c r="D18280" s="1"/>
      <c r="E18280" s="1">
        <v>3</v>
      </c>
      <c r="F18280" s="1">
        <v>0</v>
      </c>
      <c r="G18280" s="1">
        <v>0</v>
      </c>
      <c r="H18280" s="1">
        <v>3</v>
      </c>
      <c r="I18280" s="15">
        <v>0</v>
      </c>
      <c r="J18280">
        <f t="shared" si="285"/>
        <v>40</v>
      </c>
    </row>
    <row r="18281" spans="1:10" x14ac:dyDescent="0.3">
      <c r="A18281" t="s">
        <v>18209</v>
      </c>
      <c r="C18281" s="18">
        <v>370.67361804980879</v>
      </c>
      <c r="D18281" s="1"/>
      <c r="E18281" s="1">
        <v>27</v>
      </c>
      <c r="F18281" s="1">
        <v>10</v>
      </c>
      <c r="G18281" s="1">
        <v>2</v>
      </c>
      <c r="H18281" s="1">
        <v>15</v>
      </c>
      <c r="I18281" s="15">
        <v>0.40740740740740738</v>
      </c>
      <c r="J18281">
        <f t="shared" si="285"/>
        <v>40</v>
      </c>
    </row>
    <row r="18282" spans="1:10" x14ac:dyDescent="0.3">
      <c r="A18282" t="s">
        <v>18211</v>
      </c>
      <c r="C18282" s="18">
        <v>370.66675251566005</v>
      </c>
      <c r="D18282" s="1"/>
      <c r="E18282" s="1">
        <v>3</v>
      </c>
      <c r="F18282" s="1">
        <v>0</v>
      </c>
      <c r="G18282" s="1">
        <v>0</v>
      </c>
      <c r="H18282" s="1">
        <v>3</v>
      </c>
      <c r="I18282" s="15">
        <v>0</v>
      </c>
      <c r="J18282">
        <f t="shared" si="285"/>
        <v>40</v>
      </c>
    </row>
    <row r="18283" spans="1:10" x14ac:dyDescent="0.3">
      <c r="A18283" t="s">
        <v>18213</v>
      </c>
      <c r="C18283" s="18">
        <v>370.66263760645023</v>
      </c>
      <c r="D18283" s="1"/>
      <c r="E18283" s="1">
        <v>5</v>
      </c>
      <c r="F18283" s="1">
        <v>1</v>
      </c>
      <c r="G18283" s="1">
        <v>0</v>
      </c>
      <c r="H18283" s="1">
        <v>4</v>
      </c>
      <c r="I18283" s="15">
        <v>0.2</v>
      </c>
      <c r="J18283">
        <f t="shared" si="285"/>
        <v>40</v>
      </c>
    </row>
    <row r="18284" spans="1:10" x14ac:dyDescent="0.3">
      <c r="A18284" t="s">
        <v>18214</v>
      </c>
      <c r="C18284" s="18">
        <v>370.6622518713076</v>
      </c>
      <c r="D18284" s="1"/>
      <c r="E18284" s="1">
        <v>3</v>
      </c>
      <c r="F18284" s="1">
        <v>0</v>
      </c>
      <c r="G18284" s="1">
        <v>0</v>
      </c>
      <c r="H18284" s="1">
        <v>3</v>
      </c>
      <c r="I18284" s="15">
        <v>0</v>
      </c>
      <c r="J18284">
        <f t="shared" si="285"/>
        <v>40</v>
      </c>
    </row>
    <row r="18285" spans="1:10" x14ac:dyDescent="0.3">
      <c r="A18285" t="s">
        <v>18363</v>
      </c>
      <c r="C18285" s="18">
        <v>370.66089787995105</v>
      </c>
      <c r="D18285" s="1"/>
      <c r="E18285" s="1">
        <v>3</v>
      </c>
      <c r="F18285" s="1">
        <v>0</v>
      </c>
      <c r="G18285" s="1">
        <v>0</v>
      </c>
      <c r="H18285" s="1">
        <v>3</v>
      </c>
      <c r="I18285" s="15">
        <v>0</v>
      </c>
      <c r="J18285">
        <f t="shared" si="285"/>
        <v>40</v>
      </c>
    </row>
    <row r="18286" spans="1:10" x14ac:dyDescent="0.3">
      <c r="A18286" t="s">
        <v>18215</v>
      </c>
      <c r="C18286" s="18">
        <v>370.66034320830443</v>
      </c>
      <c r="D18286" s="1"/>
      <c r="E18286" s="1">
        <v>3</v>
      </c>
      <c r="F18286" s="1">
        <v>0</v>
      </c>
      <c r="G18286" s="1">
        <v>0</v>
      </c>
      <c r="H18286" s="1">
        <v>3</v>
      </c>
      <c r="I18286" s="15">
        <v>0</v>
      </c>
      <c r="J18286">
        <f t="shared" si="285"/>
        <v>40</v>
      </c>
    </row>
    <row r="18287" spans="1:10" x14ac:dyDescent="0.3">
      <c r="A18287" t="s">
        <v>18216</v>
      </c>
      <c r="C18287" s="18">
        <v>370.65505284351133</v>
      </c>
      <c r="D18287" s="1"/>
      <c r="E18287" s="1">
        <v>3</v>
      </c>
      <c r="F18287" s="1">
        <v>0</v>
      </c>
      <c r="G18287" s="1">
        <v>0</v>
      </c>
      <c r="H18287" s="1">
        <v>3</v>
      </c>
      <c r="I18287" s="15">
        <v>0</v>
      </c>
      <c r="J18287">
        <f t="shared" si="285"/>
        <v>40</v>
      </c>
    </row>
    <row r="18288" spans="1:10" x14ac:dyDescent="0.3">
      <c r="A18288" t="s">
        <v>18217</v>
      </c>
      <c r="C18288" s="18">
        <v>370.65319782530662</v>
      </c>
      <c r="D18288" s="1"/>
      <c r="E18288" s="1">
        <v>7</v>
      </c>
      <c r="F18288" s="1">
        <v>2</v>
      </c>
      <c r="G18288" s="1">
        <v>0</v>
      </c>
      <c r="H18288" s="1">
        <v>5</v>
      </c>
      <c r="I18288" s="15">
        <v>0.2857142857142857</v>
      </c>
      <c r="J18288">
        <f t="shared" si="285"/>
        <v>40</v>
      </c>
    </row>
    <row r="18289" spans="1:10" x14ac:dyDescent="0.3">
      <c r="A18289" t="s">
        <v>18218</v>
      </c>
      <c r="C18289" s="18">
        <v>370.65211459795557</v>
      </c>
      <c r="D18289" s="1"/>
      <c r="E18289" s="1">
        <v>3</v>
      </c>
      <c r="F18289" s="1">
        <v>0</v>
      </c>
      <c r="G18289" s="1">
        <v>0</v>
      </c>
      <c r="H18289" s="1">
        <v>3</v>
      </c>
      <c r="I18289" s="15">
        <v>0</v>
      </c>
      <c r="J18289">
        <f t="shared" si="285"/>
        <v>40</v>
      </c>
    </row>
    <row r="18290" spans="1:10" x14ac:dyDescent="0.3">
      <c r="A18290" t="s">
        <v>18219</v>
      </c>
      <c r="C18290" s="18">
        <v>370.64964440902281</v>
      </c>
      <c r="D18290" s="1"/>
      <c r="E18290" s="1">
        <v>3</v>
      </c>
      <c r="F18290" s="1">
        <v>0</v>
      </c>
      <c r="G18290" s="1">
        <v>0</v>
      </c>
      <c r="H18290" s="1">
        <v>3</v>
      </c>
      <c r="I18290" s="15">
        <v>0</v>
      </c>
      <c r="J18290">
        <f t="shared" si="285"/>
        <v>40</v>
      </c>
    </row>
    <row r="18291" spans="1:10" x14ac:dyDescent="0.3">
      <c r="A18291" t="s">
        <v>18953</v>
      </c>
      <c r="C18291" s="18">
        <v>370.64798215691354</v>
      </c>
      <c r="D18291" s="1"/>
      <c r="E18291" s="1">
        <v>10</v>
      </c>
      <c r="F18291" s="1">
        <v>3</v>
      </c>
      <c r="G18291" s="1">
        <v>0</v>
      </c>
      <c r="H18291" s="1">
        <v>7</v>
      </c>
      <c r="I18291" s="15">
        <v>0.3</v>
      </c>
      <c r="J18291">
        <f t="shared" si="285"/>
        <v>40</v>
      </c>
    </row>
    <row r="18292" spans="1:10" x14ac:dyDescent="0.3">
      <c r="A18292" t="s">
        <v>18220</v>
      </c>
      <c r="C18292" s="18">
        <v>370.64412231393283</v>
      </c>
      <c r="D18292" s="1"/>
      <c r="E18292" s="1">
        <v>3</v>
      </c>
      <c r="F18292" s="1">
        <v>0</v>
      </c>
      <c r="G18292" s="1">
        <v>0</v>
      </c>
      <c r="H18292" s="1">
        <v>3</v>
      </c>
      <c r="I18292" s="15">
        <v>0</v>
      </c>
      <c r="J18292">
        <f t="shared" si="285"/>
        <v>40</v>
      </c>
    </row>
    <row r="18293" spans="1:10" x14ac:dyDescent="0.3">
      <c r="A18293" t="s">
        <v>18221</v>
      </c>
      <c r="C18293" s="18">
        <v>370.64382459667138</v>
      </c>
      <c r="D18293" s="1"/>
      <c r="E18293" s="1">
        <v>3</v>
      </c>
      <c r="F18293" s="1">
        <v>0</v>
      </c>
      <c r="G18293" s="1">
        <v>0</v>
      </c>
      <c r="H18293" s="1">
        <v>3</v>
      </c>
      <c r="I18293" s="15">
        <v>0</v>
      </c>
      <c r="J18293">
        <f t="shared" si="285"/>
        <v>40</v>
      </c>
    </row>
    <row r="18294" spans="1:10" x14ac:dyDescent="0.3">
      <c r="A18294" t="s">
        <v>18222</v>
      </c>
      <c r="C18294" s="18">
        <v>370.64361329226909</v>
      </c>
      <c r="D18294" s="1"/>
      <c r="E18294" s="1">
        <v>9</v>
      </c>
      <c r="F18294" s="1">
        <v>2</v>
      </c>
      <c r="G18294" s="1">
        <v>0</v>
      </c>
      <c r="H18294" s="1">
        <v>7</v>
      </c>
      <c r="I18294" s="15">
        <v>0.22222222222222221</v>
      </c>
      <c r="J18294">
        <f t="shared" si="285"/>
        <v>40</v>
      </c>
    </row>
    <row r="18295" spans="1:10" x14ac:dyDescent="0.3">
      <c r="A18295" t="s">
        <v>18223</v>
      </c>
      <c r="C18295" s="18">
        <v>370.63897147514206</v>
      </c>
      <c r="D18295" s="1"/>
      <c r="E18295" s="1">
        <v>3</v>
      </c>
      <c r="F18295" s="1">
        <v>0</v>
      </c>
      <c r="G18295" s="1">
        <v>0</v>
      </c>
      <c r="H18295" s="1">
        <v>3</v>
      </c>
      <c r="I18295" s="15">
        <v>0</v>
      </c>
      <c r="J18295">
        <f t="shared" si="285"/>
        <v>40</v>
      </c>
    </row>
    <row r="18296" spans="1:10" x14ac:dyDescent="0.3">
      <c r="A18296" t="s">
        <v>18224</v>
      </c>
      <c r="C18296" s="18">
        <v>370.63493787149662</v>
      </c>
      <c r="D18296" s="1"/>
      <c r="E18296" s="1">
        <v>17</v>
      </c>
      <c r="F18296" s="1">
        <v>6</v>
      </c>
      <c r="G18296" s="1">
        <v>1</v>
      </c>
      <c r="H18296" s="1">
        <v>10</v>
      </c>
      <c r="I18296" s="15">
        <v>0.38235294117647056</v>
      </c>
      <c r="J18296">
        <f t="shared" si="285"/>
        <v>40</v>
      </c>
    </row>
    <row r="18297" spans="1:10" x14ac:dyDescent="0.3">
      <c r="A18297" t="s">
        <v>18225</v>
      </c>
      <c r="C18297" s="18">
        <v>370.62852475437421</v>
      </c>
      <c r="D18297" s="1"/>
      <c r="E18297" s="1">
        <v>5</v>
      </c>
      <c r="F18297" s="1">
        <v>1</v>
      </c>
      <c r="G18297" s="1">
        <v>0</v>
      </c>
      <c r="H18297" s="1">
        <v>4</v>
      </c>
      <c r="I18297" s="15">
        <v>0.2</v>
      </c>
      <c r="J18297">
        <f t="shared" si="285"/>
        <v>40</v>
      </c>
    </row>
    <row r="18298" spans="1:10" x14ac:dyDescent="0.3">
      <c r="A18298" t="s">
        <v>18226</v>
      </c>
      <c r="C18298" s="18">
        <v>370.6280888731286</v>
      </c>
      <c r="D18298" s="1"/>
      <c r="E18298" s="1">
        <v>3</v>
      </c>
      <c r="F18298" s="1">
        <v>0</v>
      </c>
      <c r="G18298" s="1">
        <v>0</v>
      </c>
      <c r="H18298" s="1">
        <v>3</v>
      </c>
      <c r="I18298" s="15">
        <v>0</v>
      </c>
      <c r="J18298">
        <f t="shared" si="285"/>
        <v>40</v>
      </c>
    </row>
    <row r="18299" spans="1:10" x14ac:dyDescent="0.3">
      <c r="A18299" t="s">
        <v>18228</v>
      </c>
      <c r="C18299" s="18">
        <v>370.62506018009464</v>
      </c>
      <c r="D18299" s="1"/>
      <c r="E18299" s="1">
        <v>5</v>
      </c>
      <c r="F18299" s="1">
        <v>1</v>
      </c>
      <c r="G18299" s="1">
        <v>0</v>
      </c>
      <c r="H18299" s="1">
        <v>4</v>
      </c>
      <c r="I18299" s="15">
        <v>0.2</v>
      </c>
      <c r="J18299">
        <f t="shared" si="285"/>
        <v>40</v>
      </c>
    </row>
    <row r="18300" spans="1:10" x14ac:dyDescent="0.3">
      <c r="A18300" t="s">
        <v>18229</v>
      </c>
      <c r="C18300" s="18">
        <v>370.61968916911349</v>
      </c>
      <c r="D18300" s="1"/>
      <c r="E18300" s="1">
        <v>2</v>
      </c>
      <c r="F18300" s="1">
        <v>0</v>
      </c>
      <c r="G18300" s="1">
        <v>0</v>
      </c>
      <c r="H18300" s="1">
        <v>2</v>
      </c>
      <c r="I18300" s="15">
        <v>0</v>
      </c>
      <c r="J18300">
        <f t="shared" si="285"/>
        <v>40</v>
      </c>
    </row>
    <row r="18301" spans="1:10" x14ac:dyDescent="0.3">
      <c r="A18301" t="s">
        <v>18230</v>
      </c>
      <c r="C18301" s="18">
        <v>370.6176616546918</v>
      </c>
      <c r="D18301" s="1"/>
      <c r="E18301" s="1">
        <v>5</v>
      </c>
      <c r="F18301" s="1">
        <v>1</v>
      </c>
      <c r="G18301" s="1">
        <v>0</v>
      </c>
      <c r="H18301" s="1">
        <v>4</v>
      </c>
      <c r="I18301" s="15">
        <v>0.2</v>
      </c>
      <c r="J18301">
        <f t="shared" si="285"/>
        <v>40</v>
      </c>
    </row>
    <row r="18302" spans="1:10" x14ac:dyDescent="0.3">
      <c r="A18302" t="s">
        <v>18231</v>
      </c>
      <c r="C18302" s="18">
        <v>370.61704994283923</v>
      </c>
      <c r="D18302" s="1"/>
      <c r="E18302" s="1">
        <v>5</v>
      </c>
      <c r="F18302" s="1">
        <v>1</v>
      </c>
      <c r="G18302" s="1">
        <v>0</v>
      </c>
      <c r="H18302" s="1">
        <v>4</v>
      </c>
      <c r="I18302" s="15">
        <v>0.2</v>
      </c>
      <c r="J18302">
        <f t="shared" si="285"/>
        <v>40</v>
      </c>
    </row>
    <row r="18303" spans="1:10" x14ac:dyDescent="0.3">
      <c r="A18303" t="s">
        <v>18232</v>
      </c>
      <c r="C18303" s="18">
        <v>370.61698313747718</v>
      </c>
      <c r="D18303" s="1"/>
      <c r="E18303" s="1">
        <v>3</v>
      </c>
      <c r="F18303" s="1">
        <v>0</v>
      </c>
      <c r="G18303" s="1">
        <v>0</v>
      </c>
      <c r="H18303" s="1">
        <v>3</v>
      </c>
      <c r="I18303" s="15">
        <v>0</v>
      </c>
      <c r="J18303">
        <f t="shared" si="285"/>
        <v>40</v>
      </c>
    </row>
    <row r="18304" spans="1:10" x14ac:dyDescent="0.3">
      <c r="A18304" t="s">
        <v>18233</v>
      </c>
      <c r="C18304" s="18">
        <v>370.61581018605267</v>
      </c>
      <c r="D18304" s="1"/>
      <c r="E18304" s="1">
        <v>3</v>
      </c>
      <c r="F18304" s="1">
        <v>0</v>
      </c>
      <c r="G18304" s="1">
        <v>0</v>
      </c>
      <c r="H18304" s="1">
        <v>3</v>
      </c>
      <c r="I18304" s="15">
        <v>0</v>
      </c>
      <c r="J18304">
        <f t="shared" si="285"/>
        <v>40</v>
      </c>
    </row>
    <row r="18305" spans="1:10" x14ac:dyDescent="0.3">
      <c r="A18305" t="s">
        <v>18234</v>
      </c>
      <c r="C18305" s="18">
        <v>370.61549998719477</v>
      </c>
      <c r="D18305" s="1"/>
      <c r="E18305" s="1">
        <v>3</v>
      </c>
      <c r="F18305" s="1">
        <v>0</v>
      </c>
      <c r="G18305" s="1">
        <v>0</v>
      </c>
      <c r="H18305" s="1">
        <v>3</v>
      </c>
      <c r="I18305" s="15">
        <v>0</v>
      </c>
      <c r="J18305">
        <f t="shared" si="285"/>
        <v>40</v>
      </c>
    </row>
    <row r="18306" spans="1:10" x14ac:dyDescent="0.3">
      <c r="A18306" t="s">
        <v>18235</v>
      </c>
      <c r="C18306" s="18">
        <v>370.61292593643185</v>
      </c>
      <c r="D18306" s="1"/>
      <c r="E18306" s="1">
        <v>3</v>
      </c>
      <c r="F18306" s="1">
        <v>0</v>
      </c>
      <c r="G18306" s="1">
        <v>0</v>
      </c>
      <c r="H18306" s="1">
        <v>3</v>
      </c>
      <c r="I18306" s="15">
        <v>0</v>
      </c>
      <c r="J18306">
        <f t="shared" si="285"/>
        <v>40</v>
      </c>
    </row>
    <row r="18307" spans="1:10" x14ac:dyDescent="0.3">
      <c r="A18307" t="s">
        <v>18236</v>
      </c>
      <c r="C18307" s="18">
        <v>370.61178606278867</v>
      </c>
      <c r="D18307" s="1"/>
      <c r="E18307" s="1">
        <v>3</v>
      </c>
      <c r="F18307" s="1">
        <v>0</v>
      </c>
      <c r="G18307" s="1">
        <v>0</v>
      </c>
      <c r="H18307" s="1">
        <v>3</v>
      </c>
      <c r="I18307" s="15">
        <v>0</v>
      </c>
      <c r="J18307">
        <f t="shared" si="285"/>
        <v>40</v>
      </c>
    </row>
    <row r="18308" spans="1:10" x14ac:dyDescent="0.3">
      <c r="A18308" t="s">
        <v>18238</v>
      </c>
      <c r="C18308" s="18">
        <v>370.60742248183482</v>
      </c>
      <c r="D18308" s="1"/>
      <c r="E18308" s="1">
        <v>3</v>
      </c>
      <c r="F18308" s="1">
        <v>0</v>
      </c>
      <c r="G18308" s="1">
        <v>0</v>
      </c>
      <c r="H18308" s="1">
        <v>3</v>
      </c>
      <c r="I18308" s="15">
        <v>0</v>
      </c>
      <c r="J18308">
        <f t="shared" ref="J18308:J18371" si="286">IF(E18308&lt;=30,40,20)</f>
        <v>40</v>
      </c>
    </row>
    <row r="18309" spans="1:10" x14ac:dyDescent="0.3">
      <c r="A18309" t="s">
        <v>18239</v>
      </c>
      <c r="C18309" s="18">
        <v>370.6070233297346</v>
      </c>
      <c r="D18309" s="1"/>
      <c r="E18309" s="1">
        <v>3</v>
      </c>
      <c r="F18309" s="1">
        <v>0</v>
      </c>
      <c r="G18309" s="1">
        <v>0</v>
      </c>
      <c r="H18309" s="1">
        <v>3</v>
      </c>
      <c r="I18309" s="15">
        <v>0</v>
      </c>
      <c r="J18309">
        <f t="shared" si="286"/>
        <v>40</v>
      </c>
    </row>
    <row r="18310" spans="1:10" x14ac:dyDescent="0.3">
      <c r="A18310" t="s">
        <v>18240</v>
      </c>
      <c r="C18310" s="18">
        <v>370.60487157393487</v>
      </c>
      <c r="D18310" s="1"/>
      <c r="E18310" s="1">
        <v>3</v>
      </c>
      <c r="F18310" s="1">
        <v>0</v>
      </c>
      <c r="G18310" s="1">
        <v>0</v>
      </c>
      <c r="H18310" s="1">
        <v>3</v>
      </c>
      <c r="I18310" s="15">
        <v>0</v>
      </c>
      <c r="J18310">
        <f t="shared" si="286"/>
        <v>40</v>
      </c>
    </row>
    <row r="18311" spans="1:10" x14ac:dyDescent="0.3">
      <c r="A18311" t="s">
        <v>18241</v>
      </c>
      <c r="C18311" s="18">
        <v>370.60362110553149</v>
      </c>
      <c r="D18311" s="1"/>
      <c r="E18311" s="1">
        <v>3</v>
      </c>
      <c r="F18311" s="1">
        <v>0</v>
      </c>
      <c r="G18311" s="1">
        <v>0</v>
      </c>
      <c r="H18311" s="1">
        <v>3</v>
      </c>
      <c r="I18311" s="15">
        <v>0</v>
      </c>
      <c r="J18311">
        <f t="shared" si="286"/>
        <v>40</v>
      </c>
    </row>
    <row r="18312" spans="1:10" x14ac:dyDescent="0.3">
      <c r="A18312" t="s">
        <v>18242</v>
      </c>
      <c r="C18312" s="18">
        <v>370.60251264851655</v>
      </c>
      <c r="D18312" s="1"/>
      <c r="E18312" s="1">
        <v>5</v>
      </c>
      <c r="F18312" s="1">
        <v>1</v>
      </c>
      <c r="G18312" s="1">
        <v>0</v>
      </c>
      <c r="H18312" s="1">
        <v>4</v>
      </c>
      <c r="I18312" s="15">
        <v>0.2</v>
      </c>
      <c r="J18312">
        <f t="shared" si="286"/>
        <v>40</v>
      </c>
    </row>
    <row r="18313" spans="1:10" x14ac:dyDescent="0.3">
      <c r="A18313" t="s">
        <v>18243</v>
      </c>
      <c r="C18313" s="18">
        <v>370.60008108609577</v>
      </c>
      <c r="D18313" s="1"/>
      <c r="E18313" s="1">
        <v>5</v>
      </c>
      <c r="F18313" s="1">
        <v>1</v>
      </c>
      <c r="G18313" s="1">
        <v>0</v>
      </c>
      <c r="H18313" s="1">
        <v>4</v>
      </c>
      <c r="I18313" s="15">
        <v>0.2</v>
      </c>
      <c r="J18313">
        <f t="shared" si="286"/>
        <v>40</v>
      </c>
    </row>
    <row r="18314" spans="1:10" x14ac:dyDescent="0.3">
      <c r="A18314" t="s">
        <v>18244</v>
      </c>
      <c r="C18314" s="18">
        <v>370.59953233019695</v>
      </c>
      <c r="D18314" s="1"/>
      <c r="E18314" s="1">
        <v>5</v>
      </c>
      <c r="F18314" s="1">
        <v>1</v>
      </c>
      <c r="G18314" s="1">
        <v>0</v>
      </c>
      <c r="H18314" s="1">
        <v>4</v>
      </c>
      <c r="I18314" s="15">
        <v>0.2</v>
      </c>
      <c r="J18314">
        <f t="shared" si="286"/>
        <v>40</v>
      </c>
    </row>
    <row r="18315" spans="1:10" x14ac:dyDescent="0.3">
      <c r="A18315" t="s">
        <v>18246</v>
      </c>
      <c r="C18315" s="18">
        <v>370.59765891871791</v>
      </c>
      <c r="D18315" s="1"/>
      <c r="E18315" s="1">
        <v>3</v>
      </c>
      <c r="F18315" s="1">
        <v>0</v>
      </c>
      <c r="G18315" s="1">
        <v>1</v>
      </c>
      <c r="H18315" s="1">
        <v>2</v>
      </c>
      <c r="I18315" s="15">
        <v>0.16666666666666666</v>
      </c>
      <c r="J18315">
        <f t="shared" si="286"/>
        <v>40</v>
      </c>
    </row>
    <row r="18316" spans="1:10" x14ac:dyDescent="0.3">
      <c r="A18316" t="s">
        <v>18247</v>
      </c>
      <c r="C18316" s="18">
        <v>370.5975991036911</v>
      </c>
      <c r="D18316" s="1"/>
      <c r="E18316" s="1">
        <v>5</v>
      </c>
      <c r="F18316" s="1">
        <v>0</v>
      </c>
      <c r="G18316" s="1">
        <v>2</v>
      </c>
      <c r="H18316" s="1">
        <v>3</v>
      </c>
      <c r="I18316" s="15">
        <v>0.2</v>
      </c>
      <c r="J18316">
        <f t="shared" si="286"/>
        <v>40</v>
      </c>
    </row>
    <row r="18317" spans="1:10" x14ac:dyDescent="0.3">
      <c r="A18317" s="21" t="s">
        <v>18248</v>
      </c>
      <c r="C18317" s="18">
        <v>370.59638237349833</v>
      </c>
      <c r="D18317" s="1"/>
      <c r="E18317" s="1">
        <v>3</v>
      </c>
      <c r="F18317" s="1">
        <v>0</v>
      </c>
      <c r="G18317" s="1">
        <v>0</v>
      </c>
      <c r="H18317" s="1">
        <v>3</v>
      </c>
      <c r="I18317" s="15">
        <v>0</v>
      </c>
      <c r="J18317">
        <f t="shared" si="286"/>
        <v>40</v>
      </c>
    </row>
    <row r="18318" spans="1:10" x14ac:dyDescent="0.3">
      <c r="A18318" t="s">
        <v>18249</v>
      </c>
      <c r="C18318" s="18">
        <v>370.59397403530693</v>
      </c>
      <c r="D18318" s="1"/>
      <c r="E18318" s="1">
        <v>5</v>
      </c>
      <c r="F18318" s="1">
        <v>1</v>
      </c>
      <c r="G18318" s="1">
        <v>0</v>
      </c>
      <c r="H18318" s="1">
        <v>4</v>
      </c>
      <c r="I18318" s="15">
        <v>0.2</v>
      </c>
      <c r="J18318">
        <f t="shared" si="286"/>
        <v>40</v>
      </c>
    </row>
    <row r="18319" spans="1:10" x14ac:dyDescent="0.3">
      <c r="A18319" t="s">
        <v>18250</v>
      </c>
      <c r="C18319" s="18">
        <v>370.59150512700671</v>
      </c>
      <c r="D18319" s="1"/>
      <c r="E18319" s="1">
        <v>3</v>
      </c>
      <c r="F18319" s="1">
        <v>0</v>
      </c>
      <c r="G18319" s="1">
        <v>0</v>
      </c>
      <c r="H18319" s="1">
        <v>3</v>
      </c>
      <c r="I18319" s="15">
        <v>0</v>
      </c>
      <c r="J18319">
        <f t="shared" si="286"/>
        <v>40</v>
      </c>
    </row>
    <row r="18320" spans="1:10" x14ac:dyDescent="0.3">
      <c r="A18320" t="s">
        <v>18251</v>
      </c>
      <c r="C18320" s="18">
        <v>370.59150512700671</v>
      </c>
      <c r="D18320" s="1"/>
      <c r="E18320" s="1">
        <v>3</v>
      </c>
      <c r="F18320" s="1">
        <v>0</v>
      </c>
      <c r="G18320" s="1">
        <v>0</v>
      </c>
      <c r="H18320" s="1">
        <v>3</v>
      </c>
      <c r="I18320" s="15">
        <v>0</v>
      </c>
      <c r="J18320">
        <f t="shared" si="286"/>
        <v>40</v>
      </c>
    </row>
    <row r="18321" spans="1:10" x14ac:dyDescent="0.3">
      <c r="A18321" t="s">
        <v>18252</v>
      </c>
      <c r="C18321" s="18">
        <v>370.59150512700671</v>
      </c>
      <c r="D18321" s="1"/>
      <c r="E18321" s="1">
        <v>3</v>
      </c>
      <c r="F18321" s="1">
        <v>0</v>
      </c>
      <c r="G18321" s="1">
        <v>0</v>
      </c>
      <c r="H18321" s="1">
        <v>3</v>
      </c>
      <c r="I18321" s="15">
        <v>0</v>
      </c>
      <c r="J18321">
        <f t="shared" si="286"/>
        <v>40</v>
      </c>
    </row>
    <row r="18322" spans="1:10" x14ac:dyDescent="0.3">
      <c r="A18322" t="s">
        <v>18796</v>
      </c>
      <c r="C18322" s="18">
        <v>370.59042115966179</v>
      </c>
      <c r="D18322" s="1"/>
      <c r="E18322" s="1">
        <v>3</v>
      </c>
      <c r="F18322" s="1">
        <v>0</v>
      </c>
      <c r="G18322" s="1">
        <v>0</v>
      </c>
      <c r="H18322" s="1">
        <v>3</v>
      </c>
      <c r="I18322" s="15">
        <v>0</v>
      </c>
      <c r="J18322">
        <f t="shared" si="286"/>
        <v>40</v>
      </c>
    </row>
    <row r="18323" spans="1:10" x14ac:dyDescent="0.3">
      <c r="A18323" t="s">
        <v>18253</v>
      </c>
      <c r="C18323" s="18">
        <v>370.58326542862477</v>
      </c>
      <c r="D18323" s="1"/>
      <c r="E18323" s="1">
        <v>3</v>
      </c>
      <c r="F18323" s="1">
        <v>0</v>
      </c>
      <c r="G18323" s="1">
        <v>0</v>
      </c>
      <c r="H18323" s="1">
        <v>3</v>
      </c>
      <c r="I18323" s="15">
        <v>0</v>
      </c>
      <c r="J18323">
        <f t="shared" si="286"/>
        <v>40</v>
      </c>
    </row>
    <row r="18324" spans="1:10" x14ac:dyDescent="0.3">
      <c r="A18324" t="s">
        <v>18254</v>
      </c>
      <c r="C18324" s="18">
        <v>370.58304876773684</v>
      </c>
      <c r="D18324" s="1"/>
      <c r="E18324" s="1">
        <v>5</v>
      </c>
      <c r="F18324" s="1">
        <v>0</v>
      </c>
      <c r="G18324" s="1">
        <v>2</v>
      </c>
      <c r="H18324" s="1">
        <v>3</v>
      </c>
      <c r="I18324" s="15">
        <v>0.2</v>
      </c>
      <c r="J18324">
        <f t="shared" si="286"/>
        <v>40</v>
      </c>
    </row>
    <row r="18325" spans="1:10" x14ac:dyDescent="0.3">
      <c r="A18325" t="s">
        <v>18255</v>
      </c>
      <c r="C18325" s="18">
        <v>370.58302786621391</v>
      </c>
      <c r="D18325" s="1"/>
      <c r="E18325" s="1">
        <v>3</v>
      </c>
      <c r="F18325" s="1">
        <v>0</v>
      </c>
      <c r="G18325" s="1">
        <v>0</v>
      </c>
      <c r="H18325" s="1">
        <v>3</v>
      </c>
      <c r="I18325" s="15">
        <v>0</v>
      </c>
      <c r="J18325">
        <f t="shared" si="286"/>
        <v>40</v>
      </c>
    </row>
    <row r="18326" spans="1:10" x14ac:dyDescent="0.3">
      <c r="A18326" t="s">
        <v>18256</v>
      </c>
      <c r="C18326" s="18">
        <v>370.58232111744974</v>
      </c>
      <c r="D18326" s="1"/>
      <c r="E18326" s="1">
        <v>3</v>
      </c>
      <c r="F18326" s="1">
        <v>0</v>
      </c>
      <c r="G18326" s="1">
        <v>0</v>
      </c>
      <c r="H18326" s="1">
        <v>3</v>
      </c>
      <c r="I18326" s="15">
        <v>0</v>
      </c>
      <c r="J18326">
        <f t="shared" si="286"/>
        <v>40</v>
      </c>
    </row>
    <row r="18327" spans="1:10" x14ac:dyDescent="0.3">
      <c r="A18327" t="s">
        <v>18257</v>
      </c>
      <c r="C18327" s="18">
        <v>370.58214512288072</v>
      </c>
      <c r="D18327" s="1"/>
      <c r="E18327" s="1">
        <v>5</v>
      </c>
      <c r="F18327" s="1">
        <v>1</v>
      </c>
      <c r="G18327" s="1">
        <v>0</v>
      </c>
      <c r="H18327" s="1">
        <v>4</v>
      </c>
      <c r="I18327" s="15">
        <v>0.2</v>
      </c>
      <c r="J18327">
        <f t="shared" si="286"/>
        <v>40</v>
      </c>
    </row>
    <row r="18328" spans="1:10" x14ac:dyDescent="0.3">
      <c r="A18328" t="s">
        <v>18258</v>
      </c>
      <c r="C18328" s="18">
        <v>370.58079242876698</v>
      </c>
      <c r="D18328" s="1"/>
      <c r="E18328" s="1">
        <v>3</v>
      </c>
      <c r="F18328" s="1">
        <v>0</v>
      </c>
      <c r="G18328" s="1">
        <v>0</v>
      </c>
      <c r="H18328" s="1">
        <v>3</v>
      </c>
      <c r="I18328" s="15">
        <v>0</v>
      </c>
      <c r="J18328">
        <f t="shared" si="286"/>
        <v>40</v>
      </c>
    </row>
    <row r="18329" spans="1:10" x14ac:dyDescent="0.3">
      <c r="A18329" t="s">
        <v>18259</v>
      </c>
      <c r="C18329" s="18">
        <v>370.58024875028207</v>
      </c>
      <c r="D18329" s="1"/>
      <c r="E18329" s="1">
        <v>3</v>
      </c>
      <c r="F18329" s="1">
        <v>0</v>
      </c>
      <c r="G18329" s="1">
        <v>0</v>
      </c>
      <c r="H18329" s="1">
        <v>3</v>
      </c>
      <c r="I18329" s="15">
        <v>0</v>
      </c>
      <c r="J18329">
        <f t="shared" si="286"/>
        <v>40</v>
      </c>
    </row>
    <row r="18330" spans="1:10" x14ac:dyDescent="0.3">
      <c r="A18330" t="s">
        <v>18260</v>
      </c>
      <c r="C18330" s="18">
        <v>370.58017015897485</v>
      </c>
      <c r="D18330" s="1"/>
      <c r="E18330" s="1">
        <v>3</v>
      </c>
      <c r="F18330" s="1">
        <v>0</v>
      </c>
      <c r="G18330" s="1">
        <v>0</v>
      </c>
      <c r="H18330" s="1">
        <v>3</v>
      </c>
      <c r="I18330" s="15">
        <v>0</v>
      </c>
      <c r="J18330">
        <f t="shared" si="286"/>
        <v>40</v>
      </c>
    </row>
    <row r="18331" spans="1:10" x14ac:dyDescent="0.3">
      <c r="A18331" t="s">
        <v>18261</v>
      </c>
      <c r="C18331" s="18">
        <v>370.57861937748106</v>
      </c>
      <c r="D18331" s="1"/>
      <c r="E18331" s="1">
        <v>3</v>
      </c>
      <c r="F18331" s="1">
        <v>0</v>
      </c>
      <c r="G18331" s="1">
        <v>0</v>
      </c>
      <c r="H18331" s="1">
        <v>3</v>
      </c>
      <c r="I18331" s="15">
        <v>0</v>
      </c>
      <c r="J18331">
        <f t="shared" si="286"/>
        <v>40</v>
      </c>
    </row>
    <row r="18332" spans="1:10" x14ac:dyDescent="0.3">
      <c r="A18332" t="s">
        <v>18262</v>
      </c>
      <c r="C18332" s="18">
        <v>370.57686761089332</v>
      </c>
      <c r="D18332" s="1"/>
      <c r="E18332" s="1">
        <v>5</v>
      </c>
      <c r="F18332" s="1">
        <v>1</v>
      </c>
      <c r="G18332" s="1">
        <v>0</v>
      </c>
      <c r="H18332" s="1">
        <v>4</v>
      </c>
      <c r="I18332" s="15">
        <v>0.2</v>
      </c>
      <c r="J18332">
        <f t="shared" si="286"/>
        <v>40</v>
      </c>
    </row>
    <row r="18333" spans="1:10" x14ac:dyDescent="0.3">
      <c r="A18333" t="s">
        <v>18264</v>
      </c>
      <c r="C18333" s="18">
        <v>370.57548736663989</v>
      </c>
      <c r="D18333" s="1"/>
      <c r="E18333" s="1">
        <v>3</v>
      </c>
      <c r="F18333" s="1">
        <v>0</v>
      </c>
      <c r="G18333" s="1">
        <v>0</v>
      </c>
      <c r="H18333" s="1">
        <v>3</v>
      </c>
      <c r="I18333" s="15">
        <v>0</v>
      </c>
      <c r="J18333">
        <f t="shared" si="286"/>
        <v>40</v>
      </c>
    </row>
    <row r="18334" spans="1:10" x14ac:dyDescent="0.3">
      <c r="A18334" t="s">
        <v>18265</v>
      </c>
      <c r="C18334" s="18">
        <v>370.57517255899779</v>
      </c>
      <c r="D18334" s="1"/>
      <c r="E18334" s="1">
        <v>5</v>
      </c>
      <c r="F18334" s="1">
        <v>1</v>
      </c>
      <c r="G18334" s="1">
        <v>0</v>
      </c>
      <c r="H18334" s="1">
        <v>4</v>
      </c>
      <c r="I18334" s="15">
        <v>0.2</v>
      </c>
      <c r="J18334">
        <f t="shared" si="286"/>
        <v>40</v>
      </c>
    </row>
    <row r="18335" spans="1:10" x14ac:dyDescent="0.3">
      <c r="A18335" t="s">
        <v>18266</v>
      </c>
      <c r="C18335" s="18">
        <v>370.57501127784536</v>
      </c>
      <c r="D18335" s="1"/>
      <c r="E18335" s="1">
        <v>3</v>
      </c>
      <c r="F18335" s="1">
        <v>0</v>
      </c>
      <c r="G18335" s="1">
        <v>0</v>
      </c>
      <c r="H18335" s="1">
        <v>3</v>
      </c>
      <c r="I18335" s="15">
        <v>0</v>
      </c>
      <c r="J18335">
        <f t="shared" si="286"/>
        <v>40</v>
      </c>
    </row>
    <row r="18336" spans="1:10" x14ac:dyDescent="0.3">
      <c r="A18336" t="s">
        <v>18267</v>
      </c>
      <c r="C18336" s="18">
        <v>370.57501127784536</v>
      </c>
      <c r="D18336" s="1"/>
      <c r="E18336" s="1">
        <v>3</v>
      </c>
      <c r="F18336" s="1">
        <v>0</v>
      </c>
      <c r="G18336" s="1">
        <v>0</v>
      </c>
      <c r="H18336" s="1">
        <v>3</v>
      </c>
      <c r="I18336" s="15">
        <v>0</v>
      </c>
      <c r="J18336">
        <f t="shared" si="286"/>
        <v>40</v>
      </c>
    </row>
    <row r="18337" spans="1:10" x14ac:dyDescent="0.3">
      <c r="A18337" t="s">
        <v>18268</v>
      </c>
      <c r="C18337" s="18">
        <v>370.57501127784536</v>
      </c>
      <c r="D18337" s="1"/>
      <c r="E18337" s="1">
        <v>3</v>
      </c>
      <c r="F18337" s="1">
        <v>0</v>
      </c>
      <c r="G18337" s="1">
        <v>0</v>
      </c>
      <c r="H18337" s="1">
        <v>3</v>
      </c>
      <c r="I18337" s="15">
        <v>0</v>
      </c>
      <c r="J18337">
        <f t="shared" si="286"/>
        <v>40</v>
      </c>
    </row>
    <row r="18338" spans="1:10" x14ac:dyDescent="0.3">
      <c r="A18338" t="s">
        <v>18269</v>
      </c>
      <c r="C18338" s="18">
        <v>370.57501127784536</v>
      </c>
      <c r="D18338" s="1"/>
      <c r="E18338" s="1">
        <v>3</v>
      </c>
      <c r="F18338" s="1">
        <v>0</v>
      </c>
      <c r="G18338" s="1">
        <v>0</v>
      </c>
      <c r="H18338" s="1">
        <v>3</v>
      </c>
      <c r="I18338" s="15">
        <v>0</v>
      </c>
      <c r="J18338">
        <f t="shared" si="286"/>
        <v>40</v>
      </c>
    </row>
    <row r="18339" spans="1:10" x14ac:dyDescent="0.3">
      <c r="A18339" s="21" t="s">
        <v>18270</v>
      </c>
      <c r="C18339" s="18">
        <v>370.57501127784536</v>
      </c>
      <c r="D18339" s="1"/>
      <c r="E18339" s="1">
        <v>3</v>
      </c>
      <c r="F18339" s="1">
        <v>0</v>
      </c>
      <c r="G18339" s="1">
        <v>0</v>
      </c>
      <c r="H18339" s="1">
        <v>3</v>
      </c>
      <c r="I18339" s="15">
        <v>0</v>
      </c>
      <c r="J18339">
        <f t="shared" si="286"/>
        <v>40</v>
      </c>
    </row>
    <row r="18340" spans="1:10" x14ac:dyDescent="0.3">
      <c r="A18340" t="s">
        <v>18271</v>
      </c>
      <c r="C18340" s="18">
        <v>370.57501127784536</v>
      </c>
      <c r="D18340" s="1"/>
      <c r="E18340" s="1">
        <v>3</v>
      </c>
      <c r="F18340" s="1">
        <v>0</v>
      </c>
      <c r="G18340" s="1">
        <v>0</v>
      </c>
      <c r="H18340" s="1">
        <v>3</v>
      </c>
      <c r="I18340" s="15">
        <v>0</v>
      </c>
      <c r="J18340">
        <f t="shared" si="286"/>
        <v>40</v>
      </c>
    </row>
    <row r="18341" spans="1:10" x14ac:dyDescent="0.3">
      <c r="A18341" t="s">
        <v>18272</v>
      </c>
      <c r="C18341" s="18">
        <v>370.57501127784536</v>
      </c>
      <c r="D18341" s="1"/>
      <c r="E18341" s="1">
        <v>3</v>
      </c>
      <c r="F18341" s="1">
        <v>0</v>
      </c>
      <c r="G18341" s="1">
        <v>0</v>
      </c>
      <c r="H18341" s="1">
        <v>3</v>
      </c>
      <c r="I18341" s="15">
        <v>0</v>
      </c>
      <c r="J18341">
        <f t="shared" si="286"/>
        <v>40</v>
      </c>
    </row>
    <row r="18342" spans="1:10" x14ac:dyDescent="0.3">
      <c r="A18342" t="s">
        <v>18273</v>
      </c>
      <c r="C18342" s="18">
        <v>370.57501127784536</v>
      </c>
      <c r="D18342" s="1"/>
      <c r="E18342" s="1">
        <v>3</v>
      </c>
      <c r="F18342" s="1">
        <v>0</v>
      </c>
      <c r="G18342" s="1">
        <v>0</v>
      </c>
      <c r="H18342" s="1">
        <v>3</v>
      </c>
      <c r="I18342" s="15">
        <v>0</v>
      </c>
      <c r="J18342">
        <f t="shared" si="286"/>
        <v>40</v>
      </c>
    </row>
    <row r="18343" spans="1:10" x14ac:dyDescent="0.3">
      <c r="A18343" t="s">
        <v>18274</v>
      </c>
      <c r="C18343" s="18">
        <v>370.57501127784536</v>
      </c>
      <c r="D18343" s="1"/>
      <c r="E18343" s="1">
        <v>3</v>
      </c>
      <c r="F18343" s="1">
        <v>0</v>
      </c>
      <c r="G18343" s="1">
        <v>0</v>
      </c>
      <c r="H18343" s="1">
        <v>3</v>
      </c>
      <c r="I18343" s="15">
        <v>0</v>
      </c>
      <c r="J18343">
        <f t="shared" si="286"/>
        <v>40</v>
      </c>
    </row>
    <row r="18344" spans="1:10" x14ac:dyDescent="0.3">
      <c r="A18344" t="s">
        <v>18275</v>
      </c>
      <c r="C18344" s="18">
        <v>370.57501127784536</v>
      </c>
      <c r="D18344" s="1"/>
      <c r="E18344" s="1">
        <v>5</v>
      </c>
      <c r="F18344" s="1">
        <v>1</v>
      </c>
      <c r="G18344" s="1">
        <v>0</v>
      </c>
      <c r="H18344" s="1">
        <v>4</v>
      </c>
      <c r="I18344" s="15">
        <v>0.2</v>
      </c>
      <c r="J18344">
        <f t="shared" si="286"/>
        <v>40</v>
      </c>
    </row>
    <row r="18345" spans="1:10" x14ac:dyDescent="0.3">
      <c r="A18345" t="s">
        <v>18276</v>
      </c>
      <c r="C18345" s="18">
        <v>370.57501127784536</v>
      </c>
      <c r="D18345" s="1"/>
      <c r="E18345" s="1">
        <v>3</v>
      </c>
      <c r="F18345" s="1">
        <v>0</v>
      </c>
      <c r="G18345" s="1">
        <v>0</v>
      </c>
      <c r="H18345" s="1">
        <v>3</v>
      </c>
      <c r="I18345" s="15">
        <v>0</v>
      </c>
      <c r="J18345">
        <f t="shared" si="286"/>
        <v>40</v>
      </c>
    </row>
    <row r="18346" spans="1:10" x14ac:dyDescent="0.3">
      <c r="A18346" t="s">
        <v>18277</v>
      </c>
      <c r="C18346" s="18">
        <v>370.57501127784536</v>
      </c>
      <c r="D18346" s="1"/>
      <c r="E18346" s="1">
        <v>3</v>
      </c>
      <c r="F18346" s="1">
        <v>0</v>
      </c>
      <c r="G18346" s="1">
        <v>0</v>
      </c>
      <c r="H18346" s="1">
        <v>3</v>
      </c>
      <c r="I18346" s="15">
        <v>0</v>
      </c>
      <c r="J18346">
        <f t="shared" si="286"/>
        <v>40</v>
      </c>
    </row>
    <row r="18347" spans="1:10" x14ac:dyDescent="0.3">
      <c r="A18347" t="s">
        <v>18278</v>
      </c>
      <c r="C18347" s="18">
        <v>370.57501127784536</v>
      </c>
      <c r="D18347" s="1"/>
      <c r="E18347" s="1">
        <v>3</v>
      </c>
      <c r="F18347" s="1">
        <v>0</v>
      </c>
      <c r="G18347" s="1">
        <v>0</v>
      </c>
      <c r="H18347" s="1">
        <v>3</v>
      </c>
      <c r="I18347" s="15">
        <v>0</v>
      </c>
      <c r="J18347">
        <f t="shared" si="286"/>
        <v>40</v>
      </c>
    </row>
    <row r="18348" spans="1:10" x14ac:dyDescent="0.3">
      <c r="A18348" t="s">
        <v>18279</v>
      </c>
      <c r="C18348" s="18">
        <v>370.57501127784536</v>
      </c>
      <c r="D18348" s="1"/>
      <c r="E18348" s="1">
        <v>3</v>
      </c>
      <c r="F18348" s="1">
        <v>0</v>
      </c>
      <c r="G18348" s="1">
        <v>0</v>
      </c>
      <c r="H18348" s="1">
        <v>3</v>
      </c>
      <c r="I18348" s="15">
        <v>0</v>
      </c>
      <c r="J18348">
        <f t="shared" si="286"/>
        <v>40</v>
      </c>
    </row>
    <row r="18349" spans="1:10" x14ac:dyDescent="0.3">
      <c r="A18349" t="s">
        <v>18280</v>
      </c>
      <c r="C18349" s="18">
        <v>370.57501127784536</v>
      </c>
      <c r="D18349" s="1"/>
      <c r="E18349" s="1">
        <v>3</v>
      </c>
      <c r="F18349" s="1">
        <v>0</v>
      </c>
      <c r="G18349" s="1">
        <v>0</v>
      </c>
      <c r="H18349" s="1">
        <v>3</v>
      </c>
      <c r="I18349" s="15">
        <v>0</v>
      </c>
      <c r="J18349">
        <f t="shared" si="286"/>
        <v>40</v>
      </c>
    </row>
    <row r="18350" spans="1:10" x14ac:dyDescent="0.3">
      <c r="A18350" t="s">
        <v>18281</v>
      </c>
      <c r="C18350" s="18">
        <v>370.57501127784536</v>
      </c>
      <c r="D18350" s="1"/>
      <c r="E18350" s="1">
        <v>3</v>
      </c>
      <c r="F18350" s="1">
        <v>0</v>
      </c>
      <c r="G18350" s="1">
        <v>0</v>
      </c>
      <c r="H18350" s="1">
        <v>3</v>
      </c>
      <c r="I18350" s="15">
        <v>0</v>
      </c>
      <c r="J18350">
        <f t="shared" si="286"/>
        <v>40</v>
      </c>
    </row>
    <row r="18351" spans="1:10" x14ac:dyDescent="0.3">
      <c r="A18351" t="s">
        <v>18282</v>
      </c>
      <c r="C18351" s="18">
        <v>370.57501127784536</v>
      </c>
      <c r="D18351" s="1"/>
      <c r="E18351" s="1">
        <v>3</v>
      </c>
      <c r="F18351" s="1">
        <v>0</v>
      </c>
      <c r="G18351" s="1">
        <v>0</v>
      </c>
      <c r="H18351" s="1">
        <v>3</v>
      </c>
      <c r="I18351" s="15">
        <v>0</v>
      </c>
      <c r="J18351">
        <f t="shared" si="286"/>
        <v>40</v>
      </c>
    </row>
    <row r="18352" spans="1:10" x14ac:dyDescent="0.3">
      <c r="A18352" t="s">
        <v>18283</v>
      </c>
      <c r="C18352" s="18">
        <v>370.57501127784536</v>
      </c>
      <c r="D18352" s="1"/>
      <c r="E18352" s="1">
        <v>3</v>
      </c>
      <c r="F18352" s="1">
        <v>0</v>
      </c>
      <c r="G18352" s="1">
        <v>0</v>
      </c>
      <c r="H18352" s="1">
        <v>3</v>
      </c>
      <c r="I18352" s="15">
        <v>0</v>
      </c>
      <c r="J18352">
        <f t="shared" si="286"/>
        <v>40</v>
      </c>
    </row>
    <row r="18353" spans="1:10" x14ac:dyDescent="0.3">
      <c r="A18353" t="s">
        <v>18284</v>
      </c>
      <c r="C18353" s="18">
        <v>370.57501127784536</v>
      </c>
      <c r="D18353" s="1"/>
      <c r="E18353" s="1">
        <v>3</v>
      </c>
      <c r="F18353" s="1">
        <v>0</v>
      </c>
      <c r="G18353" s="1">
        <v>0</v>
      </c>
      <c r="H18353" s="1">
        <v>3</v>
      </c>
      <c r="I18353" s="15">
        <v>0</v>
      </c>
      <c r="J18353">
        <f t="shared" si="286"/>
        <v>40</v>
      </c>
    </row>
    <row r="18354" spans="1:10" x14ac:dyDescent="0.3">
      <c r="A18354" t="s">
        <v>18285</v>
      </c>
      <c r="C18354" s="18">
        <v>370.57501127784536</v>
      </c>
      <c r="D18354" s="1"/>
      <c r="E18354" s="1">
        <v>3</v>
      </c>
      <c r="F18354" s="1">
        <v>0</v>
      </c>
      <c r="G18354" s="1">
        <v>0</v>
      </c>
      <c r="H18354" s="1">
        <v>3</v>
      </c>
      <c r="I18354" s="15">
        <v>0</v>
      </c>
      <c r="J18354">
        <f t="shared" si="286"/>
        <v>40</v>
      </c>
    </row>
    <row r="18355" spans="1:10" x14ac:dyDescent="0.3">
      <c r="A18355" t="s">
        <v>18286</v>
      </c>
      <c r="C18355" s="18">
        <v>370.57501127784536</v>
      </c>
      <c r="D18355" s="1"/>
      <c r="E18355" s="1">
        <v>3</v>
      </c>
      <c r="F18355" s="1">
        <v>0</v>
      </c>
      <c r="G18355" s="1">
        <v>0</v>
      </c>
      <c r="H18355" s="1">
        <v>3</v>
      </c>
      <c r="I18355" s="15">
        <v>0</v>
      </c>
      <c r="J18355">
        <f t="shared" si="286"/>
        <v>40</v>
      </c>
    </row>
    <row r="18356" spans="1:10" x14ac:dyDescent="0.3">
      <c r="A18356" t="s">
        <v>18287</v>
      </c>
      <c r="C18356" s="18">
        <v>370.57501127784536</v>
      </c>
      <c r="D18356" s="1"/>
      <c r="E18356" s="1">
        <v>3</v>
      </c>
      <c r="F18356" s="1">
        <v>0</v>
      </c>
      <c r="G18356" s="1">
        <v>0</v>
      </c>
      <c r="H18356" s="1">
        <v>3</v>
      </c>
      <c r="I18356" s="15">
        <v>0</v>
      </c>
      <c r="J18356">
        <f t="shared" si="286"/>
        <v>40</v>
      </c>
    </row>
    <row r="18357" spans="1:10" x14ac:dyDescent="0.3">
      <c r="A18357" t="s">
        <v>18288</v>
      </c>
      <c r="C18357" s="18">
        <v>370.57501127784536</v>
      </c>
      <c r="D18357" s="1"/>
      <c r="E18357" s="1">
        <v>3</v>
      </c>
      <c r="F18357" s="1">
        <v>0</v>
      </c>
      <c r="G18357" s="1">
        <v>0</v>
      </c>
      <c r="H18357" s="1">
        <v>3</v>
      </c>
      <c r="I18357" s="15">
        <v>0</v>
      </c>
      <c r="J18357">
        <f t="shared" si="286"/>
        <v>40</v>
      </c>
    </row>
    <row r="18358" spans="1:10" x14ac:dyDescent="0.3">
      <c r="A18358" t="s">
        <v>18289</v>
      </c>
      <c r="C18358" s="18">
        <v>370.57501127784536</v>
      </c>
      <c r="D18358" s="1"/>
      <c r="E18358" s="1">
        <v>3</v>
      </c>
      <c r="F18358" s="1">
        <v>0</v>
      </c>
      <c r="G18358" s="1">
        <v>0</v>
      </c>
      <c r="H18358" s="1">
        <v>3</v>
      </c>
      <c r="I18358" s="15">
        <v>0</v>
      </c>
      <c r="J18358">
        <f t="shared" si="286"/>
        <v>40</v>
      </c>
    </row>
    <row r="18359" spans="1:10" x14ac:dyDescent="0.3">
      <c r="A18359" t="s">
        <v>18290</v>
      </c>
      <c r="C18359" s="18">
        <v>370.57501127784536</v>
      </c>
      <c r="D18359" s="1"/>
      <c r="E18359" s="1">
        <v>3</v>
      </c>
      <c r="F18359" s="1">
        <v>0</v>
      </c>
      <c r="G18359" s="1">
        <v>0</v>
      </c>
      <c r="H18359" s="1">
        <v>3</v>
      </c>
      <c r="I18359" s="15">
        <v>0</v>
      </c>
      <c r="J18359">
        <f t="shared" si="286"/>
        <v>40</v>
      </c>
    </row>
    <row r="18360" spans="1:10" x14ac:dyDescent="0.3">
      <c r="A18360" t="s">
        <v>18291</v>
      </c>
      <c r="C18360" s="18">
        <v>370.57250977138199</v>
      </c>
      <c r="D18360" s="1"/>
      <c r="E18360" s="1">
        <v>3</v>
      </c>
      <c r="F18360" s="1">
        <v>0</v>
      </c>
      <c r="G18360" s="1">
        <v>0</v>
      </c>
      <c r="H18360" s="1">
        <v>3</v>
      </c>
      <c r="I18360" s="15">
        <v>0</v>
      </c>
      <c r="J18360">
        <f t="shared" si="286"/>
        <v>40</v>
      </c>
    </row>
    <row r="18361" spans="1:10" x14ac:dyDescent="0.3">
      <c r="A18361" t="s">
        <v>18292</v>
      </c>
      <c r="C18361" s="18">
        <v>370.57198243867572</v>
      </c>
      <c r="D18361" s="1"/>
      <c r="E18361" s="1">
        <v>3</v>
      </c>
      <c r="F18361" s="1">
        <v>0</v>
      </c>
      <c r="G18361" s="1">
        <v>0</v>
      </c>
      <c r="H18361" s="1">
        <v>3</v>
      </c>
      <c r="I18361" s="15">
        <v>0</v>
      </c>
      <c r="J18361">
        <f t="shared" si="286"/>
        <v>40</v>
      </c>
    </row>
    <row r="18362" spans="1:10" x14ac:dyDescent="0.3">
      <c r="A18362" t="s">
        <v>18293</v>
      </c>
      <c r="C18362" s="18">
        <v>370.5715412345856</v>
      </c>
      <c r="D18362" s="1"/>
      <c r="E18362" s="1">
        <v>3</v>
      </c>
      <c r="F18362" s="1">
        <v>0</v>
      </c>
      <c r="G18362" s="1">
        <v>0</v>
      </c>
      <c r="H18362" s="1">
        <v>3</v>
      </c>
      <c r="I18362" s="15">
        <v>0</v>
      </c>
      <c r="J18362">
        <f t="shared" si="286"/>
        <v>40</v>
      </c>
    </row>
    <row r="18363" spans="1:10" x14ac:dyDescent="0.3">
      <c r="A18363" t="s">
        <v>18294</v>
      </c>
      <c r="C18363" s="18">
        <v>370.57113310714834</v>
      </c>
      <c r="D18363" s="1"/>
      <c r="E18363" s="1">
        <v>3</v>
      </c>
      <c r="F18363" s="1">
        <v>0</v>
      </c>
      <c r="G18363" s="1">
        <v>0</v>
      </c>
      <c r="H18363" s="1">
        <v>3</v>
      </c>
      <c r="I18363" s="15">
        <v>0</v>
      </c>
      <c r="J18363">
        <f t="shared" si="286"/>
        <v>40</v>
      </c>
    </row>
    <row r="18364" spans="1:10" x14ac:dyDescent="0.3">
      <c r="A18364" t="s">
        <v>18295</v>
      </c>
      <c r="C18364" s="18">
        <v>370.5710210444779</v>
      </c>
      <c r="D18364" s="1"/>
      <c r="E18364" s="1">
        <v>5</v>
      </c>
      <c r="F18364" s="1">
        <v>1</v>
      </c>
      <c r="G18364" s="1">
        <v>0</v>
      </c>
      <c r="H18364" s="1">
        <v>4</v>
      </c>
      <c r="I18364" s="15">
        <v>0.2</v>
      </c>
      <c r="J18364">
        <f t="shared" si="286"/>
        <v>40</v>
      </c>
    </row>
    <row r="18365" spans="1:10" x14ac:dyDescent="0.3">
      <c r="A18365" t="s">
        <v>18296</v>
      </c>
      <c r="C18365" s="18">
        <v>370.57069116262306</v>
      </c>
      <c r="D18365" s="1"/>
      <c r="E18365" s="1">
        <v>3</v>
      </c>
      <c r="F18365" s="1">
        <v>0</v>
      </c>
      <c r="G18365" s="1">
        <v>0</v>
      </c>
      <c r="H18365" s="1">
        <v>3</v>
      </c>
      <c r="I18365" s="15">
        <v>0</v>
      </c>
      <c r="J18365">
        <f t="shared" si="286"/>
        <v>40</v>
      </c>
    </row>
    <row r="18366" spans="1:10" x14ac:dyDescent="0.3">
      <c r="A18366" t="s">
        <v>18348</v>
      </c>
      <c r="C18366" s="18">
        <v>370.57030418649907</v>
      </c>
      <c r="D18366" s="1"/>
      <c r="E18366" s="1">
        <v>31</v>
      </c>
      <c r="F18366" s="1">
        <v>13</v>
      </c>
      <c r="G18366" s="1">
        <v>0</v>
      </c>
      <c r="H18366" s="1">
        <v>18</v>
      </c>
      <c r="I18366" s="15">
        <v>0.41935483870967744</v>
      </c>
      <c r="J18366">
        <f t="shared" si="286"/>
        <v>20</v>
      </c>
    </row>
    <row r="18367" spans="1:10" x14ac:dyDescent="0.3">
      <c r="A18367" t="s">
        <v>18263</v>
      </c>
      <c r="C18367" s="18">
        <v>370.56979070328765</v>
      </c>
      <c r="D18367" s="1"/>
      <c r="E18367" s="1">
        <v>3</v>
      </c>
      <c r="F18367" s="1">
        <v>0</v>
      </c>
      <c r="G18367" s="1">
        <v>0</v>
      </c>
      <c r="H18367" s="1">
        <v>3</v>
      </c>
      <c r="I18367" s="15">
        <v>0</v>
      </c>
      <c r="J18367">
        <f t="shared" si="286"/>
        <v>40</v>
      </c>
    </row>
    <row r="18368" spans="1:10" x14ac:dyDescent="0.3">
      <c r="A18368" t="s">
        <v>18297</v>
      </c>
      <c r="C18368" s="18">
        <v>370.56948075711801</v>
      </c>
      <c r="D18368" s="1"/>
      <c r="E18368" s="1">
        <v>3</v>
      </c>
      <c r="F18368" s="1">
        <v>0</v>
      </c>
      <c r="G18368" s="1">
        <v>0</v>
      </c>
      <c r="H18368" s="1">
        <v>3</v>
      </c>
      <c r="I18368" s="15">
        <v>0</v>
      </c>
      <c r="J18368">
        <f t="shared" si="286"/>
        <v>40</v>
      </c>
    </row>
    <row r="18369" spans="1:10" x14ac:dyDescent="0.3">
      <c r="A18369" t="s">
        <v>18298</v>
      </c>
      <c r="C18369" s="18">
        <v>370.56942975684382</v>
      </c>
      <c r="D18369" s="1"/>
      <c r="E18369" s="1">
        <v>3</v>
      </c>
      <c r="F18369" s="1">
        <v>0</v>
      </c>
      <c r="G18369" s="1">
        <v>0</v>
      </c>
      <c r="H18369" s="1">
        <v>3</v>
      </c>
      <c r="I18369" s="15">
        <v>0</v>
      </c>
      <c r="J18369">
        <f t="shared" si="286"/>
        <v>40</v>
      </c>
    </row>
    <row r="18370" spans="1:10" x14ac:dyDescent="0.3">
      <c r="A18370" t="s">
        <v>18299</v>
      </c>
      <c r="C18370" s="18">
        <v>370.56925662944508</v>
      </c>
      <c r="D18370" s="1"/>
      <c r="E18370" s="1">
        <v>3</v>
      </c>
      <c r="F18370" s="1">
        <v>0</v>
      </c>
      <c r="G18370" s="1">
        <v>0</v>
      </c>
      <c r="H18370" s="1">
        <v>3</v>
      </c>
      <c r="I18370" s="15">
        <v>0</v>
      </c>
      <c r="J18370">
        <f t="shared" si="286"/>
        <v>40</v>
      </c>
    </row>
    <row r="18371" spans="1:10" x14ac:dyDescent="0.3">
      <c r="A18371" t="s">
        <v>18300</v>
      </c>
      <c r="C18371" s="18">
        <v>370.56748778613417</v>
      </c>
      <c r="D18371" s="1"/>
      <c r="E18371" s="1">
        <v>3</v>
      </c>
      <c r="F18371" s="1">
        <v>0</v>
      </c>
      <c r="G18371" s="1">
        <v>0</v>
      </c>
      <c r="H18371" s="1">
        <v>3</v>
      </c>
      <c r="I18371" s="15">
        <v>0</v>
      </c>
      <c r="J18371">
        <f t="shared" si="286"/>
        <v>40</v>
      </c>
    </row>
    <row r="18372" spans="1:10" x14ac:dyDescent="0.3">
      <c r="A18372" t="s">
        <v>18301</v>
      </c>
      <c r="C18372" s="18">
        <v>370.56740430661324</v>
      </c>
      <c r="D18372" s="1"/>
      <c r="E18372" s="1">
        <v>3</v>
      </c>
      <c r="F18372" s="1">
        <v>0</v>
      </c>
      <c r="G18372" s="1">
        <v>0</v>
      </c>
      <c r="H18372" s="1">
        <v>3</v>
      </c>
      <c r="I18372" s="15">
        <v>0</v>
      </c>
      <c r="J18372">
        <f t="shared" ref="J18372:J18435" si="287">IF(E18372&lt;=30,40,20)</f>
        <v>40</v>
      </c>
    </row>
    <row r="18373" spans="1:10" x14ac:dyDescent="0.3">
      <c r="A18373" t="s">
        <v>18302</v>
      </c>
      <c r="C18373" s="18">
        <v>370.56721209951991</v>
      </c>
      <c r="D18373" s="1"/>
      <c r="E18373" s="1">
        <v>3</v>
      </c>
      <c r="F18373" s="1">
        <v>0</v>
      </c>
      <c r="G18373" s="1">
        <v>0</v>
      </c>
      <c r="H18373" s="1">
        <v>3</v>
      </c>
      <c r="I18373" s="15">
        <v>0</v>
      </c>
      <c r="J18373">
        <f t="shared" si="287"/>
        <v>40</v>
      </c>
    </row>
    <row r="18374" spans="1:10" x14ac:dyDescent="0.3">
      <c r="A18374" t="s">
        <v>18303</v>
      </c>
      <c r="C18374" s="18">
        <v>370.56674807049149</v>
      </c>
      <c r="D18374" s="1"/>
      <c r="E18374" s="1">
        <v>3</v>
      </c>
      <c r="F18374" s="1">
        <v>0</v>
      </c>
      <c r="G18374" s="1">
        <v>0</v>
      </c>
      <c r="H18374" s="1">
        <v>3</v>
      </c>
      <c r="I18374" s="15">
        <v>0</v>
      </c>
      <c r="J18374">
        <f t="shared" si="287"/>
        <v>40</v>
      </c>
    </row>
    <row r="18375" spans="1:10" x14ac:dyDescent="0.3">
      <c r="A18375" t="s">
        <v>18304</v>
      </c>
      <c r="C18375" s="18">
        <v>370.56650487255251</v>
      </c>
      <c r="D18375" s="1"/>
      <c r="E18375" s="1">
        <v>3</v>
      </c>
      <c r="F18375" s="1">
        <v>0</v>
      </c>
      <c r="G18375" s="1">
        <v>0</v>
      </c>
      <c r="H18375" s="1">
        <v>3</v>
      </c>
      <c r="I18375" s="15">
        <v>0</v>
      </c>
      <c r="J18375">
        <f t="shared" si="287"/>
        <v>40</v>
      </c>
    </row>
    <row r="18376" spans="1:10" x14ac:dyDescent="0.3">
      <c r="A18376" t="s">
        <v>18331</v>
      </c>
      <c r="C18376" s="18">
        <v>370.56304467857029</v>
      </c>
      <c r="D18376" s="1"/>
      <c r="E18376" s="1">
        <v>22</v>
      </c>
      <c r="F18376" s="1">
        <v>8</v>
      </c>
      <c r="G18376" s="1">
        <v>1</v>
      </c>
      <c r="H18376" s="1">
        <v>13</v>
      </c>
      <c r="I18376" s="15">
        <v>0.38636363636363635</v>
      </c>
      <c r="J18376">
        <f t="shared" si="287"/>
        <v>40</v>
      </c>
    </row>
    <row r="18377" spans="1:10" x14ac:dyDescent="0.3">
      <c r="A18377" t="s">
        <v>18307</v>
      </c>
      <c r="C18377" s="18">
        <v>370.56232237801976</v>
      </c>
      <c r="D18377" s="1"/>
      <c r="E18377" s="1">
        <v>3</v>
      </c>
      <c r="F18377" s="1">
        <v>0</v>
      </c>
      <c r="G18377" s="1">
        <v>0</v>
      </c>
      <c r="H18377" s="1">
        <v>3</v>
      </c>
      <c r="I18377" s="15">
        <v>0</v>
      </c>
      <c r="J18377">
        <f t="shared" si="287"/>
        <v>40</v>
      </c>
    </row>
    <row r="18378" spans="1:10" x14ac:dyDescent="0.3">
      <c r="A18378" t="s">
        <v>18308</v>
      </c>
      <c r="C18378" s="18">
        <v>370.55964878203895</v>
      </c>
      <c r="D18378" s="1"/>
      <c r="E18378" s="1">
        <v>5</v>
      </c>
      <c r="F18378" s="1">
        <v>1</v>
      </c>
      <c r="G18378" s="1">
        <v>0</v>
      </c>
      <c r="H18378" s="1">
        <v>4</v>
      </c>
      <c r="I18378" s="15">
        <v>0.2</v>
      </c>
      <c r="J18378">
        <f t="shared" si="287"/>
        <v>40</v>
      </c>
    </row>
    <row r="18379" spans="1:10" x14ac:dyDescent="0.3">
      <c r="A18379" t="s">
        <v>18309</v>
      </c>
      <c r="C18379" s="18">
        <v>370.5593581018075</v>
      </c>
      <c r="D18379" s="1"/>
      <c r="E18379" s="1">
        <v>3</v>
      </c>
      <c r="F18379" s="1">
        <v>0</v>
      </c>
      <c r="G18379" s="1">
        <v>0</v>
      </c>
      <c r="H18379" s="1">
        <v>3</v>
      </c>
      <c r="I18379" s="15">
        <v>0</v>
      </c>
      <c r="J18379">
        <f t="shared" si="287"/>
        <v>40</v>
      </c>
    </row>
    <row r="18380" spans="1:10" x14ac:dyDescent="0.3">
      <c r="A18380" t="s">
        <v>18310</v>
      </c>
      <c r="C18380" s="18">
        <v>370.55916835915366</v>
      </c>
      <c r="D18380" s="1"/>
      <c r="E18380" s="1">
        <v>3</v>
      </c>
      <c r="F18380" s="1">
        <v>0</v>
      </c>
      <c r="G18380" s="1">
        <v>0</v>
      </c>
      <c r="H18380" s="1">
        <v>3</v>
      </c>
      <c r="I18380" s="15">
        <v>0</v>
      </c>
      <c r="J18380">
        <f t="shared" si="287"/>
        <v>40</v>
      </c>
    </row>
    <row r="18381" spans="1:10" x14ac:dyDescent="0.3">
      <c r="A18381" t="s">
        <v>18311</v>
      </c>
      <c r="C18381" s="18">
        <v>370.55893644932274</v>
      </c>
      <c r="D18381" s="1"/>
      <c r="E18381" s="1">
        <v>3</v>
      </c>
      <c r="F18381" s="1">
        <v>0</v>
      </c>
      <c r="G18381" s="1">
        <v>0</v>
      </c>
      <c r="H18381" s="1">
        <v>3</v>
      </c>
      <c r="I18381" s="15">
        <v>0</v>
      </c>
      <c r="J18381">
        <f t="shared" si="287"/>
        <v>40</v>
      </c>
    </row>
    <row r="18382" spans="1:10" x14ac:dyDescent="0.3">
      <c r="A18382" t="s">
        <v>18312</v>
      </c>
      <c r="C18382" s="18">
        <v>370.5586995103763</v>
      </c>
      <c r="D18382" s="1"/>
      <c r="E18382" s="1">
        <v>3</v>
      </c>
      <c r="F18382" s="1">
        <v>0</v>
      </c>
      <c r="G18382" s="1">
        <v>0</v>
      </c>
      <c r="H18382" s="1">
        <v>3</v>
      </c>
      <c r="I18382" s="15">
        <v>0</v>
      </c>
      <c r="J18382">
        <f t="shared" si="287"/>
        <v>40</v>
      </c>
    </row>
    <row r="18383" spans="1:10" x14ac:dyDescent="0.3">
      <c r="A18383" t="s">
        <v>18313</v>
      </c>
      <c r="C18383" s="18">
        <v>370.55851428910529</v>
      </c>
      <c r="D18383" s="1"/>
      <c r="E18383" s="1">
        <v>3</v>
      </c>
      <c r="F18383" s="1">
        <v>0</v>
      </c>
      <c r="G18383" s="1">
        <v>0</v>
      </c>
      <c r="H18383" s="1">
        <v>3</v>
      </c>
      <c r="I18383" s="15">
        <v>0</v>
      </c>
      <c r="J18383">
        <f t="shared" si="287"/>
        <v>40</v>
      </c>
    </row>
    <row r="18384" spans="1:10" x14ac:dyDescent="0.3">
      <c r="A18384" t="s">
        <v>18314</v>
      </c>
      <c r="C18384" s="18">
        <v>370.55851428910529</v>
      </c>
      <c r="D18384" s="1"/>
      <c r="E18384" s="1">
        <v>3</v>
      </c>
      <c r="F18384" s="1">
        <v>0</v>
      </c>
      <c r="G18384" s="1">
        <v>0</v>
      </c>
      <c r="H18384" s="1">
        <v>3</v>
      </c>
      <c r="I18384" s="15">
        <v>0</v>
      </c>
      <c r="J18384">
        <f t="shared" si="287"/>
        <v>40</v>
      </c>
    </row>
    <row r="18385" spans="1:10" x14ac:dyDescent="0.3">
      <c r="A18385" t="s">
        <v>18315</v>
      </c>
      <c r="C18385" s="18">
        <v>370.55846113799765</v>
      </c>
      <c r="D18385" s="1"/>
      <c r="E18385" s="1">
        <v>3</v>
      </c>
      <c r="F18385" s="1">
        <v>0</v>
      </c>
      <c r="G18385" s="1">
        <v>0</v>
      </c>
      <c r="H18385" s="1">
        <v>3</v>
      </c>
      <c r="I18385" s="15">
        <v>0</v>
      </c>
      <c r="J18385">
        <f t="shared" si="287"/>
        <v>40</v>
      </c>
    </row>
    <row r="18386" spans="1:10" x14ac:dyDescent="0.3">
      <c r="A18386" t="s">
        <v>18316</v>
      </c>
      <c r="C18386" s="18">
        <v>370.55846113799765</v>
      </c>
      <c r="D18386" s="1"/>
      <c r="E18386" s="1">
        <v>3</v>
      </c>
      <c r="F18386" s="1">
        <v>0</v>
      </c>
      <c r="G18386" s="1">
        <v>0</v>
      </c>
      <c r="H18386" s="1">
        <v>3</v>
      </c>
      <c r="I18386" s="15">
        <v>0</v>
      </c>
      <c r="J18386">
        <f t="shared" si="287"/>
        <v>40</v>
      </c>
    </row>
    <row r="18387" spans="1:10" x14ac:dyDescent="0.3">
      <c r="A18387" t="s">
        <v>18317</v>
      </c>
      <c r="C18387" s="18">
        <v>370.55846113799765</v>
      </c>
      <c r="D18387" s="1"/>
      <c r="E18387" s="1">
        <v>3</v>
      </c>
      <c r="F18387" s="1">
        <v>0</v>
      </c>
      <c r="G18387" s="1">
        <v>0</v>
      </c>
      <c r="H18387" s="1">
        <v>3</v>
      </c>
      <c r="I18387" s="15">
        <v>0</v>
      </c>
      <c r="J18387">
        <f t="shared" si="287"/>
        <v>40</v>
      </c>
    </row>
    <row r="18388" spans="1:10" x14ac:dyDescent="0.3">
      <c r="A18388" t="s">
        <v>18318</v>
      </c>
      <c r="C18388" s="18">
        <v>370.55846113799765</v>
      </c>
      <c r="D18388" s="1"/>
      <c r="E18388" s="1">
        <v>3</v>
      </c>
      <c r="F18388" s="1">
        <v>0</v>
      </c>
      <c r="G18388" s="1">
        <v>0</v>
      </c>
      <c r="H18388" s="1">
        <v>3</v>
      </c>
      <c r="I18388" s="15">
        <v>0</v>
      </c>
      <c r="J18388">
        <f t="shared" si="287"/>
        <v>40</v>
      </c>
    </row>
    <row r="18389" spans="1:10" x14ac:dyDescent="0.3">
      <c r="A18389" t="s">
        <v>18319</v>
      </c>
      <c r="C18389" s="18">
        <v>370.55846113799765</v>
      </c>
      <c r="D18389" s="1"/>
      <c r="E18389" s="1">
        <v>3</v>
      </c>
      <c r="F18389" s="1">
        <v>0</v>
      </c>
      <c r="G18389" s="1">
        <v>0</v>
      </c>
      <c r="H18389" s="1">
        <v>3</v>
      </c>
      <c r="I18389" s="15">
        <v>0</v>
      </c>
      <c r="J18389">
        <f t="shared" si="287"/>
        <v>40</v>
      </c>
    </row>
    <row r="18390" spans="1:10" x14ac:dyDescent="0.3">
      <c r="A18390" t="s">
        <v>18320</v>
      </c>
      <c r="C18390" s="18">
        <v>370.55846113799765</v>
      </c>
      <c r="D18390" s="1"/>
      <c r="E18390" s="1">
        <v>3</v>
      </c>
      <c r="F18390" s="1">
        <v>0</v>
      </c>
      <c r="G18390" s="1">
        <v>0</v>
      </c>
      <c r="H18390" s="1">
        <v>3</v>
      </c>
      <c r="I18390" s="15">
        <v>0</v>
      </c>
      <c r="J18390">
        <f t="shared" si="287"/>
        <v>40</v>
      </c>
    </row>
    <row r="18391" spans="1:10" x14ac:dyDescent="0.3">
      <c r="A18391" t="s">
        <v>18321</v>
      </c>
      <c r="C18391" s="18">
        <v>370.55846113799765</v>
      </c>
      <c r="D18391" s="1"/>
      <c r="E18391" s="1">
        <v>3</v>
      </c>
      <c r="F18391" s="1">
        <v>0</v>
      </c>
      <c r="G18391" s="1">
        <v>0</v>
      </c>
      <c r="H18391" s="1">
        <v>3</v>
      </c>
      <c r="I18391" s="15">
        <v>0</v>
      </c>
      <c r="J18391">
        <f t="shared" si="287"/>
        <v>40</v>
      </c>
    </row>
    <row r="18392" spans="1:10" x14ac:dyDescent="0.3">
      <c r="A18392" t="s">
        <v>18322</v>
      </c>
      <c r="C18392" s="18">
        <v>370.55846113799765</v>
      </c>
      <c r="D18392" s="1"/>
      <c r="E18392" s="1">
        <v>3</v>
      </c>
      <c r="F18392" s="1">
        <v>0</v>
      </c>
      <c r="G18392" s="1">
        <v>0</v>
      </c>
      <c r="H18392" s="1">
        <v>3</v>
      </c>
      <c r="I18392" s="15">
        <v>0</v>
      </c>
      <c r="J18392">
        <f t="shared" si="287"/>
        <v>40</v>
      </c>
    </row>
    <row r="18393" spans="1:10" x14ac:dyDescent="0.3">
      <c r="A18393" t="s">
        <v>18323</v>
      </c>
      <c r="C18393" s="18">
        <v>370.5581928067777</v>
      </c>
      <c r="D18393" s="1"/>
      <c r="E18393" s="1">
        <v>3</v>
      </c>
      <c r="F18393" s="1">
        <v>0</v>
      </c>
      <c r="G18393" s="1">
        <v>0</v>
      </c>
      <c r="H18393" s="1">
        <v>3</v>
      </c>
      <c r="I18393" s="15">
        <v>0</v>
      </c>
      <c r="J18393">
        <f t="shared" si="287"/>
        <v>40</v>
      </c>
    </row>
    <row r="18394" spans="1:10" x14ac:dyDescent="0.3">
      <c r="A18394" t="s">
        <v>18324</v>
      </c>
      <c r="C18394" s="18">
        <v>370.55755340509796</v>
      </c>
      <c r="D18394" s="1"/>
      <c r="E18394" s="1">
        <v>3</v>
      </c>
      <c r="F18394" s="1">
        <v>0</v>
      </c>
      <c r="G18394" s="1">
        <v>0</v>
      </c>
      <c r="H18394" s="1">
        <v>3</v>
      </c>
      <c r="I18394" s="15">
        <v>0</v>
      </c>
      <c r="J18394">
        <f t="shared" si="287"/>
        <v>40</v>
      </c>
    </row>
    <row r="18395" spans="1:10" x14ac:dyDescent="0.3">
      <c r="A18395" t="s">
        <v>18325</v>
      </c>
      <c r="C18395" s="18">
        <v>370.55722528559943</v>
      </c>
      <c r="D18395" s="1"/>
      <c r="E18395" s="1">
        <v>3</v>
      </c>
      <c r="F18395" s="1">
        <v>0</v>
      </c>
      <c r="G18395" s="1">
        <v>0</v>
      </c>
      <c r="H18395" s="1">
        <v>3</v>
      </c>
      <c r="I18395" s="15">
        <v>0</v>
      </c>
      <c r="J18395">
        <f t="shared" si="287"/>
        <v>40</v>
      </c>
    </row>
    <row r="18396" spans="1:10" x14ac:dyDescent="0.3">
      <c r="A18396" t="s">
        <v>18326</v>
      </c>
      <c r="C18396" s="18">
        <v>370.55720171860918</v>
      </c>
      <c r="D18396" s="1"/>
      <c r="E18396" s="1">
        <v>3</v>
      </c>
      <c r="F18396" s="1">
        <v>0</v>
      </c>
      <c r="G18396" s="1">
        <v>0</v>
      </c>
      <c r="H18396" s="1">
        <v>3</v>
      </c>
      <c r="I18396" s="15">
        <v>0</v>
      </c>
      <c r="J18396">
        <f t="shared" si="287"/>
        <v>40</v>
      </c>
    </row>
    <row r="18397" spans="1:10" x14ac:dyDescent="0.3">
      <c r="A18397" t="s">
        <v>18327</v>
      </c>
      <c r="C18397" s="18">
        <v>370.5557596961205</v>
      </c>
      <c r="D18397" s="1"/>
      <c r="E18397" s="1">
        <v>5</v>
      </c>
      <c r="F18397" s="1">
        <v>1</v>
      </c>
      <c r="G18397" s="1">
        <v>0</v>
      </c>
      <c r="H18397" s="1">
        <v>4</v>
      </c>
      <c r="I18397" s="15">
        <v>0.2</v>
      </c>
      <c r="J18397">
        <f t="shared" si="287"/>
        <v>40</v>
      </c>
    </row>
    <row r="18398" spans="1:10" x14ac:dyDescent="0.3">
      <c r="A18398" t="s">
        <v>15806</v>
      </c>
      <c r="C18398" s="18">
        <v>370.55534547880035</v>
      </c>
      <c r="D18398" s="1"/>
      <c r="E18398" s="1">
        <v>59</v>
      </c>
      <c r="F18398" s="1">
        <v>24</v>
      </c>
      <c r="G18398" s="1">
        <v>9</v>
      </c>
      <c r="H18398" s="1">
        <v>26</v>
      </c>
      <c r="I18398" s="15">
        <v>0.48305084745762711</v>
      </c>
      <c r="J18398">
        <f t="shared" si="287"/>
        <v>20</v>
      </c>
    </row>
    <row r="18399" spans="1:10" x14ac:dyDescent="0.3">
      <c r="A18399" t="s">
        <v>18328</v>
      </c>
      <c r="C18399" s="18">
        <v>370.55105604157484</v>
      </c>
      <c r="D18399" s="1"/>
      <c r="E18399" s="1">
        <v>4</v>
      </c>
      <c r="F18399" s="1">
        <v>0</v>
      </c>
      <c r="G18399" s="1">
        <v>1</v>
      </c>
      <c r="H18399" s="1">
        <v>3</v>
      </c>
      <c r="I18399" s="15">
        <v>0.125</v>
      </c>
      <c r="J18399">
        <f t="shared" si="287"/>
        <v>40</v>
      </c>
    </row>
    <row r="18400" spans="1:10" x14ac:dyDescent="0.3">
      <c r="A18400" t="s">
        <v>18329</v>
      </c>
      <c r="C18400" s="18">
        <v>370.55091155262051</v>
      </c>
      <c r="D18400" s="1"/>
      <c r="E18400" s="1">
        <v>3</v>
      </c>
      <c r="F18400" s="1">
        <v>0</v>
      </c>
      <c r="G18400" s="1">
        <v>0</v>
      </c>
      <c r="H18400" s="1">
        <v>3</v>
      </c>
      <c r="I18400" s="15">
        <v>0</v>
      </c>
      <c r="J18400">
        <f t="shared" si="287"/>
        <v>40</v>
      </c>
    </row>
    <row r="18401" spans="1:10" x14ac:dyDescent="0.3">
      <c r="A18401" t="s">
        <v>18330</v>
      </c>
      <c r="C18401" s="18">
        <v>370.55049622377919</v>
      </c>
      <c r="D18401" s="1"/>
      <c r="E18401" s="1">
        <v>5</v>
      </c>
      <c r="F18401" s="1">
        <v>1</v>
      </c>
      <c r="G18401" s="1">
        <v>0</v>
      </c>
      <c r="H18401" s="1">
        <v>4</v>
      </c>
      <c r="I18401" s="15">
        <v>0.2</v>
      </c>
      <c r="J18401">
        <f t="shared" si="287"/>
        <v>40</v>
      </c>
    </row>
    <row r="18402" spans="1:10" x14ac:dyDescent="0.3">
      <c r="A18402" t="s">
        <v>18332</v>
      </c>
      <c r="C18402" s="18">
        <v>370.54647282169304</v>
      </c>
      <c r="D18402" s="1"/>
      <c r="E18402" s="1">
        <v>3</v>
      </c>
      <c r="F18402" s="1">
        <v>0</v>
      </c>
      <c r="G18402" s="1">
        <v>0</v>
      </c>
      <c r="H18402" s="1">
        <v>3</v>
      </c>
      <c r="I18402" s="15">
        <v>0</v>
      </c>
      <c r="J18402">
        <f t="shared" si="287"/>
        <v>40</v>
      </c>
    </row>
    <row r="18403" spans="1:10" x14ac:dyDescent="0.3">
      <c r="A18403" t="s">
        <v>18333</v>
      </c>
      <c r="C18403" s="18">
        <v>370.54567506091075</v>
      </c>
      <c r="D18403" s="1"/>
      <c r="E18403" s="1">
        <v>3</v>
      </c>
      <c r="F18403" s="1">
        <v>0</v>
      </c>
      <c r="G18403" s="1">
        <v>0</v>
      </c>
      <c r="H18403" s="1">
        <v>3</v>
      </c>
      <c r="I18403" s="15">
        <v>0</v>
      </c>
      <c r="J18403">
        <f t="shared" si="287"/>
        <v>40</v>
      </c>
    </row>
    <row r="18404" spans="1:10" x14ac:dyDescent="0.3">
      <c r="A18404" t="s">
        <v>18334</v>
      </c>
      <c r="C18404" s="18">
        <v>370.54504576131939</v>
      </c>
      <c r="D18404" s="1"/>
      <c r="E18404" s="1">
        <v>3</v>
      </c>
      <c r="F18404" s="1">
        <v>0</v>
      </c>
      <c r="G18404" s="1">
        <v>0</v>
      </c>
      <c r="H18404" s="1">
        <v>3</v>
      </c>
      <c r="I18404" s="15">
        <v>0</v>
      </c>
      <c r="J18404">
        <f t="shared" si="287"/>
        <v>40</v>
      </c>
    </row>
    <row r="18405" spans="1:10" x14ac:dyDescent="0.3">
      <c r="A18405" t="s">
        <v>18335</v>
      </c>
      <c r="C18405" s="18">
        <v>370.54464295523155</v>
      </c>
      <c r="D18405" s="1"/>
      <c r="E18405" s="1">
        <v>3</v>
      </c>
      <c r="F18405" s="1">
        <v>0</v>
      </c>
      <c r="G18405" s="1">
        <v>0</v>
      </c>
      <c r="H18405" s="1">
        <v>3</v>
      </c>
      <c r="I18405" s="15">
        <v>0</v>
      </c>
      <c r="J18405">
        <f t="shared" si="287"/>
        <v>40</v>
      </c>
    </row>
    <row r="18406" spans="1:10" x14ac:dyDescent="0.3">
      <c r="A18406" t="s">
        <v>18336</v>
      </c>
      <c r="C18406" s="18">
        <v>370.54440263841457</v>
      </c>
      <c r="D18406" s="1"/>
      <c r="E18406" s="1">
        <v>8</v>
      </c>
      <c r="F18406" s="1">
        <v>1</v>
      </c>
      <c r="G18406" s="1">
        <v>3</v>
      </c>
      <c r="H18406" s="1">
        <v>4</v>
      </c>
      <c r="I18406" s="15">
        <v>0.3125</v>
      </c>
      <c r="J18406">
        <f t="shared" si="287"/>
        <v>40</v>
      </c>
    </row>
    <row r="18407" spans="1:10" x14ac:dyDescent="0.3">
      <c r="A18407" t="s">
        <v>18337</v>
      </c>
      <c r="C18407" s="18">
        <v>370.54151355802628</v>
      </c>
      <c r="D18407" s="1"/>
      <c r="E18407" s="1">
        <v>3</v>
      </c>
      <c r="F18407" s="1">
        <v>0</v>
      </c>
      <c r="G18407" s="1">
        <v>0</v>
      </c>
      <c r="H18407" s="1">
        <v>3</v>
      </c>
      <c r="I18407" s="15">
        <v>0</v>
      </c>
      <c r="J18407">
        <f t="shared" si="287"/>
        <v>40</v>
      </c>
    </row>
    <row r="18408" spans="1:10" x14ac:dyDescent="0.3">
      <c r="A18408" t="s">
        <v>18346</v>
      </c>
      <c r="C18408" s="18">
        <v>370.53920844320987</v>
      </c>
      <c r="D18408" s="1"/>
      <c r="E18408" s="1">
        <v>3</v>
      </c>
      <c r="F18408" s="1">
        <v>0</v>
      </c>
      <c r="G18408" s="1">
        <v>0</v>
      </c>
      <c r="H18408" s="1">
        <v>3</v>
      </c>
      <c r="I18408" s="15">
        <v>0</v>
      </c>
      <c r="J18408">
        <f t="shared" si="287"/>
        <v>40</v>
      </c>
    </row>
    <row r="18409" spans="1:10" x14ac:dyDescent="0.3">
      <c r="A18409" t="s">
        <v>18338</v>
      </c>
      <c r="C18409" s="18">
        <v>370.53853311537551</v>
      </c>
      <c r="D18409" s="1"/>
      <c r="E18409" s="1">
        <v>5</v>
      </c>
      <c r="F18409" s="1">
        <v>1</v>
      </c>
      <c r="G18409" s="1">
        <v>0</v>
      </c>
      <c r="H18409" s="1">
        <v>4</v>
      </c>
      <c r="I18409" s="15">
        <v>0.2</v>
      </c>
      <c r="J18409">
        <f t="shared" si="287"/>
        <v>40</v>
      </c>
    </row>
    <row r="18410" spans="1:10" x14ac:dyDescent="0.3">
      <c r="A18410" t="s">
        <v>18339</v>
      </c>
      <c r="C18410" s="18">
        <v>370.53642316629043</v>
      </c>
      <c r="D18410" s="1"/>
      <c r="E18410" s="1">
        <v>3</v>
      </c>
      <c r="F18410" s="1">
        <v>0</v>
      </c>
      <c r="G18410" s="1">
        <v>0</v>
      </c>
      <c r="H18410" s="1">
        <v>3</v>
      </c>
      <c r="I18410" s="15">
        <v>0</v>
      </c>
      <c r="J18410">
        <f t="shared" si="287"/>
        <v>40</v>
      </c>
    </row>
    <row r="18411" spans="1:10" x14ac:dyDescent="0.3">
      <c r="A18411" t="s">
        <v>18340</v>
      </c>
      <c r="C18411" s="18">
        <v>370.53514174734522</v>
      </c>
      <c r="D18411" s="1"/>
      <c r="E18411" s="1">
        <v>6</v>
      </c>
      <c r="F18411" s="1">
        <v>1</v>
      </c>
      <c r="G18411" s="1">
        <v>1</v>
      </c>
      <c r="H18411" s="1">
        <v>4</v>
      </c>
      <c r="I18411" s="15">
        <v>0.25</v>
      </c>
      <c r="J18411">
        <f t="shared" si="287"/>
        <v>40</v>
      </c>
    </row>
    <row r="18412" spans="1:10" x14ac:dyDescent="0.3">
      <c r="A18412" t="s">
        <v>18341</v>
      </c>
      <c r="C18412" s="18">
        <v>370.53509980816432</v>
      </c>
      <c r="D18412" s="1"/>
      <c r="E18412" s="1">
        <v>3</v>
      </c>
      <c r="F18412" s="1">
        <v>0</v>
      </c>
      <c r="G18412" s="1">
        <v>0</v>
      </c>
      <c r="H18412" s="1">
        <v>3</v>
      </c>
      <c r="I18412" s="15">
        <v>0</v>
      </c>
      <c r="J18412">
        <f t="shared" si="287"/>
        <v>40</v>
      </c>
    </row>
    <row r="18413" spans="1:10" x14ac:dyDescent="0.3">
      <c r="A18413" t="s">
        <v>18342</v>
      </c>
      <c r="C18413" s="18">
        <v>370.53202499051861</v>
      </c>
      <c r="D18413" s="1"/>
      <c r="E18413" s="1">
        <v>5</v>
      </c>
      <c r="F18413" s="1">
        <v>1</v>
      </c>
      <c r="G18413" s="1">
        <v>0</v>
      </c>
      <c r="H18413" s="1">
        <v>4</v>
      </c>
      <c r="I18413" s="15">
        <v>0.2</v>
      </c>
      <c r="J18413">
        <f t="shared" si="287"/>
        <v>40</v>
      </c>
    </row>
    <row r="18414" spans="1:10" x14ac:dyDescent="0.3">
      <c r="A18414" t="s">
        <v>18343</v>
      </c>
      <c r="C18414" s="18">
        <v>370.52719478373973</v>
      </c>
      <c r="D18414" s="1"/>
      <c r="E18414" s="1">
        <v>3</v>
      </c>
      <c r="F18414" s="1">
        <v>0</v>
      </c>
      <c r="G18414" s="1">
        <v>0</v>
      </c>
      <c r="H18414" s="1">
        <v>3</v>
      </c>
      <c r="I18414" s="15">
        <v>0</v>
      </c>
      <c r="J18414">
        <f t="shared" si="287"/>
        <v>40</v>
      </c>
    </row>
    <row r="18415" spans="1:10" x14ac:dyDescent="0.3">
      <c r="A18415" t="s">
        <v>18344</v>
      </c>
      <c r="C18415" s="18">
        <v>370.5268102599502</v>
      </c>
      <c r="D18415" s="1"/>
      <c r="E18415" s="1">
        <v>3</v>
      </c>
      <c r="F18415" s="1">
        <v>0</v>
      </c>
      <c r="G18415" s="1">
        <v>0</v>
      </c>
      <c r="H18415" s="1">
        <v>3</v>
      </c>
      <c r="I18415" s="15">
        <v>0</v>
      </c>
      <c r="J18415">
        <f t="shared" si="287"/>
        <v>40</v>
      </c>
    </row>
    <row r="18416" spans="1:10" x14ac:dyDescent="0.3">
      <c r="A18416" t="s">
        <v>18345</v>
      </c>
      <c r="C18416" s="18">
        <v>370.52638636444647</v>
      </c>
      <c r="D18416" s="1"/>
      <c r="E18416" s="1">
        <v>3</v>
      </c>
      <c r="F18416" s="1">
        <v>0</v>
      </c>
      <c r="G18416" s="1">
        <v>0</v>
      </c>
      <c r="H18416" s="1">
        <v>3</v>
      </c>
      <c r="I18416" s="15">
        <v>0</v>
      </c>
      <c r="J18416">
        <f t="shared" si="287"/>
        <v>40</v>
      </c>
    </row>
    <row r="18417" spans="1:10" x14ac:dyDescent="0.3">
      <c r="A18417" t="s">
        <v>18347</v>
      </c>
      <c r="C18417" s="18">
        <v>370.52053848128867</v>
      </c>
      <c r="D18417" s="1"/>
      <c r="E18417" s="1">
        <v>7</v>
      </c>
      <c r="F18417" s="1">
        <v>2</v>
      </c>
      <c r="G18417" s="1">
        <v>0</v>
      </c>
      <c r="H18417" s="1">
        <v>5</v>
      </c>
      <c r="I18417" s="15">
        <v>0.2857142857142857</v>
      </c>
      <c r="J18417">
        <f t="shared" si="287"/>
        <v>40</v>
      </c>
    </row>
    <row r="18418" spans="1:10" x14ac:dyDescent="0.3">
      <c r="A18418" s="21" t="s">
        <v>18350</v>
      </c>
      <c r="C18418" s="18">
        <v>370.51272490932888</v>
      </c>
      <c r="D18418" s="1"/>
      <c r="E18418" s="1">
        <v>44</v>
      </c>
      <c r="F18418" s="1">
        <v>18</v>
      </c>
      <c r="G18418" s="1">
        <v>0</v>
      </c>
      <c r="H18418" s="1">
        <v>26</v>
      </c>
      <c r="I18418" s="15">
        <v>0.40909090909090912</v>
      </c>
      <c r="J18418">
        <f t="shared" si="287"/>
        <v>20</v>
      </c>
    </row>
    <row r="18419" spans="1:10" x14ac:dyDescent="0.3">
      <c r="A18419" t="s">
        <v>18351</v>
      </c>
      <c r="C18419" s="18">
        <v>370.51064871248383</v>
      </c>
      <c r="D18419" s="1"/>
      <c r="E18419" s="1">
        <v>3</v>
      </c>
      <c r="F18419" s="1">
        <v>0</v>
      </c>
      <c r="G18419" s="1">
        <v>0</v>
      </c>
      <c r="H18419" s="1">
        <v>3</v>
      </c>
      <c r="I18419" s="15">
        <v>0</v>
      </c>
      <c r="J18419">
        <f t="shared" si="287"/>
        <v>40</v>
      </c>
    </row>
    <row r="18420" spans="1:10" x14ac:dyDescent="0.3">
      <c r="A18420" t="s">
        <v>18352</v>
      </c>
      <c r="C18420" s="18">
        <v>370.50983648484237</v>
      </c>
      <c r="D18420" s="1"/>
      <c r="E18420" s="1">
        <v>3</v>
      </c>
      <c r="F18420" s="1">
        <v>0</v>
      </c>
      <c r="G18420" s="1">
        <v>0</v>
      </c>
      <c r="H18420" s="1">
        <v>3</v>
      </c>
      <c r="I18420" s="15">
        <v>0</v>
      </c>
      <c r="J18420">
        <f t="shared" si="287"/>
        <v>40</v>
      </c>
    </row>
    <row r="18421" spans="1:10" x14ac:dyDescent="0.3">
      <c r="A18421" t="s">
        <v>18354</v>
      </c>
      <c r="C18421" s="18">
        <v>370.50581594991519</v>
      </c>
      <c r="D18421" s="1"/>
      <c r="E18421" s="1">
        <v>3</v>
      </c>
      <c r="F18421" s="1">
        <v>0</v>
      </c>
      <c r="G18421" s="1">
        <v>0</v>
      </c>
      <c r="H18421" s="1">
        <v>3</v>
      </c>
      <c r="I18421" s="15">
        <v>0</v>
      </c>
      <c r="J18421">
        <f t="shared" si="287"/>
        <v>40</v>
      </c>
    </row>
    <row r="18422" spans="1:10" x14ac:dyDescent="0.3">
      <c r="A18422" t="s">
        <v>18355</v>
      </c>
      <c r="C18422" s="18">
        <v>370.50521224515563</v>
      </c>
      <c r="D18422" s="1"/>
      <c r="E18422" s="1">
        <v>3</v>
      </c>
      <c r="F18422" s="1">
        <v>0</v>
      </c>
      <c r="G18422" s="1">
        <v>0</v>
      </c>
      <c r="H18422" s="1">
        <v>3</v>
      </c>
      <c r="I18422" s="15">
        <v>0</v>
      </c>
      <c r="J18422">
        <f t="shared" si="287"/>
        <v>40</v>
      </c>
    </row>
    <row r="18423" spans="1:10" x14ac:dyDescent="0.3">
      <c r="A18423" t="s">
        <v>18356</v>
      </c>
      <c r="C18423" s="18">
        <v>370.50334376236782</v>
      </c>
      <c r="D18423" s="1"/>
      <c r="E18423" s="1">
        <v>3</v>
      </c>
      <c r="F18423" s="1">
        <v>0</v>
      </c>
      <c r="G18423" s="1">
        <v>0</v>
      </c>
      <c r="H18423" s="1">
        <v>3</v>
      </c>
      <c r="I18423" s="15">
        <v>0</v>
      </c>
      <c r="J18423">
        <f t="shared" si="287"/>
        <v>40</v>
      </c>
    </row>
    <row r="18424" spans="1:10" x14ac:dyDescent="0.3">
      <c r="A18424" t="s">
        <v>18357</v>
      </c>
      <c r="C18424" s="18">
        <v>370.49609218428424</v>
      </c>
      <c r="D18424" s="1"/>
      <c r="E18424" s="1">
        <v>5</v>
      </c>
      <c r="F18424" s="1">
        <v>1</v>
      </c>
      <c r="G18424" s="1">
        <v>0</v>
      </c>
      <c r="H18424" s="1">
        <v>4</v>
      </c>
      <c r="I18424" s="15">
        <v>0.2</v>
      </c>
      <c r="J18424">
        <f t="shared" si="287"/>
        <v>40</v>
      </c>
    </row>
    <row r="18425" spans="1:10" x14ac:dyDescent="0.3">
      <c r="A18425" t="s">
        <v>18358</v>
      </c>
      <c r="C18425" s="18">
        <v>370.49367552268586</v>
      </c>
      <c r="D18425" s="1"/>
      <c r="E18425" s="1">
        <v>5</v>
      </c>
      <c r="F18425" s="1">
        <v>1</v>
      </c>
      <c r="G18425" s="1">
        <v>0</v>
      </c>
      <c r="H18425" s="1">
        <v>4</v>
      </c>
      <c r="I18425" s="15">
        <v>0.2</v>
      </c>
      <c r="J18425">
        <f t="shared" si="287"/>
        <v>40</v>
      </c>
    </row>
    <row r="18426" spans="1:10" x14ac:dyDescent="0.3">
      <c r="A18426" t="s">
        <v>18359</v>
      </c>
      <c r="C18426" s="18">
        <v>370.49123257285305</v>
      </c>
      <c r="D18426" s="1"/>
      <c r="E18426" s="1">
        <v>9</v>
      </c>
      <c r="F18426" s="1">
        <v>3</v>
      </c>
      <c r="G18426" s="1">
        <v>0</v>
      </c>
      <c r="H18426" s="1">
        <v>6</v>
      </c>
      <c r="I18426" s="15">
        <v>0.33333333333333331</v>
      </c>
      <c r="J18426">
        <f t="shared" si="287"/>
        <v>40</v>
      </c>
    </row>
    <row r="18427" spans="1:10" x14ac:dyDescent="0.3">
      <c r="A18427" t="s">
        <v>18360</v>
      </c>
      <c r="C18427" s="18">
        <v>370.49061846417203</v>
      </c>
      <c r="D18427" s="1"/>
      <c r="E18427" s="1">
        <v>3</v>
      </c>
      <c r="F18427" s="1">
        <v>0</v>
      </c>
      <c r="G18427" s="1">
        <v>0</v>
      </c>
      <c r="H18427" s="1">
        <v>3</v>
      </c>
      <c r="I18427" s="15">
        <v>0</v>
      </c>
      <c r="J18427">
        <f t="shared" si="287"/>
        <v>40</v>
      </c>
    </row>
    <row r="18428" spans="1:10" x14ac:dyDescent="0.3">
      <c r="A18428" t="s">
        <v>18361</v>
      </c>
      <c r="C18428" s="18">
        <v>370.488888230295</v>
      </c>
      <c r="D18428" s="1"/>
      <c r="E18428" s="1">
        <v>3</v>
      </c>
      <c r="F18428" s="1">
        <v>0</v>
      </c>
      <c r="G18428" s="1">
        <v>0</v>
      </c>
      <c r="H18428" s="1">
        <v>3</v>
      </c>
      <c r="I18428" s="15">
        <v>0</v>
      </c>
      <c r="J18428">
        <f t="shared" si="287"/>
        <v>40</v>
      </c>
    </row>
    <row r="18429" spans="1:10" x14ac:dyDescent="0.3">
      <c r="A18429" t="s">
        <v>18362</v>
      </c>
      <c r="C18429" s="18">
        <v>370.48865647903193</v>
      </c>
      <c r="D18429" s="1"/>
      <c r="E18429" s="1">
        <v>3</v>
      </c>
      <c r="F18429" s="1">
        <v>0</v>
      </c>
      <c r="G18429" s="1">
        <v>0</v>
      </c>
      <c r="H18429" s="1">
        <v>3</v>
      </c>
      <c r="I18429" s="15">
        <v>0</v>
      </c>
      <c r="J18429">
        <f t="shared" si="287"/>
        <v>40</v>
      </c>
    </row>
    <row r="18430" spans="1:10" x14ac:dyDescent="0.3">
      <c r="A18430" t="s">
        <v>18364</v>
      </c>
      <c r="C18430" s="18">
        <v>370.48553615982462</v>
      </c>
      <c r="D18430" s="1"/>
      <c r="E18430" s="1">
        <v>3</v>
      </c>
      <c r="F18430" s="1">
        <v>0</v>
      </c>
      <c r="G18430" s="1">
        <v>0</v>
      </c>
      <c r="H18430" s="1">
        <v>3</v>
      </c>
      <c r="I18430" s="15">
        <v>0</v>
      </c>
      <c r="J18430">
        <f t="shared" si="287"/>
        <v>40</v>
      </c>
    </row>
    <row r="18431" spans="1:10" x14ac:dyDescent="0.3">
      <c r="A18431" t="s">
        <v>18365</v>
      </c>
      <c r="C18431" s="18">
        <v>370.48344594995228</v>
      </c>
      <c r="D18431" s="1"/>
      <c r="E18431" s="1">
        <v>8</v>
      </c>
      <c r="F18431" s="1">
        <v>2</v>
      </c>
      <c r="G18431" s="1">
        <v>0</v>
      </c>
      <c r="H18431" s="1">
        <v>6</v>
      </c>
      <c r="I18431" s="15">
        <v>0.25</v>
      </c>
      <c r="J18431">
        <f t="shared" si="287"/>
        <v>40</v>
      </c>
    </row>
    <row r="18432" spans="1:10" x14ac:dyDescent="0.3">
      <c r="A18432" t="s">
        <v>18366</v>
      </c>
      <c r="C18432" s="18">
        <v>370.48237203762176</v>
      </c>
      <c r="D18432" s="1"/>
      <c r="E18432" s="1">
        <v>3</v>
      </c>
      <c r="F18432" s="1">
        <v>0</v>
      </c>
      <c r="G18432" s="1">
        <v>0</v>
      </c>
      <c r="H18432" s="1">
        <v>3</v>
      </c>
      <c r="I18432" s="15">
        <v>0</v>
      </c>
      <c r="J18432">
        <f t="shared" si="287"/>
        <v>40</v>
      </c>
    </row>
    <row r="18433" spans="1:10" x14ac:dyDescent="0.3">
      <c r="A18433" t="s">
        <v>18367</v>
      </c>
      <c r="C18433" s="18">
        <v>370.47824583817481</v>
      </c>
      <c r="D18433" s="1"/>
      <c r="E18433" s="1">
        <v>5</v>
      </c>
      <c r="F18433" s="1">
        <v>1</v>
      </c>
      <c r="G18433" s="1">
        <v>0</v>
      </c>
      <c r="H18433" s="1">
        <v>4</v>
      </c>
      <c r="I18433" s="15">
        <v>0.2</v>
      </c>
      <c r="J18433">
        <f t="shared" si="287"/>
        <v>40</v>
      </c>
    </row>
    <row r="18434" spans="1:10" x14ac:dyDescent="0.3">
      <c r="A18434" t="s">
        <v>18368</v>
      </c>
      <c r="C18434" s="18">
        <v>370.47724868593656</v>
      </c>
      <c r="D18434" s="1"/>
      <c r="E18434" s="1">
        <v>7</v>
      </c>
      <c r="F18434" s="1">
        <v>2</v>
      </c>
      <c r="G18434" s="1">
        <v>0</v>
      </c>
      <c r="H18434" s="1">
        <v>5</v>
      </c>
      <c r="I18434" s="15">
        <v>0.2857142857142857</v>
      </c>
      <c r="J18434">
        <f t="shared" si="287"/>
        <v>40</v>
      </c>
    </row>
    <row r="18435" spans="1:10" x14ac:dyDescent="0.3">
      <c r="A18435" t="s">
        <v>18370</v>
      </c>
      <c r="C18435" s="18">
        <v>370.47511491502792</v>
      </c>
      <c r="D18435" s="1"/>
      <c r="E18435" s="1">
        <v>9</v>
      </c>
      <c r="F18435" s="1">
        <v>3</v>
      </c>
      <c r="G18435" s="1">
        <v>0</v>
      </c>
      <c r="H18435" s="1">
        <v>6</v>
      </c>
      <c r="I18435" s="15">
        <v>0.33333333333333331</v>
      </c>
      <c r="J18435">
        <f t="shared" si="287"/>
        <v>40</v>
      </c>
    </row>
    <row r="18436" spans="1:10" x14ac:dyDescent="0.3">
      <c r="A18436" t="s">
        <v>18378</v>
      </c>
      <c r="C18436" s="18">
        <v>370.47495453480497</v>
      </c>
      <c r="D18436" s="1"/>
      <c r="E18436" s="1">
        <v>3</v>
      </c>
      <c r="F18436" s="1">
        <v>0</v>
      </c>
      <c r="G18436" s="1">
        <v>0</v>
      </c>
      <c r="H18436" s="1">
        <v>3</v>
      </c>
      <c r="I18436" s="15">
        <v>0</v>
      </c>
      <c r="J18436">
        <f t="shared" ref="J18436:J18499" si="288">IF(E18436&lt;=30,40,20)</f>
        <v>40</v>
      </c>
    </row>
    <row r="18437" spans="1:10" x14ac:dyDescent="0.3">
      <c r="A18437" t="s">
        <v>18371</v>
      </c>
      <c r="C18437" s="18">
        <v>370.47453493753045</v>
      </c>
      <c r="D18437" s="1"/>
      <c r="E18437" s="1">
        <v>3</v>
      </c>
      <c r="F18437" s="1">
        <v>0</v>
      </c>
      <c r="G18437" s="1">
        <v>0</v>
      </c>
      <c r="H18437" s="1">
        <v>3</v>
      </c>
      <c r="I18437" s="15">
        <v>0</v>
      </c>
      <c r="J18437">
        <f t="shared" si="288"/>
        <v>40</v>
      </c>
    </row>
    <row r="18438" spans="1:10" x14ac:dyDescent="0.3">
      <c r="A18438" t="s">
        <v>18372</v>
      </c>
      <c r="C18438" s="18">
        <v>370.47396508628475</v>
      </c>
      <c r="D18438" s="1"/>
      <c r="E18438" s="1">
        <v>3</v>
      </c>
      <c r="F18438" s="1">
        <v>0</v>
      </c>
      <c r="G18438" s="1">
        <v>0</v>
      </c>
      <c r="H18438" s="1">
        <v>3</v>
      </c>
      <c r="I18438" s="15">
        <v>0</v>
      </c>
      <c r="J18438">
        <f t="shared" si="288"/>
        <v>40</v>
      </c>
    </row>
    <row r="18439" spans="1:10" x14ac:dyDescent="0.3">
      <c r="A18439" t="s">
        <v>18373</v>
      </c>
      <c r="C18439" s="18">
        <v>370.47088661935237</v>
      </c>
      <c r="D18439" s="1"/>
      <c r="E18439" s="1">
        <v>5</v>
      </c>
      <c r="F18439" s="1">
        <v>1</v>
      </c>
      <c r="G18439" s="1">
        <v>0</v>
      </c>
      <c r="H18439" s="1">
        <v>4</v>
      </c>
      <c r="I18439" s="15">
        <v>0.2</v>
      </c>
      <c r="J18439">
        <f t="shared" si="288"/>
        <v>40</v>
      </c>
    </row>
    <row r="18440" spans="1:10" x14ac:dyDescent="0.3">
      <c r="A18440" t="s">
        <v>18374</v>
      </c>
      <c r="C18440" s="18">
        <v>370.46980864158553</v>
      </c>
      <c r="D18440" s="1"/>
      <c r="E18440" s="1">
        <v>3</v>
      </c>
      <c r="F18440" s="1">
        <v>0</v>
      </c>
      <c r="G18440" s="1">
        <v>0</v>
      </c>
      <c r="H18440" s="1">
        <v>3</v>
      </c>
      <c r="I18440" s="15">
        <v>0</v>
      </c>
      <c r="J18440">
        <f t="shared" si="288"/>
        <v>40</v>
      </c>
    </row>
    <row r="18441" spans="1:10" x14ac:dyDescent="0.3">
      <c r="A18441" t="s">
        <v>18375</v>
      </c>
      <c r="C18441" s="18">
        <v>370.46952119867478</v>
      </c>
      <c r="D18441" s="1"/>
      <c r="E18441" s="1">
        <v>9</v>
      </c>
      <c r="F18441" s="1">
        <v>3</v>
      </c>
      <c r="G18441" s="1">
        <v>0</v>
      </c>
      <c r="H18441" s="1">
        <v>6</v>
      </c>
      <c r="I18441" s="15">
        <v>0.33333333333333331</v>
      </c>
      <c r="J18441">
        <f t="shared" si="288"/>
        <v>40</v>
      </c>
    </row>
    <row r="18442" spans="1:10" x14ac:dyDescent="0.3">
      <c r="A18442" t="s">
        <v>18376</v>
      </c>
      <c r="C18442" s="18">
        <v>370.4685955636366</v>
      </c>
      <c r="D18442" s="1"/>
      <c r="E18442" s="1">
        <v>3</v>
      </c>
      <c r="F18442" s="1">
        <v>0</v>
      </c>
      <c r="G18442" s="1">
        <v>0</v>
      </c>
      <c r="H18442" s="1">
        <v>3</v>
      </c>
      <c r="I18442" s="15">
        <v>0</v>
      </c>
      <c r="J18442">
        <f t="shared" si="288"/>
        <v>40</v>
      </c>
    </row>
    <row r="18443" spans="1:10" x14ac:dyDescent="0.3">
      <c r="A18443" t="s">
        <v>19305</v>
      </c>
      <c r="C18443" s="18">
        <v>370.46778943369111</v>
      </c>
      <c r="D18443" s="1"/>
      <c r="E18443" s="1">
        <v>17</v>
      </c>
      <c r="F18443" s="1">
        <v>7</v>
      </c>
      <c r="G18443" s="1">
        <v>0</v>
      </c>
      <c r="H18443" s="1">
        <v>10</v>
      </c>
      <c r="I18443" s="15">
        <v>0.41176470588235292</v>
      </c>
      <c r="J18443">
        <f t="shared" si="288"/>
        <v>40</v>
      </c>
    </row>
    <row r="18444" spans="1:10" x14ac:dyDescent="0.3">
      <c r="A18444" t="s">
        <v>18377</v>
      </c>
      <c r="C18444" s="18">
        <v>370.46673493508996</v>
      </c>
      <c r="D18444" s="1"/>
      <c r="E18444" s="1">
        <v>3</v>
      </c>
      <c r="F18444" s="1">
        <v>0</v>
      </c>
      <c r="G18444" s="1">
        <v>0</v>
      </c>
      <c r="H18444" s="1">
        <v>3</v>
      </c>
      <c r="I18444" s="15">
        <v>0</v>
      </c>
      <c r="J18444">
        <f t="shared" si="288"/>
        <v>40</v>
      </c>
    </row>
    <row r="18445" spans="1:10" x14ac:dyDescent="0.3">
      <c r="A18445" t="s">
        <v>18379</v>
      </c>
      <c r="C18445" s="18">
        <v>370.45879798760899</v>
      </c>
      <c r="D18445" s="1"/>
      <c r="E18445" s="1">
        <v>5</v>
      </c>
      <c r="F18445" s="1">
        <v>1</v>
      </c>
      <c r="G18445" s="1">
        <v>0</v>
      </c>
      <c r="H18445" s="1">
        <v>4</v>
      </c>
      <c r="I18445" s="15">
        <v>0.2</v>
      </c>
      <c r="J18445">
        <f t="shared" si="288"/>
        <v>40</v>
      </c>
    </row>
    <row r="18446" spans="1:10" x14ac:dyDescent="0.3">
      <c r="A18446" t="s">
        <v>18380</v>
      </c>
      <c r="C18446" s="18">
        <v>370.45609239400875</v>
      </c>
      <c r="D18446" s="1"/>
      <c r="E18446" s="1">
        <v>3</v>
      </c>
      <c r="F18446" s="1">
        <v>0</v>
      </c>
      <c r="G18446" s="1">
        <v>0</v>
      </c>
      <c r="H18446" s="1">
        <v>3</v>
      </c>
      <c r="I18446" s="15">
        <v>0</v>
      </c>
      <c r="J18446">
        <f t="shared" si="288"/>
        <v>40</v>
      </c>
    </row>
    <row r="18447" spans="1:10" x14ac:dyDescent="0.3">
      <c r="A18447" t="s">
        <v>18381</v>
      </c>
      <c r="C18447" s="18">
        <v>370.45462977212833</v>
      </c>
      <c r="D18447" s="1"/>
      <c r="E18447" s="1">
        <v>5</v>
      </c>
      <c r="F18447" s="1">
        <v>1</v>
      </c>
      <c r="G18447" s="1">
        <v>0</v>
      </c>
      <c r="H18447" s="1">
        <v>4</v>
      </c>
      <c r="I18447" s="15">
        <v>0.2</v>
      </c>
      <c r="J18447">
        <f t="shared" si="288"/>
        <v>40</v>
      </c>
    </row>
    <row r="18448" spans="1:10" x14ac:dyDescent="0.3">
      <c r="A18448" t="s">
        <v>18382</v>
      </c>
      <c r="C18448" s="18">
        <v>370.45388883075509</v>
      </c>
      <c r="D18448" s="1"/>
      <c r="E18448" s="1">
        <v>3</v>
      </c>
      <c r="F18448" s="1">
        <v>0</v>
      </c>
      <c r="G18448" s="1">
        <v>0</v>
      </c>
      <c r="H18448" s="1">
        <v>3</v>
      </c>
      <c r="I18448" s="15">
        <v>0</v>
      </c>
      <c r="J18448">
        <f t="shared" si="288"/>
        <v>40</v>
      </c>
    </row>
    <row r="18449" spans="1:10" x14ac:dyDescent="0.3">
      <c r="A18449" t="s">
        <v>18383</v>
      </c>
      <c r="C18449" s="18">
        <v>370.45374123385193</v>
      </c>
      <c r="D18449" s="1"/>
      <c r="E18449" s="1">
        <v>3</v>
      </c>
      <c r="F18449" s="1">
        <v>0</v>
      </c>
      <c r="G18449" s="1">
        <v>0</v>
      </c>
      <c r="H18449" s="1">
        <v>3</v>
      </c>
      <c r="I18449" s="15">
        <v>0</v>
      </c>
      <c r="J18449">
        <f t="shared" si="288"/>
        <v>40</v>
      </c>
    </row>
    <row r="18450" spans="1:10" x14ac:dyDescent="0.3">
      <c r="A18450" t="s">
        <v>18384</v>
      </c>
      <c r="C18450" s="18">
        <v>370.4531335242487</v>
      </c>
      <c r="D18450" s="1"/>
      <c r="E18450" s="1">
        <v>5</v>
      </c>
      <c r="F18450" s="1">
        <v>1</v>
      </c>
      <c r="G18450" s="1">
        <v>0</v>
      </c>
      <c r="H18450" s="1">
        <v>4</v>
      </c>
      <c r="I18450" s="15">
        <v>0.2</v>
      </c>
      <c r="J18450">
        <f t="shared" si="288"/>
        <v>40</v>
      </c>
    </row>
    <row r="18451" spans="1:10" x14ac:dyDescent="0.3">
      <c r="A18451" s="21" t="s">
        <v>18385</v>
      </c>
      <c r="C18451" s="18">
        <v>370.45006165243677</v>
      </c>
      <c r="D18451" s="1"/>
      <c r="E18451" s="1">
        <v>20</v>
      </c>
      <c r="F18451" s="1">
        <v>8</v>
      </c>
      <c r="G18451" s="1">
        <v>0</v>
      </c>
      <c r="H18451" s="1">
        <v>12</v>
      </c>
      <c r="I18451" s="15">
        <v>0.4</v>
      </c>
      <c r="J18451">
        <f t="shared" si="288"/>
        <v>40</v>
      </c>
    </row>
    <row r="18452" spans="1:10" x14ac:dyDescent="0.3">
      <c r="A18452" t="s">
        <v>18402</v>
      </c>
      <c r="C18452" s="18">
        <v>370.44197993015803</v>
      </c>
      <c r="D18452" s="1"/>
      <c r="E18452" s="1">
        <v>15</v>
      </c>
      <c r="F18452" s="1">
        <v>6</v>
      </c>
      <c r="G18452" s="1">
        <v>0</v>
      </c>
      <c r="H18452" s="1">
        <v>9</v>
      </c>
      <c r="I18452" s="15">
        <v>0.4</v>
      </c>
      <c r="J18452">
        <f t="shared" si="288"/>
        <v>40</v>
      </c>
    </row>
    <row r="18453" spans="1:10" x14ac:dyDescent="0.3">
      <c r="A18453" t="s">
        <v>18410</v>
      </c>
      <c r="C18453" s="18">
        <v>370.43343056168476</v>
      </c>
      <c r="D18453" s="1"/>
      <c r="E18453" s="1">
        <v>3</v>
      </c>
      <c r="F18453" s="1">
        <v>0</v>
      </c>
      <c r="G18453" s="1">
        <v>0</v>
      </c>
      <c r="H18453" s="1">
        <v>3</v>
      </c>
      <c r="I18453" s="15">
        <v>0</v>
      </c>
      <c r="J18453">
        <f t="shared" si="288"/>
        <v>40</v>
      </c>
    </row>
    <row r="18454" spans="1:10" x14ac:dyDescent="0.3">
      <c r="A18454" t="s">
        <v>17900</v>
      </c>
      <c r="C18454" s="18">
        <v>370.43320876949036</v>
      </c>
      <c r="D18454" s="1"/>
      <c r="E18454" s="1">
        <v>37</v>
      </c>
      <c r="F18454" s="1">
        <v>13</v>
      </c>
      <c r="G18454" s="1">
        <v>3</v>
      </c>
      <c r="H18454" s="1">
        <v>21</v>
      </c>
      <c r="I18454" s="15">
        <v>0.39189189189189189</v>
      </c>
      <c r="J18454">
        <f t="shared" si="288"/>
        <v>20</v>
      </c>
    </row>
    <row r="18455" spans="1:10" x14ac:dyDescent="0.3">
      <c r="A18455" t="s">
        <v>18386</v>
      </c>
      <c r="C18455" s="18">
        <v>370.43247276441491</v>
      </c>
      <c r="D18455" s="1"/>
      <c r="E18455" s="1">
        <v>3</v>
      </c>
      <c r="F18455" s="1">
        <v>0</v>
      </c>
      <c r="G18455" s="1">
        <v>0</v>
      </c>
      <c r="H18455" s="1">
        <v>3</v>
      </c>
      <c r="I18455" s="15">
        <v>0</v>
      </c>
      <c r="J18455">
        <f t="shared" si="288"/>
        <v>40</v>
      </c>
    </row>
    <row r="18456" spans="1:10" x14ac:dyDescent="0.3">
      <c r="A18456" t="s">
        <v>18387</v>
      </c>
      <c r="C18456" s="18">
        <v>370.43075156309453</v>
      </c>
      <c r="D18456" s="1"/>
      <c r="E18456" s="1">
        <v>58</v>
      </c>
      <c r="F18456" s="1">
        <v>25</v>
      </c>
      <c r="G18456" s="1">
        <v>1</v>
      </c>
      <c r="H18456" s="1">
        <v>32</v>
      </c>
      <c r="I18456" s="15">
        <v>0.43965517241379309</v>
      </c>
      <c r="J18456">
        <f t="shared" si="288"/>
        <v>20</v>
      </c>
    </row>
    <row r="18457" spans="1:10" x14ac:dyDescent="0.3">
      <c r="A18457" t="s">
        <v>18388</v>
      </c>
      <c r="C18457" s="18">
        <v>370.42839542616895</v>
      </c>
      <c r="D18457" s="1"/>
      <c r="E18457" s="1">
        <v>12</v>
      </c>
      <c r="F18457" s="1">
        <v>4</v>
      </c>
      <c r="G18457" s="1">
        <v>1</v>
      </c>
      <c r="H18457" s="1">
        <v>7</v>
      </c>
      <c r="I18457" s="15">
        <v>0.375</v>
      </c>
      <c r="J18457">
        <f t="shared" si="288"/>
        <v>40</v>
      </c>
    </row>
    <row r="18458" spans="1:10" x14ac:dyDescent="0.3">
      <c r="A18458" t="s">
        <v>18389</v>
      </c>
      <c r="C18458" s="18">
        <v>370.42406405697585</v>
      </c>
      <c r="D18458" s="1"/>
      <c r="E18458" s="1">
        <v>3</v>
      </c>
      <c r="F18458" s="1">
        <v>0</v>
      </c>
      <c r="G18458" s="1">
        <v>0</v>
      </c>
      <c r="H18458" s="1">
        <v>3</v>
      </c>
      <c r="I18458" s="15">
        <v>0</v>
      </c>
      <c r="J18458">
        <f t="shared" si="288"/>
        <v>40</v>
      </c>
    </row>
    <row r="18459" spans="1:10" x14ac:dyDescent="0.3">
      <c r="A18459" t="s">
        <v>18390</v>
      </c>
      <c r="C18459" s="18">
        <v>370.41865937860308</v>
      </c>
      <c r="D18459" s="1"/>
      <c r="E18459" s="1">
        <v>9</v>
      </c>
      <c r="F18459" s="1">
        <v>3</v>
      </c>
      <c r="G18459" s="1">
        <v>0</v>
      </c>
      <c r="H18459" s="1">
        <v>6</v>
      </c>
      <c r="I18459" s="15">
        <v>0.33333333333333331</v>
      </c>
      <c r="J18459">
        <f t="shared" si="288"/>
        <v>40</v>
      </c>
    </row>
    <row r="18460" spans="1:10" x14ac:dyDescent="0.3">
      <c r="A18460" t="s">
        <v>18391</v>
      </c>
      <c r="C18460" s="18">
        <v>370.41667587828863</v>
      </c>
      <c r="D18460" s="1"/>
      <c r="E18460" s="1">
        <v>5</v>
      </c>
      <c r="F18460" s="1">
        <v>1</v>
      </c>
      <c r="G18460" s="1">
        <v>0</v>
      </c>
      <c r="H18460" s="1">
        <v>4</v>
      </c>
      <c r="I18460" s="15">
        <v>0.2</v>
      </c>
      <c r="J18460">
        <f t="shared" si="288"/>
        <v>40</v>
      </c>
    </row>
    <row r="18461" spans="1:10" x14ac:dyDescent="0.3">
      <c r="A18461" t="s">
        <v>18392</v>
      </c>
      <c r="C18461" s="18">
        <v>370.41445197382751</v>
      </c>
      <c r="D18461" s="1"/>
      <c r="E18461" s="1">
        <v>3</v>
      </c>
      <c r="F18461" s="1">
        <v>0</v>
      </c>
      <c r="G18461" s="1">
        <v>0</v>
      </c>
      <c r="H18461" s="1">
        <v>3</v>
      </c>
      <c r="I18461" s="15">
        <v>0</v>
      </c>
      <c r="J18461">
        <f t="shared" si="288"/>
        <v>40</v>
      </c>
    </row>
    <row r="18462" spans="1:10" x14ac:dyDescent="0.3">
      <c r="A18462" t="s">
        <v>18393</v>
      </c>
      <c r="C18462" s="18">
        <v>370.41372926770072</v>
      </c>
      <c r="D18462" s="1"/>
      <c r="E18462" s="1">
        <v>8</v>
      </c>
      <c r="F18462" s="1">
        <v>2</v>
      </c>
      <c r="G18462" s="1">
        <v>1</v>
      </c>
      <c r="H18462" s="1">
        <v>5</v>
      </c>
      <c r="I18462" s="15">
        <v>0.3125</v>
      </c>
      <c r="J18462">
        <f t="shared" si="288"/>
        <v>40</v>
      </c>
    </row>
    <row r="18463" spans="1:10" x14ac:dyDescent="0.3">
      <c r="A18463" t="s">
        <v>18404</v>
      </c>
      <c r="C18463" s="18">
        <v>370.41159706992318</v>
      </c>
      <c r="D18463" s="1"/>
      <c r="E18463" s="1">
        <v>59</v>
      </c>
      <c r="F18463" s="1">
        <v>22</v>
      </c>
      <c r="G18463" s="1">
        <v>6</v>
      </c>
      <c r="H18463" s="1">
        <v>31</v>
      </c>
      <c r="I18463" s="15">
        <v>0.42372881355932202</v>
      </c>
      <c r="J18463">
        <f t="shared" si="288"/>
        <v>20</v>
      </c>
    </row>
    <row r="18464" spans="1:10" x14ac:dyDescent="0.3">
      <c r="A18464" t="s">
        <v>18394</v>
      </c>
      <c r="C18464" s="18">
        <v>370.40829969718641</v>
      </c>
      <c r="D18464" s="1"/>
      <c r="E18464" s="1">
        <v>3</v>
      </c>
      <c r="F18464" s="1">
        <v>0</v>
      </c>
      <c r="G18464" s="1">
        <v>0</v>
      </c>
      <c r="H18464" s="1">
        <v>3</v>
      </c>
      <c r="I18464" s="15">
        <v>0</v>
      </c>
      <c r="J18464">
        <f t="shared" si="288"/>
        <v>40</v>
      </c>
    </row>
    <row r="18465" spans="1:10" x14ac:dyDescent="0.3">
      <c r="A18465" t="s">
        <v>18395</v>
      </c>
      <c r="C18465" s="18">
        <v>370.40387651026907</v>
      </c>
      <c r="D18465" s="1"/>
      <c r="E18465" s="1">
        <v>5</v>
      </c>
      <c r="F18465" s="1">
        <v>1</v>
      </c>
      <c r="G18465" s="1">
        <v>0</v>
      </c>
      <c r="H18465" s="1">
        <v>4</v>
      </c>
      <c r="I18465" s="15">
        <v>0.2</v>
      </c>
      <c r="J18465">
        <f t="shared" si="288"/>
        <v>40</v>
      </c>
    </row>
    <row r="18466" spans="1:10" x14ac:dyDescent="0.3">
      <c r="A18466" s="21" t="s">
        <v>18396</v>
      </c>
      <c r="C18466" s="18">
        <v>370.40193558332322</v>
      </c>
      <c r="D18466" s="1"/>
      <c r="E18466" s="1">
        <v>3</v>
      </c>
      <c r="F18466" s="1">
        <v>0</v>
      </c>
      <c r="G18466" s="1">
        <v>0</v>
      </c>
      <c r="H18466" s="1">
        <v>3</v>
      </c>
      <c r="I18466" s="15">
        <v>0</v>
      </c>
      <c r="J18466">
        <f t="shared" si="288"/>
        <v>40</v>
      </c>
    </row>
    <row r="18467" spans="1:10" x14ac:dyDescent="0.3">
      <c r="A18467" t="s">
        <v>18397</v>
      </c>
      <c r="C18467" s="18">
        <v>370.39468110640343</v>
      </c>
      <c r="D18467" s="1"/>
      <c r="E18467" s="1">
        <v>13</v>
      </c>
      <c r="F18467" s="1">
        <v>4</v>
      </c>
      <c r="G18467" s="1">
        <v>1</v>
      </c>
      <c r="H18467" s="1">
        <v>8</v>
      </c>
      <c r="I18467" s="15">
        <v>0.34615384615384615</v>
      </c>
      <c r="J18467">
        <f t="shared" si="288"/>
        <v>40</v>
      </c>
    </row>
    <row r="18468" spans="1:10" x14ac:dyDescent="0.3">
      <c r="A18468" t="s">
        <v>18398</v>
      </c>
      <c r="C18468" s="18">
        <v>370.38434720549475</v>
      </c>
      <c r="D18468" s="1"/>
      <c r="E18468" s="1">
        <v>3</v>
      </c>
      <c r="F18468" s="1">
        <v>0</v>
      </c>
      <c r="G18468" s="1">
        <v>0</v>
      </c>
      <c r="H18468" s="1">
        <v>3</v>
      </c>
      <c r="I18468" s="15">
        <v>0</v>
      </c>
      <c r="J18468">
        <f t="shared" si="288"/>
        <v>40</v>
      </c>
    </row>
    <row r="18469" spans="1:10" x14ac:dyDescent="0.3">
      <c r="A18469" s="21" t="s">
        <v>18399</v>
      </c>
      <c r="C18469" s="18">
        <v>370.380901105921</v>
      </c>
      <c r="D18469" s="1"/>
      <c r="E18469" s="1">
        <v>3</v>
      </c>
      <c r="F18469" s="1">
        <v>0</v>
      </c>
      <c r="G18469" s="1">
        <v>0</v>
      </c>
      <c r="H18469" s="1">
        <v>3</v>
      </c>
      <c r="I18469" s="15">
        <v>0</v>
      </c>
      <c r="J18469">
        <f t="shared" si="288"/>
        <v>40</v>
      </c>
    </row>
    <row r="18470" spans="1:10" x14ac:dyDescent="0.3">
      <c r="A18470" t="s">
        <v>18400</v>
      </c>
      <c r="C18470" s="18">
        <v>370.38036125432376</v>
      </c>
      <c r="D18470" s="1"/>
      <c r="E18470" s="1">
        <v>10</v>
      </c>
      <c r="F18470" s="1">
        <v>3</v>
      </c>
      <c r="G18470" s="1">
        <v>0</v>
      </c>
      <c r="H18470" s="1">
        <v>7</v>
      </c>
      <c r="I18470" s="15">
        <v>0.3</v>
      </c>
      <c r="J18470">
        <f t="shared" si="288"/>
        <v>40</v>
      </c>
    </row>
    <row r="18471" spans="1:10" x14ac:dyDescent="0.3">
      <c r="A18471" t="s">
        <v>18401</v>
      </c>
      <c r="C18471" s="18">
        <v>370.3799050873655</v>
      </c>
      <c r="D18471" s="1"/>
      <c r="E18471" s="1">
        <v>8</v>
      </c>
      <c r="F18471" s="1">
        <v>2</v>
      </c>
      <c r="G18471" s="1">
        <v>1</v>
      </c>
      <c r="H18471" s="1">
        <v>5</v>
      </c>
      <c r="I18471" s="15">
        <v>0.3125</v>
      </c>
      <c r="J18471">
        <f t="shared" si="288"/>
        <v>40</v>
      </c>
    </row>
    <row r="18472" spans="1:10" x14ac:dyDescent="0.3">
      <c r="A18472" t="s">
        <v>18403</v>
      </c>
      <c r="C18472" s="18">
        <v>370.37904819809148</v>
      </c>
      <c r="D18472" s="1"/>
      <c r="E18472" s="1">
        <v>3</v>
      </c>
      <c r="F18472" s="1">
        <v>0</v>
      </c>
      <c r="G18472" s="1">
        <v>0</v>
      </c>
      <c r="H18472" s="1">
        <v>3</v>
      </c>
      <c r="I18472" s="15">
        <v>0</v>
      </c>
      <c r="J18472">
        <f t="shared" si="288"/>
        <v>40</v>
      </c>
    </row>
    <row r="18473" spans="1:10" x14ac:dyDescent="0.3">
      <c r="A18473" t="s">
        <v>18405</v>
      </c>
      <c r="C18473" s="18">
        <v>370.37559905079843</v>
      </c>
      <c r="D18473" s="1"/>
      <c r="E18473" s="1">
        <v>5</v>
      </c>
      <c r="F18473" s="1">
        <v>1</v>
      </c>
      <c r="G18473" s="1">
        <v>0</v>
      </c>
      <c r="H18473" s="1">
        <v>4</v>
      </c>
      <c r="I18473" s="15">
        <v>0.2</v>
      </c>
      <c r="J18473">
        <f t="shared" si="288"/>
        <v>40</v>
      </c>
    </row>
    <row r="18474" spans="1:10" x14ac:dyDescent="0.3">
      <c r="A18474" t="s">
        <v>18406</v>
      </c>
      <c r="C18474" s="18">
        <v>370.37122050085577</v>
      </c>
      <c r="D18474" s="1"/>
      <c r="E18474" s="1">
        <v>3</v>
      </c>
      <c r="F18474" s="1">
        <v>0</v>
      </c>
      <c r="G18474" s="1">
        <v>0</v>
      </c>
      <c r="H18474" s="1">
        <v>3</v>
      </c>
      <c r="I18474" s="15">
        <v>0</v>
      </c>
      <c r="J18474">
        <f t="shared" si="288"/>
        <v>40</v>
      </c>
    </row>
    <row r="18475" spans="1:10" x14ac:dyDescent="0.3">
      <c r="A18475" t="s">
        <v>18407</v>
      </c>
      <c r="C18475" s="18">
        <v>370.37013017171535</v>
      </c>
      <c r="D18475" s="1"/>
      <c r="E18475" s="1">
        <v>3</v>
      </c>
      <c r="F18475" s="1">
        <v>0</v>
      </c>
      <c r="G18475" s="1">
        <v>0</v>
      </c>
      <c r="H18475" s="1">
        <v>3</v>
      </c>
      <c r="I18475" s="15">
        <v>0</v>
      </c>
      <c r="J18475">
        <f t="shared" si="288"/>
        <v>40</v>
      </c>
    </row>
    <row r="18476" spans="1:10" x14ac:dyDescent="0.3">
      <c r="A18476" t="s">
        <v>21834</v>
      </c>
      <c r="C18476" s="18">
        <v>370.36994872759328</v>
      </c>
      <c r="D18476" s="1"/>
      <c r="E18476" s="1">
        <v>43</v>
      </c>
      <c r="F18476" s="1">
        <v>14</v>
      </c>
      <c r="G18476" s="1">
        <v>0</v>
      </c>
      <c r="H18476" s="1">
        <v>29</v>
      </c>
      <c r="I18476" s="15">
        <v>0.32558139534883723</v>
      </c>
      <c r="J18476">
        <f t="shared" si="288"/>
        <v>20</v>
      </c>
    </row>
    <row r="18477" spans="1:10" x14ac:dyDescent="0.3">
      <c r="A18477" t="s">
        <v>18408</v>
      </c>
      <c r="C18477" s="18">
        <v>346.34589740263669</v>
      </c>
      <c r="D18477" s="1"/>
      <c r="E18477" s="1">
        <v>8</v>
      </c>
      <c r="F18477" s="1">
        <v>1</v>
      </c>
      <c r="G18477" s="1">
        <v>1</v>
      </c>
      <c r="H18477" s="1">
        <v>6</v>
      </c>
      <c r="I18477" s="15">
        <v>0.1875</v>
      </c>
      <c r="J18477">
        <f t="shared" si="288"/>
        <v>40</v>
      </c>
    </row>
    <row r="18478" spans="1:10" x14ac:dyDescent="0.3">
      <c r="A18478" t="s">
        <v>18409</v>
      </c>
      <c r="C18478" s="18">
        <v>370.36633592427449</v>
      </c>
      <c r="D18478" s="1"/>
      <c r="E18478" s="1">
        <v>6</v>
      </c>
      <c r="F18478" s="1">
        <v>1</v>
      </c>
      <c r="G18478" s="1">
        <v>0</v>
      </c>
      <c r="H18478" s="1">
        <v>5</v>
      </c>
      <c r="I18478" s="15">
        <v>0.16666666666666666</v>
      </c>
      <c r="J18478">
        <f t="shared" si="288"/>
        <v>40</v>
      </c>
    </row>
    <row r="18479" spans="1:10" x14ac:dyDescent="0.3">
      <c r="A18479" t="s">
        <v>18994</v>
      </c>
      <c r="C18479" s="18">
        <v>370.36245195713622</v>
      </c>
      <c r="D18479" s="1"/>
      <c r="E18479" s="1">
        <v>80</v>
      </c>
      <c r="F18479" s="1">
        <v>37</v>
      </c>
      <c r="G18479" s="1">
        <v>1</v>
      </c>
      <c r="H18479" s="1">
        <v>42</v>
      </c>
      <c r="I18479" s="15">
        <v>0.46875</v>
      </c>
      <c r="J18479">
        <f t="shared" si="288"/>
        <v>20</v>
      </c>
    </row>
    <row r="18480" spans="1:10" x14ac:dyDescent="0.3">
      <c r="A18480" t="s">
        <v>18411</v>
      </c>
      <c r="C18480" s="18">
        <v>370.36043305100441</v>
      </c>
      <c r="D18480" s="1"/>
      <c r="E18480" s="1">
        <v>3</v>
      </c>
      <c r="F18480" s="1">
        <v>0</v>
      </c>
      <c r="G18480" s="1">
        <v>0</v>
      </c>
      <c r="H18480" s="1">
        <v>3</v>
      </c>
      <c r="I18480" s="15">
        <v>0</v>
      </c>
      <c r="J18480">
        <f t="shared" si="288"/>
        <v>40</v>
      </c>
    </row>
    <row r="18481" spans="1:10" x14ac:dyDescent="0.3">
      <c r="A18481" t="s">
        <v>18418</v>
      </c>
      <c r="C18481" s="18">
        <v>370.35925568519013</v>
      </c>
      <c r="D18481" s="1"/>
      <c r="E18481" s="1">
        <v>3</v>
      </c>
      <c r="F18481" s="1">
        <v>0</v>
      </c>
      <c r="G18481" s="1">
        <v>0</v>
      </c>
      <c r="H18481" s="1">
        <v>3</v>
      </c>
      <c r="I18481" s="15">
        <v>0</v>
      </c>
      <c r="J18481">
        <f t="shared" si="288"/>
        <v>40</v>
      </c>
    </row>
    <row r="18482" spans="1:10" x14ac:dyDescent="0.3">
      <c r="A18482" t="s">
        <v>18412</v>
      </c>
      <c r="C18482" s="18">
        <v>370.35800203015162</v>
      </c>
      <c r="D18482" s="1"/>
      <c r="E18482" s="1">
        <v>3</v>
      </c>
      <c r="F18482" s="1">
        <v>0</v>
      </c>
      <c r="G18482" s="1">
        <v>0</v>
      </c>
      <c r="H18482" s="1">
        <v>3</v>
      </c>
      <c r="I18482" s="15">
        <v>0</v>
      </c>
      <c r="J18482">
        <f t="shared" si="288"/>
        <v>40</v>
      </c>
    </row>
    <row r="18483" spans="1:10" x14ac:dyDescent="0.3">
      <c r="A18483" t="s">
        <v>18413</v>
      </c>
      <c r="C18483" s="18">
        <v>370.35582974177271</v>
      </c>
      <c r="D18483" s="1"/>
      <c r="E18483" s="1">
        <v>5</v>
      </c>
      <c r="F18483" s="1">
        <v>1</v>
      </c>
      <c r="G18483" s="1">
        <v>0</v>
      </c>
      <c r="H18483" s="1">
        <v>4</v>
      </c>
      <c r="I18483" s="15">
        <v>0.2</v>
      </c>
      <c r="J18483">
        <f t="shared" si="288"/>
        <v>40</v>
      </c>
    </row>
    <row r="18484" spans="1:10" x14ac:dyDescent="0.3">
      <c r="A18484" t="s">
        <v>18539</v>
      </c>
      <c r="C18484" s="18">
        <v>370.35521033087059</v>
      </c>
      <c r="D18484" s="1"/>
      <c r="E18484" s="1">
        <v>5</v>
      </c>
      <c r="F18484" s="1">
        <v>1</v>
      </c>
      <c r="G18484" s="1">
        <v>0</v>
      </c>
      <c r="H18484" s="1">
        <v>4</v>
      </c>
      <c r="I18484" s="15">
        <v>0.2</v>
      </c>
      <c r="J18484">
        <f t="shared" si="288"/>
        <v>40</v>
      </c>
    </row>
    <row r="18485" spans="1:10" x14ac:dyDescent="0.3">
      <c r="A18485" t="s">
        <v>18414</v>
      </c>
      <c r="C18485" s="18">
        <v>370.35490382121509</v>
      </c>
      <c r="D18485" s="1"/>
      <c r="E18485" s="1">
        <v>7</v>
      </c>
      <c r="F18485" s="1">
        <v>2</v>
      </c>
      <c r="G18485" s="1">
        <v>0</v>
      </c>
      <c r="H18485" s="1">
        <v>5</v>
      </c>
      <c r="I18485" s="15">
        <v>0.2857142857142857</v>
      </c>
      <c r="J18485">
        <f t="shared" si="288"/>
        <v>40</v>
      </c>
    </row>
    <row r="18486" spans="1:10" x14ac:dyDescent="0.3">
      <c r="A18486" t="s">
        <v>18415</v>
      </c>
      <c r="C18486" s="18">
        <v>370.34979797861598</v>
      </c>
      <c r="D18486" s="1"/>
      <c r="E18486" s="1">
        <v>5</v>
      </c>
      <c r="F18486" s="1">
        <v>1</v>
      </c>
      <c r="G18486" s="1">
        <v>0</v>
      </c>
      <c r="H18486" s="1">
        <v>4</v>
      </c>
      <c r="I18486" s="15">
        <v>0.2</v>
      </c>
      <c r="J18486">
        <f t="shared" si="288"/>
        <v>40</v>
      </c>
    </row>
    <row r="18487" spans="1:10" x14ac:dyDescent="0.3">
      <c r="A18487" t="s">
        <v>18416</v>
      </c>
      <c r="C18487" s="18">
        <v>370.34431666120429</v>
      </c>
      <c r="D18487" s="1"/>
      <c r="E18487" s="1">
        <v>3</v>
      </c>
      <c r="F18487" s="1">
        <v>0</v>
      </c>
      <c r="G18487" s="1">
        <v>0</v>
      </c>
      <c r="H18487" s="1">
        <v>3</v>
      </c>
      <c r="I18487" s="15">
        <v>0</v>
      </c>
      <c r="J18487">
        <f t="shared" si="288"/>
        <v>40</v>
      </c>
    </row>
    <row r="18488" spans="1:10" x14ac:dyDescent="0.3">
      <c r="A18488" t="s">
        <v>18423</v>
      </c>
      <c r="C18488" s="18">
        <v>365.06427984865337</v>
      </c>
      <c r="D18488" s="1"/>
      <c r="E18488" s="1">
        <v>8</v>
      </c>
      <c r="F18488" s="1">
        <v>1</v>
      </c>
      <c r="G18488" s="1">
        <v>0</v>
      </c>
      <c r="H18488" s="1">
        <v>7</v>
      </c>
      <c r="I18488" s="15">
        <v>0.125</v>
      </c>
      <c r="J18488">
        <f t="shared" si="288"/>
        <v>40</v>
      </c>
    </row>
    <row r="18489" spans="1:10" x14ac:dyDescent="0.3">
      <c r="A18489" t="s">
        <v>18417</v>
      </c>
      <c r="C18489" s="18">
        <v>370.3420339298745</v>
      </c>
      <c r="D18489" s="1"/>
      <c r="E18489" s="1">
        <v>3</v>
      </c>
      <c r="F18489" s="1">
        <v>0</v>
      </c>
      <c r="G18489" s="1">
        <v>0</v>
      </c>
      <c r="H18489" s="1">
        <v>3</v>
      </c>
      <c r="I18489" s="15">
        <v>0</v>
      </c>
      <c r="J18489">
        <f t="shared" si="288"/>
        <v>40</v>
      </c>
    </row>
    <row r="18490" spans="1:10" x14ac:dyDescent="0.3">
      <c r="A18490" t="s">
        <v>18419</v>
      </c>
      <c r="C18490" s="18">
        <v>370.33585860773911</v>
      </c>
      <c r="D18490" s="1"/>
      <c r="E18490" s="1">
        <v>3</v>
      </c>
      <c r="F18490" s="1">
        <v>0</v>
      </c>
      <c r="G18490" s="1">
        <v>0</v>
      </c>
      <c r="H18490" s="1">
        <v>3</v>
      </c>
      <c r="I18490" s="15">
        <v>0</v>
      </c>
      <c r="J18490">
        <f t="shared" si="288"/>
        <v>40</v>
      </c>
    </row>
    <row r="18491" spans="1:10" x14ac:dyDescent="0.3">
      <c r="A18491" t="s">
        <v>18420</v>
      </c>
      <c r="C18491" s="18">
        <v>370.33513758177173</v>
      </c>
      <c r="D18491" s="1"/>
      <c r="E18491" s="1">
        <v>9</v>
      </c>
      <c r="F18491" s="1">
        <v>3</v>
      </c>
      <c r="G18491" s="1">
        <v>0</v>
      </c>
      <c r="H18491" s="1">
        <v>6</v>
      </c>
      <c r="I18491" s="15">
        <v>0.33333333333333331</v>
      </c>
      <c r="J18491">
        <f t="shared" si="288"/>
        <v>40</v>
      </c>
    </row>
    <row r="18492" spans="1:10" x14ac:dyDescent="0.3">
      <c r="A18492" t="s">
        <v>18421</v>
      </c>
      <c r="C18492" s="18">
        <v>370.3320059094732</v>
      </c>
      <c r="D18492" s="1"/>
      <c r="E18492" s="1">
        <v>6</v>
      </c>
      <c r="F18492" s="1">
        <v>1</v>
      </c>
      <c r="G18492" s="1">
        <v>1</v>
      </c>
      <c r="H18492" s="1">
        <v>4</v>
      </c>
      <c r="I18492" s="15">
        <v>0.25</v>
      </c>
      <c r="J18492">
        <f t="shared" si="288"/>
        <v>40</v>
      </c>
    </row>
    <row r="18493" spans="1:10" x14ac:dyDescent="0.3">
      <c r="A18493" t="s">
        <v>18424</v>
      </c>
      <c r="C18493" s="18">
        <v>370.33117662426321</v>
      </c>
      <c r="D18493" s="1"/>
      <c r="E18493" s="1">
        <v>3</v>
      </c>
      <c r="F18493" s="1">
        <v>0</v>
      </c>
      <c r="G18493" s="1">
        <v>0</v>
      </c>
      <c r="H18493" s="1">
        <v>3</v>
      </c>
      <c r="I18493" s="15">
        <v>0</v>
      </c>
      <c r="J18493">
        <f t="shared" si="288"/>
        <v>40</v>
      </c>
    </row>
    <row r="18494" spans="1:10" x14ac:dyDescent="0.3">
      <c r="A18494" t="s">
        <v>18422</v>
      </c>
      <c r="C18494" s="18">
        <v>370.3295707513056</v>
      </c>
      <c r="D18494" s="1"/>
      <c r="E18494" s="1">
        <v>3</v>
      </c>
      <c r="F18494" s="1">
        <v>0</v>
      </c>
      <c r="G18494" s="1">
        <v>0</v>
      </c>
      <c r="H18494" s="1">
        <v>3</v>
      </c>
      <c r="I18494" s="15">
        <v>0</v>
      </c>
      <c r="J18494">
        <f t="shared" si="288"/>
        <v>40</v>
      </c>
    </row>
    <row r="18495" spans="1:10" x14ac:dyDescent="0.3">
      <c r="A18495" s="21" t="s">
        <v>18426</v>
      </c>
      <c r="C18495" s="18">
        <v>370.32800036268861</v>
      </c>
      <c r="D18495" s="1"/>
      <c r="E18495" s="1">
        <v>3</v>
      </c>
      <c r="F18495" s="1">
        <v>0</v>
      </c>
      <c r="G18495" s="1">
        <v>0</v>
      </c>
      <c r="H18495" s="1">
        <v>3</v>
      </c>
      <c r="I18495" s="15">
        <v>0</v>
      </c>
      <c r="J18495">
        <f t="shared" si="288"/>
        <v>40</v>
      </c>
    </row>
    <row r="18496" spans="1:10" x14ac:dyDescent="0.3">
      <c r="A18496" t="s">
        <v>18427</v>
      </c>
      <c r="C18496" s="18">
        <v>370.32674218639625</v>
      </c>
      <c r="D18496" s="1"/>
      <c r="E18496" s="1">
        <v>3</v>
      </c>
      <c r="F18496" s="1">
        <v>0</v>
      </c>
      <c r="G18496" s="1">
        <v>0</v>
      </c>
      <c r="H18496" s="1">
        <v>3</v>
      </c>
      <c r="I18496" s="15">
        <v>0</v>
      </c>
      <c r="J18496">
        <f t="shared" si="288"/>
        <v>40</v>
      </c>
    </row>
    <row r="18497" spans="1:10" x14ac:dyDescent="0.3">
      <c r="A18497" t="s">
        <v>18428</v>
      </c>
      <c r="C18497" s="18">
        <v>370.32672543749305</v>
      </c>
      <c r="D18497" s="1"/>
      <c r="E18497" s="1">
        <v>3</v>
      </c>
      <c r="F18497" s="1">
        <v>0</v>
      </c>
      <c r="G18497" s="1">
        <v>0</v>
      </c>
      <c r="H18497" s="1">
        <v>3</v>
      </c>
      <c r="I18497" s="15">
        <v>0</v>
      </c>
      <c r="J18497">
        <f t="shared" si="288"/>
        <v>40</v>
      </c>
    </row>
    <row r="18498" spans="1:10" x14ac:dyDescent="0.3">
      <c r="A18498" t="s">
        <v>18430</v>
      </c>
      <c r="C18498" s="18">
        <v>370.32520306921873</v>
      </c>
      <c r="D18498" s="1"/>
      <c r="E18498" s="1">
        <v>5</v>
      </c>
      <c r="F18498" s="1">
        <v>1</v>
      </c>
      <c r="G18498" s="1">
        <v>0</v>
      </c>
      <c r="H18498" s="1">
        <v>4</v>
      </c>
      <c r="I18498" s="15">
        <v>0.2</v>
      </c>
      <c r="J18498">
        <f t="shared" si="288"/>
        <v>40</v>
      </c>
    </row>
    <row r="18499" spans="1:10" x14ac:dyDescent="0.3">
      <c r="A18499" t="s">
        <v>18431</v>
      </c>
      <c r="C18499" s="18">
        <v>370.32448353874901</v>
      </c>
      <c r="D18499" s="1"/>
      <c r="E18499" s="1">
        <v>3</v>
      </c>
      <c r="F18499" s="1">
        <v>0</v>
      </c>
      <c r="G18499" s="1">
        <v>0</v>
      </c>
      <c r="H18499" s="1">
        <v>3</v>
      </c>
      <c r="I18499" s="15">
        <v>0</v>
      </c>
      <c r="J18499">
        <f t="shared" si="288"/>
        <v>40</v>
      </c>
    </row>
    <row r="18500" spans="1:10" x14ac:dyDescent="0.3">
      <c r="A18500" t="s">
        <v>18432</v>
      </c>
      <c r="C18500" s="18">
        <v>370.32404299532215</v>
      </c>
      <c r="D18500" s="1"/>
      <c r="E18500" s="1">
        <v>3</v>
      </c>
      <c r="F18500" s="1">
        <v>0</v>
      </c>
      <c r="G18500" s="1">
        <v>0</v>
      </c>
      <c r="H18500" s="1">
        <v>3</v>
      </c>
      <c r="I18500" s="15">
        <v>0</v>
      </c>
      <c r="J18500">
        <f t="shared" ref="J18500:J18563" si="289">IF(E18500&lt;=30,40,20)</f>
        <v>40</v>
      </c>
    </row>
    <row r="18501" spans="1:10" x14ac:dyDescent="0.3">
      <c r="A18501" t="s">
        <v>18482</v>
      </c>
      <c r="C18501" s="18">
        <v>370.31730154507005</v>
      </c>
      <c r="D18501" s="1"/>
      <c r="E18501" s="1">
        <v>8</v>
      </c>
      <c r="F18501" s="1">
        <v>2</v>
      </c>
      <c r="G18501" s="1">
        <v>0</v>
      </c>
      <c r="H18501" s="1">
        <v>6</v>
      </c>
      <c r="I18501" s="15">
        <v>0.25</v>
      </c>
      <c r="J18501">
        <f t="shared" si="289"/>
        <v>40</v>
      </c>
    </row>
    <row r="18502" spans="1:10" x14ac:dyDescent="0.3">
      <c r="A18502" t="s">
        <v>18434</v>
      </c>
      <c r="C18502" s="18">
        <v>370.31463832611553</v>
      </c>
      <c r="D18502" s="1"/>
      <c r="E18502" s="1">
        <v>3</v>
      </c>
      <c r="F18502" s="1">
        <v>0</v>
      </c>
      <c r="G18502" s="1">
        <v>0</v>
      </c>
      <c r="H18502" s="1">
        <v>3</v>
      </c>
      <c r="I18502" s="15">
        <v>0</v>
      </c>
      <c r="J18502">
        <f t="shared" si="289"/>
        <v>40</v>
      </c>
    </row>
    <row r="18503" spans="1:10" x14ac:dyDescent="0.3">
      <c r="A18503" t="s">
        <v>18435</v>
      </c>
      <c r="C18503" s="18">
        <v>370.31245298810882</v>
      </c>
      <c r="D18503" s="1"/>
      <c r="E18503" s="1">
        <v>3</v>
      </c>
      <c r="F18503" s="1">
        <v>0</v>
      </c>
      <c r="G18503" s="1">
        <v>0</v>
      </c>
      <c r="H18503" s="1">
        <v>3</v>
      </c>
      <c r="I18503" s="15">
        <v>0</v>
      </c>
      <c r="J18503">
        <f t="shared" si="289"/>
        <v>40</v>
      </c>
    </row>
    <row r="18504" spans="1:10" x14ac:dyDescent="0.3">
      <c r="A18504" t="s">
        <v>18436</v>
      </c>
      <c r="C18504" s="18">
        <v>370.31149967129835</v>
      </c>
      <c r="D18504" s="1"/>
      <c r="E18504" s="1">
        <v>3</v>
      </c>
      <c r="F18504" s="1">
        <v>0</v>
      </c>
      <c r="G18504" s="1">
        <v>0</v>
      </c>
      <c r="H18504" s="1">
        <v>3</v>
      </c>
      <c r="I18504" s="15">
        <v>0</v>
      </c>
      <c r="J18504">
        <f t="shared" si="289"/>
        <v>40</v>
      </c>
    </row>
    <row r="18505" spans="1:10" x14ac:dyDescent="0.3">
      <c r="A18505" t="s">
        <v>18437</v>
      </c>
      <c r="C18505" s="18">
        <v>370.31057746941497</v>
      </c>
      <c r="D18505" s="1"/>
      <c r="E18505" s="1">
        <v>5</v>
      </c>
      <c r="F18505" s="1">
        <v>1</v>
      </c>
      <c r="G18505" s="1">
        <v>0</v>
      </c>
      <c r="H18505" s="1">
        <v>4</v>
      </c>
      <c r="I18505" s="15">
        <v>0.2</v>
      </c>
      <c r="J18505">
        <f t="shared" si="289"/>
        <v>40</v>
      </c>
    </row>
    <row r="18506" spans="1:10" x14ac:dyDescent="0.3">
      <c r="A18506" t="s">
        <v>18438</v>
      </c>
      <c r="C18506" s="18">
        <v>370.30697791401246</v>
      </c>
      <c r="D18506" s="1"/>
      <c r="E18506" s="1">
        <v>3</v>
      </c>
      <c r="F18506" s="1">
        <v>0</v>
      </c>
      <c r="G18506" s="1">
        <v>0</v>
      </c>
      <c r="H18506" s="1">
        <v>3</v>
      </c>
      <c r="I18506" s="15">
        <v>0</v>
      </c>
      <c r="J18506">
        <f t="shared" si="289"/>
        <v>40</v>
      </c>
    </row>
    <row r="18507" spans="1:10" x14ac:dyDescent="0.3">
      <c r="A18507" t="s">
        <v>18439</v>
      </c>
      <c r="C18507" s="18">
        <v>370.30690636003806</v>
      </c>
      <c r="D18507" s="1"/>
      <c r="E18507" s="1">
        <v>5</v>
      </c>
      <c r="F18507" s="1">
        <v>1</v>
      </c>
      <c r="G18507" s="1">
        <v>0</v>
      </c>
      <c r="H18507" s="1">
        <v>4</v>
      </c>
      <c r="I18507" s="15">
        <v>0.2</v>
      </c>
      <c r="J18507">
        <f t="shared" si="289"/>
        <v>40</v>
      </c>
    </row>
    <row r="18508" spans="1:10" x14ac:dyDescent="0.3">
      <c r="A18508" t="s">
        <v>18440</v>
      </c>
      <c r="C18508" s="18">
        <v>370.30497632708602</v>
      </c>
      <c r="D18508" s="1"/>
      <c r="E18508" s="1">
        <v>3</v>
      </c>
      <c r="F18508" s="1">
        <v>0</v>
      </c>
      <c r="G18508" s="1">
        <v>0</v>
      </c>
      <c r="H18508" s="1">
        <v>3</v>
      </c>
      <c r="I18508" s="15">
        <v>0</v>
      </c>
      <c r="J18508">
        <f t="shared" si="289"/>
        <v>40</v>
      </c>
    </row>
    <row r="18509" spans="1:10" x14ac:dyDescent="0.3">
      <c r="A18509" t="s">
        <v>18441</v>
      </c>
      <c r="C18509" s="18">
        <v>370.30427933278276</v>
      </c>
      <c r="D18509" s="1"/>
      <c r="E18509" s="1">
        <v>3</v>
      </c>
      <c r="F18509" s="1">
        <v>0</v>
      </c>
      <c r="G18509" s="1">
        <v>0</v>
      </c>
      <c r="H18509" s="1">
        <v>3</v>
      </c>
      <c r="I18509" s="15">
        <v>0</v>
      </c>
      <c r="J18509">
        <f t="shared" si="289"/>
        <v>40</v>
      </c>
    </row>
    <row r="18510" spans="1:10" x14ac:dyDescent="0.3">
      <c r="A18510" t="s">
        <v>18442</v>
      </c>
      <c r="C18510" s="18">
        <v>370.3035554943491</v>
      </c>
      <c r="D18510" s="1"/>
      <c r="E18510" s="1">
        <v>3</v>
      </c>
      <c r="F18510" s="1">
        <v>0</v>
      </c>
      <c r="G18510" s="1">
        <v>0</v>
      </c>
      <c r="H18510" s="1">
        <v>3</v>
      </c>
      <c r="I18510" s="15">
        <v>0</v>
      </c>
      <c r="J18510">
        <f t="shared" si="289"/>
        <v>40</v>
      </c>
    </row>
    <row r="18511" spans="1:10" x14ac:dyDescent="0.3">
      <c r="A18511" t="s">
        <v>18443</v>
      </c>
      <c r="C18511" s="18">
        <v>370.30340857237559</v>
      </c>
      <c r="D18511" s="1"/>
      <c r="E18511" s="1">
        <v>3</v>
      </c>
      <c r="F18511" s="1">
        <v>0</v>
      </c>
      <c r="G18511" s="1">
        <v>0</v>
      </c>
      <c r="H18511" s="1">
        <v>3</v>
      </c>
      <c r="I18511" s="15">
        <v>0</v>
      </c>
      <c r="J18511">
        <f t="shared" si="289"/>
        <v>40</v>
      </c>
    </row>
    <row r="18512" spans="1:10" x14ac:dyDescent="0.3">
      <c r="A18512" t="s">
        <v>18444</v>
      </c>
      <c r="C18512" s="18">
        <v>370.30311213859846</v>
      </c>
      <c r="D18512" s="1"/>
      <c r="E18512" s="1">
        <v>3</v>
      </c>
      <c r="F18512" s="1">
        <v>0</v>
      </c>
      <c r="G18512" s="1">
        <v>0</v>
      </c>
      <c r="H18512" s="1">
        <v>3</v>
      </c>
      <c r="I18512" s="15">
        <v>0</v>
      </c>
      <c r="J18512">
        <f t="shared" si="289"/>
        <v>40</v>
      </c>
    </row>
    <row r="18513" spans="1:10" x14ac:dyDescent="0.3">
      <c r="A18513" t="s">
        <v>18445</v>
      </c>
      <c r="C18513" s="18">
        <v>370.3022283209599</v>
      </c>
      <c r="D18513" s="1"/>
      <c r="E18513" s="1">
        <v>13</v>
      </c>
      <c r="F18513" s="1">
        <v>5</v>
      </c>
      <c r="G18513" s="1">
        <v>0</v>
      </c>
      <c r="H18513" s="1">
        <v>8</v>
      </c>
      <c r="I18513" s="15">
        <v>0.38461538461538464</v>
      </c>
      <c r="J18513">
        <f t="shared" si="289"/>
        <v>40</v>
      </c>
    </row>
    <row r="18514" spans="1:10" x14ac:dyDescent="0.3">
      <c r="A18514" t="s">
        <v>18447</v>
      </c>
      <c r="C18514" s="18">
        <v>370.29863294214704</v>
      </c>
      <c r="D18514" s="1"/>
      <c r="E18514" s="1">
        <v>3</v>
      </c>
      <c r="F18514" s="1">
        <v>0</v>
      </c>
      <c r="G18514" s="1">
        <v>0</v>
      </c>
      <c r="H18514" s="1">
        <v>3</v>
      </c>
      <c r="I18514" s="15">
        <v>0</v>
      </c>
      <c r="J18514">
        <f t="shared" si="289"/>
        <v>40</v>
      </c>
    </row>
    <row r="18515" spans="1:10" x14ac:dyDescent="0.3">
      <c r="A18515" t="s">
        <v>18448</v>
      </c>
      <c r="C18515" s="18">
        <v>370.29646707574597</v>
      </c>
      <c r="D18515" s="1"/>
      <c r="E18515" s="1">
        <v>3</v>
      </c>
      <c r="F18515" s="1">
        <v>0</v>
      </c>
      <c r="G18515" s="1">
        <v>0</v>
      </c>
      <c r="H18515" s="1">
        <v>3</v>
      </c>
      <c r="I18515" s="15">
        <v>0</v>
      </c>
      <c r="J18515">
        <f t="shared" si="289"/>
        <v>40</v>
      </c>
    </row>
    <row r="18516" spans="1:10" x14ac:dyDescent="0.3">
      <c r="A18516" t="s">
        <v>18449</v>
      </c>
      <c r="C18516" s="18">
        <v>370.29601855603823</v>
      </c>
      <c r="D18516" s="1"/>
      <c r="E18516" s="1">
        <v>3</v>
      </c>
      <c r="F18516" s="1">
        <v>0</v>
      </c>
      <c r="G18516" s="1">
        <v>0</v>
      </c>
      <c r="H18516" s="1">
        <v>3</v>
      </c>
      <c r="I18516" s="15">
        <v>0</v>
      </c>
      <c r="J18516">
        <f t="shared" si="289"/>
        <v>40</v>
      </c>
    </row>
    <row r="18517" spans="1:10" x14ac:dyDescent="0.3">
      <c r="A18517" t="s">
        <v>18450</v>
      </c>
      <c r="C18517" s="18">
        <v>370.29601855603823</v>
      </c>
      <c r="D18517" s="1"/>
      <c r="E18517" s="1">
        <v>3</v>
      </c>
      <c r="F18517" s="1">
        <v>0</v>
      </c>
      <c r="G18517" s="1">
        <v>0</v>
      </c>
      <c r="H18517" s="1">
        <v>3</v>
      </c>
      <c r="I18517" s="15">
        <v>0</v>
      </c>
      <c r="J18517">
        <f t="shared" si="289"/>
        <v>40</v>
      </c>
    </row>
    <row r="18518" spans="1:10" x14ac:dyDescent="0.3">
      <c r="A18518" t="s">
        <v>18451</v>
      </c>
      <c r="C18518" s="18">
        <v>370.29601855603823</v>
      </c>
      <c r="D18518" s="1"/>
      <c r="E18518" s="1">
        <v>3</v>
      </c>
      <c r="F18518" s="1">
        <v>0</v>
      </c>
      <c r="G18518" s="1">
        <v>0</v>
      </c>
      <c r="H18518" s="1">
        <v>3</v>
      </c>
      <c r="I18518" s="15">
        <v>0</v>
      </c>
      <c r="J18518">
        <f t="shared" si="289"/>
        <v>40</v>
      </c>
    </row>
    <row r="18519" spans="1:10" x14ac:dyDescent="0.3">
      <c r="A18519" t="s">
        <v>18452</v>
      </c>
      <c r="C18519" s="18">
        <v>370.29601190744648</v>
      </c>
      <c r="D18519" s="1"/>
      <c r="E18519" s="1">
        <v>3</v>
      </c>
      <c r="F18519" s="1">
        <v>0</v>
      </c>
      <c r="G18519" s="1">
        <v>0</v>
      </c>
      <c r="H18519" s="1">
        <v>3</v>
      </c>
      <c r="I18519" s="15">
        <v>0</v>
      </c>
      <c r="J18519">
        <f t="shared" si="289"/>
        <v>40</v>
      </c>
    </row>
    <row r="18520" spans="1:10" x14ac:dyDescent="0.3">
      <c r="A18520" t="s">
        <v>18453</v>
      </c>
      <c r="C18520" s="18">
        <v>370.29552174530482</v>
      </c>
      <c r="D18520" s="1"/>
      <c r="E18520" s="1">
        <v>6</v>
      </c>
      <c r="F18520" s="1">
        <v>3</v>
      </c>
      <c r="G18520" s="1">
        <v>1</v>
      </c>
      <c r="H18520" s="1">
        <v>2</v>
      </c>
      <c r="I18520" s="15">
        <v>0.58333333333333337</v>
      </c>
      <c r="J18520">
        <f t="shared" si="289"/>
        <v>40</v>
      </c>
    </row>
    <row r="18521" spans="1:10" x14ac:dyDescent="0.3">
      <c r="A18521" t="s">
        <v>18454</v>
      </c>
      <c r="C18521" s="18">
        <v>370.29551114749762</v>
      </c>
      <c r="D18521" s="1"/>
      <c r="E18521" s="1">
        <v>5</v>
      </c>
      <c r="F18521" s="1">
        <v>1</v>
      </c>
      <c r="G18521" s="1">
        <v>0</v>
      </c>
      <c r="H18521" s="1">
        <v>4</v>
      </c>
      <c r="I18521" s="15">
        <v>0.2</v>
      </c>
      <c r="J18521">
        <f t="shared" si="289"/>
        <v>40</v>
      </c>
    </row>
    <row r="18522" spans="1:10" x14ac:dyDescent="0.3">
      <c r="A18522" t="s">
        <v>18455</v>
      </c>
      <c r="C18522" s="18">
        <v>370.29514376931661</v>
      </c>
      <c r="D18522" s="1"/>
      <c r="E18522" s="1">
        <v>3</v>
      </c>
      <c r="F18522" s="1">
        <v>0</v>
      </c>
      <c r="G18522" s="1">
        <v>0</v>
      </c>
      <c r="H18522" s="1">
        <v>3</v>
      </c>
      <c r="I18522" s="15">
        <v>0</v>
      </c>
      <c r="J18522">
        <f t="shared" si="289"/>
        <v>40</v>
      </c>
    </row>
    <row r="18523" spans="1:10" x14ac:dyDescent="0.3">
      <c r="A18523" t="s">
        <v>18456</v>
      </c>
      <c r="C18523" s="18">
        <v>370.2948270996859</v>
      </c>
      <c r="D18523" s="1"/>
      <c r="E18523" s="1">
        <v>3</v>
      </c>
      <c r="F18523" s="1">
        <v>0</v>
      </c>
      <c r="G18523" s="1">
        <v>0</v>
      </c>
      <c r="H18523" s="1">
        <v>3</v>
      </c>
      <c r="I18523" s="15">
        <v>0</v>
      </c>
      <c r="J18523">
        <f t="shared" si="289"/>
        <v>40</v>
      </c>
    </row>
    <row r="18524" spans="1:10" x14ac:dyDescent="0.3">
      <c r="A18524" t="s">
        <v>18457</v>
      </c>
      <c r="C18524" s="18">
        <v>370.2941363333307</v>
      </c>
      <c r="D18524" s="1"/>
      <c r="E18524" s="1">
        <v>3</v>
      </c>
      <c r="F18524" s="1">
        <v>0</v>
      </c>
      <c r="G18524" s="1">
        <v>0</v>
      </c>
      <c r="H18524" s="1">
        <v>3</v>
      </c>
      <c r="I18524" s="15">
        <v>0</v>
      </c>
      <c r="J18524">
        <f t="shared" si="289"/>
        <v>40</v>
      </c>
    </row>
    <row r="18525" spans="1:10" x14ac:dyDescent="0.3">
      <c r="A18525" t="s">
        <v>18459</v>
      </c>
      <c r="C18525" s="18">
        <v>370.29222966586667</v>
      </c>
      <c r="D18525" s="1"/>
      <c r="E18525" s="1">
        <v>5</v>
      </c>
      <c r="F18525" s="1">
        <v>1</v>
      </c>
      <c r="G18525" s="1">
        <v>0</v>
      </c>
      <c r="H18525" s="1">
        <v>4</v>
      </c>
      <c r="I18525" s="15">
        <v>0.2</v>
      </c>
      <c r="J18525">
        <f t="shared" si="289"/>
        <v>40</v>
      </c>
    </row>
    <row r="18526" spans="1:10" x14ac:dyDescent="0.3">
      <c r="A18526" t="s">
        <v>18460</v>
      </c>
      <c r="C18526" s="18">
        <v>370.29207676240583</v>
      </c>
      <c r="D18526" s="1"/>
      <c r="E18526" s="1">
        <v>3</v>
      </c>
      <c r="F18526" s="1">
        <v>0</v>
      </c>
      <c r="G18526" s="1">
        <v>0</v>
      </c>
      <c r="H18526" s="1">
        <v>3</v>
      </c>
      <c r="I18526" s="15">
        <v>0</v>
      </c>
      <c r="J18526">
        <f t="shared" si="289"/>
        <v>40</v>
      </c>
    </row>
    <row r="18527" spans="1:10" x14ac:dyDescent="0.3">
      <c r="A18527" t="s">
        <v>18461</v>
      </c>
      <c r="C18527" s="18">
        <v>370.29162890516704</v>
      </c>
      <c r="D18527" s="1"/>
      <c r="E18527" s="1">
        <v>3</v>
      </c>
      <c r="F18527" s="1">
        <v>0</v>
      </c>
      <c r="G18527" s="1">
        <v>0</v>
      </c>
      <c r="H18527" s="1">
        <v>3</v>
      </c>
      <c r="I18527" s="15">
        <v>0</v>
      </c>
      <c r="J18527">
        <f t="shared" si="289"/>
        <v>40</v>
      </c>
    </row>
    <row r="18528" spans="1:10" x14ac:dyDescent="0.3">
      <c r="A18528" t="s">
        <v>18462</v>
      </c>
      <c r="C18528" s="18">
        <v>370.28797479295906</v>
      </c>
      <c r="D18528" s="1"/>
      <c r="E18528" s="1">
        <v>3</v>
      </c>
      <c r="F18528" s="1">
        <v>0</v>
      </c>
      <c r="G18528" s="1">
        <v>0</v>
      </c>
      <c r="H18528" s="1">
        <v>3</v>
      </c>
      <c r="I18528" s="15">
        <v>0</v>
      </c>
      <c r="J18528">
        <f t="shared" si="289"/>
        <v>40</v>
      </c>
    </row>
    <row r="18529" spans="1:10" x14ac:dyDescent="0.3">
      <c r="A18529" t="s">
        <v>18463</v>
      </c>
      <c r="C18529" s="18">
        <v>370.28774368331995</v>
      </c>
      <c r="D18529" s="1"/>
      <c r="E18529" s="1">
        <v>3</v>
      </c>
      <c r="F18529" s="1">
        <v>0</v>
      </c>
      <c r="G18529" s="1">
        <v>0</v>
      </c>
      <c r="H18529" s="1">
        <v>3</v>
      </c>
      <c r="I18529" s="15">
        <v>0</v>
      </c>
      <c r="J18529">
        <f t="shared" si="289"/>
        <v>40</v>
      </c>
    </row>
    <row r="18530" spans="1:10" x14ac:dyDescent="0.3">
      <c r="A18530" t="s">
        <v>18464</v>
      </c>
      <c r="C18530" s="18">
        <v>370.28774368331995</v>
      </c>
      <c r="D18530" s="1"/>
      <c r="E18530" s="1">
        <v>3</v>
      </c>
      <c r="F18530" s="1">
        <v>0</v>
      </c>
      <c r="G18530" s="1">
        <v>0</v>
      </c>
      <c r="H18530" s="1">
        <v>3</v>
      </c>
      <c r="I18530" s="15">
        <v>0</v>
      </c>
      <c r="J18530">
        <f t="shared" si="289"/>
        <v>40</v>
      </c>
    </row>
    <row r="18531" spans="1:10" x14ac:dyDescent="0.3">
      <c r="A18531" t="s">
        <v>18465</v>
      </c>
      <c r="C18531" s="18">
        <v>370.28774368331995</v>
      </c>
      <c r="D18531" s="1"/>
      <c r="E18531" s="1">
        <v>3</v>
      </c>
      <c r="F18531" s="1">
        <v>0</v>
      </c>
      <c r="G18531" s="1">
        <v>0</v>
      </c>
      <c r="H18531" s="1">
        <v>3</v>
      </c>
      <c r="I18531" s="15">
        <v>0</v>
      </c>
      <c r="J18531">
        <f t="shared" si="289"/>
        <v>40</v>
      </c>
    </row>
    <row r="18532" spans="1:10" x14ac:dyDescent="0.3">
      <c r="A18532" t="s">
        <v>18466</v>
      </c>
      <c r="C18532" s="18">
        <v>370.28774368331995</v>
      </c>
      <c r="D18532" s="1"/>
      <c r="E18532" s="1">
        <v>3</v>
      </c>
      <c r="F18532" s="1">
        <v>0</v>
      </c>
      <c r="G18532" s="1">
        <v>0</v>
      </c>
      <c r="H18532" s="1">
        <v>3</v>
      </c>
      <c r="I18532" s="15">
        <v>0</v>
      </c>
      <c r="J18532">
        <f t="shared" si="289"/>
        <v>40</v>
      </c>
    </row>
    <row r="18533" spans="1:10" x14ac:dyDescent="0.3">
      <c r="A18533" t="s">
        <v>18467</v>
      </c>
      <c r="C18533" s="18">
        <v>370.28774368331995</v>
      </c>
      <c r="D18533" s="1"/>
      <c r="E18533" s="1">
        <v>3</v>
      </c>
      <c r="F18533" s="1">
        <v>0</v>
      </c>
      <c r="G18533" s="1">
        <v>0</v>
      </c>
      <c r="H18533" s="1">
        <v>3</v>
      </c>
      <c r="I18533" s="15">
        <v>0</v>
      </c>
      <c r="J18533">
        <f t="shared" si="289"/>
        <v>40</v>
      </c>
    </row>
    <row r="18534" spans="1:10" x14ac:dyDescent="0.3">
      <c r="A18534" t="s">
        <v>18468</v>
      </c>
      <c r="C18534" s="18">
        <v>370.28774368331995</v>
      </c>
      <c r="D18534" s="1"/>
      <c r="E18534" s="1">
        <v>3</v>
      </c>
      <c r="F18534" s="1">
        <v>0</v>
      </c>
      <c r="G18534" s="1">
        <v>0</v>
      </c>
      <c r="H18534" s="1">
        <v>3</v>
      </c>
      <c r="I18534" s="15">
        <v>0</v>
      </c>
      <c r="J18534">
        <f t="shared" si="289"/>
        <v>40</v>
      </c>
    </row>
    <row r="18535" spans="1:10" x14ac:dyDescent="0.3">
      <c r="A18535" t="s">
        <v>18469</v>
      </c>
      <c r="C18535" s="18">
        <v>370.28774368331995</v>
      </c>
      <c r="D18535" s="1"/>
      <c r="E18535" s="1">
        <v>3</v>
      </c>
      <c r="F18535" s="1">
        <v>0</v>
      </c>
      <c r="G18535" s="1">
        <v>0</v>
      </c>
      <c r="H18535" s="1">
        <v>3</v>
      </c>
      <c r="I18535" s="15">
        <v>0</v>
      </c>
      <c r="J18535">
        <f t="shared" si="289"/>
        <v>40</v>
      </c>
    </row>
    <row r="18536" spans="1:10" x14ac:dyDescent="0.3">
      <c r="A18536" t="s">
        <v>18470</v>
      </c>
      <c r="C18536" s="18">
        <v>370.28774368331995</v>
      </c>
      <c r="D18536" s="1"/>
      <c r="E18536" s="1">
        <v>3</v>
      </c>
      <c r="F18536" s="1">
        <v>0</v>
      </c>
      <c r="G18536" s="1">
        <v>0</v>
      </c>
      <c r="H18536" s="1">
        <v>3</v>
      </c>
      <c r="I18536" s="15">
        <v>0</v>
      </c>
      <c r="J18536">
        <f t="shared" si="289"/>
        <v>40</v>
      </c>
    </row>
    <row r="18537" spans="1:10" x14ac:dyDescent="0.3">
      <c r="A18537" t="s">
        <v>18471</v>
      </c>
      <c r="C18537" s="18">
        <v>370.28774368331995</v>
      </c>
      <c r="D18537" s="1"/>
      <c r="E18537" s="1">
        <v>2</v>
      </c>
      <c r="F18537" s="1">
        <v>0</v>
      </c>
      <c r="G18537" s="1">
        <v>0</v>
      </c>
      <c r="H18537" s="1">
        <v>2</v>
      </c>
      <c r="I18537" s="15">
        <v>0</v>
      </c>
      <c r="J18537">
        <f t="shared" si="289"/>
        <v>40</v>
      </c>
    </row>
    <row r="18538" spans="1:10" x14ac:dyDescent="0.3">
      <c r="A18538" t="s">
        <v>18531</v>
      </c>
      <c r="C18538" s="18">
        <v>370.28767591361714</v>
      </c>
      <c r="D18538" s="1"/>
      <c r="E18538" s="1">
        <v>3</v>
      </c>
      <c r="F18538" s="1">
        <v>0</v>
      </c>
      <c r="G18538" s="1">
        <v>0</v>
      </c>
      <c r="H18538" s="1">
        <v>3</v>
      </c>
      <c r="I18538" s="15">
        <v>0</v>
      </c>
      <c r="J18538">
        <f t="shared" si="289"/>
        <v>40</v>
      </c>
    </row>
    <row r="18539" spans="1:10" x14ac:dyDescent="0.3">
      <c r="A18539" t="s">
        <v>18472</v>
      </c>
      <c r="C18539" s="18">
        <v>370.28706988988222</v>
      </c>
      <c r="D18539" s="1"/>
      <c r="E18539" s="1">
        <v>5</v>
      </c>
      <c r="F18539" s="1">
        <v>1</v>
      </c>
      <c r="G18539" s="1">
        <v>0</v>
      </c>
      <c r="H18539" s="1">
        <v>4</v>
      </c>
      <c r="I18539" s="15">
        <v>0.2</v>
      </c>
      <c r="J18539">
        <f t="shared" si="289"/>
        <v>40</v>
      </c>
    </row>
    <row r="18540" spans="1:10" x14ac:dyDescent="0.3">
      <c r="A18540" t="s">
        <v>18473</v>
      </c>
      <c r="C18540" s="18">
        <v>370.28702526619213</v>
      </c>
      <c r="D18540" s="1"/>
      <c r="E18540" s="1">
        <v>3</v>
      </c>
      <c r="F18540" s="1">
        <v>0</v>
      </c>
      <c r="G18540" s="1">
        <v>0</v>
      </c>
      <c r="H18540" s="1">
        <v>3</v>
      </c>
      <c r="I18540" s="15">
        <v>0</v>
      </c>
      <c r="J18540">
        <f t="shared" si="289"/>
        <v>40</v>
      </c>
    </row>
    <row r="18541" spans="1:10" x14ac:dyDescent="0.3">
      <c r="A18541" t="s">
        <v>18474</v>
      </c>
      <c r="C18541" s="18">
        <v>370.28679163826376</v>
      </c>
      <c r="D18541" s="1"/>
      <c r="E18541" s="1">
        <v>5</v>
      </c>
      <c r="F18541" s="1">
        <v>1</v>
      </c>
      <c r="G18541" s="1">
        <v>0</v>
      </c>
      <c r="H18541" s="1">
        <v>4</v>
      </c>
      <c r="I18541" s="15">
        <v>0.2</v>
      </c>
      <c r="J18541">
        <f t="shared" si="289"/>
        <v>40</v>
      </c>
    </row>
    <row r="18542" spans="1:10" x14ac:dyDescent="0.3">
      <c r="A18542" t="s">
        <v>18475</v>
      </c>
      <c r="C18542" s="18">
        <v>370.28638938599227</v>
      </c>
      <c r="D18542" s="1"/>
      <c r="E18542" s="1">
        <v>4</v>
      </c>
      <c r="F18542" s="1">
        <v>0</v>
      </c>
      <c r="G18542" s="1">
        <v>1</v>
      </c>
      <c r="H18542" s="1">
        <v>3</v>
      </c>
      <c r="I18542" s="15">
        <v>0.125</v>
      </c>
      <c r="J18542">
        <f t="shared" si="289"/>
        <v>40</v>
      </c>
    </row>
    <row r="18543" spans="1:10" x14ac:dyDescent="0.3">
      <c r="A18543" t="s">
        <v>18476</v>
      </c>
      <c r="C18543" s="18">
        <v>370.28171462798213</v>
      </c>
      <c r="D18543" s="1"/>
      <c r="E18543" s="1">
        <v>3</v>
      </c>
      <c r="F18543" s="1">
        <v>0</v>
      </c>
      <c r="G18543" s="1">
        <v>0</v>
      </c>
      <c r="H18543" s="1">
        <v>3</v>
      </c>
      <c r="I18543" s="15">
        <v>0</v>
      </c>
      <c r="J18543">
        <f t="shared" si="289"/>
        <v>40</v>
      </c>
    </row>
    <row r="18544" spans="1:10" x14ac:dyDescent="0.3">
      <c r="A18544" t="s">
        <v>18477</v>
      </c>
      <c r="C18544" s="18">
        <v>370.28038222475618</v>
      </c>
      <c r="D18544" s="1"/>
      <c r="E18544" s="1">
        <v>3</v>
      </c>
      <c r="F18544" s="1">
        <v>0</v>
      </c>
      <c r="G18544" s="1">
        <v>0</v>
      </c>
      <c r="H18544" s="1">
        <v>3</v>
      </c>
      <c r="I18544" s="15">
        <v>0</v>
      </c>
      <c r="J18544">
        <f t="shared" si="289"/>
        <v>40</v>
      </c>
    </row>
    <row r="18545" spans="1:10" x14ac:dyDescent="0.3">
      <c r="A18545" t="s">
        <v>18478</v>
      </c>
      <c r="C18545" s="18">
        <v>370.27946841619996</v>
      </c>
      <c r="D18545" s="1"/>
      <c r="E18545" s="1">
        <v>3</v>
      </c>
      <c r="F18545" s="1">
        <v>0</v>
      </c>
      <c r="G18545" s="1">
        <v>0</v>
      </c>
      <c r="H18545" s="1">
        <v>3</v>
      </c>
      <c r="I18545" s="15">
        <v>0</v>
      </c>
      <c r="J18545">
        <f t="shared" si="289"/>
        <v>40</v>
      </c>
    </row>
    <row r="18546" spans="1:10" x14ac:dyDescent="0.3">
      <c r="A18546" s="21" t="s">
        <v>18479</v>
      </c>
      <c r="C18546" s="18">
        <v>370.27946175626579</v>
      </c>
      <c r="D18546" s="1"/>
      <c r="E18546" s="1">
        <v>3</v>
      </c>
      <c r="F18546" s="1">
        <v>0</v>
      </c>
      <c r="G18546" s="1">
        <v>0</v>
      </c>
      <c r="H18546" s="1">
        <v>3</v>
      </c>
      <c r="I18546" s="15">
        <v>0</v>
      </c>
      <c r="J18546">
        <f t="shared" si="289"/>
        <v>40</v>
      </c>
    </row>
    <row r="18547" spans="1:10" x14ac:dyDescent="0.3">
      <c r="A18547" t="s">
        <v>18480</v>
      </c>
      <c r="C18547" s="18">
        <v>370.27946175626579</v>
      </c>
      <c r="D18547" s="1"/>
      <c r="E18547" s="1">
        <v>3</v>
      </c>
      <c r="F18547" s="1">
        <v>0</v>
      </c>
      <c r="G18547" s="1">
        <v>0</v>
      </c>
      <c r="H18547" s="1">
        <v>3</v>
      </c>
      <c r="I18547" s="15">
        <v>0</v>
      </c>
      <c r="J18547">
        <f t="shared" si="289"/>
        <v>40</v>
      </c>
    </row>
    <row r="18548" spans="1:10" x14ac:dyDescent="0.3">
      <c r="A18548" t="s">
        <v>18543</v>
      </c>
      <c r="C18548" s="18">
        <v>370.27904997648989</v>
      </c>
      <c r="D18548" s="1"/>
      <c r="E18548" s="1">
        <v>3</v>
      </c>
      <c r="F18548" s="1">
        <v>0</v>
      </c>
      <c r="G18548" s="1">
        <v>0</v>
      </c>
      <c r="H18548" s="1">
        <v>3</v>
      </c>
      <c r="I18548" s="15">
        <v>0</v>
      </c>
      <c r="J18548">
        <f t="shared" si="289"/>
        <v>40</v>
      </c>
    </row>
    <row r="18549" spans="1:10" x14ac:dyDescent="0.3">
      <c r="A18549" t="s">
        <v>18481</v>
      </c>
      <c r="C18549" s="18">
        <v>370.27827867389669</v>
      </c>
      <c r="D18549" s="1"/>
      <c r="E18549" s="1">
        <v>5</v>
      </c>
      <c r="F18549" s="1">
        <v>1</v>
      </c>
      <c r="G18549" s="1">
        <v>0</v>
      </c>
      <c r="H18549" s="1">
        <v>4</v>
      </c>
      <c r="I18549" s="15">
        <v>0.2</v>
      </c>
      <c r="J18549">
        <f t="shared" si="289"/>
        <v>40</v>
      </c>
    </row>
    <row r="18550" spans="1:10" x14ac:dyDescent="0.3">
      <c r="A18550" t="s">
        <v>18483</v>
      </c>
      <c r="C18550" s="18">
        <v>370.27604986255966</v>
      </c>
      <c r="D18550" s="1"/>
      <c r="E18550" s="1">
        <v>13</v>
      </c>
      <c r="F18550" s="1">
        <v>5</v>
      </c>
      <c r="G18550" s="1">
        <v>0</v>
      </c>
      <c r="H18550" s="1">
        <v>8</v>
      </c>
      <c r="I18550" s="15">
        <v>0.38461538461538464</v>
      </c>
      <c r="J18550">
        <f t="shared" si="289"/>
        <v>40</v>
      </c>
    </row>
    <row r="18551" spans="1:10" x14ac:dyDescent="0.3">
      <c r="A18551" t="s">
        <v>18484</v>
      </c>
      <c r="C18551" s="18">
        <v>370.27571513887239</v>
      </c>
      <c r="D18551" s="1"/>
      <c r="E18551" s="1">
        <v>3</v>
      </c>
      <c r="F18551" s="1">
        <v>0</v>
      </c>
      <c r="G18551" s="1">
        <v>0</v>
      </c>
      <c r="H18551" s="1">
        <v>3</v>
      </c>
      <c r="I18551" s="15">
        <v>0</v>
      </c>
      <c r="J18551">
        <f t="shared" si="289"/>
        <v>40</v>
      </c>
    </row>
    <row r="18552" spans="1:10" x14ac:dyDescent="0.3">
      <c r="A18552" t="s">
        <v>18485</v>
      </c>
      <c r="C18552" s="18">
        <v>370.27549315596423</v>
      </c>
      <c r="D18552" s="1"/>
      <c r="E18552" s="1">
        <v>3</v>
      </c>
      <c r="F18552" s="1">
        <v>0</v>
      </c>
      <c r="G18552" s="1">
        <v>0</v>
      </c>
      <c r="H18552" s="1">
        <v>3</v>
      </c>
      <c r="I18552" s="15">
        <v>0</v>
      </c>
      <c r="J18552">
        <f t="shared" si="289"/>
        <v>40</v>
      </c>
    </row>
    <row r="18553" spans="1:10" x14ac:dyDescent="0.3">
      <c r="A18553" t="s">
        <v>18486</v>
      </c>
      <c r="C18553" s="18">
        <v>370.27379527202493</v>
      </c>
      <c r="D18553" s="1"/>
      <c r="E18553" s="1">
        <v>3</v>
      </c>
      <c r="F18553" s="1">
        <v>0</v>
      </c>
      <c r="G18553" s="1">
        <v>0</v>
      </c>
      <c r="H18553" s="1">
        <v>3</v>
      </c>
      <c r="I18553" s="15">
        <v>0</v>
      </c>
      <c r="J18553">
        <f t="shared" si="289"/>
        <v>40</v>
      </c>
    </row>
    <row r="18554" spans="1:10" x14ac:dyDescent="0.3">
      <c r="A18554" t="s">
        <v>18487</v>
      </c>
      <c r="C18554" s="18">
        <v>370.27297489656115</v>
      </c>
      <c r="D18554" s="1"/>
      <c r="E18554" s="1">
        <v>3</v>
      </c>
      <c r="F18554" s="1">
        <v>0</v>
      </c>
      <c r="G18554" s="1">
        <v>0</v>
      </c>
      <c r="H18554" s="1">
        <v>3</v>
      </c>
      <c r="I18554" s="15">
        <v>0</v>
      </c>
      <c r="J18554">
        <f t="shared" si="289"/>
        <v>40</v>
      </c>
    </row>
    <row r="18555" spans="1:10" x14ac:dyDescent="0.3">
      <c r="A18555" t="s">
        <v>18488</v>
      </c>
      <c r="C18555" s="18">
        <v>370.27142467032098</v>
      </c>
      <c r="D18555" s="1"/>
      <c r="E18555" s="1">
        <v>3</v>
      </c>
      <c r="F18555" s="1">
        <v>0</v>
      </c>
      <c r="G18555" s="1">
        <v>0</v>
      </c>
      <c r="H18555" s="1">
        <v>3</v>
      </c>
      <c r="I18555" s="15">
        <v>0</v>
      </c>
      <c r="J18555">
        <f t="shared" si="289"/>
        <v>40</v>
      </c>
    </row>
    <row r="18556" spans="1:10" x14ac:dyDescent="0.3">
      <c r="A18556" t="s">
        <v>18490</v>
      </c>
      <c r="C18556" s="18">
        <v>370.26451999004053</v>
      </c>
      <c r="D18556" s="1"/>
      <c r="E18556" s="1">
        <v>3</v>
      </c>
      <c r="F18556" s="1">
        <v>0</v>
      </c>
      <c r="G18556" s="1">
        <v>0</v>
      </c>
      <c r="H18556" s="1">
        <v>3</v>
      </c>
      <c r="I18556" s="15">
        <v>0</v>
      </c>
      <c r="J18556">
        <f t="shared" si="289"/>
        <v>40</v>
      </c>
    </row>
    <row r="18557" spans="1:10" x14ac:dyDescent="0.3">
      <c r="A18557" t="s">
        <v>18491</v>
      </c>
      <c r="C18557" s="18">
        <v>370.26360615983833</v>
      </c>
      <c r="D18557" s="1"/>
      <c r="E18557" s="1">
        <v>4</v>
      </c>
      <c r="F18557" s="1">
        <v>1</v>
      </c>
      <c r="G18557" s="1">
        <v>0</v>
      </c>
      <c r="H18557" s="1">
        <v>3</v>
      </c>
      <c r="I18557" s="15">
        <v>0.25</v>
      </c>
      <c r="J18557">
        <f t="shared" si="289"/>
        <v>40</v>
      </c>
    </row>
    <row r="18558" spans="1:10" x14ac:dyDescent="0.3">
      <c r="A18558" t="s">
        <v>18513</v>
      </c>
      <c r="C18558" s="18">
        <v>370.26223892037211</v>
      </c>
      <c r="D18558" s="1"/>
      <c r="E18558" s="1">
        <v>3</v>
      </c>
      <c r="F18558" s="1">
        <v>0</v>
      </c>
      <c r="G18558" s="1">
        <v>0</v>
      </c>
      <c r="H18558" s="1">
        <v>3</v>
      </c>
      <c r="I18558" s="15">
        <v>0</v>
      </c>
      <c r="J18558">
        <f t="shared" si="289"/>
        <v>40</v>
      </c>
    </row>
    <row r="18559" spans="1:10" x14ac:dyDescent="0.3">
      <c r="A18559" t="s">
        <v>18493</v>
      </c>
      <c r="C18559" s="18">
        <v>370.26221376924497</v>
      </c>
      <c r="D18559" s="1"/>
      <c r="E18559" s="1">
        <v>3</v>
      </c>
      <c r="F18559" s="1">
        <v>0</v>
      </c>
      <c r="G18559" s="1">
        <v>0</v>
      </c>
      <c r="H18559" s="1">
        <v>3</v>
      </c>
      <c r="I18559" s="15">
        <v>0</v>
      </c>
      <c r="J18559">
        <f t="shared" si="289"/>
        <v>40</v>
      </c>
    </row>
    <row r="18560" spans="1:10" x14ac:dyDescent="0.3">
      <c r="A18560" t="s">
        <v>18494</v>
      </c>
      <c r="C18560" s="18">
        <v>370.26216466075749</v>
      </c>
      <c r="D18560" s="1"/>
      <c r="E18560" s="1">
        <v>5</v>
      </c>
      <c r="F18560" s="1">
        <v>1</v>
      </c>
      <c r="G18560" s="1">
        <v>0</v>
      </c>
      <c r="H18560" s="1">
        <v>4</v>
      </c>
      <c r="I18560" s="15">
        <v>0.2</v>
      </c>
      <c r="J18560">
        <f t="shared" si="289"/>
        <v>40</v>
      </c>
    </row>
    <row r="18561" spans="1:10" x14ac:dyDescent="0.3">
      <c r="A18561" t="s">
        <v>18495</v>
      </c>
      <c r="C18561" s="18">
        <v>370.26167206721931</v>
      </c>
      <c r="D18561" s="1"/>
      <c r="E18561" s="1">
        <v>5</v>
      </c>
      <c r="F18561" s="1">
        <v>1</v>
      </c>
      <c r="G18561" s="1">
        <v>0</v>
      </c>
      <c r="H18561" s="1">
        <v>4</v>
      </c>
      <c r="I18561" s="15">
        <v>0.2</v>
      </c>
      <c r="J18561">
        <f t="shared" si="289"/>
        <v>40</v>
      </c>
    </row>
    <row r="18562" spans="1:10" x14ac:dyDescent="0.3">
      <c r="A18562" t="s">
        <v>18496</v>
      </c>
      <c r="C18562" s="18">
        <v>370.26035259496217</v>
      </c>
      <c r="D18562" s="1"/>
      <c r="E18562" s="1">
        <v>3</v>
      </c>
      <c r="F18562" s="1">
        <v>0</v>
      </c>
      <c r="G18562" s="1">
        <v>0</v>
      </c>
      <c r="H18562" s="1">
        <v>3</v>
      </c>
      <c r="I18562" s="15">
        <v>0</v>
      </c>
      <c r="J18562">
        <f t="shared" si="289"/>
        <v>40</v>
      </c>
    </row>
    <row r="18563" spans="1:10" x14ac:dyDescent="0.3">
      <c r="A18563" t="s">
        <v>18497</v>
      </c>
      <c r="C18563" s="18">
        <v>370.25780903051901</v>
      </c>
      <c r="D18563" s="1"/>
      <c r="E18563" s="1">
        <v>3</v>
      </c>
      <c r="F18563" s="1">
        <v>0</v>
      </c>
      <c r="G18563" s="1">
        <v>0</v>
      </c>
      <c r="H18563" s="1">
        <v>3</v>
      </c>
      <c r="I18563" s="15">
        <v>0</v>
      </c>
      <c r="J18563">
        <f t="shared" si="289"/>
        <v>40</v>
      </c>
    </row>
    <row r="18564" spans="1:10" x14ac:dyDescent="0.3">
      <c r="A18564" t="s">
        <v>18498</v>
      </c>
      <c r="C18564" s="18">
        <v>370.25712021794976</v>
      </c>
      <c r="D18564" s="1"/>
      <c r="E18564" s="1">
        <v>3</v>
      </c>
      <c r="F18564" s="1">
        <v>0</v>
      </c>
      <c r="G18564" s="1">
        <v>0</v>
      </c>
      <c r="H18564" s="1">
        <v>3</v>
      </c>
      <c r="I18564" s="15">
        <v>0</v>
      </c>
      <c r="J18564">
        <f t="shared" ref="J18564:J18627" si="290">IF(E18564&lt;=30,40,20)</f>
        <v>40</v>
      </c>
    </row>
    <row r="18565" spans="1:10" x14ac:dyDescent="0.3">
      <c r="A18565" t="s">
        <v>18499</v>
      </c>
      <c r="C18565" s="18">
        <v>370.25672306068299</v>
      </c>
      <c r="D18565" s="1"/>
      <c r="E18565" s="1">
        <v>3</v>
      </c>
      <c r="F18565" s="1">
        <v>0</v>
      </c>
      <c r="G18565" s="1">
        <v>0</v>
      </c>
      <c r="H18565" s="1">
        <v>3</v>
      </c>
      <c r="I18565" s="15">
        <v>0</v>
      </c>
      <c r="J18565">
        <f t="shared" si="290"/>
        <v>40</v>
      </c>
    </row>
    <row r="18566" spans="1:10" x14ac:dyDescent="0.3">
      <c r="A18566" t="s">
        <v>18500</v>
      </c>
      <c r="C18566" s="18">
        <v>370.25627367473294</v>
      </c>
      <c r="D18566" s="1"/>
      <c r="E18566" s="1">
        <v>3</v>
      </c>
      <c r="F18566" s="1">
        <v>0</v>
      </c>
      <c r="G18566" s="1">
        <v>0</v>
      </c>
      <c r="H18566" s="1">
        <v>3</v>
      </c>
      <c r="I18566" s="15">
        <v>0</v>
      </c>
      <c r="J18566">
        <f t="shared" si="290"/>
        <v>40</v>
      </c>
    </row>
    <row r="18567" spans="1:10" x14ac:dyDescent="0.3">
      <c r="A18567" t="s">
        <v>18501</v>
      </c>
      <c r="C18567" s="18">
        <v>370.25605668980762</v>
      </c>
      <c r="D18567" s="1"/>
      <c r="E18567" s="1">
        <v>3</v>
      </c>
      <c r="F18567" s="1">
        <v>0</v>
      </c>
      <c r="G18567" s="1">
        <v>0</v>
      </c>
      <c r="H18567" s="1">
        <v>3</v>
      </c>
      <c r="I18567" s="15">
        <v>0</v>
      </c>
      <c r="J18567">
        <f t="shared" si="290"/>
        <v>40</v>
      </c>
    </row>
    <row r="18568" spans="1:10" x14ac:dyDescent="0.3">
      <c r="A18568" t="s">
        <v>18502</v>
      </c>
      <c r="C18568" s="18">
        <v>370.25602607347338</v>
      </c>
      <c r="D18568" s="1"/>
      <c r="E18568" s="1">
        <v>3</v>
      </c>
      <c r="F18568" s="1">
        <v>0</v>
      </c>
      <c r="G18568" s="1">
        <v>0</v>
      </c>
      <c r="H18568" s="1">
        <v>3</v>
      </c>
      <c r="I18568" s="15">
        <v>0</v>
      </c>
      <c r="J18568">
        <f t="shared" si="290"/>
        <v>40</v>
      </c>
    </row>
    <row r="18569" spans="1:10" x14ac:dyDescent="0.3">
      <c r="A18569" t="s">
        <v>18503</v>
      </c>
      <c r="C18569" s="18">
        <v>370.25526653314103</v>
      </c>
      <c r="D18569" s="1"/>
      <c r="E18569" s="1">
        <v>3</v>
      </c>
      <c r="F18569" s="1">
        <v>0</v>
      </c>
      <c r="G18569" s="1">
        <v>0</v>
      </c>
      <c r="H18569" s="1">
        <v>3</v>
      </c>
      <c r="I18569" s="15">
        <v>0</v>
      </c>
      <c r="J18569">
        <f t="shared" si="290"/>
        <v>40</v>
      </c>
    </row>
    <row r="18570" spans="1:10" x14ac:dyDescent="0.3">
      <c r="A18570" t="s">
        <v>18504</v>
      </c>
      <c r="C18570" s="18">
        <v>370.25414762573922</v>
      </c>
      <c r="D18570" s="1"/>
      <c r="E18570" s="1">
        <v>3</v>
      </c>
      <c r="F18570" s="1">
        <v>0</v>
      </c>
      <c r="G18570" s="1">
        <v>0</v>
      </c>
      <c r="H18570" s="1">
        <v>3</v>
      </c>
      <c r="I18570" s="15">
        <v>0</v>
      </c>
      <c r="J18570">
        <f t="shared" si="290"/>
        <v>40</v>
      </c>
    </row>
    <row r="18571" spans="1:10" x14ac:dyDescent="0.3">
      <c r="A18571" t="s">
        <v>18505</v>
      </c>
      <c r="C18571" s="18">
        <v>370.25333423078189</v>
      </c>
      <c r="D18571" s="1"/>
      <c r="E18571" s="1">
        <v>5</v>
      </c>
      <c r="F18571" s="1">
        <v>1</v>
      </c>
      <c r="G18571" s="1">
        <v>0</v>
      </c>
      <c r="H18571" s="1">
        <v>4</v>
      </c>
      <c r="I18571" s="15">
        <v>0.2</v>
      </c>
      <c r="J18571">
        <f t="shared" si="290"/>
        <v>40</v>
      </c>
    </row>
    <row r="18572" spans="1:10" x14ac:dyDescent="0.3">
      <c r="A18572" t="s">
        <v>18506</v>
      </c>
      <c r="C18572" s="18">
        <v>370.25320685283447</v>
      </c>
      <c r="D18572" s="1"/>
      <c r="E18572" s="1">
        <v>5</v>
      </c>
      <c r="F18572" s="1">
        <v>1</v>
      </c>
      <c r="G18572" s="1">
        <v>0</v>
      </c>
      <c r="H18572" s="1">
        <v>4</v>
      </c>
      <c r="I18572" s="15">
        <v>0.2</v>
      </c>
      <c r="J18572">
        <f t="shared" si="290"/>
        <v>40</v>
      </c>
    </row>
    <row r="18573" spans="1:10" x14ac:dyDescent="0.3">
      <c r="A18573" t="s">
        <v>18507</v>
      </c>
      <c r="C18573" s="18">
        <v>370.25280247713283</v>
      </c>
      <c r="D18573" s="1"/>
      <c r="E18573" s="1">
        <v>19</v>
      </c>
      <c r="F18573" s="1">
        <v>6</v>
      </c>
      <c r="G18573" s="1">
        <v>0</v>
      </c>
      <c r="H18573" s="1">
        <v>13</v>
      </c>
      <c r="I18573" s="15">
        <v>0.31578947368421051</v>
      </c>
      <c r="J18573">
        <f t="shared" si="290"/>
        <v>40</v>
      </c>
    </row>
    <row r="18574" spans="1:10" x14ac:dyDescent="0.3">
      <c r="A18574" t="s">
        <v>18508</v>
      </c>
      <c r="C18574" s="18">
        <v>370.25257011920155</v>
      </c>
      <c r="D18574" s="1"/>
      <c r="E18574" s="1">
        <v>5</v>
      </c>
      <c r="F18574" s="1">
        <v>1</v>
      </c>
      <c r="G18574" s="1">
        <v>0</v>
      </c>
      <c r="H18574" s="1">
        <v>4</v>
      </c>
      <c r="I18574" s="15">
        <v>0.2</v>
      </c>
      <c r="J18574">
        <f t="shared" si="290"/>
        <v>40</v>
      </c>
    </row>
    <row r="18575" spans="1:10" x14ac:dyDescent="0.3">
      <c r="A18575" t="s">
        <v>18509</v>
      </c>
      <c r="C18575" s="18">
        <v>370.25067693565347</v>
      </c>
      <c r="D18575" s="1"/>
      <c r="E18575" s="1">
        <v>3</v>
      </c>
      <c r="F18575" s="1">
        <v>0</v>
      </c>
      <c r="G18575" s="1">
        <v>0</v>
      </c>
      <c r="H18575" s="1">
        <v>3</v>
      </c>
      <c r="I18575" s="15">
        <v>0</v>
      </c>
      <c r="J18575">
        <f t="shared" si="290"/>
        <v>40</v>
      </c>
    </row>
    <row r="18576" spans="1:10" x14ac:dyDescent="0.3">
      <c r="A18576" t="s">
        <v>18510</v>
      </c>
      <c r="C18576" s="18">
        <v>370.24362256828971</v>
      </c>
      <c r="D18576" s="1"/>
      <c r="E18576" s="1">
        <v>9</v>
      </c>
      <c r="F18576" s="1">
        <v>3</v>
      </c>
      <c r="G18576" s="1">
        <v>0</v>
      </c>
      <c r="H18576" s="1">
        <v>6</v>
      </c>
      <c r="I18576" s="15">
        <v>0.33333333333333331</v>
      </c>
      <c r="J18576">
        <f t="shared" si="290"/>
        <v>40</v>
      </c>
    </row>
    <row r="18577" spans="1:10" x14ac:dyDescent="0.3">
      <c r="A18577" t="s">
        <v>18511</v>
      </c>
      <c r="C18577" s="18">
        <v>370.24258875014999</v>
      </c>
      <c r="D18577" s="1"/>
      <c r="E18577" s="1">
        <v>9</v>
      </c>
      <c r="F18577" s="1">
        <v>3</v>
      </c>
      <c r="G18577" s="1">
        <v>0</v>
      </c>
      <c r="H18577" s="1">
        <v>6</v>
      </c>
      <c r="I18577" s="15">
        <v>0.33333333333333331</v>
      </c>
      <c r="J18577">
        <f t="shared" si="290"/>
        <v>40</v>
      </c>
    </row>
    <row r="18578" spans="1:10" x14ac:dyDescent="0.3">
      <c r="A18578" t="s">
        <v>18512</v>
      </c>
      <c r="C18578" s="18">
        <v>370.240762153025</v>
      </c>
      <c r="D18578" s="1"/>
      <c r="E18578" s="1">
        <v>3</v>
      </c>
      <c r="F18578" s="1">
        <v>0</v>
      </c>
      <c r="G18578" s="1">
        <v>0</v>
      </c>
      <c r="H18578" s="1">
        <v>3</v>
      </c>
      <c r="I18578" s="15">
        <v>0</v>
      </c>
      <c r="J18578">
        <f t="shared" si="290"/>
        <v>40</v>
      </c>
    </row>
    <row r="18579" spans="1:10" x14ac:dyDescent="0.3">
      <c r="A18579" t="s">
        <v>18868</v>
      </c>
      <c r="C18579" s="18">
        <v>370.24012586879149</v>
      </c>
      <c r="D18579" s="1"/>
      <c r="E18579" s="1">
        <v>6</v>
      </c>
      <c r="F18579" s="1">
        <v>1</v>
      </c>
      <c r="G18579" s="1">
        <v>0</v>
      </c>
      <c r="H18579" s="1">
        <v>5</v>
      </c>
      <c r="I18579" s="15">
        <v>0.16666666666666666</v>
      </c>
      <c r="J18579">
        <f t="shared" si="290"/>
        <v>40</v>
      </c>
    </row>
    <row r="18580" spans="1:10" x14ac:dyDescent="0.3">
      <c r="A18580" t="s">
        <v>18514</v>
      </c>
      <c r="C18580" s="18">
        <v>370.2373046350038</v>
      </c>
      <c r="D18580" s="1"/>
      <c r="E18580" s="1">
        <v>5</v>
      </c>
      <c r="F18580" s="1">
        <v>1</v>
      </c>
      <c r="G18580" s="1">
        <v>0</v>
      </c>
      <c r="H18580" s="1">
        <v>4</v>
      </c>
      <c r="I18580" s="15">
        <v>0.2</v>
      </c>
      <c r="J18580">
        <f t="shared" si="290"/>
        <v>40</v>
      </c>
    </row>
    <row r="18581" spans="1:10" x14ac:dyDescent="0.3">
      <c r="A18581" t="s">
        <v>18515</v>
      </c>
      <c r="C18581" s="18">
        <v>370.23721429962728</v>
      </c>
      <c r="D18581" s="1"/>
      <c r="E18581" s="1">
        <v>5</v>
      </c>
      <c r="F18581" s="1">
        <v>1</v>
      </c>
      <c r="G18581" s="1">
        <v>0</v>
      </c>
      <c r="H18581" s="1">
        <v>4</v>
      </c>
      <c r="I18581" s="15">
        <v>0.2</v>
      </c>
      <c r="J18581">
        <f t="shared" si="290"/>
        <v>40</v>
      </c>
    </row>
    <row r="18582" spans="1:10" x14ac:dyDescent="0.3">
      <c r="A18582" t="s">
        <v>18516</v>
      </c>
      <c r="C18582" s="18">
        <v>370.23696801708394</v>
      </c>
      <c r="D18582" s="1"/>
      <c r="E18582" s="1">
        <v>3</v>
      </c>
      <c r="F18582" s="1">
        <v>0</v>
      </c>
      <c r="G18582" s="1">
        <v>0</v>
      </c>
      <c r="H18582" s="1">
        <v>3</v>
      </c>
      <c r="I18582" s="15">
        <v>0</v>
      </c>
      <c r="J18582">
        <f t="shared" si="290"/>
        <v>40</v>
      </c>
    </row>
    <row r="18583" spans="1:10" x14ac:dyDescent="0.3">
      <c r="A18583" t="s">
        <v>18489</v>
      </c>
      <c r="C18583" s="18">
        <v>370.23542696820124</v>
      </c>
      <c r="D18583" s="1"/>
      <c r="E18583" s="1">
        <v>3</v>
      </c>
      <c r="F18583" s="1">
        <v>0</v>
      </c>
      <c r="G18583" s="1">
        <v>0</v>
      </c>
      <c r="H18583" s="1">
        <v>3</v>
      </c>
      <c r="I18583" s="15">
        <v>0</v>
      </c>
      <c r="J18583">
        <f t="shared" si="290"/>
        <v>40</v>
      </c>
    </row>
    <row r="18584" spans="1:10" x14ac:dyDescent="0.3">
      <c r="A18584" t="s">
        <v>16773</v>
      </c>
      <c r="C18584" s="18">
        <v>370.23479907957727</v>
      </c>
      <c r="D18584" s="1"/>
      <c r="E18584" s="1">
        <v>9</v>
      </c>
      <c r="F18584" s="1">
        <v>3</v>
      </c>
      <c r="G18584" s="1">
        <v>0</v>
      </c>
      <c r="H18584" s="1">
        <v>6</v>
      </c>
      <c r="I18584" s="15">
        <v>0.33333333333333331</v>
      </c>
      <c r="J18584">
        <f t="shared" si="290"/>
        <v>40</v>
      </c>
    </row>
    <row r="18585" spans="1:10" x14ac:dyDescent="0.3">
      <c r="A18585" t="s">
        <v>18517</v>
      </c>
      <c r="C18585" s="18">
        <v>370.23419566724715</v>
      </c>
      <c r="D18585" s="1"/>
      <c r="E18585" s="1">
        <v>3</v>
      </c>
      <c r="F18585" s="1">
        <v>0</v>
      </c>
      <c r="G18585" s="1">
        <v>0</v>
      </c>
      <c r="H18585" s="1">
        <v>3</v>
      </c>
      <c r="I18585" s="15">
        <v>0</v>
      </c>
      <c r="J18585">
        <f t="shared" si="290"/>
        <v>40</v>
      </c>
    </row>
    <row r="18586" spans="1:10" x14ac:dyDescent="0.3">
      <c r="A18586" t="s">
        <v>18518</v>
      </c>
      <c r="C18586" s="18">
        <v>370.23058220788545</v>
      </c>
      <c r="D18586" s="1"/>
      <c r="E18586" s="1">
        <v>3</v>
      </c>
      <c r="F18586" s="1">
        <v>0</v>
      </c>
      <c r="G18586" s="1">
        <v>0</v>
      </c>
      <c r="H18586" s="1">
        <v>3</v>
      </c>
      <c r="I18586" s="15">
        <v>0</v>
      </c>
      <c r="J18586">
        <f t="shared" si="290"/>
        <v>40</v>
      </c>
    </row>
    <row r="18587" spans="1:10" x14ac:dyDescent="0.3">
      <c r="A18587" t="s">
        <v>18519</v>
      </c>
      <c r="C18587" s="18">
        <v>370.22838104037953</v>
      </c>
      <c r="D18587" s="1"/>
      <c r="E18587" s="1">
        <v>3</v>
      </c>
      <c r="F18587" s="1">
        <v>0</v>
      </c>
      <c r="G18587" s="1">
        <v>0</v>
      </c>
      <c r="H18587" s="1">
        <v>3</v>
      </c>
      <c r="I18587" s="15">
        <v>0</v>
      </c>
      <c r="J18587">
        <f t="shared" si="290"/>
        <v>40</v>
      </c>
    </row>
    <row r="18588" spans="1:10" x14ac:dyDescent="0.3">
      <c r="A18588" t="s">
        <v>18520</v>
      </c>
      <c r="C18588" s="18">
        <v>370.22520420854852</v>
      </c>
      <c r="D18588" s="1"/>
      <c r="E18588" s="1">
        <v>3</v>
      </c>
      <c r="F18588" s="1">
        <v>0</v>
      </c>
      <c r="G18588" s="1">
        <v>0</v>
      </c>
      <c r="H18588" s="1">
        <v>3</v>
      </c>
      <c r="I18588" s="15">
        <v>0</v>
      </c>
      <c r="J18588">
        <f t="shared" si="290"/>
        <v>40</v>
      </c>
    </row>
    <row r="18589" spans="1:10" x14ac:dyDescent="0.3">
      <c r="A18589" t="s">
        <v>18521</v>
      </c>
      <c r="C18589" s="18">
        <v>370.22432014289751</v>
      </c>
      <c r="D18589" s="1"/>
      <c r="E18589" s="1">
        <v>3</v>
      </c>
      <c r="F18589" s="1">
        <v>0</v>
      </c>
      <c r="G18589" s="1">
        <v>0</v>
      </c>
      <c r="H18589" s="1">
        <v>3</v>
      </c>
      <c r="I18589" s="15">
        <v>0</v>
      </c>
      <c r="J18589">
        <f t="shared" si="290"/>
        <v>40</v>
      </c>
    </row>
    <row r="18590" spans="1:10" x14ac:dyDescent="0.3">
      <c r="A18590" t="s">
        <v>18522</v>
      </c>
      <c r="C18590" s="18">
        <v>370.2241955427512</v>
      </c>
      <c r="D18590" s="1"/>
      <c r="E18590" s="1">
        <v>3</v>
      </c>
      <c r="F18590" s="1">
        <v>0</v>
      </c>
      <c r="G18590" s="1">
        <v>0</v>
      </c>
      <c r="H18590" s="1">
        <v>3</v>
      </c>
      <c r="I18590" s="15">
        <v>0</v>
      </c>
      <c r="J18590">
        <f t="shared" si="290"/>
        <v>40</v>
      </c>
    </row>
    <row r="18591" spans="1:10" x14ac:dyDescent="0.3">
      <c r="A18591" t="s">
        <v>18523</v>
      </c>
      <c r="C18591" s="18">
        <v>370.22123008775367</v>
      </c>
      <c r="D18591" s="1"/>
      <c r="E18591" s="1">
        <v>5</v>
      </c>
      <c r="F18591" s="1">
        <v>1</v>
      </c>
      <c r="G18591" s="1">
        <v>0</v>
      </c>
      <c r="H18591" s="1">
        <v>4</v>
      </c>
      <c r="I18591" s="15">
        <v>0.2</v>
      </c>
      <c r="J18591">
        <f t="shared" si="290"/>
        <v>40</v>
      </c>
    </row>
    <row r="18592" spans="1:10" x14ac:dyDescent="0.3">
      <c r="A18592" t="s">
        <v>18524</v>
      </c>
      <c r="C18592" s="18">
        <v>370.21913395455073</v>
      </c>
      <c r="D18592" s="1"/>
      <c r="E18592" s="1">
        <v>5</v>
      </c>
      <c r="F18592" s="1">
        <v>1</v>
      </c>
      <c r="G18592" s="1">
        <v>0</v>
      </c>
      <c r="H18592" s="1">
        <v>4</v>
      </c>
      <c r="I18592" s="15">
        <v>0.2</v>
      </c>
      <c r="J18592">
        <f t="shared" si="290"/>
        <v>40</v>
      </c>
    </row>
    <row r="18593" spans="1:10" x14ac:dyDescent="0.3">
      <c r="A18593" t="s">
        <v>18525</v>
      </c>
      <c r="C18593" s="18">
        <v>370.21680266336347</v>
      </c>
      <c r="D18593" s="1"/>
      <c r="E18593" s="1">
        <v>3</v>
      </c>
      <c r="F18593" s="1">
        <v>0</v>
      </c>
      <c r="G18593" s="1">
        <v>0</v>
      </c>
      <c r="H18593" s="1">
        <v>3</v>
      </c>
      <c r="I18593" s="15">
        <v>0</v>
      </c>
      <c r="J18593">
        <f t="shared" si="290"/>
        <v>40</v>
      </c>
    </row>
    <row r="18594" spans="1:10" x14ac:dyDescent="0.3">
      <c r="A18594" t="s">
        <v>21830</v>
      </c>
      <c r="C18594" s="18">
        <v>389.63661108580993</v>
      </c>
      <c r="D18594" s="1"/>
      <c r="E18594" s="1">
        <v>94</v>
      </c>
      <c r="F18594" s="1">
        <v>29</v>
      </c>
      <c r="G18594" s="1">
        <v>0</v>
      </c>
      <c r="H18594" s="1">
        <v>65</v>
      </c>
      <c r="I18594" s="15">
        <v>0.30851063829787234</v>
      </c>
      <c r="J18594">
        <f t="shared" si="290"/>
        <v>20</v>
      </c>
    </row>
    <row r="18595" spans="1:10" x14ac:dyDescent="0.3">
      <c r="A18595" t="s">
        <v>18526</v>
      </c>
      <c r="C18595" s="18">
        <v>370.21103427875943</v>
      </c>
      <c r="D18595" s="1"/>
      <c r="E18595" s="1">
        <v>3</v>
      </c>
      <c r="F18595" s="1">
        <v>0</v>
      </c>
      <c r="G18595" s="1">
        <v>0</v>
      </c>
      <c r="H18595" s="1">
        <v>3</v>
      </c>
      <c r="I18595" s="15">
        <v>0</v>
      </c>
      <c r="J18595">
        <f t="shared" si="290"/>
        <v>40</v>
      </c>
    </row>
    <row r="18596" spans="1:10" x14ac:dyDescent="0.3">
      <c r="A18596" t="s">
        <v>18527</v>
      </c>
      <c r="C18596" s="18">
        <v>370.19976849427354</v>
      </c>
      <c r="D18596" s="1"/>
      <c r="E18596" s="1">
        <v>27</v>
      </c>
      <c r="F18596" s="1">
        <v>9</v>
      </c>
      <c r="G18596" s="1">
        <v>1</v>
      </c>
      <c r="H18596" s="1">
        <v>17</v>
      </c>
      <c r="I18596" s="15">
        <v>0.35185185185185186</v>
      </c>
      <c r="J18596">
        <f t="shared" si="290"/>
        <v>40</v>
      </c>
    </row>
    <row r="18597" spans="1:10" x14ac:dyDescent="0.3">
      <c r="A18597" t="s">
        <v>18529</v>
      </c>
      <c r="C18597" s="18">
        <v>370.19463622563069</v>
      </c>
      <c r="D18597" s="1"/>
      <c r="E18597" s="1">
        <v>5</v>
      </c>
      <c r="F18597" s="1">
        <v>1</v>
      </c>
      <c r="G18597" s="1">
        <v>0</v>
      </c>
      <c r="H18597" s="1">
        <v>4</v>
      </c>
      <c r="I18597" s="15">
        <v>0.2</v>
      </c>
      <c r="J18597">
        <f t="shared" si="290"/>
        <v>40</v>
      </c>
    </row>
    <row r="18598" spans="1:10" x14ac:dyDescent="0.3">
      <c r="A18598" t="s">
        <v>18530</v>
      </c>
      <c r="C18598" s="18">
        <v>370.1938261200977</v>
      </c>
      <c r="D18598" s="1"/>
      <c r="E18598" s="1">
        <v>5</v>
      </c>
      <c r="F18598" s="1">
        <v>1</v>
      </c>
      <c r="G18598" s="1">
        <v>0</v>
      </c>
      <c r="H18598" s="1">
        <v>4</v>
      </c>
      <c r="I18598" s="15">
        <v>0.2</v>
      </c>
      <c r="J18598">
        <f t="shared" si="290"/>
        <v>40</v>
      </c>
    </row>
    <row r="18599" spans="1:10" x14ac:dyDescent="0.3">
      <c r="A18599" t="s">
        <v>18532</v>
      </c>
      <c r="C18599" s="18">
        <v>370.18449032726437</v>
      </c>
      <c r="D18599" s="1"/>
      <c r="E18599" s="1">
        <v>3</v>
      </c>
      <c r="F18599" s="1">
        <v>0</v>
      </c>
      <c r="G18599" s="1">
        <v>0</v>
      </c>
      <c r="H18599" s="1">
        <v>3</v>
      </c>
      <c r="I18599" s="15">
        <v>0</v>
      </c>
      <c r="J18599">
        <f t="shared" si="290"/>
        <v>40</v>
      </c>
    </row>
    <row r="18600" spans="1:10" x14ac:dyDescent="0.3">
      <c r="A18600" t="s">
        <v>18533</v>
      </c>
      <c r="C18600" s="18">
        <v>370.17993521474881</v>
      </c>
      <c r="D18600" s="1"/>
      <c r="E18600" s="1">
        <v>3</v>
      </c>
      <c r="F18600" s="1">
        <v>0</v>
      </c>
      <c r="G18600" s="1">
        <v>0</v>
      </c>
      <c r="H18600" s="1">
        <v>3</v>
      </c>
      <c r="I18600" s="15">
        <v>0</v>
      </c>
      <c r="J18600">
        <f t="shared" si="290"/>
        <v>40</v>
      </c>
    </row>
    <row r="18601" spans="1:10" x14ac:dyDescent="0.3">
      <c r="A18601" t="s">
        <v>18534</v>
      </c>
      <c r="C18601" s="18">
        <v>370.17792030813985</v>
      </c>
      <c r="D18601" s="1"/>
      <c r="E18601" s="1">
        <v>3</v>
      </c>
      <c r="F18601" s="1">
        <v>0</v>
      </c>
      <c r="G18601" s="1">
        <v>0</v>
      </c>
      <c r="H18601" s="1">
        <v>3</v>
      </c>
      <c r="I18601" s="15">
        <v>0</v>
      </c>
      <c r="J18601">
        <f t="shared" si="290"/>
        <v>40</v>
      </c>
    </row>
    <row r="18602" spans="1:10" x14ac:dyDescent="0.3">
      <c r="A18602" t="s">
        <v>18535</v>
      </c>
      <c r="C18602" s="18">
        <v>370.17352596081122</v>
      </c>
      <c r="D18602" s="1"/>
      <c r="E18602" s="1">
        <v>3</v>
      </c>
      <c r="F18602" s="1">
        <v>0</v>
      </c>
      <c r="G18602" s="1">
        <v>0</v>
      </c>
      <c r="H18602" s="1">
        <v>3</v>
      </c>
      <c r="I18602" s="15">
        <v>0</v>
      </c>
      <c r="J18602">
        <f t="shared" si="290"/>
        <v>40</v>
      </c>
    </row>
    <row r="18603" spans="1:10" x14ac:dyDescent="0.3">
      <c r="A18603" t="s">
        <v>18536</v>
      </c>
      <c r="C18603" s="18">
        <v>370.17005402026376</v>
      </c>
      <c r="D18603" s="1"/>
      <c r="E18603" s="1">
        <v>3</v>
      </c>
      <c r="F18603" s="1">
        <v>0</v>
      </c>
      <c r="G18603" s="1">
        <v>0</v>
      </c>
      <c r="H18603" s="1">
        <v>3</v>
      </c>
      <c r="I18603" s="15">
        <v>0</v>
      </c>
      <c r="J18603">
        <f t="shared" si="290"/>
        <v>40</v>
      </c>
    </row>
    <row r="18604" spans="1:10" x14ac:dyDescent="0.3">
      <c r="A18604" t="s">
        <v>18537</v>
      </c>
      <c r="C18604" s="18">
        <v>370.16940104349061</v>
      </c>
      <c r="D18604" s="1"/>
      <c r="E18604" s="1">
        <v>3</v>
      </c>
      <c r="F18604" s="1">
        <v>0</v>
      </c>
      <c r="G18604" s="1">
        <v>0</v>
      </c>
      <c r="H18604" s="1">
        <v>3</v>
      </c>
      <c r="I18604" s="15">
        <v>0</v>
      </c>
      <c r="J18604">
        <f t="shared" si="290"/>
        <v>40</v>
      </c>
    </row>
    <row r="18605" spans="1:10" x14ac:dyDescent="0.3">
      <c r="A18605" t="s">
        <v>18672</v>
      </c>
      <c r="C18605" s="18">
        <v>370.16602871071257</v>
      </c>
      <c r="D18605" s="1"/>
      <c r="E18605" s="1">
        <v>3</v>
      </c>
      <c r="F18605" s="1">
        <v>0</v>
      </c>
      <c r="G18605" s="1">
        <v>0</v>
      </c>
      <c r="H18605" s="1">
        <v>3</v>
      </c>
      <c r="I18605" s="15">
        <v>0</v>
      </c>
      <c r="J18605">
        <f t="shared" si="290"/>
        <v>40</v>
      </c>
    </row>
    <row r="18606" spans="1:10" x14ac:dyDescent="0.3">
      <c r="A18606" t="s">
        <v>18538</v>
      </c>
      <c r="C18606" s="18">
        <v>370.16552301549507</v>
      </c>
      <c r="D18606" s="1"/>
      <c r="E18606" s="1">
        <v>9</v>
      </c>
      <c r="F18606" s="1">
        <v>3</v>
      </c>
      <c r="G18606" s="1">
        <v>0</v>
      </c>
      <c r="H18606" s="1">
        <v>6</v>
      </c>
      <c r="I18606" s="15">
        <v>0.33333333333333331</v>
      </c>
      <c r="J18606">
        <f t="shared" si="290"/>
        <v>40</v>
      </c>
    </row>
    <row r="18607" spans="1:10" x14ac:dyDescent="0.3">
      <c r="A18607" t="s">
        <v>18540</v>
      </c>
      <c r="C18607" s="18">
        <v>370.16391462735521</v>
      </c>
      <c r="D18607" s="1"/>
      <c r="E18607" s="1">
        <v>5</v>
      </c>
      <c r="F18607" s="1">
        <v>1</v>
      </c>
      <c r="G18607" s="1">
        <v>0</v>
      </c>
      <c r="H18607" s="1">
        <v>4</v>
      </c>
      <c r="I18607" s="15">
        <v>0.2</v>
      </c>
      <c r="J18607">
        <f t="shared" si="290"/>
        <v>40</v>
      </c>
    </row>
    <row r="18608" spans="1:10" x14ac:dyDescent="0.3">
      <c r="A18608" t="s">
        <v>18541</v>
      </c>
      <c r="C18608" s="18">
        <v>370.16345506313957</v>
      </c>
      <c r="D18608" s="1"/>
      <c r="E18608" s="1">
        <v>5</v>
      </c>
      <c r="F18608" s="1">
        <v>1</v>
      </c>
      <c r="G18608" s="1">
        <v>0</v>
      </c>
      <c r="H18608" s="1">
        <v>4</v>
      </c>
      <c r="I18608" s="15">
        <v>0.2</v>
      </c>
      <c r="J18608">
        <f t="shared" si="290"/>
        <v>40</v>
      </c>
    </row>
    <row r="18609" spans="1:10" x14ac:dyDescent="0.3">
      <c r="A18609" t="s">
        <v>18542</v>
      </c>
      <c r="C18609" s="18">
        <v>370.15983833779171</v>
      </c>
      <c r="D18609" s="1"/>
      <c r="E18609" s="1">
        <v>6</v>
      </c>
      <c r="F18609" s="1">
        <v>2</v>
      </c>
      <c r="G18609" s="1">
        <v>0</v>
      </c>
      <c r="H18609" s="1">
        <v>4</v>
      </c>
      <c r="I18609" s="15">
        <v>0.33333333333333331</v>
      </c>
      <c r="J18609">
        <f t="shared" si="290"/>
        <v>40</v>
      </c>
    </row>
    <row r="18610" spans="1:10" x14ac:dyDescent="0.3">
      <c r="A18610" t="s">
        <v>18544</v>
      </c>
      <c r="C18610" s="18">
        <v>370.15565144656102</v>
      </c>
      <c r="D18610" s="1"/>
      <c r="E18610" s="1">
        <v>3</v>
      </c>
      <c r="F18610" s="1">
        <v>0</v>
      </c>
      <c r="G18610" s="1">
        <v>0</v>
      </c>
      <c r="H18610" s="1">
        <v>3</v>
      </c>
      <c r="I18610" s="15">
        <v>0</v>
      </c>
      <c r="J18610">
        <f t="shared" si="290"/>
        <v>40</v>
      </c>
    </row>
    <row r="18611" spans="1:10" x14ac:dyDescent="0.3">
      <c r="A18611" t="s">
        <v>18545</v>
      </c>
      <c r="C18611" s="18">
        <v>370.15499640468414</v>
      </c>
      <c r="D18611" s="1"/>
      <c r="E18611" s="1">
        <v>3</v>
      </c>
      <c r="F18611" s="1">
        <v>0</v>
      </c>
      <c r="G18611" s="1">
        <v>0</v>
      </c>
      <c r="H18611" s="1">
        <v>3</v>
      </c>
      <c r="I18611" s="15">
        <v>0</v>
      </c>
      <c r="J18611">
        <f t="shared" si="290"/>
        <v>40</v>
      </c>
    </row>
    <row r="18612" spans="1:10" x14ac:dyDescent="0.3">
      <c r="A18612" t="s">
        <v>19283</v>
      </c>
      <c r="C18612" s="18">
        <v>370.15150280687521</v>
      </c>
      <c r="D18612" s="1"/>
      <c r="E18612" s="1">
        <v>27</v>
      </c>
      <c r="F18612" s="1">
        <v>11</v>
      </c>
      <c r="G18612" s="1">
        <v>0</v>
      </c>
      <c r="H18612" s="1">
        <v>16</v>
      </c>
      <c r="I18612" s="15">
        <v>0.40740740740740738</v>
      </c>
      <c r="J18612">
        <f t="shared" si="290"/>
        <v>40</v>
      </c>
    </row>
    <row r="18613" spans="1:10" x14ac:dyDescent="0.3">
      <c r="A18613" t="s">
        <v>18546</v>
      </c>
      <c r="C18613" s="18">
        <v>370.15051913262744</v>
      </c>
      <c r="D18613" s="1"/>
      <c r="E18613" s="1">
        <v>3</v>
      </c>
      <c r="F18613" s="1">
        <v>0</v>
      </c>
      <c r="G18613" s="1">
        <v>0</v>
      </c>
      <c r="H18613" s="1">
        <v>3</v>
      </c>
      <c r="I18613" s="15">
        <v>0</v>
      </c>
      <c r="J18613">
        <f t="shared" si="290"/>
        <v>40</v>
      </c>
    </row>
    <row r="18614" spans="1:10" x14ac:dyDescent="0.3">
      <c r="A18614" t="s">
        <v>18761</v>
      </c>
      <c r="C18614" s="18">
        <v>370.14994064058567</v>
      </c>
      <c r="D18614" s="1"/>
      <c r="E18614" s="1">
        <v>12</v>
      </c>
      <c r="F18614" s="1">
        <v>4</v>
      </c>
      <c r="G18614" s="1">
        <v>0</v>
      </c>
      <c r="H18614" s="1">
        <v>8</v>
      </c>
      <c r="I18614" s="15">
        <v>0.33333333333333331</v>
      </c>
      <c r="J18614">
        <f t="shared" si="290"/>
        <v>40</v>
      </c>
    </row>
    <row r="18615" spans="1:10" x14ac:dyDescent="0.3">
      <c r="A18615" t="s">
        <v>18547</v>
      </c>
      <c r="C18615" s="18">
        <v>370.14984560619791</v>
      </c>
      <c r="D18615" s="1"/>
      <c r="E18615" s="1">
        <v>3</v>
      </c>
      <c r="F18615" s="1">
        <v>0</v>
      </c>
      <c r="G18615" s="1">
        <v>0</v>
      </c>
      <c r="H18615" s="1">
        <v>3</v>
      </c>
      <c r="I18615" s="15">
        <v>0</v>
      </c>
      <c r="J18615">
        <f t="shared" si="290"/>
        <v>40</v>
      </c>
    </row>
    <row r="18616" spans="1:10" x14ac:dyDescent="0.3">
      <c r="A18616" t="s">
        <v>18548</v>
      </c>
      <c r="C18616" s="18">
        <v>370.14819543827861</v>
      </c>
      <c r="D18616" s="1"/>
      <c r="E18616" s="1">
        <v>3</v>
      </c>
      <c r="F18616" s="1">
        <v>0</v>
      </c>
      <c r="G18616" s="1">
        <v>0</v>
      </c>
      <c r="H18616" s="1">
        <v>3</v>
      </c>
      <c r="I18616" s="15">
        <v>0</v>
      </c>
      <c r="J18616">
        <f t="shared" si="290"/>
        <v>40</v>
      </c>
    </row>
    <row r="18617" spans="1:10" x14ac:dyDescent="0.3">
      <c r="A18617" t="s">
        <v>18549</v>
      </c>
      <c r="C18617" s="18">
        <v>370.1448044387825</v>
      </c>
      <c r="D18617" s="1"/>
      <c r="E18617" s="1">
        <v>5</v>
      </c>
      <c r="F18617" s="1">
        <v>1</v>
      </c>
      <c r="G18617" s="1">
        <v>0</v>
      </c>
      <c r="H18617" s="1">
        <v>4</v>
      </c>
      <c r="I18617" s="15">
        <v>0.2</v>
      </c>
      <c r="J18617">
        <f t="shared" si="290"/>
        <v>40</v>
      </c>
    </row>
    <row r="18618" spans="1:10" x14ac:dyDescent="0.3">
      <c r="A18618" t="s">
        <v>18550</v>
      </c>
      <c r="C18618" s="18">
        <v>370.1443265452167</v>
      </c>
      <c r="D18618" s="1"/>
      <c r="E18618" s="1">
        <v>9</v>
      </c>
      <c r="F18618" s="1">
        <v>3</v>
      </c>
      <c r="G18618" s="1">
        <v>0</v>
      </c>
      <c r="H18618" s="1">
        <v>6</v>
      </c>
      <c r="I18618" s="15">
        <v>0.33333333333333331</v>
      </c>
      <c r="J18618">
        <f t="shared" si="290"/>
        <v>40</v>
      </c>
    </row>
    <row r="18619" spans="1:10" x14ac:dyDescent="0.3">
      <c r="A18619" t="s">
        <v>18551</v>
      </c>
      <c r="C18619" s="18">
        <v>370.14365186780219</v>
      </c>
      <c r="D18619" s="1"/>
      <c r="E18619" s="1">
        <v>3</v>
      </c>
      <c r="F18619" s="1">
        <v>0</v>
      </c>
      <c r="G18619" s="1">
        <v>0</v>
      </c>
      <c r="H18619" s="1">
        <v>3</v>
      </c>
      <c r="I18619" s="15">
        <v>0</v>
      </c>
      <c r="J18619">
        <f t="shared" si="290"/>
        <v>40</v>
      </c>
    </row>
    <row r="18620" spans="1:10" x14ac:dyDescent="0.3">
      <c r="A18620" s="21" t="s">
        <v>18552</v>
      </c>
      <c r="C18620" s="18">
        <v>370.13837179839101</v>
      </c>
      <c r="D18620" s="1"/>
      <c r="E18620" s="1">
        <v>3</v>
      </c>
      <c r="F18620" s="1">
        <v>0</v>
      </c>
      <c r="G18620" s="1">
        <v>0</v>
      </c>
      <c r="H18620" s="1">
        <v>3</v>
      </c>
      <c r="I18620" s="15">
        <v>0</v>
      </c>
      <c r="J18620">
        <f t="shared" si="290"/>
        <v>40</v>
      </c>
    </row>
    <row r="18621" spans="1:10" x14ac:dyDescent="0.3">
      <c r="A18621" t="s">
        <v>18553</v>
      </c>
      <c r="C18621" s="18">
        <v>370.13711153255133</v>
      </c>
      <c r="D18621" s="1"/>
      <c r="E18621" s="1">
        <v>5</v>
      </c>
      <c r="F18621" s="1">
        <v>1</v>
      </c>
      <c r="G18621" s="1">
        <v>0</v>
      </c>
      <c r="H18621" s="1">
        <v>4</v>
      </c>
      <c r="I18621" s="15">
        <v>0.2</v>
      </c>
      <c r="J18621">
        <f t="shared" si="290"/>
        <v>40</v>
      </c>
    </row>
    <row r="18622" spans="1:10" x14ac:dyDescent="0.3">
      <c r="A18622" t="s">
        <v>18554</v>
      </c>
      <c r="C18622" s="18">
        <v>370.13399350726519</v>
      </c>
      <c r="D18622" s="1"/>
      <c r="E18622" s="1">
        <v>111</v>
      </c>
      <c r="F18622" s="1">
        <v>51</v>
      </c>
      <c r="G18622" s="1">
        <v>3</v>
      </c>
      <c r="H18622" s="1">
        <v>57</v>
      </c>
      <c r="I18622" s="15">
        <v>0.47297297297297297</v>
      </c>
      <c r="J18622">
        <f t="shared" si="290"/>
        <v>20</v>
      </c>
    </row>
    <row r="18623" spans="1:10" x14ac:dyDescent="0.3">
      <c r="A18623" t="s">
        <v>18555</v>
      </c>
      <c r="C18623" s="18">
        <v>370.13089364575319</v>
      </c>
      <c r="D18623" s="1"/>
      <c r="E18623" s="1">
        <v>3</v>
      </c>
      <c r="F18623" s="1">
        <v>0</v>
      </c>
      <c r="G18623" s="1">
        <v>0</v>
      </c>
      <c r="H18623" s="1">
        <v>3</v>
      </c>
      <c r="I18623" s="15">
        <v>0</v>
      </c>
      <c r="J18623">
        <f t="shared" si="290"/>
        <v>40</v>
      </c>
    </row>
    <row r="18624" spans="1:10" x14ac:dyDescent="0.3">
      <c r="A18624" t="s">
        <v>18556</v>
      </c>
      <c r="C18624" s="18">
        <v>370.13047013431878</v>
      </c>
      <c r="D18624" s="1"/>
      <c r="E18624" s="1">
        <v>3</v>
      </c>
      <c r="F18624" s="1">
        <v>0</v>
      </c>
      <c r="G18624" s="1">
        <v>0</v>
      </c>
      <c r="H18624" s="1">
        <v>3</v>
      </c>
      <c r="I18624" s="15">
        <v>0</v>
      </c>
      <c r="J18624">
        <f t="shared" si="290"/>
        <v>40</v>
      </c>
    </row>
    <row r="18625" spans="1:10" x14ac:dyDescent="0.3">
      <c r="A18625" t="s">
        <v>18557</v>
      </c>
      <c r="C18625" s="18">
        <v>370.12752578269914</v>
      </c>
      <c r="D18625" s="1"/>
      <c r="E18625" s="1">
        <v>5</v>
      </c>
      <c r="F18625" s="1">
        <v>1</v>
      </c>
      <c r="G18625" s="1">
        <v>0</v>
      </c>
      <c r="H18625" s="1">
        <v>4</v>
      </c>
      <c r="I18625" s="15">
        <v>0.2</v>
      </c>
      <c r="J18625">
        <f t="shared" si="290"/>
        <v>40</v>
      </c>
    </row>
    <row r="18626" spans="1:10" x14ac:dyDescent="0.3">
      <c r="A18626" t="s">
        <v>18558</v>
      </c>
      <c r="C18626" s="18">
        <v>370.12305076105861</v>
      </c>
      <c r="D18626" s="1"/>
      <c r="E18626" s="1">
        <v>3</v>
      </c>
      <c r="F18626" s="1">
        <v>0</v>
      </c>
      <c r="G18626" s="1">
        <v>0</v>
      </c>
      <c r="H18626" s="1">
        <v>3</v>
      </c>
      <c r="I18626" s="15">
        <v>0</v>
      </c>
      <c r="J18626">
        <f t="shared" si="290"/>
        <v>40</v>
      </c>
    </row>
    <row r="18627" spans="1:10" x14ac:dyDescent="0.3">
      <c r="A18627" t="s">
        <v>18559</v>
      </c>
      <c r="C18627" s="18">
        <v>370.11832768621315</v>
      </c>
      <c r="D18627" s="1"/>
      <c r="E18627" s="1">
        <v>10</v>
      </c>
      <c r="F18627" s="1">
        <v>3</v>
      </c>
      <c r="G18627" s="1">
        <v>1</v>
      </c>
      <c r="H18627" s="1">
        <v>6</v>
      </c>
      <c r="I18627" s="15">
        <v>0.35</v>
      </c>
      <c r="J18627">
        <f t="shared" si="290"/>
        <v>40</v>
      </c>
    </row>
    <row r="18628" spans="1:10" x14ac:dyDescent="0.3">
      <c r="A18628" t="s">
        <v>18560</v>
      </c>
      <c r="C18628" s="18">
        <v>370.11619192858649</v>
      </c>
      <c r="D18628" s="1"/>
      <c r="E18628" s="1">
        <v>3</v>
      </c>
      <c r="F18628" s="1">
        <v>0</v>
      </c>
      <c r="G18628" s="1">
        <v>0</v>
      </c>
      <c r="H18628" s="1">
        <v>3</v>
      </c>
      <c r="I18628" s="15">
        <v>0</v>
      </c>
      <c r="J18628">
        <f t="shared" ref="J18628:J18691" si="291">IF(E18628&lt;=30,40,20)</f>
        <v>40</v>
      </c>
    </row>
    <row r="18629" spans="1:10" x14ac:dyDescent="0.3">
      <c r="A18629" t="s">
        <v>19151</v>
      </c>
      <c r="C18629" s="18">
        <v>370.10967446120867</v>
      </c>
      <c r="D18629" s="1"/>
      <c r="E18629" s="1">
        <v>3</v>
      </c>
      <c r="F18629" s="1">
        <v>0</v>
      </c>
      <c r="G18629" s="1">
        <v>0</v>
      </c>
      <c r="H18629" s="1">
        <v>3</v>
      </c>
      <c r="I18629" s="15">
        <v>0</v>
      </c>
      <c r="J18629">
        <f t="shared" si="291"/>
        <v>40</v>
      </c>
    </row>
    <row r="18630" spans="1:10" x14ac:dyDescent="0.3">
      <c r="A18630" t="s">
        <v>18562</v>
      </c>
      <c r="C18630" s="18">
        <v>370.10825858135547</v>
      </c>
      <c r="D18630" s="1"/>
      <c r="E18630" s="1">
        <v>5</v>
      </c>
      <c r="F18630" s="1">
        <v>1</v>
      </c>
      <c r="G18630" s="1">
        <v>0</v>
      </c>
      <c r="H18630" s="1">
        <v>4</v>
      </c>
      <c r="I18630" s="15">
        <v>0.2</v>
      </c>
      <c r="J18630">
        <f t="shared" si="291"/>
        <v>40</v>
      </c>
    </row>
    <row r="18631" spans="1:10" x14ac:dyDescent="0.3">
      <c r="A18631" t="s">
        <v>18563</v>
      </c>
      <c r="C18631" s="18">
        <v>370.10754824736807</v>
      </c>
      <c r="D18631" s="1"/>
      <c r="E18631" s="1">
        <v>3</v>
      </c>
      <c r="F18631" s="1">
        <v>0</v>
      </c>
      <c r="G18631" s="1">
        <v>0</v>
      </c>
      <c r="H18631" s="1">
        <v>3</v>
      </c>
      <c r="I18631" s="15">
        <v>0</v>
      </c>
      <c r="J18631">
        <f t="shared" si="291"/>
        <v>40</v>
      </c>
    </row>
    <row r="18632" spans="1:10" x14ac:dyDescent="0.3">
      <c r="A18632" t="s">
        <v>18586</v>
      </c>
      <c r="C18632" s="18">
        <v>370.10481209912018</v>
      </c>
      <c r="D18632" s="1"/>
      <c r="E18632" s="1">
        <v>9</v>
      </c>
      <c r="F18632" s="1">
        <v>3</v>
      </c>
      <c r="G18632" s="1">
        <v>0</v>
      </c>
      <c r="H18632" s="1">
        <v>6</v>
      </c>
      <c r="I18632" s="15">
        <v>0.33333333333333331</v>
      </c>
      <c r="J18632">
        <f t="shared" si="291"/>
        <v>40</v>
      </c>
    </row>
    <row r="18633" spans="1:10" x14ac:dyDescent="0.3">
      <c r="A18633" t="s">
        <v>18564</v>
      </c>
      <c r="C18633" s="18">
        <v>370.10464800341822</v>
      </c>
      <c r="D18633" s="1"/>
      <c r="E18633" s="1">
        <v>18</v>
      </c>
      <c r="F18633" s="1">
        <v>7</v>
      </c>
      <c r="G18633" s="1">
        <v>0</v>
      </c>
      <c r="H18633" s="1">
        <v>11</v>
      </c>
      <c r="I18633" s="15">
        <v>0.3888888888888889</v>
      </c>
      <c r="J18633">
        <f t="shared" si="291"/>
        <v>40</v>
      </c>
    </row>
    <row r="18634" spans="1:10" x14ac:dyDescent="0.3">
      <c r="A18634" t="s">
        <v>18565</v>
      </c>
      <c r="C18634" s="18">
        <v>370.10293095439027</v>
      </c>
      <c r="D18634" s="1"/>
      <c r="E18634" s="1">
        <v>3</v>
      </c>
      <c r="F18634" s="1">
        <v>0</v>
      </c>
      <c r="G18634" s="1">
        <v>0</v>
      </c>
      <c r="H18634" s="1">
        <v>3</v>
      </c>
      <c r="I18634" s="15">
        <v>0</v>
      </c>
      <c r="J18634">
        <f t="shared" si="291"/>
        <v>40</v>
      </c>
    </row>
    <row r="18635" spans="1:10" x14ac:dyDescent="0.3">
      <c r="A18635" t="s">
        <v>18566</v>
      </c>
      <c r="C18635" s="18">
        <v>370.10258240612359</v>
      </c>
      <c r="D18635" s="1"/>
      <c r="E18635" s="1">
        <v>3</v>
      </c>
      <c r="F18635" s="1">
        <v>0</v>
      </c>
      <c r="G18635" s="1">
        <v>0</v>
      </c>
      <c r="H18635" s="1">
        <v>3</v>
      </c>
      <c r="I18635" s="15">
        <v>0</v>
      </c>
      <c r="J18635">
        <f t="shared" si="291"/>
        <v>40</v>
      </c>
    </row>
    <row r="18636" spans="1:10" x14ac:dyDescent="0.3">
      <c r="A18636" t="s">
        <v>18567</v>
      </c>
      <c r="C18636" s="18">
        <v>370.0972147984902</v>
      </c>
      <c r="D18636" s="1"/>
      <c r="E18636" s="1">
        <v>3</v>
      </c>
      <c r="F18636" s="1">
        <v>0</v>
      </c>
      <c r="G18636" s="1">
        <v>0</v>
      </c>
      <c r="H18636" s="1">
        <v>3</v>
      </c>
      <c r="I18636" s="15">
        <v>0</v>
      </c>
      <c r="J18636">
        <f t="shared" si="291"/>
        <v>40</v>
      </c>
    </row>
    <row r="18637" spans="1:10" x14ac:dyDescent="0.3">
      <c r="A18637" t="s">
        <v>18568</v>
      </c>
      <c r="C18637" s="18">
        <v>370.09617229620471</v>
      </c>
      <c r="D18637" s="1"/>
      <c r="E18637" s="1">
        <v>3</v>
      </c>
      <c r="F18637" s="1">
        <v>0</v>
      </c>
      <c r="G18637" s="1">
        <v>0</v>
      </c>
      <c r="H18637" s="1">
        <v>3</v>
      </c>
      <c r="I18637" s="15">
        <v>0</v>
      </c>
      <c r="J18637">
        <f t="shared" si="291"/>
        <v>40</v>
      </c>
    </row>
    <row r="18638" spans="1:10" x14ac:dyDescent="0.3">
      <c r="A18638" t="s">
        <v>18569</v>
      </c>
      <c r="C18638" s="18">
        <v>370.08039417644568</v>
      </c>
      <c r="D18638" s="1"/>
      <c r="E18638" s="1">
        <v>5</v>
      </c>
      <c r="F18638" s="1">
        <v>1</v>
      </c>
      <c r="G18638" s="1">
        <v>0</v>
      </c>
      <c r="H18638" s="1">
        <v>4</v>
      </c>
      <c r="I18638" s="15">
        <v>0.2</v>
      </c>
      <c r="J18638">
        <f t="shared" si="291"/>
        <v>40</v>
      </c>
    </row>
    <row r="18639" spans="1:10" x14ac:dyDescent="0.3">
      <c r="A18639" s="21" t="s">
        <v>18571</v>
      </c>
      <c r="C18639" s="18">
        <v>370.07784661982549</v>
      </c>
      <c r="D18639" s="1"/>
      <c r="E18639" s="1">
        <v>3</v>
      </c>
      <c r="F18639" s="1">
        <v>0</v>
      </c>
      <c r="G18639" s="1">
        <v>0</v>
      </c>
      <c r="H18639" s="1">
        <v>3</v>
      </c>
      <c r="I18639" s="15">
        <v>0</v>
      </c>
      <c r="J18639">
        <f t="shared" si="291"/>
        <v>40</v>
      </c>
    </row>
    <row r="18640" spans="1:10" x14ac:dyDescent="0.3">
      <c r="A18640" t="s">
        <v>18572</v>
      </c>
      <c r="C18640" s="18">
        <v>370.07703794358463</v>
      </c>
      <c r="D18640" s="1"/>
      <c r="E18640" s="1">
        <v>6</v>
      </c>
      <c r="F18640" s="1">
        <v>1</v>
      </c>
      <c r="G18640" s="1">
        <v>1</v>
      </c>
      <c r="H18640" s="1">
        <v>4</v>
      </c>
      <c r="I18640" s="15">
        <v>0.25</v>
      </c>
      <c r="J18640">
        <f t="shared" si="291"/>
        <v>40</v>
      </c>
    </row>
    <row r="18641" spans="1:10" x14ac:dyDescent="0.3">
      <c r="A18641" t="s">
        <v>18573</v>
      </c>
      <c r="C18641" s="18">
        <v>370.07501341077511</v>
      </c>
      <c r="D18641" s="1"/>
      <c r="E18641" s="1">
        <v>3</v>
      </c>
      <c r="F18641" s="1">
        <v>0</v>
      </c>
      <c r="G18641" s="1">
        <v>0</v>
      </c>
      <c r="H18641" s="1">
        <v>3</v>
      </c>
      <c r="I18641" s="15">
        <v>0</v>
      </c>
      <c r="J18641">
        <f t="shared" si="291"/>
        <v>40</v>
      </c>
    </row>
    <row r="18642" spans="1:10" x14ac:dyDescent="0.3">
      <c r="A18642" t="s">
        <v>18574</v>
      </c>
      <c r="C18642" s="18">
        <v>370.07454674024649</v>
      </c>
      <c r="D18642" s="1"/>
      <c r="E18642" s="1">
        <v>3</v>
      </c>
      <c r="F18642" s="1">
        <v>0</v>
      </c>
      <c r="G18642" s="1">
        <v>0</v>
      </c>
      <c r="H18642" s="1">
        <v>3</v>
      </c>
      <c r="I18642" s="15">
        <v>0</v>
      </c>
      <c r="J18642">
        <f t="shared" si="291"/>
        <v>40</v>
      </c>
    </row>
    <row r="18643" spans="1:10" x14ac:dyDescent="0.3">
      <c r="A18643" t="s">
        <v>18575</v>
      </c>
      <c r="C18643" s="18">
        <v>370.07087301558084</v>
      </c>
      <c r="D18643" s="1"/>
      <c r="E18643" s="1">
        <v>5</v>
      </c>
      <c r="F18643" s="1">
        <v>1</v>
      </c>
      <c r="G18643" s="1">
        <v>0</v>
      </c>
      <c r="H18643" s="1">
        <v>4</v>
      </c>
      <c r="I18643" s="15">
        <v>0.2</v>
      </c>
      <c r="J18643">
        <f t="shared" si="291"/>
        <v>40</v>
      </c>
    </row>
    <row r="18644" spans="1:10" x14ac:dyDescent="0.3">
      <c r="A18644" t="s">
        <v>18576</v>
      </c>
      <c r="C18644" s="18">
        <v>370.07018106200411</v>
      </c>
      <c r="D18644" s="1"/>
      <c r="E18644" s="1">
        <v>3</v>
      </c>
      <c r="F18644" s="1">
        <v>0</v>
      </c>
      <c r="G18644" s="1">
        <v>0</v>
      </c>
      <c r="H18644" s="1">
        <v>3</v>
      </c>
      <c r="I18644" s="15">
        <v>0</v>
      </c>
      <c r="J18644">
        <f t="shared" si="291"/>
        <v>40</v>
      </c>
    </row>
    <row r="18645" spans="1:10" x14ac:dyDescent="0.3">
      <c r="A18645" t="s">
        <v>18577</v>
      </c>
      <c r="C18645" s="18">
        <v>370.07010620799736</v>
      </c>
      <c r="D18645" s="1"/>
      <c r="E18645" s="1">
        <v>3</v>
      </c>
      <c r="F18645" s="1">
        <v>0</v>
      </c>
      <c r="G18645" s="1">
        <v>0</v>
      </c>
      <c r="H18645" s="1">
        <v>3</v>
      </c>
      <c r="I18645" s="15">
        <v>0</v>
      </c>
      <c r="J18645">
        <f t="shared" si="291"/>
        <v>40</v>
      </c>
    </row>
    <row r="18646" spans="1:10" x14ac:dyDescent="0.3">
      <c r="A18646" t="s">
        <v>18578</v>
      </c>
      <c r="C18646" s="18">
        <v>370.06807267054927</v>
      </c>
      <c r="D18646" s="1"/>
      <c r="E18646" s="1">
        <v>5</v>
      </c>
      <c r="F18646" s="1">
        <v>1</v>
      </c>
      <c r="G18646" s="1">
        <v>0</v>
      </c>
      <c r="H18646" s="1">
        <v>4</v>
      </c>
      <c r="I18646" s="15">
        <v>0.2</v>
      </c>
      <c r="J18646">
        <f t="shared" si="291"/>
        <v>40</v>
      </c>
    </row>
    <row r="18647" spans="1:10" x14ac:dyDescent="0.3">
      <c r="A18647" t="s">
        <v>18579</v>
      </c>
      <c r="C18647" s="18">
        <v>370.06755340447836</v>
      </c>
      <c r="D18647" s="1"/>
      <c r="E18647" s="1">
        <v>3</v>
      </c>
      <c r="F18647" s="1">
        <v>0</v>
      </c>
      <c r="G18647" s="1">
        <v>0</v>
      </c>
      <c r="H18647" s="1">
        <v>3</v>
      </c>
      <c r="I18647" s="15">
        <v>0</v>
      </c>
      <c r="J18647">
        <f t="shared" si="291"/>
        <v>40</v>
      </c>
    </row>
    <row r="18648" spans="1:10" x14ac:dyDescent="0.3">
      <c r="A18648" t="s">
        <v>18580</v>
      </c>
      <c r="C18648" s="18">
        <v>370.06695233191942</v>
      </c>
      <c r="D18648" s="1"/>
      <c r="E18648" s="1">
        <v>3</v>
      </c>
      <c r="F18648" s="1">
        <v>0</v>
      </c>
      <c r="G18648" s="1">
        <v>0</v>
      </c>
      <c r="H18648" s="1">
        <v>3</v>
      </c>
      <c r="I18648" s="15">
        <v>0</v>
      </c>
      <c r="J18648">
        <f t="shared" si="291"/>
        <v>40</v>
      </c>
    </row>
    <row r="18649" spans="1:10" x14ac:dyDescent="0.3">
      <c r="A18649" t="s">
        <v>18581</v>
      </c>
      <c r="C18649" s="18">
        <v>370.06683339014069</v>
      </c>
      <c r="D18649" s="1"/>
      <c r="E18649" s="1">
        <v>3</v>
      </c>
      <c r="F18649" s="1">
        <v>0</v>
      </c>
      <c r="G18649" s="1">
        <v>0</v>
      </c>
      <c r="H18649" s="1">
        <v>3</v>
      </c>
      <c r="I18649" s="15">
        <v>0</v>
      </c>
      <c r="J18649">
        <f t="shared" si="291"/>
        <v>40</v>
      </c>
    </row>
    <row r="18650" spans="1:10" x14ac:dyDescent="0.3">
      <c r="A18650" t="s">
        <v>18582</v>
      </c>
      <c r="C18650" s="18">
        <v>370.06592743290594</v>
      </c>
      <c r="D18650" s="1"/>
      <c r="E18650" s="1">
        <v>3</v>
      </c>
      <c r="F18650" s="1">
        <v>0</v>
      </c>
      <c r="G18650" s="1">
        <v>0</v>
      </c>
      <c r="H18650" s="1">
        <v>3</v>
      </c>
      <c r="I18650" s="15">
        <v>0</v>
      </c>
      <c r="J18650">
        <f t="shared" si="291"/>
        <v>40</v>
      </c>
    </row>
    <row r="18651" spans="1:10" x14ac:dyDescent="0.3">
      <c r="A18651" t="s">
        <v>18583</v>
      </c>
      <c r="C18651" s="18">
        <v>370.06544976208488</v>
      </c>
      <c r="D18651" s="1"/>
      <c r="E18651" s="1">
        <v>9</v>
      </c>
      <c r="F18651" s="1">
        <v>3</v>
      </c>
      <c r="G18651" s="1">
        <v>1</v>
      </c>
      <c r="H18651" s="1">
        <v>5</v>
      </c>
      <c r="I18651" s="15">
        <v>0.3888888888888889</v>
      </c>
      <c r="J18651">
        <f t="shared" si="291"/>
        <v>40</v>
      </c>
    </row>
    <row r="18652" spans="1:10" x14ac:dyDescent="0.3">
      <c r="A18652" t="s">
        <v>18584</v>
      </c>
      <c r="C18652" s="18">
        <v>370.06363799697721</v>
      </c>
      <c r="D18652" s="1"/>
      <c r="E18652" s="1">
        <v>3</v>
      </c>
      <c r="F18652" s="1">
        <v>0</v>
      </c>
      <c r="G18652" s="1">
        <v>0</v>
      </c>
      <c r="H18652" s="1">
        <v>3</v>
      </c>
      <c r="I18652" s="15">
        <v>0</v>
      </c>
      <c r="J18652">
        <f t="shared" si="291"/>
        <v>40</v>
      </c>
    </row>
    <row r="18653" spans="1:10" x14ac:dyDescent="0.3">
      <c r="A18653" t="s">
        <v>18585</v>
      </c>
      <c r="C18653" s="18">
        <v>370.0613661420532</v>
      </c>
      <c r="D18653" s="1"/>
      <c r="E18653" s="1">
        <v>3</v>
      </c>
      <c r="F18653" s="1">
        <v>0</v>
      </c>
      <c r="G18653" s="1">
        <v>0</v>
      </c>
      <c r="H18653" s="1">
        <v>3</v>
      </c>
      <c r="I18653" s="15">
        <v>0</v>
      </c>
      <c r="J18653">
        <f t="shared" si="291"/>
        <v>40</v>
      </c>
    </row>
    <row r="18654" spans="1:10" x14ac:dyDescent="0.3">
      <c r="A18654" t="s">
        <v>18587</v>
      </c>
      <c r="C18654" s="18">
        <v>370.05561219521451</v>
      </c>
      <c r="D18654" s="1"/>
      <c r="E18654" s="1">
        <v>3</v>
      </c>
      <c r="F18654" s="1">
        <v>0</v>
      </c>
      <c r="G18654" s="1">
        <v>0</v>
      </c>
      <c r="H18654" s="1">
        <v>3</v>
      </c>
      <c r="I18654" s="15">
        <v>0</v>
      </c>
      <c r="J18654">
        <f t="shared" si="291"/>
        <v>40</v>
      </c>
    </row>
    <row r="18655" spans="1:10" x14ac:dyDescent="0.3">
      <c r="A18655" t="s">
        <v>18588</v>
      </c>
      <c r="C18655" s="18">
        <v>370.05363635981246</v>
      </c>
      <c r="D18655" s="1"/>
      <c r="E18655" s="1">
        <v>3</v>
      </c>
      <c r="F18655" s="1">
        <v>0</v>
      </c>
      <c r="G18655" s="1">
        <v>0</v>
      </c>
      <c r="H18655" s="1">
        <v>3</v>
      </c>
      <c r="I18655" s="15">
        <v>0</v>
      </c>
      <c r="J18655">
        <f t="shared" si="291"/>
        <v>40</v>
      </c>
    </row>
    <row r="18656" spans="1:10" x14ac:dyDescent="0.3">
      <c r="A18656" t="s">
        <v>18589</v>
      </c>
      <c r="C18656" s="18">
        <v>370.05104824929595</v>
      </c>
      <c r="D18656" s="1"/>
      <c r="E18656" s="1">
        <v>3</v>
      </c>
      <c r="F18656" s="1">
        <v>0</v>
      </c>
      <c r="G18656" s="1">
        <v>0</v>
      </c>
      <c r="H18656" s="1">
        <v>3</v>
      </c>
      <c r="I18656" s="15">
        <v>0</v>
      </c>
      <c r="J18656">
        <f t="shared" si="291"/>
        <v>40</v>
      </c>
    </row>
    <row r="18657" spans="1:10" x14ac:dyDescent="0.3">
      <c r="A18657" t="s">
        <v>18594</v>
      </c>
      <c r="C18657" s="18">
        <v>370.04988276059987</v>
      </c>
      <c r="D18657" s="1"/>
      <c r="E18657" s="1">
        <v>3</v>
      </c>
      <c r="F18657" s="1">
        <v>0</v>
      </c>
      <c r="G18657" s="1">
        <v>0</v>
      </c>
      <c r="H18657" s="1">
        <v>3</v>
      </c>
      <c r="I18657" s="15">
        <v>0</v>
      </c>
      <c r="J18657">
        <f t="shared" si="291"/>
        <v>40</v>
      </c>
    </row>
    <row r="18658" spans="1:10" x14ac:dyDescent="0.3">
      <c r="A18658" t="s">
        <v>18590</v>
      </c>
      <c r="C18658" s="18">
        <v>370.0486815101421</v>
      </c>
      <c r="D18658" s="1"/>
      <c r="E18658" s="1">
        <v>3</v>
      </c>
      <c r="F18658" s="1">
        <v>0</v>
      </c>
      <c r="G18658" s="1">
        <v>0</v>
      </c>
      <c r="H18658" s="1">
        <v>3</v>
      </c>
      <c r="I18658" s="15">
        <v>0</v>
      </c>
      <c r="J18658">
        <f t="shared" si="291"/>
        <v>40</v>
      </c>
    </row>
    <row r="18659" spans="1:10" x14ac:dyDescent="0.3">
      <c r="A18659" t="s">
        <v>18591</v>
      </c>
      <c r="C18659" s="18">
        <v>370.04584828575139</v>
      </c>
      <c r="D18659" s="1"/>
      <c r="E18659" s="1">
        <v>5</v>
      </c>
      <c r="F18659" s="1">
        <v>1</v>
      </c>
      <c r="G18659" s="1">
        <v>0</v>
      </c>
      <c r="H18659" s="1">
        <v>4</v>
      </c>
      <c r="I18659" s="15">
        <v>0.2</v>
      </c>
      <c r="J18659">
        <f t="shared" si="291"/>
        <v>40</v>
      </c>
    </row>
    <row r="18660" spans="1:10" x14ac:dyDescent="0.3">
      <c r="A18660" t="s">
        <v>18592</v>
      </c>
      <c r="C18660" s="18">
        <v>370.04483356014299</v>
      </c>
      <c r="D18660" s="1"/>
      <c r="E18660" s="1">
        <v>3</v>
      </c>
      <c r="F18660" s="1">
        <v>0</v>
      </c>
      <c r="G18660" s="1">
        <v>0</v>
      </c>
      <c r="H18660" s="1">
        <v>3</v>
      </c>
      <c r="I18660" s="15">
        <v>0</v>
      </c>
      <c r="J18660">
        <f t="shared" si="291"/>
        <v>40</v>
      </c>
    </row>
    <row r="18661" spans="1:10" x14ac:dyDescent="0.3">
      <c r="A18661" t="s">
        <v>18593</v>
      </c>
      <c r="C18661" s="18">
        <v>370.04478804717974</v>
      </c>
      <c r="D18661" s="1"/>
      <c r="E18661" s="1">
        <v>5</v>
      </c>
      <c r="F18661" s="1">
        <v>1</v>
      </c>
      <c r="G18661" s="1">
        <v>0</v>
      </c>
      <c r="H18661" s="1">
        <v>4</v>
      </c>
      <c r="I18661" s="15">
        <v>0.2</v>
      </c>
      <c r="J18661">
        <f t="shared" si="291"/>
        <v>40</v>
      </c>
    </row>
    <row r="18662" spans="1:10" x14ac:dyDescent="0.3">
      <c r="A18662" t="s">
        <v>18610</v>
      </c>
      <c r="C18662" s="18">
        <v>370.04443441815152</v>
      </c>
      <c r="D18662" s="1"/>
      <c r="E18662" s="1">
        <v>3</v>
      </c>
      <c r="F18662" s="1">
        <v>0</v>
      </c>
      <c r="G18662" s="1">
        <v>0</v>
      </c>
      <c r="H18662" s="1">
        <v>3</v>
      </c>
      <c r="I18662" s="15">
        <v>0</v>
      </c>
      <c r="J18662">
        <f t="shared" si="291"/>
        <v>40</v>
      </c>
    </row>
    <row r="18663" spans="1:10" x14ac:dyDescent="0.3">
      <c r="A18663" t="s">
        <v>18595</v>
      </c>
      <c r="C18663" s="18">
        <v>370.0439779479542</v>
      </c>
      <c r="D18663" s="1"/>
      <c r="E18663" s="1">
        <v>3</v>
      </c>
      <c r="F18663" s="1">
        <v>0</v>
      </c>
      <c r="G18663" s="1">
        <v>0</v>
      </c>
      <c r="H18663" s="1">
        <v>3</v>
      </c>
      <c r="I18663" s="15">
        <v>0</v>
      </c>
      <c r="J18663">
        <f t="shared" si="291"/>
        <v>40</v>
      </c>
    </row>
    <row r="18664" spans="1:10" x14ac:dyDescent="0.3">
      <c r="A18664" t="s">
        <v>18596</v>
      </c>
      <c r="C18664" s="18">
        <v>370.04382142895645</v>
      </c>
      <c r="D18664" s="1"/>
      <c r="E18664" s="1">
        <v>5</v>
      </c>
      <c r="F18664" s="1">
        <v>1</v>
      </c>
      <c r="G18664" s="1">
        <v>0</v>
      </c>
      <c r="H18664" s="1">
        <v>4</v>
      </c>
      <c r="I18664" s="15">
        <v>0.2</v>
      </c>
      <c r="J18664">
        <f t="shared" si="291"/>
        <v>40</v>
      </c>
    </row>
    <row r="18665" spans="1:10" x14ac:dyDescent="0.3">
      <c r="A18665" t="s">
        <v>18597</v>
      </c>
      <c r="C18665" s="18">
        <v>370.04329088519142</v>
      </c>
      <c r="D18665" s="1"/>
      <c r="E18665" s="1">
        <v>3</v>
      </c>
      <c r="F18665" s="1">
        <v>0</v>
      </c>
      <c r="G18665" s="1">
        <v>0</v>
      </c>
      <c r="H18665" s="1">
        <v>3</v>
      </c>
      <c r="I18665" s="15">
        <v>0</v>
      </c>
      <c r="J18665">
        <f t="shared" si="291"/>
        <v>40</v>
      </c>
    </row>
    <row r="18666" spans="1:10" x14ac:dyDescent="0.3">
      <c r="A18666" t="s">
        <v>18598</v>
      </c>
      <c r="C18666" s="18">
        <v>370.04082927065383</v>
      </c>
      <c r="D18666" s="1"/>
      <c r="E18666" s="1">
        <v>3</v>
      </c>
      <c r="F18666" s="1">
        <v>0</v>
      </c>
      <c r="G18666" s="1">
        <v>0</v>
      </c>
      <c r="H18666" s="1">
        <v>3</v>
      </c>
      <c r="I18666" s="15">
        <v>0</v>
      </c>
      <c r="J18666">
        <f t="shared" si="291"/>
        <v>40</v>
      </c>
    </row>
    <row r="18667" spans="1:10" x14ac:dyDescent="0.3">
      <c r="A18667" t="s">
        <v>20738</v>
      </c>
      <c r="C18667" s="18">
        <v>370.04040420765745</v>
      </c>
      <c r="D18667" s="1"/>
      <c r="E18667" s="1">
        <v>38</v>
      </c>
      <c r="F18667" s="1">
        <v>15</v>
      </c>
      <c r="G18667" s="1">
        <v>0</v>
      </c>
      <c r="H18667" s="1">
        <v>23</v>
      </c>
      <c r="I18667" s="15">
        <v>0.39473684210526316</v>
      </c>
      <c r="J18667">
        <f t="shared" si="291"/>
        <v>20</v>
      </c>
    </row>
    <row r="18668" spans="1:10" x14ac:dyDescent="0.3">
      <c r="A18668" t="s">
        <v>18599</v>
      </c>
      <c r="C18668" s="18">
        <v>370.03833048969204</v>
      </c>
      <c r="D18668" s="1"/>
      <c r="E18668" s="1">
        <v>3</v>
      </c>
      <c r="F18668" s="1">
        <v>0</v>
      </c>
      <c r="G18668" s="1">
        <v>0</v>
      </c>
      <c r="H18668" s="1">
        <v>3</v>
      </c>
      <c r="I18668" s="15">
        <v>0</v>
      </c>
      <c r="J18668">
        <f t="shared" si="291"/>
        <v>40</v>
      </c>
    </row>
    <row r="18669" spans="1:10" x14ac:dyDescent="0.3">
      <c r="A18669" t="s">
        <v>18600</v>
      </c>
      <c r="C18669" s="18">
        <v>370.03818479717478</v>
      </c>
      <c r="D18669" s="1"/>
      <c r="E18669" s="1">
        <v>3</v>
      </c>
      <c r="F18669" s="1">
        <v>0</v>
      </c>
      <c r="G18669" s="1">
        <v>0</v>
      </c>
      <c r="H18669" s="1">
        <v>3</v>
      </c>
      <c r="I18669" s="15">
        <v>0</v>
      </c>
      <c r="J18669">
        <f t="shared" si="291"/>
        <v>40</v>
      </c>
    </row>
    <row r="18670" spans="1:10" x14ac:dyDescent="0.3">
      <c r="A18670" t="s">
        <v>18601</v>
      </c>
      <c r="C18670" s="18">
        <v>370.03748745242768</v>
      </c>
      <c r="D18670" s="1"/>
      <c r="E18670" s="1">
        <v>5</v>
      </c>
      <c r="F18670" s="1">
        <v>1</v>
      </c>
      <c r="G18670" s="1">
        <v>0</v>
      </c>
      <c r="H18670" s="1">
        <v>4</v>
      </c>
      <c r="I18670" s="15">
        <v>0.2</v>
      </c>
      <c r="J18670">
        <f t="shared" si="291"/>
        <v>40</v>
      </c>
    </row>
    <row r="18671" spans="1:10" x14ac:dyDescent="0.3">
      <c r="A18671" t="s">
        <v>18602</v>
      </c>
      <c r="C18671" s="18">
        <v>370.03588749494998</v>
      </c>
      <c r="D18671" s="1"/>
      <c r="E18671" s="1">
        <v>3</v>
      </c>
      <c r="F18671" s="1">
        <v>0</v>
      </c>
      <c r="G18671" s="1">
        <v>0</v>
      </c>
      <c r="H18671" s="1">
        <v>3</v>
      </c>
      <c r="I18671" s="15">
        <v>0</v>
      </c>
      <c r="J18671">
        <f t="shared" si="291"/>
        <v>40</v>
      </c>
    </row>
    <row r="18672" spans="1:10" x14ac:dyDescent="0.3">
      <c r="A18672" t="s">
        <v>18603</v>
      </c>
      <c r="C18672" s="18">
        <v>370.0357554235635</v>
      </c>
      <c r="D18672" s="1"/>
      <c r="E18672" s="1">
        <v>3</v>
      </c>
      <c r="F18672" s="1">
        <v>0</v>
      </c>
      <c r="G18672" s="1">
        <v>0</v>
      </c>
      <c r="H18672" s="1">
        <v>3</v>
      </c>
      <c r="I18672" s="15">
        <v>0</v>
      </c>
      <c r="J18672">
        <f t="shared" si="291"/>
        <v>40</v>
      </c>
    </row>
    <row r="18673" spans="1:10" x14ac:dyDescent="0.3">
      <c r="A18673" t="s">
        <v>18604</v>
      </c>
      <c r="C18673" s="18">
        <v>370.03565234676802</v>
      </c>
      <c r="D18673" s="1"/>
      <c r="E18673" s="1">
        <v>3</v>
      </c>
      <c r="F18673" s="1">
        <v>0</v>
      </c>
      <c r="G18673" s="1">
        <v>0</v>
      </c>
      <c r="H18673" s="1">
        <v>3</v>
      </c>
      <c r="I18673" s="15">
        <v>0</v>
      </c>
      <c r="J18673">
        <f t="shared" si="291"/>
        <v>40</v>
      </c>
    </row>
    <row r="18674" spans="1:10" x14ac:dyDescent="0.3">
      <c r="A18674" t="s">
        <v>18605</v>
      </c>
      <c r="C18674" s="18">
        <v>370.03461646799639</v>
      </c>
      <c r="D18674" s="1"/>
      <c r="E18674" s="1">
        <v>3</v>
      </c>
      <c r="F18674" s="1">
        <v>0</v>
      </c>
      <c r="G18674" s="1">
        <v>0</v>
      </c>
      <c r="H18674" s="1">
        <v>3</v>
      </c>
      <c r="I18674" s="15">
        <v>0</v>
      </c>
      <c r="J18674">
        <f t="shared" si="291"/>
        <v>40</v>
      </c>
    </row>
    <row r="18675" spans="1:10" x14ac:dyDescent="0.3">
      <c r="A18675" t="s">
        <v>18607</v>
      </c>
      <c r="C18675" s="18">
        <v>370.03259875069654</v>
      </c>
      <c r="D18675" s="1"/>
      <c r="E18675" s="1">
        <v>3</v>
      </c>
      <c r="F18675" s="1">
        <v>0</v>
      </c>
      <c r="G18675" s="1">
        <v>0</v>
      </c>
      <c r="H18675" s="1">
        <v>3</v>
      </c>
      <c r="I18675" s="15">
        <v>0</v>
      </c>
      <c r="J18675">
        <f t="shared" si="291"/>
        <v>40</v>
      </c>
    </row>
    <row r="18676" spans="1:10" x14ac:dyDescent="0.3">
      <c r="A18676" t="s">
        <v>18609</v>
      </c>
      <c r="C18676" s="18">
        <v>370.03195129233097</v>
      </c>
      <c r="D18676" s="1"/>
      <c r="E18676" s="1">
        <v>3</v>
      </c>
      <c r="F18676" s="1">
        <v>0</v>
      </c>
      <c r="G18676" s="1">
        <v>0</v>
      </c>
      <c r="H18676" s="1">
        <v>3</v>
      </c>
      <c r="I18676" s="15">
        <v>0</v>
      </c>
      <c r="J18676">
        <f t="shared" si="291"/>
        <v>40</v>
      </c>
    </row>
    <row r="18677" spans="1:10" x14ac:dyDescent="0.3">
      <c r="A18677" t="s">
        <v>18611</v>
      </c>
      <c r="C18677" s="18">
        <v>370.03167122947855</v>
      </c>
      <c r="D18677" s="1"/>
      <c r="E18677" s="1">
        <v>5</v>
      </c>
      <c r="F18677" s="1">
        <v>1</v>
      </c>
      <c r="G18677" s="1">
        <v>0</v>
      </c>
      <c r="H18677" s="1">
        <v>4</v>
      </c>
      <c r="I18677" s="15">
        <v>0.2</v>
      </c>
      <c r="J18677">
        <f t="shared" si="291"/>
        <v>40</v>
      </c>
    </row>
    <row r="18678" spans="1:10" x14ac:dyDescent="0.3">
      <c r="A18678" t="s">
        <v>18612</v>
      </c>
      <c r="C18678" s="18">
        <v>370.03054063986445</v>
      </c>
      <c r="D18678" s="1"/>
      <c r="E18678" s="1">
        <v>5</v>
      </c>
      <c r="F18678" s="1">
        <v>1</v>
      </c>
      <c r="G18678" s="1">
        <v>0</v>
      </c>
      <c r="H18678" s="1">
        <v>4</v>
      </c>
      <c r="I18678" s="15">
        <v>0.2</v>
      </c>
      <c r="J18678">
        <f t="shared" si="291"/>
        <v>40</v>
      </c>
    </row>
    <row r="18679" spans="1:10" x14ac:dyDescent="0.3">
      <c r="A18679" t="s">
        <v>18613</v>
      </c>
      <c r="C18679" s="18">
        <v>370.02584903419648</v>
      </c>
      <c r="D18679" s="1"/>
      <c r="E18679" s="1">
        <v>3</v>
      </c>
      <c r="F18679" s="1">
        <v>0</v>
      </c>
      <c r="G18679" s="1">
        <v>0</v>
      </c>
      <c r="H18679" s="1">
        <v>3</v>
      </c>
      <c r="I18679" s="15">
        <v>0</v>
      </c>
      <c r="J18679">
        <f t="shared" si="291"/>
        <v>40</v>
      </c>
    </row>
    <row r="18680" spans="1:10" x14ac:dyDescent="0.3">
      <c r="A18680" t="s">
        <v>18614</v>
      </c>
      <c r="C18680" s="18">
        <v>370.0247826544695</v>
      </c>
      <c r="D18680" s="1"/>
      <c r="E18680" s="1">
        <v>3</v>
      </c>
      <c r="F18680" s="1">
        <v>0</v>
      </c>
      <c r="G18680" s="1">
        <v>0</v>
      </c>
      <c r="H18680" s="1">
        <v>3</v>
      </c>
      <c r="I18680" s="15">
        <v>0</v>
      </c>
      <c r="J18680">
        <f t="shared" si="291"/>
        <v>40</v>
      </c>
    </row>
    <row r="18681" spans="1:10" x14ac:dyDescent="0.3">
      <c r="A18681" t="s">
        <v>18615</v>
      </c>
      <c r="C18681" s="18">
        <v>370.02363142555214</v>
      </c>
      <c r="D18681" s="1"/>
      <c r="E18681" s="1">
        <v>3</v>
      </c>
      <c r="F18681" s="1">
        <v>0</v>
      </c>
      <c r="G18681" s="1">
        <v>0</v>
      </c>
      <c r="H18681" s="1">
        <v>3</v>
      </c>
      <c r="I18681" s="15">
        <v>0</v>
      </c>
      <c r="J18681">
        <f t="shared" si="291"/>
        <v>40</v>
      </c>
    </row>
    <row r="18682" spans="1:10" x14ac:dyDescent="0.3">
      <c r="A18682" t="s">
        <v>18616</v>
      </c>
      <c r="C18682" s="18">
        <v>370.01836464434695</v>
      </c>
      <c r="D18682" s="1"/>
      <c r="E18682" s="1">
        <v>2</v>
      </c>
      <c r="F18682" s="1">
        <v>0</v>
      </c>
      <c r="G18682" s="1">
        <v>0</v>
      </c>
      <c r="H18682" s="1">
        <v>2</v>
      </c>
      <c r="I18682" s="15">
        <v>0</v>
      </c>
      <c r="J18682">
        <f t="shared" si="291"/>
        <v>40</v>
      </c>
    </row>
    <row r="18683" spans="1:10" x14ac:dyDescent="0.3">
      <c r="A18683" t="s">
        <v>18617</v>
      </c>
      <c r="C18683" s="18">
        <v>370.01702146390414</v>
      </c>
      <c r="D18683" s="1"/>
      <c r="E18683" s="1">
        <v>3</v>
      </c>
      <c r="F18683" s="1">
        <v>0</v>
      </c>
      <c r="G18683" s="1">
        <v>0</v>
      </c>
      <c r="H18683" s="1">
        <v>3</v>
      </c>
      <c r="I18683" s="15">
        <v>0</v>
      </c>
      <c r="J18683">
        <f t="shared" si="291"/>
        <v>40</v>
      </c>
    </row>
    <row r="18684" spans="1:10" x14ac:dyDescent="0.3">
      <c r="A18684" t="s">
        <v>18618</v>
      </c>
      <c r="C18684" s="18">
        <v>370.01676002049595</v>
      </c>
      <c r="D18684" s="1"/>
      <c r="E18684" s="1">
        <v>3</v>
      </c>
      <c r="F18684" s="1">
        <v>0</v>
      </c>
      <c r="G18684" s="1">
        <v>0</v>
      </c>
      <c r="H18684" s="1">
        <v>3</v>
      </c>
      <c r="I18684" s="15">
        <v>0</v>
      </c>
      <c r="J18684">
        <f t="shared" si="291"/>
        <v>40</v>
      </c>
    </row>
    <row r="18685" spans="1:10" x14ac:dyDescent="0.3">
      <c r="A18685" t="s">
        <v>18619</v>
      </c>
      <c r="C18685" s="18">
        <v>370.01655157897898</v>
      </c>
      <c r="D18685" s="1"/>
      <c r="E18685" s="1">
        <v>5</v>
      </c>
      <c r="F18685" s="1">
        <v>1</v>
      </c>
      <c r="G18685" s="1">
        <v>0</v>
      </c>
      <c r="H18685" s="1">
        <v>4</v>
      </c>
      <c r="I18685" s="15">
        <v>0.2</v>
      </c>
      <c r="J18685">
        <f t="shared" si="291"/>
        <v>40</v>
      </c>
    </row>
    <row r="18686" spans="1:10" x14ac:dyDescent="0.3">
      <c r="A18686" t="s">
        <v>18620</v>
      </c>
      <c r="C18686" s="18">
        <v>370.01655014111492</v>
      </c>
      <c r="D18686" s="1"/>
      <c r="E18686" s="1">
        <v>5</v>
      </c>
      <c r="F18686" s="1">
        <v>1</v>
      </c>
      <c r="G18686" s="1">
        <v>0</v>
      </c>
      <c r="H18686" s="1">
        <v>4</v>
      </c>
      <c r="I18686" s="15">
        <v>0.2</v>
      </c>
      <c r="J18686">
        <f t="shared" si="291"/>
        <v>40</v>
      </c>
    </row>
    <row r="18687" spans="1:10" x14ac:dyDescent="0.3">
      <c r="A18687" t="s">
        <v>18621</v>
      </c>
      <c r="C18687" s="18">
        <v>370.01655013984771</v>
      </c>
      <c r="D18687" s="1"/>
      <c r="E18687" s="1">
        <v>3</v>
      </c>
      <c r="F18687" s="1">
        <v>0</v>
      </c>
      <c r="G18687" s="1">
        <v>0</v>
      </c>
      <c r="H18687" s="1">
        <v>3</v>
      </c>
      <c r="I18687" s="15">
        <v>0</v>
      </c>
      <c r="J18687">
        <f t="shared" si="291"/>
        <v>40</v>
      </c>
    </row>
    <row r="18688" spans="1:10" x14ac:dyDescent="0.3">
      <c r="A18688" t="s">
        <v>18622</v>
      </c>
      <c r="C18688" s="18">
        <v>370.01655013984771</v>
      </c>
      <c r="D18688" s="1"/>
      <c r="E18688" s="1">
        <v>3</v>
      </c>
      <c r="F18688" s="1">
        <v>0</v>
      </c>
      <c r="G18688" s="1">
        <v>0</v>
      </c>
      <c r="H18688" s="1">
        <v>3</v>
      </c>
      <c r="I18688" s="15">
        <v>0</v>
      </c>
      <c r="J18688">
        <f t="shared" si="291"/>
        <v>40</v>
      </c>
    </row>
    <row r="18689" spans="1:10" x14ac:dyDescent="0.3">
      <c r="A18689" t="s">
        <v>18623</v>
      </c>
      <c r="C18689" s="18">
        <v>370.01655013984771</v>
      </c>
      <c r="D18689" s="1"/>
      <c r="E18689" s="1">
        <v>3</v>
      </c>
      <c r="F18689" s="1">
        <v>0</v>
      </c>
      <c r="G18689" s="1">
        <v>0</v>
      </c>
      <c r="H18689" s="1">
        <v>3</v>
      </c>
      <c r="I18689" s="15">
        <v>0</v>
      </c>
      <c r="J18689">
        <f t="shared" si="291"/>
        <v>40</v>
      </c>
    </row>
    <row r="18690" spans="1:10" x14ac:dyDescent="0.3">
      <c r="A18690" t="s">
        <v>18624</v>
      </c>
      <c r="C18690" s="18">
        <v>370.01655013984771</v>
      </c>
      <c r="D18690" s="1"/>
      <c r="E18690" s="1">
        <v>3</v>
      </c>
      <c r="F18690" s="1">
        <v>0</v>
      </c>
      <c r="G18690" s="1">
        <v>0</v>
      </c>
      <c r="H18690" s="1">
        <v>3</v>
      </c>
      <c r="I18690" s="15">
        <v>0</v>
      </c>
      <c r="J18690">
        <f t="shared" si="291"/>
        <v>40</v>
      </c>
    </row>
    <row r="18691" spans="1:10" x14ac:dyDescent="0.3">
      <c r="A18691" t="s">
        <v>18625</v>
      </c>
      <c r="C18691" s="18">
        <v>370.01655013984771</v>
      </c>
      <c r="D18691" s="1"/>
      <c r="E18691" s="1">
        <v>3</v>
      </c>
      <c r="F18691" s="1">
        <v>0</v>
      </c>
      <c r="G18691" s="1">
        <v>0</v>
      </c>
      <c r="H18691" s="1">
        <v>3</v>
      </c>
      <c r="I18691" s="15">
        <v>0</v>
      </c>
      <c r="J18691">
        <f t="shared" si="291"/>
        <v>40</v>
      </c>
    </row>
    <row r="18692" spans="1:10" x14ac:dyDescent="0.3">
      <c r="A18692" t="s">
        <v>18626</v>
      </c>
      <c r="C18692" s="18">
        <v>370.01655013984771</v>
      </c>
      <c r="D18692" s="1"/>
      <c r="E18692" s="1">
        <v>3</v>
      </c>
      <c r="F18692" s="1">
        <v>0</v>
      </c>
      <c r="G18692" s="1">
        <v>0</v>
      </c>
      <c r="H18692" s="1">
        <v>3</v>
      </c>
      <c r="I18692" s="15">
        <v>0</v>
      </c>
      <c r="J18692">
        <f t="shared" ref="J18692:J18755" si="292">IF(E18692&lt;=30,40,20)</f>
        <v>40</v>
      </c>
    </row>
    <row r="18693" spans="1:10" x14ac:dyDescent="0.3">
      <c r="A18693" t="s">
        <v>18627</v>
      </c>
      <c r="C18693" s="18">
        <v>370.01655013984771</v>
      </c>
      <c r="D18693" s="1"/>
      <c r="E18693" s="1">
        <v>3</v>
      </c>
      <c r="F18693" s="1">
        <v>0</v>
      </c>
      <c r="G18693" s="1">
        <v>0</v>
      </c>
      <c r="H18693" s="1">
        <v>3</v>
      </c>
      <c r="I18693" s="15">
        <v>0</v>
      </c>
      <c r="J18693">
        <f t="shared" si="292"/>
        <v>40</v>
      </c>
    </row>
    <row r="18694" spans="1:10" x14ac:dyDescent="0.3">
      <c r="A18694" t="s">
        <v>18628</v>
      </c>
      <c r="C18694" s="18">
        <v>370.01655013984771</v>
      </c>
      <c r="D18694" s="1"/>
      <c r="E18694" s="1">
        <v>3</v>
      </c>
      <c r="F18694" s="1">
        <v>0</v>
      </c>
      <c r="G18694" s="1">
        <v>0</v>
      </c>
      <c r="H18694" s="1">
        <v>3</v>
      </c>
      <c r="I18694" s="15">
        <v>0</v>
      </c>
      <c r="J18694">
        <f t="shared" si="292"/>
        <v>40</v>
      </c>
    </row>
    <row r="18695" spans="1:10" x14ac:dyDescent="0.3">
      <c r="A18695" t="s">
        <v>18629</v>
      </c>
      <c r="C18695" s="18">
        <v>370.01655013984771</v>
      </c>
      <c r="D18695" s="1"/>
      <c r="E18695" s="1">
        <v>3</v>
      </c>
      <c r="F18695" s="1">
        <v>0</v>
      </c>
      <c r="G18695" s="1">
        <v>0</v>
      </c>
      <c r="H18695" s="1">
        <v>3</v>
      </c>
      <c r="I18695" s="15">
        <v>0</v>
      </c>
      <c r="J18695">
        <f t="shared" si="292"/>
        <v>40</v>
      </c>
    </row>
    <row r="18696" spans="1:10" x14ac:dyDescent="0.3">
      <c r="A18696" t="s">
        <v>18630</v>
      </c>
      <c r="C18696" s="18">
        <v>370.01655013984771</v>
      </c>
      <c r="D18696" s="1"/>
      <c r="E18696" s="1">
        <v>3</v>
      </c>
      <c r="F18696" s="1">
        <v>0</v>
      </c>
      <c r="G18696" s="1">
        <v>0</v>
      </c>
      <c r="H18696" s="1">
        <v>3</v>
      </c>
      <c r="I18696" s="15">
        <v>0</v>
      </c>
      <c r="J18696">
        <f t="shared" si="292"/>
        <v>40</v>
      </c>
    </row>
    <row r="18697" spans="1:10" x14ac:dyDescent="0.3">
      <c r="A18697" t="s">
        <v>18631</v>
      </c>
      <c r="C18697" s="18">
        <v>370.01655013984771</v>
      </c>
      <c r="D18697" s="1"/>
      <c r="E18697" s="1">
        <v>3</v>
      </c>
      <c r="F18697" s="1">
        <v>0</v>
      </c>
      <c r="G18697" s="1">
        <v>0</v>
      </c>
      <c r="H18697" s="1">
        <v>3</v>
      </c>
      <c r="I18697" s="15">
        <v>0</v>
      </c>
      <c r="J18697">
        <f t="shared" si="292"/>
        <v>40</v>
      </c>
    </row>
    <row r="18698" spans="1:10" x14ac:dyDescent="0.3">
      <c r="A18698" t="s">
        <v>18632</v>
      </c>
      <c r="C18698" s="18">
        <v>370.01655013984771</v>
      </c>
      <c r="D18698" s="1"/>
      <c r="E18698" s="1">
        <v>3</v>
      </c>
      <c r="F18698" s="1">
        <v>0</v>
      </c>
      <c r="G18698" s="1">
        <v>0</v>
      </c>
      <c r="H18698" s="1">
        <v>3</v>
      </c>
      <c r="I18698" s="15">
        <v>0</v>
      </c>
      <c r="J18698">
        <f t="shared" si="292"/>
        <v>40</v>
      </c>
    </row>
    <row r="18699" spans="1:10" x14ac:dyDescent="0.3">
      <c r="A18699" t="s">
        <v>18633</v>
      </c>
      <c r="C18699" s="18">
        <v>370.01649851349379</v>
      </c>
      <c r="D18699" s="1"/>
      <c r="E18699" s="1">
        <v>4</v>
      </c>
      <c r="F18699" s="1">
        <v>1</v>
      </c>
      <c r="G18699" s="1">
        <v>0</v>
      </c>
      <c r="H18699" s="1">
        <v>3</v>
      </c>
      <c r="I18699" s="15">
        <v>0.25</v>
      </c>
      <c r="J18699">
        <f t="shared" si="292"/>
        <v>40</v>
      </c>
    </row>
    <row r="18700" spans="1:10" x14ac:dyDescent="0.3">
      <c r="A18700" t="s">
        <v>18634</v>
      </c>
      <c r="C18700" s="18">
        <v>370.01645036791484</v>
      </c>
      <c r="D18700" s="1"/>
      <c r="E18700" s="1">
        <v>3</v>
      </c>
      <c r="F18700" s="1">
        <v>0</v>
      </c>
      <c r="G18700" s="1">
        <v>0</v>
      </c>
      <c r="H18700" s="1">
        <v>3</v>
      </c>
      <c r="I18700" s="15">
        <v>0</v>
      </c>
      <c r="J18700">
        <f t="shared" si="292"/>
        <v>40</v>
      </c>
    </row>
    <row r="18701" spans="1:10" x14ac:dyDescent="0.3">
      <c r="A18701" t="s">
        <v>18635</v>
      </c>
      <c r="C18701" s="18">
        <v>370.01607378979901</v>
      </c>
      <c r="D18701" s="1"/>
      <c r="E18701" s="1">
        <v>5</v>
      </c>
      <c r="F18701" s="1">
        <v>1</v>
      </c>
      <c r="G18701" s="1">
        <v>0</v>
      </c>
      <c r="H18701" s="1">
        <v>4</v>
      </c>
      <c r="I18701" s="15">
        <v>0.2</v>
      </c>
      <c r="J18701">
        <f t="shared" si="292"/>
        <v>40</v>
      </c>
    </row>
    <row r="18702" spans="1:10" x14ac:dyDescent="0.3">
      <c r="A18702" t="s">
        <v>18636</v>
      </c>
      <c r="C18702" s="18">
        <v>370.01607378979901</v>
      </c>
      <c r="D18702" s="1"/>
      <c r="E18702" s="1">
        <v>5</v>
      </c>
      <c r="F18702" s="1">
        <v>1</v>
      </c>
      <c r="G18702" s="1">
        <v>0</v>
      </c>
      <c r="H18702" s="1">
        <v>4</v>
      </c>
      <c r="I18702" s="15">
        <v>0.2</v>
      </c>
      <c r="J18702">
        <f t="shared" si="292"/>
        <v>40</v>
      </c>
    </row>
    <row r="18703" spans="1:10" x14ac:dyDescent="0.3">
      <c r="A18703" t="s">
        <v>18637</v>
      </c>
      <c r="C18703" s="18">
        <v>370.01576454378022</v>
      </c>
      <c r="D18703" s="1"/>
      <c r="E18703" s="1">
        <v>3</v>
      </c>
      <c r="F18703" s="1">
        <v>0</v>
      </c>
      <c r="G18703" s="1">
        <v>0</v>
      </c>
      <c r="H18703" s="1">
        <v>3</v>
      </c>
      <c r="I18703" s="15">
        <v>0</v>
      </c>
      <c r="J18703">
        <f t="shared" si="292"/>
        <v>40</v>
      </c>
    </row>
    <row r="18704" spans="1:10" x14ac:dyDescent="0.3">
      <c r="A18704" t="s">
        <v>18638</v>
      </c>
      <c r="C18704" s="18">
        <v>370.01571538668031</v>
      </c>
      <c r="D18704" s="1"/>
      <c r="E18704" s="1">
        <v>3</v>
      </c>
      <c r="F18704" s="1">
        <v>0</v>
      </c>
      <c r="G18704" s="1">
        <v>0</v>
      </c>
      <c r="H18704" s="1">
        <v>3</v>
      </c>
      <c r="I18704" s="15">
        <v>0</v>
      </c>
      <c r="J18704">
        <f t="shared" si="292"/>
        <v>40</v>
      </c>
    </row>
    <row r="18705" spans="1:10" x14ac:dyDescent="0.3">
      <c r="A18705" t="s">
        <v>18639</v>
      </c>
      <c r="C18705" s="18">
        <v>370.01561114893963</v>
      </c>
      <c r="D18705" s="1"/>
      <c r="E18705" s="1">
        <v>5</v>
      </c>
      <c r="F18705" s="1">
        <v>1</v>
      </c>
      <c r="G18705" s="1">
        <v>0</v>
      </c>
      <c r="H18705" s="1">
        <v>4</v>
      </c>
      <c r="I18705" s="15">
        <v>0.2</v>
      </c>
      <c r="J18705">
        <f t="shared" si="292"/>
        <v>40</v>
      </c>
    </row>
    <row r="18706" spans="1:10" x14ac:dyDescent="0.3">
      <c r="A18706" t="s">
        <v>18640</v>
      </c>
      <c r="C18706" s="18">
        <v>370.01227071590426</v>
      </c>
      <c r="D18706" s="1"/>
      <c r="E18706" s="1">
        <v>3</v>
      </c>
      <c r="F18706" s="1">
        <v>0</v>
      </c>
      <c r="G18706" s="1">
        <v>0</v>
      </c>
      <c r="H18706" s="1">
        <v>3</v>
      </c>
      <c r="I18706" s="15">
        <v>0</v>
      </c>
      <c r="J18706">
        <f t="shared" si="292"/>
        <v>40</v>
      </c>
    </row>
    <row r="18707" spans="1:10" x14ac:dyDescent="0.3">
      <c r="A18707" t="s">
        <v>18641</v>
      </c>
      <c r="C18707" s="18">
        <v>370.0119425621333</v>
      </c>
      <c r="D18707" s="1"/>
      <c r="E18707" s="1">
        <v>5</v>
      </c>
      <c r="F18707" s="1">
        <v>1</v>
      </c>
      <c r="G18707" s="1">
        <v>0</v>
      </c>
      <c r="H18707" s="1">
        <v>4</v>
      </c>
      <c r="I18707" s="15">
        <v>0.2</v>
      </c>
      <c r="J18707">
        <f t="shared" si="292"/>
        <v>40</v>
      </c>
    </row>
    <row r="18708" spans="1:10" x14ac:dyDescent="0.3">
      <c r="A18708" t="s">
        <v>18642</v>
      </c>
      <c r="C18708" s="18">
        <v>370.00974395822226</v>
      </c>
      <c r="D18708" s="1"/>
      <c r="E18708" s="1">
        <v>3</v>
      </c>
      <c r="F18708" s="1">
        <v>0</v>
      </c>
      <c r="G18708" s="1">
        <v>0</v>
      </c>
      <c r="H18708" s="1">
        <v>3</v>
      </c>
      <c r="I18708" s="15">
        <v>0</v>
      </c>
      <c r="J18708">
        <f t="shared" si="292"/>
        <v>40</v>
      </c>
    </row>
    <row r="18709" spans="1:10" x14ac:dyDescent="0.3">
      <c r="A18709" t="s">
        <v>18643</v>
      </c>
      <c r="C18709" s="18">
        <v>370.00933684566093</v>
      </c>
      <c r="D18709" s="1"/>
      <c r="E18709" s="1">
        <v>5</v>
      </c>
      <c r="F18709" s="1">
        <v>1</v>
      </c>
      <c r="G18709" s="1">
        <v>0</v>
      </c>
      <c r="H18709" s="1">
        <v>4</v>
      </c>
      <c r="I18709" s="15">
        <v>0.2</v>
      </c>
      <c r="J18709">
        <f t="shared" si="292"/>
        <v>40</v>
      </c>
    </row>
    <row r="18710" spans="1:10" x14ac:dyDescent="0.3">
      <c r="A18710" t="s">
        <v>18644</v>
      </c>
      <c r="C18710" s="18">
        <v>370.00904559754429</v>
      </c>
      <c r="D18710" s="1"/>
      <c r="E18710" s="1">
        <v>3</v>
      </c>
      <c r="F18710" s="1">
        <v>0</v>
      </c>
      <c r="G18710" s="1">
        <v>0</v>
      </c>
      <c r="H18710" s="1">
        <v>3</v>
      </c>
      <c r="I18710" s="15">
        <v>0</v>
      </c>
      <c r="J18710">
        <f t="shared" si="292"/>
        <v>40</v>
      </c>
    </row>
    <row r="18711" spans="1:10" x14ac:dyDescent="0.3">
      <c r="A18711" t="s">
        <v>18645</v>
      </c>
      <c r="C18711" s="18">
        <v>370.00902497110854</v>
      </c>
      <c r="D18711" s="1"/>
      <c r="E18711" s="1">
        <v>3</v>
      </c>
      <c r="F18711" s="1">
        <v>0</v>
      </c>
      <c r="G18711" s="1">
        <v>0</v>
      </c>
      <c r="H18711" s="1">
        <v>3</v>
      </c>
      <c r="I18711" s="15">
        <v>0</v>
      </c>
      <c r="J18711">
        <f t="shared" si="292"/>
        <v>40</v>
      </c>
    </row>
    <row r="18712" spans="1:10" x14ac:dyDescent="0.3">
      <c r="A18712" t="s">
        <v>18646</v>
      </c>
      <c r="C18712" s="18">
        <v>370.00900721832892</v>
      </c>
      <c r="D18712" s="1"/>
      <c r="E18712" s="1">
        <v>3</v>
      </c>
      <c r="F18712" s="1">
        <v>0</v>
      </c>
      <c r="G18712" s="1">
        <v>0</v>
      </c>
      <c r="H18712" s="1">
        <v>3</v>
      </c>
      <c r="I18712" s="15">
        <v>0</v>
      </c>
      <c r="J18712">
        <f t="shared" si="292"/>
        <v>40</v>
      </c>
    </row>
    <row r="18713" spans="1:10" x14ac:dyDescent="0.3">
      <c r="A18713" t="s">
        <v>18647</v>
      </c>
      <c r="C18713" s="18">
        <v>370.00897331874808</v>
      </c>
      <c r="D18713" s="1"/>
      <c r="E18713" s="1">
        <v>3</v>
      </c>
      <c r="F18713" s="1">
        <v>0</v>
      </c>
      <c r="G18713" s="1">
        <v>0</v>
      </c>
      <c r="H18713" s="1">
        <v>3</v>
      </c>
      <c r="I18713" s="15">
        <v>0</v>
      </c>
      <c r="J18713">
        <f t="shared" si="292"/>
        <v>40</v>
      </c>
    </row>
    <row r="18714" spans="1:10" x14ac:dyDescent="0.3">
      <c r="A18714" t="s">
        <v>18648</v>
      </c>
      <c r="C18714" s="18">
        <v>370.00892924955565</v>
      </c>
      <c r="D18714" s="1"/>
      <c r="E18714" s="1">
        <v>3</v>
      </c>
      <c r="F18714" s="1">
        <v>0</v>
      </c>
      <c r="G18714" s="1">
        <v>0</v>
      </c>
      <c r="H18714" s="1">
        <v>3</v>
      </c>
      <c r="I18714" s="15">
        <v>0</v>
      </c>
      <c r="J18714">
        <f t="shared" si="292"/>
        <v>40</v>
      </c>
    </row>
    <row r="18715" spans="1:10" x14ac:dyDescent="0.3">
      <c r="A18715" t="s">
        <v>18649</v>
      </c>
      <c r="C18715" s="18">
        <v>370.00887596484586</v>
      </c>
      <c r="D18715" s="1"/>
      <c r="E18715" s="1">
        <v>3</v>
      </c>
      <c r="F18715" s="1">
        <v>0</v>
      </c>
      <c r="G18715" s="1">
        <v>0</v>
      </c>
      <c r="H18715" s="1">
        <v>3</v>
      </c>
      <c r="I18715" s="15">
        <v>0</v>
      </c>
      <c r="J18715">
        <f t="shared" si="292"/>
        <v>40</v>
      </c>
    </row>
    <row r="18716" spans="1:10" x14ac:dyDescent="0.3">
      <c r="A18716" t="s">
        <v>18650</v>
      </c>
      <c r="C18716" s="18">
        <v>370.00866030722585</v>
      </c>
      <c r="D18716" s="1"/>
      <c r="E18716" s="1">
        <v>5</v>
      </c>
      <c r="F18716" s="1">
        <v>1</v>
      </c>
      <c r="G18716" s="1">
        <v>0</v>
      </c>
      <c r="H18716" s="1">
        <v>4</v>
      </c>
      <c r="I18716" s="15">
        <v>0.2</v>
      </c>
      <c r="J18716">
        <f t="shared" si="292"/>
        <v>40</v>
      </c>
    </row>
    <row r="18717" spans="1:10" x14ac:dyDescent="0.3">
      <c r="A18717" t="s">
        <v>18651</v>
      </c>
      <c r="C18717" s="18">
        <v>370.00828192705416</v>
      </c>
      <c r="D18717" s="1"/>
      <c r="E18717" s="1">
        <v>3</v>
      </c>
      <c r="F18717" s="1">
        <v>0</v>
      </c>
      <c r="G18717" s="1">
        <v>0</v>
      </c>
      <c r="H18717" s="1">
        <v>3</v>
      </c>
      <c r="I18717" s="15">
        <v>0</v>
      </c>
      <c r="J18717">
        <f t="shared" si="292"/>
        <v>40</v>
      </c>
    </row>
    <row r="18718" spans="1:10" x14ac:dyDescent="0.3">
      <c r="A18718" t="s">
        <v>18652</v>
      </c>
      <c r="C18718" s="18">
        <v>370.00828192705416</v>
      </c>
      <c r="D18718" s="1"/>
      <c r="E18718" s="1">
        <v>3</v>
      </c>
      <c r="F18718" s="1">
        <v>0</v>
      </c>
      <c r="G18718" s="1">
        <v>0</v>
      </c>
      <c r="H18718" s="1">
        <v>3</v>
      </c>
      <c r="I18718" s="15">
        <v>0</v>
      </c>
      <c r="J18718">
        <f t="shared" si="292"/>
        <v>40</v>
      </c>
    </row>
    <row r="18719" spans="1:10" x14ac:dyDescent="0.3">
      <c r="A18719" t="s">
        <v>18653</v>
      </c>
      <c r="C18719" s="18">
        <v>370.00828192705416</v>
      </c>
      <c r="D18719" s="1"/>
      <c r="E18719" s="1">
        <v>3</v>
      </c>
      <c r="F18719" s="1">
        <v>0</v>
      </c>
      <c r="G18719" s="1">
        <v>0</v>
      </c>
      <c r="H18719" s="1">
        <v>3</v>
      </c>
      <c r="I18719" s="15">
        <v>0</v>
      </c>
      <c r="J18719">
        <f t="shared" si="292"/>
        <v>40</v>
      </c>
    </row>
    <row r="18720" spans="1:10" x14ac:dyDescent="0.3">
      <c r="A18720" t="s">
        <v>18654</v>
      </c>
      <c r="C18720" s="18">
        <v>370.00828192705416</v>
      </c>
      <c r="D18720" s="1"/>
      <c r="E18720" s="1">
        <v>3</v>
      </c>
      <c r="F18720" s="1">
        <v>0</v>
      </c>
      <c r="G18720" s="1">
        <v>0</v>
      </c>
      <c r="H18720" s="1">
        <v>3</v>
      </c>
      <c r="I18720" s="15">
        <v>0</v>
      </c>
      <c r="J18720">
        <f t="shared" si="292"/>
        <v>40</v>
      </c>
    </row>
    <row r="18721" spans="1:10" x14ac:dyDescent="0.3">
      <c r="A18721" t="s">
        <v>18655</v>
      </c>
      <c r="C18721" s="18">
        <v>370.0082108314358</v>
      </c>
      <c r="D18721" s="1"/>
      <c r="E18721" s="1">
        <v>5</v>
      </c>
      <c r="F18721" s="1">
        <v>1</v>
      </c>
      <c r="G18721" s="1">
        <v>0</v>
      </c>
      <c r="H18721" s="1">
        <v>4</v>
      </c>
      <c r="I18721" s="15">
        <v>0.2</v>
      </c>
      <c r="J18721">
        <f t="shared" si="292"/>
        <v>40</v>
      </c>
    </row>
    <row r="18722" spans="1:10" x14ac:dyDescent="0.3">
      <c r="A18722" t="s">
        <v>18656</v>
      </c>
      <c r="C18722" s="18">
        <v>370.00806161203212</v>
      </c>
      <c r="D18722" s="1"/>
      <c r="E18722" s="1">
        <v>3</v>
      </c>
      <c r="F18722" s="1">
        <v>0</v>
      </c>
      <c r="G18722" s="1">
        <v>0</v>
      </c>
      <c r="H18722" s="1">
        <v>3</v>
      </c>
      <c r="I18722" s="15">
        <v>0</v>
      </c>
      <c r="J18722">
        <f t="shared" si="292"/>
        <v>40</v>
      </c>
    </row>
    <row r="18723" spans="1:10" x14ac:dyDescent="0.3">
      <c r="A18723" t="s">
        <v>18657</v>
      </c>
      <c r="C18723" s="18">
        <v>370.00805667954575</v>
      </c>
      <c r="D18723" s="1"/>
      <c r="E18723" s="1">
        <v>3</v>
      </c>
      <c r="F18723" s="1">
        <v>0</v>
      </c>
      <c r="G18723" s="1">
        <v>0</v>
      </c>
      <c r="H18723" s="1">
        <v>3</v>
      </c>
      <c r="I18723" s="15">
        <v>0</v>
      </c>
      <c r="J18723">
        <f t="shared" si="292"/>
        <v>40</v>
      </c>
    </row>
    <row r="18724" spans="1:10" x14ac:dyDescent="0.3">
      <c r="A18724" t="s">
        <v>18658</v>
      </c>
      <c r="C18724" s="18">
        <v>370.00804355419081</v>
      </c>
      <c r="D18724" s="1"/>
      <c r="E18724" s="1">
        <v>3</v>
      </c>
      <c r="F18724" s="1">
        <v>0</v>
      </c>
      <c r="G18724" s="1">
        <v>0</v>
      </c>
      <c r="H18724" s="1">
        <v>3</v>
      </c>
      <c r="I18724" s="15">
        <v>0</v>
      </c>
      <c r="J18724">
        <f t="shared" si="292"/>
        <v>40</v>
      </c>
    </row>
    <row r="18725" spans="1:10" x14ac:dyDescent="0.3">
      <c r="A18725" t="s">
        <v>18659</v>
      </c>
      <c r="C18725" s="18">
        <v>370.00804355419081</v>
      </c>
      <c r="D18725" s="1"/>
      <c r="E18725" s="1">
        <v>3</v>
      </c>
      <c r="F18725" s="1">
        <v>0</v>
      </c>
      <c r="G18725" s="1">
        <v>0</v>
      </c>
      <c r="H18725" s="1">
        <v>3</v>
      </c>
      <c r="I18725" s="15">
        <v>0</v>
      </c>
      <c r="J18725">
        <f t="shared" si="292"/>
        <v>40</v>
      </c>
    </row>
    <row r="18726" spans="1:10" x14ac:dyDescent="0.3">
      <c r="A18726" t="s">
        <v>18660</v>
      </c>
      <c r="C18726" s="18">
        <v>370.00804355419081</v>
      </c>
      <c r="D18726" s="1"/>
      <c r="E18726" s="1">
        <v>3</v>
      </c>
      <c r="F18726" s="1">
        <v>0</v>
      </c>
      <c r="G18726" s="1">
        <v>0</v>
      </c>
      <c r="H18726" s="1">
        <v>3</v>
      </c>
      <c r="I18726" s="15">
        <v>0</v>
      </c>
      <c r="J18726">
        <f t="shared" si="292"/>
        <v>40</v>
      </c>
    </row>
    <row r="18727" spans="1:10" x14ac:dyDescent="0.3">
      <c r="A18727" t="s">
        <v>18661</v>
      </c>
      <c r="C18727" s="18">
        <v>370.00804355419081</v>
      </c>
      <c r="D18727" s="1"/>
      <c r="E18727" s="1">
        <v>3</v>
      </c>
      <c r="F18727" s="1">
        <v>0</v>
      </c>
      <c r="G18727" s="1">
        <v>0</v>
      </c>
      <c r="H18727" s="1">
        <v>3</v>
      </c>
      <c r="I18727" s="15">
        <v>0</v>
      </c>
      <c r="J18727">
        <f t="shared" si="292"/>
        <v>40</v>
      </c>
    </row>
    <row r="18728" spans="1:10" x14ac:dyDescent="0.3">
      <c r="A18728" t="s">
        <v>18662</v>
      </c>
      <c r="C18728" s="18">
        <v>370.00804355403199</v>
      </c>
      <c r="D18728" s="1"/>
      <c r="E18728" s="1">
        <v>3</v>
      </c>
      <c r="F18728" s="1">
        <v>0</v>
      </c>
      <c r="G18728" s="1">
        <v>0</v>
      </c>
      <c r="H18728" s="1">
        <v>3</v>
      </c>
      <c r="I18728" s="15">
        <v>0</v>
      </c>
      <c r="J18728">
        <f t="shared" si="292"/>
        <v>40</v>
      </c>
    </row>
    <row r="18729" spans="1:10" x14ac:dyDescent="0.3">
      <c r="A18729" t="s">
        <v>18663</v>
      </c>
      <c r="C18729" s="18">
        <v>370.00801198569093</v>
      </c>
      <c r="D18729" s="1"/>
      <c r="E18729" s="1">
        <v>3</v>
      </c>
      <c r="F18729" s="1">
        <v>0</v>
      </c>
      <c r="G18729" s="1">
        <v>0</v>
      </c>
      <c r="H18729" s="1">
        <v>3</v>
      </c>
      <c r="I18729" s="15">
        <v>0</v>
      </c>
      <c r="J18729">
        <f t="shared" si="292"/>
        <v>40</v>
      </c>
    </row>
    <row r="18730" spans="1:10" x14ac:dyDescent="0.3">
      <c r="A18730" t="s">
        <v>18664</v>
      </c>
      <c r="C18730" s="18">
        <v>370.00790326940302</v>
      </c>
      <c r="D18730" s="1"/>
      <c r="E18730" s="1">
        <v>5</v>
      </c>
      <c r="F18730" s="1">
        <v>1</v>
      </c>
      <c r="G18730" s="1">
        <v>0</v>
      </c>
      <c r="H18730" s="1">
        <v>4</v>
      </c>
      <c r="I18730" s="15">
        <v>0.2</v>
      </c>
      <c r="J18730">
        <f t="shared" si="292"/>
        <v>40</v>
      </c>
    </row>
    <row r="18731" spans="1:10" x14ac:dyDescent="0.3">
      <c r="A18731" t="s">
        <v>18665</v>
      </c>
      <c r="C18731" s="18">
        <v>370.00781204223665</v>
      </c>
      <c r="D18731" s="1"/>
      <c r="E18731" s="1">
        <v>4</v>
      </c>
      <c r="F18731" s="1">
        <v>1</v>
      </c>
      <c r="G18731" s="1">
        <v>0</v>
      </c>
      <c r="H18731" s="1">
        <v>3</v>
      </c>
      <c r="I18731" s="15">
        <v>0.25</v>
      </c>
      <c r="J18731">
        <f t="shared" si="292"/>
        <v>40</v>
      </c>
    </row>
    <row r="18732" spans="1:10" x14ac:dyDescent="0.3">
      <c r="A18732" t="s">
        <v>18666</v>
      </c>
      <c r="C18732" s="18">
        <v>370.00780647410005</v>
      </c>
      <c r="D18732" s="1"/>
      <c r="E18732" s="1">
        <v>3</v>
      </c>
      <c r="F18732" s="1">
        <v>0</v>
      </c>
      <c r="G18732" s="1">
        <v>0</v>
      </c>
      <c r="H18732" s="1">
        <v>3</v>
      </c>
      <c r="I18732" s="15">
        <v>0</v>
      </c>
      <c r="J18732">
        <f t="shared" si="292"/>
        <v>40</v>
      </c>
    </row>
    <row r="18733" spans="1:10" x14ac:dyDescent="0.3">
      <c r="A18733" t="s">
        <v>18668</v>
      </c>
      <c r="C18733" s="18">
        <v>370.00713221810781</v>
      </c>
      <c r="D18733" s="1"/>
      <c r="E18733" s="1">
        <v>3</v>
      </c>
      <c r="F18733" s="1">
        <v>0</v>
      </c>
      <c r="G18733" s="1">
        <v>0</v>
      </c>
      <c r="H18733" s="1">
        <v>3</v>
      </c>
      <c r="I18733" s="15">
        <v>0</v>
      </c>
      <c r="J18733">
        <f t="shared" si="292"/>
        <v>40</v>
      </c>
    </row>
    <row r="18734" spans="1:10" x14ac:dyDescent="0.3">
      <c r="A18734" t="s">
        <v>18669</v>
      </c>
      <c r="C18734" s="18">
        <v>370.0068530490513</v>
      </c>
      <c r="D18734" s="1"/>
      <c r="E18734" s="1">
        <v>3</v>
      </c>
      <c r="F18734" s="1">
        <v>0</v>
      </c>
      <c r="G18734" s="1">
        <v>0</v>
      </c>
      <c r="H18734" s="1">
        <v>3</v>
      </c>
      <c r="I18734" s="15">
        <v>0</v>
      </c>
      <c r="J18734">
        <f t="shared" si="292"/>
        <v>40</v>
      </c>
    </row>
    <row r="18735" spans="1:10" x14ac:dyDescent="0.3">
      <c r="A18735" t="s">
        <v>18670</v>
      </c>
      <c r="C18735" s="18">
        <v>370.00624503085123</v>
      </c>
      <c r="D18735" s="1"/>
      <c r="E18735" s="1">
        <v>3</v>
      </c>
      <c r="F18735" s="1">
        <v>0</v>
      </c>
      <c r="G18735" s="1">
        <v>0</v>
      </c>
      <c r="H18735" s="1">
        <v>3</v>
      </c>
      <c r="I18735" s="15">
        <v>0</v>
      </c>
      <c r="J18735">
        <f t="shared" si="292"/>
        <v>40</v>
      </c>
    </row>
    <row r="18736" spans="1:10" x14ac:dyDescent="0.3">
      <c r="A18736" t="s">
        <v>18671</v>
      </c>
      <c r="C18736" s="18">
        <v>370.00554242106989</v>
      </c>
      <c r="D18736" s="1"/>
      <c r="E18736" s="1">
        <v>3</v>
      </c>
      <c r="F18736" s="1">
        <v>0</v>
      </c>
      <c r="G18736" s="1">
        <v>0</v>
      </c>
      <c r="H18736" s="1">
        <v>3</v>
      </c>
      <c r="I18736" s="15">
        <v>0</v>
      </c>
      <c r="J18736">
        <f t="shared" si="292"/>
        <v>40</v>
      </c>
    </row>
    <row r="18737" spans="1:10" x14ac:dyDescent="0.3">
      <c r="A18737" t="s">
        <v>18673</v>
      </c>
      <c r="C18737" s="18">
        <v>370.00373827991382</v>
      </c>
      <c r="D18737" s="1"/>
      <c r="E18737" s="1">
        <v>3</v>
      </c>
      <c r="F18737" s="1">
        <v>0</v>
      </c>
      <c r="G18737" s="1">
        <v>0</v>
      </c>
      <c r="H18737" s="1">
        <v>3</v>
      </c>
      <c r="I18737" s="15">
        <v>0</v>
      </c>
      <c r="J18737">
        <f t="shared" si="292"/>
        <v>40</v>
      </c>
    </row>
    <row r="18738" spans="1:10" x14ac:dyDescent="0.3">
      <c r="A18738" t="s">
        <v>18674</v>
      </c>
      <c r="C18738" s="18">
        <v>370.00230888260006</v>
      </c>
      <c r="D18738" s="1"/>
      <c r="E18738" s="1">
        <v>3</v>
      </c>
      <c r="F18738" s="1">
        <v>0</v>
      </c>
      <c r="G18738" s="1">
        <v>0</v>
      </c>
      <c r="H18738" s="1">
        <v>3</v>
      </c>
      <c r="I18738" s="15">
        <v>0</v>
      </c>
      <c r="J18738">
        <f t="shared" si="292"/>
        <v>40</v>
      </c>
    </row>
    <row r="18739" spans="1:10" x14ac:dyDescent="0.3">
      <c r="A18739" t="s">
        <v>18675</v>
      </c>
      <c r="C18739" s="18">
        <v>359.14554281464848</v>
      </c>
      <c r="D18739" s="1"/>
      <c r="E18739" s="1">
        <v>8</v>
      </c>
      <c r="F18739" s="1">
        <v>2</v>
      </c>
      <c r="G18739" s="1">
        <v>0</v>
      </c>
      <c r="H18739" s="1">
        <v>6</v>
      </c>
      <c r="I18739" s="15">
        <v>0.25</v>
      </c>
      <c r="J18739">
        <f t="shared" si="292"/>
        <v>40</v>
      </c>
    </row>
    <row r="18740" spans="1:10" x14ac:dyDescent="0.3">
      <c r="A18740" t="s">
        <v>18676</v>
      </c>
      <c r="C18740" s="18">
        <v>370.00162173828994</v>
      </c>
      <c r="D18740" s="1"/>
      <c r="E18740" s="1">
        <v>5</v>
      </c>
      <c r="F18740" s="1">
        <v>1</v>
      </c>
      <c r="G18740" s="1">
        <v>0</v>
      </c>
      <c r="H18740" s="1">
        <v>4</v>
      </c>
      <c r="I18740" s="15">
        <v>0.2</v>
      </c>
      <c r="J18740">
        <f t="shared" si="292"/>
        <v>40</v>
      </c>
    </row>
    <row r="18741" spans="1:10" x14ac:dyDescent="0.3">
      <c r="A18741" t="s">
        <v>18677</v>
      </c>
      <c r="C18741" s="18">
        <v>370.00071354276412</v>
      </c>
      <c r="D18741" s="1"/>
      <c r="E18741" s="1">
        <v>3</v>
      </c>
      <c r="F18741" s="1">
        <v>0</v>
      </c>
      <c r="G18741" s="1">
        <v>0</v>
      </c>
      <c r="H18741" s="1">
        <v>3</v>
      </c>
      <c r="I18741" s="15">
        <v>0</v>
      </c>
      <c r="J18741">
        <f t="shared" si="292"/>
        <v>40</v>
      </c>
    </row>
    <row r="18742" spans="1:10" x14ac:dyDescent="0.3">
      <c r="A18742" t="s">
        <v>18678</v>
      </c>
      <c r="C18742" s="18">
        <v>370.0007069283277</v>
      </c>
      <c r="D18742" s="1"/>
      <c r="E18742" s="1">
        <v>3</v>
      </c>
      <c r="F18742" s="1">
        <v>0</v>
      </c>
      <c r="G18742" s="1">
        <v>0</v>
      </c>
      <c r="H18742" s="1">
        <v>3</v>
      </c>
      <c r="I18742" s="15">
        <v>0</v>
      </c>
      <c r="J18742">
        <f t="shared" si="292"/>
        <v>40</v>
      </c>
    </row>
    <row r="18743" spans="1:10" x14ac:dyDescent="0.3">
      <c r="A18743" t="s">
        <v>18679</v>
      </c>
      <c r="C18743" s="18">
        <v>370.00069375652282</v>
      </c>
      <c r="D18743" s="1"/>
      <c r="E18743" s="1">
        <v>3</v>
      </c>
      <c r="F18743" s="1">
        <v>0</v>
      </c>
      <c r="G18743" s="1">
        <v>0</v>
      </c>
      <c r="H18743" s="1">
        <v>3</v>
      </c>
      <c r="I18743" s="15">
        <v>0</v>
      </c>
      <c r="J18743">
        <f t="shared" si="292"/>
        <v>40</v>
      </c>
    </row>
    <row r="18744" spans="1:10" x14ac:dyDescent="0.3">
      <c r="A18744" t="s">
        <v>18680</v>
      </c>
      <c r="C18744" s="18">
        <v>370.00050636887238</v>
      </c>
      <c r="D18744" s="1"/>
      <c r="E18744" s="1">
        <v>3</v>
      </c>
      <c r="F18744" s="1">
        <v>0</v>
      </c>
      <c r="G18744" s="1">
        <v>0</v>
      </c>
      <c r="H18744" s="1">
        <v>3</v>
      </c>
      <c r="I18744" s="15">
        <v>0</v>
      </c>
      <c r="J18744">
        <f t="shared" si="292"/>
        <v>40</v>
      </c>
    </row>
    <row r="18745" spans="1:10" x14ac:dyDescent="0.3">
      <c r="A18745" t="s">
        <v>18681</v>
      </c>
      <c r="C18745" s="18">
        <v>370.00036641720226</v>
      </c>
      <c r="D18745" s="1"/>
      <c r="E18745" s="1">
        <v>3</v>
      </c>
      <c r="F18745" s="1">
        <v>0</v>
      </c>
      <c r="G18745" s="1">
        <v>0</v>
      </c>
      <c r="H18745" s="1">
        <v>3</v>
      </c>
      <c r="I18745" s="15">
        <v>0</v>
      </c>
      <c r="J18745">
        <f t="shared" si="292"/>
        <v>40</v>
      </c>
    </row>
    <row r="18746" spans="1:10" x14ac:dyDescent="0.3">
      <c r="A18746" t="s">
        <v>18682</v>
      </c>
      <c r="C18746" s="18">
        <v>370.00033929035072</v>
      </c>
      <c r="D18746" s="1"/>
      <c r="E18746" s="1">
        <v>3</v>
      </c>
      <c r="F18746" s="1">
        <v>0</v>
      </c>
      <c r="G18746" s="1">
        <v>0</v>
      </c>
      <c r="H18746" s="1">
        <v>3</v>
      </c>
      <c r="I18746" s="15">
        <v>0</v>
      </c>
      <c r="J18746">
        <f t="shared" si="292"/>
        <v>40</v>
      </c>
    </row>
    <row r="18747" spans="1:10" x14ac:dyDescent="0.3">
      <c r="A18747" t="s">
        <v>18683</v>
      </c>
      <c r="C18747" s="18">
        <v>370.00027689531163</v>
      </c>
      <c r="D18747" s="1"/>
      <c r="E18747" s="1">
        <v>3</v>
      </c>
      <c r="F18747" s="1">
        <v>0</v>
      </c>
      <c r="G18747" s="1">
        <v>0</v>
      </c>
      <c r="H18747" s="1">
        <v>3</v>
      </c>
      <c r="I18747" s="15">
        <v>0</v>
      </c>
      <c r="J18747">
        <f t="shared" si="292"/>
        <v>40</v>
      </c>
    </row>
    <row r="18748" spans="1:10" x14ac:dyDescent="0.3">
      <c r="A18748" t="s">
        <v>18684</v>
      </c>
      <c r="C18748" s="18">
        <v>370.00026244855735</v>
      </c>
      <c r="D18748" s="1"/>
      <c r="E18748" s="1">
        <v>3</v>
      </c>
      <c r="F18748" s="1">
        <v>0</v>
      </c>
      <c r="G18748" s="1">
        <v>0</v>
      </c>
      <c r="H18748" s="1">
        <v>3</v>
      </c>
      <c r="I18748" s="15">
        <v>0</v>
      </c>
      <c r="J18748">
        <f t="shared" si="292"/>
        <v>40</v>
      </c>
    </row>
    <row r="18749" spans="1:10" x14ac:dyDescent="0.3">
      <c r="A18749" t="s">
        <v>18685</v>
      </c>
      <c r="C18749" s="18">
        <v>370.00023837302217</v>
      </c>
      <c r="D18749" s="1"/>
      <c r="E18749" s="1">
        <v>3</v>
      </c>
      <c r="F18749" s="1">
        <v>0</v>
      </c>
      <c r="G18749" s="1">
        <v>0</v>
      </c>
      <c r="H18749" s="1">
        <v>3</v>
      </c>
      <c r="I18749" s="15">
        <v>0</v>
      </c>
      <c r="J18749">
        <f t="shared" si="292"/>
        <v>40</v>
      </c>
    </row>
    <row r="18750" spans="1:10" x14ac:dyDescent="0.3">
      <c r="A18750" t="s">
        <v>18686</v>
      </c>
      <c r="C18750" s="18">
        <v>370.00001220841091</v>
      </c>
      <c r="D18750" s="1"/>
      <c r="E18750" s="1">
        <v>4</v>
      </c>
      <c r="F18750" s="1">
        <v>1</v>
      </c>
      <c r="G18750" s="1">
        <v>0</v>
      </c>
      <c r="H18750" s="1">
        <v>3</v>
      </c>
      <c r="I18750" s="15">
        <v>0.25</v>
      </c>
      <c r="J18750">
        <f t="shared" si="292"/>
        <v>40</v>
      </c>
    </row>
    <row r="18751" spans="1:10" x14ac:dyDescent="0.3">
      <c r="A18751" t="s">
        <v>18687</v>
      </c>
      <c r="C18751" s="18">
        <v>370</v>
      </c>
      <c r="D18751" s="1"/>
      <c r="E18751" s="1">
        <v>3</v>
      </c>
      <c r="F18751" s="1">
        <v>0</v>
      </c>
      <c r="G18751" s="1">
        <v>0</v>
      </c>
      <c r="H18751" s="1">
        <v>3</v>
      </c>
      <c r="I18751" s="15">
        <v>0</v>
      </c>
      <c r="J18751">
        <f t="shared" si="292"/>
        <v>40</v>
      </c>
    </row>
    <row r="18752" spans="1:10" x14ac:dyDescent="0.3">
      <c r="A18752" t="s">
        <v>18688</v>
      </c>
      <c r="C18752" s="18">
        <v>370</v>
      </c>
      <c r="D18752" s="1"/>
      <c r="E18752" s="1">
        <v>3</v>
      </c>
      <c r="F18752" s="1">
        <v>0</v>
      </c>
      <c r="G18752" s="1">
        <v>0</v>
      </c>
      <c r="H18752" s="1">
        <v>3</v>
      </c>
      <c r="I18752" s="15">
        <v>0</v>
      </c>
      <c r="J18752">
        <f t="shared" si="292"/>
        <v>40</v>
      </c>
    </row>
    <row r="18753" spans="1:10" x14ac:dyDescent="0.3">
      <c r="A18753" t="s">
        <v>18689</v>
      </c>
      <c r="C18753" s="18">
        <v>370</v>
      </c>
      <c r="D18753" s="1"/>
      <c r="E18753" s="1">
        <v>3</v>
      </c>
      <c r="F18753" s="1">
        <v>0</v>
      </c>
      <c r="G18753" s="1">
        <v>0</v>
      </c>
      <c r="H18753" s="1">
        <v>3</v>
      </c>
      <c r="I18753" s="15">
        <v>0</v>
      </c>
      <c r="J18753">
        <f t="shared" si="292"/>
        <v>40</v>
      </c>
    </row>
    <row r="18754" spans="1:10" x14ac:dyDescent="0.3">
      <c r="A18754" t="s">
        <v>18690</v>
      </c>
      <c r="C18754" s="18">
        <v>370</v>
      </c>
      <c r="D18754" s="1"/>
      <c r="E18754" s="1">
        <v>3</v>
      </c>
      <c r="F18754" s="1">
        <v>0</v>
      </c>
      <c r="G18754" s="1">
        <v>0</v>
      </c>
      <c r="H18754" s="1">
        <v>3</v>
      </c>
      <c r="I18754" s="15">
        <v>0</v>
      </c>
      <c r="J18754">
        <f t="shared" si="292"/>
        <v>40</v>
      </c>
    </row>
    <row r="18755" spans="1:10" x14ac:dyDescent="0.3">
      <c r="A18755" t="s">
        <v>18691</v>
      </c>
      <c r="C18755" s="18">
        <v>370</v>
      </c>
      <c r="D18755" s="1"/>
      <c r="E18755" s="1">
        <v>3</v>
      </c>
      <c r="F18755" s="1">
        <v>0</v>
      </c>
      <c r="G18755" s="1">
        <v>0</v>
      </c>
      <c r="H18755" s="1">
        <v>3</v>
      </c>
      <c r="I18755" s="15">
        <v>0</v>
      </c>
      <c r="J18755">
        <f t="shared" si="292"/>
        <v>40</v>
      </c>
    </row>
    <row r="18756" spans="1:10" x14ac:dyDescent="0.3">
      <c r="A18756" t="s">
        <v>18692</v>
      </c>
      <c r="C18756" s="18">
        <v>370</v>
      </c>
      <c r="D18756" s="1"/>
      <c r="E18756" s="1">
        <v>3</v>
      </c>
      <c r="F18756" s="1">
        <v>0</v>
      </c>
      <c r="G18756" s="1">
        <v>0</v>
      </c>
      <c r="H18756" s="1">
        <v>3</v>
      </c>
      <c r="I18756" s="15">
        <v>0</v>
      </c>
      <c r="J18756">
        <f t="shared" ref="J18756:J18819" si="293">IF(E18756&lt;=30,40,20)</f>
        <v>40</v>
      </c>
    </row>
    <row r="18757" spans="1:10" x14ac:dyDescent="0.3">
      <c r="A18757" t="s">
        <v>18693</v>
      </c>
      <c r="C18757" s="18">
        <v>370</v>
      </c>
      <c r="D18757" s="1"/>
      <c r="E18757" s="1">
        <v>3</v>
      </c>
      <c r="F18757" s="1">
        <v>0</v>
      </c>
      <c r="G18757" s="1">
        <v>0</v>
      </c>
      <c r="H18757" s="1">
        <v>3</v>
      </c>
      <c r="I18757" s="15">
        <v>0</v>
      </c>
      <c r="J18757">
        <f t="shared" si="293"/>
        <v>40</v>
      </c>
    </row>
    <row r="18758" spans="1:10" x14ac:dyDescent="0.3">
      <c r="A18758" t="s">
        <v>18694</v>
      </c>
      <c r="C18758" s="18">
        <v>370</v>
      </c>
      <c r="D18758" s="1"/>
      <c r="E18758" s="1">
        <v>3</v>
      </c>
      <c r="F18758" s="1">
        <v>0</v>
      </c>
      <c r="G18758" s="1">
        <v>0</v>
      </c>
      <c r="H18758" s="1">
        <v>3</v>
      </c>
      <c r="I18758" s="15">
        <v>0</v>
      </c>
      <c r="J18758">
        <f t="shared" si="293"/>
        <v>40</v>
      </c>
    </row>
    <row r="18759" spans="1:10" x14ac:dyDescent="0.3">
      <c r="A18759" t="s">
        <v>18695</v>
      </c>
      <c r="C18759" s="18">
        <v>370</v>
      </c>
      <c r="D18759" s="1"/>
      <c r="E18759" s="1">
        <v>3</v>
      </c>
      <c r="F18759" s="1">
        <v>0</v>
      </c>
      <c r="G18759" s="1">
        <v>0</v>
      </c>
      <c r="H18759" s="1">
        <v>3</v>
      </c>
      <c r="I18759" s="15">
        <v>0</v>
      </c>
      <c r="J18759">
        <f t="shared" si="293"/>
        <v>40</v>
      </c>
    </row>
    <row r="18760" spans="1:10" x14ac:dyDescent="0.3">
      <c r="A18760" t="s">
        <v>18696</v>
      </c>
      <c r="C18760" s="18">
        <v>370</v>
      </c>
      <c r="D18760" s="1"/>
      <c r="E18760" s="1">
        <v>3</v>
      </c>
      <c r="F18760" s="1">
        <v>0</v>
      </c>
      <c r="G18760" s="1">
        <v>0</v>
      </c>
      <c r="H18760" s="1">
        <v>3</v>
      </c>
      <c r="I18760" s="15">
        <v>0</v>
      </c>
      <c r="J18760">
        <f t="shared" si="293"/>
        <v>40</v>
      </c>
    </row>
    <row r="18761" spans="1:10" x14ac:dyDescent="0.3">
      <c r="A18761" t="s">
        <v>18697</v>
      </c>
      <c r="C18761" s="18">
        <v>370</v>
      </c>
      <c r="D18761" s="1"/>
      <c r="E18761" s="1">
        <v>3</v>
      </c>
      <c r="F18761" s="1">
        <v>0</v>
      </c>
      <c r="G18761" s="1">
        <v>0</v>
      </c>
      <c r="H18761" s="1">
        <v>3</v>
      </c>
      <c r="I18761" s="15">
        <v>0</v>
      </c>
      <c r="J18761">
        <f t="shared" si="293"/>
        <v>40</v>
      </c>
    </row>
    <row r="18762" spans="1:10" x14ac:dyDescent="0.3">
      <c r="A18762" t="s">
        <v>18698</v>
      </c>
      <c r="C18762" s="18">
        <v>370</v>
      </c>
      <c r="D18762" s="1"/>
      <c r="E18762" s="1">
        <v>3</v>
      </c>
      <c r="F18762" s="1">
        <v>0</v>
      </c>
      <c r="G18762" s="1">
        <v>0</v>
      </c>
      <c r="H18762" s="1">
        <v>3</v>
      </c>
      <c r="I18762" s="15">
        <v>0</v>
      </c>
      <c r="J18762">
        <f t="shared" si="293"/>
        <v>40</v>
      </c>
    </row>
    <row r="18763" spans="1:10" x14ac:dyDescent="0.3">
      <c r="A18763" t="s">
        <v>18699</v>
      </c>
      <c r="C18763" s="18">
        <v>370</v>
      </c>
      <c r="D18763" s="1"/>
      <c r="E18763" s="1">
        <v>3</v>
      </c>
      <c r="F18763" s="1">
        <v>0</v>
      </c>
      <c r="G18763" s="1">
        <v>0</v>
      </c>
      <c r="H18763" s="1">
        <v>3</v>
      </c>
      <c r="I18763" s="15">
        <v>0</v>
      </c>
      <c r="J18763">
        <f t="shared" si="293"/>
        <v>40</v>
      </c>
    </row>
    <row r="18764" spans="1:10" x14ac:dyDescent="0.3">
      <c r="A18764" t="s">
        <v>18700</v>
      </c>
      <c r="C18764" s="18">
        <v>370</v>
      </c>
      <c r="D18764" s="1"/>
      <c r="E18764" s="1">
        <v>3</v>
      </c>
      <c r="F18764" s="1">
        <v>0</v>
      </c>
      <c r="G18764" s="1">
        <v>0</v>
      </c>
      <c r="H18764" s="1">
        <v>3</v>
      </c>
      <c r="I18764" s="15">
        <v>0</v>
      </c>
      <c r="J18764">
        <f t="shared" si="293"/>
        <v>40</v>
      </c>
    </row>
    <row r="18765" spans="1:10" x14ac:dyDescent="0.3">
      <c r="A18765" t="s">
        <v>18701</v>
      </c>
      <c r="C18765" s="18">
        <v>370</v>
      </c>
      <c r="D18765" s="1"/>
      <c r="E18765" s="1">
        <v>3</v>
      </c>
      <c r="F18765" s="1">
        <v>0</v>
      </c>
      <c r="G18765" s="1">
        <v>0</v>
      </c>
      <c r="H18765" s="1">
        <v>3</v>
      </c>
      <c r="I18765" s="15">
        <v>0</v>
      </c>
      <c r="J18765">
        <f t="shared" si="293"/>
        <v>40</v>
      </c>
    </row>
    <row r="18766" spans="1:10" x14ac:dyDescent="0.3">
      <c r="A18766" t="s">
        <v>18702</v>
      </c>
      <c r="C18766" s="18">
        <v>370</v>
      </c>
      <c r="D18766" s="1"/>
      <c r="E18766" s="1">
        <v>3</v>
      </c>
      <c r="F18766" s="1">
        <v>0</v>
      </c>
      <c r="G18766" s="1">
        <v>0</v>
      </c>
      <c r="H18766" s="1">
        <v>3</v>
      </c>
      <c r="I18766" s="15">
        <v>0</v>
      </c>
      <c r="J18766">
        <f t="shared" si="293"/>
        <v>40</v>
      </c>
    </row>
    <row r="18767" spans="1:10" x14ac:dyDescent="0.3">
      <c r="A18767" t="s">
        <v>18703</v>
      </c>
      <c r="C18767" s="18">
        <v>370</v>
      </c>
      <c r="D18767" s="1"/>
      <c r="E18767" s="1">
        <v>3</v>
      </c>
      <c r="F18767" s="1">
        <v>0</v>
      </c>
      <c r="G18767" s="1">
        <v>0</v>
      </c>
      <c r="H18767" s="1">
        <v>3</v>
      </c>
      <c r="I18767" s="15">
        <v>0</v>
      </c>
      <c r="J18767">
        <f t="shared" si="293"/>
        <v>40</v>
      </c>
    </row>
    <row r="18768" spans="1:10" x14ac:dyDescent="0.3">
      <c r="A18768" t="s">
        <v>18704</v>
      </c>
      <c r="C18768" s="18">
        <v>370</v>
      </c>
      <c r="D18768" s="1"/>
      <c r="E18768" s="1">
        <v>3</v>
      </c>
      <c r="F18768" s="1">
        <v>0</v>
      </c>
      <c r="G18768" s="1">
        <v>0</v>
      </c>
      <c r="H18768" s="1">
        <v>3</v>
      </c>
      <c r="I18768" s="15">
        <v>0</v>
      </c>
      <c r="J18768">
        <f t="shared" si="293"/>
        <v>40</v>
      </c>
    </row>
    <row r="18769" spans="1:10" x14ac:dyDescent="0.3">
      <c r="A18769" t="s">
        <v>18705</v>
      </c>
      <c r="C18769" s="18">
        <v>370</v>
      </c>
      <c r="D18769" s="1"/>
      <c r="E18769" s="1">
        <v>3</v>
      </c>
      <c r="F18769" s="1">
        <v>0</v>
      </c>
      <c r="G18769" s="1">
        <v>0</v>
      </c>
      <c r="H18769" s="1">
        <v>3</v>
      </c>
      <c r="I18769" s="15">
        <v>0</v>
      </c>
      <c r="J18769">
        <f t="shared" si="293"/>
        <v>40</v>
      </c>
    </row>
    <row r="18770" spans="1:10" x14ac:dyDescent="0.3">
      <c r="A18770" t="s">
        <v>18706</v>
      </c>
      <c r="C18770" s="18">
        <v>370</v>
      </c>
      <c r="D18770" s="1"/>
      <c r="E18770" s="1">
        <v>2</v>
      </c>
      <c r="F18770" s="1">
        <v>0</v>
      </c>
      <c r="G18770" s="1">
        <v>0</v>
      </c>
      <c r="H18770" s="1">
        <v>2</v>
      </c>
      <c r="I18770" s="15">
        <v>0</v>
      </c>
      <c r="J18770">
        <f t="shared" si="293"/>
        <v>40</v>
      </c>
    </row>
    <row r="18771" spans="1:10" x14ac:dyDescent="0.3">
      <c r="A18771" t="s">
        <v>18707</v>
      </c>
      <c r="C18771" s="18">
        <v>370</v>
      </c>
      <c r="D18771" s="1"/>
      <c r="E18771" s="1">
        <v>2</v>
      </c>
      <c r="F18771" s="1">
        <v>0</v>
      </c>
      <c r="G18771" s="1">
        <v>0</v>
      </c>
      <c r="H18771" s="1">
        <v>2</v>
      </c>
      <c r="I18771" s="15">
        <v>0</v>
      </c>
      <c r="J18771">
        <f t="shared" si="293"/>
        <v>40</v>
      </c>
    </row>
    <row r="18772" spans="1:10" x14ac:dyDescent="0.3">
      <c r="A18772" t="s">
        <v>18708</v>
      </c>
      <c r="C18772" s="18">
        <v>370</v>
      </c>
      <c r="D18772" s="1"/>
      <c r="E18772" s="1">
        <v>3</v>
      </c>
      <c r="F18772" s="1">
        <v>0</v>
      </c>
      <c r="G18772" s="1">
        <v>0</v>
      </c>
      <c r="H18772" s="1">
        <v>3</v>
      </c>
      <c r="I18772" s="15">
        <v>0</v>
      </c>
      <c r="J18772">
        <f t="shared" si="293"/>
        <v>40</v>
      </c>
    </row>
    <row r="18773" spans="1:10" x14ac:dyDescent="0.3">
      <c r="A18773" t="s">
        <v>18709</v>
      </c>
      <c r="C18773" s="18">
        <v>370</v>
      </c>
      <c r="D18773" s="1"/>
      <c r="E18773" s="1">
        <v>3</v>
      </c>
      <c r="F18773" s="1">
        <v>0</v>
      </c>
      <c r="G18773" s="1">
        <v>0</v>
      </c>
      <c r="H18773" s="1">
        <v>3</v>
      </c>
      <c r="I18773" s="15">
        <v>0</v>
      </c>
      <c r="J18773">
        <f t="shared" si="293"/>
        <v>40</v>
      </c>
    </row>
    <row r="18774" spans="1:10" x14ac:dyDescent="0.3">
      <c r="A18774" t="s">
        <v>18710</v>
      </c>
      <c r="C18774" s="18">
        <v>370</v>
      </c>
      <c r="D18774" s="1"/>
      <c r="E18774" s="1">
        <v>3</v>
      </c>
      <c r="F18774" s="1">
        <v>0</v>
      </c>
      <c r="G18774" s="1">
        <v>0</v>
      </c>
      <c r="H18774" s="1">
        <v>3</v>
      </c>
      <c r="I18774" s="15">
        <v>0</v>
      </c>
      <c r="J18774">
        <f t="shared" si="293"/>
        <v>40</v>
      </c>
    </row>
    <row r="18775" spans="1:10" x14ac:dyDescent="0.3">
      <c r="A18775" t="s">
        <v>18711</v>
      </c>
      <c r="C18775" s="18">
        <v>370</v>
      </c>
      <c r="D18775" s="1"/>
      <c r="E18775" s="1">
        <v>3</v>
      </c>
      <c r="F18775" s="1">
        <v>0</v>
      </c>
      <c r="G18775" s="1">
        <v>0</v>
      </c>
      <c r="H18775" s="1">
        <v>3</v>
      </c>
      <c r="I18775" s="15">
        <v>0</v>
      </c>
      <c r="J18775">
        <f t="shared" si="293"/>
        <v>40</v>
      </c>
    </row>
    <row r="18776" spans="1:10" x14ac:dyDescent="0.3">
      <c r="A18776" t="s">
        <v>18712</v>
      </c>
      <c r="C18776" s="18">
        <v>370</v>
      </c>
      <c r="D18776" s="1"/>
      <c r="E18776" s="1">
        <v>3</v>
      </c>
      <c r="F18776" s="1">
        <v>0</v>
      </c>
      <c r="G18776" s="1">
        <v>0</v>
      </c>
      <c r="H18776" s="1">
        <v>3</v>
      </c>
      <c r="I18776" s="15">
        <v>0</v>
      </c>
      <c r="J18776">
        <f t="shared" si="293"/>
        <v>40</v>
      </c>
    </row>
    <row r="18777" spans="1:10" x14ac:dyDescent="0.3">
      <c r="A18777" t="s">
        <v>18713</v>
      </c>
      <c r="C18777" s="18">
        <v>370</v>
      </c>
      <c r="D18777" s="1"/>
      <c r="E18777" s="1">
        <v>3</v>
      </c>
      <c r="F18777" s="1">
        <v>0</v>
      </c>
      <c r="G18777" s="1">
        <v>0</v>
      </c>
      <c r="H18777" s="1">
        <v>3</v>
      </c>
      <c r="I18777" s="15">
        <v>0</v>
      </c>
      <c r="J18777">
        <f t="shared" si="293"/>
        <v>40</v>
      </c>
    </row>
    <row r="18778" spans="1:10" x14ac:dyDescent="0.3">
      <c r="A18778" t="s">
        <v>18714</v>
      </c>
      <c r="C18778" s="18">
        <v>370</v>
      </c>
      <c r="D18778" s="1"/>
      <c r="E18778" s="1">
        <v>2</v>
      </c>
      <c r="F18778" s="1">
        <v>0</v>
      </c>
      <c r="G18778" s="1">
        <v>0</v>
      </c>
      <c r="H18778" s="1">
        <v>2</v>
      </c>
      <c r="I18778" s="15">
        <v>0</v>
      </c>
      <c r="J18778">
        <f t="shared" si="293"/>
        <v>40</v>
      </c>
    </row>
    <row r="18779" spans="1:10" x14ac:dyDescent="0.3">
      <c r="A18779" t="s">
        <v>18715</v>
      </c>
      <c r="C18779" s="18">
        <v>370</v>
      </c>
      <c r="D18779" s="1"/>
      <c r="E18779" s="1">
        <v>2</v>
      </c>
      <c r="F18779" s="1">
        <v>0</v>
      </c>
      <c r="G18779" s="1">
        <v>0</v>
      </c>
      <c r="H18779" s="1">
        <v>2</v>
      </c>
      <c r="I18779" s="15">
        <v>0</v>
      </c>
      <c r="J18779">
        <f t="shared" si="293"/>
        <v>40</v>
      </c>
    </row>
    <row r="18780" spans="1:10" x14ac:dyDescent="0.3">
      <c r="A18780" t="s">
        <v>18716</v>
      </c>
      <c r="C18780" s="18">
        <v>370</v>
      </c>
      <c r="D18780" s="1"/>
      <c r="E18780" s="1">
        <v>3</v>
      </c>
      <c r="F18780" s="1">
        <v>0</v>
      </c>
      <c r="G18780" s="1">
        <v>0</v>
      </c>
      <c r="H18780" s="1">
        <v>3</v>
      </c>
      <c r="I18780" s="15">
        <v>0</v>
      </c>
      <c r="J18780">
        <f t="shared" si="293"/>
        <v>40</v>
      </c>
    </row>
    <row r="18781" spans="1:10" x14ac:dyDescent="0.3">
      <c r="A18781" t="s">
        <v>18717</v>
      </c>
      <c r="C18781" s="18">
        <v>370</v>
      </c>
      <c r="D18781" s="1"/>
      <c r="E18781" s="1">
        <v>3</v>
      </c>
      <c r="F18781" s="1">
        <v>0</v>
      </c>
      <c r="G18781" s="1">
        <v>0</v>
      </c>
      <c r="H18781" s="1">
        <v>3</v>
      </c>
      <c r="I18781" s="15">
        <v>0</v>
      </c>
      <c r="J18781">
        <f t="shared" si="293"/>
        <v>40</v>
      </c>
    </row>
    <row r="18782" spans="1:10" x14ac:dyDescent="0.3">
      <c r="A18782" t="s">
        <v>18718</v>
      </c>
      <c r="C18782" s="18">
        <v>370</v>
      </c>
      <c r="D18782" s="1"/>
      <c r="E18782" s="1">
        <v>3</v>
      </c>
      <c r="F18782" s="1">
        <v>0</v>
      </c>
      <c r="G18782" s="1">
        <v>0</v>
      </c>
      <c r="H18782" s="1">
        <v>3</v>
      </c>
      <c r="I18782" s="15">
        <v>0</v>
      </c>
      <c r="J18782">
        <f t="shared" si="293"/>
        <v>40</v>
      </c>
    </row>
    <row r="18783" spans="1:10" x14ac:dyDescent="0.3">
      <c r="A18783" t="s">
        <v>18719</v>
      </c>
      <c r="C18783" s="18">
        <v>370</v>
      </c>
      <c r="D18783" s="1"/>
      <c r="E18783" s="1">
        <v>3</v>
      </c>
      <c r="F18783" s="1">
        <v>0</v>
      </c>
      <c r="G18783" s="1">
        <v>0</v>
      </c>
      <c r="H18783" s="1">
        <v>3</v>
      </c>
      <c r="I18783" s="15">
        <v>0</v>
      </c>
      <c r="J18783">
        <f t="shared" si="293"/>
        <v>40</v>
      </c>
    </row>
    <row r="18784" spans="1:10" x14ac:dyDescent="0.3">
      <c r="A18784" t="s">
        <v>18720</v>
      </c>
      <c r="C18784" s="18">
        <v>370</v>
      </c>
      <c r="D18784" s="1"/>
      <c r="E18784" s="1">
        <v>3</v>
      </c>
      <c r="F18784" s="1">
        <v>0</v>
      </c>
      <c r="G18784" s="1">
        <v>0</v>
      </c>
      <c r="H18784" s="1">
        <v>3</v>
      </c>
      <c r="I18784" s="15">
        <v>0</v>
      </c>
      <c r="J18784">
        <f t="shared" si="293"/>
        <v>40</v>
      </c>
    </row>
    <row r="18785" spans="1:10" x14ac:dyDescent="0.3">
      <c r="A18785" t="s">
        <v>18721</v>
      </c>
      <c r="C18785" s="18">
        <v>370</v>
      </c>
      <c r="D18785" s="1"/>
      <c r="E18785" s="1">
        <v>2</v>
      </c>
      <c r="F18785" s="1">
        <v>0</v>
      </c>
      <c r="G18785" s="1">
        <v>0</v>
      </c>
      <c r="H18785" s="1">
        <v>2</v>
      </c>
      <c r="I18785" s="15">
        <v>0</v>
      </c>
      <c r="J18785">
        <f t="shared" si="293"/>
        <v>40</v>
      </c>
    </row>
    <row r="18786" spans="1:10" x14ac:dyDescent="0.3">
      <c r="A18786" t="s">
        <v>18722</v>
      </c>
      <c r="C18786" s="18">
        <v>370</v>
      </c>
      <c r="D18786" s="1"/>
      <c r="E18786" s="1">
        <v>3</v>
      </c>
      <c r="F18786" s="1">
        <v>0</v>
      </c>
      <c r="G18786" s="1">
        <v>0</v>
      </c>
      <c r="H18786" s="1">
        <v>3</v>
      </c>
      <c r="I18786" s="15">
        <v>0</v>
      </c>
      <c r="J18786">
        <f t="shared" si="293"/>
        <v>40</v>
      </c>
    </row>
    <row r="18787" spans="1:10" x14ac:dyDescent="0.3">
      <c r="A18787" t="s">
        <v>18723</v>
      </c>
      <c r="C18787" s="18">
        <v>370</v>
      </c>
      <c r="D18787" s="1"/>
      <c r="E18787" s="1">
        <v>3</v>
      </c>
      <c r="F18787" s="1">
        <v>0</v>
      </c>
      <c r="G18787" s="1">
        <v>0</v>
      </c>
      <c r="H18787" s="1">
        <v>3</v>
      </c>
      <c r="I18787" s="15">
        <v>0</v>
      </c>
      <c r="J18787">
        <f t="shared" si="293"/>
        <v>40</v>
      </c>
    </row>
    <row r="18788" spans="1:10" x14ac:dyDescent="0.3">
      <c r="A18788" t="s">
        <v>18724</v>
      </c>
      <c r="C18788" s="18">
        <v>370</v>
      </c>
      <c r="D18788" s="1"/>
      <c r="E18788" s="1">
        <v>3</v>
      </c>
      <c r="F18788" s="1">
        <v>0</v>
      </c>
      <c r="G18788" s="1">
        <v>0</v>
      </c>
      <c r="H18788" s="1">
        <v>3</v>
      </c>
      <c r="I18788" s="15">
        <v>0</v>
      </c>
      <c r="J18788">
        <f t="shared" si="293"/>
        <v>40</v>
      </c>
    </row>
    <row r="18789" spans="1:10" x14ac:dyDescent="0.3">
      <c r="A18789" t="s">
        <v>18725</v>
      </c>
      <c r="C18789" s="18">
        <v>370</v>
      </c>
      <c r="D18789" s="1"/>
      <c r="E18789" s="1">
        <v>3</v>
      </c>
      <c r="F18789" s="1">
        <v>0</v>
      </c>
      <c r="G18789" s="1">
        <v>0</v>
      </c>
      <c r="H18789" s="1">
        <v>3</v>
      </c>
      <c r="I18789" s="15">
        <v>0</v>
      </c>
      <c r="J18789">
        <f t="shared" si="293"/>
        <v>40</v>
      </c>
    </row>
    <row r="18790" spans="1:10" x14ac:dyDescent="0.3">
      <c r="A18790" t="s">
        <v>18726</v>
      </c>
      <c r="C18790" s="18">
        <v>370</v>
      </c>
      <c r="D18790" s="1"/>
      <c r="E18790" s="1">
        <v>3</v>
      </c>
      <c r="F18790" s="1">
        <v>0</v>
      </c>
      <c r="G18790" s="1">
        <v>0</v>
      </c>
      <c r="H18790" s="1">
        <v>3</v>
      </c>
      <c r="I18790" s="15">
        <v>0</v>
      </c>
      <c r="J18790">
        <f t="shared" si="293"/>
        <v>40</v>
      </c>
    </row>
    <row r="18791" spans="1:10" x14ac:dyDescent="0.3">
      <c r="A18791" t="s">
        <v>18727</v>
      </c>
      <c r="C18791" s="18">
        <v>370</v>
      </c>
      <c r="D18791" s="1"/>
      <c r="E18791" s="1">
        <v>3</v>
      </c>
      <c r="F18791" s="1">
        <v>0</v>
      </c>
      <c r="G18791" s="1">
        <v>0</v>
      </c>
      <c r="H18791" s="1">
        <v>3</v>
      </c>
      <c r="I18791" s="15">
        <v>0</v>
      </c>
      <c r="J18791">
        <f t="shared" si="293"/>
        <v>40</v>
      </c>
    </row>
    <row r="18792" spans="1:10" x14ac:dyDescent="0.3">
      <c r="A18792" t="s">
        <v>18728</v>
      </c>
      <c r="C18792" s="18">
        <v>370</v>
      </c>
      <c r="D18792" s="1"/>
      <c r="E18792" s="1">
        <v>3</v>
      </c>
      <c r="F18792" s="1">
        <v>0</v>
      </c>
      <c r="G18792" s="1">
        <v>0</v>
      </c>
      <c r="H18792" s="1">
        <v>3</v>
      </c>
      <c r="I18792" s="15">
        <v>0</v>
      </c>
      <c r="J18792">
        <f t="shared" si="293"/>
        <v>40</v>
      </c>
    </row>
    <row r="18793" spans="1:10" x14ac:dyDescent="0.3">
      <c r="A18793" t="s">
        <v>18729</v>
      </c>
      <c r="C18793" s="18">
        <v>370</v>
      </c>
      <c r="D18793" s="1"/>
      <c r="E18793" s="1">
        <v>3</v>
      </c>
      <c r="F18793" s="1">
        <v>0</v>
      </c>
      <c r="G18793" s="1">
        <v>0</v>
      </c>
      <c r="H18793" s="1">
        <v>3</v>
      </c>
      <c r="I18793" s="15">
        <v>0</v>
      </c>
      <c r="J18793">
        <f t="shared" si="293"/>
        <v>40</v>
      </c>
    </row>
    <row r="18794" spans="1:10" x14ac:dyDescent="0.3">
      <c r="A18794" t="s">
        <v>18730</v>
      </c>
      <c r="C18794" s="18">
        <v>370</v>
      </c>
      <c r="D18794" s="1"/>
      <c r="E18794" s="1">
        <v>3</v>
      </c>
      <c r="F18794" s="1">
        <v>0</v>
      </c>
      <c r="G18794" s="1">
        <v>0</v>
      </c>
      <c r="H18794" s="1">
        <v>3</v>
      </c>
      <c r="I18794" s="15">
        <v>0</v>
      </c>
      <c r="J18794">
        <f t="shared" si="293"/>
        <v>40</v>
      </c>
    </row>
    <row r="18795" spans="1:10" x14ac:dyDescent="0.3">
      <c r="A18795" t="s">
        <v>18731</v>
      </c>
      <c r="C18795" s="18">
        <v>370</v>
      </c>
      <c r="D18795" s="1"/>
      <c r="E18795" s="1">
        <v>3</v>
      </c>
      <c r="F18795" s="1">
        <v>0</v>
      </c>
      <c r="G18795" s="1">
        <v>0</v>
      </c>
      <c r="H18795" s="1">
        <v>3</v>
      </c>
      <c r="I18795" s="15">
        <v>0</v>
      </c>
      <c r="J18795">
        <f t="shared" si="293"/>
        <v>40</v>
      </c>
    </row>
    <row r="18796" spans="1:10" x14ac:dyDescent="0.3">
      <c r="A18796" t="s">
        <v>18732</v>
      </c>
      <c r="C18796" s="18">
        <v>370</v>
      </c>
      <c r="D18796" s="1"/>
      <c r="E18796" s="1">
        <v>3</v>
      </c>
      <c r="F18796" s="1">
        <v>0</v>
      </c>
      <c r="G18796" s="1">
        <v>0</v>
      </c>
      <c r="H18796" s="1">
        <v>3</v>
      </c>
      <c r="I18796" s="15">
        <v>0</v>
      </c>
      <c r="J18796">
        <f t="shared" si="293"/>
        <v>40</v>
      </c>
    </row>
    <row r="18797" spans="1:10" x14ac:dyDescent="0.3">
      <c r="A18797" t="s">
        <v>18733</v>
      </c>
      <c r="C18797" s="18">
        <v>370</v>
      </c>
      <c r="D18797" s="1"/>
      <c r="E18797" s="1">
        <v>3</v>
      </c>
      <c r="F18797" s="1">
        <v>0</v>
      </c>
      <c r="G18797" s="1">
        <v>0</v>
      </c>
      <c r="H18797" s="1">
        <v>3</v>
      </c>
      <c r="I18797" s="15">
        <v>0</v>
      </c>
      <c r="J18797">
        <f t="shared" si="293"/>
        <v>40</v>
      </c>
    </row>
    <row r="18798" spans="1:10" x14ac:dyDescent="0.3">
      <c r="A18798" s="21" t="s">
        <v>18734</v>
      </c>
      <c r="C18798" s="18">
        <v>370</v>
      </c>
      <c r="D18798" s="1"/>
      <c r="E18798" s="1">
        <v>3</v>
      </c>
      <c r="F18798" s="1">
        <v>0</v>
      </c>
      <c r="G18798" s="1">
        <v>0</v>
      </c>
      <c r="H18798" s="1">
        <v>3</v>
      </c>
      <c r="I18798" s="15">
        <v>0</v>
      </c>
      <c r="J18798">
        <f t="shared" si="293"/>
        <v>40</v>
      </c>
    </row>
    <row r="18799" spans="1:10" x14ac:dyDescent="0.3">
      <c r="A18799" t="s">
        <v>18735</v>
      </c>
      <c r="C18799" s="18">
        <v>370</v>
      </c>
      <c r="D18799" s="1"/>
      <c r="E18799" s="1">
        <v>3</v>
      </c>
      <c r="F18799" s="1">
        <v>0</v>
      </c>
      <c r="G18799" s="1">
        <v>0</v>
      </c>
      <c r="H18799" s="1">
        <v>3</v>
      </c>
      <c r="I18799" s="15">
        <v>0</v>
      </c>
      <c r="J18799">
        <f t="shared" si="293"/>
        <v>40</v>
      </c>
    </row>
    <row r="18800" spans="1:10" x14ac:dyDescent="0.3">
      <c r="A18800" t="s">
        <v>18736</v>
      </c>
      <c r="C18800" s="18">
        <v>370</v>
      </c>
      <c r="D18800" s="1"/>
      <c r="E18800" s="1">
        <v>3</v>
      </c>
      <c r="F18800" s="1">
        <v>0</v>
      </c>
      <c r="G18800" s="1">
        <v>0</v>
      </c>
      <c r="H18800" s="1">
        <v>3</v>
      </c>
      <c r="I18800" s="15">
        <v>0</v>
      </c>
      <c r="J18800">
        <f t="shared" si="293"/>
        <v>40</v>
      </c>
    </row>
    <row r="18801" spans="1:10" x14ac:dyDescent="0.3">
      <c r="A18801" t="s">
        <v>18737</v>
      </c>
      <c r="C18801" s="18">
        <v>370</v>
      </c>
      <c r="D18801" s="1"/>
      <c r="E18801" s="1">
        <v>3</v>
      </c>
      <c r="F18801" s="1">
        <v>0</v>
      </c>
      <c r="G18801" s="1">
        <v>0</v>
      </c>
      <c r="H18801" s="1">
        <v>3</v>
      </c>
      <c r="I18801" s="15">
        <v>0</v>
      </c>
      <c r="J18801">
        <f t="shared" si="293"/>
        <v>40</v>
      </c>
    </row>
    <row r="18802" spans="1:10" x14ac:dyDescent="0.3">
      <c r="A18802" t="s">
        <v>18738</v>
      </c>
      <c r="C18802" s="18">
        <v>370</v>
      </c>
      <c r="D18802" s="1"/>
      <c r="E18802" s="1">
        <v>3</v>
      </c>
      <c r="F18802" s="1">
        <v>0</v>
      </c>
      <c r="G18802" s="1">
        <v>0</v>
      </c>
      <c r="H18802" s="1">
        <v>3</v>
      </c>
      <c r="I18802" s="15">
        <v>0</v>
      </c>
      <c r="J18802">
        <f t="shared" si="293"/>
        <v>40</v>
      </c>
    </row>
    <row r="18803" spans="1:10" x14ac:dyDescent="0.3">
      <c r="A18803" t="s">
        <v>18739</v>
      </c>
      <c r="C18803" s="18">
        <v>370</v>
      </c>
      <c r="D18803" s="1"/>
      <c r="E18803" s="1">
        <v>3</v>
      </c>
      <c r="F18803" s="1">
        <v>0</v>
      </c>
      <c r="G18803" s="1">
        <v>0</v>
      </c>
      <c r="H18803" s="1">
        <v>3</v>
      </c>
      <c r="I18803" s="15">
        <v>0</v>
      </c>
      <c r="J18803">
        <f t="shared" si="293"/>
        <v>40</v>
      </c>
    </row>
    <row r="18804" spans="1:10" x14ac:dyDescent="0.3">
      <c r="A18804" t="s">
        <v>18741</v>
      </c>
      <c r="C18804" s="18">
        <v>370</v>
      </c>
      <c r="D18804" s="1"/>
      <c r="E18804" s="1">
        <v>3</v>
      </c>
      <c r="F18804" s="1">
        <v>0</v>
      </c>
      <c r="G18804" s="1">
        <v>0</v>
      </c>
      <c r="H18804" s="1">
        <v>3</v>
      </c>
      <c r="I18804" s="15">
        <v>0</v>
      </c>
      <c r="J18804">
        <f t="shared" si="293"/>
        <v>40</v>
      </c>
    </row>
    <row r="18805" spans="1:10" x14ac:dyDescent="0.3">
      <c r="A18805" t="s">
        <v>18742</v>
      </c>
      <c r="C18805" s="18">
        <v>370</v>
      </c>
      <c r="D18805" s="1"/>
      <c r="E18805" s="1">
        <v>3</v>
      </c>
      <c r="F18805" s="1">
        <v>0</v>
      </c>
      <c r="G18805" s="1">
        <v>0</v>
      </c>
      <c r="H18805" s="1">
        <v>3</v>
      </c>
      <c r="I18805" s="15">
        <v>0</v>
      </c>
      <c r="J18805">
        <f t="shared" si="293"/>
        <v>40</v>
      </c>
    </row>
    <row r="18806" spans="1:10" x14ac:dyDescent="0.3">
      <c r="A18806" t="s">
        <v>18743</v>
      </c>
      <c r="C18806" s="18">
        <v>370</v>
      </c>
      <c r="D18806" s="1"/>
      <c r="E18806" s="1">
        <v>3</v>
      </c>
      <c r="F18806" s="1">
        <v>0</v>
      </c>
      <c r="G18806" s="1">
        <v>0</v>
      </c>
      <c r="H18806" s="1">
        <v>3</v>
      </c>
      <c r="I18806" s="15">
        <v>0</v>
      </c>
      <c r="J18806">
        <f t="shared" si="293"/>
        <v>40</v>
      </c>
    </row>
    <row r="18807" spans="1:10" x14ac:dyDescent="0.3">
      <c r="A18807" t="s">
        <v>18744</v>
      </c>
      <c r="C18807" s="18">
        <v>370</v>
      </c>
      <c r="D18807" s="1"/>
      <c r="E18807" s="1">
        <v>3</v>
      </c>
      <c r="F18807" s="1">
        <v>0</v>
      </c>
      <c r="G18807" s="1">
        <v>0</v>
      </c>
      <c r="H18807" s="1">
        <v>3</v>
      </c>
      <c r="I18807" s="15">
        <v>0</v>
      </c>
      <c r="J18807">
        <f t="shared" si="293"/>
        <v>40</v>
      </c>
    </row>
    <row r="18808" spans="1:10" x14ac:dyDescent="0.3">
      <c r="A18808" t="s">
        <v>18745</v>
      </c>
      <c r="C18808" s="18">
        <v>370</v>
      </c>
      <c r="D18808" s="1"/>
      <c r="E18808" s="1">
        <v>3</v>
      </c>
      <c r="F18808" s="1">
        <v>0</v>
      </c>
      <c r="G18808" s="1">
        <v>0</v>
      </c>
      <c r="H18808" s="1">
        <v>3</v>
      </c>
      <c r="I18808" s="15">
        <v>0</v>
      </c>
      <c r="J18808">
        <f t="shared" si="293"/>
        <v>40</v>
      </c>
    </row>
    <row r="18809" spans="1:10" x14ac:dyDescent="0.3">
      <c r="A18809" t="s">
        <v>18746</v>
      </c>
      <c r="C18809" s="18">
        <v>370</v>
      </c>
      <c r="D18809" s="1"/>
      <c r="E18809" s="1">
        <v>3</v>
      </c>
      <c r="F18809" s="1">
        <v>0</v>
      </c>
      <c r="G18809" s="1">
        <v>0</v>
      </c>
      <c r="H18809" s="1">
        <v>3</v>
      </c>
      <c r="I18809" s="15">
        <v>0</v>
      </c>
      <c r="J18809">
        <f t="shared" si="293"/>
        <v>40</v>
      </c>
    </row>
    <row r="18810" spans="1:10" x14ac:dyDescent="0.3">
      <c r="A18810" t="s">
        <v>18747</v>
      </c>
      <c r="C18810" s="18">
        <v>370</v>
      </c>
      <c r="D18810" s="1"/>
      <c r="E18810" s="1">
        <v>3</v>
      </c>
      <c r="F18810" s="1">
        <v>0</v>
      </c>
      <c r="G18810" s="1">
        <v>0</v>
      </c>
      <c r="H18810" s="1">
        <v>3</v>
      </c>
      <c r="I18810" s="15">
        <v>0</v>
      </c>
      <c r="J18810">
        <f t="shared" si="293"/>
        <v>40</v>
      </c>
    </row>
    <row r="18811" spans="1:10" x14ac:dyDescent="0.3">
      <c r="A18811" s="21" t="s">
        <v>18748</v>
      </c>
      <c r="C18811" s="18">
        <v>370</v>
      </c>
      <c r="D18811" s="1"/>
      <c r="E18811" s="1">
        <v>5</v>
      </c>
      <c r="F18811" s="1">
        <v>1</v>
      </c>
      <c r="G18811" s="1">
        <v>0</v>
      </c>
      <c r="H18811" s="1">
        <v>4</v>
      </c>
      <c r="I18811" s="15">
        <v>0.2</v>
      </c>
      <c r="J18811">
        <f t="shared" si="293"/>
        <v>40</v>
      </c>
    </row>
    <row r="18812" spans="1:10" x14ac:dyDescent="0.3">
      <c r="A18812" t="s">
        <v>18749</v>
      </c>
      <c r="C18812" s="18">
        <v>370</v>
      </c>
      <c r="D18812" s="1"/>
      <c r="E18812" s="1">
        <v>3</v>
      </c>
      <c r="F18812" s="1">
        <v>0</v>
      </c>
      <c r="G18812" s="1">
        <v>0</v>
      </c>
      <c r="H18812" s="1">
        <v>3</v>
      </c>
      <c r="I18812" s="15">
        <v>0</v>
      </c>
      <c r="J18812">
        <f t="shared" si="293"/>
        <v>40</v>
      </c>
    </row>
    <row r="18813" spans="1:10" x14ac:dyDescent="0.3">
      <c r="A18813" t="s">
        <v>18750</v>
      </c>
      <c r="C18813" s="18">
        <v>370</v>
      </c>
      <c r="D18813" s="1"/>
      <c r="E18813" s="1">
        <v>3</v>
      </c>
      <c r="F18813" s="1">
        <v>0</v>
      </c>
      <c r="G18813" s="1">
        <v>0</v>
      </c>
      <c r="H18813" s="1">
        <v>3</v>
      </c>
      <c r="I18813" s="15">
        <v>0</v>
      </c>
      <c r="J18813">
        <f t="shared" si="293"/>
        <v>40</v>
      </c>
    </row>
    <row r="18814" spans="1:10" x14ac:dyDescent="0.3">
      <c r="A18814" t="s">
        <v>18751</v>
      </c>
      <c r="C18814" s="18">
        <v>370</v>
      </c>
      <c r="D18814" s="1"/>
      <c r="E18814" s="1">
        <v>3</v>
      </c>
      <c r="F18814" s="1">
        <v>0</v>
      </c>
      <c r="G18814" s="1">
        <v>0</v>
      </c>
      <c r="H18814" s="1">
        <v>3</v>
      </c>
      <c r="I18814" s="15">
        <v>0</v>
      </c>
      <c r="J18814">
        <f t="shared" si="293"/>
        <v>40</v>
      </c>
    </row>
    <row r="18815" spans="1:10" x14ac:dyDescent="0.3">
      <c r="A18815" t="s">
        <v>18752</v>
      </c>
      <c r="C18815" s="18">
        <v>370</v>
      </c>
      <c r="D18815" s="1"/>
      <c r="E18815" s="1">
        <v>3</v>
      </c>
      <c r="F18815" s="1">
        <v>0</v>
      </c>
      <c r="G18815" s="1">
        <v>0</v>
      </c>
      <c r="H18815" s="1">
        <v>3</v>
      </c>
      <c r="I18815" s="15">
        <v>0</v>
      </c>
      <c r="J18815">
        <f t="shared" si="293"/>
        <v>40</v>
      </c>
    </row>
    <row r="18816" spans="1:10" x14ac:dyDescent="0.3">
      <c r="A18816" t="s">
        <v>18753</v>
      </c>
      <c r="C18816" s="18">
        <v>370</v>
      </c>
      <c r="D18816" s="1"/>
      <c r="E18816" s="1">
        <v>3</v>
      </c>
      <c r="F18816" s="1">
        <v>0</v>
      </c>
      <c r="G18816" s="1">
        <v>0</v>
      </c>
      <c r="H18816" s="1">
        <v>3</v>
      </c>
      <c r="I18816" s="15">
        <v>0</v>
      </c>
      <c r="J18816">
        <f t="shared" si="293"/>
        <v>40</v>
      </c>
    </row>
    <row r="18817" spans="1:10" x14ac:dyDescent="0.3">
      <c r="A18817" t="s">
        <v>18754</v>
      </c>
      <c r="C18817" s="18">
        <v>370</v>
      </c>
      <c r="D18817" s="1"/>
      <c r="E18817" s="1">
        <v>3</v>
      </c>
      <c r="F18817" s="1">
        <v>0</v>
      </c>
      <c r="G18817" s="1">
        <v>0</v>
      </c>
      <c r="H18817" s="1">
        <v>3</v>
      </c>
      <c r="I18817" s="15">
        <v>0</v>
      </c>
      <c r="J18817">
        <f t="shared" si="293"/>
        <v>40</v>
      </c>
    </row>
    <row r="18818" spans="1:10" x14ac:dyDescent="0.3">
      <c r="A18818" t="s">
        <v>18755</v>
      </c>
      <c r="C18818" s="18">
        <v>369.99998566062266</v>
      </c>
      <c r="D18818" s="1"/>
      <c r="E18818" s="1">
        <v>3</v>
      </c>
      <c r="F18818" s="1">
        <v>0</v>
      </c>
      <c r="G18818" s="1">
        <v>0</v>
      </c>
      <c r="H18818" s="1">
        <v>3</v>
      </c>
      <c r="I18818" s="15">
        <v>0</v>
      </c>
      <c r="J18818">
        <f t="shared" si="293"/>
        <v>40</v>
      </c>
    </row>
    <row r="18819" spans="1:10" x14ac:dyDescent="0.3">
      <c r="A18819" t="s">
        <v>18756</v>
      </c>
      <c r="C18819" s="18">
        <v>369.99978124541036</v>
      </c>
      <c r="D18819" s="1"/>
      <c r="E18819" s="1">
        <v>3</v>
      </c>
      <c r="F18819" s="1">
        <v>0</v>
      </c>
      <c r="G18819" s="1">
        <v>0</v>
      </c>
      <c r="H18819" s="1">
        <v>3</v>
      </c>
      <c r="I18819" s="15">
        <v>0</v>
      </c>
      <c r="J18819">
        <f t="shared" si="293"/>
        <v>40</v>
      </c>
    </row>
    <row r="18820" spans="1:10" x14ac:dyDescent="0.3">
      <c r="A18820" t="s">
        <v>18757</v>
      </c>
      <c r="C18820" s="18">
        <v>369.99976123268567</v>
      </c>
      <c r="D18820" s="1"/>
      <c r="E18820" s="1">
        <v>3</v>
      </c>
      <c r="F18820" s="1">
        <v>0</v>
      </c>
      <c r="G18820" s="1">
        <v>0</v>
      </c>
      <c r="H18820" s="1">
        <v>3</v>
      </c>
      <c r="I18820" s="15">
        <v>0</v>
      </c>
      <c r="J18820">
        <f t="shared" ref="J18820:J18883" si="294">IF(E18820&lt;=30,40,20)</f>
        <v>40</v>
      </c>
    </row>
    <row r="18821" spans="1:10" x14ac:dyDescent="0.3">
      <c r="A18821" t="s">
        <v>18758</v>
      </c>
      <c r="C18821" s="18">
        <v>369.99974509029897</v>
      </c>
      <c r="D18821" s="1"/>
      <c r="E18821" s="1">
        <v>3</v>
      </c>
      <c r="F18821" s="1">
        <v>0</v>
      </c>
      <c r="G18821" s="1">
        <v>0</v>
      </c>
      <c r="H18821" s="1">
        <v>3</v>
      </c>
      <c r="I18821" s="15">
        <v>0</v>
      </c>
      <c r="J18821">
        <f t="shared" si="294"/>
        <v>40</v>
      </c>
    </row>
    <row r="18822" spans="1:10" x14ac:dyDescent="0.3">
      <c r="A18822" t="s">
        <v>18759</v>
      </c>
      <c r="C18822" s="18">
        <v>369.99917731327378</v>
      </c>
      <c r="D18822" s="1"/>
      <c r="E18822" s="1">
        <v>3</v>
      </c>
      <c r="F18822" s="1">
        <v>0</v>
      </c>
      <c r="G18822" s="1">
        <v>0</v>
      </c>
      <c r="H18822" s="1">
        <v>3</v>
      </c>
      <c r="I18822" s="15">
        <v>0</v>
      </c>
      <c r="J18822">
        <f t="shared" si="294"/>
        <v>40</v>
      </c>
    </row>
    <row r="18823" spans="1:10" x14ac:dyDescent="0.3">
      <c r="A18823" t="s">
        <v>18760</v>
      </c>
      <c r="C18823" s="18">
        <v>369.99900636233576</v>
      </c>
      <c r="D18823" s="1"/>
      <c r="E18823" s="1">
        <v>3</v>
      </c>
      <c r="F18823" s="1">
        <v>0</v>
      </c>
      <c r="G18823" s="1">
        <v>0</v>
      </c>
      <c r="H18823" s="1">
        <v>3</v>
      </c>
      <c r="I18823" s="15">
        <v>0</v>
      </c>
      <c r="J18823">
        <f t="shared" si="294"/>
        <v>40</v>
      </c>
    </row>
    <row r="18824" spans="1:10" x14ac:dyDescent="0.3">
      <c r="A18824" t="s">
        <v>18762</v>
      </c>
      <c r="C18824" s="18">
        <v>369.99833224929881</v>
      </c>
      <c r="D18824" s="1"/>
      <c r="E18824" s="1">
        <v>3</v>
      </c>
      <c r="F18824" s="1">
        <v>0</v>
      </c>
      <c r="G18824" s="1">
        <v>0</v>
      </c>
      <c r="H18824" s="1">
        <v>3</v>
      </c>
      <c r="I18824" s="15">
        <v>0</v>
      </c>
      <c r="J18824">
        <f t="shared" si="294"/>
        <v>40</v>
      </c>
    </row>
    <row r="18825" spans="1:10" x14ac:dyDescent="0.3">
      <c r="A18825" t="s">
        <v>18763</v>
      </c>
      <c r="C18825" s="18">
        <v>369.99825972799414</v>
      </c>
      <c r="D18825" s="1"/>
      <c r="E18825" s="1">
        <v>3</v>
      </c>
      <c r="F18825" s="1">
        <v>0</v>
      </c>
      <c r="G18825" s="1">
        <v>0</v>
      </c>
      <c r="H18825" s="1">
        <v>3</v>
      </c>
      <c r="I18825" s="15">
        <v>0</v>
      </c>
      <c r="J18825">
        <f t="shared" si="294"/>
        <v>40</v>
      </c>
    </row>
    <row r="18826" spans="1:10" x14ac:dyDescent="0.3">
      <c r="A18826" t="s">
        <v>18764</v>
      </c>
      <c r="C18826" s="18">
        <v>369.99502656115504</v>
      </c>
      <c r="D18826" s="1"/>
      <c r="E18826" s="1">
        <v>3</v>
      </c>
      <c r="F18826" s="1">
        <v>0</v>
      </c>
      <c r="G18826" s="1">
        <v>0</v>
      </c>
      <c r="H18826" s="1">
        <v>3</v>
      </c>
      <c r="I18826" s="15">
        <v>0</v>
      </c>
      <c r="J18826">
        <f t="shared" si="294"/>
        <v>40</v>
      </c>
    </row>
    <row r="18827" spans="1:10" x14ac:dyDescent="0.3">
      <c r="A18827" t="s">
        <v>18765</v>
      </c>
      <c r="C18827" s="18">
        <v>369.99478976593736</v>
      </c>
      <c r="D18827" s="1"/>
      <c r="E18827" s="1">
        <v>3</v>
      </c>
      <c r="F18827" s="1">
        <v>0</v>
      </c>
      <c r="G18827" s="1">
        <v>0</v>
      </c>
      <c r="H18827" s="1">
        <v>3</v>
      </c>
      <c r="I18827" s="15">
        <v>0</v>
      </c>
      <c r="J18827">
        <f t="shared" si="294"/>
        <v>40</v>
      </c>
    </row>
    <row r="18828" spans="1:10" x14ac:dyDescent="0.3">
      <c r="A18828" t="s">
        <v>18766</v>
      </c>
      <c r="C18828" s="18">
        <v>369.99464461410184</v>
      </c>
      <c r="D18828" s="1"/>
      <c r="E18828" s="1">
        <v>3</v>
      </c>
      <c r="F18828" s="1">
        <v>0</v>
      </c>
      <c r="G18828" s="1">
        <v>0</v>
      </c>
      <c r="H18828" s="1">
        <v>3</v>
      </c>
      <c r="I18828" s="15">
        <v>0</v>
      </c>
      <c r="J18828">
        <f t="shared" si="294"/>
        <v>40</v>
      </c>
    </row>
    <row r="18829" spans="1:10" x14ac:dyDescent="0.3">
      <c r="A18829" t="s">
        <v>18767</v>
      </c>
      <c r="C18829" s="18">
        <v>369.99348932737269</v>
      </c>
      <c r="D18829" s="1"/>
      <c r="E18829" s="1">
        <v>6</v>
      </c>
      <c r="F18829" s="1">
        <v>1</v>
      </c>
      <c r="G18829" s="1">
        <v>1</v>
      </c>
      <c r="H18829" s="1">
        <v>4</v>
      </c>
      <c r="I18829" s="15">
        <v>0.25</v>
      </c>
      <c r="J18829">
        <f t="shared" si="294"/>
        <v>40</v>
      </c>
    </row>
    <row r="18830" spans="1:10" x14ac:dyDescent="0.3">
      <c r="A18830" t="s">
        <v>18768</v>
      </c>
      <c r="C18830" s="18">
        <v>369.99308137443825</v>
      </c>
      <c r="D18830" s="1"/>
      <c r="E18830" s="1">
        <v>21</v>
      </c>
      <c r="F18830" s="1">
        <v>8</v>
      </c>
      <c r="G18830" s="1">
        <v>1</v>
      </c>
      <c r="H18830" s="1">
        <v>12</v>
      </c>
      <c r="I18830" s="15">
        <v>0.40476190476190477</v>
      </c>
      <c r="J18830">
        <f t="shared" si="294"/>
        <v>40</v>
      </c>
    </row>
    <row r="18831" spans="1:10" x14ac:dyDescent="0.3">
      <c r="A18831" t="s">
        <v>18769</v>
      </c>
      <c r="C18831" s="18">
        <v>369.9927261303647</v>
      </c>
      <c r="D18831" s="1"/>
      <c r="E18831" s="1">
        <v>3</v>
      </c>
      <c r="F18831" s="1">
        <v>0</v>
      </c>
      <c r="G18831" s="1">
        <v>0</v>
      </c>
      <c r="H18831" s="1">
        <v>3</v>
      </c>
      <c r="I18831" s="15">
        <v>0</v>
      </c>
      <c r="J18831">
        <f t="shared" si="294"/>
        <v>40</v>
      </c>
    </row>
    <row r="18832" spans="1:10" x14ac:dyDescent="0.3">
      <c r="A18832" t="s">
        <v>18770</v>
      </c>
      <c r="C18832" s="18">
        <v>369.99245217612173</v>
      </c>
      <c r="D18832" s="1"/>
      <c r="E18832" s="1">
        <v>3</v>
      </c>
      <c r="F18832" s="1">
        <v>0</v>
      </c>
      <c r="G18832" s="1">
        <v>0</v>
      </c>
      <c r="H18832" s="1">
        <v>3</v>
      </c>
      <c r="I18832" s="15">
        <v>0</v>
      </c>
      <c r="J18832">
        <f t="shared" si="294"/>
        <v>40</v>
      </c>
    </row>
    <row r="18833" spans="1:10" x14ac:dyDescent="0.3">
      <c r="A18833" t="s">
        <v>18771</v>
      </c>
      <c r="C18833" s="18">
        <v>369.99238857512881</v>
      </c>
      <c r="D18833" s="1"/>
      <c r="E18833" s="1">
        <v>3</v>
      </c>
      <c r="F18833" s="1">
        <v>0</v>
      </c>
      <c r="G18833" s="1">
        <v>0</v>
      </c>
      <c r="H18833" s="1">
        <v>3</v>
      </c>
      <c r="I18833" s="15">
        <v>0</v>
      </c>
      <c r="J18833">
        <f t="shared" si="294"/>
        <v>40</v>
      </c>
    </row>
    <row r="18834" spans="1:10" x14ac:dyDescent="0.3">
      <c r="A18834" t="s">
        <v>18772</v>
      </c>
      <c r="C18834" s="18">
        <v>369.99197634745445</v>
      </c>
      <c r="D18834" s="1"/>
      <c r="E18834" s="1">
        <v>3</v>
      </c>
      <c r="F18834" s="1">
        <v>0</v>
      </c>
      <c r="G18834" s="1">
        <v>0</v>
      </c>
      <c r="H18834" s="1">
        <v>3</v>
      </c>
      <c r="I18834" s="15">
        <v>0</v>
      </c>
      <c r="J18834">
        <f t="shared" si="294"/>
        <v>40</v>
      </c>
    </row>
    <row r="18835" spans="1:10" x14ac:dyDescent="0.3">
      <c r="A18835" t="s">
        <v>18773</v>
      </c>
      <c r="C18835" s="18">
        <v>369.99195644580919</v>
      </c>
      <c r="D18835" s="1"/>
      <c r="E18835" s="1">
        <v>3</v>
      </c>
      <c r="F18835" s="1">
        <v>0</v>
      </c>
      <c r="G18835" s="1">
        <v>0</v>
      </c>
      <c r="H18835" s="1">
        <v>3</v>
      </c>
      <c r="I18835" s="15">
        <v>0</v>
      </c>
      <c r="J18835">
        <f t="shared" si="294"/>
        <v>40</v>
      </c>
    </row>
    <row r="18836" spans="1:10" x14ac:dyDescent="0.3">
      <c r="A18836" t="s">
        <v>18774</v>
      </c>
      <c r="C18836" s="18">
        <v>369.99187722531934</v>
      </c>
      <c r="D18836" s="1"/>
      <c r="E18836" s="1">
        <v>5</v>
      </c>
      <c r="F18836" s="1">
        <v>1</v>
      </c>
      <c r="G18836" s="1">
        <v>0</v>
      </c>
      <c r="H18836" s="1">
        <v>4</v>
      </c>
      <c r="I18836" s="15">
        <v>0.2</v>
      </c>
      <c r="J18836">
        <f t="shared" si="294"/>
        <v>40</v>
      </c>
    </row>
    <row r="18837" spans="1:10" x14ac:dyDescent="0.3">
      <c r="A18837" t="s">
        <v>18775</v>
      </c>
      <c r="C18837" s="18">
        <v>369.99173025668341</v>
      </c>
      <c r="D18837" s="1"/>
      <c r="E18837" s="1">
        <v>3</v>
      </c>
      <c r="F18837" s="1">
        <v>0</v>
      </c>
      <c r="G18837" s="1">
        <v>0</v>
      </c>
      <c r="H18837" s="1">
        <v>3</v>
      </c>
      <c r="I18837" s="15">
        <v>0</v>
      </c>
      <c r="J18837">
        <f t="shared" si="294"/>
        <v>40</v>
      </c>
    </row>
    <row r="18838" spans="1:10" x14ac:dyDescent="0.3">
      <c r="A18838" t="s">
        <v>18776</v>
      </c>
      <c r="C18838" s="18">
        <v>369.99171789246765</v>
      </c>
      <c r="D18838" s="1"/>
      <c r="E18838" s="1">
        <v>3</v>
      </c>
      <c r="F18838" s="1">
        <v>0</v>
      </c>
      <c r="G18838" s="1">
        <v>0</v>
      </c>
      <c r="H18838" s="1">
        <v>3</v>
      </c>
      <c r="I18838" s="15">
        <v>0</v>
      </c>
      <c r="J18838">
        <f t="shared" si="294"/>
        <v>40</v>
      </c>
    </row>
    <row r="18839" spans="1:10" x14ac:dyDescent="0.3">
      <c r="A18839" t="s">
        <v>18777</v>
      </c>
      <c r="C18839" s="18">
        <v>369.9916506587947</v>
      </c>
      <c r="D18839" s="1"/>
      <c r="E18839" s="1">
        <v>3</v>
      </c>
      <c r="F18839" s="1">
        <v>0</v>
      </c>
      <c r="G18839" s="1">
        <v>0</v>
      </c>
      <c r="H18839" s="1">
        <v>3</v>
      </c>
      <c r="I18839" s="15">
        <v>0</v>
      </c>
      <c r="J18839">
        <f t="shared" si="294"/>
        <v>40</v>
      </c>
    </row>
    <row r="18840" spans="1:10" x14ac:dyDescent="0.3">
      <c r="A18840" t="s">
        <v>18778</v>
      </c>
      <c r="C18840" s="18">
        <v>369.99131976833212</v>
      </c>
      <c r="D18840" s="1"/>
      <c r="E18840" s="1">
        <v>4</v>
      </c>
      <c r="F18840" s="1">
        <v>1</v>
      </c>
      <c r="G18840" s="1">
        <v>0</v>
      </c>
      <c r="H18840" s="1">
        <v>3</v>
      </c>
      <c r="I18840" s="15">
        <v>0.25</v>
      </c>
      <c r="J18840">
        <f t="shared" si="294"/>
        <v>40</v>
      </c>
    </row>
    <row r="18841" spans="1:10" x14ac:dyDescent="0.3">
      <c r="A18841" t="s">
        <v>18779</v>
      </c>
      <c r="C18841" s="18">
        <v>369.99064836020818</v>
      </c>
      <c r="D18841" s="1"/>
      <c r="E18841" s="1">
        <v>5</v>
      </c>
      <c r="F18841" s="1">
        <v>1</v>
      </c>
      <c r="G18841" s="1">
        <v>0</v>
      </c>
      <c r="H18841" s="1">
        <v>4</v>
      </c>
      <c r="I18841" s="15">
        <v>0.2</v>
      </c>
      <c r="J18841">
        <f t="shared" si="294"/>
        <v>40</v>
      </c>
    </row>
    <row r="18842" spans="1:10" x14ac:dyDescent="0.3">
      <c r="A18842" t="s">
        <v>18780</v>
      </c>
      <c r="C18842" s="18">
        <v>369.98758787857997</v>
      </c>
      <c r="D18842" s="1"/>
      <c r="E18842" s="1">
        <v>3</v>
      </c>
      <c r="F18842" s="1">
        <v>0</v>
      </c>
      <c r="G18842" s="1">
        <v>0</v>
      </c>
      <c r="H18842" s="1">
        <v>3</v>
      </c>
      <c r="I18842" s="15">
        <v>0</v>
      </c>
      <c r="J18842">
        <f t="shared" si="294"/>
        <v>40</v>
      </c>
    </row>
    <row r="18843" spans="1:10" x14ac:dyDescent="0.3">
      <c r="A18843" t="s">
        <v>18781</v>
      </c>
      <c r="C18843" s="18">
        <v>369.98669235000341</v>
      </c>
      <c r="D18843" s="1"/>
      <c r="E18843" s="1">
        <v>3</v>
      </c>
      <c r="F18843" s="1">
        <v>0</v>
      </c>
      <c r="G18843" s="1">
        <v>0</v>
      </c>
      <c r="H18843" s="1">
        <v>3</v>
      </c>
      <c r="I18843" s="15">
        <v>0</v>
      </c>
      <c r="J18843">
        <f t="shared" si="294"/>
        <v>40</v>
      </c>
    </row>
    <row r="18844" spans="1:10" x14ac:dyDescent="0.3">
      <c r="A18844" t="s">
        <v>18349</v>
      </c>
      <c r="C18844" s="18">
        <v>369.98587781806373</v>
      </c>
      <c r="D18844" s="1"/>
      <c r="E18844" s="1">
        <v>3</v>
      </c>
      <c r="F18844" s="1">
        <v>0</v>
      </c>
      <c r="G18844" s="1">
        <v>0</v>
      </c>
      <c r="H18844" s="1">
        <v>3</v>
      </c>
      <c r="I18844" s="15">
        <v>0</v>
      </c>
      <c r="J18844">
        <f t="shared" si="294"/>
        <v>40</v>
      </c>
    </row>
    <row r="18845" spans="1:10" x14ac:dyDescent="0.3">
      <c r="A18845" t="s">
        <v>18782</v>
      </c>
      <c r="C18845" s="18">
        <v>369.98576634696343</v>
      </c>
      <c r="D18845" s="1"/>
      <c r="E18845" s="1">
        <v>3</v>
      </c>
      <c r="F18845" s="1">
        <v>0</v>
      </c>
      <c r="G18845" s="1">
        <v>0</v>
      </c>
      <c r="H18845" s="1">
        <v>3</v>
      </c>
      <c r="I18845" s="15">
        <v>0</v>
      </c>
      <c r="J18845">
        <f t="shared" si="294"/>
        <v>40</v>
      </c>
    </row>
    <row r="18846" spans="1:10" x14ac:dyDescent="0.3">
      <c r="A18846" t="s">
        <v>18783</v>
      </c>
      <c r="C18846" s="18">
        <v>369.98562796923107</v>
      </c>
      <c r="D18846" s="1"/>
      <c r="E18846" s="1">
        <v>3</v>
      </c>
      <c r="F18846" s="1">
        <v>0</v>
      </c>
      <c r="G18846" s="1">
        <v>0</v>
      </c>
      <c r="H18846" s="1">
        <v>3</v>
      </c>
      <c r="I18846" s="15">
        <v>0</v>
      </c>
      <c r="J18846">
        <f t="shared" si="294"/>
        <v>40</v>
      </c>
    </row>
    <row r="18847" spans="1:10" x14ac:dyDescent="0.3">
      <c r="A18847" t="s">
        <v>18784</v>
      </c>
      <c r="C18847" s="18">
        <v>369.98534377102891</v>
      </c>
      <c r="D18847" s="1"/>
      <c r="E18847" s="1">
        <v>3</v>
      </c>
      <c r="F18847" s="1">
        <v>0</v>
      </c>
      <c r="G18847" s="1">
        <v>0</v>
      </c>
      <c r="H18847" s="1">
        <v>3</v>
      </c>
      <c r="I18847" s="15">
        <v>0</v>
      </c>
      <c r="J18847">
        <f t="shared" si="294"/>
        <v>40</v>
      </c>
    </row>
    <row r="18848" spans="1:10" x14ac:dyDescent="0.3">
      <c r="A18848" t="s">
        <v>18785</v>
      </c>
      <c r="C18848" s="18">
        <v>369.98403515720469</v>
      </c>
      <c r="D18848" s="1"/>
      <c r="E18848" s="1">
        <v>3</v>
      </c>
      <c r="F18848" s="1">
        <v>0</v>
      </c>
      <c r="G18848" s="1">
        <v>0</v>
      </c>
      <c r="H18848" s="1">
        <v>3</v>
      </c>
      <c r="I18848" s="15">
        <v>0</v>
      </c>
      <c r="J18848">
        <f t="shared" si="294"/>
        <v>40</v>
      </c>
    </row>
    <row r="18849" spans="1:10" x14ac:dyDescent="0.3">
      <c r="A18849" t="s">
        <v>18786</v>
      </c>
      <c r="C18849" s="18">
        <v>369.98401973781705</v>
      </c>
      <c r="D18849" s="1"/>
      <c r="E18849" s="1">
        <v>3</v>
      </c>
      <c r="F18849" s="1">
        <v>0</v>
      </c>
      <c r="G18849" s="1">
        <v>0</v>
      </c>
      <c r="H18849" s="1">
        <v>3</v>
      </c>
      <c r="I18849" s="15">
        <v>0</v>
      </c>
      <c r="J18849">
        <f t="shared" si="294"/>
        <v>40</v>
      </c>
    </row>
    <row r="18850" spans="1:10" x14ac:dyDescent="0.3">
      <c r="A18850" t="s">
        <v>18787</v>
      </c>
      <c r="C18850" s="18">
        <v>369.98367679232041</v>
      </c>
      <c r="D18850" s="1"/>
      <c r="E18850" s="1">
        <v>3</v>
      </c>
      <c r="F18850" s="1">
        <v>0</v>
      </c>
      <c r="G18850" s="1">
        <v>0</v>
      </c>
      <c r="H18850" s="1">
        <v>3</v>
      </c>
      <c r="I18850" s="15">
        <v>0</v>
      </c>
      <c r="J18850">
        <f t="shared" si="294"/>
        <v>40</v>
      </c>
    </row>
    <row r="18851" spans="1:10" x14ac:dyDescent="0.3">
      <c r="A18851" t="s">
        <v>18788</v>
      </c>
      <c r="C18851" s="18">
        <v>369.98350792079123</v>
      </c>
      <c r="D18851" s="1"/>
      <c r="E18851" s="1">
        <v>4</v>
      </c>
      <c r="F18851" s="1">
        <v>1</v>
      </c>
      <c r="G18851" s="1">
        <v>0</v>
      </c>
      <c r="H18851" s="1">
        <v>3</v>
      </c>
      <c r="I18851" s="15">
        <v>0.25</v>
      </c>
      <c r="J18851">
        <f t="shared" si="294"/>
        <v>40</v>
      </c>
    </row>
    <row r="18852" spans="1:10" x14ac:dyDescent="0.3">
      <c r="A18852" t="s">
        <v>18789</v>
      </c>
      <c r="C18852" s="18">
        <v>369.98345669838523</v>
      </c>
      <c r="D18852" s="1"/>
      <c r="E18852" s="1">
        <v>4</v>
      </c>
      <c r="F18852" s="1">
        <v>1</v>
      </c>
      <c r="G18852" s="1">
        <v>0</v>
      </c>
      <c r="H18852" s="1">
        <v>3</v>
      </c>
      <c r="I18852" s="15">
        <v>0.25</v>
      </c>
      <c r="J18852">
        <f t="shared" si="294"/>
        <v>40</v>
      </c>
    </row>
    <row r="18853" spans="1:10" x14ac:dyDescent="0.3">
      <c r="A18853" t="s">
        <v>18790</v>
      </c>
      <c r="C18853" s="18">
        <v>369.98317208596524</v>
      </c>
      <c r="D18853" s="1"/>
      <c r="E18853" s="1">
        <v>3</v>
      </c>
      <c r="F18853" s="1">
        <v>0</v>
      </c>
      <c r="G18853" s="1">
        <v>0</v>
      </c>
      <c r="H18853" s="1">
        <v>3</v>
      </c>
      <c r="I18853" s="15">
        <v>0</v>
      </c>
      <c r="J18853">
        <f t="shared" si="294"/>
        <v>40</v>
      </c>
    </row>
    <row r="18854" spans="1:10" x14ac:dyDescent="0.3">
      <c r="A18854" t="s">
        <v>18791</v>
      </c>
      <c r="C18854" s="18">
        <v>369.98255905574575</v>
      </c>
      <c r="D18854" s="1"/>
      <c r="E18854" s="1">
        <v>3</v>
      </c>
      <c r="F18854" s="1">
        <v>0</v>
      </c>
      <c r="G18854" s="1">
        <v>0</v>
      </c>
      <c r="H18854" s="1">
        <v>3</v>
      </c>
      <c r="I18854" s="15">
        <v>0</v>
      </c>
      <c r="J18854">
        <f t="shared" si="294"/>
        <v>40</v>
      </c>
    </row>
    <row r="18855" spans="1:10" x14ac:dyDescent="0.3">
      <c r="A18855" t="s">
        <v>18792</v>
      </c>
      <c r="C18855" s="18">
        <v>369.98135297688884</v>
      </c>
      <c r="D18855" s="1"/>
      <c r="E18855" s="1">
        <v>3</v>
      </c>
      <c r="F18855" s="1">
        <v>0</v>
      </c>
      <c r="G18855" s="1">
        <v>0</v>
      </c>
      <c r="H18855" s="1">
        <v>3</v>
      </c>
      <c r="I18855" s="15">
        <v>0</v>
      </c>
      <c r="J18855">
        <f t="shared" si="294"/>
        <v>40</v>
      </c>
    </row>
    <row r="18856" spans="1:10" x14ac:dyDescent="0.3">
      <c r="A18856" t="s">
        <v>18793</v>
      </c>
      <c r="C18856" s="18">
        <v>369.98106190526704</v>
      </c>
      <c r="D18856" s="1"/>
      <c r="E18856" s="1">
        <v>3</v>
      </c>
      <c r="F18856" s="1">
        <v>0</v>
      </c>
      <c r="G18856" s="1">
        <v>0</v>
      </c>
      <c r="H18856" s="1">
        <v>3</v>
      </c>
      <c r="I18856" s="15">
        <v>0</v>
      </c>
      <c r="J18856">
        <f t="shared" si="294"/>
        <v>40</v>
      </c>
    </row>
    <row r="18857" spans="1:10" x14ac:dyDescent="0.3">
      <c r="A18857" t="s">
        <v>18794</v>
      </c>
      <c r="C18857" s="18">
        <v>369.97982586428714</v>
      </c>
      <c r="D18857" s="1"/>
      <c r="E18857" s="1">
        <v>3</v>
      </c>
      <c r="F18857" s="1">
        <v>0</v>
      </c>
      <c r="G18857" s="1">
        <v>0</v>
      </c>
      <c r="H18857" s="1">
        <v>3</v>
      </c>
      <c r="I18857" s="15">
        <v>0</v>
      </c>
      <c r="J18857">
        <f t="shared" si="294"/>
        <v>40</v>
      </c>
    </row>
    <row r="18858" spans="1:10" x14ac:dyDescent="0.3">
      <c r="A18858" t="s">
        <v>18795</v>
      </c>
      <c r="C18858" s="18">
        <v>369.97746215423012</v>
      </c>
      <c r="D18858" s="1"/>
      <c r="E18858" s="1">
        <v>5</v>
      </c>
      <c r="F18858" s="1">
        <v>1</v>
      </c>
      <c r="G18858" s="1">
        <v>0</v>
      </c>
      <c r="H18858" s="1">
        <v>4</v>
      </c>
      <c r="I18858" s="15">
        <v>0.2</v>
      </c>
      <c r="J18858">
        <f t="shared" si="294"/>
        <v>40</v>
      </c>
    </row>
    <row r="18859" spans="1:10" x14ac:dyDescent="0.3">
      <c r="A18859" t="s">
        <v>18797</v>
      </c>
      <c r="C18859" s="18">
        <v>369.97708589674301</v>
      </c>
      <c r="D18859" s="1"/>
      <c r="E18859" s="1">
        <v>3</v>
      </c>
      <c r="F18859" s="1">
        <v>0</v>
      </c>
      <c r="G18859" s="1">
        <v>0</v>
      </c>
      <c r="H18859" s="1">
        <v>3</v>
      </c>
      <c r="I18859" s="15">
        <v>0</v>
      </c>
      <c r="J18859">
        <f t="shared" si="294"/>
        <v>40</v>
      </c>
    </row>
    <row r="18860" spans="1:10" x14ac:dyDescent="0.3">
      <c r="A18860" t="s">
        <v>18798</v>
      </c>
      <c r="C18860" s="18">
        <v>369.97675491572176</v>
      </c>
      <c r="D18860" s="1"/>
      <c r="E18860" s="1">
        <v>3</v>
      </c>
      <c r="F18860" s="1">
        <v>0</v>
      </c>
      <c r="G18860" s="1">
        <v>0</v>
      </c>
      <c r="H18860" s="1">
        <v>3</v>
      </c>
      <c r="I18860" s="15">
        <v>0</v>
      </c>
      <c r="J18860">
        <f t="shared" si="294"/>
        <v>40</v>
      </c>
    </row>
    <row r="18861" spans="1:10" x14ac:dyDescent="0.3">
      <c r="A18861" t="s">
        <v>18799</v>
      </c>
      <c r="C18861" s="18">
        <v>369.97663605363812</v>
      </c>
      <c r="D18861" s="1"/>
      <c r="E18861" s="1">
        <v>3</v>
      </c>
      <c r="F18861" s="1">
        <v>0</v>
      </c>
      <c r="G18861" s="1">
        <v>0</v>
      </c>
      <c r="H18861" s="1">
        <v>3</v>
      </c>
      <c r="I18861" s="15">
        <v>0</v>
      </c>
      <c r="J18861">
        <f t="shared" si="294"/>
        <v>40</v>
      </c>
    </row>
    <row r="18862" spans="1:10" x14ac:dyDescent="0.3">
      <c r="A18862" t="s">
        <v>18800</v>
      </c>
      <c r="C18862" s="18">
        <v>369.97659072576522</v>
      </c>
      <c r="D18862" s="1"/>
      <c r="E18862" s="1">
        <v>3</v>
      </c>
      <c r="F18862" s="1">
        <v>0</v>
      </c>
      <c r="G18862" s="1">
        <v>0</v>
      </c>
      <c r="H18862" s="1">
        <v>3</v>
      </c>
      <c r="I18862" s="15">
        <v>0</v>
      </c>
      <c r="J18862">
        <f t="shared" si="294"/>
        <v>40</v>
      </c>
    </row>
    <row r="18863" spans="1:10" x14ac:dyDescent="0.3">
      <c r="A18863" t="s">
        <v>18801</v>
      </c>
      <c r="C18863" s="18">
        <v>369.97637118940446</v>
      </c>
      <c r="D18863" s="1"/>
      <c r="E18863" s="1">
        <v>3</v>
      </c>
      <c r="F18863" s="1">
        <v>0</v>
      </c>
      <c r="G18863" s="1">
        <v>0</v>
      </c>
      <c r="H18863" s="1">
        <v>3</v>
      </c>
      <c r="I18863" s="15">
        <v>0</v>
      </c>
      <c r="J18863">
        <f t="shared" si="294"/>
        <v>40</v>
      </c>
    </row>
    <row r="18864" spans="1:10" x14ac:dyDescent="0.3">
      <c r="A18864" t="s">
        <v>18802</v>
      </c>
      <c r="C18864" s="18">
        <v>369.97591738125902</v>
      </c>
      <c r="D18864" s="1"/>
      <c r="E18864" s="1">
        <v>2</v>
      </c>
      <c r="F18864" s="1">
        <v>0</v>
      </c>
      <c r="G18864" s="1">
        <v>0</v>
      </c>
      <c r="H18864" s="1">
        <v>2</v>
      </c>
      <c r="I18864" s="15">
        <v>0</v>
      </c>
      <c r="J18864">
        <f t="shared" si="294"/>
        <v>40</v>
      </c>
    </row>
    <row r="18865" spans="1:10" x14ac:dyDescent="0.3">
      <c r="A18865" t="s">
        <v>18803</v>
      </c>
      <c r="C18865" s="18">
        <v>369.97378683655745</v>
      </c>
      <c r="D18865" s="1"/>
      <c r="E18865" s="1">
        <v>3</v>
      </c>
      <c r="F18865" s="1">
        <v>0</v>
      </c>
      <c r="G18865" s="1">
        <v>0</v>
      </c>
      <c r="H18865" s="1">
        <v>3</v>
      </c>
      <c r="I18865" s="15">
        <v>0</v>
      </c>
      <c r="J18865">
        <f t="shared" si="294"/>
        <v>40</v>
      </c>
    </row>
    <row r="18866" spans="1:10" x14ac:dyDescent="0.3">
      <c r="A18866" t="s">
        <v>18804</v>
      </c>
      <c r="C18866" s="18">
        <v>369.97149170206103</v>
      </c>
      <c r="D18866" s="1"/>
      <c r="E18866" s="1">
        <v>3</v>
      </c>
      <c r="F18866" s="1">
        <v>0</v>
      </c>
      <c r="G18866" s="1">
        <v>0</v>
      </c>
      <c r="H18866" s="1">
        <v>3</v>
      </c>
      <c r="I18866" s="15">
        <v>0</v>
      </c>
      <c r="J18866">
        <f t="shared" si="294"/>
        <v>40</v>
      </c>
    </row>
    <row r="18867" spans="1:10" x14ac:dyDescent="0.3">
      <c r="A18867" t="s">
        <v>18805</v>
      </c>
      <c r="C18867" s="18">
        <v>369.97093752323485</v>
      </c>
      <c r="D18867" s="1"/>
      <c r="E18867" s="1">
        <v>3</v>
      </c>
      <c r="F18867" s="1">
        <v>0</v>
      </c>
      <c r="G18867" s="1">
        <v>0</v>
      </c>
      <c r="H18867" s="1">
        <v>3</v>
      </c>
      <c r="I18867" s="15">
        <v>0</v>
      </c>
      <c r="J18867">
        <f t="shared" si="294"/>
        <v>40</v>
      </c>
    </row>
    <row r="18868" spans="1:10" x14ac:dyDescent="0.3">
      <c r="A18868" t="s">
        <v>18807</v>
      </c>
      <c r="C18868" s="18">
        <v>369.96713564345458</v>
      </c>
      <c r="D18868" s="1"/>
      <c r="E18868" s="1">
        <v>3</v>
      </c>
      <c r="F18868" s="1">
        <v>0</v>
      </c>
      <c r="G18868" s="1">
        <v>0</v>
      </c>
      <c r="H18868" s="1">
        <v>3</v>
      </c>
      <c r="I18868" s="15">
        <v>0</v>
      </c>
      <c r="J18868">
        <f t="shared" si="294"/>
        <v>40</v>
      </c>
    </row>
    <row r="18869" spans="1:10" x14ac:dyDescent="0.3">
      <c r="A18869" t="s">
        <v>18809</v>
      </c>
      <c r="C18869" s="18">
        <v>369.96340075324019</v>
      </c>
      <c r="D18869" s="1"/>
      <c r="E18869" s="1">
        <v>3</v>
      </c>
      <c r="F18869" s="1">
        <v>0</v>
      </c>
      <c r="G18869" s="1">
        <v>0</v>
      </c>
      <c r="H18869" s="1">
        <v>3</v>
      </c>
      <c r="I18869" s="15">
        <v>0</v>
      </c>
      <c r="J18869">
        <f t="shared" si="294"/>
        <v>40</v>
      </c>
    </row>
    <row r="18870" spans="1:10" x14ac:dyDescent="0.3">
      <c r="A18870" t="s">
        <v>18810</v>
      </c>
      <c r="C18870" s="18">
        <v>369.96327540159291</v>
      </c>
      <c r="D18870" s="1"/>
      <c r="E18870" s="1">
        <v>3</v>
      </c>
      <c r="F18870" s="1">
        <v>0</v>
      </c>
      <c r="G18870" s="1">
        <v>0</v>
      </c>
      <c r="H18870" s="1">
        <v>3</v>
      </c>
      <c r="I18870" s="15">
        <v>0</v>
      </c>
      <c r="J18870">
        <f t="shared" si="294"/>
        <v>40</v>
      </c>
    </row>
    <row r="18871" spans="1:10" x14ac:dyDescent="0.3">
      <c r="A18871" t="s">
        <v>18811</v>
      </c>
      <c r="C18871" s="18">
        <v>369.95889210528537</v>
      </c>
      <c r="D18871" s="1"/>
      <c r="E18871" s="1">
        <v>3</v>
      </c>
      <c r="F18871" s="1">
        <v>0</v>
      </c>
      <c r="G18871" s="1">
        <v>0</v>
      </c>
      <c r="H18871" s="1">
        <v>3</v>
      </c>
      <c r="I18871" s="15">
        <v>0</v>
      </c>
      <c r="J18871">
        <f t="shared" si="294"/>
        <v>40</v>
      </c>
    </row>
    <row r="18872" spans="1:10" x14ac:dyDescent="0.3">
      <c r="A18872" t="s">
        <v>18812</v>
      </c>
      <c r="C18872" s="18">
        <v>369.9583934082064</v>
      </c>
      <c r="D18872" s="1"/>
      <c r="E18872" s="1">
        <v>3</v>
      </c>
      <c r="F18872" s="1">
        <v>0</v>
      </c>
      <c r="G18872" s="1">
        <v>0</v>
      </c>
      <c r="H18872" s="1">
        <v>3</v>
      </c>
      <c r="I18872" s="15">
        <v>0</v>
      </c>
      <c r="J18872">
        <f t="shared" si="294"/>
        <v>40</v>
      </c>
    </row>
    <row r="18873" spans="1:10" x14ac:dyDescent="0.3">
      <c r="A18873" t="s">
        <v>18813</v>
      </c>
      <c r="C18873" s="18">
        <v>369.95676581332083</v>
      </c>
      <c r="D18873" s="1"/>
      <c r="E18873" s="1">
        <v>5</v>
      </c>
      <c r="F18873" s="1">
        <v>1</v>
      </c>
      <c r="G18873" s="1">
        <v>0</v>
      </c>
      <c r="H18873" s="1">
        <v>4</v>
      </c>
      <c r="I18873" s="15">
        <v>0.2</v>
      </c>
      <c r="J18873">
        <f t="shared" si="294"/>
        <v>40</v>
      </c>
    </row>
    <row r="18874" spans="1:10" x14ac:dyDescent="0.3">
      <c r="A18874" t="s">
        <v>18814</v>
      </c>
      <c r="C18874" s="18">
        <v>369.95611999107763</v>
      </c>
      <c r="D18874" s="1"/>
      <c r="E18874" s="1">
        <v>5</v>
      </c>
      <c r="F18874" s="1">
        <v>1</v>
      </c>
      <c r="G18874" s="1">
        <v>0</v>
      </c>
      <c r="H18874" s="1">
        <v>4</v>
      </c>
      <c r="I18874" s="15">
        <v>0.2</v>
      </c>
      <c r="J18874">
        <f t="shared" si="294"/>
        <v>40</v>
      </c>
    </row>
    <row r="18875" spans="1:10" x14ac:dyDescent="0.3">
      <c r="A18875" t="s">
        <v>18815</v>
      </c>
      <c r="C18875" s="18">
        <v>369.95186454327558</v>
      </c>
      <c r="D18875" s="1"/>
      <c r="E18875" s="1">
        <v>3</v>
      </c>
      <c r="F18875" s="1">
        <v>0</v>
      </c>
      <c r="G18875" s="1">
        <v>0</v>
      </c>
      <c r="H18875" s="1">
        <v>3</v>
      </c>
      <c r="I18875" s="15">
        <v>0</v>
      </c>
      <c r="J18875">
        <f t="shared" si="294"/>
        <v>40</v>
      </c>
    </row>
    <row r="18876" spans="1:10" x14ac:dyDescent="0.3">
      <c r="A18876" t="s">
        <v>18816</v>
      </c>
      <c r="C18876" s="18">
        <v>369.94294873043742</v>
      </c>
      <c r="D18876" s="1"/>
      <c r="E18876" s="1">
        <v>5</v>
      </c>
      <c r="F18876" s="1">
        <v>0</v>
      </c>
      <c r="G18876" s="1">
        <v>2</v>
      </c>
      <c r="H18876" s="1">
        <v>3</v>
      </c>
      <c r="I18876" s="15">
        <v>0.2</v>
      </c>
      <c r="J18876">
        <f t="shared" si="294"/>
        <v>40</v>
      </c>
    </row>
    <row r="18877" spans="1:10" x14ac:dyDescent="0.3">
      <c r="A18877" t="s">
        <v>18817</v>
      </c>
      <c r="C18877" s="18">
        <v>369.93989082923451</v>
      </c>
      <c r="D18877" s="1"/>
      <c r="E18877" s="1">
        <v>5</v>
      </c>
      <c r="F18877" s="1">
        <v>1</v>
      </c>
      <c r="G18877" s="1">
        <v>0</v>
      </c>
      <c r="H18877" s="1">
        <v>4</v>
      </c>
      <c r="I18877" s="15">
        <v>0.2</v>
      </c>
      <c r="J18877">
        <f t="shared" si="294"/>
        <v>40</v>
      </c>
    </row>
    <row r="18878" spans="1:10" x14ac:dyDescent="0.3">
      <c r="A18878" s="21" t="s">
        <v>18818</v>
      </c>
      <c r="C18878" s="18">
        <v>369.9396584175617</v>
      </c>
      <c r="D18878" s="1"/>
      <c r="E18878" s="1">
        <v>2</v>
      </c>
      <c r="F18878" s="1">
        <v>0</v>
      </c>
      <c r="G18878" s="1">
        <v>0</v>
      </c>
      <c r="H18878" s="1">
        <v>2</v>
      </c>
      <c r="I18878" s="15">
        <v>0</v>
      </c>
      <c r="J18878">
        <f t="shared" si="294"/>
        <v>40</v>
      </c>
    </row>
    <row r="18879" spans="1:10" x14ac:dyDescent="0.3">
      <c r="A18879" t="s">
        <v>18819</v>
      </c>
      <c r="C18879" s="18">
        <v>369.93956774050469</v>
      </c>
      <c r="D18879" s="1"/>
      <c r="E18879" s="1">
        <v>47</v>
      </c>
      <c r="F18879" s="1">
        <v>22</v>
      </c>
      <c r="G18879" s="1">
        <v>1</v>
      </c>
      <c r="H18879" s="1">
        <v>24</v>
      </c>
      <c r="I18879" s="15">
        <v>0.47872340425531917</v>
      </c>
      <c r="J18879">
        <f t="shared" si="294"/>
        <v>20</v>
      </c>
    </row>
    <row r="18880" spans="1:10" x14ac:dyDescent="0.3">
      <c r="A18880" t="s">
        <v>18820</v>
      </c>
      <c r="C18880" s="18">
        <v>369.93348514209924</v>
      </c>
      <c r="D18880" s="1"/>
      <c r="E18880" s="1">
        <v>5</v>
      </c>
      <c r="F18880" s="1">
        <v>1</v>
      </c>
      <c r="G18880" s="1">
        <v>0</v>
      </c>
      <c r="H18880" s="1">
        <v>4</v>
      </c>
      <c r="I18880" s="15">
        <v>0.2</v>
      </c>
      <c r="J18880">
        <f t="shared" si="294"/>
        <v>40</v>
      </c>
    </row>
    <row r="18881" spans="1:10" x14ac:dyDescent="0.3">
      <c r="A18881" t="s">
        <v>18821</v>
      </c>
      <c r="C18881" s="18">
        <v>369.93039366044866</v>
      </c>
      <c r="D18881" s="1"/>
      <c r="E18881" s="1">
        <v>3</v>
      </c>
      <c r="F18881" s="1">
        <v>0</v>
      </c>
      <c r="G18881" s="1">
        <v>0</v>
      </c>
      <c r="H18881" s="1">
        <v>3</v>
      </c>
      <c r="I18881" s="15">
        <v>0</v>
      </c>
      <c r="J18881">
        <f t="shared" si="294"/>
        <v>40</v>
      </c>
    </row>
    <row r="18882" spans="1:10" x14ac:dyDescent="0.3">
      <c r="A18882" t="s">
        <v>18822</v>
      </c>
      <c r="C18882" s="18">
        <v>369.93037720431767</v>
      </c>
      <c r="D18882" s="1"/>
      <c r="E18882" s="1">
        <v>3</v>
      </c>
      <c r="F18882" s="1">
        <v>0</v>
      </c>
      <c r="G18882" s="1">
        <v>0</v>
      </c>
      <c r="H18882" s="1">
        <v>3</v>
      </c>
      <c r="I18882" s="15">
        <v>0</v>
      </c>
      <c r="J18882">
        <f t="shared" si="294"/>
        <v>40</v>
      </c>
    </row>
    <row r="18883" spans="1:10" x14ac:dyDescent="0.3">
      <c r="A18883" t="s">
        <v>18842</v>
      </c>
      <c r="C18883" s="18">
        <v>369.92999102633928</v>
      </c>
      <c r="D18883" s="1"/>
      <c r="E18883" s="1">
        <v>22</v>
      </c>
      <c r="F18883" s="1">
        <v>10</v>
      </c>
      <c r="G18883" s="1">
        <v>0</v>
      </c>
      <c r="H18883" s="1">
        <v>12</v>
      </c>
      <c r="I18883" s="15">
        <v>0.45454545454545453</v>
      </c>
      <c r="J18883">
        <f t="shared" si="294"/>
        <v>40</v>
      </c>
    </row>
    <row r="18884" spans="1:10" x14ac:dyDescent="0.3">
      <c r="A18884" t="s">
        <v>18823</v>
      </c>
      <c r="C18884" s="18">
        <v>369.92767630202763</v>
      </c>
      <c r="D18884" s="1"/>
      <c r="E18884" s="1">
        <v>3</v>
      </c>
      <c r="F18884" s="1">
        <v>0</v>
      </c>
      <c r="G18884" s="1">
        <v>0</v>
      </c>
      <c r="H18884" s="1">
        <v>3</v>
      </c>
      <c r="I18884" s="15">
        <v>0</v>
      </c>
      <c r="J18884">
        <f t="shared" ref="J18884:J18947" si="295">IF(E18884&lt;=30,40,20)</f>
        <v>40</v>
      </c>
    </row>
    <row r="18885" spans="1:10" x14ac:dyDescent="0.3">
      <c r="A18885" t="s">
        <v>18824</v>
      </c>
      <c r="C18885" s="18">
        <v>369.92567207422991</v>
      </c>
      <c r="D18885" s="1"/>
      <c r="E18885" s="1">
        <v>3</v>
      </c>
      <c r="F18885" s="1">
        <v>0</v>
      </c>
      <c r="G18885" s="1">
        <v>0</v>
      </c>
      <c r="H18885" s="1">
        <v>3</v>
      </c>
      <c r="I18885" s="15">
        <v>0</v>
      </c>
      <c r="J18885">
        <f t="shared" si="295"/>
        <v>40</v>
      </c>
    </row>
    <row r="18886" spans="1:10" x14ac:dyDescent="0.3">
      <c r="A18886" t="s">
        <v>18825</v>
      </c>
      <c r="C18886" s="18">
        <v>369.9253651909753</v>
      </c>
      <c r="D18886" s="1"/>
      <c r="E18886" s="1">
        <v>14</v>
      </c>
      <c r="F18886" s="1">
        <v>5</v>
      </c>
      <c r="G18886" s="1">
        <v>0</v>
      </c>
      <c r="H18886" s="1">
        <v>9</v>
      </c>
      <c r="I18886" s="15">
        <v>0.35714285714285715</v>
      </c>
      <c r="J18886">
        <f t="shared" si="295"/>
        <v>40</v>
      </c>
    </row>
    <row r="18887" spans="1:10" x14ac:dyDescent="0.3">
      <c r="A18887" t="s">
        <v>17721</v>
      </c>
      <c r="C18887" s="18">
        <v>369.92465002736895</v>
      </c>
      <c r="D18887" s="1"/>
      <c r="E18887" s="1">
        <v>3</v>
      </c>
      <c r="F18887" s="1">
        <v>0</v>
      </c>
      <c r="G18887" s="1">
        <v>0</v>
      </c>
      <c r="H18887" s="1">
        <v>3</v>
      </c>
      <c r="I18887" s="15">
        <v>0</v>
      </c>
      <c r="J18887">
        <f t="shared" si="295"/>
        <v>40</v>
      </c>
    </row>
    <row r="18888" spans="1:10" x14ac:dyDescent="0.3">
      <c r="A18888" t="s">
        <v>18831</v>
      </c>
      <c r="C18888" s="18">
        <v>369.9241617612123</v>
      </c>
      <c r="D18888" s="1"/>
      <c r="E18888" s="1">
        <v>3</v>
      </c>
      <c r="F18888" s="1">
        <v>0</v>
      </c>
      <c r="G18888" s="1">
        <v>0</v>
      </c>
      <c r="H18888" s="1">
        <v>3</v>
      </c>
      <c r="I18888" s="15">
        <v>0</v>
      </c>
      <c r="J18888">
        <f t="shared" si="295"/>
        <v>40</v>
      </c>
    </row>
    <row r="18889" spans="1:10" x14ac:dyDescent="0.3">
      <c r="A18889" t="s">
        <v>18827</v>
      </c>
      <c r="C18889" s="18">
        <v>369.92007268625065</v>
      </c>
      <c r="D18889" s="1"/>
      <c r="E18889" s="1">
        <v>3</v>
      </c>
      <c r="F18889" s="1">
        <v>0</v>
      </c>
      <c r="G18889" s="1">
        <v>0</v>
      </c>
      <c r="H18889" s="1">
        <v>3</v>
      </c>
      <c r="I18889" s="15">
        <v>0</v>
      </c>
      <c r="J18889">
        <f t="shared" si="295"/>
        <v>40</v>
      </c>
    </row>
    <row r="18890" spans="1:10" x14ac:dyDescent="0.3">
      <c r="A18890" t="s">
        <v>18828</v>
      </c>
      <c r="C18890" s="18">
        <v>369.9199955008969</v>
      </c>
      <c r="D18890" s="1"/>
      <c r="E18890" s="1">
        <v>5</v>
      </c>
      <c r="F18890" s="1">
        <v>1</v>
      </c>
      <c r="G18890" s="1">
        <v>0</v>
      </c>
      <c r="H18890" s="1">
        <v>4</v>
      </c>
      <c r="I18890" s="15">
        <v>0.2</v>
      </c>
      <c r="J18890">
        <f t="shared" si="295"/>
        <v>40</v>
      </c>
    </row>
    <row r="18891" spans="1:10" x14ac:dyDescent="0.3">
      <c r="A18891" t="s">
        <v>18829</v>
      </c>
      <c r="C18891" s="18">
        <v>369.91948501190211</v>
      </c>
      <c r="D18891" s="1"/>
      <c r="E18891" s="1">
        <v>5</v>
      </c>
      <c r="F18891" s="1">
        <v>1</v>
      </c>
      <c r="G18891" s="1">
        <v>0</v>
      </c>
      <c r="H18891" s="1">
        <v>4</v>
      </c>
      <c r="I18891" s="15">
        <v>0.2</v>
      </c>
      <c r="J18891">
        <f t="shared" si="295"/>
        <v>40</v>
      </c>
    </row>
    <row r="18892" spans="1:10" x14ac:dyDescent="0.3">
      <c r="A18892" t="s">
        <v>18830</v>
      </c>
      <c r="C18892" s="18">
        <v>369.91581158594033</v>
      </c>
      <c r="D18892" s="1"/>
      <c r="E18892" s="1">
        <v>3</v>
      </c>
      <c r="F18892" s="1">
        <v>0</v>
      </c>
      <c r="G18892" s="1">
        <v>0</v>
      </c>
      <c r="H18892" s="1">
        <v>3</v>
      </c>
      <c r="I18892" s="15">
        <v>0</v>
      </c>
      <c r="J18892">
        <f t="shared" si="295"/>
        <v>40</v>
      </c>
    </row>
    <row r="18893" spans="1:10" x14ac:dyDescent="0.3">
      <c r="A18893" t="s">
        <v>18832</v>
      </c>
      <c r="C18893" s="18">
        <v>369.91217208851253</v>
      </c>
      <c r="D18893" s="1"/>
      <c r="E18893" s="1">
        <v>5</v>
      </c>
      <c r="F18893" s="1">
        <v>1</v>
      </c>
      <c r="G18893" s="1">
        <v>0</v>
      </c>
      <c r="H18893" s="1">
        <v>4</v>
      </c>
      <c r="I18893" s="15">
        <v>0.2</v>
      </c>
      <c r="J18893">
        <f t="shared" si="295"/>
        <v>40</v>
      </c>
    </row>
    <row r="18894" spans="1:10" x14ac:dyDescent="0.3">
      <c r="A18894" t="s">
        <v>18833</v>
      </c>
      <c r="C18894" s="18">
        <v>369.91041047472186</v>
      </c>
      <c r="D18894" s="1"/>
      <c r="E18894" s="1">
        <v>3</v>
      </c>
      <c r="F18894" s="1">
        <v>0</v>
      </c>
      <c r="G18894" s="1">
        <v>0</v>
      </c>
      <c r="H18894" s="1">
        <v>3</v>
      </c>
      <c r="I18894" s="15">
        <v>0</v>
      </c>
      <c r="J18894">
        <f t="shared" si="295"/>
        <v>40</v>
      </c>
    </row>
    <row r="18895" spans="1:10" x14ac:dyDescent="0.3">
      <c r="A18895" t="s">
        <v>18834</v>
      </c>
      <c r="C18895" s="18">
        <v>369.90681262730845</v>
      </c>
      <c r="D18895" s="1"/>
      <c r="E18895" s="1">
        <v>5</v>
      </c>
      <c r="F18895" s="1">
        <v>1</v>
      </c>
      <c r="G18895" s="1">
        <v>0</v>
      </c>
      <c r="H18895" s="1">
        <v>4</v>
      </c>
      <c r="I18895" s="15">
        <v>0.2</v>
      </c>
      <c r="J18895">
        <f t="shared" si="295"/>
        <v>40</v>
      </c>
    </row>
    <row r="18896" spans="1:10" x14ac:dyDescent="0.3">
      <c r="A18896" t="s">
        <v>18835</v>
      </c>
      <c r="C18896" s="18">
        <v>369.90594344972516</v>
      </c>
      <c r="D18896" s="1"/>
      <c r="E18896" s="1">
        <v>3</v>
      </c>
      <c r="F18896" s="1">
        <v>0</v>
      </c>
      <c r="G18896" s="1">
        <v>0</v>
      </c>
      <c r="H18896" s="1">
        <v>3</v>
      </c>
      <c r="I18896" s="15">
        <v>0</v>
      </c>
      <c r="J18896">
        <f t="shared" si="295"/>
        <v>40</v>
      </c>
    </row>
    <row r="18897" spans="1:10" x14ac:dyDescent="0.3">
      <c r="A18897" t="s">
        <v>18836</v>
      </c>
      <c r="C18897" s="18">
        <v>369.90527832073172</v>
      </c>
      <c r="D18897" s="1"/>
      <c r="E18897" s="1">
        <v>3</v>
      </c>
      <c r="F18897" s="1">
        <v>0</v>
      </c>
      <c r="G18897" s="1">
        <v>0</v>
      </c>
      <c r="H18897" s="1">
        <v>3</v>
      </c>
      <c r="I18897" s="15">
        <v>0</v>
      </c>
      <c r="J18897">
        <f t="shared" si="295"/>
        <v>40</v>
      </c>
    </row>
    <row r="18898" spans="1:10" x14ac:dyDescent="0.3">
      <c r="A18898" t="s">
        <v>18837</v>
      </c>
      <c r="C18898" s="18">
        <v>369.90302680888914</v>
      </c>
      <c r="D18898" s="1"/>
      <c r="E18898" s="1">
        <v>3</v>
      </c>
      <c r="F18898" s="1">
        <v>0</v>
      </c>
      <c r="G18898" s="1">
        <v>0</v>
      </c>
      <c r="H18898" s="1">
        <v>3</v>
      </c>
      <c r="I18898" s="15">
        <v>0</v>
      </c>
      <c r="J18898">
        <f t="shared" si="295"/>
        <v>40</v>
      </c>
    </row>
    <row r="18899" spans="1:10" x14ac:dyDescent="0.3">
      <c r="A18899" t="s">
        <v>18838</v>
      </c>
      <c r="C18899" s="18">
        <v>369.89594028851315</v>
      </c>
      <c r="D18899" s="1"/>
      <c r="E18899" s="1">
        <v>3</v>
      </c>
      <c r="F18899" s="1">
        <v>0</v>
      </c>
      <c r="G18899" s="1">
        <v>0</v>
      </c>
      <c r="H18899" s="1">
        <v>3</v>
      </c>
      <c r="I18899" s="15">
        <v>0</v>
      </c>
      <c r="J18899">
        <f t="shared" si="295"/>
        <v>40</v>
      </c>
    </row>
    <row r="18900" spans="1:10" x14ac:dyDescent="0.3">
      <c r="A18900" t="s">
        <v>18839</v>
      </c>
      <c r="C18900" s="18">
        <v>369.88954295776443</v>
      </c>
      <c r="D18900" s="1"/>
      <c r="E18900" s="1">
        <v>4</v>
      </c>
      <c r="F18900" s="1">
        <v>1</v>
      </c>
      <c r="G18900" s="1">
        <v>0</v>
      </c>
      <c r="H18900" s="1">
        <v>3</v>
      </c>
      <c r="I18900" s="15">
        <v>0.25</v>
      </c>
      <c r="J18900">
        <f t="shared" si="295"/>
        <v>40</v>
      </c>
    </row>
    <row r="18901" spans="1:10" x14ac:dyDescent="0.3">
      <c r="A18901" t="s">
        <v>18845</v>
      </c>
      <c r="C18901" s="18">
        <v>369.88887641395024</v>
      </c>
      <c r="D18901" s="1"/>
      <c r="E18901" s="1">
        <v>3</v>
      </c>
      <c r="F18901" s="1">
        <v>0</v>
      </c>
      <c r="G18901" s="1">
        <v>0</v>
      </c>
      <c r="H18901" s="1">
        <v>3</v>
      </c>
      <c r="I18901" s="15">
        <v>0</v>
      </c>
      <c r="J18901">
        <f t="shared" si="295"/>
        <v>40</v>
      </c>
    </row>
    <row r="18902" spans="1:10" x14ac:dyDescent="0.3">
      <c r="A18902" t="s">
        <v>18840</v>
      </c>
      <c r="C18902" s="18">
        <v>369.87961309203115</v>
      </c>
      <c r="D18902" s="1"/>
      <c r="E18902" s="1">
        <v>3</v>
      </c>
      <c r="F18902" s="1">
        <v>0</v>
      </c>
      <c r="G18902" s="1">
        <v>0</v>
      </c>
      <c r="H18902" s="1">
        <v>3</v>
      </c>
      <c r="I18902" s="15">
        <v>0</v>
      </c>
      <c r="J18902">
        <f t="shared" si="295"/>
        <v>40</v>
      </c>
    </row>
    <row r="18903" spans="1:10" x14ac:dyDescent="0.3">
      <c r="A18903" t="s">
        <v>18841</v>
      </c>
      <c r="C18903" s="18">
        <v>369.87823840022639</v>
      </c>
      <c r="D18903" s="1"/>
      <c r="E18903" s="1">
        <v>3</v>
      </c>
      <c r="F18903" s="1">
        <v>0</v>
      </c>
      <c r="G18903" s="1">
        <v>0</v>
      </c>
      <c r="H18903" s="1">
        <v>3</v>
      </c>
      <c r="I18903" s="15">
        <v>0</v>
      </c>
      <c r="J18903">
        <f t="shared" si="295"/>
        <v>40</v>
      </c>
    </row>
    <row r="18904" spans="1:10" x14ac:dyDescent="0.3">
      <c r="A18904" t="s">
        <v>18843</v>
      </c>
      <c r="C18904" s="18">
        <v>369.86306505048032</v>
      </c>
      <c r="D18904" s="1"/>
      <c r="E18904" s="1">
        <v>5</v>
      </c>
      <c r="F18904" s="1">
        <v>1</v>
      </c>
      <c r="G18904" s="1">
        <v>0</v>
      </c>
      <c r="H18904" s="1">
        <v>4</v>
      </c>
      <c r="I18904" s="15">
        <v>0.2</v>
      </c>
      <c r="J18904">
        <f t="shared" si="295"/>
        <v>40</v>
      </c>
    </row>
    <row r="18905" spans="1:10" x14ac:dyDescent="0.3">
      <c r="A18905" t="s">
        <v>18844</v>
      </c>
      <c r="C18905" s="18">
        <v>369.86245930462024</v>
      </c>
      <c r="D18905" s="1"/>
      <c r="E18905" s="1">
        <v>22</v>
      </c>
      <c r="F18905" s="1">
        <v>9</v>
      </c>
      <c r="G18905" s="1">
        <v>0</v>
      </c>
      <c r="H18905" s="1">
        <v>13</v>
      </c>
      <c r="I18905" s="15">
        <v>0.40909090909090912</v>
      </c>
      <c r="J18905">
        <f t="shared" si="295"/>
        <v>40</v>
      </c>
    </row>
    <row r="18906" spans="1:10" x14ac:dyDescent="0.3">
      <c r="A18906" t="s">
        <v>18846</v>
      </c>
      <c r="C18906" s="18">
        <v>369.85339043295721</v>
      </c>
      <c r="D18906" s="1"/>
      <c r="E18906" s="1">
        <v>3</v>
      </c>
      <c r="F18906" s="1">
        <v>0</v>
      </c>
      <c r="G18906" s="1">
        <v>0</v>
      </c>
      <c r="H18906" s="1">
        <v>3</v>
      </c>
      <c r="I18906" s="15">
        <v>0</v>
      </c>
      <c r="J18906">
        <f t="shared" si="295"/>
        <v>40</v>
      </c>
    </row>
    <row r="18907" spans="1:10" x14ac:dyDescent="0.3">
      <c r="A18907" t="s">
        <v>17817</v>
      </c>
      <c r="C18907" s="18">
        <v>369.85064498676257</v>
      </c>
      <c r="D18907" s="1"/>
      <c r="E18907" s="1">
        <v>40</v>
      </c>
      <c r="F18907" s="1">
        <v>15</v>
      </c>
      <c r="G18907" s="1">
        <v>2</v>
      </c>
      <c r="H18907" s="1">
        <v>23</v>
      </c>
      <c r="I18907" s="15">
        <v>0.4</v>
      </c>
      <c r="J18907">
        <f t="shared" si="295"/>
        <v>20</v>
      </c>
    </row>
    <row r="18908" spans="1:10" x14ac:dyDescent="0.3">
      <c r="A18908" t="s">
        <v>18847</v>
      </c>
      <c r="C18908" s="18">
        <v>369.84674415619594</v>
      </c>
      <c r="D18908" s="1"/>
      <c r="E18908" s="1">
        <v>13</v>
      </c>
      <c r="F18908" s="1">
        <v>4</v>
      </c>
      <c r="G18908" s="1">
        <v>1</v>
      </c>
      <c r="H18908" s="1">
        <v>8</v>
      </c>
      <c r="I18908" s="15">
        <v>0.34615384615384615</v>
      </c>
      <c r="J18908">
        <f t="shared" si="295"/>
        <v>40</v>
      </c>
    </row>
    <row r="18909" spans="1:10" x14ac:dyDescent="0.3">
      <c r="A18909" t="s">
        <v>18848</v>
      </c>
      <c r="C18909" s="18">
        <v>369.84635756415986</v>
      </c>
      <c r="D18909" s="1"/>
      <c r="E18909" s="1">
        <v>5</v>
      </c>
      <c r="F18909" s="1">
        <v>1</v>
      </c>
      <c r="G18909" s="1">
        <v>0</v>
      </c>
      <c r="H18909" s="1">
        <v>4</v>
      </c>
      <c r="I18909" s="15">
        <v>0.2</v>
      </c>
      <c r="J18909">
        <f t="shared" si="295"/>
        <v>40</v>
      </c>
    </row>
    <row r="18910" spans="1:10" x14ac:dyDescent="0.3">
      <c r="A18910" t="s">
        <v>18849</v>
      </c>
      <c r="C18910" s="18">
        <v>369.84152536244926</v>
      </c>
      <c r="D18910" s="1"/>
      <c r="E18910" s="1">
        <v>5</v>
      </c>
      <c r="F18910" s="1">
        <v>1</v>
      </c>
      <c r="G18910" s="1">
        <v>0</v>
      </c>
      <c r="H18910" s="1">
        <v>4</v>
      </c>
      <c r="I18910" s="15">
        <v>0.2</v>
      </c>
      <c r="J18910">
        <f t="shared" si="295"/>
        <v>40</v>
      </c>
    </row>
    <row r="18911" spans="1:10" x14ac:dyDescent="0.3">
      <c r="A18911" t="s">
        <v>18850</v>
      </c>
      <c r="C18911" s="18">
        <v>369.83850023619499</v>
      </c>
      <c r="D18911" s="1"/>
      <c r="E18911" s="1">
        <v>3</v>
      </c>
      <c r="F18911" s="1">
        <v>0</v>
      </c>
      <c r="G18911" s="1">
        <v>0</v>
      </c>
      <c r="H18911" s="1">
        <v>3</v>
      </c>
      <c r="I18911" s="15">
        <v>0</v>
      </c>
      <c r="J18911">
        <f t="shared" si="295"/>
        <v>40</v>
      </c>
    </row>
    <row r="18912" spans="1:10" x14ac:dyDescent="0.3">
      <c r="A18912" t="s">
        <v>18851</v>
      </c>
      <c r="C18912" s="18">
        <v>369.83602378617127</v>
      </c>
      <c r="D18912" s="1"/>
      <c r="E18912" s="1">
        <v>5</v>
      </c>
      <c r="F18912" s="1">
        <v>1</v>
      </c>
      <c r="G18912" s="1">
        <v>0</v>
      </c>
      <c r="H18912" s="1">
        <v>4</v>
      </c>
      <c r="I18912" s="15">
        <v>0.2</v>
      </c>
      <c r="J18912">
        <f t="shared" si="295"/>
        <v>40</v>
      </c>
    </row>
    <row r="18913" spans="1:10" x14ac:dyDescent="0.3">
      <c r="A18913" t="s">
        <v>18852</v>
      </c>
      <c r="C18913" s="18">
        <v>369.83498804749507</v>
      </c>
      <c r="D18913" s="1"/>
      <c r="E18913" s="1">
        <v>5</v>
      </c>
      <c r="F18913" s="1">
        <v>1</v>
      </c>
      <c r="G18913" s="1">
        <v>0</v>
      </c>
      <c r="H18913" s="1">
        <v>4</v>
      </c>
      <c r="I18913" s="15">
        <v>0.2</v>
      </c>
      <c r="J18913">
        <f t="shared" si="295"/>
        <v>40</v>
      </c>
    </row>
    <row r="18914" spans="1:10" x14ac:dyDescent="0.3">
      <c r="A18914" t="s">
        <v>18853</v>
      </c>
      <c r="C18914" s="18">
        <v>369.82628963299726</v>
      </c>
      <c r="D18914" s="1"/>
      <c r="E18914" s="1">
        <v>5</v>
      </c>
      <c r="F18914" s="1">
        <v>1</v>
      </c>
      <c r="G18914" s="1">
        <v>0</v>
      </c>
      <c r="H18914" s="1">
        <v>4</v>
      </c>
      <c r="I18914" s="15">
        <v>0.2</v>
      </c>
      <c r="J18914">
        <f t="shared" si="295"/>
        <v>40</v>
      </c>
    </row>
    <row r="18915" spans="1:10" x14ac:dyDescent="0.3">
      <c r="A18915" t="s">
        <v>18854</v>
      </c>
      <c r="C18915" s="18">
        <v>369.82176425687538</v>
      </c>
      <c r="D18915" s="1"/>
      <c r="E18915" s="1">
        <v>3</v>
      </c>
      <c r="F18915" s="1">
        <v>0</v>
      </c>
      <c r="G18915" s="1">
        <v>0</v>
      </c>
      <c r="H18915" s="1">
        <v>3</v>
      </c>
      <c r="I18915" s="15">
        <v>0</v>
      </c>
      <c r="J18915">
        <f t="shared" si="295"/>
        <v>40</v>
      </c>
    </row>
    <row r="18916" spans="1:10" x14ac:dyDescent="0.3">
      <c r="A18916" t="s">
        <v>18855</v>
      </c>
      <c r="C18916" s="18">
        <v>369.82161064987304</v>
      </c>
      <c r="D18916" s="1"/>
      <c r="E18916" s="1">
        <v>5</v>
      </c>
      <c r="F18916" s="1">
        <v>1</v>
      </c>
      <c r="G18916" s="1">
        <v>0</v>
      </c>
      <c r="H18916" s="1">
        <v>4</v>
      </c>
      <c r="I18916" s="15">
        <v>0.2</v>
      </c>
      <c r="J18916">
        <f t="shared" si="295"/>
        <v>40</v>
      </c>
    </row>
    <row r="18917" spans="1:10" x14ac:dyDescent="0.3">
      <c r="A18917" t="s">
        <v>18856</v>
      </c>
      <c r="C18917" s="18">
        <v>369.82111028821271</v>
      </c>
      <c r="D18917" s="1"/>
      <c r="E18917" s="1">
        <v>17</v>
      </c>
      <c r="F18917" s="1">
        <v>7</v>
      </c>
      <c r="G18917" s="1">
        <v>0</v>
      </c>
      <c r="H18917" s="1">
        <v>10</v>
      </c>
      <c r="I18917" s="15">
        <v>0.41176470588235292</v>
      </c>
      <c r="J18917">
        <f t="shared" si="295"/>
        <v>40</v>
      </c>
    </row>
    <row r="18918" spans="1:10" x14ac:dyDescent="0.3">
      <c r="A18918" t="s">
        <v>18857</v>
      </c>
      <c r="C18918" s="18">
        <v>369.82093936833166</v>
      </c>
      <c r="D18918" s="1"/>
      <c r="E18918" s="1">
        <v>3</v>
      </c>
      <c r="F18918" s="1">
        <v>0</v>
      </c>
      <c r="G18918" s="1">
        <v>0</v>
      </c>
      <c r="H18918" s="1">
        <v>3</v>
      </c>
      <c r="I18918" s="15">
        <v>0</v>
      </c>
      <c r="J18918">
        <f t="shared" si="295"/>
        <v>40</v>
      </c>
    </row>
    <row r="18919" spans="1:10" x14ac:dyDescent="0.3">
      <c r="A18919" t="s">
        <v>18858</v>
      </c>
      <c r="C18919" s="18">
        <v>369.81152283025074</v>
      </c>
      <c r="D18919" s="1"/>
      <c r="E18919" s="1">
        <v>3</v>
      </c>
      <c r="F18919" s="1">
        <v>0</v>
      </c>
      <c r="G18919" s="1">
        <v>0</v>
      </c>
      <c r="H18919" s="1">
        <v>3</v>
      </c>
      <c r="I18919" s="15">
        <v>0</v>
      </c>
      <c r="J18919">
        <f t="shared" si="295"/>
        <v>40</v>
      </c>
    </row>
    <row r="18920" spans="1:10" x14ac:dyDescent="0.3">
      <c r="A18920" s="21" t="s">
        <v>18859</v>
      </c>
      <c r="C18920" s="18">
        <v>369.80912020580024</v>
      </c>
      <c r="D18920" s="1"/>
      <c r="E18920" s="1">
        <v>5</v>
      </c>
      <c r="F18920" s="1">
        <v>1</v>
      </c>
      <c r="G18920" s="1">
        <v>0</v>
      </c>
      <c r="H18920" s="1">
        <v>4</v>
      </c>
      <c r="I18920" s="15">
        <v>0.2</v>
      </c>
      <c r="J18920">
        <f t="shared" si="295"/>
        <v>40</v>
      </c>
    </row>
    <row r="18921" spans="1:10" x14ac:dyDescent="0.3">
      <c r="A18921" t="s">
        <v>18860</v>
      </c>
      <c r="C18921" s="18">
        <v>369.8081520034155</v>
      </c>
      <c r="D18921" s="1"/>
      <c r="E18921" s="1">
        <v>5</v>
      </c>
      <c r="F18921" s="1">
        <v>1</v>
      </c>
      <c r="G18921" s="1">
        <v>0</v>
      </c>
      <c r="H18921" s="1">
        <v>4</v>
      </c>
      <c r="I18921" s="15">
        <v>0.2</v>
      </c>
      <c r="J18921">
        <f t="shared" si="295"/>
        <v>40</v>
      </c>
    </row>
    <row r="18922" spans="1:10" x14ac:dyDescent="0.3">
      <c r="A18922" t="s">
        <v>18861</v>
      </c>
      <c r="C18922" s="18">
        <v>369.80015431461896</v>
      </c>
      <c r="D18922" s="1"/>
      <c r="E18922" s="1">
        <v>3</v>
      </c>
      <c r="F18922" s="1">
        <v>0</v>
      </c>
      <c r="G18922" s="1">
        <v>0</v>
      </c>
      <c r="H18922" s="1">
        <v>3</v>
      </c>
      <c r="I18922" s="15">
        <v>0</v>
      </c>
      <c r="J18922">
        <f t="shared" si="295"/>
        <v>40</v>
      </c>
    </row>
    <row r="18923" spans="1:10" x14ac:dyDescent="0.3">
      <c r="A18923" t="s">
        <v>18862</v>
      </c>
      <c r="C18923" s="18">
        <v>369.80005105691686</v>
      </c>
      <c r="D18923" s="1"/>
      <c r="E18923" s="1">
        <v>3</v>
      </c>
      <c r="F18923" s="1">
        <v>0</v>
      </c>
      <c r="G18923" s="1">
        <v>0</v>
      </c>
      <c r="H18923" s="1">
        <v>3</v>
      </c>
      <c r="I18923" s="15">
        <v>0</v>
      </c>
      <c r="J18923">
        <f t="shared" si="295"/>
        <v>40</v>
      </c>
    </row>
    <row r="18924" spans="1:10" x14ac:dyDescent="0.3">
      <c r="A18924" t="s">
        <v>18863</v>
      </c>
      <c r="C18924" s="18">
        <v>369.79837724272477</v>
      </c>
      <c r="D18924" s="1"/>
      <c r="E18924" s="1">
        <v>3</v>
      </c>
      <c r="F18924" s="1">
        <v>0</v>
      </c>
      <c r="G18924" s="1">
        <v>0</v>
      </c>
      <c r="H18924" s="1">
        <v>3</v>
      </c>
      <c r="I18924" s="15">
        <v>0</v>
      </c>
      <c r="J18924">
        <f t="shared" si="295"/>
        <v>40</v>
      </c>
    </row>
    <row r="18925" spans="1:10" x14ac:dyDescent="0.3">
      <c r="A18925" t="s">
        <v>19301</v>
      </c>
      <c r="C18925" s="18">
        <v>369.79799207008858</v>
      </c>
      <c r="D18925" s="1"/>
      <c r="E18925" s="1">
        <v>10</v>
      </c>
      <c r="F18925" s="1">
        <v>3</v>
      </c>
      <c r="G18925" s="1">
        <v>0</v>
      </c>
      <c r="H18925" s="1">
        <v>7</v>
      </c>
      <c r="I18925" s="15">
        <v>0.3</v>
      </c>
      <c r="J18925">
        <f t="shared" si="295"/>
        <v>40</v>
      </c>
    </row>
    <row r="18926" spans="1:10" x14ac:dyDescent="0.3">
      <c r="A18926" t="s">
        <v>18864</v>
      </c>
      <c r="C18926" s="18">
        <v>369.79240318329425</v>
      </c>
      <c r="D18926" s="1"/>
      <c r="E18926" s="1">
        <v>3</v>
      </c>
      <c r="F18926" s="1">
        <v>0</v>
      </c>
      <c r="G18926" s="1">
        <v>0</v>
      </c>
      <c r="H18926" s="1">
        <v>3</v>
      </c>
      <c r="I18926" s="15">
        <v>0</v>
      </c>
      <c r="J18926">
        <f t="shared" si="295"/>
        <v>40</v>
      </c>
    </row>
    <row r="18927" spans="1:10" x14ac:dyDescent="0.3">
      <c r="A18927" t="s">
        <v>18865</v>
      </c>
      <c r="C18927" s="18">
        <v>369.78806126035869</v>
      </c>
      <c r="D18927" s="1"/>
      <c r="E18927" s="1">
        <v>9</v>
      </c>
      <c r="F18927" s="1">
        <v>3</v>
      </c>
      <c r="G18927" s="1">
        <v>0</v>
      </c>
      <c r="H18927" s="1">
        <v>6</v>
      </c>
      <c r="I18927" s="15">
        <v>0.33333333333333331</v>
      </c>
      <c r="J18927">
        <f t="shared" si="295"/>
        <v>40</v>
      </c>
    </row>
    <row r="18928" spans="1:10" x14ac:dyDescent="0.3">
      <c r="A18928" t="s">
        <v>18866</v>
      </c>
      <c r="C18928" s="18">
        <v>369.78604796096835</v>
      </c>
      <c r="D18928" s="1"/>
      <c r="E18928" s="1">
        <v>3</v>
      </c>
      <c r="F18928" s="1">
        <v>0</v>
      </c>
      <c r="G18928" s="1">
        <v>0</v>
      </c>
      <c r="H18928" s="1">
        <v>3</v>
      </c>
      <c r="I18928" s="15">
        <v>0</v>
      </c>
      <c r="J18928">
        <f t="shared" si="295"/>
        <v>40</v>
      </c>
    </row>
    <row r="18929" spans="1:10" x14ac:dyDescent="0.3">
      <c r="A18929" t="s">
        <v>18867</v>
      </c>
      <c r="C18929" s="18">
        <v>369.78467708160883</v>
      </c>
      <c r="D18929" s="1"/>
      <c r="E18929" s="1">
        <v>3</v>
      </c>
      <c r="F18929" s="1">
        <v>0</v>
      </c>
      <c r="G18929" s="1">
        <v>0</v>
      </c>
      <c r="H18929" s="1">
        <v>3</v>
      </c>
      <c r="I18929" s="15">
        <v>0</v>
      </c>
      <c r="J18929">
        <f t="shared" si="295"/>
        <v>40</v>
      </c>
    </row>
    <row r="18930" spans="1:10" x14ac:dyDescent="0.3">
      <c r="A18930" t="s">
        <v>18869</v>
      </c>
      <c r="C18930" s="18">
        <v>369.77900965160734</v>
      </c>
      <c r="D18930" s="1"/>
      <c r="E18930" s="1">
        <v>24</v>
      </c>
      <c r="F18930" s="1">
        <v>6</v>
      </c>
      <c r="G18930" s="1">
        <v>0</v>
      </c>
      <c r="H18930" s="1">
        <v>18</v>
      </c>
      <c r="I18930" s="15">
        <v>0.25</v>
      </c>
      <c r="J18930">
        <f t="shared" si="295"/>
        <v>40</v>
      </c>
    </row>
    <row r="18931" spans="1:10" x14ac:dyDescent="0.3">
      <c r="A18931" t="s">
        <v>18873</v>
      </c>
      <c r="C18931" s="18">
        <v>369.77631156192058</v>
      </c>
      <c r="D18931" s="1"/>
      <c r="E18931" s="1">
        <v>3</v>
      </c>
      <c r="F18931" s="1">
        <v>0</v>
      </c>
      <c r="G18931" s="1">
        <v>0</v>
      </c>
      <c r="H18931" s="1">
        <v>3</v>
      </c>
      <c r="I18931" s="15">
        <v>0</v>
      </c>
      <c r="J18931">
        <f t="shared" si="295"/>
        <v>40</v>
      </c>
    </row>
    <row r="18932" spans="1:10" x14ac:dyDescent="0.3">
      <c r="A18932" t="s">
        <v>18870</v>
      </c>
      <c r="C18932" s="18">
        <v>369.77423384093504</v>
      </c>
      <c r="D18932" s="1"/>
      <c r="E18932" s="1">
        <v>3</v>
      </c>
      <c r="F18932" s="1">
        <v>0</v>
      </c>
      <c r="G18932" s="1">
        <v>0</v>
      </c>
      <c r="H18932" s="1">
        <v>3</v>
      </c>
      <c r="I18932" s="15">
        <v>0</v>
      </c>
      <c r="J18932">
        <f t="shared" si="295"/>
        <v>40</v>
      </c>
    </row>
    <row r="18933" spans="1:10" x14ac:dyDescent="0.3">
      <c r="A18933" t="s">
        <v>18871</v>
      </c>
      <c r="C18933" s="18">
        <v>369.77200746739368</v>
      </c>
      <c r="D18933" s="1"/>
      <c r="E18933" s="1">
        <v>3</v>
      </c>
      <c r="F18933" s="1">
        <v>0</v>
      </c>
      <c r="G18933" s="1">
        <v>0</v>
      </c>
      <c r="H18933" s="1">
        <v>3</v>
      </c>
      <c r="I18933" s="15">
        <v>0</v>
      </c>
      <c r="J18933">
        <f t="shared" si="295"/>
        <v>40</v>
      </c>
    </row>
    <row r="18934" spans="1:10" x14ac:dyDescent="0.3">
      <c r="A18934" t="s">
        <v>18872</v>
      </c>
      <c r="C18934" s="18">
        <v>369.77165130724262</v>
      </c>
      <c r="D18934" s="1"/>
      <c r="E18934" s="1">
        <v>3</v>
      </c>
      <c r="F18934" s="1">
        <v>0</v>
      </c>
      <c r="G18934" s="1">
        <v>0</v>
      </c>
      <c r="H18934" s="1">
        <v>3</v>
      </c>
      <c r="I18934" s="15">
        <v>0</v>
      </c>
      <c r="J18934">
        <f t="shared" si="295"/>
        <v>40</v>
      </c>
    </row>
    <row r="18935" spans="1:10" x14ac:dyDescent="0.3">
      <c r="A18935" t="s">
        <v>18874</v>
      </c>
      <c r="C18935" s="18">
        <v>369.7693387169831</v>
      </c>
      <c r="D18935" s="1"/>
      <c r="E18935" s="1">
        <v>3</v>
      </c>
      <c r="F18935" s="1">
        <v>0</v>
      </c>
      <c r="G18935" s="1">
        <v>0</v>
      </c>
      <c r="H18935" s="1">
        <v>3</v>
      </c>
      <c r="I18935" s="15">
        <v>0</v>
      </c>
      <c r="J18935">
        <f t="shared" si="295"/>
        <v>40</v>
      </c>
    </row>
    <row r="18936" spans="1:10" x14ac:dyDescent="0.3">
      <c r="A18936" t="s">
        <v>18875</v>
      </c>
      <c r="C18936" s="18">
        <v>369.7677906625737</v>
      </c>
      <c r="D18936" s="1"/>
      <c r="E18936" s="1">
        <v>3</v>
      </c>
      <c r="F18936" s="1">
        <v>0</v>
      </c>
      <c r="G18936" s="1">
        <v>0</v>
      </c>
      <c r="H18936" s="1">
        <v>3</v>
      </c>
      <c r="I18936" s="15">
        <v>0</v>
      </c>
      <c r="J18936">
        <f t="shared" si="295"/>
        <v>40</v>
      </c>
    </row>
    <row r="18937" spans="1:10" x14ac:dyDescent="0.3">
      <c r="A18937" t="s">
        <v>18876</v>
      </c>
      <c r="C18937" s="18">
        <v>369.76550343759482</v>
      </c>
      <c r="D18937" s="1"/>
      <c r="E18937" s="1">
        <v>3</v>
      </c>
      <c r="F18937" s="1">
        <v>0</v>
      </c>
      <c r="G18937" s="1">
        <v>0</v>
      </c>
      <c r="H18937" s="1">
        <v>3</v>
      </c>
      <c r="I18937" s="15">
        <v>0</v>
      </c>
      <c r="J18937">
        <f t="shared" si="295"/>
        <v>40</v>
      </c>
    </row>
    <row r="18938" spans="1:10" x14ac:dyDescent="0.3">
      <c r="A18938" t="s">
        <v>18877</v>
      </c>
      <c r="C18938" s="18">
        <v>369.76400597928904</v>
      </c>
      <c r="D18938" s="1"/>
      <c r="E18938" s="1">
        <v>3</v>
      </c>
      <c r="F18938" s="1">
        <v>0</v>
      </c>
      <c r="G18938" s="1">
        <v>0</v>
      </c>
      <c r="H18938" s="1">
        <v>3</v>
      </c>
      <c r="I18938" s="15">
        <v>0</v>
      </c>
      <c r="J18938">
        <f t="shared" si="295"/>
        <v>40</v>
      </c>
    </row>
    <row r="18939" spans="1:10" x14ac:dyDescent="0.3">
      <c r="A18939" t="s">
        <v>18878</v>
      </c>
      <c r="C18939" s="18">
        <v>369.76096942732511</v>
      </c>
      <c r="D18939" s="1"/>
      <c r="E18939" s="1">
        <v>5</v>
      </c>
      <c r="F18939" s="1">
        <v>0</v>
      </c>
      <c r="G18939" s="1">
        <v>2</v>
      </c>
      <c r="H18939" s="1">
        <v>3</v>
      </c>
      <c r="I18939" s="15">
        <v>0.2</v>
      </c>
      <c r="J18939">
        <f t="shared" si="295"/>
        <v>40</v>
      </c>
    </row>
    <row r="18940" spans="1:10" x14ac:dyDescent="0.3">
      <c r="A18940" t="s">
        <v>18879</v>
      </c>
      <c r="C18940" s="18">
        <v>369.76063465343253</v>
      </c>
      <c r="D18940" s="1"/>
      <c r="E18940" s="1">
        <v>6</v>
      </c>
      <c r="F18940" s="1">
        <v>1</v>
      </c>
      <c r="G18940" s="1">
        <v>1</v>
      </c>
      <c r="H18940" s="1">
        <v>4</v>
      </c>
      <c r="I18940" s="15">
        <v>0.25</v>
      </c>
      <c r="J18940">
        <f t="shared" si="295"/>
        <v>40</v>
      </c>
    </row>
    <row r="18941" spans="1:10" x14ac:dyDescent="0.3">
      <c r="A18941" t="s">
        <v>18880</v>
      </c>
      <c r="C18941" s="18">
        <v>369.75796636448405</v>
      </c>
      <c r="D18941" s="1"/>
      <c r="E18941" s="1">
        <v>3</v>
      </c>
      <c r="F18941" s="1">
        <v>0</v>
      </c>
      <c r="G18941" s="1">
        <v>0</v>
      </c>
      <c r="H18941" s="1">
        <v>3</v>
      </c>
      <c r="I18941" s="15">
        <v>0</v>
      </c>
      <c r="J18941">
        <f t="shared" si="295"/>
        <v>40</v>
      </c>
    </row>
    <row r="18942" spans="1:10" x14ac:dyDescent="0.3">
      <c r="A18942" t="s">
        <v>18881</v>
      </c>
      <c r="C18942" s="18">
        <v>369.75722044420792</v>
      </c>
      <c r="D18942" s="1"/>
      <c r="E18942" s="1">
        <v>3</v>
      </c>
      <c r="F18942" s="1">
        <v>0</v>
      </c>
      <c r="G18942" s="1">
        <v>0</v>
      </c>
      <c r="H18942" s="1">
        <v>3</v>
      </c>
      <c r="I18942" s="15">
        <v>0</v>
      </c>
      <c r="J18942">
        <f t="shared" si="295"/>
        <v>40</v>
      </c>
    </row>
    <row r="18943" spans="1:10" x14ac:dyDescent="0.3">
      <c r="A18943" t="s">
        <v>16124</v>
      </c>
      <c r="C18943" s="18">
        <v>369.75591063498604</v>
      </c>
      <c r="D18943" s="1"/>
      <c r="E18943" s="1">
        <v>11</v>
      </c>
      <c r="F18943" s="1">
        <v>4</v>
      </c>
      <c r="G18943" s="1">
        <v>1</v>
      </c>
      <c r="H18943" s="1">
        <v>6</v>
      </c>
      <c r="I18943" s="15">
        <v>0.40909090909090912</v>
      </c>
      <c r="J18943">
        <f t="shared" si="295"/>
        <v>40</v>
      </c>
    </row>
    <row r="18944" spans="1:10" x14ac:dyDescent="0.3">
      <c r="A18944" t="s">
        <v>18882</v>
      </c>
      <c r="C18944" s="18">
        <v>369.75580890953233</v>
      </c>
      <c r="D18944" s="1"/>
      <c r="E18944" s="1">
        <v>3</v>
      </c>
      <c r="F18944" s="1">
        <v>0</v>
      </c>
      <c r="G18944" s="1">
        <v>0</v>
      </c>
      <c r="H18944" s="1">
        <v>3</v>
      </c>
      <c r="I18944" s="15">
        <v>0</v>
      </c>
      <c r="J18944">
        <f t="shared" si="295"/>
        <v>40</v>
      </c>
    </row>
    <row r="18945" spans="1:10" x14ac:dyDescent="0.3">
      <c r="A18945" t="s">
        <v>18883</v>
      </c>
      <c r="C18945" s="18">
        <v>369.75288315737419</v>
      </c>
      <c r="D18945" s="1"/>
      <c r="E18945" s="1">
        <v>3</v>
      </c>
      <c r="F18945" s="1">
        <v>0</v>
      </c>
      <c r="G18945" s="1">
        <v>0</v>
      </c>
      <c r="H18945" s="1">
        <v>3</v>
      </c>
      <c r="I18945" s="15">
        <v>0</v>
      </c>
      <c r="J18945">
        <f t="shared" si="295"/>
        <v>40</v>
      </c>
    </row>
    <row r="18946" spans="1:10" x14ac:dyDescent="0.3">
      <c r="A18946" t="s">
        <v>18884</v>
      </c>
      <c r="C18946" s="18">
        <v>369.75287601091895</v>
      </c>
      <c r="D18946" s="1"/>
      <c r="E18946" s="1">
        <v>3</v>
      </c>
      <c r="F18946" s="1">
        <v>0</v>
      </c>
      <c r="G18946" s="1">
        <v>0</v>
      </c>
      <c r="H18946" s="1">
        <v>3</v>
      </c>
      <c r="I18946" s="15">
        <v>0</v>
      </c>
      <c r="J18946">
        <f t="shared" si="295"/>
        <v>40</v>
      </c>
    </row>
    <row r="18947" spans="1:10" x14ac:dyDescent="0.3">
      <c r="A18947" t="s">
        <v>18885</v>
      </c>
      <c r="C18947" s="18">
        <v>369.75143877146763</v>
      </c>
      <c r="D18947" s="1"/>
      <c r="E18947" s="1">
        <v>5</v>
      </c>
      <c r="F18947" s="1">
        <v>1</v>
      </c>
      <c r="G18947" s="1">
        <v>0</v>
      </c>
      <c r="H18947" s="1">
        <v>4</v>
      </c>
      <c r="I18947" s="15">
        <v>0.2</v>
      </c>
      <c r="J18947">
        <f t="shared" si="295"/>
        <v>40</v>
      </c>
    </row>
    <row r="18948" spans="1:10" x14ac:dyDescent="0.3">
      <c r="A18948" t="s">
        <v>18886</v>
      </c>
      <c r="C18948" s="18">
        <v>369.74512059716039</v>
      </c>
      <c r="D18948" s="1"/>
      <c r="E18948" s="1">
        <v>3</v>
      </c>
      <c r="F18948" s="1">
        <v>0</v>
      </c>
      <c r="G18948" s="1">
        <v>0</v>
      </c>
      <c r="H18948" s="1">
        <v>3</v>
      </c>
      <c r="I18948" s="15">
        <v>0</v>
      </c>
      <c r="J18948">
        <f t="shared" ref="J18948:J19011" si="296">IF(E18948&lt;=30,40,20)</f>
        <v>40</v>
      </c>
    </row>
    <row r="18949" spans="1:10" x14ac:dyDescent="0.3">
      <c r="A18949" t="s">
        <v>19359</v>
      </c>
      <c r="C18949" s="18">
        <v>369.74118334581067</v>
      </c>
      <c r="D18949" s="1"/>
      <c r="E18949" s="1">
        <v>5</v>
      </c>
      <c r="F18949" s="1">
        <v>0</v>
      </c>
      <c r="G18949" s="1">
        <v>2</v>
      </c>
      <c r="H18949" s="1">
        <v>3</v>
      </c>
      <c r="I18949" s="15">
        <v>0.2</v>
      </c>
      <c r="J18949">
        <f t="shared" si="296"/>
        <v>40</v>
      </c>
    </row>
    <row r="18950" spans="1:10" x14ac:dyDescent="0.3">
      <c r="A18950" t="s">
        <v>18887</v>
      </c>
      <c r="C18950" s="18">
        <v>369.73866313309765</v>
      </c>
      <c r="D18950" s="1"/>
      <c r="E18950" s="1">
        <v>3</v>
      </c>
      <c r="F18950" s="1">
        <v>0</v>
      </c>
      <c r="G18950" s="1">
        <v>0</v>
      </c>
      <c r="H18950" s="1">
        <v>3</v>
      </c>
      <c r="I18950" s="15">
        <v>0</v>
      </c>
      <c r="J18950">
        <f t="shared" si="296"/>
        <v>40</v>
      </c>
    </row>
    <row r="18951" spans="1:10" x14ac:dyDescent="0.3">
      <c r="A18951" t="s">
        <v>18888</v>
      </c>
      <c r="C18951" s="18">
        <v>369.73758077718747</v>
      </c>
      <c r="D18951" s="1"/>
      <c r="E18951" s="1">
        <v>3</v>
      </c>
      <c r="F18951" s="1">
        <v>0</v>
      </c>
      <c r="G18951" s="1">
        <v>0</v>
      </c>
      <c r="H18951" s="1">
        <v>3</v>
      </c>
      <c r="I18951" s="15">
        <v>0</v>
      </c>
      <c r="J18951">
        <f t="shared" si="296"/>
        <v>40</v>
      </c>
    </row>
    <row r="18952" spans="1:10" x14ac:dyDescent="0.3">
      <c r="A18952" t="s">
        <v>18889</v>
      </c>
      <c r="C18952" s="18">
        <v>369.73745015228945</v>
      </c>
      <c r="D18952" s="1"/>
      <c r="E18952" s="1">
        <v>5</v>
      </c>
      <c r="F18952" s="1">
        <v>1</v>
      </c>
      <c r="G18952" s="1">
        <v>0</v>
      </c>
      <c r="H18952" s="1">
        <v>4</v>
      </c>
      <c r="I18952" s="15">
        <v>0.2</v>
      </c>
      <c r="J18952">
        <f t="shared" si="296"/>
        <v>40</v>
      </c>
    </row>
    <row r="18953" spans="1:10" x14ac:dyDescent="0.3">
      <c r="A18953" t="s">
        <v>18890</v>
      </c>
      <c r="C18953" s="18">
        <v>369.7363805013739</v>
      </c>
      <c r="D18953" s="1"/>
      <c r="E18953" s="1">
        <v>3</v>
      </c>
      <c r="F18953" s="1">
        <v>0</v>
      </c>
      <c r="G18953" s="1">
        <v>0</v>
      </c>
      <c r="H18953" s="1">
        <v>3</v>
      </c>
      <c r="I18953" s="15">
        <v>0</v>
      </c>
      <c r="J18953">
        <f t="shared" si="296"/>
        <v>40</v>
      </c>
    </row>
    <row r="18954" spans="1:10" x14ac:dyDescent="0.3">
      <c r="A18954" t="s">
        <v>18891</v>
      </c>
      <c r="C18954" s="18">
        <v>369.73501302507526</v>
      </c>
      <c r="D18954" s="1"/>
      <c r="E18954" s="1">
        <v>5</v>
      </c>
      <c r="F18954" s="1">
        <v>1</v>
      </c>
      <c r="G18954" s="1">
        <v>0</v>
      </c>
      <c r="H18954" s="1">
        <v>4</v>
      </c>
      <c r="I18954" s="15">
        <v>0.2</v>
      </c>
      <c r="J18954">
        <f t="shared" si="296"/>
        <v>40</v>
      </c>
    </row>
    <row r="18955" spans="1:10" x14ac:dyDescent="0.3">
      <c r="A18955" t="s">
        <v>18892</v>
      </c>
      <c r="C18955" s="18">
        <v>369.73355136124303</v>
      </c>
      <c r="D18955" s="1"/>
      <c r="E18955" s="1">
        <v>3</v>
      </c>
      <c r="F18955" s="1">
        <v>0</v>
      </c>
      <c r="G18955" s="1">
        <v>0</v>
      </c>
      <c r="H18955" s="1">
        <v>3</v>
      </c>
      <c r="I18955" s="15">
        <v>0</v>
      </c>
      <c r="J18955">
        <f t="shared" si="296"/>
        <v>40</v>
      </c>
    </row>
    <row r="18956" spans="1:10" x14ac:dyDescent="0.3">
      <c r="A18956" t="s">
        <v>18893</v>
      </c>
      <c r="C18956" s="18">
        <v>369.73343375572495</v>
      </c>
      <c r="D18956" s="1"/>
      <c r="E18956" s="1">
        <v>3</v>
      </c>
      <c r="F18956" s="1">
        <v>0</v>
      </c>
      <c r="G18956" s="1">
        <v>0</v>
      </c>
      <c r="H18956" s="1">
        <v>3</v>
      </c>
      <c r="I18956" s="15">
        <v>0</v>
      </c>
      <c r="J18956">
        <f t="shared" si="296"/>
        <v>40</v>
      </c>
    </row>
    <row r="18957" spans="1:10" x14ac:dyDescent="0.3">
      <c r="A18957" t="s">
        <v>18894</v>
      </c>
      <c r="C18957" s="18">
        <v>369.73062315304713</v>
      </c>
      <c r="D18957" s="1"/>
      <c r="E18957" s="1">
        <v>3</v>
      </c>
      <c r="F18957" s="1">
        <v>0</v>
      </c>
      <c r="G18957" s="1">
        <v>0</v>
      </c>
      <c r="H18957" s="1">
        <v>3</v>
      </c>
      <c r="I18957" s="15">
        <v>0</v>
      </c>
      <c r="J18957">
        <f t="shared" si="296"/>
        <v>40</v>
      </c>
    </row>
    <row r="18958" spans="1:10" x14ac:dyDescent="0.3">
      <c r="A18958" t="s">
        <v>18895</v>
      </c>
      <c r="C18958" s="18">
        <v>369.72881470595865</v>
      </c>
      <c r="D18958" s="1"/>
      <c r="E18958" s="1">
        <v>3</v>
      </c>
      <c r="F18958" s="1">
        <v>0</v>
      </c>
      <c r="G18958" s="1">
        <v>0</v>
      </c>
      <c r="H18958" s="1">
        <v>3</v>
      </c>
      <c r="I18958" s="15">
        <v>0</v>
      </c>
      <c r="J18958">
        <f t="shared" si="296"/>
        <v>40</v>
      </c>
    </row>
    <row r="18959" spans="1:10" x14ac:dyDescent="0.3">
      <c r="A18959" t="s">
        <v>18896</v>
      </c>
      <c r="C18959" s="18">
        <v>369.7283836064525</v>
      </c>
      <c r="D18959" s="1"/>
      <c r="E18959" s="1">
        <v>3</v>
      </c>
      <c r="F18959" s="1">
        <v>0</v>
      </c>
      <c r="G18959" s="1">
        <v>0</v>
      </c>
      <c r="H18959" s="1">
        <v>3</v>
      </c>
      <c r="I18959" s="15">
        <v>0</v>
      </c>
      <c r="J18959">
        <f t="shared" si="296"/>
        <v>40</v>
      </c>
    </row>
    <row r="18960" spans="1:10" x14ac:dyDescent="0.3">
      <c r="A18960" t="s">
        <v>18897</v>
      </c>
      <c r="C18960" s="18">
        <v>369.72833754258869</v>
      </c>
      <c r="D18960" s="1"/>
      <c r="E18960" s="1">
        <v>3</v>
      </c>
      <c r="F18960" s="1">
        <v>0</v>
      </c>
      <c r="G18960" s="1">
        <v>0</v>
      </c>
      <c r="H18960" s="1">
        <v>3</v>
      </c>
      <c r="I18960" s="15">
        <v>0</v>
      </c>
      <c r="J18960">
        <f t="shared" si="296"/>
        <v>40</v>
      </c>
    </row>
    <row r="18961" spans="1:10" x14ac:dyDescent="0.3">
      <c r="A18961" s="21" t="s">
        <v>18898</v>
      </c>
      <c r="C18961" s="18">
        <v>369.72748469367133</v>
      </c>
      <c r="D18961" s="1"/>
      <c r="E18961" s="1">
        <v>3</v>
      </c>
      <c r="F18961" s="1">
        <v>0</v>
      </c>
      <c r="G18961" s="1">
        <v>0</v>
      </c>
      <c r="H18961" s="1">
        <v>3</v>
      </c>
      <c r="I18961" s="15">
        <v>0</v>
      </c>
      <c r="J18961">
        <f t="shared" si="296"/>
        <v>40</v>
      </c>
    </row>
    <row r="18962" spans="1:10" x14ac:dyDescent="0.3">
      <c r="A18962" t="s">
        <v>18899</v>
      </c>
      <c r="C18962" s="18">
        <v>369.72622416952208</v>
      </c>
      <c r="D18962" s="1"/>
      <c r="E18962" s="1">
        <v>3</v>
      </c>
      <c r="F18962" s="1">
        <v>0</v>
      </c>
      <c r="G18962" s="1">
        <v>0</v>
      </c>
      <c r="H18962" s="1">
        <v>3</v>
      </c>
      <c r="I18962" s="15">
        <v>0</v>
      </c>
      <c r="J18962">
        <f t="shared" si="296"/>
        <v>40</v>
      </c>
    </row>
    <row r="18963" spans="1:10" x14ac:dyDescent="0.3">
      <c r="A18963" t="s">
        <v>19547</v>
      </c>
      <c r="C18963" s="18">
        <v>369.72510777027662</v>
      </c>
      <c r="D18963" s="1"/>
      <c r="E18963" s="1">
        <v>3</v>
      </c>
      <c r="F18963" s="1">
        <v>0</v>
      </c>
      <c r="G18963" s="1">
        <v>0</v>
      </c>
      <c r="H18963" s="1">
        <v>3</v>
      </c>
      <c r="I18963" s="15">
        <v>0</v>
      </c>
      <c r="J18963">
        <f t="shared" si="296"/>
        <v>40</v>
      </c>
    </row>
    <row r="18964" spans="1:10" x14ac:dyDescent="0.3">
      <c r="A18964" t="s">
        <v>18900</v>
      </c>
      <c r="C18964" s="18">
        <v>369.72245379230355</v>
      </c>
      <c r="D18964" s="1"/>
      <c r="E18964" s="1">
        <v>3</v>
      </c>
      <c r="F18964" s="1">
        <v>0</v>
      </c>
      <c r="G18964" s="1">
        <v>0</v>
      </c>
      <c r="H18964" s="1">
        <v>3</v>
      </c>
      <c r="I18964" s="15">
        <v>0</v>
      </c>
      <c r="J18964">
        <f t="shared" si="296"/>
        <v>40</v>
      </c>
    </row>
    <row r="18965" spans="1:10" x14ac:dyDescent="0.3">
      <c r="A18965" t="s">
        <v>18901</v>
      </c>
      <c r="C18965" s="18">
        <v>369.72053158380004</v>
      </c>
      <c r="D18965" s="1"/>
      <c r="E18965" s="1">
        <v>3</v>
      </c>
      <c r="F18965" s="1">
        <v>0</v>
      </c>
      <c r="G18965" s="1">
        <v>0</v>
      </c>
      <c r="H18965" s="1">
        <v>3</v>
      </c>
      <c r="I18965" s="15">
        <v>0</v>
      </c>
      <c r="J18965">
        <f t="shared" si="296"/>
        <v>40</v>
      </c>
    </row>
    <row r="18966" spans="1:10" x14ac:dyDescent="0.3">
      <c r="A18966" t="s">
        <v>18902</v>
      </c>
      <c r="C18966" s="18">
        <v>369.72053158380004</v>
      </c>
      <c r="D18966" s="1"/>
      <c r="E18966" s="1">
        <v>3</v>
      </c>
      <c r="F18966" s="1">
        <v>0</v>
      </c>
      <c r="G18966" s="1">
        <v>0</v>
      </c>
      <c r="H18966" s="1">
        <v>3</v>
      </c>
      <c r="I18966" s="15">
        <v>0</v>
      </c>
      <c r="J18966">
        <f t="shared" si="296"/>
        <v>40</v>
      </c>
    </row>
    <row r="18967" spans="1:10" x14ac:dyDescent="0.3">
      <c r="A18967" t="s">
        <v>18903</v>
      </c>
      <c r="C18967" s="18">
        <v>369.71952552467519</v>
      </c>
      <c r="D18967" s="1"/>
      <c r="E18967" s="1">
        <v>5</v>
      </c>
      <c r="F18967" s="1">
        <v>1</v>
      </c>
      <c r="G18967" s="1">
        <v>0</v>
      </c>
      <c r="H18967" s="1">
        <v>4</v>
      </c>
      <c r="I18967" s="15">
        <v>0.2</v>
      </c>
      <c r="J18967">
        <f t="shared" si="296"/>
        <v>40</v>
      </c>
    </row>
    <row r="18968" spans="1:10" x14ac:dyDescent="0.3">
      <c r="A18968" t="s">
        <v>18904</v>
      </c>
      <c r="C18968" s="18">
        <v>369.71748264152598</v>
      </c>
      <c r="D18968" s="1"/>
      <c r="E18968" s="1">
        <v>5</v>
      </c>
      <c r="F18968" s="1">
        <v>1</v>
      </c>
      <c r="G18968" s="1">
        <v>0</v>
      </c>
      <c r="H18968" s="1">
        <v>4</v>
      </c>
      <c r="I18968" s="15">
        <v>0.2</v>
      </c>
      <c r="J18968">
        <f t="shared" si="296"/>
        <v>40</v>
      </c>
    </row>
    <row r="18969" spans="1:10" x14ac:dyDescent="0.3">
      <c r="A18969" t="s">
        <v>18905</v>
      </c>
      <c r="C18969" s="18">
        <v>369.71630328166867</v>
      </c>
      <c r="D18969" s="1"/>
      <c r="E18969" s="1">
        <v>3</v>
      </c>
      <c r="F18969" s="1">
        <v>0</v>
      </c>
      <c r="G18969" s="1">
        <v>0</v>
      </c>
      <c r="H18969" s="1">
        <v>3</v>
      </c>
      <c r="I18969" s="15">
        <v>0</v>
      </c>
      <c r="J18969">
        <f t="shared" si="296"/>
        <v>40</v>
      </c>
    </row>
    <row r="18970" spans="1:10" x14ac:dyDescent="0.3">
      <c r="A18970" t="s">
        <v>18907</v>
      </c>
      <c r="C18970" s="18">
        <v>369.71566591887699</v>
      </c>
      <c r="D18970" s="1"/>
      <c r="E18970" s="1">
        <v>5</v>
      </c>
      <c r="F18970" s="1">
        <v>1</v>
      </c>
      <c r="G18970" s="1">
        <v>0</v>
      </c>
      <c r="H18970" s="1">
        <v>4</v>
      </c>
      <c r="I18970" s="15">
        <v>0.2</v>
      </c>
      <c r="J18970">
        <f t="shared" si="296"/>
        <v>40</v>
      </c>
    </row>
    <row r="18971" spans="1:10" x14ac:dyDescent="0.3">
      <c r="A18971" t="s">
        <v>18908</v>
      </c>
      <c r="C18971" s="18">
        <v>369.71388339826967</v>
      </c>
      <c r="D18971" s="1"/>
      <c r="E18971" s="1">
        <v>5</v>
      </c>
      <c r="F18971" s="1">
        <v>0</v>
      </c>
      <c r="G18971" s="1">
        <v>2</v>
      </c>
      <c r="H18971" s="1">
        <v>3</v>
      </c>
      <c r="I18971" s="15">
        <v>0.2</v>
      </c>
      <c r="J18971">
        <f t="shared" si="296"/>
        <v>40</v>
      </c>
    </row>
    <row r="18972" spans="1:10" x14ac:dyDescent="0.3">
      <c r="A18972" t="s">
        <v>18909</v>
      </c>
      <c r="C18972" s="18">
        <v>369.71337086919345</v>
      </c>
      <c r="D18972" s="1"/>
      <c r="E18972" s="1">
        <v>5</v>
      </c>
      <c r="F18972" s="1">
        <v>1</v>
      </c>
      <c r="G18972" s="1">
        <v>0</v>
      </c>
      <c r="H18972" s="1">
        <v>4</v>
      </c>
      <c r="I18972" s="15">
        <v>0.2</v>
      </c>
      <c r="J18972">
        <f t="shared" si="296"/>
        <v>40</v>
      </c>
    </row>
    <row r="18973" spans="1:10" x14ac:dyDescent="0.3">
      <c r="A18973" t="s">
        <v>18910</v>
      </c>
      <c r="C18973" s="18">
        <v>369.71243376131207</v>
      </c>
      <c r="D18973" s="1"/>
      <c r="E18973" s="1">
        <v>5</v>
      </c>
      <c r="F18973" s="1">
        <v>1</v>
      </c>
      <c r="G18973" s="1">
        <v>0</v>
      </c>
      <c r="H18973" s="1">
        <v>4</v>
      </c>
      <c r="I18973" s="15">
        <v>0.2</v>
      </c>
      <c r="J18973">
        <f t="shared" si="296"/>
        <v>40</v>
      </c>
    </row>
    <row r="18974" spans="1:10" x14ac:dyDescent="0.3">
      <c r="A18974" t="s">
        <v>18911</v>
      </c>
      <c r="C18974" s="18">
        <v>369.71092396423296</v>
      </c>
      <c r="D18974" s="1"/>
      <c r="E18974" s="1">
        <v>3</v>
      </c>
      <c r="F18974" s="1">
        <v>0</v>
      </c>
      <c r="G18974" s="1">
        <v>0</v>
      </c>
      <c r="H18974" s="1">
        <v>3</v>
      </c>
      <c r="I18974" s="15">
        <v>0</v>
      </c>
      <c r="J18974">
        <f t="shared" si="296"/>
        <v>40</v>
      </c>
    </row>
    <row r="18975" spans="1:10" x14ac:dyDescent="0.3">
      <c r="A18975" t="s">
        <v>18912</v>
      </c>
      <c r="C18975" s="18">
        <v>369.70973105204371</v>
      </c>
      <c r="D18975" s="1"/>
      <c r="E18975" s="1">
        <v>5</v>
      </c>
      <c r="F18975" s="1">
        <v>1</v>
      </c>
      <c r="G18975" s="1">
        <v>0</v>
      </c>
      <c r="H18975" s="1">
        <v>4</v>
      </c>
      <c r="I18975" s="15">
        <v>0.2</v>
      </c>
      <c r="J18975">
        <f t="shared" si="296"/>
        <v>40</v>
      </c>
    </row>
    <row r="18976" spans="1:10" x14ac:dyDescent="0.3">
      <c r="A18976" t="s">
        <v>18913</v>
      </c>
      <c r="C18976" s="18">
        <v>369.70961587566535</v>
      </c>
      <c r="D18976" s="1"/>
      <c r="E18976" s="1">
        <v>3</v>
      </c>
      <c r="F18976" s="1">
        <v>0</v>
      </c>
      <c r="G18976" s="1">
        <v>0</v>
      </c>
      <c r="H18976" s="1">
        <v>3</v>
      </c>
      <c r="I18976" s="15">
        <v>0</v>
      </c>
      <c r="J18976">
        <f t="shared" si="296"/>
        <v>40</v>
      </c>
    </row>
    <row r="18977" spans="1:10" x14ac:dyDescent="0.3">
      <c r="A18977" t="s">
        <v>19631</v>
      </c>
      <c r="C18977" s="18">
        <v>369.70879424084268</v>
      </c>
      <c r="D18977" s="1"/>
      <c r="E18977" s="1">
        <v>11</v>
      </c>
      <c r="F18977" s="1">
        <v>3</v>
      </c>
      <c r="G18977" s="1">
        <v>1</v>
      </c>
      <c r="H18977" s="1">
        <v>7</v>
      </c>
      <c r="I18977" s="15">
        <v>0.31818181818181818</v>
      </c>
      <c r="J18977">
        <f t="shared" si="296"/>
        <v>40</v>
      </c>
    </row>
    <row r="18978" spans="1:10" x14ac:dyDescent="0.3">
      <c r="A18978" t="s">
        <v>18914</v>
      </c>
      <c r="C18978" s="18">
        <v>369.70775588697239</v>
      </c>
      <c r="D18978" s="1"/>
      <c r="E18978" s="1">
        <v>5</v>
      </c>
      <c r="F18978" s="1">
        <v>1</v>
      </c>
      <c r="G18978" s="1">
        <v>0</v>
      </c>
      <c r="H18978" s="1">
        <v>4</v>
      </c>
      <c r="I18978" s="15">
        <v>0.2</v>
      </c>
      <c r="J18978">
        <f t="shared" si="296"/>
        <v>40</v>
      </c>
    </row>
    <row r="18979" spans="1:10" x14ac:dyDescent="0.3">
      <c r="A18979" t="s">
        <v>18915</v>
      </c>
      <c r="C18979" s="18">
        <v>369.70557875654504</v>
      </c>
      <c r="D18979" s="1"/>
      <c r="E18979" s="1">
        <v>3</v>
      </c>
      <c r="F18979" s="1">
        <v>0</v>
      </c>
      <c r="G18979" s="1">
        <v>0</v>
      </c>
      <c r="H18979" s="1">
        <v>3</v>
      </c>
      <c r="I18979" s="15">
        <v>0</v>
      </c>
      <c r="J18979">
        <f t="shared" si="296"/>
        <v>40</v>
      </c>
    </row>
    <row r="18980" spans="1:10" x14ac:dyDescent="0.3">
      <c r="A18980" s="21" t="s">
        <v>18916</v>
      </c>
      <c r="C18980" s="18">
        <v>369.70333434428301</v>
      </c>
      <c r="D18980" s="1"/>
      <c r="E18980" s="1">
        <v>7</v>
      </c>
      <c r="F18980" s="1">
        <v>2</v>
      </c>
      <c r="G18980" s="1">
        <v>0</v>
      </c>
      <c r="H18980" s="1">
        <v>5</v>
      </c>
      <c r="I18980" s="15">
        <v>0.2857142857142857</v>
      </c>
      <c r="J18980">
        <f t="shared" si="296"/>
        <v>40</v>
      </c>
    </row>
    <row r="18981" spans="1:10" x14ac:dyDescent="0.3">
      <c r="A18981" t="s">
        <v>18917</v>
      </c>
      <c r="C18981" s="18">
        <v>369.70176421367574</v>
      </c>
      <c r="D18981" s="1"/>
      <c r="E18981" s="1">
        <v>3</v>
      </c>
      <c r="F18981" s="1">
        <v>0</v>
      </c>
      <c r="G18981" s="1">
        <v>0</v>
      </c>
      <c r="H18981" s="1">
        <v>3</v>
      </c>
      <c r="I18981" s="15">
        <v>0</v>
      </c>
      <c r="J18981">
        <f t="shared" si="296"/>
        <v>40</v>
      </c>
    </row>
    <row r="18982" spans="1:10" x14ac:dyDescent="0.3">
      <c r="A18982" t="s">
        <v>18918</v>
      </c>
      <c r="C18982" s="18">
        <v>369.70129878145246</v>
      </c>
      <c r="D18982" s="1"/>
      <c r="E18982" s="1">
        <v>3</v>
      </c>
      <c r="F18982" s="1">
        <v>0</v>
      </c>
      <c r="G18982" s="1">
        <v>0</v>
      </c>
      <c r="H18982" s="1">
        <v>3</v>
      </c>
      <c r="I18982" s="15">
        <v>0</v>
      </c>
      <c r="J18982">
        <f t="shared" si="296"/>
        <v>40</v>
      </c>
    </row>
    <row r="18983" spans="1:10" x14ac:dyDescent="0.3">
      <c r="A18983" t="s">
        <v>18919</v>
      </c>
      <c r="C18983" s="18">
        <v>369.70050290739448</v>
      </c>
      <c r="D18983" s="1"/>
      <c r="E18983" s="1">
        <v>5</v>
      </c>
      <c r="F18983" s="1">
        <v>1</v>
      </c>
      <c r="G18983" s="1">
        <v>0</v>
      </c>
      <c r="H18983" s="1">
        <v>4</v>
      </c>
      <c r="I18983" s="15">
        <v>0.2</v>
      </c>
      <c r="J18983">
        <f t="shared" si="296"/>
        <v>40</v>
      </c>
    </row>
    <row r="18984" spans="1:10" x14ac:dyDescent="0.3">
      <c r="A18984" t="s">
        <v>18920</v>
      </c>
      <c r="C18984" s="18">
        <v>369.69913058092737</v>
      </c>
      <c r="D18984" s="1"/>
      <c r="E18984" s="1">
        <v>3</v>
      </c>
      <c r="F18984" s="1">
        <v>0</v>
      </c>
      <c r="G18984" s="1">
        <v>0</v>
      </c>
      <c r="H18984" s="1">
        <v>3</v>
      </c>
      <c r="I18984" s="15">
        <v>0</v>
      </c>
      <c r="J18984">
        <f t="shared" si="296"/>
        <v>40</v>
      </c>
    </row>
    <row r="18985" spans="1:10" x14ac:dyDescent="0.3">
      <c r="A18985" t="s">
        <v>18921</v>
      </c>
      <c r="C18985" s="18">
        <v>369.69657827030619</v>
      </c>
      <c r="D18985" s="1"/>
      <c r="E18985" s="1">
        <v>3</v>
      </c>
      <c r="F18985" s="1">
        <v>0</v>
      </c>
      <c r="G18985" s="1">
        <v>0</v>
      </c>
      <c r="H18985" s="1">
        <v>3</v>
      </c>
      <c r="I18985" s="15">
        <v>0</v>
      </c>
      <c r="J18985">
        <f t="shared" si="296"/>
        <v>40</v>
      </c>
    </row>
    <row r="18986" spans="1:10" x14ac:dyDescent="0.3">
      <c r="A18986" t="s">
        <v>18923</v>
      </c>
      <c r="C18986" s="18">
        <v>369.69400398019724</v>
      </c>
      <c r="D18986" s="1"/>
      <c r="E18986" s="1">
        <v>3</v>
      </c>
      <c r="F18986" s="1">
        <v>0</v>
      </c>
      <c r="G18986" s="1">
        <v>0</v>
      </c>
      <c r="H18986" s="1">
        <v>3</v>
      </c>
      <c r="I18986" s="15">
        <v>0</v>
      </c>
      <c r="J18986">
        <f t="shared" si="296"/>
        <v>40</v>
      </c>
    </row>
    <row r="18987" spans="1:10" x14ac:dyDescent="0.3">
      <c r="A18987" t="s">
        <v>18924</v>
      </c>
      <c r="C18987" s="18">
        <v>369.69251345413346</v>
      </c>
      <c r="D18987" s="1"/>
      <c r="E18987" s="1">
        <v>3</v>
      </c>
      <c r="F18987" s="1">
        <v>0</v>
      </c>
      <c r="G18987" s="1">
        <v>0</v>
      </c>
      <c r="H18987" s="1">
        <v>3</v>
      </c>
      <c r="I18987" s="15">
        <v>0</v>
      </c>
      <c r="J18987">
        <f t="shared" si="296"/>
        <v>40</v>
      </c>
    </row>
    <row r="18988" spans="1:10" x14ac:dyDescent="0.3">
      <c r="A18988" t="s">
        <v>18925</v>
      </c>
      <c r="C18988" s="18">
        <v>369.689885081162</v>
      </c>
      <c r="D18988" s="1"/>
      <c r="E18988" s="1">
        <v>5</v>
      </c>
      <c r="F18988" s="1">
        <v>1</v>
      </c>
      <c r="G18988" s="1">
        <v>0</v>
      </c>
      <c r="H18988" s="1">
        <v>4</v>
      </c>
      <c r="I18988" s="15">
        <v>0.2</v>
      </c>
      <c r="J18988">
        <f t="shared" si="296"/>
        <v>40</v>
      </c>
    </row>
    <row r="18989" spans="1:10" x14ac:dyDescent="0.3">
      <c r="A18989" t="s">
        <v>18926</v>
      </c>
      <c r="C18989" s="18">
        <v>369.68855422284889</v>
      </c>
      <c r="D18989" s="1"/>
      <c r="E18989" s="1">
        <v>17</v>
      </c>
      <c r="F18989" s="1">
        <v>5</v>
      </c>
      <c r="G18989" s="1">
        <v>0</v>
      </c>
      <c r="H18989" s="1">
        <v>12</v>
      </c>
      <c r="I18989" s="15">
        <v>0.29411764705882354</v>
      </c>
      <c r="J18989">
        <f t="shared" si="296"/>
        <v>40</v>
      </c>
    </row>
    <row r="18990" spans="1:10" x14ac:dyDescent="0.3">
      <c r="A18990" t="s">
        <v>18927</v>
      </c>
      <c r="C18990" s="18">
        <v>369.68477768421201</v>
      </c>
      <c r="D18990" s="1"/>
      <c r="E18990" s="1">
        <v>3</v>
      </c>
      <c r="F18990" s="1">
        <v>0</v>
      </c>
      <c r="G18990" s="1">
        <v>0</v>
      </c>
      <c r="H18990" s="1">
        <v>3</v>
      </c>
      <c r="I18990" s="15">
        <v>0</v>
      </c>
      <c r="J18990">
        <f t="shared" si="296"/>
        <v>40</v>
      </c>
    </row>
    <row r="18991" spans="1:10" x14ac:dyDescent="0.3">
      <c r="A18991" t="s">
        <v>18928</v>
      </c>
      <c r="C18991" s="18">
        <v>369.67834758173251</v>
      </c>
      <c r="D18991" s="1"/>
      <c r="E18991" s="1">
        <v>3</v>
      </c>
      <c r="F18991" s="1">
        <v>0</v>
      </c>
      <c r="G18991" s="1">
        <v>0</v>
      </c>
      <c r="H18991" s="1">
        <v>3</v>
      </c>
      <c r="I18991" s="15">
        <v>0</v>
      </c>
      <c r="J18991">
        <f t="shared" si="296"/>
        <v>40</v>
      </c>
    </row>
    <row r="18992" spans="1:10" x14ac:dyDescent="0.3">
      <c r="A18992" t="s">
        <v>18929</v>
      </c>
      <c r="C18992" s="18">
        <v>369.67718564698754</v>
      </c>
      <c r="D18992" s="1"/>
      <c r="E18992" s="1">
        <v>47</v>
      </c>
      <c r="F18992" s="1">
        <v>19</v>
      </c>
      <c r="G18992" s="1">
        <v>0</v>
      </c>
      <c r="H18992" s="1">
        <v>28</v>
      </c>
      <c r="I18992" s="15">
        <v>0.40425531914893614</v>
      </c>
      <c r="J18992">
        <f t="shared" si="296"/>
        <v>20</v>
      </c>
    </row>
    <row r="18993" spans="1:10" x14ac:dyDescent="0.3">
      <c r="A18993" t="s">
        <v>18930</v>
      </c>
      <c r="C18993" s="18">
        <v>369.67543109775181</v>
      </c>
      <c r="D18993" s="1"/>
      <c r="E18993" s="1">
        <v>3</v>
      </c>
      <c r="F18993" s="1">
        <v>0</v>
      </c>
      <c r="G18993" s="1">
        <v>0</v>
      </c>
      <c r="H18993" s="1">
        <v>3</v>
      </c>
      <c r="I18993" s="15">
        <v>0</v>
      </c>
      <c r="J18993">
        <f t="shared" si="296"/>
        <v>40</v>
      </c>
    </row>
    <row r="18994" spans="1:10" x14ac:dyDescent="0.3">
      <c r="A18994" t="s">
        <v>18931</v>
      </c>
      <c r="C18994" s="18">
        <v>369.67509067101719</v>
      </c>
      <c r="D18994" s="1"/>
      <c r="E18994" s="1">
        <v>3</v>
      </c>
      <c r="F18994" s="1">
        <v>0</v>
      </c>
      <c r="G18994" s="1">
        <v>0</v>
      </c>
      <c r="H18994" s="1">
        <v>3</v>
      </c>
      <c r="I18994" s="15">
        <v>0</v>
      </c>
      <c r="J18994">
        <f t="shared" si="296"/>
        <v>40</v>
      </c>
    </row>
    <row r="18995" spans="1:10" x14ac:dyDescent="0.3">
      <c r="A18995" t="s">
        <v>18945</v>
      </c>
      <c r="C18995" s="18">
        <v>369.66993628338594</v>
      </c>
      <c r="D18995" s="1"/>
      <c r="E18995" s="1">
        <v>3</v>
      </c>
      <c r="F18995" s="1">
        <v>0</v>
      </c>
      <c r="G18995" s="1">
        <v>0</v>
      </c>
      <c r="H18995" s="1">
        <v>3</v>
      </c>
      <c r="I18995" s="15">
        <v>0</v>
      </c>
      <c r="J18995">
        <f t="shared" si="296"/>
        <v>40</v>
      </c>
    </row>
    <row r="18996" spans="1:10" x14ac:dyDescent="0.3">
      <c r="A18996" t="s">
        <v>18932</v>
      </c>
      <c r="C18996" s="18">
        <v>369.66844479913709</v>
      </c>
      <c r="D18996" s="1"/>
      <c r="E18996" s="1">
        <v>18</v>
      </c>
      <c r="F18996" s="1">
        <v>7</v>
      </c>
      <c r="G18996" s="1">
        <v>0</v>
      </c>
      <c r="H18996" s="1">
        <v>11</v>
      </c>
      <c r="I18996" s="15">
        <v>0.3888888888888889</v>
      </c>
      <c r="J18996">
        <f t="shared" si="296"/>
        <v>40</v>
      </c>
    </row>
    <row r="18997" spans="1:10" x14ac:dyDescent="0.3">
      <c r="A18997" t="s">
        <v>18933</v>
      </c>
      <c r="C18997" s="18">
        <v>369.65732471593577</v>
      </c>
      <c r="D18997" s="1"/>
      <c r="E18997" s="1">
        <v>3</v>
      </c>
      <c r="F18997" s="1">
        <v>0</v>
      </c>
      <c r="G18997" s="1">
        <v>0</v>
      </c>
      <c r="H18997" s="1">
        <v>3</v>
      </c>
      <c r="I18997" s="15">
        <v>0</v>
      </c>
      <c r="J18997">
        <f t="shared" si="296"/>
        <v>40</v>
      </c>
    </row>
    <row r="18998" spans="1:10" x14ac:dyDescent="0.3">
      <c r="A18998" t="s">
        <v>18934</v>
      </c>
      <c r="C18998" s="18">
        <v>369.65602157134691</v>
      </c>
      <c r="D18998" s="1"/>
      <c r="E18998" s="1">
        <v>3</v>
      </c>
      <c r="F18998" s="1">
        <v>0</v>
      </c>
      <c r="G18998" s="1">
        <v>0</v>
      </c>
      <c r="H18998" s="1">
        <v>3</v>
      </c>
      <c r="I18998" s="15">
        <v>0</v>
      </c>
      <c r="J18998">
        <f t="shared" si="296"/>
        <v>40</v>
      </c>
    </row>
    <row r="18999" spans="1:10" x14ac:dyDescent="0.3">
      <c r="A18999" t="s">
        <v>18935</v>
      </c>
      <c r="C18999" s="18">
        <v>369.65385117649794</v>
      </c>
      <c r="D18999" s="1"/>
      <c r="E18999" s="1">
        <v>97</v>
      </c>
      <c r="F18999" s="1">
        <v>46</v>
      </c>
      <c r="G18999" s="1">
        <v>0</v>
      </c>
      <c r="H18999" s="1">
        <v>51</v>
      </c>
      <c r="I18999" s="15">
        <v>0.47422680412371132</v>
      </c>
      <c r="J18999">
        <f t="shared" si="296"/>
        <v>20</v>
      </c>
    </row>
    <row r="19000" spans="1:10" x14ac:dyDescent="0.3">
      <c r="A19000" t="s">
        <v>18937</v>
      </c>
      <c r="C19000" s="18">
        <v>369.6526679948617</v>
      </c>
      <c r="D19000" s="1"/>
      <c r="E19000" s="1">
        <v>3</v>
      </c>
      <c r="F19000" s="1">
        <v>0</v>
      </c>
      <c r="G19000" s="1">
        <v>0</v>
      </c>
      <c r="H19000" s="1">
        <v>3</v>
      </c>
      <c r="I19000" s="15">
        <v>0</v>
      </c>
      <c r="J19000">
        <f t="shared" si="296"/>
        <v>40</v>
      </c>
    </row>
    <row r="19001" spans="1:10" x14ac:dyDescent="0.3">
      <c r="A19001" t="s">
        <v>18938</v>
      </c>
      <c r="C19001" s="18">
        <v>369.6525702039479</v>
      </c>
      <c r="D19001" s="1"/>
      <c r="E19001" s="1">
        <v>5</v>
      </c>
      <c r="F19001" s="1">
        <v>1</v>
      </c>
      <c r="G19001" s="1">
        <v>0</v>
      </c>
      <c r="H19001" s="1">
        <v>4</v>
      </c>
      <c r="I19001" s="15">
        <v>0.2</v>
      </c>
      <c r="J19001">
        <f t="shared" si="296"/>
        <v>40</v>
      </c>
    </row>
    <row r="19002" spans="1:10" x14ac:dyDescent="0.3">
      <c r="A19002" t="s">
        <v>19401</v>
      </c>
      <c r="C19002" s="18">
        <v>369.64898108044986</v>
      </c>
      <c r="D19002" s="1"/>
      <c r="E19002" s="1">
        <v>8</v>
      </c>
      <c r="F19002" s="1">
        <v>2</v>
      </c>
      <c r="G19002" s="1">
        <v>1</v>
      </c>
      <c r="H19002" s="1">
        <v>5</v>
      </c>
      <c r="I19002" s="15">
        <v>0.3125</v>
      </c>
      <c r="J19002">
        <f t="shared" si="296"/>
        <v>40</v>
      </c>
    </row>
    <row r="19003" spans="1:10" x14ac:dyDescent="0.3">
      <c r="A19003" t="s">
        <v>18940</v>
      </c>
      <c r="C19003" s="18">
        <v>369.64441444865736</v>
      </c>
      <c r="D19003" s="1"/>
      <c r="E19003" s="1">
        <v>9</v>
      </c>
      <c r="F19003" s="1">
        <v>3</v>
      </c>
      <c r="G19003" s="1">
        <v>0</v>
      </c>
      <c r="H19003" s="1">
        <v>6</v>
      </c>
      <c r="I19003" s="15">
        <v>0.33333333333333331</v>
      </c>
      <c r="J19003">
        <f t="shared" si="296"/>
        <v>40</v>
      </c>
    </row>
    <row r="19004" spans="1:10" x14ac:dyDescent="0.3">
      <c r="A19004" t="s">
        <v>18941</v>
      </c>
      <c r="C19004" s="18">
        <v>369.64095003327532</v>
      </c>
      <c r="D19004" s="1"/>
      <c r="E19004" s="1">
        <v>3</v>
      </c>
      <c r="F19004" s="1">
        <v>0</v>
      </c>
      <c r="G19004" s="1">
        <v>0</v>
      </c>
      <c r="H19004" s="1">
        <v>3</v>
      </c>
      <c r="I19004" s="15">
        <v>0</v>
      </c>
      <c r="J19004">
        <f t="shared" si="296"/>
        <v>40</v>
      </c>
    </row>
    <row r="19005" spans="1:10" x14ac:dyDescent="0.3">
      <c r="A19005" t="s">
        <v>18942</v>
      </c>
      <c r="C19005" s="18">
        <v>369.63804754106098</v>
      </c>
      <c r="D19005" s="1"/>
      <c r="E19005" s="1">
        <v>7</v>
      </c>
      <c r="F19005" s="1">
        <v>2</v>
      </c>
      <c r="G19005" s="1">
        <v>0</v>
      </c>
      <c r="H19005" s="1">
        <v>5</v>
      </c>
      <c r="I19005" s="15">
        <v>0.2857142857142857</v>
      </c>
      <c r="J19005">
        <f t="shared" si="296"/>
        <v>40</v>
      </c>
    </row>
    <row r="19006" spans="1:10" x14ac:dyDescent="0.3">
      <c r="A19006" t="s">
        <v>18943</v>
      </c>
      <c r="C19006" s="18">
        <v>369.63262832470667</v>
      </c>
      <c r="D19006" s="1"/>
      <c r="E19006" s="1">
        <v>3</v>
      </c>
      <c r="F19006" s="1">
        <v>0</v>
      </c>
      <c r="G19006" s="1">
        <v>0</v>
      </c>
      <c r="H19006" s="1">
        <v>3</v>
      </c>
      <c r="I19006" s="15">
        <v>0</v>
      </c>
      <c r="J19006">
        <f t="shared" si="296"/>
        <v>40</v>
      </c>
    </row>
    <row r="19007" spans="1:10" x14ac:dyDescent="0.3">
      <c r="A19007" t="s">
        <v>18944</v>
      </c>
      <c r="C19007" s="18">
        <v>369.63164614895885</v>
      </c>
      <c r="D19007" s="1"/>
      <c r="E19007" s="1">
        <v>3</v>
      </c>
      <c r="F19007" s="1">
        <v>0</v>
      </c>
      <c r="G19007" s="1">
        <v>0</v>
      </c>
      <c r="H19007" s="1">
        <v>3</v>
      </c>
      <c r="I19007" s="15">
        <v>0</v>
      </c>
      <c r="J19007">
        <f t="shared" si="296"/>
        <v>40</v>
      </c>
    </row>
    <row r="19008" spans="1:10" x14ac:dyDescent="0.3">
      <c r="A19008" t="s">
        <v>18947</v>
      </c>
      <c r="C19008" s="18">
        <v>369.62399037698606</v>
      </c>
      <c r="D19008" s="1"/>
      <c r="E19008" s="1">
        <v>3</v>
      </c>
      <c r="F19008" s="1">
        <v>0</v>
      </c>
      <c r="G19008" s="1">
        <v>0</v>
      </c>
      <c r="H19008" s="1">
        <v>3</v>
      </c>
      <c r="I19008" s="15">
        <v>0</v>
      </c>
      <c r="J19008">
        <f t="shared" si="296"/>
        <v>40</v>
      </c>
    </row>
    <row r="19009" spans="1:10" x14ac:dyDescent="0.3">
      <c r="A19009" t="s">
        <v>18948</v>
      </c>
      <c r="C19009" s="18">
        <v>369.62122811868085</v>
      </c>
      <c r="D19009" s="1"/>
      <c r="E19009" s="1">
        <v>5</v>
      </c>
      <c r="F19009" s="1">
        <v>1</v>
      </c>
      <c r="G19009" s="1">
        <v>0</v>
      </c>
      <c r="H19009" s="1">
        <v>4</v>
      </c>
      <c r="I19009" s="15">
        <v>0.2</v>
      </c>
      <c r="J19009">
        <f t="shared" si="296"/>
        <v>40</v>
      </c>
    </row>
    <row r="19010" spans="1:10" x14ac:dyDescent="0.3">
      <c r="A19010" t="s">
        <v>18949</v>
      </c>
      <c r="C19010" s="18">
        <v>369.61596600957097</v>
      </c>
      <c r="D19010" s="1"/>
      <c r="E19010" s="1">
        <v>13</v>
      </c>
      <c r="F19010" s="1">
        <v>3</v>
      </c>
      <c r="G19010" s="1">
        <v>1</v>
      </c>
      <c r="H19010" s="1">
        <v>9</v>
      </c>
      <c r="I19010" s="15">
        <v>0.26923076923076922</v>
      </c>
      <c r="J19010">
        <f t="shared" si="296"/>
        <v>40</v>
      </c>
    </row>
    <row r="19011" spans="1:10" x14ac:dyDescent="0.3">
      <c r="A19011" t="s">
        <v>18950</v>
      </c>
      <c r="C19011" s="18">
        <v>369.61444948615974</v>
      </c>
      <c r="D19011" s="1"/>
      <c r="E19011" s="1">
        <v>5</v>
      </c>
      <c r="F19011" s="1">
        <v>1</v>
      </c>
      <c r="G19011" s="1">
        <v>0</v>
      </c>
      <c r="H19011" s="1">
        <v>4</v>
      </c>
      <c r="I19011" s="15">
        <v>0.2</v>
      </c>
      <c r="J19011">
        <f t="shared" si="296"/>
        <v>40</v>
      </c>
    </row>
    <row r="19012" spans="1:10" x14ac:dyDescent="0.3">
      <c r="A19012" t="s">
        <v>19784</v>
      </c>
      <c r="C19012" s="18">
        <v>369.61333699761695</v>
      </c>
      <c r="D19012" s="1"/>
      <c r="E19012" s="1">
        <v>8</v>
      </c>
      <c r="F19012" s="1">
        <v>2</v>
      </c>
      <c r="G19012" s="1">
        <v>0</v>
      </c>
      <c r="H19012" s="1">
        <v>6</v>
      </c>
      <c r="I19012" s="15">
        <v>0.25</v>
      </c>
      <c r="J19012">
        <f t="shared" ref="J19012:J19075" si="297">IF(E19012&lt;=30,40,20)</f>
        <v>40</v>
      </c>
    </row>
    <row r="19013" spans="1:10" x14ac:dyDescent="0.3">
      <c r="A19013" t="s">
        <v>18951</v>
      </c>
      <c r="C19013" s="18">
        <v>369.61126948032648</v>
      </c>
      <c r="D19013" s="1"/>
      <c r="E19013" s="1">
        <v>3</v>
      </c>
      <c r="F19013" s="1">
        <v>0</v>
      </c>
      <c r="G19013" s="1">
        <v>0</v>
      </c>
      <c r="H19013" s="1">
        <v>3</v>
      </c>
      <c r="I19013" s="15">
        <v>0</v>
      </c>
      <c r="J19013">
        <f t="shared" si="297"/>
        <v>40</v>
      </c>
    </row>
    <row r="19014" spans="1:10" x14ac:dyDescent="0.3">
      <c r="A19014" t="s">
        <v>18952</v>
      </c>
      <c r="C19014" s="18">
        <v>369.60979219305739</v>
      </c>
      <c r="D19014" s="1"/>
      <c r="E19014" s="1">
        <v>3</v>
      </c>
      <c r="F19014" s="1">
        <v>0</v>
      </c>
      <c r="G19014" s="1">
        <v>0</v>
      </c>
      <c r="H19014" s="1">
        <v>3</v>
      </c>
      <c r="I19014" s="15">
        <v>0</v>
      </c>
      <c r="J19014">
        <f t="shared" si="297"/>
        <v>40</v>
      </c>
    </row>
    <row r="19015" spans="1:10" x14ac:dyDescent="0.3">
      <c r="A19015" t="s">
        <v>18954</v>
      </c>
      <c r="C19015" s="18">
        <v>369.60358155874763</v>
      </c>
      <c r="D19015" s="1"/>
      <c r="E19015" s="1">
        <v>3</v>
      </c>
      <c r="F19015" s="1">
        <v>0</v>
      </c>
      <c r="G19015" s="1">
        <v>0</v>
      </c>
      <c r="H19015" s="1">
        <v>3</v>
      </c>
      <c r="I19015" s="15">
        <v>0</v>
      </c>
      <c r="J19015">
        <f t="shared" si="297"/>
        <v>40</v>
      </c>
    </row>
    <row r="19016" spans="1:10" x14ac:dyDescent="0.3">
      <c r="A19016" t="s">
        <v>18955</v>
      </c>
      <c r="C19016" s="18">
        <v>369.59639938549617</v>
      </c>
      <c r="D19016" s="1"/>
      <c r="E19016" s="1">
        <v>5</v>
      </c>
      <c r="F19016" s="1">
        <v>1</v>
      </c>
      <c r="G19016" s="1">
        <v>0</v>
      </c>
      <c r="H19016" s="1">
        <v>4</v>
      </c>
      <c r="I19016" s="15">
        <v>0.2</v>
      </c>
      <c r="J19016">
        <f t="shared" si="297"/>
        <v>40</v>
      </c>
    </row>
    <row r="19017" spans="1:10" x14ac:dyDescent="0.3">
      <c r="A19017" t="s">
        <v>18956</v>
      </c>
      <c r="C19017" s="18">
        <v>369.59390268398812</v>
      </c>
      <c r="D19017" s="1"/>
      <c r="E19017" s="1">
        <v>3</v>
      </c>
      <c r="F19017" s="1">
        <v>0</v>
      </c>
      <c r="G19017" s="1">
        <v>0</v>
      </c>
      <c r="H19017" s="1">
        <v>3</v>
      </c>
      <c r="I19017" s="15">
        <v>0</v>
      </c>
      <c r="J19017">
        <f t="shared" si="297"/>
        <v>40</v>
      </c>
    </row>
    <row r="19018" spans="1:10" x14ac:dyDescent="0.3">
      <c r="A19018" t="s">
        <v>18957</v>
      </c>
      <c r="C19018" s="18">
        <v>369.58737306108605</v>
      </c>
      <c r="D19018" s="1"/>
      <c r="E19018" s="1">
        <v>3</v>
      </c>
      <c r="F19018" s="1">
        <v>0</v>
      </c>
      <c r="G19018" s="1">
        <v>0</v>
      </c>
      <c r="H19018" s="1">
        <v>3</v>
      </c>
      <c r="I19018" s="15">
        <v>0</v>
      </c>
      <c r="J19018">
        <f t="shared" si="297"/>
        <v>40</v>
      </c>
    </row>
    <row r="19019" spans="1:10" x14ac:dyDescent="0.3">
      <c r="A19019" t="s">
        <v>18958</v>
      </c>
      <c r="C19019" s="18">
        <v>369.58557756703101</v>
      </c>
      <c r="D19019" s="1"/>
      <c r="E19019" s="1">
        <v>3</v>
      </c>
      <c r="F19019" s="1">
        <v>0</v>
      </c>
      <c r="G19019" s="1">
        <v>0</v>
      </c>
      <c r="H19019" s="1">
        <v>3</v>
      </c>
      <c r="I19019" s="15">
        <v>0</v>
      </c>
      <c r="J19019">
        <f t="shared" si="297"/>
        <v>40</v>
      </c>
    </row>
    <row r="19020" spans="1:10" x14ac:dyDescent="0.3">
      <c r="A19020" t="s">
        <v>18959</v>
      </c>
      <c r="C19020" s="18">
        <v>369.58520955453923</v>
      </c>
      <c r="D19020" s="1"/>
      <c r="E19020" s="1">
        <v>2</v>
      </c>
      <c r="F19020" s="1">
        <v>0</v>
      </c>
      <c r="G19020" s="1">
        <v>0</v>
      </c>
      <c r="H19020" s="1">
        <v>2</v>
      </c>
      <c r="I19020" s="15">
        <v>0</v>
      </c>
      <c r="J19020">
        <f t="shared" si="297"/>
        <v>40</v>
      </c>
    </row>
    <row r="19021" spans="1:10" x14ac:dyDescent="0.3">
      <c r="A19021" t="s">
        <v>18960</v>
      </c>
      <c r="C19021" s="18">
        <v>369.58242017977511</v>
      </c>
      <c r="D19021" s="1"/>
      <c r="E19021" s="1">
        <v>13</v>
      </c>
      <c r="F19021" s="1">
        <v>4</v>
      </c>
      <c r="G19021" s="1">
        <v>1</v>
      </c>
      <c r="H19021" s="1">
        <v>8</v>
      </c>
      <c r="I19021" s="15">
        <v>0.34615384615384615</v>
      </c>
      <c r="J19021">
        <f t="shared" si="297"/>
        <v>40</v>
      </c>
    </row>
    <row r="19022" spans="1:10" x14ac:dyDescent="0.3">
      <c r="A19022" t="s">
        <v>18961</v>
      </c>
      <c r="C19022" s="18">
        <v>369.57984984819359</v>
      </c>
      <c r="D19022" s="1"/>
      <c r="E19022" s="1">
        <v>3</v>
      </c>
      <c r="F19022" s="1">
        <v>0</v>
      </c>
      <c r="G19022" s="1">
        <v>0</v>
      </c>
      <c r="H19022" s="1">
        <v>3</v>
      </c>
      <c r="I19022" s="15">
        <v>0</v>
      </c>
      <c r="J19022">
        <f t="shared" si="297"/>
        <v>40</v>
      </c>
    </row>
    <row r="19023" spans="1:10" x14ac:dyDescent="0.3">
      <c r="A19023" t="s">
        <v>18963</v>
      </c>
      <c r="C19023" s="18">
        <v>369.57563619146094</v>
      </c>
      <c r="D19023" s="1"/>
      <c r="E19023" s="1">
        <v>5</v>
      </c>
      <c r="F19023" s="1">
        <v>1</v>
      </c>
      <c r="G19023" s="1">
        <v>0</v>
      </c>
      <c r="H19023" s="1">
        <v>4</v>
      </c>
      <c r="I19023" s="15">
        <v>0.2</v>
      </c>
      <c r="J19023">
        <f t="shared" si="297"/>
        <v>40</v>
      </c>
    </row>
    <row r="19024" spans="1:10" x14ac:dyDescent="0.3">
      <c r="A19024" t="s">
        <v>19028</v>
      </c>
      <c r="C19024" s="18">
        <v>369.57482436305531</v>
      </c>
      <c r="D19024" s="1"/>
      <c r="E19024" s="1">
        <v>3</v>
      </c>
      <c r="F19024" s="1">
        <v>0</v>
      </c>
      <c r="G19024" s="1">
        <v>0</v>
      </c>
      <c r="H19024" s="1">
        <v>3</v>
      </c>
      <c r="I19024" s="15">
        <v>0</v>
      </c>
      <c r="J19024">
        <f t="shared" si="297"/>
        <v>40</v>
      </c>
    </row>
    <row r="19025" spans="1:10" x14ac:dyDescent="0.3">
      <c r="A19025" t="s">
        <v>19072</v>
      </c>
      <c r="C19025" s="18">
        <v>369.57383930979529</v>
      </c>
      <c r="D19025" s="1"/>
      <c r="E19025" s="1">
        <v>3</v>
      </c>
      <c r="F19025" s="1">
        <v>0</v>
      </c>
      <c r="G19025" s="1">
        <v>0</v>
      </c>
      <c r="H19025" s="1">
        <v>3</v>
      </c>
      <c r="I19025" s="15">
        <v>0</v>
      </c>
      <c r="J19025">
        <f t="shared" si="297"/>
        <v>40</v>
      </c>
    </row>
    <row r="19026" spans="1:10" x14ac:dyDescent="0.3">
      <c r="A19026" t="s">
        <v>18964</v>
      </c>
      <c r="C19026" s="18">
        <v>369.57173298338705</v>
      </c>
      <c r="D19026" s="1"/>
      <c r="E19026" s="1">
        <v>5</v>
      </c>
      <c r="F19026" s="1">
        <v>1</v>
      </c>
      <c r="G19026" s="1">
        <v>0</v>
      </c>
      <c r="H19026" s="1">
        <v>4</v>
      </c>
      <c r="I19026" s="15">
        <v>0.2</v>
      </c>
      <c r="J19026">
        <f t="shared" si="297"/>
        <v>40</v>
      </c>
    </row>
    <row r="19027" spans="1:10" x14ac:dyDescent="0.3">
      <c r="A19027" t="s">
        <v>18965</v>
      </c>
      <c r="C19027" s="18">
        <v>369.5702591103618</v>
      </c>
      <c r="D19027" s="1"/>
      <c r="E19027" s="1">
        <v>36</v>
      </c>
      <c r="F19027" s="1">
        <v>13</v>
      </c>
      <c r="G19027" s="1">
        <v>2</v>
      </c>
      <c r="H19027" s="1">
        <v>21</v>
      </c>
      <c r="I19027" s="15">
        <v>0.3888888888888889</v>
      </c>
      <c r="J19027">
        <f t="shared" si="297"/>
        <v>20</v>
      </c>
    </row>
    <row r="19028" spans="1:10" x14ac:dyDescent="0.3">
      <c r="A19028" t="s">
        <v>18966</v>
      </c>
      <c r="C19028" s="18">
        <v>369.56859534532947</v>
      </c>
      <c r="D19028" s="1"/>
      <c r="E19028" s="1">
        <v>3</v>
      </c>
      <c r="F19028" s="1">
        <v>0</v>
      </c>
      <c r="G19028" s="1">
        <v>0</v>
      </c>
      <c r="H19028" s="1">
        <v>3</v>
      </c>
      <c r="I19028" s="15">
        <v>0</v>
      </c>
      <c r="J19028">
        <f t="shared" si="297"/>
        <v>40</v>
      </c>
    </row>
    <row r="19029" spans="1:10" x14ac:dyDescent="0.3">
      <c r="A19029" t="s">
        <v>18967</v>
      </c>
      <c r="C19029" s="18">
        <v>369.56764052062994</v>
      </c>
      <c r="D19029" s="1"/>
      <c r="E19029" s="1">
        <v>3</v>
      </c>
      <c r="F19029" s="1">
        <v>0</v>
      </c>
      <c r="G19029" s="1">
        <v>0</v>
      </c>
      <c r="H19029" s="1">
        <v>3</v>
      </c>
      <c r="I19029" s="15">
        <v>0</v>
      </c>
      <c r="J19029">
        <f t="shared" si="297"/>
        <v>40</v>
      </c>
    </row>
    <row r="19030" spans="1:10" x14ac:dyDescent="0.3">
      <c r="A19030" t="s">
        <v>18968</v>
      </c>
      <c r="C19030" s="18">
        <v>369.56495774758343</v>
      </c>
      <c r="D19030" s="1"/>
      <c r="E19030" s="1">
        <v>3</v>
      </c>
      <c r="F19030" s="1">
        <v>0</v>
      </c>
      <c r="G19030" s="1">
        <v>0</v>
      </c>
      <c r="H19030" s="1">
        <v>3</v>
      </c>
      <c r="I19030" s="15">
        <v>0</v>
      </c>
      <c r="J19030">
        <f t="shared" si="297"/>
        <v>40</v>
      </c>
    </row>
    <row r="19031" spans="1:10" x14ac:dyDescent="0.3">
      <c r="A19031" t="s">
        <v>18969</v>
      </c>
      <c r="C19031" s="18">
        <v>369.56298060902998</v>
      </c>
      <c r="D19031" s="1"/>
      <c r="E19031" s="1">
        <v>6</v>
      </c>
      <c r="F19031" s="1">
        <v>1</v>
      </c>
      <c r="G19031" s="1">
        <v>1</v>
      </c>
      <c r="H19031" s="1">
        <v>4</v>
      </c>
      <c r="I19031" s="15">
        <v>0.25</v>
      </c>
      <c r="J19031">
        <f t="shared" si="297"/>
        <v>40</v>
      </c>
    </row>
    <row r="19032" spans="1:10" x14ac:dyDescent="0.3">
      <c r="A19032" t="s">
        <v>18970</v>
      </c>
      <c r="C19032" s="18">
        <v>369.55986131872993</v>
      </c>
      <c r="D19032" s="1"/>
      <c r="E19032" s="1">
        <v>3</v>
      </c>
      <c r="F19032" s="1">
        <v>0</v>
      </c>
      <c r="G19032" s="1">
        <v>0</v>
      </c>
      <c r="H19032" s="1">
        <v>3</v>
      </c>
      <c r="I19032" s="15">
        <v>0</v>
      </c>
      <c r="J19032">
        <f t="shared" si="297"/>
        <v>40</v>
      </c>
    </row>
    <row r="19033" spans="1:10" x14ac:dyDescent="0.3">
      <c r="A19033" t="s">
        <v>18971</v>
      </c>
      <c r="C19033" s="18">
        <v>369.55916267375204</v>
      </c>
      <c r="D19033" s="1"/>
      <c r="E19033" s="1">
        <v>3</v>
      </c>
      <c r="F19033" s="1">
        <v>0</v>
      </c>
      <c r="G19033" s="1">
        <v>0</v>
      </c>
      <c r="H19033" s="1">
        <v>3</v>
      </c>
      <c r="I19033" s="15">
        <v>0</v>
      </c>
      <c r="J19033">
        <f t="shared" si="297"/>
        <v>40</v>
      </c>
    </row>
    <row r="19034" spans="1:10" x14ac:dyDescent="0.3">
      <c r="A19034" t="s">
        <v>18972</v>
      </c>
      <c r="C19034" s="18">
        <v>369.55899619817967</v>
      </c>
      <c r="D19034" s="1"/>
      <c r="E19034" s="1">
        <v>3</v>
      </c>
      <c r="F19034" s="1">
        <v>0</v>
      </c>
      <c r="G19034" s="1">
        <v>0</v>
      </c>
      <c r="H19034" s="1">
        <v>3</v>
      </c>
      <c r="I19034" s="15">
        <v>0</v>
      </c>
      <c r="J19034">
        <f t="shared" si="297"/>
        <v>40</v>
      </c>
    </row>
    <row r="19035" spans="1:10" x14ac:dyDescent="0.3">
      <c r="A19035" t="s">
        <v>18973</v>
      </c>
      <c r="C19035" s="18">
        <v>369.55646024483724</v>
      </c>
      <c r="D19035" s="1"/>
      <c r="E19035" s="1">
        <v>3</v>
      </c>
      <c r="F19035" s="1">
        <v>0</v>
      </c>
      <c r="G19035" s="1">
        <v>0</v>
      </c>
      <c r="H19035" s="1">
        <v>3</v>
      </c>
      <c r="I19035" s="15">
        <v>0</v>
      </c>
      <c r="J19035">
        <f t="shared" si="297"/>
        <v>40</v>
      </c>
    </row>
    <row r="19036" spans="1:10" x14ac:dyDescent="0.3">
      <c r="A19036" t="s">
        <v>18985</v>
      </c>
      <c r="C19036" s="18">
        <v>369.55517913250856</v>
      </c>
      <c r="D19036" s="1"/>
      <c r="E19036" s="1">
        <v>5</v>
      </c>
      <c r="F19036" s="1">
        <v>1</v>
      </c>
      <c r="G19036" s="1">
        <v>0</v>
      </c>
      <c r="H19036" s="1">
        <v>4</v>
      </c>
      <c r="I19036" s="15">
        <v>0.2</v>
      </c>
      <c r="J19036">
        <f t="shared" si="297"/>
        <v>40</v>
      </c>
    </row>
    <row r="19037" spans="1:10" x14ac:dyDescent="0.3">
      <c r="A19037" t="s">
        <v>19521</v>
      </c>
      <c r="C19037" s="18">
        <v>369.54728751629739</v>
      </c>
      <c r="D19037" s="1"/>
      <c r="E19037" s="1">
        <v>19</v>
      </c>
      <c r="F19037" s="1">
        <v>6</v>
      </c>
      <c r="G19037" s="1">
        <v>1</v>
      </c>
      <c r="H19037" s="1">
        <v>12</v>
      </c>
      <c r="I19037" s="15">
        <v>0.34210526315789475</v>
      </c>
      <c r="J19037">
        <f t="shared" si="297"/>
        <v>40</v>
      </c>
    </row>
    <row r="19038" spans="1:10" x14ac:dyDescent="0.3">
      <c r="A19038" t="s">
        <v>18975</v>
      </c>
      <c r="C19038" s="18">
        <v>369.54561958479621</v>
      </c>
      <c r="D19038" s="1"/>
      <c r="E19038" s="1">
        <v>3</v>
      </c>
      <c r="F19038" s="1">
        <v>0</v>
      </c>
      <c r="G19038" s="1">
        <v>0</v>
      </c>
      <c r="H19038" s="1">
        <v>3</v>
      </c>
      <c r="I19038" s="15">
        <v>0</v>
      </c>
      <c r="J19038">
        <f t="shared" si="297"/>
        <v>40</v>
      </c>
    </row>
    <row r="19039" spans="1:10" x14ac:dyDescent="0.3">
      <c r="A19039" t="s">
        <v>18976</v>
      </c>
      <c r="C19039" s="18">
        <v>369.54434814441413</v>
      </c>
      <c r="D19039" s="1"/>
      <c r="E19039" s="1">
        <v>3</v>
      </c>
      <c r="F19039" s="1">
        <v>0</v>
      </c>
      <c r="G19039" s="1">
        <v>0</v>
      </c>
      <c r="H19039" s="1">
        <v>3</v>
      </c>
      <c r="I19039" s="15">
        <v>0</v>
      </c>
      <c r="J19039">
        <f t="shared" si="297"/>
        <v>40</v>
      </c>
    </row>
    <row r="19040" spans="1:10" x14ac:dyDescent="0.3">
      <c r="A19040" t="s">
        <v>18977</v>
      </c>
      <c r="C19040" s="18">
        <v>369.54209111317419</v>
      </c>
      <c r="D19040" s="1"/>
      <c r="E19040" s="1">
        <v>3</v>
      </c>
      <c r="F19040" s="1">
        <v>0</v>
      </c>
      <c r="G19040" s="1">
        <v>0</v>
      </c>
      <c r="H19040" s="1">
        <v>3</v>
      </c>
      <c r="I19040" s="15">
        <v>0</v>
      </c>
      <c r="J19040">
        <f t="shared" si="297"/>
        <v>40</v>
      </c>
    </row>
    <row r="19041" spans="1:10" x14ac:dyDescent="0.3">
      <c r="A19041" t="s">
        <v>18978</v>
      </c>
      <c r="C19041" s="18">
        <v>369.54030112377649</v>
      </c>
      <c r="D19041" s="1"/>
      <c r="E19041" s="1">
        <v>5</v>
      </c>
      <c r="F19041" s="1">
        <v>1</v>
      </c>
      <c r="G19041" s="1">
        <v>0</v>
      </c>
      <c r="H19041" s="1">
        <v>4</v>
      </c>
      <c r="I19041" s="15">
        <v>0.2</v>
      </c>
      <c r="J19041">
        <f t="shared" si="297"/>
        <v>40</v>
      </c>
    </row>
    <row r="19042" spans="1:10" x14ac:dyDescent="0.3">
      <c r="A19042" t="s">
        <v>18979</v>
      </c>
      <c r="C19042" s="18">
        <v>369.53694571691534</v>
      </c>
      <c r="D19042" s="1"/>
      <c r="E19042" s="1">
        <v>3</v>
      </c>
      <c r="F19042" s="1">
        <v>0</v>
      </c>
      <c r="G19042" s="1">
        <v>0</v>
      </c>
      <c r="H19042" s="1">
        <v>3</v>
      </c>
      <c r="I19042" s="15">
        <v>0</v>
      </c>
      <c r="J19042">
        <f t="shared" si="297"/>
        <v>40</v>
      </c>
    </row>
    <row r="19043" spans="1:10" x14ac:dyDescent="0.3">
      <c r="A19043" t="s">
        <v>18980</v>
      </c>
      <c r="C19043" s="18">
        <v>369.53653112981402</v>
      </c>
      <c r="D19043" s="1"/>
      <c r="E19043" s="1">
        <v>5</v>
      </c>
      <c r="F19043" s="1">
        <v>1</v>
      </c>
      <c r="G19043" s="1">
        <v>0</v>
      </c>
      <c r="H19043" s="1">
        <v>4</v>
      </c>
      <c r="I19043" s="15">
        <v>0.2</v>
      </c>
      <c r="J19043">
        <f t="shared" si="297"/>
        <v>40</v>
      </c>
    </row>
    <row r="19044" spans="1:10" x14ac:dyDescent="0.3">
      <c r="A19044" t="s">
        <v>18981</v>
      </c>
      <c r="C19044" s="18">
        <v>369.5358703390857</v>
      </c>
      <c r="D19044" s="1"/>
      <c r="E19044" s="1">
        <v>3</v>
      </c>
      <c r="F19044" s="1">
        <v>0</v>
      </c>
      <c r="G19044" s="1">
        <v>0</v>
      </c>
      <c r="H19044" s="1">
        <v>3</v>
      </c>
      <c r="I19044" s="15">
        <v>0</v>
      </c>
      <c r="J19044">
        <f t="shared" si="297"/>
        <v>40</v>
      </c>
    </row>
    <row r="19045" spans="1:10" x14ac:dyDescent="0.3">
      <c r="A19045" t="s">
        <v>18982</v>
      </c>
      <c r="C19045" s="18">
        <v>369.53316648827973</v>
      </c>
      <c r="D19045" s="1"/>
      <c r="E19045" s="1">
        <v>3</v>
      </c>
      <c r="F19045" s="1">
        <v>0</v>
      </c>
      <c r="G19045" s="1">
        <v>0</v>
      </c>
      <c r="H19045" s="1">
        <v>3</v>
      </c>
      <c r="I19045" s="15">
        <v>0</v>
      </c>
      <c r="J19045">
        <f t="shared" si="297"/>
        <v>40</v>
      </c>
    </row>
    <row r="19046" spans="1:10" x14ac:dyDescent="0.3">
      <c r="A19046" t="s">
        <v>19086</v>
      </c>
      <c r="C19046" s="18">
        <v>369.53236372179134</v>
      </c>
      <c r="D19046" s="1"/>
      <c r="E19046" s="1">
        <v>10</v>
      </c>
      <c r="F19046" s="1">
        <v>3</v>
      </c>
      <c r="G19046" s="1">
        <v>1</v>
      </c>
      <c r="H19046" s="1">
        <v>6</v>
      </c>
      <c r="I19046" s="15">
        <v>0.35</v>
      </c>
      <c r="J19046">
        <f t="shared" si="297"/>
        <v>40</v>
      </c>
    </row>
    <row r="19047" spans="1:10" x14ac:dyDescent="0.3">
      <c r="A19047" t="s">
        <v>18984</v>
      </c>
      <c r="C19047" s="18">
        <v>369.52657567897222</v>
      </c>
      <c r="D19047" s="1"/>
      <c r="E19047" s="1">
        <v>5</v>
      </c>
      <c r="F19047" s="1">
        <v>1</v>
      </c>
      <c r="G19047" s="1">
        <v>0</v>
      </c>
      <c r="H19047" s="1">
        <v>4</v>
      </c>
      <c r="I19047" s="15">
        <v>0.2</v>
      </c>
      <c r="J19047">
        <f t="shared" si="297"/>
        <v>40</v>
      </c>
    </row>
    <row r="19048" spans="1:10" x14ac:dyDescent="0.3">
      <c r="A19048" t="s">
        <v>18974</v>
      </c>
      <c r="C19048" s="18">
        <v>369.5241489680468</v>
      </c>
      <c r="D19048" s="1"/>
      <c r="E19048" s="1">
        <v>5</v>
      </c>
      <c r="F19048" s="1">
        <v>1</v>
      </c>
      <c r="G19048" s="1">
        <v>0</v>
      </c>
      <c r="H19048" s="1">
        <v>4</v>
      </c>
      <c r="I19048" s="15">
        <v>0.2</v>
      </c>
      <c r="J19048">
        <f t="shared" si="297"/>
        <v>40</v>
      </c>
    </row>
    <row r="19049" spans="1:10" x14ac:dyDescent="0.3">
      <c r="A19049" t="s">
        <v>18986</v>
      </c>
      <c r="C19049" s="18">
        <v>369.52147531371526</v>
      </c>
      <c r="D19049" s="1"/>
      <c r="E19049" s="1">
        <v>3</v>
      </c>
      <c r="F19049" s="1">
        <v>0</v>
      </c>
      <c r="G19049" s="1">
        <v>0</v>
      </c>
      <c r="H19049" s="1">
        <v>3</v>
      </c>
      <c r="I19049" s="15">
        <v>0</v>
      </c>
      <c r="J19049">
        <f t="shared" si="297"/>
        <v>40</v>
      </c>
    </row>
    <row r="19050" spans="1:10" x14ac:dyDescent="0.3">
      <c r="A19050" t="s">
        <v>18987</v>
      </c>
      <c r="C19050" s="18">
        <v>369.52133454276412</v>
      </c>
      <c r="D19050" s="1"/>
      <c r="E19050" s="1">
        <v>3</v>
      </c>
      <c r="F19050" s="1">
        <v>0</v>
      </c>
      <c r="G19050" s="1">
        <v>0</v>
      </c>
      <c r="H19050" s="1">
        <v>3</v>
      </c>
      <c r="I19050" s="15">
        <v>0</v>
      </c>
      <c r="J19050">
        <f t="shared" si="297"/>
        <v>40</v>
      </c>
    </row>
    <row r="19051" spans="1:10" x14ac:dyDescent="0.3">
      <c r="A19051" t="s">
        <v>18988</v>
      </c>
      <c r="C19051" s="18">
        <v>369.5150361944315</v>
      </c>
      <c r="D19051" s="1"/>
      <c r="E19051" s="1">
        <v>3</v>
      </c>
      <c r="F19051" s="1">
        <v>0</v>
      </c>
      <c r="G19051" s="1">
        <v>0</v>
      </c>
      <c r="H19051" s="1">
        <v>3</v>
      </c>
      <c r="I19051" s="15">
        <v>0</v>
      </c>
      <c r="J19051">
        <f t="shared" si="297"/>
        <v>40</v>
      </c>
    </row>
    <row r="19052" spans="1:10" x14ac:dyDescent="0.3">
      <c r="A19052" t="s">
        <v>18989</v>
      </c>
      <c r="C19052" s="18">
        <v>369.51479923677022</v>
      </c>
      <c r="D19052" s="1"/>
      <c r="E19052" s="1">
        <v>3</v>
      </c>
      <c r="F19052" s="1">
        <v>0</v>
      </c>
      <c r="G19052" s="1">
        <v>0</v>
      </c>
      <c r="H19052" s="1">
        <v>3</v>
      </c>
      <c r="I19052" s="15">
        <v>0</v>
      </c>
      <c r="J19052">
        <f t="shared" si="297"/>
        <v>40</v>
      </c>
    </row>
    <row r="19053" spans="1:10" x14ac:dyDescent="0.3">
      <c r="A19053" t="s">
        <v>18990</v>
      </c>
      <c r="C19053" s="18">
        <v>369.51324051298934</v>
      </c>
      <c r="D19053" s="1"/>
      <c r="E19053" s="1">
        <v>5</v>
      </c>
      <c r="F19053" s="1">
        <v>1</v>
      </c>
      <c r="G19053" s="1">
        <v>0</v>
      </c>
      <c r="H19053" s="1">
        <v>4</v>
      </c>
      <c r="I19053" s="15">
        <v>0.2</v>
      </c>
      <c r="J19053">
        <f t="shared" si="297"/>
        <v>40</v>
      </c>
    </row>
    <row r="19054" spans="1:10" x14ac:dyDescent="0.3">
      <c r="A19054" t="s">
        <v>18991</v>
      </c>
      <c r="C19054" s="18">
        <v>369.51279850723387</v>
      </c>
      <c r="D19054" s="1"/>
      <c r="E19054" s="1">
        <v>3</v>
      </c>
      <c r="F19054" s="1">
        <v>0</v>
      </c>
      <c r="G19054" s="1">
        <v>0</v>
      </c>
      <c r="H19054" s="1">
        <v>3</v>
      </c>
      <c r="I19054" s="15">
        <v>0</v>
      </c>
      <c r="J19054">
        <f t="shared" si="297"/>
        <v>40</v>
      </c>
    </row>
    <row r="19055" spans="1:10" x14ac:dyDescent="0.3">
      <c r="A19055" t="s">
        <v>18992</v>
      </c>
      <c r="C19055" s="18">
        <v>369.51126776949479</v>
      </c>
      <c r="D19055" s="1"/>
      <c r="E19055" s="1">
        <v>3</v>
      </c>
      <c r="F19055" s="1">
        <v>0</v>
      </c>
      <c r="G19055" s="1">
        <v>0</v>
      </c>
      <c r="H19055" s="1">
        <v>3</v>
      </c>
      <c r="I19055" s="15">
        <v>0</v>
      </c>
      <c r="J19055">
        <f t="shared" si="297"/>
        <v>40</v>
      </c>
    </row>
    <row r="19056" spans="1:10" x14ac:dyDescent="0.3">
      <c r="A19056" t="s">
        <v>18995</v>
      </c>
      <c r="C19056" s="18">
        <v>369.50676907439345</v>
      </c>
      <c r="D19056" s="1"/>
      <c r="E19056" s="1">
        <v>3</v>
      </c>
      <c r="F19056" s="1">
        <v>0</v>
      </c>
      <c r="G19056" s="1">
        <v>0</v>
      </c>
      <c r="H19056" s="1">
        <v>3</v>
      </c>
      <c r="I19056" s="15">
        <v>0</v>
      </c>
      <c r="J19056">
        <f t="shared" si="297"/>
        <v>40</v>
      </c>
    </row>
    <row r="19057" spans="1:10" x14ac:dyDescent="0.3">
      <c r="A19057" t="s">
        <v>19067</v>
      </c>
      <c r="C19057" s="18">
        <v>369.50601035553393</v>
      </c>
      <c r="D19057" s="1"/>
      <c r="E19057" s="1">
        <v>3</v>
      </c>
      <c r="F19057" s="1">
        <v>0</v>
      </c>
      <c r="G19057" s="1">
        <v>0</v>
      </c>
      <c r="H19057" s="1">
        <v>3</v>
      </c>
      <c r="I19057" s="15">
        <v>0</v>
      </c>
      <c r="J19057">
        <f t="shared" si="297"/>
        <v>40</v>
      </c>
    </row>
    <row r="19058" spans="1:10" x14ac:dyDescent="0.3">
      <c r="A19058" t="s">
        <v>18996</v>
      </c>
      <c r="C19058" s="18">
        <v>369.50362748954075</v>
      </c>
      <c r="D19058" s="1"/>
      <c r="E19058" s="1">
        <v>3</v>
      </c>
      <c r="F19058" s="1">
        <v>0</v>
      </c>
      <c r="G19058" s="1">
        <v>0</v>
      </c>
      <c r="H19058" s="1">
        <v>3</v>
      </c>
      <c r="I19058" s="15">
        <v>0</v>
      </c>
      <c r="J19058">
        <f t="shared" si="297"/>
        <v>40</v>
      </c>
    </row>
    <row r="19059" spans="1:10" x14ac:dyDescent="0.3">
      <c r="A19059" t="s">
        <v>18997</v>
      </c>
      <c r="C19059" s="18">
        <v>369.50330024363683</v>
      </c>
      <c r="D19059" s="1"/>
      <c r="E19059" s="1">
        <v>5</v>
      </c>
      <c r="F19059" s="1">
        <v>1</v>
      </c>
      <c r="G19059" s="1">
        <v>0</v>
      </c>
      <c r="H19059" s="1">
        <v>4</v>
      </c>
      <c r="I19059" s="15">
        <v>0.2</v>
      </c>
      <c r="J19059">
        <f t="shared" si="297"/>
        <v>40</v>
      </c>
    </row>
    <row r="19060" spans="1:10" x14ac:dyDescent="0.3">
      <c r="A19060" t="s">
        <v>18999</v>
      </c>
      <c r="C19060" s="18">
        <v>369.50126683411253</v>
      </c>
      <c r="D19060" s="1"/>
      <c r="E19060" s="1">
        <v>3</v>
      </c>
      <c r="F19060" s="1">
        <v>0</v>
      </c>
      <c r="G19060" s="1">
        <v>0</v>
      </c>
      <c r="H19060" s="1">
        <v>3</v>
      </c>
      <c r="I19060" s="15">
        <v>0</v>
      </c>
      <c r="J19060">
        <f t="shared" si="297"/>
        <v>40</v>
      </c>
    </row>
    <row r="19061" spans="1:10" x14ac:dyDescent="0.3">
      <c r="A19061" t="s">
        <v>19000</v>
      </c>
      <c r="C19061" s="18">
        <v>369.50038946639063</v>
      </c>
      <c r="D19061" s="1"/>
      <c r="E19061" s="1">
        <v>3</v>
      </c>
      <c r="F19061" s="1">
        <v>0</v>
      </c>
      <c r="G19061" s="1">
        <v>0</v>
      </c>
      <c r="H19061" s="1">
        <v>3</v>
      </c>
      <c r="I19061" s="15">
        <v>0</v>
      </c>
      <c r="J19061">
        <f t="shared" si="297"/>
        <v>40</v>
      </c>
    </row>
    <row r="19062" spans="1:10" x14ac:dyDescent="0.3">
      <c r="A19062" t="s">
        <v>19001</v>
      </c>
      <c r="C19062" s="18">
        <v>369.49819236960258</v>
      </c>
      <c r="D19062" s="1"/>
      <c r="E19062" s="1">
        <v>3</v>
      </c>
      <c r="F19062" s="1">
        <v>0</v>
      </c>
      <c r="G19062" s="1">
        <v>0</v>
      </c>
      <c r="H19062" s="1">
        <v>3</v>
      </c>
      <c r="I19062" s="15">
        <v>0</v>
      </c>
      <c r="J19062">
        <f t="shared" si="297"/>
        <v>40</v>
      </c>
    </row>
    <row r="19063" spans="1:10" x14ac:dyDescent="0.3">
      <c r="A19063" t="s">
        <v>19002</v>
      </c>
      <c r="C19063" s="18">
        <v>369.49815720138315</v>
      </c>
      <c r="D19063" s="1"/>
      <c r="E19063" s="1">
        <v>5</v>
      </c>
      <c r="F19063" s="1">
        <v>1</v>
      </c>
      <c r="G19063" s="1">
        <v>0</v>
      </c>
      <c r="H19063" s="1">
        <v>4</v>
      </c>
      <c r="I19063" s="15">
        <v>0.2</v>
      </c>
      <c r="J19063">
        <f t="shared" si="297"/>
        <v>40</v>
      </c>
    </row>
    <row r="19064" spans="1:10" x14ac:dyDescent="0.3">
      <c r="A19064" t="s">
        <v>19003</v>
      </c>
      <c r="C19064" s="18">
        <v>369.49747827918259</v>
      </c>
      <c r="D19064" s="1"/>
      <c r="E19064" s="1">
        <v>3</v>
      </c>
      <c r="F19064" s="1">
        <v>0</v>
      </c>
      <c r="G19064" s="1">
        <v>0</v>
      </c>
      <c r="H19064" s="1">
        <v>3</v>
      </c>
      <c r="I19064" s="15">
        <v>0</v>
      </c>
      <c r="J19064">
        <f t="shared" si="297"/>
        <v>40</v>
      </c>
    </row>
    <row r="19065" spans="1:10" x14ac:dyDescent="0.3">
      <c r="A19065" t="s">
        <v>19004</v>
      </c>
      <c r="C19065" s="18">
        <v>369.49169406137759</v>
      </c>
      <c r="D19065" s="1"/>
      <c r="E19065" s="1">
        <v>5</v>
      </c>
      <c r="F19065" s="1">
        <v>1</v>
      </c>
      <c r="G19065" s="1">
        <v>0</v>
      </c>
      <c r="H19065" s="1">
        <v>4</v>
      </c>
      <c r="I19065" s="15">
        <v>0.2</v>
      </c>
      <c r="J19065">
        <f t="shared" si="297"/>
        <v>40</v>
      </c>
    </row>
    <row r="19066" spans="1:10" x14ac:dyDescent="0.3">
      <c r="A19066" t="s">
        <v>19005</v>
      </c>
      <c r="C19066" s="18">
        <v>369.49113234662053</v>
      </c>
      <c r="D19066" s="1"/>
      <c r="E19066" s="1">
        <v>3</v>
      </c>
      <c r="F19066" s="1">
        <v>0</v>
      </c>
      <c r="G19066" s="1">
        <v>0</v>
      </c>
      <c r="H19066" s="1">
        <v>3</v>
      </c>
      <c r="I19066" s="15">
        <v>0</v>
      </c>
      <c r="J19066">
        <f t="shared" si="297"/>
        <v>40</v>
      </c>
    </row>
    <row r="19067" spans="1:10" x14ac:dyDescent="0.3">
      <c r="A19067" t="s">
        <v>19006</v>
      </c>
      <c r="C19067" s="18">
        <v>369.48975490200422</v>
      </c>
      <c r="D19067" s="1"/>
      <c r="E19067" s="1">
        <v>3</v>
      </c>
      <c r="F19067" s="1">
        <v>0</v>
      </c>
      <c r="G19067" s="1">
        <v>0</v>
      </c>
      <c r="H19067" s="1">
        <v>3</v>
      </c>
      <c r="I19067" s="15">
        <v>0</v>
      </c>
      <c r="J19067">
        <f t="shared" si="297"/>
        <v>40</v>
      </c>
    </row>
    <row r="19068" spans="1:10" x14ac:dyDescent="0.3">
      <c r="A19068" t="s">
        <v>19583</v>
      </c>
      <c r="C19068" s="18">
        <v>369.48853047183604</v>
      </c>
      <c r="D19068" s="1"/>
      <c r="E19068" s="1">
        <v>20</v>
      </c>
      <c r="F19068" s="1">
        <v>8</v>
      </c>
      <c r="G19068" s="1">
        <v>0</v>
      </c>
      <c r="H19068" s="1">
        <v>12</v>
      </c>
      <c r="I19068" s="15">
        <v>0.4</v>
      </c>
      <c r="J19068">
        <f t="shared" si="297"/>
        <v>40</v>
      </c>
    </row>
    <row r="19069" spans="1:10" x14ac:dyDescent="0.3">
      <c r="A19069" t="s">
        <v>19007</v>
      </c>
      <c r="C19069" s="18">
        <v>369.48825992824385</v>
      </c>
      <c r="D19069" s="1"/>
      <c r="E19069" s="1">
        <v>3</v>
      </c>
      <c r="F19069" s="1">
        <v>0</v>
      </c>
      <c r="G19069" s="1">
        <v>0</v>
      </c>
      <c r="H19069" s="1">
        <v>3</v>
      </c>
      <c r="I19069" s="15">
        <v>0</v>
      </c>
      <c r="J19069">
        <f t="shared" si="297"/>
        <v>40</v>
      </c>
    </row>
    <row r="19070" spans="1:10" x14ac:dyDescent="0.3">
      <c r="A19070" t="s">
        <v>19008</v>
      </c>
      <c r="C19070" s="18">
        <v>369.48528342368502</v>
      </c>
      <c r="D19070" s="1"/>
      <c r="E19070" s="1">
        <v>3</v>
      </c>
      <c r="F19070" s="1">
        <v>0</v>
      </c>
      <c r="G19070" s="1">
        <v>0</v>
      </c>
      <c r="H19070" s="1">
        <v>3</v>
      </c>
      <c r="I19070" s="15">
        <v>0</v>
      </c>
      <c r="J19070">
        <f t="shared" si="297"/>
        <v>40</v>
      </c>
    </row>
    <row r="19071" spans="1:10" x14ac:dyDescent="0.3">
      <c r="A19071" t="s">
        <v>19009</v>
      </c>
      <c r="C19071" s="18">
        <v>369.4831604360146</v>
      </c>
      <c r="D19071" s="1"/>
      <c r="E19071" s="1">
        <v>3</v>
      </c>
      <c r="F19071" s="1">
        <v>0</v>
      </c>
      <c r="G19071" s="1">
        <v>0</v>
      </c>
      <c r="H19071" s="1">
        <v>3</v>
      </c>
      <c r="I19071" s="15">
        <v>0</v>
      </c>
      <c r="J19071">
        <f t="shared" si="297"/>
        <v>40</v>
      </c>
    </row>
    <row r="19072" spans="1:10" x14ac:dyDescent="0.3">
      <c r="A19072" t="s">
        <v>19010</v>
      </c>
      <c r="C19072" s="18">
        <v>369.48210942242224</v>
      </c>
      <c r="D19072" s="1"/>
      <c r="E19072" s="1">
        <v>3</v>
      </c>
      <c r="F19072" s="1">
        <v>0</v>
      </c>
      <c r="G19072" s="1">
        <v>0</v>
      </c>
      <c r="H19072" s="1">
        <v>3</v>
      </c>
      <c r="I19072" s="15">
        <v>0</v>
      </c>
      <c r="J19072">
        <f t="shared" si="297"/>
        <v>40</v>
      </c>
    </row>
    <row r="19073" spans="1:10" x14ac:dyDescent="0.3">
      <c r="A19073" t="s">
        <v>19011</v>
      </c>
      <c r="C19073" s="18">
        <v>369.4816985278938</v>
      </c>
      <c r="D19073" s="1"/>
      <c r="E19073" s="1">
        <v>6</v>
      </c>
      <c r="F19073" s="1">
        <v>1</v>
      </c>
      <c r="G19073" s="1">
        <v>1</v>
      </c>
      <c r="H19073" s="1">
        <v>4</v>
      </c>
      <c r="I19073" s="15">
        <v>0.25</v>
      </c>
      <c r="J19073">
        <f t="shared" si="297"/>
        <v>40</v>
      </c>
    </row>
    <row r="19074" spans="1:10" x14ac:dyDescent="0.3">
      <c r="A19074" t="s">
        <v>19012</v>
      </c>
      <c r="C19074" s="18">
        <v>369.479307685538</v>
      </c>
      <c r="D19074" s="1"/>
      <c r="E19074" s="1">
        <v>3</v>
      </c>
      <c r="F19074" s="1">
        <v>0</v>
      </c>
      <c r="G19074" s="1">
        <v>0</v>
      </c>
      <c r="H19074" s="1">
        <v>3</v>
      </c>
      <c r="I19074" s="15">
        <v>0</v>
      </c>
      <c r="J19074">
        <f t="shared" si="297"/>
        <v>40</v>
      </c>
    </row>
    <row r="19075" spans="1:10" x14ac:dyDescent="0.3">
      <c r="A19075" t="s">
        <v>19013</v>
      </c>
      <c r="C19075" s="18">
        <v>369.47862111889964</v>
      </c>
      <c r="D19075" s="1"/>
      <c r="E19075" s="1">
        <v>3</v>
      </c>
      <c r="F19075" s="1">
        <v>0</v>
      </c>
      <c r="G19075" s="1">
        <v>0</v>
      </c>
      <c r="H19075" s="1">
        <v>3</v>
      </c>
      <c r="I19075" s="15">
        <v>0</v>
      </c>
      <c r="J19075">
        <f t="shared" si="297"/>
        <v>40</v>
      </c>
    </row>
    <row r="19076" spans="1:10" x14ac:dyDescent="0.3">
      <c r="A19076" t="s">
        <v>19014</v>
      </c>
      <c r="C19076" s="18">
        <v>369.47837345163606</v>
      </c>
      <c r="D19076" s="1"/>
      <c r="E19076" s="1">
        <v>3</v>
      </c>
      <c r="F19076" s="1">
        <v>0</v>
      </c>
      <c r="G19076" s="1">
        <v>0</v>
      </c>
      <c r="H19076" s="1">
        <v>3</v>
      </c>
      <c r="I19076" s="15">
        <v>0</v>
      </c>
      <c r="J19076">
        <f t="shared" ref="J19076:J19139" si="298">IF(E19076&lt;=30,40,20)</f>
        <v>40</v>
      </c>
    </row>
    <row r="19077" spans="1:10" x14ac:dyDescent="0.3">
      <c r="A19077" t="s">
        <v>19015</v>
      </c>
      <c r="C19077" s="18">
        <v>369.47738856047209</v>
      </c>
      <c r="D19077" s="1"/>
      <c r="E19077" s="1">
        <v>3</v>
      </c>
      <c r="F19077" s="1">
        <v>0</v>
      </c>
      <c r="G19077" s="1">
        <v>0</v>
      </c>
      <c r="H19077" s="1">
        <v>3</v>
      </c>
      <c r="I19077" s="15">
        <v>0</v>
      </c>
      <c r="J19077">
        <f t="shared" si="298"/>
        <v>40</v>
      </c>
    </row>
    <row r="19078" spans="1:10" x14ac:dyDescent="0.3">
      <c r="A19078" t="s">
        <v>19017</v>
      </c>
      <c r="C19078" s="18">
        <v>369.47321436735012</v>
      </c>
      <c r="D19078" s="1"/>
      <c r="E19078" s="1">
        <v>5</v>
      </c>
      <c r="F19078" s="1">
        <v>1</v>
      </c>
      <c r="G19078" s="1">
        <v>0</v>
      </c>
      <c r="H19078" s="1">
        <v>4</v>
      </c>
      <c r="I19078" s="15">
        <v>0.2</v>
      </c>
      <c r="J19078">
        <f t="shared" si="298"/>
        <v>40</v>
      </c>
    </row>
    <row r="19079" spans="1:10" x14ac:dyDescent="0.3">
      <c r="A19079" t="s">
        <v>19018</v>
      </c>
      <c r="C19079" s="18">
        <v>369.47117437693691</v>
      </c>
      <c r="D19079" s="1"/>
      <c r="E19079" s="1">
        <v>3</v>
      </c>
      <c r="F19079" s="1">
        <v>0</v>
      </c>
      <c r="G19079" s="1">
        <v>0</v>
      </c>
      <c r="H19079" s="1">
        <v>3</v>
      </c>
      <c r="I19079" s="15">
        <v>0</v>
      </c>
      <c r="J19079">
        <f t="shared" si="298"/>
        <v>40</v>
      </c>
    </row>
    <row r="19080" spans="1:10" x14ac:dyDescent="0.3">
      <c r="A19080" t="s">
        <v>19019</v>
      </c>
      <c r="C19080" s="18">
        <v>369.47084273267058</v>
      </c>
      <c r="D19080" s="1"/>
      <c r="E19080" s="1">
        <v>3</v>
      </c>
      <c r="F19080" s="1">
        <v>0</v>
      </c>
      <c r="G19080" s="1">
        <v>0</v>
      </c>
      <c r="H19080" s="1">
        <v>3</v>
      </c>
      <c r="I19080" s="15">
        <v>0</v>
      </c>
      <c r="J19080">
        <f t="shared" si="298"/>
        <v>40</v>
      </c>
    </row>
    <row r="19081" spans="1:10" x14ac:dyDescent="0.3">
      <c r="A19081" t="s">
        <v>19020</v>
      </c>
      <c r="C19081" s="18">
        <v>369.47010982876185</v>
      </c>
      <c r="D19081" s="1"/>
      <c r="E19081" s="1">
        <v>15</v>
      </c>
      <c r="F19081" s="1">
        <v>5</v>
      </c>
      <c r="G19081" s="1">
        <v>1</v>
      </c>
      <c r="H19081" s="1">
        <v>9</v>
      </c>
      <c r="I19081" s="15">
        <v>0.36666666666666664</v>
      </c>
      <c r="J19081">
        <f t="shared" si="298"/>
        <v>40</v>
      </c>
    </row>
    <row r="19082" spans="1:10" x14ac:dyDescent="0.3">
      <c r="A19082" t="s">
        <v>19021</v>
      </c>
      <c r="C19082" s="18">
        <v>369.47009997671768</v>
      </c>
      <c r="D19082" s="1"/>
      <c r="E19082" s="1">
        <v>3</v>
      </c>
      <c r="F19082" s="1">
        <v>0</v>
      </c>
      <c r="G19082" s="1">
        <v>0</v>
      </c>
      <c r="H19082" s="1">
        <v>3</v>
      </c>
      <c r="I19082" s="15">
        <v>0</v>
      </c>
      <c r="J19082">
        <f t="shared" si="298"/>
        <v>40</v>
      </c>
    </row>
    <row r="19083" spans="1:10" x14ac:dyDescent="0.3">
      <c r="A19083" t="s">
        <v>19143</v>
      </c>
      <c r="C19083" s="18">
        <v>369.46991023779839</v>
      </c>
      <c r="D19083" s="1"/>
      <c r="E19083" s="1">
        <v>5</v>
      </c>
      <c r="F19083" s="1">
        <v>1</v>
      </c>
      <c r="G19083" s="1">
        <v>0</v>
      </c>
      <c r="H19083" s="1">
        <v>4</v>
      </c>
      <c r="I19083" s="15">
        <v>0.2</v>
      </c>
      <c r="J19083">
        <f t="shared" si="298"/>
        <v>40</v>
      </c>
    </row>
    <row r="19084" spans="1:10" x14ac:dyDescent="0.3">
      <c r="A19084" t="s">
        <v>19022</v>
      </c>
      <c r="C19084" s="18">
        <v>369.46940380374934</v>
      </c>
      <c r="D19084" s="1"/>
      <c r="E19084" s="1">
        <v>14</v>
      </c>
      <c r="F19084" s="1">
        <v>5</v>
      </c>
      <c r="G19084" s="1">
        <v>0</v>
      </c>
      <c r="H19084" s="1">
        <v>9</v>
      </c>
      <c r="I19084" s="15">
        <v>0.35714285714285715</v>
      </c>
      <c r="J19084">
        <f t="shared" si="298"/>
        <v>40</v>
      </c>
    </row>
    <row r="19085" spans="1:10" x14ac:dyDescent="0.3">
      <c r="A19085" t="s">
        <v>19023</v>
      </c>
      <c r="C19085" s="18">
        <v>369.46885420815175</v>
      </c>
      <c r="D19085" s="1"/>
      <c r="E19085" s="1">
        <v>3</v>
      </c>
      <c r="F19085" s="1">
        <v>0</v>
      </c>
      <c r="G19085" s="1">
        <v>0</v>
      </c>
      <c r="H19085" s="1">
        <v>3</v>
      </c>
      <c r="I19085" s="15">
        <v>0</v>
      </c>
      <c r="J19085">
        <f t="shared" si="298"/>
        <v>40</v>
      </c>
    </row>
    <row r="19086" spans="1:10" x14ac:dyDescent="0.3">
      <c r="A19086" t="s">
        <v>19024</v>
      </c>
      <c r="C19086" s="18">
        <v>369.46784852455386</v>
      </c>
      <c r="D19086" s="1"/>
      <c r="E19086" s="1">
        <v>3</v>
      </c>
      <c r="F19086" s="1">
        <v>0</v>
      </c>
      <c r="G19086" s="1">
        <v>0</v>
      </c>
      <c r="H19086" s="1">
        <v>3</v>
      </c>
      <c r="I19086" s="15">
        <v>0</v>
      </c>
      <c r="J19086">
        <f t="shared" si="298"/>
        <v>40</v>
      </c>
    </row>
    <row r="19087" spans="1:10" x14ac:dyDescent="0.3">
      <c r="A19087" t="s">
        <v>19025</v>
      </c>
      <c r="C19087" s="18">
        <v>369.46781159471209</v>
      </c>
      <c r="D19087" s="1"/>
      <c r="E19087" s="1">
        <v>3</v>
      </c>
      <c r="F19087" s="1">
        <v>0</v>
      </c>
      <c r="G19087" s="1">
        <v>0</v>
      </c>
      <c r="H19087" s="1">
        <v>3</v>
      </c>
      <c r="I19087" s="15">
        <v>0</v>
      </c>
      <c r="J19087">
        <f t="shared" si="298"/>
        <v>40</v>
      </c>
    </row>
    <row r="19088" spans="1:10" x14ac:dyDescent="0.3">
      <c r="A19088" t="s">
        <v>19026</v>
      </c>
      <c r="C19088" s="18">
        <v>369.46599801599473</v>
      </c>
      <c r="D19088" s="1"/>
      <c r="E19088" s="1">
        <v>3</v>
      </c>
      <c r="F19088" s="1">
        <v>0</v>
      </c>
      <c r="G19088" s="1">
        <v>0</v>
      </c>
      <c r="H19088" s="1">
        <v>3</v>
      </c>
      <c r="I19088" s="15">
        <v>0</v>
      </c>
      <c r="J19088">
        <f t="shared" si="298"/>
        <v>40</v>
      </c>
    </row>
    <row r="19089" spans="1:10" x14ac:dyDescent="0.3">
      <c r="A19089" t="s">
        <v>19027</v>
      </c>
      <c r="C19089" s="18">
        <v>369.46557014321547</v>
      </c>
      <c r="D19089" s="1"/>
      <c r="E19089" s="1">
        <v>5</v>
      </c>
      <c r="F19089" s="1">
        <v>1</v>
      </c>
      <c r="G19089" s="1">
        <v>0</v>
      </c>
      <c r="H19089" s="1">
        <v>4</v>
      </c>
      <c r="I19089" s="15">
        <v>0.2</v>
      </c>
      <c r="J19089">
        <f t="shared" si="298"/>
        <v>40</v>
      </c>
    </row>
    <row r="19090" spans="1:10" x14ac:dyDescent="0.3">
      <c r="A19090" t="s">
        <v>19029</v>
      </c>
      <c r="C19090" s="18">
        <v>369.45848687176084</v>
      </c>
      <c r="D19090" s="1"/>
      <c r="E19090" s="1">
        <v>3</v>
      </c>
      <c r="F19090" s="1">
        <v>0</v>
      </c>
      <c r="G19090" s="1">
        <v>0</v>
      </c>
      <c r="H19090" s="1">
        <v>3</v>
      </c>
      <c r="I19090" s="15">
        <v>0</v>
      </c>
      <c r="J19090">
        <f t="shared" si="298"/>
        <v>40</v>
      </c>
    </row>
    <row r="19091" spans="1:10" x14ac:dyDescent="0.3">
      <c r="A19091" t="s">
        <v>19030</v>
      </c>
      <c r="C19091" s="18">
        <v>369.45832523694281</v>
      </c>
      <c r="D19091" s="1"/>
      <c r="E19091" s="1">
        <v>3</v>
      </c>
      <c r="F19091" s="1">
        <v>0</v>
      </c>
      <c r="G19091" s="1">
        <v>0</v>
      </c>
      <c r="H19091" s="1">
        <v>3</v>
      </c>
      <c r="I19091" s="15">
        <v>0</v>
      </c>
      <c r="J19091">
        <f t="shared" si="298"/>
        <v>40</v>
      </c>
    </row>
    <row r="19092" spans="1:10" x14ac:dyDescent="0.3">
      <c r="A19092" t="s">
        <v>19031</v>
      </c>
      <c r="C19092" s="18">
        <v>369.45832044309054</v>
      </c>
      <c r="D19092" s="1"/>
      <c r="E19092" s="1">
        <v>5</v>
      </c>
      <c r="F19092" s="1">
        <v>1</v>
      </c>
      <c r="G19092" s="1">
        <v>0</v>
      </c>
      <c r="H19092" s="1">
        <v>4</v>
      </c>
      <c r="I19092" s="15">
        <v>0.2</v>
      </c>
      <c r="J19092">
        <f t="shared" si="298"/>
        <v>40</v>
      </c>
    </row>
    <row r="19093" spans="1:10" x14ac:dyDescent="0.3">
      <c r="A19093" t="s">
        <v>19032</v>
      </c>
      <c r="C19093" s="18">
        <v>369.45688911063149</v>
      </c>
      <c r="D19093" s="1"/>
      <c r="E19093" s="1">
        <v>3</v>
      </c>
      <c r="F19093" s="1">
        <v>0</v>
      </c>
      <c r="G19093" s="1">
        <v>0</v>
      </c>
      <c r="H19093" s="1">
        <v>3</v>
      </c>
      <c r="I19093" s="15">
        <v>0</v>
      </c>
      <c r="J19093">
        <f t="shared" si="298"/>
        <v>40</v>
      </c>
    </row>
    <row r="19094" spans="1:10" x14ac:dyDescent="0.3">
      <c r="A19094" t="s">
        <v>19033</v>
      </c>
      <c r="C19094" s="18">
        <v>369.45650056636077</v>
      </c>
      <c r="D19094" s="1"/>
      <c r="E19094" s="1">
        <v>3</v>
      </c>
      <c r="F19094" s="1">
        <v>0</v>
      </c>
      <c r="G19094" s="1">
        <v>0</v>
      </c>
      <c r="H19094" s="1">
        <v>3</v>
      </c>
      <c r="I19094" s="15">
        <v>0</v>
      </c>
      <c r="J19094">
        <f t="shared" si="298"/>
        <v>40</v>
      </c>
    </row>
    <row r="19095" spans="1:10" x14ac:dyDescent="0.3">
      <c r="A19095" t="s">
        <v>19035</v>
      </c>
      <c r="C19095" s="18">
        <v>369.45544173399657</v>
      </c>
      <c r="D19095" s="1"/>
      <c r="E19095" s="1">
        <v>3</v>
      </c>
      <c r="F19095" s="1">
        <v>0</v>
      </c>
      <c r="G19095" s="1">
        <v>0</v>
      </c>
      <c r="H19095" s="1">
        <v>3</v>
      </c>
      <c r="I19095" s="15">
        <v>0</v>
      </c>
      <c r="J19095">
        <f t="shared" si="298"/>
        <v>40</v>
      </c>
    </row>
    <row r="19096" spans="1:10" x14ac:dyDescent="0.3">
      <c r="A19096" t="s">
        <v>19036</v>
      </c>
      <c r="C19096" s="18">
        <v>369.45523758568476</v>
      </c>
      <c r="D19096" s="1"/>
      <c r="E19096" s="1">
        <v>6</v>
      </c>
      <c r="F19096" s="1">
        <v>1</v>
      </c>
      <c r="G19096" s="1">
        <v>1</v>
      </c>
      <c r="H19096" s="1">
        <v>4</v>
      </c>
      <c r="I19096" s="15">
        <v>0.25</v>
      </c>
      <c r="J19096">
        <f t="shared" si="298"/>
        <v>40</v>
      </c>
    </row>
    <row r="19097" spans="1:10" x14ac:dyDescent="0.3">
      <c r="A19097" t="s">
        <v>19037</v>
      </c>
      <c r="C19097" s="18">
        <v>369.45246676338763</v>
      </c>
      <c r="D19097" s="1"/>
      <c r="E19097" s="1">
        <v>5</v>
      </c>
      <c r="F19097" s="1">
        <v>1</v>
      </c>
      <c r="G19097" s="1">
        <v>0</v>
      </c>
      <c r="H19097" s="1">
        <v>4</v>
      </c>
      <c r="I19097" s="15">
        <v>0.2</v>
      </c>
      <c r="J19097">
        <f t="shared" si="298"/>
        <v>40</v>
      </c>
    </row>
    <row r="19098" spans="1:10" x14ac:dyDescent="0.3">
      <c r="A19098" t="s">
        <v>19038</v>
      </c>
      <c r="C19098" s="18">
        <v>369.44434244958018</v>
      </c>
      <c r="D19098" s="1"/>
      <c r="E19098" s="1">
        <v>5</v>
      </c>
      <c r="F19098" s="1">
        <v>1</v>
      </c>
      <c r="G19098" s="1">
        <v>0</v>
      </c>
      <c r="H19098" s="1">
        <v>4</v>
      </c>
      <c r="I19098" s="15">
        <v>0.2</v>
      </c>
      <c r="J19098">
        <f t="shared" si="298"/>
        <v>40</v>
      </c>
    </row>
    <row r="19099" spans="1:10" x14ac:dyDescent="0.3">
      <c r="A19099" t="s">
        <v>19039</v>
      </c>
      <c r="C19099" s="18">
        <v>369.44420890283737</v>
      </c>
      <c r="D19099" s="1"/>
      <c r="E19099" s="1">
        <v>3</v>
      </c>
      <c r="F19099" s="1">
        <v>0</v>
      </c>
      <c r="G19099" s="1">
        <v>0</v>
      </c>
      <c r="H19099" s="1">
        <v>3</v>
      </c>
      <c r="I19099" s="15">
        <v>0</v>
      </c>
      <c r="J19099">
        <f t="shared" si="298"/>
        <v>40</v>
      </c>
    </row>
    <row r="19100" spans="1:10" x14ac:dyDescent="0.3">
      <c r="A19100" t="s">
        <v>19040</v>
      </c>
      <c r="C19100" s="18">
        <v>369.44397437936357</v>
      </c>
      <c r="D19100" s="1"/>
      <c r="E19100" s="1">
        <v>5</v>
      </c>
      <c r="F19100" s="1">
        <v>1</v>
      </c>
      <c r="G19100" s="1">
        <v>0</v>
      </c>
      <c r="H19100" s="1">
        <v>4</v>
      </c>
      <c r="I19100" s="15">
        <v>0.2</v>
      </c>
      <c r="J19100">
        <f t="shared" si="298"/>
        <v>40</v>
      </c>
    </row>
    <row r="19101" spans="1:10" x14ac:dyDescent="0.3">
      <c r="A19101" t="s">
        <v>19041</v>
      </c>
      <c r="C19101" s="18">
        <v>369.44365563113473</v>
      </c>
      <c r="D19101" s="1"/>
      <c r="E19101" s="1">
        <v>5</v>
      </c>
      <c r="F19101" s="1">
        <v>1</v>
      </c>
      <c r="G19101" s="1">
        <v>0</v>
      </c>
      <c r="H19101" s="1">
        <v>4</v>
      </c>
      <c r="I19101" s="15">
        <v>0.2</v>
      </c>
      <c r="J19101">
        <f t="shared" si="298"/>
        <v>40</v>
      </c>
    </row>
    <row r="19102" spans="1:10" x14ac:dyDescent="0.3">
      <c r="A19102" t="s">
        <v>19042</v>
      </c>
      <c r="C19102" s="18">
        <v>369.44215584123469</v>
      </c>
      <c r="D19102" s="1"/>
      <c r="E19102" s="1">
        <v>5</v>
      </c>
      <c r="F19102" s="1">
        <v>1</v>
      </c>
      <c r="G19102" s="1">
        <v>0</v>
      </c>
      <c r="H19102" s="1">
        <v>4</v>
      </c>
      <c r="I19102" s="15">
        <v>0.2</v>
      </c>
      <c r="J19102">
        <f t="shared" si="298"/>
        <v>40</v>
      </c>
    </row>
    <row r="19103" spans="1:10" x14ac:dyDescent="0.3">
      <c r="A19103" t="s">
        <v>19043</v>
      </c>
      <c r="C19103" s="18">
        <v>369.4417696089655</v>
      </c>
      <c r="D19103" s="1"/>
      <c r="E19103" s="1">
        <v>4</v>
      </c>
      <c r="F19103" s="1">
        <v>1</v>
      </c>
      <c r="G19103" s="1">
        <v>0</v>
      </c>
      <c r="H19103" s="1">
        <v>3</v>
      </c>
      <c r="I19103" s="15">
        <v>0.25</v>
      </c>
      <c r="J19103">
        <f t="shared" si="298"/>
        <v>40</v>
      </c>
    </row>
    <row r="19104" spans="1:10" x14ac:dyDescent="0.3">
      <c r="A19104" t="s">
        <v>19044</v>
      </c>
      <c r="C19104" s="18">
        <v>369.44134524441466</v>
      </c>
      <c r="D19104" s="1"/>
      <c r="E19104" s="1">
        <v>5</v>
      </c>
      <c r="F19104" s="1">
        <v>1</v>
      </c>
      <c r="G19104" s="1">
        <v>0</v>
      </c>
      <c r="H19104" s="1">
        <v>4</v>
      </c>
      <c r="I19104" s="15">
        <v>0.2</v>
      </c>
      <c r="J19104">
        <f t="shared" si="298"/>
        <v>40</v>
      </c>
    </row>
    <row r="19105" spans="1:10" x14ac:dyDescent="0.3">
      <c r="A19105" t="s">
        <v>19045</v>
      </c>
      <c r="C19105" s="18">
        <v>369.44052996546753</v>
      </c>
      <c r="D19105" s="1"/>
      <c r="E19105" s="1">
        <v>3</v>
      </c>
      <c r="F19105" s="1">
        <v>0</v>
      </c>
      <c r="G19105" s="1">
        <v>0</v>
      </c>
      <c r="H19105" s="1">
        <v>3</v>
      </c>
      <c r="I19105" s="15">
        <v>0</v>
      </c>
      <c r="J19105">
        <f t="shared" si="298"/>
        <v>40</v>
      </c>
    </row>
    <row r="19106" spans="1:10" x14ac:dyDescent="0.3">
      <c r="A19106" t="s">
        <v>19046</v>
      </c>
      <c r="C19106" s="18">
        <v>369.43942208974568</v>
      </c>
      <c r="D19106" s="1"/>
      <c r="E19106" s="1">
        <v>5</v>
      </c>
      <c r="F19106" s="1">
        <v>1</v>
      </c>
      <c r="G19106" s="1">
        <v>0</v>
      </c>
      <c r="H19106" s="1">
        <v>4</v>
      </c>
      <c r="I19106" s="15">
        <v>0.2</v>
      </c>
      <c r="J19106">
        <f t="shared" si="298"/>
        <v>40</v>
      </c>
    </row>
    <row r="19107" spans="1:10" x14ac:dyDescent="0.3">
      <c r="A19107" t="s">
        <v>19047</v>
      </c>
      <c r="C19107" s="18">
        <v>369.43880201549541</v>
      </c>
      <c r="D19107" s="1"/>
      <c r="E19107" s="1">
        <v>3</v>
      </c>
      <c r="F19107" s="1">
        <v>0</v>
      </c>
      <c r="G19107" s="1">
        <v>0</v>
      </c>
      <c r="H19107" s="1">
        <v>3</v>
      </c>
      <c r="I19107" s="15">
        <v>0</v>
      </c>
      <c r="J19107">
        <f t="shared" si="298"/>
        <v>40</v>
      </c>
    </row>
    <row r="19108" spans="1:10" x14ac:dyDescent="0.3">
      <c r="A19108" t="s">
        <v>19048</v>
      </c>
      <c r="C19108" s="18">
        <v>369.43110634017245</v>
      </c>
      <c r="D19108" s="1"/>
      <c r="E19108" s="1">
        <v>6</v>
      </c>
      <c r="F19108" s="1">
        <v>1</v>
      </c>
      <c r="G19108" s="1">
        <v>0</v>
      </c>
      <c r="H19108" s="1">
        <v>5</v>
      </c>
      <c r="I19108" s="15">
        <v>0.16666666666666666</v>
      </c>
      <c r="J19108">
        <f t="shared" si="298"/>
        <v>40</v>
      </c>
    </row>
    <row r="19109" spans="1:10" x14ac:dyDescent="0.3">
      <c r="A19109" t="s">
        <v>19049</v>
      </c>
      <c r="C19109" s="18">
        <v>369.43031661553505</v>
      </c>
      <c r="D19109" s="1"/>
      <c r="E19109" s="1">
        <v>5</v>
      </c>
      <c r="F19109" s="1">
        <v>1</v>
      </c>
      <c r="G19109" s="1">
        <v>0</v>
      </c>
      <c r="H19109" s="1">
        <v>4</v>
      </c>
      <c r="I19109" s="15">
        <v>0.2</v>
      </c>
      <c r="J19109">
        <f t="shared" si="298"/>
        <v>40</v>
      </c>
    </row>
    <row r="19110" spans="1:10" x14ac:dyDescent="0.3">
      <c r="A19110" t="s">
        <v>19050</v>
      </c>
      <c r="C19110" s="18">
        <v>369.42925755970629</v>
      </c>
      <c r="D19110" s="1"/>
      <c r="E19110" s="1">
        <v>5</v>
      </c>
      <c r="F19110" s="1">
        <v>1</v>
      </c>
      <c r="G19110" s="1">
        <v>0</v>
      </c>
      <c r="H19110" s="1">
        <v>4</v>
      </c>
      <c r="I19110" s="15">
        <v>0.2</v>
      </c>
      <c r="J19110">
        <f t="shared" si="298"/>
        <v>40</v>
      </c>
    </row>
    <row r="19111" spans="1:10" x14ac:dyDescent="0.3">
      <c r="A19111" t="s">
        <v>19051</v>
      </c>
      <c r="C19111" s="18">
        <v>369.42886650756839</v>
      </c>
      <c r="D19111" s="1"/>
      <c r="E19111" s="1">
        <v>5</v>
      </c>
      <c r="F19111" s="1">
        <v>1</v>
      </c>
      <c r="G19111" s="1">
        <v>0</v>
      </c>
      <c r="H19111" s="1">
        <v>4</v>
      </c>
      <c r="I19111" s="15">
        <v>0.2</v>
      </c>
      <c r="J19111">
        <f t="shared" si="298"/>
        <v>40</v>
      </c>
    </row>
    <row r="19112" spans="1:10" x14ac:dyDescent="0.3">
      <c r="A19112" t="s">
        <v>19052</v>
      </c>
      <c r="C19112" s="18">
        <v>369.42665671425414</v>
      </c>
      <c r="D19112" s="1"/>
      <c r="E19112" s="1">
        <v>3</v>
      </c>
      <c r="F19112" s="1">
        <v>0</v>
      </c>
      <c r="G19112" s="1">
        <v>0</v>
      </c>
      <c r="H19112" s="1">
        <v>3</v>
      </c>
      <c r="I19112" s="15">
        <v>0</v>
      </c>
      <c r="J19112">
        <f t="shared" si="298"/>
        <v>40</v>
      </c>
    </row>
    <row r="19113" spans="1:10" x14ac:dyDescent="0.3">
      <c r="A19113" t="s">
        <v>19053</v>
      </c>
      <c r="C19113" s="18">
        <v>369.4250440575035</v>
      </c>
      <c r="D19113" s="1"/>
      <c r="E19113" s="1">
        <v>3</v>
      </c>
      <c r="F19113" s="1">
        <v>0</v>
      </c>
      <c r="G19113" s="1">
        <v>0</v>
      </c>
      <c r="H19113" s="1">
        <v>3</v>
      </c>
      <c r="I19113" s="15">
        <v>0</v>
      </c>
      <c r="J19113">
        <f t="shared" si="298"/>
        <v>40</v>
      </c>
    </row>
    <row r="19114" spans="1:10" x14ac:dyDescent="0.3">
      <c r="A19114" t="s">
        <v>19054</v>
      </c>
      <c r="C19114" s="18">
        <v>369.42286923696122</v>
      </c>
      <c r="D19114" s="1"/>
      <c r="E19114" s="1">
        <v>5</v>
      </c>
      <c r="F19114" s="1">
        <v>1</v>
      </c>
      <c r="G19114" s="1">
        <v>0</v>
      </c>
      <c r="H19114" s="1">
        <v>4</v>
      </c>
      <c r="I19114" s="15">
        <v>0.2</v>
      </c>
      <c r="J19114">
        <f t="shared" si="298"/>
        <v>40</v>
      </c>
    </row>
    <row r="19115" spans="1:10" x14ac:dyDescent="0.3">
      <c r="A19115" t="s">
        <v>19055</v>
      </c>
      <c r="C19115" s="18">
        <v>369.41709456363236</v>
      </c>
      <c r="D19115" s="1"/>
      <c r="E19115" s="1">
        <v>10</v>
      </c>
      <c r="F19115" s="1">
        <v>3</v>
      </c>
      <c r="G19115" s="1">
        <v>0</v>
      </c>
      <c r="H19115" s="1">
        <v>7</v>
      </c>
      <c r="I19115" s="15">
        <v>0.3</v>
      </c>
      <c r="J19115">
        <f t="shared" si="298"/>
        <v>40</v>
      </c>
    </row>
    <row r="19116" spans="1:10" x14ac:dyDescent="0.3">
      <c r="A19116" t="s">
        <v>19056</v>
      </c>
      <c r="C19116" s="18">
        <v>369.4156781115791</v>
      </c>
      <c r="D19116" s="1"/>
      <c r="E19116" s="1">
        <v>3</v>
      </c>
      <c r="F19116" s="1">
        <v>0</v>
      </c>
      <c r="G19116" s="1">
        <v>0</v>
      </c>
      <c r="H19116" s="1">
        <v>3</v>
      </c>
      <c r="I19116" s="15">
        <v>0</v>
      </c>
      <c r="J19116">
        <f t="shared" si="298"/>
        <v>40</v>
      </c>
    </row>
    <row r="19117" spans="1:10" x14ac:dyDescent="0.3">
      <c r="A19117" t="s">
        <v>19057</v>
      </c>
      <c r="C19117" s="18">
        <v>369.41554875539816</v>
      </c>
      <c r="D19117" s="1"/>
      <c r="E19117" s="1">
        <v>3</v>
      </c>
      <c r="F19117" s="1">
        <v>0</v>
      </c>
      <c r="G19117" s="1">
        <v>0</v>
      </c>
      <c r="H19117" s="1">
        <v>3</v>
      </c>
      <c r="I19117" s="15">
        <v>0</v>
      </c>
      <c r="J19117">
        <f t="shared" si="298"/>
        <v>40</v>
      </c>
    </row>
    <row r="19118" spans="1:10" x14ac:dyDescent="0.3">
      <c r="A19118" t="s">
        <v>19058</v>
      </c>
      <c r="C19118" s="18">
        <v>369.41510606466534</v>
      </c>
      <c r="D19118" s="1"/>
      <c r="E19118" s="1">
        <v>3</v>
      </c>
      <c r="F19118" s="1">
        <v>0</v>
      </c>
      <c r="G19118" s="1">
        <v>0</v>
      </c>
      <c r="H19118" s="1">
        <v>3</v>
      </c>
      <c r="I19118" s="15">
        <v>0</v>
      </c>
      <c r="J19118">
        <f t="shared" si="298"/>
        <v>40</v>
      </c>
    </row>
    <row r="19119" spans="1:10" x14ac:dyDescent="0.3">
      <c r="A19119" t="s">
        <v>19059</v>
      </c>
      <c r="C19119" s="18">
        <v>369.41266829369715</v>
      </c>
      <c r="D19119" s="1"/>
      <c r="E19119" s="1">
        <v>3</v>
      </c>
      <c r="F19119" s="1">
        <v>0</v>
      </c>
      <c r="G19119" s="1">
        <v>0</v>
      </c>
      <c r="H19119" s="1">
        <v>3</v>
      </c>
      <c r="I19119" s="15">
        <v>0</v>
      </c>
      <c r="J19119">
        <f t="shared" si="298"/>
        <v>40</v>
      </c>
    </row>
    <row r="19120" spans="1:10" x14ac:dyDescent="0.3">
      <c r="A19120" t="s">
        <v>19060</v>
      </c>
      <c r="C19120" s="18">
        <v>369.41140080239262</v>
      </c>
      <c r="D19120" s="1"/>
      <c r="E19120" s="1">
        <v>3</v>
      </c>
      <c r="F19120" s="1">
        <v>0</v>
      </c>
      <c r="G19120" s="1">
        <v>0</v>
      </c>
      <c r="H19120" s="1">
        <v>3</v>
      </c>
      <c r="I19120" s="15">
        <v>0</v>
      </c>
      <c r="J19120">
        <f t="shared" si="298"/>
        <v>40</v>
      </c>
    </row>
    <row r="19121" spans="1:10" x14ac:dyDescent="0.3">
      <c r="A19121" t="s">
        <v>19061</v>
      </c>
      <c r="C19121" s="18">
        <v>369.40716128465715</v>
      </c>
      <c r="D19121" s="1"/>
      <c r="E19121" s="1">
        <v>3</v>
      </c>
      <c r="F19121" s="1">
        <v>0</v>
      </c>
      <c r="G19121" s="1">
        <v>0</v>
      </c>
      <c r="H19121" s="1">
        <v>3</v>
      </c>
      <c r="I19121" s="15">
        <v>0</v>
      </c>
      <c r="J19121">
        <f t="shared" si="298"/>
        <v>40</v>
      </c>
    </row>
    <row r="19122" spans="1:10" x14ac:dyDescent="0.3">
      <c r="A19122" t="s">
        <v>19062</v>
      </c>
      <c r="C19122" s="18">
        <v>369.40650284999424</v>
      </c>
      <c r="D19122" s="1"/>
      <c r="E19122" s="1">
        <v>3</v>
      </c>
      <c r="F19122" s="1">
        <v>0</v>
      </c>
      <c r="G19122" s="1">
        <v>0</v>
      </c>
      <c r="H19122" s="1">
        <v>3</v>
      </c>
      <c r="I19122" s="15">
        <v>0</v>
      </c>
      <c r="J19122">
        <f t="shared" si="298"/>
        <v>40</v>
      </c>
    </row>
    <row r="19123" spans="1:10" x14ac:dyDescent="0.3">
      <c r="A19123" t="s">
        <v>19063</v>
      </c>
      <c r="C19123" s="18">
        <v>369.40344938838359</v>
      </c>
      <c r="D19123" s="1"/>
      <c r="E19123" s="1">
        <v>3</v>
      </c>
      <c r="F19123" s="1">
        <v>0</v>
      </c>
      <c r="G19123" s="1">
        <v>0</v>
      </c>
      <c r="H19123" s="1">
        <v>3</v>
      </c>
      <c r="I19123" s="15">
        <v>0</v>
      </c>
      <c r="J19123">
        <f t="shared" si="298"/>
        <v>40</v>
      </c>
    </row>
    <row r="19124" spans="1:10" x14ac:dyDescent="0.3">
      <c r="A19124" t="s">
        <v>19798</v>
      </c>
      <c r="C19124" s="18">
        <v>369.40141211949401</v>
      </c>
      <c r="D19124" s="1"/>
      <c r="E19124" s="1">
        <v>6</v>
      </c>
      <c r="F19124" s="1">
        <v>1</v>
      </c>
      <c r="G19124" s="1">
        <v>0</v>
      </c>
      <c r="H19124" s="1">
        <v>5</v>
      </c>
      <c r="I19124" s="15">
        <v>0.16666666666666666</v>
      </c>
      <c r="J19124">
        <f t="shared" si="298"/>
        <v>40</v>
      </c>
    </row>
    <row r="19125" spans="1:10" x14ac:dyDescent="0.3">
      <c r="A19125" t="s">
        <v>19064</v>
      </c>
      <c r="C19125" s="18">
        <v>369.39830207891566</v>
      </c>
      <c r="D19125" s="1"/>
      <c r="E19125" s="1">
        <v>5</v>
      </c>
      <c r="F19125" s="1">
        <v>1</v>
      </c>
      <c r="G19125" s="1">
        <v>0</v>
      </c>
      <c r="H19125" s="1">
        <v>4</v>
      </c>
      <c r="I19125" s="15">
        <v>0.2</v>
      </c>
      <c r="J19125">
        <f t="shared" si="298"/>
        <v>40</v>
      </c>
    </row>
    <row r="19126" spans="1:10" x14ac:dyDescent="0.3">
      <c r="A19126" t="s">
        <v>19065</v>
      </c>
      <c r="C19126" s="18">
        <v>369.39723183536756</v>
      </c>
      <c r="D19126" s="1"/>
      <c r="E19126" s="1">
        <v>3</v>
      </c>
      <c r="F19126" s="1">
        <v>0</v>
      </c>
      <c r="G19126" s="1">
        <v>0</v>
      </c>
      <c r="H19126" s="1">
        <v>3</v>
      </c>
      <c r="I19126" s="15">
        <v>0</v>
      </c>
      <c r="J19126">
        <f t="shared" si="298"/>
        <v>40</v>
      </c>
    </row>
    <row r="19127" spans="1:10" x14ac:dyDescent="0.3">
      <c r="A19127" t="s">
        <v>19066</v>
      </c>
      <c r="C19127" s="18">
        <v>369.39665860341643</v>
      </c>
      <c r="D19127" s="1"/>
      <c r="E19127" s="1">
        <v>3</v>
      </c>
      <c r="F19127" s="1">
        <v>0</v>
      </c>
      <c r="G19127" s="1">
        <v>0</v>
      </c>
      <c r="H19127" s="1">
        <v>3</v>
      </c>
      <c r="I19127" s="15">
        <v>0</v>
      </c>
      <c r="J19127">
        <f t="shared" si="298"/>
        <v>40</v>
      </c>
    </row>
    <row r="19128" spans="1:10" x14ac:dyDescent="0.3">
      <c r="A19128" t="s">
        <v>19068</v>
      </c>
      <c r="C19128" s="18">
        <v>369.39342685390284</v>
      </c>
      <c r="D19128" s="1"/>
      <c r="E19128" s="1">
        <v>3</v>
      </c>
      <c r="F19128" s="1">
        <v>0</v>
      </c>
      <c r="G19128" s="1">
        <v>0</v>
      </c>
      <c r="H19128" s="1">
        <v>3</v>
      </c>
      <c r="I19128" s="15">
        <v>0</v>
      </c>
      <c r="J19128">
        <f t="shared" si="298"/>
        <v>40</v>
      </c>
    </row>
    <row r="19129" spans="1:10" x14ac:dyDescent="0.3">
      <c r="A19129" t="s">
        <v>19069</v>
      </c>
      <c r="C19129" s="18">
        <v>369.38935830440687</v>
      </c>
      <c r="D19129" s="1"/>
      <c r="E19129" s="1">
        <v>3</v>
      </c>
      <c r="F19129" s="1">
        <v>0</v>
      </c>
      <c r="G19129" s="1">
        <v>0</v>
      </c>
      <c r="H19129" s="1">
        <v>3</v>
      </c>
      <c r="I19129" s="15">
        <v>0</v>
      </c>
      <c r="J19129">
        <f t="shared" si="298"/>
        <v>40</v>
      </c>
    </row>
    <row r="19130" spans="1:10" x14ac:dyDescent="0.3">
      <c r="A19130" t="s">
        <v>19070</v>
      </c>
      <c r="C19130" s="18">
        <v>369.38383013326944</v>
      </c>
      <c r="D19130" s="1"/>
      <c r="E19130" s="1">
        <v>3</v>
      </c>
      <c r="F19130" s="1">
        <v>0</v>
      </c>
      <c r="G19130" s="1">
        <v>0</v>
      </c>
      <c r="H19130" s="1">
        <v>3</v>
      </c>
      <c r="I19130" s="15">
        <v>0</v>
      </c>
      <c r="J19130">
        <f t="shared" si="298"/>
        <v>40</v>
      </c>
    </row>
    <row r="19131" spans="1:10" x14ac:dyDescent="0.3">
      <c r="A19131" t="s">
        <v>19091</v>
      </c>
      <c r="C19131" s="18">
        <v>369.37731248574454</v>
      </c>
      <c r="D19131" s="1"/>
      <c r="E19131" s="1">
        <v>5</v>
      </c>
      <c r="F19131" s="1">
        <v>1</v>
      </c>
      <c r="G19131" s="1">
        <v>0</v>
      </c>
      <c r="H19131" s="1">
        <v>4</v>
      </c>
      <c r="I19131" s="15">
        <v>0.2</v>
      </c>
      <c r="J19131">
        <f t="shared" si="298"/>
        <v>40</v>
      </c>
    </row>
    <row r="19132" spans="1:10" x14ac:dyDescent="0.3">
      <c r="A19132" t="s">
        <v>19425</v>
      </c>
      <c r="C19132" s="18">
        <v>369.37580136905126</v>
      </c>
      <c r="D19132" s="1"/>
      <c r="E19132" s="1">
        <v>6</v>
      </c>
      <c r="F19132" s="1">
        <v>1</v>
      </c>
      <c r="G19132" s="1">
        <v>0</v>
      </c>
      <c r="H19132" s="1">
        <v>5</v>
      </c>
      <c r="I19132" s="15">
        <v>0.16666666666666666</v>
      </c>
      <c r="J19132">
        <f t="shared" si="298"/>
        <v>40</v>
      </c>
    </row>
    <row r="19133" spans="1:10" x14ac:dyDescent="0.3">
      <c r="A19133" s="21" t="s">
        <v>19071</v>
      </c>
      <c r="C19133" s="18">
        <v>369.3735442477423</v>
      </c>
      <c r="D19133" s="1"/>
      <c r="E19133" s="1">
        <v>3</v>
      </c>
      <c r="F19133" s="1">
        <v>0</v>
      </c>
      <c r="G19133" s="1">
        <v>0</v>
      </c>
      <c r="H19133" s="1">
        <v>3</v>
      </c>
      <c r="I19133" s="15">
        <v>0</v>
      </c>
      <c r="J19133">
        <f t="shared" si="298"/>
        <v>40</v>
      </c>
    </row>
    <row r="19134" spans="1:10" x14ac:dyDescent="0.3">
      <c r="A19134" t="s">
        <v>19073</v>
      </c>
      <c r="C19134" s="18">
        <v>369.37206038296836</v>
      </c>
      <c r="D19134" s="1"/>
      <c r="E19134" s="1">
        <v>18</v>
      </c>
      <c r="F19134" s="1">
        <v>7</v>
      </c>
      <c r="G19134" s="1">
        <v>0</v>
      </c>
      <c r="H19134" s="1">
        <v>11</v>
      </c>
      <c r="I19134" s="15">
        <v>0.3888888888888889</v>
      </c>
      <c r="J19134">
        <f t="shared" si="298"/>
        <v>40</v>
      </c>
    </row>
    <row r="19135" spans="1:10" x14ac:dyDescent="0.3">
      <c r="A19135" t="s">
        <v>19074</v>
      </c>
      <c r="C19135" s="18">
        <v>369.36996351357243</v>
      </c>
      <c r="D19135" s="1"/>
      <c r="E19135" s="1">
        <v>5</v>
      </c>
      <c r="F19135" s="1">
        <v>1</v>
      </c>
      <c r="G19135" s="1">
        <v>0</v>
      </c>
      <c r="H19135" s="1">
        <v>4</v>
      </c>
      <c r="I19135" s="15">
        <v>0.2</v>
      </c>
      <c r="J19135">
        <f t="shared" si="298"/>
        <v>40</v>
      </c>
    </row>
    <row r="19136" spans="1:10" x14ac:dyDescent="0.3">
      <c r="A19136" t="s">
        <v>19075</v>
      </c>
      <c r="C19136" s="18">
        <v>369.36890325449247</v>
      </c>
      <c r="D19136" s="1"/>
      <c r="E19136" s="1">
        <v>5</v>
      </c>
      <c r="F19136" s="1">
        <v>1</v>
      </c>
      <c r="G19136" s="1">
        <v>0</v>
      </c>
      <c r="H19136" s="1">
        <v>4</v>
      </c>
      <c r="I19136" s="15">
        <v>0.2</v>
      </c>
      <c r="J19136">
        <f t="shared" si="298"/>
        <v>40</v>
      </c>
    </row>
    <row r="19137" spans="1:10" x14ac:dyDescent="0.3">
      <c r="A19137" t="s">
        <v>19076</v>
      </c>
      <c r="C19137" s="18">
        <v>369.36874009984717</v>
      </c>
      <c r="D19137" s="1"/>
      <c r="E19137" s="1">
        <v>3</v>
      </c>
      <c r="F19137" s="1">
        <v>0</v>
      </c>
      <c r="G19137" s="1">
        <v>0</v>
      </c>
      <c r="H19137" s="1">
        <v>3</v>
      </c>
      <c r="I19137" s="15">
        <v>0</v>
      </c>
      <c r="J19137">
        <f t="shared" si="298"/>
        <v>40</v>
      </c>
    </row>
    <row r="19138" spans="1:10" x14ac:dyDescent="0.3">
      <c r="A19138" t="s">
        <v>19077</v>
      </c>
      <c r="C19138" s="18">
        <v>369.36763309961992</v>
      </c>
      <c r="D19138" s="1"/>
      <c r="E19138" s="1">
        <v>4</v>
      </c>
      <c r="F19138" s="1">
        <v>1</v>
      </c>
      <c r="G19138" s="1">
        <v>0</v>
      </c>
      <c r="H19138" s="1">
        <v>3</v>
      </c>
      <c r="I19138" s="15">
        <v>0.25</v>
      </c>
      <c r="J19138">
        <f t="shared" si="298"/>
        <v>40</v>
      </c>
    </row>
    <row r="19139" spans="1:10" x14ac:dyDescent="0.3">
      <c r="A19139" t="s">
        <v>19078</v>
      </c>
      <c r="C19139" s="18">
        <v>369.36304064303573</v>
      </c>
      <c r="D19139" s="1"/>
      <c r="E19139" s="1">
        <v>3</v>
      </c>
      <c r="F19139" s="1">
        <v>0</v>
      </c>
      <c r="G19139" s="1">
        <v>0</v>
      </c>
      <c r="H19139" s="1">
        <v>3</v>
      </c>
      <c r="I19139" s="15">
        <v>0</v>
      </c>
      <c r="J19139">
        <f t="shared" si="298"/>
        <v>40</v>
      </c>
    </row>
    <row r="19140" spans="1:10" x14ac:dyDescent="0.3">
      <c r="A19140" t="s">
        <v>19079</v>
      </c>
      <c r="C19140" s="18">
        <v>369.36136816844788</v>
      </c>
      <c r="D19140" s="1"/>
      <c r="E19140" s="1">
        <v>3</v>
      </c>
      <c r="F19140" s="1">
        <v>0</v>
      </c>
      <c r="G19140" s="1">
        <v>0</v>
      </c>
      <c r="H19140" s="1">
        <v>3</v>
      </c>
      <c r="I19140" s="15">
        <v>0</v>
      </c>
      <c r="J19140">
        <f t="shared" ref="J19140:J19203" si="299">IF(E19140&lt;=30,40,20)</f>
        <v>40</v>
      </c>
    </row>
    <row r="19141" spans="1:10" x14ac:dyDescent="0.3">
      <c r="A19141" t="s">
        <v>17122</v>
      </c>
      <c r="C19141" s="18">
        <v>369.35677957741564</v>
      </c>
      <c r="D19141" s="1"/>
      <c r="E19141" s="1">
        <v>29</v>
      </c>
      <c r="F19141" s="1">
        <v>11</v>
      </c>
      <c r="G19141" s="1">
        <v>2</v>
      </c>
      <c r="H19141" s="1">
        <v>16</v>
      </c>
      <c r="I19141" s="15">
        <v>0.41379310344827586</v>
      </c>
      <c r="J19141">
        <f t="shared" si="299"/>
        <v>40</v>
      </c>
    </row>
    <row r="19142" spans="1:10" x14ac:dyDescent="0.3">
      <c r="A19142" t="s">
        <v>19084</v>
      </c>
      <c r="C19142" s="18">
        <v>369.35474467741903</v>
      </c>
      <c r="D19142" s="1"/>
      <c r="E19142" s="1">
        <v>3</v>
      </c>
      <c r="F19142" s="1">
        <v>0</v>
      </c>
      <c r="G19142" s="1">
        <v>0</v>
      </c>
      <c r="H19142" s="1">
        <v>3</v>
      </c>
      <c r="I19142" s="15">
        <v>0</v>
      </c>
      <c r="J19142">
        <f t="shared" si="299"/>
        <v>40</v>
      </c>
    </row>
    <row r="19143" spans="1:10" x14ac:dyDescent="0.3">
      <c r="A19143" t="s">
        <v>19080</v>
      </c>
      <c r="C19143" s="18">
        <v>369.3547118724303</v>
      </c>
      <c r="D19143" s="1"/>
      <c r="E19143" s="1">
        <v>3</v>
      </c>
      <c r="F19143" s="1">
        <v>0</v>
      </c>
      <c r="G19143" s="1">
        <v>0</v>
      </c>
      <c r="H19143" s="1">
        <v>3</v>
      </c>
      <c r="I19143" s="15">
        <v>0</v>
      </c>
      <c r="J19143">
        <f t="shared" si="299"/>
        <v>40</v>
      </c>
    </row>
    <row r="19144" spans="1:10" x14ac:dyDescent="0.3">
      <c r="A19144" t="s">
        <v>19081</v>
      </c>
      <c r="C19144" s="18">
        <v>369.35295831613206</v>
      </c>
      <c r="D19144" s="1"/>
      <c r="E19144" s="1">
        <v>5</v>
      </c>
      <c r="F19144" s="1">
        <v>1</v>
      </c>
      <c r="G19144" s="1">
        <v>0</v>
      </c>
      <c r="H19144" s="1">
        <v>4</v>
      </c>
      <c r="I19144" s="15">
        <v>0.2</v>
      </c>
      <c r="J19144">
        <f t="shared" si="299"/>
        <v>40</v>
      </c>
    </row>
    <row r="19145" spans="1:10" x14ac:dyDescent="0.3">
      <c r="A19145" t="s">
        <v>19082</v>
      </c>
      <c r="C19145" s="18">
        <v>369.34335704362775</v>
      </c>
      <c r="D19145" s="1"/>
      <c r="E19145" s="1">
        <v>3</v>
      </c>
      <c r="F19145" s="1">
        <v>0</v>
      </c>
      <c r="G19145" s="1">
        <v>0</v>
      </c>
      <c r="H19145" s="1">
        <v>3</v>
      </c>
      <c r="I19145" s="15">
        <v>0</v>
      </c>
      <c r="J19145">
        <f t="shared" si="299"/>
        <v>40</v>
      </c>
    </row>
    <row r="19146" spans="1:10" x14ac:dyDescent="0.3">
      <c r="A19146" t="s">
        <v>19083</v>
      </c>
      <c r="C19146" s="18">
        <v>369.34300690653436</v>
      </c>
      <c r="D19146" s="1"/>
      <c r="E19146" s="1">
        <v>3</v>
      </c>
      <c r="F19146" s="1">
        <v>0</v>
      </c>
      <c r="G19146" s="1">
        <v>0</v>
      </c>
      <c r="H19146" s="1">
        <v>3</v>
      </c>
      <c r="I19146" s="15">
        <v>0</v>
      </c>
      <c r="J19146">
        <f t="shared" si="299"/>
        <v>40</v>
      </c>
    </row>
    <row r="19147" spans="1:10" x14ac:dyDescent="0.3">
      <c r="A19147" t="s">
        <v>19085</v>
      </c>
      <c r="C19147" s="18">
        <v>369.34202408403229</v>
      </c>
      <c r="D19147" s="1"/>
      <c r="E19147" s="1">
        <v>5</v>
      </c>
      <c r="F19147" s="1">
        <v>1</v>
      </c>
      <c r="G19147" s="1">
        <v>0</v>
      </c>
      <c r="H19147" s="1">
        <v>4</v>
      </c>
      <c r="I19147" s="15">
        <v>0.2</v>
      </c>
      <c r="J19147">
        <f t="shared" si="299"/>
        <v>40</v>
      </c>
    </row>
    <row r="19148" spans="1:10" x14ac:dyDescent="0.3">
      <c r="A19148" t="s">
        <v>19087</v>
      </c>
      <c r="C19148" s="18">
        <v>369.33631407967266</v>
      </c>
      <c r="D19148" s="1"/>
      <c r="E19148" s="1">
        <v>11</v>
      </c>
      <c r="F19148" s="1">
        <v>4</v>
      </c>
      <c r="G19148" s="1">
        <v>0</v>
      </c>
      <c r="H19148" s="1">
        <v>7</v>
      </c>
      <c r="I19148" s="15">
        <v>0.36363636363636365</v>
      </c>
      <c r="J19148">
        <f t="shared" si="299"/>
        <v>40</v>
      </c>
    </row>
    <row r="19149" spans="1:10" x14ac:dyDescent="0.3">
      <c r="A19149" t="s">
        <v>19088</v>
      </c>
      <c r="C19149" s="18">
        <v>369.3362673226095</v>
      </c>
      <c r="D19149" s="1"/>
      <c r="E19149" s="1">
        <v>3</v>
      </c>
      <c r="F19149" s="1">
        <v>0</v>
      </c>
      <c r="G19149" s="1">
        <v>0</v>
      </c>
      <c r="H19149" s="1">
        <v>3</v>
      </c>
      <c r="I19149" s="15">
        <v>0</v>
      </c>
      <c r="J19149">
        <f t="shared" si="299"/>
        <v>40</v>
      </c>
    </row>
    <row r="19150" spans="1:10" x14ac:dyDescent="0.3">
      <c r="A19150" t="s">
        <v>19271</v>
      </c>
      <c r="C19150" s="18">
        <v>369.3302393083157</v>
      </c>
      <c r="D19150" s="1"/>
      <c r="E19150" s="1">
        <v>12</v>
      </c>
      <c r="F19150" s="1">
        <v>4</v>
      </c>
      <c r="G19150" s="1">
        <v>0</v>
      </c>
      <c r="H19150" s="1">
        <v>8</v>
      </c>
      <c r="I19150" s="15">
        <v>0.33333333333333331</v>
      </c>
      <c r="J19150">
        <f t="shared" si="299"/>
        <v>40</v>
      </c>
    </row>
    <row r="19151" spans="1:10" x14ac:dyDescent="0.3">
      <c r="A19151" t="s">
        <v>19089</v>
      </c>
      <c r="C19151" s="18">
        <v>369.32886011836257</v>
      </c>
      <c r="D19151" s="1"/>
      <c r="E19151" s="1">
        <v>3</v>
      </c>
      <c r="F19151" s="1">
        <v>0</v>
      </c>
      <c r="G19151" s="1">
        <v>0</v>
      </c>
      <c r="H19151" s="1">
        <v>3</v>
      </c>
      <c r="I19151" s="15">
        <v>0</v>
      </c>
      <c r="J19151">
        <f t="shared" si="299"/>
        <v>40</v>
      </c>
    </row>
    <row r="19152" spans="1:10" x14ac:dyDescent="0.3">
      <c r="A19152" t="s">
        <v>19090</v>
      </c>
      <c r="C19152" s="18">
        <v>369.32606287067199</v>
      </c>
      <c r="D19152" s="1"/>
      <c r="E19152" s="1">
        <v>3</v>
      </c>
      <c r="F19152" s="1">
        <v>0</v>
      </c>
      <c r="G19152" s="1">
        <v>0</v>
      </c>
      <c r="H19152" s="1">
        <v>3</v>
      </c>
      <c r="I19152" s="15">
        <v>0</v>
      </c>
      <c r="J19152">
        <f t="shared" si="299"/>
        <v>40</v>
      </c>
    </row>
    <row r="19153" spans="1:10" x14ac:dyDescent="0.3">
      <c r="A19153" t="s">
        <v>19092</v>
      </c>
      <c r="C19153" s="18">
        <v>369.32077412316636</v>
      </c>
      <c r="D19153" s="1"/>
      <c r="E19153" s="1">
        <v>3</v>
      </c>
      <c r="F19153" s="1">
        <v>0</v>
      </c>
      <c r="G19153" s="1">
        <v>0</v>
      </c>
      <c r="H19153" s="1">
        <v>3</v>
      </c>
      <c r="I19153" s="15">
        <v>0</v>
      </c>
      <c r="J19153">
        <f t="shared" si="299"/>
        <v>40</v>
      </c>
    </row>
    <row r="19154" spans="1:10" x14ac:dyDescent="0.3">
      <c r="A19154" t="s">
        <v>19093</v>
      </c>
      <c r="C19154" s="18">
        <v>369.3185950792672</v>
      </c>
      <c r="D19154" s="1"/>
      <c r="E19154" s="1">
        <v>58</v>
      </c>
      <c r="F19154" s="1">
        <v>25</v>
      </c>
      <c r="G19154" s="1">
        <v>0</v>
      </c>
      <c r="H19154" s="1">
        <v>33</v>
      </c>
      <c r="I19154" s="15">
        <v>0.43103448275862066</v>
      </c>
      <c r="J19154">
        <f t="shared" si="299"/>
        <v>20</v>
      </c>
    </row>
    <row r="19155" spans="1:10" x14ac:dyDescent="0.3">
      <c r="A19155" t="s">
        <v>19095</v>
      </c>
      <c r="C19155" s="18">
        <v>369.31765733644323</v>
      </c>
      <c r="D19155" s="1"/>
      <c r="E19155" s="1">
        <v>2</v>
      </c>
      <c r="F19155" s="1">
        <v>0</v>
      </c>
      <c r="G19155" s="1">
        <v>0</v>
      </c>
      <c r="H19155" s="1">
        <v>2</v>
      </c>
      <c r="I19155" s="15">
        <v>0</v>
      </c>
      <c r="J19155">
        <f t="shared" si="299"/>
        <v>40</v>
      </c>
    </row>
    <row r="19156" spans="1:10" x14ac:dyDescent="0.3">
      <c r="A19156" t="s">
        <v>19096</v>
      </c>
      <c r="C19156" s="18">
        <v>369.3161686309096</v>
      </c>
      <c r="D19156" s="1"/>
      <c r="E19156" s="1">
        <v>3</v>
      </c>
      <c r="F19156" s="1">
        <v>0</v>
      </c>
      <c r="G19156" s="1">
        <v>0</v>
      </c>
      <c r="H19156" s="1">
        <v>3</v>
      </c>
      <c r="I19156" s="15">
        <v>0</v>
      </c>
      <c r="J19156">
        <f t="shared" si="299"/>
        <v>40</v>
      </c>
    </row>
    <row r="19157" spans="1:10" x14ac:dyDescent="0.3">
      <c r="A19157" t="s">
        <v>18922</v>
      </c>
      <c r="C19157" s="18">
        <v>369.31276437267189</v>
      </c>
      <c r="D19157" s="1"/>
      <c r="E19157" s="1">
        <v>18</v>
      </c>
      <c r="F19157" s="1">
        <v>7</v>
      </c>
      <c r="G19157" s="1">
        <v>0</v>
      </c>
      <c r="H19157" s="1">
        <v>11</v>
      </c>
      <c r="I19157" s="15">
        <v>0.3888888888888889</v>
      </c>
      <c r="J19157">
        <f t="shared" si="299"/>
        <v>40</v>
      </c>
    </row>
    <row r="19158" spans="1:10" x14ac:dyDescent="0.3">
      <c r="A19158" t="s">
        <v>19098</v>
      </c>
      <c r="C19158" s="18">
        <v>369.31029064720309</v>
      </c>
      <c r="D19158" s="1"/>
      <c r="E19158" s="1">
        <v>3</v>
      </c>
      <c r="F19158" s="1">
        <v>0</v>
      </c>
      <c r="G19158" s="1">
        <v>1</v>
      </c>
      <c r="H19158" s="1">
        <v>2</v>
      </c>
      <c r="I19158" s="15">
        <v>0.16666666666666666</v>
      </c>
      <c r="J19158">
        <f t="shared" si="299"/>
        <v>40</v>
      </c>
    </row>
    <row r="19159" spans="1:10" x14ac:dyDescent="0.3">
      <c r="A19159" t="s">
        <v>19099</v>
      </c>
      <c r="C19159" s="18">
        <v>369.30985402812718</v>
      </c>
      <c r="D19159" s="1"/>
      <c r="E19159" s="1">
        <v>5</v>
      </c>
      <c r="F19159" s="1">
        <v>0</v>
      </c>
      <c r="G19159" s="1">
        <v>1</v>
      </c>
      <c r="H19159" s="1">
        <v>4</v>
      </c>
      <c r="I19159" s="15">
        <v>0.1</v>
      </c>
      <c r="J19159">
        <f t="shared" si="299"/>
        <v>40</v>
      </c>
    </row>
    <row r="19160" spans="1:10" x14ac:dyDescent="0.3">
      <c r="A19160" t="s">
        <v>19100</v>
      </c>
      <c r="C19160" s="18">
        <v>369.30428946828164</v>
      </c>
      <c r="D19160" s="1"/>
      <c r="E19160" s="1">
        <v>3</v>
      </c>
      <c r="F19160" s="1">
        <v>0</v>
      </c>
      <c r="G19160" s="1">
        <v>0</v>
      </c>
      <c r="H19160" s="1">
        <v>3</v>
      </c>
      <c r="I19160" s="15">
        <v>0</v>
      </c>
      <c r="J19160">
        <f t="shared" si="299"/>
        <v>40</v>
      </c>
    </row>
    <row r="19161" spans="1:10" x14ac:dyDescent="0.3">
      <c r="A19161" t="s">
        <v>19431</v>
      </c>
      <c r="C19161" s="18">
        <v>369.30418292597324</v>
      </c>
      <c r="D19161" s="1"/>
      <c r="E19161" s="1">
        <v>24</v>
      </c>
      <c r="F19161" s="1">
        <v>10</v>
      </c>
      <c r="G19161" s="1">
        <v>1</v>
      </c>
      <c r="H19161" s="1">
        <v>13</v>
      </c>
      <c r="I19161" s="15">
        <v>0.4375</v>
      </c>
      <c r="J19161">
        <f t="shared" si="299"/>
        <v>40</v>
      </c>
    </row>
    <row r="19162" spans="1:10" x14ac:dyDescent="0.3">
      <c r="A19162" t="s">
        <v>19102</v>
      </c>
      <c r="C19162" s="18">
        <v>369.30368800141758</v>
      </c>
      <c r="D19162" s="1"/>
      <c r="E19162" s="1">
        <v>8</v>
      </c>
      <c r="F19162" s="1">
        <v>2</v>
      </c>
      <c r="G19162" s="1">
        <v>1</v>
      </c>
      <c r="H19162" s="1">
        <v>5</v>
      </c>
      <c r="I19162" s="15">
        <v>0.3125</v>
      </c>
      <c r="J19162">
        <f t="shared" si="299"/>
        <v>40</v>
      </c>
    </row>
    <row r="19163" spans="1:10" x14ac:dyDescent="0.3">
      <c r="A19163" t="s">
        <v>19103</v>
      </c>
      <c r="C19163" s="18">
        <v>369.30146419326962</v>
      </c>
      <c r="D19163" s="1"/>
      <c r="E19163" s="1">
        <v>3</v>
      </c>
      <c r="F19163" s="1">
        <v>0</v>
      </c>
      <c r="G19163" s="1">
        <v>0</v>
      </c>
      <c r="H19163" s="1">
        <v>3</v>
      </c>
      <c r="I19163" s="15">
        <v>0</v>
      </c>
      <c r="J19163">
        <f t="shared" si="299"/>
        <v>40</v>
      </c>
    </row>
    <row r="19164" spans="1:10" x14ac:dyDescent="0.3">
      <c r="A19164" t="s">
        <v>18983</v>
      </c>
      <c r="C19164" s="18">
        <v>369.30128619015397</v>
      </c>
      <c r="D19164" s="1"/>
      <c r="E19164" s="1">
        <v>6</v>
      </c>
      <c r="F19164" s="1">
        <v>1</v>
      </c>
      <c r="G19164" s="1">
        <v>1</v>
      </c>
      <c r="H19164" s="1">
        <v>4</v>
      </c>
      <c r="I19164" s="15">
        <v>0.25</v>
      </c>
      <c r="J19164">
        <f t="shared" si="299"/>
        <v>40</v>
      </c>
    </row>
    <row r="19165" spans="1:10" x14ac:dyDescent="0.3">
      <c r="A19165" t="s">
        <v>19104</v>
      </c>
      <c r="C19165" s="18">
        <v>369.29949444220898</v>
      </c>
      <c r="D19165" s="1"/>
      <c r="E19165" s="1">
        <v>10</v>
      </c>
      <c r="F19165" s="1">
        <v>3</v>
      </c>
      <c r="G19165" s="1">
        <v>0</v>
      </c>
      <c r="H19165" s="1">
        <v>7</v>
      </c>
      <c r="I19165" s="15">
        <v>0.3</v>
      </c>
      <c r="J19165">
        <f t="shared" si="299"/>
        <v>40</v>
      </c>
    </row>
    <row r="19166" spans="1:10" x14ac:dyDescent="0.3">
      <c r="A19166" t="s">
        <v>19197</v>
      </c>
      <c r="C19166" s="18">
        <v>369.29860402730674</v>
      </c>
      <c r="D19166" s="1"/>
      <c r="E19166" s="1">
        <v>11</v>
      </c>
      <c r="F19166" s="1">
        <v>4</v>
      </c>
      <c r="G19166" s="1">
        <v>0</v>
      </c>
      <c r="H19166" s="1">
        <v>7</v>
      </c>
      <c r="I19166" s="15">
        <v>0.36363636363636365</v>
      </c>
      <c r="J19166">
        <f t="shared" si="299"/>
        <v>40</v>
      </c>
    </row>
    <row r="19167" spans="1:10" x14ac:dyDescent="0.3">
      <c r="A19167" t="s">
        <v>19105</v>
      </c>
      <c r="C19167" s="18">
        <v>369.29770246635769</v>
      </c>
      <c r="D19167" s="1"/>
      <c r="E19167" s="1">
        <v>3</v>
      </c>
      <c r="F19167" s="1">
        <v>0</v>
      </c>
      <c r="G19167" s="1">
        <v>0</v>
      </c>
      <c r="H19167" s="1">
        <v>3</v>
      </c>
      <c r="I19167" s="15">
        <v>0</v>
      </c>
      <c r="J19167">
        <f t="shared" si="299"/>
        <v>40</v>
      </c>
    </row>
    <row r="19168" spans="1:10" x14ac:dyDescent="0.3">
      <c r="A19168" t="s">
        <v>19106</v>
      </c>
      <c r="C19168" s="18">
        <v>369.29464302782588</v>
      </c>
      <c r="D19168" s="1"/>
      <c r="E19168" s="1">
        <v>3</v>
      </c>
      <c r="F19168" s="1">
        <v>0</v>
      </c>
      <c r="G19168" s="1">
        <v>0</v>
      </c>
      <c r="H19168" s="1">
        <v>3</v>
      </c>
      <c r="I19168" s="15">
        <v>0</v>
      </c>
      <c r="J19168">
        <f t="shared" si="299"/>
        <v>40</v>
      </c>
    </row>
    <row r="19169" spans="1:10" x14ac:dyDescent="0.3">
      <c r="A19169" t="s">
        <v>19107</v>
      </c>
      <c r="C19169" s="18">
        <v>369.29444929318316</v>
      </c>
      <c r="D19169" s="1"/>
      <c r="E19169" s="1">
        <v>16</v>
      </c>
      <c r="F19169" s="1">
        <v>5</v>
      </c>
      <c r="G19169" s="1">
        <v>0</v>
      </c>
      <c r="H19169" s="1">
        <v>11</v>
      </c>
      <c r="I19169" s="15">
        <v>0.3125</v>
      </c>
      <c r="J19169">
        <f t="shared" si="299"/>
        <v>40</v>
      </c>
    </row>
    <row r="19170" spans="1:10" x14ac:dyDescent="0.3">
      <c r="A19170" t="s">
        <v>19108</v>
      </c>
      <c r="C19170" s="18">
        <v>369.29332581800969</v>
      </c>
      <c r="D19170" s="1"/>
      <c r="E19170" s="1">
        <v>5</v>
      </c>
      <c r="F19170" s="1">
        <v>1</v>
      </c>
      <c r="G19170" s="1">
        <v>0</v>
      </c>
      <c r="H19170" s="1">
        <v>4</v>
      </c>
      <c r="I19170" s="15">
        <v>0.2</v>
      </c>
      <c r="J19170">
        <f t="shared" si="299"/>
        <v>40</v>
      </c>
    </row>
    <row r="19171" spans="1:10" x14ac:dyDescent="0.3">
      <c r="A19171" t="s">
        <v>19109</v>
      </c>
      <c r="C19171" s="18">
        <v>369.28675332724129</v>
      </c>
      <c r="D19171" s="1"/>
      <c r="E19171" s="1">
        <v>3</v>
      </c>
      <c r="F19171" s="1">
        <v>0</v>
      </c>
      <c r="G19171" s="1">
        <v>0</v>
      </c>
      <c r="H19171" s="1">
        <v>3</v>
      </c>
      <c r="I19171" s="15">
        <v>0</v>
      </c>
      <c r="J19171">
        <f t="shared" si="299"/>
        <v>40</v>
      </c>
    </row>
    <row r="19172" spans="1:10" x14ac:dyDescent="0.3">
      <c r="A19172" t="s">
        <v>19110</v>
      </c>
      <c r="C19172" s="18">
        <v>369.28488472685041</v>
      </c>
      <c r="D19172" s="1"/>
      <c r="E19172" s="1">
        <v>3</v>
      </c>
      <c r="F19172" s="1">
        <v>0</v>
      </c>
      <c r="G19172" s="1">
        <v>0</v>
      </c>
      <c r="H19172" s="1">
        <v>3</v>
      </c>
      <c r="I19172" s="15">
        <v>0</v>
      </c>
      <c r="J19172">
        <f t="shared" si="299"/>
        <v>40</v>
      </c>
    </row>
    <row r="19173" spans="1:10" x14ac:dyDescent="0.3">
      <c r="A19173" t="s">
        <v>19111</v>
      </c>
      <c r="C19173" s="18">
        <v>369.28377566734895</v>
      </c>
      <c r="D19173" s="1"/>
      <c r="E19173" s="1">
        <v>3</v>
      </c>
      <c r="F19173" s="1">
        <v>0</v>
      </c>
      <c r="G19173" s="1">
        <v>0</v>
      </c>
      <c r="H19173" s="1">
        <v>3</v>
      </c>
      <c r="I19173" s="15">
        <v>0</v>
      </c>
      <c r="J19173">
        <f t="shared" si="299"/>
        <v>40</v>
      </c>
    </row>
    <row r="19174" spans="1:10" x14ac:dyDescent="0.3">
      <c r="A19174" t="s">
        <v>19112</v>
      </c>
      <c r="C19174" s="18">
        <v>369.28001847564997</v>
      </c>
      <c r="D19174" s="1"/>
      <c r="E19174" s="1">
        <v>3</v>
      </c>
      <c r="F19174" s="1">
        <v>0</v>
      </c>
      <c r="G19174" s="1">
        <v>0</v>
      </c>
      <c r="H19174" s="1">
        <v>3</v>
      </c>
      <c r="I19174" s="15">
        <v>0</v>
      </c>
      <c r="J19174">
        <f t="shared" si="299"/>
        <v>40</v>
      </c>
    </row>
    <row r="19175" spans="1:10" x14ac:dyDescent="0.3">
      <c r="A19175" t="s">
        <v>19113</v>
      </c>
      <c r="C19175" s="18">
        <v>369.27789958669609</v>
      </c>
      <c r="D19175" s="1"/>
      <c r="E19175" s="1">
        <v>3</v>
      </c>
      <c r="F19175" s="1">
        <v>0</v>
      </c>
      <c r="G19175" s="1">
        <v>0</v>
      </c>
      <c r="H19175" s="1">
        <v>3</v>
      </c>
      <c r="I19175" s="15">
        <v>0</v>
      </c>
      <c r="J19175">
        <f t="shared" si="299"/>
        <v>40</v>
      </c>
    </row>
    <row r="19176" spans="1:10" x14ac:dyDescent="0.3">
      <c r="A19176" t="s">
        <v>19114</v>
      </c>
      <c r="C19176" s="18">
        <v>369.27732158377825</v>
      </c>
      <c r="D19176" s="1"/>
      <c r="E19176" s="1">
        <v>5</v>
      </c>
      <c r="F19176" s="1">
        <v>1</v>
      </c>
      <c r="G19176" s="1">
        <v>0</v>
      </c>
      <c r="H19176" s="1">
        <v>4</v>
      </c>
      <c r="I19176" s="15">
        <v>0.2</v>
      </c>
      <c r="J19176">
        <f t="shared" si="299"/>
        <v>40</v>
      </c>
    </row>
    <row r="19177" spans="1:10" x14ac:dyDescent="0.3">
      <c r="A19177" t="s">
        <v>19115</v>
      </c>
      <c r="C19177" s="18">
        <v>369.27716573351051</v>
      </c>
      <c r="D19177" s="1"/>
      <c r="E19177" s="1">
        <v>3</v>
      </c>
      <c r="F19177" s="1">
        <v>0</v>
      </c>
      <c r="G19177" s="1">
        <v>0</v>
      </c>
      <c r="H19177" s="1">
        <v>3</v>
      </c>
      <c r="I19177" s="15">
        <v>0</v>
      </c>
      <c r="J19177">
        <f t="shared" si="299"/>
        <v>40</v>
      </c>
    </row>
    <row r="19178" spans="1:10" x14ac:dyDescent="0.3">
      <c r="A19178" t="s">
        <v>19116</v>
      </c>
      <c r="C19178" s="18">
        <v>369.27485960102138</v>
      </c>
      <c r="D19178" s="1"/>
      <c r="E19178" s="1">
        <v>6</v>
      </c>
      <c r="F19178" s="1">
        <v>1</v>
      </c>
      <c r="G19178" s="1">
        <v>1</v>
      </c>
      <c r="H19178" s="1">
        <v>4</v>
      </c>
      <c r="I19178" s="15">
        <v>0.25</v>
      </c>
      <c r="J19178">
        <f t="shared" si="299"/>
        <v>40</v>
      </c>
    </row>
    <row r="19179" spans="1:10" x14ac:dyDescent="0.3">
      <c r="A19179" s="21" t="s">
        <v>19123</v>
      </c>
      <c r="C19179" s="18">
        <v>369.26893901757882</v>
      </c>
      <c r="D19179" s="1"/>
      <c r="E19179" s="1">
        <v>3</v>
      </c>
      <c r="F19179" s="1">
        <v>0</v>
      </c>
      <c r="G19179" s="1">
        <v>0</v>
      </c>
      <c r="H19179" s="1">
        <v>3</v>
      </c>
      <c r="I19179" s="15">
        <v>0</v>
      </c>
      <c r="J19179">
        <f t="shared" si="299"/>
        <v>40</v>
      </c>
    </row>
    <row r="19180" spans="1:10" x14ac:dyDescent="0.3">
      <c r="A19180" t="s">
        <v>19117</v>
      </c>
      <c r="C19180" s="18">
        <v>369.26787923625722</v>
      </c>
      <c r="D19180" s="1"/>
      <c r="E19180" s="1">
        <v>3</v>
      </c>
      <c r="F19180" s="1">
        <v>0</v>
      </c>
      <c r="G19180" s="1">
        <v>0</v>
      </c>
      <c r="H19180" s="1">
        <v>3</v>
      </c>
      <c r="I19180" s="15">
        <v>0</v>
      </c>
      <c r="J19180">
        <f t="shared" si="299"/>
        <v>40</v>
      </c>
    </row>
    <row r="19181" spans="1:10" x14ac:dyDescent="0.3">
      <c r="A19181" t="s">
        <v>19146</v>
      </c>
      <c r="C19181" s="18">
        <v>369.26593256437593</v>
      </c>
      <c r="D19181" s="1"/>
      <c r="E19181" s="1">
        <v>3</v>
      </c>
      <c r="F19181" s="1">
        <v>0</v>
      </c>
      <c r="G19181" s="1">
        <v>0</v>
      </c>
      <c r="H19181" s="1">
        <v>3</v>
      </c>
      <c r="I19181" s="15">
        <v>0</v>
      </c>
      <c r="J19181">
        <f t="shared" si="299"/>
        <v>40</v>
      </c>
    </row>
    <row r="19182" spans="1:10" x14ac:dyDescent="0.3">
      <c r="A19182" t="s">
        <v>19118</v>
      </c>
      <c r="C19182" s="18">
        <v>369.25377923546131</v>
      </c>
      <c r="D19182" s="1"/>
      <c r="E19182" s="1">
        <v>9</v>
      </c>
      <c r="F19182" s="1">
        <v>3</v>
      </c>
      <c r="G19182" s="1">
        <v>0</v>
      </c>
      <c r="H19182" s="1">
        <v>6</v>
      </c>
      <c r="I19182" s="15">
        <v>0.33333333333333331</v>
      </c>
      <c r="J19182">
        <f t="shared" si="299"/>
        <v>40</v>
      </c>
    </row>
    <row r="19183" spans="1:10" x14ac:dyDescent="0.3">
      <c r="A19183" t="s">
        <v>19119</v>
      </c>
      <c r="C19183" s="18">
        <v>369.24978864876829</v>
      </c>
      <c r="D19183" s="1"/>
      <c r="E19183" s="1">
        <v>3</v>
      </c>
      <c r="F19183" s="1">
        <v>0</v>
      </c>
      <c r="G19183" s="1">
        <v>0</v>
      </c>
      <c r="H19183" s="1">
        <v>3</v>
      </c>
      <c r="I19183" s="15">
        <v>0</v>
      </c>
      <c r="J19183">
        <f t="shared" si="299"/>
        <v>40</v>
      </c>
    </row>
    <row r="19184" spans="1:10" x14ac:dyDescent="0.3">
      <c r="A19184" t="s">
        <v>19120</v>
      </c>
      <c r="C19184" s="18">
        <v>369.24417088030634</v>
      </c>
      <c r="D19184" s="1"/>
      <c r="E19184" s="1">
        <v>3</v>
      </c>
      <c r="F19184" s="1">
        <v>0</v>
      </c>
      <c r="G19184" s="1">
        <v>0</v>
      </c>
      <c r="H19184" s="1">
        <v>3</v>
      </c>
      <c r="I19184" s="15">
        <v>0</v>
      </c>
      <c r="J19184">
        <f t="shared" si="299"/>
        <v>40</v>
      </c>
    </row>
    <row r="19185" spans="1:10" x14ac:dyDescent="0.3">
      <c r="A19185" t="s">
        <v>19121</v>
      </c>
      <c r="C19185" s="18">
        <v>369.24385288972309</v>
      </c>
      <c r="D19185" s="1"/>
      <c r="E19185" s="1">
        <v>3</v>
      </c>
      <c r="F19185" s="1">
        <v>0</v>
      </c>
      <c r="G19185" s="1">
        <v>0</v>
      </c>
      <c r="H19185" s="1">
        <v>3</v>
      </c>
      <c r="I19185" s="15">
        <v>0</v>
      </c>
      <c r="J19185">
        <f t="shared" si="299"/>
        <v>40</v>
      </c>
    </row>
    <row r="19186" spans="1:10" x14ac:dyDescent="0.3">
      <c r="A19186" t="s">
        <v>19122</v>
      </c>
      <c r="C19186" s="18">
        <v>369.24230758625652</v>
      </c>
      <c r="D19186" s="1"/>
      <c r="E19186" s="1">
        <v>3</v>
      </c>
      <c r="F19186" s="1">
        <v>0</v>
      </c>
      <c r="G19186" s="1">
        <v>0</v>
      </c>
      <c r="H19186" s="1">
        <v>3</v>
      </c>
      <c r="I19186" s="15">
        <v>0</v>
      </c>
      <c r="J19186">
        <f t="shared" si="299"/>
        <v>40</v>
      </c>
    </row>
    <row r="19187" spans="1:10" x14ac:dyDescent="0.3">
      <c r="A19187" t="s">
        <v>19101</v>
      </c>
      <c r="C19187" s="18">
        <v>369.2415737894579</v>
      </c>
      <c r="D19187" s="1"/>
      <c r="E19187" s="1">
        <v>62</v>
      </c>
      <c r="F19187" s="1">
        <v>23</v>
      </c>
      <c r="G19187" s="1">
        <v>1</v>
      </c>
      <c r="H19187" s="1">
        <v>38</v>
      </c>
      <c r="I19187" s="15">
        <v>0.37903225806451613</v>
      </c>
      <c r="J19187">
        <f t="shared" si="299"/>
        <v>20</v>
      </c>
    </row>
    <row r="19188" spans="1:10" x14ac:dyDescent="0.3">
      <c r="A19188" t="s">
        <v>19205</v>
      </c>
      <c r="C19188" s="18">
        <v>369.24116976288155</v>
      </c>
      <c r="D19188" s="1"/>
      <c r="E19188" s="1">
        <v>6</v>
      </c>
      <c r="F19188" s="1">
        <v>1</v>
      </c>
      <c r="G19188" s="1">
        <v>0</v>
      </c>
      <c r="H19188" s="1">
        <v>5</v>
      </c>
      <c r="I19188" s="15">
        <v>0.16666666666666666</v>
      </c>
      <c r="J19188">
        <f t="shared" si="299"/>
        <v>40</v>
      </c>
    </row>
    <row r="19189" spans="1:10" x14ac:dyDescent="0.3">
      <c r="A19189" t="s">
        <v>19124</v>
      </c>
      <c r="C19189" s="18">
        <v>369.23836428673064</v>
      </c>
      <c r="D19189" s="1"/>
      <c r="E19189" s="1">
        <v>5</v>
      </c>
      <c r="F19189" s="1">
        <v>1</v>
      </c>
      <c r="G19189" s="1">
        <v>0</v>
      </c>
      <c r="H19189" s="1">
        <v>4</v>
      </c>
      <c r="I19189" s="15">
        <v>0.2</v>
      </c>
      <c r="J19189">
        <f t="shared" si="299"/>
        <v>40</v>
      </c>
    </row>
    <row r="19190" spans="1:10" x14ac:dyDescent="0.3">
      <c r="A19190" t="s">
        <v>19125</v>
      </c>
      <c r="C19190" s="18">
        <v>369.23232703449298</v>
      </c>
      <c r="D19190" s="1"/>
      <c r="E19190" s="1">
        <v>3</v>
      </c>
      <c r="F19190" s="1">
        <v>0</v>
      </c>
      <c r="G19190" s="1">
        <v>0</v>
      </c>
      <c r="H19190" s="1">
        <v>3</v>
      </c>
      <c r="I19190" s="15">
        <v>0</v>
      </c>
      <c r="J19190">
        <f t="shared" si="299"/>
        <v>40</v>
      </c>
    </row>
    <row r="19191" spans="1:10" x14ac:dyDescent="0.3">
      <c r="A19191" t="s">
        <v>19126</v>
      </c>
      <c r="C19191" s="18">
        <v>369.23056043029908</v>
      </c>
      <c r="D19191" s="1"/>
      <c r="E19191" s="1">
        <v>3</v>
      </c>
      <c r="F19191" s="1">
        <v>0</v>
      </c>
      <c r="G19191" s="1">
        <v>0</v>
      </c>
      <c r="H19191" s="1">
        <v>3</v>
      </c>
      <c r="I19191" s="15">
        <v>0</v>
      </c>
      <c r="J19191">
        <f t="shared" si="299"/>
        <v>40</v>
      </c>
    </row>
    <row r="19192" spans="1:10" x14ac:dyDescent="0.3">
      <c r="A19192" t="s">
        <v>19127</v>
      </c>
      <c r="C19192" s="18">
        <v>369.22838433530575</v>
      </c>
      <c r="D19192" s="1"/>
      <c r="E19192" s="1">
        <v>3</v>
      </c>
      <c r="F19192" s="1">
        <v>0</v>
      </c>
      <c r="G19192" s="1">
        <v>0</v>
      </c>
      <c r="H19192" s="1">
        <v>3</v>
      </c>
      <c r="I19192" s="15">
        <v>0</v>
      </c>
      <c r="J19192">
        <f t="shared" si="299"/>
        <v>40</v>
      </c>
    </row>
    <row r="19193" spans="1:10" x14ac:dyDescent="0.3">
      <c r="A19193" t="s">
        <v>19128</v>
      </c>
      <c r="C19193" s="18">
        <v>369.22813959777022</v>
      </c>
      <c r="D19193" s="1"/>
      <c r="E19193" s="1">
        <v>3</v>
      </c>
      <c r="F19193" s="1">
        <v>0</v>
      </c>
      <c r="G19193" s="1">
        <v>0</v>
      </c>
      <c r="H19193" s="1">
        <v>3</v>
      </c>
      <c r="I19193" s="15">
        <v>0</v>
      </c>
      <c r="J19193">
        <f t="shared" si="299"/>
        <v>40</v>
      </c>
    </row>
    <row r="19194" spans="1:10" x14ac:dyDescent="0.3">
      <c r="A19194" s="21" t="s">
        <v>19129</v>
      </c>
      <c r="C19194" s="18">
        <v>369.22613436917891</v>
      </c>
      <c r="D19194" s="1"/>
      <c r="E19194" s="1">
        <v>3</v>
      </c>
      <c r="F19194" s="1">
        <v>0</v>
      </c>
      <c r="G19194" s="1">
        <v>0</v>
      </c>
      <c r="H19194" s="1">
        <v>3</v>
      </c>
      <c r="I19194" s="15">
        <v>0</v>
      </c>
      <c r="J19194">
        <f t="shared" si="299"/>
        <v>40</v>
      </c>
    </row>
    <row r="19195" spans="1:10" x14ac:dyDescent="0.3">
      <c r="A19195" t="s">
        <v>19130</v>
      </c>
      <c r="C19195" s="18">
        <v>369.2240897771693</v>
      </c>
      <c r="D19195" s="1"/>
      <c r="E19195" s="1">
        <v>3</v>
      </c>
      <c r="F19195" s="1">
        <v>0</v>
      </c>
      <c r="G19195" s="1">
        <v>0</v>
      </c>
      <c r="H19195" s="1">
        <v>3</v>
      </c>
      <c r="I19195" s="15">
        <v>0</v>
      </c>
      <c r="J19195">
        <f t="shared" si="299"/>
        <v>40</v>
      </c>
    </row>
    <row r="19196" spans="1:10" x14ac:dyDescent="0.3">
      <c r="A19196" t="s">
        <v>19131</v>
      </c>
      <c r="C19196" s="18">
        <v>369.22322772339038</v>
      </c>
      <c r="D19196" s="1"/>
      <c r="E19196" s="1">
        <v>6</v>
      </c>
      <c r="F19196" s="1">
        <v>1</v>
      </c>
      <c r="G19196" s="1">
        <v>1</v>
      </c>
      <c r="H19196" s="1">
        <v>4</v>
      </c>
      <c r="I19196" s="15">
        <v>0.25</v>
      </c>
      <c r="J19196">
        <f t="shared" si="299"/>
        <v>40</v>
      </c>
    </row>
    <row r="19197" spans="1:10" x14ac:dyDescent="0.3">
      <c r="A19197" t="s">
        <v>19132</v>
      </c>
      <c r="C19197" s="18">
        <v>369.22067530140066</v>
      </c>
      <c r="D19197" s="1"/>
      <c r="E19197" s="1">
        <v>3</v>
      </c>
      <c r="F19197" s="1">
        <v>0</v>
      </c>
      <c r="G19197" s="1">
        <v>0</v>
      </c>
      <c r="H19197" s="1">
        <v>3</v>
      </c>
      <c r="I19197" s="15">
        <v>0</v>
      </c>
      <c r="J19197">
        <f t="shared" si="299"/>
        <v>40</v>
      </c>
    </row>
    <row r="19198" spans="1:10" x14ac:dyDescent="0.3">
      <c r="A19198" t="s">
        <v>19133</v>
      </c>
      <c r="C19198" s="18">
        <v>369.21825782673858</v>
      </c>
      <c r="D19198" s="1"/>
      <c r="E19198" s="1">
        <v>3</v>
      </c>
      <c r="F19198" s="1">
        <v>0</v>
      </c>
      <c r="G19198" s="1">
        <v>0</v>
      </c>
      <c r="H19198" s="1">
        <v>3</v>
      </c>
      <c r="I19198" s="15">
        <v>0</v>
      </c>
      <c r="J19198">
        <f t="shared" si="299"/>
        <v>40</v>
      </c>
    </row>
    <row r="19199" spans="1:10" x14ac:dyDescent="0.3">
      <c r="A19199" t="s">
        <v>19134</v>
      </c>
      <c r="C19199" s="18">
        <v>369.2153459836079</v>
      </c>
      <c r="D19199" s="1"/>
      <c r="E19199" s="1">
        <v>3</v>
      </c>
      <c r="F19199" s="1">
        <v>0</v>
      </c>
      <c r="G19199" s="1">
        <v>0</v>
      </c>
      <c r="H19199" s="1">
        <v>3</v>
      </c>
      <c r="I19199" s="15">
        <v>0</v>
      </c>
      <c r="J19199">
        <f t="shared" si="299"/>
        <v>40</v>
      </c>
    </row>
    <row r="19200" spans="1:10" x14ac:dyDescent="0.3">
      <c r="A19200" t="s">
        <v>19135</v>
      </c>
      <c r="C19200" s="18">
        <v>369.21153641372405</v>
      </c>
      <c r="D19200" s="1"/>
      <c r="E19200" s="1">
        <v>5</v>
      </c>
      <c r="F19200" s="1">
        <v>1</v>
      </c>
      <c r="G19200" s="1">
        <v>0</v>
      </c>
      <c r="H19200" s="1">
        <v>4</v>
      </c>
      <c r="I19200" s="15">
        <v>0.2</v>
      </c>
      <c r="J19200">
        <f t="shared" si="299"/>
        <v>40</v>
      </c>
    </row>
    <row r="19201" spans="1:10" x14ac:dyDescent="0.3">
      <c r="A19201" t="s">
        <v>19136</v>
      </c>
      <c r="C19201" s="18">
        <v>369.20912850251415</v>
      </c>
      <c r="D19201" s="1"/>
      <c r="E19201" s="1">
        <v>3</v>
      </c>
      <c r="F19201" s="1">
        <v>0</v>
      </c>
      <c r="G19201" s="1">
        <v>0</v>
      </c>
      <c r="H19201" s="1">
        <v>3</v>
      </c>
      <c r="I19201" s="15">
        <v>0</v>
      </c>
      <c r="J19201">
        <f t="shared" si="299"/>
        <v>40</v>
      </c>
    </row>
    <row r="19202" spans="1:10" x14ac:dyDescent="0.3">
      <c r="A19202" t="s">
        <v>19137</v>
      </c>
      <c r="C19202" s="18">
        <v>369.20909868874998</v>
      </c>
      <c r="D19202" s="1"/>
      <c r="E19202" s="1">
        <v>9</v>
      </c>
      <c r="F19202" s="1">
        <v>3</v>
      </c>
      <c r="G19202" s="1">
        <v>0</v>
      </c>
      <c r="H19202" s="1">
        <v>6</v>
      </c>
      <c r="I19202" s="15">
        <v>0.33333333333333331</v>
      </c>
      <c r="J19202">
        <f t="shared" si="299"/>
        <v>40</v>
      </c>
    </row>
    <row r="19203" spans="1:10" x14ac:dyDescent="0.3">
      <c r="A19203" t="s">
        <v>19138</v>
      </c>
      <c r="C19203" s="18">
        <v>369.20739893596732</v>
      </c>
      <c r="D19203" s="1"/>
      <c r="E19203" s="1">
        <v>3</v>
      </c>
      <c r="F19203" s="1">
        <v>0</v>
      </c>
      <c r="G19203" s="1">
        <v>0</v>
      </c>
      <c r="H19203" s="1">
        <v>3</v>
      </c>
      <c r="I19203" s="15">
        <v>0</v>
      </c>
      <c r="J19203">
        <f t="shared" si="299"/>
        <v>40</v>
      </c>
    </row>
    <row r="19204" spans="1:10" x14ac:dyDescent="0.3">
      <c r="A19204" t="s">
        <v>19139</v>
      </c>
      <c r="C19204" s="18">
        <v>369.20390075367794</v>
      </c>
      <c r="D19204" s="1"/>
      <c r="E19204" s="1">
        <v>5</v>
      </c>
      <c r="F19204" s="1">
        <v>1</v>
      </c>
      <c r="G19204" s="1">
        <v>0</v>
      </c>
      <c r="H19204" s="1">
        <v>4</v>
      </c>
      <c r="I19204" s="15">
        <v>0.2</v>
      </c>
      <c r="J19204">
        <f t="shared" ref="J19204:J19267" si="300">IF(E19204&lt;=30,40,20)</f>
        <v>40</v>
      </c>
    </row>
    <row r="19205" spans="1:10" x14ac:dyDescent="0.3">
      <c r="A19205" t="s">
        <v>19140</v>
      </c>
      <c r="C19205" s="18">
        <v>369.20276923399422</v>
      </c>
      <c r="D19205" s="1"/>
      <c r="E19205" s="1">
        <v>13</v>
      </c>
      <c r="F19205" s="1">
        <v>6</v>
      </c>
      <c r="G19205" s="1">
        <v>0</v>
      </c>
      <c r="H19205" s="1">
        <v>7</v>
      </c>
      <c r="I19205" s="15">
        <v>0.46153846153846156</v>
      </c>
      <c r="J19205">
        <f t="shared" si="300"/>
        <v>40</v>
      </c>
    </row>
    <row r="19206" spans="1:10" x14ac:dyDescent="0.3">
      <c r="A19206" t="s">
        <v>19141</v>
      </c>
      <c r="C19206" s="18">
        <v>369.19876970692314</v>
      </c>
      <c r="D19206" s="1"/>
      <c r="E19206" s="1">
        <v>3</v>
      </c>
      <c r="F19206" s="1">
        <v>0</v>
      </c>
      <c r="G19206" s="1">
        <v>0</v>
      </c>
      <c r="H19206" s="1">
        <v>3</v>
      </c>
      <c r="I19206" s="15">
        <v>0</v>
      </c>
      <c r="J19206">
        <f t="shared" si="300"/>
        <v>40</v>
      </c>
    </row>
    <row r="19207" spans="1:10" x14ac:dyDescent="0.3">
      <c r="A19207" t="s">
        <v>19142</v>
      </c>
      <c r="C19207" s="18">
        <v>369.19435196655439</v>
      </c>
      <c r="D19207" s="1"/>
      <c r="E19207" s="1">
        <v>3</v>
      </c>
      <c r="F19207" s="1">
        <v>0</v>
      </c>
      <c r="G19207" s="1">
        <v>0</v>
      </c>
      <c r="H19207" s="1">
        <v>3</v>
      </c>
      <c r="I19207" s="15">
        <v>0</v>
      </c>
      <c r="J19207">
        <f t="shared" si="300"/>
        <v>40</v>
      </c>
    </row>
    <row r="19208" spans="1:10" x14ac:dyDescent="0.3">
      <c r="A19208" t="s">
        <v>19144</v>
      </c>
      <c r="C19208" s="18">
        <v>369.19303513971278</v>
      </c>
      <c r="D19208" s="1"/>
      <c r="E19208" s="1">
        <v>3</v>
      </c>
      <c r="F19208" s="1">
        <v>0</v>
      </c>
      <c r="G19208" s="1">
        <v>0</v>
      </c>
      <c r="H19208" s="1">
        <v>3</v>
      </c>
      <c r="I19208" s="15">
        <v>0</v>
      </c>
      <c r="J19208">
        <f t="shared" si="300"/>
        <v>40</v>
      </c>
    </row>
    <row r="19209" spans="1:10" x14ac:dyDescent="0.3">
      <c r="A19209" t="s">
        <v>19145</v>
      </c>
      <c r="C19209" s="18">
        <v>369.19274731329597</v>
      </c>
      <c r="D19209" s="1"/>
      <c r="E19209" s="1">
        <v>3</v>
      </c>
      <c r="F19209" s="1">
        <v>0</v>
      </c>
      <c r="G19209" s="1">
        <v>0</v>
      </c>
      <c r="H19209" s="1">
        <v>3</v>
      </c>
      <c r="I19209" s="15">
        <v>0</v>
      </c>
      <c r="J19209">
        <f t="shared" si="300"/>
        <v>40</v>
      </c>
    </row>
    <row r="19210" spans="1:10" x14ac:dyDescent="0.3">
      <c r="A19210" t="s">
        <v>19147</v>
      </c>
      <c r="C19210" s="18">
        <v>369.19221901198438</v>
      </c>
      <c r="D19210" s="1"/>
      <c r="E19210" s="1">
        <v>3</v>
      </c>
      <c r="F19210" s="1">
        <v>0</v>
      </c>
      <c r="G19210" s="1">
        <v>0</v>
      </c>
      <c r="H19210" s="1">
        <v>3</v>
      </c>
      <c r="I19210" s="15">
        <v>0</v>
      </c>
      <c r="J19210">
        <f t="shared" si="300"/>
        <v>40</v>
      </c>
    </row>
    <row r="19211" spans="1:10" x14ac:dyDescent="0.3">
      <c r="A19211" t="s">
        <v>19148</v>
      </c>
      <c r="C19211" s="18">
        <v>369.18944815605141</v>
      </c>
      <c r="D19211" s="1"/>
      <c r="E19211" s="1">
        <v>3</v>
      </c>
      <c r="F19211" s="1">
        <v>0</v>
      </c>
      <c r="G19211" s="1">
        <v>0</v>
      </c>
      <c r="H19211" s="1">
        <v>3</v>
      </c>
      <c r="I19211" s="15">
        <v>0</v>
      </c>
      <c r="J19211">
        <f t="shared" si="300"/>
        <v>40</v>
      </c>
    </row>
    <row r="19212" spans="1:10" x14ac:dyDescent="0.3">
      <c r="A19212" t="s">
        <v>19149</v>
      </c>
      <c r="C19212" s="18">
        <v>369.1873651268416</v>
      </c>
      <c r="D19212" s="1"/>
      <c r="E19212" s="1">
        <v>2</v>
      </c>
      <c r="F19212" s="1">
        <v>0</v>
      </c>
      <c r="G19212" s="1">
        <v>0</v>
      </c>
      <c r="H19212" s="1">
        <v>2</v>
      </c>
      <c r="I19212" s="15">
        <v>0</v>
      </c>
      <c r="J19212">
        <f t="shared" si="300"/>
        <v>40</v>
      </c>
    </row>
    <row r="19213" spans="1:10" x14ac:dyDescent="0.3">
      <c r="A19213" t="s">
        <v>19150</v>
      </c>
      <c r="C19213" s="18">
        <v>369.18720134508123</v>
      </c>
      <c r="D19213" s="1"/>
      <c r="E19213" s="1">
        <v>3</v>
      </c>
      <c r="F19213" s="1">
        <v>0</v>
      </c>
      <c r="G19213" s="1">
        <v>0</v>
      </c>
      <c r="H19213" s="1">
        <v>3</v>
      </c>
      <c r="I19213" s="15">
        <v>0</v>
      </c>
      <c r="J19213">
        <f t="shared" si="300"/>
        <v>40</v>
      </c>
    </row>
    <row r="19214" spans="1:10" x14ac:dyDescent="0.3">
      <c r="A19214" t="s">
        <v>19153</v>
      </c>
      <c r="C19214" s="18">
        <v>369.17775459459244</v>
      </c>
      <c r="D19214" s="1"/>
      <c r="E19214" s="1">
        <v>3</v>
      </c>
      <c r="F19214" s="1">
        <v>0</v>
      </c>
      <c r="G19214" s="1">
        <v>0</v>
      </c>
      <c r="H19214" s="1">
        <v>3</v>
      </c>
      <c r="I19214" s="15">
        <v>0</v>
      </c>
      <c r="J19214">
        <f t="shared" si="300"/>
        <v>40</v>
      </c>
    </row>
    <row r="19215" spans="1:10" x14ac:dyDescent="0.3">
      <c r="A19215" t="s">
        <v>19154</v>
      </c>
      <c r="C19215" s="18">
        <v>369.17773731273206</v>
      </c>
      <c r="D19215" s="1"/>
      <c r="E19215" s="1">
        <v>3</v>
      </c>
      <c r="F19215" s="1">
        <v>0</v>
      </c>
      <c r="G19215" s="1">
        <v>0</v>
      </c>
      <c r="H19215" s="1">
        <v>3</v>
      </c>
      <c r="I19215" s="15">
        <v>0</v>
      </c>
      <c r="J19215">
        <f t="shared" si="300"/>
        <v>40</v>
      </c>
    </row>
    <row r="19216" spans="1:10" x14ac:dyDescent="0.3">
      <c r="A19216" t="s">
        <v>19155</v>
      </c>
      <c r="C19216" s="18">
        <v>369.17770646014179</v>
      </c>
      <c r="D19216" s="1"/>
      <c r="E19216" s="1">
        <v>5</v>
      </c>
      <c r="F19216" s="1">
        <v>1</v>
      </c>
      <c r="G19216" s="1">
        <v>0</v>
      </c>
      <c r="H19216" s="1">
        <v>4</v>
      </c>
      <c r="I19216" s="15">
        <v>0.2</v>
      </c>
      <c r="J19216">
        <f t="shared" si="300"/>
        <v>40</v>
      </c>
    </row>
    <row r="19217" spans="1:10" x14ac:dyDescent="0.3">
      <c r="A19217" t="s">
        <v>19156</v>
      </c>
      <c r="C19217" s="18">
        <v>369.17490079168539</v>
      </c>
      <c r="D19217" s="1"/>
      <c r="E19217" s="1">
        <v>3</v>
      </c>
      <c r="F19217" s="1">
        <v>0</v>
      </c>
      <c r="G19217" s="1">
        <v>0</v>
      </c>
      <c r="H19217" s="1">
        <v>3</v>
      </c>
      <c r="I19217" s="15">
        <v>0</v>
      </c>
      <c r="J19217">
        <f t="shared" si="300"/>
        <v>40</v>
      </c>
    </row>
    <row r="19218" spans="1:10" x14ac:dyDescent="0.3">
      <c r="A19218" t="s">
        <v>19157</v>
      </c>
      <c r="C19218" s="18">
        <v>369.16972500113644</v>
      </c>
      <c r="D19218" s="1"/>
      <c r="E19218" s="1">
        <v>3</v>
      </c>
      <c r="F19218" s="1">
        <v>0</v>
      </c>
      <c r="G19218" s="1">
        <v>0</v>
      </c>
      <c r="H19218" s="1">
        <v>3</v>
      </c>
      <c r="I19218" s="15">
        <v>0</v>
      </c>
      <c r="J19218">
        <f t="shared" si="300"/>
        <v>40</v>
      </c>
    </row>
    <row r="19219" spans="1:10" x14ac:dyDescent="0.3">
      <c r="A19219" t="s">
        <v>19158</v>
      </c>
      <c r="C19219" s="18">
        <v>369.1675039292403</v>
      </c>
      <c r="D19219" s="1"/>
      <c r="E19219" s="1">
        <v>13</v>
      </c>
      <c r="F19219" s="1">
        <v>4</v>
      </c>
      <c r="G19219" s="1">
        <v>0</v>
      </c>
      <c r="H19219" s="1">
        <v>9</v>
      </c>
      <c r="I19219" s="15">
        <v>0.30769230769230771</v>
      </c>
      <c r="J19219">
        <f t="shared" si="300"/>
        <v>40</v>
      </c>
    </row>
    <row r="19220" spans="1:10" x14ac:dyDescent="0.3">
      <c r="A19220" t="s">
        <v>19172</v>
      </c>
      <c r="C19220" s="18">
        <v>369.1637166061372</v>
      </c>
      <c r="D19220" s="1"/>
      <c r="E19220" s="1">
        <v>3</v>
      </c>
      <c r="F19220" s="1">
        <v>0</v>
      </c>
      <c r="G19220" s="1">
        <v>0</v>
      </c>
      <c r="H19220" s="1">
        <v>3</v>
      </c>
      <c r="I19220" s="15">
        <v>0</v>
      </c>
      <c r="J19220">
        <f t="shared" si="300"/>
        <v>40</v>
      </c>
    </row>
    <row r="19221" spans="1:10" x14ac:dyDescent="0.3">
      <c r="A19221" t="s">
        <v>19160</v>
      </c>
      <c r="C19221" s="18">
        <v>369.15264396003431</v>
      </c>
      <c r="D19221" s="1"/>
      <c r="E19221" s="1">
        <v>3</v>
      </c>
      <c r="F19221" s="1">
        <v>0</v>
      </c>
      <c r="G19221" s="1">
        <v>0</v>
      </c>
      <c r="H19221" s="1">
        <v>3</v>
      </c>
      <c r="I19221" s="15">
        <v>0</v>
      </c>
      <c r="J19221">
        <f t="shared" si="300"/>
        <v>40</v>
      </c>
    </row>
    <row r="19222" spans="1:10" x14ac:dyDescent="0.3">
      <c r="A19222" t="s">
        <v>19161</v>
      </c>
      <c r="C19222" s="18">
        <v>369.15202605166354</v>
      </c>
      <c r="D19222" s="1"/>
      <c r="E19222" s="1">
        <v>3</v>
      </c>
      <c r="F19222" s="1">
        <v>0</v>
      </c>
      <c r="G19222" s="1">
        <v>0</v>
      </c>
      <c r="H19222" s="1">
        <v>3</v>
      </c>
      <c r="I19222" s="15">
        <v>0</v>
      </c>
      <c r="J19222">
        <f t="shared" si="300"/>
        <v>40</v>
      </c>
    </row>
    <row r="19223" spans="1:10" x14ac:dyDescent="0.3">
      <c r="A19223" t="s">
        <v>19176</v>
      </c>
      <c r="C19223" s="18">
        <v>369.15049055888659</v>
      </c>
      <c r="D19223" s="1"/>
      <c r="E19223" s="1">
        <v>3</v>
      </c>
      <c r="F19223" s="1">
        <v>0</v>
      </c>
      <c r="G19223" s="1">
        <v>0</v>
      </c>
      <c r="H19223" s="1">
        <v>3</v>
      </c>
      <c r="I19223" s="15">
        <v>0</v>
      </c>
      <c r="J19223">
        <f t="shared" si="300"/>
        <v>40</v>
      </c>
    </row>
    <row r="19224" spans="1:10" x14ac:dyDescent="0.3">
      <c r="A19224" t="s">
        <v>19162</v>
      </c>
      <c r="C19224" s="18">
        <v>369.14967316048575</v>
      </c>
      <c r="D19224" s="1"/>
      <c r="E19224" s="1">
        <v>11</v>
      </c>
      <c r="F19224" s="1">
        <v>4</v>
      </c>
      <c r="G19224" s="1">
        <v>0</v>
      </c>
      <c r="H19224" s="1">
        <v>7</v>
      </c>
      <c r="I19224" s="15">
        <v>0.36363636363636365</v>
      </c>
      <c r="J19224">
        <f t="shared" si="300"/>
        <v>40</v>
      </c>
    </row>
    <row r="19225" spans="1:10" x14ac:dyDescent="0.3">
      <c r="A19225" t="s">
        <v>19164</v>
      </c>
      <c r="C19225" s="18">
        <v>369.14111661851729</v>
      </c>
      <c r="D19225" s="1"/>
      <c r="E19225" s="1">
        <v>3</v>
      </c>
      <c r="F19225" s="1">
        <v>0</v>
      </c>
      <c r="G19225" s="1">
        <v>0</v>
      </c>
      <c r="H19225" s="1">
        <v>3</v>
      </c>
      <c r="I19225" s="15">
        <v>0</v>
      </c>
      <c r="J19225">
        <f t="shared" si="300"/>
        <v>40</v>
      </c>
    </row>
    <row r="19226" spans="1:10" x14ac:dyDescent="0.3">
      <c r="A19226" t="s">
        <v>19166</v>
      </c>
      <c r="C19226" s="18">
        <v>369.13887126620938</v>
      </c>
      <c r="D19226" s="1"/>
      <c r="E19226" s="1">
        <v>3</v>
      </c>
      <c r="F19226" s="1">
        <v>0</v>
      </c>
      <c r="G19226" s="1">
        <v>0</v>
      </c>
      <c r="H19226" s="1">
        <v>3</v>
      </c>
      <c r="I19226" s="15">
        <v>0</v>
      </c>
      <c r="J19226">
        <f t="shared" si="300"/>
        <v>40</v>
      </c>
    </row>
    <row r="19227" spans="1:10" x14ac:dyDescent="0.3">
      <c r="A19227" t="s">
        <v>19167</v>
      </c>
      <c r="C19227" s="18">
        <v>369.13828828072832</v>
      </c>
      <c r="D19227" s="1"/>
      <c r="E19227" s="1">
        <v>3</v>
      </c>
      <c r="F19227" s="1">
        <v>0</v>
      </c>
      <c r="G19227" s="1">
        <v>0</v>
      </c>
      <c r="H19227" s="1">
        <v>3</v>
      </c>
      <c r="I19227" s="15">
        <v>0</v>
      </c>
      <c r="J19227">
        <f t="shared" si="300"/>
        <v>40</v>
      </c>
    </row>
    <row r="19228" spans="1:10" x14ac:dyDescent="0.3">
      <c r="A19228" t="s">
        <v>19168</v>
      </c>
      <c r="C19228" s="18">
        <v>369.13683700926902</v>
      </c>
      <c r="D19228" s="1"/>
      <c r="E19228" s="1">
        <v>5</v>
      </c>
      <c r="F19228" s="1">
        <v>1</v>
      </c>
      <c r="G19228" s="1">
        <v>0</v>
      </c>
      <c r="H19228" s="1">
        <v>4</v>
      </c>
      <c r="I19228" s="15">
        <v>0.2</v>
      </c>
      <c r="J19228">
        <f t="shared" si="300"/>
        <v>40</v>
      </c>
    </row>
    <row r="19229" spans="1:10" x14ac:dyDescent="0.3">
      <c r="A19229" t="s">
        <v>19169</v>
      </c>
      <c r="C19229" s="18">
        <v>369.13480275406033</v>
      </c>
      <c r="D19229" s="1"/>
      <c r="E19229" s="1">
        <v>3</v>
      </c>
      <c r="F19229" s="1">
        <v>0</v>
      </c>
      <c r="G19229" s="1">
        <v>0</v>
      </c>
      <c r="H19229" s="1">
        <v>3</v>
      </c>
      <c r="I19229" s="15">
        <v>0</v>
      </c>
      <c r="J19229">
        <f t="shared" si="300"/>
        <v>40</v>
      </c>
    </row>
    <row r="19230" spans="1:10" x14ac:dyDescent="0.3">
      <c r="A19230" t="s">
        <v>19170</v>
      </c>
      <c r="C19230" s="18">
        <v>369.13443673209014</v>
      </c>
      <c r="D19230" s="1"/>
      <c r="E19230" s="1">
        <v>3</v>
      </c>
      <c r="F19230" s="1">
        <v>0</v>
      </c>
      <c r="G19230" s="1">
        <v>0</v>
      </c>
      <c r="H19230" s="1">
        <v>3</v>
      </c>
      <c r="I19230" s="15">
        <v>0</v>
      </c>
      <c r="J19230">
        <f t="shared" si="300"/>
        <v>40</v>
      </c>
    </row>
    <row r="19231" spans="1:10" x14ac:dyDescent="0.3">
      <c r="A19231" t="s">
        <v>19171</v>
      </c>
      <c r="C19231" s="18">
        <v>369.1333755140069</v>
      </c>
      <c r="D19231" s="1"/>
      <c r="E19231" s="1">
        <v>5</v>
      </c>
      <c r="F19231" s="1">
        <v>1</v>
      </c>
      <c r="G19231" s="1">
        <v>0</v>
      </c>
      <c r="H19231" s="1">
        <v>4</v>
      </c>
      <c r="I19231" s="15">
        <v>0.2</v>
      </c>
      <c r="J19231">
        <f t="shared" si="300"/>
        <v>40</v>
      </c>
    </row>
    <row r="19232" spans="1:10" x14ac:dyDescent="0.3">
      <c r="A19232" t="s">
        <v>19016</v>
      </c>
      <c r="C19232" s="18">
        <v>369.13033883561184</v>
      </c>
      <c r="D19232" s="1"/>
      <c r="E19232" s="1">
        <v>3</v>
      </c>
      <c r="F19232" s="1">
        <v>0</v>
      </c>
      <c r="G19232" s="1">
        <v>0</v>
      </c>
      <c r="H19232" s="1">
        <v>3</v>
      </c>
      <c r="I19232" s="15">
        <v>0</v>
      </c>
      <c r="J19232">
        <f t="shared" si="300"/>
        <v>40</v>
      </c>
    </row>
    <row r="19233" spans="1:10" x14ac:dyDescent="0.3">
      <c r="A19233" t="s">
        <v>19173</v>
      </c>
      <c r="C19233" s="18">
        <v>369.1247876269357</v>
      </c>
      <c r="D19233" s="1"/>
      <c r="E19233" s="1">
        <v>9</v>
      </c>
      <c r="F19233" s="1">
        <v>2</v>
      </c>
      <c r="G19233" s="1">
        <v>2</v>
      </c>
      <c r="H19233" s="1">
        <v>5</v>
      </c>
      <c r="I19233" s="15">
        <v>0.33333333333333331</v>
      </c>
      <c r="J19233">
        <f t="shared" si="300"/>
        <v>40</v>
      </c>
    </row>
    <row r="19234" spans="1:10" x14ac:dyDescent="0.3">
      <c r="A19234" t="s">
        <v>19174</v>
      </c>
      <c r="C19234" s="18">
        <v>369.12386431806101</v>
      </c>
      <c r="D19234" s="1"/>
      <c r="E19234" s="1">
        <v>5</v>
      </c>
      <c r="F19234" s="1">
        <v>1</v>
      </c>
      <c r="G19234" s="1">
        <v>0</v>
      </c>
      <c r="H19234" s="1">
        <v>4</v>
      </c>
      <c r="I19234" s="15">
        <v>0.2</v>
      </c>
      <c r="J19234">
        <f t="shared" si="300"/>
        <v>40</v>
      </c>
    </row>
    <row r="19235" spans="1:10" x14ac:dyDescent="0.3">
      <c r="A19235" t="s">
        <v>19177</v>
      </c>
      <c r="C19235" s="18">
        <v>369.11448595938498</v>
      </c>
      <c r="D19235" s="1"/>
      <c r="E19235" s="1">
        <v>5</v>
      </c>
      <c r="F19235" s="1">
        <v>1</v>
      </c>
      <c r="G19235" s="1">
        <v>0</v>
      </c>
      <c r="H19235" s="1">
        <v>4</v>
      </c>
      <c r="I19235" s="15">
        <v>0.2</v>
      </c>
      <c r="J19235">
        <f t="shared" si="300"/>
        <v>40</v>
      </c>
    </row>
    <row r="19236" spans="1:10" x14ac:dyDescent="0.3">
      <c r="A19236" t="s">
        <v>19178</v>
      </c>
      <c r="C19236" s="18">
        <v>369.11395495772143</v>
      </c>
      <c r="D19236" s="1"/>
      <c r="E19236" s="1">
        <v>5</v>
      </c>
      <c r="F19236" s="1">
        <v>1</v>
      </c>
      <c r="G19236" s="1">
        <v>0</v>
      </c>
      <c r="H19236" s="1">
        <v>4</v>
      </c>
      <c r="I19236" s="15">
        <v>0.2</v>
      </c>
      <c r="J19236">
        <f t="shared" si="300"/>
        <v>40</v>
      </c>
    </row>
    <row r="19237" spans="1:10" x14ac:dyDescent="0.3">
      <c r="A19237" t="s">
        <v>19179</v>
      </c>
      <c r="C19237" s="18">
        <v>369.10554859835145</v>
      </c>
      <c r="D19237" s="1"/>
      <c r="E19237" s="1">
        <v>5</v>
      </c>
      <c r="F19237" s="1">
        <v>1</v>
      </c>
      <c r="G19237" s="1">
        <v>0</v>
      </c>
      <c r="H19237" s="1">
        <v>4</v>
      </c>
      <c r="I19237" s="15">
        <v>0.2</v>
      </c>
      <c r="J19237">
        <f t="shared" si="300"/>
        <v>40</v>
      </c>
    </row>
    <row r="19238" spans="1:10" x14ac:dyDescent="0.3">
      <c r="A19238" t="s">
        <v>19180</v>
      </c>
      <c r="C19238" s="18">
        <v>369.10166885729717</v>
      </c>
      <c r="D19238" s="1"/>
      <c r="E19238" s="1">
        <v>3</v>
      </c>
      <c r="F19238" s="1">
        <v>0</v>
      </c>
      <c r="G19238" s="1">
        <v>0</v>
      </c>
      <c r="H19238" s="1">
        <v>3</v>
      </c>
      <c r="I19238" s="15">
        <v>0</v>
      </c>
      <c r="J19238">
        <f t="shared" si="300"/>
        <v>40</v>
      </c>
    </row>
    <row r="19239" spans="1:10" x14ac:dyDescent="0.3">
      <c r="A19239" t="s">
        <v>19182</v>
      </c>
      <c r="C19239" s="18">
        <v>369.09213490848663</v>
      </c>
      <c r="D19239" s="1"/>
      <c r="E19239" s="1">
        <v>3</v>
      </c>
      <c r="F19239" s="1">
        <v>0</v>
      </c>
      <c r="G19239" s="1">
        <v>0</v>
      </c>
      <c r="H19239" s="1">
        <v>3</v>
      </c>
      <c r="I19239" s="15">
        <v>0</v>
      </c>
      <c r="J19239">
        <f t="shared" si="300"/>
        <v>40</v>
      </c>
    </row>
    <row r="19240" spans="1:10" x14ac:dyDescent="0.3">
      <c r="A19240" t="s">
        <v>19528</v>
      </c>
      <c r="C19240" s="18">
        <v>369.08871327425913</v>
      </c>
      <c r="D19240" s="1"/>
      <c r="E19240" s="1">
        <v>5</v>
      </c>
      <c r="F19240" s="1">
        <v>1</v>
      </c>
      <c r="G19240" s="1">
        <v>0</v>
      </c>
      <c r="H19240" s="1">
        <v>4</v>
      </c>
      <c r="I19240" s="15">
        <v>0.2</v>
      </c>
      <c r="J19240">
        <f t="shared" si="300"/>
        <v>40</v>
      </c>
    </row>
    <row r="19241" spans="1:10" x14ac:dyDescent="0.3">
      <c r="A19241" t="s">
        <v>19165</v>
      </c>
      <c r="C19241" s="18">
        <v>369.08145713470782</v>
      </c>
      <c r="D19241" s="1"/>
      <c r="E19241" s="1">
        <v>5</v>
      </c>
      <c r="F19241" s="1">
        <v>1</v>
      </c>
      <c r="G19241" s="1">
        <v>0</v>
      </c>
      <c r="H19241" s="1">
        <v>4</v>
      </c>
      <c r="I19241" s="15">
        <v>0.2</v>
      </c>
      <c r="J19241">
        <f t="shared" si="300"/>
        <v>40</v>
      </c>
    </row>
    <row r="19242" spans="1:10" x14ac:dyDescent="0.3">
      <c r="A19242" t="s">
        <v>19185</v>
      </c>
      <c r="C19242" s="18">
        <v>369.07537083028859</v>
      </c>
      <c r="D19242" s="1"/>
      <c r="E19242" s="1">
        <v>3</v>
      </c>
      <c r="F19242" s="1">
        <v>0</v>
      </c>
      <c r="G19242" s="1">
        <v>0</v>
      </c>
      <c r="H19242" s="1">
        <v>3</v>
      </c>
      <c r="I19242" s="15">
        <v>0</v>
      </c>
      <c r="J19242">
        <f t="shared" si="300"/>
        <v>40</v>
      </c>
    </row>
    <row r="19243" spans="1:10" x14ac:dyDescent="0.3">
      <c r="A19243" t="s">
        <v>19186</v>
      </c>
      <c r="C19243" s="18">
        <v>369.07222333238565</v>
      </c>
      <c r="D19243" s="1"/>
      <c r="E19243" s="1">
        <v>3</v>
      </c>
      <c r="F19243" s="1">
        <v>0</v>
      </c>
      <c r="G19243" s="1">
        <v>0</v>
      </c>
      <c r="H19243" s="1">
        <v>3</v>
      </c>
      <c r="I19243" s="15">
        <v>0</v>
      </c>
      <c r="J19243">
        <f t="shared" si="300"/>
        <v>40</v>
      </c>
    </row>
    <row r="19244" spans="1:10" x14ac:dyDescent="0.3">
      <c r="A19244" t="s">
        <v>19187</v>
      </c>
      <c r="C19244" s="18">
        <v>369.06684865556667</v>
      </c>
      <c r="D19244" s="1"/>
      <c r="E19244" s="1">
        <v>3</v>
      </c>
      <c r="F19244" s="1">
        <v>0</v>
      </c>
      <c r="G19244" s="1">
        <v>0</v>
      </c>
      <c r="H19244" s="1">
        <v>3</v>
      </c>
      <c r="I19244" s="15">
        <v>0</v>
      </c>
      <c r="J19244">
        <f t="shared" si="300"/>
        <v>40</v>
      </c>
    </row>
    <row r="19245" spans="1:10" x14ac:dyDescent="0.3">
      <c r="A19245" t="s">
        <v>19188</v>
      </c>
      <c r="C19245" s="18">
        <v>369.06569506190795</v>
      </c>
      <c r="D19245" s="1"/>
      <c r="E19245" s="1">
        <v>6</v>
      </c>
      <c r="F19245" s="1">
        <v>1</v>
      </c>
      <c r="G19245" s="1">
        <v>1</v>
      </c>
      <c r="H19245" s="1">
        <v>4</v>
      </c>
      <c r="I19245" s="15">
        <v>0.25</v>
      </c>
      <c r="J19245">
        <f t="shared" si="300"/>
        <v>40</v>
      </c>
    </row>
    <row r="19246" spans="1:10" x14ac:dyDescent="0.3">
      <c r="A19246" t="s">
        <v>19189</v>
      </c>
      <c r="C19246" s="18">
        <v>369.06429213769513</v>
      </c>
      <c r="D19246" s="1"/>
      <c r="E19246" s="1">
        <v>3</v>
      </c>
      <c r="F19246" s="1">
        <v>0</v>
      </c>
      <c r="G19246" s="1">
        <v>0</v>
      </c>
      <c r="H19246" s="1">
        <v>3</v>
      </c>
      <c r="I19246" s="15">
        <v>0</v>
      </c>
      <c r="J19246">
        <f t="shared" si="300"/>
        <v>40</v>
      </c>
    </row>
    <row r="19247" spans="1:10" x14ac:dyDescent="0.3">
      <c r="A19247" t="s">
        <v>19190</v>
      </c>
      <c r="C19247" s="18">
        <v>369.06194816834466</v>
      </c>
      <c r="D19247" s="1"/>
      <c r="E19247" s="1">
        <v>18</v>
      </c>
      <c r="F19247" s="1">
        <v>7</v>
      </c>
      <c r="G19247" s="1">
        <v>0</v>
      </c>
      <c r="H19247" s="1">
        <v>11</v>
      </c>
      <c r="I19247" s="15">
        <v>0.3888888888888889</v>
      </c>
      <c r="J19247">
        <f t="shared" si="300"/>
        <v>40</v>
      </c>
    </row>
    <row r="19248" spans="1:10" x14ac:dyDescent="0.3">
      <c r="A19248" s="21" t="s">
        <v>19191</v>
      </c>
      <c r="C19248" s="18">
        <v>369.05738679662545</v>
      </c>
      <c r="D19248" s="1"/>
      <c r="E19248" s="1">
        <v>3</v>
      </c>
      <c r="F19248" s="1">
        <v>0</v>
      </c>
      <c r="G19248" s="1">
        <v>0</v>
      </c>
      <c r="H19248" s="1">
        <v>3</v>
      </c>
      <c r="I19248" s="15">
        <v>0</v>
      </c>
      <c r="J19248">
        <f t="shared" si="300"/>
        <v>40</v>
      </c>
    </row>
    <row r="19249" spans="1:10" x14ac:dyDescent="0.3">
      <c r="A19249" t="s">
        <v>19192</v>
      </c>
      <c r="C19249" s="18">
        <v>369.05695149054435</v>
      </c>
      <c r="D19249" s="1"/>
      <c r="E19249" s="1">
        <v>3</v>
      </c>
      <c r="F19249" s="1">
        <v>0</v>
      </c>
      <c r="G19249" s="1">
        <v>0</v>
      </c>
      <c r="H19249" s="1">
        <v>3</v>
      </c>
      <c r="I19249" s="15">
        <v>0</v>
      </c>
      <c r="J19249">
        <f t="shared" si="300"/>
        <v>40</v>
      </c>
    </row>
    <row r="19250" spans="1:10" x14ac:dyDescent="0.3">
      <c r="A19250" t="s">
        <v>19193</v>
      </c>
      <c r="C19250" s="18">
        <v>369.05647029844602</v>
      </c>
      <c r="D19250" s="1"/>
      <c r="E19250" s="1">
        <v>5</v>
      </c>
      <c r="F19250" s="1">
        <v>1</v>
      </c>
      <c r="G19250" s="1">
        <v>0</v>
      </c>
      <c r="H19250" s="1">
        <v>4</v>
      </c>
      <c r="I19250" s="15">
        <v>0.2</v>
      </c>
      <c r="J19250">
        <f t="shared" si="300"/>
        <v>40</v>
      </c>
    </row>
    <row r="19251" spans="1:10" x14ac:dyDescent="0.3">
      <c r="A19251" t="s">
        <v>19195</v>
      </c>
      <c r="C19251" s="18">
        <v>369.05151779914917</v>
      </c>
      <c r="D19251" s="1"/>
      <c r="E19251" s="1">
        <v>5</v>
      </c>
      <c r="F19251" s="1">
        <v>1</v>
      </c>
      <c r="G19251" s="1">
        <v>0</v>
      </c>
      <c r="H19251" s="1">
        <v>4</v>
      </c>
      <c r="I19251" s="15">
        <v>0.2</v>
      </c>
      <c r="J19251">
        <f t="shared" si="300"/>
        <v>40</v>
      </c>
    </row>
    <row r="19252" spans="1:10" x14ac:dyDescent="0.3">
      <c r="A19252" t="s">
        <v>19196</v>
      </c>
      <c r="C19252" s="18">
        <v>369.04861343033565</v>
      </c>
      <c r="D19252" s="1"/>
      <c r="E19252" s="1">
        <v>5</v>
      </c>
      <c r="F19252" s="1">
        <v>1</v>
      </c>
      <c r="G19252" s="1">
        <v>0</v>
      </c>
      <c r="H19252" s="1">
        <v>4</v>
      </c>
      <c r="I19252" s="15">
        <v>0.2</v>
      </c>
      <c r="J19252">
        <f t="shared" si="300"/>
        <v>40</v>
      </c>
    </row>
    <row r="19253" spans="1:10" x14ac:dyDescent="0.3">
      <c r="A19253" t="s">
        <v>19198</v>
      </c>
      <c r="C19253" s="18">
        <v>369.04348814372383</v>
      </c>
      <c r="D19253" s="1"/>
      <c r="E19253" s="1">
        <v>16</v>
      </c>
      <c r="F19253" s="1">
        <v>6</v>
      </c>
      <c r="G19253" s="1">
        <v>0</v>
      </c>
      <c r="H19253" s="1">
        <v>10</v>
      </c>
      <c r="I19253" s="15">
        <v>0.375</v>
      </c>
      <c r="J19253">
        <f t="shared" si="300"/>
        <v>40</v>
      </c>
    </row>
    <row r="19254" spans="1:10" x14ac:dyDescent="0.3">
      <c r="A19254" t="s">
        <v>19199</v>
      </c>
      <c r="C19254" s="18">
        <v>369.04200302409697</v>
      </c>
      <c r="D19254" s="1"/>
      <c r="E19254" s="1">
        <v>3</v>
      </c>
      <c r="F19254" s="1">
        <v>0</v>
      </c>
      <c r="G19254" s="1">
        <v>0</v>
      </c>
      <c r="H19254" s="1">
        <v>3</v>
      </c>
      <c r="I19254" s="15">
        <v>0</v>
      </c>
      <c r="J19254">
        <f t="shared" si="300"/>
        <v>40</v>
      </c>
    </row>
    <row r="19255" spans="1:10" x14ac:dyDescent="0.3">
      <c r="A19255" t="s">
        <v>19200</v>
      </c>
      <c r="C19255" s="18">
        <v>369.03919454609547</v>
      </c>
      <c r="D19255" s="1"/>
      <c r="E19255" s="1">
        <v>5</v>
      </c>
      <c r="F19255" s="1">
        <v>1</v>
      </c>
      <c r="G19255" s="1">
        <v>0</v>
      </c>
      <c r="H19255" s="1">
        <v>4</v>
      </c>
      <c r="I19255" s="15">
        <v>0.2</v>
      </c>
      <c r="J19255">
        <f t="shared" si="300"/>
        <v>40</v>
      </c>
    </row>
    <row r="19256" spans="1:10" x14ac:dyDescent="0.3">
      <c r="A19256" t="s">
        <v>19201</v>
      </c>
      <c r="C19256" s="18">
        <v>369.03866276759254</v>
      </c>
      <c r="D19256" s="1"/>
      <c r="E19256" s="1">
        <v>10</v>
      </c>
      <c r="F19256" s="1">
        <v>3</v>
      </c>
      <c r="G19256" s="1">
        <v>1</v>
      </c>
      <c r="H19256" s="1">
        <v>6</v>
      </c>
      <c r="I19256" s="15">
        <v>0.35</v>
      </c>
      <c r="J19256">
        <f t="shared" si="300"/>
        <v>40</v>
      </c>
    </row>
    <row r="19257" spans="1:10" x14ac:dyDescent="0.3">
      <c r="A19257" t="s">
        <v>10530</v>
      </c>
      <c r="C19257" s="18">
        <v>369.03728614279481</v>
      </c>
      <c r="D19257" s="1"/>
      <c r="E19257" s="1">
        <v>36</v>
      </c>
      <c r="F19257" s="1">
        <v>13</v>
      </c>
      <c r="G19257" s="1">
        <v>1</v>
      </c>
      <c r="H19257" s="1">
        <v>22</v>
      </c>
      <c r="I19257" s="15">
        <v>0.375</v>
      </c>
      <c r="J19257">
        <f t="shared" si="300"/>
        <v>20</v>
      </c>
    </row>
    <row r="19258" spans="1:10" x14ac:dyDescent="0.3">
      <c r="A19258" t="s">
        <v>19203</v>
      </c>
      <c r="C19258" s="18">
        <v>369.03626762844181</v>
      </c>
      <c r="D19258" s="1"/>
      <c r="E19258" s="1">
        <v>3</v>
      </c>
      <c r="F19258" s="1">
        <v>0</v>
      </c>
      <c r="G19258" s="1">
        <v>0</v>
      </c>
      <c r="H19258" s="1">
        <v>3</v>
      </c>
      <c r="I19258" s="15">
        <v>0</v>
      </c>
      <c r="J19258">
        <f t="shared" si="300"/>
        <v>40</v>
      </c>
    </row>
    <row r="19259" spans="1:10" x14ac:dyDescent="0.3">
      <c r="A19259" t="s">
        <v>19204</v>
      </c>
      <c r="C19259" s="18">
        <v>369.02682120732499</v>
      </c>
      <c r="D19259" s="1"/>
      <c r="E19259" s="1">
        <v>5</v>
      </c>
      <c r="F19259" s="1">
        <v>0</v>
      </c>
      <c r="G19259" s="1">
        <v>2</v>
      </c>
      <c r="H19259" s="1">
        <v>3</v>
      </c>
      <c r="I19259" s="15">
        <v>0.2</v>
      </c>
      <c r="J19259">
        <f t="shared" si="300"/>
        <v>40</v>
      </c>
    </row>
    <row r="19260" spans="1:10" x14ac:dyDescent="0.3">
      <c r="A19260" t="s">
        <v>19206</v>
      </c>
      <c r="C19260" s="18">
        <v>369.02104143195567</v>
      </c>
      <c r="D19260" s="1"/>
      <c r="E19260" s="1">
        <v>5</v>
      </c>
      <c r="F19260" s="1">
        <v>0</v>
      </c>
      <c r="G19260" s="1">
        <v>1</v>
      </c>
      <c r="H19260" s="1">
        <v>4</v>
      </c>
      <c r="I19260" s="15">
        <v>0.1</v>
      </c>
      <c r="J19260">
        <f t="shared" si="300"/>
        <v>40</v>
      </c>
    </row>
    <row r="19261" spans="1:10" x14ac:dyDescent="0.3">
      <c r="A19261" t="s">
        <v>19207</v>
      </c>
      <c r="C19261" s="18">
        <v>369.01875763802792</v>
      </c>
      <c r="D19261" s="1"/>
      <c r="E19261" s="1">
        <v>3</v>
      </c>
      <c r="F19261" s="1">
        <v>0</v>
      </c>
      <c r="G19261" s="1">
        <v>0</v>
      </c>
      <c r="H19261" s="1">
        <v>3</v>
      </c>
      <c r="I19261" s="15">
        <v>0</v>
      </c>
      <c r="J19261">
        <f t="shared" si="300"/>
        <v>40</v>
      </c>
    </row>
    <row r="19262" spans="1:10" x14ac:dyDescent="0.3">
      <c r="A19262" t="s">
        <v>19208</v>
      </c>
      <c r="C19262" s="18">
        <v>369.00960290950223</v>
      </c>
      <c r="D19262" s="1"/>
      <c r="E19262" s="1">
        <v>5</v>
      </c>
      <c r="F19262" s="1">
        <v>1</v>
      </c>
      <c r="G19262" s="1">
        <v>0</v>
      </c>
      <c r="H19262" s="1">
        <v>4</v>
      </c>
      <c r="I19262" s="15">
        <v>0.2</v>
      </c>
      <c r="J19262">
        <f t="shared" si="300"/>
        <v>40</v>
      </c>
    </row>
    <row r="19263" spans="1:10" x14ac:dyDescent="0.3">
      <c r="A19263" t="s">
        <v>19209</v>
      </c>
      <c r="C19263" s="18">
        <v>369.00575252268413</v>
      </c>
      <c r="D19263" s="1"/>
      <c r="E19263" s="1">
        <v>3</v>
      </c>
      <c r="F19263" s="1">
        <v>0</v>
      </c>
      <c r="G19263" s="1">
        <v>0</v>
      </c>
      <c r="H19263" s="1">
        <v>3</v>
      </c>
      <c r="I19263" s="15">
        <v>0</v>
      </c>
      <c r="J19263">
        <f t="shared" si="300"/>
        <v>40</v>
      </c>
    </row>
    <row r="19264" spans="1:10" x14ac:dyDescent="0.3">
      <c r="A19264" t="s">
        <v>19210</v>
      </c>
      <c r="C19264" s="18">
        <v>369.00459156507816</v>
      </c>
      <c r="D19264" s="1"/>
      <c r="E19264" s="1">
        <v>3</v>
      </c>
      <c r="F19264" s="1">
        <v>0</v>
      </c>
      <c r="G19264" s="1">
        <v>0</v>
      </c>
      <c r="H19264" s="1">
        <v>3</v>
      </c>
      <c r="I19264" s="15">
        <v>0</v>
      </c>
      <c r="J19264">
        <f t="shared" si="300"/>
        <v>40</v>
      </c>
    </row>
    <row r="19265" spans="1:10" x14ac:dyDescent="0.3">
      <c r="A19265" t="s">
        <v>19211</v>
      </c>
      <c r="C19265" s="18">
        <v>368.99944328689315</v>
      </c>
      <c r="D19265" s="1"/>
      <c r="E19265" s="1">
        <v>3</v>
      </c>
      <c r="F19265" s="1">
        <v>0</v>
      </c>
      <c r="G19265" s="1">
        <v>0</v>
      </c>
      <c r="H19265" s="1">
        <v>3</v>
      </c>
      <c r="I19265" s="15">
        <v>0</v>
      </c>
      <c r="J19265">
        <f t="shared" si="300"/>
        <v>40</v>
      </c>
    </row>
    <row r="19266" spans="1:10" x14ac:dyDescent="0.3">
      <c r="A19266" t="s">
        <v>19246</v>
      </c>
      <c r="C19266" s="18">
        <v>368.99600658365301</v>
      </c>
      <c r="D19266" s="1"/>
      <c r="E19266" s="1">
        <v>3</v>
      </c>
      <c r="F19266" s="1">
        <v>0</v>
      </c>
      <c r="G19266" s="1">
        <v>0</v>
      </c>
      <c r="H19266" s="1">
        <v>3</v>
      </c>
      <c r="I19266" s="15">
        <v>0</v>
      </c>
      <c r="J19266">
        <f t="shared" si="300"/>
        <v>40</v>
      </c>
    </row>
    <row r="19267" spans="1:10" x14ac:dyDescent="0.3">
      <c r="A19267" t="s">
        <v>19213</v>
      </c>
      <c r="C19267" s="18">
        <v>368.9949806087285</v>
      </c>
      <c r="D19267" s="1"/>
      <c r="E19267" s="1">
        <v>9</v>
      </c>
      <c r="F19267" s="1">
        <v>3</v>
      </c>
      <c r="G19267" s="1">
        <v>0</v>
      </c>
      <c r="H19267" s="1">
        <v>6</v>
      </c>
      <c r="I19267" s="15">
        <v>0.33333333333333331</v>
      </c>
      <c r="J19267">
        <f t="shared" si="300"/>
        <v>40</v>
      </c>
    </row>
    <row r="19268" spans="1:10" x14ac:dyDescent="0.3">
      <c r="A19268" s="21" t="s">
        <v>19214</v>
      </c>
      <c r="C19268" s="18">
        <v>368.98881560939617</v>
      </c>
      <c r="D19268" s="1"/>
      <c r="E19268" s="1">
        <v>29</v>
      </c>
      <c r="F19268" s="1">
        <v>10</v>
      </c>
      <c r="G19268" s="1">
        <v>3</v>
      </c>
      <c r="H19268" s="1">
        <v>16</v>
      </c>
      <c r="I19268" s="15">
        <v>0.39655172413793105</v>
      </c>
      <c r="J19268">
        <f t="shared" ref="J19268:J19331" si="301">IF(E19268&lt;=30,40,20)</f>
        <v>40</v>
      </c>
    </row>
    <row r="19269" spans="1:10" x14ac:dyDescent="0.3">
      <c r="A19269" t="s">
        <v>19215</v>
      </c>
      <c r="C19269" s="18">
        <v>368.98397887227134</v>
      </c>
      <c r="D19269" s="1"/>
      <c r="E19269" s="1">
        <v>5</v>
      </c>
      <c r="F19269" s="1">
        <v>1</v>
      </c>
      <c r="G19269" s="1">
        <v>0</v>
      </c>
      <c r="H19269" s="1">
        <v>4</v>
      </c>
      <c r="I19269" s="15">
        <v>0.2</v>
      </c>
      <c r="J19269">
        <f t="shared" si="301"/>
        <v>40</v>
      </c>
    </row>
    <row r="19270" spans="1:10" x14ac:dyDescent="0.3">
      <c r="A19270" t="s">
        <v>18425</v>
      </c>
      <c r="C19270" s="18">
        <v>368.9796489351254</v>
      </c>
      <c r="D19270" s="1"/>
      <c r="E19270" s="1">
        <v>49</v>
      </c>
      <c r="F19270" s="1">
        <v>15</v>
      </c>
      <c r="G19270" s="1">
        <v>1</v>
      </c>
      <c r="H19270" s="1">
        <v>33</v>
      </c>
      <c r="I19270" s="15">
        <v>0.31632653061224492</v>
      </c>
      <c r="J19270">
        <f t="shared" si="301"/>
        <v>20</v>
      </c>
    </row>
    <row r="19271" spans="1:10" x14ac:dyDescent="0.3">
      <c r="A19271" t="s">
        <v>19216</v>
      </c>
      <c r="C19271" s="18">
        <v>368.97793697371753</v>
      </c>
      <c r="D19271" s="1"/>
      <c r="E19271" s="1">
        <v>10</v>
      </c>
      <c r="F19271" s="1">
        <v>3</v>
      </c>
      <c r="G19271" s="1">
        <v>0</v>
      </c>
      <c r="H19271" s="1">
        <v>7</v>
      </c>
      <c r="I19271" s="15">
        <v>0.3</v>
      </c>
      <c r="J19271">
        <f t="shared" si="301"/>
        <v>40</v>
      </c>
    </row>
    <row r="19272" spans="1:10" x14ac:dyDescent="0.3">
      <c r="A19272" t="s">
        <v>19217</v>
      </c>
      <c r="C19272" s="18">
        <v>368.97713376399429</v>
      </c>
      <c r="D19272" s="1"/>
      <c r="E19272" s="1">
        <v>3</v>
      </c>
      <c r="F19272" s="1">
        <v>0</v>
      </c>
      <c r="G19272" s="1">
        <v>0</v>
      </c>
      <c r="H19272" s="1">
        <v>3</v>
      </c>
      <c r="I19272" s="15">
        <v>0</v>
      </c>
      <c r="J19272">
        <f t="shared" si="301"/>
        <v>40</v>
      </c>
    </row>
    <row r="19273" spans="1:10" x14ac:dyDescent="0.3">
      <c r="A19273" t="s">
        <v>19218</v>
      </c>
      <c r="C19273" s="18">
        <v>368.97477543988072</v>
      </c>
      <c r="D19273" s="1"/>
      <c r="E19273" s="1">
        <v>5</v>
      </c>
      <c r="F19273" s="1">
        <v>1</v>
      </c>
      <c r="G19273" s="1">
        <v>0</v>
      </c>
      <c r="H19273" s="1">
        <v>4</v>
      </c>
      <c r="I19273" s="15">
        <v>0.2</v>
      </c>
      <c r="J19273">
        <f t="shared" si="301"/>
        <v>40</v>
      </c>
    </row>
    <row r="19274" spans="1:10" x14ac:dyDescent="0.3">
      <c r="A19274" t="s">
        <v>19224</v>
      </c>
      <c r="C19274" s="18">
        <v>368.97397262062026</v>
      </c>
      <c r="D19274" s="1"/>
      <c r="E19274" s="1">
        <v>3</v>
      </c>
      <c r="F19274" s="1">
        <v>0</v>
      </c>
      <c r="G19274" s="1">
        <v>0</v>
      </c>
      <c r="H19274" s="1">
        <v>3</v>
      </c>
      <c r="I19274" s="15">
        <v>0</v>
      </c>
      <c r="J19274">
        <f t="shared" si="301"/>
        <v>40</v>
      </c>
    </row>
    <row r="19275" spans="1:10" x14ac:dyDescent="0.3">
      <c r="A19275" t="s">
        <v>19219</v>
      </c>
      <c r="C19275" s="18">
        <v>368.97380247927157</v>
      </c>
      <c r="D19275" s="1"/>
      <c r="E19275" s="1">
        <v>3</v>
      </c>
      <c r="F19275" s="1">
        <v>0</v>
      </c>
      <c r="G19275" s="1">
        <v>0</v>
      </c>
      <c r="H19275" s="1">
        <v>3</v>
      </c>
      <c r="I19275" s="15">
        <v>0</v>
      </c>
      <c r="J19275">
        <f t="shared" si="301"/>
        <v>40</v>
      </c>
    </row>
    <row r="19276" spans="1:10" x14ac:dyDescent="0.3">
      <c r="A19276" t="s">
        <v>19220</v>
      </c>
      <c r="C19276" s="18">
        <v>368.96837381526734</v>
      </c>
      <c r="D19276" s="1"/>
      <c r="E19276" s="1">
        <v>10</v>
      </c>
      <c r="F19276" s="1">
        <v>3</v>
      </c>
      <c r="G19276" s="1">
        <v>1</v>
      </c>
      <c r="H19276" s="1">
        <v>6</v>
      </c>
      <c r="I19276" s="15">
        <v>0.35</v>
      </c>
      <c r="J19276">
        <f t="shared" si="301"/>
        <v>40</v>
      </c>
    </row>
    <row r="19277" spans="1:10" x14ac:dyDescent="0.3">
      <c r="A19277" t="s">
        <v>19221</v>
      </c>
      <c r="C19277" s="18">
        <v>368.96808546399029</v>
      </c>
      <c r="D19277" s="1"/>
      <c r="E19277" s="1">
        <v>3</v>
      </c>
      <c r="F19277" s="1">
        <v>0</v>
      </c>
      <c r="G19277" s="1">
        <v>0</v>
      </c>
      <c r="H19277" s="1">
        <v>3</v>
      </c>
      <c r="I19277" s="15">
        <v>0</v>
      </c>
      <c r="J19277">
        <f t="shared" si="301"/>
        <v>40</v>
      </c>
    </row>
    <row r="19278" spans="1:10" x14ac:dyDescent="0.3">
      <c r="A19278" t="s">
        <v>19222</v>
      </c>
      <c r="C19278" s="18">
        <v>368.9668176553497</v>
      </c>
      <c r="D19278" s="1"/>
      <c r="E19278" s="1">
        <v>5</v>
      </c>
      <c r="F19278" s="1">
        <v>1</v>
      </c>
      <c r="G19278" s="1">
        <v>0</v>
      </c>
      <c r="H19278" s="1">
        <v>4</v>
      </c>
      <c r="I19278" s="15">
        <v>0.2</v>
      </c>
      <c r="J19278">
        <f t="shared" si="301"/>
        <v>40</v>
      </c>
    </row>
    <row r="19279" spans="1:10" x14ac:dyDescent="0.3">
      <c r="A19279" t="s">
        <v>19223</v>
      </c>
      <c r="C19279" s="18">
        <v>368.96449496391006</v>
      </c>
      <c r="D19279" s="1"/>
      <c r="E19279" s="1">
        <v>3</v>
      </c>
      <c r="F19279" s="1">
        <v>0</v>
      </c>
      <c r="G19279" s="1">
        <v>0</v>
      </c>
      <c r="H19279" s="1">
        <v>3</v>
      </c>
      <c r="I19279" s="15">
        <v>0</v>
      </c>
      <c r="J19279">
        <f t="shared" si="301"/>
        <v>40</v>
      </c>
    </row>
    <row r="19280" spans="1:10" x14ac:dyDescent="0.3">
      <c r="A19280" t="s">
        <v>19225</v>
      </c>
      <c r="C19280" s="18">
        <v>368.95744442304635</v>
      </c>
      <c r="D19280" s="1"/>
      <c r="E19280" s="1">
        <v>3</v>
      </c>
      <c r="F19280" s="1">
        <v>0</v>
      </c>
      <c r="G19280" s="1">
        <v>0</v>
      </c>
      <c r="H19280" s="1">
        <v>3</v>
      </c>
      <c r="I19280" s="15">
        <v>0</v>
      </c>
      <c r="J19280">
        <f t="shared" si="301"/>
        <v>40</v>
      </c>
    </row>
    <row r="19281" spans="1:10" x14ac:dyDescent="0.3">
      <c r="A19281" t="s">
        <v>19226</v>
      </c>
      <c r="C19281" s="18">
        <v>368.95577960920775</v>
      </c>
      <c r="D19281" s="1"/>
      <c r="E19281" s="1">
        <v>9</v>
      </c>
      <c r="F19281" s="1">
        <v>2</v>
      </c>
      <c r="G19281" s="1">
        <v>2</v>
      </c>
      <c r="H19281" s="1">
        <v>5</v>
      </c>
      <c r="I19281" s="15">
        <v>0.33333333333333331</v>
      </c>
      <c r="J19281">
        <f t="shared" si="301"/>
        <v>40</v>
      </c>
    </row>
    <row r="19282" spans="1:10" x14ac:dyDescent="0.3">
      <c r="A19282" t="s">
        <v>19227</v>
      </c>
      <c r="C19282" s="18">
        <v>368.95316657557066</v>
      </c>
      <c r="D19282" s="1"/>
      <c r="E19282" s="1">
        <v>7</v>
      </c>
      <c r="F19282" s="1">
        <v>1</v>
      </c>
      <c r="G19282" s="1">
        <v>0</v>
      </c>
      <c r="H19282" s="1">
        <v>6</v>
      </c>
      <c r="I19282" s="15">
        <v>0.14285714285714285</v>
      </c>
      <c r="J19282">
        <f t="shared" si="301"/>
        <v>40</v>
      </c>
    </row>
    <row r="19283" spans="1:10" x14ac:dyDescent="0.3">
      <c r="A19283" t="s">
        <v>19228</v>
      </c>
      <c r="C19283" s="18">
        <v>368.95285067775444</v>
      </c>
      <c r="D19283" s="1"/>
      <c r="E19283" s="1">
        <v>3</v>
      </c>
      <c r="F19283" s="1">
        <v>0</v>
      </c>
      <c r="G19283" s="1">
        <v>0</v>
      </c>
      <c r="H19283" s="1">
        <v>3</v>
      </c>
      <c r="I19283" s="15">
        <v>0</v>
      </c>
      <c r="J19283">
        <f t="shared" si="301"/>
        <v>40</v>
      </c>
    </row>
    <row r="19284" spans="1:10" x14ac:dyDescent="0.3">
      <c r="A19284" t="s">
        <v>19229</v>
      </c>
      <c r="C19284" s="18">
        <v>368.95191007938604</v>
      </c>
      <c r="D19284" s="1"/>
      <c r="E19284" s="1">
        <v>5</v>
      </c>
      <c r="F19284" s="1">
        <v>1</v>
      </c>
      <c r="G19284" s="1">
        <v>0</v>
      </c>
      <c r="H19284" s="1">
        <v>4</v>
      </c>
      <c r="I19284" s="15">
        <v>0.2</v>
      </c>
      <c r="J19284">
        <f t="shared" si="301"/>
        <v>40</v>
      </c>
    </row>
    <row r="19285" spans="1:10" x14ac:dyDescent="0.3">
      <c r="A19285" t="s">
        <v>19230</v>
      </c>
      <c r="C19285" s="18">
        <v>368.95187309657979</v>
      </c>
      <c r="D19285" s="1"/>
      <c r="E19285" s="1">
        <v>5</v>
      </c>
      <c r="F19285" s="1">
        <v>1</v>
      </c>
      <c r="G19285" s="1">
        <v>0</v>
      </c>
      <c r="H19285" s="1">
        <v>4</v>
      </c>
      <c r="I19285" s="15">
        <v>0.2</v>
      </c>
      <c r="J19285">
        <f t="shared" si="301"/>
        <v>40</v>
      </c>
    </row>
    <row r="19286" spans="1:10" x14ac:dyDescent="0.3">
      <c r="A19286" t="s">
        <v>19231</v>
      </c>
      <c r="C19286" s="18">
        <v>368.95099855739483</v>
      </c>
      <c r="D19286" s="1"/>
      <c r="E19286" s="1">
        <v>3</v>
      </c>
      <c r="F19286" s="1">
        <v>0</v>
      </c>
      <c r="G19286" s="1">
        <v>0</v>
      </c>
      <c r="H19286" s="1">
        <v>3</v>
      </c>
      <c r="I19286" s="15">
        <v>0</v>
      </c>
      <c r="J19286">
        <f t="shared" si="301"/>
        <v>40</v>
      </c>
    </row>
    <row r="19287" spans="1:10" x14ac:dyDescent="0.3">
      <c r="A19287" t="s">
        <v>19232</v>
      </c>
      <c r="C19287" s="18">
        <v>368.94845153237884</v>
      </c>
      <c r="D19287" s="1"/>
      <c r="E19287" s="1">
        <v>3</v>
      </c>
      <c r="F19287" s="1">
        <v>0</v>
      </c>
      <c r="G19287" s="1">
        <v>0</v>
      </c>
      <c r="H19287" s="1">
        <v>3</v>
      </c>
      <c r="I19287" s="15">
        <v>0</v>
      </c>
      <c r="J19287">
        <f t="shared" si="301"/>
        <v>40</v>
      </c>
    </row>
    <row r="19288" spans="1:10" x14ac:dyDescent="0.3">
      <c r="A19288" t="s">
        <v>19273</v>
      </c>
      <c r="C19288" s="18">
        <v>368.94807026627529</v>
      </c>
      <c r="D19288" s="1"/>
      <c r="E19288" s="1">
        <v>3</v>
      </c>
      <c r="F19288" s="1">
        <v>0</v>
      </c>
      <c r="G19288" s="1">
        <v>0</v>
      </c>
      <c r="H19288" s="1">
        <v>3</v>
      </c>
      <c r="I19288" s="15">
        <v>0</v>
      </c>
      <c r="J19288">
        <f t="shared" si="301"/>
        <v>40</v>
      </c>
    </row>
    <row r="19289" spans="1:10" x14ac:dyDescent="0.3">
      <c r="A19289" t="s">
        <v>19202</v>
      </c>
      <c r="C19289" s="18">
        <v>368.9429906958128</v>
      </c>
      <c r="D19289" s="1"/>
      <c r="E19289" s="1">
        <v>18</v>
      </c>
      <c r="F19289" s="1">
        <v>7</v>
      </c>
      <c r="G19289" s="1">
        <v>0</v>
      </c>
      <c r="H19289" s="1">
        <v>11</v>
      </c>
      <c r="I19289" s="15">
        <v>0.3888888888888889</v>
      </c>
      <c r="J19289">
        <f t="shared" si="301"/>
        <v>40</v>
      </c>
    </row>
    <row r="19290" spans="1:10" x14ac:dyDescent="0.3">
      <c r="A19290" t="s">
        <v>19234</v>
      </c>
      <c r="C19290" s="18">
        <v>368.94236729488443</v>
      </c>
      <c r="D19290" s="1"/>
      <c r="E19290" s="1">
        <v>3</v>
      </c>
      <c r="F19290" s="1">
        <v>0</v>
      </c>
      <c r="G19290" s="1">
        <v>0</v>
      </c>
      <c r="H19290" s="1">
        <v>3</v>
      </c>
      <c r="I19290" s="15">
        <v>0</v>
      </c>
      <c r="J19290">
        <f t="shared" si="301"/>
        <v>40</v>
      </c>
    </row>
    <row r="19291" spans="1:10" x14ac:dyDescent="0.3">
      <c r="A19291" s="21" t="s">
        <v>18936</v>
      </c>
      <c r="C19291" s="18">
        <v>368.94187861360126</v>
      </c>
      <c r="D19291" s="1"/>
      <c r="E19291" s="1">
        <v>29</v>
      </c>
      <c r="F19291" s="1">
        <v>14</v>
      </c>
      <c r="G19291" s="1">
        <v>2</v>
      </c>
      <c r="H19291" s="1">
        <v>13</v>
      </c>
      <c r="I19291" s="15">
        <v>0.51724137931034486</v>
      </c>
      <c r="J19291">
        <f t="shared" si="301"/>
        <v>40</v>
      </c>
    </row>
    <row r="19292" spans="1:10" x14ac:dyDescent="0.3">
      <c r="A19292" t="s">
        <v>19235</v>
      </c>
      <c r="C19292" s="18">
        <v>368.93935743283635</v>
      </c>
      <c r="D19292" s="1"/>
      <c r="E19292" s="1">
        <v>3</v>
      </c>
      <c r="F19292" s="1">
        <v>0</v>
      </c>
      <c r="G19292" s="1">
        <v>0</v>
      </c>
      <c r="H19292" s="1">
        <v>3</v>
      </c>
      <c r="I19292" s="15">
        <v>0</v>
      </c>
      <c r="J19292">
        <f t="shared" si="301"/>
        <v>40</v>
      </c>
    </row>
    <row r="19293" spans="1:10" x14ac:dyDescent="0.3">
      <c r="A19293" t="s">
        <v>19236</v>
      </c>
      <c r="C19293" s="18">
        <v>368.93702478978315</v>
      </c>
      <c r="D19293" s="1"/>
      <c r="E19293" s="1">
        <v>8</v>
      </c>
      <c r="F19293" s="1">
        <v>2</v>
      </c>
      <c r="G19293" s="1">
        <v>1</v>
      </c>
      <c r="H19293" s="1">
        <v>5</v>
      </c>
      <c r="I19293" s="15">
        <v>0.3125</v>
      </c>
      <c r="J19293">
        <f t="shared" si="301"/>
        <v>40</v>
      </c>
    </row>
    <row r="19294" spans="1:10" x14ac:dyDescent="0.3">
      <c r="A19294" t="s">
        <v>19237</v>
      </c>
      <c r="C19294" s="18">
        <v>368.93385272413775</v>
      </c>
      <c r="D19294" s="1"/>
      <c r="E19294" s="1">
        <v>3</v>
      </c>
      <c r="F19294" s="1">
        <v>0</v>
      </c>
      <c r="G19294" s="1">
        <v>0</v>
      </c>
      <c r="H19294" s="1">
        <v>3</v>
      </c>
      <c r="I19294" s="15">
        <v>0</v>
      </c>
      <c r="J19294">
        <f t="shared" si="301"/>
        <v>40</v>
      </c>
    </row>
    <row r="19295" spans="1:10" x14ac:dyDescent="0.3">
      <c r="A19295" t="s">
        <v>19585</v>
      </c>
      <c r="C19295" s="18">
        <v>368.93183996787411</v>
      </c>
      <c r="D19295" s="1"/>
      <c r="E19295" s="1">
        <v>9</v>
      </c>
      <c r="F19295" s="1">
        <v>3</v>
      </c>
      <c r="G19295" s="1">
        <v>0</v>
      </c>
      <c r="H19295" s="1">
        <v>6</v>
      </c>
      <c r="I19295" s="15">
        <v>0.33333333333333331</v>
      </c>
      <c r="J19295">
        <f t="shared" si="301"/>
        <v>40</v>
      </c>
    </row>
    <row r="19296" spans="1:10" x14ac:dyDescent="0.3">
      <c r="A19296" t="s">
        <v>19238</v>
      </c>
      <c r="C19296" s="18">
        <v>368.92620729925943</v>
      </c>
      <c r="D19296" s="1"/>
      <c r="E19296" s="1">
        <v>2</v>
      </c>
      <c r="F19296" s="1">
        <v>0</v>
      </c>
      <c r="G19296" s="1">
        <v>0</v>
      </c>
      <c r="H19296" s="1">
        <v>2</v>
      </c>
      <c r="I19296" s="15">
        <v>0</v>
      </c>
      <c r="J19296">
        <f t="shared" si="301"/>
        <v>40</v>
      </c>
    </row>
    <row r="19297" spans="1:10" x14ac:dyDescent="0.3">
      <c r="A19297" t="s">
        <v>19239</v>
      </c>
      <c r="C19297" s="18">
        <v>368.91649282284197</v>
      </c>
      <c r="D19297" s="1"/>
      <c r="E19297" s="1">
        <v>8</v>
      </c>
      <c r="F19297" s="1">
        <v>2</v>
      </c>
      <c r="G19297" s="1">
        <v>1</v>
      </c>
      <c r="H19297" s="1">
        <v>5</v>
      </c>
      <c r="I19297" s="15">
        <v>0.3125</v>
      </c>
      <c r="J19297">
        <f t="shared" si="301"/>
        <v>40</v>
      </c>
    </row>
    <row r="19298" spans="1:10" x14ac:dyDescent="0.3">
      <c r="A19298" t="s">
        <v>19240</v>
      </c>
      <c r="C19298" s="18">
        <v>368.91609017919768</v>
      </c>
      <c r="D19298" s="1"/>
      <c r="E19298" s="1">
        <v>5</v>
      </c>
      <c r="F19298" s="1">
        <v>1</v>
      </c>
      <c r="G19298" s="1">
        <v>0</v>
      </c>
      <c r="H19298" s="1">
        <v>4</v>
      </c>
      <c r="I19298" s="15">
        <v>0.2</v>
      </c>
      <c r="J19298">
        <f t="shared" si="301"/>
        <v>40</v>
      </c>
    </row>
    <row r="19299" spans="1:10" x14ac:dyDescent="0.3">
      <c r="A19299" t="s">
        <v>19241</v>
      </c>
      <c r="C19299" s="18">
        <v>368.91130413926646</v>
      </c>
      <c r="D19299" s="1"/>
      <c r="E19299" s="1">
        <v>3</v>
      </c>
      <c r="F19299" s="1">
        <v>0</v>
      </c>
      <c r="G19299" s="1">
        <v>0</v>
      </c>
      <c r="H19299" s="1">
        <v>3</v>
      </c>
      <c r="I19299" s="15">
        <v>0</v>
      </c>
      <c r="J19299">
        <f t="shared" si="301"/>
        <v>40</v>
      </c>
    </row>
    <row r="19300" spans="1:10" x14ac:dyDescent="0.3">
      <c r="A19300" t="s">
        <v>19242</v>
      </c>
      <c r="C19300" s="18">
        <v>368.91117321239182</v>
      </c>
      <c r="D19300" s="1"/>
      <c r="E19300" s="1">
        <v>3</v>
      </c>
      <c r="F19300" s="1">
        <v>0</v>
      </c>
      <c r="G19300" s="1">
        <v>0</v>
      </c>
      <c r="H19300" s="1">
        <v>3</v>
      </c>
      <c r="I19300" s="15">
        <v>0</v>
      </c>
      <c r="J19300">
        <f t="shared" si="301"/>
        <v>40</v>
      </c>
    </row>
    <row r="19301" spans="1:10" x14ac:dyDescent="0.3">
      <c r="A19301" t="s">
        <v>19243</v>
      </c>
      <c r="C19301" s="18">
        <v>368.90088227250106</v>
      </c>
      <c r="D19301" s="1"/>
      <c r="E19301" s="1">
        <v>5</v>
      </c>
      <c r="F19301" s="1">
        <v>1</v>
      </c>
      <c r="G19301" s="1">
        <v>0</v>
      </c>
      <c r="H19301" s="1">
        <v>4</v>
      </c>
      <c r="I19301" s="15">
        <v>0.2</v>
      </c>
      <c r="J19301">
        <f t="shared" si="301"/>
        <v>40</v>
      </c>
    </row>
    <row r="19302" spans="1:10" x14ac:dyDescent="0.3">
      <c r="A19302" t="s">
        <v>19244</v>
      </c>
      <c r="C19302" s="18">
        <v>368.90017659601494</v>
      </c>
      <c r="D19302" s="1"/>
      <c r="E19302" s="1">
        <v>3</v>
      </c>
      <c r="F19302" s="1">
        <v>0</v>
      </c>
      <c r="G19302" s="1">
        <v>0</v>
      </c>
      <c r="H19302" s="1">
        <v>3</v>
      </c>
      <c r="I19302" s="15">
        <v>0</v>
      </c>
      <c r="J19302">
        <f t="shared" si="301"/>
        <v>40</v>
      </c>
    </row>
    <row r="19303" spans="1:10" x14ac:dyDescent="0.3">
      <c r="A19303" t="s">
        <v>19245</v>
      </c>
      <c r="C19303" s="18">
        <v>368.89921636355126</v>
      </c>
      <c r="D19303" s="1"/>
      <c r="E19303" s="1">
        <v>15</v>
      </c>
      <c r="F19303" s="1">
        <v>5</v>
      </c>
      <c r="G19303" s="1">
        <v>1</v>
      </c>
      <c r="H19303" s="1">
        <v>9</v>
      </c>
      <c r="I19303" s="15">
        <v>0.36666666666666664</v>
      </c>
      <c r="J19303">
        <f t="shared" si="301"/>
        <v>40</v>
      </c>
    </row>
    <row r="19304" spans="1:10" x14ac:dyDescent="0.3">
      <c r="A19304" t="s">
        <v>19212</v>
      </c>
      <c r="C19304" s="18">
        <v>368.89027231009487</v>
      </c>
      <c r="D19304" s="1"/>
      <c r="E19304" s="1">
        <v>3</v>
      </c>
      <c r="F19304" s="1">
        <v>0</v>
      </c>
      <c r="G19304" s="1">
        <v>0</v>
      </c>
      <c r="H19304" s="1">
        <v>3</v>
      </c>
      <c r="I19304" s="15">
        <v>0</v>
      </c>
      <c r="J19304">
        <f t="shared" si="301"/>
        <v>40</v>
      </c>
    </row>
    <row r="19305" spans="1:10" x14ac:dyDescent="0.3">
      <c r="A19305" t="s">
        <v>19249</v>
      </c>
      <c r="C19305" s="18">
        <v>368.88802142456939</v>
      </c>
      <c r="D19305" s="1"/>
      <c r="E19305" s="1">
        <v>5</v>
      </c>
      <c r="F19305" s="1">
        <v>1</v>
      </c>
      <c r="G19305" s="1">
        <v>0</v>
      </c>
      <c r="H19305" s="1">
        <v>4</v>
      </c>
      <c r="I19305" s="15">
        <v>0.2</v>
      </c>
      <c r="J19305">
        <f t="shared" si="301"/>
        <v>40</v>
      </c>
    </row>
    <row r="19306" spans="1:10" x14ac:dyDescent="0.3">
      <c r="A19306" t="s">
        <v>19251</v>
      </c>
      <c r="C19306" s="18">
        <v>368.88597486303939</v>
      </c>
      <c r="D19306" s="1"/>
      <c r="E19306" s="1">
        <v>3</v>
      </c>
      <c r="F19306" s="1">
        <v>0</v>
      </c>
      <c r="G19306" s="1">
        <v>0</v>
      </c>
      <c r="H19306" s="1">
        <v>3</v>
      </c>
      <c r="I19306" s="15">
        <v>0</v>
      </c>
      <c r="J19306">
        <f t="shared" si="301"/>
        <v>40</v>
      </c>
    </row>
    <row r="19307" spans="1:10" x14ac:dyDescent="0.3">
      <c r="A19307" t="s">
        <v>19350</v>
      </c>
      <c r="C19307" s="18">
        <v>368.88478527867409</v>
      </c>
      <c r="D19307" s="1"/>
      <c r="E19307" s="1">
        <v>71</v>
      </c>
      <c r="F19307" s="1">
        <v>26</v>
      </c>
      <c r="G19307" s="1">
        <v>2</v>
      </c>
      <c r="H19307" s="1">
        <v>43</v>
      </c>
      <c r="I19307" s="15">
        <v>0.38028169014084506</v>
      </c>
      <c r="J19307">
        <f t="shared" si="301"/>
        <v>20</v>
      </c>
    </row>
    <row r="19308" spans="1:10" x14ac:dyDescent="0.3">
      <c r="A19308" t="s">
        <v>19254</v>
      </c>
      <c r="C19308" s="18">
        <v>368.87329506374061</v>
      </c>
      <c r="D19308" s="1"/>
      <c r="E19308" s="1">
        <v>5</v>
      </c>
      <c r="F19308" s="1">
        <v>1</v>
      </c>
      <c r="G19308" s="1">
        <v>0</v>
      </c>
      <c r="H19308" s="1">
        <v>4</v>
      </c>
      <c r="I19308" s="15">
        <v>0.2</v>
      </c>
      <c r="J19308">
        <f t="shared" si="301"/>
        <v>40</v>
      </c>
    </row>
    <row r="19309" spans="1:10" x14ac:dyDescent="0.3">
      <c r="A19309" t="s">
        <v>19255</v>
      </c>
      <c r="C19309" s="18">
        <v>368.86672907949287</v>
      </c>
      <c r="D19309" s="1"/>
      <c r="E19309" s="1">
        <v>3</v>
      </c>
      <c r="F19309" s="1">
        <v>0</v>
      </c>
      <c r="G19309" s="1">
        <v>0</v>
      </c>
      <c r="H19309" s="1">
        <v>3</v>
      </c>
      <c r="I19309" s="15">
        <v>0</v>
      </c>
      <c r="J19309">
        <f t="shared" si="301"/>
        <v>40</v>
      </c>
    </row>
    <row r="19310" spans="1:10" x14ac:dyDescent="0.3">
      <c r="A19310" t="s">
        <v>19256</v>
      </c>
      <c r="C19310" s="18">
        <v>368.86186338690385</v>
      </c>
      <c r="D19310" s="1"/>
      <c r="E19310" s="1">
        <v>3</v>
      </c>
      <c r="F19310" s="1">
        <v>0</v>
      </c>
      <c r="G19310" s="1">
        <v>0</v>
      </c>
      <c r="H19310" s="1">
        <v>3</v>
      </c>
      <c r="I19310" s="15">
        <v>0</v>
      </c>
      <c r="J19310">
        <f t="shared" si="301"/>
        <v>40</v>
      </c>
    </row>
    <row r="19311" spans="1:10" x14ac:dyDescent="0.3">
      <c r="A19311" t="s">
        <v>19257</v>
      </c>
      <c r="C19311" s="18">
        <v>368.86158708717949</v>
      </c>
      <c r="D19311" s="1"/>
      <c r="E19311" s="1">
        <v>3</v>
      </c>
      <c r="F19311" s="1">
        <v>0</v>
      </c>
      <c r="G19311" s="1">
        <v>0</v>
      </c>
      <c r="H19311" s="1">
        <v>3</v>
      </c>
      <c r="I19311" s="15">
        <v>0</v>
      </c>
      <c r="J19311">
        <f t="shared" si="301"/>
        <v>40</v>
      </c>
    </row>
    <row r="19312" spans="1:10" x14ac:dyDescent="0.3">
      <c r="A19312" t="s">
        <v>19258</v>
      </c>
      <c r="C19312" s="18">
        <v>368.8563835959381</v>
      </c>
      <c r="D19312" s="1"/>
      <c r="E19312" s="1">
        <v>3</v>
      </c>
      <c r="F19312" s="1">
        <v>0</v>
      </c>
      <c r="G19312" s="1">
        <v>0</v>
      </c>
      <c r="H19312" s="1">
        <v>3</v>
      </c>
      <c r="I19312" s="15">
        <v>0</v>
      </c>
      <c r="J19312">
        <f t="shared" si="301"/>
        <v>40</v>
      </c>
    </row>
    <row r="19313" spans="1:10" x14ac:dyDescent="0.3">
      <c r="A19313" t="s">
        <v>19259</v>
      </c>
      <c r="C19313" s="18">
        <v>368.85607003958211</v>
      </c>
      <c r="D19313" s="1"/>
      <c r="E19313" s="1">
        <v>3</v>
      </c>
      <c r="F19313" s="1">
        <v>0</v>
      </c>
      <c r="G19313" s="1">
        <v>0</v>
      </c>
      <c r="H19313" s="1">
        <v>3</v>
      </c>
      <c r="I19313" s="15">
        <v>0</v>
      </c>
      <c r="J19313">
        <f t="shared" si="301"/>
        <v>40</v>
      </c>
    </row>
    <row r="19314" spans="1:10" x14ac:dyDescent="0.3">
      <c r="A19314" t="s">
        <v>19253</v>
      </c>
      <c r="C19314" s="18">
        <v>368.85405743874833</v>
      </c>
      <c r="D19314" s="1"/>
      <c r="E19314" s="1">
        <v>3</v>
      </c>
      <c r="F19314" s="1">
        <v>0</v>
      </c>
      <c r="G19314" s="1">
        <v>0</v>
      </c>
      <c r="H19314" s="1">
        <v>3</v>
      </c>
      <c r="I19314" s="15">
        <v>0</v>
      </c>
      <c r="J19314">
        <f t="shared" si="301"/>
        <v>40</v>
      </c>
    </row>
    <row r="19315" spans="1:10" x14ac:dyDescent="0.3">
      <c r="A19315" t="s">
        <v>19260</v>
      </c>
      <c r="C19315" s="18">
        <v>368.85134687560509</v>
      </c>
      <c r="D19315" s="1"/>
      <c r="E19315" s="1">
        <v>5</v>
      </c>
      <c r="F19315" s="1">
        <v>1</v>
      </c>
      <c r="G19315" s="1">
        <v>0</v>
      </c>
      <c r="H19315" s="1">
        <v>4</v>
      </c>
      <c r="I19315" s="15">
        <v>0.2</v>
      </c>
      <c r="J19315">
        <f t="shared" si="301"/>
        <v>40</v>
      </c>
    </row>
    <row r="19316" spans="1:10" x14ac:dyDescent="0.3">
      <c r="A19316" t="s">
        <v>19261</v>
      </c>
      <c r="C19316" s="18">
        <v>368.84999885607198</v>
      </c>
      <c r="D19316" s="1"/>
      <c r="E19316" s="1">
        <v>3</v>
      </c>
      <c r="F19316" s="1">
        <v>0</v>
      </c>
      <c r="G19316" s="1">
        <v>0</v>
      </c>
      <c r="H19316" s="1">
        <v>3</v>
      </c>
      <c r="I19316" s="15">
        <v>0</v>
      </c>
      <c r="J19316">
        <f t="shared" si="301"/>
        <v>40</v>
      </c>
    </row>
    <row r="19317" spans="1:10" x14ac:dyDescent="0.3">
      <c r="A19317" t="s">
        <v>19462</v>
      </c>
      <c r="C19317" s="18">
        <v>368.84992099864718</v>
      </c>
      <c r="D19317" s="1"/>
      <c r="E19317" s="1">
        <v>3</v>
      </c>
      <c r="F19317" s="1">
        <v>0</v>
      </c>
      <c r="G19317" s="1">
        <v>0</v>
      </c>
      <c r="H19317" s="1">
        <v>3</v>
      </c>
      <c r="I19317" s="15">
        <v>0</v>
      </c>
      <c r="J19317">
        <f t="shared" si="301"/>
        <v>40</v>
      </c>
    </row>
    <row r="19318" spans="1:10" x14ac:dyDescent="0.3">
      <c r="A19318" t="s">
        <v>19262</v>
      </c>
      <c r="C19318" s="18">
        <v>368.84738012460315</v>
      </c>
      <c r="D19318" s="1"/>
      <c r="E19318" s="1">
        <v>3</v>
      </c>
      <c r="F19318" s="1">
        <v>0</v>
      </c>
      <c r="G19318" s="1">
        <v>0</v>
      </c>
      <c r="H19318" s="1">
        <v>3</v>
      </c>
      <c r="I19318" s="15">
        <v>0</v>
      </c>
      <c r="J19318">
        <f t="shared" si="301"/>
        <v>40</v>
      </c>
    </row>
    <row r="19319" spans="1:10" x14ac:dyDescent="0.3">
      <c r="A19319" s="21" t="s">
        <v>19263</v>
      </c>
      <c r="C19319" s="18">
        <v>368.84097366095352</v>
      </c>
      <c r="D19319" s="1"/>
      <c r="E19319" s="1">
        <v>3</v>
      </c>
      <c r="F19319" s="1">
        <v>0</v>
      </c>
      <c r="G19319" s="1">
        <v>0</v>
      </c>
      <c r="H19319" s="1">
        <v>3</v>
      </c>
      <c r="I19319" s="15">
        <v>0</v>
      </c>
      <c r="J19319">
        <f t="shared" si="301"/>
        <v>40</v>
      </c>
    </row>
    <row r="19320" spans="1:10" x14ac:dyDescent="0.3">
      <c r="A19320" t="s">
        <v>19264</v>
      </c>
      <c r="C19320" s="18">
        <v>368.83668784579805</v>
      </c>
      <c r="D19320" s="1"/>
      <c r="E19320" s="1">
        <v>3</v>
      </c>
      <c r="F19320" s="1">
        <v>0</v>
      </c>
      <c r="G19320" s="1">
        <v>0</v>
      </c>
      <c r="H19320" s="1">
        <v>3</v>
      </c>
      <c r="I19320" s="15">
        <v>0</v>
      </c>
      <c r="J19320">
        <f t="shared" si="301"/>
        <v>40</v>
      </c>
    </row>
    <row r="19321" spans="1:10" x14ac:dyDescent="0.3">
      <c r="A19321" t="s">
        <v>19265</v>
      </c>
      <c r="C19321" s="18">
        <v>368.83521413819881</v>
      </c>
      <c r="D19321" s="1"/>
      <c r="E19321" s="1">
        <v>3</v>
      </c>
      <c r="F19321" s="1">
        <v>0</v>
      </c>
      <c r="G19321" s="1">
        <v>0</v>
      </c>
      <c r="H19321" s="1">
        <v>3</v>
      </c>
      <c r="I19321" s="15">
        <v>0</v>
      </c>
      <c r="J19321">
        <f t="shared" si="301"/>
        <v>40</v>
      </c>
    </row>
    <row r="19322" spans="1:10" x14ac:dyDescent="0.3">
      <c r="A19322" t="s">
        <v>19267</v>
      </c>
      <c r="C19322" s="18">
        <v>368.83369172122406</v>
      </c>
      <c r="D19322" s="1"/>
      <c r="E19322" s="1">
        <v>3</v>
      </c>
      <c r="F19322" s="1">
        <v>0</v>
      </c>
      <c r="G19322" s="1">
        <v>0</v>
      </c>
      <c r="H19322" s="1">
        <v>3</v>
      </c>
      <c r="I19322" s="15">
        <v>0</v>
      </c>
      <c r="J19322">
        <f t="shared" si="301"/>
        <v>40</v>
      </c>
    </row>
    <row r="19323" spans="1:10" x14ac:dyDescent="0.3">
      <c r="A19323" t="s">
        <v>19268</v>
      </c>
      <c r="C19323" s="18">
        <v>368.82819562320373</v>
      </c>
      <c r="D19323" s="1"/>
      <c r="E19323" s="1">
        <v>3</v>
      </c>
      <c r="F19323" s="1">
        <v>0</v>
      </c>
      <c r="G19323" s="1">
        <v>0</v>
      </c>
      <c r="H19323" s="1">
        <v>3</v>
      </c>
      <c r="I19323" s="15">
        <v>0</v>
      </c>
      <c r="J19323">
        <f t="shared" si="301"/>
        <v>40</v>
      </c>
    </row>
    <row r="19324" spans="1:10" x14ac:dyDescent="0.3">
      <c r="A19324" t="s">
        <v>19269</v>
      </c>
      <c r="C19324" s="18">
        <v>368.82385205844525</v>
      </c>
      <c r="D19324" s="1"/>
      <c r="E19324" s="1">
        <v>5</v>
      </c>
      <c r="F19324" s="1">
        <v>1</v>
      </c>
      <c r="G19324" s="1">
        <v>0</v>
      </c>
      <c r="H19324" s="1">
        <v>4</v>
      </c>
      <c r="I19324" s="15">
        <v>0.2</v>
      </c>
      <c r="J19324">
        <f t="shared" si="301"/>
        <v>40</v>
      </c>
    </row>
    <row r="19325" spans="1:10" x14ac:dyDescent="0.3">
      <c r="A19325" t="s">
        <v>19270</v>
      </c>
      <c r="C19325" s="18">
        <v>368.82382392240277</v>
      </c>
      <c r="D19325" s="1"/>
      <c r="E19325" s="1">
        <v>3</v>
      </c>
      <c r="F19325" s="1">
        <v>0</v>
      </c>
      <c r="G19325" s="1">
        <v>0</v>
      </c>
      <c r="H19325" s="1">
        <v>3</v>
      </c>
      <c r="I19325" s="15">
        <v>0</v>
      </c>
      <c r="J19325">
        <f t="shared" si="301"/>
        <v>40</v>
      </c>
    </row>
    <row r="19326" spans="1:10" x14ac:dyDescent="0.3">
      <c r="A19326" t="s">
        <v>19272</v>
      </c>
      <c r="C19326" s="18">
        <v>368.82284353863895</v>
      </c>
      <c r="D19326" s="1"/>
      <c r="E19326" s="1">
        <v>3</v>
      </c>
      <c r="F19326" s="1">
        <v>0</v>
      </c>
      <c r="G19326" s="1">
        <v>0</v>
      </c>
      <c r="H19326" s="1">
        <v>3</v>
      </c>
      <c r="I19326" s="15">
        <v>0</v>
      </c>
      <c r="J19326">
        <f t="shared" si="301"/>
        <v>40</v>
      </c>
    </row>
    <row r="19327" spans="1:10" x14ac:dyDescent="0.3">
      <c r="A19327" t="s">
        <v>19274</v>
      </c>
      <c r="C19327" s="18">
        <v>368.81480469051525</v>
      </c>
      <c r="D19327" s="1"/>
      <c r="E19327" s="1">
        <v>5</v>
      </c>
      <c r="F19327" s="1">
        <v>1</v>
      </c>
      <c r="G19327" s="1">
        <v>0</v>
      </c>
      <c r="H19327" s="1">
        <v>4</v>
      </c>
      <c r="I19327" s="15">
        <v>0.2</v>
      </c>
      <c r="J19327">
        <f t="shared" si="301"/>
        <v>40</v>
      </c>
    </row>
    <row r="19328" spans="1:10" x14ac:dyDescent="0.3">
      <c r="A19328" t="s">
        <v>19568</v>
      </c>
      <c r="C19328" s="18">
        <v>368.81267056828165</v>
      </c>
      <c r="D19328" s="1"/>
      <c r="E19328" s="1">
        <v>20</v>
      </c>
      <c r="F19328" s="1">
        <v>7</v>
      </c>
      <c r="G19328" s="1">
        <v>0</v>
      </c>
      <c r="H19328" s="1">
        <v>13</v>
      </c>
      <c r="I19328" s="15">
        <v>0.35</v>
      </c>
      <c r="J19328">
        <f t="shared" si="301"/>
        <v>40</v>
      </c>
    </row>
    <row r="19329" spans="1:10" x14ac:dyDescent="0.3">
      <c r="A19329" t="s">
        <v>19275</v>
      </c>
      <c r="C19329" s="18">
        <v>368.80969018911168</v>
      </c>
      <c r="D19329" s="1"/>
      <c r="E19329" s="1">
        <v>3</v>
      </c>
      <c r="F19329" s="1">
        <v>0</v>
      </c>
      <c r="G19329" s="1">
        <v>0</v>
      </c>
      <c r="H19329" s="1">
        <v>3</v>
      </c>
      <c r="I19329" s="15">
        <v>0</v>
      </c>
      <c r="J19329">
        <f t="shared" si="301"/>
        <v>40</v>
      </c>
    </row>
    <row r="19330" spans="1:10" x14ac:dyDescent="0.3">
      <c r="A19330" s="21" t="s">
        <v>19276</v>
      </c>
      <c r="C19330" s="18">
        <v>368.80742844598558</v>
      </c>
      <c r="D19330" s="1"/>
      <c r="E19330" s="1">
        <v>3</v>
      </c>
      <c r="F19330" s="1">
        <v>0</v>
      </c>
      <c r="G19330" s="1">
        <v>0</v>
      </c>
      <c r="H19330" s="1">
        <v>3</v>
      </c>
      <c r="I19330" s="15">
        <v>0</v>
      </c>
      <c r="J19330">
        <f t="shared" si="301"/>
        <v>40</v>
      </c>
    </row>
    <row r="19331" spans="1:10" x14ac:dyDescent="0.3">
      <c r="A19331" t="s">
        <v>19277</v>
      </c>
      <c r="C19331" s="18">
        <v>368.80101955043716</v>
      </c>
      <c r="D19331" s="1"/>
      <c r="E19331" s="1">
        <v>5</v>
      </c>
      <c r="F19331" s="1">
        <v>1</v>
      </c>
      <c r="G19331" s="1">
        <v>0</v>
      </c>
      <c r="H19331" s="1">
        <v>4</v>
      </c>
      <c r="I19331" s="15">
        <v>0.2</v>
      </c>
      <c r="J19331">
        <f t="shared" si="301"/>
        <v>40</v>
      </c>
    </row>
    <row r="19332" spans="1:10" x14ac:dyDescent="0.3">
      <c r="A19332" t="s">
        <v>19959</v>
      </c>
      <c r="C19332" s="18">
        <v>368.8008167112705</v>
      </c>
      <c r="D19332" s="1"/>
      <c r="E19332" s="1">
        <v>8</v>
      </c>
      <c r="F19332" s="1">
        <v>2</v>
      </c>
      <c r="G19332" s="1">
        <v>0</v>
      </c>
      <c r="H19332" s="1">
        <v>6</v>
      </c>
      <c r="I19332" s="15">
        <v>0.25</v>
      </c>
      <c r="J19332">
        <f t="shared" ref="J19332:J19395" si="302">IF(E19332&lt;=30,40,20)</f>
        <v>40</v>
      </c>
    </row>
    <row r="19333" spans="1:10" x14ac:dyDescent="0.3">
      <c r="A19333" t="s">
        <v>19278</v>
      </c>
      <c r="C19333" s="18">
        <v>368.78661388004639</v>
      </c>
      <c r="D19333" s="1"/>
      <c r="E19333" s="1">
        <v>3</v>
      </c>
      <c r="F19333" s="1">
        <v>0</v>
      </c>
      <c r="G19333" s="1">
        <v>0</v>
      </c>
      <c r="H19333" s="1">
        <v>3</v>
      </c>
      <c r="I19333" s="15">
        <v>0</v>
      </c>
      <c r="J19333">
        <f t="shared" si="302"/>
        <v>40</v>
      </c>
    </row>
    <row r="19334" spans="1:10" x14ac:dyDescent="0.3">
      <c r="A19334" t="s">
        <v>19280</v>
      </c>
      <c r="C19334" s="18">
        <v>368.78162374646621</v>
      </c>
      <c r="D19334" s="1"/>
      <c r="E19334" s="1">
        <v>15</v>
      </c>
      <c r="F19334" s="1">
        <v>5</v>
      </c>
      <c r="G19334" s="1">
        <v>2</v>
      </c>
      <c r="H19334" s="1">
        <v>8</v>
      </c>
      <c r="I19334" s="15">
        <v>0.4</v>
      </c>
      <c r="J19334">
        <f t="shared" si="302"/>
        <v>40</v>
      </c>
    </row>
    <row r="19335" spans="1:10" x14ac:dyDescent="0.3">
      <c r="A19335" t="s">
        <v>19279</v>
      </c>
      <c r="C19335" s="18">
        <v>368.77148328178907</v>
      </c>
      <c r="D19335" s="1"/>
      <c r="E19335" s="1">
        <v>3</v>
      </c>
      <c r="F19335" s="1">
        <v>0</v>
      </c>
      <c r="G19335" s="1">
        <v>0</v>
      </c>
      <c r="H19335" s="1">
        <v>3</v>
      </c>
      <c r="I19335" s="15">
        <v>0</v>
      </c>
      <c r="J19335">
        <f t="shared" si="302"/>
        <v>40</v>
      </c>
    </row>
    <row r="19336" spans="1:10" x14ac:dyDescent="0.3">
      <c r="A19336" t="s">
        <v>19285</v>
      </c>
      <c r="C19336" s="18">
        <v>368.7592626773212</v>
      </c>
      <c r="D19336" s="1"/>
      <c r="E19336" s="1">
        <v>3</v>
      </c>
      <c r="F19336" s="1">
        <v>0</v>
      </c>
      <c r="G19336" s="1">
        <v>0</v>
      </c>
      <c r="H19336" s="1">
        <v>3</v>
      </c>
      <c r="I19336" s="15">
        <v>0</v>
      </c>
      <c r="J19336">
        <f t="shared" si="302"/>
        <v>40</v>
      </c>
    </row>
    <row r="19337" spans="1:10" x14ac:dyDescent="0.3">
      <c r="A19337" t="s">
        <v>19286</v>
      </c>
      <c r="C19337" s="18">
        <v>368.75642193291611</v>
      </c>
      <c r="D19337" s="1"/>
      <c r="E19337" s="1">
        <v>3</v>
      </c>
      <c r="F19337" s="1">
        <v>0</v>
      </c>
      <c r="G19337" s="1">
        <v>0</v>
      </c>
      <c r="H19337" s="1">
        <v>3</v>
      </c>
      <c r="I19337" s="15">
        <v>0</v>
      </c>
      <c r="J19337">
        <f t="shared" si="302"/>
        <v>40</v>
      </c>
    </row>
    <row r="19338" spans="1:10" x14ac:dyDescent="0.3">
      <c r="A19338" t="s">
        <v>19287</v>
      </c>
      <c r="C19338" s="18">
        <v>368.75628599678276</v>
      </c>
      <c r="D19338" s="1"/>
      <c r="E19338" s="1">
        <v>3</v>
      </c>
      <c r="F19338" s="1">
        <v>0</v>
      </c>
      <c r="G19338" s="1">
        <v>0</v>
      </c>
      <c r="H19338" s="1">
        <v>3</v>
      </c>
      <c r="I19338" s="15">
        <v>0</v>
      </c>
      <c r="J19338">
        <f t="shared" si="302"/>
        <v>40</v>
      </c>
    </row>
    <row r="19339" spans="1:10" x14ac:dyDescent="0.3">
      <c r="A19339" t="s">
        <v>19288</v>
      </c>
      <c r="C19339" s="18">
        <v>368.74814838974703</v>
      </c>
      <c r="D19339" s="1"/>
      <c r="E19339" s="1">
        <v>3</v>
      </c>
      <c r="F19339" s="1">
        <v>0</v>
      </c>
      <c r="G19339" s="1">
        <v>0</v>
      </c>
      <c r="H19339" s="1">
        <v>3</v>
      </c>
      <c r="I19339" s="15">
        <v>0</v>
      </c>
      <c r="J19339">
        <f t="shared" si="302"/>
        <v>40</v>
      </c>
    </row>
    <row r="19340" spans="1:10" x14ac:dyDescent="0.3">
      <c r="A19340" t="s">
        <v>19289</v>
      </c>
      <c r="C19340" s="18">
        <v>368.74481640943145</v>
      </c>
      <c r="D19340" s="1"/>
      <c r="E19340" s="1">
        <v>5</v>
      </c>
      <c r="F19340" s="1">
        <v>1</v>
      </c>
      <c r="G19340" s="1">
        <v>0</v>
      </c>
      <c r="H19340" s="1">
        <v>4</v>
      </c>
      <c r="I19340" s="15">
        <v>0.2</v>
      </c>
      <c r="J19340">
        <f t="shared" si="302"/>
        <v>40</v>
      </c>
    </row>
    <row r="19341" spans="1:10" x14ac:dyDescent="0.3">
      <c r="A19341" t="s">
        <v>19290</v>
      </c>
      <c r="C19341" s="18">
        <v>368.73900483809058</v>
      </c>
      <c r="D19341" s="1"/>
      <c r="E19341" s="1">
        <v>3</v>
      </c>
      <c r="F19341" s="1">
        <v>0</v>
      </c>
      <c r="G19341" s="1">
        <v>0</v>
      </c>
      <c r="H19341" s="1">
        <v>3</v>
      </c>
      <c r="I19341" s="15">
        <v>0</v>
      </c>
      <c r="J19341">
        <f t="shared" si="302"/>
        <v>40</v>
      </c>
    </row>
    <row r="19342" spans="1:10" x14ac:dyDescent="0.3">
      <c r="A19342" t="s">
        <v>19451</v>
      </c>
      <c r="C19342" s="18">
        <v>368.72920687094546</v>
      </c>
      <c r="D19342" s="1"/>
      <c r="E19342" s="1">
        <v>9</v>
      </c>
      <c r="F19342" s="1">
        <v>3</v>
      </c>
      <c r="G19342" s="1">
        <v>0</v>
      </c>
      <c r="H19342" s="1">
        <v>6</v>
      </c>
      <c r="I19342" s="15">
        <v>0.33333333333333331</v>
      </c>
      <c r="J19342">
        <f t="shared" si="302"/>
        <v>40</v>
      </c>
    </row>
    <row r="19343" spans="1:10" x14ac:dyDescent="0.3">
      <c r="A19343" t="s">
        <v>19292</v>
      </c>
      <c r="C19343" s="18">
        <v>368.7263722604485</v>
      </c>
      <c r="D19343" s="1"/>
      <c r="E19343" s="1">
        <v>3</v>
      </c>
      <c r="F19343" s="1">
        <v>0</v>
      </c>
      <c r="G19343" s="1">
        <v>0</v>
      </c>
      <c r="H19343" s="1">
        <v>3</v>
      </c>
      <c r="I19343" s="15">
        <v>0</v>
      </c>
      <c r="J19343">
        <f t="shared" si="302"/>
        <v>40</v>
      </c>
    </row>
    <row r="19344" spans="1:10" x14ac:dyDescent="0.3">
      <c r="A19344" t="s">
        <v>19293</v>
      </c>
      <c r="C19344" s="18">
        <v>368.72390625302722</v>
      </c>
      <c r="D19344" s="1"/>
      <c r="E19344" s="1">
        <v>3</v>
      </c>
      <c r="F19344" s="1">
        <v>0</v>
      </c>
      <c r="G19344" s="1">
        <v>0</v>
      </c>
      <c r="H19344" s="1">
        <v>3</v>
      </c>
      <c r="I19344" s="15">
        <v>0</v>
      </c>
      <c r="J19344">
        <f t="shared" si="302"/>
        <v>40</v>
      </c>
    </row>
    <row r="19345" spans="1:10" x14ac:dyDescent="0.3">
      <c r="A19345" t="s">
        <v>19294</v>
      </c>
      <c r="C19345" s="18">
        <v>368.72161365770984</v>
      </c>
      <c r="D19345" s="1"/>
      <c r="E19345" s="1">
        <v>3</v>
      </c>
      <c r="F19345" s="1">
        <v>0</v>
      </c>
      <c r="G19345" s="1">
        <v>0</v>
      </c>
      <c r="H19345" s="1">
        <v>3</v>
      </c>
      <c r="I19345" s="15">
        <v>0</v>
      </c>
      <c r="J19345">
        <f t="shared" si="302"/>
        <v>40</v>
      </c>
    </row>
    <row r="19346" spans="1:10" x14ac:dyDescent="0.3">
      <c r="A19346" t="s">
        <v>19295</v>
      </c>
      <c r="C19346" s="18">
        <v>368.71735466249947</v>
      </c>
      <c r="D19346" s="1"/>
      <c r="E19346" s="1">
        <v>8</v>
      </c>
      <c r="F19346" s="1">
        <v>2</v>
      </c>
      <c r="G19346" s="1">
        <v>0</v>
      </c>
      <c r="H19346" s="1">
        <v>6</v>
      </c>
      <c r="I19346" s="15">
        <v>0.25</v>
      </c>
      <c r="J19346">
        <f t="shared" si="302"/>
        <v>40</v>
      </c>
    </row>
    <row r="19347" spans="1:10" x14ac:dyDescent="0.3">
      <c r="A19347" t="s">
        <v>19296</v>
      </c>
      <c r="C19347" s="18">
        <v>368.71501172047795</v>
      </c>
      <c r="D19347" s="1"/>
      <c r="E19347" s="1">
        <v>5</v>
      </c>
      <c r="F19347" s="1">
        <v>1</v>
      </c>
      <c r="G19347" s="1">
        <v>0</v>
      </c>
      <c r="H19347" s="1">
        <v>4</v>
      </c>
      <c r="I19347" s="15">
        <v>0.2</v>
      </c>
      <c r="J19347">
        <f t="shared" si="302"/>
        <v>40</v>
      </c>
    </row>
    <row r="19348" spans="1:10" x14ac:dyDescent="0.3">
      <c r="A19348" t="s">
        <v>19297</v>
      </c>
      <c r="C19348" s="18">
        <v>368.71470639567877</v>
      </c>
      <c r="D19348" s="1"/>
      <c r="E19348" s="1">
        <v>8</v>
      </c>
      <c r="F19348" s="1">
        <v>2</v>
      </c>
      <c r="G19348" s="1">
        <v>1</v>
      </c>
      <c r="H19348" s="1">
        <v>5</v>
      </c>
      <c r="I19348" s="15">
        <v>0.3125</v>
      </c>
      <c r="J19348">
        <f t="shared" si="302"/>
        <v>40</v>
      </c>
    </row>
    <row r="19349" spans="1:10" x14ac:dyDescent="0.3">
      <c r="A19349" t="s">
        <v>19299</v>
      </c>
      <c r="C19349" s="18">
        <v>368.70778570384812</v>
      </c>
      <c r="D19349" s="1"/>
      <c r="E19349" s="1">
        <v>35</v>
      </c>
      <c r="F19349" s="1">
        <v>12</v>
      </c>
      <c r="G19349" s="1">
        <v>0</v>
      </c>
      <c r="H19349" s="1">
        <v>23</v>
      </c>
      <c r="I19349" s="15">
        <v>0.34285714285714286</v>
      </c>
      <c r="J19349">
        <f t="shared" si="302"/>
        <v>20</v>
      </c>
    </row>
    <row r="19350" spans="1:10" x14ac:dyDescent="0.3">
      <c r="A19350" t="s">
        <v>19300</v>
      </c>
      <c r="C19350" s="18">
        <v>368.68851397945042</v>
      </c>
      <c r="D19350" s="1"/>
      <c r="E19350" s="1">
        <v>8</v>
      </c>
      <c r="F19350" s="1">
        <v>2</v>
      </c>
      <c r="G19350" s="1">
        <v>0</v>
      </c>
      <c r="H19350" s="1">
        <v>6</v>
      </c>
      <c r="I19350" s="15">
        <v>0.25</v>
      </c>
      <c r="J19350">
        <f t="shared" si="302"/>
        <v>40</v>
      </c>
    </row>
    <row r="19351" spans="1:10" x14ac:dyDescent="0.3">
      <c r="A19351" t="s">
        <v>19302</v>
      </c>
      <c r="C19351" s="18">
        <v>368.68596939479278</v>
      </c>
      <c r="D19351" s="1"/>
      <c r="E19351" s="1">
        <v>11</v>
      </c>
      <c r="F19351" s="1">
        <v>4</v>
      </c>
      <c r="G19351" s="1">
        <v>0</v>
      </c>
      <c r="H19351" s="1">
        <v>7</v>
      </c>
      <c r="I19351" s="15">
        <v>0.36363636363636365</v>
      </c>
      <c r="J19351">
        <f t="shared" si="302"/>
        <v>40</v>
      </c>
    </row>
    <row r="19352" spans="1:10" x14ac:dyDescent="0.3">
      <c r="A19352" t="s">
        <v>19303</v>
      </c>
      <c r="C19352" s="18">
        <v>368.68096138185825</v>
      </c>
      <c r="D19352" s="1"/>
      <c r="E19352" s="1">
        <v>6</v>
      </c>
      <c r="F19352" s="1">
        <v>1</v>
      </c>
      <c r="G19352" s="1">
        <v>0</v>
      </c>
      <c r="H19352" s="1">
        <v>5</v>
      </c>
      <c r="I19352" s="15">
        <v>0.16666666666666666</v>
      </c>
      <c r="J19352">
        <f t="shared" si="302"/>
        <v>40</v>
      </c>
    </row>
    <row r="19353" spans="1:10" x14ac:dyDescent="0.3">
      <c r="A19353" t="s">
        <v>19304</v>
      </c>
      <c r="C19353" s="18">
        <v>368.67607516349665</v>
      </c>
      <c r="D19353" s="1"/>
      <c r="E19353" s="1">
        <v>3</v>
      </c>
      <c r="F19353" s="1">
        <v>0</v>
      </c>
      <c r="G19353" s="1">
        <v>0</v>
      </c>
      <c r="H19353" s="1">
        <v>3</v>
      </c>
      <c r="I19353" s="15">
        <v>0</v>
      </c>
      <c r="J19353">
        <f t="shared" si="302"/>
        <v>40</v>
      </c>
    </row>
    <row r="19354" spans="1:10" x14ac:dyDescent="0.3">
      <c r="A19354" t="s">
        <v>19306</v>
      </c>
      <c r="C19354" s="18">
        <v>368.67276463132532</v>
      </c>
      <c r="D19354" s="1"/>
      <c r="E19354" s="1">
        <v>5</v>
      </c>
      <c r="F19354" s="1">
        <v>1</v>
      </c>
      <c r="G19354" s="1">
        <v>0</v>
      </c>
      <c r="H19354" s="1">
        <v>4</v>
      </c>
      <c r="I19354" s="15">
        <v>0.2</v>
      </c>
      <c r="J19354">
        <f t="shared" si="302"/>
        <v>40</v>
      </c>
    </row>
    <row r="19355" spans="1:10" x14ac:dyDescent="0.3">
      <c r="A19355" t="s">
        <v>19307</v>
      </c>
      <c r="C19355" s="18">
        <v>368.66898519936706</v>
      </c>
      <c r="D19355" s="1"/>
      <c r="E19355" s="1">
        <v>15</v>
      </c>
      <c r="F19355" s="1">
        <v>5</v>
      </c>
      <c r="G19355" s="1">
        <v>1</v>
      </c>
      <c r="H19355" s="1">
        <v>9</v>
      </c>
      <c r="I19355" s="15">
        <v>0.36666666666666664</v>
      </c>
      <c r="J19355">
        <f t="shared" si="302"/>
        <v>40</v>
      </c>
    </row>
    <row r="19356" spans="1:10" x14ac:dyDescent="0.3">
      <c r="A19356" t="s">
        <v>19309</v>
      </c>
      <c r="C19356" s="18">
        <v>368.66313490951637</v>
      </c>
      <c r="D19356" s="1"/>
      <c r="E19356" s="1">
        <v>3</v>
      </c>
      <c r="F19356" s="1">
        <v>0</v>
      </c>
      <c r="G19356" s="1">
        <v>0</v>
      </c>
      <c r="H19356" s="1">
        <v>3</v>
      </c>
      <c r="I19356" s="15">
        <v>0</v>
      </c>
      <c r="J19356">
        <f t="shared" si="302"/>
        <v>40</v>
      </c>
    </row>
    <row r="19357" spans="1:10" x14ac:dyDescent="0.3">
      <c r="A19357" t="s">
        <v>19310</v>
      </c>
      <c r="C19357" s="18">
        <v>368.65376851771288</v>
      </c>
      <c r="D19357" s="1"/>
      <c r="E19357" s="1">
        <v>13</v>
      </c>
      <c r="F19357" s="1">
        <v>4</v>
      </c>
      <c r="G19357" s="1">
        <v>0</v>
      </c>
      <c r="H19357" s="1">
        <v>9</v>
      </c>
      <c r="I19357" s="15">
        <v>0.30769230769230771</v>
      </c>
      <c r="J19357">
        <f t="shared" si="302"/>
        <v>40</v>
      </c>
    </row>
    <row r="19358" spans="1:10" x14ac:dyDescent="0.3">
      <c r="A19358" t="s">
        <v>19311</v>
      </c>
      <c r="C19358" s="18">
        <v>368.65344833800651</v>
      </c>
      <c r="D19358" s="1"/>
      <c r="E19358" s="1">
        <v>5</v>
      </c>
      <c r="F19358" s="1">
        <v>1</v>
      </c>
      <c r="G19358" s="1">
        <v>0</v>
      </c>
      <c r="H19358" s="1">
        <v>4</v>
      </c>
      <c r="I19358" s="15">
        <v>0.2</v>
      </c>
      <c r="J19358">
        <f t="shared" si="302"/>
        <v>40</v>
      </c>
    </row>
    <row r="19359" spans="1:10" x14ac:dyDescent="0.3">
      <c r="A19359" t="s">
        <v>19312</v>
      </c>
      <c r="C19359" s="18">
        <v>368.65146316177459</v>
      </c>
      <c r="D19359" s="1"/>
      <c r="E19359" s="1">
        <v>6</v>
      </c>
      <c r="F19359" s="1">
        <v>0</v>
      </c>
      <c r="G19359" s="1">
        <v>3</v>
      </c>
      <c r="H19359" s="1">
        <v>3</v>
      </c>
      <c r="I19359" s="15">
        <v>0.25</v>
      </c>
      <c r="J19359">
        <f t="shared" si="302"/>
        <v>40</v>
      </c>
    </row>
    <row r="19360" spans="1:10" x14ac:dyDescent="0.3">
      <c r="A19360" t="s">
        <v>19313</v>
      </c>
      <c r="C19360" s="18">
        <v>368.64716001845005</v>
      </c>
      <c r="D19360" s="1"/>
      <c r="E19360" s="1">
        <v>3</v>
      </c>
      <c r="F19360" s="1">
        <v>0</v>
      </c>
      <c r="G19360" s="1">
        <v>0</v>
      </c>
      <c r="H19360" s="1">
        <v>3</v>
      </c>
      <c r="I19360" s="15">
        <v>0</v>
      </c>
      <c r="J19360">
        <f t="shared" si="302"/>
        <v>40</v>
      </c>
    </row>
    <row r="19361" spans="1:10" x14ac:dyDescent="0.3">
      <c r="A19361" t="s">
        <v>19314</v>
      </c>
      <c r="C19361" s="18">
        <v>368.63581591911662</v>
      </c>
      <c r="D19361" s="1"/>
      <c r="E19361" s="1">
        <v>3</v>
      </c>
      <c r="F19361" s="1">
        <v>0</v>
      </c>
      <c r="G19361" s="1">
        <v>0</v>
      </c>
      <c r="H19361" s="1">
        <v>3</v>
      </c>
      <c r="I19361" s="15">
        <v>0</v>
      </c>
      <c r="J19361">
        <f t="shared" si="302"/>
        <v>40</v>
      </c>
    </row>
    <row r="19362" spans="1:10" x14ac:dyDescent="0.3">
      <c r="A19362" t="s">
        <v>19315</v>
      </c>
      <c r="C19362" s="18">
        <v>368.63538629425994</v>
      </c>
      <c r="D19362" s="1"/>
      <c r="E19362" s="1">
        <v>12</v>
      </c>
      <c r="F19362" s="1">
        <v>4</v>
      </c>
      <c r="G19362" s="1">
        <v>0</v>
      </c>
      <c r="H19362" s="1">
        <v>8</v>
      </c>
      <c r="I19362" s="15">
        <v>0.33333333333333331</v>
      </c>
      <c r="J19362">
        <f t="shared" si="302"/>
        <v>40</v>
      </c>
    </row>
    <row r="19363" spans="1:10" x14ac:dyDescent="0.3">
      <c r="A19363" t="s">
        <v>19316</v>
      </c>
      <c r="C19363" s="18">
        <v>368.63473719892073</v>
      </c>
      <c r="D19363" s="1"/>
      <c r="E19363" s="1">
        <v>3</v>
      </c>
      <c r="F19363" s="1">
        <v>1</v>
      </c>
      <c r="G19363" s="1">
        <v>0</v>
      </c>
      <c r="H19363" s="1">
        <v>2</v>
      </c>
      <c r="I19363" s="15">
        <v>0.33333333333333331</v>
      </c>
      <c r="J19363">
        <f t="shared" si="302"/>
        <v>40</v>
      </c>
    </row>
    <row r="19364" spans="1:10" x14ac:dyDescent="0.3">
      <c r="A19364" t="s">
        <v>19322</v>
      </c>
      <c r="C19364" s="18">
        <v>368.6292982345372</v>
      </c>
      <c r="D19364" s="1"/>
      <c r="E19364" s="1">
        <v>3</v>
      </c>
      <c r="F19364" s="1">
        <v>0</v>
      </c>
      <c r="G19364" s="1">
        <v>0</v>
      </c>
      <c r="H19364" s="1">
        <v>3</v>
      </c>
      <c r="I19364" s="15">
        <v>0</v>
      </c>
      <c r="J19364">
        <f t="shared" si="302"/>
        <v>40</v>
      </c>
    </row>
    <row r="19365" spans="1:10" x14ac:dyDescent="0.3">
      <c r="A19365" t="s">
        <v>19317</v>
      </c>
      <c r="C19365" s="18">
        <v>368.62504812773193</v>
      </c>
      <c r="D19365" s="1"/>
      <c r="E19365" s="1">
        <v>3</v>
      </c>
      <c r="F19365" s="1">
        <v>0</v>
      </c>
      <c r="G19365" s="1">
        <v>0</v>
      </c>
      <c r="H19365" s="1">
        <v>3</v>
      </c>
      <c r="I19365" s="15">
        <v>0</v>
      </c>
      <c r="J19365">
        <f t="shared" si="302"/>
        <v>40</v>
      </c>
    </row>
    <row r="19366" spans="1:10" x14ac:dyDescent="0.3">
      <c r="A19366" t="s">
        <v>19318</v>
      </c>
      <c r="C19366" s="18">
        <v>368.62095944585934</v>
      </c>
      <c r="D19366" s="1"/>
      <c r="E19366" s="1">
        <v>3</v>
      </c>
      <c r="F19366" s="1">
        <v>0</v>
      </c>
      <c r="G19366" s="1">
        <v>0</v>
      </c>
      <c r="H19366" s="1">
        <v>3</v>
      </c>
      <c r="I19366" s="15">
        <v>0</v>
      </c>
      <c r="J19366">
        <f t="shared" si="302"/>
        <v>40</v>
      </c>
    </row>
    <row r="19367" spans="1:10" x14ac:dyDescent="0.3">
      <c r="A19367" t="s">
        <v>19319</v>
      </c>
      <c r="C19367" s="18">
        <v>368.6151672157481</v>
      </c>
      <c r="D19367" s="1"/>
      <c r="E19367" s="1">
        <v>3</v>
      </c>
      <c r="F19367" s="1">
        <v>0</v>
      </c>
      <c r="G19367" s="1">
        <v>0</v>
      </c>
      <c r="H19367" s="1">
        <v>3</v>
      </c>
      <c r="I19367" s="15">
        <v>0</v>
      </c>
      <c r="J19367">
        <f t="shared" si="302"/>
        <v>40</v>
      </c>
    </row>
    <row r="19368" spans="1:10" x14ac:dyDescent="0.3">
      <c r="A19368" t="s">
        <v>19320</v>
      </c>
      <c r="C19368" s="18">
        <v>368.61353892282335</v>
      </c>
      <c r="D19368" s="1"/>
      <c r="E19368" s="1">
        <v>5</v>
      </c>
      <c r="F19368" s="1">
        <v>1</v>
      </c>
      <c r="G19368" s="1">
        <v>0</v>
      </c>
      <c r="H19368" s="1">
        <v>4</v>
      </c>
      <c r="I19368" s="15">
        <v>0.2</v>
      </c>
      <c r="J19368">
        <f t="shared" si="302"/>
        <v>40</v>
      </c>
    </row>
    <row r="19369" spans="1:10" x14ac:dyDescent="0.3">
      <c r="A19369" t="s">
        <v>19321</v>
      </c>
      <c r="C19369" s="18">
        <v>368.61013501783441</v>
      </c>
      <c r="D19369" s="1"/>
      <c r="E19369" s="1">
        <v>12</v>
      </c>
      <c r="F19369" s="1">
        <v>4</v>
      </c>
      <c r="G19369" s="1">
        <v>0</v>
      </c>
      <c r="H19369" s="1">
        <v>8</v>
      </c>
      <c r="I19369" s="15">
        <v>0.33333333333333331</v>
      </c>
      <c r="J19369">
        <f t="shared" si="302"/>
        <v>40</v>
      </c>
    </row>
    <row r="19370" spans="1:10" x14ac:dyDescent="0.3">
      <c r="A19370" t="s">
        <v>19323</v>
      </c>
      <c r="C19370" s="18">
        <v>368.59823379844323</v>
      </c>
      <c r="D19370" s="1"/>
      <c r="E19370" s="1">
        <v>5</v>
      </c>
      <c r="F19370" s="1">
        <v>0</v>
      </c>
      <c r="G19370" s="1">
        <v>0</v>
      </c>
      <c r="H19370" s="1">
        <v>5</v>
      </c>
      <c r="I19370" s="15">
        <v>0</v>
      </c>
      <c r="J19370">
        <f t="shared" si="302"/>
        <v>40</v>
      </c>
    </row>
    <row r="19371" spans="1:10" x14ac:dyDescent="0.3">
      <c r="A19371" t="s">
        <v>19324</v>
      </c>
      <c r="C19371" s="18">
        <v>368.59815279708516</v>
      </c>
      <c r="D19371" s="1"/>
      <c r="E19371" s="1">
        <v>3</v>
      </c>
      <c r="F19371" s="1">
        <v>0</v>
      </c>
      <c r="G19371" s="1">
        <v>0</v>
      </c>
      <c r="H19371" s="1">
        <v>3</v>
      </c>
      <c r="I19371" s="15">
        <v>0</v>
      </c>
      <c r="J19371">
        <f t="shared" si="302"/>
        <v>40</v>
      </c>
    </row>
    <row r="19372" spans="1:10" x14ac:dyDescent="0.3">
      <c r="A19372" t="s">
        <v>19338</v>
      </c>
      <c r="C19372" s="18">
        <v>368.59043060190726</v>
      </c>
      <c r="D19372" s="1"/>
      <c r="E19372" s="1">
        <v>24</v>
      </c>
      <c r="F19372" s="1">
        <v>10</v>
      </c>
      <c r="G19372" s="1">
        <v>0</v>
      </c>
      <c r="H19372" s="1">
        <v>14</v>
      </c>
      <c r="I19372" s="15">
        <v>0.41666666666666669</v>
      </c>
      <c r="J19372">
        <f t="shared" si="302"/>
        <v>40</v>
      </c>
    </row>
    <row r="19373" spans="1:10" x14ac:dyDescent="0.3">
      <c r="A19373" t="s">
        <v>19608</v>
      </c>
      <c r="C19373" s="18">
        <v>368.58899895812635</v>
      </c>
      <c r="D19373" s="1"/>
      <c r="E19373" s="1">
        <v>3</v>
      </c>
      <c r="F19373" s="1">
        <v>0</v>
      </c>
      <c r="G19373" s="1">
        <v>0</v>
      </c>
      <c r="H19373" s="1">
        <v>3</v>
      </c>
      <c r="I19373" s="15">
        <v>0</v>
      </c>
      <c r="J19373">
        <f t="shared" si="302"/>
        <v>40</v>
      </c>
    </row>
    <row r="19374" spans="1:10" x14ac:dyDescent="0.3">
      <c r="A19374" t="s">
        <v>19325</v>
      </c>
      <c r="C19374" s="18">
        <v>368.58622767051503</v>
      </c>
      <c r="D19374" s="1"/>
      <c r="E19374" s="1">
        <v>3</v>
      </c>
      <c r="F19374" s="1">
        <v>0</v>
      </c>
      <c r="G19374" s="1">
        <v>0</v>
      </c>
      <c r="H19374" s="1">
        <v>3</v>
      </c>
      <c r="I19374" s="15">
        <v>0</v>
      </c>
      <c r="J19374">
        <f t="shared" si="302"/>
        <v>40</v>
      </c>
    </row>
    <row r="19375" spans="1:10" x14ac:dyDescent="0.3">
      <c r="A19375" t="s">
        <v>19360</v>
      </c>
      <c r="C19375" s="18">
        <v>368.5845563795304</v>
      </c>
      <c r="D19375" s="1"/>
      <c r="E19375" s="1">
        <v>3</v>
      </c>
      <c r="F19375" s="1">
        <v>0</v>
      </c>
      <c r="G19375" s="1">
        <v>0</v>
      </c>
      <c r="H19375" s="1">
        <v>3</v>
      </c>
      <c r="I19375" s="15">
        <v>0</v>
      </c>
      <c r="J19375">
        <f t="shared" si="302"/>
        <v>40</v>
      </c>
    </row>
    <row r="19376" spans="1:10" x14ac:dyDescent="0.3">
      <c r="A19376" t="s">
        <v>19326</v>
      </c>
      <c r="C19376" s="18">
        <v>368.58398613833475</v>
      </c>
      <c r="D19376" s="1"/>
      <c r="E19376" s="1">
        <v>5</v>
      </c>
      <c r="F19376" s="1">
        <v>1</v>
      </c>
      <c r="G19376" s="1">
        <v>0</v>
      </c>
      <c r="H19376" s="1">
        <v>4</v>
      </c>
      <c r="I19376" s="15">
        <v>0.2</v>
      </c>
      <c r="J19376">
        <f t="shared" si="302"/>
        <v>40</v>
      </c>
    </row>
    <row r="19377" spans="1:10" x14ac:dyDescent="0.3">
      <c r="A19377" t="s">
        <v>19327</v>
      </c>
      <c r="C19377" s="18">
        <v>368.58089516763954</v>
      </c>
      <c r="D19377" s="1"/>
      <c r="E19377" s="1">
        <v>10</v>
      </c>
      <c r="F19377" s="1">
        <v>3</v>
      </c>
      <c r="G19377" s="1">
        <v>0</v>
      </c>
      <c r="H19377" s="1">
        <v>7</v>
      </c>
      <c r="I19377" s="15">
        <v>0.3</v>
      </c>
      <c r="J19377">
        <f t="shared" si="302"/>
        <v>40</v>
      </c>
    </row>
    <row r="19378" spans="1:10" x14ac:dyDescent="0.3">
      <c r="A19378" t="s">
        <v>19328</v>
      </c>
      <c r="C19378" s="18">
        <v>368.57898287895176</v>
      </c>
      <c r="D19378" s="1"/>
      <c r="E19378" s="1">
        <v>3</v>
      </c>
      <c r="F19378" s="1">
        <v>0</v>
      </c>
      <c r="G19378" s="1">
        <v>0</v>
      </c>
      <c r="H19378" s="1">
        <v>3</v>
      </c>
      <c r="I19378" s="15">
        <v>0</v>
      </c>
      <c r="J19378">
        <f t="shared" si="302"/>
        <v>40</v>
      </c>
    </row>
    <row r="19379" spans="1:10" x14ac:dyDescent="0.3">
      <c r="A19379" t="s">
        <v>19329</v>
      </c>
      <c r="C19379" s="18">
        <v>368.57564591382658</v>
      </c>
      <c r="D19379" s="1"/>
      <c r="E19379" s="1">
        <v>3</v>
      </c>
      <c r="F19379" s="1">
        <v>0</v>
      </c>
      <c r="G19379" s="1">
        <v>0</v>
      </c>
      <c r="H19379" s="1">
        <v>3</v>
      </c>
      <c r="I19379" s="15">
        <v>0</v>
      </c>
      <c r="J19379">
        <f t="shared" si="302"/>
        <v>40</v>
      </c>
    </row>
    <row r="19380" spans="1:10" x14ac:dyDescent="0.3">
      <c r="A19380" t="s">
        <v>19330</v>
      </c>
      <c r="C19380" s="18">
        <v>368.57081760394021</v>
      </c>
      <c r="D19380" s="1"/>
      <c r="E19380" s="1">
        <v>3</v>
      </c>
      <c r="F19380" s="1">
        <v>0</v>
      </c>
      <c r="G19380" s="1">
        <v>0</v>
      </c>
      <c r="H19380" s="1">
        <v>3</v>
      </c>
      <c r="I19380" s="15">
        <v>0</v>
      </c>
      <c r="J19380">
        <f t="shared" si="302"/>
        <v>40</v>
      </c>
    </row>
    <row r="19381" spans="1:10" x14ac:dyDescent="0.3">
      <c r="A19381" t="s">
        <v>19331</v>
      </c>
      <c r="C19381" s="18">
        <v>368.55551021229292</v>
      </c>
      <c r="D19381" s="1"/>
      <c r="E19381" s="1">
        <v>5</v>
      </c>
      <c r="F19381" s="1">
        <v>1</v>
      </c>
      <c r="G19381" s="1">
        <v>0</v>
      </c>
      <c r="H19381" s="1">
        <v>4</v>
      </c>
      <c r="I19381" s="15">
        <v>0.2</v>
      </c>
      <c r="J19381">
        <f t="shared" si="302"/>
        <v>40</v>
      </c>
    </row>
    <row r="19382" spans="1:10" x14ac:dyDescent="0.3">
      <c r="A19382" t="s">
        <v>19332</v>
      </c>
      <c r="C19382" s="18">
        <v>368.55391286652264</v>
      </c>
      <c r="D19382" s="1"/>
      <c r="E19382" s="1">
        <v>3</v>
      </c>
      <c r="F19382" s="1">
        <v>0</v>
      </c>
      <c r="G19382" s="1">
        <v>0</v>
      </c>
      <c r="H19382" s="1">
        <v>3</v>
      </c>
      <c r="I19382" s="15">
        <v>0</v>
      </c>
      <c r="J19382">
        <f t="shared" si="302"/>
        <v>40</v>
      </c>
    </row>
    <row r="19383" spans="1:10" x14ac:dyDescent="0.3">
      <c r="A19383" t="s">
        <v>19333</v>
      </c>
      <c r="C19383" s="18">
        <v>368.55363095624193</v>
      </c>
      <c r="D19383" s="1"/>
      <c r="E19383" s="1">
        <v>3</v>
      </c>
      <c r="F19383" s="1">
        <v>0</v>
      </c>
      <c r="G19383" s="1">
        <v>0</v>
      </c>
      <c r="H19383" s="1">
        <v>3</v>
      </c>
      <c r="I19383" s="15">
        <v>0</v>
      </c>
      <c r="J19383">
        <f t="shared" si="302"/>
        <v>40</v>
      </c>
    </row>
    <row r="19384" spans="1:10" x14ac:dyDescent="0.3">
      <c r="A19384" t="s">
        <v>19334</v>
      </c>
      <c r="C19384" s="18">
        <v>368.55272754840706</v>
      </c>
      <c r="D19384" s="1"/>
      <c r="E19384" s="1">
        <v>5</v>
      </c>
      <c r="F19384" s="1">
        <v>1</v>
      </c>
      <c r="G19384" s="1">
        <v>0</v>
      </c>
      <c r="H19384" s="1">
        <v>4</v>
      </c>
      <c r="I19384" s="15">
        <v>0.2</v>
      </c>
      <c r="J19384">
        <f t="shared" si="302"/>
        <v>40</v>
      </c>
    </row>
    <row r="19385" spans="1:10" x14ac:dyDescent="0.3">
      <c r="A19385" t="s">
        <v>19335</v>
      </c>
      <c r="C19385" s="18">
        <v>368.552198839548</v>
      </c>
      <c r="D19385" s="1"/>
      <c r="E19385" s="1">
        <v>3</v>
      </c>
      <c r="F19385" s="1">
        <v>0</v>
      </c>
      <c r="G19385" s="1">
        <v>0</v>
      </c>
      <c r="H19385" s="1">
        <v>3</v>
      </c>
      <c r="I19385" s="15">
        <v>0</v>
      </c>
      <c r="J19385">
        <f t="shared" si="302"/>
        <v>40</v>
      </c>
    </row>
    <row r="19386" spans="1:10" x14ac:dyDescent="0.3">
      <c r="A19386" t="s">
        <v>19666</v>
      </c>
      <c r="C19386" s="18">
        <v>368.55161428288227</v>
      </c>
      <c r="D19386" s="1"/>
      <c r="E19386" s="1">
        <v>14</v>
      </c>
      <c r="F19386" s="1">
        <v>5</v>
      </c>
      <c r="G19386" s="1">
        <v>0</v>
      </c>
      <c r="H19386" s="1">
        <v>9</v>
      </c>
      <c r="I19386" s="15">
        <v>0.35714285714285715</v>
      </c>
      <c r="J19386">
        <f t="shared" si="302"/>
        <v>40</v>
      </c>
    </row>
    <row r="19387" spans="1:10" x14ac:dyDescent="0.3">
      <c r="A19387" t="s">
        <v>19336</v>
      </c>
      <c r="C19387" s="18">
        <v>368.54207834381168</v>
      </c>
      <c r="D19387" s="1"/>
      <c r="E19387" s="1">
        <v>3</v>
      </c>
      <c r="F19387" s="1">
        <v>0</v>
      </c>
      <c r="G19387" s="1">
        <v>0</v>
      </c>
      <c r="H19387" s="1">
        <v>3</v>
      </c>
      <c r="I19387" s="15">
        <v>0</v>
      </c>
      <c r="J19387">
        <f t="shared" si="302"/>
        <v>40</v>
      </c>
    </row>
    <row r="19388" spans="1:10" x14ac:dyDescent="0.3">
      <c r="A19388" t="s">
        <v>19337</v>
      </c>
      <c r="C19388" s="18">
        <v>368.54181236810405</v>
      </c>
      <c r="D19388" s="1"/>
      <c r="E19388" s="1">
        <v>12</v>
      </c>
      <c r="F19388" s="1">
        <v>3</v>
      </c>
      <c r="G19388" s="1">
        <v>2</v>
      </c>
      <c r="H19388" s="1">
        <v>7</v>
      </c>
      <c r="I19388" s="15">
        <v>0.33333333333333331</v>
      </c>
      <c r="J19388">
        <f t="shared" si="302"/>
        <v>40</v>
      </c>
    </row>
    <row r="19389" spans="1:10" x14ac:dyDescent="0.3">
      <c r="A19389" t="s">
        <v>19339</v>
      </c>
      <c r="C19389" s="18">
        <v>368.54098307520223</v>
      </c>
      <c r="D19389" s="1"/>
      <c r="E19389" s="1">
        <v>3</v>
      </c>
      <c r="F19389" s="1">
        <v>0</v>
      </c>
      <c r="G19389" s="1">
        <v>0</v>
      </c>
      <c r="H19389" s="1">
        <v>3</v>
      </c>
      <c r="I19389" s="15">
        <v>0</v>
      </c>
      <c r="J19389">
        <f t="shared" si="302"/>
        <v>40</v>
      </c>
    </row>
    <row r="19390" spans="1:10" x14ac:dyDescent="0.3">
      <c r="A19390" t="s">
        <v>19341</v>
      </c>
      <c r="C19390" s="18">
        <v>368.53192273996603</v>
      </c>
      <c r="D19390" s="1"/>
      <c r="E19390" s="1">
        <v>5</v>
      </c>
      <c r="F19390" s="1">
        <v>1</v>
      </c>
      <c r="G19390" s="1">
        <v>0</v>
      </c>
      <c r="H19390" s="1">
        <v>4</v>
      </c>
      <c r="I19390" s="15">
        <v>0.2</v>
      </c>
      <c r="J19390">
        <f t="shared" si="302"/>
        <v>40</v>
      </c>
    </row>
    <row r="19391" spans="1:10" x14ac:dyDescent="0.3">
      <c r="A19391" t="s">
        <v>19342</v>
      </c>
      <c r="C19391" s="18">
        <v>368.5254320625956</v>
      </c>
      <c r="D19391" s="1"/>
      <c r="E19391" s="1">
        <v>3</v>
      </c>
      <c r="F19391" s="1">
        <v>0</v>
      </c>
      <c r="G19391" s="1">
        <v>0</v>
      </c>
      <c r="H19391" s="1">
        <v>3</v>
      </c>
      <c r="I19391" s="15">
        <v>0</v>
      </c>
      <c r="J19391">
        <f t="shared" si="302"/>
        <v>40</v>
      </c>
    </row>
    <row r="19392" spans="1:10" x14ac:dyDescent="0.3">
      <c r="A19392" t="s">
        <v>19344</v>
      </c>
      <c r="C19392" s="18">
        <v>368.51173468105338</v>
      </c>
      <c r="D19392" s="1"/>
      <c r="E19392" s="1">
        <v>3</v>
      </c>
      <c r="F19392" s="1">
        <v>0</v>
      </c>
      <c r="G19392" s="1">
        <v>0</v>
      </c>
      <c r="H19392" s="1">
        <v>3</v>
      </c>
      <c r="I19392" s="15">
        <v>0</v>
      </c>
      <c r="J19392">
        <f t="shared" si="302"/>
        <v>40</v>
      </c>
    </row>
    <row r="19393" spans="1:10" x14ac:dyDescent="0.3">
      <c r="A19393" t="s">
        <v>19345</v>
      </c>
      <c r="C19393" s="18">
        <v>368.51062348954599</v>
      </c>
      <c r="D19393" s="1"/>
      <c r="E19393" s="1">
        <v>3</v>
      </c>
      <c r="F19393" s="1">
        <v>0</v>
      </c>
      <c r="G19393" s="1">
        <v>0</v>
      </c>
      <c r="H19393" s="1">
        <v>3</v>
      </c>
      <c r="I19393" s="15">
        <v>0</v>
      </c>
      <c r="J19393">
        <f t="shared" si="302"/>
        <v>40</v>
      </c>
    </row>
    <row r="19394" spans="1:10" x14ac:dyDescent="0.3">
      <c r="A19394" t="s">
        <v>19347</v>
      </c>
      <c r="C19394" s="18">
        <v>368.50220503276938</v>
      </c>
      <c r="D19394" s="1"/>
      <c r="E19394" s="1">
        <v>5</v>
      </c>
      <c r="F19394" s="1">
        <v>1</v>
      </c>
      <c r="G19394" s="1">
        <v>0</v>
      </c>
      <c r="H19394" s="1">
        <v>4</v>
      </c>
      <c r="I19394" s="15">
        <v>0.2</v>
      </c>
      <c r="J19394">
        <f t="shared" si="302"/>
        <v>40</v>
      </c>
    </row>
    <row r="19395" spans="1:10" x14ac:dyDescent="0.3">
      <c r="A19395" t="s">
        <v>19348</v>
      </c>
      <c r="C19395" s="18">
        <v>368.49748809562243</v>
      </c>
      <c r="D19395" s="1"/>
      <c r="E19395" s="1">
        <v>3</v>
      </c>
      <c r="F19395" s="1">
        <v>0</v>
      </c>
      <c r="G19395" s="1">
        <v>0</v>
      </c>
      <c r="H19395" s="1">
        <v>3</v>
      </c>
      <c r="I19395" s="15">
        <v>0</v>
      </c>
      <c r="J19395">
        <f t="shared" si="302"/>
        <v>40</v>
      </c>
    </row>
    <row r="19396" spans="1:10" x14ac:dyDescent="0.3">
      <c r="A19396" t="s">
        <v>19349</v>
      </c>
      <c r="C19396" s="18">
        <v>368.49676321263536</v>
      </c>
      <c r="D19396" s="1"/>
      <c r="E19396" s="1">
        <v>3</v>
      </c>
      <c r="F19396" s="1">
        <v>0</v>
      </c>
      <c r="G19396" s="1">
        <v>0</v>
      </c>
      <c r="H19396" s="1">
        <v>3</v>
      </c>
      <c r="I19396" s="15">
        <v>0</v>
      </c>
      <c r="J19396">
        <f t="shared" ref="J19396:J19459" si="303">IF(E19396&lt;=30,40,20)</f>
        <v>40</v>
      </c>
    </row>
    <row r="19397" spans="1:10" x14ac:dyDescent="0.3">
      <c r="A19397" t="s">
        <v>19351</v>
      </c>
      <c r="C19397" s="18">
        <v>368.48862685863872</v>
      </c>
      <c r="D19397" s="1"/>
      <c r="E19397" s="1">
        <v>3</v>
      </c>
      <c r="F19397" s="1">
        <v>0</v>
      </c>
      <c r="G19397" s="1">
        <v>0</v>
      </c>
      <c r="H19397" s="1">
        <v>3</v>
      </c>
      <c r="I19397" s="15">
        <v>0</v>
      </c>
      <c r="J19397">
        <f t="shared" si="303"/>
        <v>40</v>
      </c>
    </row>
    <row r="19398" spans="1:10" x14ac:dyDescent="0.3">
      <c r="A19398" t="s">
        <v>19352</v>
      </c>
      <c r="C19398" s="18">
        <v>368.48166087695404</v>
      </c>
      <c r="D19398" s="1"/>
      <c r="E19398" s="1">
        <v>3</v>
      </c>
      <c r="F19398" s="1">
        <v>0</v>
      </c>
      <c r="G19398" s="1">
        <v>0</v>
      </c>
      <c r="H19398" s="1">
        <v>3</v>
      </c>
      <c r="I19398" s="15">
        <v>0</v>
      </c>
      <c r="J19398">
        <f t="shared" si="303"/>
        <v>40</v>
      </c>
    </row>
    <row r="19399" spans="1:10" x14ac:dyDescent="0.3">
      <c r="A19399" t="s">
        <v>19353</v>
      </c>
      <c r="C19399" s="18">
        <v>368.48096234186767</v>
      </c>
      <c r="D19399" s="1"/>
      <c r="E19399" s="1">
        <v>3</v>
      </c>
      <c r="F19399" s="1">
        <v>0</v>
      </c>
      <c r="G19399" s="1">
        <v>0</v>
      </c>
      <c r="H19399" s="1">
        <v>3</v>
      </c>
      <c r="I19399" s="15">
        <v>0</v>
      </c>
      <c r="J19399">
        <f t="shared" si="303"/>
        <v>40</v>
      </c>
    </row>
    <row r="19400" spans="1:10" x14ac:dyDescent="0.3">
      <c r="A19400" t="s">
        <v>19354</v>
      </c>
      <c r="C19400" s="18">
        <v>368.4762658992878</v>
      </c>
      <c r="D19400" s="1"/>
      <c r="E19400" s="1">
        <v>5</v>
      </c>
      <c r="F19400" s="1">
        <v>1</v>
      </c>
      <c r="G19400" s="1">
        <v>0</v>
      </c>
      <c r="H19400" s="1">
        <v>4</v>
      </c>
      <c r="I19400" s="15">
        <v>0.2</v>
      </c>
      <c r="J19400">
        <f t="shared" si="303"/>
        <v>40</v>
      </c>
    </row>
    <row r="19401" spans="1:10" x14ac:dyDescent="0.3">
      <c r="A19401" t="s">
        <v>19355</v>
      </c>
      <c r="C19401" s="18">
        <v>368.47511153115613</v>
      </c>
      <c r="D19401" s="1"/>
      <c r="E19401" s="1">
        <v>5</v>
      </c>
      <c r="F19401" s="1">
        <v>1</v>
      </c>
      <c r="G19401" s="1">
        <v>0</v>
      </c>
      <c r="H19401" s="1">
        <v>4</v>
      </c>
      <c r="I19401" s="15">
        <v>0.2</v>
      </c>
      <c r="J19401">
        <f t="shared" si="303"/>
        <v>40</v>
      </c>
    </row>
    <row r="19402" spans="1:10" x14ac:dyDescent="0.3">
      <c r="A19402" t="s">
        <v>19356</v>
      </c>
      <c r="C19402" s="18">
        <v>368.47186967293072</v>
      </c>
      <c r="D19402" s="1"/>
      <c r="E19402" s="1">
        <v>3</v>
      </c>
      <c r="F19402" s="1">
        <v>0</v>
      </c>
      <c r="G19402" s="1">
        <v>0</v>
      </c>
      <c r="H19402" s="1">
        <v>3</v>
      </c>
      <c r="I19402" s="15">
        <v>0</v>
      </c>
      <c r="J19402">
        <f t="shared" si="303"/>
        <v>40</v>
      </c>
    </row>
    <row r="19403" spans="1:10" x14ac:dyDescent="0.3">
      <c r="A19403" t="s">
        <v>19357</v>
      </c>
      <c r="C19403" s="18">
        <v>368.47088493629627</v>
      </c>
      <c r="D19403" s="1"/>
      <c r="E19403" s="1">
        <v>10</v>
      </c>
      <c r="F19403" s="1">
        <v>3</v>
      </c>
      <c r="G19403" s="1">
        <v>1</v>
      </c>
      <c r="H19403" s="1">
        <v>6</v>
      </c>
      <c r="I19403" s="15">
        <v>0.35</v>
      </c>
      <c r="J19403">
        <f t="shared" si="303"/>
        <v>40</v>
      </c>
    </row>
    <row r="19404" spans="1:10" x14ac:dyDescent="0.3">
      <c r="A19404" t="s">
        <v>19358</v>
      </c>
      <c r="C19404" s="18">
        <v>368.46883171905057</v>
      </c>
      <c r="D19404" s="1"/>
      <c r="E19404" s="1">
        <v>3</v>
      </c>
      <c r="F19404" s="1">
        <v>0</v>
      </c>
      <c r="G19404" s="1">
        <v>0</v>
      </c>
      <c r="H19404" s="1">
        <v>3</v>
      </c>
      <c r="I19404" s="15">
        <v>0</v>
      </c>
      <c r="J19404">
        <f t="shared" si="303"/>
        <v>40</v>
      </c>
    </row>
    <row r="19405" spans="1:10" x14ac:dyDescent="0.3">
      <c r="A19405" t="s">
        <v>19405</v>
      </c>
      <c r="C19405" s="18">
        <v>368.46541679266835</v>
      </c>
      <c r="D19405" s="1"/>
      <c r="E19405" s="1">
        <v>3</v>
      </c>
      <c r="F19405" s="1">
        <v>0</v>
      </c>
      <c r="G19405" s="1">
        <v>0</v>
      </c>
      <c r="H19405" s="1">
        <v>3</v>
      </c>
      <c r="I19405" s="15">
        <v>0</v>
      </c>
      <c r="J19405">
        <f t="shared" si="303"/>
        <v>40</v>
      </c>
    </row>
    <row r="19406" spans="1:10" x14ac:dyDescent="0.3">
      <c r="A19406" t="s">
        <v>19346</v>
      </c>
      <c r="C19406" s="18">
        <v>368.46398869295854</v>
      </c>
      <c r="D19406" s="1"/>
      <c r="E19406" s="1">
        <v>3</v>
      </c>
      <c r="F19406" s="1">
        <v>0</v>
      </c>
      <c r="G19406" s="1">
        <v>0</v>
      </c>
      <c r="H19406" s="1">
        <v>3</v>
      </c>
      <c r="I19406" s="15">
        <v>0</v>
      </c>
      <c r="J19406">
        <f t="shared" si="303"/>
        <v>40</v>
      </c>
    </row>
    <row r="19407" spans="1:10" x14ac:dyDescent="0.3">
      <c r="A19407" t="s">
        <v>19377</v>
      </c>
      <c r="C19407" s="18">
        <v>368.44342253321878</v>
      </c>
      <c r="D19407" s="1"/>
      <c r="E19407" s="1">
        <v>12</v>
      </c>
      <c r="F19407" s="1">
        <v>4</v>
      </c>
      <c r="G19407" s="1">
        <v>0</v>
      </c>
      <c r="H19407" s="1">
        <v>8</v>
      </c>
      <c r="I19407" s="15">
        <v>0.33333333333333331</v>
      </c>
      <c r="J19407">
        <f t="shared" si="303"/>
        <v>40</v>
      </c>
    </row>
    <row r="19408" spans="1:10" x14ac:dyDescent="0.3">
      <c r="A19408" t="s">
        <v>19361</v>
      </c>
      <c r="C19408" s="18">
        <v>368.43505946600038</v>
      </c>
      <c r="D19408" s="1"/>
      <c r="E19408" s="1">
        <v>8</v>
      </c>
      <c r="F19408" s="1">
        <v>2</v>
      </c>
      <c r="G19408" s="1">
        <v>0</v>
      </c>
      <c r="H19408" s="1">
        <v>6</v>
      </c>
      <c r="I19408" s="15">
        <v>0.25</v>
      </c>
      <c r="J19408">
        <f t="shared" si="303"/>
        <v>40</v>
      </c>
    </row>
    <row r="19409" spans="1:10" x14ac:dyDescent="0.3">
      <c r="A19409" t="s">
        <v>19534</v>
      </c>
      <c r="C19409" s="18">
        <v>368.43339886472353</v>
      </c>
      <c r="D19409" s="1"/>
      <c r="E19409" s="1">
        <v>67</v>
      </c>
      <c r="F19409" s="1">
        <v>27</v>
      </c>
      <c r="G19409" s="1">
        <v>2</v>
      </c>
      <c r="H19409" s="1">
        <v>38</v>
      </c>
      <c r="I19409" s="15">
        <v>0.41791044776119401</v>
      </c>
      <c r="J19409">
        <f t="shared" si="303"/>
        <v>20</v>
      </c>
    </row>
    <row r="19410" spans="1:10" x14ac:dyDescent="0.3">
      <c r="A19410" t="s">
        <v>19362</v>
      </c>
      <c r="C19410" s="18">
        <v>368.43284316049579</v>
      </c>
      <c r="D19410" s="1"/>
      <c r="E19410" s="1">
        <v>3</v>
      </c>
      <c r="F19410" s="1">
        <v>0</v>
      </c>
      <c r="G19410" s="1">
        <v>0</v>
      </c>
      <c r="H19410" s="1">
        <v>3</v>
      </c>
      <c r="I19410" s="15">
        <v>0</v>
      </c>
      <c r="J19410">
        <f t="shared" si="303"/>
        <v>40</v>
      </c>
    </row>
    <row r="19411" spans="1:10" x14ac:dyDescent="0.3">
      <c r="A19411" t="s">
        <v>19363</v>
      </c>
      <c r="C19411" s="18">
        <v>368.42264348589839</v>
      </c>
      <c r="D19411" s="1"/>
      <c r="E19411" s="1">
        <v>31</v>
      </c>
      <c r="F19411" s="1">
        <v>10</v>
      </c>
      <c r="G19411" s="1">
        <v>4</v>
      </c>
      <c r="H19411" s="1">
        <v>17</v>
      </c>
      <c r="I19411" s="15">
        <v>0.38709677419354838</v>
      </c>
      <c r="J19411">
        <f t="shared" si="303"/>
        <v>20</v>
      </c>
    </row>
    <row r="19412" spans="1:10" x14ac:dyDescent="0.3">
      <c r="A19412" t="s">
        <v>19364</v>
      </c>
      <c r="C19412" s="18">
        <v>368.41622585094206</v>
      </c>
      <c r="D19412" s="1"/>
      <c r="E19412" s="1">
        <v>5</v>
      </c>
      <c r="F19412" s="1">
        <v>1</v>
      </c>
      <c r="G19412" s="1">
        <v>0</v>
      </c>
      <c r="H19412" s="1">
        <v>4</v>
      </c>
      <c r="I19412" s="15">
        <v>0.2</v>
      </c>
      <c r="J19412">
        <f t="shared" si="303"/>
        <v>40</v>
      </c>
    </row>
    <row r="19413" spans="1:10" x14ac:dyDescent="0.3">
      <c r="A19413" t="s">
        <v>19365</v>
      </c>
      <c r="C19413" s="18">
        <v>368.41333362812537</v>
      </c>
      <c r="D19413" s="1"/>
      <c r="E19413" s="1">
        <v>5</v>
      </c>
      <c r="F19413" s="1">
        <v>1</v>
      </c>
      <c r="G19413" s="1">
        <v>0</v>
      </c>
      <c r="H19413" s="1">
        <v>4</v>
      </c>
      <c r="I19413" s="15">
        <v>0.2</v>
      </c>
      <c r="J19413">
        <f t="shared" si="303"/>
        <v>40</v>
      </c>
    </row>
    <row r="19414" spans="1:10" x14ac:dyDescent="0.3">
      <c r="A19414" t="s">
        <v>19367</v>
      </c>
      <c r="C19414" s="18">
        <v>368.40930484016684</v>
      </c>
      <c r="D19414" s="1"/>
      <c r="E19414" s="1">
        <v>3</v>
      </c>
      <c r="F19414" s="1">
        <v>0</v>
      </c>
      <c r="G19414" s="1">
        <v>0</v>
      </c>
      <c r="H19414" s="1">
        <v>3</v>
      </c>
      <c r="I19414" s="15">
        <v>0</v>
      </c>
      <c r="J19414">
        <f t="shared" si="303"/>
        <v>40</v>
      </c>
    </row>
    <row r="19415" spans="1:10" x14ac:dyDescent="0.3">
      <c r="A19415" t="s">
        <v>19369</v>
      </c>
      <c r="C19415" s="18">
        <v>368.40017743618529</v>
      </c>
      <c r="D19415" s="1"/>
      <c r="E19415" s="1">
        <v>3</v>
      </c>
      <c r="F19415" s="1">
        <v>0</v>
      </c>
      <c r="G19415" s="1">
        <v>0</v>
      </c>
      <c r="H19415" s="1">
        <v>3</v>
      </c>
      <c r="I19415" s="15">
        <v>0</v>
      </c>
      <c r="J19415">
        <f t="shared" si="303"/>
        <v>40</v>
      </c>
    </row>
    <row r="19416" spans="1:10" x14ac:dyDescent="0.3">
      <c r="A19416" t="s">
        <v>19370</v>
      </c>
      <c r="C19416" s="18">
        <v>368.38980445483696</v>
      </c>
      <c r="D19416" s="1"/>
      <c r="E19416" s="1">
        <v>3</v>
      </c>
      <c r="F19416" s="1">
        <v>0</v>
      </c>
      <c r="G19416" s="1">
        <v>0</v>
      </c>
      <c r="H19416" s="1">
        <v>3</v>
      </c>
      <c r="I19416" s="15">
        <v>0</v>
      </c>
      <c r="J19416">
        <f t="shared" si="303"/>
        <v>40</v>
      </c>
    </row>
    <row r="19417" spans="1:10" x14ac:dyDescent="0.3">
      <c r="A19417" t="s">
        <v>19371</v>
      </c>
      <c r="C19417" s="18">
        <v>368.38500873147689</v>
      </c>
      <c r="D19417" s="1"/>
      <c r="E19417" s="1">
        <v>3</v>
      </c>
      <c r="F19417" s="1">
        <v>0</v>
      </c>
      <c r="G19417" s="1">
        <v>0</v>
      </c>
      <c r="H19417" s="1">
        <v>3</v>
      </c>
      <c r="I19417" s="15">
        <v>0</v>
      </c>
      <c r="J19417">
        <f t="shared" si="303"/>
        <v>40</v>
      </c>
    </row>
    <row r="19418" spans="1:10" x14ac:dyDescent="0.3">
      <c r="A19418" t="s">
        <v>19372</v>
      </c>
      <c r="C19418" s="18">
        <v>368.37938932447219</v>
      </c>
      <c r="D19418" s="1"/>
      <c r="E19418" s="1">
        <v>6</v>
      </c>
      <c r="F19418" s="1">
        <v>1</v>
      </c>
      <c r="G19418" s="1">
        <v>0</v>
      </c>
      <c r="H19418" s="1">
        <v>5</v>
      </c>
      <c r="I19418" s="15">
        <v>0.16666666666666666</v>
      </c>
      <c r="J19418">
        <f t="shared" si="303"/>
        <v>40</v>
      </c>
    </row>
    <row r="19419" spans="1:10" x14ac:dyDescent="0.3">
      <c r="A19419" t="s">
        <v>19373</v>
      </c>
      <c r="C19419" s="18">
        <v>368.36883886134763</v>
      </c>
      <c r="D19419" s="1"/>
      <c r="E19419" s="1">
        <v>5</v>
      </c>
      <c r="F19419" s="1">
        <v>1</v>
      </c>
      <c r="G19419" s="1">
        <v>0</v>
      </c>
      <c r="H19419" s="1">
        <v>4</v>
      </c>
      <c r="I19419" s="15">
        <v>0.2</v>
      </c>
      <c r="J19419">
        <f t="shared" si="303"/>
        <v>40</v>
      </c>
    </row>
    <row r="19420" spans="1:10" x14ac:dyDescent="0.3">
      <c r="A19420" t="s">
        <v>19388</v>
      </c>
      <c r="C19420" s="18">
        <v>368.36480485174138</v>
      </c>
      <c r="D19420" s="1"/>
      <c r="E19420" s="1">
        <v>5</v>
      </c>
      <c r="F19420" s="1">
        <v>1</v>
      </c>
      <c r="G19420" s="1">
        <v>0</v>
      </c>
      <c r="H19420" s="1">
        <v>4</v>
      </c>
      <c r="I19420" s="15">
        <v>0.2</v>
      </c>
      <c r="J19420">
        <f t="shared" si="303"/>
        <v>40</v>
      </c>
    </row>
    <row r="19421" spans="1:10" x14ac:dyDescent="0.3">
      <c r="A19421" t="s">
        <v>19374</v>
      </c>
      <c r="C19421" s="18">
        <v>368.36363716770978</v>
      </c>
      <c r="D19421" s="1"/>
      <c r="E19421" s="1">
        <v>3</v>
      </c>
      <c r="F19421" s="1">
        <v>0</v>
      </c>
      <c r="G19421" s="1">
        <v>0</v>
      </c>
      <c r="H19421" s="1">
        <v>3</v>
      </c>
      <c r="I19421" s="15">
        <v>0</v>
      </c>
      <c r="J19421">
        <f t="shared" si="303"/>
        <v>40</v>
      </c>
    </row>
    <row r="19422" spans="1:10" x14ac:dyDescent="0.3">
      <c r="A19422" t="s">
        <v>19375</v>
      </c>
      <c r="C19422" s="18">
        <v>368.36072549820625</v>
      </c>
      <c r="D19422" s="1"/>
      <c r="E19422" s="1">
        <v>5</v>
      </c>
      <c r="F19422" s="1">
        <v>1</v>
      </c>
      <c r="G19422" s="1">
        <v>0</v>
      </c>
      <c r="H19422" s="1">
        <v>4</v>
      </c>
      <c r="I19422" s="15">
        <v>0.2</v>
      </c>
      <c r="J19422">
        <f t="shared" si="303"/>
        <v>40</v>
      </c>
    </row>
    <row r="19423" spans="1:10" x14ac:dyDescent="0.3">
      <c r="A19423" t="s">
        <v>19376</v>
      </c>
      <c r="C19423" s="18">
        <v>368.36029181871157</v>
      </c>
      <c r="D19423" s="1"/>
      <c r="E19423" s="1">
        <v>3</v>
      </c>
      <c r="F19423" s="1">
        <v>0</v>
      </c>
      <c r="G19423" s="1">
        <v>0</v>
      </c>
      <c r="H19423" s="1">
        <v>3</v>
      </c>
      <c r="I19423" s="15">
        <v>0</v>
      </c>
      <c r="J19423">
        <f t="shared" si="303"/>
        <v>40</v>
      </c>
    </row>
    <row r="19424" spans="1:10" x14ac:dyDescent="0.3">
      <c r="A19424" s="21" t="s">
        <v>19378</v>
      </c>
      <c r="C19424" s="18">
        <v>368.34215606294936</v>
      </c>
      <c r="D19424" s="1"/>
      <c r="E19424" s="1">
        <v>3</v>
      </c>
      <c r="F19424" s="1">
        <v>0</v>
      </c>
      <c r="G19424" s="1">
        <v>0</v>
      </c>
      <c r="H19424" s="1">
        <v>3</v>
      </c>
      <c r="I19424" s="15">
        <v>0</v>
      </c>
      <c r="J19424">
        <f t="shared" si="303"/>
        <v>40</v>
      </c>
    </row>
    <row r="19425" spans="1:10" x14ac:dyDescent="0.3">
      <c r="A19425" t="s">
        <v>19379</v>
      </c>
      <c r="C19425" s="18">
        <v>368.33955328330757</v>
      </c>
      <c r="D19425" s="1"/>
      <c r="E19425" s="1">
        <v>5</v>
      </c>
      <c r="F19425" s="1">
        <v>1</v>
      </c>
      <c r="G19425" s="1">
        <v>0</v>
      </c>
      <c r="H19425" s="1">
        <v>4</v>
      </c>
      <c r="I19425" s="15">
        <v>0.2</v>
      </c>
      <c r="J19425">
        <f t="shared" si="303"/>
        <v>40</v>
      </c>
    </row>
    <row r="19426" spans="1:10" x14ac:dyDescent="0.3">
      <c r="A19426" t="s">
        <v>19381</v>
      </c>
      <c r="C19426" s="18">
        <v>368.33806743847947</v>
      </c>
      <c r="D19426" s="1"/>
      <c r="E19426" s="1">
        <v>3</v>
      </c>
      <c r="F19426" s="1">
        <v>0</v>
      </c>
      <c r="G19426" s="1">
        <v>0</v>
      </c>
      <c r="H19426" s="1">
        <v>3</v>
      </c>
      <c r="I19426" s="15">
        <v>0</v>
      </c>
      <c r="J19426">
        <f t="shared" si="303"/>
        <v>40</v>
      </c>
    </row>
    <row r="19427" spans="1:10" x14ac:dyDescent="0.3">
      <c r="A19427" t="s">
        <v>19380</v>
      </c>
      <c r="C19427" s="18">
        <v>368.33752148004959</v>
      </c>
      <c r="D19427" s="1"/>
      <c r="E19427" s="1">
        <v>3</v>
      </c>
      <c r="F19427" s="1">
        <v>0</v>
      </c>
      <c r="G19427" s="1">
        <v>0</v>
      </c>
      <c r="H19427" s="1">
        <v>3</v>
      </c>
      <c r="I19427" s="15">
        <v>0</v>
      </c>
      <c r="J19427">
        <f t="shared" si="303"/>
        <v>40</v>
      </c>
    </row>
    <row r="19428" spans="1:10" x14ac:dyDescent="0.3">
      <c r="A19428" t="s">
        <v>19382</v>
      </c>
      <c r="C19428" s="18">
        <v>368.32375277537363</v>
      </c>
      <c r="D19428" s="1"/>
      <c r="E19428" s="1">
        <v>3</v>
      </c>
      <c r="F19428" s="1">
        <v>0</v>
      </c>
      <c r="G19428" s="1">
        <v>0</v>
      </c>
      <c r="H19428" s="1">
        <v>3</v>
      </c>
      <c r="I19428" s="15">
        <v>0</v>
      </c>
      <c r="J19428">
        <f t="shared" si="303"/>
        <v>40</v>
      </c>
    </row>
    <row r="19429" spans="1:10" x14ac:dyDescent="0.3">
      <c r="A19429" t="s">
        <v>19383</v>
      </c>
      <c r="C19429" s="18">
        <v>368.31865760272331</v>
      </c>
      <c r="D19429" s="1"/>
      <c r="E19429" s="1">
        <v>11</v>
      </c>
      <c r="F19429" s="1">
        <v>3</v>
      </c>
      <c r="G19429" s="1">
        <v>1</v>
      </c>
      <c r="H19429" s="1">
        <v>7</v>
      </c>
      <c r="I19429" s="15">
        <v>0.31818181818181818</v>
      </c>
      <c r="J19429">
        <f t="shared" si="303"/>
        <v>40</v>
      </c>
    </row>
    <row r="19430" spans="1:10" x14ac:dyDescent="0.3">
      <c r="A19430" t="s">
        <v>19384</v>
      </c>
      <c r="C19430" s="18">
        <v>368.31332813780159</v>
      </c>
      <c r="D19430" s="1"/>
      <c r="E19430" s="1">
        <v>17</v>
      </c>
      <c r="F19430" s="1">
        <v>6</v>
      </c>
      <c r="G19430" s="1">
        <v>0</v>
      </c>
      <c r="H19430" s="1">
        <v>11</v>
      </c>
      <c r="I19430" s="15">
        <v>0.35294117647058826</v>
      </c>
      <c r="J19430">
        <f t="shared" si="303"/>
        <v>40</v>
      </c>
    </row>
    <row r="19431" spans="1:10" x14ac:dyDescent="0.3">
      <c r="A19431" t="s">
        <v>19385</v>
      </c>
      <c r="C19431" s="18">
        <v>368.30719234592368</v>
      </c>
      <c r="D19431" s="1"/>
      <c r="E19431" s="1">
        <v>13</v>
      </c>
      <c r="F19431" s="1">
        <v>4</v>
      </c>
      <c r="G19431" s="1">
        <v>1</v>
      </c>
      <c r="H19431" s="1">
        <v>8</v>
      </c>
      <c r="I19431" s="15">
        <v>0.34615384615384615</v>
      </c>
      <c r="J19431">
        <f t="shared" si="303"/>
        <v>40</v>
      </c>
    </row>
    <row r="19432" spans="1:10" x14ac:dyDescent="0.3">
      <c r="A19432" t="s">
        <v>19404</v>
      </c>
      <c r="C19432" s="18">
        <v>368.30105460006735</v>
      </c>
      <c r="D19432" s="1"/>
      <c r="E19432" s="1">
        <v>23</v>
      </c>
      <c r="F19432" s="1">
        <v>9</v>
      </c>
      <c r="G19432" s="1">
        <v>1</v>
      </c>
      <c r="H19432" s="1">
        <v>13</v>
      </c>
      <c r="I19432" s="15">
        <v>0.41304347826086957</v>
      </c>
      <c r="J19432">
        <f t="shared" si="303"/>
        <v>40</v>
      </c>
    </row>
    <row r="19433" spans="1:10" x14ac:dyDescent="0.3">
      <c r="A19433" t="s">
        <v>19387</v>
      </c>
      <c r="C19433" s="18">
        <v>368.29814441594317</v>
      </c>
      <c r="D19433" s="1"/>
      <c r="E19433" s="1">
        <v>5</v>
      </c>
      <c r="F19433" s="1">
        <v>1</v>
      </c>
      <c r="G19433" s="1">
        <v>0</v>
      </c>
      <c r="H19433" s="1">
        <v>4</v>
      </c>
      <c r="I19433" s="15">
        <v>0.2</v>
      </c>
      <c r="J19433">
        <f t="shared" si="303"/>
        <v>40</v>
      </c>
    </row>
    <row r="19434" spans="1:10" x14ac:dyDescent="0.3">
      <c r="A19434" t="s">
        <v>19386</v>
      </c>
      <c r="C19434" s="18">
        <v>368.2922460486916</v>
      </c>
      <c r="D19434" s="1"/>
      <c r="E19434" s="1">
        <v>5</v>
      </c>
      <c r="F19434" s="1">
        <v>0</v>
      </c>
      <c r="G19434" s="1">
        <v>1</v>
      </c>
      <c r="H19434" s="1">
        <v>4</v>
      </c>
      <c r="I19434" s="15">
        <v>0.1</v>
      </c>
      <c r="J19434">
        <f t="shared" si="303"/>
        <v>40</v>
      </c>
    </row>
    <row r="19435" spans="1:10" x14ac:dyDescent="0.3">
      <c r="A19435" t="s">
        <v>19395</v>
      </c>
      <c r="C19435" s="18">
        <v>368.28851872109414</v>
      </c>
      <c r="D19435" s="1"/>
      <c r="E19435" s="1">
        <v>21</v>
      </c>
      <c r="F19435" s="1">
        <v>8</v>
      </c>
      <c r="G19435" s="1">
        <v>0</v>
      </c>
      <c r="H19435" s="1">
        <v>13</v>
      </c>
      <c r="I19435" s="15">
        <v>0.38095238095238093</v>
      </c>
      <c r="J19435">
        <f t="shared" si="303"/>
        <v>40</v>
      </c>
    </row>
    <row r="19436" spans="1:10" x14ac:dyDescent="0.3">
      <c r="A19436" t="s">
        <v>19389</v>
      </c>
      <c r="C19436" s="18">
        <v>368.28131363858273</v>
      </c>
      <c r="D19436" s="1"/>
      <c r="E19436" s="1">
        <v>12</v>
      </c>
      <c r="F19436" s="1">
        <v>4</v>
      </c>
      <c r="G19436" s="1">
        <v>0</v>
      </c>
      <c r="H19436" s="1">
        <v>8</v>
      </c>
      <c r="I19436" s="15">
        <v>0.33333333333333331</v>
      </c>
      <c r="J19436">
        <f t="shared" si="303"/>
        <v>40</v>
      </c>
    </row>
    <row r="19437" spans="1:10" x14ac:dyDescent="0.3">
      <c r="A19437" t="s">
        <v>19390</v>
      </c>
      <c r="C19437" s="18">
        <v>368.2808363247575</v>
      </c>
      <c r="D19437" s="1"/>
      <c r="E19437" s="1">
        <v>6</v>
      </c>
      <c r="F19437" s="1">
        <v>1</v>
      </c>
      <c r="G19437" s="1">
        <v>0</v>
      </c>
      <c r="H19437" s="1">
        <v>5</v>
      </c>
      <c r="I19437" s="15">
        <v>0.16666666666666666</v>
      </c>
      <c r="J19437">
        <f t="shared" si="303"/>
        <v>40</v>
      </c>
    </row>
    <row r="19438" spans="1:10" x14ac:dyDescent="0.3">
      <c r="A19438" t="s">
        <v>19391</v>
      </c>
      <c r="C19438" s="18">
        <v>368.27427221476893</v>
      </c>
      <c r="D19438" s="1"/>
      <c r="E19438" s="1">
        <v>24</v>
      </c>
      <c r="F19438" s="1">
        <v>9</v>
      </c>
      <c r="G19438" s="1">
        <v>1</v>
      </c>
      <c r="H19438" s="1">
        <v>14</v>
      </c>
      <c r="I19438" s="15">
        <v>0.39583333333333331</v>
      </c>
      <c r="J19438">
        <f t="shared" si="303"/>
        <v>40</v>
      </c>
    </row>
    <row r="19439" spans="1:10" x14ac:dyDescent="0.3">
      <c r="A19439" t="s">
        <v>19392</v>
      </c>
      <c r="C19439" s="18">
        <v>368.27265050766505</v>
      </c>
      <c r="D19439" s="1"/>
      <c r="E19439" s="1">
        <v>5</v>
      </c>
      <c r="F19439" s="1">
        <v>1</v>
      </c>
      <c r="G19439" s="1">
        <v>0</v>
      </c>
      <c r="H19439" s="1">
        <v>4</v>
      </c>
      <c r="I19439" s="15">
        <v>0.2</v>
      </c>
      <c r="J19439">
        <f t="shared" si="303"/>
        <v>40</v>
      </c>
    </row>
    <row r="19440" spans="1:10" x14ac:dyDescent="0.3">
      <c r="A19440" t="s">
        <v>19393</v>
      </c>
      <c r="C19440" s="18">
        <v>368.27182218633885</v>
      </c>
      <c r="D19440" s="1"/>
      <c r="E19440" s="1">
        <v>5</v>
      </c>
      <c r="F19440" s="1">
        <v>1</v>
      </c>
      <c r="G19440" s="1">
        <v>0</v>
      </c>
      <c r="H19440" s="1">
        <v>4</v>
      </c>
      <c r="I19440" s="15">
        <v>0.2</v>
      </c>
      <c r="J19440">
        <f t="shared" si="303"/>
        <v>40</v>
      </c>
    </row>
    <row r="19441" spans="1:10" x14ac:dyDescent="0.3">
      <c r="A19441" t="s">
        <v>19396</v>
      </c>
      <c r="C19441" s="18">
        <v>368.24103588248045</v>
      </c>
      <c r="D19441" s="1"/>
      <c r="E19441" s="1">
        <v>3</v>
      </c>
      <c r="F19441" s="1">
        <v>0</v>
      </c>
      <c r="G19441" s="1">
        <v>0</v>
      </c>
      <c r="H19441" s="1">
        <v>3</v>
      </c>
      <c r="I19441" s="15">
        <v>0</v>
      </c>
      <c r="J19441">
        <f t="shared" si="303"/>
        <v>40</v>
      </c>
    </row>
    <row r="19442" spans="1:10" x14ac:dyDescent="0.3">
      <c r="A19442" t="s">
        <v>19397</v>
      </c>
      <c r="C19442" s="18">
        <v>368.23958954684838</v>
      </c>
      <c r="D19442" s="1"/>
      <c r="E19442" s="1">
        <v>3</v>
      </c>
      <c r="F19442" s="1">
        <v>0</v>
      </c>
      <c r="G19442" s="1">
        <v>0</v>
      </c>
      <c r="H19442" s="1">
        <v>3</v>
      </c>
      <c r="I19442" s="15">
        <v>0</v>
      </c>
      <c r="J19442">
        <f t="shared" si="303"/>
        <v>40</v>
      </c>
    </row>
    <row r="19443" spans="1:10" x14ac:dyDescent="0.3">
      <c r="A19443" t="s">
        <v>19398</v>
      </c>
      <c r="C19443" s="18">
        <v>368.23883133138685</v>
      </c>
      <c r="D19443" s="1"/>
      <c r="E19443" s="1">
        <v>3</v>
      </c>
      <c r="F19443" s="1">
        <v>0</v>
      </c>
      <c r="G19443" s="1">
        <v>0</v>
      </c>
      <c r="H19443" s="1">
        <v>3</v>
      </c>
      <c r="I19443" s="15">
        <v>0</v>
      </c>
      <c r="J19443">
        <f t="shared" si="303"/>
        <v>40</v>
      </c>
    </row>
    <row r="19444" spans="1:10" x14ac:dyDescent="0.3">
      <c r="A19444" t="s">
        <v>19399</v>
      </c>
      <c r="C19444" s="18">
        <v>368.23828107543375</v>
      </c>
      <c r="D19444" s="1"/>
      <c r="E19444" s="1">
        <v>7</v>
      </c>
      <c r="F19444" s="1">
        <v>1</v>
      </c>
      <c r="G19444" s="1">
        <v>2</v>
      </c>
      <c r="H19444" s="1">
        <v>4</v>
      </c>
      <c r="I19444" s="15">
        <v>0.2857142857142857</v>
      </c>
      <c r="J19444">
        <f t="shared" si="303"/>
        <v>40</v>
      </c>
    </row>
    <row r="19445" spans="1:10" x14ac:dyDescent="0.3">
      <c r="A19445" s="21" t="s">
        <v>19291</v>
      </c>
      <c r="C19445" s="18">
        <v>368.23471698034768</v>
      </c>
      <c r="D19445" s="1"/>
      <c r="E19445" s="1">
        <v>3</v>
      </c>
      <c r="F19445" s="1">
        <v>0</v>
      </c>
      <c r="G19445" s="1">
        <v>0</v>
      </c>
      <c r="H19445" s="1">
        <v>3</v>
      </c>
      <c r="I19445" s="15">
        <v>0</v>
      </c>
      <c r="J19445">
        <f t="shared" si="303"/>
        <v>40</v>
      </c>
    </row>
    <row r="19446" spans="1:10" x14ac:dyDescent="0.3">
      <c r="A19446" t="s">
        <v>19862</v>
      </c>
      <c r="C19446" s="18">
        <v>368.23457088379445</v>
      </c>
      <c r="D19446" s="1"/>
      <c r="E19446" s="1">
        <v>35</v>
      </c>
      <c r="F19446" s="1">
        <v>16</v>
      </c>
      <c r="G19446" s="1">
        <v>0</v>
      </c>
      <c r="H19446" s="1">
        <v>19</v>
      </c>
      <c r="I19446" s="15">
        <v>0.45714285714285713</v>
      </c>
      <c r="J19446">
        <f t="shared" si="303"/>
        <v>20</v>
      </c>
    </row>
    <row r="19447" spans="1:10" x14ac:dyDescent="0.3">
      <c r="A19447" t="s">
        <v>19400</v>
      </c>
      <c r="C19447" s="18">
        <v>368.23289971148432</v>
      </c>
      <c r="D19447" s="1"/>
      <c r="E19447" s="1">
        <v>3</v>
      </c>
      <c r="F19447" s="1">
        <v>0</v>
      </c>
      <c r="G19447" s="1">
        <v>0</v>
      </c>
      <c r="H19447" s="1">
        <v>3</v>
      </c>
      <c r="I19447" s="15">
        <v>0</v>
      </c>
      <c r="J19447">
        <f t="shared" si="303"/>
        <v>40</v>
      </c>
    </row>
    <row r="19448" spans="1:10" x14ac:dyDescent="0.3">
      <c r="A19448" t="s">
        <v>19640</v>
      </c>
      <c r="C19448" s="18">
        <v>368.23143479140214</v>
      </c>
      <c r="D19448" s="1"/>
      <c r="E19448" s="1">
        <v>57</v>
      </c>
      <c r="F19448" s="1">
        <v>17</v>
      </c>
      <c r="G19448" s="1">
        <v>4</v>
      </c>
      <c r="H19448" s="1">
        <v>36</v>
      </c>
      <c r="I19448" s="15">
        <v>0.33333333333333331</v>
      </c>
      <c r="J19448">
        <f t="shared" si="303"/>
        <v>20</v>
      </c>
    </row>
    <row r="19449" spans="1:10" x14ac:dyDescent="0.3">
      <c r="A19449" t="s">
        <v>19926</v>
      </c>
      <c r="C19449" s="18">
        <v>368.21592305458273</v>
      </c>
      <c r="D19449" s="1"/>
      <c r="E19449" s="1">
        <v>8</v>
      </c>
      <c r="F19449" s="1">
        <v>2</v>
      </c>
      <c r="G19449" s="1">
        <v>0</v>
      </c>
      <c r="H19449" s="1">
        <v>6</v>
      </c>
      <c r="I19449" s="15">
        <v>0.25</v>
      </c>
      <c r="J19449">
        <f t="shared" si="303"/>
        <v>40</v>
      </c>
    </row>
    <row r="19450" spans="1:10" x14ac:dyDescent="0.3">
      <c r="A19450" t="s">
        <v>19403</v>
      </c>
      <c r="C19450" s="18">
        <v>368.21430504681206</v>
      </c>
      <c r="D19450" s="1"/>
      <c r="E19450" s="1">
        <v>6</v>
      </c>
      <c r="F19450" s="1">
        <v>2</v>
      </c>
      <c r="G19450" s="1">
        <v>0</v>
      </c>
      <c r="H19450" s="1">
        <v>4</v>
      </c>
      <c r="I19450" s="15">
        <v>0.33333333333333331</v>
      </c>
      <c r="J19450">
        <f t="shared" si="303"/>
        <v>40</v>
      </c>
    </row>
    <row r="19451" spans="1:10" x14ac:dyDescent="0.3">
      <c r="A19451" t="s">
        <v>19159</v>
      </c>
      <c r="C19451" s="18">
        <v>368.20126469569578</v>
      </c>
      <c r="D19451" s="1"/>
      <c r="E19451" s="1">
        <v>3</v>
      </c>
      <c r="F19451" s="1">
        <v>0</v>
      </c>
      <c r="G19451" s="1">
        <v>0</v>
      </c>
      <c r="H19451" s="1">
        <v>3</v>
      </c>
      <c r="I19451" s="15">
        <v>0</v>
      </c>
      <c r="J19451">
        <f t="shared" si="303"/>
        <v>40</v>
      </c>
    </row>
    <row r="19452" spans="1:10" x14ac:dyDescent="0.3">
      <c r="A19452" t="s">
        <v>20906</v>
      </c>
      <c r="C19452" s="18">
        <v>368.19163043996213</v>
      </c>
      <c r="D19452" s="1"/>
      <c r="E19452" s="1">
        <v>11</v>
      </c>
      <c r="F19452" s="1">
        <v>2</v>
      </c>
      <c r="G19452" s="1">
        <v>0</v>
      </c>
      <c r="H19452" s="1">
        <v>9</v>
      </c>
      <c r="I19452" s="15">
        <v>0.18181818181818182</v>
      </c>
      <c r="J19452">
        <f t="shared" si="303"/>
        <v>40</v>
      </c>
    </row>
    <row r="19453" spans="1:10" x14ac:dyDescent="0.3">
      <c r="A19453" t="s">
        <v>19406</v>
      </c>
      <c r="C19453" s="18">
        <v>368.18561889524221</v>
      </c>
      <c r="D19453" s="1"/>
      <c r="E19453" s="1">
        <v>13</v>
      </c>
      <c r="F19453" s="1">
        <v>5</v>
      </c>
      <c r="G19453" s="1">
        <v>0</v>
      </c>
      <c r="H19453" s="1">
        <v>8</v>
      </c>
      <c r="I19453" s="15">
        <v>0.38461538461538464</v>
      </c>
      <c r="J19453">
        <f t="shared" si="303"/>
        <v>40</v>
      </c>
    </row>
    <row r="19454" spans="1:10" x14ac:dyDescent="0.3">
      <c r="A19454" t="s">
        <v>19407</v>
      </c>
      <c r="C19454" s="18">
        <v>368.18027632989919</v>
      </c>
      <c r="D19454" s="1"/>
      <c r="E19454" s="1">
        <v>3</v>
      </c>
      <c r="F19454" s="1">
        <v>0</v>
      </c>
      <c r="G19454" s="1">
        <v>0</v>
      </c>
      <c r="H19454" s="1">
        <v>3</v>
      </c>
      <c r="I19454" s="15">
        <v>0</v>
      </c>
      <c r="J19454">
        <f t="shared" si="303"/>
        <v>40</v>
      </c>
    </row>
    <row r="19455" spans="1:10" x14ac:dyDescent="0.3">
      <c r="A19455" t="s">
        <v>19408</v>
      </c>
      <c r="C19455" s="18">
        <v>368.17711797742754</v>
      </c>
      <c r="D19455" s="1"/>
      <c r="E19455" s="1">
        <v>5</v>
      </c>
      <c r="F19455" s="1">
        <v>1</v>
      </c>
      <c r="G19455" s="1">
        <v>0</v>
      </c>
      <c r="H19455" s="1">
        <v>4</v>
      </c>
      <c r="I19455" s="15">
        <v>0.2</v>
      </c>
      <c r="J19455">
        <f t="shared" si="303"/>
        <v>40</v>
      </c>
    </row>
    <row r="19456" spans="1:10" x14ac:dyDescent="0.3">
      <c r="A19456" t="s">
        <v>19409</v>
      </c>
      <c r="C19456" s="18">
        <v>368.17518747265666</v>
      </c>
      <c r="D19456" s="1"/>
      <c r="E19456" s="1">
        <v>65</v>
      </c>
      <c r="F19456" s="1">
        <v>23</v>
      </c>
      <c r="G19456" s="1">
        <v>1</v>
      </c>
      <c r="H19456" s="1">
        <v>41</v>
      </c>
      <c r="I19456" s="15">
        <v>0.36153846153846153</v>
      </c>
      <c r="J19456">
        <f t="shared" si="303"/>
        <v>20</v>
      </c>
    </row>
    <row r="19457" spans="1:10" x14ac:dyDescent="0.3">
      <c r="A19457" t="s">
        <v>19410</v>
      </c>
      <c r="C19457" s="18">
        <v>368.17316706300221</v>
      </c>
      <c r="D19457" s="1"/>
      <c r="E19457" s="1">
        <v>3</v>
      </c>
      <c r="F19457" s="1">
        <v>0</v>
      </c>
      <c r="G19457" s="1">
        <v>0</v>
      </c>
      <c r="H19457" s="1">
        <v>3</v>
      </c>
      <c r="I19457" s="15">
        <v>0</v>
      </c>
      <c r="J19457">
        <f t="shared" si="303"/>
        <v>40</v>
      </c>
    </row>
    <row r="19458" spans="1:10" x14ac:dyDescent="0.3">
      <c r="A19458" t="s">
        <v>19412</v>
      </c>
      <c r="C19458" s="18">
        <v>368.15756882347523</v>
      </c>
      <c r="D19458" s="1"/>
      <c r="E19458" s="1">
        <v>3</v>
      </c>
      <c r="F19458" s="1">
        <v>0</v>
      </c>
      <c r="G19458" s="1">
        <v>0</v>
      </c>
      <c r="H19458" s="1">
        <v>3</v>
      </c>
      <c r="I19458" s="15">
        <v>0</v>
      </c>
      <c r="J19458">
        <f t="shared" si="303"/>
        <v>40</v>
      </c>
    </row>
    <row r="19459" spans="1:10" x14ac:dyDescent="0.3">
      <c r="A19459" t="s">
        <v>19664</v>
      </c>
      <c r="C19459" s="18">
        <v>368.15749779877569</v>
      </c>
      <c r="D19459" s="1"/>
      <c r="E19459" s="1">
        <v>75</v>
      </c>
      <c r="F19459" s="1">
        <v>32</v>
      </c>
      <c r="G19459" s="1">
        <v>1</v>
      </c>
      <c r="H19459" s="1">
        <v>42</v>
      </c>
      <c r="I19459" s="15">
        <v>0.43333333333333335</v>
      </c>
      <c r="J19459">
        <f t="shared" si="303"/>
        <v>20</v>
      </c>
    </row>
    <row r="19460" spans="1:10" x14ac:dyDescent="0.3">
      <c r="A19460" t="s">
        <v>19418</v>
      </c>
      <c r="C19460" s="18">
        <v>368.15329956488353</v>
      </c>
      <c r="D19460" s="1"/>
      <c r="E19460" s="1">
        <v>3</v>
      </c>
      <c r="F19460" s="1">
        <v>0</v>
      </c>
      <c r="G19460" s="1">
        <v>0</v>
      </c>
      <c r="H19460" s="1">
        <v>3</v>
      </c>
      <c r="I19460" s="15">
        <v>0</v>
      </c>
      <c r="J19460">
        <f t="shared" ref="J19460:J19523" si="304">IF(E19460&lt;=30,40,20)</f>
        <v>40</v>
      </c>
    </row>
    <row r="19461" spans="1:10" x14ac:dyDescent="0.3">
      <c r="A19461" t="s">
        <v>19414</v>
      </c>
      <c r="C19461" s="18">
        <v>368.14558968122378</v>
      </c>
      <c r="D19461" s="1"/>
      <c r="E19461" s="1">
        <v>59</v>
      </c>
      <c r="F19461" s="1">
        <v>25</v>
      </c>
      <c r="G19461" s="1">
        <v>0</v>
      </c>
      <c r="H19461" s="1">
        <v>34</v>
      </c>
      <c r="I19461" s="15">
        <v>0.42372881355932202</v>
      </c>
      <c r="J19461">
        <f t="shared" si="304"/>
        <v>20</v>
      </c>
    </row>
    <row r="19462" spans="1:10" x14ac:dyDescent="0.3">
      <c r="A19462" t="s">
        <v>19415</v>
      </c>
      <c r="C19462" s="18">
        <v>368.14365747053796</v>
      </c>
      <c r="D19462" s="1"/>
      <c r="E19462" s="1">
        <v>5</v>
      </c>
      <c r="F19462" s="1">
        <v>1</v>
      </c>
      <c r="G19462" s="1">
        <v>0</v>
      </c>
      <c r="H19462" s="1">
        <v>4</v>
      </c>
      <c r="I19462" s="15">
        <v>0.2</v>
      </c>
      <c r="J19462">
        <f t="shared" si="304"/>
        <v>40</v>
      </c>
    </row>
    <row r="19463" spans="1:10" x14ac:dyDescent="0.3">
      <c r="A19463" t="s">
        <v>19416</v>
      </c>
      <c r="C19463" s="18">
        <v>368.14124004678479</v>
      </c>
      <c r="D19463" s="1"/>
      <c r="E19463" s="1">
        <v>5</v>
      </c>
      <c r="F19463" s="1">
        <v>1</v>
      </c>
      <c r="G19463" s="1">
        <v>0</v>
      </c>
      <c r="H19463" s="1">
        <v>4</v>
      </c>
      <c r="I19463" s="15">
        <v>0.2</v>
      </c>
      <c r="J19463">
        <f t="shared" si="304"/>
        <v>40</v>
      </c>
    </row>
    <row r="19464" spans="1:10" x14ac:dyDescent="0.3">
      <c r="A19464" t="s">
        <v>19417</v>
      </c>
      <c r="C19464" s="18">
        <v>368.13552315396623</v>
      </c>
      <c r="D19464" s="1"/>
      <c r="E19464" s="1">
        <v>3</v>
      </c>
      <c r="F19464" s="1">
        <v>0</v>
      </c>
      <c r="G19464" s="1">
        <v>0</v>
      </c>
      <c r="H19464" s="1">
        <v>3</v>
      </c>
      <c r="I19464" s="15">
        <v>0</v>
      </c>
      <c r="J19464">
        <f t="shared" si="304"/>
        <v>40</v>
      </c>
    </row>
    <row r="19465" spans="1:10" x14ac:dyDescent="0.3">
      <c r="A19465" t="s">
        <v>19419</v>
      </c>
      <c r="C19465" s="18">
        <v>368.12202199100147</v>
      </c>
      <c r="D19465" s="1"/>
      <c r="E19465" s="1">
        <v>3</v>
      </c>
      <c r="F19465" s="1">
        <v>0</v>
      </c>
      <c r="G19465" s="1">
        <v>0</v>
      </c>
      <c r="H19465" s="1">
        <v>3</v>
      </c>
      <c r="I19465" s="15">
        <v>0</v>
      </c>
      <c r="J19465">
        <f t="shared" si="304"/>
        <v>40</v>
      </c>
    </row>
    <row r="19466" spans="1:10" x14ac:dyDescent="0.3">
      <c r="A19466" t="s">
        <v>19420</v>
      </c>
      <c r="C19466" s="18">
        <v>368.1117622396248</v>
      </c>
      <c r="D19466" s="1"/>
      <c r="E19466" s="1">
        <v>5</v>
      </c>
      <c r="F19466" s="1">
        <v>1</v>
      </c>
      <c r="G19466" s="1">
        <v>0</v>
      </c>
      <c r="H19466" s="1">
        <v>4</v>
      </c>
      <c r="I19466" s="15">
        <v>0.2</v>
      </c>
      <c r="J19466">
        <f t="shared" si="304"/>
        <v>40</v>
      </c>
    </row>
    <row r="19467" spans="1:10" x14ac:dyDescent="0.3">
      <c r="A19467" t="s">
        <v>19441</v>
      </c>
      <c r="C19467" s="18">
        <v>368.11053048417091</v>
      </c>
      <c r="D19467" s="1"/>
      <c r="E19467" s="1">
        <v>7</v>
      </c>
      <c r="F19467" s="1">
        <v>1</v>
      </c>
      <c r="G19467" s="1">
        <v>1</v>
      </c>
      <c r="H19467" s="1">
        <v>5</v>
      </c>
      <c r="I19467" s="15">
        <v>0.21428571428571427</v>
      </c>
      <c r="J19467">
        <f t="shared" si="304"/>
        <v>40</v>
      </c>
    </row>
    <row r="19468" spans="1:10" x14ac:dyDescent="0.3">
      <c r="A19468" t="s">
        <v>19421</v>
      </c>
      <c r="C19468" s="18">
        <v>368.09269847425537</v>
      </c>
      <c r="D19468" s="1"/>
      <c r="E19468" s="1">
        <v>6</v>
      </c>
      <c r="F19468" s="1">
        <v>1</v>
      </c>
      <c r="G19468" s="1">
        <v>0</v>
      </c>
      <c r="H19468" s="1">
        <v>5</v>
      </c>
      <c r="I19468" s="15">
        <v>0.16666666666666666</v>
      </c>
      <c r="J19468">
        <f t="shared" si="304"/>
        <v>40</v>
      </c>
    </row>
    <row r="19469" spans="1:10" x14ac:dyDescent="0.3">
      <c r="A19469" t="s">
        <v>19422</v>
      </c>
      <c r="C19469" s="18">
        <v>368.09184793325261</v>
      </c>
      <c r="D19469" s="1"/>
      <c r="E19469" s="1">
        <v>3</v>
      </c>
      <c r="F19469" s="1">
        <v>0</v>
      </c>
      <c r="G19469" s="1">
        <v>0</v>
      </c>
      <c r="H19469" s="1">
        <v>3</v>
      </c>
      <c r="I19469" s="15">
        <v>0</v>
      </c>
      <c r="J19469">
        <f t="shared" si="304"/>
        <v>40</v>
      </c>
    </row>
    <row r="19470" spans="1:10" x14ac:dyDescent="0.3">
      <c r="A19470" t="s">
        <v>19423</v>
      </c>
      <c r="C19470" s="18">
        <v>368.08346446404505</v>
      </c>
      <c r="D19470" s="1"/>
      <c r="E19470" s="1">
        <v>6</v>
      </c>
      <c r="F19470" s="1">
        <v>1</v>
      </c>
      <c r="G19470" s="1">
        <v>0</v>
      </c>
      <c r="H19470" s="1">
        <v>5</v>
      </c>
      <c r="I19470" s="15">
        <v>0.16666666666666666</v>
      </c>
      <c r="J19470">
        <f t="shared" si="304"/>
        <v>40</v>
      </c>
    </row>
    <row r="19471" spans="1:10" x14ac:dyDescent="0.3">
      <c r="A19471" t="s">
        <v>19424</v>
      </c>
      <c r="C19471" s="18">
        <v>368.08141292517598</v>
      </c>
      <c r="D19471" s="1"/>
      <c r="E19471" s="1">
        <v>3</v>
      </c>
      <c r="F19471" s="1">
        <v>0</v>
      </c>
      <c r="G19471" s="1">
        <v>0</v>
      </c>
      <c r="H19471" s="1">
        <v>3</v>
      </c>
      <c r="I19471" s="15">
        <v>0</v>
      </c>
      <c r="J19471">
        <f t="shared" si="304"/>
        <v>40</v>
      </c>
    </row>
    <row r="19472" spans="1:10" x14ac:dyDescent="0.3">
      <c r="A19472" t="s">
        <v>19426</v>
      </c>
      <c r="C19472" s="18">
        <v>368.07838097434205</v>
      </c>
      <c r="D19472" s="1"/>
      <c r="E19472" s="1">
        <v>5</v>
      </c>
      <c r="F19472" s="1">
        <v>1</v>
      </c>
      <c r="G19472" s="1">
        <v>0</v>
      </c>
      <c r="H19472" s="1">
        <v>4</v>
      </c>
      <c r="I19472" s="15">
        <v>0.2</v>
      </c>
      <c r="J19472">
        <f t="shared" si="304"/>
        <v>40</v>
      </c>
    </row>
    <row r="19473" spans="1:10" x14ac:dyDescent="0.3">
      <c r="A19473" t="s">
        <v>19427</v>
      </c>
      <c r="C19473" s="18">
        <v>368.07558620152929</v>
      </c>
      <c r="D19473" s="1"/>
      <c r="E19473" s="1">
        <v>5</v>
      </c>
      <c r="F19473" s="1">
        <v>1</v>
      </c>
      <c r="G19473" s="1">
        <v>0</v>
      </c>
      <c r="H19473" s="1">
        <v>4</v>
      </c>
      <c r="I19473" s="15">
        <v>0.2</v>
      </c>
      <c r="J19473">
        <f t="shared" si="304"/>
        <v>40</v>
      </c>
    </row>
    <row r="19474" spans="1:10" x14ac:dyDescent="0.3">
      <c r="A19474" t="s">
        <v>19428</v>
      </c>
      <c r="C19474" s="18">
        <v>368.07295317823792</v>
      </c>
      <c r="D19474" s="1"/>
      <c r="E19474" s="1">
        <v>3</v>
      </c>
      <c r="F19474" s="1">
        <v>0</v>
      </c>
      <c r="G19474" s="1">
        <v>0</v>
      </c>
      <c r="H19474" s="1">
        <v>3</v>
      </c>
      <c r="I19474" s="15">
        <v>0</v>
      </c>
      <c r="J19474">
        <f t="shared" si="304"/>
        <v>40</v>
      </c>
    </row>
    <row r="19475" spans="1:10" x14ac:dyDescent="0.3">
      <c r="A19475" t="s">
        <v>19429</v>
      </c>
      <c r="C19475" s="18">
        <v>368.06753775544831</v>
      </c>
      <c r="D19475" s="1"/>
      <c r="E19475" s="1">
        <v>3</v>
      </c>
      <c r="F19475" s="1">
        <v>0</v>
      </c>
      <c r="G19475" s="1">
        <v>0</v>
      </c>
      <c r="H19475" s="1">
        <v>3</v>
      </c>
      <c r="I19475" s="15">
        <v>0</v>
      </c>
      <c r="J19475">
        <f t="shared" si="304"/>
        <v>40</v>
      </c>
    </row>
    <row r="19476" spans="1:10" x14ac:dyDescent="0.3">
      <c r="A19476" t="s">
        <v>19430</v>
      </c>
      <c r="C19476" s="18">
        <v>368.04788296413614</v>
      </c>
      <c r="D19476" s="1"/>
      <c r="E19476" s="1">
        <v>27</v>
      </c>
      <c r="F19476" s="1">
        <v>8</v>
      </c>
      <c r="G19476" s="1">
        <v>1</v>
      </c>
      <c r="H19476" s="1">
        <v>18</v>
      </c>
      <c r="I19476" s="15">
        <v>0.31481481481481483</v>
      </c>
      <c r="J19476">
        <f t="shared" si="304"/>
        <v>40</v>
      </c>
    </row>
    <row r="19477" spans="1:10" x14ac:dyDescent="0.3">
      <c r="A19477" t="s">
        <v>19433</v>
      </c>
      <c r="C19477" s="18">
        <v>368.03948885620179</v>
      </c>
      <c r="D19477" s="1"/>
      <c r="E19477" s="1">
        <v>6</v>
      </c>
      <c r="F19477" s="1">
        <v>1</v>
      </c>
      <c r="G19477" s="1">
        <v>0</v>
      </c>
      <c r="H19477" s="1">
        <v>5</v>
      </c>
      <c r="I19477" s="15">
        <v>0.16666666666666666</v>
      </c>
      <c r="J19477">
        <f t="shared" si="304"/>
        <v>40</v>
      </c>
    </row>
    <row r="19478" spans="1:10" x14ac:dyDescent="0.3">
      <c r="A19478" t="s">
        <v>19435</v>
      </c>
      <c r="C19478" s="18">
        <v>368.02713265444072</v>
      </c>
      <c r="D19478" s="1"/>
      <c r="E19478" s="1">
        <v>3</v>
      </c>
      <c r="F19478" s="1">
        <v>0</v>
      </c>
      <c r="G19478" s="1">
        <v>0</v>
      </c>
      <c r="H19478" s="1">
        <v>3</v>
      </c>
      <c r="I19478" s="15">
        <v>0</v>
      </c>
      <c r="J19478">
        <f t="shared" si="304"/>
        <v>40</v>
      </c>
    </row>
    <row r="19479" spans="1:10" x14ac:dyDescent="0.3">
      <c r="A19479" t="s">
        <v>19437</v>
      </c>
      <c r="C19479" s="18">
        <v>367.98680779230034</v>
      </c>
      <c r="D19479" s="1"/>
      <c r="E19479" s="1">
        <v>3</v>
      </c>
      <c r="F19479" s="1">
        <v>0</v>
      </c>
      <c r="G19479" s="1">
        <v>0</v>
      </c>
      <c r="H19479" s="1">
        <v>3</v>
      </c>
      <c r="I19479" s="15">
        <v>0</v>
      </c>
      <c r="J19479">
        <f t="shared" si="304"/>
        <v>40</v>
      </c>
    </row>
    <row r="19480" spans="1:10" x14ac:dyDescent="0.3">
      <c r="A19480" t="s">
        <v>19442</v>
      </c>
      <c r="C19480" s="18">
        <v>367.98045384259558</v>
      </c>
      <c r="D19480" s="1"/>
      <c r="E19480" s="1">
        <v>5</v>
      </c>
      <c r="F19480" s="1">
        <v>1</v>
      </c>
      <c r="G19480" s="1">
        <v>0</v>
      </c>
      <c r="H19480" s="1">
        <v>4</v>
      </c>
      <c r="I19480" s="15">
        <v>0.2</v>
      </c>
      <c r="J19480">
        <f t="shared" si="304"/>
        <v>40</v>
      </c>
    </row>
    <row r="19481" spans="1:10" x14ac:dyDescent="0.3">
      <c r="A19481" t="s">
        <v>19621</v>
      </c>
      <c r="C19481" s="18">
        <v>367.98043263058577</v>
      </c>
      <c r="D19481" s="1"/>
      <c r="E19481" s="1">
        <v>9</v>
      </c>
      <c r="F19481" s="1">
        <v>3</v>
      </c>
      <c r="G19481" s="1">
        <v>0</v>
      </c>
      <c r="H19481" s="1">
        <v>6</v>
      </c>
      <c r="I19481" s="15">
        <v>0.33333333333333331</v>
      </c>
      <c r="J19481">
        <f t="shared" si="304"/>
        <v>40</v>
      </c>
    </row>
    <row r="19482" spans="1:10" x14ac:dyDescent="0.3">
      <c r="A19482" t="s">
        <v>19438</v>
      </c>
      <c r="C19482" s="18">
        <v>367.97250781650524</v>
      </c>
      <c r="D19482" s="1"/>
      <c r="E19482" s="1">
        <v>5</v>
      </c>
      <c r="F19482" s="1">
        <v>1</v>
      </c>
      <c r="G19482" s="1">
        <v>0</v>
      </c>
      <c r="H19482" s="1">
        <v>4</v>
      </c>
      <c r="I19482" s="15">
        <v>0.2</v>
      </c>
      <c r="J19482">
        <f t="shared" si="304"/>
        <v>40</v>
      </c>
    </row>
    <row r="19483" spans="1:10" x14ac:dyDescent="0.3">
      <c r="A19483" t="s">
        <v>19439</v>
      </c>
      <c r="C19483" s="18">
        <v>367.96778040013845</v>
      </c>
      <c r="D19483" s="1"/>
      <c r="E19483" s="1">
        <v>5</v>
      </c>
      <c r="F19483" s="1">
        <v>1</v>
      </c>
      <c r="G19483" s="1">
        <v>0</v>
      </c>
      <c r="H19483" s="1">
        <v>4</v>
      </c>
      <c r="I19483" s="15">
        <v>0.2</v>
      </c>
      <c r="J19483">
        <f t="shared" si="304"/>
        <v>40</v>
      </c>
    </row>
    <row r="19484" spans="1:10" x14ac:dyDescent="0.3">
      <c r="A19484" t="s">
        <v>19440</v>
      </c>
      <c r="C19484" s="18">
        <v>367.96383483426217</v>
      </c>
      <c r="D19484" s="1"/>
      <c r="E19484" s="1">
        <v>5</v>
      </c>
      <c r="F19484" s="1">
        <v>1</v>
      </c>
      <c r="G19484" s="1">
        <v>1</v>
      </c>
      <c r="H19484" s="1">
        <v>3</v>
      </c>
      <c r="I19484" s="15">
        <v>0.3</v>
      </c>
      <c r="J19484">
        <f t="shared" si="304"/>
        <v>40</v>
      </c>
    </row>
    <row r="19485" spans="1:10" x14ac:dyDescent="0.3">
      <c r="A19485" t="s">
        <v>19801</v>
      </c>
      <c r="C19485" s="18">
        <v>367.95311292976828</v>
      </c>
      <c r="D19485" s="1"/>
      <c r="E19485" s="1">
        <v>8</v>
      </c>
      <c r="F19485" s="1">
        <v>2</v>
      </c>
      <c r="G19485" s="1">
        <v>0</v>
      </c>
      <c r="H19485" s="1">
        <v>6</v>
      </c>
      <c r="I19485" s="15">
        <v>0.25</v>
      </c>
      <c r="J19485">
        <f t="shared" si="304"/>
        <v>40</v>
      </c>
    </row>
    <row r="19486" spans="1:10" x14ac:dyDescent="0.3">
      <c r="A19486" s="21" t="s">
        <v>19443</v>
      </c>
      <c r="C19486" s="18">
        <v>367.94103755490562</v>
      </c>
      <c r="D19486" s="1"/>
      <c r="E19486" s="1">
        <v>3</v>
      </c>
      <c r="F19486" s="1">
        <v>0</v>
      </c>
      <c r="G19486" s="1">
        <v>0</v>
      </c>
      <c r="H19486" s="1">
        <v>3</v>
      </c>
      <c r="I19486" s="15">
        <v>0</v>
      </c>
      <c r="J19486">
        <f t="shared" si="304"/>
        <v>40</v>
      </c>
    </row>
    <row r="19487" spans="1:10" x14ac:dyDescent="0.3">
      <c r="A19487" t="s">
        <v>19445</v>
      </c>
      <c r="C19487" s="18">
        <v>367.93906649617361</v>
      </c>
      <c r="D19487" s="1"/>
      <c r="E19487" s="1">
        <v>5</v>
      </c>
      <c r="F19487" s="1">
        <v>1</v>
      </c>
      <c r="G19487" s="1">
        <v>0</v>
      </c>
      <c r="H19487" s="1">
        <v>4</v>
      </c>
      <c r="I19487" s="15">
        <v>0.2</v>
      </c>
      <c r="J19487">
        <f t="shared" si="304"/>
        <v>40</v>
      </c>
    </row>
    <row r="19488" spans="1:10" x14ac:dyDescent="0.3">
      <c r="A19488" t="s">
        <v>19446</v>
      </c>
      <c r="C19488" s="18">
        <v>367.92725793076681</v>
      </c>
      <c r="D19488" s="1"/>
      <c r="E19488" s="1">
        <v>3</v>
      </c>
      <c r="F19488" s="1">
        <v>0</v>
      </c>
      <c r="G19488" s="1">
        <v>0</v>
      </c>
      <c r="H19488" s="1">
        <v>3</v>
      </c>
      <c r="I19488" s="15">
        <v>0</v>
      </c>
      <c r="J19488">
        <f t="shared" si="304"/>
        <v>40</v>
      </c>
    </row>
    <row r="19489" spans="1:10" x14ac:dyDescent="0.3">
      <c r="A19489" t="s">
        <v>19448</v>
      </c>
      <c r="C19489" s="18">
        <v>367.91820172947405</v>
      </c>
      <c r="D19489" s="1"/>
      <c r="E19489" s="1">
        <v>8</v>
      </c>
      <c r="F19489" s="1">
        <v>2</v>
      </c>
      <c r="G19489" s="1">
        <v>0</v>
      </c>
      <c r="H19489" s="1">
        <v>6</v>
      </c>
      <c r="I19489" s="15">
        <v>0.25</v>
      </c>
      <c r="J19489">
        <f t="shared" si="304"/>
        <v>40</v>
      </c>
    </row>
    <row r="19490" spans="1:10" x14ac:dyDescent="0.3">
      <c r="A19490" t="s">
        <v>19449</v>
      </c>
      <c r="C19490" s="18">
        <v>367.9149698306494</v>
      </c>
      <c r="D19490" s="1"/>
      <c r="E19490" s="1">
        <v>5</v>
      </c>
      <c r="F19490" s="1">
        <v>1</v>
      </c>
      <c r="G19490" s="1">
        <v>0</v>
      </c>
      <c r="H19490" s="1">
        <v>4</v>
      </c>
      <c r="I19490" s="15">
        <v>0.2</v>
      </c>
      <c r="J19490">
        <f t="shared" si="304"/>
        <v>40</v>
      </c>
    </row>
    <row r="19491" spans="1:10" x14ac:dyDescent="0.3">
      <c r="A19491" t="s">
        <v>19434</v>
      </c>
      <c r="C19491" s="18">
        <v>367.91441163469574</v>
      </c>
      <c r="D19491" s="1"/>
      <c r="E19491" s="1">
        <v>3</v>
      </c>
      <c r="F19491" s="1">
        <v>0</v>
      </c>
      <c r="G19491" s="1">
        <v>0</v>
      </c>
      <c r="H19491" s="1">
        <v>3</v>
      </c>
      <c r="I19491" s="15">
        <v>0</v>
      </c>
      <c r="J19491">
        <f t="shared" si="304"/>
        <v>40</v>
      </c>
    </row>
    <row r="19492" spans="1:10" x14ac:dyDescent="0.3">
      <c r="A19492" t="s">
        <v>19450</v>
      </c>
      <c r="C19492" s="18">
        <v>367.91263462928515</v>
      </c>
      <c r="D19492" s="1"/>
      <c r="E19492" s="1">
        <v>14</v>
      </c>
      <c r="F19492" s="1">
        <v>5</v>
      </c>
      <c r="G19492" s="1">
        <v>1</v>
      </c>
      <c r="H19492" s="1">
        <v>8</v>
      </c>
      <c r="I19492" s="15">
        <v>0.39285714285714285</v>
      </c>
      <c r="J19492">
        <f t="shared" si="304"/>
        <v>40</v>
      </c>
    </row>
    <row r="19493" spans="1:10" x14ac:dyDescent="0.3">
      <c r="A19493" t="s">
        <v>19452</v>
      </c>
      <c r="C19493" s="18">
        <v>367.90528972215242</v>
      </c>
      <c r="D19493" s="1"/>
      <c r="E19493" s="1">
        <v>10</v>
      </c>
      <c r="F19493" s="1">
        <v>3</v>
      </c>
      <c r="G19493" s="1">
        <v>1</v>
      </c>
      <c r="H19493" s="1">
        <v>6</v>
      </c>
      <c r="I19493" s="15">
        <v>0.35</v>
      </c>
      <c r="J19493">
        <f t="shared" si="304"/>
        <v>40</v>
      </c>
    </row>
    <row r="19494" spans="1:10" x14ac:dyDescent="0.3">
      <c r="A19494" t="s">
        <v>19469</v>
      </c>
      <c r="C19494" s="18">
        <v>367.90515736853558</v>
      </c>
      <c r="D19494" s="1"/>
      <c r="E19494" s="1">
        <v>3</v>
      </c>
      <c r="F19494" s="1">
        <v>0</v>
      </c>
      <c r="G19494" s="1">
        <v>0</v>
      </c>
      <c r="H19494" s="1">
        <v>3</v>
      </c>
      <c r="I19494" s="15">
        <v>0</v>
      </c>
      <c r="J19494">
        <f t="shared" si="304"/>
        <v>40</v>
      </c>
    </row>
    <row r="19495" spans="1:10" x14ac:dyDescent="0.3">
      <c r="A19495" t="s">
        <v>19453</v>
      </c>
      <c r="C19495" s="18">
        <v>367.8970529791751</v>
      </c>
      <c r="D19495" s="1"/>
      <c r="E19495" s="1">
        <v>6</v>
      </c>
      <c r="F19495" s="1">
        <v>1</v>
      </c>
      <c r="G19495" s="1">
        <v>0</v>
      </c>
      <c r="H19495" s="1">
        <v>5</v>
      </c>
      <c r="I19495" s="15">
        <v>0.16666666666666666</v>
      </c>
      <c r="J19495">
        <f t="shared" si="304"/>
        <v>40</v>
      </c>
    </row>
    <row r="19496" spans="1:10" x14ac:dyDescent="0.3">
      <c r="A19496" t="s">
        <v>19455</v>
      </c>
      <c r="C19496" s="18">
        <v>367.89283249063294</v>
      </c>
      <c r="D19496" s="1"/>
      <c r="E19496" s="1">
        <v>27</v>
      </c>
      <c r="F19496" s="1">
        <v>7</v>
      </c>
      <c r="G19496" s="1">
        <v>0</v>
      </c>
      <c r="H19496" s="1">
        <v>20</v>
      </c>
      <c r="I19496" s="15">
        <v>0.25925925925925924</v>
      </c>
      <c r="J19496">
        <f t="shared" si="304"/>
        <v>40</v>
      </c>
    </row>
    <row r="19497" spans="1:10" x14ac:dyDescent="0.3">
      <c r="A19497" t="s">
        <v>19456</v>
      </c>
      <c r="C19497" s="18">
        <v>367.89273181254862</v>
      </c>
      <c r="D19497" s="1"/>
      <c r="E19497" s="1">
        <v>22</v>
      </c>
      <c r="F19497" s="1">
        <v>6</v>
      </c>
      <c r="G19497" s="1">
        <v>3</v>
      </c>
      <c r="H19497" s="1">
        <v>13</v>
      </c>
      <c r="I19497" s="15">
        <v>0.34090909090909088</v>
      </c>
      <c r="J19497">
        <f t="shared" si="304"/>
        <v>40</v>
      </c>
    </row>
    <row r="19498" spans="1:10" x14ac:dyDescent="0.3">
      <c r="A19498" t="s">
        <v>19457</v>
      </c>
      <c r="C19498" s="18">
        <v>367.89151342386367</v>
      </c>
      <c r="D19498" s="1"/>
      <c r="E19498" s="1">
        <v>5</v>
      </c>
      <c r="F19498" s="1">
        <v>1</v>
      </c>
      <c r="G19498" s="1">
        <v>0</v>
      </c>
      <c r="H19498" s="1">
        <v>4</v>
      </c>
      <c r="I19498" s="15">
        <v>0.2</v>
      </c>
      <c r="J19498">
        <f t="shared" si="304"/>
        <v>40</v>
      </c>
    </row>
    <row r="19499" spans="1:10" x14ac:dyDescent="0.3">
      <c r="A19499" t="s">
        <v>19695</v>
      </c>
      <c r="C19499" s="18">
        <v>367.88580836825753</v>
      </c>
      <c r="D19499" s="1"/>
      <c r="E19499" s="1">
        <v>84</v>
      </c>
      <c r="F19499" s="1">
        <v>35</v>
      </c>
      <c r="G19499" s="1">
        <v>2</v>
      </c>
      <c r="H19499" s="1">
        <v>47</v>
      </c>
      <c r="I19499" s="15">
        <v>0.42857142857142855</v>
      </c>
      <c r="J19499">
        <f t="shared" si="304"/>
        <v>20</v>
      </c>
    </row>
    <row r="19500" spans="1:10" x14ac:dyDescent="0.3">
      <c r="A19500" t="s">
        <v>19458</v>
      </c>
      <c r="C19500" s="18">
        <v>367.88479614346016</v>
      </c>
      <c r="D19500" s="1"/>
      <c r="E19500" s="1">
        <v>11</v>
      </c>
      <c r="F19500" s="1">
        <v>3</v>
      </c>
      <c r="G19500" s="1">
        <v>0</v>
      </c>
      <c r="H19500" s="1">
        <v>8</v>
      </c>
      <c r="I19500" s="15">
        <v>0.27272727272727271</v>
      </c>
      <c r="J19500">
        <f t="shared" si="304"/>
        <v>40</v>
      </c>
    </row>
    <row r="19501" spans="1:10" x14ac:dyDescent="0.3">
      <c r="A19501" t="s">
        <v>19460</v>
      </c>
      <c r="C19501" s="18">
        <v>367.8714904971564</v>
      </c>
      <c r="D19501" s="1"/>
      <c r="E19501" s="1">
        <v>13</v>
      </c>
      <c r="F19501" s="1">
        <v>4</v>
      </c>
      <c r="G19501" s="1">
        <v>0</v>
      </c>
      <c r="H19501" s="1">
        <v>9</v>
      </c>
      <c r="I19501" s="15">
        <v>0.30769230769230771</v>
      </c>
      <c r="J19501">
        <f t="shared" si="304"/>
        <v>40</v>
      </c>
    </row>
    <row r="19502" spans="1:10" x14ac:dyDescent="0.3">
      <c r="A19502" t="s">
        <v>19466</v>
      </c>
      <c r="C19502" s="18">
        <v>367.86962623142938</v>
      </c>
      <c r="D19502" s="1"/>
      <c r="E19502" s="1">
        <v>3</v>
      </c>
      <c r="F19502" s="1">
        <v>0</v>
      </c>
      <c r="G19502" s="1">
        <v>0</v>
      </c>
      <c r="H19502" s="1">
        <v>3</v>
      </c>
      <c r="I19502" s="15">
        <v>0</v>
      </c>
      <c r="J19502">
        <f t="shared" si="304"/>
        <v>40</v>
      </c>
    </row>
    <row r="19503" spans="1:10" x14ac:dyDescent="0.3">
      <c r="A19503" t="s">
        <v>19436</v>
      </c>
      <c r="C19503" s="18">
        <v>367.86892167847196</v>
      </c>
      <c r="D19503" s="1"/>
      <c r="E19503" s="1">
        <v>3</v>
      </c>
      <c r="F19503" s="1">
        <v>0</v>
      </c>
      <c r="G19503" s="1">
        <v>0</v>
      </c>
      <c r="H19503" s="1">
        <v>3</v>
      </c>
      <c r="I19503" s="15">
        <v>0</v>
      </c>
      <c r="J19503">
        <f t="shared" si="304"/>
        <v>40</v>
      </c>
    </row>
    <row r="19504" spans="1:10" x14ac:dyDescent="0.3">
      <c r="A19504" t="s">
        <v>19461</v>
      </c>
      <c r="C19504" s="18">
        <v>367.85754932419172</v>
      </c>
      <c r="D19504" s="1"/>
      <c r="E19504" s="1">
        <v>5</v>
      </c>
      <c r="F19504" s="1">
        <v>1</v>
      </c>
      <c r="G19504" s="1">
        <v>0</v>
      </c>
      <c r="H19504" s="1">
        <v>4</v>
      </c>
      <c r="I19504" s="15">
        <v>0.2</v>
      </c>
      <c r="J19504">
        <f t="shared" si="304"/>
        <v>40</v>
      </c>
    </row>
    <row r="19505" spans="1:10" x14ac:dyDescent="0.3">
      <c r="A19505" t="s">
        <v>19486</v>
      </c>
      <c r="C19505" s="18">
        <v>367.85406950045535</v>
      </c>
      <c r="D19505" s="1"/>
      <c r="E19505" s="1">
        <v>15</v>
      </c>
      <c r="F19505" s="1">
        <v>5</v>
      </c>
      <c r="G19505" s="1">
        <v>1</v>
      </c>
      <c r="H19505" s="1">
        <v>9</v>
      </c>
      <c r="I19505" s="15">
        <v>0.36666666666666664</v>
      </c>
      <c r="J19505">
        <f t="shared" si="304"/>
        <v>40</v>
      </c>
    </row>
    <row r="19506" spans="1:10" x14ac:dyDescent="0.3">
      <c r="A19506" t="s">
        <v>19463</v>
      </c>
      <c r="C19506" s="18">
        <v>367.85340060512567</v>
      </c>
      <c r="D19506" s="1"/>
      <c r="E19506" s="1">
        <v>3</v>
      </c>
      <c r="F19506" s="1">
        <v>0</v>
      </c>
      <c r="G19506" s="1">
        <v>0</v>
      </c>
      <c r="H19506" s="1">
        <v>3</v>
      </c>
      <c r="I19506" s="15">
        <v>0</v>
      </c>
      <c r="J19506">
        <f t="shared" si="304"/>
        <v>40</v>
      </c>
    </row>
    <row r="19507" spans="1:10" x14ac:dyDescent="0.3">
      <c r="A19507" t="s">
        <v>19464</v>
      </c>
      <c r="C19507" s="18">
        <v>367.84863000631697</v>
      </c>
      <c r="D19507" s="1"/>
      <c r="E19507" s="1">
        <v>16</v>
      </c>
      <c r="F19507" s="1">
        <v>6</v>
      </c>
      <c r="G19507" s="1">
        <v>0</v>
      </c>
      <c r="H19507" s="1">
        <v>10</v>
      </c>
      <c r="I19507" s="15">
        <v>0.375</v>
      </c>
      <c r="J19507">
        <f t="shared" si="304"/>
        <v>40</v>
      </c>
    </row>
    <row r="19508" spans="1:10" x14ac:dyDescent="0.3">
      <c r="A19508" t="s">
        <v>19465</v>
      </c>
      <c r="C19508" s="18">
        <v>367.84488113593579</v>
      </c>
      <c r="D19508" s="1"/>
      <c r="E19508" s="1">
        <v>32</v>
      </c>
      <c r="F19508" s="1">
        <v>13</v>
      </c>
      <c r="G19508" s="1">
        <v>0</v>
      </c>
      <c r="H19508" s="1">
        <v>19</v>
      </c>
      <c r="I19508" s="15">
        <v>0.40625</v>
      </c>
      <c r="J19508">
        <f t="shared" si="304"/>
        <v>20</v>
      </c>
    </row>
    <row r="19509" spans="1:10" x14ac:dyDescent="0.3">
      <c r="A19509" t="s">
        <v>19467</v>
      </c>
      <c r="C19509" s="18">
        <v>367.84253641774984</v>
      </c>
      <c r="D19509" s="1"/>
      <c r="E19509" s="1">
        <v>2</v>
      </c>
      <c r="F19509" s="1">
        <v>0</v>
      </c>
      <c r="G19509" s="1">
        <v>0</v>
      </c>
      <c r="H19509" s="1">
        <v>2</v>
      </c>
      <c r="I19509" s="15">
        <v>0</v>
      </c>
      <c r="J19509">
        <f t="shared" si="304"/>
        <v>40</v>
      </c>
    </row>
    <row r="19510" spans="1:10" x14ac:dyDescent="0.3">
      <c r="A19510" t="s">
        <v>19468</v>
      </c>
      <c r="C19510" s="18">
        <v>367.83349933844096</v>
      </c>
      <c r="D19510" s="1"/>
      <c r="E19510" s="1">
        <v>3</v>
      </c>
      <c r="F19510" s="1">
        <v>0</v>
      </c>
      <c r="G19510" s="1">
        <v>0</v>
      </c>
      <c r="H19510" s="1">
        <v>3</v>
      </c>
      <c r="I19510" s="15">
        <v>0</v>
      </c>
      <c r="J19510">
        <f t="shared" si="304"/>
        <v>40</v>
      </c>
    </row>
    <row r="19511" spans="1:10" x14ac:dyDescent="0.3">
      <c r="A19511" t="s">
        <v>19471</v>
      </c>
      <c r="C19511" s="18">
        <v>367.8251667981221</v>
      </c>
      <c r="D19511" s="1"/>
      <c r="E19511" s="1">
        <v>5</v>
      </c>
      <c r="F19511" s="1">
        <v>1</v>
      </c>
      <c r="G19511" s="1">
        <v>0</v>
      </c>
      <c r="H19511" s="1">
        <v>4</v>
      </c>
      <c r="I19511" s="15">
        <v>0.2</v>
      </c>
      <c r="J19511">
        <f t="shared" si="304"/>
        <v>40</v>
      </c>
    </row>
    <row r="19512" spans="1:10" x14ac:dyDescent="0.3">
      <c r="A19512" t="s">
        <v>19472</v>
      </c>
      <c r="C19512" s="18">
        <v>367.82184123233196</v>
      </c>
      <c r="D19512" s="1"/>
      <c r="E19512" s="1">
        <v>20</v>
      </c>
      <c r="F19512" s="1">
        <v>8</v>
      </c>
      <c r="G19512" s="1">
        <v>0</v>
      </c>
      <c r="H19512" s="1">
        <v>12</v>
      </c>
      <c r="I19512" s="15">
        <v>0.4</v>
      </c>
      <c r="J19512">
        <f t="shared" si="304"/>
        <v>40</v>
      </c>
    </row>
    <row r="19513" spans="1:10" x14ac:dyDescent="0.3">
      <c r="A19513" s="21" t="s">
        <v>19473</v>
      </c>
      <c r="C19513" s="18">
        <v>367.82059133894694</v>
      </c>
      <c r="D19513" s="1"/>
      <c r="E19513" s="1">
        <v>3</v>
      </c>
      <c r="F19513" s="1">
        <v>0</v>
      </c>
      <c r="G19513" s="1">
        <v>0</v>
      </c>
      <c r="H19513" s="1">
        <v>3</v>
      </c>
      <c r="I19513" s="15">
        <v>0</v>
      </c>
      <c r="J19513">
        <f t="shared" si="304"/>
        <v>40</v>
      </c>
    </row>
    <row r="19514" spans="1:10" x14ac:dyDescent="0.3">
      <c r="A19514" t="s">
        <v>19973</v>
      </c>
      <c r="C19514" s="18">
        <v>367.81875772555179</v>
      </c>
      <c r="D19514" s="1"/>
      <c r="E19514" s="1">
        <v>67</v>
      </c>
      <c r="F19514" s="1">
        <v>26</v>
      </c>
      <c r="G19514" s="1">
        <v>5</v>
      </c>
      <c r="H19514" s="1">
        <v>36</v>
      </c>
      <c r="I19514" s="15">
        <v>0.42537313432835822</v>
      </c>
      <c r="J19514">
        <f t="shared" si="304"/>
        <v>20</v>
      </c>
    </row>
    <row r="19515" spans="1:10" x14ac:dyDescent="0.3">
      <c r="A19515" t="s">
        <v>19474</v>
      </c>
      <c r="C19515" s="18">
        <v>367.8159812738561</v>
      </c>
      <c r="D19515" s="1"/>
      <c r="E19515" s="1">
        <v>8</v>
      </c>
      <c r="F19515" s="1">
        <v>3</v>
      </c>
      <c r="G19515" s="1">
        <v>0</v>
      </c>
      <c r="H19515" s="1">
        <v>5</v>
      </c>
      <c r="I19515" s="15">
        <v>0.375</v>
      </c>
      <c r="J19515">
        <f t="shared" si="304"/>
        <v>40</v>
      </c>
    </row>
    <row r="19516" spans="1:10" x14ac:dyDescent="0.3">
      <c r="A19516" t="s">
        <v>19470</v>
      </c>
      <c r="C19516" s="18">
        <v>367.81103990548905</v>
      </c>
      <c r="D19516" s="1"/>
      <c r="E19516" s="1">
        <v>45</v>
      </c>
      <c r="F19516" s="1">
        <v>20</v>
      </c>
      <c r="G19516" s="1">
        <v>0</v>
      </c>
      <c r="H19516" s="1">
        <v>25</v>
      </c>
      <c r="I19516" s="15">
        <v>0.44444444444444442</v>
      </c>
      <c r="J19516">
        <f t="shared" si="304"/>
        <v>20</v>
      </c>
    </row>
    <row r="19517" spans="1:10" x14ac:dyDescent="0.3">
      <c r="A19517" t="s">
        <v>19681</v>
      </c>
      <c r="C19517" s="18">
        <v>367.81046882449266</v>
      </c>
      <c r="D19517" s="1"/>
      <c r="E19517" s="1">
        <v>11</v>
      </c>
      <c r="F19517" s="1">
        <v>4</v>
      </c>
      <c r="G19517" s="1">
        <v>0</v>
      </c>
      <c r="H19517" s="1">
        <v>7</v>
      </c>
      <c r="I19517" s="15">
        <v>0.36363636363636365</v>
      </c>
      <c r="J19517">
        <f t="shared" si="304"/>
        <v>40</v>
      </c>
    </row>
    <row r="19518" spans="1:10" x14ac:dyDescent="0.3">
      <c r="A19518" t="s">
        <v>19476</v>
      </c>
      <c r="C19518" s="18">
        <v>367.8053834909698</v>
      </c>
      <c r="D19518" s="1"/>
      <c r="E19518" s="1">
        <v>7</v>
      </c>
      <c r="F19518" s="1">
        <v>2</v>
      </c>
      <c r="G19518" s="1">
        <v>0</v>
      </c>
      <c r="H19518" s="1">
        <v>5</v>
      </c>
      <c r="I19518" s="15">
        <v>0.2857142857142857</v>
      </c>
      <c r="J19518">
        <f t="shared" si="304"/>
        <v>40</v>
      </c>
    </row>
    <row r="19519" spans="1:10" x14ac:dyDescent="0.3">
      <c r="A19519" t="s">
        <v>19477</v>
      </c>
      <c r="C19519" s="18">
        <v>367.80038791500374</v>
      </c>
      <c r="D19519" s="1"/>
      <c r="E19519" s="1">
        <v>5</v>
      </c>
      <c r="F19519" s="1">
        <v>1</v>
      </c>
      <c r="G19519" s="1">
        <v>0</v>
      </c>
      <c r="H19519" s="1">
        <v>4</v>
      </c>
      <c r="I19519" s="15">
        <v>0.2</v>
      </c>
      <c r="J19519">
        <f t="shared" si="304"/>
        <v>40</v>
      </c>
    </row>
    <row r="19520" spans="1:10" x14ac:dyDescent="0.3">
      <c r="A19520" t="s">
        <v>19475</v>
      </c>
      <c r="C19520" s="18">
        <v>367.79299462397444</v>
      </c>
      <c r="D19520" s="1"/>
      <c r="E19520" s="1">
        <v>8</v>
      </c>
      <c r="F19520" s="1">
        <v>2</v>
      </c>
      <c r="G19520" s="1">
        <v>0</v>
      </c>
      <c r="H19520" s="1">
        <v>6</v>
      </c>
      <c r="I19520" s="15">
        <v>0.25</v>
      </c>
      <c r="J19520">
        <f t="shared" si="304"/>
        <v>40</v>
      </c>
    </row>
    <row r="19521" spans="1:10" x14ac:dyDescent="0.3">
      <c r="A19521" t="s">
        <v>19488</v>
      </c>
      <c r="C19521" s="18">
        <v>367.78759262364292</v>
      </c>
      <c r="D19521" s="1"/>
      <c r="E19521" s="1">
        <v>12</v>
      </c>
      <c r="F19521" s="1">
        <v>4</v>
      </c>
      <c r="G19521" s="1">
        <v>0</v>
      </c>
      <c r="H19521" s="1">
        <v>8</v>
      </c>
      <c r="I19521" s="15">
        <v>0.33333333333333331</v>
      </c>
      <c r="J19521">
        <f t="shared" si="304"/>
        <v>40</v>
      </c>
    </row>
    <row r="19522" spans="1:10" x14ac:dyDescent="0.3">
      <c r="A19522" t="s">
        <v>19478</v>
      </c>
      <c r="C19522" s="18">
        <v>367.78522407137234</v>
      </c>
      <c r="D19522" s="1"/>
      <c r="E19522" s="1">
        <v>5</v>
      </c>
      <c r="F19522" s="1">
        <v>1</v>
      </c>
      <c r="G19522" s="1">
        <v>0</v>
      </c>
      <c r="H19522" s="1">
        <v>4</v>
      </c>
      <c r="I19522" s="15">
        <v>0.2</v>
      </c>
      <c r="J19522">
        <f t="shared" si="304"/>
        <v>40</v>
      </c>
    </row>
    <row r="19523" spans="1:10" x14ac:dyDescent="0.3">
      <c r="A19523" t="s">
        <v>19479</v>
      </c>
      <c r="C19523" s="18">
        <v>367.78427320008774</v>
      </c>
      <c r="D19523" s="1"/>
      <c r="E19523" s="1">
        <v>3</v>
      </c>
      <c r="F19523" s="1">
        <v>0</v>
      </c>
      <c r="G19523" s="1">
        <v>0</v>
      </c>
      <c r="H19523" s="1">
        <v>3</v>
      </c>
      <c r="I19523" s="15">
        <v>0</v>
      </c>
      <c r="J19523">
        <f t="shared" si="304"/>
        <v>40</v>
      </c>
    </row>
    <row r="19524" spans="1:10" x14ac:dyDescent="0.3">
      <c r="A19524" t="s">
        <v>19480</v>
      </c>
      <c r="C19524" s="18">
        <v>367.7841383629883</v>
      </c>
      <c r="D19524" s="1"/>
      <c r="E19524" s="1">
        <v>3</v>
      </c>
      <c r="F19524" s="1">
        <v>0</v>
      </c>
      <c r="G19524" s="1">
        <v>0</v>
      </c>
      <c r="H19524" s="1">
        <v>3</v>
      </c>
      <c r="I19524" s="15">
        <v>0</v>
      </c>
      <c r="J19524">
        <f t="shared" ref="J19524:J19587" si="305">IF(E19524&lt;=30,40,20)</f>
        <v>40</v>
      </c>
    </row>
    <row r="19525" spans="1:10" x14ac:dyDescent="0.3">
      <c r="A19525" t="s">
        <v>19482</v>
      </c>
      <c r="C19525" s="18">
        <v>367.77468297487451</v>
      </c>
      <c r="D19525" s="1"/>
      <c r="E19525" s="1">
        <v>20</v>
      </c>
      <c r="F19525" s="1">
        <v>8</v>
      </c>
      <c r="G19525" s="1">
        <v>0</v>
      </c>
      <c r="H19525" s="1">
        <v>12</v>
      </c>
      <c r="I19525" s="15">
        <v>0.4</v>
      </c>
      <c r="J19525">
        <f t="shared" si="305"/>
        <v>40</v>
      </c>
    </row>
    <row r="19526" spans="1:10" x14ac:dyDescent="0.3">
      <c r="A19526" t="s">
        <v>19484</v>
      </c>
      <c r="C19526" s="18">
        <v>367.76585134644762</v>
      </c>
      <c r="D19526" s="1"/>
      <c r="E19526" s="1">
        <v>3</v>
      </c>
      <c r="F19526" s="1">
        <v>0</v>
      </c>
      <c r="G19526" s="1">
        <v>0</v>
      </c>
      <c r="H19526" s="1">
        <v>3</v>
      </c>
      <c r="I19526" s="15">
        <v>0</v>
      </c>
      <c r="J19526">
        <f t="shared" si="305"/>
        <v>40</v>
      </c>
    </row>
    <row r="19527" spans="1:10" x14ac:dyDescent="0.3">
      <c r="A19527" t="s">
        <v>19485</v>
      </c>
      <c r="C19527" s="18">
        <v>367.76348554758351</v>
      </c>
      <c r="D19527" s="1"/>
      <c r="E19527" s="1">
        <v>3</v>
      </c>
      <c r="F19527" s="1">
        <v>0</v>
      </c>
      <c r="G19527" s="1">
        <v>0</v>
      </c>
      <c r="H19527" s="1">
        <v>3</v>
      </c>
      <c r="I19527" s="15">
        <v>0</v>
      </c>
      <c r="J19527">
        <f t="shared" si="305"/>
        <v>40</v>
      </c>
    </row>
    <row r="19528" spans="1:10" x14ac:dyDescent="0.3">
      <c r="A19528" t="s">
        <v>19506</v>
      </c>
      <c r="C19528" s="18">
        <v>367.75458275639812</v>
      </c>
      <c r="D19528" s="1"/>
      <c r="E19528" s="1">
        <v>3</v>
      </c>
      <c r="F19528" s="1">
        <v>0</v>
      </c>
      <c r="G19528" s="1">
        <v>0</v>
      </c>
      <c r="H19528" s="1">
        <v>3</v>
      </c>
      <c r="I19528" s="15">
        <v>0</v>
      </c>
      <c r="J19528">
        <f t="shared" si="305"/>
        <v>40</v>
      </c>
    </row>
    <row r="19529" spans="1:10" x14ac:dyDescent="0.3">
      <c r="A19529" t="s">
        <v>19487</v>
      </c>
      <c r="C19529" s="18">
        <v>367.75321831921644</v>
      </c>
      <c r="D19529" s="1"/>
      <c r="E19529" s="1">
        <v>3</v>
      </c>
      <c r="F19529" s="1">
        <v>0</v>
      </c>
      <c r="G19529" s="1">
        <v>0</v>
      </c>
      <c r="H19529" s="1">
        <v>3</v>
      </c>
      <c r="I19529" s="15">
        <v>0</v>
      </c>
      <c r="J19529">
        <f t="shared" si="305"/>
        <v>40</v>
      </c>
    </row>
    <row r="19530" spans="1:10" x14ac:dyDescent="0.3">
      <c r="A19530" t="s">
        <v>19489</v>
      </c>
      <c r="C19530" s="18">
        <v>367.7473547975913</v>
      </c>
      <c r="D19530" s="1"/>
      <c r="E19530" s="1">
        <v>25</v>
      </c>
      <c r="F19530" s="1">
        <v>10</v>
      </c>
      <c r="G19530" s="1">
        <v>0</v>
      </c>
      <c r="H19530" s="1">
        <v>15</v>
      </c>
      <c r="I19530" s="15">
        <v>0.4</v>
      </c>
      <c r="J19530">
        <f t="shared" si="305"/>
        <v>40</v>
      </c>
    </row>
    <row r="19531" spans="1:10" x14ac:dyDescent="0.3">
      <c r="A19531" t="s">
        <v>19491</v>
      </c>
      <c r="C19531" s="18">
        <v>367.74268245272572</v>
      </c>
      <c r="D19531" s="1"/>
      <c r="E19531" s="1">
        <v>3</v>
      </c>
      <c r="F19531" s="1">
        <v>0</v>
      </c>
      <c r="G19531" s="1">
        <v>0</v>
      </c>
      <c r="H19531" s="1">
        <v>3</v>
      </c>
      <c r="I19531" s="15">
        <v>0</v>
      </c>
      <c r="J19531">
        <f t="shared" si="305"/>
        <v>40</v>
      </c>
    </row>
    <row r="19532" spans="1:10" x14ac:dyDescent="0.3">
      <c r="A19532" t="s">
        <v>19492</v>
      </c>
      <c r="C19532" s="18">
        <v>367.74077583134044</v>
      </c>
      <c r="D19532" s="1"/>
      <c r="E19532" s="1">
        <v>3</v>
      </c>
      <c r="F19532" s="1">
        <v>0</v>
      </c>
      <c r="G19532" s="1">
        <v>0</v>
      </c>
      <c r="H19532" s="1">
        <v>3</v>
      </c>
      <c r="I19532" s="15">
        <v>0</v>
      </c>
      <c r="J19532">
        <f t="shared" si="305"/>
        <v>40</v>
      </c>
    </row>
    <row r="19533" spans="1:10" x14ac:dyDescent="0.3">
      <c r="A19533" t="s">
        <v>19493</v>
      </c>
      <c r="C19533" s="18">
        <v>367.72873067416396</v>
      </c>
      <c r="D19533" s="1"/>
      <c r="E19533" s="1">
        <v>16</v>
      </c>
      <c r="F19533" s="1">
        <v>2</v>
      </c>
      <c r="G19533" s="1">
        <v>2</v>
      </c>
      <c r="H19533" s="1">
        <v>12</v>
      </c>
      <c r="I19533" s="15">
        <v>0.1875</v>
      </c>
      <c r="J19533">
        <f t="shared" si="305"/>
        <v>40</v>
      </c>
    </row>
    <row r="19534" spans="1:10" x14ac:dyDescent="0.3">
      <c r="A19534" t="s">
        <v>19494</v>
      </c>
      <c r="C19534" s="18">
        <v>367.72652355071193</v>
      </c>
      <c r="D19534" s="1"/>
      <c r="E19534" s="1">
        <v>3</v>
      </c>
      <c r="F19534" s="1">
        <v>0</v>
      </c>
      <c r="G19534" s="1">
        <v>0</v>
      </c>
      <c r="H19534" s="1">
        <v>3</v>
      </c>
      <c r="I19534" s="15">
        <v>0</v>
      </c>
      <c r="J19534">
        <f t="shared" si="305"/>
        <v>40</v>
      </c>
    </row>
    <row r="19535" spans="1:10" x14ac:dyDescent="0.3">
      <c r="A19535" t="s">
        <v>19495</v>
      </c>
      <c r="C19535" s="18">
        <v>367.720759880375</v>
      </c>
      <c r="D19535" s="1"/>
      <c r="E19535" s="1">
        <v>8</v>
      </c>
      <c r="F19535" s="1">
        <v>2</v>
      </c>
      <c r="G19535" s="1">
        <v>0</v>
      </c>
      <c r="H19535" s="1">
        <v>6</v>
      </c>
      <c r="I19535" s="15">
        <v>0.25</v>
      </c>
      <c r="J19535">
        <f t="shared" si="305"/>
        <v>40</v>
      </c>
    </row>
    <row r="19536" spans="1:10" x14ac:dyDescent="0.3">
      <c r="A19536" t="s">
        <v>19496</v>
      </c>
      <c r="C19536" s="18">
        <v>367.7142143404505</v>
      </c>
      <c r="D19536" s="1"/>
      <c r="E19536" s="1">
        <v>5</v>
      </c>
      <c r="F19536" s="1">
        <v>1</v>
      </c>
      <c r="G19536" s="1">
        <v>0</v>
      </c>
      <c r="H19536" s="1">
        <v>4</v>
      </c>
      <c r="I19536" s="15">
        <v>0.2</v>
      </c>
      <c r="J19536">
        <f t="shared" si="305"/>
        <v>40</v>
      </c>
    </row>
    <row r="19537" spans="1:10" x14ac:dyDescent="0.3">
      <c r="A19537" t="s">
        <v>19497</v>
      </c>
      <c r="C19537" s="18">
        <v>367.7137467136094</v>
      </c>
      <c r="D19537" s="1"/>
      <c r="E19537" s="1">
        <v>5</v>
      </c>
      <c r="F19537" s="1">
        <v>1</v>
      </c>
      <c r="G19537" s="1">
        <v>0</v>
      </c>
      <c r="H19537" s="1">
        <v>4</v>
      </c>
      <c r="I19537" s="15">
        <v>0.2</v>
      </c>
      <c r="J19537">
        <f t="shared" si="305"/>
        <v>40</v>
      </c>
    </row>
    <row r="19538" spans="1:10" x14ac:dyDescent="0.3">
      <c r="A19538" t="s">
        <v>19498</v>
      </c>
      <c r="C19538" s="18">
        <v>367.71018173551084</v>
      </c>
      <c r="D19538" s="1"/>
      <c r="E19538" s="1">
        <v>41</v>
      </c>
      <c r="F19538" s="1">
        <v>17</v>
      </c>
      <c r="G19538" s="1">
        <v>0</v>
      </c>
      <c r="H19538" s="1">
        <v>24</v>
      </c>
      <c r="I19538" s="15">
        <v>0.41463414634146339</v>
      </c>
      <c r="J19538">
        <f t="shared" si="305"/>
        <v>20</v>
      </c>
    </row>
    <row r="19539" spans="1:10" x14ac:dyDescent="0.3">
      <c r="A19539" t="s">
        <v>19499</v>
      </c>
      <c r="C19539" s="18">
        <v>367.70376873457411</v>
      </c>
      <c r="D19539" s="1"/>
      <c r="E19539" s="1">
        <v>14</v>
      </c>
      <c r="F19539" s="1">
        <v>4</v>
      </c>
      <c r="G19539" s="1">
        <v>0</v>
      </c>
      <c r="H19539" s="1">
        <v>10</v>
      </c>
      <c r="I19539" s="15">
        <v>0.2857142857142857</v>
      </c>
      <c r="J19539">
        <f t="shared" si="305"/>
        <v>40</v>
      </c>
    </row>
    <row r="19540" spans="1:10" x14ac:dyDescent="0.3">
      <c r="A19540" t="s">
        <v>19500</v>
      </c>
      <c r="C19540" s="18">
        <v>367.67949114044222</v>
      </c>
      <c r="D19540" s="1"/>
      <c r="E19540" s="1">
        <v>23</v>
      </c>
      <c r="F19540" s="1">
        <v>10</v>
      </c>
      <c r="G19540" s="1">
        <v>0</v>
      </c>
      <c r="H19540" s="1">
        <v>13</v>
      </c>
      <c r="I19540" s="15">
        <v>0.43478260869565216</v>
      </c>
      <c r="J19540">
        <f t="shared" si="305"/>
        <v>40</v>
      </c>
    </row>
    <row r="19541" spans="1:10" x14ac:dyDescent="0.3">
      <c r="A19541" t="s">
        <v>19512</v>
      </c>
      <c r="C19541" s="18">
        <v>367.67539364193584</v>
      </c>
      <c r="D19541" s="1"/>
      <c r="E19541" s="1">
        <v>3</v>
      </c>
      <c r="F19541" s="1">
        <v>0</v>
      </c>
      <c r="G19541" s="1">
        <v>0</v>
      </c>
      <c r="H19541" s="1">
        <v>3</v>
      </c>
      <c r="I19541" s="15">
        <v>0</v>
      </c>
      <c r="J19541">
        <f t="shared" si="305"/>
        <v>40</v>
      </c>
    </row>
    <row r="19542" spans="1:10" x14ac:dyDescent="0.3">
      <c r="A19542" t="s">
        <v>19501</v>
      </c>
      <c r="C19542" s="18">
        <v>367.67328832762757</v>
      </c>
      <c r="D19542" s="1"/>
      <c r="E19542" s="1">
        <v>9</v>
      </c>
      <c r="F19542" s="1">
        <v>3</v>
      </c>
      <c r="G19542" s="1">
        <v>0</v>
      </c>
      <c r="H19542" s="1">
        <v>6</v>
      </c>
      <c r="I19542" s="15">
        <v>0.33333333333333331</v>
      </c>
      <c r="J19542">
        <f t="shared" si="305"/>
        <v>40</v>
      </c>
    </row>
    <row r="19543" spans="1:10" x14ac:dyDescent="0.3">
      <c r="A19543" t="s">
        <v>19502</v>
      </c>
      <c r="C19543" s="18">
        <v>367.6654233133512</v>
      </c>
      <c r="D19543" s="1"/>
      <c r="E19543" s="1">
        <v>10</v>
      </c>
      <c r="F19543" s="1">
        <v>3</v>
      </c>
      <c r="G19543" s="1">
        <v>0</v>
      </c>
      <c r="H19543" s="1">
        <v>7</v>
      </c>
      <c r="I19543" s="15">
        <v>0.3</v>
      </c>
      <c r="J19543">
        <f t="shared" si="305"/>
        <v>40</v>
      </c>
    </row>
    <row r="19544" spans="1:10" x14ac:dyDescent="0.3">
      <c r="A19544" t="s">
        <v>19503</v>
      </c>
      <c r="C19544" s="18">
        <v>367.66530676883912</v>
      </c>
      <c r="D19544" s="1"/>
      <c r="E19544" s="1">
        <v>3</v>
      </c>
      <c r="F19544" s="1">
        <v>0</v>
      </c>
      <c r="G19544" s="1">
        <v>0</v>
      </c>
      <c r="H19544" s="1">
        <v>3</v>
      </c>
      <c r="I19544" s="15">
        <v>0</v>
      </c>
      <c r="J19544">
        <f t="shared" si="305"/>
        <v>40</v>
      </c>
    </row>
    <row r="19545" spans="1:10" x14ac:dyDescent="0.3">
      <c r="A19545" t="s">
        <v>19504</v>
      </c>
      <c r="C19545" s="18">
        <v>367.65957954802963</v>
      </c>
      <c r="D19545" s="1"/>
      <c r="E19545" s="1">
        <v>5</v>
      </c>
      <c r="F19545" s="1">
        <v>1</v>
      </c>
      <c r="G19545" s="1">
        <v>0</v>
      </c>
      <c r="H19545" s="1">
        <v>4</v>
      </c>
      <c r="I19545" s="15">
        <v>0.2</v>
      </c>
      <c r="J19545">
        <f t="shared" si="305"/>
        <v>40</v>
      </c>
    </row>
    <row r="19546" spans="1:10" x14ac:dyDescent="0.3">
      <c r="A19546" t="s">
        <v>19646</v>
      </c>
      <c r="C19546" s="18">
        <v>367.65421765104082</v>
      </c>
      <c r="D19546" s="1"/>
      <c r="E19546" s="1">
        <v>60</v>
      </c>
      <c r="F19546" s="1">
        <v>22</v>
      </c>
      <c r="G19546" s="1">
        <v>5</v>
      </c>
      <c r="H19546" s="1">
        <v>33</v>
      </c>
      <c r="I19546" s="15">
        <v>0.40833333333333333</v>
      </c>
      <c r="J19546">
        <f t="shared" si="305"/>
        <v>20</v>
      </c>
    </row>
    <row r="19547" spans="1:10" x14ac:dyDescent="0.3">
      <c r="A19547" t="s">
        <v>19526</v>
      </c>
      <c r="C19547" s="18">
        <v>367.65266789151053</v>
      </c>
      <c r="D19547" s="1"/>
      <c r="E19547" s="1">
        <v>4</v>
      </c>
      <c r="F19547" s="1">
        <v>0</v>
      </c>
      <c r="G19547" s="1">
        <v>0</v>
      </c>
      <c r="H19547" s="1">
        <v>4</v>
      </c>
      <c r="I19547" s="15">
        <v>0</v>
      </c>
      <c r="J19547">
        <f t="shared" si="305"/>
        <v>40</v>
      </c>
    </row>
    <row r="19548" spans="1:10" x14ac:dyDescent="0.3">
      <c r="A19548" t="s">
        <v>19507</v>
      </c>
      <c r="C19548" s="18">
        <v>367.64410327192172</v>
      </c>
      <c r="D19548" s="1"/>
      <c r="E19548" s="1">
        <v>3</v>
      </c>
      <c r="F19548" s="1">
        <v>0</v>
      </c>
      <c r="G19548" s="1">
        <v>0</v>
      </c>
      <c r="H19548" s="1">
        <v>3</v>
      </c>
      <c r="I19548" s="15">
        <v>0</v>
      </c>
      <c r="J19548">
        <f t="shared" si="305"/>
        <v>40</v>
      </c>
    </row>
    <row r="19549" spans="1:10" x14ac:dyDescent="0.3">
      <c r="A19549" t="s">
        <v>19572</v>
      </c>
      <c r="C19549" s="18">
        <v>367.64370801255234</v>
      </c>
      <c r="D19549" s="1"/>
      <c r="E19549" s="1">
        <v>6</v>
      </c>
      <c r="F19549" s="1">
        <v>1</v>
      </c>
      <c r="G19549" s="1">
        <v>0</v>
      </c>
      <c r="H19549" s="1">
        <v>5</v>
      </c>
      <c r="I19549" s="15">
        <v>0.16666666666666666</v>
      </c>
      <c r="J19549">
        <f t="shared" si="305"/>
        <v>40</v>
      </c>
    </row>
    <row r="19550" spans="1:10" x14ac:dyDescent="0.3">
      <c r="A19550" t="s">
        <v>19508</v>
      </c>
      <c r="C19550" s="18">
        <v>367.64335940250828</v>
      </c>
      <c r="D19550" s="1"/>
      <c r="E19550" s="1">
        <v>10</v>
      </c>
      <c r="F19550" s="1">
        <v>3</v>
      </c>
      <c r="G19550" s="1">
        <v>0</v>
      </c>
      <c r="H19550" s="1">
        <v>7</v>
      </c>
      <c r="I19550" s="15">
        <v>0.3</v>
      </c>
      <c r="J19550">
        <f t="shared" si="305"/>
        <v>40</v>
      </c>
    </row>
    <row r="19551" spans="1:10" x14ac:dyDescent="0.3">
      <c r="A19551" t="s">
        <v>19509</v>
      </c>
      <c r="C19551" s="18">
        <v>367.63589589453716</v>
      </c>
      <c r="D19551" s="1"/>
      <c r="E19551" s="1">
        <v>3</v>
      </c>
      <c r="F19551" s="1">
        <v>0</v>
      </c>
      <c r="G19551" s="1">
        <v>0</v>
      </c>
      <c r="H19551" s="1">
        <v>3</v>
      </c>
      <c r="I19551" s="15">
        <v>0</v>
      </c>
      <c r="J19551">
        <f t="shared" si="305"/>
        <v>40</v>
      </c>
    </row>
    <row r="19552" spans="1:10" x14ac:dyDescent="0.3">
      <c r="A19552" t="s">
        <v>19510</v>
      </c>
      <c r="C19552" s="18">
        <v>367.6210196108546</v>
      </c>
      <c r="D19552" s="1"/>
      <c r="E19552" s="1">
        <v>5</v>
      </c>
      <c r="F19552" s="1">
        <v>1</v>
      </c>
      <c r="G19552" s="1">
        <v>0</v>
      </c>
      <c r="H19552" s="1">
        <v>4</v>
      </c>
      <c r="I19552" s="15">
        <v>0.2</v>
      </c>
      <c r="J19552">
        <f t="shared" si="305"/>
        <v>40</v>
      </c>
    </row>
    <row r="19553" spans="1:10" x14ac:dyDescent="0.3">
      <c r="A19553" t="s">
        <v>19514</v>
      </c>
      <c r="C19553" s="18">
        <v>367.60448239511419</v>
      </c>
      <c r="D19553" s="1"/>
      <c r="E19553" s="1">
        <v>3</v>
      </c>
      <c r="F19553" s="1">
        <v>0</v>
      </c>
      <c r="G19553" s="1">
        <v>0</v>
      </c>
      <c r="H19553" s="1">
        <v>3</v>
      </c>
      <c r="I19553" s="15">
        <v>0</v>
      </c>
      <c r="J19553">
        <f t="shared" si="305"/>
        <v>40</v>
      </c>
    </row>
    <row r="19554" spans="1:10" x14ac:dyDescent="0.3">
      <c r="A19554" t="s">
        <v>19515</v>
      </c>
      <c r="C19554" s="18">
        <v>367.60363831417146</v>
      </c>
      <c r="D19554" s="1"/>
      <c r="E19554" s="1">
        <v>5</v>
      </c>
      <c r="F19554" s="1">
        <v>1</v>
      </c>
      <c r="G19554" s="1">
        <v>0</v>
      </c>
      <c r="H19554" s="1">
        <v>4</v>
      </c>
      <c r="I19554" s="15">
        <v>0.2</v>
      </c>
      <c r="J19554">
        <f t="shared" si="305"/>
        <v>40</v>
      </c>
    </row>
    <row r="19555" spans="1:10" x14ac:dyDescent="0.3">
      <c r="A19555" t="s">
        <v>19782</v>
      </c>
      <c r="C19555" s="18">
        <v>367.5883038192361</v>
      </c>
      <c r="D19555" s="1"/>
      <c r="E19555" s="1">
        <v>10</v>
      </c>
      <c r="F19555" s="1">
        <v>3</v>
      </c>
      <c r="G19555" s="1">
        <v>0</v>
      </c>
      <c r="H19555" s="1">
        <v>7</v>
      </c>
      <c r="I19555" s="15">
        <v>0.3</v>
      </c>
      <c r="J19555">
        <f t="shared" si="305"/>
        <v>40</v>
      </c>
    </row>
    <row r="19556" spans="1:10" x14ac:dyDescent="0.3">
      <c r="A19556" t="s">
        <v>19518</v>
      </c>
      <c r="C19556" s="18">
        <v>367.58725798470539</v>
      </c>
      <c r="D19556" s="1"/>
      <c r="E19556" s="1">
        <v>8</v>
      </c>
      <c r="F19556" s="1">
        <v>2</v>
      </c>
      <c r="G19556" s="1">
        <v>0</v>
      </c>
      <c r="H19556" s="1">
        <v>6</v>
      </c>
      <c r="I19556" s="15">
        <v>0.25</v>
      </c>
      <c r="J19556">
        <f t="shared" si="305"/>
        <v>40</v>
      </c>
    </row>
    <row r="19557" spans="1:10" x14ac:dyDescent="0.3">
      <c r="A19557" t="s">
        <v>19519</v>
      </c>
      <c r="C19557" s="18">
        <v>367.57662615624059</v>
      </c>
      <c r="D19557" s="1"/>
      <c r="E19557" s="1">
        <v>5</v>
      </c>
      <c r="F19557" s="1">
        <v>1</v>
      </c>
      <c r="G19557" s="1">
        <v>0</v>
      </c>
      <c r="H19557" s="1">
        <v>4</v>
      </c>
      <c r="I19557" s="15">
        <v>0.2</v>
      </c>
      <c r="J19557">
        <f t="shared" si="305"/>
        <v>40</v>
      </c>
    </row>
    <row r="19558" spans="1:10" x14ac:dyDescent="0.3">
      <c r="A19558" t="s">
        <v>19520</v>
      </c>
      <c r="C19558" s="18">
        <v>367.56905585317861</v>
      </c>
      <c r="D19558" s="1"/>
      <c r="E19558" s="1">
        <v>3</v>
      </c>
      <c r="F19558" s="1">
        <v>0</v>
      </c>
      <c r="G19558" s="1">
        <v>0</v>
      </c>
      <c r="H19558" s="1">
        <v>3</v>
      </c>
      <c r="I19558" s="15">
        <v>0</v>
      </c>
      <c r="J19558">
        <f t="shared" si="305"/>
        <v>40</v>
      </c>
    </row>
    <row r="19559" spans="1:10" x14ac:dyDescent="0.3">
      <c r="A19559" t="s">
        <v>19522</v>
      </c>
      <c r="C19559" s="18">
        <v>367.56366663141961</v>
      </c>
      <c r="D19559" s="1"/>
      <c r="E19559" s="1">
        <v>26</v>
      </c>
      <c r="F19559" s="1">
        <v>11</v>
      </c>
      <c r="G19559" s="1">
        <v>0</v>
      </c>
      <c r="H19559" s="1">
        <v>15</v>
      </c>
      <c r="I19559" s="15">
        <v>0.42307692307692307</v>
      </c>
      <c r="J19559">
        <f t="shared" si="305"/>
        <v>40</v>
      </c>
    </row>
    <row r="19560" spans="1:10" x14ac:dyDescent="0.3">
      <c r="A19560" t="s">
        <v>19505</v>
      </c>
      <c r="C19560" s="18">
        <v>367.55711857321091</v>
      </c>
      <c r="D19560" s="1"/>
      <c r="E19560" s="1">
        <v>6</v>
      </c>
      <c r="F19560" s="1">
        <v>1</v>
      </c>
      <c r="G19560" s="1">
        <v>0</v>
      </c>
      <c r="H19560" s="1">
        <v>5</v>
      </c>
      <c r="I19560" s="15">
        <v>0.16666666666666666</v>
      </c>
      <c r="J19560">
        <f t="shared" si="305"/>
        <v>40</v>
      </c>
    </row>
    <row r="19561" spans="1:10" x14ac:dyDescent="0.3">
      <c r="A19561" t="s">
        <v>19523</v>
      </c>
      <c r="C19561" s="18">
        <v>367.55702958524466</v>
      </c>
      <c r="D19561" s="1"/>
      <c r="E19561" s="1">
        <v>3</v>
      </c>
      <c r="F19561" s="1">
        <v>0</v>
      </c>
      <c r="G19561" s="1">
        <v>0</v>
      </c>
      <c r="H19561" s="1">
        <v>3</v>
      </c>
      <c r="I19561" s="15">
        <v>0</v>
      </c>
      <c r="J19561">
        <f t="shared" si="305"/>
        <v>40</v>
      </c>
    </row>
    <row r="19562" spans="1:10" x14ac:dyDescent="0.3">
      <c r="A19562" t="s">
        <v>19524</v>
      </c>
      <c r="C19562" s="18">
        <v>367.55474540911507</v>
      </c>
      <c r="D19562" s="1"/>
      <c r="E19562" s="1">
        <v>3</v>
      </c>
      <c r="F19562" s="1">
        <v>0</v>
      </c>
      <c r="G19562" s="1">
        <v>0</v>
      </c>
      <c r="H19562" s="1">
        <v>3</v>
      </c>
      <c r="I19562" s="15">
        <v>0</v>
      </c>
      <c r="J19562">
        <f t="shared" si="305"/>
        <v>40</v>
      </c>
    </row>
    <row r="19563" spans="1:10" x14ac:dyDescent="0.3">
      <c r="A19563" t="s">
        <v>19525</v>
      </c>
      <c r="C19563" s="18">
        <v>367.55473639294405</v>
      </c>
      <c r="D19563" s="1"/>
      <c r="E19563" s="1">
        <v>7</v>
      </c>
      <c r="F19563" s="1">
        <v>2</v>
      </c>
      <c r="G19563" s="1">
        <v>0</v>
      </c>
      <c r="H19563" s="1">
        <v>5</v>
      </c>
      <c r="I19563" s="15">
        <v>0.2857142857142857</v>
      </c>
      <c r="J19563">
        <f t="shared" si="305"/>
        <v>40</v>
      </c>
    </row>
    <row r="19564" spans="1:10" x14ac:dyDescent="0.3">
      <c r="A19564" t="s">
        <v>19517</v>
      </c>
      <c r="C19564" s="18">
        <v>367.55078057431967</v>
      </c>
      <c r="D19564" s="1"/>
      <c r="E19564" s="1">
        <v>5</v>
      </c>
      <c r="F19564" s="1">
        <v>1</v>
      </c>
      <c r="G19564" s="1">
        <v>0</v>
      </c>
      <c r="H19564" s="1">
        <v>4</v>
      </c>
      <c r="I19564" s="15">
        <v>0.2</v>
      </c>
      <c r="J19564">
        <f t="shared" si="305"/>
        <v>40</v>
      </c>
    </row>
    <row r="19565" spans="1:10" x14ac:dyDescent="0.3">
      <c r="A19565" t="s">
        <v>19685</v>
      </c>
      <c r="C19565" s="18">
        <v>367.54945476803135</v>
      </c>
      <c r="D19565" s="1"/>
      <c r="E19565" s="1">
        <v>5</v>
      </c>
      <c r="F19565" s="1">
        <v>1</v>
      </c>
      <c r="G19565" s="1">
        <v>0</v>
      </c>
      <c r="H19565" s="1">
        <v>4</v>
      </c>
      <c r="I19565" s="15">
        <v>0.2</v>
      </c>
      <c r="J19565">
        <f t="shared" si="305"/>
        <v>40</v>
      </c>
    </row>
    <row r="19566" spans="1:10" x14ac:dyDescent="0.3">
      <c r="A19566" t="s">
        <v>19340</v>
      </c>
      <c r="C19566" s="18">
        <v>367.53196125824292</v>
      </c>
      <c r="D19566" s="1"/>
      <c r="E19566" s="1">
        <v>16</v>
      </c>
      <c r="F19566" s="1">
        <v>7</v>
      </c>
      <c r="G19566" s="1">
        <v>0</v>
      </c>
      <c r="H19566" s="1">
        <v>9</v>
      </c>
      <c r="I19566" s="15">
        <v>0.4375</v>
      </c>
      <c r="J19566">
        <f t="shared" si="305"/>
        <v>40</v>
      </c>
    </row>
    <row r="19567" spans="1:10" x14ac:dyDescent="0.3">
      <c r="A19567" t="s">
        <v>19529</v>
      </c>
      <c r="C19567" s="18">
        <v>367.5277840589722</v>
      </c>
      <c r="D19567" s="1"/>
      <c r="E19567" s="1">
        <v>14</v>
      </c>
      <c r="F19567" s="1">
        <v>5</v>
      </c>
      <c r="G19567" s="1">
        <v>1</v>
      </c>
      <c r="H19567" s="1">
        <v>8</v>
      </c>
      <c r="I19567" s="15">
        <v>0.39285714285714285</v>
      </c>
      <c r="J19567">
        <f t="shared" si="305"/>
        <v>40</v>
      </c>
    </row>
    <row r="19568" spans="1:10" x14ac:dyDescent="0.3">
      <c r="A19568" t="s">
        <v>19530</v>
      </c>
      <c r="C19568" s="18">
        <v>367.51931177549324</v>
      </c>
      <c r="D19568" s="1"/>
      <c r="E19568" s="1">
        <v>23</v>
      </c>
      <c r="F19568" s="1">
        <v>9</v>
      </c>
      <c r="G19568" s="1">
        <v>0</v>
      </c>
      <c r="H19568" s="1">
        <v>14</v>
      </c>
      <c r="I19568" s="15">
        <v>0.39130434782608697</v>
      </c>
      <c r="J19568">
        <f t="shared" si="305"/>
        <v>40</v>
      </c>
    </row>
    <row r="19569" spans="1:10" x14ac:dyDescent="0.3">
      <c r="A19569" t="s">
        <v>19531</v>
      </c>
      <c r="C19569" s="18">
        <v>367.51911938800401</v>
      </c>
      <c r="D19569" s="1"/>
      <c r="E19569" s="1">
        <v>3</v>
      </c>
      <c r="F19569" s="1">
        <v>0</v>
      </c>
      <c r="G19569" s="1">
        <v>0</v>
      </c>
      <c r="H19569" s="1">
        <v>3</v>
      </c>
      <c r="I19569" s="15">
        <v>0</v>
      </c>
      <c r="J19569">
        <f t="shared" si="305"/>
        <v>40</v>
      </c>
    </row>
    <row r="19570" spans="1:10" x14ac:dyDescent="0.3">
      <c r="A19570" t="s">
        <v>19532</v>
      </c>
      <c r="C19570" s="18">
        <v>367.516855778192</v>
      </c>
      <c r="D19570" s="1"/>
      <c r="E19570" s="1">
        <v>8</v>
      </c>
      <c r="F19570" s="1">
        <v>1</v>
      </c>
      <c r="G19570" s="1">
        <v>2</v>
      </c>
      <c r="H19570" s="1">
        <v>5</v>
      </c>
      <c r="I19570" s="15">
        <v>0.25</v>
      </c>
      <c r="J19570">
        <f t="shared" si="305"/>
        <v>40</v>
      </c>
    </row>
    <row r="19571" spans="1:10" x14ac:dyDescent="0.3">
      <c r="A19571" t="s">
        <v>19533</v>
      </c>
      <c r="C19571" s="18">
        <v>367.51172001368428</v>
      </c>
      <c r="D19571" s="1"/>
      <c r="E19571" s="1">
        <v>10</v>
      </c>
      <c r="F19571" s="1">
        <v>3</v>
      </c>
      <c r="G19571" s="1">
        <v>0</v>
      </c>
      <c r="H19571" s="1">
        <v>7</v>
      </c>
      <c r="I19571" s="15">
        <v>0.3</v>
      </c>
      <c r="J19571">
        <f t="shared" si="305"/>
        <v>40</v>
      </c>
    </row>
    <row r="19572" spans="1:10" x14ac:dyDescent="0.3">
      <c r="A19572" t="s">
        <v>19535</v>
      </c>
      <c r="C19572" s="18">
        <v>367.5011578725331</v>
      </c>
      <c r="D19572" s="1"/>
      <c r="E19572" s="1">
        <v>3</v>
      </c>
      <c r="F19572" s="1">
        <v>0</v>
      </c>
      <c r="G19572" s="1">
        <v>0</v>
      </c>
      <c r="H19572" s="1">
        <v>3</v>
      </c>
      <c r="I19572" s="15">
        <v>0</v>
      </c>
      <c r="J19572">
        <f t="shared" si="305"/>
        <v>40</v>
      </c>
    </row>
    <row r="19573" spans="1:10" x14ac:dyDescent="0.3">
      <c r="A19573" t="s">
        <v>19394</v>
      </c>
      <c r="C19573" s="18">
        <v>367.49629027485713</v>
      </c>
      <c r="D19573" s="1"/>
      <c r="E19573" s="1">
        <v>5</v>
      </c>
      <c r="F19573" s="1">
        <v>1</v>
      </c>
      <c r="G19573" s="1">
        <v>0</v>
      </c>
      <c r="H19573" s="1">
        <v>4</v>
      </c>
      <c r="I19573" s="15">
        <v>0.2</v>
      </c>
      <c r="J19573">
        <f t="shared" si="305"/>
        <v>40</v>
      </c>
    </row>
    <row r="19574" spans="1:10" x14ac:dyDescent="0.3">
      <c r="A19574" t="s">
        <v>19545</v>
      </c>
      <c r="C19574" s="18">
        <v>367.49520648029176</v>
      </c>
      <c r="D19574" s="1"/>
      <c r="E19574" s="1">
        <v>8</v>
      </c>
      <c r="F19574" s="1">
        <v>2</v>
      </c>
      <c r="G19574" s="1">
        <v>0</v>
      </c>
      <c r="H19574" s="1">
        <v>6</v>
      </c>
      <c r="I19574" s="15">
        <v>0.25</v>
      </c>
      <c r="J19574">
        <f t="shared" si="305"/>
        <v>40</v>
      </c>
    </row>
    <row r="19575" spans="1:10" x14ac:dyDescent="0.3">
      <c r="A19575" t="s">
        <v>10973</v>
      </c>
      <c r="C19575" s="18">
        <v>367.49514541044005</v>
      </c>
      <c r="D19575" s="1"/>
      <c r="E19575" s="1">
        <v>14</v>
      </c>
      <c r="F19575" s="1">
        <v>5</v>
      </c>
      <c r="G19575" s="1">
        <v>0</v>
      </c>
      <c r="H19575" s="1">
        <v>9</v>
      </c>
      <c r="I19575" s="15">
        <v>0.35714285714285715</v>
      </c>
      <c r="J19575">
        <f t="shared" si="305"/>
        <v>40</v>
      </c>
    </row>
    <row r="19576" spans="1:10" x14ac:dyDescent="0.3">
      <c r="A19576" t="s">
        <v>19536</v>
      </c>
      <c r="C19576" s="18">
        <v>367.49146249481407</v>
      </c>
      <c r="D19576" s="1"/>
      <c r="E19576" s="1">
        <v>3</v>
      </c>
      <c r="F19576" s="1">
        <v>0</v>
      </c>
      <c r="G19576" s="1">
        <v>0</v>
      </c>
      <c r="H19576" s="1">
        <v>3</v>
      </c>
      <c r="I19576" s="15">
        <v>0</v>
      </c>
      <c r="J19576">
        <f t="shared" si="305"/>
        <v>40</v>
      </c>
    </row>
    <row r="19577" spans="1:10" x14ac:dyDescent="0.3">
      <c r="A19577" t="s">
        <v>19871</v>
      </c>
      <c r="C19577" s="18">
        <v>367.48976068805325</v>
      </c>
      <c r="D19577" s="1"/>
      <c r="E19577" s="1">
        <v>14</v>
      </c>
      <c r="F19577" s="1">
        <v>4</v>
      </c>
      <c r="G19577" s="1">
        <v>2</v>
      </c>
      <c r="H19577" s="1">
        <v>8</v>
      </c>
      <c r="I19577" s="15">
        <v>0.35714285714285715</v>
      </c>
      <c r="J19577">
        <f t="shared" si="305"/>
        <v>40</v>
      </c>
    </row>
    <row r="19578" spans="1:10" x14ac:dyDescent="0.3">
      <c r="A19578" t="s">
        <v>19537</v>
      </c>
      <c r="C19578" s="18">
        <v>367.48808033494601</v>
      </c>
      <c r="D19578" s="1"/>
      <c r="E19578" s="1">
        <v>4</v>
      </c>
      <c r="F19578" s="1">
        <v>0</v>
      </c>
      <c r="G19578" s="1">
        <v>0</v>
      </c>
      <c r="H19578" s="1">
        <v>4</v>
      </c>
      <c r="I19578" s="15">
        <v>0</v>
      </c>
      <c r="J19578">
        <f t="shared" si="305"/>
        <v>40</v>
      </c>
    </row>
    <row r="19579" spans="1:10" x14ac:dyDescent="0.3">
      <c r="A19579" t="s">
        <v>19538</v>
      </c>
      <c r="C19579" s="18">
        <v>367.48685310056891</v>
      </c>
      <c r="D19579" s="1"/>
      <c r="E19579" s="1">
        <v>3</v>
      </c>
      <c r="F19579" s="1">
        <v>0</v>
      </c>
      <c r="G19579" s="1">
        <v>0</v>
      </c>
      <c r="H19579" s="1">
        <v>3</v>
      </c>
      <c r="I19579" s="15">
        <v>0</v>
      </c>
      <c r="J19579">
        <f t="shared" si="305"/>
        <v>40</v>
      </c>
    </row>
    <row r="19580" spans="1:10" x14ac:dyDescent="0.3">
      <c r="A19580" t="s">
        <v>19539</v>
      </c>
      <c r="C19580" s="18">
        <v>367.48116605071016</v>
      </c>
      <c r="D19580" s="1"/>
      <c r="E19580" s="1">
        <v>4</v>
      </c>
      <c r="F19580" s="1">
        <v>0</v>
      </c>
      <c r="G19580" s="1">
        <v>0</v>
      </c>
      <c r="H19580" s="1">
        <v>4</v>
      </c>
      <c r="I19580" s="15">
        <v>0</v>
      </c>
      <c r="J19580">
        <f t="shared" si="305"/>
        <v>40</v>
      </c>
    </row>
    <row r="19581" spans="1:10" x14ac:dyDescent="0.3">
      <c r="A19581" t="s">
        <v>19540</v>
      </c>
      <c r="C19581" s="18">
        <v>367.4763397697958</v>
      </c>
      <c r="D19581" s="1"/>
      <c r="E19581" s="1">
        <v>3</v>
      </c>
      <c r="F19581" s="1">
        <v>0</v>
      </c>
      <c r="G19581" s="1">
        <v>0</v>
      </c>
      <c r="H19581" s="1">
        <v>3</v>
      </c>
      <c r="I19581" s="15">
        <v>0</v>
      </c>
      <c r="J19581">
        <f t="shared" si="305"/>
        <v>40</v>
      </c>
    </row>
    <row r="19582" spans="1:10" x14ac:dyDescent="0.3">
      <c r="A19582" t="s">
        <v>19527</v>
      </c>
      <c r="C19582" s="18">
        <v>367.46772941934796</v>
      </c>
      <c r="D19582" s="1"/>
      <c r="E19582" s="1">
        <v>5</v>
      </c>
      <c r="F19582" s="1">
        <v>1</v>
      </c>
      <c r="G19582" s="1">
        <v>0</v>
      </c>
      <c r="H19582" s="1">
        <v>4</v>
      </c>
      <c r="I19582" s="15">
        <v>0.2</v>
      </c>
      <c r="J19582">
        <f t="shared" si="305"/>
        <v>40</v>
      </c>
    </row>
    <row r="19583" spans="1:10" x14ac:dyDescent="0.3">
      <c r="A19583" t="s">
        <v>19541</v>
      </c>
      <c r="C19583" s="18">
        <v>367.46489556227033</v>
      </c>
      <c r="D19583" s="1"/>
      <c r="E19583" s="1">
        <v>5</v>
      </c>
      <c r="F19583" s="1">
        <v>1</v>
      </c>
      <c r="G19583" s="1">
        <v>0</v>
      </c>
      <c r="H19583" s="1">
        <v>4</v>
      </c>
      <c r="I19583" s="15">
        <v>0.2</v>
      </c>
      <c r="J19583">
        <f t="shared" si="305"/>
        <v>40</v>
      </c>
    </row>
    <row r="19584" spans="1:10" x14ac:dyDescent="0.3">
      <c r="A19584" t="s">
        <v>19542</v>
      </c>
      <c r="C19584" s="18">
        <v>367.46297981366155</v>
      </c>
      <c r="D19584" s="1"/>
      <c r="E19584" s="1">
        <v>3</v>
      </c>
      <c r="F19584" s="1">
        <v>0</v>
      </c>
      <c r="G19584" s="1">
        <v>0</v>
      </c>
      <c r="H19584" s="1">
        <v>3</v>
      </c>
      <c r="I19584" s="15">
        <v>0</v>
      </c>
      <c r="J19584">
        <f t="shared" si="305"/>
        <v>40</v>
      </c>
    </row>
    <row r="19585" spans="1:10" x14ac:dyDescent="0.3">
      <c r="A19585" t="s">
        <v>19544</v>
      </c>
      <c r="C19585" s="18">
        <v>367.44022129634573</v>
      </c>
      <c r="D19585" s="1"/>
      <c r="E19585" s="1">
        <v>5</v>
      </c>
      <c r="F19585" s="1">
        <v>1</v>
      </c>
      <c r="G19585" s="1">
        <v>0</v>
      </c>
      <c r="H19585" s="1">
        <v>4</v>
      </c>
      <c r="I19585" s="15">
        <v>0.2</v>
      </c>
      <c r="J19585">
        <f t="shared" si="305"/>
        <v>40</v>
      </c>
    </row>
    <row r="19586" spans="1:10" x14ac:dyDescent="0.3">
      <c r="A19586" t="s">
        <v>19593</v>
      </c>
      <c r="C19586" s="18">
        <v>367.43621545417494</v>
      </c>
      <c r="D19586" s="1"/>
      <c r="E19586" s="1">
        <v>62</v>
      </c>
      <c r="F19586" s="1">
        <v>26</v>
      </c>
      <c r="G19586" s="1">
        <v>1</v>
      </c>
      <c r="H19586" s="1">
        <v>35</v>
      </c>
      <c r="I19586" s="15">
        <v>0.42741935483870969</v>
      </c>
      <c r="J19586">
        <f t="shared" si="305"/>
        <v>20</v>
      </c>
    </row>
    <row r="19587" spans="1:10" x14ac:dyDescent="0.3">
      <c r="A19587" t="s">
        <v>19971</v>
      </c>
      <c r="C19587" s="18">
        <v>367.4247626581398</v>
      </c>
      <c r="D19587" s="1"/>
      <c r="E19587" s="1">
        <v>57</v>
      </c>
      <c r="F19587" s="1">
        <v>24</v>
      </c>
      <c r="G19587" s="1">
        <v>1</v>
      </c>
      <c r="H19587" s="1">
        <v>32</v>
      </c>
      <c r="I19587" s="15">
        <v>0.42982456140350878</v>
      </c>
      <c r="J19587">
        <f t="shared" si="305"/>
        <v>20</v>
      </c>
    </row>
    <row r="19588" spans="1:10" x14ac:dyDescent="0.3">
      <c r="A19588" t="s">
        <v>19724</v>
      </c>
      <c r="C19588" s="18">
        <v>367.41671100105265</v>
      </c>
      <c r="D19588" s="1"/>
      <c r="E19588" s="1">
        <v>123</v>
      </c>
      <c r="F19588" s="1">
        <v>54</v>
      </c>
      <c r="G19588" s="1">
        <v>2</v>
      </c>
      <c r="H19588" s="1">
        <v>67</v>
      </c>
      <c r="I19588" s="15">
        <v>0.44715447154471544</v>
      </c>
      <c r="J19588">
        <f t="shared" ref="J19588:J19651" si="306">IF(E19588&lt;=30,40,20)</f>
        <v>20</v>
      </c>
    </row>
    <row r="19589" spans="1:10" x14ac:dyDescent="0.3">
      <c r="A19589" t="s">
        <v>19546</v>
      </c>
      <c r="C19589" s="18">
        <v>367.40812254559455</v>
      </c>
      <c r="D19589" s="1"/>
      <c r="E19589" s="1">
        <v>3</v>
      </c>
      <c r="F19589" s="1">
        <v>0</v>
      </c>
      <c r="G19589" s="1">
        <v>0</v>
      </c>
      <c r="H19589" s="1">
        <v>3</v>
      </c>
      <c r="I19589" s="15">
        <v>0</v>
      </c>
      <c r="J19589">
        <f t="shared" si="306"/>
        <v>40</v>
      </c>
    </row>
    <row r="19590" spans="1:10" x14ac:dyDescent="0.3">
      <c r="A19590" t="s">
        <v>19548</v>
      </c>
      <c r="C19590" s="18">
        <v>367.38270880374671</v>
      </c>
      <c r="D19590" s="1"/>
      <c r="E19590" s="1">
        <v>5</v>
      </c>
      <c r="F19590" s="1">
        <v>1</v>
      </c>
      <c r="G19590" s="1">
        <v>0</v>
      </c>
      <c r="H19590" s="1">
        <v>4</v>
      </c>
      <c r="I19590" s="15">
        <v>0.2</v>
      </c>
      <c r="J19590">
        <f t="shared" si="306"/>
        <v>40</v>
      </c>
    </row>
    <row r="19591" spans="1:10" x14ac:dyDescent="0.3">
      <c r="A19591" t="s">
        <v>19549</v>
      </c>
      <c r="C19591" s="18">
        <v>367.38018413339285</v>
      </c>
      <c r="D19591" s="1"/>
      <c r="E19591" s="1">
        <v>3</v>
      </c>
      <c r="F19591" s="1">
        <v>0</v>
      </c>
      <c r="G19591" s="1">
        <v>0</v>
      </c>
      <c r="H19591" s="1">
        <v>3</v>
      </c>
      <c r="I19591" s="15">
        <v>0</v>
      </c>
      <c r="J19591">
        <f t="shared" si="306"/>
        <v>40</v>
      </c>
    </row>
    <row r="19592" spans="1:10" x14ac:dyDescent="0.3">
      <c r="A19592" t="s">
        <v>19550</v>
      </c>
      <c r="C19592" s="18">
        <v>367.37127355317466</v>
      </c>
      <c r="D19592" s="1"/>
      <c r="E19592" s="1">
        <v>5</v>
      </c>
      <c r="F19592" s="1">
        <v>1</v>
      </c>
      <c r="G19592" s="1">
        <v>0</v>
      </c>
      <c r="H19592" s="1">
        <v>4</v>
      </c>
      <c r="I19592" s="15">
        <v>0.2</v>
      </c>
      <c r="J19592">
        <f t="shared" si="306"/>
        <v>40</v>
      </c>
    </row>
    <row r="19593" spans="1:10" x14ac:dyDescent="0.3">
      <c r="A19593" t="s">
        <v>19719</v>
      </c>
      <c r="C19593" s="18">
        <v>367.3354735113989</v>
      </c>
      <c r="D19593" s="1"/>
      <c r="E19593" s="1">
        <v>24</v>
      </c>
      <c r="F19593" s="1">
        <v>4</v>
      </c>
      <c r="G19593" s="1">
        <v>0</v>
      </c>
      <c r="H19593" s="1">
        <v>20</v>
      </c>
      <c r="I19593" s="15">
        <v>0.16666666666666666</v>
      </c>
      <c r="J19593">
        <f t="shared" si="306"/>
        <v>40</v>
      </c>
    </row>
    <row r="19594" spans="1:10" x14ac:dyDescent="0.3">
      <c r="A19594" t="s">
        <v>19553</v>
      </c>
      <c r="C19594" s="18">
        <v>367.3212514275067</v>
      </c>
      <c r="D19594" s="1"/>
      <c r="E19594" s="1">
        <v>5</v>
      </c>
      <c r="F19594" s="1">
        <v>1</v>
      </c>
      <c r="G19594" s="1">
        <v>0</v>
      </c>
      <c r="H19594" s="1">
        <v>4</v>
      </c>
      <c r="I19594" s="15">
        <v>0.2</v>
      </c>
      <c r="J19594">
        <f t="shared" si="306"/>
        <v>40</v>
      </c>
    </row>
    <row r="19595" spans="1:10" x14ac:dyDescent="0.3">
      <c r="A19595" t="s">
        <v>19554</v>
      </c>
      <c r="C19595" s="18">
        <v>367.31432193789414</v>
      </c>
      <c r="D19595" s="1"/>
      <c r="E19595" s="1">
        <v>10</v>
      </c>
      <c r="F19595" s="1">
        <v>3</v>
      </c>
      <c r="G19595" s="1">
        <v>0</v>
      </c>
      <c r="H19595" s="1">
        <v>7</v>
      </c>
      <c r="I19595" s="15">
        <v>0.3</v>
      </c>
      <c r="J19595">
        <f t="shared" si="306"/>
        <v>40</v>
      </c>
    </row>
    <row r="19596" spans="1:10" x14ac:dyDescent="0.3">
      <c r="A19596" t="s">
        <v>19444</v>
      </c>
      <c r="C19596" s="18">
        <v>367.30049010663299</v>
      </c>
      <c r="D19596" s="1"/>
      <c r="E19596" s="1">
        <v>3</v>
      </c>
      <c r="F19596" s="1">
        <v>0</v>
      </c>
      <c r="G19596" s="1">
        <v>0</v>
      </c>
      <c r="H19596" s="1">
        <v>3</v>
      </c>
      <c r="I19596" s="15">
        <v>0</v>
      </c>
      <c r="J19596">
        <f t="shared" si="306"/>
        <v>40</v>
      </c>
    </row>
    <row r="19597" spans="1:10" x14ac:dyDescent="0.3">
      <c r="A19597" t="s">
        <v>19556</v>
      </c>
      <c r="C19597" s="18">
        <v>367.26327099313255</v>
      </c>
      <c r="D19597" s="1"/>
      <c r="E19597" s="1">
        <v>12</v>
      </c>
      <c r="F19597" s="1">
        <v>4</v>
      </c>
      <c r="G19597" s="1">
        <v>0</v>
      </c>
      <c r="H19597" s="1">
        <v>8</v>
      </c>
      <c r="I19597" s="15">
        <v>0.33333333333333331</v>
      </c>
      <c r="J19597">
        <f t="shared" si="306"/>
        <v>40</v>
      </c>
    </row>
    <row r="19598" spans="1:10" x14ac:dyDescent="0.3">
      <c r="A19598" t="s">
        <v>19557</v>
      </c>
      <c r="C19598" s="18">
        <v>367.25929986056872</v>
      </c>
      <c r="D19598" s="1"/>
      <c r="E19598" s="1">
        <v>3</v>
      </c>
      <c r="F19598" s="1">
        <v>0</v>
      </c>
      <c r="G19598" s="1">
        <v>0</v>
      </c>
      <c r="H19598" s="1">
        <v>3</v>
      </c>
      <c r="I19598" s="15">
        <v>0</v>
      </c>
      <c r="J19598">
        <f t="shared" si="306"/>
        <v>40</v>
      </c>
    </row>
    <row r="19599" spans="1:10" x14ac:dyDescent="0.3">
      <c r="A19599" t="s">
        <v>19559</v>
      </c>
      <c r="C19599" s="18">
        <v>367.24300808784614</v>
      </c>
      <c r="D19599" s="1"/>
      <c r="E19599" s="1">
        <v>3</v>
      </c>
      <c r="F19599" s="1">
        <v>0</v>
      </c>
      <c r="G19599" s="1">
        <v>0</v>
      </c>
      <c r="H19599" s="1">
        <v>3</v>
      </c>
      <c r="I19599" s="15">
        <v>0</v>
      </c>
      <c r="J19599">
        <f t="shared" si="306"/>
        <v>40</v>
      </c>
    </row>
    <row r="19600" spans="1:10" x14ac:dyDescent="0.3">
      <c r="A19600" t="s">
        <v>19560</v>
      </c>
      <c r="C19600" s="18">
        <v>367.24248057476677</v>
      </c>
      <c r="D19600" s="1"/>
      <c r="E19600" s="1">
        <v>9</v>
      </c>
      <c r="F19600" s="1">
        <v>3</v>
      </c>
      <c r="G19600" s="1">
        <v>0</v>
      </c>
      <c r="H19600" s="1">
        <v>6</v>
      </c>
      <c r="I19600" s="15">
        <v>0.33333333333333331</v>
      </c>
      <c r="J19600">
        <f t="shared" si="306"/>
        <v>40</v>
      </c>
    </row>
    <row r="19601" spans="1:10" x14ac:dyDescent="0.3">
      <c r="A19601" t="s">
        <v>19561</v>
      </c>
      <c r="C19601" s="18">
        <v>367.24195361009578</v>
      </c>
      <c r="D19601" s="1"/>
      <c r="E19601" s="1">
        <v>3</v>
      </c>
      <c r="F19601" s="1">
        <v>0</v>
      </c>
      <c r="G19601" s="1">
        <v>0</v>
      </c>
      <c r="H19601" s="1">
        <v>3</v>
      </c>
      <c r="I19601" s="15">
        <v>0</v>
      </c>
      <c r="J19601">
        <f t="shared" si="306"/>
        <v>40</v>
      </c>
    </row>
    <row r="19602" spans="1:10" x14ac:dyDescent="0.3">
      <c r="A19602" t="s">
        <v>19835</v>
      </c>
      <c r="C19602" s="18">
        <v>367.24139032233603</v>
      </c>
      <c r="D19602" s="1"/>
      <c r="E19602" s="1">
        <v>17</v>
      </c>
      <c r="F19602" s="1">
        <v>7</v>
      </c>
      <c r="G19602" s="1">
        <v>0</v>
      </c>
      <c r="H19602" s="1">
        <v>10</v>
      </c>
      <c r="I19602" s="15">
        <v>0.41176470588235292</v>
      </c>
      <c r="J19602">
        <f t="shared" si="306"/>
        <v>40</v>
      </c>
    </row>
    <row r="19603" spans="1:10" x14ac:dyDescent="0.3">
      <c r="A19603" t="s">
        <v>19562</v>
      </c>
      <c r="C19603" s="18">
        <v>367.22573954541997</v>
      </c>
      <c r="D19603" s="1"/>
      <c r="E19603" s="1">
        <v>5</v>
      </c>
      <c r="F19603" s="1">
        <v>1</v>
      </c>
      <c r="G19603" s="1">
        <v>0</v>
      </c>
      <c r="H19603" s="1">
        <v>4</v>
      </c>
      <c r="I19603" s="15">
        <v>0.2</v>
      </c>
      <c r="J19603">
        <f t="shared" si="306"/>
        <v>40</v>
      </c>
    </row>
    <row r="19604" spans="1:10" x14ac:dyDescent="0.3">
      <c r="A19604" t="s">
        <v>19563</v>
      </c>
      <c r="C19604" s="18">
        <v>367.2165811189231</v>
      </c>
      <c r="D19604" s="1"/>
      <c r="E19604" s="1">
        <v>5</v>
      </c>
      <c r="F19604" s="1">
        <v>1</v>
      </c>
      <c r="G19604" s="1">
        <v>0</v>
      </c>
      <c r="H19604" s="1">
        <v>4</v>
      </c>
      <c r="I19604" s="15">
        <v>0.2</v>
      </c>
      <c r="J19604">
        <f t="shared" si="306"/>
        <v>40</v>
      </c>
    </row>
    <row r="19605" spans="1:10" x14ac:dyDescent="0.3">
      <c r="A19605" t="s">
        <v>19564</v>
      </c>
      <c r="C19605" s="18">
        <v>367.20482722030408</v>
      </c>
      <c r="D19605" s="1"/>
      <c r="E19605" s="1">
        <v>5</v>
      </c>
      <c r="F19605" s="1">
        <v>1</v>
      </c>
      <c r="G19605" s="1">
        <v>0</v>
      </c>
      <c r="H19605" s="1">
        <v>4</v>
      </c>
      <c r="I19605" s="15">
        <v>0.2</v>
      </c>
      <c r="J19605">
        <f t="shared" si="306"/>
        <v>40</v>
      </c>
    </row>
    <row r="19606" spans="1:10" x14ac:dyDescent="0.3">
      <c r="A19606" s="21" t="s">
        <v>19565</v>
      </c>
      <c r="C19606" s="18">
        <v>338.27607557746029</v>
      </c>
      <c r="D19606" s="1"/>
      <c r="E19606" s="1">
        <v>9</v>
      </c>
      <c r="F19606" s="1">
        <v>1</v>
      </c>
      <c r="G19606" s="1">
        <v>1</v>
      </c>
      <c r="H19606" s="1">
        <v>7</v>
      </c>
      <c r="I19606" s="15">
        <v>0.16666666666666666</v>
      </c>
      <c r="J19606">
        <f t="shared" si="306"/>
        <v>40</v>
      </c>
    </row>
    <row r="19607" spans="1:10" x14ac:dyDescent="0.3">
      <c r="A19607" t="s">
        <v>19580</v>
      </c>
      <c r="C19607" s="18">
        <v>367.18246709693943</v>
      </c>
      <c r="D19607" s="1"/>
      <c r="E19607" s="1">
        <v>81</v>
      </c>
      <c r="F19607" s="1">
        <v>29</v>
      </c>
      <c r="G19607" s="1">
        <v>0</v>
      </c>
      <c r="H19607" s="1">
        <v>52</v>
      </c>
      <c r="I19607" s="15">
        <v>0.35802469135802467</v>
      </c>
      <c r="J19607">
        <f t="shared" si="306"/>
        <v>20</v>
      </c>
    </row>
    <row r="19608" spans="1:10" x14ac:dyDescent="0.3">
      <c r="A19608" t="s">
        <v>19566</v>
      </c>
      <c r="C19608" s="18">
        <v>367.1699997991019</v>
      </c>
      <c r="D19608" s="1"/>
      <c r="E19608" s="1">
        <v>5</v>
      </c>
      <c r="F19608" s="1">
        <v>1</v>
      </c>
      <c r="G19608" s="1">
        <v>0</v>
      </c>
      <c r="H19608" s="1">
        <v>4</v>
      </c>
      <c r="I19608" s="15">
        <v>0.2</v>
      </c>
      <c r="J19608">
        <f t="shared" si="306"/>
        <v>40</v>
      </c>
    </row>
    <row r="19609" spans="1:10" x14ac:dyDescent="0.3">
      <c r="A19609" t="s">
        <v>19567</v>
      </c>
      <c r="C19609" s="18">
        <v>367.159450444725</v>
      </c>
      <c r="D19609" s="1"/>
      <c r="E19609" s="1">
        <v>3</v>
      </c>
      <c r="F19609" s="1">
        <v>0</v>
      </c>
      <c r="G19609" s="1">
        <v>0</v>
      </c>
      <c r="H19609" s="1">
        <v>3</v>
      </c>
      <c r="I19609" s="15">
        <v>0</v>
      </c>
      <c r="J19609">
        <f t="shared" si="306"/>
        <v>40</v>
      </c>
    </row>
    <row r="19610" spans="1:10" x14ac:dyDescent="0.3">
      <c r="A19610" t="s">
        <v>19569</v>
      </c>
      <c r="C19610" s="18">
        <v>367.15235938383387</v>
      </c>
      <c r="D19610" s="1"/>
      <c r="E19610" s="1">
        <v>3</v>
      </c>
      <c r="F19610" s="1">
        <v>0</v>
      </c>
      <c r="G19610" s="1">
        <v>0</v>
      </c>
      <c r="H19610" s="1">
        <v>3</v>
      </c>
      <c r="I19610" s="15">
        <v>0</v>
      </c>
      <c r="J19610">
        <f t="shared" si="306"/>
        <v>40</v>
      </c>
    </row>
    <row r="19611" spans="1:10" x14ac:dyDescent="0.3">
      <c r="A19611" t="s">
        <v>19570</v>
      </c>
      <c r="C19611" s="18">
        <v>367.13634642189459</v>
      </c>
      <c r="D19611" s="1"/>
      <c r="E19611" s="1">
        <v>31</v>
      </c>
      <c r="F19611" s="1">
        <v>13</v>
      </c>
      <c r="G19611" s="1">
        <v>0</v>
      </c>
      <c r="H19611" s="1">
        <v>18</v>
      </c>
      <c r="I19611" s="15">
        <v>0.41935483870967744</v>
      </c>
      <c r="J19611">
        <f t="shared" si="306"/>
        <v>20</v>
      </c>
    </row>
    <row r="19612" spans="1:10" x14ac:dyDescent="0.3">
      <c r="A19612" t="s">
        <v>19571</v>
      </c>
      <c r="C19612" s="18">
        <v>367.13483788797259</v>
      </c>
      <c r="D19612" s="1"/>
      <c r="E19612" s="1">
        <v>8</v>
      </c>
      <c r="F19612" s="1">
        <v>2</v>
      </c>
      <c r="G19612" s="1">
        <v>0</v>
      </c>
      <c r="H19612" s="1">
        <v>6</v>
      </c>
      <c r="I19612" s="15">
        <v>0.25</v>
      </c>
      <c r="J19612">
        <f t="shared" si="306"/>
        <v>40</v>
      </c>
    </row>
    <row r="19613" spans="1:10" x14ac:dyDescent="0.3">
      <c r="A19613" t="s">
        <v>19573</v>
      </c>
      <c r="C19613" s="18">
        <v>367.13377471628769</v>
      </c>
      <c r="D19613" s="1"/>
      <c r="E19613" s="1">
        <v>5</v>
      </c>
      <c r="F19613" s="1">
        <v>1</v>
      </c>
      <c r="G19613" s="1">
        <v>0</v>
      </c>
      <c r="H19613" s="1">
        <v>4</v>
      </c>
      <c r="I19613" s="15">
        <v>0.2</v>
      </c>
      <c r="J19613">
        <f t="shared" si="306"/>
        <v>40</v>
      </c>
    </row>
    <row r="19614" spans="1:10" x14ac:dyDescent="0.3">
      <c r="A19614" t="s">
        <v>19574</v>
      </c>
      <c r="C19614" s="18">
        <v>367.13355081796982</v>
      </c>
      <c r="D19614" s="1"/>
      <c r="E19614" s="1">
        <v>6</v>
      </c>
      <c r="F19614" s="1">
        <v>1</v>
      </c>
      <c r="G19614" s="1">
        <v>0</v>
      </c>
      <c r="H19614" s="1">
        <v>5</v>
      </c>
      <c r="I19614" s="15">
        <v>0.16666666666666666</v>
      </c>
      <c r="J19614">
        <f t="shared" si="306"/>
        <v>40</v>
      </c>
    </row>
    <row r="19615" spans="1:10" x14ac:dyDescent="0.3">
      <c r="A19615" t="s">
        <v>19575</v>
      </c>
      <c r="C19615" s="18">
        <v>367.13271661887512</v>
      </c>
      <c r="D19615" s="1"/>
      <c r="E19615" s="1">
        <v>10</v>
      </c>
      <c r="F19615" s="1">
        <v>3</v>
      </c>
      <c r="G19615" s="1">
        <v>0</v>
      </c>
      <c r="H19615" s="1">
        <v>7</v>
      </c>
      <c r="I19615" s="15">
        <v>0.3</v>
      </c>
      <c r="J19615">
        <f t="shared" si="306"/>
        <v>40</v>
      </c>
    </row>
    <row r="19616" spans="1:10" x14ac:dyDescent="0.3">
      <c r="A19616" t="s">
        <v>19576</v>
      </c>
      <c r="C19616" s="18">
        <v>367.12984067079037</v>
      </c>
      <c r="D19616" s="1"/>
      <c r="E19616" s="1">
        <v>10</v>
      </c>
      <c r="F19616" s="1">
        <v>3</v>
      </c>
      <c r="G19616" s="1">
        <v>0</v>
      </c>
      <c r="H19616" s="1">
        <v>7</v>
      </c>
      <c r="I19616" s="15">
        <v>0.3</v>
      </c>
      <c r="J19616">
        <f t="shared" si="306"/>
        <v>40</v>
      </c>
    </row>
    <row r="19617" spans="1:10" x14ac:dyDescent="0.3">
      <c r="A19617" t="s">
        <v>15405</v>
      </c>
      <c r="C19617" s="18">
        <v>367.12881165899734</v>
      </c>
      <c r="D19617" s="1"/>
      <c r="E19617" s="1">
        <v>11</v>
      </c>
      <c r="F19617" s="1">
        <v>3</v>
      </c>
      <c r="G19617" s="1">
        <v>1</v>
      </c>
      <c r="H19617" s="1">
        <v>7</v>
      </c>
      <c r="I19617" s="15">
        <v>0.31818181818181818</v>
      </c>
      <c r="J19617">
        <f t="shared" si="306"/>
        <v>40</v>
      </c>
    </row>
    <row r="19618" spans="1:10" x14ac:dyDescent="0.3">
      <c r="A19618" s="21" t="s">
        <v>19578</v>
      </c>
      <c r="C19618" s="18">
        <v>367.11254074733085</v>
      </c>
      <c r="D19618" s="1"/>
      <c r="E19618" s="1">
        <v>10</v>
      </c>
      <c r="F19618" s="1">
        <v>3</v>
      </c>
      <c r="G19618" s="1">
        <v>0</v>
      </c>
      <c r="H19618" s="1">
        <v>7</v>
      </c>
      <c r="I19618" s="15">
        <v>0.3</v>
      </c>
      <c r="J19618">
        <f t="shared" si="306"/>
        <v>40</v>
      </c>
    </row>
    <row r="19619" spans="1:10" x14ac:dyDescent="0.3">
      <c r="A19619" t="s">
        <v>19817</v>
      </c>
      <c r="C19619" s="18">
        <v>367.10868565354491</v>
      </c>
      <c r="D19619" s="1"/>
      <c r="E19619" s="1">
        <v>19</v>
      </c>
      <c r="F19619" s="1">
        <v>6</v>
      </c>
      <c r="G19619" s="1">
        <v>1</v>
      </c>
      <c r="H19619" s="1">
        <v>12</v>
      </c>
      <c r="I19619" s="15">
        <v>0.34210526315789475</v>
      </c>
      <c r="J19619">
        <f t="shared" si="306"/>
        <v>40</v>
      </c>
    </row>
    <row r="19620" spans="1:10" x14ac:dyDescent="0.3">
      <c r="A19620" t="s">
        <v>19790</v>
      </c>
      <c r="C19620" s="18">
        <v>367.10273433185142</v>
      </c>
      <c r="D19620" s="1"/>
      <c r="E19620" s="1">
        <v>6</v>
      </c>
      <c r="F19620" s="1">
        <v>1</v>
      </c>
      <c r="G19620" s="1">
        <v>0</v>
      </c>
      <c r="H19620" s="1">
        <v>5</v>
      </c>
      <c r="I19620" s="15">
        <v>0.16666666666666666</v>
      </c>
      <c r="J19620">
        <f t="shared" si="306"/>
        <v>40</v>
      </c>
    </row>
    <row r="19621" spans="1:10" x14ac:dyDescent="0.3">
      <c r="A19621" t="s">
        <v>19581</v>
      </c>
      <c r="C19621" s="18">
        <v>367.09190033436255</v>
      </c>
      <c r="D19621" s="1"/>
      <c r="E19621" s="1">
        <v>12</v>
      </c>
      <c r="F19621" s="1">
        <v>4</v>
      </c>
      <c r="G19621" s="1">
        <v>0</v>
      </c>
      <c r="H19621" s="1">
        <v>8</v>
      </c>
      <c r="I19621" s="15">
        <v>0.33333333333333331</v>
      </c>
      <c r="J19621">
        <f t="shared" si="306"/>
        <v>40</v>
      </c>
    </row>
    <row r="19622" spans="1:10" x14ac:dyDescent="0.3">
      <c r="A19622" t="s">
        <v>19582</v>
      </c>
      <c r="C19622" s="18">
        <v>367.08930310095388</v>
      </c>
      <c r="D19622" s="1"/>
      <c r="E19622" s="1">
        <v>15</v>
      </c>
      <c r="F19622" s="1">
        <v>4</v>
      </c>
      <c r="G19622" s="1">
        <v>0</v>
      </c>
      <c r="H19622" s="1">
        <v>11</v>
      </c>
      <c r="I19622" s="15">
        <v>0.26666666666666666</v>
      </c>
      <c r="J19622">
        <f t="shared" si="306"/>
        <v>40</v>
      </c>
    </row>
    <row r="19623" spans="1:10" x14ac:dyDescent="0.3">
      <c r="A19623" t="s">
        <v>19935</v>
      </c>
      <c r="C19623" s="18">
        <v>367.08152264698691</v>
      </c>
      <c r="D19623" s="1"/>
      <c r="E19623" s="1">
        <v>35</v>
      </c>
      <c r="F19623" s="1">
        <v>15</v>
      </c>
      <c r="G19623" s="1">
        <v>1</v>
      </c>
      <c r="H19623" s="1">
        <v>19</v>
      </c>
      <c r="I19623" s="15">
        <v>0.44285714285714284</v>
      </c>
      <c r="J19623">
        <f t="shared" si="306"/>
        <v>20</v>
      </c>
    </row>
    <row r="19624" spans="1:10" x14ac:dyDescent="0.3">
      <c r="A19624" s="21" t="s">
        <v>16907</v>
      </c>
      <c r="C19624" s="18">
        <v>367.07846898071557</v>
      </c>
      <c r="D19624" s="1"/>
      <c r="E19624" s="1">
        <v>12</v>
      </c>
      <c r="F19624" s="1">
        <v>4</v>
      </c>
      <c r="G19624" s="1">
        <v>0</v>
      </c>
      <c r="H19624" s="1">
        <v>8</v>
      </c>
      <c r="I19624" s="15">
        <v>0.33333333333333331</v>
      </c>
      <c r="J19624">
        <f t="shared" si="306"/>
        <v>40</v>
      </c>
    </row>
    <row r="19625" spans="1:10" x14ac:dyDescent="0.3">
      <c r="A19625" t="s">
        <v>19584</v>
      </c>
      <c r="C19625" s="18">
        <v>367.06613798390509</v>
      </c>
      <c r="D19625" s="1"/>
      <c r="E19625" s="1">
        <v>3</v>
      </c>
      <c r="F19625" s="1">
        <v>0</v>
      </c>
      <c r="G19625" s="1">
        <v>0</v>
      </c>
      <c r="H19625" s="1">
        <v>3</v>
      </c>
      <c r="I19625" s="15">
        <v>0</v>
      </c>
      <c r="J19625">
        <f t="shared" si="306"/>
        <v>40</v>
      </c>
    </row>
    <row r="19626" spans="1:10" x14ac:dyDescent="0.3">
      <c r="A19626" t="s">
        <v>19587</v>
      </c>
      <c r="C19626" s="18">
        <v>367.04380653247694</v>
      </c>
      <c r="D19626" s="1"/>
      <c r="E19626" s="1">
        <v>3</v>
      </c>
      <c r="F19626" s="1">
        <v>0</v>
      </c>
      <c r="G19626" s="1">
        <v>0</v>
      </c>
      <c r="H19626" s="1">
        <v>3</v>
      </c>
      <c r="I19626" s="15">
        <v>0</v>
      </c>
      <c r="J19626">
        <f t="shared" si="306"/>
        <v>40</v>
      </c>
    </row>
    <row r="19627" spans="1:10" x14ac:dyDescent="0.3">
      <c r="A19627" t="s">
        <v>19588</v>
      </c>
      <c r="C19627" s="18">
        <v>367.03857771218725</v>
      </c>
      <c r="D19627" s="1"/>
      <c r="E19627" s="1">
        <v>6</v>
      </c>
      <c r="F19627" s="1">
        <v>1</v>
      </c>
      <c r="G19627" s="1">
        <v>0</v>
      </c>
      <c r="H19627" s="1">
        <v>5</v>
      </c>
      <c r="I19627" s="15">
        <v>0.16666666666666666</v>
      </c>
      <c r="J19627">
        <f t="shared" si="306"/>
        <v>40</v>
      </c>
    </row>
    <row r="19628" spans="1:10" x14ac:dyDescent="0.3">
      <c r="A19628" t="s">
        <v>19590</v>
      </c>
      <c r="C19628" s="18">
        <v>367.03554944947234</v>
      </c>
      <c r="D19628" s="1"/>
      <c r="E19628" s="1">
        <v>10</v>
      </c>
      <c r="F19628" s="1">
        <v>3</v>
      </c>
      <c r="G19628" s="1">
        <v>1</v>
      </c>
      <c r="H19628" s="1">
        <v>6</v>
      </c>
      <c r="I19628" s="15">
        <v>0.35</v>
      </c>
      <c r="J19628">
        <f t="shared" si="306"/>
        <v>40</v>
      </c>
    </row>
    <row r="19629" spans="1:10" x14ac:dyDescent="0.3">
      <c r="A19629" s="21" t="s">
        <v>19516</v>
      </c>
      <c r="C19629" s="18">
        <v>352.02924625647262</v>
      </c>
      <c r="D19629" s="1"/>
      <c r="E19629" s="1">
        <v>16</v>
      </c>
      <c r="F19629" s="1">
        <v>4</v>
      </c>
      <c r="G19629" s="1">
        <v>2</v>
      </c>
      <c r="H19629" s="1">
        <v>10</v>
      </c>
      <c r="I19629" s="15">
        <v>0.3125</v>
      </c>
      <c r="J19629">
        <f t="shared" si="306"/>
        <v>40</v>
      </c>
    </row>
    <row r="19630" spans="1:10" x14ac:dyDescent="0.3">
      <c r="A19630" t="s">
        <v>19591</v>
      </c>
      <c r="C19630" s="18">
        <v>367.02530752222128</v>
      </c>
      <c r="D19630" s="1"/>
      <c r="E19630" s="1">
        <v>6</v>
      </c>
      <c r="F19630" s="1">
        <v>1</v>
      </c>
      <c r="G19630" s="1">
        <v>0</v>
      </c>
      <c r="H19630" s="1">
        <v>5</v>
      </c>
      <c r="I19630" s="15">
        <v>0.16666666666666666</v>
      </c>
      <c r="J19630">
        <f t="shared" si="306"/>
        <v>40</v>
      </c>
    </row>
    <row r="19631" spans="1:10" x14ac:dyDescent="0.3">
      <c r="A19631" t="s">
        <v>19900</v>
      </c>
      <c r="C19631" s="18">
        <v>367.02507365975919</v>
      </c>
      <c r="D19631" s="1"/>
      <c r="E19631" s="1">
        <v>24</v>
      </c>
      <c r="F19631" s="1">
        <v>10</v>
      </c>
      <c r="G19631" s="1">
        <v>0</v>
      </c>
      <c r="H19631" s="1">
        <v>14</v>
      </c>
      <c r="I19631" s="15">
        <v>0.41666666666666669</v>
      </c>
      <c r="J19631">
        <f t="shared" si="306"/>
        <v>40</v>
      </c>
    </row>
    <row r="19632" spans="1:10" x14ac:dyDescent="0.3">
      <c r="A19632" t="s">
        <v>19737</v>
      </c>
      <c r="C19632" s="18">
        <v>367.02303144169844</v>
      </c>
      <c r="D19632" s="1"/>
      <c r="E19632" s="1">
        <v>47</v>
      </c>
      <c r="F19632" s="1">
        <v>14</v>
      </c>
      <c r="G19632" s="1">
        <v>0</v>
      </c>
      <c r="H19632" s="1">
        <v>33</v>
      </c>
      <c r="I19632" s="15">
        <v>0.2978723404255319</v>
      </c>
      <c r="J19632">
        <f t="shared" si="306"/>
        <v>20</v>
      </c>
    </row>
    <row r="19633" spans="1:10" x14ac:dyDescent="0.3">
      <c r="A19633" t="s">
        <v>19555</v>
      </c>
      <c r="C19633" s="18">
        <v>367.01096643477126</v>
      </c>
      <c r="D19633" s="1"/>
      <c r="E19633" s="1">
        <v>3</v>
      </c>
      <c r="F19633" s="1">
        <v>0</v>
      </c>
      <c r="G19633" s="1">
        <v>0</v>
      </c>
      <c r="H19633" s="1">
        <v>3</v>
      </c>
      <c r="I19633" s="15">
        <v>0</v>
      </c>
      <c r="J19633">
        <f t="shared" si="306"/>
        <v>40</v>
      </c>
    </row>
    <row r="19634" spans="1:10" x14ac:dyDescent="0.3">
      <c r="A19634" t="s">
        <v>19595</v>
      </c>
      <c r="C19634" s="18">
        <v>367.00605456851514</v>
      </c>
      <c r="D19634" s="1"/>
      <c r="E19634" s="1">
        <v>14</v>
      </c>
      <c r="F19634" s="1">
        <v>5</v>
      </c>
      <c r="G19634" s="1">
        <v>0</v>
      </c>
      <c r="H19634" s="1">
        <v>9</v>
      </c>
      <c r="I19634" s="15">
        <v>0.35714285714285715</v>
      </c>
      <c r="J19634">
        <f t="shared" si="306"/>
        <v>40</v>
      </c>
    </row>
    <row r="19635" spans="1:10" x14ac:dyDescent="0.3">
      <c r="A19635" t="s">
        <v>19594</v>
      </c>
      <c r="C19635" s="18">
        <v>367.00473581319642</v>
      </c>
      <c r="D19635" s="1"/>
      <c r="E19635" s="1">
        <v>30</v>
      </c>
      <c r="F19635" s="1">
        <v>12</v>
      </c>
      <c r="G19635" s="1">
        <v>0</v>
      </c>
      <c r="H19635" s="1">
        <v>18</v>
      </c>
      <c r="I19635" s="15">
        <v>0.4</v>
      </c>
      <c r="J19635">
        <f t="shared" si="306"/>
        <v>40</v>
      </c>
    </row>
    <row r="19636" spans="1:10" x14ac:dyDescent="0.3">
      <c r="A19636" t="s">
        <v>19596</v>
      </c>
      <c r="C19636" s="18">
        <v>366.98400834502536</v>
      </c>
      <c r="D19636" s="1"/>
      <c r="E19636" s="1">
        <v>25</v>
      </c>
      <c r="F19636" s="1">
        <v>7</v>
      </c>
      <c r="G19636" s="1">
        <v>3</v>
      </c>
      <c r="H19636" s="1">
        <v>15</v>
      </c>
      <c r="I19636" s="15">
        <v>0.34</v>
      </c>
      <c r="J19636">
        <f t="shared" si="306"/>
        <v>40</v>
      </c>
    </row>
    <row r="19637" spans="1:10" x14ac:dyDescent="0.3">
      <c r="A19637" t="s">
        <v>19597</v>
      </c>
      <c r="C19637" s="18">
        <v>366.98266859455816</v>
      </c>
      <c r="D19637" s="1"/>
      <c r="E19637" s="1">
        <v>19</v>
      </c>
      <c r="F19637" s="1">
        <v>10</v>
      </c>
      <c r="G19637" s="1">
        <v>0</v>
      </c>
      <c r="H19637" s="1">
        <v>9</v>
      </c>
      <c r="I19637" s="15">
        <v>0.52631578947368418</v>
      </c>
      <c r="J19637">
        <f t="shared" si="306"/>
        <v>40</v>
      </c>
    </row>
    <row r="19638" spans="1:10" x14ac:dyDescent="0.3">
      <c r="A19638" t="s">
        <v>19598</v>
      </c>
      <c r="C19638" s="18">
        <v>366.97585117546384</v>
      </c>
      <c r="D19638" s="1"/>
      <c r="E19638" s="1">
        <v>13</v>
      </c>
      <c r="F19638" s="1">
        <v>4</v>
      </c>
      <c r="G19638" s="1">
        <v>1</v>
      </c>
      <c r="H19638" s="1">
        <v>8</v>
      </c>
      <c r="I19638" s="15">
        <v>0.34615384615384615</v>
      </c>
      <c r="J19638">
        <f t="shared" si="306"/>
        <v>40</v>
      </c>
    </row>
    <row r="19639" spans="1:10" x14ac:dyDescent="0.3">
      <c r="A19639" t="s">
        <v>19599</v>
      </c>
      <c r="C19639" s="18">
        <v>366.9714571727884</v>
      </c>
      <c r="D19639" s="1"/>
      <c r="E19639" s="1">
        <v>3</v>
      </c>
      <c r="F19639" s="1">
        <v>0</v>
      </c>
      <c r="G19639" s="1">
        <v>0</v>
      </c>
      <c r="H19639" s="1">
        <v>3</v>
      </c>
      <c r="I19639" s="15">
        <v>0</v>
      </c>
      <c r="J19639">
        <f t="shared" si="306"/>
        <v>40</v>
      </c>
    </row>
    <row r="19640" spans="1:10" x14ac:dyDescent="0.3">
      <c r="A19640" t="s">
        <v>19600</v>
      </c>
      <c r="C19640" s="18">
        <v>366.97051731612515</v>
      </c>
      <c r="D19640" s="1"/>
      <c r="E19640" s="1">
        <v>3</v>
      </c>
      <c r="F19640" s="1">
        <v>0</v>
      </c>
      <c r="G19640" s="1">
        <v>0</v>
      </c>
      <c r="H19640" s="1">
        <v>3</v>
      </c>
      <c r="I19640" s="15">
        <v>0</v>
      </c>
      <c r="J19640">
        <f t="shared" si="306"/>
        <v>40</v>
      </c>
    </row>
    <row r="19641" spans="1:10" x14ac:dyDescent="0.3">
      <c r="A19641" t="s">
        <v>19601</v>
      </c>
      <c r="C19641" s="18">
        <v>366.96388874655247</v>
      </c>
      <c r="D19641" s="1"/>
      <c r="E19641" s="1">
        <v>6</v>
      </c>
      <c r="F19641" s="1">
        <v>1</v>
      </c>
      <c r="G19641" s="1">
        <v>2</v>
      </c>
      <c r="H19641" s="1">
        <v>3</v>
      </c>
      <c r="I19641" s="15">
        <v>0.33333333333333331</v>
      </c>
      <c r="J19641">
        <f t="shared" si="306"/>
        <v>40</v>
      </c>
    </row>
    <row r="19642" spans="1:10" x14ac:dyDescent="0.3">
      <c r="A19642" t="s">
        <v>19602</v>
      </c>
      <c r="C19642" s="18">
        <v>366.9506208425226</v>
      </c>
      <c r="D19642" s="1"/>
      <c r="E19642" s="1">
        <v>7</v>
      </c>
      <c r="F19642" s="1">
        <v>1</v>
      </c>
      <c r="G19642" s="1">
        <v>0</v>
      </c>
      <c r="H19642" s="1">
        <v>6</v>
      </c>
      <c r="I19642" s="15">
        <v>0.14285714285714285</v>
      </c>
      <c r="J19642">
        <f t="shared" si="306"/>
        <v>40</v>
      </c>
    </row>
    <row r="19643" spans="1:10" x14ac:dyDescent="0.3">
      <c r="A19643" t="s">
        <v>19603</v>
      </c>
      <c r="C19643" s="18">
        <v>366.94571466477277</v>
      </c>
      <c r="D19643" s="1"/>
      <c r="E19643" s="1">
        <v>10</v>
      </c>
      <c r="F19643" s="1">
        <v>3</v>
      </c>
      <c r="G19643" s="1">
        <v>0</v>
      </c>
      <c r="H19643" s="1">
        <v>7</v>
      </c>
      <c r="I19643" s="15">
        <v>0.3</v>
      </c>
      <c r="J19643">
        <f t="shared" si="306"/>
        <v>40</v>
      </c>
    </row>
    <row r="19644" spans="1:10" x14ac:dyDescent="0.3">
      <c r="A19644" t="s">
        <v>19604</v>
      </c>
      <c r="C19644" s="18">
        <v>366.9439693872954</v>
      </c>
      <c r="D19644" s="1"/>
      <c r="E19644" s="1">
        <v>10</v>
      </c>
      <c r="F19644" s="1">
        <v>3</v>
      </c>
      <c r="G19644" s="1">
        <v>0</v>
      </c>
      <c r="H19644" s="1">
        <v>7</v>
      </c>
      <c r="I19644" s="15">
        <v>0.3</v>
      </c>
      <c r="J19644">
        <f t="shared" si="306"/>
        <v>40</v>
      </c>
    </row>
    <row r="19645" spans="1:10" x14ac:dyDescent="0.3">
      <c r="A19645" t="s">
        <v>19787</v>
      </c>
      <c r="C19645" s="18">
        <v>366.94356056763462</v>
      </c>
      <c r="D19645" s="1"/>
      <c r="E19645" s="1">
        <v>19</v>
      </c>
      <c r="F19645" s="1">
        <v>7</v>
      </c>
      <c r="G19645" s="1">
        <v>1</v>
      </c>
      <c r="H19645" s="1">
        <v>11</v>
      </c>
      <c r="I19645" s="15">
        <v>0.39473684210526316</v>
      </c>
      <c r="J19645">
        <f t="shared" si="306"/>
        <v>40</v>
      </c>
    </row>
    <row r="19646" spans="1:10" x14ac:dyDescent="0.3">
      <c r="A19646" t="s">
        <v>19605</v>
      </c>
      <c r="C19646" s="18">
        <v>366.94313640694054</v>
      </c>
      <c r="D19646" s="1"/>
      <c r="E19646" s="1">
        <v>3</v>
      </c>
      <c r="F19646" s="1">
        <v>0</v>
      </c>
      <c r="G19646" s="1">
        <v>0</v>
      </c>
      <c r="H19646" s="1">
        <v>3</v>
      </c>
      <c r="I19646" s="15">
        <v>0</v>
      </c>
      <c r="J19646">
        <f t="shared" si="306"/>
        <v>40</v>
      </c>
    </row>
    <row r="19647" spans="1:10" x14ac:dyDescent="0.3">
      <c r="A19647" t="s">
        <v>19606</v>
      </c>
      <c r="C19647" s="18">
        <v>366.9327443269521</v>
      </c>
      <c r="D19647" s="1"/>
      <c r="E19647" s="1">
        <v>3</v>
      </c>
      <c r="F19647" s="1">
        <v>0</v>
      </c>
      <c r="G19647" s="1">
        <v>0</v>
      </c>
      <c r="H19647" s="1">
        <v>3</v>
      </c>
      <c r="I19647" s="15">
        <v>0</v>
      </c>
      <c r="J19647">
        <f t="shared" si="306"/>
        <v>40</v>
      </c>
    </row>
    <row r="19648" spans="1:10" x14ac:dyDescent="0.3">
      <c r="A19648" t="s">
        <v>19607</v>
      </c>
      <c r="C19648" s="18">
        <v>366.92530800467028</v>
      </c>
      <c r="D19648" s="1"/>
      <c r="E19648" s="1">
        <v>46</v>
      </c>
      <c r="F19648" s="1">
        <v>21</v>
      </c>
      <c r="G19648" s="1">
        <v>3</v>
      </c>
      <c r="H19648" s="1">
        <v>22</v>
      </c>
      <c r="I19648" s="15">
        <v>0.4891304347826087</v>
      </c>
      <c r="J19648">
        <f t="shared" si="306"/>
        <v>20</v>
      </c>
    </row>
    <row r="19649" spans="1:10" x14ac:dyDescent="0.3">
      <c r="A19649" t="s">
        <v>19609</v>
      </c>
      <c r="C19649" s="18">
        <v>366.88819847103764</v>
      </c>
      <c r="D19649" s="1"/>
      <c r="E19649" s="1">
        <v>39</v>
      </c>
      <c r="F19649" s="1">
        <v>17</v>
      </c>
      <c r="G19649" s="1">
        <v>1</v>
      </c>
      <c r="H19649" s="1">
        <v>21</v>
      </c>
      <c r="I19649" s="15">
        <v>0.44871794871794873</v>
      </c>
      <c r="J19649">
        <f t="shared" si="306"/>
        <v>20</v>
      </c>
    </row>
    <row r="19650" spans="1:10" x14ac:dyDescent="0.3">
      <c r="A19650" t="s">
        <v>19610</v>
      </c>
      <c r="C19650" s="18">
        <v>366.88801730269762</v>
      </c>
      <c r="D19650" s="1"/>
      <c r="E19650" s="1">
        <v>11</v>
      </c>
      <c r="F19650" s="1">
        <v>3</v>
      </c>
      <c r="G19650" s="1">
        <v>1</v>
      </c>
      <c r="H19650" s="1">
        <v>7</v>
      </c>
      <c r="I19650" s="15">
        <v>0.31818181818181818</v>
      </c>
      <c r="J19650">
        <f t="shared" si="306"/>
        <v>40</v>
      </c>
    </row>
    <row r="19651" spans="1:10" x14ac:dyDescent="0.3">
      <c r="A19651" t="s">
        <v>19611</v>
      </c>
      <c r="C19651" s="18">
        <v>366.88550742501729</v>
      </c>
      <c r="D19651" s="1"/>
      <c r="E19651" s="1">
        <v>15</v>
      </c>
      <c r="F19651" s="1">
        <v>6</v>
      </c>
      <c r="G19651" s="1">
        <v>0</v>
      </c>
      <c r="H19651" s="1">
        <v>9</v>
      </c>
      <c r="I19651" s="15">
        <v>0.4</v>
      </c>
      <c r="J19651">
        <f t="shared" si="306"/>
        <v>40</v>
      </c>
    </row>
    <row r="19652" spans="1:10" x14ac:dyDescent="0.3">
      <c r="A19652" t="s">
        <v>19612</v>
      </c>
      <c r="C19652" s="18">
        <v>366.88102459266076</v>
      </c>
      <c r="D19652" s="1"/>
      <c r="E19652" s="1">
        <v>3</v>
      </c>
      <c r="F19652" s="1">
        <v>0</v>
      </c>
      <c r="G19652" s="1">
        <v>0</v>
      </c>
      <c r="H19652" s="1">
        <v>3</v>
      </c>
      <c r="I19652" s="15">
        <v>0</v>
      </c>
      <c r="J19652">
        <f t="shared" ref="J19652:J19715" si="307">IF(E19652&lt;=30,40,20)</f>
        <v>40</v>
      </c>
    </row>
    <row r="19653" spans="1:10" x14ac:dyDescent="0.3">
      <c r="A19653" t="s">
        <v>19613</v>
      </c>
      <c r="C19653" s="18">
        <v>366.87023257111741</v>
      </c>
      <c r="D19653" s="1"/>
      <c r="E19653" s="1">
        <v>12</v>
      </c>
      <c r="F19653" s="1">
        <v>4</v>
      </c>
      <c r="G19653" s="1">
        <v>0</v>
      </c>
      <c r="H19653" s="1">
        <v>8</v>
      </c>
      <c r="I19653" s="15">
        <v>0.33333333333333331</v>
      </c>
      <c r="J19653">
        <f t="shared" si="307"/>
        <v>40</v>
      </c>
    </row>
    <row r="19654" spans="1:10" x14ac:dyDescent="0.3">
      <c r="A19654" t="s">
        <v>19614</v>
      </c>
      <c r="C19654" s="18">
        <v>366.8670214294267</v>
      </c>
      <c r="D19654" s="1"/>
      <c r="E19654" s="1">
        <v>5</v>
      </c>
      <c r="F19654" s="1">
        <v>0</v>
      </c>
      <c r="G19654" s="1">
        <v>1</v>
      </c>
      <c r="H19654" s="1">
        <v>4</v>
      </c>
      <c r="I19654" s="15">
        <v>0.1</v>
      </c>
      <c r="J19654">
        <f t="shared" si="307"/>
        <v>40</v>
      </c>
    </row>
    <row r="19655" spans="1:10" x14ac:dyDescent="0.3">
      <c r="A19655" t="s">
        <v>19579</v>
      </c>
      <c r="C19655" s="18">
        <v>366.85281466082938</v>
      </c>
      <c r="D19655" s="1"/>
      <c r="E19655" s="1">
        <v>3</v>
      </c>
      <c r="F19655" s="1">
        <v>0</v>
      </c>
      <c r="G19655" s="1">
        <v>0</v>
      </c>
      <c r="H19655" s="1">
        <v>3</v>
      </c>
      <c r="I19655" s="15">
        <v>0</v>
      </c>
      <c r="J19655">
        <f t="shared" si="307"/>
        <v>40</v>
      </c>
    </row>
    <row r="19656" spans="1:10" x14ac:dyDescent="0.3">
      <c r="A19656" t="s">
        <v>19490</v>
      </c>
      <c r="C19656" s="18">
        <v>366.85212201265836</v>
      </c>
      <c r="D19656" s="1"/>
      <c r="E19656" s="1">
        <v>5</v>
      </c>
      <c r="F19656" s="1">
        <v>1</v>
      </c>
      <c r="G19656" s="1">
        <v>0</v>
      </c>
      <c r="H19656" s="1">
        <v>4</v>
      </c>
      <c r="I19656" s="15">
        <v>0.2</v>
      </c>
      <c r="J19656">
        <f t="shared" si="307"/>
        <v>40</v>
      </c>
    </row>
    <row r="19657" spans="1:10" x14ac:dyDescent="0.3">
      <c r="A19657" t="s">
        <v>19615</v>
      </c>
      <c r="C19657" s="18">
        <v>366.83181440587811</v>
      </c>
      <c r="D19657" s="1"/>
      <c r="E19657" s="1">
        <v>3</v>
      </c>
      <c r="F19657" s="1">
        <v>0</v>
      </c>
      <c r="G19657" s="1">
        <v>0</v>
      </c>
      <c r="H19657" s="1">
        <v>3</v>
      </c>
      <c r="I19657" s="15">
        <v>0</v>
      </c>
      <c r="J19657">
        <f t="shared" si="307"/>
        <v>40</v>
      </c>
    </row>
    <row r="19658" spans="1:10" x14ac:dyDescent="0.3">
      <c r="A19658" t="s">
        <v>19616</v>
      </c>
      <c r="C19658" s="18">
        <v>366.82769468447088</v>
      </c>
      <c r="D19658" s="1"/>
      <c r="E19658" s="1">
        <v>23</v>
      </c>
      <c r="F19658" s="1">
        <v>8</v>
      </c>
      <c r="G19658" s="1">
        <v>0</v>
      </c>
      <c r="H19658" s="1">
        <v>15</v>
      </c>
      <c r="I19658" s="15">
        <v>0.34782608695652173</v>
      </c>
      <c r="J19658">
        <f t="shared" si="307"/>
        <v>40</v>
      </c>
    </row>
    <row r="19659" spans="1:10" x14ac:dyDescent="0.3">
      <c r="A19659" t="s">
        <v>19617</v>
      </c>
      <c r="C19659" s="18">
        <v>366.81682410013298</v>
      </c>
      <c r="D19659" s="1"/>
      <c r="E19659" s="1">
        <v>6</v>
      </c>
      <c r="F19659" s="1">
        <v>1</v>
      </c>
      <c r="G19659" s="1">
        <v>0</v>
      </c>
      <c r="H19659" s="1">
        <v>5</v>
      </c>
      <c r="I19659" s="15">
        <v>0.16666666666666666</v>
      </c>
      <c r="J19659">
        <f t="shared" si="307"/>
        <v>40</v>
      </c>
    </row>
    <row r="19660" spans="1:10" x14ac:dyDescent="0.3">
      <c r="A19660" t="s">
        <v>19618</v>
      </c>
      <c r="C19660" s="18">
        <v>366.80351120942487</v>
      </c>
      <c r="D19660" s="1"/>
      <c r="E19660" s="1">
        <v>5</v>
      </c>
      <c r="F19660" s="1">
        <v>1</v>
      </c>
      <c r="G19660" s="1">
        <v>0</v>
      </c>
      <c r="H19660" s="1">
        <v>4</v>
      </c>
      <c r="I19660" s="15">
        <v>0.2</v>
      </c>
      <c r="J19660">
        <f t="shared" si="307"/>
        <v>40</v>
      </c>
    </row>
    <row r="19661" spans="1:10" x14ac:dyDescent="0.3">
      <c r="A19661" t="s">
        <v>19619</v>
      </c>
      <c r="C19661" s="18">
        <v>366.77278449713208</v>
      </c>
      <c r="D19661" s="1"/>
      <c r="E19661" s="1">
        <v>13</v>
      </c>
      <c r="F19661" s="1">
        <v>4</v>
      </c>
      <c r="G19661" s="1">
        <v>0</v>
      </c>
      <c r="H19661" s="1">
        <v>9</v>
      </c>
      <c r="I19661" s="15">
        <v>0.30769230769230771</v>
      </c>
      <c r="J19661">
        <f t="shared" si="307"/>
        <v>40</v>
      </c>
    </row>
    <row r="19662" spans="1:10" x14ac:dyDescent="0.3">
      <c r="A19662" t="s">
        <v>20696</v>
      </c>
      <c r="C19662" s="18">
        <v>366.74539631254237</v>
      </c>
      <c r="D19662" s="1"/>
      <c r="E19662" s="1">
        <v>27</v>
      </c>
      <c r="F19662" s="1">
        <v>9</v>
      </c>
      <c r="G19662" s="1">
        <v>1</v>
      </c>
      <c r="H19662" s="1">
        <v>17</v>
      </c>
      <c r="I19662" s="15">
        <v>0.35185185185185186</v>
      </c>
      <c r="J19662">
        <f t="shared" si="307"/>
        <v>40</v>
      </c>
    </row>
    <row r="19663" spans="1:10" x14ac:dyDescent="0.3">
      <c r="A19663" t="s">
        <v>19411</v>
      </c>
      <c r="C19663" s="18">
        <v>366.74136848210878</v>
      </c>
      <c r="D19663" s="1"/>
      <c r="E19663" s="1">
        <v>8</v>
      </c>
      <c r="F19663" s="1">
        <v>2</v>
      </c>
      <c r="G19663" s="1">
        <v>0</v>
      </c>
      <c r="H19663" s="1">
        <v>6</v>
      </c>
      <c r="I19663" s="15">
        <v>0.25</v>
      </c>
      <c r="J19663">
        <f t="shared" si="307"/>
        <v>40</v>
      </c>
    </row>
    <row r="19664" spans="1:10" x14ac:dyDescent="0.3">
      <c r="A19664" t="s">
        <v>14437</v>
      </c>
      <c r="C19664" s="18">
        <v>366.7317671697266</v>
      </c>
      <c r="D19664" s="1"/>
      <c r="E19664" s="1">
        <v>25</v>
      </c>
      <c r="F19664" s="1">
        <v>8</v>
      </c>
      <c r="G19664" s="1">
        <v>0</v>
      </c>
      <c r="H19664" s="1">
        <v>17</v>
      </c>
      <c r="I19664" s="15">
        <v>0.32</v>
      </c>
      <c r="J19664">
        <f t="shared" si="307"/>
        <v>40</v>
      </c>
    </row>
    <row r="19665" spans="1:10" x14ac:dyDescent="0.3">
      <c r="A19665" t="s">
        <v>19620</v>
      </c>
      <c r="C19665" s="18">
        <v>366.72874179766274</v>
      </c>
      <c r="D19665" s="1"/>
      <c r="E19665" s="1">
        <v>18</v>
      </c>
      <c r="F19665" s="1">
        <v>7</v>
      </c>
      <c r="G19665" s="1">
        <v>0</v>
      </c>
      <c r="H19665" s="1">
        <v>11</v>
      </c>
      <c r="I19665" s="15">
        <v>0.3888888888888889</v>
      </c>
      <c r="J19665">
        <f t="shared" si="307"/>
        <v>40</v>
      </c>
    </row>
    <row r="19666" spans="1:10" x14ac:dyDescent="0.3">
      <c r="A19666" t="s">
        <v>19622</v>
      </c>
      <c r="C19666" s="18">
        <v>366.72304205314316</v>
      </c>
      <c r="D19666" s="1"/>
      <c r="E19666" s="1">
        <v>5</v>
      </c>
      <c r="F19666" s="1">
        <v>1</v>
      </c>
      <c r="G19666" s="1">
        <v>0</v>
      </c>
      <c r="H19666" s="1">
        <v>4</v>
      </c>
      <c r="I19666" s="15">
        <v>0.2</v>
      </c>
      <c r="J19666">
        <f t="shared" si="307"/>
        <v>40</v>
      </c>
    </row>
    <row r="19667" spans="1:10" x14ac:dyDescent="0.3">
      <c r="A19667" t="s">
        <v>19623</v>
      </c>
      <c r="C19667" s="18">
        <v>366.71059128648795</v>
      </c>
      <c r="D19667" s="1"/>
      <c r="E19667" s="1">
        <v>11</v>
      </c>
      <c r="F19667" s="1">
        <v>3</v>
      </c>
      <c r="G19667" s="1">
        <v>1</v>
      </c>
      <c r="H19667" s="1">
        <v>7</v>
      </c>
      <c r="I19667" s="15">
        <v>0.31818181818181818</v>
      </c>
      <c r="J19667">
        <f t="shared" si="307"/>
        <v>40</v>
      </c>
    </row>
    <row r="19668" spans="1:10" x14ac:dyDescent="0.3">
      <c r="A19668" t="s">
        <v>20924</v>
      </c>
      <c r="C19668" s="18">
        <v>366.70055639234886</v>
      </c>
      <c r="D19668" s="1"/>
      <c r="E19668" s="1">
        <v>18</v>
      </c>
      <c r="F19668" s="1">
        <v>5</v>
      </c>
      <c r="G19668" s="1">
        <v>2</v>
      </c>
      <c r="H19668" s="1">
        <v>11</v>
      </c>
      <c r="I19668" s="15">
        <v>0.33333333333333331</v>
      </c>
      <c r="J19668">
        <f t="shared" si="307"/>
        <v>40</v>
      </c>
    </row>
    <row r="19669" spans="1:10" x14ac:dyDescent="0.3">
      <c r="A19669" t="s">
        <v>19624</v>
      </c>
      <c r="C19669" s="18">
        <v>366.69485674402944</v>
      </c>
      <c r="D19669" s="1"/>
      <c r="E19669" s="1">
        <v>18</v>
      </c>
      <c r="F19669" s="1">
        <v>7</v>
      </c>
      <c r="G19669" s="1">
        <v>0</v>
      </c>
      <c r="H19669" s="1">
        <v>11</v>
      </c>
      <c r="I19669" s="15">
        <v>0.3888888888888889</v>
      </c>
      <c r="J19669">
        <f t="shared" si="307"/>
        <v>40</v>
      </c>
    </row>
    <row r="19670" spans="1:10" x14ac:dyDescent="0.3">
      <c r="A19670" t="s">
        <v>19625</v>
      </c>
      <c r="C19670" s="18">
        <v>366.69423908973931</v>
      </c>
      <c r="D19670" s="1"/>
      <c r="E19670" s="1">
        <v>25</v>
      </c>
      <c r="F19670" s="1">
        <v>4</v>
      </c>
      <c r="G19670" s="1">
        <v>0</v>
      </c>
      <c r="H19670" s="1">
        <v>21</v>
      </c>
      <c r="I19670" s="15">
        <v>0.16</v>
      </c>
      <c r="J19670">
        <f t="shared" si="307"/>
        <v>40</v>
      </c>
    </row>
    <row r="19671" spans="1:10" x14ac:dyDescent="0.3">
      <c r="A19671" t="s">
        <v>19627</v>
      </c>
      <c r="C19671" s="18">
        <v>366.65326374069241</v>
      </c>
      <c r="D19671" s="1"/>
      <c r="E19671" s="1">
        <v>5</v>
      </c>
      <c r="F19671" s="1">
        <v>1</v>
      </c>
      <c r="G19671" s="1">
        <v>0</v>
      </c>
      <c r="H19671" s="1">
        <v>4</v>
      </c>
      <c r="I19671" s="15">
        <v>0.2</v>
      </c>
      <c r="J19671">
        <f t="shared" si="307"/>
        <v>40</v>
      </c>
    </row>
    <row r="19672" spans="1:10" x14ac:dyDescent="0.3">
      <c r="A19672" t="s">
        <v>19628</v>
      </c>
      <c r="C19672" s="18">
        <v>366.64797911822808</v>
      </c>
      <c r="D19672" s="1"/>
      <c r="E19672" s="1">
        <v>3</v>
      </c>
      <c r="F19672" s="1">
        <v>0</v>
      </c>
      <c r="G19672" s="1">
        <v>0</v>
      </c>
      <c r="H19672" s="1">
        <v>3</v>
      </c>
      <c r="I19672" s="15">
        <v>0</v>
      </c>
      <c r="J19672">
        <f t="shared" si="307"/>
        <v>40</v>
      </c>
    </row>
    <row r="19673" spans="1:10" x14ac:dyDescent="0.3">
      <c r="A19673" t="s">
        <v>19629</v>
      </c>
      <c r="C19673" s="18">
        <v>366.62614792787031</v>
      </c>
      <c r="D19673" s="1"/>
      <c r="E19673" s="1">
        <v>3</v>
      </c>
      <c r="F19673" s="1">
        <v>0</v>
      </c>
      <c r="G19673" s="1">
        <v>0</v>
      </c>
      <c r="H19673" s="1">
        <v>3</v>
      </c>
      <c r="I19673" s="15">
        <v>0</v>
      </c>
      <c r="J19673">
        <f t="shared" si="307"/>
        <v>40</v>
      </c>
    </row>
    <row r="19674" spans="1:10" x14ac:dyDescent="0.3">
      <c r="A19674" t="s">
        <v>19630</v>
      </c>
      <c r="C19674" s="18">
        <v>366.62515149302465</v>
      </c>
      <c r="D19674" s="1"/>
      <c r="E19674" s="1">
        <v>10</v>
      </c>
      <c r="F19674" s="1">
        <v>3</v>
      </c>
      <c r="G19674" s="1">
        <v>0</v>
      </c>
      <c r="H19674" s="1">
        <v>7</v>
      </c>
      <c r="I19674" s="15">
        <v>0.3</v>
      </c>
      <c r="J19674">
        <f t="shared" si="307"/>
        <v>40</v>
      </c>
    </row>
    <row r="19675" spans="1:10" x14ac:dyDescent="0.3">
      <c r="A19675" s="21" t="s">
        <v>19632</v>
      </c>
      <c r="C19675" s="18">
        <v>366.61546365118966</v>
      </c>
      <c r="D19675" s="1"/>
      <c r="E19675" s="1">
        <v>8</v>
      </c>
      <c r="F19675" s="1">
        <v>2</v>
      </c>
      <c r="G19675" s="1">
        <v>0</v>
      </c>
      <c r="H19675" s="1">
        <v>6</v>
      </c>
      <c r="I19675" s="15">
        <v>0.25</v>
      </c>
      <c r="J19675">
        <f t="shared" si="307"/>
        <v>40</v>
      </c>
    </row>
    <row r="19676" spans="1:10" x14ac:dyDescent="0.3">
      <c r="A19676" t="s">
        <v>19732</v>
      </c>
      <c r="C19676" s="18">
        <v>366.61177071595961</v>
      </c>
      <c r="D19676" s="1"/>
      <c r="E19676" s="1">
        <v>12</v>
      </c>
      <c r="F19676" s="1">
        <v>4</v>
      </c>
      <c r="G19676" s="1">
        <v>0</v>
      </c>
      <c r="H19676" s="1">
        <v>8</v>
      </c>
      <c r="I19676" s="15">
        <v>0.33333333333333331</v>
      </c>
      <c r="J19676">
        <f t="shared" si="307"/>
        <v>40</v>
      </c>
    </row>
    <row r="19677" spans="1:10" x14ac:dyDescent="0.3">
      <c r="A19677" t="s">
        <v>19635</v>
      </c>
      <c r="C19677" s="18">
        <v>366.60693218550705</v>
      </c>
      <c r="D19677" s="1"/>
      <c r="E19677" s="1">
        <v>5</v>
      </c>
      <c r="F19677" s="1">
        <v>1</v>
      </c>
      <c r="G19677" s="1">
        <v>0</v>
      </c>
      <c r="H19677" s="1">
        <v>4</v>
      </c>
      <c r="I19677" s="15">
        <v>0.2</v>
      </c>
      <c r="J19677">
        <f t="shared" si="307"/>
        <v>40</v>
      </c>
    </row>
    <row r="19678" spans="1:10" x14ac:dyDescent="0.3">
      <c r="A19678" t="s">
        <v>19633</v>
      </c>
      <c r="C19678" s="18">
        <v>366.59810107563737</v>
      </c>
      <c r="D19678" s="1"/>
      <c r="E19678" s="1">
        <v>14</v>
      </c>
      <c r="F19678" s="1">
        <v>5</v>
      </c>
      <c r="G19678" s="1">
        <v>0</v>
      </c>
      <c r="H19678" s="1">
        <v>9</v>
      </c>
      <c r="I19678" s="15">
        <v>0.35714285714285715</v>
      </c>
      <c r="J19678">
        <f t="shared" si="307"/>
        <v>40</v>
      </c>
    </row>
    <row r="19679" spans="1:10" x14ac:dyDescent="0.3">
      <c r="A19679" t="s">
        <v>19634</v>
      </c>
      <c r="C19679" s="18">
        <v>366.58848560266426</v>
      </c>
      <c r="D19679" s="1"/>
      <c r="E19679" s="1">
        <v>8</v>
      </c>
      <c r="F19679" s="1">
        <v>2</v>
      </c>
      <c r="G19679" s="1">
        <v>0</v>
      </c>
      <c r="H19679" s="1">
        <v>6</v>
      </c>
      <c r="I19679" s="15">
        <v>0.25</v>
      </c>
      <c r="J19679">
        <f t="shared" si="307"/>
        <v>40</v>
      </c>
    </row>
    <row r="19680" spans="1:10" x14ac:dyDescent="0.3">
      <c r="A19680" t="s">
        <v>19636</v>
      </c>
      <c r="C19680" s="18">
        <v>366.56012073189879</v>
      </c>
      <c r="D19680" s="1"/>
      <c r="E19680" s="1">
        <v>31</v>
      </c>
      <c r="F19680" s="1">
        <v>14</v>
      </c>
      <c r="G19680" s="1">
        <v>0</v>
      </c>
      <c r="H19680" s="1">
        <v>17</v>
      </c>
      <c r="I19680" s="15">
        <v>0.45161290322580644</v>
      </c>
      <c r="J19680">
        <f t="shared" si="307"/>
        <v>20</v>
      </c>
    </row>
    <row r="19681" spans="1:10" x14ac:dyDescent="0.3">
      <c r="A19681" t="s">
        <v>19637</v>
      </c>
      <c r="C19681" s="18">
        <v>366.54937786515751</v>
      </c>
      <c r="D19681" s="1"/>
      <c r="E19681" s="1">
        <v>5</v>
      </c>
      <c r="F19681" s="1">
        <v>1</v>
      </c>
      <c r="G19681" s="1">
        <v>0</v>
      </c>
      <c r="H19681" s="1">
        <v>4</v>
      </c>
      <c r="I19681" s="15">
        <v>0.2</v>
      </c>
      <c r="J19681">
        <f t="shared" si="307"/>
        <v>40</v>
      </c>
    </row>
    <row r="19682" spans="1:10" x14ac:dyDescent="0.3">
      <c r="A19682" t="s">
        <v>19638</v>
      </c>
      <c r="C19682" s="18">
        <v>366.54578770119343</v>
      </c>
      <c r="D19682" s="1"/>
      <c r="E19682" s="1">
        <v>40</v>
      </c>
      <c r="F19682" s="1">
        <v>17</v>
      </c>
      <c r="G19682" s="1">
        <v>1</v>
      </c>
      <c r="H19682" s="1">
        <v>22</v>
      </c>
      <c r="I19682" s="15">
        <v>0.4375</v>
      </c>
      <c r="J19682">
        <f t="shared" si="307"/>
        <v>20</v>
      </c>
    </row>
    <row r="19683" spans="1:10" x14ac:dyDescent="0.3">
      <c r="A19683" t="s">
        <v>19639</v>
      </c>
      <c r="C19683" s="18">
        <v>366.53620196521928</v>
      </c>
      <c r="D19683" s="1"/>
      <c r="E19683" s="1">
        <v>3</v>
      </c>
      <c r="F19683" s="1">
        <v>0</v>
      </c>
      <c r="G19683" s="1">
        <v>0</v>
      </c>
      <c r="H19683" s="1">
        <v>3</v>
      </c>
      <c r="I19683" s="15">
        <v>0</v>
      </c>
      <c r="J19683">
        <f t="shared" si="307"/>
        <v>40</v>
      </c>
    </row>
    <row r="19684" spans="1:10" x14ac:dyDescent="0.3">
      <c r="A19684" t="s">
        <v>19641</v>
      </c>
      <c r="C19684" s="18">
        <v>366.52942300701989</v>
      </c>
      <c r="D19684" s="1"/>
      <c r="E19684" s="1">
        <v>9</v>
      </c>
      <c r="F19684" s="1">
        <v>2</v>
      </c>
      <c r="G19684" s="1">
        <v>1</v>
      </c>
      <c r="H19684" s="1">
        <v>6</v>
      </c>
      <c r="I19684" s="15">
        <v>0.27777777777777779</v>
      </c>
      <c r="J19684">
        <f t="shared" si="307"/>
        <v>40</v>
      </c>
    </row>
    <row r="19685" spans="1:10" x14ac:dyDescent="0.3">
      <c r="A19685" t="s">
        <v>19642</v>
      </c>
      <c r="C19685" s="18">
        <v>366.50985285985689</v>
      </c>
      <c r="D19685" s="1"/>
      <c r="E19685" s="1">
        <v>20</v>
      </c>
      <c r="F19685" s="1">
        <v>8</v>
      </c>
      <c r="G19685" s="1">
        <v>0</v>
      </c>
      <c r="H19685" s="1">
        <v>12</v>
      </c>
      <c r="I19685" s="15">
        <v>0.4</v>
      </c>
      <c r="J19685">
        <f t="shared" si="307"/>
        <v>40</v>
      </c>
    </row>
    <row r="19686" spans="1:10" x14ac:dyDescent="0.3">
      <c r="A19686" t="s">
        <v>19643</v>
      </c>
      <c r="C19686" s="18">
        <v>366.50621384203697</v>
      </c>
      <c r="D19686" s="1"/>
      <c r="E19686" s="1">
        <v>17</v>
      </c>
      <c r="F19686" s="1">
        <v>6</v>
      </c>
      <c r="G19686" s="1">
        <v>0</v>
      </c>
      <c r="H19686" s="1">
        <v>11</v>
      </c>
      <c r="I19686" s="15">
        <v>0.35294117647058826</v>
      </c>
      <c r="J19686">
        <f t="shared" si="307"/>
        <v>40</v>
      </c>
    </row>
    <row r="19687" spans="1:10" x14ac:dyDescent="0.3">
      <c r="A19687" t="s">
        <v>19644</v>
      </c>
      <c r="C19687" s="18">
        <v>366.50344826495416</v>
      </c>
      <c r="D19687" s="1"/>
      <c r="E19687" s="1">
        <v>5</v>
      </c>
      <c r="F19687" s="1">
        <v>1</v>
      </c>
      <c r="G19687" s="1">
        <v>0</v>
      </c>
      <c r="H19687" s="1">
        <v>4</v>
      </c>
      <c r="I19687" s="15">
        <v>0.2</v>
      </c>
      <c r="J19687">
        <f t="shared" si="307"/>
        <v>40</v>
      </c>
    </row>
    <row r="19688" spans="1:10" x14ac:dyDescent="0.3">
      <c r="A19688" t="s">
        <v>19645</v>
      </c>
      <c r="C19688" s="18">
        <v>366.47429922601344</v>
      </c>
      <c r="D19688" s="1"/>
      <c r="E19688" s="1">
        <v>4</v>
      </c>
      <c r="F19688" s="1">
        <v>0</v>
      </c>
      <c r="G19688" s="1">
        <v>1</v>
      </c>
      <c r="H19688" s="1">
        <v>3</v>
      </c>
      <c r="I19688" s="15">
        <v>0.125</v>
      </c>
      <c r="J19688">
        <f t="shared" si="307"/>
        <v>40</v>
      </c>
    </row>
    <row r="19689" spans="1:10" x14ac:dyDescent="0.3">
      <c r="A19689" t="s">
        <v>19665</v>
      </c>
      <c r="C19689" s="18">
        <v>366.44286998959774</v>
      </c>
      <c r="D19689" s="1"/>
      <c r="E19689" s="1">
        <v>11</v>
      </c>
      <c r="F19689" s="1">
        <v>4</v>
      </c>
      <c r="G19689" s="1">
        <v>0</v>
      </c>
      <c r="H19689" s="1">
        <v>7</v>
      </c>
      <c r="I19689" s="15">
        <v>0.36363636363636365</v>
      </c>
      <c r="J19689">
        <f t="shared" si="307"/>
        <v>40</v>
      </c>
    </row>
    <row r="19690" spans="1:10" x14ac:dyDescent="0.3">
      <c r="A19690" t="s">
        <v>19647</v>
      </c>
      <c r="C19690" s="18">
        <v>366.43969072859721</v>
      </c>
      <c r="D19690" s="1"/>
      <c r="E19690" s="1">
        <v>5</v>
      </c>
      <c r="F19690" s="1">
        <v>1</v>
      </c>
      <c r="G19690" s="1">
        <v>0</v>
      </c>
      <c r="H19690" s="1">
        <v>4</v>
      </c>
      <c r="I19690" s="15">
        <v>0.2</v>
      </c>
      <c r="J19690">
        <f t="shared" si="307"/>
        <v>40</v>
      </c>
    </row>
    <row r="19691" spans="1:10" x14ac:dyDescent="0.3">
      <c r="A19691" t="s">
        <v>19648</v>
      </c>
      <c r="C19691" s="18">
        <v>366.43609275597146</v>
      </c>
      <c r="D19691" s="1"/>
      <c r="E19691" s="1">
        <v>3</v>
      </c>
      <c r="F19691" s="1">
        <v>0</v>
      </c>
      <c r="G19691" s="1">
        <v>0</v>
      </c>
      <c r="H19691" s="1">
        <v>3</v>
      </c>
      <c r="I19691" s="15">
        <v>0</v>
      </c>
      <c r="J19691">
        <f t="shared" si="307"/>
        <v>40</v>
      </c>
    </row>
    <row r="19692" spans="1:10" x14ac:dyDescent="0.3">
      <c r="A19692" t="s">
        <v>19649</v>
      </c>
      <c r="C19692" s="18">
        <v>366.43606137848008</v>
      </c>
      <c r="D19692" s="1"/>
      <c r="E19692" s="1">
        <v>8</v>
      </c>
      <c r="F19692" s="1">
        <v>2</v>
      </c>
      <c r="G19692" s="1">
        <v>0</v>
      </c>
      <c r="H19692" s="1">
        <v>6</v>
      </c>
      <c r="I19692" s="15">
        <v>0.25</v>
      </c>
      <c r="J19692">
        <f t="shared" si="307"/>
        <v>40</v>
      </c>
    </row>
    <row r="19693" spans="1:10" x14ac:dyDescent="0.3">
      <c r="A19693" t="s">
        <v>19543</v>
      </c>
      <c r="C19693" s="18">
        <v>366.43438537640702</v>
      </c>
      <c r="D19693" s="1"/>
      <c r="E19693" s="1">
        <v>4</v>
      </c>
      <c r="F19693" s="1">
        <v>0</v>
      </c>
      <c r="G19693" s="1">
        <v>1</v>
      </c>
      <c r="H19693" s="1">
        <v>3</v>
      </c>
      <c r="I19693" s="15">
        <v>0.125</v>
      </c>
      <c r="J19693">
        <f t="shared" si="307"/>
        <v>40</v>
      </c>
    </row>
    <row r="19694" spans="1:10" x14ac:dyDescent="0.3">
      <c r="A19694" t="s">
        <v>19650</v>
      </c>
      <c r="C19694" s="18">
        <v>366.42807487676657</v>
      </c>
      <c r="D19694" s="1"/>
      <c r="E19694" s="1">
        <v>5</v>
      </c>
      <c r="F19694" s="1">
        <v>1</v>
      </c>
      <c r="G19694" s="1">
        <v>0</v>
      </c>
      <c r="H19694" s="1">
        <v>4</v>
      </c>
      <c r="I19694" s="15">
        <v>0.2</v>
      </c>
      <c r="J19694">
        <f t="shared" si="307"/>
        <v>40</v>
      </c>
    </row>
    <row r="19695" spans="1:10" x14ac:dyDescent="0.3">
      <c r="A19695" t="s">
        <v>19651</v>
      </c>
      <c r="C19695" s="18">
        <v>366.42200544666019</v>
      </c>
      <c r="D19695" s="1"/>
      <c r="E19695" s="1">
        <v>22</v>
      </c>
      <c r="F19695" s="1">
        <v>8</v>
      </c>
      <c r="G19695" s="1">
        <v>0</v>
      </c>
      <c r="H19695" s="1">
        <v>14</v>
      </c>
      <c r="I19695" s="15">
        <v>0.36363636363636365</v>
      </c>
      <c r="J19695">
        <f t="shared" si="307"/>
        <v>40</v>
      </c>
    </row>
    <row r="19696" spans="1:10" x14ac:dyDescent="0.3">
      <c r="A19696" t="s">
        <v>19652</v>
      </c>
      <c r="C19696" s="18">
        <v>366.39439633707786</v>
      </c>
      <c r="D19696" s="1"/>
      <c r="E19696" s="1">
        <v>23</v>
      </c>
      <c r="F19696" s="1">
        <v>9</v>
      </c>
      <c r="G19696" s="1">
        <v>0</v>
      </c>
      <c r="H19696" s="1">
        <v>14</v>
      </c>
      <c r="I19696" s="15">
        <v>0.39130434782608697</v>
      </c>
      <c r="J19696">
        <f t="shared" si="307"/>
        <v>40</v>
      </c>
    </row>
    <row r="19697" spans="1:10" x14ac:dyDescent="0.3">
      <c r="A19697" t="s">
        <v>19653</v>
      </c>
      <c r="C19697" s="18">
        <v>366.38258206392544</v>
      </c>
      <c r="D19697" s="1"/>
      <c r="E19697" s="1">
        <v>3</v>
      </c>
      <c r="F19697" s="1">
        <v>0</v>
      </c>
      <c r="G19697" s="1">
        <v>0</v>
      </c>
      <c r="H19697" s="1">
        <v>3</v>
      </c>
      <c r="I19697" s="15">
        <v>0</v>
      </c>
      <c r="J19697">
        <f t="shared" si="307"/>
        <v>40</v>
      </c>
    </row>
    <row r="19698" spans="1:10" x14ac:dyDescent="0.3">
      <c r="A19698" s="21" t="s">
        <v>19592</v>
      </c>
      <c r="C19698" s="18">
        <v>366.37950088411725</v>
      </c>
      <c r="D19698" s="1"/>
      <c r="E19698" s="1">
        <v>3</v>
      </c>
      <c r="F19698" s="1">
        <v>0</v>
      </c>
      <c r="G19698" s="1">
        <v>0</v>
      </c>
      <c r="H19698" s="1">
        <v>3</v>
      </c>
      <c r="I19698" s="15">
        <v>0</v>
      </c>
      <c r="J19698">
        <f t="shared" si="307"/>
        <v>40</v>
      </c>
    </row>
    <row r="19699" spans="1:10" x14ac:dyDescent="0.3">
      <c r="A19699" t="s">
        <v>19654</v>
      </c>
      <c r="C19699" s="18">
        <v>366.34090452147046</v>
      </c>
      <c r="D19699" s="1"/>
      <c r="E19699" s="1">
        <v>16</v>
      </c>
      <c r="F19699" s="1">
        <v>5</v>
      </c>
      <c r="G19699" s="1">
        <v>1</v>
      </c>
      <c r="H19699" s="1">
        <v>10</v>
      </c>
      <c r="I19699" s="15">
        <v>0.34375</v>
      </c>
      <c r="J19699">
        <f t="shared" si="307"/>
        <v>40</v>
      </c>
    </row>
    <row r="19700" spans="1:10" x14ac:dyDescent="0.3">
      <c r="A19700" t="s">
        <v>19655</v>
      </c>
      <c r="C19700" s="18">
        <v>366.33112743990745</v>
      </c>
      <c r="D19700" s="1"/>
      <c r="E19700" s="1">
        <v>3</v>
      </c>
      <c r="F19700" s="1">
        <v>0</v>
      </c>
      <c r="G19700" s="1">
        <v>0</v>
      </c>
      <c r="H19700" s="1">
        <v>3</v>
      </c>
      <c r="I19700" s="15">
        <v>0</v>
      </c>
      <c r="J19700">
        <f t="shared" si="307"/>
        <v>40</v>
      </c>
    </row>
    <row r="19701" spans="1:10" x14ac:dyDescent="0.3">
      <c r="A19701" t="s">
        <v>19656</v>
      </c>
      <c r="C19701" s="18">
        <v>366.33002944702571</v>
      </c>
      <c r="D19701" s="1"/>
      <c r="E19701" s="1">
        <v>8</v>
      </c>
      <c r="F19701" s="1">
        <v>2</v>
      </c>
      <c r="G19701" s="1">
        <v>0</v>
      </c>
      <c r="H19701" s="1">
        <v>6</v>
      </c>
      <c r="I19701" s="15">
        <v>0.25</v>
      </c>
      <c r="J19701">
        <f t="shared" si="307"/>
        <v>40</v>
      </c>
    </row>
    <row r="19702" spans="1:10" x14ac:dyDescent="0.3">
      <c r="A19702" t="s">
        <v>19658</v>
      </c>
      <c r="C19702" s="18">
        <v>366.31849293380128</v>
      </c>
      <c r="D19702" s="1"/>
      <c r="E19702" s="1">
        <v>3</v>
      </c>
      <c r="F19702" s="1">
        <v>0</v>
      </c>
      <c r="G19702" s="1">
        <v>0</v>
      </c>
      <c r="H19702" s="1">
        <v>3</v>
      </c>
      <c r="I19702" s="15">
        <v>0</v>
      </c>
      <c r="J19702">
        <f t="shared" si="307"/>
        <v>40</v>
      </c>
    </row>
    <row r="19703" spans="1:10" x14ac:dyDescent="0.3">
      <c r="A19703" t="s">
        <v>19659</v>
      </c>
      <c r="C19703" s="18">
        <v>366.31825016482969</v>
      </c>
      <c r="D19703" s="1"/>
      <c r="E19703" s="1">
        <v>10</v>
      </c>
      <c r="F19703" s="1">
        <v>3</v>
      </c>
      <c r="G19703" s="1">
        <v>0</v>
      </c>
      <c r="H19703" s="1">
        <v>7</v>
      </c>
      <c r="I19703" s="15">
        <v>0.3</v>
      </c>
      <c r="J19703">
        <f t="shared" si="307"/>
        <v>40</v>
      </c>
    </row>
    <row r="19704" spans="1:10" x14ac:dyDescent="0.3">
      <c r="A19704" t="s">
        <v>19712</v>
      </c>
      <c r="C19704" s="18">
        <v>366.30783991807351</v>
      </c>
      <c r="D19704" s="1"/>
      <c r="E19704" s="1">
        <v>3</v>
      </c>
      <c r="F19704" s="1">
        <v>0</v>
      </c>
      <c r="G19704" s="1">
        <v>0</v>
      </c>
      <c r="H19704" s="1">
        <v>3</v>
      </c>
      <c r="I19704" s="15">
        <v>0</v>
      </c>
      <c r="J19704">
        <f t="shared" si="307"/>
        <v>40</v>
      </c>
    </row>
    <row r="19705" spans="1:10" x14ac:dyDescent="0.3">
      <c r="A19705" t="s">
        <v>19661</v>
      </c>
      <c r="C19705" s="18">
        <v>366.29209471059551</v>
      </c>
      <c r="D19705" s="1"/>
      <c r="E19705" s="1">
        <v>5</v>
      </c>
      <c r="F19705" s="1">
        <v>1</v>
      </c>
      <c r="G19705" s="1">
        <v>0</v>
      </c>
      <c r="H19705" s="1">
        <v>4</v>
      </c>
      <c r="I19705" s="15">
        <v>0.2</v>
      </c>
      <c r="J19705">
        <f t="shared" si="307"/>
        <v>40</v>
      </c>
    </row>
    <row r="19706" spans="1:10" x14ac:dyDescent="0.3">
      <c r="A19706" t="s">
        <v>19662</v>
      </c>
      <c r="C19706" s="18">
        <v>366.28726682629525</v>
      </c>
      <c r="D19706" s="1"/>
      <c r="E19706" s="1">
        <v>5</v>
      </c>
      <c r="F19706" s="1">
        <v>1</v>
      </c>
      <c r="G19706" s="1">
        <v>0</v>
      </c>
      <c r="H19706" s="1">
        <v>4</v>
      </c>
      <c r="I19706" s="15">
        <v>0.2</v>
      </c>
      <c r="J19706">
        <f t="shared" si="307"/>
        <v>40</v>
      </c>
    </row>
    <row r="19707" spans="1:10" x14ac:dyDescent="0.3">
      <c r="A19707" t="s">
        <v>19663</v>
      </c>
      <c r="C19707" s="18">
        <v>366.28097701063234</v>
      </c>
      <c r="D19707" s="1"/>
      <c r="E19707" s="1">
        <v>5</v>
      </c>
      <c r="F19707" s="1">
        <v>1</v>
      </c>
      <c r="G19707" s="1">
        <v>0</v>
      </c>
      <c r="H19707" s="1">
        <v>4</v>
      </c>
      <c r="I19707" s="15">
        <v>0.2</v>
      </c>
      <c r="J19707">
        <f t="shared" si="307"/>
        <v>40</v>
      </c>
    </row>
    <row r="19708" spans="1:10" x14ac:dyDescent="0.3">
      <c r="A19708" t="s">
        <v>19667</v>
      </c>
      <c r="C19708" s="18">
        <v>366.21902643195432</v>
      </c>
      <c r="D19708" s="1"/>
      <c r="E19708" s="1">
        <v>10</v>
      </c>
      <c r="F19708" s="1">
        <v>3</v>
      </c>
      <c r="G19708" s="1">
        <v>0</v>
      </c>
      <c r="H19708" s="1">
        <v>7</v>
      </c>
      <c r="I19708" s="15">
        <v>0.3</v>
      </c>
      <c r="J19708">
        <f t="shared" si="307"/>
        <v>40</v>
      </c>
    </row>
    <row r="19709" spans="1:10" x14ac:dyDescent="0.3">
      <c r="A19709" t="s">
        <v>19669</v>
      </c>
      <c r="C19709" s="18">
        <v>366.21577771206853</v>
      </c>
      <c r="D19709" s="1"/>
      <c r="E19709" s="1">
        <v>37</v>
      </c>
      <c r="F19709" s="1">
        <v>15</v>
      </c>
      <c r="G19709" s="1">
        <v>5</v>
      </c>
      <c r="H19709" s="1">
        <v>17</v>
      </c>
      <c r="I19709" s="15">
        <v>0.47297297297297297</v>
      </c>
      <c r="J19709">
        <f t="shared" si="307"/>
        <v>20</v>
      </c>
    </row>
    <row r="19710" spans="1:10" x14ac:dyDescent="0.3">
      <c r="A19710" t="s">
        <v>19698</v>
      </c>
      <c r="C19710" s="18">
        <v>366.20174343729525</v>
      </c>
      <c r="D19710" s="1"/>
      <c r="E19710" s="1">
        <v>38</v>
      </c>
      <c r="F19710" s="1">
        <v>15</v>
      </c>
      <c r="G19710" s="1">
        <v>2</v>
      </c>
      <c r="H19710" s="1">
        <v>21</v>
      </c>
      <c r="I19710" s="15">
        <v>0.42105263157894735</v>
      </c>
      <c r="J19710">
        <f t="shared" si="307"/>
        <v>20</v>
      </c>
    </row>
    <row r="19711" spans="1:10" x14ac:dyDescent="0.3">
      <c r="A19711" t="s">
        <v>20112</v>
      </c>
      <c r="C19711" s="18">
        <v>366.19627591727829</v>
      </c>
      <c r="D19711" s="1"/>
      <c r="E19711" s="1">
        <v>15</v>
      </c>
      <c r="F19711" s="1">
        <v>4</v>
      </c>
      <c r="G19711" s="1">
        <v>3</v>
      </c>
      <c r="H19711" s="1">
        <v>8</v>
      </c>
      <c r="I19711" s="15">
        <v>0.36666666666666664</v>
      </c>
      <c r="J19711">
        <f t="shared" si="307"/>
        <v>40</v>
      </c>
    </row>
    <row r="19712" spans="1:10" x14ac:dyDescent="0.3">
      <c r="A19712" t="s">
        <v>19670</v>
      </c>
      <c r="C19712" s="18">
        <v>366.18651633410605</v>
      </c>
      <c r="D19712" s="1"/>
      <c r="E19712" s="1">
        <v>10</v>
      </c>
      <c r="F19712" s="1">
        <v>3</v>
      </c>
      <c r="G19712" s="1">
        <v>0</v>
      </c>
      <c r="H19712" s="1">
        <v>7</v>
      </c>
      <c r="I19712" s="15">
        <v>0.3</v>
      </c>
      <c r="J19712">
        <f t="shared" si="307"/>
        <v>40</v>
      </c>
    </row>
    <row r="19713" spans="1:10" x14ac:dyDescent="0.3">
      <c r="A19713" t="s">
        <v>19683</v>
      </c>
      <c r="C19713" s="18">
        <v>366.18231473725933</v>
      </c>
      <c r="D19713" s="1"/>
      <c r="E19713" s="1">
        <v>14</v>
      </c>
      <c r="F19713" s="1">
        <v>5</v>
      </c>
      <c r="G19713" s="1">
        <v>0</v>
      </c>
      <c r="H19713" s="1">
        <v>9</v>
      </c>
      <c r="I19713" s="15">
        <v>0.35714285714285715</v>
      </c>
      <c r="J19713">
        <f t="shared" si="307"/>
        <v>40</v>
      </c>
    </row>
    <row r="19714" spans="1:10" x14ac:dyDescent="0.3">
      <c r="A19714" t="s">
        <v>19671</v>
      </c>
      <c r="C19714" s="18">
        <v>366.17981596460737</v>
      </c>
      <c r="D19714" s="1"/>
      <c r="E19714" s="1">
        <v>5</v>
      </c>
      <c r="F19714" s="1">
        <v>1</v>
      </c>
      <c r="G19714" s="1">
        <v>0</v>
      </c>
      <c r="H19714" s="1">
        <v>4</v>
      </c>
      <c r="I19714" s="15">
        <v>0.2</v>
      </c>
      <c r="J19714">
        <f t="shared" si="307"/>
        <v>40</v>
      </c>
    </row>
    <row r="19715" spans="1:10" x14ac:dyDescent="0.3">
      <c r="A19715" t="s">
        <v>19672</v>
      </c>
      <c r="C19715" s="18">
        <v>366.17717860456503</v>
      </c>
      <c r="D19715" s="1"/>
      <c r="E19715" s="1">
        <v>4</v>
      </c>
      <c r="F19715" s="1">
        <v>0</v>
      </c>
      <c r="G19715" s="1">
        <v>0</v>
      </c>
      <c r="H19715" s="1">
        <v>4</v>
      </c>
      <c r="I19715" s="15">
        <v>0</v>
      </c>
      <c r="J19715">
        <f t="shared" si="307"/>
        <v>40</v>
      </c>
    </row>
    <row r="19716" spans="1:10" x14ac:dyDescent="0.3">
      <c r="A19716" t="s">
        <v>19673</v>
      </c>
      <c r="C19716" s="18">
        <v>366.16288875658353</v>
      </c>
      <c r="D19716" s="1"/>
      <c r="E19716" s="1">
        <v>5</v>
      </c>
      <c r="F19716" s="1">
        <v>1</v>
      </c>
      <c r="G19716" s="1">
        <v>0</v>
      </c>
      <c r="H19716" s="1">
        <v>4</v>
      </c>
      <c r="I19716" s="15">
        <v>0.2</v>
      </c>
      <c r="J19716">
        <f t="shared" ref="J19716:J19779" si="308">IF(E19716&lt;=30,40,20)</f>
        <v>40</v>
      </c>
    </row>
    <row r="19717" spans="1:10" x14ac:dyDescent="0.3">
      <c r="A19717" t="s">
        <v>19674</v>
      </c>
      <c r="C19717" s="18">
        <v>366.15066910723078</v>
      </c>
      <c r="D19717" s="1"/>
      <c r="E19717" s="1">
        <v>6</v>
      </c>
      <c r="F19717" s="1">
        <v>1</v>
      </c>
      <c r="G19717" s="1">
        <v>0</v>
      </c>
      <c r="H19717" s="1">
        <v>5</v>
      </c>
      <c r="I19717" s="15">
        <v>0.16666666666666666</v>
      </c>
      <c r="J19717">
        <f t="shared" si="308"/>
        <v>40</v>
      </c>
    </row>
    <row r="19718" spans="1:10" x14ac:dyDescent="0.3">
      <c r="A19718" t="s">
        <v>19688</v>
      </c>
      <c r="C19718" s="18">
        <v>366.14924296685786</v>
      </c>
      <c r="D19718" s="1"/>
      <c r="E19718" s="1">
        <v>5</v>
      </c>
      <c r="F19718" s="1">
        <v>1</v>
      </c>
      <c r="G19718" s="1">
        <v>0</v>
      </c>
      <c r="H19718" s="1">
        <v>4</v>
      </c>
      <c r="I19718" s="15">
        <v>0.2</v>
      </c>
      <c r="J19718">
        <f t="shared" si="308"/>
        <v>40</v>
      </c>
    </row>
    <row r="19719" spans="1:10" x14ac:dyDescent="0.3">
      <c r="A19719" t="s">
        <v>19675</v>
      </c>
      <c r="C19719" s="18">
        <v>366.14601767631387</v>
      </c>
      <c r="D19719" s="1"/>
      <c r="E19719" s="1">
        <v>8</v>
      </c>
      <c r="F19719" s="1">
        <v>2</v>
      </c>
      <c r="G19719" s="1">
        <v>0</v>
      </c>
      <c r="H19719" s="1">
        <v>6</v>
      </c>
      <c r="I19719" s="15">
        <v>0.25</v>
      </c>
      <c r="J19719">
        <f t="shared" si="308"/>
        <v>40</v>
      </c>
    </row>
    <row r="19720" spans="1:10" x14ac:dyDescent="0.3">
      <c r="A19720" t="s">
        <v>19677</v>
      </c>
      <c r="C19720" s="18">
        <v>366.13243499012538</v>
      </c>
      <c r="D19720" s="1"/>
      <c r="E19720" s="1">
        <v>3</v>
      </c>
      <c r="F19720" s="1">
        <v>0</v>
      </c>
      <c r="G19720" s="1">
        <v>0</v>
      </c>
      <c r="H19720" s="1">
        <v>3</v>
      </c>
      <c r="I19720" s="15">
        <v>0</v>
      </c>
      <c r="J19720">
        <f t="shared" si="308"/>
        <v>40</v>
      </c>
    </row>
    <row r="19721" spans="1:10" x14ac:dyDescent="0.3">
      <c r="A19721" t="s">
        <v>19679</v>
      </c>
      <c r="C19721" s="18">
        <v>366.12638832218477</v>
      </c>
      <c r="D19721" s="1"/>
      <c r="E19721" s="1">
        <v>6</v>
      </c>
      <c r="F19721" s="1">
        <v>1</v>
      </c>
      <c r="G19721" s="1">
        <v>0</v>
      </c>
      <c r="H19721" s="1">
        <v>5</v>
      </c>
      <c r="I19721" s="15">
        <v>0.16666666666666666</v>
      </c>
      <c r="J19721">
        <f t="shared" si="308"/>
        <v>40</v>
      </c>
    </row>
    <row r="19722" spans="1:10" x14ac:dyDescent="0.3">
      <c r="A19722" t="s">
        <v>19680</v>
      </c>
      <c r="C19722" s="18">
        <v>366.12535791159172</v>
      </c>
      <c r="D19722" s="1"/>
      <c r="E19722" s="1">
        <v>3</v>
      </c>
      <c r="F19722" s="1">
        <v>0</v>
      </c>
      <c r="G19722" s="1">
        <v>0</v>
      </c>
      <c r="H19722" s="1">
        <v>3</v>
      </c>
      <c r="I19722" s="15">
        <v>0</v>
      </c>
      <c r="J19722">
        <f t="shared" si="308"/>
        <v>40</v>
      </c>
    </row>
    <row r="19723" spans="1:10" x14ac:dyDescent="0.3">
      <c r="A19723" t="s">
        <v>19682</v>
      </c>
      <c r="C19723" s="18">
        <v>366.1202072207625</v>
      </c>
      <c r="D19723" s="1"/>
      <c r="E19723" s="1">
        <v>12</v>
      </c>
      <c r="F19723" s="1">
        <v>4</v>
      </c>
      <c r="G19723" s="1">
        <v>0</v>
      </c>
      <c r="H19723" s="1">
        <v>8</v>
      </c>
      <c r="I19723" s="15">
        <v>0.33333333333333331</v>
      </c>
      <c r="J19723">
        <f t="shared" si="308"/>
        <v>40</v>
      </c>
    </row>
    <row r="19724" spans="1:10" x14ac:dyDescent="0.3">
      <c r="A19724" t="s">
        <v>19691</v>
      </c>
      <c r="C19724" s="18">
        <v>366.10572202003982</v>
      </c>
      <c r="D19724" s="1"/>
      <c r="E19724" s="1">
        <v>10</v>
      </c>
      <c r="F19724" s="1">
        <v>3</v>
      </c>
      <c r="G19724" s="1">
        <v>0</v>
      </c>
      <c r="H19724" s="1">
        <v>7</v>
      </c>
      <c r="I19724" s="15">
        <v>0.3</v>
      </c>
      <c r="J19724">
        <f t="shared" si="308"/>
        <v>40</v>
      </c>
    </row>
    <row r="19725" spans="1:10" x14ac:dyDescent="0.3">
      <c r="A19725" t="s">
        <v>19684</v>
      </c>
      <c r="C19725" s="18">
        <v>366.05237210497785</v>
      </c>
      <c r="D19725" s="1"/>
      <c r="E19725" s="1">
        <v>8</v>
      </c>
      <c r="F19725" s="1">
        <v>2</v>
      </c>
      <c r="G19725" s="1">
        <v>0</v>
      </c>
      <c r="H19725" s="1">
        <v>6</v>
      </c>
      <c r="I19725" s="15">
        <v>0.25</v>
      </c>
      <c r="J19725">
        <f t="shared" si="308"/>
        <v>40</v>
      </c>
    </row>
    <row r="19726" spans="1:10" x14ac:dyDescent="0.3">
      <c r="A19726" t="s">
        <v>19686</v>
      </c>
      <c r="C19726" s="18">
        <v>366.03369235576605</v>
      </c>
      <c r="D19726" s="1"/>
      <c r="E19726" s="1">
        <v>39</v>
      </c>
      <c r="F19726" s="1">
        <v>14</v>
      </c>
      <c r="G19726" s="1">
        <v>4</v>
      </c>
      <c r="H19726" s="1">
        <v>21</v>
      </c>
      <c r="I19726" s="15">
        <v>0.41025641025641024</v>
      </c>
      <c r="J19726">
        <f t="shared" si="308"/>
        <v>20</v>
      </c>
    </row>
    <row r="19727" spans="1:10" x14ac:dyDescent="0.3">
      <c r="A19727" t="s">
        <v>19687</v>
      </c>
      <c r="C19727" s="18">
        <v>366.02384352501389</v>
      </c>
      <c r="D19727" s="1"/>
      <c r="E19727" s="1">
        <v>3</v>
      </c>
      <c r="F19727" s="1">
        <v>0</v>
      </c>
      <c r="G19727" s="1">
        <v>0</v>
      </c>
      <c r="H19727" s="1">
        <v>3</v>
      </c>
      <c r="I19727" s="15">
        <v>0</v>
      </c>
      <c r="J19727">
        <f t="shared" si="308"/>
        <v>40</v>
      </c>
    </row>
    <row r="19728" spans="1:10" x14ac:dyDescent="0.3">
      <c r="A19728" t="s">
        <v>19742</v>
      </c>
      <c r="C19728" s="18">
        <v>366.02139086832625</v>
      </c>
      <c r="D19728" s="1"/>
      <c r="E19728" s="1">
        <v>5</v>
      </c>
      <c r="F19728" s="1">
        <v>1</v>
      </c>
      <c r="G19728" s="1">
        <v>0</v>
      </c>
      <c r="H19728" s="1">
        <v>4</v>
      </c>
      <c r="I19728" s="15">
        <v>0.2</v>
      </c>
      <c r="J19728">
        <f t="shared" si="308"/>
        <v>40</v>
      </c>
    </row>
    <row r="19729" spans="1:10" x14ac:dyDescent="0.3">
      <c r="A19729" t="s">
        <v>19689</v>
      </c>
      <c r="C19729" s="18">
        <v>366.01305629350963</v>
      </c>
      <c r="D19729" s="1"/>
      <c r="E19729" s="1">
        <v>5</v>
      </c>
      <c r="F19729" s="1">
        <v>1</v>
      </c>
      <c r="G19729" s="1">
        <v>0</v>
      </c>
      <c r="H19729" s="1">
        <v>4</v>
      </c>
      <c r="I19729" s="15">
        <v>0.2</v>
      </c>
      <c r="J19729">
        <f t="shared" si="308"/>
        <v>40</v>
      </c>
    </row>
    <row r="19730" spans="1:10" x14ac:dyDescent="0.3">
      <c r="A19730" t="s">
        <v>19690</v>
      </c>
      <c r="C19730" s="18">
        <v>365.99947028827006</v>
      </c>
      <c r="D19730" s="1"/>
      <c r="E19730" s="1">
        <v>8</v>
      </c>
      <c r="F19730" s="1">
        <v>1</v>
      </c>
      <c r="G19730" s="1">
        <v>0</v>
      </c>
      <c r="H19730" s="1">
        <v>7</v>
      </c>
      <c r="I19730" s="15">
        <v>0.125</v>
      </c>
      <c r="J19730">
        <f t="shared" si="308"/>
        <v>40</v>
      </c>
    </row>
    <row r="19731" spans="1:10" x14ac:dyDescent="0.3">
      <c r="A19731" s="21" t="s">
        <v>19692</v>
      </c>
      <c r="C19731" s="18">
        <v>365.98923179927488</v>
      </c>
      <c r="D19731" s="1"/>
      <c r="E19731" s="1">
        <v>10</v>
      </c>
      <c r="F19731" s="1">
        <v>3</v>
      </c>
      <c r="G19731" s="1">
        <v>1</v>
      </c>
      <c r="H19731" s="1">
        <v>6</v>
      </c>
      <c r="I19731" s="15">
        <v>0.35</v>
      </c>
      <c r="J19731">
        <f t="shared" si="308"/>
        <v>40</v>
      </c>
    </row>
    <row r="19732" spans="1:10" x14ac:dyDescent="0.3">
      <c r="A19732" t="s">
        <v>19693</v>
      </c>
      <c r="C19732" s="18">
        <v>365.98713366364649</v>
      </c>
      <c r="D19732" s="1"/>
      <c r="E19732" s="1">
        <v>8</v>
      </c>
      <c r="F19732" s="1">
        <v>2</v>
      </c>
      <c r="G19732" s="1">
        <v>1</v>
      </c>
      <c r="H19732" s="1">
        <v>5</v>
      </c>
      <c r="I19732" s="15">
        <v>0.3125</v>
      </c>
      <c r="J19732">
        <f t="shared" si="308"/>
        <v>40</v>
      </c>
    </row>
    <row r="19733" spans="1:10" x14ac:dyDescent="0.3">
      <c r="A19733" t="s">
        <v>19856</v>
      </c>
      <c r="C19733" s="18">
        <v>365.97699803387701</v>
      </c>
      <c r="D19733" s="1"/>
      <c r="E19733" s="1">
        <v>21</v>
      </c>
      <c r="F19733" s="1">
        <v>8</v>
      </c>
      <c r="G19733" s="1">
        <v>1</v>
      </c>
      <c r="H19733" s="1">
        <v>12</v>
      </c>
      <c r="I19733" s="15">
        <v>0.40476190476190477</v>
      </c>
      <c r="J19733">
        <f t="shared" si="308"/>
        <v>40</v>
      </c>
    </row>
    <row r="19734" spans="1:10" x14ac:dyDescent="0.3">
      <c r="A19734" t="s">
        <v>19694</v>
      </c>
      <c r="C19734" s="18">
        <v>365.97022218305659</v>
      </c>
      <c r="D19734" s="1"/>
      <c r="E19734" s="1">
        <v>10</v>
      </c>
      <c r="F19734" s="1">
        <v>3</v>
      </c>
      <c r="G19734" s="1">
        <v>0</v>
      </c>
      <c r="H19734" s="1">
        <v>7</v>
      </c>
      <c r="I19734" s="15">
        <v>0.3</v>
      </c>
      <c r="J19734">
        <f t="shared" si="308"/>
        <v>40</v>
      </c>
    </row>
    <row r="19735" spans="1:10" x14ac:dyDescent="0.3">
      <c r="A19735" t="s">
        <v>22237</v>
      </c>
      <c r="C19735" s="18">
        <v>365.96836282494797</v>
      </c>
      <c r="D19735" s="1"/>
      <c r="E19735" s="1">
        <v>85</v>
      </c>
      <c r="F19735" s="1">
        <v>27</v>
      </c>
      <c r="G19735" s="1">
        <v>1</v>
      </c>
      <c r="H19735" s="1">
        <v>57</v>
      </c>
      <c r="I19735" s="15">
        <v>0.3235294117647059</v>
      </c>
      <c r="J19735">
        <f t="shared" si="308"/>
        <v>20</v>
      </c>
    </row>
    <row r="19736" spans="1:10" x14ac:dyDescent="0.3">
      <c r="A19736" t="s">
        <v>19696</v>
      </c>
      <c r="C19736" s="18">
        <v>365.96625810175232</v>
      </c>
      <c r="D19736" s="1"/>
      <c r="E19736" s="1">
        <v>6</v>
      </c>
      <c r="F19736" s="1">
        <v>1</v>
      </c>
      <c r="G19736" s="1">
        <v>0</v>
      </c>
      <c r="H19736" s="1">
        <v>5</v>
      </c>
      <c r="I19736" s="15">
        <v>0.16666666666666666</v>
      </c>
      <c r="J19736">
        <f t="shared" si="308"/>
        <v>40</v>
      </c>
    </row>
    <row r="19737" spans="1:10" x14ac:dyDescent="0.3">
      <c r="A19737" t="s">
        <v>19697</v>
      </c>
      <c r="C19737" s="18">
        <v>365.95802234893324</v>
      </c>
      <c r="D19737" s="1"/>
      <c r="E19737" s="1">
        <v>6</v>
      </c>
      <c r="F19737" s="1">
        <v>1</v>
      </c>
      <c r="G19737" s="1">
        <v>0</v>
      </c>
      <c r="H19737" s="1">
        <v>5</v>
      </c>
      <c r="I19737" s="15">
        <v>0.16666666666666666</v>
      </c>
      <c r="J19737">
        <f t="shared" si="308"/>
        <v>40</v>
      </c>
    </row>
    <row r="19738" spans="1:10" x14ac:dyDescent="0.3">
      <c r="A19738" t="s">
        <v>19699</v>
      </c>
      <c r="C19738" s="18">
        <v>365.94954521124646</v>
      </c>
      <c r="D19738" s="1"/>
      <c r="E19738" s="1">
        <v>8</v>
      </c>
      <c r="F19738" s="1">
        <v>2</v>
      </c>
      <c r="G19738" s="1">
        <v>0</v>
      </c>
      <c r="H19738" s="1">
        <v>6</v>
      </c>
      <c r="I19738" s="15">
        <v>0.25</v>
      </c>
      <c r="J19738">
        <f t="shared" si="308"/>
        <v>40</v>
      </c>
    </row>
    <row r="19739" spans="1:10" x14ac:dyDescent="0.3">
      <c r="A19739" t="s">
        <v>19702</v>
      </c>
      <c r="C19739" s="18">
        <v>365.94208183569475</v>
      </c>
      <c r="D19739" s="1"/>
      <c r="E19739" s="1">
        <v>3</v>
      </c>
      <c r="F19739" s="1">
        <v>0</v>
      </c>
      <c r="G19739" s="1">
        <v>0</v>
      </c>
      <c r="H19739" s="1">
        <v>3</v>
      </c>
      <c r="I19739" s="15">
        <v>0</v>
      </c>
      <c r="J19739">
        <f t="shared" si="308"/>
        <v>40</v>
      </c>
    </row>
    <row r="19740" spans="1:10" x14ac:dyDescent="0.3">
      <c r="A19740" t="s">
        <v>19700</v>
      </c>
      <c r="C19740" s="18">
        <v>365.93940230955729</v>
      </c>
      <c r="D19740" s="1"/>
      <c r="E19740" s="1">
        <v>8</v>
      </c>
      <c r="F19740" s="1">
        <v>2</v>
      </c>
      <c r="G19740" s="1">
        <v>0</v>
      </c>
      <c r="H19740" s="1">
        <v>6</v>
      </c>
      <c r="I19740" s="15">
        <v>0.25</v>
      </c>
      <c r="J19740">
        <f t="shared" si="308"/>
        <v>40</v>
      </c>
    </row>
    <row r="19741" spans="1:10" x14ac:dyDescent="0.3">
      <c r="A19741" t="s">
        <v>19678</v>
      </c>
      <c r="C19741" s="18">
        <v>365.93537904036634</v>
      </c>
      <c r="D19741" s="1"/>
      <c r="E19741" s="1">
        <v>24</v>
      </c>
      <c r="F19741" s="1">
        <v>7</v>
      </c>
      <c r="G19741" s="1">
        <v>1</v>
      </c>
      <c r="H19741" s="1">
        <v>16</v>
      </c>
      <c r="I19741" s="15">
        <v>0.3125</v>
      </c>
      <c r="J19741">
        <f t="shared" si="308"/>
        <v>40</v>
      </c>
    </row>
    <row r="19742" spans="1:10" x14ac:dyDescent="0.3">
      <c r="A19742" t="s">
        <v>20132</v>
      </c>
      <c r="C19742" s="18">
        <v>365.93265265922764</v>
      </c>
      <c r="D19742" s="1"/>
      <c r="E19742" s="1">
        <v>38</v>
      </c>
      <c r="F19742" s="1">
        <v>15</v>
      </c>
      <c r="G19742" s="1">
        <v>1</v>
      </c>
      <c r="H19742" s="1">
        <v>22</v>
      </c>
      <c r="I19742" s="15">
        <v>0.40789473684210525</v>
      </c>
      <c r="J19742">
        <f t="shared" si="308"/>
        <v>20</v>
      </c>
    </row>
    <row r="19743" spans="1:10" x14ac:dyDescent="0.3">
      <c r="A19743" t="s">
        <v>19701</v>
      </c>
      <c r="C19743" s="18">
        <v>365.93261777422458</v>
      </c>
      <c r="D19743" s="1"/>
      <c r="E19743" s="1">
        <v>6</v>
      </c>
      <c r="F19743" s="1">
        <v>1</v>
      </c>
      <c r="G19743" s="1">
        <v>0</v>
      </c>
      <c r="H19743" s="1">
        <v>5</v>
      </c>
      <c r="I19743" s="15">
        <v>0.16666666666666666</v>
      </c>
      <c r="J19743">
        <f t="shared" si="308"/>
        <v>40</v>
      </c>
    </row>
    <row r="19744" spans="1:10" x14ac:dyDescent="0.3">
      <c r="A19744" t="s">
        <v>19668</v>
      </c>
      <c r="C19744" s="18">
        <v>365.92299479943745</v>
      </c>
      <c r="D19744" s="1"/>
      <c r="E19744" s="1">
        <v>15</v>
      </c>
      <c r="F19744" s="1">
        <v>4</v>
      </c>
      <c r="G19744" s="1">
        <v>1</v>
      </c>
      <c r="H19744" s="1">
        <v>10</v>
      </c>
      <c r="I19744" s="15">
        <v>0.3</v>
      </c>
      <c r="J19744">
        <f t="shared" si="308"/>
        <v>40</v>
      </c>
    </row>
    <row r="19745" spans="1:10" x14ac:dyDescent="0.3">
      <c r="A19745" t="s">
        <v>19703</v>
      </c>
      <c r="C19745" s="18">
        <v>365.92092785625874</v>
      </c>
      <c r="D19745" s="1"/>
      <c r="E19745" s="1">
        <v>3</v>
      </c>
      <c r="F19745" s="1">
        <v>0</v>
      </c>
      <c r="G19745" s="1">
        <v>0</v>
      </c>
      <c r="H19745" s="1">
        <v>3</v>
      </c>
      <c r="I19745" s="15">
        <v>0</v>
      </c>
      <c r="J19745">
        <f t="shared" si="308"/>
        <v>40</v>
      </c>
    </row>
    <row r="19746" spans="1:10" x14ac:dyDescent="0.3">
      <c r="A19746" t="s">
        <v>19819</v>
      </c>
      <c r="C19746" s="18">
        <v>365.91407673754321</v>
      </c>
      <c r="D19746" s="1"/>
      <c r="E19746" s="1">
        <v>10</v>
      </c>
      <c r="F19746" s="1">
        <v>3</v>
      </c>
      <c r="G19746" s="1">
        <v>0</v>
      </c>
      <c r="H19746" s="1">
        <v>7</v>
      </c>
      <c r="I19746" s="15">
        <v>0.3</v>
      </c>
      <c r="J19746">
        <f t="shared" si="308"/>
        <v>40</v>
      </c>
    </row>
    <row r="19747" spans="1:10" x14ac:dyDescent="0.3">
      <c r="A19747" t="s">
        <v>19704</v>
      </c>
      <c r="C19747" s="18">
        <v>365.91234832141413</v>
      </c>
      <c r="D19747" s="1"/>
      <c r="E19747" s="1">
        <v>5</v>
      </c>
      <c r="F19747" s="1">
        <v>1</v>
      </c>
      <c r="G19747" s="1">
        <v>0</v>
      </c>
      <c r="H19747" s="1">
        <v>4</v>
      </c>
      <c r="I19747" s="15">
        <v>0.2</v>
      </c>
      <c r="J19747">
        <f t="shared" si="308"/>
        <v>40</v>
      </c>
    </row>
    <row r="19748" spans="1:10" x14ac:dyDescent="0.3">
      <c r="A19748" t="s">
        <v>19705</v>
      </c>
      <c r="C19748" s="18">
        <v>365.90561868723444</v>
      </c>
      <c r="D19748" s="1"/>
      <c r="E19748" s="1">
        <v>11</v>
      </c>
      <c r="F19748" s="1">
        <v>3</v>
      </c>
      <c r="G19748" s="1">
        <v>1</v>
      </c>
      <c r="H19748" s="1">
        <v>7</v>
      </c>
      <c r="I19748" s="15">
        <v>0.31818181818181818</v>
      </c>
      <c r="J19748">
        <f t="shared" si="308"/>
        <v>40</v>
      </c>
    </row>
    <row r="19749" spans="1:10" x14ac:dyDescent="0.3">
      <c r="A19749" t="s">
        <v>19718</v>
      </c>
      <c r="C19749" s="18">
        <v>365.88549547630913</v>
      </c>
      <c r="D19749" s="1"/>
      <c r="E19749" s="1">
        <v>34</v>
      </c>
      <c r="F19749" s="1">
        <v>9</v>
      </c>
      <c r="G19749" s="1">
        <v>0</v>
      </c>
      <c r="H19749" s="1">
        <v>25</v>
      </c>
      <c r="I19749" s="15">
        <v>0.26470588235294118</v>
      </c>
      <c r="J19749">
        <f t="shared" si="308"/>
        <v>20</v>
      </c>
    </row>
    <row r="19750" spans="1:10" x14ac:dyDescent="0.3">
      <c r="A19750" t="s">
        <v>19706</v>
      </c>
      <c r="C19750" s="18">
        <v>365.87579984161312</v>
      </c>
      <c r="D19750" s="1"/>
      <c r="E19750" s="1">
        <v>6</v>
      </c>
      <c r="F19750" s="1">
        <v>1</v>
      </c>
      <c r="G19750" s="1">
        <v>0</v>
      </c>
      <c r="H19750" s="1">
        <v>5</v>
      </c>
      <c r="I19750" s="15">
        <v>0.16666666666666666</v>
      </c>
      <c r="J19750">
        <f t="shared" si="308"/>
        <v>40</v>
      </c>
    </row>
    <row r="19751" spans="1:10" x14ac:dyDescent="0.3">
      <c r="A19751" t="s">
        <v>19707</v>
      </c>
      <c r="C19751" s="18">
        <v>365.86821375409994</v>
      </c>
      <c r="D19751" s="1"/>
      <c r="E19751" s="1">
        <v>8</v>
      </c>
      <c r="F19751" s="1">
        <v>2</v>
      </c>
      <c r="G19751" s="1">
        <v>0</v>
      </c>
      <c r="H19751" s="1">
        <v>6</v>
      </c>
      <c r="I19751" s="15">
        <v>0.25</v>
      </c>
      <c r="J19751">
        <f t="shared" si="308"/>
        <v>40</v>
      </c>
    </row>
    <row r="19752" spans="1:10" x14ac:dyDescent="0.3">
      <c r="A19752" t="s">
        <v>19708</v>
      </c>
      <c r="C19752" s="18">
        <v>365.86361589083515</v>
      </c>
      <c r="D19752" s="1"/>
      <c r="E19752" s="1">
        <v>3</v>
      </c>
      <c r="F19752" s="1">
        <v>0</v>
      </c>
      <c r="G19752" s="1">
        <v>0</v>
      </c>
      <c r="H19752" s="1">
        <v>3</v>
      </c>
      <c r="I19752" s="15">
        <v>0</v>
      </c>
      <c r="J19752">
        <f t="shared" si="308"/>
        <v>40</v>
      </c>
    </row>
    <row r="19753" spans="1:10" x14ac:dyDescent="0.3">
      <c r="A19753" t="s">
        <v>19709</v>
      </c>
      <c r="C19753" s="18">
        <v>365.86148814932739</v>
      </c>
      <c r="D19753" s="1"/>
      <c r="E19753" s="1">
        <v>5</v>
      </c>
      <c r="F19753" s="1">
        <v>1</v>
      </c>
      <c r="G19753" s="1">
        <v>0</v>
      </c>
      <c r="H19753" s="1">
        <v>4</v>
      </c>
      <c r="I19753" s="15">
        <v>0.2</v>
      </c>
      <c r="J19753">
        <f t="shared" si="308"/>
        <v>40</v>
      </c>
    </row>
    <row r="19754" spans="1:10" x14ac:dyDescent="0.3">
      <c r="A19754" t="s">
        <v>19710</v>
      </c>
      <c r="C19754" s="18">
        <v>365.84684088559419</v>
      </c>
      <c r="D19754" s="1"/>
      <c r="E19754" s="1">
        <v>10</v>
      </c>
      <c r="F19754" s="1">
        <v>3</v>
      </c>
      <c r="G19754" s="1">
        <v>1</v>
      </c>
      <c r="H19754" s="1">
        <v>6</v>
      </c>
      <c r="I19754" s="15">
        <v>0.35</v>
      </c>
      <c r="J19754">
        <f t="shared" si="308"/>
        <v>40</v>
      </c>
    </row>
    <row r="19755" spans="1:10" x14ac:dyDescent="0.3">
      <c r="A19755" t="s">
        <v>19711</v>
      </c>
      <c r="C19755" s="18">
        <v>365.80732370035764</v>
      </c>
      <c r="D19755" s="1"/>
      <c r="E19755" s="1">
        <v>15</v>
      </c>
      <c r="F19755" s="1">
        <v>5</v>
      </c>
      <c r="G19755" s="1">
        <v>0</v>
      </c>
      <c r="H19755" s="1">
        <v>10</v>
      </c>
      <c r="I19755" s="15">
        <v>0.33333333333333331</v>
      </c>
      <c r="J19755">
        <f t="shared" si="308"/>
        <v>40</v>
      </c>
    </row>
    <row r="19756" spans="1:10" x14ac:dyDescent="0.3">
      <c r="A19756" t="s">
        <v>19713</v>
      </c>
      <c r="C19756" s="18">
        <v>365.7749414998874</v>
      </c>
      <c r="D19756" s="1"/>
      <c r="E19756" s="1">
        <v>7</v>
      </c>
      <c r="F19756" s="1">
        <v>2</v>
      </c>
      <c r="G19756" s="1">
        <v>1</v>
      </c>
      <c r="H19756" s="1">
        <v>4</v>
      </c>
      <c r="I19756" s="15">
        <v>0.35714285714285715</v>
      </c>
      <c r="J19756">
        <f t="shared" si="308"/>
        <v>40</v>
      </c>
    </row>
    <row r="19757" spans="1:10" x14ac:dyDescent="0.3">
      <c r="A19757" t="s">
        <v>19714</v>
      </c>
      <c r="C19757" s="18">
        <v>365.75180202539036</v>
      </c>
      <c r="D19757" s="1"/>
      <c r="E19757" s="1">
        <v>12</v>
      </c>
      <c r="F19757" s="1">
        <v>4</v>
      </c>
      <c r="G19757" s="1">
        <v>0</v>
      </c>
      <c r="H19757" s="1">
        <v>8</v>
      </c>
      <c r="I19757" s="15">
        <v>0.33333333333333331</v>
      </c>
      <c r="J19757">
        <f t="shared" si="308"/>
        <v>40</v>
      </c>
    </row>
    <row r="19758" spans="1:10" x14ac:dyDescent="0.3">
      <c r="A19758" t="s">
        <v>19715</v>
      </c>
      <c r="C19758" s="18">
        <v>365.74134832661844</v>
      </c>
      <c r="D19758" s="1"/>
      <c r="E19758" s="1">
        <v>5</v>
      </c>
      <c r="F19758" s="1">
        <v>1</v>
      </c>
      <c r="G19758" s="1">
        <v>0</v>
      </c>
      <c r="H19758" s="1">
        <v>4</v>
      </c>
      <c r="I19758" s="15">
        <v>0.2</v>
      </c>
      <c r="J19758">
        <f t="shared" si="308"/>
        <v>40</v>
      </c>
    </row>
    <row r="19759" spans="1:10" x14ac:dyDescent="0.3">
      <c r="A19759" t="s">
        <v>19841</v>
      </c>
      <c r="C19759" s="18">
        <v>365.71547920572596</v>
      </c>
      <c r="D19759" s="1"/>
      <c r="E19759" s="1">
        <v>4</v>
      </c>
      <c r="F19759" s="1">
        <v>0</v>
      </c>
      <c r="G19759" s="1">
        <v>1</v>
      </c>
      <c r="H19759" s="1">
        <v>3</v>
      </c>
      <c r="I19759" s="15">
        <v>0.125</v>
      </c>
      <c r="J19759">
        <f t="shared" si="308"/>
        <v>40</v>
      </c>
    </row>
    <row r="19760" spans="1:10" x14ac:dyDescent="0.3">
      <c r="A19760" t="s">
        <v>19716</v>
      </c>
      <c r="C19760" s="18">
        <v>365.71059540123872</v>
      </c>
      <c r="D19760" s="1"/>
      <c r="E19760" s="1">
        <v>5</v>
      </c>
      <c r="F19760" s="1">
        <v>1</v>
      </c>
      <c r="G19760" s="1">
        <v>0</v>
      </c>
      <c r="H19760" s="1">
        <v>4</v>
      </c>
      <c r="I19760" s="15">
        <v>0.2</v>
      </c>
      <c r="J19760">
        <f t="shared" si="308"/>
        <v>40</v>
      </c>
    </row>
    <row r="19761" spans="1:10" x14ac:dyDescent="0.3">
      <c r="A19761" t="s">
        <v>19717</v>
      </c>
      <c r="C19761" s="18">
        <v>365.71056510436159</v>
      </c>
      <c r="D19761" s="1"/>
      <c r="E19761" s="1">
        <v>5</v>
      </c>
      <c r="F19761" s="1">
        <v>1</v>
      </c>
      <c r="G19761" s="1">
        <v>0</v>
      </c>
      <c r="H19761" s="1">
        <v>4</v>
      </c>
      <c r="I19761" s="15">
        <v>0.2</v>
      </c>
      <c r="J19761">
        <f t="shared" si="308"/>
        <v>40</v>
      </c>
    </row>
    <row r="19762" spans="1:10" x14ac:dyDescent="0.3">
      <c r="A19762" t="s">
        <v>19720</v>
      </c>
      <c r="C19762" s="18">
        <v>365.69431538461299</v>
      </c>
      <c r="D19762" s="1"/>
      <c r="E19762" s="1">
        <v>4</v>
      </c>
      <c r="F19762" s="1">
        <v>0</v>
      </c>
      <c r="G19762" s="1">
        <v>0</v>
      </c>
      <c r="H19762" s="1">
        <v>4</v>
      </c>
      <c r="I19762" s="15">
        <v>0</v>
      </c>
      <c r="J19762">
        <f t="shared" si="308"/>
        <v>40</v>
      </c>
    </row>
    <row r="19763" spans="1:10" x14ac:dyDescent="0.3">
      <c r="A19763" t="s">
        <v>19721</v>
      </c>
      <c r="C19763" s="18">
        <v>365.65597204901661</v>
      </c>
      <c r="D19763" s="1"/>
      <c r="E19763" s="1">
        <v>6</v>
      </c>
      <c r="F19763" s="1">
        <v>1</v>
      </c>
      <c r="G19763" s="1">
        <v>0</v>
      </c>
      <c r="H19763" s="1">
        <v>5</v>
      </c>
      <c r="I19763" s="15">
        <v>0.16666666666666666</v>
      </c>
      <c r="J19763">
        <f t="shared" si="308"/>
        <v>40</v>
      </c>
    </row>
    <row r="19764" spans="1:10" x14ac:dyDescent="0.3">
      <c r="A19764" t="s">
        <v>19722</v>
      </c>
      <c r="C19764" s="18">
        <v>365.65451509390994</v>
      </c>
      <c r="D19764" s="1"/>
      <c r="E19764" s="1">
        <v>6</v>
      </c>
      <c r="F19764" s="1">
        <v>1</v>
      </c>
      <c r="G19764" s="1">
        <v>0</v>
      </c>
      <c r="H19764" s="1">
        <v>5</v>
      </c>
      <c r="I19764" s="15">
        <v>0.16666666666666666</v>
      </c>
      <c r="J19764">
        <f t="shared" si="308"/>
        <v>40</v>
      </c>
    </row>
    <row r="19765" spans="1:10" x14ac:dyDescent="0.3">
      <c r="A19765" t="s">
        <v>19723</v>
      </c>
      <c r="C19765" s="18">
        <v>365.64603937891115</v>
      </c>
      <c r="D19765" s="1"/>
      <c r="E19765" s="1">
        <v>10</v>
      </c>
      <c r="F19765" s="1">
        <v>1</v>
      </c>
      <c r="G19765" s="1">
        <v>2</v>
      </c>
      <c r="H19765" s="1">
        <v>7</v>
      </c>
      <c r="I19765" s="15">
        <v>0.2</v>
      </c>
      <c r="J19765">
        <f t="shared" si="308"/>
        <v>40</v>
      </c>
    </row>
    <row r="19766" spans="1:10" x14ac:dyDescent="0.3">
      <c r="A19766" t="s">
        <v>19725</v>
      </c>
      <c r="C19766" s="18">
        <v>365.63837130744366</v>
      </c>
      <c r="D19766" s="1"/>
      <c r="E19766" s="1">
        <v>8</v>
      </c>
      <c r="F19766" s="1">
        <v>2</v>
      </c>
      <c r="G19766" s="1">
        <v>0</v>
      </c>
      <c r="H19766" s="1">
        <v>6</v>
      </c>
      <c r="I19766" s="15">
        <v>0.25</v>
      </c>
      <c r="J19766">
        <f t="shared" si="308"/>
        <v>40</v>
      </c>
    </row>
    <row r="19767" spans="1:10" x14ac:dyDescent="0.3">
      <c r="A19767" t="s">
        <v>19730</v>
      </c>
      <c r="C19767" s="18">
        <v>365.63026487584796</v>
      </c>
      <c r="D19767" s="1"/>
      <c r="E19767" s="1">
        <v>13</v>
      </c>
      <c r="F19767" s="1">
        <v>4</v>
      </c>
      <c r="G19767" s="1">
        <v>0</v>
      </c>
      <c r="H19767" s="1">
        <v>9</v>
      </c>
      <c r="I19767" s="15">
        <v>0.30769230769230771</v>
      </c>
      <c r="J19767">
        <f t="shared" si="308"/>
        <v>40</v>
      </c>
    </row>
    <row r="19768" spans="1:10" x14ac:dyDescent="0.3">
      <c r="A19768" t="s">
        <v>20016</v>
      </c>
      <c r="C19768" s="18">
        <v>365.62989156518017</v>
      </c>
      <c r="D19768" s="1"/>
      <c r="E19768" s="1">
        <v>6</v>
      </c>
      <c r="F19768" s="1">
        <v>1</v>
      </c>
      <c r="G19768" s="1">
        <v>0</v>
      </c>
      <c r="H19768" s="1">
        <v>5</v>
      </c>
      <c r="I19768" s="15">
        <v>0.16666666666666666</v>
      </c>
      <c r="J19768">
        <f t="shared" si="308"/>
        <v>40</v>
      </c>
    </row>
    <row r="19769" spans="1:10" x14ac:dyDescent="0.3">
      <c r="A19769" t="s">
        <v>19727</v>
      </c>
      <c r="C19769" s="18">
        <v>365.61309895671559</v>
      </c>
      <c r="D19769" s="1"/>
      <c r="E19769" s="1">
        <v>6</v>
      </c>
      <c r="F19769" s="1">
        <v>1</v>
      </c>
      <c r="G19769" s="1">
        <v>0</v>
      </c>
      <c r="H19769" s="1">
        <v>5</v>
      </c>
      <c r="I19769" s="15">
        <v>0.16666666666666666</v>
      </c>
      <c r="J19769">
        <f t="shared" si="308"/>
        <v>40</v>
      </c>
    </row>
    <row r="19770" spans="1:10" x14ac:dyDescent="0.3">
      <c r="A19770" t="s">
        <v>19962</v>
      </c>
      <c r="C19770" s="18">
        <v>335.94353644570538</v>
      </c>
      <c r="D19770" s="1"/>
      <c r="E19770" s="1">
        <v>18</v>
      </c>
      <c r="F19770" s="1">
        <v>6</v>
      </c>
      <c r="G19770" s="1">
        <v>0</v>
      </c>
      <c r="H19770" s="1">
        <v>12</v>
      </c>
      <c r="I19770" s="15">
        <v>0.33333333333333331</v>
      </c>
      <c r="J19770">
        <f t="shared" si="308"/>
        <v>40</v>
      </c>
    </row>
    <row r="19771" spans="1:10" x14ac:dyDescent="0.3">
      <c r="A19771" t="s">
        <v>19728</v>
      </c>
      <c r="C19771" s="18">
        <v>365.59834476653771</v>
      </c>
      <c r="D19771" s="1"/>
      <c r="E19771" s="1">
        <v>6</v>
      </c>
      <c r="F19771" s="1">
        <v>1</v>
      </c>
      <c r="G19771" s="1">
        <v>0</v>
      </c>
      <c r="H19771" s="1">
        <v>5</v>
      </c>
      <c r="I19771" s="15">
        <v>0.16666666666666666</v>
      </c>
      <c r="J19771">
        <f t="shared" si="308"/>
        <v>40</v>
      </c>
    </row>
    <row r="19772" spans="1:10" x14ac:dyDescent="0.3">
      <c r="A19772" t="s">
        <v>19729</v>
      </c>
      <c r="C19772" s="18">
        <v>365.59153549773384</v>
      </c>
      <c r="D19772" s="1"/>
      <c r="E19772" s="1">
        <v>17</v>
      </c>
      <c r="F19772" s="1">
        <v>5</v>
      </c>
      <c r="G19772" s="1">
        <v>3</v>
      </c>
      <c r="H19772" s="1">
        <v>9</v>
      </c>
      <c r="I19772" s="15">
        <v>0.38235294117647056</v>
      </c>
      <c r="J19772">
        <f t="shared" si="308"/>
        <v>40</v>
      </c>
    </row>
    <row r="19773" spans="1:10" x14ac:dyDescent="0.3">
      <c r="A19773" s="21" t="s">
        <v>19731</v>
      </c>
      <c r="C19773" s="18">
        <v>365.56843092166247</v>
      </c>
      <c r="D19773" s="1"/>
      <c r="E19773" s="1">
        <v>6</v>
      </c>
      <c r="F19773" s="1">
        <v>1</v>
      </c>
      <c r="G19773" s="1">
        <v>0</v>
      </c>
      <c r="H19773" s="1">
        <v>5</v>
      </c>
      <c r="I19773" s="15">
        <v>0.16666666666666666</v>
      </c>
      <c r="J19773">
        <f t="shared" si="308"/>
        <v>40</v>
      </c>
    </row>
    <row r="19774" spans="1:10" x14ac:dyDescent="0.3">
      <c r="A19774" t="s">
        <v>19733</v>
      </c>
      <c r="C19774" s="18">
        <v>365.52856990136587</v>
      </c>
      <c r="D19774" s="1"/>
      <c r="E19774" s="1">
        <v>6</v>
      </c>
      <c r="F19774" s="1">
        <v>1</v>
      </c>
      <c r="G19774" s="1">
        <v>0</v>
      </c>
      <c r="H19774" s="1">
        <v>5</v>
      </c>
      <c r="I19774" s="15">
        <v>0.16666666666666666</v>
      </c>
      <c r="J19774">
        <f t="shared" si="308"/>
        <v>40</v>
      </c>
    </row>
    <row r="19775" spans="1:10" x14ac:dyDescent="0.3">
      <c r="A19775" t="s">
        <v>19734</v>
      </c>
      <c r="C19775" s="18">
        <v>365.52725115526852</v>
      </c>
      <c r="D19775" s="1"/>
      <c r="E19775" s="1">
        <v>8</v>
      </c>
      <c r="F19775" s="1">
        <v>2</v>
      </c>
      <c r="G19775" s="1">
        <v>0</v>
      </c>
      <c r="H19775" s="1">
        <v>6</v>
      </c>
      <c r="I19775" s="15">
        <v>0.25</v>
      </c>
      <c r="J19775">
        <f t="shared" si="308"/>
        <v>40</v>
      </c>
    </row>
    <row r="19776" spans="1:10" x14ac:dyDescent="0.3">
      <c r="A19776" t="s">
        <v>19735</v>
      </c>
      <c r="C19776" s="18">
        <v>365.52631069324275</v>
      </c>
      <c r="D19776" s="1"/>
      <c r="E19776" s="1">
        <v>29</v>
      </c>
      <c r="F19776" s="1">
        <v>9</v>
      </c>
      <c r="G19776" s="1">
        <v>3</v>
      </c>
      <c r="H19776" s="1">
        <v>17</v>
      </c>
      <c r="I19776" s="15">
        <v>0.36206896551724138</v>
      </c>
      <c r="J19776">
        <f t="shared" si="308"/>
        <v>40</v>
      </c>
    </row>
    <row r="19777" spans="1:10" x14ac:dyDescent="0.3">
      <c r="A19777" t="s">
        <v>20115</v>
      </c>
      <c r="C19777" s="18">
        <v>365.51940128939566</v>
      </c>
      <c r="D19777" s="1"/>
      <c r="E19777" s="1">
        <v>12</v>
      </c>
      <c r="F19777" s="1">
        <v>4</v>
      </c>
      <c r="G19777" s="1">
        <v>0</v>
      </c>
      <c r="H19777" s="1">
        <v>8</v>
      </c>
      <c r="I19777" s="15">
        <v>0.33333333333333331</v>
      </c>
      <c r="J19777">
        <f t="shared" si="308"/>
        <v>40</v>
      </c>
    </row>
    <row r="19778" spans="1:10" x14ac:dyDescent="0.3">
      <c r="A19778" t="s">
        <v>19736</v>
      </c>
      <c r="C19778" s="18">
        <v>365.51788650650485</v>
      </c>
      <c r="D19778" s="1"/>
      <c r="E19778" s="1">
        <v>12</v>
      </c>
      <c r="F19778" s="1">
        <v>4</v>
      </c>
      <c r="G19778" s="1">
        <v>0</v>
      </c>
      <c r="H19778" s="1">
        <v>8</v>
      </c>
      <c r="I19778" s="15">
        <v>0.33333333333333331</v>
      </c>
      <c r="J19778">
        <f t="shared" si="308"/>
        <v>40</v>
      </c>
    </row>
    <row r="19779" spans="1:10" x14ac:dyDescent="0.3">
      <c r="A19779" t="s">
        <v>19739</v>
      </c>
      <c r="C19779" s="18">
        <v>365.49147026637326</v>
      </c>
      <c r="D19779" s="1"/>
      <c r="E19779" s="1">
        <v>5</v>
      </c>
      <c r="F19779" s="1">
        <v>1</v>
      </c>
      <c r="G19779" s="1">
        <v>0</v>
      </c>
      <c r="H19779" s="1">
        <v>4</v>
      </c>
      <c r="I19779" s="15">
        <v>0.2</v>
      </c>
      <c r="J19779">
        <f t="shared" si="308"/>
        <v>40</v>
      </c>
    </row>
    <row r="19780" spans="1:10" x14ac:dyDescent="0.3">
      <c r="A19780" t="s">
        <v>19740</v>
      </c>
      <c r="C19780" s="18">
        <v>365.49060055959467</v>
      </c>
      <c r="D19780" s="1"/>
      <c r="E19780" s="1">
        <v>6</v>
      </c>
      <c r="F19780" s="1">
        <v>1</v>
      </c>
      <c r="G19780" s="1">
        <v>0</v>
      </c>
      <c r="H19780" s="1">
        <v>5</v>
      </c>
      <c r="I19780" s="15">
        <v>0.16666666666666666</v>
      </c>
      <c r="J19780">
        <f t="shared" ref="J19780:J19843" si="309">IF(E19780&lt;=30,40,20)</f>
        <v>40</v>
      </c>
    </row>
    <row r="19781" spans="1:10" x14ac:dyDescent="0.3">
      <c r="A19781" t="s">
        <v>19741</v>
      </c>
      <c r="C19781" s="18">
        <v>414.46650918411399</v>
      </c>
      <c r="D19781" s="1"/>
      <c r="E19781" s="1">
        <v>26</v>
      </c>
      <c r="F19781" s="1">
        <v>10</v>
      </c>
      <c r="G19781" s="1">
        <v>3</v>
      </c>
      <c r="H19781" s="1">
        <v>13</v>
      </c>
      <c r="I19781" s="15">
        <v>0.44230769230769229</v>
      </c>
      <c r="J19781">
        <f t="shared" si="309"/>
        <v>40</v>
      </c>
    </row>
    <row r="19782" spans="1:10" x14ac:dyDescent="0.3">
      <c r="A19782" t="s">
        <v>19743</v>
      </c>
      <c r="C19782" s="18">
        <v>365.46302225242016</v>
      </c>
      <c r="D19782" s="1"/>
      <c r="E19782" s="1">
        <v>3</v>
      </c>
      <c r="F19782" s="1">
        <v>0</v>
      </c>
      <c r="G19782" s="1">
        <v>0</v>
      </c>
      <c r="H19782" s="1">
        <v>3</v>
      </c>
      <c r="I19782" s="15">
        <v>0</v>
      </c>
      <c r="J19782">
        <f t="shared" si="309"/>
        <v>40</v>
      </c>
    </row>
    <row r="19783" spans="1:10" x14ac:dyDescent="0.3">
      <c r="A19783" t="s">
        <v>19744</v>
      </c>
      <c r="C19783" s="18">
        <v>365.45736900432144</v>
      </c>
      <c r="D19783" s="1"/>
      <c r="E19783" s="1">
        <v>6</v>
      </c>
      <c r="F19783" s="1">
        <v>1</v>
      </c>
      <c r="G19783" s="1">
        <v>0</v>
      </c>
      <c r="H19783" s="1">
        <v>5</v>
      </c>
      <c r="I19783" s="15">
        <v>0.16666666666666666</v>
      </c>
      <c r="J19783">
        <f t="shared" si="309"/>
        <v>40</v>
      </c>
    </row>
    <row r="19784" spans="1:10" x14ac:dyDescent="0.3">
      <c r="A19784" t="s">
        <v>19745</v>
      </c>
      <c r="C19784" s="18">
        <v>365.45430428199006</v>
      </c>
      <c r="D19784" s="1"/>
      <c r="E19784" s="1">
        <v>6</v>
      </c>
      <c r="F19784" s="1">
        <v>1</v>
      </c>
      <c r="G19784" s="1">
        <v>0</v>
      </c>
      <c r="H19784" s="1">
        <v>5</v>
      </c>
      <c r="I19784" s="15">
        <v>0.16666666666666666</v>
      </c>
      <c r="J19784">
        <f t="shared" si="309"/>
        <v>40</v>
      </c>
    </row>
    <row r="19785" spans="1:10" x14ac:dyDescent="0.3">
      <c r="A19785" t="s">
        <v>19747</v>
      </c>
      <c r="C19785" s="18">
        <v>365.44424005899725</v>
      </c>
      <c r="D19785" s="1"/>
      <c r="E19785" s="1">
        <v>14</v>
      </c>
      <c r="F19785" s="1">
        <v>5</v>
      </c>
      <c r="G19785" s="1">
        <v>0</v>
      </c>
      <c r="H19785" s="1">
        <v>9</v>
      </c>
      <c r="I19785" s="15">
        <v>0.35714285714285715</v>
      </c>
      <c r="J19785">
        <f t="shared" si="309"/>
        <v>40</v>
      </c>
    </row>
    <row r="19786" spans="1:10" x14ac:dyDescent="0.3">
      <c r="A19786" t="s">
        <v>19748</v>
      </c>
      <c r="C19786" s="18">
        <v>365.43424224210321</v>
      </c>
      <c r="D19786" s="1"/>
      <c r="E19786" s="1">
        <v>28</v>
      </c>
      <c r="F19786" s="1">
        <v>10</v>
      </c>
      <c r="G19786" s="1">
        <v>2</v>
      </c>
      <c r="H19786" s="1">
        <v>16</v>
      </c>
      <c r="I19786" s="15">
        <v>0.39285714285714285</v>
      </c>
      <c r="J19786">
        <f t="shared" si="309"/>
        <v>40</v>
      </c>
    </row>
    <row r="19787" spans="1:10" x14ac:dyDescent="0.3">
      <c r="A19787" t="s">
        <v>19755</v>
      </c>
      <c r="C19787" s="18">
        <v>365.43397722338239</v>
      </c>
      <c r="D19787" s="1"/>
      <c r="E19787" s="1">
        <v>5</v>
      </c>
      <c r="F19787" s="1">
        <v>1</v>
      </c>
      <c r="G19787" s="1">
        <v>0</v>
      </c>
      <c r="H19787" s="1">
        <v>4</v>
      </c>
      <c r="I19787" s="15">
        <v>0.2</v>
      </c>
      <c r="J19787">
        <f t="shared" si="309"/>
        <v>40</v>
      </c>
    </row>
    <row r="19788" spans="1:10" x14ac:dyDescent="0.3">
      <c r="A19788" t="s">
        <v>19749</v>
      </c>
      <c r="C19788" s="18">
        <v>365.42879068971791</v>
      </c>
      <c r="D19788" s="1"/>
      <c r="E19788" s="1">
        <v>10</v>
      </c>
      <c r="F19788" s="1">
        <v>3</v>
      </c>
      <c r="G19788" s="1">
        <v>0</v>
      </c>
      <c r="H19788" s="1">
        <v>7</v>
      </c>
      <c r="I19788" s="15">
        <v>0.3</v>
      </c>
      <c r="J19788">
        <f t="shared" si="309"/>
        <v>40</v>
      </c>
    </row>
    <row r="19789" spans="1:10" x14ac:dyDescent="0.3">
      <c r="A19789" t="s">
        <v>19750</v>
      </c>
      <c r="C19789" s="18">
        <v>365.42251032720498</v>
      </c>
      <c r="D19789" s="1"/>
      <c r="E19789" s="1">
        <v>8</v>
      </c>
      <c r="F19789" s="1">
        <v>2</v>
      </c>
      <c r="G19789" s="1">
        <v>0</v>
      </c>
      <c r="H19789" s="1">
        <v>6</v>
      </c>
      <c r="I19789" s="15">
        <v>0.25</v>
      </c>
      <c r="J19789">
        <f t="shared" si="309"/>
        <v>40</v>
      </c>
    </row>
    <row r="19790" spans="1:10" x14ac:dyDescent="0.3">
      <c r="A19790" t="s">
        <v>19751</v>
      </c>
      <c r="C19790" s="18">
        <v>365.41798289929233</v>
      </c>
      <c r="D19790" s="1"/>
      <c r="E19790" s="1">
        <v>11</v>
      </c>
      <c r="F19790" s="1">
        <v>3</v>
      </c>
      <c r="G19790" s="1">
        <v>1</v>
      </c>
      <c r="H19790" s="1">
        <v>7</v>
      </c>
      <c r="I19790" s="15">
        <v>0.31818181818181818</v>
      </c>
      <c r="J19790">
        <f t="shared" si="309"/>
        <v>40</v>
      </c>
    </row>
    <row r="19791" spans="1:10" x14ac:dyDescent="0.3">
      <c r="A19791" t="s">
        <v>19752</v>
      </c>
      <c r="C19791" s="18">
        <v>365.37035213168292</v>
      </c>
      <c r="D19791" s="1"/>
      <c r="E19791" s="1">
        <v>3</v>
      </c>
      <c r="F19791" s="1">
        <v>0</v>
      </c>
      <c r="G19791" s="1">
        <v>0</v>
      </c>
      <c r="H19791" s="1">
        <v>3</v>
      </c>
      <c r="I19791" s="15">
        <v>0</v>
      </c>
      <c r="J19791">
        <f t="shared" si="309"/>
        <v>40</v>
      </c>
    </row>
    <row r="19792" spans="1:10" x14ac:dyDescent="0.3">
      <c r="A19792" t="s">
        <v>19753</v>
      </c>
      <c r="C19792" s="18">
        <v>365.34966605507509</v>
      </c>
      <c r="D19792" s="1"/>
      <c r="E19792" s="1">
        <v>8</v>
      </c>
      <c r="F19792" s="1">
        <v>2</v>
      </c>
      <c r="G19792" s="1">
        <v>0</v>
      </c>
      <c r="H19792" s="1">
        <v>6</v>
      </c>
      <c r="I19792" s="15">
        <v>0.25</v>
      </c>
      <c r="J19792">
        <f t="shared" si="309"/>
        <v>40</v>
      </c>
    </row>
    <row r="19793" spans="1:10" x14ac:dyDescent="0.3">
      <c r="A19793" t="s">
        <v>19756</v>
      </c>
      <c r="C19793" s="18">
        <v>365.29855604278066</v>
      </c>
      <c r="D19793" s="1"/>
      <c r="E19793" s="1">
        <v>15</v>
      </c>
      <c r="F19793" s="1">
        <v>5</v>
      </c>
      <c r="G19793" s="1">
        <v>1</v>
      </c>
      <c r="H19793" s="1">
        <v>9</v>
      </c>
      <c r="I19793" s="15">
        <v>0.36666666666666664</v>
      </c>
      <c r="J19793">
        <f t="shared" si="309"/>
        <v>40</v>
      </c>
    </row>
    <row r="19794" spans="1:10" x14ac:dyDescent="0.3">
      <c r="A19794" t="s">
        <v>19814</v>
      </c>
      <c r="C19794" s="18">
        <v>365.29595294073113</v>
      </c>
      <c r="D19794" s="1"/>
      <c r="E19794" s="1">
        <v>8</v>
      </c>
      <c r="F19794" s="1">
        <v>2</v>
      </c>
      <c r="G19794" s="1">
        <v>0</v>
      </c>
      <c r="H19794" s="1">
        <v>6</v>
      </c>
      <c r="I19794" s="15">
        <v>0.25</v>
      </c>
      <c r="J19794">
        <f t="shared" si="309"/>
        <v>40</v>
      </c>
    </row>
    <row r="19795" spans="1:10" x14ac:dyDescent="0.3">
      <c r="A19795" t="s">
        <v>19746</v>
      </c>
      <c r="C19795" s="18">
        <v>365.29293163934489</v>
      </c>
      <c r="D19795" s="1"/>
      <c r="E19795" s="1">
        <v>6</v>
      </c>
      <c r="F19795" s="1">
        <v>1</v>
      </c>
      <c r="G19795" s="1">
        <v>0</v>
      </c>
      <c r="H19795" s="1">
        <v>5</v>
      </c>
      <c r="I19795" s="15">
        <v>0.16666666666666666</v>
      </c>
      <c r="J19795">
        <f t="shared" si="309"/>
        <v>40</v>
      </c>
    </row>
    <row r="19796" spans="1:10" x14ac:dyDescent="0.3">
      <c r="A19796" t="s">
        <v>19757</v>
      </c>
      <c r="C19796" s="18">
        <v>365.28249839526143</v>
      </c>
      <c r="D19796" s="1"/>
      <c r="E19796" s="1">
        <v>89</v>
      </c>
      <c r="F19796" s="1">
        <v>34</v>
      </c>
      <c r="G19796" s="1">
        <v>4</v>
      </c>
      <c r="H19796" s="1">
        <v>51</v>
      </c>
      <c r="I19796" s="15">
        <v>0.4044943820224719</v>
      </c>
      <c r="J19796">
        <f t="shared" si="309"/>
        <v>20</v>
      </c>
    </row>
    <row r="19797" spans="1:10" x14ac:dyDescent="0.3">
      <c r="A19797" t="s">
        <v>20710</v>
      </c>
      <c r="C19797" s="18">
        <v>365.28203030093101</v>
      </c>
      <c r="D19797" s="1"/>
      <c r="E19797" s="1">
        <v>13</v>
      </c>
      <c r="F19797" s="1">
        <v>3</v>
      </c>
      <c r="G19797" s="1">
        <v>0</v>
      </c>
      <c r="H19797" s="1">
        <v>10</v>
      </c>
      <c r="I19797" s="15">
        <v>0.23076923076923078</v>
      </c>
      <c r="J19797">
        <f t="shared" si="309"/>
        <v>40</v>
      </c>
    </row>
    <row r="19798" spans="1:10" x14ac:dyDescent="0.3">
      <c r="A19798" t="s">
        <v>19758</v>
      </c>
      <c r="C19798" s="18">
        <v>365.27155366161355</v>
      </c>
      <c r="D19798" s="1"/>
      <c r="E19798" s="1">
        <v>11</v>
      </c>
      <c r="F19798" s="1">
        <v>2</v>
      </c>
      <c r="G19798" s="1">
        <v>1</v>
      </c>
      <c r="H19798" s="1">
        <v>8</v>
      </c>
      <c r="I19798" s="15">
        <v>0.22727272727272727</v>
      </c>
      <c r="J19798">
        <f t="shared" si="309"/>
        <v>40</v>
      </c>
    </row>
    <row r="19799" spans="1:10" x14ac:dyDescent="0.3">
      <c r="A19799" s="21" t="s">
        <v>19759</v>
      </c>
      <c r="C19799" s="18">
        <v>365.26819083415023</v>
      </c>
      <c r="D19799" s="1"/>
      <c r="E19799" s="1">
        <v>5</v>
      </c>
      <c r="F19799" s="1">
        <v>1</v>
      </c>
      <c r="G19799" s="1">
        <v>0</v>
      </c>
      <c r="H19799" s="1">
        <v>4</v>
      </c>
      <c r="I19799" s="15">
        <v>0.2</v>
      </c>
      <c r="J19799">
        <f t="shared" si="309"/>
        <v>40</v>
      </c>
    </row>
    <row r="19800" spans="1:10" x14ac:dyDescent="0.3">
      <c r="A19800" t="s">
        <v>19760</v>
      </c>
      <c r="C19800" s="18">
        <v>365.24249682825911</v>
      </c>
      <c r="D19800" s="1"/>
      <c r="E19800" s="1">
        <v>8</v>
      </c>
      <c r="F19800" s="1">
        <v>2</v>
      </c>
      <c r="G19800" s="1">
        <v>0</v>
      </c>
      <c r="H19800" s="1">
        <v>6</v>
      </c>
      <c r="I19800" s="15">
        <v>0.25</v>
      </c>
      <c r="J19800">
        <f t="shared" si="309"/>
        <v>40</v>
      </c>
    </row>
    <row r="19801" spans="1:10" x14ac:dyDescent="0.3">
      <c r="A19801" t="s">
        <v>19761</v>
      </c>
      <c r="C19801" s="18">
        <v>365.23210214294426</v>
      </c>
      <c r="D19801" s="1"/>
      <c r="E19801" s="1">
        <v>11</v>
      </c>
      <c r="F19801" s="1">
        <v>3</v>
      </c>
      <c r="G19801" s="1">
        <v>1</v>
      </c>
      <c r="H19801" s="1">
        <v>7</v>
      </c>
      <c r="I19801" s="15">
        <v>0.31818181818181818</v>
      </c>
      <c r="J19801">
        <f t="shared" si="309"/>
        <v>40</v>
      </c>
    </row>
    <row r="19802" spans="1:10" x14ac:dyDescent="0.3">
      <c r="A19802" t="s">
        <v>19763</v>
      </c>
      <c r="C19802" s="18">
        <v>365.22089336540319</v>
      </c>
      <c r="D19802" s="1"/>
      <c r="E19802" s="1">
        <v>8</v>
      </c>
      <c r="F19802" s="1">
        <v>2</v>
      </c>
      <c r="G19802" s="1">
        <v>0</v>
      </c>
      <c r="H19802" s="1">
        <v>6</v>
      </c>
      <c r="I19802" s="15">
        <v>0.25</v>
      </c>
      <c r="J19802">
        <f t="shared" si="309"/>
        <v>40</v>
      </c>
    </row>
    <row r="19803" spans="1:10" x14ac:dyDescent="0.3">
      <c r="A19803" s="21" t="s">
        <v>19764</v>
      </c>
      <c r="C19803" s="18">
        <v>365.21826428959139</v>
      </c>
      <c r="D19803" s="1"/>
      <c r="E19803" s="1">
        <v>10</v>
      </c>
      <c r="F19803" s="1">
        <v>3</v>
      </c>
      <c r="G19803" s="1">
        <v>0</v>
      </c>
      <c r="H19803" s="1">
        <v>7</v>
      </c>
      <c r="I19803" s="15">
        <v>0.3</v>
      </c>
      <c r="J19803">
        <f t="shared" si="309"/>
        <v>40</v>
      </c>
    </row>
    <row r="19804" spans="1:10" x14ac:dyDescent="0.3">
      <c r="A19804" t="s">
        <v>19765</v>
      </c>
      <c r="C19804" s="18">
        <v>365.2172531754648</v>
      </c>
      <c r="D19804" s="1"/>
      <c r="E19804" s="1">
        <v>3</v>
      </c>
      <c r="F19804" s="1">
        <v>0</v>
      </c>
      <c r="G19804" s="1">
        <v>0</v>
      </c>
      <c r="H19804" s="1">
        <v>3</v>
      </c>
      <c r="I19804" s="15">
        <v>0</v>
      </c>
      <c r="J19804">
        <f t="shared" si="309"/>
        <v>40</v>
      </c>
    </row>
    <row r="19805" spans="1:10" x14ac:dyDescent="0.3">
      <c r="A19805" t="s">
        <v>19766</v>
      </c>
      <c r="C19805" s="18">
        <v>365.20800987810793</v>
      </c>
      <c r="D19805" s="1"/>
      <c r="E19805" s="1">
        <v>6</v>
      </c>
      <c r="F19805" s="1">
        <v>1</v>
      </c>
      <c r="G19805" s="1">
        <v>0</v>
      </c>
      <c r="H19805" s="1">
        <v>5</v>
      </c>
      <c r="I19805" s="15">
        <v>0.16666666666666666</v>
      </c>
      <c r="J19805">
        <f t="shared" si="309"/>
        <v>40</v>
      </c>
    </row>
    <row r="19806" spans="1:10" x14ac:dyDescent="0.3">
      <c r="A19806" t="s">
        <v>19762</v>
      </c>
      <c r="C19806" s="18">
        <v>365.2066396950504</v>
      </c>
      <c r="D19806" s="1"/>
      <c r="E19806" s="1">
        <v>3</v>
      </c>
      <c r="F19806" s="1">
        <v>0</v>
      </c>
      <c r="G19806" s="1">
        <v>0</v>
      </c>
      <c r="H19806" s="1">
        <v>3</v>
      </c>
      <c r="I19806" s="15">
        <v>0</v>
      </c>
      <c r="J19806">
        <f t="shared" si="309"/>
        <v>40</v>
      </c>
    </row>
    <row r="19807" spans="1:10" x14ac:dyDescent="0.3">
      <c r="A19807" t="s">
        <v>19767</v>
      </c>
      <c r="C19807" s="18">
        <v>365.19733849351076</v>
      </c>
      <c r="D19807" s="1"/>
      <c r="E19807" s="1">
        <v>6</v>
      </c>
      <c r="F19807" s="1">
        <v>1</v>
      </c>
      <c r="G19807" s="1">
        <v>0</v>
      </c>
      <c r="H19807" s="1">
        <v>5</v>
      </c>
      <c r="I19807" s="15">
        <v>0.16666666666666666</v>
      </c>
      <c r="J19807">
        <f t="shared" si="309"/>
        <v>40</v>
      </c>
    </row>
    <row r="19808" spans="1:10" x14ac:dyDescent="0.3">
      <c r="A19808" t="s">
        <v>19768</v>
      </c>
      <c r="C19808" s="18">
        <v>365.19174558948936</v>
      </c>
      <c r="D19808" s="1"/>
      <c r="E19808" s="1">
        <v>10</v>
      </c>
      <c r="F19808" s="1">
        <v>3</v>
      </c>
      <c r="G19808" s="1">
        <v>0</v>
      </c>
      <c r="H19808" s="1">
        <v>7</v>
      </c>
      <c r="I19808" s="15">
        <v>0.3</v>
      </c>
      <c r="J19808">
        <f t="shared" si="309"/>
        <v>40</v>
      </c>
    </row>
    <row r="19809" spans="1:10" x14ac:dyDescent="0.3">
      <c r="A19809" s="21" t="s">
        <v>19771</v>
      </c>
      <c r="C19809" s="18">
        <v>365.19020421422186</v>
      </c>
      <c r="D19809" s="1"/>
      <c r="E19809" s="1">
        <v>43</v>
      </c>
      <c r="F19809" s="1">
        <v>17</v>
      </c>
      <c r="G19809" s="1">
        <v>3</v>
      </c>
      <c r="H19809" s="1">
        <v>23</v>
      </c>
      <c r="I19809" s="15">
        <v>0.43023255813953487</v>
      </c>
      <c r="J19809">
        <f t="shared" si="309"/>
        <v>20</v>
      </c>
    </row>
    <row r="19810" spans="1:10" x14ac:dyDescent="0.3">
      <c r="A19810" t="s">
        <v>19769</v>
      </c>
      <c r="C19810" s="18">
        <v>365.18991550429899</v>
      </c>
      <c r="D19810" s="1"/>
      <c r="E19810" s="1">
        <v>16</v>
      </c>
      <c r="F19810" s="1">
        <v>5</v>
      </c>
      <c r="G19810" s="1">
        <v>0</v>
      </c>
      <c r="H19810" s="1">
        <v>11</v>
      </c>
      <c r="I19810" s="15">
        <v>0.3125</v>
      </c>
      <c r="J19810">
        <f t="shared" si="309"/>
        <v>40</v>
      </c>
    </row>
    <row r="19811" spans="1:10" x14ac:dyDescent="0.3">
      <c r="A19811" t="s">
        <v>19770</v>
      </c>
      <c r="C19811" s="18">
        <v>365.18918306079973</v>
      </c>
      <c r="D19811" s="1"/>
      <c r="E19811" s="1">
        <v>10</v>
      </c>
      <c r="F19811" s="1">
        <v>3</v>
      </c>
      <c r="G19811" s="1">
        <v>0</v>
      </c>
      <c r="H19811" s="1">
        <v>7</v>
      </c>
      <c r="I19811" s="15">
        <v>0.3</v>
      </c>
      <c r="J19811">
        <f t="shared" si="309"/>
        <v>40</v>
      </c>
    </row>
    <row r="19812" spans="1:10" x14ac:dyDescent="0.3">
      <c r="A19812" t="s">
        <v>19803</v>
      </c>
      <c r="C19812" s="18">
        <v>365.16886295913389</v>
      </c>
      <c r="D19812" s="1"/>
      <c r="E19812" s="1">
        <v>6</v>
      </c>
      <c r="F19812" s="1">
        <v>1</v>
      </c>
      <c r="G19812" s="1">
        <v>0</v>
      </c>
      <c r="H19812" s="1">
        <v>5</v>
      </c>
      <c r="I19812" s="15">
        <v>0.16666666666666666</v>
      </c>
      <c r="J19812">
        <f t="shared" si="309"/>
        <v>40</v>
      </c>
    </row>
    <row r="19813" spans="1:10" x14ac:dyDescent="0.3">
      <c r="A19813" t="s">
        <v>19772</v>
      </c>
      <c r="C19813" s="18">
        <v>365.16867338411998</v>
      </c>
      <c r="D19813" s="1"/>
      <c r="E19813" s="1">
        <v>10</v>
      </c>
      <c r="F19813" s="1">
        <v>3</v>
      </c>
      <c r="G19813" s="1">
        <v>0</v>
      </c>
      <c r="H19813" s="1">
        <v>7</v>
      </c>
      <c r="I19813" s="15">
        <v>0.3</v>
      </c>
      <c r="J19813">
        <f t="shared" si="309"/>
        <v>40</v>
      </c>
    </row>
    <row r="19814" spans="1:10" x14ac:dyDescent="0.3">
      <c r="A19814" t="s">
        <v>19773</v>
      </c>
      <c r="C19814" s="18">
        <v>365.1680783653751</v>
      </c>
      <c r="D19814" s="1"/>
      <c r="E19814" s="1">
        <v>10</v>
      </c>
      <c r="F19814" s="1">
        <v>3</v>
      </c>
      <c r="G19814" s="1">
        <v>0</v>
      </c>
      <c r="H19814" s="1">
        <v>7</v>
      </c>
      <c r="I19814" s="15">
        <v>0.3</v>
      </c>
      <c r="J19814">
        <f t="shared" si="309"/>
        <v>40</v>
      </c>
    </row>
    <row r="19815" spans="1:10" x14ac:dyDescent="0.3">
      <c r="A19815" t="s">
        <v>19774</v>
      </c>
      <c r="C19815" s="18">
        <v>365.16772090064347</v>
      </c>
      <c r="D19815" s="1"/>
      <c r="E19815" s="1">
        <v>15</v>
      </c>
      <c r="F19815" s="1">
        <v>4</v>
      </c>
      <c r="G19815" s="1">
        <v>0</v>
      </c>
      <c r="H19815" s="1">
        <v>11</v>
      </c>
      <c r="I19815" s="15">
        <v>0.26666666666666666</v>
      </c>
      <c r="J19815">
        <f t="shared" si="309"/>
        <v>40</v>
      </c>
    </row>
    <row r="19816" spans="1:10" x14ac:dyDescent="0.3">
      <c r="A19816" t="s">
        <v>19775</v>
      </c>
      <c r="C19816" s="18">
        <v>365.15299266218278</v>
      </c>
      <c r="D19816" s="1"/>
      <c r="E19816" s="1">
        <v>24</v>
      </c>
      <c r="F19816" s="1">
        <v>9</v>
      </c>
      <c r="G19816" s="1">
        <v>0</v>
      </c>
      <c r="H19816" s="1">
        <v>15</v>
      </c>
      <c r="I19816" s="15">
        <v>0.375</v>
      </c>
      <c r="J19816">
        <f t="shared" si="309"/>
        <v>40</v>
      </c>
    </row>
    <row r="19817" spans="1:10" x14ac:dyDescent="0.3">
      <c r="A19817" t="s">
        <v>19776</v>
      </c>
      <c r="C19817" s="18">
        <v>365.14682813694299</v>
      </c>
      <c r="D19817" s="1"/>
      <c r="E19817" s="1">
        <v>5</v>
      </c>
      <c r="F19817" s="1">
        <v>1</v>
      </c>
      <c r="G19817" s="1">
        <v>0</v>
      </c>
      <c r="H19817" s="1">
        <v>4</v>
      </c>
      <c r="I19817" s="15">
        <v>0.2</v>
      </c>
      <c r="J19817">
        <f t="shared" si="309"/>
        <v>40</v>
      </c>
    </row>
    <row r="19818" spans="1:10" x14ac:dyDescent="0.3">
      <c r="A19818" t="s">
        <v>19777</v>
      </c>
      <c r="C19818" s="18">
        <v>365.13108108829715</v>
      </c>
      <c r="D19818" s="1"/>
      <c r="E19818" s="1">
        <v>5</v>
      </c>
      <c r="F19818" s="1">
        <v>0</v>
      </c>
      <c r="G19818" s="1">
        <v>1</v>
      </c>
      <c r="H19818" s="1">
        <v>4</v>
      </c>
      <c r="I19818" s="15">
        <v>0.1</v>
      </c>
      <c r="J19818">
        <f t="shared" si="309"/>
        <v>40</v>
      </c>
    </row>
    <row r="19819" spans="1:10" x14ac:dyDescent="0.3">
      <c r="A19819" t="s">
        <v>19778</v>
      </c>
      <c r="C19819" s="18">
        <v>365.1308055729674</v>
      </c>
      <c r="D19819" s="1"/>
      <c r="E19819" s="1">
        <v>6</v>
      </c>
      <c r="F19819" s="1">
        <v>1</v>
      </c>
      <c r="G19819" s="1">
        <v>0</v>
      </c>
      <c r="H19819" s="1">
        <v>5</v>
      </c>
      <c r="I19819" s="15">
        <v>0.16666666666666666</v>
      </c>
      <c r="J19819">
        <f t="shared" si="309"/>
        <v>40</v>
      </c>
    </row>
    <row r="19820" spans="1:10" x14ac:dyDescent="0.3">
      <c r="A19820" t="s">
        <v>19779</v>
      </c>
      <c r="C19820" s="18">
        <v>365.12024281630249</v>
      </c>
      <c r="D19820" s="1"/>
      <c r="E19820" s="1">
        <v>8</v>
      </c>
      <c r="F19820" s="1">
        <v>2</v>
      </c>
      <c r="G19820" s="1">
        <v>0</v>
      </c>
      <c r="H19820" s="1">
        <v>6</v>
      </c>
      <c r="I19820" s="15">
        <v>0.25</v>
      </c>
      <c r="J19820">
        <f t="shared" si="309"/>
        <v>40</v>
      </c>
    </row>
    <row r="19821" spans="1:10" x14ac:dyDescent="0.3">
      <c r="A19821" t="s">
        <v>19781</v>
      </c>
      <c r="C19821" s="18">
        <v>365.11565155016251</v>
      </c>
      <c r="D19821" s="1"/>
      <c r="E19821" s="1">
        <v>8</v>
      </c>
      <c r="F19821" s="1">
        <v>2</v>
      </c>
      <c r="G19821" s="1">
        <v>0</v>
      </c>
      <c r="H19821" s="1">
        <v>6</v>
      </c>
      <c r="I19821" s="15">
        <v>0.25</v>
      </c>
      <c r="J19821">
        <f t="shared" si="309"/>
        <v>40</v>
      </c>
    </row>
    <row r="19822" spans="1:10" x14ac:dyDescent="0.3">
      <c r="A19822" t="s">
        <v>19783</v>
      </c>
      <c r="C19822" s="18">
        <v>365.10559820719845</v>
      </c>
      <c r="D19822" s="1"/>
      <c r="E19822" s="1">
        <v>5</v>
      </c>
      <c r="F19822" s="1">
        <v>1</v>
      </c>
      <c r="G19822" s="1">
        <v>0</v>
      </c>
      <c r="H19822" s="1">
        <v>4</v>
      </c>
      <c r="I19822" s="15">
        <v>0.2</v>
      </c>
      <c r="J19822">
        <f t="shared" si="309"/>
        <v>40</v>
      </c>
    </row>
    <row r="19823" spans="1:10" x14ac:dyDescent="0.3">
      <c r="A19823" t="s">
        <v>19785</v>
      </c>
      <c r="C19823" s="18">
        <v>365.09055469215855</v>
      </c>
      <c r="D19823" s="1"/>
      <c r="E19823" s="1">
        <v>3</v>
      </c>
      <c r="F19823" s="1">
        <v>0</v>
      </c>
      <c r="G19823" s="1">
        <v>0</v>
      </c>
      <c r="H19823" s="1">
        <v>3</v>
      </c>
      <c r="I19823" s="15">
        <v>0</v>
      </c>
      <c r="J19823">
        <f t="shared" si="309"/>
        <v>40</v>
      </c>
    </row>
    <row r="19824" spans="1:10" x14ac:dyDescent="0.3">
      <c r="A19824" t="s">
        <v>19786</v>
      </c>
      <c r="C19824" s="18">
        <v>365.08975718029848</v>
      </c>
      <c r="D19824" s="1"/>
      <c r="E19824" s="1">
        <v>6</v>
      </c>
      <c r="F19824" s="1">
        <v>1</v>
      </c>
      <c r="G19824" s="1">
        <v>0</v>
      </c>
      <c r="H19824" s="1">
        <v>5</v>
      </c>
      <c r="I19824" s="15">
        <v>0.16666666666666666</v>
      </c>
      <c r="J19824">
        <f t="shared" si="309"/>
        <v>40</v>
      </c>
    </row>
    <row r="19825" spans="1:10" x14ac:dyDescent="0.3">
      <c r="A19825" t="s">
        <v>20040</v>
      </c>
      <c r="C19825" s="18">
        <v>365.08179765852293</v>
      </c>
      <c r="D19825" s="1"/>
      <c r="E19825" s="1">
        <v>14</v>
      </c>
      <c r="F19825" s="1">
        <v>6</v>
      </c>
      <c r="G19825" s="1">
        <v>0</v>
      </c>
      <c r="H19825" s="1">
        <v>8</v>
      </c>
      <c r="I19825" s="15">
        <v>0.42857142857142855</v>
      </c>
      <c r="J19825">
        <f t="shared" si="309"/>
        <v>40</v>
      </c>
    </row>
    <row r="19826" spans="1:10" x14ac:dyDescent="0.3">
      <c r="A19826" t="s">
        <v>17852</v>
      </c>
      <c r="C19826" s="18">
        <v>365.07838212921251</v>
      </c>
      <c r="D19826" s="1"/>
      <c r="E19826" s="1">
        <v>9</v>
      </c>
      <c r="F19826" s="1">
        <v>3</v>
      </c>
      <c r="G19826" s="1">
        <v>0</v>
      </c>
      <c r="H19826" s="1">
        <v>6</v>
      </c>
      <c r="I19826" s="15">
        <v>0.33333333333333331</v>
      </c>
      <c r="J19826">
        <f t="shared" si="309"/>
        <v>40</v>
      </c>
    </row>
    <row r="19827" spans="1:10" x14ac:dyDescent="0.3">
      <c r="A19827" t="s">
        <v>19880</v>
      </c>
      <c r="C19827" s="18">
        <v>365.07662821670624</v>
      </c>
      <c r="D19827" s="1"/>
      <c r="E19827" s="1">
        <v>5</v>
      </c>
      <c r="F19827" s="1">
        <v>1</v>
      </c>
      <c r="G19827" s="1">
        <v>0</v>
      </c>
      <c r="H19827" s="1">
        <v>4</v>
      </c>
      <c r="I19827" s="15">
        <v>0.2</v>
      </c>
      <c r="J19827">
        <f t="shared" si="309"/>
        <v>40</v>
      </c>
    </row>
    <row r="19828" spans="1:10" x14ac:dyDescent="0.3">
      <c r="A19828" t="s">
        <v>19788</v>
      </c>
      <c r="C19828" s="18">
        <v>365.07587580224663</v>
      </c>
      <c r="D19828" s="1"/>
      <c r="E19828" s="1">
        <v>4</v>
      </c>
      <c r="F19828" s="1">
        <v>0</v>
      </c>
      <c r="G19828" s="1">
        <v>0</v>
      </c>
      <c r="H19828" s="1">
        <v>4</v>
      </c>
      <c r="I19828" s="15">
        <v>0</v>
      </c>
      <c r="J19828">
        <f t="shared" si="309"/>
        <v>40</v>
      </c>
    </row>
    <row r="19829" spans="1:10" x14ac:dyDescent="0.3">
      <c r="A19829" t="s">
        <v>19789</v>
      </c>
      <c r="C19829" s="18">
        <v>365.06393345893537</v>
      </c>
      <c r="D19829" s="1"/>
      <c r="E19829" s="1">
        <v>32</v>
      </c>
      <c r="F19829" s="1">
        <v>10</v>
      </c>
      <c r="G19829" s="1">
        <v>1</v>
      </c>
      <c r="H19829" s="1">
        <v>21</v>
      </c>
      <c r="I19829" s="15">
        <v>0.328125</v>
      </c>
      <c r="J19829">
        <f t="shared" si="309"/>
        <v>20</v>
      </c>
    </row>
    <row r="19830" spans="1:10" x14ac:dyDescent="0.3">
      <c r="A19830" t="s">
        <v>19791</v>
      </c>
      <c r="C19830" s="18">
        <v>365.06119571822359</v>
      </c>
      <c r="D19830" s="1"/>
      <c r="E19830" s="1">
        <v>4</v>
      </c>
      <c r="F19830" s="1">
        <v>0</v>
      </c>
      <c r="G19830" s="1">
        <v>0</v>
      </c>
      <c r="H19830" s="1">
        <v>4</v>
      </c>
      <c r="I19830" s="15">
        <v>0</v>
      </c>
      <c r="J19830">
        <f t="shared" si="309"/>
        <v>40</v>
      </c>
    </row>
    <row r="19831" spans="1:10" x14ac:dyDescent="0.3">
      <c r="A19831" t="s">
        <v>19894</v>
      </c>
      <c r="C19831" s="18">
        <v>365.05414092370535</v>
      </c>
      <c r="D19831" s="1"/>
      <c r="E19831" s="1">
        <v>11</v>
      </c>
      <c r="F19831" s="1">
        <v>3</v>
      </c>
      <c r="G19831" s="1">
        <v>1</v>
      </c>
      <c r="H19831" s="1">
        <v>7</v>
      </c>
      <c r="I19831" s="15">
        <v>0.31818181818181818</v>
      </c>
      <c r="J19831">
        <f t="shared" si="309"/>
        <v>40</v>
      </c>
    </row>
    <row r="19832" spans="1:10" x14ac:dyDescent="0.3">
      <c r="A19832" t="s">
        <v>19792</v>
      </c>
      <c r="C19832" s="18">
        <v>365.0153828493942</v>
      </c>
      <c r="D19832" s="1"/>
      <c r="E19832" s="1">
        <v>12</v>
      </c>
      <c r="F19832" s="1">
        <v>4</v>
      </c>
      <c r="G19832" s="1">
        <v>0</v>
      </c>
      <c r="H19832" s="1">
        <v>8</v>
      </c>
      <c r="I19832" s="15">
        <v>0.33333333333333331</v>
      </c>
      <c r="J19832">
        <f t="shared" si="309"/>
        <v>40</v>
      </c>
    </row>
    <row r="19833" spans="1:10" x14ac:dyDescent="0.3">
      <c r="A19833" t="s">
        <v>17967</v>
      </c>
      <c r="C19833" s="18">
        <v>365.00586186833169</v>
      </c>
      <c r="D19833" s="1"/>
      <c r="E19833" s="1">
        <v>21</v>
      </c>
      <c r="F19833" s="1">
        <v>8</v>
      </c>
      <c r="G19833" s="1">
        <v>1</v>
      </c>
      <c r="H19833" s="1">
        <v>12</v>
      </c>
      <c r="I19833" s="15">
        <v>0.40476190476190477</v>
      </c>
      <c r="J19833">
        <f t="shared" si="309"/>
        <v>40</v>
      </c>
    </row>
    <row r="19834" spans="1:10" x14ac:dyDescent="0.3">
      <c r="A19834" t="s">
        <v>19793</v>
      </c>
      <c r="C19834" s="18">
        <v>365.00179413394272</v>
      </c>
      <c r="D19834" s="1"/>
      <c r="E19834" s="1">
        <v>10</v>
      </c>
      <c r="F19834" s="1">
        <v>3</v>
      </c>
      <c r="G19834" s="1">
        <v>0</v>
      </c>
      <c r="H19834" s="1">
        <v>7</v>
      </c>
      <c r="I19834" s="15">
        <v>0.3</v>
      </c>
      <c r="J19834">
        <f t="shared" si="309"/>
        <v>40</v>
      </c>
    </row>
    <row r="19835" spans="1:10" x14ac:dyDescent="0.3">
      <c r="A19835" t="s">
        <v>19794</v>
      </c>
      <c r="C19835" s="18">
        <v>364.97486006340586</v>
      </c>
      <c r="D19835" s="1"/>
      <c r="E19835" s="1">
        <v>11</v>
      </c>
      <c r="F19835" s="1">
        <v>3</v>
      </c>
      <c r="G19835" s="1">
        <v>1</v>
      </c>
      <c r="H19835" s="1">
        <v>7</v>
      </c>
      <c r="I19835" s="15">
        <v>0.31818181818181818</v>
      </c>
      <c r="J19835">
        <f t="shared" si="309"/>
        <v>40</v>
      </c>
    </row>
    <row r="19836" spans="1:10" x14ac:dyDescent="0.3">
      <c r="A19836" t="s">
        <v>19795</v>
      </c>
      <c r="C19836" s="18">
        <v>364.97072409261096</v>
      </c>
      <c r="D19836" s="1"/>
      <c r="E19836" s="1">
        <v>6</v>
      </c>
      <c r="F19836" s="1">
        <v>1</v>
      </c>
      <c r="G19836" s="1">
        <v>0</v>
      </c>
      <c r="H19836" s="1">
        <v>5</v>
      </c>
      <c r="I19836" s="15">
        <v>0.16666666666666666</v>
      </c>
      <c r="J19836">
        <f t="shared" si="309"/>
        <v>40</v>
      </c>
    </row>
    <row r="19837" spans="1:10" x14ac:dyDescent="0.3">
      <c r="A19837" t="s">
        <v>19797</v>
      </c>
      <c r="C19837" s="18">
        <v>364.93977451811571</v>
      </c>
      <c r="D19837" s="1"/>
      <c r="E19837" s="1">
        <v>12</v>
      </c>
      <c r="F19837" s="1">
        <v>4</v>
      </c>
      <c r="G19837" s="1">
        <v>0</v>
      </c>
      <c r="H19837" s="1">
        <v>8</v>
      </c>
      <c r="I19837" s="15">
        <v>0.33333333333333331</v>
      </c>
      <c r="J19837">
        <f t="shared" si="309"/>
        <v>40</v>
      </c>
    </row>
    <row r="19838" spans="1:10" x14ac:dyDescent="0.3">
      <c r="A19838" t="s">
        <v>20041</v>
      </c>
      <c r="C19838" s="18">
        <v>364.93709485097878</v>
      </c>
      <c r="D19838" s="1"/>
      <c r="E19838" s="1">
        <v>8</v>
      </c>
      <c r="F19838" s="1">
        <v>2</v>
      </c>
      <c r="G19838" s="1">
        <v>0</v>
      </c>
      <c r="H19838" s="1">
        <v>6</v>
      </c>
      <c r="I19838" s="15">
        <v>0.25</v>
      </c>
      <c r="J19838">
        <f t="shared" si="309"/>
        <v>40</v>
      </c>
    </row>
    <row r="19839" spans="1:10" x14ac:dyDescent="0.3">
      <c r="A19839" t="s">
        <v>19799</v>
      </c>
      <c r="C19839" s="18">
        <v>364.93643554255658</v>
      </c>
      <c r="D19839" s="1"/>
      <c r="E19839" s="1">
        <v>3</v>
      </c>
      <c r="F19839" s="1">
        <v>0</v>
      </c>
      <c r="G19839" s="1">
        <v>0</v>
      </c>
      <c r="H19839" s="1">
        <v>3</v>
      </c>
      <c r="I19839" s="15">
        <v>0</v>
      </c>
      <c r="J19839">
        <f t="shared" si="309"/>
        <v>40</v>
      </c>
    </row>
    <row r="19840" spans="1:10" x14ac:dyDescent="0.3">
      <c r="A19840" t="s">
        <v>19800</v>
      </c>
      <c r="C19840" s="18">
        <v>364.90496616897434</v>
      </c>
      <c r="D19840" s="1"/>
      <c r="E19840" s="1">
        <v>5</v>
      </c>
      <c r="F19840" s="1">
        <v>1</v>
      </c>
      <c r="G19840" s="1">
        <v>0</v>
      </c>
      <c r="H19840" s="1">
        <v>4</v>
      </c>
      <c r="I19840" s="15">
        <v>0.2</v>
      </c>
      <c r="J19840">
        <f t="shared" si="309"/>
        <v>40</v>
      </c>
    </row>
    <row r="19841" spans="1:10" x14ac:dyDescent="0.3">
      <c r="A19841" t="s">
        <v>19802</v>
      </c>
      <c r="C19841" s="18">
        <v>364.89121563770527</v>
      </c>
      <c r="D19841" s="1"/>
      <c r="E19841" s="1">
        <v>31</v>
      </c>
      <c r="F19841" s="1">
        <v>12</v>
      </c>
      <c r="G19841" s="1">
        <v>0</v>
      </c>
      <c r="H19841" s="1">
        <v>19</v>
      </c>
      <c r="I19841" s="15">
        <v>0.38709677419354838</v>
      </c>
      <c r="J19841">
        <f t="shared" si="309"/>
        <v>20</v>
      </c>
    </row>
    <row r="19842" spans="1:10" x14ac:dyDescent="0.3">
      <c r="A19842" t="s">
        <v>19804</v>
      </c>
      <c r="C19842" s="18">
        <v>369.10888123468521</v>
      </c>
      <c r="D19842" s="1"/>
      <c r="E19842" s="1">
        <v>29</v>
      </c>
      <c r="F19842" s="1">
        <v>11</v>
      </c>
      <c r="G19842" s="1">
        <v>0</v>
      </c>
      <c r="H19842" s="1">
        <v>18</v>
      </c>
      <c r="I19842" s="15">
        <v>0.37931034482758619</v>
      </c>
      <c r="J19842">
        <f t="shared" si="309"/>
        <v>40</v>
      </c>
    </row>
    <row r="19843" spans="1:10" x14ac:dyDescent="0.3">
      <c r="A19843" t="s">
        <v>19805</v>
      </c>
      <c r="C19843" s="18">
        <v>364.87795254021921</v>
      </c>
      <c r="D19843" s="1"/>
      <c r="E19843" s="1">
        <v>8</v>
      </c>
      <c r="F19843" s="1">
        <v>2</v>
      </c>
      <c r="G19843" s="1">
        <v>0</v>
      </c>
      <c r="H19843" s="1">
        <v>6</v>
      </c>
      <c r="I19843" s="15">
        <v>0.25</v>
      </c>
      <c r="J19843">
        <f t="shared" si="309"/>
        <v>40</v>
      </c>
    </row>
    <row r="19844" spans="1:10" x14ac:dyDescent="0.3">
      <c r="A19844" t="s">
        <v>19806</v>
      </c>
      <c r="C19844" s="18">
        <v>364.86614394835783</v>
      </c>
      <c r="D19844" s="1"/>
      <c r="E19844" s="1">
        <v>10</v>
      </c>
      <c r="F19844" s="1">
        <v>3</v>
      </c>
      <c r="G19844" s="1">
        <v>0</v>
      </c>
      <c r="H19844" s="1">
        <v>7</v>
      </c>
      <c r="I19844" s="15">
        <v>0.3</v>
      </c>
      <c r="J19844">
        <f t="shared" ref="J19844:J19907" si="310">IF(E19844&lt;=30,40,20)</f>
        <v>40</v>
      </c>
    </row>
    <row r="19845" spans="1:10" x14ac:dyDescent="0.3">
      <c r="A19845" t="s">
        <v>19807</v>
      </c>
      <c r="C19845" s="18">
        <v>364.85710184975113</v>
      </c>
      <c r="D19845" s="1"/>
      <c r="E19845" s="1">
        <v>14</v>
      </c>
      <c r="F19845" s="1">
        <v>5</v>
      </c>
      <c r="G19845" s="1">
        <v>1</v>
      </c>
      <c r="H19845" s="1">
        <v>8</v>
      </c>
      <c r="I19845" s="15">
        <v>0.39285714285714285</v>
      </c>
      <c r="J19845">
        <f t="shared" si="310"/>
        <v>40</v>
      </c>
    </row>
    <row r="19846" spans="1:10" x14ac:dyDescent="0.3">
      <c r="A19846" t="s">
        <v>20383</v>
      </c>
      <c r="C19846" s="18">
        <v>364.84029797506008</v>
      </c>
      <c r="D19846" s="1"/>
      <c r="E19846" s="1">
        <v>16</v>
      </c>
      <c r="F19846" s="1">
        <v>5</v>
      </c>
      <c r="G19846" s="1">
        <v>1</v>
      </c>
      <c r="H19846" s="1">
        <v>10</v>
      </c>
      <c r="I19846" s="15">
        <v>0.34375</v>
      </c>
      <c r="J19846">
        <f t="shared" si="310"/>
        <v>40</v>
      </c>
    </row>
    <row r="19847" spans="1:10" x14ac:dyDescent="0.3">
      <c r="A19847" t="s">
        <v>19808</v>
      </c>
      <c r="C19847" s="18">
        <v>364.8393190609566</v>
      </c>
      <c r="D19847" s="1"/>
      <c r="E19847" s="1">
        <v>10</v>
      </c>
      <c r="F19847" s="1">
        <v>3</v>
      </c>
      <c r="G19847" s="1">
        <v>0</v>
      </c>
      <c r="H19847" s="1">
        <v>7</v>
      </c>
      <c r="I19847" s="15">
        <v>0.3</v>
      </c>
      <c r="J19847">
        <f t="shared" si="310"/>
        <v>40</v>
      </c>
    </row>
    <row r="19848" spans="1:10" x14ac:dyDescent="0.3">
      <c r="A19848" t="s">
        <v>19812</v>
      </c>
      <c r="C19848" s="18">
        <v>364.82777145796365</v>
      </c>
      <c r="D19848" s="1"/>
      <c r="E19848" s="1">
        <v>14</v>
      </c>
      <c r="F19848" s="1">
        <v>5</v>
      </c>
      <c r="G19848" s="1">
        <v>1</v>
      </c>
      <c r="H19848" s="1">
        <v>8</v>
      </c>
      <c r="I19848" s="15">
        <v>0.39285714285714285</v>
      </c>
      <c r="J19848">
        <f t="shared" si="310"/>
        <v>40</v>
      </c>
    </row>
    <row r="19849" spans="1:10" x14ac:dyDescent="0.3">
      <c r="A19849" t="s">
        <v>19810</v>
      </c>
      <c r="C19849" s="18">
        <v>364.82716858112013</v>
      </c>
      <c r="D19849" s="1"/>
      <c r="E19849" s="1">
        <v>10</v>
      </c>
      <c r="F19849" s="1">
        <v>3</v>
      </c>
      <c r="G19849" s="1">
        <v>1</v>
      </c>
      <c r="H19849" s="1">
        <v>6</v>
      </c>
      <c r="I19849" s="15">
        <v>0.35</v>
      </c>
      <c r="J19849">
        <f t="shared" si="310"/>
        <v>40</v>
      </c>
    </row>
    <row r="19850" spans="1:10" x14ac:dyDescent="0.3">
      <c r="A19850" t="s">
        <v>19811</v>
      </c>
      <c r="C19850" s="18">
        <v>364.82266234791661</v>
      </c>
      <c r="D19850" s="1"/>
      <c r="E19850" s="1">
        <v>6</v>
      </c>
      <c r="F19850" s="1">
        <v>1</v>
      </c>
      <c r="G19850" s="1">
        <v>0</v>
      </c>
      <c r="H19850" s="1">
        <v>5</v>
      </c>
      <c r="I19850" s="15">
        <v>0.16666666666666666</v>
      </c>
      <c r="J19850">
        <f t="shared" si="310"/>
        <v>40</v>
      </c>
    </row>
    <row r="19851" spans="1:10" x14ac:dyDescent="0.3">
      <c r="A19851" t="s">
        <v>19813</v>
      </c>
      <c r="C19851" s="18">
        <v>364.81465969238297</v>
      </c>
      <c r="D19851" s="1"/>
      <c r="E19851" s="1">
        <v>6</v>
      </c>
      <c r="F19851" s="1">
        <v>1</v>
      </c>
      <c r="G19851" s="1">
        <v>0</v>
      </c>
      <c r="H19851" s="1">
        <v>5</v>
      </c>
      <c r="I19851" s="15">
        <v>0.16666666666666666</v>
      </c>
      <c r="J19851">
        <f t="shared" si="310"/>
        <v>40</v>
      </c>
    </row>
    <row r="19852" spans="1:10" x14ac:dyDescent="0.3">
      <c r="A19852" t="s">
        <v>19815</v>
      </c>
      <c r="C19852" s="18">
        <v>364.78725851339181</v>
      </c>
      <c r="D19852" s="1"/>
      <c r="E19852" s="1">
        <v>10</v>
      </c>
      <c r="F19852" s="1">
        <v>3</v>
      </c>
      <c r="G19852" s="1">
        <v>0</v>
      </c>
      <c r="H19852" s="1">
        <v>7</v>
      </c>
      <c r="I19852" s="15">
        <v>0.3</v>
      </c>
      <c r="J19852">
        <f t="shared" si="310"/>
        <v>40</v>
      </c>
    </row>
    <row r="19853" spans="1:10" x14ac:dyDescent="0.3">
      <c r="A19853" t="s">
        <v>19816</v>
      </c>
      <c r="C19853" s="18">
        <v>364.78578955155592</v>
      </c>
      <c r="D19853" s="1"/>
      <c r="E19853" s="1">
        <v>6</v>
      </c>
      <c r="F19853" s="1">
        <v>1</v>
      </c>
      <c r="G19853" s="1">
        <v>0</v>
      </c>
      <c r="H19853" s="1">
        <v>5</v>
      </c>
      <c r="I19853" s="15">
        <v>0.16666666666666666</v>
      </c>
      <c r="J19853">
        <f t="shared" si="310"/>
        <v>40</v>
      </c>
    </row>
    <row r="19854" spans="1:10" x14ac:dyDescent="0.3">
      <c r="A19854" t="s">
        <v>19818</v>
      </c>
      <c r="C19854" s="18">
        <v>364.78218991162163</v>
      </c>
      <c r="D19854" s="1"/>
      <c r="E19854" s="1">
        <v>10</v>
      </c>
      <c r="F19854" s="1">
        <v>3</v>
      </c>
      <c r="G19854" s="1">
        <v>0</v>
      </c>
      <c r="H19854" s="1">
        <v>7</v>
      </c>
      <c r="I19854" s="15">
        <v>0.3</v>
      </c>
      <c r="J19854">
        <f t="shared" si="310"/>
        <v>40</v>
      </c>
    </row>
    <row r="19855" spans="1:10" x14ac:dyDescent="0.3">
      <c r="A19855" t="s">
        <v>19820</v>
      </c>
      <c r="C19855" s="18">
        <v>364.76049068066999</v>
      </c>
      <c r="D19855" s="1"/>
      <c r="E19855" s="1">
        <v>8</v>
      </c>
      <c r="F19855" s="1">
        <v>1</v>
      </c>
      <c r="G19855" s="1">
        <v>2</v>
      </c>
      <c r="H19855" s="1">
        <v>5</v>
      </c>
      <c r="I19855" s="15">
        <v>0.25</v>
      </c>
      <c r="J19855">
        <f t="shared" si="310"/>
        <v>40</v>
      </c>
    </row>
    <row r="19856" spans="1:10" x14ac:dyDescent="0.3">
      <c r="A19856" t="s">
        <v>19821</v>
      </c>
      <c r="C19856" s="18">
        <v>364.74622566251259</v>
      </c>
      <c r="D19856" s="1"/>
      <c r="E19856" s="1">
        <v>15</v>
      </c>
      <c r="F19856" s="1">
        <v>2</v>
      </c>
      <c r="G19856" s="1">
        <v>6</v>
      </c>
      <c r="H19856" s="1">
        <v>7</v>
      </c>
      <c r="I19856" s="15">
        <v>0.33333333333333331</v>
      </c>
      <c r="J19856">
        <f t="shared" si="310"/>
        <v>40</v>
      </c>
    </row>
    <row r="19857" spans="1:10" x14ac:dyDescent="0.3">
      <c r="A19857" t="s">
        <v>19822</v>
      </c>
      <c r="C19857" s="18">
        <v>364.73359516558526</v>
      </c>
      <c r="D19857" s="1"/>
      <c r="E19857" s="1">
        <v>3</v>
      </c>
      <c r="F19857" s="1">
        <v>0</v>
      </c>
      <c r="G19857" s="1">
        <v>0</v>
      </c>
      <c r="H19857" s="1">
        <v>3</v>
      </c>
      <c r="I19857" s="15">
        <v>0</v>
      </c>
      <c r="J19857">
        <f t="shared" si="310"/>
        <v>40</v>
      </c>
    </row>
    <row r="19858" spans="1:10" x14ac:dyDescent="0.3">
      <c r="A19858" t="s">
        <v>19796</v>
      </c>
      <c r="C19858" s="18">
        <v>364.72911857704145</v>
      </c>
      <c r="D19858" s="1"/>
      <c r="E19858" s="1">
        <v>83</v>
      </c>
      <c r="F19858" s="1">
        <v>36</v>
      </c>
      <c r="G19858" s="1">
        <v>1</v>
      </c>
      <c r="H19858" s="1">
        <v>46</v>
      </c>
      <c r="I19858" s="15">
        <v>0.43975903614457829</v>
      </c>
      <c r="J19858">
        <f t="shared" si="310"/>
        <v>20</v>
      </c>
    </row>
    <row r="19859" spans="1:10" x14ac:dyDescent="0.3">
      <c r="A19859" t="s">
        <v>19823</v>
      </c>
      <c r="C19859" s="18">
        <v>364.72621157517193</v>
      </c>
      <c r="D19859" s="1"/>
      <c r="E19859" s="1">
        <v>9</v>
      </c>
      <c r="F19859" s="1">
        <v>2</v>
      </c>
      <c r="G19859" s="1">
        <v>1</v>
      </c>
      <c r="H19859" s="1">
        <v>6</v>
      </c>
      <c r="I19859" s="15">
        <v>0.27777777777777779</v>
      </c>
      <c r="J19859">
        <f t="shared" si="310"/>
        <v>40</v>
      </c>
    </row>
    <row r="19860" spans="1:10" x14ac:dyDescent="0.3">
      <c r="A19860" t="s">
        <v>19826</v>
      </c>
      <c r="C19860" s="18">
        <v>364.70677409241409</v>
      </c>
      <c r="D19860" s="1"/>
      <c r="E19860" s="1">
        <v>3</v>
      </c>
      <c r="F19860" s="1">
        <v>0</v>
      </c>
      <c r="G19860" s="1">
        <v>0</v>
      </c>
      <c r="H19860" s="1">
        <v>3</v>
      </c>
      <c r="I19860" s="15">
        <v>0</v>
      </c>
      <c r="J19860">
        <f t="shared" si="310"/>
        <v>40</v>
      </c>
    </row>
    <row r="19861" spans="1:10" x14ac:dyDescent="0.3">
      <c r="A19861" t="s">
        <v>19827</v>
      </c>
      <c r="C19861" s="18">
        <v>364.64239817779935</v>
      </c>
      <c r="D19861" s="1"/>
      <c r="E19861" s="1">
        <v>4</v>
      </c>
      <c r="F19861" s="1">
        <v>0</v>
      </c>
      <c r="G19861" s="1">
        <v>0</v>
      </c>
      <c r="H19861" s="1">
        <v>4</v>
      </c>
      <c r="I19861" s="15">
        <v>0</v>
      </c>
      <c r="J19861">
        <f t="shared" si="310"/>
        <v>40</v>
      </c>
    </row>
    <row r="19862" spans="1:10" x14ac:dyDescent="0.3">
      <c r="A19862" t="s">
        <v>19828</v>
      </c>
      <c r="C19862" s="18">
        <v>364.64071635749218</v>
      </c>
      <c r="D19862" s="1"/>
      <c r="E19862" s="1">
        <v>10</v>
      </c>
      <c r="F19862" s="1">
        <v>3</v>
      </c>
      <c r="G19862" s="1">
        <v>0</v>
      </c>
      <c r="H19862" s="1">
        <v>7</v>
      </c>
      <c r="I19862" s="15">
        <v>0.3</v>
      </c>
      <c r="J19862">
        <f t="shared" si="310"/>
        <v>40</v>
      </c>
    </row>
    <row r="19863" spans="1:10" x14ac:dyDescent="0.3">
      <c r="A19863" t="s">
        <v>19895</v>
      </c>
      <c r="C19863" s="18">
        <v>364.64060675992687</v>
      </c>
      <c r="D19863" s="1"/>
      <c r="E19863" s="1">
        <v>8</v>
      </c>
      <c r="F19863" s="1">
        <v>2</v>
      </c>
      <c r="G19863" s="1">
        <v>0</v>
      </c>
      <c r="H19863" s="1">
        <v>6</v>
      </c>
      <c r="I19863" s="15">
        <v>0.25</v>
      </c>
      <c r="J19863">
        <f t="shared" si="310"/>
        <v>40</v>
      </c>
    </row>
    <row r="19864" spans="1:10" x14ac:dyDescent="0.3">
      <c r="A19864" t="s">
        <v>20580</v>
      </c>
      <c r="C19864" s="18">
        <v>364.61975947696624</v>
      </c>
      <c r="D19864" s="1"/>
      <c r="E19864" s="1">
        <v>18</v>
      </c>
      <c r="F19864" s="1">
        <v>6</v>
      </c>
      <c r="G19864" s="1">
        <v>0</v>
      </c>
      <c r="H19864" s="1">
        <v>12</v>
      </c>
      <c r="I19864" s="15">
        <v>0.33333333333333331</v>
      </c>
      <c r="J19864">
        <f t="shared" si="310"/>
        <v>40</v>
      </c>
    </row>
    <row r="19865" spans="1:10" x14ac:dyDescent="0.3">
      <c r="A19865" t="s">
        <v>19829</v>
      </c>
      <c r="C19865" s="18">
        <v>364.61871182069814</v>
      </c>
      <c r="D19865" s="1"/>
      <c r="E19865" s="1">
        <v>14</v>
      </c>
      <c r="F19865" s="1">
        <v>4</v>
      </c>
      <c r="G19865" s="1">
        <v>1</v>
      </c>
      <c r="H19865" s="1">
        <v>9</v>
      </c>
      <c r="I19865" s="15">
        <v>0.32142857142857145</v>
      </c>
      <c r="J19865">
        <f t="shared" si="310"/>
        <v>40</v>
      </c>
    </row>
    <row r="19866" spans="1:10" x14ac:dyDescent="0.3">
      <c r="A19866" t="s">
        <v>19830</v>
      </c>
      <c r="C19866" s="18">
        <v>364.61822410605799</v>
      </c>
      <c r="D19866" s="1"/>
      <c r="E19866" s="1">
        <v>6</v>
      </c>
      <c r="F19866" s="1">
        <v>1</v>
      </c>
      <c r="G19866" s="1">
        <v>0</v>
      </c>
      <c r="H19866" s="1">
        <v>5</v>
      </c>
      <c r="I19866" s="15">
        <v>0.16666666666666666</v>
      </c>
      <c r="J19866">
        <f t="shared" si="310"/>
        <v>40</v>
      </c>
    </row>
    <row r="19867" spans="1:10" x14ac:dyDescent="0.3">
      <c r="A19867" t="s">
        <v>19831</v>
      </c>
      <c r="C19867" s="18">
        <v>364.60522289927871</v>
      </c>
      <c r="D19867" s="1"/>
      <c r="E19867" s="1">
        <v>6</v>
      </c>
      <c r="F19867" s="1">
        <v>1</v>
      </c>
      <c r="G19867" s="1">
        <v>0</v>
      </c>
      <c r="H19867" s="1">
        <v>5</v>
      </c>
      <c r="I19867" s="15">
        <v>0.16666666666666666</v>
      </c>
      <c r="J19867">
        <f t="shared" si="310"/>
        <v>40</v>
      </c>
    </row>
    <row r="19868" spans="1:10" x14ac:dyDescent="0.3">
      <c r="A19868" t="s">
        <v>19832</v>
      </c>
      <c r="C19868" s="18">
        <v>364.60161326780081</v>
      </c>
      <c r="D19868" s="1"/>
      <c r="E19868" s="1">
        <v>17</v>
      </c>
      <c r="F19868" s="1">
        <v>6</v>
      </c>
      <c r="G19868" s="1">
        <v>0</v>
      </c>
      <c r="H19868" s="1">
        <v>11</v>
      </c>
      <c r="I19868" s="15">
        <v>0.35294117647058826</v>
      </c>
      <c r="J19868">
        <f t="shared" si="310"/>
        <v>40</v>
      </c>
    </row>
    <row r="19869" spans="1:10" x14ac:dyDescent="0.3">
      <c r="A19869" t="s">
        <v>19833</v>
      </c>
      <c r="C19869" s="18">
        <v>364.59490416624561</v>
      </c>
      <c r="D19869" s="1"/>
      <c r="E19869" s="1">
        <v>6</v>
      </c>
      <c r="F19869" s="1">
        <v>1</v>
      </c>
      <c r="G19869" s="1">
        <v>0</v>
      </c>
      <c r="H19869" s="1">
        <v>5</v>
      </c>
      <c r="I19869" s="15">
        <v>0.16666666666666666</v>
      </c>
      <c r="J19869">
        <f t="shared" si="310"/>
        <v>40</v>
      </c>
    </row>
    <row r="19870" spans="1:10" x14ac:dyDescent="0.3">
      <c r="A19870" t="s">
        <v>19834</v>
      </c>
      <c r="C19870" s="18">
        <v>364.59383936567053</v>
      </c>
      <c r="D19870" s="1"/>
      <c r="E19870" s="1">
        <v>7</v>
      </c>
      <c r="F19870" s="1">
        <v>1</v>
      </c>
      <c r="G19870" s="1">
        <v>1</v>
      </c>
      <c r="H19870" s="1">
        <v>5</v>
      </c>
      <c r="I19870" s="15">
        <v>0.21428571428571427</v>
      </c>
      <c r="J19870">
        <f t="shared" si="310"/>
        <v>40</v>
      </c>
    </row>
    <row r="19871" spans="1:10" x14ac:dyDescent="0.3">
      <c r="A19871" t="s">
        <v>19858</v>
      </c>
      <c r="C19871" s="18">
        <v>364.57243475700739</v>
      </c>
      <c r="D19871" s="1"/>
      <c r="E19871" s="1">
        <v>9</v>
      </c>
      <c r="F19871" s="1">
        <v>2</v>
      </c>
      <c r="G19871" s="1">
        <v>1</v>
      </c>
      <c r="H19871" s="1">
        <v>6</v>
      </c>
      <c r="I19871" s="15">
        <v>0.27777777777777779</v>
      </c>
      <c r="J19871">
        <f t="shared" si="310"/>
        <v>40</v>
      </c>
    </row>
    <row r="19872" spans="1:10" x14ac:dyDescent="0.3">
      <c r="A19872" t="s">
        <v>20206</v>
      </c>
      <c r="C19872" s="18">
        <v>364.54128965171435</v>
      </c>
      <c r="D19872" s="1"/>
      <c r="E19872" s="1">
        <v>6</v>
      </c>
      <c r="F19872" s="1">
        <v>1</v>
      </c>
      <c r="G19872" s="1">
        <v>0</v>
      </c>
      <c r="H19872" s="1">
        <v>5</v>
      </c>
      <c r="I19872" s="15">
        <v>0.16666666666666666</v>
      </c>
      <c r="J19872">
        <f t="shared" si="310"/>
        <v>40</v>
      </c>
    </row>
    <row r="19873" spans="1:10" x14ac:dyDescent="0.3">
      <c r="A19873" t="s">
        <v>19836</v>
      </c>
      <c r="C19873" s="18">
        <v>364.53587975368913</v>
      </c>
      <c r="D19873" s="1"/>
      <c r="E19873" s="1">
        <v>42</v>
      </c>
      <c r="F19873" s="1">
        <v>18</v>
      </c>
      <c r="G19873" s="1">
        <v>0</v>
      </c>
      <c r="H19873" s="1">
        <v>24</v>
      </c>
      <c r="I19873" s="15">
        <v>0.42857142857142855</v>
      </c>
      <c r="J19873">
        <f t="shared" si="310"/>
        <v>20</v>
      </c>
    </row>
    <row r="19874" spans="1:10" x14ac:dyDescent="0.3">
      <c r="A19874" t="s">
        <v>19837</v>
      </c>
      <c r="C19874" s="18">
        <v>364.53386660533153</v>
      </c>
      <c r="D19874" s="1"/>
      <c r="E19874" s="1">
        <v>9</v>
      </c>
      <c r="F19874" s="1">
        <v>2</v>
      </c>
      <c r="G19874" s="1">
        <v>1</v>
      </c>
      <c r="H19874" s="1">
        <v>6</v>
      </c>
      <c r="I19874" s="15">
        <v>0.27777777777777779</v>
      </c>
      <c r="J19874">
        <f t="shared" si="310"/>
        <v>40</v>
      </c>
    </row>
    <row r="19875" spans="1:10" x14ac:dyDescent="0.3">
      <c r="A19875" t="s">
        <v>19838</v>
      </c>
      <c r="C19875" s="18">
        <v>364.52578659881755</v>
      </c>
      <c r="D19875" s="1"/>
      <c r="E19875" s="1">
        <v>10</v>
      </c>
      <c r="F19875" s="1">
        <v>3</v>
      </c>
      <c r="G19875" s="1">
        <v>1</v>
      </c>
      <c r="H19875" s="1">
        <v>6</v>
      </c>
      <c r="I19875" s="15">
        <v>0.35</v>
      </c>
      <c r="J19875">
        <f t="shared" si="310"/>
        <v>40</v>
      </c>
    </row>
    <row r="19876" spans="1:10" x14ac:dyDescent="0.3">
      <c r="A19876" t="s">
        <v>19839</v>
      </c>
      <c r="C19876" s="18">
        <v>364.5208073523109</v>
      </c>
      <c r="D19876" s="1"/>
      <c r="E19876" s="1">
        <v>5</v>
      </c>
      <c r="F19876" s="1">
        <v>1</v>
      </c>
      <c r="G19876" s="1">
        <v>0</v>
      </c>
      <c r="H19876" s="1">
        <v>4</v>
      </c>
      <c r="I19876" s="15">
        <v>0.2</v>
      </c>
      <c r="J19876">
        <f t="shared" si="310"/>
        <v>40</v>
      </c>
    </row>
    <row r="19877" spans="1:10" x14ac:dyDescent="0.3">
      <c r="A19877" t="s">
        <v>19840</v>
      </c>
      <c r="C19877" s="18">
        <v>364.51027341271822</v>
      </c>
      <c r="D19877" s="1"/>
      <c r="E19877" s="1">
        <v>10</v>
      </c>
      <c r="F19877" s="1">
        <v>2</v>
      </c>
      <c r="G19877" s="1">
        <v>2</v>
      </c>
      <c r="H19877" s="1">
        <v>6</v>
      </c>
      <c r="I19877" s="15">
        <v>0.3</v>
      </c>
      <c r="J19877">
        <f t="shared" si="310"/>
        <v>40</v>
      </c>
    </row>
    <row r="19878" spans="1:10" x14ac:dyDescent="0.3">
      <c r="A19878" t="s">
        <v>19842</v>
      </c>
      <c r="C19878" s="18">
        <v>364.50053947065732</v>
      </c>
      <c r="D19878" s="1"/>
      <c r="E19878" s="1">
        <v>6</v>
      </c>
      <c r="F19878" s="1">
        <v>1</v>
      </c>
      <c r="G19878" s="1">
        <v>0</v>
      </c>
      <c r="H19878" s="1">
        <v>5</v>
      </c>
      <c r="I19878" s="15">
        <v>0.16666666666666666</v>
      </c>
      <c r="J19878">
        <f t="shared" si="310"/>
        <v>40</v>
      </c>
    </row>
    <row r="19879" spans="1:10" x14ac:dyDescent="0.3">
      <c r="A19879" t="s">
        <v>19843</v>
      </c>
      <c r="C19879" s="18">
        <v>364.49385651608151</v>
      </c>
      <c r="D19879" s="1"/>
      <c r="E19879" s="1">
        <v>38</v>
      </c>
      <c r="F19879" s="1">
        <v>19</v>
      </c>
      <c r="G19879" s="1">
        <v>1</v>
      </c>
      <c r="H19879" s="1">
        <v>18</v>
      </c>
      <c r="I19879" s="15">
        <v>0.51315789473684215</v>
      </c>
      <c r="J19879">
        <f t="shared" si="310"/>
        <v>20</v>
      </c>
    </row>
    <row r="19880" spans="1:10" x14ac:dyDescent="0.3">
      <c r="A19880" t="s">
        <v>19844</v>
      </c>
      <c r="C19880" s="18">
        <v>364.49312821505839</v>
      </c>
      <c r="D19880" s="1"/>
      <c r="E19880" s="1">
        <v>6</v>
      </c>
      <c r="F19880" s="1">
        <v>1</v>
      </c>
      <c r="G19880" s="1">
        <v>0</v>
      </c>
      <c r="H19880" s="1">
        <v>5</v>
      </c>
      <c r="I19880" s="15">
        <v>0.16666666666666666</v>
      </c>
      <c r="J19880">
        <f t="shared" si="310"/>
        <v>40</v>
      </c>
    </row>
    <row r="19881" spans="1:10" x14ac:dyDescent="0.3">
      <c r="A19881" t="s">
        <v>19845</v>
      </c>
      <c r="C19881" s="18">
        <v>364.45918913501941</v>
      </c>
      <c r="D19881" s="1"/>
      <c r="E19881" s="1">
        <v>19</v>
      </c>
      <c r="F19881" s="1">
        <v>7</v>
      </c>
      <c r="G19881" s="1">
        <v>0</v>
      </c>
      <c r="H19881" s="1">
        <v>12</v>
      </c>
      <c r="I19881" s="15">
        <v>0.36842105263157893</v>
      </c>
      <c r="J19881">
        <f t="shared" si="310"/>
        <v>40</v>
      </c>
    </row>
    <row r="19882" spans="1:10" x14ac:dyDescent="0.3">
      <c r="A19882" t="s">
        <v>19846</v>
      </c>
      <c r="C19882" s="18">
        <v>364.45664107281152</v>
      </c>
      <c r="D19882" s="1"/>
      <c r="E19882" s="1">
        <v>3</v>
      </c>
      <c r="F19882" s="1">
        <v>0</v>
      </c>
      <c r="G19882" s="1">
        <v>0</v>
      </c>
      <c r="H19882" s="1">
        <v>3</v>
      </c>
      <c r="I19882" s="15">
        <v>0</v>
      </c>
      <c r="J19882">
        <f t="shared" si="310"/>
        <v>40</v>
      </c>
    </row>
    <row r="19883" spans="1:10" x14ac:dyDescent="0.3">
      <c r="A19883" t="s">
        <v>20012</v>
      </c>
      <c r="C19883" s="18">
        <v>364.45020804719513</v>
      </c>
      <c r="D19883" s="1"/>
      <c r="E19883" s="1">
        <v>6</v>
      </c>
      <c r="F19883" s="1">
        <v>1</v>
      </c>
      <c r="G19883" s="1">
        <v>0</v>
      </c>
      <c r="H19883" s="1">
        <v>5</v>
      </c>
      <c r="I19883" s="15">
        <v>0.16666666666666666</v>
      </c>
      <c r="J19883">
        <f t="shared" si="310"/>
        <v>40</v>
      </c>
    </row>
    <row r="19884" spans="1:10" x14ac:dyDescent="0.3">
      <c r="A19884" t="s">
        <v>19908</v>
      </c>
      <c r="C19884" s="18">
        <v>364.44030823609177</v>
      </c>
      <c r="D19884" s="1"/>
      <c r="E19884" s="1">
        <v>12</v>
      </c>
      <c r="F19884" s="1">
        <v>4</v>
      </c>
      <c r="G19884" s="1">
        <v>0</v>
      </c>
      <c r="H19884" s="1">
        <v>8</v>
      </c>
      <c r="I19884" s="15">
        <v>0.33333333333333331</v>
      </c>
      <c r="J19884">
        <f t="shared" si="310"/>
        <v>40</v>
      </c>
    </row>
    <row r="19885" spans="1:10" x14ac:dyDescent="0.3">
      <c r="A19885" t="s">
        <v>19847</v>
      </c>
      <c r="C19885" s="18">
        <v>364.43767663235388</v>
      </c>
      <c r="D19885" s="1"/>
      <c r="E19885" s="1">
        <v>6</v>
      </c>
      <c r="F19885" s="1">
        <v>1</v>
      </c>
      <c r="G19885" s="1">
        <v>0</v>
      </c>
      <c r="H19885" s="1">
        <v>5</v>
      </c>
      <c r="I19885" s="15">
        <v>0.16666666666666666</v>
      </c>
      <c r="J19885">
        <f t="shared" si="310"/>
        <v>40</v>
      </c>
    </row>
    <row r="19886" spans="1:10" x14ac:dyDescent="0.3">
      <c r="A19886" t="s">
        <v>19849</v>
      </c>
      <c r="C19886" s="18">
        <v>364.41824954387664</v>
      </c>
      <c r="D19886" s="1"/>
      <c r="E19886" s="1">
        <v>17</v>
      </c>
      <c r="F19886" s="1">
        <v>6</v>
      </c>
      <c r="G19886" s="1">
        <v>0</v>
      </c>
      <c r="H19886" s="1">
        <v>11</v>
      </c>
      <c r="I19886" s="15">
        <v>0.35294117647058826</v>
      </c>
      <c r="J19886">
        <f t="shared" si="310"/>
        <v>40</v>
      </c>
    </row>
    <row r="19887" spans="1:10" x14ac:dyDescent="0.3">
      <c r="A19887" t="s">
        <v>17431</v>
      </c>
      <c r="C19887" s="18">
        <v>364.41765265696182</v>
      </c>
      <c r="D19887" s="1"/>
      <c r="E19887" s="1">
        <v>27</v>
      </c>
      <c r="F19887" s="1">
        <v>11</v>
      </c>
      <c r="G19887" s="1">
        <v>0</v>
      </c>
      <c r="H19887" s="1">
        <v>16</v>
      </c>
      <c r="I19887" s="15">
        <v>0.40740740740740738</v>
      </c>
      <c r="J19887">
        <f t="shared" si="310"/>
        <v>40</v>
      </c>
    </row>
    <row r="19888" spans="1:10" x14ac:dyDescent="0.3">
      <c r="A19888" t="s">
        <v>19850</v>
      </c>
      <c r="C19888" s="18">
        <v>364.41671761358947</v>
      </c>
      <c r="D19888" s="1"/>
      <c r="E19888" s="1">
        <v>35</v>
      </c>
      <c r="F19888" s="1">
        <v>18</v>
      </c>
      <c r="G19888" s="1">
        <v>1</v>
      </c>
      <c r="H19888" s="1">
        <v>16</v>
      </c>
      <c r="I19888" s="15">
        <v>0.52857142857142858</v>
      </c>
      <c r="J19888">
        <f t="shared" si="310"/>
        <v>20</v>
      </c>
    </row>
    <row r="19889" spans="1:10" x14ac:dyDescent="0.3">
      <c r="A19889" t="s">
        <v>19851</v>
      </c>
      <c r="C19889" s="18">
        <v>364.40982752328648</v>
      </c>
      <c r="D19889" s="1"/>
      <c r="E19889" s="1">
        <v>6</v>
      </c>
      <c r="F19889" s="1">
        <v>1</v>
      </c>
      <c r="G19889" s="1">
        <v>0</v>
      </c>
      <c r="H19889" s="1">
        <v>5</v>
      </c>
      <c r="I19889" s="15">
        <v>0.16666666666666666</v>
      </c>
      <c r="J19889">
        <f t="shared" si="310"/>
        <v>40</v>
      </c>
    </row>
    <row r="19890" spans="1:10" x14ac:dyDescent="0.3">
      <c r="A19890" t="s">
        <v>19853</v>
      </c>
      <c r="C19890" s="18">
        <v>364.36187923360075</v>
      </c>
      <c r="D19890" s="1"/>
      <c r="E19890" s="1">
        <v>7</v>
      </c>
      <c r="F19890" s="1">
        <v>2</v>
      </c>
      <c r="G19890" s="1">
        <v>0</v>
      </c>
      <c r="H19890" s="1">
        <v>5</v>
      </c>
      <c r="I19890" s="15">
        <v>0.2857142857142857</v>
      </c>
      <c r="J19890">
        <f t="shared" si="310"/>
        <v>40</v>
      </c>
    </row>
    <row r="19891" spans="1:10" x14ac:dyDescent="0.3">
      <c r="A19891" t="s">
        <v>19854</v>
      </c>
      <c r="C19891" s="18">
        <v>364.36121275889315</v>
      </c>
      <c r="D19891" s="1"/>
      <c r="E19891" s="1">
        <v>3</v>
      </c>
      <c r="F19891" s="1">
        <v>0</v>
      </c>
      <c r="G19891" s="1">
        <v>0</v>
      </c>
      <c r="H19891" s="1">
        <v>3</v>
      </c>
      <c r="I19891" s="15">
        <v>0</v>
      </c>
      <c r="J19891">
        <f t="shared" si="310"/>
        <v>40</v>
      </c>
    </row>
    <row r="19892" spans="1:10" x14ac:dyDescent="0.3">
      <c r="A19892" t="s">
        <v>19855</v>
      </c>
      <c r="C19892" s="18">
        <v>364.36107326119208</v>
      </c>
      <c r="D19892" s="1"/>
      <c r="E19892" s="1">
        <v>68</v>
      </c>
      <c r="F19892" s="1">
        <v>32</v>
      </c>
      <c r="G19892" s="1">
        <v>1</v>
      </c>
      <c r="H19892" s="1">
        <v>35</v>
      </c>
      <c r="I19892" s="15">
        <v>0.47794117647058826</v>
      </c>
      <c r="J19892">
        <f t="shared" si="310"/>
        <v>20</v>
      </c>
    </row>
    <row r="19893" spans="1:10" x14ac:dyDescent="0.3">
      <c r="A19893" t="s">
        <v>19861</v>
      </c>
      <c r="C19893" s="18">
        <v>364.35089182334502</v>
      </c>
      <c r="D19893" s="1"/>
      <c r="E19893" s="1">
        <v>11</v>
      </c>
      <c r="F19893" s="1">
        <v>3</v>
      </c>
      <c r="G19893" s="1">
        <v>0</v>
      </c>
      <c r="H19893" s="1">
        <v>8</v>
      </c>
      <c r="I19893" s="15">
        <v>0.27272727272727271</v>
      </c>
      <c r="J19893">
        <f t="shared" si="310"/>
        <v>40</v>
      </c>
    </row>
    <row r="19894" spans="1:10" x14ac:dyDescent="0.3">
      <c r="A19894" t="s">
        <v>19859</v>
      </c>
      <c r="C19894" s="18">
        <v>364.33860470158072</v>
      </c>
      <c r="D19894" s="1"/>
      <c r="E19894" s="1">
        <v>8</v>
      </c>
      <c r="F19894" s="1">
        <v>2</v>
      </c>
      <c r="G19894" s="1">
        <v>0</v>
      </c>
      <c r="H19894" s="1">
        <v>6</v>
      </c>
      <c r="I19894" s="15">
        <v>0.25</v>
      </c>
      <c r="J19894">
        <f t="shared" si="310"/>
        <v>40</v>
      </c>
    </row>
    <row r="19895" spans="1:10" x14ac:dyDescent="0.3">
      <c r="A19895" t="s">
        <v>19860</v>
      </c>
      <c r="C19895" s="18">
        <v>364.33081595792589</v>
      </c>
      <c r="D19895" s="1"/>
      <c r="E19895" s="1">
        <v>9</v>
      </c>
      <c r="F19895" s="1">
        <v>2</v>
      </c>
      <c r="G19895" s="1">
        <v>1</v>
      </c>
      <c r="H19895" s="1">
        <v>6</v>
      </c>
      <c r="I19895" s="15">
        <v>0.27777777777777779</v>
      </c>
      <c r="J19895">
        <f t="shared" si="310"/>
        <v>40</v>
      </c>
    </row>
    <row r="19896" spans="1:10" x14ac:dyDescent="0.3">
      <c r="A19896" t="s">
        <v>19890</v>
      </c>
      <c r="C19896" s="18">
        <v>364.32763366384864</v>
      </c>
      <c r="D19896" s="1"/>
      <c r="E19896" s="1">
        <v>10</v>
      </c>
      <c r="F19896" s="1">
        <v>3</v>
      </c>
      <c r="G19896" s="1">
        <v>0</v>
      </c>
      <c r="H19896" s="1">
        <v>7</v>
      </c>
      <c r="I19896" s="15">
        <v>0.3</v>
      </c>
      <c r="J19896">
        <f t="shared" si="310"/>
        <v>40</v>
      </c>
    </row>
    <row r="19897" spans="1:10" x14ac:dyDescent="0.3">
      <c r="A19897" t="s">
        <v>19863</v>
      </c>
      <c r="C19897" s="18">
        <v>364.32626703774093</v>
      </c>
      <c r="D19897" s="1"/>
      <c r="E19897" s="1">
        <v>9</v>
      </c>
      <c r="F19897" s="1">
        <v>2</v>
      </c>
      <c r="G19897" s="1">
        <v>1</v>
      </c>
      <c r="H19897" s="1">
        <v>6</v>
      </c>
      <c r="I19897" s="15">
        <v>0.27777777777777779</v>
      </c>
      <c r="J19897">
        <f t="shared" si="310"/>
        <v>40</v>
      </c>
    </row>
    <row r="19898" spans="1:10" x14ac:dyDescent="0.3">
      <c r="A19898" t="s">
        <v>20329</v>
      </c>
      <c r="C19898" s="18">
        <v>364.32023959941745</v>
      </c>
      <c r="D19898" s="1"/>
      <c r="E19898" s="1">
        <v>15</v>
      </c>
      <c r="F19898" s="1">
        <v>4</v>
      </c>
      <c r="G19898" s="1">
        <v>1</v>
      </c>
      <c r="H19898" s="1">
        <v>10</v>
      </c>
      <c r="I19898" s="15">
        <v>0.3</v>
      </c>
      <c r="J19898">
        <f t="shared" si="310"/>
        <v>40</v>
      </c>
    </row>
    <row r="19899" spans="1:10" x14ac:dyDescent="0.3">
      <c r="A19899" t="s">
        <v>19864</v>
      </c>
      <c r="C19899" s="18">
        <v>364.29106035141132</v>
      </c>
      <c r="D19899" s="1"/>
      <c r="E19899" s="1">
        <v>8</v>
      </c>
      <c r="F19899" s="1">
        <v>2</v>
      </c>
      <c r="G19899" s="1">
        <v>0</v>
      </c>
      <c r="H19899" s="1">
        <v>6</v>
      </c>
      <c r="I19899" s="15">
        <v>0.25</v>
      </c>
      <c r="J19899">
        <f t="shared" si="310"/>
        <v>40</v>
      </c>
    </row>
    <row r="19900" spans="1:10" x14ac:dyDescent="0.3">
      <c r="A19900" t="s">
        <v>19867</v>
      </c>
      <c r="C19900" s="18">
        <v>364.28643389252289</v>
      </c>
      <c r="D19900" s="1"/>
      <c r="E19900" s="1">
        <v>6</v>
      </c>
      <c r="F19900" s="1">
        <v>1</v>
      </c>
      <c r="G19900" s="1">
        <v>0</v>
      </c>
      <c r="H19900" s="1">
        <v>5</v>
      </c>
      <c r="I19900" s="15">
        <v>0.16666666666666666</v>
      </c>
      <c r="J19900">
        <f t="shared" si="310"/>
        <v>40</v>
      </c>
    </row>
    <row r="19901" spans="1:10" x14ac:dyDescent="0.3">
      <c r="A19901" t="s">
        <v>19865</v>
      </c>
      <c r="C19901" s="18">
        <v>364.27803453696589</v>
      </c>
      <c r="D19901" s="1"/>
      <c r="E19901" s="1">
        <v>8</v>
      </c>
      <c r="F19901" s="1">
        <v>2</v>
      </c>
      <c r="G19901" s="1">
        <v>0</v>
      </c>
      <c r="H19901" s="1">
        <v>6</v>
      </c>
      <c r="I19901" s="15">
        <v>0.25</v>
      </c>
      <c r="J19901">
        <f t="shared" si="310"/>
        <v>40</v>
      </c>
    </row>
    <row r="19902" spans="1:10" x14ac:dyDescent="0.3">
      <c r="A19902" t="s">
        <v>19866</v>
      </c>
      <c r="C19902" s="18">
        <v>364.2697538906778</v>
      </c>
      <c r="D19902" s="1"/>
      <c r="E19902" s="1">
        <v>24</v>
      </c>
      <c r="F19902" s="1">
        <v>9</v>
      </c>
      <c r="G19902" s="1">
        <v>0</v>
      </c>
      <c r="H19902" s="1">
        <v>15</v>
      </c>
      <c r="I19902" s="15">
        <v>0.375</v>
      </c>
      <c r="J19902">
        <f t="shared" si="310"/>
        <v>40</v>
      </c>
    </row>
    <row r="19903" spans="1:10" x14ac:dyDescent="0.3">
      <c r="A19903" t="s">
        <v>19848</v>
      </c>
      <c r="C19903" s="18">
        <v>364.26837955238449</v>
      </c>
      <c r="D19903" s="1"/>
      <c r="E19903" s="1">
        <v>6</v>
      </c>
      <c r="F19903" s="1">
        <v>1</v>
      </c>
      <c r="G19903" s="1">
        <v>0</v>
      </c>
      <c r="H19903" s="1">
        <v>5</v>
      </c>
      <c r="I19903" s="15">
        <v>0.16666666666666666</v>
      </c>
      <c r="J19903">
        <f t="shared" si="310"/>
        <v>40</v>
      </c>
    </row>
    <row r="19904" spans="1:10" x14ac:dyDescent="0.3">
      <c r="A19904" t="s">
        <v>19876</v>
      </c>
      <c r="C19904" s="18">
        <v>364.26579952516693</v>
      </c>
      <c r="D19904" s="1"/>
      <c r="E19904" s="1">
        <v>28</v>
      </c>
      <c r="F19904" s="1">
        <v>7</v>
      </c>
      <c r="G19904" s="1">
        <v>5</v>
      </c>
      <c r="H19904" s="1">
        <v>16</v>
      </c>
      <c r="I19904" s="15">
        <v>0.3392857142857143</v>
      </c>
      <c r="J19904">
        <f t="shared" si="310"/>
        <v>40</v>
      </c>
    </row>
    <row r="19905" spans="1:10" x14ac:dyDescent="0.3">
      <c r="A19905" t="s">
        <v>19929</v>
      </c>
      <c r="C19905" s="18">
        <v>364.25008493233048</v>
      </c>
      <c r="D19905" s="1"/>
      <c r="E19905" s="1">
        <v>20</v>
      </c>
      <c r="F19905" s="1">
        <v>8</v>
      </c>
      <c r="G19905" s="1">
        <v>0</v>
      </c>
      <c r="H19905" s="1">
        <v>12</v>
      </c>
      <c r="I19905" s="15">
        <v>0.4</v>
      </c>
      <c r="J19905">
        <f t="shared" si="310"/>
        <v>40</v>
      </c>
    </row>
    <row r="19906" spans="1:10" x14ac:dyDescent="0.3">
      <c r="A19906" t="s">
        <v>19868</v>
      </c>
      <c r="C19906" s="18">
        <v>364.22194006655667</v>
      </c>
      <c r="D19906" s="1"/>
      <c r="E19906" s="1">
        <v>21</v>
      </c>
      <c r="F19906" s="1">
        <v>8</v>
      </c>
      <c r="G19906" s="1">
        <v>0</v>
      </c>
      <c r="H19906" s="1">
        <v>13</v>
      </c>
      <c r="I19906" s="15">
        <v>0.38095238095238093</v>
      </c>
      <c r="J19906">
        <f t="shared" si="310"/>
        <v>40</v>
      </c>
    </row>
    <row r="19907" spans="1:10" x14ac:dyDescent="0.3">
      <c r="A19907" t="s">
        <v>20011</v>
      </c>
      <c r="C19907" s="18">
        <v>375.60663984429851</v>
      </c>
      <c r="D19907" s="1"/>
      <c r="E19907" s="1">
        <v>16</v>
      </c>
      <c r="F19907" s="1">
        <v>5</v>
      </c>
      <c r="G19907" s="1">
        <v>0</v>
      </c>
      <c r="H19907" s="1">
        <v>11</v>
      </c>
      <c r="I19907" s="15">
        <v>0.3125</v>
      </c>
      <c r="J19907">
        <f t="shared" si="310"/>
        <v>40</v>
      </c>
    </row>
    <row r="19908" spans="1:10" x14ac:dyDescent="0.3">
      <c r="A19908" t="s">
        <v>19877</v>
      </c>
      <c r="C19908" s="18">
        <v>364.20363254104672</v>
      </c>
      <c r="D19908" s="1"/>
      <c r="E19908" s="1">
        <v>16</v>
      </c>
      <c r="F19908" s="1">
        <v>6</v>
      </c>
      <c r="G19908" s="1">
        <v>0</v>
      </c>
      <c r="H19908" s="1">
        <v>10</v>
      </c>
      <c r="I19908" s="15">
        <v>0.375</v>
      </c>
      <c r="J19908">
        <f t="shared" ref="J19908:J19971" si="311">IF(E19908&lt;=30,40,20)</f>
        <v>40</v>
      </c>
    </row>
    <row r="19909" spans="1:10" x14ac:dyDescent="0.3">
      <c r="A19909" t="s">
        <v>19869</v>
      </c>
      <c r="C19909" s="18">
        <v>364.19981734556018</v>
      </c>
      <c r="D19909" s="1"/>
      <c r="E19909" s="1">
        <v>11</v>
      </c>
      <c r="F19909" s="1">
        <v>1</v>
      </c>
      <c r="G19909" s="1">
        <v>5</v>
      </c>
      <c r="H19909" s="1">
        <v>5</v>
      </c>
      <c r="I19909" s="15">
        <v>0.31818181818181818</v>
      </c>
      <c r="J19909">
        <f t="shared" si="311"/>
        <v>40</v>
      </c>
    </row>
    <row r="19910" spans="1:10" x14ac:dyDescent="0.3">
      <c r="A19910" t="s">
        <v>19870</v>
      </c>
      <c r="C19910" s="18">
        <v>364.19877464045857</v>
      </c>
      <c r="D19910" s="1"/>
      <c r="E19910" s="1">
        <v>6</v>
      </c>
      <c r="F19910" s="1">
        <v>1</v>
      </c>
      <c r="G19910" s="1">
        <v>0</v>
      </c>
      <c r="H19910" s="1">
        <v>5</v>
      </c>
      <c r="I19910" s="15">
        <v>0.16666666666666666</v>
      </c>
      <c r="J19910">
        <f t="shared" si="311"/>
        <v>40</v>
      </c>
    </row>
    <row r="19911" spans="1:10" x14ac:dyDescent="0.3">
      <c r="A19911" t="s">
        <v>19872</v>
      </c>
      <c r="C19911" s="18">
        <v>364.19200892095819</v>
      </c>
      <c r="D19911" s="1"/>
      <c r="E19911" s="1">
        <v>10</v>
      </c>
      <c r="F19911" s="1">
        <v>3</v>
      </c>
      <c r="G19911" s="1">
        <v>0</v>
      </c>
      <c r="H19911" s="1">
        <v>7</v>
      </c>
      <c r="I19911" s="15">
        <v>0.3</v>
      </c>
      <c r="J19911">
        <f t="shared" si="311"/>
        <v>40</v>
      </c>
    </row>
    <row r="19912" spans="1:10" x14ac:dyDescent="0.3">
      <c r="A19912" t="s">
        <v>19873</v>
      </c>
      <c r="C19912" s="18">
        <v>364.18227907379708</v>
      </c>
      <c r="D19912" s="1"/>
      <c r="E19912" s="1">
        <v>6</v>
      </c>
      <c r="F19912" s="1">
        <v>1</v>
      </c>
      <c r="G19912" s="1">
        <v>0</v>
      </c>
      <c r="H19912" s="1">
        <v>5</v>
      </c>
      <c r="I19912" s="15">
        <v>0.16666666666666666</v>
      </c>
      <c r="J19912">
        <f t="shared" si="311"/>
        <v>40</v>
      </c>
    </row>
    <row r="19913" spans="1:10" x14ac:dyDescent="0.3">
      <c r="A19913" t="s">
        <v>19875</v>
      </c>
      <c r="C19913" s="18">
        <v>364.13876388841913</v>
      </c>
      <c r="D19913" s="1"/>
      <c r="E19913" s="1">
        <v>12</v>
      </c>
      <c r="F19913" s="1">
        <v>4</v>
      </c>
      <c r="G19913" s="1">
        <v>0</v>
      </c>
      <c r="H19913" s="1">
        <v>8</v>
      </c>
      <c r="I19913" s="15">
        <v>0.33333333333333331</v>
      </c>
      <c r="J19913">
        <f t="shared" si="311"/>
        <v>40</v>
      </c>
    </row>
    <row r="19914" spans="1:10" x14ac:dyDescent="0.3">
      <c r="A19914" t="s">
        <v>20473</v>
      </c>
      <c r="C19914" s="18">
        <v>364.11709539950908</v>
      </c>
      <c r="D19914" s="1"/>
      <c r="E19914" s="1">
        <v>57</v>
      </c>
      <c r="F19914" s="1">
        <v>25</v>
      </c>
      <c r="G19914" s="1">
        <v>1</v>
      </c>
      <c r="H19914" s="1">
        <v>31</v>
      </c>
      <c r="I19914" s="15">
        <v>0.44736842105263158</v>
      </c>
      <c r="J19914">
        <f t="shared" si="311"/>
        <v>20</v>
      </c>
    </row>
    <row r="19915" spans="1:10" x14ac:dyDescent="0.3">
      <c r="A19915" t="s">
        <v>19878</v>
      </c>
      <c r="C19915" s="18">
        <v>364.10672128815952</v>
      </c>
      <c r="D19915" s="1"/>
      <c r="E19915" s="1">
        <v>8</v>
      </c>
      <c r="F19915" s="1">
        <v>2</v>
      </c>
      <c r="G19915" s="1">
        <v>0</v>
      </c>
      <c r="H19915" s="1">
        <v>6</v>
      </c>
      <c r="I19915" s="15">
        <v>0.25</v>
      </c>
      <c r="J19915">
        <f t="shared" si="311"/>
        <v>40</v>
      </c>
    </row>
    <row r="19916" spans="1:10" x14ac:dyDescent="0.3">
      <c r="A19916" t="s">
        <v>19879</v>
      </c>
      <c r="C19916" s="18">
        <v>364.09932817284414</v>
      </c>
      <c r="D19916" s="1"/>
      <c r="E19916" s="1">
        <v>10</v>
      </c>
      <c r="F19916" s="1">
        <v>3</v>
      </c>
      <c r="G19916" s="1">
        <v>0</v>
      </c>
      <c r="H19916" s="1">
        <v>7</v>
      </c>
      <c r="I19916" s="15">
        <v>0.3</v>
      </c>
      <c r="J19916">
        <f t="shared" si="311"/>
        <v>40</v>
      </c>
    </row>
    <row r="19917" spans="1:10" x14ac:dyDescent="0.3">
      <c r="A19917" t="s">
        <v>19881</v>
      </c>
      <c r="C19917" s="18">
        <v>364.08982501350971</v>
      </c>
      <c r="D19917" s="1"/>
      <c r="E19917" s="1">
        <v>6</v>
      </c>
      <c r="F19917" s="1">
        <v>1</v>
      </c>
      <c r="G19917" s="1">
        <v>0</v>
      </c>
      <c r="H19917" s="1">
        <v>5</v>
      </c>
      <c r="I19917" s="15">
        <v>0.16666666666666666</v>
      </c>
      <c r="J19917">
        <f t="shared" si="311"/>
        <v>40</v>
      </c>
    </row>
    <row r="19918" spans="1:10" x14ac:dyDescent="0.3">
      <c r="A19918" t="s">
        <v>19882</v>
      </c>
      <c r="C19918" s="18">
        <v>364.08260690335248</v>
      </c>
      <c r="D19918" s="1"/>
      <c r="E19918" s="1">
        <v>6</v>
      </c>
      <c r="F19918" s="1">
        <v>0</v>
      </c>
      <c r="G19918" s="1">
        <v>0</v>
      </c>
      <c r="H19918" s="1">
        <v>6</v>
      </c>
      <c r="I19918" s="15">
        <v>0</v>
      </c>
      <c r="J19918">
        <f t="shared" si="311"/>
        <v>40</v>
      </c>
    </row>
    <row r="19919" spans="1:10" x14ac:dyDescent="0.3">
      <c r="A19919" t="s">
        <v>19883</v>
      </c>
      <c r="C19919" s="18">
        <v>364.0809219247713</v>
      </c>
      <c r="D19919" s="1"/>
      <c r="E19919" s="1">
        <v>12</v>
      </c>
      <c r="F19919" s="1">
        <v>3</v>
      </c>
      <c r="G19919" s="1">
        <v>2</v>
      </c>
      <c r="H19919" s="1">
        <v>7</v>
      </c>
      <c r="I19919" s="15">
        <v>0.33333333333333331</v>
      </c>
      <c r="J19919">
        <f t="shared" si="311"/>
        <v>40</v>
      </c>
    </row>
    <row r="19920" spans="1:10" x14ac:dyDescent="0.3">
      <c r="A19920" t="s">
        <v>19884</v>
      </c>
      <c r="C19920" s="18">
        <v>364.05095086441918</v>
      </c>
      <c r="D19920" s="1"/>
      <c r="E19920" s="1">
        <v>6</v>
      </c>
      <c r="F19920" s="1">
        <v>1</v>
      </c>
      <c r="G19920" s="1">
        <v>0</v>
      </c>
      <c r="H19920" s="1">
        <v>5</v>
      </c>
      <c r="I19920" s="15">
        <v>0.16666666666666666</v>
      </c>
      <c r="J19920">
        <f t="shared" si="311"/>
        <v>40</v>
      </c>
    </row>
    <row r="19921" spans="1:10" x14ac:dyDescent="0.3">
      <c r="A19921" t="s">
        <v>19885</v>
      </c>
      <c r="C19921" s="18">
        <v>364.04035402330186</v>
      </c>
      <c r="D19921" s="1"/>
      <c r="E19921" s="1">
        <v>6</v>
      </c>
      <c r="F19921" s="1">
        <v>1</v>
      </c>
      <c r="G19921" s="1">
        <v>0</v>
      </c>
      <c r="H19921" s="1">
        <v>5</v>
      </c>
      <c r="I19921" s="15">
        <v>0.16666666666666666</v>
      </c>
      <c r="J19921">
        <f t="shared" si="311"/>
        <v>40</v>
      </c>
    </row>
    <row r="19922" spans="1:10" x14ac:dyDescent="0.3">
      <c r="A19922" t="s">
        <v>19886</v>
      </c>
      <c r="C19922" s="18">
        <v>364.03692591428251</v>
      </c>
      <c r="D19922" s="1"/>
      <c r="E19922" s="1">
        <v>7</v>
      </c>
      <c r="F19922" s="1">
        <v>0</v>
      </c>
      <c r="G19922" s="1">
        <v>0</v>
      </c>
      <c r="H19922" s="1">
        <v>7</v>
      </c>
      <c r="I19922" s="15">
        <v>0</v>
      </c>
      <c r="J19922">
        <f t="shared" si="311"/>
        <v>40</v>
      </c>
    </row>
    <row r="19923" spans="1:10" x14ac:dyDescent="0.3">
      <c r="A19923" t="s">
        <v>19896</v>
      </c>
      <c r="C19923" s="18">
        <v>364.03265414205191</v>
      </c>
      <c r="D19923" s="1"/>
      <c r="E19923" s="1">
        <v>5</v>
      </c>
      <c r="F19923" s="1">
        <v>1</v>
      </c>
      <c r="G19923" s="1">
        <v>0</v>
      </c>
      <c r="H19923" s="1">
        <v>4</v>
      </c>
      <c r="I19923" s="15">
        <v>0.2</v>
      </c>
      <c r="J19923">
        <f t="shared" si="311"/>
        <v>40</v>
      </c>
    </row>
    <row r="19924" spans="1:10" x14ac:dyDescent="0.3">
      <c r="A19924" t="s">
        <v>19887</v>
      </c>
      <c r="C19924" s="18">
        <v>364.02967117346606</v>
      </c>
      <c r="D19924" s="1"/>
      <c r="E19924" s="1">
        <v>21</v>
      </c>
      <c r="F19924" s="1">
        <v>5</v>
      </c>
      <c r="G19924" s="1">
        <v>1</v>
      </c>
      <c r="H19924" s="1">
        <v>15</v>
      </c>
      <c r="I19924" s="15">
        <v>0.26190476190476192</v>
      </c>
      <c r="J19924">
        <f t="shared" si="311"/>
        <v>40</v>
      </c>
    </row>
    <row r="19925" spans="1:10" x14ac:dyDescent="0.3">
      <c r="A19925" t="s">
        <v>19888</v>
      </c>
      <c r="C19925" s="18">
        <v>364.02939238263258</v>
      </c>
      <c r="D19925" s="1"/>
      <c r="E19925" s="1">
        <v>6</v>
      </c>
      <c r="F19925" s="1">
        <v>1</v>
      </c>
      <c r="G19925" s="1">
        <v>0</v>
      </c>
      <c r="H19925" s="1">
        <v>5</v>
      </c>
      <c r="I19925" s="15">
        <v>0.16666666666666666</v>
      </c>
      <c r="J19925">
        <f t="shared" si="311"/>
        <v>40</v>
      </c>
    </row>
    <row r="19926" spans="1:10" x14ac:dyDescent="0.3">
      <c r="A19926" t="s">
        <v>19889</v>
      </c>
      <c r="C19926" s="18">
        <v>364.0105637939003</v>
      </c>
      <c r="D19926" s="1"/>
      <c r="E19926" s="1">
        <v>6</v>
      </c>
      <c r="F19926" s="1">
        <v>1</v>
      </c>
      <c r="G19926" s="1">
        <v>0</v>
      </c>
      <c r="H19926" s="1">
        <v>5</v>
      </c>
      <c r="I19926" s="15">
        <v>0.16666666666666666</v>
      </c>
      <c r="J19926">
        <f t="shared" si="311"/>
        <v>40</v>
      </c>
    </row>
    <row r="19927" spans="1:10" x14ac:dyDescent="0.3">
      <c r="A19927" t="s">
        <v>19891</v>
      </c>
      <c r="C19927" s="18">
        <v>363.97655927901246</v>
      </c>
      <c r="D19927" s="1"/>
      <c r="E19927" s="1">
        <v>16</v>
      </c>
      <c r="F19927" s="1">
        <v>6</v>
      </c>
      <c r="G19927" s="1">
        <v>1</v>
      </c>
      <c r="H19927" s="1">
        <v>9</v>
      </c>
      <c r="I19927" s="15">
        <v>0.40625</v>
      </c>
      <c r="J19927">
        <f t="shared" si="311"/>
        <v>40</v>
      </c>
    </row>
    <row r="19928" spans="1:10" x14ac:dyDescent="0.3">
      <c r="A19928" t="s">
        <v>19898</v>
      </c>
      <c r="C19928" s="18">
        <v>363.96096052067912</v>
      </c>
      <c r="D19928" s="1"/>
      <c r="E19928" s="1">
        <v>10</v>
      </c>
      <c r="F19928" s="1">
        <v>3</v>
      </c>
      <c r="G19928" s="1">
        <v>1</v>
      </c>
      <c r="H19928" s="1">
        <v>6</v>
      </c>
      <c r="I19928" s="15">
        <v>0.35</v>
      </c>
      <c r="J19928">
        <f t="shared" si="311"/>
        <v>40</v>
      </c>
    </row>
    <row r="19929" spans="1:10" x14ac:dyDescent="0.3">
      <c r="A19929" t="s">
        <v>19892</v>
      </c>
      <c r="C19929" s="18">
        <v>363.95497156444054</v>
      </c>
      <c r="D19929" s="1"/>
      <c r="E19929" s="1">
        <v>9</v>
      </c>
      <c r="F19929" s="1">
        <v>3</v>
      </c>
      <c r="G19929" s="1">
        <v>0</v>
      </c>
      <c r="H19929" s="1">
        <v>6</v>
      </c>
      <c r="I19929" s="15">
        <v>0.33333333333333331</v>
      </c>
      <c r="J19929">
        <f t="shared" si="311"/>
        <v>40</v>
      </c>
    </row>
    <row r="19930" spans="1:10" x14ac:dyDescent="0.3">
      <c r="A19930" t="s">
        <v>19893</v>
      </c>
      <c r="C19930" s="18">
        <v>363.94922286320389</v>
      </c>
      <c r="D19930" s="1"/>
      <c r="E19930" s="1">
        <v>6</v>
      </c>
      <c r="F19930" s="1">
        <v>1</v>
      </c>
      <c r="G19930" s="1">
        <v>0</v>
      </c>
      <c r="H19930" s="1">
        <v>5</v>
      </c>
      <c r="I19930" s="15">
        <v>0.16666666666666666</v>
      </c>
      <c r="J19930">
        <f t="shared" si="311"/>
        <v>40</v>
      </c>
    </row>
    <row r="19931" spans="1:10" x14ac:dyDescent="0.3">
      <c r="A19931" t="s">
        <v>19897</v>
      </c>
      <c r="C19931" s="18">
        <v>363.92054498038527</v>
      </c>
      <c r="D19931" s="1"/>
      <c r="E19931" s="1">
        <v>11</v>
      </c>
      <c r="F19931" s="1">
        <v>3</v>
      </c>
      <c r="G19931" s="1">
        <v>1</v>
      </c>
      <c r="H19931" s="1">
        <v>7</v>
      </c>
      <c r="I19931" s="15">
        <v>0.31818181818181818</v>
      </c>
      <c r="J19931">
        <f t="shared" si="311"/>
        <v>40</v>
      </c>
    </row>
    <row r="19932" spans="1:10" x14ac:dyDescent="0.3">
      <c r="A19932" t="s">
        <v>19915</v>
      </c>
      <c r="C19932" s="18">
        <v>363.92047245790462</v>
      </c>
      <c r="D19932" s="1"/>
      <c r="E19932" s="1">
        <v>11</v>
      </c>
      <c r="F19932" s="1">
        <v>4</v>
      </c>
      <c r="G19932" s="1">
        <v>0</v>
      </c>
      <c r="H19932" s="1">
        <v>7</v>
      </c>
      <c r="I19932" s="15">
        <v>0.36363636363636365</v>
      </c>
      <c r="J19932">
        <f t="shared" si="311"/>
        <v>40</v>
      </c>
    </row>
    <row r="19933" spans="1:10" x14ac:dyDescent="0.3">
      <c r="A19933" t="s">
        <v>19899</v>
      </c>
      <c r="C19933" s="18">
        <v>363.89509231697701</v>
      </c>
      <c r="D19933" s="1"/>
      <c r="E19933" s="1">
        <v>21</v>
      </c>
      <c r="F19933" s="1">
        <v>6</v>
      </c>
      <c r="G19933" s="1">
        <v>0</v>
      </c>
      <c r="H19933" s="1">
        <v>15</v>
      </c>
      <c r="I19933" s="15">
        <v>0.2857142857142857</v>
      </c>
      <c r="J19933">
        <f t="shared" si="311"/>
        <v>40</v>
      </c>
    </row>
    <row r="19934" spans="1:10" x14ac:dyDescent="0.3">
      <c r="A19934" t="s">
        <v>19901</v>
      </c>
      <c r="C19934" s="18">
        <v>363.89267170609332</v>
      </c>
      <c r="D19934" s="1"/>
      <c r="E19934" s="1">
        <v>10</v>
      </c>
      <c r="F19934" s="1">
        <v>3</v>
      </c>
      <c r="G19934" s="1">
        <v>0</v>
      </c>
      <c r="H19934" s="1">
        <v>7</v>
      </c>
      <c r="I19934" s="15">
        <v>0.3</v>
      </c>
      <c r="J19934">
        <f t="shared" si="311"/>
        <v>40</v>
      </c>
    </row>
    <row r="19935" spans="1:10" x14ac:dyDescent="0.3">
      <c r="A19935" t="s">
        <v>19902</v>
      </c>
      <c r="C19935" s="18">
        <v>363.88948014997266</v>
      </c>
      <c r="D19935" s="1"/>
      <c r="E19935" s="1">
        <v>6</v>
      </c>
      <c r="F19935" s="1">
        <v>1</v>
      </c>
      <c r="G19935" s="1">
        <v>0</v>
      </c>
      <c r="H19935" s="1">
        <v>5</v>
      </c>
      <c r="I19935" s="15">
        <v>0.16666666666666666</v>
      </c>
      <c r="J19935">
        <f t="shared" si="311"/>
        <v>40</v>
      </c>
    </row>
    <row r="19936" spans="1:10" x14ac:dyDescent="0.3">
      <c r="A19936" t="s">
        <v>19903</v>
      </c>
      <c r="C19936" s="18">
        <v>363.88171630145894</v>
      </c>
      <c r="D19936" s="1"/>
      <c r="E19936" s="1">
        <v>4</v>
      </c>
      <c r="F19936" s="1">
        <v>0</v>
      </c>
      <c r="G19936" s="1">
        <v>0</v>
      </c>
      <c r="H19936" s="1">
        <v>4</v>
      </c>
      <c r="I19936" s="15">
        <v>0</v>
      </c>
      <c r="J19936">
        <f t="shared" si="311"/>
        <v>40</v>
      </c>
    </row>
    <row r="19937" spans="1:10" x14ac:dyDescent="0.3">
      <c r="A19937" t="s">
        <v>19904</v>
      </c>
      <c r="C19937" s="18">
        <v>363.8678608819323</v>
      </c>
      <c r="D19937" s="1"/>
      <c r="E19937" s="1">
        <v>4</v>
      </c>
      <c r="F19937" s="1">
        <v>0</v>
      </c>
      <c r="G19937" s="1">
        <v>0</v>
      </c>
      <c r="H19937" s="1">
        <v>4</v>
      </c>
      <c r="I19937" s="15">
        <v>0</v>
      </c>
      <c r="J19937">
        <f t="shared" si="311"/>
        <v>40</v>
      </c>
    </row>
    <row r="19938" spans="1:10" x14ac:dyDescent="0.3">
      <c r="A19938" t="s">
        <v>19928</v>
      </c>
      <c r="C19938" s="18">
        <v>363.8559527614691</v>
      </c>
      <c r="D19938" s="1"/>
      <c r="E19938" s="1">
        <v>8</v>
      </c>
      <c r="F19938" s="1">
        <v>2</v>
      </c>
      <c r="G19938" s="1">
        <v>0</v>
      </c>
      <c r="H19938" s="1">
        <v>6</v>
      </c>
      <c r="I19938" s="15">
        <v>0.25</v>
      </c>
      <c r="J19938">
        <f t="shared" si="311"/>
        <v>40</v>
      </c>
    </row>
    <row r="19939" spans="1:10" x14ac:dyDescent="0.3">
      <c r="A19939" t="s">
        <v>19905</v>
      </c>
      <c r="C19939" s="18">
        <v>363.84533947456652</v>
      </c>
      <c r="D19939" s="1"/>
      <c r="E19939" s="1">
        <v>8</v>
      </c>
      <c r="F19939" s="1">
        <v>1</v>
      </c>
      <c r="G19939" s="1">
        <v>0</v>
      </c>
      <c r="H19939" s="1">
        <v>7</v>
      </c>
      <c r="I19939" s="15">
        <v>0.125</v>
      </c>
      <c r="J19939">
        <f t="shared" si="311"/>
        <v>40</v>
      </c>
    </row>
    <row r="19940" spans="1:10" x14ac:dyDescent="0.3">
      <c r="A19940" t="s">
        <v>19906</v>
      </c>
      <c r="C19940" s="18">
        <v>363.84453533428382</v>
      </c>
      <c r="D19940" s="1"/>
      <c r="E19940" s="1">
        <v>6</v>
      </c>
      <c r="F19940" s="1">
        <v>1</v>
      </c>
      <c r="G19940" s="1">
        <v>0</v>
      </c>
      <c r="H19940" s="1">
        <v>5</v>
      </c>
      <c r="I19940" s="15">
        <v>0.16666666666666666</v>
      </c>
      <c r="J19940">
        <f t="shared" si="311"/>
        <v>40</v>
      </c>
    </row>
    <row r="19941" spans="1:10" x14ac:dyDescent="0.3">
      <c r="A19941" t="s">
        <v>19907</v>
      </c>
      <c r="C19941" s="18">
        <v>363.83571840542834</v>
      </c>
      <c r="D19941" s="1"/>
      <c r="E19941" s="1">
        <v>10</v>
      </c>
      <c r="F19941" s="1">
        <v>4</v>
      </c>
      <c r="G19941" s="1">
        <v>0</v>
      </c>
      <c r="H19941" s="1">
        <v>6</v>
      </c>
      <c r="I19941" s="15">
        <v>0.4</v>
      </c>
      <c r="J19941">
        <f t="shared" si="311"/>
        <v>40</v>
      </c>
    </row>
    <row r="19942" spans="1:10" x14ac:dyDescent="0.3">
      <c r="A19942" t="s">
        <v>19909</v>
      </c>
      <c r="C19942" s="18">
        <v>363.8275108461944</v>
      </c>
      <c r="D19942" s="1"/>
      <c r="E19942" s="1">
        <v>6</v>
      </c>
      <c r="F19942" s="1">
        <v>1</v>
      </c>
      <c r="G19942" s="1">
        <v>0</v>
      </c>
      <c r="H19942" s="1">
        <v>5</v>
      </c>
      <c r="I19942" s="15">
        <v>0.16666666666666666</v>
      </c>
      <c r="J19942">
        <f t="shared" si="311"/>
        <v>40</v>
      </c>
    </row>
    <row r="19943" spans="1:10" x14ac:dyDescent="0.3">
      <c r="A19943" t="s">
        <v>20075</v>
      </c>
      <c r="C19943" s="18">
        <v>363.81572689590661</v>
      </c>
      <c r="D19943" s="1"/>
      <c r="E19943" s="1">
        <v>10</v>
      </c>
      <c r="F19943" s="1">
        <v>3</v>
      </c>
      <c r="G19943" s="1">
        <v>0</v>
      </c>
      <c r="H19943" s="1">
        <v>7</v>
      </c>
      <c r="I19943" s="15">
        <v>0.3</v>
      </c>
      <c r="J19943">
        <f t="shared" si="311"/>
        <v>40</v>
      </c>
    </row>
    <row r="19944" spans="1:10" x14ac:dyDescent="0.3">
      <c r="A19944" t="s">
        <v>19922</v>
      </c>
      <c r="C19944" s="18">
        <v>363.81484385089084</v>
      </c>
      <c r="D19944" s="1"/>
      <c r="E19944" s="1">
        <v>35</v>
      </c>
      <c r="F19944" s="1">
        <v>13</v>
      </c>
      <c r="G19944" s="1">
        <v>1</v>
      </c>
      <c r="H19944" s="1">
        <v>21</v>
      </c>
      <c r="I19944" s="15">
        <v>0.38571428571428573</v>
      </c>
      <c r="J19944">
        <f t="shared" si="311"/>
        <v>20</v>
      </c>
    </row>
    <row r="19945" spans="1:10" x14ac:dyDescent="0.3">
      <c r="A19945" t="s">
        <v>19857</v>
      </c>
      <c r="C19945" s="18">
        <v>363.80925113488934</v>
      </c>
      <c r="D19945" s="1"/>
      <c r="E19945" s="1">
        <v>8</v>
      </c>
      <c r="F19945" s="1">
        <v>2</v>
      </c>
      <c r="G19945" s="1">
        <v>0</v>
      </c>
      <c r="H19945" s="1">
        <v>6</v>
      </c>
      <c r="I19945" s="15">
        <v>0.25</v>
      </c>
      <c r="J19945">
        <f t="shared" si="311"/>
        <v>40</v>
      </c>
    </row>
    <row r="19946" spans="1:10" x14ac:dyDescent="0.3">
      <c r="A19946" t="s">
        <v>19910</v>
      </c>
      <c r="C19946" s="18">
        <v>363.80492842459421</v>
      </c>
      <c r="D19946" s="1"/>
      <c r="E19946" s="1">
        <v>10</v>
      </c>
      <c r="F19946" s="1">
        <v>3</v>
      </c>
      <c r="G19946" s="1">
        <v>0</v>
      </c>
      <c r="H19946" s="1">
        <v>7</v>
      </c>
      <c r="I19946" s="15">
        <v>0.3</v>
      </c>
      <c r="J19946">
        <f t="shared" si="311"/>
        <v>40</v>
      </c>
    </row>
    <row r="19947" spans="1:10" x14ac:dyDescent="0.3">
      <c r="A19947" t="s">
        <v>19911</v>
      </c>
      <c r="C19947" s="18">
        <v>363.8021309511148</v>
      </c>
      <c r="D19947" s="1"/>
      <c r="E19947" s="1">
        <v>23</v>
      </c>
      <c r="F19947" s="1">
        <v>9</v>
      </c>
      <c r="G19947" s="1">
        <v>0</v>
      </c>
      <c r="H19947" s="1">
        <v>14</v>
      </c>
      <c r="I19947" s="15">
        <v>0.39130434782608697</v>
      </c>
      <c r="J19947">
        <f t="shared" si="311"/>
        <v>40</v>
      </c>
    </row>
    <row r="19948" spans="1:10" x14ac:dyDescent="0.3">
      <c r="A19948" t="s">
        <v>19912</v>
      </c>
      <c r="C19948" s="18">
        <v>363.78908526010946</v>
      </c>
      <c r="D19948" s="1"/>
      <c r="E19948" s="1">
        <v>6</v>
      </c>
      <c r="F19948" s="1">
        <v>1</v>
      </c>
      <c r="G19948" s="1">
        <v>0</v>
      </c>
      <c r="H19948" s="1">
        <v>5</v>
      </c>
      <c r="I19948" s="15">
        <v>0.16666666666666666</v>
      </c>
      <c r="J19948">
        <f t="shared" si="311"/>
        <v>40</v>
      </c>
    </row>
    <row r="19949" spans="1:10" x14ac:dyDescent="0.3">
      <c r="A19949" t="s">
        <v>19921</v>
      </c>
      <c r="C19949" s="18">
        <v>363.77078632583772</v>
      </c>
      <c r="D19949" s="1"/>
      <c r="E19949" s="1">
        <v>43</v>
      </c>
      <c r="F19949" s="1">
        <v>15</v>
      </c>
      <c r="G19949" s="1">
        <v>4</v>
      </c>
      <c r="H19949" s="1">
        <v>24</v>
      </c>
      <c r="I19949" s="15">
        <v>0.39534883720930231</v>
      </c>
      <c r="J19949">
        <f t="shared" si="311"/>
        <v>20</v>
      </c>
    </row>
    <row r="19950" spans="1:10" x14ac:dyDescent="0.3">
      <c r="A19950" t="s">
        <v>19913</v>
      </c>
      <c r="C19950" s="18">
        <v>363.76516637199268</v>
      </c>
      <c r="D19950" s="1"/>
      <c r="E19950" s="1">
        <v>12</v>
      </c>
      <c r="F19950" s="1">
        <v>4</v>
      </c>
      <c r="G19950" s="1">
        <v>0</v>
      </c>
      <c r="H19950" s="1">
        <v>8</v>
      </c>
      <c r="I19950" s="15">
        <v>0.33333333333333331</v>
      </c>
      <c r="J19950">
        <f t="shared" si="311"/>
        <v>40</v>
      </c>
    </row>
    <row r="19951" spans="1:10" x14ac:dyDescent="0.3">
      <c r="A19951" t="s">
        <v>19914</v>
      </c>
      <c r="C19951" s="18">
        <v>363.75200557854112</v>
      </c>
      <c r="D19951" s="1"/>
      <c r="E19951" s="1">
        <v>6</v>
      </c>
      <c r="F19951" s="1">
        <v>1</v>
      </c>
      <c r="G19951" s="1">
        <v>0</v>
      </c>
      <c r="H19951" s="1">
        <v>5</v>
      </c>
      <c r="I19951" s="15">
        <v>0.16666666666666666</v>
      </c>
      <c r="J19951">
        <f t="shared" si="311"/>
        <v>40</v>
      </c>
    </row>
    <row r="19952" spans="1:10" x14ac:dyDescent="0.3">
      <c r="A19952" t="s">
        <v>19916</v>
      </c>
      <c r="C19952" s="18">
        <v>363.74121175523686</v>
      </c>
      <c r="D19952" s="1"/>
      <c r="E19952" s="1">
        <v>12</v>
      </c>
      <c r="F19952" s="1">
        <v>3</v>
      </c>
      <c r="G19952" s="1">
        <v>1</v>
      </c>
      <c r="H19952" s="1">
        <v>8</v>
      </c>
      <c r="I19952" s="15">
        <v>0.29166666666666669</v>
      </c>
      <c r="J19952">
        <f t="shared" si="311"/>
        <v>40</v>
      </c>
    </row>
    <row r="19953" spans="1:10" x14ac:dyDescent="0.3">
      <c r="A19953" t="s">
        <v>20179</v>
      </c>
      <c r="C19953" s="18">
        <v>363.73665696734076</v>
      </c>
      <c r="D19953" s="1"/>
      <c r="E19953" s="1">
        <v>6</v>
      </c>
      <c r="F19953" s="1">
        <v>1</v>
      </c>
      <c r="G19953" s="1">
        <v>0</v>
      </c>
      <c r="H19953" s="1">
        <v>5</v>
      </c>
      <c r="I19953" s="15">
        <v>0.16666666666666666</v>
      </c>
      <c r="J19953">
        <f t="shared" si="311"/>
        <v>40</v>
      </c>
    </row>
    <row r="19954" spans="1:10" x14ac:dyDescent="0.3">
      <c r="A19954" t="s">
        <v>19917</v>
      </c>
      <c r="C19954" s="18">
        <v>363.73635077828231</v>
      </c>
      <c r="D19954" s="1"/>
      <c r="E19954" s="1">
        <v>17</v>
      </c>
      <c r="F19954" s="1">
        <v>6</v>
      </c>
      <c r="G19954" s="1">
        <v>0</v>
      </c>
      <c r="H19954" s="1">
        <v>11</v>
      </c>
      <c r="I19954" s="15">
        <v>0.35294117647058826</v>
      </c>
      <c r="J19954">
        <f t="shared" si="311"/>
        <v>40</v>
      </c>
    </row>
    <row r="19955" spans="1:10" x14ac:dyDescent="0.3">
      <c r="A19955" t="s">
        <v>19918</v>
      </c>
      <c r="C19955" s="18">
        <v>363.72881140006047</v>
      </c>
      <c r="D19955" s="1"/>
      <c r="E19955" s="1">
        <v>8</v>
      </c>
      <c r="F19955" s="1">
        <v>2</v>
      </c>
      <c r="G19955" s="1">
        <v>0</v>
      </c>
      <c r="H19955" s="1">
        <v>6</v>
      </c>
      <c r="I19955" s="15">
        <v>0.25</v>
      </c>
      <c r="J19955">
        <f t="shared" si="311"/>
        <v>40</v>
      </c>
    </row>
    <row r="19956" spans="1:10" x14ac:dyDescent="0.3">
      <c r="A19956" t="s">
        <v>19919</v>
      </c>
      <c r="C19956" s="18">
        <v>363.72430951590593</v>
      </c>
      <c r="D19956" s="1"/>
      <c r="E19956" s="1">
        <v>38</v>
      </c>
      <c r="F19956" s="1">
        <v>15</v>
      </c>
      <c r="G19956" s="1">
        <v>0</v>
      </c>
      <c r="H19956" s="1">
        <v>23</v>
      </c>
      <c r="I19956" s="15">
        <v>0.39473684210526316</v>
      </c>
      <c r="J19956">
        <f t="shared" si="311"/>
        <v>20</v>
      </c>
    </row>
    <row r="19957" spans="1:10" x14ac:dyDescent="0.3">
      <c r="A19957" t="s">
        <v>19920</v>
      </c>
      <c r="C19957" s="18">
        <v>363.7211610232394</v>
      </c>
      <c r="D19957" s="1"/>
      <c r="E19957" s="1">
        <v>10</v>
      </c>
      <c r="F19957" s="1">
        <v>3</v>
      </c>
      <c r="G19957" s="1">
        <v>0</v>
      </c>
      <c r="H19957" s="1">
        <v>7</v>
      </c>
      <c r="I19957" s="15">
        <v>0.3</v>
      </c>
      <c r="J19957">
        <f t="shared" si="311"/>
        <v>40</v>
      </c>
    </row>
    <row r="19958" spans="1:10" x14ac:dyDescent="0.3">
      <c r="A19958" t="s">
        <v>19923</v>
      </c>
      <c r="C19958" s="18">
        <v>363.69455501555206</v>
      </c>
      <c r="D19958" s="1"/>
      <c r="E19958" s="1">
        <v>6</v>
      </c>
      <c r="F19958" s="1">
        <v>1</v>
      </c>
      <c r="G19958" s="1">
        <v>0</v>
      </c>
      <c r="H19958" s="1">
        <v>5</v>
      </c>
      <c r="I19958" s="15">
        <v>0.16666666666666666</v>
      </c>
      <c r="J19958">
        <f t="shared" si="311"/>
        <v>40</v>
      </c>
    </row>
    <row r="19959" spans="1:10" x14ac:dyDescent="0.3">
      <c r="A19959" t="s">
        <v>16007</v>
      </c>
      <c r="C19959" s="18">
        <v>363.69123665870814</v>
      </c>
      <c r="D19959" s="1"/>
      <c r="E19959" s="1">
        <v>8</v>
      </c>
      <c r="F19959" s="1">
        <v>2</v>
      </c>
      <c r="G19959" s="1">
        <v>0</v>
      </c>
      <c r="H19959" s="1">
        <v>6</v>
      </c>
      <c r="I19959" s="15">
        <v>0.25</v>
      </c>
      <c r="J19959">
        <f t="shared" si="311"/>
        <v>40</v>
      </c>
    </row>
    <row r="19960" spans="1:10" x14ac:dyDescent="0.3">
      <c r="A19960" t="s">
        <v>19924</v>
      </c>
      <c r="C19960" s="18">
        <v>363.67878280317331</v>
      </c>
      <c r="D19960" s="1"/>
      <c r="E19960" s="1">
        <v>6</v>
      </c>
      <c r="F19960" s="1">
        <v>1</v>
      </c>
      <c r="G19960" s="1">
        <v>0</v>
      </c>
      <c r="H19960" s="1">
        <v>5</v>
      </c>
      <c r="I19960" s="15">
        <v>0.16666666666666666</v>
      </c>
      <c r="J19960">
        <f t="shared" si="311"/>
        <v>40</v>
      </c>
    </row>
    <row r="19961" spans="1:10" x14ac:dyDescent="0.3">
      <c r="A19961" t="s">
        <v>19925</v>
      </c>
      <c r="C19961" s="18">
        <v>363.66548927414948</v>
      </c>
      <c r="D19961" s="1"/>
      <c r="E19961" s="1">
        <v>14</v>
      </c>
      <c r="F19961" s="1">
        <v>4</v>
      </c>
      <c r="G19961" s="1">
        <v>1</v>
      </c>
      <c r="H19961" s="1">
        <v>9</v>
      </c>
      <c r="I19961" s="15">
        <v>0.32142857142857145</v>
      </c>
      <c r="J19961">
        <f t="shared" si="311"/>
        <v>40</v>
      </c>
    </row>
    <row r="19962" spans="1:10" x14ac:dyDescent="0.3">
      <c r="A19962" t="s">
        <v>19927</v>
      </c>
      <c r="C19962" s="18">
        <v>363.65355866084656</v>
      </c>
      <c r="D19962" s="1"/>
      <c r="E19962" s="1">
        <v>10</v>
      </c>
      <c r="F19962" s="1">
        <v>3</v>
      </c>
      <c r="G19962" s="1">
        <v>0</v>
      </c>
      <c r="H19962" s="1">
        <v>7</v>
      </c>
      <c r="I19962" s="15">
        <v>0.3</v>
      </c>
      <c r="J19962">
        <f t="shared" si="311"/>
        <v>40</v>
      </c>
    </row>
    <row r="19963" spans="1:10" x14ac:dyDescent="0.3">
      <c r="A19963" t="s">
        <v>19957</v>
      </c>
      <c r="C19963" s="18">
        <v>363.63350965517861</v>
      </c>
      <c r="D19963" s="1"/>
      <c r="E19963" s="1">
        <v>27</v>
      </c>
      <c r="F19963" s="1">
        <v>12</v>
      </c>
      <c r="G19963" s="1">
        <v>0</v>
      </c>
      <c r="H19963" s="1">
        <v>15</v>
      </c>
      <c r="I19963" s="15">
        <v>0.44444444444444442</v>
      </c>
      <c r="J19963">
        <f t="shared" si="311"/>
        <v>40</v>
      </c>
    </row>
    <row r="19964" spans="1:10" x14ac:dyDescent="0.3">
      <c r="A19964" t="s">
        <v>19930</v>
      </c>
      <c r="C19964" s="18">
        <v>363.62535012802692</v>
      </c>
      <c r="D19964" s="1"/>
      <c r="E19964" s="1">
        <v>19</v>
      </c>
      <c r="F19964" s="1">
        <v>5</v>
      </c>
      <c r="G19964" s="1">
        <v>1</v>
      </c>
      <c r="H19964" s="1">
        <v>13</v>
      </c>
      <c r="I19964" s="15">
        <v>0.28947368421052633</v>
      </c>
      <c r="J19964">
        <f t="shared" si="311"/>
        <v>40</v>
      </c>
    </row>
    <row r="19965" spans="1:10" x14ac:dyDescent="0.3">
      <c r="A19965" t="s">
        <v>19931</v>
      </c>
      <c r="C19965" s="18">
        <v>363.6234596292939</v>
      </c>
      <c r="D19965" s="1"/>
      <c r="E19965" s="1">
        <v>4</v>
      </c>
      <c r="F19965" s="1">
        <v>0</v>
      </c>
      <c r="G19965" s="1">
        <v>0</v>
      </c>
      <c r="H19965" s="1">
        <v>4</v>
      </c>
      <c r="I19965" s="15">
        <v>0</v>
      </c>
      <c r="J19965">
        <f t="shared" si="311"/>
        <v>40</v>
      </c>
    </row>
    <row r="19966" spans="1:10" x14ac:dyDescent="0.3">
      <c r="A19966" t="s">
        <v>19932</v>
      </c>
      <c r="C19966" s="18">
        <v>363.62114076772446</v>
      </c>
      <c r="D19966" s="1"/>
      <c r="E19966" s="1">
        <v>6</v>
      </c>
      <c r="F19966" s="1">
        <v>1</v>
      </c>
      <c r="G19966" s="1">
        <v>0</v>
      </c>
      <c r="H19966" s="1">
        <v>5</v>
      </c>
      <c r="I19966" s="15">
        <v>0.16666666666666666</v>
      </c>
      <c r="J19966">
        <f t="shared" si="311"/>
        <v>40</v>
      </c>
    </row>
    <row r="19967" spans="1:10" x14ac:dyDescent="0.3">
      <c r="A19967" t="s">
        <v>19933</v>
      </c>
      <c r="C19967" s="18">
        <v>363.62071010771882</v>
      </c>
      <c r="D19967" s="1"/>
      <c r="E19967" s="1">
        <v>5</v>
      </c>
      <c r="F19967" s="1">
        <v>0</v>
      </c>
      <c r="G19967" s="1">
        <v>1</v>
      </c>
      <c r="H19967" s="1">
        <v>4</v>
      </c>
      <c r="I19967" s="15">
        <v>0.1</v>
      </c>
      <c r="J19967">
        <f t="shared" si="311"/>
        <v>40</v>
      </c>
    </row>
    <row r="19968" spans="1:10" x14ac:dyDescent="0.3">
      <c r="A19968" t="s">
        <v>19934</v>
      </c>
      <c r="C19968" s="18">
        <v>363.6193948654913</v>
      </c>
      <c r="D19968" s="1"/>
      <c r="E19968" s="1">
        <v>6</v>
      </c>
      <c r="F19968" s="1">
        <v>1</v>
      </c>
      <c r="G19968" s="1">
        <v>0</v>
      </c>
      <c r="H19968" s="1">
        <v>5</v>
      </c>
      <c r="I19968" s="15">
        <v>0.16666666666666666</v>
      </c>
      <c r="J19968">
        <f t="shared" si="311"/>
        <v>40</v>
      </c>
    </row>
    <row r="19969" spans="1:10" x14ac:dyDescent="0.3">
      <c r="A19969" s="21" t="s">
        <v>19936</v>
      </c>
      <c r="C19969" s="18">
        <v>363.60946648341456</v>
      </c>
      <c r="D19969" s="1"/>
      <c r="E19969" s="1">
        <v>6</v>
      </c>
      <c r="F19969" s="1">
        <v>1</v>
      </c>
      <c r="G19969" s="1">
        <v>0</v>
      </c>
      <c r="H19969" s="1">
        <v>5</v>
      </c>
      <c r="I19969" s="15">
        <v>0.16666666666666666</v>
      </c>
      <c r="J19969">
        <f t="shared" si="311"/>
        <v>40</v>
      </c>
    </row>
    <row r="19970" spans="1:10" x14ac:dyDescent="0.3">
      <c r="A19970" t="s">
        <v>22405</v>
      </c>
      <c r="C19970" s="18">
        <v>363.59110504929902</v>
      </c>
      <c r="D19970" s="1"/>
      <c r="E19970" s="1">
        <v>17</v>
      </c>
      <c r="F19970" s="1">
        <v>3</v>
      </c>
      <c r="G19970" s="1">
        <v>0</v>
      </c>
      <c r="H19970" s="1">
        <v>14</v>
      </c>
      <c r="I19970" s="15">
        <v>0.17647058823529413</v>
      </c>
      <c r="J19970">
        <f t="shared" si="311"/>
        <v>40</v>
      </c>
    </row>
    <row r="19971" spans="1:10" x14ac:dyDescent="0.3">
      <c r="A19971" t="s">
        <v>19937</v>
      </c>
      <c r="C19971" s="18">
        <v>363.58454980757767</v>
      </c>
      <c r="D19971" s="1"/>
      <c r="E19971" s="1">
        <v>6</v>
      </c>
      <c r="F19971" s="1">
        <v>0</v>
      </c>
      <c r="G19971" s="1">
        <v>0</v>
      </c>
      <c r="H19971" s="1">
        <v>6</v>
      </c>
      <c r="I19971" s="15">
        <v>0</v>
      </c>
      <c r="J19971">
        <f t="shared" si="311"/>
        <v>40</v>
      </c>
    </row>
    <row r="19972" spans="1:10" x14ac:dyDescent="0.3">
      <c r="A19972" t="s">
        <v>19938</v>
      </c>
      <c r="C19972" s="18">
        <v>363.57422294973918</v>
      </c>
      <c r="D19972" s="1"/>
      <c r="E19972" s="1">
        <v>5</v>
      </c>
      <c r="F19972" s="1">
        <v>1</v>
      </c>
      <c r="G19972" s="1">
        <v>0</v>
      </c>
      <c r="H19972" s="1">
        <v>4</v>
      </c>
      <c r="I19972" s="15">
        <v>0.2</v>
      </c>
      <c r="J19972">
        <f t="shared" ref="J19972:J20035" si="312">IF(E19972&lt;=30,40,20)</f>
        <v>40</v>
      </c>
    </row>
    <row r="19973" spans="1:10" x14ac:dyDescent="0.3">
      <c r="A19973" t="s">
        <v>19939</v>
      </c>
      <c r="C19973" s="18">
        <v>363.56692820719974</v>
      </c>
      <c r="D19973" s="1"/>
      <c r="E19973" s="1">
        <v>16</v>
      </c>
      <c r="F19973" s="1">
        <v>6</v>
      </c>
      <c r="G19973" s="1">
        <v>0</v>
      </c>
      <c r="H19973" s="1">
        <v>10</v>
      </c>
      <c r="I19973" s="15">
        <v>0.375</v>
      </c>
      <c r="J19973">
        <f t="shared" si="312"/>
        <v>40</v>
      </c>
    </row>
    <row r="19974" spans="1:10" x14ac:dyDescent="0.3">
      <c r="A19974" t="s">
        <v>15354</v>
      </c>
      <c r="C19974" s="18">
        <v>363.55774785437455</v>
      </c>
      <c r="D19974" s="1"/>
      <c r="E19974" s="1">
        <v>28</v>
      </c>
      <c r="F19974" s="1">
        <v>10</v>
      </c>
      <c r="G19974" s="1">
        <v>2</v>
      </c>
      <c r="H19974" s="1">
        <v>16</v>
      </c>
      <c r="I19974" s="15">
        <v>0.39285714285714285</v>
      </c>
      <c r="J19974">
        <f t="shared" si="312"/>
        <v>40</v>
      </c>
    </row>
    <row r="19975" spans="1:10" x14ac:dyDescent="0.3">
      <c r="A19975" t="s">
        <v>19940</v>
      </c>
      <c r="C19975" s="18">
        <v>363.5535430110391</v>
      </c>
      <c r="D19975" s="1"/>
      <c r="E19975" s="1">
        <v>6</v>
      </c>
      <c r="F19975" s="1">
        <v>1</v>
      </c>
      <c r="G19975" s="1">
        <v>0</v>
      </c>
      <c r="H19975" s="1">
        <v>5</v>
      </c>
      <c r="I19975" s="15">
        <v>0.16666666666666666</v>
      </c>
      <c r="J19975">
        <f t="shared" si="312"/>
        <v>40</v>
      </c>
    </row>
    <row r="19976" spans="1:10" x14ac:dyDescent="0.3">
      <c r="A19976" t="s">
        <v>19941</v>
      </c>
      <c r="C19976" s="18">
        <v>363.55267630924459</v>
      </c>
      <c r="D19976" s="1"/>
      <c r="E19976" s="1">
        <v>4</v>
      </c>
      <c r="F19976" s="1">
        <v>0</v>
      </c>
      <c r="G19976" s="1">
        <v>0</v>
      </c>
      <c r="H19976" s="1">
        <v>4</v>
      </c>
      <c r="I19976" s="15">
        <v>0</v>
      </c>
      <c r="J19976">
        <f t="shared" si="312"/>
        <v>40</v>
      </c>
    </row>
    <row r="19977" spans="1:10" x14ac:dyDescent="0.3">
      <c r="A19977" t="s">
        <v>19942</v>
      </c>
      <c r="C19977" s="18">
        <v>363.54859943991448</v>
      </c>
      <c r="D19977" s="1"/>
      <c r="E19977" s="1">
        <v>24</v>
      </c>
      <c r="F19977" s="1">
        <v>9</v>
      </c>
      <c r="G19977" s="1">
        <v>1</v>
      </c>
      <c r="H19977" s="1">
        <v>14</v>
      </c>
      <c r="I19977" s="15">
        <v>0.39583333333333331</v>
      </c>
      <c r="J19977">
        <f t="shared" si="312"/>
        <v>40</v>
      </c>
    </row>
    <row r="19978" spans="1:10" x14ac:dyDescent="0.3">
      <c r="A19978" t="s">
        <v>19944</v>
      </c>
      <c r="C19978" s="18">
        <v>363.5266553535821</v>
      </c>
      <c r="D19978" s="1"/>
      <c r="E19978" s="1">
        <v>5</v>
      </c>
      <c r="F19978" s="1">
        <v>1</v>
      </c>
      <c r="G19978" s="1">
        <v>0</v>
      </c>
      <c r="H19978" s="1">
        <v>4</v>
      </c>
      <c r="I19978" s="15">
        <v>0.2</v>
      </c>
      <c r="J19978">
        <f t="shared" si="312"/>
        <v>40</v>
      </c>
    </row>
    <row r="19979" spans="1:10" x14ac:dyDescent="0.3">
      <c r="A19979" t="s">
        <v>19956</v>
      </c>
      <c r="C19979" s="18">
        <v>363.52476702558607</v>
      </c>
      <c r="D19979" s="1"/>
      <c r="E19979" s="1">
        <v>5</v>
      </c>
      <c r="F19979" s="1">
        <v>1</v>
      </c>
      <c r="G19979" s="1">
        <v>0</v>
      </c>
      <c r="H19979" s="1">
        <v>4</v>
      </c>
      <c r="I19979" s="15">
        <v>0.2</v>
      </c>
      <c r="J19979">
        <f t="shared" si="312"/>
        <v>40</v>
      </c>
    </row>
    <row r="19980" spans="1:10" x14ac:dyDescent="0.3">
      <c r="A19980" t="s">
        <v>19945</v>
      </c>
      <c r="C19980" s="18">
        <v>363.48736650095276</v>
      </c>
      <c r="D19980" s="1"/>
      <c r="E19980" s="1">
        <v>9</v>
      </c>
      <c r="F19980" s="1">
        <v>2</v>
      </c>
      <c r="G19980" s="1">
        <v>0</v>
      </c>
      <c r="H19980" s="1">
        <v>7</v>
      </c>
      <c r="I19980" s="15">
        <v>0.22222222222222221</v>
      </c>
      <c r="J19980">
        <f t="shared" si="312"/>
        <v>40</v>
      </c>
    </row>
    <row r="19981" spans="1:10" x14ac:dyDescent="0.3">
      <c r="A19981" t="s">
        <v>19946</v>
      </c>
      <c r="C19981" s="18">
        <v>363.47568008292575</v>
      </c>
      <c r="D19981" s="1"/>
      <c r="E19981" s="1">
        <v>5</v>
      </c>
      <c r="F19981" s="1">
        <v>0</v>
      </c>
      <c r="G19981" s="1">
        <v>1</v>
      </c>
      <c r="H19981" s="1">
        <v>4</v>
      </c>
      <c r="I19981" s="15">
        <v>0.1</v>
      </c>
      <c r="J19981">
        <f t="shared" si="312"/>
        <v>40</v>
      </c>
    </row>
    <row r="19982" spans="1:10" x14ac:dyDescent="0.3">
      <c r="A19982" t="s">
        <v>19947</v>
      </c>
      <c r="C19982" s="18">
        <v>363.4740062927209</v>
      </c>
      <c r="D19982" s="1"/>
      <c r="E19982" s="1">
        <v>6</v>
      </c>
      <c r="F19982" s="1">
        <v>1</v>
      </c>
      <c r="G19982" s="1">
        <v>0</v>
      </c>
      <c r="H19982" s="1">
        <v>5</v>
      </c>
      <c r="I19982" s="15">
        <v>0.16666666666666666</v>
      </c>
      <c r="J19982">
        <f t="shared" si="312"/>
        <v>40</v>
      </c>
    </row>
    <row r="19983" spans="1:10" x14ac:dyDescent="0.3">
      <c r="A19983" t="s">
        <v>19948</v>
      </c>
      <c r="C19983" s="18">
        <v>363.46990760551574</v>
      </c>
      <c r="D19983" s="1"/>
      <c r="E19983" s="1">
        <v>6</v>
      </c>
      <c r="F19983" s="1">
        <v>1</v>
      </c>
      <c r="G19983" s="1">
        <v>0</v>
      </c>
      <c r="H19983" s="1">
        <v>5</v>
      </c>
      <c r="I19983" s="15">
        <v>0.16666666666666666</v>
      </c>
      <c r="J19983">
        <f t="shared" si="312"/>
        <v>40</v>
      </c>
    </row>
    <row r="19984" spans="1:10" x14ac:dyDescent="0.3">
      <c r="A19984" t="s">
        <v>19949</v>
      </c>
      <c r="C19984" s="18">
        <v>363.46742121389508</v>
      </c>
      <c r="D19984" s="1"/>
      <c r="E19984" s="1">
        <v>6</v>
      </c>
      <c r="F19984" s="1">
        <v>1</v>
      </c>
      <c r="G19984" s="1">
        <v>0</v>
      </c>
      <c r="H19984" s="1">
        <v>5</v>
      </c>
      <c r="I19984" s="15">
        <v>0.16666666666666666</v>
      </c>
      <c r="J19984">
        <f t="shared" si="312"/>
        <v>40</v>
      </c>
    </row>
    <row r="19985" spans="1:10" x14ac:dyDescent="0.3">
      <c r="A19985" t="s">
        <v>19950</v>
      </c>
      <c r="C19985" s="18">
        <v>363.46636177773019</v>
      </c>
      <c r="D19985" s="1"/>
      <c r="E19985" s="1">
        <v>6</v>
      </c>
      <c r="F19985" s="1">
        <v>1</v>
      </c>
      <c r="G19985" s="1">
        <v>0</v>
      </c>
      <c r="H19985" s="1">
        <v>5</v>
      </c>
      <c r="I19985" s="15">
        <v>0.16666666666666666</v>
      </c>
      <c r="J19985">
        <f t="shared" si="312"/>
        <v>40</v>
      </c>
    </row>
    <row r="19986" spans="1:10" x14ac:dyDescent="0.3">
      <c r="A19986" t="s">
        <v>19951</v>
      </c>
      <c r="C19986" s="18">
        <v>363.46281570481568</v>
      </c>
      <c r="D19986" s="1"/>
      <c r="E19986" s="1">
        <v>10</v>
      </c>
      <c r="F19986" s="1">
        <v>3</v>
      </c>
      <c r="G19986" s="1">
        <v>0</v>
      </c>
      <c r="H19986" s="1">
        <v>7</v>
      </c>
      <c r="I19986" s="15">
        <v>0.3</v>
      </c>
      <c r="J19986">
        <f t="shared" si="312"/>
        <v>40</v>
      </c>
    </row>
    <row r="19987" spans="1:10" x14ac:dyDescent="0.3">
      <c r="A19987" t="s">
        <v>19952</v>
      </c>
      <c r="C19987" s="18">
        <v>363.45114163912336</v>
      </c>
      <c r="D19987" s="1"/>
      <c r="E19987" s="1">
        <v>8</v>
      </c>
      <c r="F19987" s="1">
        <v>2</v>
      </c>
      <c r="G19987" s="1">
        <v>0</v>
      </c>
      <c r="H19987" s="1">
        <v>6</v>
      </c>
      <c r="I19987" s="15">
        <v>0.25</v>
      </c>
      <c r="J19987">
        <f t="shared" si="312"/>
        <v>40</v>
      </c>
    </row>
    <row r="19988" spans="1:10" x14ac:dyDescent="0.3">
      <c r="A19988" t="s">
        <v>19953</v>
      </c>
      <c r="C19988" s="18">
        <v>363.44749845018254</v>
      </c>
      <c r="D19988" s="1"/>
      <c r="E19988" s="1">
        <v>6</v>
      </c>
      <c r="F19988" s="1">
        <v>0</v>
      </c>
      <c r="G19988" s="1">
        <v>0</v>
      </c>
      <c r="H19988" s="1">
        <v>6</v>
      </c>
      <c r="I19988" s="15">
        <v>0</v>
      </c>
      <c r="J19988">
        <f t="shared" si="312"/>
        <v>40</v>
      </c>
    </row>
    <row r="19989" spans="1:10" x14ac:dyDescent="0.3">
      <c r="A19989" t="s">
        <v>16751</v>
      </c>
      <c r="C19989" s="18">
        <v>363.44649686852125</v>
      </c>
      <c r="D19989" s="1"/>
      <c r="E19989" s="1">
        <v>14</v>
      </c>
      <c r="F19989" s="1">
        <v>7</v>
      </c>
      <c r="G19989" s="1">
        <v>0</v>
      </c>
      <c r="H19989" s="1">
        <v>7</v>
      </c>
      <c r="I19989" s="15">
        <v>0.5</v>
      </c>
      <c r="J19989">
        <f t="shared" si="312"/>
        <v>40</v>
      </c>
    </row>
    <row r="19990" spans="1:10" x14ac:dyDescent="0.3">
      <c r="A19990" t="s">
        <v>19954</v>
      </c>
      <c r="C19990" s="18">
        <v>363.4388149645456</v>
      </c>
      <c r="D19990" s="1"/>
      <c r="E19990" s="1">
        <v>15</v>
      </c>
      <c r="F19990" s="1">
        <v>4</v>
      </c>
      <c r="G19990" s="1">
        <v>0</v>
      </c>
      <c r="H19990" s="1">
        <v>11</v>
      </c>
      <c r="I19990" s="15">
        <v>0.26666666666666666</v>
      </c>
      <c r="J19990">
        <f t="shared" si="312"/>
        <v>40</v>
      </c>
    </row>
    <row r="19991" spans="1:10" x14ac:dyDescent="0.3">
      <c r="A19991" t="s">
        <v>19955</v>
      </c>
      <c r="C19991" s="18">
        <v>363.43829117278301</v>
      </c>
      <c r="D19991" s="1"/>
      <c r="E19991" s="1">
        <v>19</v>
      </c>
      <c r="F19991" s="1">
        <v>5</v>
      </c>
      <c r="G19991" s="1">
        <v>2</v>
      </c>
      <c r="H19991" s="1">
        <v>12</v>
      </c>
      <c r="I19991" s="15">
        <v>0.31578947368421051</v>
      </c>
      <c r="J19991">
        <f t="shared" si="312"/>
        <v>40</v>
      </c>
    </row>
    <row r="19992" spans="1:10" x14ac:dyDescent="0.3">
      <c r="A19992" t="s">
        <v>19960</v>
      </c>
      <c r="C19992" s="18">
        <v>363.41381455896118</v>
      </c>
      <c r="D19992" s="1"/>
      <c r="E19992" s="1">
        <v>15</v>
      </c>
      <c r="F19992" s="1">
        <v>5</v>
      </c>
      <c r="G19992" s="1">
        <v>1</v>
      </c>
      <c r="H19992" s="1">
        <v>9</v>
      </c>
      <c r="I19992" s="15">
        <v>0.36666666666666664</v>
      </c>
      <c r="J19992">
        <f t="shared" si="312"/>
        <v>40</v>
      </c>
    </row>
    <row r="19993" spans="1:10" x14ac:dyDescent="0.3">
      <c r="A19993" t="s">
        <v>19961</v>
      </c>
      <c r="C19993" s="18">
        <v>363.41236342174398</v>
      </c>
      <c r="D19993" s="1"/>
      <c r="E19993" s="1">
        <v>6</v>
      </c>
      <c r="F19993" s="1">
        <v>1</v>
      </c>
      <c r="G19993" s="1">
        <v>0</v>
      </c>
      <c r="H19993" s="1">
        <v>5</v>
      </c>
      <c r="I19993" s="15">
        <v>0.16666666666666666</v>
      </c>
      <c r="J19993">
        <f t="shared" si="312"/>
        <v>40</v>
      </c>
    </row>
    <row r="19994" spans="1:10" x14ac:dyDescent="0.3">
      <c r="A19994" t="s">
        <v>19963</v>
      </c>
      <c r="C19994" s="18">
        <v>363.39107254748893</v>
      </c>
      <c r="D19994" s="1"/>
      <c r="E19994" s="1">
        <v>10</v>
      </c>
      <c r="F19994" s="1">
        <v>3</v>
      </c>
      <c r="G19994" s="1">
        <v>0</v>
      </c>
      <c r="H19994" s="1">
        <v>7</v>
      </c>
      <c r="I19994" s="15">
        <v>0.3</v>
      </c>
      <c r="J19994">
        <f t="shared" si="312"/>
        <v>40</v>
      </c>
    </row>
    <row r="19995" spans="1:10" x14ac:dyDescent="0.3">
      <c r="A19995" t="s">
        <v>19964</v>
      </c>
      <c r="C19995" s="18">
        <v>363.3833858119425</v>
      </c>
      <c r="D19995" s="1"/>
      <c r="E19995" s="1">
        <v>4</v>
      </c>
      <c r="F19995" s="1">
        <v>0</v>
      </c>
      <c r="G19995" s="1">
        <v>0</v>
      </c>
      <c r="H19995" s="1">
        <v>4</v>
      </c>
      <c r="I19995" s="15">
        <v>0</v>
      </c>
      <c r="J19995">
        <f t="shared" si="312"/>
        <v>40</v>
      </c>
    </row>
    <row r="19996" spans="1:10" x14ac:dyDescent="0.3">
      <c r="A19996" t="s">
        <v>19965</v>
      </c>
      <c r="C19996" s="18">
        <v>363.35663478771977</v>
      </c>
      <c r="D19996" s="1"/>
      <c r="E19996" s="1">
        <v>10</v>
      </c>
      <c r="F19996" s="1">
        <v>2</v>
      </c>
      <c r="G19996" s="1">
        <v>1</v>
      </c>
      <c r="H19996" s="1">
        <v>7</v>
      </c>
      <c r="I19996" s="15">
        <v>0.25</v>
      </c>
      <c r="J19996">
        <f t="shared" si="312"/>
        <v>40</v>
      </c>
    </row>
    <row r="19997" spans="1:10" x14ac:dyDescent="0.3">
      <c r="A19997" t="s">
        <v>19966</v>
      </c>
      <c r="C19997" s="18">
        <v>363.34748636945756</v>
      </c>
      <c r="D19997" s="1"/>
      <c r="E19997" s="1">
        <v>12</v>
      </c>
      <c r="F19997" s="1">
        <v>4</v>
      </c>
      <c r="G19997" s="1">
        <v>0</v>
      </c>
      <c r="H19997" s="1">
        <v>8</v>
      </c>
      <c r="I19997" s="15">
        <v>0.33333333333333331</v>
      </c>
      <c r="J19997">
        <f t="shared" si="312"/>
        <v>40</v>
      </c>
    </row>
    <row r="19998" spans="1:10" x14ac:dyDescent="0.3">
      <c r="A19998" t="s">
        <v>19967</v>
      </c>
      <c r="C19998" s="18">
        <v>363.34602300833092</v>
      </c>
      <c r="D19998" s="1"/>
      <c r="E19998" s="1">
        <v>31</v>
      </c>
      <c r="F19998" s="1">
        <v>14</v>
      </c>
      <c r="G19998" s="1">
        <v>1</v>
      </c>
      <c r="H19998" s="1">
        <v>16</v>
      </c>
      <c r="I19998" s="15">
        <v>0.46774193548387094</v>
      </c>
      <c r="J19998">
        <f t="shared" si="312"/>
        <v>20</v>
      </c>
    </row>
    <row r="19999" spans="1:10" x14ac:dyDescent="0.3">
      <c r="A19999" t="s">
        <v>19968</v>
      </c>
      <c r="C19999" s="18">
        <v>363.3418319862044</v>
      </c>
      <c r="D19999" s="1"/>
      <c r="E19999" s="1">
        <v>11</v>
      </c>
      <c r="F19999" s="1">
        <v>4</v>
      </c>
      <c r="G19999" s="1">
        <v>0</v>
      </c>
      <c r="H19999" s="1">
        <v>7</v>
      </c>
      <c r="I19999" s="15">
        <v>0.36363636363636365</v>
      </c>
      <c r="J19999">
        <f t="shared" si="312"/>
        <v>40</v>
      </c>
    </row>
    <row r="20000" spans="1:10" x14ac:dyDescent="0.3">
      <c r="A20000" t="s">
        <v>19969</v>
      </c>
      <c r="C20000" s="18">
        <v>363.32596300353691</v>
      </c>
      <c r="D20000" s="1"/>
      <c r="E20000" s="1">
        <v>6</v>
      </c>
      <c r="F20000" s="1">
        <v>1</v>
      </c>
      <c r="G20000" s="1">
        <v>0</v>
      </c>
      <c r="H20000" s="1">
        <v>5</v>
      </c>
      <c r="I20000" s="15">
        <v>0.16666666666666666</v>
      </c>
      <c r="J20000">
        <f t="shared" si="312"/>
        <v>40</v>
      </c>
    </row>
    <row r="20001" spans="1:10" x14ac:dyDescent="0.3">
      <c r="A20001" t="s">
        <v>20005</v>
      </c>
      <c r="C20001" s="18">
        <v>363.3259151095445</v>
      </c>
      <c r="D20001" s="1"/>
      <c r="E20001" s="1">
        <v>52</v>
      </c>
      <c r="F20001" s="1">
        <v>15</v>
      </c>
      <c r="G20001" s="1">
        <v>5</v>
      </c>
      <c r="H20001" s="1">
        <v>32</v>
      </c>
      <c r="I20001" s="15">
        <v>0.33653846153846156</v>
      </c>
      <c r="J20001">
        <f t="shared" si="312"/>
        <v>20</v>
      </c>
    </row>
    <row r="20002" spans="1:10" x14ac:dyDescent="0.3">
      <c r="A20002" t="s">
        <v>20002</v>
      </c>
      <c r="C20002" s="18">
        <v>363.30343902774905</v>
      </c>
      <c r="D20002" s="1"/>
      <c r="E20002" s="1">
        <v>6</v>
      </c>
      <c r="F20002" s="1">
        <v>1</v>
      </c>
      <c r="G20002" s="1">
        <v>0</v>
      </c>
      <c r="H20002" s="1">
        <v>5</v>
      </c>
      <c r="I20002" s="15">
        <v>0.16666666666666666</v>
      </c>
      <c r="J20002">
        <f t="shared" si="312"/>
        <v>40</v>
      </c>
    </row>
    <row r="20003" spans="1:10" x14ac:dyDescent="0.3">
      <c r="A20003" t="s">
        <v>19970</v>
      </c>
      <c r="C20003" s="18">
        <v>363.29989477894367</v>
      </c>
      <c r="D20003" s="1"/>
      <c r="E20003" s="1">
        <v>6</v>
      </c>
      <c r="F20003" s="1">
        <v>1</v>
      </c>
      <c r="G20003" s="1">
        <v>0</v>
      </c>
      <c r="H20003" s="1">
        <v>5</v>
      </c>
      <c r="I20003" s="15">
        <v>0.16666666666666666</v>
      </c>
      <c r="J20003">
        <f t="shared" si="312"/>
        <v>40</v>
      </c>
    </row>
    <row r="20004" spans="1:10" x14ac:dyDescent="0.3">
      <c r="A20004" t="s">
        <v>20160</v>
      </c>
      <c r="C20004" s="18">
        <v>363.2977096615254</v>
      </c>
      <c r="D20004" s="1"/>
      <c r="E20004" s="1">
        <v>18</v>
      </c>
      <c r="F20004" s="1">
        <v>6</v>
      </c>
      <c r="G20004" s="1">
        <v>1</v>
      </c>
      <c r="H20004" s="1">
        <v>11</v>
      </c>
      <c r="I20004" s="15">
        <v>0.3611111111111111</v>
      </c>
      <c r="J20004">
        <f t="shared" si="312"/>
        <v>40</v>
      </c>
    </row>
    <row r="20005" spans="1:10" x14ac:dyDescent="0.3">
      <c r="A20005" t="s">
        <v>20092</v>
      </c>
      <c r="C20005" s="18">
        <v>363.2942463272916</v>
      </c>
      <c r="D20005" s="1"/>
      <c r="E20005" s="1">
        <v>10</v>
      </c>
      <c r="F20005" s="1">
        <v>3</v>
      </c>
      <c r="G20005" s="1">
        <v>0</v>
      </c>
      <c r="H20005" s="1">
        <v>7</v>
      </c>
      <c r="I20005" s="15">
        <v>0.3</v>
      </c>
      <c r="J20005">
        <f t="shared" si="312"/>
        <v>40</v>
      </c>
    </row>
    <row r="20006" spans="1:10" x14ac:dyDescent="0.3">
      <c r="A20006" t="s">
        <v>20726</v>
      </c>
      <c r="C20006" s="18">
        <v>363.28917361207004</v>
      </c>
      <c r="D20006" s="1"/>
      <c r="E20006" s="1">
        <v>25</v>
      </c>
      <c r="F20006" s="1">
        <v>8</v>
      </c>
      <c r="G20006" s="1">
        <v>2</v>
      </c>
      <c r="H20006" s="1">
        <v>15</v>
      </c>
      <c r="I20006" s="15">
        <v>0.36</v>
      </c>
      <c r="J20006">
        <f t="shared" si="312"/>
        <v>40</v>
      </c>
    </row>
    <row r="20007" spans="1:10" x14ac:dyDescent="0.3">
      <c r="A20007" t="s">
        <v>20102</v>
      </c>
      <c r="C20007" s="18">
        <v>363.28320238981786</v>
      </c>
      <c r="D20007" s="1"/>
      <c r="E20007" s="1">
        <v>6</v>
      </c>
      <c r="F20007" s="1">
        <v>1</v>
      </c>
      <c r="G20007" s="1">
        <v>0</v>
      </c>
      <c r="H20007" s="1">
        <v>5</v>
      </c>
      <c r="I20007" s="15">
        <v>0.16666666666666666</v>
      </c>
      <c r="J20007">
        <f t="shared" si="312"/>
        <v>40</v>
      </c>
    </row>
    <row r="20008" spans="1:10" x14ac:dyDescent="0.3">
      <c r="A20008" t="s">
        <v>19972</v>
      </c>
      <c r="C20008" s="18">
        <v>363.27333342938806</v>
      </c>
      <c r="D20008" s="1"/>
      <c r="E20008" s="1">
        <v>4</v>
      </c>
      <c r="F20008" s="1">
        <v>0</v>
      </c>
      <c r="G20008" s="1">
        <v>0</v>
      </c>
      <c r="H20008" s="1">
        <v>4</v>
      </c>
      <c r="I20008" s="15">
        <v>0</v>
      </c>
      <c r="J20008">
        <f t="shared" si="312"/>
        <v>40</v>
      </c>
    </row>
    <row r="20009" spans="1:10" x14ac:dyDescent="0.3">
      <c r="A20009" t="s">
        <v>20042</v>
      </c>
      <c r="C20009" s="18">
        <v>363.26084319337218</v>
      </c>
      <c r="D20009" s="1"/>
      <c r="E20009" s="1">
        <v>38</v>
      </c>
      <c r="F20009" s="1">
        <v>12</v>
      </c>
      <c r="G20009" s="1">
        <v>0</v>
      </c>
      <c r="H20009" s="1">
        <v>26</v>
      </c>
      <c r="I20009" s="15">
        <v>0.31578947368421051</v>
      </c>
      <c r="J20009">
        <f t="shared" si="312"/>
        <v>20</v>
      </c>
    </row>
    <row r="20010" spans="1:10" x14ac:dyDescent="0.3">
      <c r="A20010" t="s">
        <v>19975</v>
      </c>
      <c r="C20010" s="18">
        <v>363.24082824822597</v>
      </c>
      <c r="D20010" s="1"/>
      <c r="E20010" s="1">
        <v>6</v>
      </c>
      <c r="F20010" s="1">
        <v>1</v>
      </c>
      <c r="G20010" s="1">
        <v>0</v>
      </c>
      <c r="H20010" s="1">
        <v>5</v>
      </c>
      <c r="I20010" s="15">
        <v>0.16666666666666666</v>
      </c>
      <c r="J20010">
        <f t="shared" si="312"/>
        <v>40</v>
      </c>
    </row>
    <row r="20011" spans="1:10" x14ac:dyDescent="0.3">
      <c r="A20011" t="s">
        <v>19976</v>
      </c>
      <c r="C20011" s="18">
        <v>363.23291293931879</v>
      </c>
      <c r="D20011" s="1"/>
      <c r="E20011" s="1">
        <v>6</v>
      </c>
      <c r="F20011" s="1">
        <v>1</v>
      </c>
      <c r="G20011" s="1">
        <v>0</v>
      </c>
      <c r="H20011" s="1">
        <v>5</v>
      </c>
      <c r="I20011" s="15">
        <v>0.16666666666666666</v>
      </c>
      <c r="J20011">
        <f t="shared" si="312"/>
        <v>40</v>
      </c>
    </row>
    <row r="20012" spans="1:10" x14ac:dyDescent="0.3">
      <c r="A20012" t="s">
        <v>21101</v>
      </c>
      <c r="C20012" s="18">
        <v>363.22837399627701</v>
      </c>
      <c r="D20012" s="1"/>
      <c r="E20012" s="1">
        <v>15</v>
      </c>
      <c r="F20012" s="1">
        <v>4</v>
      </c>
      <c r="G20012" s="1">
        <v>0</v>
      </c>
      <c r="H20012" s="1">
        <v>11</v>
      </c>
      <c r="I20012" s="15">
        <v>0.26666666666666666</v>
      </c>
      <c r="J20012">
        <f t="shared" si="312"/>
        <v>40</v>
      </c>
    </row>
    <row r="20013" spans="1:10" x14ac:dyDescent="0.3">
      <c r="A20013" t="s">
        <v>19977</v>
      </c>
      <c r="C20013" s="18">
        <v>363.22708018888835</v>
      </c>
      <c r="D20013" s="1"/>
      <c r="E20013" s="1">
        <v>6</v>
      </c>
      <c r="F20013" s="1">
        <v>1</v>
      </c>
      <c r="G20013" s="1">
        <v>0</v>
      </c>
      <c r="H20013" s="1">
        <v>5</v>
      </c>
      <c r="I20013" s="15">
        <v>0.16666666666666666</v>
      </c>
      <c r="J20013">
        <f t="shared" si="312"/>
        <v>40</v>
      </c>
    </row>
    <row r="20014" spans="1:10" x14ac:dyDescent="0.3">
      <c r="A20014" t="s">
        <v>19978</v>
      </c>
      <c r="C20014" s="18">
        <v>363.22402509186111</v>
      </c>
      <c r="D20014" s="1"/>
      <c r="E20014" s="1">
        <v>23</v>
      </c>
      <c r="F20014" s="1">
        <v>8</v>
      </c>
      <c r="G20014" s="1">
        <v>0</v>
      </c>
      <c r="H20014" s="1">
        <v>15</v>
      </c>
      <c r="I20014" s="15">
        <v>0.34782608695652173</v>
      </c>
      <c r="J20014">
        <f t="shared" si="312"/>
        <v>40</v>
      </c>
    </row>
    <row r="20015" spans="1:10" x14ac:dyDescent="0.3">
      <c r="A20015" t="s">
        <v>19979</v>
      </c>
      <c r="C20015" s="18">
        <v>363.19898292147582</v>
      </c>
      <c r="D20015" s="1"/>
      <c r="E20015" s="1">
        <v>16</v>
      </c>
      <c r="F20015" s="1">
        <v>4</v>
      </c>
      <c r="G20015" s="1">
        <v>3</v>
      </c>
      <c r="H20015" s="1">
        <v>9</v>
      </c>
      <c r="I20015" s="15">
        <v>0.34375</v>
      </c>
      <c r="J20015">
        <f t="shared" si="312"/>
        <v>40</v>
      </c>
    </row>
    <row r="20016" spans="1:10" x14ac:dyDescent="0.3">
      <c r="A20016" t="s">
        <v>19980</v>
      </c>
      <c r="C20016" s="18">
        <v>363.19685558601856</v>
      </c>
      <c r="D20016" s="1"/>
      <c r="E20016" s="1">
        <v>14</v>
      </c>
      <c r="F20016" s="1">
        <v>5</v>
      </c>
      <c r="G20016" s="1">
        <v>0</v>
      </c>
      <c r="H20016" s="1">
        <v>9</v>
      </c>
      <c r="I20016" s="15">
        <v>0.35714285714285715</v>
      </c>
      <c r="J20016">
        <f t="shared" si="312"/>
        <v>40</v>
      </c>
    </row>
    <row r="20017" spans="1:10" x14ac:dyDescent="0.3">
      <c r="A20017" t="s">
        <v>19981</v>
      </c>
      <c r="C20017" s="18">
        <v>363.18960318251891</v>
      </c>
      <c r="D20017" s="1"/>
      <c r="E20017" s="1">
        <v>6</v>
      </c>
      <c r="F20017" s="1">
        <v>1</v>
      </c>
      <c r="G20017" s="1">
        <v>0</v>
      </c>
      <c r="H20017" s="1">
        <v>5</v>
      </c>
      <c r="I20017" s="15">
        <v>0.16666666666666666</v>
      </c>
      <c r="J20017">
        <f t="shared" si="312"/>
        <v>40</v>
      </c>
    </row>
    <row r="20018" spans="1:10" x14ac:dyDescent="0.3">
      <c r="A20018" t="s">
        <v>19982</v>
      </c>
      <c r="C20018" s="18">
        <v>363.18002565175959</v>
      </c>
      <c r="D20018" s="1"/>
      <c r="E20018" s="1">
        <v>12</v>
      </c>
      <c r="F20018" s="1">
        <v>5</v>
      </c>
      <c r="G20018" s="1">
        <v>0</v>
      </c>
      <c r="H20018" s="1">
        <v>7</v>
      </c>
      <c r="I20018" s="15">
        <v>0.41666666666666669</v>
      </c>
      <c r="J20018">
        <f t="shared" si="312"/>
        <v>40</v>
      </c>
    </row>
    <row r="20019" spans="1:10" x14ac:dyDescent="0.3">
      <c r="A20019" t="s">
        <v>19983</v>
      </c>
      <c r="C20019" s="18">
        <v>363.17102616209979</v>
      </c>
      <c r="D20019" s="1"/>
      <c r="E20019" s="1">
        <v>14</v>
      </c>
      <c r="F20019" s="1">
        <v>5</v>
      </c>
      <c r="G20019" s="1">
        <v>0</v>
      </c>
      <c r="H20019" s="1">
        <v>9</v>
      </c>
      <c r="I20019" s="15">
        <v>0.35714285714285715</v>
      </c>
      <c r="J20019">
        <f t="shared" si="312"/>
        <v>40</v>
      </c>
    </row>
    <row r="20020" spans="1:10" x14ac:dyDescent="0.3">
      <c r="A20020" t="s">
        <v>19984</v>
      </c>
      <c r="C20020" s="18">
        <v>363.16798163084604</v>
      </c>
      <c r="D20020" s="1"/>
      <c r="E20020" s="1">
        <v>6</v>
      </c>
      <c r="F20020" s="1">
        <v>2</v>
      </c>
      <c r="G20020" s="1">
        <v>0</v>
      </c>
      <c r="H20020" s="1">
        <v>4</v>
      </c>
      <c r="I20020" s="15">
        <v>0.33333333333333331</v>
      </c>
      <c r="J20020">
        <f t="shared" si="312"/>
        <v>40</v>
      </c>
    </row>
    <row r="20021" spans="1:10" x14ac:dyDescent="0.3">
      <c r="A20021" t="s">
        <v>19986</v>
      </c>
      <c r="C20021" s="18">
        <v>363.13790329101505</v>
      </c>
      <c r="D20021" s="1"/>
      <c r="E20021" s="1">
        <v>4</v>
      </c>
      <c r="F20021" s="1">
        <v>0</v>
      </c>
      <c r="G20021" s="1">
        <v>0</v>
      </c>
      <c r="H20021" s="1">
        <v>4</v>
      </c>
      <c r="I20021" s="15">
        <v>0</v>
      </c>
      <c r="J20021">
        <f t="shared" si="312"/>
        <v>40</v>
      </c>
    </row>
    <row r="20022" spans="1:10" x14ac:dyDescent="0.3">
      <c r="A20022" t="s">
        <v>19987</v>
      </c>
      <c r="C20022" s="18">
        <v>363.13764984515541</v>
      </c>
      <c r="D20022" s="1"/>
      <c r="E20022" s="1">
        <v>9</v>
      </c>
      <c r="F20022" s="1">
        <v>2</v>
      </c>
      <c r="G20022" s="1">
        <v>0</v>
      </c>
      <c r="H20022" s="1">
        <v>7</v>
      </c>
      <c r="I20022" s="15">
        <v>0.22222222222222221</v>
      </c>
      <c r="J20022">
        <f t="shared" si="312"/>
        <v>40</v>
      </c>
    </row>
    <row r="20023" spans="1:10" x14ac:dyDescent="0.3">
      <c r="A20023" t="s">
        <v>22578</v>
      </c>
      <c r="C20023" s="18">
        <v>363.13349303734185</v>
      </c>
      <c r="D20023" s="1"/>
      <c r="E20023" s="1">
        <v>59</v>
      </c>
      <c r="F20023" s="1">
        <v>18</v>
      </c>
      <c r="G20023" s="1">
        <v>0</v>
      </c>
      <c r="H20023" s="1">
        <v>41</v>
      </c>
      <c r="I20023" s="15">
        <v>0.30508474576271188</v>
      </c>
      <c r="J20023">
        <f t="shared" si="312"/>
        <v>20</v>
      </c>
    </row>
    <row r="20024" spans="1:10" x14ac:dyDescent="0.3">
      <c r="A20024" t="s">
        <v>19988</v>
      </c>
      <c r="C20024" s="18">
        <v>363.13282206836811</v>
      </c>
      <c r="D20024" s="1"/>
      <c r="E20024" s="1">
        <v>22</v>
      </c>
      <c r="F20024" s="1">
        <v>9</v>
      </c>
      <c r="G20024" s="1">
        <v>0</v>
      </c>
      <c r="H20024" s="1">
        <v>13</v>
      </c>
      <c r="I20024" s="15">
        <v>0.40909090909090912</v>
      </c>
      <c r="J20024">
        <f t="shared" si="312"/>
        <v>40</v>
      </c>
    </row>
    <row r="20025" spans="1:10" x14ac:dyDescent="0.3">
      <c r="A20025" t="s">
        <v>20110</v>
      </c>
      <c r="C20025" s="18">
        <v>363.12750131106651</v>
      </c>
      <c r="D20025" s="1"/>
      <c r="E20025" s="1">
        <v>20</v>
      </c>
      <c r="F20025" s="1">
        <v>7</v>
      </c>
      <c r="G20025" s="1">
        <v>0</v>
      </c>
      <c r="H20025" s="1">
        <v>13</v>
      </c>
      <c r="I20025" s="15">
        <v>0.35</v>
      </c>
      <c r="J20025">
        <f t="shared" si="312"/>
        <v>40</v>
      </c>
    </row>
    <row r="20026" spans="1:10" x14ac:dyDescent="0.3">
      <c r="A20026" t="s">
        <v>19989</v>
      </c>
      <c r="C20026" s="18">
        <v>363.11774990206692</v>
      </c>
      <c r="D20026" s="1"/>
      <c r="E20026" s="1">
        <v>8</v>
      </c>
      <c r="F20026" s="1">
        <v>2</v>
      </c>
      <c r="G20026" s="1">
        <v>0</v>
      </c>
      <c r="H20026" s="1">
        <v>6</v>
      </c>
      <c r="I20026" s="15">
        <v>0.25</v>
      </c>
      <c r="J20026">
        <f t="shared" si="312"/>
        <v>40</v>
      </c>
    </row>
    <row r="20027" spans="1:10" x14ac:dyDescent="0.3">
      <c r="A20027" t="s">
        <v>19990</v>
      </c>
      <c r="C20027" s="18">
        <v>363.11353948095518</v>
      </c>
      <c r="D20027" s="1"/>
      <c r="E20027" s="1">
        <v>10</v>
      </c>
      <c r="F20027" s="1">
        <v>2</v>
      </c>
      <c r="G20027" s="1">
        <v>0</v>
      </c>
      <c r="H20027" s="1">
        <v>8</v>
      </c>
      <c r="I20027" s="15">
        <v>0.2</v>
      </c>
      <c r="J20027">
        <f t="shared" si="312"/>
        <v>40</v>
      </c>
    </row>
    <row r="20028" spans="1:10" x14ac:dyDescent="0.3">
      <c r="A20028" t="s">
        <v>20328</v>
      </c>
      <c r="C20028" s="18">
        <v>363.09217975642628</v>
      </c>
      <c r="D20028" s="1"/>
      <c r="E20028" s="1">
        <v>11</v>
      </c>
      <c r="F20028" s="1">
        <v>3</v>
      </c>
      <c r="G20028" s="1">
        <v>0</v>
      </c>
      <c r="H20028" s="1">
        <v>8</v>
      </c>
      <c r="I20028" s="15">
        <v>0.27272727272727271</v>
      </c>
      <c r="J20028">
        <f t="shared" si="312"/>
        <v>40</v>
      </c>
    </row>
    <row r="20029" spans="1:10" x14ac:dyDescent="0.3">
      <c r="A20029" t="s">
        <v>19991</v>
      </c>
      <c r="C20029" s="18">
        <v>363.08851117206046</v>
      </c>
      <c r="D20029" s="1"/>
      <c r="E20029" s="1">
        <v>64</v>
      </c>
      <c r="F20029" s="1">
        <v>26</v>
      </c>
      <c r="G20029" s="1">
        <v>4</v>
      </c>
      <c r="H20029" s="1">
        <v>34</v>
      </c>
      <c r="I20029" s="15">
        <v>0.4375</v>
      </c>
      <c r="J20029">
        <f t="shared" si="312"/>
        <v>20</v>
      </c>
    </row>
    <row r="20030" spans="1:10" x14ac:dyDescent="0.3">
      <c r="A20030" t="s">
        <v>19992</v>
      </c>
      <c r="C20030" s="18">
        <v>363.06977544661402</v>
      </c>
      <c r="D20030" s="1"/>
      <c r="E20030" s="1">
        <v>6</v>
      </c>
      <c r="F20030" s="1">
        <v>1</v>
      </c>
      <c r="G20030" s="1">
        <v>0</v>
      </c>
      <c r="H20030" s="1">
        <v>5</v>
      </c>
      <c r="I20030" s="15">
        <v>0.16666666666666666</v>
      </c>
      <c r="J20030">
        <f t="shared" si="312"/>
        <v>40</v>
      </c>
    </row>
    <row r="20031" spans="1:10" x14ac:dyDescent="0.3">
      <c r="A20031" t="s">
        <v>19993</v>
      </c>
      <c r="C20031" s="18">
        <v>363.06583197807817</v>
      </c>
      <c r="D20031" s="1"/>
      <c r="E20031" s="1">
        <v>6</v>
      </c>
      <c r="F20031" s="1">
        <v>1</v>
      </c>
      <c r="G20031" s="1">
        <v>0</v>
      </c>
      <c r="H20031" s="1">
        <v>5</v>
      </c>
      <c r="I20031" s="15">
        <v>0.16666666666666666</v>
      </c>
      <c r="J20031">
        <f t="shared" si="312"/>
        <v>40</v>
      </c>
    </row>
    <row r="20032" spans="1:10" x14ac:dyDescent="0.3">
      <c r="A20032" t="s">
        <v>19994</v>
      </c>
      <c r="C20032" s="18">
        <v>363.06443839829154</v>
      </c>
      <c r="D20032" s="1"/>
      <c r="E20032" s="1">
        <v>8</v>
      </c>
      <c r="F20032" s="1">
        <v>2</v>
      </c>
      <c r="G20032" s="1">
        <v>0</v>
      </c>
      <c r="H20032" s="1">
        <v>6</v>
      </c>
      <c r="I20032" s="15">
        <v>0.25</v>
      </c>
      <c r="J20032">
        <f t="shared" si="312"/>
        <v>40</v>
      </c>
    </row>
    <row r="20033" spans="1:10" x14ac:dyDescent="0.3">
      <c r="A20033" t="s">
        <v>19997</v>
      </c>
      <c r="C20033" s="18">
        <v>363.06206126614228</v>
      </c>
      <c r="D20033" s="1"/>
      <c r="E20033" s="1">
        <v>6</v>
      </c>
      <c r="F20033" s="1">
        <v>1</v>
      </c>
      <c r="G20033" s="1">
        <v>0</v>
      </c>
      <c r="H20033" s="1">
        <v>5</v>
      </c>
      <c r="I20033" s="15">
        <v>0.16666666666666666</v>
      </c>
      <c r="J20033">
        <f t="shared" si="312"/>
        <v>40</v>
      </c>
    </row>
    <row r="20034" spans="1:10" x14ac:dyDescent="0.3">
      <c r="A20034" t="s">
        <v>19995</v>
      </c>
      <c r="C20034" s="18">
        <v>363.06143405532572</v>
      </c>
      <c r="D20034" s="1"/>
      <c r="E20034" s="1">
        <v>6</v>
      </c>
      <c r="F20034" s="1">
        <v>1</v>
      </c>
      <c r="G20034" s="1">
        <v>0</v>
      </c>
      <c r="H20034" s="1">
        <v>5</v>
      </c>
      <c r="I20034" s="15">
        <v>0.16666666666666666</v>
      </c>
      <c r="J20034">
        <f t="shared" si="312"/>
        <v>40</v>
      </c>
    </row>
    <row r="20035" spans="1:10" x14ac:dyDescent="0.3">
      <c r="A20035" t="s">
        <v>19996</v>
      </c>
      <c r="C20035" s="18">
        <v>363.05570420425079</v>
      </c>
      <c r="D20035" s="1"/>
      <c r="E20035" s="1">
        <v>6</v>
      </c>
      <c r="F20035" s="1">
        <v>1</v>
      </c>
      <c r="G20035" s="1">
        <v>0</v>
      </c>
      <c r="H20035" s="1">
        <v>5</v>
      </c>
      <c r="I20035" s="15">
        <v>0.16666666666666666</v>
      </c>
      <c r="J20035">
        <f t="shared" si="312"/>
        <v>40</v>
      </c>
    </row>
    <row r="20036" spans="1:10" x14ac:dyDescent="0.3">
      <c r="A20036" t="s">
        <v>19943</v>
      </c>
      <c r="C20036" s="18">
        <v>363.04030924885166</v>
      </c>
      <c r="D20036" s="1"/>
      <c r="E20036" s="1">
        <v>9</v>
      </c>
      <c r="F20036" s="1">
        <v>1</v>
      </c>
      <c r="G20036" s="1">
        <v>3</v>
      </c>
      <c r="H20036" s="1">
        <v>5</v>
      </c>
      <c r="I20036" s="15">
        <v>0.27777777777777779</v>
      </c>
      <c r="J20036">
        <f t="shared" ref="J20036:J20099" si="313">IF(E20036&lt;=30,40,20)</f>
        <v>40</v>
      </c>
    </row>
    <row r="20037" spans="1:10" x14ac:dyDescent="0.3">
      <c r="A20037" t="s">
        <v>18667</v>
      </c>
      <c r="C20037" s="18">
        <v>363.01988088300487</v>
      </c>
      <c r="D20037" s="1"/>
      <c r="E20037" s="1">
        <v>8</v>
      </c>
      <c r="F20037" s="1">
        <v>2</v>
      </c>
      <c r="G20037" s="1">
        <v>0</v>
      </c>
      <c r="H20037" s="1">
        <v>6</v>
      </c>
      <c r="I20037" s="15">
        <v>0.25</v>
      </c>
      <c r="J20037">
        <f t="shared" si="313"/>
        <v>40</v>
      </c>
    </row>
    <row r="20038" spans="1:10" x14ac:dyDescent="0.3">
      <c r="A20038" t="s">
        <v>19998</v>
      </c>
      <c r="C20038" s="18">
        <v>363.00875088667271</v>
      </c>
      <c r="D20038" s="1"/>
      <c r="E20038" s="1">
        <v>6</v>
      </c>
      <c r="F20038" s="1">
        <v>1</v>
      </c>
      <c r="G20038" s="1">
        <v>0</v>
      </c>
      <c r="H20038" s="1">
        <v>5</v>
      </c>
      <c r="I20038" s="15">
        <v>0.16666666666666666</v>
      </c>
      <c r="J20038">
        <f t="shared" si="313"/>
        <v>40</v>
      </c>
    </row>
    <row r="20039" spans="1:10" x14ac:dyDescent="0.3">
      <c r="A20039" t="s">
        <v>19999</v>
      </c>
      <c r="C20039" s="18">
        <v>363.00489819516974</v>
      </c>
      <c r="D20039" s="1"/>
      <c r="E20039" s="1">
        <v>8</v>
      </c>
      <c r="F20039" s="1">
        <v>1</v>
      </c>
      <c r="G20039" s="1">
        <v>2</v>
      </c>
      <c r="H20039" s="1">
        <v>5</v>
      </c>
      <c r="I20039" s="15">
        <v>0.25</v>
      </c>
      <c r="J20039">
        <f t="shared" si="313"/>
        <v>40</v>
      </c>
    </row>
    <row r="20040" spans="1:10" x14ac:dyDescent="0.3">
      <c r="A20040" t="s">
        <v>20000</v>
      </c>
      <c r="C20040" s="18">
        <v>362.99847108991162</v>
      </c>
      <c r="D20040" s="1"/>
      <c r="E20040" s="1">
        <v>8</v>
      </c>
      <c r="F20040" s="1">
        <v>2</v>
      </c>
      <c r="G20040" s="1">
        <v>0</v>
      </c>
      <c r="H20040" s="1">
        <v>6</v>
      </c>
      <c r="I20040" s="15">
        <v>0.25</v>
      </c>
      <c r="J20040">
        <f t="shared" si="313"/>
        <v>40</v>
      </c>
    </row>
    <row r="20041" spans="1:10" x14ac:dyDescent="0.3">
      <c r="A20041" t="s">
        <v>20001</v>
      </c>
      <c r="C20041" s="18">
        <v>362.99460791042497</v>
      </c>
      <c r="D20041" s="1"/>
      <c r="E20041" s="1">
        <v>4</v>
      </c>
      <c r="F20041" s="1">
        <v>0</v>
      </c>
      <c r="G20041" s="1">
        <v>0</v>
      </c>
      <c r="H20041" s="1">
        <v>4</v>
      </c>
      <c r="I20041" s="15">
        <v>0</v>
      </c>
      <c r="J20041">
        <f t="shared" si="313"/>
        <v>40</v>
      </c>
    </row>
    <row r="20042" spans="1:10" x14ac:dyDescent="0.3">
      <c r="A20042" t="s">
        <v>20233</v>
      </c>
      <c r="C20042" s="18">
        <v>362.9938876768976</v>
      </c>
      <c r="D20042" s="1"/>
      <c r="E20042" s="1">
        <v>13</v>
      </c>
      <c r="F20042" s="1">
        <v>4</v>
      </c>
      <c r="G20042" s="1">
        <v>0</v>
      </c>
      <c r="H20042" s="1">
        <v>9</v>
      </c>
      <c r="I20042" s="15">
        <v>0.30769230769230771</v>
      </c>
      <c r="J20042">
        <f t="shared" si="313"/>
        <v>40</v>
      </c>
    </row>
    <row r="20043" spans="1:10" x14ac:dyDescent="0.3">
      <c r="A20043" t="s">
        <v>20004</v>
      </c>
      <c r="C20043" s="18">
        <v>362.96801941443209</v>
      </c>
      <c r="D20043" s="1"/>
      <c r="E20043" s="1">
        <v>8</v>
      </c>
      <c r="F20043" s="1">
        <v>2</v>
      </c>
      <c r="G20043" s="1">
        <v>0</v>
      </c>
      <c r="H20043" s="1">
        <v>6</v>
      </c>
      <c r="I20043" s="15">
        <v>0.25</v>
      </c>
      <c r="J20043">
        <f t="shared" si="313"/>
        <v>40</v>
      </c>
    </row>
    <row r="20044" spans="1:10" x14ac:dyDescent="0.3">
      <c r="A20044" t="s">
        <v>20006</v>
      </c>
      <c r="C20044" s="18">
        <v>362.93925754797317</v>
      </c>
      <c r="D20044" s="1"/>
      <c r="E20044" s="1">
        <v>6</v>
      </c>
      <c r="F20044" s="1">
        <v>1</v>
      </c>
      <c r="G20044" s="1">
        <v>0</v>
      </c>
      <c r="H20044" s="1">
        <v>5</v>
      </c>
      <c r="I20044" s="15">
        <v>0.16666666666666666</v>
      </c>
      <c r="J20044">
        <f t="shared" si="313"/>
        <v>40</v>
      </c>
    </row>
    <row r="20045" spans="1:10" x14ac:dyDescent="0.3">
      <c r="A20045" t="s">
        <v>20045</v>
      </c>
      <c r="C20045" s="18">
        <v>362.93821278165115</v>
      </c>
      <c r="D20045" s="1"/>
      <c r="E20045" s="1">
        <v>8</v>
      </c>
      <c r="F20045" s="1">
        <v>2</v>
      </c>
      <c r="G20045" s="1">
        <v>0</v>
      </c>
      <c r="H20045" s="1">
        <v>6</v>
      </c>
      <c r="I20045" s="15">
        <v>0.25</v>
      </c>
      <c r="J20045">
        <f t="shared" si="313"/>
        <v>40</v>
      </c>
    </row>
    <row r="20046" spans="1:10" x14ac:dyDescent="0.3">
      <c r="A20046" t="s">
        <v>20020</v>
      </c>
      <c r="C20046" s="18">
        <v>362.91620098054852</v>
      </c>
      <c r="D20046" s="1"/>
      <c r="E20046" s="1">
        <v>39</v>
      </c>
      <c r="F20046" s="1">
        <v>17</v>
      </c>
      <c r="G20046" s="1">
        <v>0</v>
      </c>
      <c r="H20046" s="1">
        <v>22</v>
      </c>
      <c r="I20046" s="15">
        <v>0.4358974358974359</v>
      </c>
      <c r="J20046">
        <f t="shared" si="313"/>
        <v>20</v>
      </c>
    </row>
    <row r="20047" spans="1:10" x14ac:dyDescent="0.3">
      <c r="A20047" t="s">
        <v>20007</v>
      </c>
      <c r="C20047" s="18">
        <v>362.91397556961249</v>
      </c>
      <c r="D20047" s="1"/>
      <c r="E20047" s="1">
        <v>95</v>
      </c>
      <c r="F20047" s="1">
        <v>41</v>
      </c>
      <c r="G20047" s="1">
        <v>1</v>
      </c>
      <c r="H20047" s="1">
        <v>53</v>
      </c>
      <c r="I20047" s="15">
        <v>0.43684210526315792</v>
      </c>
      <c r="J20047">
        <f t="shared" si="313"/>
        <v>20</v>
      </c>
    </row>
    <row r="20048" spans="1:10" x14ac:dyDescent="0.3">
      <c r="A20048" t="s">
        <v>20146</v>
      </c>
      <c r="C20048" s="18">
        <v>362.90873331728443</v>
      </c>
      <c r="D20048" s="1"/>
      <c r="E20048" s="1">
        <v>6</v>
      </c>
      <c r="F20048" s="1">
        <v>1</v>
      </c>
      <c r="G20048" s="1">
        <v>0</v>
      </c>
      <c r="H20048" s="1">
        <v>5</v>
      </c>
      <c r="I20048" s="15">
        <v>0.16666666666666666</v>
      </c>
      <c r="J20048">
        <f t="shared" si="313"/>
        <v>40</v>
      </c>
    </row>
    <row r="20049" spans="1:10" x14ac:dyDescent="0.3">
      <c r="A20049" t="s">
        <v>20008</v>
      </c>
      <c r="C20049" s="18">
        <v>362.9085319852793</v>
      </c>
      <c r="D20049" s="1"/>
      <c r="E20049" s="1">
        <v>9</v>
      </c>
      <c r="F20049" s="1">
        <v>2</v>
      </c>
      <c r="G20049" s="1">
        <v>0</v>
      </c>
      <c r="H20049" s="1">
        <v>7</v>
      </c>
      <c r="I20049" s="15">
        <v>0.22222222222222221</v>
      </c>
      <c r="J20049">
        <f t="shared" si="313"/>
        <v>40</v>
      </c>
    </row>
    <row r="20050" spans="1:10" x14ac:dyDescent="0.3">
      <c r="A20050" t="s">
        <v>20009</v>
      </c>
      <c r="C20050" s="18">
        <v>362.90287076656995</v>
      </c>
      <c r="D20050" s="1"/>
      <c r="E20050" s="1">
        <v>9</v>
      </c>
      <c r="F20050" s="1">
        <v>2</v>
      </c>
      <c r="G20050" s="1">
        <v>1</v>
      </c>
      <c r="H20050" s="1">
        <v>6</v>
      </c>
      <c r="I20050" s="15">
        <v>0.27777777777777779</v>
      </c>
      <c r="J20050">
        <f t="shared" si="313"/>
        <v>40</v>
      </c>
    </row>
    <row r="20051" spans="1:10" x14ac:dyDescent="0.3">
      <c r="A20051" t="s">
        <v>20013</v>
      </c>
      <c r="C20051" s="18">
        <v>362.87953720321798</v>
      </c>
      <c r="D20051" s="1"/>
      <c r="E20051" s="1">
        <v>17</v>
      </c>
      <c r="F20051" s="1">
        <v>6</v>
      </c>
      <c r="G20051" s="1">
        <v>0</v>
      </c>
      <c r="H20051" s="1">
        <v>11</v>
      </c>
      <c r="I20051" s="15">
        <v>0.35294117647058826</v>
      </c>
      <c r="J20051">
        <f t="shared" si="313"/>
        <v>40</v>
      </c>
    </row>
    <row r="20052" spans="1:10" x14ac:dyDescent="0.3">
      <c r="A20052" t="s">
        <v>20014</v>
      </c>
      <c r="C20052" s="18">
        <v>362.87691052622176</v>
      </c>
      <c r="D20052" s="1"/>
      <c r="E20052" s="1">
        <v>15</v>
      </c>
      <c r="F20052" s="1">
        <v>5</v>
      </c>
      <c r="G20052" s="1">
        <v>1</v>
      </c>
      <c r="H20052" s="1">
        <v>9</v>
      </c>
      <c r="I20052" s="15">
        <v>0.36666666666666664</v>
      </c>
      <c r="J20052">
        <f t="shared" si="313"/>
        <v>40</v>
      </c>
    </row>
    <row r="20053" spans="1:10" x14ac:dyDescent="0.3">
      <c r="A20053" t="s">
        <v>20015</v>
      </c>
      <c r="C20053" s="18">
        <v>362.87061920968029</v>
      </c>
      <c r="D20053" s="1"/>
      <c r="E20053" s="1">
        <v>5</v>
      </c>
      <c r="F20053" s="1">
        <v>0</v>
      </c>
      <c r="G20053" s="1">
        <v>1</v>
      </c>
      <c r="H20053" s="1">
        <v>4</v>
      </c>
      <c r="I20053" s="15">
        <v>0.1</v>
      </c>
      <c r="J20053">
        <f t="shared" si="313"/>
        <v>40</v>
      </c>
    </row>
    <row r="20054" spans="1:10" x14ac:dyDescent="0.3">
      <c r="A20054" t="s">
        <v>20017</v>
      </c>
      <c r="C20054" s="18">
        <v>362.85906957706038</v>
      </c>
      <c r="D20054" s="1"/>
      <c r="E20054" s="1">
        <v>5</v>
      </c>
      <c r="F20054" s="1">
        <v>1</v>
      </c>
      <c r="G20054" s="1">
        <v>0</v>
      </c>
      <c r="H20054" s="1">
        <v>4</v>
      </c>
      <c r="I20054" s="15">
        <v>0.2</v>
      </c>
      <c r="J20054">
        <f t="shared" si="313"/>
        <v>40</v>
      </c>
    </row>
    <row r="20055" spans="1:10" x14ac:dyDescent="0.3">
      <c r="A20055" t="s">
        <v>20018</v>
      </c>
      <c r="C20055" s="18">
        <v>362.85409516332163</v>
      </c>
      <c r="D20055" s="1"/>
      <c r="E20055" s="1">
        <v>14</v>
      </c>
      <c r="F20055" s="1">
        <v>4</v>
      </c>
      <c r="G20055" s="1">
        <v>2</v>
      </c>
      <c r="H20055" s="1">
        <v>8</v>
      </c>
      <c r="I20055" s="15">
        <v>0.35714285714285715</v>
      </c>
      <c r="J20055">
        <f t="shared" si="313"/>
        <v>40</v>
      </c>
    </row>
    <row r="20056" spans="1:10" x14ac:dyDescent="0.3">
      <c r="A20056" t="s">
        <v>20212</v>
      </c>
      <c r="C20056" s="18">
        <v>362.8438196298149</v>
      </c>
      <c r="D20056" s="1"/>
      <c r="E20056" s="1">
        <v>10</v>
      </c>
      <c r="F20056" s="1">
        <v>4</v>
      </c>
      <c r="G20056" s="1">
        <v>0</v>
      </c>
      <c r="H20056" s="1">
        <v>6</v>
      </c>
      <c r="I20056" s="15">
        <v>0.4</v>
      </c>
      <c r="J20056">
        <f t="shared" si="313"/>
        <v>40</v>
      </c>
    </row>
    <row r="20057" spans="1:10" x14ac:dyDescent="0.3">
      <c r="A20057" t="s">
        <v>20220</v>
      </c>
      <c r="C20057" s="18">
        <v>362.83350511712513</v>
      </c>
      <c r="D20057" s="1"/>
      <c r="E20057" s="1">
        <v>21</v>
      </c>
      <c r="F20057" s="1">
        <v>6</v>
      </c>
      <c r="G20057" s="1">
        <v>1</v>
      </c>
      <c r="H20057" s="1">
        <v>14</v>
      </c>
      <c r="I20057" s="15">
        <v>0.30952380952380953</v>
      </c>
      <c r="J20057">
        <f t="shared" si="313"/>
        <v>40</v>
      </c>
    </row>
    <row r="20058" spans="1:10" x14ac:dyDescent="0.3">
      <c r="A20058" t="s">
        <v>20019</v>
      </c>
      <c r="C20058" s="18">
        <v>362.83106512994181</v>
      </c>
      <c r="D20058" s="1"/>
      <c r="E20058" s="1">
        <v>10</v>
      </c>
      <c r="F20058" s="1">
        <v>3</v>
      </c>
      <c r="G20058" s="1">
        <v>0</v>
      </c>
      <c r="H20058" s="1">
        <v>7</v>
      </c>
      <c r="I20058" s="15">
        <v>0.3</v>
      </c>
      <c r="J20058">
        <f t="shared" si="313"/>
        <v>40</v>
      </c>
    </row>
    <row r="20059" spans="1:10" x14ac:dyDescent="0.3">
      <c r="A20059" t="s">
        <v>20022</v>
      </c>
      <c r="C20059" s="18">
        <v>362.81556839221201</v>
      </c>
      <c r="D20059" s="1"/>
      <c r="E20059" s="1">
        <v>8</v>
      </c>
      <c r="F20059" s="1">
        <v>2</v>
      </c>
      <c r="G20059" s="1">
        <v>0</v>
      </c>
      <c r="H20059" s="1">
        <v>6</v>
      </c>
      <c r="I20059" s="15">
        <v>0.25</v>
      </c>
      <c r="J20059">
        <f t="shared" si="313"/>
        <v>40</v>
      </c>
    </row>
    <row r="20060" spans="1:10" x14ac:dyDescent="0.3">
      <c r="A20060" t="s">
        <v>20023</v>
      </c>
      <c r="C20060" s="18">
        <v>362.81314355132196</v>
      </c>
      <c r="D20060" s="1"/>
      <c r="E20060" s="1">
        <v>8</v>
      </c>
      <c r="F20060" s="1">
        <v>2</v>
      </c>
      <c r="G20060" s="1">
        <v>0</v>
      </c>
      <c r="H20060" s="1">
        <v>6</v>
      </c>
      <c r="I20060" s="15">
        <v>0.25</v>
      </c>
      <c r="J20060">
        <f t="shared" si="313"/>
        <v>40</v>
      </c>
    </row>
    <row r="20061" spans="1:10" x14ac:dyDescent="0.3">
      <c r="A20061" t="s">
        <v>20186</v>
      </c>
      <c r="C20061" s="18">
        <v>362.80295691390279</v>
      </c>
      <c r="D20061" s="1"/>
      <c r="E20061" s="1">
        <v>17</v>
      </c>
      <c r="F20061" s="1">
        <v>5</v>
      </c>
      <c r="G20061" s="1">
        <v>2</v>
      </c>
      <c r="H20061" s="1">
        <v>10</v>
      </c>
      <c r="I20061" s="15">
        <v>0.35294117647058826</v>
      </c>
      <c r="J20061">
        <f t="shared" si="313"/>
        <v>40</v>
      </c>
    </row>
    <row r="20062" spans="1:10" x14ac:dyDescent="0.3">
      <c r="A20062" t="s">
        <v>20189</v>
      </c>
      <c r="C20062" s="18">
        <v>362.79636333879552</v>
      </c>
      <c r="D20062" s="1"/>
      <c r="E20062" s="1">
        <v>15</v>
      </c>
      <c r="F20062" s="1">
        <v>5</v>
      </c>
      <c r="G20062" s="1">
        <v>0</v>
      </c>
      <c r="H20062" s="1">
        <v>10</v>
      </c>
      <c r="I20062" s="15">
        <v>0.33333333333333331</v>
      </c>
      <c r="J20062">
        <f t="shared" si="313"/>
        <v>40</v>
      </c>
    </row>
    <row r="20063" spans="1:10" x14ac:dyDescent="0.3">
      <c r="A20063" t="s">
        <v>20024</v>
      </c>
      <c r="C20063" s="18">
        <v>362.78944027670428</v>
      </c>
      <c r="D20063" s="1"/>
      <c r="E20063" s="1">
        <v>5</v>
      </c>
      <c r="F20063" s="1">
        <v>1</v>
      </c>
      <c r="G20063" s="1">
        <v>0</v>
      </c>
      <c r="H20063" s="1">
        <v>4</v>
      </c>
      <c r="I20063" s="15">
        <v>0.2</v>
      </c>
      <c r="J20063">
        <f t="shared" si="313"/>
        <v>40</v>
      </c>
    </row>
    <row r="20064" spans="1:10" x14ac:dyDescent="0.3">
      <c r="A20064" t="s">
        <v>20025</v>
      </c>
      <c r="C20064" s="18">
        <v>362.77656529231967</v>
      </c>
      <c r="D20064" s="1"/>
      <c r="E20064" s="1">
        <v>6</v>
      </c>
      <c r="F20064" s="1">
        <v>1</v>
      </c>
      <c r="G20064" s="1">
        <v>0</v>
      </c>
      <c r="H20064" s="1">
        <v>5</v>
      </c>
      <c r="I20064" s="15">
        <v>0.16666666666666666</v>
      </c>
      <c r="J20064">
        <f t="shared" si="313"/>
        <v>40</v>
      </c>
    </row>
    <row r="20065" spans="1:10" x14ac:dyDescent="0.3">
      <c r="A20065" t="s">
        <v>20026</v>
      </c>
      <c r="C20065" s="18">
        <v>362.77385127409627</v>
      </c>
      <c r="D20065" s="1"/>
      <c r="E20065" s="1">
        <v>10</v>
      </c>
      <c r="F20065" s="1">
        <v>3</v>
      </c>
      <c r="G20065" s="1">
        <v>0</v>
      </c>
      <c r="H20065" s="1">
        <v>7</v>
      </c>
      <c r="I20065" s="15">
        <v>0.3</v>
      </c>
      <c r="J20065">
        <f t="shared" si="313"/>
        <v>40</v>
      </c>
    </row>
    <row r="20066" spans="1:10" x14ac:dyDescent="0.3">
      <c r="A20066" t="s">
        <v>20028</v>
      </c>
      <c r="C20066" s="18">
        <v>362.77146460360797</v>
      </c>
      <c r="D20066" s="1"/>
      <c r="E20066" s="1">
        <v>6</v>
      </c>
      <c r="F20066" s="1">
        <v>1</v>
      </c>
      <c r="G20066" s="1">
        <v>0</v>
      </c>
      <c r="H20066" s="1">
        <v>5</v>
      </c>
      <c r="I20066" s="15">
        <v>0.16666666666666666</v>
      </c>
      <c r="J20066">
        <f t="shared" si="313"/>
        <v>40</v>
      </c>
    </row>
    <row r="20067" spans="1:10" x14ac:dyDescent="0.3">
      <c r="A20067" s="21" t="s">
        <v>20030</v>
      </c>
      <c r="C20067" s="18">
        <v>362.75699787069038</v>
      </c>
      <c r="D20067" s="1"/>
      <c r="E20067" s="1">
        <v>7</v>
      </c>
      <c r="F20067" s="1">
        <v>1</v>
      </c>
      <c r="G20067" s="1">
        <v>1</v>
      </c>
      <c r="H20067" s="1">
        <v>5</v>
      </c>
      <c r="I20067" s="15">
        <v>0.21428571428571427</v>
      </c>
      <c r="J20067">
        <f t="shared" si="313"/>
        <v>40</v>
      </c>
    </row>
    <row r="20068" spans="1:10" x14ac:dyDescent="0.3">
      <c r="A20068" t="s">
        <v>20031</v>
      </c>
      <c r="C20068" s="18">
        <v>362.75419351180295</v>
      </c>
      <c r="D20068" s="1"/>
      <c r="E20068" s="1">
        <v>5</v>
      </c>
      <c r="F20068" s="1">
        <v>0</v>
      </c>
      <c r="G20068" s="1">
        <v>1</v>
      </c>
      <c r="H20068" s="1">
        <v>4</v>
      </c>
      <c r="I20068" s="15">
        <v>0.1</v>
      </c>
      <c r="J20068">
        <f t="shared" si="313"/>
        <v>40</v>
      </c>
    </row>
    <row r="20069" spans="1:10" x14ac:dyDescent="0.3">
      <c r="A20069" s="21" t="s">
        <v>20032</v>
      </c>
      <c r="C20069" s="18">
        <v>362.75352809509286</v>
      </c>
      <c r="D20069" s="1"/>
      <c r="E20069" s="1">
        <v>10</v>
      </c>
      <c r="F20069" s="1">
        <v>3</v>
      </c>
      <c r="G20069" s="1">
        <v>0</v>
      </c>
      <c r="H20069" s="1">
        <v>7</v>
      </c>
      <c r="I20069" s="15">
        <v>0.3</v>
      </c>
      <c r="J20069">
        <f t="shared" si="313"/>
        <v>40</v>
      </c>
    </row>
    <row r="20070" spans="1:10" x14ac:dyDescent="0.3">
      <c r="A20070" t="s">
        <v>20033</v>
      </c>
      <c r="C20070" s="18">
        <v>362.74183274273156</v>
      </c>
      <c r="D20070" s="1"/>
      <c r="E20070" s="1">
        <v>4</v>
      </c>
      <c r="F20070" s="1">
        <v>0</v>
      </c>
      <c r="G20070" s="1">
        <v>0</v>
      </c>
      <c r="H20070" s="1">
        <v>4</v>
      </c>
      <c r="I20070" s="15">
        <v>0</v>
      </c>
      <c r="J20070">
        <f t="shared" si="313"/>
        <v>40</v>
      </c>
    </row>
    <row r="20071" spans="1:10" x14ac:dyDescent="0.3">
      <c r="A20071" t="s">
        <v>20035</v>
      </c>
      <c r="C20071" s="18">
        <v>362.7393237235629</v>
      </c>
      <c r="D20071" s="1"/>
      <c r="E20071" s="1">
        <v>5</v>
      </c>
      <c r="F20071" s="1">
        <v>0</v>
      </c>
      <c r="G20071" s="1">
        <v>1</v>
      </c>
      <c r="H20071" s="1">
        <v>4</v>
      </c>
      <c r="I20071" s="15">
        <v>0.1</v>
      </c>
      <c r="J20071">
        <f t="shared" si="313"/>
        <v>40</v>
      </c>
    </row>
    <row r="20072" spans="1:10" x14ac:dyDescent="0.3">
      <c r="A20072" t="s">
        <v>20036</v>
      </c>
      <c r="C20072" s="18">
        <v>362.73350740956971</v>
      </c>
      <c r="D20072" s="1"/>
      <c r="E20072" s="1">
        <v>6</v>
      </c>
      <c r="F20072" s="1">
        <v>1</v>
      </c>
      <c r="G20072" s="1">
        <v>0</v>
      </c>
      <c r="H20072" s="1">
        <v>5</v>
      </c>
      <c r="I20072" s="15">
        <v>0.16666666666666666</v>
      </c>
      <c r="J20072">
        <f t="shared" si="313"/>
        <v>40</v>
      </c>
    </row>
    <row r="20073" spans="1:10" x14ac:dyDescent="0.3">
      <c r="A20073" t="s">
        <v>20037</v>
      </c>
      <c r="C20073" s="18">
        <v>362.72975485693075</v>
      </c>
      <c r="D20073" s="1"/>
      <c r="E20073" s="1">
        <v>6</v>
      </c>
      <c r="F20073" s="1">
        <v>1</v>
      </c>
      <c r="G20073" s="1">
        <v>0</v>
      </c>
      <c r="H20073" s="1">
        <v>5</v>
      </c>
      <c r="I20073" s="15">
        <v>0.16666666666666666</v>
      </c>
      <c r="J20073">
        <f t="shared" si="313"/>
        <v>40</v>
      </c>
    </row>
    <row r="20074" spans="1:10" x14ac:dyDescent="0.3">
      <c r="A20074" s="21" t="s">
        <v>20866</v>
      </c>
      <c r="C20074" s="18">
        <v>362.72853689975125</v>
      </c>
      <c r="D20074" s="1"/>
      <c r="E20074" s="1">
        <v>28</v>
      </c>
      <c r="F20074" s="1">
        <v>10</v>
      </c>
      <c r="G20074" s="1">
        <v>2</v>
      </c>
      <c r="H20074" s="1">
        <v>16</v>
      </c>
      <c r="I20074" s="15">
        <v>0.39285714285714285</v>
      </c>
      <c r="J20074">
        <f t="shared" si="313"/>
        <v>40</v>
      </c>
    </row>
    <row r="20075" spans="1:10" x14ac:dyDescent="0.3">
      <c r="A20075" t="s">
        <v>20038</v>
      </c>
      <c r="C20075" s="18">
        <v>362.72802045460799</v>
      </c>
      <c r="D20075" s="1"/>
      <c r="E20075" s="1">
        <v>6</v>
      </c>
      <c r="F20075" s="1">
        <v>1</v>
      </c>
      <c r="G20075" s="1">
        <v>0</v>
      </c>
      <c r="H20075" s="1">
        <v>5</v>
      </c>
      <c r="I20075" s="15">
        <v>0.16666666666666666</v>
      </c>
      <c r="J20075">
        <f t="shared" si="313"/>
        <v>40</v>
      </c>
    </row>
    <row r="20076" spans="1:10" x14ac:dyDescent="0.3">
      <c r="A20076" t="s">
        <v>20039</v>
      </c>
      <c r="C20076" s="18">
        <v>362.72576554923563</v>
      </c>
      <c r="D20076" s="1"/>
      <c r="E20076" s="1">
        <v>26</v>
      </c>
      <c r="F20076" s="1">
        <v>9</v>
      </c>
      <c r="G20076" s="1">
        <v>0</v>
      </c>
      <c r="H20076" s="1">
        <v>17</v>
      </c>
      <c r="I20076" s="15">
        <v>0.34615384615384615</v>
      </c>
      <c r="J20076">
        <f t="shared" si="313"/>
        <v>40</v>
      </c>
    </row>
    <row r="20077" spans="1:10" x14ac:dyDescent="0.3">
      <c r="A20077" t="s">
        <v>20044</v>
      </c>
      <c r="C20077" s="18">
        <v>362.69614803075996</v>
      </c>
      <c r="D20077" s="1"/>
      <c r="E20077" s="1">
        <v>25</v>
      </c>
      <c r="F20077" s="1">
        <v>8</v>
      </c>
      <c r="G20077" s="1">
        <v>0</v>
      </c>
      <c r="H20077" s="1">
        <v>17</v>
      </c>
      <c r="I20077" s="15">
        <v>0.32</v>
      </c>
      <c r="J20077">
        <f t="shared" si="313"/>
        <v>40</v>
      </c>
    </row>
    <row r="20078" spans="1:10" x14ac:dyDescent="0.3">
      <c r="A20078" t="s">
        <v>20455</v>
      </c>
      <c r="C20078" s="18">
        <v>362.65832872903331</v>
      </c>
      <c r="D20078" s="1"/>
      <c r="E20078" s="1">
        <v>31</v>
      </c>
      <c r="F20078" s="1">
        <v>9</v>
      </c>
      <c r="G20078" s="1">
        <v>4</v>
      </c>
      <c r="H20078" s="1">
        <v>18</v>
      </c>
      <c r="I20078" s="15">
        <v>0.35483870967741937</v>
      </c>
      <c r="J20078">
        <f t="shared" si="313"/>
        <v>20</v>
      </c>
    </row>
    <row r="20079" spans="1:10" x14ac:dyDescent="0.3">
      <c r="A20079" t="s">
        <v>20046</v>
      </c>
      <c r="C20079" s="18">
        <v>362.65509602397657</v>
      </c>
      <c r="D20079" s="1"/>
      <c r="E20079" s="1">
        <v>8</v>
      </c>
      <c r="F20079" s="1">
        <v>1</v>
      </c>
      <c r="G20079" s="1">
        <v>2</v>
      </c>
      <c r="H20079" s="1">
        <v>5</v>
      </c>
      <c r="I20079" s="15">
        <v>0.25</v>
      </c>
      <c r="J20079">
        <f t="shared" si="313"/>
        <v>40</v>
      </c>
    </row>
    <row r="20080" spans="1:10" x14ac:dyDescent="0.3">
      <c r="A20080" t="s">
        <v>20048</v>
      </c>
      <c r="C20080" s="18">
        <v>362.6540410590967</v>
      </c>
      <c r="D20080" s="1"/>
      <c r="E20080" s="1">
        <v>6</v>
      </c>
      <c r="F20080" s="1">
        <v>1</v>
      </c>
      <c r="G20080" s="1">
        <v>0</v>
      </c>
      <c r="H20080" s="1">
        <v>5</v>
      </c>
      <c r="I20080" s="15">
        <v>0.16666666666666666</v>
      </c>
      <c r="J20080">
        <f t="shared" si="313"/>
        <v>40</v>
      </c>
    </row>
    <row r="20081" spans="1:10" x14ac:dyDescent="0.3">
      <c r="A20081" t="s">
        <v>20047</v>
      </c>
      <c r="C20081" s="18">
        <v>362.65042741185232</v>
      </c>
      <c r="D20081" s="1"/>
      <c r="E20081" s="1">
        <v>66</v>
      </c>
      <c r="F20081" s="1">
        <v>20</v>
      </c>
      <c r="G20081" s="1">
        <v>4</v>
      </c>
      <c r="H20081" s="1">
        <v>42</v>
      </c>
      <c r="I20081" s="15">
        <v>0.33333333333333331</v>
      </c>
      <c r="J20081">
        <f t="shared" si="313"/>
        <v>20</v>
      </c>
    </row>
    <row r="20082" spans="1:10" x14ac:dyDescent="0.3">
      <c r="A20082" t="s">
        <v>20049</v>
      </c>
      <c r="C20082" s="18">
        <v>362.63036660670775</v>
      </c>
      <c r="D20082" s="1"/>
      <c r="E20082" s="1">
        <v>6</v>
      </c>
      <c r="F20082" s="1">
        <v>1</v>
      </c>
      <c r="G20082" s="1">
        <v>0</v>
      </c>
      <c r="H20082" s="1">
        <v>5</v>
      </c>
      <c r="I20082" s="15">
        <v>0.16666666666666666</v>
      </c>
      <c r="J20082">
        <f t="shared" si="313"/>
        <v>40</v>
      </c>
    </row>
    <row r="20083" spans="1:10" x14ac:dyDescent="0.3">
      <c r="A20083" t="s">
        <v>21024</v>
      </c>
      <c r="C20083" s="18">
        <v>362.61749631535554</v>
      </c>
      <c r="D20083" s="1"/>
      <c r="E20083" s="1">
        <v>15</v>
      </c>
      <c r="F20083" s="1">
        <v>3</v>
      </c>
      <c r="G20083" s="1">
        <v>1</v>
      </c>
      <c r="H20083" s="1">
        <v>11</v>
      </c>
      <c r="I20083" s="15">
        <v>0.23333333333333334</v>
      </c>
      <c r="J20083">
        <f t="shared" si="313"/>
        <v>40</v>
      </c>
    </row>
    <row r="20084" spans="1:10" x14ac:dyDescent="0.3">
      <c r="A20084" t="s">
        <v>20050</v>
      </c>
      <c r="C20084" s="18">
        <v>362.61656995364518</v>
      </c>
      <c r="D20084" s="1"/>
      <c r="E20084" s="1">
        <v>5</v>
      </c>
      <c r="F20084" s="1">
        <v>0</v>
      </c>
      <c r="G20084" s="1">
        <v>1</v>
      </c>
      <c r="H20084" s="1">
        <v>4</v>
      </c>
      <c r="I20084" s="15">
        <v>0.1</v>
      </c>
      <c r="J20084">
        <f t="shared" si="313"/>
        <v>40</v>
      </c>
    </row>
    <row r="20085" spans="1:10" x14ac:dyDescent="0.3">
      <c r="A20085" t="s">
        <v>20051</v>
      </c>
      <c r="C20085" s="18">
        <v>362.61109483181241</v>
      </c>
      <c r="D20085" s="1"/>
      <c r="E20085" s="1">
        <v>6</v>
      </c>
      <c r="F20085" s="1">
        <v>1</v>
      </c>
      <c r="G20085" s="1">
        <v>0</v>
      </c>
      <c r="H20085" s="1">
        <v>5</v>
      </c>
      <c r="I20085" s="15">
        <v>0.16666666666666666</v>
      </c>
      <c r="J20085">
        <f t="shared" si="313"/>
        <v>40</v>
      </c>
    </row>
    <row r="20086" spans="1:10" x14ac:dyDescent="0.3">
      <c r="A20086" t="s">
        <v>20052</v>
      </c>
      <c r="C20086" s="18">
        <v>362.60267677812556</v>
      </c>
      <c r="D20086" s="1"/>
      <c r="E20086" s="1">
        <v>26</v>
      </c>
      <c r="F20086" s="1">
        <v>11</v>
      </c>
      <c r="G20086" s="1">
        <v>1</v>
      </c>
      <c r="H20086" s="1">
        <v>14</v>
      </c>
      <c r="I20086" s="15">
        <v>0.44230769230769229</v>
      </c>
      <c r="J20086">
        <f t="shared" si="313"/>
        <v>40</v>
      </c>
    </row>
    <row r="20087" spans="1:10" x14ac:dyDescent="0.3">
      <c r="A20087" t="s">
        <v>20066</v>
      </c>
      <c r="C20087" s="18">
        <v>362.59515405968375</v>
      </c>
      <c r="D20087" s="1"/>
      <c r="E20087" s="1">
        <v>8</v>
      </c>
      <c r="F20087" s="1">
        <v>2</v>
      </c>
      <c r="G20087" s="1">
        <v>0</v>
      </c>
      <c r="H20087" s="1">
        <v>6</v>
      </c>
      <c r="I20087" s="15">
        <v>0.25</v>
      </c>
      <c r="J20087">
        <f t="shared" si="313"/>
        <v>40</v>
      </c>
    </row>
    <row r="20088" spans="1:10" x14ac:dyDescent="0.3">
      <c r="A20088" t="s">
        <v>20053</v>
      </c>
      <c r="C20088" s="18">
        <v>362.58795527998205</v>
      </c>
      <c r="D20088" s="1"/>
      <c r="E20088" s="1">
        <v>9</v>
      </c>
      <c r="F20088" s="1">
        <v>1</v>
      </c>
      <c r="G20088" s="1">
        <v>1</v>
      </c>
      <c r="H20088" s="1">
        <v>7</v>
      </c>
      <c r="I20088" s="15">
        <v>0.16666666666666666</v>
      </c>
      <c r="J20088">
        <f t="shared" si="313"/>
        <v>40</v>
      </c>
    </row>
    <row r="20089" spans="1:10" x14ac:dyDescent="0.3">
      <c r="A20089" t="s">
        <v>20484</v>
      </c>
      <c r="C20089" s="18">
        <v>362.58724408753255</v>
      </c>
      <c r="D20089" s="1"/>
      <c r="E20089" s="1">
        <v>11</v>
      </c>
      <c r="F20089" s="1">
        <v>3</v>
      </c>
      <c r="G20089" s="1">
        <v>0</v>
      </c>
      <c r="H20089" s="1">
        <v>8</v>
      </c>
      <c r="I20089" s="15">
        <v>0.27272727272727271</v>
      </c>
      <c r="J20089">
        <f t="shared" si="313"/>
        <v>40</v>
      </c>
    </row>
    <row r="20090" spans="1:10" x14ac:dyDescent="0.3">
      <c r="A20090" t="s">
        <v>20054</v>
      </c>
      <c r="C20090" s="18">
        <v>362.58282404228197</v>
      </c>
      <c r="D20090" s="1"/>
      <c r="E20090" s="1">
        <v>19</v>
      </c>
      <c r="F20090" s="1">
        <v>6</v>
      </c>
      <c r="G20090" s="1">
        <v>1</v>
      </c>
      <c r="H20090" s="1">
        <v>12</v>
      </c>
      <c r="I20090" s="15">
        <v>0.34210526315789475</v>
      </c>
      <c r="J20090">
        <f t="shared" si="313"/>
        <v>40</v>
      </c>
    </row>
    <row r="20091" spans="1:10" x14ac:dyDescent="0.3">
      <c r="A20091" t="s">
        <v>20055</v>
      </c>
      <c r="C20091" s="18">
        <v>362.56993257532667</v>
      </c>
      <c r="D20091" s="1"/>
      <c r="E20091" s="1">
        <v>6</v>
      </c>
      <c r="F20091" s="1">
        <v>1</v>
      </c>
      <c r="G20091" s="1">
        <v>0</v>
      </c>
      <c r="H20091" s="1">
        <v>5</v>
      </c>
      <c r="I20091" s="15">
        <v>0.16666666666666666</v>
      </c>
      <c r="J20091">
        <f t="shared" si="313"/>
        <v>40</v>
      </c>
    </row>
    <row r="20092" spans="1:10" x14ac:dyDescent="0.3">
      <c r="A20092" t="s">
        <v>20056</v>
      </c>
      <c r="C20092" s="18">
        <v>362.56825922242916</v>
      </c>
      <c r="D20092" s="1"/>
      <c r="E20092" s="1">
        <v>6</v>
      </c>
      <c r="F20092" s="1">
        <v>1</v>
      </c>
      <c r="G20092" s="1">
        <v>0</v>
      </c>
      <c r="H20092" s="1">
        <v>5</v>
      </c>
      <c r="I20092" s="15">
        <v>0.16666666666666666</v>
      </c>
      <c r="J20092">
        <f t="shared" si="313"/>
        <v>40</v>
      </c>
    </row>
    <row r="20093" spans="1:10" x14ac:dyDescent="0.3">
      <c r="A20093" t="s">
        <v>20057</v>
      </c>
      <c r="C20093" s="18">
        <v>362.54402898976861</v>
      </c>
      <c r="D20093" s="1"/>
      <c r="E20093" s="1">
        <v>8</v>
      </c>
      <c r="F20093" s="1">
        <v>2</v>
      </c>
      <c r="G20093" s="1">
        <v>0</v>
      </c>
      <c r="H20093" s="1">
        <v>6</v>
      </c>
      <c r="I20093" s="15">
        <v>0.25</v>
      </c>
      <c r="J20093">
        <f t="shared" si="313"/>
        <v>40</v>
      </c>
    </row>
    <row r="20094" spans="1:10" x14ac:dyDescent="0.3">
      <c r="A20094" t="s">
        <v>20320</v>
      </c>
      <c r="C20094" s="18">
        <v>362.5366609313923</v>
      </c>
      <c r="D20094" s="1"/>
      <c r="E20094" s="1">
        <v>5</v>
      </c>
      <c r="F20094" s="1">
        <v>1</v>
      </c>
      <c r="G20094" s="1">
        <v>0</v>
      </c>
      <c r="H20094" s="1">
        <v>4</v>
      </c>
      <c r="I20094" s="15">
        <v>0.2</v>
      </c>
      <c r="J20094">
        <f t="shared" si="313"/>
        <v>40</v>
      </c>
    </row>
    <row r="20095" spans="1:10" x14ac:dyDescent="0.3">
      <c r="A20095" t="s">
        <v>20058</v>
      </c>
      <c r="C20095" s="18">
        <v>362.53504337453802</v>
      </c>
      <c r="D20095" s="1"/>
      <c r="E20095" s="1">
        <v>6</v>
      </c>
      <c r="F20095" s="1">
        <v>1</v>
      </c>
      <c r="G20095" s="1">
        <v>0</v>
      </c>
      <c r="H20095" s="1">
        <v>5</v>
      </c>
      <c r="I20095" s="15">
        <v>0.16666666666666666</v>
      </c>
      <c r="J20095">
        <f t="shared" si="313"/>
        <v>40</v>
      </c>
    </row>
    <row r="20096" spans="1:10" x14ac:dyDescent="0.3">
      <c r="A20096" t="s">
        <v>11328</v>
      </c>
      <c r="C20096" s="18">
        <v>362.53221320911706</v>
      </c>
      <c r="D20096" s="1"/>
      <c r="E20096" s="1">
        <v>51</v>
      </c>
      <c r="F20096" s="1">
        <v>19</v>
      </c>
      <c r="G20096" s="1">
        <v>3</v>
      </c>
      <c r="H20096" s="1">
        <v>29</v>
      </c>
      <c r="I20096" s="15">
        <v>0.40196078431372551</v>
      </c>
      <c r="J20096">
        <f t="shared" si="313"/>
        <v>20</v>
      </c>
    </row>
    <row r="20097" spans="1:10" x14ac:dyDescent="0.3">
      <c r="A20097" t="s">
        <v>20059</v>
      </c>
      <c r="C20097" s="18">
        <v>362.52890751158833</v>
      </c>
      <c r="D20097" s="1"/>
      <c r="E20097" s="1">
        <v>6</v>
      </c>
      <c r="F20097" s="1">
        <v>1</v>
      </c>
      <c r="G20097" s="1">
        <v>0</v>
      </c>
      <c r="H20097" s="1">
        <v>5</v>
      </c>
      <c r="I20097" s="15">
        <v>0.16666666666666666</v>
      </c>
      <c r="J20097">
        <f t="shared" si="313"/>
        <v>40</v>
      </c>
    </row>
    <row r="20098" spans="1:10" x14ac:dyDescent="0.3">
      <c r="A20098" t="s">
        <v>20060</v>
      </c>
      <c r="C20098" s="18">
        <v>362.52622349505066</v>
      </c>
      <c r="D20098" s="1"/>
      <c r="E20098" s="1">
        <v>14</v>
      </c>
      <c r="F20098" s="1">
        <v>4</v>
      </c>
      <c r="G20098" s="1">
        <v>0</v>
      </c>
      <c r="H20098" s="1">
        <v>10</v>
      </c>
      <c r="I20098" s="15">
        <v>0.2857142857142857</v>
      </c>
      <c r="J20098">
        <f t="shared" si="313"/>
        <v>40</v>
      </c>
    </row>
    <row r="20099" spans="1:10" x14ac:dyDescent="0.3">
      <c r="A20099" t="s">
        <v>20080</v>
      </c>
      <c r="C20099" s="18">
        <v>362.52363060168102</v>
      </c>
      <c r="D20099" s="1"/>
      <c r="E20099" s="1">
        <v>6</v>
      </c>
      <c r="F20099" s="1">
        <v>1</v>
      </c>
      <c r="G20099" s="1">
        <v>0</v>
      </c>
      <c r="H20099" s="1">
        <v>5</v>
      </c>
      <c r="I20099" s="15">
        <v>0.16666666666666666</v>
      </c>
      <c r="J20099">
        <f t="shared" si="313"/>
        <v>40</v>
      </c>
    </row>
    <row r="20100" spans="1:10" x14ac:dyDescent="0.3">
      <c r="A20100" t="s">
        <v>20061</v>
      </c>
      <c r="C20100" s="18">
        <v>362.523077575527</v>
      </c>
      <c r="D20100" s="1"/>
      <c r="E20100" s="1">
        <v>29</v>
      </c>
      <c r="F20100" s="1">
        <v>11</v>
      </c>
      <c r="G20100" s="1">
        <v>1</v>
      </c>
      <c r="H20100" s="1">
        <v>17</v>
      </c>
      <c r="I20100" s="15">
        <v>0.39655172413793105</v>
      </c>
      <c r="J20100">
        <f t="shared" ref="J20100:J20163" si="314">IF(E20100&lt;=30,40,20)</f>
        <v>40</v>
      </c>
    </row>
    <row r="20101" spans="1:10" x14ac:dyDescent="0.3">
      <c r="A20101" t="s">
        <v>20062</v>
      </c>
      <c r="C20101" s="18">
        <v>362.51426375851679</v>
      </c>
      <c r="D20101" s="1"/>
      <c r="E20101" s="1">
        <v>6</v>
      </c>
      <c r="F20101" s="1">
        <v>1</v>
      </c>
      <c r="G20101" s="1">
        <v>0</v>
      </c>
      <c r="H20101" s="1">
        <v>5</v>
      </c>
      <c r="I20101" s="15">
        <v>0.16666666666666666</v>
      </c>
      <c r="J20101">
        <f t="shared" si="314"/>
        <v>40</v>
      </c>
    </row>
    <row r="20102" spans="1:10" x14ac:dyDescent="0.3">
      <c r="A20102" t="s">
        <v>20063</v>
      </c>
      <c r="C20102" s="18">
        <v>362.51084598726237</v>
      </c>
      <c r="D20102" s="1"/>
      <c r="E20102" s="1">
        <v>6</v>
      </c>
      <c r="F20102" s="1">
        <v>1</v>
      </c>
      <c r="G20102" s="1">
        <v>0</v>
      </c>
      <c r="H20102" s="1">
        <v>5</v>
      </c>
      <c r="I20102" s="15">
        <v>0.16666666666666666</v>
      </c>
      <c r="J20102">
        <f t="shared" si="314"/>
        <v>40</v>
      </c>
    </row>
    <row r="20103" spans="1:10" x14ac:dyDescent="0.3">
      <c r="A20103" t="s">
        <v>20064</v>
      </c>
      <c r="C20103" s="18">
        <v>362.50964537911489</v>
      </c>
      <c r="D20103" s="1"/>
      <c r="E20103" s="1">
        <v>5</v>
      </c>
      <c r="F20103" s="1">
        <v>0</v>
      </c>
      <c r="G20103" s="1">
        <v>1</v>
      </c>
      <c r="H20103" s="1">
        <v>4</v>
      </c>
      <c r="I20103" s="15">
        <v>0.1</v>
      </c>
      <c r="J20103">
        <f t="shared" si="314"/>
        <v>40</v>
      </c>
    </row>
    <row r="20104" spans="1:10" x14ac:dyDescent="0.3">
      <c r="A20104" t="s">
        <v>20065</v>
      </c>
      <c r="C20104" s="18">
        <v>362.4927339315816</v>
      </c>
      <c r="D20104" s="1"/>
      <c r="E20104" s="1">
        <v>6</v>
      </c>
      <c r="F20104" s="1">
        <v>1</v>
      </c>
      <c r="G20104" s="1">
        <v>0</v>
      </c>
      <c r="H20104" s="1">
        <v>5</v>
      </c>
      <c r="I20104" s="15">
        <v>0.16666666666666666</v>
      </c>
      <c r="J20104">
        <f t="shared" si="314"/>
        <v>40</v>
      </c>
    </row>
    <row r="20105" spans="1:10" x14ac:dyDescent="0.3">
      <c r="A20105" t="s">
        <v>20118</v>
      </c>
      <c r="C20105" s="18">
        <v>362.48737095343057</v>
      </c>
      <c r="D20105" s="1"/>
      <c r="E20105" s="1">
        <v>8</v>
      </c>
      <c r="F20105" s="1">
        <v>2</v>
      </c>
      <c r="G20105" s="1">
        <v>0</v>
      </c>
      <c r="H20105" s="1">
        <v>6</v>
      </c>
      <c r="I20105" s="15">
        <v>0.25</v>
      </c>
      <c r="J20105">
        <f t="shared" si="314"/>
        <v>40</v>
      </c>
    </row>
    <row r="20106" spans="1:10" x14ac:dyDescent="0.3">
      <c r="A20106" t="s">
        <v>20067</v>
      </c>
      <c r="C20106" s="18">
        <v>362.47825185220921</v>
      </c>
      <c r="D20106" s="1"/>
      <c r="E20106" s="1">
        <v>6</v>
      </c>
      <c r="F20106" s="1">
        <v>1</v>
      </c>
      <c r="G20106" s="1">
        <v>0</v>
      </c>
      <c r="H20106" s="1">
        <v>5</v>
      </c>
      <c r="I20106" s="15">
        <v>0.16666666666666666</v>
      </c>
      <c r="J20106">
        <f t="shared" si="314"/>
        <v>40</v>
      </c>
    </row>
    <row r="20107" spans="1:10" x14ac:dyDescent="0.3">
      <c r="A20107" t="s">
        <v>17118</v>
      </c>
      <c r="C20107" s="18">
        <v>362.4773917693787</v>
      </c>
      <c r="D20107" s="1"/>
      <c r="E20107" s="1">
        <v>16</v>
      </c>
      <c r="F20107" s="1">
        <v>5</v>
      </c>
      <c r="G20107" s="1">
        <v>0</v>
      </c>
      <c r="H20107" s="1">
        <v>11</v>
      </c>
      <c r="I20107" s="15">
        <v>0.3125</v>
      </c>
      <c r="J20107">
        <f t="shared" si="314"/>
        <v>40</v>
      </c>
    </row>
    <row r="20108" spans="1:10" x14ac:dyDescent="0.3">
      <c r="A20108" t="s">
        <v>20764</v>
      </c>
      <c r="C20108" s="18">
        <v>362.47240342453057</v>
      </c>
      <c r="D20108" s="1"/>
      <c r="E20108" s="1">
        <v>74</v>
      </c>
      <c r="F20108" s="1">
        <v>31</v>
      </c>
      <c r="G20108" s="1">
        <v>1</v>
      </c>
      <c r="H20108" s="1">
        <v>42</v>
      </c>
      <c r="I20108" s="15">
        <v>0.42567567567567566</v>
      </c>
      <c r="J20108">
        <f t="shared" si="314"/>
        <v>20</v>
      </c>
    </row>
    <row r="20109" spans="1:10" x14ac:dyDescent="0.3">
      <c r="A20109" t="s">
        <v>20068</v>
      </c>
      <c r="C20109" s="18">
        <v>362.46982832061894</v>
      </c>
      <c r="D20109" s="1"/>
      <c r="E20109" s="1">
        <v>6</v>
      </c>
      <c r="F20109" s="1">
        <v>1</v>
      </c>
      <c r="G20109" s="1">
        <v>0</v>
      </c>
      <c r="H20109" s="1">
        <v>5</v>
      </c>
      <c r="I20109" s="15">
        <v>0.16666666666666666</v>
      </c>
      <c r="J20109">
        <f t="shared" si="314"/>
        <v>40</v>
      </c>
    </row>
    <row r="20110" spans="1:10" x14ac:dyDescent="0.3">
      <c r="A20110" t="s">
        <v>20583</v>
      </c>
      <c r="C20110" s="18">
        <v>362.46746832419137</v>
      </c>
      <c r="D20110" s="1"/>
      <c r="E20110" s="1">
        <v>12</v>
      </c>
      <c r="F20110" s="1">
        <v>3</v>
      </c>
      <c r="G20110" s="1">
        <v>0</v>
      </c>
      <c r="H20110" s="1">
        <v>9</v>
      </c>
      <c r="I20110" s="15">
        <v>0.25</v>
      </c>
      <c r="J20110">
        <f t="shared" si="314"/>
        <v>40</v>
      </c>
    </row>
    <row r="20111" spans="1:10" x14ac:dyDescent="0.3">
      <c r="A20111" t="s">
        <v>20223</v>
      </c>
      <c r="C20111" s="18">
        <v>362.46510740592043</v>
      </c>
      <c r="D20111" s="1"/>
      <c r="E20111" s="1">
        <v>15</v>
      </c>
      <c r="F20111" s="1">
        <v>5</v>
      </c>
      <c r="G20111" s="1">
        <v>1</v>
      </c>
      <c r="H20111" s="1">
        <v>9</v>
      </c>
      <c r="I20111" s="15">
        <v>0.36666666666666664</v>
      </c>
      <c r="J20111">
        <f t="shared" si="314"/>
        <v>40</v>
      </c>
    </row>
    <row r="20112" spans="1:10" x14ac:dyDescent="0.3">
      <c r="A20112" t="s">
        <v>20069</v>
      </c>
      <c r="C20112" s="18">
        <v>362.46471479453982</v>
      </c>
      <c r="D20112" s="1"/>
      <c r="E20112" s="1">
        <v>5</v>
      </c>
      <c r="F20112" s="1">
        <v>0</v>
      </c>
      <c r="G20112" s="1">
        <v>1</v>
      </c>
      <c r="H20112" s="1">
        <v>4</v>
      </c>
      <c r="I20112" s="15">
        <v>0.1</v>
      </c>
      <c r="J20112">
        <f t="shared" si="314"/>
        <v>40</v>
      </c>
    </row>
    <row r="20113" spans="1:10" x14ac:dyDescent="0.3">
      <c r="A20113" t="s">
        <v>20043</v>
      </c>
      <c r="C20113" s="18">
        <v>362.4596790532384</v>
      </c>
      <c r="D20113" s="1"/>
      <c r="E20113" s="1">
        <v>12</v>
      </c>
      <c r="F20113" s="1">
        <v>4</v>
      </c>
      <c r="G20113" s="1">
        <v>0</v>
      </c>
      <c r="H20113" s="1">
        <v>8</v>
      </c>
      <c r="I20113" s="15">
        <v>0.33333333333333331</v>
      </c>
      <c r="J20113">
        <f t="shared" si="314"/>
        <v>40</v>
      </c>
    </row>
    <row r="20114" spans="1:10" x14ac:dyDescent="0.3">
      <c r="A20114" t="s">
        <v>20070</v>
      </c>
      <c r="C20114" s="18">
        <v>362.45500301632683</v>
      </c>
      <c r="D20114" s="1"/>
      <c r="E20114" s="1">
        <v>10</v>
      </c>
      <c r="F20114" s="1">
        <v>3</v>
      </c>
      <c r="G20114" s="1">
        <v>0</v>
      </c>
      <c r="H20114" s="1">
        <v>7</v>
      </c>
      <c r="I20114" s="15">
        <v>0.3</v>
      </c>
      <c r="J20114">
        <f t="shared" si="314"/>
        <v>40</v>
      </c>
    </row>
    <row r="20115" spans="1:10" x14ac:dyDescent="0.3">
      <c r="A20115" s="21" t="s">
        <v>20071</v>
      </c>
      <c r="C20115" s="18">
        <v>362.44827147375867</v>
      </c>
      <c r="D20115" s="1"/>
      <c r="E20115" s="1">
        <v>10</v>
      </c>
      <c r="F20115" s="1">
        <v>3</v>
      </c>
      <c r="G20115" s="1">
        <v>0</v>
      </c>
      <c r="H20115" s="1">
        <v>7</v>
      </c>
      <c r="I20115" s="15">
        <v>0.3</v>
      </c>
      <c r="J20115">
        <f t="shared" si="314"/>
        <v>40</v>
      </c>
    </row>
    <row r="20116" spans="1:10" x14ac:dyDescent="0.3">
      <c r="A20116" t="s">
        <v>20072</v>
      </c>
      <c r="C20116" s="18">
        <v>362.443264555062</v>
      </c>
      <c r="D20116" s="1"/>
      <c r="E20116" s="1">
        <v>6</v>
      </c>
      <c r="F20116" s="1">
        <v>1</v>
      </c>
      <c r="G20116" s="1">
        <v>0</v>
      </c>
      <c r="H20116" s="1">
        <v>5</v>
      </c>
      <c r="I20116" s="15">
        <v>0.16666666666666666</v>
      </c>
      <c r="J20116">
        <f t="shared" si="314"/>
        <v>40</v>
      </c>
    </row>
    <row r="20117" spans="1:10" x14ac:dyDescent="0.3">
      <c r="A20117" t="s">
        <v>20073</v>
      </c>
      <c r="C20117" s="18">
        <v>362.4397623505576</v>
      </c>
      <c r="D20117" s="1"/>
      <c r="E20117" s="1">
        <v>14</v>
      </c>
      <c r="F20117" s="1">
        <v>6</v>
      </c>
      <c r="G20117" s="1">
        <v>0</v>
      </c>
      <c r="H20117" s="1">
        <v>8</v>
      </c>
      <c r="I20117" s="15">
        <v>0.42857142857142855</v>
      </c>
      <c r="J20117">
        <f t="shared" si="314"/>
        <v>40</v>
      </c>
    </row>
    <row r="20118" spans="1:10" x14ac:dyDescent="0.3">
      <c r="A20118" t="s">
        <v>20074</v>
      </c>
      <c r="C20118" s="18">
        <v>362.43267692815755</v>
      </c>
      <c r="D20118" s="1"/>
      <c r="E20118" s="1">
        <v>8</v>
      </c>
      <c r="F20118" s="1">
        <v>2</v>
      </c>
      <c r="G20118" s="1">
        <v>0</v>
      </c>
      <c r="H20118" s="1">
        <v>6</v>
      </c>
      <c r="I20118" s="15">
        <v>0.25</v>
      </c>
      <c r="J20118">
        <f t="shared" si="314"/>
        <v>40</v>
      </c>
    </row>
    <row r="20119" spans="1:10" x14ac:dyDescent="0.3">
      <c r="A20119" t="s">
        <v>20076</v>
      </c>
      <c r="C20119" s="18">
        <v>362.42313104399517</v>
      </c>
      <c r="D20119" s="1"/>
      <c r="E20119" s="1">
        <v>8</v>
      </c>
      <c r="F20119" s="1">
        <v>2</v>
      </c>
      <c r="G20119" s="1">
        <v>0</v>
      </c>
      <c r="H20119" s="1">
        <v>6</v>
      </c>
      <c r="I20119" s="15">
        <v>0.25</v>
      </c>
      <c r="J20119">
        <f t="shared" si="314"/>
        <v>40</v>
      </c>
    </row>
    <row r="20120" spans="1:10" x14ac:dyDescent="0.3">
      <c r="A20120" t="s">
        <v>20077</v>
      </c>
      <c r="C20120" s="18">
        <v>362.40725026290363</v>
      </c>
      <c r="D20120" s="1"/>
      <c r="E20120" s="1">
        <v>5</v>
      </c>
      <c r="F20120" s="1">
        <v>1</v>
      </c>
      <c r="G20120" s="1">
        <v>0</v>
      </c>
      <c r="H20120" s="1">
        <v>4</v>
      </c>
      <c r="I20120" s="15">
        <v>0.2</v>
      </c>
      <c r="J20120">
        <f t="shared" si="314"/>
        <v>40</v>
      </c>
    </row>
    <row r="20121" spans="1:10" x14ac:dyDescent="0.3">
      <c r="A20121" t="s">
        <v>20078</v>
      </c>
      <c r="C20121" s="18">
        <v>362.40540258334966</v>
      </c>
      <c r="D20121" s="1"/>
      <c r="E20121" s="1">
        <v>4</v>
      </c>
      <c r="F20121" s="1">
        <v>0</v>
      </c>
      <c r="G20121" s="1">
        <v>0</v>
      </c>
      <c r="H20121" s="1">
        <v>4</v>
      </c>
      <c r="I20121" s="15">
        <v>0</v>
      </c>
      <c r="J20121">
        <f t="shared" si="314"/>
        <v>40</v>
      </c>
    </row>
    <row r="20122" spans="1:10" x14ac:dyDescent="0.3">
      <c r="A20122" t="s">
        <v>20079</v>
      </c>
      <c r="C20122" s="18">
        <v>362.39692440704192</v>
      </c>
      <c r="D20122" s="1"/>
      <c r="E20122" s="1">
        <v>59</v>
      </c>
      <c r="F20122" s="1">
        <v>33</v>
      </c>
      <c r="G20122" s="1">
        <v>0</v>
      </c>
      <c r="H20122" s="1">
        <v>26</v>
      </c>
      <c r="I20122" s="15">
        <v>0.55932203389830504</v>
      </c>
      <c r="J20122">
        <f t="shared" si="314"/>
        <v>20</v>
      </c>
    </row>
    <row r="20123" spans="1:10" x14ac:dyDescent="0.3">
      <c r="A20123" t="s">
        <v>20081</v>
      </c>
      <c r="C20123" s="18">
        <v>362.38550424735121</v>
      </c>
      <c r="D20123" s="1"/>
      <c r="E20123" s="1">
        <v>17</v>
      </c>
      <c r="F20123" s="1">
        <v>6</v>
      </c>
      <c r="G20123" s="1">
        <v>0</v>
      </c>
      <c r="H20123" s="1">
        <v>11</v>
      </c>
      <c r="I20123" s="15">
        <v>0.35294117647058826</v>
      </c>
      <c r="J20123">
        <f t="shared" si="314"/>
        <v>40</v>
      </c>
    </row>
    <row r="20124" spans="1:10" x14ac:dyDescent="0.3">
      <c r="A20124" t="s">
        <v>20083</v>
      </c>
      <c r="C20124" s="18">
        <v>362.36841550645363</v>
      </c>
      <c r="D20124" s="1"/>
      <c r="E20124" s="1">
        <v>13</v>
      </c>
      <c r="F20124" s="1">
        <v>4</v>
      </c>
      <c r="G20124" s="1">
        <v>0</v>
      </c>
      <c r="H20124" s="1">
        <v>9</v>
      </c>
      <c r="I20124" s="15">
        <v>0.30769230769230771</v>
      </c>
      <c r="J20124">
        <f t="shared" si="314"/>
        <v>40</v>
      </c>
    </row>
    <row r="20125" spans="1:10" x14ac:dyDescent="0.3">
      <c r="A20125" t="s">
        <v>20095</v>
      </c>
      <c r="C20125" s="18">
        <v>362.33518129601583</v>
      </c>
      <c r="D20125" s="1"/>
      <c r="E20125" s="1">
        <v>24</v>
      </c>
      <c r="F20125" s="1">
        <v>9</v>
      </c>
      <c r="G20125" s="1">
        <v>0</v>
      </c>
      <c r="H20125" s="1">
        <v>15</v>
      </c>
      <c r="I20125" s="15">
        <v>0.375</v>
      </c>
      <c r="J20125">
        <f t="shared" si="314"/>
        <v>40</v>
      </c>
    </row>
    <row r="20126" spans="1:10" x14ac:dyDescent="0.3">
      <c r="A20126" t="s">
        <v>20034</v>
      </c>
      <c r="C20126" s="18">
        <v>362.32837808550613</v>
      </c>
      <c r="D20126" s="1"/>
      <c r="E20126" s="1">
        <v>6</v>
      </c>
      <c r="F20126" s="1">
        <v>1</v>
      </c>
      <c r="G20126" s="1">
        <v>0</v>
      </c>
      <c r="H20126" s="1">
        <v>5</v>
      </c>
      <c r="I20126" s="15">
        <v>0.16666666666666666</v>
      </c>
      <c r="J20126">
        <f t="shared" si="314"/>
        <v>40</v>
      </c>
    </row>
    <row r="20127" spans="1:10" x14ac:dyDescent="0.3">
      <c r="A20127" t="s">
        <v>20084</v>
      </c>
      <c r="C20127" s="18">
        <v>362.32618657641694</v>
      </c>
      <c r="D20127" s="1"/>
      <c r="E20127" s="1">
        <v>25</v>
      </c>
      <c r="F20127" s="1">
        <v>3</v>
      </c>
      <c r="G20127" s="1">
        <v>1</v>
      </c>
      <c r="H20127" s="1">
        <v>21</v>
      </c>
      <c r="I20127" s="15">
        <v>0.14000000000000001</v>
      </c>
      <c r="J20127">
        <f t="shared" si="314"/>
        <v>40</v>
      </c>
    </row>
    <row r="20128" spans="1:10" x14ac:dyDescent="0.3">
      <c r="A20128" t="s">
        <v>20085</v>
      </c>
      <c r="C20128" s="18">
        <v>362.31168372027531</v>
      </c>
      <c r="D20128" s="1"/>
      <c r="E20128" s="1">
        <v>6</v>
      </c>
      <c r="F20128" s="1">
        <v>1</v>
      </c>
      <c r="G20128" s="1">
        <v>0</v>
      </c>
      <c r="H20128" s="1">
        <v>5</v>
      </c>
      <c r="I20128" s="15">
        <v>0.16666666666666666</v>
      </c>
      <c r="J20128">
        <f t="shared" si="314"/>
        <v>40</v>
      </c>
    </row>
    <row r="20129" spans="1:10" x14ac:dyDescent="0.3">
      <c r="A20129" t="s">
        <v>20086</v>
      </c>
      <c r="C20129" s="18">
        <v>362.30554253539867</v>
      </c>
      <c r="D20129" s="1"/>
      <c r="E20129" s="1">
        <v>6</v>
      </c>
      <c r="F20129" s="1">
        <v>1</v>
      </c>
      <c r="G20129" s="1">
        <v>0</v>
      </c>
      <c r="H20129" s="1">
        <v>5</v>
      </c>
      <c r="I20129" s="15">
        <v>0.16666666666666666</v>
      </c>
      <c r="J20129">
        <f t="shared" si="314"/>
        <v>40</v>
      </c>
    </row>
    <row r="20130" spans="1:10" x14ac:dyDescent="0.3">
      <c r="A20130" t="s">
        <v>20087</v>
      </c>
      <c r="C20130" s="18">
        <v>362.30528590812946</v>
      </c>
      <c r="D20130" s="1"/>
      <c r="E20130" s="1">
        <v>8</v>
      </c>
      <c r="F20130" s="1">
        <v>2</v>
      </c>
      <c r="G20130" s="1">
        <v>0</v>
      </c>
      <c r="H20130" s="1">
        <v>6</v>
      </c>
      <c r="I20130" s="15">
        <v>0.25</v>
      </c>
      <c r="J20130">
        <f t="shared" si="314"/>
        <v>40</v>
      </c>
    </row>
    <row r="20131" spans="1:10" x14ac:dyDescent="0.3">
      <c r="A20131" t="s">
        <v>20088</v>
      </c>
      <c r="C20131" s="18">
        <v>362.30374497117555</v>
      </c>
      <c r="D20131" s="1"/>
      <c r="E20131" s="1">
        <v>6</v>
      </c>
      <c r="F20131" s="1">
        <v>1</v>
      </c>
      <c r="G20131" s="1">
        <v>0</v>
      </c>
      <c r="H20131" s="1">
        <v>5</v>
      </c>
      <c r="I20131" s="15">
        <v>0.16666666666666666</v>
      </c>
      <c r="J20131">
        <f t="shared" si="314"/>
        <v>40</v>
      </c>
    </row>
    <row r="20132" spans="1:10" x14ac:dyDescent="0.3">
      <c r="A20132" t="s">
        <v>20090</v>
      </c>
      <c r="C20132" s="18">
        <v>362.28770387392012</v>
      </c>
      <c r="D20132" s="1"/>
      <c r="E20132" s="1">
        <v>6</v>
      </c>
      <c r="F20132" s="1">
        <v>1</v>
      </c>
      <c r="G20132" s="1">
        <v>0</v>
      </c>
      <c r="H20132" s="1">
        <v>5</v>
      </c>
      <c r="I20132" s="15">
        <v>0.16666666666666666</v>
      </c>
      <c r="J20132">
        <f t="shared" si="314"/>
        <v>40</v>
      </c>
    </row>
    <row r="20133" spans="1:10" x14ac:dyDescent="0.3">
      <c r="A20133" t="s">
        <v>20091</v>
      </c>
      <c r="C20133" s="18">
        <v>362.28028663503375</v>
      </c>
      <c r="D20133" s="1"/>
      <c r="E20133" s="1">
        <v>4</v>
      </c>
      <c r="F20133" s="1">
        <v>0</v>
      </c>
      <c r="G20133" s="1">
        <v>0</v>
      </c>
      <c r="H20133" s="1">
        <v>4</v>
      </c>
      <c r="I20133" s="15">
        <v>0</v>
      </c>
      <c r="J20133">
        <f t="shared" si="314"/>
        <v>40</v>
      </c>
    </row>
    <row r="20134" spans="1:10" x14ac:dyDescent="0.3">
      <c r="A20134" t="s">
        <v>20093</v>
      </c>
      <c r="C20134" s="18">
        <v>362.26660620677762</v>
      </c>
      <c r="D20134" s="1"/>
      <c r="E20134" s="1">
        <v>8</v>
      </c>
      <c r="F20134" s="1">
        <v>2</v>
      </c>
      <c r="G20134" s="1">
        <v>0</v>
      </c>
      <c r="H20134" s="1">
        <v>6</v>
      </c>
      <c r="I20134" s="15">
        <v>0.25</v>
      </c>
      <c r="J20134">
        <f t="shared" si="314"/>
        <v>40</v>
      </c>
    </row>
    <row r="20135" spans="1:10" x14ac:dyDescent="0.3">
      <c r="A20135" t="s">
        <v>20094</v>
      </c>
      <c r="C20135" s="18">
        <v>362.26616438263187</v>
      </c>
      <c r="D20135" s="1"/>
      <c r="E20135" s="1">
        <v>8</v>
      </c>
      <c r="F20135" s="1">
        <v>1</v>
      </c>
      <c r="G20135" s="1">
        <v>1</v>
      </c>
      <c r="H20135" s="1">
        <v>6</v>
      </c>
      <c r="I20135" s="15">
        <v>0.1875</v>
      </c>
      <c r="J20135">
        <f t="shared" si="314"/>
        <v>40</v>
      </c>
    </row>
    <row r="20136" spans="1:10" x14ac:dyDescent="0.3">
      <c r="A20136" t="s">
        <v>20096</v>
      </c>
      <c r="C20136" s="18">
        <v>362.26433237608012</v>
      </c>
      <c r="D20136" s="1"/>
      <c r="E20136" s="1">
        <v>6</v>
      </c>
      <c r="F20136" s="1">
        <v>1</v>
      </c>
      <c r="G20136" s="1">
        <v>0</v>
      </c>
      <c r="H20136" s="1">
        <v>5</v>
      </c>
      <c r="I20136" s="15">
        <v>0.16666666666666666</v>
      </c>
      <c r="J20136">
        <f t="shared" si="314"/>
        <v>40</v>
      </c>
    </row>
    <row r="20137" spans="1:10" x14ac:dyDescent="0.3">
      <c r="A20137" t="s">
        <v>15514</v>
      </c>
      <c r="C20137" s="18">
        <v>362.26110390106118</v>
      </c>
      <c r="D20137" s="1"/>
      <c r="E20137" s="1">
        <v>20</v>
      </c>
      <c r="F20137" s="1">
        <v>7</v>
      </c>
      <c r="G20137" s="1">
        <v>1</v>
      </c>
      <c r="H20137" s="1">
        <v>12</v>
      </c>
      <c r="I20137" s="15">
        <v>0.375</v>
      </c>
      <c r="J20137">
        <f t="shared" si="314"/>
        <v>40</v>
      </c>
    </row>
    <row r="20138" spans="1:10" x14ac:dyDescent="0.3">
      <c r="A20138" t="s">
        <v>20283</v>
      </c>
      <c r="C20138" s="18">
        <v>362.25783722317271</v>
      </c>
      <c r="D20138" s="1"/>
      <c r="E20138" s="1">
        <v>6</v>
      </c>
      <c r="F20138" s="1">
        <v>1</v>
      </c>
      <c r="G20138" s="1">
        <v>0</v>
      </c>
      <c r="H20138" s="1">
        <v>5</v>
      </c>
      <c r="I20138" s="15">
        <v>0.16666666666666666</v>
      </c>
      <c r="J20138">
        <f t="shared" si="314"/>
        <v>40</v>
      </c>
    </row>
    <row r="20139" spans="1:10" x14ac:dyDescent="0.3">
      <c r="A20139" t="s">
        <v>20097</v>
      </c>
      <c r="C20139" s="18">
        <v>362.25564843122822</v>
      </c>
      <c r="D20139" s="1"/>
      <c r="E20139" s="1">
        <v>10</v>
      </c>
      <c r="F20139" s="1">
        <v>3</v>
      </c>
      <c r="G20139" s="1">
        <v>0</v>
      </c>
      <c r="H20139" s="1">
        <v>7</v>
      </c>
      <c r="I20139" s="15">
        <v>0.3</v>
      </c>
      <c r="J20139">
        <f t="shared" si="314"/>
        <v>40</v>
      </c>
    </row>
    <row r="20140" spans="1:10" x14ac:dyDescent="0.3">
      <c r="A20140" t="s">
        <v>20098</v>
      </c>
      <c r="C20140" s="18">
        <v>362.24752767086648</v>
      </c>
      <c r="D20140" s="1"/>
      <c r="E20140" s="1">
        <v>6</v>
      </c>
      <c r="F20140" s="1">
        <v>1</v>
      </c>
      <c r="G20140" s="1">
        <v>0</v>
      </c>
      <c r="H20140" s="1">
        <v>5</v>
      </c>
      <c r="I20140" s="15">
        <v>0.16666666666666666</v>
      </c>
      <c r="J20140">
        <f t="shared" si="314"/>
        <v>40</v>
      </c>
    </row>
    <row r="20141" spans="1:10" x14ac:dyDescent="0.3">
      <c r="A20141" t="s">
        <v>20099</v>
      </c>
      <c r="C20141" s="18">
        <v>362.24300771993063</v>
      </c>
      <c r="D20141" s="1"/>
      <c r="E20141" s="1">
        <v>6</v>
      </c>
      <c r="F20141" s="1">
        <v>1</v>
      </c>
      <c r="G20141" s="1">
        <v>0</v>
      </c>
      <c r="H20141" s="1">
        <v>5</v>
      </c>
      <c r="I20141" s="15">
        <v>0.16666666666666666</v>
      </c>
      <c r="J20141">
        <f t="shared" si="314"/>
        <v>40</v>
      </c>
    </row>
    <row r="20142" spans="1:10" x14ac:dyDescent="0.3">
      <c r="A20142" t="s">
        <v>20100</v>
      </c>
      <c r="C20142" s="18">
        <v>362.23541369106113</v>
      </c>
      <c r="D20142" s="1"/>
      <c r="E20142" s="1">
        <v>6</v>
      </c>
      <c r="F20142" s="1">
        <v>1</v>
      </c>
      <c r="G20142" s="1">
        <v>0</v>
      </c>
      <c r="H20142" s="1">
        <v>5</v>
      </c>
      <c r="I20142" s="15">
        <v>0.16666666666666666</v>
      </c>
      <c r="J20142">
        <f t="shared" si="314"/>
        <v>40</v>
      </c>
    </row>
    <row r="20143" spans="1:10" x14ac:dyDescent="0.3">
      <c r="A20143" t="s">
        <v>20101</v>
      </c>
      <c r="C20143" s="18">
        <v>362.2251621479603</v>
      </c>
      <c r="D20143" s="1"/>
      <c r="E20143" s="1">
        <v>34</v>
      </c>
      <c r="F20143" s="1">
        <v>13</v>
      </c>
      <c r="G20143" s="1">
        <v>0</v>
      </c>
      <c r="H20143" s="1">
        <v>21</v>
      </c>
      <c r="I20143" s="15">
        <v>0.38235294117647056</v>
      </c>
      <c r="J20143">
        <f t="shared" si="314"/>
        <v>20</v>
      </c>
    </row>
    <row r="20144" spans="1:10" x14ac:dyDescent="0.3">
      <c r="A20144" s="21" t="s">
        <v>22056</v>
      </c>
      <c r="C20144" s="18">
        <v>362.21262122918228</v>
      </c>
      <c r="D20144" s="1"/>
      <c r="E20144" s="1">
        <v>55</v>
      </c>
      <c r="F20144" s="1">
        <v>18</v>
      </c>
      <c r="G20144" s="1">
        <v>1</v>
      </c>
      <c r="H20144" s="1">
        <v>36</v>
      </c>
      <c r="I20144" s="15">
        <v>0.33636363636363636</v>
      </c>
      <c r="J20144">
        <f t="shared" si="314"/>
        <v>20</v>
      </c>
    </row>
    <row r="20145" spans="1:10" x14ac:dyDescent="0.3">
      <c r="A20145" t="s">
        <v>20103</v>
      </c>
      <c r="C20145" s="18">
        <v>362.21040994303075</v>
      </c>
      <c r="D20145" s="1"/>
      <c r="E20145" s="1">
        <v>8</v>
      </c>
      <c r="F20145" s="1">
        <v>2</v>
      </c>
      <c r="G20145" s="1">
        <v>0</v>
      </c>
      <c r="H20145" s="1">
        <v>6</v>
      </c>
      <c r="I20145" s="15">
        <v>0.25</v>
      </c>
      <c r="J20145">
        <f t="shared" si="314"/>
        <v>40</v>
      </c>
    </row>
    <row r="20146" spans="1:10" x14ac:dyDescent="0.3">
      <c r="A20146" t="s">
        <v>20104</v>
      </c>
      <c r="C20146" s="18">
        <v>362.20859030938669</v>
      </c>
      <c r="D20146" s="1"/>
      <c r="E20146" s="1">
        <v>6</v>
      </c>
      <c r="F20146" s="1">
        <v>1</v>
      </c>
      <c r="G20146" s="1">
        <v>0</v>
      </c>
      <c r="H20146" s="1">
        <v>5</v>
      </c>
      <c r="I20146" s="15">
        <v>0.16666666666666666</v>
      </c>
      <c r="J20146">
        <f t="shared" si="314"/>
        <v>40</v>
      </c>
    </row>
    <row r="20147" spans="1:10" x14ac:dyDescent="0.3">
      <c r="A20147" t="s">
        <v>20105</v>
      </c>
      <c r="C20147" s="18">
        <v>362.20846105318242</v>
      </c>
      <c r="D20147" s="1"/>
      <c r="E20147" s="1">
        <v>6</v>
      </c>
      <c r="F20147" s="1">
        <v>1</v>
      </c>
      <c r="G20147" s="1">
        <v>0</v>
      </c>
      <c r="H20147" s="1">
        <v>5</v>
      </c>
      <c r="I20147" s="15">
        <v>0.16666666666666666</v>
      </c>
      <c r="J20147">
        <f t="shared" si="314"/>
        <v>40</v>
      </c>
    </row>
    <row r="20148" spans="1:10" x14ac:dyDescent="0.3">
      <c r="A20148" t="s">
        <v>20106</v>
      </c>
      <c r="C20148" s="18">
        <v>362.20822770315499</v>
      </c>
      <c r="D20148" s="1"/>
      <c r="E20148" s="1">
        <v>4</v>
      </c>
      <c r="F20148" s="1">
        <v>0</v>
      </c>
      <c r="G20148" s="1">
        <v>0</v>
      </c>
      <c r="H20148" s="1">
        <v>4</v>
      </c>
      <c r="I20148" s="15">
        <v>0</v>
      </c>
      <c r="J20148">
        <f t="shared" si="314"/>
        <v>40</v>
      </c>
    </row>
    <row r="20149" spans="1:10" x14ac:dyDescent="0.3">
      <c r="A20149" t="s">
        <v>20107</v>
      </c>
      <c r="C20149" s="18">
        <v>362.20758544402969</v>
      </c>
      <c r="D20149" s="1"/>
      <c r="E20149" s="1">
        <v>5</v>
      </c>
      <c r="F20149" s="1">
        <v>0</v>
      </c>
      <c r="G20149" s="1">
        <v>1</v>
      </c>
      <c r="H20149" s="1">
        <v>4</v>
      </c>
      <c r="I20149" s="15">
        <v>0.1</v>
      </c>
      <c r="J20149">
        <f t="shared" si="314"/>
        <v>40</v>
      </c>
    </row>
    <row r="20150" spans="1:10" x14ac:dyDescent="0.3">
      <c r="A20150" t="s">
        <v>20108</v>
      </c>
      <c r="C20150" s="18">
        <v>362.19864034496442</v>
      </c>
      <c r="D20150" s="1"/>
      <c r="E20150" s="1">
        <v>15</v>
      </c>
      <c r="F20150" s="1">
        <v>5</v>
      </c>
      <c r="G20150" s="1">
        <v>1</v>
      </c>
      <c r="H20150" s="1">
        <v>9</v>
      </c>
      <c r="I20150" s="15">
        <v>0.36666666666666664</v>
      </c>
      <c r="J20150">
        <f t="shared" si="314"/>
        <v>40</v>
      </c>
    </row>
    <row r="20151" spans="1:10" x14ac:dyDescent="0.3">
      <c r="A20151" t="s">
        <v>20109</v>
      </c>
      <c r="C20151" s="18">
        <v>362.19175611319162</v>
      </c>
      <c r="D20151" s="1"/>
      <c r="E20151" s="1">
        <v>5</v>
      </c>
      <c r="F20151" s="1">
        <v>0</v>
      </c>
      <c r="G20151" s="1">
        <v>1</v>
      </c>
      <c r="H20151" s="1">
        <v>4</v>
      </c>
      <c r="I20151" s="15">
        <v>0.1</v>
      </c>
      <c r="J20151">
        <f t="shared" si="314"/>
        <v>40</v>
      </c>
    </row>
    <row r="20152" spans="1:10" x14ac:dyDescent="0.3">
      <c r="A20152" t="s">
        <v>20111</v>
      </c>
      <c r="C20152" s="18">
        <v>362.16498556311143</v>
      </c>
      <c r="D20152" s="1"/>
      <c r="E20152" s="1">
        <v>20</v>
      </c>
      <c r="F20152" s="1">
        <v>8</v>
      </c>
      <c r="G20152" s="1">
        <v>1</v>
      </c>
      <c r="H20152" s="1">
        <v>11</v>
      </c>
      <c r="I20152" s="15">
        <v>0.42499999999999999</v>
      </c>
      <c r="J20152">
        <f t="shared" si="314"/>
        <v>40</v>
      </c>
    </row>
    <row r="20153" spans="1:10" x14ac:dyDescent="0.3">
      <c r="A20153" t="s">
        <v>20113</v>
      </c>
      <c r="C20153" s="18">
        <v>362.16412046248809</v>
      </c>
      <c r="D20153" s="1"/>
      <c r="E20153" s="1">
        <v>8</v>
      </c>
      <c r="F20153" s="1">
        <v>2</v>
      </c>
      <c r="G20153" s="1">
        <v>0</v>
      </c>
      <c r="H20153" s="1">
        <v>6</v>
      </c>
      <c r="I20153" s="15">
        <v>0.25</v>
      </c>
      <c r="J20153">
        <f t="shared" si="314"/>
        <v>40</v>
      </c>
    </row>
    <row r="20154" spans="1:10" x14ac:dyDescent="0.3">
      <c r="A20154" t="s">
        <v>20114</v>
      </c>
      <c r="C20154" s="18">
        <v>362.15792576740654</v>
      </c>
      <c r="D20154" s="1"/>
      <c r="E20154" s="1">
        <v>8</v>
      </c>
      <c r="F20154" s="1">
        <v>1</v>
      </c>
      <c r="G20154" s="1">
        <v>0</v>
      </c>
      <c r="H20154" s="1">
        <v>7</v>
      </c>
      <c r="I20154" s="15">
        <v>0.125</v>
      </c>
      <c r="J20154">
        <f t="shared" si="314"/>
        <v>40</v>
      </c>
    </row>
    <row r="20155" spans="1:10" x14ac:dyDescent="0.3">
      <c r="A20155" t="s">
        <v>20119</v>
      </c>
      <c r="C20155" s="18">
        <v>362.11519377768468</v>
      </c>
      <c r="D20155" s="1"/>
      <c r="E20155" s="1">
        <v>6</v>
      </c>
      <c r="F20155" s="1">
        <v>1</v>
      </c>
      <c r="G20155" s="1">
        <v>0</v>
      </c>
      <c r="H20155" s="1">
        <v>5</v>
      </c>
      <c r="I20155" s="15">
        <v>0.16666666666666666</v>
      </c>
      <c r="J20155">
        <f t="shared" si="314"/>
        <v>40</v>
      </c>
    </row>
    <row r="20156" spans="1:10" x14ac:dyDescent="0.3">
      <c r="A20156" t="s">
        <v>20117</v>
      </c>
      <c r="C20156" s="18">
        <v>362.11080380030126</v>
      </c>
      <c r="D20156" s="1"/>
      <c r="E20156" s="1">
        <v>23</v>
      </c>
      <c r="F20156" s="1">
        <v>9</v>
      </c>
      <c r="G20156" s="1">
        <v>0</v>
      </c>
      <c r="H20156" s="1">
        <v>14</v>
      </c>
      <c r="I20156" s="15">
        <v>0.39130434782608697</v>
      </c>
      <c r="J20156">
        <f t="shared" si="314"/>
        <v>40</v>
      </c>
    </row>
    <row r="20157" spans="1:10" x14ac:dyDescent="0.3">
      <c r="A20157" t="s">
        <v>20120</v>
      </c>
      <c r="C20157" s="18">
        <v>362.09980387535717</v>
      </c>
      <c r="D20157" s="1"/>
      <c r="E20157" s="1">
        <v>6</v>
      </c>
      <c r="F20157" s="1">
        <v>1</v>
      </c>
      <c r="G20157" s="1">
        <v>0</v>
      </c>
      <c r="H20157" s="1">
        <v>5</v>
      </c>
      <c r="I20157" s="15">
        <v>0.16666666666666666</v>
      </c>
      <c r="J20157">
        <f t="shared" si="314"/>
        <v>40</v>
      </c>
    </row>
    <row r="20158" spans="1:10" x14ac:dyDescent="0.3">
      <c r="A20158" t="s">
        <v>20122</v>
      </c>
      <c r="C20158" s="18">
        <v>362.08667568594717</v>
      </c>
      <c r="D20158" s="1"/>
      <c r="E20158" s="1">
        <v>6</v>
      </c>
      <c r="F20158" s="1">
        <v>0</v>
      </c>
      <c r="G20158" s="1">
        <v>0</v>
      </c>
      <c r="H20158" s="1">
        <v>6</v>
      </c>
      <c r="I20158" s="15">
        <v>0</v>
      </c>
      <c r="J20158">
        <f t="shared" si="314"/>
        <v>40</v>
      </c>
    </row>
    <row r="20159" spans="1:10" x14ac:dyDescent="0.3">
      <c r="A20159" t="s">
        <v>20123</v>
      </c>
      <c r="C20159" s="18">
        <v>362.07796183950228</v>
      </c>
      <c r="D20159" s="1"/>
      <c r="E20159" s="1">
        <v>21</v>
      </c>
      <c r="F20159" s="1">
        <v>7</v>
      </c>
      <c r="G20159" s="1">
        <v>1</v>
      </c>
      <c r="H20159" s="1">
        <v>13</v>
      </c>
      <c r="I20159" s="15">
        <v>0.35714285714285715</v>
      </c>
      <c r="J20159">
        <f t="shared" si="314"/>
        <v>40</v>
      </c>
    </row>
    <row r="20160" spans="1:10" x14ac:dyDescent="0.3">
      <c r="A20160" t="s">
        <v>20124</v>
      </c>
      <c r="C20160" s="18">
        <v>362.07331559441633</v>
      </c>
      <c r="D20160" s="1"/>
      <c r="E20160" s="1">
        <v>6</v>
      </c>
      <c r="F20160" s="1">
        <v>1</v>
      </c>
      <c r="G20160" s="1">
        <v>0</v>
      </c>
      <c r="H20160" s="1">
        <v>5</v>
      </c>
      <c r="I20160" s="15">
        <v>0.16666666666666666</v>
      </c>
      <c r="J20160">
        <f t="shared" si="314"/>
        <v>40</v>
      </c>
    </row>
    <row r="20161" spans="1:10" x14ac:dyDescent="0.3">
      <c r="A20161" t="s">
        <v>20125</v>
      </c>
      <c r="C20161" s="18">
        <v>362.07214729534735</v>
      </c>
      <c r="D20161" s="1"/>
      <c r="E20161" s="1">
        <v>8</v>
      </c>
      <c r="F20161" s="1">
        <v>2</v>
      </c>
      <c r="G20161" s="1">
        <v>0</v>
      </c>
      <c r="H20161" s="1">
        <v>6</v>
      </c>
      <c r="I20161" s="15">
        <v>0.25</v>
      </c>
      <c r="J20161">
        <f t="shared" si="314"/>
        <v>40</v>
      </c>
    </row>
    <row r="20162" spans="1:10" x14ac:dyDescent="0.3">
      <c r="A20162" t="s">
        <v>20126</v>
      </c>
      <c r="C20162" s="18">
        <v>362.0707433606417</v>
      </c>
      <c r="D20162" s="1"/>
      <c r="E20162" s="1">
        <v>13</v>
      </c>
      <c r="F20162" s="1">
        <v>4</v>
      </c>
      <c r="G20162" s="1">
        <v>0</v>
      </c>
      <c r="H20162" s="1">
        <v>9</v>
      </c>
      <c r="I20162" s="15">
        <v>0.30769230769230771</v>
      </c>
      <c r="J20162">
        <f t="shared" si="314"/>
        <v>40</v>
      </c>
    </row>
    <row r="20163" spans="1:10" x14ac:dyDescent="0.3">
      <c r="A20163" t="s">
        <v>20127</v>
      </c>
      <c r="C20163" s="18">
        <v>362.05933288176175</v>
      </c>
      <c r="D20163" s="1"/>
      <c r="E20163" s="1">
        <v>26</v>
      </c>
      <c r="F20163" s="1">
        <v>8</v>
      </c>
      <c r="G20163" s="1">
        <v>1</v>
      </c>
      <c r="H20163" s="1">
        <v>17</v>
      </c>
      <c r="I20163" s="15">
        <v>0.32692307692307693</v>
      </c>
      <c r="J20163">
        <f t="shared" si="314"/>
        <v>40</v>
      </c>
    </row>
    <row r="20164" spans="1:10" x14ac:dyDescent="0.3">
      <c r="A20164" s="21" t="s">
        <v>20128</v>
      </c>
      <c r="C20164" s="18">
        <v>362.04629150281477</v>
      </c>
      <c r="D20164" s="1"/>
      <c r="E20164" s="1">
        <v>8</v>
      </c>
      <c r="F20164" s="1">
        <v>2</v>
      </c>
      <c r="G20164" s="1">
        <v>0</v>
      </c>
      <c r="H20164" s="1">
        <v>6</v>
      </c>
      <c r="I20164" s="15">
        <v>0.25</v>
      </c>
      <c r="J20164">
        <f t="shared" ref="J20164:J20227" si="315">IF(E20164&lt;=30,40,20)</f>
        <v>40</v>
      </c>
    </row>
    <row r="20165" spans="1:10" x14ac:dyDescent="0.3">
      <c r="A20165" t="s">
        <v>20129</v>
      </c>
      <c r="C20165" s="18">
        <v>362.04279451500003</v>
      </c>
      <c r="D20165" s="1"/>
      <c r="E20165" s="1">
        <v>13</v>
      </c>
      <c r="F20165" s="1">
        <v>4</v>
      </c>
      <c r="G20165" s="1">
        <v>0</v>
      </c>
      <c r="H20165" s="1">
        <v>9</v>
      </c>
      <c r="I20165" s="15">
        <v>0.30769230769230771</v>
      </c>
      <c r="J20165">
        <f t="shared" si="315"/>
        <v>40</v>
      </c>
    </row>
    <row r="20166" spans="1:10" x14ac:dyDescent="0.3">
      <c r="A20166" t="s">
        <v>20130</v>
      </c>
      <c r="C20166" s="18">
        <v>362.03538159543984</v>
      </c>
      <c r="D20166" s="1"/>
      <c r="E20166" s="1">
        <v>8</v>
      </c>
      <c r="F20166" s="1">
        <v>2</v>
      </c>
      <c r="G20166" s="1">
        <v>0</v>
      </c>
      <c r="H20166" s="1">
        <v>6</v>
      </c>
      <c r="I20166" s="15">
        <v>0.25</v>
      </c>
      <c r="J20166">
        <f t="shared" si="315"/>
        <v>40</v>
      </c>
    </row>
    <row r="20167" spans="1:10" x14ac:dyDescent="0.3">
      <c r="A20167" t="s">
        <v>20133</v>
      </c>
      <c r="C20167" s="18">
        <v>362.02235398704278</v>
      </c>
      <c r="D20167" s="1"/>
      <c r="E20167" s="1">
        <v>6</v>
      </c>
      <c r="F20167" s="1">
        <v>0</v>
      </c>
      <c r="G20167" s="1">
        <v>2</v>
      </c>
      <c r="H20167" s="1">
        <v>4</v>
      </c>
      <c r="I20167" s="15">
        <v>0.16666666666666666</v>
      </c>
      <c r="J20167">
        <f t="shared" si="315"/>
        <v>40</v>
      </c>
    </row>
    <row r="20168" spans="1:10" x14ac:dyDescent="0.3">
      <c r="A20168" t="s">
        <v>20134</v>
      </c>
      <c r="C20168" s="18">
        <v>362.01928570797395</v>
      </c>
      <c r="D20168" s="1"/>
      <c r="E20168" s="1">
        <v>6</v>
      </c>
      <c r="F20168" s="1">
        <v>1</v>
      </c>
      <c r="G20168" s="1">
        <v>0</v>
      </c>
      <c r="H20168" s="1">
        <v>5</v>
      </c>
      <c r="I20168" s="15">
        <v>0.16666666666666666</v>
      </c>
      <c r="J20168">
        <f t="shared" si="315"/>
        <v>40</v>
      </c>
    </row>
    <row r="20169" spans="1:10" x14ac:dyDescent="0.3">
      <c r="A20169" t="s">
        <v>20135</v>
      </c>
      <c r="C20169" s="18">
        <v>362.01633414437038</v>
      </c>
      <c r="D20169" s="1"/>
      <c r="E20169" s="1">
        <v>10</v>
      </c>
      <c r="F20169" s="1">
        <v>3</v>
      </c>
      <c r="G20169" s="1">
        <v>0</v>
      </c>
      <c r="H20169" s="1">
        <v>7</v>
      </c>
      <c r="I20169" s="15">
        <v>0.3</v>
      </c>
      <c r="J20169">
        <f t="shared" si="315"/>
        <v>40</v>
      </c>
    </row>
    <row r="20170" spans="1:10" x14ac:dyDescent="0.3">
      <c r="A20170" t="s">
        <v>20136</v>
      </c>
      <c r="C20170" s="18">
        <v>361.99780596146974</v>
      </c>
      <c r="D20170" s="1"/>
      <c r="E20170" s="1">
        <v>6</v>
      </c>
      <c r="F20170" s="1">
        <v>1</v>
      </c>
      <c r="G20170" s="1">
        <v>0</v>
      </c>
      <c r="H20170" s="1">
        <v>5</v>
      </c>
      <c r="I20170" s="15">
        <v>0.16666666666666666</v>
      </c>
      <c r="J20170">
        <f t="shared" si="315"/>
        <v>40</v>
      </c>
    </row>
    <row r="20171" spans="1:10" x14ac:dyDescent="0.3">
      <c r="A20171" t="s">
        <v>20137</v>
      </c>
      <c r="C20171" s="18">
        <v>361.99283555017712</v>
      </c>
      <c r="D20171" s="1"/>
      <c r="E20171" s="1">
        <v>8</v>
      </c>
      <c r="F20171" s="1">
        <v>2</v>
      </c>
      <c r="G20171" s="1">
        <v>0</v>
      </c>
      <c r="H20171" s="1">
        <v>6</v>
      </c>
      <c r="I20171" s="15">
        <v>0.25</v>
      </c>
      <c r="J20171">
        <f t="shared" si="315"/>
        <v>40</v>
      </c>
    </row>
    <row r="20172" spans="1:10" x14ac:dyDescent="0.3">
      <c r="A20172" t="s">
        <v>20138</v>
      </c>
      <c r="C20172" s="18">
        <v>361.9907681683087</v>
      </c>
      <c r="D20172" s="1"/>
      <c r="E20172" s="1">
        <v>3</v>
      </c>
      <c r="F20172" s="1">
        <v>0</v>
      </c>
      <c r="G20172" s="1">
        <v>0</v>
      </c>
      <c r="H20172" s="1">
        <v>3</v>
      </c>
      <c r="I20172" s="15">
        <v>0</v>
      </c>
      <c r="J20172">
        <f t="shared" si="315"/>
        <v>40</v>
      </c>
    </row>
    <row r="20173" spans="1:10" x14ac:dyDescent="0.3">
      <c r="A20173" t="s">
        <v>20139</v>
      </c>
      <c r="C20173" s="18">
        <v>361.98405574423185</v>
      </c>
      <c r="D20173" s="1"/>
      <c r="E20173" s="1">
        <v>5</v>
      </c>
      <c r="F20173" s="1">
        <v>0</v>
      </c>
      <c r="G20173" s="1">
        <v>0</v>
      </c>
      <c r="H20173" s="1">
        <v>5</v>
      </c>
      <c r="I20173" s="15">
        <v>0</v>
      </c>
      <c r="J20173">
        <f t="shared" si="315"/>
        <v>40</v>
      </c>
    </row>
    <row r="20174" spans="1:10" x14ac:dyDescent="0.3">
      <c r="A20174" t="s">
        <v>20140</v>
      </c>
      <c r="C20174" s="18">
        <v>361.97285070678771</v>
      </c>
      <c r="D20174" s="1"/>
      <c r="E20174" s="1">
        <v>3</v>
      </c>
      <c r="F20174" s="1">
        <v>0</v>
      </c>
      <c r="G20174" s="1">
        <v>0</v>
      </c>
      <c r="H20174" s="1">
        <v>3</v>
      </c>
      <c r="I20174" s="15">
        <v>0</v>
      </c>
      <c r="J20174">
        <f t="shared" si="315"/>
        <v>40</v>
      </c>
    </row>
    <row r="20175" spans="1:10" x14ac:dyDescent="0.3">
      <c r="A20175" t="s">
        <v>20141</v>
      </c>
      <c r="C20175" s="18">
        <v>361.96367142326261</v>
      </c>
      <c r="D20175" s="1"/>
      <c r="E20175" s="1">
        <v>5</v>
      </c>
      <c r="F20175" s="1">
        <v>0</v>
      </c>
      <c r="G20175" s="1">
        <v>2</v>
      </c>
      <c r="H20175" s="1">
        <v>3</v>
      </c>
      <c r="I20175" s="15">
        <v>0.2</v>
      </c>
      <c r="J20175">
        <f t="shared" si="315"/>
        <v>40</v>
      </c>
    </row>
    <row r="20176" spans="1:10" x14ac:dyDescent="0.3">
      <c r="A20176" t="s">
        <v>20142</v>
      </c>
      <c r="C20176" s="18">
        <v>361.95417267524709</v>
      </c>
      <c r="D20176" s="1"/>
      <c r="E20176" s="1">
        <v>6</v>
      </c>
      <c r="F20176" s="1">
        <v>1</v>
      </c>
      <c r="G20176" s="1">
        <v>0</v>
      </c>
      <c r="H20176" s="1">
        <v>5</v>
      </c>
      <c r="I20176" s="15">
        <v>0.16666666666666666</v>
      </c>
      <c r="J20176">
        <f t="shared" si="315"/>
        <v>40</v>
      </c>
    </row>
    <row r="20177" spans="1:10" x14ac:dyDescent="0.3">
      <c r="A20177" t="s">
        <v>20366</v>
      </c>
      <c r="C20177" s="18">
        <v>361.93375739346476</v>
      </c>
      <c r="D20177" s="1"/>
      <c r="E20177" s="1">
        <v>18</v>
      </c>
      <c r="F20177" s="1">
        <v>5</v>
      </c>
      <c r="G20177" s="1">
        <v>0</v>
      </c>
      <c r="H20177" s="1">
        <v>13</v>
      </c>
      <c r="I20177" s="15">
        <v>0.27777777777777779</v>
      </c>
      <c r="J20177">
        <f t="shared" si="315"/>
        <v>40</v>
      </c>
    </row>
    <row r="20178" spans="1:10" x14ac:dyDescent="0.3">
      <c r="A20178" t="s">
        <v>20144</v>
      </c>
      <c r="C20178" s="18">
        <v>361.93201908515579</v>
      </c>
      <c r="D20178" s="1"/>
      <c r="E20178" s="1">
        <v>6</v>
      </c>
      <c r="F20178" s="1">
        <v>1</v>
      </c>
      <c r="G20178" s="1">
        <v>0</v>
      </c>
      <c r="H20178" s="1">
        <v>5</v>
      </c>
      <c r="I20178" s="15">
        <v>0.16666666666666666</v>
      </c>
      <c r="J20178">
        <f t="shared" si="315"/>
        <v>40</v>
      </c>
    </row>
    <row r="20179" spans="1:10" x14ac:dyDescent="0.3">
      <c r="A20179" t="s">
        <v>20145</v>
      </c>
      <c r="C20179" s="18">
        <v>361.92960865931531</v>
      </c>
      <c r="D20179" s="1"/>
      <c r="E20179" s="1">
        <v>10</v>
      </c>
      <c r="F20179" s="1">
        <v>1</v>
      </c>
      <c r="G20179" s="1">
        <v>0</v>
      </c>
      <c r="H20179" s="1">
        <v>9</v>
      </c>
      <c r="I20179" s="15">
        <v>0.1</v>
      </c>
      <c r="J20179">
        <f t="shared" si="315"/>
        <v>40</v>
      </c>
    </row>
    <row r="20180" spans="1:10" x14ac:dyDescent="0.3">
      <c r="A20180" t="s">
        <v>20147</v>
      </c>
      <c r="C20180" s="18">
        <v>361.92546987292877</v>
      </c>
      <c r="D20180" s="1"/>
      <c r="E20180" s="1">
        <v>6</v>
      </c>
      <c r="F20180" s="1">
        <v>0</v>
      </c>
      <c r="G20180" s="1">
        <v>2</v>
      </c>
      <c r="H20180" s="1">
        <v>4</v>
      </c>
      <c r="I20180" s="15">
        <v>0.16666666666666666</v>
      </c>
      <c r="J20180">
        <f t="shared" si="315"/>
        <v>40</v>
      </c>
    </row>
    <row r="20181" spans="1:10" x14ac:dyDescent="0.3">
      <c r="A20181" t="s">
        <v>20148</v>
      </c>
      <c r="C20181" s="18">
        <v>361.91683680036175</v>
      </c>
      <c r="D20181" s="1"/>
      <c r="E20181" s="1">
        <v>6</v>
      </c>
      <c r="F20181" s="1">
        <v>1</v>
      </c>
      <c r="G20181" s="1">
        <v>0</v>
      </c>
      <c r="H20181" s="1">
        <v>5</v>
      </c>
      <c r="I20181" s="15">
        <v>0.16666666666666666</v>
      </c>
      <c r="J20181">
        <f t="shared" si="315"/>
        <v>40</v>
      </c>
    </row>
    <row r="20182" spans="1:10" x14ac:dyDescent="0.3">
      <c r="A20182" t="s">
        <v>20149</v>
      </c>
      <c r="C20182" s="18">
        <v>361.9152685304237</v>
      </c>
      <c r="D20182" s="1"/>
      <c r="E20182" s="1">
        <v>3</v>
      </c>
      <c r="F20182" s="1">
        <v>1</v>
      </c>
      <c r="G20182" s="1">
        <v>0</v>
      </c>
      <c r="H20182" s="1">
        <v>2</v>
      </c>
      <c r="I20182" s="15">
        <v>0.33333333333333331</v>
      </c>
      <c r="J20182">
        <f t="shared" si="315"/>
        <v>40</v>
      </c>
    </row>
    <row r="20183" spans="1:10" x14ac:dyDescent="0.3">
      <c r="A20183" t="s">
        <v>20150</v>
      </c>
      <c r="C20183" s="18">
        <v>361.90229391598729</v>
      </c>
      <c r="D20183" s="1"/>
      <c r="E20183" s="1">
        <v>5</v>
      </c>
      <c r="F20183" s="1">
        <v>0</v>
      </c>
      <c r="G20183" s="1">
        <v>1</v>
      </c>
      <c r="H20183" s="1">
        <v>4</v>
      </c>
      <c r="I20183" s="15">
        <v>0.1</v>
      </c>
      <c r="J20183">
        <f t="shared" si="315"/>
        <v>40</v>
      </c>
    </row>
    <row r="20184" spans="1:10" x14ac:dyDescent="0.3">
      <c r="A20184" t="s">
        <v>20151</v>
      </c>
      <c r="C20184" s="18">
        <v>361.88931238835642</v>
      </c>
      <c r="D20184" s="1"/>
      <c r="E20184" s="1">
        <v>11</v>
      </c>
      <c r="F20184" s="1">
        <v>3</v>
      </c>
      <c r="G20184" s="1">
        <v>1</v>
      </c>
      <c r="H20184" s="1">
        <v>7</v>
      </c>
      <c r="I20184" s="15">
        <v>0.31818181818181818</v>
      </c>
      <c r="J20184">
        <f t="shared" si="315"/>
        <v>40</v>
      </c>
    </row>
    <row r="20185" spans="1:10" x14ac:dyDescent="0.3">
      <c r="A20185" s="21" t="s">
        <v>20665</v>
      </c>
      <c r="C20185" s="18">
        <v>361.86943661932628</v>
      </c>
      <c r="D20185" s="1"/>
      <c r="E20185" s="1">
        <v>48</v>
      </c>
      <c r="F20185" s="1">
        <v>17</v>
      </c>
      <c r="G20185" s="1">
        <v>0</v>
      </c>
      <c r="H20185" s="1">
        <v>31</v>
      </c>
      <c r="I20185" s="15">
        <v>0.35416666666666669</v>
      </c>
      <c r="J20185">
        <f t="shared" si="315"/>
        <v>20</v>
      </c>
    </row>
    <row r="20186" spans="1:10" x14ac:dyDescent="0.3">
      <c r="A20186" t="s">
        <v>20152</v>
      </c>
      <c r="C20186" s="18">
        <v>361.86886141752512</v>
      </c>
      <c r="D20186" s="1"/>
      <c r="E20186" s="1">
        <v>6</v>
      </c>
      <c r="F20186" s="1">
        <v>1</v>
      </c>
      <c r="G20186" s="1">
        <v>0</v>
      </c>
      <c r="H20186" s="1">
        <v>5</v>
      </c>
      <c r="I20186" s="15">
        <v>0.16666666666666666</v>
      </c>
      <c r="J20186">
        <f t="shared" si="315"/>
        <v>40</v>
      </c>
    </row>
    <row r="20187" spans="1:10" x14ac:dyDescent="0.3">
      <c r="A20187" t="s">
        <v>20153</v>
      </c>
      <c r="C20187" s="18">
        <v>361.86777098608911</v>
      </c>
      <c r="D20187" s="1"/>
      <c r="E20187" s="1">
        <v>12</v>
      </c>
      <c r="F20187" s="1">
        <v>4</v>
      </c>
      <c r="G20187" s="1">
        <v>0</v>
      </c>
      <c r="H20187" s="1">
        <v>8</v>
      </c>
      <c r="I20187" s="15">
        <v>0.33333333333333331</v>
      </c>
      <c r="J20187">
        <f t="shared" si="315"/>
        <v>40</v>
      </c>
    </row>
    <row r="20188" spans="1:10" x14ac:dyDescent="0.3">
      <c r="A20188" t="s">
        <v>20154</v>
      </c>
      <c r="C20188" s="18">
        <v>361.86256707052485</v>
      </c>
      <c r="D20188" s="1"/>
      <c r="E20188" s="1">
        <v>18</v>
      </c>
      <c r="F20188" s="1">
        <v>6</v>
      </c>
      <c r="G20188" s="1">
        <v>1</v>
      </c>
      <c r="H20188" s="1">
        <v>11</v>
      </c>
      <c r="I20188" s="15">
        <v>0.3611111111111111</v>
      </c>
      <c r="J20188">
        <f t="shared" si="315"/>
        <v>40</v>
      </c>
    </row>
    <row r="20189" spans="1:10" x14ac:dyDescent="0.3">
      <c r="A20189" t="s">
        <v>20156</v>
      </c>
      <c r="C20189" s="18">
        <v>361.85534154539363</v>
      </c>
      <c r="D20189" s="1"/>
      <c r="E20189" s="1">
        <v>5</v>
      </c>
      <c r="F20189" s="1">
        <v>0</v>
      </c>
      <c r="G20189" s="1">
        <v>1</v>
      </c>
      <c r="H20189" s="1">
        <v>4</v>
      </c>
      <c r="I20189" s="15">
        <v>0.1</v>
      </c>
      <c r="J20189">
        <f t="shared" si="315"/>
        <v>40</v>
      </c>
    </row>
    <row r="20190" spans="1:10" x14ac:dyDescent="0.3">
      <c r="A20190" t="s">
        <v>20157</v>
      </c>
      <c r="C20190" s="18">
        <v>361.85408486182484</v>
      </c>
      <c r="D20190" s="1"/>
      <c r="E20190" s="1">
        <v>13</v>
      </c>
      <c r="F20190" s="1">
        <v>3</v>
      </c>
      <c r="G20190" s="1">
        <v>0</v>
      </c>
      <c r="H20190" s="1">
        <v>10</v>
      </c>
      <c r="I20190" s="15">
        <v>0.23076923076923078</v>
      </c>
      <c r="J20190">
        <f t="shared" si="315"/>
        <v>40</v>
      </c>
    </row>
    <row r="20191" spans="1:10" x14ac:dyDescent="0.3">
      <c r="A20191" t="s">
        <v>20158</v>
      </c>
      <c r="C20191" s="18">
        <v>361.85300414599095</v>
      </c>
      <c r="D20191" s="1"/>
      <c r="E20191" s="1">
        <v>6</v>
      </c>
      <c r="F20191" s="1">
        <v>1</v>
      </c>
      <c r="G20191" s="1">
        <v>0</v>
      </c>
      <c r="H20191" s="1">
        <v>5</v>
      </c>
      <c r="I20191" s="15">
        <v>0.16666666666666666</v>
      </c>
      <c r="J20191">
        <f t="shared" si="315"/>
        <v>40</v>
      </c>
    </row>
    <row r="20192" spans="1:10" x14ac:dyDescent="0.3">
      <c r="A20192" t="s">
        <v>20159</v>
      </c>
      <c r="C20192" s="18">
        <v>361.851009898749</v>
      </c>
      <c r="D20192" s="1"/>
      <c r="E20192" s="1">
        <v>13</v>
      </c>
      <c r="F20192" s="1">
        <v>5</v>
      </c>
      <c r="G20192" s="1">
        <v>1</v>
      </c>
      <c r="H20192" s="1">
        <v>7</v>
      </c>
      <c r="I20192" s="15">
        <v>0.42307692307692307</v>
      </c>
      <c r="J20192">
        <f t="shared" si="315"/>
        <v>40</v>
      </c>
    </row>
    <row r="20193" spans="1:10" x14ac:dyDescent="0.3">
      <c r="A20193" t="s">
        <v>11770</v>
      </c>
      <c r="C20193" s="18">
        <v>361.83377082524112</v>
      </c>
      <c r="D20193" s="1"/>
      <c r="E20193" s="1">
        <v>6</v>
      </c>
      <c r="F20193" s="1">
        <v>1</v>
      </c>
      <c r="G20193" s="1">
        <v>0</v>
      </c>
      <c r="H20193" s="1">
        <v>5</v>
      </c>
      <c r="I20193" s="15">
        <v>0.16666666666666666</v>
      </c>
      <c r="J20193">
        <f t="shared" si="315"/>
        <v>40</v>
      </c>
    </row>
    <row r="20194" spans="1:10" x14ac:dyDescent="0.3">
      <c r="A20194" t="s">
        <v>20155</v>
      </c>
      <c r="C20194" s="18">
        <v>361.81002209983222</v>
      </c>
      <c r="D20194" s="1"/>
      <c r="E20194" s="1">
        <v>6</v>
      </c>
      <c r="F20194" s="1">
        <v>1</v>
      </c>
      <c r="G20194" s="1">
        <v>0</v>
      </c>
      <c r="H20194" s="1">
        <v>5</v>
      </c>
      <c r="I20194" s="15">
        <v>0.16666666666666666</v>
      </c>
      <c r="J20194">
        <f t="shared" si="315"/>
        <v>40</v>
      </c>
    </row>
    <row r="20195" spans="1:10" x14ac:dyDescent="0.3">
      <c r="A20195" t="s">
        <v>20161</v>
      </c>
      <c r="C20195" s="18">
        <v>361.80839567982929</v>
      </c>
      <c r="D20195" s="1"/>
      <c r="E20195" s="1">
        <v>15</v>
      </c>
      <c r="F20195" s="1">
        <v>5</v>
      </c>
      <c r="G20195" s="1">
        <v>0</v>
      </c>
      <c r="H20195" s="1">
        <v>10</v>
      </c>
      <c r="I20195" s="15">
        <v>0.33333333333333331</v>
      </c>
      <c r="J20195">
        <f t="shared" si="315"/>
        <v>40</v>
      </c>
    </row>
    <row r="20196" spans="1:10" x14ac:dyDescent="0.3">
      <c r="A20196" t="s">
        <v>20162</v>
      </c>
      <c r="C20196" s="18">
        <v>361.78430271118134</v>
      </c>
      <c r="D20196" s="1"/>
      <c r="E20196" s="1">
        <v>6</v>
      </c>
      <c r="F20196" s="1">
        <v>1</v>
      </c>
      <c r="G20196" s="1">
        <v>0</v>
      </c>
      <c r="H20196" s="1">
        <v>5</v>
      </c>
      <c r="I20196" s="15">
        <v>0.16666666666666666</v>
      </c>
      <c r="J20196">
        <f t="shared" si="315"/>
        <v>40</v>
      </c>
    </row>
    <row r="20197" spans="1:10" x14ac:dyDescent="0.3">
      <c r="A20197" t="s">
        <v>20163</v>
      </c>
      <c r="C20197" s="18">
        <v>361.78054843614933</v>
      </c>
      <c r="D20197" s="1"/>
      <c r="E20197" s="1">
        <v>6</v>
      </c>
      <c r="F20197" s="1">
        <v>1</v>
      </c>
      <c r="G20197" s="1">
        <v>0</v>
      </c>
      <c r="H20197" s="1">
        <v>5</v>
      </c>
      <c r="I20197" s="15">
        <v>0.16666666666666666</v>
      </c>
      <c r="J20197">
        <f t="shared" si="315"/>
        <v>40</v>
      </c>
    </row>
    <row r="20198" spans="1:10" x14ac:dyDescent="0.3">
      <c r="A20198" t="s">
        <v>20164</v>
      </c>
      <c r="C20198" s="18">
        <v>361.77778154674081</v>
      </c>
      <c r="D20198" s="1"/>
      <c r="E20198" s="1">
        <v>8</v>
      </c>
      <c r="F20198" s="1">
        <v>2</v>
      </c>
      <c r="G20198" s="1">
        <v>0</v>
      </c>
      <c r="H20198" s="1">
        <v>6</v>
      </c>
      <c r="I20198" s="15">
        <v>0.25</v>
      </c>
      <c r="J20198">
        <f t="shared" si="315"/>
        <v>40</v>
      </c>
    </row>
    <row r="20199" spans="1:10" x14ac:dyDescent="0.3">
      <c r="A20199" t="s">
        <v>20165</v>
      </c>
      <c r="C20199" s="18">
        <v>361.77425604448655</v>
      </c>
      <c r="D20199" s="1"/>
      <c r="E20199" s="1">
        <v>8</v>
      </c>
      <c r="F20199" s="1">
        <v>1</v>
      </c>
      <c r="G20199" s="1">
        <v>1</v>
      </c>
      <c r="H20199" s="1">
        <v>6</v>
      </c>
      <c r="I20199" s="15">
        <v>0.1875</v>
      </c>
      <c r="J20199">
        <f t="shared" si="315"/>
        <v>40</v>
      </c>
    </row>
    <row r="20200" spans="1:10" x14ac:dyDescent="0.3">
      <c r="A20200" t="s">
        <v>20166</v>
      </c>
      <c r="C20200" s="18">
        <v>361.76897387023672</v>
      </c>
      <c r="D20200" s="1"/>
      <c r="E20200" s="1">
        <v>6</v>
      </c>
      <c r="F20200" s="1">
        <v>1</v>
      </c>
      <c r="G20200" s="1">
        <v>0</v>
      </c>
      <c r="H20200" s="1">
        <v>5</v>
      </c>
      <c r="I20200" s="15">
        <v>0.16666666666666666</v>
      </c>
      <c r="J20200">
        <f t="shared" si="315"/>
        <v>40</v>
      </c>
    </row>
    <row r="20201" spans="1:10" x14ac:dyDescent="0.3">
      <c r="A20201" t="s">
        <v>20167</v>
      </c>
      <c r="C20201" s="18">
        <v>361.75903998466623</v>
      </c>
      <c r="D20201" s="1"/>
      <c r="E20201" s="1">
        <v>4</v>
      </c>
      <c r="F20201" s="1">
        <v>0</v>
      </c>
      <c r="G20201" s="1">
        <v>0</v>
      </c>
      <c r="H20201" s="1">
        <v>4</v>
      </c>
      <c r="I20201" s="15">
        <v>0</v>
      </c>
      <c r="J20201">
        <f t="shared" si="315"/>
        <v>40</v>
      </c>
    </row>
    <row r="20202" spans="1:10" x14ac:dyDescent="0.3">
      <c r="A20202" t="s">
        <v>20169</v>
      </c>
      <c r="C20202" s="18">
        <v>361.74746262240507</v>
      </c>
      <c r="D20202" s="1"/>
      <c r="E20202" s="1">
        <v>21</v>
      </c>
      <c r="F20202" s="1">
        <v>8</v>
      </c>
      <c r="G20202" s="1">
        <v>0</v>
      </c>
      <c r="H20202" s="1">
        <v>13</v>
      </c>
      <c r="I20202" s="15">
        <v>0.38095238095238093</v>
      </c>
      <c r="J20202">
        <f t="shared" si="315"/>
        <v>40</v>
      </c>
    </row>
    <row r="20203" spans="1:10" x14ac:dyDescent="0.3">
      <c r="A20203" t="s">
        <v>20170</v>
      </c>
      <c r="C20203" s="18">
        <v>361.74671388367278</v>
      </c>
      <c r="D20203" s="1"/>
      <c r="E20203" s="1">
        <v>6</v>
      </c>
      <c r="F20203" s="1">
        <v>1</v>
      </c>
      <c r="G20203" s="1">
        <v>0</v>
      </c>
      <c r="H20203" s="1">
        <v>5</v>
      </c>
      <c r="I20203" s="15">
        <v>0.16666666666666666</v>
      </c>
      <c r="J20203">
        <f t="shared" si="315"/>
        <v>40</v>
      </c>
    </row>
    <row r="20204" spans="1:10" x14ac:dyDescent="0.3">
      <c r="A20204" t="s">
        <v>20171</v>
      </c>
      <c r="C20204" s="18">
        <v>361.73136368955784</v>
      </c>
      <c r="D20204" s="1"/>
      <c r="E20204" s="1">
        <v>6</v>
      </c>
      <c r="F20204" s="1">
        <v>1</v>
      </c>
      <c r="G20204" s="1">
        <v>0</v>
      </c>
      <c r="H20204" s="1">
        <v>5</v>
      </c>
      <c r="I20204" s="15">
        <v>0.16666666666666666</v>
      </c>
      <c r="J20204">
        <f t="shared" si="315"/>
        <v>40</v>
      </c>
    </row>
    <row r="20205" spans="1:10" x14ac:dyDescent="0.3">
      <c r="A20205" t="s">
        <v>20172</v>
      </c>
      <c r="C20205" s="18">
        <v>361.72088538506307</v>
      </c>
      <c r="D20205" s="1"/>
      <c r="E20205" s="1">
        <v>8</v>
      </c>
      <c r="F20205" s="1">
        <v>2</v>
      </c>
      <c r="G20205" s="1">
        <v>0</v>
      </c>
      <c r="H20205" s="1">
        <v>6</v>
      </c>
      <c r="I20205" s="15">
        <v>0.25</v>
      </c>
      <c r="J20205">
        <f t="shared" si="315"/>
        <v>40</v>
      </c>
    </row>
    <row r="20206" spans="1:10" x14ac:dyDescent="0.3">
      <c r="A20206" t="s">
        <v>20173</v>
      </c>
      <c r="C20206" s="18">
        <v>361.71633154543059</v>
      </c>
      <c r="D20206" s="1"/>
      <c r="E20206" s="1">
        <v>8</v>
      </c>
      <c r="F20206" s="1">
        <v>2</v>
      </c>
      <c r="G20206" s="1">
        <v>0</v>
      </c>
      <c r="H20206" s="1">
        <v>6</v>
      </c>
      <c r="I20206" s="15">
        <v>0.25</v>
      </c>
      <c r="J20206">
        <f t="shared" si="315"/>
        <v>40</v>
      </c>
    </row>
    <row r="20207" spans="1:10" x14ac:dyDescent="0.3">
      <c r="A20207" t="s">
        <v>20174</v>
      </c>
      <c r="C20207" s="18">
        <v>361.71587717931556</v>
      </c>
      <c r="D20207" s="1"/>
      <c r="E20207" s="1">
        <v>5</v>
      </c>
      <c r="F20207" s="1">
        <v>0</v>
      </c>
      <c r="G20207" s="1">
        <v>1</v>
      </c>
      <c r="H20207" s="1">
        <v>4</v>
      </c>
      <c r="I20207" s="15">
        <v>0.1</v>
      </c>
      <c r="J20207">
        <f t="shared" si="315"/>
        <v>40</v>
      </c>
    </row>
    <row r="20208" spans="1:10" x14ac:dyDescent="0.3">
      <c r="A20208" t="s">
        <v>20175</v>
      </c>
      <c r="C20208" s="18">
        <v>361.71003177346626</v>
      </c>
      <c r="D20208" s="1"/>
      <c r="E20208" s="1">
        <v>4</v>
      </c>
      <c r="F20208" s="1">
        <v>0</v>
      </c>
      <c r="G20208" s="1">
        <v>0</v>
      </c>
      <c r="H20208" s="1">
        <v>4</v>
      </c>
      <c r="I20208" s="15">
        <v>0</v>
      </c>
      <c r="J20208">
        <f t="shared" si="315"/>
        <v>40</v>
      </c>
    </row>
    <row r="20209" spans="1:10" x14ac:dyDescent="0.3">
      <c r="A20209" t="s">
        <v>20176</v>
      </c>
      <c r="C20209" s="18">
        <v>361.70956420649895</v>
      </c>
      <c r="D20209" s="1"/>
      <c r="E20209" s="1">
        <v>8</v>
      </c>
      <c r="F20209" s="1">
        <v>2</v>
      </c>
      <c r="G20209" s="1">
        <v>0</v>
      </c>
      <c r="H20209" s="1">
        <v>6</v>
      </c>
      <c r="I20209" s="15">
        <v>0.25</v>
      </c>
      <c r="J20209">
        <f t="shared" si="315"/>
        <v>40</v>
      </c>
    </row>
    <row r="20210" spans="1:10" x14ac:dyDescent="0.3">
      <c r="A20210" t="s">
        <v>20177</v>
      </c>
      <c r="C20210" s="18">
        <v>361.70768903542285</v>
      </c>
      <c r="D20210" s="1"/>
      <c r="E20210" s="1">
        <v>6</v>
      </c>
      <c r="F20210" s="1">
        <v>1</v>
      </c>
      <c r="G20210" s="1">
        <v>0</v>
      </c>
      <c r="H20210" s="1">
        <v>5</v>
      </c>
      <c r="I20210" s="15">
        <v>0.16666666666666666</v>
      </c>
      <c r="J20210">
        <f t="shared" si="315"/>
        <v>40</v>
      </c>
    </row>
    <row r="20211" spans="1:10" x14ac:dyDescent="0.3">
      <c r="A20211" t="s">
        <v>20178</v>
      </c>
      <c r="C20211" s="18">
        <v>361.70637950164706</v>
      </c>
      <c r="D20211" s="1"/>
      <c r="E20211" s="1">
        <v>6</v>
      </c>
      <c r="F20211" s="1">
        <v>1</v>
      </c>
      <c r="G20211" s="1">
        <v>0</v>
      </c>
      <c r="H20211" s="1">
        <v>5</v>
      </c>
      <c r="I20211" s="15">
        <v>0.16666666666666666</v>
      </c>
      <c r="J20211">
        <f t="shared" si="315"/>
        <v>40</v>
      </c>
    </row>
    <row r="20212" spans="1:10" x14ac:dyDescent="0.3">
      <c r="A20212" t="s">
        <v>20180</v>
      </c>
      <c r="C20212" s="18">
        <v>361.6909627630198</v>
      </c>
      <c r="D20212" s="1"/>
      <c r="E20212" s="1">
        <v>12</v>
      </c>
      <c r="F20212" s="1">
        <v>2</v>
      </c>
      <c r="G20212" s="1">
        <v>0</v>
      </c>
      <c r="H20212" s="1">
        <v>10</v>
      </c>
      <c r="I20212" s="15">
        <v>0.16666666666666666</v>
      </c>
      <c r="J20212">
        <f t="shared" si="315"/>
        <v>40</v>
      </c>
    </row>
    <row r="20213" spans="1:10" x14ac:dyDescent="0.3">
      <c r="A20213" t="s">
        <v>20181</v>
      </c>
      <c r="C20213" s="18">
        <v>361.68483995147125</v>
      </c>
      <c r="D20213" s="1"/>
      <c r="E20213" s="1">
        <v>6</v>
      </c>
      <c r="F20213" s="1">
        <v>1</v>
      </c>
      <c r="G20213" s="1">
        <v>0</v>
      </c>
      <c r="H20213" s="1">
        <v>5</v>
      </c>
      <c r="I20213" s="15">
        <v>0.16666666666666666</v>
      </c>
      <c r="J20213">
        <f t="shared" si="315"/>
        <v>40</v>
      </c>
    </row>
    <row r="20214" spans="1:10" x14ac:dyDescent="0.3">
      <c r="A20214" t="s">
        <v>20182</v>
      </c>
      <c r="C20214" s="18">
        <v>361.68173581678144</v>
      </c>
      <c r="D20214" s="1"/>
      <c r="E20214" s="1">
        <v>5</v>
      </c>
      <c r="F20214" s="1">
        <v>0</v>
      </c>
      <c r="G20214" s="1">
        <v>1</v>
      </c>
      <c r="H20214" s="1">
        <v>4</v>
      </c>
      <c r="I20214" s="15">
        <v>0.1</v>
      </c>
      <c r="J20214">
        <f t="shared" si="315"/>
        <v>40</v>
      </c>
    </row>
    <row r="20215" spans="1:10" x14ac:dyDescent="0.3">
      <c r="A20215" t="s">
        <v>20184</v>
      </c>
      <c r="C20215" s="18">
        <v>361.67155795151479</v>
      </c>
      <c r="D20215" s="1"/>
      <c r="E20215" s="1">
        <v>9</v>
      </c>
      <c r="F20215" s="1">
        <v>2</v>
      </c>
      <c r="G20215" s="1">
        <v>1</v>
      </c>
      <c r="H20215" s="1">
        <v>6</v>
      </c>
      <c r="I20215" s="15">
        <v>0.27777777777777779</v>
      </c>
      <c r="J20215">
        <f t="shared" si="315"/>
        <v>40</v>
      </c>
    </row>
    <row r="20216" spans="1:10" x14ac:dyDescent="0.3">
      <c r="A20216" t="s">
        <v>20185</v>
      </c>
      <c r="C20216" s="18">
        <v>361.65947106848552</v>
      </c>
      <c r="D20216" s="1"/>
      <c r="E20216" s="1">
        <v>5</v>
      </c>
      <c r="F20216" s="1">
        <v>0</v>
      </c>
      <c r="G20216" s="1">
        <v>1</v>
      </c>
      <c r="H20216" s="1">
        <v>4</v>
      </c>
      <c r="I20216" s="15">
        <v>0.1</v>
      </c>
      <c r="J20216">
        <f t="shared" si="315"/>
        <v>40</v>
      </c>
    </row>
    <row r="20217" spans="1:10" x14ac:dyDescent="0.3">
      <c r="A20217" t="s">
        <v>18608</v>
      </c>
      <c r="C20217" s="18">
        <v>361.65432907752233</v>
      </c>
      <c r="D20217" s="1"/>
      <c r="E20217" s="1">
        <v>6</v>
      </c>
      <c r="F20217" s="1">
        <v>1</v>
      </c>
      <c r="G20217" s="1">
        <v>0</v>
      </c>
      <c r="H20217" s="1">
        <v>5</v>
      </c>
      <c r="I20217" s="15">
        <v>0.16666666666666666</v>
      </c>
      <c r="J20217">
        <f t="shared" si="315"/>
        <v>40</v>
      </c>
    </row>
    <row r="20218" spans="1:10" x14ac:dyDescent="0.3">
      <c r="A20218" t="s">
        <v>20187</v>
      </c>
      <c r="C20218" s="18">
        <v>361.64462946244208</v>
      </c>
      <c r="D20218" s="1"/>
      <c r="E20218" s="1">
        <v>6</v>
      </c>
      <c r="F20218" s="1">
        <v>1</v>
      </c>
      <c r="G20218" s="1">
        <v>0</v>
      </c>
      <c r="H20218" s="1">
        <v>5</v>
      </c>
      <c r="I20218" s="15">
        <v>0.16666666666666666</v>
      </c>
      <c r="J20218">
        <f t="shared" si="315"/>
        <v>40</v>
      </c>
    </row>
    <row r="20219" spans="1:10" x14ac:dyDescent="0.3">
      <c r="A20219" t="s">
        <v>20188</v>
      </c>
      <c r="C20219" s="18">
        <v>361.63046125926962</v>
      </c>
      <c r="D20219" s="1"/>
      <c r="E20219" s="1">
        <v>16</v>
      </c>
      <c r="F20219" s="1">
        <v>6</v>
      </c>
      <c r="G20219" s="1">
        <v>1</v>
      </c>
      <c r="H20219" s="1">
        <v>9</v>
      </c>
      <c r="I20219" s="15">
        <v>0.40625</v>
      </c>
      <c r="J20219">
        <f t="shared" si="315"/>
        <v>40</v>
      </c>
    </row>
    <row r="20220" spans="1:10" x14ac:dyDescent="0.3">
      <c r="A20220" t="s">
        <v>20190</v>
      </c>
      <c r="C20220" s="18">
        <v>361.6203790104679</v>
      </c>
      <c r="D20220" s="1"/>
      <c r="E20220" s="1">
        <v>8</v>
      </c>
      <c r="F20220" s="1">
        <v>2</v>
      </c>
      <c r="G20220" s="1">
        <v>0</v>
      </c>
      <c r="H20220" s="1">
        <v>6</v>
      </c>
      <c r="I20220" s="15">
        <v>0.25</v>
      </c>
      <c r="J20220">
        <f t="shared" si="315"/>
        <v>40</v>
      </c>
    </row>
    <row r="20221" spans="1:10" x14ac:dyDescent="0.3">
      <c r="A20221" t="s">
        <v>20191</v>
      </c>
      <c r="C20221" s="18">
        <v>361.61908073193655</v>
      </c>
      <c r="D20221" s="1"/>
      <c r="E20221" s="1">
        <v>6</v>
      </c>
      <c r="F20221" s="1">
        <v>1</v>
      </c>
      <c r="G20221" s="1">
        <v>0</v>
      </c>
      <c r="H20221" s="1">
        <v>5</v>
      </c>
      <c r="I20221" s="15">
        <v>0.16666666666666666</v>
      </c>
      <c r="J20221">
        <f t="shared" si="315"/>
        <v>40</v>
      </c>
    </row>
    <row r="20222" spans="1:10" x14ac:dyDescent="0.3">
      <c r="A20222" t="s">
        <v>20214</v>
      </c>
      <c r="C20222" s="18">
        <v>361.61376384942679</v>
      </c>
      <c r="D20222" s="1"/>
      <c r="E20222" s="1">
        <v>8</v>
      </c>
      <c r="F20222" s="1">
        <v>1</v>
      </c>
      <c r="G20222" s="1">
        <v>2</v>
      </c>
      <c r="H20222" s="1">
        <v>5</v>
      </c>
      <c r="I20222" s="15">
        <v>0.25</v>
      </c>
      <c r="J20222">
        <f t="shared" si="315"/>
        <v>40</v>
      </c>
    </row>
    <row r="20223" spans="1:10" x14ac:dyDescent="0.3">
      <c r="A20223" t="s">
        <v>20192</v>
      </c>
      <c r="C20223" s="18">
        <v>361.61108150294064</v>
      </c>
      <c r="D20223" s="1"/>
      <c r="E20223" s="1">
        <v>6</v>
      </c>
      <c r="F20223" s="1">
        <v>2</v>
      </c>
      <c r="G20223" s="1">
        <v>0</v>
      </c>
      <c r="H20223" s="1">
        <v>4</v>
      </c>
      <c r="I20223" s="15">
        <v>0.33333333333333331</v>
      </c>
      <c r="J20223">
        <f t="shared" si="315"/>
        <v>40</v>
      </c>
    </row>
    <row r="20224" spans="1:10" x14ac:dyDescent="0.3">
      <c r="A20224" t="s">
        <v>20193</v>
      </c>
      <c r="C20224" s="18">
        <v>361.59875511546335</v>
      </c>
      <c r="D20224" s="1"/>
      <c r="E20224" s="1">
        <v>20</v>
      </c>
      <c r="F20224" s="1">
        <v>7</v>
      </c>
      <c r="G20224" s="1">
        <v>1</v>
      </c>
      <c r="H20224" s="1">
        <v>12</v>
      </c>
      <c r="I20224" s="15">
        <v>0.375</v>
      </c>
      <c r="J20224">
        <f t="shared" si="315"/>
        <v>40</v>
      </c>
    </row>
    <row r="20225" spans="1:10" x14ac:dyDescent="0.3">
      <c r="A20225" t="s">
        <v>20194</v>
      </c>
      <c r="C20225" s="18">
        <v>361.59050032527074</v>
      </c>
      <c r="D20225" s="1"/>
      <c r="E20225" s="1">
        <v>8</v>
      </c>
      <c r="F20225" s="1">
        <v>2</v>
      </c>
      <c r="G20225" s="1">
        <v>0</v>
      </c>
      <c r="H20225" s="1">
        <v>6</v>
      </c>
      <c r="I20225" s="15">
        <v>0.25</v>
      </c>
      <c r="J20225">
        <f t="shared" si="315"/>
        <v>40</v>
      </c>
    </row>
    <row r="20226" spans="1:10" x14ac:dyDescent="0.3">
      <c r="A20226" t="s">
        <v>20195</v>
      </c>
      <c r="C20226" s="18">
        <v>361.58396721141156</v>
      </c>
      <c r="D20226" s="1"/>
      <c r="E20226" s="1">
        <v>13</v>
      </c>
      <c r="F20226" s="1">
        <v>4</v>
      </c>
      <c r="G20226" s="1">
        <v>0</v>
      </c>
      <c r="H20226" s="1">
        <v>9</v>
      </c>
      <c r="I20226" s="15">
        <v>0.30769230769230771</v>
      </c>
      <c r="J20226">
        <f t="shared" si="315"/>
        <v>40</v>
      </c>
    </row>
    <row r="20227" spans="1:10" x14ac:dyDescent="0.3">
      <c r="A20227" t="s">
        <v>20196</v>
      </c>
      <c r="C20227" s="18">
        <v>361.57131467896471</v>
      </c>
      <c r="D20227" s="1"/>
      <c r="E20227" s="1">
        <v>8</v>
      </c>
      <c r="F20227" s="1">
        <v>2</v>
      </c>
      <c r="G20227" s="1">
        <v>0</v>
      </c>
      <c r="H20227" s="1">
        <v>6</v>
      </c>
      <c r="I20227" s="15">
        <v>0.25</v>
      </c>
      <c r="J20227">
        <f t="shared" si="315"/>
        <v>40</v>
      </c>
    </row>
    <row r="20228" spans="1:10" x14ac:dyDescent="0.3">
      <c r="A20228" t="s">
        <v>20197</v>
      </c>
      <c r="C20228" s="18">
        <v>361.56938659462344</v>
      </c>
      <c r="D20228" s="1"/>
      <c r="E20228" s="1">
        <v>24</v>
      </c>
      <c r="F20228" s="1">
        <v>10</v>
      </c>
      <c r="G20228" s="1">
        <v>0</v>
      </c>
      <c r="H20228" s="1">
        <v>14</v>
      </c>
      <c r="I20228" s="15">
        <v>0.41666666666666669</v>
      </c>
      <c r="J20228">
        <f t="shared" ref="J20228:J20291" si="316">IF(E20228&lt;=30,40,20)</f>
        <v>40</v>
      </c>
    </row>
    <row r="20229" spans="1:10" x14ac:dyDescent="0.3">
      <c r="A20229" t="s">
        <v>20199</v>
      </c>
      <c r="C20229" s="18">
        <v>361.56838248335322</v>
      </c>
      <c r="D20229" s="1"/>
      <c r="E20229" s="1">
        <v>4</v>
      </c>
      <c r="F20229" s="1">
        <v>0</v>
      </c>
      <c r="G20229" s="1">
        <v>0</v>
      </c>
      <c r="H20229" s="1">
        <v>4</v>
      </c>
      <c r="I20229" s="15">
        <v>0</v>
      </c>
      <c r="J20229">
        <f t="shared" si="316"/>
        <v>40</v>
      </c>
    </row>
    <row r="20230" spans="1:10" x14ac:dyDescent="0.3">
      <c r="A20230" t="s">
        <v>20200</v>
      </c>
      <c r="C20230" s="18">
        <v>361.56250731460631</v>
      </c>
      <c r="D20230" s="1"/>
      <c r="E20230" s="1">
        <v>15</v>
      </c>
      <c r="F20230" s="1">
        <v>5</v>
      </c>
      <c r="G20230" s="1">
        <v>0</v>
      </c>
      <c r="H20230" s="1">
        <v>10</v>
      </c>
      <c r="I20230" s="15">
        <v>0.33333333333333331</v>
      </c>
      <c r="J20230">
        <f t="shared" si="316"/>
        <v>40</v>
      </c>
    </row>
    <row r="20231" spans="1:10" x14ac:dyDescent="0.3">
      <c r="A20231" t="s">
        <v>20201</v>
      </c>
      <c r="C20231" s="18">
        <v>361.561160131154</v>
      </c>
      <c r="D20231" s="1"/>
      <c r="E20231" s="1">
        <v>6</v>
      </c>
      <c r="F20231" s="1">
        <v>1</v>
      </c>
      <c r="G20231" s="1">
        <v>0</v>
      </c>
      <c r="H20231" s="1">
        <v>5</v>
      </c>
      <c r="I20231" s="15">
        <v>0.16666666666666666</v>
      </c>
      <c r="J20231">
        <f t="shared" si="316"/>
        <v>40</v>
      </c>
    </row>
    <row r="20232" spans="1:10" x14ac:dyDescent="0.3">
      <c r="A20232" t="s">
        <v>20213</v>
      </c>
      <c r="C20232" s="18">
        <v>361.55819079224551</v>
      </c>
      <c r="D20232" s="1"/>
      <c r="E20232" s="1">
        <v>18</v>
      </c>
      <c r="F20232" s="1">
        <v>6</v>
      </c>
      <c r="G20232" s="1">
        <v>0</v>
      </c>
      <c r="H20232" s="1">
        <v>12</v>
      </c>
      <c r="I20232" s="15">
        <v>0.33333333333333331</v>
      </c>
      <c r="J20232">
        <f t="shared" si="316"/>
        <v>40</v>
      </c>
    </row>
    <row r="20233" spans="1:10" x14ac:dyDescent="0.3">
      <c r="A20233" t="s">
        <v>20202</v>
      </c>
      <c r="C20233" s="18">
        <v>361.55614258829047</v>
      </c>
      <c r="D20233" s="1"/>
      <c r="E20233" s="1">
        <v>6</v>
      </c>
      <c r="F20233" s="1">
        <v>1</v>
      </c>
      <c r="G20233" s="1">
        <v>0</v>
      </c>
      <c r="H20233" s="1">
        <v>5</v>
      </c>
      <c r="I20233" s="15">
        <v>0.16666666666666666</v>
      </c>
      <c r="J20233">
        <f t="shared" si="316"/>
        <v>40</v>
      </c>
    </row>
    <row r="20234" spans="1:10" x14ac:dyDescent="0.3">
      <c r="A20234" t="s">
        <v>20203</v>
      </c>
      <c r="C20234" s="18">
        <v>361.55355908053343</v>
      </c>
      <c r="D20234" s="1"/>
      <c r="E20234" s="1">
        <v>8</v>
      </c>
      <c r="F20234" s="1">
        <v>2</v>
      </c>
      <c r="G20234" s="1">
        <v>0</v>
      </c>
      <c r="H20234" s="1">
        <v>6</v>
      </c>
      <c r="I20234" s="15">
        <v>0.25</v>
      </c>
      <c r="J20234">
        <f t="shared" si="316"/>
        <v>40</v>
      </c>
    </row>
    <row r="20235" spans="1:10" x14ac:dyDescent="0.3">
      <c r="A20235" t="s">
        <v>20204</v>
      </c>
      <c r="C20235" s="18">
        <v>361.53177835190974</v>
      </c>
      <c r="D20235" s="1"/>
      <c r="E20235" s="1">
        <v>4</v>
      </c>
      <c r="F20235" s="1">
        <v>0</v>
      </c>
      <c r="G20235" s="1">
        <v>0</v>
      </c>
      <c r="H20235" s="1">
        <v>4</v>
      </c>
      <c r="I20235" s="15">
        <v>0</v>
      </c>
      <c r="J20235">
        <f t="shared" si="316"/>
        <v>40</v>
      </c>
    </row>
    <row r="20236" spans="1:10" x14ac:dyDescent="0.3">
      <c r="A20236" t="s">
        <v>20205</v>
      </c>
      <c r="C20236" s="18">
        <v>361.53004172952001</v>
      </c>
      <c r="D20236" s="1"/>
      <c r="E20236" s="1">
        <v>4</v>
      </c>
      <c r="F20236" s="1">
        <v>0</v>
      </c>
      <c r="G20236" s="1">
        <v>0</v>
      </c>
      <c r="H20236" s="1">
        <v>4</v>
      </c>
      <c r="I20236" s="15">
        <v>0</v>
      </c>
      <c r="J20236">
        <f t="shared" si="316"/>
        <v>40</v>
      </c>
    </row>
    <row r="20237" spans="1:10" x14ac:dyDescent="0.3">
      <c r="A20237" t="s">
        <v>20207</v>
      </c>
      <c r="C20237" s="18">
        <v>361.51889028701925</v>
      </c>
      <c r="D20237" s="1"/>
      <c r="E20237" s="1">
        <v>8</v>
      </c>
      <c r="F20237" s="1">
        <v>1</v>
      </c>
      <c r="G20237" s="1">
        <v>1</v>
      </c>
      <c r="H20237" s="1">
        <v>6</v>
      </c>
      <c r="I20237" s="15">
        <v>0.1875</v>
      </c>
      <c r="J20237">
        <f t="shared" si="316"/>
        <v>40</v>
      </c>
    </row>
    <row r="20238" spans="1:10" x14ac:dyDescent="0.3">
      <c r="A20238" t="s">
        <v>20208</v>
      </c>
      <c r="C20238" s="18">
        <v>361.51858149211546</v>
      </c>
      <c r="D20238" s="1"/>
      <c r="E20238" s="1">
        <v>11</v>
      </c>
      <c r="F20238" s="1">
        <v>2</v>
      </c>
      <c r="G20238" s="1">
        <v>3</v>
      </c>
      <c r="H20238" s="1">
        <v>6</v>
      </c>
      <c r="I20238" s="15">
        <v>0.31818181818181818</v>
      </c>
      <c r="J20238">
        <f t="shared" si="316"/>
        <v>40</v>
      </c>
    </row>
    <row r="20239" spans="1:10" x14ac:dyDescent="0.3">
      <c r="A20239" s="21" t="s">
        <v>20210</v>
      </c>
      <c r="C20239" s="18">
        <v>361.49441345826472</v>
      </c>
      <c r="D20239" s="1"/>
      <c r="E20239" s="1">
        <v>6</v>
      </c>
      <c r="F20239" s="1">
        <v>1</v>
      </c>
      <c r="G20239" s="1">
        <v>0</v>
      </c>
      <c r="H20239" s="1">
        <v>5</v>
      </c>
      <c r="I20239" s="15">
        <v>0.16666666666666666</v>
      </c>
      <c r="J20239">
        <f t="shared" si="316"/>
        <v>40</v>
      </c>
    </row>
    <row r="20240" spans="1:10" x14ac:dyDescent="0.3">
      <c r="A20240" t="s">
        <v>20211</v>
      </c>
      <c r="C20240" s="18">
        <v>361.47696374011917</v>
      </c>
      <c r="D20240" s="1"/>
      <c r="E20240" s="1">
        <v>10</v>
      </c>
      <c r="F20240" s="1">
        <v>3</v>
      </c>
      <c r="G20240" s="1">
        <v>0</v>
      </c>
      <c r="H20240" s="1">
        <v>7</v>
      </c>
      <c r="I20240" s="15">
        <v>0.3</v>
      </c>
      <c r="J20240">
        <f t="shared" si="316"/>
        <v>40</v>
      </c>
    </row>
    <row r="20241" spans="1:10" x14ac:dyDescent="0.3">
      <c r="A20241" t="s">
        <v>20143</v>
      </c>
      <c r="C20241" s="18">
        <v>361.45728585413093</v>
      </c>
      <c r="D20241" s="1"/>
      <c r="E20241" s="1">
        <v>11</v>
      </c>
      <c r="F20241" s="1">
        <v>3</v>
      </c>
      <c r="G20241" s="1">
        <v>1</v>
      </c>
      <c r="H20241" s="1">
        <v>7</v>
      </c>
      <c r="I20241" s="15">
        <v>0.31818181818181818</v>
      </c>
      <c r="J20241">
        <f t="shared" si="316"/>
        <v>40</v>
      </c>
    </row>
    <row r="20242" spans="1:10" x14ac:dyDescent="0.3">
      <c r="A20242" t="s">
        <v>20183</v>
      </c>
      <c r="C20242" s="18">
        <v>361.44775848346779</v>
      </c>
      <c r="D20242" s="1"/>
      <c r="E20242" s="1">
        <v>11</v>
      </c>
      <c r="F20242" s="1">
        <v>3</v>
      </c>
      <c r="G20242" s="1">
        <v>1</v>
      </c>
      <c r="H20242" s="1">
        <v>7</v>
      </c>
      <c r="I20242" s="15">
        <v>0.31818181818181818</v>
      </c>
      <c r="J20242">
        <f t="shared" si="316"/>
        <v>40</v>
      </c>
    </row>
    <row r="20243" spans="1:10" x14ac:dyDescent="0.3">
      <c r="A20243" t="s">
        <v>20215</v>
      </c>
      <c r="C20243" s="18">
        <v>361.44209397942763</v>
      </c>
      <c r="D20243" s="1"/>
      <c r="E20243" s="1">
        <v>8</v>
      </c>
      <c r="F20243" s="1">
        <v>2</v>
      </c>
      <c r="G20243" s="1">
        <v>0</v>
      </c>
      <c r="H20243" s="1">
        <v>6</v>
      </c>
      <c r="I20243" s="15">
        <v>0.25</v>
      </c>
      <c r="J20243">
        <f t="shared" si="316"/>
        <v>40</v>
      </c>
    </row>
    <row r="20244" spans="1:10" x14ac:dyDescent="0.3">
      <c r="A20244" t="s">
        <v>20216</v>
      </c>
      <c r="C20244" s="18">
        <v>361.43611581609156</v>
      </c>
      <c r="D20244" s="1"/>
      <c r="E20244" s="1">
        <v>5</v>
      </c>
      <c r="F20244" s="1">
        <v>0</v>
      </c>
      <c r="G20244" s="1">
        <v>1</v>
      </c>
      <c r="H20244" s="1">
        <v>4</v>
      </c>
      <c r="I20244" s="15">
        <v>0.1</v>
      </c>
      <c r="J20244">
        <f t="shared" si="316"/>
        <v>40</v>
      </c>
    </row>
    <row r="20245" spans="1:10" x14ac:dyDescent="0.3">
      <c r="A20245" t="s">
        <v>20217</v>
      </c>
      <c r="C20245" s="18">
        <v>361.43249040230188</v>
      </c>
      <c r="D20245" s="1"/>
      <c r="E20245" s="1">
        <v>12</v>
      </c>
      <c r="F20245" s="1">
        <v>4</v>
      </c>
      <c r="G20245" s="1">
        <v>0</v>
      </c>
      <c r="H20245" s="1">
        <v>8</v>
      </c>
      <c r="I20245" s="15">
        <v>0.33333333333333331</v>
      </c>
      <c r="J20245">
        <f t="shared" si="316"/>
        <v>40</v>
      </c>
    </row>
    <row r="20246" spans="1:10" x14ac:dyDescent="0.3">
      <c r="A20246" t="s">
        <v>20218</v>
      </c>
      <c r="C20246" s="18">
        <v>361.42335907207672</v>
      </c>
      <c r="D20246" s="1"/>
      <c r="E20246" s="1">
        <v>6</v>
      </c>
      <c r="F20246" s="1">
        <v>1</v>
      </c>
      <c r="G20246" s="1">
        <v>0</v>
      </c>
      <c r="H20246" s="1">
        <v>5</v>
      </c>
      <c r="I20246" s="15">
        <v>0.16666666666666666</v>
      </c>
      <c r="J20246">
        <f t="shared" si="316"/>
        <v>40</v>
      </c>
    </row>
    <row r="20247" spans="1:10" x14ac:dyDescent="0.3">
      <c r="A20247" t="s">
        <v>20219</v>
      </c>
      <c r="C20247" s="18">
        <v>361.40861579525688</v>
      </c>
      <c r="D20247" s="1"/>
      <c r="E20247" s="1">
        <v>6</v>
      </c>
      <c r="F20247" s="1">
        <v>1</v>
      </c>
      <c r="G20247" s="1">
        <v>0</v>
      </c>
      <c r="H20247" s="1">
        <v>5</v>
      </c>
      <c r="I20247" s="15">
        <v>0.16666666666666666</v>
      </c>
      <c r="J20247">
        <f t="shared" si="316"/>
        <v>40</v>
      </c>
    </row>
    <row r="20248" spans="1:10" x14ac:dyDescent="0.3">
      <c r="A20248" t="s">
        <v>20221</v>
      </c>
      <c r="C20248" s="18">
        <v>361.40649908855113</v>
      </c>
      <c r="D20248" s="1"/>
      <c r="E20248" s="1">
        <v>5</v>
      </c>
      <c r="F20248" s="1">
        <v>0</v>
      </c>
      <c r="G20248" s="1">
        <v>1</v>
      </c>
      <c r="H20248" s="1">
        <v>4</v>
      </c>
      <c r="I20248" s="15">
        <v>0.1</v>
      </c>
      <c r="J20248">
        <f t="shared" si="316"/>
        <v>40</v>
      </c>
    </row>
    <row r="20249" spans="1:10" x14ac:dyDescent="0.3">
      <c r="A20249" t="s">
        <v>20021</v>
      </c>
      <c r="C20249" s="18">
        <v>361.3940207162612</v>
      </c>
      <c r="D20249" s="1"/>
      <c r="E20249" s="1">
        <v>6</v>
      </c>
      <c r="F20249" s="1">
        <v>1</v>
      </c>
      <c r="G20249" s="1">
        <v>0</v>
      </c>
      <c r="H20249" s="1">
        <v>5</v>
      </c>
      <c r="I20249" s="15">
        <v>0.16666666666666666</v>
      </c>
      <c r="J20249">
        <f t="shared" si="316"/>
        <v>40</v>
      </c>
    </row>
    <row r="20250" spans="1:10" x14ac:dyDescent="0.3">
      <c r="A20250" t="s">
        <v>20222</v>
      </c>
      <c r="C20250" s="18">
        <v>361.3908226499716</v>
      </c>
      <c r="D20250" s="1"/>
      <c r="E20250" s="1">
        <v>5</v>
      </c>
      <c r="F20250" s="1">
        <v>0</v>
      </c>
      <c r="G20250" s="1">
        <v>1</v>
      </c>
      <c r="H20250" s="1">
        <v>4</v>
      </c>
      <c r="I20250" s="15">
        <v>0.1</v>
      </c>
      <c r="J20250">
        <f t="shared" si="316"/>
        <v>40</v>
      </c>
    </row>
    <row r="20251" spans="1:10" x14ac:dyDescent="0.3">
      <c r="A20251" t="s">
        <v>20224</v>
      </c>
      <c r="C20251" s="18">
        <v>361.37213816485797</v>
      </c>
      <c r="D20251" s="1"/>
      <c r="E20251" s="1">
        <v>7</v>
      </c>
      <c r="F20251" s="1">
        <v>2</v>
      </c>
      <c r="G20251" s="1">
        <v>0</v>
      </c>
      <c r="H20251" s="1">
        <v>5</v>
      </c>
      <c r="I20251" s="15">
        <v>0.2857142857142857</v>
      </c>
      <c r="J20251">
        <f t="shared" si="316"/>
        <v>40</v>
      </c>
    </row>
    <row r="20252" spans="1:10" x14ac:dyDescent="0.3">
      <c r="A20252" t="s">
        <v>20225</v>
      </c>
      <c r="C20252" s="18">
        <v>361.36485322941166</v>
      </c>
      <c r="D20252" s="1"/>
      <c r="E20252" s="1">
        <v>3</v>
      </c>
      <c r="F20252" s="1">
        <v>0</v>
      </c>
      <c r="G20252" s="1">
        <v>0</v>
      </c>
      <c r="H20252" s="1">
        <v>3</v>
      </c>
      <c r="I20252" s="15">
        <v>0</v>
      </c>
      <c r="J20252">
        <f t="shared" si="316"/>
        <v>40</v>
      </c>
    </row>
    <row r="20253" spans="1:10" x14ac:dyDescent="0.3">
      <c r="A20253" t="s">
        <v>20226</v>
      </c>
      <c r="C20253" s="18">
        <v>361.36346583153778</v>
      </c>
      <c r="D20253" s="1"/>
      <c r="E20253" s="1">
        <v>20</v>
      </c>
      <c r="F20253" s="1">
        <v>7</v>
      </c>
      <c r="G20253" s="1">
        <v>0</v>
      </c>
      <c r="H20253" s="1">
        <v>13</v>
      </c>
      <c r="I20253" s="15">
        <v>0.35</v>
      </c>
      <c r="J20253">
        <f t="shared" si="316"/>
        <v>40</v>
      </c>
    </row>
    <row r="20254" spans="1:10" x14ac:dyDescent="0.3">
      <c r="A20254" t="s">
        <v>20227</v>
      </c>
      <c r="C20254" s="18">
        <v>361.36272647392587</v>
      </c>
      <c r="D20254" s="1"/>
      <c r="E20254" s="1">
        <v>8</v>
      </c>
      <c r="F20254" s="1">
        <v>2</v>
      </c>
      <c r="G20254" s="1">
        <v>0</v>
      </c>
      <c r="H20254" s="1">
        <v>6</v>
      </c>
      <c r="I20254" s="15">
        <v>0.25</v>
      </c>
      <c r="J20254">
        <f t="shared" si="316"/>
        <v>40</v>
      </c>
    </row>
    <row r="20255" spans="1:10" x14ac:dyDescent="0.3">
      <c r="A20255" t="s">
        <v>20228</v>
      </c>
      <c r="C20255" s="18">
        <v>361.35975247852764</v>
      </c>
      <c r="D20255" s="1"/>
      <c r="E20255" s="1">
        <v>6</v>
      </c>
      <c r="F20255" s="1">
        <v>1</v>
      </c>
      <c r="G20255" s="1">
        <v>0</v>
      </c>
      <c r="H20255" s="1">
        <v>5</v>
      </c>
      <c r="I20255" s="15">
        <v>0.16666666666666666</v>
      </c>
      <c r="J20255">
        <f t="shared" si="316"/>
        <v>40</v>
      </c>
    </row>
    <row r="20256" spans="1:10" x14ac:dyDescent="0.3">
      <c r="A20256" t="s">
        <v>20229</v>
      </c>
      <c r="C20256" s="18">
        <v>361.35920109642075</v>
      </c>
      <c r="D20256" s="1"/>
      <c r="E20256" s="1">
        <v>8</v>
      </c>
      <c r="F20256" s="1">
        <v>2</v>
      </c>
      <c r="G20256" s="1">
        <v>0</v>
      </c>
      <c r="H20256" s="1">
        <v>6</v>
      </c>
      <c r="I20256" s="15">
        <v>0.25</v>
      </c>
      <c r="J20256">
        <f t="shared" si="316"/>
        <v>40</v>
      </c>
    </row>
    <row r="20257" spans="1:10" x14ac:dyDescent="0.3">
      <c r="A20257" t="s">
        <v>20230</v>
      </c>
      <c r="C20257" s="18">
        <v>361.35249957420615</v>
      </c>
      <c r="D20257" s="1"/>
      <c r="E20257" s="1">
        <v>5</v>
      </c>
      <c r="F20257" s="1">
        <v>0</v>
      </c>
      <c r="G20257" s="1">
        <v>1</v>
      </c>
      <c r="H20257" s="1">
        <v>4</v>
      </c>
      <c r="I20257" s="15">
        <v>0.1</v>
      </c>
      <c r="J20257">
        <f t="shared" si="316"/>
        <v>40</v>
      </c>
    </row>
    <row r="20258" spans="1:10" x14ac:dyDescent="0.3">
      <c r="A20258" t="s">
        <v>20338</v>
      </c>
      <c r="C20258" s="18">
        <v>361.3510940724392</v>
      </c>
      <c r="D20258" s="1"/>
      <c r="E20258" s="1">
        <v>11</v>
      </c>
      <c r="F20258" s="1">
        <v>3</v>
      </c>
      <c r="G20258" s="1">
        <v>0</v>
      </c>
      <c r="H20258" s="1">
        <v>8</v>
      </c>
      <c r="I20258" s="15">
        <v>0.27272727272727271</v>
      </c>
      <c r="J20258">
        <f t="shared" si="316"/>
        <v>40</v>
      </c>
    </row>
    <row r="20259" spans="1:10" x14ac:dyDescent="0.3">
      <c r="A20259" t="s">
        <v>20231</v>
      </c>
      <c r="C20259" s="18">
        <v>361.34757528415088</v>
      </c>
      <c r="D20259" s="1"/>
      <c r="E20259" s="1">
        <v>10</v>
      </c>
      <c r="F20259" s="1">
        <v>3</v>
      </c>
      <c r="G20259" s="1">
        <v>0</v>
      </c>
      <c r="H20259" s="1">
        <v>7</v>
      </c>
      <c r="I20259" s="15">
        <v>0.3</v>
      </c>
      <c r="J20259">
        <f t="shared" si="316"/>
        <v>40</v>
      </c>
    </row>
    <row r="20260" spans="1:10" x14ac:dyDescent="0.3">
      <c r="A20260" t="s">
        <v>20232</v>
      </c>
      <c r="C20260" s="18">
        <v>361.33642540339014</v>
      </c>
      <c r="D20260" s="1"/>
      <c r="E20260" s="1">
        <v>6</v>
      </c>
      <c r="F20260" s="1">
        <v>1</v>
      </c>
      <c r="G20260" s="1">
        <v>0</v>
      </c>
      <c r="H20260" s="1">
        <v>5</v>
      </c>
      <c r="I20260" s="15">
        <v>0.16666666666666666</v>
      </c>
      <c r="J20260">
        <f t="shared" si="316"/>
        <v>40</v>
      </c>
    </row>
    <row r="20261" spans="1:10" x14ac:dyDescent="0.3">
      <c r="A20261" t="s">
        <v>20234</v>
      </c>
      <c r="C20261" s="18">
        <v>361.33472485065727</v>
      </c>
      <c r="D20261" s="1"/>
      <c r="E20261" s="1">
        <v>6</v>
      </c>
      <c r="F20261" s="1">
        <v>1</v>
      </c>
      <c r="G20261" s="1">
        <v>0</v>
      </c>
      <c r="H20261" s="1">
        <v>5</v>
      </c>
      <c r="I20261" s="15">
        <v>0.16666666666666666</v>
      </c>
      <c r="J20261">
        <f t="shared" si="316"/>
        <v>40</v>
      </c>
    </row>
    <row r="20262" spans="1:10" x14ac:dyDescent="0.3">
      <c r="A20262" s="21" t="s">
        <v>20236</v>
      </c>
      <c r="C20262" s="18">
        <v>361.30453457648821</v>
      </c>
      <c r="D20262" s="1"/>
      <c r="E20262" s="1">
        <v>6</v>
      </c>
      <c r="F20262" s="1">
        <v>1</v>
      </c>
      <c r="G20262" s="1">
        <v>0</v>
      </c>
      <c r="H20262" s="1">
        <v>5</v>
      </c>
      <c r="I20262" s="15">
        <v>0.16666666666666666</v>
      </c>
      <c r="J20262">
        <f t="shared" si="316"/>
        <v>40</v>
      </c>
    </row>
    <row r="20263" spans="1:10" x14ac:dyDescent="0.3">
      <c r="A20263" t="s">
        <v>20237</v>
      </c>
      <c r="C20263" s="18">
        <v>361.2927038470192</v>
      </c>
      <c r="D20263" s="1"/>
      <c r="E20263" s="1">
        <v>6</v>
      </c>
      <c r="F20263" s="1">
        <v>1</v>
      </c>
      <c r="G20263" s="1">
        <v>0</v>
      </c>
      <c r="H20263" s="1">
        <v>5</v>
      </c>
      <c r="I20263" s="15">
        <v>0.16666666666666666</v>
      </c>
      <c r="J20263">
        <f t="shared" si="316"/>
        <v>40</v>
      </c>
    </row>
    <row r="20264" spans="1:10" x14ac:dyDescent="0.3">
      <c r="A20264" t="s">
        <v>20238</v>
      </c>
      <c r="C20264" s="18">
        <v>361.28898555685117</v>
      </c>
      <c r="D20264" s="1"/>
      <c r="E20264" s="1">
        <v>10</v>
      </c>
      <c r="F20264" s="1">
        <v>3</v>
      </c>
      <c r="G20264" s="1">
        <v>0</v>
      </c>
      <c r="H20264" s="1">
        <v>7</v>
      </c>
      <c r="I20264" s="15">
        <v>0.3</v>
      </c>
      <c r="J20264">
        <f t="shared" si="316"/>
        <v>40</v>
      </c>
    </row>
    <row r="20265" spans="1:10" x14ac:dyDescent="0.3">
      <c r="A20265" s="21" t="s">
        <v>20239</v>
      </c>
      <c r="C20265" s="18">
        <v>361.28591429213333</v>
      </c>
      <c r="D20265" s="1"/>
      <c r="E20265" s="1">
        <v>4</v>
      </c>
      <c r="F20265" s="1">
        <v>0</v>
      </c>
      <c r="G20265" s="1">
        <v>0</v>
      </c>
      <c r="H20265" s="1">
        <v>4</v>
      </c>
      <c r="I20265" s="15">
        <v>0</v>
      </c>
      <c r="J20265">
        <f t="shared" si="316"/>
        <v>40</v>
      </c>
    </row>
    <row r="20266" spans="1:10" x14ac:dyDescent="0.3">
      <c r="A20266" t="s">
        <v>20240</v>
      </c>
      <c r="C20266" s="18">
        <v>361.28484804005336</v>
      </c>
      <c r="D20266" s="1"/>
      <c r="E20266" s="1">
        <v>3</v>
      </c>
      <c r="F20266" s="1">
        <v>0</v>
      </c>
      <c r="G20266" s="1">
        <v>0</v>
      </c>
      <c r="H20266" s="1">
        <v>3</v>
      </c>
      <c r="I20266" s="15">
        <v>0</v>
      </c>
      <c r="J20266">
        <f t="shared" si="316"/>
        <v>40</v>
      </c>
    </row>
    <row r="20267" spans="1:10" x14ac:dyDescent="0.3">
      <c r="A20267" t="s">
        <v>20241</v>
      </c>
      <c r="C20267" s="18">
        <v>361.28052394487418</v>
      </c>
      <c r="D20267" s="1"/>
      <c r="E20267" s="1">
        <v>6</v>
      </c>
      <c r="F20267" s="1">
        <v>1</v>
      </c>
      <c r="G20267" s="1">
        <v>0</v>
      </c>
      <c r="H20267" s="1">
        <v>5</v>
      </c>
      <c r="I20267" s="15">
        <v>0.16666666666666666</v>
      </c>
      <c r="J20267">
        <f t="shared" si="316"/>
        <v>40</v>
      </c>
    </row>
    <row r="20268" spans="1:10" x14ac:dyDescent="0.3">
      <c r="A20268" t="s">
        <v>20242</v>
      </c>
      <c r="C20268" s="18">
        <v>361.28012936878798</v>
      </c>
      <c r="D20268" s="1"/>
      <c r="E20268" s="1">
        <v>6</v>
      </c>
      <c r="F20268" s="1">
        <v>0</v>
      </c>
      <c r="G20268" s="1">
        <v>0</v>
      </c>
      <c r="H20268" s="1">
        <v>6</v>
      </c>
      <c r="I20268" s="15">
        <v>0</v>
      </c>
      <c r="J20268">
        <f t="shared" si="316"/>
        <v>40</v>
      </c>
    </row>
    <row r="20269" spans="1:10" x14ac:dyDescent="0.3">
      <c r="A20269" t="s">
        <v>20243</v>
      </c>
      <c r="C20269" s="18">
        <v>361.27261180752475</v>
      </c>
      <c r="D20269" s="1"/>
      <c r="E20269" s="1">
        <v>4</v>
      </c>
      <c r="F20269" s="1">
        <v>0</v>
      </c>
      <c r="G20269" s="1">
        <v>0</v>
      </c>
      <c r="H20269" s="1">
        <v>4</v>
      </c>
      <c r="I20269" s="15">
        <v>0</v>
      </c>
      <c r="J20269">
        <f t="shared" si="316"/>
        <v>40</v>
      </c>
    </row>
    <row r="20270" spans="1:10" x14ac:dyDescent="0.3">
      <c r="A20270" t="s">
        <v>20244</v>
      </c>
      <c r="C20270" s="18">
        <v>361.25806840251835</v>
      </c>
      <c r="D20270" s="1"/>
      <c r="E20270" s="1">
        <v>5</v>
      </c>
      <c r="F20270" s="1">
        <v>0</v>
      </c>
      <c r="G20270" s="1">
        <v>1</v>
      </c>
      <c r="H20270" s="1">
        <v>4</v>
      </c>
      <c r="I20270" s="15">
        <v>0.1</v>
      </c>
      <c r="J20270">
        <f t="shared" si="316"/>
        <v>40</v>
      </c>
    </row>
    <row r="20271" spans="1:10" x14ac:dyDescent="0.3">
      <c r="A20271" t="s">
        <v>20245</v>
      </c>
      <c r="C20271" s="18">
        <v>361.25489390887651</v>
      </c>
      <c r="D20271" s="1"/>
      <c r="E20271" s="1">
        <v>11</v>
      </c>
      <c r="F20271" s="1">
        <v>3</v>
      </c>
      <c r="G20271" s="1">
        <v>0</v>
      </c>
      <c r="H20271" s="1">
        <v>8</v>
      </c>
      <c r="I20271" s="15">
        <v>0.27272727272727271</v>
      </c>
      <c r="J20271">
        <f t="shared" si="316"/>
        <v>40</v>
      </c>
    </row>
    <row r="20272" spans="1:10" x14ac:dyDescent="0.3">
      <c r="A20272" t="s">
        <v>20293</v>
      </c>
      <c r="C20272" s="18">
        <v>361.24358119793033</v>
      </c>
      <c r="D20272" s="1"/>
      <c r="E20272" s="1">
        <v>10</v>
      </c>
      <c r="F20272" s="1">
        <v>3</v>
      </c>
      <c r="G20272" s="1">
        <v>0</v>
      </c>
      <c r="H20272" s="1">
        <v>7</v>
      </c>
      <c r="I20272" s="15">
        <v>0.3</v>
      </c>
      <c r="J20272">
        <f t="shared" si="316"/>
        <v>40</v>
      </c>
    </row>
    <row r="20273" spans="1:10" x14ac:dyDescent="0.3">
      <c r="A20273" t="s">
        <v>20246</v>
      </c>
      <c r="C20273" s="18">
        <v>361.23321181030889</v>
      </c>
      <c r="D20273" s="1"/>
      <c r="E20273" s="1">
        <v>6</v>
      </c>
      <c r="F20273" s="1">
        <v>1</v>
      </c>
      <c r="G20273" s="1">
        <v>0</v>
      </c>
      <c r="H20273" s="1">
        <v>5</v>
      </c>
      <c r="I20273" s="15">
        <v>0.16666666666666666</v>
      </c>
      <c r="J20273">
        <f t="shared" si="316"/>
        <v>40</v>
      </c>
    </row>
    <row r="20274" spans="1:10" x14ac:dyDescent="0.3">
      <c r="A20274" t="s">
        <v>20247</v>
      </c>
      <c r="C20274" s="18">
        <v>361.22387026229046</v>
      </c>
      <c r="D20274" s="1"/>
      <c r="E20274" s="1">
        <v>6</v>
      </c>
      <c r="F20274" s="1">
        <v>1</v>
      </c>
      <c r="G20274" s="1">
        <v>0</v>
      </c>
      <c r="H20274" s="1">
        <v>5</v>
      </c>
      <c r="I20274" s="15">
        <v>0.16666666666666666</v>
      </c>
      <c r="J20274">
        <f t="shared" si="316"/>
        <v>40</v>
      </c>
    </row>
    <row r="20275" spans="1:10" x14ac:dyDescent="0.3">
      <c r="A20275" t="s">
        <v>20248</v>
      </c>
      <c r="C20275" s="18">
        <v>361.21049988548384</v>
      </c>
      <c r="D20275" s="1"/>
      <c r="E20275" s="1">
        <v>5</v>
      </c>
      <c r="F20275" s="1">
        <v>0</v>
      </c>
      <c r="G20275" s="1">
        <v>1</v>
      </c>
      <c r="H20275" s="1">
        <v>4</v>
      </c>
      <c r="I20275" s="15">
        <v>0.1</v>
      </c>
      <c r="J20275">
        <f t="shared" si="316"/>
        <v>40</v>
      </c>
    </row>
    <row r="20276" spans="1:10" x14ac:dyDescent="0.3">
      <c r="A20276" t="s">
        <v>20249</v>
      </c>
      <c r="C20276" s="18">
        <v>361.20740106049141</v>
      </c>
      <c r="D20276" s="1"/>
      <c r="E20276" s="1">
        <v>8</v>
      </c>
      <c r="F20276" s="1">
        <v>2</v>
      </c>
      <c r="G20276" s="1">
        <v>0</v>
      </c>
      <c r="H20276" s="1">
        <v>6</v>
      </c>
      <c r="I20276" s="15">
        <v>0.25</v>
      </c>
      <c r="J20276">
        <f t="shared" si="316"/>
        <v>40</v>
      </c>
    </row>
    <row r="20277" spans="1:10" x14ac:dyDescent="0.3">
      <c r="A20277" t="s">
        <v>20250</v>
      </c>
      <c r="C20277" s="18">
        <v>361.20070670670964</v>
      </c>
      <c r="D20277" s="1"/>
      <c r="E20277" s="1">
        <v>6</v>
      </c>
      <c r="F20277" s="1">
        <v>1</v>
      </c>
      <c r="G20277" s="1">
        <v>0</v>
      </c>
      <c r="H20277" s="1">
        <v>5</v>
      </c>
      <c r="I20277" s="15">
        <v>0.16666666666666666</v>
      </c>
      <c r="J20277">
        <f t="shared" si="316"/>
        <v>40</v>
      </c>
    </row>
    <row r="20278" spans="1:10" x14ac:dyDescent="0.3">
      <c r="A20278" t="s">
        <v>20886</v>
      </c>
      <c r="C20278" s="18">
        <v>361.1918566815487</v>
      </c>
      <c r="D20278" s="1"/>
      <c r="E20278" s="1">
        <v>12</v>
      </c>
      <c r="F20278" s="1">
        <v>3</v>
      </c>
      <c r="G20278" s="1">
        <v>0</v>
      </c>
      <c r="H20278" s="1">
        <v>9</v>
      </c>
      <c r="I20278" s="15">
        <v>0.25</v>
      </c>
      <c r="J20278">
        <f t="shared" si="316"/>
        <v>40</v>
      </c>
    </row>
    <row r="20279" spans="1:10" x14ac:dyDescent="0.3">
      <c r="A20279" t="s">
        <v>20251</v>
      </c>
      <c r="C20279" s="18">
        <v>361.19102213496961</v>
      </c>
      <c r="D20279" s="1"/>
      <c r="E20279" s="1">
        <v>4</v>
      </c>
      <c r="F20279" s="1">
        <v>0</v>
      </c>
      <c r="G20279" s="1">
        <v>0</v>
      </c>
      <c r="H20279" s="1">
        <v>4</v>
      </c>
      <c r="I20279" s="15">
        <v>0</v>
      </c>
      <c r="J20279">
        <f t="shared" si="316"/>
        <v>40</v>
      </c>
    </row>
    <row r="20280" spans="1:10" x14ac:dyDescent="0.3">
      <c r="A20280" t="s">
        <v>20264</v>
      </c>
      <c r="C20280" s="18">
        <v>361.1852834927526</v>
      </c>
      <c r="D20280" s="1"/>
      <c r="E20280" s="1">
        <v>72</v>
      </c>
      <c r="F20280" s="1">
        <v>30</v>
      </c>
      <c r="G20280" s="1">
        <v>2</v>
      </c>
      <c r="H20280" s="1">
        <v>40</v>
      </c>
      <c r="I20280" s="15">
        <v>0.43055555555555558</v>
      </c>
      <c r="J20280">
        <f t="shared" si="316"/>
        <v>20</v>
      </c>
    </row>
    <row r="20281" spans="1:10" x14ac:dyDescent="0.3">
      <c r="A20281" t="s">
        <v>20252</v>
      </c>
      <c r="C20281" s="18">
        <v>361.17387858488235</v>
      </c>
      <c r="D20281" s="1"/>
      <c r="E20281" s="1">
        <v>8</v>
      </c>
      <c r="F20281" s="1">
        <v>2</v>
      </c>
      <c r="G20281" s="1">
        <v>0</v>
      </c>
      <c r="H20281" s="1">
        <v>6</v>
      </c>
      <c r="I20281" s="15">
        <v>0.25</v>
      </c>
      <c r="J20281">
        <f t="shared" si="316"/>
        <v>40</v>
      </c>
    </row>
    <row r="20282" spans="1:10" x14ac:dyDescent="0.3">
      <c r="A20282" t="s">
        <v>20253</v>
      </c>
      <c r="C20282" s="18">
        <v>361.16754477810287</v>
      </c>
      <c r="D20282" s="1"/>
      <c r="E20282" s="1">
        <v>6</v>
      </c>
      <c r="F20282" s="1">
        <v>1</v>
      </c>
      <c r="G20282" s="1">
        <v>0</v>
      </c>
      <c r="H20282" s="1">
        <v>5</v>
      </c>
      <c r="I20282" s="15">
        <v>0.16666666666666666</v>
      </c>
      <c r="J20282">
        <f t="shared" si="316"/>
        <v>40</v>
      </c>
    </row>
    <row r="20283" spans="1:10" x14ac:dyDescent="0.3">
      <c r="A20283" t="s">
        <v>20496</v>
      </c>
      <c r="C20283" s="18">
        <v>361.16292510870318</v>
      </c>
      <c r="D20283" s="1"/>
      <c r="E20283" s="1">
        <v>4</v>
      </c>
      <c r="F20283" s="1">
        <v>0</v>
      </c>
      <c r="G20283" s="1">
        <v>0</v>
      </c>
      <c r="H20283" s="1">
        <v>4</v>
      </c>
      <c r="I20283" s="15">
        <v>0</v>
      </c>
      <c r="J20283">
        <f t="shared" si="316"/>
        <v>40</v>
      </c>
    </row>
    <row r="20284" spans="1:10" x14ac:dyDescent="0.3">
      <c r="A20284" t="s">
        <v>20254</v>
      </c>
      <c r="C20284" s="18">
        <v>361.14606596186115</v>
      </c>
      <c r="D20284" s="1"/>
      <c r="E20284" s="1">
        <v>13</v>
      </c>
      <c r="F20284" s="1">
        <v>1</v>
      </c>
      <c r="G20284" s="1">
        <v>0</v>
      </c>
      <c r="H20284" s="1">
        <v>12</v>
      </c>
      <c r="I20284" s="15">
        <v>7.6923076923076927E-2</v>
      </c>
      <c r="J20284">
        <f t="shared" si="316"/>
        <v>40</v>
      </c>
    </row>
    <row r="20285" spans="1:10" x14ac:dyDescent="0.3">
      <c r="A20285" t="s">
        <v>20255</v>
      </c>
      <c r="C20285" s="18">
        <v>361.14576257990183</v>
      </c>
      <c r="D20285" s="1"/>
      <c r="E20285" s="1">
        <v>3</v>
      </c>
      <c r="F20285" s="1">
        <v>0</v>
      </c>
      <c r="G20285" s="1">
        <v>0</v>
      </c>
      <c r="H20285" s="1">
        <v>3</v>
      </c>
      <c r="I20285" s="15">
        <v>0</v>
      </c>
      <c r="J20285">
        <f t="shared" si="316"/>
        <v>40</v>
      </c>
    </row>
    <row r="20286" spans="1:10" x14ac:dyDescent="0.3">
      <c r="A20286" t="s">
        <v>20256</v>
      </c>
      <c r="C20286" s="18">
        <v>361.1442001653208</v>
      </c>
      <c r="D20286" s="1"/>
      <c r="E20286" s="1">
        <v>6</v>
      </c>
      <c r="F20286" s="1">
        <v>1</v>
      </c>
      <c r="G20286" s="1">
        <v>0</v>
      </c>
      <c r="H20286" s="1">
        <v>5</v>
      </c>
      <c r="I20286" s="15">
        <v>0.16666666666666666</v>
      </c>
      <c r="J20286">
        <f t="shared" si="316"/>
        <v>40</v>
      </c>
    </row>
    <row r="20287" spans="1:10" x14ac:dyDescent="0.3">
      <c r="A20287" t="s">
        <v>20257</v>
      </c>
      <c r="C20287" s="18">
        <v>361.14085245297593</v>
      </c>
      <c r="D20287" s="1"/>
      <c r="E20287" s="1">
        <v>6</v>
      </c>
      <c r="F20287" s="1">
        <v>0</v>
      </c>
      <c r="G20287" s="1">
        <v>0</v>
      </c>
      <c r="H20287" s="1">
        <v>6</v>
      </c>
      <c r="I20287" s="15">
        <v>0</v>
      </c>
      <c r="J20287">
        <f t="shared" si="316"/>
        <v>40</v>
      </c>
    </row>
    <row r="20288" spans="1:10" x14ac:dyDescent="0.3">
      <c r="A20288" t="s">
        <v>20258</v>
      </c>
      <c r="C20288" s="18">
        <v>361.13463302850971</v>
      </c>
      <c r="D20288" s="1"/>
      <c r="E20288" s="1">
        <v>24</v>
      </c>
      <c r="F20288" s="1">
        <v>9</v>
      </c>
      <c r="G20288" s="1">
        <v>0</v>
      </c>
      <c r="H20288" s="1">
        <v>15</v>
      </c>
      <c r="I20288" s="15">
        <v>0.375</v>
      </c>
      <c r="J20288">
        <f t="shared" si="316"/>
        <v>40</v>
      </c>
    </row>
    <row r="20289" spans="1:10" x14ac:dyDescent="0.3">
      <c r="A20289" s="21" t="s">
        <v>20259</v>
      </c>
      <c r="C20289" s="18">
        <v>361.13281363323853</v>
      </c>
      <c r="D20289" s="1"/>
      <c r="E20289" s="1">
        <v>24</v>
      </c>
      <c r="F20289" s="1">
        <v>7</v>
      </c>
      <c r="G20289" s="1">
        <v>1</v>
      </c>
      <c r="H20289" s="1">
        <v>16</v>
      </c>
      <c r="I20289" s="15">
        <v>0.3125</v>
      </c>
      <c r="J20289">
        <f t="shared" si="316"/>
        <v>40</v>
      </c>
    </row>
    <row r="20290" spans="1:10" x14ac:dyDescent="0.3">
      <c r="A20290" t="s">
        <v>20260</v>
      </c>
      <c r="C20290" s="18">
        <v>361.12161851855939</v>
      </c>
      <c r="D20290" s="1"/>
      <c r="E20290" s="1">
        <v>19</v>
      </c>
      <c r="F20290" s="1">
        <v>7</v>
      </c>
      <c r="G20290" s="1">
        <v>0</v>
      </c>
      <c r="H20290" s="1">
        <v>12</v>
      </c>
      <c r="I20290" s="15">
        <v>0.36842105263157893</v>
      </c>
      <c r="J20290">
        <f t="shared" si="316"/>
        <v>40</v>
      </c>
    </row>
    <row r="20291" spans="1:10" x14ac:dyDescent="0.3">
      <c r="A20291" t="s">
        <v>17806</v>
      </c>
      <c r="C20291" s="18">
        <v>361.12147597488331</v>
      </c>
      <c r="D20291" s="1"/>
      <c r="E20291" s="1">
        <v>16</v>
      </c>
      <c r="F20291" s="1">
        <v>5</v>
      </c>
      <c r="G20291" s="1">
        <v>0</v>
      </c>
      <c r="H20291" s="1">
        <v>11</v>
      </c>
      <c r="I20291" s="15">
        <v>0.3125</v>
      </c>
      <c r="J20291">
        <f t="shared" si="316"/>
        <v>40</v>
      </c>
    </row>
    <row r="20292" spans="1:10" x14ac:dyDescent="0.3">
      <c r="A20292" t="s">
        <v>20319</v>
      </c>
      <c r="C20292" s="18">
        <v>361.11906263545416</v>
      </c>
      <c r="D20292" s="1"/>
      <c r="E20292" s="1">
        <v>12</v>
      </c>
      <c r="F20292" s="1">
        <v>3</v>
      </c>
      <c r="G20292" s="1">
        <v>0</v>
      </c>
      <c r="H20292" s="1">
        <v>9</v>
      </c>
      <c r="I20292" s="15">
        <v>0.25</v>
      </c>
      <c r="J20292">
        <f t="shared" ref="J20292:J20355" si="317">IF(E20292&lt;=30,40,20)</f>
        <v>40</v>
      </c>
    </row>
    <row r="20293" spans="1:10" x14ac:dyDescent="0.3">
      <c r="A20293" t="s">
        <v>20261</v>
      </c>
      <c r="C20293" s="18">
        <v>361.11838586695166</v>
      </c>
      <c r="D20293" s="1"/>
      <c r="E20293" s="1">
        <v>4</v>
      </c>
      <c r="F20293" s="1">
        <v>0</v>
      </c>
      <c r="G20293" s="1">
        <v>0</v>
      </c>
      <c r="H20293" s="1">
        <v>4</v>
      </c>
      <c r="I20293" s="15">
        <v>0</v>
      </c>
      <c r="J20293">
        <f t="shared" si="317"/>
        <v>40</v>
      </c>
    </row>
    <row r="20294" spans="1:10" x14ac:dyDescent="0.3">
      <c r="A20294" t="s">
        <v>20262</v>
      </c>
      <c r="C20294" s="18">
        <v>361.11775246914243</v>
      </c>
      <c r="D20294" s="1"/>
      <c r="E20294" s="1">
        <v>4</v>
      </c>
      <c r="F20294" s="1">
        <v>0</v>
      </c>
      <c r="G20294" s="1">
        <v>0</v>
      </c>
      <c r="H20294" s="1">
        <v>4</v>
      </c>
      <c r="I20294" s="15">
        <v>0</v>
      </c>
      <c r="J20294">
        <f t="shared" si="317"/>
        <v>40</v>
      </c>
    </row>
    <row r="20295" spans="1:10" x14ac:dyDescent="0.3">
      <c r="A20295" t="s">
        <v>20263</v>
      </c>
      <c r="C20295" s="18">
        <v>361.10436374301997</v>
      </c>
      <c r="D20295" s="1"/>
      <c r="E20295" s="1">
        <v>6</v>
      </c>
      <c r="F20295" s="1">
        <v>0</v>
      </c>
      <c r="G20295" s="1">
        <v>0</v>
      </c>
      <c r="H20295" s="1">
        <v>6</v>
      </c>
      <c r="I20295" s="15">
        <v>0</v>
      </c>
      <c r="J20295">
        <f t="shared" si="317"/>
        <v>40</v>
      </c>
    </row>
    <row r="20296" spans="1:10" x14ac:dyDescent="0.3">
      <c r="A20296" t="s">
        <v>21069</v>
      </c>
      <c r="C20296" s="18">
        <v>361.10282136379897</v>
      </c>
      <c r="D20296" s="1"/>
      <c r="E20296" s="1">
        <v>13</v>
      </c>
      <c r="F20296" s="1">
        <v>3</v>
      </c>
      <c r="G20296" s="1">
        <v>0</v>
      </c>
      <c r="H20296" s="1">
        <v>10</v>
      </c>
      <c r="I20296" s="15">
        <v>0.23076923076923078</v>
      </c>
      <c r="J20296">
        <f t="shared" si="317"/>
        <v>40</v>
      </c>
    </row>
    <row r="20297" spans="1:10" x14ac:dyDescent="0.3">
      <c r="A20297" t="s">
        <v>20265</v>
      </c>
      <c r="C20297" s="18">
        <v>361.10185917787368</v>
      </c>
      <c r="D20297" s="1"/>
      <c r="E20297" s="1">
        <v>3</v>
      </c>
      <c r="F20297" s="1">
        <v>0</v>
      </c>
      <c r="G20297" s="1">
        <v>0</v>
      </c>
      <c r="H20297" s="1">
        <v>3</v>
      </c>
      <c r="I20297" s="15">
        <v>0</v>
      </c>
      <c r="J20297">
        <f t="shared" si="317"/>
        <v>40</v>
      </c>
    </row>
    <row r="20298" spans="1:10" x14ac:dyDescent="0.3">
      <c r="A20298" t="s">
        <v>20266</v>
      </c>
      <c r="C20298" s="18">
        <v>361.10130887815495</v>
      </c>
      <c r="D20298" s="1"/>
      <c r="E20298" s="1">
        <v>4</v>
      </c>
      <c r="F20298" s="1">
        <v>0</v>
      </c>
      <c r="G20298" s="1">
        <v>0</v>
      </c>
      <c r="H20298" s="1">
        <v>4</v>
      </c>
      <c r="I20298" s="15">
        <v>0</v>
      </c>
      <c r="J20298">
        <f t="shared" si="317"/>
        <v>40</v>
      </c>
    </row>
    <row r="20299" spans="1:10" x14ac:dyDescent="0.3">
      <c r="A20299" t="s">
        <v>20418</v>
      </c>
      <c r="C20299" s="18">
        <v>361.09781865828421</v>
      </c>
      <c r="D20299" s="1"/>
      <c r="E20299" s="1">
        <v>9</v>
      </c>
      <c r="F20299" s="1">
        <v>2</v>
      </c>
      <c r="G20299" s="1">
        <v>0</v>
      </c>
      <c r="H20299" s="1">
        <v>7</v>
      </c>
      <c r="I20299" s="15">
        <v>0.22222222222222221</v>
      </c>
      <c r="J20299">
        <f t="shared" si="317"/>
        <v>40</v>
      </c>
    </row>
    <row r="20300" spans="1:10" x14ac:dyDescent="0.3">
      <c r="A20300" t="s">
        <v>20267</v>
      </c>
      <c r="C20300" s="18">
        <v>361.0929736274054</v>
      </c>
      <c r="D20300" s="1"/>
      <c r="E20300" s="1">
        <v>9</v>
      </c>
      <c r="F20300" s="1">
        <v>1</v>
      </c>
      <c r="G20300" s="1">
        <v>0</v>
      </c>
      <c r="H20300" s="1">
        <v>8</v>
      </c>
      <c r="I20300" s="15">
        <v>0.1111111111111111</v>
      </c>
      <c r="J20300">
        <f t="shared" si="317"/>
        <v>40</v>
      </c>
    </row>
    <row r="20301" spans="1:10" x14ac:dyDescent="0.3">
      <c r="A20301" t="s">
        <v>20286</v>
      </c>
      <c r="C20301" s="18">
        <v>361.05735282646907</v>
      </c>
      <c r="D20301" s="1"/>
      <c r="E20301" s="1">
        <v>24</v>
      </c>
      <c r="F20301" s="1">
        <v>7</v>
      </c>
      <c r="G20301" s="1">
        <v>0</v>
      </c>
      <c r="H20301" s="1">
        <v>17</v>
      </c>
      <c r="I20301" s="15">
        <v>0.29166666666666669</v>
      </c>
      <c r="J20301">
        <f t="shared" si="317"/>
        <v>40</v>
      </c>
    </row>
    <row r="20302" spans="1:10" x14ac:dyDescent="0.3">
      <c r="A20302" t="s">
        <v>20268</v>
      </c>
      <c r="C20302" s="18">
        <v>361.05526561110156</v>
      </c>
      <c r="D20302" s="1"/>
      <c r="E20302" s="1">
        <v>13</v>
      </c>
      <c r="F20302" s="1">
        <v>4</v>
      </c>
      <c r="G20302" s="1">
        <v>0</v>
      </c>
      <c r="H20302" s="1">
        <v>9</v>
      </c>
      <c r="I20302" s="15">
        <v>0.30769230769230771</v>
      </c>
      <c r="J20302">
        <f t="shared" si="317"/>
        <v>40</v>
      </c>
    </row>
    <row r="20303" spans="1:10" x14ac:dyDescent="0.3">
      <c r="A20303" t="s">
        <v>20269</v>
      </c>
      <c r="C20303" s="18">
        <v>361.0480166786466</v>
      </c>
      <c r="D20303" s="1"/>
      <c r="E20303" s="1">
        <v>6</v>
      </c>
      <c r="F20303" s="1">
        <v>1</v>
      </c>
      <c r="G20303" s="1">
        <v>0</v>
      </c>
      <c r="H20303" s="1">
        <v>5</v>
      </c>
      <c r="I20303" s="15">
        <v>0.16666666666666666</v>
      </c>
      <c r="J20303">
        <f t="shared" si="317"/>
        <v>40</v>
      </c>
    </row>
    <row r="20304" spans="1:10" x14ac:dyDescent="0.3">
      <c r="A20304" t="s">
        <v>20270</v>
      </c>
      <c r="C20304" s="18">
        <v>361.04590362131449</v>
      </c>
      <c r="D20304" s="1"/>
      <c r="E20304" s="1">
        <v>8</v>
      </c>
      <c r="F20304" s="1">
        <v>2</v>
      </c>
      <c r="G20304" s="1">
        <v>0</v>
      </c>
      <c r="H20304" s="1">
        <v>6</v>
      </c>
      <c r="I20304" s="15">
        <v>0.25</v>
      </c>
      <c r="J20304">
        <f t="shared" si="317"/>
        <v>40</v>
      </c>
    </row>
    <row r="20305" spans="1:10" x14ac:dyDescent="0.3">
      <c r="A20305" t="s">
        <v>20276</v>
      </c>
      <c r="C20305" s="18">
        <v>361.04543479533527</v>
      </c>
      <c r="D20305" s="1"/>
      <c r="E20305" s="1">
        <v>18</v>
      </c>
      <c r="F20305" s="1">
        <v>7</v>
      </c>
      <c r="G20305" s="1">
        <v>0</v>
      </c>
      <c r="H20305" s="1">
        <v>11</v>
      </c>
      <c r="I20305" s="15">
        <v>0.3888888888888889</v>
      </c>
      <c r="J20305">
        <f t="shared" si="317"/>
        <v>40</v>
      </c>
    </row>
    <row r="20306" spans="1:10" x14ac:dyDescent="0.3">
      <c r="A20306" t="s">
        <v>20271</v>
      </c>
      <c r="C20306" s="18">
        <v>361.04202622051042</v>
      </c>
      <c r="D20306" s="1"/>
      <c r="E20306" s="1">
        <v>8</v>
      </c>
      <c r="F20306" s="1">
        <v>2</v>
      </c>
      <c r="G20306" s="1">
        <v>0</v>
      </c>
      <c r="H20306" s="1">
        <v>6</v>
      </c>
      <c r="I20306" s="15">
        <v>0.25</v>
      </c>
      <c r="J20306">
        <f t="shared" si="317"/>
        <v>40</v>
      </c>
    </row>
    <row r="20307" spans="1:10" x14ac:dyDescent="0.3">
      <c r="A20307" t="s">
        <v>20272</v>
      </c>
      <c r="C20307" s="18">
        <v>361.04011243188853</v>
      </c>
      <c r="D20307" s="1"/>
      <c r="E20307" s="1">
        <v>6</v>
      </c>
      <c r="F20307" s="1">
        <v>1</v>
      </c>
      <c r="G20307" s="1">
        <v>0</v>
      </c>
      <c r="H20307" s="1">
        <v>5</v>
      </c>
      <c r="I20307" s="15">
        <v>0.16666666666666666</v>
      </c>
      <c r="J20307">
        <f t="shared" si="317"/>
        <v>40</v>
      </c>
    </row>
    <row r="20308" spans="1:10" x14ac:dyDescent="0.3">
      <c r="A20308" t="s">
        <v>20273</v>
      </c>
      <c r="C20308" s="18">
        <v>361.03749579092312</v>
      </c>
      <c r="D20308" s="1"/>
      <c r="E20308" s="1">
        <v>4</v>
      </c>
      <c r="F20308" s="1">
        <v>0</v>
      </c>
      <c r="G20308" s="1">
        <v>0</v>
      </c>
      <c r="H20308" s="1">
        <v>4</v>
      </c>
      <c r="I20308" s="15">
        <v>0</v>
      </c>
      <c r="J20308">
        <f t="shared" si="317"/>
        <v>40</v>
      </c>
    </row>
    <row r="20309" spans="1:10" x14ac:dyDescent="0.3">
      <c r="A20309" t="s">
        <v>20274</v>
      </c>
      <c r="C20309" s="18">
        <v>361.03579273311567</v>
      </c>
      <c r="D20309" s="1"/>
      <c r="E20309" s="1">
        <v>18</v>
      </c>
      <c r="F20309" s="1">
        <v>3</v>
      </c>
      <c r="G20309" s="1">
        <v>0</v>
      </c>
      <c r="H20309" s="1">
        <v>15</v>
      </c>
      <c r="I20309" s="15">
        <v>0.16666666666666666</v>
      </c>
      <c r="J20309">
        <f t="shared" si="317"/>
        <v>40</v>
      </c>
    </row>
    <row r="20310" spans="1:10" x14ac:dyDescent="0.3">
      <c r="A20310" t="s">
        <v>20275</v>
      </c>
      <c r="C20310" s="18">
        <v>361.03520970931402</v>
      </c>
      <c r="D20310" s="1"/>
      <c r="E20310" s="1">
        <v>13</v>
      </c>
      <c r="F20310" s="1">
        <v>4</v>
      </c>
      <c r="G20310" s="1">
        <v>1</v>
      </c>
      <c r="H20310" s="1">
        <v>8</v>
      </c>
      <c r="I20310" s="15">
        <v>0.34615384615384615</v>
      </c>
      <c r="J20310">
        <f t="shared" si="317"/>
        <v>40</v>
      </c>
    </row>
    <row r="20311" spans="1:10" x14ac:dyDescent="0.3">
      <c r="A20311" t="s">
        <v>20277</v>
      </c>
      <c r="C20311" s="18">
        <v>360.9946883456513</v>
      </c>
      <c r="D20311" s="1"/>
      <c r="E20311" s="1">
        <v>3</v>
      </c>
      <c r="F20311" s="1">
        <v>0</v>
      </c>
      <c r="G20311" s="1">
        <v>0</v>
      </c>
      <c r="H20311" s="1">
        <v>3</v>
      </c>
      <c r="I20311" s="15">
        <v>0</v>
      </c>
      <c r="J20311">
        <f t="shared" si="317"/>
        <v>40</v>
      </c>
    </row>
    <row r="20312" spans="1:10" x14ac:dyDescent="0.3">
      <c r="A20312" t="s">
        <v>20278</v>
      </c>
      <c r="C20312" s="18">
        <v>360.99137289193749</v>
      </c>
      <c r="D20312" s="1"/>
      <c r="E20312" s="1">
        <v>8</v>
      </c>
      <c r="F20312" s="1">
        <v>2</v>
      </c>
      <c r="G20312" s="1">
        <v>0</v>
      </c>
      <c r="H20312" s="1">
        <v>6</v>
      </c>
      <c r="I20312" s="15">
        <v>0.25</v>
      </c>
      <c r="J20312">
        <f t="shared" si="317"/>
        <v>40</v>
      </c>
    </row>
    <row r="20313" spans="1:10" x14ac:dyDescent="0.3">
      <c r="A20313" t="s">
        <v>20294</v>
      </c>
      <c r="C20313" s="18">
        <v>360.98798027512362</v>
      </c>
      <c r="D20313" s="1"/>
      <c r="E20313" s="1">
        <v>18</v>
      </c>
      <c r="F20313" s="1">
        <v>4</v>
      </c>
      <c r="G20313" s="1">
        <v>1</v>
      </c>
      <c r="H20313" s="1">
        <v>13</v>
      </c>
      <c r="I20313" s="15">
        <v>0.25</v>
      </c>
      <c r="J20313">
        <f t="shared" si="317"/>
        <v>40</v>
      </c>
    </row>
    <row r="20314" spans="1:10" x14ac:dyDescent="0.3">
      <c r="A20314" t="s">
        <v>20279</v>
      </c>
      <c r="C20314" s="18">
        <v>360.98400355389242</v>
      </c>
      <c r="D20314" s="1"/>
      <c r="E20314" s="1">
        <v>6</v>
      </c>
      <c r="F20314" s="1">
        <v>1</v>
      </c>
      <c r="G20314" s="1">
        <v>0</v>
      </c>
      <c r="H20314" s="1">
        <v>5</v>
      </c>
      <c r="I20314" s="15">
        <v>0.16666666666666666</v>
      </c>
      <c r="J20314">
        <f t="shared" si="317"/>
        <v>40</v>
      </c>
    </row>
    <row r="20315" spans="1:10" x14ac:dyDescent="0.3">
      <c r="A20315" t="s">
        <v>20280</v>
      </c>
      <c r="C20315" s="18">
        <v>360.98155409035638</v>
      </c>
      <c r="D20315" s="1"/>
      <c r="E20315" s="1">
        <v>6</v>
      </c>
      <c r="F20315" s="1">
        <v>1</v>
      </c>
      <c r="G20315" s="1">
        <v>0</v>
      </c>
      <c r="H20315" s="1">
        <v>5</v>
      </c>
      <c r="I20315" s="15">
        <v>0.16666666666666666</v>
      </c>
      <c r="J20315">
        <f t="shared" si="317"/>
        <v>40</v>
      </c>
    </row>
    <row r="20316" spans="1:10" x14ac:dyDescent="0.3">
      <c r="A20316" t="s">
        <v>20281</v>
      </c>
      <c r="C20316" s="18">
        <v>360.97272397090609</v>
      </c>
      <c r="D20316" s="1"/>
      <c r="E20316" s="1">
        <v>7</v>
      </c>
      <c r="F20316" s="1">
        <v>1</v>
      </c>
      <c r="G20316" s="1">
        <v>1</v>
      </c>
      <c r="H20316" s="1">
        <v>5</v>
      </c>
      <c r="I20316" s="15">
        <v>0.21428571428571427</v>
      </c>
      <c r="J20316">
        <f t="shared" si="317"/>
        <v>40</v>
      </c>
    </row>
    <row r="20317" spans="1:10" x14ac:dyDescent="0.3">
      <c r="A20317" t="s">
        <v>20284</v>
      </c>
      <c r="C20317" s="18">
        <v>360.95881348695411</v>
      </c>
      <c r="D20317" s="1"/>
      <c r="E20317" s="1">
        <v>13</v>
      </c>
      <c r="F20317" s="1">
        <v>4</v>
      </c>
      <c r="G20317" s="1">
        <v>0</v>
      </c>
      <c r="H20317" s="1">
        <v>9</v>
      </c>
      <c r="I20317" s="15">
        <v>0.30769230769230771</v>
      </c>
      <c r="J20317">
        <f t="shared" si="317"/>
        <v>40</v>
      </c>
    </row>
    <row r="20318" spans="1:10" x14ac:dyDescent="0.3">
      <c r="A20318" t="s">
        <v>20285</v>
      </c>
      <c r="C20318" s="18">
        <v>360.94493799795407</v>
      </c>
      <c r="D20318" s="1"/>
      <c r="E20318" s="1">
        <v>6</v>
      </c>
      <c r="F20318" s="1">
        <v>1</v>
      </c>
      <c r="G20318" s="1">
        <v>0</v>
      </c>
      <c r="H20318" s="1">
        <v>5</v>
      </c>
      <c r="I20318" s="15">
        <v>0.16666666666666666</v>
      </c>
      <c r="J20318">
        <f t="shared" si="317"/>
        <v>40</v>
      </c>
    </row>
    <row r="20319" spans="1:10" x14ac:dyDescent="0.3">
      <c r="A20319" t="s">
        <v>20299</v>
      </c>
      <c r="C20319" s="18">
        <v>360.93615039268462</v>
      </c>
      <c r="D20319" s="1"/>
      <c r="E20319" s="1">
        <v>6</v>
      </c>
      <c r="F20319" s="1">
        <v>1</v>
      </c>
      <c r="G20319" s="1">
        <v>0</v>
      </c>
      <c r="H20319" s="1">
        <v>5</v>
      </c>
      <c r="I20319" s="15">
        <v>0.16666666666666666</v>
      </c>
      <c r="J20319">
        <f t="shared" si="317"/>
        <v>40</v>
      </c>
    </row>
    <row r="20320" spans="1:10" x14ac:dyDescent="0.3">
      <c r="A20320" t="s">
        <v>20287</v>
      </c>
      <c r="C20320" s="18">
        <v>360.922395857818</v>
      </c>
      <c r="D20320" s="1"/>
      <c r="E20320" s="1">
        <v>32</v>
      </c>
      <c r="F20320" s="1">
        <v>12</v>
      </c>
      <c r="G20320" s="1">
        <v>1</v>
      </c>
      <c r="H20320" s="1">
        <v>19</v>
      </c>
      <c r="I20320" s="15">
        <v>0.390625</v>
      </c>
      <c r="J20320">
        <f t="shared" si="317"/>
        <v>20</v>
      </c>
    </row>
    <row r="20321" spans="1:10" x14ac:dyDescent="0.3">
      <c r="A20321" t="s">
        <v>20288</v>
      </c>
      <c r="C20321" s="18">
        <v>360.9212272086915</v>
      </c>
      <c r="D20321" s="1"/>
      <c r="E20321" s="1">
        <v>10</v>
      </c>
      <c r="F20321" s="1">
        <v>3</v>
      </c>
      <c r="G20321" s="1">
        <v>0</v>
      </c>
      <c r="H20321" s="1">
        <v>7</v>
      </c>
      <c r="I20321" s="15">
        <v>0.3</v>
      </c>
      <c r="J20321">
        <f t="shared" si="317"/>
        <v>40</v>
      </c>
    </row>
    <row r="20322" spans="1:10" x14ac:dyDescent="0.3">
      <c r="A20322" t="s">
        <v>20289</v>
      </c>
      <c r="C20322" s="18">
        <v>360.91934392162256</v>
      </c>
      <c r="D20322" s="1"/>
      <c r="E20322" s="1">
        <v>29</v>
      </c>
      <c r="F20322" s="1">
        <v>10</v>
      </c>
      <c r="G20322" s="1">
        <v>2</v>
      </c>
      <c r="H20322" s="1">
        <v>17</v>
      </c>
      <c r="I20322" s="15">
        <v>0.37931034482758619</v>
      </c>
      <c r="J20322">
        <f t="shared" si="317"/>
        <v>40</v>
      </c>
    </row>
    <row r="20323" spans="1:10" x14ac:dyDescent="0.3">
      <c r="A20323" t="s">
        <v>20290</v>
      </c>
      <c r="C20323" s="18">
        <v>360.91596747518935</v>
      </c>
      <c r="D20323" s="1"/>
      <c r="E20323" s="1">
        <v>8</v>
      </c>
      <c r="F20323" s="1">
        <v>2</v>
      </c>
      <c r="G20323" s="1">
        <v>0</v>
      </c>
      <c r="H20323" s="1">
        <v>6</v>
      </c>
      <c r="I20323" s="15">
        <v>0.25</v>
      </c>
      <c r="J20323">
        <f t="shared" si="317"/>
        <v>40</v>
      </c>
    </row>
    <row r="20324" spans="1:10" x14ac:dyDescent="0.3">
      <c r="A20324" t="s">
        <v>20291</v>
      </c>
      <c r="C20324" s="18">
        <v>360.91346200157005</v>
      </c>
      <c r="D20324" s="1"/>
      <c r="E20324" s="1">
        <v>7</v>
      </c>
      <c r="F20324" s="1">
        <v>1</v>
      </c>
      <c r="G20324" s="1">
        <v>1</v>
      </c>
      <c r="H20324" s="1">
        <v>5</v>
      </c>
      <c r="I20324" s="15">
        <v>0.21428571428571427</v>
      </c>
      <c r="J20324">
        <f t="shared" si="317"/>
        <v>40</v>
      </c>
    </row>
    <row r="20325" spans="1:10" x14ac:dyDescent="0.3">
      <c r="A20325" t="s">
        <v>20292</v>
      </c>
      <c r="C20325" s="18">
        <v>360.90562931481105</v>
      </c>
      <c r="D20325" s="1"/>
      <c r="E20325" s="1">
        <v>6</v>
      </c>
      <c r="F20325" s="1">
        <v>1</v>
      </c>
      <c r="G20325" s="1">
        <v>0</v>
      </c>
      <c r="H20325" s="1">
        <v>5</v>
      </c>
      <c r="I20325" s="15">
        <v>0.16666666666666666</v>
      </c>
      <c r="J20325">
        <f t="shared" si="317"/>
        <v>40</v>
      </c>
    </row>
    <row r="20326" spans="1:10" x14ac:dyDescent="0.3">
      <c r="A20326" t="s">
        <v>20295</v>
      </c>
      <c r="C20326" s="18">
        <v>360.88849671083426</v>
      </c>
      <c r="D20326" s="1"/>
      <c r="E20326" s="1">
        <v>6</v>
      </c>
      <c r="F20326" s="1">
        <v>1</v>
      </c>
      <c r="G20326" s="1">
        <v>0</v>
      </c>
      <c r="H20326" s="1">
        <v>5</v>
      </c>
      <c r="I20326" s="15">
        <v>0.16666666666666666</v>
      </c>
      <c r="J20326">
        <f t="shared" si="317"/>
        <v>40</v>
      </c>
    </row>
    <row r="20327" spans="1:10" x14ac:dyDescent="0.3">
      <c r="A20327" t="s">
        <v>20296</v>
      </c>
      <c r="C20327" s="18">
        <v>360.88318160902736</v>
      </c>
      <c r="D20327" s="1"/>
      <c r="E20327" s="1">
        <v>10</v>
      </c>
      <c r="F20327" s="1">
        <v>3</v>
      </c>
      <c r="G20327" s="1">
        <v>0</v>
      </c>
      <c r="H20327" s="1">
        <v>7</v>
      </c>
      <c r="I20327" s="15">
        <v>0.3</v>
      </c>
      <c r="J20327">
        <f t="shared" si="317"/>
        <v>40</v>
      </c>
    </row>
    <row r="20328" spans="1:10" x14ac:dyDescent="0.3">
      <c r="A20328" t="s">
        <v>20297</v>
      </c>
      <c r="C20328" s="18">
        <v>360.87953248902937</v>
      </c>
      <c r="D20328" s="1"/>
      <c r="E20328" s="1">
        <v>11</v>
      </c>
      <c r="F20328" s="1">
        <v>4</v>
      </c>
      <c r="G20328" s="1">
        <v>1</v>
      </c>
      <c r="H20328" s="1">
        <v>6</v>
      </c>
      <c r="I20328" s="15">
        <v>0.40909090909090912</v>
      </c>
      <c r="J20328">
        <f t="shared" si="317"/>
        <v>40</v>
      </c>
    </row>
    <row r="20329" spans="1:10" x14ac:dyDescent="0.3">
      <c r="A20329" t="s">
        <v>20298</v>
      </c>
      <c r="C20329" s="18">
        <v>360.87740716103457</v>
      </c>
      <c r="D20329" s="1"/>
      <c r="E20329" s="1">
        <v>5</v>
      </c>
      <c r="F20329" s="1">
        <v>0</v>
      </c>
      <c r="G20329" s="1">
        <v>1</v>
      </c>
      <c r="H20329" s="1">
        <v>4</v>
      </c>
      <c r="I20329" s="15">
        <v>0.1</v>
      </c>
      <c r="J20329">
        <f t="shared" si="317"/>
        <v>40</v>
      </c>
    </row>
    <row r="20330" spans="1:10" x14ac:dyDescent="0.3">
      <c r="A20330" t="s">
        <v>20301</v>
      </c>
      <c r="C20330" s="18">
        <v>360.86524492723464</v>
      </c>
      <c r="D20330" s="1"/>
      <c r="E20330" s="1">
        <v>6</v>
      </c>
      <c r="F20330" s="1">
        <v>1</v>
      </c>
      <c r="G20330" s="1">
        <v>0</v>
      </c>
      <c r="H20330" s="1">
        <v>5</v>
      </c>
      <c r="I20330" s="15">
        <v>0.16666666666666666</v>
      </c>
      <c r="J20330">
        <f t="shared" si="317"/>
        <v>40</v>
      </c>
    </row>
    <row r="20331" spans="1:10" x14ac:dyDescent="0.3">
      <c r="A20331" t="s">
        <v>20302</v>
      </c>
      <c r="C20331" s="18">
        <v>360.86484646997286</v>
      </c>
      <c r="D20331" s="1"/>
      <c r="E20331" s="1">
        <v>4</v>
      </c>
      <c r="F20331" s="1">
        <v>0</v>
      </c>
      <c r="G20331" s="1">
        <v>1</v>
      </c>
      <c r="H20331" s="1">
        <v>3</v>
      </c>
      <c r="I20331" s="15">
        <v>0.125</v>
      </c>
      <c r="J20331">
        <f t="shared" si="317"/>
        <v>40</v>
      </c>
    </row>
    <row r="20332" spans="1:10" x14ac:dyDescent="0.3">
      <c r="A20332" t="s">
        <v>21522</v>
      </c>
      <c r="C20332" s="18">
        <v>360.86403595816932</v>
      </c>
      <c r="D20332" s="1"/>
      <c r="E20332" s="1">
        <v>19</v>
      </c>
      <c r="F20332" s="1">
        <v>5</v>
      </c>
      <c r="G20332" s="1">
        <v>0</v>
      </c>
      <c r="H20332" s="1">
        <v>14</v>
      </c>
      <c r="I20332" s="15">
        <v>0.26315789473684209</v>
      </c>
      <c r="J20332">
        <f t="shared" si="317"/>
        <v>40</v>
      </c>
    </row>
    <row r="20333" spans="1:10" x14ac:dyDescent="0.3">
      <c r="A20333" t="s">
        <v>20303</v>
      </c>
      <c r="C20333" s="18">
        <v>360.86222151852854</v>
      </c>
      <c r="D20333" s="1"/>
      <c r="E20333" s="1">
        <v>4</v>
      </c>
      <c r="F20333" s="1">
        <v>0</v>
      </c>
      <c r="G20333" s="1">
        <v>0</v>
      </c>
      <c r="H20333" s="1">
        <v>4</v>
      </c>
      <c r="I20333" s="15">
        <v>0</v>
      </c>
      <c r="J20333">
        <f t="shared" si="317"/>
        <v>40</v>
      </c>
    </row>
    <row r="20334" spans="1:10" x14ac:dyDescent="0.3">
      <c r="A20334" t="s">
        <v>20304</v>
      </c>
      <c r="C20334" s="18">
        <v>360.86132984044423</v>
      </c>
      <c r="D20334" s="1"/>
      <c r="E20334" s="1">
        <v>3</v>
      </c>
      <c r="F20334" s="1">
        <v>0</v>
      </c>
      <c r="G20334" s="1">
        <v>0</v>
      </c>
      <c r="H20334" s="1">
        <v>3</v>
      </c>
      <c r="I20334" s="15">
        <v>0</v>
      </c>
      <c r="J20334">
        <f t="shared" si="317"/>
        <v>40</v>
      </c>
    </row>
    <row r="20335" spans="1:10" x14ac:dyDescent="0.3">
      <c r="A20335" t="s">
        <v>20305</v>
      </c>
      <c r="C20335" s="18">
        <v>360.86132984044423</v>
      </c>
      <c r="D20335" s="1"/>
      <c r="E20335" s="1">
        <v>3</v>
      </c>
      <c r="F20335" s="1">
        <v>0</v>
      </c>
      <c r="G20335" s="1">
        <v>0</v>
      </c>
      <c r="H20335" s="1">
        <v>3</v>
      </c>
      <c r="I20335" s="15">
        <v>0</v>
      </c>
      <c r="J20335">
        <f t="shared" si="317"/>
        <v>40</v>
      </c>
    </row>
    <row r="20336" spans="1:10" x14ac:dyDescent="0.3">
      <c r="A20336" t="s">
        <v>20306</v>
      </c>
      <c r="C20336" s="18">
        <v>360.85417782803449</v>
      </c>
      <c r="D20336" s="1"/>
      <c r="E20336" s="1">
        <v>8</v>
      </c>
      <c r="F20336" s="1">
        <v>0</v>
      </c>
      <c r="G20336" s="1">
        <v>0</v>
      </c>
      <c r="H20336" s="1">
        <v>8</v>
      </c>
      <c r="I20336" s="15">
        <v>0</v>
      </c>
      <c r="J20336">
        <f t="shared" si="317"/>
        <v>40</v>
      </c>
    </row>
    <row r="20337" spans="1:10" x14ac:dyDescent="0.3">
      <c r="A20337" t="s">
        <v>20307</v>
      </c>
      <c r="C20337" s="18">
        <v>360.84975148099221</v>
      </c>
      <c r="D20337" s="1"/>
      <c r="E20337" s="1">
        <v>5</v>
      </c>
      <c r="F20337" s="1">
        <v>0</v>
      </c>
      <c r="G20337" s="1">
        <v>1</v>
      </c>
      <c r="H20337" s="1">
        <v>4</v>
      </c>
      <c r="I20337" s="15">
        <v>0.1</v>
      </c>
      <c r="J20337">
        <f t="shared" si="317"/>
        <v>40</v>
      </c>
    </row>
    <row r="20338" spans="1:10" x14ac:dyDescent="0.3">
      <c r="A20338" t="s">
        <v>20309</v>
      </c>
      <c r="C20338" s="18">
        <v>360.840652694418</v>
      </c>
      <c r="D20338" s="1"/>
      <c r="E20338" s="1">
        <v>6</v>
      </c>
      <c r="F20338" s="1">
        <v>1</v>
      </c>
      <c r="G20338" s="1">
        <v>0</v>
      </c>
      <c r="H20338" s="1">
        <v>5</v>
      </c>
      <c r="I20338" s="15">
        <v>0.16666666666666666</v>
      </c>
      <c r="J20338">
        <f t="shared" si="317"/>
        <v>40</v>
      </c>
    </row>
    <row r="20339" spans="1:10" x14ac:dyDescent="0.3">
      <c r="A20339" t="s">
        <v>20310</v>
      </c>
      <c r="C20339" s="18">
        <v>360.8398964564509</v>
      </c>
      <c r="D20339" s="1"/>
      <c r="E20339" s="1">
        <v>3</v>
      </c>
      <c r="F20339" s="1">
        <v>0</v>
      </c>
      <c r="G20339" s="1">
        <v>0</v>
      </c>
      <c r="H20339" s="1">
        <v>3</v>
      </c>
      <c r="I20339" s="15">
        <v>0</v>
      </c>
      <c r="J20339">
        <f t="shared" si="317"/>
        <v>40</v>
      </c>
    </row>
    <row r="20340" spans="1:10" x14ac:dyDescent="0.3">
      <c r="A20340" t="s">
        <v>20311</v>
      </c>
      <c r="C20340" s="18">
        <v>360.83963668063666</v>
      </c>
      <c r="D20340" s="1"/>
      <c r="E20340" s="1">
        <v>4</v>
      </c>
      <c r="F20340" s="1">
        <v>0</v>
      </c>
      <c r="G20340" s="1">
        <v>0</v>
      </c>
      <c r="H20340" s="1">
        <v>4</v>
      </c>
      <c r="I20340" s="15">
        <v>0</v>
      </c>
      <c r="J20340">
        <f t="shared" si="317"/>
        <v>40</v>
      </c>
    </row>
    <row r="20341" spans="1:10" x14ac:dyDescent="0.3">
      <c r="A20341" t="s">
        <v>20312</v>
      </c>
      <c r="C20341" s="18">
        <v>360.83683626877018</v>
      </c>
      <c r="D20341" s="1"/>
      <c r="E20341" s="1">
        <v>3</v>
      </c>
      <c r="F20341" s="1">
        <v>0</v>
      </c>
      <c r="G20341" s="1">
        <v>0</v>
      </c>
      <c r="H20341" s="1">
        <v>3</v>
      </c>
      <c r="I20341" s="15">
        <v>0</v>
      </c>
      <c r="J20341">
        <f t="shared" si="317"/>
        <v>40</v>
      </c>
    </row>
    <row r="20342" spans="1:10" x14ac:dyDescent="0.3">
      <c r="A20342" t="s">
        <v>20313</v>
      </c>
      <c r="C20342" s="18">
        <v>360.82391580277789</v>
      </c>
      <c r="D20342" s="1"/>
      <c r="E20342" s="1">
        <v>6</v>
      </c>
      <c r="F20342" s="1">
        <v>1</v>
      </c>
      <c r="G20342" s="1">
        <v>0</v>
      </c>
      <c r="H20342" s="1">
        <v>5</v>
      </c>
      <c r="I20342" s="15">
        <v>0.16666666666666666</v>
      </c>
      <c r="J20342">
        <f t="shared" si="317"/>
        <v>40</v>
      </c>
    </row>
    <row r="20343" spans="1:10" x14ac:dyDescent="0.3">
      <c r="A20343" t="s">
        <v>20314</v>
      </c>
      <c r="C20343" s="18">
        <v>360.82325338933242</v>
      </c>
      <c r="D20343" s="1"/>
      <c r="E20343" s="1">
        <v>5</v>
      </c>
      <c r="F20343" s="1">
        <v>1</v>
      </c>
      <c r="G20343" s="1">
        <v>0</v>
      </c>
      <c r="H20343" s="1">
        <v>4</v>
      </c>
      <c r="I20343" s="15">
        <v>0.2</v>
      </c>
      <c r="J20343">
        <f t="shared" si="317"/>
        <v>40</v>
      </c>
    </row>
    <row r="20344" spans="1:10" x14ac:dyDescent="0.3">
      <c r="A20344" t="s">
        <v>20315</v>
      </c>
      <c r="C20344" s="18">
        <v>360.81187323771991</v>
      </c>
      <c r="D20344" s="1"/>
      <c r="E20344" s="1">
        <v>69</v>
      </c>
      <c r="F20344" s="1">
        <v>28</v>
      </c>
      <c r="G20344" s="1">
        <v>0</v>
      </c>
      <c r="H20344" s="1">
        <v>41</v>
      </c>
      <c r="I20344" s="15">
        <v>0.40579710144927539</v>
      </c>
      <c r="J20344">
        <f t="shared" si="317"/>
        <v>20</v>
      </c>
    </row>
    <row r="20345" spans="1:10" x14ac:dyDescent="0.3">
      <c r="A20345" t="s">
        <v>20316</v>
      </c>
      <c r="C20345" s="18">
        <v>360.80737209160918</v>
      </c>
      <c r="D20345" s="1"/>
      <c r="E20345" s="1">
        <v>34</v>
      </c>
      <c r="F20345" s="1">
        <v>12</v>
      </c>
      <c r="G20345" s="1">
        <v>2</v>
      </c>
      <c r="H20345" s="1">
        <v>20</v>
      </c>
      <c r="I20345" s="15">
        <v>0.38235294117647056</v>
      </c>
      <c r="J20345">
        <f t="shared" si="317"/>
        <v>20</v>
      </c>
    </row>
    <row r="20346" spans="1:10" x14ac:dyDescent="0.3">
      <c r="A20346" t="s">
        <v>20317</v>
      </c>
      <c r="C20346" s="18">
        <v>360.79159270780548</v>
      </c>
      <c r="D20346" s="1"/>
      <c r="E20346" s="1">
        <v>12</v>
      </c>
      <c r="F20346" s="1">
        <v>4</v>
      </c>
      <c r="G20346" s="1">
        <v>0</v>
      </c>
      <c r="H20346" s="1">
        <v>8</v>
      </c>
      <c r="I20346" s="15">
        <v>0.33333333333333331</v>
      </c>
      <c r="J20346">
        <f t="shared" si="317"/>
        <v>40</v>
      </c>
    </row>
    <row r="20347" spans="1:10" x14ac:dyDescent="0.3">
      <c r="A20347" t="s">
        <v>20318</v>
      </c>
      <c r="C20347" s="18">
        <v>360.7761854370076</v>
      </c>
      <c r="D20347" s="1"/>
      <c r="E20347" s="1">
        <v>13</v>
      </c>
      <c r="F20347" s="1">
        <v>3</v>
      </c>
      <c r="G20347" s="1">
        <v>0</v>
      </c>
      <c r="H20347" s="1">
        <v>10</v>
      </c>
      <c r="I20347" s="15">
        <v>0.23076923076923078</v>
      </c>
      <c r="J20347">
        <f t="shared" si="317"/>
        <v>40</v>
      </c>
    </row>
    <row r="20348" spans="1:10" x14ac:dyDescent="0.3">
      <c r="A20348" t="s">
        <v>20321</v>
      </c>
      <c r="C20348" s="18">
        <v>360.76034518413394</v>
      </c>
      <c r="D20348" s="1"/>
      <c r="E20348" s="1">
        <v>9</v>
      </c>
      <c r="F20348" s="1">
        <v>0</v>
      </c>
      <c r="G20348" s="1">
        <v>0</v>
      </c>
      <c r="H20348" s="1">
        <v>9</v>
      </c>
      <c r="I20348" s="15">
        <v>0</v>
      </c>
      <c r="J20348">
        <f t="shared" si="317"/>
        <v>40</v>
      </c>
    </row>
    <row r="20349" spans="1:10" x14ac:dyDescent="0.3">
      <c r="A20349" t="s">
        <v>20322</v>
      </c>
      <c r="C20349" s="18">
        <v>360.75197402591755</v>
      </c>
      <c r="D20349" s="1"/>
      <c r="E20349" s="1">
        <v>18</v>
      </c>
      <c r="F20349" s="1">
        <v>7</v>
      </c>
      <c r="G20349" s="1">
        <v>1</v>
      </c>
      <c r="H20349" s="1">
        <v>10</v>
      </c>
      <c r="I20349" s="15">
        <v>0.41666666666666669</v>
      </c>
      <c r="J20349">
        <f t="shared" si="317"/>
        <v>40</v>
      </c>
    </row>
    <row r="20350" spans="1:10" x14ac:dyDescent="0.3">
      <c r="A20350" t="s">
        <v>20323</v>
      </c>
      <c r="C20350" s="18">
        <v>360.75013871803469</v>
      </c>
      <c r="D20350" s="1"/>
      <c r="E20350" s="1">
        <v>6</v>
      </c>
      <c r="F20350" s="1">
        <v>1</v>
      </c>
      <c r="G20350" s="1">
        <v>0</v>
      </c>
      <c r="H20350" s="1">
        <v>5</v>
      </c>
      <c r="I20350" s="15">
        <v>0.16666666666666666</v>
      </c>
      <c r="J20350">
        <f t="shared" si="317"/>
        <v>40</v>
      </c>
    </row>
    <row r="20351" spans="1:10" x14ac:dyDescent="0.3">
      <c r="A20351" t="s">
        <v>20324</v>
      </c>
      <c r="C20351" s="18">
        <v>360.73488805786417</v>
      </c>
      <c r="D20351" s="1"/>
      <c r="E20351" s="1">
        <v>4</v>
      </c>
      <c r="F20351" s="1">
        <v>0</v>
      </c>
      <c r="G20351" s="1">
        <v>1</v>
      </c>
      <c r="H20351" s="1">
        <v>3</v>
      </c>
      <c r="I20351" s="15">
        <v>0.125</v>
      </c>
      <c r="J20351">
        <f t="shared" si="317"/>
        <v>40</v>
      </c>
    </row>
    <row r="20352" spans="1:10" x14ac:dyDescent="0.3">
      <c r="A20352" t="s">
        <v>20325</v>
      </c>
      <c r="C20352" s="18">
        <v>360.73442745753061</v>
      </c>
      <c r="D20352" s="1"/>
      <c r="E20352" s="1">
        <v>8</v>
      </c>
      <c r="F20352" s="1">
        <v>2</v>
      </c>
      <c r="G20352" s="1">
        <v>0</v>
      </c>
      <c r="H20352" s="1">
        <v>6</v>
      </c>
      <c r="I20352" s="15">
        <v>0.25</v>
      </c>
      <c r="J20352">
        <f t="shared" si="317"/>
        <v>40</v>
      </c>
    </row>
    <row r="20353" spans="1:10" x14ac:dyDescent="0.3">
      <c r="A20353" t="s">
        <v>20326</v>
      </c>
      <c r="C20353" s="18">
        <v>360.72671125088624</v>
      </c>
      <c r="D20353" s="1"/>
      <c r="E20353" s="1">
        <v>52</v>
      </c>
      <c r="F20353" s="1">
        <v>22</v>
      </c>
      <c r="G20353" s="1">
        <v>3</v>
      </c>
      <c r="H20353" s="1">
        <v>27</v>
      </c>
      <c r="I20353" s="15">
        <v>0.45192307692307693</v>
      </c>
      <c r="J20353">
        <f t="shared" si="317"/>
        <v>20</v>
      </c>
    </row>
    <row r="20354" spans="1:10" x14ac:dyDescent="0.3">
      <c r="A20354" t="s">
        <v>20327</v>
      </c>
      <c r="C20354" s="18">
        <v>360.72605765783953</v>
      </c>
      <c r="D20354" s="1"/>
      <c r="E20354" s="1">
        <v>11</v>
      </c>
      <c r="F20354" s="1">
        <v>3</v>
      </c>
      <c r="G20354" s="1">
        <v>0</v>
      </c>
      <c r="H20354" s="1">
        <v>8</v>
      </c>
      <c r="I20354" s="15">
        <v>0.27272727272727271</v>
      </c>
      <c r="J20354">
        <f t="shared" si="317"/>
        <v>40</v>
      </c>
    </row>
    <row r="20355" spans="1:10" x14ac:dyDescent="0.3">
      <c r="A20355" t="s">
        <v>20532</v>
      </c>
      <c r="C20355" s="18">
        <v>360.72306104769149</v>
      </c>
      <c r="D20355" s="1"/>
      <c r="E20355" s="1">
        <v>20</v>
      </c>
      <c r="F20355" s="1">
        <v>8</v>
      </c>
      <c r="G20355" s="1">
        <v>1</v>
      </c>
      <c r="H20355" s="1">
        <v>11</v>
      </c>
      <c r="I20355" s="15">
        <v>0.42499999999999999</v>
      </c>
      <c r="J20355">
        <f t="shared" si="317"/>
        <v>40</v>
      </c>
    </row>
    <row r="20356" spans="1:10" x14ac:dyDescent="0.3">
      <c r="A20356" t="s">
        <v>20330</v>
      </c>
      <c r="C20356" s="18">
        <v>360.70327619901235</v>
      </c>
      <c r="D20356" s="1"/>
      <c r="E20356" s="1">
        <v>8</v>
      </c>
      <c r="F20356" s="1">
        <v>2</v>
      </c>
      <c r="G20356" s="1">
        <v>0</v>
      </c>
      <c r="H20356" s="1">
        <v>6</v>
      </c>
      <c r="I20356" s="15">
        <v>0.25</v>
      </c>
      <c r="J20356">
        <f t="shared" ref="J20356:J20419" si="318">IF(E20356&lt;=30,40,20)</f>
        <v>40</v>
      </c>
    </row>
    <row r="20357" spans="1:10" x14ac:dyDescent="0.3">
      <c r="A20357" t="s">
        <v>20331</v>
      </c>
      <c r="C20357" s="18">
        <v>360.7031422040352</v>
      </c>
      <c r="D20357" s="1"/>
      <c r="E20357" s="1">
        <v>6</v>
      </c>
      <c r="F20357" s="1">
        <v>1</v>
      </c>
      <c r="G20357" s="1">
        <v>0</v>
      </c>
      <c r="H20357" s="1">
        <v>5</v>
      </c>
      <c r="I20357" s="15">
        <v>0.16666666666666666</v>
      </c>
      <c r="J20357">
        <f t="shared" si="318"/>
        <v>40</v>
      </c>
    </row>
    <row r="20358" spans="1:10" x14ac:dyDescent="0.3">
      <c r="A20358" t="s">
        <v>20395</v>
      </c>
      <c r="C20358" s="18">
        <v>365.39383009606735</v>
      </c>
      <c r="D20358" s="1"/>
      <c r="E20358" s="1">
        <v>19</v>
      </c>
      <c r="F20358" s="1">
        <v>7</v>
      </c>
      <c r="G20358" s="1">
        <v>0</v>
      </c>
      <c r="H20358" s="1">
        <v>12</v>
      </c>
      <c r="I20358" s="15">
        <v>0.36842105263157893</v>
      </c>
      <c r="J20358">
        <f t="shared" si="318"/>
        <v>40</v>
      </c>
    </row>
    <row r="20359" spans="1:10" x14ac:dyDescent="0.3">
      <c r="A20359" t="s">
        <v>20426</v>
      </c>
      <c r="C20359" s="18">
        <v>360.68164250860957</v>
      </c>
      <c r="D20359" s="1"/>
      <c r="E20359" s="1">
        <v>8</v>
      </c>
      <c r="F20359" s="1">
        <v>2</v>
      </c>
      <c r="G20359" s="1">
        <v>0</v>
      </c>
      <c r="H20359" s="1">
        <v>6</v>
      </c>
      <c r="I20359" s="15">
        <v>0.25</v>
      </c>
      <c r="J20359">
        <f t="shared" si="318"/>
        <v>40</v>
      </c>
    </row>
    <row r="20360" spans="1:10" x14ac:dyDescent="0.3">
      <c r="A20360" t="s">
        <v>20333</v>
      </c>
      <c r="C20360" s="18">
        <v>360.67883144089581</v>
      </c>
      <c r="D20360" s="1"/>
      <c r="E20360" s="1">
        <v>8</v>
      </c>
      <c r="F20360" s="1">
        <v>2</v>
      </c>
      <c r="G20360" s="1">
        <v>0</v>
      </c>
      <c r="H20360" s="1">
        <v>6</v>
      </c>
      <c r="I20360" s="15">
        <v>0.25</v>
      </c>
      <c r="J20360">
        <f t="shared" si="318"/>
        <v>40</v>
      </c>
    </row>
    <row r="20361" spans="1:10" x14ac:dyDescent="0.3">
      <c r="A20361" t="s">
        <v>20334</v>
      </c>
      <c r="C20361" s="18">
        <v>360.67460907819242</v>
      </c>
      <c r="D20361" s="1"/>
      <c r="E20361" s="1">
        <v>6</v>
      </c>
      <c r="F20361" s="1">
        <v>1</v>
      </c>
      <c r="G20361" s="1">
        <v>0</v>
      </c>
      <c r="H20361" s="1">
        <v>5</v>
      </c>
      <c r="I20361" s="15">
        <v>0.16666666666666666</v>
      </c>
      <c r="J20361">
        <f t="shared" si="318"/>
        <v>40</v>
      </c>
    </row>
    <row r="20362" spans="1:10" x14ac:dyDescent="0.3">
      <c r="A20362" t="s">
        <v>20335</v>
      </c>
      <c r="C20362" s="18">
        <v>360.67107635426373</v>
      </c>
      <c r="D20362" s="1"/>
      <c r="E20362" s="1">
        <v>5</v>
      </c>
      <c r="F20362" s="1">
        <v>0</v>
      </c>
      <c r="G20362" s="1">
        <v>1</v>
      </c>
      <c r="H20362" s="1">
        <v>4</v>
      </c>
      <c r="I20362" s="15">
        <v>0.1</v>
      </c>
      <c r="J20362">
        <f t="shared" si="318"/>
        <v>40</v>
      </c>
    </row>
    <row r="20363" spans="1:10" x14ac:dyDescent="0.3">
      <c r="A20363" t="s">
        <v>20336</v>
      </c>
      <c r="C20363" s="18">
        <v>360.66443015753919</v>
      </c>
      <c r="D20363" s="1"/>
      <c r="E20363" s="1">
        <v>6</v>
      </c>
      <c r="F20363" s="1">
        <v>1</v>
      </c>
      <c r="G20363" s="1">
        <v>0</v>
      </c>
      <c r="H20363" s="1">
        <v>5</v>
      </c>
      <c r="I20363" s="15">
        <v>0.16666666666666666</v>
      </c>
      <c r="J20363">
        <f t="shared" si="318"/>
        <v>40</v>
      </c>
    </row>
    <row r="20364" spans="1:10" x14ac:dyDescent="0.3">
      <c r="A20364" t="s">
        <v>20530</v>
      </c>
      <c r="C20364" s="18">
        <v>360.66062349227082</v>
      </c>
      <c r="D20364" s="1"/>
      <c r="E20364" s="1">
        <v>46</v>
      </c>
      <c r="F20364" s="1">
        <v>18</v>
      </c>
      <c r="G20364" s="1">
        <v>0</v>
      </c>
      <c r="H20364" s="1">
        <v>28</v>
      </c>
      <c r="I20364" s="15">
        <v>0.39130434782608697</v>
      </c>
      <c r="J20364">
        <f t="shared" si="318"/>
        <v>20</v>
      </c>
    </row>
    <row r="20365" spans="1:10" x14ac:dyDescent="0.3">
      <c r="A20365" t="s">
        <v>20337</v>
      </c>
      <c r="C20365" s="18">
        <v>360.65133555882772</v>
      </c>
      <c r="D20365" s="1"/>
      <c r="E20365" s="1">
        <v>6</v>
      </c>
      <c r="F20365" s="1">
        <v>1</v>
      </c>
      <c r="G20365" s="1">
        <v>0</v>
      </c>
      <c r="H20365" s="1">
        <v>5</v>
      </c>
      <c r="I20365" s="15">
        <v>0.16666666666666666</v>
      </c>
      <c r="J20365">
        <f t="shared" si="318"/>
        <v>40</v>
      </c>
    </row>
    <row r="20366" spans="1:10" x14ac:dyDescent="0.3">
      <c r="A20366" t="s">
        <v>20339</v>
      </c>
      <c r="C20366" s="18">
        <v>360.64558221558667</v>
      </c>
      <c r="D20366" s="1"/>
      <c r="E20366" s="1">
        <v>6</v>
      </c>
      <c r="F20366" s="1">
        <v>1</v>
      </c>
      <c r="G20366" s="1">
        <v>0</v>
      </c>
      <c r="H20366" s="1">
        <v>5</v>
      </c>
      <c r="I20366" s="15">
        <v>0.16666666666666666</v>
      </c>
      <c r="J20366">
        <f t="shared" si="318"/>
        <v>40</v>
      </c>
    </row>
    <row r="20367" spans="1:10" x14ac:dyDescent="0.3">
      <c r="A20367" t="s">
        <v>20340</v>
      </c>
      <c r="C20367" s="18">
        <v>360.63817926234248</v>
      </c>
      <c r="D20367" s="1"/>
      <c r="E20367" s="1">
        <v>6</v>
      </c>
      <c r="F20367" s="1">
        <v>1</v>
      </c>
      <c r="G20367" s="1">
        <v>0</v>
      </c>
      <c r="H20367" s="1">
        <v>5</v>
      </c>
      <c r="I20367" s="15">
        <v>0.16666666666666666</v>
      </c>
      <c r="J20367">
        <f t="shared" si="318"/>
        <v>40</v>
      </c>
    </row>
    <row r="20368" spans="1:10" x14ac:dyDescent="0.3">
      <c r="A20368" t="s">
        <v>20341</v>
      </c>
      <c r="C20368" s="18">
        <v>360.62156642924975</v>
      </c>
      <c r="D20368" s="1"/>
      <c r="E20368" s="1">
        <v>5</v>
      </c>
      <c r="F20368" s="1">
        <v>0</v>
      </c>
      <c r="G20368" s="1">
        <v>1</v>
      </c>
      <c r="H20368" s="1">
        <v>4</v>
      </c>
      <c r="I20368" s="15">
        <v>0.1</v>
      </c>
      <c r="J20368">
        <f t="shared" si="318"/>
        <v>40</v>
      </c>
    </row>
    <row r="20369" spans="1:10" x14ac:dyDescent="0.3">
      <c r="A20369" t="s">
        <v>20342</v>
      </c>
      <c r="C20369" s="18">
        <v>360.61556961303046</v>
      </c>
      <c r="D20369" s="1"/>
      <c r="E20369" s="1">
        <v>8</v>
      </c>
      <c r="F20369" s="1">
        <v>2</v>
      </c>
      <c r="G20369" s="1">
        <v>0</v>
      </c>
      <c r="H20369" s="1">
        <v>6</v>
      </c>
      <c r="I20369" s="15">
        <v>0.25</v>
      </c>
      <c r="J20369">
        <f t="shared" si="318"/>
        <v>40</v>
      </c>
    </row>
    <row r="20370" spans="1:10" x14ac:dyDescent="0.3">
      <c r="A20370" t="s">
        <v>20343</v>
      </c>
      <c r="C20370" s="18">
        <v>360.61193599047738</v>
      </c>
      <c r="D20370" s="1"/>
      <c r="E20370" s="1">
        <v>6</v>
      </c>
      <c r="F20370" s="1">
        <v>1</v>
      </c>
      <c r="G20370" s="1">
        <v>0</v>
      </c>
      <c r="H20370" s="1">
        <v>5</v>
      </c>
      <c r="I20370" s="15">
        <v>0.16666666666666666</v>
      </c>
      <c r="J20370">
        <f t="shared" si="318"/>
        <v>40</v>
      </c>
    </row>
    <row r="20371" spans="1:10" x14ac:dyDescent="0.3">
      <c r="A20371" t="s">
        <v>20344</v>
      </c>
      <c r="C20371" s="18">
        <v>360.60985210480561</v>
      </c>
      <c r="D20371" s="1"/>
      <c r="E20371" s="1">
        <v>4</v>
      </c>
      <c r="F20371" s="1">
        <v>0</v>
      </c>
      <c r="G20371" s="1">
        <v>0</v>
      </c>
      <c r="H20371" s="1">
        <v>4</v>
      </c>
      <c r="I20371" s="15">
        <v>0</v>
      </c>
      <c r="J20371">
        <f t="shared" si="318"/>
        <v>40</v>
      </c>
    </row>
    <row r="20372" spans="1:10" x14ac:dyDescent="0.3">
      <c r="A20372" t="s">
        <v>20345</v>
      </c>
      <c r="C20372" s="18">
        <v>360.60813619362</v>
      </c>
      <c r="D20372" s="1"/>
      <c r="E20372" s="1">
        <v>21</v>
      </c>
      <c r="F20372" s="1">
        <v>7</v>
      </c>
      <c r="G20372" s="1">
        <v>2</v>
      </c>
      <c r="H20372" s="1">
        <v>12</v>
      </c>
      <c r="I20372" s="15">
        <v>0.38095238095238093</v>
      </c>
      <c r="J20372">
        <f t="shared" si="318"/>
        <v>40</v>
      </c>
    </row>
    <row r="20373" spans="1:10" x14ac:dyDescent="0.3">
      <c r="A20373" t="s">
        <v>20346</v>
      </c>
      <c r="C20373" s="18">
        <v>360.60743107125933</v>
      </c>
      <c r="D20373" s="1"/>
      <c r="E20373" s="1">
        <v>6</v>
      </c>
      <c r="F20373" s="1">
        <v>1</v>
      </c>
      <c r="G20373" s="1">
        <v>0</v>
      </c>
      <c r="H20373" s="1">
        <v>5</v>
      </c>
      <c r="I20373" s="15">
        <v>0.16666666666666666</v>
      </c>
      <c r="J20373">
        <f t="shared" si="318"/>
        <v>40</v>
      </c>
    </row>
    <row r="20374" spans="1:10" x14ac:dyDescent="0.3">
      <c r="A20374" t="s">
        <v>20347</v>
      </c>
      <c r="C20374" s="18">
        <v>360.60586992261051</v>
      </c>
      <c r="D20374" s="1"/>
      <c r="E20374" s="1">
        <v>6</v>
      </c>
      <c r="F20374" s="1">
        <v>1</v>
      </c>
      <c r="G20374" s="1">
        <v>0</v>
      </c>
      <c r="H20374" s="1">
        <v>5</v>
      </c>
      <c r="I20374" s="15">
        <v>0.16666666666666666</v>
      </c>
      <c r="J20374">
        <f t="shared" si="318"/>
        <v>40</v>
      </c>
    </row>
    <row r="20375" spans="1:10" x14ac:dyDescent="0.3">
      <c r="A20375" t="s">
        <v>20348</v>
      </c>
      <c r="C20375" s="18">
        <v>360.60098622545746</v>
      </c>
      <c r="D20375" s="1"/>
      <c r="E20375" s="1">
        <v>13</v>
      </c>
      <c r="F20375" s="1">
        <v>4</v>
      </c>
      <c r="G20375" s="1">
        <v>0</v>
      </c>
      <c r="H20375" s="1">
        <v>9</v>
      </c>
      <c r="I20375" s="15">
        <v>0.30769230769230771</v>
      </c>
      <c r="J20375">
        <f t="shared" si="318"/>
        <v>40</v>
      </c>
    </row>
    <row r="20376" spans="1:10" x14ac:dyDescent="0.3">
      <c r="A20376" t="s">
        <v>20349</v>
      </c>
      <c r="C20376" s="18">
        <v>360.59978327375188</v>
      </c>
      <c r="D20376" s="1"/>
      <c r="E20376" s="1">
        <v>3</v>
      </c>
      <c r="F20376" s="1">
        <v>0</v>
      </c>
      <c r="G20376" s="1">
        <v>0</v>
      </c>
      <c r="H20376" s="1">
        <v>3</v>
      </c>
      <c r="I20376" s="15">
        <v>0</v>
      </c>
      <c r="J20376">
        <f t="shared" si="318"/>
        <v>40</v>
      </c>
    </row>
    <row r="20377" spans="1:10" x14ac:dyDescent="0.3">
      <c r="A20377" t="s">
        <v>20350</v>
      </c>
      <c r="C20377" s="18">
        <v>360.59803179596929</v>
      </c>
      <c r="D20377" s="1"/>
      <c r="E20377" s="1">
        <v>6</v>
      </c>
      <c r="F20377" s="1">
        <v>1</v>
      </c>
      <c r="G20377" s="1">
        <v>0</v>
      </c>
      <c r="H20377" s="1">
        <v>5</v>
      </c>
      <c r="I20377" s="15">
        <v>0.16666666666666666</v>
      </c>
      <c r="J20377">
        <f t="shared" si="318"/>
        <v>40</v>
      </c>
    </row>
    <row r="20378" spans="1:10" x14ac:dyDescent="0.3">
      <c r="A20378" t="s">
        <v>20351</v>
      </c>
      <c r="C20378" s="18">
        <v>360.59108664007505</v>
      </c>
      <c r="D20378" s="1"/>
      <c r="E20378" s="1">
        <v>3</v>
      </c>
      <c r="F20378" s="1">
        <v>0</v>
      </c>
      <c r="G20378" s="1">
        <v>0</v>
      </c>
      <c r="H20378" s="1">
        <v>3</v>
      </c>
      <c r="I20378" s="15">
        <v>0</v>
      </c>
      <c r="J20378">
        <f t="shared" si="318"/>
        <v>40</v>
      </c>
    </row>
    <row r="20379" spans="1:10" x14ac:dyDescent="0.3">
      <c r="A20379" t="s">
        <v>20352</v>
      </c>
      <c r="C20379" s="18">
        <v>360.58711130691654</v>
      </c>
      <c r="D20379" s="1"/>
      <c r="E20379" s="1">
        <v>10</v>
      </c>
      <c r="F20379" s="1">
        <v>3</v>
      </c>
      <c r="G20379" s="1">
        <v>0</v>
      </c>
      <c r="H20379" s="1">
        <v>7</v>
      </c>
      <c r="I20379" s="15">
        <v>0.3</v>
      </c>
      <c r="J20379">
        <f t="shared" si="318"/>
        <v>40</v>
      </c>
    </row>
    <row r="20380" spans="1:10" x14ac:dyDescent="0.3">
      <c r="A20380" t="s">
        <v>20353</v>
      </c>
      <c r="C20380" s="18">
        <v>360.58598492225354</v>
      </c>
      <c r="D20380" s="1"/>
      <c r="E20380" s="1">
        <v>4</v>
      </c>
      <c r="F20380" s="1">
        <v>0</v>
      </c>
      <c r="G20380" s="1">
        <v>0</v>
      </c>
      <c r="H20380" s="1">
        <v>4</v>
      </c>
      <c r="I20380" s="15">
        <v>0</v>
      </c>
      <c r="J20380">
        <f t="shared" si="318"/>
        <v>40</v>
      </c>
    </row>
    <row r="20381" spans="1:10" x14ac:dyDescent="0.3">
      <c r="A20381" t="s">
        <v>20599</v>
      </c>
      <c r="C20381" s="18">
        <v>360.58388338038088</v>
      </c>
      <c r="D20381" s="1"/>
      <c r="E20381" s="1">
        <v>24</v>
      </c>
      <c r="F20381" s="1">
        <v>9</v>
      </c>
      <c r="G20381" s="1">
        <v>0</v>
      </c>
      <c r="H20381" s="1">
        <v>15</v>
      </c>
      <c r="I20381" s="15">
        <v>0.375</v>
      </c>
      <c r="J20381">
        <f t="shared" si="318"/>
        <v>40</v>
      </c>
    </row>
    <row r="20382" spans="1:10" x14ac:dyDescent="0.3">
      <c r="A20382" t="s">
        <v>20354</v>
      </c>
      <c r="C20382" s="18">
        <v>360.57568182691193</v>
      </c>
      <c r="D20382" s="1"/>
      <c r="E20382" s="1">
        <v>6</v>
      </c>
      <c r="F20382" s="1">
        <v>0</v>
      </c>
      <c r="G20382" s="1">
        <v>0</v>
      </c>
      <c r="H20382" s="1">
        <v>6</v>
      </c>
      <c r="I20382" s="15">
        <v>0</v>
      </c>
      <c r="J20382">
        <f t="shared" si="318"/>
        <v>40</v>
      </c>
    </row>
    <row r="20383" spans="1:10" x14ac:dyDescent="0.3">
      <c r="A20383" t="s">
        <v>20355</v>
      </c>
      <c r="C20383" s="18">
        <v>360.57331627628156</v>
      </c>
      <c r="D20383" s="1"/>
      <c r="E20383" s="1">
        <v>8</v>
      </c>
      <c r="F20383" s="1">
        <v>2</v>
      </c>
      <c r="G20383" s="1">
        <v>0</v>
      </c>
      <c r="H20383" s="1">
        <v>6</v>
      </c>
      <c r="I20383" s="15">
        <v>0.25</v>
      </c>
      <c r="J20383">
        <f t="shared" si="318"/>
        <v>40</v>
      </c>
    </row>
    <row r="20384" spans="1:10" x14ac:dyDescent="0.3">
      <c r="A20384" t="s">
        <v>20363</v>
      </c>
      <c r="C20384" s="18">
        <v>360.56647585339908</v>
      </c>
      <c r="D20384" s="1"/>
      <c r="E20384" s="1">
        <v>6</v>
      </c>
      <c r="F20384" s="1">
        <v>1</v>
      </c>
      <c r="G20384" s="1">
        <v>0</v>
      </c>
      <c r="H20384" s="1">
        <v>5</v>
      </c>
      <c r="I20384" s="15">
        <v>0.16666666666666666</v>
      </c>
      <c r="J20384">
        <f t="shared" si="318"/>
        <v>40</v>
      </c>
    </row>
    <row r="20385" spans="1:10" x14ac:dyDescent="0.3">
      <c r="A20385" t="s">
        <v>20356</v>
      </c>
      <c r="C20385" s="18">
        <v>360.562879465744</v>
      </c>
      <c r="D20385" s="1"/>
      <c r="E20385" s="1">
        <v>6</v>
      </c>
      <c r="F20385" s="1">
        <v>1</v>
      </c>
      <c r="G20385" s="1">
        <v>0</v>
      </c>
      <c r="H20385" s="1">
        <v>5</v>
      </c>
      <c r="I20385" s="15">
        <v>0.16666666666666666</v>
      </c>
      <c r="J20385">
        <f t="shared" si="318"/>
        <v>40</v>
      </c>
    </row>
    <row r="20386" spans="1:10" x14ac:dyDescent="0.3">
      <c r="A20386" t="s">
        <v>20357</v>
      </c>
      <c r="C20386" s="18">
        <v>360.55456945787034</v>
      </c>
      <c r="D20386" s="1"/>
      <c r="E20386" s="1">
        <v>3</v>
      </c>
      <c r="F20386" s="1">
        <v>0</v>
      </c>
      <c r="G20386" s="1">
        <v>0</v>
      </c>
      <c r="H20386" s="1">
        <v>3</v>
      </c>
      <c r="I20386" s="15">
        <v>0</v>
      </c>
      <c r="J20386">
        <f t="shared" si="318"/>
        <v>40</v>
      </c>
    </row>
    <row r="20387" spans="1:10" x14ac:dyDescent="0.3">
      <c r="A20387" t="s">
        <v>20358</v>
      </c>
      <c r="C20387" s="18">
        <v>360.5511378108576</v>
      </c>
      <c r="D20387" s="1"/>
      <c r="E20387" s="1">
        <v>5</v>
      </c>
      <c r="F20387" s="1">
        <v>0</v>
      </c>
      <c r="G20387" s="1">
        <v>1</v>
      </c>
      <c r="H20387" s="1">
        <v>4</v>
      </c>
      <c r="I20387" s="15">
        <v>0.1</v>
      </c>
      <c r="J20387">
        <f t="shared" si="318"/>
        <v>40</v>
      </c>
    </row>
    <row r="20388" spans="1:10" x14ac:dyDescent="0.3">
      <c r="A20388" t="s">
        <v>20359</v>
      </c>
      <c r="C20388" s="18">
        <v>360.54248191840281</v>
      </c>
      <c r="D20388" s="1"/>
      <c r="E20388" s="1">
        <v>6</v>
      </c>
      <c r="F20388" s="1">
        <v>0</v>
      </c>
      <c r="G20388" s="1">
        <v>1</v>
      </c>
      <c r="H20388" s="1">
        <v>5</v>
      </c>
      <c r="I20388" s="15">
        <v>8.3333333333333329E-2</v>
      </c>
      <c r="J20388">
        <f t="shared" si="318"/>
        <v>40</v>
      </c>
    </row>
    <row r="20389" spans="1:10" x14ac:dyDescent="0.3">
      <c r="A20389" t="s">
        <v>20489</v>
      </c>
      <c r="C20389" s="18">
        <v>360.53912857126619</v>
      </c>
      <c r="D20389" s="1"/>
      <c r="E20389" s="1">
        <v>6</v>
      </c>
      <c r="F20389" s="1">
        <v>1</v>
      </c>
      <c r="G20389" s="1">
        <v>0</v>
      </c>
      <c r="H20389" s="1">
        <v>5</v>
      </c>
      <c r="I20389" s="15">
        <v>0.16666666666666666</v>
      </c>
      <c r="J20389">
        <f t="shared" si="318"/>
        <v>40</v>
      </c>
    </row>
    <row r="20390" spans="1:10" x14ac:dyDescent="0.3">
      <c r="A20390" t="s">
        <v>20360</v>
      </c>
      <c r="C20390" s="18">
        <v>360.53844877093195</v>
      </c>
      <c r="D20390" s="1"/>
      <c r="E20390" s="1">
        <v>4</v>
      </c>
      <c r="F20390" s="1">
        <v>0</v>
      </c>
      <c r="G20390" s="1">
        <v>0</v>
      </c>
      <c r="H20390" s="1">
        <v>4</v>
      </c>
      <c r="I20390" s="15">
        <v>0</v>
      </c>
      <c r="J20390">
        <f t="shared" si="318"/>
        <v>40</v>
      </c>
    </row>
    <row r="20391" spans="1:10" x14ac:dyDescent="0.3">
      <c r="A20391" t="s">
        <v>20361</v>
      </c>
      <c r="C20391" s="18">
        <v>360.536653350432</v>
      </c>
      <c r="D20391" s="1"/>
      <c r="E20391" s="1">
        <v>4</v>
      </c>
      <c r="F20391" s="1">
        <v>0</v>
      </c>
      <c r="G20391" s="1">
        <v>0</v>
      </c>
      <c r="H20391" s="1">
        <v>4</v>
      </c>
      <c r="I20391" s="15">
        <v>0</v>
      </c>
      <c r="J20391">
        <f t="shared" si="318"/>
        <v>40</v>
      </c>
    </row>
    <row r="20392" spans="1:10" x14ac:dyDescent="0.3">
      <c r="A20392" t="s">
        <v>20362</v>
      </c>
      <c r="C20392" s="18">
        <v>360.53621092318213</v>
      </c>
      <c r="D20392" s="1"/>
      <c r="E20392" s="1">
        <v>23</v>
      </c>
      <c r="F20392" s="1">
        <v>4</v>
      </c>
      <c r="G20392" s="1">
        <v>0</v>
      </c>
      <c r="H20392" s="1">
        <v>19</v>
      </c>
      <c r="I20392" s="15">
        <v>0.17391304347826086</v>
      </c>
      <c r="J20392">
        <f t="shared" si="318"/>
        <v>40</v>
      </c>
    </row>
    <row r="20393" spans="1:10" x14ac:dyDescent="0.3">
      <c r="A20393" t="s">
        <v>20364</v>
      </c>
      <c r="C20393" s="18">
        <v>360.53154939176216</v>
      </c>
      <c r="D20393" s="1"/>
      <c r="E20393" s="1">
        <v>5</v>
      </c>
      <c r="F20393" s="1">
        <v>0</v>
      </c>
      <c r="G20393" s="1">
        <v>1</v>
      </c>
      <c r="H20393" s="1">
        <v>4</v>
      </c>
      <c r="I20393" s="15">
        <v>0.1</v>
      </c>
      <c r="J20393">
        <f t="shared" si="318"/>
        <v>40</v>
      </c>
    </row>
    <row r="20394" spans="1:10" x14ac:dyDescent="0.3">
      <c r="A20394" t="s">
        <v>20365</v>
      </c>
      <c r="C20394" s="18">
        <v>360.52804502236296</v>
      </c>
      <c r="D20394" s="1"/>
      <c r="E20394" s="1">
        <v>5</v>
      </c>
      <c r="F20394" s="1">
        <v>0</v>
      </c>
      <c r="G20394" s="1">
        <v>1</v>
      </c>
      <c r="H20394" s="1">
        <v>4</v>
      </c>
      <c r="I20394" s="15">
        <v>0.1</v>
      </c>
      <c r="J20394">
        <f t="shared" si="318"/>
        <v>40</v>
      </c>
    </row>
    <row r="20395" spans="1:10" x14ac:dyDescent="0.3">
      <c r="A20395" t="s">
        <v>20367</v>
      </c>
      <c r="C20395" s="18">
        <v>360.52436701838394</v>
      </c>
      <c r="D20395" s="1"/>
      <c r="E20395" s="1">
        <v>12</v>
      </c>
      <c r="F20395" s="1">
        <v>4</v>
      </c>
      <c r="G20395" s="1">
        <v>0</v>
      </c>
      <c r="H20395" s="1">
        <v>8</v>
      </c>
      <c r="I20395" s="15">
        <v>0.33333333333333331</v>
      </c>
      <c r="J20395">
        <f t="shared" si="318"/>
        <v>40</v>
      </c>
    </row>
    <row r="20396" spans="1:10" x14ac:dyDescent="0.3">
      <c r="A20396" t="s">
        <v>20368</v>
      </c>
      <c r="C20396" s="18">
        <v>360.51813515039345</v>
      </c>
      <c r="D20396" s="1"/>
      <c r="E20396" s="1">
        <v>10</v>
      </c>
      <c r="F20396" s="1">
        <v>3</v>
      </c>
      <c r="G20396" s="1">
        <v>0</v>
      </c>
      <c r="H20396" s="1">
        <v>7</v>
      </c>
      <c r="I20396" s="15">
        <v>0.3</v>
      </c>
      <c r="J20396">
        <f t="shared" si="318"/>
        <v>40</v>
      </c>
    </row>
    <row r="20397" spans="1:10" x14ac:dyDescent="0.3">
      <c r="A20397" t="s">
        <v>20369</v>
      </c>
      <c r="C20397" s="18">
        <v>360.51030147454509</v>
      </c>
      <c r="D20397" s="1"/>
      <c r="E20397" s="1">
        <v>11</v>
      </c>
      <c r="F20397" s="1">
        <v>3</v>
      </c>
      <c r="G20397" s="1">
        <v>0</v>
      </c>
      <c r="H20397" s="1">
        <v>8</v>
      </c>
      <c r="I20397" s="15">
        <v>0.27272727272727271</v>
      </c>
      <c r="J20397">
        <f t="shared" si="318"/>
        <v>40</v>
      </c>
    </row>
    <row r="20398" spans="1:10" x14ac:dyDescent="0.3">
      <c r="A20398" t="s">
        <v>20370</v>
      </c>
      <c r="C20398" s="18">
        <v>305.89426320383558</v>
      </c>
      <c r="D20398" s="1"/>
      <c r="E20398" s="1">
        <v>23</v>
      </c>
      <c r="F20398" s="1">
        <v>7</v>
      </c>
      <c r="G20398" s="1">
        <v>1</v>
      </c>
      <c r="H20398" s="1">
        <v>15</v>
      </c>
      <c r="I20398" s="15">
        <v>0.32608695652173914</v>
      </c>
      <c r="J20398">
        <f t="shared" si="318"/>
        <v>40</v>
      </c>
    </row>
    <row r="20399" spans="1:10" x14ac:dyDescent="0.3">
      <c r="A20399" t="s">
        <v>20371</v>
      </c>
      <c r="C20399" s="18">
        <v>360.50951486647295</v>
      </c>
      <c r="D20399" s="1"/>
      <c r="E20399" s="1">
        <v>9</v>
      </c>
      <c r="F20399" s="1">
        <v>2</v>
      </c>
      <c r="G20399" s="1">
        <v>1</v>
      </c>
      <c r="H20399" s="1">
        <v>6</v>
      </c>
      <c r="I20399" s="15">
        <v>0.27777777777777779</v>
      </c>
      <c r="J20399">
        <f t="shared" si="318"/>
        <v>40</v>
      </c>
    </row>
    <row r="20400" spans="1:10" x14ac:dyDescent="0.3">
      <c r="A20400" t="s">
        <v>20373</v>
      </c>
      <c r="C20400" s="18">
        <v>360.49366574092568</v>
      </c>
      <c r="D20400" s="1"/>
      <c r="E20400" s="1">
        <v>6</v>
      </c>
      <c r="F20400" s="1">
        <v>1</v>
      </c>
      <c r="G20400" s="1">
        <v>0</v>
      </c>
      <c r="H20400" s="1">
        <v>5</v>
      </c>
      <c r="I20400" s="15">
        <v>0.16666666666666666</v>
      </c>
      <c r="J20400">
        <f t="shared" si="318"/>
        <v>40</v>
      </c>
    </row>
    <row r="20401" spans="1:10" x14ac:dyDescent="0.3">
      <c r="A20401" t="s">
        <v>20374</v>
      </c>
      <c r="C20401" s="18">
        <v>360.49088899613889</v>
      </c>
      <c r="D20401" s="1"/>
      <c r="E20401" s="1">
        <v>4</v>
      </c>
      <c r="F20401" s="1">
        <v>0</v>
      </c>
      <c r="G20401" s="1">
        <v>0</v>
      </c>
      <c r="H20401" s="1">
        <v>4</v>
      </c>
      <c r="I20401" s="15">
        <v>0</v>
      </c>
      <c r="J20401">
        <f t="shared" si="318"/>
        <v>40</v>
      </c>
    </row>
    <row r="20402" spans="1:10" x14ac:dyDescent="0.3">
      <c r="A20402" t="s">
        <v>20375</v>
      </c>
      <c r="C20402" s="18">
        <v>360.48880780911975</v>
      </c>
      <c r="D20402" s="1"/>
      <c r="E20402" s="1">
        <v>6</v>
      </c>
      <c r="F20402" s="1">
        <v>1</v>
      </c>
      <c r="G20402" s="1">
        <v>0</v>
      </c>
      <c r="H20402" s="1">
        <v>5</v>
      </c>
      <c r="I20402" s="15">
        <v>0.16666666666666666</v>
      </c>
      <c r="J20402">
        <f t="shared" si="318"/>
        <v>40</v>
      </c>
    </row>
    <row r="20403" spans="1:10" x14ac:dyDescent="0.3">
      <c r="A20403" t="s">
        <v>19824</v>
      </c>
      <c r="C20403" s="18">
        <v>360.48036991636502</v>
      </c>
      <c r="D20403" s="1"/>
      <c r="E20403" s="1">
        <v>14</v>
      </c>
      <c r="F20403" s="1">
        <v>3</v>
      </c>
      <c r="G20403" s="1">
        <v>0</v>
      </c>
      <c r="H20403" s="1">
        <v>11</v>
      </c>
      <c r="I20403" s="15">
        <v>0.21428571428571427</v>
      </c>
      <c r="J20403">
        <f t="shared" si="318"/>
        <v>40</v>
      </c>
    </row>
    <row r="20404" spans="1:10" x14ac:dyDescent="0.3">
      <c r="A20404" t="s">
        <v>20376</v>
      </c>
      <c r="C20404" s="18">
        <v>360.47641320663467</v>
      </c>
      <c r="D20404" s="1"/>
      <c r="E20404" s="1">
        <v>10</v>
      </c>
      <c r="F20404" s="1">
        <v>3</v>
      </c>
      <c r="G20404" s="1">
        <v>0</v>
      </c>
      <c r="H20404" s="1">
        <v>7</v>
      </c>
      <c r="I20404" s="15">
        <v>0.3</v>
      </c>
      <c r="J20404">
        <f t="shared" si="318"/>
        <v>40</v>
      </c>
    </row>
    <row r="20405" spans="1:10" x14ac:dyDescent="0.3">
      <c r="A20405" t="s">
        <v>20377</v>
      </c>
      <c r="C20405" s="18">
        <v>360.47427338178011</v>
      </c>
      <c r="D20405" s="1"/>
      <c r="E20405" s="1">
        <v>15</v>
      </c>
      <c r="F20405" s="1">
        <v>5</v>
      </c>
      <c r="G20405" s="1">
        <v>1</v>
      </c>
      <c r="H20405" s="1">
        <v>9</v>
      </c>
      <c r="I20405" s="15">
        <v>0.36666666666666664</v>
      </c>
      <c r="J20405">
        <f t="shared" si="318"/>
        <v>40</v>
      </c>
    </row>
    <row r="20406" spans="1:10" x14ac:dyDescent="0.3">
      <c r="A20406" t="s">
        <v>20378</v>
      </c>
      <c r="C20406" s="18">
        <v>360.46651668964489</v>
      </c>
      <c r="D20406" s="1"/>
      <c r="E20406" s="1">
        <v>6</v>
      </c>
      <c r="F20406" s="1">
        <v>1</v>
      </c>
      <c r="G20406" s="1">
        <v>0</v>
      </c>
      <c r="H20406" s="1">
        <v>5</v>
      </c>
      <c r="I20406" s="15">
        <v>0.16666666666666666</v>
      </c>
      <c r="J20406">
        <f t="shared" si="318"/>
        <v>40</v>
      </c>
    </row>
    <row r="20407" spans="1:10" x14ac:dyDescent="0.3">
      <c r="A20407" t="s">
        <v>20379</v>
      </c>
      <c r="C20407" s="18">
        <v>360.46034102838775</v>
      </c>
      <c r="D20407" s="1"/>
      <c r="E20407" s="1">
        <v>6</v>
      </c>
      <c r="F20407" s="1">
        <v>1</v>
      </c>
      <c r="G20407" s="1">
        <v>0</v>
      </c>
      <c r="H20407" s="1">
        <v>5</v>
      </c>
      <c r="I20407" s="15">
        <v>0.16666666666666666</v>
      </c>
      <c r="J20407">
        <f t="shared" si="318"/>
        <v>40</v>
      </c>
    </row>
    <row r="20408" spans="1:10" x14ac:dyDescent="0.3">
      <c r="A20408" t="s">
        <v>20380</v>
      </c>
      <c r="C20408" s="18">
        <v>360.45986645006872</v>
      </c>
      <c r="D20408" s="1"/>
      <c r="E20408" s="1">
        <v>5</v>
      </c>
      <c r="F20408" s="1">
        <v>1</v>
      </c>
      <c r="G20408" s="1">
        <v>0</v>
      </c>
      <c r="H20408" s="1">
        <v>4</v>
      </c>
      <c r="I20408" s="15">
        <v>0.2</v>
      </c>
      <c r="J20408">
        <f t="shared" si="318"/>
        <v>40</v>
      </c>
    </row>
    <row r="20409" spans="1:10" x14ac:dyDescent="0.3">
      <c r="A20409" t="s">
        <v>20381</v>
      </c>
      <c r="C20409" s="18">
        <v>360.45568244478261</v>
      </c>
      <c r="D20409" s="1"/>
      <c r="E20409" s="1">
        <v>24</v>
      </c>
      <c r="F20409" s="1">
        <v>8</v>
      </c>
      <c r="G20409" s="1">
        <v>2</v>
      </c>
      <c r="H20409" s="1">
        <v>14</v>
      </c>
      <c r="I20409" s="15">
        <v>0.375</v>
      </c>
      <c r="J20409">
        <f t="shared" si="318"/>
        <v>40</v>
      </c>
    </row>
    <row r="20410" spans="1:10" x14ac:dyDescent="0.3">
      <c r="A20410" t="s">
        <v>19248</v>
      </c>
      <c r="C20410" s="18">
        <v>360.44338035856367</v>
      </c>
      <c r="D20410" s="1"/>
      <c r="E20410" s="1">
        <v>10</v>
      </c>
      <c r="F20410" s="1">
        <v>3</v>
      </c>
      <c r="G20410" s="1">
        <v>0</v>
      </c>
      <c r="H20410" s="1">
        <v>7</v>
      </c>
      <c r="I20410" s="15">
        <v>0.3</v>
      </c>
      <c r="J20410">
        <f t="shared" si="318"/>
        <v>40</v>
      </c>
    </row>
    <row r="20411" spans="1:10" x14ac:dyDescent="0.3">
      <c r="A20411" t="s">
        <v>20384</v>
      </c>
      <c r="C20411" s="18">
        <v>360.41755971566323</v>
      </c>
      <c r="D20411" s="1"/>
      <c r="E20411" s="1">
        <v>8</v>
      </c>
      <c r="F20411" s="1">
        <v>2</v>
      </c>
      <c r="G20411" s="1">
        <v>0</v>
      </c>
      <c r="H20411" s="1">
        <v>6</v>
      </c>
      <c r="I20411" s="15">
        <v>0.25</v>
      </c>
      <c r="J20411">
        <f t="shared" si="318"/>
        <v>40</v>
      </c>
    </row>
    <row r="20412" spans="1:10" x14ac:dyDescent="0.3">
      <c r="A20412" t="s">
        <v>20385</v>
      </c>
      <c r="C20412" s="18">
        <v>360.39447324038684</v>
      </c>
      <c r="D20412" s="1"/>
      <c r="E20412" s="1">
        <v>4</v>
      </c>
      <c r="F20412" s="1">
        <v>0</v>
      </c>
      <c r="G20412" s="1">
        <v>0</v>
      </c>
      <c r="H20412" s="1">
        <v>4</v>
      </c>
      <c r="I20412" s="15">
        <v>0</v>
      </c>
      <c r="J20412">
        <f t="shared" si="318"/>
        <v>40</v>
      </c>
    </row>
    <row r="20413" spans="1:10" x14ac:dyDescent="0.3">
      <c r="A20413" t="s">
        <v>20386</v>
      </c>
      <c r="C20413" s="18">
        <v>360.39247009295201</v>
      </c>
      <c r="D20413" s="1"/>
      <c r="E20413" s="1">
        <v>4</v>
      </c>
      <c r="F20413" s="1">
        <v>0</v>
      </c>
      <c r="G20413" s="1">
        <v>0</v>
      </c>
      <c r="H20413" s="1">
        <v>4</v>
      </c>
      <c r="I20413" s="15">
        <v>0</v>
      </c>
      <c r="J20413">
        <f t="shared" si="318"/>
        <v>40</v>
      </c>
    </row>
    <row r="20414" spans="1:10" x14ac:dyDescent="0.3">
      <c r="A20414" t="s">
        <v>20387</v>
      </c>
      <c r="C20414" s="18">
        <v>360.38339023348897</v>
      </c>
      <c r="D20414" s="1"/>
      <c r="E20414" s="1">
        <v>6</v>
      </c>
      <c r="F20414" s="1">
        <v>1</v>
      </c>
      <c r="G20414" s="1">
        <v>0</v>
      </c>
      <c r="H20414" s="1">
        <v>5</v>
      </c>
      <c r="I20414" s="15">
        <v>0.16666666666666666</v>
      </c>
      <c r="J20414">
        <f t="shared" si="318"/>
        <v>40</v>
      </c>
    </row>
    <row r="20415" spans="1:10" x14ac:dyDescent="0.3">
      <c r="A20415" t="s">
        <v>20388</v>
      </c>
      <c r="C20415" s="18">
        <v>360.37022466610892</v>
      </c>
      <c r="D20415" s="1"/>
      <c r="E20415" s="1">
        <v>27</v>
      </c>
      <c r="F20415" s="1">
        <v>9</v>
      </c>
      <c r="G20415" s="1">
        <v>0</v>
      </c>
      <c r="H20415" s="1">
        <v>18</v>
      </c>
      <c r="I20415" s="15">
        <v>0.33333333333333331</v>
      </c>
      <c r="J20415">
        <f t="shared" si="318"/>
        <v>40</v>
      </c>
    </row>
    <row r="20416" spans="1:10" x14ac:dyDescent="0.3">
      <c r="A20416" t="s">
        <v>20389</v>
      </c>
      <c r="C20416" s="18">
        <v>360.36200340137145</v>
      </c>
      <c r="D20416" s="1"/>
      <c r="E20416" s="1">
        <v>5</v>
      </c>
      <c r="F20416" s="1">
        <v>0</v>
      </c>
      <c r="G20416" s="1">
        <v>1</v>
      </c>
      <c r="H20416" s="1">
        <v>4</v>
      </c>
      <c r="I20416" s="15">
        <v>0.1</v>
      </c>
      <c r="J20416">
        <f t="shared" si="318"/>
        <v>40</v>
      </c>
    </row>
    <row r="20417" spans="1:10" x14ac:dyDescent="0.3">
      <c r="A20417" t="s">
        <v>20390</v>
      </c>
      <c r="C20417" s="18">
        <v>360.35189590704073</v>
      </c>
      <c r="D20417" s="1"/>
      <c r="E20417" s="1">
        <v>4</v>
      </c>
      <c r="F20417" s="1">
        <v>0</v>
      </c>
      <c r="G20417" s="1">
        <v>0</v>
      </c>
      <c r="H20417" s="1">
        <v>4</v>
      </c>
      <c r="I20417" s="15">
        <v>0</v>
      </c>
      <c r="J20417">
        <f t="shared" si="318"/>
        <v>40</v>
      </c>
    </row>
    <row r="20418" spans="1:10" x14ac:dyDescent="0.3">
      <c r="A20418" t="s">
        <v>20582</v>
      </c>
      <c r="C20418" s="18">
        <v>360.35126898056546</v>
      </c>
      <c r="D20418" s="1"/>
      <c r="E20418" s="1">
        <v>25</v>
      </c>
      <c r="F20418" s="1">
        <v>7</v>
      </c>
      <c r="G20418" s="1">
        <v>2</v>
      </c>
      <c r="H20418" s="1">
        <v>16</v>
      </c>
      <c r="I20418" s="15">
        <v>0.32</v>
      </c>
      <c r="J20418">
        <f t="shared" si="318"/>
        <v>40</v>
      </c>
    </row>
    <row r="20419" spans="1:10" x14ac:dyDescent="0.3">
      <c r="A20419" t="s">
        <v>20391</v>
      </c>
      <c r="C20419" s="18">
        <v>360.34214867633943</v>
      </c>
      <c r="D20419" s="1"/>
      <c r="E20419" s="1">
        <v>5</v>
      </c>
      <c r="F20419" s="1">
        <v>0</v>
      </c>
      <c r="G20419" s="1">
        <v>1</v>
      </c>
      <c r="H20419" s="1">
        <v>4</v>
      </c>
      <c r="I20419" s="15">
        <v>0.1</v>
      </c>
      <c r="J20419">
        <f t="shared" si="318"/>
        <v>40</v>
      </c>
    </row>
    <row r="20420" spans="1:10" x14ac:dyDescent="0.3">
      <c r="A20420" t="s">
        <v>20392</v>
      </c>
      <c r="C20420" s="18">
        <v>360.33817791835202</v>
      </c>
      <c r="D20420" s="1"/>
      <c r="E20420" s="1">
        <v>6</v>
      </c>
      <c r="F20420" s="1">
        <v>1</v>
      </c>
      <c r="G20420" s="1">
        <v>0</v>
      </c>
      <c r="H20420" s="1">
        <v>5</v>
      </c>
      <c r="I20420" s="15">
        <v>0.16666666666666666</v>
      </c>
      <c r="J20420">
        <f t="shared" ref="J20420:J20483" si="319">IF(E20420&lt;=30,40,20)</f>
        <v>40</v>
      </c>
    </row>
    <row r="20421" spans="1:10" x14ac:dyDescent="0.3">
      <c r="A20421" t="s">
        <v>20486</v>
      </c>
      <c r="C20421" s="18">
        <v>360.33295883056235</v>
      </c>
      <c r="D20421" s="1"/>
      <c r="E20421" s="1">
        <v>10</v>
      </c>
      <c r="F20421" s="1">
        <v>3</v>
      </c>
      <c r="G20421" s="1">
        <v>0</v>
      </c>
      <c r="H20421" s="1">
        <v>7</v>
      </c>
      <c r="I20421" s="15">
        <v>0.3</v>
      </c>
      <c r="J20421">
        <f t="shared" si="319"/>
        <v>40</v>
      </c>
    </row>
    <row r="20422" spans="1:10" x14ac:dyDescent="0.3">
      <c r="A20422" t="s">
        <v>20393</v>
      </c>
      <c r="C20422" s="18">
        <v>360.33285178740135</v>
      </c>
      <c r="D20422" s="1"/>
      <c r="E20422" s="1">
        <v>8</v>
      </c>
      <c r="F20422" s="1">
        <v>2</v>
      </c>
      <c r="G20422" s="1">
        <v>0</v>
      </c>
      <c r="H20422" s="1">
        <v>6</v>
      </c>
      <c r="I20422" s="15">
        <v>0.25</v>
      </c>
      <c r="J20422">
        <f t="shared" si="319"/>
        <v>40</v>
      </c>
    </row>
    <row r="20423" spans="1:10" x14ac:dyDescent="0.3">
      <c r="A20423" t="s">
        <v>20394</v>
      </c>
      <c r="C20423" s="18">
        <v>360.3269912206656</v>
      </c>
      <c r="D20423" s="1"/>
      <c r="E20423" s="1">
        <v>4</v>
      </c>
      <c r="F20423" s="1">
        <v>0</v>
      </c>
      <c r="G20423" s="1">
        <v>0</v>
      </c>
      <c r="H20423" s="1">
        <v>4</v>
      </c>
      <c r="I20423" s="15">
        <v>0</v>
      </c>
      <c r="J20423">
        <f t="shared" si="319"/>
        <v>40</v>
      </c>
    </row>
    <row r="20424" spans="1:10" x14ac:dyDescent="0.3">
      <c r="A20424" t="s">
        <v>20397</v>
      </c>
      <c r="C20424" s="18">
        <v>360.31664708026148</v>
      </c>
      <c r="D20424" s="1"/>
      <c r="E20424" s="1">
        <v>6</v>
      </c>
      <c r="F20424" s="1">
        <v>0</v>
      </c>
      <c r="G20424" s="1">
        <v>2</v>
      </c>
      <c r="H20424" s="1">
        <v>4</v>
      </c>
      <c r="I20424" s="15">
        <v>0.16666666666666666</v>
      </c>
      <c r="J20424">
        <f t="shared" si="319"/>
        <v>40</v>
      </c>
    </row>
    <row r="20425" spans="1:10" x14ac:dyDescent="0.3">
      <c r="A20425" t="s">
        <v>20457</v>
      </c>
      <c r="C20425" s="18">
        <v>360.31149369937515</v>
      </c>
      <c r="D20425" s="1"/>
      <c r="E20425" s="1">
        <v>6</v>
      </c>
      <c r="F20425" s="1">
        <v>1</v>
      </c>
      <c r="G20425" s="1">
        <v>0</v>
      </c>
      <c r="H20425" s="1">
        <v>5</v>
      </c>
      <c r="I20425" s="15">
        <v>0.16666666666666666</v>
      </c>
      <c r="J20425">
        <f t="shared" si="319"/>
        <v>40</v>
      </c>
    </row>
    <row r="20426" spans="1:10" x14ac:dyDescent="0.3">
      <c r="A20426" t="s">
        <v>20398</v>
      </c>
      <c r="C20426" s="18">
        <v>360.30401618420575</v>
      </c>
      <c r="D20426" s="1"/>
      <c r="E20426" s="1">
        <v>3</v>
      </c>
      <c r="F20426" s="1">
        <v>0</v>
      </c>
      <c r="G20426" s="1">
        <v>0</v>
      </c>
      <c r="H20426" s="1">
        <v>3</v>
      </c>
      <c r="I20426" s="15">
        <v>0</v>
      </c>
      <c r="J20426">
        <f t="shared" si="319"/>
        <v>40</v>
      </c>
    </row>
    <row r="20427" spans="1:10" x14ac:dyDescent="0.3">
      <c r="A20427" t="s">
        <v>20399</v>
      </c>
      <c r="C20427" s="18">
        <v>360.2969181538059</v>
      </c>
      <c r="D20427" s="1"/>
      <c r="E20427" s="1">
        <v>4</v>
      </c>
      <c r="F20427" s="1">
        <v>0</v>
      </c>
      <c r="G20427" s="1">
        <v>0</v>
      </c>
      <c r="H20427" s="1">
        <v>4</v>
      </c>
      <c r="I20427" s="15">
        <v>0</v>
      </c>
      <c r="J20427">
        <f t="shared" si="319"/>
        <v>40</v>
      </c>
    </row>
    <row r="20428" spans="1:10" x14ac:dyDescent="0.3">
      <c r="A20428" t="s">
        <v>20400</v>
      </c>
      <c r="C20428" s="18">
        <v>360.29356268934157</v>
      </c>
      <c r="D20428" s="1"/>
      <c r="E20428" s="1">
        <v>8</v>
      </c>
      <c r="F20428" s="1">
        <v>2</v>
      </c>
      <c r="G20428" s="1">
        <v>0</v>
      </c>
      <c r="H20428" s="1">
        <v>6</v>
      </c>
      <c r="I20428" s="15">
        <v>0.25</v>
      </c>
      <c r="J20428">
        <f t="shared" si="319"/>
        <v>40</v>
      </c>
    </row>
    <row r="20429" spans="1:10" x14ac:dyDescent="0.3">
      <c r="A20429" t="s">
        <v>20401</v>
      </c>
      <c r="C20429" s="18">
        <v>360.29085798710804</v>
      </c>
      <c r="D20429" s="1"/>
      <c r="E20429" s="1">
        <v>6</v>
      </c>
      <c r="F20429" s="1">
        <v>1</v>
      </c>
      <c r="G20429" s="1">
        <v>0</v>
      </c>
      <c r="H20429" s="1">
        <v>5</v>
      </c>
      <c r="I20429" s="15">
        <v>0.16666666666666666</v>
      </c>
      <c r="J20429">
        <f t="shared" si="319"/>
        <v>40</v>
      </c>
    </row>
    <row r="20430" spans="1:10" x14ac:dyDescent="0.3">
      <c r="A20430" t="s">
        <v>20402</v>
      </c>
      <c r="C20430" s="18">
        <v>360.28669862690936</v>
      </c>
      <c r="D20430" s="1"/>
      <c r="E20430" s="1">
        <v>13</v>
      </c>
      <c r="F20430" s="1">
        <v>4</v>
      </c>
      <c r="G20430" s="1">
        <v>0</v>
      </c>
      <c r="H20430" s="1">
        <v>9</v>
      </c>
      <c r="I20430" s="15">
        <v>0.30769230769230771</v>
      </c>
      <c r="J20430">
        <f t="shared" si="319"/>
        <v>40</v>
      </c>
    </row>
    <row r="20431" spans="1:10" x14ac:dyDescent="0.3">
      <c r="A20431" t="s">
        <v>20403</v>
      </c>
      <c r="C20431" s="18">
        <v>360.28303936959264</v>
      </c>
      <c r="D20431" s="1"/>
      <c r="E20431" s="1">
        <v>5</v>
      </c>
      <c r="F20431" s="1">
        <v>1</v>
      </c>
      <c r="G20431" s="1">
        <v>0</v>
      </c>
      <c r="H20431" s="1">
        <v>4</v>
      </c>
      <c r="I20431" s="15">
        <v>0.2</v>
      </c>
      <c r="J20431">
        <f t="shared" si="319"/>
        <v>40</v>
      </c>
    </row>
    <row r="20432" spans="1:10" x14ac:dyDescent="0.3">
      <c r="A20432" t="s">
        <v>20404</v>
      </c>
      <c r="C20432" s="18">
        <v>360.27872838414442</v>
      </c>
      <c r="D20432" s="1"/>
      <c r="E20432" s="1">
        <v>6</v>
      </c>
      <c r="F20432" s="1">
        <v>1</v>
      </c>
      <c r="G20432" s="1">
        <v>0</v>
      </c>
      <c r="H20432" s="1">
        <v>5</v>
      </c>
      <c r="I20432" s="15">
        <v>0.16666666666666666</v>
      </c>
      <c r="J20432">
        <f t="shared" si="319"/>
        <v>40</v>
      </c>
    </row>
    <row r="20433" spans="1:10" x14ac:dyDescent="0.3">
      <c r="A20433" t="s">
        <v>11523</v>
      </c>
      <c r="C20433" s="18">
        <v>360.27364809779124</v>
      </c>
      <c r="D20433" s="1"/>
      <c r="E20433" s="1">
        <v>14</v>
      </c>
      <c r="F20433" s="1">
        <v>5</v>
      </c>
      <c r="G20433" s="1">
        <v>1</v>
      </c>
      <c r="H20433" s="1">
        <v>8</v>
      </c>
      <c r="I20433" s="15">
        <v>0.39285714285714285</v>
      </c>
      <c r="J20433">
        <f t="shared" si="319"/>
        <v>40</v>
      </c>
    </row>
    <row r="20434" spans="1:10" x14ac:dyDescent="0.3">
      <c r="A20434" t="s">
        <v>20405</v>
      </c>
      <c r="C20434" s="18">
        <v>360.27036081056889</v>
      </c>
      <c r="D20434" s="1"/>
      <c r="E20434" s="1">
        <v>5</v>
      </c>
      <c r="F20434" s="1">
        <v>0</v>
      </c>
      <c r="G20434" s="1">
        <v>1</v>
      </c>
      <c r="H20434" s="1">
        <v>4</v>
      </c>
      <c r="I20434" s="15">
        <v>0.1</v>
      </c>
      <c r="J20434">
        <f t="shared" si="319"/>
        <v>40</v>
      </c>
    </row>
    <row r="20435" spans="1:10" x14ac:dyDescent="0.3">
      <c r="A20435" t="s">
        <v>20406</v>
      </c>
      <c r="C20435" s="18">
        <v>360.26804396701021</v>
      </c>
      <c r="D20435" s="1"/>
      <c r="E20435" s="1">
        <v>13</v>
      </c>
      <c r="F20435" s="1">
        <v>3</v>
      </c>
      <c r="G20435" s="1">
        <v>2</v>
      </c>
      <c r="H20435" s="1">
        <v>8</v>
      </c>
      <c r="I20435" s="15">
        <v>0.30769230769230771</v>
      </c>
      <c r="J20435">
        <f t="shared" si="319"/>
        <v>40</v>
      </c>
    </row>
    <row r="20436" spans="1:10" x14ac:dyDescent="0.3">
      <c r="A20436" t="s">
        <v>20408</v>
      </c>
      <c r="C20436" s="18">
        <v>360.25391455495173</v>
      </c>
      <c r="D20436" s="1"/>
      <c r="E20436" s="1">
        <v>23</v>
      </c>
      <c r="F20436" s="1">
        <v>8</v>
      </c>
      <c r="G20436" s="1">
        <v>1</v>
      </c>
      <c r="H20436" s="1">
        <v>14</v>
      </c>
      <c r="I20436" s="15">
        <v>0.36956521739130432</v>
      </c>
      <c r="J20436">
        <f t="shared" si="319"/>
        <v>40</v>
      </c>
    </row>
    <row r="20437" spans="1:10" x14ac:dyDescent="0.3">
      <c r="A20437" t="s">
        <v>20680</v>
      </c>
      <c r="C20437" s="18">
        <v>360.25276252990523</v>
      </c>
      <c r="D20437" s="1"/>
      <c r="E20437" s="1">
        <v>10</v>
      </c>
      <c r="F20437" s="1">
        <v>2</v>
      </c>
      <c r="G20437" s="1">
        <v>1</v>
      </c>
      <c r="H20437" s="1">
        <v>7</v>
      </c>
      <c r="I20437" s="15">
        <v>0.25</v>
      </c>
      <c r="J20437">
        <f t="shared" si="319"/>
        <v>40</v>
      </c>
    </row>
    <row r="20438" spans="1:10" x14ac:dyDescent="0.3">
      <c r="A20438" t="s">
        <v>20409</v>
      </c>
      <c r="C20438" s="18">
        <v>360.25139003219556</v>
      </c>
      <c r="D20438" s="1"/>
      <c r="E20438" s="1">
        <v>4</v>
      </c>
      <c r="F20438" s="1">
        <v>0</v>
      </c>
      <c r="G20438" s="1">
        <v>0</v>
      </c>
      <c r="H20438" s="1">
        <v>4</v>
      </c>
      <c r="I20438" s="15">
        <v>0</v>
      </c>
      <c r="J20438">
        <f t="shared" si="319"/>
        <v>40</v>
      </c>
    </row>
    <row r="20439" spans="1:10" x14ac:dyDescent="0.3">
      <c r="A20439" t="s">
        <v>20396</v>
      </c>
      <c r="C20439" s="18">
        <v>360.24532934668065</v>
      </c>
      <c r="D20439" s="1"/>
      <c r="E20439" s="1">
        <v>11</v>
      </c>
      <c r="F20439" s="1">
        <v>3</v>
      </c>
      <c r="G20439" s="1">
        <v>0</v>
      </c>
      <c r="H20439" s="1">
        <v>8</v>
      </c>
      <c r="I20439" s="15">
        <v>0.27272727272727271</v>
      </c>
      <c r="J20439">
        <f t="shared" si="319"/>
        <v>40</v>
      </c>
    </row>
    <row r="20440" spans="1:10" x14ac:dyDescent="0.3">
      <c r="A20440" t="s">
        <v>20412</v>
      </c>
      <c r="C20440" s="18">
        <v>360.23119432325473</v>
      </c>
      <c r="D20440" s="1"/>
      <c r="E20440" s="1">
        <v>10</v>
      </c>
      <c r="F20440" s="1">
        <v>3</v>
      </c>
      <c r="G20440" s="1">
        <v>0</v>
      </c>
      <c r="H20440" s="1">
        <v>7</v>
      </c>
      <c r="I20440" s="15">
        <v>0.3</v>
      </c>
      <c r="J20440">
        <f t="shared" si="319"/>
        <v>40</v>
      </c>
    </row>
    <row r="20441" spans="1:10" x14ac:dyDescent="0.3">
      <c r="A20441" t="s">
        <v>20410</v>
      </c>
      <c r="C20441" s="18">
        <v>360.21877966934261</v>
      </c>
      <c r="D20441" s="1"/>
      <c r="E20441" s="1">
        <v>4</v>
      </c>
      <c r="F20441" s="1">
        <v>0</v>
      </c>
      <c r="G20441" s="1">
        <v>0</v>
      </c>
      <c r="H20441" s="1">
        <v>4</v>
      </c>
      <c r="I20441" s="15">
        <v>0</v>
      </c>
      <c r="J20441">
        <f t="shared" si="319"/>
        <v>40</v>
      </c>
    </row>
    <row r="20442" spans="1:10" x14ac:dyDescent="0.3">
      <c r="A20442" t="s">
        <v>20413</v>
      </c>
      <c r="C20442" s="18">
        <v>360.21103926172299</v>
      </c>
      <c r="D20442" s="1"/>
      <c r="E20442" s="1">
        <v>14</v>
      </c>
      <c r="F20442" s="1">
        <v>4</v>
      </c>
      <c r="G20442" s="1">
        <v>1</v>
      </c>
      <c r="H20442" s="1">
        <v>9</v>
      </c>
      <c r="I20442" s="15">
        <v>0.32142857142857145</v>
      </c>
      <c r="J20442">
        <f t="shared" si="319"/>
        <v>40</v>
      </c>
    </row>
    <row r="20443" spans="1:10" x14ac:dyDescent="0.3">
      <c r="A20443" t="s">
        <v>20415</v>
      </c>
      <c r="C20443" s="18">
        <v>360.2091980842381</v>
      </c>
      <c r="D20443" s="1"/>
      <c r="E20443" s="1">
        <v>5</v>
      </c>
      <c r="F20443" s="1">
        <v>0</v>
      </c>
      <c r="G20443" s="1">
        <v>1</v>
      </c>
      <c r="H20443" s="1">
        <v>4</v>
      </c>
      <c r="I20443" s="15">
        <v>0.1</v>
      </c>
      <c r="J20443">
        <f t="shared" si="319"/>
        <v>40</v>
      </c>
    </row>
    <row r="20444" spans="1:10" x14ac:dyDescent="0.3">
      <c r="A20444" t="s">
        <v>20414</v>
      </c>
      <c r="C20444" s="18">
        <v>360.20636998831003</v>
      </c>
      <c r="D20444" s="1"/>
      <c r="E20444" s="1">
        <v>6</v>
      </c>
      <c r="F20444" s="1">
        <v>1</v>
      </c>
      <c r="G20444" s="1">
        <v>0</v>
      </c>
      <c r="H20444" s="1">
        <v>5</v>
      </c>
      <c r="I20444" s="15">
        <v>0.16666666666666666</v>
      </c>
      <c r="J20444">
        <f t="shared" si="319"/>
        <v>40</v>
      </c>
    </row>
    <row r="20445" spans="1:10" x14ac:dyDescent="0.3">
      <c r="A20445" t="s">
        <v>20416</v>
      </c>
      <c r="C20445" s="18">
        <v>360.19959329738026</v>
      </c>
      <c r="D20445" s="1"/>
      <c r="E20445" s="1">
        <v>10</v>
      </c>
      <c r="F20445" s="1">
        <v>3</v>
      </c>
      <c r="G20445" s="1">
        <v>0</v>
      </c>
      <c r="H20445" s="1">
        <v>7</v>
      </c>
      <c r="I20445" s="15">
        <v>0.3</v>
      </c>
      <c r="J20445">
        <f t="shared" si="319"/>
        <v>40</v>
      </c>
    </row>
    <row r="20446" spans="1:10" x14ac:dyDescent="0.3">
      <c r="A20446" t="s">
        <v>20505</v>
      </c>
      <c r="C20446" s="18">
        <v>360.18217138508379</v>
      </c>
      <c r="D20446" s="1"/>
      <c r="E20446" s="1">
        <v>25</v>
      </c>
      <c r="F20446" s="1">
        <v>9</v>
      </c>
      <c r="G20446" s="1">
        <v>1</v>
      </c>
      <c r="H20446" s="1">
        <v>15</v>
      </c>
      <c r="I20446" s="15">
        <v>0.38</v>
      </c>
      <c r="J20446">
        <f t="shared" si="319"/>
        <v>40</v>
      </c>
    </row>
    <row r="20447" spans="1:10" x14ac:dyDescent="0.3">
      <c r="A20447" t="s">
        <v>20417</v>
      </c>
      <c r="C20447" s="18">
        <v>360.17112488789786</v>
      </c>
      <c r="D20447" s="1"/>
      <c r="E20447" s="1">
        <v>40</v>
      </c>
      <c r="F20447" s="1">
        <v>15</v>
      </c>
      <c r="G20447" s="1">
        <v>0</v>
      </c>
      <c r="H20447" s="1">
        <v>25</v>
      </c>
      <c r="I20447" s="15">
        <v>0.375</v>
      </c>
      <c r="J20447">
        <f t="shared" si="319"/>
        <v>20</v>
      </c>
    </row>
    <row r="20448" spans="1:10" x14ac:dyDescent="0.3">
      <c r="A20448" t="s">
        <v>20419</v>
      </c>
      <c r="C20448" s="18">
        <v>360.1506828108441</v>
      </c>
      <c r="D20448" s="1"/>
      <c r="E20448" s="1">
        <v>4</v>
      </c>
      <c r="F20448" s="1">
        <v>0</v>
      </c>
      <c r="G20448" s="1">
        <v>0</v>
      </c>
      <c r="H20448" s="1">
        <v>4</v>
      </c>
      <c r="I20448" s="15">
        <v>0</v>
      </c>
      <c r="J20448">
        <f t="shared" si="319"/>
        <v>40</v>
      </c>
    </row>
    <row r="20449" spans="1:10" x14ac:dyDescent="0.3">
      <c r="A20449" t="s">
        <v>20420</v>
      </c>
      <c r="C20449" s="18">
        <v>360.14134450826975</v>
      </c>
      <c r="D20449" s="1"/>
      <c r="E20449" s="1">
        <v>6</v>
      </c>
      <c r="F20449" s="1">
        <v>1</v>
      </c>
      <c r="G20449" s="1">
        <v>0</v>
      </c>
      <c r="H20449" s="1">
        <v>5</v>
      </c>
      <c r="I20449" s="15">
        <v>0.16666666666666666</v>
      </c>
      <c r="J20449">
        <f t="shared" si="319"/>
        <v>40</v>
      </c>
    </row>
    <row r="20450" spans="1:10" x14ac:dyDescent="0.3">
      <c r="A20450" t="s">
        <v>20421</v>
      </c>
      <c r="C20450" s="18">
        <v>360.1381565433573</v>
      </c>
      <c r="D20450" s="1"/>
      <c r="E20450" s="1">
        <v>5</v>
      </c>
      <c r="F20450" s="1">
        <v>0</v>
      </c>
      <c r="G20450" s="1">
        <v>1</v>
      </c>
      <c r="H20450" s="1">
        <v>4</v>
      </c>
      <c r="I20450" s="15">
        <v>0.1</v>
      </c>
      <c r="J20450">
        <f t="shared" si="319"/>
        <v>40</v>
      </c>
    </row>
    <row r="20451" spans="1:10" x14ac:dyDescent="0.3">
      <c r="A20451" t="s">
        <v>20422</v>
      </c>
      <c r="C20451" s="18">
        <v>360.13344293838691</v>
      </c>
      <c r="D20451" s="1"/>
      <c r="E20451" s="1">
        <v>6</v>
      </c>
      <c r="F20451" s="1">
        <v>1</v>
      </c>
      <c r="G20451" s="1">
        <v>0</v>
      </c>
      <c r="H20451" s="1">
        <v>5</v>
      </c>
      <c r="I20451" s="15">
        <v>0.16666666666666666</v>
      </c>
      <c r="J20451">
        <f t="shared" si="319"/>
        <v>40</v>
      </c>
    </row>
    <row r="20452" spans="1:10" x14ac:dyDescent="0.3">
      <c r="A20452" t="s">
        <v>20423</v>
      </c>
      <c r="C20452" s="18">
        <v>360.12518484777576</v>
      </c>
      <c r="D20452" s="1"/>
      <c r="E20452" s="1">
        <v>56</v>
      </c>
      <c r="F20452" s="1">
        <v>18</v>
      </c>
      <c r="G20452" s="1">
        <v>3</v>
      </c>
      <c r="H20452" s="1">
        <v>35</v>
      </c>
      <c r="I20452" s="15">
        <v>0.3482142857142857</v>
      </c>
      <c r="J20452">
        <f t="shared" si="319"/>
        <v>20</v>
      </c>
    </row>
    <row r="20453" spans="1:10" x14ac:dyDescent="0.3">
      <c r="A20453" t="s">
        <v>20553</v>
      </c>
      <c r="C20453" s="18">
        <v>360.11821991269085</v>
      </c>
      <c r="D20453" s="1"/>
      <c r="E20453" s="1">
        <v>9</v>
      </c>
      <c r="F20453" s="1">
        <v>2</v>
      </c>
      <c r="G20453" s="1">
        <v>0</v>
      </c>
      <c r="H20453" s="1">
        <v>7</v>
      </c>
      <c r="I20453" s="15">
        <v>0.22222222222222221</v>
      </c>
      <c r="J20453">
        <f t="shared" si="319"/>
        <v>40</v>
      </c>
    </row>
    <row r="20454" spans="1:10" x14ac:dyDescent="0.3">
      <c r="A20454" t="s">
        <v>20425</v>
      </c>
      <c r="C20454" s="18">
        <v>360.08572382660674</v>
      </c>
      <c r="D20454" s="1"/>
      <c r="E20454" s="1">
        <v>6</v>
      </c>
      <c r="F20454" s="1">
        <v>0</v>
      </c>
      <c r="G20454" s="1">
        <v>1</v>
      </c>
      <c r="H20454" s="1">
        <v>5</v>
      </c>
      <c r="I20454" s="15">
        <v>8.3333333333333329E-2</v>
      </c>
      <c r="J20454">
        <f t="shared" si="319"/>
        <v>40</v>
      </c>
    </row>
    <row r="20455" spans="1:10" x14ac:dyDescent="0.3">
      <c r="A20455" t="s">
        <v>20427</v>
      </c>
      <c r="C20455" s="18">
        <v>360.07144642329575</v>
      </c>
      <c r="D20455" s="1"/>
      <c r="E20455" s="1">
        <v>6</v>
      </c>
      <c r="F20455" s="1">
        <v>1</v>
      </c>
      <c r="G20455" s="1">
        <v>0</v>
      </c>
      <c r="H20455" s="1">
        <v>5</v>
      </c>
      <c r="I20455" s="15">
        <v>0.16666666666666666</v>
      </c>
      <c r="J20455">
        <f t="shared" si="319"/>
        <v>40</v>
      </c>
    </row>
    <row r="20456" spans="1:10" x14ac:dyDescent="0.3">
      <c r="A20456" t="s">
        <v>20429</v>
      </c>
      <c r="C20456" s="18">
        <v>360.07072921092259</v>
      </c>
      <c r="D20456" s="1"/>
      <c r="E20456" s="1">
        <v>23</v>
      </c>
      <c r="F20456" s="1">
        <v>9</v>
      </c>
      <c r="G20456" s="1">
        <v>0</v>
      </c>
      <c r="H20456" s="1">
        <v>14</v>
      </c>
      <c r="I20456" s="15">
        <v>0.39130434782608697</v>
      </c>
      <c r="J20456">
        <f t="shared" si="319"/>
        <v>40</v>
      </c>
    </row>
    <row r="20457" spans="1:10" x14ac:dyDescent="0.3">
      <c r="A20457" s="21" t="s">
        <v>20430</v>
      </c>
      <c r="C20457" s="18">
        <v>360.06800044617131</v>
      </c>
      <c r="D20457" s="1"/>
      <c r="E20457" s="1">
        <v>20</v>
      </c>
      <c r="F20457" s="1">
        <v>6</v>
      </c>
      <c r="G20457" s="1">
        <v>0</v>
      </c>
      <c r="H20457" s="1">
        <v>14</v>
      </c>
      <c r="I20457" s="15">
        <v>0.3</v>
      </c>
      <c r="J20457">
        <f t="shared" si="319"/>
        <v>40</v>
      </c>
    </row>
    <row r="20458" spans="1:10" x14ac:dyDescent="0.3">
      <c r="A20458" t="s">
        <v>20431</v>
      </c>
      <c r="C20458" s="18">
        <v>360.05998134359811</v>
      </c>
      <c r="D20458" s="1"/>
      <c r="E20458" s="1">
        <v>6</v>
      </c>
      <c r="F20458" s="1">
        <v>1</v>
      </c>
      <c r="G20458" s="1">
        <v>0</v>
      </c>
      <c r="H20458" s="1">
        <v>5</v>
      </c>
      <c r="I20458" s="15">
        <v>0.16666666666666666</v>
      </c>
      <c r="J20458">
        <f t="shared" si="319"/>
        <v>40</v>
      </c>
    </row>
    <row r="20459" spans="1:10" x14ac:dyDescent="0.3">
      <c r="A20459" t="s">
        <v>20433</v>
      </c>
      <c r="C20459" s="18">
        <v>360.04558581702923</v>
      </c>
      <c r="D20459" s="1"/>
      <c r="E20459" s="1">
        <v>10</v>
      </c>
      <c r="F20459" s="1">
        <v>3</v>
      </c>
      <c r="G20459" s="1">
        <v>0</v>
      </c>
      <c r="H20459" s="1">
        <v>7</v>
      </c>
      <c r="I20459" s="15">
        <v>0.3</v>
      </c>
      <c r="J20459">
        <f t="shared" si="319"/>
        <v>40</v>
      </c>
    </row>
    <row r="20460" spans="1:10" x14ac:dyDescent="0.3">
      <c r="A20460" t="s">
        <v>20434</v>
      </c>
      <c r="C20460" s="18">
        <v>360.0451897532763</v>
      </c>
      <c r="D20460" s="1"/>
      <c r="E20460" s="1">
        <v>6</v>
      </c>
      <c r="F20460" s="1">
        <v>1</v>
      </c>
      <c r="G20460" s="1">
        <v>0</v>
      </c>
      <c r="H20460" s="1">
        <v>5</v>
      </c>
      <c r="I20460" s="15">
        <v>0.16666666666666666</v>
      </c>
      <c r="J20460">
        <f t="shared" si="319"/>
        <v>40</v>
      </c>
    </row>
    <row r="20461" spans="1:10" x14ac:dyDescent="0.3">
      <c r="A20461" t="s">
        <v>20300</v>
      </c>
      <c r="C20461" s="18">
        <v>360.04259027475871</v>
      </c>
      <c r="D20461" s="1"/>
      <c r="E20461" s="1">
        <v>4</v>
      </c>
      <c r="F20461" s="1">
        <v>0</v>
      </c>
      <c r="G20461" s="1">
        <v>0</v>
      </c>
      <c r="H20461" s="1">
        <v>4</v>
      </c>
      <c r="I20461" s="15">
        <v>0</v>
      </c>
      <c r="J20461">
        <f t="shared" si="319"/>
        <v>40</v>
      </c>
    </row>
    <row r="20462" spans="1:10" x14ac:dyDescent="0.3">
      <c r="A20462" t="s">
        <v>20437</v>
      </c>
      <c r="C20462" s="18">
        <v>360.02773474389028</v>
      </c>
      <c r="D20462" s="1"/>
      <c r="E20462" s="1">
        <v>15</v>
      </c>
      <c r="F20462" s="1">
        <v>6</v>
      </c>
      <c r="G20462" s="1">
        <v>0</v>
      </c>
      <c r="H20462" s="1">
        <v>9</v>
      </c>
      <c r="I20462" s="15">
        <v>0.4</v>
      </c>
      <c r="J20462">
        <f t="shared" si="319"/>
        <v>40</v>
      </c>
    </row>
    <row r="20463" spans="1:10" x14ac:dyDescent="0.3">
      <c r="A20463" t="s">
        <v>20438</v>
      </c>
      <c r="C20463" s="18">
        <v>360.02334630321064</v>
      </c>
      <c r="D20463" s="1"/>
      <c r="E20463" s="1">
        <v>18</v>
      </c>
      <c r="F20463" s="1">
        <v>7</v>
      </c>
      <c r="G20463" s="1">
        <v>0</v>
      </c>
      <c r="H20463" s="1">
        <v>11</v>
      </c>
      <c r="I20463" s="15">
        <v>0.3888888888888889</v>
      </c>
      <c r="J20463">
        <f t="shared" si="319"/>
        <v>40</v>
      </c>
    </row>
    <row r="20464" spans="1:10" x14ac:dyDescent="0.3">
      <c r="A20464" t="s">
        <v>20467</v>
      </c>
      <c r="C20464" s="18">
        <v>360.01697661479619</v>
      </c>
      <c r="D20464" s="1"/>
      <c r="E20464" s="1">
        <v>30</v>
      </c>
      <c r="F20464" s="1">
        <v>12</v>
      </c>
      <c r="G20464" s="1">
        <v>1</v>
      </c>
      <c r="H20464" s="1">
        <v>17</v>
      </c>
      <c r="I20464" s="15">
        <v>0.41666666666666669</v>
      </c>
      <c r="J20464">
        <f t="shared" si="319"/>
        <v>40</v>
      </c>
    </row>
    <row r="20465" spans="1:10" x14ac:dyDescent="0.3">
      <c r="A20465" t="s">
        <v>20440</v>
      </c>
      <c r="C20465" s="18">
        <v>360.0160737885318</v>
      </c>
      <c r="D20465" s="1"/>
      <c r="E20465" s="1">
        <v>4</v>
      </c>
      <c r="F20465" s="1">
        <v>0</v>
      </c>
      <c r="G20465" s="1">
        <v>0</v>
      </c>
      <c r="H20465" s="1">
        <v>4</v>
      </c>
      <c r="I20465" s="15">
        <v>0</v>
      </c>
      <c r="J20465">
        <f t="shared" si="319"/>
        <v>40</v>
      </c>
    </row>
    <row r="20466" spans="1:10" x14ac:dyDescent="0.3">
      <c r="A20466" t="s">
        <v>20441</v>
      </c>
      <c r="C20466" s="18">
        <v>360.01365974899932</v>
      </c>
      <c r="D20466" s="1"/>
      <c r="E20466" s="1">
        <v>13</v>
      </c>
      <c r="F20466" s="1">
        <v>4</v>
      </c>
      <c r="G20466" s="1">
        <v>0</v>
      </c>
      <c r="H20466" s="1">
        <v>9</v>
      </c>
      <c r="I20466" s="15">
        <v>0.30769230769230771</v>
      </c>
      <c r="J20466">
        <f t="shared" si="319"/>
        <v>40</v>
      </c>
    </row>
    <row r="20467" spans="1:10" x14ac:dyDescent="0.3">
      <c r="A20467" t="s">
        <v>20442</v>
      </c>
      <c r="C20467" s="18">
        <v>360.000613230125</v>
      </c>
      <c r="D20467" s="1"/>
      <c r="E20467" s="1">
        <v>8</v>
      </c>
      <c r="F20467" s="1">
        <v>2</v>
      </c>
      <c r="G20467" s="1">
        <v>0</v>
      </c>
      <c r="H20467" s="1">
        <v>6</v>
      </c>
      <c r="I20467" s="15">
        <v>0.25</v>
      </c>
      <c r="J20467">
        <f t="shared" si="319"/>
        <v>40</v>
      </c>
    </row>
    <row r="20468" spans="1:10" x14ac:dyDescent="0.3">
      <c r="A20468" t="s">
        <v>20432</v>
      </c>
      <c r="C20468" s="18">
        <v>359.99989157973874</v>
      </c>
      <c r="D20468" s="1"/>
      <c r="E20468" s="1">
        <v>30</v>
      </c>
      <c r="F20468" s="1">
        <v>11</v>
      </c>
      <c r="G20468" s="1">
        <v>0</v>
      </c>
      <c r="H20468" s="1">
        <v>19</v>
      </c>
      <c r="I20468" s="15">
        <v>0.36666666666666664</v>
      </c>
      <c r="J20468">
        <f t="shared" si="319"/>
        <v>40</v>
      </c>
    </row>
    <row r="20469" spans="1:10" x14ac:dyDescent="0.3">
      <c r="A20469" t="s">
        <v>20443</v>
      </c>
      <c r="C20469" s="18">
        <v>359.9732890599023</v>
      </c>
      <c r="D20469" s="1"/>
      <c r="E20469" s="1">
        <v>6</v>
      </c>
      <c r="F20469" s="1">
        <v>1</v>
      </c>
      <c r="G20469" s="1">
        <v>0</v>
      </c>
      <c r="H20469" s="1">
        <v>5</v>
      </c>
      <c r="I20469" s="15">
        <v>0.16666666666666666</v>
      </c>
      <c r="J20469">
        <f t="shared" si="319"/>
        <v>40</v>
      </c>
    </row>
    <row r="20470" spans="1:10" x14ac:dyDescent="0.3">
      <c r="A20470" t="s">
        <v>20444</v>
      </c>
      <c r="C20470" s="18">
        <v>359.96733035923972</v>
      </c>
      <c r="D20470" s="1"/>
      <c r="E20470" s="1">
        <v>8</v>
      </c>
      <c r="F20470" s="1">
        <v>2</v>
      </c>
      <c r="G20470" s="1">
        <v>0</v>
      </c>
      <c r="H20470" s="1">
        <v>6</v>
      </c>
      <c r="I20470" s="15">
        <v>0.25</v>
      </c>
      <c r="J20470">
        <f t="shared" si="319"/>
        <v>40</v>
      </c>
    </row>
    <row r="20471" spans="1:10" x14ac:dyDescent="0.3">
      <c r="A20471" t="s">
        <v>20445</v>
      </c>
      <c r="C20471" s="18">
        <v>359.96617260788139</v>
      </c>
      <c r="D20471" s="1"/>
      <c r="E20471" s="1">
        <v>8</v>
      </c>
      <c r="F20471" s="1">
        <v>0</v>
      </c>
      <c r="G20471" s="1">
        <v>0</v>
      </c>
      <c r="H20471" s="1">
        <v>8</v>
      </c>
      <c r="I20471" s="15">
        <v>0</v>
      </c>
      <c r="J20471">
        <f t="shared" si="319"/>
        <v>40</v>
      </c>
    </row>
    <row r="20472" spans="1:10" x14ac:dyDescent="0.3">
      <c r="A20472" t="s">
        <v>20447</v>
      </c>
      <c r="C20472" s="18">
        <v>359.94439058911792</v>
      </c>
      <c r="D20472" s="1"/>
      <c r="E20472" s="1">
        <v>4</v>
      </c>
      <c r="F20472" s="1">
        <v>0</v>
      </c>
      <c r="G20472" s="1">
        <v>0</v>
      </c>
      <c r="H20472" s="1">
        <v>4</v>
      </c>
      <c r="I20472" s="15">
        <v>0</v>
      </c>
      <c r="J20472">
        <f t="shared" si="319"/>
        <v>40</v>
      </c>
    </row>
    <row r="20473" spans="1:10" x14ac:dyDescent="0.3">
      <c r="A20473" t="s">
        <v>20448</v>
      </c>
      <c r="C20473" s="18">
        <v>359.94153526162847</v>
      </c>
      <c r="D20473" s="1"/>
      <c r="E20473" s="1">
        <v>6</v>
      </c>
      <c r="F20473" s="1">
        <v>1</v>
      </c>
      <c r="G20473" s="1">
        <v>0</v>
      </c>
      <c r="H20473" s="1">
        <v>5</v>
      </c>
      <c r="I20473" s="15">
        <v>0.16666666666666666</v>
      </c>
      <c r="J20473">
        <f t="shared" si="319"/>
        <v>40</v>
      </c>
    </row>
    <row r="20474" spans="1:10" x14ac:dyDescent="0.3">
      <c r="A20474" t="s">
        <v>20449</v>
      </c>
      <c r="C20474" s="18">
        <v>359.93443987222435</v>
      </c>
      <c r="D20474" s="1"/>
      <c r="E20474" s="1">
        <v>5</v>
      </c>
      <c r="F20474" s="1">
        <v>0</v>
      </c>
      <c r="G20474" s="1">
        <v>1</v>
      </c>
      <c r="H20474" s="1">
        <v>4</v>
      </c>
      <c r="I20474" s="15">
        <v>0.1</v>
      </c>
      <c r="J20474">
        <f t="shared" si="319"/>
        <v>40</v>
      </c>
    </row>
    <row r="20475" spans="1:10" x14ac:dyDescent="0.3">
      <c r="A20475" t="s">
        <v>20450</v>
      </c>
      <c r="C20475" s="18">
        <v>359.93409844908484</v>
      </c>
      <c r="D20475" s="1"/>
      <c r="E20475" s="1">
        <v>6</v>
      </c>
      <c r="F20475" s="1">
        <v>1</v>
      </c>
      <c r="G20475" s="1">
        <v>0</v>
      </c>
      <c r="H20475" s="1">
        <v>5</v>
      </c>
      <c r="I20475" s="15">
        <v>0.16666666666666666</v>
      </c>
      <c r="J20475">
        <f t="shared" si="319"/>
        <v>40</v>
      </c>
    </row>
    <row r="20476" spans="1:10" x14ac:dyDescent="0.3">
      <c r="A20476" t="s">
        <v>20452</v>
      </c>
      <c r="C20476" s="18">
        <v>359.9222358378621</v>
      </c>
      <c r="D20476" s="1"/>
      <c r="E20476" s="1">
        <v>9</v>
      </c>
      <c r="F20476" s="1">
        <v>2</v>
      </c>
      <c r="G20476" s="1">
        <v>0</v>
      </c>
      <c r="H20476" s="1">
        <v>7</v>
      </c>
      <c r="I20476" s="15">
        <v>0.22222222222222221</v>
      </c>
      <c r="J20476">
        <f t="shared" si="319"/>
        <v>40</v>
      </c>
    </row>
    <row r="20477" spans="1:10" x14ac:dyDescent="0.3">
      <c r="A20477" t="s">
        <v>20454</v>
      </c>
      <c r="C20477" s="18">
        <v>359.90917789712506</v>
      </c>
      <c r="D20477" s="1"/>
      <c r="E20477" s="1">
        <v>14</v>
      </c>
      <c r="F20477" s="1">
        <v>5</v>
      </c>
      <c r="G20477" s="1">
        <v>0</v>
      </c>
      <c r="H20477" s="1">
        <v>9</v>
      </c>
      <c r="I20477" s="15">
        <v>0.35714285714285715</v>
      </c>
      <c r="J20477">
        <f t="shared" si="319"/>
        <v>40</v>
      </c>
    </row>
    <row r="20478" spans="1:10" x14ac:dyDescent="0.3">
      <c r="A20478" t="s">
        <v>20456</v>
      </c>
      <c r="C20478" s="18">
        <v>359.90295786669606</v>
      </c>
      <c r="D20478" s="1"/>
      <c r="E20478" s="1">
        <v>6</v>
      </c>
      <c r="F20478" s="1">
        <v>1</v>
      </c>
      <c r="G20478" s="1">
        <v>0</v>
      </c>
      <c r="H20478" s="1">
        <v>5</v>
      </c>
      <c r="I20478" s="15">
        <v>0.16666666666666666</v>
      </c>
      <c r="J20478">
        <f t="shared" si="319"/>
        <v>40</v>
      </c>
    </row>
    <row r="20479" spans="1:10" x14ac:dyDescent="0.3">
      <c r="A20479" t="s">
        <v>21213</v>
      </c>
      <c r="C20479" s="18">
        <v>359.88984723703618</v>
      </c>
      <c r="D20479" s="1"/>
      <c r="E20479" s="1">
        <v>9</v>
      </c>
      <c r="F20479" s="1">
        <v>2</v>
      </c>
      <c r="G20479" s="1">
        <v>0</v>
      </c>
      <c r="H20479" s="1">
        <v>7</v>
      </c>
      <c r="I20479" s="15">
        <v>0.22222222222222221</v>
      </c>
      <c r="J20479">
        <f t="shared" si="319"/>
        <v>40</v>
      </c>
    </row>
    <row r="20480" spans="1:10" x14ac:dyDescent="0.3">
      <c r="A20480" t="s">
        <v>20458</v>
      </c>
      <c r="C20480" s="18">
        <v>359.8609214763955</v>
      </c>
      <c r="D20480" s="1"/>
      <c r="E20480" s="1">
        <v>14</v>
      </c>
      <c r="F20480" s="1">
        <v>4</v>
      </c>
      <c r="G20480" s="1">
        <v>1</v>
      </c>
      <c r="H20480" s="1">
        <v>9</v>
      </c>
      <c r="I20480" s="15">
        <v>0.32142857142857145</v>
      </c>
      <c r="J20480">
        <f t="shared" si="319"/>
        <v>40</v>
      </c>
    </row>
    <row r="20481" spans="1:10" x14ac:dyDescent="0.3">
      <c r="A20481" t="s">
        <v>20460</v>
      </c>
      <c r="C20481" s="18">
        <v>359.85260312830593</v>
      </c>
      <c r="D20481" s="1"/>
      <c r="E20481" s="1">
        <v>28</v>
      </c>
      <c r="F20481" s="1">
        <v>11</v>
      </c>
      <c r="G20481" s="1">
        <v>0</v>
      </c>
      <c r="H20481" s="1">
        <v>17</v>
      </c>
      <c r="I20481" s="15">
        <v>0.39285714285714285</v>
      </c>
      <c r="J20481">
        <f t="shared" si="319"/>
        <v>40</v>
      </c>
    </row>
    <row r="20482" spans="1:10" x14ac:dyDescent="0.3">
      <c r="A20482" t="s">
        <v>20461</v>
      </c>
      <c r="C20482" s="18">
        <v>359.84431635832544</v>
      </c>
      <c r="D20482" s="1"/>
      <c r="E20482" s="1">
        <v>5</v>
      </c>
      <c r="F20482" s="1">
        <v>0</v>
      </c>
      <c r="G20482" s="1">
        <v>1</v>
      </c>
      <c r="H20482" s="1">
        <v>4</v>
      </c>
      <c r="I20482" s="15">
        <v>0.1</v>
      </c>
      <c r="J20482">
        <f t="shared" si="319"/>
        <v>40</v>
      </c>
    </row>
    <row r="20483" spans="1:10" x14ac:dyDescent="0.3">
      <c r="A20483" t="s">
        <v>20462</v>
      </c>
      <c r="C20483" s="18">
        <v>359.80981306620254</v>
      </c>
      <c r="D20483" s="1"/>
      <c r="E20483" s="1">
        <v>6</v>
      </c>
      <c r="F20483" s="1">
        <v>1</v>
      </c>
      <c r="G20483" s="1">
        <v>0</v>
      </c>
      <c r="H20483" s="1">
        <v>5</v>
      </c>
      <c r="I20483" s="15">
        <v>0.16666666666666666</v>
      </c>
      <c r="J20483">
        <f t="shared" si="319"/>
        <v>40</v>
      </c>
    </row>
    <row r="20484" spans="1:10" x14ac:dyDescent="0.3">
      <c r="A20484" t="s">
        <v>20463</v>
      </c>
      <c r="C20484" s="18">
        <v>359.80476148841205</v>
      </c>
      <c r="D20484" s="1"/>
      <c r="E20484" s="1">
        <v>6</v>
      </c>
      <c r="F20484" s="1">
        <v>1</v>
      </c>
      <c r="G20484" s="1">
        <v>0</v>
      </c>
      <c r="H20484" s="1">
        <v>5</v>
      </c>
      <c r="I20484" s="15">
        <v>0.16666666666666666</v>
      </c>
      <c r="J20484">
        <f t="shared" ref="J20484:J20547" si="320">IF(E20484&lt;=30,40,20)</f>
        <v>40</v>
      </c>
    </row>
    <row r="20485" spans="1:10" x14ac:dyDescent="0.3">
      <c r="A20485" t="s">
        <v>20464</v>
      </c>
      <c r="C20485" s="18">
        <v>359.79792636939158</v>
      </c>
      <c r="D20485" s="1"/>
      <c r="E20485" s="1">
        <v>5</v>
      </c>
      <c r="F20485" s="1">
        <v>0</v>
      </c>
      <c r="G20485" s="1">
        <v>1</v>
      </c>
      <c r="H20485" s="1">
        <v>4</v>
      </c>
      <c r="I20485" s="15">
        <v>0.1</v>
      </c>
      <c r="J20485">
        <f t="shared" si="320"/>
        <v>40</v>
      </c>
    </row>
    <row r="20486" spans="1:10" x14ac:dyDescent="0.3">
      <c r="A20486" t="s">
        <v>20608</v>
      </c>
      <c r="C20486" s="18">
        <v>359.78274945949175</v>
      </c>
      <c r="D20486" s="1"/>
      <c r="E20486" s="1">
        <v>14</v>
      </c>
      <c r="F20486" s="1">
        <v>4</v>
      </c>
      <c r="G20486" s="1">
        <v>0</v>
      </c>
      <c r="H20486" s="1">
        <v>10</v>
      </c>
      <c r="I20486" s="15">
        <v>0.2857142857142857</v>
      </c>
      <c r="J20486">
        <f t="shared" si="320"/>
        <v>40</v>
      </c>
    </row>
    <row r="20487" spans="1:10" x14ac:dyDescent="0.3">
      <c r="A20487" t="s">
        <v>20465</v>
      </c>
      <c r="C20487" s="18">
        <v>359.7815088111015</v>
      </c>
      <c r="D20487" s="1"/>
      <c r="E20487" s="1">
        <v>4</v>
      </c>
      <c r="F20487" s="1">
        <v>0</v>
      </c>
      <c r="G20487" s="1">
        <v>0</v>
      </c>
      <c r="H20487" s="1">
        <v>4</v>
      </c>
      <c r="I20487" s="15">
        <v>0</v>
      </c>
      <c r="J20487">
        <f t="shared" si="320"/>
        <v>40</v>
      </c>
    </row>
    <row r="20488" spans="1:10" x14ac:dyDescent="0.3">
      <c r="A20488" t="s">
        <v>20468</v>
      </c>
      <c r="C20488" s="18">
        <v>359.77342065276554</v>
      </c>
      <c r="D20488" s="1"/>
      <c r="E20488" s="1">
        <v>13</v>
      </c>
      <c r="F20488" s="1">
        <v>4</v>
      </c>
      <c r="G20488" s="1">
        <v>0</v>
      </c>
      <c r="H20488" s="1">
        <v>9</v>
      </c>
      <c r="I20488" s="15">
        <v>0.30769230769230771</v>
      </c>
      <c r="J20488">
        <f t="shared" si="320"/>
        <v>40</v>
      </c>
    </row>
    <row r="20489" spans="1:10" x14ac:dyDescent="0.3">
      <c r="A20489" t="s">
        <v>20469</v>
      </c>
      <c r="C20489" s="18">
        <v>359.76844926304858</v>
      </c>
      <c r="D20489" s="1"/>
      <c r="E20489" s="1">
        <v>9</v>
      </c>
      <c r="F20489" s="1">
        <v>2</v>
      </c>
      <c r="G20489" s="1">
        <v>0</v>
      </c>
      <c r="H20489" s="1">
        <v>7</v>
      </c>
      <c r="I20489" s="15">
        <v>0.22222222222222221</v>
      </c>
      <c r="J20489">
        <f t="shared" si="320"/>
        <v>40</v>
      </c>
    </row>
    <row r="20490" spans="1:10" x14ac:dyDescent="0.3">
      <c r="A20490" t="s">
        <v>20470</v>
      </c>
      <c r="C20490" s="18">
        <v>359.76803161292361</v>
      </c>
      <c r="D20490" s="1"/>
      <c r="E20490" s="1">
        <v>16</v>
      </c>
      <c r="F20490" s="1">
        <v>5</v>
      </c>
      <c r="G20490" s="1">
        <v>0</v>
      </c>
      <c r="H20490" s="1">
        <v>11</v>
      </c>
      <c r="I20490" s="15">
        <v>0.3125</v>
      </c>
      <c r="J20490">
        <f t="shared" si="320"/>
        <v>40</v>
      </c>
    </row>
    <row r="20491" spans="1:10" x14ac:dyDescent="0.3">
      <c r="A20491" t="s">
        <v>20471</v>
      </c>
      <c r="C20491" s="18">
        <v>359.76706116861305</v>
      </c>
      <c r="D20491" s="1"/>
      <c r="E20491" s="1">
        <v>5</v>
      </c>
      <c r="F20491" s="1">
        <v>0</v>
      </c>
      <c r="G20491" s="1">
        <v>0</v>
      </c>
      <c r="H20491" s="1">
        <v>5</v>
      </c>
      <c r="I20491" s="15">
        <v>0</v>
      </c>
      <c r="J20491">
        <f t="shared" si="320"/>
        <v>40</v>
      </c>
    </row>
    <row r="20492" spans="1:10" x14ac:dyDescent="0.3">
      <c r="A20492" t="s">
        <v>19676</v>
      </c>
      <c r="C20492" s="18">
        <v>359.74161922204144</v>
      </c>
      <c r="D20492" s="1"/>
      <c r="E20492" s="1">
        <v>7</v>
      </c>
      <c r="F20492" s="1">
        <v>1</v>
      </c>
      <c r="G20492" s="1">
        <v>1</v>
      </c>
      <c r="H20492" s="1">
        <v>5</v>
      </c>
      <c r="I20492" s="15">
        <v>0.21428571428571427</v>
      </c>
      <c r="J20492">
        <f t="shared" si="320"/>
        <v>40</v>
      </c>
    </row>
    <row r="20493" spans="1:10" x14ac:dyDescent="0.3">
      <c r="A20493" t="s">
        <v>20472</v>
      </c>
      <c r="C20493" s="18">
        <v>359.73802371815458</v>
      </c>
      <c r="D20493" s="1"/>
      <c r="E20493" s="1">
        <v>3</v>
      </c>
      <c r="F20493" s="1">
        <v>0</v>
      </c>
      <c r="G20493" s="1">
        <v>0</v>
      </c>
      <c r="H20493" s="1">
        <v>3</v>
      </c>
      <c r="I20493" s="15">
        <v>0</v>
      </c>
      <c r="J20493">
        <f t="shared" si="320"/>
        <v>40</v>
      </c>
    </row>
    <row r="20494" spans="1:10" x14ac:dyDescent="0.3">
      <c r="A20494" t="s">
        <v>20601</v>
      </c>
      <c r="C20494" s="18">
        <v>359.73552438058681</v>
      </c>
      <c r="D20494" s="1"/>
      <c r="E20494" s="1">
        <v>107</v>
      </c>
      <c r="F20494" s="1">
        <v>40</v>
      </c>
      <c r="G20494" s="1">
        <v>2</v>
      </c>
      <c r="H20494" s="1">
        <v>65</v>
      </c>
      <c r="I20494" s="15">
        <v>0.38317757009345793</v>
      </c>
      <c r="J20494">
        <f t="shared" si="320"/>
        <v>20</v>
      </c>
    </row>
    <row r="20495" spans="1:10" x14ac:dyDescent="0.3">
      <c r="A20495" t="s">
        <v>20474</v>
      </c>
      <c r="C20495" s="18">
        <v>359.71604978016092</v>
      </c>
      <c r="D20495" s="1"/>
      <c r="E20495" s="1">
        <v>8</v>
      </c>
      <c r="F20495" s="1">
        <v>1</v>
      </c>
      <c r="G20495" s="1">
        <v>2</v>
      </c>
      <c r="H20495" s="1">
        <v>5</v>
      </c>
      <c r="I20495" s="15">
        <v>0.25</v>
      </c>
      <c r="J20495">
        <f t="shared" si="320"/>
        <v>40</v>
      </c>
    </row>
    <row r="20496" spans="1:10" x14ac:dyDescent="0.3">
      <c r="A20496" t="s">
        <v>20475</v>
      </c>
      <c r="C20496" s="18">
        <v>359.7140871851883</v>
      </c>
      <c r="D20496" s="1"/>
      <c r="E20496" s="1">
        <v>8</v>
      </c>
      <c r="F20496" s="1">
        <v>2</v>
      </c>
      <c r="G20496" s="1">
        <v>0</v>
      </c>
      <c r="H20496" s="1">
        <v>6</v>
      </c>
      <c r="I20496" s="15">
        <v>0.25</v>
      </c>
      <c r="J20496">
        <f t="shared" si="320"/>
        <v>40</v>
      </c>
    </row>
    <row r="20497" spans="1:10" x14ac:dyDescent="0.3">
      <c r="A20497" t="s">
        <v>20476</v>
      </c>
      <c r="C20497" s="18">
        <v>359.71043648271109</v>
      </c>
      <c r="D20497" s="1"/>
      <c r="E20497" s="1">
        <v>4</v>
      </c>
      <c r="F20497" s="1">
        <v>0</v>
      </c>
      <c r="G20497" s="1">
        <v>0</v>
      </c>
      <c r="H20497" s="1">
        <v>4</v>
      </c>
      <c r="I20497" s="15">
        <v>0</v>
      </c>
      <c r="J20497">
        <f t="shared" si="320"/>
        <v>40</v>
      </c>
    </row>
    <row r="20498" spans="1:10" x14ac:dyDescent="0.3">
      <c r="A20498" t="s">
        <v>20477</v>
      </c>
      <c r="C20498" s="18">
        <v>359.69497815891498</v>
      </c>
      <c r="D20498" s="1"/>
      <c r="E20498" s="1">
        <v>24</v>
      </c>
      <c r="F20498" s="1">
        <v>9</v>
      </c>
      <c r="G20498" s="1">
        <v>1</v>
      </c>
      <c r="H20498" s="1">
        <v>14</v>
      </c>
      <c r="I20498" s="15">
        <v>0.39583333333333331</v>
      </c>
      <c r="J20498">
        <f t="shared" si="320"/>
        <v>40</v>
      </c>
    </row>
    <row r="20499" spans="1:10" x14ac:dyDescent="0.3">
      <c r="A20499" t="s">
        <v>20478</v>
      </c>
      <c r="C20499" s="18">
        <v>359.69311040356814</v>
      </c>
      <c r="D20499" s="1"/>
      <c r="E20499" s="1">
        <v>13</v>
      </c>
      <c r="F20499" s="1">
        <v>4</v>
      </c>
      <c r="G20499" s="1">
        <v>1</v>
      </c>
      <c r="H20499" s="1">
        <v>8</v>
      </c>
      <c r="I20499" s="15">
        <v>0.34615384615384615</v>
      </c>
      <c r="J20499">
        <f t="shared" si="320"/>
        <v>40</v>
      </c>
    </row>
    <row r="20500" spans="1:10" x14ac:dyDescent="0.3">
      <c r="A20500" t="s">
        <v>20479</v>
      </c>
      <c r="C20500" s="18">
        <v>359.69244621460797</v>
      </c>
      <c r="D20500" s="1"/>
      <c r="E20500" s="1">
        <v>11</v>
      </c>
      <c r="F20500" s="1">
        <v>3</v>
      </c>
      <c r="G20500" s="1">
        <v>0</v>
      </c>
      <c r="H20500" s="1">
        <v>8</v>
      </c>
      <c r="I20500" s="15">
        <v>0.27272727272727271</v>
      </c>
      <c r="J20500">
        <f t="shared" si="320"/>
        <v>40</v>
      </c>
    </row>
    <row r="20501" spans="1:10" x14ac:dyDescent="0.3">
      <c r="A20501" t="s">
        <v>20480</v>
      </c>
      <c r="C20501" s="18">
        <v>359.68388717642813</v>
      </c>
      <c r="D20501" s="1"/>
      <c r="E20501" s="1">
        <v>4</v>
      </c>
      <c r="F20501" s="1">
        <v>0</v>
      </c>
      <c r="G20501" s="1">
        <v>0</v>
      </c>
      <c r="H20501" s="1">
        <v>4</v>
      </c>
      <c r="I20501" s="15">
        <v>0</v>
      </c>
      <c r="J20501">
        <f t="shared" si="320"/>
        <v>40</v>
      </c>
    </row>
    <row r="20502" spans="1:10" x14ac:dyDescent="0.3">
      <c r="A20502" t="s">
        <v>20481</v>
      </c>
      <c r="C20502" s="18">
        <v>359.68264549928773</v>
      </c>
      <c r="D20502" s="1"/>
      <c r="E20502" s="1">
        <v>8</v>
      </c>
      <c r="F20502" s="1">
        <v>2</v>
      </c>
      <c r="G20502" s="1">
        <v>0</v>
      </c>
      <c r="H20502" s="1">
        <v>6</v>
      </c>
      <c r="I20502" s="15">
        <v>0.25</v>
      </c>
      <c r="J20502">
        <f t="shared" si="320"/>
        <v>40</v>
      </c>
    </row>
    <row r="20503" spans="1:10" x14ac:dyDescent="0.3">
      <c r="A20503" t="s">
        <v>20482</v>
      </c>
      <c r="C20503" s="18">
        <v>359.67383887571685</v>
      </c>
      <c r="D20503" s="1"/>
      <c r="E20503" s="1">
        <v>23</v>
      </c>
      <c r="F20503" s="1">
        <v>9</v>
      </c>
      <c r="G20503" s="1">
        <v>0</v>
      </c>
      <c r="H20503" s="1">
        <v>14</v>
      </c>
      <c r="I20503" s="15">
        <v>0.39130434782608697</v>
      </c>
      <c r="J20503">
        <f t="shared" si="320"/>
        <v>40</v>
      </c>
    </row>
    <row r="20504" spans="1:10" x14ac:dyDescent="0.3">
      <c r="A20504" t="s">
        <v>20483</v>
      </c>
      <c r="C20504" s="18">
        <v>359.66984993662697</v>
      </c>
      <c r="D20504" s="1"/>
      <c r="E20504" s="1">
        <v>4</v>
      </c>
      <c r="F20504" s="1">
        <v>0</v>
      </c>
      <c r="G20504" s="1">
        <v>0</v>
      </c>
      <c r="H20504" s="1">
        <v>4</v>
      </c>
      <c r="I20504" s="15">
        <v>0</v>
      </c>
      <c r="J20504">
        <f t="shared" si="320"/>
        <v>40</v>
      </c>
    </row>
    <row r="20505" spans="1:10" x14ac:dyDescent="0.3">
      <c r="A20505" t="s">
        <v>20485</v>
      </c>
      <c r="C20505" s="18">
        <v>359.66020368372602</v>
      </c>
      <c r="D20505" s="1"/>
      <c r="E20505" s="1">
        <v>6</v>
      </c>
      <c r="F20505" s="1">
        <v>1</v>
      </c>
      <c r="G20505" s="1">
        <v>0</v>
      </c>
      <c r="H20505" s="1">
        <v>5</v>
      </c>
      <c r="I20505" s="15">
        <v>0.16666666666666666</v>
      </c>
      <c r="J20505">
        <f t="shared" si="320"/>
        <v>40</v>
      </c>
    </row>
    <row r="20506" spans="1:10" x14ac:dyDescent="0.3">
      <c r="A20506" t="s">
        <v>20487</v>
      </c>
      <c r="C20506" s="18">
        <v>359.65031133224608</v>
      </c>
      <c r="D20506" s="1"/>
      <c r="E20506" s="1">
        <v>6</v>
      </c>
      <c r="F20506" s="1">
        <v>1</v>
      </c>
      <c r="G20506" s="1">
        <v>0</v>
      </c>
      <c r="H20506" s="1">
        <v>5</v>
      </c>
      <c r="I20506" s="15">
        <v>0.16666666666666666</v>
      </c>
      <c r="J20506">
        <f t="shared" si="320"/>
        <v>40</v>
      </c>
    </row>
    <row r="20507" spans="1:10" x14ac:dyDescent="0.3">
      <c r="A20507" t="s">
        <v>20488</v>
      </c>
      <c r="C20507" s="18">
        <v>359.63992685330925</v>
      </c>
      <c r="D20507" s="1"/>
      <c r="E20507" s="1">
        <v>11</v>
      </c>
      <c r="F20507" s="1">
        <v>3</v>
      </c>
      <c r="G20507" s="1">
        <v>0</v>
      </c>
      <c r="H20507" s="1">
        <v>8</v>
      </c>
      <c r="I20507" s="15">
        <v>0.27272727272727271</v>
      </c>
      <c r="J20507">
        <f t="shared" si="320"/>
        <v>40</v>
      </c>
    </row>
    <row r="20508" spans="1:10" x14ac:dyDescent="0.3">
      <c r="A20508" t="s">
        <v>20524</v>
      </c>
      <c r="C20508" s="18">
        <v>359.62958829255047</v>
      </c>
      <c r="D20508" s="1"/>
      <c r="E20508" s="1">
        <v>30</v>
      </c>
      <c r="F20508" s="1">
        <v>11</v>
      </c>
      <c r="G20508" s="1">
        <v>1</v>
      </c>
      <c r="H20508" s="1">
        <v>18</v>
      </c>
      <c r="I20508" s="15">
        <v>0.38333333333333336</v>
      </c>
      <c r="J20508">
        <f t="shared" si="320"/>
        <v>40</v>
      </c>
    </row>
    <row r="20509" spans="1:10" x14ac:dyDescent="0.3">
      <c r="A20509" t="s">
        <v>20490</v>
      </c>
      <c r="C20509" s="18">
        <v>359.59345368187735</v>
      </c>
      <c r="D20509" s="1"/>
      <c r="E20509" s="1">
        <v>32</v>
      </c>
      <c r="F20509" s="1">
        <v>15</v>
      </c>
      <c r="G20509" s="1">
        <v>2</v>
      </c>
      <c r="H20509" s="1">
        <v>15</v>
      </c>
      <c r="I20509" s="15">
        <v>0.5</v>
      </c>
      <c r="J20509">
        <f t="shared" si="320"/>
        <v>20</v>
      </c>
    </row>
    <row r="20510" spans="1:10" x14ac:dyDescent="0.3">
      <c r="A20510" t="s">
        <v>20491</v>
      </c>
      <c r="C20510" s="18">
        <v>359.58991774472429</v>
      </c>
      <c r="D20510" s="1"/>
      <c r="E20510" s="1">
        <v>8</v>
      </c>
      <c r="F20510" s="1">
        <v>2</v>
      </c>
      <c r="G20510" s="1">
        <v>0</v>
      </c>
      <c r="H20510" s="1">
        <v>6</v>
      </c>
      <c r="I20510" s="15">
        <v>0.25</v>
      </c>
      <c r="J20510">
        <f t="shared" si="320"/>
        <v>40</v>
      </c>
    </row>
    <row r="20511" spans="1:10" x14ac:dyDescent="0.3">
      <c r="A20511" t="s">
        <v>20493</v>
      </c>
      <c r="C20511" s="18">
        <v>359.57838139066928</v>
      </c>
      <c r="D20511" s="1"/>
      <c r="E20511" s="1">
        <v>22</v>
      </c>
      <c r="F20511" s="1">
        <v>8</v>
      </c>
      <c r="G20511" s="1">
        <v>2</v>
      </c>
      <c r="H20511" s="1">
        <v>12</v>
      </c>
      <c r="I20511" s="15">
        <v>0.40909090909090912</v>
      </c>
      <c r="J20511">
        <f t="shared" si="320"/>
        <v>40</v>
      </c>
    </row>
    <row r="20512" spans="1:10" x14ac:dyDescent="0.3">
      <c r="A20512" t="s">
        <v>20494</v>
      </c>
      <c r="C20512" s="18">
        <v>359.56734370771454</v>
      </c>
      <c r="D20512" s="1"/>
      <c r="E20512" s="1">
        <v>6</v>
      </c>
      <c r="F20512" s="1">
        <v>1</v>
      </c>
      <c r="G20512" s="1">
        <v>0</v>
      </c>
      <c r="H20512" s="1">
        <v>5</v>
      </c>
      <c r="I20512" s="15">
        <v>0.16666666666666666</v>
      </c>
      <c r="J20512">
        <f t="shared" si="320"/>
        <v>40</v>
      </c>
    </row>
    <row r="20513" spans="1:10" x14ac:dyDescent="0.3">
      <c r="A20513" t="s">
        <v>20495</v>
      </c>
      <c r="C20513" s="18">
        <v>359.55696289761363</v>
      </c>
      <c r="D20513" s="1"/>
      <c r="E20513" s="1">
        <v>5</v>
      </c>
      <c r="F20513" s="1">
        <v>0</v>
      </c>
      <c r="G20513" s="1">
        <v>1</v>
      </c>
      <c r="H20513" s="1">
        <v>4</v>
      </c>
      <c r="I20513" s="15">
        <v>0.1</v>
      </c>
      <c r="J20513">
        <f t="shared" si="320"/>
        <v>40</v>
      </c>
    </row>
    <row r="20514" spans="1:10" x14ac:dyDescent="0.3">
      <c r="A20514" t="s">
        <v>20466</v>
      </c>
      <c r="C20514" s="18">
        <v>359.549321346309</v>
      </c>
      <c r="D20514" s="1"/>
      <c r="E20514" s="1">
        <v>33</v>
      </c>
      <c r="F20514" s="1">
        <v>13</v>
      </c>
      <c r="G20514" s="1">
        <v>0</v>
      </c>
      <c r="H20514" s="1">
        <v>20</v>
      </c>
      <c r="I20514" s="15">
        <v>0.39393939393939392</v>
      </c>
      <c r="J20514">
        <f t="shared" si="320"/>
        <v>20</v>
      </c>
    </row>
    <row r="20515" spans="1:10" x14ac:dyDescent="0.3">
      <c r="A20515" t="s">
        <v>17726</v>
      </c>
      <c r="C20515" s="18">
        <v>359.51779499610728</v>
      </c>
      <c r="D20515" s="1"/>
      <c r="E20515" s="1">
        <v>11</v>
      </c>
      <c r="F20515" s="1">
        <v>3</v>
      </c>
      <c r="G20515" s="1">
        <v>0</v>
      </c>
      <c r="H20515" s="1">
        <v>8</v>
      </c>
      <c r="I20515" s="15">
        <v>0.27272727272727271</v>
      </c>
      <c r="J20515">
        <f t="shared" si="320"/>
        <v>40</v>
      </c>
    </row>
    <row r="20516" spans="1:10" x14ac:dyDescent="0.3">
      <c r="A20516" t="s">
        <v>20548</v>
      </c>
      <c r="C20516" s="18">
        <v>359.50811028731272</v>
      </c>
      <c r="D20516" s="1"/>
      <c r="E20516" s="1">
        <v>6</v>
      </c>
      <c r="F20516" s="1">
        <v>1</v>
      </c>
      <c r="G20516" s="1">
        <v>0</v>
      </c>
      <c r="H20516" s="1">
        <v>5</v>
      </c>
      <c r="I20516" s="15">
        <v>0.16666666666666666</v>
      </c>
      <c r="J20516">
        <f t="shared" si="320"/>
        <v>40</v>
      </c>
    </row>
    <row r="20517" spans="1:10" x14ac:dyDescent="0.3">
      <c r="A20517" t="s">
        <v>20497</v>
      </c>
      <c r="C20517" s="18">
        <v>359.49745112948131</v>
      </c>
      <c r="D20517" s="1"/>
      <c r="E20517" s="1">
        <v>9</v>
      </c>
      <c r="F20517" s="1">
        <v>3</v>
      </c>
      <c r="G20517" s="1">
        <v>0</v>
      </c>
      <c r="H20517" s="1">
        <v>6</v>
      </c>
      <c r="I20517" s="15">
        <v>0.33333333333333331</v>
      </c>
      <c r="J20517">
        <f t="shared" si="320"/>
        <v>40</v>
      </c>
    </row>
    <row r="20518" spans="1:10" x14ac:dyDescent="0.3">
      <c r="A20518" s="21" t="s">
        <v>20498</v>
      </c>
      <c r="C20518" s="18">
        <v>359.49668041406898</v>
      </c>
      <c r="D20518" s="1"/>
      <c r="E20518" s="1">
        <v>5</v>
      </c>
      <c r="F20518" s="1">
        <v>0</v>
      </c>
      <c r="G20518" s="1">
        <v>1</v>
      </c>
      <c r="H20518" s="1">
        <v>4</v>
      </c>
      <c r="I20518" s="15">
        <v>0.1</v>
      </c>
      <c r="J20518">
        <f t="shared" si="320"/>
        <v>40</v>
      </c>
    </row>
    <row r="20519" spans="1:10" x14ac:dyDescent="0.3">
      <c r="A20519" t="s">
        <v>20499</v>
      </c>
      <c r="C20519" s="18">
        <v>359.49534695840504</v>
      </c>
      <c r="D20519" s="1"/>
      <c r="E20519" s="1">
        <v>11</v>
      </c>
      <c r="F20519" s="1">
        <v>3</v>
      </c>
      <c r="G20519" s="1">
        <v>0</v>
      </c>
      <c r="H20519" s="1">
        <v>8</v>
      </c>
      <c r="I20519" s="15">
        <v>0.27272727272727271</v>
      </c>
      <c r="J20519">
        <f t="shared" si="320"/>
        <v>40</v>
      </c>
    </row>
    <row r="20520" spans="1:10" x14ac:dyDescent="0.3">
      <c r="A20520" t="s">
        <v>20500</v>
      </c>
      <c r="C20520" s="18">
        <v>359.48694207755165</v>
      </c>
      <c r="D20520" s="1"/>
      <c r="E20520" s="1">
        <v>6</v>
      </c>
      <c r="F20520" s="1">
        <v>1</v>
      </c>
      <c r="G20520" s="1">
        <v>0</v>
      </c>
      <c r="H20520" s="1">
        <v>5</v>
      </c>
      <c r="I20520" s="15">
        <v>0.16666666666666666</v>
      </c>
      <c r="J20520">
        <f t="shared" si="320"/>
        <v>40</v>
      </c>
    </row>
    <row r="20521" spans="1:10" x14ac:dyDescent="0.3">
      <c r="A20521" t="s">
        <v>20436</v>
      </c>
      <c r="C20521" s="18">
        <v>359.47422956379148</v>
      </c>
      <c r="D20521" s="1"/>
      <c r="E20521" s="1">
        <v>6</v>
      </c>
      <c r="F20521" s="1">
        <v>1</v>
      </c>
      <c r="G20521" s="1">
        <v>0</v>
      </c>
      <c r="H20521" s="1">
        <v>5</v>
      </c>
      <c r="I20521" s="15">
        <v>0.16666666666666666</v>
      </c>
      <c r="J20521">
        <f t="shared" si="320"/>
        <v>40</v>
      </c>
    </row>
    <row r="20522" spans="1:10" x14ac:dyDescent="0.3">
      <c r="A20522" t="s">
        <v>20502</v>
      </c>
      <c r="C20522" s="18">
        <v>359.47105594257431</v>
      </c>
      <c r="D20522" s="1"/>
      <c r="E20522" s="1">
        <v>25</v>
      </c>
      <c r="F20522" s="1">
        <v>7</v>
      </c>
      <c r="G20522" s="1">
        <v>0</v>
      </c>
      <c r="H20522" s="1">
        <v>18</v>
      </c>
      <c r="I20522" s="15">
        <v>0.28000000000000003</v>
      </c>
      <c r="J20522">
        <f t="shared" si="320"/>
        <v>40</v>
      </c>
    </row>
    <row r="20523" spans="1:10" x14ac:dyDescent="0.3">
      <c r="A20523" t="s">
        <v>20503</v>
      </c>
      <c r="C20523" s="18">
        <v>359.46911750229492</v>
      </c>
      <c r="D20523" s="1"/>
      <c r="E20523" s="1">
        <v>5</v>
      </c>
      <c r="F20523" s="1">
        <v>0</v>
      </c>
      <c r="G20523" s="1">
        <v>1</v>
      </c>
      <c r="H20523" s="1">
        <v>4</v>
      </c>
      <c r="I20523" s="15">
        <v>0.1</v>
      </c>
      <c r="J20523">
        <f t="shared" si="320"/>
        <v>40</v>
      </c>
    </row>
    <row r="20524" spans="1:10" x14ac:dyDescent="0.3">
      <c r="A20524" t="s">
        <v>20504</v>
      </c>
      <c r="C20524" s="18">
        <v>359.44308760211686</v>
      </c>
      <c r="D20524" s="1"/>
      <c r="E20524" s="1">
        <v>8</v>
      </c>
      <c r="F20524" s="1">
        <v>2</v>
      </c>
      <c r="G20524" s="1">
        <v>0</v>
      </c>
      <c r="H20524" s="1">
        <v>6</v>
      </c>
      <c r="I20524" s="15">
        <v>0.25</v>
      </c>
      <c r="J20524">
        <f t="shared" si="320"/>
        <v>40</v>
      </c>
    </row>
    <row r="20525" spans="1:10" x14ac:dyDescent="0.3">
      <c r="A20525" t="s">
        <v>20506</v>
      </c>
      <c r="C20525" s="18">
        <v>359.40851130136463</v>
      </c>
      <c r="D20525" s="1"/>
      <c r="E20525" s="1">
        <v>4</v>
      </c>
      <c r="F20525" s="1">
        <v>0</v>
      </c>
      <c r="G20525" s="1">
        <v>0</v>
      </c>
      <c r="H20525" s="1">
        <v>4</v>
      </c>
      <c r="I20525" s="15">
        <v>0</v>
      </c>
      <c r="J20525">
        <f t="shared" si="320"/>
        <v>40</v>
      </c>
    </row>
    <row r="20526" spans="1:10" x14ac:dyDescent="0.3">
      <c r="A20526" t="s">
        <v>20507</v>
      </c>
      <c r="C20526" s="18">
        <v>359.4049705921733</v>
      </c>
      <c r="D20526" s="1"/>
      <c r="E20526" s="1">
        <v>4</v>
      </c>
      <c r="F20526" s="1">
        <v>0</v>
      </c>
      <c r="G20526" s="1">
        <v>0</v>
      </c>
      <c r="H20526" s="1">
        <v>4</v>
      </c>
      <c r="I20526" s="15">
        <v>0</v>
      </c>
      <c r="J20526">
        <f t="shared" si="320"/>
        <v>40</v>
      </c>
    </row>
    <row r="20527" spans="1:10" x14ac:dyDescent="0.3">
      <c r="A20527" t="s">
        <v>20508</v>
      </c>
      <c r="C20527" s="18">
        <v>359.39800709159584</v>
      </c>
      <c r="D20527" s="1"/>
      <c r="E20527" s="1">
        <v>16</v>
      </c>
      <c r="F20527" s="1">
        <v>6</v>
      </c>
      <c r="G20527" s="1">
        <v>0</v>
      </c>
      <c r="H20527" s="1">
        <v>10</v>
      </c>
      <c r="I20527" s="15">
        <v>0.375</v>
      </c>
      <c r="J20527">
        <f t="shared" si="320"/>
        <v>40</v>
      </c>
    </row>
    <row r="20528" spans="1:10" x14ac:dyDescent="0.3">
      <c r="A20528" t="s">
        <v>20509</v>
      </c>
      <c r="C20528" s="18">
        <v>359.39584621431214</v>
      </c>
      <c r="D20528" s="1"/>
      <c r="E20528" s="1">
        <v>4</v>
      </c>
      <c r="F20528" s="1">
        <v>0</v>
      </c>
      <c r="G20528" s="1">
        <v>0</v>
      </c>
      <c r="H20528" s="1">
        <v>4</v>
      </c>
      <c r="I20528" s="15">
        <v>0</v>
      </c>
      <c r="J20528">
        <f t="shared" si="320"/>
        <v>40</v>
      </c>
    </row>
    <row r="20529" spans="1:10" x14ac:dyDescent="0.3">
      <c r="A20529" t="s">
        <v>20510</v>
      </c>
      <c r="C20529" s="18">
        <v>359.36183576928556</v>
      </c>
      <c r="D20529" s="1"/>
      <c r="E20529" s="1">
        <v>9</v>
      </c>
      <c r="F20529" s="1">
        <v>0</v>
      </c>
      <c r="G20529" s="1">
        <v>0</v>
      </c>
      <c r="H20529" s="1">
        <v>9</v>
      </c>
      <c r="I20529" s="15">
        <v>0</v>
      </c>
      <c r="J20529">
        <f t="shared" si="320"/>
        <v>40</v>
      </c>
    </row>
    <row r="20530" spans="1:10" x14ac:dyDescent="0.3">
      <c r="A20530" t="s">
        <v>20511</v>
      </c>
      <c r="C20530" s="18">
        <v>359.35607435094886</v>
      </c>
      <c r="D20530" s="1"/>
      <c r="E20530" s="1">
        <v>4</v>
      </c>
      <c r="F20530" s="1">
        <v>0</v>
      </c>
      <c r="G20530" s="1">
        <v>0</v>
      </c>
      <c r="H20530" s="1">
        <v>4</v>
      </c>
      <c r="I20530" s="15">
        <v>0</v>
      </c>
      <c r="J20530">
        <f t="shared" si="320"/>
        <v>40</v>
      </c>
    </row>
    <row r="20531" spans="1:10" x14ac:dyDescent="0.3">
      <c r="A20531" t="s">
        <v>20512</v>
      </c>
      <c r="C20531" s="18">
        <v>359.34238651139304</v>
      </c>
      <c r="D20531" s="1"/>
      <c r="E20531" s="1">
        <v>5</v>
      </c>
      <c r="F20531" s="1">
        <v>1</v>
      </c>
      <c r="G20531" s="1">
        <v>0</v>
      </c>
      <c r="H20531" s="1">
        <v>4</v>
      </c>
      <c r="I20531" s="15">
        <v>0.2</v>
      </c>
      <c r="J20531">
        <f t="shared" si="320"/>
        <v>40</v>
      </c>
    </row>
    <row r="20532" spans="1:10" x14ac:dyDescent="0.3">
      <c r="A20532" t="s">
        <v>20514</v>
      </c>
      <c r="C20532" s="18">
        <v>359.33674698916144</v>
      </c>
      <c r="D20532" s="1"/>
      <c r="E20532" s="1">
        <v>24</v>
      </c>
      <c r="F20532" s="1">
        <v>10</v>
      </c>
      <c r="G20532" s="1">
        <v>0</v>
      </c>
      <c r="H20532" s="1">
        <v>14</v>
      </c>
      <c r="I20532" s="15">
        <v>0.41666666666666669</v>
      </c>
      <c r="J20532">
        <f t="shared" si="320"/>
        <v>40</v>
      </c>
    </row>
    <row r="20533" spans="1:10" x14ac:dyDescent="0.3">
      <c r="A20533" t="s">
        <v>20736</v>
      </c>
      <c r="C20533" s="18">
        <v>359.33627506015813</v>
      </c>
      <c r="D20533" s="1"/>
      <c r="E20533" s="1">
        <v>59</v>
      </c>
      <c r="F20533" s="1">
        <v>23</v>
      </c>
      <c r="G20533" s="1">
        <v>0</v>
      </c>
      <c r="H20533" s="1">
        <v>36</v>
      </c>
      <c r="I20533" s="15">
        <v>0.38983050847457629</v>
      </c>
      <c r="J20533">
        <f t="shared" si="320"/>
        <v>20</v>
      </c>
    </row>
    <row r="20534" spans="1:10" x14ac:dyDescent="0.3">
      <c r="A20534" t="s">
        <v>20515</v>
      </c>
      <c r="C20534" s="18">
        <v>359.33578521788388</v>
      </c>
      <c r="D20534" s="1"/>
      <c r="E20534" s="1">
        <v>13</v>
      </c>
      <c r="F20534" s="1">
        <v>4</v>
      </c>
      <c r="G20534" s="1">
        <v>0</v>
      </c>
      <c r="H20534" s="1">
        <v>9</v>
      </c>
      <c r="I20534" s="15">
        <v>0.30769230769230771</v>
      </c>
      <c r="J20534">
        <f t="shared" si="320"/>
        <v>40</v>
      </c>
    </row>
    <row r="20535" spans="1:10" x14ac:dyDescent="0.3">
      <c r="A20535" t="s">
        <v>20516</v>
      </c>
      <c r="C20535" s="18">
        <v>359.33532988892057</v>
      </c>
      <c r="D20535" s="1"/>
      <c r="E20535" s="1">
        <v>43</v>
      </c>
      <c r="F20535" s="1">
        <v>14</v>
      </c>
      <c r="G20535" s="1">
        <v>0</v>
      </c>
      <c r="H20535" s="1">
        <v>29</v>
      </c>
      <c r="I20535" s="15">
        <v>0.32558139534883723</v>
      </c>
      <c r="J20535">
        <f t="shared" si="320"/>
        <v>20</v>
      </c>
    </row>
    <row r="20536" spans="1:10" x14ac:dyDescent="0.3">
      <c r="A20536" t="s">
        <v>20517</v>
      </c>
      <c r="C20536" s="18">
        <v>359.33319716267738</v>
      </c>
      <c r="D20536" s="1"/>
      <c r="E20536" s="1">
        <v>9</v>
      </c>
      <c r="F20536" s="1">
        <v>1</v>
      </c>
      <c r="G20536" s="1">
        <v>0</v>
      </c>
      <c r="H20536" s="1">
        <v>8</v>
      </c>
      <c r="I20536" s="15">
        <v>0.1111111111111111</v>
      </c>
      <c r="J20536">
        <f t="shared" si="320"/>
        <v>40</v>
      </c>
    </row>
    <row r="20537" spans="1:10" x14ac:dyDescent="0.3">
      <c r="A20537" t="s">
        <v>20713</v>
      </c>
      <c r="C20537" s="18">
        <v>359.31611354985802</v>
      </c>
      <c r="D20537" s="1"/>
      <c r="E20537" s="1">
        <v>18</v>
      </c>
      <c r="F20537" s="1">
        <v>5</v>
      </c>
      <c r="G20537" s="1">
        <v>1</v>
      </c>
      <c r="H20537" s="1">
        <v>12</v>
      </c>
      <c r="I20537" s="15">
        <v>0.30555555555555558</v>
      </c>
      <c r="J20537">
        <f t="shared" si="320"/>
        <v>40</v>
      </c>
    </row>
    <row r="20538" spans="1:10" x14ac:dyDescent="0.3">
      <c r="A20538" t="s">
        <v>20518</v>
      </c>
      <c r="C20538" s="18">
        <v>359.31341685223487</v>
      </c>
      <c r="D20538" s="1"/>
      <c r="E20538" s="1">
        <v>5</v>
      </c>
      <c r="F20538" s="1">
        <v>0</v>
      </c>
      <c r="G20538" s="1">
        <v>1</v>
      </c>
      <c r="H20538" s="1">
        <v>4</v>
      </c>
      <c r="I20538" s="15">
        <v>0.1</v>
      </c>
      <c r="J20538">
        <f t="shared" si="320"/>
        <v>40</v>
      </c>
    </row>
    <row r="20539" spans="1:10" x14ac:dyDescent="0.3">
      <c r="A20539" t="s">
        <v>20520</v>
      </c>
      <c r="C20539" s="18">
        <v>359.28291052183619</v>
      </c>
      <c r="D20539" s="1"/>
      <c r="E20539" s="1">
        <v>6</v>
      </c>
      <c r="F20539" s="1">
        <v>1</v>
      </c>
      <c r="G20539" s="1">
        <v>0</v>
      </c>
      <c r="H20539" s="1">
        <v>5</v>
      </c>
      <c r="I20539" s="15">
        <v>0.16666666666666666</v>
      </c>
      <c r="J20539">
        <f t="shared" si="320"/>
        <v>40</v>
      </c>
    </row>
    <row r="20540" spans="1:10" x14ac:dyDescent="0.3">
      <c r="A20540" s="21" t="s">
        <v>20519</v>
      </c>
      <c r="C20540" s="18">
        <v>359.28142964707894</v>
      </c>
      <c r="D20540" s="1"/>
      <c r="E20540" s="1">
        <v>7</v>
      </c>
      <c r="F20540" s="1">
        <v>1</v>
      </c>
      <c r="G20540" s="1">
        <v>0</v>
      </c>
      <c r="H20540" s="1">
        <v>6</v>
      </c>
      <c r="I20540" s="15">
        <v>0.14285714285714285</v>
      </c>
      <c r="J20540">
        <f t="shared" si="320"/>
        <v>40</v>
      </c>
    </row>
    <row r="20541" spans="1:10" x14ac:dyDescent="0.3">
      <c r="A20541" t="s">
        <v>20521</v>
      </c>
      <c r="C20541" s="18">
        <v>359.28090664217115</v>
      </c>
      <c r="D20541" s="1"/>
      <c r="E20541" s="1">
        <v>11</v>
      </c>
      <c r="F20541" s="1">
        <v>3</v>
      </c>
      <c r="G20541" s="1">
        <v>1</v>
      </c>
      <c r="H20541" s="1">
        <v>7</v>
      </c>
      <c r="I20541" s="15">
        <v>0.31818181818181818</v>
      </c>
      <c r="J20541">
        <f t="shared" si="320"/>
        <v>40</v>
      </c>
    </row>
    <row r="20542" spans="1:10" x14ac:dyDescent="0.3">
      <c r="A20542" t="s">
        <v>20522</v>
      </c>
      <c r="C20542" s="18">
        <v>359.27894202762531</v>
      </c>
      <c r="D20542" s="1"/>
      <c r="E20542" s="1">
        <v>5</v>
      </c>
      <c r="F20542" s="1">
        <v>0</v>
      </c>
      <c r="G20542" s="1">
        <v>1</v>
      </c>
      <c r="H20542" s="1">
        <v>4</v>
      </c>
      <c r="I20542" s="15">
        <v>0.1</v>
      </c>
      <c r="J20542">
        <f t="shared" si="320"/>
        <v>40</v>
      </c>
    </row>
    <row r="20543" spans="1:10" x14ac:dyDescent="0.3">
      <c r="A20543" t="s">
        <v>20523</v>
      </c>
      <c r="C20543" s="18">
        <v>359.25165958018209</v>
      </c>
      <c r="D20543" s="1"/>
      <c r="E20543" s="1">
        <v>8</v>
      </c>
      <c r="F20543" s="1">
        <v>2</v>
      </c>
      <c r="G20543" s="1">
        <v>0</v>
      </c>
      <c r="H20543" s="1">
        <v>6</v>
      </c>
      <c r="I20543" s="15">
        <v>0.25</v>
      </c>
      <c r="J20543">
        <f t="shared" si="320"/>
        <v>40</v>
      </c>
    </row>
    <row r="20544" spans="1:10" x14ac:dyDescent="0.3">
      <c r="A20544" t="s">
        <v>20525</v>
      </c>
      <c r="C20544" s="18">
        <v>359.23898423271487</v>
      </c>
      <c r="D20544" s="1"/>
      <c r="E20544" s="1">
        <v>36</v>
      </c>
      <c r="F20544" s="1">
        <v>16</v>
      </c>
      <c r="G20544" s="1">
        <v>1</v>
      </c>
      <c r="H20544" s="1">
        <v>19</v>
      </c>
      <c r="I20544" s="15">
        <v>0.45833333333333331</v>
      </c>
      <c r="J20544">
        <f t="shared" si="320"/>
        <v>20</v>
      </c>
    </row>
    <row r="20545" spans="1:10" x14ac:dyDescent="0.3">
      <c r="A20545" t="s">
        <v>20526</v>
      </c>
      <c r="C20545" s="18">
        <v>359.22928979561055</v>
      </c>
      <c r="D20545" s="1"/>
      <c r="E20545" s="1">
        <v>6</v>
      </c>
      <c r="F20545" s="1">
        <v>1</v>
      </c>
      <c r="G20545" s="1">
        <v>0</v>
      </c>
      <c r="H20545" s="1">
        <v>5</v>
      </c>
      <c r="I20545" s="15">
        <v>0.16666666666666666</v>
      </c>
      <c r="J20545">
        <f t="shared" si="320"/>
        <v>40</v>
      </c>
    </row>
    <row r="20546" spans="1:10" x14ac:dyDescent="0.3">
      <c r="A20546" t="s">
        <v>20439</v>
      </c>
      <c r="C20546" s="18">
        <v>359.22857486069125</v>
      </c>
      <c r="D20546" s="1"/>
      <c r="E20546" s="1">
        <v>4</v>
      </c>
      <c r="F20546" s="1">
        <v>0</v>
      </c>
      <c r="G20546" s="1">
        <v>0</v>
      </c>
      <c r="H20546" s="1">
        <v>4</v>
      </c>
      <c r="I20546" s="15">
        <v>0</v>
      </c>
      <c r="J20546">
        <f t="shared" si="320"/>
        <v>40</v>
      </c>
    </row>
    <row r="20547" spans="1:10" x14ac:dyDescent="0.3">
      <c r="A20547" t="s">
        <v>20089</v>
      </c>
      <c r="C20547" s="18">
        <v>359.22555236407078</v>
      </c>
      <c r="D20547" s="1"/>
      <c r="E20547" s="1">
        <v>15</v>
      </c>
      <c r="F20547" s="1">
        <v>5</v>
      </c>
      <c r="G20547" s="1">
        <v>0</v>
      </c>
      <c r="H20547" s="1">
        <v>10</v>
      </c>
      <c r="I20547" s="15">
        <v>0.33333333333333331</v>
      </c>
      <c r="J20547">
        <f t="shared" si="320"/>
        <v>40</v>
      </c>
    </row>
    <row r="20548" spans="1:10" x14ac:dyDescent="0.3">
      <c r="A20548" t="s">
        <v>20527</v>
      </c>
      <c r="C20548" s="18">
        <v>359.20700808900642</v>
      </c>
      <c r="D20548" s="1"/>
      <c r="E20548" s="1">
        <v>10</v>
      </c>
      <c r="F20548" s="1">
        <v>3</v>
      </c>
      <c r="G20548" s="1">
        <v>0</v>
      </c>
      <c r="H20548" s="1">
        <v>7</v>
      </c>
      <c r="I20548" s="15">
        <v>0.3</v>
      </c>
      <c r="J20548">
        <f t="shared" ref="J20548:J20611" si="321">IF(E20548&lt;=30,40,20)</f>
        <v>40</v>
      </c>
    </row>
    <row r="20549" spans="1:10" x14ac:dyDescent="0.3">
      <c r="A20549" t="s">
        <v>20459</v>
      </c>
      <c r="C20549" s="18">
        <v>359.20435802765422</v>
      </c>
      <c r="D20549" s="1"/>
      <c r="E20549" s="1">
        <v>4</v>
      </c>
      <c r="F20549" s="1">
        <v>0</v>
      </c>
      <c r="G20549" s="1">
        <v>0</v>
      </c>
      <c r="H20549" s="1">
        <v>4</v>
      </c>
      <c r="I20549" s="15">
        <v>0</v>
      </c>
      <c r="J20549">
        <f t="shared" si="321"/>
        <v>40</v>
      </c>
    </row>
    <row r="20550" spans="1:10" x14ac:dyDescent="0.3">
      <c r="A20550" t="s">
        <v>20528</v>
      </c>
      <c r="C20550" s="18">
        <v>359.20374638201116</v>
      </c>
      <c r="D20550" s="1"/>
      <c r="E20550" s="1">
        <v>34</v>
      </c>
      <c r="F20550" s="1">
        <v>12</v>
      </c>
      <c r="G20550" s="1">
        <v>1</v>
      </c>
      <c r="H20550" s="1">
        <v>21</v>
      </c>
      <c r="I20550" s="15">
        <v>0.36764705882352944</v>
      </c>
      <c r="J20550">
        <f t="shared" si="321"/>
        <v>20</v>
      </c>
    </row>
    <row r="20551" spans="1:10" x14ac:dyDescent="0.3">
      <c r="A20551" t="s">
        <v>20529</v>
      </c>
      <c r="C20551" s="18">
        <v>359.20335832468521</v>
      </c>
      <c r="D20551" s="1"/>
      <c r="E20551" s="1">
        <v>6</v>
      </c>
      <c r="F20551" s="1">
        <v>1</v>
      </c>
      <c r="G20551" s="1">
        <v>0</v>
      </c>
      <c r="H20551" s="1">
        <v>5</v>
      </c>
      <c r="I20551" s="15">
        <v>0.16666666666666666</v>
      </c>
      <c r="J20551">
        <f t="shared" si="321"/>
        <v>40</v>
      </c>
    </row>
    <row r="20552" spans="1:10" x14ac:dyDescent="0.3">
      <c r="A20552" t="s">
        <v>20689</v>
      </c>
      <c r="C20552" s="18">
        <v>359.19138413393944</v>
      </c>
      <c r="D20552" s="1"/>
      <c r="E20552" s="1">
        <v>28</v>
      </c>
      <c r="F20552" s="1">
        <v>10</v>
      </c>
      <c r="G20552" s="1">
        <v>0</v>
      </c>
      <c r="H20552" s="1">
        <v>18</v>
      </c>
      <c r="I20552" s="15">
        <v>0.35714285714285715</v>
      </c>
      <c r="J20552">
        <f t="shared" si="321"/>
        <v>40</v>
      </c>
    </row>
    <row r="20553" spans="1:10" x14ac:dyDescent="0.3">
      <c r="A20553" t="s">
        <v>20531</v>
      </c>
      <c r="C20553" s="18">
        <v>359.17886818615409</v>
      </c>
      <c r="D20553" s="1"/>
      <c r="E20553" s="1">
        <v>13</v>
      </c>
      <c r="F20553" s="1">
        <v>3</v>
      </c>
      <c r="G20553" s="1">
        <v>2</v>
      </c>
      <c r="H20553" s="1">
        <v>8</v>
      </c>
      <c r="I20553" s="15">
        <v>0.30769230769230771</v>
      </c>
      <c r="J20553">
        <f t="shared" si="321"/>
        <v>40</v>
      </c>
    </row>
    <row r="20554" spans="1:10" x14ac:dyDescent="0.3">
      <c r="A20554" t="s">
        <v>20535</v>
      </c>
      <c r="C20554" s="18">
        <v>359.17437024063298</v>
      </c>
      <c r="D20554" s="1"/>
      <c r="E20554" s="1">
        <v>6</v>
      </c>
      <c r="F20554" s="1">
        <v>1</v>
      </c>
      <c r="G20554" s="1">
        <v>0</v>
      </c>
      <c r="H20554" s="1">
        <v>5</v>
      </c>
      <c r="I20554" s="15">
        <v>0.16666666666666666</v>
      </c>
      <c r="J20554">
        <f t="shared" si="321"/>
        <v>40</v>
      </c>
    </row>
    <row r="20555" spans="1:10" x14ac:dyDescent="0.3">
      <c r="A20555" t="s">
        <v>20533</v>
      </c>
      <c r="C20555" s="18">
        <v>359.17385588517931</v>
      </c>
      <c r="D20555" s="1"/>
      <c r="E20555" s="1">
        <v>18</v>
      </c>
      <c r="F20555" s="1">
        <v>6</v>
      </c>
      <c r="G20555" s="1">
        <v>1</v>
      </c>
      <c r="H20555" s="1">
        <v>11</v>
      </c>
      <c r="I20555" s="15">
        <v>0.3611111111111111</v>
      </c>
      <c r="J20555">
        <f t="shared" si="321"/>
        <v>40</v>
      </c>
    </row>
    <row r="20556" spans="1:10" x14ac:dyDescent="0.3">
      <c r="A20556" t="s">
        <v>20534</v>
      </c>
      <c r="C20556" s="18">
        <v>359.16553869643656</v>
      </c>
      <c r="D20556" s="1"/>
      <c r="E20556" s="1">
        <v>7</v>
      </c>
      <c r="F20556" s="1">
        <v>1</v>
      </c>
      <c r="G20556" s="1">
        <v>0</v>
      </c>
      <c r="H20556" s="1">
        <v>6</v>
      </c>
      <c r="I20556" s="15">
        <v>0.14285714285714285</v>
      </c>
      <c r="J20556">
        <f t="shared" si="321"/>
        <v>40</v>
      </c>
    </row>
    <row r="20557" spans="1:10" x14ac:dyDescent="0.3">
      <c r="A20557" t="s">
        <v>16501</v>
      </c>
      <c r="C20557" s="18">
        <v>359.13530363585278</v>
      </c>
      <c r="D20557" s="1"/>
      <c r="E20557" s="1">
        <v>59</v>
      </c>
      <c r="F20557" s="1">
        <v>24</v>
      </c>
      <c r="G20557" s="1">
        <v>0</v>
      </c>
      <c r="H20557" s="1">
        <v>35</v>
      </c>
      <c r="I20557" s="15">
        <v>0.40677966101694918</v>
      </c>
      <c r="J20557">
        <f t="shared" si="321"/>
        <v>20</v>
      </c>
    </row>
    <row r="20558" spans="1:10" x14ac:dyDescent="0.3">
      <c r="A20558" t="s">
        <v>20600</v>
      </c>
      <c r="C20558" s="18">
        <v>359.13345399701257</v>
      </c>
      <c r="D20558" s="1"/>
      <c r="E20558" s="1">
        <v>40</v>
      </c>
      <c r="F20558" s="1">
        <v>11</v>
      </c>
      <c r="G20558" s="1">
        <v>3</v>
      </c>
      <c r="H20558" s="1">
        <v>26</v>
      </c>
      <c r="I20558" s="15">
        <v>0.3125</v>
      </c>
      <c r="J20558">
        <f t="shared" si="321"/>
        <v>20</v>
      </c>
    </row>
    <row r="20559" spans="1:10" x14ac:dyDescent="0.3">
      <c r="A20559" t="s">
        <v>20536</v>
      </c>
      <c r="C20559" s="18">
        <v>359.12747381408445</v>
      </c>
      <c r="D20559" s="1"/>
      <c r="E20559" s="1">
        <v>8</v>
      </c>
      <c r="F20559" s="1">
        <v>2</v>
      </c>
      <c r="G20559" s="1">
        <v>0</v>
      </c>
      <c r="H20559" s="1">
        <v>6</v>
      </c>
      <c r="I20559" s="15">
        <v>0.25</v>
      </c>
      <c r="J20559">
        <f t="shared" si="321"/>
        <v>40</v>
      </c>
    </row>
    <row r="20560" spans="1:10" x14ac:dyDescent="0.3">
      <c r="A20560" t="s">
        <v>20537</v>
      </c>
      <c r="C20560" s="18">
        <v>359.10614186498583</v>
      </c>
      <c r="D20560" s="1"/>
      <c r="E20560" s="1">
        <v>6</v>
      </c>
      <c r="F20560" s="1">
        <v>1</v>
      </c>
      <c r="G20560" s="1">
        <v>0</v>
      </c>
      <c r="H20560" s="1">
        <v>5</v>
      </c>
      <c r="I20560" s="15">
        <v>0.16666666666666666</v>
      </c>
      <c r="J20560">
        <f t="shared" si="321"/>
        <v>40</v>
      </c>
    </row>
    <row r="20561" spans="1:10" x14ac:dyDescent="0.3">
      <c r="A20561" t="s">
        <v>20538</v>
      </c>
      <c r="C20561" s="18">
        <v>359.09870186390026</v>
      </c>
      <c r="D20561" s="1"/>
      <c r="E20561" s="1">
        <v>25</v>
      </c>
      <c r="F20561" s="1">
        <v>10</v>
      </c>
      <c r="G20561" s="1">
        <v>0</v>
      </c>
      <c r="H20561" s="1">
        <v>15</v>
      </c>
      <c r="I20561" s="15">
        <v>0.4</v>
      </c>
      <c r="J20561">
        <f t="shared" si="321"/>
        <v>40</v>
      </c>
    </row>
    <row r="20562" spans="1:10" x14ac:dyDescent="0.3">
      <c r="A20562" t="s">
        <v>20539</v>
      </c>
      <c r="C20562" s="18">
        <v>359.09703477187179</v>
      </c>
      <c r="D20562" s="1"/>
      <c r="E20562" s="1">
        <v>10</v>
      </c>
      <c r="F20562" s="1">
        <v>3</v>
      </c>
      <c r="G20562" s="1">
        <v>0</v>
      </c>
      <c r="H20562" s="1">
        <v>7</v>
      </c>
      <c r="I20562" s="15">
        <v>0.3</v>
      </c>
      <c r="J20562">
        <f t="shared" si="321"/>
        <v>40</v>
      </c>
    </row>
    <row r="20563" spans="1:10" x14ac:dyDescent="0.3">
      <c r="A20563" t="s">
        <v>20607</v>
      </c>
      <c r="C20563" s="18">
        <v>359.07345701816894</v>
      </c>
      <c r="D20563" s="1"/>
      <c r="E20563" s="1">
        <v>12</v>
      </c>
      <c r="F20563" s="1">
        <v>4</v>
      </c>
      <c r="G20563" s="1">
        <v>0</v>
      </c>
      <c r="H20563" s="1">
        <v>8</v>
      </c>
      <c r="I20563" s="15">
        <v>0.33333333333333331</v>
      </c>
      <c r="J20563">
        <f t="shared" si="321"/>
        <v>40</v>
      </c>
    </row>
    <row r="20564" spans="1:10" x14ac:dyDescent="0.3">
      <c r="A20564" t="s">
        <v>20540</v>
      </c>
      <c r="C20564" s="18">
        <v>359.06305698362138</v>
      </c>
      <c r="D20564" s="1"/>
      <c r="E20564" s="1">
        <v>7</v>
      </c>
      <c r="F20564" s="1">
        <v>1</v>
      </c>
      <c r="G20564" s="1">
        <v>0</v>
      </c>
      <c r="H20564" s="1">
        <v>6</v>
      </c>
      <c r="I20564" s="15">
        <v>0.14285714285714285</v>
      </c>
      <c r="J20564">
        <f t="shared" si="321"/>
        <v>40</v>
      </c>
    </row>
    <row r="20565" spans="1:10" x14ac:dyDescent="0.3">
      <c r="A20565" t="s">
        <v>14347</v>
      </c>
      <c r="C20565" s="18">
        <v>359.05910543525113</v>
      </c>
      <c r="D20565" s="1"/>
      <c r="E20565" s="1">
        <v>56</v>
      </c>
      <c r="F20565" s="1">
        <v>18</v>
      </c>
      <c r="G20565" s="1">
        <v>1</v>
      </c>
      <c r="H20565" s="1">
        <v>37</v>
      </c>
      <c r="I20565" s="15">
        <v>0.33035714285714285</v>
      </c>
      <c r="J20565">
        <f t="shared" si="321"/>
        <v>20</v>
      </c>
    </row>
    <row r="20566" spans="1:10" x14ac:dyDescent="0.3">
      <c r="A20566" t="s">
        <v>20541</v>
      </c>
      <c r="C20566" s="18">
        <v>359.05357336138826</v>
      </c>
      <c r="D20566" s="1"/>
      <c r="E20566" s="1">
        <v>6</v>
      </c>
      <c r="F20566" s="1">
        <v>1</v>
      </c>
      <c r="G20566" s="1">
        <v>0</v>
      </c>
      <c r="H20566" s="1">
        <v>5</v>
      </c>
      <c r="I20566" s="15">
        <v>0.16666666666666666</v>
      </c>
      <c r="J20566">
        <f t="shared" si="321"/>
        <v>40</v>
      </c>
    </row>
    <row r="20567" spans="1:10" x14ac:dyDescent="0.3">
      <c r="A20567" t="s">
        <v>8982</v>
      </c>
      <c r="C20567" s="18">
        <v>359.0070149896203</v>
      </c>
      <c r="D20567" s="1"/>
      <c r="E20567" s="1">
        <v>13</v>
      </c>
      <c r="F20567" s="1">
        <v>4</v>
      </c>
      <c r="G20567" s="1">
        <v>0</v>
      </c>
      <c r="H20567" s="1">
        <v>9</v>
      </c>
      <c r="I20567" s="15">
        <v>0.30769230769230771</v>
      </c>
      <c r="J20567">
        <f t="shared" si="321"/>
        <v>40</v>
      </c>
    </row>
    <row r="20568" spans="1:10" x14ac:dyDescent="0.3">
      <c r="A20568" t="s">
        <v>20543</v>
      </c>
      <c r="C20568" s="18">
        <v>358.99821595905507</v>
      </c>
      <c r="D20568" s="1"/>
      <c r="E20568" s="1">
        <v>17</v>
      </c>
      <c r="F20568" s="1">
        <v>5</v>
      </c>
      <c r="G20568" s="1">
        <v>0</v>
      </c>
      <c r="H20568" s="1">
        <v>12</v>
      </c>
      <c r="I20568" s="15">
        <v>0.29411764705882354</v>
      </c>
      <c r="J20568">
        <f t="shared" si="321"/>
        <v>40</v>
      </c>
    </row>
    <row r="20569" spans="1:10" x14ac:dyDescent="0.3">
      <c r="A20569" t="s">
        <v>20575</v>
      </c>
      <c r="C20569" s="18">
        <v>358.95176902180174</v>
      </c>
      <c r="D20569" s="1"/>
      <c r="E20569" s="1">
        <v>83</v>
      </c>
      <c r="F20569" s="1">
        <v>33</v>
      </c>
      <c r="G20569" s="1">
        <v>0</v>
      </c>
      <c r="H20569" s="1">
        <v>50</v>
      </c>
      <c r="I20569" s="15">
        <v>0.39759036144578314</v>
      </c>
      <c r="J20569">
        <f t="shared" si="321"/>
        <v>20</v>
      </c>
    </row>
    <row r="20570" spans="1:10" x14ac:dyDescent="0.3">
      <c r="A20570" t="s">
        <v>19551</v>
      </c>
      <c r="C20570" s="18">
        <v>358.9509316032246</v>
      </c>
      <c r="D20570" s="1"/>
      <c r="E20570" s="1">
        <v>10</v>
      </c>
      <c r="F20570" s="1">
        <v>3</v>
      </c>
      <c r="G20570" s="1">
        <v>0</v>
      </c>
      <c r="H20570" s="1">
        <v>7</v>
      </c>
      <c r="I20570" s="15">
        <v>0.3</v>
      </c>
      <c r="J20570">
        <f t="shared" si="321"/>
        <v>40</v>
      </c>
    </row>
    <row r="20571" spans="1:10" x14ac:dyDescent="0.3">
      <c r="A20571" t="s">
        <v>20544</v>
      </c>
      <c r="C20571" s="18">
        <v>358.94512856855062</v>
      </c>
      <c r="D20571" s="1"/>
      <c r="E20571" s="1">
        <v>14</v>
      </c>
      <c r="F20571" s="1">
        <v>4</v>
      </c>
      <c r="G20571" s="1">
        <v>1</v>
      </c>
      <c r="H20571" s="1">
        <v>9</v>
      </c>
      <c r="I20571" s="15">
        <v>0.32142857142857145</v>
      </c>
      <c r="J20571">
        <f t="shared" si="321"/>
        <v>40</v>
      </c>
    </row>
    <row r="20572" spans="1:10" x14ac:dyDescent="0.3">
      <c r="A20572" t="s">
        <v>20545</v>
      </c>
      <c r="C20572" s="18">
        <v>358.93336369537519</v>
      </c>
      <c r="D20572" s="1"/>
      <c r="E20572" s="1">
        <v>8</v>
      </c>
      <c r="F20572" s="1">
        <v>2</v>
      </c>
      <c r="G20572" s="1">
        <v>0</v>
      </c>
      <c r="H20572" s="1">
        <v>6</v>
      </c>
      <c r="I20572" s="15">
        <v>0.25</v>
      </c>
      <c r="J20572">
        <f t="shared" si="321"/>
        <v>40</v>
      </c>
    </row>
    <row r="20573" spans="1:10" x14ac:dyDescent="0.3">
      <c r="A20573" t="s">
        <v>20546</v>
      </c>
      <c r="C20573" s="18">
        <v>358.93281725078521</v>
      </c>
      <c r="D20573" s="1"/>
      <c r="E20573" s="1">
        <v>6</v>
      </c>
      <c r="F20573" s="1">
        <v>1</v>
      </c>
      <c r="G20573" s="1">
        <v>0</v>
      </c>
      <c r="H20573" s="1">
        <v>5</v>
      </c>
      <c r="I20573" s="15">
        <v>0.16666666666666666</v>
      </c>
      <c r="J20573">
        <f t="shared" si="321"/>
        <v>40</v>
      </c>
    </row>
    <row r="20574" spans="1:10" x14ac:dyDescent="0.3">
      <c r="A20574" t="s">
        <v>20549</v>
      </c>
      <c r="C20574" s="18">
        <v>358.90773789235374</v>
      </c>
      <c r="D20574" s="1"/>
      <c r="E20574" s="1">
        <v>10</v>
      </c>
      <c r="F20574" s="1">
        <v>2</v>
      </c>
      <c r="G20574" s="1">
        <v>1</v>
      </c>
      <c r="H20574" s="1">
        <v>7</v>
      </c>
      <c r="I20574" s="15">
        <v>0.25</v>
      </c>
      <c r="J20574">
        <f t="shared" si="321"/>
        <v>40</v>
      </c>
    </row>
    <row r="20575" spans="1:10" x14ac:dyDescent="0.3">
      <c r="A20575" t="s">
        <v>20550</v>
      </c>
      <c r="C20575" s="18">
        <v>358.90471308132857</v>
      </c>
      <c r="D20575" s="1"/>
      <c r="E20575" s="1">
        <v>14</v>
      </c>
      <c r="F20575" s="1">
        <v>5</v>
      </c>
      <c r="G20575" s="1">
        <v>0</v>
      </c>
      <c r="H20575" s="1">
        <v>9</v>
      </c>
      <c r="I20575" s="15">
        <v>0.35714285714285715</v>
      </c>
      <c r="J20575">
        <f t="shared" si="321"/>
        <v>40</v>
      </c>
    </row>
    <row r="20576" spans="1:10" x14ac:dyDescent="0.3">
      <c r="A20576" t="s">
        <v>20551</v>
      </c>
      <c r="C20576" s="18">
        <v>358.90452936338698</v>
      </c>
      <c r="D20576" s="1"/>
      <c r="E20576" s="1">
        <v>5</v>
      </c>
      <c r="F20576" s="1">
        <v>0</v>
      </c>
      <c r="G20576" s="1">
        <v>0</v>
      </c>
      <c r="H20576" s="1">
        <v>5</v>
      </c>
      <c r="I20576" s="15">
        <v>0</v>
      </c>
      <c r="J20576">
        <f t="shared" si="321"/>
        <v>40</v>
      </c>
    </row>
    <row r="20577" spans="1:10" x14ac:dyDescent="0.3">
      <c r="A20577" t="s">
        <v>20451</v>
      </c>
      <c r="C20577" s="18">
        <v>358.89816061839377</v>
      </c>
      <c r="D20577" s="1"/>
      <c r="E20577" s="1">
        <v>32</v>
      </c>
      <c r="F20577" s="1">
        <v>13</v>
      </c>
      <c r="G20577" s="1">
        <v>2</v>
      </c>
      <c r="H20577" s="1">
        <v>17</v>
      </c>
      <c r="I20577" s="15">
        <v>0.4375</v>
      </c>
      <c r="J20577">
        <f t="shared" si="321"/>
        <v>20</v>
      </c>
    </row>
    <row r="20578" spans="1:10" x14ac:dyDescent="0.3">
      <c r="A20578" t="s">
        <v>20552</v>
      </c>
      <c r="C20578" s="18">
        <v>358.86575453569401</v>
      </c>
      <c r="D20578" s="1"/>
      <c r="E20578" s="1">
        <v>4</v>
      </c>
      <c r="F20578" s="1">
        <v>0</v>
      </c>
      <c r="G20578" s="1">
        <v>0</v>
      </c>
      <c r="H20578" s="1">
        <v>4</v>
      </c>
      <c r="I20578" s="15">
        <v>0</v>
      </c>
      <c r="J20578">
        <f t="shared" si="321"/>
        <v>40</v>
      </c>
    </row>
    <row r="20579" spans="1:10" x14ac:dyDescent="0.3">
      <c r="A20579" t="s">
        <v>20554</v>
      </c>
      <c r="C20579" s="18">
        <v>358.83389299419485</v>
      </c>
      <c r="D20579" s="1"/>
      <c r="E20579" s="1">
        <v>4</v>
      </c>
      <c r="F20579" s="1">
        <v>0</v>
      </c>
      <c r="G20579" s="1">
        <v>0</v>
      </c>
      <c r="H20579" s="1">
        <v>4</v>
      </c>
      <c r="I20579" s="15">
        <v>0</v>
      </c>
      <c r="J20579">
        <f t="shared" si="321"/>
        <v>40</v>
      </c>
    </row>
    <row r="20580" spans="1:10" x14ac:dyDescent="0.3">
      <c r="A20580" t="s">
        <v>20555</v>
      </c>
      <c r="C20580" s="18">
        <v>358.80196254339461</v>
      </c>
      <c r="D20580" s="1"/>
      <c r="E20580" s="1">
        <v>9</v>
      </c>
      <c r="F20580" s="1">
        <v>2</v>
      </c>
      <c r="G20580" s="1">
        <v>1</v>
      </c>
      <c r="H20580" s="1">
        <v>6</v>
      </c>
      <c r="I20580" s="15">
        <v>0.27777777777777779</v>
      </c>
      <c r="J20580">
        <f t="shared" si="321"/>
        <v>40</v>
      </c>
    </row>
    <row r="20581" spans="1:10" x14ac:dyDescent="0.3">
      <c r="A20581" t="s">
        <v>20558</v>
      </c>
      <c r="C20581" s="18">
        <v>353.36395404725999</v>
      </c>
      <c r="D20581" s="1"/>
      <c r="E20581" s="1">
        <v>13</v>
      </c>
      <c r="F20581" s="1">
        <v>3</v>
      </c>
      <c r="G20581" s="1">
        <v>1</v>
      </c>
      <c r="H20581" s="1">
        <v>9</v>
      </c>
      <c r="I20581" s="15">
        <v>0.26923076923076922</v>
      </c>
      <c r="J20581">
        <f t="shared" si="321"/>
        <v>40</v>
      </c>
    </row>
    <row r="20582" spans="1:10" x14ac:dyDescent="0.3">
      <c r="A20582" t="s">
        <v>20556</v>
      </c>
      <c r="C20582" s="18">
        <v>358.78716601787335</v>
      </c>
      <c r="D20582" s="1"/>
      <c r="E20582" s="1">
        <v>11</v>
      </c>
      <c r="F20582" s="1">
        <v>3</v>
      </c>
      <c r="G20582" s="1">
        <v>0</v>
      </c>
      <c r="H20582" s="1">
        <v>8</v>
      </c>
      <c r="I20582" s="15">
        <v>0.27272727272727271</v>
      </c>
      <c r="J20582">
        <f t="shared" si="321"/>
        <v>40</v>
      </c>
    </row>
    <row r="20583" spans="1:10" x14ac:dyDescent="0.3">
      <c r="A20583" t="s">
        <v>20557</v>
      </c>
      <c r="C20583" s="18">
        <v>358.76765159105042</v>
      </c>
      <c r="D20583" s="1"/>
      <c r="E20583" s="1">
        <v>21</v>
      </c>
      <c r="F20583" s="1">
        <v>7</v>
      </c>
      <c r="G20583" s="1">
        <v>0</v>
      </c>
      <c r="H20583" s="1">
        <v>14</v>
      </c>
      <c r="I20583" s="15">
        <v>0.33333333333333331</v>
      </c>
      <c r="J20583">
        <f t="shared" si="321"/>
        <v>40</v>
      </c>
    </row>
    <row r="20584" spans="1:10" x14ac:dyDescent="0.3">
      <c r="A20584" t="s">
        <v>20563</v>
      </c>
      <c r="C20584" s="18">
        <v>358.75315763159938</v>
      </c>
      <c r="D20584" s="1"/>
      <c r="E20584" s="1">
        <v>6</v>
      </c>
      <c r="F20584" s="1">
        <v>1</v>
      </c>
      <c r="G20584" s="1">
        <v>0</v>
      </c>
      <c r="H20584" s="1">
        <v>5</v>
      </c>
      <c r="I20584" s="15">
        <v>0.16666666666666666</v>
      </c>
      <c r="J20584">
        <f t="shared" si="321"/>
        <v>40</v>
      </c>
    </row>
    <row r="20585" spans="1:10" x14ac:dyDescent="0.3">
      <c r="A20585" t="s">
        <v>20559</v>
      </c>
      <c r="C20585" s="18">
        <v>358.75050746559219</v>
      </c>
      <c r="D20585" s="1"/>
      <c r="E20585" s="1">
        <v>4</v>
      </c>
      <c r="F20585" s="1">
        <v>0</v>
      </c>
      <c r="G20585" s="1">
        <v>0</v>
      </c>
      <c r="H20585" s="1">
        <v>4</v>
      </c>
      <c r="I20585" s="15">
        <v>0</v>
      </c>
      <c r="J20585">
        <f t="shared" si="321"/>
        <v>40</v>
      </c>
    </row>
    <row r="20586" spans="1:10" x14ac:dyDescent="0.3">
      <c r="A20586" t="s">
        <v>20560</v>
      </c>
      <c r="C20586" s="18">
        <v>358.75027314079745</v>
      </c>
      <c r="D20586" s="1"/>
      <c r="E20586" s="1">
        <v>34</v>
      </c>
      <c r="F20586" s="1">
        <v>12</v>
      </c>
      <c r="G20586" s="1">
        <v>4</v>
      </c>
      <c r="H20586" s="1">
        <v>18</v>
      </c>
      <c r="I20586" s="15">
        <v>0.41176470588235292</v>
      </c>
      <c r="J20586">
        <f t="shared" si="321"/>
        <v>20</v>
      </c>
    </row>
    <row r="20587" spans="1:10" x14ac:dyDescent="0.3">
      <c r="A20587" t="s">
        <v>20561</v>
      </c>
      <c r="C20587" s="18">
        <v>358.74785609919712</v>
      </c>
      <c r="D20587" s="1"/>
      <c r="E20587" s="1">
        <v>9</v>
      </c>
      <c r="F20587" s="1">
        <v>2</v>
      </c>
      <c r="G20587" s="1">
        <v>0</v>
      </c>
      <c r="H20587" s="1">
        <v>7</v>
      </c>
      <c r="I20587" s="15">
        <v>0.22222222222222221</v>
      </c>
      <c r="J20587">
        <f t="shared" si="321"/>
        <v>40</v>
      </c>
    </row>
    <row r="20588" spans="1:10" x14ac:dyDescent="0.3">
      <c r="A20588" t="s">
        <v>20562</v>
      </c>
      <c r="C20588" s="18">
        <v>358.74030943886072</v>
      </c>
      <c r="D20588" s="1"/>
      <c r="E20588" s="1">
        <v>18</v>
      </c>
      <c r="F20588" s="1">
        <v>6</v>
      </c>
      <c r="G20588" s="1">
        <v>1</v>
      </c>
      <c r="H20588" s="1">
        <v>11</v>
      </c>
      <c r="I20588" s="15">
        <v>0.3611111111111111</v>
      </c>
      <c r="J20588">
        <f t="shared" si="321"/>
        <v>40</v>
      </c>
    </row>
    <row r="20589" spans="1:10" x14ac:dyDescent="0.3">
      <c r="A20589" t="s">
        <v>20564</v>
      </c>
      <c r="C20589" s="18">
        <v>358.73107796386387</v>
      </c>
      <c r="D20589" s="1"/>
      <c r="E20589" s="1">
        <v>21</v>
      </c>
      <c r="F20589" s="1">
        <v>7</v>
      </c>
      <c r="G20589" s="1">
        <v>3</v>
      </c>
      <c r="H20589" s="1">
        <v>11</v>
      </c>
      <c r="I20589" s="15">
        <v>0.40476190476190477</v>
      </c>
      <c r="J20589">
        <f t="shared" si="321"/>
        <v>40</v>
      </c>
    </row>
    <row r="20590" spans="1:10" x14ac:dyDescent="0.3">
      <c r="A20590" t="s">
        <v>20565</v>
      </c>
      <c r="C20590" s="18">
        <v>358.72819615481899</v>
      </c>
      <c r="D20590" s="1"/>
      <c r="E20590" s="1">
        <v>13</v>
      </c>
      <c r="F20590" s="1">
        <v>4</v>
      </c>
      <c r="G20590" s="1">
        <v>1</v>
      </c>
      <c r="H20590" s="1">
        <v>8</v>
      </c>
      <c r="I20590" s="15">
        <v>0.34615384615384615</v>
      </c>
      <c r="J20590">
        <f t="shared" si="321"/>
        <v>40</v>
      </c>
    </row>
    <row r="20591" spans="1:10" x14ac:dyDescent="0.3">
      <c r="A20591" t="s">
        <v>20566</v>
      </c>
      <c r="C20591" s="18">
        <v>358.71855946716528</v>
      </c>
      <c r="D20591" s="1"/>
      <c r="E20591" s="1">
        <v>6</v>
      </c>
      <c r="F20591" s="1">
        <v>1</v>
      </c>
      <c r="G20591" s="1">
        <v>0</v>
      </c>
      <c r="H20591" s="1">
        <v>5</v>
      </c>
      <c r="I20591" s="15">
        <v>0.16666666666666666</v>
      </c>
      <c r="J20591">
        <f t="shared" si="321"/>
        <v>40</v>
      </c>
    </row>
    <row r="20592" spans="1:10" x14ac:dyDescent="0.3">
      <c r="A20592" t="s">
        <v>20567</v>
      </c>
      <c r="C20592" s="18">
        <v>358.69985454915843</v>
      </c>
      <c r="D20592" s="1"/>
      <c r="E20592" s="1">
        <v>8</v>
      </c>
      <c r="F20592" s="1">
        <v>2</v>
      </c>
      <c r="G20592" s="1">
        <v>0</v>
      </c>
      <c r="H20592" s="1">
        <v>6</v>
      </c>
      <c r="I20592" s="15">
        <v>0.25</v>
      </c>
      <c r="J20592">
        <f t="shared" si="321"/>
        <v>40</v>
      </c>
    </row>
    <row r="20593" spans="1:10" x14ac:dyDescent="0.3">
      <c r="A20593" t="s">
        <v>20569</v>
      </c>
      <c r="C20593" s="18">
        <v>358.68554549938142</v>
      </c>
      <c r="D20593" s="1"/>
      <c r="E20593" s="1">
        <v>9</v>
      </c>
      <c r="F20593" s="1">
        <v>3</v>
      </c>
      <c r="G20593" s="1">
        <v>0</v>
      </c>
      <c r="H20593" s="1">
        <v>6</v>
      </c>
      <c r="I20593" s="15">
        <v>0.33333333333333331</v>
      </c>
      <c r="J20593">
        <f t="shared" si="321"/>
        <v>40</v>
      </c>
    </row>
    <row r="20594" spans="1:10" x14ac:dyDescent="0.3">
      <c r="A20594" t="s">
        <v>20570</v>
      </c>
      <c r="C20594" s="18">
        <v>358.66670528495052</v>
      </c>
      <c r="D20594" s="1"/>
      <c r="E20594" s="1">
        <v>4</v>
      </c>
      <c r="F20594" s="1">
        <v>0</v>
      </c>
      <c r="G20594" s="1">
        <v>0</v>
      </c>
      <c r="H20594" s="1">
        <v>4</v>
      </c>
      <c r="I20594" s="15">
        <v>0</v>
      </c>
      <c r="J20594">
        <f t="shared" si="321"/>
        <v>40</v>
      </c>
    </row>
    <row r="20595" spans="1:10" x14ac:dyDescent="0.3">
      <c r="A20595" t="s">
        <v>20571</v>
      </c>
      <c r="C20595" s="18">
        <v>358.66071423429037</v>
      </c>
      <c r="D20595" s="1"/>
      <c r="E20595" s="1">
        <v>10</v>
      </c>
      <c r="F20595" s="1">
        <v>2</v>
      </c>
      <c r="G20595" s="1">
        <v>2</v>
      </c>
      <c r="H20595" s="1">
        <v>6</v>
      </c>
      <c r="I20595" s="15">
        <v>0.3</v>
      </c>
      <c r="J20595">
        <f t="shared" si="321"/>
        <v>40</v>
      </c>
    </row>
    <row r="20596" spans="1:10" x14ac:dyDescent="0.3">
      <c r="A20596" t="s">
        <v>20759</v>
      </c>
      <c r="C20596" s="18">
        <v>358.66055489754183</v>
      </c>
      <c r="D20596" s="1"/>
      <c r="E20596" s="1">
        <v>43</v>
      </c>
      <c r="F20596" s="1">
        <v>14</v>
      </c>
      <c r="G20596" s="1">
        <v>0</v>
      </c>
      <c r="H20596" s="1">
        <v>29</v>
      </c>
      <c r="I20596" s="15">
        <v>0.32558139534883723</v>
      </c>
      <c r="J20596">
        <f t="shared" si="321"/>
        <v>20</v>
      </c>
    </row>
    <row r="20597" spans="1:10" x14ac:dyDescent="0.3">
      <c r="A20597" t="s">
        <v>20572</v>
      </c>
      <c r="C20597" s="18">
        <v>358.65433403370588</v>
      </c>
      <c r="D20597" s="1"/>
      <c r="E20597" s="1">
        <v>53</v>
      </c>
      <c r="F20597" s="1">
        <v>22</v>
      </c>
      <c r="G20597" s="1">
        <v>0</v>
      </c>
      <c r="H20597" s="1">
        <v>31</v>
      </c>
      <c r="I20597" s="15">
        <v>0.41509433962264153</v>
      </c>
      <c r="J20597">
        <f t="shared" si="321"/>
        <v>20</v>
      </c>
    </row>
    <row r="20598" spans="1:10" x14ac:dyDescent="0.3">
      <c r="A20598" t="s">
        <v>20573</v>
      </c>
      <c r="C20598" s="18">
        <v>358.65223295067761</v>
      </c>
      <c r="D20598" s="1"/>
      <c r="E20598" s="1">
        <v>6</v>
      </c>
      <c r="F20598" s="1">
        <v>1</v>
      </c>
      <c r="G20598" s="1">
        <v>0</v>
      </c>
      <c r="H20598" s="1">
        <v>5</v>
      </c>
      <c r="I20598" s="15">
        <v>0.16666666666666666</v>
      </c>
      <c r="J20598">
        <f t="shared" si="321"/>
        <v>40</v>
      </c>
    </row>
    <row r="20599" spans="1:10" x14ac:dyDescent="0.3">
      <c r="A20599" t="s">
        <v>20574</v>
      </c>
      <c r="C20599" s="18">
        <v>358.64575815419562</v>
      </c>
      <c r="D20599" s="1"/>
      <c r="E20599" s="1">
        <v>6</v>
      </c>
      <c r="F20599" s="1">
        <v>1</v>
      </c>
      <c r="G20599" s="1">
        <v>0</v>
      </c>
      <c r="H20599" s="1">
        <v>5</v>
      </c>
      <c r="I20599" s="15">
        <v>0.16666666666666666</v>
      </c>
      <c r="J20599">
        <f t="shared" si="321"/>
        <v>40</v>
      </c>
    </row>
    <row r="20600" spans="1:10" x14ac:dyDescent="0.3">
      <c r="A20600" t="s">
        <v>20576</v>
      </c>
      <c r="C20600" s="18">
        <v>358.63271909443256</v>
      </c>
      <c r="D20600" s="1"/>
      <c r="E20600" s="1">
        <v>8</v>
      </c>
      <c r="F20600" s="1">
        <v>2</v>
      </c>
      <c r="G20600" s="1">
        <v>0</v>
      </c>
      <c r="H20600" s="1">
        <v>6</v>
      </c>
      <c r="I20600" s="15">
        <v>0.25</v>
      </c>
      <c r="J20600">
        <f t="shared" si="321"/>
        <v>40</v>
      </c>
    </row>
    <row r="20601" spans="1:10" x14ac:dyDescent="0.3">
      <c r="A20601" t="s">
        <v>20849</v>
      </c>
      <c r="C20601" s="18">
        <v>358.62798702251956</v>
      </c>
      <c r="D20601" s="1"/>
      <c r="E20601" s="1">
        <v>6</v>
      </c>
      <c r="F20601" s="1">
        <v>1</v>
      </c>
      <c r="G20601" s="1">
        <v>0</v>
      </c>
      <c r="H20601" s="1">
        <v>5</v>
      </c>
      <c r="I20601" s="15">
        <v>0.16666666666666666</v>
      </c>
      <c r="J20601">
        <f t="shared" si="321"/>
        <v>40</v>
      </c>
    </row>
    <row r="20602" spans="1:10" x14ac:dyDescent="0.3">
      <c r="A20602" t="s">
        <v>20838</v>
      </c>
      <c r="C20602" s="18">
        <v>358.6279719015115</v>
      </c>
      <c r="D20602" s="1"/>
      <c r="E20602" s="1">
        <v>10</v>
      </c>
      <c r="F20602" s="1">
        <v>2</v>
      </c>
      <c r="G20602" s="1">
        <v>0</v>
      </c>
      <c r="H20602" s="1">
        <v>8</v>
      </c>
      <c r="I20602" s="15">
        <v>0.2</v>
      </c>
      <c r="J20602">
        <f t="shared" si="321"/>
        <v>40</v>
      </c>
    </row>
    <row r="20603" spans="1:10" x14ac:dyDescent="0.3">
      <c r="A20603" t="s">
        <v>20577</v>
      </c>
      <c r="C20603" s="18">
        <v>358.61615072350702</v>
      </c>
      <c r="D20603" s="1"/>
      <c r="E20603" s="1">
        <v>19</v>
      </c>
      <c r="F20603" s="1">
        <v>7</v>
      </c>
      <c r="G20603" s="1">
        <v>0</v>
      </c>
      <c r="H20603" s="1">
        <v>12</v>
      </c>
      <c r="I20603" s="15">
        <v>0.36842105263157893</v>
      </c>
      <c r="J20603">
        <f t="shared" si="321"/>
        <v>40</v>
      </c>
    </row>
    <row r="20604" spans="1:10" x14ac:dyDescent="0.3">
      <c r="A20604" t="s">
        <v>20578</v>
      </c>
      <c r="C20604" s="18">
        <v>358.61228713717088</v>
      </c>
      <c r="D20604" s="1"/>
      <c r="E20604" s="1">
        <v>16</v>
      </c>
      <c r="F20604" s="1">
        <v>4</v>
      </c>
      <c r="G20604" s="1">
        <v>0</v>
      </c>
      <c r="H20604" s="1">
        <v>12</v>
      </c>
      <c r="I20604" s="15">
        <v>0.25</v>
      </c>
      <c r="J20604">
        <f t="shared" si="321"/>
        <v>40</v>
      </c>
    </row>
    <row r="20605" spans="1:10" x14ac:dyDescent="0.3">
      <c r="A20605" t="s">
        <v>20579</v>
      </c>
      <c r="C20605" s="18">
        <v>358.61098885189551</v>
      </c>
      <c r="D20605" s="1"/>
      <c r="E20605" s="1">
        <v>6</v>
      </c>
      <c r="F20605" s="1">
        <v>1</v>
      </c>
      <c r="G20605" s="1">
        <v>0</v>
      </c>
      <c r="H20605" s="1">
        <v>5</v>
      </c>
      <c r="I20605" s="15">
        <v>0.16666666666666666</v>
      </c>
      <c r="J20605">
        <f t="shared" si="321"/>
        <v>40</v>
      </c>
    </row>
    <row r="20606" spans="1:10" x14ac:dyDescent="0.3">
      <c r="A20606" t="s">
        <v>20581</v>
      </c>
      <c r="C20606" s="18">
        <v>358.57637613668771</v>
      </c>
      <c r="D20606" s="1"/>
      <c r="E20606" s="1">
        <v>27</v>
      </c>
      <c r="F20606" s="1">
        <v>6</v>
      </c>
      <c r="G20606" s="1">
        <v>2</v>
      </c>
      <c r="H20606" s="1">
        <v>19</v>
      </c>
      <c r="I20606" s="15">
        <v>0.25925925925925924</v>
      </c>
      <c r="J20606">
        <f t="shared" si="321"/>
        <v>40</v>
      </c>
    </row>
    <row r="20607" spans="1:10" x14ac:dyDescent="0.3">
      <c r="A20607" t="s">
        <v>20584</v>
      </c>
      <c r="C20607" s="18">
        <v>358.57108436955644</v>
      </c>
      <c r="D20607" s="1"/>
      <c r="E20607" s="1">
        <v>33</v>
      </c>
      <c r="F20607" s="1">
        <v>14</v>
      </c>
      <c r="G20607" s="1">
        <v>0</v>
      </c>
      <c r="H20607" s="1">
        <v>19</v>
      </c>
      <c r="I20607" s="15">
        <v>0.42424242424242425</v>
      </c>
      <c r="J20607">
        <f t="shared" si="321"/>
        <v>20</v>
      </c>
    </row>
    <row r="20608" spans="1:10" x14ac:dyDescent="0.3">
      <c r="A20608" t="s">
        <v>20585</v>
      </c>
      <c r="C20608" s="18">
        <v>358.56705708453444</v>
      </c>
      <c r="D20608" s="1"/>
      <c r="E20608" s="1">
        <v>32</v>
      </c>
      <c r="F20608" s="1">
        <v>13</v>
      </c>
      <c r="G20608" s="1">
        <v>1</v>
      </c>
      <c r="H20608" s="1">
        <v>18</v>
      </c>
      <c r="I20608" s="15">
        <v>0.421875</v>
      </c>
      <c r="J20608">
        <f t="shared" si="321"/>
        <v>20</v>
      </c>
    </row>
    <row r="20609" spans="1:10" x14ac:dyDescent="0.3">
      <c r="A20609" t="s">
        <v>20586</v>
      </c>
      <c r="C20609" s="18">
        <v>358.56314691101284</v>
      </c>
      <c r="D20609" s="1"/>
      <c r="E20609" s="1">
        <v>30</v>
      </c>
      <c r="F20609" s="1">
        <v>11</v>
      </c>
      <c r="G20609" s="1">
        <v>2</v>
      </c>
      <c r="H20609" s="1">
        <v>17</v>
      </c>
      <c r="I20609" s="15">
        <v>0.4</v>
      </c>
      <c r="J20609">
        <f t="shared" si="321"/>
        <v>40</v>
      </c>
    </row>
    <row r="20610" spans="1:10" x14ac:dyDescent="0.3">
      <c r="A20610" t="s">
        <v>20587</v>
      </c>
      <c r="C20610" s="18">
        <v>358.56237857067123</v>
      </c>
      <c r="D20610" s="1"/>
      <c r="E20610" s="1">
        <v>7</v>
      </c>
      <c r="F20610" s="1">
        <v>1</v>
      </c>
      <c r="G20610" s="1">
        <v>1</v>
      </c>
      <c r="H20610" s="1">
        <v>5</v>
      </c>
      <c r="I20610" s="15">
        <v>0.21428571428571427</v>
      </c>
      <c r="J20610">
        <f t="shared" si="321"/>
        <v>40</v>
      </c>
    </row>
    <row r="20611" spans="1:10" x14ac:dyDescent="0.3">
      <c r="A20611" t="s">
        <v>20588</v>
      </c>
      <c r="C20611" s="18">
        <v>358.54075599337637</v>
      </c>
      <c r="D20611" s="1"/>
      <c r="E20611" s="1">
        <v>5</v>
      </c>
      <c r="F20611" s="1">
        <v>0</v>
      </c>
      <c r="G20611" s="1">
        <v>1</v>
      </c>
      <c r="H20611" s="1">
        <v>4</v>
      </c>
      <c r="I20611" s="15">
        <v>0.1</v>
      </c>
      <c r="J20611">
        <f t="shared" si="321"/>
        <v>40</v>
      </c>
    </row>
    <row r="20612" spans="1:10" x14ac:dyDescent="0.3">
      <c r="A20612" t="s">
        <v>20693</v>
      </c>
      <c r="C20612" s="18">
        <v>358.53169961272107</v>
      </c>
      <c r="D20612" s="1"/>
      <c r="E20612" s="1">
        <v>10</v>
      </c>
      <c r="F20612" s="1">
        <v>3</v>
      </c>
      <c r="G20612" s="1">
        <v>0</v>
      </c>
      <c r="H20612" s="1">
        <v>7</v>
      </c>
      <c r="I20612" s="15">
        <v>0.3</v>
      </c>
      <c r="J20612">
        <f t="shared" ref="J20612:J20675" si="322">IF(E20612&lt;=30,40,20)</f>
        <v>40</v>
      </c>
    </row>
    <row r="20613" spans="1:10" x14ac:dyDescent="0.3">
      <c r="A20613" t="s">
        <v>20610</v>
      </c>
      <c r="C20613" s="18">
        <v>358.52869350954751</v>
      </c>
      <c r="D20613" s="1"/>
      <c r="E20613" s="1">
        <v>4</v>
      </c>
      <c r="F20613" s="1">
        <v>0</v>
      </c>
      <c r="G20613" s="1">
        <v>0</v>
      </c>
      <c r="H20613" s="1">
        <v>4</v>
      </c>
      <c r="I20613" s="15">
        <v>0</v>
      </c>
      <c r="J20613">
        <f t="shared" si="322"/>
        <v>40</v>
      </c>
    </row>
    <row r="20614" spans="1:10" x14ac:dyDescent="0.3">
      <c r="A20614" t="s">
        <v>20589</v>
      </c>
      <c r="C20614" s="18">
        <v>358.52167286538577</v>
      </c>
      <c r="D20614" s="1"/>
      <c r="E20614" s="1">
        <v>6</v>
      </c>
      <c r="F20614" s="1">
        <v>1</v>
      </c>
      <c r="G20614" s="1">
        <v>0</v>
      </c>
      <c r="H20614" s="1">
        <v>5</v>
      </c>
      <c r="I20614" s="15">
        <v>0.16666666666666666</v>
      </c>
      <c r="J20614">
        <f t="shared" si="322"/>
        <v>40</v>
      </c>
    </row>
    <row r="20615" spans="1:10" x14ac:dyDescent="0.3">
      <c r="A20615" t="s">
        <v>20858</v>
      </c>
      <c r="C20615" s="18">
        <v>358.49924437293021</v>
      </c>
      <c r="D20615" s="1"/>
      <c r="E20615" s="1">
        <v>5</v>
      </c>
      <c r="F20615" s="1">
        <v>0</v>
      </c>
      <c r="G20615" s="1">
        <v>0</v>
      </c>
      <c r="H20615" s="1">
        <v>5</v>
      </c>
      <c r="I20615" s="15">
        <v>0</v>
      </c>
      <c r="J20615">
        <f t="shared" si="322"/>
        <v>40</v>
      </c>
    </row>
    <row r="20616" spans="1:10" x14ac:dyDescent="0.3">
      <c r="A20616" t="s">
        <v>20590</v>
      </c>
      <c r="C20616" s="18">
        <v>358.49855438380422</v>
      </c>
      <c r="D20616" s="1"/>
      <c r="E20616" s="1">
        <v>13</v>
      </c>
      <c r="F20616" s="1">
        <v>4</v>
      </c>
      <c r="G20616" s="1">
        <v>0</v>
      </c>
      <c r="H20616" s="1">
        <v>9</v>
      </c>
      <c r="I20616" s="15">
        <v>0.30769230769230771</v>
      </c>
      <c r="J20616">
        <f t="shared" si="322"/>
        <v>40</v>
      </c>
    </row>
    <row r="20617" spans="1:10" x14ac:dyDescent="0.3">
      <c r="A20617" t="s">
        <v>20591</v>
      </c>
      <c r="C20617" s="18">
        <v>358.49161983631302</v>
      </c>
      <c r="D20617" s="1"/>
      <c r="E20617" s="1">
        <v>8</v>
      </c>
      <c r="F20617" s="1">
        <v>2</v>
      </c>
      <c r="G20617" s="1">
        <v>0</v>
      </c>
      <c r="H20617" s="1">
        <v>6</v>
      </c>
      <c r="I20617" s="15">
        <v>0.25</v>
      </c>
      <c r="J20617">
        <f t="shared" si="322"/>
        <v>40</v>
      </c>
    </row>
    <row r="20618" spans="1:10" x14ac:dyDescent="0.3">
      <c r="A20618" t="s">
        <v>20592</v>
      </c>
      <c r="C20618" s="18">
        <v>358.47550050731417</v>
      </c>
      <c r="D20618" s="1"/>
      <c r="E20618" s="1">
        <v>28</v>
      </c>
      <c r="F20618" s="1">
        <v>10</v>
      </c>
      <c r="G20618" s="1">
        <v>1</v>
      </c>
      <c r="H20618" s="1">
        <v>17</v>
      </c>
      <c r="I20618" s="15">
        <v>0.375</v>
      </c>
      <c r="J20618">
        <f t="shared" si="322"/>
        <v>40</v>
      </c>
    </row>
    <row r="20619" spans="1:10" x14ac:dyDescent="0.3">
      <c r="A20619" t="s">
        <v>20594</v>
      </c>
      <c r="C20619" s="18">
        <v>358.45574832535794</v>
      </c>
      <c r="D20619" s="1"/>
      <c r="E20619" s="1">
        <v>11</v>
      </c>
      <c r="F20619" s="1">
        <v>3</v>
      </c>
      <c r="G20619" s="1">
        <v>0</v>
      </c>
      <c r="H20619" s="1">
        <v>8</v>
      </c>
      <c r="I20619" s="15">
        <v>0.27272727272727271</v>
      </c>
      <c r="J20619">
        <f t="shared" si="322"/>
        <v>40</v>
      </c>
    </row>
    <row r="20620" spans="1:10" x14ac:dyDescent="0.3">
      <c r="A20620" t="s">
        <v>20595</v>
      </c>
      <c r="C20620" s="18">
        <v>358.44613283529822</v>
      </c>
      <c r="D20620" s="1"/>
      <c r="E20620" s="1">
        <v>6</v>
      </c>
      <c r="F20620" s="1">
        <v>1</v>
      </c>
      <c r="G20620" s="1">
        <v>0</v>
      </c>
      <c r="H20620" s="1">
        <v>5</v>
      </c>
      <c r="I20620" s="15">
        <v>0.16666666666666666</v>
      </c>
      <c r="J20620">
        <f t="shared" si="322"/>
        <v>40</v>
      </c>
    </row>
    <row r="20621" spans="1:10" x14ac:dyDescent="0.3">
      <c r="A20621" t="s">
        <v>20596</v>
      </c>
      <c r="C20621" s="18">
        <v>358.43436980614877</v>
      </c>
      <c r="D20621" s="1"/>
      <c r="E20621" s="1">
        <v>6</v>
      </c>
      <c r="F20621" s="1">
        <v>1</v>
      </c>
      <c r="G20621" s="1">
        <v>0</v>
      </c>
      <c r="H20621" s="1">
        <v>5</v>
      </c>
      <c r="I20621" s="15">
        <v>0.16666666666666666</v>
      </c>
      <c r="J20621">
        <f t="shared" si="322"/>
        <v>40</v>
      </c>
    </row>
    <row r="20622" spans="1:10" x14ac:dyDescent="0.3">
      <c r="A20622" t="s">
        <v>20918</v>
      </c>
      <c r="C20622" s="18">
        <v>358.42980002696532</v>
      </c>
      <c r="D20622" s="1"/>
      <c r="E20622" s="1">
        <v>38</v>
      </c>
      <c r="F20622" s="1">
        <v>16</v>
      </c>
      <c r="G20622" s="1">
        <v>1</v>
      </c>
      <c r="H20622" s="1">
        <v>21</v>
      </c>
      <c r="I20622" s="15">
        <v>0.43421052631578949</v>
      </c>
      <c r="J20622">
        <f t="shared" si="322"/>
        <v>20</v>
      </c>
    </row>
    <row r="20623" spans="1:10" x14ac:dyDescent="0.3">
      <c r="A20623" t="s">
        <v>20598</v>
      </c>
      <c r="C20623" s="18">
        <v>358.42516082792059</v>
      </c>
      <c r="D20623" s="1"/>
      <c r="E20623" s="1">
        <v>4</v>
      </c>
      <c r="F20623" s="1">
        <v>0</v>
      </c>
      <c r="G20623" s="1">
        <v>0</v>
      </c>
      <c r="H20623" s="1">
        <v>4</v>
      </c>
      <c r="I20623" s="15">
        <v>0</v>
      </c>
      <c r="J20623">
        <f t="shared" si="322"/>
        <v>40</v>
      </c>
    </row>
    <row r="20624" spans="1:10" x14ac:dyDescent="0.3">
      <c r="A20624" t="s">
        <v>20793</v>
      </c>
      <c r="C20624" s="18">
        <v>358.42508587548605</v>
      </c>
      <c r="D20624" s="1"/>
      <c r="E20624" s="1">
        <v>11</v>
      </c>
      <c r="F20624" s="1">
        <v>3</v>
      </c>
      <c r="G20624" s="1">
        <v>0</v>
      </c>
      <c r="H20624" s="1">
        <v>8</v>
      </c>
      <c r="I20624" s="15">
        <v>0.27272727272727271</v>
      </c>
      <c r="J20624">
        <f t="shared" si="322"/>
        <v>40</v>
      </c>
    </row>
    <row r="20625" spans="1:10" x14ac:dyDescent="0.3">
      <c r="A20625" t="s">
        <v>20602</v>
      </c>
      <c r="C20625" s="18">
        <v>358.39678725107865</v>
      </c>
      <c r="D20625" s="1"/>
      <c r="E20625" s="1">
        <v>5</v>
      </c>
      <c r="F20625" s="1">
        <v>0</v>
      </c>
      <c r="G20625" s="1">
        <v>1</v>
      </c>
      <c r="H20625" s="1">
        <v>4</v>
      </c>
      <c r="I20625" s="15">
        <v>0.1</v>
      </c>
      <c r="J20625">
        <f t="shared" si="322"/>
        <v>40</v>
      </c>
    </row>
    <row r="20626" spans="1:10" x14ac:dyDescent="0.3">
      <c r="A20626" t="s">
        <v>20603</v>
      </c>
      <c r="C20626" s="18">
        <v>358.38072745578791</v>
      </c>
      <c r="D20626" s="1"/>
      <c r="E20626" s="1">
        <v>24</v>
      </c>
      <c r="F20626" s="1">
        <v>9</v>
      </c>
      <c r="G20626" s="1">
        <v>0</v>
      </c>
      <c r="H20626" s="1">
        <v>15</v>
      </c>
      <c r="I20626" s="15">
        <v>0.375</v>
      </c>
      <c r="J20626">
        <f t="shared" si="322"/>
        <v>40</v>
      </c>
    </row>
    <row r="20627" spans="1:10" x14ac:dyDescent="0.3">
      <c r="A20627" t="s">
        <v>20615</v>
      </c>
      <c r="C20627" s="18">
        <v>358.33080370480332</v>
      </c>
      <c r="D20627" s="1"/>
      <c r="E20627" s="1">
        <v>30</v>
      </c>
      <c r="F20627" s="1">
        <v>10</v>
      </c>
      <c r="G20627" s="1">
        <v>3</v>
      </c>
      <c r="H20627" s="1">
        <v>17</v>
      </c>
      <c r="I20627" s="15">
        <v>0.38333333333333336</v>
      </c>
      <c r="J20627">
        <f t="shared" si="322"/>
        <v>40</v>
      </c>
    </row>
    <row r="20628" spans="1:10" x14ac:dyDescent="0.3">
      <c r="A20628" t="s">
        <v>20593</v>
      </c>
      <c r="C20628" s="18">
        <v>358.3222638444883</v>
      </c>
      <c r="D20628" s="1"/>
      <c r="E20628" s="1">
        <v>10</v>
      </c>
      <c r="F20628" s="1">
        <v>2</v>
      </c>
      <c r="G20628" s="1">
        <v>1</v>
      </c>
      <c r="H20628" s="1">
        <v>7</v>
      </c>
      <c r="I20628" s="15">
        <v>0.25</v>
      </c>
      <c r="J20628">
        <f t="shared" si="322"/>
        <v>40</v>
      </c>
    </row>
    <row r="20629" spans="1:10" x14ac:dyDescent="0.3">
      <c r="A20629" t="s">
        <v>20604</v>
      </c>
      <c r="C20629" s="18">
        <v>358.31255823809641</v>
      </c>
      <c r="D20629" s="1"/>
      <c r="E20629" s="1">
        <v>51</v>
      </c>
      <c r="F20629" s="1">
        <v>20</v>
      </c>
      <c r="G20629" s="1">
        <v>0</v>
      </c>
      <c r="H20629" s="1">
        <v>31</v>
      </c>
      <c r="I20629" s="15">
        <v>0.39215686274509803</v>
      </c>
      <c r="J20629">
        <f t="shared" si="322"/>
        <v>20</v>
      </c>
    </row>
    <row r="20630" spans="1:10" x14ac:dyDescent="0.3">
      <c r="A20630" t="s">
        <v>20605</v>
      </c>
      <c r="C20630" s="18">
        <v>358.30984845003229</v>
      </c>
      <c r="D20630" s="1"/>
      <c r="E20630" s="1">
        <v>7</v>
      </c>
      <c r="F20630" s="1">
        <v>1</v>
      </c>
      <c r="G20630" s="1">
        <v>0</v>
      </c>
      <c r="H20630" s="1">
        <v>6</v>
      </c>
      <c r="I20630" s="15">
        <v>0.14285714285714285</v>
      </c>
      <c r="J20630">
        <f t="shared" si="322"/>
        <v>40</v>
      </c>
    </row>
    <row r="20631" spans="1:10" x14ac:dyDescent="0.3">
      <c r="A20631" t="s">
        <v>20606</v>
      </c>
      <c r="C20631" s="18">
        <v>358.30930964425363</v>
      </c>
      <c r="D20631" s="1"/>
      <c r="E20631" s="1">
        <v>9</v>
      </c>
      <c r="F20631" s="1">
        <v>2</v>
      </c>
      <c r="G20631" s="1">
        <v>1</v>
      </c>
      <c r="H20631" s="1">
        <v>6</v>
      </c>
      <c r="I20631" s="15">
        <v>0.27777777777777779</v>
      </c>
      <c r="J20631">
        <f t="shared" si="322"/>
        <v>40</v>
      </c>
    </row>
    <row r="20632" spans="1:10" x14ac:dyDescent="0.3">
      <c r="A20632" t="s">
        <v>20612</v>
      </c>
      <c r="C20632" s="18">
        <v>358.27867299953266</v>
      </c>
      <c r="D20632" s="1"/>
      <c r="E20632" s="1">
        <v>6</v>
      </c>
      <c r="F20632" s="1">
        <v>0</v>
      </c>
      <c r="G20632" s="1">
        <v>0</v>
      </c>
      <c r="H20632" s="1">
        <v>6</v>
      </c>
      <c r="I20632" s="15">
        <v>0</v>
      </c>
      <c r="J20632">
        <f t="shared" si="322"/>
        <v>40</v>
      </c>
    </row>
    <row r="20633" spans="1:10" x14ac:dyDescent="0.3">
      <c r="A20633" t="s">
        <v>20609</v>
      </c>
      <c r="C20633" s="18">
        <v>358.2571086263747</v>
      </c>
      <c r="D20633" s="1"/>
      <c r="E20633" s="1">
        <v>6</v>
      </c>
      <c r="F20633" s="1">
        <v>1</v>
      </c>
      <c r="G20633" s="1">
        <v>0</v>
      </c>
      <c r="H20633" s="1">
        <v>5</v>
      </c>
      <c r="I20633" s="15">
        <v>0.16666666666666666</v>
      </c>
      <c r="J20633">
        <f t="shared" si="322"/>
        <v>40</v>
      </c>
    </row>
    <row r="20634" spans="1:10" x14ac:dyDescent="0.3">
      <c r="A20634" t="s">
        <v>20663</v>
      </c>
      <c r="C20634" s="18">
        <v>358.25111294802497</v>
      </c>
      <c r="D20634" s="1"/>
      <c r="E20634" s="1">
        <v>19</v>
      </c>
      <c r="F20634" s="1">
        <v>6</v>
      </c>
      <c r="G20634" s="1">
        <v>0</v>
      </c>
      <c r="H20634" s="1">
        <v>13</v>
      </c>
      <c r="I20634" s="15">
        <v>0.31578947368421051</v>
      </c>
      <c r="J20634">
        <f t="shared" si="322"/>
        <v>40</v>
      </c>
    </row>
    <row r="20635" spans="1:10" x14ac:dyDescent="0.3">
      <c r="A20635" t="s">
        <v>20628</v>
      </c>
      <c r="C20635" s="18">
        <v>358.22962263656211</v>
      </c>
      <c r="D20635" s="1"/>
      <c r="E20635" s="1">
        <v>24</v>
      </c>
      <c r="F20635" s="1">
        <v>9</v>
      </c>
      <c r="G20635" s="1">
        <v>0</v>
      </c>
      <c r="H20635" s="1">
        <v>15</v>
      </c>
      <c r="I20635" s="15">
        <v>0.375</v>
      </c>
      <c r="J20635">
        <f t="shared" si="322"/>
        <v>40</v>
      </c>
    </row>
    <row r="20636" spans="1:10" x14ac:dyDescent="0.3">
      <c r="A20636" t="s">
        <v>20611</v>
      </c>
      <c r="C20636" s="18">
        <v>358.17342447492854</v>
      </c>
      <c r="D20636" s="1"/>
      <c r="E20636" s="1">
        <v>20</v>
      </c>
      <c r="F20636" s="1">
        <v>3</v>
      </c>
      <c r="G20636" s="1">
        <v>0</v>
      </c>
      <c r="H20636" s="1">
        <v>17</v>
      </c>
      <c r="I20636" s="15">
        <v>0.15</v>
      </c>
      <c r="J20636">
        <f t="shared" si="322"/>
        <v>40</v>
      </c>
    </row>
    <row r="20637" spans="1:10" x14ac:dyDescent="0.3">
      <c r="A20637" t="s">
        <v>20613</v>
      </c>
      <c r="C20637" s="18">
        <v>358.17026630448117</v>
      </c>
      <c r="D20637" s="1"/>
      <c r="E20637" s="1">
        <v>6</v>
      </c>
      <c r="F20637" s="1">
        <v>1</v>
      </c>
      <c r="G20637" s="1">
        <v>0</v>
      </c>
      <c r="H20637" s="1">
        <v>5</v>
      </c>
      <c r="I20637" s="15">
        <v>0.16666666666666666</v>
      </c>
      <c r="J20637">
        <f t="shared" si="322"/>
        <v>40</v>
      </c>
    </row>
    <row r="20638" spans="1:10" x14ac:dyDescent="0.3">
      <c r="A20638" t="s">
        <v>20614</v>
      </c>
      <c r="C20638" s="18">
        <v>358.16601315442682</v>
      </c>
      <c r="D20638" s="1"/>
      <c r="E20638" s="1">
        <v>38</v>
      </c>
      <c r="F20638" s="1">
        <v>14</v>
      </c>
      <c r="G20638" s="1">
        <v>3</v>
      </c>
      <c r="H20638" s="1">
        <v>21</v>
      </c>
      <c r="I20638" s="15">
        <v>0.40789473684210525</v>
      </c>
      <c r="J20638">
        <f t="shared" si="322"/>
        <v>20</v>
      </c>
    </row>
    <row r="20639" spans="1:10" x14ac:dyDescent="0.3">
      <c r="A20639" t="s">
        <v>20617</v>
      </c>
      <c r="C20639" s="18">
        <v>358.13853642699195</v>
      </c>
      <c r="D20639" s="1"/>
      <c r="E20639" s="1">
        <v>11</v>
      </c>
      <c r="F20639" s="1">
        <v>2</v>
      </c>
      <c r="G20639" s="1">
        <v>1</v>
      </c>
      <c r="H20639" s="1">
        <v>8</v>
      </c>
      <c r="I20639" s="15">
        <v>0.22727272727272727</v>
      </c>
      <c r="J20639">
        <f t="shared" si="322"/>
        <v>40</v>
      </c>
    </row>
    <row r="20640" spans="1:10" x14ac:dyDescent="0.3">
      <c r="A20640" t="s">
        <v>20618</v>
      </c>
      <c r="C20640" s="18">
        <v>358.1339263910308</v>
      </c>
      <c r="D20640" s="1"/>
      <c r="E20640" s="1">
        <v>5</v>
      </c>
      <c r="F20640" s="1">
        <v>0</v>
      </c>
      <c r="G20640" s="1">
        <v>0</v>
      </c>
      <c r="H20640" s="1">
        <v>5</v>
      </c>
      <c r="I20640" s="15">
        <v>0</v>
      </c>
      <c r="J20640">
        <f t="shared" si="322"/>
        <v>40</v>
      </c>
    </row>
    <row r="20641" spans="1:10" x14ac:dyDescent="0.3">
      <c r="A20641" t="s">
        <v>20619</v>
      </c>
      <c r="C20641" s="18">
        <v>358.13351824015615</v>
      </c>
      <c r="D20641" s="1"/>
      <c r="E20641" s="1">
        <v>13</v>
      </c>
      <c r="F20641" s="1">
        <v>4</v>
      </c>
      <c r="G20641" s="1">
        <v>0</v>
      </c>
      <c r="H20641" s="1">
        <v>9</v>
      </c>
      <c r="I20641" s="15">
        <v>0.30769230769230771</v>
      </c>
      <c r="J20641">
        <f t="shared" si="322"/>
        <v>40</v>
      </c>
    </row>
    <row r="20642" spans="1:10" x14ac:dyDescent="0.3">
      <c r="A20642" t="s">
        <v>20446</v>
      </c>
      <c r="C20642" s="18">
        <v>358.12784542794122</v>
      </c>
      <c r="D20642" s="1"/>
      <c r="E20642" s="1">
        <v>21</v>
      </c>
      <c r="F20642" s="1">
        <v>8</v>
      </c>
      <c r="G20642" s="1">
        <v>0</v>
      </c>
      <c r="H20642" s="1">
        <v>13</v>
      </c>
      <c r="I20642" s="15">
        <v>0.38095238095238093</v>
      </c>
      <c r="J20642">
        <f t="shared" si="322"/>
        <v>40</v>
      </c>
    </row>
    <row r="20643" spans="1:10" x14ac:dyDescent="0.3">
      <c r="A20643" t="s">
        <v>20620</v>
      </c>
      <c r="C20643" s="18">
        <v>358.11903861229558</v>
      </c>
      <c r="D20643" s="1"/>
      <c r="E20643" s="1">
        <v>7</v>
      </c>
      <c r="F20643" s="1">
        <v>2</v>
      </c>
      <c r="G20643" s="1">
        <v>0</v>
      </c>
      <c r="H20643" s="1">
        <v>5</v>
      </c>
      <c r="I20643" s="15">
        <v>0.2857142857142857</v>
      </c>
      <c r="J20643">
        <f t="shared" si="322"/>
        <v>40</v>
      </c>
    </row>
    <row r="20644" spans="1:10" x14ac:dyDescent="0.3">
      <c r="A20644" t="s">
        <v>20621</v>
      </c>
      <c r="C20644" s="18">
        <v>364.80892334004574</v>
      </c>
      <c r="D20644" s="1"/>
      <c r="E20644" s="1">
        <v>41</v>
      </c>
      <c r="F20644" s="1">
        <v>20</v>
      </c>
      <c r="G20644" s="1">
        <v>1</v>
      </c>
      <c r="H20644" s="1">
        <v>20</v>
      </c>
      <c r="I20644" s="15">
        <v>0.5</v>
      </c>
      <c r="J20644">
        <f t="shared" si="322"/>
        <v>20</v>
      </c>
    </row>
    <row r="20645" spans="1:10" x14ac:dyDescent="0.3">
      <c r="A20645" t="s">
        <v>20622</v>
      </c>
      <c r="C20645" s="18">
        <v>358.09524897351088</v>
      </c>
      <c r="D20645" s="1"/>
      <c r="E20645" s="1">
        <v>12</v>
      </c>
      <c r="F20645" s="1">
        <v>4</v>
      </c>
      <c r="G20645" s="1">
        <v>0</v>
      </c>
      <c r="H20645" s="1">
        <v>8</v>
      </c>
      <c r="I20645" s="15">
        <v>0.33333333333333331</v>
      </c>
      <c r="J20645">
        <f t="shared" si="322"/>
        <v>40</v>
      </c>
    </row>
    <row r="20646" spans="1:10" x14ac:dyDescent="0.3">
      <c r="A20646" t="s">
        <v>20623</v>
      </c>
      <c r="C20646" s="18">
        <v>358.06442287307772</v>
      </c>
      <c r="D20646" s="1"/>
      <c r="E20646" s="1">
        <v>12</v>
      </c>
      <c r="F20646" s="1">
        <v>3</v>
      </c>
      <c r="G20646" s="1">
        <v>1</v>
      </c>
      <c r="H20646" s="1">
        <v>8</v>
      </c>
      <c r="I20646" s="15">
        <v>0.29166666666666669</v>
      </c>
      <c r="J20646">
        <f t="shared" si="322"/>
        <v>40</v>
      </c>
    </row>
    <row r="20647" spans="1:10" x14ac:dyDescent="0.3">
      <c r="A20647" t="s">
        <v>20624</v>
      </c>
      <c r="C20647" s="18">
        <v>358.05981445039151</v>
      </c>
      <c r="D20647" s="1"/>
      <c r="E20647" s="1">
        <v>4</v>
      </c>
      <c r="F20647" s="1">
        <v>0</v>
      </c>
      <c r="G20647" s="1">
        <v>0</v>
      </c>
      <c r="H20647" s="1">
        <v>4</v>
      </c>
      <c r="I20647" s="15">
        <v>0</v>
      </c>
      <c r="J20647">
        <f t="shared" si="322"/>
        <v>40</v>
      </c>
    </row>
    <row r="20648" spans="1:10" x14ac:dyDescent="0.3">
      <c r="A20648" t="s">
        <v>20634</v>
      </c>
      <c r="C20648" s="18">
        <v>358.05127513811379</v>
      </c>
      <c r="D20648" s="1"/>
      <c r="E20648" s="1">
        <v>4</v>
      </c>
      <c r="F20648" s="1">
        <v>0</v>
      </c>
      <c r="G20648" s="1">
        <v>0</v>
      </c>
      <c r="H20648" s="1">
        <v>4</v>
      </c>
      <c r="I20648" s="15">
        <v>0</v>
      </c>
      <c r="J20648">
        <f t="shared" si="322"/>
        <v>40</v>
      </c>
    </row>
    <row r="20649" spans="1:10" x14ac:dyDescent="0.3">
      <c r="A20649" t="s">
        <v>20743</v>
      </c>
      <c r="C20649" s="18">
        <v>358.04488970969936</v>
      </c>
      <c r="D20649" s="1"/>
      <c r="E20649" s="1">
        <v>15</v>
      </c>
      <c r="F20649" s="1">
        <v>4</v>
      </c>
      <c r="G20649" s="1">
        <v>0</v>
      </c>
      <c r="H20649" s="1">
        <v>11</v>
      </c>
      <c r="I20649" s="15">
        <v>0.26666666666666666</v>
      </c>
      <c r="J20649">
        <f t="shared" si="322"/>
        <v>40</v>
      </c>
    </row>
    <row r="20650" spans="1:10" x14ac:dyDescent="0.3">
      <c r="A20650" t="s">
        <v>20625</v>
      </c>
      <c r="C20650" s="18">
        <v>358.03596539517758</v>
      </c>
      <c r="D20650" s="1"/>
      <c r="E20650" s="1">
        <v>9</v>
      </c>
      <c r="F20650" s="1">
        <v>2</v>
      </c>
      <c r="G20650" s="1">
        <v>0</v>
      </c>
      <c r="H20650" s="1">
        <v>7</v>
      </c>
      <c r="I20650" s="15">
        <v>0.22222222222222221</v>
      </c>
      <c r="J20650">
        <f t="shared" si="322"/>
        <v>40</v>
      </c>
    </row>
    <row r="20651" spans="1:10" x14ac:dyDescent="0.3">
      <c r="A20651" t="s">
        <v>20646</v>
      </c>
      <c r="C20651" s="18">
        <v>358.02696556947467</v>
      </c>
      <c r="D20651" s="1"/>
      <c r="E20651" s="1">
        <v>11</v>
      </c>
      <c r="F20651" s="1">
        <v>3</v>
      </c>
      <c r="G20651" s="1">
        <v>1</v>
      </c>
      <c r="H20651" s="1">
        <v>7</v>
      </c>
      <c r="I20651" s="15">
        <v>0.31818181818181818</v>
      </c>
      <c r="J20651">
        <f t="shared" si="322"/>
        <v>40</v>
      </c>
    </row>
    <row r="20652" spans="1:10" x14ac:dyDescent="0.3">
      <c r="A20652" t="s">
        <v>20626</v>
      </c>
      <c r="C20652" s="18">
        <v>358.02528502334661</v>
      </c>
      <c r="D20652" s="1"/>
      <c r="E20652" s="1">
        <v>14</v>
      </c>
      <c r="F20652" s="1">
        <v>4</v>
      </c>
      <c r="G20652" s="1">
        <v>1</v>
      </c>
      <c r="H20652" s="1">
        <v>9</v>
      </c>
      <c r="I20652" s="15">
        <v>0.32142857142857145</v>
      </c>
      <c r="J20652">
        <f t="shared" si="322"/>
        <v>40</v>
      </c>
    </row>
    <row r="20653" spans="1:10" x14ac:dyDescent="0.3">
      <c r="A20653" s="21" t="s">
        <v>20627</v>
      </c>
      <c r="C20653" s="18">
        <v>358.01851725585641</v>
      </c>
      <c r="D20653" s="1"/>
      <c r="E20653" s="1">
        <v>4</v>
      </c>
      <c r="F20653" s="1">
        <v>0</v>
      </c>
      <c r="G20653" s="1">
        <v>0</v>
      </c>
      <c r="H20653" s="1">
        <v>4</v>
      </c>
      <c r="I20653" s="15">
        <v>0</v>
      </c>
      <c r="J20653">
        <f t="shared" si="322"/>
        <v>40</v>
      </c>
    </row>
    <row r="20654" spans="1:10" x14ac:dyDescent="0.3">
      <c r="A20654" t="s">
        <v>20629</v>
      </c>
      <c r="C20654" s="18">
        <v>358.0128054159444</v>
      </c>
      <c r="D20654" s="1"/>
      <c r="E20654" s="1">
        <v>6</v>
      </c>
      <c r="F20654" s="1">
        <v>0</v>
      </c>
      <c r="G20654" s="1">
        <v>0</v>
      </c>
      <c r="H20654" s="1">
        <v>6</v>
      </c>
      <c r="I20654" s="15">
        <v>0</v>
      </c>
      <c r="J20654">
        <f t="shared" si="322"/>
        <v>40</v>
      </c>
    </row>
    <row r="20655" spans="1:10" x14ac:dyDescent="0.3">
      <c r="A20655" t="s">
        <v>20630</v>
      </c>
      <c r="C20655" s="18">
        <v>358.00070441422122</v>
      </c>
      <c r="D20655" s="1"/>
      <c r="E20655" s="1">
        <v>9</v>
      </c>
      <c r="F20655" s="1">
        <v>2</v>
      </c>
      <c r="G20655" s="1">
        <v>0</v>
      </c>
      <c r="H20655" s="1">
        <v>7</v>
      </c>
      <c r="I20655" s="15">
        <v>0.22222222222222221</v>
      </c>
      <c r="J20655">
        <f t="shared" si="322"/>
        <v>40</v>
      </c>
    </row>
    <row r="20656" spans="1:10" x14ac:dyDescent="0.3">
      <c r="A20656" t="s">
        <v>20631</v>
      </c>
      <c r="C20656" s="18">
        <v>357.96768724089532</v>
      </c>
      <c r="D20656" s="1"/>
      <c r="E20656" s="1">
        <v>13</v>
      </c>
      <c r="F20656" s="1">
        <v>4</v>
      </c>
      <c r="G20656" s="1">
        <v>0</v>
      </c>
      <c r="H20656" s="1">
        <v>9</v>
      </c>
      <c r="I20656" s="15">
        <v>0.30769230769230771</v>
      </c>
      <c r="J20656">
        <f t="shared" si="322"/>
        <v>40</v>
      </c>
    </row>
    <row r="20657" spans="1:10" x14ac:dyDescent="0.3">
      <c r="A20657" t="s">
        <v>20632</v>
      </c>
      <c r="C20657" s="18">
        <v>357.96761513655105</v>
      </c>
      <c r="D20657" s="1"/>
      <c r="E20657" s="1">
        <v>17</v>
      </c>
      <c r="F20657" s="1">
        <v>6</v>
      </c>
      <c r="G20657" s="1">
        <v>0</v>
      </c>
      <c r="H20657" s="1">
        <v>11</v>
      </c>
      <c r="I20657" s="15">
        <v>0.35294117647058826</v>
      </c>
      <c r="J20657">
        <f t="shared" si="322"/>
        <v>40</v>
      </c>
    </row>
    <row r="20658" spans="1:10" x14ac:dyDescent="0.3">
      <c r="A20658" t="s">
        <v>20633</v>
      </c>
      <c r="C20658" s="18">
        <v>357.96463194684139</v>
      </c>
      <c r="D20658" s="1"/>
      <c r="E20658" s="1">
        <v>5</v>
      </c>
      <c r="F20658" s="1">
        <v>0</v>
      </c>
      <c r="G20658" s="1">
        <v>0</v>
      </c>
      <c r="H20658" s="1">
        <v>5</v>
      </c>
      <c r="I20658" s="15">
        <v>0</v>
      </c>
      <c r="J20658">
        <f t="shared" si="322"/>
        <v>40</v>
      </c>
    </row>
    <row r="20659" spans="1:10" x14ac:dyDescent="0.3">
      <c r="A20659" t="s">
        <v>20635</v>
      </c>
      <c r="C20659" s="18">
        <v>357.93283461917986</v>
      </c>
      <c r="D20659" s="1"/>
      <c r="E20659" s="1">
        <v>5</v>
      </c>
      <c r="F20659" s="1">
        <v>0</v>
      </c>
      <c r="G20659" s="1">
        <v>0</v>
      </c>
      <c r="H20659" s="1">
        <v>5</v>
      </c>
      <c r="I20659" s="15">
        <v>0</v>
      </c>
      <c r="J20659">
        <f t="shared" si="322"/>
        <v>40</v>
      </c>
    </row>
    <row r="20660" spans="1:10" x14ac:dyDescent="0.3">
      <c r="A20660" t="s">
        <v>20637</v>
      </c>
      <c r="C20660" s="18">
        <v>357.90270425472528</v>
      </c>
      <c r="D20660" s="1"/>
      <c r="E20660" s="1">
        <v>20</v>
      </c>
      <c r="F20660" s="1">
        <v>6</v>
      </c>
      <c r="G20660" s="1">
        <v>2</v>
      </c>
      <c r="H20660" s="1">
        <v>12</v>
      </c>
      <c r="I20660" s="15">
        <v>0.35</v>
      </c>
      <c r="J20660">
        <f t="shared" si="322"/>
        <v>40</v>
      </c>
    </row>
    <row r="20661" spans="1:10" x14ac:dyDescent="0.3">
      <c r="A20661" t="s">
        <v>20664</v>
      </c>
      <c r="C20661" s="18">
        <v>357.90063175422273</v>
      </c>
      <c r="D20661" s="1"/>
      <c r="E20661" s="1">
        <v>19</v>
      </c>
      <c r="F20661" s="1">
        <v>6</v>
      </c>
      <c r="G20661" s="1">
        <v>1</v>
      </c>
      <c r="H20661" s="1">
        <v>12</v>
      </c>
      <c r="I20661" s="15">
        <v>0.34210526315789475</v>
      </c>
      <c r="J20661">
        <f t="shared" si="322"/>
        <v>40</v>
      </c>
    </row>
    <row r="20662" spans="1:10" x14ac:dyDescent="0.3">
      <c r="A20662" t="s">
        <v>21521</v>
      </c>
      <c r="C20662" s="18">
        <v>357.87931694727683</v>
      </c>
      <c r="D20662" s="1"/>
      <c r="E20662" s="1">
        <v>17</v>
      </c>
      <c r="F20662" s="1">
        <v>6</v>
      </c>
      <c r="G20662" s="1">
        <v>0</v>
      </c>
      <c r="H20662" s="1">
        <v>11</v>
      </c>
      <c r="I20662" s="15">
        <v>0.35294117647058826</v>
      </c>
      <c r="J20662">
        <f t="shared" si="322"/>
        <v>40</v>
      </c>
    </row>
    <row r="20663" spans="1:10" x14ac:dyDescent="0.3">
      <c r="A20663" t="s">
        <v>20638</v>
      </c>
      <c r="C20663" s="18">
        <v>357.86481568939502</v>
      </c>
      <c r="D20663" s="1"/>
      <c r="E20663" s="1">
        <v>56</v>
      </c>
      <c r="F20663" s="1">
        <v>22</v>
      </c>
      <c r="G20663" s="1">
        <v>1</v>
      </c>
      <c r="H20663" s="1">
        <v>33</v>
      </c>
      <c r="I20663" s="15">
        <v>0.4017857142857143</v>
      </c>
      <c r="J20663">
        <f t="shared" si="322"/>
        <v>20</v>
      </c>
    </row>
    <row r="20664" spans="1:10" x14ac:dyDescent="0.3">
      <c r="A20664" t="s">
        <v>20639</v>
      </c>
      <c r="C20664" s="18">
        <v>357.85967636472066</v>
      </c>
      <c r="D20664" s="1"/>
      <c r="E20664" s="1">
        <v>10</v>
      </c>
      <c r="F20664" s="1">
        <v>1</v>
      </c>
      <c r="G20664" s="1">
        <v>3</v>
      </c>
      <c r="H20664" s="1">
        <v>6</v>
      </c>
      <c r="I20664" s="15">
        <v>0.25</v>
      </c>
      <c r="J20664">
        <f t="shared" si="322"/>
        <v>40</v>
      </c>
    </row>
    <row r="20665" spans="1:10" x14ac:dyDescent="0.3">
      <c r="A20665" t="s">
        <v>20640</v>
      </c>
      <c r="C20665" s="18">
        <v>357.85587041360867</v>
      </c>
      <c r="D20665" s="1"/>
      <c r="E20665" s="1">
        <v>8</v>
      </c>
      <c r="F20665" s="1">
        <v>2</v>
      </c>
      <c r="G20665" s="1">
        <v>0</v>
      </c>
      <c r="H20665" s="1">
        <v>6</v>
      </c>
      <c r="I20665" s="15">
        <v>0.25</v>
      </c>
      <c r="J20665">
        <f t="shared" si="322"/>
        <v>40</v>
      </c>
    </row>
    <row r="20666" spans="1:10" x14ac:dyDescent="0.3">
      <c r="A20666" t="s">
        <v>20641</v>
      </c>
      <c r="C20666" s="18">
        <v>357.84722684275295</v>
      </c>
      <c r="D20666" s="1"/>
      <c r="E20666" s="1">
        <v>23</v>
      </c>
      <c r="F20666" s="1">
        <v>8</v>
      </c>
      <c r="G20666" s="1">
        <v>0</v>
      </c>
      <c r="H20666" s="1">
        <v>15</v>
      </c>
      <c r="I20666" s="15">
        <v>0.34782608695652173</v>
      </c>
      <c r="J20666">
        <f t="shared" si="322"/>
        <v>40</v>
      </c>
    </row>
    <row r="20667" spans="1:10" x14ac:dyDescent="0.3">
      <c r="A20667" t="s">
        <v>20642</v>
      </c>
      <c r="C20667" s="18">
        <v>357.83861648715714</v>
      </c>
      <c r="D20667" s="1"/>
      <c r="E20667" s="1">
        <v>8</v>
      </c>
      <c r="F20667" s="1">
        <v>1</v>
      </c>
      <c r="G20667" s="1">
        <v>1</v>
      </c>
      <c r="H20667" s="1">
        <v>6</v>
      </c>
      <c r="I20667" s="15">
        <v>0.1875</v>
      </c>
      <c r="J20667">
        <f t="shared" si="322"/>
        <v>40</v>
      </c>
    </row>
    <row r="20668" spans="1:10" x14ac:dyDescent="0.3">
      <c r="A20668" t="s">
        <v>20643</v>
      </c>
      <c r="C20668" s="18">
        <v>357.82193136531771</v>
      </c>
      <c r="D20668" s="1"/>
      <c r="E20668" s="1">
        <v>14</v>
      </c>
      <c r="F20668" s="1">
        <v>4</v>
      </c>
      <c r="G20668" s="1">
        <v>0</v>
      </c>
      <c r="H20668" s="1">
        <v>10</v>
      </c>
      <c r="I20668" s="15">
        <v>0.2857142857142857</v>
      </c>
      <c r="J20668">
        <f t="shared" si="322"/>
        <v>40</v>
      </c>
    </row>
    <row r="20669" spans="1:10" x14ac:dyDescent="0.3">
      <c r="A20669" t="s">
        <v>20651</v>
      </c>
      <c r="C20669" s="18">
        <v>357.81914433555812</v>
      </c>
      <c r="D20669" s="1"/>
      <c r="E20669" s="1">
        <v>18</v>
      </c>
      <c r="F20669" s="1">
        <v>7</v>
      </c>
      <c r="G20669" s="1">
        <v>0</v>
      </c>
      <c r="H20669" s="1">
        <v>11</v>
      </c>
      <c r="I20669" s="15">
        <v>0.3888888888888889</v>
      </c>
      <c r="J20669">
        <f t="shared" si="322"/>
        <v>40</v>
      </c>
    </row>
    <row r="20670" spans="1:10" x14ac:dyDescent="0.3">
      <c r="A20670" t="s">
        <v>20702</v>
      </c>
      <c r="C20670" s="18">
        <v>357.81078489595274</v>
      </c>
      <c r="D20670" s="1"/>
      <c r="E20670" s="1">
        <v>20</v>
      </c>
      <c r="F20670" s="1">
        <v>6</v>
      </c>
      <c r="G20670" s="1">
        <v>1</v>
      </c>
      <c r="H20670" s="1">
        <v>13</v>
      </c>
      <c r="I20670" s="15">
        <v>0.32500000000000001</v>
      </c>
      <c r="J20670">
        <f t="shared" si="322"/>
        <v>40</v>
      </c>
    </row>
    <row r="20671" spans="1:10" x14ac:dyDescent="0.3">
      <c r="A20671" t="s">
        <v>20644</v>
      </c>
      <c r="C20671" s="18">
        <v>357.80440018403482</v>
      </c>
      <c r="D20671" s="1"/>
      <c r="E20671" s="1">
        <v>6</v>
      </c>
      <c r="F20671" s="1">
        <v>1</v>
      </c>
      <c r="G20671" s="1">
        <v>0</v>
      </c>
      <c r="H20671" s="1">
        <v>5</v>
      </c>
      <c r="I20671" s="15">
        <v>0.16666666666666666</v>
      </c>
      <c r="J20671">
        <f t="shared" si="322"/>
        <v>40</v>
      </c>
    </row>
    <row r="20672" spans="1:10" x14ac:dyDescent="0.3">
      <c r="A20672" t="s">
        <v>20645</v>
      </c>
      <c r="C20672" s="18">
        <v>357.80129758834352</v>
      </c>
      <c r="D20672" s="1"/>
      <c r="E20672" s="1">
        <v>15</v>
      </c>
      <c r="F20672" s="1">
        <v>4</v>
      </c>
      <c r="G20672" s="1">
        <v>2</v>
      </c>
      <c r="H20672" s="1">
        <v>9</v>
      </c>
      <c r="I20672" s="15">
        <v>0.33333333333333331</v>
      </c>
      <c r="J20672">
        <f t="shared" si="322"/>
        <v>40</v>
      </c>
    </row>
    <row r="20673" spans="1:10" x14ac:dyDescent="0.3">
      <c r="A20673" t="s">
        <v>20647</v>
      </c>
      <c r="C20673" s="18">
        <v>357.77848113089561</v>
      </c>
      <c r="D20673" s="1"/>
      <c r="E20673" s="1">
        <v>6</v>
      </c>
      <c r="F20673" s="1">
        <v>1</v>
      </c>
      <c r="G20673" s="1">
        <v>0</v>
      </c>
      <c r="H20673" s="1">
        <v>5</v>
      </c>
      <c r="I20673" s="15">
        <v>0.16666666666666666</v>
      </c>
      <c r="J20673">
        <f t="shared" si="322"/>
        <v>40</v>
      </c>
    </row>
    <row r="20674" spans="1:10" x14ac:dyDescent="0.3">
      <c r="A20674" s="21" t="s">
        <v>20648</v>
      </c>
      <c r="C20674" s="18">
        <v>357.76513078389468</v>
      </c>
      <c r="D20674" s="1"/>
      <c r="E20674" s="1">
        <v>8</v>
      </c>
      <c r="F20674" s="1">
        <v>2</v>
      </c>
      <c r="G20674" s="1">
        <v>0</v>
      </c>
      <c r="H20674" s="1">
        <v>6</v>
      </c>
      <c r="I20674" s="15">
        <v>0.25</v>
      </c>
      <c r="J20674">
        <f t="shared" si="322"/>
        <v>40</v>
      </c>
    </row>
    <row r="20675" spans="1:10" x14ac:dyDescent="0.3">
      <c r="A20675" t="s">
        <v>20652</v>
      </c>
      <c r="C20675" s="18">
        <v>357.73220838761677</v>
      </c>
      <c r="D20675" s="1"/>
      <c r="E20675" s="1">
        <v>4</v>
      </c>
      <c r="F20675" s="1">
        <v>0</v>
      </c>
      <c r="G20675" s="1">
        <v>0</v>
      </c>
      <c r="H20675" s="1">
        <v>4</v>
      </c>
      <c r="I20675" s="15">
        <v>0</v>
      </c>
      <c r="J20675">
        <f t="shared" si="322"/>
        <v>40</v>
      </c>
    </row>
    <row r="20676" spans="1:10" x14ac:dyDescent="0.3">
      <c r="A20676" t="s">
        <v>20654</v>
      </c>
      <c r="C20676" s="18">
        <v>357.7205040350018</v>
      </c>
      <c r="D20676" s="1"/>
      <c r="E20676" s="1">
        <v>9</v>
      </c>
      <c r="F20676" s="1">
        <v>2</v>
      </c>
      <c r="G20676" s="1">
        <v>0</v>
      </c>
      <c r="H20676" s="1">
        <v>7</v>
      </c>
      <c r="I20676" s="15">
        <v>0.22222222222222221</v>
      </c>
      <c r="J20676">
        <f t="shared" ref="J20676:J20739" si="323">IF(E20676&lt;=30,40,20)</f>
        <v>40</v>
      </c>
    </row>
    <row r="20677" spans="1:10" x14ac:dyDescent="0.3">
      <c r="A20677" t="s">
        <v>20708</v>
      </c>
      <c r="C20677" s="18">
        <v>357.72002065940251</v>
      </c>
      <c r="D20677" s="1"/>
      <c r="E20677" s="1">
        <v>21</v>
      </c>
      <c r="F20677" s="1">
        <v>7</v>
      </c>
      <c r="G20677" s="1">
        <v>0</v>
      </c>
      <c r="H20677" s="1">
        <v>14</v>
      </c>
      <c r="I20677" s="15">
        <v>0.33333333333333331</v>
      </c>
      <c r="J20677">
        <f t="shared" si="323"/>
        <v>40</v>
      </c>
    </row>
    <row r="20678" spans="1:10" x14ac:dyDescent="0.3">
      <c r="A20678" t="s">
        <v>20655</v>
      </c>
      <c r="C20678" s="18">
        <v>357.70127680420535</v>
      </c>
      <c r="D20678" s="1"/>
      <c r="E20678" s="1">
        <v>14</v>
      </c>
      <c r="F20678" s="1">
        <v>4</v>
      </c>
      <c r="G20678" s="1">
        <v>1</v>
      </c>
      <c r="H20678" s="1">
        <v>9</v>
      </c>
      <c r="I20678" s="15">
        <v>0.32142857142857145</v>
      </c>
      <c r="J20678">
        <f t="shared" si="323"/>
        <v>40</v>
      </c>
    </row>
    <row r="20679" spans="1:10" x14ac:dyDescent="0.3">
      <c r="A20679" t="s">
        <v>20656</v>
      </c>
      <c r="C20679" s="18">
        <v>357.69981806870811</v>
      </c>
      <c r="D20679" s="1"/>
      <c r="E20679" s="1">
        <v>5</v>
      </c>
      <c r="F20679" s="1">
        <v>0</v>
      </c>
      <c r="G20679" s="1">
        <v>1</v>
      </c>
      <c r="H20679" s="1">
        <v>4</v>
      </c>
      <c r="I20679" s="15">
        <v>0.1</v>
      </c>
      <c r="J20679">
        <f t="shared" si="323"/>
        <v>40</v>
      </c>
    </row>
    <row r="20680" spans="1:10" x14ac:dyDescent="0.3">
      <c r="A20680" t="s">
        <v>20657</v>
      </c>
      <c r="C20680" s="18">
        <v>357.69593387143021</v>
      </c>
      <c r="D20680" s="1"/>
      <c r="E20680" s="1">
        <v>8</v>
      </c>
      <c r="F20680" s="1">
        <v>2</v>
      </c>
      <c r="G20680" s="1">
        <v>0</v>
      </c>
      <c r="H20680" s="1">
        <v>6</v>
      </c>
      <c r="I20680" s="15">
        <v>0.25</v>
      </c>
      <c r="J20680">
        <f t="shared" si="323"/>
        <v>40</v>
      </c>
    </row>
    <row r="20681" spans="1:10" x14ac:dyDescent="0.3">
      <c r="A20681" t="s">
        <v>20653</v>
      </c>
      <c r="C20681" s="18">
        <v>357.69380137127132</v>
      </c>
      <c r="D20681" s="1"/>
      <c r="E20681" s="1">
        <v>10</v>
      </c>
      <c r="F20681" s="1">
        <v>3</v>
      </c>
      <c r="G20681" s="1">
        <v>0</v>
      </c>
      <c r="H20681" s="1">
        <v>7</v>
      </c>
      <c r="I20681" s="15">
        <v>0.3</v>
      </c>
      <c r="J20681">
        <f t="shared" si="323"/>
        <v>40</v>
      </c>
    </row>
    <row r="20682" spans="1:10" x14ac:dyDescent="0.3">
      <c r="A20682" t="s">
        <v>20658</v>
      </c>
      <c r="C20682" s="18">
        <v>357.68005455136324</v>
      </c>
      <c r="D20682" s="1"/>
      <c r="E20682" s="1">
        <v>8</v>
      </c>
      <c r="F20682" s="1">
        <v>2</v>
      </c>
      <c r="G20682" s="1">
        <v>0</v>
      </c>
      <c r="H20682" s="1">
        <v>6</v>
      </c>
      <c r="I20682" s="15">
        <v>0.25</v>
      </c>
      <c r="J20682">
        <f t="shared" si="323"/>
        <v>40</v>
      </c>
    </row>
    <row r="20683" spans="1:10" x14ac:dyDescent="0.3">
      <c r="A20683" t="s">
        <v>20659</v>
      </c>
      <c r="C20683" s="18">
        <v>357.67481983282636</v>
      </c>
      <c r="D20683" s="1"/>
      <c r="E20683" s="1">
        <v>16</v>
      </c>
      <c r="F20683" s="1">
        <v>5</v>
      </c>
      <c r="G20683" s="1">
        <v>1</v>
      </c>
      <c r="H20683" s="1">
        <v>10</v>
      </c>
      <c r="I20683" s="15">
        <v>0.34375</v>
      </c>
      <c r="J20683">
        <f t="shared" si="323"/>
        <v>40</v>
      </c>
    </row>
    <row r="20684" spans="1:10" x14ac:dyDescent="0.3">
      <c r="A20684" t="s">
        <v>20660</v>
      </c>
      <c r="C20684" s="18">
        <v>357.65783324601284</v>
      </c>
      <c r="D20684" s="1"/>
      <c r="E20684" s="1">
        <v>6</v>
      </c>
      <c r="F20684" s="1">
        <v>1</v>
      </c>
      <c r="G20684" s="1">
        <v>0</v>
      </c>
      <c r="H20684" s="1">
        <v>5</v>
      </c>
      <c r="I20684" s="15">
        <v>0.16666666666666666</v>
      </c>
      <c r="J20684">
        <f t="shared" si="323"/>
        <v>40</v>
      </c>
    </row>
    <row r="20685" spans="1:10" x14ac:dyDescent="0.3">
      <c r="A20685" t="s">
        <v>20661</v>
      </c>
      <c r="C20685" s="18">
        <v>357.65496115721754</v>
      </c>
      <c r="D20685" s="1"/>
      <c r="E20685" s="1">
        <v>16</v>
      </c>
      <c r="F20685" s="1">
        <v>7</v>
      </c>
      <c r="G20685" s="1">
        <v>0</v>
      </c>
      <c r="H20685" s="1">
        <v>9</v>
      </c>
      <c r="I20685" s="15">
        <v>0.4375</v>
      </c>
      <c r="J20685">
        <f t="shared" si="323"/>
        <v>40</v>
      </c>
    </row>
    <row r="20686" spans="1:10" x14ac:dyDescent="0.3">
      <c r="A20686" t="s">
        <v>20662</v>
      </c>
      <c r="C20686" s="18">
        <v>357.63879938763159</v>
      </c>
      <c r="D20686" s="1"/>
      <c r="E20686" s="1">
        <v>6</v>
      </c>
      <c r="F20686" s="1">
        <v>1</v>
      </c>
      <c r="G20686" s="1">
        <v>0</v>
      </c>
      <c r="H20686" s="1">
        <v>5</v>
      </c>
      <c r="I20686" s="15">
        <v>0.16666666666666666</v>
      </c>
      <c r="J20686">
        <f t="shared" si="323"/>
        <v>40</v>
      </c>
    </row>
    <row r="20687" spans="1:10" x14ac:dyDescent="0.3">
      <c r="A20687" t="s">
        <v>20666</v>
      </c>
      <c r="C20687" s="18">
        <v>357.60070185597851</v>
      </c>
      <c r="D20687" s="1"/>
      <c r="E20687" s="1">
        <v>15</v>
      </c>
      <c r="F20687" s="1">
        <v>5</v>
      </c>
      <c r="G20687" s="1">
        <v>0</v>
      </c>
      <c r="H20687" s="1">
        <v>10</v>
      </c>
      <c r="I20687" s="15">
        <v>0.33333333333333331</v>
      </c>
      <c r="J20687">
        <f t="shared" si="323"/>
        <v>40</v>
      </c>
    </row>
    <row r="20688" spans="1:10" x14ac:dyDescent="0.3">
      <c r="A20688" t="s">
        <v>16366</v>
      </c>
      <c r="C20688" s="18">
        <v>357.59821379296523</v>
      </c>
      <c r="D20688" s="1"/>
      <c r="E20688" s="1">
        <v>11</v>
      </c>
      <c r="F20688" s="1">
        <v>3</v>
      </c>
      <c r="G20688" s="1">
        <v>0</v>
      </c>
      <c r="H20688" s="1">
        <v>8</v>
      </c>
      <c r="I20688" s="15">
        <v>0.27272727272727271</v>
      </c>
      <c r="J20688">
        <f t="shared" si="323"/>
        <v>40</v>
      </c>
    </row>
    <row r="20689" spans="1:10" x14ac:dyDescent="0.3">
      <c r="A20689" t="s">
        <v>20616</v>
      </c>
      <c r="C20689" s="18">
        <v>357.5957305189026</v>
      </c>
      <c r="D20689" s="1"/>
      <c r="E20689" s="1">
        <v>6</v>
      </c>
      <c r="F20689" s="1">
        <v>1</v>
      </c>
      <c r="G20689" s="1">
        <v>0</v>
      </c>
      <c r="H20689" s="1">
        <v>5</v>
      </c>
      <c r="I20689" s="15">
        <v>0.16666666666666666</v>
      </c>
      <c r="J20689">
        <f t="shared" si="323"/>
        <v>40</v>
      </c>
    </row>
    <row r="20690" spans="1:10" x14ac:dyDescent="0.3">
      <c r="A20690" t="s">
        <v>20667</v>
      </c>
      <c r="C20690" s="18">
        <v>357.58927318277944</v>
      </c>
      <c r="D20690" s="1"/>
      <c r="E20690" s="1">
        <v>9</v>
      </c>
      <c r="F20690" s="1">
        <v>2</v>
      </c>
      <c r="G20690" s="1">
        <v>0</v>
      </c>
      <c r="H20690" s="1">
        <v>7</v>
      </c>
      <c r="I20690" s="15">
        <v>0.22222222222222221</v>
      </c>
      <c r="J20690">
        <f t="shared" si="323"/>
        <v>40</v>
      </c>
    </row>
    <row r="20691" spans="1:10" x14ac:dyDescent="0.3">
      <c r="A20691" t="s">
        <v>20668</v>
      </c>
      <c r="C20691" s="18">
        <v>357.5716205173884</v>
      </c>
      <c r="D20691" s="1"/>
      <c r="E20691" s="1">
        <v>9</v>
      </c>
      <c r="F20691" s="1">
        <v>2</v>
      </c>
      <c r="G20691" s="1">
        <v>0</v>
      </c>
      <c r="H20691" s="1">
        <v>7</v>
      </c>
      <c r="I20691" s="15">
        <v>0.22222222222222221</v>
      </c>
      <c r="J20691">
        <f t="shared" si="323"/>
        <v>40</v>
      </c>
    </row>
    <row r="20692" spans="1:10" x14ac:dyDescent="0.3">
      <c r="A20692" t="s">
        <v>20669</v>
      </c>
      <c r="C20692" s="18">
        <v>357.5668686489235</v>
      </c>
      <c r="D20692" s="1"/>
      <c r="E20692" s="1">
        <v>4</v>
      </c>
      <c r="F20692" s="1">
        <v>0</v>
      </c>
      <c r="G20692" s="1">
        <v>0</v>
      </c>
      <c r="H20692" s="1">
        <v>4</v>
      </c>
      <c r="I20692" s="15">
        <v>0</v>
      </c>
      <c r="J20692">
        <f t="shared" si="323"/>
        <v>40</v>
      </c>
    </row>
    <row r="20693" spans="1:10" x14ac:dyDescent="0.3">
      <c r="A20693" t="s">
        <v>20672</v>
      </c>
      <c r="C20693" s="18">
        <v>357.55284277979314</v>
      </c>
      <c r="D20693" s="1"/>
      <c r="E20693" s="1">
        <v>6</v>
      </c>
      <c r="F20693" s="1">
        <v>1</v>
      </c>
      <c r="G20693" s="1">
        <v>0</v>
      </c>
      <c r="H20693" s="1">
        <v>5</v>
      </c>
      <c r="I20693" s="15">
        <v>0.16666666666666666</v>
      </c>
      <c r="J20693">
        <f t="shared" si="323"/>
        <v>40</v>
      </c>
    </row>
    <row r="20694" spans="1:10" x14ac:dyDescent="0.3">
      <c r="A20694" t="s">
        <v>20670</v>
      </c>
      <c r="C20694" s="18">
        <v>357.54211109450938</v>
      </c>
      <c r="D20694" s="1"/>
      <c r="E20694" s="1">
        <v>9</v>
      </c>
      <c r="F20694" s="1">
        <v>2</v>
      </c>
      <c r="G20694" s="1">
        <v>0</v>
      </c>
      <c r="H20694" s="1">
        <v>7</v>
      </c>
      <c r="I20694" s="15">
        <v>0.22222222222222221</v>
      </c>
      <c r="J20694">
        <f t="shared" si="323"/>
        <v>40</v>
      </c>
    </row>
    <row r="20695" spans="1:10" x14ac:dyDescent="0.3">
      <c r="A20695" t="s">
        <v>20636</v>
      </c>
      <c r="C20695" s="18">
        <v>357.52742094562518</v>
      </c>
      <c r="D20695" s="1"/>
      <c r="E20695" s="1">
        <v>38</v>
      </c>
      <c r="F20695" s="1">
        <v>15</v>
      </c>
      <c r="G20695" s="1">
        <v>1</v>
      </c>
      <c r="H20695" s="1">
        <v>22</v>
      </c>
      <c r="I20695" s="15">
        <v>0.40789473684210525</v>
      </c>
      <c r="J20695">
        <f t="shared" si="323"/>
        <v>20</v>
      </c>
    </row>
    <row r="20696" spans="1:10" x14ac:dyDescent="0.3">
      <c r="A20696" t="s">
        <v>20673</v>
      </c>
      <c r="C20696" s="18">
        <v>357.50114719218124</v>
      </c>
      <c r="D20696" s="1"/>
      <c r="E20696" s="1">
        <v>6</v>
      </c>
      <c r="F20696" s="1">
        <v>1</v>
      </c>
      <c r="G20696" s="1">
        <v>0</v>
      </c>
      <c r="H20696" s="1">
        <v>5</v>
      </c>
      <c r="I20696" s="15">
        <v>0.16666666666666666</v>
      </c>
      <c r="J20696">
        <f t="shared" si="323"/>
        <v>40</v>
      </c>
    </row>
    <row r="20697" spans="1:10" x14ac:dyDescent="0.3">
      <c r="A20697" t="s">
        <v>20674</v>
      </c>
      <c r="C20697" s="18">
        <v>357.4993407090451</v>
      </c>
      <c r="D20697" s="1"/>
      <c r="E20697" s="1">
        <v>15</v>
      </c>
      <c r="F20697" s="1">
        <v>5</v>
      </c>
      <c r="G20697" s="1">
        <v>0</v>
      </c>
      <c r="H20697" s="1">
        <v>10</v>
      </c>
      <c r="I20697" s="15">
        <v>0.33333333333333331</v>
      </c>
      <c r="J20697">
        <f t="shared" si="323"/>
        <v>40</v>
      </c>
    </row>
    <row r="20698" spans="1:10" x14ac:dyDescent="0.3">
      <c r="A20698" t="s">
        <v>20675</v>
      </c>
      <c r="C20698" s="18">
        <v>357.49895027579527</v>
      </c>
      <c r="D20698" s="1"/>
      <c r="E20698" s="1">
        <v>10</v>
      </c>
      <c r="F20698" s="1">
        <v>2</v>
      </c>
      <c r="G20698" s="1">
        <v>1</v>
      </c>
      <c r="H20698" s="1">
        <v>7</v>
      </c>
      <c r="I20698" s="15">
        <v>0.25</v>
      </c>
      <c r="J20698">
        <f t="shared" si="323"/>
        <v>40</v>
      </c>
    </row>
    <row r="20699" spans="1:10" x14ac:dyDescent="0.3">
      <c r="A20699" t="s">
        <v>20676</v>
      </c>
      <c r="C20699" s="18">
        <v>357.49697958516867</v>
      </c>
      <c r="D20699" s="1"/>
      <c r="E20699" s="1">
        <v>8</v>
      </c>
      <c r="F20699" s="1">
        <v>1</v>
      </c>
      <c r="G20699" s="1">
        <v>2</v>
      </c>
      <c r="H20699" s="1">
        <v>5</v>
      </c>
      <c r="I20699" s="15">
        <v>0.25</v>
      </c>
      <c r="J20699">
        <f t="shared" si="323"/>
        <v>40</v>
      </c>
    </row>
    <row r="20700" spans="1:10" x14ac:dyDescent="0.3">
      <c r="A20700" t="s">
        <v>20677</v>
      </c>
      <c r="C20700" s="18">
        <v>357.4785492787085</v>
      </c>
      <c r="D20700" s="1"/>
      <c r="E20700" s="1">
        <v>5</v>
      </c>
      <c r="F20700" s="1">
        <v>0</v>
      </c>
      <c r="G20700" s="1">
        <v>0</v>
      </c>
      <c r="H20700" s="1">
        <v>5</v>
      </c>
      <c r="I20700" s="15">
        <v>0</v>
      </c>
      <c r="J20700">
        <f t="shared" si="323"/>
        <v>40</v>
      </c>
    </row>
    <row r="20701" spans="1:10" x14ac:dyDescent="0.3">
      <c r="A20701" t="s">
        <v>20687</v>
      </c>
      <c r="C20701" s="18">
        <v>357.45008412791572</v>
      </c>
      <c r="D20701" s="1"/>
      <c r="E20701" s="1">
        <v>41</v>
      </c>
      <c r="F20701" s="1">
        <v>15</v>
      </c>
      <c r="G20701" s="1">
        <v>0</v>
      </c>
      <c r="H20701" s="1">
        <v>26</v>
      </c>
      <c r="I20701" s="15">
        <v>0.36585365853658536</v>
      </c>
      <c r="J20701">
        <f t="shared" si="323"/>
        <v>20</v>
      </c>
    </row>
    <row r="20702" spans="1:10" x14ac:dyDescent="0.3">
      <c r="A20702" t="s">
        <v>20678</v>
      </c>
      <c r="C20702" s="18">
        <v>357.44342991145288</v>
      </c>
      <c r="D20702" s="1"/>
      <c r="E20702" s="1">
        <v>14</v>
      </c>
      <c r="F20702" s="1">
        <v>4</v>
      </c>
      <c r="G20702" s="1">
        <v>0</v>
      </c>
      <c r="H20702" s="1">
        <v>10</v>
      </c>
      <c r="I20702" s="15">
        <v>0.2857142857142857</v>
      </c>
      <c r="J20702">
        <f t="shared" si="323"/>
        <v>40</v>
      </c>
    </row>
    <row r="20703" spans="1:10" x14ac:dyDescent="0.3">
      <c r="A20703" t="s">
        <v>20679</v>
      </c>
      <c r="C20703" s="18">
        <v>357.42496589682912</v>
      </c>
      <c r="D20703" s="1"/>
      <c r="E20703" s="1">
        <v>5</v>
      </c>
      <c r="F20703" s="1">
        <v>0</v>
      </c>
      <c r="G20703" s="1">
        <v>1</v>
      </c>
      <c r="H20703" s="1">
        <v>4</v>
      </c>
      <c r="I20703" s="15">
        <v>0.1</v>
      </c>
      <c r="J20703">
        <f t="shared" si="323"/>
        <v>40</v>
      </c>
    </row>
    <row r="20704" spans="1:10" x14ac:dyDescent="0.3">
      <c r="A20704" t="s">
        <v>20682</v>
      </c>
      <c r="C20704" s="18">
        <v>357.37799176614692</v>
      </c>
      <c r="D20704" s="1"/>
      <c r="E20704" s="1">
        <v>10</v>
      </c>
      <c r="F20704" s="1">
        <v>3</v>
      </c>
      <c r="G20704" s="1">
        <v>0</v>
      </c>
      <c r="H20704" s="1">
        <v>7</v>
      </c>
      <c r="I20704" s="15">
        <v>0.3</v>
      </c>
      <c r="J20704">
        <f t="shared" si="323"/>
        <v>40</v>
      </c>
    </row>
    <row r="20705" spans="1:10" x14ac:dyDescent="0.3">
      <c r="A20705" t="s">
        <v>21087</v>
      </c>
      <c r="C20705" s="18">
        <v>357.37701863785151</v>
      </c>
      <c r="D20705" s="1"/>
      <c r="E20705" s="1">
        <v>16</v>
      </c>
      <c r="F20705" s="1">
        <v>5</v>
      </c>
      <c r="G20705" s="1">
        <v>0</v>
      </c>
      <c r="H20705" s="1">
        <v>11</v>
      </c>
      <c r="I20705" s="15">
        <v>0.3125</v>
      </c>
      <c r="J20705">
        <f t="shared" si="323"/>
        <v>40</v>
      </c>
    </row>
    <row r="20706" spans="1:10" x14ac:dyDescent="0.3">
      <c r="A20706" t="s">
        <v>20683</v>
      </c>
      <c r="C20706" s="18">
        <v>357.35133302120278</v>
      </c>
      <c r="D20706" s="1"/>
      <c r="E20706" s="1">
        <v>20</v>
      </c>
      <c r="F20706" s="1">
        <v>7</v>
      </c>
      <c r="G20706" s="1">
        <v>0</v>
      </c>
      <c r="H20706" s="1">
        <v>13</v>
      </c>
      <c r="I20706" s="15">
        <v>0.35</v>
      </c>
      <c r="J20706">
        <f t="shared" si="323"/>
        <v>40</v>
      </c>
    </row>
    <row r="20707" spans="1:10" x14ac:dyDescent="0.3">
      <c r="A20707" t="s">
        <v>20685</v>
      </c>
      <c r="C20707" s="18">
        <v>357.34545264915232</v>
      </c>
      <c r="D20707" s="1"/>
      <c r="E20707" s="1">
        <v>21</v>
      </c>
      <c r="F20707" s="1">
        <v>7</v>
      </c>
      <c r="G20707" s="1">
        <v>0</v>
      </c>
      <c r="H20707" s="1">
        <v>14</v>
      </c>
      <c r="I20707" s="15">
        <v>0.33333333333333331</v>
      </c>
      <c r="J20707">
        <f t="shared" si="323"/>
        <v>40</v>
      </c>
    </row>
    <row r="20708" spans="1:10" x14ac:dyDescent="0.3">
      <c r="A20708" t="s">
        <v>20686</v>
      </c>
      <c r="C20708" s="18">
        <v>357.31591461444577</v>
      </c>
      <c r="D20708" s="1"/>
      <c r="E20708" s="1">
        <v>5</v>
      </c>
      <c r="F20708" s="1">
        <v>0</v>
      </c>
      <c r="G20708" s="1">
        <v>1</v>
      </c>
      <c r="H20708" s="1">
        <v>4</v>
      </c>
      <c r="I20708" s="15">
        <v>0.1</v>
      </c>
      <c r="J20708">
        <f t="shared" si="323"/>
        <v>40</v>
      </c>
    </row>
    <row r="20709" spans="1:10" x14ac:dyDescent="0.3">
      <c r="A20709" t="s">
        <v>21371</v>
      </c>
      <c r="C20709" s="18">
        <v>357.31385569250301</v>
      </c>
      <c r="D20709" s="1"/>
      <c r="E20709" s="1">
        <v>53</v>
      </c>
      <c r="F20709" s="1">
        <v>21</v>
      </c>
      <c r="G20709" s="1">
        <v>0</v>
      </c>
      <c r="H20709" s="1">
        <v>32</v>
      </c>
      <c r="I20709" s="15">
        <v>0.39622641509433965</v>
      </c>
      <c r="J20709">
        <f t="shared" si="323"/>
        <v>20</v>
      </c>
    </row>
    <row r="20710" spans="1:10" x14ac:dyDescent="0.3">
      <c r="A20710" t="s">
        <v>20688</v>
      </c>
      <c r="C20710" s="18">
        <v>357.26739346112595</v>
      </c>
      <c r="D20710" s="1"/>
      <c r="E20710" s="1">
        <v>6</v>
      </c>
      <c r="F20710" s="1">
        <v>1</v>
      </c>
      <c r="G20710" s="1">
        <v>0</v>
      </c>
      <c r="H20710" s="1">
        <v>5</v>
      </c>
      <c r="I20710" s="15">
        <v>0.16666666666666666</v>
      </c>
      <c r="J20710">
        <f t="shared" si="323"/>
        <v>40</v>
      </c>
    </row>
    <row r="20711" spans="1:10" x14ac:dyDescent="0.3">
      <c r="A20711" t="s">
        <v>20697</v>
      </c>
      <c r="C20711" s="18">
        <v>357.26468560771451</v>
      </c>
      <c r="D20711" s="1"/>
      <c r="E20711" s="1">
        <v>31</v>
      </c>
      <c r="F20711" s="1">
        <v>13</v>
      </c>
      <c r="G20711" s="1">
        <v>0</v>
      </c>
      <c r="H20711" s="1">
        <v>18</v>
      </c>
      <c r="I20711" s="15">
        <v>0.41935483870967744</v>
      </c>
      <c r="J20711">
        <f t="shared" si="323"/>
        <v>20</v>
      </c>
    </row>
    <row r="20712" spans="1:10" x14ac:dyDescent="0.3">
      <c r="A20712" t="s">
        <v>20690</v>
      </c>
      <c r="C20712" s="18">
        <v>357.2562594494687</v>
      </c>
      <c r="D20712" s="1"/>
      <c r="E20712" s="1">
        <v>5</v>
      </c>
      <c r="F20712" s="1">
        <v>0</v>
      </c>
      <c r="G20712" s="1">
        <v>1</v>
      </c>
      <c r="H20712" s="1">
        <v>4</v>
      </c>
      <c r="I20712" s="15">
        <v>0.1</v>
      </c>
      <c r="J20712">
        <f t="shared" si="323"/>
        <v>40</v>
      </c>
    </row>
    <row r="20713" spans="1:10" x14ac:dyDescent="0.3">
      <c r="A20713" t="s">
        <v>20691</v>
      </c>
      <c r="C20713" s="18">
        <v>357.25439483895275</v>
      </c>
      <c r="D20713" s="1"/>
      <c r="E20713" s="1">
        <v>15</v>
      </c>
      <c r="F20713" s="1">
        <v>2</v>
      </c>
      <c r="G20713" s="1">
        <v>1</v>
      </c>
      <c r="H20713" s="1">
        <v>12</v>
      </c>
      <c r="I20713" s="15">
        <v>0.16666666666666666</v>
      </c>
      <c r="J20713">
        <f t="shared" si="323"/>
        <v>40</v>
      </c>
    </row>
    <row r="20714" spans="1:10" x14ac:dyDescent="0.3">
      <c r="A20714" t="s">
        <v>20692</v>
      </c>
      <c r="C20714" s="18">
        <v>357.2482832999151</v>
      </c>
      <c r="D20714" s="1"/>
      <c r="E20714" s="1">
        <v>3</v>
      </c>
      <c r="F20714" s="1">
        <v>0</v>
      </c>
      <c r="G20714" s="1">
        <v>0</v>
      </c>
      <c r="H20714" s="1">
        <v>3</v>
      </c>
      <c r="I20714" s="15">
        <v>0</v>
      </c>
      <c r="J20714">
        <f t="shared" si="323"/>
        <v>40</v>
      </c>
    </row>
    <row r="20715" spans="1:10" x14ac:dyDescent="0.3">
      <c r="A20715" t="s">
        <v>20699</v>
      </c>
      <c r="C20715" s="18">
        <v>357.23376973545004</v>
      </c>
      <c r="D20715" s="1"/>
      <c r="E20715" s="1">
        <v>26</v>
      </c>
      <c r="F20715" s="1">
        <v>8</v>
      </c>
      <c r="G20715" s="1">
        <v>1</v>
      </c>
      <c r="H20715" s="1">
        <v>17</v>
      </c>
      <c r="I20715" s="15">
        <v>0.32692307692307693</v>
      </c>
      <c r="J20715">
        <f t="shared" si="323"/>
        <v>40</v>
      </c>
    </row>
    <row r="20716" spans="1:10" x14ac:dyDescent="0.3">
      <c r="A20716" t="s">
        <v>15252</v>
      </c>
      <c r="C20716" s="18">
        <v>357.22517481760173</v>
      </c>
      <c r="D20716" s="1"/>
      <c r="E20716" s="1">
        <v>6</v>
      </c>
      <c r="F20716" s="1">
        <v>1</v>
      </c>
      <c r="G20716" s="1">
        <v>0</v>
      </c>
      <c r="H20716" s="1">
        <v>5</v>
      </c>
      <c r="I20716" s="15">
        <v>0.16666666666666666</v>
      </c>
      <c r="J20716">
        <f t="shared" si="323"/>
        <v>40</v>
      </c>
    </row>
    <row r="20717" spans="1:10" x14ac:dyDescent="0.3">
      <c r="A20717" t="s">
        <v>20698</v>
      </c>
      <c r="C20717" s="18">
        <v>357.17893563460859</v>
      </c>
      <c r="D20717" s="1"/>
      <c r="E20717" s="1">
        <v>6</v>
      </c>
      <c r="F20717" s="1">
        <v>1</v>
      </c>
      <c r="G20717" s="1">
        <v>0</v>
      </c>
      <c r="H20717" s="1">
        <v>5</v>
      </c>
      <c r="I20717" s="15">
        <v>0.16666666666666666</v>
      </c>
      <c r="J20717">
        <f t="shared" si="323"/>
        <v>40</v>
      </c>
    </row>
    <row r="20718" spans="1:10" x14ac:dyDescent="0.3">
      <c r="A20718" t="s">
        <v>20756</v>
      </c>
      <c r="C20718" s="18">
        <v>357.17108644993198</v>
      </c>
      <c r="D20718" s="1"/>
      <c r="E20718" s="1">
        <v>12</v>
      </c>
      <c r="F20718" s="1">
        <v>3</v>
      </c>
      <c r="G20718" s="1">
        <v>1</v>
      </c>
      <c r="H20718" s="1">
        <v>8</v>
      </c>
      <c r="I20718" s="15">
        <v>0.29166666666666669</v>
      </c>
      <c r="J20718">
        <f t="shared" si="323"/>
        <v>40</v>
      </c>
    </row>
    <row r="20719" spans="1:10" x14ac:dyDescent="0.3">
      <c r="A20719" t="s">
        <v>20700</v>
      </c>
      <c r="C20719" s="18">
        <v>357.14546388023643</v>
      </c>
      <c r="D20719" s="1"/>
      <c r="E20719" s="1">
        <v>9</v>
      </c>
      <c r="F20719" s="1">
        <v>2</v>
      </c>
      <c r="G20719" s="1">
        <v>0</v>
      </c>
      <c r="H20719" s="1">
        <v>7</v>
      </c>
      <c r="I20719" s="15">
        <v>0.22222222222222221</v>
      </c>
      <c r="J20719">
        <f t="shared" si="323"/>
        <v>40</v>
      </c>
    </row>
    <row r="20720" spans="1:10" x14ac:dyDescent="0.3">
      <c r="A20720" t="s">
        <v>20701</v>
      </c>
      <c r="C20720" s="18">
        <v>357.09717946670582</v>
      </c>
      <c r="D20720" s="1"/>
      <c r="E20720" s="1">
        <v>5</v>
      </c>
      <c r="F20720" s="1">
        <v>0</v>
      </c>
      <c r="G20720" s="1">
        <v>1</v>
      </c>
      <c r="H20720" s="1">
        <v>4</v>
      </c>
      <c r="I20720" s="15">
        <v>0.1</v>
      </c>
      <c r="J20720">
        <f t="shared" si="323"/>
        <v>40</v>
      </c>
    </row>
    <row r="20721" spans="1:10" x14ac:dyDescent="0.3">
      <c r="A20721" t="s">
        <v>20733</v>
      </c>
      <c r="C20721" s="18">
        <v>357.07926188019417</v>
      </c>
      <c r="D20721" s="1"/>
      <c r="E20721" s="1">
        <v>11</v>
      </c>
      <c r="F20721" s="1">
        <v>3</v>
      </c>
      <c r="G20721" s="1">
        <v>0</v>
      </c>
      <c r="H20721" s="1">
        <v>8</v>
      </c>
      <c r="I20721" s="15">
        <v>0.27272727272727271</v>
      </c>
      <c r="J20721">
        <f t="shared" si="323"/>
        <v>40</v>
      </c>
    </row>
    <row r="20722" spans="1:10" x14ac:dyDescent="0.3">
      <c r="A20722" t="s">
        <v>20821</v>
      </c>
      <c r="C20722" s="18">
        <v>357.07385069737757</v>
      </c>
      <c r="D20722" s="1"/>
      <c r="E20722" s="1">
        <v>5</v>
      </c>
      <c r="F20722" s="1">
        <v>0</v>
      </c>
      <c r="G20722" s="1">
        <v>1</v>
      </c>
      <c r="H20722" s="1">
        <v>4</v>
      </c>
      <c r="I20722" s="15">
        <v>0.1</v>
      </c>
      <c r="J20722">
        <f t="shared" si="323"/>
        <v>40</v>
      </c>
    </row>
    <row r="20723" spans="1:10" x14ac:dyDescent="0.3">
      <c r="A20723" t="s">
        <v>20703</v>
      </c>
      <c r="C20723" s="18">
        <v>357.00387962877198</v>
      </c>
      <c r="D20723" s="1"/>
      <c r="E20723" s="1">
        <v>13</v>
      </c>
      <c r="F20723" s="1">
        <v>4</v>
      </c>
      <c r="G20723" s="1">
        <v>0</v>
      </c>
      <c r="H20723" s="1">
        <v>9</v>
      </c>
      <c r="I20723" s="15">
        <v>0.30769230769230771</v>
      </c>
      <c r="J20723">
        <f t="shared" si="323"/>
        <v>40</v>
      </c>
    </row>
    <row r="20724" spans="1:10" x14ac:dyDescent="0.3">
      <c r="A20724" t="s">
        <v>20704</v>
      </c>
      <c r="C20724" s="18">
        <v>356.98809100103961</v>
      </c>
      <c r="D20724" s="1"/>
      <c r="E20724" s="1">
        <v>5</v>
      </c>
      <c r="F20724" s="1">
        <v>0</v>
      </c>
      <c r="G20724" s="1">
        <v>0</v>
      </c>
      <c r="H20724" s="1">
        <v>5</v>
      </c>
      <c r="I20724" s="15">
        <v>0</v>
      </c>
      <c r="J20724">
        <f t="shared" si="323"/>
        <v>40</v>
      </c>
    </row>
    <row r="20725" spans="1:10" x14ac:dyDescent="0.3">
      <c r="A20725" t="s">
        <v>20705</v>
      </c>
      <c r="C20725" s="18">
        <v>356.96399998288234</v>
      </c>
      <c r="D20725" s="1"/>
      <c r="E20725" s="1">
        <v>12</v>
      </c>
      <c r="F20725" s="1">
        <v>1</v>
      </c>
      <c r="G20725" s="1">
        <v>0</v>
      </c>
      <c r="H20725" s="1">
        <v>11</v>
      </c>
      <c r="I20725" s="15">
        <v>8.3333333333333329E-2</v>
      </c>
      <c r="J20725">
        <f t="shared" si="323"/>
        <v>40</v>
      </c>
    </row>
    <row r="20726" spans="1:10" x14ac:dyDescent="0.3">
      <c r="A20726" t="s">
        <v>20706</v>
      </c>
      <c r="C20726" s="18">
        <v>356.94149000053301</v>
      </c>
      <c r="D20726" s="1"/>
      <c r="E20726" s="1">
        <v>25</v>
      </c>
      <c r="F20726" s="1">
        <v>9</v>
      </c>
      <c r="G20726" s="1">
        <v>0</v>
      </c>
      <c r="H20726" s="1">
        <v>16</v>
      </c>
      <c r="I20726" s="15">
        <v>0.36</v>
      </c>
      <c r="J20726">
        <f t="shared" si="323"/>
        <v>40</v>
      </c>
    </row>
    <row r="20727" spans="1:10" x14ac:dyDescent="0.3">
      <c r="A20727" t="s">
        <v>20695</v>
      </c>
      <c r="C20727" s="18">
        <v>356.91800185930265</v>
      </c>
      <c r="D20727" s="1"/>
      <c r="E20727" s="1">
        <v>30</v>
      </c>
      <c r="F20727" s="1">
        <v>11</v>
      </c>
      <c r="G20727" s="1">
        <v>1</v>
      </c>
      <c r="H20727" s="1">
        <v>18</v>
      </c>
      <c r="I20727" s="15">
        <v>0.38333333333333336</v>
      </c>
      <c r="J20727">
        <f t="shared" si="323"/>
        <v>40</v>
      </c>
    </row>
    <row r="20728" spans="1:10" x14ac:dyDescent="0.3">
      <c r="A20728" t="s">
        <v>20709</v>
      </c>
      <c r="C20728" s="18">
        <v>356.90953459431319</v>
      </c>
      <c r="D20728" s="1"/>
      <c r="E20728" s="1">
        <v>29</v>
      </c>
      <c r="F20728" s="1">
        <v>11</v>
      </c>
      <c r="G20728" s="1">
        <v>1</v>
      </c>
      <c r="H20728" s="1">
        <v>17</v>
      </c>
      <c r="I20728" s="15">
        <v>0.39655172413793105</v>
      </c>
      <c r="J20728">
        <f t="shared" si="323"/>
        <v>40</v>
      </c>
    </row>
    <row r="20729" spans="1:10" x14ac:dyDescent="0.3">
      <c r="A20729" t="s">
        <v>20711</v>
      </c>
      <c r="C20729" s="18">
        <v>356.90472798752972</v>
      </c>
      <c r="D20729" s="1"/>
      <c r="E20729" s="1">
        <v>21</v>
      </c>
      <c r="F20729" s="1">
        <v>8</v>
      </c>
      <c r="G20729" s="1">
        <v>0</v>
      </c>
      <c r="H20729" s="1">
        <v>13</v>
      </c>
      <c r="I20729" s="15">
        <v>0.38095238095238093</v>
      </c>
      <c r="J20729">
        <f t="shared" si="323"/>
        <v>40</v>
      </c>
    </row>
    <row r="20730" spans="1:10" x14ac:dyDescent="0.3">
      <c r="A20730" t="s">
        <v>20712</v>
      </c>
      <c r="C20730" s="18">
        <v>356.9008802747847</v>
      </c>
      <c r="D20730" s="1"/>
      <c r="E20730" s="1">
        <v>8</v>
      </c>
      <c r="F20730" s="1">
        <v>1</v>
      </c>
      <c r="G20730" s="1">
        <v>0</v>
      </c>
      <c r="H20730" s="1">
        <v>7</v>
      </c>
      <c r="I20730" s="15">
        <v>0.125</v>
      </c>
      <c r="J20730">
        <f t="shared" si="323"/>
        <v>40</v>
      </c>
    </row>
    <row r="20731" spans="1:10" x14ac:dyDescent="0.3">
      <c r="A20731" t="s">
        <v>20719</v>
      </c>
      <c r="C20731" s="18">
        <v>356.88563351121024</v>
      </c>
      <c r="D20731" s="1"/>
      <c r="E20731" s="1">
        <v>5</v>
      </c>
      <c r="F20731" s="1">
        <v>0</v>
      </c>
      <c r="G20731" s="1">
        <v>0</v>
      </c>
      <c r="H20731" s="1">
        <v>5</v>
      </c>
      <c r="I20731" s="15">
        <v>0</v>
      </c>
      <c r="J20731">
        <f t="shared" si="323"/>
        <v>40</v>
      </c>
    </row>
    <row r="20732" spans="1:10" x14ac:dyDescent="0.3">
      <c r="A20732" t="s">
        <v>20862</v>
      </c>
      <c r="C20732" s="18">
        <v>356.86652186629937</v>
      </c>
      <c r="D20732" s="1"/>
      <c r="E20732" s="1">
        <v>48</v>
      </c>
      <c r="F20732" s="1">
        <v>16</v>
      </c>
      <c r="G20732" s="1">
        <v>6</v>
      </c>
      <c r="H20732" s="1">
        <v>26</v>
      </c>
      <c r="I20732" s="15">
        <v>0.39583333333333331</v>
      </c>
      <c r="J20732">
        <f t="shared" si="323"/>
        <v>20</v>
      </c>
    </row>
    <row r="20733" spans="1:10" x14ac:dyDescent="0.3">
      <c r="A20733" t="s">
        <v>20715</v>
      </c>
      <c r="C20733" s="18">
        <v>356.86114148880182</v>
      </c>
      <c r="D20733" s="1"/>
      <c r="E20733" s="1">
        <v>15</v>
      </c>
      <c r="F20733" s="1">
        <v>3</v>
      </c>
      <c r="G20733" s="1">
        <v>1</v>
      </c>
      <c r="H20733" s="1">
        <v>11</v>
      </c>
      <c r="I20733" s="15">
        <v>0.23333333333333334</v>
      </c>
      <c r="J20733">
        <f t="shared" si="323"/>
        <v>40</v>
      </c>
    </row>
    <row r="20734" spans="1:10" x14ac:dyDescent="0.3">
      <c r="A20734" t="s">
        <v>20773</v>
      </c>
      <c r="C20734" s="18">
        <v>356.8557662923414</v>
      </c>
      <c r="D20734" s="1"/>
      <c r="E20734" s="1">
        <v>10</v>
      </c>
      <c r="F20734" s="1">
        <v>3</v>
      </c>
      <c r="G20734" s="1">
        <v>0</v>
      </c>
      <c r="H20734" s="1">
        <v>7</v>
      </c>
      <c r="I20734" s="15">
        <v>0.3</v>
      </c>
      <c r="J20734">
        <f t="shared" si="323"/>
        <v>40</v>
      </c>
    </row>
    <row r="20735" spans="1:10" x14ac:dyDescent="0.3">
      <c r="A20735" t="s">
        <v>20714</v>
      </c>
      <c r="C20735" s="18">
        <v>356.8388077377906</v>
      </c>
      <c r="D20735" s="1"/>
      <c r="E20735" s="1">
        <v>4</v>
      </c>
      <c r="F20735" s="1">
        <v>0</v>
      </c>
      <c r="G20735" s="1">
        <v>0</v>
      </c>
      <c r="H20735" s="1">
        <v>4</v>
      </c>
      <c r="I20735" s="15">
        <v>0</v>
      </c>
      <c r="J20735">
        <f t="shared" si="323"/>
        <v>40</v>
      </c>
    </row>
    <row r="20736" spans="1:10" x14ac:dyDescent="0.3">
      <c r="A20736" t="s">
        <v>20716</v>
      </c>
      <c r="C20736" s="18">
        <v>356.83185689752651</v>
      </c>
      <c r="D20736" s="1"/>
      <c r="E20736" s="1">
        <v>13</v>
      </c>
      <c r="F20736" s="1">
        <v>4</v>
      </c>
      <c r="G20736" s="1">
        <v>0</v>
      </c>
      <c r="H20736" s="1">
        <v>9</v>
      </c>
      <c r="I20736" s="15">
        <v>0.30769230769230771</v>
      </c>
      <c r="J20736">
        <f t="shared" si="323"/>
        <v>40</v>
      </c>
    </row>
    <row r="20737" spans="1:10" x14ac:dyDescent="0.3">
      <c r="A20737" t="s">
        <v>20717</v>
      </c>
      <c r="C20737" s="18">
        <v>356.81421753131212</v>
      </c>
      <c r="D20737" s="1"/>
      <c r="E20737" s="1">
        <v>11</v>
      </c>
      <c r="F20737" s="1">
        <v>3</v>
      </c>
      <c r="G20737" s="1">
        <v>0</v>
      </c>
      <c r="H20737" s="1">
        <v>8</v>
      </c>
      <c r="I20737" s="15">
        <v>0.27272727272727271</v>
      </c>
      <c r="J20737">
        <f t="shared" si="323"/>
        <v>40</v>
      </c>
    </row>
    <row r="20738" spans="1:10" x14ac:dyDescent="0.3">
      <c r="A20738" t="s">
        <v>20721</v>
      </c>
      <c r="C20738" s="18">
        <v>356.79262790108021</v>
      </c>
      <c r="D20738" s="1"/>
      <c r="E20738" s="1">
        <v>15</v>
      </c>
      <c r="F20738" s="1">
        <v>5</v>
      </c>
      <c r="G20738" s="1">
        <v>0</v>
      </c>
      <c r="H20738" s="1">
        <v>10</v>
      </c>
      <c r="I20738" s="15">
        <v>0.33333333333333331</v>
      </c>
      <c r="J20738">
        <f t="shared" si="323"/>
        <v>40</v>
      </c>
    </row>
    <row r="20739" spans="1:10" x14ac:dyDescent="0.3">
      <c r="A20739" t="s">
        <v>20722</v>
      </c>
      <c r="C20739" s="18">
        <v>481.88168936975092</v>
      </c>
      <c r="D20739" s="1"/>
      <c r="E20739" s="1">
        <v>33</v>
      </c>
      <c r="F20739" s="1">
        <v>21</v>
      </c>
      <c r="G20739" s="1">
        <v>1</v>
      </c>
      <c r="H20739" s="1">
        <v>11</v>
      </c>
      <c r="I20739" s="15">
        <v>0.65151515151515149</v>
      </c>
      <c r="J20739">
        <f t="shared" si="323"/>
        <v>20</v>
      </c>
    </row>
    <row r="20740" spans="1:10" x14ac:dyDescent="0.3">
      <c r="A20740" t="s">
        <v>20718</v>
      </c>
      <c r="C20740" s="18">
        <v>356.78559312412608</v>
      </c>
      <c r="D20740" s="1"/>
      <c r="E20740" s="1">
        <v>16</v>
      </c>
      <c r="F20740" s="1">
        <v>5</v>
      </c>
      <c r="G20740" s="1">
        <v>0</v>
      </c>
      <c r="H20740" s="1">
        <v>11</v>
      </c>
      <c r="I20740" s="15">
        <v>0.3125</v>
      </c>
      <c r="J20740">
        <f t="shared" ref="J20740:J20803" si="324">IF(E20740&lt;=30,40,20)</f>
        <v>40</v>
      </c>
    </row>
    <row r="20741" spans="1:10" x14ac:dyDescent="0.3">
      <c r="A20741" t="s">
        <v>20720</v>
      </c>
      <c r="C20741" s="18">
        <v>356.78073823375684</v>
      </c>
      <c r="D20741" s="1"/>
      <c r="E20741" s="1">
        <v>10</v>
      </c>
      <c r="F20741" s="1">
        <v>3</v>
      </c>
      <c r="G20741" s="1">
        <v>0</v>
      </c>
      <c r="H20741" s="1">
        <v>7</v>
      </c>
      <c r="I20741" s="15">
        <v>0.3</v>
      </c>
      <c r="J20741">
        <f t="shared" si="324"/>
        <v>40</v>
      </c>
    </row>
    <row r="20742" spans="1:10" x14ac:dyDescent="0.3">
      <c r="A20742" t="s">
        <v>20723</v>
      </c>
      <c r="C20742" s="18">
        <v>356.767310164707</v>
      </c>
      <c r="D20742" s="1"/>
      <c r="E20742" s="1">
        <v>9</v>
      </c>
      <c r="F20742" s="1">
        <v>2</v>
      </c>
      <c r="G20742" s="1">
        <v>0</v>
      </c>
      <c r="H20742" s="1">
        <v>7</v>
      </c>
      <c r="I20742" s="15">
        <v>0.22222222222222221</v>
      </c>
      <c r="J20742">
        <f t="shared" si="324"/>
        <v>40</v>
      </c>
    </row>
    <row r="20743" spans="1:10" x14ac:dyDescent="0.3">
      <c r="A20743" t="s">
        <v>20198</v>
      </c>
      <c r="C20743" s="18">
        <v>356.7465958899262</v>
      </c>
      <c r="D20743" s="1"/>
      <c r="E20743" s="1">
        <v>9</v>
      </c>
      <c r="F20743" s="1">
        <v>2</v>
      </c>
      <c r="G20743" s="1">
        <v>0</v>
      </c>
      <c r="H20743" s="1">
        <v>7</v>
      </c>
      <c r="I20743" s="15">
        <v>0.22222222222222221</v>
      </c>
      <c r="J20743">
        <f t="shared" si="324"/>
        <v>40</v>
      </c>
    </row>
    <row r="20744" spans="1:10" x14ac:dyDescent="0.3">
      <c r="A20744" t="s">
        <v>16821</v>
      </c>
      <c r="C20744" s="18">
        <v>356.74313670696728</v>
      </c>
      <c r="D20744" s="1"/>
      <c r="E20744" s="1">
        <v>24</v>
      </c>
      <c r="F20744" s="1">
        <v>8</v>
      </c>
      <c r="G20744" s="1">
        <v>2</v>
      </c>
      <c r="H20744" s="1">
        <v>14</v>
      </c>
      <c r="I20744" s="15">
        <v>0.375</v>
      </c>
      <c r="J20744">
        <f t="shared" si="324"/>
        <v>40</v>
      </c>
    </row>
    <row r="20745" spans="1:10" x14ac:dyDescent="0.3">
      <c r="A20745" t="s">
        <v>20724</v>
      </c>
      <c r="C20745" s="18">
        <v>356.74206660210052</v>
      </c>
      <c r="D20745" s="1"/>
      <c r="E20745" s="1">
        <v>18</v>
      </c>
      <c r="F20745" s="1">
        <v>6</v>
      </c>
      <c r="G20745" s="1">
        <v>0</v>
      </c>
      <c r="H20745" s="1">
        <v>12</v>
      </c>
      <c r="I20745" s="15">
        <v>0.33333333333333331</v>
      </c>
      <c r="J20745">
        <f t="shared" si="324"/>
        <v>40</v>
      </c>
    </row>
    <row r="20746" spans="1:10" x14ac:dyDescent="0.3">
      <c r="A20746" t="s">
        <v>20725</v>
      </c>
      <c r="C20746" s="18">
        <v>356.73913426034335</v>
      </c>
      <c r="D20746" s="1"/>
      <c r="E20746" s="1">
        <v>52</v>
      </c>
      <c r="F20746" s="1">
        <v>27</v>
      </c>
      <c r="G20746" s="1">
        <v>0</v>
      </c>
      <c r="H20746" s="1">
        <v>25</v>
      </c>
      <c r="I20746" s="15">
        <v>0.51923076923076927</v>
      </c>
      <c r="J20746">
        <f t="shared" si="324"/>
        <v>20</v>
      </c>
    </row>
    <row r="20747" spans="1:10" x14ac:dyDescent="0.3">
      <c r="A20747" s="21" t="s">
        <v>20751</v>
      </c>
      <c r="C20747" s="18">
        <v>356.73686490873689</v>
      </c>
      <c r="D20747" s="1"/>
      <c r="E20747" s="1">
        <v>16</v>
      </c>
      <c r="F20747" s="1">
        <v>5</v>
      </c>
      <c r="G20747" s="1">
        <v>1</v>
      </c>
      <c r="H20747" s="1">
        <v>10</v>
      </c>
      <c r="I20747" s="15">
        <v>0.34375</v>
      </c>
      <c r="J20747">
        <f t="shared" si="324"/>
        <v>40</v>
      </c>
    </row>
    <row r="20748" spans="1:10" x14ac:dyDescent="0.3">
      <c r="A20748" t="s">
        <v>20727</v>
      </c>
      <c r="C20748" s="18">
        <v>356.6878542728096</v>
      </c>
      <c r="D20748" s="1"/>
      <c r="E20748" s="1">
        <v>18</v>
      </c>
      <c r="F20748" s="1">
        <v>6</v>
      </c>
      <c r="G20748" s="1">
        <v>0</v>
      </c>
      <c r="H20748" s="1">
        <v>12</v>
      </c>
      <c r="I20748" s="15">
        <v>0.33333333333333331</v>
      </c>
      <c r="J20748">
        <f t="shared" si="324"/>
        <v>40</v>
      </c>
    </row>
    <row r="20749" spans="1:10" x14ac:dyDescent="0.3">
      <c r="A20749" t="s">
        <v>20728</v>
      </c>
      <c r="C20749" s="18">
        <v>356.66328142228025</v>
      </c>
      <c r="D20749" s="1"/>
      <c r="E20749" s="1">
        <v>13</v>
      </c>
      <c r="F20749" s="1">
        <v>4</v>
      </c>
      <c r="G20749" s="1">
        <v>0</v>
      </c>
      <c r="H20749" s="1">
        <v>9</v>
      </c>
      <c r="I20749" s="15">
        <v>0.30769230769230771</v>
      </c>
      <c r="J20749">
        <f t="shared" si="324"/>
        <v>40</v>
      </c>
    </row>
    <row r="20750" spans="1:10" x14ac:dyDescent="0.3">
      <c r="A20750" t="s">
        <v>20729</v>
      </c>
      <c r="C20750" s="18">
        <v>356.6483816925471</v>
      </c>
      <c r="D20750" s="1"/>
      <c r="E20750" s="1">
        <v>5</v>
      </c>
      <c r="F20750" s="1">
        <v>0</v>
      </c>
      <c r="G20750" s="1">
        <v>0</v>
      </c>
      <c r="H20750" s="1">
        <v>5</v>
      </c>
      <c r="I20750" s="15">
        <v>0</v>
      </c>
      <c r="J20750">
        <f t="shared" si="324"/>
        <v>40</v>
      </c>
    </row>
    <row r="20751" spans="1:10" x14ac:dyDescent="0.3">
      <c r="A20751" t="s">
        <v>20731</v>
      </c>
      <c r="C20751" s="18">
        <v>356.63478390456686</v>
      </c>
      <c r="D20751" s="1"/>
      <c r="E20751" s="1">
        <v>10</v>
      </c>
      <c r="F20751" s="1">
        <v>2</v>
      </c>
      <c r="G20751" s="1">
        <v>1</v>
      </c>
      <c r="H20751" s="1">
        <v>7</v>
      </c>
      <c r="I20751" s="15">
        <v>0.25</v>
      </c>
      <c r="J20751">
        <f t="shared" si="324"/>
        <v>40</v>
      </c>
    </row>
    <row r="20752" spans="1:10" x14ac:dyDescent="0.3">
      <c r="A20752" t="s">
        <v>20732</v>
      </c>
      <c r="C20752" s="18">
        <v>356.60192743320783</v>
      </c>
      <c r="D20752" s="1"/>
      <c r="E20752" s="1">
        <v>6</v>
      </c>
      <c r="F20752" s="1">
        <v>1</v>
      </c>
      <c r="G20752" s="1">
        <v>0</v>
      </c>
      <c r="H20752" s="1">
        <v>5</v>
      </c>
      <c r="I20752" s="15">
        <v>0.16666666666666666</v>
      </c>
      <c r="J20752">
        <f t="shared" si="324"/>
        <v>40</v>
      </c>
    </row>
    <row r="20753" spans="1:10" x14ac:dyDescent="0.3">
      <c r="A20753" t="s">
        <v>20734</v>
      </c>
      <c r="C20753" s="18">
        <v>356.58802625936835</v>
      </c>
      <c r="D20753" s="1"/>
      <c r="E20753" s="1">
        <v>13</v>
      </c>
      <c r="F20753" s="1">
        <v>2</v>
      </c>
      <c r="G20753" s="1">
        <v>0</v>
      </c>
      <c r="H20753" s="1">
        <v>11</v>
      </c>
      <c r="I20753" s="15">
        <v>0.15384615384615385</v>
      </c>
      <c r="J20753">
        <f t="shared" si="324"/>
        <v>40</v>
      </c>
    </row>
    <row r="20754" spans="1:10" x14ac:dyDescent="0.3">
      <c r="A20754" t="s">
        <v>20735</v>
      </c>
      <c r="C20754" s="18">
        <v>356.57992888050705</v>
      </c>
      <c r="D20754" s="1"/>
      <c r="E20754" s="1">
        <v>14</v>
      </c>
      <c r="F20754" s="1">
        <v>4</v>
      </c>
      <c r="G20754" s="1">
        <v>0</v>
      </c>
      <c r="H20754" s="1">
        <v>10</v>
      </c>
      <c r="I20754" s="15">
        <v>0.2857142857142857</v>
      </c>
      <c r="J20754">
        <f t="shared" si="324"/>
        <v>40</v>
      </c>
    </row>
    <row r="20755" spans="1:10" x14ac:dyDescent="0.3">
      <c r="A20755" t="s">
        <v>20737</v>
      </c>
      <c r="C20755" s="18">
        <v>356.55668726234512</v>
      </c>
      <c r="D20755" s="1"/>
      <c r="E20755" s="1">
        <v>17</v>
      </c>
      <c r="F20755" s="1">
        <v>5</v>
      </c>
      <c r="G20755" s="1">
        <v>1</v>
      </c>
      <c r="H20755" s="1">
        <v>11</v>
      </c>
      <c r="I20755" s="15">
        <v>0.3235294117647059</v>
      </c>
      <c r="J20755">
        <f t="shared" si="324"/>
        <v>40</v>
      </c>
    </row>
    <row r="20756" spans="1:10" x14ac:dyDescent="0.3">
      <c r="A20756" t="s">
        <v>21354</v>
      </c>
      <c r="C20756" s="18">
        <v>356.55168769729869</v>
      </c>
      <c r="D20756" s="1"/>
      <c r="E20756" s="1">
        <v>14</v>
      </c>
      <c r="F20756" s="1">
        <v>5</v>
      </c>
      <c r="G20756" s="1">
        <v>0</v>
      </c>
      <c r="H20756" s="1">
        <v>9</v>
      </c>
      <c r="I20756" s="15">
        <v>0.35714285714285715</v>
      </c>
      <c r="J20756">
        <f t="shared" si="324"/>
        <v>40</v>
      </c>
    </row>
    <row r="20757" spans="1:10" x14ac:dyDescent="0.3">
      <c r="A20757" t="s">
        <v>20739</v>
      </c>
      <c r="C20757" s="18">
        <v>356.5039120313391</v>
      </c>
      <c r="D20757" s="1"/>
      <c r="E20757" s="1">
        <v>15</v>
      </c>
      <c r="F20757" s="1">
        <v>5</v>
      </c>
      <c r="G20757" s="1">
        <v>0</v>
      </c>
      <c r="H20757" s="1">
        <v>10</v>
      </c>
      <c r="I20757" s="15">
        <v>0.33333333333333331</v>
      </c>
      <c r="J20757">
        <f t="shared" si="324"/>
        <v>40</v>
      </c>
    </row>
    <row r="20758" spans="1:10" x14ac:dyDescent="0.3">
      <c r="A20758" t="s">
        <v>20740</v>
      </c>
      <c r="C20758" s="18">
        <v>356.50385680534936</v>
      </c>
      <c r="D20758" s="1"/>
      <c r="E20758" s="1">
        <v>5</v>
      </c>
      <c r="F20758" s="1">
        <v>0</v>
      </c>
      <c r="G20758" s="1">
        <v>0</v>
      </c>
      <c r="H20758" s="1">
        <v>5</v>
      </c>
      <c r="I20758" s="15">
        <v>0</v>
      </c>
      <c r="J20758">
        <f t="shared" si="324"/>
        <v>40</v>
      </c>
    </row>
    <row r="20759" spans="1:10" x14ac:dyDescent="0.3">
      <c r="A20759" t="s">
        <v>20916</v>
      </c>
      <c r="C20759" s="18">
        <v>356.49399709705074</v>
      </c>
      <c r="D20759" s="1"/>
      <c r="E20759" s="1">
        <v>5</v>
      </c>
      <c r="F20759" s="1">
        <v>0</v>
      </c>
      <c r="G20759" s="1">
        <v>0</v>
      </c>
      <c r="H20759" s="1">
        <v>5</v>
      </c>
      <c r="I20759" s="15">
        <v>0</v>
      </c>
      <c r="J20759">
        <f t="shared" si="324"/>
        <v>40</v>
      </c>
    </row>
    <row r="20760" spans="1:10" x14ac:dyDescent="0.3">
      <c r="A20760" t="s">
        <v>20741</v>
      </c>
      <c r="C20760" s="18">
        <v>356.47491483939916</v>
      </c>
      <c r="D20760" s="1"/>
      <c r="E20760" s="1">
        <v>11</v>
      </c>
      <c r="F20760" s="1">
        <v>2</v>
      </c>
      <c r="G20760" s="1">
        <v>2</v>
      </c>
      <c r="H20760" s="1">
        <v>7</v>
      </c>
      <c r="I20760" s="15">
        <v>0.27272727272727271</v>
      </c>
      <c r="J20760">
        <f t="shared" si="324"/>
        <v>40</v>
      </c>
    </row>
    <row r="20761" spans="1:10" x14ac:dyDescent="0.3">
      <c r="A20761" t="s">
        <v>20707</v>
      </c>
      <c r="C20761" s="18">
        <v>356.46210425109621</v>
      </c>
      <c r="D20761" s="1"/>
      <c r="E20761" s="1">
        <v>4</v>
      </c>
      <c r="F20761" s="1">
        <v>0</v>
      </c>
      <c r="G20761" s="1">
        <v>0</v>
      </c>
      <c r="H20761" s="1">
        <v>4</v>
      </c>
      <c r="I20761" s="15">
        <v>0</v>
      </c>
      <c r="J20761">
        <f t="shared" si="324"/>
        <v>40</v>
      </c>
    </row>
    <row r="20762" spans="1:10" x14ac:dyDescent="0.3">
      <c r="A20762" t="s">
        <v>20742</v>
      </c>
      <c r="C20762" s="18">
        <v>356.45726656847177</v>
      </c>
      <c r="D20762" s="1"/>
      <c r="E20762" s="1">
        <v>12</v>
      </c>
      <c r="F20762" s="1">
        <v>4</v>
      </c>
      <c r="G20762" s="1">
        <v>0</v>
      </c>
      <c r="H20762" s="1">
        <v>8</v>
      </c>
      <c r="I20762" s="15">
        <v>0.33333333333333331</v>
      </c>
      <c r="J20762">
        <f t="shared" si="324"/>
        <v>40</v>
      </c>
    </row>
    <row r="20763" spans="1:10" x14ac:dyDescent="0.3">
      <c r="A20763" t="s">
        <v>20744</v>
      </c>
      <c r="C20763" s="18">
        <v>356.38530135117998</v>
      </c>
      <c r="D20763" s="1"/>
      <c r="E20763" s="1">
        <v>33</v>
      </c>
      <c r="F20763" s="1">
        <v>13</v>
      </c>
      <c r="G20763" s="1">
        <v>0</v>
      </c>
      <c r="H20763" s="1">
        <v>20</v>
      </c>
      <c r="I20763" s="15">
        <v>0.39393939393939392</v>
      </c>
      <c r="J20763">
        <f t="shared" si="324"/>
        <v>20</v>
      </c>
    </row>
    <row r="20764" spans="1:10" x14ac:dyDescent="0.3">
      <c r="A20764" t="s">
        <v>20745</v>
      </c>
      <c r="C20764" s="18">
        <v>356.37762456478248</v>
      </c>
      <c r="D20764" s="1"/>
      <c r="E20764" s="1">
        <v>4</v>
      </c>
      <c r="F20764" s="1">
        <v>0</v>
      </c>
      <c r="G20764" s="1">
        <v>0</v>
      </c>
      <c r="H20764" s="1">
        <v>4</v>
      </c>
      <c r="I20764" s="15">
        <v>0</v>
      </c>
      <c r="J20764">
        <f t="shared" si="324"/>
        <v>40</v>
      </c>
    </row>
    <row r="20765" spans="1:10" x14ac:dyDescent="0.3">
      <c r="A20765" t="s">
        <v>20746</v>
      </c>
      <c r="C20765" s="18">
        <v>356.37435673462488</v>
      </c>
      <c r="D20765" s="1"/>
      <c r="E20765" s="1">
        <v>12</v>
      </c>
      <c r="F20765" s="1">
        <v>3</v>
      </c>
      <c r="G20765" s="1">
        <v>1</v>
      </c>
      <c r="H20765" s="1">
        <v>8</v>
      </c>
      <c r="I20765" s="15">
        <v>0.29166666666666669</v>
      </c>
      <c r="J20765">
        <f t="shared" si="324"/>
        <v>40</v>
      </c>
    </row>
    <row r="20766" spans="1:10" x14ac:dyDescent="0.3">
      <c r="A20766" t="s">
        <v>20747</v>
      </c>
      <c r="C20766" s="18">
        <v>356.35808642087272</v>
      </c>
      <c r="D20766" s="1"/>
      <c r="E20766" s="1">
        <v>18</v>
      </c>
      <c r="F20766" s="1">
        <v>6</v>
      </c>
      <c r="G20766" s="1">
        <v>1</v>
      </c>
      <c r="H20766" s="1">
        <v>11</v>
      </c>
      <c r="I20766" s="15">
        <v>0.3611111111111111</v>
      </c>
      <c r="J20766">
        <f t="shared" si="324"/>
        <v>40</v>
      </c>
    </row>
    <row r="20767" spans="1:10" x14ac:dyDescent="0.3">
      <c r="A20767" t="s">
        <v>20748</v>
      </c>
      <c r="C20767" s="18">
        <v>356.33380051028416</v>
      </c>
      <c r="D20767" s="1"/>
      <c r="E20767" s="1">
        <v>41</v>
      </c>
      <c r="F20767" s="1">
        <v>15</v>
      </c>
      <c r="G20767" s="1">
        <v>2</v>
      </c>
      <c r="H20767" s="1">
        <v>24</v>
      </c>
      <c r="I20767" s="15">
        <v>0.3902439024390244</v>
      </c>
      <c r="J20767">
        <f t="shared" si="324"/>
        <v>20</v>
      </c>
    </row>
    <row r="20768" spans="1:10" x14ac:dyDescent="0.3">
      <c r="A20768" t="s">
        <v>20749</v>
      </c>
      <c r="C20768" s="18">
        <v>356.33078788529104</v>
      </c>
      <c r="D20768" s="1"/>
      <c r="E20768" s="1">
        <v>30</v>
      </c>
      <c r="F20768" s="1">
        <v>11</v>
      </c>
      <c r="G20768" s="1">
        <v>1</v>
      </c>
      <c r="H20768" s="1">
        <v>18</v>
      </c>
      <c r="I20768" s="15">
        <v>0.38333333333333336</v>
      </c>
      <c r="J20768">
        <f t="shared" si="324"/>
        <v>40</v>
      </c>
    </row>
    <row r="20769" spans="1:10" x14ac:dyDescent="0.3">
      <c r="A20769" t="s">
        <v>20752</v>
      </c>
      <c r="C20769" s="18">
        <v>356.30378292655377</v>
      </c>
      <c r="D20769" s="1"/>
      <c r="E20769" s="1">
        <v>19</v>
      </c>
      <c r="F20769" s="1">
        <v>5</v>
      </c>
      <c r="G20769" s="1">
        <v>3</v>
      </c>
      <c r="H20769" s="1">
        <v>11</v>
      </c>
      <c r="I20769" s="15">
        <v>0.34210526315789475</v>
      </c>
      <c r="J20769">
        <f t="shared" si="324"/>
        <v>40</v>
      </c>
    </row>
    <row r="20770" spans="1:10" x14ac:dyDescent="0.3">
      <c r="A20770" s="21" t="s">
        <v>20769</v>
      </c>
      <c r="C20770" s="18">
        <v>356.29951555332883</v>
      </c>
      <c r="D20770" s="1"/>
      <c r="E20770" s="1">
        <v>70</v>
      </c>
      <c r="F20770" s="1">
        <v>25</v>
      </c>
      <c r="G20770" s="1">
        <v>0</v>
      </c>
      <c r="H20770" s="1">
        <v>45</v>
      </c>
      <c r="I20770" s="15">
        <v>0.35714285714285715</v>
      </c>
      <c r="J20770">
        <f t="shared" si="324"/>
        <v>20</v>
      </c>
    </row>
    <row r="20771" spans="1:10" x14ac:dyDescent="0.3">
      <c r="A20771" t="s">
        <v>20753</v>
      </c>
      <c r="C20771" s="18">
        <v>356.29337053572402</v>
      </c>
      <c r="D20771" s="1"/>
      <c r="E20771" s="1">
        <v>5</v>
      </c>
      <c r="F20771" s="1">
        <v>0</v>
      </c>
      <c r="G20771" s="1">
        <v>0</v>
      </c>
      <c r="H20771" s="1">
        <v>5</v>
      </c>
      <c r="I20771" s="15">
        <v>0</v>
      </c>
      <c r="J20771">
        <f t="shared" si="324"/>
        <v>40</v>
      </c>
    </row>
    <row r="20772" spans="1:10" x14ac:dyDescent="0.3">
      <c r="A20772" t="s">
        <v>20754</v>
      </c>
      <c r="C20772" s="18">
        <v>356.29153676161849</v>
      </c>
      <c r="D20772" s="1"/>
      <c r="E20772" s="1">
        <v>9</v>
      </c>
      <c r="F20772" s="1">
        <v>1</v>
      </c>
      <c r="G20772" s="1">
        <v>2</v>
      </c>
      <c r="H20772" s="1">
        <v>6</v>
      </c>
      <c r="I20772" s="15">
        <v>0.22222222222222221</v>
      </c>
      <c r="J20772">
        <f t="shared" si="324"/>
        <v>40</v>
      </c>
    </row>
    <row r="20773" spans="1:10" x14ac:dyDescent="0.3">
      <c r="A20773" t="s">
        <v>20755</v>
      </c>
      <c r="C20773" s="18">
        <v>356.27563665326448</v>
      </c>
      <c r="D20773" s="1"/>
      <c r="E20773" s="1">
        <v>6</v>
      </c>
      <c r="F20773" s="1">
        <v>0</v>
      </c>
      <c r="G20773" s="1">
        <v>1</v>
      </c>
      <c r="H20773" s="1">
        <v>5</v>
      </c>
      <c r="I20773" s="15">
        <v>8.3333333333333329E-2</v>
      </c>
      <c r="J20773">
        <f t="shared" si="324"/>
        <v>40</v>
      </c>
    </row>
    <row r="20774" spans="1:10" x14ac:dyDescent="0.3">
      <c r="A20774" t="s">
        <v>20757</v>
      </c>
      <c r="C20774" s="18">
        <v>356.26206203404831</v>
      </c>
      <c r="D20774" s="1"/>
      <c r="E20774" s="1">
        <v>14</v>
      </c>
      <c r="F20774" s="1">
        <v>5</v>
      </c>
      <c r="G20774" s="1">
        <v>0</v>
      </c>
      <c r="H20774" s="1">
        <v>9</v>
      </c>
      <c r="I20774" s="15">
        <v>0.35714285714285715</v>
      </c>
      <c r="J20774">
        <f t="shared" si="324"/>
        <v>40</v>
      </c>
    </row>
    <row r="20775" spans="1:10" x14ac:dyDescent="0.3">
      <c r="A20775" t="s">
        <v>20758</v>
      </c>
      <c r="C20775" s="18">
        <v>356.26093143683187</v>
      </c>
      <c r="D20775" s="1"/>
      <c r="E20775" s="1">
        <v>25</v>
      </c>
      <c r="F20775" s="1">
        <v>10</v>
      </c>
      <c r="G20775" s="1">
        <v>0</v>
      </c>
      <c r="H20775" s="1">
        <v>15</v>
      </c>
      <c r="I20775" s="15">
        <v>0.4</v>
      </c>
      <c r="J20775">
        <f t="shared" si="324"/>
        <v>40</v>
      </c>
    </row>
    <row r="20776" spans="1:10" x14ac:dyDescent="0.3">
      <c r="A20776" t="s">
        <v>20763</v>
      </c>
      <c r="C20776" s="18">
        <v>356.22188430906772</v>
      </c>
      <c r="D20776" s="1"/>
      <c r="E20776" s="1">
        <v>38</v>
      </c>
      <c r="F20776" s="1">
        <v>15</v>
      </c>
      <c r="G20776" s="1">
        <v>2</v>
      </c>
      <c r="H20776" s="1">
        <v>21</v>
      </c>
      <c r="I20776" s="15">
        <v>0.42105263157894735</v>
      </c>
      <c r="J20776">
        <f t="shared" si="324"/>
        <v>20</v>
      </c>
    </row>
    <row r="20777" spans="1:10" x14ac:dyDescent="0.3">
      <c r="A20777" t="s">
        <v>20760</v>
      </c>
      <c r="C20777" s="18">
        <v>356.2183671666719</v>
      </c>
      <c r="D20777" s="1"/>
      <c r="E20777" s="1">
        <v>6</v>
      </c>
      <c r="F20777" s="1">
        <v>1</v>
      </c>
      <c r="G20777" s="1">
        <v>0</v>
      </c>
      <c r="H20777" s="1">
        <v>5</v>
      </c>
      <c r="I20777" s="15">
        <v>0.16666666666666666</v>
      </c>
      <c r="J20777">
        <f t="shared" si="324"/>
        <v>40</v>
      </c>
    </row>
    <row r="20778" spans="1:10" x14ac:dyDescent="0.3">
      <c r="A20778" t="s">
        <v>20888</v>
      </c>
      <c r="C20778" s="18">
        <v>356.20346175097001</v>
      </c>
      <c r="D20778" s="1"/>
      <c r="E20778" s="1">
        <v>13</v>
      </c>
      <c r="F20778" s="1">
        <v>3</v>
      </c>
      <c r="G20778" s="1">
        <v>1</v>
      </c>
      <c r="H20778" s="1">
        <v>9</v>
      </c>
      <c r="I20778" s="15">
        <v>0.26923076923076922</v>
      </c>
      <c r="J20778">
        <f t="shared" si="324"/>
        <v>40</v>
      </c>
    </row>
    <row r="20779" spans="1:10" x14ac:dyDescent="0.3">
      <c r="A20779" t="s">
        <v>20761</v>
      </c>
      <c r="C20779" s="18">
        <v>356.19496494000913</v>
      </c>
      <c r="D20779" s="1"/>
      <c r="E20779" s="1">
        <v>33</v>
      </c>
      <c r="F20779" s="1">
        <v>12</v>
      </c>
      <c r="G20779" s="1">
        <v>1</v>
      </c>
      <c r="H20779" s="1">
        <v>20</v>
      </c>
      <c r="I20779" s="15">
        <v>0.37878787878787878</v>
      </c>
      <c r="J20779">
        <f t="shared" si="324"/>
        <v>20</v>
      </c>
    </row>
    <row r="20780" spans="1:10" x14ac:dyDescent="0.3">
      <c r="A20780" t="s">
        <v>20762</v>
      </c>
      <c r="C20780" s="18">
        <v>356.18984897965646</v>
      </c>
      <c r="D20780" s="1"/>
      <c r="E20780" s="1">
        <v>13</v>
      </c>
      <c r="F20780" s="1">
        <v>4</v>
      </c>
      <c r="G20780" s="1">
        <v>0</v>
      </c>
      <c r="H20780" s="1">
        <v>9</v>
      </c>
      <c r="I20780" s="15">
        <v>0.30769230769230771</v>
      </c>
      <c r="J20780">
        <f t="shared" si="324"/>
        <v>40</v>
      </c>
    </row>
    <row r="20781" spans="1:10" x14ac:dyDescent="0.3">
      <c r="A20781" t="s">
        <v>20765</v>
      </c>
      <c r="C20781" s="18">
        <v>356.16303508227833</v>
      </c>
      <c r="D20781" s="1"/>
      <c r="E20781" s="1">
        <v>8</v>
      </c>
      <c r="F20781" s="1">
        <v>1</v>
      </c>
      <c r="G20781" s="1">
        <v>1</v>
      </c>
      <c r="H20781" s="1">
        <v>6</v>
      </c>
      <c r="I20781" s="15">
        <v>0.1875</v>
      </c>
      <c r="J20781">
        <f t="shared" si="324"/>
        <v>40</v>
      </c>
    </row>
    <row r="20782" spans="1:10" x14ac:dyDescent="0.3">
      <c r="A20782" t="s">
        <v>20766</v>
      </c>
      <c r="C20782" s="18">
        <v>356.14872861368201</v>
      </c>
      <c r="D20782" s="1"/>
      <c r="E20782" s="1">
        <v>29</v>
      </c>
      <c r="F20782" s="1">
        <v>12</v>
      </c>
      <c r="G20782" s="1">
        <v>0</v>
      </c>
      <c r="H20782" s="1">
        <v>17</v>
      </c>
      <c r="I20782" s="15">
        <v>0.41379310344827586</v>
      </c>
      <c r="J20782">
        <f t="shared" si="324"/>
        <v>40</v>
      </c>
    </row>
    <row r="20783" spans="1:10" x14ac:dyDescent="0.3">
      <c r="A20783" t="s">
        <v>20767</v>
      </c>
      <c r="C20783" s="18">
        <v>356.13032832336535</v>
      </c>
      <c r="D20783" s="1"/>
      <c r="E20783" s="1">
        <v>6</v>
      </c>
      <c r="F20783" s="1">
        <v>1</v>
      </c>
      <c r="G20783" s="1">
        <v>0</v>
      </c>
      <c r="H20783" s="1">
        <v>5</v>
      </c>
      <c r="I20783" s="15">
        <v>0.16666666666666666</v>
      </c>
      <c r="J20783">
        <f t="shared" si="324"/>
        <v>40</v>
      </c>
    </row>
    <row r="20784" spans="1:10" x14ac:dyDescent="0.3">
      <c r="A20784" t="s">
        <v>20768</v>
      </c>
      <c r="C20784" s="18">
        <v>356.12136045795694</v>
      </c>
      <c r="D20784" s="1"/>
      <c r="E20784" s="1">
        <v>8</v>
      </c>
      <c r="F20784" s="1">
        <v>2</v>
      </c>
      <c r="G20784" s="1">
        <v>0</v>
      </c>
      <c r="H20784" s="1">
        <v>6</v>
      </c>
      <c r="I20784" s="15">
        <v>0.25</v>
      </c>
      <c r="J20784">
        <f t="shared" si="324"/>
        <v>40</v>
      </c>
    </row>
    <row r="20785" spans="1:10" x14ac:dyDescent="0.3">
      <c r="A20785" t="s">
        <v>20770</v>
      </c>
      <c r="C20785" s="18">
        <v>356.1078887340974</v>
      </c>
      <c r="D20785" s="1"/>
      <c r="E20785" s="1">
        <v>8</v>
      </c>
      <c r="F20785" s="1">
        <v>2</v>
      </c>
      <c r="G20785" s="1">
        <v>0</v>
      </c>
      <c r="H20785" s="1">
        <v>6</v>
      </c>
      <c r="I20785" s="15">
        <v>0.25</v>
      </c>
      <c r="J20785">
        <f t="shared" si="324"/>
        <v>40</v>
      </c>
    </row>
    <row r="20786" spans="1:10" x14ac:dyDescent="0.3">
      <c r="A20786" t="s">
        <v>20771</v>
      </c>
      <c r="C20786" s="18">
        <v>356.1046809012355</v>
      </c>
      <c r="D20786" s="1"/>
      <c r="E20786" s="1">
        <v>11</v>
      </c>
      <c r="F20786" s="1">
        <v>3</v>
      </c>
      <c r="G20786" s="1">
        <v>1</v>
      </c>
      <c r="H20786" s="1">
        <v>7</v>
      </c>
      <c r="I20786" s="15">
        <v>0.31818181818181818</v>
      </c>
      <c r="J20786">
        <f t="shared" si="324"/>
        <v>40</v>
      </c>
    </row>
    <row r="20787" spans="1:10" x14ac:dyDescent="0.3">
      <c r="A20787" t="s">
        <v>20772</v>
      </c>
      <c r="C20787" s="18">
        <v>356.08608465932707</v>
      </c>
      <c r="D20787" s="1"/>
      <c r="E20787" s="1">
        <v>20</v>
      </c>
      <c r="F20787" s="1">
        <v>8</v>
      </c>
      <c r="G20787" s="1">
        <v>0</v>
      </c>
      <c r="H20787" s="1">
        <v>12</v>
      </c>
      <c r="I20787" s="15">
        <v>0.4</v>
      </c>
      <c r="J20787">
        <f t="shared" si="324"/>
        <v>40</v>
      </c>
    </row>
    <row r="20788" spans="1:10" x14ac:dyDescent="0.3">
      <c r="A20788" t="s">
        <v>20778</v>
      </c>
      <c r="C20788" s="18">
        <v>356.07203810415842</v>
      </c>
      <c r="D20788" s="1"/>
      <c r="E20788" s="1">
        <v>11</v>
      </c>
      <c r="F20788" s="1">
        <v>3</v>
      </c>
      <c r="G20788" s="1">
        <v>1</v>
      </c>
      <c r="H20788" s="1">
        <v>7</v>
      </c>
      <c r="I20788" s="15">
        <v>0.31818181818181818</v>
      </c>
      <c r="J20788">
        <f t="shared" si="324"/>
        <v>40</v>
      </c>
    </row>
    <row r="20789" spans="1:10" x14ac:dyDescent="0.3">
      <c r="A20789" t="s">
        <v>20774</v>
      </c>
      <c r="C20789" s="18">
        <v>356.04839304413002</v>
      </c>
      <c r="D20789" s="1"/>
      <c r="E20789" s="1">
        <v>9</v>
      </c>
      <c r="F20789" s="1">
        <v>2</v>
      </c>
      <c r="G20789" s="1">
        <v>0</v>
      </c>
      <c r="H20789" s="1">
        <v>7</v>
      </c>
      <c r="I20789" s="15">
        <v>0.22222222222222221</v>
      </c>
      <c r="J20789">
        <f t="shared" si="324"/>
        <v>40</v>
      </c>
    </row>
    <row r="20790" spans="1:10" x14ac:dyDescent="0.3">
      <c r="A20790" t="s">
        <v>20775</v>
      </c>
      <c r="C20790" s="18">
        <v>356.02218540750795</v>
      </c>
      <c r="D20790" s="1"/>
      <c r="E20790" s="1">
        <v>3</v>
      </c>
      <c r="F20790" s="1">
        <v>0</v>
      </c>
      <c r="G20790" s="1">
        <v>0</v>
      </c>
      <c r="H20790" s="1">
        <v>3</v>
      </c>
      <c r="I20790" s="15">
        <v>0</v>
      </c>
      <c r="J20790">
        <f t="shared" si="324"/>
        <v>40</v>
      </c>
    </row>
    <row r="20791" spans="1:10" x14ac:dyDescent="0.3">
      <c r="A20791" t="s">
        <v>20801</v>
      </c>
      <c r="C20791" s="18">
        <v>356.02125348961528</v>
      </c>
      <c r="D20791" s="1"/>
      <c r="E20791" s="1">
        <v>11</v>
      </c>
      <c r="F20791" s="1">
        <v>3</v>
      </c>
      <c r="G20791" s="1">
        <v>0</v>
      </c>
      <c r="H20791" s="1">
        <v>8</v>
      </c>
      <c r="I20791" s="15">
        <v>0.27272727272727271</v>
      </c>
      <c r="J20791">
        <f t="shared" si="324"/>
        <v>40</v>
      </c>
    </row>
    <row r="20792" spans="1:10" x14ac:dyDescent="0.3">
      <c r="A20792" t="s">
        <v>20776</v>
      </c>
      <c r="C20792" s="18">
        <v>356.01495587353008</v>
      </c>
      <c r="D20792" s="1"/>
      <c r="E20792" s="1">
        <v>15</v>
      </c>
      <c r="F20792" s="1">
        <v>4</v>
      </c>
      <c r="G20792" s="1">
        <v>0</v>
      </c>
      <c r="H20792" s="1">
        <v>11</v>
      </c>
      <c r="I20792" s="15">
        <v>0.26666666666666666</v>
      </c>
      <c r="J20792">
        <f t="shared" si="324"/>
        <v>40</v>
      </c>
    </row>
    <row r="20793" spans="1:10" x14ac:dyDescent="0.3">
      <c r="A20793" t="s">
        <v>20777</v>
      </c>
      <c r="C20793" s="18">
        <v>356.0062310194013</v>
      </c>
      <c r="D20793" s="1"/>
      <c r="E20793" s="1">
        <v>6</v>
      </c>
      <c r="F20793" s="1">
        <v>1</v>
      </c>
      <c r="G20793" s="1">
        <v>0</v>
      </c>
      <c r="H20793" s="1">
        <v>5</v>
      </c>
      <c r="I20793" s="15">
        <v>0.16666666666666666</v>
      </c>
      <c r="J20793">
        <f t="shared" si="324"/>
        <v>40</v>
      </c>
    </row>
    <row r="20794" spans="1:10" x14ac:dyDescent="0.3">
      <c r="A20794" t="s">
        <v>20779</v>
      </c>
      <c r="C20794" s="18">
        <v>356.00516378611587</v>
      </c>
      <c r="D20794" s="1"/>
      <c r="E20794" s="1">
        <v>9</v>
      </c>
      <c r="F20794" s="1">
        <v>2</v>
      </c>
      <c r="G20794" s="1">
        <v>0</v>
      </c>
      <c r="H20794" s="1">
        <v>7</v>
      </c>
      <c r="I20794" s="15">
        <v>0.22222222222222221</v>
      </c>
      <c r="J20794">
        <f t="shared" si="324"/>
        <v>40</v>
      </c>
    </row>
    <row r="20795" spans="1:10" x14ac:dyDescent="0.3">
      <c r="A20795" t="s">
        <v>20780</v>
      </c>
      <c r="C20795" s="18">
        <v>355.98213439115182</v>
      </c>
      <c r="D20795" s="1"/>
      <c r="E20795" s="1">
        <v>18</v>
      </c>
      <c r="F20795" s="1">
        <v>7</v>
      </c>
      <c r="G20795" s="1">
        <v>0</v>
      </c>
      <c r="H20795" s="1">
        <v>11</v>
      </c>
      <c r="I20795" s="15">
        <v>0.3888888888888889</v>
      </c>
      <c r="J20795">
        <f t="shared" si="324"/>
        <v>40</v>
      </c>
    </row>
    <row r="20796" spans="1:10" x14ac:dyDescent="0.3">
      <c r="A20796" t="s">
        <v>20781</v>
      </c>
      <c r="C20796" s="18">
        <v>355.97902938409442</v>
      </c>
      <c r="D20796" s="1"/>
      <c r="E20796" s="1">
        <v>7</v>
      </c>
      <c r="F20796" s="1">
        <v>1</v>
      </c>
      <c r="G20796" s="1">
        <v>0</v>
      </c>
      <c r="H20796" s="1">
        <v>6</v>
      </c>
      <c r="I20796" s="15">
        <v>0.14285714285714285</v>
      </c>
      <c r="J20796">
        <f t="shared" si="324"/>
        <v>40</v>
      </c>
    </row>
    <row r="20797" spans="1:10" x14ac:dyDescent="0.3">
      <c r="A20797" t="s">
        <v>20782</v>
      </c>
      <c r="C20797" s="18">
        <v>355.94989682304526</v>
      </c>
      <c r="D20797" s="1"/>
      <c r="E20797" s="1">
        <v>19</v>
      </c>
      <c r="F20797" s="1">
        <v>6</v>
      </c>
      <c r="G20797" s="1">
        <v>2</v>
      </c>
      <c r="H20797" s="1">
        <v>11</v>
      </c>
      <c r="I20797" s="15">
        <v>0.36842105263157893</v>
      </c>
      <c r="J20797">
        <f t="shared" si="324"/>
        <v>40</v>
      </c>
    </row>
    <row r="20798" spans="1:10" x14ac:dyDescent="0.3">
      <c r="A20798" t="s">
        <v>20783</v>
      </c>
      <c r="C20798" s="18">
        <v>355.94748240247696</v>
      </c>
      <c r="D20798" s="1"/>
      <c r="E20798" s="1">
        <v>9</v>
      </c>
      <c r="F20798" s="1">
        <v>2</v>
      </c>
      <c r="G20798" s="1">
        <v>0</v>
      </c>
      <c r="H20798" s="1">
        <v>7</v>
      </c>
      <c r="I20798" s="15">
        <v>0.22222222222222221</v>
      </c>
      <c r="J20798">
        <f t="shared" si="324"/>
        <v>40</v>
      </c>
    </row>
    <row r="20799" spans="1:10" x14ac:dyDescent="0.3">
      <c r="A20799" t="s">
        <v>16865</v>
      </c>
      <c r="C20799" s="18">
        <v>355.94542076195114</v>
      </c>
      <c r="D20799" s="1"/>
      <c r="E20799" s="1">
        <v>35</v>
      </c>
      <c r="F20799" s="1">
        <v>15</v>
      </c>
      <c r="G20799" s="1">
        <v>0</v>
      </c>
      <c r="H20799" s="1">
        <v>20</v>
      </c>
      <c r="I20799" s="15">
        <v>0.42857142857142855</v>
      </c>
      <c r="J20799">
        <f t="shared" si="324"/>
        <v>20</v>
      </c>
    </row>
    <row r="20800" spans="1:10" x14ac:dyDescent="0.3">
      <c r="A20800" t="s">
        <v>20785</v>
      </c>
      <c r="C20800" s="18">
        <v>355.92348564665843</v>
      </c>
      <c r="D20800" s="1"/>
      <c r="E20800" s="1">
        <v>16</v>
      </c>
      <c r="F20800" s="1">
        <v>5</v>
      </c>
      <c r="G20800" s="1">
        <v>0</v>
      </c>
      <c r="H20800" s="1">
        <v>11</v>
      </c>
      <c r="I20800" s="15">
        <v>0.3125</v>
      </c>
      <c r="J20800">
        <f t="shared" si="324"/>
        <v>40</v>
      </c>
    </row>
    <row r="20801" spans="1:10" x14ac:dyDescent="0.3">
      <c r="A20801" t="s">
        <v>21776</v>
      </c>
      <c r="C20801" s="18">
        <v>355.91659317913116</v>
      </c>
      <c r="D20801" s="1"/>
      <c r="E20801" s="1">
        <v>41</v>
      </c>
      <c r="F20801" s="1">
        <v>14</v>
      </c>
      <c r="G20801" s="1">
        <v>1</v>
      </c>
      <c r="H20801" s="1">
        <v>26</v>
      </c>
      <c r="I20801" s="15">
        <v>0.35365853658536583</v>
      </c>
      <c r="J20801">
        <f t="shared" si="324"/>
        <v>20</v>
      </c>
    </row>
    <row r="20802" spans="1:10" x14ac:dyDescent="0.3">
      <c r="A20802" t="s">
        <v>20786</v>
      </c>
      <c r="C20802" s="18">
        <v>355.89959171383776</v>
      </c>
      <c r="D20802" s="1"/>
      <c r="E20802" s="1">
        <v>11</v>
      </c>
      <c r="F20802" s="1">
        <v>2</v>
      </c>
      <c r="G20802" s="1">
        <v>2</v>
      </c>
      <c r="H20802" s="1">
        <v>7</v>
      </c>
      <c r="I20802" s="15">
        <v>0.27272727272727271</v>
      </c>
      <c r="J20802">
        <f t="shared" si="324"/>
        <v>40</v>
      </c>
    </row>
    <row r="20803" spans="1:10" x14ac:dyDescent="0.3">
      <c r="A20803" t="s">
        <v>20787</v>
      </c>
      <c r="C20803" s="18">
        <v>355.88779599111518</v>
      </c>
      <c r="D20803" s="1"/>
      <c r="E20803" s="1">
        <v>8</v>
      </c>
      <c r="F20803" s="1">
        <v>1</v>
      </c>
      <c r="G20803" s="1">
        <v>1</v>
      </c>
      <c r="H20803" s="1">
        <v>6</v>
      </c>
      <c r="I20803" s="15">
        <v>0.1875</v>
      </c>
      <c r="J20803">
        <f t="shared" si="324"/>
        <v>40</v>
      </c>
    </row>
    <row r="20804" spans="1:10" x14ac:dyDescent="0.3">
      <c r="A20804" t="s">
        <v>20788</v>
      </c>
      <c r="C20804" s="18">
        <v>355.88355285488564</v>
      </c>
      <c r="D20804" s="1"/>
      <c r="E20804" s="1">
        <v>10</v>
      </c>
      <c r="F20804" s="1">
        <v>3</v>
      </c>
      <c r="G20804" s="1">
        <v>0</v>
      </c>
      <c r="H20804" s="1">
        <v>7</v>
      </c>
      <c r="I20804" s="15">
        <v>0.3</v>
      </c>
      <c r="J20804">
        <f t="shared" ref="J20804:J20867" si="325">IF(E20804&lt;=30,40,20)</f>
        <v>40</v>
      </c>
    </row>
    <row r="20805" spans="1:10" x14ac:dyDescent="0.3">
      <c r="A20805" t="s">
        <v>20789</v>
      </c>
      <c r="C20805" s="18">
        <v>355.87319540075254</v>
      </c>
      <c r="D20805" s="1"/>
      <c r="E20805" s="1">
        <v>9</v>
      </c>
      <c r="F20805" s="1">
        <v>2</v>
      </c>
      <c r="G20805" s="1">
        <v>0</v>
      </c>
      <c r="H20805" s="1">
        <v>7</v>
      </c>
      <c r="I20805" s="15">
        <v>0.22222222222222221</v>
      </c>
      <c r="J20805">
        <f t="shared" si="325"/>
        <v>40</v>
      </c>
    </row>
    <row r="20806" spans="1:10" x14ac:dyDescent="0.3">
      <c r="A20806" t="s">
        <v>22952</v>
      </c>
      <c r="C20806" s="18">
        <v>355.81697539440751</v>
      </c>
      <c r="D20806" s="1"/>
      <c r="E20806" s="1">
        <v>30</v>
      </c>
      <c r="F20806" s="1">
        <v>6</v>
      </c>
      <c r="G20806" s="1">
        <v>0</v>
      </c>
      <c r="H20806" s="1">
        <v>24</v>
      </c>
      <c r="I20806" s="15">
        <v>0.2</v>
      </c>
      <c r="J20806">
        <f t="shared" si="325"/>
        <v>40</v>
      </c>
    </row>
    <row r="20807" spans="1:10" x14ac:dyDescent="0.3">
      <c r="A20807" t="s">
        <v>20790</v>
      </c>
      <c r="C20807" s="18">
        <v>355.79543365089768</v>
      </c>
      <c r="D20807" s="1"/>
      <c r="E20807" s="1">
        <v>9</v>
      </c>
      <c r="F20807" s="1">
        <v>2</v>
      </c>
      <c r="G20807" s="1">
        <v>0</v>
      </c>
      <c r="H20807" s="1">
        <v>7</v>
      </c>
      <c r="I20807" s="15">
        <v>0.22222222222222221</v>
      </c>
      <c r="J20807">
        <f t="shared" si="325"/>
        <v>40</v>
      </c>
    </row>
    <row r="20808" spans="1:10" x14ac:dyDescent="0.3">
      <c r="A20808" t="s">
        <v>20791</v>
      </c>
      <c r="C20808" s="18">
        <v>355.7870648770205</v>
      </c>
      <c r="D20808" s="1"/>
      <c r="E20808" s="1">
        <v>19</v>
      </c>
      <c r="F20808" s="1">
        <v>6</v>
      </c>
      <c r="G20808" s="1">
        <v>0</v>
      </c>
      <c r="H20808" s="1">
        <v>13</v>
      </c>
      <c r="I20808" s="15">
        <v>0.31578947368421051</v>
      </c>
      <c r="J20808">
        <f t="shared" si="325"/>
        <v>40</v>
      </c>
    </row>
    <row r="20809" spans="1:10" x14ac:dyDescent="0.3">
      <c r="A20809" t="s">
        <v>20792</v>
      </c>
      <c r="C20809" s="18">
        <v>355.7820935129011</v>
      </c>
      <c r="D20809" s="1"/>
      <c r="E20809" s="1">
        <v>23</v>
      </c>
      <c r="F20809" s="1">
        <v>8</v>
      </c>
      <c r="G20809" s="1">
        <v>0</v>
      </c>
      <c r="H20809" s="1">
        <v>15</v>
      </c>
      <c r="I20809" s="15">
        <v>0.34782608695652173</v>
      </c>
      <c r="J20809">
        <f t="shared" si="325"/>
        <v>40</v>
      </c>
    </row>
    <row r="20810" spans="1:10" x14ac:dyDescent="0.3">
      <c r="A20810" t="s">
        <v>20795</v>
      </c>
      <c r="C20810" s="18">
        <v>355.75703983753323</v>
      </c>
      <c r="D20810" s="1"/>
      <c r="E20810" s="1">
        <v>5</v>
      </c>
      <c r="F20810" s="1">
        <v>0</v>
      </c>
      <c r="G20810" s="1">
        <v>0</v>
      </c>
      <c r="H20810" s="1">
        <v>5</v>
      </c>
      <c r="I20810" s="15">
        <v>0</v>
      </c>
      <c r="J20810">
        <f t="shared" si="325"/>
        <v>40</v>
      </c>
    </row>
    <row r="20811" spans="1:10" x14ac:dyDescent="0.3">
      <c r="A20811" t="s">
        <v>20796</v>
      </c>
      <c r="C20811" s="18">
        <v>355.74997814783666</v>
      </c>
      <c r="D20811" s="1"/>
      <c r="E20811" s="1">
        <v>4</v>
      </c>
      <c r="F20811" s="1">
        <v>0</v>
      </c>
      <c r="G20811" s="1">
        <v>0</v>
      </c>
      <c r="H20811" s="1">
        <v>4</v>
      </c>
      <c r="I20811" s="15">
        <v>0</v>
      </c>
      <c r="J20811">
        <f t="shared" si="325"/>
        <v>40</v>
      </c>
    </row>
    <row r="20812" spans="1:10" x14ac:dyDescent="0.3">
      <c r="A20812" t="s">
        <v>20797</v>
      </c>
      <c r="C20812" s="18">
        <v>355.74258886088336</v>
      </c>
      <c r="D20812" s="1"/>
      <c r="E20812" s="1">
        <v>5</v>
      </c>
      <c r="F20812" s="1">
        <v>0</v>
      </c>
      <c r="G20812" s="1">
        <v>0</v>
      </c>
      <c r="H20812" s="1">
        <v>5</v>
      </c>
      <c r="I20812" s="15">
        <v>0</v>
      </c>
      <c r="J20812">
        <f t="shared" si="325"/>
        <v>40</v>
      </c>
    </row>
    <row r="20813" spans="1:10" x14ac:dyDescent="0.3">
      <c r="A20813" t="s">
        <v>20812</v>
      </c>
      <c r="C20813" s="18">
        <v>355.74188493843428</v>
      </c>
      <c r="D20813" s="1"/>
      <c r="E20813" s="1">
        <v>5</v>
      </c>
      <c r="F20813" s="1">
        <v>0</v>
      </c>
      <c r="G20813" s="1">
        <v>0</v>
      </c>
      <c r="H20813" s="1">
        <v>5</v>
      </c>
      <c r="I20813" s="15">
        <v>0</v>
      </c>
      <c r="J20813">
        <f t="shared" si="325"/>
        <v>40</v>
      </c>
    </row>
    <row r="20814" spans="1:10" x14ac:dyDescent="0.3">
      <c r="A20814" t="s">
        <v>20798</v>
      </c>
      <c r="C20814" s="18">
        <v>355.72724431578763</v>
      </c>
      <c r="D20814" s="1"/>
      <c r="E20814" s="1">
        <v>9</v>
      </c>
      <c r="F20814" s="1">
        <v>2</v>
      </c>
      <c r="G20814" s="1">
        <v>0</v>
      </c>
      <c r="H20814" s="1">
        <v>7</v>
      </c>
      <c r="I20814" s="15">
        <v>0.22222222222222221</v>
      </c>
      <c r="J20814">
        <f t="shared" si="325"/>
        <v>40</v>
      </c>
    </row>
    <row r="20815" spans="1:10" x14ac:dyDescent="0.3">
      <c r="A20815" t="s">
        <v>20799</v>
      </c>
      <c r="C20815" s="18">
        <v>355.70442275557463</v>
      </c>
      <c r="D20815" s="1"/>
      <c r="E20815" s="1">
        <v>17</v>
      </c>
      <c r="F20815" s="1">
        <v>6</v>
      </c>
      <c r="G20815" s="1">
        <v>0</v>
      </c>
      <c r="H20815" s="1">
        <v>11</v>
      </c>
      <c r="I20815" s="15">
        <v>0.35294117647058826</v>
      </c>
      <c r="J20815">
        <f t="shared" si="325"/>
        <v>40</v>
      </c>
    </row>
    <row r="20816" spans="1:10" x14ac:dyDescent="0.3">
      <c r="A20816" t="s">
        <v>20800</v>
      </c>
      <c r="C20816" s="18">
        <v>355.70423840155195</v>
      </c>
      <c r="D20816" s="1"/>
      <c r="E20816" s="1">
        <v>13</v>
      </c>
      <c r="F20816" s="1">
        <v>4</v>
      </c>
      <c r="G20816" s="1">
        <v>0</v>
      </c>
      <c r="H20816" s="1">
        <v>9</v>
      </c>
      <c r="I20816" s="15">
        <v>0.30769230769230771</v>
      </c>
      <c r="J20816">
        <f t="shared" si="325"/>
        <v>40</v>
      </c>
    </row>
    <row r="20817" spans="1:10" x14ac:dyDescent="0.3">
      <c r="A20817" t="s">
        <v>20802</v>
      </c>
      <c r="C20817" s="18">
        <v>355.69204040711026</v>
      </c>
      <c r="D20817" s="1"/>
      <c r="E20817" s="1">
        <v>35</v>
      </c>
      <c r="F20817" s="1">
        <v>13</v>
      </c>
      <c r="G20817" s="1">
        <v>0</v>
      </c>
      <c r="H20817" s="1">
        <v>22</v>
      </c>
      <c r="I20817" s="15">
        <v>0.37142857142857144</v>
      </c>
      <c r="J20817">
        <f t="shared" si="325"/>
        <v>20</v>
      </c>
    </row>
    <row r="20818" spans="1:10" x14ac:dyDescent="0.3">
      <c r="A20818" t="s">
        <v>20803</v>
      </c>
      <c r="C20818" s="18">
        <v>355.68064985379755</v>
      </c>
      <c r="D20818" s="1"/>
      <c r="E20818" s="1">
        <v>8</v>
      </c>
      <c r="F20818" s="1">
        <v>1</v>
      </c>
      <c r="G20818" s="1">
        <v>1</v>
      </c>
      <c r="H20818" s="1">
        <v>6</v>
      </c>
      <c r="I20818" s="15">
        <v>0.1875</v>
      </c>
      <c r="J20818">
        <f t="shared" si="325"/>
        <v>40</v>
      </c>
    </row>
    <row r="20819" spans="1:10" x14ac:dyDescent="0.3">
      <c r="A20819" t="s">
        <v>20804</v>
      </c>
      <c r="C20819" s="18">
        <v>355.66854126665964</v>
      </c>
      <c r="D20819" s="1"/>
      <c r="E20819" s="1">
        <v>5</v>
      </c>
      <c r="F20819" s="1">
        <v>0</v>
      </c>
      <c r="G20819" s="1">
        <v>0</v>
      </c>
      <c r="H20819" s="1">
        <v>5</v>
      </c>
      <c r="I20819" s="15">
        <v>0</v>
      </c>
      <c r="J20819">
        <f t="shared" si="325"/>
        <v>40</v>
      </c>
    </row>
    <row r="20820" spans="1:10" x14ac:dyDescent="0.3">
      <c r="A20820" t="s">
        <v>20805</v>
      </c>
      <c r="C20820" s="18">
        <v>355.65377346267348</v>
      </c>
      <c r="D20820" s="1"/>
      <c r="E20820" s="1">
        <v>69</v>
      </c>
      <c r="F20820" s="1">
        <v>31</v>
      </c>
      <c r="G20820" s="1">
        <v>1</v>
      </c>
      <c r="H20820" s="1">
        <v>37</v>
      </c>
      <c r="I20820" s="15">
        <v>0.45652173913043476</v>
      </c>
      <c r="J20820">
        <f t="shared" si="325"/>
        <v>20</v>
      </c>
    </row>
    <row r="20821" spans="1:10" x14ac:dyDescent="0.3">
      <c r="A20821" t="s">
        <v>20806</v>
      </c>
      <c r="C20821" s="18">
        <v>355.63947074650702</v>
      </c>
      <c r="D20821" s="1"/>
      <c r="E20821" s="1">
        <v>9</v>
      </c>
      <c r="F20821" s="1">
        <v>2</v>
      </c>
      <c r="G20821" s="1">
        <v>0</v>
      </c>
      <c r="H20821" s="1">
        <v>7</v>
      </c>
      <c r="I20821" s="15">
        <v>0.22222222222222221</v>
      </c>
      <c r="J20821">
        <f t="shared" si="325"/>
        <v>40</v>
      </c>
    </row>
    <row r="20822" spans="1:10" x14ac:dyDescent="0.3">
      <c r="A20822" t="s">
        <v>20807</v>
      </c>
      <c r="C20822" s="18">
        <v>355.62876907657397</v>
      </c>
      <c r="D20822" s="1"/>
      <c r="E20822" s="1">
        <v>15</v>
      </c>
      <c r="F20822" s="1">
        <v>5</v>
      </c>
      <c r="G20822" s="1">
        <v>0</v>
      </c>
      <c r="H20822" s="1">
        <v>10</v>
      </c>
      <c r="I20822" s="15">
        <v>0.33333333333333331</v>
      </c>
      <c r="J20822">
        <f t="shared" si="325"/>
        <v>40</v>
      </c>
    </row>
    <row r="20823" spans="1:10" x14ac:dyDescent="0.3">
      <c r="A20823" t="s">
        <v>20808</v>
      </c>
      <c r="C20823" s="18">
        <v>355.60260333557221</v>
      </c>
      <c r="D20823" s="1"/>
      <c r="E20823" s="1">
        <v>8</v>
      </c>
      <c r="F20823" s="1">
        <v>1</v>
      </c>
      <c r="G20823" s="1">
        <v>1</v>
      </c>
      <c r="H20823" s="1">
        <v>6</v>
      </c>
      <c r="I20823" s="15">
        <v>0.1875</v>
      </c>
      <c r="J20823">
        <f t="shared" si="325"/>
        <v>40</v>
      </c>
    </row>
    <row r="20824" spans="1:10" x14ac:dyDescent="0.3">
      <c r="A20824" t="s">
        <v>20824</v>
      </c>
      <c r="C20824" s="18">
        <v>355.60001563298044</v>
      </c>
      <c r="D20824" s="1"/>
      <c r="E20824" s="1">
        <v>26</v>
      </c>
      <c r="F20824" s="1">
        <v>9</v>
      </c>
      <c r="G20824" s="1">
        <v>1</v>
      </c>
      <c r="H20824" s="1">
        <v>16</v>
      </c>
      <c r="I20824" s="15">
        <v>0.36538461538461536</v>
      </c>
      <c r="J20824">
        <f t="shared" si="325"/>
        <v>40</v>
      </c>
    </row>
    <row r="20825" spans="1:10" x14ac:dyDescent="0.3">
      <c r="A20825" t="s">
        <v>20809</v>
      </c>
      <c r="C20825" s="18">
        <v>355.58852156184111</v>
      </c>
      <c r="D20825" s="1"/>
      <c r="E20825" s="1">
        <v>14</v>
      </c>
      <c r="F20825" s="1">
        <v>3</v>
      </c>
      <c r="G20825" s="1">
        <v>0</v>
      </c>
      <c r="H20825" s="1">
        <v>11</v>
      </c>
      <c r="I20825" s="15">
        <v>0.21428571428571427</v>
      </c>
      <c r="J20825">
        <f t="shared" si="325"/>
        <v>40</v>
      </c>
    </row>
    <row r="20826" spans="1:10" x14ac:dyDescent="0.3">
      <c r="A20826" t="s">
        <v>20810</v>
      </c>
      <c r="C20826" s="18">
        <v>355.58790955884132</v>
      </c>
      <c r="D20826" s="1"/>
      <c r="E20826" s="1">
        <v>9</v>
      </c>
      <c r="F20826" s="1">
        <v>2</v>
      </c>
      <c r="G20826" s="1">
        <v>0</v>
      </c>
      <c r="H20826" s="1">
        <v>7</v>
      </c>
      <c r="I20826" s="15">
        <v>0.22222222222222221</v>
      </c>
      <c r="J20826">
        <f t="shared" si="325"/>
        <v>40</v>
      </c>
    </row>
    <row r="20827" spans="1:10" x14ac:dyDescent="0.3">
      <c r="A20827" t="s">
        <v>20811</v>
      </c>
      <c r="C20827" s="18">
        <v>355.58646512418358</v>
      </c>
      <c r="D20827" s="1"/>
      <c r="E20827" s="1">
        <v>11</v>
      </c>
      <c r="F20827" s="1">
        <v>3</v>
      </c>
      <c r="G20827" s="1">
        <v>0</v>
      </c>
      <c r="H20827" s="1">
        <v>8</v>
      </c>
      <c r="I20827" s="15">
        <v>0.27272727272727271</v>
      </c>
      <c r="J20827">
        <f t="shared" si="325"/>
        <v>40</v>
      </c>
    </row>
    <row r="20828" spans="1:10" x14ac:dyDescent="0.3">
      <c r="A20828" t="s">
        <v>20649</v>
      </c>
      <c r="C20828" s="18">
        <v>355.58301870936896</v>
      </c>
      <c r="D20828" s="1"/>
      <c r="E20828" s="1">
        <v>5</v>
      </c>
      <c r="F20828" s="1">
        <v>0</v>
      </c>
      <c r="G20828" s="1">
        <v>1</v>
      </c>
      <c r="H20828" s="1">
        <v>4</v>
      </c>
      <c r="I20828" s="15">
        <v>0.1</v>
      </c>
      <c r="J20828">
        <f t="shared" si="325"/>
        <v>40</v>
      </c>
    </row>
    <row r="20829" spans="1:10" x14ac:dyDescent="0.3">
      <c r="A20829" t="s">
        <v>20816</v>
      </c>
      <c r="C20829" s="18">
        <v>355.55272135109868</v>
      </c>
      <c r="D20829" s="1"/>
      <c r="E20829" s="1">
        <v>21</v>
      </c>
      <c r="F20829" s="1">
        <v>7</v>
      </c>
      <c r="G20829" s="1">
        <v>0</v>
      </c>
      <c r="H20829" s="1">
        <v>14</v>
      </c>
      <c r="I20829" s="15">
        <v>0.33333333333333331</v>
      </c>
      <c r="J20829">
        <f t="shared" si="325"/>
        <v>40</v>
      </c>
    </row>
    <row r="20830" spans="1:10" x14ac:dyDescent="0.3">
      <c r="A20830" t="s">
        <v>20814</v>
      </c>
      <c r="C20830" s="18">
        <v>355.53406303933468</v>
      </c>
      <c r="D20830" s="1"/>
      <c r="E20830" s="1">
        <v>9</v>
      </c>
      <c r="F20830" s="1">
        <v>2</v>
      </c>
      <c r="G20830" s="1">
        <v>0</v>
      </c>
      <c r="H20830" s="1">
        <v>7</v>
      </c>
      <c r="I20830" s="15">
        <v>0.22222222222222221</v>
      </c>
      <c r="J20830">
        <f t="shared" si="325"/>
        <v>40</v>
      </c>
    </row>
    <row r="20831" spans="1:10" x14ac:dyDescent="0.3">
      <c r="A20831" t="s">
        <v>20815</v>
      </c>
      <c r="C20831" s="18">
        <v>355.52913107945608</v>
      </c>
      <c r="D20831" s="1"/>
      <c r="E20831" s="1">
        <v>8</v>
      </c>
      <c r="F20831" s="1">
        <v>1</v>
      </c>
      <c r="G20831" s="1">
        <v>1</v>
      </c>
      <c r="H20831" s="1">
        <v>6</v>
      </c>
      <c r="I20831" s="15">
        <v>0.1875</v>
      </c>
      <c r="J20831">
        <f t="shared" si="325"/>
        <v>40</v>
      </c>
    </row>
    <row r="20832" spans="1:10" x14ac:dyDescent="0.3">
      <c r="A20832" t="s">
        <v>20817</v>
      </c>
      <c r="C20832" s="18">
        <v>355.51100169574687</v>
      </c>
      <c r="D20832" s="1"/>
      <c r="E20832" s="1">
        <v>41</v>
      </c>
      <c r="F20832" s="1">
        <v>18</v>
      </c>
      <c r="G20832" s="1">
        <v>1</v>
      </c>
      <c r="H20832" s="1">
        <v>22</v>
      </c>
      <c r="I20832" s="15">
        <v>0.45121951219512196</v>
      </c>
      <c r="J20832">
        <f t="shared" si="325"/>
        <v>20</v>
      </c>
    </row>
    <row r="20833" spans="1:10" x14ac:dyDescent="0.3">
      <c r="A20833" t="s">
        <v>20818</v>
      </c>
      <c r="C20833" s="18">
        <v>355.48825775296967</v>
      </c>
      <c r="D20833" s="1"/>
      <c r="E20833" s="1">
        <v>22</v>
      </c>
      <c r="F20833" s="1">
        <v>7</v>
      </c>
      <c r="G20833" s="1">
        <v>0</v>
      </c>
      <c r="H20833" s="1">
        <v>15</v>
      </c>
      <c r="I20833" s="15">
        <v>0.31818181818181818</v>
      </c>
      <c r="J20833">
        <f t="shared" si="325"/>
        <v>40</v>
      </c>
    </row>
    <row r="20834" spans="1:10" x14ac:dyDescent="0.3">
      <c r="A20834" t="s">
        <v>20819</v>
      </c>
      <c r="C20834" s="18">
        <v>355.48512032960934</v>
      </c>
      <c r="D20834" s="1"/>
      <c r="E20834" s="1">
        <v>10</v>
      </c>
      <c r="F20834" s="1">
        <v>0</v>
      </c>
      <c r="G20834" s="1">
        <v>0</v>
      </c>
      <c r="H20834" s="1">
        <v>10</v>
      </c>
      <c r="I20834" s="15">
        <v>0</v>
      </c>
      <c r="J20834">
        <f t="shared" si="325"/>
        <v>40</v>
      </c>
    </row>
    <row r="20835" spans="1:10" x14ac:dyDescent="0.3">
      <c r="A20835" t="s">
        <v>20820</v>
      </c>
      <c r="C20835" s="18">
        <v>355.47757657627318</v>
      </c>
      <c r="D20835" s="1"/>
      <c r="E20835" s="1">
        <v>10</v>
      </c>
      <c r="F20835" s="1">
        <v>3</v>
      </c>
      <c r="G20835" s="1">
        <v>0</v>
      </c>
      <c r="H20835" s="1">
        <v>7</v>
      </c>
      <c r="I20835" s="15">
        <v>0.3</v>
      </c>
      <c r="J20835">
        <f t="shared" si="325"/>
        <v>40</v>
      </c>
    </row>
    <row r="20836" spans="1:10" x14ac:dyDescent="0.3">
      <c r="A20836" t="s">
        <v>20822</v>
      </c>
      <c r="C20836" s="18">
        <v>355.42471032074349</v>
      </c>
      <c r="D20836" s="1"/>
      <c r="E20836" s="1">
        <v>15</v>
      </c>
      <c r="F20836" s="1">
        <v>5</v>
      </c>
      <c r="G20836" s="1">
        <v>1</v>
      </c>
      <c r="H20836" s="1">
        <v>9</v>
      </c>
      <c r="I20836" s="15">
        <v>0.36666666666666664</v>
      </c>
      <c r="J20836">
        <f t="shared" si="325"/>
        <v>40</v>
      </c>
    </row>
    <row r="20837" spans="1:10" x14ac:dyDescent="0.3">
      <c r="A20837" s="21" t="s">
        <v>20823</v>
      </c>
      <c r="C20837" s="18">
        <v>355.40233112259335</v>
      </c>
      <c r="D20837" s="1"/>
      <c r="E20837" s="1">
        <v>15</v>
      </c>
      <c r="F20837" s="1">
        <v>4</v>
      </c>
      <c r="G20837" s="1">
        <v>2</v>
      </c>
      <c r="H20837" s="1">
        <v>9</v>
      </c>
      <c r="I20837" s="15">
        <v>0.33333333333333331</v>
      </c>
      <c r="J20837">
        <f t="shared" si="325"/>
        <v>40</v>
      </c>
    </row>
    <row r="20838" spans="1:10" x14ac:dyDescent="0.3">
      <c r="A20838" t="s">
        <v>20835</v>
      </c>
      <c r="C20838" s="18">
        <v>355.36551846283106</v>
      </c>
      <c r="D20838" s="1"/>
      <c r="E20838" s="1">
        <v>37</v>
      </c>
      <c r="F20838" s="1">
        <v>12</v>
      </c>
      <c r="G20838" s="1">
        <v>0</v>
      </c>
      <c r="H20838" s="1">
        <v>25</v>
      </c>
      <c r="I20838" s="15">
        <v>0.32432432432432434</v>
      </c>
      <c r="J20838">
        <f t="shared" si="325"/>
        <v>20</v>
      </c>
    </row>
    <row r="20839" spans="1:10" x14ac:dyDescent="0.3">
      <c r="A20839" t="s">
        <v>20825</v>
      </c>
      <c r="C20839" s="18">
        <v>355.3520824291906</v>
      </c>
      <c r="D20839" s="1"/>
      <c r="E20839" s="1">
        <v>42</v>
      </c>
      <c r="F20839" s="1">
        <v>20</v>
      </c>
      <c r="G20839" s="1">
        <v>0</v>
      </c>
      <c r="H20839" s="1">
        <v>22</v>
      </c>
      <c r="I20839" s="15">
        <v>0.47619047619047616</v>
      </c>
      <c r="J20839">
        <f t="shared" si="325"/>
        <v>20</v>
      </c>
    </row>
    <row r="20840" spans="1:10" x14ac:dyDescent="0.3">
      <c r="A20840" t="s">
        <v>20826</v>
      </c>
      <c r="C20840" s="18">
        <v>355.3336418854235</v>
      </c>
      <c r="D20840" s="1"/>
      <c r="E20840" s="1">
        <v>12</v>
      </c>
      <c r="F20840" s="1">
        <v>3</v>
      </c>
      <c r="G20840" s="1">
        <v>1</v>
      </c>
      <c r="H20840" s="1">
        <v>8</v>
      </c>
      <c r="I20840" s="15">
        <v>0.29166666666666669</v>
      </c>
      <c r="J20840">
        <f t="shared" si="325"/>
        <v>40</v>
      </c>
    </row>
    <row r="20841" spans="1:10" x14ac:dyDescent="0.3">
      <c r="A20841" t="s">
        <v>20827</v>
      </c>
      <c r="C20841" s="18">
        <v>355.33014299834088</v>
      </c>
      <c r="D20841" s="1"/>
      <c r="E20841" s="1">
        <v>31</v>
      </c>
      <c r="F20841" s="1">
        <v>10</v>
      </c>
      <c r="G20841" s="1">
        <v>1</v>
      </c>
      <c r="H20841" s="1">
        <v>20</v>
      </c>
      <c r="I20841" s="15">
        <v>0.33870967741935482</v>
      </c>
      <c r="J20841">
        <f t="shared" si="325"/>
        <v>20</v>
      </c>
    </row>
    <row r="20842" spans="1:10" x14ac:dyDescent="0.3">
      <c r="A20842" t="s">
        <v>20828</v>
      </c>
      <c r="C20842" s="18">
        <v>355.3023087954756</v>
      </c>
      <c r="D20842" s="1"/>
      <c r="E20842" s="1">
        <v>5</v>
      </c>
      <c r="F20842" s="1">
        <v>0</v>
      </c>
      <c r="G20842" s="1">
        <v>0</v>
      </c>
      <c r="H20842" s="1">
        <v>5</v>
      </c>
      <c r="I20842" s="15">
        <v>0</v>
      </c>
      <c r="J20842">
        <f t="shared" si="325"/>
        <v>40</v>
      </c>
    </row>
    <row r="20843" spans="1:10" x14ac:dyDescent="0.3">
      <c r="A20843" t="s">
        <v>20829</v>
      </c>
      <c r="C20843" s="18">
        <v>355.2824910061974</v>
      </c>
      <c r="D20843" s="1"/>
      <c r="E20843" s="1">
        <v>4</v>
      </c>
      <c r="F20843" s="1">
        <v>0</v>
      </c>
      <c r="G20843" s="1">
        <v>0</v>
      </c>
      <c r="H20843" s="1">
        <v>4</v>
      </c>
      <c r="I20843" s="15">
        <v>0</v>
      </c>
      <c r="J20843">
        <f t="shared" si="325"/>
        <v>40</v>
      </c>
    </row>
    <row r="20844" spans="1:10" x14ac:dyDescent="0.3">
      <c r="A20844" t="s">
        <v>20830</v>
      </c>
      <c r="C20844" s="18">
        <v>355.26974937112232</v>
      </c>
      <c r="D20844" s="1"/>
      <c r="E20844" s="1">
        <v>9</v>
      </c>
      <c r="F20844" s="1">
        <v>2</v>
      </c>
      <c r="G20844" s="1">
        <v>0</v>
      </c>
      <c r="H20844" s="1">
        <v>7</v>
      </c>
      <c r="I20844" s="15">
        <v>0.22222222222222221</v>
      </c>
      <c r="J20844">
        <f t="shared" si="325"/>
        <v>40</v>
      </c>
    </row>
    <row r="20845" spans="1:10" x14ac:dyDescent="0.3">
      <c r="A20845" t="s">
        <v>20831</v>
      </c>
      <c r="C20845" s="18">
        <v>355.26094682957694</v>
      </c>
      <c r="D20845" s="1"/>
      <c r="E20845" s="1">
        <v>32</v>
      </c>
      <c r="F20845" s="1">
        <v>12</v>
      </c>
      <c r="G20845" s="1">
        <v>1</v>
      </c>
      <c r="H20845" s="1">
        <v>19</v>
      </c>
      <c r="I20845" s="15">
        <v>0.390625</v>
      </c>
      <c r="J20845">
        <f t="shared" si="325"/>
        <v>20</v>
      </c>
    </row>
    <row r="20846" spans="1:10" x14ac:dyDescent="0.3">
      <c r="A20846" t="s">
        <v>20832</v>
      </c>
      <c r="C20846" s="18">
        <v>355.24812084301817</v>
      </c>
      <c r="D20846" s="1"/>
      <c r="E20846" s="1">
        <v>11</v>
      </c>
      <c r="F20846" s="1">
        <v>3</v>
      </c>
      <c r="G20846" s="1">
        <v>0</v>
      </c>
      <c r="H20846" s="1">
        <v>8</v>
      </c>
      <c r="I20846" s="15">
        <v>0.27272727272727271</v>
      </c>
      <c r="J20846">
        <f t="shared" si="325"/>
        <v>40</v>
      </c>
    </row>
    <row r="20847" spans="1:10" x14ac:dyDescent="0.3">
      <c r="A20847" t="s">
        <v>20833</v>
      </c>
      <c r="C20847" s="18">
        <v>355.24514419964794</v>
      </c>
      <c r="D20847" s="1"/>
      <c r="E20847" s="1">
        <v>5</v>
      </c>
      <c r="F20847" s="1">
        <v>0</v>
      </c>
      <c r="G20847" s="1">
        <v>0</v>
      </c>
      <c r="H20847" s="1">
        <v>5</v>
      </c>
      <c r="I20847" s="15">
        <v>0</v>
      </c>
      <c r="J20847">
        <f t="shared" si="325"/>
        <v>40</v>
      </c>
    </row>
    <row r="20848" spans="1:10" x14ac:dyDescent="0.3">
      <c r="A20848" t="s">
        <v>20834</v>
      </c>
      <c r="C20848" s="18">
        <v>355.23502751870194</v>
      </c>
      <c r="D20848" s="1"/>
      <c r="E20848" s="1">
        <v>10</v>
      </c>
      <c r="F20848" s="1">
        <v>2</v>
      </c>
      <c r="G20848" s="1">
        <v>1</v>
      </c>
      <c r="H20848" s="1">
        <v>7</v>
      </c>
      <c r="I20848" s="15">
        <v>0.25</v>
      </c>
      <c r="J20848">
        <f t="shared" si="325"/>
        <v>40</v>
      </c>
    </row>
    <row r="20849" spans="1:10" x14ac:dyDescent="0.3">
      <c r="A20849" t="s">
        <v>20985</v>
      </c>
      <c r="C20849" s="18">
        <v>355.21714179294582</v>
      </c>
      <c r="D20849" s="1"/>
      <c r="E20849" s="1">
        <v>46</v>
      </c>
      <c r="F20849" s="1">
        <v>19</v>
      </c>
      <c r="G20849" s="1">
        <v>1</v>
      </c>
      <c r="H20849" s="1">
        <v>26</v>
      </c>
      <c r="I20849" s="15">
        <v>0.42391304347826086</v>
      </c>
      <c r="J20849">
        <f t="shared" si="325"/>
        <v>20</v>
      </c>
    </row>
    <row r="20850" spans="1:10" x14ac:dyDescent="0.3">
      <c r="A20850" t="s">
        <v>20836</v>
      </c>
      <c r="C20850" s="18">
        <v>355.21165570159059</v>
      </c>
      <c r="D20850" s="1"/>
      <c r="E20850" s="1">
        <v>9</v>
      </c>
      <c r="F20850" s="1">
        <v>2</v>
      </c>
      <c r="G20850" s="1">
        <v>0</v>
      </c>
      <c r="H20850" s="1">
        <v>7</v>
      </c>
      <c r="I20850" s="15">
        <v>0.22222222222222221</v>
      </c>
      <c r="J20850">
        <f t="shared" si="325"/>
        <v>40</v>
      </c>
    </row>
    <row r="20851" spans="1:10" x14ac:dyDescent="0.3">
      <c r="A20851" t="s">
        <v>20898</v>
      </c>
      <c r="C20851" s="18">
        <v>355.19840106548838</v>
      </c>
      <c r="D20851" s="1"/>
      <c r="E20851" s="1">
        <v>19</v>
      </c>
      <c r="F20851" s="1">
        <v>6</v>
      </c>
      <c r="G20851" s="1">
        <v>2</v>
      </c>
      <c r="H20851" s="1">
        <v>11</v>
      </c>
      <c r="I20851" s="15">
        <v>0.36842105263157893</v>
      </c>
      <c r="J20851">
        <f t="shared" si="325"/>
        <v>40</v>
      </c>
    </row>
    <row r="20852" spans="1:10" x14ac:dyDescent="0.3">
      <c r="A20852" t="s">
        <v>20837</v>
      </c>
      <c r="C20852" s="18">
        <v>355.1752411594199</v>
      </c>
      <c r="D20852" s="1"/>
      <c r="E20852" s="1">
        <v>10</v>
      </c>
      <c r="F20852" s="1">
        <v>2</v>
      </c>
      <c r="G20852" s="1">
        <v>1</v>
      </c>
      <c r="H20852" s="1">
        <v>7</v>
      </c>
      <c r="I20852" s="15">
        <v>0.25</v>
      </c>
      <c r="J20852">
        <f t="shared" si="325"/>
        <v>40</v>
      </c>
    </row>
    <row r="20853" spans="1:10" x14ac:dyDescent="0.3">
      <c r="A20853" t="s">
        <v>20839</v>
      </c>
      <c r="C20853" s="18">
        <v>355.16903228041167</v>
      </c>
      <c r="D20853" s="1"/>
      <c r="E20853" s="1">
        <v>8</v>
      </c>
      <c r="F20853" s="1">
        <v>1</v>
      </c>
      <c r="G20853" s="1">
        <v>1</v>
      </c>
      <c r="H20853" s="1">
        <v>6</v>
      </c>
      <c r="I20853" s="15">
        <v>0.1875</v>
      </c>
      <c r="J20853">
        <f t="shared" si="325"/>
        <v>40</v>
      </c>
    </row>
    <row r="20854" spans="1:10" x14ac:dyDescent="0.3">
      <c r="A20854" t="s">
        <v>20840</v>
      </c>
      <c r="C20854" s="18">
        <v>355.14676712935938</v>
      </c>
      <c r="D20854" s="1"/>
      <c r="E20854" s="1">
        <v>11</v>
      </c>
      <c r="F20854" s="1">
        <v>3</v>
      </c>
      <c r="G20854" s="1">
        <v>0</v>
      </c>
      <c r="H20854" s="1">
        <v>8</v>
      </c>
      <c r="I20854" s="15">
        <v>0.27272727272727271</v>
      </c>
      <c r="J20854">
        <f t="shared" si="325"/>
        <v>40</v>
      </c>
    </row>
    <row r="20855" spans="1:10" x14ac:dyDescent="0.3">
      <c r="A20855" t="s">
        <v>20841</v>
      </c>
      <c r="C20855" s="18">
        <v>355.14148763076969</v>
      </c>
      <c r="D20855" s="1"/>
      <c r="E20855" s="1">
        <v>11</v>
      </c>
      <c r="F20855" s="1">
        <v>3</v>
      </c>
      <c r="G20855" s="1">
        <v>0</v>
      </c>
      <c r="H20855" s="1">
        <v>8</v>
      </c>
      <c r="I20855" s="15">
        <v>0.27272727272727271</v>
      </c>
      <c r="J20855">
        <f t="shared" si="325"/>
        <v>40</v>
      </c>
    </row>
    <row r="20856" spans="1:10" x14ac:dyDescent="0.3">
      <c r="A20856" t="s">
        <v>20842</v>
      </c>
      <c r="C20856" s="18">
        <v>355.13425923778317</v>
      </c>
      <c r="D20856" s="1"/>
      <c r="E20856" s="1">
        <v>13</v>
      </c>
      <c r="F20856" s="1">
        <v>2</v>
      </c>
      <c r="G20856" s="1">
        <v>0</v>
      </c>
      <c r="H20856" s="1">
        <v>11</v>
      </c>
      <c r="I20856" s="15">
        <v>0.15384615384615385</v>
      </c>
      <c r="J20856">
        <f t="shared" si="325"/>
        <v>40</v>
      </c>
    </row>
    <row r="20857" spans="1:10" x14ac:dyDescent="0.3">
      <c r="A20857" t="s">
        <v>20843</v>
      </c>
      <c r="C20857" s="18">
        <v>355.12831888953826</v>
      </c>
      <c r="D20857" s="1"/>
      <c r="E20857" s="1">
        <v>16</v>
      </c>
      <c r="F20857" s="1">
        <v>4</v>
      </c>
      <c r="G20857" s="1">
        <v>4</v>
      </c>
      <c r="H20857" s="1">
        <v>8</v>
      </c>
      <c r="I20857" s="15">
        <v>0.375</v>
      </c>
      <c r="J20857">
        <f t="shared" si="325"/>
        <v>40</v>
      </c>
    </row>
    <row r="20858" spans="1:10" x14ac:dyDescent="0.3">
      <c r="A20858" t="s">
        <v>20845</v>
      </c>
      <c r="C20858" s="18">
        <v>355.11997896244145</v>
      </c>
      <c r="D20858" s="1"/>
      <c r="E20858" s="1">
        <v>11</v>
      </c>
      <c r="F20858" s="1">
        <v>3</v>
      </c>
      <c r="G20858" s="1">
        <v>0</v>
      </c>
      <c r="H20858" s="1">
        <v>8</v>
      </c>
      <c r="I20858" s="15">
        <v>0.27272727272727271</v>
      </c>
      <c r="J20858">
        <f t="shared" si="325"/>
        <v>40</v>
      </c>
    </row>
    <row r="20859" spans="1:10" x14ac:dyDescent="0.3">
      <c r="A20859" t="s">
        <v>20919</v>
      </c>
      <c r="C20859" s="18">
        <v>355.11279279111091</v>
      </c>
      <c r="D20859" s="1"/>
      <c r="E20859" s="1">
        <v>9</v>
      </c>
      <c r="F20859" s="1">
        <v>2</v>
      </c>
      <c r="G20859" s="1">
        <v>0</v>
      </c>
      <c r="H20859" s="1">
        <v>7</v>
      </c>
      <c r="I20859" s="15">
        <v>0.22222222222222221</v>
      </c>
      <c r="J20859">
        <f t="shared" si="325"/>
        <v>40</v>
      </c>
    </row>
    <row r="20860" spans="1:10" x14ac:dyDescent="0.3">
      <c r="A20860" t="s">
        <v>20846</v>
      </c>
      <c r="C20860" s="18">
        <v>355.11238849618007</v>
      </c>
      <c r="D20860" s="1"/>
      <c r="E20860" s="1">
        <v>9</v>
      </c>
      <c r="F20860" s="1">
        <v>2</v>
      </c>
      <c r="G20860" s="1">
        <v>0</v>
      </c>
      <c r="H20860" s="1">
        <v>7</v>
      </c>
      <c r="I20860" s="15">
        <v>0.22222222222222221</v>
      </c>
      <c r="J20860">
        <f t="shared" si="325"/>
        <v>40</v>
      </c>
    </row>
    <row r="20861" spans="1:10" x14ac:dyDescent="0.3">
      <c r="A20861" t="s">
        <v>20847</v>
      </c>
      <c r="C20861" s="18">
        <v>355.09502030677749</v>
      </c>
      <c r="D20861" s="1"/>
      <c r="E20861" s="1">
        <v>9</v>
      </c>
      <c r="F20861" s="1">
        <v>2</v>
      </c>
      <c r="G20861" s="1">
        <v>0</v>
      </c>
      <c r="H20861" s="1">
        <v>7</v>
      </c>
      <c r="I20861" s="15">
        <v>0.22222222222222221</v>
      </c>
      <c r="J20861">
        <f t="shared" si="325"/>
        <v>40</v>
      </c>
    </row>
    <row r="20862" spans="1:10" x14ac:dyDescent="0.3">
      <c r="A20862" t="s">
        <v>20848</v>
      </c>
      <c r="C20862" s="18">
        <v>355.09361763284176</v>
      </c>
      <c r="D20862" s="1"/>
      <c r="E20862" s="1">
        <v>11</v>
      </c>
      <c r="F20862" s="1">
        <v>3</v>
      </c>
      <c r="G20862" s="1">
        <v>0</v>
      </c>
      <c r="H20862" s="1">
        <v>8</v>
      </c>
      <c r="I20862" s="15">
        <v>0.27272727272727271</v>
      </c>
      <c r="J20862">
        <f t="shared" si="325"/>
        <v>40</v>
      </c>
    </row>
    <row r="20863" spans="1:10" x14ac:dyDescent="0.3">
      <c r="A20863" s="21" t="s">
        <v>20850</v>
      </c>
      <c r="C20863" s="18">
        <v>355.0520011608744</v>
      </c>
      <c r="D20863" s="1"/>
      <c r="E20863" s="1">
        <v>10</v>
      </c>
      <c r="F20863" s="1">
        <v>1</v>
      </c>
      <c r="G20863" s="1">
        <v>3</v>
      </c>
      <c r="H20863" s="1">
        <v>6</v>
      </c>
      <c r="I20863" s="15">
        <v>0.25</v>
      </c>
      <c r="J20863">
        <f t="shared" si="325"/>
        <v>40</v>
      </c>
    </row>
    <row r="20864" spans="1:10" x14ac:dyDescent="0.3">
      <c r="A20864" t="s">
        <v>20851</v>
      </c>
      <c r="C20864" s="18">
        <v>355.05165043032974</v>
      </c>
      <c r="D20864" s="1"/>
      <c r="E20864" s="1">
        <v>9</v>
      </c>
      <c r="F20864" s="1">
        <v>2</v>
      </c>
      <c r="G20864" s="1">
        <v>0</v>
      </c>
      <c r="H20864" s="1">
        <v>7</v>
      </c>
      <c r="I20864" s="15">
        <v>0.22222222222222221</v>
      </c>
      <c r="J20864">
        <f t="shared" si="325"/>
        <v>40</v>
      </c>
    </row>
    <row r="20865" spans="1:10" x14ac:dyDescent="0.3">
      <c r="A20865" t="s">
        <v>21079</v>
      </c>
      <c r="C20865" s="18">
        <v>355.02708502983234</v>
      </c>
      <c r="D20865" s="1"/>
      <c r="E20865" s="1">
        <v>5</v>
      </c>
      <c r="F20865" s="1">
        <v>0</v>
      </c>
      <c r="G20865" s="1">
        <v>0</v>
      </c>
      <c r="H20865" s="1">
        <v>5</v>
      </c>
      <c r="I20865" s="15">
        <v>0</v>
      </c>
      <c r="J20865">
        <f t="shared" si="325"/>
        <v>40</v>
      </c>
    </row>
    <row r="20866" spans="1:10" x14ac:dyDescent="0.3">
      <c r="A20866" t="s">
        <v>20852</v>
      </c>
      <c r="C20866" s="18">
        <v>355.02185466027004</v>
      </c>
      <c r="D20866" s="1"/>
      <c r="E20866" s="1">
        <v>11</v>
      </c>
      <c r="F20866" s="1">
        <v>3</v>
      </c>
      <c r="G20866" s="1">
        <v>0</v>
      </c>
      <c r="H20866" s="1">
        <v>8</v>
      </c>
      <c r="I20866" s="15">
        <v>0.27272727272727271</v>
      </c>
      <c r="J20866">
        <f t="shared" si="325"/>
        <v>40</v>
      </c>
    </row>
    <row r="20867" spans="1:10" x14ac:dyDescent="0.3">
      <c r="A20867" t="s">
        <v>20853</v>
      </c>
      <c r="C20867" s="18">
        <v>355.00752366090819</v>
      </c>
      <c r="D20867" s="1"/>
      <c r="E20867" s="1">
        <v>9</v>
      </c>
      <c r="F20867" s="1">
        <v>2</v>
      </c>
      <c r="G20867" s="1">
        <v>0</v>
      </c>
      <c r="H20867" s="1">
        <v>7</v>
      </c>
      <c r="I20867" s="15">
        <v>0.22222222222222221</v>
      </c>
      <c r="J20867">
        <f t="shared" si="325"/>
        <v>40</v>
      </c>
    </row>
    <row r="20868" spans="1:10" x14ac:dyDescent="0.3">
      <c r="A20868" t="s">
        <v>20854</v>
      </c>
      <c r="C20868" s="18">
        <v>354.99846901805404</v>
      </c>
      <c r="D20868" s="1"/>
      <c r="E20868" s="1">
        <v>5</v>
      </c>
      <c r="F20868" s="1">
        <v>0</v>
      </c>
      <c r="G20868" s="1">
        <v>0</v>
      </c>
      <c r="H20868" s="1">
        <v>5</v>
      </c>
      <c r="I20868" s="15">
        <v>0</v>
      </c>
      <c r="J20868">
        <f t="shared" ref="J20868:J20931" si="326">IF(E20868&lt;=30,40,20)</f>
        <v>40</v>
      </c>
    </row>
    <row r="20869" spans="1:10" x14ac:dyDescent="0.3">
      <c r="A20869" t="s">
        <v>20930</v>
      </c>
      <c r="C20869" s="18">
        <v>354.98905766480073</v>
      </c>
      <c r="D20869" s="1"/>
      <c r="E20869" s="1">
        <v>8</v>
      </c>
      <c r="F20869" s="1">
        <v>1</v>
      </c>
      <c r="G20869" s="1">
        <v>1</v>
      </c>
      <c r="H20869" s="1">
        <v>6</v>
      </c>
      <c r="I20869" s="15">
        <v>0.1875</v>
      </c>
      <c r="J20869">
        <f t="shared" si="326"/>
        <v>40</v>
      </c>
    </row>
    <row r="20870" spans="1:10" x14ac:dyDescent="0.3">
      <c r="A20870" t="s">
        <v>20855</v>
      </c>
      <c r="C20870" s="18">
        <v>354.98596561920129</v>
      </c>
      <c r="D20870" s="1"/>
      <c r="E20870" s="1">
        <v>12</v>
      </c>
      <c r="F20870" s="1">
        <v>4</v>
      </c>
      <c r="G20870" s="1">
        <v>0</v>
      </c>
      <c r="H20870" s="1">
        <v>8</v>
      </c>
      <c r="I20870" s="15">
        <v>0.33333333333333331</v>
      </c>
      <c r="J20870">
        <f t="shared" si="326"/>
        <v>40</v>
      </c>
    </row>
    <row r="20871" spans="1:10" x14ac:dyDescent="0.3">
      <c r="A20871" t="s">
        <v>20856</v>
      </c>
      <c r="C20871" s="18">
        <v>354.98543526470229</v>
      </c>
      <c r="D20871" s="1"/>
      <c r="E20871" s="1">
        <v>27</v>
      </c>
      <c r="F20871" s="1">
        <v>11</v>
      </c>
      <c r="G20871" s="1">
        <v>1</v>
      </c>
      <c r="H20871" s="1">
        <v>15</v>
      </c>
      <c r="I20871" s="15">
        <v>0.42592592592592593</v>
      </c>
      <c r="J20871">
        <f t="shared" si="326"/>
        <v>40</v>
      </c>
    </row>
    <row r="20872" spans="1:10" x14ac:dyDescent="0.3">
      <c r="A20872" t="s">
        <v>21102</v>
      </c>
      <c r="C20872" s="18">
        <v>354.97859586868094</v>
      </c>
      <c r="D20872" s="1"/>
      <c r="E20872" s="1">
        <v>18</v>
      </c>
      <c r="F20872" s="1">
        <v>6</v>
      </c>
      <c r="G20872" s="1">
        <v>0</v>
      </c>
      <c r="H20872" s="1">
        <v>12</v>
      </c>
      <c r="I20872" s="15">
        <v>0.33333333333333331</v>
      </c>
      <c r="J20872">
        <f t="shared" si="326"/>
        <v>40</v>
      </c>
    </row>
    <row r="20873" spans="1:10" x14ac:dyDescent="0.3">
      <c r="A20873" t="s">
        <v>20857</v>
      </c>
      <c r="C20873" s="18">
        <v>354.93116856456567</v>
      </c>
      <c r="D20873" s="1"/>
      <c r="E20873" s="1">
        <v>5</v>
      </c>
      <c r="F20873" s="1">
        <v>0</v>
      </c>
      <c r="G20873" s="1">
        <v>0</v>
      </c>
      <c r="H20873" s="1">
        <v>5</v>
      </c>
      <c r="I20873" s="15">
        <v>0</v>
      </c>
      <c r="J20873">
        <f t="shared" si="326"/>
        <v>40</v>
      </c>
    </row>
    <row r="20874" spans="1:10" x14ac:dyDescent="0.3">
      <c r="A20874" t="s">
        <v>20877</v>
      </c>
      <c r="C20874" s="18">
        <v>354.92863936710421</v>
      </c>
      <c r="D20874" s="1"/>
      <c r="E20874" s="1">
        <v>18</v>
      </c>
      <c r="F20874" s="1">
        <v>6</v>
      </c>
      <c r="G20874" s="1">
        <v>0</v>
      </c>
      <c r="H20874" s="1">
        <v>12</v>
      </c>
      <c r="I20874" s="15">
        <v>0.33333333333333331</v>
      </c>
      <c r="J20874">
        <f t="shared" si="326"/>
        <v>40</v>
      </c>
    </row>
    <row r="20875" spans="1:10" x14ac:dyDescent="0.3">
      <c r="A20875" t="s">
        <v>20859</v>
      </c>
      <c r="C20875" s="18">
        <v>354.90449710040883</v>
      </c>
      <c r="D20875" s="1"/>
      <c r="E20875" s="1">
        <v>9</v>
      </c>
      <c r="F20875" s="1">
        <v>2</v>
      </c>
      <c r="G20875" s="1">
        <v>0</v>
      </c>
      <c r="H20875" s="1">
        <v>7</v>
      </c>
      <c r="I20875" s="15">
        <v>0.22222222222222221</v>
      </c>
      <c r="J20875">
        <f t="shared" si="326"/>
        <v>40</v>
      </c>
    </row>
    <row r="20876" spans="1:10" x14ac:dyDescent="0.3">
      <c r="A20876" t="s">
        <v>21041</v>
      </c>
      <c r="C20876" s="18">
        <v>354.86810492300026</v>
      </c>
      <c r="D20876" s="1"/>
      <c r="E20876" s="1">
        <v>19</v>
      </c>
      <c r="F20876" s="1">
        <v>5</v>
      </c>
      <c r="G20876" s="1">
        <v>2</v>
      </c>
      <c r="H20876" s="1">
        <v>12</v>
      </c>
      <c r="I20876" s="15">
        <v>0.31578947368421051</v>
      </c>
      <c r="J20876">
        <f t="shared" si="326"/>
        <v>40</v>
      </c>
    </row>
    <row r="20877" spans="1:10" x14ac:dyDescent="0.3">
      <c r="A20877" t="s">
        <v>20860</v>
      </c>
      <c r="C20877" s="18">
        <v>354.86368817925427</v>
      </c>
      <c r="D20877" s="1"/>
      <c r="E20877" s="1">
        <v>5</v>
      </c>
      <c r="F20877" s="1">
        <v>0</v>
      </c>
      <c r="G20877" s="1">
        <v>0</v>
      </c>
      <c r="H20877" s="1">
        <v>5</v>
      </c>
      <c r="I20877" s="15">
        <v>0</v>
      </c>
      <c r="J20877">
        <f t="shared" si="326"/>
        <v>40</v>
      </c>
    </row>
    <row r="20878" spans="1:10" x14ac:dyDescent="0.3">
      <c r="A20878" t="s">
        <v>20861</v>
      </c>
      <c r="C20878" s="18">
        <v>354.86267307512833</v>
      </c>
      <c r="D20878" s="1"/>
      <c r="E20878" s="1">
        <v>6</v>
      </c>
      <c r="F20878" s="1">
        <v>1</v>
      </c>
      <c r="G20878" s="1">
        <v>0</v>
      </c>
      <c r="H20878" s="1">
        <v>5</v>
      </c>
      <c r="I20878" s="15">
        <v>0.16666666666666666</v>
      </c>
      <c r="J20878">
        <f t="shared" si="326"/>
        <v>40</v>
      </c>
    </row>
    <row r="20879" spans="1:10" x14ac:dyDescent="0.3">
      <c r="A20879" t="s">
        <v>20863</v>
      </c>
      <c r="C20879" s="18">
        <v>354.82413733239281</v>
      </c>
      <c r="D20879" s="1"/>
      <c r="E20879" s="1">
        <v>14</v>
      </c>
      <c r="F20879" s="1">
        <v>4</v>
      </c>
      <c r="G20879" s="1">
        <v>0</v>
      </c>
      <c r="H20879" s="1">
        <v>10</v>
      </c>
      <c r="I20879" s="15">
        <v>0.2857142857142857</v>
      </c>
      <c r="J20879">
        <f t="shared" si="326"/>
        <v>40</v>
      </c>
    </row>
    <row r="20880" spans="1:10" x14ac:dyDescent="0.3">
      <c r="A20880" t="s">
        <v>20864</v>
      </c>
      <c r="C20880" s="18">
        <v>354.81724820932362</v>
      </c>
      <c r="D20880" s="1"/>
      <c r="E20880" s="1">
        <v>10</v>
      </c>
      <c r="F20880" s="1">
        <v>2</v>
      </c>
      <c r="G20880" s="1">
        <v>1</v>
      </c>
      <c r="H20880" s="1">
        <v>7</v>
      </c>
      <c r="I20880" s="15">
        <v>0.25</v>
      </c>
      <c r="J20880">
        <f t="shared" si="326"/>
        <v>40</v>
      </c>
    </row>
    <row r="20881" spans="1:10" x14ac:dyDescent="0.3">
      <c r="A20881" t="s">
        <v>20865</v>
      </c>
      <c r="C20881" s="18">
        <v>354.7860098767822</v>
      </c>
      <c r="D20881" s="1"/>
      <c r="E20881" s="1">
        <v>6</v>
      </c>
      <c r="F20881" s="1">
        <v>1</v>
      </c>
      <c r="G20881" s="1">
        <v>0</v>
      </c>
      <c r="H20881" s="1">
        <v>5</v>
      </c>
      <c r="I20881" s="15">
        <v>0.16666666666666666</v>
      </c>
      <c r="J20881">
        <f t="shared" si="326"/>
        <v>40</v>
      </c>
    </row>
    <row r="20882" spans="1:10" x14ac:dyDescent="0.3">
      <c r="A20882" t="s">
        <v>20867</v>
      </c>
      <c r="C20882" s="18">
        <v>354.77138338802649</v>
      </c>
      <c r="D20882" s="1"/>
      <c r="E20882" s="1">
        <v>9</v>
      </c>
      <c r="F20882" s="1">
        <v>2</v>
      </c>
      <c r="G20882" s="1">
        <v>0</v>
      </c>
      <c r="H20882" s="1">
        <v>7</v>
      </c>
      <c r="I20882" s="15">
        <v>0.22222222222222221</v>
      </c>
      <c r="J20882">
        <f t="shared" si="326"/>
        <v>40</v>
      </c>
    </row>
    <row r="20883" spans="1:10" x14ac:dyDescent="0.3">
      <c r="A20883" t="s">
        <v>20868</v>
      </c>
      <c r="C20883" s="18">
        <v>354.75086991784758</v>
      </c>
      <c r="D20883" s="1"/>
      <c r="E20883" s="1">
        <v>11</v>
      </c>
      <c r="F20883" s="1">
        <v>3</v>
      </c>
      <c r="G20883" s="1">
        <v>0</v>
      </c>
      <c r="H20883" s="1">
        <v>8</v>
      </c>
      <c r="I20883" s="15">
        <v>0.27272727272727271</v>
      </c>
      <c r="J20883">
        <f t="shared" si="326"/>
        <v>40</v>
      </c>
    </row>
    <row r="20884" spans="1:10" x14ac:dyDescent="0.3">
      <c r="A20884" t="s">
        <v>20869</v>
      </c>
      <c r="C20884" s="18">
        <v>354.74412329602632</v>
      </c>
      <c r="D20884" s="1"/>
      <c r="E20884" s="1">
        <v>48</v>
      </c>
      <c r="F20884" s="1">
        <v>18</v>
      </c>
      <c r="G20884" s="1">
        <v>2</v>
      </c>
      <c r="H20884" s="1">
        <v>28</v>
      </c>
      <c r="I20884" s="15">
        <v>0.39583333333333331</v>
      </c>
      <c r="J20884">
        <f t="shared" si="326"/>
        <v>20</v>
      </c>
    </row>
    <row r="20885" spans="1:10" x14ac:dyDescent="0.3">
      <c r="A20885" t="s">
        <v>20870</v>
      </c>
      <c r="C20885" s="18">
        <v>354.72025990814416</v>
      </c>
      <c r="D20885" s="1"/>
      <c r="E20885" s="1">
        <v>13</v>
      </c>
      <c r="F20885" s="1">
        <v>4</v>
      </c>
      <c r="G20885" s="1">
        <v>0</v>
      </c>
      <c r="H20885" s="1">
        <v>9</v>
      </c>
      <c r="I20885" s="15">
        <v>0.30769230769230771</v>
      </c>
      <c r="J20885">
        <f t="shared" si="326"/>
        <v>40</v>
      </c>
    </row>
    <row r="20886" spans="1:10" x14ac:dyDescent="0.3">
      <c r="A20886" t="s">
        <v>20871</v>
      </c>
      <c r="C20886" s="18">
        <v>354.71738835222737</v>
      </c>
      <c r="D20886" s="1"/>
      <c r="E20886" s="1">
        <v>37</v>
      </c>
      <c r="F20886" s="1">
        <v>13</v>
      </c>
      <c r="G20886" s="1">
        <v>0</v>
      </c>
      <c r="H20886" s="1">
        <v>24</v>
      </c>
      <c r="I20886" s="15">
        <v>0.35135135135135137</v>
      </c>
      <c r="J20886">
        <f t="shared" si="326"/>
        <v>20</v>
      </c>
    </row>
    <row r="20887" spans="1:10" x14ac:dyDescent="0.3">
      <c r="A20887" t="s">
        <v>20873</v>
      </c>
      <c r="C20887" s="18">
        <v>354.70666773482441</v>
      </c>
      <c r="D20887" s="1"/>
      <c r="E20887" s="1">
        <v>7</v>
      </c>
      <c r="F20887" s="1">
        <v>1</v>
      </c>
      <c r="G20887" s="1">
        <v>0</v>
      </c>
      <c r="H20887" s="1">
        <v>6</v>
      </c>
      <c r="I20887" s="15">
        <v>0.14285714285714285</v>
      </c>
      <c r="J20887">
        <f t="shared" si="326"/>
        <v>40</v>
      </c>
    </row>
    <row r="20888" spans="1:10" x14ac:dyDescent="0.3">
      <c r="A20888" t="s">
        <v>21140</v>
      </c>
      <c r="C20888" s="18">
        <v>354.70651388827343</v>
      </c>
      <c r="D20888" s="1"/>
      <c r="E20888" s="1">
        <v>5</v>
      </c>
      <c r="F20888" s="1">
        <v>0</v>
      </c>
      <c r="G20888" s="1">
        <v>0</v>
      </c>
      <c r="H20888" s="1">
        <v>5</v>
      </c>
      <c r="I20888" s="15">
        <v>0</v>
      </c>
      <c r="J20888">
        <f t="shared" si="326"/>
        <v>40</v>
      </c>
    </row>
    <row r="20889" spans="1:10" x14ac:dyDescent="0.3">
      <c r="A20889" t="s">
        <v>20874</v>
      </c>
      <c r="C20889" s="18">
        <v>354.6781540410019</v>
      </c>
      <c r="D20889" s="1"/>
      <c r="E20889" s="1">
        <v>14</v>
      </c>
      <c r="F20889" s="1">
        <v>4</v>
      </c>
      <c r="G20889" s="1">
        <v>0</v>
      </c>
      <c r="H20889" s="1">
        <v>10</v>
      </c>
      <c r="I20889" s="15">
        <v>0.2857142857142857</v>
      </c>
      <c r="J20889">
        <f t="shared" si="326"/>
        <v>40</v>
      </c>
    </row>
    <row r="20890" spans="1:10" x14ac:dyDescent="0.3">
      <c r="A20890" t="s">
        <v>20875</v>
      </c>
      <c r="C20890" s="18">
        <v>354.65746522786475</v>
      </c>
      <c r="D20890" s="1"/>
      <c r="E20890" s="1">
        <v>9</v>
      </c>
      <c r="F20890" s="1">
        <v>2</v>
      </c>
      <c r="G20890" s="1">
        <v>0</v>
      </c>
      <c r="H20890" s="1">
        <v>7</v>
      </c>
      <c r="I20890" s="15">
        <v>0.22222222222222221</v>
      </c>
      <c r="J20890">
        <f t="shared" si="326"/>
        <v>40</v>
      </c>
    </row>
    <row r="20891" spans="1:10" x14ac:dyDescent="0.3">
      <c r="A20891" t="s">
        <v>20876</v>
      </c>
      <c r="C20891" s="18">
        <v>354.64873118785289</v>
      </c>
      <c r="D20891" s="1"/>
      <c r="E20891" s="1">
        <v>5</v>
      </c>
      <c r="F20891" s="1">
        <v>0</v>
      </c>
      <c r="G20891" s="1">
        <v>0</v>
      </c>
      <c r="H20891" s="1">
        <v>5</v>
      </c>
      <c r="I20891" s="15">
        <v>0</v>
      </c>
      <c r="J20891">
        <f t="shared" si="326"/>
        <v>40</v>
      </c>
    </row>
    <row r="20892" spans="1:10" x14ac:dyDescent="0.3">
      <c r="A20892" t="s">
        <v>20878</v>
      </c>
      <c r="C20892" s="18">
        <v>354.63422885447477</v>
      </c>
      <c r="D20892" s="1"/>
      <c r="E20892" s="1">
        <v>11</v>
      </c>
      <c r="F20892" s="1">
        <v>3</v>
      </c>
      <c r="G20892" s="1">
        <v>0</v>
      </c>
      <c r="H20892" s="1">
        <v>8</v>
      </c>
      <c r="I20892" s="15">
        <v>0.27272727272727271</v>
      </c>
      <c r="J20892">
        <f t="shared" si="326"/>
        <v>40</v>
      </c>
    </row>
    <row r="20893" spans="1:10" x14ac:dyDescent="0.3">
      <c r="A20893" t="s">
        <v>20879</v>
      </c>
      <c r="C20893" s="18">
        <v>354.56639177671673</v>
      </c>
      <c r="D20893" s="1"/>
      <c r="E20893" s="1">
        <v>12</v>
      </c>
      <c r="F20893" s="1">
        <v>3</v>
      </c>
      <c r="G20893" s="1">
        <v>1</v>
      </c>
      <c r="H20893" s="1">
        <v>8</v>
      </c>
      <c r="I20893" s="15">
        <v>0.29166666666666669</v>
      </c>
      <c r="J20893">
        <f t="shared" si="326"/>
        <v>40</v>
      </c>
    </row>
    <row r="20894" spans="1:10" x14ac:dyDescent="0.3">
      <c r="A20894" t="s">
        <v>20880</v>
      </c>
      <c r="C20894" s="18">
        <v>354.55394234755755</v>
      </c>
      <c r="D20894" s="1"/>
      <c r="E20894" s="1">
        <v>32</v>
      </c>
      <c r="F20894" s="1">
        <v>13</v>
      </c>
      <c r="G20894" s="1">
        <v>0</v>
      </c>
      <c r="H20894" s="1">
        <v>19</v>
      </c>
      <c r="I20894" s="15">
        <v>0.40625</v>
      </c>
      <c r="J20894">
        <f t="shared" si="326"/>
        <v>20</v>
      </c>
    </row>
    <row r="20895" spans="1:10" x14ac:dyDescent="0.3">
      <c r="A20895" s="21" t="s">
        <v>20881</v>
      </c>
      <c r="C20895" s="18">
        <v>354.54803590548738</v>
      </c>
      <c r="D20895" s="1"/>
      <c r="E20895" s="1">
        <v>15</v>
      </c>
      <c r="F20895" s="1">
        <v>4</v>
      </c>
      <c r="G20895" s="1">
        <v>2</v>
      </c>
      <c r="H20895" s="1">
        <v>9</v>
      </c>
      <c r="I20895" s="15">
        <v>0.33333333333333331</v>
      </c>
      <c r="J20895">
        <f t="shared" si="326"/>
        <v>40</v>
      </c>
    </row>
    <row r="20896" spans="1:10" x14ac:dyDescent="0.3">
      <c r="A20896" t="s">
        <v>20882</v>
      </c>
      <c r="C20896" s="18">
        <v>354.53100154488948</v>
      </c>
      <c r="D20896" s="1"/>
      <c r="E20896" s="1">
        <v>10</v>
      </c>
      <c r="F20896" s="1">
        <v>2</v>
      </c>
      <c r="G20896" s="1">
        <v>1</v>
      </c>
      <c r="H20896" s="1">
        <v>7</v>
      </c>
      <c r="I20896" s="15">
        <v>0.25</v>
      </c>
      <c r="J20896">
        <f t="shared" si="326"/>
        <v>40</v>
      </c>
    </row>
    <row r="20897" spans="1:10" x14ac:dyDescent="0.3">
      <c r="A20897" t="s">
        <v>20883</v>
      </c>
      <c r="C20897" s="18">
        <v>354.53048079428476</v>
      </c>
      <c r="D20897" s="1"/>
      <c r="E20897" s="1">
        <v>5</v>
      </c>
      <c r="F20897" s="1">
        <v>0</v>
      </c>
      <c r="G20897" s="1">
        <v>0</v>
      </c>
      <c r="H20897" s="1">
        <v>5</v>
      </c>
      <c r="I20897" s="15">
        <v>0</v>
      </c>
      <c r="J20897">
        <f t="shared" si="326"/>
        <v>40</v>
      </c>
    </row>
    <row r="20898" spans="1:10" x14ac:dyDescent="0.3">
      <c r="A20898" t="s">
        <v>20884</v>
      </c>
      <c r="C20898" s="18">
        <v>354.51415046291589</v>
      </c>
      <c r="D20898" s="1"/>
      <c r="E20898" s="1">
        <v>15</v>
      </c>
      <c r="F20898" s="1">
        <v>5</v>
      </c>
      <c r="G20898" s="1">
        <v>0</v>
      </c>
      <c r="H20898" s="1">
        <v>10</v>
      </c>
      <c r="I20898" s="15">
        <v>0.33333333333333331</v>
      </c>
      <c r="J20898">
        <f t="shared" si="326"/>
        <v>40</v>
      </c>
    </row>
    <row r="20899" spans="1:10" x14ac:dyDescent="0.3">
      <c r="A20899" t="s">
        <v>20885</v>
      </c>
      <c r="C20899" s="18">
        <v>354.51160860135491</v>
      </c>
      <c r="D20899" s="1"/>
      <c r="E20899" s="1">
        <v>6</v>
      </c>
      <c r="F20899" s="1">
        <v>1</v>
      </c>
      <c r="G20899" s="1">
        <v>0</v>
      </c>
      <c r="H20899" s="1">
        <v>5</v>
      </c>
      <c r="I20899" s="15">
        <v>0.16666666666666666</v>
      </c>
      <c r="J20899">
        <f t="shared" si="326"/>
        <v>40</v>
      </c>
    </row>
    <row r="20900" spans="1:10" x14ac:dyDescent="0.3">
      <c r="A20900" t="s">
        <v>20887</v>
      </c>
      <c r="C20900" s="18">
        <v>354.47642551992607</v>
      </c>
      <c r="D20900" s="1"/>
      <c r="E20900" s="1">
        <v>9</v>
      </c>
      <c r="F20900" s="1">
        <v>2</v>
      </c>
      <c r="G20900" s="1">
        <v>0</v>
      </c>
      <c r="H20900" s="1">
        <v>7</v>
      </c>
      <c r="I20900" s="15">
        <v>0.22222222222222221</v>
      </c>
      <c r="J20900">
        <f t="shared" si="326"/>
        <v>40</v>
      </c>
    </row>
    <row r="20901" spans="1:10" x14ac:dyDescent="0.3">
      <c r="A20901" t="s">
        <v>20889</v>
      </c>
      <c r="C20901" s="18">
        <v>354.45520209370972</v>
      </c>
      <c r="D20901" s="1"/>
      <c r="E20901" s="1">
        <v>44</v>
      </c>
      <c r="F20901" s="1">
        <v>14</v>
      </c>
      <c r="G20901" s="1">
        <v>5</v>
      </c>
      <c r="H20901" s="1">
        <v>25</v>
      </c>
      <c r="I20901" s="15">
        <v>0.375</v>
      </c>
      <c r="J20901">
        <f t="shared" si="326"/>
        <v>20</v>
      </c>
    </row>
    <row r="20902" spans="1:10" x14ac:dyDescent="0.3">
      <c r="A20902" t="s">
        <v>20890</v>
      </c>
      <c r="C20902" s="18">
        <v>354.44190598658906</v>
      </c>
      <c r="D20902" s="1"/>
      <c r="E20902" s="1">
        <v>9</v>
      </c>
      <c r="F20902" s="1">
        <v>2</v>
      </c>
      <c r="G20902" s="1">
        <v>0</v>
      </c>
      <c r="H20902" s="1">
        <v>7</v>
      </c>
      <c r="I20902" s="15">
        <v>0.22222222222222221</v>
      </c>
      <c r="J20902">
        <f t="shared" si="326"/>
        <v>40</v>
      </c>
    </row>
    <row r="20903" spans="1:10" x14ac:dyDescent="0.3">
      <c r="A20903" t="s">
        <v>20891</v>
      </c>
      <c r="C20903" s="18">
        <v>354.42381780229141</v>
      </c>
      <c r="D20903" s="1"/>
      <c r="E20903" s="1">
        <v>11</v>
      </c>
      <c r="F20903" s="1">
        <v>3</v>
      </c>
      <c r="G20903" s="1">
        <v>0</v>
      </c>
      <c r="H20903" s="1">
        <v>8</v>
      </c>
      <c r="I20903" s="15">
        <v>0.27272727272727271</v>
      </c>
      <c r="J20903">
        <f t="shared" si="326"/>
        <v>40</v>
      </c>
    </row>
    <row r="20904" spans="1:10" x14ac:dyDescent="0.3">
      <c r="A20904" t="s">
        <v>20892</v>
      </c>
      <c r="C20904" s="18">
        <v>354.40020700520103</v>
      </c>
      <c r="D20904" s="1"/>
      <c r="E20904" s="1">
        <v>34</v>
      </c>
      <c r="F20904" s="1">
        <v>13</v>
      </c>
      <c r="G20904" s="1">
        <v>1</v>
      </c>
      <c r="H20904" s="1">
        <v>20</v>
      </c>
      <c r="I20904" s="15">
        <v>0.39705882352941174</v>
      </c>
      <c r="J20904">
        <f t="shared" si="326"/>
        <v>20</v>
      </c>
    </row>
    <row r="20905" spans="1:10" x14ac:dyDescent="0.3">
      <c r="A20905" t="s">
        <v>20844</v>
      </c>
      <c r="C20905" s="18">
        <v>354.39805173373281</v>
      </c>
      <c r="D20905" s="1"/>
      <c r="E20905" s="1">
        <v>13</v>
      </c>
      <c r="F20905" s="1">
        <v>4</v>
      </c>
      <c r="G20905" s="1">
        <v>0</v>
      </c>
      <c r="H20905" s="1">
        <v>9</v>
      </c>
      <c r="I20905" s="15">
        <v>0.30769230769230771</v>
      </c>
      <c r="J20905">
        <f t="shared" si="326"/>
        <v>40</v>
      </c>
    </row>
    <row r="20906" spans="1:10" x14ac:dyDescent="0.3">
      <c r="A20906" t="s">
        <v>20895</v>
      </c>
      <c r="C20906" s="18">
        <v>354.33917915457062</v>
      </c>
      <c r="D20906" s="1"/>
      <c r="E20906" s="1">
        <v>9</v>
      </c>
      <c r="F20906" s="1">
        <v>2</v>
      </c>
      <c r="G20906" s="1">
        <v>0</v>
      </c>
      <c r="H20906" s="1">
        <v>7</v>
      </c>
      <c r="I20906" s="15">
        <v>0.22222222222222221</v>
      </c>
      <c r="J20906">
        <f t="shared" si="326"/>
        <v>40</v>
      </c>
    </row>
    <row r="20907" spans="1:10" x14ac:dyDescent="0.3">
      <c r="A20907" t="s">
        <v>20896</v>
      </c>
      <c r="C20907" s="18">
        <v>354.32583805225357</v>
      </c>
      <c r="D20907" s="1"/>
      <c r="E20907" s="1">
        <v>15</v>
      </c>
      <c r="F20907" s="1">
        <v>5</v>
      </c>
      <c r="G20907" s="1">
        <v>0</v>
      </c>
      <c r="H20907" s="1">
        <v>10</v>
      </c>
      <c r="I20907" s="15">
        <v>0.33333333333333331</v>
      </c>
      <c r="J20907">
        <f t="shared" si="326"/>
        <v>40</v>
      </c>
    </row>
    <row r="20908" spans="1:10" x14ac:dyDescent="0.3">
      <c r="A20908" t="s">
        <v>20897</v>
      </c>
      <c r="C20908" s="18">
        <v>354.31774940487179</v>
      </c>
      <c r="D20908" s="1"/>
      <c r="E20908" s="1">
        <v>8</v>
      </c>
      <c r="F20908" s="1">
        <v>2</v>
      </c>
      <c r="G20908" s="1">
        <v>0</v>
      </c>
      <c r="H20908" s="1">
        <v>6</v>
      </c>
      <c r="I20908" s="15">
        <v>0.25</v>
      </c>
      <c r="J20908">
        <f t="shared" si="326"/>
        <v>40</v>
      </c>
    </row>
    <row r="20909" spans="1:10" x14ac:dyDescent="0.3">
      <c r="A20909" t="s">
        <v>20899</v>
      </c>
      <c r="C20909" s="18">
        <v>354.31037751709943</v>
      </c>
      <c r="D20909" s="1"/>
      <c r="E20909" s="1">
        <v>11</v>
      </c>
      <c r="F20909" s="1">
        <v>3</v>
      </c>
      <c r="G20909" s="1">
        <v>1</v>
      </c>
      <c r="H20909" s="1">
        <v>7</v>
      </c>
      <c r="I20909" s="15">
        <v>0.31818181818181818</v>
      </c>
      <c r="J20909">
        <f t="shared" si="326"/>
        <v>40</v>
      </c>
    </row>
    <row r="20910" spans="1:10" x14ac:dyDescent="0.3">
      <c r="A20910" t="s">
        <v>20901</v>
      </c>
      <c r="C20910" s="18">
        <v>354.29525815889474</v>
      </c>
      <c r="D20910" s="1"/>
      <c r="E20910" s="1">
        <v>5</v>
      </c>
      <c r="F20910" s="1">
        <v>0</v>
      </c>
      <c r="G20910" s="1">
        <v>0</v>
      </c>
      <c r="H20910" s="1">
        <v>5</v>
      </c>
      <c r="I20910" s="15">
        <v>0</v>
      </c>
      <c r="J20910">
        <f t="shared" si="326"/>
        <v>40</v>
      </c>
    </row>
    <row r="20911" spans="1:10" x14ac:dyDescent="0.3">
      <c r="A20911" t="s">
        <v>21071</v>
      </c>
      <c r="C20911" s="18">
        <v>354.28494867058555</v>
      </c>
      <c r="D20911" s="1"/>
      <c r="E20911" s="1">
        <v>38</v>
      </c>
      <c r="F20911" s="1">
        <v>15</v>
      </c>
      <c r="G20911" s="1">
        <v>0</v>
      </c>
      <c r="H20911" s="1">
        <v>23</v>
      </c>
      <c r="I20911" s="15">
        <v>0.39473684210526316</v>
      </c>
      <c r="J20911">
        <f t="shared" si="326"/>
        <v>20</v>
      </c>
    </row>
    <row r="20912" spans="1:10" x14ac:dyDescent="0.3">
      <c r="A20912" t="s">
        <v>20903</v>
      </c>
      <c r="C20912" s="18">
        <v>354.2137646872327</v>
      </c>
      <c r="D20912" s="1"/>
      <c r="E20912" s="1">
        <v>22</v>
      </c>
      <c r="F20912" s="1">
        <v>9</v>
      </c>
      <c r="G20912" s="1">
        <v>0</v>
      </c>
      <c r="H20912" s="1">
        <v>13</v>
      </c>
      <c r="I20912" s="15">
        <v>0.40909090909090912</v>
      </c>
      <c r="J20912">
        <f t="shared" si="326"/>
        <v>40</v>
      </c>
    </row>
    <row r="20913" spans="1:10" x14ac:dyDescent="0.3">
      <c r="A20913" t="s">
        <v>21007</v>
      </c>
      <c r="C20913" s="18">
        <v>354.21318750147617</v>
      </c>
      <c r="D20913" s="1"/>
      <c r="E20913" s="1">
        <v>7</v>
      </c>
      <c r="F20913" s="1">
        <v>1</v>
      </c>
      <c r="G20913" s="1">
        <v>0</v>
      </c>
      <c r="H20913" s="1">
        <v>6</v>
      </c>
      <c r="I20913" s="15">
        <v>0.14285714285714285</v>
      </c>
      <c r="J20913">
        <f t="shared" si="326"/>
        <v>40</v>
      </c>
    </row>
    <row r="20914" spans="1:10" x14ac:dyDescent="0.3">
      <c r="A20914" t="s">
        <v>20904</v>
      </c>
      <c r="C20914" s="18">
        <v>354.21050564641052</v>
      </c>
      <c r="D20914" s="1"/>
      <c r="E20914" s="1">
        <v>13</v>
      </c>
      <c r="F20914" s="1">
        <v>4</v>
      </c>
      <c r="G20914" s="1">
        <v>0</v>
      </c>
      <c r="H20914" s="1">
        <v>9</v>
      </c>
      <c r="I20914" s="15">
        <v>0.30769230769230771</v>
      </c>
      <c r="J20914">
        <f t="shared" si="326"/>
        <v>40</v>
      </c>
    </row>
    <row r="20915" spans="1:10" x14ac:dyDescent="0.3">
      <c r="A20915" t="s">
        <v>21280</v>
      </c>
      <c r="C20915" s="18">
        <v>354.20721500028071</v>
      </c>
      <c r="D20915" s="1"/>
      <c r="E20915" s="1">
        <v>21</v>
      </c>
      <c r="F20915" s="1">
        <v>7</v>
      </c>
      <c r="G20915" s="1">
        <v>1</v>
      </c>
      <c r="H20915" s="1">
        <v>13</v>
      </c>
      <c r="I20915" s="15">
        <v>0.35714285714285715</v>
      </c>
      <c r="J20915">
        <f t="shared" si="326"/>
        <v>40</v>
      </c>
    </row>
    <row r="20916" spans="1:10" x14ac:dyDescent="0.3">
      <c r="A20916" s="21" t="s">
        <v>20905</v>
      </c>
      <c r="C20916" s="18">
        <v>354.19681759953022</v>
      </c>
      <c r="D20916" s="1"/>
      <c r="E20916" s="1">
        <v>21</v>
      </c>
      <c r="F20916" s="1">
        <v>7</v>
      </c>
      <c r="G20916" s="1">
        <v>0</v>
      </c>
      <c r="H20916" s="1">
        <v>14</v>
      </c>
      <c r="I20916" s="15">
        <v>0.33333333333333331</v>
      </c>
      <c r="J20916">
        <f t="shared" si="326"/>
        <v>40</v>
      </c>
    </row>
    <row r="20917" spans="1:10" x14ac:dyDescent="0.3">
      <c r="A20917" t="s">
        <v>20907</v>
      </c>
      <c r="C20917" s="18">
        <v>354.19148479785309</v>
      </c>
      <c r="D20917" s="1"/>
      <c r="E20917" s="1">
        <v>5</v>
      </c>
      <c r="F20917" s="1">
        <v>0</v>
      </c>
      <c r="G20917" s="1">
        <v>0</v>
      </c>
      <c r="H20917" s="1">
        <v>5</v>
      </c>
      <c r="I20917" s="15">
        <v>0</v>
      </c>
      <c r="J20917">
        <f t="shared" si="326"/>
        <v>40</v>
      </c>
    </row>
    <row r="20918" spans="1:10" x14ac:dyDescent="0.3">
      <c r="A20918" t="s">
        <v>20908</v>
      </c>
      <c r="C20918" s="18">
        <v>354.17890508894789</v>
      </c>
      <c r="D20918" s="1"/>
      <c r="E20918" s="1">
        <v>9</v>
      </c>
      <c r="F20918" s="1">
        <v>2</v>
      </c>
      <c r="G20918" s="1">
        <v>0</v>
      </c>
      <c r="H20918" s="1">
        <v>7</v>
      </c>
      <c r="I20918" s="15">
        <v>0.22222222222222221</v>
      </c>
      <c r="J20918">
        <f t="shared" si="326"/>
        <v>40</v>
      </c>
    </row>
    <row r="20919" spans="1:10" x14ac:dyDescent="0.3">
      <c r="A20919" t="s">
        <v>20914</v>
      </c>
      <c r="C20919" s="18">
        <v>354.17153220018872</v>
      </c>
      <c r="D20919" s="1"/>
      <c r="E20919" s="1">
        <v>34</v>
      </c>
      <c r="F20919" s="1">
        <v>10</v>
      </c>
      <c r="G20919" s="1">
        <v>3</v>
      </c>
      <c r="H20919" s="1">
        <v>21</v>
      </c>
      <c r="I20919" s="15">
        <v>0.33823529411764708</v>
      </c>
      <c r="J20919">
        <f t="shared" si="326"/>
        <v>20</v>
      </c>
    </row>
    <row r="20920" spans="1:10" x14ac:dyDescent="0.3">
      <c r="A20920" t="s">
        <v>20909</v>
      </c>
      <c r="C20920" s="18">
        <v>354.14133929100336</v>
      </c>
      <c r="D20920" s="1"/>
      <c r="E20920" s="1">
        <v>7</v>
      </c>
      <c r="F20920" s="1">
        <v>0</v>
      </c>
      <c r="G20920" s="1">
        <v>0</v>
      </c>
      <c r="H20920" s="1">
        <v>7</v>
      </c>
      <c r="I20920" s="15">
        <v>0</v>
      </c>
      <c r="J20920">
        <f t="shared" si="326"/>
        <v>40</v>
      </c>
    </row>
    <row r="20921" spans="1:10" x14ac:dyDescent="0.3">
      <c r="A20921" t="s">
        <v>20910</v>
      </c>
      <c r="C20921" s="18">
        <v>354.12613149843588</v>
      </c>
      <c r="D20921" s="1"/>
      <c r="E20921" s="1">
        <v>7</v>
      </c>
      <c r="F20921" s="1">
        <v>1</v>
      </c>
      <c r="G20921" s="1">
        <v>0</v>
      </c>
      <c r="H20921" s="1">
        <v>6</v>
      </c>
      <c r="I20921" s="15">
        <v>0.14285714285714285</v>
      </c>
      <c r="J20921">
        <f t="shared" si="326"/>
        <v>40</v>
      </c>
    </row>
    <row r="20922" spans="1:10" x14ac:dyDescent="0.3">
      <c r="A20922" t="s">
        <v>20911</v>
      </c>
      <c r="C20922" s="18">
        <v>354.12594657808415</v>
      </c>
      <c r="D20922" s="1"/>
      <c r="E20922" s="1">
        <v>24</v>
      </c>
      <c r="F20922" s="1">
        <v>9</v>
      </c>
      <c r="G20922" s="1">
        <v>0</v>
      </c>
      <c r="H20922" s="1">
        <v>15</v>
      </c>
      <c r="I20922" s="15">
        <v>0.375</v>
      </c>
      <c r="J20922">
        <f t="shared" si="326"/>
        <v>40</v>
      </c>
    </row>
    <row r="20923" spans="1:10" x14ac:dyDescent="0.3">
      <c r="A20923" t="s">
        <v>20912</v>
      </c>
      <c r="C20923" s="18">
        <v>354.1230672048016</v>
      </c>
      <c r="D20923" s="1"/>
      <c r="E20923" s="1">
        <v>12</v>
      </c>
      <c r="F20923" s="1">
        <v>3</v>
      </c>
      <c r="G20923" s="1">
        <v>1</v>
      </c>
      <c r="H20923" s="1">
        <v>8</v>
      </c>
      <c r="I20923" s="15">
        <v>0.29166666666666669</v>
      </c>
      <c r="J20923">
        <f t="shared" si="326"/>
        <v>40</v>
      </c>
    </row>
    <row r="20924" spans="1:10" x14ac:dyDescent="0.3">
      <c r="A20924" t="s">
        <v>20949</v>
      </c>
      <c r="C20924" s="18">
        <v>354.12276086058739</v>
      </c>
      <c r="D20924" s="1"/>
      <c r="E20924" s="1">
        <v>33</v>
      </c>
      <c r="F20924" s="1">
        <v>11</v>
      </c>
      <c r="G20924" s="1">
        <v>1</v>
      </c>
      <c r="H20924" s="1">
        <v>21</v>
      </c>
      <c r="I20924" s="15">
        <v>0.34848484848484851</v>
      </c>
      <c r="J20924">
        <f t="shared" si="326"/>
        <v>20</v>
      </c>
    </row>
    <row r="20925" spans="1:10" x14ac:dyDescent="0.3">
      <c r="A20925" t="s">
        <v>20913</v>
      </c>
      <c r="C20925" s="18">
        <v>354.07280017032087</v>
      </c>
      <c r="D20925" s="1"/>
      <c r="E20925" s="1">
        <v>9</v>
      </c>
      <c r="F20925" s="1">
        <v>2</v>
      </c>
      <c r="G20925" s="1">
        <v>0</v>
      </c>
      <c r="H20925" s="1">
        <v>7</v>
      </c>
      <c r="I20925" s="15">
        <v>0.22222222222222221</v>
      </c>
      <c r="J20925">
        <f t="shared" si="326"/>
        <v>40</v>
      </c>
    </row>
    <row r="20926" spans="1:10" x14ac:dyDescent="0.3">
      <c r="A20926" t="s">
        <v>20915</v>
      </c>
      <c r="C20926" s="18">
        <v>354.05899187815805</v>
      </c>
      <c r="D20926" s="1"/>
      <c r="E20926" s="1">
        <v>6</v>
      </c>
      <c r="F20926" s="1">
        <v>1</v>
      </c>
      <c r="G20926" s="1">
        <v>0</v>
      </c>
      <c r="H20926" s="1">
        <v>5</v>
      </c>
      <c r="I20926" s="15">
        <v>0.16666666666666666</v>
      </c>
      <c r="J20926">
        <f t="shared" si="326"/>
        <v>40</v>
      </c>
    </row>
    <row r="20927" spans="1:10" x14ac:dyDescent="0.3">
      <c r="A20927" t="s">
        <v>20917</v>
      </c>
      <c r="C20927" s="18">
        <v>354.03052970189049</v>
      </c>
      <c r="D20927" s="1"/>
      <c r="E20927" s="1">
        <v>10</v>
      </c>
      <c r="F20927" s="1">
        <v>3</v>
      </c>
      <c r="G20927" s="1">
        <v>0</v>
      </c>
      <c r="H20927" s="1">
        <v>7</v>
      </c>
      <c r="I20927" s="15">
        <v>0.3</v>
      </c>
      <c r="J20927">
        <f t="shared" si="326"/>
        <v>40</v>
      </c>
    </row>
    <row r="20928" spans="1:10" x14ac:dyDescent="0.3">
      <c r="A20928" t="s">
        <v>20920</v>
      </c>
      <c r="C20928" s="18">
        <v>354.00865758163286</v>
      </c>
      <c r="D20928" s="1"/>
      <c r="E20928" s="1">
        <v>22</v>
      </c>
      <c r="F20928" s="1">
        <v>7</v>
      </c>
      <c r="G20928" s="1">
        <v>3</v>
      </c>
      <c r="H20928" s="1">
        <v>12</v>
      </c>
      <c r="I20928" s="15">
        <v>0.38636363636363635</v>
      </c>
      <c r="J20928">
        <f t="shared" si="326"/>
        <v>40</v>
      </c>
    </row>
    <row r="20929" spans="1:10" x14ac:dyDescent="0.3">
      <c r="A20929" t="s">
        <v>20921</v>
      </c>
      <c r="C20929" s="18">
        <v>353.98599225382975</v>
      </c>
      <c r="D20929" s="1"/>
      <c r="E20929" s="1">
        <v>12</v>
      </c>
      <c r="F20929" s="1">
        <v>3</v>
      </c>
      <c r="G20929" s="1">
        <v>0</v>
      </c>
      <c r="H20929" s="1">
        <v>9</v>
      </c>
      <c r="I20929" s="15">
        <v>0.25</v>
      </c>
      <c r="J20929">
        <f t="shared" si="326"/>
        <v>40</v>
      </c>
    </row>
    <row r="20930" spans="1:10" x14ac:dyDescent="0.3">
      <c r="A20930" t="s">
        <v>20922</v>
      </c>
      <c r="C20930" s="18">
        <v>353.96249071900559</v>
      </c>
      <c r="D20930" s="1"/>
      <c r="E20930" s="1">
        <v>9</v>
      </c>
      <c r="F20930" s="1">
        <v>1</v>
      </c>
      <c r="G20930" s="1">
        <v>0</v>
      </c>
      <c r="H20930" s="1">
        <v>8</v>
      </c>
      <c r="I20930" s="15">
        <v>0.1111111111111111</v>
      </c>
      <c r="J20930">
        <f t="shared" si="326"/>
        <v>40</v>
      </c>
    </row>
    <row r="20931" spans="1:10" x14ac:dyDescent="0.3">
      <c r="A20931" t="s">
        <v>20923</v>
      </c>
      <c r="C20931" s="18">
        <v>353.95412879283163</v>
      </c>
      <c r="D20931" s="1"/>
      <c r="E20931" s="1">
        <v>5</v>
      </c>
      <c r="F20931" s="1">
        <v>0</v>
      </c>
      <c r="G20931" s="1">
        <v>0</v>
      </c>
      <c r="H20931" s="1">
        <v>5</v>
      </c>
      <c r="I20931" s="15">
        <v>0</v>
      </c>
      <c r="J20931">
        <f t="shared" si="326"/>
        <v>40</v>
      </c>
    </row>
    <row r="20932" spans="1:10" x14ac:dyDescent="0.3">
      <c r="A20932" t="s">
        <v>20925</v>
      </c>
      <c r="C20932" s="18">
        <v>353.89400184863138</v>
      </c>
      <c r="D20932" s="1"/>
      <c r="E20932" s="1">
        <v>5</v>
      </c>
      <c r="F20932" s="1">
        <v>1</v>
      </c>
      <c r="G20932" s="1">
        <v>0</v>
      </c>
      <c r="H20932" s="1">
        <v>4</v>
      </c>
      <c r="I20932" s="15">
        <v>0.2</v>
      </c>
      <c r="J20932">
        <f t="shared" ref="J20932:J20995" si="327">IF(E20932&lt;=30,40,20)</f>
        <v>40</v>
      </c>
    </row>
    <row r="20933" spans="1:10" x14ac:dyDescent="0.3">
      <c r="A20933" t="s">
        <v>20980</v>
      </c>
      <c r="C20933" s="18">
        <v>353.89113370067724</v>
      </c>
      <c r="D20933" s="1"/>
      <c r="E20933" s="1">
        <v>20</v>
      </c>
      <c r="F20933" s="1">
        <v>5</v>
      </c>
      <c r="G20933" s="1">
        <v>5</v>
      </c>
      <c r="H20933" s="1">
        <v>10</v>
      </c>
      <c r="I20933" s="15">
        <v>0.375</v>
      </c>
      <c r="J20933">
        <f t="shared" si="327"/>
        <v>40</v>
      </c>
    </row>
    <row r="20934" spans="1:10" x14ac:dyDescent="0.3">
      <c r="A20934" t="s">
        <v>20926</v>
      </c>
      <c r="C20934" s="18">
        <v>353.88613700230678</v>
      </c>
      <c r="D20934" s="1"/>
      <c r="E20934" s="1">
        <v>12</v>
      </c>
      <c r="F20934" s="1">
        <v>3</v>
      </c>
      <c r="G20934" s="1">
        <v>2</v>
      </c>
      <c r="H20934" s="1">
        <v>7</v>
      </c>
      <c r="I20934" s="15">
        <v>0.33333333333333331</v>
      </c>
      <c r="J20934">
        <f t="shared" si="327"/>
        <v>40</v>
      </c>
    </row>
    <row r="20935" spans="1:10" x14ac:dyDescent="0.3">
      <c r="A20935" t="s">
        <v>20993</v>
      </c>
      <c r="C20935" s="18">
        <v>353.87786927157708</v>
      </c>
      <c r="D20935" s="1"/>
      <c r="E20935" s="1">
        <v>5</v>
      </c>
      <c r="F20935" s="1">
        <v>0</v>
      </c>
      <c r="G20935" s="1">
        <v>1</v>
      </c>
      <c r="H20935" s="1">
        <v>4</v>
      </c>
      <c r="I20935" s="15">
        <v>0.1</v>
      </c>
      <c r="J20935">
        <f t="shared" si="327"/>
        <v>40</v>
      </c>
    </row>
    <row r="20936" spans="1:10" x14ac:dyDescent="0.3">
      <c r="A20936" t="s">
        <v>21027</v>
      </c>
      <c r="C20936" s="18">
        <v>353.87733750592093</v>
      </c>
      <c r="D20936" s="1"/>
      <c r="E20936" s="1">
        <v>21</v>
      </c>
      <c r="F20936" s="1">
        <v>7</v>
      </c>
      <c r="G20936" s="1">
        <v>1</v>
      </c>
      <c r="H20936" s="1">
        <v>13</v>
      </c>
      <c r="I20936" s="15">
        <v>0.35714285714285715</v>
      </c>
      <c r="J20936">
        <f t="shared" si="327"/>
        <v>40</v>
      </c>
    </row>
    <row r="20937" spans="1:10" x14ac:dyDescent="0.3">
      <c r="A20937" t="s">
        <v>20928</v>
      </c>
      <c r="C20937" s="18">
        <v>353.86804755146841</v>
      </c>
      <c r="D20937" s="1"/>
      <c r="E20937" s="1">
        <v>7</v>
      </c>
      <c r="F20937" s="1">
        <v>1</v>
      </c>
      <c r="G20937" s="1">
        <v>0</v>
      </c>
      <c r="H20937" s="1">
        <v>6</v>
      </c>
      <c r="I20937" s="15">
        <v>0.14285714285714285</v>
      </c>
      <c r="J20937">
        <f t="shared" si="327"/>
        <v>40</v>
      </c>
    </row>
    <row r="20938" spans="1:10" x14ac:dyDescent="0.3">
      <c r="A20938" t="s">
        <v>20929</v>
      </c>
      <c r="C20938" s="18">
        <v>353.8607133709171</v>
      </c>
      <c r="D20938" s="1"/>
      <c r="E20938" s="1">
        <v>5</v>
      </c>
      <c r="F20938" s="1">
        <v>0</v>
      </c>
      <c r="G20938" s="1">
        <v>0</v>
      </c>
      <c r="H20938" s="1">
        <v>5</v>
      </c>
      <c r="I20938" s="15">
        <v>0</v>
      </c>
      <c r="J20938">
        <f t="shared" si="327"/>
        <v>40</v>
      </c>
    </row>
    <row r="20939" spans="1:10" x14ac:dyDescent="0.3">
      <c r="A20939" t="s">
        <v>20931</v>
      </c>
      <c r="C20939" s="18">
        <v>353.85498957276775</v>
      </c>
      <c r="D20939" s="1"/>
      <c r="E20939" s="1">
        <v>5</v>
      </c>
      <c r="F20939" s="1">
        <v>0</v>
      </c>
      <c r="G20939" s="1">
        <v>0</v>
      </c>
      <c r="H20939" s="1">
        <v>5</v>
      </c>
      <c r="I20939" s="15">
        <v>0</v>
      </c>
      <c r="J20939">
        <f t="shared" si="327"/>
        <v>40</v>
      </c>
    </row>
    <row r="20940" spans="1:10" x14ac:dyDescent="0.3">
      <c r="A20940" t="s">
        <v>20932</v>
      </c>
      <c r="C20940" s="18">
        <v>353.84103838497271</v>
      </c>
      <c r="D20940" s="1"/>
      <c r="E20940" s="1">
        <v>13</v>
      </c>
      <c r="F20940" s="1">
        <v>4</v>
      </c>
      <c r="G20940" s="1">
        <v>0</v>
      </c>
      <c r="H20940" s="1">
        <v>9</v>
      </c>
      <c r="I20940" s="15">
        <v>0.30769230769230771</v>
      </c>
      <c r="J20940">
        <f t="shared" si="327"/>
        <v>40</v>
      </c>
    </row>
    <row r="20941" spans="1:10" x14ac:dyDescent="0.3">
      <c r="A20941" t="s">
        <v>20933</v>
      </c>
      <c r="C20941" s="18">
        <v>353.83445704710056</v>
      </c>
      <c r="D20941" s="1"/>
      <c r="E20941" s="1">
        <v>5</v>
      </c>
      <c r="F20941" s="1">
        <v>0</v>
      </c>
      <c r="G20941" s="1">
        <v>0</v>
      </c>
      <c r="H20941" s="1">
        <v>5</v>
      </c>
      <c r="I20941" s="15">
        <v>0</v>
      </c>
      <c r="J20941">
        <f t="shared" si="327"/>
        <v>40</v>
      </c>
    </row>
    <row r="20942" spans="1:10" x14ac:dyDescent="0.3">
      <c r="A20942" t="s">
        <v>20934</v>
      </c>
      <c r="C20942" s="18">
        <v>353.82918610506044</v>
      </c>
      <c r="D20942" s="1"/>
      <c r="E20942" s="1">
        <v>18</v>
      </c>
      <c r="F20942" s="1">
        <v>6</v>
      </c>
      <c r="G20942" s="1">
        <v>0</v>
      </c>
      <c r="H20942" s="1">
        <v>12</v>
      </c>
      <c r="I20942" s="15">
        <v>0.33333333333333331</v>
      </c>
      <c r="J20942">
        <f t="shared" si="327"/>
        <v>40</v>
      </c>
    </row>
    <row r="20943" spans="1:10" x14ac:dyDescent="0.3">
      <c r="A20943" t="s">
        <v>20935</v>
      </c>
      <c r="C20943" s="18">
        <v>353.80057287588238</v>
      </c>
      <c r="D20943" s="1"/>
      <c r="E20943" s="1">
        <v>5</v>
      </c>
      <c r="F20943" s="1">
        <v>0</v>
      </c>
      <c r="G20943" s="1">
        <v>0</v>
      </c>
      <c r="H20943" s="1">
        <v>5</v>
      </c>
      <c r="I20943" s="15">
        <v>0</v>
      </c>
      <c r="J20943">
        <f t="shared" si="327"/>
        <v>40</v>
      </c>
    </row>
    <row r="20944" spans="1:10" x14ac:dyDescent="0.3">
      <c r="A20944" t="s">
        <v>20936</v>
      </c>
      <c r="C20944" s="18">
        <v>353.79139830729935</v>
      </c>
      <c r="D20944" s="1"/>
      <c r="E20944" s="1">
        <v>5</v>
      </c>
      <c r="F20944" s="1">
        <v>0</v>
      </c>
      <c r="G20944" s="1">
        <v>0</v>
      </c>
      <c r="H20944" s="1">
        <v>5</v>
      </c>
      <c r="I20944" s="15">
        <v>0</v>
      </c>
      <c r="J20944">
        <f t="shared" si="327"/>
        <v>40</v>
      </c>
    </row>
    <row r="20945" spans="1:10" x14ac:dyDescent="0.3">
      <c r="A20945" t="s">
        <v>21052</v>
      </c>
      <c r="C20945" s="18">
        <v>353.78819000583667</v>
      </c>
      <c r="D20945" s="1"/>
      <c r="E20945" s="1">
        <v>8</v>
      </c>
      <c r="F20945" s="1">
        <v>1</v>
      </c>
      <c r="G20945" s="1">
        <v>1</v>
      </c>
      <c r="H20945" s="1">
        <v>6</v>
      </c>
      <c r="I20945" s="15">
        <v>0.1875</v>
      </c>
      <c r="J20945">
        <f t="shared" si="327"/>
        <v>40</v>
      </c>
    </row>
    <row r="20946" spans="1:10" x14ac:dyDescent="0.3">
      <c r="A20946" t="s">
        <v>21246</v>
      </c>
      <c r="C20946" s="18">
        <v>353.78458841976681</v>
      </c>
      <c r="D20946" s="1"/>
      <c r="E20946" s="1">
        <v>9</v>
      </c>
      <c r="F20946" s="1">
        <v>2</v>
      </c>
      <c r="G20946" s="1">
        <v>0</v>
      </c>
      <c r="H20946" s="1">
        <v>7</v>
      </c>
      <c r="I20946" s="15">
        <v>0.22222222222222221</v>
      </c>
      <c r="J20946">
        <f t="shared" si="327"/>
        <v>40</v>
      </c>
    </row>
    <row r="20947" spans="1:10" x14ac:dyDescent="0.3">
      <c r="A20947" t="s">
        <v>20937</v>
      </c>
      <c r="C20947" s="18">
        <v>353.78206399727947</v>
      </c>
      <c r="D20947" s="1"/>
      <c r="E20947" s="1">
        <v>5</v>
      </c>
      <c r="F20947" s="1">
        <v>0</v>
      </c>
      <c r="G20947" s="1">
        <v>0</v>
      </c>
      <c r="H20947" s="1">
        <v>5</v>
      </c>
      <c r="I20947" s="15">
        <v>0</v>
      </c>
      <c r="J20947">
        <f t="shared" si="327"/>
        <v>40</v>
      </c>
    </row>
    <row r="20948" spans="1:10" x14ac:dyDescent="0.3">
      <c r="A20948" t="s">
        <v>21125</v>
      </c>
      <c r="C20948" s="18">
        <v>353.78146966131828</v>
      </c>
      <c r="D20948" s="1"/>
      <c r="E20948" s="1">
        <v>20</v>
      </c>
      <c r="F20948" s="1">
        <v>6</v>
      </c>
      <c r="G20948" s="1">
        <v>1</v>
      </c>
      <c r="H20948" s="1">
        <v>13</v>
      </c>
      <c r="I20948" s="15">
        <v>0.32500000000000001</v>
      </c>
      <c r="J20948">
        <f t="shared" si="327"/>
        <v>40</v>
      </c>
    </row>
    <row r="20949" spans="1:10" x14ac:dyDescent="0.3">
      <c r="A20949" t="s">
        <v>20938</v>
      </c>
      <c r="C20949" s="18">
        <v>353.77020751853672</v>
      </c>
      <c r="D20949" s="1"/>
      <c r="E20949" s="1">
        <v>20</v>
      </c>
      <c r="F20949" s="1">
        <v>7</v>
      </c>
      <c r="G20949" s="1">
        <v>1</v>
      </c>
      <c r="H20949" s="1">
        <v>12</v>
      </c>
      <c r="I20949" s="15">
        <v>0.375</v>
      </c>
      <c r="J20949">
        <f t="shared" si="327"/>
        <v>40</v>
      </c>
    </row>
    <row r="20950" spans="1:10" x14ac:dyDescent="0.3">
      <c r="A20950" t="s">
        <v>20939</v>
      </c>
      <c r="C20950" s="18">
        <v>353.76687291891341</v>
      </c>
      <c r="D20950" s="1"/>
      <c r="E20950" s="1">
        <v>5</v>
      </c>
      <c r="F20950" s="1">
        <v>0</v>
      </c>
      <c r="G20950" s="1">
        <v>0</v>
      </c>
      <c r="H20950" s="1">
        <v>5</v>
      </c>
      <c r="I20950" s="15">
        <v>0</v>
      </c>
      <c r="J20950">
        <f t="shared" si="327"/>
        <v>40</v>
      </c>
    </row>
    <row r="20951" spans="1:10" x14ac:dyDescent="0.3">
      <c r="A20951" t="s">
        <v>20950</v>
      </c>
      <c r="C20951" s="18">
        <v>353.75934835828548</v>
      </c>
      <c r="D20951" s="1"/>
      <c r="E20951" s="1">
        <v>9</v>
      </c>
      <c r="F20951" s="1">
        <v>2</v>
      </c>
      <c r="G20951" s="1">
        <v>0</v>
      </c>
      <c r="H20951" s="1">
        <v>7</v>
      </c>
      <c r="I20951" s="15">
        <v>0.22222222222222221</v>
      </c>
      <c r="J20951">
        <f t="shared" si="327"/>
        <v>40</v>
      </c>
    </row>
    <row r="20952" spans="1:10" x14ac:dyDescent="0.3">
      <c r="A20952" t="s">
        <v>20940</v>
      </c>
      <c r="C20952" s="18">
        <v>353.75534488129711</v>
      </c>
      <c r="D20952" s="1"/>
      <c r="E20952" s="1">
        <v>13</v>
      </c>
      <c r="F20952" s="1">
        <v>4</v>
      </c>
      <c r="G20952" s="1">
        <v>0</v>
      </c>
      <c r="H20952" s="1">
        <v>9</v>
      </c>
      <c r="I20952" s="15">
        <v>0.30769230769230771</v>
      </c>
      <c r="J20952">
        <f t="shared" si="327"/>
        <v>40</v>
      </c>
    </row>
    <row r="20953" spans="1:10" x14ac:dyDescent="0.3">
      <c r="A20953" t="s">
        <v>20941</v>
      </c>
      <c r="C20953" s="18">
        <v>347.64637339449189</v>
      </c>
      <c r="D20953" s="1"/>
      <c r="E20953" s="1">
        <v>39</v>
      </c>
      <c r="F20953" s="1">
        <v>13</v>
      </c>
      <c r="G20953" s="1">
        <v>2</v>
      </c>
      <c r="H20953" s="1">
        <v>24</v>
      </c>
      <c r="I20953" s="15">
        <v>0.35897435897435898</v>
      </c>
      <c r="J20953">
        <f t="shared" si="327"/>
        <v>20</v>
      </c>
    </row>
    <row r="20954" spans="1:10" x14ac:dyDescent="0.3">
      <c r="A20954" t="s">
        <v>20942</v>
      </c>
      <c r="C20954" s="18">
        <v>353.72232793335951</v>
      </c>
      <c r="D20954" s="1"/>
      <c r="E20954" s="1">
        <v>37</v>
      </c>
      <c r="F20954" s="1">
        <v>15</v>
      </c>
      <c r="G20954" s="1">
        <v>1</v>
      </c>
      <c r="H20954" s="1">
        <v>21</v>
      </c>
      <c r="I20954" s="15">
        <v>0.41891891891891891</v>
      </c>
      <c r="J20954">
        <f t="shared" si="327"/>
        <v>20</v>
      </c>
    </row>
    <row r="20955" spans="1:10" x14ac:dyDescent="0.3">
      <c r="A20955" t="s">
        <v>20943</v>
      </c>
      <c r="C20955" s="18">
        <v>353.71461512598927</v>
      </c>
      <c r="D20955" s="1"/>
      <c r="E20955" s="1">
        <v>5</v>
      </c>
      <c r="F20955" s="1">
        <v>0</v>
      </c>
      <c r="G20955" s="1">
        <v>0</v>
      </c>
      <c r="H20955" s="1">
        <v>5</v>
      </c>
      <c r="I20955" s="15">
        <v>0</v>
      </c>
      <c r="J20955">
        <f t="shared" si="327"/>
        <v>40</v>
      </c>
    </row>
    <row r="20956" spans="1:10" x14ac:dyDescent="0.3">
      <c r="A20956" t="s">
        <v>20997</v>
      </c>
      <c r="C20956" s="18">
        <v>353.70888367486384</v>
      </c>
      <c r="D20956" s="1"/>
      <c r="E20956" s="1">
        <v>18</v>
      </c>
      <c r="F20956" s="1">
        <v>5</v>
      </c>
      <c r="G20956" s="1">
        <v>0</v>
      </c>
      <c r="H20956" s="1">
        <v>13</v>
      </c>
      <c r="I20956" s="15">
        <v>0.27777777777777779</v>
      </c>
      <c r="J20956">
        <f t="shared" si="327"/>
        <v>40</v>
      </c>
    </row>
    <row r="20957" spans="1:10" x14ac:dyDescent="0.3">
      <c r="A20957" t="s">
        <v>20944</v>
      </c>
      <c r="C20957" s="18">
        <v>353.70554396047675</v>
      </c>
      <c r="D20957" s="1"/>
      <c r="E20957" s="1">
        <v>7</v>
      </c>
      <c r="F20957" s="1">
        <v>1</v>
      </c>
      <c r="G20957" s="1">
        <v>0</v>
      </c>
      <c r="H20957" s="1">
        <v>6</v>
      </c>
      <c r="I20957" s="15">
        <v>0.14285714285714285</v>
      </c>
      <c r="J20957">
        <f t="shared" si="327"/>
        <v>40</v>
      </c>
    </row>
    <row r="20958" spans="1:10" x14ac:dyDescent="0.3">
      <c r="A20958" t="s">
        <v>20945</v>
      </c>
      <c r="C20958" s="18">
        <v>353.69934728143511</v>
      </c>
      <c r="D20958" s="1"/>
      <c r="E20958" s="1">
        <v>6</v>
      </c>
      <c r="F20958" s="1">
        <v>1</v>
      </c>
      <c r="G20958" s="1">
        <v>0</v>
      </c>
      <c r="H20958" s="1">
        <v>5</v>
      </c>
      <c r="I20958" s="15">
        <v>0.16666666666666666</v>
      </c>
      <c r="J20958">
        <f t="shared" si="327"/>
        <v>40</v>
      </c>
    </row>
    <row r="20959" spans="1:10" x14ac:dyDescent="0.3">
      <c r="A20959" t="s">
        <v>20946</v>
      </c>
      <c r="C20959" s="18">
        <v>353.68807665715445</v>
      </c>
      <c r="D20959" s="1"/>
      <c r="E20959" s="1">
        <v>5</v>
      </c>
      <c r="F20959" s="1">
        <v>0</v>
      </c>
      <c r="G20959" s="1">
        <v>0</v>
      </c>
      <c r="H20959" s="1">
        <v>5</v>
      </c>
      <c r="I20959" s="15">
        <v>0</v>
      </c>
      <c r="J20959">
        <f t="shared" si="327"/>
        <v>40</v>
      </c>
    </row>
    <row r="20960" spans="1:10" x14ac:dyDescent="0.3">
      <c r="A20960" t="s">
        <v>20947</v>
      </c>
      <c r="C20960" s="18">
        <v>353.68659121360099</v>
      </c>
      <c r="D20960" s="1"/>
      <c r="E20960" s="1">
        <v>14</v>
      </c>
      <c r="F20960" s="1">
        <v>4</v>
      </c>
      <c r="G20960" s="1">
        <v>0</v>
      </c>
      <c r="H20960" s="1">
        <v>10</v>
      </c>
      <c r="I20960" s="15">
        <v>0.2857142857142857</v>
      </c>
      <c r="J20960">
        <f t="shared" si="327"/>
        <v>40</v>
      </c>
    </row>
    <row r="20961" spans="1:10" x14ac:dyDescent="0.3">
      <c r="A20961" t="s">
        <v>20948</v>
      </c>
      <c r="C20961" s="18">
        <v>353.6772311098207</v>
      </c>
      <c r="D20961" s="1"/>
      <c r="E20961" s="1">
        <v>11</v>
      </c>
      <c r="F20961" s="1">
        <v>2</v>
      </c>
      <c r="G20961" s="1">
        <v>0</v>
      </c>
      <c r="H20961" s="1">
        <v>9</v>
      </c>
      <c r="I20961" s="15">
        <v>0.18181818181818182</v>
      </c>
      <c r="J20961">
        <f t="shared" si="327"/>
        <v>40</v>
      </c>
    </row>
    <row r="20962" spans="1:10" x14ac:dyDescent="0.3">
      <c r="A20962" t="s">
        <v>20953</v>
      </c>
      <c r="C20962" s="18">
        <v>353.66578490217063</v>
      </c>
      <c r="D20962" s="1"/>
      <c r="E20962" s="1">
        <v>29</v>
      </c>
      <c r="F20962" s="1">
        <v>10</v>
      </c>
      <c r="G20962" s="1">
        <v>0</v>
      </c>
      <c r="H20962" s="1">
        <v>19</v>
      </c>
      <c r="I20962" s="15">
        <v>0.34482758620689657</v>
      </c>
      <c r="J20962">
        <f t="shared" si="327"/>
        <v>40</v>
      </c>
    </row>
    <row r="20963" spans="1:10" x14ac:dyDescent="0.3">
      <c r="A20963" t="s">
        <v>21038</v>
      </c>
      <c r="C20963" s="18">
        <v>353.65883004361262</v>
      </c>
      <c r="D20963" s="1"/>
      <c r="E20963" s="1">
        <v>67</v>
      </c>
      <c r="F20963" s="1">
        <v>31</v>
      </c>
      <c r="G20963" s="1">
        <v>0</v>
      </c>
      <c r="H20963" s="1">
        <v>36</v>
      </c>
      <c r="I20963" s="15">
        <v>0.46268656716417911</v>
      </c>
      <c r="J20963">
        <f t="shared" si="327"/>
        <v>20</v>
      </c>
    </row>
    <row r="20964" spans="1:10" x14ac:dyDescent="0.3">
      <c r="A20964" t="s">
        <v>20951</v>
      </c>
      <c r="C20964" s="18">
        <v>353.62830900326588</v>
      </c>
      <c r="D20964" s="1"/>
      <c r="E20964" s="1">
        <v>17</v>
      </c>
      <c r="F20964" s="1">
        <v>7</v>
      </c>
      <c r="G20964" s="1">
        <v>1</v>
      </c>
      <c r="H20964" s="1">
        <v>9</v>
      </c>
      <c r="I20964" s="15">
        <v>0.44117647058823528</v>
      </c>
      <c r="J20964">
        <f t="shared" si="327"/>
        <v>40</v>
      </c>
    </row>
    <row r="20965" spans="1:10" x14ac:dyDescent="0.3">
      <c r="A20965" t="s">
        <v>20952</v>
      </c>
      <c r="C20965" s="18">
        <v>353.62391745094828</v>
      </c>
      <c r="D20965" s="1"/>
      <c r="E20965" s="1">
        <v>13</v>
      </c>
      <c r="F20965" s="1">
        <v>3</v>
      </c>
      <c r="G20965" s="1">
        <v>1</v>
      </c>
      <c r="H20965" s="1">
        <v>9</v>
      </c>
      <c r="I20965" s="15">
        <v>0.26923076923076922</v>
      </c>
      <c r="J20965">
        <f t="shared" si="327"/>
        <v>40</v>
      </c>
    </row>
    <row r="20966" spans="1:10" x14ac:dyDescent="0.3">
      <c r="A20966" t="s">
        <v>20979</v>
      </c>
      <c r="C20966" s="18">
        <v>353.58811180043637</v>
      </c>
      <c r="D20966" s="1"/>
      <c r="E20966" s="1">
        <v>74</v>
      </c>
      <c r="F20966" s="1">
        <v>30</v>
      </c>
      <c r="G20966" s="1">
        <v>1</v>
      </c>
      <c r="H20966" s="1">
        <v>43</v>
      </c>
      <c r="I20966" s="15">
        <v>0.41216216216216217</v>
      </c>
      <c r="J20966">
        <f t="shared" si="327"/>
        <v>20</v>
      </c>
    </row>
    <row r="20967" spans="1:10" x14ac:dyDescent="0.3">
      <c r="A20967" t="s">
        <v>20954</v>
      </c>
      <c r="C20967" s="18">
        <v>353.58619233655611</v>
      </c>
      <c r="D20967" s="1"/>
      <c r="E20967" s="1">
        <v>7</v>
      </c>
      <c r="F20967" s="1">
        <v>1</v>
      </c>
      <c r="G20967" s="1">
        <v>0</v>
      </c>
      <c r="H20967" s="1">
        <v>6</v>
      </c>
      <c r="I20967" s="15">
        <v>0.14285714285714285</v>
      </c>
      <c r="J20967">
        <f t="shared" si="327"/>
        <v>40</v>
      </c>
    </row>
    <row r="20968" spans="1:10" x14ac:dyDescent="0.3">
      <c r="A20968" t="s">
        <v>20955</v>
      </c>
      <c r="C20968" s="18">
        <v>353.57514939181812</v>
      </c>
      <c r="D20968" s="1"/>
      <c r="E20968" s="1">
        <v>16</v>
      </c>
      <c r="F20968" s="1">
        <v>5</v>
      </c>
      <c r="G20968" s="1">
        <v>0</v>
      </c>
      <c r="H20968" s="1">
        <v>11</v>
      </c>
      <c r="I20968" s="15">
        <v>0.3125</v>
      </c>
      <c r="J20968">
        <f t="shared" si="327"/>
        <v>40</v>
      </c>
    </row>
    <row r="20969" spans="1:10" x14ac:dyDescent="0.3">
      <c r="A20969" t="s">
        <v>20956</v>
      </c>
      <c r="C20969" s="18">
        <v>353.57170519717084</v>
      </c>
      <c r="D20969" s="1"/>
      <c r="E20969" s="1">
        <v>7</v>
      </c>
      <c r="F20969" s="1">
        <v>1</v>
      </c>
      <c r="G20969" s="1">
        <v>0</v>
      </c>
      <c r="H20969" s="1">
        <v>6</v>
      </c>
      <c r="I20969" s="15">
        <v>0.14285714285714285</v>
      </c>
      <c r="J20969">
        <f t="shared" si="327"/>
        <v>40</v>
      </c>
    </row>
    <row r="20970" spans="1:10" x14ac:dyDescent="0.3">
      <c r="A20970" s="21" t="s">
        <v>20957</v>
      </c>
      <c r="C20970" s="18">
        <v>353.57145838068601</v>
      </c>
      <c r="D20970" s="1"/>
      <c r="E20970" s="1">
        <v>57</v>
      </c>
      <c r="F20970" s="1">
        <v>22</v>
      </c>
      <c r="G20970" s="1">
        <v>2</v>
      </c>
      <c r="H20970" s="1">
        <v>33</v>
      </c>
      <c r="I20970" s="15">
        <v>0.40350877192982454</v>
      </c>
      <c r="J20970">
        <f t="shared" si="327"/>
        <v>20</v>
      </c>
    </row>
    <row r="20971" spans="1:10" x14ac:dyDescent="0.3">
      <c r="A20971" t="s">
        <v>20958</v>
      </c>
      <c r="C20971" s="18">
        <v>353.56216922452057</v>
      </c>
      <c r="D20971" s="1"/>
      <c r="E20971" s="1">
        <v>6</v>
      </c>
      <c r="F20971" s="1">
        <v>0</v>
      </c>
      <c r="G20971" s="1">
        <v>1</v>
      </c>
      <c r="H20971" s="1">
        <v>5</v>
      </c>
      <c r="I20971" s="15">
        <v>8.3333333333333329E-2</v>
      </c>
      <c r="J20971">
        <f t="shared" si="327"/>
        <v>40</v>
      </c>
    </row>
    <row r="20972" spans="1:10" x14ac:dyDescent="0.3">
      <c r="A20972" t="s">
        <v>20959</v>
      </c>
      <c r="C20972" s="18">
        <v>353.55699537669881</v>
      </c>
      <c r="D20972" s="1"/>
      <c r="E20972" s="1">
        <v>9</v>
      </c>
      <c r="F20972" s="1">
        <v>2</v>
      </c>
      <c r="G20972" s="1">
        <v>0</v>
      </c>
      <c r="H20972" s="1">
        <v>7</v>
      </c>
      <c r="I20972" s="15">
        <v>0.22222222222222221</v>
      </c>
      <c r="J20972">
        <f t="shared" si="327"/>
        <v>40</v>
      </c>
    </row>
    <row r="20973" spans="1:10" x14ac:dyDescent="0.3">
      <c r="A20973" t="s">
        <v>20960</v>
      </c>
      <c r="C20973" s="18">
        <v>353.54930747900767</v>
      </c>
      <c r="D20973" s="1"/>
      <c r="E20973" s="1">
        <v>6</v>
      </c>
      <c r="F20973" s="1">
        <v>0</v>
      </c>
      <c r="G20973" s="1">
        <v>1</v>
      </c>
      <c r="H20973" s="1">
        <v>5</v>
      </c>
      <c r="I20973" s="15">
        <v>8.3333333333333329E-2</v>
      </c>
      <c r="J20973">
        <f t="shared" si="327"/>
        <v>40</v>
      </c>
    </row>
    <row r="20974" spans="1:10" x14ac:dyDescent="0.3">
      <c r="A20974" t="s">
        <v>21294</v>
      </c>
      <c r="C20974" s="18">
        <v>353.53065433529844</v>
      </c>
      <c r="D20974" s="1"/>
      <c r="E20974" s="1">
        <v>24</v>
      </c>
      <c r="F20974" s="1">
        <v>8</v>
      </c>
      <c r="G20974" s="1">
        <v>0</v>
      </c>
      <c r="H20974" s="1">
        <v>16</v>
      </c>
      <c r="I20974" s="15">
        <v>0.33333333333333331</v>
      </c>
      <c r="J20974">
        <f t="shared" si="327"/>
        <v>40</v>
      </c>
    </row>
    <row r="20975" spans="1:10" x14ac:dyDescent="0.3">
      <c r="A20975" t="s">
        <v>20961</v>
      </c>
      <c r="C20975" s="18">
        <v>353.50863009557054</v>
      </c>
      <c r="D20975" s="1"/>
      <c r="E20975" s="1">
        <v>5</v>
      </c>
      <c r="F20975" s="1">
        <v>0</v>
      </c>
      <c r="G20975" s="1">
        <v>0</v>
      </c>
      <c r="H20975" s="1">
        <v>5</v>
      </c>
      <c r="I20975" s="15">
        <v>0</v>
      </c>
      <c r="J20975">
        <f t="shared" si="327"/>
        <v>40</v>
      </c>
    </row>
    <row r="20976" spans="1:10" x14ac:dyDescent="0.3">
      <c r="A20976" t="s">
        <v>20962</v>
      </c>
      <c r="C20976" s="18">
        <v>353.5042535954438</v>
      </c>
      <c r="D20976" s="1"/>
      <c r="E20976" s="1">
        <v>8</v>
      </c>
      <c r="F20976" s="1">
        <v>1</v>
      </c>
      <c r="G20976" s="1">
        <v>1</v>
      </c>
      <c r="H20976" s="1">
        <v>6</v>
      </c>
      <c r="I20976" s="15">
        <v>0.1875</v>
      </c>
      <c r="J20976">
        <f t="shared" si="327"/>
        <v>40</v>
      </c>
    </row>
    <row r="20977" spans="1:10" x14ac:dyDescent="0.3">
      <c r="A20977" t="s">
        <v>20963</v>
      </c>
      <c r="C20977" s="18">
        <v>353.49903656909174</v>
      </c>
      <c r="D20977" s="1"/>
      <c r="E20977" s="1">
        <v>9</v>
      </c>
      <c r="F20977" s="1">
        <v>2</v>
      </c>
      <c r="G20977" s="1">
        <v>0</v>
      </c>
      <c r="H20977" s="1">
        <v>7</v>
      </c>
      <c r="I20977" s="15">
        <v>0.22222222222222221</v>
      </c>
      <c r="J20977">
        <f t="shared" si="327"/>
        <v>40</v>
      </c>
    </row>
    <row r="20978" spans="1:10" x14ac:dyDescent="0.3">
      <c r="A20978" t="s">
        <v>20964</v>
      </c>
      <c r="C20978" s="18">
        <v>353.49541123891038</v>
      </c>
      <c r="D20978" s="1"/>
      <c r="E20978" s="1">
        <v>7</v>
      </c>
      <c r="F20978" s="1">
        <v>0</v>
      </c>
      <c r="G20978" s="1">
        <v>2</v>
      </c>
      <c r="H20978" s="1">
        <v>5</v>
      </c>
      <c r="I20978" s="15">
        <v>0.14285714285714285</v>
      </c>
      <c r="J20978">
        <f t="shared" si="327"/>
        <v>40</v>
      </c>
    </row>
    <row r="20979" spans="1:10" x14ac:dyDescent="0.3">
      <c r="A20979" t="s">
        <v>21122</v>
      </c>
      <c r="C20979" s="18">
        <v>353.48916567088975</v>
      </c>
      <c r="D20979" s="1"/>
      <c r="E20979" s="1">
        <v>23</v>
      </c>
      <c r="F20979" s="1">
        <v>6</v>
      </c>
      <c r="G20979" s="1">
        <v>4</v>
      </c>
      <c r="H20979" s="1">
        <v>13</v>
      </c>
      <c r="I20979" s="15">
        <v>0.34782608695652173</v>
      </c>
      <c r="J20979">
        <f t="shared" si="327"/>
        <v>40</v>
      </c>
    </row>
    <row r="20980" spans="1:10" x14ac:dyDescent="0.3">
      <c r="A20980" t="s">
        <v>20966</v>
      </c>
      <c r="C20980" s="18">
        <v>353.44951765505698</v>
      </c>
      <c r="D20980" s="1"/>
      <c r="E20980" s="1">
        <v>11</v>
      </c>
      <c r="F20980" s="1">
        <v>3</v>
      </c>
      <c r="G20980" s="1">
        <v>0</v>
      </c>
      <c r="H20980" s="1">
        <v>8</v>
      </c>
      <c r="I20980" s="15">
        <v>0.27272727272727271</v>
      </c>
      <c r="J20980">
        <f t="shared" si="327"/>
        <v>40</v>
      </c>
    </row>
    <row r="20981" spans="1:10" x14ac:dyDescent="0.3">
      <c r="A20981" t="s">
        <v>20967</v>
      </c>
      <c r="C20981" s="18">
        <v>353.44734360788419</v>
      </c>
      <c r="D20981" s="1"/>
      <c r="E20981" s="1">
        <v>15</v>
      </c>
      <c r="F20981" s="1">
        <v>5</v>
      </c>
      <c r="G20981" s="1">
        <v>0</v>
      </c>
      <c r="H20981" s="1">
        <v>10</v>
      </c>
      <c r="I20981" s="15">
        <v>0.33333333333333331</v>
      </c>
      <c r="J20981">
        <f t="shared" si="327"/>
        <v>40</v>
      </c>
    </row>
    <row r="20982" spans="1:10" x14ac:dyDescent="0.3">
      <c r="A20982" t="s">
        <v>20968</v>
      </c>
      <c r="C20982" s="18">
        <v>353.43792159654521</v>
      </c>
      <c r="D20982" s="1"/>
      <c r="E20982" s="1">
        <v>34</v>
      </c>
      <c r="F20982" s="1">
        <v>9</v>
      </c>
      <c r="G20982" s="1">
        <v>1</v>
      </c>
      <c r="H20982" s="1">
        <v>24</v>
      </c>
      <c r="I20982" s="15">
        <v>0.27941176470588236</v>
      </c>
      <c r="J20982">
        <f t="shared" si="327"/>
        <v>20</v>
      </c>
    </row>
    <row r="20983" spans="1:10" x14ac:dyDescent="0.3">
      <c r="A20983" t="s">
        <v>20969</v>
      </c>
      <c r="C20983" s="18">
        <v>353.42635956219317</v>
      </c>
      <c r="D20983" s="1"/>
      <c r="E20983" s="1">
        <v>7</v>
      </c>
      <c r="F20983" s="1">
        <v>1</v>
      </c>
      <c r="G20983" s="1">
        <v>0</v>
      </c>
      <c r="H20983" s="1">
        <v>6</v>
      </c>
      <c r="I20983" s="15">
        <v>0.14285714285714285</v>
      </c>
      <c r="J20983">
        <f t="shared" si="327"/>
        <v>40</v>
      </c>
    </row>
    <row r="20984" spans="1:10" x14ac:dyDescent="0.3">
      <c r="A20984" s="21" t="s">
        <v>20970</v>
      </c>
      <c r="C20984" s="18">
        <v>353.42342364981164</v>
      </c>
      <c r="D20984" s="1"/>
      <c r="E20984" s="1">
        <v>14</v>
      </c>
      <c r="F20984" s="1">
        <v>4</v>
      </c>
      <c r="G20984" s="1">
        <v>0</v>
      </c>
      <c r="H20984" s="1">
        <v>10</v>
      </c>
      <c r="I20984" s="15">
        <v>0.2857142857142857</v>
      </c>
      <c r="J20984">
        <f t="shared" si="327"/>
        <v>40</v>
      </c>
    </row>
    <row r="20985" spans="1:10" x14ac:dyDescent="0.3">
      <c r="A20985" t="s">
        <v>20972</v>
      </c>
      <c r="C20985" s="18">
        <v>353.42168845981041</v>
      </c>
      <c r="D20985" s="1"/>
      <c r="E20985" s="1">
        <v>10</v>
      </c>
      <c r="F20985" s="1">
        <v>1</v>
      </c>
      <c r="G20985" s="1">
        <v>0</v>
      </c>
      <c r="H20985" s="1">
        <v>9</v>
      </c>
      <c r="I20985" s="15">
        <v>0.1</v>
      </c>
      <c r="J20985">
        <f t="shared" si="327"/>
        <v>40</v>
      </c>
    </row>
    <row r="20986" spans="1:10" x14ac:dyDescent="0.3">
      <c r="A20986" t="s">
        <v>20973</v>
      </c>
      <c r="C20986" s="18">
        <v>353.41741922225071</v>
      </c>
      <c r="D20986" s="1"/>
      <c r="E20986" s="1">
        <v>20</v>
      </c>
      <c r="F20986" s="1">
        <v>6</v>
      </c>
      <c r="G20986" s="1">
        <v>2</v>
      </c>
      <c r="H20986" s="1">
        <v>12</v>
      </c>
      <c r="I20986" s="15">
        <v>0.35</v>
      </c>
      <c r="J20986">
        <f t="shared" si="327"/>
        <v>40</v>
      </c>
    </row>
    <row r="20987" spans="1:10" x14ac:dyDescent="0.3">
      <c r="A20987" t="s">
        <v>20974</v>
      </c>
      <c r="C20987" s="18">
        <v>353.41705376714071</v>
      </c>
      <c r="D20987" s="1"/>
      <c r="E20987" s="1">
        <v>21</v>
      </c>
      <c r="F20987" s="1">
        <v>4</v>
      </c>
      <c r="G20987" s="1">
        <v>7</v>
      </c>
      <c r="H20987" s="1">
        <v>10</v>
      </c>
      <c r="I20987" s="15">
        <v>0.35714285714285715</v>
      </c>
      <c r="J20987">
        <f t="shared" si="327"/>
        <v>40</v>
      </c>
    </row>
    <row r="20988" spans="1:10" x14ac:dyDescent="0.3">
      <c r="A20988" t="s">
        <v>20978</v>
      </c>
      <c r="C20988" s="18">
        <v>353.41479057195971</v>
      </c>
      <c r="D20988" s="1"/>
      <c r="E20988" s="1">
        <v>11</v>
      </c>
      <c r="F20988" s="1">
        <v>3</v>
      </c>
      <c r="G20988" s="1">
        <v>0</v>
      </c>
      <c r="H20988" s="1">
        <v>8</v>
      </c>
      <c r="I20988" s="15">
        <v>0.27272727272727271</v>
      </c>
      <c r="J20988">
        <f t="shared" si="327"/>
        <v>40</v>
      </c>
    </row>
    <row r="20989" spans="1:10" x14ac:dyDescent="0.3">
      <c r="A20989" t="s">
        <v>20975</v>
      </c>
      <c r="C20989" s="18">
        <v>353.41306589146262</v>
      </c>
      <c r="D20989" s="1"/>
      <c r="E20989" s="1">
        <v>24</v>
      </c>
      <c r="F20989" s="1">
        <v>8</v>
      </c>
      <c r="G20989" s="1">
        <v>1</v>
      </c>
      <c r="H20989" s="1">
        <v>15</v>
      </c>
      <c r="I20989" s="15">
        <v>0.35416666666666669</v>
      </c>
      <c r="J20989">
        <f t="shared" si="327"/>
        <v>40</v>
      </c>
    </row>
    <row r="20990" spans="1:10" x14ac:dyDescent="0.3">
      <c r="A20990" t="s">
        <v>20976</v>
      </c>
      <c r="C20990" s="18">
        <v>353.40776299545234</v>
      </c>
      <c r="D20990" s="1"/>
      <c r="E20990" s="1">
        <v>5</v>
      </c>
      <c r="F20990" s="1">
        <v>0</v>
      </c>
      <c r="G20990" s="1">
        <v>0</v>
      </c>
      <c r="H20990" s="1">
        <v>5</v>
      </c>
      <c r="I20990" s="15">
        <v>0</v>
      </c>
      <c r="J20990">
        <f t="shared" si="327"/>
        <v>40</v>
      </c>
    </row>
    <row r="20991" spans="1:10" x14ac:dyDescent="0.3">
      <c r="A20991" t="s">
        <v>20977</v>
      </c>
      <c r="C20991" s="18">
        <v>353.40028647994069</v>
      </c>
      <c r="D20991" s="1"/>
      <c r="E20991" s="1">
        <v>7</v>
      </c>
      <c r="F20991" s="1">
        <v>1</v>
      </c>
      <c r="G20991" s="1">
        <v>0</v>
      </c>
      <c r="H20991" s="1">
        <v>6</v>
      </c>
      <c r="I20991" s="15">
        <v>0.14285714285714285</v>
      </c>
      <c r="J20991">
        <f t="shared" si="327"/>
        <v>40</v>
      </c>
    </row>
    <row r="20992" spans="1:10" x14ac:dyDescent="0.3">
      <c r="A20992" t="s">
        <v>20981</v>
      </c>
      <c r="C20992" s="18">
        <v>353.34846934522352</v>
      </c>
      <c r="D20992" s="1"/>
      <c r="E20992" s="1">
        <v>13</v>
      </c>
      <c r="F20992" s="1">
        <v>4</v>
      </c>
      <c r="G20992" s="1">
        <v>0</v>
      </c>
      <c r="H20992" s="1">
        <v>9</v>
      </c>
      <c r="I20992" s="15">
        <v>0.30769230769230771</v>
      </c>
      <c r="J20992">
        <f t="shared" si="327"/>
        <v>40</v>
      </c>
    </row>
    <row r="20993" spans="1:10" x14ac:dyDescent="0.3">
      <c r="A20993" t="s">
        <v>21086</v>
      </c>
      <c r="C20993" s="18">
        <v>353.32451438904559</v>
      </c>
      <c r="D20993" s="1"/>
      <c r="E20993" s="1">
        <v>28</v>
      </c>
      <c r="F20993" s="1">
        <v>9</v>
      </c>
      <c r="G20993" s="1">
        <v>1</v>
      </c>
      <c r="H20993" s="1">
        <v>18</v>
      </c>
      <c r="I20993" s="15">
        <v>0.3392857142857143</v>
      </c>
      <c r="J20993">
        <f t="shared" si="327"/>
        <v>40</v>
      </c>
    </row>
    <row r="20994" spans="1:10" x14ac:dyDescent="0.3">
      <c r="A20994" s="21" t="s">
        <v>20982</v>
      </c>
      <c r="C20994" s="18">
        <v>353.32264521960531</v>
      </c>
      <c r="D20994" s="1"/>
      <c r="E20994" s="1">
        <v>9</v>
      </c>
      <c r="F20994" s="1">
        <v>2</v>
      </c>
      <c r="G20994" s="1">
        <v>0</v>
      </c>
      <c r="H20994" s="1">
        <v>7</v>
      </c>
      <c r="I20994" s="15">
        <v>0.22222222222222221</v>
      </c>
      <c r="J20994">
        <f t="shared" si="327"/>
        <v>40</v>
      </c>
    </row>
    <row r="20995" spans="1:10" x14ac:dyDescent="0.3">
      <c r="A20995" t="s">
        <v>20983</v>
      </c>
      <c r="C20995" s="18">
        <v>353.32223276548746</v>
      </c>
      <c r="D20995" s="1"/>
      <c r="E20995" s="1">
        <v>9</v>
      </c>
      <c r="F20995" s="1">
        <v>2</v>
      </c>
      <c r="G20995" s="1">
        <v>0</v>
      </c>
      <c r="H20995" s="1">
        <v>7</v>
      </c>
      <c r="I20995" s="15">
        <v>0.22222222222222221</v>
      </c>
      <c r="J20995">
        <f t="shared" si="327"/>
        <v>40</v>
      </c>
    </row>
    <row r="20996" spans="1:10" x14ac:dyDescent="0.3">
      <c r="A20996" t="s">
        <v>20984</v>
      </c>
      <c r="C20996" s="18">
        <v>353.32080289131909</v>
      </c>
      <c r="D20996" s="1"/>
      <c r="E20996" s="1">
        <v>15</v>
      </c>
      <c r="F20996" s="1">
        <v>4</v>
      </c>
      <c r="G20996" s="1">
        <v>2</v>
      </c>
      <c r="H20996" s="1">
        <v>9</v>
      </c>
      <c r="I20996" s="15">
        <v>0.33333333333333331</v>
      </c>
      <c r="J20996">
        <f t="shared" ref="J20996:J21059" si="328">IF(E20996&lt;=30,40,20)</f>
        <v>40</v>
      </c>
    </row>
    <row r="20997" spans="1:10" x14ac:dyDescent="0.3">
      <c r="A20997" t="s">
        <v>20986</v>
      </c>
      <c r="C20997" s="18">
        <v>353.29046448349993</v>
      </c>
      <c r="D20997" s="1"/>
      <c r="E20997" s="1">
        <v>4</v>
      </c>
      <c r="F20997" s="1">
        <v>0</v>
      </c>
      <c r="G20997" s="1">
        <v>0</v>
      </c>
      <c r="H20997" s="1">
        <v>4</v>
      </c>
      <c r="I20997" s="15">
        <v>0</v>
      </c>
      <c r="J20997">
        <f t="shared" si="328"/>
        <v>40</v>
      </c>
    </row>
    <row r="20998" spans="1:10" x14ac:dyDescent="0.3">
      <c r="A20998" t="s">
        <v>20987</v>
      </c>
      <c r="C20998" s="18">
        <v>353.28711398690081</v>
      </c>
      <c r="D20998" s="1"/>
      <c r="E20998" s="1">
        <v>18</v>
      </c>
      <c r="F20998" s="1">
        <v>6</v>
      </c>
      <c r="G20998" s="1">
        <v>1</v>
      </c>
      <c r="H20998" s="1">
        <v>11</v>
      </c>
      <c r="I20998" s="15">
        <v>0.3611111111111111</v>
      </c>
      <c r="J20998">
        <f t="shared" si="328"/>
        <v>40</v>
      </c>
    </row>
    <row r="20999" spans="1:10" x14ac:dyDescent="0.3">
      <c r="A20999" t="s">
        <v>21015</v>
      </c>
      <c r="C20999" s="18">
        <v>353.28395666290152</v>
      </c>
      <c r="D20999" s="1"/>
      <c r="E20999" s="1">
        <v>5</v>
      </c>
      <c r="F20999" s="1">
        <v>0</v>
      </c>
      <c r="G20999" s="1">
        <v>0</v>
      </c>
      <c r="H20999" s="1">
        <v>5</v>
      </c>
      <c r="I20999" s="15">
        <v>0</v>
      </c>
      <c r="J20999">
        <f t="shared" si="328"/>
        <v>40</v>
      </c>
    </row>
    <row r="21000" spans="1:10" x14ac:dyDescent="0.3">
      <c r="A21000" t="s">
        <v>20988</v>
      </c>
      <c r="C21000" s="18">
        <v>353.28363866787066</v>
      </c>
      <c r="D21000" s="1"/>
      <c r="E21000" s="1">
        <v>5</v>
      </c>
      <c r="F21000" s="1">
        <v>0</v>
      </c>
      <c r="G21000" s="1">
        <v>0</v>
      </c>
      <c r="H21000" s="1">
        <v>5</v>
      </c>
      <c r="I21000" s="15">
        <v>0</v>
      </c>
      <c r="J21000">
        <f t="shared" si="328"/>
        <v>40</v>
      </c>
    </row>
    <row r="21001" spans="1:10" x14ac:dyDescent="0.3">
      <c r="A21001" t="s">
        <v>20989</v>
      </c>
      <c r="C21001" s="18">
        <v>353.27597581286324</v>
      </c>
      <c r="D21001" s="1"/>
      <c r="E21001" s="1">
        <v>6</v>
      </c>
      <c r="F21001" s="1">
        <v>0</v>
      </c>
      <c r="G21001" s="1">
        <v>1</v>
      </c>
      <c r="H21001" s="1">
        <v>5</v>
      </c>
      <c r="I21001" s="15">
        <v>8.3333333333333329E-2</v>
      </c>
      <c r="J21001">
        <f t="shared" si="328"/>
        <v>40</v>
      </c>
    </row>
    <row r="21002" spans="1:10" x14ac:dyDescent="0.3">
      <c r="A21002" t="s">
        <v>20990</v>
      </c>
      <c r="C21002" s="18">
        <v>353.27323005630393</v>
      </c>
      <c r="D21002" s="1"/>
      <c r="E21002" s="1">
        <v>11</v>
      </c>
      <c r="F21002" s="1">
        <v>3</v>
      </c>
      <c r="G21002" s="1">
        <v>0</v>
      </c>
      <c r="H21002" s="1">
        <v>8</v>
      </c>
      <c r="I21002" s="15">
        <v>0.27272727272727271</v>
      </c>
      <c r="J21002">
        <f t="shared" si="328"/>
        <v>40</v>
      </c>
    </row>
    <row r="21003" spans="1:10" x14ac:dyDescent="0.3">
      <c r="A21003" t="s">
        <v>20991</v>
      </c>
      <c r="C21003" s="18">
        <v>353.26002995222882</v>
      </c>
      <c r="D21003" s="1"/>
      <c r="E21003" s="1">
        <v>14</v>
      </c>
      <c r="F21003" s="1">
        <v>4</v>
      </c>
      <c r="G21003" s="1">
        <v>0</v>
      </c>
      <c r="H21003" s="1">
        <v>10</v>
      </c>
      <c r="I21003" s="15">
        <v>0.2857142857142857</v>
      </c>
      <c r="J21003">
        <f t="shared" si="328"/>
        <v>40</v>
      </c>
    </row>
    <row r="21004" spans="1:10" x14ac:dyDescent="0.3">
      <c r="A21004" t="s">
        <v>20992</v>
      </c>
      <c r="C21004" s="18">
        <v>353.25169143233512</v>
      </c>
      <c r="D21004" s="1"/>
      <c r="E21004" s="1">
        <v>9</v>
      </c>
      <c r="F21004" s="1">
        <v>1</v>
      </c>
      <c r="G21004" s="1">
        <v>0</v>
      </c>
      <c r="H21004" s="1">
        <v>8</v>
      </c>
      <c r="I21004" s="15">
        <v>0.1111111111111111</v>
      </c>
      <c r="J21004">
        <f t="shared" si="328"/>
        <v>40</v>
      </c>
    </row>
    <row r="21005" spans="1:10" x14ac:dyDescent="0.3">
      <c r="A21005" t="s">
        <v>20995</v>
      </c>
      <c r="C21005" s="18">
        <v>353.24699967600043</v>
      </c>
      <c r="D21005" s="1"/>
      <c r="E21005" s="1">
        <v>32</v>
      </c>
      <c r="F21005" s="1">
        <v>11</v>
      </c>
      <c r="G21005" s="1">
        <v>2</v>
      </c>
      <c r="H21005" s="1">
        <v>19</v>
      </c>
      <c r="I21005" s="15">
        <v>0.375</v>
      </c>
      <c r="J21005">
        <f t="shared" si="328"/>
        <v>20</v>
      </c>
    </row>
    <row r="21006" spans="1:10" x14ac:dyDescent="0.3">
      <c r="A21006" t="s">
        <v>20994</v>
      </c>
      <c r="C21006" s="18">
        <v>353.24432971289156</v>
      </c>
      <c r="D21006" s="1"/>
      <c r="E21006" s="1">
        <v>4</v>
      </c>
      <c r="F21006" s="1">
        <v>0</v>
      </c>
      <c r="G21006" s="1">
        <v>0</v>
      </c>
      <c r="H21006" s="1">
        <v>4</v>
      </c>
      <c r="I21006" s="15">
        <v>0</v>
      </c>
      <c r="J21006">
        <f t="shared" si="328"/>
        <v>40</v>
      </c>
    </row>
    <row r="21007" spans="1:10" x14ac:dyDescent="0.3">
      <c r="A21007" t="s">
        <v>20996</v>
      </c>
      <c r="C21007" s="18">
        <v>353.21995948345676</v>
      </c>
      <c r="D21007" s="1"/>
      <c r="E21007" s="1">
        <v>5</v>
      </c>
      <c r="F21007" s="1">
        <v>0</v>
      </c>
      <c r="G21007" s="1">
        <v>0</v>
      </c>
      <c r="H21007" s="1">
        <v>5</v>
      </c>
      <c r="I21007" s="15">
        <v>0</v>
      </c>
      <c r="J21007">
        <f t="shared" si="328"/>
        <v>40</v>
      </c>
    </row>
    <row r="21008" spans="1:10" x14ac:dyDescent="0.3">
      <c r="A21008" s="21" t="s">
        <v>20998</v>
      </c>
      <c r="C21008" s="18">
        <v>353.20514925422958</v>
      </c>
      <c r="D21008" s="1"/>
      <c r="E21008" s="1">
        <v>8</v>
      </c>
      <c r="F21008" s="1">
        <v>1</v>
      </c>
      <c r="G21008" s="1">
        <v>1</v>
      </c>
      <c r="H21008" s="1">
        <v>6</v>
      </c>
      <c r="I21008" s="15">
        <v>0.1875</v>
      </c>
      <c r="J21008">
        <f t="shared" si="328"/>
        <v>40</v>
      </c>
    </row>
    <row r="21009" spans="1:10" x14ac:dyDescent="0.3">
      <c r="A21009" t="s">
        <v>20999</v>
      </c>
      <c r="C21009" s="18">
        <v>353.17871523802756</v>
      </c>
      <c r="D21009" s="1"/>
      <c r="E21009" s="1">
        <v>5</v>
      </c>
      <c r="F21009" s="1">
        <v>0</v>
      </c>
      <c r="G21009" s="1">
        <v>0</v>
      </c>
      <c r="H21009" s="1">
        <v>5</v>
      </c>
      <c r="I21009" s="15">
        <v>0</v>
      </c>
      <c r="J21009">
        <f t="shared" si="328"/>
        <v>40</v>
      </c>
    </row>
    <row r="21010" spans="1:10" x14ac:dyDescent="0.3">
      <c r="A21010" t="s">
        <v>21000</v>
      </c>
      <c r="C21010" s="18">
        <v>353.1782631109179</v>
      </c>
      <c r="D21010" s="1"/>
      <c r="E21010" s="1">
        <v>9</v>
      </c>
      <c r="F21010" s="1">
        <v>2</v>
      </c>
      <c r="G21010" s="1">
        <v>0</v>
      </c>
      <c r="H21010" s="1">
        <v>7</v>
      </c>
      <c r="I21010" s="15">
        <v>0.22222222222222221</v>
      </c>
      <c r="J21010">
        <f t="shared" si="328"/>
        <v>40</v>
      </c>
    </row>
    <row r="21011" spans="1:10" x14ac:dyDescent="0.3">
      <c r="A21011" t="s">
        <v>21001</v>
      </c>
      <c r="C21011" s="18">
        <v>353.16964758390128</v>
      </c>
      <c r="D21011" s="1"/>
      <c r="E21011" s="1">
        <v>14</v>
      </c>
      <c r="F21011" s="1">
        <v>4</v>
      </c>
      <c r="G21011" s="1">
        <v>0</v>
      </c>
      <c r="H21011" s="1">
        <v>10</v>
      </c>
      <c r="I21011" s="15">
        <v>0.2857142857142857</v>
      </c>
      <c r="J21011">
        <f t="shared" si="328"/>
        <v>40</v>
      </c>
    </row>
    <row r="21012" spans="1:10" x14ac:dyDescent="0.3">
      <c r="A21012" t="s">
        <v>21002</v>
      </c>
      <c r="C21012" s="18">
        <v>353.16812092229031</v>
      </c>
      <c r="D21012" s="1"/>
      <c r="E21012" s="1">
        <v>13</v>
      </c>
      <c r="F21012" s="1">
        <v>4</v>
      </c>
      <c r="G21012" s="1">
        <v>0</v>
      </c>
      <c r="H21012" s="1">
        <v>9</v>
      </c>
      <c r="I21012" s="15">
        <v>0.30769230769230771</v>
      </c>
      <c r="J21012">
        <f t="shared" si="328"/>
        <v>40</v>
      </c>
    </row>
    <row r="21013" spans="1:10" x14ac:dyDescent="0.3">
      <c r="A21013" t="s">
        <v>21047</v>
      </c>
      <c r="C21013" s="18">
        <v>353.14431553454824</v>
      </c>
      <c r="D21013" s="1"/>
      <c r="E21013" s="1">
        <v>6</v>
      </c>
      <c r="F21013" s="1">
        <v>1</v>
      </c>
      <c r="G21013" s="1">
        <v>0</v>
      </c>
      <c r="H21013" s="1">
        <v>5</v>
      </c>
      <c r="I21013" s="15">
        <v>0.16666666666666666</v>
      </c>
      <c r="J21013">
        <f t="shared" si="328"/>
        <v>40</v>
      </c>
    </row>
    <row r="21014" spans="1:10" x14ac:dyDescent="0.3">
      <c r="A21014" t="s">
        <v>21003</v>
      </c>
      <c r="C21014" s="18">
        <v>353.13351745803101</v>
      </c>
      <c r="D21014" s="1"/>
      <c r="E21014" s="1">
        <v>5</v>
      </c>
      <c r="F21014" s="1">
        <v>0</v>
      </c>
      <c r="G21014" s="1">
        <v>0</v>
      </c>
      <c r="H21014" s="1">
        <v>5</v>
      </c>
      <c r="I21014" s="15">
        <v>0</v>
      </c>
      <c r="J21014">
        <f t="shared" si="328"/>
        <v>40</v>
      </c>
    </row>
    <row r="21015" spans="1:10" x14ac:dyDescent="0.3">
      <c r="A21015" t="s">
        <v>21004</v>
      </c>
      <c r="C21015" s="18">
        <v>353.10038708143873</v>
      </c>
      <c r="D21015" s="1"/>
      <c r="E21015" s="1">
        <v>5</v>
      </c>
      <c r="F21015" s="1">
        <v>0</v>
      </c>
      <c r="G21015" s="1">
        <v>0</v>
      </c>
      <c r="H21015" s="1">
        <v>5</v>
      </c>
      <c r="I21015" s="15">
        <v>0</v>
      </c>
      <c r="J21015">
        <f t="shared" si="328"/>
        <v>40</v>
      </c>
    </row>
    <row r="21016" spans="1:10" x14ac:dyDescent="0.3">
      <c r="A21016" t="s">
        <v>21005</v>
      </c>
      <c r="C21016" s="18">
        <v>353.09716656228539</v>
      </c>
      <c r="D21016" s="1"/>
      <c r="E21016" s="1">
        <v>9</v>
      </c>
      <c r="F21016" s="1">
        <v>2</v>
      </c>
      <c r="G21016" s="1">
        <v>0</v>
      </c>
      <c r="H21016" s="1">
        <v>7</v>
      </c>
      <c r="I21016" s="15">
        <v>0.22222222222222221</v>
      </c>
      <c r="J21016">
        <f t="shared" si="328"/>
        <v>40</v>
      </c>
    </row>
    <row r="21017" spans="1:10" x14ac:dyDescent="0.3">
      <c r="A21017" t="s">
        <v>21006</v>
      </c>
      <c r="C21017" s="18">
        <v>353.08584832053225</v>
      </c>
      <c r="D21017" s="1"/>
      <c r="E21017" s="1">
        <v>9</v>
      </c>
      <c r="F21017" s="1">
        <v>2</v>
      </c>
      <c r="G21017" s="1">
        <v>0</v>
      </c>
      <c r="H21017" s="1">
        <v>7</v>
      </c>
      <c r="I21017" s="15">
        <v>0.22222222222222221</v>
      </c>
      <c r="J21017">
        <f t="shared" si="328"/>
        <v>40</v>
      </c>
    </row>
    <row r="21018" spans="1:10" x14ac:dyDescent="0.3">
      <c r="A21018" t="s">
        <v>21008</v>
      </c>
      <c r="C21018" s="18">
        <v>353.0596994088574</v>
      </c>
      <c r="D21018" s="1"/>
      <c r="E21018" s="1">
        <v>7</v>
      </c>
      <c r="F21018" s="1">
        <v>1</v>
      </c>
      <c r="G21018" s="1">
        <v>0</v>
      </c>
      <c r="H21018" s="1">
        <v>6</v>
      </c>
      <c r="I21018" s="15">
        <v>0.14285714285714285</v>
      </c>
      <c r="J21018">
        <f t="shared" si="328"/>
        <v>40</v>
      </c>
    </row>
    <row r="21019" spans="1:10" x14ac:dyDescent="0.3">
      <c r="A21019" t="s">
        <v>21010</v>
      </c>
      <c r="C21019" s="18">
        <v>353.05553015157153</v>
      </c>
      <c r="D21019" s="1"/>
      <c r="E21019" s="1">
        <v>14</v>
      </c>
      <c r="F21019" s="1">
        <v>4</v>
      </c>
      <c r="G21019" s="1">
        <v>0</v>
      </c>
      <c r="H21019" s="1">
        <v>10</v>
      </c>
      <c r="I21019" s="15">
        <v>0.2857142857142857</v>
      </c>
      <c r="J21019">
        <f t="shared" si="328"/>
        <v>40</v>
      </c>
    </row>
    <row r="21020" spans="1:10" x14ac:dyDescent="0.3">
      <c r="A21020" t="s">
        <v>21011</v>
      </c>
      <c r="C21020" s="18">
        <v>353.0514120969375</v>
      </c>
      <c r="D21020" s="1"/>
      <c r="E21020" s="1">
        <v>11</v>
      </c>
      <c r="F21020" s="1">
        <v>3</v>
      </c>
      <c r="G21020" s="1">
        <v>0</v>
      </c>
      <c r="H21020" s="1">
        <v>8</v>
      </c>
      <c r="I21020" s="15">
        <v>0.27272727272727271</v>
      </c>
      <c r="J21020">
        <f t="shared" si="328"/>
        <v>40</v>
      </c>
    </row>
    <row r="21021" spans="1:10" x14ac:dyDescent="0.3">
      <c r="A21021" t="s">
        <v>21372</v>
      </c>
      <c r="C21021" s="18">
        <v>353.04822229175738</v>
      </c>
      <c r="D21021" s="1"/>
      <c r="E21021" s="1">
        <v>36</v>
      </c>
      <c r="F21021" s="1">
        <v>13</v>
      </c>
      <c r="G21021" s="1">
        <v>1</v>
      </c>
      <c r="H21021" s="1">
        <v>22</v>
      </c>
      <c r="I21021" s="15">
        <v>0.375</v>
      </c>
      <c r="J21021">
        <f t="shared" si="328"/>
        <v>20</v>
      </c>
    </row>
    <row r="21022" spans="1:10" x14ac:dyDescent="0.3">
      <c r="A21022" t="s">
        <v>21013</v>
      </c>
      <c r="C21022" s="18">
        <v>353.02185999060043</v>
      </c>
      <c r="D21022" s="1"/>
      <c r="E21022" s="1">
        <v>13</v>
      </c>
      <c r="F21022" s="1">
        <v>4</v>
      </c>
      <c r="G21022" s="1">
        <v>0</v>
      </c>
      <c r="H21022" s="1">
        <v>9</v>
      </c>
      <c r="I21022" s="15">
        <v>0.30769230769230771</v>
      </c>
      <c r="J21022">
        <f t="shared" si="328"/>
        <v>40</v>
      </c>
    </row>
    <row r="21023" spans="1:10" x14ac:dyDescent="0.3">
      <c r="A21023" t="s">
        <v>21014</v>
      </c>
      <c r="C21023" s="18">
        <v>353.01287609495711</v>
      </c>
      <c r="D21023" s="1"/>
      <c r="E21023" s="1">
        <v>15</v>
      </c>
      <c r="F21023" s="1">
        <v>4</v>
      </c>
      <c r="G21023" s="1">
        <v>1</v>
      </c>
      <c r="H21023" s="1">
        <v>10</v>
      </c>
      <c r="I21023" s="15">
        <v>0.3</v>
      </c>
      <c r="J21023">
        <f t="shared" si="328"/>
        <v>40</v>
      </c>
    </row>
    <row r="21024" spans="1:10" x14ac:dyDescent="0.3">
      <c r="A21024" t="s">
        <v>21016</v>
      </c>
      <c r="C21024" s="18">
        <v>353.00777251924188</v>
      </c>
      <c r="D21024" s="1"/>
      <c r="E21024" s="1">
        <v>40</v>
      </c>
      <c r="F21024" s="1">
        <v>18</v>
      </c>
      <c r="G21024" s="1">
        <v>1</v>
      </c>
      <c r="H21024" s="1">
        <v>21</v>
      </c>
      <c r="I21024" s="15">
        <v>0.46250000000000002</v>
      </c>
      <c r="J21024">
        <f t="shared" si="328"/>
        <v>20</v>
      </c>
    </row>
    <row r="21025" spans="1:10" x14ac:dyDescent="0.3">
      <c r="A21025" t="s">
        <v>21017</v>
      </c>
      <c r="C21025" s="18">
        <v>352.99724779487616</v>
      </c>
      <c r="D21025" s="1"/>
      <c r="E21025" s="1">
        <v>5</v>
      </c>
      <c r="F21025" s="1">
        <v>0</v>
      </c>
      <c r="G21025" s="1">
        <v>0</v>
      </c>
      <c r="H21025" s="1">
        <v>5</v>
      </c>
      <c r="I21025" s="15">
        <v>0</v>
      </c>
      <c r="J21025">
        <f t="shared" si="328"/>
        <v>40</v>
      </c>
    </row>
    <row r="21026" spans="1:10" x14ac:dyDescent="0.3">
      <c r="A21026" t="s">
        <v>21018</v>
      </c>
      <c r="C21026" s="18">
        <v>352.99605105643667</v>
      </c>
      <c r="D21026" s="1"/>
      <c r="E21026" s="1">
        <v>5</v>
      </c>
      <c r="F21026" s="1">
        <v>0</v>
      </c>
      <c r="G21026" s="1">
        <v>0</v>
      </c>
      <c r="H21026" s="1">
        <v>5</v>
      </c>
      <c r="I21026" s="15">
        <v>0</v>
      </c>
      <c r="J21026">
        <f t="shared" si="328"/>
        <v>40</v>
      </c>
    </row>
    <row r="21027" spans="1:10" x14ac:dyDescent="0.3">
      <c r="A21027" t="s">
        <v>21019</v>
      </c>
      <c r="C21027" s="18">
        <v>352.98809370886988</v>
      </c>
      <c r="D21027" s="1"/>
      <c r="E21027" s="1">
        <v>6</v>
      </c>
      <c r="F21027" s="1">
        <v>0</v>
      </c>
      <c r="G21027" s="1">
        <v>1</v>
      </c>
      <c r="H21027" s="1">
        <v>5</v>
      </c>
      <c r="I21027" s="15">
        <v>8.3333333333333329E-2</v>
      </c>
      <c r="J21027">
        <f t="shared" si="328"/>
        <v>40</v>
      </c>
    </row>
    <row r="21028" spans="1:10" x14ac:dyDescent="0.3">
      <c r="A21028" t="s">
        <v>21104</v>
      </c>
      <c r="C21028" s="18">
        <v>352.98586941916403</v>
      </c>
      <c r="D21028" s="1"/>
      <c r="E21028" s="1">
        <v>41</v>
      </c>
      <c r="F21028" s="1">
        <v>16</v>
      </c>
      <c r="G21028" s="1">
        <v>1</v>
      </c>
      <c r="H21028" s="1">
        <v>24</v>
      </c>
      <c r="I21028" s="15">
        <v>0.40243902439024393</v>
      </c>
      <c r="J21028">
        <f t="shared" si="328"/>
        <v>20</v>
      </c>
    </row>
    <row r="21029" spans="1:10" x14ac:dyDescent="0.3">
      <c r="A21029" t="s">
        <v>21075</v>
      </c>
      <c r="C21029" s="18">
        <v>352.9812579938457</v>
      </c>
      <c r="D21029" s="1"/>
      <c r="E21029" s="1">
        <v>15</v>
      </c>
      <c r="F21029" s="1">
        <v>5</v>
      </c>
      <c r="G21029" s="1">
        <v>0</v>
      </c>
      <c r="H21029" s="1">
        <v>10</v>
      </c>
      <c r="I21029" s="15">
        <v>0.33333333333333331</v>
      </c>
      <c r="J21029">
        <f t="shared" si="328"/>
        <v>40</v>
      </c>
    </row>
    <row r="21030" spans="1:10" x14ac:dyDescent="0.3">
      <c r="A21030" t="s">
        <v>21020</v>
      </c>
      <c r="C21030" s="18">
        <v>352.97663668398997</v>
      </c>
      <c r="D21030" s="1"/>
      <c r="E21030" s="1">
        <v>5</v>
      </c>
      <c r="F21030" s="1">
        <v>0</v>
      </c>
      <c r="G21030" s="1">
        <v>0</v>
      </c>
      <c r="H21030" s="1">
        <v>5</v>
      </c>
      <c r="I21030" s="15">
        <v>0</v>
      </c>
      <c r="J21030">
        <f t="shared" si="328"/>
        <v>40</v>
      </c>
    </row>
    <row r="21031" spans="1:10" x14ac:dyDescent="0.3">
      <c r="A21031" t="s">
        <v>21009</v>
      </c>
      <c r="C21031" s="18">
        <v>352.95945499751042</v>
      </c>
      <c r="D21031" s="1"/>
      <c r="E21031" s="1">
        <v>74</v>
      </c>
      <c r="F21031" s="1">
        <v>30</v>
      </c>
      <c r="G21031" s="1">
        <v>2</v>
      </c>
      <c r="H21031" s="1">
        <v>42</v>
      </c>
      <c r="I21031" s="15">
        <v>0.41891891891891891</v>
      </c>
      <c r="J21031">
        <f t="shared" si="328"/>
        <v>20</v>
      </c>
    </row>
    <row r="21032" spans="1:10" x14ac:dyDescent="0.3">
      <c r="A21032" t="s">
        <v>21021</v>
      </c>
      <c r="C21032" s="18">
        <v>352.95693578091044</v>
      </c>
      <c r="D21032" s="1"/>
      <c r="E21032" s="1">
        <v>6</v>
      </c>
      <c r="F21032" s="1">
        <v>0</v>
      </c>
      <c r="G21032" s="1">
        <v>1</v>
      </c>
      <c r="H21032" s="1">
        <v>5</v>
      </c>
      <c r="I21032" s="15">
        <v>8.3333333333333329E-2</v>
      </c>
      <c r="J21032">
        <f t="shared" si="328"/>
        <v>40</v>
      </c>
    </row>
    <row r="21033" spans="1:10" x14ac:dyDescent="0.3">
      <c r="A21033" t="s">
        <v>21022</v>
      </c>
      <c r="C21033" s="18">
        <v>352.94018360913037</v>
      </c>
      <c r="D21033" s="1"/>
      <c r="E21033" s="1">
        <v>9</v>
      </c>
      <c r="F21033" s="1">
        <v>2</v>
      </c>
      <c r="G21033" s="1">
        <v>0</v>
      </c>
      <c r="H21033" s="1">
        <v>7</v>
      </c>
      <c r="I21033" s="15">
        <v>0.22222222222222221</v>
      </c>
      <c r="J21033">
        <f t="shared" si="328"/>
        <v>40</v>
      </c>
    </row>
    <row r="21034" spans="1:10" x14ac:dyDescent="0.3">
      <c r="A21034" t="s">
        <v>21023</v>
      </c>
      <c r="C21034" s="18">
        <v>352.93926297392949</v>
      </c>
      <c r="D21034" s="1"/>
      <c r="E21034" s="1">
        <v>5</v>
      </c>
      <c r="F21034" s="1">
        <v>0</v>
      </c>
      <c r="G21034" s="1">
        <v>0</v>
      </c>
      <c r="H21034" s="1">
        <v>5</v>
      </c>
      <c r="I21034" s="15">
        <v>0</v>
      </c>
      <c r="J21034">
        <f t="shared" si="328"/>
        <v>40</v>
      </c>
    </row>
    <row r="21035" spans="1:10" x14ac:dyDescent="0.3">
      <c r="A21035" t="s">
        <v>21236</v>
      </c>
      <c r="C21035" s="18">
        <v>352.93320438121521</v>
      </c>
      <c r="D21035" s="1"/>
      <c r="E21035" s="1">
        <v>35</v>
      </c>
      <c r="F21035" s="1">
        <v>13</v>
      </c>
      <c r="G21035" s="1">
        <v>1</v>
      </c>
      <c r="H21035" s="1">
        <v>21</v>
      </c>
      <c r="I21035" s="15">
        <v>0.38571428571428573</v>
      </c>
      <c r="J21035">
        <f t="shared" si="328"/>
        <v>20</v>
      </c>
    </row>
    <row r="21036" spans="1:10" x14ac:dyDescent="0.3">
      <c r="A21036" t="s">
        <v>21025</v>
      </c>
      <c r="C21036" s="18">
        <v>352.92072773937286</v>
      </c>
      <c r="D21036" s="1"/>
      <c r="E21036" s="1">
        <v>32</v>
      </c>
      <c r="F21036" s="1">
        <v>12</v>
      </c>
      <c r="G21036" s="1">
        <v>1</v>
      </c>
      <c r="H21036" s="1">
        <v>19</v>
      </c>
      <c r="I21036" s="15">
        <v>0.390625</v>
      </c>
      <c r="J21036">
        <f t="shared" si="328"/>
        <v>20</v>
      </c>
    </row>
    <row r="21037" spans="1:10" x14ac:dyDescent="0.3">
      <c r="A21037" t="s">
        <v>21026</v>
      </c>
      <c r="C21037" s="18">
        <v>352.90359314734997</v>
      </c>
      <c r="D21037" s="1"/>
      <c r="E21037" s="1">
        <v>15</v>
      </c>
      <c r="F21037" s="1">
        <v>4</v>
      </c>
      <c r="G21037" s="1">
        <v>1</v>
      </c>
      <c r="H21037" s="1">
        <v>10</v>
      </c>
      <c r="I21037" s="15">
        <v>0.3</v>
      </c>
      <c r="J21037">
        <f t="shared" si="328"/>
        <v>40</v>
      </c>
    </row>
    <row r="21038" spans="1:10" x14ac:dyDescent="0.3">
      <c r="A21038" t="s">
        <v>21028</v>
      </c>
      <c r="C21038" s="18">
        <v>352.8793078809332</v>
      </c>
      <c r="D21038" s="1"/>
      <c r="E21038" s="1">
        <v>13</v>
      </c>
      <c r="F21038" s="1">
        <v>4</v>
      </c>
      <c r="G21038" s="1">
        <v>0</v>
      </c>
      <c r="H21038" s="1">
        <v>9</v>
      </c>
      <c r="I21038" s="15">
        <v>0.30769230769230771</v>
      </c>
      <c r="J21038">
        <f t="shared" si="328"/>
        <v>40</v>
      </c>
    </row>
    <row r="21039" spans="1:10" x14ac:dyDescent="0.3">
      <c r="A21039" t="s">
        <v>21119</v>
      </c>
      <c r="C21039" s="18">
        <v>352.87033491497448</v>
      </c>
      <c r="D21039" s="1"/>
      <c r="E21039" s="1">
        <v>17</v>
      </c>
      <c r="F21039" s="1">
        <v>5</v>
      </c>
      <c r="G21039" s="1">
        <v>0</v>
      </c>
      <c r="H21039" s="1">
        <v>12</v>
      </c>
      <c r="I21039" s="15">
        <v>0.29411764705882354</v>
      </c>
      <c r="J21039">
        <f t="shared" si="328"/>
        <v>40</v>
      </c>
    </row>
    <row r="21040" spans="1:10" x14ac:dyDescent="0.3">
      <c r="A21040" t="s">
        <v>21030</v>
      </c>
      <c r="C21040" s="18">
        <v>352.8305659089034</v>
      </c>
      <c r="D21040" s="1"/>
      <c r="E21040" s="1">
        <v>7</v>
      </c>
      <c r="F21040" s="1">
        <v>1</v>
      </c>
      <c r="G21040" s="1">
        <v>0</v>
      </c>
      <c r="H21040" s="1">
        <v>6</v>
      </c>
      <c r="I21040" s="15">
        <v>0.14285714285714285</v>
      </c>
      <c r="J21040">
        <f t="shared" si="328"/>
        <v>40</v>
      </c>
    </row>
    <row r="21041" spans="1:10" x14ac:dyDescent="0.3">
      <c r="A21041" t="s">
        <v>21031</v>
      </c>
      <c r="C21041" s="18">
        <v>352.82746892191119</v>
      </c>
      <c r="D21041" s="1"/>
      <c r="E21041" s="1">
        <v>8</v>
      </c>
      <c r="F21041" s="1">
        <v>1</v>
      </c>
      <c r="G21041" s="1">
        <v>0</v>
      </c>
      <c r="H21041" s="1">
        <v>7</v>
      </c>
      <c r="I21041" s="15">
        <v>0.125</v>
      </c>
      <c r="J21041">
        <f t="shared" si="328"/>
        <v>40</v>
      </c>
    </row>
    <row r="21042" spans="1:10" x14ac:dyDescent="0.3">
      <c r="A21042" t="s">
        <v>21032</v>
      </c>
      <c r="C21042" s="18">
        <v>352.80627636157658</v>
      </c>
      <c r="D21042" s="1"/>
      <c r="E21042" s="1">
        <v>5</v>
      </c>
      <c r="F21042" s="1">
        <v>0</v>
      </c>
      <c r="G21042" s="1">
        <v>0</v>
      </c>
      <c r="H21042" s="1">
        <v>5</v>
      </c>
      <c r="I21042" s="15">
        <v>0</v>
      </c>
      <c r="J21042">
        <f t="shared" si="328"/>
        <v>40</v>
      </c>
    </row>
    <row r="21043" spans="1:10" x14ac:dyDescent="0.3">
      <c r="A21043" t="s">
        <v>21033</v>
      </c>
      <c r="C21043" s="18">
        <v>352.79606616693184</v>
      </c>
      <c r="D21043" s="1"/>
      <c r="E21043" s="1">
        <v>9</v>
      </c>
      <c r="F21043" s="1">
        <v>2</v>
      </c>
      <c r="G21043" s="1">
        <v>0</v>
      </c>
      <c r="H21043" s="1">
        <v>7</v>
      </c>
      <c r="I21043" s="15">
        <v>0.22222222222222221</v>
      </c>
      <c r="J21043">
        <f t="shared" si="328"/>
        <v>40</v>
      </c>
    </row>
    <row r="21044" spans="1:10" x14ac:dyDescent="0.3">
      <c r="A21044" s="21" t="s">
        <v>21034</v>
      </c>
      <c r="C21044" s="18">
        <v>352.79022341231348</v>
      </c>
      <c r="D21044" s="1"/>
      <c r="E21044" s="1">
        <v>6</v>
      </c>
      <c r="F21044" s="1">
        <v>0</v>
      </c>
      <c r="G21044" s="1">
        <v>1</v>
      </c>
      <c r="H21044" s="1">
        <v>5</v>
      </c>
      <c r="I21044" s="15">
        <v>8.3333333333333329E-2</v>
      </c>
      <c r="J21044">
        <f t="shared" si="328"/>
        <v>40</v>
      </c>
    </row>
    <row r="21045" spans="1:10" x14ac:dyDescent="0.3">
      <c r="A21045" t="s">
        <v>21081</v>
      </c>
      <c r="C21045" s="18">
        <v>352.77852583740184</v>
      </c>
      <c r="D21045" s="1"/>
      <c r="E21045" s="1">
        <v>10</v>
      </c>
      <c r="F21045" s="1">
        <v>2</v>
      </c>
      <c r="G21045" s="1">
        <v>1</v>
      </c>
      <c r="H21045" s="1">
        <v>7</v>
      </c>
      <c r="I21045" s="15">
        <v>0.25</v>
      </c>
      <c r="J21045">
        <f t="shared" si="328"/>
        <v>40</v>
      </c>
    </row>
    <row r="21046" spans="1:10" x14ac:dyDescent="0.3">
      <c r="A21046" t="s">
        <v>21035</v>
      </c>
      <c r="C21046" s="18">
        <v>352.75611294107284</v>
      </c>
      <c r="D21046" s="1"/>
      <c r="E21046" s="1">
        <v>5</v>
      </c>
      <c r="F21046" s="1">
        <v>0</v>
      </c>
      <c r="G21046" s="1">
        <v>0</v>
      </c>
      <c r="H21046" s="1">
        <v>5</v>
      </c>
      <c r="I21046" s="15">
        <v>0</v>
      </c>
      <c r="J21046">
        <f t="shared" si="328"/>
        <v>40</v>
      </c>
    </row>
    <row r="21047" spans="1:10" x14ac:dyDescent="0.3">
      <c r="A21047" t="s">
        <v>21036</v>
      </c>
      <c r="C21047" s="18">
        <v>352.74704584482652</v>
      </c>
      <c r="D21047" s="1"/>
      <c r="E21047" s="1">
        <v>15</v>
      </c>
      <c r="F21047" s="1">
        <v>1</v>
      </c>
      <c r="G21047" s="1">
        <v>1</v>
      </c>
      <c r="H21047" s="1">
        <v>13</v>
      </c>
      <c r="I21047" s="15">
        <v>0.1</v>
      </c>
      <c r="J21047">
        <f t="shared" si="328"/>
        <v>40</v>
      </c>
    </row>
    <row r="21048" spans="1:10" x14ac:dyDescent="0.3">
      <c r="A21048" t="s">
        <v>21037</v>
      </c>
      <c r="C21048" s="18">
        <v>352.71940641830275</v>
      </c>
      <c r="D21048" s="1"/>
      <c r="E21048" s="1">
        <v>12</v>
      </c>
      <c r="F21048" s="1">
        <v>3</v>
      </c>
      <c r="G21048" s="1">
        <v>0</v>
      </c>
      <c r="H21048" s="1">
        <v>9</v>
      </c>
      <c r="I21048" s="15">
        <v>0.25</v>
      </c>
      <c r="J21048">
        <f t="shared" si="328"/>
        <v>40</v>
      </c>
    </row>
    <row r="21049" spans="1:10" x14ac:dyDescent="0.3">
      <c r="A21049" t="s">
        <v>21039</v>
      </c>
      <c r="C21049" s="18">
        <v>352.70960186848214</v>
      </c>
      <c r="D21049" s="1"/>
      <c r="E21049" s="1">
        <v>13</v>
      </c>
      <c r="F21049" s="1">
        <v>4</v>
      </c>
      <c r="G21049" s="1">
        <v>0</v>
      </c>
      <c r="H21049" s="1">
        <v>9</v>
      </c>
      <c r="I21049" s="15">
        <v>0.30769230769230771</v>
      </c>
      <c r="J21049">
        <f t="shared" si="328"/>
        <v>40</v>
      </c>
    </row>
    <row r="21050" spans="1:10" x14ac:dyDescent="0.3">
      <c r="A21050" t="s">
        <v>21040</v>
      </c>
      <c r="C21050" s="18">
        <v>352.70238225121739</v>
      </c>
      <c r="D21050" s="1"/>
      <c r="E21050" s="1">
        <v>20</v>
      </c>
      <c r="F21050" s="1">
        <v>5</v>
      </c>
      <c r="G21050" s="1">
        <v>4</v>
      </c>
      <c r="H21050" s="1">
        <v>11</v>
      </c>
      <c r="I21050" s="15">
        <v>0.35</v>
      </c>
      <c r="J21050">
        <f t="shared" si="328"/>
        <v>40</v>
      </c>
    </row>
    <row r="21051" spans="1:10" x14ac:dyDescent="0.3">
      <c r="A21051" t="s">
        <v>21145</v>
      </c>
      <c r="C21051" s="18">
        <v>352.69228538763582</v>
      </c>
      <c r="D21051" s="1"/>
      <c r="E21051" s="1">
        <v>13</v>
      </c>
      <c r="F21051" s="1">
        <v>4</v>
      </c>
      <c r="G21051" s="1">
        <v>0</v>
      </c>
      <c r="H21051" s="1">
        <v>9</v>
      </c>
      <c r="I21051" s="15">
        <v>0.30769230769230771</v>
      </c>
      <c r="J21051">
        <f t="shared" si="328"/>
        <v>40</v>
      </c>
    </row>
    <row r="21052" spans="1:10" x14ac:dyDescent="0.3">
      <c r="A21052" t="s">
        <v>21042</v>
      </c>
      <c r="C21052" s="18">
        <v>352.68062517963352</v>
      </c>
      <c r="D21052" s="1"/>
      <c r="E21052" s="1">
        <v>29</v>
      </c>
      <c r="F21052" s="1">
        <v>9</v>
      </c>
      <c r="G21052" s="1">
        <v>2</v>
      </c>
      <c r="H21052" s="1">
        <v>18</v>
      </c>
      <c r="I21052" s="15">
        <v>0.34482758620689657</v>
      </c>
      <c r="J21052">
        <f t="shared" si="328"/>
        <v>40</v>
      </c>
    </row>
    <row r="21053" spans="1:10" x14ac:dyDescent="0.3">
      <c r="A21053" t="s">
        <v>21043</v>
      </c>
      <c r="C21053" s="18">
        <v>352.67877524437284</v>
      </c>
      <c r="D21053" s="1"/>
      <c r="E21053" s="1">
        <v>5</v>
      </c>
      <c r="F21053" s="1">
        <v>0</v>
      </c>
      <c r="G21053" s="1">
        <v>0</v>
      </c>
      <c r="H21053" s="1">
        <v>5</v>
      </c>
      <c r="I21053" s="15">
        <v>0</v>
      </c>
      <c r="J21053">
        <f t="shared" si="328"/>
        <v>40</v>
      </c>
    </row>
    <row r="21054" spans="1:10" x14ac:dyDescent="0.3">
      <c r="A21054" s="21" t="s">
        <v>21044</v>
      </c>
      <c r="C21054" s="18">
        <v>352.6769072503256</v>
      </c>
      <c r="D21054" s="1"/>
      <c r="E21054" s="1">
        <v>11</v>
      </c>
      <c r="F21054" s="1">
        <v>3</v>
      </c>
      <c r="G21054" s="1">
        <v>0</v>
      </c>
      <c r="H21054" s="1">
        <v>8</v>
      </c>
      <c r="I21054" s="15">
        <v>0.27272727272727271</v>
      </c>
      <c r="J21054">
        <f t="shared" si="328"/>
        <v>40</v>
      </c>
    </row>
    <row r="21055" spans="1:10" x14ac:dyDescent="0.3">
      <c r="A21055" t="s">
        <v>21045</v>
      </c>
      <c r="C21055" s="18">
        <v>352.67094167768778</v>
      </c>
      <c r="D21055" s="1"/>
      <c r="E21055" s="1">
        <v>19</v>
      </c>
      <c r="F21055" s="1">
        <v>6</v>
      </c>
      <c r="G21055" s="1">
        <v>2</v>
      </c>
      <c r="H21055" s="1">
        <v>11</v>
      </c>
      <c r="I21055" s="15">
        <v>0.36842105263157893</v>
      </c>
      <c r="J21055">
        <f t="shared" si="328"/>
        <v>40</v>
      </c>
    </row>
    <row r="21056" spans="1:10" x14ac:dyDescent="0.3">
      <c r="A21056" t="s">
        <v>20547</v>
      </c>
      <c r="C21056" s="18">
        <v>352.65969893535322</v>
      </c>
      <c r="D21056" s="1"/>
      <c r="E21056" s="1">
        <v>12</v>
      </c>
      <c r="F21056" s="1">
        <v>3</v>
      </c>
      <c r="G21056" s="1">
        <v>0</v>
      </c>
      <c r="H21056" s="1">
        <v>9</v>
      </c>
      <c r="I21056" s="15">
        <v>0.25</v>
      </c>
      <c r="J21056">
        <f t="shared" si="328"/>
        <v>40</v>
      </c>
    </row>
    <row r="21057" spans="1:10" x14ac:dyDescent="0.3">
      <c r="A21057" t="s">
        <v>21046</v>
      </c>
      <c r="C21057" s="18">
        <v>352.65682320453647</v>
      </c>
      <c r="D21057" s="1"/>
      <c r="E21057" s="1">
        <v>16</v>
      </c>
      <c r="F21057" s="1">
        <v>4</v>
      </c>
      <c r="G21057" s="1">
        <v>2</v>
      </c>
      <c r="H21057" s="1">
        <v>10</v>
      </c>
      <c r="I21057" s="15">
        <v>0.3125</v>
      </c>
      <c r="J21057">
        <f t="shared" si="328"/>
        <v>40</v>
      </c>
    </row>
    <row r="21058" spans="1:10" x14ac:dyDescent="0.3">
      <c r="A21058" t="s">
        <v>21220</v>
      </c>
      <c r="C21058" s="18">
        <v>352.64223022493525</v>
      </c>
      <c r="D21058" s="1"/>
      <c r="E21058" s="1">
        <v>19</v>
      </c>
      <c r="F21058" s="1">
        <v>6</v>
      </c>
      <c r="G21058" s="1">
        <v>0</v>
      </c>
      <c r="H21058" s="1">
        <v>13</v>
      </c>
      <c r="I21058" s="15">
        <v>0.31578947368421051</v>
      </c>
      <c r="J21058">
        <f t="shared" si="328"/>
        <v>40</v>
      </c>
    </row>
    <row r="21059" spans="1:10" x14ac:dyDescent="0.3">
      <c r="A21059" t="s">
        <v>21048</v>
      </c>
      <c r="C21059" s="18">
        <v>352.64023189580791</v>
      </c>
      <c r="D21059" s="1"/>
      <c r="E21059" s="1">
        <v>8</v>
      </c>
      <c r="F21059" s="1">
        <v>1</v>
      </c>
      <c r="G21059" s="1">
        <v>1</v>
      </c>
      <c r="H21059" s="1">
        <v>6</v>
      </c>
      <c r="I21059" s="15">
        <v>0.1875</v>
      </c>
      <c r="J21059">
        <f t="shared" si="328"/>
        <v>40</v>
      </c>
    </row>
    <row r="21060" spans="1:10" x14ac:dyDescent="0.3">
      <c r="A21060" t="s">
        <v>21049</v>
      </c>
      <c r="C21060" s="18">
        <v>352.63918145689536</v>
      </c>
      <c r="D21060" s="1"/>
      <c r="E21060" s="1">
        <v>10</v>
      </c>
      <c r="F21060" s="1">
        <v>2</v>
      </c>
      <c r="G21060" s="1">
        <v>1</v>
      </c>
      <c r="H21060" s="1">
        <v>7</v>
      </c>
      <c r="I21060" s="15">
        <v>0.25</v>
      </c>
      <c r="J21060">
        <f t="shared" ref="J21060:J21123" si="329">IF(E21060&lt;=30,40,20)</f>
        <v>40</v>
      </c>
    </row>
    <row r="21061" spans="1:10" x14ac:dyDescent="0.3">
      <c r="A21061" t="s">
        <v>21050</v>
      </c>
      <c r="C21061" s="18">
        <v>352.63835295178353</v>
      </c>
      <c r="D21061" s="1"/>
      <c r="E21061" s="1">
        <v>12</v>
      </c>
      <c r="F21061" s="1">
        <v>3</v>
      </c>
      <c r="G21061" s="1">
        <v>1</v>
      </c>
      <c r="H21061" s="1">
        <v>8</v>
      </c>
      <c r="I21061" s="15">
        <v>0.29166666666666669</v>
      </c>
      <c r="J21061">
        <f t="shared" si="329"/>
        <v>40</v>
      </c>
    </row>
    <row r="21062" spans="1:10" x14ac:dyDescent="0.3">
      <c r="A21062" t="s">
        <v>21051</v>
      </c>
      <c r="C21062" s="18">
        <v>352.62993013588419</v>
      </c>
      <c r="D21062" s="1"/>
      <c r="E21062" s="1">
        <v>10</v>
      </c>
      <c r="F21062" s="1">
        <v>2</v>
      </c>
      <c r="G21062" s="1">
        <v>1</v>
      </c>
      <c r="H21062" s="1">
        <v>7</v>
      </c>
      <c r="I21062" s="15">
        <v>0.25</v>
      </c>
      <c r="J21062">
        <f t="shared" si="329"/>
        <v>40</v>
      </c>
    </row>
    <row r="21063" spans="1:10" x14ac:dyDescent="0.3">
      <c r="A21063" t="s">
        <v>21053</v>
      </c>
      <c r="C21063" s="18">
        <v>352.61552254989653</v>
      </c>
      <c r="D21063" s="1"/>
      <c r="E21063" s="1">
        <v>6</v>
      </c>
      <c r="F21063" s="1">
        <v>1</v>
      </c>
      <c r="G21063" s="1">
        <v>0</v>
      </c>
      <c r="H21063" s="1">
        <v>5</v>
      </c>
      <c r="I21063" s="15">
        <v>0.16666666666666666</v>
      </c>
      <c r="J21063">
        <f t="shared" si="329"/>
        <v>40</v>
      </c>
    </row>
    <row r="21064" spans="1:10" x14ac:dyDescent="0.3">
      <c r="A21064" t="s">
        <v>21054</v>
      </c>
      <c r="C21064" s="18">
        <v>352.61210042978126</v>
      </c>
      <c r="D21064" s="1"/>
      <c r="E21064" s="1">
        <v>7</v>
      </c>
      <c r="F21064" s="1">
        <v>1</v>
      </c>
      <c r="G21064" s="1">
        <v>0</v>
      </c>
      <c r="H21064" s="1">
        <v>6</v>
      </c>
      <c r="I21064" s="15">
        <v>0.14285714285714285</v>
      </c>
      <c r="J21064">
        <f t="shared" si="329"/>
        <v>40</v>
      </c>
    </row>
    <row r="21065" spans="1:10" x14ac:dyDescent="0.3">
      <c r="A21065" t="s">
        <v>21106</v>
      </c>
      <c r="C21065" s="18">
        <v>352.5934485628959</v>
      </c>
      <c r="D21065" s="1"/>
      <c r="E21065" s="1">
        <v>11</v>
      </c>
      <c r="F21065" s="1">
        <v>2</v>
      </c>
      <c r="G21065" s="1">
        <v>0</v>
      </c>
      <c r="H21065" s="1">
        <v>9</v>
      </c>
      <c r="I21065" s="15">
        <v>0.18181818181818182</v>
      </c>
      <c r="J21065">
        <f t="shared" si="329"/>
        <v>40</v>
      </c>
    </row>
    <row r="21066" spans="1:10" x14ac:dyDescent="0.3">
      <c r="A21066" t="s">
        <v>21055</v>
      </c>
      <c r="C21066" s="18">
        <v>352.58846949559586</v>
      </c>
      <c r="D21066" s="1"/>
      <c r="E21066" s="1">
        <v>6</v>
      </c>
      <c r="F21066" s="1">
        <v>0</v>
      </c>
      <c r="G21066" s="1">
        <v>1</v>
      </c>
      <c r="H21066" s="1">
        <v>5</v>
      </c>
      <c r="I21066" s="15">
        <v>8.3333333333333329E-2</v>
      </c>
      <c r="J21066">
        <f t="shared" si="329"/>
        <v>40</v>
      </c>
    </row>
    <row r="21067" spans="1:10" x14ac:dyDescent="0.3">
      <c r="A21067" t="s">
        <v>21056</v>
      </c>
      <c r="C21067" s="18">
        <v>352.58089343832768</v>
      </c>
      <c r="D21067" s="1"/>
      <c r="E21067" s="1">
        <v>6</v>
      </c>
      <c r="F21067" s="1">
        <v>1</v>
      </c>
      <c r="G21067" s="1">
        <v>0</v>
      </c>
      <c r="H21067" s="1">
        <v>5</v>
      </c>
      <c r="I21067" s="15">
        <v>0.16666666666666666</v>
      </c>
      <c r="J21067">
        <f t="shared" si="329"/>
        <v>40</v>
      </c>
    </row>
    <row r="21068" spans="1:10" x14ac:dyDescent="0.3">
      <c r="A21068" t="s">
        <v>21057</v>
      </c>
      <c r="C21068" s="18">
        <v>352.57039890959925</v>
      </c>
      <c r="D21068" s="1"/>
      <c r="E21068" s="1">
        <v>13</v>
      </c>
      <c r="F21068" s="1">
        <v>4</v>
      </c>
      <c r="G21068" s="1">
        <v>1</v>
      </c>
      <c r="H21068" s="1">
        <v>8</v>
      </c>
      <c r="I21068" s="15">
        <v>0.34615384615384615</v>
      </c>
      <c r="J21068">
        <f t="shared" si="329"/>
        <v>40</v>
      </c>
    </row>
    <row r="21069" spans="1:10" x14ac:dyDescent="0.3">
      <c r="A21069" t="s">
        <v>21060</v>
      </c>
      <c r="C21069" s="18">
        <v>352.5624846188864</v>
      </c>
      <c r="D21069" s="1"/>
      <c r="E21069" s="1">
        <v>15</v>
      </c>
      <c r="F21069" s="1">
        <v>5</v>
      </c>
      <c r="G21069" s="1">
        <v>1</v>
      </c>
      <c r="H21069" s="1">
        <v>9</v>
      </c>
      <c r="I21069" s="15">
        <v>0.36666666666666664</v>
      </c>
      <c r="J21069">
        <f t="shared" si="329"/>
        <v>40</v>
      </c>
    </row>
    <row r="21070" spans="1:10" x14ac:dyDescent="0.3">
      <c r="A21070" t="s">
        <v>21058</v>
      </c>
      <c r="C21070" s="18">
        <v>352.55890127628828</v>
      </c>
      <c r="D21070" s="1"/>
      <c r="E21070" s="1">
        <v>19</v>
      </c>
      <c r="F21070" s="1">
        <v>6</v>
      </c>
      <c r="G21070" s="1">
        <v>0</v>
      </c>
      <c r="H21070" s="1">
        <v>13</v>
      </c>
      <c r="I21070" s="15">
        <v>0.31578947368421051</v>
      </c>
      <c r="J21070">
        <f t="shared" si="329"/>
        <v>40</v>
      </c>
    </row>
    <row r="21071" spans="1:10" x14ac:dyDescent="0.3">
      <c r="A21071" t="s">
        <v>21059</v>
      </c>
      <c r="C21071" s="18">
        <v>352.55704079903114</v>
      </c>
      <c r="D21071" s="1"/>
      <c r="E21071" s="1">
        <v>5</v>
      </c>
      <c r="F21071" s="1">
        <v>0</v>
      </c>
      <c r="G21071" s="1">
        <v>0</v>
      </c>
      <c r="H21071" s="1">
        <v>5</v>
      </c>
      <c r="I21071" s="15">
        <v>0</v>
      </c>
      <c r="J21071">
        <f t="shared" si="329"/>
        <v>40</v>
      </c>
    </row>
    <row r="21072" spans="1:10" x14ac:dyDescent="0.3">
      <c r="A21072" t="s">
        <v>21061</v>
      </c>
      <c r="C21072" s="18">
        <v>352.54440445601131</v>
      </c>
      <c r="D21072" s="1"/>
      <c r="E21072" s="1">
        <v>10</v>
      </c>
      <c r="F21072" s="1">
        <v>3</v>
      </c>
      <c r="G21072" s="1">
        <v>0</v>
      </c>
      <c r="H21072" s="1">
        <v>7</v>
      </c>
      <c r="I21072" s="15">
        <v>0.3</v>
      </c>
      <c r="J21072">
        <f t="shared" si="329"/>
        <v>40</v>
      </c>
    </row>
    <row r="21073" spans="1:10" x14ac:dyDescent="0.3">
      <c r="A21073" t="s">
        <v>21062</v>
      </c>
      <c r="C21073" s="18">
        <v>352.51889139878676</v>
      </c>
      <c r="D21073" s="1"/>
      <c r="E21073" s="1">
        <v>5</v>
      </c>
      <c r="F21073" s="1">
        <v>0</v>
      </c>
      <c r="G21073" s="1">
        <v>0</v>
      </c>
      <c r="H21073" s="1">
        <v>5</v>
      </c>
      <c r="I21073" s="15">
        <v>0</v>
      </c>
      <c r="J21073">
        <f t="shared" si="329"/>
        <v>40</v>
      </c>
    </row>
    <row r="21074" spans="1:10" x14ac:dyDescent="0.3">
      <c r="A21074" t="s">
        <v>21063</v>
      </c>
      <c r="C21074" s="18">
        <v>352.5142557284953</v>
      </c>
      <c r="D21074" s="1"/>
      <c r="E21074" s="1">
        <v>16</v>
      </c>
      <c r="F21074" s="1">
        <v>5</v>
      </c>
      <c r="G21074" s="1">
        <v>0</v>
      </c>
      <c r="H21074" s="1">
        <v>11</v>
      </c>
      <c r="I21074" s="15">
        <v>0.3125</v>
      </c>
      <c r="J21074">
        <f t="shared" si="329"/>
        <v>40</v>
      </c>
    </row>
    <row r="21075" spans="1:10" x14ac:dyDescent="0.3">
      <c r="A21075" t="s">
        <v>21029</v>
      </c>
      <c r="C21075" s="18">
        <v>352.4819675385753</v>
      </c>
      <c r="D21075" s="1"/>
      <c r="E21075" s="1">
        <v>9</v>
      </c>
      <c r="F21075" s="1">
        <v>2</v>
      </c>
      <c r="G21075" s="1">
        <v>0</v>
      </c>
      <c r="H21075" s="1">
        <v>7</v>
      </c>
      <c r="I21075" s="15">
        <v>0.22222222222222221</v>
      </c>
      <c r="J21075">
        <f t="shared" si="329"/>
        <v>40</v>
      </c>
    </row>
    <row r="21076" spans="1:10" x14ac:dyDescent="0.3">
      <c r="A21076" t="s">
        <v>21065</v>
      </c>
      <c r="C21076" s="18">
        <v>352.47740344130057</v>
      </c>
      <c r="D21076" s="1"/>
      <c r="E21076" s="1">
        <v>5</v>
      </c>
      <c r="F21076" s="1">
        <v>0</v>
      </c>
      <c r="G21076" s="1">
        <v>0</v>
      </c>
      <c r="H21076" s="1">
        <v>5</v>
      </c>
      <c r="I21076" s="15">
        <v>0</v>
      </c>
      <c r="J21076">
        <f t="shared" si="329"/>
        <v>40</v>
      </c>
    </row>
    <row r="21077" spans="1:10" x14ac:dyDescent="0.3">
      <c r="A21077" t="s">
        <v>21066</v>
      </c>
      <c r="C21077" s="18">
        <v>352.47319281711469</v>
      </c>
      <c r="D21077" s="1"/>
      <c r="E21077" s="1">
        <v>9</v>
      </c>
      <c r="F21077" s="1">
        <v>2</v>
      </c>
      <c r="G21077" s="1">
        <v>0</v>
      </c>
      <c r="H21077" s="1">
        <v>7</v>
      </c>
      <c r="I21077" s="15">
        <v>0.22222222222222221</v>
      </c>
      <c r="J21077">
        <f t="shared" si="329"/>
        <v>40</v>
      </c>
    </row>
    <row r="21078" spans="1:10" x14ac:dyDescent="0.3">
      <c r="A21078" t="s">
        <v>21067</v>
      </c>
      <c r="C21078" s="18">
        <v>352.46759574643147</v>
      </c>
      <c r="D21078" s="1"/>
      <c r="E21078" s="1">
        <v>27</v>
      </c>
      <c r="F21078" s="1">
        <v>10</v>
      </c>
      <c r="G21078" s="1">
        <v>0</v>
      </c>
      <c r="H21078" s="1">
        <v>17</v>
      </c>
      <c r="I21078" s="15">
        <v>0.37037037037037035</v>
      </c>
      <c r="J21078">
        <f t="shared" si="329"/>
        <v>40</v>
      </c>
    </row>
    <row r="21079" spans="1:10" x14ac:dyDescent="0.3">
      <c r="A21079" t="s">
        <v>21068</v>
      </c>
      <c r="C21079" s="18">
        <v>352.45620130053874</v>
      </c>
      <c r="D21079" s="1"/>
      <c r="E21079" s="1">
        <v>6</v>
      </c>
      <c r="F21079" s="1">
        <v>0</v>
      </c>
      <c r="G21079" s="1">
        <v>1</v>
      </c>
      <c r="H21079" s="1">
        <v>5</v>
      </c>
      <c r="I21079" s="15">
        <v>8.3333333333333329E-2</v>
      </c>
      <c r="J21079">
        <f t="shared" si="329"/>
        <v>40</v>
      </c>
    </row>
    <row r="21080" spans="1:10" x14ac:dyDescent="0.3">
      <c r="A21080" t="s">
        <v>21070</v>
      </c>
      <c r="C21080" s="18">
        <v>352.43228602899336</v>
      </c>
      <c r="D21080" s="1"/>
      <c r="E21080" s="1">
        <v>5</v>
      </c>
      <c r="F21080" s="1">
        <v>0</v>
      </c>
      <c r="G21080" s="1">
        <v>0</v>
      </c>
      <c r="H21080" s="1">
        <v>5</v>
      </c>
      <c r="I21080" s="15">
        <v>0</v>
      </c>
      <c r="J21080">
        <f t="shared" si="329"/>
        <v>40</v>
      </c>
    </row>
    <row r="21081" spans="1:10" x14ac:dyDescent="0.3">
      <c r="A21081" t="s">
        <v>21064</v>
      </c>
      <c r="C21081" s="18">
        <v>352.43151452234576</v>
      </c>
      <c r="D21081" s="1"/>
      <c r="E21081" s="1">
        <v>6</v>
      </c>
      <c r="F21081" s="1">
        <v>0</v>
      </c>
      <c r="G21081" s="1">
        <v>1</v>
      </c>
      <c r="H21081" s="1">
        <v>5</v>
      </c>
      <c r="I21081" s="15">
        <v>8.3333333333333329E-2</v>
      </c>
      <c r="J21081">
        <f t="shared" si="329"/>
        <v>40</v>
      </c>
    </row>
    <row r="21082" spans="1:10" x14ac:dyDescent="0.3">
      <c r="A21082" t="s">
        <v>21072</v>
      </c>
      <c r="C21082" s="18">
        <v>352.42160367989243</v>
      </c>
      <c r="D21082" s="1"/>
      <c r="E21082" s="1">
        <v>5</v>
      </c>
      <c r="F21082" s="1">
        <v>0</v>
      </c>
      <c r="G21082" s="1">
        <v>0</v>
      </c>
      <c r="H21082" s="1">
        <v>5</v>
      </c>
      <c r="I21082" s="15">
        <v>0</v>
      </c>
      <c r="J21082">
        <f t="shared" si="329"/>
        <v>40</v>
      </c>
    </row>
    <row r="21083" spans="1:10" x14ac:dyDescent="0.3">
      <c r="A21083" t="s">
        <v>21073</v>
      </c>
      <c r="C21083" s="18">
        <v>352.4029066215158</v>
      </c>
      <c r="D21083" s="1"/>
      <c r="E21083" s="1">
        <v>6</v>
      </c>
      <c r="F21083" s="1">
        <v>1</v>
      </c>
      <c r="G21083" s="1">
        <v>0</v>
      </c>
      <c r="H21083" s="1">
        <v>5</v>
      </c>
      <c r="I21083" s="15">
        <v>0.16666666666666666</v>
      </c>
      <c r="J21083">
        <f t="shared" si="329"/>
        <v>40</v>
      </c>
    </row>
    <row r="21084" spans="1:10" x14ac:dyDescent="0.3">
      <c r="A21084" t="s">
        <v>21074</v>
      </c>
      <c r="C21084" s="18">
        <v>352.39966536635683</v>
      </c>
      <c r="D21084" s="1"/>
      <c r="E21084" s="1">
        <v>5</v>
      </c>
      <c r="F21084" s="1">
        <v>0</v>
      </c>
      <c r="G21084" s="1">
        <v>0</v>
      </c>
      <c r="H21084" s="1">
        <v>5</v>
      </c>
      <c r="I21084" s="15">
        <v>0</v>
      </c>
      <c r="J21084">
        <f t="shared" si="329"/>
        <v>40</v>
      </c>
    </row>
    <row r="21085" spans="1:10" x14ac:dyDescent="0.3">
      <c r="A21085" t="s">
        <v>21103</v>
      </c>
      <c r="C21085" s="18">
        <v>352.39962894587563</v>
      </c>
      <c r="D21085" s="1"/>
      <c r="E21085" s="1">
        <v>5</v>
      </c>
      <c r="F21085" s="1">
        <v>0</v>
      </c>
      <c r="G21085" s="1">
        <v>0</v>
      </c>
      <c r="H21085" s="1">
        <v>5</v>
      </c>
      <c r="I21085" s="15">
        <v>0</v>
      </c>
      <c r="J21085">
        <f t="shared" si="329"/>
        <v>40</v>
      </c>
    </row>
    <row r="21086" spans="1:10" x14ac:dyDescent="0.3">
      <c r="A21086" t="s">
        <v>21077</v>
      </c>
      <c r="C21086" s="18">
        <v>352.37879254574466</v>
      </c>
      <c r="D21086" s="1"/>
      <c r="E21086" s="1">
        <v>5</v>
      </c>
      <c r="F21086" s="1">
        <v>0</v>
      </c>
      <c r="G21086" s="1">
        <v>0</v>
      </c>
      <c r="H21086" s="1">
        <v>5</v>
      </c>
      <c r="I21086" s="15">
        <v>0</v>
      </c>
      <c r="J21086">
        <f t="shared" si="329"/>
        <v>40</v>
      </c>
    </row>
    <row r="21087" spans="1:10" x14ac:dyDescent="0.3">
      <c r="A21087" t="s">
        <v>21078</v>
      </c>
      <c r="C21087" s="18">
        <v>352.37870901772476</v>
      </c>
      <c r="D21087" s="1"/>
      <c r="E21087" s="1">
        <v>9</v>
      </c>
      <c r="F21087" s="1">
        <v>1</v>
      </c>
      <c r="G21087" s="1">
        <v>2</v>
      </c>
      <c r="H21087" s="1">
        <v>6</v>
      </c>
      <c r="I21087" s="15">
        <v>0.22222222222222221</v>
      </c>
      <c r="J21087">
        <f t="shared" si="329"/>
        <v>40</v>
      </c>
    </row>
    <row r="21088" spans="1:10" x14ac:dyDescent="0.3">
      <c r="A21088" t="s">
        <v>21157</v>
      </c>
      <c r="C21088" s="18">
        <v>352.37072286956681</v>
      </c>
      <c r="D21088" s="1"/>
      <c r="E21088" s="1">
        <v>23</v>
      </c>
      <c r="F21088" s="1">
        <v>8</v>
      </c>
      <c r="G21088" s="1">
        <v>0</v>
      </c>
      <c r="H21088" s="1">
        <v>15</v>
      </c>
      <c r="I21088" s="15">
        <v>0.34782608695652173</v>
      </c>
      <c r="J21088">
        <f t="shared" si="329"/>
        <v>40</v>
      </c>
    </row>
    <row r="21089" spans="1:10" x14ac:dyDescent="0.3">
      <c r="A21089" s="21" t="s">
        <v>21080</v>
      </c>
      <c r="C21089" s="18">
        <v>352.35896212117126</v>
      </c>
      <c r="D21089" s="1"/>
      <c r="E21089" s="1">
        <v>8</v>
      </c>
      <c r="F21089" s="1">
        <v>0</v>
      </c>
      <c r="G21089" s="1">
        <v>3</v>
      </c>
      <c r="H21089" s="1">
        <v>5</v>
      </c>
      <c r="I21089" s="15">
        <v>0.1875</v>
      </c>
      <c r="J21089">
        <f t="shared" si="329"/>
        <v>40</v>
      </c>
    </row>
    <row r="21090" spans="1:10" x14ac:dyDescent="0.3">
      <c r="A21090" t="s">
        <v>21083</v>
      </c>
      <c r="C21090" s="18">
        <v>352.34284595612121</v>
      </c>
      <c r="D21090" s="1"/>
      <c r="E21090" s="1">
        <v>24</v>
      </c>
      <c r="F21090" s="1">
        <v>5</v>
      </c>
      <c r="G21090" s="1">
        <v>0</v>
      </c>
      <c r="H21090" s="1">
        <v>19</v>
      </c>
      <c r="I21090" s="15">
        <v>0.20833333333333334</v>
      </c>
      <c r="J21090">
        <f t="shared" si="329"/>
        <v>40</v>
      </c>
    </row>
    <row r="21091" spans="1:10" x14ac:dyDescent="0.3">
      <c r="A21091" t="s">
        <v>21084</v>
      </c>
      <c r="C21091" s="18">
        <v>352.33357735680056</v>
      </c>
      <c r="D21091" s="1"/>
      <c r="E21091" s="1">
        <v>17</v>
      </c>
      <c r="F21091" s="1">
        <v>5</v>
      </c>
      <c r="G21091" s="1">
        <v>1</v>
      </c>
      <c r="H21091" s="1">
        <v>11</v>
      </c>
      <c r="I21091" s="15">
        <v>0.3235294117647059</v>
      </c>
      <c r="J21091">
        <f t="shared" si="329"/>
        <v>40</v>
      </c>
    </row>
    <row r="21092" spans="1:10" x14ac:dyDescent="0.3">
      <c r="A21092" s="21" t="s">
        <v>21085</v>
      </c>
      <c r="C21092" s="18">
        <v>352.32247356242516</v>
      </c>
      <c r="D21092" s="1"/>
      <c r="E21092" s="1">
        <v>8</v>
      </c>
      <c r="F21092" s="1">
        <v>2</v>
      </c>
      <c r="G21092" s="1">
        <v>0</v>
      </c>
      <c r="H21092" s="1">
        <v>6</v>
      </c>
      <c r="I21092" s="15">
        <v>0.25</v>
      </c>
      <c r="J21092">
        <f t="shared" si="329"/>
        <v>40</v>
      </c>
    </row>
    <row r="21093" spans="1:10" x14ac:dyDescent="0.3">
      <c r="A21093" t="s">
        <v>22503</v>
      </c>
      <c r="C21093" s="18">
        <v>352.30279726137354</v>
      </c>
      <c r="D21093" s="1"/>
      <c r="E21093" s="1">
        <v>73</v>
      </c>
      <c r="F21093" s="1">
        <v>26</v>
      </c>
      <c r="G21093" s="1">
        <v>1</v>
      </c>
      <c r="H21093" s="1">
        <v>46</v>
      </c>
      <c r="I21093" s="15">
        <v>0.36301369863013699</v>
      </c>
      <c r="J21093">
        <f t="shared" si="329"/>
        <v>20</v>
      </c>
    </row>
    <row r="21094" spans="1:10" x14ac:dyDescent="0.3">
      <c r="A21094" t="s">
        <v>21088</v>
      </c>
      <c r="C21094" s="18">
        <v>352.30185019105573</v>
      </c>
      <c r="D21094" s="1"/>
      <c r="E21094" s="1">
        <v>5</v>
      </c>
      <c r="F21094" s="1">
        <v>0</v>
      </c>
      <c r="G21094" s="1">
        <v>0</v>
      </c>
      <c r="H21094" s="1">
        <v>5</v>
      </c>
      <c r="I21094" s="15">
        <v>0</v>
      </c>
      <c r="J21094">
        <f t="shared" si="329"/>
        <v>40</v>
      </c>
    </row>
    <row r="21095" spans="1:10" x14ac:dyDescent="0.3">
      <c r="A21095" t="s">
        <v>21089</v>
      </c>
      <c r="C21095" s="18">
        <v>352.29615731039388</v>
      </c>
      <c r="D21095" s="1"/>
      <c r="E21095" s="1">
        <v>47</v>
      </c>
      <c r="F21095" s="1">
        <v>20</v>
      </c>
      <c r="G21095" s="1">
        <v>0</v>
      </c>
      <c r="H21095" s="1">
        <v>27</v>
      </c>
      <c r="I21095" s="15">
        <v>0.42553191489361702</v>
      </c>
      <c r="J21095">
        <f t="shared" si="329"/>
        <v>20</v>
      </c>
    </row>
    <row r="21096" spans="1:10" x14ac:dyDescent="0.3">
      <c r="A21096" t="s">
        <v>21090</v>
      </c>
      <c r="C21096" s="18">
        <v>352.29263306698971</v>
      </c>
      <c r="D21096" s="1"/>
      <c r="E21096" s="1">
        <v>56</v>
      </c>
      <c r="F21096" s="1">
        <v>20</v>
      </c>
      <c r="G21096" s="1">
        <v>1</v>
      </c>
      <c r="H21096" s="1">
        <v>35</v>
      </c>
      <c r="I21096" s="15">
        <v>0.36607142857142855</v>
      </c>
      <c r="J21096">
        <f t="shared" si="329"/>
        <v>20</v>
      </c>
    </row>
    <row r="21097" spans="1:10" x14ac:dyDescent="0.3">
      <c r="A21097" t="s">
        <v>21091</v>
      </c>
      <c r="C21097" s="18">
        <v>352.28715935167452</v>
      </c>
      <c r="D21097" s="1"/>
      <c r="E21097" s="1">
        <v>17</v>
      </c>
      <c r="F21097" s="1">
        <v>6</v>
      </c>
      <c r="G21097" s="1">
        <v>0</v>
      </c>
      <c r="H21097" s="1">
        <v>11</v>
      </c>
      <c r="I21097" s="15">
        <v>0.35294117647058826</v>
      </c>
      <c r="J21097">
        <f t="shared" si="329"/>
        <v>40</v>
      </c>
    </row>
    <row r="21098" spans="1:10" x14ac:dyDescent="0.3">
      <c r="A21098" t="s">
        <v>21097</v>
      </c>
      <c r="C21098" s="18">
        <v>352.27133291180758</v>
      </c>
      <c r="D21098" s="1"/>
      <c r="E21098" s="1">
        <v>12</v>
      </c>
      <c r="F21098" s="1">
        <v>3</v>
      </c>
      <c r="G21098" s="1">
        <v>0</v>
      </c>
      <c r="H21098" s="1">
        <v>9</v>
      </c>
      <c r="I21098" s="15">
        <v>0.25</v>
      </c>
      <c r="J21098">
        <f t="shared" si="329"/>
        <v>40</v>
      </c>
    </row>
    <row r="21099" spans="1:10" x14ac:dyDescent="0.3">
      <c r="A21099" s="21" t="s">
        <v>21098</v>
      </c>
      <c r="C21099" s="18">
        <v>352.23424946649988</v>
      </c>
      <c r="D21099" s="1"/>
      <c r="E21099" s="1">
        <v>6</v>
      </c>
      <c r="F21099" s="1">
        <v>0</v>
      </c>
      <c r="G21099" s="1">
        <v>1</v>
      </c>
      <c r="H21099" s="1">
        <v>5</v>
      </c>
      <c r="I21099" s="15">
        <v>8.3333333333333329E-2</v>
      </c>
      <c r="J21099">
        <f t="shared" si="329"/>
        <v>40</v>
      </c>
    </row>
    <row r="21100" spans="1:10" x14ac:dyDescent="0.3">
      <c r="A21100" t="s">
        <v>21093</v>
      </c>
      <c r="C21100" s="18">
        <v>352.23381071318818</v>
      </c>
      <c r="D21100" s="1"/>
      <c r="E21100" s="1">
        <v>4</v>
      </c>
      <c r="F21100" s="1">
        <v>0</v>
      </c>
      <c r="G21100" s="1">
        <v>0</v>
      </c>
      <c r="H21100" s="1">
        <v>4</v>
      </c>
      <c r="I21100" s="15">
        <v>0</v>
      </c>
      <c r="J21100">
        <f t="shared" si="329"/>
        <v>40</v>
      </c>
    </row>
    <row r="21101" spans="1:10" x14ac:dyDescent="0.3">
      <c r="A21101" t="s">
        <v>21094</v>
      </c>
      <c r="C21101" s="18">
        <v>352.22948096879333</v>
      </c>
      <c r="D21101" s="1"/>
      <c r="E21101" s="1">
        <v>5</v>
      </c>
      <c r="F21101" s="1">
        <v>0</v>
      </c>
      <c r="G21101" s="1">
        <v>0</v>
      </c>
      <c r="H21101" s="1">
        <v>5</v>
      </c>
      <c r="I21101" s="15">
        <v>0</v>
      </c>
      <c r="J21101">
        <f t="shared" si="329"/>
        <v>40</v>
      </c>
    </row>
    <row r="21102" spans="1:10" x14ac:dyDescent="0.3">
      <c r="A21102" t="s">
        <v>21095</v>
      </c>
      <c r="C21102" s="18">
        <v>352.22814681948881</v>
      </c>
      <c r="D21102" s="1"/>
      <c r="E21102" s="1">
        <v>5</v>
      </c>
      <c r="F21102" s="1">
        <v>0</v>
      </c>
      <c r="G21102" s="1">
        <v>0</v>
      </c>
      <c r="H21102" s="1">
        <v>5</v>
      </c>
      <c r="I21102" s="15">
        <v>0</v>
      </c>
      <c r="J21102">
        <f t="shared" si="329"/>
        <v>40</v>
      </c>
    </row>
    <row r="21103" spans="1:10" x14ac:dyDescent="0.3">
      <c r="A21103" t="s">
        <v>21096</v>
      </c>
      <c r="C21103" s="18">
        <v>352.21901725027368</v>
      </c>
      <c r="D21103" s="1"/>
      <c r="E21103" s="1">
        <v>4</v>
      </c>
      <c r="F21103" s="1">
        <v>0</v>
      </c>
      <c r="G21103" s="1">
        <v>0</v>
      </c>
      <c r="H21103" s="1">
        <v>4</v>
      </c>
      <c r="I21103" s="15">
        <v>0</v>
      </c>
      <c r="J21103">
        <f t="shared" si="329"/>
        <v>40</v>
      </c>
    </row>
    <row r="21104" spans="1:10" x14ac:dyDescent="0.3">
      <c r="A21104" t="s">
        <v>21099</v>
      </c>
      <c r="C21104" s="18">
        <v>352.20707660707768</v>
      </c>
      <c r="D21104" s="1"/>
      <c r="E21104" s="1">
        <v>10</v>
      </c>
      <c r="F21104" s="1">
        <v>2</v>
      </c>
      <c r="G21104" s="1">
        <v>1</v>
      </c>
      <c r="H21104" s="1">
        <v>7</v>
      </c>
      <c r="I21104" s="15">
        <v>0.25</v>
      </c>
      <c r="J21104">
        <f t="shared" si="329"/>
        <v>40</v>
      </c>
    </row>
    <row r="21105" spans="1:10" x14ac:dyDescent="0.3">
      <c r="A21105" t="s">
        <v>21100</v>
      </c>
      <c r="C21105" s="18">
        <v>352.19872749571607</v>
      </c>
      <c r="D21105" s="1"/>
      <c r="E21105" s="1">
        <v>16</v>
      </c>
      <c r="F21105" s="1">
        <v>5</v>
      </c>
      <c r="G21105" s="1">
        <v>0</v>
      </c>
      <c r="H21105" s="1">
        <v>11</v>
      </c>
      <c r="I21105" s="15">
        <v>0.3125</v>
      </c>
      <c r="J21105">
        <f t="shared" si="329"/>
        <v>40</v>
      </c>
    </row>
    <row r="21106" spans="1:10" x14ac:dyDescent="0.3">
      <c r="A21106" t="s">
        <v>17773</v>
      </c>
      <c r="C21106" s="18">
        <v>352.19406574454382</v>
      </c>
      <c r="D21106" s="1"/>
      <c r="E21106" s="1">
        <v>46</v>
      </c>
      <c r="F21106" s="1">
        <v>18</v>
      </c>
      <c r="G21106" s="1">
        <v>1</v>
      </c>
      <c r="H21106" s="1">
        <v>27</v>
      </c>
      <c r="I21106" s="15">
        <v>0.40217391304347827</v>
      </c>
      <c r="J21106">
        <f t="shared" si="329"/>
        <v>20</v>
      </c>
    </row>
    <row r="21107" spans="1:10" x14ac:dyDescent="0.3">
      <c r="A21107" t="s">
        <v>21105</v>
      </c>
      <c r="C21107" s="18">
        <v>352.17122474052724</v>
      </c>
      <c r="D21107" s="1"/>
      <c r="E21107" s="1">
        <v>5</v>
      </c>
      <c r="F21107" s="1">
        <v>0</v>
      </c>
      <c r="G21107" s="1">
        <v>0</v>
      </c>
      <c r="H21107" s="1">
        <v>5</v>
      </c>
      <c r="I21107" s="15">
        <v>0</v>
      </c>
      <c r="J21107">
        <f t="shared" si="329"/>
        <v>40</v>
      </c>
    </row>
    <row r="21108" spans="1:10" x14ac:dyDescent="0.3">
      <c r="A21108" t="s">
        <v>21076</v>
      </c>
      <c r="C21108" s="18">
        <v>352.16698687361321</v>
      </c>
      <c r="D21108" s="1"/>
      <c r="E21108" s="1">
        <v>7</v>
      </c>
      <c r="F21108" s="1">
        <v>1</v>
      </c>
      <c r="G21108" s="1">
        <v>1</v>
      </c>
      <c r="H21108" s="1">
        <v>5</v>
      </c>
      <c r="I21108" s="15">
        <v>0.21428571428571427</v>
      </c>
      <c r="J21108">
        <f t="shared" si="329"/>
        <v>40</v>
      </c>
    </row>
    <row r="21109" spans="1:10" x14ac:dyDescent="0.3">
      <c r="A21109" t="s">
        <v>21107</v>
      </c>
      <c r="C21109" s="18">
        <v>352.15660917569295</v>
      </c>
      <c r="D21109" s="1"/>
      <c r="E21109" s="1">
        <v>9</v>
      </c>
      <c r="F21109" s="1">
        <v>2</v>
      </c>
      <c r="G21109" s="1">
        <v>0</v>
      </c>
      <c r="H21109" s="1">
        <v>7</v>
      </c>
      <c r="I21109" s="15">
        <v>0.22222222222222221</v>
      </c>
      <c r="J21109">
        <f t="shared" si="329"/>
        <v>40</v>
      </c>
    </row>
    <row r="21110" spans="1:10" x14ac:dyDescent="0.3">
      <c r="A21110" t="s">
        <v>21108</v>
      </c>
      <c r="C21110" s="18">
        <v>352.1534232575105</v>
      </c>
      <c r="D21110" s="1"/>
      <c r="E21110" s="1">
        <v>5</v>
      </c>
      <c r="F21110" s="1">
        <v>0</v>
      </c>
      <c r="G21110" s="1">
        <v>0</v>
      </c>
      <c r="H21110" s="1">
        <v>5</v>
      </c>
      <c r="I21110" s="15">
        <v>0</v>
      </c>
      <c r="J21110">
        <f t="shared" si="329"/>
        <v>40</v>
      </c>
    </row>
    <row r="21111" spans="1:10" x14ac:dyDescent="0.3">
      <c r="A21111" t="s">
        <v>21109</v>
      </c>
      <c r="C21111" s="18">
        <v>352.14585224623653</v>
      </c>
      <c r="D21111" s="1"/>
      <c r="E21111" s="1">
        <v>5</v>
      </c>
      <c r="F21111" s="1">
        <v>0</v>
      </c>
      <c r="G21111" s="1">
        <v>0</v>
      </c>
      <c r="H21111" s="1">
        <v>5</v>
      </c>
      <c r="I21111" s="15">
        <v>0</v>
      </c>
      <c r="J21111">
        <f t="shared" si="329"/>
        <v>40</v>
      </c>
    </row>
    <row r="21112" spans="1:10" x14ac:dyDescent="0.3">
      <c r="A21112" t="s">
        <v>21110</v>
      </c>
      <c r="C21112" s="18">
        <v>352.14071671138942</v>
      </c>
      <c r="D21112" s="1"/>
      <c r="E21112" s="1">
        <v>5</v>
      </c>
      <c r="F21112" s="1">
        <v>0</v>
      </c>
      <c r="G21112" s="1">
        <v>0</v>
      </c>
      <c r="H21112" s="1">
        <v>5</v>
      </c>
      <c r="I21112" s="15">
        <v>0</v>
      </c>
      <c r="J21112">
        <f t="shared" si="329"/>
        <v>40</v>
      </c>
    </row>
    <row r="21113" spans="1:10" x14ac:dyDescent="0.3">
      <c r="A21113" t="s">
        <v>21111</v>
      </c>
      <c r="C21113" s="18">
        <v>352.08627819104407</v>
      </c>
      <c r="D21113" s="1"/>
      <c r="E21113" s="1">
        <v>22</v>
      </c>
      <c r="F21113" s="1">
        <v>7</v>
      </c>
      <c r="G21113" s="1">
        <v>2</v>
      </c>
      <c r="H21113" s="1">
        <v>13</v>
      </c>
      <c r="I21113" s="15">
        <v>0.36363636363636365</v>
      </c>
      <c r="J21113">
        <f t="shared" si="329"/>
        <v>40</v>
      </c>
    </row>
    <row r="21114" spans="1:10" x14ac:dyDescent="0.3">
      <c r="A21114" t="s">
        <v>21112</v>
      </c>
      <c r="C21114" s="18">
        <v>352.0789545428172</v>
      </c>
      <c r="D21114" s="1"/>
      <c r="E21114" s="1">
        <v>14</v>
      </c>
      <c r="F21114" s="1">
        <v>3</v>
      </c>
      <c r="G21114" s="1">
        <v>2</v>
      </c>
      <c r="H21114" s="1">
        <v>9</v>
      </c>
      <c r="I21114" s="15">
        <v>0.2857142857142857</v>
      </c>
      <c r="J21114">
        <f t="shared" si="329"/>
        <v>40</v>
      </c>
    </row>
    <row r="21115" spans="1:10" x14ac:dyDescent="0.3">
      <c r="A21115" t="s">
        <v>21113</v>
      </c>
      <c r="C21115" s="18">
        <v>352.07781970671959</v>
      </c>
      <c r="D21115" s="1"/>
      <c r="E21115" s="1">
        <v>15</v>
      </c>
      <c r="F21115" s="1">
        <v>5</v>
      </c>
      <c r="G21115" s="1">
        <v>0</v>
      </c>
      <c r="H21115" s="1">
        <v>10</v>
      </c>
      <c r="I21115" s="15">
        <v>0.33333333333333331</v>
      </c>
      <c r="J21115">
        <f t="shared" si="329"/>
        <v>40</v>
      </c>
    </row>
    <row r="21116" spans="1:10" x14ac:dyDescent="0.3">
      <c r="A21116" t="s">
        <v>21114</v>
      </c>
      <c r="C21116" s="18">
        <v>352.06636529996587</v>
      </c>
      <c r="D21116" s="1"/>
      <c r="E21116" s="1">
        <v>6</v>
      </c>
      <c r="F21116" s="1">
        <v>1</v>
      </c>
      <c r="G21116" s="1">
        <v>0</v>
      </c>
      <c r="H21116" s="1">
        <v>5</v>
      </c>
      <c r="I21116" s="15">
        <v>0.16666666666666666</v>
      </c>
      <c r="J21116">
        <f t="shared" si="329"/>
        <v>40</v>
      </c>
    </row>
    <row r="21117" spans="1:10" x14ac:dyDescent="0.3">
      <c r="A21117" t="s">
        <v>21115</v>
      </c>
      <c r="C21117" s="18">
        <v>352.06500295491134</v>
      </c>
      <c r="D21117" s="1"/>
      <c r="E21117" s="1">
        <v>14</v>
      </c>
      <c r="F21117" s="1">
        <v>4</v>
      </c>
      <c r="G21117" s="1">
        <v>1</v>
      </c>
      <c r="H21117" s="1">
        <v>9</v>
      </c>
      <c r="I21117" s="15">
        <v>0.32142857142857145</v>
      </c>
      <c r="J21117">
        <f t="shared" si="329"/>
        <v>40</v>
      </c>
    </row>
    <row r="21118" spans="1:10" x14ac:dyDescent="0.3">
      <c r="A21118" t="s">
        <v>21116</v>
      </c>
      <c r="C21118" s="18">
        <v>352.06328542490712</v>
      </c>
      <c r="D21118" s="1"/>
      <c r="E21118" s="1">
        <v>7</v>
      </c>
      <c r="F21118" s="1">
        <v>1</v>
      </c>
      <c r="G21118" s="1">
        <v>0</v>
      </c>
      <c r="H21118" s="1">
        <v>6</v>
      </c>
      <c r="I21118" s="15">
        <v>0.14285714285714285</v>
      </c>
      <c r="J21118">
        <f t="shared" si="329"/>
        <v>40</v>
      </c>
    </row>
    <row r="21119" spans="1:10" x14ac:dyDescent="0.3">
      <c r="A21119" t="s">
        <v>21117</v>
      </c>
      <c r="C21119" s="18">
        <v>352.04642965811644</v>
      </c>
      <c r="D21119" s="1"/>
      <c r="E21119" s="1">
        <v>9</v>
      </c>
      <c r="F21119" s="1">
        <v>2</v>
      </c>
      <c r="G21119" s="1">
        <v>0</v>
      </c>
      <c r="H21119" s="1">
        <v>7</v>
      </c>
      <c r="I21119" s="15">
        <v>0.22222222222222221</v>
      </c>
      <c r="J21119">
        <f t="shared" si="329"/>
        <v>40</v>
      </c>
    </row>
    <row r="21120" spans="1:10" x14ac:dyDescent="0.3">
      <c r="A21120" t="s">
        <v>21120</v>
      </c>
      <c r="C21120" s="18">
        <v>352.03742933096487</v>
      </c>
      <c r="D21120" s="1"/>
      <c r="E21120" s="1">
        <v>9</v>
      </c>
      <c r="F21120" s="1">
        <v>2</v>
      </c>
      <c r="G21120" s="1">
        <v>0</v>
      </c>
      <c r="H21120" s="1">
        <v>7</v>
      </c>
      <c r="I21120" s="15">
        <v>0.22222222222222221</v>
      </c>
      <c r="J21120">
        <f t="shared" si="329"/>
        <v>40</v>
      </c>
    </row>
    <row r="21121" spans="1:10" x14ac:dyDescent="0.3">
      <c r="A21121" t="s">
        <v>21121</v>
      </c>
      <c r="C21121" s="18">
        <v>352.03733996215328</v>
      </c>
      <c r="D21121" s="1"/>
      <c r="E21121" s="1">
        <v>5</v>
      </c>
      <c r="F21121" s="1">
        <v>0</v>
      </c>
      <c r="G21121" s="1">
        <v>0</v>
      </c>
      <c r="H21121" s="1">
        <v>5</v>
      </c>
      <c r="I21121" s="15">
        <v>0</v>
      </c>
      <c r="J21121">
        <f t="shared" si="329"/>
        <v>40</v>
      </c>
    </row>
    <row r="21122" spans="1:10" x14ac:dyDescent="0.3">
      <c r="A21122" t="s">
        <v>21123</v>
      </c>
      <c r="C21122" s="18">
        <v>352.02258623304982</v>
      </c>
      <c r="D21122" s="1"/>
      <c r="E21122" s="1">
        <v>11</v>
      </c>
      <c r="F21122" s="1">
        <v>3</v>
      </c>
      <c r="G21122" s="1">
        <v>0</v>
      </c>
      <c r="H21122" s="1">
        <v>8</v>
      </c>
      <c r="I21122" s="15">
        <v>0.27272727272727271</v>
      </c>
      <c r="J21122">
        <f t="shared" si="329"/>
        <v>40</v>
      </c>
    </row>
    <row r="21123" spans="1:10" x14ac:dyDescent="0.3">
      <c r="A21123" t="s">
        <v>21138</v>
      </c>
      <c r="C21123" s="18">
        <v>352.02189929667918</v>
      </c>
      <c r="D21123" s="1"/>
      <c r="E21123" s="1">
        <v>11</v>
      </c>
      <c r="F21123" s="1">
        <v>2</v>
      </c>
      <c r="G21123" s="1">
        <v>1</v>
      </c>
      <c r="H21123" s="1">
        <v>8</v>
      </c>
      <c r="I21123" s="15">
        <v>0.22727272727272727</v>
      </c>
      <c r="J21123">
        <f t="shared" si="329"/>
        <v>40</v>
      </c>
    </row>
    <row r="21124" spans="1:10" x14ac:dyDescent="0.3">
      <c r="A21124" t="s">
        <v>21124</v>
      </c>
      <c r="C21124" s="18">
        <v>352.00787276962518</v>
      </c>
      <c r="D21124" s="1"/>
      <c r="E21124" s="1">
        <v>7</v>
      </c>
      <c r="F21124" s="1">
        <v>1</v>
      </c>
      <c r="G21124" s="1">
        <v>0</v>
      </c>
      <c r="H21124" s="1">
        <v>6</v>
      </c>
      <c r="I21124" s="15">
        <v>0.14285714285714285</v>
      </c>
      <c r="J21124">
        <f t="shared" ref="J21124:J21187" si="330">IF(E21124&lt;=30,40,20)</f>
        <v>40</v>
      </c>
    </row>
    <row r="21125" spans="1:10" x14ac:dyDescent="0.3">
      <c r="A21125" t="s">
        <v>21134</v>
      </c>
      <c r="C21125" s="18">
        <v>352.00180274400469</v>
      </c>
      <c r="D21125" s="1"/>
      <c r="E21125" s="1">
        <v>20</v>
      </c>
      <c r="F21125" s="1">
        <v>4</v>
      </c>
      <c r="G21125" s="1">
        <v>2</v>
      </c>
      <c r="H21125" s="1">
        <v>14</v>
      </c>
      <c r="I21125" s="15">
        <v>0.25</v>
      </c>
      <c r="J21125">
        <f t="shared" si="330"/>
        <v>40</v>
      </c>
    </row>
    <row r="21126" spans="1:10" x14ac:dyDescent="0.3">
      <c r="A21126" t="s">
        <v>21126</v>
      </c>
      <c r="C21126" s="18">
        <v>351.99333833771203</v>
      </c>
      <c r="D21126" s="1"/>
      <c r="E21126" s="1">
        <v>9</v>
      </c>
      <c r="F21126" s="1">
        <v>2</v>
      </c>
      <c r="G21126" s="1">
        <v>0</v>
      </c>
      <c r="H21126" s="1">
        <v>7</v>
      </c>
      <c r="I21126" s="15">
        <v>0.22222222222222221</v>
      </c>
      <c r="J21126">
        <f t="shared" si="330"/>
        <v>40</v>
      </c>
    </row>
    <row r="21127" spans="1:10" x14ac:dyDescent="0.3">
      <c r="A21127" t="s">
        <v>21127</v>
      </c>
      <c r="C21127" s="18">
        <v>351.97502078826187</v>
      </c>
      <c r="D21127" s="1"/>
      <c r="E21127" s="1">
        <v>5</v>
      </c>
      <c r="F21127" s="1">
        <v>0</v>
      </c>
      <c r="G21127" s="1">
        <v>0</v>
      </c>
      <c r="H21127" s="1">
        <v>5</v>
      </c>
      <c r="I21127" s="15">
        <v>0</v>
      </c>
      <c r="J21127">
        <f t="shared" si="330"/>
        <v>40</v>
      </c>
    </row>
    <row r="21128" spans="1:10" x14ac:dyDescent="0.3">
      <c r="A21128" t="s">
        <v>21128</v>
      </c>
      <c r="C21128" s="18">
        <v>351.94790083049276</v>
      </c>
      <c r="D21128" s="1"/>
      <c r="E21128" s="1">
        <v>5</v>
      </c>
      <c r="F21128" s="1">
        <v>0</v>
      </c>
      <c r="G21128" s="1">
        <v>0</v>
      </c>
      <c r="H21128" s="1">
        <v>5</v>
      </c>
      <c r="I21128" s="15">
        <v>0</v>
      </c>
      <c r="J21128">
        <f t="shared" si="330"/>
        <v>40</v>
      </c>
    </row>
    <row r="21129" spans="1:10" x14ac:dyDescent="0.3">
      <c r="A21129" t="s">
        <v>21129</v>
      </c>
      <c r="C21129" s="18">
        <v>351.93937274322633</v>
      </c>
      <c r="D21129" s="1"/>
      <c r="E21129" s="1">
        <v>6</v>
      </c>
      <c r="F21129" s="1">
        <v>0</v>
      </c>
      <c r="G21129" s="1">
        <v>1</v>
      </c>
      <c r="H21129" s="1">
        <v>5</v>
      </c>
      <c r="I21129" s="15">
        <v>8.3333333333333329E-2</v>
      </c>
      <c r="J21129">
        <f t="shared" si="330"/>
        <v>40</v>
      </c>
    </row>
    <row r="21130" spans="1:10" x14ac:dyDescent="0.3">
      <c r="A21130" t="s">
        <v>21130</v>
      </c>
      <c r="C21130" s="18">
        <v>351.93891243928647</v>
      </c>
      <c r="D21130" s="1"/>
      <c r="E21130" s="1">
        <v>5</v>
      </c>
      <c r="F21130" s="1">
        <v>0</v>
      </c>
      <c r="G21130" s="1">
        <v>0</v>
      </c>
      <c r="H21130" s="1">
        <v>5</v>
      </c>
      <c r="I21130" s="15">
        <v>0</v>
      </c>
      <c r="J21130">
        <f t="shared" si="330"/>
        <v>40</v>
      </c>
    </row>
    <row r="21131" spans="1:10" x14ac:dyDescent="0.3">
      <c r="A21131" t="s">
        <v>21160</v>
      </c>
      <c r="C21131" s="18">
        <v>351.93123541034566</v>
      </c>
      <c r="D21131" s="1"/>
      <c r="E21131" s="1">
        <v>10</v>
      </c>
      <c r="F21131" s="1">
        <v>2</v>
      </c>
      <c r="G21131" s="1">
        <v>0</v>
      </c>
      <c r="H21131" s="1">
        <v>8</v>
      </c>
      <c r="I21131" s="15">
        <v>0.2</v>
      </c>
      <c r="J21131">
        <f t="shared" si="330"/>
        <v>40</v>
      </c>
    </row>
    <row r="21132" spans="1:10" x14ac:dyDescent="0.3">
      <c r="A21132" t="s">
        <v>21131</v>
      </c>
      <c r="C21132" s="18">
        <v>351.8930748838506</v>
      </c>
      <c r="D21132" s="1"/>
      <c r="E21132" s="1">
        <v>6</v>
      </c>
      <c r="F21132" s="1">
        <v>0</v>
      </c>
      <c r="G21132" s="1">
        <v>1</v>
      </c>
      <c r="H21132" s="1">
        <v>5</v>
      </c>
      <c r="I21132" s="15">
        <v>8.3333333333333329E-2</v>
      </c>
      <c r="J21132">
        <f t="shared" si="330"/>
        <v>40</v>
      </c>
    </row>
    <row r="21133" spans="1:10" x14ac:dyDescent="0.3">
      <c r="A21133" t="s">
        <v>21132</v>
      </c>
      <c r="C21133" s="18">
        <v>351.8769398618316</v>
      </c>
      <c r="D21133" s="1"/>
      <c r="E21133" s="1">
        <v>6</v>
      </c>
      <c r="F21133" s="1">
        <v>0</v>
      </c>
      <c r="G21133" s="1">
        <v>1</v>
      </c>
      <c r="H21133" s="1">
        <v>5</v>
      </c>
      <c r="I21133" s="15">
        <v>8.3333333333333329E-2</v>
      </c>
      <c r="J21133">
        <f t="shared" si="330"/>
        <v>40</v>
      </c>
    </row>
    <row r="21134" spans="1:10" x14ac:dyDescent="0.3">
      <c r="A21134" t="s">
        <v>21133</v>
      </c>
      <c r="C21134" s="18">
        <v>351.8536007684765</v>
      </c>
      <c r="D21134" s="1"/>
      <c r="E21134" s="1">
        <v>5</v>
      </c>
      <c r="F21134" s="1">
        <v>0</v>
      </c>
      <c r="G21134" s="1">
        <v>0</v>
      </c>
      <c r="H21134" s="1">
        <v>5</v>
      </c>
      <c r="I21134" s="15">
        <v>0</v>
      </c>
      <c r="J21134">
        <f t="shared" si="330"/>
        <v>40</v>
      </c>
    </row>
    <row r="21135" spans="1:10" x14ac:dyDescent="0.3">
      <c r="A21135" t="s">
        <v>21135</v>
      </c>
      <c r="C21135" s="18">
        <v>351.85263237591676</v>
      </c>
      <c r="D21135" s="1"/>
      <c r="E21135" s="1">
        <v>55</v>
      </c>
      <c r="F21135" s="1">
        <v>23</v>
      </c>
      <c r="G21135" s="1">
        <v>3</v>
      </c>
      <c r="H21135" s="1">
        <v>29</v>
      </c>
      <c r="I21135" s="15">
        <v>0.44545454545454544</v>
      </c>
      <c r="J21135">
        <f t="shared" si="330"/>
        <v>20</v>
      </c>
    </row>
    <row r="21136" spans="1:10" x14ac:dyDescent="0.3">
      <c r="A21136" t="s">
        <v>21136</v>
      </c>
      <c r="C21136" s="18">
        <v>351.84705443500235</v>
      </c>
      <c r="D21136" s="1"/>
      <c r="E21136" s="1">
        <v>6</v>
      </c>
      <c r="F21136" s="1">
        <v>0</v>
      </c>
      <c r="G21136" s="1">
        <v>0</v>
      </c>
      <c r="H21136" s="1">
        <v>6</v>
      </c>
      <c r="I21136" s="15">
        <v>0</v>
      </c>
      <c r="J21136">
        <f t="shared" si="330"/>
        <v>40</v>
      </c>
    </row>
    <row r="21137" spans="1:10" x14ac:dyDescent="0.3">
      <c r="A21137" t="s">
        <v>21143</v>
      </c>
      <c r="C21137" s="18">
        <v>351.84357346218513</v>
      </c>
      <c r="D21137" s="1"/>
      <c r="E21137" s="1">
        <v>6</v>
      </c>
      <c r="F21137" s="1">
        <v>0</v>
      </c>
      <c r="G21137" s="1">
        <v>0</v>
      </c>
      <c r="H21137" s="1">
        <v>6</v>
      </c>
      <c r="I21137" s="15">
        <v>0</v>
      </c>
      <c r="J21137">
        <f t="shared" si="330"/>
        <v>40</v>
      </c>
    </row>
    <row r="21138" spans="1:10" x14ac:dyDescent="0.3">
      <c r="A21138" t="s">
        <v>21137</v>
      </c>
      <c r="C21138" s="18">
        <v>351.8434467423337</v>
      </c>
      <c r="D21138" s="1"/>
      <c r="E21138" s="1">
        <v>7</v>
      </c>
      <c r="F21138" s="1">
        <v>1</v>
      </c>
      <c r="G21138" s="1">
        <v>0</v>
      </c>
      <c r="H21138" s="1">
        <v>6</v>
      </c>
      <c r="I21138" s="15">
        <v>0.14285714285714285</v>
      </c>
      <c r="J21138">
        <f t="shared" si="330"/>
        <v>40</v>
      </c>
    </row>
    <row r="21139" spans="1:10" x14ac:dyDescent="0.3">
      <c r="A21139" t="s">
        <v>21139</v>
      </c>
      <c r="C21139" s="18">
        <v>351.83487669564772</v>
      </c>
      <c r="D21139" s="1"/>
      <c r="E21139" s="1">
        <v>4</v>
      </c>
      <c r="F21139" s="1">
        <v>0</v>
      </c>
      <c r="G21139" s="1">
        <v>0</v>
      </c>
      <c r="H21139" s="1">
        <v>4</v>
      </c>
      <c r="I21139" s="15">
        <v>0</v>
      </c>
      <c r="J21139">
        <f t="shared" si="330"/>
        <v>40</v>
      </c>
    </row>
    <row r="21140" spans="1:10" x14ac:dyDescent="0.3">
      <c r="A21140" t="s">
        <v>21141</v>
      </c>
      <c r="C21140" s="18">
        <v>351.83314093367278</v>
      </c>
      <c r="D21140" s="1"/>
      <c r="E21140" s="1">
        <v>7</v>
      </c>
      <c r="F21140" s="1">
        <v>1</v>
      </c>
      <c r="G21140" s="1">
        <v>0</v>
      </c>
      <c r="H21140" s="1">
        <v>6</v>
      </c>
      <c r="I21140" s="15">
        <v>0.14285714285714285</v>
      </c>
      <c r="J21140">
        <f t="shared" si="330"/>
        <v>40</v>
      </c>
    </row>
    <row r="21141" spans="1:10" x14ac:dyDescent="0.3">
      <c r="A21141" t="s">
        <v>21257</v>
      </c>
      <c r="C21141" s="18">
        <v>351.81653994578198</v>
      </c>
      <c r="D21141" s="1"/>
      <c r="E21141" s="1">
        <v>10</v>
      </c>
      <c r="F21141" s="1">
        <v>2</v>
      </c>
      <c r="G21141" s="1">
        <v>0</v>
      </c>
      <c r="H21141" s="1">
        <v>8</v>
      </c>
      <c r="I21141" s="15">
        <v>0.2</v>
      </c>
      <c r="J21141">
        <f t="shared" si="330"/>
        <v>40</v>
      </c>
    </row>
    <row r="21142" spans="1:10" x14ac:dyDescent="0.3">
      <c r="A21142" t="s">
        <v>21144</v>
      </c>
      <c r="C21142" s="18">
        <v>351.78677708818697</v>
      </c>
      <c r="D21142" s="1"/>
      <c r="E21142" s="1">
        <v>14</v>
      </c>
      <c r="F21142" s="1">
        <v>4</v>
      </c>
      <c r="G21142" s="1">
        <v>0</v>
      </c>
      <c r="H21142" s="1">
        <v>10</v>
      </c>
      <c r="I21142" s="15">
        <v>0.2857142857142857</v>
      </c>
      <c r="J21142">
        <f t="shared" si="330"/>
        <v>40</v>
      </c>
    </row>
    <row r="21143" spans="1:10" x14ac:dyDescent="0.3">
      <c r="A21143" t="s">
        <v>21146</v>
      </c>
      <c r="C21143" s="18">
        <v>351.76964575787565</v>
      </c>
      <c r="D21143" s="1"/>
      <c r="E21143" s="1">
        <v>7</v>
      </c>
      <c r="F21143" s="1">
        <v>1</v>
      </c>
      <c r="G21143" s="1">
        <v>0</v>
      </c>
      <c r="H21143" s="1">
        <v>6</v>
      </c>
      <c r="I21143" s="15">
        <v>0.14285714285714285</v>
      </c>
      <c r="J21143">
        <f t="shared" si="330"/>
        <v>40</v>
      </c>
    </row>
    <row r="21144" spans="1:10" x14ac:dyDescent="0.3">
      <c r="A21144" t="s">
        <v>21147</v>
      </c>
      <c r="C21144" s="18">
        <v>351.7538121299786</v>
      </c>
      <c r="D21144" s="1"/>
      <c r="E21144" s="1">
        <v>5</v>
      </c>
      <c r="F21144" s="1">
        <v>0</v>
      </c>
      <c r="G21144" s="1">
        <v>0</v>
      </c>
      <c r="H21144" s="1">
        <v>5</v>
      </c>
      <c r="I21144" s="15">
        <v>0</v>
      </c>
      <c r="J21144">
        <f t="shared" si="330"/>
        <v>40</v>
      </c>
    </row>
    <row r="21145" spans="1:10" x14ac:dyDescent="0.3">
      <c r="A21145" t="s">
        <v>21148</v>
      </c>
      <c r="C21145" s="18">
        <v>351.74527503319337</v>
      </c>
      <c r="D21145" s="1"/>
      <c r="E21145" s="1">
        <v>5</v>
      </c>
      <c r="F21145" s="1">
        <v>0</v>
      </c>
      <c r="G21145" s="1">
        <v>0</v>
      </c>
      <c r="H21145" s="1">
        <v>5</v>
      </c>
      <c r="I21145" s="15">
        <v>0</v>
      </c>
      <c r="J21145">
        <f t="shared" si="330"/>
        <v>40</v>
      </c>
    </row>
    <row r="21146" spans="1:10" x14ac:dyDescent="0.3">
      <c r="A21146" t="s">
        <v>21149</v>
      </c>
      <c r="C21146" s="18">
        <v>351.74280756951305</v>
      </c>
      <c r="D21146" s="1"/>
      <c r="E21146" s="1">
        <v>28</v>
      </c>
      <c r="F21146" s="1">
        <v>6</v>
      </c>
      <c r="G21146" s="1">
        <v>0</v>
      </c>
      <c r="H21146" s="1">
        <v>22</v>
      </c>
      <c r="I21146" s="15">
        <v>0.21428571428571427</v>
      </c>
      <c r="J21146">
        <f t="shared" si="330"/>
        <v>40</v>
      </c>
    </row>
    <row r="21147" spans="1:10" x14ac:dyDescent="0.3">
      <c r="A21147" t="s">
        <v>21289</v>
      </c>
      <c r="C21147" s="18">
        <v>351.73996279360392</v>
      </c>
      <c r="D21147" s="1"/>
      <c r="E21147" s="1">
        <v>11</v>
      </c>
      <c r="F21147" s="1">
        <v>3</v>
      </c>
      <c r="G21147" s="1">
        <v>0</v>
      </c>
      <c r="H21147" s="1">
        <v>8</v>
      </c>
      <c r="I21147" s="15">
        <v>0.27272727272727271</v>
      </c>
      <c r="J21147">
        <f t="shared" si="330"/>
        <v>40</v>
      </c>
    </row>
    <row r="21148" spans="1:10" x14ac:dyDescent="0.3">
      <c r="A21148" t="s">
        <v>21150</v>
      </c>
      <c r="C21148" s="18">
        <v>351.73721537548738</v>
      </c>
      <c r="D21148" s="1"/>
      <c r="E21148" s="1">
        <v>5</v>
      </c>
      <c r="F21148" s="1">
        <v>0</v>
      </c>
      <c r="G21148" s="1">
        <v>0</v>
      </c>
      <c r="H21148" s="1">
        <v>5</v>
      </c>
      <c r="I21148" s="15">
        <v>0</v>
      </c>
      <c r="J21148">
        <f t="shared" si="330"/>
        <v>40</v>
      </c>
    </row>
    <row r="21149" spans="1:10" x14ac:dyDescent="0.3">
      <c r="A21149" t="s">
        <v>21151</v>
      </c>
      <c r="C21149" s="18">
        <v>351.728994255911</v>
      </c>
      <c r="D21149" s="1"/>
      <c r="E21149" s="1">
        <v>40</v>
      </c>
      <c r="F21149" s="1">
        <v>14</v>
      </c>
      <c r="G21149" s="1">
        <v>1</v>
      </c>
      <c r="H21149" s="1">
        <v>25</v>
      </c>
      <c r="I21149" s="15">
        <v>0.36249999999999999</v>
      </c>
      <c r="J21149">
        <f t="shared" si="330"/>
        <v>20</v>
      </c>
    </row>
    <row r="21150" spans="1:10" x14ac:dyDescent="0.3">
      <c r="A21150" t="s">
        <v>21467</v>
      </c>
      <c r="C21150" s="18">
        <v>351.72386359414594</v>
      </c>
      <c r="D21150" s="1"/>
      <c r="E21150" s="1">
        <v>12</v>
      </c>
      <c r="F21150" s="1">
        <v>3</v>
      </c>
      <c r="G21150" s="1">
        <v>1</v>
      </c>
      <c r="H21150" s="1">
        <v>8</v>
      </c>
      <c r="I21150" s="15">
        <v>0.29166666666666669</v>
      </c>
      <c r="J21150">
        <f t="shared" si="330"/>
        <v>40</v>
      </c>
    </row>
    <row r="21151" spans="1:10" x14ac:dyDescent="0.3">
      <c r="A21151" t="s">
        <v>21243</v>
      </c>
      <c r="C21151" s="18">
        <v>351.71849243352131</v>
      </c>
      <c r="D21151" s="1"/>
      <c r="E21151" s="1">
        <v>25</v>
      </c>
      <c r="F21151" s="1">
        <v>7</v>
      </c>
      <c r="G21151" s="1">
        <v>0</v>
      </c>
      <c r="H21151" s="1">
        <v>18</v>
      </c>
      <c r="I21151" s="15">
        <v>0.28000000000000003</v>
      </c>
      <c r="J21151">
        <f t="shared" si="330"/>
        <v>40</v>
      </c>
    </row>
    <row r="21152" spans="1:10" x14ac:dyDescent="0.3">
      <c r="A21152" t="s">
        <v>22026</v>
      </c>
      <c r="C21152" s="18">
        <v>351.7082693513866</v>
      </c>
      <c r="D21152" s="1"/>
      <c r="E21152" s="1">
        <v>139</v>
      </c>
      <c r="F21152" s="1">
        <v>60</v>
      </c>
      <c r="G21152" s="1">
        <v>0</v>
      </c>
      <c r="H21152" s="1">
        <v>79</v>
      </c>
      <c r="I21152" s="15">
        <v>0.43165467625899279</v>
      </c>
      <c r="J21152">
        <f t="shared" si="330"/>
        <v>20</v>
      </c>
    </row>
    <row r="21153" spans="1:10" x14ac:dyDescent="0.3">
      <c r="A21153" t="s">
        <v>21153</v>
      </c>
      <c r="C21153" s="18">
        <v>351.69643675141032</v>
      </c>
      <c r="D21153" s="1"/>
      <c r="E21153" s="1">
        <v>14</v>
      </c>
      <c r="F21153" s="1">
        <v>3</v>
      </c>
      <c r="G21153" s="1">
        <v>2</v>
      </c>
      <c r="H21153" s="1">
        <v>9</v>
      </c>
      <c r="I21153" s="15">
        <v>0.2857142857142857</v>
      </c>
      <c r="J21153">
        <f t="shared" si="330"/>
        <v>40</v>
      </c>
    </row>
    <row r="21154" spans="1:10" x14ac:dyDescent="0.3">
      <c r="A21154" t="s">
        <v>21154</v>
      </c>
      <c r="C21154" s="18">
        <v>351.68996380830816</v>
      </c>
      <c r="D21154" s="1"/>
      <c r="E21154" s="1">
        <v>15</v>
      </c>
      <c r="F21154" s="1">
        <v>5</v>
      </c>
      <c r="G21154" s="1">
        <v>0</v>
      </c>
      <c r="H21154" s="1">
        <v>10</v>
      </c>
      <c r="I21154" s="15">
        <v>0.33333333333333331</v>
      </c>
      <c r="J21154">
        <f t="shared" si="330"/>
        <v>40</v>
      </c>
    </row>
    <row r="21155" spans="1:10" x14ac:dyDescent="0.3">
      <c r="A21155" t="s">
        <v>21155</v>
      </c>
      <c r="C21155" s="18">
        <v>351.67299477841073</v>
      </c>
      <c r="D21155" s="1"/>
      <c r="E21155" s="1">
        <v>10</v>
      </c>
      <c r="F21155" s="1">
        <v>2</v>
      </c>
      <c r="G21155" s="1">
        <v>1</v>
      </c>
      <c r="H21155" s="1">
        <v>7</v>
      </c>
      <c r="I21155" s="15">
        <v>0.25</v>
      </c>
      <c r="J21155">
        <f t="shared" si="330"/>
        <v>40</v>
      </c>
    </row>
    <row r="21156" spans="1:10" x14ac:dyDescent="0.3">
      <c r="A21156" t="s">
        <v>21156</v>
      </c>
      <c r="C21156" s="18">
        <v>351.6726874252671</v>
      </c>
      <c r="D21156" s="1"/>
      <c r="E21156" s="1">
        <v>5</v>
      </c>
      <c r="F21156" s="1">
        <v>0</v>
      </c>
      <c r="G21156" s="1">
        <v>0</v>
      </c>
      <c r="H21156" s="1">
        <v>5</v>
      </c>
      <c r="I21156" s="15">
        <v>0</v>
      </c>
      <c r="J21156">
        <f t="shared" si="330"/>
        <v>40</v>
      </c>
    </row>
    <row r="21157" spans="1:10" x14ac:dyDescent="0.3">
      <c r="A21157" t="s">
        <v>21158</v>
      </c>
      <c r="C21157" s="18">
        <v>351.64986641473524</v>
      </c>
      <c r="D21157" s="1"/>
      <c r="E21157" s="1">
        <v>5</v>
      </c>
      <c r="F21157" s="1">
        <v>0</v>
      </c>
      <c r="G21157" s="1">
        <v>0</v>
      </c>
      <c r="H21157" s="1">
        <v>5</v>
      </c>
      <c r="I21157" s="15">
        <v>0</v>
      </c>
      <c r="J21157">
        <f t="shared" si="330"/>
        <v>40</v>
      </c>
    </row>
    <row r="21158" spans="1:10" x14ac:dyDescent="0.3">
      <c r="A21158" t="s">
        <v>21159</v>
      </c>
      <c r="C21158" s="18">
        <v>351.64689796263639</v>
      </c>
      <c r="D21158" s="1"/>
      <c r="E21158" s="1">
        <v>12</v>
      </c>
      <c r="F21158" s="1">
        <v>3</v>
      </c>
      <c r="G21158" s="1">
        <v>1</v>
      </c>
      <c r="H21158" s="1">
        <v>8</v>
      </c>
      <c r="I21158" s="15">
        <v>0.29166666666666669</v>
      </c>
      <c r="J21158">
        <f t="shared" si="330"/>
        <v>40</v>
      </c>
    </row>
    <row r="21159" spans="1:10" x14ac:dyDescent="0.3">
      <c r="A21159" t="s">
        <v>21161</v>
      </c>
      <c r="C21159" s="18">
        <v>351.64432261943318</v>
      </c>
      <c r="D21159" s="1"/>
      <c r="E21159" s="1">
        <v>5</v>
      </c>
      <c r="F21159" s="1">
        <v>0</v>
      </c>
      <c r="G21159" s="1">
        <v>0</v>
      </c>
      <c r="H21159" s="1">
        <v>5</v>
      </c>
      <c r="I21159" s="15">
        <v>0</v>
      </c>
      <c r="J21159">
        <f t="shared" si="330"/>
        <v>40</v>
      </c>
    </row>
    <row r="21160" spans="1:10" x14ac:dyDescent="0.3">
      <c r="A21160" t="s">
        <v>21162</v>
      </c>
      <c r="C21160" s="18">
        <v>351.63512425607104</v>
      </c>
      <c r="D21160" s="1"/>
      <c r="E21160" s="1">
        <v>5</v>
      </c>
      <c r="F21160" s="1">
        <v>0</v>
      </c>
      <c r="G21160" s="1">
        <v>0</v>
      </c>
      <c r="H21160" s="1">
        <v>5</v>
      </c>
      <c r="I21160" s="15">
        <v>0</v>
      </c>
      <c r="J21160">
        <f t="shared" si="330"/>
        <v>40</v>
      </c>
    </row>
    <row r="21161" spans="1:10" x14ac:dyDescent="0.3">
      <c r="A21161" t="s">
        <v>21163</v>
      </c>
      <c r="C21161" s="18">
        <v>351.63349544029546</v>
      </c>
      <c r="D21161" s="1"/>
      <c r="E21161" s="1">
        <v>8</v>
      </c>
      <c r="F21161" s="1">
        <v>2</v>
      </c>
      <c r="G21161" s="1">
        <v>1</v>
      </c>
      <c r="H21161" s="1">
        <v>5</v>
      </c>
      <c r="I21161" s="15">
        <v>0.3125</v>
      </c>
      <c r="J21161">
        <f t="shared" si="330"/>
        <v>40</v>
      </c>
    </row>
    <row r="21162" spans="1:10" x14ac:dyDescent="0.3">
      <c r="A21162" t="s">
        <v>21164</v>
      </c>
      <c r="C21162" s="18">
        <v>351.62951144718517</v>
      </c>
      <c r="D21162" s="1"/>
      <c r="E21162" s="1">
        <v>4</v>
      </c>
      <c r="F21162" s="1">
        <v>0</v>
      </c>
      <c r="G21162" s="1">
        <v>0</v>
      </c>
      <c r="H21162" s="1">
        <v>4</v>
      </c>
      <c r="I21162" s="15">
        <v>0</v>
      </c>
      <c r="J21162">
        <f t="shared" si="330"/>
        <v>40</v>
      </c>
    </row>
    <row r="21163" spans="1:10" x14ac:dyDescent="0.3">
      <c r="A21163" t="s">
        <v>21165</v>
      </c>
      <c r="C21163" s="18">
        <v>351.62863898244791</v>
      </c>
      <c r="D21163" s="1"/>
      <c r="E21163" s="1">
        <v>8</v>
      </c>
      <c r="F21163" s="1">
        <v>1</v>
      </c>
      <c r="G21163" s="1">
        <v>1</v>
      </c>
      <c r="H21163" s="1">
        <v>6</v>
      </c>
      <c r="I21163" s="15">
        <v>0.1875</v>
      </c>
      <c r="J21163">
        <f t="shared" si="330"/>
        <v>40</v>
      </c>
    </row>
    <row r="21164" spans="1:10" x14ac:dyDescent="0.3">
      <c r="A21164" t="s">
        <v>21287</v>
      </c>
      <c r="C21164" s="18">
        <v>351.61164915126449</v>
      </c>
      <c r="D21164" s="1"/>
      <c r="E21164" s="1">
        <v>33</v>
      </c>
      <c r="F21164" s="1">
        <v>9</v>
      </c>
      <c r="G21164" s="1">
        <v>1</v>
      </c>
      <c r="H21164" s="1">
        <v>23</v>
      </c>
      <c r="I21164" s="15">
        <v>0.2878787878787879</v>
      </c>
      <c r="J21164">
        <f t="shared" si="330"/>
        <v>20</v>
      </c>
    </row>
    <row r="21165" spans="1:10" x14ac:dyDescent="0.3">
      <c r="A21165" t="s">
        <v>20927</v>
      </c>
      <c r="C21165" s="18">
        <v>351.60150334877363</v>
      </c>
      <c r="D21165" s="1"/>
      <c r="E21165" s="1">
        <v>38</v>
      </c>
      <c r="F21165" s="1">
        <v>13</v>
      </c>
      <c r="G21165" s="1">
        <v>4</v>
      </c>
      <c r="H21165" s="1">
        <v>21</v>
      </c>
      <c r="I21165" s="15">
        <v>0.39473684210526316</v>
      </c>
      <c r="J21165">
        <f t="shared" si="330"/>
        <v>20</v>
      </c>
    </row>
    <row r="21166" spans="1:10" x14ac:dyDescent="0.3">
      <c r="A21166" t="s">
        <v>21215</v>
      </c>
      <c r="C21166" s="18">
        <v>351.59562651408794</v>
      </c>
      <c r="D21166" s="1"/>
      <c r="E21166" s="1">
        <v>26</v>
      </c>
      <c r="F21166" s="1">
        <v>9</v>
      </c>
      <c r="G21166" s="1">
        <v>2</v>
      </c>
      <c r="H21166" s="1">
        <v>15</v>
      </c>
      <c r="I21166" s="15">
        <v>0.38461538461538464</v>
      </c>
      <c r="J21166">
        <f t="shared" si="330"/>
        <v>40</v>
      </c>
    </row>
    <row r="21167" spans="1:10" x14ac:dyDescent="0.3">
      <c r="A21167" t="s">
        <v>21167</v>
      </c>
      <c r="C21167" s="18">
        <v>351.59345652664956</v>
      </c>
      <c r="D21167" s="1"/>
      <c r="E21167" s="1">
        <v>16</v>
      </c>
      <c r="F21167" s="1">
        <v>5</v>
      </c>
      <c r="G21167" s="1">
        <v>1</v>
      </c>
      <c r="H21167" s="1">
        <v>10</v>
      </c>
      <c r="I21167" s="15">
        <v>0.34375</v>
      </c>
      <c r="J21167">
        <f t="shared" si="330"/>
        <v>40</v>
      </c>
    </row>
    <row r="21168" spans="1:10" x14ac:dyDescent="0.3">
      <c r="A21168" t="s">
        <v>21168</v>
      </c>
      <c r="C21168" s="18">
        <v>351.57863511987773</v>
      </c>
      <c r="D21168" s="1"/>
      <c r="E21168" s="1">
        <v>9</v>
      </c>
      <c r="F21168" s="1">
        <v>2</v>
      </c>
      <c r="G21168" s="1">
        <v>0</v>
      </c>
      <c r="H21168" s="1">
        <v>7</v>
      </c>
      <c r="I21168" s="15">
        <v>0.22222222222222221</v>
      </c>
      <c r="J21168">
        <f t="shared" si="330"/>
        <v>40</v>
      </c>
    </row>
    <row r="21169" spans="1:10" x14ac:dyDescent="0.3">
      <c r="A21169" t="s">
        <v>21174</v>
      </c>
      <c r="C21169" s="18">
        <v>351.57860212493421</v>
      </c>
      <c r="D21169" s="1"/>
      <c r="E21169" s="1">
        <v>5</v>
      </c>
      <c r="F21169" s="1">
        <v>0</v>
      </c>
      <c r="G21169" s="1">
        <v>0</v>
      </c>
      <c r="H21169" s="1">
        <v>5</v>
      </c>
      <c r="I21169" s="15">
        <v>0</v>
      </c>
      <c r="J21169">
        <f t="shared" si="330"/>
        <v>40</v>
      </c>
    </row>
    <row r="21170" spans="1:10" x14ac:dyDescent="0.3">
      <c r="A21170" t="s">
        <v>21169</v>
      </c>
      <c r="C21170" s="18">
        <v>351.56224164477254</v>
      </c>
      <c r="D21170" s="1"/>
      <c r="E21170" s="1">
        <v>27</v>
      </c>
      <c r="F21170" s="1">
        <v>11</v>
      </c>
      <c r="G21170" s="1">
        <v>0</v>
      </c>
      <c r="H21170" s="1">
        <v>16</v>
      </c>
      <c r="I21170" s="15">
        <v>0.40740740740740738</v>
      </c>
      <c r="J21170">
        <f t="shared" si="330"/>
        <v>40</v>
      </c>
    </row>
    <row r="21171" spans="1:10" x14ac:dyDescent="0.3">
      <c r="A21171" t="s">
        <v>21170</v>
      </c>
      <c r="C21171" s="18">
        <v>351.55695017808165</v>
      </c>
      <c r="D21171" s="1"/>
      <c r="E21171" s="1">
        <v>19</v>
      </c>
      <c r="F21171" s="1">
        <v>6</v>
      </c>
      <c r="G21171" s="1">
        <v>0</v>
      </c>
      <c r="H21171" s="1">
        <v>13</v>
      </c>
      <c r="I21171" s="15">
        <v>0.31578947368421051</v>
      </c>
      <c r="J21171">
        <f t="shared" si="330"/>
        <v>40</v>
      </c>
    </row>
    <row r="21172" spans="1:10" x14ac:dyDescent="0.3">
      <c r="A21172" t="s">
        <v>21171</v>
      </c>
      <c r="C21172" s="18">
        <v>351.5401070131233</v>
      </c>
      <c r="D21172" s="1"/>
      <c r="E21172" s="1">
        <v>18</v>
      </c>
      <c r="F21172" s="1">
        <v>3</v>
      </c>
      <c r="G21172" s="1">
        <v>0</v>
      </c>
      <c r="H21172" s="1">
        <v>15</v>
      </c>
      <c r="I21172" s="15">
        <v>0.16666666666666666</v>
      </c>
      <c r="J21172">
        <f t="shared" si="330"/>
        <v>40</v>
      </c>
    </row>
    <row r="21173" spans="1:10" x14ac:dyDescent="0.3">
      <c r="A21173" t="s">
        <v>21172</v>
      </c>
      <c r="C21173" s="18">
        <v>351.53402379788196</v>
      </c>
      <c r="D21173" s="1"/>
      <c r="E21173" s="1">
        <v>5</v>
      </c>
      <c r="F21173" s="1">
        <v>0</v>
      </c>
      <c r="G21173" s="1">
        <v>0</v>
      </c>
      <c r="H21173" s="1">
        <v>5</v>
      </c>
      <c r="I21173" s="15">
        <v>0</v>
      </c>
      <c r="J21173">
        <f t="shared" si="330"/>
        <v>40</v>
      </c>
    </row>
    <row r="21174" spans="1:10" x14ac:dyDescent="0.3">
      <c r="A21174" t="s">
        <v>21173</v>
      </c>
      <c r="C21174" s="18">
        <v>351.53296097325733</v>
      </c>
      <c r="D21174" s="1"/>
      <c r="E21174" s="1">
        <v>9</v>
      </c>
      <c r="F21174" s="1">
        <v>2</v>
      </c>
      <c r="G21174" s="1">
        <v>0</v>
      </c>
      <c r="H21174" s="1">
        <v>7</v>
      </c>
      <c r="I21174" s="15">
        <v>0.22222222222222221</v>
      </c>
      <c r="J21174">
        <f t="shared" si="330"/>
        <v>40</v>
      </c>
    </row>
    <row r="21175" spans="1:10" x14ac:dyDescent="0.3">
      <c r="A21175" t="s">
        <v>21366</v>
      </c>
      <c r="C21175" s="18">
        <v>351.49210973954922</v>
      </c>
      <c r="D21175" s="1"/>
      <c r="E21175" s="1">
        <v>15</v>
      </c>
      <c r="F21175" s="1">
        <v>4</v>
      </c>
      <c r="G21175" s="1">
        <v>0</v>
      </c>
      <c r="H21175" s="1">
        <v>11</v>
      </c>
      <c r="I21175" s="15">
        <v>0.26666666666666666</v>
      </c>
      <c r="J21175">
        <f t="shared" si="330"/>
        <v>40</v>
      </c>
    </row>
    <row r="21176" spans="1:10" x14ac:dyDescent="0.3">
      <c r="A21176" t="s">
        <v>21176</v>
      </c>
      <c r="C21176" s="18">
        <v>351.48755152137306</v>
      </c>
      <c r="D21176" s="1"/>
      <c r="E21176" s="1">
        <v>20</v>
      </c>
      <c r="F21176" s="1">
        <v>4</v>
      </c>
      <c r="G21176" s="1">
        <v>1</v>
      </c>
      <c r="H21176" s="1">
        <v>15</v>
      </c>
      <c r="I21176" s="15">
        <v>0.22500000000000001</v>
      </c>
      <c r="J21176">
        <f t="shared" si="330"/>
        <v>40</v>
      </c>
    </row>
    <row r="21177" spans="1:10" x14ac:dyDescent="0.3">
      <c r="A21177" t="s">
        <v>21177</v>
      </c>
      <c r="C21177" s="18">
        <v>351.46953365463992</v>
      </c>
      <c r="D21177" s="1"/>
      <c r="E21177" s="1">
        <v>5</v>
      </c>
      <c r="F21177" s="1">
        <v>0</v>
      </c>
      <c r="G21177" s="1">
        <v>0</v>
      </c>
      <c r="H21177" s="1">
        <v>5</v>
      </c>
      <c r="I21177" s="15">
        <v>0</v>
      </c>
      <c r="J21177">
        <f t="shared" si="330"/>
        <v>40</v>
      </c>
    </row>
    <row r="21178" spans="1:10" x14ac:dyDescent="0.3">
      <c r="A21178" t="s">
        <v>21178</v>
      </c>
      <c r="C21178" s="18">
        <v>351.46685204391446</v>
      </c>
      <c r="D21178" s="1"/>
      <c r="E21178" s="1">
        <v>22</v>
      </c>
      <c r="F21178" s="1">
        <v>7</v>
      </c>
      <c r="G21178" s="1">
        <v>1</v>
      </c>
      <c r="H21178" s="1">
        <v>14</v>
      </c>
      <c r="I21178" s="15">
        <v>0.34090909090909088</v>
      </c>
      <c r="J21178">
        <f t="shared" si="330"/>
        <v>40</v>
      </c>
    </row>
    <row r="21179" spans="1:10" x14ac:dyDescent="0.3">
      <c r="A21179" t="s">
        <v>21179</v>
      </c>
      <c r="C21179" s="18">
        <v>351.45766769145598</v>
      </c>
      <c r="D21179" s="1"/>
      <c r="E21179" s="1">
        <v>10</v>
      </c>
      <c r="F21179" s="1">
        <v>2</v>
      </c>
      <c r="G21179" s="1">
        <v>0</v>
      </c>
      <c r="H21179" s="1">
        <v>8</v>
      </c>
      <c r="I21179" s="15">
        <v>0.2</v>
      </c>
      <c r="J21179">
        <f t="shared" si="330"/>
        <v>40</v>
      </c>
    </row>
    <row r="21180" spans="1:10" x14ac:dyDescent="0.3">
      <c r="A21180" t="s">
        <v>21180</v>
      </c>
      <c r="C21180" s="18">
        <v>351.45499575736142</v>
      </c>
      <c r="D21180" s="1"/>
      <c r="E21180" s="1">
        <v>5</v>
      </c>
      <c r="F21180" s="1">
        <v>0</v>
      </c>
      <c r="G21180" s="1">
        <v>0</v>
      </c>
      <c r="H21180" s="1">
        <v>5</v>
      </c>
      <c r="I21180" s="15">
        <v>0</v>
      </c>
      <c r="J21180">
        <f t="shared" si="330"/>
        <v>40</v>
      </c>
    </row>
    <row r="21181" spans="1:10" x14ac:dyDescent="0.3">
      <c r="A21181" t="s">
        <v>20971</v>
      </c>
      <c r="C21181" s="18">
        <v>351.44264642966857</v>
      </c>
      <c r="D21181" s="1"/>
      <c r="E21181" s="1">
        <v>25</v>
      </c>
      <c r="F21181" s="1">
        <v>7</v>
      </c>
      <c r="G21181" s="1">
        <v>0</v>
      </c>
      <c r="H21181" s="1">
        <v>18</v>
      </c>
      <c r="I21181" s="15">
        <v>0.28000000000000003</v>
      </c>
      <c r="J21181">
        <f t="shared" si="330"/>
        <v>40</v>
      </c>
    </row>
    <row r="21182" spans="1:10" x14ac:dyDescent="0.3">
      <c r="A21182" t="s">
        <v>21181</v>
      </c>
      <c r="C21182" s="18">
        <v>351.44116116454126</v>
      </c>
      <c r="D21182" s="1"/>
      <c r="E21182" s="1">
        <v>6</v>
      </c>
      <c r="F21182" s="1">
        <v>0</v>
      </c>
      <c r="G21182" s="1">
        <v>1</v>
      </c>
      <c r="H21182" s="1">
        <v>5</v>
      </c>
      <c r="I21182" s="15">
        <v>8.3333333333333329E-2</v>
      </c>
      <c r="J21182">
        <f t="shared" si="330"/>
        <v>40</v>
      </c>
    </row>
    <row r="21183" spans="1:10" x14ac:dyDescent="0.3">
      <c r="A21183" t="s">
        <v>21183</v>
      </c>
      <c r="C21183" s="18">
        <v>351.43494787127617</v>
      </c>
      <c r="D21183" s="1"/>
      <c r="E21183" s="1">
        <v>5</v>
      </c>
      <c r="F21183" s="1">
        <v>0</v>
      </c>
      <c r="G21183" s="1">
        <v>0</v>
      </c>
      <c r="H21183" s="1">
        <v>5</v>
      </c>
      <c r="I21183" s="15">
        <v>0</v>
      </c>
      <c r="J21183">
        <f t="shared" si="330"/>
        <v>40</v>
      </c>
    </row>
    <row r="21184" spans="1:10" x14ac:dyDescent="0.3">
      <c r="A21184" t="s">
        <v>21184</v>
      </c>
      <c r="C21184" s="18">
        <v>351.42469400614777</v>
      </c>
      <c r="D21184" s="1"/>
      <c r="E21184" s="1">
        <v>5</v>
      </c>
      <c r="F21184" s="1">
        <v>0</v>
      </c>
      <c r="G21184" s="1">
        <v>0</v>
      </c>
      <c r="H21184" s="1">
        <v>5</v>
      </c>
      <c r="I21184" s="15">
        <v>0</v>
      </c>
      <c r="J21184">
        <f t="shared" si="330"/>
        <v>40</v>
      </c>
    </row>
    <row r="21185" spans="1:10" x14ac:dyDescent="0.3">
      <c r="A21185" t="s">
        <v>21185</v>
      </c>
      <c r="C21185" s="18">
        <v>351.41444304007183</v>
      </c>
      <c r="D21185" s="1"/>
      <c r="E21185" s="1">
        <v>17</v>
      </c>
      <c r="F21185" s="1">
        <v>4</v>
      </c>
      <c r="G21185" s="1">
        <v>2</v>
      </c>
      <c r="H21185" s="1">
        <v>11</v>
      </c>
      <c r="I21185" s="15">
        <v>0.29411764705882354</v>
      </c>
      <c r="J21185">
        <f t="shared" si="330"/>
        <v>40</v>
      </c>
    </row>
    <row r="21186" spans="1:10" x14ac:dyDescent="0.3">
      <c r="A21186" t="s">
        <v>21186</v>
      </c>
      <c r="C21186" s="18">
        <v>351.3909887131108</v>
      </c>
      <c r="D21186" s="1"/>
      <c r="E21186" s="1">
        <v>5</v>
      </c>
      <c r="F21186" s="1">
        <v>0</v>
      </c>
      <c r="G21186" s="1">
        <v>0</v>
      </c>
      <c r="H21186" s="1">
        <v>5</v>
      </c>
      <c r="I21186" s="15">
        <v>0</v>
      </c>
      <c r="J21186">
        <f t="shared" si="330"/>
        <v>40</v>
      </c>
    </row>
    <row r="21187" spans="1:10" x14ac:dyDescent="0.3">
      <c r="A21187" t="s">
        <v>21187</v>
      </c>
      <c r="C21187" s="18">
        <v>351.3874284555377</v>
      </c>
      <c r="D21187" s="1"/>
      <c r="E21187" s="1">
        <v>19</v>
      </c>
      <c r="F21187" s="1">
        <v>5</v>
      </c>
      <c r="G21187" s="1">
        <v>2</v>
      </c>
      <c r="H21187" s="1">
        <v>12</v>
      </c>
      <c r="I21187" s="15">
        <v>0.31578947368421051</v>
      </c>
      <c r="J21187">
        <f t="shared" si="330"/>
        <v>40</v>
      </c>
    </row>
    <row r="21188" spans="1:10" x14ac:dyDescent="0.3">
      <c r="A21188" t="s">
        <v>21189</v>
      </c>
      <c r="C21188" s="18">
        <v>351.36791369388334</v>
      </c>
      <c r="D21188" s="1"/>
      <c r="E21188" s="1">
        <v>5</v>
      </c>
      <c r="F21188" s="1">
        <v>0</v>
      </c>
      <c r="G21188" s="1">
        <v>0</v>
      </c>
      <c r="H21188" s="1">
        <v>5</v>
      </c>
      <c r="I21188" s="15">
        <v>0</v>
      </c>
      <c r="J21188">
        <f t="shared" ref="J21188:J21251" si="331">IF(E21188&lt;=30,40,20)</f>
        <v>40</v>
      </c>
    </row>
    <row r="21189" spans="1:10" x14ac:dyDescent="0.3">
      <c r="A21189" t="s">
        <v>21190</v>
      </c>
      <c r="C21189" s="18">
        <v>351.36355410235569</v>
      </c>
      <c r="D21189" s="1"/>
      <c r="E21189" s="1">
        <v>6</v>
      </c>
      <c r="F21189" s="1">
        <v>0</v>
      </c>
      <c r="G21189" s="1">
        <v>1</v>
      </c>
      <c r="H21189" s="1">
        <v>5</v>
      </c>
      <c r="I21189" s="15">
        <v>8.3333333333333329E-2</v>
      </c>
      <c r="J21189">
        <f t="shared" si="331"/>
        <v>40</v>
      </c>
    </row>
    <row r="21190" spans="1:10" x14ac:dyDescent="0.3">
      <c r="A21190" t="s">
        <v>21191</v>
      </c>
      <c r="C21190" s="18">
        <v>351.35768932688546</v>
      </c>
      <c r="D21190" s="1"/>
      <c r="E21190" s="1">
        <v>5</v>
      </c>
      <c r="F21190" s="1">
        <v>0</v>
      </c>
      <c r="G21190" s="1">
        <v>0</v>
      </c>
      <c r="H21190" s="1">
        <v>5</v>
      </c>
      <c r="I21190" s="15">
        <v>0</v>
      </c>
      <c r="J21190">
        <f t="shared" si="331"/>
        <v>40</v>
      </c>
    </row>
    <row r="21191" spans="1:10" x14ac:dyDescent="0.3">
      <c r="A21191" t="s">
        <v>21192</v>
      </c>
      <c r="C21191" s="18">
        <v>351.35163716919504</v>
      </c>
      <c r="D21191" s="1"/>
      <c r="E21191" s="1">
        <v>5</v>
      </c>
      <c r="F21191" s="1">
        <v>0</v>
      </c>
      <c r="G21191" s="1">
        <v>0</v>
      </c>
      <c r="H21191" s="1">
        <v>5</v>
      </c>
      <c r="I21191" s="15">
        <v>0</v>
      </c>
      <c r="J21191">
        <f t="shared" si="331"/>
        <v>40</v>
      </c>
    </row>
    <row r="21192" spans="1:10" x14ac:dyDescent="0.3">
      <c r="A21192" t="s">
        <v>21205</v>
      </c>
      <c r="C21192" s="18">
        <v>351.34473261047435</v>
      </c>
      <c r="D21192" s="1"/>
      <c r="E21192" s="1">
        <v>22</v>
      </c>
      <c r="F21192" s="1">
        <v>8</v>
      </c>
      <c r="G21192" s="1">
        <v>0</v>
      </c>
      <c r="H21192" s="1">
        <v>14</v>
      </c>
      <c r="I21192" s="15">
        <v>0.36363636363636365</v>
      </c>
      <c r="J21192">
        <f t="shared" si="331"/>
        <v>40</v>
      </c>
    </row>
    <row r="21193" spans="1:10" x14ac:dyDescent="0.3">
      <c r="A21193" t="s">
        <v>21193</v>
      </c>
      <c r="C21193" s="18">
        <v>351.34443595225082</v>
      </c>
      <c r="D21193" s="1"/>
      <c r="E21193" s="1">
        <v>19</v>
      </c>
      <c r="F21193" s="1">
        <v>7</v>
      </c>
      <c r="G21193" s="1">
        <v>0</v>
      </c>
      <c r="H21193" s="1">
        <v>12</v>
      </c>
      <c r="I21193" s="15">
        <v>0.36842105263157893</v>
      </c>
      <c r="J21193">
        <f t="shared" si="331"/>
        <v>40</v>
      </c>
    </row>
    <row r="21194" spans="1:10" x14ac:dyDescent="0.3">
      <c r="A21194" t="s">
        <v>21194</v>
      </c>
      <c r="C21194" s="18">
        <v>351.33955283434466</v>
      </c>
      <c r="D21194" s="1"/>
      <c r="E21194" s="1">
        <v>40</v>
      </c>
      <c r="F21194" s="1">
        <v>15</v>
      </c>
      <c r="G21194" s="1">
        <v>1</v>
      </c>
      <c r="H21194" s="1">
        <v>24</v>
      </c>
      <c r="I21194" s="15">
        <v>0.38750000000000001</v>
      </c>
      <c r="J21194">
        <f t="shared" si="331"/>
        <v>20</v>
      </c>
    </row>
    <row r="21195" spans="1:10" x14ac:dyDescent="0.3">
      <c r="A21195" t="s">
        <v>21195</v>
      </c>
      <c r="C21195" s="18">
        <v>351.3124475569432</v>
      </c>
      <c r="D21195" s="1"/>
      <c r="E21195" s="1">
        <v>7</v>
      </c>
      <c r="F21195" s="1">
        <v>1</v>
      </c>
      <c r="G21195" s="1">
        <v>0</v>
      </c>
      <c r="H21195" s="1">
        <v>6</v>
      </c>
      <c r="I21195" s="15">
        <v>0.14285714285714285</v>
      </c>
      <c r="J21195">
        <f t="shared" si="331"/>
        <v>40</v>
      </c>
    </row>
    <row r="21196" spans="1:10" x14ac:dyDescent="0.3">
      <c r="A21196" t="s">
        <v>21339</v>
      </c>
      <c r="C21196" s="18">
        <v>351.30302309257837</v>
      </c>
      <c r="D21196" s="1"/>
      <c r="E21196" s="1">
        <v>27</v>
      </c>
      <c r="F21196" s="1">
        <v>9</v>
      </c>
      <c r="G21196" s="1">
        <v>0</v>
      </c>
      <c r="H21196" s="1">
        <v>18</v>
      </c>
      <c r="I21196" s="15">
        <v>0.33333333333333331</v>
      </c>
      <c r="J21196">
        <f t="shared" si="331"/>
        <v>40</v>
      </c>
    </row>
    <row r="21197" spans="1:10" x14ac:dyDescent="0.3">
      <c r="A21197" s="21" t="s">
        <v>21196</v>
      </c>
      <c r="C21197" s="18">
        <v>351.28900603854777</v>
      </c>
      <c r="D21197" s="1"/>
      <c r="E21197" s="1">
        <v>7</v>
      </c>
      <c r="F21197" s="1">
        <v>1</v>
      </c>
      <c r="G21197" s="1">
        <v>0</v>
      </c>
      <c r="H21197" s="1">
        <v>6</v>
      </c>
      <c r="I21197" s="15">
        <v>0.14285714285714285</v>
      </c>
      <c r="J21197">
        <f t="shared" si="331"/>
        <v>40</v>
      </c>
    </row>
    <row r="21198" spans="1:10" x14ac:dyDescent="0.3">
      <c r="A21198" t="s">
        <v>21197</v>
      </c>
      <c r="C21198" s="18">
        <v>351.28538689705721</v>
      </c>
      <c r="D21198" s="1"/>
      <c r="E21198" s="1">
        <v>5</v>
      </c>
      <c r="F21198" s="1">
        <v>0</v>
      </c>
      <c r="G21198" s="1">
        <v>0</v>
      </c>
      <c r="H21198" s="1">
        <v>5</v>
      </c>
      <c r="I21198" s="15">
        <v>0</v>
      </c>
      <c r="J21198">
        <f t="shared" si="331"/>
        <v>40</v>
      </c>
    </row>
    <row r="21199" spans="1:10" x14ac:dyDescent="0.3">
      <c r="A21199" t="s">
        <v>21224</v>
      </c>
      <c r="C21199" s="18">
        <v>351.25975191814115</v>
      </c>
      <c r="D21199" s="1"/>
      <c r="E21199" s="1">
        <v>22</v>
      </c>
      <c r="F21199" s="1">
        <v>8</v>
      </c>
      <c r="G21199" s="1">
        <v>0</v>
      </c>
      <c r="H21199" s="1">
        <v>14</v>
      </c>
      <c r="I21199" s="15">
        <v>0.36363636363636365</v>
      </c>
      <c r="J21199">
        <f t="shared" si="331"/>
        <v>40</v>
      </c>
    </row>
    <row r="21200" spans="1:10" x14ac:dyDescent="0.3">
      <c r="A21200" t="s">
        <v>21198</v>
      </c>
      <c r="C21200" s="18">
        <v>351.25928698000985</v>
      </c>
      <c r="D21200" s="1"/>
      <c r="E21200" s="1">
        <v>5</v>
      </c>
      <c r="F21200" s="1">
        <v>0</v>
      </c>
      <c r="G21200" s="1">
        <v>0</v>
      </c>
      <c r="H21200" s="1">
        <v>5</v>
      </c>
      <c r="I21200" s="15">
        <v>0</v>
      </c>
      <c r="J21200">
        <f t="shared" si="331"/>
        <v>40</v>
      </c>
    </row>
    <row r="21201" spans="1:10" x14ac:dyDescent="0.3">
      <c r="A21201" t="s">
        <v>21317</v>
      </c>
      <c r="C21201" s="18">
        <v>351.23585255268483</v>
      </c>
      <c r="D21201" s="1"/>
      <c r="E21201" s="1">
        <v>10</v>
      </c>
      <c r="F21201" s="1">
        <v>2</v>
      </c>
      <c r="G21201" s="1">
        <v>0</v>
      </c>
      <c r="H21201" s="1">
        <v>8</v>
      </c>
      <c r="I21201" s="15">
        <v>0.2</v>
      </c>
      <c r="J21201">
        <f t="shared" si="331"/>
        <v>40</v>
      </c>
    </row>
    <row r="21202" spans="1:10" x14ac:dyDescent="0.3">
      <c r="A21202" t="s">
        <v>21200</v>
      </c>
      <c r="C21202" s="18">
        <v>351.2347825849431</v>
      </c>
      <c r="D21202" s="1"/>
      <c r="E21202" s="1">
        <v>5</v>
      </c>
      <c r="F21202" s="1">
        <v>0</v>
      </c>
      <c r="G21202" s="1">
        <v>0</v>
      </c>
      <c r="H21202" s="1">
        <v>5</v>
      </c>
      <c r="I21202" s="15">
        <v>0</v>
      </c>
      <c r="J21202">
        <f t="shared" si="331"/>
        <v>40</v>
      </c>
    </row>
    <row r="21203" spans="1:10" x14ac:dyDescent="0.3">
      <c r="A21203" s="21" t="s">
        <v>21201</v>
      </c>
      <c r="C21203" s="18">
        <v>351.21677876279676</v>
      </c>
      <c r="D21203" s="1"/>
      <c r="E21203" s="1">
        <v>7</v>
      </c>
      <c r="F21203" s="1">
        <v>1</v>
      </c>
      <c r="G21203" s="1">
        <v>1</v>
      </c>
      <c r="H21203" s="1">
        <v>5</v>
      </c>
      <c r="I21203" s="15">
        <v>0.21428571428571427</v>
      </c>
      <c r="J21203">
        <f t="shared" si="331"/>
        <v>40</v>
      </c>
    </row>
    <row r="21204" spans="1:10" x14ac:dyDescent="0.3">
      <c r="A21204" t="s">
        <v>21202</v>
      </c>
      <c r="C21204" s="18">
        <v>351.2137015765166</v>
      </c>
      <c r="D21204" s="1"/>
      <c r="E21204" s="1">
        <v>27</v>
      </c>
      <c r="F21204" s="1">
        <v>10</v>
      </c>
      <c r="G21204" s="1">
        <v>0</v>
      </c>
      <c r="H21204" s="1">
        <v>17</v>
      </c>
      <c r="I21204" s="15">
        <v>0.37037037037037035</v>
      </c>
      <c r="J21204">
        <f t="shared" si="331"/>
        <v>40</v>
      </c>
    </row>
    <row r="21205" spans="1:10" x14ac:dyDescent="0.3">
      <c r="A21205" t="s">
        <v>21487</v>
      </c>
      <c r="C21205" s="18">
        <v>351.18685702795398</v>
      </c>
      <c r="D21205" s="1"/>
      <c r="E21205" s="1">
        <v>5</v>
      </c>
      <c r="F21205" s="1">
        <v>0</v>
      </c>
      <c r="G21205" s="1">
        <v>0</v>
      </c>
      <c r="H21205" s="1">
        <v>5</v>
      </c>
      <c r="I21205" s="15">
        <v>0</v>
      </c>
      <c r="J21205">
        <f t="shared" si="331"/>
        <v>40</v>
      </c>
    </row>
    <row r="21206" spans="1:10" x14ac:dyDescent="0.3">
      <c r="A21206" t="s">
        <v>21204</v>
      </c>
      <c r="C21206" s="18">
        <v>351.18391345187467</v>
      </c>
      <c r="D21206" s="1"/>
      <c r="E21206" s="1">
        <v>16</v>
      </c>
      <c r="F21206" s="1">
        <v>5</v>
      </c>
      <c r="G21206" s="1">
        <v>0</v>
      </c>
      <c r="H21206" s="1">
        <v>11</v>
      </c>
      <c r="I21206" s="15">
        <v>0.3125</v>
      </c>
      <c r="J21206">
        <f t="shared" si="331"/>
        <v>40</v>
      </c>
    </row>
    <row r="21207" spans="1:10" x14ac:dyDescent="0.3">
      <c r="A21207" t="s">
        <v>21206</v>
      </c>
      <c r="C21207" s="18">
        <v>351.16570001748215</v>
      </c>
      <c r="D21207" s="1"/>
      <c r="E21207" s="1">
        <v>5</v>
      </c>
      <c r="F21207" s="1">
        <v>0</v>
      </c>
      <c r="G21207" s="1">
        <v>1</v>
      </c>
      <c r="H21207" s="1">
        <v>4</v>
      </c>
      <c r="I21207" s="15">
        <v>0.1</v>
      </c>
      <c r="J21207">
        <f t="shared" si="331"/>
        <v>40</v>
      </c>
    </row>
    <row r="21208" spans="1:10" x14ac:dyDescent="0.3">
      <c r="A21208" t="s">
        <v>21207</v>
      </c>
      <c r="C21208" s="18">
        <v>351.16134940410257</v>
      </c>
      <c r="D21208" s="1"/>
      <c r="E21208" s="1">
        <v>6</v>
      </c>
      <c r="F21208" s="1">
        <v>0</v>
      </c>
      <c r="G21208" s="1">
        <v>1</v>
      </c>
      <c r="H21208" s="1">
        <v>5</v>
      </c>
      <c r="I21208" s="15">
        <v>8.3333333333333329E-2</v>
      </c>
      <c r="J21208">
        <f t="shared" si="331"/>
        <v>40</v>
      </c>
    </row>
    <row r="21209" spans="1:10" x14ac:dyDescent="0.3">
      <c r="A21209" t="s">
        <v>21208</v>
      </c>
      <c r="C21209" s="18">
        <v>351.1410684736727</v>
      </c>
      <c r="D21209" s="1"/>
      <c r="E21209" s="1">
        <v>5</v>
      </c>
      <c r="F21209" s="1">
        <v>0</v>
      </c>
      <c r="G21209" s="1">
        <v>0</v>
      </c>
      <c r="H21209" s="1">
        <v>5</v>
      </c>
      <c r="I21209" s="15">
        <v>0</v>
      </c>
      <c r="J21209">
        <f t="shared" si="331"/>
        <v>40</v>
      </c>
    </row>
    <row r="21210" spans="1:10" x14ac:dyDescent="0.3">
      <c r="A21210" t="s">
        <v>21209</v>
      </c>
      <c r="C21210" s="18">
        <v>351.13641464162981</v>
      </c>
      <c r="D21210" s="1"/>
      <c r="E21210" s="1">
        <v>5</v>
      </c>
      <c r="F21210" s="1">
        <v>0</v>
      </c>
      <c r="G21210" s="1">
        <v>0</v>
      </c>
      <c r="H21210" s="1">
        <v>5</v>
      </c>
      <c r="I21210" s="15">
        <v>0</v>
      </c>
      <c r="J21210">
        <f t="shared" si="331"/>
        <v>40</v>
      </c>
    </row>
    <row r="21211" spans="1:10" x14ac:dyDescent="0.3">
      <c r="A21211" t="s">
        <v>21210</v>
      </c>
      <c r="C21211" s="18">
        <v>351.12785320321149</v>
      </c>
      <c r="D21211" s="1"/>
      <c r="E21211" s="1">
        <v>5</v>
      </c>
      <c r="F21211" s="1">
        <v>0</v>
      </c>
      <c r="G21211" s="1">
        <v>0</v>
      </c>
      <c r="H21211" s="1">
        <v>5</v>
      </c>
      <c r="I21211" s="15">
        <v>0</v>
      </c>
      <c r="J21211">
        <f t="shared" si="331"/>
        <v>40</v>
      </c>
    </row>
    <row r="21212" spans="1:10" x14ac:dyDescent="0.3">
      <c r="A21212" t="s">
        <v>21211</v>
      </c>
      <c r="C21212" s="18">
        <v>351.12302019441358</v>
      </c>
      <c r="D21212" s="1"/>
      <c r="E21212" s="1">
        <v>28</v>
      </c>
      <c r="F21212" s="1">
        <v>4</v>
      </c>
      <c r="G21212" s="1">
        <v>0</v>
      </c>
      <c r="H21212" s="1">
        <v>24</v>
      </c>
      <c r="I21212" s="15">
        <v>0.14285714285714285</v>
      </c>
      <c r="J21212">
        <f t="shared" si="331"/>
        <v>40</v>
      </c>
    </row>
    <row r="21213" spans="1:10" x14ac:dyDescent="0.3">
      <c r="A21213" t="s">
        <v>21212</v>
      </c>
      <c r="C21213" s="18">
        <v>351.1179251528356</v>
      </c>
      <c r="D21213" s="1"/>
      <c r="E21213" s="1">
        <v>5</v>
      </c>
      <c r="F21213" s="1">
        <v>0</v>
      </c>
      <c r="G21213" s="1">
        <v>0</v>
      </c>
      <c r="H21213" s="1">
        <v>5</v>
      </c>
      <c r="I21213" s="15">
        <v>0</v>
      </c>
      <c r="J21213">
        <f t="shared" si="331"/>
        <v>40</v>
      </c>
    </row>
    <row r="21214" spans="1:10" x14ac:dyDescent="0.3">
      <c r="A21214" t="s">
        <v>21214</v>
      </c>
      <c r="C21214" s="18">
        <v>351.09748149868619</v>
      </c>
      <c r="D21214" s="1"/>
      <c r="E21214" s="1">
        <v>7</v>
      </c>
      <c r="F21214" s="1">
        <v>1</v>
      </c>
      <c r="G21214" s="1">
        <v>0</v>
      </c>
      <c r="H21214" s="1">
        <v>6</v>
      </c>
      <c r="I21214" s="15">
        <v>0.14285714285714285</v>
      </c>
      <c r="J21214">
        <f t="shared" si="331"/>
        <v>40</v>
      </c>
    </row>
    <row r="21215" spans="1:10" x14ac:dyDescent="0.3">
      <c r="A21215" t="s">
        <v>21216</v>
      </c>
      <c r="C21215" s="18">
        <v>351.06712569800015</v>
      </c>
      <c r="D21215" s="1"/>
      <c r="E21215" s="1">
        <v>6</v>
      </c>
      <c r="F21215" s="1">
        <v>0</v>
      </c>
      <c r="G21215" s="1">
        <v>1</v>
      </c>
      <c r="H21215" s="1">
        <v>5</v>
      </c>
      <c r="I21215" s="15">
        <v>8.3333333333333329E-2</v>
      </c>
      <c r="J21215">
        <f t="shared" si="331"/>
        <v>40</v>
      </c>
    </row>
    <row r="21216" spans="1:10" x14ac:dyDescent="0.3">
      <c r="A21216" s="21" t="s">
        <v>21217</v>
      </c>
      <c r="C21216" s="18">
        <v>351.05144455508503</v>
      </c>
      <c r="D21216" s="1"/>
      <c r="E21216" s="1">
        <v>12</v>
      </c>
      <c r="F21216" s="1">
        <v>3</v>
      </c>
      <c r="G21216" s="1">
        <v>0</v>
      </c>
      <c r="H21216" s="1">
        <v>9</v>
      </c>
      <c r="I21216" s="15">
        <v>0.25</v>
      </c>
      <c r="J21216">
        <f t="shared" si="331"/>
        <v>40</v>
      </c>
    </row>
    <row r="21217" spans="1:10" x14ac:dyDescent="0.3">
      <c r="A21217" t="s">
        <v>21218</v>
      </c>
      <c r="C21217" s="18">
        <v>351.04006617810961</v>
      </c>
      <c r="D21217" s="1"/>
      <c r="E21217" s="1">
        <v>14</v>
      </c>
      <c r="F21217" s="1">
        <v>4</v>
      </c>
      <c r="G21217" s="1">
        <v>0</v>
      </c>
      <c r="H21217" s="1">
        <v>10</v>
      </c>
      <c r="I21217" s="15">
        <v>0.2857142857142857</v>
      </c>
      <c r="J21217">
        <f t="shared" si="331"/>
        <v>40</v>
      </c>
    </row>
    <row r="21218" spans="1:10" x14ac:dyDescent="0.3">
      <c r="A21218" t="s">
        <v>21219</v>
      </c>
      <c r="C21218" s="18">
        <v>351.03561191329396</v>
      </c>
      <c r="D21218" s="1"/>
      <c r="E21218" s="1">
        <v>18</v>
      </c>
      <c r="F21218" s="1">
        <v>5</v>
      </c>
      <c r="G21218" s="1">
        <v>2</v>
      </c>
      <c r="H21218" s="1">
        <v>11</v>
      </c>
      <c r="I21218" s="15">
        <v>0.33333333333333331</v>
      </c>
      <c r="J21218">
        <f t="shared" si="331"/>
        <v>40</v>
      </c>
    </row>
    <row r="21219" spans="1:10" x14ac:dyDescent="0.3">
      <c r="A21219" t="s">
        <v>9412</v>
      </c>
      <c r="C21219" s="18">
        <v>351.02146056988727</v>
      </c>
      <c r="D21219" s="1"/>
      <c r="E21219" s="1">
        <v>10</v>
      </c>
      <c r="F21219" s="1">
        <v>3</v>
      </c>
      <c r="G21219" s="1">
        <v>0</v>
      </c>
      <c r="H21219" s="1">
        <v>7</v>
      </c>
      <c r="I21219" s="15">
        <v>0.3</v>
      </c>
      <c r="J21219">
        <f t="shared" si="331"/>
        <v>40</v>
      </c>
    </row>
    <row r="21220" spans="1:10" x14ac:dyDescent="0.3">
      <c r="A21220" t="s">
        <v>21221</v>
      </c>
      <c r="C21220" s="18">
        <v>351.00535500867926</v>
      </c>
      <c r="D21220" s="1"/>
      <c r="E21220" s="1">
        <v>16</v>
      </c>
      <c r="F21220" s="1">
        <v>5</v>
      </c>
      <c r="G21220" s="1">
        <v>0</v>
      </c>
      <c r="H21220" s="1">
        <v>11</v>
      </c>
      <c r="I21220" s="15">
        <v>0.3125</v>
      </c>
      <c r="J21220">
        <f t="shared" si="331"/>
        <v>40</v>
      </c>
    </row>
    <row r="21221" spans="1:10" x14ac:dyDescent="0.3">
      <c r="A21221" t="s">
        <v>21222</v>
      </c>
      <c r="C21221" s="18">
        <v>351.00268320058626</v>
      </c>
      <c r="D21221" s="1"/>
      <c r="E21221" s="1">
        <v>19</v>
      </c>
      <c r="F21221" s="1">
        <v>4</v>
      </c>
      <c r="G21221" s="1">
        <v>3</v>
      </c>
      <c r="H21221" s="1">
        <v>12</v>
      </c>
      <c r="I21221" s="15">
        <v>0.28947368421052633</v>
      </c>
      <c r="J21221">
        <f t="shared" si="331"/>
        <v>40</v>
      </c>
    </row>
    <row r="21222" spans="1:10" x14ac:dyDescent="0.3">
      <c r="A21222" t="s">
        <v>21223</v>
      </c>
      <c r="C21222" s="18">
        <v>350.99695559784999</v>
      </c>
      <c r="D21222" s="1"/>
      <c r="E21222" s="1">
        <v>5</v>
      </c>
      <c r="F21222" s="1">
        <v>0</v>
      </c>
      <c r="G21222" s="1">
        <v>0</v>
      </c>
      <c r="H21222" s="1">
        <v>5</v>
      </c>
      <c r="I21222" s="15">
        <v>0</v>
      </c>
      <c r="J21222">
        <f t="shared" si="331"/>
        <v>40</v>
      </c>
    </row>
    <row r="21223" spans="1:10" x14ac:dyDescent="0.3">
      <c r="A21223" t="s">
        <v>21225</v>
      </c>
      <c r="C21223" s="18">
        <v>350.98277046095734</v>
      </c>
      <c r="D21223" s="1"/>
      <c r="E21223" s="1">
        <v>30</v>
      </c>
      <c r="F21223" s="1">
        <v>11</v>
      </c>
      <c r="G21223" s="1">
        <v>0</v>
      </c>
      <c r="H21223" s="1">
        <v>19</v>
      </c>
      <c r="I21223" s="15">
        <v>0.36666666666666664</v>
      </c>
      <c r="J21223">
        <f t="shared" si="331"/>
        <v>40</v>
      </c>
    </row>
    <row r="21224" spans="1:10" x14ac:dyDescent="0.3">
      <c r="A21224" t="s">
        <v>21237</v>
      </c>
      <c r="C21224" s="18">
        <v>350.98060086280395</v>
      </c>
      <c r="D21224" s="1"/>
      <c r="E21224" s="1">
        <v>5</v>
      </c>
      <c r="F21224" s="1">
        <v>0</v>
      </c>
      <c r="G21224" s="1">
        <v>0</v>
      </c>
      <c r="H21224" s="1">
        <v>5</v>
      </c>
      <c r="I21224" s="15">
        <v>0</v>
      </c>
      <c r="J21224">
        <f t="shared" si="331"/>
        <v>40</v>
      </c>
    </row>
    <row r="21225" spans="1:10" x14ac:dyDescent="0.3">
      <c r="A21225" t="s">
        <v>21226</v>
      </c>
      <c r="C21225" s="18">
        <v>350.96506911697577</v>
      </c>
      <c r="D21225" s="1"/>
      <c r="E21225" s="1">
        <v>10</v>
      </c>
      <c r="F21225" s="1">
        <v>2</v>
      </c>
      <c r="G21225" s="1">
        <v>1</v>
      </c>
      <c r="H21225" s="1">
        <v>7</v>
      </c>
      <c r="I21225" s="15">
        <v>0.25</v>
      </c>
      <c r="J21225">
        <f t="shared" si="331"/>
        <v>40</v>
      </c>
    </row>
    <row r="21226" spans="1:10" x14ac:dyDescent="0.3">
      <c r="A21226" t="s">
        <v>21227</v>
      </c>
      <c r="C21226" s="18">
        <v>350.95424928663158</v>
      </c>
      <c r="D21226" s="1"/>
      <c r="E21226" s="1">
        <v>38</v>
      </c>
      <c r="F21226" s="1">
        <v>15</v>
      </c>
      <c r="G21226" s="1">
        <v>2</v>
      </c>
      <c r="H21226" s="1">
        <v>21</v>
      </c>
      <c r="I21226" s="15">
        <v>0.42105263157894735</v>
      </c>
      <c r="J21226">
        <f t="shared" si="331"/>
        <v>20</v>
      </c>
    </row>
    <row r="21227" spans="1:10" x14ac:dyDescent="0.3">
      <c r="A21227" t="s">
        <v>21228</v>
      </c>
      <c r="C21227" s="18">
        <v>350.95167264451231</v>
      </c>
      <c r="D21227" s="1"/>
      <c r="E21227" s="1">
        <v>5</v>
      </c>
      <c r="F21227" s="1">
        <v>0</v>
      </c>
      <c r="G21227" s="1">
        <v>0</v>
      </c>
      <c r="H21227" s="1">
        <v>5</v>
      </c>
      <c r="I21227" s="15">
        <v>0</v>
      </c>
      <c r="J21227">
        <f t="shared" si="331"/>
        <v>40</v>
      </c>
    </row>
    <row r="21228" spans="1:10" x14ac:dyDescent="0.3">
      <c r="A21228" t="s">
        <v>21230</v>
      </c>
      <c r="C21228" s="18">
        <v>350.92907138097195</v>
      </c>
      <c r="D21228" s="1"/>
      <c r="E21228" s="1">
        <v>5</v>
      </c>
      <c r="F21228" s="1">
        <v>0</v>
      </c>
      <c r="G21228" s="1">
        <v>0</v>
      </c>
      <c r="H21228" s="1">
        <v>5</v>
      </c>
      <c r="I21228" s="15">
        <v>0</v>
      </c>
      <c r="J21228">
        <f t="shared" si="331"/>
        <v>40</v>
      </c>
    </row>
    <row r="21229" spans="1:10" x14ac:dyDescent="0.3">
      <c r="A21229" t="s">
        <v>21231</v>
      </c>
      <c r="C21229" s="18">
        <v>350.92822783632636</v>
      </c>
      <c r="D21229" s="1"/>
      <c r="E21229" s="1">
        <v>5</v>
      </c>
      <c r="F21229" s="1">
        <v>0</v>
      </c>
      <c r="G21229" s="1">
        <v>0</v>
      </c>
      <c r="H21229" s="1">
        <v>5</v>
      </c>
      <c r="I21229" s="15">
        <v>0</v>
      </c>
      <c r="J21229">
        <f t="shared" si="331"/>
        <v>40</v>
      </c>
    </row>
    <row r="21230" spans="1:10" x14ac:dyDescent="0.3">
      <c r="A21230" t="s">
        <v>21386</v>
      </c>
      <c r="C21230" s="18">
        <v>350.92790190955611</v>
      </c>
      <c r="D21230" s="1"/>
      <c r="E21230" s="1">
        <v>5</v>
      </c>
      <c r="F21230" s="1">
        <v>0</v>
      </c>
      <c r="G21230" s="1">
        <v>0</v>
      </c>
      <c r="H21230" s="1">
        <v>5</v>
      </c>
      <c r="I21230" s="15">
        <v>0</v>
      </c>
      <c r="J21230">
        <f t="shared" si="331"/>
        <v>40</v>
      </c>
    </row>
    <row r="21231" spans="1:10" x14ac:dyDescent="0.3">
      <c r="A21231" t="s">
        <v>21232</v>
      </c>
      <c r="C21231" s="18">
        <v>350.92654686304331</v>
      </c>
      <c r="D21231" s="1"/>
      <c r="E21231" s="1">
        <v>7</v>
      </c>
      <c r="F21231" s="1">
        <v>1</v>
      </c>
      <c r="G21231" s="1">
        <v>0</v>
      </c>
      <c r="H21231" s="1">
        <v>6</v>
      </c>
      <c r="I21231" s="15">
        <v>0.14285714285714285</v>
      </c>
      <c r="J21231">
        <f t="shared" si="331"/>
        <v>40</v>
      </c>
    </row>
    <row r="21232" spans="1:10" x14ac:dyDescent="0.3">
      <c r="A21232" t="s">
        <v>21233</v>
      </c>
      <c r="C21232" s="18">
        <v>350.92123354382824</v>
      </c>
      <c r="D21232" s="1"/>
      <c r="E21232" s="1">
        <v>5</v>
      </c>
      <c r="F21232" s="1">
        <v>0</v>
      </c>
      <c r="G21232" s="1">
        <v>0</v>
      </c>
      <c r="H21232" s="1">
        <v>5</v>
      </c>
      <c r="I21232" s="15">
        <v>0</v>
      </c>
      <c r="J21232">
        <f t="shared" si="331"/>
        <v>40</v>
      </c>
    </row>
    <row r="21233" spans="1:10" x14ac:dyDescent="0.3">
      <c r="A21233" t="s">
        <v>21199</v>
      </c>
      <c r="C21233" s="18">
        <v>350.90462034853323</v>
      </c>
      <c r="D21233" s="1"/>
      <c r="E21233" s="1">
        <v>19</v>
      </c>
      <c r="F21233" s="1">
        <v>6</v>
      </c>
      <c r="G21233" s="1">
        <v>1</v>
      </c>
      <c r="H21233" s="1">
        <v>12</v>
      </c>
      <c r="I21233" s="15">
        <v>0.34210526315789475</v>
      </c>
      <c r="J21233">
        <f t="shared" si="331"/>
        <v>40</v>
      </c>
    </row>
    <row r="21234" spans="1:10" x14ac:dyDescent="0.3">
      <c r="A21234" t="s">
        <v>21234</v>
      </c>
      <c r="C21234" s="18">
        <v>350.89214649833616</v>
      </c>
      <c r="D21234" s="1"/>
      <c r="E21234" s="1">
        <v>6</v>
      </c>
      <c r="F21234" s="1">
        <v>0</v>
      </c>
      <c r="G21234" s="1">
        <v>1</v>
      </c>
      <c r="H21234" s="1">
        <v>5</v>
      </c>
      <c r="I21234" s="15">
        <v>8.3333333333333329E-2</v>
      </c>
      <c r="J21234">
        <f t="shared" si="331"/>
        <v>40</v>
      </c>
    </row>
    <row r="21235" spans="1:10" x14ac:dyDescent="0.3">
      <c r="A21235" t="s">
        <v>21235</v>
      </c>
      <c r="C21235" s="18">
        <v>350.88114891212899</v>
      </c>
      <c r="D21235" s="1"/>
      <c r="E21235" s="1">
        <v>14</v>
      </c>
      <c r="F21235" s="1">
        <v>4</v>
      </c>
      <c r="G21235" s="1">
        <v>0</v>
      </c>
      <c r="H21235" s="1">
        <v>10</v>
      </c>
      <c r="I21235" s="15">
        <v>0.2857142857142857</v>
      </c>
      <c r="J21235">
        <f t="shared" si="331"/>
        <v>40</v>
      </c>
    </row>
    <row r="21236" spans="1:10" x14ac:dyDescent="0.3">
      <c r="A21236" t="s">
        <v>21203</v>
      </c>
      <c r="C21236" s="18">
        <v>350.85539441543648</v>
      </c>
      <c r="D21236" s="1"/>
      <c r="E21236" s="1">
        <v>5</v>
      </c>
      <c r="F21236" s="1">
        <v>0</v>
      </c>
      <c r="G21236" s="1">
        <v>0</v>
      </c>
      <c r="H21236" s="1">
        <v>5</v>
      </c>
      <c r="I21236" s="15">
        <v>0</v>
      </c>
      <c r="J21236">
        <f t="shared" si="331"/>
        <v>40</v>
      </c>
    </row>
    <row r="21237" spans="1:10" x14ac:dyDescent="0.3">
      <c r="A21237" t="s">
        <v>21238</v>
      </c>
      <c r="C21237" s="18">
        <v>350.81892539275731</v>
      </c>
      <c r="D21237" s="1"/>
      <c r="E21237" s="1">
        <v>5</v>
      </c>
      <c r="F21237" s="1">
        <v>0</v>
      </c>
      <c r="G21237" s="1">
        <v>0</v>
      </c>
      <c r="H21237" s="1">
        <v>5</v>
      </c>
      <c r="I21237" s="15">
        <v>0</v>
      </c>
      <c r="J21237">
        <f t="shared" si="331"/>
        <v>40</v>
      </c>
    </row>
    <row r="21238" spans="1:10" x14ac:dyDescent="0.3">
      <c r="A21238" t="s">
        <v>21239</v>
      </c>
      <c r="C21238" s="18">
        <v>350.80439427995469</v>
      </c>
      <c r="D21238" s="1"/>
      <c r="E21238" s="1">
        <v>13</v>
      </c>
      <c r="F21238" s="1">
        <v>4</v>
      </c>
      <c r="G21238" s="1">
        <v>0</v>
      </c>
      <c r="H21238" s="1">
        <v>9</v>
      </c>
      <c r="I21238" s="15">
        <v>0.30769230769230771</v>
      </c>
      <c r="J21238">
        <f t="shared" si="331"/>
        <v>40</v>
      </c>
    </row>
    <row r="21239" spans="1:10" x14ac:dyDescent="0.3">
      <c r="A21239" t="s">
        <v>21240</v>
      </c>
      <c r="C21239" s="18">
        <v>350.80112460956104</v>
      </c>
      <c r="D21239" s="1"/>
      <c r="E21239" s="1">
        <v>13</v>
      </c>
      <c r="F21239" s="1">
        <v>4</v>
      </c>
      <c r="G21239" s="1">
        <v>0</v>
      </c>
      <c r="H21239" s="1">
        <v>9</v>
      </c>
      <c r="I21239" s="15">
        <v>0.30769230769230771</v>
      </c>
      <c r="J21239">
        <f t="shared" si="331"/>
        <v>40</v>
      </c>
    </row>
    <row r="21240" spans="1:10" x14ac:dyDescent="0.3">
      <c r="A21240" t="s">
        <v>21251</v>
      </c>
      <c r="C21240" s="18">
        <v>350.7963784492087</v>
      </c>
      <c r="D21240" s="1"/>
      <c r="E21240" s="1">
        <v>50</v>
      </c>
      <c r="F21240" s="1">
        <v>21</v>
      </c>
      <c r="G21240" s="1">
        <v>0</v>
      </c>
      <c r="H21240" s="1">
        <v>29</v>
      </c>
      <c r="I21240" s="15">
        <v>0.42</v>
      </c>
      <c r="J21240">
        <f t="shared" si="331"/>
        <v>20</v>
      </c>
    </row>
    <row r="21241" spans="1:10" x14ac:dyDescent="0.3">
      <c r="A21241" t="s">
        <v>21242</v>
      </c>
      <c r="C21241" s="18">
        <v>350.77878332150061</v>
      </c>
      <c r="D21241" s="1"/>
      <c r="E21241" s="1">
        <v>5</v>
      </c>
      <c r="F21241" s="1">
        <v>0</v>
      </c>
      <c r="G21241" s="1">
        <v>0</v>
      </c>
      <c r="H21241" s="1">
        <v>5</v>
      </c>
      <c r="I21241" s="15">
        <v>0</v>
      </c>
      <c r="J21241">
        <f t="shared" si="331"/>
        <v>40</v>
      </c>
    </row>
    <row r="21242" spans="1:10" x14ac:dyDescent="0.3">
      <c r="A21242" t="s">
        <v>21244</v>
      </c>
      <c r="C21242" s="18">
        <v>350.74516285236774</v>
      </c>
      <c r="D21242" s="1"/>
      <c r="E21242" s="1">
        <v>5</v>
      </c>
      <c r="F21242" s="1">
        <v>0</v>
      </c>
      <c r="G21242" s="1">
        <v>0</v>
      </c>
      <c r="H21242" s="1">
        <v>5</v>
      </c>
      <c r="I21242" s="15">
        <v>0</v>
      </c>
      <c r="J21242">
        <f t="shared" si="331"/>
        <v>40</v>
      </c>
    </row>
    <row r="21243" spans="1:10" x14ac:dyDescent="0.3">
      <c r="A21243" t="s">
        <v>21245</v>
      </c>
      <c r="C21243" s="18">
        <v>350.71581976177805</v>
      </c>
      <c r="D21243" s="1"/>
      <c r="E21243" s="1">
        <v>13</v>
      </c>
      <c r="F21243" s="1">
        <v>3</v>
      </c>
      <c r="G21243" s="1">
        <v>0</v>
      </c>
      <c r="H21243" s="1">
        <v>10</v>
      </c>
      <c r="I21243" s="15">
        <v>0.23076923076923078</v>
      </c>
      <c r="J21243">
        <f t="shared" si="331"/>
        <v>40</v>
      </c>
    </row>
    <row r="21244" spans="1:10" x14ac:dyDescent="0.3">
      <c r="A21244" t="s">
        <v>20501</v>
      </c>
      <c r="C21244" s="18">
        <v>350.69464249854428</v>
      </c>
      <c r="D21244" s="1"/>
      <c r="E21244" s="1">
        <v>9</v>
      </c>
      <c r="F21244" s="1">
        <v>2</v>
      </c>
      <c r="G21244" s="1">
        <v>0</v>
      </c>
      <c r="H21244" s="1">
        <v>7</v>
      </c>
      <c r="I21244" s="15">
        <v>0.22222222222222221</v>
      </c>
      <c r="J21244">
        <f t="shared" si="331"/>
        <v>40</v>
      </c>
    </row>
    <row r="21245" spans="1:10" x14ac:dyDescent="0.3">
      <c r="A21245" t="s">
        <v>21247</v>
      </c>
      <c r="C21245" s="18">
        <v>350.65905113906285</v>
      </c>
      <c r="D21245" s="1"/>
      <c r="E21245" s="1">
        <v>5</v>
      </c>
      <c r="F21245" s="1">
        <v>0</v>
      </c>
      <c r="G21245" s="1">
        <v>0</v>
      </c>
      <c r="H21245" s="1">
        <v>5</v>
      </c>
      <c r="I21245" s="15">
        <v>0</v>
      </c>
      <c r="J21245">
        <f t="shared" si="331"/>
        <v>40</v>
      </c>
    </row>
    <row r="21246" spans="1:10" x14ac:dyDescent="0.3">
      <c r="A21246" t="s">
        <v>21248</v>
      </c>
      <c r="C21246" s="18">
        <v>350.65563092452641</v>
      </c>
      <c r="D21246" s="1"/>
      <c r="E21246" s="1">
        <v>5</v>
      </c>
      <c r="F21246" s="1">
        <v>0</v>
      </c>
      <c r="G21246" s="1">
        <v>0</v>
      </c>
      <c r="H21246" s="1">
        <v>5</v>
      </c>
      <c r="I21246" s="15">
        <v>0</v>
      </c>
      <c r="J21246">
        <f t="shared" si="331"/>
        <v>40</v>
      </c>
    </row>
    <row r="21247" spans="1:10" x14ac:dyDescent="0.3">
      <c r="A21247" t="s">
        <v>21249</v>
      </c>
      <c r="C21247" s="18">
        <v>350.64141677337574</v>
      </c>
      <c r="D21247" s="1"/>
      <c r="E21247" s="1">
        <v>25</v>
      </c>
      <c r="F21247" s="1">
        <v>9</v>
      </c>
      <c r="G21247" s="1">
        <v>1</v>
      </c>
      <c r="H21247" s="1">
        <v>15</v>
      </c>
      <c r="I21247" s="15">
        <v>0.38</v>
      </c>
      <c r="J21247">
        <f t="shared" si="331"/>
        <v>40</v>
      </c>
    </row>
    <row r="21248" spans="1:10" x14ac:dyDescent="0.3">
      <c r="A21248" t="s">
        <v>21250</v>
      </c>
      <c r="C21248" s="18">
        <v>350.63405040075787</v>
      </c>
      <c r="D21248" s="1"/>
      <c r="E21248" s="1">
        <v>12</v>
      </c>
      <c r="F21248" s="1">
        <v>3</v>
      </c>
      <c r="G21248" s="1">
        <v>0</v>
      </c>
      <c r="H21248" s="1">
        <v>9</v>
      </c>
      <c r="I21248" s="15">
        <v>0.25</v>
      </c>
      <c r="J21248">
        <f t="shared" si="331"/>
        <v>40</v>
      </c>
    </row>
    <row r="21249" spans="1:10" x14ac:dyDescent="0.3">
      <c r="A21249" t="s">
        <v>21253</v>
      </c>
      <c r="C21249" s="18">
        <v>350.62761123107697</v>
      </c>
      <c r="D21249" s="1"/>
      <c r="E21249" s="1">
        <v>6</v>
      </c>
      <c r="F21249" s="1">
        <v>0</v>
      </c>
      <c r="G21249" s="1">
        <v>0</v>
      </c>
      <c r="H21249" s="1">
        <v>6</v>
      </c>
      <c r="I21249" s="15">
        <v>0</v>
      </c>
      <c r="J21249">
        <f t="shared" si="331"/>
        <v>40</v>
      </c>
    </row>
    <row r="21250" spans="1:10" x14ac:dyDescent="0.3">
      <c r="A21250" t="s">
        <v>21254</v>
      </c>
      <c r="C21250" s="18">
        <v>350.59791257231166</v>
      </c>
      <c r="D21250" s="1"/>
      <c r="E21250" s="1">
        <v>5</v>
      </c>
      <c r="F21250" s="1">
        <v>0</v>
      </c>
      <c r="G21250" s="1">
        <v>0</v>
      </c>
      <c r="H21250" s="1">
        <v>5</v>
      </c>
      <c r="I21250" s="15">
        <v>0</v>
      </c>
      <c r="J21250">
        <f t="shared" si="331"/>
        <v>40</v>
      </c>
    </row>
    <row r="21251" spans="1:10" x14ac:dyDescent="0.3">
      <c r="A21251" t="s">
        <v>21255</v>
      </c>
      <c r="C21251" s="18">
        <v>350.59706332739069</v>
      </c>
      <c r="D21251" s="1"/>
      <c r="E21251" s="1">
        <v>5</v>
      </c>
      <c r="F21251" s="1">
        <v>0</v>
      </c>
      <c r="G21251" s="1">
        <v>0</v>
      </c>
      <c r="H21251" s="1">
        <v>5</v>
      </c>
      <c r="I21251" s="15">
        <v>0</v>
      </c>
      <c r="J21251">
        <f t="shared" si="331"/>
        <v>40</v>
      </c>
    </row>
    <row r="21252" spans="1:10" x14ac:dyDescent="0.3">
      <c r="A21252" t="s">
        <v>21256</v>
      </c>
      <c r="C21252" s="18">
        <v>350.5956851040973</v>
      </c>
      <c r="D21252" s="1"/>
      <c r="E21252" s="1">
        <v>5</v>
      </c>
      <c r="F21252" s="1">
        <v>0</v>
      </c>
      <c r="G21252" s="1">
        <v>0</v>
      </c>
      <c r="H21252" s="1">
        <v>5</v>
      </c>
      <c r="I21252" s="15">
        <v>0</v>
      </c>
      <c r="J21252">
        <f t="shared" ref="J21252:J21315" si="332">IF(E21252&lt;=30,40,20)</f>
        <v>40</v>
      </c>
    </row>
    <row r="21253" spans="1:10" x14ac:dyDescent="0.3">
      <c r="A21253" t="s">
        <v>21258</v>
      </c>
      <c r="C21253" s="18">
        <v>350.59173585137131</v>
      </c>
      <c r="D21253" s="1"/>
      <c r="E21253" s="1">
        <v>4</v>
      </c>
      <c r="F21253" s="1">
        <v>0</v>
      </c>
      <c r="G21253" s="1">
        <v>0</v>
      </c>
      <c r="H21253" s="1">
        <v>4</v>
      </c>
      <c r="I21253" s="15">
        <v>0</v>
      </c>
      <c r="J21253">
        <f t="shared" si="332"/>
        <v>40</v>
      </c>
    </row>
    <row r="21254" spans="1:10" x14ac:dyDescent="0.3">
      <c r="A21254" t="s">
        <v>21259</v>
      </c>
      <c r="C21254" s="18">
        <v>350.57716466777754</v>
      </c>
      <c r="D21254" s="1"/>
      <c r="E21254" s="1">
        <v>30</v>
      </c>
      <c r="F21254" s="1">
        <v>11</v>
      </c>
      <c r="G21254" s="1">
        <v>0</v>
      </c>
      <c r="H21254" s="1">
        <v>19</v>
      </c>
      <c r="I21254" s="15">
        <v>0.36666666666666664</v>
      </c>
      <c r="J21254">
        <f t="shared" si="332"/>
        <v>40</v>
      </c>
    </row>
    <row r="21255" spans="1:10" x14ac:dyDescent="0.3">
      <c r="A21255" t="s">
        <v>21260</v>
      </c>
      <c r="C21255" s="18">
        <v>350.57660474097179</v>
      </c>
      <c r="D21255" s="1"/>
      <c r="E21255" s="1">
        <v>7</v>
      </c>
      <c r="F21255" s="1">
        <v>0</v>
      </c>
      <c r="G21255" s="1">
        <v>1</v>
      </c>
      <c r="H21255" s="1">
        <v>6</v>
      </c>
      <c r="I21255" s="15">
        <v>7.1428571428571425E-2</v>
      </c>
      <c r="J21255">
        <f t="shared" si="332"/>
        <v>40</v>
      </c>
    </row>
    <row r="21256" spans="1:10" x14ac:dyDescent="0.3">
      <c r="A21256" t="s">
        <v>21261</v>
      </c>
      <c r="C21256" s="18">
        <v>350.57453650022734</v>
      </c>
      <c r="D21256" s="1"/>
      <c r="E21256" s="1">
        <v>5</v>
      </c>
      <c r="F21256" s="1">
        <v>0</v>
      </c>
      <c r="G21256" s="1">
        <v>0</v>
      </c>
      <c r="H21256" s="1">
        <v>5</v>
      </c>
      <c r="I21256" s="15">
        <v>0</v>
      </c>
      <c r="J21256">
        <f t="shared" si="332"/>
        <v>40</v>
      </c>
    </row>
    <row r="21257" spans="1:10" x14ac:dyDescent="0.3">
      <c r="A21257" t="s">
        <v>21262</v>
      </c>
      <c r="C21257" s="18">
        <v>350.56606047965442</v>
      </c>
      <c r="D21257" s="1"/>
      <c r="E21257" s="1">
        <v>18</v>
      </c>
      <c r="F21257" s="1">
        <v>5</v>
      </c>
      <c r="G21257" s="1">
        <v>1</v>
      </c>
      <c r="H21257" s="1">
        <v>12</v>
      </c>
      <c r="I21257" s="15">
        <v>0.30555555555555558</v>
      </c>
      <c r="J21257">
        <f t="shared" si="332"/>
        <v>40</v>
      </c>
    </row>
    <row r="21258" spans="1:10" x14ac:dyDescent="0.3">
      <c r="A21258" t="s">
        <v>21263</v>
      </c>
      <c r="C21258" s="18">
        <v>350.54493893881227</v>
      </c>
      <c r="D21258" s="1"/>
      <c r="E21258" s="1">
        <v>5</v>
      </c>
      <c r="F21258" s="1">
        <v>0</v>
      </c>
      <c r="G21258" s="1">
        <v>0</v>
      </c>
      <c r="H21258" s="1">
        <v>5</v>
      </c>
      <c r="I21258" s="15">
        <v>0</v>
      </c>
      <c r="J21258">
        <f t="shared" si="332"/>
        <v>40</v>
      </c>
    </row>
    <row r="21259" spans="1:10" x14ac:dyDescent="0.3">
      <c r="A21259" t="s">
        <v>21268</v>
      </c>
      <c r="C21259" s="18">
        <v>350.4995168929446</v>
      </c>
      <c r="D21259" s="1"/>
      <c r="E21259" s="1">
        <v>5</v>
      </c>
      <c r="F21259" s="1">
        <v>0</v>
      </c>
      <c r="G21259" s="1">
        <v>0</v>
      </c>
      <c r="H21259" s="1">
        <v>5</v>
      </c>
      <c r="I21259" s="15">
        <v>0</v>
      </c>
      <c r="J21259">
        <f t="shared" si="332"/>
        <v>40</v>
      </c>
    </row>
    <row r="21260" spans="1:10" x14ac:dyDescent="0.3">
      <c r="A21260" t="s">
        <v>21264</v>
      </c>
      <c r="C21260" s="18">
        <v>350.49642443450381</v>
      </c>
      <c r="D21260" s="1"/>
      <c r="E21260" s="1">
        <v>10</v>
      </c>
      <c r="F21260" s="1">
        <v>2</v>
      </c>
      <c r="G21260" s="1">
        <v>0</v>
      </c>
      <c r="H21260" s="1">
        <v>8</v>
      </c>
      <c r="I21260" s="15">
        <v>0.2</v>
      </c>
      <c r="J21260">
        <f t="shared" si="332"/>
        <v>40</v>
      </c>
    </row>
    <row r="21261" spans="1:10" x14ac:dyDescent="0.3">
      <c r="A21261" t="s">
        <v>21265</v>
      </c>
      <c r="C21261" s="18">
        <v>350.48605616370565</v>
      </c>
      <c r="D21261" s="1"/>
      <c r="E21261" s="1">
        <v>5</v>
      </c>
      <c r="F21261" s="1">
        <v>0</v>
      </c>
      <c r="G21261" s="1">
        <v>0</v>
      </c>
      <c r="H21261" s="1">
        <v>5</v>
      </c>
      <c r="I21261" s="15">
        <v>0</v>
      </c>
      <c r="J21261">
        <f t="shared" si="332"/>
        <v>40</v>
      </c>
    </row>
    <row r="21262" spans="1:10" x14ac:dyDescent="0.3">
      <c r="A21262" t="s">
        <v>21266</v>
      </c>
      <c r="C21262" s="18">
        <v>350.46594096872366</v>
      </c>
      <c r="D21262" s="1"/>
      <c r="E21262" s="1">
        <v>8</v>
      </c>
      <c r="F21262" s="1">
        <v>1</v>
      </c>
      <c r="G21262" s="1">
        <v>0</v>
      </c>
      <c r="H21262" s="1">
        <v>7</v>
      </c>
      <c r="I21262" s="15">
        <v>0.125</v>
      </c>
      <c r="J21262">
        <f t="shared" si="332"/>
        <v>40</v>
      </c>
    </row>
    <row r="21263" spans="1:10" x14ac:dyDescent="0.3">
      <c r="A21263" t="s">
        <v>21267</v>
      </c>
      <c r="C21263" s="18">
        <v>350.39390940281351</v>
      </c>
      <c r="D21263" s="1"/>
      <c r="E21263" s="1">
        <v>8</v>
      </c>
      <c r="F21263" s="1">
        <v>1</v>
      </c>
      <c r="G21263" s="1">
        <v>1</v>
      </c>
      <c r="H21263" s="1">
        <v>6</v>
      </c>
      <c r="I21263" s="15">
        <v>0.1875</v>
      </c>
      <c r="J21263">
        <f t="shared" si="332"/>
        <v>40</v>
      </c>
    </row>
    <row r="21264" spans="1:10" x14ac:dyDescent="0.3">
      <c r="A21264" t="s">
        <v>21269</v>
      </c>
      <c r="C21264" s="18">
        <v>350.38737952179071</v>
      </c>
      <c r="D21264" s="1"/>
      <c r="E21264" s="1">
        <v>5</v>
      </c>
      <c r="F21264" s="1">
        <v>0</v>
      </c>
      <c r="G21264" s="1">
        <v>0</v>
      </c>
      <c r="H21264" s="1">
        <v>5</v>
      </c>
      <c r="I21264" s="15">
        <v>0</v>
      </c>
      <c r="J21264">
        <f t="shared" si="332"/>
        <v>40</v>
      </c>
    </row>
    <row r="21265" spans="1:10" x14ac:dyDescent="0.3">
      <c r="A21265" t="s">
        <v>21270</v>
      </c>
      <c r="C21265" s="18">
        <v>350.38345915679525</v>
      </c>
      <c r="D21265" s="1"/>
      <c r="E21265" s="1">
        <v>5</v>
      </c>
      <c r="F21265" s="1">
        <v>0</v>
      </c>
      <c r="G21265" s="1">
        <v>0</v>
      </c>
      <c r="H21265" s="1">
        <v>5</v>
      </c>
      <c r="I21265" s="15">
        <v>0</v>
      </c>
      <c r="J21265">
        <f t="shared" si="332"/>
        <v>40</v>
      </c>
    </row>
    <row r="21266" spans="1:10" x14ac:dyDescent="0.3">
      <c r="A21266" t="s">
        <v>21271</v>
      </c>
      <c r="C21266" s="18">
        <v>350.37997722841112</v>
      </c>
      <c r="D21266" s="1"/>
      <c r="E21266" s="1">
        <v>20</v>
      </c>
      <c r="F21266" s="1">
        <v>7</v>
      </c>
      <c r="G21266" s="1">
        <v>0</v>
      </c>
      <c r="H21266" s="1">
        <v>13</v>
      </c>
      <c r="I21266" s="15">
        <v>0.35</v>
      </c>
      <c r="J21266">
        <f t="shared" si="332"/>
        <v>40</v>
      </c>
    </row>
    <row r="21267" spans="1:10" x14ac:dyDescent="0.3">
      <c r="A21267" t="s">
        <v>21272</v>
      </c>
      <c r="C21267" s="18">
        <v>350.37922248890925</v>
      </c>
      <c r="D21267" s="1"/>
      <c r="E21267" s="1">
        <v>5</v>
      </c>
      <c r="F21267" s="1">
        <v>0</v>
      </c>
      <c r="G21267" s="1">
        <v>0</v>
      </c>
      <c r="H21267" s="1">
        <v>5</v>
      </c>
      <c r="I21267" s="15">
        <v>0</v>
      </c>
      <c r="J21267">
        <f t="shared" si="332"/>
        <v>40</v>
      </c>
    </row>
    <row r="21268" spans="1:10" x14ac:dyDescent="0.3">
      <c r="A21268" t="s">
        <v>21273</v>
      </c>
      <c r="C21268" s="18">
        <v>350.34859760235145</v>
      </c>
      <c r="D21268" s="1"/>
      <c r="E21268" s="1">
        <v>5</v>
      </c>
      <c r="F21268" s="1">
        <v>0</v>
      </c>
      <c r="G21268" s="1">
        <v>0</v>
      </c>
      <c r="H21268" s="1">
        <v>5</v>
      </c>
      <c r="I21268" s="15">
        <v>0</v>
      </c>
      <c r="J21268">
        <f t="shared" si="332"/>
        <v>40</v>
      </c>
    </row>
    <row r="21269" spans="1:10" x14ac:dyDescent="0.3">
      <c r="A21269" t="s">
        <v>21274</v>
      </c>
      <c r="C21269" s="18">
        <v>350.32849923290587</v>
      </c>
      <c r="D21269" s="1"/>
      <c r="E21269" s="1">
        <v>5</v>
      </c>
      <c r="F21269" s="1">
        <v>0</v>
      </c>
      <c r="G21269" s="1">
        <v>0</v>
      </c>
      <c r="H21269" s="1">
        <v>5</v>
      </c>
      <c r="I21269" s="15">
        <v>0</v>
      </c>
      <c r="J21269">
        <f t="shared" si="332"/>
        <v>40</v>
      </c>
    </row>
    <row r="21270" spans="1:10" x14ac:dyDescent="0.3">
      <c r="A21270" t="s">
        <v>20121</v>
      </c>
      <c r="C21270" s="18">
        <v>350.32548065293054</v>
      </c>
      <c r="D21270" s="1"/>
      <c r="E21270" s="1">
        <v>12</v>
      </c>
      <c r="F21270" s="1">
        <v>3</v>
      </c>
      <c r="G21270" s="1">
        <v>0</v>
      </c>
      <c r="H21270" s="1">
        <v>9</v>
      </c>
      <c r="I21270" s="15">
        <v>0.25</v>
      </c>
      <c r="J21270">
        <f t="shared" si="332"/>
        <v>40</v>
      </c>
    </row>
    <row r="21271" spans="1:10" x14ac:dyDescent="0.3">
      <c r="A21271" t="s">
        <v>21275</v>
      </c>
      <c r="C21271" s="18">
        <v>350.32385558864894</v>
      </c>
      <c r="D21271" s="1"/>
      <c r="E21271" s="1">
        <v>5</v>
      </c>
      <c r="F21271" s="1">
        <v>0</v>
      </c>
      <c r="G21271" s="1">
        <v>0</v>
      </c>
      <c r="H21271" s="1">
        <v>5</v>
      </c>
      <c r="I21271" s="15">
        <v>0</v>
      </c>
      <c r="J21271">
        <f t="shared" si="332"/>
        <v>40</v>
      </c>
    </row>
    <row r="21272" spans="1:10" x14ac:dyDescent="0.3">
      <c r="A21272" t="s">
        <v>21276</v>
      </c>
      <c r="C21272" s="18">
        <v>350.32256804509888</v>
      </c>
      <c r="D21272" s="1"/>
      <c r="E21272" s="1">
        <v>5</v>
      </c>
      <c r="F21272" s="1">
        <v>0</v>
      </c>
      <c r="G21272" s="1">
        <v>0</v>
      </c>
      <c r="H21272" s="1">
        <v>5</v>
      </c>
      <c r="I21272" s="15">
        <v>0</v>
      </c>
      <c r="J21272">
        <f t="shared" si="332"/>
        <v>40</v>
      </c>
    </row>
    <row r="21273" spans="1:10" x14ac:dyDescent="0.3">
      <c r="A21273" t="s">
        <v>21293</v>
      </c>
      <c r="C21273" s="18">
        <v>350.26668220441525</v>
      </c>
      <c r="D21273" s="1"/>
      <c r="E21273" s="1">
        <v>26</v>
      </c>
      <c r="F21273" s="1">
        <v>7</v>
      </c>
      <c r="G21273" s="1">
        <v>2</v>
      </c>
      <c r="H21273" s="1">
        <v>17</v>
      </c>
      <c r="I21273" s="15">
        <v>0.30769230769230771</v>
      </c>
      <c r="J21273">
        <f t="shared" si="332"/>
        <v>40</v>
      </c>
    </row>
    <row r="21274" spans="1:10" x14ac:dyDescent="0.3">
      <c r="A21274" t="s">
        <v>21277</v>
      </c>
      <c r="C21274" s="18">
        <v>350.25066325394459</v>
      </c>
      <c r="D21274" s="1"/>
      <c r="E21274" s="1">
        <v>5</v>
      </c>
      <c r="F21274" s="1">
        <v>0</v>
      </c>
      <c r="G21274" s="1">
        <v>0</v>
      </c>
      <c r="H21274" s="1">
        <v>5</v>
      </c>
      <c r="I21274" s="15">
        <v>0</v>
      </c>
      <c r="J21274">
        <f t="shared" si="332"/>
        <v>40</v>
      </c>
    </row>
    <row r="21275" spans="1:10" x14ac:dyDescent="0.3">
      <c r="A21275" t="s">
        <v>21278</v>
      </c>
      <c r="C21275" s="18">
        <v>350.24218786714437</v>
      </c>
      <c r="D21275" s="1"/>
      <c r="E21275" s="1">
        <v>5</v>
      </c>
      <c r="F21275" s="1">
        <v>0</v>
      </c>
      <c r="G21275" s="1">
        <v>0</v>
      </c>
      <c r="H21275" s="1">
        <v>5</v>
      </c>
      <c r="I21275" s="15">
        <v>0</v>
      </c>
      <c r="J21275">
        <f t="shared" si="332"/>
        <v>40</v>
      </c>
    </row>
    <row r="21276" spans="1:10" x14ac:dyDescent="0.3">
      <c r="A21276" t="s">
        <v>21279</v>
      </c>
      <c r="C21276" s="18">
        <v>350.24195928201448</v>
      </c>
      <c r="D21276" s="1"/>
      <c r="E21276" s="1">
        <v>5</v>
      </c>
      <c r="F21276" s="1">
        <v>0</v>
      </c>
      <c r="G21276" s="1">
        <v>0</v>
      </c>
      <c r="H21276" s="1">
        <v>5</v>
      </c>
      <c r="I21276" s="15">
        <v>0</v>
      </c>
      <c r="J21276">
        <f t="shared" si="332"/>
        <v>40</v>
      </c>
    </row>
    <row r="21277" spans="1:10" x14ac:dyDescent="0.3">
      <c r="A21277" t="s">
        <v>21281</v>
      </c>
      <c r="C21277" s="18">
        <v>350.2101001049752</v>
      </c>
      <c r="D21277" s="1"/>
      <c r="E21277" s="1">
        <v>5</v>
      </c>
      <c r="F21277" s="1">
        <v>0</v>
      </c>
      <c r="G21277" s="1">
        <v>0</v>
      </c>
      <c r="H21277" s="1">
        <v>5</v>
      </c>
      <c r="I21277" s="15">
        <v>0</v>
      </c>
      <c r="J21277">
        <f t="shared" si="332"/>
        <v>40</v>
      </c>
    </row>
    <row r="21278" spans="1:10" x14ac:dyDescent="0.3">
      <c r="A21278" t="s">
        <v>21282</v>
      </c>
      <c r="C21278" s="18">
        <v>350.20413224532513</v>
      </c>
      <c r="D21278" s="1"/>
      <c r="E21278" s="1">
        <v>5</v>
      </c>
      <c r="F21278" s="1">
        <v>0</v>
      </c>
      <c r="G21278" s="1">
        <v>0</v>
      </c>
      <c r="H21278" s="1">
        <v>5</v>
      </c>
      <c r="I21278" s="15">
        <v>0</v>
      </c>
      <c r="J21278">
        <f t="shared" si="332"/>
        <v>40</v>
      </c>
    </row>
    <row r="21279" spans="1:10" x14ac:dyDescent="0.3">
      <c r="A21279" t="s">
        <v>21283</v>
      </c>
      <c r="C21279" s="18">
        <v>350.20284768191243</v>
      </c>
      <c r="D21279" s="1"/>
      <c r="E21279" s="1">
        <v>12</v>
      </c>
      <c r="F21279" s="1">
        <v>3</v>
      </c>
      <c r="G21279" s="1">
        <v>1</v>
      </c>
      <c r="H21279" s="1">
        <v>8</v>
      </c>
      <c r="I21279" s="15">
        <v>0.29166666666666669</v>
      </c>
      <c r="J21279">
        <f t="shared" si="332"/>
        <v>40</v>
      </c>
    </row>
    <row r="21280" spans="1:10" x14ac:dyDescent="0.3">
      <c r="A21280" t="s">
        <v>21284</v>
      </c>
      <c r="C21280" s="18">
        <v>350.19628868867369</v>
      </c>
      <c r="D21280" s="1"/>
      <c r="E21280" s="1">
        <v>58</v>
      </c>
      <c r="F21280" s="1">
        <v>21</v>
      </c>
      <c r="G21280" s="1">
        <v>0</v>
      </c>
      <c r="H21280" s="1">
        <v>37</v>
      </c>
      <c r="I21280" s="15">
        <v>0.36206896551724138</v>
      </c>
      <c r="J21280">
        <f t="shared" si="332"/>
        <v>20</v>
      </c>
    </row>
    <row r="21281" spans="1:10" x14ac:dyDescent="0.3">
      <c r="A21281" t="s">
        <v>21285</v>
      </c>
      <c r="C21281" s="18">
        <v>350.19298425494242</v>
      </c>
      <c r="D21281" s="1"/>
      <c r="E21281" s="1">
        <v>12</v>
      </c>
      <c r="F21281" s="1">
        <v>3</v>
      </c>
      <c r="G21281" s="1">
        <v>0</v>
      </c>
      <c r="H21281" s="1">
        <v>9</v>
      </c>
      <c r="I21281" s="15">
        <v>0.25</v>
      </c>
      <c r="J21281">
        <f t="shared" si="332"/>
        <v>40</v>
      </c>
    </row>
    <row r="21282" spans="1:10" x14ac:dyDescent="0.3">
      <c r="A21282" t="s">
        <v>21288</v>
      </c>
      <c r="C21282" s="18">
        <v>350.16770923319103</v>
      </c>
      <c r="D21282" s="1"/>
      <c r="E21282" s="1">
        <v>5</v>
      </c>
      <c r="F21282" s="1">
        <v>0</v>
      </c>
      <c r="G21282" s="1">
        <v>0</v>
      </c>
      <c r="H21282" s="1">
        <v>5</v>
      </c>
      <c r="I21282" s="15">
        <v>0</v>
      </c>
      <c r="J21282">
        <f t="shared" si="332"/>
        <v>40</v>
      </c>
    </row>
    <row r="21283" spans="1:10" x14ac:dyDescent="0.3">
      <c r="A21283" t="s">
        <v>21290</v>
      </c>
      <c r="C21283" s="18">
        <v>350.14630040240814</v>
      </c>
      <c r="D21283" s="1"/>
      <c r="E21283" s="1">
        <v>12</v>
      </c>
      <c r="F21283" s="1">
        <v>3</v>
      </c>
      <c r="G21283" s="1">
        <v>0</v>
      </c>
      <c r="H21283" s="1">
        <v>9</v>
      </c>
      <c r="I21283" s="15">
        <v>0.25</v>
      </c>
      <c r="J21283">
        <f t="shared" si="332"/>
        <v>40</v>
      </c>
    </row>
    <row r="21284" spans="1:10" x14ac:dyDescent="0.3">
      <c r="A21284" t="s">
        <v>21291</v>
      </c>
      <c r="C21284" s="18">
        <v>350.13949188085195</v>
      </c>
      <c r="D21284" s="1"/>
      <c r="E21284" s="1">
        <v>13</v>
      </c>
      <c r="F21284" s="1">
        <v>3</v>
      </c>
      <c r="G21284" s="1">
        <v>1</v>
      </c>
      <c r="H21284" s="1">
        <v>9</v>
      </c>
      <c r="I21284" s="15">
        <v>0.26923076923076922</v>
      </c>
      <c r="J21284">
        <f t="shared" si="332"/>
        <v>40</v>
      </c>
    </row>
    <row r="21285" spans="1:10" x14ac:dyDescent="0.3">
      <c r="A21285" t="s">
        <v>15563</v>
      </c>
      <c r="C21285" s="18">
        <v>350.13407944782955</v>
      </c>
      <c r="D21285" s="1"/>
      <c r="E21285" s="1">
        <v>11</v>
      </c>
      <c r="F21285" s="1">
        <v>2</v>
      </c>
      <c r="G21285" s="1">
        <v>1</v>
      </c>
      <c r="H21285" s="1">
        <v>8</v>
      </c>
      <c r="I21285" s="15">
        <v>0.22727272727272727</v>
      </c>
      <c r="J21285">
        <f t="shared" si="332"/>
        <v>40</v>
      </c>
    </row>
    <row r="21286" spans="1:10" x14ac:dyDescent="0.3">
      <c r="A21286" t="s">
        <v>21292</v>
      </c>
      <c r="C21286" s="18">
        <v>350.12447314592839</v>
      </c>
      <c r="D21286" s="1"/>
      <c r="E21286" s="1">
        <v>9</v>
      </c>
      <c r="F21286" s="1">
        <v>3</v>
      </c>
      <c r="G21286" s="1">
        <v>0</v>
      </c>
      <c r="H21286" s="1">
        <v>6</v>
      </c>
      <c r="I21286" s="15">
        <v>0.33333333333333331</v>
      </c>
      <c r="J21286">
        <f t="shared" si="332"/>
        <v>40</v>
      </c>
    </row>
    <row r="21287" spans="1:10" x14ac:dyDescent="0.3">
      <c r="A21287" t="s">
        <v>21241</v>
      </c>
      <c r="C21287" s="18">
        <v>350.10212251817484</v>
      </c>
      <c r="D21287" s="1"/>
      <c r="E21287" s="1">
        <v>29</v>
      </c>
      <c r="F21287" s="1">
        <v>8</v>
      </c>
      <c r="G21287" s="1">
        <v>2</v>
      </c>
      <c r="H21287" s="1">
        <v>19</v>
      </c>
      <c r="I21287" s="15">
        <v>0.31034482758620691</v>
      </c>
      <c r="J21287">
        <f t="shared" si="332"/>
        <v>40</v>
      </c>
    </row>
    <row r="21288" spans="1:10" x14ac:dyDescent="0.3">
      <c r="A21288" t="s">
        <v>21295</v>
      </c>
      <c r="C21288" s="18">
        <v>350.08972949278581</v>
      </c>
      <c r="D21288" s="1"/>
      <c r="E21288" s="1">
        <v>7</v>
      </c>
      <c r="F21288" s="1">
        <v>1</v>
      </c>
      <c r="G21288" s="1">
        <v>0</v>
      </c>
      <c r="H21288" s="1">
        <v>6</v>
      </c>
      <c r="I21288" s="15">
        <v>0.14285714285714285</v>
      </c>
      <c r="J21288">
        <f t="shared" si="332"/>
        <v>40</v>
      </c>
    </row>
    <row r="21289" spans="1:10" x14ac:dyDescent="0.3">
      <c r="A21289" t="s">
        <v>21296</v>
      </c>
      <c r="C21289" s="18">
        <v>350.06347567181115</v>
      </c>
      <c r="D21289" s="1"/>
      <c r="E21289" s="1">
        <v>5</v>
      </c>
      <c r="F21289" s="1">
        <v>0</v>
      </c>
      <c r="G21289" s="1">
        <v>0</v>
      </c>
      <c r="H21289" s="1">
        <v>5</v>
      </c>
      <c r="I21289" s="15">
        <v>0</v>
      </c>
      <c r="J21289">
        <f t="shared" si="332"/>
        <v>40</v>
      </c>
    </row>
    <row r="21290" spans="1:10" x14ac:dyDescent="0.3">
      <c r="A21290" t="s">
        <v>21297</v>
      </c>
      <c r="C21290" s="18">
        <v>350.05425889963698</v>
      </c>
      <c r="D21290" s="1"/>
      <c r="E21290" s="1">
        <v>5</v>
      </c>
      <c r="F21290" s="1">
        <v>0</v>
      </c>
      <c r="G21290" s="1">
        <v>0</v>
      </c>
      <c r="H21290" s="1">
        <v>5</v>
      </c>
      <c r="I21290" s="15">
        <v>0</v>
      </c>
      <c r="J21290">
        <f t="shared" si="332"/>
        <v>40</v>
      </c>
    </row>
    <row r="21291" spans="1:10" x14ac:dyDescent="0.3">
      <c r="A21291" t="s">
        <v>21298</v>
      </c>
      <c r="C21291" s="18">
        <v>350.05062063260044</v>
      </c>
      <c r="D21291" s="1"/>
      <c r="E21291" s="1">
        <v>5</v>
      </c>
      <c r="F21291" s="1">
        <v>0</v>
      </c>
      <c r="G21291" s="1">
        <v>0</v>
      </c>
      <c r="H21291" s="1">
        <v>5</v>
      </c>
      <c r="I21291" s="15">
        <v>0</v>
      </c>
      <c r="J21291">
        <f t="shared" si="332"/>
        <v>40</v>
      </c>
    </row>
    <row r="21292" spans="1:10" x14ac:dyDescent="0.3">
      <c r="A21292" t="s">
        <v>21313</v>
      </c>
      <c r="C21292" s="18">
        <v>350.04479278882332</v>
      </c>
      <c r="D21292" s="1"/>
      <c r="E21292" s="1">
        <v>17</v>
      </c>
      <c r="F21292" s="1">
        <v>4</v>
      </c>
      <c r="G21292" s="1">
        <v>0</v>
      </c>
      <c r="H21292" s="1">
        <v>13</v>
      </c>
      <c r="I21292" s="15">
        <v>0.23529411764705882</v>
      </c>
      <c r="J21292">
        <f t="shared" si="332"/>
        <v>40</v>
      </c>
    </row>
    <row r="21293" spans="1:10" x14ac:dyDescent="0.3">
      <c r="A21293" t="s">
        <v>21328</v>
      </c>
      <c r="C21293" s="18">
        <v>350.04246114861962</v>
      </c>
      <c r="D21293" s="1"/>
      <c r="E21293" s="1">
        <v>6</v>
      </c>
      <c r="F21293" s="1">
        <v>0</v>
      </c>
      <c r="G21293" s="1">
        <v>1</v>
      </c>
      <c r="H21293" s="1">
        <v>5</v>
      </c>
      <c r="I21293" s="15">
        <v>8.3333333333333329E-2</v>
      </c>
      <c r="J21293">
        <f t="shared" si="332"/>
        <v>40</v>
      </c>
    </row>
    <row r="21294" spans="1:10" x14ac:dyDescent="0.3">
      <c r="A21294" t="s">
        <v>17599</v>
      </c>
      <c r="C21294" s="18">
        <v>350.03560164589936</v>
      </c>
      <c r="D21294" s="1"/>
      <c r="E21294" s="1">
        <v>18</v>
      </c>
      <c r="F21294" s="1">
        <v>7</v>
      </c>
      <c r="G21294" s="1">
        <v>0</v>
      </c>
      <c r="H21294" s="1">
        <v>11</v>
      </c>
      <c r="I21294" s="15">
        <v>0.3888888888888889</v>
      </c>
      <c r="J21294">
        <f t="shared" si="332"/>
        <v>40</v>
      </c>
    </row>
    <row r="21295" spans="1:10" x14ac:dyDescent="0.3">
      <c r="A21295" t="s">
        <v>21300</v>
      </c>
      <c r="C21295" s="18">
        <v>350.03361961397366</v>
      </c>
      <c r="D21295" s="1"/>
      <c r="E21295" s="1">
        <v>7</v>
      </c>
      <c r="F21295" s="1">
        <v>1</v>
      </c>
      <c r="G21295" s="1">
        <v>0</v>
      </c>
      <c r="H21295" s="1">
        <v>6</v>
      </c>
      <c r="I21295" s="15">
        <v>0.14285714285714285</v>
      </c>
      <c r="J21295">
        <f t="shared" si="332"/>
        <v>40</v>
      </c>
    </row>
    <row r="21296" spans="1:10" x14ac:dyDescent="0.3">
      <c r="A21296" t="s">
        <v>21301</v>
      </c>
      <c r="C21296" s="18">
        <v>350.02442793953617</v>
      </c>
      <c r="D21296" s="1"/>
      <c r="E21296" s="1">
        <v>7</v>
      </c>
      <c r="F21296" s="1">
        <v>1</v>
      </c>
      <c r="G21296" s="1">
        <v>0</v>
      </c>
      <c r="H21296" s="1">
        <v>6</v>
      </c>
      <c r="I21296" s="15">
        <v>0.14285714285714285</v>
      </c>
      <c r="J21296">
        <f t="shared" si="332"/>
        <v>40</v>
      </c>
    </row>
    <row r="21297" spans="1:10" x14ac:dyDescent="0.3">
      <c r="A21297" t="s">
        <v>21303</v>
      </c>
      <c r="C21297" s="18">
        <v>350.00959230707599</v>
      </c>
      <c r="D21297" s="1"/>
      <c r="E21297" s="1">
        <v>5</v>
      </c>
      <c r="F21297" s="1">
        <v>0</v>
      </c>
      <c r="G21297" s="1">
        <v>0</v>
      </c>
      <c r="H21297" s="1">
        <v>5</v>
      </c>
      <c r="I21297" s="15">
        <v>0</v>
      </c>
      <c r="J21297">
        <f t="shared" si="332"/>
        <v>40</v>
      </c>
    </row>
    <row r="21298" spans="1:10" x14ac:dyDescent="0.3">
      <c r="A21298" t="s">
        <v>21304</v>
      </c>
      <c r="C21298" s="18">
        <v>350.00866030742401</v>
      </c>
      <c r="D21298" s="1"/>
      <c r="E21298" s="1">
        <v>5</v>
      </c>
      <c r="F21298" s="1">
        <v>0</v>
      </c>
      <c r="G21298" s="1">
        <v>0</v>
      </c>
      <c r="H21298" s="1">
        <v>5</v>
      </c>
      <c r="I21298" s="15">
        <v>0</v>
      </c>
      <c r="J21298">
        <f t="shared" si="332"/>
        <v>40</v>
      </c>
    </row>
    <row r="21299" spans="1:10" x14ac:dyDescent="0.3">
      <c r="A21299" t="s">
        <v>21305</v>
      </c>
      <c r="C21299" s="18">
        <v>350.00566723744669</v>
      </c>
      <c r="D21299" s="1"/>
      <c r="E21299" s="1">
        <v>5</v>
      </c>
      <c r="F21299" s="1">
        <v>0</v>
      </c>
      <c r="G21299" s="1">
        <v>0</v>
      </c>
      <c r="H21299" s="1">
        <v>5</v>
      </c>
      <c r="I21299" s="15">
        <v>0</v>
      </c>
      <c r="J21299">
        <f t="shared" si="332"/>
        <v>40</v>
      </c>
    </row>
    <row r="21300" spans="1:10" x14ac:dyDescent="0.3">
      <c r="A21300" t="s">
        <v>21306</v>
      </c>
      <c r="C21300" s="18">
        <v>350.00017891865889</v>
      </c>
      <c r="D21300" s="1"/>
      <c r="E21300" s="1">
        <v>25</v>
      </c>
      <c r="F21300" s="1">
        <v>7</v>
      </c>
      <c r="G21300" s="1">
        <v>0</v>
      </c>
      <c r="H21300" s="1">
        <v>18</v>
      </c>
      <c r="I21300" s="15">
        <v>0.28000000000000003</v>
      </c>
      <c r="J21300">
        <f t="shared" si="332"/>
        <v>40</v>
      </c>
    </row>
    <row r="21301" spans="1:10" x14ac:dyDescent="0.3">
      <c r="A21301" t="s">
        <v>21307</v>
      </c>
      <c r="C21301" s="18">
        <v>349.99761218784749</v>
      </c>
      <c r="D21301" s="1"/>
      <c r="E21301" s="1">
        <v>5</v>
      </c>
      <c r="F21301" s="1">
        <v>0</v>
      </c>
      <c r="G21301" s="1">
        <v>0</v>
      </c>
      <c r="H21301" s="1">
        <v>5</v>
      </c>
      <c r="I21301" s="15">
        <v>0</v>
      </c>
      <c r="J21301">
        <f t="shared" si="332"/>
        <v>40</v>
      </c>
    </row>
    <row r="21302" spans="1:10" x14ac:dyDescent="0.3">
      <c r="A21302" t="s">
        <v>21474</v>
      </c>
      <c r="C21302" s="18">
        <v>349.98858770930366</v>
      </c>
      <c r="D21302" s="1"/>
      <c r="E21302" s="1">
        <v>9</v>
      </c>
      <c r="F21302" s="1">
        <v>2</v>
      </c>
      <c r="G21302" s="1">
        <v>0</v>
      </c>
      <c r="H21302" s="1">
        <v>7</v>
      </c>
      <c r="I21302" s="15">
        <v>0.22222222222222221</v>
      </c>
      <c r="J21302">
        <f t="shared" si="332"/>
        <v>40</v>
      </c>
    </row>
    <row r="21303" spans="1:10" x14ac:dyDescent="0.3">
      <c r="A21303" t="s">
        <v>21299</v>
      </c>
      <c r="C21303" s="18">
        <v>333.92528513208993</v>
      </c>
      <c r="D21303" s="1"/>
      <c r="E21303" s="1">
        <v>80</v>
      </c>
      <c r="F21303" s="1">
        <v>32</v>
      </c>
      <c r="G21303" s="1">
        <v>1</v>
      </c>
      <c r="H21303" s="1">
        <v>47</v>
      </c>
      <c r="I21303" s="15">
        <v>0.40625</v>
      </c>
      <c r="J21303">
        <f t="shared" si="332"/>
        <v>20</v>
      </c>
    </row>
    <row r="21304" spans="1:10" x14ac:dyDescent="0.3">
      <c r="A21304" t="s">
        <v>21308</v>
      </c>
      <c r="C21304" s="18">
        <v>349.97918249301898</v>
      </c>
      <c r="D21304" s="1"/>
      <c r="E21304" s="1">
        <v>30</v>
      </c>
      <c r="F21304" s="1">
        <v>12</v>
      </c>
      <c r="G21304" s="1">
        <v>1</v>
      </c>
      <c r="H21304" s="1">
        <v>17</v>
      </c>
      <c r="I21304" s="15">
        <v>0.41666666666666669</v>
      </c>
      <c r="J21304">
        <f t="shared" si="332"/>
        <v>40</v>
      </c>
    </row>
    <row r="21305" spans="1:10" x14ac:dyDescent="0.3">
      <c r="A21305" t="s">
        <v>21333</v>
      </c>
      <c r="C21305" s="18">
        <v>349.96394991797519</v>
      </c>
      <c r="D21305" s="1"/>
      <c r="E21305" s="1">
        <v>13</v>
      </c>
      <c r="F21305" s="1">
        <v>4</v>
      </c>
      <c r="G21305" s="1">
        <v>0</v>
      </c>
      <c r="H21305" s="1">
        <v>9</v>
      </c>
      <c r="I21305" s="15">
        <v>0.30769230769230771</v>
      </c>
      <c r="J21305">
        <f t="shared" si="332"/>
        <v>40</v>
      </c>
    </row>
    <row r="21306" spans="1:10" x14ac:dyDescent="0.3">
      <c r="A21306" t="s">
        <v>21310</v>
      </c>
      <c r="C21306" s="18">
        <v>349.95830226383941</v>
      </c>
      <c r="D21306" s="1"/>
      <c r="E21306" s="1">
        <v>5</v>
      </c>
      <c r="F21306" s="1">
        <v>0</v>
      </c>
      <c r="G21306" s="1">
        <v>0</v>
      </c>
      <c r="H21306" s="1">
        <v>5</v>
      </c>
      <c r="I21306" s="15">
        <v>0</v>
      </c>
      <c r="J21306">
        <f t="shared" si="332"/>
        <v>40</v>
      </c>
    </row>
    <row r="21307" spans="1:10" x14ac:dyDescent="0.3">
      <c r="A21307" t="s">
        <v>21311</v>
      </c>
      <c r="C21307" s="18">
        <v>349.95729346861532</v>
      </c>
      <c r="D21307" s="1"/>
      <c r="E21307" s="1">
        <v>5</v>
      </c>
      <c r="F21307" s="1">
        <v>0</v>
      </c>
      <c r="G21307" s="1">
        <v>0</v>
      </c>
      <c r="H21307" s="1">
        <v>5</v>
      </c>
      <c r="I21307" s="15">
        <v>0</v>
      </c>
      <c r="J21307">
        <f t="shared" si="332"/>
        <v>40</v>
      </c>
    </row>
    <row r="21308" spans="1:10" x14ac:dyDescent="0.3">
      <c r="A21308" t="s">
        <v>21312</v>
      </c>
      <c r="C21308" s="18">
        <v>349.90424447306287</v>
      </c>
      <c r="D21308" s="1"/>
      <c r="E21308" s="1">
        <v>7</v>
      </c>
      <c r="F21308" s="1">
        <v>1</v>
      </c>
      <c r="G21308" s="1">
        <v>0</v>
      </c>
      <c r="H21308" s="1">
        <v>6</v>
      </c>
      <c r="I21308" s="15">
        <v>0.14285714285714285</v>
      </c>
      <c r="J21308">
        <f t="shared" si="332"/>
        <v>40</v>
      </c>
    </row>
    <row r="21309" spans="1:10" x14ac:dyDescent="0.3">
      <c r="A21309" t="s">
        <v>21314</v>
      </c>
      <c r="C21309" s="18">
        <v>349.88855982545425</v>
      </c>
      <c r="D21309" s="1"/>
      <c r="E21309" s="1">
        <v>5</v>
      </c>
      <c r="F21309" s="1">
        <v>0</v>
      </c>
      <c r="G21309" s="1">
        <v>0</v>
      </c>
      <c r="H21309" s="1">
        <v>5</v>
      </c>
      <c r="I21309" s="15">
        <v>0</v>
      </c>
      <c r="J21309">
        <f t="shared" si="332"/>
        <v>40</v>
      </c>
    </row>
    <row r="21310" spans="1:10" x14ac:dyDescent="0.3">
      <c r="A21310" t="s">
        <v>21315</v>
      </c>
      <c r="C21310" s="18">
        <v>349.87988113335689</v>
      </c>
      <c r="D21310" s="1"/>
      <c r="E21310" s="1">
        <v>5</v>
      </c>
      <c r="F21310" s="1">
        <v>0</v>
      </c>
      <c r="G21310" s="1">
        <v>0</v>
      </c>
      <c r="H21310" s="1">
        <v>5</v>
      </c>
      <c r="I21310" s="15">
        <v>0</v>
      </c>
      <c r="J21310">
        <f t="shared" si="332"/>
        <v>40</v>
      </c>
    </row>
    <row r="21311" spans="1:10" x14ac:dyDescent="0.3">
      <c r="A21311" t="s">
        <v>21316</v>
      </c>
      <c r="C21311" s="18">
        <v>349.87331611037035</v>
      </c>
      <c r="D21311" s="1"/>
      <c r="E21311" s="1">
        <v>6</v>
      </c>
      <c r="F21311" s="1">
        <v>0</v>
      </c>
      <c r="G21311" s="1">
        <v>1</v>
      </c>
      <c r="H21311" s="1">
        <v>5</v>
      </c>
      <c r="I21311" s="15">
        <v>8.3333333333333329E-2</v>
      </c>
      <c r="J21311">
        <f t="shared" si="332"/>
        <v>40</v>
      </c>
    </row>
    <row r="21312" spans="1:10" x14ac:dyDescent="0.3">
      <c r="A21312" t="s">
        <v>21318</v>
      </c>
      <c r="C21312" s="18">
        <v>349.84861646215768</v>
      </c>
      <c r="D21312" s="1"/>
      <c r="E21312" s="1">
        <v>11</v>
      </c>
      <c r="F21312" s="1">
        <v>2</v>
      </c>
      <c r="G21312" s="1">
        <v>0</v>
      </c>
      <c r="H21312" s="1">
        <v>9</v>
      </c>
      <c r="I21312" s="15">
        <v>0.18181818181818182</v>
      </c>
      <c r="J21312">
        <f t="shared" si="332"/>
        <v>40</v>
      </c>
    </row>
    <row r="21313" spans="1:10" x14ac:dyDescent="0.3">
      <c r="A21313" t="s">
        <v>21319</v>
      </c>
      <c r="C21313" s="18">
        <v>349.84694417560422</v>
      </c>
      <c r="D21313" s="1"/>
      <c r="E21313" s="1">
        <v>8</v>
      </c>
      <c r="F21313" s="1">
        <v>1</v>
      </c>
      <c r="G21313" s="1">
        <v>0</v>
      </c>
      <c r="H21313" s="1">
        <v>7</v>
      </c>
      <c r="I21313" s="15">
        <v>0.125</v>
      </c>
      <c r="J21313">
        <f t="shared" si="332"/>
        <v>40</v>
      </c>
    </row>
    <row r="21314" spans="1:10" x14ac:dyDescent="0.3">
      <c r="A21314" t="s">
        <v>21488</v>
      </c>
      <c r="C21314" s="18">
        <v>349.83683322865329</v>
      </c>
      <c r="D21314" s="1"/>
      <c r="E21314" s="1">
        <v>22</v>
      </c>
      <c r="F21314" s="1">
        <v>6</v>
      </c>
      <c r="G21314" s="1">
        <v>2</v>
      </c>
      <c r="H21314" s="1">
        <v>14</v>
      </c>
      <c r="I21314" s="15">
        <v>0.31818181818181818</v>
      </c>
      <c r="J21314">
        <f t="shared" si="332"/>
        <v>40</v>
      </c>
    </row>
    <row r="21315" spans="1:10" x14ac:dyDescent="0.3">
      <c r="A21315" t="s">
        <v>21320</v>
      </c>
      <c r="C21315" s="18">
        <v>349.83217177449956</v>
      </c>
      <c r="D21315" s="1"/>
      <c r="E21315" s="1">
        <v>8</v>
      </c>
      <c r="F21315" s="1">
        <v>0</v>
      </c>
      <c r="G21315" s="1">
        <v>0</v>
      </c>
      <c r="H21315" s="1">
        <v>8</v>
      </c>
      <c r="I21315" s="15">
        <v>0</v>
      </c>
      <c r="J21315">
        <f t="shared" si="332"/>
        <v>40</v>
      </c>
    </row>
    <row r="21316" spans="1:10" x14ac:dyDescent="0.3">
      <c r="A21316" t="s">
        <v>21302</v>
      </c>
      <c r="C21316" s="18">
        <v>349.81610807955911</v>
      </c>
      <c r="D21316" s="1"/>
      <c r="E21316" s="1">
        <v>29</v>
      </c>
      <c r="F21316" s="1">
        <v>10</v>
      </c>
      <c r="G21316" s="1">
        <v>1</v>
      </c>
      <c r="H21316" s="1">
        <v>18</v>
      </c>
      <c r="I21316" s="15">
        <v>0.36206896551724138</v>
      </c>
      <c r="J21316">
        <f t="shared" ref="J21316:J21379" si="333">IF(E21316&lt;=30,40,20)</f>
        <v>40</v>
      </c>
    </row>
    <row r="21317" spans="1:10" x14ac:dyDescent="0.3">
      <c r="A21317" t="s">
        <v>21321</v>
      </c>
      <c r="C21317" s="18">
        <v>349.81088827914613</v>
      </c>
      <c r="D21317" s="1"/>
      <c r="E21317" s="1">
        <v>17</v>
      </c>
      <c r="F21317" s="1">
        <v>6</v>
      </c>
      <c r="G21317" s="1">
        <v>1</v>
      </c>
      <c r="H21317" s="1">
        <v>10</v>
      </c>
      <c r="I21317" s="15">
        <v>0.38235294117647056</v>
      </c>
      <c r="J21317">
        <f t="shared" si="333"/>
        <v>40</v>
      </c>
    </row>
    <row r="21318" spans="1:10" x14ac:dyDescent="0.3">
      <c r="A21318" t="s">
        <v>21322</v>
      </c>
      <c r="C21318" s="18">
        <v>349.80137395328404</v>
      </c>
      <c r="D21318" s="1"/>
      <c r="E21318" s="1">
        <v>7</v>
      </c>
      <c r="F21318" s="1">
        <v>1</v>
      </c>
      <c r="G21318" s="1">
        <v>0</v>
      </c>
      <c r="H21318" s="1">
        <v>6</v>
      </c>
      <c r="I21318" s="15">
        <v>0.14285714285714285</v>
      </c>
      <c r="J21318">
        <f t="shared" si="333"/>
        <v>40</v>
      </c>
    </row>
    <row r="21319" spans="1:10" x14ac:dyDescent="0.3">
      <c r="A21319" t="s">
        <v>21324</v>
      </c>
      <c r="C21319" s="18">
        <v>349.79262935553578</v>
      </c>
      <c r="D21319" s="1"/>
      <c r="E21319" s="1">
        <v>20</v>
      </c>
      <c r="F21319" s="1">
        <v>6</v>
      </c>
      <c r="G21319" s="1">
        <v>1</v>
      </c>
      <c r="H21319" s="1">
        <v>13</v>
      </c>
      <c r="I21319" s="15">
        <v>0.32500000000000001</v>
      </c>
      <c r="J21319">
        <f t="shared" si="333"/>
        <v>40</v>
      </c>
    </row>
    <row r="21320" spans="1:10" x14ac:dyDescent="0.3">
      <c r="A21320" t="s">
        <v>21325</v>
      </c>
      <c r="C21320" s="18">
        <v>349.78112130610515</v>
      </c>
      <c r="D21320" s="1"/>
      <c r="E21320" s="1">
        <v>5</v>
      </c>
      <c r="F21320" s="1">
        <v>0</v>
      </c>
      <c r="G21320" s="1">
        <v>0</v>
      </c>
      <c r="H21320" s="1">
        <v>5</v>
      </c>
      <c r="I21320" s="15">
        <v>0</v>
      </c>
      <c r="J21320">
        <f t="shared" si="333"/>
        <v>40</v>
      </c>
    </row>
    <row r="21321" spans="1:10" x14ac:dyDescent="0.3">
      <c r="A21321" t="s">
        <v>21326</v>
      </c>
      <c r="C21321" s="18">
        <v>349.75783296152031</v>
      </c>
      <c r="D21321" s="1"/>
      <c r="E21321" s="1">
        <v>5</v>
      </c>
      <c r="F21321" s="1">
        <v>0</v>
      </c>
      <c r="G21321" s="1">
        <v>0</v>
      </c>
      <c r="H21321" s="1">
        <v>5</v>
      </c>
      <c r="I21321" s="15">
        <v>0</v>
      </c>
      <c r="J21321">
        <f t="shared" si="333"/>
        <v>40</v>
      </c>
    </row>
    <row r="21322" spans="1:10" x14ac:dyDescent="0.3">
      <c r="A21322" t="s">
        <v>21327</v>
      </c>
      <c r="C21322" s="18">
        <v>349.75500595428008</v>
      </c>
      <c r="D21322" s="1"/>
      <c r="E21322" s="1">
        <v>5</v>
      </c>
      <c r="F21322" s="1">
        <v>0</v>
      </c>
      <c r="G21322" s="1">
        <v>0</v>
      </c>
      <c r="H21322" s="1">
        <v>5</v>
      </c>
      <c r="I21322" s="15">
        <v>0</v>
      </c>
      <c r="J21322">
        <f t="shared" si="333"/>
        <v>40</v>
      </c>
    </row>
    <row r="21323" spans="1:10" x14ac:dyDescent="0.3">
      <c r="A21323" t="s">
        <v>21329</v>
      </c>
      <c r="C21323" s="18">
        <v>349.75080840633558</v>
      </c>
      <c r="D21323" s="1"/>
      <c r="E21323" s="1">
        <v>5</v>
      </c>
      <c r="F21323" s="1">
        <v>0</v>
      </c>
      <c r="G21323" s="1">
        <v>0</v>
      </c>
      <c r="H21323" s="1">
        <v>5</v>
      </c>
      <c r="I21323" s="15">
        <v>0</v>
      </c>
      <c r="J21323">
        <f t="shared" si="333"/>
        <v>40</v>
      </c>
    </row>
    <row r="21324" spans="1:10" x14ac:dyDescent="0.3">
      <c r="A21324" t="s">
        <v>21375</v>
      </c>
      <c r="C21324" s="18">
        <v>349.7493039166564</v>
      </c>
      <c r="D21324" s="1"/>
      <c r="E21324" s="1">
        <v>49</v>
      </c>
      <c r="F21324" s="1">
        <v>20</v>
      </c>
      <c r="G21324" s="1">
        <v>0</v>
      </c>
      <c r="H21324" s="1">
        <v>29</v>
      </c>
      <c r="I21324" s="15">
        <v>0.40816326530612246</v>
      </c>
      <c r="J21324">
        <f t="shared" si="333"/>
        <v>20</v>
      </c>
    </row>
    <row r="21325" spans="1:10" x14ac:dyDescent="0.3">
      <c r="A21325" t="s">
        <v>21331</v>
      </c>
      <c r="C21325" s="18">
        <v>349.72591684582932</v>
      </c>
      <c r="D21325" s="1"/>
      <c r="E21325" s="1">
        <v>11</v>
      </c>
      <c r="F21325" s="1">
        <v>3</v>
      </c>
      <c r="G21325" s="1">
        <v>0</v>
      </c>
      <c r="H21325" s="1">
        <v>8</v>
      </c>
      <c r="I21325" s="15">
        <v>0.27272727272727271</v>
      </c>
      <c r="J21325">
        <f t="shared" si="333"/>
        <v>40</v>
      </c>
    </row>
    <row r="21326" spans="1:10" x14ac:dyDescent="0.3">
      <c r="A21326" t="s">
        <v>21252</v>
      </c>
      <c r="C21326" s="18">
        <v>349.72281135745504</v>
      </c>
      <c r="D21326" s="1"/>
      <c r="E21326" s="1">
        <v>9</v>
      </c>
      <c r="F21326" s="1">
        <v>2</v>
      </c>
      <c r="G21326" s="1">
        <v>0</v>
      </c>
      <c r="H21326" s="1">
        <v>7</v>
      </c>
      <c r="I21326" s="15">
        <v>0.22222222222222221</v>
      </c>
      <c r="J21326">
        <f t="shared" si="333"/>
        <v>40</v>
      </c>
    </row>
    <row r="21327" spans="1:10" x14ac:dyDescent="0.3">
      <c r="A21327" t="s">
        <v>21414</v>
      </c>
      <c r="C21327" s="18">
        <v>349.69958911397396</v>
      </c>
      <c r="D21327" s="1"/>
      <c r="E21327" s="1">
        <v>30</v>
      </c>
      <c r="F21327" s="1">
        <v>11</v>
      </c>
      <c r="G21327" s="1">
        <v>0</v>
      </c>
      <c r="H21327" s="1">
        <v>19</v>
      </c>
      <c r="I21327" s="15">
        <v>0.36666666666666664</v>
      </c>
      <c r="J21327">
        <f t="shared" si="333"/>
        <v>40</v>
      </c>
    </row>
    <row r="21328" spans="1:10" x14ac:dyDescent="0.3">
      <c r="A21328" t="s">
        <v>21335</v>
      </c>
      <c r="C21328" s="18">
        <v>349.66265674817197</v>
      </c>
      <c r="D21328" s="1"/>
      <c r="E21328" s="1">
        <v>12</v>
      </c>
      <c r="F21328" s="1">
        <v>3</v>
      </c>
      <c r="G21328" s="1">
        <v>0</v>
      </c>
      <c r="H21328" s="1">
        <v>9</v>
      </c>
      <c r="I21328" s="15">
        <v>0.25</v>
      </c>
      <c r="J21328">
        <f t="shared" si="333"/>
        <v>40</v>
      </c>
    </row>
    <row r="21329" spans="1:10" x14ac:dyDescent="0.3">
      <c r="A21329" t="s">
        <v>21337</v>
      </c>
      <c r="C21329" s="18">
        <v>349.64596665745279</v>
      </c>
      <c r="D21329" s="1"/>
      <c r="E21329" s="1">
        <v>5</v>
      </c>
      <c r="F21329" s="1">
        <v>0</v>
      </c>
      <c r="G21329" s="1">
        <v>0</v>
      </c>
      <c r="H21329" s="1">
        <v>5</v>
      </c>
      <c r="I21329" s="15">
        <v>0</v>
      </c>
      <c r="J21329">
        <f t="shared" si="333"/>
        <v>40</v>
      </c>
    </row>
    <row r="21330" spans="1:10" x14ac:dyDescent="0.3">
      <c r="A21330" t="s">
        <v>21340</v>
      </c>
      <c r="C21330" s="18">
        <v>349.63438451819002</v>
      </c>
      <c r="D21330" s="1"/>
      <c r="E21330" s="1">
        <v>20</v>
      </c>
      <c r="F21330" s="1">
        <v>7</v>
      </c>
      <c r="G21330" s="1">
        <v>0</v>
      </c>
      <c r="H21330" s="1">
        <v>13</v>
      </c>
      <c r="I21330" s="15">
        <v>0.35</v>
      </c>
      <c r="J21330">
        <f t="shared" si="333"/>
        <v>40</v>
      </c>
    </row>
    <row r="21331" spans="1:10" x14ac:dyDescent="0.3">
      <c r="A21331" t="s">
        <v>21338</v>
      </c>
      <c r="C21331" s="18">
        <v>349.61060958647681</v>
      </c>
      <c r="D21331" s="1"/>
      <c r="E21331" s="1">
        <v>20</v>
      </c>
      <c r="F21331" s="1">
        <v>3</v>
      </c>
      <c r="G21331" s="1">
        <v>3</v>
      </c>
      <c r="H21331" s="1">
        <v>14</v>
      </c>
      <c r="I21331" s="15">
        <v>0.22500000000000001</v>
      </c>
      <c r="J21331">
        <f t="shared" si="333"/>
        <v>40</v>
      </c>
    </row>
    <row r="21332" spans="1:10" x14ac:dyDescent="0.3">
      <c r="A21332" t="s">
        <v>21436</v>
      </c>
      <c r="C21332" s="18">
        <v>349.56574509524035</v>
      </c>
      <c r="D21332" s="1"/>
      <c r="E21332" s="1">
        <v>22</v>
      </c>
      <c r="F21332" s="1">
        <v>8</v>
      </c>
      <c r="G21332" s="1">
        <v>0</v>
      </c>
      <c r="H21332" s="1">
        <v>14</v>
      </c>
      <c r="I21332" s="15">
        <v>0.36363636363636365</v>
      </c>
      <c r="J21332">
        <f t="shared" si="333"/>
        <v>40</v>
      </c>
    </row>
    <row r="21333" spans="1:10" x14ac:dyDescent="0.3">
      <c r="A21333" t="s">
        <v>21343</v>
      </c>
      <c r="C21333" s="18">
        <v>349.51308677016021</v>
      </c>
      <c r="D21333" s="1"/>
      <c r="E21333" s="1">
        <v>19</v>
      </c>
      <c r="F21333" s="1">
        <v>8</v>
      </c>
      <c r="G21333" s="1">
        <v>0</v>
      </c>
      <c r="H21333" s="1">
        <v>11</v>
      </c>
      <c r="I21333" s="15">
        <v>0.42105263157894735</v>
      </c>
      <c r="J21333">
        <f t="shared" si="333"/>
        <v>40</v>
      </c>
    </row>
    <row r="21334" spans="1:10" x14ac:dyDescent="0.3">
      <c r="A21334" t="s">
        <v>21341</v>
      </c>
      <c r="C21334" s="18">
        <v>349.51290926149795</v>
      </c>
      <c r="D21334" s="1"/>
      <c r="E21334" s="1">
        <v>5</v>
      </c>
      <c r="F21334" s="1">
        <v>0</v>
      </c>
      <c r="G21334" s="1">
        <v>0</v>
      </c>
      <c r="H21334" s="1">
        <v>5</v>
      </c>
      <c r="I21334" s="15">
        <v>0</v>
      </c>
      <c r="J21334">
        <f t="shared" si="333"/>
        <v>40</v>
      </c>
    </row>
    <row r="21335" spans="1:10" x14ac:dyDescent="0.3">
      <c r="A21335" t="s">
        <v>21342</v>
      </c>
      <c r="C21335" s="18">
        <v>349.50583927364062</v>
      </c>
      <c r="D21335" s="1"/>
      <c r="E21335" s="1">
        <v>24</v>
      </c>
      <c r="F21335" s="1">
        <v>9</v>
      </c>
      <c r="G21335" s="1">
        <v>0</v>
      </c>
      <c r="H21335" s="1">
        <v>15</v>
      </c>
      <c r="I21335" s="15">
        <v>0.375</v>
      </c>
      <c r="J21335">
        <f t="shared" si="333"/>
        <v>40</v>
      </c>
    </row>
    <row r="21336" spans="1:10" x14ac:dyDescent="0.3">
      <c r="A21336" t="s">
        <v>21286</v>
      </c>
      <c r="C21336" s="18">
        <v>349.46447241803378</v>
      </c>
      <c r="D21336" s="1"/>
      <c r="E21336" s="1">
        <v>9</v>
      </c>
      <c r="F21336" s="1">
        <v>2</v>
      </c>
      <c r="G21336" s="1">
        <v>0</v>
      </c>
      <c r="H21336" s="1">
        <v>7</v>
      </c>
      <c r="I21336" s="15">
        <v>0.22222222222222221</v>
      </c>
      <c r="J21336">
        <f t="shared" si="333"/>
        <v>40</v>
      </c>
    </row>
    <row r="21337" spans="1:10" x14ac:dyDescent="0.3">
      <c r="A21337" t="s">
        <v>21347</v>
      </c>
      <c r="C21337" s="18">
        <v>349.45140502740651</v>
      </c>
      <c r="D21337" s="1"/>
      <c r="E21337" s="1">
        <v>6</v>
      </c>
      <c r="F21337" s="1">
        <v>0</v>
      </c>
      <c r="G21337" s="1">
        <v>1</v>
      </c>
      <c r="H21337" s="1">
        <v>5</v>
      </c>
      <c r="I21337" s="15">
        <v>8.3333333333333329E-2</v>
      </c>
      <c r="J21337">
        <f t="shared" si="333"/>
        <v>40</v>
      </c>
    </row>
    <row r="21338" spans="1:10" x14ac:dyDescent="0.3">
      <c r="A21338" t="s">
        <v>21344</v>
      </c>
      <c r="C21338" s="18">
        <v>349.44310858832642</v>
      </c>
      <c r="D21338" s="1"/>
      <c r="E21338" s="1">
        <v>30</v>
      </c>
      <c r="F21338" s="1">
        <v>12</v>
      </c>
      <c r="G21338" s="1">
        <v>0</v>
      </c>
      <c r="H21338" s="1">
        <v>18</v>
      </c>
      <c r="I21338" s="15">
        <v>0.4</v>
      </c>
      <c r="J21338">
        <f t="shared" si="333"/>
        <v>40</v>
      </c>
    </row>
    <row r="21339" spans="1:10" x14ac:dyDescent="0.3">
      <c r="A21339" t="s">
        <v>21345</v>
      </c>
      <c r="C21339" s="18">
        <v>349.43761380048585</v>
      </c>
      <c r="D21339" s="1"/>
      <c r="E21339" s="1">
        <v>9</v>
      </c>
      <c r="F21339" s="1">
        <v>2</v>
      </c>
      <c r="G21339" s="1">
        <v>0</v>
      </c>
      <c r="H21339" s="1">
        <v>7</v>
      </c>
      <c r="I21339" s="15">
        <v>0.22222222222222221</v>
      </c>
      <c r="J21339">
        <f t="shared" si="333"/>
        <v>40</v>
      </c>
    </row>
    <row r="21340" spans="1:10" x14ac:dyDescent="0.3">
      <c r="A21340" t="s">
        <v>21346</v>
      </c>
      <c r="C21340" s="18">
        <v>349.42425116500232</v>
      </c>
      <c r="D21340" s="1"/>
      <c r="E21340" s="1">
        <v>21</v>
      </c>
      <c r="F21340" s="1">
        <v>6</v>
      </c>
      <c r="G21340" s="1">
        <v>0</v>
      </c>
      <c r="H21340" s="1">
        <v>15</v>
      </c>
      <c r="I21340" s="15">
        <v>0.2857142857142857</v>
      </c>
      <c r="J21340">
        <f t="shared" si="333"/>
        <v>40</v>
      </c>
    </row>
    <row r="21341" spans="1:10" x14ac:dyDescent="0.3">
      <c r="A21341" t="s">
        <v>21348</v>
      </c>
      <c r="C21341" s="18">
        <v>349.38419658459992</v>
      </c>
      <c r="D21341" s="1"/>
      <c r="E21341" s="1">
        <v>5</v>
      </c>
      <c r="F21341" s="1">
        <v>0</v>
      </c>
      <c r="G21341" s="1">
        <v>0</v>
      </c>
      <c r="H21341" s="1">
        <v>5</v>
      </c>
      <c r="I21341" s="15">
        <v>0</v>
      </c>
      <c r="J21341">
        <f t="shared" si="333"/>
        <v>40</v>
      </c>
    </row>
    <row r="21342" spans="1:10" x14ac:dyDescent="0.3">
      <c r="A21342" t="s">
        <v>21350</v>
      </c>
      <c r="C21342" s="18">
        <v>349.38109706369079</v>
      </c>
      <c r="D21342" s="1"/>
      <c r="E21342" s="1">
        <v>5</v>
      </c>
      <c r="F21342" s="1">
        <v>0</v>
      </c>
      <c r="G21342" s="1">
        <v>0</v>
      </c>
      <c r="H21342" s="1">
        <v>5</v>
      </c>
      <c r="I21342" s="15">
        <v>0</v>
      </c>
      <c r="J21342">
        <f t="shared" si="333"/>
        <v>40</v>
      </c>
    </row>
    <row r="21343" spans="1:10" x14ac:dyDescent="0.3">
      <c r="A21343" t="s">
        <v>21389</v>
      </c>
      <c r="C21343" s="18">
        <v>349.3462285081464</v>
      </c>
      <c r="D21343" s="1"/>
      <c r="E21343" s="1">
        <v>23</v>
      </c>
      <c r="F21343" s="1">
        <v>8</v>
      </c>
      <c r="G21343" s="1">
        <v>0</v>
      </c>
      <c r="H21343" s="1">
        <v>15</v>
      </c>
      <c r="I21343" s="15">
        <v>0.34782608695652173</v>
      </c>
      <c r="J21343">
        <f t="shared" si="333"/>
        <v>40</v>
      </c>
    </row>
    <row r="21344" spans="1:10" x14ac:dyDescent="0.3">
      <c r="A21344" t="s">
        <v>21352</v>
      </c>
      <c r="C21344" s="18">
        <v>349.3213244149099</v>
      </c>
      <c r="D21344" s="1"/>
      <c r="E21344" s="1">
        <v>5</v>
      </c>
      <c r="F21344" s="1">
        <v>0</v>
      </c>
      <c r="G21344" s="1">
        <v>0</v>
      </c>
      <c r="H21344" s="1">
        <v>5</v>
      </c>
      <c r="I21344" s="15">
        <v>0</v>
      </c>
      <c r="J21344">
        <f t="shared" si="333"/>
        <v>40</v>
      </c>
    </row>
    <row r="21345" spans="1:10" x14ac:dyDescent="0.3">
      <c r="A21345" t="s">
        <v>21353</v>
      </c>
      <c r="C21345" s="18">
        <v>349.31772251145605</v>
      </c>
      <c r="D21345" s="1"/>
      <c r="E21345" s="1">
        <v>5</v>
      </c>
      <c r="F21345" s="1">
        <v>0</v>
      </c>
      <c r="G21345" s="1">
        <v>0</v>
      </c>
      <c r="H21345" s="1">
        <v>5</v>
      </c>
      <c r="I21345" s="15">
        <v>0</v>
      </c>
      <c r="J21345">
        <f t="shared" si="333"/>
        <v>40</v>
      </c>
    </row>
    <row r="21346" spans="1:10" x14ac:dyDescent="0.3">
      <c r="A21346" t="s">
        <v>21355</v>
      </c>
      <c r="C21346" s="18">
        <v>349.31277935214047</v>
      </c>
      <c r="D21346" s="1"/>
      <c r="E21346" s="1">
        <v>5</v>
      </c>
      <c r="F21346" s="1">
        <v>0</v>
      </c>
      <c r="G21346" s="1">
        <v>0</v>
      </c>
      <c r="H21346" s="1">
        <v>5</v>
      </c>
      <c r="I21346" s="15">
        <v>0</v>
      </c>
      <c r="J21346">
        <f t="shared" si="333"/>
        <v>40</v>
      </c>
    </row>
    <row r="21347" spans="1:10" x14ac:dyDescent="0.3">
      <c r="A21347" t="s">
        <v>21356</v>
      </c>
      <c r="C21347" s="18">
        <v>349.30567467388886</v>
      </c>
      <c r="D21347" s="1"/>
      <c r="E21347" s="1">
        <v>5</v>
      </c>
      <c r="F21347" s="1">
        <v>0</v>
      </c>
      <c r="G21347" s="1">
        <v>0</v>
      </c>
      <c r="H21347" s="1">
        <v>5</v>
      </c>
      <c r="I21347" s="15">
        <v>0</v>
      </c>
      <c r="J21347">
        <f t="shared" si="333"/>
        <v>40</v>
      </c>
    </row>
    <row r="21348" spans="1:10" x14ac:dyDescent="0.3">
      <c r="A21348" t="s">
        <v>21426</v>
      </c>
      <c r="C21348" s="18">
        <v>349.30070104828724</v>
      </c>
      <c r="D21348" s="1"/>
      <c r="E21348" s="1">
        <v>18</v>
      </c>
      <c r="F21348" s="1">
        <v>5</v>
      </c>
      <c r="G21348" s="1">
        <v>1</v>
      </c>
      <c r="H21348" s="1">
        <v>12</v>
      </c>
      <c r="I21348" s="15">
        <v>0.30555555555555558</v>
      </c>
      <c r="J21348">
        <f t="shared" si="333"/>
        <v>40</v>
      </c>
    </row>
    <row r="21349" spans="1:10" x14ac:dyDescent="0.3">
      <c r="A21349" t="s">
        <v>22542</v>
      </c>
      <c r="C21349" s="18">
        <v>349.29855287367644</v>
      </c>
      <c r="D21349" s="1"/>
      <c r="E21349" s="1">
        <v>18</v>
      </c>
      <c r="F21349" s="1">
        <v>3</v>
      </c>
      <c r="G21349" s="1">
        <v>0</v>
      </c>
      <c r="H21349" s="1">
        <v>15</v>
      </c>
      <c r="I21349" s="15">
        <v>0.16666666666666666</v>
      </c>
      <c r="J21349">
        <f t="shared" si="333"/>
        <v>40</v>
      </c>
    </row>
    <row r="21350" spans="1:10" x14ac:dyDescent="0.3">
      <c r="A21350" t="s">
        <v>21357</v>
      </c>
      <c r="C21350" s="18">
        <v>349.29829841850108</v>
      </c>
      <c r="D21350" s="1"/>
      <c r="E21350" s="1">
        <v>5</v>
      </c>
      <c r="F21350" s="1">
        <v>0</v>
      </c>
      <c r="G21350" s="1">
        <v>0</v>
      </c>
      <c r="H21350" s="1">
        <v>5</v>
      </c>
      <c r="I21350" s="15">
        <v>0</v>
      </c>
      <c r="J21350">
        <f t="shared" si="333"/>
        <v>40</v>
      </c>
    </row>
    <row r="21351" spans="1:10" x14ac:dyDescent="0.3">
      <c r="A21351" t="s">
        <v>21373</v>
      </c>
      <c r="C21351" s="18">
        <v>349.29686101061594</v>
      </c>
      <c r="D21351" s="1"/>
      <c r="E21351" s="1">
        <v>9</v>
      </c>
      <c r="F21351" s="1">
        <v>1</v>
      </c>
      <c r="G21351" s="1">
        <v>1</v>
      </c>
      <c r="H21351" s="1">
        <v>7</v>
      </c>
      <c r="I21351" s="15">
        <v>0.16666666666666666</v>
      </c>
      <c r="J21351">
        <f t="shared" si="333"/>
        <v>40</v>
      </c>
    </row>
    <row r="21352" spans="1:10" x14ac:dyDescent="0.3">
      <c r="A21352" t="s">
        <v>21358</v>
      </c>
      <c r="C21352" s="18">
        <v>349.2926136014878</v>
      </c>
      <c r="D21352" s="1"/>
      <c r="E21352" s="1">
        <v>8</v>
      </c>
      <c r="F21352" s="1">
        <v>1</v>
      </c>
      <c r="G21352" s="1">
        <v>0</v>
      </c>
      <c r="H21352" s="1">
        <v>7</v>
      </c>
      <c r="I21352" s="15">
        <v>0.125</v>
      </c>
      <c r="J21352">
        <f t="shared" si="333"/>
        <v>40</v>
      </c>
    </row>
    <row r="21353" spans="1:10" x14ac:dyDescent="0.3">
      <c r="A21353" t="s">
        <v>21359</v>
      </c>
      <c r="C21353" s="18">
        <v>349.28288629151081</v>
      </c>
      <c r="D21353" s="1"/>
      <c r="E21353" s="1">
        <v>6</v>
      </c>
      <c r="F21353" s="1">
        <v>0</v>
      </c>
      <c r="G21353" s="1">
        <v>0</v>
      </c>
      <c r="H21353" s="1">
        <v>6</v>
      </c>
      <c r="I21353" s="15">
        <v>0</v>
      </c>
      <c r="J21353">
        <f t="shared" si="333"/>
        <v>40</v>
      </c>
    </row>
    <row r="21354" spans="1:10" x14ac:dyDescent="0.3">
      <c r="A21354" t="s">
        <v>21360</v>
      </c>
      <c r="C21354" s="18">
        <v>349.26020595350673</v>
      </c>
      <c r="D21354" s="1"/>
      <c r="E21354" s="1">
        <v>7</v>
      </c>
      <c r="F21354" s="1">
        <v>0</v>
      </c>
      <c r="G21354" s="1">
        <v>0</v>
      </c>
      <c r="H21354" s="1">
        <v>7</v>
      </c>
      <c r="I21354" s="15">
        <v>0</v>
      </c>
      <c r="J21354">
        <f t="shared" si="333"/>
        <v>40</v>
      </c>
    </row>
    <row r="21355" spans="1:10" x14ac:dyDescent="0.3">
      <c r="A21355" s="21" t="s">
        <v>21383</v>
      </c>
      <c r="C21355" s="18">
        <v>349.25853051668389</v>
      </c>
      <c r="D21355" s="1"/>
      <c r="E21355" s="1">
        <v>19</v>
      </c>
      <c r="F21355" s="1">
        <v>5</v>
      </c>
      <c r="G21355" s="1">
        <v>2</v>
      </c>
      <c r="H21355" s="1">
        <v>12</v>
      </c>
      <c r="I21355" s="15">
        <v>0.31578947368421051</v>
      </c>
      <c r="J21355">
        <f t="shared" si="333"/>
        <v>40</v>
      </c>
    </row>
    <row r="21356" spans="1:10" x14ac:dyDescent="0.3">
      <c r="A21356" t="s">
        <v>21362</v>
      </c>
      <c r="C21356" s="18">
        <v>349.19518495884887</v>
      </c>
      <c r="D21356" s="1"/>
      <c r="E21356" s="1">
        <v>5</v>
      </c>
      <c r="F21356" s="1">
        <v>0</v>
      </c>
      <c r="G21356" s="1">
        <v>0</v>
      </c>
      <c r="H21356" s="1">
        <v>5</v>
      </c>
      <c r="I21356" s="15">
        <v>0</v>
      </c>
      <c r="J21356">
        <f t="shared" si="333"/>
        <v>40</v>
      </c>
    </row>
    <row r="21357" spans="1:10" x14ac:dyDescent="0.3">
      <c r="A21357" t="s">
        <v>21363</v>
      </c>
      <c r="C21357" s="18">
        <v>349.19163403711741</v>
      </c>
      <c r="D21357" s="1"/>
      <c r="E21357" s="1">
        <v>10</v>
      </c>
      <c r="F21357" s="1">
        <v>2</v>
      </c>
      <c r="G21357" s="1">
        <v>0</v>
      </c>
      <c r="H21357" s="1">
        <v>8</v>
      </c>
      <c r="I21357" s="15">
        <v>0.2</v>
      </c>
      <c r="J21357">
        <f t="shared" si="333"/>
        <v>40</v>
      </c>
    </row>
    <row r="21358" spans="1:10" x14ac:dyDescent="0.3">
      <c r="A21358" t="s">
        <v>21351</v>
      </c>
      <c r="C21358" s="18">
        <v>349.1846561108826</v>
      </c>
      <c r="D21358" s="1"/>
      <c r="E21358" s="1">
        <v>48</v>
      </c>
      <c r="F21358" s="1">
        <v>18</v>
      </c>
      <c r="G21358" s="1">
        <v>0</v>
      </c>
      <c r="H21358" s="1">
        <v>30</v>
      </c>
      <c r="I21358" s="15">
        <v>0.375</v>
      </c>
      <c r="J21358">
        <f t="shared" si="333"/>
        <v>20</v>
      </c>
    </row>
    <row r="21359" spans="1:10" x14ac:dyDescent="0.3">
      <c r="A21359" t="s">
        <v>21364</v>
      </c>
      <c r="C21359" s="18">
        <v>349.18292095816309</v>
      </c>
      <c r="D21359" s="1"/>
      <c r="E21359" s="1">
        <v>5</v>
      </c>
      <c r="F21359" s="1">
        <v>0</v>
      </c>
      <c r="G21359" s="1">
        <v>0</v>
      </c>
      <c r="H21359" s="1">
        <v>5</v>
      </c>
      <c r="I21359" s="15">
        <v>0</v>
      </c>
      <c r="J21359">
        <f t="shared" si="333"/>
        <v>40</v>
      </c>
    </row>
    <row r="21360" spans="1:10" x14ac:dyDescent="0.3">
      <c r="A21360" s="21" t="s">
        <v>21365</v>
      </c>
      <c r="C21360" s="18">
        <v>349.1706690415175</v>
      </c>
      <c r="D21360" s="1"/>
      <c r="E21360" s="1">
        <v>8</v>
      </c>
      <c r="F21360" s="1">
        <v>1</v>
      </c>
      <c r="G21360" s="1">
        <v>0</v>
      </c>
      <c r="H21360" s="1">
        <v>7</v>
      </c>
      <c r="I21360" s="15">
        <v>0.125</v>
      </c>
      <c r="J21360">
        <f t="shared" si="333"/>
        <v>40</v>
      </c>
    </row>
    <row r="21361" spans="1:10" x14ac:dyDescent="0.3">
      <c r="A21361" t="s">
        <v>21367</v>
      </c>
      <c r="C21361" s="18">
        <v>349.15282075777668</v>
      </c>
      <c r="D21361" s="1"/>
      <c r="E21361" s="1">
        <v>5</v>
      </c>
      <c r="F21361" s="1">
        <v>0</v>
      </c>
      <c r="G21361" s="1">
        <v>0</v>
      </c>
      <c r="H21361" s="1">
        <v>5</v>
      </c>
      <c r="I21361" s="15">
        <v>0</v>
      </c>
      <c r="J21361">
        <f t="shared" si="333"/>
        <v>40</v>
      </c>
    </row>
    <row r="21362" spans="1:10" x14ac:dyDescent="0.3">
      <c r="A21362" t="s">
        <v>21368</v>
      </c>
      <c r="C21362" s="18">
        <v>349.13958528127409</v>
      </c>
      <c r="D21362" s="1"/>
      <c r="E21362" s="1">
        <v>5</v>
      </c>
      <c r="F21362" s="1">
        <v>0</v>
      </c>
      <c r="G21362" s="1">
        <v>0</v>
      </c>
      <c r="H21362" s="1">
        <v>5</v>
      </c>
      <c r="I21362" s="15">
        <v>0</v>
      </c>
      <c r="J21362">
        <f t="shared" si="333"/>
        <v>40</v>
      </c>
    </row>
    <row r="21363" spans="1:10" x14ac:dyDescent="0.3">
      <c r="A21363" t="s">
        <v>21092</v>
      </c>
      <c r="C21363" s="18">
        <v>349.13605461576168</v>
      </c>
      <c r="D21363" s="1"/>
      <c r="E21363" s="1">
        <v>8</v>
      </c>
      <c r="F21363" s="1">
        <v>1</v>
      </c>
      <c r="G21363" s="1">
        <v>1</v>
      </c>
      <c r="H21363" s="1">
        <v>6</v>
      </c>
      <c r="I21363" s="15">
        <v>0.1875</v>
      </c>
      <c r="J21363">
        <f t="shared" si="333"/>
        <v>40</v>
      </c>
    </row>
    <row r="21364" spans="1:10" x14ac:dyDescent="0.3">
      <c r="A21364" t="s">
        <v>21369</v>
      </c>
      <c r="C21364" s="18">
        <v>349.1220897762762</v>
      </c>
      <c r="D21364" s="1"/>
      <c r="E21364" s="1">
        <v>8</v>
      </c>
      <c r="F21364" s="1">
        <v>1</v>
      </c>
      <c r="G21364" s="1">
        <v>1</v>
      </c>
      <c r="H21364" s="1">
        <v>6</v>
      </c>
      <c r="I21364" s="15">
        <v>0.1875</v>
      </c>
      <c r="J21364">
        <f t="shared" si="333"/>
        <v>40</v>
      </c>
    </row>
    <row r="21365" spans="1:10" x14ac:dyDescent="0.3">
      <c r="A21365" t="s">
        <v>21370</v>
      </c>
      <c r="C21365" s="18">
        <v>349.11494151562408</v>
      </c>
      <c r="D21365" s="1"/>
      <c r="E21365" s="1">
        <v>5</v>
      </c>
      <c r="F21365" s="1">
        <v>0</v>
      </c>
      <c r="G21365" s="1">
        <v>0</v>
      </c>
      <c r="H21365" s="1">
        <v>5</v>
      </c>
      <c r="I21365" s="15">
        <v>0</v>
      </c>
      <c r="J21365">
        <f t="shared" si="333"/>
        <v>40</v>
      </c>
    </row>
    <row r="21366" spans="1:10" x14ac:dyDescent="0.3">
      <c r="A21366" t="s">
        <v>21391</v>
      </c>
      <c r="C21366" s="18">
        <v>349.11179113332389</v>
      </c>
      <c r="D21366" s="1"/>
      <c r="E21366" s="1">
        <v>91</v>
      </c>
      <c r="F21366" s="1">
        <v>35</v>
      </c>
      <c r="G21366" s="1">
        <v>0</v>
      </c>
      <c r="H21366" s="1">
        <v>56</v>
      </c>
      <c r="I21366" s="15">
        <v>0.38461538461538464</v>
      </c>
      <c r="J21366">
        <f t="shared" si="333"/>
        <v>20</v>
      </c>
    </row>
    <row r="21367" spans="1:10" x14ac:dyDescent="0.3">
      <c r="A21367" t="s">
        <v>21411</v>
      </c>
      <c r="C21367" s="18">
        <v>349.10761562857095</v>
      </c>
      <c r="D21367" s="1"/>
      <c r="E21367" s="1">
        <v>15</v>
      </c>
      <c r="F21367" s="1">
        <v>2</v>
      </c>
      <c r="G21367" s="1">
        <v>5</v>
      </c>
      <c r="H21367" s="1">
        <v>8</v>
      </c>
      <c r="I21367" s="15">
        <v>0.3</v>
      </c>
      <c r="J21367">
        <f t="shared" si="333"/>
        <v>40</v>
      </c>
    </row>
    <row r="21368" spans="1:10" x14ac:dyDescent="0.3">
      <c r="A21368" s="21" t="s">
        <v>21374</v>
      </c>
      <c r="C21368" s="18">
        <v>349.09385424560543</v>
      </c>
      <c r="D21368" s="1"/>
      <c r="E21368" s="1">
        <v>11</v>
      </c>
      <c r="F21368" s="1">
        <v>2</v>
      </c>
      <c r="G21368" s="1">
        <v>1</v>
      </c>
      <c r="H21368" s="1">
        <v>8</v>
      </c>
      <c r="I21368" s="15">
        <v>0.22727272727272727</v>
      </c>
      <c r="J21368">
        <f t="shared" si="333"/>
        <v>40</v>
      </c>
    </row>
    <row r="21369" spans="1:10" x14ac:dyDescent="0.3">
      <c r="A21369" t="s">
        <v>21376</v>
      </c>
      <c r="C21369" s="18">
        <v>349.08210984936301</v>
      </c>
      <c r="D21369" s="1"/>
      <c r="E21369" s="1">
        <v>28</v>
      </c>
      <c r="F21369" s="1">
        <v>9</v>
      </c>
      <c r="G21369" s="1">
        <v>1</v>
      </c>
      <c r="H21369" s="1">
        <v>18</v>
      </c>
      <c r="I21369" s="15">
        <v>0.3392857142857143</v>
      </c>
      <c r="J21369">
        <f t="shared" si="333"/>
        <v>40</v>
      </c>
    </row>
    <row r="21370" spans="1:10" x14ac:dyDescent="0.3">
      <c r="A21370" t="s">
        <v>21378</v>
      </c>
      <c r="C21370" s="18">
        <v>349.06379345186105</v>
      </c>
      <c r="D21370" s="1"/>
      <c r="E21370" s="1">
        <v>6</v>
      </c>
      <c r="F21370" s="1">
        <v>0</v>
      </c>
      <c r="G21370" s="1">
        <v>1</v>
      </c>
      <c r="H21370" s="1">
        <v>5</v>
      </c>
      <c r="I21370" s="15">
        <v>8.3333333333333329E-2</v>
      </c>
      <c r="J21370">
        <f t="shared" si="333"/>
        <v>40</v>
      </c>
    </row>
    <row r="21371" spans="1:10" x14ac:dyDescent="0.3">
      <c r="A21371" t="s">
        <v>21379</v>
      </c>
      <c r="C21371" s="18">
        <v>349.05939052240421</v>
      </c>
      <c r="D21371" s="1"/>
      <c r="E21371" s="1">
        <v>16</v>
      </c>
      <c r="F21371" s="1">
        <v>5</v>
      </c>
      <c r="G21371" s="1">
        <v>0</v>
      </c>
      <c r="H21371" s="1">
        <v>11</v>
      </c>
      <c r="I21371" s="15">
        <v>0.3125</v>
      </c>
      <c r="J21371">
        <f t="shared" si="333"/>
        <v>40</v>
      </c>
    </row>
    <row r="21372" spans="1:10" x14ac:dyDescent="0.3">
      <c r="A21372" t="s">
        <v>21380</v>
      </c>
      <c r="C21372" s="18">
        <v>349.05608892544086</v>
      </c>
      <c r="D21372" s="1"/>
      <c r="E21372" s="1">
        <v>9</v>
      </c>
      <c r="F21372" s="1">
        <v>2</v>
      </c>
      <c r="G21372" s="1">
        <v>0</v>
      </c>
      <c r="H21372" s="1">
        <v>7</v>
      </c>
      <c r="I21372" s="15">
        <v>0.22222222222222221</v>
      </c>
      <c r="J21372">
        <f t="shared" si="333"/>
        <v>40</v>
      </c>
    </row>
    <row r="21373" spans="1:10" x14ac:dyDescent="0.3">
      <c r="A21373" t="s">
        <v>21381</v>
      </c>
      <c r="C21373" s="18">
        <v>349.04981837934338</v>
      </c>
      <c r="D21373" s="1"/>
      <c r="E21373" s="1">
        <v>5</v>
      </c>
      <c r="F21373" s="1">
        <v>0</v>
      </c>
      <c r="G21373" s="1">
        <v>0</v>
      </c>
      <c r="H21373" s="1">
        <v>5</v>
      </c>
      <c r="I21373" s="15">
        <v>0</v>
      </c>
      <c r="J21373">
        <f t="shared" si="333"/>
        <v>40</v>
      </c>
    </row>
    <row r="21374" spans="1:10" x14ac:dyDescent="0.3">
      <c r="A21374" t="s">
        <v>21410</v>
      </c>
      <c r="C21374" s="18">
        <v>349.02068128001395</v>
      </c>
      <c r="D21374" s="1"/>
      <c r="E21374" s="1">
        <v>34</v>
      </c>
      <c r="F21374" s="1">
        <v>14</v>
      </c>
      <c r="G21374" s="1">
        <v>0</v>
      </c>
      <c r="H21374" s="1">
        <v>20</v>
      </c>
      <c r="I21374" s="15">
        <v>0.41176470588235292</v>
      </c>
      <c r="J21374">
        <f t="shared" si="333"/>
        <v>20</v>
      </c>
    </row>
    <row r="21375" spans="1:10" x14ac:dyDescent="0.3">
      <c r="A21375" t="s">
        <v>21382</v>
      </c>
      <c r="C21375" s="18">
        <v>349.02037339962953</v>
      </c>
      <c r="D21375" s="1"/>
      <c r="E21375" s="1">
        <v>21</v>
      </c>
      <c r="F21375" s="1">
        <v>6</v>
      </c>
      <c r="G21375" s="1">
        <v>3</v>
      </c>
      <c r="H21375" s="1">
        <v>12</v>
      </c>
      <c r="I21375" s="15">
        <v>0.35714285714285715</v>
      </c>
      <c r="J21375">
        <f t="shared" si="333"/>
        <v>40</v>
      </c>
    </row>
    <row r="21376" spans="1:10" x14ac:dyDescent="0.3">
      <c r="A21376" t="s">
        <v>21420</v>
      </c>
      <c r="C21376" s="18">
        <v>349.01122399979761</v>
      </c>
      <c r="D21376" s="1"/>
      <c r="E21376" s="1">
        <v>8</v>
      </c>
      <c r="F21376" s="1">
        <v>1</v>
      </c>
      <c r="G21376" s="1">
        <v>1</v>
      </c>
      <c r="H21376" s="1">
        <v>6</v>
      </c>
      <c r="I21376" s="15">
        <v>0.1875</v>
      </c>
      <c r="J21376">
        <f t="shared" si="333"/>
        <v>40</v>
      </c>
    </row>
    <row r="21377" spans="1:10" x14ac:dyDescent="0.3">
      <c r="A21377" t="s">
        <v>21384</v>
      </c>
      <c r="C21377" s="18">
        <v>349.00348608925981</v>
      </c>
      <c r="D21377" s="1"/>
      <c r="E21377" s="1">
        <v>42</v>
      </c>
      <c r="F21377" s="1">
        <v>13</v>
      </c>
      <c r="G21377" s="1">
        <v>1</v>
      </c>
      <c r="H21377" s="1">
        <v>28</v>
      </c>
      <c r="I21377" s="15">
        <v>0.32142857142857145</v>
      </c>
      <c r="J21377">
        <f t="shared" si="333"/>
        <v>20</v>
      </c>
    </row>
    <row r="21378" spans="1:10" x14ac:dyDescent="0.3">
      <c r="A21378" t="s">
        <v>21385</v>
      </c>
      <c r="C21378" s="18">
        <v>348.99605018987631</v>
      </c>
      <c r="D21378" s="1"/>
      <c r="E21378" s="1">
        <v>16</v>
      </c>
      <c r="F21378" s="1">
        <v>5</v>
      </c>
      <c r="G21378" s="1">
        <v>0</v>
      </c>
      <c r="H21378" s="1">
        <v>11</v>
      </c>
      <c r="I21378" s="15">
        <v>0.3125</v>
      </c>
      <c r="J21378">
        <f t="shared" si="333"/>
        <v>40</v>
      </c>
    </row>
    <row r="21379" spans="1:10" x14ac:dyDescent="0.3">
      <c r="A21379" t="s">
        <v>21527</v>
      </c>
      <c r="C21379" s="18">
        <v>348.96416722368616</v>
      </c>
      <c r="D21379" s="1"/>
      <c r="E21379" s="1">
        <v>38</v>
      </c>
      <c r="F21379" s="1">
        <v>15</v>
      </c>
      <c r="G21379" s="1">
        <v>0</v>
      </c>
      <c r="H21379" s="1">
        <v>23</v>
      </c>
      <c r="I21379" s="15">
        <v>0.39473684210526316</v>
      </c>
      <c r="J21379">
        <f t="shared" si="333"/>
        <v>20</v>
      </c>
    </row>
    <row r="21380" spans="1:10" x14ac:dyDescent="0.3">
      <c r="A21380" t="s">
        <v>21349</v>
      </c>
      <c r="C21380" s="18">
        <v>348.9583959162606</v>
      </c>
      <c r="D21380" s="1"/>
      <c r="E21380" s="1">
        <v>5</v>
      </c>
      <c r="F21380" s="1">
        <v>0</v>
      </c>
      <c r="G21380" s="1">
        <v>0</v>
      </c>
      <c r="H21380" s="1">
        <v>5</v>
      </c>
      <c r="I21380" s="15">
        <v>0</v>
      </c>
      <c r="J21380">
        <f t="shared" ref="J21380:J21443" si="334">IF(E21380&lt;=30,40,20)</f>
        <v>40</v>
      </c>
    </row>
    <row r="21381" spans="1:10" x14ac:dyDescent="0.3">
      <c r="A21381" t="s">
        <v>21387</v>
      </c>
      <c r="C21381" s="18">
        <v>348.9513196860218</v>
      </c>
      <c r="D21381" s="1"/>
      <c r="E21381" s="1">
        <v>5</v>
      </c>
      <c r="F21381" s="1">
        <v>0</v>
      </c>
      <c r="G21381" s="1">
        <v>0</v>
      </c>
      <c r="H21381" s="1">
        <v>5</v>
      </c>
      <c r="I21381" s="15">
        <v>0</v>
      </c>
      <c r="J21381">
        <f t="shared" si="334"/>
        <v>40</v>
      </c>
    </row>
    <row r="21382" spans="1:10" x14ac:dyDescent="0.3">
      <c r="A21382" t="s">
        <v>21393</v>
      </c>
      <c r="C21382" s="18">
        <v>348.94685221935276</v>
      </c>
      <c r="D21382" s="1"/>
      <c r="E21382" s="1">
        <v>12</v>
      </c>
      <c r="F21382" s="1">
        <v>3</v>
      </c>
      <c r="G21382" s="1">
        <v>0</v>
      </c>
      <c r="H21382" s="1">
        <v>9</v>
      </c>
      <c r="I21382" s="15">
        <v>0.25</v>
      </c>
      <c r="J21382">
        <f t="shared" si="334"/>
        <v>40</v>
      </c>
    </row>
    <row r="21383" spans="1:10" x14ac:dyDescent="0.3">
      <c r="A21383" t="s">
        <v>21388</v>
      </c>
      <c r="C21383" s="18">
        <v>348.93721765118272</v>
      </c>
      <c r="D21383" s="1"/>
      <c r="E21383" s="1">
        <v>5</v>
      </c>
      <c r="F21383" s="1">
        <v>0</v>
      </c>
      <c r="G21383" s="1">
        <v>0</v>
      </c>
      <c r="H21383" s="1">
        <v>5</v>
      </c>
      <c r="I21383" s="15">
        <v>0</v>
      </c>
      <c r="J21383">
        <f t="shared" si="334"/>
        <v>40</v>
      </c>
    </row>
    <row r="21384" spans="1:10" x14ac:dyDescent="0.3">
      <c r="A21384" t="s">
        <v>21400</v>
      </c>
      <c r="C21384" s="18">
        <v>348.93534318835486</v>
      </c>
      <c r="D21384" s="1"/>
      <c r="E21384" s="1">
        <v>16</v>
      </c>
      <c r="F21384" s="1">
        <v>4</v>
      </c>
      <c r="G21384" s="1">
        <v>2</v>
      </c>
      <c r="H21384" s="1">
        <v>10</v>
      </c>
      <c r="I21384" s="15">
        <v>0.3125</v>
      </c>
      <c r="J21384">
        <f t="shared" si="334"/>
        <v>40</v>
      </c>
    </row>
    <row r="21385" spans="1:10" x14ac:dyDescent="0.3">
      <c r="A21385" t="s">
        <v>21390</v>
      </c>
      <c r="C21385" s="18">
        <v>348.92540633904002</v>
      </c>
      <c r="D21385" s="1"/>
      <c r="E21385" s="1">
        <v>5</v>
      </c>
      <c r="F21385" s="1">
        <v>0</v>
      </c>
      <c r="G21385" s="1">
        <v>0</v>
      </c>
      <c r="H21385" s="1">
        <v>5</v>
      </c>
      <c r="I21385" s="15">
        <v>0</v>
      </c>
      <c r="J21385">
        <f t="shared" si="334"/>
        <v>40</v>
      </c>
    </row>
    <row r="21386" spans="1:10" x14ac:dyDescent="0.3">
      <c r="A21386" t="s">
        <v>21403</v>
      </c>
      <c r="C21386" s="18">
        <v>348.92359446856619</v>
      </c>
      <c r="D21386" s="1"/>
      <c r="E21386" s="1">
        <v>5</v>
      </c>
      <c r="F21386" s="1">
        <v>0</v>
      </c>
      <c r="G21386" s="1">
        <v>0</v>
      </c>
      <c r="H21386" s="1">
        <v>5</v>
      </c>
      <c r="I21386" s="15">
        <v>0</v>
      </c>
      <c r="J21386">
        <f t="shared" si="334"/>
        <v>40</v>
      </c>
    </row>
    <row r="21387" spans="1:10" x14ac:dyDescent="0.3">
      <c r="A21387" t="s">
        <v>21408</v>
      </c>
      <c r="C21387" s="18">
        <v>348.85934576821319</v>
      </c>
      <c r="D21387" s="1"/>
      <c r="E21387" s="1">
        <v>7</v>
      </c>
      <c r="F21387" s="1">
        <v>1</v>
      </c>
      <c r="G21387" s="1">
        <v>1</v>
      </c>
      <c r="H21387" s="1">
        <v>5</v>
      </c>
      <c r="I21387" s="15">
        <v>0.21428571428571427</v>
      </c>
      <c r="J21387">
        <f t="shared" si="334"/>
        <v>40</v>
      </c>
    </row>
    <row r="21388" spans="1:10" x14ac:dyDescent="0.3">
      <c r="A21388" t="s">
        <v>21392</v>
      </c>
      <c r="C21388" s="18">
        <v>348.84909269427845</v>
      </c>
      <c r="D21388" s="1"/>
      <c r="E21388" s="1">
        <v>5</v>
      </c>
      <c r="F21388" s="1">
        <v>0</v>
      </c>
      <c r="G21388" s="1">
        <v>0</v>
      </c>
      <c r="H21388" s="1">
        <v>5</v>
      </c>
      <c r="I21388" s="15">
        <v>0</v>
      </c>
      <c r="J21388">
        <f t="shared" si="334"/>
        <v>40</v>
      </c>
    </row>
    <row r="21389" spans="1:10" x14ac:dyDescent="0.3">
      <c r="A21389" t="s">
        <v>21415</v>
      </c>
      <c r="C21389" s="18">
        <v>348.84273211891161</v>
      </c>
      <c r="D21389" s="1"/>
      <c r="E21389" s="1">
        <v>5</v>
      </c>
      <c r="F21389" s="1">
        <v>0</v>
      </c>
      <c r="G21389" s="1">
        <v>0</v>
      </c>
      <c r="H21389" s="1">
        <v>5</v>
      </c>
      <c r="I21389" s="15">
        <v>0</v>
      </c>
      <c r="J21389">
        <f t="shared" si="334"/>
        <v>40</v>
      </c>
    </row>
    <row r="21390" spans="1:10" x14ac:dyDescent="0.3">
      <c r="A21390" t="s">
        <v>21394</v>
      </c>
      <c r="C21390" s="18">
        <v>348.80218704757601</v>
      </c>
      <c r="D21390" s="1"/>
      <c r="E21390" s="1">
        <v>5</v>
      </c>
      <c r="F21390" s="1">
        <v>0</v>
      </c>
      <c r="G21390" s="1">
        <v>0</v>
      </c>
      <c r="H21390" s="1">
        <v>5</v>
      </c>
      <c r="I21390" s="15">
        <v>0</v>
      </c>
      <c r="J21390">
        <f t="shared" si="334"/>
        <v>40</v>
      </c>
    </row>
    <row r="21391" spans="1:10" x14ac:dyDescent="0.3">
      <c r="A21391" t="s">
        <v>21395</v>
      </c>
      <c r="C21391" s="18">
        <v>348.77637307844088</v>
      </c>
      <c r="D21391" s="1"/>
      <c r="E21391" s="1">
        <v>5</v>
      </c>
      <c r="F21391" s="1">
        <v>0</v>
      </c>
      <c r="G21391" s="1">
        <v>0</v>
      </c>
      <c r="H21391" s="1">
        <v>5</v>
      </c>
      <c r="I21391" s="15">
        <v>0</v>
      </c>
      <c r="J21391">
        <f t="shared" si="334"/>
        <v>40</v>
      </c>
    </row>
    <row r="21392" spans="1:10" x14ac:dyDescent="0.3">
      <c r="A21392" t="s">
        <v>21397</v>
      </c>
      <c r="C21392" s="18">
        <v>348.76543170304609</v>
      </c>
      <c r="D21392" s="1"/>
      <c r="E21392" s="1">
        <v>5</v>
      </c>
      <c r="F21392" s="1">
        <v>0</v>
      </c>
      <c r="G21392" s="1">
        <v>0</v>
      </c>
      <c r="H21392" s="1">
        <v>5</v>
      </c>
      <c r="I21392" s="15">
        <v>0</v>
      </c>
      <c r="J21392">
        <f t="shared" si="334"/>
        <v>40</v>
      </c>
    </row>
    <row r="21393" spans="1:10" x14ac:dyDescent="0.3">
      <c r="A21393" t="s">
        <v>21398</v>
      </c>
      <c r="C21393" s="18">
        <v>348.76207199148149</v>
      </c>
      <c r="D21393" s="1"/>
      <c r="E21393" s="1">
        <v>5</v>
      </c>
      <c r="F21393" s="1">
        <v>0</v>
      </c>
      <c r="G21393" s="1">
        <v>0</v>
      </c>
      <c r="H21393" s="1">
        <v>5</v>
      </c>
      <c r="I21393" s="15">
        <v>0</v>
      </c>
      <c r="J21393">
        <f t="shared" si="334"/>
        <v>40</v>
      </c>
    </row>
    <row r="21394" spans="1:10" x14ac:dyDescent="0.3">
      <c r="A21394" t="s">
        <v>21399</v>
      </c>
      <c r="C21394" s="18">
        <v>348.75808281230513</v>
      </c>
      <c r="D21394" s="1"/>
      <c r="E21394" s="1">
        <v>5</v>
      </c>
      <c r="F21394" s="1">
        <v>0</v>
      </c>
      <c r="G21394" s="1">
        <v>0</v>
      </c>
      <c r="H21394" s="1">
        <v>5</v>
      </c>
      <c r="I21394" s="15">
        <v>0</v>
      </c>
      <c r="J21394">
        <f t="shared" si="334"/>
        <v>40</v>
      </c>
    </row>
    <row r="21395" spans="1:10" x14ac:dyDescent="0.3">
      <c r="A21395" t="s">
        <v>21401</v>
      </c>
      <c r="C21395" s="18">
        <v>348.70293174627568</v>
      </c>
      <c r="D21395" s="1"/>
      <c r="E21395" s="1">
        <v>7</v>
      </c>
      <c r="F21395" s="1">
        <v>1</v>
      </c>
      <c r="G21395" s="1">
        <v>0</v>
      </c>
      <c r="H21395" s="1">
        <v>6</v>
      </c>
      <c r="I21395" s="15">
        <v>0.14285714285714285</v>
      </c>
      <c r="J21395">
        <f t="shared" si="334"/>
        <v>40</v>
      </c>
    </row>
    <row r="21396" spans="1:10" x14ac:dyDescent="0.3">
      <c r="A21396" t="s">
        <v>21402</v>
      </c>
      <c r="C21396" s="18">
        <v>356.54742141702451</v>
      </c>
      <c r="D21396" s="1"/>
      <c r="E21396" s="1">
        <v>60</v>
      </c>
      <c r="F21396" s="1">
        <v>19</v>
      </c>
      <c r="G21396" s="1">
        <v>5</v>
      </c>
      <c r="H21396" s="1">
        <v>36</v>
      </c>
      <c r="I21396" s="15">
        <v>0.35833333333333334</v>
      </c>
      <c r="J21396">
        <f t="shared" si="334"/>
        <v>20</v>
      </c>
    </row>
    <row r="21397" spans="1:10" x14ac:dyDescent="0.3">
      <c r="A21397" t="s">
        <v>21512</v>
      </c>
      <c r="C21397" s="18">
        <v>348.68215038715817</v>
      </c>
      <c r="D21397" s="1"/>
      <c r="E21397" s="1">
        <v>11</v>
      </c>
      <c r="F21397" s="1">
        <v>3</v>
      </c>
      <c r="G21397" s="1">
        <v>0</v>
      </c>
      <c r="H21397" s="1">
        <v>8</v>
      </c>
      <c r="I21397" s="15">
        <v>0.27272727272727271</v>
      </c>
      <c r="J21397">
        <f t="shared" si="334"/>
        <v>40</v>
      </c>
    </row>
    <row r="21398" spans="1:10" x14ac:dyDescent="0.3">
      <c r="A21398" t="s">
        <v>21615</v>
      </c>
      <c r="C21398" s="18">
        <v>348.63704219539073</v>
      </c>
      <c r="D21398" s="1"/>
      <c r="E21398" s="1">
        <v>8</v>
      </c>
      <c r="F21398" s="1">
        <v>1</v>
      </c>
      <c r="G21398" s="1">
        <v>0</v>
      </c>
      <c r="H21398" s="1">
        <v>7</v>
      </c>
      <c r="I21398" s="15">
        <v>0.125</v>
      </c>
      <c r="J21398">
        <f t="shared" si="334"/>
        <v>40</v>
      </c>
    </row>
    <row r="21399" spans="1:10" x14ac:dyDescent="0.3">
      <c r="A21399" t="s">
        <v>21404</v>
      </c>
      <c r="C21399" s="18">
        <v>348.6218893064252</v>
      </c>
      <c r="D21399" s="1"/>
      <c r="E21399" s="1">
        <v>5</v>
      </c>
      <c r="F21399" s="1">
        <v>0</v>
      </c>
      <c r="G21399" s="1">
        <v>0</v>
      </c>
      <c r="H21399" s="1">
        <v>5</v>
      </c>
      <c r="I21399" s="15">
        <v>0</v>
      </c>
      <c r="J21399">
        <f t="shared" si="334"/>
        <v>40</v>
      </c>
    </row>
    <row r="21400" spans="1:10" x14ac:dyDescent="0.3">
      <c r="A21400" t="s">
        <v>21405</v>
      </c>
      <c r="C21400" s="18">
        <v>348.61925073487305</v>
      </c>
      <c r="D21400" s="1"/>
      <c r="E21400" s="1">
        <v>15</v>
      </c>
      <c r="F21400" s="1">
        <v>5</v>
      </c>
      <c r="G21400" s="1">
        <v>0</v>
      </c>
      <c r="H21400" s="1">
        <v>10</v>
      </c>
      <c r="I21400" s="15">
        <v>0.33333333333333331</v>
      </c>
      <c r="J21400">
        <f t="shared" si="334"/>
        <v>40</v>
      </c>
    </row>
    <row r="21401" spans="1:10" x14ac:dyDescent="0.3">
      <c r="A21401" t="s">
        <v>21406</v>
      </c>
      <c r="C21401" s="18">
        <v>348.60176417154503</v>
      </c>
      <c r="D21401" s="1"/>
      <c r="E21401" s="1">
        <v>5</v>
      </c>
      <c r="F21401" s="1">
        <v>0</v>
      </c>
      <c r="G21401" s="1">
        <v>0</v>
      </c>
      <c r="H21401" s="1">
        <v>5</v>
      </c>
      <c r="I21401" s="15">
        <v>0</v>
      </c>
      <c r="J21401">
        <f t="shared" si="334"/>
        <v>40</v>
      </c>
    </row>
    <row r="21402" spans="1:10" x14ac:dyDescent="0.3">
      <c r="A21402" t="s">
        <v>21407</v>
      </c>
      <c r="C21402" s="18">
        <v>348.59006703177602</v>
      </c>
      <c r="D21402" s="1"/>
      <c r="E21402" s="1">
        <v>5</v>
      </c>
      <c r="F21402" s="1">
        <v>0</v>
      </c>
      <c r="G21402" s="1">
        <v>0</v>
      </c>
      <c r="H21402" s="1">
        <v>5</v>
      </c>
      <c r="I21402" s="15">
        <v>0</v>
      </c>
      <c r="J21402">
        <f t="shared" si="334"/>
        <v>40</v>
      </c>
    </row>
    <row r="21403" spans="1:10" x14ac:dyDescent="0.3">
      <c r="A21403" t="s">
        <v>21713</v>
      </c>
      <c r="C21403" s="18">
        <v>348.56243398703822</v>
      </c>
      <c r="D21403" s="1"/>
      <c r="E21403" s="1">
        <v>37</v>
      </c>
      <c r="F21403" s="1">
        <v>12</v>
      </c>
      <c r="G21403" s="1">
        <v>1</v>
      </c>
      <c r="H21403" s="1">
        <v>24</v>
      </c>
      <c r="I21403" s="15">
        <v>0.33783783783783783</v>
      </c>
      <c r="J21403">
        <f t="shared" si="334"/>
        <v>20</v>
      </c>
    </row>
    <row r="21404" spans="1:10" x14ac:dyDescent="0.3">
      <c r="A21404" t="s">
        <v>21361</v>
      </c>
      <c r="C21404" s="18">
        <v>348.56001887229036</v>
      </c>
      <c r="D21404" s="1"/>
      <c r="E21404" s="1">
        <v>6</v>
      </c>
      <c r="F21404" s="1">
        <v>0</v>
      </c>
      <c r="G21404" s="1">
        <v>0</v>
      </c>
      <c r="H21404" s="1">
        <v>6</v>
      </c>
      <c r="I21404" s="15">
        <v>0</v>
      </c>
      <c r="J21404">
        <f t="shared" si="334"/>
        <v>40</v>
      </c>
    </row>
    <row r="21405" spans="1:10" x14ac:dyDescent="0.3">
      <c r="A21405" t="s">
        <v>21409</v>
      </c>
      <c r="C21405" s="18">
        <v>348.53286507060716</v>
      </c>
      <c r="D21405" s="1"/>
      <c r="E21405" s="1">
        <v>36</v>
      </c>
      <c r="F21405" s="1">
        <v>13</v>
      </c>
      <c r="G21405" s="1">
        <v>0</v>
      </c>
      <c r="H21405" s="1">
        <v>23</v>
      </c>
      <c r="I21405" s="15">
        <v>0.3611111111111111</v>
      </c>
      <c r="J21405">
        <f t="shared" si="334"/>
        <v>20</v>
      </c>
    </row>
    <row r="21406" spans="1:10" x14ac:dyDescent="0.3">
      <c r="A21406" s="21" t="s">
        <v>21444</v>
      </c>
      <c r="C21406" s="18">
        <v>348.50985067376286</v>
      </c>
      <c r="D21406" s="1"/>
      <c r="E21406" s="1">
        <v>6</v>
      </c>
      <c r="F21406" s="1">
        <v>0</v>
      </c>
      <c r="G21406" s="1">
        <v>0</v>
      </c>
      <c r="H21406" s="1">
        <v>6</v>
      </c>
      <c r="I21406" s="15">
        <v>0</v>
      </c>
      <c r="J21406">
        <f t="shared" si="334"/>
        <v>40</v>
      </c>
    </row>
    <row r="21407" spans="1:10" x14ac:dyDescent="0.3">
      <c r="A21407" t="s">
        <v>21413</v>
      </c>
      <c r="C21407" s="18">
        <v>348.44665198219445</v>
      </c>
      <c r="D21407" s="1"/>
      <c r="E21407" s="1">
        <v>13</v>
      </c>
      <c r="F21407" s="1">
        <v>3</v>
      </c>
      <c r="G21407" s="1">
        <v>1</v>
      </c>
      <c r="H21407" s="1">
        <v>9</v>
      </c>
      <c r="I21407" s="15">
        <v>0.26923076923076922</v>
      </c>
      <c r="J21407">
        <f t="shared" si="334"/>
        <v>40</v>
      </c>
    </row>
    <row r="21408" spans="1:10" x14ac:dyDescent="0.3">
      <c r="A21408" t="s">
        <v>21416</v>
      </c>
      <c r="C21408" s="18">
        <v>348.42784811878192</v>
      </c>
      <c r="D21408" s="1"/>
      <c r="E21408" s="1">
        <v>8</v>
      </c>
      <c r="F21408" s="1">
        <v>1</v>
      </c>
      <c r="G21408" s="1">
        <v>0</v>
      </c>
      <c r="H21408" s="1">
        <v>7</v>
      </c>
      <c r="I21408" s="15">
        <v>0.125</v>
      </c>
      <c r="J21408">
        <f t="shared" si="334"/>
        <v>40</v>
      </c>
    </row>
    <row r="21409" spans="1:10" x14ac:dyDescent="0.3">
      <c r="A21409" t="s">
        <v>20671</v>
      </c>
      <c r="C21409" s="18">
        <v>348.41160056477065</v>
      </c>
      <c r="D21409" s="1"/>
      <c r="E21409" s="1">
        <v>17</v>
      </c>
      <c r="F21409" s="1">
        <v>4</v>
      </c>
      <c r="G21409" s="1">
        <v>1</v>
      </c>
      <c r="H21409" s="1">
        <v>12</v>
      </c>
      <c r="I21409" s="15">
        <v>0.26470588235294118</v>
      </c>
      <c r="J21409">
        <f t="shared" si="334"/>
        <v>40</v>
      </c>
    </row>
    <row r="21410" spans="1:10" x14ac:dyDescent="0.3">
      <c r="A21410" t="s">
        <v>21417</v>
      </c>
      <c r="C21410" s="18">
        <v>348.40468170307588</v>
      </c>
      <c r="D21410" s="1"/>
      <c r="E21410" s="1">
        <v>16</v>
      </c>
      <c r="F21410" s="1">
        <v>5</v>
      </c>
      <c r="G21410" s="1">
        <v>0</v>
      </c>
      <c r="H21410" s="1">
        <v>11</v>
      </c>
      <c r="I21410" s="15">
        <v>0.3125</v>
      </c>
      <c r="J21410">
        <f t="shared" si="334"/>
        <v>40</v>
      </c>
    </row>
    <row r="21411" spans="1:10" x14ac:dyDescent="0.3">
      <c r="A21411" t="s">
        <v>21419</v>
      </c>
      <c r="C21411" s="18">
        <v>348.38420509553561</v>
      </c>
      <c r="D21411" s="1"/>
      <c r="E21411" s="1">
        <v>12</v>
      </c>
      <c r="F21411" s="1">
        <v>2</v>
      </c>
      <c r="G21411" s="1">
        <v>2</v>
      </c>
      <c r="H21411" s="1">
        <v>8</v>
      </c>
      <c r="I21411" s="15">
        <v>0.25</v>
      </c>
      <c r="J21411">
        <f t="shared" si="334"/>
        <v>40</v>
      </c>
    </row>
    <row r="21412" spans="1:10" x14ac:dyDescent="0.3">
      <c r="A21412" t="s">
        <v>21421</v>
      </c>
      <c r="C21412" s="18">
        <v>348.36705196682698</v>
      </c>
      <c r="D21412" s="1"/>
      <c r="E21412" s="1">
        <v>9</v>
      </c>
      <c r="F21412" s="1">
        <v>1</v>
      </c>
      <c r="G21412" s="1">
        <v>0</v>
      </c>
      <c r="H21412" s="1">
        <v>8</v>
      </c>
      <c r="I21412" s="15">
        <v>0.1111111111111111</v>
      </c>
      <c r="J21412">
        <f t="shared" si="334"/>
        <v>40</v>
      </c>
    </row>
    <row r="21413" spans="1:10" x14ac:dyDescent="0.3">
      <c r="A21413" t="s">
        <v>21594</v>
      </c>
      <c r="C21413" s="18">
        <v>348.36141909986065</v>
      </c>
      <c r="D21413" s="1"/>
      <c r="E21413" s="1">
        <v>17</v>
      </c>
      <c r="F21413" s="1">
        <v>5</v>
      </c>
      <c r="G21413" s="1">
        <v>0</v>
      </c>
      <c r="H21413" s="1">
        <v>12</v>
      </c>
      <c r="I21413" s="15">
        <v>0.29411764705882354</v>
      </c>
      <c r="J21413">
        <f t="shared" si="334"/>
        <v>40</v>
      </c>
    </row>
    <row r="21414" spans="1:10" x14ac:dyDescent="0.3">
      <c r="A21414" t="s">
        <v>21430</v>
      </c>
      <c r="C21414" s="18">
        <v>348.32763323860604</v>
      </c>
      <c r="D21414" s="1"/>
      <c r="E21414" s="1">
        <v>36</v>
      </c>
      <c r="F21414" s="1">
        <v>8</v>
      </c>
      <c r="G21414" s="1">
        <v>2</v>
      </c>
      <c r="H21414" s="1">
        <v>26</v>
      </c>
      <c r="I21414" s="15">
        <v>0.25</v>
      </c>
      <c r="J21414">
        <f t="shared" si="334"/>
        <v>20</v>
      </c>
    </row>
    <row r="21415" spans="1:10" x14ac:dyDescent="0.3">
      <c r="A21415" t="s">
        <v>21687</v>
      </c>
      <c r="C21415" s="18">
        <v>348.31675240320408</v>
      </c>
      <c r="D21415" s="1"/>
      <c r="E21415" s="1">
        <v>35</v>
      </c>
      <c r="F21415" s="1">
        <v>7</v>
      </c>
      <c r="G21415" s="1">
        <v>1</v>
      </c>
      <c r="H21415" s="1">
        <v>27</v>
      </c>
      <c r="I21415" s="15">
        <v>0.21428571428571427</v>
      </c>
      <c r="J21415">
        <f t="shared" si="334"/>
        <v>20</v>
      </c>
    </row>
    <row r="21416" spans="1:10" x14ac:dyDescent="0.3">
      <c r="A21416" t="s">
        <v>21423</v>
      </c>
      <c r="C21416" s="18">
        <v>348.31371926291013</v>
      </c>
      <c r="D21416" s="1"/>
      <c r="E21416" s="1">
        <v>8</v>
      </c>
      <c r="F21416" s="1">
        <v>1</v>
      </c>
      <c r="G21416" s="1">
        <v>1</v>
      </c>
      <c r="H21416" s="1">
        <v>6</v>
      </c>
      <c r="I21416" s="15">
        <v>0.1875</v>
      </c>
      <c r="J21416">
        <f t="shared" si="334"/>
        <v>40</v>
      </c>
    </row>
    <row r="21417" spans="1:10" x14ac:dyDescent="0.3">
      <c r="A21417" s="21" t="s">
        <v>21424</v>
      </c>
      <c r="C21417" s="18">
        <v>348.31195067699036</v>
      </c>
      <c r="D21417" s="1"/>
      <c r="E21417" s="1">
        <v>11</v>
      </c>
      <c r="F21417" s="1">
        <v>2</v>
      </c>
      <c r="G21417" s="1">
        <v>1</v>
      </c>
      <c r="H21417" s="1">
        <v>8</v>
      </c>
      <c r="I21417" s="15">
        <v>0.22727272727272727</v>
      </c>
      <c r="J21417">
        <f t="shared" si="334"/>
        <v>40</v>
      </c>
    </row>
    <row r="21418" spans="1:10" x14ac:dyDescent="0.3">
      <c r="A21418" t="s">
        <v>21425</v>
      </c>
      <c r="C21418" s="18">
        <v>348.29409932770562</v>
      </c>
      <c r="D21418" s="1"/>
      <c r="E21418" s="1">
        <v>23</v>
      </c>
      <c r="F21418" s="1">
        <v>8</v>
      </c>
      <c r="G21418" s="1">
        <v>0</v>
      </c>
      <c r="H21418" s="1">
        <v>15</v>
      </c>
      <c r="I21418" s="15">
        <v>0.34782608695652173</v>
      </c>
      <c r="J21418">
        <f t="shared" si="334"/>
        <v>40</v>
      </c>
    </row>
    <row r="21419" spans="1:10" x14ac:dyDescent="0.3">
      <c r="A21419" t="s">
        <v>21428</v>
      </c>
      <c r="C21419" s="18">
        <v>348.27288162946593</v>
      </c>
      <c r="D21419" s="1"/>
      <c r="E21419" s="1">
        <v>17</v>
      </c>
      <c r="F21419" s="1">
        <v>6</v>
      </c>
      <c r="G21419" s="1">
        <v>0</v>
      </c>
      <c r="H21419" s="1">
        <v>11</v>
      </c>
      <c r="I21419" s="15">
        <v>0.35294117647058826</v>
      </c>
      <c r="J21419">
        <f t="shared" si="334"/>
        <v>40</v>
      </c>
    </row>
    <row r="21420" spans="1:10" x14ac:dyDescent="0.3">
      <c r="A21420" t="s">
        <v>21431</v>
      </c>
      <c r="C21420" s="18">
        <v>348.24560833414972</v>
      </c>
      <c r="D21420" s="1"/>
      <c r="E21420" s="1">
        <v>10</v>
      </c>
      <c r="F21420" s="1">
        <v>2</v>
      </c>
      <c r="G21420" s="1">
        <v>0</v>
      </c>
      <c r="H21420" s="1">
        <v>8</v>
      </c>
      <c r="I21420" s="15">
        <v>0.2</v>
      </c>
      <c r="J21420">
        <f t="shared" si="334"/>
        <v>40</v>
      </c>
    </row>
    <row r="21421" spans="1:10" x14ac:dyDescent="0.3">
      <c r="A21421" s="21" t="s">
        <v>21432</v>
      </c>
      <c r="C21421" s="18">
        <v>348.20466890580326</v>
      </c>
      <c r="D21421" s="1"/>
      <c r="E21421" s="1">
        <v>10</v>
      </c>
      <c r="F21421" s="1">
        <v>2</v>
      </c>
      <c r="G21421" s="1">
        <v>0</v>
      </c>
      <c r="H21421" s="1">
        <v>8</v>
      </c>
      <c r="I21421" s="15">
        <v>0.2</v>
      </c>
      <c r="J21421">
        <f t="shared" si="334"/>
        <v>40</v>
      </c>
    </row>
    <row r="21422" spans="1:10" x14ac:dyDescent="0.3">
      <c r="A21422" t="s">
        <v>21481</v>
      </c>
      <c r="C21422" s="18">
        <v>348.20072488213447</v>
      </c>
      <c r="D21422" s="1"/>
      <c r="E21422" s="1">
        <v>5</v>
      </c>
      <c r="F21422" s="1">
        <v>0</v>
      </c>
      <c r="G21422" s="1">
        <v>0</v>
      </c>
      <c r="H21422" s="1">
        <v>5</v>
      </c>
      <c r="I21422" s="15">
        <v>0</v>
      </c>
      <c r="J21422">
        <f t="shared" si="334"/>
        <v>40</v>
      </c>
    </row>
    <row r="21423" spans="1:10" x14ac:dyDescent="0.3">
      <c r="A21423" t="s">
        <v>21472</v>
      </c>
      <c r="C21423" s="18">
        <v>348.18542424731902</v>
      </c>
      <c r="D21423" s="1"/>
      <c r="E21423" s="1">
        <v>15</v>
      </c>
      <c r="F21423" s="1">
        <v>4</v>
      </c>
      <c r="G21423" s="1">
        <v>0</v>
      </c>
      <c r="H21423" s="1">
        <v>11</v>
      </c>
      <c r="I21423" s="15">
        <v>0.26666666666666666</v>
      </c>
      <c r="J21423">
        <f t="shared" si="334"/>
        <v>40</v>
      </c>
    </row>
    <row r="21424" spans="1:10" x14ac:dyDescent="0.3">
      <c r="A21424" t="s">
        <v>21435</v>
      </c>
      <c r="C21424" s="18">
        <v>348.18181213809663</v>
      </c>
      <c r="D21424" s="1"/>
      <c r="E21424" s="1">
        <v>31</v>
      </c>
      <c r="F21424" s="1">
        <v>11</v>
      </c>
      <c r="G21424" s="1">
        <v>1</v>
      </c>
      <c r="H21424" s="1">
        <v>19</v>
      </c>
      <c r="I21424" s="15">
        <v>0.37096774193548387</v>
      </c>
      <c r="J21424">
        <f t="shared" si="334"/>
        <v>20</v>
      </c>
    </row>
    <row r="21425" spans="1:10" x14ac:dyDescent="0.3">
      <c r="A21425" t="s">
        <v>21433</v>
      </c>
      <c r="C21425" s="18">
        <v>348.16612675730096</v>
      </c>
      <c r="D21425" s="1"/>
      <c r="E21425" s="1">
        <v>12</v>
      </c>
      <c r="F21425" s="1">
        <v>3</v>
      </c>
      <c r="G21425" s="1">
        <v>0</v>
      </c>
      <c r="H21425" s="1">
        <v>9</v>
      </c>
      <c r="I21425" s="15">
        <v>0.25</v>
      </c>
      <c r="J21425">
        <f t="shared" si="334"/>
        <v>40</v>
      </c>
    </row>
    <row r="21426" spans="1:10" x14ac:dyDescent="0.3">
      <c r="A21426" t="s">
        <v>21434</v>
      </c>
      <c r="C21426" s="18">
        <v>348.15594738420873</v>
      </c>
      <c r="D21426" s="1"/>
      <c r="E21426" s="1">
        <v>9</v>
      </c>
      <c r="F21426" s="1">
        <v>2</v>
      </c>
      <c r="G21426" s="1">
        <v>0</v>
      </c>
      <c r="H21426" s="1">
        <v>7</v>
      </c>
      <c r="I21426" s="15">
        <v>0.22222222222222221</v>
      </c>
      <c r="J21426">
        <f t="shared" si="334"/>
        <v>40</v>
      </c>
    </row>
    <row r="21427" spans="1:10" x14ac:dyDescent="0.3">
      <c r="A21427" t="s">
        <v>19657</v>
      </c>
      <c r="C21427" s="18">
        <v>348.15189851276818</v>
      </c>
      <c r="D21427" s="1"/>
      <c r="E21427" s="1">
        <v>24</v>
      </c>
      <c r="F21427" s="1">
        <v>7</v>
      </c>
      <c r="G21427" s="1">
        <v>1</v>
      </c>
      <c r="H21427" s="1">
        <v>16</v>
      </c>
      <c r="I21427" s="15">
        <v>0.3125</v>
      </c>
      <c r="J21427">
        <f t="shared" si="334"/>
        <v>40</v>
      </c>
    </row>
    <row r="21428" spans="1:10" x14ac:dyDescent="0.3">
      <c r="A21428" t="s">
        <v>16502</v>
      </c>
      <c r="C21428" s="18">
        <v>348.10422720253206</v>
      </c>
      <c r="D21428" s="1"/>
      <c r="E21428" s="1">
        <v>17</v>
      </c>
      <c r="F21428" s="1">
        <v>5</v>
      </c>
      <c r="G21428" s="1">
        <v>0</v>
      </c>
      <c r="H21428" s="1">
        <v>12</v>
      </c>
      <c r="I21428" s="15">
        <v>0.29411764705882354</v>
      </c>
      <c r="J21428">
        <f t="shared" si="334"/>
        <v>40</v>
      </c>
    </row>
    <row r="21429" spans="1:10" x14ac:dyDescent="0.3">
      <c r="A21429" t="s">
        <v>21437</v>
      </c>
      <c r="C21429" s="18">
        <v>348.0901934417102</v>
      </c>
      <c r="D21429" s="1"/>
      <c r="E21429" s="1">
        <v>13</v>
      </c>
      <c r="F21429" s="1">
        <v>3</v>
      </c>
      <c r="G21429" s="1">
        <v>0</v>
      </c>
      <c r="H21429" s="1">
        <v>10</v>
      </c>
      <c r="I21429" s="15">
        <v>0.23076923076923078</v>
      </c>
      <c r="J21429">
        <f t="shared" si="334"/>
        <v>40</v>
      </c>
    </row>
    <row r="21430" spans="1:10" x14ac:dyDescent="0.3">
      <c r="A21430" t="s">
        <v>21439</v>
      </c>
      <c r="C21430" s="18">
        <v>348.05952952117593</v>
      </c>
      <c r="D21430" s="1"/>
      <c r="E21430" s="1">
        <v>5</v>
      </c>
      <c r="F21430" s="1">
        <v>0</v>
      </c>
      <c r="G21430" s="1">
        <v>0</v>
      </c>
      <c r="H21430" s="1">
        <v>5</v>
      </c>
      <c r="I21430" s="15">
        <v>0</v>
      </c>
      <c r="J21430">
        <f t="shared" si="334"/>
        <v>40</v>
      </c>
    </row>
    <row r="21431" spans="1:10" x14ac:dyDescent="0.3">
      <c r="A21431" t="s">
        <v>21441</v>
      </c>
      <c r="C21431" s="18">
        <v>348.04725998098024</v>
      </c>
      <c r="D21431" s="1"/>
      <c r="E21431" s="1">
        <v>9</v>
      </c>
      <c r="F21431" s="1">
        <v>1</v>
      </c>
      <c r="G21431" s="1">
        <v>2</v>
      </c>
      <c r="H21431" s="1">
        <v>6</v>
      </c>
      <c r="I21431" s="15">
        <v>0.22222222222222221</v>
      </c>
      <c r="J21431">
        <f t="shared" si="334"/>
        <v>40</v>
      </c>
    </row>
    <row r="21432" spans="1:10" x14ac:dyDescent="0.3">
      <c r="A21432" t="s">
        <v>21440</v>
      </c>
      <c r="C21432" s="18">
        <v>348.02197072486126</v>
      </c>
      <c r="D21432" s="1"/>
      <c r="E21432" s="1">
        <v>32</v>
      </c>
      <c r="F21432" s="1">
        <v>11</v>
      </c>
      <c r="G21432" s="1">
        <v>0</v>
      </c>
      <c r="H21432" s="1">
        <v>21</v>
      </c>
      <c r="I21432" s="15">
        <v>0.34375</v>
      </c>
      <c r="J21432">
        <f t="shared" si="334"/>
        <v>20</v>
      </c>
    </row>
    <row r="21433" spans="1:10" x14ac:dyDescent="0.3">
      <c r="A21433" t="s">
        <v>21442</v>
      </c>
      <c r="C21433" s="18">
        <v>347.98037994694852</v>
      </c>
      <c r="D21433" s="1"/>
      <c r="E21433" s="1">
        <v>8</v>
      </c>
      <c r="F21433" s="1">
        <v>1</v>
      </c>
      <c r="G21433" s="1">
        <v>0</v>
      </c>
      <c r="H21433" s="1">
        <v>7</v>
      </c>
      <c r="I21433" s="15">
        <v>0.125</v>
      </c>
      <c r="J21433">
        <f t="shared" si="334"/>
        <v>40</v>
      </c>
    </row>
    <row r="21434" spans="1:10" x14ac:dyDescent="0.3">
      <c r="A21434" t="s">
        <v>21443</v>
      </c>
      <c r="C21434" s="18">
        <v>347.97366077141277</v>
      </c>
      <c r="D21434" s="1"/>
      <c r="E21434" s="1">
        <v>5</v>
      </c>
      <c r="F21434" s="1">
        <v>0</v>
      </c>
      <c r="G21434" s="1">
        <v>0</v>
      </c>
      <c r="H21434" s="1">
        <v>5</v>
      </c>
      <c r="I21434" s="15">
        <v>0</v>
      </c>
      <c r="J21434">
        <f t="shared" si="334"/>
        <v>40</v>
      </c>
    </row>
    <row r="21435" spans="1:10" x14ac:dyDescent="0.3">
      <c r="A21435" t="s">
        <v>21505</v>
      </c>
      <c r="C21435" s="18">
        <v>347.96344978354023</v>
      </c>
      <c r="D21435" s="1"/>
      <c r="E21435" s="1">
        <v>5</v>
      </c>
      <c r="F21435" s="1">
        <v>0</v>
      </c>
      <c r="G21435" s="1">
        <v>0</v>
      </c>
      <c r="H21435" s="1">
        <v>5</v>
      </c>
      <c r="I21435" s="15">
        <v>0</v>
      </c>
      <c r="J21435">
        <f t="shared" si="334"/>
        <v>40</v>
      </c>
    </row>
    <row r="21436" spans="1:10" x14ac:dyDescent="0.3">
      <c r="A21436" t="s">
        <v>21445</v>
      </c>
      <c r="C21436" s="18">
        <v>347.95686096398032</v>
      </c>
      <c r="D21436" s="1"/>
      <c r="E21436" s="1">
        <v>5</v>
      </c>
      <c r="F21436" s="1">
        <v>0</v>
      </c>
      <c r="G21436" s="1">
        <v>0</v>
      </c>
      <c r="H21436" s="1">
        <v>5</v>
      </c>
      <c r="I21436" s="15">
        <v>0</v>
      </c>
      <c r="J21436">
        <f t="shared" si="334"/>
        <v>40</v>
      </c>
    </row>
    <row r="21437" spans="1:10" x14ac:dyDescent="0.3">
      <c r="A21437" t="s">
        <v>21453</v>
      </c>
      <c r="C21437" s="18">
        <v>347.95475617098725</v>
      </c>
      <c r="D21437" s="1"/>
      <c r="E21437" s="1">
        <v>5</v>
      </c>
      <c r="F21437" s="1">
        <v>0</v>
      </c>
      <c r="G21437" s="1">
        <v>0</v>
      </c>
      <c r="H21437" s="1">
        <v>5</v>
      </c>
      <c r="I21437" s="15">
        <v>0</v>
      </c>
      <c r="J21437">
        <f t="shared" si="334"/>
        <v>40</v>
      </c>
    </row>
    <row r="21438" spans="1:10" x14ac:dyDescent="0.3">
      <c r="A21438" t="s">
        <v>21446</v>
      </c>
      <c r="C21438" s="18">
        <v>347.94784959031534</v>
      </c>
      <c r="D21438" s="1"/>
      <c r="E21438" s="1">
        <v>36</v>
      </c>
      <c r="F21438" s="1">
        <v>12</v>
      </c>
      <c r="G21438" s="1">
        <v>4</v>
      </c>
      <c r="H21438" s="1">
        <v>20</v>
      </c>
      <c r="I21438" s="15">
        <v>0.3888888888888889</v>
      </c>
      <c r="J21438">
        <f t="shared" si="334"/>
        <v>20</v>
      </c>
    </row>
    <row r="21439" spans="1:10" x14ac:dyDescent="0.3">
      <c r="A21439" t="s">
        <v>21447</v>
      </c>
      <c r="C21439" s="18">
        <v>347.93927009820322</v>
      </c>
      <c r="D21439" s="1"/>
      <c r="E21439" s="1">
        <v>11</v>
      </c>
      <c r="F21439" s="1">
        <v>2</v>
      </c>
      <c r="G21439" s="1">
        <v>1</v>
      </c>
      <c r="H21439" s="1">
        <v>8</v>
      </c>
      <c r="I21439" s="15">
        <v>0.22727272727272727</v>
      </c>
      <c r="J21439">
        <f t="shared" si="334"/>
        <v>40</v>
      </c>
    </row>
    <row r="21440" spans="1:10" x14ac:dyDescent="0.3">
      <c r="A21440" t="s">
        <v>21448</v>
      </c>
      <c r="C21440" s="18">
        <v>347.93866100923748</v>
      </c>
      <c r="D21440" s="1"/>
      <c r="E21440" s="1">
        <v>10</v>
      </c>
      <c r="F21440" s="1">
        <v>2</v>
      </c>
      <c r="G21440" s="1">
        <v>0</v>
      </c>
      <c r="H21440" s="1">
        <v>8</v>
      </c>
      <c r="I21440" s="15">
        <v>0.2</v>
      </c>
      <c r="J21440">
        <f t="shared" si="334"/>
        <v>40</v>
      </c>
    </row>
    <row r="21441" spans="1:10" x14ac:dyDescent="0.3">
      <c r="A21441" t="s">
        <v>21456</v>
      </c>
      <c r="C21441" s="18">
        <v>347.92706290334718</v>
      </c>
      <c r="D21441" s="1"/>
      <c r="E21441" s="1">
        <v>5</v>
      </c>
      <c r="F21441" s="1">
        <v>0</v>
      </c>
      <c r="G21441" s="1">
        <v>0</v>
      </c>
      <c r="H21441" s="1">
        <v>5</v>
      </c>
      <c r="I21441" s="15">
        <v>0</v>
      </c>
      <c r="J21441">
        <f t="shared" si="334"/>
        <v>40</v>
      </c>
    </row>
    <row r="21442" spans="1:10" x14ac:dyDescent="0.3">
      <c r="A21442" t="s">
        <v>21449</v>
      </c>
      <c r="C21442" s="18">
        <v>347.92494867177703</v>
      </c>
      <c r="D21442" s="1"/>
      <c r="E21442" s="1">
        <v>6</v>
      </c>
      <c r="F21442" s="1">
        <v>0</v>
      </c>
      <c r="G21442" s="1">
        <v>0</v>
      </c>
      <c r="H21442" s="1">
        <v>6</v>
      </c>
      <c r="I21442" s="15">
        <v>0</v>
      </c>
      <c r="J21442">
        <f t="shared" si="334"/>
        <v>40</v>
      </c>
    </row>
    <row r="21443" spans="1:10" x14ac:dyDescent="0.3">
      <c r="A21443" t="s">
        <v>21450</v>
      </c>
      <c r="C21443" s="18">
        <v>347.92125560729204</v>
      </c>
      <c r="D21443" s="1"/>
      <c r="E21443" s="1">
        <v>8</v>
      </c>
      <c r="F21443" s="1">
        <v>0</v>
      </c>
      <c r="G21443" s="1">
        <v>2</v>
      </c>
      <c r="H21443" s="1">
        <v>6</v>
      </c>
      <c r="I21443" s="15">
        <v>0.125</v>
      </c>
      <c r="J21443">
        <f t="shared" si="334"/>
        <v>40</v>
      </c>
    </row>
    <row r="21444" spans="1:10" x14ac:dyDescent="0.3">
      <c r="A21444" t="s">
        <v>21451</v>
      </c>
      <c r="C21444" s="18">
        <v>347.91793061311648</v>
      </c>
      <c r="D21444" s="1"/>
      <c r="E21444" s="1">
        <v>12</v>
      </c>
      <c r="F21444" s="1">
        <v>3</v>
      </c>
      <c r="G21444" s="1">
        <v>0</v>
      </c>
      <c r="H21444" s="1">
        <v>9</v>
      </c>
      <c r="I21444" s="15">
        <v>0.25</v>
      </c>
      <c r="J21444">
        <f t="shared" ref="J21444:J21507" si="335">IF(E21444&lt;=30,40,20)</f>
        <v>40</v>
      </c>
    </row>
    <row r="21445" spans="1:10" x14ac:dyDescent="0.3">
      <c r="A21445" t="s">
        <v>21452</v>
      </c>
      <c r="C21445" s="18">
        <v>347.91632515441125</v>
      </c>
      <c r="D21445" s="1"/>
      <c r="E21445" s="1">
        <v>22</v>
      </c>
      <c r="F21445" s="1">
        <v>7</v>
      </c>
      <c r="G21445" s="1">
        <v>2</v>
      </c>
      <c r="H21445" s="1">
        <v>13</v>
      </c>
      <c r="I21445" s="15">
        <v>0.36363636363636365</v>
      </c>
      <c r="J21445">
        <f t="shared" si="335"/>
        <v>40</v>
      </c>
    </row>
    <row r="21446" spans="1:10" x14ac:dyDescent="0.3">
      <c r="A21446" t="s">
        <v>22604</v>
      </c>
      <c r="C21446" s="18">
        <v>347.77262607111305</v>
      </c>
      <c r="D21446" s="1"/>
      <c r="E21446" s="1">
        <v>42</v>
      </c>
      <c r="F21446" s="1">
        <v>17</v>
      </c>
      <c r="G21446" s="1">
        <v>3</v>
      </c>
      <c r="H21446" s="1">
        <v>22</v>
      </c>
      <c r="I21446" s="15">
        <v>0.44047619047619047</v>
      </c>
      <c r="J21446">
        <f t="shared" si="335"/>
        <v>20</v>
      </c>
    </row>
    <row r="21447" spans="1:10" x14ac:dyDescent="0.3">
      <c r="A21447" s="21" t="s">
        <v>21429</v>
      </c>
      <c r="C21447" s="18">
        <v>347.77180006115566</v>
      </c>
      <c r="D21447" s="1"/>
      <c r="E21447" s="1">
        <v>5</v>
      </c>
      <c r="F21447" s="1">
        <v>0</v>
      </c>
      <c r="G21447" s="1">
        <v>0</v>
      </c>
      <c r="H21447" s="1">
        <v>5</v>
      </c>
      <c r="I21447" s="15">
        <v>0</v>
      </c>
      <c r="J21447">
        <f t="shared" si="335"/>
        <v>40</v>
      </c>
    </row>
    <row r="21448" spans="1:10" x14ac:dyDescent="0.3">
      <c r="A21448" t="s">
        <v>21455</v>
      </c>
      <c r="C21448" s="18">
        <v>347.77036142098609</v>
      </c>
      <c r="D21448" s="1"/>
      <c r="E21448" s="1">
        <v>67</v>
      </c>
      <c r="F21448" s="1">
        <v>22</v>
      </c>
      <c r="G21448" s="1">
        <v>2</v>
      </c>
      <c r="H21448" s="1">
        <v>43</v>
      </c>
      <c r="I21448" s="15">
        <v>0.34328358208955223</v>
      </c>
      <c r="J21448">
        <f t="shared" si="335"/>
        <v>20</v>
      </c>
    </row>
    <row r="21449" spans="1:10" x14ac:dyDescent="0.3">
      <c r="A21449" t="s">
        <v>21879</v>
      </c>
      <c r="C21449" s="18">
        <v>347.75743772223848</v>
      </c>
      <c r="D21449" s="1"/>
      <c r="E21449" s="1">
        <v>15</v>
      </c>
      <c r="F21449" s="1">
        <v>4</v>
      </c>
      <c r="G21449" s="1">
        <v>0</v>
      </c>
      <c r="H21449" s="1">
        <v>11</v>
      </c>
      <c r="I21449" s="15">
        <v>0.26666666666666666</v>
      </c>
      <c r="J21449">
        <f t="shared" si="335"/>
        <v>40</v>
      </c>
    </row>
    <row r="21450" spans="1:10" x14ac:dyDescent="0.3">
      <c r="A21450" t="s">
        <v>21457</v>
      </c>
      <c r="C21450" s="18">
        <v>347.74174381632014</v>
      </c>
      <c r="D21450" s="1"/>
      <c r="E21450" s="1">
        <v>5</v>
      </c>
      <c r="F21450" s="1">
        <v>0</v>
      </c>
      <c r="G21450" s="1">
        <v>0</v>
      </c>
      <c r="H21450" s="1">
        <v>5</v>
      </c>
      <c r="I21450" s="15">
        <v>0</v>
      </c>
      <c r="J21450">
        <f t="shared" si="335"/>
        <v>40</v>
      </c>
    </row>
    <row r="21451" spans="1:10" x14ac:dyDescent="0.3">
      <c r="A21451" t="s">
        <v>21458</v>
      </c>
      <c r="C21451" s="18">
        <v>347.72940610305426</v>
      </c>
      <c r="D21451" s="1"/>
      <c r="E21451" s="1">
        <v>6</v>
      </c>
      <c r="F21451" s="1">
        <v>0</v>
      </c>
      <c r="G21451" s="1">
        <v>1</v>
      </c>
      <c r="H21451" s="1">
        <v>5</v>
      </c>
      <c r="I21451" s="15">
        <v>8.3333333333333329E-2</v>
      </c>
      <c r="J21451">
        <f t="shared" si="335"/>
        <v>40</v>
      </c>
    </row>
    <row r="21452" spans="1:10" x14ac:dyDescent="0.3">
      <c r="A21452" t="s">
        <v>21459</v>
      </c>
      <c r="C21452" s="18">
        <v>347.71186610453066</v>
      </c>
      <c r="D21452" s="1"/>
      <c r="E21452" s="1">
        <v>10</v>
      </c>
      <c r="F21452" s="1">
        <v>2</v>
      </c>
      <c r="G21452" s="1">
        <v>0</v>
      </c>
      <c r="H21452" s="1">
        <v>8</v>
      </c>
      <c r="I21452" s="15">
        <v>0.2</v>
      </c>
      <c r="J21452">
        <f t="shared" si="335"/>
        <v>40</v>
      </c>
    </row>
    <row r="21453" spans="1:10" x14ac:dyDescent="0.3">
      <c r="A21453" t="s">
        <v>21460</v>
      </c>
      <c r="C21453" s="18">
        <v>347.67397826729268</v>
      </c>
      <c r="D21453" s="1"/>
      <c r="E21453" s="1">
        <v>5</v>
      </c>
      <c r="F21453" s="1">
        <v>0</v>
      </c>
      <c r="G21453" s="1">
        <v>0</v>
      </c>
      <c r="H21453" s="1">
        <v>5</v>
      </c>
      <c r="I21453" s="15">
        <v>0</v>
      </c>
      <c r="J21453">
        <f t="shared" si="335"/>
        <v>40</v>
      </c>
    </row>
    <row r="21454" spans="1:10" x14ac:dyDescent="0.3">
      <c r="A21454" t="s">
        <v>21462</v>
      </c>
      <c r="C21454" s="18">
        <v>347.63589826361721</v>
      </c>
      <c r="D21454" s="1"/>
      <c r="E21454" s="1">
        <v>12</v>
      </c>
      <c r="F21454" s="1">
        <v>1</v>
      </c>
      <c r="G21454" s="1">
        <v>0</v>
      </c>
      <c r="H21454" s="1">
        <v>11</v>
      </c>
      <c r="I21454" s="15">
        <v>8.3333333333333329E-2</v>
      </c>
      <c r="J21454">
        <f t="shared" si="335"/>
        <v>40</v>
      </c>
    </row>
    <row r="21455" spans="1:10" x14ac:dyDescent="0.3">
      <c r="A21455" t="s">
        <v>21463</v>
      </c>
      <c r="C21455" s="18">
        <v>347.61140874717915</v>
      </c>
      <c r="D21455" s="1"/>
      <c r="E21455" s="1">
        <v>17</v>
      </c>
      <c r="F21455" s="1">
        <v>4</v>
      </c>
      <c r="G21455" s="1">
        <v>4</v>
      </c>
      <c r="H21455" s="1">
        <v>9</v>
      </c>
      <c r="I21455" s="15">
        <v>0.35294117647058826</v>
      </c>
      <c r="J21455">
        <f t="shared" si="335"/>
        <v>40</v>
      </c>
    </row>
    <row r="21456" spans="1:10" x14ac:dyDescent="0.3">
      <c r="A21456" t="s">
        <v>21464</v>
      </c>
      <c r="C21456" s="18">
        <v>347.59351367407561</v>
      </c>
      <c r="D21456" s="1"/>
      <c r="E21456" s="1">
        <v>9</v>
      </c>
      <c r="F21456" s="1">
        <v>2</v>
      </c>
      <c r="G21456" s="1">
        <v>0</v>
      </c>
      <c r="H21456" s="1">
        <v>7</v>
      </c>
      <c r="I21456" s="15">
        <v>0.22222222222222221</v>
      </c>
      <c r="J21456">
        <f t="shared" si="335"/>
        <v>40</v>
      </c>
    </row>
    <row r="21457" spans="1:10" x14ac:dyDescent="0.3">
      <c r="A21457" t="s">
        <v>21465</v>
      </c>
      <c r="C21457" s="18">
        <v>347.58963831434465</v>
      </c>
      <c r="D21457" s="1"/>
      <c r="E21457" s="1">
        <v>10</v>
      </c>
      <c r="F21457" s="1">
        <v>2</v>
      </c>
      <c r="G21457" s="1">
        <v>1</v>
      </c>
      <c r="H21457" s="1">
        <v>7</v>
      </c>
      <c r="I21457" s="15">
        <v>0.25</v>
      </c>
      <c r="J21457">
        <f t="shared" si="335"/>
        <v>40</v>
      </c>
    </row>
    <row r="21458" spans="1:10" x14ac:dyDescent="0.3">
      <c r="A21458" t="s">
        <v>21662</v>
      </c>
      <c r="C21458" s="18">
        <v>347.57298444427539</v>
      </c>
      <c r="D21458" s="1"/>
      <c r="E21458" s="1">
        <v>79</v>
      </c>
      <c r="F21458" s="1">
        <v>36</v>
      </c>
      <c r="G21458" s="1">
        <v>2</v>
      </c>
      <c r="H21458" s="1">
        <v>41</v>
      </c>
      <c r="I21458" s="15">
        <v>0.46835443037974683</v>
      </c>
      <c r="J21458">
        <f t="shared" si="335"/>
        <v>20</v>
      </c>
    </row>
    <row r="21459" spans="1:10" x14ac:dyDescent="0.3">
      <c r="A21459" t="s">
        <v>22433</v>
      </c>
      <c r="C21459" s="18">
        <v>347.54875533245519</v>
      </c>
      <c r="D21459" s="1"/>
      <c r="E21459" s="1">
        <v>75</v>
      </c>
      <c r="F21459" s="1">
        <v>26</v>
      </c>
      <c r="G21459" s="1">
        <v>0</v>
      </c>
      <c r="H21459" s="1">
        <v>49</v>
      </c>
      <c r="I21459" s="15">
        <v>0.34666666666666668</v>
      </c>
      <c r="J21459">
        <f t="shared" si="335"/>
        <v>20</v>
      </c>
    </row>
    <row r="21460" spans="1:10" x14ac:dyDescent="0.3">
      <c r="A21460" t="s">
        <v>21466</v>
      </c>
      <c r="C21460" s="18">
        <v>347.54219789775453</v>
      </c>
      <c r="D21460" s="1"/>
      <c r="E21460" s="1">
        <v>12</v>
      </c>
      <c r="F21460" s="1">
        <v>3</v>
      </c>
      <c r="G21460" s="1">
        <v>0</v>
      </c>
      <c r="H21460" s="1">
        <v>9</v>
      </c>
      <c r="I21460" s="15">
        <v>0.25</v>
      </c>
      <c r="J21460">
        <f t="shared" si="335"/>
        <v>40</v>
      </c>
    </row>
    <row r="21461" spans="1:10" x14ac:dyDescent="0.3">
      <c r="A21461" t="s">
        <v>21468</v>
      </c>
      <c r="C21461" s="18">
        <v>347.53913020476568</v>
      </c>
      <c r="D21461" s="1"/>
      <c r="E21461" s="1">
        <v>20</v>
      </c>
      <c r="F21461" s="1">
        <v>5</v>
      </c>
      <c r="G21461" s="1">
        <v>4</v>
      </c>
      <c r="H21461" s="1">
        <v>11</v>
      </c>
      <c r="I21461" s="15">
        <v>0.35</v>
      </c>
      <c r="J21461">
        <f t="shared" si="335"/>
        <v>40</v>
      </c>
    </row>
    <row r="21462" spans="1:10" x14ac:dyDescent="0.3">
      <c r="A21462" t="s">
        <v>21469</v>
      </c>
      <c r="C21462" s="18">
        <v>347.53377612363721</v>
      </c>
      <c r="D21462" s="1"/>
      <c r="E21462" s="1">
        <v>5</v>
      </c>
      <c r="F21462" s="1">
        <v>0</v>
      </c>
      <c r="G21462" s="1">
        <v>0</v>
      </c>
      <c r="H21462" s="1">
        <v>5</v>
      </c>
      <c r="I21462" s="15">
        <v>0</v>
      </c>
      <c r="J21462">
        <f t="shared" si="335"/>
        <v>40</v>
      </c>
    </row>
    <row r="21463" spans="1:10" x14ac:dyDescent="0.3">
      <c r="A21463" t="s">
        <v>21470</v>
      </c>
      <c r="C21463" s="18">
        <v>347.51286341727092</v>
      </c>
      <c r="D21463" s="1"/>
      <c r="E21463" s="1">
        <v>11</v>
      </c>
      <c r="F21463" s="1">
        <v>3</v>
      </c>
      <c r="G21463" s="1">
        <v>0</v>
      </c>
      <c r="H21463" s="1">
        <v>8</v>
      </c>
      <c r="I21463" s="15">
        <v>0.27272727272727271</v>
      </c>
      <c r="J21463">
        <f t="shared" si="335"/>
        <v>40</v>
      </c>
    </row>
    <row r="21464" spans="1:10" x14ac:dyDescent="0.3">
      <c r="A21464" t="s">
        <v>21471</v>
      </c>
      <c r="C21464" s="18">
        <v>347.51275025686942</v>
      </c>
      <c r="D21464" s="1"/>
      <c r="E21464" s="1">
        <v>6</v>
      </c>
      <c r="F21464" s="1">
        <v>0</v>
      </c>
      <c r="G21464" s="1">
        <v>0</v>
      </c>
      <c r="H21464" s="1">
        <v>6</v>
      </c>
      <c r="I21464" s="15">
        <v>0</v>
      </c>
      <c r="J21464">
        <f t="shared" si="335"/>
        <v>40</v>
      </c>
    </row>
    <row r="21465" spans="1:10" x14ac:dyDescent="0.3">
      <c r="A21465" t="s">
        <v>21578</v>
      </c>
      <c r="C21465" s="18">
        <v>347.46323324784089</v>
      </c>
      <c r="D21465" s="1"/>
      <c r="E21465" s="1">
        <v>9</v>
      </c>
      <c r="F21465" s="1">
        <v>1</v>
      </c>
      <c r="G21465" s="1">
        <v>1</v>
      </c>
      <c r="H21465" s="1">
        <v>7</v>
      </c>
      <c r="I21465" s="15">
        <v>0.16666666666666666</v>
      </c>
      <c r="J21465">
        <f t="shared" si="335"/>
        <v>40</v>
      </c>
    </row>
    <row r="21466" spans="1:10" x14ac:dyDescent="0.3">
      <c r="A21466" t="s">
        <v>21475</v>
      </c>
      <c r="C21466" s="18">
        <v>347.44795135716868</v>
      </c>
      <c r="D21466" s="1"/>
      <c r="E21466" s="1">
        <v>5</v>
      </c>
      <c r="F21466" s="1">
        <v>0</v>
      </c>
      <c r="G21466" s="1">
        <v>0</v>
      </c>
      <c r="H21466" s="1">
        <v>5</v>
      </c>
      <c r="I21466" s="15">
        <v>0</v>
      </c>
      <c r="J21466">
        <f t="shared" si="335"/>
        <v>40</v>
      </c>
    </row>
    <row r="21467" spans="1:10" x14ac:dyDescent="0.3">
      <c r="A21467" t="s">
        <v>21461</v>
      </c>
      <c r="C21467" s="18">
        <v>347.43045237432267</v>
      </c>
      <c r="D21467" s="1"/>
      <c r="E21467" s="1">
        <v>18</v>
      </c>
      <c r="F21467" s="1">
        <v>5</v>
      </c>
      <c r="G21467" s="1">
        <v>1</v>
      </c>
      <c r="H21467" s="1">
        <v>12</v>
      </c>
      <c r="I21467" s="15">
        <v>0.30555555555555558</v>
      </c>
      <c r="J21467">
        <f t="shared" si="335"/>
        <v>40</v>
      </c>
    </row>
    <row r="21468" spans="1:10" x14ac:dyDescent="0.3">
      <c r="A21468" t="s">
        <v>21494</v>
      </c>
      <c r="C21468" s="18">
        <v>347.42477671725186</v>
      </c>
      <c r="D21468" s="1"/>
      <c r="E21468" s="1">
        <v>34</v>
      </c>
      <c r="F21468" s="1">
        <v>9</v>
      </c>
      <c r="G21468" s="1">
        <v>3</v>
      </c>
      <c r="H21468" s="1">
        <v>22</v>
      </c>
      <c r="I21468" s="15">
        <v>0.30882352941176472</v>
      </c>
      <c r="J21468">
        <f t="shared" si="335"/>
        <v>20</v>
      </c>
    </row>
    <row r="21469" spans="1:10" x14ac:dyDescent="0.3">
      <c r="A21469" t="s">
        <v>21476</v>
      </c>
      <c r="C21469" s="18">
        <v>347.38841459374288</v>
      </c>
      <c r="D21469" s="1"/>
      <c r="E21469" s="1">
        <v>8</v>
      </c>
      <c r="F21469" s="1">
        <v>1</v>
      </c>
      <c r="G21469" s="1">
        <v>0</v>
      </c>
      <c r="H21469" s="1">
        <v>7</v>
      </c>
      <c r="I21469" s="15">
        <v>0.125</v>
      </c>
      <c r="J21469">
        <f t="shared" si="335"/>
        <v>40</v>
      </c>
    </row>
    <row r="21470" spans="1:10" x14ac:dyDescent="0.3">
      <c r="A21470" t="s">
        <v>21477</v>
      </c>
      <c r="C21470" s="18">
        <v>347.38676500325533</v>
      </c>
      <c r="D21470" s="1"/>
      <c r="E21470" s="1">
        <v>11</v>
      </c>
      <c r="F21470" s="1">
        <v>2</v>
      </c>
      <c r="G21470" s="1">
        <v>1</v>
      </c>
      <c r="H21470" s="1">
        <v>8</v>
      </c>
      <c r="I21470" s="15">
        <v>0.22727272727272727</v>
      </c>
      <c r="J21470">
        <f t="shared" si="335"/>
        <v>40</v>
      </c>
    </row>
    <row r="21471" spans="1:10" x14ac:dyDescent="0.3">
      <c r="A21471" t="s">
        <v>21478</v>
      </c>
      <c r="C21471" s="18">
        <v>347.38524622156319</v>
      </c>
      <c r="D21471" s="1"/>
      <c r="E21471" s="1">
        <v>35</v>
      </c>
      <c r="F21471" s="1">
        <v>8</v>
      </c>
      <c r="G21471" s="1">
        <v>0</v>
      </c>
      <c r="H21471" s="1">
        <v>27</v>
      </c>
      <c r="I21471" s="15">
        <v>0.22857142857142856</v>
      </c>
      <c r="J21471">
        <f t="shared" si="335"/>
        <v>20</v>
      </c>
    </row>
    <row r="21472" spans="1:10" x14ac:dyDescent="0.3">
      <c r="A21472" t="s">
        <v>21479</v>
      </c>
      <c r="C21472" s="18">
        <v>347.38242699208496</v>
      </c>
      <c r="D21472" s="1"/>
      <c r="E21472" s="1">
        <v>11</v>
      </c>
      <c r="F21472" s="1">
        <v>2</v>
      </c>
      <c r="G21472" s="1">
        <v>0</v>
      </c>
      <c r="H21472" s="1">
        <v>9</v>
      </c>
      <c r="I21472" s="15">
        <v>0.18181818181818182</v>
      </c>
      <c r="J21472">
        <f t="shared" si="335"/>
        <v>40</v>
      </c>
    </row>
    <row r="21473" spans="1:10" x14ac:dyDescent="0.3">
      <c r="A21473" t="s">
        <v>21480</v>
      </c>
      <c r="C21473" s="18">
        <v>347.36304144550888</v>
      </c>
      <c r="D21473" s="1"/>
      <c r="E21473" s="1">
        <v>8</v>
      </c>
      <c r="F21473" s="1">
        <v>1</v>
      </c>
      <c r="G21473" s="1">
        <v>1</v>
      </c>
      <c r="H21473" s="1">
        <v>6</v>
      </c>
      <c r="I21473" s="15">
        <v>0.1875</v>
      </c>
      <c r="J21473">
        <f t="shared" si="335"/>
        <v>40</v>
      </c>
    </row>
    <row r="21474" spans="1:10" x14ac:dyDescent="0.3">
      <c r="A21474" t="s">
        <v>21608</v>
      </c>
      <c r="C21474" s="18">
        <v>347.36103233148162</v>
      </c>
      <c r="D21474" s="1"/>
      <c r="E21474" s="1">
        <v>19</v>
      </c>
      <c r="F21474" s="1">
        <v>6</v>
      </c>
      <c r="G21474" s="1">
        <v>0</v>
      </c>
      <c r="H21474" s="1">
        <v>13</v>
      </c>
      <c r="I21474" s="15">
        <v>0.31578947368421051</v>
      </c>
      <c r="J21474">
        <f t="shared" si="335"/>
        <v>40</v>
      </c>
    </row>
    <row r="21475" spans="1:10" x14ac:dyDescent="0.3">
      <c r="A21475" t="s">
        <v>21482</v>
      </c>
      <c r="C21475" s="18">
        <v>347.33413057126097</v>
      </c>
      <c r="D21475" s="1"/>
      <c r="E21475" s="1">
        <v>16</v>
      </c>
      <c r="F21475" s="1">
        <v>4</v>
      </c>
      <c r="G21475" s="1">
        <v>0</v>
      </c>
      <c r="H21475" s="1">
        <v>12</v>
      </c>
      <c r="I21475" s="15">
        <v>0.25</v>
      </c>
      <c r="J21475">
        <f t="shared" si="335"/>
        <v>40</v>
      </c>
    </row>
    <row r="21476" spans="1:10" x14ac:dyDescent="0.3">
      <c r="A21476" t="s">
        <v>21483</v>
      </c>
      <c r="C21476" s="18">
        <v>347.33273119356647</v>
      </c>
      <c r="D21476" s="1"/>
      <c r="E21476" s="1">
        <v>30</v>
      </c>
      <c r="F21476" s="1">
        <v>11</v>
      </c>
      <c r="G21476" s="1">
        <v>0</v>
      </c>
      <c r="H21476" s="1">
        <v>19</v>
      </c>
      <c r="I21476" s="15">
        <v>0.36666666666666664</v>
      </c>
      <c r="J21476">
        <f t="shared" si="335"/>
        <v>40</v>
      </c>
    </row>
    <row r="21477" spans="1:10" x14ac:dyDescent="0.3">
      <c r="A21477" t="s">
        <v>21498</v>
      </c>
      <c r="C21477" s="18">
        <v>347.31414890323811</v>
      </c>
      <c r="D21477" s="1"/>
      <c r="E21477" s="1">
        <v>33</v>
      </c>
      <c r="F21477" s="1">
        <v>13</v>
      </c>
      <c r="G21477" s="1">
        <v>1</v>
      </c>
      <c r="H21477" s="1">
        <v>19</v>
      </c>
      <c r="I21477" s="15">
        <v>0.40909090909090912</v>
      </c>
      <c r="J21477">
        <f t="shared" si="335"/>
        <v>20</v>
      </c>
    </row>
    <row r="21478" spans="1:10" x14ac:dyDescent="0.3">
      <c r="A21478" t="s">
        <v>21484</v>
      </c>
      <c r="C21478" s="18">
        <v>347.3008229954923</v>
      </c>
      <c r="D21478" s="1"/>
      <c r="E21478" s="1">
        <v>8</v>
      </c>
      <c r="F21478" s="1">
        <v>1</v>
      </c>
      <c r="G21478" s="1">
        <v>0</v>
      </c>
      <c r="H21478" s="1">
        <v>7</v>
      </c>
      <c r="I21478" s="15">
        <v>0.125</v>
      </c>
      <c r="J21478">
        <f t="shared" si="335"/>
        <v>40</v>
      </c>
    </row>
    <row r="21479" spans="1:10" x14ac:dyDescent="0.3">
      <c r="A21479" t="s">
        <v>21485</v>
      </c>
      <c r="C21479" s="18">
        <v>347.30017654125095</v>
      </c>
      <c r="D21479" s="1"/>
      <c r="E21479" s="1">
        <v>11</v>
      </c>
      <c r="F21479" s="1">
        <v>2</v>
      </c>
      <c r="G21479" s="1">
        <v>1</v>
      </c>
      <c r="H21479" s="1">
        <v>8</v>
      </c>
      <c r="I21479" s="15">
        <v>0.22727272727272727</v>
      </c>
      <c r="J21479">
        <f t="shared" si="335"/>
        <v>40</v>
      </c>
    </row>
    <row r="21480" spans="1:10" x14ac:dyDescent="0.3">
      <c r="A21480" t="s">
        <v>21438</v>
      </c>
      <c r="C21480" s="18">
        <v>347.2738994942963</v>
      </c>
      <c r="D21480" s="1"/>
      <c r="E21480" s="1">
        <v>15</v>
      </c>
      <c r="F21480" s="1">
        <v>5</v>
      </c>
      <c r="G21480" s="1">
        <v>0</v>
      </c>
      <c r="H21480" s="1">
        <v>10</v>
      </c>
      <c r="I21480" s="15">
        <v>0.33333333333333331</v>
      </c>
      <c r="J21480">
        <f t="shared" si="335"/>
        <v>40</v>
      </c>
    </row>
    <row r="21481" spans="1:10" x14ac:dyDescent="0.3">
      <c r="A21481" t="s">
        <v>21489</v>
      </c>
      <c r="C21481" s="18">
        <v>347.22506283179575</v>
      </c>
      <c r="D21481" s="1"/>
      <c r="E21481" s="1">
        <v>6</v>
      </c>
      <c r="F21481" s="1">
        <v>0</v>
      </c>
      <c r="G21481" s="1">
        <v>0</v>
      </c>
      <c r="H21481" s="1">
        <v>6</v>
      </c>
      <c r="I21481" s="15">
        <v>0</v>
      </c>
      <c r="J21481">
        <f t="shared" si="335"/>
        <v>40</v>
      </c>
    </row>
    <row r="21482" spans="1:10" x14ac:dyDescent="0.3">
      <c r="A21482" t="s">
        <v>21490</v>
      </c>
      <c r="C21482" s="18">
        <v>347.21210186069027</v>
      </c>
      <c r="D21482" s="1"/>
      <c r="E21482" s="1">
        <v>20</v>
      </c>
      <c r="F21482" s="1">
        <v>7</v>
      </c>
      <c r="G21482" s="1">
        <v>0</v>
      </c>
      <c r="H21482" s="1">
        <v>13</v>
      </c>
      <c r="I21482" s="15">
        <v>0.35</v>
      </c>
      <c r="J21482">
        <f t="shared" si="335"/>
        <v>40</v>
      </c>
    </row>
    <row r="21483" spans="1:10" x14ac:dyDescent="0.3">
      <c r="A21483" t="s">
        <v>21491</v>
      </c>
      <c r="C21483" s="18">
        <v>347.20438032148832</v>
      </c>
      <c r="D21483" s="1"/>
      <c r="E21483" s="1">
        <v>7</v>
      </c>
      <c r="F21483" s="1">
        <v>1</v>
      </c>
      <c r="G21483" s="1">
        <v>0</v>
      </c>
      <c r="H21483" s="1">
        <v>6</v>
      </c>
      <c r="I21483" s="15">
        <v>0.14285714285714285</v>
      </c>
      <c r="J21483">
        <f t="shared" si="335"/>
        <v>40</v>
      </c>
    </row>
    <row r="21484" spans="1:10" x14ac:dyDescent="0.3">
      <c r="A21484" t="s">
        <v>21506</v>
      </c>
      <c r="C21484" s="18">
        <v>347.17267158466649</v>
      </c>
      <c r="D21484" s="1"/>
      <c r="E21484" s="1">
        <v>9</v>
      </c>
      <c r="F21484" s="1">
        <v>2</v>
      </c>
      <c r="G21484" s="1">
        <v>0</v>
      </c>
      <c r="H21484" s="1">
        <v>7</v>
      </c>
      <c r="I21484" s="15">
        <v>0.22222222222222221</v>
      </c>
      <c r="J21484">
        <f t="shared" si="335"/>
        <v>40</v>
      </c>
    </row>
    <row r="21485" spans="1:10" x14ac:dyDescent="0.3">
      <c r="A21485" t="s">
        <v>21492</v>
      </c>
      <c r="C21485" s="18">
        <v>347.15562360587893</v>
      </c>
      <c r="D21485" s="1"/>
      <c r="E21485" s="1">
        <v>20</v>
      </c>
      <c r="F21485" s="1">
        <v>6</v>
      </c>
      <c r="G21485" s="1">
        <v>0</v>
      </c>
      <c r="H21485" s="1">
        <v>14</v>
      </c>
      <c r="I21485" s="15">
        <v>0.3</v>
      </c>
      <c r="J21485">
        <f t="shared" si="335"/>
        <v>40</v>
      </c>
    </row>
    <row r="21486" spans="1:10" x14ac:dyDescent="0.3">
      <c r="A21486" t="s">
        <v>21493</v>
      </c>
      <c r="C21486" s="18">
        <v>347.13803278513632</v>
      </c>
      <c r="D21486" s="1"/>
      <c r="E21486" s="1">
        <v>6</v>
      </c>
      <c r="F21486" s="1">
        <v>0</v>
      </c>
      <c r="G21486" s="1">
        <v>0</v>
      </c>
      <c r="H21486" s="1">
        <v>6</v>
      </c>
      <c r="I21486" s="15">
        <v>0</v>
      </c>
      <c r="J21486">
        <f t="shared" si="335"/>
        <v>40</v>
      </c>
    </row>
    <row r="21487" spans="1:10" x14ac:dyDescent="0.3">
      <c r="A21487" t="s">
        <v>21486</v>
      </c>
      <c r="C21487" s="18">
        <v>347.11108228626324</v>
      </c>
      <c r="D21487" s="1"/>
      <c r="E21487" s="1">
        <v>38</v>
      </c>
      <c r="F21487" s="1">
        <v>13</v>
      </c>
      <c r="G21487" s="1">
        <v>3</v>
      </c>
      <c r="H21487" s="1">
        <v>22</v>
      </c>
      <c r="I21487" s="15">
        <v>0.38157894736842107</v>
      </c>
      <c r="J21487">
        <f t="shared" si="335"/>
        <v>20</v>
      </c>
    </row>
    <row r="21488" spans="1:10" x14ac:dyDescent="0.3">
      <c r="A21488" t="s">
        <v>21495</v>
      </c>
      <c r="C21488" s="18">
        <v>347.07690954765297</v>
      </c>
      <c r="D21488" s="1"/>
      <c r="E21488" s="1">
        <v>10</v>
      </c>
      <c r="F21488" s="1">
        <v>1</v>
      </c>
      <c r="G21488" s="1">
        <v>2</v>
      </c>
      <c r="H21488" s="1">
        <v>7</v>
      </c>
      <c r="I21488" s="15">
        <v>0.2</v>
      </c>
      <c r="J21488">
        <f t="shared" si="335"/>
        <v>40</v>
      </c>
    </row>
    <row r="21489" spans="1:10" x14ac:dyDescent="0.3">
      <c r="A21489" t="s">
        <v>21496</v>
      </c>
      <c r="C21489" s="18">
        <v>347.06846972515677</v>
      </c>
      <c r="D21489" s="1"/>
      <c r="E21489" s="1">
        <v>14</v>
      </c>
      <c r="F21489" s="1">
        <v>4</v>
      </c>
      <c r="G21489" s="1">
        <v>0</v>
      </c>
      <c r="H21489" s="1">
        <v>10</v>
      </c>
      <c r="I21489" s="15">
        <v>0.2857142857142857</v>
      </c>
      <c r="J21489">
        <f t="shared" si="335"/>
        <v>40</v>
      </c>
    </row>
    <row r="21490" spans="1:10" x14ac:dyDescent="0.3">
      <c r="A21490" t="s">
        <v>21497</v>
      </c>
      <c r="C21490" s="18">
        <v>347.05674221525271</v>
      </c>
      <c r="D21490" s="1"/>
      <c r="E21490" s="1">
        <v>5</v>
      </c>
      <c r="F21490" s="1">
        <v>0</v>
      </c>
      <c r="G21490" s="1">
        <v>0</v>
      </c>
      <c r="H21490" s="1">
        <v>5</v>
      </c>
      <c r="I21490" s="15">
        <v>0</v>
      </c>
      <c r="J21490">
        <f t="shared" si="335"/>
        <v>40</v>
      </c>
    </row>
    <row r="21491" spans="1:10" x14ac:dyDescent="0.3">
      <c r="A21491" t="s">
        <v>22061</v>
      </c>
      <c r="C21491" s="18">
        <v>346.92057604141092</v>
      </c>
      <c r="D21491" s="1"/>
      <c r="E21491" s="1">
        <v>29</v>
      </c>
      <c r="F21491" s="1">
        <v>8</v>
      </c>
      <c r="G21491" s="1">
        <v>2</v>
      </c>
      <c r="H21491" s="1">
        <v>19</v>
      </c>
      <c r="I21491" s="15">
        <v>0.31034482758620691</v>
      </c>
      <c r="J21491">
        <f t="shared" si="335"/>
        <v>40</v>
      </c>
    </row>
    <row r="21492" spans="1:10" x14ac:dyDescent="0.3">
      <c r="A21492" s="21" t="s">
        <v>21499</v>
      </c>
      <c r="C21492" s="18">
        <v>346.91669834339075</v>
      </c>
      <c r="D21492" s="1"/>
      <c r="E21492" s="1">
        <v>65</v>
      </c>
      <c r="F21492" s="1">
        <v>24</v>
      </c>
      <c r="G21492" s="1">
        <v>2</v>
      </c>
      <c r="H21492" s="1">
        <v>39</v>
      </c>
      <c r="I21492" s="15">
        <v>0.38461538461538464</v>
      </c>
      <c r="J21492">
        <f t="shared" si="335"/>
        <v>20</v>
      </c>
    </row>
    <row r="21493" spans="1:10" x14ac:dyDescent="0.3">
      <c r="A21493" t="s">
        <v>21825</v>
      </c>
      <c r="C21493" s="18">
        <v>346.91202133557476</v>
      </c>
      <c r="D21493" s="1"/>
      <c r="E21493" s="1">
        <v>63</v>
      </c>
      <c r="F21493" s="1">
        <v>25</v>
      </c>
      <c r="G21493" s="1">
        <v>2</v>
      </c>
      <c r="H21493" s="1">
        <v>36</v>
      </c>
      <c r="I21493" s="15">
        <v>0.41269841269841268</v>
      </c>
      <c r="J21493">
        <f t="shared" si="335"/>
        <v>20</v>
      </c>
    </row>
    <row r="21494" spans="1:10" x14ac:dyDescent="0.3">
      <c r="A21494" t="s">
        <v>21500</v>
      </c>
      <c r="C21494" s="18">
        <v>346.86514579662156</v>
      </c>
      <c r="D21494" s="1"/>
      <c r="E21494" s="1">
        <v>5</v>
      </c>
      <c r="F21494" s="1">
        <v>0</v>
      </c>
      <c r="G21494" s="1">
        <v>0</v>
      </c>
      <c r="H21494" s="1">
        <v>5</v>
      </c>
      <c r="I21494" s="15">
        <v>0</v>
      </c>
      <c r="J21494">
        <f t="shared" si="335"/>
        <v>40</v>
      </c>
    </row>
    <row r="21495" spans="1:10" x14ac:dyDescent="0.3">
      <c r="A21495" t="s">
        <v>21501</v>
      </c>
      <c r="C21495" s="18">
        <v>346.86482081100559</v>
      </c>
      <c r="D21495" s="1"/>
      <c r="E21495" s="1">
        <v>21</v>
      </c>
      <c r="F21495" s="1">
        <v>7</v>
      </c>
      <c r="G21495" s="1">
        <v>0</v>
      </c>
      <c r="H21495" s="1">
        <v>14</v>
      </c>
      <c r="I21495" s="15">
        <v>0.33333333333333331</v>
      </c>
      <c r="J21495">
        <f t="shared" si="335"/>
        <v>40</v>
      </c>
    </row>
    <row r="21496" spans="1:10" x14ac:dyDescent="0.3">
      <c r="A21496" t="s">
        <v>21504</v>
      </c>
      <c r="C21496" s="18">
        <v>346.85959856933493</v>
      </c>
      <c r="D21496" s="1"/>
      <c r="E21496" s="1">
        <v>18</v>
      </c>
      <c r="F21496" s="1">
        <v>3</v>
      </c>
      <c r="G21496" s="1">
        <v>0</v>
      </c>
      <c r="H21496" s="1">
        <v>15</v>
      </c>
      <c r="I21496" s="15">
        <v>0.16666666666666666</v>
      </c>
      <c r="J21496">
        <f t="shared" si="335"/>
        <v>40</v>
      </c>
    </row>
    <row r="21497" spans="1:10" x14ac:dyDescent="0.3">
      <c r="A21497" t="s">
        <v>21502</v>
      </c>
      <c r="C21497" s="18">
        <v>346.84716870348183</v>
      </c>
      <c r="D21497" s="1"/>
      <c r="E21497" s="1">
        <v>19</v>
      </c>
      <c r="F21497" s="1">
        <v>6</v>
      </c>
      <c r="G21497" s="1">
        <v>0</v>
      </c>
      <c r="H21497" s="1">
        <v>13</v>
      </c>
      <c r="I21497" s="15">
        <v>0.31578947368421051</v>
      </c>
      <c r="J21497">
        <f t="shared" si="335"/>
        <v>40</v>
      </c>
    </row>
    <row r="21498" spans="1:10" x14ac:dyDescent="0.3">
      <c r="A21498" t="s">
        <v>21503</v>
      </c>
      <c r="C21498" s="18">
        <v>346.84016452826393</v>
      </c>
      <c r="D21498" s="1"/>
      <c r="E21498" s="1">
        <v>44</v>
      </c>
      <c r="F21498" s="1">
        <v>17</v>
      </c>
      <c r="G21498" s="1">
        <v>0</v>
      </c>
      <c r="H21498" s="1">
        <v>27</v>
      </c>
      <c r="I21498" s="15">
        <v>0.38636363636363635</v>
      </c>
      <c r="J21498">
        <f t="shared" si="335"/>
        <v>20</v>
      </c>
    </row>
    <row r="21499" spans="1:10" x14ac:dyDescent="0.3">
      <c r="A21499" t="s">
        <v>21524</v>
      </c>
      <c r="C21499" s="18">
        <v>346.82932739736771</v>
      </c>
      <c r="D21499" s="1"/>
      <c r="E21499" s="1">
        <v>9</v>
      </c>
      <c r="F21499" s="1">
        <v>2</v>
      </c>
      <c r="G21499" s="1">
        <v>0</v>
      </c>
      <c r="H21499" s="1">
        <v>7</v>
      </c>
      <c r="I21499" s="15">
        <v>0.22222222222222221</v>
      </c>
      <c r="J21499">
        <f t="shared" si="335"/>
        <v>40</v>
      </c>
    </row>
    <row r="21500" spans="1:10" x14ac:dyDescent="0.3">
      <c r="A21500" t="s">
        <v>21583</v>
      </c>
      <c r="C21500" s="18">
        <v>346.74585330415243</v>
      </c>
      <c r="D21500" s="1"/>
      <c r="E21500" s="1">
        <v>18</v>
      </c>
      <c r="F21500" s="1">
        <v>3</v>
      </c>
      <c r="G21500" s="1">
        <v>5</v>
      </c>
      <c r="H21500" s="1">
        <v>10</v>
      </c>
      <c r="I21500" s="15">
        <v>0.30555555555555558</v>
      </c>
      <c r="J21500">
        <f t="shared" si="335"/>
        <v>40</v>
      </c>
    </row>
    <row r="21501" spans="1:10" x14ac:dyDescent="0.3">
      <c r="A21501" t="s">
        <v>21507</v>
      </c>
      <c r="C21501" s="18">
        <v>346.74132629460871</v>
      </c>
      <c r="D21501" s="1"/>
      <c r="E21501" s="1">
        <v>37</v>
      </c>
      <c r="F21501" s="1">
        <v>16</v>
      </c>
      <c r="G21501" s="1">
        <v>0</v>
      </c>
      <c r="H21501" s="1">
        <v>21</v>
      </c>
      <c r="I21501" s="15">
        <v>0.43243243243243246</v>
      </c>
      <c r="J21501">
        <f t="shared" si="335"/>
        <v>20</v>
      </c>
    </row>
    <row r="21502" spans="1:10" x14ac:dyDescent="0.3">
      <c r="A21502" t="s">
        <v>21508</v>
      </c>
      <c r="C21502" s="18">
        <v>346.70371182046176</v>
      </c>
      <c r="D21502" s="1"/>
      <c r="E21502" s="1">
        <v>6</v>
      </c>
      <c r="F21502" s="1">
        <v>0</v>
      </c>
      <c r="G21502" s="1">
        <v>0</v>
      </c>
      <c r="H21502" s="1">
        <v>6</v>
      </c>
      <c r="I21502" s="15">
        <v>0</v>
      </c>
      <c r="J21502">
        <f t="shared" si="335"/>
        <v>40</v>
      </c>
    </row>
    <row r="21503" spans="1:10" x14ac:dyDescent="0.3">
      <c r="A21503" t="s">
        <v>21509</v>
      </c>
      <c r="C21503" s="18">
        <v>346.69107697168482</v>
      </c>
      <c r="D21503" s="1"/>
      <c r="E21503" s="1">
        <v>15</v>
      </c>
      <c r="F21503" s="1">
        <v>4</v>
      </c>
      <c r="G21503" s="1">
        <v>0</v>
      </c>
      <c r="H21503" s="1">
        <v>11</v>
      </c>
      <c r="I21503" s="15">
        <v>0.26666666666666666</v>
      </c>
      <c r="J21503">
        <f t="shared" si="335"/>
        <v>40</v>
      </c>
    </row>
    <row r="21504" spans="1:10" x14ac:dyDescent="0.3">
      <c r="A21504" t="s">
        <v>21511</v>
      </c>
      <c r="C21504" s="18">
        <v>358.26250446294972</v>
      </c>
      <c r="D21504" s="1"/>
      <c r="E21504" s="1">
        <v>16</v>
      </c>
      <c r="F21504" s="1">
        <v>5</v>
      </c>
      <c r="G21504" s="1">
        <v>0</v>
      </c>
      <c r="H21504" s="1">
        <v>11</v>
      </c>
      <c r="I21504" s="15">
        <v>0.3125</v>
      </c>
      <c r="J21504">
        <f t="shared" si="335"/>
        <v>40</v>
      </c>
    </row>
    <row r="21505" spans="1:10" x14ac:dyDescent="0.3">
      <c r="A21505" t="s">
        <v>21513</v>
      </c>
      <c r="C21505" s="18">
        <v>346.63142627834736</v>
      </c>
      <c r="D21505" s="1"/>
      <c r="E21505" s="1">
        <v>5</v>
      </c>
      <c r="F21505" s="1">
        <v>0</v>
      </c>
      <c r="G21505" s="1">
        <v>0</v>
      </c>
      <c r="H21505" s="1">
        <v>5</v>
      </c>
      <c r="I21505" s="15">
        <v>0</v>
      </c>
      <c r="J21505">
        <f t="shared" si="335"/>
        <v>40</v>
      </c>
    </row>
    <row r="21506" spans="1:10" x14ac:dyDescent="0.3">
      <c r="A21506" t="s">
        <v>21514</v>
      </c>
      <c r="C21506" s="18">
        <v>346.63076382063781</v>
      </c>
      <c r="D21506" s="1"/>
      <c r="E21506" s="1">
        <v>53</v>
      </c>
      <c r="F21506" s="1">
        <v>20</v>
      </c>
      <c r="G21506" s="1">
        <v>2</v>
      </c>
      <c r="H21506" s="1">
        <v>31</v>
      </c>
      <c r="I21506" s="15">
        <v>0.39622641509433965</v>
      </c>
      <c r="J21506">
        <f t="shared" si="335"/>
        <v>20</v>
      </c>
    </row>
    <row r="21507" spans="1:10" x14ac:dyDescent="0.3">
      <c r="A21507" t="s">
        <v>21515</v>
      </c>
      <c r="C21507" s="18">
        <v>346.60377529519008</v>
      </c>
      <c r="D21507" s="1"/>
      <c r="E21507" s="1">
        <v>37</v>
      </c>
      <c r="F21507" s="1">
        <v>14</v>
      </c>
      <c r="G21507" s="1">
        <v>0</v>
      </c>
      <c r="H21507" s="1">
        <v>23</v>
      </c>
      <c r="I21507" s="15">
        <v>0.3783783783783784</v>
      </c>
      <c r="J21507">
        <f t="shared" si="335"/>
        <v>20</v>
      </c>
    </row>
    <row r="21508" spans="1:10" x14ac:dyDescent="0.3">
      <c r="A21508" s="21" t="s">
        <v>21533</v>
      </c>
      <c r="C21508" s="18">
        <v>346.5976266204438</v>
      </c>
      <c r="D21508" s="1"/>
      <c r="E21508" s="1">
        <v>8</v>
      </c>
      <c r="F21508" s="1">
        <v>1</v>
      </c>
      <c r="G21508" s="1">
        <v>0</v>
      </c>
      <c r="H21508" s="1">
        <v>7</v>
      </c>
      <c r="I21508" s="15">
        <v>0.125</v>
      </c>
      <c r="J21508">
        <f t="shared" ref="J21508:J21571" si="336">IF(E21508&lt;=30,40,20)</f>
        <v>40</v>
      </c>
    </row>
    <row r="21509" spans="1:10" x14ac:dyDescent="0.3">
      <c r="A21509" t="s">
        <v>21516</v>
      </c>
      <c r="C21509" s="18">
        <v>346.59391276571995</v>
      </c>
      <c r="D21509" s="1"/>
      <c r="E21509" s="1">
        <v>5</v>
      </c>
      <c r="F21509" s="1">
        <v>0</v>
      </c>
      <c r="G21509" s="1">
        <v>0</v>
      </c>
      <c r="H21509" s="1">
        <v>5</v>
      </c>
      <c r="I21509" s="15">
        <v>0</v>
      </c>
      <c r="J21509">
        <f t="shared" si="336"/>
        <v>40</v>
      </c>
    </row>
    <row r="21510" spans="1:10" x14ac:dyDescent="0.3">
      <c r="A21510" t="s">
        <v>21418</v>
      </c>
      <c r="C21510" s="18">
        <v>346.58047581378588</v>
      </c>
      <c r="D21510" s="1"/>
      <c r="E21510" s="1">
        <v>17</v>
      </c>
      <c r="F21510" s="1">
        <v>5</v>
      </c>
      <c r="G21510" s="1">
        <v>0</v>
      </c>
      <c r="H21510" s="1">
        <v>12</v>
      </c>
      <c r="I21510" s="15">
        <v>0.29411764705882354</v>
      </c>
      <c r="J21510">
        <f t="shared" si="336"/>
        <v>40</v>
      </c>
    </row>
    <row r="21511" spans="1:10" x14ac:dyDescent="0.3">
      <c r="A21511" t="s">
        <v>21518</v>
      </c>
      <c r="C21511" s="18">
        <v>346.46302875978824</v>
      </c>
      <c r="D21511" s="1"/>
      <c r="E21511" s="1">
        <v>18</v>
      </c>
      <c r="F21511" s="1">
        <v>5</v>
      </c>
      <c r="G21511" s="1">
        <v>1</v>
      </c>
      <c r="H21511" s="1">
        <v>12</v>
      </c>
      <c r="I21511" s="15">
        <v>0.30555555555555558</v>
      </c>
      <c r="J21511">
        <f t="shared" si="336"/>
        <v>40</v>
      </c>
    </row>
    <row r="21512" spans="1:10" x14ac:dyDescent="0.3">
      <c r="A21512" t="s">
        <v>21519</v>
      </c>
      <c r="C21512" s="18">
        <v>346.4206380013116</v>
      </c>
      <c r="D21512" s="1"/>
      <c r="E21512" s="1">
        <v>5</v>
      </c>
      <c r="F21512" s="1">
        <v>0</v>
      </c>
      <c r="G21512" s="1">
        <v>0</v>
      </c>
      <c r="H21512" s="1">
        <v>5</v>
      </c>
      <c r="I21512" s="15">
        <v>0</v>
      </c>
      <c r="J21512">
        <f t="shared" si="336"/>
        <v>40</v>
      </c>
    </row>
    <row r="21513" spans="1:10" x14ac:dyDescent="0.3">
      <c r="A21513" t="s">
        <v>21722</v>
      </c>
      <c r="C21513" s="18">
        <v>346.35088098582992</v>
      </c>
      <c r="D21513" s="1"/>
      <c r="E21513" s="1">
        <v>43</v>
      </c>
      <c r="F21513" s="1">
        <v>15</v>
      </c>
      <c r="G21513" s="1">
        <v>3</v>
      </c>
      <c r="H21513" s="1">
        <v>25</v>
      </c>
      <c r="I21513" s="15">
        <v>0.38372093023255816</v>
      </c>
      <c r="J21513">
        <f t="shared" si="336"/>
        <v>20</v>
      </c>
    </row>
    <row r="21514" spans="1:10" x14ac:dyDescent="0.3">
      <c r="A21514" t="s">
        <v>21552</v>
      </c>
      <c r="C21514" s="18">
        <v>346.32209303603662</v>
      </c>
      <c r="D21514" s="1"/>
      <c r="E21514" s="1">
        <v>23</v>
      </c>
      <c r="F21514" s="1">
        <v>8</v>
      </c>
      <c r="G21514" s="1">
        <v>0</v>
      </c>
      <c r="H21514" s="1">
        <v>15</v>
      </c>
      <c r="I21514" s="15">
        <v>0.34782608695652173</v>
      </c>
      <c r="J21514">
        <f t="shared" si="336"/>
        <v>40</v>
      </c>
    </row>
    <row r="21515" spans="1:10" x14ac:dyDescent="0.3">
      <c r="A21515" t="s">
        <v>21523</v>
      </c>
      <c r="C21515" s="18">
        <v>346.31683643111904</v>
      </c>
      <c r="D21515" s="1"/>
      <c r="E21515" s="1">
        <v>70</v>
      </c>
      <c r="F21515" s="1">
        <v>27</v>
      </c>
      <c r="G21515" s="1">
        <v>1</v>
      </c>
      <c r="H21515" s="1">
        <v>42</v>
      </c>
      <c r="I21515" s="15">
        <v>0.39285714285714285</v>
      </c>
      <c r="J21515">
        <f t="shared" si="336"/>
        <v>20</v>
      </c>
    </row>
    <row r="21516" spans="1:10" x14ac:dyDescent="0.3">
      <c r="A21516" t="s">
        <v>21528</v>
      </c>
      <c r="C21516" s="18">
        <v>346.20652756234182</v>
      </c>
      <c r="D21516" s="1"/>
      <c r="E21516" s="1">
        <v>18</v>
      </c>
      <c r="F21516" s="1">
        <v>7</v>
      </c>
      <c r="G21516" s="1">
        <v>0</v>
      </c>
      <c r="H21516" s="1">
        <v>11</v>
      </c>
      <c r="I21516" s="15">
        <v>0.3888888888888889</v>
      </c>
      <c r="J21516">
        <f t="shared" si="336"/>
        <v>40</v>
      </c>
    </row>
    <row r="21517" spans="1:10" x14ac:dyDescent="0.3">
      <c r="A21517" t="s">
        <v>21529</v>
      </c>
      <c r="C21517" s="18">
        <v>346.19477555242503</v>
      </c>
      <c r="D21517" s="1"/>
      <c r="E21517" s="1">
        <v>41</v>
      </c>
      <c r="F21517" s="1">
        <v>16</v>
      </c>
      <c r="G21517" s="1">
        <v>0</v>
      </c>
      <c r="H21517" s="1">
        <v>25</v>
      </c>
      <c r="I21517" s="15">
        <v>0.3902439024390244</v>
      </c>
      <c r="J21517">
        <f t="shared" si="336"/>
        <v>20</v>
      </c>
    </row>
    <row r="21518" spans="1:10" x14ac:dyDescent="0.3">
      <c r="A21518" t="s">
        <v>21530</v>
      </c>
      <c r="C21518" s="18">
        <v>346.1904191679223</v>
      </c>
      <c r="D21518" s="1"/>
      <c r="E21518" s="1">
        <v>18</v>
      </c>
      <c r="F21518" s="1">
        <v>5</v>
      </c>
      <c r="G21518" s="1">
        <v>2</v>
      </c>
      <c r="H21518" s="1">
        <v>11</v>
      </c>
      <c r="I21518" s="15">
        <v>0.33333333333333331</v>
      </c>
      <c r="J21518">
        <f t="shared" si="336"/>
        <v>40</v>
      </c>
    </row>
    <row r="21519" spans="1:10" x14ac:dyDescent="0.3">
      <c r="A21519" t="s">
        <v>21531</v>
      </c>
      <c r="C21519" s="18">
        <v>346.19002386710878</v>
      </c>
      <c r="D21519" s="1"/>
      <c r="E21519" s="1">
        <v>5</v>
      </c>
      <c r="F21519" s="1">
        <v>0</v>
      </c>
      <c r="G21519" s="1">
        <v>0</v>
      </c>
      <c r="H21519" s="1">
        <v>5</v>
      </c>
      <c r="I21519" s="15">
        <v>0</v>
      </c>
      <c r="J21519">
        <f t="shared" si="336"/>
        <v>40</v>
      </c>
    </row>
    <row r="21520" spans="1:10" x14ac:dyDescent="0.3">
      <c r="A21520" t="s">
        <v>21532</v>
      </c>
      <c r="C21520" s="18">
        <v>346.18060850468038</v>
      </c>
      <c r="D21520" s="1"/>
      <c r="E21520" s="1">
        <v>23</v>
      </c>
      <c r="F21520" s="1">
        <v>8</v>
      </c>
      <c r="G21520" s="1">
        <v>0</v>
      </c>
      <c r="H21520" s="1">
        <v>15</v>
      </c>
      <c r="I21520" s="15">
        <v>0.34782608695652173</v>
      </c>
      <c r="J21520">
        <f t="shared" si="336"/>
        <v>40</v>
      </c>
    </row>
    <row r="21521" spans="1:10" x14ac:dyDescent="0.3">
      <c r="A21521" t="s">
        <v>21543</v>
      </c>
      <c r="C21521" s="18">
        <v>346.17211492684271</v>
      </c>
      <c r="D21521" s="1"/>
      <c r="E21521" s="1">
        <v>22</v>
      </c>
      <c r="F21521" s="1">
        <v>7</v>
      </c>
      <c r="G21521" s="1">
        <v>0</v>
      </c>
      <c r="H21521" s="1">
        <v>15</v>
      </c>
      <c r="I21521" s="15">
        <v>0.31818181818181818</v>
      </c>
      <c r="J21521">
        <f t="shared" si="336"/>
        <v>40</v>
      </c>
    </row>
    <row r="21522" spans="1:10" x14ac:dyDescent="0.3">
      <c r="A21522" t="s">
        <v>21702</v>
      </c>
      <c r="C21522" s="18">
        <v>346.15915077373347</v>
      </c>
      <c r="D21522" s="1"/>
      <c r="E21522" s="1">
        <v>12</v>
      </c>
      <c r="F21522" s="1">
        <v>2</v>
      </c>
      <c r="G21522" s="1">
        <v>2</v>
      </c>
      <c r="H21522" s="1">
        <v>8</v>
      </c>
      <c r="I21522" s="15">
        <v>0.25</v>
      </c>
      <c r="J21522">
        <f t="shared" si="336"/>
        <v>40</v>
      </c>
    </row>
    <row r="21523" spans="1:10" x14ac:dyDescent="0.3">
      <c r="A21523" t="s">
        <v>21538</v>
      </c>
      <c r="C21523" s="18">
        <v>346.14581931368997</v>
      </c>
      <c r="D21523" s="1"/>
      <c r="E21523" s="1">
        <v>37</v>
      </c>
      <c r="F21523" s="1">
        <v>13</v>
      </c>
      <c r="G21523" s="1">
        <v>2</v>
      </c>
      <c r="H21523" s="1">
        <v>22</v>
      </c>
      <c r="I21523" s="15">
        <v>0.3783783783783784</v>
      </c>
      <c r="J21523">
        <f t="shared" si="336"/>
        <v>20</v>
      </c>
    </row>
    <row r="21524" spans="1:10" x14ac:dyDescent="0.3">
      <c r="A21524" t="s">
        <v>21535</v>
      </c>
      <c r="C21524" s="18">
        <v>346.1337437359216</v>
      </c>
      <c r="D21524" s="1"/>
      <c r="E21524" s="1">
        <v>36</v>
      </c>
      <c r="F21524" s="1">
        <v>15</v>
      </c>
      <c r="G21524" s="1">
        <v>1</v>
      </c>
      <c r="H21524" s="1">
        <v>20</v>
      </c>
      <c r="I21524" s="15">
        <v>0.43055555555555558</v>
      </c>
      <c r="J21524">
        <f t="shared" si="336"/>
        <v>20</v>
      </c>
    </row>
    <row r="21525" spans="1:10" x14ac:dyDescent="0.3">
      <c r="A21525" t="s">
        <v>21536</v>
      </c>
      <c r="C21525" s="18">
        <v>346.12681189796899</v>
      </c>
      <c r="D21525" s="1"/>
      <c r="E21525" s="1">
        <v>8</v>
      </c>
      <c r="F21525" s="1">
        <v>1</v>
      </c>
      <c r="G21525" s="1">
        <v>0</v>
      </c>
      <c r="H21525" s="1">
        <v>7</v>
      </c>
      <c r="I21525" s="15">
        <v>0.125</v>
      </c>
      <c r="J21525">
        <f t="shared" si="336"/>
        <v>40</v>
      </c>
    </row>
    <row r="21526" spans="1:10" x14ac:dyDescent="0.3">
      <c r="A21526" t="s">
        <v>21537</v>
      </c>
      <c r="C21526" s="18">
        <v>346.11842482751644</v>
      </c>
      <c r="D21526" s="1"/>
      <c r="E21526" s="1">
        <v>23</v>
      </c>
      <c r="F21526" s="1">
        <v>5</v>
      </c>
      <c r="G21526" s="1">
        <v>0</v>
      </c>
      <c r="H21526" s="1">
        <v>18</v>
      </c>
      <c r="I21526" s="15">
        <v>0.21739130434782608</v>
      </c>
      <c r="J21526">
        <f t="shared" si="336"/>
        <v>40</v>
      </c>
    </row>
    <row r="21527" spans="1:10" x14ac:dyDescent="0.3">
      <c r="A21527" t="s">
        <v>21746</v>
      </c>
      <c r="C21527" s="18">
        <v>346.11640276766451</v>
      </c>
      <c r="D21527" s="1"/>
      <c r="E21527" s="1">
        <v>54</v>
      </c>
      <c r="F21527" s="1">
        <v>17</v>
      </c>
      <c r="G21527" s="1">
        <v>2</v>
      </c>
      <c r="H21527" s="1">
        <v>35</v>
      </c>
      <c r="I21527" s="15">
        <v>0.33333333333333331</v>
      </c>
      <c r="J21527">
        <f t="shared" si="336"/>
        <v>20</v>
      </c>
    </row>
    <row r="21528" spans="1:10" x14ac:dyDescent="0.3">
      <c r="A21528" t="s">
        <v>21539</v>
      </c>
      <c r="C21528" s="18">
        <v>346.07759368585755</v>
      </c>
      <c r="D21528" s="1"/>
      <c r="E21528" s="1">
        <v>8</v>
      </c>
      <c r="F21528" s="1">
        <v>1</v>
      </c>
      <c r="G21528" s="1">
        <v>0</v>
      </c>
      <c r="H21528" s="1">
        <v>7</v>
      </c>
      <c r="I21528" s="15">
        <v>0.125</v>
      </c>
      <c r="J21528">
        <f t="shared" si="336"/>
        <v>40</v>
      </c>
    </row>
    <row r="21529" spans="1:10" x14ac:dyDescent="0.3">
      <c r="A21529" t="s">
        <v>21540</v>
      </c>
      <c r="C21529" s="18">
        <v>346.05283376404873</v>
      </c>
      <c r="D21529" s="1"/>
      <c r="E21529" s="1">
        <v>8</v>
      </c>
      <c r="F21529" s="1">
        <v>1</v>
      </c>
      <c r="G21529" s="1">
        <v>0</v>
      </c>
      <c r="H21529" s="1">
        <v>7</v>
      </c>
      <c r="I21529" s="15">
        <v>0.125</v>
      </c>
      <c r="J21529">
        <f t="shared" si="336"/>
        <v>40</v>
      </c>
    </row>
    <row r="21530" spans="1:10" x14ac:dyDescent="0.3">
      <c r="A21530" t="s">
        <v>21541</v>
      </c>
      <c r="C21530" s="18">
        <v>346.00963113931999</v>
      </c>
      <c r="D21530" s="1"/>
      <c r="E21530" s="1">
        <v>8</v>
      </c>
      <c r="F21530" s="1">
        <v>1</v>
      </c>
      <c r="G21530" s="1">
        <v>0</v>
      </c>
      <c r="H21530" s="1">
        <v>7</v>
      </c>
      <c r="I21530" s="15">
        <v>0.125</v>
      </c>
      <c r="J21530">
        <f t="shared" si="336"/>
        <v>40</v>
      </c>
    </row>
    <row r="21531" spans="1:10" x14ac:dyDescent="0.3">
      <c r="A21531" t="s">
        <v>21525</v>
      </c>
      <c r="C21531" s="18">
        <v>345.98935586670854</v>
      </c>
      <c r="D21531" s="1"/>
      <c r="E21531" s="1">
        <v>26</v>
      </c>
      <c r="F21531" s="1">
        <v>9</v>
      </c>
      <c r="G21531" s="1">
        <v>1</v>
      </c>
      <c r="H21531" s="1">
        <v>16</v>
      </c>
      <c r="I21531" s="15">
        <v>0.36538461538461536</v>
      </c>
      <c r="J21531">
        <f t="shared" si="336"/>
        <v>40</v>
      </c>
    </row>
    <row r="21532" spans="1:10" x14ac:dyDescent="0.3">
      <c r="A21532" t="s">
        <v>21542</v>
      </c>
      <c r="C21532" s="18">
        <v>345.98100381824378</v>
      </c>
      <c r="D21532" s="1"/>
      <c r="E21532" s="1">
        <v>5</v>
      </c>
      <c r="F21532" s="1">
        <v>0</v>
      </c>
      <c r="G21532" s="1">
        <v>0</v>
      </c>
      <c r="H21532" s="1">
        <v>5</v>
      </c>
      <c r="I21532" s="15">
        <v>0</v>
      </c>
      <c r="J21532">
        <f t="shared" si="336"/>
        <v>40</v>
      </c>
    </row>
    <row r="21533" spans="1:10" x14ac:dyDescent="0.3">
      <c r="A21533" t="s">
        <v>21544</v>
      </c>
      <c r="C21533" s="18">
        <v>345.94730215225457</v>
      </c>
      <c r="D21533" s="1"/>
      <c r="E21533" s="1">
        <v>8</v>
      </c>
      <c r="F21533" s="1">
        <v>1</v>
      </c>
      <c r="G21533" s="1">
        <v>0</v>
      </c>
      <c r="H21533" s="1">
        <v>7</v>
      </c>
      <c r="I21533" s="15">
        <v>0.125</v>
      </c>
      <c r="J21533">
        <f t="shared" si="336"/>
        <v>40</v>
      </c>
    </row>
    <row r="21534" spans="1:10" x14ac:dyDescent="0.3">
      <c r="A21534" t="s">
        <v>21545</v>
      </c>
      <c r="C21534" s="18">
        <v>345.93515362417941</v>
      </c>
      <c r="D21534" s="1"/>
      <c r="E21534" s="1">
        <v>14</v>
      </c>
      <c r="F21534" s="1">
        <v>3</v>
      </c>
      <c r="G21534" s="1">
        <v>0</v>
      </c>
      <c r="H21534" s="1">
        <v>11</v>
      </c>
      <c r="I21534" s="15">
        <v>0.21428571428571427</v>
      </c>
      <c r="J21534">
        <f t="shared" si="336"/>
        <v>40</v>
      </c>
    </row>
    <row r="21535" spans="1:10" x14ac:dyDescent="0.3">
      <c r="A21535" t="s">
        <v>21546</v>
      </c>
      <c r="C21535" s="18">
        <v>345.91692482407865</v>
      </c>
      <c r="D21535" s="1"/>
      <c r="E21535" s="1">
        <v>5</v>
      </c>
      <c r="F21535" s="1">
        <v>0</v>
      </c>
      <c r="G21535" s="1">
        <v>0</v>
      </c>
      <c r="H21535" s="1">
        <v>5</v>
      </c>
      <c r="I21535" s="15">
        <v>0</v>
      </c>
      <c r="J21535">
        <f t="shared" si="336"/>
        <v>40</v>
      </c>
    </row>
    <row r="21536" spans="1:10" x14ac:dyDescent="0.3">
      <c r="A21536" t="s">
        <v>21547</v>
      </c>
      <c r="C21536" s="18">
        <v>345.90595070446733</v>
      </c>
      <c r="D21536" s="1"/>
      <c r="E21536" s="1">
        <v>21</v>
      </c>
      <c r="F21536" s="1">
        <v>1</v>
      </c>
      <c r="G21536" s="1">
        <v>2</v>
      </c>
      <c r="H21536" s="1">
        <v>18</v>
      </c>
      <c r="I21536" s="15">
        <v>9.5238095238095233E-2</v>
      </c>
      <c r="J21536">
        <f t="shared" si="336"/>
        <v>40</v>
      </c>
    </row>
    <row r="21537" spans="1:10" x14ac:dyDescent="0.3">
      <c r="A21537" t="s">
        <v>21555</v>
      </c>
      <c r="C21537" s="18">
        <v>345.88719053255744</v>
      </c>
      <c r="D21537" s="1"/>
      <c r="E21537" s="1">
        <v>5</v>
      </c>
      <c r="F21537" s="1">
        <v>0</v>
      </c>
      <c r="G21537" s="1">
        <v>0</v>
      </c>
      <c r="H21537" s="1">
        <v>5</v>
      </c>
      <c r="I21537" s="15">
        <v>0</v>
      </c>
      <c r="J21537">
        <f t="shared" si="336"/>
        <v>40</v>
      </c>
    </row>
    <row r="21538" spans="1:10" x14ac:dyDescent="0.3">
      <c r="A21538" t="s">
        <v>21548</v>
      </c>
      <c r="C21538" s="18">
        <v>345.88515230735612</v>
      </c>
      <c r="D21538" s="1"/>
      <c r="E21538" s="1">
        <v>8</v>
      </c>
      <c r="F21538" s="1">
        <v>1</v>
      </c>
      <c r="G21538" s="1">
        <v>0</v>
      </c>
      <c r="H21538" s="1">
        <v>7</v>
      </c>
      <c r="I21538" s="15">
        <v>0.125</v>
      </c>
      <c r="J21538">
        <f t="shared" si="336"/>
        <v>40</v>
      </c>
    </row>
    <row r="21539" spans="1:10" x14ac:dyDescent="0.3">
      <c r="A21539" t="s">
        <v>21553</v>
      </c>
      <c r="C21539" s="18">
        <v>345.83269190989574</v>
      </c>
      <c r="D21539" s="1"/>
      <c r="E21539" s="1">
        <v>15</v>
      </c>
      <c r="F21539" s="1">
        <v>4</v>
      </c>
      <c r="G21539" s="1">
        <v>0</v>
      </c>
      <c r="H21539" s="1">
        <v>11</v>
      </c>
      <c r="I21539" s="15">
        <v>0.26666666666666666</v>
      </c>
      <c r="J21539">
        <f t="shared" si="336"/>
        <v>40</v>
      </c>
    </row>
    <row r="21540" spans="1:10" x14ac:dyDescent="0.3">
      <c r="A21540" t="s">
        <v>21551</v>
      </c>
      <c r="C21540" s="18">
        <v>345.80829295184469</v>
      </c>
      <c r="D21540" s="1"/>
      <c r="E21540" s="1">
        <v>8</v>
      </c>
      <c r="F21540" s="1">
        <v>1</v>
      </c>
      <c r="G21540" s="1">
        <v>0</v>
      </c>
      <c r="H21540" s="1">
        <v>7</v>
      </c>
      <c r="I21540" s="15">
        <v>0.125</v>
      </c>
      <c r="J21540">
        <f t="shared" si="336"/>
        <v>40</v>
      </c>
    </row>
    <row r="21541" spans="1:10" x14ac:dyDescent="0.3">
      <c r="A21541" t="s">
        <v>21554</v>
      </c>
      <c r="C21541" s="18">
        <v>345.80596407605668</v>
      </c>
      <c r="D21541" s="1"/>
      <c r="E21541" s="1">
        <v>8</v>
      </c>
      <c r="F21541" s="1">
        <v>1</v>
      </c>
      <c r="G21541" s="1">
        <v>1</v>
      </c>
      <c r="H21541" s="1">
        <v>6</v>
      </c>
      <c r="I21541" s="15">
        <v>0.1875</v>
      </c>
      <c r="J21541">
        <f t="shared" si="336"/>
        <v>40</v>
      </c>
    </row>
    <row r="21542" spans="1:10" x14ac:dyDescent="0.3">
      <c r="A21542" t="s">
        <v>21672</v>
      </c>
      <c r="C21542" s="18">
        <v>345.75043199082376</v>
      </c>
      <c r="D21542" s="1"/>
      <c r="E21542" s="1">
        <v>6</v>
      </c>
      <c r="F21542" s="1">
        <v>0</v>
      </c>
      <c r="G21542" s="1">
        <v>0</v>
      </c>
      <c r="H21542" s="1">
        <v>6</v>
      </c>
      <c r="I21542" s="15">
        <v>0</v>
      </c>
      <c r="J21542">
        <f t="shared" si="336"/>
        <v>40</v>
      </c>
    </row>
    <row r="21543" spans="1:10" x14ac:dyDescent="0.3">
      <c r="A21543" t="s">
        <v>21556</v>
      </c>
      <c r="C21543" s="18">
        <v>345.74924391137057</v>
      </c>
      <c r="D21543" s="1"/>
      <c r="E21543" s="1">
        <v>5</v>
      </c>
      <c r="F21543" s="1">
        <v>0</v>
      </c>
      <c r="G21543" s="1">
        <v>0</v>
      </c>
      <c r="H21543" s="1">
        <v>5</v>
      </c>
      <c r="I21543" s="15">
        <v>0</v>
      </c>
      <c r="J21543">
        <f t="shared" si="336"/>
        <v>40</v>
      </c>
    </row>
    <row r="21544" spans="1:10" x14ac:dyDescent="0.3">
      <c r="A21544" t="s">
        <v>21526</v>
      </c>
      <c r="C21544" s="18">
        <v>345.71790761719109</v>
      </c>
      <c r="D21544" s="1"/>
      <c r="E21544" s="1">
        <v>6</v>
      </c>
      <c r="F21544" s="1">
        <v>0</v>
      </c>
      <c r="G21544" s="1">
        <v>0</v>
      </c>
      <c r="H21544" s="1">
        <v>6</v>
      </c>
      <c r="I21544" s="15">
        <v>0</v>
      </c>
      <c r="J21544">
        <f t="shared" si="336"/>
        <v>40</v>
      </c>
    </row>
    <row r="21545" spans="1:10" x14ac:dyDescent="0.3">
      <c r="A21545" t="s">
        <v>22816</v>
      </c>
      <c r="C21545" s="18">
        <v>345.71769214776521</v>
      </c>
      <c r="D21545" s="1"/>
      <c r="E21545" s="1">
        <v>24</v>
      </c>
      <c r="F21545" s="1">
        <v>5</v>
      </c>
      <c r="G21545" s="1">
        <v>0</v>
      </c>
      <c r="H21545" s="1">
        <v>19</v>
      </c>
      <c r="I21545" s="15">
        <v>0.20833333333333334</v>
      </c>
      <c r="J21545">
        <f t="shared" si="336"/>
        <v>40</v>
      </c>
    </row>
    <row r="21546" spans="1:10" x14ac:dyDescent="0.3">
      <c r="A21546" t="s">
        <v>21412</v>
      </c>
      <c r="C21546" s="18">
        <v>345.70025922732219</v>
      </c>
      <c r="D21546" s="1"/>
      <c r="E21546" s="1">
        <v>5</v>
      </c>
      <c r="F21546" s="1">
        <v>0</v>
      </c>
      <c r="G21546" s="1">
        <v>0</v>
      </c>
      <c r="H21546" s="1">
        <v>5</v>
      </c>
      <c r="I21546" s="15">
        <v>0</v>
      </c>
      <c r="J21546">
        <f t="shared" si="336"/>
        <v>40</v>
      </c>
    </row>
    <row r="21547" spans="1:10" x14ac:dyDescent="0.3">
      <c r="A21547" t="s">
        <v>21557</v>
      </c>
      <c r="C21547" s="18">
        <v>345.68876309792506</v>
      </c>
      <c r="D21547" s="1"/>
      <c r="E21547" s="1">
        <v>24</v>
      </c>
      <c r="F21547" s="1">
        <v>8</v>
      </c>
      <c r="G21547" s="1">
        <v>0</v>
      </c>
      <c r="H21547" s="1">
        <v>16</v>
      </c>
      <c r="I21547" s="15">
        <v>0.33333333333333331</v>
      </c>
      <c r="J21547">
        <f t="shared" si="336"/>
        <v>40</v>
      </c>
    </row>
    <row r="21548" spans="1:10" x14ac:dyDescent="0.3">
      <c r="A21548" t="s">
        <v>21581</v>
      </c>
      <c r="C21548" s="18">
        <v>345.67077302102518</v>
      </c>
      <c r="D21548" s="1"/>
      <c r="E21548" s="1">
        <v>30</v>
      </c>
      <c r="F21548" s="1">
        <v>12</v>
      </c>
      <c r="G21548" s="1">
        <v>0</v>
      </c>
      <c r="H21548" s="1">
        <v>18</v>
      </c>
      <c r="I21548" s="15">
        <v>0.4</v>
      </c>
      <c r="J21548">
        <f t="shared" si="336"/>
        <v>40</v>
      </c>
    </row>
    <row r="21549" spans="1:10" x14ac:dyDescent="0.3">
      <c r="A21549" t="s">
        <v>16591</v>
      </c>
      <c r="C21549" s="18">
        <v>345.66788039642159</v>
      </c>
      <c r="D21549" s="1"/>
      <c r="E21549" s="1">
        <v>60</v>
      </c>
      <c r="F21549" s="1">
        <v>27</v>
      </c>
      <c r="G21549" s="1">
        <v>0</v>
      </c>
      <c r="H21549" s="1">
        <v>33</v>
      </c>
      <c r="I21549" s="15">
        <v>0.45</v>
      </c>
      <c r="J21549">
        <f t="shared" si="336"/>
        <v>20</v>
      </c>
    </row>
    <row r="21550" spans="1:10" x14ac:dyDescent="0.3">
      <c r="A21550" t="s">
        <v>21558</v>
      </c>
      <c r="C21550" s="18">
        <v>345.64512283944589</v>
      </c>
      <c r="D21550" s="1"/>
      <c r="E21550" s="1">
        <v>6</v>
      </c>
      <c r="F21550" s="1">
        <v>0</v>
      </c>
      <c r="G21550" s="1">
        <v>0</v>
      </c>
      <c r="H21550" s="1">
        <v>6</v>
      </c>
      <c r="I21550" s="15">
        <v>0</v>
      </c>
      <c r="J21550">
        <f t="shared" si="336"/>
        <v>40</v>
      </c>
    </row>
    <row r="21551" spans="1:10" x14ac:dyDescent="0.3">
      <c r="A21551" t="s">
        <v>21559</v>
      </c>
      <c r="C21551" s="18">
        <v>321.6841952412617</v>
      </c>
      <c r="D21551" s="1"/>
      <c r="E21551" s="1">
        <v>19</v>
      </c>
      <c r="F21551" s="1">
        <v>4</v>
      </c>
      <c r="G21551" s="1">
        <v>0</v>
      </c>
      <c r="H21551" s="1">
        <v>15</v>
      </c>
      <c r="I21551" s="15">
        <v>0.21052631578947367</v>
      </c>
      <c r="J21551">
        <f t="shared" si="336"/>
        <v>40</v>
      </c>
    </row>
    <row r="21552" spans="1:10" x14ac:dyDescent="0.3">
      <c r="A21552" t="s">
        <v>21560</v>
      </c>
      <c r="C21552" s="18">
        <v>345.5997100831965</v>
      </c>
      <c r="D21552" s="1"/>
      <c r="E21552" s="1">
        <v>5</v>
      </c>
      <c r="F21552" s="1">
        <v>0</v>
      </c>
      <c r="G21552" s="1">
        <v>0</v>
      </c>
      <c r="H21552" s="1">
        <v>5</v>
      </c>
      <c r="I21552" s="15">
        <v>0</v>
      </c>
      <c r="J21552">
        <f t="shared" si="336"/>
        <v>40</v>
      </c>
    </row>
    <row r="21553" spans="1:10" x14ac:dyDescent="0.3">
      <c r="A21553" t="s">
        <v>21561</v>
      </c>
      <c r="C21553" s="18">
        <v>345.58336732026658</v>
      </c>
      <c r="D21553" s="1"/>
      <c r="E21553" s="1">
        <v>10</v>
      </c>
      <c r="F21553" s="1">
        <v>2</v>
      </c>
      <c r="G21553" s="1">
        <v>0</v>
      </c>
      <c r="H21553" s="1">
        <v>8</v>
      </c>
      <c r="I21553" s="15">
        <v>0.2</v>
      </c>
      <c r="J21553">
        <f t="shared" si="336"/>
        <v>40</v>
      </c>
    </row>
    <row r="21554" spans="1:10" x14ac:dyDescent="0.3">
      <c r="A21554" t="s">
        <v>21562</v>
      </c>
      <c r="C21554" s="18">
        <v>345.56839128104599</v>
      </c>
      <c r="D21554" s="1"/>
      <c r="E21554" s="1">
        <v>6</v>
      </c>
      <c r="F21554" s="1">
        <v>0</v>
      </c>
      <c r="G21554" s="1">
        <v>0</v>
      </c>
      <c r="H21554" s="1">
        <v>6</v>
      </c>
      <c r="I21554" s="15">
        <v>0</v>
      </c>
      <c r="J21554">
        <f t="shared" si="336"/>
        <v>40</v>
      </c>
    </row>
    <row r="21555" spans="1:10" x14ac:dyDescent="0.3">
      <c r="A21555" t="s">
        <v>21563</v>
      </c>
      <c r="C21555" s="18">
        <v>345.56658854745791</v>
      </c>
      <c r="D21555" s="1"/>
      <c r="E21555" s="1">
        <v>51</v>
      </c>
      <c r="F21555" s="1">
        <v>21</v>
      </c>
      <c r="G21555" s="1">
        <v>0</v>
      </c>
      <c r="H21555" s="1">
        <v>30</v>
      </c>
      <c r="I21555" s="15">
        <v>0.41176470588235292</v>
      </c>
      <c r="J21555">
        <f t="shared" si="336"/>
        <v>20</v>
      </c>
    </row>
    <row r="21556" spans="1:10" x14ac:dyDescent="0.3">
      <c r="A21556" t="s">
        <v>21564</v>
      </c>
      <c r="C21556" s="18">
        <v>345.53223526393805</v>
      </c>
      <c r="D21556" s="1"/>
      <c r="E21556" s="1">
        <v>23</v>
      </c>
      <c r="F21556" s="1">
        <v>8</v>
      </c>
      <c r="G21556" s="1">
        <v>0</v>
      </c>
      <c r="H21556" s="1">
        <v>15</v>
      </c>
      <c r="I21556" s="15">
        <v>0.34782608695652173</v>
      </c>
      <c r="J21556">
        <f t="shared" si="336"/>
        <v>40</v>
      </c>
    </row>
    <row r="21557" spans="1:10" x14ac:dyDescent="0.3">
      <c r="A21557" t="s">
        <v>21566</v>
      </c>
      <c r="C21557" s="18">
        <v>345.51362841446996</v>
      </c>
      <c r="D21557" s="1"/>
      <c r="E21557" s="1">
        <v>14</v>
      </c>
      <c r="F21557" s="1">
        <v>4</v>
      </c>
      <c r="G21557" s="1">
        <v>0</v>
      </c>
      <c r="H21557" s="1">
        <v>10</v>
      </c>
      <c r="I21557" s="15">
        <v>0.2857142857142857</v>
      </c>
      <c r="J21557">
        <f t="shared" si="336"/>
        <v>40</v>
      </c>
    </row>
    <row r="21558" spans="1:10" x14ac:dyDescent="0.3">
      <c r="A21558" t="s">
        <v>21567</v>
      </c>
      <c r="C21558" s="18">
        <v>345.5025504599962</v>
      </c>
      <c r="D21558" s="1"/>
      <c r="E21558" s="1">
        <v>6</v>
      </c>
      <c r="F21558" s="1">
        <v>0</v>
      </c>
      <c r="G21558" s="1">
        <v>0</v>
      </c>
      <c r="H21558" s="1">
        <v>6</v>
      </c>
      <c r="I21558" s="15">
        <v>0</v>
      </c>
      <c r="J21558">
        <f t="shared" si="336"/>
        <v>40</v>
      </c>
    </row>
    <row r="21559" spans="1:10" x14ac:dyDescent="0.3">
      <c r="A21559" t="s">
        <v>21569</v>
      </c>
      <c r="C21559" s="18">
        <v>345.48344544339676</v>
      </c>
      <c r="D21559" s="1"/>
      <c r="E21559" s="1">
        <v>5</v>
      </c>
      <c r="F21559" s="1">
        <v>0</v>
      </c>
      <c r="G21559" s="1">
        <v>0</v>
      </c>
      <c r="H21559" s="1">
        <v>5</v>
      </c>
      <c r="I21559" s="15">
        <v>0</v>
      </c>
      <c r="J21559">
        <f t="shared" si="336"/>
        <v>40</v>
      </c>
    </row>
    <row r="21560" spans="1:10" x14ac:dyDescent="0.3">
      <c r="A21560" t="s">
        <v>21570</v>
      </c>
      <c r="C21560" s="18">
        <v>345.47801708847896</v>
      </c>
      <c r="D21560" s="1"/>
      <c r="E21560" s="1">
        <v>9</v>
      </c>
      <c r="F21560" s="1">
        <v>1</v>
      </c>
      <c r="G21560" s="1">
        <v>1</v>
      </c>
      <c r="H21560" s="1">
        <v>7</v>
      </c>
      <c r="I21560" s="15">
        <v>0.16666666666666666</v>
      </c>
      <c r="J21560">
        <f t="shared" si="336"/>
        <v>40</v>
      </c>
    </row>
    <row r="21561" spans="1:10" x14ac:dyDescent="0.3">
      <c r="A21561" s="21" t="s">
        <v>21377</v>
      </c>
      <c r="C21561" s="18">
        <v>345.47059113288191</v>
      </c>
      <c r="D21561" s="1"/>
      <c r="E21561" s="1">
        <v>16</v>
      </c>
      <c r="F21561" s="1">
        <v>5</v>
      </c>
      <c r="G21561" s="1">
        <v>0</v>
      </c>
      <c r="H21561" s="1">
        <v>11</v>
      </c>
      <c r="I21561" s="15">
        <v>0.3125</v>
      </c>
      <c r="J21561">
        <f t="shared" si="336"/>
        <v>40</v>
      </c>
    </row>
    <row r="21562" spans="1:10" x14ac:dyDescent="0.3">
      <c r="A21562" t="s">
        <v>21571</v>
      </c>
      <c r="C21562" s="18">
        <v>345.45716587374295</v>
      </c>
      <c r="D21562" s="1"/>
      <c r="E21562" s="1">
        <v>18</v>
      </c>
      <c r="F21562" s="1">
        <v>5</v>
      </c>
      <c r="G21562" s="1">
        <v>1</v>
      </c>
      <c r="H21562" s="1">
        <v>12</v>
      </c>
      <c r="I21562" s="15">
        <v>0.30555555555555558</v>
      </c>
      <c r="J21562">
        <f t="shared" si="336"/>
        <v>40</v>
      </c>
    </row>
    <row r="21563" spans="1:10" x14ac:dyDescent="0.3">
      <c r="A21563" t="s">
        <v>21572</v>
      </c>
      <c r="C21563" s="18">
        <v>345.44640310165425</v>
      </c>
      <c r="D21563" s="1"/>
      <c r="E21563" s="1">
        <v>11</v>
      </c>
      <c r="F21563" s="1">
        <v>2</v>
      </c>
      <c r="G21563" s="1">
        <v>1</v>
      </c>
      <c r="H21563" s="1">
        <v>8</v>
      </c>
      <c r="I21563" s="15">
        <v>0.22727272727272727</v>
      </c>
      <c r="J21563">
        <f t="shared" si="336"/>
        <v>40</v>
      </c>
    </row>
    <row r="21564" spans="1:10" x14ac:dyDescent="0.3">
      <c r="A21564" t="s">
        <v>21593</v>
      </c>
      <c r="C21564" s="18">
        <v>345.42446611509985</v>
      </c>
      <c r="D21564" s="1"/>
      <c r="E21564" s="1">
        <v>9</v>
      </c>
      <c r="F21564" s="1">
        <v>1</v>
      </c>
      <c r="G21564" s="1">
        <v>1</v>
      </c>
      <c r="H21564" s="1">
        <v>7</v>
      </c>
      <c r="I21564" s="15">
        <v>0.16666666666666666</v>
      </c>
      <c r="J21564">
        <f t="shared" si="336"/>
        <v>40</v>
      </c>
    </row>
    <row r="21565" spans="1:10" x14ac:dyDescent="0.3">
      <c r="A21565" t="s">
        <v>21573</v>
      </c>
      <c r="C21565" s="18">
        <v>345.42415268799647</v>
      </c>
      <c r="D21565" s="1"/>
      <c r="E21565" s="1">
        <v>11</v>
      </c>
      <c r="F21565" s="1">
        <v>2</v>
      </c>
      <c r="G21565" s="1">
        <v>1</v>
      </c>
      <c r="H21565" s="1">
        <v>8</v>
      </c>
      <c r="I21565" s="15">
        <v>0.22727272727272727</v>
      </c>
      <c r="J21565">
        <f t="shared" si="336"/>
        <v>40</v>
      </c>
    </row>
    <row r="21566" spans="1:10" x14ac:dyDescent="0.3">
      <c r="A21566" t="s">
        <v>21574</v>
      </c>
      <c r="C21566" s="18">
        <v>345.40693062173847</v>
      </c>
      <c r="D21566" s="1"/>
      <c r="E21566" s="1">
        <v>6</v>
      </c>
      <c r="F21566" s="1">
        <v>0</v>
      </c>
      <c r="G21566" s="1">
        <v>0</v>
      </c>
      <c r="H21566" s="1">
        <v>6</v>
      </c>
      <c r="I21566" s="15">
        <v>0</v>
      </c>
      <c r="J21566">
        <f t="shared" si="336"/>
        <v>40</v>
      </c>
    </row>
    <row r="21567" spans="1:10" x14ac:dyDescent="0.3">
      <c r="A21567" t="s">
        <v>21577</v>
      </c>
      <c r="C21567" s="18">
        <v>345.39196811267033</v>
      </c>
      <c r="D21567" s="1"/>
      <c r="E21567" s="1">
        <v>6</v>
      </c>
      <c r="F21567" s="1">
        <v>0</v>
      </c>
      <c r="G21567" s="1">
        <v>0</v>
      </c>
      <c r="H21567" s="1">
        <v>6</v>
      </c>
      <c r="I21567" s="15">
        <v>0</v>
      </c>
      <c r="J21567">
        <f t="shared" si="336"/>
        <v>40</v>
      </c>
    </row>
    <row r="21568" spans="1:10" x14ac:dyDescent="0.3">
      <c r="A21568" t="s">
        <v>21575</v>
      </c>
      <c r="C21568" s="18">
        <v>345.38385843454637</v>
      </c>
      <c r="D21568" s="1"/>
      <c r="E21568" s="1">
        <v>6</v>
      </c>
      <c r="F21568" s="1">
        <v>0</v>
      </c>
      <c r="G21568" s="1">
        <v>0</v>
      </c>
      <c r="H21568" s="1">
        <v>6</v>
      </c>
      <c r="I21568" s="15">
        <v>0</v>
      </c>
      <c r="J21568">
        <f t="shared" si="336"/>
        <v>40</v>
      </c>
    </row>
    <row r="21569" spans="1:10" x14ac:dyDescent="0.3">
      <c r="A21569" t="s">
        <v>21646</v>
      </c>
      <c r="C21569" s="18">
        <v>345.36298453443567</v>
      </c>
      <c r="D21569" s="1"/>
      <c r="E21569" s="1">
        <v>12</v>
      </c>
      <c r="F21569" s="1">
        <v>3</v>
      </c>
      <c r="G21569" s="1">
        <v>0</v>
      </c>
      <c r="H21569" s="1">
        <v>9</v>
      </c>
      <c r="I21569" s="15">
        <v>0.25</v>
      </c>
      <c r="J21569">
        <f t="shared" si="336"/>
        <v>40</v>
      </c>
    </row>
    <row r="21570" spans="1:10" x14ac:dyDescent="0.3">
      <c r="A21570" t="s">
        <v>21576</v>
      </c>
      <c r="C21570" s="18">
        <v>345.36041665540489</v>
      </c>
      <c r="D21570" s="1"/>
      <c r="E21570" s="1">
        <v>15</v>
      </c>
      <c r="F21570" s="1">
        <v>2</v>
      </c>
      <c r="G21570" s="1">
        <v>0</v>
      </c>
      <c r="H21570" s="1">
        <v>13</v>
      </c>
      <c r="I21570" s="15">
        <v>0.13333333333333333</v>
      </c>
      <c r="J21570">
        <f t="shared" si="336"/>
        <v>40</v>
      </c>
    </row>
    <row r="21571" spans="1:10" x14ac:dyDescent="0.3">
      <c r="A21571" t="s">
        <v>21808</v>
      </c>
      <c r="C21571" s="18">
        <v>345.34334876907025</v>
      </c>
      <c r="D21571" s="1"/>
      <c r="E21571" s="1">
        <v>7</v>
      </c>
      <c r="F21571" s="1">
        <v>0</v>
      </c>
      <c r="G21571" s="1">
        <v>0</v>
      </c>
      <c r="H21571" s="1">
        <v>7</v>
      </c>
      <c r="I21571" s="15">
        <v>0</v>
      </c>
      <c r="J21571">
        <f t="shared" si="336"/>
        <v>40</v>
      </c>
    </row>
    <row r="21572" spans="1:10" x14ac:dyDescent="0.3">
      <c r="A21572" t="s">
        <v>21579</v>
      </c>
      <c r="C21572" s="18">
        <v>345.31931682582206</v>
      </c>
      <c r="D21572" s="1"/>
      <c r="E21572" s="1">
        <v>27</v>
      </c>
      <c r="F21572" s="1">
        <v>9</v>
      </c>
      <c r="G21572" s="1">
        <v>1</v>
      </c>
      <c r="H21572" s="1">
        <v>17</v>
      </c>
      <c r="I21572" s="15">
        <v>0.35185185185185186</v>
      </c>
      <c r="J21572">
        <f t="shared" ref="J21572:J21635" si="337">IF(E21572&lt;=30,40,20)</f>
        <v>40</v>
      </c>
    </row>
    <row r="21573" spans="1:10" x14ac:dyDescent="0.3">
      <c r="A21573" t="s">
        <v>21580</v>
      </c>
      <c r="C21573" s="18">
        <v>345.31620599157401</v>
      </c>
      <c r="D21573" s="1"/>
      <c r="E21573" s="1">
        <v>22</v>
      </c>
      <c r="F21573" s="1">
        <v>7</v>
      </c>
      <c r="G21573" s="1">
        <v>0</v>
      </c>
      <c r="H21573" s="1">
        <v>15</v>
      </c>
      <c r="I21573" s="15">
        <v>0.31818181818181818</v>
      </c>
      <c r="J21573">
        <f t="shared" si="337"/>
        <v>40</v>
      </c>
    </row>
    <row r="21574" spans="1:10" x14ac:dyDescent="0.3">
      <c r="A21574" t="s">
        <v>21582</v>
      </c>
      <c r="C21574" s="18">
        <v>345.3095626812393</v>
      </c>
      <c r="D21574" s="1"/>
      <c r="E21574" s="1">
        <v>10</v>
      </c>
      <c r="F21574" s="1">
        <v>2</v>
      </c>
      <c r="G21574" s="1">
        <v>0</v>
      </c>
      <c r="H21574" s="1">
        <v>8</v>
      </c>
      <c r="I21574" s="15">
        <v>0.2</v>
      </c>
      <c r="J21574">
        <f t="shared" si="337"/>
        <v>40</v>
      </c>
    </row>
    <row r="21575" spans="1:10" x14ac:dyDescent="0.3">
      <c r="A21575" t="s">
        <v>21568</v>
      </c>
      <c r="C21575" s="18">
        <v>345.29796543963243</v>
      </c>
      <c r="D21575" s="1"/>
      <c r="E21575" s="1">
        <v>6</v>
      </c>
      <c r="F21575" s="1">
        <v>0</v>
      </c>
      <c r="G21575" s="1">
        <v>0</v>
      </c>
      <c r="H21575" s="1">
        <v>6</v>
      </c>
      <c r="I21575" s="15">
        <v>0</v>
      </c>
      <c r="J21575">
        <f t="shared" si="337"/>
        <v>40</v>
      </c>
    </row>
    <row r="21576" spans="1:10" x14ac:dyDescent="0.3">
      <c r="A21576" t="s">
        <v>21584</v>
      </c>
      <c r="C21576" s="18">
        <v>345.28935553694691</v>
      </c>
      <c r="D21576" s="1"/>
      <c r="E21576" s="1">
        <v>27</v>
      </c>
      <c r="F21576" s="1">
        <v>9</v>
      </c>
      <c r="G21576" s="1">
        <v>1</v>
      </c>
      <c r="H21576" s="1">
        <v>17</v>
      </c>
      <c r="I21576" s="15">
        <v>0.35185185185185186</v>
      </c>
      <c r="J21576">
        <f t="shared" si="337"/>
        <v>40</v>
      </c>
    </row>
    <row r="21577" spans="1:10" x14ac:dyDescent="0.3">
      <c r="A21577" t="s">
        <v>21585</v>
      </c>
      <c r="C21577" s="18">
        <v>345.27809960241757</v>
      </c>
      <c r="D21577" s="1"/>
      <c r="E21577" s="1">
        <v>8</v>
      </c>
      <c r="F21577" s="1">
        <v>1</v>
      </c>
      <c r="G21577" s="1">
        <v>0</v>
      </c>
      <c r="H21577" s="1">
        <v>7</v>
      </c>
      <c r="I21577" s="15">
        <v>0.125</v>
      </c>
      <c r="J21577">
        <f t="shared" si="337"/>
        <v>40</v>
      </c>
    </row>
    <row r="21578" spans="1:10" x14ac:dyDescent="0.3">
      <c r="A21578" t="s">
        <v>21586</v>
      </c>
      <c r="C21578" s="18">
        <v>345.277055937726</v>
      </c>
      <c r="D21578" s="1"/>
      <c r="E21578" s="1">
        <v>6</v>
      </c>
      <c r="F21578" s="1">
        <v>0</v>
      </c>
      <c r="G21578" s="1">
        <v>0</v>
      </c>
      <c r="H21578" s="1">
        <v>6</v>
      </c>
      <c r="I21578" s="15">
        <v>0</v>
      </c>
      <c r="J21578">
        <f t="shared" si="337"/>
        <v>40</v>
      </c>
    </row>
    <row r="21579" spans="1:10" x14ac:dyDescent="0.3">
      <c r="A21579" t="s">
        <v>21587</v>
      </c>
      <c r="C21579" s="18">
        <v>345.25652011736975</v>
      </c>
      <c r="D21579" s="1"/>
      <c r="E21579" s="1">
        <v>7</v>
      </c>
      <c r="F21579" s="1">
        <v>0</v>
      </c>
      <c r="G21579" s="1">
        <v>1</v>
      </c>
      <c r="H21579" s="1">
        <v>6</v>
      </c>
      <c r="I21579" s="15">
        <v>7.1428571428571425E-2</v>
      </c>
      <c r="J21579">
        <f t="shared" si="337"/>
        <v>40</v>
      </c>
    </row>
    <row r="21580" spans="1:10" x14ac:dyDescent="0.3">
      <c r="A21580" t="s">
        <v>21799</v>
      </c>
      <c r="C21580" s="18">
        <v>345.25059345079188</v>
      </c>
      <c r="D21580" s="1"/>
      <c r="E21580" s="1">
        <v>11</v>
      </c>
      <c r="F21580" s="1">
        <v>2</v>
      </c>
      <c r="G21580" s="1">
        <v>0</v>
      </c>
      <c r="H21580" s="1">
        <v>9</v>
      </c>
      <c r="I21580" s="15">
        <v>0.18181818181818182</v>
      </c>
      <c r="J21580">
        <f t="shared" si="337"/>
        <v>40</v>
      </c>
    </row>
    <row r="21581" spans="1:10" x14ac:dyDescent="0.3">
      <c r="A21581" t="s">
        <v>21588</v>
      </c>
      <c r="C21581" s="18">
        <v>345.24914964114606</v>
      </c>
      <c r="D21581" s="1"/>
      <c r="E21581" s="1">
        <v>6</v>
      </c>
      <c r="F21581" s="1">
        <v>0</v>
      </c>
      <c r="G21581" s="1">
        <v>0</v>
      </c>
      <c r="H21581" s="1">
        <v>6</v>
      </c>
      <c r="I21581" s="15">
        <v>0</v>
      </c>
      <c r="J21581">
        <f t="shared" si="337"/>
        <v>40</v>
      </c>
    </row>
    <row r="21582" spans="1:10" x14ac:dyDescent="0.3">
      <c r="A21582" t="s">
        <v>21589</v>
      </c>
      <c r="C21582" s="18">
        <v>345.21218818112368</v>
      </c>
      <c r="D21582" s="1"/>
      <c r="E21582" s="1">
        <v>10</v>
      </c>
      <c r="F21582" s="1">
        <v>2</v>
      </c>
      <c r="G21582" s="1">
        <v>0</v>
      </c>
      <c r="H21582" s="1">
        <v>8</v>
      </c>
      <c r="I21582" s="15">
        <v>0.2</v>
      </c>
      <c r="J21582">
        <f t="shared" si="337"/>
        <v>40</v>
      </c>
    </row>
    <row r="21583" spans="1:10" x14ac:dyDescent="0.3">
      <c r="A21583" t="s">
        <v>21590</v>
      </c>
      <c r="C21583" s="18">
        <v>345.19293862892908</v>
      </c>
      <c r="D21583" s="1"/>
      <c r="E21583" s="1">
        <v>5</v>
      </c>
      <c r="F21583" s="1">
        <v>0</v>
      </c>
      <c r="G21583" s="1">
        <v>0</v>
      </c>
      <c r="H21583" s="1">
        <v>5</v>
      </c>
      <c r="I21583" s="15">
        <v>0</v>
      </c>
      <c r="J21583">
        <f t="shared" si="337"/>
        <v>40</v>
      </c>
    </row>
    <row r="21584" spans="1:10" x14ac:dyDescent="0.3">
      <c r="A21584" t="s">
        <v>9293</v>
      </c>
      <c r="C21584" s="18">
        <v>345.17531145399397</v>
      </c>
      <c r="D21584" s="1"/>
      <c r="E21584" s="1">
        <v>21</v>
      </c>
      <c r="F21584" s="1">
        <v>6</v>
      </c>
      <c r="G21584" s="1">
        <v>1</v>
      </c>
      <c r="H21584" s="1">
        <v>14</v>
      </c>
      <c r="I21584" s="15">
        <v>0.30952380952380953</v>
      </c>
      <c r="J21584">
        <f t="shared" si="337"/>
        <v>40</v>
      </c>
    </row>
    <row r="21585" spans="1:10" x14ac:dyDescent="0.3">
      <c r="A21585" t="s">
        <v>21591</v>
      </c>
      <c r="C21585" s="18">
        <v>345.13878476539827</v>
      </c>
      <c r="D21585" s="1"/>
      <c r="E21585" s="1">
        <v>6</v>
      </c>
      <c r="F21585" s="1">
        <v>0</v>
      </c>
      <c r="G21585" s="1">
        <v>0</v>
      </c>
      <c r="H21585" s="1">
        <v>6</v>
      </c>
      <c r="I21585" s="15">
        <v>0</v>
      </c>
      <c r="J21585">
        <f t="shared" si="337"/>
        <v>40</v>
      </c>
    </row>
    <row r="21586" spans="1:10" x14ac:dyDescent="0.3">
      <c r="A21586" t="s">
        <v>21592</v>
      </c>
      <c r="C21586" s="18">
        <v>345.09822380782049</v>
      </c>
      <c r="D21586" s="1"/>
      <c r="E21586" s="1">
        <v>33</v>
      </c>
      <c r="F21586" s="1">
        <v>5</v>
      </c>
      <c r="G21586" s="1">
        <v>3</v>
      </c>
      <c r="H21586" s="1">
        <v>25</v>
      </c>
      <c r="I21586" s="15">
        <v>0.19696969696969696</v>
      </c>
      <c r="J21586">
        <f t="shared" si="337"/>
        <v>20</v>
      </c>
    </row>
    <row r="21587" spans="1:10" x14ac:dyDescent="0.3">
      <c r="A21587" t="s">
        <v>19626</v>
      </c>
      <c r="C21587" s="18">
        <v>345.08418877594926</v>
      </c>
      <c r="D21587" s="1"/>
      <c r="E21587" s="1">
        <v>34</v>
      </c>
      <c r="F21587" s="1">
        <v>11</v>
      </c>
      <c r="G21587" s="1">
        <v>2</v>
      </c>
      <c r="H21587" s="1">
        <v>21</v>
      </c>
      <c r="I21587" s="15">
        <v>0.35294117647058826</v>
      </c>
      <c r="J21587">
        <f t="shared" si="337"/>
        <v>20</v>
      </c>
    </row>
    <row r="21588" spans="1:10" x14ac:dyDescent="0.3">
      <c r="A21588" t="s">
        <v>21595</v>
      </c>
      <c r="C21588" s="18">
        <v>345.06645041379545</v>
      </c>
      <c r="D21588" s="1"/>
      <c r="E21588" s="1">
        <v>8</v>
      </c>
      <c r="F21588" s="1">
        <v>1</v>
      </c>
      <c r="G21588" s="1">
        <v>0</v>
      </c>
      <c r="H21588" s="1">
        <v>7</v>
      </c>
      <c r="I21588" s="15">
        <v>0.125</v>
      </c>
      <c r="J21588">
        <f t="shared" si="337"/>
        <v>40</v>
      </c>
    </row>
    <row r="21589" spans="1:10" x14ac:dyDescent="0.3">
      <c r="A21589" t="s">
        <v>21596</v>
      </c>
      <c r="C21589" s="18">
        <v>345.05533628859502</v>
      </c>
      <c r="D21589" s="1"/>
      <c r="E21589" s="1">
        <v>8</v>
      </c>
      <c r="F21589" s="1">
        <v>1</v>
      </c>
      <c r="G21589" s="1">
        <v>0</v>
      </c>
      <c r="H21589" s="1">
        <v>7</v>
      </c>
      <c r="I21589" s="15">
        <v>0.125</v>
      </c>
      <c r="J21589">
        <f t="shared" si="337"/>
        <v>40</v>
      </c>
    </row>
    <row r="21590" spans="1:10" x14ac:dyDescent="0.3">
      <c r="A21590" t="s">
        <v>21597</v>
      </c>
      <c r="C21590" s="18">
        <v>345.04123481119137</v>
      </c>
      <c r="D21590" s="1"/>
      <c r="E21590" s="1">
        <v>15</v>
      </c>
      <c r="F21590" s="1">
        <v>4</v>
      </c>
      <c r="G21590" s="1">
        <v>0</v>
      </c>
      <c r="H21590" s="1">
        <v>11</v>
      </c>
      <c r="I21590" s="15">
        <v>0.26666666666666666</v>
      </c>
      <c r="J21590">
        <f t="shared" si="337"/>
        <v>40</v>
      </c>
    </row>
    <row r="21591" spans="1:10" x14ac:dyDescent="0.3">
      <c r="A21591" t="s">
        <v>21598</v>
      </c>
      <c r="C21591" s="18">
        <v>345.03925195053097</v>
      </c>
      <c r="D21591" s="1"/>
      <c r="E21591" s="1">
        <v>11</v>
      </c>
      <c r="F21591" s="1">
        <v>2</v>
      </c>
      <c r="G21591" s="1">
        <v>1</v>
      </c>
      <c r="H21591" s="1">
        <v>8</v>
      </c>
      <c r="I21591" s="15">
        <v>0.22727272727272727</v>
      </c>
      <c r="J21591">
        <f t="shared" si="337"/>
        <v>40</v>
      </c>
    </row>
    <row r="21592" spans="1:10" x14ac:dyDescent="0.3">
      <c r="A21592" t="s">
        <v>21599</v>
      </c>
      <c r="C21592" s="18">
        <v>345.02541438286704</v>
      </c>
      <c r="D21592" s="1"/>
      <c r="E21592" s="1">
        <v>43</v>
      </c>
      <c r="F21592" s="1">
        <v>13</v>
      </c>
      <c r="G21592" s="1">
        <v>4</v>
      </c>
      <c r="H21592" s="1">
        <v>26</v>
      </c>
      <c r="I21592" s="15">
        <v>0.34883720930232559</v>
      </c>
      <c r="J21592">
        <f t="shared" si="337"/>
        <v>20</v>
      </c>
    </row>
    <row r="21593" spans="1:10" x14ac:dyDescent="0.3">
      <c r="A21593" t="s">
        <v>21600</v>
      </c>
      <c r="C21593" s="18">
        <v>345.02000327227358</v>
      </c>
      <c r="D21593" s="1"/>
      <c r="E21593" s="1">
        <v>5</v>
      </c>
      <c r="F21593" s="1">
        <v>0</v>
      </c>
      <c r="G21593" s="1">
        <v>0</v>
      </c>
      <c r="H21593" s="1">
        <v>5</v>
      </c>
      <c r="I21593" s="15">
        <v>0</v>
      </c>
      <c r="J21593">
        <f t="shared" si="337"/>
        <v>40</v>
      </c>
    </row>
    <row r="21594" spans="1:10" x14ac:dyDescent="0.3">
      <c r="A21594" t="s">
        <v>8408</v>
      </c>
      <c r="C21594" s="18">
        <v>345.01893136626109</v>
      </c>
      <c r="D21594" s="1"/>
      <c r="E21594" s="1">
        <v>38</v>
      </c>
      <c r="F21594" s="1">
        <v>15</v>
      </c>
      <c r="G21594" s="1">
        <v>1</v>
      </c>
      <c r="H21594" s="1">
        <v>22</v>
      </c>
      <c r="I21594" s="15">
        <v>0.40789473684210525</v>
      </c>
      <c r="J21594">
        <f t="shared" si="337"/>
        <v>20</v>
      </c>
    </row>
    <row r="21595" spans="1:10" x14ac:dyDescent="0.3">
      <c r="A21595" t="s">
        <v>21602</v>
      </c>
      <c r="C21595" s="18">
        <v>345.01192207653582</v>
      </c>
      <c r="D21595" s="1"/>
      <c r="E21595" s="1">
        <v>23</v>
      </c>
      <c r="F21595" s="1">
        <v>6</v>
      </c>
      <c r="G21595" s="1">
        <v>2</v>
      </c>
      <c r="H21595" s="1">
        <v>15</v>
      </c>
      <c r="I21595" s="15">
        <v>0.30434782608695654</v>
      </c>
      <c r="J21595">
        <f t="shared" si="337"/>
        <v>40</v>
      </c>
    </row>
    <row r="21596" spans="1:10" x14ac:dyDescent="0.3">
      <c r="A21596" t="s">
        <v>21603</v>
      </c>
      <c r="C21596" s="18">
        <v>344.99735689930634</v>
      </c>
      <c r="D21596" s="1"/>
      <c r="E21596" s="1">
        <v>12</v>
      </c>
      <c r="F21596" s="1">
        <v>3</v>
      </c>
      <c r="G21596" s="1">
        <v>0</v>
      </c>
      <c r="H21596" s="1">
        <v>9</v>
      </c>
      <c r="I21596" s="15">
        <v>0.25</v>
      </c>
      <c r="J21596">
        <f t="shared" si="337"/>
        <v>40</v>
      </c>
    </row>
    <row r="21597" spans="1:10" x14ac:dyDescent="0.3">
      <c r="A21597" t="s">
        <v>21604</v>
      </c>
      <c r="C21597" s="18">
        <v>344.99278619772286</v>
      </c>
      <c r="D21597" s="1"/>
      <c r="E21597" s="1">
        <v>8</v>
      </c>
      <c r="F21597" s="1">
        <v>0</v>
      </c>
      <c r="G21597" s="1">
        <v>2</v>
      </c>
      <c r="H21597" s="1">
        <v>6</v>
      </c>
      <c r="I21597" s="15">
        <v>0.125</v>
      </c>
      <c r="J21597">
        <f t="shared" si="337"/>
        <v>40</v>
      </c>
    </row>
    <row r="21598" spans="1:10" x14ac:dyDescent="0.3">
      <c r="A21598" t="s">
        <v>21606</v>
      </c>
      <c r="C21598" s="18">
        <v>344.98507487283058</v>
      </c>
      <c r="D21598" s="1"/>
      <c r="E21598" s="1">
        <v>10</v>
      </c>
      <c r="F21598" s="1">
        <v>2</v>
      </c>
      <c r="G21598" s="1">
        <v>1</v>
      </c>
      <c r="H21598" s="1">
        <v>7</v>
      </c>
      <c r="I21598" s="15">
        <v>0.25</v>
      </c>
      <c r="J21598">
        <f t="shared" si="337"/>
        <v>40</v>
      </c>
    </row>
    <row r="21599" spans="1:10" x14ac:dyDescent="0.3">
      <c r="A21599" t="s">
        <v>21607</v>
      </c>
      <c r="C21599" s="18">
        <v>344.96206102154633</v>
      </c>
      <c r="D21599" s="1"/>
      <c r="E21599" s="1">
        <v>8</v>
      </c>
      <c r="F21599" s="1">
        <v>1</v>
      </c>
      <c r="G21599" s="1">
        <v>0</v>
      </c>
      <c r="H21599" s="1">
        <v>7</v>
      </c>
      <c r="I21599" s="15">
        <v>0.125</v>
      </c>
      <c r="J21599">
        <f t="shared" si="337"/>
        <v>40</v>
      </c>
    </row>
    <row r="21600" spans="1:10" x14ac:dyDescent="0.3">
      <c r="A21600" t="s">
        <v>21609</v>
      </c>
      <c r="C21600" s="18">
        <v>344.93815239894769</v>
      </c>
      <c r="D21600" s="1"/>
      <c r="E21600" s="1">
        <v>9</v>
      </c>
      <c r="F21600" s="1">
        <v>1</v>
      </c>
      <c r="G21600" s="1">
        <v>0</v>
      </c>
      <c r="H21600" s="1">
        <v>8</v>
      </c>
      <c r="I21600" s="15">
        <v>0.1111111111111111</v>
      </c>
      <c r="J21600">
        <f t="shared" si="337"/>
        <v>40</v>
      </c>
    </row>
    <row r="21601" spans="1:10" x14ac:dyDescent="0.3">
      <c r="A21601" t="s">
        <v>21610</v>
      </c>
      <c r="C21601" s="18">
        <v>344.89968122095257</v>
      </c>
      <c r="D21601" s="1"/>
      <c r="E21601" s="1">
        <v>8</v>
      </c>
      <c r="F21601" s="1">
        <v>1</v>
      </c>
      <c r="G21601" s="1">
        <v>0</v>
      </c>
      <c r="H21601" s="1">
        <v>7</v>
      </c>
      <c r="I21601" s="15">
        <v>0.125</v>
      </c>
      <c r="J21601">
        <f t="shared" si="337"/>
        <v>40</v>
      </c>
    </row>
    <row r="21602" spans="1:10" x14ac:dyDescent="0.3">
      <c r="A21602" t="s">
        <v>21908</v>
      </c>
      <c r="C21602" s="18">
        <v>344.88206312627642</v>
      </c>
      <c r="D21602" s="1"/>
      <c r="E21602" s="1">
        <v>11</v>
      </c>
      <c r="F21602" s="1">
        <v>2</v>
      </c>
      <c r="G21602" s="1">
        <v>0</v>
      </c>
      <c r="H21602" s="1">
        <v>9</v>
      </c>
      <c r="I21602" s="15">
        <v>0.18181818181818182</v>
      </c>
      <c r="J21602">
        <f t="shared" si="337"/>
        <v>40</v>
      </c>
    </row>
    <row r="21603" spans="1:10" x14ac:dyDescent="0.3">
      <c r="A21603" t="s">
        <v>21611</v>
      </c>
      <c r="C21603" s="18">
        <v>344.8734324375061</v>
      </c>
      <c r="D21603" s="1"/>
      <c r="E21603" s="1">
        <v>18</v>
      </c>
      <c r="F21603" s="1">
        <v>4</v>
      </c>
      <c r="G21603" s="1">
        <v>2</v>
      </c>
      <c r="H21603" s="1">
        <v>12</v>
      </c>
      <c r="I21603" s="15">
        <v>0.27777777777777779</v>
      </c>
      <c r="J21603">
        <f t="shared" si="337"/>
        <v>40</v>
      </c>
    </row>
    <row r="21604" spans="1:10" x14ac:dyDescent="0.3">
      <c r="A21604" t="s">
        <v>21695</v>
      </c>
      <c r="C21604" s="18">
        <v>344.87336381293795</v>
      </c>
      <c r="D21604" s="1"/>
      <c r="E21604" s="1">
        <v>34</v>
      </c>
      <c r="F21604" s="1">
        <v>9</v>
      </c>
      <c r="G21604" s="1">
        <v>1</v>
      </c>
      <c r="H21604" s="1">
        <v>24</v>
      </c>
      <c r="I21604" s="15">
        <v>0.27941176470588236</v>
      </c>
      <c r="J21604">
        <f t="shared" si="337"/>
        <v>20</v>
      </c>
    </row>
    <row r="21605" spans="1:10" x14ac:dyDescent="0.3">
      <c r="A21605" t="s">
        <v>21612</v>
      </c>
      <c r="C21605" s="18">
        <v>344.86646394575467</v>
      </c>
      <c r="D21605" s="1"/>
      <c r="E21605" s="1">
        <v>6</v>
      </c>
      <c r="F21605" s="1">
        <v>0</v>
      </c>
      <c r="G21605" s="1">
        <v>0</v>
      </c>
      <c r="H21605" s="1">
        <v>6</v>
      </c>
      <c r="I21605" s="15">
        <v>0</v>
      </c>
      <c r="J21605">
        <f t="shared" si="337"/>
        <v>40</v>
      </c>
    </row>
    <row r="21606" spans="1:10" x14ac:dyDescent="0.3">
      <c r="A21606" t="s">
        <v>21613</v>
      </c>
      <c r="C21606" s="18">
        <v>344.85341883974013</v>
      </c>
      <c r="D21606" s="1"/>
      <c r="E21606" s="1">
        <v>33</v>
      </c>
      <c r="F21606" s="1">
        <v>12</v>
      </c>
      <c r="G21606" s="1">
        <v>0</v>
      </c>
      <c r="H21606" s="1">
        <v>21</v>
      </c>
      <c r="I21606" s="15">
        <v>0.36363636363636365</v>
      </c>
      <c r="J21606">
        <f t="shared" si="337"/>
        <v>20</v>
      </c>
    </row>
    <row r="21607" spans="1:10" x14ac:dyDescent="0.3">
      <c r="A21607" t="s">
        <v>21614</v>
      </c>
      <c r="C21607" s="18">
        <v>344.84606795485428</v>
      </c>
      <c r="D21607" s="1"/>
      <c r="E21607" s="1">
        <v>6</v>
      </c>
      <c r="F21607" s="1">
        <v>0</v>
      </c>
      <c r="G21607" s="1">
        <v>0</v>
      </c>
      <c r="H21607" s="1">
        <v>6</v>
      </c>
      <c r="I21607" s="15">
        <v>0</v>
      </c>
      <c r="J21607">
        <f t="shared" si="337"/>
        <v>40</v>
      </c>
    </row>
    <row r="21608" spans="1:10" x14ac:dyDescent="0.3">
      <c r="A21608" t="s">
        <v>21617</v>
      </c>
      <c r="C21608" s="18">
        <v>344.82517646358633</v>
      </c>
      <c r="D21608" s="1"/>
      <c r="E21608" s="1">
        <v>25</v>
      </c>
      <c r="F21608" s="1">
        <v>8</v>
      </c>
      <c r="G21608" s="1">
        <v>2</v>
      </c>
      <c r="H21608" s="1">
        <v>15</v>
      </c>
      <c r="I21608" s="15">
        <v>0.36</v>
      </c>
      <c r="J21608">
        <f t="shared" si="337"/>
        <v>40</v>
      </c>
    </row>
    <row r="21609" spans="1:10" x14ac:dyDescent="0.3">
      <c r="A21609" t="s">
        <v>21616</v>
      </c>
      <c r="C21609" s="18">
        <v>344.80813147896902</v>
      </c>
      <c r="D21609" s="1"/>
      <c r="E21609" s="1">
        <v>19</v>
      </c>
      <c r="F21609" s="1">
        <v>6</v>
      </c>
      <c r="G21609" s="1">
        <v>0</v>
      </c>
      <c r="H21609" s="1">
        <v>13</v>
      </c>
      <c r="I21609" s="15">
        <v>0.31578947368421051</v>
      </c>
      <c r="J21609">
        <f t="shared" si="337"/>
        <v>40</v>
      </c>
    </row>
    <row r="21610" spans="1:10" x14ac:dyDescent="0.3">
      <c r="A21610" t="s">
        <v>21618</v>
      </c>
      <c r="C21610" s="18">
        <v>344.74879388625544</v>
      </c>
      <c r="D21610" s="1"/>
      <c r="E21610" s="1">
        <v>21</v>
      </c>
      <c r="F21610" s="1">
        <v>6</v>
      </c>
      <c r="G21610" s="1">
        <v>2</v>
      </c>
      <c r="H21610" s="1">
        <v>13</v>
      </c>
      <c r="I21610" s="15">
        <v>0.33333333333333331</v>
      </c>
      <c r="J21610">
        <f t="shared" si="337"/>
        <v>40</v>
      </c>
    </row>
    <row r="21611" spans="1:10" x14ac:dyDescent="0.3">
      <c r="A21611" t="s">
        <v>21619</v>
      </c>
      <c r="C21611" s="18">
        <v>344.73023123132134</v>
      </c>
      <c r="D21611" s="1"/>
      <c r="E21611" s="1">
        <v>6</v>
      </c>
      <c r="F21611" s="1">
        <v>0</v>
      </c>
      <c r="G21611" s="1">
        <v>0</v>
      </c>
      <c r="H21611" s="1">
        <v>6</v>
      </c>
      <c r="I21611" s="15">
        <v>0</v>
      </c>
      <c r="J21611">
        <f t="shared" si="337"/>
        <v>40</v>
      </c>
    </row>
    <row r="21612" spans="1:10" x14ac:dyDescent="0.3">
      <c r="A21612" t="s">
        <v>21786</v>
      </c>
      <c r="C21612" s="18">
        <v>344.71383797205982</v>
      </c>
      <c r="D21612" s="1"/>
      <c r="E21612" s="1">
        <v>10</v>
      </c>
      <c r="F21612" s="1">
        <v>2</v>
      </c>
      <c r="G21612" s="1">
        <v>0</v>
      </c>
      <c r="H21612" s="1">
        <v>8</v>
      </c>
      <c r="I21612" s="15">
        <v>0.2</v>
      </c>
      <c r="J21612">
        <f t="shared" si="337"/>
        <v>40</v>
      </c>
    </row>
    <row r="21613" spans="1:10" x14ac:dyDescent="0.3">
      <c r="A21613" t="s">
        <v>21620</v>
      </c>
      <c r="C21613" s="18">
        <v>344.69857681196447</v>
      </c>
      <c r="D21613" s="1"/>
      <c r="E21613" s="1">
        <v>10</v>
      </c>
      <c r="F21613" s="1">
        <v>2</v>
      </c>
      <c r="G21613" s="1">
        <v>1</v>
      </c>
      <c r="H21613" s="1">
        <v>7</v>
      </c>
      <c r="I21613" s="15">
        <v>0.25</v>
      </c>
      <c r="J21613">
        <f t="shared" si="337"/>
        <v>40</v>
      </c>
    </row>
    <row r="21614" spans="1:10" x14ac:dyDescent="0.3">
      <c r="A21614" t="s">
        <v>21621</v>
      </c>
      <c r="C21614" s="18">
        <v>344.69259077666663</v>
      </c>
      <c r="D21614" s="1"/>
      <c r="E21614" s="1">
        <v>10</v>
      </c>
      <c r="F21614" s="1">
        <v>2</v>
      </c>
      <c r="G21614" s="1">
        <v>0</v>
      </c>
      <c r="H21614" s="1">
        <v>8</v>
      </c>
      <c r="I21614" s="15">
        <v>0.2</v>
      </c>
      <c r="J21614">
        <f t="shared" si="337"/>
        <v>40</v>
      </c>
    </row>
    <row r="21615" spans="1:10" x14ac:dyDescent="0.3">
      <c r="A21615" t="s">
        <v>21622</v>
      </c>
      <c r="C21615" s="18">
        <v>344.68094036646863</v>
      </c>
      <c r="D21615" s="1"/>
      <c r="E21615" s="1">
        <v>15</v>
      </c>
      <c r="F21615" s="1">
        <v>4</v>
      </c>
      <c r="G21615" s="1">
        <v>0</v>
      </c>
      <c r="H21615" s="1">
        <v>11</v>
      </c>
      <c r="I21615" s="15">
        <v>0.26666666666666666</v>
      </c>
      <c r="J21615">
        <f t="shared" si="337"/>
        <v>40</v>
      </c>
    </row>
    <row r="21616" spans="1:10" x14ac:dyDescent="0.3">
      <c r="A21616" t="s">
        <v>21624</v>
      </c>
      <c r="C21616" s="18">
        <v>344.67366719724453</v>
      </c>
      <c r="D21616" s="1"/>
      <c r="E21616" s="1">
        <v>8</v>
      </c>
      <c r="F21616" s="1">
        <v>1</v>
      </c>
      <c r="G21616" s="1">
        <v>0</v>
      </c>
      <c r="H21616" s="1">
        <v>7</v>
      </c>
      <c r="I21616" s="15">
        <v>0.125</v>
      </c>
      <c r="J21616">
        <f t="shared" si="337"/>
        <v>40</v>
      </c>
    </row>
    <row r="21617" spans="1:10" x14ac:dyDescent="0.3">
      <c r="A21617" t="s">
        <v>21809</v>
      </c>
      <c r="C21617" s="18">
        <v>344.66795599569826</v>
      </c>
      <c r="D21617" s="1"/>
      <c r="E21617" s="1">
        <v>49</v>
      </c>
      <c r="F21617" s="1">
        <v>17</v>
      </c>
      <c r="G21617" s="1">
        <v>0</v>
      </c>
      <c r="H21617" s="1">
        <v>32</v>
      </c>
      <c r="I21617" s="15">
        <v>0.34693877551020408</v>
      </c>
      <c r="J21617">
        <f t="shared" si="337"/>
        <v>20</v>
      </c>
    </row>
    <row r="21618" spans="1:10" x14ac:dyDescent="0.3">
      <c r="A21618" t="s">
        <v>21625</v>
      </c>
      <c r="C21618" s="18">
        <v>344.64248498153574</v>
      </c>
      <c r="D21618" s="1"/>
      <c r="E21618" s="1">
        <v>8</v>
      </c>
      <c r="F21618" s="1">
        <v>1</v>
      </c>
      <c r="G21618" s="1">
        <v>0</v>
      </c>
      <c r="H21618" s="1">
        <v>7</v>
      </c>
      <c r="I21618" s="15">
        <v>0.125</v>
      </c>
      <c r="J21618">
        <f t="shared" si="337"/>
        <v>40</v>
      </c>
    </row>
    <row r="21619" spans="1:10" x14ac:dyDescent="0.3">
      <c r="A21619" t="s">
        <v>21627</v>
      </c>
      <c r="C21619" s="18">
        <v>344.63441719195293</v>
      </c>
      <c r="D21619" s="1"/>
      <c r="E21619" s="1">
        <v>10</v>
      </c>
      <c r="F21619" s="1">
        <v>2</v>
      </c>
      <c r="G21619" s="1">
        <v>0</v>
      </c>
      <c r="H21619" s="1">
        <v>8</v>
      </c>
      <c r="I21619" s="15">
        <v>0.2</v>
      </c>
      <c r="J21619">
        <f t="shared" si="337"/>
        <v>40</v>
      </c>
    </row>
    <row r="21620" spans="1:10" x14ac:dyDescent="0.3">
      <c r="A21620" s="21" t="s">
        <v>21628</v>
      </c>
      <c r="C21620" s="18">
        <v>344.58815159451973</v>
      </c>
      <c r="D21620" s="1"/>
      <c r="E21620" s="1">
        <v>10</v>
      </c>
      <c r="F21620" s="1">
        <v>2</v>
      </c>
      <c r="G21620" s="1">
        <v>0</v>
      </c>
      <c r="H21620" s="1">
        <v>8</v>
      </c>
      <c r="I21620" s="15">
        <v>0.2</v>
      </c>
      <c r="J21620">
        <f t="shared" si="337"/>
        <v>40</v>
      </c>
    </row>
    <row r="21621" spans="1:10" x14ac:dyDescent="0.3">
      <c r="A21621" t="s">
        <v>21629</v>
      </c>
      <c r="C21621" s="18">
        <v>344.57645384519498</v>
      </c>
      <c r="D21621" s="1"/>
      <c r="E21621" s="1">
        <v>18</v>
      </c>
      <c r="F21621" s="1">
        <v>6</v>
      </c>
      <c r="G21621" s="1">
        <v>0</v>
      </c>
      <c r="H21621" s="1">
        <v>12</v>
      </c>
      <c r="I21621" s="15">
        <v>0.33333333333333331</v>
      </c>
      <c r="J21621">
        <f t="shared" si="337"/>
        <v>40</v>
      </c>
    </row>
    <row r="21622" spans="1:10" x14ac:dyDescent="0.3">
      <c r="A21622" s="21" t="s">
        <v>21639</v>
      </c>
      <c r="C21622" s="18">
        <v>344.54222275427674</v>
      </c>
      <c r="D21622" s="1"/>
      <c r="E21622" s="1">
        <v>8</v>
      </c>
      <c r="F21622" s="1">
        <v>1</v>
      </c>
      <c r="G21622" s="1">
        <v>0</v>
      </c>
      <c r="H21622" s="1">
        <v>7</v>
      </c>
      <c r="I21622" s="15">
        <v>0.125</v>
      </c>
      <c r="J21622">
        <f t="shared" si="337"/>
        <v>40</v>
      </c>
    </row>
    <row r="21623" spans="1:10" x14ac:dyDescent="0.3">
      <c r="A21623" t="s">
        <v>21630</v>
      </c>
      <c r="C21623" s="18">
        <v>344.53902533547347</v>
      </c>
      <c r="D21623" s="1"/>
      <c r="E21623" s="1">
        <v>15</v>
      </c>
      <c r="F21623" s="1">
        <v>4</v>
      </c>
      <c r="G21623" s="1">
        <v>0</v>
      </c>
      <c r="H21623" s="1">
        <v>11</v>
      </c>
      <c r="I21623" s="15">
        <v>0.26666666666666666</v>
      </c>
      <c r="J21623">
        <f t="shared" si="337"/>
        <v>40</v>
      </c>
    </row>
    <row r="21624" spans="1:10" x14ac:dyDescent="0.3">
      <c r="A21624" t="s">
        <v>21631</v>
      </c>
      <c r="C21624" s="18">
        <v>344.53446282534321</v>
      </c>
      <c r="D21624" s="1"/>
      <c r="E21624" s="1">
        <v>6</v>
      </c>
      <c r="F21624" s="1">
        <v>0</v>
      </c>
      <c r="G21624" s="1">
        <v>0</v>
      </c>
      <c r="H21624" s="1">
        <v>6</v>
      </c>
      <c r="I21624" s="15">
        <v>0</v>
      </c>
      <c r="J21624">
        <f t="shared" si="337"/>
        <v>40</v>
      </c>
    </row>
    <row r="21625" spans="1:10" x14ac:dyDescent="0.3">
      <c r="A21625" t="s">
        <v>21632</v>
      </c>
      <c r="C21625" s="18">
        <v>344.50819603224676</v>
      </c>
      <c r="D21625" s="1"/>
      <c r="E21625" s="1">
        <v>6</v>
      </c>
      <c r="F21625" s="1">
        <v>0</v>
      </c>
      <c r="G21625" s="1">
        <v>0</v>
      </c>
      <c r="H21625" s="1">
        <v>6</v>
      </c>
      <c r="I21625" s="15">
        <v>0</v>
      </c>
      <c r="J21625">
        <f t="shared" si="337"/>
        <v>40</v>
      </c>
    </row>
    <row r="21626" spans="1:10" x14ac:dyDescent="0.3">
      <c r="A21626" t="s">
        <v>21952</v>
      </c>
      <c r="C21626" s="18">
        <v>344.39541837167855</v>
      </c>
      <c r="D21626" s="1"/>
      <c r="E21626" s="1">
        <v>16</v>
      </c>
      <c r="F21626" s="1">
        <v>4</v>
      </c>
      <c r="G21626" s="1">
        <v>0</v>
      </c>
      <c r="H21626" s="1">
        <v>12</v>
      </c>
      <c r="I21626" s="15">
        <v>0.25</v>
      </c>
      <c r="J21626">
        <f t="shared" si="337"/>
        <v>40</v>
      </c>
    </row>
    <row r="21627" spans="1:10" x14ac:dyDescent="0.3">
      <c r="A21627" t="s">
        <v>21634</v>
      </c>
      <c r="C21627" s="18">
        <v>344.39317069372055</v>
      </c>
      <c r="D21627" s="1"/>
      <c r="E21627" s="1">
        <v>10</v>
      </c>
      <c r="F21627" s="1">
        <v>2</v>
      </c>
      <c r="G21627" s="1">
        <v>0</v>
      </c>
      <c r="H21627" s="1">
        <v>8</v>
      </c>
      <c r="I21627" s="15">
        <v>0.2</v>
      </c>
      <c r="J21627">
        <f t="shared" si="337"/>
        <v>40</v>
      </c>
    </row>
    <row r="21628" spans="1:10" x14ac:dyDescent="0.3">
      <c r="A21628" s="21" t="s">
        <v>21735</v>
      </c>
      <c r="C21628" s="18">
        <v>344.38271452957633</v>
      </c>
      <c r="D21628" s="1"/>
      <c r="E21628" s="1">
        <v>6</v>
      </c>
      <c r="F21628" s="1">
        <v>0</v>
      </c>
      <c r="G21628" s="1">
        <v>0</v>
      </c>
      <c r="H21628" s="1">
        <v>6</v>
      </c>
      <c r="I21628" s="15">
        <v>0</v>
      </c>
      <c r="J21628">
        <f t="shared" si="337"/>
        <v>40</v>
      </c>
    </row>
    <row r="21629" spans="1:10" x14ac:dyDescent="0.3">
      <c r="A21629" t="s">
        <v>21635</v>
      </c>
      <c r="C21629" s="18">
        <v>344.38114875228592</v>
      </c>
      <c r="D21629" s="1"/>
      <c r="E21629" s="1">
        <v>6</v>
      </c>
      <c r="F21629" s="1">
        <v>0</v>
      </c>
      <c r="G21629" s="1">
        <v>0</v>
      </c>
      <c r="H21629" s="1">
        <v>6</v>
      </c>
      <c r="I21629" s="15">
        <v>0</v>
      </c>
      <c r="J21629">
        <f t="shared" si="337"/>
        <v>40</v>
      </c>
    </row>
    <row r="21630" spans="1:10" x14ac:dyDescent="0.3">
      <c r="A21630" t="s">
        <v>21636</v>
      </c>
      <c r="C21630" s="18">
        <v>344.37639723010295</v>
      </c>
      <c r="D21630" s="1"/>
      <c r="E21630" s="1">
        <v>10</v>
      </c>
      <c r="F21630" s="1">
        <v>2</v>
      </c>
      <c r="G21630" s="1">
        <v>0</v>
      </c>
      <c r="H21630" s="1">
        <v>8</v>
      </c>
      <c r="I21630" s="15">
        <v>0.2</v>
      </c>
      <c r="J21630">
        <f t="shared" si="337"/>
        <v>40</v>
      </c>
    </row>
    <row r="21631" spans="1:10" x14ac:dyDescent="0.3">
      <c r="A21631" t="s">
        <v>21637</v>
      </c>
      <c r="C21631" s="18">
        <v>344.37074792315684</v>
      </c>
      <c r="D21631" s="1"/>
      <c r="E21631" s="1">
        <v>6</v>
      </c>
      <c r="F21631" s="1">
        <v>0</v>
      </c>
      <c r="G21631" s="1">
        <v>0</v>
      </c>
      <c r="H21631" s="1">
        <v>6</v>
      </c>
      <c r="I21631" s="15">
        <v>0</v>
      </c>
      <c r="J21631">
        <f t="shared" si="337"/>
        <v>40</v>
      </c>
    </row>
    <row r="21632" spans="1:10" x14ac:dyDescent="0.3">
      <c r="A21632" t="s">
        <v>21638</v>
      </c>
      <c r="C21632" s="18">
        <v>344.35310206228758</v>
      </c>
      <c r="D21632" s="1"/>
      <c r="E21632" s="1">
        <v>6</v>
      </c>
      <c r="F21632" s="1">
        <v>0</v>
      </c>
      <c r="G21632" s="1">
        <v>0</v>
      </c>
      <c r="H21632" s="1">
        <v>6</v>
      </c>
      <c r="I21632" s="15">
        <v>0</v>
      </c>
      <c r="J21632">
        <f t="shared" si="337"/>
        <v>40</v>
      </c>
    </row>
    <row r="21633" spans="1:10" x14ac:dyDescent="0.3">
      <c r="A21633" t="s">
        <v>21640</v>
      </c>
      <c r="C21633" s="18">
        <v>344.30783181000191</v>
      </c>
      <c r="D21633" s="1"/>
      <c r="E21633" s="1">
        <v>8</v>
      </c>
      <c r="F21633" s="1">
        <v>0</v>
      </c>
      <c r="G21633" s="1">
        <v>2</v>
      </c>
      <c r="H21633" s="1">
        <v>6</v>
      </c>
      <c r="I21633" s="15">
        <v>0.125</v>
      </c>
      <c r="J21633">
        <f t="shared" si="337"/>
        <v>40</v>
      </c>
    </row>
    <row r="21634" spans="1:10" x14ac:dyDescent="0.3">
      <c r="A21634" t="s">
        <v>21641</v>
      </c>
      <c r="C21634" s="18">
        <v>344.26984985476827</v>
      </c>
      <c r="D21634" s="1"/>
      <c r="E21634" s="1">
        <v>9</v>
      </c>
      <c r="F21634" s="1">
        <v>1</v>
      </c>
      <c r="G21634" s="1">
        <v>0</v>
      </c>
      <c r="H21634" s="1">
        <v>8</v>
      </c>
      <c r="I21634" s="15">
        <v>0.1111111111111111</v>
      </c>
      <c r="J21634">
        <f t="shared" si="337"/>
        <v>40</v>
      </c>
    </row>
    <row r="21635" spans="1:10" x14ac:dyDescent="0.3">
      <c r="A21635" t="s">
        <v>21642</v>
      </c>
      <c r="C21635" s="18">
        <v>344.25924704130642</v>
      </c>
      <c r="D21635" s="1"/>
      <c r="E21635" s="1">
        <v>8</v>
      </c>
      <c r="F21635" s="1">
        <v>1</v>
      </c>
      <c r="G21635" s="1">
        <v>1</v>
      </c>
      <c r="H21635" s="1">
        <v>6</v>
      </c>
      <c r="I21635" s="15">
        <v>0.1875</v>
      </c>
      <c r="J21635">
        <f t="shared" si="337"/>
        <v>40</v>
      </c>
    </row>
    <row r="21636" spans="1:10" x14ac:dyDescent="0.3">
      <c r="A21636" t="s">
        <v>21643</v>
      </c>
      <c r="C21636" s="18">
        <v>344.24658587849586</v>
      </c>
      <c r="D21636" s="1"/>
      <c r="E21636" s="1">
        <v>20</v>
      </c>
      <c r="F21636" s="1">
        <v>7</v>
      </c>
      <c r="G21636" s="1">
        <v>1</v>
      </c>
      <c r="H21636" s="1">
        <v>12</v>
      </c>
      <c r="I21636" s="15">
        <v>0.375</v>
      </c>
      <c r="J21636">
        <f t="shared" ref="J21636:J21699" si="338">IF(E21636&lt;=30,40,20)</f>
        <v>40</v>
      </c>
    </row>
    <row r="21637" spans="1:10" x14ac:dyDescent="0.3">
      <c r="A21637" t="s">
        <v>21644</v>
      </c>
      <c r="C21637" s="18">
        <v>344.21782193761732</v>
      </c>
      <c r="D21637" s="1"/>
      <c r="E21637" s="1">
        <v>8</v>
      </c>
      <c r="F21637" s="1">
        <v>1</v>
      </c>
      <c r="G21637" s="1">
        <v>0</v>
      </c>
      <c r="H21637" s="1">
        <v>7</v>
      </c>
      <c r="I21637" s="15">
        <v>0.125</v>
      </c>
      <c r="J21637">
        <f t="shared" si="338"/>
        <v>40</v>
      </c>
    </row>
    <row r="21638" spans="1:10" x14ac:dyDescent="0.3">
      <c r="A21638" t="s">
        <v>21645</v>
      </c>
      <c r="C21638" s="18">
        <v>344.21670890343995</v>
      </c>
      <c r="D21638" s="1"/>
      <c r="E21638" s="1">
        <v>13</v>
      </c>
      <c r="F21638" s="1">
        <v>4</v>
      </c>
      <c r="G21638" s="1">
        <v>0</v>
      </c>
      <c r="H21638" s="1">
        <v>9</v>
      </c>
      <c r="I21638" s="15">
        <v>0.30769230769230771</v>
      </c>
      <c r="J21638">
        <f t="shared" si="338"/>
        <v>40</v>
      </c>
    </row>
    <row r="21639" spans="1:10" x14ac:dyDescent="0.3">
      <c r="A21639" t="s">
        <v>21647</v>
      </c>
      <c r="C21639" s="18">
        <v>344.20750296459352</v>
      </c>
      <c r="D21639" s="1"/>
      <c r="E21639" s="1">
        <v>8</v>
      </c>
      <c r="F21639" s="1">
        <v>1</v>
      </c>
      <c r="G21639" s="1">
        <v>0</v>
      </c>
      <c r="H21639" s="1">
        <v>7</v>
      </c>
      <c r="I21639" s="15">
        <v>0.125</v>
      </c>
      <c r="J21639">
        <f t="shared" si="338"/>
        <v>40</v>
      </c>
    </row>
    <row r="21640" spans="1:10" x14ac:dyDescent="0.3">
      <c r="A21640" t="s">
        <v>21648</v>
      </c>
      <c r="C21640" s="18">
        <v>344.17386211679667</v>
      </c>
      <c r="D21640" s="1"/>
      <c r="E21640" s="1">
        <v>8</v>
      </c>
      <c r="F21640" s="1">
        <v>2</v>
      </c>
      <c r="G21640" s="1">
        <v>0</v>
      </c>
      <c r="H21640" s="1">
        <v>6</v>
      </c>
      <c r="I21640" s="15">
        <v>0.25</v>
      </c>
      <c r="J21640">
        <f t="shared" si="338"/>
        <v>40</v>
      </c>
    </row>
    <row r="21641" spans="1:10" x14ac:dyDescent="0.3">
      <c r="A21641" t="s">
        <v>21650</v>
      </c>
      <c r="C21641" s="18">
        <v>344.1684783196738</v>
      </c>
      <c r="D21641" s="1"/>
      <c r="E21641" s="1">
        <v>17</v>
      </c>
      <c r="F21641" s="1">
        <v>5</v>
      </c>
      <c r="G21641" s="1">
        <v>0</v>
      </c>
      <c r="H21641" s="1">
        <v>12</v>
      </c>
      <c r="I21641" s="15">
        <v>0.29411764705882354</v>
      </c>
      <c r="J21641">
        <f t="shared" si="338"/>
        <v>40</v>
      </c>
    </row>
    <row r="21642" spans="1:10" x14ac:dyDescent="0.3">
      <c r="A21642" t="s">
        <v>21649</v>
      </c>
      <c r="C21642" s="18">
        <v>344.16110747969759</v>
      </c>
      <c r="D21642" s="1"/>
      <c r="E21642" s="1">
        <v>8</v>
      </c>
      <c r="F21642" s="1">
        <v>1</v>
      </c>
      <c r="G21642" s="1">
        <v>0</v>
      </c>
      <c r="H21642" s="1">
        <v>7</v>
      </c>
      <c r="I21642" s="15">
        <v>0.125</v>
      </c>
      <c r="J21642">
        <f t="shared" si="338"/>
        <v>40</v>
      </c>
    </row>
    <row r="21643" spans="1:10" x14ac:dyDescent="0.3">
      <c r="A21643" t="s">
        <v>21656</v>
      </c>
      <c r="C21643" s="18">
        <v>344.1610874568284</v>
      </c>
      <c r="D21643" s="1"/>
      <c r="E21643" s="1">
        <v>21</v>
      </c>
      <c r="F21643" s="1">
        <v>7</v>
      </c>
      <c r="G21643" s="1">
        <v>0</v>
      </c>
      <c r="H21643" s="1">
        <v>14</v>
      </c>
      <c r="I21643" s="15">
        <v>0.33333333333333331</v>
      </c>
      <c r="J21643">
        <f t="shared" si="338"/>
        <v>40</v>
      </c>
    </row>
    <row r="21644" spans="1:10" x14ac:dyDescent="0.3">
      <c r="A21644" t="s">
        <v>21651</v>
      </c>
      <c r="C21644" s="18">
        <v>344.1600365401107</v>
      </c>
      <c r="D21644" s="1"/>
      <c r="E21644" s="1">
        <v>11</v>
      </c>
      <c r="F21644" s="1">
        <v>2</v>
      </c>
      <c r="G21644" s="1">
        <v>1</v>
      </c>
      <c r="H21644" s="1">
        <v>8</v>
      </c>
      <c r="I21644" s="15">
        <v>0.22727272727272727</v>
      </c>
      <c r="J21644">
        <f t="shared" si="338"/>
        <v>40</v>
      </c>
    </row>
    <row r="21645" spans="1:10" x14ac:dyDescent="0.3">
      <c r="A21645" t="s">
        <v>21652</v>
      </c>
      <c r="C21645" s="18">
        <v>344.14195993395208</v>
      </c>
      <c r="D21645" s="1"/>
      <c r="E21645" s="1">
        <v>6</v>
      </c>
      <c r="F21645" s="1">
        <v>0</v>
      </c>
      <c r="G21645" s="1">
        <v>0</v>
      </c>
      <c r="H21645" s="1">
        <v>6</v>
      </c>
      <c r="I21645" s="15">
        <v>0</v>
      </c>
      <c r="J21645">
        <f t="shared" si="338"/>
        <v>40</v>
      </c>
    </row>
    <row r="21646" spans="1:10" x14ac:dyDescent="0.3">
      <c r="A21646" t="s">
        <v>21657</v>
      </c>
      <c r="C21646" s="18">
        <v>344.12898332869401</v>
      </c>
      <c r="D21646" s="1"/>
      <c r="E21646" s="1">
        <v>25</v>
      </c>
      <c r="F21646" s="1">
        <v>9</v>
      </c>
      <c r="G21646" s="1">
        <v>0</v>
      </c>
      <c r="H21646" s="1">
        <v>16</v>
      </c>
      <c r="I21646" s="15">
        <v>0.36</v>
      </c>
      <c r="J21646">
        <f t="shared" si="338"/>
        <v>40</v>
      </c>
    </row>
    <row r="21647" spans="1:10" x14ac:dyDescent="0.3">
      <c r="A21647" t="s">
        <v>21653</v>
      </c>
      <c r="C21647" s="18">
        <v>344.1178058441414</v>
      </c>
      <c r="D21647" s="1"/>
      <c r="E21647" s="1">
        <v>8</v>
      </c>
      <c r="F21647" s="1">
        <v>1</v>
      </c>
      <c r="G21647" s="1">
        <v>0</v>
      </c>
      <c r="H21647" s="1">
        <v>7</v>
      </c>
      <c r="I21647" s="15">
        <v>0.125</v>
      </c>
      <c r="J21647">
        <f t="shared" si="338"/>
        <v>40</v>
      </c>
    </row>
    <row r="21648" spans="1:10" x14ac:dyDescent="0.3">
      <c r="A21648" t="s">
        <v>21654</v>
      </c>
      <c r="C21648" s="18">
        <v>344.11234278311582</v>
      </c>
      <c r="D21648" s="1"/>
      <c r="E21648" s="1">
        <v>14</v>
      </c>
      <c r="F21648" s="1">
        <v>4</v>
      </c>
      <c r="G21648" s="1">
        <v>0</v>
      </c>
      <c r="H21648" s="1">
        <v>10</v>
      </c>
      <c r="I21648" s="15">
        <v>0.2857142857142857</v>
      </c>
      <c r="J21648">
        <f t="shared" si="338"/>
        <v>40</v>
      </c>
    </row>
    <row r="21649" spans="1:10" x14ac:dyDescent="0.3">
      <c r="A21649" t="s">
        <v>21658</v>
      </c>
      <c r="C21649" s="18">
        <v>344.08388901789334</v>
      </c>
      <c r="D21649" s="1"/>
      <c r="E21649" s="1">
        <v>57</v>
      </c>
      <c r="F21649" s="1">
        <v>23</v>
      </c>
      <c r="G21649" s="1">
        <v>0</v>
      </c>
      <c r="H21649" s="1">
        <v>34</v>
      </c>
      <c r="I21649" s="15">
        <v>0.40350877192982454</v>
      </c>
      <c r="J21649">
        <f t="shared" si="338"/>
        <v>20</v>
      </c>
    </row>
    <row r="21650" spans="1:10" x14ac:dyDescent="0.3">
      <c r="A21650" t="s">
        <v>21659</v>
      </c>
      <c r="C21650" s="18">
        <v>344.07981065189813</v>
      </c>
      <c r="D21650" s="1"/>
      <c r="E21650" s="1">
        <v>6</v>
      </c>
      <c r="F21650" s="1">
        <v>0</v>
      </c>
      <c r="G21650" s="1">
        <v>0</v>
      </c>
      <c r="H21650" s="1">
        <v>6</v>
      </c>
      <c r="I21650" s="15">
        <v>0</v>
      </c>
      <c r="J21650">
        <f t="shared" si="338"/>
        <v>40</v>
      </c>
    </row>
    <row r="21651" spans="1:10" x14ac:dyDescent="0.3">
      <c r="A21651" t="s">
        <v>21660</v>
      </c>
      <c r="C21651" s="18">
        <v>344.06540598345521</v>
      </c>
      <c r="D21651" s="1"/>
      <c r="E21651" s="1">
        <v>6</v>
      </c>
      <c r="F21651" s="1">
        <v>0</v>
      </c>
      <c r="G21651" s="1">
        <v>0</v>
      </c>
      <c r="H21651" s="1">
        <v>6</v>
      </c>
      <c r="I21651" s="15">
        <v>0</v>
      </c>
      <c r="J21651">
        <f t="shared" si="338"/>
        <v>40</v>
      </c>
    </row>
    <row r="21652" spans="1:10" x14ac:dyDescent="0.3">
      <c r="A21652" t="s">
        <v>21661</v>
      </c>
      <c r="C21652" s="18">
        <v>344.06313017164575</v>
      </c>
      <c r="D21652" s="1"/>
      <c r="E21652" s="1">
        <v>17</v>
      </c>
      <c r="F21652" s="1">
        <v>5</v>
      </c>
      <c r="G21652" s="1">
        <v>1</v>
      </c>
      <c r="H21652" s="1">
        <v>11</v>
      </c>
      <c r="I21652" s="15">
        <v>0.3235294117647059</v>
      </c>
      <c r="J21652">
        <f t="shared" si="338"/>
        <v>40</v>
      </c>
    </row>
    <row r="21653" spans="1:10" x14ac:dyDescent="0.3">
      <c r="A21653" t="s">
        <v>21663</v>
      </c>
      <c r="C21653" s="18">
        <v>344.05344941440165</v>
      </c>
      <c r="D21653" s="1"/>
      <c r="E21653" s="1">
        <v>27</v>
      </c>
      <c r="F21653" s="1">
        <v>10</v>
      </c>
      <c r="G21653" s="1">
        <v>0</v>
      </c>
      <c r="H21653" s="1">
        <v>17</v>
      </c>
      <c r="I21653" s="15">
        <v>0.37037037037037035</v>
      </c>
      <c r="J21653">
        <f t="shared" si="338"/>
        <v>40</v>
      </c>
    </row>
    <row r="21654" spans="1:10" x14ac:dyDescent="0.3">
      <c r="A21654" t="s">
        <v>17439</v>
      </c>
      <c r="C21654" s="18">
        <v>344.05187486525364</v>
      </c>
      <c r="D21654" s="1"/>
      <c r="E21654" s="1">
        <v>37</v>
      </c>
      <c r="F21654" s="1">
        <v>13</v>
      </c>
      <c r="G21654" s="1">
        <v>1</v>
      </c>
      <c r="H21654" s="1">
        <v>23</v>
      </c>
      <c r="I21654" s="15">
        <v>0.36486486486486486</v>
      </c>
      <c r="J21654">
        <f t="shared" si="338"/>
        <v>20</v>
      </c>
    </row>
    <row r="21655" spans="1:10" x14ac:dyDescent="0.3">
      <c r="A21655" t="s">
        <v>19343</v>
      </c>
      <c r="C21655" s="18">
        <v>344.04589106138167</v>
      </c>
      <c r="D21655" s="1"/>
      <c r="E21655" s="1">
        <v>11</v>
      </c>
      <c r="F21655" s="1">
        <v>2</v>
      </c>
      <c r="G21655" s="1">
        <v>1</v>
      </c>
      <c r="H21655" s="1">
        <v>8</v>
      </c>
      <c r="I21655" s="15">
        <v>0.22727272727272727</v>
      </c>
      <c r="J21655">
        <f t="shared" si="338"/>
        <v>40</v>
      </c>
    </row>
    <row r="21656" spans="1:10" x14ac:dyDescent="0.3">
      <c r="A21656" t="s">
        <v>21664</v>
      </c>
      <c r="C21656" s="18">
        <v>344.02794739632634</v>
      </c>
      <c r="D21656" s="1"/>
      <c r="E21656" s="1">
        <v>13</v>
      </c>
      <c r="F21656" s="1">
        <v>3</v>
      </c>
      <c r="G21656" s="1">
        <v>1</v>
      </c>
      <c r="H21656" s="1">
        <v>9</v>
      </c>
      <c r="I21656" s="15">
        <v>0.26923076923076922</v>
      </c>
      <c r="J21656">
        <f t="shared" si="338"/>
        <v>40</v>
      </c>
    </row>
    <row r="21657" spans="1:10" x14ac:dyDescent="0.3">
      <c r="A21657" t="s">
        <v>21665</v>
      </c>
      <c r="C21657" s="18">
        <v>344.02415076001751</v>
      </c>
      <c r="D21657" s="1"/>
      <c r="E21657" s="1">
        <v>8</v>
      </c>
      <c r="F21657" s="1">
        <v>1</v>
      </c>
      <c r="G21657" s="1">
        <v>0</v>
      </c>
      <c r="H21657" s="1">
        <v>7</v>
      </c>
      <c r="I21657" s="15">
        <v>0.125</v>
      </c>
      <c r="J21657">
        <f t="shared" si="338"/>
        <v>40</v>
      </c>
    </row>
    <row r="21658" spans="1:10" x14ac:dyDescent="0.3">
      <c r="A21658" t="s">
        <v>21674</v>
      </c>
      <c r="C21658" s="18">
        <v>344.01494506984471</v>
      </c>
      <c r="D21658" s="1"/>
      <c r="E21658" s="1">
        <v>6</v>
      </c>
      <c r="F21658" s="1">
        <v>0</v>
      </c>
      <c r="G21658" s="1">
        <v>0</v>
      </c>
      <c r="H21658" s="1">
        <v>6</v>
      </c>
      <c r="I21658" s="15">
        <v>0</v>
      </c>
      <c r="J21658">
        <f t="shared" si="338"/>
        <v>40</v>
      </c>
    </row>
    <row r="21659" spans="1:10" x14ac:dyDescent="0.3">
      <c r="A21659" t="s">
        <v>21623</v>
      </c>
      <c r="C21659" s="18">
        <v>344.00629537396463</v>
      </c>
      <c r="D21659" s="1"/>
      <c r="E21659" s="1">
        <v>21</v>
      </c>
      <c r="F21659" s="1">
        <v>4</v>
      </c>
      <c r="G21659" s="1">
        <v>2</v>
      </c>
      <c r="H21659" s="1">
        <v>15</v>
      </c>
      <c r="I21659" s="15">
        <v>0.23809523809523808</v>
      </c>
      <c r="J21659">
        <f t="shared" si="338"/>
        <v>40</v>
      </c>
    </row>
    <row r="21660" spans="1:10" x14ac:dyDescent="0.3">
      <c r="A21660" t="s">
        <v>21666</v>
      </c>
      <c r="C21660" s="18">
        <v>343.9652070367876</v>
      </c>
      <c r="D21660" s="1"/>
      <c r="E21660" s="1">
        <v>11</v>
      </c>
      <c r="F21660" s="1">
        <v>2</v>
      </c>
      <c r="G21660" s="1">
        <v>0</v>
      </c>
      <c r="H21660" s="1">
        <v>9</v>
      </c>
      <c r="I21660" s="15">
        <v>0.18181818181818182</v>
      </c>
      <c r="J21660">
        <f t="shared" si="338"/>
        <v>40</v>
      </c>
    </row>
    <row r="21661" spans="1:10" x14ac:dyDescent="0.3">
      <c r="A21661" t="s">
        <v>21667</v>
      </c>
      <c r="C21661" s="18">
        <v>343.93021792433501</v>
      </c>
      <c r="D21661" s="1"/>
      <c r="E21661" s="1">
        <v>31</v>
      </c>
      <c r="F21661" s="1">
        <v>11</v>
      </c>
      <c r="G21661" s="1">
        <v>0</v>
      </c>
      <c r="H21661" s="1">
        <v>20</v>
      </c>
      <c r="I21661" s="15">
        <v>0.35483870967741937</v>
      </c>
      <c r="J21661">
        <f t="shared" si="338"/>
        <v>20</v>
      </c>
    </row>
    <row r="21662" spans="1:10" x14ac:dyDescent="0.3">
      <c r="A21662" t="s">
        <v>21668</v>
      </c>
      <c r="C21662" s="18">
        <v>343.92627321153049</v>
      </c>
      <c r="D21662" s="1"/>
      <c r="E21662" s="1">
        <v>6</v>
      </c>
      <c r="F21662" s="1">
        <v>0</v>
      </c>
      <c r="G21662" s="1">
        <v>0</v>
      </c>
      <c r="H21662" s="1">
        <v>6</v>
      </c>
      <c r="I21662" s="15">
        <v>0</v>
      </c>
      <c r="J21662">
        <f t="shared" si="338"/>
        <v>40</v>
      </c>
    </row>
    <row r="21663" spans="1:10" x14ac:dyDescent="0.3">
      <c r="A21663" t="s">
        <v>21669</v>
      </c>
      <c r="C21663" s="18">
        <v>343.86285649504964</v>
      </c>
      <c r="D21663" s="1"/>
      <c r="E21663" s="1">
        <v>8</v>
      </c>
      <c r="F21663" s="1">
        <v>1</v>
      </c>
      <c r="G21663" s="1">
        <v>0</v>
      </c>
      <c r="H21663" s="1">
        <v>7</v>
      </c>
      <c r="I21663" s="15">
        <v>0.125</v>
      </c>
      <c r="J21663">
        <f t="shared" si="338"/>
        <v>40</v>
      </c>
    </row>
    <row r="21664" spans="1:10" x14ac:dyDescent="0.3">
      <c r="A21664" t="s">
        <v>21670</v>
      </c>
      <c r="C21664" s="18">
        <v>343.85300154006364</v>
      </c>
      <c r="D21664" s="1"/>
      <c r="E21664" s="1">
        <v>8</v>
      </c>
      <c r="F21664" s="1">
        <v>1</v>
      </c>
      <c r="G21664" s="1">
        <v>0</v>
      </c>
      <c r="H21664" s="1">
        <v>7</v>
      </c>
      <c r="I21664" s="15">
        <v>0.125</v>
      </c>
      <c r="J21664">
        <f t="shared" si="338"/>
        <v>40</v>
      </c>
    </row>
    <row r="21665" spans="1:10" x14ac:dyDescent="0.3">
      <c r="A21665" t="s">
        <v>21719</v>
      </c>
      <c r="C21665" s="18">
        <v>343.84597363441299</v>
      </c>
      <c r="D21665" s="1"/>
      <c r="E21665" s="1">
        <v>20</v>
      </c>
      <c r="F21665" s="1">
        <v>5</v>
      </c>
      <c r="G21665" s="1">
        <v>2</v>
      </c>
      <c r="H21665" s="1">
        <v>13</v>
      </c>
      <c r="I21665" s="15">
        <v>0.3</v>
      </c>
      <c r="J21665">
        <f t="shared" si="338"/>
        <v>40</v>
      </c>
    </row>
    <row r="21666" spans="1:10" x14ac:dyDescent="0.3">
      <c r="A21666" t="s">
        <v>21671</v>
      </c>
      <c r="C21666" s="18">
        <v>343.84072229247238</v>
      </c>
      <c r="D21666" s="1"/>
      <c r="E21666" s="1">
        <v>8</v>
      </c>
      <c r="F21666" s="1">
        <v>0</v>
      </c>
      <c r="G21666" s="1">
        <v>2</v>
      </c>
      <c r="H21666" s="1">
        <v>6</v>
      </c>
      <c r="I21666" s="15">
        <v>0.125</v>
      </c>
      <c r="J21666">
        <f t="shared" si="338"/>
        <v>40</v>
      </c>
    </row>
    <row r="21667" spans="1:10" x14ac:dyDescent="0.3">
      <c r="A21667" t="s">
        <v>21549</v>
      </c>
      <c r="C21667" s="18">
        <v>343.8297776675418</v>
      </c>
      <c r="D21667" s="1"/>
      <c r="E21667" s="1">
        <v>52</v>
      </c>
      <c r="F21667" s="1">
        <v>22</v>
      </c>
      <c r="G21667" s="1">
        <v>1</v>
      </c>
      <c r="H21667" s="1">
        <v>29</v>
      </c>
      <c r="I21667" s="15">
        <v>0.43269230769230771</v>
      </c>
      <c r="J21667">
        <f t="shared" si="338"/>
        <v>20</v>
      </c>
    </row>
    <row r="21668" spans="1:10" x14ac:dyDescent="0.3">
      <c r="A21668" t="s">
        <v>21673</v>
      </c>
      <c r="C21668" s="18">
        <v>343.81742240335393</v>
      </c>
      <c r="D21668" s="1"/>
      <c r="E21668" s="1">
        <v>21</v>
      </c>
      <c r="F21668" s="1">
        <v>2</v>
      </c>
      <c r="G21668" s="1">
        <v>1</v>
      </c>
      <c r="H21668" s="1">
        <v>18</v>
      </c>
      <c r="I21668" s="15">
        <v>0.11904761904761904</v>
      </c>
      <c r="J21668">
        <f t="shared" si="338"/>
        <v>40</v>
      </c>
    </row>
    <row r="21669" spans="1:10" x14ac:dyDescent="0.3">
      <c r="A21669" t="s">
        <v>21914</v>
      </c>
      <c r="C21669" s="18">
        <v>343.80793215209837</v>
      </c>
      <c r="D21669" s="1"/>
      <c r="E21669" s="1">
        <v>50</v>
      </c>
      <c r="F21669" s="1">
        <v>19</v>
      </c>
      <c r="G21669" s="1">
        <v>2</v>
      </c>
      <c r="H21669" s="1">
        <v>29</v>
      </c>
      <c r="I21669" s="15">
        <v>0.4</v>
      </c>
      <c r="J21669">
        <f t="shared" si="338"/>
        <v>20</v>
      </c>
    </row>
    <row r="21670" spans="1:10" x14ac:dyDescent="0.3">
      <c r="A21670" t="s">
        <v>21675</v>
      </c>
      <c r="C21670" s="18">
        <v>343.79866615291041</v>
      </c>
      <c r="D21670" s="1"/>
      <c r="E21670" s="1">
        <v>36</v>
      </c>
      <c r="F21670" s="1">
        <v>12</v>
      </c>
      <c r="G21670" s="1">
        <v>1</v>
      </c>
      <c r="H21670" s="1">
        <v>23</v>
      </c>
      <c r="I21670" s="15">
        <v>0.34722222222222221</v>
      </c>
      <c r="J21670">
        <f t="shared" si="338"/>
        <v>20</v>
      </c>
    </row>
    <row r="21671" spans="1:10" x14ac:dyDescent="0.3">
      <c r="A21671" t="s">
        <v>21676</v>
      </c>
      <c r="C21671" s="18">
        <v>343.79623557922963</v>
      </c>
      <c r="D21671" s="1"/>
      <c r="E21671" s="1">
        <v>8</v>
      </c>
      <c r="F21671" s="1">
        <v>1</v>
      </c>
      <c r="G21671" s="1">
        <v>0</v>
      </c>
      <c r="H21671" s="1">
        <v>7</v>
      </c>
      <c r="I21671" s="15">
        <v>0.125</v>
      </c>
      <c r="J21671">
        <f t="shared" si="338"/>
        <v>40</v>
      </c>
    </row>
    <row r="21672" spans="1:10" x14ac:dyDescent="0.3">
      <c r="A21672" t="s">
        <v>21678</v>
      </c>
      <c r="C21672" s="18">
        <v>343.7844497503736</v>
      </c>
      <c r="D21672" s="1"/>
      <c r="E21672" s="1">
        <v>35</v>
      </c>
      <c r="F21672" s="1">
        <v>12</v>
      </c>
      <c r="G21672" s="1">
        <v>1</v>
      </c>
      <c r="H21672" s="1">
        <v>22</v>
      </c>
      <c r="I21672" s="15">
        <v>0.35714285714285715</v>
      </c>
      <c r="J21672">
        <f t="shared" si="338"/>
        <v>20</v>
      </c>
    </row>
    <row r="21673" spans="1:10" x14ac:dyDescent="0.3">
      <c r="A21673" t="s">
        <v>21679</v>
      </c>
      <c r="C21673" s="18">
        <v>343.76775869532139</v>
      </c>
      <c r="D21673" s="1"/>
      <c r="E21673" s="1">
        <v>20</v>
      </c>
      <c r="F21673" s="1">
        <v>6</v>
      </c>
      <c r="G21673" s="1">
        <v>1</v>
      </c>
      <c r="H21673" s="1">
        <v>13</v>
      </c>
      <c r="I21673" s="15">
        <v>0.32500000000000001</v>
      </c>
      <c r="J21673">
        <f t="shared" si="338"/>
        <v>40</v>
      </c>
    </row>
    <row r="21674" spans="1:10" x14ac:dyDescent="0.3">
      <c r="A21674" t="s">
        <v>21680</v>
      </c>
      <c r="C21674" s="18">
        <v>343.76083617027939</v>
      </c>
      <c r="D21674" s="1"/>
      <c r="E21674" s="1">
        <v>19</v>
      </c>
      <c r="F21674" s="1">
        <v>4</v>
      </c>
      <c r="G21674" s="1">
        <v>2</v>
      </c>
      <c r="H21674" s="1">
        <v>13</v>
      </c>
      <c r="I21674" s="15">
        <v>0.26315789473684209</v>
      </c>
      <c r="J21674">
        <f t="shared" si="338"/>
        <v>40</v>
      </c>
    </row>
    <row r="21675" spans="1:10" x14ac:dyDescent="0.3">
      <c r="A21675" t="s">
        <v>21681</v>
      </c>
      <c r="C21675" s="18">
        <v>343.7536512378295</v>
      </c>
      <c r="D21675" s="1"/>
      <c r="E21675" s="1">
        <v>12</v>
      </c>
      <c r="F21675" s="1">
        <v>3</v>
      </c>
      <c r="G21675" s="1">
        <v>0</v>
      </c>
      <c r="H21675" s="1">
        <v>9</v>
      </c>
      <c r="I21675" s="15">
        <v>0.25</v>
      </c>
      <c r="J21675">
        <f t="shared" si="338"/>
        <v>40</v>
      </c>
    </row>
    <row r="21676" spans="1:10" x14ac:dyDescent="0.3">
      <c r="A21676" t="s">
        <v>21685</v>
      </c>
      <c r="C21676" s="18">
        <v>343.69186077756723</v>
      </c>
      <c r="D21676" s="1"/>
      <c r="E21676" s="1">
        <v>10</v>
      </c>
      <c r="F21676" s="1">
        <v>2</v>
      </c>
      <c r="G21676" s="1">
        <v>0</v>
      </c>
      <c r="H21676" s="1">
        <v>8</v>
      </c>
      <c r="I21676" s="15">
        <v>0.2</v>
      </c>
      <c r="J21676">
        <f t="shared" si="338"/>
        <v>40</v>
      </c>
    </row>
    <row r="21677" spans="1:10" x14ac:dyDescent="0.3">
      <c r="A21677" t="s">
        <v>21688</v>
      </c>
      <c r="C21677" s="18">
        <v>343.67917712003998</v>
      </c>
      <c r="D21677" s="1"/>
      <c r="E21677" s="1">
        <v>6</v>
      </c>
      <c r="F21677" s="1">
        <v>0</v>
      </c>
      <c r="G21677" s="1">
        <v>0</v>
      </c>
      <c r="H21677" s="1">
        <v>6</v>
      </c>
      <c r="I21677" s="15">
        <v>0</v>
      </c>
      <c r="J21677">
        <f t="shared" si="338"/>
        <v>40</v>
      </c>
    </row>
    <row r="21678" spans="1:10" x14ac:dyDescent="0.3">
      <c r="A21678" t="s">
        <v>21739</v>
      </c>
      <c r="C21678" s="18">
        <v>343.67408027732807</v>
      </c>
      <c r="D21678" s="1"/>
      <c r="E21678" s="1">
        <v>69</v>
      </c>
      <c r="F21678" s="1">
        <v>27</v>
      </c>
      <c r="G21678" s="1">
        <v>0</v>
      </c>
      <c r="H21678" s="1">
        <v>42</v>
      </c>
      <c r="I21678" s="15">
        <v>0.39130434782608697</v>
      </c>
      <c r="J21678">
        <f t="shared" si="338"/>
        <v>20</v>
      </c>
    </row>
    <row r="21679" spans="1:10" x14ac:dyDescent="0.3">
      <c r="A21679" t="s">
        <v>21686</v>
      </c>
      <c r="C21679" s="18">
        <v>343.67129444205472</v>
      </c>
      <c r="D21679" s="1"/>
      <c r="E21679" s="1">
        <v>6</v>
      </c>
      <c r="F21679" s="1">
        <v>0</v>
      </c>
      <c r="G21679" s="1">
        <v>0</v>
      </c>
      <c r="H21679" s="1">
        <v>6</v>
      </c>
      <c r="I21679" s="15">
        <v>0</v>
      </c>
      <c r="J21679">
        <f t="shared" si="338"/>
        <v>40</v>
      </c>
    </row>
    <row r="21680" spans="1:10" x14ac:dyDescent="0.3">
      <c r="A21680" t="s">
        <v>21152</v>
      </c>
      <c r="C21680" s="18">
        <v>343.66329812808289</v>
      </c>
      <c r="D21680" s="1"/>
      <c r="E21680" s="1">
        <v>24</v>
      </c>
      <c r="F21680" s="1">
        <v>7</v>
      </c>
      <c r="G21680" s="1">
        <v>1</v>
      </c>
      <c r="H21680" s="1">
        <v>16</v>
      </c>
      <c r="I21680" s="15">
        <v>0.3125</v>
      </c>
      <c r="J21680">
        <f t="shared" si="338"/>
        <v>40</v>
      </c>
    </row>
    <row r="21681" spans="1:10" x14ac:dyDescent="0.3">
      <c r="A21681" t="s">
        <v>21689</v>
      </c>
      <c r="C21681" s="18">
        <v>343.61458555286509</v>
      </c>
      <c r="D21681" s="1"/>
      <c r="E21681" s="1">
        <v>34</v>
      </c>
      <c r="F21681" s="1">
        <v>13</v>
      </c>
      <c r="G21681" s="1">
        <v>1</v>
      </c>
      <c r="H21681" s="1">
        <v>20</v>
      </c>
      <c r="I21681" s="15">
        <v>0.39705882352941174</v>
      </c>
      <c r="J21681">
        <f t="shared" si="338"/>
        <v>20</v>
      </c>
    </row>
    <row r="21682" spans="1:10" x14ac:dyDescent="0.3">
      <c r="A21682" t="s">
        <v>21677</v>
      </c>
      <c r="C21682" s="18">
        <v>343.6116455659913</v>
      </c>
      <c r="D21682" s="1"/>
      <c r="E21682" s="1">
        <v>42</v>
      </c>
      <c r="F21682" s="1">
        <v>14</v>
      </c>
      <c r="G21682" s="1">
        <v>0</v>
      </c>
      <c r="H21682" s="1">
        <v>28</v>
      </c>
      <c r="I21682" s="15">
        <v>0.33333333333333331</v>
      </c>
      <c r="J21682">
        <f t="shared" si="338"/>
        <v>20</v>
      </c>
    </row>
    <row r="21683" spans="1:10" x14ac:dyDescent="0.3">
      <c r="A21683" t="s">
        <v>21690</v>
      </c>
      <c r="C21683" s="18">
        <v>343.60426175706164</v>
      </c>
      <c r="D21683" s="1"/>
      <c r="E21683" s="1">
        <v>17</v>
      </c>
      <c r="F21683" s="1">
        <v>5</v>
      </c>
      <c r="G21683" s="1">
        <v>0</v>
      </c>
      <c r="H21683" s="1">
        <v>12</v>
      </c>
      <c r="I21683" s="15">
        <v>0.29411764705882354</v>
      </c>
      <c r="J21683">
        <f t="shared" si="338"/>
        <v>40</v>
      </c>
    </row>
    <row r="21684" spans="1:10" x14ac:dyDescent="0.3">
      <c r="A21684" t="s">
        <v>21691</v>
      </c>
      <c r="C21684" s="18">
        <v>343.60152748209924</v>
      </c>
      <c r="D21684" s="1"/>
      <c r="E21684" s="1">
        <v>6</v>
      </c>
      <c r="F21684" s="1">
        <v>0</v>
      </c>
      <c r="G21684" s="1">
        <v>0</v>
      </c>
      <c r="H21684" s="1">
        <v>6</v>
      </c>
      <c r="I21684" s="15">
        <v>0</v>
      </c>
      <c r="J21684">
        <f t="shared" si="338"/>
        <v>40</v>
      </c>
    </row>
    <row r="21685" spans="1:10" x14ac:dyDescent="0.3">
      <c r="A21685" t="s">
        <v>21693</v>
      </c>
      <c r="C21685" s="18">
        <v>343.58653592684834</v>
      </c>
      <c r="D21685" s="1"/>
      <c r="E21685" s="1">
        <v>6</v>
      </c>
      <c r="F21685" s="1">
        <v>0</v>
      </c>
      <c r="G21685" s="1">
        <v>0</v>
      </c>
      <c r="H21685" s="1">
        <v>6</v>
      </c>
      <c r="I21685" s="15">
        <v>0</v>
      </c>
      <c r="J21685">
        <f t="shared" si="338"/>
        <v>40</v>
      </c>
    </row>
    <row r="21686" spans="1:10" x14ac:dyDescent="0.3">
      <c r="A21686" t="s">
        <v>21694</v>
      </c>
      <c r="C21686" s="18">
        <v>343.58077932784795</v>
      </c>
      <c r="D21686" s="1"/>
      <c r="E21686" s="1">
        <v>8</v>
      </c>
      <c r="F21686" s="1">
        <v>1</v>
      </c>
      <c r="G21686" s="1">
        <v>0</v>
      </c>
      <c r="H21686" s="1">
        <v>7</v>
      </c>
      <c r="I21686" s="15">
        <v>0.125</v>
      </c>
      <c r="J21686">
        <f t="shared" si="338"/>
        <v>40</v>
      </c>
    </row>
    <row r="21687" spans="1:10" x14ac:dyDescent="0.3">
      <c r="A21687" t="s">
        <v>21711</v>
      </c>
      <c r="C21687" s="18">
        <v>343.57307597251491</v>
      </c>
      <c r="D21687" s="1"/>
      <c r="E21687" s="1">
        <v>8</v>
      </c>
      <c r="F21687" s="1">
        <v>1</v>
      </c>
      <c r="G21687" s="1">
        <v>0</v>
      </c>
      <c r="H21687" s="1">
        <v>7</v>
      </c>
      <c r="I21687" s="15">
        <v>0.125</v>
      </c>
      <c r="J21687">
        <f t="shared" si="338"/>
        <v>40</v>
      </c>
    </row>
    <row r="21688" spans="1:10" x14ac:dyDescent="0.3">
      <c r="A21688" t="s">
        <v>21696</v>
      </c>
      <c r="C21688" s="18">
        <v>343.56719914318433</v>
      </c>
      <c r="D21688" s="1"/>
      <c r="E21688" s="1">
        <v>15</v>
      </c>
      <c r="F21688" s="1">
        <v>4</v>
      </c>
      <c r="G21688" s="1">
        <v>1</v>
      </c>
      <c r="H21688" s="1">
        <v>10</v>
      </c>
      <c r="I21688" s="15">
        <v>0.3</v>
      </c>
      <c r="J21688">
        <f t="shared" si="338"/>
        <v>40</v>
      </c>
    </row>
    <row r="21689" spans="1:10" x14ac:dyDescent="0.3">
      <c r="A21689" t="s">
        <v>21697</v>
      </c>
      <c r="C21689" s="18">
        <v>343.56145991972232</v>
      </c>
      <c r="D21689" s="1"/>
      <c r="E21689" s="1">
        <v>10</v>
      </c>
      <c r="F21689" s="1">
        <v>2</v>
      </c>
      <c r="G21689" s="1">
        <v>0</v>
      </c>
      <c r="H21689" s="1">
        <v>8</v>
      </c>
      <c r="I21689" s="15">
        <v>0.2</v>
      </c>
      <c r="J21689">
        <f t="shared" si="338"/>
        <v>40</v>
      </c>
    </row>
    <row r="21690" spans="1:10" x14ac:dyDescent="0.3">
      <c r="A21690" t="s">
        <v>21698</v>
      </c>
      <c r="C21690" s="18">
        <v>343.55441425362363</v>
      </c>
      <c r="D21690" s="1"/>
      <c r="E21690" s="1">
        <v>8</v>
      </c>
      <c r="F21690" s="1">
        <v>1</v>
      </c>
      <c r="G21690" s="1">
        <v>0</v>
      </c>
      <c r="H21690" s="1">
        <v>7</v>
      </c>
      <c r="I21690" s="15">
        <v>0.125</v>
      </c>
      <c r="J21690">
        <f t="shared" si="338"/>
        <v>40</v>
      </c>
    </row>
    <row r="21691" spans="1:10" x14ac:dyDescent="0.3">
      <c r="A21691" t="s">
        <v>21699</v>
      </c>
      <c r="C21691" s="18">
        <v>343.52422969383576</v>
      </c>
      <c r="D21691" s="1"/>
      <c r="E21691" s="1">
        <v>13</v>
      </c>
      <c r="F21691" s="1">
        <v>3</v>
      </c>
      <c r="G21691" s="1">
        <v>1</v>
      </c>
      <c r="H21691" s="1">
        <v>9</v>
      </c>
      <c r="I21691" s="15">
        <v>0.26923076923076922</v>
      </c>
      <c r="J21691">
        <f t="shared" si="338"/>
        <v>40</v>
      </c>
    </row>
    <row r="21692" spans="1:10" x14ac:dyDescent="0.3">
      <c r="A21692" t="s">
        <v>21700</v>
      </c>
      <c r="C21692" s="18">
        <v>343.52020613891625</v>
      </c>
      <c r="D21692" s="1"/>
      <c r="E21692" s="1">
        <v>14</v>
      </c>
      <c r="F21692" s="1">
        <v>4</v>
      </c>
      <c r="G21692" s="1">
        <v>1</v>
      </c>
      <c r="H21692" s="1">
        <v>9</v>
      </c>
      <c r="I21692" s="15">
        <v>0.32142857142857145</v>
      </c>
      <c r="J21692">
        <f t="shared" si="338"/>
        <v>40</v>
      </c>
    </row>
    <row r="21693" spans="1:10" x14ac:dyDescent="0.3">
      <c r="A21693" t="s">
        <v>21787</v>
      </c>
      <c r="C21693" s="18">
        <v>343.50721501082523</v>
      </c>
      <c r="D21693" s="1"/>
      <c r="E21693" s="1">
        <v>21</v>
      </c>
      <c r="F21693" s="1">
        <v>7</v>
      </c>
      <c r="G21693" s="1">
        <v>1</v>
      </c>
      <c r="H21693" s="1">
        <v>13</v>
      </c>
      <c r="I21693" s="15">
        <v>0.35714285714285715</v>
      </c>
      <c r="J21693">
        <f t="shared" si="338"/>
        <v>40</v>
      </c>
    </row>
    <row r="21694" spans="1:10" x14ac:dyDescent="0.3">
      <c r="A21694" t="s">
        <v>21759</v>
      </c>
      <c r="C21694" s="18">
        <v>343.49861846756909</v>
      </c>
      <c r="D21694" s="1"/>
      <c r="E21694" s="1">
        <v>29</v>
      </c>
      <c r="F21694" s="1">
        <v>10</v>
      </c>
      <c r="G21694" s="1">
        <v>1</v>
      </c>
      <c r="H21694" s="1">
        <v>18</v>
      </c>
      <c r="I21694" s="15">
        <v>0.36206896551724138</v>
      </c>
      <c r="J21694">
        <f t="shared" si="338"/>
        <v>40</v>
      </c>
    </row>
    <row r="21695" spans="1:10" x14ac:dyDescent="0.3">
      <c r="A21695" t="s">
        <v>21703</v>
      </c>
      <c r="C21695" s="18">
        <v>343.49607588184244</v>
      </c>
      <c r="D21695" s="1"/>
      <c r="E21695" s="1">
        <v>7</v>
      </c>
      <c r="F21695" s="1">
        <v>1</v>
      </c>
      <c r="G21695" s="1">
        <v>0</v>
      </c>
      <c r="H21695" s="1">
        <v>6</v>
      </c>
      <c r="I21695" s="15">
        <v>0.14285714285714285</v>
      </c>
      <c r="J21695">
        <f t="shared" si="338"/>
        <v>40</v>
      </c>
    </row>
    <row r="21696" spans="1:10" x14ac:dyDescent="0.3">
      <c r="A21696" t="s">
        <v>21745</v>
      </c>
      <c r="C21696" s="18">
        <v>343.48948807523954</v>
      </c>
      <c r="D21696" s="1"/>
      <c r="E21696" s="1">
        <v>8</v>
      </c>
      <c r="F21696" s="1">
        <v>1</v>
      </c>
      <c r="G21696" s="1">
        <v>0</v>
      </c>
      <c r="H21696" s="1">
        <v>7</v>
      </c>
      <c r="I21696" s="15">
        <v>0.125</v>
      </c>
      <c r="J21696">
        <f t="shared" si="338"/>
        <v>40</v>
      </c>
    </row>
    <row r="21697" spans="1:10" x14ac:dyDescent="0.3">
      <c r="A21697" t="s">
        <v>21704</v>
      </c>
      <c r="C21697" s="18">
        <v>343.47560328942774</v>
      </c>
      <c r="D21697" s="1"/>
      <c r="E21697" s="1">
        <v>13</v>
      </c>
      <c r="F21697" s="1">
        <v>3</v>
      </c>
      <c r="G21697" s="1">
        <v>1</v>
      </c>
      <c r="H21697" s="1">
        <v>9</v>
      </c>
      <c r="I21697" s="15">
        <v>0.26923076923076922</v>
      </c>
      <c r="J21697">
        <f t="shared" si="338"/>
        <v>40</v>
      </c>
    </row>
    <row r="21698" spans="1:10" x14ac:dyDescent="0.3">
      <c r="A21698" t="s">
        <v>21705</v>
      </c>
      <c r="C21698" s="18">
        <v>343.46505602200426</v>
      </c>
      <c r="D21698" s="1"/>
      <c r="E21698" s="1">
        <v>11</v>
      </c>
      <c r="F21698" s="1">
        <v>2</v>
      </c>
      <c r="G21698" s="1">
        <v>1</v>
      </c>
      <c r="H21698" s="1">
        <v>8</v>
      </c>
      <c r="I21698" s="15">
        <v>0.22727272727272727</v>
      </c>
      <c r="J21698">
        <f t="shared" si="338"/>
        <v>40</v>
      </c>
    </row>
    <row r="21699" spans="1:10" x14ac:dyDescent="0.3">
      <c r="A21699" t="s">
        <v>21706</v>
      </c>
      <c r="C21699" s="18">
        <v>343.45733562726576</v>
      </c>
      <c r="D21699" s="1"/>
      <c r="E21699" s="1">
        <v>10</v>
      </c>
      <c r="F21699" s="1">
        <v>2</v>
      </c>
      <c r="G21699" s="1">
        <v>0</v>
      </c>
      <c r="H21699" s="1">
        <v>8</v>
      </c>
      <c r="I21699" s="15">
        <v>0.2</v>
      </c>
      <c r="J21699">
        <f t="shared" si="338"/>
        <v>40</v>
      </c>
    </row>
    <row r="21700" spans="1:10" x14ac:dyDescent="0.3">
      <c r="A21700" t="s">
        <v>21707</v>
      </c>
      <c r="C21700" s="18">
        <v>343.45428138040313</v>
      </c>
      <c r="D21700" s="1"/>
      <c r="E21700" s="1">
        <v>8</v>
      </c>
      <c r="F21700" s="1">
        <v>1</v>
      </c>
      <c r="G21700" s="1">
        <v>0</v>
      </c>
      <c r="H21700" s="1">
        <v>7</v>
      </c>
      <c r="I21700" s="15">
        <v>0.125</v>
      </c>
      <c r="J21700">
        <f t="shared" ref="J21700:J21763" si="339">IF(E21700&lt;=30,40,20)</f>
        <v>40</v>
      </c>
    </row>
    <row r="21701" spans="1:10" x14ac:dyDescent="0.3">
      <c r="A21701" t="s">
        <v>21708</v>
      </c>
      <c r="C21701" s="18">
        <v>343.44777736139093</v>
      </c>
      <c r="D21701" s="1"/>
      <c r="E21701" s="1">
        <v>15</v>
      </c>
      <c r="F21701" s="1">
        <v>5</v>
      </c>
      <c r="G21701" s="1">
        <v>0</v>
      </c>
      <c r="H21701" s="1">
        <v>10</v>
      </c>
      <c r="I21701" s="15">
        <v>0.33333333333333331</v>
      </c>
      <c r="J21701">
        <f t="shared" si="339"/>
        <v>40</v>
      </c>
    </row>
    <row r="21702" spans="1:10" x14ac:dyDescent="0.3">
      <c r="A21702" t="s">
        <v>21709</v>
      </c>
      <c r="C21702" s="18">
        <v>343.43789585881933</v>
      </c>
      <c r="D21702" s="1"/>
      <c r="E21702" s="1">
        <v>9</v>
      </c>
      <c r="F21702" s="1">
        <v>1</v>
      </c>
      <c r="G21702" s="1">
        <v>1</v>
      </c>
      <c r="H21702" s="1">
        <v>7</v>
      </c>
      <c r="I21702" s="15">
        <v>0.16666666666666666</v>
      </c>
      <c r="J21702">
        <f t="shared" si="339"/>
        <v>40</v>
      </c>
    </row>
    <row r="21703" spans="1:10" x14ac:dyDescent="0.3">
      <c r="A21703" t="s">
        <v>21710</v>
      </c>
      <c r="C21703" s="18">
        <v>343.43063795896899</v>
      </c>
      <c r="D21703" s="1"/>
      <c r="E21703" s="1">
        <v>5</v>
      </c>
      <c r="F21703" s="1">
        <v>0</v>
      </c>
      <c r="G21703" s="1">
        <v>0</v>
      </c>
      <c r="H21703" s="1">
        <v>5</v>
      </c>
      <c r="I21703" s="15">
        <v>0</v>
      </c>
      <c r="J21703">
        <f t="shared" si="339"/>
        <v>40</v>
      </c>
    </row>
    <row r="21704" spans="1:10" x14ac:dyDescent="0.3">
      <c r="A21704" t="s">
        <v>21773</v>
      </c>
      <c r="C21704" s="18">
        <v>343.3702642519786</v>
      </c>
      <c r="D21704" s="1"/>
      <c r="E21704" s="1">
        <v>5</v>
      </c>
      <c r="F21704" s="1">
        <v>0</v>
      </c>
      <c r="G21704" s="1">
        <v>0</v>
      </c>
      <c r="H21704" s="1">
        <v>5</v>
      </c>
      <c r="I21704" s="15">
        <v>0</v>
      </c>
      <c r="J21704">
        <f t="shared" si="339"/>
        <v>40</v>
      </c>
    </row>
    <row r="21705" spans="1:10" x14ac:dyDescent="0.3">
      <c r="A21705" t="s">
        <v>21712</v>
      </c>
      <c r="C21705" s="18">
        <v>343.36558751939634</v>
      </c>
      <c r="D21705" s="1"/>
      <c r="E21705" s="1">
        <v>23</v>
      </c>
      <c r="F21705" s="1">
        <v>5</v>
      </c>
      <c r="G21705" s="1">
        <v>1</v>
      </c>
      <c r="H21705" s="1">
        <v>17</v>
      </c>
      <c r="I21705" s="15">
        <v>0.2391304347826087</v>
      </c>
      <c r="J21705">
        <f t="shared" si="339"/>
        <v>40</v>
      </c>
    </row>
    <row r="21706" spans="1:10" x14ac:dyDescent="0.3">
      <c r="A21706" t="s">
        <v>21683</v>
      </c>
      <c r="C21706" s="18">
        <v>343.3460429010243</v>
      </c>
      <c r="D21706" s="1"/>
      <c r="E21706" s="1">
        <v>39</v>
      </c>
      <c r="F21706" s="1">
        <v>10</v>
      </c>
      <c r="G21706" s="1">
        <v>7</v>
      </c>
      <c r="H21706" s="1">
        <v>22</v>
      </c>
      <c r="I21706" s="15">
        <v>0.34615384615384615</v>
      </c>
      <c r="J21706">
        <f t="shared" si="339"/>
        <v>20</v>
      </c>
    </row>
    <row r="21707" spans="1:10" x14ac:dyDescent="0.3">
      <c r="A21707" t="s">
        <v>21714</v>
      </c>
      <c r="C21707" s="18">
        <v>343.32612057348058</v>
      </c>
      <c r="D21707" s="1"/>
      <c r="E21707" s="1">
        <v>10</v>
      </c>
      <c r="F21707" s="1">
        <v>2</v>
      </c>
      <c r="G21707" s="1">
        <v>0</v>
      </c>
      <c r="H21707" s="1">
        <v>8</v>
      </c>
      <c r="I21707" s="15">
        <v>0.2</v>
      </c>
      <c r="J21707">
        <f t="shared" si="339"/>
        <v>40</v>
      </c>
    </row>
    <row r="21708" spans="1:10" x14ac:dyDescent="0.3">
      <c r="A21708" t="s">
        <v>21701</v>
      </c>
      <c r="C21708" s="18">
        <v>343.31931567546769</v>
      </c>
      <c r="D21708" s="1"/>
      <c r="E21708" s="1">
        <v>8</v>
      </c>
      <c r="F21708" s="1">
        <v>1</v>
      </c>
      <c r="G21708" s="1">
        <v>0</v>
      </c>
      <c r="H21708" s="1">
        <v>7</v>
      </c>
      <c r="I21708" s="15">
        <v>0.125</v>
      </c>
      <c r="J21708">
        <f t="shared" si="339"/>
        <v>40</v>
      </c>
    </row>
    <row r="21709" spans="1:10" x14ac:dyDescent="0.3">
      <c r="A21709" t="s">
        <v>21715</v>
      </c>
      <c r="C21709" s="18">
        <v>343.28734602651633</v>
      </c>
      <c r="D21709" s="1"/>
      <c r="E21709" s="1">
        <v>5</v>
      </c>
      <c r="F21709" s="1">
        <v>0</v>
      </c>
      <c r="G21709" s="1">
        <v>0</v>
      </c>
      <c r="H21709" s="1">
        <v>5</v>
      </c>
      <c r="I21709" s="15">
        <v>0</v>
      </c>
      <c r="J21709">
        <f t="shared" si="339"/>
        <v>40</v>
      </c>
    </row>
    <row r="21710" spans="1:10" x14ac:dyDescent="0.3">
      <c r="A21710" t="s">
        <v>21716</v>
      </c>
      <c r="C21710" s="18">
        <v>343.28139563562002</v>
      </c>
      <c r="D21710" s="1"/>
      <c r="E21710" s="1">
        <v>12</v>
      </c>
      <c r="F21710" s="1">
        <v>3</v>
      </c>
      <c r="G21710" s="1">
        <v>0</v>
      </c>
      <c r="H21710" s="1">
        <v>9</v>
      </c>
      <c r="I21710" s="15">
        <v>0.25</v>
      </c>
      <c r="J21710">
        <f t="shared" si="339"/>
        <v>40</v>
      </c>
    </row>
    <row r="21711" spans="1:10" x14ac:dyDescent="0.3">
      <c r="A21711" t="s">
        <v>21717</v>
      </c>
      <c r="C21711" s="18">
        <v>343.27560981818078</v>
      </c>
      <c r="D21711" s="1"/>
      <c r="E21711" s="1">
        <v>10</v>
      </c>
      <c r="F21711" s="1">
        <v>2</v>
      </c>
      <c r="G21711" s="1">
        <v>0</v>
      </c>
      <c r="H21711" s="1">
        <v>8</v>
      </c>
      <c r="I21711" s="15">
        <v>0.2</v>
      </c>
      <c r="J21711">
        <f t="shared" si="339"/>
        <v>40</v>
      </c>
    </row>
    <row r="21712" spans="1:10" x14ac:dyDescent="0.3">
      <c r="A21712" t="s">
        <v>21718</v>
      </c>
      <c r="C21712" s="18">
        <v>343.26539428956733</v>
      </c>
      <c r="D21712" s="1"/>
      <c r="E21712" s="1">
        <v>8</v>
      </c>
      <c r="F21712" s="1">
        <v>1</v>
      </c>
      <c r="G21712" s="1">
        <v>0</v>
      </c>
      <c r="H21712" s="1">
        <v>7</v>
      </c>
      <c r="I21712" s="15">
        <v>0.125</v>
      </c>
      <c r="J21712">
        <f t="shared" si="339"/>
        <v>40</v>
      </c>
    </row>
    <row r="21713" spans="1:10" x14ac:dyDescent="0.3">
      <c r="A21713" t="s">
        <v>23011</v>
      </c>
      <c r="C21713" s="18">
        <v>343.26203036697802</v>
      </c>
      <c r="D21713" s="1"/>
      <c r="E21713" s="1">
        <v>30</v>
      </c>
      <c r="F21713" s="1">
        <v>5</v>
      </c>
      <c r="G21713" s="1">
        <v>0</v>
      </c>
      <c r="H21713" s="1">
        <v>25</v>
      </c>
      <c r="I21713" s="15">
        <v>0.16666666666666666</v>
      </c>
      <c r="J21713">
        <f t="shared" si="339"/>
        <v>40</v>
      </c>
    </row>
    <row r="21714" spans="1:10" x14ac:dyDescent="0.3">
      <c r="A21714" t="s">
        <v>21758</v>
      </c>
      <c r="C21714" s="18">
        <v>343.24991258763816</v>
      </c>
      <c r="D21714" s="1"/>
      <c r="E21714" s="1">
        <v>11</v>
      </c>
      <c r="F21714" s="1">
        <v>2</v>
      </c>
      <c r="G21714" s="1">
        <v>0</v>
      </c>
      <c r="H21714" s="1">
        <v>9</v>
      </c>
      <c r="I21714" s="15">
        <v>0.18181818181818182</v>
      </c>
      <c r="J21714">
        <f t="shared" si="339"/>
        <v>40</v>
      </c>
    </row>
    <row r="21715" spans="1:10" x14ac:dyDescent="0.3">
      <c r="A21715" t="s">
        <v>21720</v>
      </c>
      <c r="C21715" s="18">
        <v>343.22078060683725</v>
      </c>
      <c r="D21715" s="1"/>
      <c r="E21715" s="1">
        <v>6</v>
      </c>
      <c r="F21715" s="1">
        <v>0</v>
      </c>
      <c r="G21715" s="1">
        <v>0</v>
      </c>
      <c r="H21715" s="1">
        <v>6</v>
      </c>
      <c r="I21715" s="15">
        <v>0</v>
      </c>
      <c r="J21715">
        <f t="shared" si="339"/>
        <v>40</v>
      </c>
    </row>
    <row r="21716" spans="1:10" x14ac:dyDescent="0.3">
      <c r="A21716" t="s">
        <v>21721</v>
      </c>
      <c r="C21716" s="18">
        <v>343.20243417887951</v>
      </c>
      <c r="D21716" s="1"/>
      <c r="E21716" s="1">
        <v>8</v>
      </c>
      <c r="F21716" s="1">
        <v>1</v>
      </c>
      <c r="G21716" s="1">
        <v>0</v>
      </c>
      <c r="H21716" s="1">
        <v>7</v>
      </c>
      <c r="I21716" s="15">
        <v>0.125</v>
      </c>
      <c r="J21716">
        <f t="shared" si="339"/>
        <v>40</v>
      </c>
    </row>
    <row r="21717" spans="1:10" x14ac:dyDescent="0.3">
      <c r="A21717" t="s">
        <v>21723</v>
      </c>
      <c r="C21717" s="18">
        <v>343.11945860604254</v>
      </c>
      <c r="D21717" s="1"/>
      <c r="E21717" s="1">
        <v>23</v>
      </c>
      <c r="F21717" s="1">
        <v>7</v>
      </c>
      <c r="G21717" s="1">
        <v>1</v>
      </c>
      <c r="H21717" s="1">
        <v>15</v>
      </c>
      <c r="I21717" s="15">
        <v>0.32608695652173914</v>
      </c>
      <c r="J21717">
        <f t="shared" si="339"/>
        <v>40</v>
      </c>
    </row>
    <row r="21718" spans="1:10" x14ac:dyDescent="0.3">
      <c r="A21718" t="s">
        <v>21724</v>
      </c>
      <c r="C21718" s="18">
        <v>343.09496392339031</v>
      </c>
      <c r="D21718" s="1"/>
      <c r="E21718" s="1">
        <v>6</v>
      </c>
      <c r="F21718" s="1">
        <v>0</v>
      </c>
      <c r="G21718" s="1">
        <v>0</v>
      </c>
      <c r="H21718" s="1">
        <v>6</v>
      </c>
      <c r="I21718" s="15">
        <v>0</v>
      </c>
      <c r="J21718">
        <f t="shared" si="339"/>
        <v>40</v>
      </c>
    </row>
    <row r="21719" spans="1:10" x14ac:dyDescent="0.3">
      <c r="A21719" t="s">
        <v>21726</v>
      </c>
      <c r="C21719" s="18">
        <v>343.07010135190461</v>
      </c>
      <c r="D21719" s="1"/>
      <c r="E21719" s="1">
        <v>10</v>
      </c>
      <c r="F21719" s="1">
        <v>2</v>
      </c>
      <c r="G21719" s="1">
        <v>0</v>
      </c>
      <c r="H21719" s="1">
        <v>8</v>
      </c>
      <c r="I21719" s="15">
        <v>0.2</v>
      </c>
      <c r="J21719">
        <f t="shared" si="339"/>
        <v>40</v>
      </c>
    </row>
    <row r="21720" spans="1:10" x14ac:dyDescent="0.3">
      <c r="A21720" t="s">
        <v>21422</v>
      </c>
      <c r="C21720" s="18">
        <v>343.05137981644941</v>
      </c>
      <c r="D21720" s="1"/>
      <c r="E21720" s="1">
        <v>56</v>
      </c>
      <c r="F21720" s="1">
        <v>19</v>
      </c>
      <c r="G21720" s="1">
        <v>4</v>
      </c>
      <c r="H21720" s="1">
        <v>33</v>
      </c>
      <c r="I21720" s="15">
        <v>0.375</v>
      </c>
      <c r="J21720">
        <f t="shared" si="339"/>
        <v>20</v>
      </c>
    </row>
    <row r="21721" spans="1:10" x14ac:dyDescent="0.3">
      <c r="A21721" s="21" t="s">
        <v>21811</v>
      </c>
      <c r="C21721" s="18">
        <v>343.04853353818055</v>
      </c>
      <c r="D21721" s="1"/>
      <c r="E21721" s="1">
        <v>33</v>
      </c>
      <c r="F21721" s="1">
        <v>11</v>
      </c>
      <c r="G21721" s="1">
        <v>3</v>
      </c>
      <c r="H21721" s="1">
        <v>19</v>
      </c>
      <c r="I21721" s="15">
        <v>0.37878787878787878</v>
      </c>
      <c r="J21721">
        <f t="shared" si="339"/>
        <v>20</v>
      </c>
    </row>
    <row r="21722" spans="1:10" x14ac:dyDescent="0.3">
      <c r="A21722" t="s">
        <v>7383</v>
      </c>
      <c r="C21722" s="18">
        <v>343.04839548064763</v>
      </c>
      <c r="D21722" s="1"/>
      <c r="E21722" s="1">
        <v>21</v>
      </c>
      <c r="F21722" s="1">
        <v>6</v>
      </c>
      <c r="G21722" s="1">
        <v>0</v>
      </c>
      <c r="H21722" s="1">
        <v>15</v>
      </c>
      <c r="I21722" s="15">
        <v>0.2857142857142857</v>
      </c>
      <c r="J21722">
        <f t="shared" si="339"/>
        <v>40</v>
      </c>
    </row>
    <row r="21723" spans="1:10" x14ac:dyDescent="0.3">
      <c r="A21723" t="s">
        <v>21727</v>
      </c>
      <c r="C21723" s="18">
        <v>343.04589972811203</v>
      </c>
      <c r="D21723" s="1"/>
      <c r="E21723" s="1">
        <v>10</v>
      </c>
      <c r="F21723" s="1">
        <v>0</v>
      </c>
      <c r="G21723" s="1">
        <v>0</v>
      </c>
      <c r="H21723" s="1">
        <v>10</v>
      </c>
      <c r="I21723" s="15">
        <v>0</v>
      </c>
      <c r="J21723">
        <f t="shared" si="339"/>
        <v>40</v>
      </c>
    </row>
    <row r="21724" spans="1:10" x14ac:dyDescent="0.3">
      <c r="A21724" t="s">
        <v>21728</v>
      </c>
      <c r="C21724" s="18">
        <v>343.01549084194176</v>
      </c>
      <c r="D21724" s="1"/>
      <c r="E21724" s="1">
        <v>9</v>
      </c>
      <c r="F21724" s="1">
        <v>1</v>
      </c>
      <c r="G21724" s="1">
        <v>1</v>
      </c>
      <c r="H21724" s="1">
        <v>7</v>
      </c>
      <c r="I21724" s="15">
        <v>0.16666666666666666</v>
      </c>
      <c r="J21724">
        <f t="shared" si="339"/>
        <v>40</v>
      </c>
    </row>
    <row r="21725" spans="1:10" x14ac:dyDescent="0.3">
      <c r="A21725" t="s">
        <v>21729</v>
      </c>
      <c r="C21725" s="18">
        <v>343.0122347929123</v>
      </c>
      <c r="D21725" s="1"/>
      <c r="E21725" s="1">
        <v>6</v>
      </c>
      <c r="F21725" s="1">
        <v>0</v>
      </c>
      <c r="G21725" s="1">
        <v>0</v>
      </c>
      <c r="H21725" s="1">
        <v>6</v>
      </c>
      <c r="I21725" s="15">
        <v>0</v>
      </c>
      <c r="J21725">
        <f t="shared" si="339"/>
        <v>40</v>
      </c>
    </row>
    <row r="21726" spans="1:10" x14ac:dyDescent="0.3">
      <c r="A21726" t="s">
        <v>21730</v>
      </c>
      <c r="C21726" s="18">
        <v>342.98821889367713</v>
      </c>
      <c r="D21726" s="1"/>
      <c r="E21726" s="1">
        <v>8</v>
      </c>
      <c r="F21726" s="1">
        <v>1</v>
      </c>
      <c r="G21726" s="1">
        <v>0</v>
      </c>
      <c r="H21726" s="1">
        <v>7</v>
      </c>
      <c r="I21726" s="15">
        <v>0.125</v>
      </c>
      <c r="J21726">
        <f t="shared" si="339"/>
        <v>40</v>
      </c>
    </row>
    <row r="21727" spans="1:10" x14ac:dyDescent="0.3">
      <c r="A21727" t="s">
        <v>21731</v>
      </c>
      <c r="C21727" s="18">
        <v>342.9858784374681</v>
      </c>
      <c r="D21727" s="1"/>
      <c r="E21727" s="1">
        <v>5</v>
      </c>
      <c r="F21727" s="1">
        <v>0</v>
      </c>
      <c r="G21727" s="1">
        <v>0</v>
      </c>
      <c r="H21727" s="1">
        <v>5</v>
      </c>
      <c r="I21727" s="15">
        <v>0</v>
      </c>
      <c r="J21727">
        <f t="shared" si="339"/>
        <v>40</v>
      </c>
    </row>
    <row r="21728" spans="1:10" x14ac:dyDescent="0.3">
      <c r="A21728" t="s">
        <v>21732</v>
      </c>
      <c r="C21728" s="18">
        <v>342.98433888748355</v>
      </c>
      <c r="D21728" s="1"/>
      <c r="E21728" s="1">
        <v>17</v>
      </c>
      <c r="F21728" s="1">
        <v>5</v>
      </c>
      <c r="G21728" s="1">
        <v>0</v>
      </c>
      <c r="H21728" s="1">
        <v>12</v>
      </c>
      <c r="I21728" s="15">
        <v>0.29411764705882354</v>
      </c>
      <c r="J21728">
        <f t="shared" si="339"/>
        <v>40</v>
      </c>
    </row>
    <row r="21729" spans="1:10" x14ac:dyDescent="0.3">
      <c r="A21729" t="s">
        <v>14091</v>
      </c>
      <c r="C21729" s="18">
        <v>342.9647511378318</v>
      </c>
      <c r="D21729" s="1"/>
      <c r="E21729" s="1">
        <v>23</v>
      </c>
      <c r="F21729" s="1">
        <v>8</v>
      </c>
      <c r="G21729" s="1">
        <v>0</v>
      </c>
      <c r="H21729" s="1">
        <v>15</v>
      </c>
      <c r="I21729" s="15">
        <v>0.34782608695652173</v>
      </c>
      <c r="J21729">
        <f t="shared" si="339"/>
        <v>40</v>
      </c>
    </row>
    <row r="21730" spans="1:10" x14ac:dyDescent="0.3">
      <c r="A21730" t="s">
        <v>21734</v>
      </c>
      <c r="C21730" s="18">
        <v>342.96044798241957</v>
      </c>
      <c r="D21730" s="1"/>
      <c r="E21730" s="1">
        <v>6</v>
      </c>
      <c r="F21730" s="1">
        <v>0</v>
      </c>
      <c r="G21730" s="1">
        <v>0</v>
      </c>
      <c r="H21730" s="1">
        <v>6</v>
      </c>
      <c r="I21730" s="15">
        <v>0</v>
      </c>
      <c r="J21730">
        <f t="shared" si="339"/>
        <v>40</v>
      </c>
    </row>
    <row r="21731" spans="1:10" x14ac:dyDescent="0.3">
      <c r="A21731" t="s">
        <v>21737</v>
      </c>
      <c r="C21731" s="18">
        <v>342.93310385084095</v>
      </c>
      <c r="D21731" s="1"/>
      <c r="E21731" s="1">
        <v>20</v>
      </c>
      <c r="F21731" s="1">
        <v>7</v>
      </c>
      <c r="G21731" s="1">
        <v>0</v>
      </c>
      <c r="H21731" s="1">
        <v>13</v>
      </c>
      <c r="I21731" s="15">
        <v>0.35</v>
      </c>
      <c r="J21731">
        <f t="shared" si="339"/>
        <v>40</v>
      </c>
    </row>
    <row r="21732" spans="1:10" x14ac:dyDescent="0.3">
      <c r="A21732" t="s">
        <v>21738</v>
      </c>
      <c r="C21732" s="18">
        <v>342.92874606978376</v>
      </c>
      <c r="D21732" s="1"/>
      <c r="E21732" s="1">
        <v>16</v>
      </c>
      <c r="F21732" s="1">
        <v>5</v>
      </c>
      <c r="G21732" s="1">
        <v>0</v>
      </c>
      <c r="H21732" s="1">
        <v>11</v>
      </c>
      <c r="I21732" s="15">
        <v>0.3125</v>
      </c>
      <c r="J21732">
        <f t="shared" si="339"/>
        <v>40</v>
      </c>
    </row>
    <row r="21733" spans="1:10" x14ac:dyDescent="0.3">
      <c r="A21733" t="s">
        <v>21740</v>
      </c>
      <c r="C21733" s="18">
        <v>342.89044929418947</v>
      </c>
      <c r="D21733" s="1"/>
      <c r="E21733" s="1">
        <v>12</v>
      </c>
      <c r="F21733" s="1">
        <v>3</v>
      </c>
      <c r="G21733" s="1">
        <v>1</v>
      </c>
      <c r="H21733" s="1">
        <v>8</v>
      </c>
      <c r="I21733" s="15">
        <v>0.29166666666666669</v>
      </c>
      <c r="J21733">
        <f t="shared" si="339"/>
        <v>40</v>
      </c>
    </row>
    <row r="21734" spans="1:10" x14ac:dyDescent="0.3">
      <c r="A21734" t="s">
        <v>21741</v>
      </c>
      <c r="C21734" s="18">
        <v>342.88797004706612</v>
      </c>
      <c r="D21734" s="1"/>
      <c r="E21734" s="1">
        <v>29</v>
      </c>
      <c r="F21734" s="1">
        <v>8</v>
      </c>
      <c r="G21734" s="1">
        <v>0</v>
      </c>
      <c r="H21734" s="1">
        <v>21</v>
      </c>
      <c r="I21734" s="15">
        <v>0.27586206896551724</v>
      </c>
      <c r="J21734">
        <f t="shared" si="339"/>
        <v>40</v>
      </c>
    </row>
    <row r="21735" spans="1:10" x14ac:dyDescent="0.3">
      <c r="A21735" t="s">
        <v>21742</v>
      </c>
      <c r="C21735" s="18">
        <v>342.84083030127738</v>
      </c>
      <c r="D21735" s="1"/>
      <c r="E21735" s="1">
        <v>27</v>
      </c>
      <c r="F21735" s="1">
        <v>7</v>
      </c>
      <c r="G21735" s="1">
        <v>1</v>
      </c>
      <c r="H21735" s="1">
        <v>19</v>
      </c>
      <c r="I21735" s="15">
        <v>0.27777777777777779</v>
      </c>
      <c r="J21735">
        <f t="shared" si="339"/>
        <v>40</v>
      </c>
    </row>
    <row r="21736" spans="1:10" x14ac:dyDescent="0.3">
      <c r="A21736" t="s">
        <v>21743</v>
      </c>
      <c r="C21736" s="18">
        <v>342.8266607132017</v>
      </c>
      <c r="D21736" s="1"/>
      <c r="E21736" s="1">
        <v>25</v>
      </c>
      <c r="F21736" s="1">
        <v>8</v>
      </c>
      <c r="G21736" s="1">
        <v>1</v>
      </c>
      <c r="H21736" s="1">
        <v>16</v>
      </c>
      <c r="I21736" s="15">
        <v>0.34</v>
      </c>
      <c r="J21736">
        <f t="shared" si="339"/>
        <v>40</v>
      </c>
    </row>
    <row r="21737" spans="1:10" x14ac:dyDescent="0.3">
      <c r="A21737" t="s">
        <v>21744</v>
      </c>
      <c r="C21737" s="18">
        <v>342.76419896143182</v>
      </c>
      <c r="D21737" s="1"/>
      <c r="E21737" s="1">
        <v>12</v>
      </c>
      <c r="F21737" s="1">
        <v>2</v>
      </c>
      <c r="G21737" s="1">
        <v>1</v>
      </c>
      <c r="H21737" s="1">
        <v>9</v>
      </c>
      <c r="I21737" s="15">
        <v>0.20833333333333334</v>
      </c>
      <c r="J21737">
        <f t="shared" si="339"/>
        <v>40</v>
      </c>
    </row>
    <row r="21738" spans="1:10" x14ac:dyDescent="0.3">
      <c r="A21738" t="s">
        <v>21747</v>
      </c>
      <c r="C21738" s="18">
        <v>342.75766176652581</v>
      </c>
      <c r="D21738" s="1"/>
      <c r="E21738" s="1">
        <v>72</v>
      </c>
      <c r="F21738" s="1">
        <v>27</v>
      </c>
      <c r="G21738" s="1">
        <v>2</v>
      </c>
      <c r="H21738" s="1">
        <v>43</v>
      </c>
      <c r="I21738" s="15">
        <v>0.3888888888888889</v>
      </c>
      <c r="J21738">
        <f t="shared" si="339"/>
        <v>20</v>
      </c>
    </row>
    <row r="21739" spans="1:10" x14ac:dyDescent="0.3">
      <c r="A21739" t="s">
        <v>21748</v>
      </c>
      <c r="C21739" s="18">
        <v>342.72906838249418</v>
      </c>
      <c r="D21739" s="1"/>
      <c r="E21739" s="1">
        <v>20</v>
      </c>
      <c r="F21739" s="1">
        <v>4</v>
      </c>
      <c r="G21739" s="1">
        <v>4</v>
      </c>
      <c r="H21739" s="1">
        <v>12</v>
      </c>
      <c r="I21739" s="15">
        <v>0.3</v>
      </c>
      <c r="J21739">
        <f t="shared" si="339"/>
        <v>40</v>
      </c>
    </row>
    <row r="21740" spans="1:10" x14ac:dyDescent="0.3">
      <c r="A21740" t="s">
        <v>21750</v>
      </c>
      <c r="C21740" s="18">
        <v>342.70815701333947</v>
      </c>
      <c r="D21740" s="1"/>
      <c r="E21740" s="1">
        <v>13</v>
      </c>
      <c r="F21740" s="1">
        <v>3</v>
      </c>
      <c r="G21740" s="1">
        <v>0</v>
      </c>
      <c r="H21740" s="1">
        <v>10</v>
      </c>
      <c r="I21740" s="15">
        <v>0.23076923076923078</v>
      </c>
      <c r="J21740">
        <f t="shared" si="339"/>
        <v>40</v>
      </c>
    </row>
    <row r="21741" spans="1:10" x14ac:dyDescent="0.3">
      <c r="A21741" s="21" t="s">
        <v>21749</v>
      </c>
      <c r="C21741" s="18">
        <v>342.7073822159125</v>
      </c>
      <c r="D21741" s="1"/>
      <c r="E21741" s="1">
        <v>13</v>
      </c>
      <c r="F21741" s="1">
        <v>3</v>
      </c>
      <c r="G21741" s="1">
        <v>0</v>
      </c>
      <c r="H21741" s="1">
        <v>10</v>
      </c>
      <c r="I21741" s="15">
        <v>0.23076923076923078</v>
      </c>
      <c r="J21741">
        <f t="shared" si="339"/>
        <v>40</v>
      </c>
    </row>
    <row r="21742" spans="1:10" x14ac:dyDescent="0.3">
      <c r="A21742" t="s">
        <v>21753</v>
      </c>
      <c r="C21742" s="18">
        <v>342.69889749341752</v>
      </c>
      <c r="D21742" s="1"/>
      <c r="E21742" s="1">
        <v>23</v>
      </c>
      <c r="F21742" s="1">
        <v>6</v>
      </c>
      <c r="G21742" s="1">
        <v>4</v>
      </c>
      <c r="H21742" s="1">
        <v>13</v>
      </c>
      <c r="I21742" s="15">
        <v>0.34782608695652173</v>
      </c>
      <c r="J21742">
        <f t="shared" si="339"/>
        <v>40</v>
      </c>
    </row>
    <row r="21743" spans="1:10" x14ac:dyDescent="0.3">
      <c r="A21743" t="s">
        <v>21751</v>
      </c>
      <c r="C21743" s="18">
        <v>342.67164187572575</v>
      </c>
      <c r="D21743" s="1"/>
      <c r="E21743" s="1">
        <v>27</v>
      </c>
      <c r="F21743" s="1">
        <v>9</v>
      </c>
      <c r="G21743" s="1">
        <v>1</v>
      </c>
      <c r="H21743" s="1">
        <v>17</v>
      </c>
      <c r="I21743" s="15">
        <v>0.35185185185185186</v>
      </c>
      <c r="J21743">
        <f t="shared" si="339"/>
        <v>40</v>
      </c>
    </row>
    <row r="21744" spans="1:10" x14ac:dyDescent="0.3">
      <c r="A21744" t="s">
        <v>21752</v>
      </c>
      <c r="C21744" s="18">
        <v>342.67142638185345</v>
      </c>
      <c r="D21744" s="1"/>
      <c r="E21744" s="1">
        <v>8</v>
      </c>
      <c r="F21744" s="1">
        <v>1</v>
      </c>
      <c r="G21744" s="1">
        <v>0</v>
      </c>
      <c r="H21744" s="1">
        <v>7</v>
      </c>
      <c r="I21744" s="15">
        <v>0.125</v>
      </c>
      <c r="J21744">
        <f t="shared" si="339"/>
        <v>40</v>
      </c>
    </row>
    <row r="21745" spans="1:10" x14ac:dyDescent="0.3">
      <c r="A21745" t="s">
        <v>21754</v>
      </c>
      <c r="C21745" s="18">
        <v>342.66021384801826</v>
      </c>
      <c r="D21745" s="1"/>
      <c r="E21745" s="1">
        <v>15</v>
      </c>
      <c r="F21745" s="1">
        <v>4</v>
      </c>
      <c r="G21745" s="1">
        <v>0</v>
      </c>
      <c r="H21745" s="1">
        <v>11</v>
      </c>
      <c r="I21745" s="15">
        <v>0.26666666666666666</v>
      </c>
      <c r="J21745">
        <f t="shared" si="339"/>
        <v>40</v>
      </c>
    </row>
    <row r="21746" spans="1:10" x14ac:dyDescent="0.3">
      <c r="A21746" t="s">
        <v>21142</v>
      </c>
      <c r="C21746" s="18">
        <v>342.65797605578018</v>
      </c>
      <c r="D21746" s="1"/>
      <c r="E21746" s="1">
        <v>12</v>
      </c>
      <c r="F21746" s="1">
        <v>3</v>
      </c>
      <c r="G21746" s="1">
        <v>0</v>
      </c>
      <c r="H21746" s="1">
        <v>9</v>
      </c>
      <c r="I21746" s="15">
        <v>0.25</v>
      </c>
      <c r="J21746">
        <f t="shared" si="339"/>
        <v>40</v>
      </c>
    </row>
    <row r="21747" spans="1:10" x14ac:dyDescent="0.3">
      <c r="A21747" t="s">
        <v>21755</v>
      </c>
      <c r="C21747" s="18">
        <v>342.65711725251742</v>
      </c>
      <c r="D21747" s="1"/>
      <c r="E21747" s="1">
        <v>10</v>
      </c>
      <c r="F21747" s="1">
        <v>1</v>
      </c>
      <c r="G21747" s="1">
        <v>1</v>
      </c>
      <c r="H21747" s="1">
        <v>8</v>
      </c>
      <c r="I21747" s="15">
        <v>0.15</v>
      </c>
      <c r="J21747">
        <f t="shared" si="339"/>
        <v>40</v>
      </c>
    </row>
    <row r="21748" spans="1:10" x14ac:dyDescent="0.3">
      <c r="A21748" t="s">
        <v>21756</v>
      </c>
      <c r="C21748" s="18">
        <v>342.60986946534393</v>
      </c>
      <c r="D21748" s="1"/>
      <c r="E21748" s="1">
        <v>6</v>
      </c>
      <c r="F21748" s="1">
        <v>0</v>
      </c>
      <c r="G21748" s="1">
        <v>0</v>
      </c>
      <c r="H21748" s="1">
        <v>6</v>
      </c>
      <c r="I21748" s="15">
        <v>0</v>
      </c>
      <c r="J21748">
        <f t="shared" si="339"/>
        <v>40</v>
      </c>
    </row>
    <row r="21749" spans="1:10" x14ac:dyDescent="0.3">
      <c r="A21749" t="s">
        <v>21733</v>
      </c>
      <c r="C21749" s="18">
        <v>342.60696560427073</v>
      </c>
      <c r="D21749" s="1"/>
      <c r="E21749" s="1">
        <v>18</v>
      </c>
      <c r="F21749" s="1">
        <v>5</v>
      </c>
      <c r="G21749" s="1">
        <v>1</v>
      </c>
      <c r="H21749" s="1">
        <v>12</v>
      </c>
      <c r="I21749" s="15">
        <v>0.30555555555555558</v>
      </c>
      <c r="J21749">
        <f t="shared" si="339"/>
        <v>40</v>
      </c>
    </row>
    <row r="21750" spans="1:10" x14ac:dyDescent="0.3">
      <c r="A21750" t="s">
        <v>21757</v>
      </c>
      <c r="C21750" s="18">
        <v>342.60669299048601</v>
      </c>
      <c r="D21750" s="1"/>
      <c r="E21750" s="1">
        <v>6</v>
      </c>
      <c r="F21750" s="1">
        <v>0</v>
      </c>
      <c r="G21750" s="1">
        <v>0</v>
      </c>
      <c r="H21750" s="1">
        <v>6</v>
      </c>
      <c r="I21750" s="15">
        <v>0</v>
      </c>
      <c r="J21750">
        <f t="shared" si="339"/>
        <v>40</v>
      </c>
    </row>
    <row r="21751" spans="1:10" x14ac:dyDescent="0.3">
      <c r="A21751" s="21" t="s">
        <v>21883</v>
      </c>
      <c r="C21751" s="18">
        <v>342.54940551962778</v>
      </c>
      <c r="D21751" s="1"/>
      <c r="E21751" s="1">
        <v>15</v>
      </c>
      <c r="F21751" s="1">
        <v>4</v>
      </c>
      <c r="G21751" s="1">
        <v>0</v>
      </c>
      <c r="H21751" s="1">
        <v>11</v>
      </c>
      <c r="I21751" s="15">
        <v>0.26666666666666666</v>
      </c>
      <c r="J21751">
        <f t="shared" si="339"/>
        <v>40</v>
      </c>
    </row>
    <row r="21752" spans="1:10" x14ac:dyDescent="0.3">
      <c r="A21752" t="s">
        <v>21760</v>
      </c>
      <c r="C21752" s="18">
        <v>342.52687633443327</v>
      </c>
      <c r="D21752" s="1"/>
      <c r="E21752" s="1">
        <v>6</v>
      </c>
      <c r="F21752" s="1">
        <v>0</v>
      </c>
      <c r="G21752" s="1">
        <v>0</v>
      </c>
      <c r="H21752" s="1">
        <v>6</v>
      </c>
      <c r="I21752" s="15">
        <v>0</v>
      </c>
      <c r="J21752">
        <f t="shared" si="339"/>
        <v>40</v>
      </c>
    </row>
    <row r="21753" spans="1:10" x14ac:dyDescent="0.3">
      <c r="A21753" t="s">
        <v>21775</v>
      </c>
      <c r="C21753" s="18">
        <v>342.52155518981328</v>
      </c>
      <c r="D21753" s="1"/>
      <c r="E21753" s="1">
        <v>39</v>
      </c>
      <c r="F21753" s="1">
        <v>12</v>
      </c>
      <c r="G21753" s="1">
        <v>1</v>
      </c>
      <c r="H21753" s="1">
        <v>26</v>
      </c>
      <c r="I21753" s="15">
        <v>0.32051282051282054</v>
      </c>
      <c r="J21753">
        <f t="shared" si="339"/>
        <v>20</v>
      </c>
    </row>
    <row r="21754" spans="1:10" x14ac:dyDescent="0.3">
      <c r="A21754" t="s">
        <v>21792</v>
      </c>
      <c r="C21754" s="18">
        <v>342.51294922251509</v>
      </c>
      <c r="D21754" s="1"/>
      <c r="E21754" s="1">
        <v>91</v>
      </c>
      <c r="F21754" s="1">
        <v>31</v>
      </c>
      <c r="G21754" s="1">
        <v>0</v>
      </c>
      <c r="H21754" s="1">
        <v>60</v>
      </c>
      <c r="I21754" s="15">
        <v>0.34065934065934067</v>
      </c>
      <c r="J21754">
        <f t="shared" si="339"/>
        <v>20</v>
      </c>
    </row>
    <row r="21755" spans="1:10" x14ac:dyDescent="0.3">
      <c r="A21755" t="s">
        <v>21761</v>
      </c>
      <c r="C21755" s="18">
        <v>342.49345303434944</v>
      </c>
      <c r="D21755" s="1"/>
      <c r="E21755" s="1">
        <v>9</v>
      </c>
      <c r="F21755" s="1">
        <v>1</v>
      </c>
      <c r="G21755" s="1">
        <v>1</v>
      </c>
      <c r="H21755" s="1">
        <v>7</v>
      </c>
      <c r="I21755" s="15">
        <v>0.16666666666666666</v>
      </c>
      <c r="J21755">
        <f t="shared" si="339"/>
        <v>40</v>
      </c>
    </row>
    <row r="21756" spans="1:10" x14ac:dyDescent="0.3">
      <c r="A21756" t="s">
        <v>21925</v>
      </c>
      <c r="C21756" s="18">
        <v>342.47158569045178</v>
      </c>
      <c r="D21756" s="1"/>
      <c r="E21756" s="1">
        <v>13</v>
      </c>
      <c r="F21756" s="1">
        <v>2</v>
      </c>
      <c r="G21756" s="1">
        <v>0</v>
      </c>
      <c r="H21756" s="1">
        <v>11</v>
      </c>
      <c r="I21756" s="15">
        <v>0.15384615384615385</v>
      </c>
      <c r="J21756">
        <f t="shared" si="339"/>
        <v>40</v>
      </c>
    </row>
    <row r="21757" spans="1:10" x14ac:dyDescent="0.3">
      <c r="A21757" t="s">
        <v>21762</v>
      </c>
      <c r="C21757" s="18">
        <v>342.4574242823515</v>
      </c>
      <c r="D21757" s="1"/>
      <c r="E21757" s="1">
        <v>5</v>
      </c>
      <c r="F21757" s="1">
        <v>0</v>
      </c>
      <c r="G21757" s="1">
        <v>0</v>
      </c>
      <c r="H21757" s="1">
        <v>5</v>
      </c>
      <c r="I21757" s="15">
        <v>0</v>
      </c>
      <c r="J21757">
        <f t="shared" si="339"/>
        <v>40</v>
      </c>
    </row>
    <row r="21758" spans="1:10" x14ac:dyDescent="0.3">
      <c r="A21758" t="s">
        <v>21655</v>
      </c>
      <c r="C21758" s="18">
        <v>342.43603255758404</v>
      </c>
      <c r="D21758" s="1"/>
      <c r="E21758" s="1">
        <v>14</v>
      </c>
      <c r="F21758" s="1">
        <v>3</v>
      </c>
      <c r="G21758" s="1">
        <v>2</v>
      </c>
      <c r="H21758" s="1">
        <v>9</v>
      </c>
      <c r="I21758" s="15">
        <v>0.2857142857142857</v>
      </c>
      <c r="J21758">
        <f t="shared" si="339"/>
        <v>40</v>
      </c>
    </row>
    <row r="21759" spans="1:10" x14ac:dyDescent="0.3">
      <c r="A21759" t="s">
        <v>21922</v>
      </c>
      <c r="C21759" s="18">
        <v>342.427736711325</v>
      </c>
      <c r="D21759" s="1"/>
      <c r="E21759" s="1">
        <v>18</v>
      </c>
      <c r="F21759" s="1">
        <v>2</v>
      </c>
      <c r="G21759" s="1">
        <v>7</v>
      </c>
      <c r="H21759" s="1">
        <v>9</v>
      </c>
      <c r="I21759" s="15">
        <v>0.30555555555555558</v>
      </c>
      <c r="J21759">
        <f t="shared" si="339"/>
        <v>40</v>
      </c>
    </row>
    <row r="21760" spans="1:10" x14ac:dyDescent="0.3">
      <c r="A21760" t="s">
        <v>21884</v>
      </c>
      <c r="C21760" s="18">
        <v>342.40983837069257</v>
      </c>
      <c r="D21760" s="1"/>
      <c r="E21760" s="1">
        <v>56</v>
      </c>
      <c r="F21760" s="1">
        <v>19</v>
      </c>
      <c r="G21760" s="1">
        <v>2</v>
      </c>
      <c r="H21760" s="1">
        <v>35</v>
      </c>
      <c r="I21760" s="15">
        <v>0.35714285714285715</v>
      </c>
      <c r="J21760">
        <f t="shared" si="339"/>
        <v>20</v>
      </c>
    </row>
    <row r="21761" spans="1:10" x14ac:dyDescent="0.3">
      <c r="A21761" t="s">
        <v>21763</v>
      </c>
      <c r="C21761" s="18">
        <v>342.40682592624273</v>
      </c>
      <c r="D21761" s="1"/>
      <c r="E21761" s="1">
        <v>6</v>
      </c>
      <c r="F21761" s="1">
        <v>0</v>
      </c>
      <c r="G21761" s="1">
        <v>0</v>
      </c>
      <c r="H21761" s="1">
        <v>6</v>
      </c>
      <c r="I21761" s="15">
        <v>0</v>
      </c>
      <c r="J21761">
        <f t="shared" si="339"/>
        <v>40</v>
      </c>
    </row>
    <row r="21762" spans="1:10" x14ac:dyDescent="0.3">
      <c r="A21762" t="s">
        <v>21764</v>
      </c>
      <c r="C21762" s="18">
        <v>342.38462083682634</v>
      </c>
      <c r="D21762" s="1"/>
      <c r="E21762" s="1">
        <v>10</v>
      </c>
      <c r="F21762" s="1">
        <v>2</v>
      </c>
      <c r="G21762" s="1">
        <v>0</v>
      </c>
      <c r="H21762" s="1">
        <v>8</v>
      </c>
      <c r="I21762" s="15">
        <v>0.2</v>
      </c>
      <c r="J21762">
        <f t="shared" si="339"/>
        <v>40</v>
      </c>
    </row>
    <row r="21763" spans="1:10" x14ac:dyDescent="0.3">
      <c r="A21763" t="s">
        <v>21765</v>
      </c>
      <c r="C21763" s="18">
        <v>342.37887314573072</v>
      </c>
      <c r="D21763" s="1"/>
      <c r="E21763" s="1">
        <v>20</v>
      </c>
      <c r="F21763" s="1">
        <v>3</v>
      </c>
      <c r="G21763" s="1">
        <v>0</v>
      </c>
      <c r="H21763" s="1">
        <v>17</v>
      </c>
      <c r="I21763" s="15">
        <v>0.15</v>
      </c>
      <c r="J21763">
        <f t="shared" si="339"/>
        <v>40</v>
      </c>
    </row>
    <row r="21764" spans="1:10" x14ac:dyDescent="0.3">
      <c r="A21764" t="s">
        <v>20893</v>
      </c>
      <c r="C21764" s="18">
        <v>342.37765883196658</v>
      </c>
      <c r="D21764" s="1"/>
      <c r="E21764" s="1">
        <v>24</v>
      </c>
      <c r="F21764" s="1">
        <v>7</v>
      </c>
      <c r="G21764" s="1">
        <v>0</v>
      </c>
      <c r="H21764" s="1">
        <v>17</v>
      </c>
      <c r="I21764" s="15">
        <v>0.29166666666666669</v>
      </c>
      <c r="J21764">
        <f t="shared" ref="J21764:J21827" si="340">IF(E21764&lt;=30,40,20)</f>
        <v>40</v>
      </c>
    </row>
    <row r="21765" spans="1:10" x14ac:dyDescent="0.3">
      <c r="A21765" t="s">
        <v>21766</v>
      </c>
      <c r="C21765" s="18">
        <v>342.37576104352831</v>
      </c>
      <c r="D21765" s="1"/>
      <c r="E21765" s="1">
        <v>8</v>
      </c>
      <c r="F21765" s="1">
        <v>1</v>
      </c>
      <c r="G21765" s="1">
        <v>0</v>
      </c>
      <c r="H21765" s="1">
        <v>7</v>
      </c>
      <c r="I21765" s="15">
        <v>0.125</v>
      </c>
      <c r="J21765">
        <f t="shared" si="340"/>
        <v>40</v>
      </c>
    </row>
    <row r="21766" spans="1:10" x14ac:dyDescent="0.3">
      <c r="A21766" t="s">
        <v>21767</v>
      </c>
      <c r="C21766" s="18">
        <v>342.36502396715508</v>
      </c>
      <c r="D21766" s="1"/>
      <c r="E21766" s="1">
        <v>6</v>
      </c>
      <c r="F21766" s="1">
        <v>0</v>
      </c>
      <c r="G21766" s="1">
        <v>0</v>
      </c>
      <c r="H21766" s="1">
        <v>6</v>
      </c>
      <c r="I21766" s="15">
        <v>0</v>
      </c>
      <c r="J21766">
        <f t="shared" si="340"/>
        <v>40</v>
      </c>
    </row>
    <row r="21767" spans="1:10" x14ac:dyDescent="0.3">
      <c r="A21767" t="s">
        <v>21768</v>
      </c>
      <c r="C21767" s="18">
        <v>342.36206348525917</v>
      </c>
      <c r="D21767" s="1"/>
      <c r="E21767" s="1">
        <v>8</v>
      </c>
      <c r="F21767" s="1">
        <v>1</v>
      </c>
      <c r="G21767" s="1">
        <v>0</v>
      </c>
      <c r="H21767" s="1">
        <v>7</v>
      </c>
      <c r="I21767" s="15">
        <v>0.125</v>
      </c>
      <c r="J21767">
        <f t="shared" si="340"/>
        <v>40</v>
      </c>
    </row>
    <row r="21768" spans="1:10" x14ac:dyDescent="0.3">
      <c r="A21768" t="s">
        <v>21725</v>
      </c>
      <c r="C21768" s="18">
        <v>342.3601852905033</v>
      </c>
      <c r="D21768" s="1"/>
      <c r="E21768" s="1">
        <v>21</v>
      </c>
      <c r="F21768" s="1">
        <v>5</v>
      </c>
      <c r="G21768" s="1">
        <v>1</v>
      </c>
      <c r="H21768" s="1">
        <v>15</v>
      </c>
      <c r="I21768" s="15">
        <v>0.26190476190476192</v>
      </c>
      <c r="J21768">
        <f t="shared" si="340"/>
        <v>40</v>
      </c>
    </row>
    <row r="21769" spans="1:10" x14ac:dyDescent="0.3">
      <c r="A21769" t="s">
        <v>21769</v>
      </c>
      <c r="C21769" s="18">
        <v>342.32245765368077</v>
      </c>
      <c r="D21769" s="1"/>
      <c r="E21769" s="1">
        <v>6</v>
      </c>
      <c r="F21769" s="1">
        <v>0</v>
      </c>
      <c r="G21769" s="1">
        <v>0</v>
      </c>
      <c r="H21769" s="1">
        <v>6</v>
      </c>
      <c r="I21769" s="15">
        <v>0</v>
      </c>
      <c r="J21769">
        <f t="shared" si="340"/>
        <v>40</v>
      </c>
    </row>
    <row r="21770" spans="1:10" x14ac:dyDescent="0.3">
      <c r="A21770" t="s">
        <v>21771</v>
      </c>
      <c r="C21770" s="18">
        <v>342.30524064354188</v>
      </c>
      <c r="D21770" s="1"/>
      <c r="E21770" s="1">
        <v>8</v>
      </c>
      <c r="F21770" s="1">
        <v>1</v>
      </c>
      <c r="G21770" s="1">
        <v>0</v>
      </c>
      <c r="H21770" s="1">
        <v>7</v>
      </c>
      <c r="I21770" s="15">
        <v>0.125</v>
      </c>
      <c r="J21770">
        <f t="shared" si="340"/>
        <v>40</v>
      </c>
    </row>
    <row r="21771" spans="1:10" x14ac:dyDescent="0.3">
      <c r="A21771" t="s">
        <v>21772</v>
      </c>
      <c r="C21771" s="18">
        <v>342.30071887902881</v>
      </c>
      <c r="D21771" s="1"/>
      <c r="E21771" s="1">
        <v>8</v>
      </c>
      <c r="F21771" s="1">
        <v>1</v>
      </c>
      <c r="G21771" s="1">
        <v>0</v>
      </c>
      <c r="H21771" s="1">
        <v>7</v>
      </c>
      <c r="I21771" s="15">
        <v>0.125</v>
      </c>
      <c r="J21771">
        <f t="shared" si="340"/>
        <v>40</v>
      </c>
    </row>
    <row r="21772" spans="1:10" x14ac:dyDescent="0.3">
      <c r="A21772" t="s">
        <v>21770</v>
      </c>
      <c r="C21772" s="18">
        <v>342.29054276284836</v>
      </c>
      <c r="D21772" s="1"/>
      <c r="E21772" s="1">
        <v>11</v>
      </c>
      <c r="F21772" s="1">
        <v>1</v>
      </c>
      <c r="G21772" s="1">
        <v>2</v>
      </c>
      <c r="H21772" s="1">
        <v>8</v>
      </c>
      <c r="I21772" s="15">
        <v>0.18181818181818182</v>
      </c>
      <c r="J21772">
        <f t="shared" si="340"/>
        <v>40</v>
      </c>
    </row>
    <row r="21773" spans="1:10" x14ac:dyDescent="0.3">
      <c r="A21773" t="s">
        <v>21774</v>
      </c>
      <c r="C21773" s="18">
        <v>342.26493547182184</v>
      </c>
      <c r="D21773" s="1"/>
      <c r="E21773" s="1">
        <v>10</v>
      </c>
      <c r="F21773" s="1">
        <v>2</v>
      </c>
      <c r="G21773" s="1">
        <v>0</v>
      </c>
      <c r="H21773" s="1">
        <v>8</v>
      </c>
      <c r="I21773" s="15">
        <v>0.2</v>
      </c>
      <c r="J21773">
        <f t="shared" si="340"/>
        <v>40</v>
      </c>
    </row>
    <row r="21774" spans="1:10" x14ac:dyDescent="0.3">
      <c r="A21774" t="s">
        <v>21777</v>
      </c>
      <c r="C21774" s="18">
        <v>342.22927845580494</v>
      </c>
      <c r="D21774" s="1"/>
      <c r="E21774" s="1">
        <v>8</v>
      </c>
      <c r="F21774" s="1">
        <v>1</v>
      </c>
      <c r="G21774" s="1">
        <v>0</v>
      </c>
      <c r="H21774" s="1">
        <v>7</v>
      </c>
      <c r="I21774" s="15">
        <v>0.125</v>
      </c>
      <c r="J21774">
        <f t="shared" si="340"/>
        <v>40</v>
      </c>
    </row>
    <row r="21775" spans="1:10" x14ac:dyDescent="0.3">
      <c r="A21775" t="s">
        <v>21778</v>
      </c>
      <c r="C21775" s="18">
        <v>342.22920341328449</v>
      </c>
      <c r="D21775" s="1"/>
      <c r="E21775" s="1">
        <v>22</v>
      </c>
      <c r="F21775" s="1">
        <v>6</v>
      </c>
      <c r="G21775" s="1">
        <v>2</v>
      </c>
      <c r="H21775" s="1">
        <v>14</v>
      </c>
      <c r="I21775" s="15">
        <v>0.31818181818181818</v>
      </c>
      <c r="J21775">
        <f t="shared" si="340"/>
        <v>40</v>
      </c>
    </row>
    <row r="21776" spans="1:10" x14ac:dyDescent="0.3">
      <c r="A21776" t="s">
        <v>21989</v>
      </c>
      <c r="C21776" s="18">
        <v>342.22119138039329</v>
      </c>
      <c r="D21776" s="1"/>
      <c r="E21776" s="1">
        <v>13</v>
      </c>
      <c r="F21776" s="1">
        <v>3</v>
      </c>
      <c r="G21776" s="1">
        <v>0</v>
      </c>
      <c r="H21776" s="1">
        <v>10</v>
      </c>
      <c r="I21776" s="15">
        <v>0.23076923076923078</v>
      </c>
      <c r="J21776">
        <f t="shared" si="340"/>
        <v>40</v>
      </c>
    </row>
    <row r="21777" spans="1:10" x14ac:dyDescent="0.3">
      <c r="A21777" t="s">
        <v>21779</v>
      </c>
      <c r="C21777" s="18">
        <v>342.21503076754283</v>
      </c>
      <c r="D21777" s="1"/>
      <c r="E21777" s="1">
        <v>31</v>
      </c>
      <c r="F21777" s="1">
        <v>11</v>
      </c>
      <c r="G21777" s="1">
        <v>1</v>
      </c>
      <c r="H21777" s="1">
        <v>19</v>
      </c>
      <c r="I21777" s="15">
        <v>0.37096774193548387</v>
      </c>
      <c r="J21777">
        <f t="shared" si="340"/>
        <v>20</v>
      </c>
    </row>
    <row r="21778" spans="1:10" x14ac:dyDescent="0.3">
      <c r="A21778" t="s">
        <v>21850</v>
      </c>
      <c r="C21778" s="18">
        <v>342.21403572371787</v>
      </c>
      <c r="D21778" s="1"/>
      <c r="E21778" s="1">
        <v>6</v>
      </c>
      <c r="F21778" s="1">
        <v>0</v>
      </c>
      <c r="G21778" s="1">
        <v>0</v>
      </c>
      <c r="H21778" s="1">
        <v>6</v>
      </c>
      <c r="I21778" s="15">
        <v>0</v>
      </c>
      <c r="J21778">
        <f t="shared" si="340"/>
        <v>40</v>
      </c>
    </row>
    <row r="21779" spans="1:10" x14ac:dyDescent="0.3">
      <c r="A21779" t="s">
        <v>21780</v>
      </c>
      <c r="C21779" s="18">
        <v>342.20962388462129</v>
      </c>
      <c r="D21779" s="1"/>
      <c r="E21779" s="1">
        <v>8</v>
      </c>
      <c r="F21779" s="1">
        <v>1</v>
      </c>
      <c r="G21779" s="1">
        <v>0</v>
      </c>
      <c r="H21779" s="1">
        <v>7</v>
      </c>
      <c r="I21779" s="15">
        <v>0.125</v>
      </c>
      <c r="J21779">
        <f t="shared" si="340"/>
        <v>40</v>
      </c>
    </row>
    <row r="21780" spans="1:10" x14ac:dyDescent="0.3">
      <c r="A21780" t="s">
        <v>21781</v>
      </c>
      <c r="C21780" s="18">
        <v>342.17667916426205</v>
      </c>
      <c r="D21780" s="1"/>
      <c r="E21780" s="1">
        <v>21</v>
      </c>
      <c r="F21780" s="1">
        <v>7</v>
      </c>
      <c r="G21780" s="1">
        <v>0</v>
      </c>
      <c r="H21780" s="1">
        <v>14</v>
      </c>
      <c r="I21780" s="15">
        <v>0.33333333333333331</v>
      </c>
      <c r="J21780">
        <f t="shared" si="340"/>
        <v>40</v>
      </c>
    </row>
    <row r="21781" spans="1:10" x14ac:dyDescent="0.3">
      <c r="A21781" t="s">
        <v>21782</v>
      </c>
      <c r="C21781" s="18">
        <v>342.15736392930472</v>
      </c>
      <c r="D21781" s="1"/>
      <c r="E21781" s="1">
        <v>8</v>
      </c>
      <c r="F21781" s="1">
        <v>1</v>
      </c>
      <c r="G21781" s="1">
        <v>0</v>
      </c>
      <c r="H21781" s="1">
        <v>7</v>
      </c>
      <c r="I21781" s="15">
        <v>0.125</v>
      </c>
      <c r="J21781">
        <f t="shared" si="340"/>
        <v>40</v>
      </c>
    </row>
    <row r="21782" spans="1:10" x14ac:dyDescent="0.3">
      <c r="A21782" t="s">
        <v>22004</v>
      </c>
      <c r="C21782" s="18">
        <v>342.14253464964554</v>
      </c>
      <c r="D21782" s="1"/>
      <c r="E21782" s="1">
        <v>17</v>
      </c>
      <c r="F21782" s="1">
        <v>5</v>
      </c>
      <c r="G21782" s="1">
        <v>0</v>
      </c>
      <c r="H21782" s="1">
        <v>12</v>
      </c>
      <c r="I21782" s="15">
        <v>0.29411764705882354</v>
      </c>
      <c r="J21782">
        <f t="shared" si="340"/>
        <v>40</v>
      </c>
    </row>
    <row r="21783" spans="1:10" x14ac:dyDescent="0.3">
      <c r="A21783" t="s">
        <v>21783</v>
      </c>
      <c r="C21783" s="18">
        <v>342.14089203103123</v>
      </c>
      <c r="D21783" s="1"/>
      <c r="E21783" s="1">
        <v>8</v>
      </c>
      <c r="F21783" s="1">
        <v>1</v>
      </c>
      <c r="G21783" s="1">
        <v>0</v>
      </c>
      <c r="H21783" s="1">
        <v>7</v>
      </c>
      <c r="I21783" s="15">
        <v>0.125</v>
      </c>
      <c r="J21783">
        <f t="shared" si="340"/>
        <v>40</v>
      </c>
    </row>
    <row r="21784" spans="1:10" x14ac:dyDescent="0.3">
      <c r="A21784" t="s">
        <v>21785</v>
      </c>
      <c r="C21784" s="18">
        <v>342.11903825379807</v>
      </c>
      <c r="D21784" s="1"/>
      <c r="E21784" s="1">
        <v>8</v>
      </c>
      <c r="F21784" s="1">
        <v>1</v>
      </c>
      <c r="G21784" s="1">
        <v>0</v>
      </c>
      <c r="H21784" s="1">
        <v>7</v>
      </c>
      <c r="I21784" s="15">
        <v>0.125</v>
      </c>
      <c r="J21784">
        <f t="shared" si="340"/>
        <v>40</v>
      </c>
    </row>
    <row r="21785" spans="1:10" x14ac:dyDescent="0.3">
      <c r="A21785" t="s">
        <v>21793</v>
      </c>
      <c r="C21785" s="18">
        <v>342.0216375706745</v>
      </c>
      <c r="D21785" s="1"/>
      <c r="E21785" s="1">
        <v>19</v>
      </c>
      <c r="F21785" s="1">
        <v>5</v>
      </c>
      <c r="G21785" s="1">
        <v>1</v>
      </c>
      <c r="H21785" s="1">
        <v>13</v>
      </c>
      <c r="I21785" s="15">
        <v>0.28947368421052633</v>
      </c>
      <c r="J21785">
        <f t="shared" si="340"/>
        <v>40</v>
      </c>
    </row>
    <row r="21786" spans="1:10" x14ac:dyDescent="0.3">
      <c r="A21786" t="s">
        <v>21788</v>
      </c>
      <c r="C21786" s="18">
        <v>342.01764551443762</v>
      </c>
      <c r="D21786" s="1"/>
      <c r="E21786" s="1">
        <v>6</v>
      </c>
      <c r="F21786" s="1">
        <v>0</v>
      </c>
      <c r="G21786" s="1">
        <v>0</v>
      </c>
      <c r="H21786" s="1">
        <v>6</v>
      </c>
      <c r="I21786" s="15">
        <v>0</v>
      </c>
      <c r="J21786">
        <f t="shared" si="340"/>
        <v>40</v>
      </c>
    </row>
    <row r="21787" spans="1:10" x14ac:dyDescent="0.3">
      <c r="A21787" t="s">
        <v>21789</v>
      </c>
      <c r="C21787" s="18">
        <v>341.99913908550053</v>
      </c>
      <c r="D21787" s="1"/>
      <c r="E21787" s="1">
        <v>8</v>
      </c>
      <c r="F21787" s="1">
        <v>1</v>
      </c>
      <c r="G21787" s="1">
        <v>0</v>
      </c>
      <c r="H21787" s="1">
        <v>7</v>
      </c>
      <c r="I21787" s="15">
        <v>0.125</v>
      </c>
      <c r="J21787">
        <f t="shared" si="340"/>
        <v>40</v>
      </c>
    </row>
    <row r="21788" spans="1:10" x14ac:dyDescent="0.3">
      <c r="A21788" t="s">
        <v>21816</v>
      </c>
      <c r="C21788" s="18">
        <v>341.93068111294531</v>
      </c>
      <c r="D21788" s="1"/>
      <c r="E21788" s="1">
        <v>6</v>
      </c>
      <c r="F21788" s="1">
        <v>0</v>
      </c>
      <c r="G21788" s="1">
        <v>0</v>
      </c>
      <c r="H21788" s="1">
        <v>6</v>
      </c>
      <c r="I21788" s="15">
        <v>0</v>
      </c>
      <c r="J21788">
        <f t="shared" si="340"/>
        <v>40</v>
      </c>
    </row>
    <row r="21789" spans="1:10" x14ac:dyDescent="0.3">
      <c r="A21789" t="s">
        <v>19589</v>
      </c>
      <c r="C21789" s="18">
        <v>341.91128330449328</v>
      </c>
      <c r="D21789" s="1"/>
      <c r="E21789" s="1">
        <v>6</v>
      </c>
      <c r="F21789" s="1">
        <v>0</v>
      </c>
      <c r="G21789" s="1">
        <v>0</v>
      </c>
      <c r="H21789" s="1">
        <v>6</v>
      </c>
      <c r="I21789" s="15">
        <v>0</v>
      </c>
      <c r="J21789">
        <f t="shared" si="340"/>
        <v>40</v>
      </c>
    </row>
    <row r="21790" spans="1:10" x14ac:dyDescent="0.3">
      <c r="A21790" t="s">
        <v>21682</v>
      </c>
      <c r="C21790" s="18">
        <v>341.9062579035305</v>
      </c>
      <c r="D21790" s="1"/>
      <c r="E21790" s="1">
        <v>9</v>
      </c>
      <c r="F21790" s="1">
        <v>1</v>
      </c>
      <c r="G21790" s="1">
        <v>1</v>
      </c>
      <c r="H21790" s="1">
        <v>7</v>
      </c>
      <c r="I21790" s="15">
        <v>0.16666666666666666</v>
      </c>
      <c r="J21790">
        <f t="shared" si="340"/>
        <v>40</v>
      </c>
    </row>
    <row r="21791" spans="1:10" x14ac:dyDescent="0.3">
      <c r="A21791" t="s">
        <v>21791</v>
      </c>
      <c r="C21791" s="18">
        <v>341.90095225875075</v>
      </c>
      <c r="D21791" s="1"/>
      <c r="E21791" s="1">
        <v>27</v>
      </c>
      <c r="F21791" s="1">
        <v>10</v>
      </c>
      <c r="G21791" s="1">
        <v>0</v>
      </c>
      <c r="H21791" s="1">
        <v>17</v>
      </c>
      <c r="I21791" s="15">
        <v>0.37037037037037035</v>
      </c>
      <c r="J21791">
        <f t="shared" si="340"/>
        <v>40</v>
      </c>
    </row>
    <row r="21792" spans="1:10" x14ac:dyDescent="0.3">
      <c r="A21792" t="s">
        <v>21794</v>
      </c>
      <c r="C21792" s="18">
        <v>341.86645057367804</v>
      </c>
      <c r="D21792" s="1"/>
      <c r="E21792" s="1">
        <v>8</v>
      </c>
      <c r="F21792" s="1">
        <v>1</v>
      </c>
      <c r="G21792" s="1">
        <v>0</v>
      </c>
      <c r="H21792" s="1">
        <v>7</v>
      </c>
      <c r="I21792" s="15">
        <v>0.125</v>
      </c>
      <c r="J21792">
        <f t="shared" si="340"/>
        <v>40</v>
      </c>
    </row>
    <row r="21793" spans="1:10" x14ac:dyDescent="0.3">
      <c r="A21793" t="s">
        <v>21795</v>
      </c>
      <c r="C21793" s="18">
        <v>341.86198113824935</v>
      </c>
      <c r="D21793" s="1"/>
      <c r="E21793" s="1">
        <v>10</v>
      </c>
      <c r="F21793" s="1">
        <v>2</v>
      </c>
      <c r="G21793" s="1">
        <v>0</v>
      </c>
      <c r="H21793" s="1">
        <v>8</v>
      </c>
      <c r="I21793" s="15">
        <v>0.2</v>
      </c>
      <c r="J21793">
        <f t="shared" si="340"/>
        <v>40</v>
      </c>
    </row>
    <row r="21794" spans="1:10" x14ac:dyDescent="0.3">
      <c r="A21794" t="s">
        <v>21334</v>
      </c>
      <c r="C21794" s="18">
        <v>341.83237170575336</v>
      </c>
      <c r="D21794" s="1"/>
      <c r="E21794" s="1">
        <v>25</v>
      </c>
      <c r="F21794" s="1">
        <v>9</v>
      </c>
      <c r="G21794" s="1">
        <v>0</v>
      </c>
      <c r="H21794" s="1">
        <v>16</v>
      </c>
      <c r="I21794" s="15">
        <v>0.36</v>
      </c>
      <c r="J21794">
        <f t="shared" si="340"/>
        <v>40</v>
      </c>
    </row>
    <row r="21795" spans="1:10" x14ac:dyDescent="0.3">
      <c r="A21795" t="s">
        <v>21796</v>
      </c>
      <c r="C21795" s="18">
        <v>341.81656391886139</v>
      </c>
      <c r="D21795" s="1"/>
      <c r="E21795" s="1">
        <v>15</v>
      </c>
      <c r="F21795" s="1">
        <v>5</v>
      </c>
      <c r="G21795" s="1">
        <v>0</v>
      </c>
      <c r="H21795" s="1">
        <v>10</v>
      </c>
      <c r="I21795" s="15">
        <v>0.33333333333333331</v>
      </c>
      <c r="J21795">
        <f t="shared" si="340"/>
        <v>40</v>
      </c>
    </row>
    <row r="21796" spans="1:10" x14ac:dyDescent="0.3">
      <c r="A21796" t="s">
        <v>21520</v>
      </c>
      <c r="C21796" s="18">
        <v>341.80034079954123</v>
      </c>
      <c r="D21796" s="1"/>
      <c r="E21796" s="1">
        <v>57</v>
      </c>
      <c r="F21796" s="1">
        <v>22</v>
      </c>
      <c r="G21796" s="1">
        <v>2</v>
      </c>
      <c r="H21796" s="1">
        <v>33</v>
      </c>
      <c r="I21796" s="15">
        <v>0.40350877192982454</v>
      </c>
      <c r="J21796">
        <f t="shared" si="340"/>
        <v>20</v>
      </c>
    </row>
    <row r="21797" spans="1:10" x14ac:dyDescent="0.3">
      <c r="A21797" t="s">
        <v>21797</v>
      </c>
      <c r="C21797" s="18">
        <v>341.79522439615715</v>
      </c>
      <c r="D21797" s="1"/>
      <c r="E21797" s="1">
        <v>15</v>
      </c>
      <c r="F21797" s="1">
        <v>4</v>
      </c>
      <c r="G21797" s="1">
        <v>0</v>
      </c>
      <c r="H21797" s="1">
        <v>11</v>
      </c>
      <c r="I21797" s="15">
        <v>0.26666666666666666</v>
      </c>
      <c r="J21797">
        <f t="shared" si="340"/>
        <v>40</v>
      </c>
    </row>
    <row r="21798" spans="1:10" x14ac:dyDescent="0.3">
      <c r="A21798" s="21" t="s">
        <v>21798</v>
      </c>
      <c r="C21798" s="18">
        <v>341.79081585046322</v>
      </c>
      <c r="D21798" s="1"/>
      <c r="E21798" s="1">
        <v>7</v>
      </c>
      <c r="F21798" s="1">
        <v>0</v>
      </c>
      <c r="G21798" s="1">
        <v>1</v>
      </c>
      <c r="H21798" s="1">
        <v>6</v>
      </c>
      <c r="I21798" s="15">
        <v>7.1428571428571425E-2</v>
      </c>
      <c r="J21798">
        <f t="shared" si="340"/>
        <v>40</v>
      </c>
    </row>
    <row r="21799" spans="1:10" x14ac:dyDescent="0.3">
      <c r="A21799" t="s">
        <v>21801</v>
      </c>
      <c r="C21799" s="18">
        <v>341.74559843226274</v>
      </c>
      <c r="D21799" s="1"/>
      <c r="E21799" s="1">
        <v>9</v>
      </c>
      <c r="F21799" s="1">
        <v>1</v>
      </c>
      <c r="G21799" s="1">
        <v>1</v>
      </c>
      <c r="H21799" s="1">
        <v>7</v>
      </c>
      <c r="I21799" s="15">
        <v>0.16666666666666666</v>
      </c>
      <c r="J21799">
        <f t="shared" si="340"/>
        <v>40</v>
      </c>
    </row>
    <row r="21800" spans="1:10" x14ac:dyDescent="0.3">
      <c r="A21800" t="s">
        <v>21802</v>
      </c>
      <c r="C21800" s="18">
        <v>341.72290999517747</v>
      </c>
      <c r="D21800" s="1"/>
      <c r="E21800" s="1">
        <v>23</v>
      </c>
      <c r="F21800" s="1">
        <v>7</v>
      </c>
      <c r="G21800" s="1">
        <v>0</v>
      </c>
      <c r="H21800" s="1">
        <v>16</v>
      </c>
      <c r="I21800" s="15">
        <v>0.30434782608695654</v>
      </c>
      <c r="J21800">
        <f t="shared" si="340"/>
        <v>40</v>
      </c>
    </row>
    <row r="21801" spans="1:10" x14ac:dyDescent="0.3">
      <c r="A21801" t="s">
        <v>21812</v>
      </c>
      <c r="C21801" s="18">
        <v>341.72073518433251</v>
      </c>
      <c r="D21801" s="1"/>
      <c r="E21801" s="1">
        <v>6</v>
      </c>
      <c r="F21801" s="1">
        <v>0</v>
      </c>
      <c r="G21801" s="1">
        <v>0</v>
      </c>
      <c r="H21801" s="1">
        <v>6</v>
      </c>
      <c r="I21801" s="15">
        <v>0</v>
      </c>
      <c r="J21801">
        <f t="shared" si="340"/>
        <v>40</v>
      </c>
    </row>
    <row r="21802" spans="1:10" x14ac:dyDescent="0.3">
      <c r="A21802" t="s">
        <v>21806</v>
      </c>
      <c r="C21802" s="18">
        <v>341.63406231537527</v>
      </c>
      <c r="D21802" s="1"/>
      <c r="E21802" s="1">
        <v>17</v>
      </c>
      <c r="F21802" s="1">
        <v>5</v>
      </c>
      <c r="G21802" s="1">
        <v>0</v>
      </c>
      <c r="H21802" s="1">
        <v>12</v>
      </c>
      <c r="I21802" s="15">
        <v>0.29411764705882354</v>
      </c>
      <c r="J21802">
        <f t="shared" si="340"/>
        <v>40</v>
      </c>
    </row>
    <row r="21803" spans="1:10" x14ac:dyDescent="0.3">
      <c r="A21803" t="s">
        <v>21803</v>
      </c>
      <c r="C21803" s="18">
        <v>341.63153790508767</v>
      </c>
      <c r="D21803" s="1"/>
      <c r="E21803" s="1">
        <v>10</v>
      </c>
      <c r="F21803" s="1">
        <v>1</v>
      </c>
      <c r="G21803" s="1">
        <v>2</v>
      </c>
      <c r="H21803" s="1">
        <v>7</v>
      </c>
      <c r="I21803" s="15">
        <v>0.2</v>
      </c>
      <c r="J21803">
        <f t="shared" si="340"/>
        <v>40</v>
      </c>
    </row>
    <row r="21804" spans="1:10" x14ac:dyDescent="0.3">
      <c r="A21804" t="s">
        <v>21804</v>
      </c>
      <c r="C21804" s="18">
        <v>341.57548174348722</v>
      </c>
      <c r="D21804" s="1"/>
      <c r="E21804" s="1">
        <v>19</v>
      </c>
      <c r="F21804" s="1">
        <v>6</v>
      </c>
      <c r="G21804" s="1">
        <v>0</v>
      </c>
      <c r="H21804" s="1">
        <v>13</v>
      </c>
      <c r="I21804" s="15">
        <v>0.31578947368421051</v>
      </c>
      <c r="J21804">
        <f t="shared" si="340"/>
        <v>40</v>
      </c>
    </row>
    <row r="21805" spans="1:10" x14ac:dyDescent="0.3">
      <c r="A21805" t="s">
        <v>21805</v>
      </c>
      <c r="C21805" s="18">
        <v>341.56824419851853</v>
      </c>
      <c r="D21805" s="1"/>
      <c r="E21805" s="1">
        <v>8</v>
      </c>
      <c r="F21805" s="1">
        <v>1</v>
      </c>
      <c r="G21805" s="1">
        <v>0</v>
      </c>
      <c r="H21805" s="1">
        <v>7</v>
      </c>
      <c r="I21805" s="15">
        <v>0.125</v>
      </c>
      <c r="J21805">
        <f t="shared" si="340"/>
        <v>40</v>
      </c>
    </row>
    <row r="21806" spans="1:10" x14ac:dyDescent="0.3">
      <c r="A21806" t="s">
        <v>21807</v>
      </c>
      <c r="C21806" s="18">
        <v>341.55258747215811</v>
      </c>
      <c r="D21806" s="1"/>
      <c r="E21806" s="1">
        <v>21</v>
      </c>
      <c r="F21806" s="1">
        <v>7</v>
      </c>
      <c r="G21806" s="1">
        <v>0</v>
      </c>
      <c r="H21806" s="1">
        <v>14</v>
      </c>
      <c r="I21806" s="15">
        <v>0.33333333333333331</v>
      </c>
      <c r="J21806">
        <f t="shared" si="340"/>
        <v>40</v>
      </c>
    </row>
    <row r="21807" spans="1:10" x14ac:dyDescent="0.3">
      <c r="A21807" t="s">
        <v>21817</v>
      </c>
      <c r="C21807" s="18">
        <v>341.46041661057126</v>
      </c>
      <c r="D21807" s="1"/>
      <c r="E21807" s="1">
        <v>8</v>
      </c>
      <c r="F21807" s="1">
        <v>1</v>
      </c>
      <c r="G21807" s="1">
        <v>0</v>
      </c>
      <c r="H21807" s="1">
        <v>7</v>
      </c>
      <c r="I21807" s="15">
        <v>0.125</v>
      </c>
      <c r="J21807">
        <f t="shared" si="340"/>
        <v>40</v>
      </c>
    </row>
    <row r="21808" spans="1:10" x14ac:dyDescent="0.3">
      <c r="A21808" t="s">
        <v>21810</v>
      </c>
      <c r="C21808" s="18">
        <v>341.44794294558653</v>
      </c>
      <c r="D21808" s="1"/>
      <c r="E21808" s="1">
        <v>15</v>
      </c>
      <c r="F21808" s="1">
        <v>4</v>
      </c>
      <c r="G21808" s="1">
        <v>0</v>
      </c>
      <c r="H21808" s="1">
        <v>11</v>
      </c>
      <c r="I21808" s="15">
        <v>0.26666666666666666</v>
      </c>
      <c r="J21808">
        <f t="shared" si="340"/>
        <v>40</v>
      </c>
    </row>
    <row r="21809" spans="1:10" x14ac:dyDescent="0.3">
      <c r="A21809" t="s">
        <v>21814</v>
      </c>
      <c r="C21809" s="18">
        <v>341.42159581741004</v>
      </c>
      <c r="D21809" s="1"/>
      <c r="E21809" s="1">
        <v>14</v>
      </c>
      <c r="F21809" s="1">
        <v>4</v>
      </c>
      <c r="G21809" s="1">
        <v>0</v>
      </c>
      <c r="H21809" s="1">
        <v>10</v>
      </c>
      <c r="I21809" s="15">
        <v>0.2857142857142857</v>
      </c>
      <c r="J21809">
        <f t="shared" si="340"/>
        <v>40</v>
      </c>
    </row>
    <row r="21810" spans="1:10" x14ac:dyDescent="0.3">
      <c r="A21810" t="s">
        <v>21813</v>
      </c>
      <c r="C21810" s="18">
        <v>341.36853253169198</v>
      </c>
      <c r="D21810" s="1"/>
      <c r="E21810" s="1">
        <v>6</v>
      </c>
      <c r="F21810" s="1">
        <v>0</v>
      </c>
      <c r="G21810" s="1">
        <v>0</v>
      </c>
      <c r="H21810" s="1">
        <v>6</v>
      </c>
      <c r="I21810" s="15">
        <v>0</v>
      </c>
      <c r="J21810">
        <f t="shared" si="340"/>
        <v>40</v>
      </c>
    </row>
    <row r="21811" spans="1:10" x14ac:dyDescent="0.3">
      <c r="A21811" t="s">
        <v>21815</v>
      </c>
      <c r="C21811" s="18">
        <v>341.34504502460851</v>
      </c>
      <c r="D21811" s="1"/>
      <c r="E21811" s="1">
        <v>30</v>
      </c>
      <c r="F21811" s="1">
        <v>11</v>
      </c>
      <c r="G21811" s="1">
        <v>2</v>
      </c>
      <c r="H21811" s="1">
        <v>17</v>
      </c>
      <c r="I21811" s="15">
        <v>0.4</v>
      </c>
      <c r="J21811">
        <f t="shared" si="340"/>
        <v>40</v>
      </c>
    </row>
    <row r="21812" spans="1:10" x14ac:dyDescent="0.3">
      <c r="A21812" t="s">
        <v>21818</v>
      </c>
      <c r="C21812" s="18">
        <v>341.3032177972143</v>
      </c>
      <c r="D21812" s="1"/>
      <c r="E21812" s="1">
        <v>8</v>
      </c>
      <c r="F21812" s="1">
        <v>1</v>
      </c>
      <c r="G21812" s="1">
        <v>0</v>
      </c>
      <c r="H21812" s="1">
        <v>7</v>
      </c>
      <c r="I21812" s="15">
        <v>0.125</v>
      </c>
      <c r="J21812">
        <f t="shared" si="340"/>
        <v>40</v>
      </c>
    </row>
    <row r="21813" spans="1:10" x14ac:dyDescent="0.3">
      <c r="A21813" t="s">
        <v>21819</v>
      </c>
      <c r="C21813" s="18">
        <v>341.27519783417802</v>
      </c>
      <c r="D21813" s="1"/>
      <c r="E21813" s="1">
        <v>36</v>
      </c>
      <c r="F21813" s="1">
        <v>13</v>
      </c>
      <c r="G21813" s="1">
        <v>1</v>
      </c>
      <c r="H21813" s="1">
        <v>22</v>
      </c>
      <c r="I21813" s="15">
        <v>0.375</v>
      </c>
      <c r="J21813">
        <f t="shared" si="340"/>
        <v>20</v>
      </c>
    </row>
    <row r="21814" spans="1:10" x14ac:dyDescent="0.3">
      <c r="A21814" t="s">
        <v>21820</v>
      </c>
      <c r="C21814" s="18">
        <v>341.26080969361124</v>
      </c>
      <c r="D21814" s="1"/>
      <c r="E21814" s="1">
        <v>5</v>
      </c>
      <c r="F21814" s="1">
        <v>0</v>
      </c>
      <c r="G21814" s="1">
        <v>0</v>
      </c>
      <c r="H21814" s="1">
        <v>5</v>
      </c>
      <c r="I21814" s="15">
        <v>0</v>
      </c>
      <c r="J21814">
        <f t="shared" si="340"/>
        <v>40</v>
      </c>
    </row>
    <row r="21815" spans="1:10" x14ac:dyDescent="0.3">
      <c r="A21815" t="s">
        <v>21821</v>
      </c>
      <c r="C21815" s="18">
        <v>341.25868790257539</v>
      </c>
      <c r="D21815" s="1"/>
      <c r="E21815" s="1">
        <v>71</v>
      </c>
      <c r="F21815" s="1">
        <v>28</v>
      </c>
      <c r="G21815" s="1">
        <v>0</v>
      </c>
      <c r="H21815" s="1">
        <v>43</v>
      </c>
      <c r="I21815" s="15">
        <v>0.39436619718309857</v>
      </c>
      <c r="J21815">
        <f t="shared" si="340"/>
        <v>20</v>
      </c>
    </row>
    <row r="21816" spans="1:10" x14ac:dyDescent="0.3">
      <c r="A21816" t="s">
        <v>21822</v>
      </c>
      <c r="C21816" s="18">
        <v>341.25136597923779</v>
      </c>
      <c r="D21816" s="1"/>
      <c r="E21816" s="1">
        <v>24</v>
      </c>
      <c r="F21816" s="1">
        <v>7</v>
      </c>
      <c r="G21816" s="1">
        <v>2</v>
      </c>
      <c r="H21816" s="1">
        <v>15</v>
      </c>
      <c r="I21816" s="15">
        <v>0.33333333333333331</v>
      </c>
      <c r="J21816">
        <f t="shared" si="340"/>
        <v>40</v>
      </c>
    </row>
    <row r="21817" spans="1:10" x14ac:dyDescent="0.3">
      <c r="A21817" t="s">
        <v>21824</v>
      </c>
      <c r="C21817" s="18">
        <v>341.22262179746878</v>
      </c>
      <c r="D21817" s="1"/>
      <c r="E21817" s="1">
        <v>12</v>
      </c>
      <c r="F21817" s="1">
        <v>3</v>
      </c>
      <c r="G21817" s="1">
        <v>0</v>
      </c>
      <c r="H21817" s="1">
        <v>9</v>
      </c>
      <c r="I21817" s="15">
        <v>0.25</v>
      </c>
      <c r="J21817">
        <f t="shared" si="340"/>
        <v>40</v>
      </c>
    </row>
    <row r="21818" spans="1:10" x14ac:dyDescent="0.3">
      <c r="A21818" t="s">
        <v>21826</v>
      </c>
      <c r="C21818" s="18">
        <v>341.21867482357561</v>
      </c>
      <c r="D21818" s="1"/>
      <c r="E21818" s="1">
        <v>14</v>
      </c>
      <c r="F21818" s="1">
        <v>4</v>
      </c>
      <c r="G21818" s="1">
        <v>0</v>
      </c>
      <c r="H21818" s="1">
        <v>10</v>
      </c>
      <c r="I21818" s="15">
        <v>0.2857142857142857</v>
      </c>
      <c r="J21818">
        <f t="shared" si="340"/>
        <v>40</v>
      </c>
    </row>
    <row r="21819" spans="1:10" x14ac:dyDescent="0.3">
      <c r="A21819" t="s">
        <v>21827</v>
      </c>
      <c r="C21819" s="18">
        <v>341.21037874986183</v>
      </c>
      <c r="D21819" s="1"/>
      <c r="E21819" s="1">
        <v>6</v>
      </c>
      <c r="F21819" s="1">
        <v>0</v>
      </c>
      <c r="G21819" s="1">
        <v>0</v>
      </c>
      <c r="H21819" s="1">
        <v>6</v>
      </c>
      <c r="I21819" s="15">
        <v>0</v>
      </c>
      <c r="J21819">
        <f t="shared" si="340"/>
        <v>40</v>
      </c>
    </row>
    <row r="21820" spans="1:10" x14ac:dyDescent="0.3">
      <c r="A21820" s="21" t="s">
        <v>21832</v>
      </c>
      <c r="C21820" s="18">
        <v>341.19736739002025</v>
      </c>
      <c r="D21820" s="1"/>
      <c r="E21820" s="1">
        <v>6</v>
      </c>
      <c r="F21820" s="1">
        <v>0</v>
      </c>
      <c r="G21820" s="1">
        <v>0</v>
      </c>
      <c r="H21820" s="1">
        <v>6</v>
      </c>
      <c r="I21820" s="15">
        <v>0</v>
      </c>
      <c r="J21820">
        <f t="shared" si="340"/>
        <v>40</v>
      </c>
    </row>
    <row r="21821" spans="1:10" x14ac:dyDescent="0.3">
      <c r="A21821" t="s">
        <v>21828</v>
      </c>
      <c r="C21821" s="18">
        <v>341.18402546151481</v>
      </c>
      <c r="D21821" s="1"/>
      <c r="E21821" s="1">
        <v>37</v>
      </c>
      <c r="F21821" s="1">
        <v>15</v>
      </c>
      <c r="G21821" s="1">
        <v>2</v>
      </c>
      <c r="H21821" s="1">
        <v>20</v>
      </c>
      <c r="I21821" s="15">
        <v>0.43243243243243246</v>
      </c>
      <c r="J21821">
        <f t="shared" si="340"/>
        <v>20</v>
      </c>
    </row>
    <row r="21822" spans="1:10" x14ac:dyDescent="0.3">
      <c r="A21822" t="s">
        <v>21829</v>
      </c>
      <c r="C21822" s="18">
        <v>341.16749333083283</v>
      </c>
      <c r="D21822" s="1"/>
      <c r="E21822" s="1">
        <v>11</v>
      </c>
      <c r="F21822" s="1">
        <v>3</v>
      </c>
      <c r="G21822" s="1">
        <v>0</v>
      </c>
      <c r="H21822" s="1">
        <v>8</v>
      </c>
      <c r="I21822" s="15">
        <v>0.27272727272727271</v>
      </c>
      <c r="J21822">
        <f t="shared" si="340"/>
        <v>40</v>
      </c>
    </row>
    <row r="21823" spans="1:10" x14ac:dyDescent="0.3">
      <c r="A21823" t="s">
        <v>21831</v>
      </c>
      <c r="C21823" s="18">
        <v>341.1567656268432</v>
      </c>
      <c r="D21823" s="1"/>
      <c r="E21823" s="1">
        <v>14</v>
      </c>
      <c r="F21823" s="1">
        <v>3</v>
      </c>
      <c r="G21823" s="1">
        <v>0</v>
      </c>
      <c r="H21823" s="1">
        <v>11</v>
      </c>
      <c r="I21823" s="15">
        <v>0.21428571428571427</v>
      </c>
      <c r="J21823">
        <f t="shared" si="340"/>
        <v>40</v>
      </c>
    </row>
    <row r="21824" spans="1:10" x14ac:dyDescent="0.3">
      <c r="A21824" t="s">
        <v>21836</v>
      </c>
      <c r="C21824" s="18">
        <v>341.09543686689796</v>
      </c>
      <c r="D21824" s="1"/>
      <c r="E21824" s="1">
        <v>9</v>
      </c>
      <c r="F21824" s="1">
        <v>1</v>
      </c>
      <c r="G21824" s="1">
        <v>0</v>
      </c>
      <c r="H21824" s="1">
        <v>8</v>
      </c>
      <c r="I21824" s="15">
        <v>0.1111111111111111</v>
      </c>
      <c r="J21824">
        <f t="shared" si="340"/>
        <v>40</v>
      </c>
    </row>
    <row r="21825" spans="1:10" x14ac:dyDescent="0.3">
      <c r="A21825" t="s">
        <v>21833</v>
      </c>
      <c r="C21825" s="18">
        <v>341.07431180938659</v>
      </c>
      <c r="D21825" s="1"/>
      <c r="E21825" s="1">
        <v>15</v>
      </c>
      <c r="F21825" s="1">
        <v>4</v>
      </c>
      <c r="G21825" s="1">
        <v>1</v>
      </c>
      <c r="H21825" s="1">
        <v>10</v>
      </c>
      <c r="I21825" s="15">
        <v>0.3</v>
      </c>
      <c r="J21825">
        <f t="shared" si="340"/>
        <v>40</v>
      </c>
    </row>
    <row r="21826" spans="1:10" x14ac:dyDescent="0.3">
      <c r="A21826" t="s">
        <v>21837</v>
      </c>
      <c r="C21826" s="18">
        <v>341.04787189937832</v>
      </c>
      <c r="D21826" s="1"/>
      <c r="E21826" s="1">
        <v>35</v>
      </c>
      <c r="F21826" s="1">
        <v>13</v>
      </c>
      <c r="G21826" s="1">
        <v>1</v>
      </c>
      <c r="H21826" s="1">
        <v>21</v>
      </c>
      <c r="I21826" s="15">
        <v>0.38571428571428573</v>
      </c>
      <c r="J21826">
        <f t="shared" si="340"/>
        <v>20</v>
      </c>
    </row>
    <row r="21827" spans="1:10" x14ac:dyDescent="0.3">
      <c r="A21827" s="21" t="s">
        <v>21838</v>
      </c>
      <c r="C21827" s="18">
        <v>341.03422070947988</v>
      </c>
      <c r="D21827" s="1"/>
      <c r="E21827" s="1">
        <v>6</v>
      </c>
      <c r="F21827" s="1">
        <v>0</v>
      </c>
      <c r="G21827" s="1">
        <v>0</v>
      </c>
      <c r="H21827" s="1">
        <v>6</v>
      </c>
      <c r="I21827" s="15">
        <v>0</v>
      </c>
      <c r="J21827">
        <f t="shared" si="340"/>
        <v>40</v>
      </c>
    </row>
    <row r="21828" spans="1:10" x14ac:dyDescent="0.3">
      <c r="A21828" t="s">
        <v>21844</v>
      </c>
      <c r="C21828" s="18">
        <v>341.03308649698369</v>
      </c>
      <c r="D21828" s="1"/>
      <c r="E21828" s="1">
        <v>45</v>
      </c>
      <c r="F21828" s="1">
        <v>11</v>
      </c>
      <c r="G21828" s="1">
        <v>2</v>
      </c>
      <c r="H21828" s="1">
        <v>32</v>
      </c>
      <c r="I21828" s="15">
        <v>0.26666666666666666</v>
      </c>
      <c r="J21828">
        <f t="shared" ref="J21828:J21891" si="341">IF(E21828&lt;=30,40,20)</f>
        <v>20</v>
      </c>
    </row>
    <row r="21829" spans="1:10" x14ac:dyDescent="0.3">
      <c r="A21829" t="s">
        <v>21839</v>
      </c>
      <c r="C21829" s="18">
        <v>341.00195184355903</v>
      </c>
      <c r="D21829" s="1"/>
      <c r="E21829" s="1">
        <v>12</v>
      </c>
      <c r="F21829" s="1">
        <v>3</v>
      </c>
      <c r="G21829" s="1">
        <v>0</v>
      </c>
      <c r="H21829" s="1">
        <v>9</v>
      </c>
      <c r="I21829" s="15">
        <v>0.25</v>
      </c>
      <c r="J21829">
        <f t="shared" si="341"/>
        <v>40</v>
      </c>
    </row>
    <row r="21830" spans="1:10" x14ac:dyDescent="0.3">
      <c r="A21830" t="s">
        <v>21840</v>
      </c>
      <c r="C21830" s="18">
        <v>340.98967932827384</v>
      </c>
      <c r="D21830" s="1"/>
      <c r="E21830" s="1">
        <v>8</v>
      </c>
      <c r="F21830" s="1">
        <v>1</v>
      </c>
      <c r="G21830" s="1">
        <v>0</v>
      </c>
      <c r="H21830" s="1">
        <v>7</v>
      </c>
      <c r="I21830" s="15">
        <v>0.125</v>
      </c>
      <c r="J21830">
        <f t="shared" si="341"/>
        <v>40</v>
      </c>
    </row>
    <row r="21831" spans="1:10" x14ac:dyDescent="0.3">
      <c r="A21831" t="s">
        <v>22093</v>
      </c>
      <c r="C21831" s="18">
        <v>318.18701543063946</v>
      </c>
      <c r="D21831" s="1"/>
      <c r="E21831" s="1">
        <v>32</v>
      </c>
      <c r="F21831" s="1">
        <v>9</v>
      </c>
      <c r="G21831" s="1">
        <v>2</v>
      </c>
      <c r="H21831" s="1">
        <v>21</v>
      </c>
      <c r="I21831" s="15">
        <v>0.3125</v>
      </c>
      <c r="J21831">
        <f t="shared" si="341"/>
        <v>20</v>
      </c>
    </row>
    <row r="21832" spans="1:10" x14ac:dyDescent="0.3">
      <c r="A21832" t="s">
        <v>21841</v>
      </c>
      <c r="C21832" s="18">
        <v>340.98472600440164</v>
      </c>
      <c r="D21832" s="1"/>
      <c r="E21832" s="1">
        <v>10</v>
      </c>
      <c r="F21832" s="1">
        <v>2</v>
      </c>
      <c r="G21832" s="1">
        <v>0</v>
      </c>
      <c r="H21832" s="1">
        <v>8</v>
      </c>
      <c r="I21832" s="15">
        <v>0.2</v>
      </c>
      <c r="J21832">
        <f t="shared" si="341"/>
        <v>40</v>
      </c>
    </row>
    <row r="21833" spans="1:10" x14ac:dyDescent="0.3">
      <c r="A21833" t="s">
        <v>21835</v>
      </c>
      <c r="C21833" s="18">
        <v>340.98241938005503</v>
      </c>
      <c r="D21833" s="1"/>
      <c r="E21833" s="1">
        <v>11</v>
      </c>
      <c r="F21833" s="1">
        <v>2</v>
      </c>
      <c r="G21833" s="1">
        <v>0</v>
      </c>
      <c r="H21833" s="1">
        <v>9</v>
      </c>
      <c r="I21833" s="15">
        <v>0.18181818181818182</v>
      </c>
      <c r="J21833">
        <f t="shared" si="341"/>
        <v>40</v>
      </c>
    </row>
    <row r="21834" spans="1:10" x14ac:dyDescent="0.3">
      <c r="A21834" t="s">
        <v>21842</v>
      </c>
      <c r="C21834" s="18">
        <v>340.97289969823061</v>
      </c>
      <c r="D21834" s="1"/>
      <c r="E21834" s="1">
        <v>12</v>
      </c>
      <c r="F21834" s="1">
        <v>2</v>
      </c>
      <c r="G21834" s="1">
        <v>2</v>
      </c>
      <c r="H21834" s="1">
        <v>8</v>
      </c>
      <c r="I21834" s="15">
        <v>0.25</v>
      </c>
      <c r="J21834">
        <f t="shared" si="341"/>
        <v>40</v>
      </c>
    </row>
    <row r="21835" spans="1:10" x14ac:dyDescent="0.3">
      <c r="A21835" t="s">
        <v>21843</v>
      </c>
      <c r="C21835" s="18">
        <v>340.96777506977855</v>
      </c>
      <c r="D21835" s="1"/>
      <c r="E21835" s="1">
        <v>11</v>
      </c>
      <c r="F21835" s="1">
        <v>1</v>
      </c>
      <c r="G21835" s="1">
        <v>0</v>
      </c>
      <c r="H21835" s="1">
        <v>10</v>
      </c>
      <c r="I21835" s="15">
        <v>9.0909090909090912E-2</v>
      </c>
      <c r="J21835">
        <f t="shared" si="341"/>
        <v>40</v>
      </c>
    </row>
    <row r="21836" spans="1:10" x14ac:dyDescent="0.3">
      <c r="A21836" t="s">
        <v>21845</v>
      </c>
      <c r="C21836" s="18">
        <v>340.92740724972111</v>
      </c>
      <c r="D21836" s="1"/>
      <c r="E21836" s="1">
        <v>14</v>
      </c>
      <c r="F21836" s="1">
        <v>3</v>
      </c>
      <c r="G21836" s="1">
        <v>0</v>
      </c>
      <c r="H21836" s="1">
        <v>11</v>
      </c>
      <c r="I21836" s="15">
        <v>0.21428571428571427</v>
      </c>
      <c r="J21836">
        <f t="shared" si="341"/>
        <v>40</v>
      </c>
    </row>
    <row r="21837" spans="1:10" x14ac:dyDescent="0.3">
      <c r="A21837" t="s">
        <v>21853</v>
      </c>
      <c r="C21837" s="18">
        <v>340.90191813794894</v>
      </c>
      <c r="D21837" s="1"/>
      <c r="E21837" s="1">
        <v>11</v>
      </c>
      <c r="F21837" s="1">
        <v>1</v>
      </c>
      <c r="G21837" s="1">
        <v>0</v>
      </c>
      <c r="H21837" s="1">
        <v>10</v>
      </c>
      <c r="I21837" s="15">
        <v>9.0909090909090912E-2</v>
      </c>
      <c r="J21837">
        <f t="shared" si="341"/>
        <v>40</v>
      </c>
    </row>
    <row r="21838" spans="1:10" x14ac:dyDescent="0.3">
      <c r="A21838" t="s">
        <v>21846</v>
      </c>
      <c r="C21838" s="18">
        <v>340.89258179107446</v>
      </c>
      <c r="D21838" s="1"/>
      <c r="E21838" s="1">
        <v>18</v>
      </c>
      <c r="F21838" s="1">
        <v>4</v>
      </c>
      <c r="G21838" s="1">
        <v>2</v>
      </c>
      <c r="H21838" s="1">
        <v>12</v>
      </c>
      <c r="I21838" s="15">
        <v>0.27777777777777779</v>
      </c>
      <c r="J21838">
        <f t="shared" si="341"/>
        <v>40</v>
      </c>
    </row>
    <row r="21839" spans="1:10" x14ac:dyDescent="0.3">
      <c r="A21839" t="s">
        <v>21881</v>
      </c>
      <c r="C21839" s="18">
        <v>340.88978830646579</v>
      </c>
      <c r="D21839" s="1"/>
      <c r="E21839" s="1">
        <v>35</v>
      </c>
      <c r="F21839" s="1">
        <v>13</v>
      </c>
      <c r="G21839" s="1">
        <v>0</v>
      </c>
      <c r="H21839" s="1">
        <v>22</v>
      </c>
      <c r="I21839" s="15">
        <v>0.37142857142857144</v>
      </c>
      <c r="J21839">
        <f t="shared" si="341"/>
        <v>20</v>
      </c>
    </row>
    <row r="21840" spans="1:10" x14ac:dyDescent="0.3">
      <c r="A21840" t="s">
        <v>21847</v>
      </c>
      <c r="C21840" s="18">
        <v>340.88493039971479</v>
      </c>
      <c r="D21840" s="1"/>
      <c r="E21840" s="1">
        <v>10</v>
      </c>
      <c r="F21840" s="1">
        <v>2</v>
      </c>
      <c r="G21840" s="1">
        <v>0</v>
      </c>
      <c r="H21840" s="1">
        <v>8</v>
      </c>
      <c r="I21840" s="15">
        <v>0.2</v>
      </c>
      <c r="J21840">
        <f t="shared" si="341"/>
        <v>40</v>
      </c>
    </row>
    <row r="21841" spans="1:10" x14ac:dyDescent="0.3">
      <c r="A21841" t="s">
        <v>21848</v>
      </c>
      <c r="C21841" s="18">
        <v>340.86910218040003</v>
      </c>
      <c r="D21841" s="1"/>
      <c r="E21841" s="1">
        <v>6</v>
      </c>
      <c r="F21841" s="1">
        <v>0</v>
      </c>
      <c r="G21841" s="1">
        <v>0</v>
      </c>
      <c r="H21841" s="1">
        <v>6</v>
      </c>
      <c r="I21841" s="15">
        <v>0</v>
      </c>
      <c r="J21841">
        <f t="shared" si="341"/>
        <v>40</v>
      </c>
    </row>
    <row r="21842" spans="1:10" x14ac:dyDescent="0.3">
      <c r="A21842" t="s">
        <v>21849</v>
      </c>
      <c r="C21842" s="18">
        <v>340.86871197300684</v>
      </c>
      <c r="D21842" s="1"/>
      <c r="E21842" s="1">
        <v>8</v>
      </c>
      <c r="F21842" s="1">
        <v>1</v>
      </c>
      <c r="G21842" s="1">
        <v>0</v>
      </c>
      <c r="H21842" s="1">
        <v>7</v>
      </c>
      <c r="I21842" s="15">
        <v>0.125</v>
      </c>
      <c r="J21842">
        <f t="shared" si="341"/>
        <v>40</v>
      </c>
    </row>
    <row r="21843" spans="1:10" x14ac:dyDescent="0.3">
      <c r="A21843" t="s">
        <v>21876</v>
      </c>
      <c r="C21843" s="18">
        <v>340.86345338544004</v>
      </c>
      <c r="D21843" s="1"/>
      <c r="E21843" s="1">
        <v>23</v>
      </c>
      <c r="F21843" s="1">
        <v>8</v>
      </c>
      <c r="G21843" s="1">
        <v>0</v>
      </c>
      <c r="H21843" s="1">
        <v>15</v>
      </c>
      <c r="I21843" s="15">
        <v>0.34782608695652173</v>
      </c>
      <c r="J21843">
        <f t="shared" si="341"/>
        <v>40</v>
      </c>
    </row>
    <row r="21844" spans="1:10" x14ac:dyDescent="0.3">
      <c r="A21844" t="s">
        <v>21851</v>
      </c>
      <c r="C21844" s="18">
        <v>340.86320306068558</v>
      </c>
      <c r="D21844" s="1"/>
      <c r="E21844" s="1">
        <v>10</v>
      </c>
      <c r="F21844" s="1">
        <v>2</v>
      </c>
      <c r="G21844" s="1">
        <v>0</v>
      </c>
      <c r="H21844" s="1">
        <v>8</v>
      </c>
      <c r="I21844" s="15">
        <v>0.2</v>
      </c>
      <c r="J21844">
        <f t="shared" si="341"/>
        <v>40</v>
      </c>
    </row>
    <row r="21845" spans="1:10" x14ac:dyDescent="0.3">
      <c r="A21845" t="s">
        <v>21861</v>
      </c>
      <c r="C21845" s="18">
        <v>340.85779094236284</v>
      </c>
      <c r="D21845" s="1"/>
      <c r="E21845" s="1">
        <v>71</v>
      </c>
      <c r="F21845" s="1">
        <v>31</v>
      </c>
      <c r="G21845" s="1">
        <v>2</v>
      </c>
      <c r="H21845" s="1">
        <v>38</v>
      </c>
      <c r="I21845" s="15">
        <v>0.45070422535211269</v>
      </c>
      <c r="J21845">
        <f t="shared" si="341"/>
        <v>20</v>
      </c>
    </row>
    <row r="21846" spans="1:10" x14ac:dyDescent="0.3">
      <c r="A21846" s="21" t="s">
        <v>21852</v>
      </c>
      <c r="C21846" s="18">
        <v>340.85442395367602</v>
      </c>
      <c r="D21846" s="1"/>
      <c r="E21846" s="1">
        <v>20</v>
      </c>
      <c r="F21846" s="1">
        <v>6</v>
      </c>
      <c r="G21846" s="1">
        <v>0</v>
      </c>
      <c r="H21846" s="1">
        <v>14</v>
      </c>
      <c r="I21846" s="15">
        <v>0.3</v>
      </c>
      <c r="J21846">
        <f t="shared" si="341"/>
        <v>40</v>
      </c>
    </row>
    <row r="21847" spans="1:10" x14ac:dyDescent="0.3">
      <c r="A21847" t="s">
        <v>21854</v>
      </c>
      <c r="C21847" s="18">
        <v>340.83947499795175</v>
      </c>
      <c r="D21847" s="1"/>
      <c r="E21847" s="1">
        <v>17</v>
      </c>
      <c r="F21847" s="1">
        <v>4</v>
      </c>
      <c r="G21847" s="1">
        <v>0</v>
      </c>
      <c r="H21847" s="1">
        <v>13</v>
      </c>
      <c r="I21847" s="15">
        <v>0.23529411764705882</v>
      </c>
      <c r="J21847">
        <f t="shared" si="341"/>
        <v>40</v>
      </c>
    </row>
    <row r="21848" spans="1:10" x14ac:dyDescent="0.3">
      <c r="A21848" t="s">
        <v>21855</v>
      </c>
      <c r="C21848" s="18">
        <v>340.83721482969287</v>
      </c>
      <c r="D21848" s="1"/>
      <c r="E21848" s="1">
        <v>14</v>
      </c>
      <c r="F21848" s="1">
        <v>4</v>
      </c>
      <c r="G21848" s="1">
        <v>0</v>
      </c>
      <c r="H21848" s="1">
        <v>10</v>
      </c>
      <c r="I21848" s="15">
        <v>0.2857142857142857</v>
      </c>
      <c r="J21848">
        <f t="shared" si="341"/>
        <v>40</v>
      </c>
    </row>
    <row r="21849" spans="1:10" x14ac:dyDescent="0.3">
      <c r="A21849" t="s">
        <v>21856</v>
      </c>
      <c r="C21849" s="18">
        <v>340.83675408509356</v>
      </c>
      <c r="D21849" s="1"/>
      <c r="E21849" s="1">
        <v>9</v>
      </c>
      <c r="F21849" s="1">
        <v>1</v>
      </c>
      <c r="G21849" s="1">
        <v>1</v>
      </c>
      <c r="H21849" s="1">
        <v>7</v>
      </c>
      <c r="I21849" s="15">
        <v>0.16666666666666666</v>
      </c>
      <c r="J21849">
        <f t="shared" si="341"/>
        <v>40</v>
      </c>
    </row>
    <row r="21850" spans="1:10" x14ac:dyDescent="0.3">
      <c r="A21850" t="s">
        <v>21396</v>
      </c>
      <c r="C21850" s="18">
        <v>340.78633257296264</v>
      </c>
      <c r="D21850" s="1"/>
      <c r="E21850" s="1">
        <v>12</v>
      </c>
      <c r="F21850" s="1">
        <v>3</v>
      </c>
      <c r="G21850" s="1">
        <v>0</v>
      </c>
      <c r="H21850" s="1">
        <v>9</v>
      </c>
      <c r="I21850" s="15">
        <v>0.25</v>
      </c>
      <c r="J21850">
        <f t="shared" si="341"/>
        <v>40</v>
      </c>
    </row>
    <row r="21851" spans="1:10" x14ac:dyDescent="0.3">
      <c r="A21851" t="s">
        <v>21858</v>
      </c>
      <c r="C21851" s="18">
        <v>340.75419202389236</v>
      </c>
      <c r="D21851" s="1"/>
      <c r="E21851" s="1">
        <v>40</v>
      </c>
      <c r="F21851" s="1">
        <v>13</v>
      </c>
      <c r="G21851" s="1">
        <v>1</v>
      </c>
      <c r="H21851" s="1">
        <v>26</v>
      </c>
      <c r="I21851" s="15">
        <v>0.33750000000000002</v>
      </c>
      <c r="J21851">
        <f t="shared" si="341"/>
        <v>20</v>
      </c>
    </row>
    <row r="21852" spans="1:10" x14ac:dyDescent="0.3">
      <c r="A21852" s="21" t="s">
        <v>21859</v>
      </c>
      <c r="C21852" s="18">
        <v>340.75076641715333</v>
      </c>
      <c r="D21852" s="1"/>
      <c r="E21852" s="1">
        <v>6</v>
      </c>
      <c r="F21852" s="1">
        <v>0</v>
      </c>
      <c r="G21852" s="1">
        <v>0</v>
      </c>
      <c r="H21852" s="1">
        <v>6</v>
      </c>
      <c r="I21852" s="15">
        <v>0</v>
      </c>
      <c r="J21852">
        <f t="shared" si="341"/>
        <v>40</v>
      </c>
    </row>
    <row r="21853" spans="1:10" x14ac:dyDescent="0.3">
      <c r="A21853" t="s">
        <v>21862</v>
      </c>
      <c r="C21853" s="18">
        <v>340.72885101490755</v>
      </c>
      <c r="D21853" s="1"/>
      <c r="E21853" s="1">
        <v>6</v>
      </c>
      <c r="F21853" s="1">
        <v>0</v>
      </c>
      <c r="G21853" s="1">
        <v>0</v>
      </c>
      <c r="H21853" s="1">
        <v>6</v>
      </c>
      <c r="I21853" s="15">
        <v>0</v>
      </c>
      <c r="J21853">
        <f t="shared" si="341"/>
        <v>40</v>
      </c>
    </row>
    <row r="21854" spans="1:10" x14ac:dyDescent="0.3">
      <c r="A21854" t="s">
        <v>21863</v>
      </c>
      <c r="C21854" s="18">
        <v>340.70741244896828</v>
      </c>
      <c r="D21854" s="1"/>
      <c r="E21854" s="1">
        <v>13</v>
      </c>
      <c r="F21854" s="1">
        <v>3</v>
      </c>
      <c r="G21854" s="1">
        <v>0</v>
      </c>
      <c r="H21854" s="1">
        <v>10</v>
      </c>
      <c r="I21854" s="15">
        <v>0.23076923076923078</v>
      </c>
      <c r="J21854">
        <f t="shared" si="341"/>
        <v>40</v>
      </c>
    </row>
    <row r="21855" spans="1:10" x14ac:dyDescent="0.3">
      <c r="A21855" t="s">
        <v>21864</v>
      </c>
      <c r="C21855" s="18">
        <v>340.69959794622804</v>
      </c>
      <c r="D21855" s="1"/>
      <c r="E21855" s="1">
        <v>6</v>
      </c>
      <c r="F21855" s="1">
        <v>0</v>
      </c>
      <c r="G21855" s="1">
        <v>0</v>
      </c>
      <c r="H21855" s="1">
        <v>6</v>
      </c>
      <c r="I21855" s="15">
        <v>0</v>
      </c>
      <c r="J21855">
        <f t="shared" si="341"/>
        <v>40</v>
      </c>
    </row>
    <row r="21856" spans="1:10" x14ac:dyDescent="0.3">
      <c r="A21856" t="s">
        <v>21880</v>
      </c>
      <c r="C21856" s="18">
        <v>340.68353997912209</v>
      </c>
      <c r="D21856" s="1"/>
      <c r="E21856" s="1">
        <v>9</v>
      </c>
      <c r="F21856" s="1">
        <v>1</v>
      </c>
      <c r="G21856" s="1">
        <v>0</v>
      </c>
      <c r="H21856" s="1">
        <v>8</v>
      </c>
      <c r="I21856" s="15">
        <v>0.1111111111111111</v>
      </c>
      <c r="J21856">
        <f t="shared" si="341"/>
        <v>40</v>
      </c>
    </row>
    <row r="21857" spans="1:10" x14ac:dyDescent="0.3">
      <c r="A21857" t="s">
        <v>21865</v>
      </c>
      <c r="C21857" s="18">
        <v>340.61712786566954</v>
      </c>
      <c r="D21857" s="1"/>
      <c r="E21857" s="1">
        <v>12</v>
      </c>
      <c r="F21857" s="1">
        <v>2</v>
      </c>
      <c r="G21857" s="1">
        <v>1</v>
      </c>
      <c r="H21857" s="1">
        <v>9</v>
      </c>
      <c r="I21857" s="15">
        <v>0.20833333333333334</v>
      </c>
      <c r="J21857">
        <f t="shared" si="341"/>
        <v>40</v>
      </c>
    </row>
    <row r="21858" spans="1:10" x14ac:dyDescent="0.3">
      <c r="A21858" t="s">
        <v>21866</v>
      </c>
      <c r="C21858" s="18">
        <v>340.60700271643708</v>
      </c>
      <c r="D21858" s="1"/>
      <c r="E21858" s="1">
        <v>25</v>
      </c>
      <c r="F21858" s="1">
        <v>8</v>
      </c>
      <c r="G21858" s="1">
        <v>1</v>
      </c>
      <c r="H21858" s="1">
        <v>16</v>
      </c>
      <c r="I21858" s="15">
        <v>0.34</v>
      </c>
      <c r="J21858">
        <f t="shared" si="341"/>
        <v>40</v>
      </c>
    </row>
    <row r="21859" spans="1:10" x14ac:dyDescent="0.3">
      <c r="A21859" t="s">
        <v>21869</v>
      </c>
      <c r="C21859" s="18">
        <v>340.59212038141271</v>
      </c>
      <c r="D21859" s="1"/>
      <c r="E21859" s="1">
        <v>29</v>
      </c>
      <c r="F21859" s="1">
        <v>9</v>
      </c>
      <c r="G21859" s="1">
        <v>2</v>
      </c>
      <c r="H21859" s="1">
        <v>18</v>
      </c>
      <c r="I21859" s="15">
        <v>0.34482758620689657</v>
      </c>
      <c r="J21859">
        <f t="shared" si="341"/>
        <v>40</v>
      </c>
    </row>
    <row r="21860" spans="1:10" x14ac:dyDescent="0.3">
      <c r="A21860" t="s">
        <v>21867</v>
      </c>
      <c r="C21860" s="18">
        <v>340.52323936896772</v>
      </c>
      <c r="D21860" s="1"/>
      <c r="E21860" s="1">
        <v>25</v>
      </c>
      <c r="F21860" s="1">
        <v>8</v>
      </c>
      <c r="G21860" s="1">
        <v>0</v>
      </c>
      <c r="H21860" s="1">
        <v>17</v>
      </c>
      <c r="I21860" s="15">
        <v>0.32</v>
      </c>
      <c r="J21860">
        <f t="shared" si="341"/>
        <v>40</v>
      </c>
    </row>
    <row r="21861" spans="1:10" x14ac:dyDescent="0.3">
      <c r="A21861" t="s">
        <v>21868</v>
      </c>
      <c r="C21861" s="18">
        <v>340.47162593907905</v>
      </c>
      <c r="D21861" s="1"/>
      <c r="E21861" s="1">
        <v>18</v>
      </c>
      <c r="F21861" s="1">
        <v>6</v>
      </c>
      <c r="G21861" s="1">
        <v>0</v>
      </c>
      <c r="H21861" s="1">
        <v>12</v>
      </c>
      <c r="I21861" s="15">
        <v>0.33333333333333331</v>
      </c>
      <c r="J21861">
        <f t="shared" si="341"/>
        <v>40</v>
      </c>
    </row>
    <row r="21862" spans="1:10" x14ac:dyDescent="0.3">
      <c r="A21862" t="s">
        <v>21871</v>
      </c>
      <c r="C21862" s="18">
        <v>340.46128867480724</v>
      </c>
      <c r="D21862" s="1"/>
      <c r="E21862" s="1">
        <v>6</v>
      </c>
      <c r="F21862" s="1">
        <v>0</v>
      </c>
      <c r="G21862" s="1">
        <v>0</v>
      </c>
      <c r="H21862" s="1">
        <v>6</v>
      </c>
      <c r="I21862" s="15">
        <v>0</v>
      </c>
      <c r="J21862">
        <f t="shared" si="341"/>
        <v>40</v>
      </c>
    </row>
    <row r="21863" spans="1:10" x14ac:dyDescent="0.3">
      <c r="A21863" s="21" t="s">
        <v>21872</v>
      </c>
      <c r="C21863" s="18">
        <v>340.43642618021414</v>
      </c>
      <c r="D21863" s="1"/>
      <c r="E21863" s="1">
        <v>13</v>
      </c>
      <c r="F21863" s="1">
        <v>3</v>
      </c>
      <c r="G21863" s="1">
        <v>0</v>
      </c>
      <c r="H21863" s="1">
        <v>10</v>
      </c>
      <c r="I21863" s="15">
        <v>0.23076923076923078</v>
      </c>
      <c r="J21863">
        <f t="shared" si="341"/>
        <v>40</v>
      </c>
    </row>
    <row r="21864" spans="1:10" x14ac:dyDescent="0.3">
      <c r="A21864" t="s">
        <v>21875</v>
      </c>
      <c r="C21864" s="18">
        <v>340.43391008289387</v>
      </c>
      <c r="D21864" s="1"/>
      <c r="E21864" s="1">
        <v>23</v>
      </c>
      <c r="F21864" s="1">
        <v>7</v>
      </c>
      <c r="G21864" s="1">
        <v>0</v>
      </c>
      <c r="H21864" s="1">
        <v>16</v>
      </c>
      <c r="I21864" s="15">
        <v>0.30434782608695654</v>
      </c>
      <c r="J21864">
        <f t="shared" si="341"/>
        <v>40</v>
      </c>
    </row>
    <row r="21865" spans="1:10" x14ac:dyDescent="0.3">
      <c r="A21865" t="s">
        <v>21873</v>
      </c>
      <c r="C21865" s="18">
        <v>340.43352218704428</v>
      </c>
      <c r="D21865" s="1"/>
      <c r="E21865" s="1">
        <v>16</v>
      </c>
      <c r="F21865" s="1">
        <v>4</v>
      </c>
      <c r="G21865" s="1">
        <v>1</v>
      </c>
      <c r="H21865" s="1">
        <v>11</v>
      </c>
      <c r="I21865" s="15">
        <v>0.28125</v>
      </c>
      <c r="J21865">
        <f t="shared" si="341"/>
        <v>40</v>
      </c>
    </row>
    <row r="21866" spans="1:10" x14ac:dyDescent="0.3">
      <c r="A21866" t="s">
        <v>21874</v>
      </c>
      <c r="C21866" s="18">
        <v>340.42774742042542</v>
      </c>
      <c r="D21866" s="1"/>
      <c r="E21866" s="1">
        <v>31</v>
      </c>
      <c r="F21866" s="1">
        <v>10</v>
      </c>
      <c r="G21866" s="1">
        <v>1</v>
      </c>
      <c r="H21866" s="1">
        <v>20</v>
      </c>
      <c r="I21866" s="15">
        <v>0.33870967741935482</v>
      </c>
      <c r="J21866">
        <f t="shared" si="341"/>
        <v>20</v>
      </c>
    </row>
    <row r="21867" spans="1:10" x14ac:dyDescent="0.3">
      <c r="A21867" t="s">
        <v>20082</v>
      </c>
      <c r="C21867" s="18">
        <v>340.41320183217482</v>
      </c>
      <c r="D21867" s="1"/>
      <c r="E21867" s="1">
        <v>20</v>
      </c>
      <c r="F21867" s="1">
        <v>6</v>
      </c>
      <c r="G21867" s="1">
        <v>1</v>
      </c>
      <c r="H21867" s="1">
        <v>13</v>
      </c>
      <c r="I21867" s="15">
        <v>0.32500000000000001</v>
      </c>
      <c r="J21867">
        <f t="shared" si="341"/>
        <v>40</v>
      </c>
    </row>
    <row r="21868" spans="1:10" x14ac:dyDescent="0.3">
      <c r="A21868" t="s">
        <v>22005</v>
      </c>
      <c r="C21868" s="18">
        <v>340.4057153004286</v>
      </c>
      <c r="D21868" s="1"/>
      <c r="E21868" s="1">
        <v>21</v>
      </c>
      <c r="F21868" s="1">
        <v>5</v>
      </c>
      <c r="G21868" s="1">
        <v>1</v>
      </c>
      <c r="H21868" s="1">
        <v>15</v>
      </c>
      <c r="I21868" s="15">
        <v>0.26190476190476192</v>
      </c>
      <c r="J21868">
        <f t="shared" si="341"/>
        <v>40</v>
      </c>
    </row>
    <row r="21869" spans="1:10" x14ac:dyDescent="0.3">
      <c r="A21869" t="s">
        <v>21877</v>
      </c>
      <c r="C21869" s="18">
        <v>340.33371028651578</v>
      </c>
      <c r="D21869" s="1"/>
      <c r="E21869" s="1">
        <v>6</v>
      </c>
      <c r="F21869" s="1">
        <v>0</v>
      </c>
      <c r="G21869" s="1">
        <v>0</v>
      </c>
      <c r="H21869" s="1">
        <v>6</v>
      </c>
      <c r="I21869" s="15">
        <v>0</v>
      </c>
      <c r="J21869">
        <f t="shared" si="341"/>
        <v>40</v>
      </c>
    </row>
    <row r="21870" spans="1:10" x14ac:dyDescent="0.3">
      <c r="A21870" t="s">
        <v>21878</v>
      </c>
      <c r="C21870" s="18">
        <v>340.30711185303255</v>
      </c>
      <c r="D21870" s="1"/>
      <c r="E21870" s="1">
        <v>6</v>
      </c>
      <c r="F21870" s="1">
        <v>0</v>
      </c>
      <c r="G21870" s="1">
        <v>0</v>
      </c>
      <c r="H21870" s="1">
        <v>6</v>
      </c>
      <c r="I21870" s="15">
        <v>0</v>
      </c>
      <c r="J21870">
        <f t="shared" si="341"/>
        <v>40</v>
      </c>
    </row>
    <row r="21871" spans="1:10" x14ac:dyDescent="0.3">
      <c r="A21871" t="s">
        <v>21888</v>
      </c>
      <c r="C21871" s="18">
        <v>340.29597359035131</v>
      </c>
      <c r="D21871" s="1"/>
      <c r="E21871" s="1">
        <v>62</v>
      </c>
      <c r="F21871" s="1">
        <v>24</v>
      </c>
      <c r="G21871" s="1">
        <v>3</v>
      </c>
      <c r="H21871" s="1">
        <v>35</v>
      </c>
      <c r="I21871" s="15">
        <v>0.41129032258064518</v>
      </c>
      <c r="J21871">
        <f t="shared" si="341"/>
        <v>20</v>
      </c>
    </row>
    <row r="21872" spans="1:10" x14ac:dyDescent="0.3">
      <c r="A21872" t="s">
        <v>21885</v>
      </c>
      <c r="C21872" s="18">
        <v>340.1312872533212</v>
      </c>
      <c r="D21872" s="1"/>
      <c r="E21872" s="1">
        <v>8</v>
      </c>
      <c r="F21872" s="1">
        <v>1</v>
      </c>
      <c r="G21872" s="1">
        <v>0</v>
      </c>
      <c r="H21872" s="1">
        <v>7</v>
      </c>
      <c r="I21872" s="15">
        <v>0.125</v>
      </c>
      <c r="J21872">
        <f t="shared" si="341"/>
        <v>40</v>
      </c>
    </row>
    <row r="21873" spans="1:10" x14ac:dyDescent="0.3">
      <c r="A21873" t="s">
        <v>21886</v>
      </c>
      <c r="C21873" s="18">
        <v>340.08803896786861</v>
      </c>
      <c r="D21873" s="1"/>
      <c r="E21873" s="1">
        <v>8</v>
      </c>
      <c r="F21873" s="1">
        <v>1</v>
      </c>
      <c r="G21873" s="1">
        <v>0</v>
      </c>
      <c r="H21873" s="1">
        <v>7</v>
      </c>
      <c r="I21873" s="15">
        <v>0.125</v>
      </c>
      <c r="J21873">
        <f t="shared" si="341"/>
        <v>40</v>
      </c>
    </row>
    <row r="21874" spans="1:10" x14ac:dyDescent="0.3">
      <c r="A21874" t="s">
        <v>21901</v>
      </c>
      <c r="C21874" s="18">
        <v>340.06756083621457</v>
      </c>
      <c r="D21874" s="1"/>
      <c r="E21874" s="1">
        <v>20</v>
      </c>
      <c r="F21874" s="1">
        <v>5</v>
      </c>
      <c r="G21874" s="1">
        <v>1</v>
      </c>
      <c r="H21874" s="1">
        <v>14</v>
      </c>
      <c r="I21874" s="15">
        <v>0.27500000000000002</v>
      </c>
      <c r="J21874">
        <f t="shared" si="341"/>
        <v>40</v>
      </c>
    </row>
    <row r="21875" spans="1:10" x14ac:dyDescent="0.3">
      <c r="A21875" t="s">
        <v>21887</v>
      </c>
      <c r="C21875" s="18">
        <v>340.03673578010972</v>
      </c>
      <c r="D21875" s="1"/>
      <c r="E21875" s="1">
        <v>7</v>
      </c>
      <c r="F21875" s="1">
        <v>0</v>
      </c>
      <c r="G21875" s="1">
        <v>1</v>
      </c>
      <c r="H21875" s="1">
        <v>6</v>
      </c>
      <c r="I21875" s="15">
        <v>7.1428571428571425E-2</v>
      </c>
      <c r="J21875">
        <f t="shared" si="341"/>
        <v>40</v>
      </c>
    </row>
    <row r="21876" spans="1:10" x14ac:dyDescent="0.3">
      <c r="A21876" t="s">
        <v>21913</v>
      </c>
      <c r="C21876" s="18">
        <v>340.02793680835219</v>
      </c>
      <c r="D21876" s="1"/>
      <c r="E21876" s="1">
        <v>21</v>
      </c>
      <c r="F21876" s="1">
        <v>6</v>
      </c>
      <c r="G21876" s="1">
        <v>1</v>
      </c>
      <c r="H21876" s="1">
        <v>14</v>
      </c>
      <c r="I21876" s="15">
        <v>0.30952380952380953</v>
      </c>
      <c r="J21876">
        <f t="shared" si="341"/>
        <v>40</v>
      </c>
    </row>
    <row r="21877" spans="1:10" x14ac:dyDescent="0.3">
      <c r="A21877" t="s">
        <v>21893</v>
      </c>
      <c r="C21877" s="18">
        <v>339.96872663342248</v>
      </c>
      <c r="D21877" s="1"/>
      <c r="E21877" s="1">
        <v>14</v>
      </c>
      <c r="F21877" s="1">
        <v>3</v>
      </c>
      <c r="G21877" s="1">
        <v>0</v>
      </c>
      <c r="H21877" s="1">
        <v>11</v>
      </c>
      <c r="I21877" s="15">
        <v>0.21428571428571427</v>
      </c>
      <c r="J21877">
        <f t="shared" si="341"/>
        <v>40</v>
      </c>
    </row>
    <row r="21878" spans="1:10" x14ac:dyDescent="0.3">
      <c r="A21878" t="s">
        <v>21928</v>
      </c>
      <c r="C21878" s="18">
        <v>339.95199331580375</v>
      </c>
      <c r="D21878" s="1"/>
      <c r="E21878" s="1">
        <v>11</v>
      </c>
      <c r="F21878" s="1">
        <v>1</v>
      </c>
      <c r="G21878" s="1">
        <v>2</v>
      </c>
      <c r="H21878" s="1">
        <v>8</v>
      </c>
      <c r="I21878" s="15">
        <v>0.18181818181818182</v>
      </c>
      <c r="J21878">
        <f t="shared" si="341"/>
        <v>40</v>
      </c>
    </row>
    <row r="21879" spans="1:10" x14ac:dyDescent="0.3">
      <c r="A21879" t="s">
        <v>21889</v>
      </c>
      <c r="C21879" s="18">
        <v>339.91857378031278</v>
      </c>
      <c r="D21879" s="1"/>
      <c r="E21879" s="1">
        <v>15</v>
      </c>
      <c r="F21879" s="1">
        <v>4</v>
      </c>
      <c r="G21879" s="1">
        <v>0</v>
      </c>
      <c r="H21879" s="1">
        <v>11</v>
      </c>
      <c r="I21879" s="15">
        <v>0.26666666666666666</v>
      </c>
      <c r="J21879">
        <f t="shared" si="341"/>
        <v>40</v>
      </c>
    </row>
    <row r="21880" spans="1:10" x14ac:dyDescent="0.3">
      <c r="A21880" t="s">
        <v>21911</v>
      </c>
      <c r="C21880" s="18">
        <v>339.90292354980119</v>
      </c>
      <c r="D21880" s="1"/>
      <c r="E21880" s="1">
        <v>9</v>
      </c>
      <c r="F21880" s="1">
        <v>1</v>
      </c>
      <c r="G21880" s="1">
        <v>0</v>
      </c>
      <c r="H21880" s="1">
        <v>8</v>
      </c>
      <c r="I21880" s="15">
        <v>0.1111111111111111</v>
      </c>
      <c r="J21880">
        <f t="shared" si="341"/>
        <v>40</v>
      </c>
    </row>
    <row r="21881" spans="1:10" x14ac:dyDescent="0.3">
      <c r="A21881" t="s">
        <v>21969</v>
      </c>
      <c r="C21881" s="18">
        <v>339.89289104849263</v>
      </c>
      <c r="D21881" s="1"/>
      <c r="E21881" s="1">
        <v>33</v>
      </c>
      <c r="F21881" s="1">
        <v>11</v>
      </c>
      <c r="G21881" s="1">
        <v>1</v>
      </c>
      <c r="H21881" s="1">
        <v>21</v>
      </c>
      <c r="I21881" s="15">
        <v>0.34848484848484851</v>
      </c>
      <c r="J21881">
        <f t="shared" si="341"/>
        <v>20</v>
      </c>
    </row>
    <row r="21882" spans="1:10" x14ac:dyDescent="0.3">
      <c r="A21882" t="s">
        <v>21890</v>
      </c>
      <c r="C21882" s="18">
        <v>339.88344997460757</v>
      </c>
      <c r="D21882" s="1"/>
      <c r="E21882" s="1">
        <v>21</v>
      </c>
      <c r="F21882" s="1">
        <v>6</v>
      </c>
      <c r="G21882" s="1">
        <v>2</v>
      </c>
      <c r="H21882" s="1">
        <v>13</v>
      </c>
      <c r="I21882" s="15">
        <v>0.33333333333333331</v>
      </c>
      <c r="J21882">
        <f t="shared" si="341"/>
        <v>40</v>
      </c>
    </row>
    <row r="21883" spans="1:10" x14ac:dyDescent="0.3">
      <c r="A21883" t="s">
        <v>21891</v>
      </c>
      <c r="C21883" s="18">
        <v>339.86370158144047</v>
      </c>
      <c r="D21883" s="1"/>
      <c r="E21883" s="1">
        <v>9</v>
      </c>
      <c r="F21883" s="1">
        <v>1</v>
      </c>
      <c r="G21883" s="1">
        <v>0</v>
      </c>
      <c r="H21883" s="1">
        <v>8</v>
      </c>
      <c r="I21883" s="15">
        <v>0.1111111111111111</v>
      </c>
      <c r="J21883">
        <f t="shared" si="341"/>
        <v>40</v>
      </c>
    </row>
    <row r="21884" spans="1:10" x14ac:dyDescent="0.3">
      <c r="A21884" t="s">
        <v>21892</v>
      </c>
      <c r="C21884" s="18">
        <v>339.8596895496608</v>
      </c>
      <c r="D21884" s="1"/>
      <c r="E21884" s="1">
        <v>6</v>
      </c>
      <c r="F21884" s="1">
        <v>0</v>
      </c>
      <c r="G21884" s="1">
        <v>0</v>
      </c>
      <c r="H21884" s="1">
        <v>6</v>
      </c>
      <c r="I21884" s="15">
        <v>0</v>
      </c>
      <c r="J21884">
        <f t="shared" si="341"/>
        <v>40</v>
      </c>
    </row>
    <row r="21885" spans="1:10" x14ac:dyDescent="0.3">
      <c r="A21885" t="s">
        <v>21894</v>
      </c>
      <c r="C21885" s="18">
        <v>339.79616231160639</v>
      </c>
      <c r="D21885" s="1"/>
      <c r="E21885" s="1">
        <v>15</v>
      </c>
      <c r="F21885" s="1">
        <v>4</v>
      </c>
      <c r="G21885" s="1">
        <v>0</v>
      </c>
      <c r="H21885" s="1">
        <v>11</v>
      </c>
      <c r="I21885" s="15">
        <v>0.26666666666666666</v>
      </c>
      <c r="J21885">
        <f t="shared" si="341"/>
        <v>40</v>
      </c>
    </row>
    <row r="21886" spans="1:10" x14ac:dyDescent="0.3">
      <c r="A21886" t="s">
        <v>21895</v>
      </c>
      <c r="C21886" s="18">
        <v>339.79156379390508</v>
      </c>
      <c r="D21886" s="1"/>
      <c r="E21886" s="1">
        <v>14</v>
      </c>
      <c r="F21886" s="1">
        <v>4</v>
      </c>
      <c r="G21886" s="1">
        <v>0</v>
      </c>
      <c r="H21886" s="1">
        <v>10</v>
      </c>
      <c r="I21886" s="15">
        <v>0.2857142857142857</v>
      </c>
      <c r="J21886">
        <f t="shared" si="341"/>
        <v>40</v>
      </c>
    </row>
    <row r="21887" spans="1:10" x14ac:dyDescent="0.3">
      <c r="A21887" t="s">
        <v>21896</v>
      </c>
      <c r="C21887" s="18">
        <v>339.77190415640018</v>
      </c>
      <c r="D21887" s="1"/>
      <c r="E21887" s="1">
        <v>18</v>
      </c>
      <c r="F21887" s="1">
        <v>6</v>
      </c>
      <c r="G21887" s="1">
        <v>1</v>
      </c>
      <c r="H21887" s="1">
        <v>11</v>
      </c>
      <c r="I21887" s="15">
        <v>0.3611111111111111</v>
      </c>
      <c r="J21887">
        <f t="shared" si="341"/>
        <v>40</v>
      </c>
    </row>
    <row r="21888" spans="1:10" x14ac:dyDescent="0.3">
      <c r="A21888" t="s">
        <v>21860</v>
      </c>
      <c r="C21888" s="18">
        <v>339.75789337313654</v>
      </c>
      <c r="D21888" s="1"/>
      <c r="E21888" s="1">
        <v>10</v>
      </c>
      <c r="F21888" s="1">
        <v>2</v>
      </c>
      <c r="G21888" s="1">
        <v>0</v>
      </c>
      <c r="H21888" s="1">
        <v>8</v>
      </c>
      <c r="I21888" s="15">
        <v>0.2</v>
      </c>
      <c r="J21888">
        <f t="shared" si="341"/>
        <v>40</v>
      </c>
    </row>
    <row r="21889" spans="1:10" x14ac:dyDescent="0.3">
      <c r="A21889" t="s">
        <v>21897</v>
      </c>
      <c r="C21889" s="18">
        <v>339.75529222271575</v>
      </c>
      <c r="D21889" s="1"/>
      <c r="E21889" s="1">
        <v>9</v>
      </c>
      <c r="F21889" s="1">
        <v>2</v>
      </c>
      <c r="G21889" s="1">
        <v>0</v>
      </c>
      <c r="H21889" s="1">
        <v>7</v>
      </c>
      <c r="I21889" s="15">
        <v>0.22222222222222221</v>
      </c>
      <c r="J21889">
        <f t="shared" si="341"/>
        <v>40</v>
      </c>
    </row>
    <row r="21890" spans="1:10" x14ac:dyDescent="0.3">
      <c r="A21890" t="s">
        <v>21898</v>
      </c>
      <c r="C21890" s="18">
        <v>339.75512024791414</v>
      </c>
      <c r="D21890" s="1"/>
      <c r="E21890" s="1">
        <v>10</v>
      </c>
      <c r="F21890" s="1">
        <v>2</v>
      </c>
      <c r="G21890" s="1">
        <v>0</v>
      </c>
      <c r="H21890" s="1">
        <v>8</v>
      </c>
      <c r="I21890" s="15">
        <v>0.2</v>
      </c>
      <c r="J21890">
        <f t="shared" si="341"/>
        <v>40</v>
      </c>
    </row>
    <row r="21891" spans="1:10" x14ac:dyDescent="0.3">
      <c r="A21891" t="s">
        <v>21900</v>
      </c>
      <c r="C21891" s="18">
        <v>339.73811971297334</v>
      </c>
      <c r="D21891" s="1"/>
      <c r="E21891" s="1">
        <v>78</v>
      </c>
      <c r="F21891" s="1">
        <v>32</v>
      </c>
      <c r="G21891" s="1">
        <v>2</v>
      </c>
      <c r="H21891" s="1">
        <v>44</v>
      </c>
      <c r="I21891" s="15">
        <v>0.42307692307692307</v>
      </c>
      <c r="J21891">
        <f t="shared" si="341"/>
        <v>20</v>
      </c>
    </row>
    <row r="21892" spans="1:10" x14ac:dyDescent="0.3">
      <c r="A21892" t="s">
        <v>21899</v>
      </c>
      <c r="C21892" s="18">
        <v>339.7365471793957</v>
      </c>
      <c r="D21892" s="1"/>
      <c r="E21892" s="1">
        <v>9</v>
      </c>
      <c r="F21892" s="1">
        <v>1</v>
      </c>
      <c r="G21892" s="1">
        <v>0</v>
      </c>
      <c r="H21892" s="1">
        <v>8</v>
      </c>
      <c r="I21892" s="15">
        <v>0.1111111111111111</v>
      </c>
      <c r="J21892">
        <f t="shared" ref="J21892:J21955" si="342">IF(E21892&lt;=30,40,20)</f>
        <v>40</v>
      </c>
    </row>
    <row r="21893" spans="1:10" x14ac:dyDescent="0.3">
      <c r="A21893" t="s">
        <v>21920</v>
      </c>
      <c r="C21893" s="18">
        <v>339.73013905853605</v>
      </c>
      <c r="D21893" s="1"/>
      <c r="E21893" s="1">
        <v>37</v>
      </c>
      <c r="F21893" s="1">
        <v>13</v>
      </c>
      <c r="G21893" s="1">
        <v>1</v>
      </c>
      <c r="H21893" s="1">
        <v>23</v>
      </c>
      <c r="I21893" s="15">
        <v>0.36486486486486486</v>
      </c>
      <c r="J21893">
        <f t="shared" si="342"/>
        <v>20</v>
      </c>
    </row>
    <row r="21894" spans="1:10" x14ac:dyDescent="0.3">
      <c r="A21894" t="s">
        <v>21903</v>
      </c>
      <c r="C21894" s="18">
        <v>339.70284125870018</v>
      </c>
      <c r="D21894" s="1"/>
      <c r="E21894" s="1">
        <v>16</v>
      </c>
      <c r="F21894" s="1">
        <v>4</v>
      </c>
      <c r="G21894" s="1">
        <v>0</v>
      </c>
      <c r="H21894" s="1">
        <v>12</v>
      </c>
      <c r="I21894" s="15">
        <v>0.25</v>
      </c>
      <c r="J21894">
        <f t="shared" si="342"/>
        <v>40</v>
      </c>
    </row>
    <row r="21895" spans="1:10" x14ac:dyDescent="0.3">
      <c r="A21895" t="s">
        <v>21902</v>
      </c>
      <c r="C21895" s="18">
        <v>339.65984998454485</v>
      </c>
      <c r="D21895" s="1"/>
      <c r="E21895" s="1">
        <v>22</v>
      </c>
      <c r="F21895" s="1">
        <v>6</v>
      </c>
      <c r="G21895" s="1">
        <v>3</v>
      </c>
      <c r="H21895" s="1">
        <v>13</v>
      </c>
      <c r="I21895" s="15">
        <v>0.34090909090909088</v>
      </c>
      <c r="J21895">
        <f t="shared" si="342"/>
        <v>40</v>
      </c>
    </row>
    <row r="21896" spans="1:10" x14ac:dyDescent="0.3">
      <c r="A21896" t="s">
        <v>21904</v>
      </c>
      <c r="C21896" s="18">
        <v>339.62641471279659</v>
      </c>
      <c r="D21896" s="1"/>
      <c r="E21896" s="1">
        <v>19</v>
      </c>
      <c r="F21896" s="1">
        <v>6</v>
      </c>
      <c r="G21896" s="1">
        <v>0</v>
      </c>
      <c r="H21896" s="1">
        <v>13</v>
      </c>
      <c r="I21896" s="15">
        <v>0.31578947368421051</v>
      </c>
      <c r="J21896">
        <f t="shared" si="342"/>
        <v>40</v>
      </c>
    </row>
    <row r="21897" spans="1:10" x14ac:dyDescent="0.3">
      <c r="A21897" t="s">
        <v>21905</v>
      </c>
      <c r="C21897" s="18">
        <v>339.62327371063725</v>
      </c>
      <c r="D21897" s="1"/>
      <c r="E21897" s="1">
        <v>10</v>
      </c>
      <c r="F21897" s="1">
        <v>1</v>
      </c>
      <c r="G21897" s="1">
        <v>1</v>
      </c>
      <c r="H21897" s="1">
        <v>8</v>
      </c>
      <c r="I21897" s="15">
        <v>0.15</v>
      </c>
      <c r="J21897">
        <f t="shared" si="342"/>
        <v>40</v>
      </c>
    </row>
    <row r="21898" spans="1:10" x14ac:dyDescent="0.3">
      <c r="A21898" t="s">
        <v>21906</v>
      </c>
      <c r="C21898" s="18">
        <v>339.60066926255348</v>
      </c>
      <c r="D21898" s="1"/>
      <c r="E21898" s="1">
        <v>10</v>
      </c>
      <c r="F21898" s="1">
        <v>1</v>
      </c>
      <c r="G21898" s="1">
        <v>2</v>
      </c>
      <c r="H21898" s="1">
        <v>7</v>
      </c>
      <c r="I21898" s="15">
        <v>0.2</v>
      </c>
      <c r="J21898">
        <f t="shared" si="342"/>
        <v>40</v>
      </c>
    </row>
    <row r="21899" spans="1:10" x14ac:dyDescent="0.3">
      <c r="A21899" t="s">
        <v>21976</v>
      </c>
      <c r="C21899" s="18">
        <v>339.56751293210334</v>
      </c>
      <c r="D21899" s="1"/>
      <c r="E21899" s="1">
        <v>15</v>
      </c>
      <c r="F21899" s="1">
        <v>4</v>
      </c>
      <c r="G21899" s="1">
        <v>0</v>
      </c>
      <c r="H21899" s="1">
        <v>11</v>
      </c>
      <c r="I21899" s="15">
        <v>0.26666666666666666</v>
      </c>
      <c r="J21899">
        <f t="shared" si="342"/>
        <v>40</v>
      </c>
    </row>
    <row r="21900" spans="1:10" x14ac:dyDescent="0.3">
      <c r="A21900" t="s">
        <v>21907</v>
      </c>
      <c r="C21900" s="18">
        <v>339.52156654510571</v>
      </c>
      <c r="D21900" s="1"/>
      <c r="E21900" s="1">
        <v>9</v>
      </c>
      <c r="F21900" s="1">
        <v>1</v>
      </c>
      <c r="G21900" s="1">
        <v>0</v>
      </c>
      <c r="H21900" s="1">
        <v>8</v>
      </c>
      <c r="I21900" s="15">
        <v>0.1111111111111111</v>
      </c>
      <c r="J21900">
        <f t="shared" si="342"/>
        <v>40</v>
      </c>
    </row>
    <row r="21901" spans="1:10" x14ac:dyDescent="0.3">
      <c r="A21901" t="s">
        <v>21927</v>
      </c>
      <c r="C21901" s="18">
        <v>339.41199332659534</v>
      </c>
      <c r="D21901" s="1"/>
      <c r="E21901" s="1">
        <v>10</v>
      </c>
      <c r="F21901" s="1">
        <v>1</v>
      </c>
      <c r="G21901" s="1">
        <v>0</v>
      </c>
      <c r="H21901" s="1">
        <v>9</v>
      </c>
      <c r="I21901" s="15">
        <v>0.1</v>
      </c>
      <c r="J21901">
        <f t="shared" si="342"/>
        <v>40</v>
      </c>
    </row>
    <row r="21902" spans="1:10" x14ac:dyDescent="0.3">
      <c r="A21902" t="s">
        <v>21909</v>
      </c>
      <c r="C21902" s="18">
        <v>339.37091936140075</v>
      </c>
      <c r="D21902" s="1"/>
      <c r="E21902" s="1">
        <v>55</v>
      </c>
      <c r="F21902" s="1">
        <v>16</v>
      </c>
      <c r="G21902" s="1">
        <v>0</v>
      </c>
      <c r="H21902" s="1">
        <v>39</v>
      </c>
      <c r="I21902" s="15">
        <v>0.29090909090909089</v>
      </c>
      <c r="J21902">
        <f t="shared" si="342"/>
        <v>20</v>
      </c>
    </row>
    <row r="21903" spans="1:10" x14ac:dyDescent="0.3">
      <c r="A21903" t="s">
        <v>21910</v>
      </c>
      <c r="C21903" s="18">
        <v>339.33881349474018</v>
      </c>
      <c r="D21903" s="1"/>
      <c r="E21903" s="1">
        <v>10</v>
      </c>
      <c r="F21903" s="1">
        <v>2</v>
      </c>
      <c r="G21903" s="1">
        <v>0</v>
      </c>
      <c r="H21903" s="1">
        <v>8</v>
      </c>
      <c r="I21903" s="15">
        <v>0.2</v>
      </c>
      <c r="J21903">
        <f t="shared" si="342"/>
        <v>40</v>
      </c>
    </row>
    <row r="21904" spans="1:10" x14ac:dyDescent="0.3">
      <c r="A21904" t="s">
        <v>22107</v>
      </c>
      <c r="C21904" s="18">
        <v>339.27381956803742</v>
      </c>
      <c r="D21904" s="1"/>
      <c r="E21904" s="1">
        <v>47</v>
      </c>
      <c r="F21904" s="1">
        <v>16</v>
      </c>
      <c r="G21904" s="1">
        <v>0</v>
      </c>
      <c r="H21904" s="1">
        <v>31</v>
      </c>
      <c r="I21904" s="15">
        <v>0.34042553191489361</v>
      </c>
      <c r="J21904">
        <f t="shared" si="342"/>
        <v>20</v>
      </c>
    </row>
    <row r="21905" spans="1:10" x14ac:dyDescent="0.3">
      <c r="A21905" t="s">
        <v>21926</v>
      </c>
      <c r="C21905" s="18">
        <v>339.26712706988462</v>
      </c>
      <c r="D21905" s="1"/>
      <c r="E21905" s="1">
        <v>6</v>
      </c>
      <c r="F21905" s="1">
        <v>0</v>
      </c>
      <c r="G21905" s="1">
        <v>0</v>
      </c>
      <c r="H21905" s="1">
        <v>6</v>
      </c>
      <c r="I21905" s="15">
        <v>0</v>
      </c>
      <c r="J21905">
        <f t="shared" si="342"/>
        <v>40</v>
      </c>
    </row>
    <row r="21906" spans="1:10" x14ac:dyDescent="0.3">
      <c r="A21906" t="s">
        <v>21912</v>
      </c>
      <c r="C21906" s="18">
        <v>339.23310010619565</v>
      </c>
      <c r="D21906" s="1"/>
      <c r="E21906" s="1">
        <v>12</v>
      </c>
      <c r="F21906" s="1">
        <v>3</v>
      </c>
      <c r="G21906" s="1">
        <v>0</v>
      </c>
      <c r="H21906" s="1">
        <v>9</v>
      </c>
      <c r="I21906" s="15">
        <v>0.25</v>
      </c>
      <c r="J21906">
        <f t="shared" si="342"/>
        <v>40</v>
      </c>
    </row>
    <row r="21907" spans="1:10" x14ac:dyDescent="0.3">
      <c r="A21907" t="s">
        <v>21937</v>
      </c>
      <c r="C21907" s="18">
        <v>339.19237475061232</v>
      </c>
      <c r="D21907" s="1"/>
      <c r="E21907" s="1">
        <v>15</v>
      </c>
      <c r="F21907" s="1">
        <v>4</v>
      </c>
      <c r="G21907" s="1">
        <v>0</v>
      </c>
      <c r="H21907" s="1">
        <v>11</v>
      </c>
      <c r="I21907" s="15">
        <v>0.26666666666666666</v>
      </c>
      <c r="J21907">
        <f t="shared" si="342"/>
        <v>40</v>
      </c>
    </row>
    <row r="21908" spans="1:10" x14ac:dyDescent="0.3">
      <c r="A21908" t="s">
        <v>21915</v>
      </c>
      <c r="C21908" s="18">
        <v>339.16681861855835</v>
      </c>
      <c r="D21908" s="1"/>
      <c r="E21908" s="1">
        <v>6</v>
      </c>
      <c r="F21908" s="1">
        <v>0</v>
      </c>
      <c r="G21908" s="1">
        <v>0</v>
      </c>
      <c r="H21908" s="1">
        <v>6</v>
      </c>
      <c r="I21908" s="15">
        <v>0</v>
      </c>
      <c r="J21908">
        <f t="shared" si="342"/>
        <v>40</v>
      </c>
    </row>
    <row r="21909" spans="1:10" x14ac:dyDescent="0.3">
      <c r="A21909" t="s">
        <v>21916</v>
      </c>
      <c r="C21909" s="18">
        <v>339.16507589373924</v>
      </c>
      <c r="D21909" s="1"/>
      <c r="E21909" s="1">
        <v>15</v>
      </c>
      <c r="F21909" s="1">
        <v>4</v>
      </c>
      <c r="G21909" s="1">
        <v>0</v>
      </c>
      <c r="H21909" s="1">
        <v>11</v>
      </c>
      <c r="I21909" s="15">
        <v>0.26666666666666666</v>
      </c>
      <c r="J21909">
        <f t="shared" si="342"/>
        <v>40</v>
      </c>
    </row>
    <row r="21910" spans="1:10" x14ac:dyDescent="0.3">
      <c r="A21910" t="s">
        <v>21951</v>
      </c>
      <c r="C21910" s="18">
        <v>339.15473043974038</v>
      </c>
      <c r="D21910" s="1"/>
      <c r="E21910" s="1">
        <v>18</v>
      </c>
      <c r="F21910" s="1">
        <v>2</v>
      </c>
      <c r="G21910" s="1">
        <v>6</v>
      </c>
      <c r="H21910" s="1">
        <v>10</v>
      </c>
      <c r="I21910" s="15">
        <v>0.27777777777777779</v>
      </c>
      <c r="J21910">
        <f t="shared" si="342"/>
        <v>40</v>
      </c>
    </row>
    <row r="21911" spans="1:10" x14ac:dyDescent="0.3">
      <c r="A21911" t="s">
        <v>21918</v>
      </c>
      <c r="C21911" s="18">
        <v>339.13223626591827</v>
      </c>
      <c r="D21911" s="1"/>
      <c r="E21911" s="1">
        <v>14</v>
      </c>
      <c r="F21911" s="1">
        <v>3</v>
      </c>
      <c r="G21911" s="1">
        <v>0</v>
      </c>
      <c r="H21911" s="1">
        <v>11</v>
      </c>
      <c r="I21911" s="15">
        <v>0.21428571428571427</v>
      </c>
      <c r="J21911">
        <f t="shared" si="342"/>
        <v>40</v>
      </c>
    </row>
    <row r="21912" spans="1:10" x14ac:dyDescent="0.3">
      <c r="A21912" s="21" t="s">
        <v>21997</v>
      </c>
      <c r="C21912" s="18">
        <v>339.1013387437838</v>
      </c>
      <c r="D21912" s="1"/>
      <c r="E21912" s="1">
        <v>17</v>
      </c>
      <c r="F21912" s="1">
        <v>3</v>
      </c>
      <c r="G21912" s="1">
        <v>0</v>
      </c>
      <c r="H21912" s="1">
        <v>14</v>
      </c>
      <c r="I21912" s="15">
        <v>0.17647058823529413</v>
      </c>
      <c r="J21912">
        <f t="shared" si="342"/>
        <v>40</v>
      </c>
    </row>
    <row r="21913" spans="1:10" x14ac:dyDescent="0.3">
      <c r="A21913" t="s">
        <v>21919</v>
      </c>
      <c r="C21913" s="18">
        <v>339.08561572870633</v>
      </c>
      <c r="D21913" s="1"/>
      <c r="E21913" s="1">
        <v>13</v>
      </c>
      <c r="F21913" s="1">
        <v>3</v>
      </c>
      <c r="G21913" s="1">
        <v>1</v>
      </c>
      <c r="H21913" s="1">
        <v>9</v>
      </c>
      <c r="I21913" s="15">
        <v>0.26923076923076922</v>
      </c>
      <c r="J21913">
        <f t="shared" si="342"/>
        <v>40</v>
      </c>
    </row>
    <row r="21914" spans="1:10" x14ac:dyDescent="0.3">
      <c r="A21914" t="s">
        <v>21921</v>
      </c>
      <c r="C21914" s="18">
        <v>339.07145902443489</v>
      </c>
      <c r="D21914" s="1"/>
      <c r="E21914" s="1">
        <v>8</v>
      </c>
      <c r="F21914" s="1">
        <v>1</v>
      </c>
      <c r="G21914" s="1">
        <v>0</v>
      </c>
      <c r="H21914" s="1">
        <v>7</v>
      </c>
      <c r="I21914" s="15">
        <v>0.125</v>
      </c>
      <c r="J21914">
        <f t="shared" si="342"/>
        <v>40</v>
      </c>
    </row>
    <row r="21915" spans="1:10" x14ac:dyDescent="0.3">
      <c r="A21915" t="s">
        <v>21917</v>
      </c>
      <c r="C21915" s="18">
        <v>339.06880738563279</v>
      </c>
      <c r="D21915" s="1"/>
      <c r="E21915" s="1">
        <v>6</v>
      </c>
      <c r="F21915" s="1">
        <v>0</v>
      </c>
      <c r="G21915" s="1">
        <v>0</v>
      </c>
      <c r="H21915" s="1">
        <v>6</v>
      </c>
      <c r="I21915" s="15">
        <v>0</v>
      </c>
      <c r="J21915">
        <f t="shared" si="342"/>
        <v>40</v>
      </c>
    </row>
    <row r="21916" spans="1:10" x14ac:dyDescent="0.3">
      <c r="A21916" t="s">
        <v>21870</v>
      </c>
      <c r="C21916" s="18">
        <v>338.94643928601511</v>
      </c>
      <c r="D21916" s="1"/>
      <c r="E21916" s="1">
        <v>15</v>
      </c>
      <c r="F21916" s="1">
        <v>2</v>
      </c>
      <c r="G21916" s="1">
        <v>3</v>
      </c>
      <c r="H21916" s="1">
        <v>10</v>
      </c>
      <c r="I21916" s="15">
        <v>0.23333333333333334</v>
      </c>
      <c r="J21916">
        <f t="shared" si="342"/>
        <v>40</v>
      </c>
    </row>
    <row r="21917" spans="1:10" x14ac:dyDescent="0.3">
      <c r="A21917" t="s">
        <v>21946</v>
      </c>
      <c r="C21917" s="18">
        <v>338.92001829748978</v>
      </c>
      <c r="D21917" s="1"/>
      <c r="E21917" s="1">
        <v>9</v>
      </c>
      <c r="F21917" s="1">
        <v>0</v>
      </c>
      <c r="G21917" s="1">
        <v>2</v>
      </c>
      <c r="H21917" s="1">
        <v>7</v>
      </c>
      <c r="I21917" s="15">
        <v>0.1111111111111111</v>
      </c>
      <c r="J21917">
        <f t="shared" si="342"/>
        <v>40</v>
      </c>
    </row>
    <row r="21918" spans="1:10" x14ac:dyDescent="0.3">
      <c r="A21918" t="s">
        <v>21929</v>
      </c>
      <c r="C21918" s="18">
        <v>338.89309781556108</v>
      </c>
      <c r="D21918" s="1"/>
      <c r="E21918" s="1">
        <v>43</v>
      </c>
      <c r="F21918" s="1">
        <v>17</v>
      </c>
      <c r="G21918" s="1">
        <v>1</v>
      </c>
      <c r="H21918" s="1">
        <v>25</v>
      </c>
      <c r="I21918" s="15">
        <v>0.40697674418604651</v>
      </c>
      <c r="J21918">
        <f t="shared" si="342"/>
        <v>20</v>
      </c>
    </row>
    <row r="21919" spans="1:10" x14ac:dyDescent="0.3">
      <c r="A21919" t="s">
        <v>21930</v>
      </c>
      <c r="C21919" s="18">
        <v>338.88297783724283</v>
      </c>
      <c r="D21919" s="1"/>
      <c r="E21919" s="1">
        <v>11</v>
      </c>
      <c r="F21919" s="1">
        <v>2</v>
      </c>
      <c r="G21919" s="1">
        <v>0</v>
      </c>
      <c r="H21919" s="1">
        <v>9</v>
      </c>
      <c r="I21919" s="15">
        <v>0.18181818181818182</v>
      </c>
      <c r="J21919">
        <f t="shared" si="342"/>
        <v>40</v>
      </c>
    </row>
    <row r="21920" spans="1:10" x14ac:dyDescent="0.3">
      <c r="A21920" t="s">
        <v>21931</v>
      </c>
      <c r="C21920" s="18">
        <v>338.8824837388911</v>
      </c>
      <c r="D21920" s="1"/>
      <c r="E21920" s="1">
        <v>8</v>
      </c>
      <c r="F21920" s="1">
        <v>1</v>
      </c>
      <c r="G21920" s="1">
        <v>0</v>
      </c>
      <c r="H21920" s="1">
        <v>7</v>
      </c>
      <c r="I21920" s="15">
        <v>0.125</v>
      </c>
      <c r="J21920">
        <f t="shared" si="342"/>
        <v>40</v>
      </c>
    </row>
    <row r="21921" spans="1:10" x14ac:dyDescent="0.3">
      <c r="A21921" t="s">
        <v>21932</v>
      </c>
      <c r="C21921" s="18">
        <v>338.88168892552642</v>
      </c>
      <c r="D21921" s="1"/>
      <c r="E21921" s="1">
        <v>53</v>
      </c>
      <c r="F21921" s="1">
        <v>19</v>
      </c>
      <c r="G21921" s="1">
        <v>0</v>
      </c>
      <c r="H21921" s="1">
        <v>34</v>
      </c>
      <c r="I21921" s="15">
        <v>0.35849056603773582</v>
      </c>
      <c r="J21921">
        <f t="shared" si="342"/>
        <v>20</v>
      </c>
    </row>
    <row r="21922" spans="1:10" x14ac:dyDescent="0.3">
      <c r="A21922" t="s">
        <v>22077</v>
      </c>
      <c r="C21922" s="18">
        <v>338.86165321497839</v>
      </c>
      <c r="D21922" s="1"/>
      <c r="E21922" s="1">
        <v>17</v>
      </c>
      <c r="F21922" s="1">
        <v>4</v>
      </c>
      <c r="G21922" s="1">
        <v>0</v>
      </c>
      <c r="H21922" s="1">
        <v>13</v>
      </c>
      <c r="I21922" s="15">
        <v>0.23529411764705882</v>
      </c>
      <c r="J21922">
        <f t="shared" si="342"/>
        <v>40</v>
      </c>
    </row>
    <row r="21923" spans="1:10" x14ac:dyDescent="0.3">
      <c r="A21923" t="s">
        <v>20372</v>
      </c>
      <c r="C21923" s="18">
        <v>338.85629918817449</v>
      </c>
      <c r="D21923" s="1"/>
      <c r="E21923" s="1">
        <v>17</v>
      </c>
      <c r="F21923" s="1">
        <v>4</v>
      </c>
      <c r="G21923" s="1">
        <v>0</v>
      </c>
      <c r="H21923" s="1">
        <v>13</v>
      </c>
      <c r="I21923" s="15">
        <v>0.23529411764705882</v>
      </c>
      <c r="J21923">
        <f t="shared" si="342"/>
        <v>40</v>
      </c>
    </row>
    <row r="21924" spans="1:10" x14ac:dyDescent="0.3">
      <c r="A21924" t="s">
        <v>22099</v>
      </c>
      <c r="C21924" s="18">
        <v>286.57830191935011</v>
      </c>
      <c r="D21924" s="1"/>
      <c r="E21924" s="1">
        <v>21</v>
      </c>
      <c r="F21924" s="1">
        <v>4</v>
      </c>
      <c r="G21924" s="1">
        <v>0</v>
      </c>
      <c r="H21924" s="1">
        <v>17</v>
      </c>
      <c r="I21924" s="15">
        <v>0.19047619047619047</v>
      </c>
      <c r="J21924">
        <f t="shared" si="342"/>
        <v>40</v>
      </c>
    </row>
    <row r="21925" spans="1:10" x14ac:dyDescent="0.3">
      <c r="A21925" t="s">
        <v>22101</v>
      </c>
      <c r="C21925" s="18">
        <v>338.81804645820608</v>
      </c>
      <c r="D21925" s="1"/>
      <c r="E21925" s="1">
        <v>17</v>
      </c>
      <c r="F21925" s="1">
        <v>5</v>
      </c>
      <c r="G21925" s="1">
        <v>0</v>
      </c>
      <c r="H21925" s="1">
        <v>12</v>
      </c>
      <c r="I21925" s="15">
        <v>0.29411764705882354</v>
      </c>
      <c r="J21925">
        <f t="shared" si="342"/>
        <v>40</v>
      </c>
    </row>
    <row r="21926" spans="1:10" x14ac:dyDescent="0.3">
      <c r="A21926" t="s">
        <v>21972</v>
      </c>
      <c r="C21926" s="18">
        <v>338.81505072710678</v>
      </c>
      <c r="D21926" s="1"/>
      <c r="E21926" s="1">
        <v>41</v>
      </c>
      <c r="F21926" s="1">
        <v>11</v>
      </c>
      <c r="G21926" s="1">
        <v>0</v>
      </c>
      <c r="H21926" s="1">
        <v>30</v>
      </c>
      <c r="I21926" s="15">
        <v>0.26829268292682928</v>
      </c>
      <c r="J21926">
        <f t="shared" si="342"/>
        <v>20</v>
      </c>
    </row>
    <row r="21927" spans="1:10" x14ac:dyDescent="0.3">
      <c r="A21927" t="s">
        <v>21934</v>
      </c>
      <c r="C21927" s="18">
        <v>338.81046773060308</v>
      </c>
      <c r="D21927" s="1"/>
      <c r="E21927" s="1">
        <v>10</v>
      </c>
      <c r="F21927" s="1">
        <v>0</v>
      </c>
      <c r="G21927" s="1">
        <v>3</v>
      </c>
      <c r="H21927" s="1">
        <v>7</v>
      </c>
      <c r="I21927" s="15">
        <v>0.15</v>
      </c>
      <c r="J21927">
        <f t="shared" si="342"/>
        <v>40</v>
      </c>
    </row>
    <row r="21928" spans="1:10" x14ac:dyDescent="0.3">
      <c r="A21928" t="s">
        <v>21935</v>
      </c>
      <c r="C21928" s="18">
        <v>338.80911077315255</v>
      </c>
      <c r="D21928" s="1"/>
      <c r="E21928" s="1">
        <v>23</v>
      </c>
      <c r="F21928" s="1">
        <v>6</v>
      </c>
      <c r="G21928" s="1">
        <v>0</v>
      </c>
      <c r="H21928" s="1">
        <v>17</v>
      </c>
      <c r="I21928" s="15">
        <v>0.2608695652173913</v>
      </c>
      <c r="J21928">
        <f t="shared" si="342"/>
        <v>40</v>
      </c>
    </row>
    <row r="21929" spans="1:10" x14ac:dyDescent="0.3">
      <c r="A21929" t="s">
        <v>21985</v>
      </c>
      <c r="C21929" s="18">
        <v>338.80206190398764</v>
      </c>
      <c r="D21929" s="1"/>
      <c r="E21929" s="1">
        <v>41</v>
      </c>
      <c r="F21929" s="1">
        <v>14</v>
      </c>
      <c r="G21929" s="1">
        <v>1</v>
      </c>
      <c r="H21929" s="1">
        <v>26</v>
      </c>
      <c r="I21929" s="15">
        <v>0.35365853658536583</v>
      </c>
      <c r="J21929">
        <f t="shared" si="342"/>
        <v>20</v>
      </c>
    </row>
    <row r="21930" spans="1:10" x14ac:dyDescent="0.3">
      <c r="A21930" t="s">
        <v>21939</v>
      </c>
      <c r="C21930" s="18">
        <v>338.78249745081439</v>
      </c>
      <c r="D21930" s="1"/>
      <c r="E21930" s="1">
        <v>19</v>
      </c>
      <c r="F21930" s="1">
        <v>5</v>
      </c>
      <c r="G21930" s="1">
        <v>1</v>
      </c>
      <c r="H21930" s="1">
        <v>13</v>
      </c>
      <c r="I21930" s="15">
        <v>0.28947368421052633</v>
      </c>
      <c r="J21930">
        <f t="shared" si="342"/>
        <v>40</v>
      </c>
    </row>
    <row r="21931" spans="1:10" x14ac:dyDescent="0.3">
      <c r="A21931" t="s">
        <v>21938</v>
      </c>
      <c r="C21931" s="18">
        <v>338.76381015724536</v>
      </c>
      <c r="D21931" s="1"/>
      <c r="E21931" s="1">
        <v>13</v>
      </c>
      <c r="F21931" s="1">
        <v>3</v>
      </c>
      <c r="G21931" s="1">
        <v>0</v>
      </c>
      <c r="H21931" s="1">
        <v>10</v>
      </c>
      <c r="I21931" s="15">
        <v>0.23076923076923078</v>
      </c>
      <c r="J21931">
        <f t="shared" si="342"/>
        <v>40</v>
      </c>
    </row>
    <row r="21932" spans="1:10" x14ac:dyDescent="0.3">
      <c r="A21932" t="s">
        <v>22039</v>
      </c>
      <c r="C21932" s="18">
        <v>338.71816343655098</v>
      </c>
      <c r="D21932" s="1"/>
      <c r="E21932" s="1">
        <v>21</v>
      </c>
      <c r="F21932" s="1">
        <v>6</v>
      </c>
      <c r="G21932" s="1">
        <v>0</v>
      </c>
      <c r="H21932" s="1">
        <v>15</v>
      </c>
      <c r="I21932" s="15">
        <v>0.2857142857142857</v>
      </c>
      <c r="J21932">
        <f t="shared" si="342"/>
        <v>40</v>
      </c>
    </row>
    <row r="21933" spans="1:10" x14ac:dyDescent="0.3">
      <c r="A21933" t="s">
        <v>21941</v>
      </c>
      <c r="C21933" s="18">
        <v>338.68311198583842</v>
      </c>
      <c r="D21933" s="1"/>
      <c r="E21933" s="1">
        <v>11</v>
      </c>
      <c r="F21933" s="1">
        <v>2</v>
      </c>
      <c r="G21933" s="1">
        <v>0</v>
      </c>
      <c r="H21933" s="1">
        <v>9</v>
      </c>
      <c r="I21933" s="15">
        <v>0.18181818181818182</v>
      </c>
      <c r="J21933">
        <f t="shared" si="342"/>
        <v>40</v>
      </c>
    </row>
    <row r="21934" spans="1:10" x14ac:dyDescent="0.3">
      <c r="A21934" t="s">
        <v>21942</v>
      </c>
      <c r="C21934" s="18">
        <v>338.63982730952137</v>
      </c>
      <c r="D21934" s="1"/>
      <c r="E21934" s="1">
        <v>10</v>
      </c>
      <c r="F21934" s="1">
        <v>2</v>
      </c>
      <c r="G21934" s="1">
        <v>0</v>
      </c>
      <c r="H21934" s="1">
        <v>8</v>
      </c>
      <c r="I21934" s="15">
        <v>0.2</v>
      </c>
      <c r="J21934">
        <f t="shared" si="342"/>
        <v>40</v>
      </c>
    </row>
    <row r="21935" spans="1:10" x14ac:dyDescent="0.3">
      <c r="A21935" t="s">
        <v>21945</v>
      </c>
      <c r="C21935" s="18">
        <v>338.61417833515367</v>
      </c>
      <c r="D21935" s="1"/>
      <c r="E21935" s="1">
        <v>17</v>
      </c>
      <c r="F21935" s="1">
        <v>3</v>
      </c>
      <c r="G21935" s="1">
        <v>2</v>
      </c>
      <c r="H21935" s="1">
        <v>12</v>
      </c>
      <c r="I21935" s="15">
        <v>0.23529411764705882</v>
      </c>
      <c r="J21935">
        <f t="shared" si="342"/>
        <v>40</v>
      </c>
    </row>
    <row r="21936" spans="1:10" x14ac:dyDescent="0.3">
      <c r="A21936" t="s">
        <v>21943</v>
      </c>
      <c r="C21936" s="18">
        <v>338.57193328696127</v>
      </c>
      <c r="D21936" s="1"/>
      <c r="E21936" s="1">
        <v>8</v>
      </c>
      <c r="F21936" s="1">
        <v>1</v>
      </c>
      <c r="G21936" s="1">
        <v>0</v>
      </c>
      <c r="H21936" s="1">
        <v>7</v>
      </c>
      <c r="I21936" s="15">
        <v>0.125</v>
      </c>
      <c r="J21936">
        <f t="shared" si="342"/>
        <v>40</v>
      </c>
    </row>
    <row r="21937" spans="1:10" x14ac:dyDescent="0.3">
      <c r="A21937" t="s">
        <v>21944</v>
      </c>
      <c r="C21937" s="18">
        <v>338.53172108615797</v>
      </c>
      <c r="D21937" s="1"/>
      <c r="E21937" s="1">
        <v>28</v>
      </c>
      <c r="F21937" s="1">
        <v>10</v>
      </c>
      <c r="G21937" s="1">
        <v>2</v>
      </c>
      <c r="H21937" s="1">
        <v>16</v>
      </c>
      <c r="I21937" s="15">
        <v>0.39285714285714285</v>
      </c>
      <c r="J21937">
        <f t="shared" si="342"/>
        <v>40</v>
      </c>
    </row>
    <row r="21938" spans="1:10" x14ac:dyDescent="0.3">
      <c r="A21938" t="s">
        <v>21947</v>
      </c>
      <c r="C21938" s="18">
        <v>338.51777551133256</v>
      </c>
      <c r="D21938" s="1"/>
      <c r="E21938" s="1">
        <v>9</v>
      </c>
      <c r="F21938" s="1">
        <v>1</v>
      </c>
      <c r="G21938" s="1">
        <v>0</v>
      </c>
      <c r="H21938" s="1">
        <v>8</v>
      </c>
      <c r="I21938" s="15">
        <v>0.1111111111111111</v>
      </c>
      <c r="J21938">
        <f t="shared" si="342"/>
        <v>40</v>
      </c>
    </row>
    <row r="21939" spans="1:10" x14ac:dyDescent="0.3">
      <c r="A21939" t="s">
        <v>21948</v>
      </c>
      <c r="C21939" s="18">
        <v>338.51590229452069</v>
      </c>
      <c r="D21939" s="1"/>
      <c r="E21939" s="1">
        <v>30</v>
      </c>
      <c r="F21939" s="1">
        <v>10</v>
      </c>
      <c r="G21939" s="1">
        <v>0</v>
      </c>
      <c r="H21939" s="1">
        <v>20</v>
      </c>
      <c r="I21939" s="15">
        <v>0.33333333333333331</v>
      </c>
      <c r="J21939">
        <f t="shared" si="342"/>
        <v>40</v>
      </c>
    </row>
    <row r="21940" spans="1:10" x14ac:dyDescent="0.3">
      <c r="A21940" t="s">
        <v>21949</v>
      </c>
      <c r="C21940" s="18">
        <v>338.47445411168383</v>
      </c>
      <c r="D21940" s="1"/>
      <c r="E21940" s="1">
        <v>26</v>
      </c>
      <c r="F21940" s="1">
        <v>9</v>
      </c>
      <c r="G21940" s="1">
        <v>0</v>
      </c>
      <c r="H21940" s="1">
        <v>17</v>
      </c>
      <c r="I21940" s="15">
        <v>0.34615384615384615</v>
      </c>
      <c r="J21940">
        <f t="shared" si="342"/>
        <v>40</v>
      </c>
    </row>
    <row r="21941" spans="1:10" x14ac:dyDescent="0.3">
      <c r="A21941" t="s">
        <v>21950</v>
      </c>
      <c r="C21941" s="18">
        <v>338.47061722141365</v>
      </c>
      <c r="D21941" s="1"/>
      <c r="E21941" s="1">
        <v>119</v>
      </c>
      <c r="F21941" s="1">
        <v>48</v>
      </c>
      <c r="G21941" s="1">
        <v>1</v>
      </c>
      <c r="H21941" s="1">
        <v>70</v>
      </c>
      <c r="I21941" s="15">
        <v>0.40756302521008403</v>
      </c>
      <c r="J21941">
        <f t="shared" si="342"/>
        <v>20</v>
      </c>
    </row>
    <row r="21942" spans="1:10" x14ac:dyDescent="0.3">
      <c r="A21942" s="21" t="s">
        <v>22058</v>
      </c>
      <c r="C21942" s="18">
        <v>338.41284310303081</v>
      </c>
      <c r="D21942" s="1"/>
      <c r="E21942" s="1">
        <v>18</v>
      </c>
      <c r="F21942" s="1">
        <v>4</v>
      </c>
      <c r="G21942" s="1">
        <v>2</v>
      </c>
      <c r="H21942" s="1">
        <v>12</v>
      </c>
      <c r="I21942" s="15">
        <v>0.27777777777777779</v>
      </c>
      <c r="J21942">
        <f t="shared" si="342"/>
        <v>40</v>
      </c>
    </row>
    <row r="21943" spans="1:10" x14ac:dyDescent="0.3">
      <c r="A21943" t="s">
        <v>21953</v>
      </c>
      <c r="C21943" s="18">
        <v>338.38441063532952</v>
      </c>
      <c r="D21943" s="1"/>
      <c r="E21943" s="1">
        <v>9</v>
      </c>
      <c r="F21943" s="1">
        <v>1</v>
      </c>
      <c r="G21943" s="1">
        <v>0</v>
      </c>
      <c r="H21943" s="1">
        <v>8</v>
      </c>
      <c r="I21943" s="15">
        <v>0.1111111111111111</v>
      </c>
      <c r="J21943">
        <f t="shared" si="342"/>
        <v>40</v>
      </c>
    </row>
    <row r="21944" spans="1:10" x14ac:dyDescent="0.3">
      <c r="A21944" t="s">
        <v>21954</v>
      </c>
      <c r="C21944" s="18">
        <v>338.37990804765809</v>
      </c>
      <c r="D21944" s="1"/>
      <c r="E21944" s="1">
        <v>15</v>
      </c>
      <c r="F21944" s="1">
        <v>4</v>
      </c>
      <c r="G21944" s="1">
        <v>0</v>
      </c>
      <c r="H21944" s="1">
        <v>11</v>
      </c>
      <c r="I21944" s="15">
        <v>0.26666666666666666</v>
      </c>
      <c r="J21944">
        <f t="shared" si="342"/>
        <v>40</v>
      </c>
    </row>
    <row r="21945" spans="1:10" x14ac:dyDescent="0.3">
      <c r="A21945" t="s">
        <v>21955</v>
      </c>
      <c r="C21945" s="18">
        <v>338.37056550043604</v>
      </c>
      <c r="D21945" s="1"/>
      <c r="E21945" s="1">
        <v>10</v>
      </c>
      <c r="F21945" s="1">
        <v>1</v>
      </c>
      <c r="G21945" s="1">
        <v>1</v>
      </c>
      <c r="H21945" s="1">
        <v>8</v>
      </c>
      <c r="I21945" s="15">
        <v>0.15</v>
      </c>
      <c r="J21945">
        <f t="shared" si="342"/>
        <v>40</v>
      </c>
    </row>
    <row r="21946" spans="1:10" x14ac:dyDescent="0.3">
      <c r="A21946" t="s">
        <v>21956</v>
      </c>
      <c r="C21946" s="18">
        <v>371.54894344037973</v>
      </c>
      <c r="D21946" s="1"/>
      <c r="E21946" s="1">
        <v>18</v>
      </c>
      <c r="F21946" s="1">
        <v>4</v>
      </c>
      <c r="G21946" s="1">
        <v>2</v>
      </c>
      <c r="H21946" s="1">
        <v>12</v>
      </c>
      <c r="I21946" s="15">
        <v>0.27777777777777779</v>
      </c>
      <c r="J21946">
        <f t="shared" si="342"/>
        <v>40</v>
      </c>
    </row>
    <row r="21947" spans="1:10" x14ac:dyDescent="0.3">
      <c r="A21947" t="s">
        <v>21958</v>
      </c>
      <c r="C21947" s="18">
        <v>338.35090836506305</v>
      </c>
      <c r="D21947" s="1"/>
      <c r="E21947" s="1">
        <v>20</v>
      </c>
      <c r="F21947" s="1">
        <v>6</v>
      </c>
      <c r="G21947" s="1">
        <v>0</v>
      </c>
      <c r="H21947" s="1">
        <v>14</v>
      </c>
      <c r="I21947" s="15">
        <v>0.3</v>
      </c>
      <c r="J21947">
        <f t="shared" si="342"/>
        <v>40</v>
      </c>
    </row>
    <row r="21948" spans="1:10" x14ac:dyDescent="0.3">
      <c r="A21948" t="s">
        <v>22117</v>
      </c>
      <c r="C21948" s="18">
        <v>338.33326678418348</v>
      </c>
      <c r="D21948" s="1"/>
      <c r="E21948" s="1">
        <v>50</v>
      </c>
      <c r="F21948" s="1">
        <v>18</v>
      </c>
      <c r="G21948" s="1">
        <v>1</v>
      </c>
      <c r="H21948" s="1">
        <v>31</v>
      </c>
      <c r="I21948" s="15">
        <v>0.37</v>
      </c>
      <c r="J21948">
        <f t="shared" si="342"/>
        <v>20</v>
      </c>
    </row>
    <row r="21949" spans="1:10" x14ac:dyDescent="0.3">
      <c r="A21949" t="s">
        <v>22303</v>
      </c>
      <c r="C21949" s="18">
        <v>338.32696567821694</v>
      </c>
      <c r="D21949" s="1"/>
      <c r="E21949" s="1">
        <v>22</v>
      </c>
      <c r="F21949" s="1">
        <v>7</v>
      </c>
      <c r="G21949" s="1">
        <v>0</v>
      </c>
      <c r="H21949" s="1">
        <v>15</v>
      </c>
      <c r="I21949" s="15">
        <v>0.31818181818181818</v>
      </c>
      <c r="J21949">
        <f t="shared" si="342"/>
        <v>40</v>
      </c>
    </row>
    <row r="21950" spans="1:10" x14ac:dyDescent="0.3">
      <c r="A21950" t="s">
        <v>21957</v>
      </c>
      <c r="C21950" s="18">
        <v>338.30722961587594</v>
      </c>
      <c r="D21950" s="1"/>
      <c r="E21950" s="1">
        <v>20</v>
      </c>
      <c r="F21950" s="1">
        <v>5</v>
      </c>
      <c r="G21950" s="1">
        <v>1</v>
      </c>
      <c r="H21950" s="1">
        <v>14</v>
      </c>
      <c r="I21950" s="15">
        <v>0.27500000000000002</v>
      </c>
      <c r="J21950">
        <f t="shared" si="342"/>
        <v>40</v>
      </c>
    </row>
    <row r="21951" spans="1:10" x14ac:dyDescent="0.3">
      <c r="A21951" t="s">
        <v>21959</v>
      </c>
      <c r="C21951" s="18">
        <v>338.27495553467588</v>
      </c>
      <c r="D21951" s="1"/>
      <c r="E21951" s="1">
        <v>14</v>
      </c>
      <c r="F21951" s="1">
        <v>3</v>
      </c>
      <c r="G21951" s="1">
        <v>0</v>
      </c>
      <c r="H21951" s="1">
        <v>11</v>
      </c>
      <c r="I21951" s="15">
        <v>0.21428571428571427</v>
      </c>
      <c r="J21951">
        <f t="shared" si="342"/>
        <v>40</v>
      </c>
    </row>
    <row r="21952" spans="1:10" x14ac:dyDescent="0.3">
      <c r="A21952" t="s">
        <v>21962</v>
      </c>
      <c r="C21952" s="18">
        <v>338.27424627052727</v>
      </c>
      <c r="D21952" s="1"/>
      <c r="E21952" s="1">
        <v>15</v>
      </c>
      <c r="F21952" s="1">
        <v>4</v>
      </c>
      <c r="G21952" s="1">
        <v>0</v>
      </c>
      <c r="H21952" s="1">
        <v>11</v>
      </c>
      <c r="I21952" s="15">
        <v>0.26666666666666666</v>
      </c>
      <c r="J21952">
        <f t="shared" si="342"/>
        <v>40</v>
      </c>
    </row>
    <row r="21953" spans="1:10" x14ac:dyDescent="0.3">
      <c r="A21953" t="s">
        <v>21960</v>
      </c>
      <c r="C21953" s="18">
        <v>338.23568149760297</v>
      </c>
      <c r="D21953" s="1"/>
      <c r="E21953" s="1">
        <v>6</v>
      </c>
      <c r="F21953" s="1">
        <v>0</v>
      </c>
      <c r="G21953" s="1">
        <v>0</v>
      </c>
      <c r="H21953" s="1">
        <v>6</v>
      </c>
      <c r="I21953" s="15">
        <v>0</v>
      </c>
      <c r="J21953">
        <f t="shared" si="342"/>
        <v>40</v>
      </c>
    </row>
    <row r="21954" spans="1:10" x14ac:dyDescent="0.3">
      <c r="A21954" t="s">
        <v>21961</v>
      </c>
      <c r="C21954" s="18">
        <v>338.23479191449826</v>
      </c>
      <c r="D21954" s="1"/>
      <c r="E21954" s="1">
        <v>14</v>
      </c>
      <c r="F21954" s="1">
        <v>4</v>
      </c>
      <c r="G21954" s="1">
        <v>0</v>
      </c>
      <c r="H21954" s="1">
        <v>10</v>
      </c>
      <c r="I21954" s="15">
        <v>0.2857142857142857</v>
      </c>
      <c r="J21954">
        <f t="shared" si="342"/>
        <v>40</v>
      </c>
    </row>
    <row r="21955" spans="1:10" x14ac:dyDescent="0.3">
      <c r="A21955" t="s">
        <v>21963</v>
      </c>
      <c r="C21955" s="18">
        <v>338.21284781642174</v>
      </c>
      <c r="D21955" s="1"/>
      <c r="E21955" s="1">
        <v>9</v>
      </c>
      <c r="F21955" s="1">
        <v>1</v>
      </c>
      <c r="G21955" s="1">
        <v>0</v>
      </c>
      <c r="H21955" s="1">
        <v>8</v>
      </c>
      <c r="I21955" s="15">
        <v>0.1111111111111111</v>
      </c>
      <c r="J21955">
        <f t="shared" si="342"/>
        <v>40</v>
      </c>
    </row>
    <row r="21956" spans="1:10" x14ac:dyDescent="0.3">
      <c r="A21956" t="s">
        <v>21964</v>
      </c>
      <c r="C21956" s="18">
        <v>338.19162661514753</v>
      </c>
      <c r="D21956" s="1"/>
      <c r="E21956" s="1">
        <v>17</v>
      </c>
      <c r="F21956" s="1">
        <v>4</v>
      </c>
      <c r="G21956" s="1">
        <v>0</v>
      </c>
      <c r="H21956" s="1">
        <v>13</v>
      </c>
      <c r="I21956" s="15">
        <v>0.23529411764705882</v>
      </c>
      <c r="J21956">
        <f t="shared" ref="J21956:J22019" si="343">IF(E21956&lt;=30,40,20)</f>
        <v>40</v>
      </c>
    </row>
    <row r="21957" spans="1:10" x14ac:dyDescent="0.3">
      <c r="A21957" s="21" t="s">
        <v>21965</v>
      </c>
      <c r="C21957" s="18">
        <v>338.17819717166407</v>
      </c>
      <c r="D21957" s="1"/>
      <c r="E21957" s="1">
        <v>11</v>
      </c>
      <c r="F21957" s="1">
        <v>2</v>
      </c>
      <c r="G21957" s="1">
        <v>0</v>
      </c>
      <c r="H21957" s="1">
        <v>9</v>
      </c>
      <c r="I21957" s="15">
        <v>0.18181818181818182</v>
      </c>
      <c r="J21957">
        <f t="shared" si="343"/>
        <v>40</v>
      </c>
    </row>
    <row r="21958" spans="1:10" x14ac:dyDescent="0.3">
      <c r="A21958" t="s">
        <v>21966</v>
      </c>
      <c r="C21958" s="18">
        <v>338.15146000171364</v>
      </c>
      <c r="D21958" s="1"/>
      <c r="E21958" s="1">
        <v>11</v>
      </c>
      <c r="F21958" s="1">
        <v>2</v>
      </c>
      <c r="G21958" s="1">
        <v>0</v>
      </c>
      <c r="H21958" s="1">
        <v>9</v>
      </c>
      <c r="I21958" s="15">
        <v>0.18181818181818182</v>
      </c>
      <c r="J21958">
        <f t="shared" si="343"/>
        <v>40</v>
      </c>
    </row>
    <row r="21959" spans="1:10" x14ac:dyDescent="0.3">
      <c r="A21959" t="s">
        <v>21967</v>
      </c>
      <c r="C21959" s="18">
        <v>338.14879343672817</v>
      </c>
      <c r="D21959" s="1"/>
      <c r="E21959" s="1">
        <v>17</v>
      </c>
      <c r="F21959" s="1">
        <v>5</v>
      </c>
      <c r="G21959" s="1">
        <v>0</v>
      </c>
      <c r="H21959" s="1">
        <v>12</v>
      </c>
      <c r="I21959" s="15">
        <v>0.29411764705882354</v>
      </c>
      <c r="J21959">
        <f t="shared" si="343"/>
        <v>40</v>
      </c>
    </row>
    <row r="21960" spans="1:10" x14ac:dyDescent="0.3">
      <c r="A21960" t="s">
        <v>21968</v>
      </c>
      <c r="C21960" s="18">
        <v>338.12452170674101</v>
      </c>
      <c r="D21960" s="1"/>
      <c r="E21960" s="1">
        <v>8</v>
      </c>
      <c r="F21960" s="1">
        <v>0</v>
      </c>
      <c r="G21960" s="1">
        <v>2</v>
      </c>
      <c r="H21960" s="1">
        <v>6</v>
      </c>
      <c r="I21960" s="15">
        <v>0.125</v>
      </c>
      <c r="J21960">
        <f t="shared" si="343"/>
        <v>40</v>
      </c>
    </row>
    <row r="21961" spans="1:10" x14ac:dyDescent="0.3">
      <c r="A21961" t="s">
        <v>21970</v>
      </c>
      <c r="C21961" s="18">
        <v>338.0968559188629</v>
      </c>
      <c r="D21961" s="1"/>
      <c r="E21961" s="1">
        <v>15</v>
      </c>
      <c r="F21961" s="1">
        <v>4</v>
      </c>
      <c r="G21961" s="1">
        <v>0</v>
      </c>
      <c r="H21961" s="1">
        <v>11</v>
      </c>
      <c r="I21961" s="15">
        <v>0.26666666666666666</v>
      </c>
      <c r="J21961">
        <f t="shared" si="343"/>
        <v>40</v>
      </c>
    </row>
    <row r="21962" spans="1:10" x14ac:dyDescent="0.3">
      <c r="A21962" t="s">
        <v>21971</v>
      </c>
      <c r="C21962" s="18">
        <v>338.09602614284034</v>
      </c>
      <c r="D21962" s="1"/>
      <c r="E21962" s="1">
        <v>9</v>
      </c>
      <c r="F21962" s="1">
        <v>1</v>
      </c>
      <c r="G21962" s="1">
        <v>0</v>
      </c>
      <c r="H21962" s="1">
        <v>8</v>
      </c>
      <c r="I21962" s="15">
        <v>0.1111111111111111</v>
      </c>
      <c r="J21962">
        <f t="shared" si="343"/>
        <v>40</v>
      </c>
    </row>
    <row r="21963" spans="1:10" x14ac:dyDescent="0.3">
      <c r="A21963" t="s">
        <v>21973</v>
      </c>
      <c r="C21963" s="18">
        <v>338.0665549047626</v>
      </c>
      <c r="D21963" s="1"/>
      <c r="E21963" s="1">
        <v>9</v>
      </c>
      <c r="F21963" s="1">
        <v>1</v>
      </c>
      <c r="G21963" s="1">
        <v>0</v>
      </c>
      <c r="H21963" s="1">
        <v>8</v>
      </c>
      <c r="I21963" s="15">
        <v>0.1111111111111111</v>
      </c>
      <c r="J21963">
        <f t="shared" si="343"/>
        <v>40</v>
      </c>
    </row>
    <row r="21964" spans="1:10" x14ac:dyDescent="0.3">
      <c r="A21964" t="s">
        <v>21974</v>
      </c>
      <c r="C21964" s="18">
        <v>338.03802463192523</v>
      </c>
      <c r="D21964" s="1"/>
      <c r="E21964" s="1">
        <v>11</v>
      </c>
      <c r="F21964" s="1">
        <v>2</v>
      </c>
      <c r="G21964" s="1">
        <v>0</v>
      </c>
      <c r="H21964" s="1">
        <v>9</v>
      </c>
      <c r="I21964" s="15">
        <v>0.18181818181818182</v>
      </c>
      <c r="J21964">
        <f t="shared" si="343"/>
        <v>40</v>
      </c>
    </row>
    <row r="21965" spans="1:10" x14ac:dyDescent="0.3">
      <c r="A21965" t="s">
        <v>20894</v>
      </c>
      <c r="C21965" s="18">
        <v>338.01859161619353</v>
      </c>
      <c r="D21965" s="1"/>
      <c r="E21965" s="1">
        <v>99</v>
      </c>
      <c r="F21965" s="1">
        <v>34</v>
      </c>
      <c r="G21965" s="1">
        <v>3</v>
      </c>
      <c r="H21965" s="1">
        <v>62</v>
      </c>
      <c r="I21965" s="15">
        <v>0.35858585858585856</v>
      </c>
      <c r="J21965">
        <f t="shared" si="343"/>
        <v>20</v>
      </c>
    </row>
    <row r="21966" spans="1:10" x14ac:dyDescent="0.3">
      <c r="A21966" t="s">
        <v>21977</v>
      </c>
      <c r="C21966" s="18">
        <v>337.98951126649689</v>
      </c>
      <c r="D21966" s="1"/>
      <c r="E21966" s="1">
        <v>6</v>
      </c>
      <c r="F21966" s="1">
        <v>0</v>
      </c>
      <c r="G21966" s="1">
        <v>0</v>
      </c>
      <c r="H21966" s="1">
        <v>6</v>
      </c>
      <c r="I21966" s="15">
        <v>0</v>
      </c>
      <c r="J21966">
        <f t="shared" si="343"/>
        <v>40</v>
      </c>
    </row>
    <row r="21967" spans="1:10" x14ac:dyDescent="0.3">
      <c r="A21967" t="s">
        <v>22096</v>
      </c>
      <c r="C21967" s="18">
        <v>337.98190047448981</v>
      </c>
      <c r="D21967" s="1"/>
      <c r="E21967" s="1">
        <v>8</v>
      </c>
      <c r="F21967" s="1">
        <v>0</v>
      </c>
      <c r="G21967" s="1">
        <v>1</v>
      </c>
      <c r="H21967" s="1">
        <v>7</v>
      </c>
      <c r="I21967" s="15">
        <v>6.25E-2</v>
      </c>
      <c r="J21967">
        <f t="shared" si="343"/>
        <v>40</v>
      </c>
    </row>
    <row r="21968" spans="1:10" x14ac:dyDescent="0.3">
      <c r="A21968" t="s">
        <v>21684</v>
      </c>
      <c r="C21968" s="18">
        <v>337.92304626385248</v>
      </c>
      <c r="D21968" s="1"/>
      <c r="E21968" s="1">
        <v>31</v>
      </c>
      <c r="F21968" s="1">
        <v>10</v>
      </c>
      <c r="G21968" s="1">
        <v>0</v>
      </c>
      <c r="H21968" s="1">
        <v>21</v>
      </c>
      <c r="I21968" s="15">
        <v>0.32258064516129031</v>
      </c>
      <c r="J21968">
        <f t="shared" si="343"/>
        <v>20</v>
      </c>
    </row>
    <row r="21969" spans="1:10" x14ac:dyDescent="0.3">
      <c r="A21969" t="s">
        <v>21979</v>
      </c>
      <c r="C21969" s="18">
        <v>337.92175957732661</v>
      </c>
      <c r="D21969" s="1"/>
      <c r="E21969" s="1">
        <v>15</v>
      </c>
      <c r="F21969" s="1">
        <v>4</v>
      </c>
      <c r="G21969" s="1">
        <v>0</v>
      </c>
      <c r="H21969" s="1">
        <v>11</v>
      </c>
      <c r="I21969" s="15">
        <v>0.26666666666666666</v>
      </c>
      <c r="J21969">
        <f t="shared" si="343"/>
        <v>40</v>
      </c>
    </row>
    <row r="21970" spans="1:10" x14ac:dyDescent="0.3">
      <c r="A21970" s="21" t="s">
        <v>21978</v>
      </c>
      <c r="C21970" s="18">
        <v>337.87316474412398</v>
      </c>
      <c r="D21970" s="1"/>
      <c r="E21970" s="1">
        <v>15</v>
      </c>
      <c r="F21970" s="1">
        <v>3</v>
      </c>
      <c r="G21970" s="1">
        <v>2</v>
      </c>
      <c r="H21970" s="1">
        <v>10</v>
      </c>
      <c r="I21970" s="15">
        <v>0.26666666666666666</v>
      </c>
      <c r="J21970">
        <f t="shared" si="343"/>
        <v>40</v>
      </c>
    </row>
    <row r="21971" spans="1:10" x14ac:dyDescent="0.3">
      <c r="A21971" t="s">
        <v>21981</v>
      </c>
      <c r="C21971" s="18">
        <v>337.81381847577558</v>
      </c>
      <c r="D21971" s="1"/>
      <c r="E21971" s="1">
        <v>9</v>
      </c>
      <c r="F21971" s="1">
        <v>1</v>
      </c>
      <c r="G21971" s="1">
        <v>0</v>
      </c>
      <c r="H21971" s="1">
        <v>8</v>
      </c>
      <c r="I21971" s="15">
        <v>0.1111111111111111</v>
      </c>
      <c r="J21971">
        <f t="shared" si="343"/>
        <v>40</v>
      </c>
    </row>
    <row r="21972" spans="1:10" x14ac:dyDescent="0.3">
      <c r="A21972" t="s">
        <v>22025</v>
      </c>
      <c r="C21972" s="18">
        <v>337.78104633099662</v>
      </c>
      <c r="D21972" s="1"/>
      <c r="E21972" s="1">
        <v>18</v>
      </c>
      <c r="F21972" s="1">
        <v>5</v>
      </c>
      <c r="G21972" s="1">
        <v>0</v>
      </c>
      <c r="H21972" s="1">
        <v>13</v>
      </c>
      <c r="I21972" s="15">
        <v>0.27777777777777779</v>
      </c>
      <c r="J21972">
        <f t="shared" si="343"/>
        <v>40</v>
      </c>
    </row>
    <row r="21973" spans="1:10" x14ac:dyDescent="0.3">
      <c r="A21973" t="s">
        <v>21982</v>
      </c>
      <c r="C21973" s="18">
        <v>337.76051660502196</v>
      </c>
      <c r="D21973" s="1"/>
      <c r="E21973" s="1">
        <v>20</v>
      </c>
      <c r="F21973" s="1">
        <v>6</v>
      </c>
      <c r="G21973" s="1">
        <v>2</v>
      </c>
      <c r="H21973" s="1">
        <v>12</v>
      </c>
      <c r="I21973" s="15">
        <v>0.35</v>
      </c>
      <c r="J21973">
        <f t="shared" si="343"/>
        <v>40</v>
      </c>
    </row>
    <row r="21974" spans="1:10" x14ac:dyDescent="0.3">
      <c r="A21974" t="s">
        <v>21983</v>
      </c>
      <c r="C21974" s="18">
        <v>337.70354189068428</v>
      </c>
      <c r="D21974" s="1"/>
      <c r="E21974" s="1">
        <v>10</v>
      </c>
      <c r="F21974" s="1">
        <v>1</v>
      </c>
      <c r="G21974" s="1">
        <v>0</v>
      </c>
      <c r="H21974" s="1">
        <v>9</v>
      </c>
      <c r="I21974" s="15">
        <v>0.1</v>
      </c>
      <c r="J21974">
        <f t="shared" si="343"/>
        <v>40</v>
      </c>
    </row>
    <row r="21975" spans="1:10" x14ac:dyDescent="0.3">
      <c r="A21975" t="s">
        <v>22007</v>
      </c>
      <c r="C21975" s="18">
        <v>337.67971250324143</v>
      </c>
      <c r="D21975" s="1"/>
      <c r="E21975" s="1">
        <v>7</v>
      </c>
      <c r="F21975" s="1">
        <v>0</v>
      </c>
      <c r="G21975" s="1">
        <v>0</v>
      </c>
      <c r="H21975" s="1">
        <v>7</v>
      </c>
      <c r="I21975" s="15">
        <v>0</v>
      </c>
      <c r="J21975">
        <f t="shared" si="343"/>
        <v>40</v>
      </c>
    </row>
    <row r="21976" spans="1:10" x14ac:dyDescent="0.3">
      <c r="A21976" t="s">
        <v>21984</v>
      </c>
      <c r="C21976" s="18">
        <v>337.6699388979855</v>
      </c>
      <c r="D21976" s="1"/>
      <c r="E21976" s="1">
        <v>11</v>
      </c>
      <c r="F21976" s="1">
        <v>2</v>
      </c>
      <c r="G21976" s="1">
        <v>0</v>
      </c>
      <c r="H21976" s="1">
        <v>9</v>
      </c>
      <c r="I21976" s="15">
        <v>0.18181818181818182</v>
      </c>
      <c r="J21976">
        <f t="shared" si="343"/>
        <v>40</v>
      </c>
    </row>
    <row r="21977" spans="1:10" x14ac:dyDescent="0.3">
      <c r="A21977" t="s">
        <v>20168</v>
      </c>
      <c r="C21977" s="18">
        <v>337.65455811581131</v>
      </c>
      <c r="D21977" s="1"/>
      <c r="E21977" s="1">
        <v>9</v>
      </c>
      <c r="F21977" s="1">
        <v>1</v>
      </c>
      <c r="G21977" s="1">
        <v>0</v>
      </c>
      <c r="H21977" s="1">
        <v>8</v>
      </c>
      <c r="I21977" s="15">
        <v>0.1111111111111111</v>
      </c>
      <c r="J21977">
        <f t="shared" si="343"/>
        <v>40</v>
      </c>
    </row>
    <row r="21978" spans="1:10" x14ac:dyDescent="0.3">
      <c r="A21978" t="s">
        <v>22143</v>
      </c>
      <c r="C21978" s="18">
        <v>337.63454259384139</v>
      </c>
      <c r="D21978" s="1"/>
      <c r="E21978" s="1">
        <v>38</v>
      </c>
      <c r="F21978" s="1">
        <v>14</v>
      </c>
      <c r="G21978" s="1">
        <v>0</v>
      </c>
      <c r="H21978" s="1">
        <v>24</v>
      </c>
      <c r="I21978" s="15">
        <v>0.36842105263157893</v>
      </c>
      <c r="J21978">
        <f t="shared" si="343"/>
        <v>20</v>
      </c>
    </row>
    <row r="21979" spans="1:10" x14ac:dyDescent="0.3">
      <c r="A21979" t="s">
        <v>22006</v>
      </c>
      <c r="C21979" s="18">
        <v>337.63129806699095</v>
      </c>
      <c r="D21979" s="1"/>
      <c r="E21979" s="1">
        <v>44</v>
      </c>
      <c r="F21979" s="1">
        <v>20</v>
      </c>
      <c r="G21979" s="1">
        <v>2</v>
      </c>
      <c r="H21979" s="1">
        <v>22</v>
      </c>
      <c r="I21979" s="15">
        <v>0.47727272727272729</v>
      </c>
      <c r="J21979">
        <f t="shared" si="343"/>
        <v>20</v>
      </c>
    </row>
    <row r="21980" spans="1:10" x14ac:dyDescent="0.3">
      <c r="A21980" t="s">
        <v>21986</v>
      </c>
      <c r="C21980" s="18">
        <v>337.61701735511832</v>
      </c>
      <c r="D21980" s="1"/>
      <c r="E21980" s="1">
        <v>6</v>
      </c>
      <c r="F21980" s="1">
        <v>0</v>
      </c>
      <c r="G21980" s="1">
        <v>0</v>
      </c>
      <c r="H21980" s="1">
        <v>6</v>
      </c>
      <c r="I21980" s="15">
        <v>0</v>
      </c>
      <c r="J21980">
        <f t="shared" si="343"/>
        <v>40</v>
      </c>
    </row>
    <row r="21981" spans="1:10" x14ac:dyDescent="0.3">
      <c r="A21981" t="s">
        <v>21987</v>
      </c>
      <c r="C21981" s="18">
        <v>337.61064086058377</v>
      </c>
      <c r="D21981" s="1"/>
      <c r="E21981" s="1">
        <v>39</v>
      </c>
      <c r="F21981" s="1">
        <v>13</v>
      </c>
      <c r="G21981" s="1">
        <v>1</v>
      </c>
      <c r="H21981" s="1">
        <v>25</v>
      </c>
      <c r="I21981" s="15">
        <v>0.34615384615384615</v>
      </c>
      <c r="J21981">
        <f t="shared" si="343"/>
        <v>20</v>
      </c>
    </row>
    <row r="21982" spans="1:10" x14ac:dyDescent="0.3">
      <c r="A21982" t="s">
        <v>21988</v>
      </c>
      <c r="C21982" s="18">
        <v>337.59428930731093</v>
      </c>
      <c r="D21982" s="1"/>
      <c r="E21982" s="1">
        <v>6</v>
      </c>
      <c r="F21982" s="1">
        <v>0</v>
      </c>
      <c r="G21982" s="1">
        <v>0</v>
      </c>
      <c r="H21982" s="1">
        <v>6</v>
      </c>
      <c r="I21982" s="15">
        <v>0</v>
      </c>
      <c r="J21982">
        <f t="shared" si="343"/>
        <v>40</v>
      </c>
    </row>
    <row r="21983" spans="1:10" x14ac:dyDescent="0.3">
      <c r="A21983" t="s">
        <v>21998</v>
      </c>
      <c r="C21983" s="18">
        <v>337.58801552909745</v>
      </c>
      <c r="D21983" s="1"/>
      <c r="E21983" s="1">
        <v>28</v>
      </c>
      <c r="F21983" s="1">
        <v>10</v>
      </c>
      <c r="G21983" s="1">
        <v>0</v>
      </c>
      <c r="H21983" s="1">
        <v>18</v>
      </c>
      <c r="I21983" s="15">
        <v>0.35714285714285715</v>
      </c>
      <c r="J21983">
        <f t="shared" si="343"/>
        <v>40</v>
      </c>
    </row>
    <row r="21984" spans="1:10" x14ac:dyDescent="0.3">
      <c r="A21984" t="s">
        <v>21990</v>
      </c>
      <c r="C21984" s="18">
        <v>337.54784861989009</v>
      </c>
      <c r="D21984" s="1"/>
      <c r="E21984" s="1">
        <v>9</v>
      </c>
      <c r="F21984" s="1">
        <v>1</v>
      </c>
      <c r="G21984" s="1">
        <v>0</v>
      </c>
      <c r="H21984" s="1">
        <v>8</v>
      </c>
      <c r="I21984" s="15">
        <v>0.1111111111111111</v>
      </c>
      <c r="J21984">
        <f t="shared" si="343"/>
        <v>40</v>
      </c>
    </row>
    <row r="21985" spans="1:10" x14ac:dyDescent="0.3">
      <c r="A21985" t="s">
        <v>21980</v>
      </c>
      <c r="C21985" s="18">
        <v>337.50328291117864</v>
      </c>
      <c r="D21985" s="1"/>
      <c r="E21985" s="1">
        <v>85</v>
      </c>
      <c r="F21985" s="1">
        <v>30</v>
      </c>
      <c r="G21985" s="1">
        <v>0</v>
      </c>
      <c r="H21985" s="1">
        <v>55</v>
      </c>
      <c r="I21985" s="15">
        <v>0.35294117647058826</v>
      </c>
      <c r="J21985">
        <f t="shared" si="343"/>
        <v>20</v>
      </c>
    </row>
    <row r="21986" spans="1:10" x14ac:dyDescent="0.3">
      <c r="A21986" t="s">
        <v>21991</v>
      </c>
      <c r="C21986" s="18">
        <v>337.42261292943203</v>
      </c>
      <c r="D21986" s="1"/>
      <c r="E21986" s="1">
        <v>14</v>
      </c>
      <c r="F21986" s="1">
        <v>3</v>
      </c>
      <c r="G21986" s="1">
        <v>0</v>
      </c>
      <c r="H21986" s="1">
        <v>11</v>
      </c>
      <c r="I21986" s="15">
        <v>0.21428571428571427</v>
      </c>
      <c r="J21986">
        <f t="shared" si="343"/>
        <v>40</v>
      </c>
    </row>
    <row r="21987" spans="1:10" x14ac:dyDescent="0.3">
      <c r="A21987" t="s">
        <v>21992</v>
      </c>
      <c r="C21987" s="18">
        <v>337.41377167567759</v>
      </c>
      <c r="D21987" s="1"/>
      <c r="E21987" s="1">
        <v>11</v>
      </c>
      <c r="F21987" s="1">
        <v>2</v>
      </c>
      <c r="G21987" s="1">
        <v>0</v>
      </c>
      <c r="H21987" s="1">
        <v>9</v>
      </c>
      <c r="I21987" s="15">
        <v>0.18181818181818182</v>
      </c>
      <c r="J21987">
        <f t="shared" si="343"/>
        <v>40</v>
      </c>
    </row>
    <row r="21988" spans="1:10" x14ac:dyDescent="0.3">
      <c r="A21988" t="s">
        <v>22003</v>
      </c>
      <c r="C21988" s="18">
        <v>337.39029619026149</v>
      </c>
      <c r="D21988" s="1"/>
      <c r="E21988" s="1">
        <v>42</v>
      </c>
      <c r="F21988" s="1">
        <v>15</v>
      </c>
      <c r="G21988" s="1">
        <v>6</v>
      </c>
      <c r="H21988" s="1">
        <v>21</v>
      </c>
      <c r="I21988" s="15">
        <v>0.42857142857142855</v>
      </c>
      <c r="J21988">
        <f t="shared" si="343"/>
        <v>20</v>
      </c>
    </row>
    <row r="21989" spans="1:10" x14ac:dyDescent="0.3">
      <c r="A21989" t="s">
        <v>21993</v>
      </c>
      <c r="C21989" s="18">
        <v>337.34461544752395</v>
      </c>
      <c r="D21989" s="1"/>
      <c r="E21989" s="1">
        <v>37</v>
      </c>
      <c r="F21989" s="1">
        <v>13</v>
      </c>
      <c r="G21989" s="1">
        <v>1</v>
      </c>
      <c r="H21989" s="1">
        <v>23</v>
      </c>
      <c r="I21989" s="15">
        <v>0.36486486486486486</v>
      </c>
      <c r="J21989">
        <f t="shared" si="343"/>
        <v>20</v>
      </c>
    </row>
    <row r="21990" spans="1:10" x14ac:dyDescent="0.3">
      <c r="A21990" t="s">
        <v>21994</v>
      </c>
      <c r="C21990" s="18">
        <v>337.33721502319509</v>
      </c>
      <c r="D21990" s="1"/>
      <c r="E21990" s="1">
        <v>48</v>
      </c>
      <c r="F21990" s="1">
        <v>17</v>
      </c>
      <c r="G21990" s="1">
        <v>0</v>
      </c>
      <c r="H21990" s="1">
        <v>31</v>
      </c>
      <c r="I21990" s="15">
        <v>0.35416666666666669</v>
      </c>
      <c r="J21990">
        <f t="shared" si="343"/>
        <v>20</v>
      </c>
    </row>
    <row r="21991" spans="1:10" x14ac:dyDescent="0.3">
      <c r="A21991" t="s">
        <v>21995</v>
      </c>
      <c r="C21991" s="18">
        <v>337.33035197020843</v>
      </c>
      <c r="D21991" s="1"/>
      <c r="E21991" s="1">
        <v>20</v>
      </c>
      <c r="F21991" s="1">
        <v>6</v>
      </c>
      <c r="G21991" s="1">
        <v>0</v>
      </c>
      <c r="H21991" s="1">
        <v>14</v>
      </c>
      <c r="I21991" s="15">
        <v>0.3</v>
      </c>
      <c r="J21991">
        <f t="shared" si="343"/>
        <v>40</v>
      </c>
    </row>
    <row r="21992" spans="1:10" x14ac:dyDescent="0.3">
      <c r="A21992" t="s">
        <v>21996</v>
      </c>
      <c r="C21992" s="18">
        <v>337.32867293096331</v>
      </c>
      <c r="D21992" s="1"/>
      <c r="E21992" s="1">
        <v>20</v>
      </c>
      <c r="F21992" s="1">
        <v>5</v>
      </c>
      <c r="G21992" s="1">
        <v>2</v>
      </c>
      <c r="H21992" s="1">
        <v>13</v>
      </c>
      <c r="I21992" s="15">
        <v>0.3</v>
      </c>
      <c r="J21992">
        <f t="shared" si="343"/>
        <v>40</v>
      </c>
    </row>
    <row r="21993" spans="1:10" x14ac:dyDescent="0.3">
      <c r="A21993" t="s">
        <v>22321</v>
      </c>
      <c r="C21993" s="18">
        <v>337.32111182326645</v>
      </c>
      <c r="D21993" s="1"/>
      <c r="E21993" s="1">
        <v>69</v>
      </c>
      <c r="F21993" s="1">
        <v>20</v>
      </c>
      <c r="G21993" s="1">
        <v>2</v>
      </c>
      <c r="H21993" s="1">
        <v>47</v>
      </c>
      <c r="I21993" s="15">
        <v>0.30434782608695654</v>
      </c>
      <c r="J21993">
        <f t="shared" si="343"/>
        <v>20</v>
      </c>
    </row>
    <row r="21994" spans="1:10" x14ac:dyDescent="0.3">
      <c r="A21994" t="s">
        <v>22301</v>
      </c>
      <c r="C21994" s="18">
        <v>337.31379009034265</v>
      </c>
      <c r="D21994" s="1"/>
      <c r="E21994" s="1">
        <v>15</v>
      </c>
      <c r="F21994" s="1">
        <v>3</v>
      </c>
      <c r="G21994" s="1">
        <v>1</v>
      </c>
      <c r="H21994" s="1">
        <v>11</v>
      </c>
      <c r="I21994" s="15">
        <v>0.23333333333333334</v>
      </c>
      <c r="J21994">
        <f t="shared" si="343"/>
        <v>40</v>
      </c>
    </row>
    <row r="21995" spans="1:10" x14ac:dyDescent="0.3">
      <c r="A21995" t="s">
        <v>21999</v>
      </c>
      <c r="C21995" s="18">
        <v>337.30055054425969</v>
      </c>
      <c r="D21995" s="1"/>
      <c r="E21995" s="1">
        <v>13</v>
      </c>
      <c r="F21995" s="1">
        <v>2</v>
      </c>
      <c r="G21995" s="1">
        <v>1</v>
      </c>
      <c r="H21995" s="1">
        <v>10</v>
      </c>
      <c r="I21995" s="15">
        <v>0.19230769230769232</v>
      </c>
      <c r="J21995">
        <f t="shared" si="343"/>
        <v>40</v>
      </c>
    </row>
    <row r="21996" spans="1:10" x14ac:dyDescent="0.3">
      <c r="A21996" s="21" t="s">
        <v>22000</v>
      </c>
      <c r="C21996" s="18">
        <v>337.28840503091942</v>
      </c>
      <c r="D21996" s="1"/>
      <c r="E21996" s="1">
        <v>37</v>
      </c>
      <c r="F21996" s="1">
        <v>13</v>
      </c>
      <c r="G21996" s="1">
        <v>0</v>
      </c>
      <c r="H21996" s="1">
        <v>24</v>
      </c>
      <c r="I21996" s="15">
        <v>0.35135135135135137</v>
      </c>
      <c r="J21996">
        <f t="shared" si="343"/>
        <v>20</v>
      </c>
    </row>
    <row r="21997" spans="1:10" x14ac:dyDescent="0.3">
      <c r="A21997" t="s">
        <v>22001</v>
      </c>
      <c r="C21997" s="18">
        <v>337.28685371257643</v>
      </c>
      <c r="D21997" s="1"/>
      <c r="E21997" s="1">
        <v>10</v>
      </c>
      <c r="F21997" s="1">
        <v>1</v>
      </c>
      <c r="G21997" s="1">
        <v>1</v>
      </c>
      <c r="H21997" s="1">
        <v>8</v>
      </c>
      <c r="I21997" s="15">
        <v>0.15</v>
      </c>
      <c r="J21997">
        <f t="shared" si="343"/>
        <v>40</v>
      </c>
    </row>
    <row r="21998" spans="1:10" x14ac:dyDescent="0.3">
      <c r="A21998" t="s">
        <v>22002</v>
      </c>
      <c r="C21998" s="18">
        <v>337.20850961419882</v>
      </c>
      <c r="D21998" s="1"/>
      <c r="E21998" s="1">
        <v>13</v>
      </c>
      <c r="F21998" s="1">
        <v>3</v>
      </c>
      <c r="G21998" s="1">
        <v>0</v>
      </c>
      <c r="H21998" s="1">
        <v>10</v>
      </c>
      <c r="I21998" s="15">
        <v>0.23076923076923078</v>
      </c>
      <c r="J21998">
        <f t="shared" si="343"/>
        <v>40</v>
      </c>
    </row>
    <row r="21999" spans="1:10" x14ac:dyDescent="0.3">
      <c r="A21999" t="s">
        <v>22008</v>
      </c>
      <c r="C21999" s="18">
        <v>336.93235232668076</v>
      </c>
      <c r="D21999" s="1"/>
      <c r="E21999" s="1">
        <v>15</v>
      </c>
      <c r="F21999" s="1">
        <v>3</v>
      </c>
      <c r="G21999" s="1">
        <v>1</v>
      </c>
      <c r="H21999" s="1">
        <v>11</v>
      </c>
      <c r="I21999" s="15">
        <v>0.23333333333333334</v>
      </c>
      <c r="J21999">
        <f t="shared" si="343"/>
        <v>40</v>
      </c>
    </row>
    <row r="22000" spans="1:10" x14ac:dyDescent="0.3">
      <c r="A22000" t="s">
        <v>22013</v>
      </c>
      <c r="C22000" s="18">
        <v>336.86307301241624</v>
      </c>
      <c r="D22000" s="1"/>
      <c r="E22000" s="1">
        <v>17</v>
      </c>
      <c r="F22000" s="1">
        <v>5</v>
      </c>
      <c r="G22000" s="1">
        <v>1</v>
      </c>
      <c r="H22000" s="1">
        <v>11</v>
      </c>
      <c r="I22000" s="15">
        <v>0.3235294117647059</v>
      </c>
      <c r="J22000">
        <f t="shared" si="343"/>
        <v>40</v>
      </c>
    </row>
    <row r="22001" spans="1:10" x14ac:dyDescent="0.3">
      <c r="A22001" t="s">
        <v>22009</v>
      </c>
      <c r="C22001" s="18">
        <v>336.86288729834956</v>
      </c>
      <c r="D22001" s="1"/>
      <c r="E22001" s="1">
        <v>11</v>
      </c>
      <c r="F22001" s="1">
        <v>2</v>
      </c>
      <c r="G22001" s="1">
        <v>0</v>
      </c>
      <c r="H22001" s="1">
        <v>9</v>
      </c>
      <c r="I22001" s="15">
        <v>0.18181818181818182</v>
      </c>
      <c r="J22001">
        <f t="shared" si="343"/>
        <v>40</v>
      </c>
    </row>
    <row r="22002" spans="1:10" x14ac:dyDescent="0.3">
      <c r="A22002" t="s">
        <v>22010</v>
      </c>
      <c r="C22002" s="18">
        <v>336.84218667055615</v>
      </c>
      <c r="D22002" s="1"/>
      <c r="E22002" s="1">
        <v>8</v>
      </c>
      <c r="F22002" s="1">
        <v>0</v>
      </c>
      <c r="G22002" s="1">
        <v>1</v>
      </c>
      <c r="H22002" s="1">
        <v>7</v>
      </c>
      <c r="I22002" s="15">
        <v>6.25E-2</v>
      </c>
      <c r="J22002">
        <f t="shared" si="343"/>
        <v>40</v>
      </c>
    </row>
    <row r="22003" spans="1:10" x14ac:dyDescent="0.3">
      <c r="A22003" t="s">
        <v>22011</v>
      </c>
      <c r="C22003" s="18">
        <v>336.81414407153528</v>
      </c>
      <c r="D22003" s="1"/>
      <c r="E22003" s="1">
        <v>9</v>
      </c>
      <c r="F22003" s="1">
        <v>1</v>
      </c>
      <c r="G22003" s="1">
        <v>0</v>
      </c>
      <c r="H22003" s="1">
        <v>8</v>
      </c>
      <c r="I22003" s="15">
        <v>0.1111111111111111</v>
      </c>
      <c r="J22003">
        <f t="shared" si="343"/>
        <v>40</v>
      </c>
    </row>
    <row r="22004" spans="1:10" x14ac:dyDescent="0.3">
      <c r="A22004" t="s">
        <v>22012</v>
      </c>
      <c r="C22004" s="18">
        <v>336.80848626056161</v>
      </c>
      <c r="D22004" s="1"/>
      <c r="E22004" s="1">
        <v>9</v>
      </c>
      <c r="F22004" s="1">
        <v>1</v>
      </c>
      <c r="G22004" s="1">
        <v>0</v>
      </c>
      <c r="H22004" s="1">
        <v>8</v>
      </c>
      <c r="I22004" s="15">
        <v>0.1111111111111111</v>
      </c>
      <c r="J22004">
        <f t="shared" si="343"/>
        <v>40</v>
      </c>
    </row>
    <row r="22005" spans="1:10" x14ac:dyDescent="0.3">
      <c r="A22005" t="s">
        <v>22014</v>
      </c>
      <c r="C22005" s="18">
        <v>336.70104043842036</v>
      </c>
      <c r="D22005" s="1"/>
      <c r="E22005" s="1">
        <v>36</v>
      </c>
      <c r="F22005" s="1">
        <v>15</v>
      </c>
      <c r="G22005" s="1">
        <v>0</v>
      </c>
      <c r="H22005" s="1">
        <v>21</v>
      </c>
      <c r="I22005" s="15">
        <v>0.41666666666666669</v>
      </c>
      <c r="J22005">
        <f t="shared" si="343"/>
        <v>20</v>
      </c>
    </row>
    <row r="22006" spans="1:10" x14ac:dyDescent="0.3">
      <c r="A22006" t="s">
        <v>22015</v>
      </c>
      <c r="C22006" s="18">
        <v>336.65325793169518</v>
      </c>
      <c r="D22006" s="1"/>
      <c r="E22006" s="1">
        <v>24</v>
      </c>
      <c r="F22006" s="1">
        <v>8</v>
      </c>
      <c r="G22006" s="1">
        <v>1</v>
      </c>
      <c r="H22006" s="1">
        <v>15</v>
      </c>
      <c r="I22006" s="15">
        <v>0.35416666666666669</v>
      </c>
      <c r="J22006">
        <f t="shared" si="343"/>
        <v>40</v>
      </c>
    </row>
    <row r="22007" spans="1:10" x14ac:dyDescent="0.3">
      <c r="A22007" t="s">
        <v>22016</v>
      </c>
      <c r="C22007" s="18">
        <v>336.619593680874</v>
      </c>
      <c r="D22007" s="1"/>
      <c r="E22007" s="1">
        <v>25</v>
      </c>
      <c r="F22007" s="1">
        <v>8</v>
      </c>
      <c r="G22007" s="1">
        <v>0</v>
      </c>
      <c r="H22007" s="1">
        <v>17</v>
      </c>
      <c r="I22007" s="15">
        <v>0.32</v>
      </c>
      <c r="J22007">
        <f t="shared" si="343"/>
        <v>40</v>
      </c>
    </row>
    <row r="22008" spans="1:10" x14ac:dyDescent="0.3">
      <c r="A22008" s="21" t="s">
        <v>22017</v>
      </c>
      <c r="C22008" s="18">
        <v>336.61343922637826</v>
      </c>
      <c r="D22008" s="1"/>
      <c r="E22008" s="1">
        <v>16</v>
      </c>
      <c r="F22008" s="1">
        <v>4</v>
      </c>
      <c r="G22008" s="1">
        <v>0</v>
      </c>
      <c r="H22008" s="1">
        <v>12</v>
      </c>
      <c r="I22008" s="15">
        <v>0.25</v>
      </c>
      <c r="J22008">
        <f t="shared" si="343"/>
        <v>40</v>
      </c>
    </row>
    <row r="22009" spans="1:10" x14ac:dyDescent="0.3">
      <c r="A22009" t="s">
        <v>22068</v>
      </c>
      <c r="C22009" s="18">
        <v>336.60507286477787</v>
      </c>
      <c r="D22009" s="1"/>
      <c r="E22009" s="1">
        <v>33</v>
      </c>
      <c r="F22009" s="1">
        <v>11</v>
      </c>
      <c r="G22009" s="1">
        <v>0</v>
      </c>
      <c r="H22009" s="1">
        <v>22</v>
      </c>
      <c r="I22009" s="15">
        <v>0.33333333333333331</v>
      </c>
      <c r="J22009">
        <f t="shared" si="343"/>
        <v>20</v>
      </c>
    </row>
    <row r="22010" spans="1:10" x14ac:dyDescent="0.3">
      <c r="A22010" t="s">
        <v>22018</v>
      </c>
      <c r="C22010" s="18">
        <v>336.60010519169361</v>
      </c>
      <c r="D22010" s="1"/>
      <c r="E22010" s="1">
        <v>16</v>
      </c>
      <c r="F22010" s="1">
        <v>4</v>
      </c>
      <c r="G22010" s="1">
        <v>0</v>
      </c>
      <c r="H22010" s="1">
        <v>12</v>
      </c>
      <c r="I22010" s="15">
        <v>0.25</v>
      </c>
      <c r="J22010">
        <f t="shared" si="343"/>
        <v>40</v>
      </c>
    </row>
    <row r="22011" spans="1:10" x14ac:dyDescent="0.3">
      <c r="A22011" t="s">
        <v>22019</v>
      </c>
      <c r="C22011" s="18">
        <v>336.58783534970456</v>
      </c>
      <c r="D22011" s="1"/>
      <c r="E22011" s="1">
        <v>14</v>
      </c>
      <c r="F22011" s="1">
        <v>2</v>
      </c>
      <c r="G22011" s="1">
        <v>2</v>
      </c>
      <c r="H22011" s="1">
        <v>10</v>
      </c>
      <c r="I22011" s="15">
        <v>0.21428571428571427</v>
      </c>
      <c r="J22011">
        <f t="shared" si="343"/>
        <v>40</v>
      </c>
    </row>
    <row r="22012" spans="1:10" x14ac:dyDescent="0.3">
      <c r="A22012" t="s">
        <v>22067</v>
      </c>
      <c r="C22012" s="18">
        <v>336.57108829991336</v>
      </c>
      <c r="D22012" s="1"/>
      <c r="E22012" s="1">
        <v>25</v>
      </c>
      <c r="F22012" s="1">
        <v>7</v>
      </c>
      <c r="G22012" s="1">
        <v>3</v>
      </c>
      <c r="H22012" s="1">
        <v>15</v>
      </c>
      <c r="I22012" s="15">
        <v>0.34</v>
      </c>
      <c r="J22012">
        <f t="shared" si="343"/>
        <v>40</v>
      </c>
    </row>
    <row r="22013" spans="1:10" x14ac:dyDescent="0.3">
      <c r="A22013" t="s">
        <v>22020</v>
      </c>
      <c r="C22013" s="18">
        <v>336.5629397562185</v>
      </c>
      <c r="D22013" s="1"/>
      <c r="E22013" s="1">
        <v>11</v>
      </c>
      <c r="F22013" s="1">
        <v>2</v>
      </c>
      <c r="G22013" s="1">
        <v>0</v>
      </c>
      <c r="H22013" s="1">
        <v>9</v>
      </c>
      <c r="I22013" s="15">
        <v>0.18181818181818182</v>
      </c>
      <c r="J22013">
        <f t="shared" si="343"/>
        <v>40</v>
      </c>
    </row>
    <row r="22014" spans="1:10" x14ac:dyDescent="0.3">
      <c r="A22014" t="s">
        <v>22021</v>
      </c>
      <c r="C22014" s="18">
        <v>336.53808502773575</v>
      </c>
      <c r="D22014" s="1"/>
      <c r="E22014" s="1">
        <v>13</v>
      </c>
      <c r="F22014" s="1">
        <v>3</v>
      </c>
      <c r="G22014" s="1">
        <v>0</v>
      </c>
      <c r="H22014" s="1">
        <v>10</v>
      </c>
      <c r="I22014" s="15">
        <v>0.23076923076923078</v>
      </c>
      <c r="J22014">
        <f t="shared" si="343"/>
        <v>40</v>
      </c>
    </row>
    <row r="22015" spans="1:10" x14ac:dyDescent="0.3">
      <c r="A22015" t="s">
        <v>22023</v>
      </c>
      <c r="C22015" s="18">
        <v>336.45110869119907</v>
      </c>
      <c r="D22015" s="1"/>
      <c r="E22015" s="1">
        <v>7</v>
      </c>
      <c r="F22015" s="1">
        <v>0</v>
      </c>
      <c r="G22015" s="1">
        <v>0</v>
      </c>
      <c r="H22015" s="1">
        <v>7</v>
      </c>
      <c r="I22015" s="15">
        <v>0</v>
      </c>
      <c r="J22015">
        <f t="shared" si="343"/>
        <v>40</v>
      </c>
    </row>
    <row r="22016" spans="1:10" x14ac:dyDescent="0.3">
      <c r="A22016" t="s">
        <v>22130</v>
      </c>
      <c r="C22016" s="18">
        <v>336.44276624540839</v>
      </c>
      <c r="D22016" s="1"/>
      <c r="E22016" s="1">
        <v>73</v>
      </c>
      <c r="F22016" s="1">
        <v>28</v>
      </c>
      <c r="G22016" s="1">
        <v>1</v>
      </c>
      <c r="H22016" s="1">
        <v>44</v>
      </c>
      <c r="I22016" s="15">
        <v>0.3904109589041096</v>
      </c>
      <c r="J22016">
        <f t="shared" si="343"/>
        <v>20</v>
      </c>
    </row>
    <row r="22017" spans="1:10" x14ac:dyDescent="0.3">
      <c r="A22017" s="21" t="s">
        <v>22028</v>
      </c>
      <c r="C22017" s="18">
        <v>336.42118207342241</v>
      </c>
      <c r="D22017" s="1"/>
      <c r="E22017" s="1">
        <v>14</v>
      </c>
      <c r="F22017" s="1">
        <v>2</v>
      </c>
      <c r="G22017" s="1">
        <v>1</v>
      </c>
      <c r="H22017" s="1">
        <v>11</v>
      </c>
      <c r="I22017" s="15">
        <v>0.17857142857142858</v>
      </c>
      <c r="J22017">
        <f t="shared" si="343"/>
        <v>40</v>
      </c>
    </row>
    <row r="22018" spans="1:10" x14ac:dyDescent="0.3">
      <c r="A22018" t="s">
        <v>22027</v>
      </c>
      <c r="C22018" s="18">
        <v>336.3872548079454</v>
      </c>
      <c r="D22018" s="1"/>
      <c r="E22018" s="1">
        <v>16</v>
      </c>
      <c r="F22018" s="1">
        <v>3</v>
      </c>
      <c r="G22018" s="1">
        <v>0</v>
      </c>
      <c r="H22018" s="1">
        <v>13</v>
      </c>
      <c r="I22018" s="15">
        <v>0.1875</v>
      </c>
      <c r="J22018">
        <f t="shared" si="343"/>
        <v>40</v>
      </c>
    </row>
    <row r="22019" spans="1:10" x14ac:dyDescent="0.3">
      <c r="A22019" t="s">
        <v>22029</v>
      </c>
      <c r="C22019" s="18">
        <v>336.36267919473744</v>
      </c>
      <c r="D22019" s="1"/>
      <c r="E22019" s="1">
        <v>16</v>
      </c>
      <c r="F22019" s="1">
        <v>2</v>
      </c>
      <c r="G22019" s="1">
        <v>0</v>
      </c>
      <c r="H22019" s="1">
        <v>14</v>
      </c>
      <c r="I22019" s="15">
        <v>0.125</v>
      </c>
      <c r="J22019">
        <f t="shared" si="343"/>
        <v>40</v>
      </c>
    </row>
    <row r="22020" spans="1:10" x14ac:dyDescent="0.3">
      <c r="A22020" t="s">
        <v>22040</v>
      </c>
      <c r="C22020" s="18">
        <v>336.34386284705749</v>
      </c>
      <c r="D22020" s="1"/>
      <c r="E22020" s="1">
        <v>9</v>
      </c>
      <c r="F22020" s="1">
        <v>1</v>
      </c>
      <c r="G22020" s="1">
        <v>0</v>
      </c>
      <c r="H22020" s="1">
        <v>8</v>
      </c>
      <c r="I22020" s="15">
        <v>0.1111111111111111</v>
      </c>
      <c r="J22020">
        <f t="shared" ref="J22020:J22083" si="344">IF(E22020&lt;=30,40,20)</f>
        <v>40</v>
      </c>
    </row>
    <row r="22021" spans="1:10" x14ac:dyDescent="0.3">
      <c r="A22021" t="s">
        <v>22030</v>
      </c>
      <c r="C22021" s="18">
        <v>336.2686901915161</v>
      </c>
      <c r="D22021" s="1"/>
      <c r="E22021" s="1">
        <v>17</v>
      </c>
      <c r="F22021" s="1">
        <v>4</v>
      </c>
      <c r="G22021" s="1">
        <v>0</v>
      </c>
      <c r="H22021" s="1">
        <v>13</v>
      </c>
      <c r="I22021" s="15">
        <v>0.23529411764705882</v>
      </c>
      <c r="J22021">
        <f t="shared" si="344"/>
        <v>40</v>
      </c>
    </row>
    <row r="22022" spans="1:10" x14ac:dyDescent="0.3">
      <c r="A22022" t="s">
        <v>22059</v>
      </c>
      <c r="C22022" s="18">
        <v>336.24179140136994</v>
      </c>
      <c r="D22022" s="1"/>
      <c r="E22022" s="1">
        <v>99</v>
      </c>
      <c r="F22022" s="1">
        <v>29</v>
      </c>
      <c r="G22022" s="1">
        <v>4</v>
      </c>
      <c r="H22022" s="1">
        <v>66</v>
      </c>
      <c r="I22022" s="15">
        <v>0.31313131313131315</v>
      </c>
      <c r="J22022">
        <f t="shared" si="344"/>
        <v>20</v>
      </c>
    </row>
    <row r="22023" spans="1:10" x14ac:dyDescent="0.3">
      <c r="A22023" t="s">
        <v>22031</v>
      </c>
      <c r="C22023" s="18">
        <v>336.22913209544174</v>
      </c>
      <c r="D22023" s="1"/>
      <c r="E22023" s="1">
        <v>16</v>
      </c>
      <c r="F22023" s="1">
        <v>3</v>
      </c>
      <c r="G22023" s="1">
        <v>0</v>
      </c>
      <c r="H22023" s="1">
        <v>13</v>
      </c>
      <c r="I22023" s="15">
        <v>0.1875</v>
      </c>
      <c r="J22023">
        <f t="shared" si="344"/>
        <v>40</v>
      </c>
    </row>
    <row r="22024" spans="1:10" x14ac:dyDescent="0.3">
      <c r="A22024" t="s">
        <v>22032</v>
      </c>
      <c r="C22024" s="18">
        <v>336.17275233405041</v>
      </c>
      <c r="D22024" s="1"/>
      <c r="E22024" s="1">
        <v>38</v>
      </c>
      <c r="F22024" s="1">
        <v>15</v>
      </c>
      <c r="G22024" s="1">
        <v>0</v>
      </c>
      <c r="H22024" s="1">
        <v>23</v>
      </c>
      <c r="I22024" s="15">
        <v>0.39473684210526316</v>
      </c>
      <c r="J22024">
        <f t="shared" si="344"/>
        <v>20</v>
      </c>
    </row>
    <row r="22025" spans="1:10" x14ac:dyDescent="0.3">
      <c r="A22025" t="s">
        <v>22037</v>
      </c>
      <c r="C22025" s="18">
        <v>336.14541148660538</v>
      </c>
      <c r="D22025" s="1"/>
      <c r="E22025" s="1">
        <v>30</v>
      </c>
      <c r="F22025" s="1">
        <v>10</v>
      </c>
      <c r="G22025" s="1">
        <v>0</v>
      </c>
      <c r="H22025" s="1">
        <v>20</v>
      </c>
      <c r="I22025" s="15">
        <v>0.33333333333333331</v>
      </c>
      <c r="J22025">
        <f t="shared" si="344"/>
        <v>40</v>
      </c>
    </row>
    <row r="22026" spans="1:10" x14ac:dyDescent="0.3">
      <c r="A22026" t="s">
        <v>22033</v>
      </c>
      <c r="C22026" s="18">
        <v>336.14000184314028</v>
      </c>
      <c r="D22026" s="1"/>
      <c r="E22026" s="1">
        <v>11</v>
      </c>
      <c r="F22026" s="1">
        <v>2</v>
      </c>
      <c r="G22026" s="1">
        <v>0</v>
      </c>
      <c r="H22026" s="1">
        <v>9</v>
      </c>
      <c r="I22026" s="15">
        <v>0.18181818181818182</v>
      </c>
      <c r="J22026">
        <f t="shared" si="344"/>
        <v>40</v>
      </c>
    </row>
    <row r="22027" spans="1:10" x14ac:dyDescent="0.3">
      <c r="A22027" t="s">
        <v>21427</v>
      </c>
      <c r="C22027" s="18">
        <v>336.12698413505524</v>
      </c>
      <c r="D22027" s="1"/>
      <c r="E22027" s="1">
        <v>15</v>
      </c>
      <c r="F22027" s="1">
        <v>3</v>
      </c>
      <c r="G22027" s="1">
        <v>1</v>
      </c>
      <c r="H22027" s="1">
        <v>11</v>
      </c>
      <c r="I22027" s="15">
        <v>0.23333333333333334</v>
      </c>
      <c r="J22027">
        <f t="shared" si="344"/>
        <v>40</v>
      </c>
    </row>
    <row r="22028" spans="1:10" x14ac:dyDescent="0.3">
      <c r="A22028" t="s">
        <v>22035</v>
      </c>
      <c r="C22028" s="18">
        <v>336.11539939698395</v>
      </c>
      <c r="D22028" s="1"/>
      <c r="E22028" s="1">
        <v>6</v>
      </c>
      <c r="F22028" s="1">
        <v>0</v>
      </c>
      <c r="G22028" s="1">
        <v>0</v>
      </c>
      <c r="H22028" s="1">
        <v>6</v>
      </c>
      <c r="I22028" s="15">
        <v>0</v>
      </c>
      <c r="J22028">
        <f t="shared" si="344"/>
        <v>40</v>
      </c>
    </row>
    <row r="22029" spans="1:10" x14ac:dyDescent="0.3">
      <c r="A22029" t="s">
        <v>22036</v>
      </c>
      <c r="C22029" s="18">
        <v>336.08783583146447</v>
      </c>
      <c r="D22029" s="1"/>
      <c r="E22029" s="1">
        <v>11</v>
      </c>
      <c r="F22029" s="1">
        <v>2</v>
      </c>
      <c r="G22029" s="1">
        <v>0</v>
      </c>
      <c r="H22029" s="1">
        <v>9</v>
      </c>
      <c r="I22029" s="15">
        <v>0.18181818181818182</v>
      </c>
      <c r="J22029">
        <f t="shared" si="344"/>
        <v>40</v>
      </c>
    </row>
    <row r="22030" spans="1:10" x14ac:dyDescent="0.3">
      <c r="A22030" t="s">
        <v>22024</v>
      </c>
      <c r="C22030" s="18">
        <v>336.02593113401912</v>
      </c>
      <c r="D22030" s="1"/>
      <c r="E22030" s="1">
        <v>34</v>
      </c>
      <c r="F22030" s="1">
        <v>13</v>
      </c>
      <c r="G22030" s="1">
        <v>0</v>
      </c>
      <c r="H22030" s="1">
        <v>21</v>
      </c>
      <c r="I22030" s="15">
        <v>0.38235294117647056</v>
      </c>
      <c r="J22030">
        <f t="shared" si="344"/>
        <v>20</v>
      </c>
    </row>
    <row r="22031" spans="1:10" x14ac:dyDescent="0.3">
      <c r="A22031" t="s">
        <v>22034</v>
      </c>
      <c r="C22031" s="18">
        <v>336.01838199948526</v>
      </c>
      <c r="D22031" s="1"/>
      <c r="E22031" s="1">
        <v>13</v>
      </c>
      <c r="F22031" s="1">
        <v>3</v>
      </c>
      <c r="G22031" s="1">
        <v>0</v>
      </c>
      <c r="H22031" s="1">
        <v>10</v>
      </c>
      <c r="I22031" s="15">
        <v>0.23076923076923078</v>
      </c>
      <c r="J22031">
        <f t="shared" si="344"/>
        <v>40</v>
      </c>
    </row>
    <row r="22032" spans="1:10" x14ac:dyDescent="0.3">
      <c r="A22032" t="s">
        <v>22038</v>
      </c>
      <c r="C22032" s="18">
        <v>335.99612480645504</v>
      </c>
      <c r="D22032" s="1"/>
      <c r="E22032" s="1">
        <v>8</v>
      </c>
      <c r="F22032" s="1">
        <v>1</v>
      </c>
      <c r="G22032" s="1">
        <v>0</v>
      </c>
      <c r="H22032" s="1">
        <v>7</v>
      </c>
      <c r="I22032" s="15">
        <v>0.125</v>
      </c>
      <c r="J22032">
        <f t="shared" si="344"/>
        <v>40</v>
      </c>
    </row>
    <row r="22033" spans="1:10" x14ac:dyDescent="0.3">
      <c r="A22033" t="s">
        <v>22041</v>
      </c>
      <c r="C22033" s="18">
        <v>335.9633402381516</v>
      </c>
      <c r="D22033" s="1"/>
      <c r="E22033" s="1">
        <v>13</v>
      </c>
      <c r="F22033" s="1">
        <v>2</v>
      </c>
      <c r="G22033" s="1">
        <v>1</v>
      </c>
      <c r="H22033" s="1">
        <v>10</v>
      </c>
      <c r="I22033" s="15">
        <v>0.19230769230769232</v>
      </c>
      <c r="J22033">
        <f t="shared" si="344"/>
        <v>40</v>
      </c>
    </row>
    <row r="22034" spans="1:10" x14ac:dyDescent="0.3">
      <c r="A22034" t="s">
        <v>22200</v>
      </c>
      <c r="C22034" s="18">
        <v>335.89473023676152</v>
      </c>
      <c r="D22034" s="1"/>
      <c r="E22034" s="1">
        <v>15</v>
      </c>
      <c r="F22034" s="1">
        <v>3</v>
      </c>
      <c r="G22034" s="1">
        <v>0</v>
      </c>
      <c r="H22034" s="1">
        <v>12</v>
      </c>
      <c r="I22034" s="15">
        <v>0.2</v>
      </c>
      <c r="J22034">
        <f t="shared" si="344"/>
        <v>40</v>
      </c>
    </row>
    <row r="22035" spans="1:10" x14ac:dyDescent="0.3">
      <c r="A22035" t="s">
        <v>22042</v>
      </c>
      <c r="C22035" s="18">
        <v>335.89406056597949</v>
      </c>
      <c r="D22035" s="1"/>
      <c r="E22035" s="1">
        <v>28</v>
      </c>
      <c r="F22035" s="1">
        <v>6</v>
      </c>
      <c r="G22035" s="1">
        <v>0</v>
      </c>
      <c r="H22035" s="1">
        <v>22</v>
      </c>
      <c r="I22035" s="15">
        <v>0.21428571428571427</v>
      </c>
      <c r="J22035">
        <f t="shared" si="344"/>
        <v>40</v>
      </c>
    </row>
    <row r="22036" spans="1:10" x14ac:dyDescent="0.3">
      <c r="A22036" t="s">
        <v>22043</v>
      </c>
      <c r="C22036" s="18">
        <v>335.88795092642727</v>
      </c>
      <c r="D22036" s="1"/>
      <c r="E22036" s="1">
        <v>20</v>
      </c>
      <c r="F22036" s="1">
        <v>6</v>
      </c>
      <c r="G22036" s="1">
        <v>0</v>
      </c>
      <c r="H22036" s="1">
        <v>14</v>
      </c>
      <c r="I22036" s="15">
        <v>0.3</v>
      </c>
      <c r="J22036">
        <f t="shared" si="344"/>
        <v>40</v>
      </c>
    </row>
    <row r="22037" spans="1:10" x14ac:dyDescent="0.3">
      <c r="A22037" t="s">
        <v>22044</v>
      </c>
      <c r="C22037" s="18">
        <v>335.86520872738305</v>
      </c>
      <c r="D22037" s="1"/>
      <c r="E22037" s="1">
        <v>121</v>
      </c>
      <c r="F22037" s="1">
        <v>49</v>
      </c>
      <c r="G22037" s="1">
        <v>2</v>
      </c>
      <c r="H22037" s="1">
        <v>70</v>
      </c>
      <c r="I22037" s="15">
        <v>0.41322314049586778</v>
      </c>
      <c r="J22037">
        <f t="shared" si="344"/>
        <v>20</v>
      </c>
    </row>
    <row r="22038" spans="1:10" x14ac:dyDescent="0.3">
      <c r="A22038" t="s">
        <v>22045</v>
      </c>
      <c r="C22038" s="18">
        <v>335.85815712143807</v>
      </c>
      <c r="D22038" s="1"/>
      <c r="E22038" s="1">
        <v>40</v>
      </c>
      <c r="F22038" s="1">
        <v>13</v>
      </c>
      <c r="G22038" s="1">
        <v>1</v>
      </c>
      <c r="H22038" s="1">
        <v>26</v>
      </c>
      <c r="I22038" s="15">
        <v>0.33750000000000002</v>
      </c>
      <c r="J22038">
        <f t="shared" si="344"/>
        <v>20</v>
      </c>
    </row>
    <row r="22039" spans="1:10" x14ac:dyDescent="0.3">
      <c r="A22039" t="s">
        <v>22046</v>
      </c>
      <c r="C22039" s="18">
        <v>335.84760446947109</v>
      </c>
      <c r="D22039" s="1"/>
      <c r="E22039" s="1">
        <v>22</v>
      </c>
      <c r="F22039" s="1">
        <v>7</v>
      </c>
      <c r="G22039" s="1">
        <v>0</v>
      </c>
      <c r="H22039" s="1">
        <v>15</v>
      </c>
      <c r="I22039" s="15">
        <v>0.31818181818181818</v>
      </c>
      <c r="J22039">
        <f t="shared" si="344"/>
        <v>40</v>
      </c>
    </row>
    <row r="22040" spans="1:10" x14ac:dyDescent="0.3">
      <c r="A22040" t="s">
        <v>22127</v>
      </c>
      <c r="C22040" s="18">
        <v>335.75613634848145</v>
      </c>
      <c r="D22040" s="1"/>
      <c r="E22040" s="1">
        <v>14</v>
      </c>
      <c r="F22040" s="1">
        <v>3</v>
      </c>
      <c r="G22040" s="1">
        <v>0</v>
      </c>
      <c r="H22040" s="1">
        <v>11</v>
      </c>
      <c r="I22040" s="15">
        <v>0.21428571428571427</v>
      </c>
      <c r="J22040">
        <f t="shared" si="344"/>
        <v>40</v>
      </c>
    </row>
    <row r="22041" spans="1:10" x14ac:dyDescent="0.3">
      <c r="A22041" t="s">
        <v>22047</v>
      </c>
      <c r="C22041" s="18">
        <v>335.75328276213622</v>
      </c>
      <c r="D22041" s="1"/>
      <c r="E22041" s="1">
        <v>9</v>
      </c>
      <c r="F22041" s="1">
        <v>1</v>
      </c>
      <c r="G22041" s="1">
        <v>0</v>
      </c>
      <c r="H22041" s="1">
        <v>8</v>
      </c>
      <c r="I22041" s="15">
        <v>0.1111111111111111</v>
      </c>
      <c r="J22041">
        <f t="shared" si="344"/>
        <v>40</v>
      </c>
    </row>
    <row r="22042" spans="1:10" x14ac:dyDescent="0.3">
      <c r="A22042" t="s">
        <v>22213</v>
      </c>
      <c r="C22042" s="18">
        <v>335.74858398067255</v>
      </c>
      <c r="D22042" s="1"/>
      <c r="E22042" s="1">
        <v>19</v>
      </c>
      <c r="F22042" s="1">
        <v>4</v>
      </c>
      <c r="G22042" s="1">
        <v>0</v>
      </c>
      <c r="H22042" s="1">
        <v>15</v>
      </c>
      <c r="I22042" s="15">
        <v>0.21052631578947367</v>
      </c>
      <c r="J22042">
        <f t="shared" si="344"/>
        <v>40</v>
      </c>
    </row>
    <row r="22043" spans="1:10" x14ac:dyDescent="0.3">
      <c r="A22043" t="s">
        <v>22048</v>
      </c>
      <c r="C22043" s="18">
        <v>335.72118982738618</v>
      </c>
      <c r="D22043" s="1"/>
      <c r="E22043" s="1">
        <v>19</v>
      </c>
      <c r="F22043" s="1">
        <v>5</v>
      </c>
      <c r="G22043" s="1">
        <v>1</v>
      </c>
      <c r="H22043" s="1">
        <v>13</v>
      </c>
      <c r="I22043" s="15">
        <v>0.28947368421052633</v>
      </c>
      <c r="J22043">
        <f t="shared" si="344"/>
        <v>40</v>
      </c>
    </row>
    <row r="22044" spans="1:10" x14ac:dyDescent="0.3">
      <c r="A22044" t="s">
        <v>22049</v>
      </c>
      <c r="C22044" s="18">
        <v>335.70831175070771</v>
      </c>
      <c r="D22044" s="1"/>
      <c r="E22044" s="1">
        <v>10</v>
      </c>
      <c r="F22044" s="1">
        <v>2</v>
      </c>
      <c r="G22044" s="1">
        <v>0</v>
      </c>
      <c r="H22044" s="1">
        <v>8</v>
      </c>
      <c r="I22044" s="15">
        <v>0.2</v>
      </c>
      <c r="J22044">
        <f t="shared" si="344"/>
        <v>40</v>
      </c>
    </row>
    <row r="22045" spans="1:10" x14ac:dyDescent="0.3">
      <c r="A22045" s="21" t="s">
        <v>22050</v>
      </c>
      <c r="C22045" s="18">
        <v>335.70803944914439</v>
      </c>
      <c r="D22045" s="1"/>
      <c r="E22045" s="1">
        <v>9</v>
      </c>
      <c r="F22045" s="1">
        <v>1</v>
      </c>
      <c r="G22045" s="1">
        <v>0</v>
      </c>
      <c r="H22045" s="1">
        <v>8</v>
      </c>
      <c r="I22045" s="15">
        <v>0.1111111111111111</v>
      </c>
      <c r="J22045">
        <f t="shared" si="344"/>
        <v>40</v>
      </c>
    </row>
    <row r="22046" spans="1:10" x14ac:dyDescent="0.3">
      <c r="A22046" t="s">
        <v>22329</v>
      </c>
      <c r="C22046" s="18">
        <v>335.68154790531725</v>
      </c>
      <c r="D22046" s="1"/>
      <c r="E22046" s="1">
        <v>78</v>
      </c>
      <c r="F22046" s="1">
        <v>26</v>
      </c>
      <c r="G22046" s="1">
        <v>3</v>
      </c>
      <c r="H22046" s="1">
        <v>49</v>
      </c>
      <c r="I22046" s="15">
        <v>0.35256410256410259</v>
      </c>
      <c r="J22046">
        <f t="shared" si="344"/>
        <v>20</v>
      </c>
    </row>
    <row r="22047" spans="1:10" x14ac:dyDescent="0.3">
      <c r="A22047" t="s">
        <v>22051</v>
      </c>
      <c r="C22047" s="18">
        <v>335.66515387043455</v>
      </c>
      <c r="D22047" s="1"/>
      <c r="E22047" s="1">
        <v>77</v>
      </c>
      <c r="F22047" s="1">
        <v>19</v>
      </c>
      <c r="G22047" s="1">
        <v>0</v>
      </c>
      <c r="H22047" s="1">
        <v>58</v>
      </c>
      <c r="I22047" s="15">
        <v>0.24675324675324675</v>
      </c>
      <c r="J22047">
        <f t="shared" si="344"/>
        <v>20</v>
      </c>
    </row>
    <row r="22048" spans="1:10" x14ac:dyDescent="0.3">
      <c r="A22048" t="s">
        <v>22052</v>
      </c>
      <c r="C22048" s="18">
        <v>335.63752094503297</v>
      </c>
      <c r="D22048" s="1"/>
      <c r="E22048" s="1">
        <v>6</v>
      </c>
      <c r="F22048" s="1">
        <v>0</v>
      </c>
      <c r="G22048" s="1">
        <v>0</v>
      </c>
      <c r="H22048" s="1">
        <v>6</v>
      </c>
      <c r="I22048" s="15">
        <v>0</v>
      </c>
      <c r="J22048">
        <f t="shared" si="344"/>
        <v>40</v>
      </c>
    </row>
    <row r="22049" spans="1:10" x14ac:dyDescent="0.3">
      <c r="A22049" t="s">
        <v>22053</v>
      </c>
      <c r="C22049" s="18">
        <v>335.56820642315404</v>
      </c>
      <c r="D22049" s="1"/>
      <c r="E22049" s="1">
        <v>18</v>
      </c>
      <c r="F22049" s="1">
        <v>5</v>
      </c>
      <c r="G22049" s="1">
        <v>0</v>
      </c>
      <c r="H22049" s="1">
        <v>13</v>
      </c>
      <c r="I22049" s="15">
        <v>0.27777777777777779</v>
      </c>
      <c r="J22049">
        <f t="shared" si="344"/>
        <v>40</v>
      </c>
    </row>
    <row r="22050" spans="1:10" x14ac:dyDescent="0.3">
      <c r="A22050" t="s">
        <v>22069</v>
      </c>
      <c r="C22050" s="18">
        <v>335.51903831777122</v>
      </c>
      <c r="D22050" s="1"/>
      <c r="E22050" s="1">
        <v>18</v>
      </c>
      <c r="F22050" s="1">
        <v>4</v>
      </c>
      <c r="G22050" s="1">
        <v>0</v>
      </c>
      <c r="H22050" s="1">
        <v>14</v>
      </c>
      <c r="I22050" s="15">
        <v>0.22222222222222221</v>
      </c>
      <c r="J22050">
        <f t="shared" si="344"/>
        <v>40</v>
      </c>
    </row>
    <row r="22051" spans="1:10" x14ac:dyDescent="0.3">
      <c r="A22051" t="s">
        <v>22060</v>
      </c>
      <c r="C22051" s="18">
        <v>335.48300913098939</v>
      </c>
      <c r="D22051" s="1"/>
      <c r="E22051" s="1">
        <v>12</v>
      </c>
      <c r="F22051" s="1">
        <v>2</v>
      </c>
      <c r="G22051" s="1">
        <v>0</v>
      </c>
      <c r="H22051" s="1">
        <v>10</v>
      </c>
      <c r="I22051" s="15">
        <v>0.16666666666666666</v>
      </c>
      <c r="J22051">
        <f t="shared" si="344"/>
        <v>40</v>
      </c>
    </row>
    <row r="22052" spans="1:10" x14ac:dyDescent="0.3">
      <c r="A22052" t="s">
        <v>22062</v>
      </c>
      <c r="C22052" s="18">
        <v>335.45268025735908</v>
      </c>
      <c r="D22052" s="1"/>
      <c r="E22052" s="1">
        <v>15</v>
      </c>
      <c r="F22052" s="1">
        <v>4</v>
      </c>
      <c r="G22052" s="1">
        <v>0</v>
      </c>
      <c r="H22052" s="1">
        <v>11</v>
      </c>
      <c r="I22052" s="15">
        <v>0.26666666666666666</v>
      </c>
      <c r="J22052">
        <f t="shared" si="344"/>
        <v>40</v>
      </c>
    </row>
    <row r="22053" spans="1:10" x14ac:dyDescent="0.3">
      <c r="A22053" t="s">
        <v>22080</v>
      </c>
      <c r="C22053" s="18">
        <v>335.45225093788576</v>
      </c>
      <c r="D22053" s="1"/>
      <c r="E22053" s="1">
        <v>35</v>
      </c>
      <c r="F22053" s="1">
        <v>13</v>
      </c>
      <c r="G22053" s="1">
        <v>0</v>
      </c>
      <c r="H22053" s="1">
        <v>22</v>
      </c>
      <c r="I22053" s="15">
        <v>0.37142857142857144</v>
      </c>
      <c r="J22053">
        <f t="shared" si="344"/>
        <v>20</v>
      </c>
    </row>
    <row r="22054" spans="1:10" x14ac:dyDescent="0.3">
      <c r="A22054" t="s">
        <v>22063</v>
      </c>
      <c r="C22054" s="18">
        <v>335.45141156236554</v>
      </c>
      <c r="D22054" s="1"/>
      <c r="E22054" s="1">
        <v>11</v>
      </c>
      <c r="F22054" s="1">
        <v>2</v>
      </c>
      <c r="G22054" s="1">
        <v>0</v>
      </c>
      <c r="H22054" s="1">
        <v>9</v>
      </c>
      <c r="I22054" s="15">
        <v>0.18181818181818182</v>
      </c>
      <c r="J22054">
        <f t="shared" si="344"/>
        <v>40</v>
      </c>
    </row>
    <row r="22055" spans="1:10" x14ac:dyDescent="0.3">
      <c r="A22055" t="s">
        <v>22064</v>
      </c>
      <c r="C22055" s="18">
        <v>335.42002497768146</v>
      </c>
      <c r="D22055" s="1"/>
      <c r="E22055" s="1">
        <v>30</v>
      </c>
      <c r="F22055" s="1">
        <v>9</v>
      </c>
      <c r="G22055" s="1">
        <v>1</v>
      </c>
      <c r="H22055" s="1">
        <v>20</v>
      </c>
      <c r="I22055" s="15">
        <v>0.31666666666666665</v>
      </c>
      <c r="J22055">
        <f t="shared" si="344"/>
        <v>40</v>
      </c>
    </row>
    <row r="22056" spans="1:10" x14ac:dyDescent="0.3">
      <c r="A22056" t="s">
        <v>22066</v>
      </c>
      <c r="C22056" s="18">
        <v>335.3726490946529</v>
      </c>
      <c r="D22056" s="1"/>
      <c r="E22056" s="1">
        <v>20</v>
      </c>
      <c r="F22056" s="1">
        <v>5</v>
      </c>
      <c r="G22056" s="1">
        <v>0</v>
      </c>
      <c r="H22056" s="1">
        <v>15</v>
      </c>
      <c r="I22056" s="15">
        <v>0.25</v>
      </c>
      <c r="J22056">
        <f t="shared" si="344"/>
        <v>40</v>
      </c>
    </row>
    <row r="22057" spans="1:10" x14ac:dyDescent="0.3">
      <c r="A22057" t="s">
        <v>22072</v>
      </c>
      <c r="C22057" s="18">
        <v>335.27376424310165</v>
      </c>
      <c r="D22057" s="1"/>
      <c r="E22057" s="1">
        <v>22</v>
      </c>
      <c r="F22057" s="1">
        <v>6</v>
      </c>
      <c r="G22057" s="1">
        <v>1</v>
      </c>
      <c r="H22057" s="1">
        <v>15</v>
      </c>
      <c r="I22057" s="15">
        <v>0.29545454545454547</v>
      </c>
      <c r="J22057">
        <f t="shared" si="344"/>
        <v>40</v>
      </c>
    </row>
    <row r="22058" spans="1:10" x14ac:dyDescent="0.3">
      <c r="A22058" t="s">
        <v>22070</v>
      </c>
      <c r="C22058" s="18">
        <v>335.23462265640001</v>
      </c>
      <c r="D22058" s="1"/>
      <c r="E22058" s="1">
        <v>23</v>
      </c>
      <c r="F22058" s="1">
        <v>5</v>
      </c>
      <c r="G22058" s="1">
        <v>1</v>
      </c>
      <c r="H22058" s="1">
        <v>17</v>
      </c>
      <c r="I22058" s="15">
        <v>0.2391304347826087</v>
      </c>
      <c r="J22058">
        <f t="shared" si="344"/>
        <v>40</v>
      </c>
    </row>
    <row r="22059" spans="1:10" x14ac:dyDescent="0.3">
      <c r="A22059" t="s">
        <v>22054</v>
      </c>
      <c r="C22059" s="18">
        <v>335.20933991423976</v>
      </c>
      <c r="D22059" s="1"/>
      <c r="E22059" s="1">
        <v>32</v>
      </c>
      <c r="F22059" s="1">
        <v>11</v>
      </c>
      <c r="G22059" s="1">
        <v>1</v>
      </c>
      <c r="H22059" s="1">
        <v>20</v>
      </c>
      <c r="I22059" s="15">
        <v>0.359375</v>
      </c>
      <c r="J22059">
        <f t="shared" si="344"/>
        <v>20</v>
      </c>
    </row>
    <row r="22060" spans="1:10" x14ac:dyDescent="0.3">
      <c r="A22060" t="s">
        <v>22073</v>
      </c>
      <c r="C22060" s="18">
        <v>335.19309981640464</v>
      </c>
      <c r="D22060" s="1"/>
      <c r="E22060" s="1">
        <v>21</v>
      </c>
      <c r="F22060" s="1">
        <v>6</v>
      </c>
      <c r="G22060" s="1">
        <v>2</v>
      </c>
      <c r="H22060" s="1">
        <v>13</v>
      </c>
      <c r="I22060" s="15">
        <v>0.33333333333333331</v>
      </c>
      <c r="J22060">
        <f t="shared" si="344"/>
        <v>40</v>
      </c>
    </row>
    <row r="22061" spans="1:10" x14ac:dyDescent="0.3">
      <c r="A22061" t="s">
        <v>22074</v>
      </c>
      <c r="C22061" s="18">
        <v>335.19261499135905</v>
      </c>
      <c r="D22061" s="1"/>
      <c r="E22061" s="1">
        <v>15</v>
      </c>
      <c r="F22061" s="1">
        <v>3</v>
      </c>
      <c r="G22061" s="1">
        <v>0</v>
      </c>
      <c r="H22061" s="1">
        <v>12</v>
      </c>
      <c r="I22061" s="15">
        <v>0.2</v>
      </c>
      <c r="J22061">
        <f t="shared" si="344"/>
        <v>40</v>
      </c>
    </row>
    <row r="22062" spans="1:10" x14ac:dyDescent="0.3">
      <c r="A22062" t="s">
        <v>22075</v>
      </c>
      <c r="C22062" s="18">
        <v>335.18193147240078</v>
      </c>
      <c r="D22062" s="1"/>
      <c r="E22062" s="1">
        <v>7</v>
      </c>
      <c r="F22062" s="1">
        <v>0</v>
      </c>
      <c r="G22062" s="1">
        <v>0</v>
      </c>
      <c r="H22062" s="1">
        <v>7</v>
      </c>
      <c r="I22062" s="15">
        <v>0</v>
      </c>
      <c r="J22062">
        <f t="shared" si="344"/>
        <v>40</v>
      </c>
    </row>
    <row r="22063" spans="1:10" x14ac:dyDescent="0.3">
      <c r="A22063" t="s">
        <v>22181</v>
      </c>
      <c r="C22063" s="18">
        <v>335.15422108562819</v>
      </c>
      <c r="D22063" s="1"/>
      <c r="E22063" s="1">
        <v>7</v>
      </c>
      <c r="F22063" s="1">
        <v>0</v>
      </c>
      <c r="G22063" s="1">
        <v>0</v>
      </c>
      <c r="H22063" s="1">
        <v>7</v>
      </c>
      <c r="I22063" s="15">
        <v>0</v>
      </c>
      <c r="J22063">
        <f t="shared" si="344"/>
        <v>40</v>
      </c>
    </row>
    <row r="22064" spans="1:10" x14ac:dyDescent="0.3">
      <c r="A22064" t="s">
        <v>21975</v>
      </c>
      <c r="C22064" s="18">
        <v>335.1488775397807</v>
      </c>
      <c r="D22064" s="1"/>
      <c r="E22064" s="1">
        <v>34</v>
      </c>
      <c r="F22064" s="1">
        <v>13</v>
      </c>
      <c r="G22064" s="1">
        <v>1</v>
      </c>
      <c r="H22064" s="1">
        <v>20</v>
      </c>
      <c r="I22064" s="15">
        <v>0.39705882352941174</v>
      </c>
      <c r="J22064">
        <f t="shared" si="344"/>
        <v>20</v>
      </c>
    </row>
    <row r="22065" spans="1:10" x14ac:dyDescent="0.3">
      <c r="A22065" t="s">
        <v>22131</v>
      </c>
      <c r="C22065" s="18">
        <v>335.13247324324391</v>
      </c>
      <c r="D22065" s="1"/>
      <c r="E22065" s="1">
        <v>7</v>
      </c>
      <c r="F22065" s="1">
        <v>0</v>
      </c>
      <c r="G22065" s="1">
        <v>0</v>
      </c>
      <c r="H22065" s="1">
        <v>7</v>
      </c>
      <c r="I22065" s="15">
        <v>0</v>
      </c>
      <c r="J22065">
        <f t="shared" si="344"/>
        <v>40</v>
      </c>
    </row>
    <row r="22066" spans="1:10" x14ac:dyDescent="0.3">
      <c r="A22066" t="s">
        <v>22076</v>
      </c>
      <c r="C22066" s="18">
        <v>335.12422936965305</v>
      </c>
      <c r="D22066" s="1"/>
      <c r="E22066" s="1">
        <v>21</v>
      </c>
      <c r="F22066" s="1">
        <v>7</v>
      </c>
      <c r="G22066" s="1">
        <v>0</v>
      </c>
      <c r="H22066" s="1">
        <v>14</v>
      </c>
      <c r="I22066" s="15">
        <v>0.33333333333333331</v>
      </c>
      <c r="J22066">
        <f t="shared" si="344"/>
        <v>40</v>
      </c>
    </row>
    <row r="22067" spans="1:10" x14ac:dyDescent="0.3">
      <c r="A22067" t="s">
        <v>22078</v>
      </c>
      <c r="C22067" s="18">
        <v>335.08191568888009</v>
      </c>
      <c r="D22067" s="1"/>
      <c r="E22067" s="1">
        <v>13</v>
      </c>
      <c r="F22067" s="1">
        <v>3</v>
      </c>
      <c r="G22067" s="1">
        <v>0</v>
      </c>
      <c r="H22067" s="1">
        <v>10</v>
      </c>
      <c r="I22067" s="15">
        <v>0.23076923076923078</v>
      </c>
      <c r="J22067">
        <f t="shared" si="344"/>
        <v>40</v>
      </c>
    </row>
    <row r="22068" spans="1:10" x14ac:dyDescent="0.3">
      <c r="A22068" t="s">
        <v>22079</v>
      </c>
      <c r="C22068" s="18">
        <v>335.01332421202426</v>
      </c>
      <c r="D22068" s="1"/>
      <c r="E22068" s="1">
        <v>37</v>
      </c>
      <c r="F22068" s="1">
        <v>10</v>
      </c>
      <c r="G22068" s="1">
        <v>0</v>
      </c>
      <c r="H22068" s="1">
        <v>27</v>
      </c>
      <c r="I22068" s="15">
        <v>0.27027027027027029</v>
      </c>
      <c r="J22068">
        <f t="shared" si="344"/>
        <v>20</v>
      </c>
    </row>
    <row r="22069" spans="1:10" x14ac:dyDescent="0.3">
      <c r="A22069" t="s">
        <v>22081</v>
      </c>
      <c r="C22069" s="18">
        <v>334.96294015052314</v>
      </c>
      <c r="D22069" s="1"/>
      <c r="E22069" s="1">
        <v>28</v>
      </c>
      <c r="F22069" s="1">
        <v>10</v>
      </c>
      <c r="G22069" s="1">
        <v>0</v>
      </c>
      <c r="H22069" s="1">
        <v>18</v>
      </c>
      <c r="I22069" s="15">
        <v>0.35714285714285715</v>
      </c>
      <c r="J22069">
        <f t="shared" si="344"/>
        <v>40</v>
      </c>
    </row>
    <row r="22070" spans="1:10" x14ac:dyDescent="0.3">
      <c r="A22070" t="s">
        <v>22082</v>
      </c>
      <c r="C22070" s="18">
        <v>334.95846164890327</v>
      </c>
      <c r="D22070" s="1"/>
      <c r="E22070" s="1">
        <v>30</v>
      </c>
      <c r="F22070" s="1">
        <v>10</v>
      </c>
      <c r="G22070" s="1">
        <v>0</v>
      </c>
      <c r="H22070" s="1">
        <v>20</v>
      </c>
      <c r="I22070" s="15">
        <v>0.33333333333333331</v>
      </c>
      <c r="J22070">
        <f t="shared" si="344"/>
        <v>40</v>
      </c>
    </row>
    <row r="22071" spans="1:10" x14ac:dyDescent="0.3">
      <c r="A22071" t="s">
        <v>22083</v>
      </c>
      <c r="C22071" s="18">
        <v>334.94516977854727</v>
      </c>
      <c r="D22071" s="1"/>
      <c r="E22071" s="1">
        <v>9</v>
      </c>
      <c r="F22071" s="1">
        <v>1</v>
      </c>
      <c r="G22071" s="1">
        <v>0</v>
      </c>
      <c r="H22071" s="1">
        <v>8</v>
      </c>
      <c r="I22071" s="15">
        <v>0.1111111111111111</v>
      </c>
      <c r="J22071">
        <f t="shared" si="344"/>
        <v>40</v>
      </c>
    </row>
    <row r="22072" spans="1:10" x14ac:dyDescent="0.3">
      <c r="A22072" t="s">
        <v>22084</v>
      </c>
      <c r="C22072" s="18">
        <v>334.91072224491228</v>
      </c>
      <c r="D22072" s="1"/>
      <c r="E22072" s="1">
        <v>14</v>
      </c>
      <c r="F22072" s="1">
        <v>1</v>
      </c>
      <c r="G22072" s="1">
        <v>0</v>
      </c>
      <c r="H22072" s="1">
        <v>13</v>
      </c>
      <c r="I22072" s="15">
        <v>7.1428571428571425E-2</v>
      </c>
      <c r="J22072">
        <f t="shared" si="344"/>
        <v>40</v>
      </c>
    </row>
    <row r="22073" spans="1:10" x14ac:dyDescent="0.3">
      <c r="A22073" t="s">
        <v>22085</v>
      </c>
      <c r="C22073" s="18">
        <v>334.8842880455307</v>
      </c>
      <c r="D22073" s="1"/>
      <c r="E22073" s="1">
        <v>14</v>
      </c>
      <c r="F22073" s="1">
        <v>2</v>
      </c>
      <c r="G22073" s="1">
        <v>2</v>
      </c>
      <c r="H22073" s="1">
        <v>10</v>
      </c>
      <c r="I22073" s="15">
        <v>0.21428571428571427</v>
      </c>
      <c r="J22073">
        <f t="shared" si="344"/>
        <v>40</v>
      </c>
    </row>
    <row r="22074" spans="1:10" x14ac:dyDescent="0.3">
      <c r="A22074" t="s">
        <v>22149</v>
      </c>
      <c r="C22074" s="18">
        <v>334.83725294571008</v>
      </c>
      <c r="D22074" s="1"/>
      <c r="E22074" s="1">
        <v>13</v>
      </c>
      <c r="F22074" s="1">
        <v>3</v>
      </c>
      <c r="G22074" s="1">
        <v>0</v>
      </c>
      <c r="H22074" s="1">
        <v>10</v>
      </c>
      <c r="I22074" s="15">
        <v>0.23076923076923078</v>
      </c>
      <c r="J22074">
        <f t="shared" si="344"/>
        <v>40</v>
      </c>
    </row>
    <row r="22075" spans="1:10" x14ac:dyDescent="0.3">
      <c r="A22075" t="s">
        <v>22086</v>
      </c>
      <c r="C22075" s="18">
        <v>334.82580753982825</v>
      </c>
      <c r="D22075" s="1"/>
      <c r="E22075" s="1">
        <v>13</v>
      </c>
      <c r="F22075" s="1">
        <v>3</v>
      </c>
      <c r="G22075" s="1">
        <v>0</v>
      </c>
      <c r="H22075" s="1">
        <v>10</v>
      </c>
      <c r="I22075" s="15">
        <v>0.23076923076923078</v>
      </c>
      <c r="J22075">
        <f t="shared" si="344"/>
        <v>40</v>
      </c>
    </row>
    <row r="22076" spans="1:10" x14ac:dyDescent="0.3">
      <c r="A22076" t="s">
        <v>22087</v>
      </c>
      <c r="C22076" s="18">
        <v>334.82554067650318</v>
      </c>
      <c r="D22076" s="1"/>
      <c r="E22076" s="1">
        <v>9</v>
      </c>
      <c r="F22076" s="1">
        <v>1</v>
      </c>
      <c r="G22076" s="1">
        <v>0</v>
      </c>
      <c r="H22076" s="1">
        <v>8</v>
      </c>
      <c r="I22076" s="15">
        <v>0.1111111111111111</v>
      </c>
      <c r="J22076">
        <f t="shared" si="344"/>
        <v>40</v>
      </c>
    </row>
    <row r="22077" spans="1:10" x14ac:dyDescent="0.3">
      <c r="A22077" t="s">
        <v>22088</v>
      </c>
      <c r="C22077" s="18">
        <v>334.81887487715602</v>
      </c>
      <c r="D22077" s="1"/>
      <c r="E22077" s="1">
        <v>15</v>
      </c>
      <c r="F22077" s="1">
        <v>4</v>
      </c>
      <c r="G22077" s="1">
        <v>0</v>
      </c>
      <c r="H22077" s="1">
        <v>11</v>
      </c>
      <c r="I22077" s="15">
        <v>0.26666666666666666</v>
      </c>
      <c r="J22077">
        <f t="shared" si="344"/>
        <v>40</v>
      </c>
    </row>
    <row r="22078" spans="1:10" x14ac:dyDescent="0.3">
      <c r="A22078" t="s">
        <v>22089</v>
      </c>
      <c r="C22078" s="18">
        <v>334.80638827806297</v>
      </c>
      <c r="D22078" s="1"/>
      <c r="E22078" s="1">
        <v>12</v>
      </c>
      <c r="F22078" s="1">
        <v>2</v>
      </c>
      <c r="G22078" s="1">
        <v>0</v>
      </c>
      <c r="H22078" s="1">
        <v>10</v>
      </c>
      <c r="I22078" s="15">
        <v>0.16666666666666666</v>
      </c>
      <c r="J22078">
        <f t="shared" si="344"/>
        <v>40</v>
      </c>
    </row>
    <row r="22079" spans="1:10" x14ac:dyDescent="0.3">
      <c r="A22079" t="s">
        <v>22091</v>
      </c>
      <c r="C22079" s="18">
        <v>334.762260017953</v>
      </c>
      <c r="D22079" s="1"/>
      <c r="E22079" s="1">
        <v>11</v>
      </c>
      <c r="F22079" s="1">
        <v>1</v>
      </c>
      <c r="G22079" s="1">
        <v>2</v>
      </c>
      <c r="H22079" s="1">
        <v>8</v>
      </c>
      <c r="I22079" s="15">
        <v>0.18181818181818182</v>
      </c>
      <c r="J22079">
        <f t="shared" si="344"/>
        <v>40</v>
      </c>
    </row>
    <row r="22080" spans="1:10" x14ac:dyDescent="0.3">
      <c r="A22080" t="s">
        <v>22092</v>
      </c>
      <c r="C22080" s="18">
        <v>334.74427849547862</v>
      </c>
      <c r="D22080" s="1"/>
      <c r="E22080" s="1">
        <v>13</v>
      </c>
      <c r="F22080" s="1">
        <v>3</v>
      </c>
      <c r="G22080" s="1">
        <v>0</v>
      </c>
      <c r="H22080" s="1">
        <v>10</v>
      </c>
      <c r="I22080" s="15">
        <v>0.23076923076923078</v>
      </c>
      <c r="J22080">
        <f t="shared" si="344"/>
        <v>40</v>
      </c>
    </row>
    <row r="22081" spans="1:10" x14ac:dyDescent="0.3">
      <c r="A22081" t="s">
        <v>22156</v>
      </c>
      <c r="C22081" s="18">
        <v>334.73312876636948</v>
      </c>
      <c r="D22081" s="1"/>
      <c r="E22081" s="1">
        <v>15</v>
      </c>
      <c r="F22081" s="1">
        <v>3</v>
      </c>
      <c r="G22081" s="1">
        <v>1</v>
      </c>
      <c r="H22081" s="1">
        <v>11</v>
      </c>
      <c r="I22081" s="15">
        <v>0.23333333333333334</v>
      </c>
      <c r="J22081">
        <f t="shared" si="344"/>
        <v>40</v>
      </c>
    </row>
    <row r="22082" spans="1:10" x14ac:dyDescent="0.3">
      <c r="A22082" t="s">
        <v>22094</v>
      </c>
      <c r="C22082" s="18">
        <v>334.69935226698169</v>
      </c>
      <c r="D22082" s="1"/>
      <c r="E22082" s="1">
        <v>6</v>
      </c>
      <c r="F22082" s="1">
        <v>0</v>
      </c>
      <c r="G22082" s="1">
        <v>0</v>
      </c>
      <c r="H22082" s="1">
        <v>6</v>
      </c>
      <c r="I22082" s="15">
        <v>0</v>
      </c>
      <c r="J22082">
        <f t="shared" si="344"/>
        <v>40</v>
      </c>
    </row>
    <row r="22083" spans="1:10" x14ac:dyDescent="0.3">
      <c r="A22083" t="s">
        <v>22095</v>
      </c>
      <c r="C22083" s="18">
        <v>334.62599175057198</v>
      </c>
      <c r="D22083" s="1"/>
      <c r="E22083" s="1">
        <v>8</v>
      </c>
      <c r="F22083" s="1">
        <v>0</v>
      </c>
      <c r="G22083" s="1">
        <v>1</v>
      </c>
      <c r="H22083" s="1">
        <v>7</v>
      </c>
      <c r="I22083" s="15">
        <v>6.25E-2</v>
      </c>
      <c r="J22083">
        <f t="shared" si="344"/>
        <v>40</v>
      </c>
    </row>
    <row r="22084" spans="1:10" x14ac:dyDescent="0.3">
      <c r="A22084" t="s">
        <v>22097</v>
      </c>
      <c r="C22084" s="18">
        <v>334.61657585352549</v>
      </c>
      <c r="D22084" s="1"/>
      <c r="E22084" s="1">
        <v>39</v>
      </c>
      <c r="F22084" s="1">
        <v>14</v>
      </c>
      <c r="G22084" s="1">
        <v>0</v>
      </c>
      <c r="H22084" s="1">
        <v>25</v>
      </c>
      <c r="I22084" s="15">
        <v>0.35897435897435898</v>
      </c>
      <c r="J22084">
        <f t="shared" ref="J22084:J22147" si="345">IF(E22084&lt;=30,40,20)</f>
        <v>20</v>
      </c>
    </row>
    <row r="22085" spans="1:10" x14ac:dyDescent="0.3">
      <c r="A22085" t="s">
        <v>22123</v>
      </c>
      <c r="C22085" s="18">
        <v>334.57944153149958</v>
      </c>
      <c r="D22085" s="1"/>
      <c r="E22085" s="1">
        <v>21</v>
      </c>
      <c r="F22085" s="1">
        <v>5</v>
      </c>
      <c r="G22085" s="1">
        <v>2</v>
      </c>
      <c r="H22085" s="1">
        <v>14</v>
      </c>
      <c r="I22085" s="15">
        <v>0.2857142857142857</v>
      </c>
      <c r="J22085">
        <f t="shared" si="345"/>
        <v>40</v>
      </c>
    </row>
    <row r="22086" spans="1:10" x14ac:dyDescent="0.3">
      <c r="A22086" t="s">
        <v>22098</v>
      </c>
      <c r="C22086" s="18">
        <v>334.52599601752229</v>
      </c>
      <c r="D22086" s="1"/>
      <c r="E22086" s="1">
        <v>7</v>
      </c>
      <c r="F22086" s="1">
        <v>0</v>
      </c>
      <c r="G22086" s="1">
        <v>0</v>
      </c>
      <c r="H22086" s="1">
        <v>7</v>
      </c>
      <c r="I22086" s="15">
        <v>0</v>
      </c>
      <c r="J22086">
        <f t="shared" si="345"/>
        <v>40</v>
      </c>
    </row>
    <row r="22087" spans="1:10" x14ac:dyDescent="0.3">
      <c r="A22087" t="s">
        <v>22100</v>
      </c>
      <c r="C22087" s="18">
        <v>334.47639382688033</v>
      </c>
      <c r="D22087" s="1"/>
      <c r="E22087" s="1">
        <v>19</v>
      </c>
      <c r="F22087" s="1">
        <v>5</v>
      </c>
      <c r="G22087" s="1">
        <v>0</v>
      </c>
      <c r="H22087" s="1">
        <v>14</v>
      </c>
      <c r="I22087" s="15">
        <v>0.26315789473684209</v>
      </c>
      <c r="J22087">
        <f t="shared" si="345"/>
        <v>40</v>
      </c>
    </row>
    <row r="22088" spans="1:10" x14ac:dyDescent="0.3">
      <c r="A22088" t="s">
        <v>22102</v>
      </c>
      <c r="C22088" s="18">
        <v>334.43965835722145</v>
      </c>
      <c r="D22088" s="1"/>
      <c r="E22088" s="1">
        <v>8</v>
      </c>
      <c r="F22088" s="1">
        <v>0</v>
      </c>
      <c r="G22088" s="1">
        <v>1</v>
      </c>
      <c r="H22088" s="1">
        <v>7</v>
      </c>
      <c r="I22088" s="15">
        <v>6.25E-2</v>
      </c>
      <c r="J22088">
        <f t="shared" si="345"/>
        <v>40</v>
      </c>
    </row>
    <row r="22089" spans="1:10" x14ac:dyDescent="0.3">
      <c r="A22089" t="s">
        <v>22103</v>
      </c>
      <c r="C22089" s="18">
        <v>334.43559913126927</v>
      </c>
      <c r="D22089" s="1"/>
      <c r="E22089" s="1">
        <v>5</v>
      </c>
      <c r="F22089" s="1">
        <v>0</v>
      </c>
      <c r="G22089" s="1">
        <v>0</v>
      </c>
      <c r="H22089" s="1">
        <v>5</v>
      </c>
      <c r="I22089" s="15">
        <v>0</v>
      </c>
      <c r="J22089">
        <f t="shared" si="345"/>
        <v>40</v>
      </c>
    </row>
    <row r="22090" spans="1:10" x14ac:dyDescent="0.3">
      <c r="A22090" t="s">
        <v>22104</v>
      </c>
      <c r="C22090" s="18">
        <v>334.4249533731782</v>
      </c>
      <c r="D22090" s="1"/>
      <c r="E22090" s="1">
        <v>23</v>
      </c>
      <c r="F22090" s="1">
        <v>8</v>
      </c>
      <c r="G22090" s="1">
        <v>0</v>
      </c>
      <c r="H22090" s="1">
        <v>15</v>
      </c>
      <c r="I22090" s="15">
        <v>0.34782608695652173</v>
      </c>
      <c r="J22090">
        <f t="shared" si="345"/>
        <v>40</v>
      </c>
    </row>
    <row r="22091" spans="1:10" x14ac:dyDescent="0.3">
      <c r="A22091" t="s">
        <v>22193</v>
      </c>
      <c r="C22091" s="18">
        <v>334.41825233048189</v>
      </c>
      <c r="D22091" s="1"/>
      <c r="E22091" s="1">
        <v>24</v>
      </c>
      <c r="F22091" s="1">
        <v>7</v>
      </c>
      <c r="G22091" s="1">
        <v>1</v>
      </c>
      <c r="H22091" s="1">
        <v>16</v>
      </c>
      <c r="I22091" s="15">
        <v>0.3125</v>
      </c>
      <c r="J22091">
        <f t="shared" si="345"/>
        <v>40</v>
      </c>
    </row>
    <row r="22092" spans="1:10" x14ac:dyDescent="0.3">
      <c r="A22092" t="s">
        <v>22108</v>
      </c>
      <c r="C22092" s="18">
        <v>334.33670267129912</v>
      </c>
      <c r="D22092" s="1"/>
      <c r="E22092" s="1">
        <v>43</v>
      </c>
      <c r="F22092" s="1">
        <v>14</v>
      </c>
      <c r="G22092" s="1">
        <v>1</v>
      </c>
      <c r="H22092" s="1">
        <v>28</v>
      </c>
      <c r="I22092" s="15">
        <v>0.33720930232558138</v>
      </c>
      <c r="J22092">
        <f t="shared" si="345"/>
        <v>20</v>
      </c>
    </row>
    <row r="22093" spans="1:10" x14ac:dyDescent="0.3">
      <c r="A22093" t="s">
        <v>22109</v>
      </c>
      <c r="C22093" s="18">
        <v>334.307147818185</v>
      </c>
      <c r="D22093" s="1"/>
      <c r="E22093" s="1">
        <v>9</v>
      </c>
      <c r="F22093" s="1">
        <v>1</v>
      </c>
      <c r="G22093" s="1">
        <v>0</v>
      </c>
      <c r="H22093" s="1">
        <v>8</v>
      </c>
      <c r="I22093" s="15">
        <v>0.1111111111111111</v>
      </c>
      <c r="J22093">
        <f t="shared" si="345"/>
        <v>40</v>
      </c>
    </row>
    <row r="22094" spans="1:10" x14ac:dyDescent="0.3">
      <c r="A22094" t="s">
        <v>22110</v>
      </c>
      <c r="C22094" s="18">
        <v>334.28716593349441</v>
      </c>
      <c r="D22094" s="1"/>
      <c r="E22094" s="1">
        <v>29</v>
      </c>
      <c r="F22094" s="1">
        <v>12</v>
      </c>
      <c r="G22094" s="1">
        <v>2</v>
      </c>
      <c r="H22094" s="1">
        <v>15</v>
      </c>
      <c r="I22094" s="15">
        <v>0.44827586206896552</v>
      </c>
      <c r="J22094">
        <f t="shared" si="345"/>
        <v>40</v>
      </c>
    </row>
    <row r="22095" spans="1:10" x14ac:dyDescent="0.3">
      <c r="A22095" t="s">
        <v>22111</v>
      </c>
      <c r="C22095" s="18">
        <v>334.27179156223724</v>
      </c>
      <c r="D22095" s="1"/>
      <c r="E22095" s="1">
        <v>14</v>
      </c>
      <c r="F22095" s="1">
        <v>3</v>
      </c>
      <c r="G22095" s="1">
        <v>1</v>
      </c>
      <c r="H22095" s="1">
        <v>10</v>
      </c>
      <c r="I22095" s="15">
        <v>0.25</v>
      </c>
      <c r="J22095">
        <f t="shared" si="345"/>
        <v>40</v>
      </c>
    </row>
    <row r="22096" spans="1:10" x14ac:dyDescent="0.3">
      <c r="A22096" t="s">
        <v>22112</v>
      </c>
      <c r="C22096" s="18">
        <v>334.2604368402715</v>
      </c>
      <c r="D22096" s="1"/>
      <c r="E22096" s="1">
        <v>16</v>
      </c>
      <c r="F22096" s="1">
        <v>4</v>
      </c>
      <c r="G22096" s="1">
        <v>0</v>
      </c>
      <c r="H22096" s="1">
        <v>12</v>
      </c>
      <c r="I22096" s="15">
        <v>0.25</v>
      </c>
      <c r="J22096">
        <f t="shared" si="345"/>
        <v>40</v>
      </c>
    </row>
    <row r="22097" spans="1:10" x14ac:dyDescent="0.3">
      <c r="A22097" t="s">
        <v>22113</v>
      </c>
      <c r="C22097" s="18">
        <v>334.22006288629382</v>
      </c>
      <c r="D22097" s="1"/>
      <c r="E22097" s="1">
        <v>11</v>
      </c>
      <c r="F22097" s="1">
        <v>2</v>
      </c>
      <c r="G22097" s="1">
        <v>0</v>
      </c>
      <c r="H22097" s="1">
        <v>9</v>
      </c>
      <c r="I22097" s="15">
        <v>0.18181818181818182</v>
      </c>
      <c r="J22097">
        <f t="shared" si="345"/>
        <v>40</v>
      </c>
    </row>
    <row r="22098" spans="1:10" x14ac:dyDescent="0.3">
      <c r="A22098" t="s">
        <v>22065</v>
      </c>
      <c r="C22098" s="18">
        <v>334.20685762224048</v>
      </c>
      <c r="D22098" s="1"/>
      <c r="E22098" s="1">
        <v>13</v>
      </c>
      <c r="F22098" s="1">
        <v>3</v>
      </c>
      <c r="G22098" s="1">
        <v>0</v>
      </c>
      <c r="H22098" s="1">
        <v>10</v>
      </c>
      <c r="I22098" s="15">
        <v>0.23076923076923078</v>
      </c>
      <c r="J22098">
        <f t="shared" si="345"/>
        <v>40</v>
      </c>
    </row>
    <row r="22099" spans="1:10" x14ac:dyDescent="0.3">
      <c r="A22099" t="s">
        <v>22114</v>
      </c>
      <c r="C22099" s="18">
        <v>334.19175932174176</v>
      </c>
      <c r="D22099" s="1"/>
      <c r="E22099" s="1">
        <v>38</v>
      </c>
      <c r="F22099" s="1">
        <v>12</v>
      </c>
      <c r="G22099" s="1">
        <v>1</v>
      </c>
      <c r="H22099" s="1">
        <v>25</v>
      </c>
      <c r="I22099" s="15">
        <v>0.32894736842105265</v>
      </c>
      <c r="J22099">
        <f t="shared" si="345"/>
        <v>20</v>
      </c>
    </row>
    <row r="22100" spans="1:10" x14ac:dyDescent="0.3">
      <c r="A22100" t="s">
        <v>22115</v>
      </c>
      <c r="C22100" s="18">
        <v>334.19093862153397</v>
      </c>
      <c r="D22100" s="1"/>
      <c r="E22100" s="1">
        <v>8</v>
      </c>
      <c r="F22100" s="1">
        <v>0</v>
      </c>
      <c r="G22100" s="1">
        <v>1</v>
      </c>
      <c r="H22100" s="1">
        <v>7</v>
      </c>
      <c r="I22100" s="15">
        <v>6.25E-2</v>
      </c>
      <c r="J22100">
        <f t="shared" si="345"/>
        <v>40</v>
      </c>
    </row>
    <row r="22101" spans="1:10" x14ac:dyDescent="0.3">
      <c r="A22101" s="21" t="s">
        <v>22116</v>
      </c>
      <c r="C22101" s="18">
        <v>334.18286125126917</v>
      </c>
      <c r="D22101" s="1"/>
      <c r="E22101" s="1">
        <v>81</v>
      </c>
      <c r="F22101" s="1">
        <v>32</v>
      </c>
      <c r="G22101" s="1">
        <v>2</v>
      </c>
      <c r="H22101" s="1">
        <v>47</v>
      </c>
      <c r="I22101" s="15">
        <v>0.40740740740740738</v>
      </c>
      <c r="J22101">
        <f t="shared" si="345"/>
        <v>20</v>
      </c>
    </row>
    <row r="22102" spans="1:10" x14ac:dyDescent="0.3">
      <c r="A22102" t="s">
        <v>22157</v>
      </c>
      <c r="C22102" s="18">
        <v>334.0780352873407</v>
      </c>
      <c r="D22102" s="1"/>
      <c r="E22102" s="1">
        <v>18</v>
      </c>
      <c r="F22102" s="1">
        <v>5</v>
      </c>
      <c r="G22102" s="1">
        <v>1</v>
      </c>
      <c r="H22102" s="1">
        <v>12</v>
      </c>
      <c r="I22102" s="15">
        <v>0.30555555555555558</v>
      </c>
      <c r="J22102">
        <f t="shared" si="345"/>
        <v>40</v>
      </c>
    </row>
    <row r="22103" spans="1:10" x14ac:dyDescent="0.3">
      <c r="A22103" t="s">
        <v>22118</v>
      </c>
      <c r="C22103" s="18">
        <v>333.94096774200239</v>
      </c>
      <c r="D22103" s="1"/>
      <c r="E22103" s="1">
        <v>9</v>
      </c>
      <c r="F22103" s="1">
        <v>1</v>
      </c>
      <c r="G22103" s="1">
        <v>0</v>
      </c>
      <c r="H22103" s="1">
        <v>8</v>
      </c>
      <c r="I22103" s="15">
        <v>0.1111111111111111</v>
      </c>
      <c r="J22103">
        <f t="shared" si="345"/>
        <v>40</v>
      </c>
    </row>
    <row r="22104" spans="1:10" x14ac:dyDescent="0.3">
      <c r="A22104" t="s">
        <v>22119</v>
      </c>
      <c r="C22104" s="18">
        <v>333.94089643084834</v>
      </c>
      <c r="D22104" s="1"/>
      <c r="E22104" s="1">
        <v>45</v>
      </c>
      <c r="F22104" s="1">
        <v>15</v>
      </c>
      <c r="G22104" s="1">
        <v>2</v>
      </c>
      <c r="H22104" s="1">
        <v>28</v>
      </c>
      <c r="I22104" s="15">
        <v>0.35555555555555557</v>
      </c>
      <c r="J22104">
        <f t="shared" si="345"/>
        <v>20</v>
      </c>
    </row>
    <row r="22105" spans="1:10" x14ac:dyDescent="0.3">
      <c r="A22105" t="s">
        <v>22120</v>
      </c>
      <c r="C22105" s="18">
        <v>333.89068513742365</v>
      </c>
      <c r="D22105" s="1"/>
      <c r="E22105" s="1">
        <v>17</v>
      </c>
      <c r="F22105" s="1">
        <v>4</v>
      </c>
      <c r="G22105" s="1">
        <v>1</v>
      </c>
      <c r="H22105" s="1">
        <v>12</v>
      </c>
      <c r="I22105" s="15">
        <v>0.26470588235294118</v>
      </c>
      <c r="J22105">
        <f t="shared" si="345"/>
        <v>40</v>
      </c>
    </row>
    <row r="22106" spans="1:10" x14ac:dyDescent="0.3">
      <c r="A22106" t="s">
        <v>22121</v>
      </c>
      <c r="C22106" s="18">
        <v>333.87023496422484</v>
      </c>
      <c r="D22106" s="1"/>
      <c r="E22106" s="1">
        <v>13</v>
      </c>
      <c r="F22106" s="1">
        <v>2</v>
      </c>
      <c r="G22106" s="1">
        <v>0</v>
      </c>
      <c r="H22106" s="1">
        <v>11</v>
      </c>
      <c r="I22106" s="15">
        <v>0.15384615384615385</v>
      </c>
      <c r="J22106">
        <f t="shared" si="345"/>
        <v>40</v>
      </c>
    </row>
    <row r="22107" spans="1:10" x14ac:dyDescent="0.3">
      <c r="A22107" t="s">
        <v>18998</v>
      </c>
      <c r="C22107" s="18">
        <v>333.82810498766764</v>
      </c>
      <c r="D22107" s="1"/>
      <c r="E22107" s="1">
        <v>8</v>
      </c>
      <c r="F22107" s="1">
        <v>1</v>
      </c>
      <c r="G22107" s="1">
        <v>0</v>
      </c>
      <c r="H22107" s="1">
        <v>7</v>
      </c>
      <c r="I22107" s="15">
        <v>0.125</v>
      </c>
      <c r="J22107">
        <f t="shared" si="345"/>
        <v>40</v>
      </c>
    </row>
    <row r="22108" spans="1:10" x14ac:dyDescent="0.3">
      <c r="A22108" t="s">
        <v>22122</v>
      </c>
      <c r="C22108" s="18">
        <v>333.79660964652481</v>
      </c>
      <c r="D22108" s="1"/>
      <c r="E22108" s="1">
        <v>26</v>
      </c>
      <c r="F22108" s="1">
        <v>8</v>
      </c>
      <c r="G22108" s="1">
        <v>0</v>
      </c>
      <c r="H22108" s="1">
        <v>18</v>
      </c>
      <c r="I22108" s="15">
        <v>0.30769230769230771</v>
      </c>
      <c r="J22108">
        <f t="shared" si="345"/>
        <v>40</v>
      </c>
    </row>
    <row r="22109" spans="1:10" x14ac:dyDescent="0.3">
      <c r="A22109" t="s">
        <v>22124</v>
      </c>
      <c r="C22109" s="18">
        <v>333.78602542264292</v>
      </c>
      <c r="D22109" s="1"/>
      <c r="E22109" s="1">
        <v>14</v>
      </c>
      <c r="F22109" s="1">
        <v>3</v>
      </c>
      <c r="G22109" s="1">
        <v>0</v>
      </c>
      <c r="H22109" s="1">
        <v>11</v>
      </c>
      <c r="I22109" s="15">
        <v>0.21428571428571427</v>
      </c>
      <c r="J22109">
        <f t="shared" si="345"/>
        <v>40</v>
      </c>
    </row>
    <row r="22110" spans="1:10" x14ac:dyDescent="0.3">
      <c r="A22110" t="s">
        <v>22125</v>
      </c>
      <c r="C22110" s="18">
        <v>333.75946221043228</v>
      </c>
      <c r="D22110" s="1"/>
      <c r="E22110" s="1">
        <v>23</v>
      </c>
      <c r="F22110" s="1">
        <v>5</v>
      </c>
      <c r="G22110" s="1">
        <v>2</v>
      </c>
      <c r="H22110" s="1">
        <v>16</v>
      </c>
      <c r="I22110" s="15">
        <v>0.2608695652173913</v>
      </c>
      <c r="J22110">
        <f t="shared" si="345"/>
        <v>40</v>
      </c>
    </row>
    <row r="22111" spans="1:10" x14ac:dyDescent="0.3">
      <c r="A22111" s="21" t="s">
        <v>22129</v>
      </c>
      <c r="C22111" s="18">
        <v>333.74834015328162</v>
      </c>
      <c r="D22111" s="1"/>
      <c r="E22111" s="1">
        <v>64</v>
      </c>
      <c r="F22111" s="1">
        <v>25</v>
      </c>
      <c r="G22111" s="1">
        <v>2</v>
      </c>
      <c r="H22111" s="1">
        <v>37</v>
      </c>
      <c r="I22111" s="15">
        <v>0.40625</v>
      </c>
      <c r="J22111">
        <f t="shared" si="345"/>
        <v>20</v>
      </c>
    </row>
    <row r="22112" spans="1:10" x14ac:dyDescent="0.3">
      <c r="A22112" t="s">
        <v>22126</v>
      </c>
      <c r="C22112" s="18">
        <v>333.74806663268168</v>
      </c>
      <c r="D22112" s="1"/>
      <c r="E22112" s="1">
        <v>12</v>
      </c>
      <c r="F22112" s="1">
        <v>2</v>
      </c>
      <c r="G22112" s="1">
        <v>0</v>
      </c>
      <c r="H22112" s="1">
        <v>10</v>
      </c>
      <c r="I22112" s="15">
        <v>0.16666666666666666</v>
      </c>
      <c r="J22112">
        <f t="shared" si="345"/>
        <v>40</v>
      </c>
    </row>
    <row r="22113" spans="1:10" x14ac:dyDescent="0.3">
      <c r="A22113" t="s">
        <v>22128</v>
      </c>
      <c r="C22113" s="18">
        <v>333.71766919541722</v>
      </c>
      <c r="D22113" s="1"/>
      <c r="E22113" s="1">
        <v>54</v>
      </c>
      <c r="F22113" s="1">
        <v>14</v>
      </c>
      <c r="G22113" s="1">
        <v>0</v>
      </c>
      <c r="H22113" s="1">
        <v>40</v>
      </c>
      <c r="I22113" s="15">
        <v>0.25925925925925924</v>
      </c>
      <c r="J22113">
        <f t="shared" si="345"/>
        <v>20</v>
      </c>
    </row>
    <row r="22114" spans="1:10" x14ac:dyDescent="0.3">
      <c r="A22114" t="s">
        <v>22071</v>
      </c>
      <c r="C22114" s="18">
        <v>333.67436296480867</v>
      </c>
      <c r="D22114" s="1"/>
      <c r="E22114" s="1">
        <v>63</v>
      </c>
      <c r="F22114" s="1">
        <v>18</v>
      </c>
      <c r="G22114" s="1">
        <v>0</v>
      </c>
      <c r="H22114" s="1">
        <v>45</v>
      </c>
      <c r="I22114" s="15">
        <v>0.2857142857142857</v>
      </c>
      <c r="J22114">
        <f t="shared" si="345"/>
        <v>20</v>
      </c>
    </row>
    <row r="22115" spans="1:10" x14ac:dyDescent="0.3">
      <c r="A22115" t="s">
        <v>21936</v>
      </c>
      <c r="C22115" s="18">
        <v>333.64215171929874</v>
      </c>
      <c r="D22115" s="1"/>
      <c r="E22115" s="1">
        <v>95</v>
      </c>
      <c r="F22115" s="1">
        <v>37</v>
      </c>
      <c r="G22115" s="1">
        <v>4</v>
      </c>
      <c r="H22115" s="1">
        <v>54</v>
      </c>
      <c r="I22115" s="15">
        <v>0.41052631578947368</v>
      </c>
      <c r="J22115">
        <f t="shared" si="345"/>
        <v>20</v>
      </c>
    </row>
    <row r="22116" spans="1:10" x14ac:dyDescent="0.3">
      <c r="A22116" t="s">
        <v>22374</v>
      </c>
      <c r="C22116" s="18">
        <v>333.62476206353841</v>
      </c>
      <c r="D22116" s="1"/>
      <c r="E22116" s="1">
        <v>44</v>
      </c>
      <c r="F22116" s="1">
        <v>13</v>
      </c>
      <c r="G22116" s="1">
        <v>0</v>
      </c>
      <c r="H22116" s="1">
        <v>31</v>
      </c>
      <c r="I22116" s="15">
        <v>0.29545454545454547</v>
      </c>
      <c r="J22116">
        <f t="shared" si="345"/>
        <v>20</v>
      </c>
    </row>
    <row r="22117" spans="1:10" x14ac:dyDescent="0.3">
      <c r="A22117" t="s">
        <v>22413</v>
      </c>
      <c r="C22117" s="18">
        <v>333.59702056718629</v>
      </c>
      <c r="D22117" s="1"/>
      <c r="E22117" s="1">
        <v>65</v>
      </c>
      <c r="F22117" s="1">
        <v>19</v>
      </c>
      <c r="G22117" s="1">
        <v>4</v>
      </c>
      <c r="H22117" s="1">
        <v>42</v>
      </c>
      <c r="I22117" s="15">
        <v>0.32307692307692309</v>
      </c>
      <c r="J22117">
        <f t="shared" si="345"/>
        <v>20</v>
      </c>
    </row>
    <row r="22118" spans="1:10" x14ac:dyDescent="0.3">
      <c r="A22118" t="s">
        <v>22132</v>
      </c>
      <c r="C22118" s="18">
        <v>333.59238218134431</v>
      </c>
      <c r="D22118" s="1"/>
      <c r="E22118" s="1">
        <v>8</v>
      </c>
      <c r="F22118" s="1">
        <v>0</v>
      </c>
      <c r="G22118" s="1">
        <v>1</v>
      </c>
      <c r="H22118" s="1">
        <v>7</v>
      </c>
      <c r="I22118" s="15">
        <v>6.25E-2</v>
      </c>
      <c r="J22118">
        <f t="shared" si="345"/>
        <v>40</v>
      </c>
    </row>
    <row r="22119" spans="1:10" x14ac:dyDescent="0.3">
      <c r="A22119" t="s">
        <v>22133</v>
      </c>
      <c r="C22119" s="18">
        <v>333.58999440663922</v>
      </c>
      <c r="D22119" s="1"/>
      <c r="E22119" s="1">
        <v>22</v>
      </c>
      <c r="F22119" s="1">
        <v>6</v>
      </c>
      <c r="G22119" s="1">
        <v>0</v>
      </c>
      <c r="H22119" s="1">
        <v>16</v>
      </c>
      <c r="I22119" s="15">
        <v>0.27272727272727271</v>
      </c>
      <c r="J22119">
        <f t="shared" si="345"/>
        <v>40</v>
      </c>
    </row>
    <row r="22120" spans="1:10" x14ac:dyDescent="0.3">
      <c r="A22120" t="s">
        <v>22134</v>
      </c>
      <c r="C22120" s="18">
        <v>333.54927997151276</v>
      </c>
      <c r="D22120" s="1"/>
      <c r="E22120" s="1">
        <v>23</v>
      </c>
      <c r="F22120" s="1">
        <v>6</v>
      </c>
      <c r="G22120" s="1">
        <v>0</v>
      </c>
      <c r="H22120" s="1">
        <v>17</v>
      </c>
      <c r="I22120" s="15">
        <v>0.2608695652173913</v>
      </c>
      <c r="J22120">
        <f t="shared" si="345"/>
        <v>40</v>
      </c>
    </row>
    <row r="22121" spans="1:10" x14ac:dyDescent="0.3">
      <c r="A22121" t="s">
        <v>22136</v>
      </c>
      <c r="C22121" s="18">
        <v>333.53276222101846</v>
      </c>
      <c r="D22121" s="1"/>
      <c r="E22121" s="1">
        <v>7</v>
      </c>
      <c r="F22121" s="1">
        <v>0</v>
      </c>
      <c r="G22121" s="1">
        <v>0</v>
      </c>
      <c r="H22121" s="1">
        <v>7</v>
      </c>
      <c r="I22121" s="15">
        <v>0</v>
      </c>
      <c r="J22121">
        <f t="shared" si="345"/>
        <v>40</v>
      </c>
    </row>
    <row r="22122" spans="1:10" x14ac:dyDescent="0.3">
      <c r="A22122" t="s">
        <v>22145</v>
      </c>
      <c r="C22122" s="18">
        <v>333.51174642606003</v>
      </c>
      <c r="D22122" s="1"/>
      <c r="E22122" s="1">
        <v>116</v>
      </c>
      <c r="F22122" s="1">
        <v>31</v>
      </c>
      <c r="G22122" s="1">
        <v>4</v>
      </c>
      <c r="H22122" s="1">
        <v>81</v>
      </c>
      <c r="I22122" s="15">
        <v>0.28448275862068967</v>
      </c>
      <c r="J22122">
        <f t="shared" si="345"/>
        <v>20</v>
      </c>
    </row>
    <row r="22123" spans="1:10" x14ac:dyDescent="0.3">
      <c r="A22123" t="s">
        <v>22138</v>
      </c>
      <c r="C22123" s="18">
        <v>333.46705260922027</v>
      </c>
      <c r="D22123" s="1"/>
      <c r="E22123" s="1">
        <v>13</v>
      </c>
      <c r="F22123" s="1">
        <v>2</v>
      </c>
      <c r="G22123" s="1">
        <v>0</v>
      </c>
      <c r="H22123" s="1">
        <v>11</v>
      </c>
      <c r="I22123" s="15">
        <v>0.15384615384615385</v>
      </c>
      <c r="J22123">
        <f t="shared" si="345"/>
        <v>40</v>
      </c>
    </row>
    <row r="22124" spans="1:10" x14ac:dyDescent="0.3">
      <c r="A22124" t="s">
        <v>22139</v>
      </c>
      <c r="C22124" s="18">
        <v>333.46614513957695</v>
      </c>
      <c r="D22124" s="1"/>
      <c r="E22124" s="1">
        <v>16</v>
      </c>
      <c r="F22124" s="1">
        <v>2</v>
      </c>
      <c r="G22124" s="1">
        <v>0</v>
      </c>
      <c r="H22124" s="1">
        <v>14</v>
      </c>
      <c r="I22124" s="15">
        <v>0.125</v>
      </c>
      <c r="J22124">
        <f t="shared" si="345"/>
        <v>40</v>
      </c>
    </row>
    <row r="22125" spans="1:10" x14ac:dyDescent="0.3">
      <c r="A22125" t="s">
        <v>22142</v>
      </c>
      <c r="C22125" s="18">
        <v>333.44801634771824</v>
      </c>
      <c r="D22125" s="1"/>
      <c r="E22125" s="1">
        <v>16</v>
      </c>
      <c r="F22125" s="1">
        <v>4</v>
      </c>
      <c r="G22125" s="1">
        <v>0</v>
      </c>
      <c r="H22125" s="1">
        <v>12</v>
      </c>
      <c r="I22125" s="15">
        <v>0.25</v>
      </c>
      <c r="J22125">
        <f t="shared" si="345"/>
        <v>40</v>
      </c>
    </row>
    <row r="22126" spans="1:10" x14ac:dyDescent="0.3">
      <c r="A22126" t="s">
        <v>22141</v>
      </c>
      <c r="C22126" s="18">
        <v>333.44408723301223</v>
      </c>
      <c r="D22126" s="1"/>
      <c r="E22126" s="1">
        <v>12</v>
      </c>
      <c r="F22126" s="1">
        <v>3</v>
      </c>
      <c r="G22126" s="1">
        <v>0</v>
      </c>
      <c r="H22126" s="1">
        <v>9</v>
      </c>
      <c r="I22126" s="15">
        <v>0.25</v>
      </c>
      <c r="J22126">
        <f t="shared" si="345"/>
        <v>40</v>
      </c>
    </row>
    <row r="22127" spans="1:10" x14ac:dyDescent="0.3">
      <c r="A22127" t="s">
        <v>22180</v>
      </c>
      <c r="C22127" s="18">
        <v>333.42611359314355</v>
      </c>
      <c r="D22127" s="1"/>
      <c r="E22127" s="1">
        <v>16</v>
      </c>
      <c r="F22127" s="1">
        <v>4</v>
      </c>
      <c r="G22127" s="1">
        <v>0</v>
      </c>
      <c r="H22127" s="1">
        <v>12</v>
      </c>
      <c r="I22127" s="15">
        <v>0.25</v>
      </c>
      <c r="J22127">
        <f t="shared" si="345"/>
        <v>40</v>
      </c>
    </row>
    <row r="22128" spans="1:10" x14ac:dyDescent="0.3">
      <c r="A22128" t="s">
        <v>22153</v>
      </c>
      <c r="C22128" s="18">
        <v>333.42000931823083</v>
      </c>
      <c r="D22128" s="1"/>
      <c r="E22128" s="1">
        <v>38</v>
      </c>
      <c r="F22128" s="1">
        <v>7</v>
      </c>
      <c r="G22128" s="1">
        <v>1</v>
      </c>
      <c r="H22128" s="1">
        <v>30</v>
      </c>
      <c r="I22128" s="15">
        <v>0.19736842105263158</v>
      </c>
      <c r="J22128">
        <f t="shared" si="345"/>
        <v>20</v>
      </c>
    </row>
    <row r="22129" spans="1:10" x14ac:dyDescent="0.3">
      <c r="A22129" t="s">
        <v>22144</v>
      </c>
      <c r="C22129" s="18">
        <v>333.41129544515314</v>
      </c>
      <c r="D22129" s="1"/>
      <c r="E22129" s="1">
        <v>9</v>
      </c>
      <c r="F22129" s="1">
        <v>0</v>
      </c>
      <c r="G22129" s="1">
        <v>2</v>
      </c>
      <c r="H22129" s="1">
        <v>7</v>
      </c>
      <c r="I22129" s="15">
        <v>0.1111111111111111</v>
      </c>
      <c r="J22129">
        <f t="shared" si="345"/>
        <v>40</v>
      </c>
    </row>
    <row r="22130" spans="1:10" x14ac:dyDescent="0.3">
      <c r="A22130" t="s">
        <v>22146</v>
      </c>
      <c r="C22130" s="18">
        <v>333.36032269831128</v>
      </c>
      <c r="D22130" s="1"/>
      <c r="E22130" s="1">
        <v>43</v>
      </c>
      <c r="F22130" s="1">
        <v>17</v>
      </c>
      <c r="G22130" s="1">
        <v>0</v>
      </c>
      <c r="H22130" s="1">
        <v>26</v>
      </c>
      <c r="I22130" s="15">
        <v>0.39534883720930231</v>
      </c>
      <c r="J22130">
        <f t="shared" si="345"/>
        <v>20</v>
      </c>
    </row>
    <row r="22131" spans="1:10" x14ac:dyDescent="0.3">
      <c r="A22131" t="s">
        <v>22140</v>
      </c>
      <c r="C22131" s="18">
        <v>333.35987382105191</v>
      </c>
      <c r="D22131" s="1"/>
      <c r="E22131" s="1">
        <v>20</v>
      </c>
      <c r="F22131" s="1">
        <v>6</v>
      </c>
      <c r="G22131" s="1">
        <v>0</v>
      </c>
      <c r="H22131" s="1">
        <v>14</v>
      </c>
      <c r="I22131" s="15">
        <v>0.3</v>
      </c>
      <c r="J22131">
        <f t="shared" si="345"/>
        <v>40</v>
      </c>
    </row>
    <row r="22132" spans="1:10" x14ac:dyDescent="0.3">
      <c r="A22132" t="s">
        <v>22147</v>
      </c>
      <c r="C22132" s="18">
        <v>333.34285875739005</v>
      </c>
      <c r="D22132" s="1"/>
      <c r="E22132" s="1">
        <v>68</v>
      </c>
      <c r="F22132" s="1">
        <v>23</v>
      </c>
      <c r="G22132" s="1">
        <v>0</v>
      </c>
      <c r="H22132" s="1">
        <v>45</v>
      </c>
      <c r="I22132" s="15">
        <v>0.33823529411764708</v>
      </c>
      <c r="J22132">
        <f t="shared" si="345"/>
        <v>20</v>
      </c>
    </row>
    <row r="22133" spans="1:10" x14ac:dyDescent="0.3">
      <c r="A22133" t="s">
        <v>22484</v>
      </c>
      <c r="C22133" s="18">
        <v>333.33143930977326</v>
      </c>
      <c r="D22133" s="1"/>
      <c r="E22133" s="1">
        <v>14</v>
      </c>
      <c r="F22133" s="1">
        <v>1</v>
      </c>
      <c r="G22133" s="1">
        <v>1</v>
      </c>
      <c r="H22133" s="1">
        <v>12</v>
      </c>
      <c r="I22133" s="15">
        <v>0.10714285714285714</v>
      </c>
      <c r="J22133">
        <f t="shared" si="345"/>
        <v>40</v>
      </c>
    </row>
    <row r="22134" spans="1:10" x14ac:dyDescent="0.3">
      <c r="A22134" t="s">
        <v>22150</v>
      </c>
      <c r="C22134" s="18">
        <v>333.31815655250153</v>
      </c>
      <c r="D22134" s="1"/>
      <c r="E22134" s="1">
        <v>12</v>
      </c>
      <c r="F22134" s="1">
        <v>2</v>
      </c>
      <c r="G22134" s="1">
        <v>0</v>
      </c>
      <c r="H22134" s="1">
        <v>10</v>
      </c>
      <c r="I22134" s="15">
        <v>0.16666666666666666</v>
      </c>
      <c r="J22134">
        <f t="shared" si="345"/>
        <v>40</v>
      </c>
    </row>
    <row r="22135" spans="1:10" x14ac:dyDescent="0.3">
      <c r="A22135" t="s">
        <v>22148</v>
      </c>
      <c r="C22135" s="18">
        <v>333.29403057090883</v>
      </c>
      <c r="D22135" s="1"/>
      <c r="E22135" s="1">
        <v>12</v>
      </c>
      <c r="F22135" s="1">
        <v>2</v>
      </c>
      <c r="G22135" s="1">
        <v>0</v>
      </c>
      <c r="H22135" s="1">
        <v>10</v>
      </c>
      <c r="I22135" s="15">
        <v>0.16666666666666666</v>
      </c>
      <c r="J22135">
        <f t="shared" si="345"/>
        <v>40</v>
      </c>
    </row>
    <row r="22136" spans="1:10" x14ac:dyDescent="0.3">
      <c r="A22136" t="s">
        <v>22151</v>
      </c>
      <c r="C22136" s="18">
        <v>333.2645577958973</v>
      </c>
      <c r="D22136" s="1"/>
      <c r="E22136" s="1">
        <v>16</v>
      </c>
      <c r="F22136" s="1">
        <v>4</v>
      </c>
      <c r="G22136" s="1">
        <v>0</v>
      </c>
      <c r="H22136" s="1">
        <v>12</v>
      </c>
      <c r="I22136" s="15">
        <v>0.25</v>
      </c>
      <c r="J22136">
        <f t="shared" si="345"/>
        <v>40</v>
      </c>
    </row>
    <row r="22137" spans="1:10" x14ac:dyDescent="0.3">
      <c r="A22137" t="s">
        <v>22152</v>
      </c>
      <c r="C22137" s="18">
        <v>333.24971835398622</v>
      </c>
      <c r="D22137" s="1"/>
      <c r="E22137" s="1">
        <v>39</v>
      </c>
      <c r="F22137" s="1">
        <v>13</v>
      </c>
      <c r="G22137" s="1">
        <v>1</v>
      </c>
      <c r="H22137" s="1">
        <v>25</v>
      </c>
      <c r="I22137" s="15">
        <v>0.34615384615384615</v>
      </c>
      <c r="J22137">
        <f t="shared" si="345"/>
        <v>20</v>
      </c>
    </row>
    <row r="22138" spans="1:10" x14ac:dyDescent="0.3">
      <c r="A22138" t="s">
        <v>22154</v>
      </c>
      <c r="C22138" s="18">
        <v>333.15637015673303</v>
      </c>
      <c r="D22138" s="1"/>
      <c r="E22138" s="1">
        <v>10</v>
      </c>
      <c r="F22138" s="1">
        <v>1</v>
      </c>
      <c r="G22138" s="1">
        <v>1</v>
      </c>
      <c r="H22138" s="1">
        <v>8</v>
      </c>
      <c r="I22138" s="15">
        <v>0.15</v>
      </c>
      <c r="J22138">
        <f t="shared" si="345"/>
        <v>40</v>
      </c>
    </row>
    <row r="22139" spans="1:10" x14ac:dyDescent="0.3">
      <c r="A22139" t="s">
        <v>22155</v>
      </c>
      <c r="C22139" s="18">
        <v>333.12066422876535</v>
      </c>
      <c r="D22139" s="1"/>
      <c r="E22139" s="1">
        <v>38</v>
      </c>
      <c r="F22139" s="1">
        <v>12</v>
      </c>
      <c r="G22139" s="1">
        <v>0</v>
      </c>
      <c r="H22139" s="1">
        <v>26</v>
      </c>
      <c r="I22139" s="15">
        <v>0.31578947368421051</v>
      </c>
      <c r="J22139">
        <f t="shared" si="345"/>
        <v>20</v>
      </c>
    </row>
    <row r="22140" spans="1:10" x14ac:dyDescent="0.3">
      <c r="A22140" t="s">
        <v>22158</v>
      </c>
      <c r="C22140" s="18">
        <v>333.0182597744685</v>
      </c>
      <c r="D22140" s="1"/>
      <c r="E22140" s="1">
        <v>10</v>
      </c>
      <c r="F22140" s="1">
        <v>1</v>
      </c>
      <c r="G22140" s="1">
        <v>0</v>
      </c>
      <c r="H22140" s="1">
        <v>9</v>
      </c>
      <c r="I22140" s="15">
        <v>0.1</v>
      </c>
      <c r="J22140">
        <f t="shared" si="345"/>
        <v>40</v>
      </c>
    </row>
    <row r="22141" spans="1:10" x14ac:dyDescent="0.3">
      <c r="A22141" t="s">
        <v>22159</v>
      </c>
      <c r="C22141" s="18">
        <v>333.00655246221902</v>
      </c>
      <c r="D22141" s="1"/>
      <c r="E22141" s="1">
        <v>15</v>
      </c>
      <c r="F22141" s="1">
        <v>3</v>
      </c>
      <c r="G22141" s="1">
        <v>0</v>
      </c>
      <c r="H22141" s="1">
        <v>12</v>
      </c>
      <c r="I22141" s="15">
        <v>0.2</v>
      </c>
      <c r="J22141">
        <f t="shared" si="345"/>
        <v>40</v>
      </c>
    </row>
    <row r="22142" spans="1:10" x14ac:dyDescent="0.3">
      <c r="A22142" t="s">
        <v>22160</v>
      </c>
      <c r="C22142" s="18">
        <v>333.00524838901129</v>
      </c>
      <c r="D22142" s="1"/>
      <c r="E22142" s="1">
        <v>32</v>
      </c>
      <c r="F22142" s="1">
        <v>11</v>
      </c>
      <c r="G22142" s="1">
        <v>2</v>
      </c>
      <c r="H22142" s="1">
        <v>19</v>
      </c>
      <c r="I22142" s="15">
        <v>0.375</v>
      </c>
      <c r="J22142">
        <f t="shared" si="345"/>
        <v>20</v>
      </c>
    </row>
    <row r="22143" spans="1:10" x14ac:dyDescent="0.3">
      <c r="A22143" s="21" t="s">
        <v>22161</v>
      </c>
      <c r="C22143" s="18">
        <v>332.96296612471252</v>
      </c>
      <c r="D22143" s="1"/>
      <c r="E22143" s="1">
        <v>9</v>
      </c>
      <c r="F22143" s="1">
        <v>1</v>
      </c>
      <c r="G22143" s="1">
        <v>0</v>
      </c>
      <c r="H22143" s="1">
        <v>8</v>
      </c>
      <c r="I22143" s="15">
        <v>0.1111111111111111</v>
      </c>
      <c r="J22143">
        <f t="shared" si="345"/>
        <v>40</v>
      </c>
    </row>
    <row r="22144" spans="1:10" x14ac:dyDescent="0.3">
      <c r="A22144" t="s">
        <v>22162</v>
      </c>
      <c r="C22144" s="18">
        <v>332.85495098699352</v>
      </c>
      <c r="D22144" s="1"/>
      <c r="E22144" s="1">
        <v>22</v>
      </c>
      <c r="F22144" s="1">
        <v>6</v>
      </c>
      <c r="G22144" s="1">
        <v>1</v>
      </c>
      <c r="H22144" s="1">
        <v>15</v>
      </c>
      <c r="I22144" s="15">
        <v>0.29545454545454547</v>
      </c>
      <c r="J22144">
        <f t="shared" si="345"/>
        <v>40</v>
      </c>
    </row>
    <row r="22145" spans="1:10" x14ac:dyDescent="0.3">
      <c r="A22145" t="s">
        <v>22163</v>
      </c>
      <c r="C22145" s="18">
        <v>332.84747205826756</v>
      </c>
      <c r="D22145" s="1"/>
      <c r="E22145" s="1">
        <v>28</v>
      </c>
      <c r="F22145" s="1">
        <v>9</v>
      </c>
      <c r="G22145" s="1">
        <v>0</v>
      </c>
      <c r="H22145" s="1">
        <v>19</v>
      </c>
      <c r="I22145" s="15">
        <v>0.32142857142857145</v>
      </c>
      <c r="J22145">
        <f t="shared" si="345"/>
        <v>40</v>
      </c>
    </row>
    <row r="22146" spans="1:10" x14ac:dyDescent="0.3">
      <c r="A22146" t="s">
        <v>22164</v>
      </c>
      <c r="C22146" s="18">
        <v>332.84541040718477</v>
      </c>
      <c r="D22146" s="1"/>
      <c r="E22146" s="1">
        <v>14</v>
      </c>
      <c r="F22146" s="1">
        <v>2</v>
      </c>
      <c r="G22146" s="1">
        <v>0</v>
      </c>
      <c r="H22146" s="1">
        <v>12</v>
      </c>
      <c r="I22146" s="15">
        <v>0.14285714285714285</v>
      </c>
      <c r="J22146">
        <f t="shared" si="345"/>
        <v>40</v>
      </c>
    </row>
    <row r="22147" spans="1:10" x14ac:dyDescent="0.3">
      <c r="A22147" t="s">
        <v>22165</v>
      </c>
      <c r="C22147" s="18">
        <v>332.83923647201283</v>
      </c>
      <c r="D22147" s="1"/>
      <c r="E22147" s="1">
        <v>11</v>
      </c>
      <c r="F22147" s="1">
        <v>2</v>
      </c>
      <c r="G22147" s="1">
        <v>0</v>
      </c>
      <c r="H22147" s="1">
        <v>9</v>
      </c>
      <c r="I22147" s="15">
        <v>0.18181818181818182</v>
      </c>
      <c r="J22147">
        <f t="shared" si="345"/>
        <v>40</v>
      </c>
    </row>
    <row r="22148" spans="1:10" x14ac:dyDescent="0.3">
      <c r="A22148" t="s">
        <v>22170</v>
      </c>
      <c r="C22148" s="18">
        <v>332.83135271030869</v>
      </c>
      <c r="D22148" s="1"/>
      <c r="E22148" s="1">
        <v>12</v>
      </c>
      <c r="F22148" s="1">
        <v>2</v>
      </c>
      <c r="G22148" s="1">
        <v>0</v>
      </c>
      <c r="H22148" s="1">
        <v>10</v>
      </c>
      <c r="I22148" s="15">
        <v>0.16666666666666666</v>
      </c>
      <c r="J22148">
        <f t="shared" ref="J22148:J22211" si="346">IF(E22148&lt;=30,40,20)</f>
        <v>40</v>
      </c>
    </row>
    <row r="22149" spans="1:10" x14ac:dyDescent="0.3">
      <c r="A22149" t="s">
        <v>22176</v>
      </c>
      <c r="C22149" s="18">
        <v>332.8309835917521</v>
      </c>
      <c r="D22149" s="1"/>
      <c r="E22149" s="1">
        <v>21</v>
      </c>
      <c r="F22149" s="1">
        <v>6</v>
      </c>
      <c r="G22149" s="1">
        <v>0</v>
      </c>
      <c r="H22149" s="1">
        <v>15</v>
      </c>
      <c r="I22149" s="15">
        <v>0.2857142857142857</v>
      </c>
      <c r="J22149">
        <f t="shared" si="346"/>
        <v>40</v>
      </c>
    </row>
    <row r="22150" spans="1:10" x14ac:dyDescent="0.3">
      <c r="A22150" t="s">
        <v>22166</v>
      </c>
      <c r="C22150" s="18">
        <v>332.81033470483487</v>
      </c>
      <c r="D22150" s="1"/>
      <c r="E22150" s="1">
        <v>19</v>
      </c>
      <c r="F22150" s="1">
        <v>5</v>
      </c>
      <c r="G22150" s="1">
        <v>0</v>
      </c>
      <c r="H22150" s="1">
        <v>14</v>
      </c>
      <c r="I22150" s="15">
        <v>0.26315789473684209</v>
      </c>
      <c r="J22150">
        <f t="shared" si="346"/>
        <v>40</v>
      </c>
    </row>
    <row r="22151" spans="1:10" x14ac:dyDescent="0.3">
      <c r="A22151" t="s">
        <v>22167</v>
      </c>
      <c r="C22151" s="18">
        <v>332.80315345028112</v>
      </c>
      <c r="D22151" s="1"/>
      <c r="E22151" s="1">
        <v>24</v>
      </c>
      <c r="F22151" s="1">
        <v>7</v>
      </c>
      <c r="G22151" s="1">
        <v>1</v>
      </c>
      <c r="H22151" s="1">
        <v>16</v>
      </c>
      <c r="I22151" s="15">
        <v>0.3125</v>
      </c>
      <c r="J22151">
        <f t="shared" si="346"/>
        <v>40</v>
      </c>
    </row>
    <row r="22152" spans="1:10" x14ac:dyDescent="0.3">
      <c r="A22152" t="s">
        <v>22572</v>
      </c>
      <c r="C22152" s="18">
        <v>332.79197598921974</v>
      </c>
      <c r="D22152" s="1"/>
      <c r="E22152" s="1">
        <v>29</v>
      </c>
      <c r="F22152" s="1">
        <v>7</v>
      </c>
      <c r="G22152" s="1">
        <v>1</v>
      </c>
      <c r="H22152" s="1">
        <v>21</v>
      </c>
      <c r="I22152" s="15">
        <v>0.25862068965517243</v>
      </c>
      <c r="J22152">
        <f t="shared" si="346"/>
        <v>40</v>
      </c>
    </row>
    <row r="22153" spans="1:10" x14ac:dyDescent="0.3">
      <c r="A22153" t="s">
        <v>22168</v>
      </c>
      <c r="C22153" s="18">
        <v>332.77435670989496</v>
      </c>
      <c r="D22153" s="1"/>
      <c r="E22153" s="1">
        <v>13</v>
      </c>
      <c r="F22153" s="1">
        <v>2</v>
      </c>
      <c r="G22153" s="1">
        <v>1</v>
      </c>
      <c r="H22153" s="1">
        <v>10</v>
      </c>
      <c r="I22153" s="15">
        <v>0.19230769230769232</v>
      </c>
      <c r="J22153">
        <f t="shared" si="346"/>
        <v>40</v>
      </c>
    </row>
    <row r="22154" spans="1:10" x14ac:dyDescent="0.3">
      <c r="A22154" t="s">
        <v>22169</v>
      </c>
      <c r="C22154" s="18">
        <v>332.75356247598722</v>
      </c>
      <c r="D22154" s="1"/>
      <c r="E22154" s="1">
        <v>9</v>
      </c>
      <c r="F22154" s="1">
        <v>1</v>
      </c>
      <c r="G22154" s="1">
        <v>0</v>
      </c>
      <c r="H22154" s="1">
        <v>8</v>
      </c>
      <c r="I22154" s="15">
        <v>0.1111111111111111</v>
      </c>
      <c r="J22154">
        <f t="shared" si="346"/>
        <v>40</v>
      </c>
    </row>
    <row r="22155" spans="1:10" x14ac:dyDescent="0.3">
      <c r="A22155" t="s">
        <v>22171</v>
      </c>
      <c r="C22155" s="18">
        <v>332.72527939828279</v>
      </c>
      <c r="D22155" s="1"/>
      <c r="E22155" s="1">
        <v>16</v>
      </c>
      <c r="F22155" s="1">
        <v>4</v>
      </c>
      <c r="G22155" s="1">
        <v>0</v>
      </c>
      <c r="H22155" s="1">
        <v>12</v>
      </c>
      <c r="I22155" s="15">
        <v>0.25</v>
      </c>
      <c r="J22155">
        <f t="shared" si="346"/>
        <v>40</v>
      </c>
    </row>
    <row r="22156" spans="1:10" x14ac:dyDescent="0.3">
      <c r="A22156" t="s">
        <v>22172</v>
      </c>
      <c r="C22156" s="18">
        <v>332.71455701248817</v>
      </c>
      <c r="D22156" s="1"/>
      <c r="E22156" s="1">
        <v>19</v>
      </c>
      <c r="F22156" s="1">
        <v>5</v>
      </c>
      <c r="G22156" s="1">
        <v>1</v>
      </c>
      <c r="H22156" s="1">
        <v>13</v>
      </c>
      <c r="I22156" s="15">
        <v>0.28947368421052633</v>
      </c>
      <c r="J22156">
        <f t="shared" si="346"/>
        <v>40</v>
      </c>
    </row>
    <row r="22157" spans="1:10" x14ac:dyDescent="0.3">
      <c r="A22157" t="s">
        <v>16498</v>
      </c>
      <c r="C22157" s="18">
        <v>332.64401641014643</v>
      </c>
      <c r="D22157" s="1"/>
      <c r="E22157" s="1">
        <v>29</v>
      </c>
      <c r="F22157" s="1">
        <v>7</v>
      </c>
      <c r="G22157" s="1">
        <v>2</v>
      </c>
      <c r="H22157" s="1">
        <v>20</v>
      </c>
      <c r="I22157" s="15">
        <v>0.27586206896551724</v>
      </c>
      <c r="J22157">
        <f t="shared" si="346"/>
        <v>40</v>
      </c>
    </row>
    <row r="22158" spans="1:10" x14ac:dyDescent="0.3">
      <c r="A22158" t="s">
        <v>22191</v>
      </c>
      <c r="C22158" s="18">
        <v>332.6203877381094</v>
      </c>
      <c r="D22158" s="1"/>
      <c r="E22158" s="1">
        <v>21</v>
      </c>
      <c r="F22158" s="1">
        <v>7</v>
      </c>
      <c r="G22158" s="1">
        <v>0</v>
      </c>
      <c r="H22158" s="1">
        <v>14</v>
      </c>
      <c r="I22158" s="15">
        <v>0.33333333333333331</v>
      </c>
      <c r="J22158">
        <f t="shared" si="346"/>
        <v>40</v>
      </c>
    </row>
    <row r="22159" spans="1:10" x14ac:dyDescent="0.3">
      <c r="A22159" t="s">
        <v>22174</v>
      </c>
      <c r="C22159" s="18">
        <v>332.59045032355345</v>
      </c>
      <c r="D22159" s="1"/>
      <c r="E22159" s="1">
        <v>15</v>
      </c>
      <c r="F22159" s="1">
        <v>3</v>
      </c>
      <c r="G22159" s="1">
        <v>1</v>
      </c>
      <c r="H22159" s="1">
        <v>11</v>
      </c>
      <c r="I22159" s="15">
        <v>0.23333333333333334</v>
      </c>
      <c r="J22159">
        <f t="shared" si="346"/>
        <v>40</v>
      </c>
    </row>
    <row r="22160" spans="1:10" x14ac:dyDescent="0.3">
      <c r="A22160" t="s">
        <v>22175</v>
      </c>
      <c r="C22160" s="18">
        <v>332.54018781432057</v>
      </c>
      <c r="D22160" s="1"/>
      <c r="E22160" s="1">
        <v>21</v>
      </c>
      <c r="F22160" s="1">
        <v>2</v>
      </c>
      <c r="G22160" s="1">
        <v>0</v>
      </c>
      <c r="H22160" s="1">
        <v>19</v>
      </c>
      <c r="I22160" s="15">
        <v>9.5238095238095233E-2</v>
      </c>
      <c r="J22160">
        <f t="shared" si="346"/>
        <v>40</v>
      </c>
    </row>
    <row r="22161" spans="1:10" x14ac:dyDescent="0.3">
      <c r="A22161" t="s">
        <v>22177</v>
      </c>
      <c r="C22161" s="18">
        <v>332.51624683330317</v>
      </c>
      <c r="D22161" s="1"/>
      <c r="E22161" s="1">
        <v>12</v>
      </c>
      <c r="F22161" s="1">
        <v>2</v>
      </c>
      <c r="G22161" s="1">
        <v>0</v>
      </c>
      <c r="H22161" s="1">
        <v>10</v>
      </c>
      <c r="I22161" s="15">
        <v>0.16666666666666666</v>
      </c>
      <c r="J22161">
        <f t="shared" si="346"/>
        <v>40</v>
      </c>
    </row>
    <row r="22162" spans="1:10" x14ac:dyDescent="0.3">
      <c r="A22162" t="s">
        <v>22178</v>
      </c>
      <c r="C22162" s="18">
        <v>332.49491567899668</v>
      </c>
      <c r="D22162" s="1"/>
      <c r="E22162" s="1">
        <v>26</v>
      </c>
      <c r="F22162" s="1">
        <v>7</v>
      </c>
      <c r="G22162" s="1">
        <v>1</v>
      </c>
      <c r="H22162" s="1">
        <v>18</v>
      </c>
      <c r="I22162" s="15">
        <v>0.28846153846153844</v>
      </c>
      <c r="J22162">
        <f t="shared" si="346"/>
        <v>40</v>
      </c>
    </row>
    <row r="22163" spans="1:10" x14ac:dyDescent="0.3">
      <c r="A22163" t="s">
        <v>14934</v>
      </c>
      <c r="C22163" s="18">
        <v>332.4819453196842</v>
      </c>
      <c r="D22163" s="1"/>
      <c r="E22163" s="1">
        <v>9</v>
      </c>
      <c r="F22163" s="1">
        <v>1</v>
      </c>
      <c r="G22163" s="1">
        <v>0</v>
      </c>
      <c r="H22163" s="1">
        <v>8</v>
      </c>
      <c r="I22163" s="15">
        <v>0.1111111111111111</v>
      </c>
      <c r="J22163">
        <f t="shared" si="346"/>
        <v>40</v>
      </c>
    </row>
    <row r="22164" spans="1:10" x14ac:dyDescent="0.3">
      <c r="A22164" t="s">
        <v>22479</v>
      </c>
      <c r="C22164" s="18">
        <v>332.44750303110379</v>
      </c>
      <c r="D22164" s="1"/>
      <c r="E22164" s="1">
        <v>22</v>
      </c>
      <c r="F22164" s="1">
        <v>5</v>
      </c>
      <c r="G22164" s="1">
        <v>0</v>
      </c>
      <c r="H22164" s="1">
        <v>17</v>
      </c>
      <c r="I22164" s="15">
        <v>0.22727272727272727</v>
      </c>
      <c r="J22164">
        <f t="shared" si="346"/>
        <v>40</v>
      </c>
    </row>
    <row r="22165" spans="1:10" x14ac:dyDescent="0.3">
      <c r="A22165" t="s">
        <v>22179</v>
      </c>
      <c r="C22165" s="18">
        <v>332.44277877591901</v>
      </c>
      <c r="D22165" s="1"/>
      <c r="E22165" s="1">
        <v>14</v>
      </c>
      <c r="F22165" s="1">
        <v>4</v>
      </c>
      <c r="G22165" s="1">
        <v>0</v>
      </c>
      <c r="H22165" s="1">
        <v>10</v>
      </c>
      <c r="I22165" s="15">
        <v>0.2857142857142857</v>
      </c>
      <c r="J22165">
        <f t="shared" si="346"/>
        <v>40</v>
      </c>
    </row>
    <row r="22166" spans="1:10" x14ac:dyDescent="0.3">
      <c r="A22166" t="s">
        <v>22182</v>
      </c>
      <c r="C22166" s="18">
        <v>332.3146100632357</v>
      </c>
      <c r="D22166" s="1"/>
      <c r="E22166" s="1">
        <v>14</v>
      </c>
      <c r="F22166" s="1">
        <v>3</v>
      </c>
      <c r="G22166" s="1">
        <v>0</v>
      </c>
      <c r="H22166" s="1">
        <v>11</v>
      </c>
      <c r="I22166" s="15">
        <v>0.21428571428571427</v>
      </c>
      <c r="J22166">
        <f t="shared" si="346"/>
        <v>40</v>
      </c>
    </row>
    <row r="22167" spans="1:10" x14ac:dyDescent="0.3">
      <c r="A22167" t="s">
        <v>22183</v>
      </c>
      <c r="C22167" s="18">
        <v>332.31152047860434</v>
      </c>
      <c r="D22167" s="1"/>
      <c r="E22167" s="1">
        <v>23</v>
      </c>
      <c r="F22167" s="1">
        <v>6</v>
      </c>
      <c r="G22167" s="1">
        <v>0</v>
      </c>
      <c r="H22167" s="1">
        <v>17</v>
      </c>
      <c r="I22167" s="15">
        <v>0.2608695652173913</v>
      </c>
      <c r="J22167">
        <f t="shared" si="346"/>
        <v>40</v>
      </c>
    </row>
    <row r="22168" spans="1:10" x14ac:dyDescent="0.3">
      <c r="A22168" t="s">
        <v>22788</v>
      </c>
      <c r="C22168" s="18">
        <v>332.30834855059391</v>
      </c>
      <c r="D22168" s="1"/>
      <c r="E22168" s="1">
        <v>38</v>
      </c>
      <c r="F22168" s="1">
        <v>10</v>
      </c>
      <c r="G22168" s="1">
        <v>0</v>
      </c>
      <c r="H22168" s="1">
        <v>28</v>
      </c>
      <c r="I22168" s="15">
        <v>0.26315789473684209</v>
      </c>
      <c r="J22168">
        <f t="shared" si="346"/>
        <v>20</v>
      </c>
    </row>
    <row r="22169" spans="1:10" x14ac:dyDescent="0.3">
      <c r="A22169" t="s">
        <v>22184</v>
      </c>
      <c r="C22169" s="18">
        <v>332.25118642700545</v>
      </c>
      <c r="D22169" s="1"/>
      <c r="E22169" s="1">
        <v>9</v>
      </c>
      <c r="F22169" s="1">
        <v>1</v>
      </c>
      <c r="G22169" s="1">
        <v>0</v>
      </c>
      <c r="H22169" s="1">
        <v>8</v>
      </c>
      <c r="I22169" s="15">
        <v>0.1111111111111111</v>
      </c>
      <c r="J22169">
        <f t="shared" si="346"/>
        <v>40</v>
      </c>
    </row>
    <row r="22170" spans="1:10" x14ac:dyDescent="0.3">
      <c r="A22170" t="s">
        <v>22288</v>
      </c>
      <c r="C22170" s="18">
        <v>332.20662796808023</v>
      </c>
      <c r="D22170" s="1"/>
      <c r="E22170" s="1">
        <v>19</v>
      </c>
      <c r="F22170" s="1">
        <v>5</v>
      </c>
      <c r="G22170" s="1">
        <v>0</v>
      </c>
      <c r="H22170" s="1">
        <v>14</v>
      </c>
      <c r="I22170" s="15">
        <v>0.26315789473684209</v>
      </c>
      <c r="J22170">
        <f t="shared" si="346"/>
        <v>40</v>
      </c>
    </row>
    <row r="22171" spans="1:10" x14ac:dyDescent="0.3">
      <c r="A22171" t="s">
        <v>22186</v>
      </c>
      <c r="C22171" s="18">
        <v>332.18528166662333</v>
      </c>
      <c r="D22171" s="1"/>
      <c r="E22171" s="1">
        <v>16</v>
      </c>
      <c r="F22171" s="1">
        <v>1</v>
      </c>
      <c r="G22171" s="1">
        <v>1</v>
      </c>
      <c r="H22171" s="1">
        <v>14</v>
      </c>
      <c r="I22171" s="15">
        <v>9.375E-2</v>
      </c>
      <c r="J22171">
        <f t="shared" si="346"/>
        <v>40</v>
      </c>
    </row>
    <row r="22172" spans="1:10" x14ac:dyDescent="0.3">
      <c r="A22172" t="s">
        <v>22187</v>
      </c>
      <c r="C22172" s="18">
        <v>332.18528166662333</v>
      </c>
      <c r="D22172" s="1"/>
      <c r="E22172" s="1">
        <v>16</v>
      </c>
      <c r="F22172" s="1">
        <v>1</v>
      </c>
      <c r="G22172" s="1">
        <v>1</v>
      </c>
      <c r="H22172" s="1">
        <v>14</v>
      </c>
      <c r="I22172" s="15">
        <v>9.375E-2</v>
      </c>
      <c r="J22172">
        <f t="shared" si="346"/>
        <v>40</v>
      </c>
    </row>
    <row r="22173" spans="1:10" x14ac:dyDescent="0.3">
      <c r="A22173" t="s">
        <v>22224</v>
      </c>
      <c r="C22173" s="18">
        <v>332.18226315060559</v>
      </c>
      <c r="D22173" s="1"/>
      <c r="E22173" s="1">
        <v>26</v>
      </c>
      <c r="F22173" s="1">
        <v>7</v>
      </c>
      <c r="G22173" s="1">
        <v>0</v>
      </c>
      <c r="H22173" s="1">
        <v>19</v>
      </c>
      <c r="I22173" s="15">
        <v>0.26923076923076922</v>
      </c>
      <c r="J22173">
        <f t="shared" si="346"/>
        <v>40</v>
      </c>
    </row>
    <row r="22174" spans="1:10" x14ac:dyDescent="0.3">
      <c r="A22174" t="s">
        <v>22233</v>
      </c>
      <c r="C22174" s="18">
        <v>332.16605926048788</v>
      </c>
      <c r="D22174" s="1"/>
      <c r="E22174" s="1">
        <v>28</v>
      </c>
      <c r="F22174" s="1">
        <v>9</v>
      </c>
      <c r="G22174" s="1">
        <v>1</v>
      </c>
      <c r="H22174" s="1">
        <v>18</v>
      </c>
      <c r="I22174" s="15">
        <v>0.3392857142857143</v>
      </c>
      <c r="J22174">
        <f t="shared" si="346"/>
        <v>40</v>
      </c>
    </row>
    <row r="22175" spans="1:10" x14ac:dyDescent="0.3">
      <c r="A22175" t="s">
        <v>22185</v>
      </c>
      <c r="C22175" s="18">
        <v>332.16551317803749</v>
      </c>
      <c r="D22175" s="1"/>
      <c r="E22175" s="1">
        <v>15</v>
      </c>
      <c r="F22175" s="1">
        <v>3</v>
      </c>
      <c r="G22175" s="1">
        <v>1</v>
      </c>
      <c r="H22175" s="1">
        <v>11</v>
      </c>
      <c r="I22175" s="15">
        <v>0.23333333333333334</v>
      </c>
      <c r="J22175">
        <f t="shared" si="346"/>
        <v>40</v>
      </c>
    </row>
    <row r="22176" spans="1:10" x14ac:dyDescent="0.3">
      <c r="A22176" t="s">
        <v>22188</v>
      </c>
      <c r="C22176" s="18">
        <v>332.14190828114369</v>
      </c>
      <c r="D22176" s="1"/>
      <c r="E22176" s="1">
        <v>17</v>
      </c>
      <c r="F22176" s="1">
        <v>4</v>
      </c>
      <c r="G22176" s="1">
        <v>1</v>
      </c>
      <c r="H22176" s="1">
        <v>12</v>
      </c>
      <c r="I22176" s="15">
        <v>0.26470588235294118</v>
      </c>
      <c r="J22176">
        <f t="shared" si="346"/>
        <v>40</v>
      </c>
    </row>
    <row r="22177" spans="1:10" x14ac:dyDescent="0.3">
      <c r="A22177" t="s">
        <v>22189</v>
      </c>
      <c r="C22177" s="18">
        <v>332.1389618153475</v>
      </c>
      <c r="D22177" s="1"/>
      <c r="E22177" s="1">
        <v>13</v>
      </c>
      <c r="F22177" s="1">
        <v>2</v>
      </c>
      <c r="G22177" s="1">
        <v>1</v>
      </c>
      <c r="H22177" s="1">
        <v>10</v>
      </c>
      <c r="I22177" s="15">
        <v>0.19230769230769232</v>
      </c>
      <c r="J22177">
        <f t="shared" si="346"/>
        <v>40</v>
      </c>
    </row>
    <row r="22178" spans="1:10" x14ac:dyDescent="0.3">
      <c r="A22178" t="s">
        <v>22190</v>
      </c>
      <c r="C22178" s="18">
        <v>332.11754758651477</v>
      </c>
      <c r="D22178" s="1"/>
      <c r="E22178" s="1">
        <v>15</v>
      </c>
      <c r="F22178" s="1">
        <v>4</v>
      </c>
      <c r="G22178" s="1">
        <v>0</v>
      </c>
      <c r="H22178" s="1">
        <v>11</v>
      </c>
      <c r="I22178" s="15">
        <v>0.26666666666666666</v>
      </c>
      <c r="J22178">
        <f t="shared" si="346"/>
        <v>40</v>
      </c>
    </row>
    <row r="22179" spans="1:10" x14ac:dyDescent="0.3">
      <c r="A22179" t="s">
        <v>22199</v>
      </c>
      <c r="C22179" s="18">
        <v>332.0887452579758</v>
      </c>
      <c r="D22179" s="1"/>
      <c r="E22179" s="1">
        <v>81</v>
      </c>
      <c r="F22179" s="1">
        <v>33</v>
      </c>
      <c r="G22179" s="1">
        <v>3</v>
      </c>
      <c r="H22179" s="1">
        <v>45</v>
      </c>
      <c r="I22179" s="15">
        <v>0.42592592592592593</v>
      </c>
      <c r="J22179">
        <f t="shared" si="346"/>
        <v>20</v>
      </c>
    </row>
    <row r="22180" spans="1:10" x14ac:dyDescent="0.3">
      <c r="A22180" t="s">
        <v>20435</v>
      </c>
      <c r="C22180" s="18">
        <v>331.92961489411476</v>
      </c>
      <c r="D22180" s="1"/>
      <c r="E22180" s="1">
        <v>11</v>
      </c>
      <c r="F22180" s="1">
        <v>2</v>
      </c>
      <c r="G22180" s="1">
        <v>0</v>
      </c>
      <c r="H22180" s="1">
        <v>9</v>
      </c>
      <c r="I22180" s="15">
        <v>0.18181818181818182</v>
      </c>
      <c r="J22180">
        <f t="shared" si="346"/>
        <v>40</v>
      </c>
    </row>
    <row r="22181" spans="1:10" x14ac:dyDescent="0.3">
      <c r="A22181" t="s">
        <v>22206</v>
      </c>
      <c r="C22181" s="18">
        <v>331.9163235048465</v>
      </c>
      <c r="D22181" s="1"/>
      <c r="E22181" s="1">
        <v>18</v>
      </c>
      <c r="F22181" s="1">
        <v>3</v>
      </c>
      <c r="G22181" s="1">
        <v>0</v>
      </c>
      <c r="H22181" s="1">
        <v>15</v>
      </c>
      <c r="I22181" s="15">
        <v>0.16666666666666666</v>
      </c>
      <c r="J22181">
        <f t="shared" si="346"/>
        <v>40</v>
      </c>
    </row>
    <row r="22182" spans="1:10" x14ac:dyDescent="0.3">
      <c r="A22182" t="s">
        <v>22194</v>
      </c>
      <c r="C22182" s="18">
        <v>331.91406613168891</v>
      </c>
      <c r="D22182" s="1"/>
      <c r="E22182" s="1">
        <v>12</v>
      </c>
      <c r="F22182" s="1">
        <v>2</v>
      </c>
      <c r="G22182" s="1">
        <v>0</v>
      </c>
      <c r="H22182" s="1">
        <v>10</v>
      </c>
      <c r="I22182" s="15">
        <v>0.16666666666666666</v>
      </c>
      <c r="J22182">
        <f t="shared" si="346"/>
        <v>40</v>
      </c>
    </row>
    <row r="22183" spans="1:10" x14ac:dyDescent="0.3">
      <c r="A22183" s="21" t="s">
        <v>22195</v>
      </c>
      <c r="C22183" s="18">
        <v>331.87560617959031</v>
      </c>
      <c r="D22183" s="1"/>
      <c r="E22183" s="1">
        <v>15</v>
      </c>
      <c r="F22183" s="1">
        <v>3</v>
      </c>
      <c r="G22183" s="1">
        <v>0</v>
      </c>
      <c r="H22183" s="1">
        <v>12</v>
      </c>
      <c r="I22183" s="15">
        <v>0.2</v>
      </c>
      <c r="J22183">
        <f t="shared" si="346"/>
        <v>40</v>
      </c>
    </row>
    <row r="22184" spans="1:10" x14ac:dyDescent="0.3">
      <c r="A22184" t="s">
        <v>22196</v>
      </c>
      <c r="C22184" s="18">
        <v>331.84131545918751</v>
      </c>
      <c r="D22184" s="1"/>
      <c r="E22184" s="1">
        <v>24</v>
      </c>
      <c r="F22184" s="1">
        <v>6</v>
      </c>
      <c r="G22184" s="1">
        <v>0</v>
      </c>
      <c r="H22184" s="1">
        <v>18</v>
      </c>
      <c r="I22184" s="15">
        <v>0.25</v>
      </c>
      <c r="J22184">
        <f t="shared" si="346"/>
        <v>40</v>
      </c>
    </row>
    <row r="22185" spans="1:10" x14ac:dyDescent="0.3">
      <c r="A22185" t="s">
        <v>21182</v>
      </c>
      <c r="C22185" s="18">
        <v>331.8412114184394</v>
      </c>
      <c r="D22185" s="1"/>
      <c r="E22185" s="1">
        <v>27</v>
      </c>
      <c r="F22185" s="1">
        <v>8</v>
      </c>
      <c r="G22185" s="1">
        <v>2</v>
      </c>
      <c r="H22185" s="1">
        <v>17</v>
      </c>
      <c r="I22185" s="15">
        <v>0.33333333333333331</v>
      </c>
      <c r="J22185">
        <f t="shared" si="346"/>
        <v>40</v>
      </c>
    </row>
    <row r="22186" spans="1:10" x14ac:dyDescent="0.3">
      <c r="A22186" t="s">
        <v>22197</v>
      </c>
      <c r="C22186" s="18">
        <v>331.79983324119206</v>
      </c>
      <c r="D22186" s="1"/>
      <c r="E22186" s="1">
        <v>26</v>
      </c>
      <c r="F22186" s="1">
        <v>8</v>
      </c>
      <c r="G22186" s="1">
        <v>1</v>
      </c>
      <c r="H22186" s="1">
        <v>17</v>
      </c>
      <c r="I22186" s="15">
        <v>0.32692307692307693</v>
      </c>
      <c r="J22186">
        <f t="shared" si="346"/>
        <v>40</v>
      </c>
    </row>
    <row r="22187" spans="1:10" x14ac:dyDescent="0.3">
      <c r="A22187" t="s">
        <v>22198</v>
      </c>
      <c r="C22187" s="18">
        <v>331.76573029766723</v>
      </c>
      <c r="D22187" s="1"/>
      <c r="E22187" s="1">
        <v>16</v>
      </c>
      <c r="F22187" s="1">
        <v>4</v>
      </c>
      <c r="G22187" s="1">
        <v>0</v>
      </c>
      <c r="H22187" s="1">
        <v>12</v>
      </c>
      <c r="I22187" s="15">
        <v>0.25</v>
      </c>
      <c r="J22187">
        <f t="shared" si="346"/>
        <v>40</v>
      </c>
    </row>
    <row r="22188" spans="1:10" x14ac:dyDescent="0.3">
      <c r="A22188" t="s">
        <v>22342</v>
      </c>
      <c r="C22188" s="18">
        <v>331.72802442309745</v>
      </c>
      <c r="D22188" s="1"/>
      <c r="E22188" s="1">
        <v>45</v>
      </c>
      <c r="F22188" s="1">
        <v>15</v>
      </c>
      <c r="G22188" s="1">
        <v>0</v>
      </c>
      <c r="H22188" s="1">
        <v>30</v>
      </c>
      <c r="I22188" s="15">
        <v>0.33333333333333331</v>
      </c>
      <c r="J22188">
        <f t="shared" si="346"/>
        <v>20</v>
      </c>
    </row>
    <row r="22189" spans="1:10" x14ac:dyDescent="0.3">
      <c r="A22189" t="s">
        <v>22201</v>
      </c>
      <c r="C22189" s="18">
        <v>331.70198262613138</v>
      </c>
      <c r="D22189" s="1"/>
      <c r="E22189" s="1">
        <v>13</v>
      </c>
      <c r="F22189" s="1">
        <v>1</v>
      </c>
      <c r="G22189" s="1">
        <v>0</v>
      </c>
      <c r="H22189" s="1">
        <v>12</v>
      </c>
      <c r="I22189" s="15">
        <v>7.6923076923076927E-2</v>
      </c>
      <c r="J22189">
        <f t="shared" si="346"/>
        <v>40</v>
      </c>
    </row>
    <row r="22190" spans="1:10" x14ac:dyDescent="0.3">
      <c r="A22190" t="s">
        <v>22203</v>
      </c>
      <c r="C22190" s="18">
        <v>331.6674232512305</v>
      </c>
      <c r="D22190" s="1"/>
      <c r="E22190" s="1">
        <v>15</v>
      </c>
      <c r="F22190" s="1">
        <v>2</v>
      </c>
      <c r="G22190" s="1">
        <v>4</v>
      </c>
      <c r="H22190" s="1">
        <v>9</v>
      </c>
      <c r="I22190" s="15">
        <v>0.26666666666666666</v>
      </c>
      <c r="J22190">
        <f t="shared" si="346"/>
        <v>40</v>
      </c>
    </row>
    <row r="22191" spans="1:10" x14ac:dyDescent="0.3">
      <c r="A22191" t="s">
        <v>22239</v>
      </c>
      <c r="C22191" s="18">
        <v>331.6486719202199</v>
      </c>
      <c r="D22191" s="1"/>
      <c r="E22191" s="1">
        <v>25</v>
      </c>
      <c r="F22191" s="1">
        <v>8</v>
      </c>
      <c r="G22191" s="1">
        <v>1</v>
      </c>
      <c r="H22191" s="1">
        <v>16</v>
      </c>
      <c r="I22191" s="15">
        <v>0.34</v>
      </c>
      <c r="J22191">
        <f t="shared" si="346"/>
        <v>40</v>
      </c>
    </row>
    <row r="22192" spans="1:10" x14ac:dyDescent="0.3">
      <c r="A22192" t="s">
        <v>22204</v>
      </c>
      <c r="C22192" s="18">
        <v>331.62514201762076</v>
      </c>
      <c r="D22192" s="1"/>
      <c r="E22192" s="1">
        <v>13</v>
      </c>
      <c r="F22192" s="1">
        <v>3</v>
      </c>
      <c r="G22192" s="1">
        <v>0</v>
      </c>
      <c r="H22192" s="1">
        <v>10</v>
      </c>
      <c r="I22192" s="15">
        <v>0.23076923076923078</v>
      </c>
      <c r="J22192">
        <f t="shared" si="346"/>
        <v>40</v>
      </c>
    </row>
    <row r="22193" spans="1:10" x14ac:dyDescent="0.3">
      <c r="A22193" t="s">
        <v>22205</v>
      </c>
      <c r="C22193" s="18">
        <v>331.55770136511671</v>
      </c>
      <c r="D22193" s="1"/>
      <c r="E22193" s="1">
        <v>8</v>
      </c>
      <c r="F22193" s="1">
        <v>0</v>
      </c>
      <c r="G22193" s="1">
        <v>1</v>
      </c>
      <c r="H22193" s="1">
        <v>7</v>
      </c>
      <c r="I22193" s="15">
        <v>6.25E-2</v>
      </c>
      <c r="J22193">
        <f t="shared" si="346"/>
        <v>40</v>
      </c>
    </row>
    <row r="22194" spans="1:10" x14ac:dyDescent="0.3">
      <c r="A22194" t="s">
        <v>22241</v>
      </c>
      <c r="C22194" s="18">
        <v>331.48402514477527</v>
      </c>
      <c r="D22194" s="1"/>
      <c r="E22194" s="1">
        <v>15</v>
      </c>
      <c r="F22194" s="1">
        <v>3</v>
      </c>
      <c r="G22194" s="1">
        <v>1</v>
      </c>
      <c r="H22194" s="1">
        <v>11</v>
      </c>
      <c r="I22194" s="15">
        <v>0.23333333333333334</v>
      </c>
      <c r="J22194">
        <f t="shared" si="346"/>
        <v>40</v>
      </c>
    </row>
    <row r="22195" spans="1:10" x14ac:dyDescent="0.3">
      <c r="A22195" t="s">
        <v>22207</v>
      </c>
      <c r="C22195" s="18">
        <v>331.47403023305696</v>
      </c>
      <c r="D22195" s="1"/>
      <c r="E22195" s="1">
        <v>21</v>
      </c>
      <c r="F22195" s="1">
        <v>6</v>
      </c>
      <c r="G22195" s="1">
        <v>1</v>
      </c>
      <c r="H22195" s="1">
        <v>14</v>
      </c>
      <c r="I22195" s="15">
        <v>0.30952380952380953</v>
      </c>
      <c r="J22195">
        <f t="shared" si="346"/>
        <v>40</v>
      </c>
    </row>
    <row r="22196" spans="1:10" x14ac:dyDescent="0.3">
      <c r="A22196" t="s">
        <v>22202</v>
      </c>
      <c r="C22196" s="18">
        <v>331.46407138748071</v>
      </c>
      <c r="D22196" s="1"/>
      <c r="E22196" s="1">
        <v>12</v>
      </c>
      <c r="F22196" s="1">
        <v>1</v>
      </c>
      <c r="G22196" s="1">
        <v>2</v>
      </c>
      <c r="H22196" s="1">
        <v>9</v>
      </c>
      <c r="I22196" s="15">
        <v>0.16666666666666666</v>
      </c>
      <c r="J22196">
        <f t="shared" si="346"/>
        <v>40</v>
      </c>
    </row>
    <row r="22197" spans="1:10" x14ac:dyDescent="0.3">
      <c r="A22197" t="s">
        <v>22192</v>
      </c>
      <c r="C22197" s="18">
        <v>331.43426314955832</v>
      </c>
      <c r="D22197" s="1"/>
      <c r="E22197" s="1">
        <v>32</v>
      </c>
      <c r="F22197" s="1">
        <v>10</v>
      </c>
      <c r="G22197" s="1">
        <v>0</v>
      </c>
      <c r="H22197" s="1">
        <v>22</v>
      </c>
      <c r="I22197" s="15">
        <v>0.3125</v>
      </c>
      <c r="J22197">
        <f t="shared" si="346"/>
        <v>20</v>
      </c>
    </row>
    <row r="22198" spans="1:10" x14ac:dyDescent="0.3">
      <c r="A22198" t="s">
        <v>22208</v>
      </c>
      <c r="C22198" s="18">
        <v>331.41955120582031</v>
      </c>
      <c r="D22198" s="1"/>
      <c r="E22198" s="1">
        <v>13</v>
      </c>
      <c r="F22198" s="1">
        <v>3</v>
      </c>
      <c r="G22198" s="1">
        <v>0</v>
      </c>
      <c r="H22198" s="1">
        <v>10</v>
      </c>
      <c r="I22198" s="15">
        <v>0.23076923076923078</v>
      </c>
      <c r="J22198">
        <f t="shared" si="346"/>
        <v>40</v>
      </c>
    </row>
    <row r="22199" spans="1:10" x14ac:dyDescent="0.3">
      <c r="A22199" t="s">
        <v>22209</v>
      </c>
      <c r="C22199" s="18">
        <v>331.40859822411414</v>
      </c>
      <c r="D22199" s="1"/>
      <c r="E22199" s="1">
        <v>23</v>
      </c>
      <c r="F22199" s="1">
        <v>7</v>
      </c>
      <c r="G22199" s="1">
        <v>0</v>
      </c>
      <c r="H22199" s="1">
        <v>16</v>
      </c>
      <c r="I22199" s="15">
        <v>0.30434782608695654</v>
      </c>
      <c r="J22199">
        <f t="shared" si="346"/>
        <v>40</v>
      </c>
    </row>
    <row r="22200" spans="1:10" x14ac:dyDescent="0.3">
      <c r="A22200" t="s">
        <v>22210</v>
      </c>
      <c r="C22200" s="18">
        <v>331.40516849206011</v>
      </c>
      <c r="D22200" s="1"/>
      <c r="E22200" s="1">
        <v>34</v>
      </c>
      <c r="F22200" s="1">
        <v>11</v>
      </c>
      <c r="G22200" s="1">
        <v>3</v>
      </c>
      <c r="H22200" s="1">
        <v>20</v>
      </c>
      <c r="I22200" s="15">
        <v>0.36764705882352944</v>
      </c>
      <c r="J22200">
        <f t="shared" si="346"/>
        <v>20</v>
      </c>
    </row>
    <row r="22201" spans="1:10" x14ac:dyDescent="0.3">
      <c r="A22201" t="s">
        <v>22211</v>
      </c>
      <c r="C22201" s="18">
        <v>331.40086939070534</v>
      </c>
      <c r="D22201" s="1"/>
      <c r="E22201" s="1">
        <v>15</v>
      </c>
      <c r="F22201" s="1">
        <v>2</v>
      </c>
      <c r="G22201" s="1">
        <v>2</v>
      </c>
      <c r="H22201" s="1">
        <v>11</v>
      </c>
      <c r="I22201" s="15">
        <v>0.2</v>
      </c>
      <c r="J22201">
        <f t="shared" si="346"/>
        <v>40</v>
      </c>
    </row>
    <row r="22202" spans="1:10" x14ac:dyDescent="0.3">
      <c r="A22202" t="s">
        <v>22212</v>
      </c>
      <c r="C22202" s="18">
        <v>331.37787051699763</v>
      </c>
      <c r="D22202" s="1"/>
      <c r="E22202" s="1">
        <v>29</v>
      </c>
      <c r="F22202" s="1">
        <v>9</v>
      </c>
      <c r="G22202" s="1">
        <v>0</v>
      </c>
      <c r="H22202" s="1">
        <v>20</v>
      </c>
      <c r="I22202" s="15">
        <v>0.31034482758620691</v>
      </c>
      <c r="J22202">
        <f t="shared" si="346"/>
        <v>40</v>
      </c>
    </row>
    <row r="22203" spans="1:10" x14ac:dyDescent="0.3">
      <c r="A22203" t="s">
        <v>22214</v>
      </c>
      <c r="C22203" s="18">
        <v>331.36338669851261</v>
      </c>
      <c r="D22203" s="1"/>
      <c r="E22203" s="1">
        <v>22</v>
      </c>
      <c r="F22203" s="1">
        <v>7</v>
      </c>
      <c r="G22203" s="1">
        <v>0</v>
      </c>
      <c r="H22203" s="1">
        <v>15</v>
      </c>
      <c r="I22203" s="15">
        <v>0.31818181818181818</v>
      </c>
      <c r="J22203">
        <f t="shared" si="346"/>
        <v>40</v>
      </c>
    </row>
    <row r="22204" spans="1:10" x14ac:dyDescent="0.3">
      <c r="A22204" t="s">
        <v>22215</v>
      </c>
      <c r="C22204" s="18">
        <v>331.33440788680019</v>
      </c>
      <c r="D22204" s="1"/>
      <c r="E22204" s="1">
        <v>29</v>
      </c>
      <c r="F22204" s="1">
        <v>10</v>
      </c>
      <c r="G22204" s="1">
        <v>1</v>
      </c>
      <c r="H22204" s="1">
        <v>18</v>
      </c>
      <c r="I22204" s="15">
        <v>0.36206896551724138</v>
      </c>
      <c r="J22204">
        <f t="shared" si="346"/>
        <v>40</v>
      </c>
    </row>
    <row r="22205" spans="1:10" x14ac:dyDescent="0.3">
      <c r="A22205" t="s">
        <v>22216</v>
      </c>
      <c r="C22205" s="18">
        <v>331.29098170391666</v>
      </c>
      <c r="D22205" s="1"/>
      <c r="E22205" s="1">
        <v>7</v>
      </c>
      <c r="F22205" s="1">
        <v>0</v>
      </c>
      <c r="G22205" s="1">
        <v>0</v>
      </c>
      <c r="H22205" s="1">
        <v>7</v>
      </c>
      <c r="I22205" s="15">
        <v>0</v>
      </c>
      <c r="J22205">
        <f t="shared" si="346"/>
        <v>40</v>
      </c>
    </row>
    <row r="22206" spans="1:10" x14ac:dyDescent="0.3">
      <c r="A22206" t="s">
        <v>22217</v>
      </c>
      <c r="C22206" s="18">
        <v>331.29041612882622</v>
      </c>
      <c r="D22206" s="1"/>
      <c r="E22206" s="1">
        <v>17</v>
      </c>
      <c r="F22206" s="1">
        <v>4</v>
      </c>
      <c r="G22206" s="1">
        <v>0</v>
      </c>
      <c r="H22206" s="1">
        <v>13</v>
      </c>
      <c r="I22206" s="15">
        <v>0.23529411764705882</v>
      </c>
      <c r="J22206">
        <f t="shared" si="346"/>
        <v>40</v>
      </c>
    </row>
    <row r="22207" spans="1:10" x14ac:dyDescent="0.3">
      <c r="A22207" t="s">
        <v>22218</v>
      </c>
      <c r="C22207" s="18">
        <v>331.27728375010184</v>
      </c>
      <c r="D22207" s="1"/>
      <c r="E22207" s="1">
        <v>10</v>
      </c>
      <c r="F22207" s="1">
        <v>1</v>
      </c>
      <c r="G22207" s="1">
        <v>1</v>
      </c>
      <c r="H22207" s="1">
        <v>8</v>
      </c>
      <c r="I22207" s="15">
        <v>0.15</v>
      </c>
      <c r="J22207">
        <f t="shared" si="346"/>
        <v>40</v>
      </c>
    </row>
    <row r="22208" spans="1:10" x14ac:dyDescent="0.3">
      <c r="A22208" t="s">
        <v>22219</v>
      </c>
      <c r="C22208" s="18">
        <v>331.23955708423648</v>
      </c>
      <c r="D22208" s="1"/>
      <c r="E22208" s="1">
        <v>72</v>
      </c>
      <c r="F22208" s="1">
        <v>24</v>
      </c>
      <c r="G22208" s="1">
        <v>2</v>
      </c>
      <c r="H22208" s="1">
        <v>46</v>
      </c>
      <c r="I22208" s="15">
        <v>0.34722222222222221</v>
      </c>
      <c r="J22208">
        <f t="shared" si="346"/>
        <v>20</v>
      </c>
    </row>
    <row r="22209" spans="1:10" x14ac:dyDescent="0.3">
      <c r="A22209" t="s">
        <v>22220</v>
      </c>
      <c r="C22209" s="18">
        <v>331.22196109423794</v>
      </c>
      <c r="D22209" s="1"/>
      <c r="E22209" s="1">
        <v>11</v>
      </c>
      <c r="F22209" s="1">
        <v>2</v>
      </c>
      <c r="G22209" s="1">
        <v>0</v>
      </c>
      <c r="H22209" s="1">
        <v>9</v>
      </c>
      <c r="I22209" s="15">
        <v>0.18181818181818182</v>
      </c>
      <c r="J22209">
        <f t="shared" si="346"/>
        <v>40</v>
      </c>
    </row>
    <row r="22210" spans="1:10" x14ac:dyDescent="0.3">
      <c r="A22210" t="s">
        <v>22221</v>
      </c>
      <c r="C22210" s="18">
        <v>331.18712826159077</v>
      </c>
      <c r="D22210" s="1"/>
      <c r="E22210" s="1">
        <v>11</v>
      </c>
      <c r="F22210" s="1">
        <v>2</v>
      </c>
      <c r="G22210" s="1">
        <v>0</v>
      </c>
      <c r="H22210" s="1">
        <v>9</v>
      </c>
      <c r="I22210" s="15">
        <v>0.18181818181818182</v>
      </c>
      <c r="J22210">
        <f t="shared" si="346"/>
        <v>40</v>
      </c>
    </row>
    <row r="22211" spans="1:10" x14ac:dyDescent="0.3">
      <c r="A22211" t="s">
        <v>21336</v>
      </c>
      <c r="C22211" s="18">
        <v>331.17707036989833</v>
      </c>
      <c r="D22211" s="1"/>
      <c r="E22211" s="1">
        <v>54</v>
      </c>
      <c r="F22211" s="1">
        <v>22</v>
      </c>
      <c r="G22211" s="1">
        <v>5</v>
      </c>
      <c r="H22211" s="1">
        <v>27</v>
      </c>
      <c r="I22211" s="15">
        <v>0.45370370370370372</v>
      </c>
      <c r="J22211">
        <f t="shared" si="346"/>
        <v>20</v>
      </c>
    </row>
    <row r="22212" spans="1:10" x14ac:dyDescent="0.3">
      <c r="A22212" t="s">
        <v>22222</v>
      </c>
      <c r="C22212" s="18">
        <v>331.15244348848535</v>
      </c>
      <c r="D22212" s="1"/>
      <c r="E22212" s="1">
        <v>19</v>
      </c>
      <c r="F22212" s="1">
        <v>5</v>
      </c>
      <c r="G22212" s="1">
        <v>1</v>
      </c>
      <c r="H22212" s="1">
        <v>13</v>
      </c>
      <c r="I22212" s="15">
        <v>0.28947368421052633</v>
      </c>
      <c r="J22212">
        <f t="shared" ref="J22212:J22275" si="347">IF(E22212&lt;=30,40,20)</f>
        <v>40</v>
      </c>
    </row>
    <row r="22213" spans="1:10" x14ac:dyDescent="0.3">
      <c r="A22213" t="s">
        <v>22591</v>
      </c>
      <c r="C22213" s="18">
        <v>331.13069481264171</v>
      </c>
      <c r="D22213" s="1"/>
      <c r="E22213" s="1">
        <v>30</v>
      </c>
      <c r="F22213" s="1">
        <v>8</v>
      </c>
      <c r="G22213" s="1">
        <v>1</v>
      </c>
      <c r="H22213" s="1">
        <v>21</v>
      </c>
      <c r="I22213" s="15">
        <v>0.28333333333333333</v>
      </c>
      <c r="J22213">
        <f t="shared" si="347"/>
        <v>40</v>
      </c>
    </row>
    <row r="22214" spans="1:10" x14ac:dyDescent="0.3">
      <c r="A22214" t="s">
        <v>22223</v>
      </c>
      <c r="C22214" s="18">
        <v>331.11723973717227</v>
      </c>
      <c r="D22214" s="1"/>
      <c r="E22214" s="1">
        <v>30</v>
      </c>
      <c r="F22214" s="1">
        <v>8</v>
      </c>
      <c r="G22214" s="1">
        <v>2</v>
      </c>
      <c r="H22214" s="1">
        <v>20</v>
      </c>
      <c r="I22214" s="15">
        <v>0.3</v>
      </c>
      <c r="J22214">
        <f t="shared" si="347"/>
        <v>40</v>
      </c>
    </row>
    <row r="22215" spans="1:10" x14ac:dyDescent="0.3">
      <c r="A22215" t="s">
        <v>22225</v>
      </c>
      <c r="C22215" s="18">
        <v>331.11215099447389</v>
      </c>
      <c r="D22215" s="1"/>
      <c r="E22215" s="1">
        <v>38</v>
      </c>
      <c r="F22215" s="1">
        <v>13</v>
      </c>
      <c r="G22215" s="1">
        <v>2</v>
      </c>
      <c r="H22215" s="1">
        <v>23</v>
      </c>
      <c r="I22215" s="15">
        <v>0.36842105263157893</v>
      </c>
      <c r="J22215">
        <f t="shared" si="347"/>
        <v>20</v>
      </c>
    </row>
    <row r="22216" spans="1:10" x14ac:dyDescent="0.3">
      <c r="A22216" t="s">
        <v>22226</v>
      </c>
      <c r="C22216" s="18">
        <v>331.08405920794871</v>
      </c>
      <c r="D22216" s="1"/>
      <c r="E22216" s="1">
        <v>9</v>
      </c>
      <c r="F22216" s="1">
        <v>1</v>
      </c>
      <c r="G22216" s="1">
        <v>0</v>
      </c>
      <c r="H22216" s="1">
        <v>8</v>
      </c>
      <c r="I22216" s="15">
        <v>0.1111111111111111</v>
      </c>
      <c r="J22216">
        <f t="shared" si="347"/>
        <v>40</v>
      </c>
    </row>
    <row r="22217" spans="1:10" x14ac:dyDescent="0.3">
      <c r="A22217" t="s">
        <v>22227</v>
      </c>
      <c r="C22217" s="18">
        <v>331.08230391101966</v>
      </c>
      <c r="D22217" s="1"/>
      <c r="E22217" s="1">
        <v>25</v>
      </c>
      <c r="F22217" s="1">
        <v>7</v>
      </c>
      <c r="G22217" s="1">
        <v>0</v>
      </c>
      <c r="H22217" s="1">
        <v>18</v>
      </c>
      <c r="I22217" s="15">
        <v>0.28000000000000003</v>
      </c>
      <c r="J22217">
        <f t="shared" si="347"/>
        <v>40</v>
      </c>
    </row>
    <row r="22218" spans="1:10" x14ac:dyDescent="0.3">
      <c r="A22218" t="s">
        <v>22228</v>
      </c>
      <c r="C22218" s="18">
        <v>331.04506622879273</v>
      </c>
      <c r="D22218" s="1"/>
      <c r="E22218" s="1">
        <v>11</v>
      </c>
      <c r="F22218" s="1">
        <v>1</v>
      </c>
      <c r="G22218" s="1">
        <v>1</v>
      </c>
      <c r="H22218" s="1">
        <v>9</v>
      </c>
      <c r="I22218" s="15">
        <v>0.13636363636363635</v>
      </c>
      <c r="J22218">
        <f t="shared" si="347"/>
        <v>40</v>
      </c>
    </row>
    <row r="22219" spans="1:10" x14ac:dyDescent="0.3">
      <c r="A22219" t="s">
        <v>22229</v>
      </c>
      <c r="C22219" s="18">
        <v>330.94174109499488</v>
      </c>
      <c r="D22219" s="1"/>
      <c r="E22219" s="1">
        <v>50</v>
      </c>
      <c r="F22219" s="1">
        <v>18</v>
      </c>
      <c r="G22219" s="1">
        <v>3</v>
      </c>
      <c r="H22219" s="1">
        <v>29</v>
      </c>
      <c r="I22219" s="15">
        <v>0.39</v>
      </c>
      <c r="J22219">
        <f t="shared" si="347"/>
        <v>20</v>
      </c>
    </row>
    <row r="22220" spans="1:10" x14ac:dyDescent="0.3">
      <c r="A22220" t="s">
        <v>22251</v>
      </c>
      <c r="C22220" s="18">
        <v>330.8881229966895</v>
      </c>
      <c r="D22220" s="1"/>
      <c r="E22220" s="1">
        <v>18</v>
      </c>
      <c r="F22220" s="1">
        <v>4</v>
      </c>
      <c r="G22220" s="1">
        <v>1</v>
      </c>
      <c r="H22220" s="1">
        <v>13</v>
      </c>
      <c r="I22220" s="15">
        <v>0.25</v>
      </c>
      <c r="J22220">
        <f t="shared" si="347"/>
        <v>40</v>
      </c>
    </row>
    <row r="22221" spans="1:10" x14ac:dyDescent="0.3">
      <c r="A22221" t="s">
        <v>22230</v>
      </c>
      <c r="C22221" s="18">
        <v>330.87367998229382</v>
      </c>
      <c r="D22221" s="1"/>
      <c r="E22221" s="1">
        <v>10</v>
      </c>
      <c r="F22221" s="1">
        <v>1</v>
      </c>
      <c r="G22221" s="1">
        <v>0</v>
      </c>
      <c r="H22221" s="1">
        <v>9</v>
      </c>
      <c r="I22221" s="15">
        <v>0.1</v>
      </c>
      <c r="J22221">
        <f t="shared" si="347"/>
        <v>40</v>
      </c>
    </row>
    <row r="22222" spans="1:10" x14ac:dyDescent="0.3">
      <c r="A22222" t="s">
        <v>22231</v>
      </c>
      <c r="C22222" s="18">
        <v>330.83541612140499</v>
      </c>
      <c r="D22222" s="1"/>
      <c r="E22222" s="1">
        <v>8</v>
      </c>
      <c r="F22222" s="1">
        <v>0</v>
      </c>
      <c r="G22222" s="1">
        <v>0</v>
      </c>
      <c r="H22222" s="1">
        <v>8</v>
      </c>
      <c r="I22222" s="15">
        <v>0</v>
      </c>
      <c r="J22222">
        <f t="shared" si="347"/>
        <v>40</v>
      </c>
    </row>
    <row r="22223" spans="1:10" x14ac:dyDescent="0.3">
      <c r="A22223" t="s">
        <v>22232</v>
      </c>
      <c r="C22223" s="18">
        <v>330.8115169230918</v>
      </c>
      <c r="D22223" s="1"/>
      <c r="E22223" s="1">
        <v>9</v>
      </c>
      <c r="F22223" s="1">
        <v>1</v>
      </c>
      <c r="G22223" s="1">
        <v>0</v>
      </c>
      <c r="H22223" s="1">
        <v>8</v>
      </c>
      <c r="I22223" s="15">
        <v>0.1111111111111111</v>
      </c>
      <c r="J22223">
        <f t="shared" si="347"/>
        <v>40</v>
      </c>
    </row>
    <row r="22224" spans="1:10" x14ac:dyDescent="0.3">
      <c r="A22224" t="s">
        <v>22234</v>
      </c>
      <c r="C22224" s="18">
        <v>330.70790017473951</v>
      </c>
      <c r="D22224" s="1"/>
      <c r="E22224" s="1">
        <v>31</v>
      </c>
      <c r="F22224" s="1">
        <v>10</v>
      </c>
      <c r="G22224" s="1">
        <v>0</v>
      </c>
      <c r="H22224" s="1">
        <v>21</v>
      </c>
      <c r="I22224" s="15">
        <v>0.32258064516129031</v>
      </c>
      <c r="J22224">
        <f t="shared" si="347"/>
        <v>20</v>
      </c>
    </row>
    <row r="22225" spans="1:10" x14ac:dyDescent="0.3">
      <c r="A22225" t="s">
        <v>22235</v>
      </c>
      <c r="C22225" s="18">
        <v>330.70737144261233</v>
      </c>
      <c r="D22225" s="1"/>
      <c r="E22225" s="1">
        <v>19</v>
      </c>
      <c r="F22225" s="1">
        <v>5</v>
      </c>
      <c r="G22225" s="1">
        <v>1</v>
      </c>
      <c r="H22225" s="1">
        <v>13</v>
      </c>
      <c r="I22225" s="15">
        <v>0.28947368421052633</v>
      </c>
      <c r="J22225">
        <f t="shared" si="347"/>
        <v>40</v>
      </c>
    </row>
    <row r="22226" spans="1:10" x14ac:dyDescent="0.3">
      <c r="A22226" t="s">
        <v>22238</v>
      </c>
      <c r="C22226" s="18">
        <v>330.65445473678631</v>
      </c>
      <c r="D22226" s="1"/>
      <c r="E22226" s="1">
        <v>11</v>
      </c>
      <c r="F22226" s="1">
        <v>1</v>
      </c>
      <c r="G22226" s="1">
        <v>1</v>
      </c>
      <c r="H22226" s="1">
        <v>9</v>
      </c>
      <c r="I22226" s="15">
        <v>0.13636363636363635</v>
      </c>
      <c r="J22226">
        <f t="shared" si="347"/>
        <v>40</v>
      </c>
    </row>
    <row r="22227" spans="1:10" x14ac:dyDescent="0.3">
      <c r="A22227" t="s">
        <v>22236</v>
      </c>
      <c r="C22227" s="18">
        <v>330.61116749997615</v>
      </c>
      <c r="D22227" s="1"/>
      <c r="E22227" s="1">
        <v>29</v>
      </c>
      <c r="F22227" s="1">
        <v>9</v>
      </c>
      <c r="G22227" s="1">
        <v>2</v>
      </c>
      <c r="H22227" s="1">
        <v>18</v>
      </c>
      <c r="I22227" s="15">
        <v>0.34482758620689657</v>
      </c>
      <c r="J22227">
        <f t="shared" si="347"/>
        <v>40</v>
      </c>
    </row>
    <row r="22228" spans="1:10" x14ac:dyDescent="0.3">
      <c r="A22228" t="s">
        <v>22240</v>
      </c>
      <c r="C22228" s="18">
        <v>330.56153957877052</v>
      </c>
      <c r="D22228" s="1"/>
      <c r="E22228" s="1">
        <v>28</v>
      </c>
      <c r="F22228" s="1">
        <v>7</v>
      </c>
      <c r="G22228" s="1">
        <v>3</v>
      </c>
      <c r="H22228" s="1">
        <v>18</v>
      </c>
      <c r="I22228" s="15">
        <v>0.30357142857142855</v>
      </c>
      <c r="J22228">
        <f t="shared" si="347"/>
        <v>40</v>
      </c>
    </row>
    <row r="22229" spans="1:10" x14ac:dyDescent="0.3">
      <c r="A22229" t="s">
        <v>22242</v>
      </c>
      <c r="C22229" s="18">
        <v>330.54163486094183</v>
      </c>
      <c r="D22229" s="1"/>
      <c r="E22229" s="1">
        <v>35</v>
      </c>
      <c r="F22229" s="1">
        <v>11</v>
      </c>
      <c r="G22229" s="1">
        <v>1</v>
      </c>
      <c r="H22229" s="1">
        <v>23</v>
      </c>
      <c r="I22229" s="15">
        <v>0.32857142857142857</v>
      </c>
      <c r="J22229">
        <f t="shared" si="347"/>
        <v>20</v>
      </c>
    </row>
    <row r="22230" spans="1:10" x14ac:dyDescent="0.3">
      <c r="A22230" t="s">
        <v>22243</v>
      </c>
      <c r="C22230" s="18">
        <v>330.53443146099892</v>
      </c>
      <c r="D22230" s="1"/>
      <c r="E22230" s="1">
        <v>10</v>
      </c>
      <c r="F22230" s="1">
        <v>1</v>
      </c>
      <c r="G22230" s="1">
        <v>0</v>
      </c>
      <c r="H22230" s="1">
        <v>9</v>
      </c>
      <c r="I22230" s="15">
        <v>0.1</v>
      </c>
      <c r="J22230">
        <f t="shared" si="347"/>
        <v>40</v>
      </c>
    </row>
    <row r="22231" spans="1:10" x14ac:dyDescent="0.3">
      <c r="A22231" t="s">
        <v>22244</v>
      </c>
      <c r="C22231" s="18">
        <v>330.53255074836642</v>
      </c>
      <c r="D22231" s="1"/>
      <c r="E22231" s="1">
        <v>18</v>
      </c>
      <c r="F22231" s="1">
        <v>4</v>
      </c>
      <c r="G22231" s="1">
        <v>1</v>
      </c>
      <c r="H22231" s="1">
        <v>13</v>
      </c>
      <c r="I22231" s="15">
        <v>0.25</v>
      </c>
      <c r="J22231">
        <f t="shared" si="347"/>
        <v>40</v>
      </c>
    </row>
    <row r="22232" spans="1:10" x14ac:dyDescent="0.3">
      <c r="A22232" t="s">
        <v>22245</v>
      </c>
      <c r="C22232" s="18">
        <v>330.50464701622366</v>
      </c>
      <c r="D22232" s="1"/>
      <c r="E22232" s="1">
        <v>12</v>
      </c>
      <c r="F22232" s="1">
        <v>2</v>
      </c>
      <c r="G22232" s="1">
        <v>0</v>
      </c>
      <c r="H22232" s="1">
        <v>10</v>
      </c>
      <c r="I22232" s="15">
        <v>0.16666666666666666</v>
      </c>
      <c r="J22232">
        <f t="shared" si="347"/>
        <v>40</v>
      </c>
    </row>
    <row r="22233" spans="1:10" x14ac:dyDescent="0.3">
      <c r="A22233" t="s">
        <v>22410</v>
      </c>
      <c r="C22233" s="18">
        <v>330.47983952693647</v>
      </c>
      <c r="D22233" s="1"/>
      <c r="E22233" s="1">
        <v>12</v>
      </c>
      <c r="F22233" s="1">
        <v>2</v>
      </c>
      <c r="G22233" s="1">
        <v>0</v>
      </c>
      <c r="H22233" s="1">
        <v>10</v>
      </c>
      <c r="I22233" s="15">
        <v>0.16666666666666666</v>
      </c>
      <c r="J22233">
        <f t="shared" si="347"/>
        <v>40</v>
      </c>
    </row>
    <row r="22234" spans="1:10" x14ac:dyDescent="0.3">
      <c r="A22234" t="s">
        <v>22284</v>
      </c>
      <c r="C22234" s="18">
        <v>330.46935562717488</v>
      </c>
      <c r="D22234" s="1"/>
      <c r="E22234" s="1">
        <v>48</v>
      </c>
      <c r="F22234" s="1">
        <v>17</v>
      </c>
      <c r="G22234" s="1">
        <v>0</v>
      </c>
      <c r="H22234" s="1">
        <v>31</v>
      </c>
      <c r="I22234" s="15">
        <v>0.35416666666666669</v>
      </c>
      <c r="J22234">
        <f t="shared" si="347"/>
        <v>20</v>
      </c>
    </row>
    <row r="22235" spans="1:10" x14ac:dyDescent="0.3">
      <c r="A22235" t="s">
        <v>22246</v>
      </c>
      <c r="C22235" s="18">
        <v>330.36947038501842</v>
      </c>
      <c r="D22235" s="1"/>
      <c r="E22235" s="1">
        <v>10</v>
      </c>
      <c r="F22235" s="1">
        <v>1</v>
      </c>
      <c r="G22235" s="1">
        <v>0</v>
      </c>
      <c r="H22235" s="1">
        <v>9</v>
      </c>
      <c r="I22235" s="15">
        <v>0.1</v>
      </c>
      <c r="J22235">
        <f t="shared" si="347"/>
        <v>40</v>
      </c>
    </row>
    <row r="22236" spans="1:10" x14ac:dyDescent="0.3">
      <c r="A22236" t="s">
        <v>22248</v>
      </c>
      <c r="C22236" s="18">
        <v>330.35878462535339</v>
      </c>
      <c r="D22236" s="1"/>
      <c r="E22236" s="1">
        <v>10</v>
      </c>
      <c r="F22236" s="1">
        <v>1</v>
      </c>
      <c r="G22236" s="1">
        <v>1</v>
      </c>
      <c r="H22236" s="1">
        <v>8</v>
      </c>
      <c r="I22236" s="15">
        <v>0.15</v>
      </c>
      <c r="J22236">
        <f t="shared" si="347"/>
        <v>40</v>
      </c>
    </row>
    <row r="22237" spans="1:10" x14ac:dyDescent="0.3">
      <c r="A22237" t="s">
        <v>22249</v>
      </c>
      <c r="C22237" s="18">
        <v>330.35633109145971</v>
      </c>
      <c r="D22237" s="1"/>
      <c r="E22237" s="1">
        <v>19</v>
      </c>
      <c r="F22237" s="1">
        <v>6</v>
      </c>
      <c r="G22237" s="1">
        <v>0</v>
      </c>
      <c r="H22237" s="1">
        <v>13</v>
      </c>
      <c r="I22237" s="15">
        <v>0.31578947368421051</v>
      </c>
      <c r="J22237">
        <f t="shared" si="347"/>
        <v>40</v>
      </c>
    </row>
    <row r="22238" spans="1:10" x14ac:dyDescent="0.3">
      <c r="A22238" t="s">
        <v>22261</v>
      </c>
      <c r="C22238" s="18">
        <v>330.22472284792212</v>
      </c>
      <c r="D22238" s="1"/>
      <c r="E22238" s="1">
        <v>12</v>
      </c>
      <c r="F22238" s="1">
        <v>2</v>
      </c>
      <c r="G22238" s="1">
        <v>0</v>
      </c>
      <c r="H22238" s="1">
        <v>10</v>
      </c>
      <c r="I22238" s="15">
        <v>0.16666666666666666</v>
      </c>
      <c r="J22238">
        <f t="shared" si="347"/>
        <v>40</v>
      </c>
    </row>
    <row r="22239" spans="1:10" x14ac:dyDescent="0.3">
      <c r="A22239" t="s">
        <v>22333</v>
      </c>
      <c r="C22239" s="18">
        <v>330.21242395877857</v>
      </c>
      <c r="D22239" s="1"/>
      <c r="E22239" s="1">
        <v>10</v>
      </c>
      <c r="F22239" s="1">
        <v>1</v>
      </c>
      <c r="G22239" s="1">
        <v>0</v>
      </c>
      <c r="H22239" s="1">
        <v>9</v>
      </c>
      <c r="I22239" s="15">
        <v>0.1</v>
      </c>
      <c r="J22239">
        <f t="shared" si="347"/>
        <v>40</v>
      </c>
    </row>
    <row r="22240" spans="1:10" x14ac:dyDescent="0.3">
      <c r="A22240" t="s">
        <v>22252</v>
      </c>
      <c r="C22240" s="18">
        <v>330.1979154806661</v>
      </c>
      <c r="D22240" s="1"/>
      <c r="E22240" s="1">
        <v>21</v>
      </c>
      <c r="F22240" s="1">
        <v>6</v>
      </c>
      <c r="G22240" s="1">
        <v>0</v>
      </c>
      <c r="H22240" s="1">
        <v>15</v>
      </c>
      <c r="I22240" s="15">
        <v>0.2857142857142857</v>
      </c>
      <c r="J22240">
        <f t="shared" si="347"/>
        <v>40</v>
      </c>
    </row>
    <row r="22241" spans="1:10" x14ac:dyDescent="0.3">
      <c r="A22241" t="s">
        <v>22254</v>
      </c>
      <c r="C22241" s="18">
        <v>330.19191338234327</v>
      </c>
      <c r="D22241" s="1"/>
      <c r="E22241" s="1">
        <v>10</v>
      </c>
      <c r="F22241" s="1">
        <v>1</v>
      </c>
      <c r="G22241" s="1">
        <v>0</v>
      </c>
      <c r="H22241" s="1">
        <v>9</v>
      </c>
      <c r="I22241" s="15">
        <v>0.1</v>
      </c>
      <c r="J22241">
        <f t="shared" si="347"/>
        <v>40</v>
      </c>
    </row>
    <row r="22242" spans="1:10" x14ac:dyDescent="0.3">
      <c r="A22242" t="s">
        <v>22253</v>
      </c>
      <c r="C22242" s="18">
        <v>330.18976838586923</v>
      </c>
      <c r="D22242" s="1"/>
      <c r="E22242" s="1">
        <v>33</v>
      </c>
      <c r="F22242" s="1">
        <v>9</v>
      </c>
      <c r="G22242" s="1">
        <v>3</v>
      </c>
      <c r="H22242" s="1">
        <v>21</v>
      </c>
      <c r="I22242" s="15">
        <v>0.31818181818181818</v>
      </c>
      <c r="J22242">
        <f t="shared" si="347"/>
        <v>20</v>
      </c>
    </row>
    <row r="22243" spans="1:10" x14ac:dyDescent="0.3">
      <c r="A22243" t="s">
        <v>22255</v>
      </c>
      <c r="C22243" s="18">
        <v>330.16426136809434</v>
      </c>
      <c r="D22243" s="1"/>
      <c r="E22243" s="1">
        <v>8</v>
      </c>
      <c r="F22243" s="1">
        <v>0</v>
      </c>
      <c r="G22243" s="1">
        <v>0</v>
      </c>
      <c r="H22243" s="1">
        <v>8</v>
      </c>
      <c r="I22243" s="15">
        <v>0</v>
      </c>
      <c r="J22243">
        <f t="shared" si="347"/>
        <v>40</v>
      </c>
    </row>
    <row r="22244" spans="1:10" x14ac:dyDescent="0.3">
      <c r="A22244" t="s">
        <v>22256</v>
      </c>
      <c r="C22244" s="18">
        <v>330.15981777323316</v>
      </c>
      <c r="D22244" s="1"/>
      <c r="E22244" s="1">
        <v>9</v>
      </c>
      <c r="F22244" s="1">
        <v>1</v>
      </c>
      <c r="G22244" s="1">
        <v>0</v>
      </c>
      <c r="H22244" s="1">
        <v>8</v>
      </c>
      <c r="I22244" s="15">
        <v>0.1111111111111111</v>
      </c>
      <c r="J22244">
        <f t="shared" si="347"/>
        <v>40</v>
      </c>
    </row>
    <row r="22245" spans="1:10" x14ac:dyDescent="0.3">
      <c r="A22245" t="s">
        <v>22257</v>
      </c>
      <c r="C22245" s="18">
        <v>330.13129052635043</v>
      </c>
      <c r="D22245" s="1"/>
      <c r="E22245" s="1">
        <v>12</v>
      </c>
      <c r="F22245" s="1">
        <v>2</v>
      </c>
      <c r="G22245" s="1">
        <v>1</v>
      </c>
      <c r="H22245" s="1">
        <v>9</v>
      </c>
      <c r="I22245" s="15">
        <v>0.20833333333333334</v>
      </c>
      <c r="J22245">
        <f t="shared" si="347"/>
        <v>40</v>
      </c>
    </row>
    <row r="22246" spans="1:10" x14ac:dyDescent="0.3">
      <c r="A22246" t="s">
        <v>22258</v>
      </c>
      <c r="C22246" s="18">
        <v>330.09162716526635</v>
      </c>
      <c r="D22246" s="1"/>
      <c r="E22246" s="1">
        <v>13</v>
      </c>
      <c r="F22246" s="1">
        <v>3</v>
      </c>
      <c r="G22246" s="1">
        <v>0</v>
      </c>
      <c r="H22246" s="1">
        <v>10</v>
      </c>
      <c r="I22246" s="15">
        <v>0.23076923076923078</v>
      </c>
      <c r="J22246">
        <f t="shared" si="347"/>
        <v>40</v>
      </c>
    </row>
    <row r="22247" spans="1:10" x14ac:dyDescent="0.3">
      <c r="A22247" t="s">
        <v>22259</v>
      </c>
      <c r="C22247" s="18">
        <v>330.08463794825207</v>
      </c>
      <c r="D22247" s="1"/>
      <c r="E22247" s="1">
        <v>12</v>
      </c>
      <c r="F22247" s="1">
        <v>2</v>
      </c>
      <c r="G22247" s="1">
        <v>0</v>
      </c>
      <c r="H22247" s="1">
        <v>10</v>
      </c>
      <c r="I22247" s="15">
        <v>0.16666666666666666</v>
      </c>
      <c r="J22247">
        <f t="shared" si="347"/>
        <v>40</v>
      </c>
    </row>
    <row r="22248" spans="1:10" x14ac:dyDescent="0.3">
      <c r="A22248" t="s">
        <v>23092</v>
      </c>
      <c r="C22248" s="18">
        <v>330.05938967337994</v>
      </c>
      <c r="D22248" s="1"/>
      <c r="E22248" s="1">
        <v>8</v>
      </c>
      <c r="F22248" s="1">
        <v>0</v>
      </c>
      <c r="G22248" s="1">
        <v>0</v>
      </c>
      <c r="H22248" s="1">
        <v>8</v>
      </c>
      <c r="I22248" s="15">
        <v>0</v>
      </c>
      <c r="J22248">
        <f t="shared" si="347"/>
        <v>40</v>
      </c>
    </row>
    <row r="22249" spans="1:10" x14ac:dyDescent="0.3">
      <c r="A22249" t="s">
        <v>22260</v>
      </c>
      <c r="C22249" s="18">
        <v>329.97503163003688</v>
      </c>
      <c r="D22249" s="1"/>
      <c r="E22249" s="1">
        <v>31</v>
      </c>
      <c r="F22249" s="1">
        <v>8</v>
      </c>
      <c r="G22249" s="1">
        <v>4</v>
      </c>
      <c r="H22249" s="1">
        <v>19</v>
      </c>
      <c r="I22249" s="15">
        <v>0.32258064516129031</v>
      </c>
      <c r="J22249">
        <f t="shared" si="347"/>
        <v>20</v>
      </c>
    </row>
    <row r="22250" spans="1:10" x14ac:dyDescent="0.3">
      <c r="A22250" t="s">
        <v>22263</v>
      </c>
      <c r="C22250" s="18">
        <v>329.89175878221323</v>
      </c>
      <c r="D22250" s="1"/>
      <c r="E22250" s="1">
        <v>23</v>
      </c>
      <c r="F22250" s="1">
        <v>6</v>
      </c>
      <c r="G22250" s="1">
        <v>1</v>
      </c>
      <c r="H22250" s="1">
        <v>16</v>
      </c>
      <c r="I22250" s="15">
        <v>0.28260869565217389</v>
      </c>
      <c r="J22250">
        <f t="shared" si="347"/>
        <v>40</v>
      </c>
    </row>
    <row r="22251" spans="1:10" x14ac:dyDescent="0.3">
      <c r="A22251" t="s">
        <v>22265</v>
      </c>
      <c r="C22251" s="18">
        <v>329.80389408354114</v>
      </c>
      <c r="D22251" s="1"/>
      <c r="E22251" s="1">
        <v>18</v>
      </c>
      <c r="F22251" s="1">
        <v>4</v>
      </c>
      <c r="G22251" s="1">
        <v>1</v>
      </c>
      <c r="H22251" s="1">
        <v>13</v>
      </c>
      <c r="I22251" s="15">
        <v>0.25</v>
      </c>
      <c r="J22251">
        <f t="shared" si="347"/>
        <v>40</v>
      </c>
    </row>
    <row r="22252" spans="1:10" x14ac:dyDescent="0.3">
      <c r="A22252" t="s">
        <v>22266</v>
      </c>
      <c r="C22252" s="18">
        <v>329.8037565142215</v>
      </c>
      <c r="D22252" s="1"/>
      <c r="E22252" s="1">
        <v>13</v>
      </c>
      <c r="F22252" s="1">
        <v>3</v>
      </c>
      <c r="G22252" s="1">
        <v>0</v>
      </c>
      <c r="H22252" s="1">
        <v>10</v>
      </c>
      <c r="I22252" s="15">
        <v>0.23076923076923078</v>
      </c>
      <c r="J22252">
        <f t="shared" si="347"/>
        <v>40</v>
      </c>
    </row>
    <row r="22253" spans="1:10" x14ac:dyDescent="0.3">
      <c r="A22253" t="s">
        <v>22267</v>
      </c>
      <c r="C22253" s="18">
        <v>329.79173489763303</v>
      </c>
      <c r="D22253" s="1"/>
      <c r="E22253" s="1">
        <v>31</v>
      </c>
      <c r="F22253" s="1">
        <v>10</v>
      </c>
      <c r="G22253" s="1">
        <v>0</v>
      </c>
      <c r="H22253" s="1">
        <v>21</v>
      </c>
      <c r="I22253" s="15">
        <v>0.32258064516129031</v>
      </c>
      <c r="J22253">
        <f t="shared" si="347"/>
        <v>20</v>
      </c>
    </row>
    <row r="22254" spans="1:10" x14ac:dyDescent="0.3">
      <c r="A22254" t="s">
        <v>22268</v>
      </c>
      <c r="C22254" s="18">
        <v>329.78980944084719</v>
      </c>
      <c r="D22254" s="1"/>
      <c r="E22254" s="1">
        <v>10</v>
      </c>
      <c r="F22254" s="1">
        <v>1</v>
      </c>
      <c r="G22254" s="1">
        <v>0</v>
      </c>
      <c r="H22254" s="1">
        <v>9</v>
      </c>
      <c r="I22254" s="15">
        <v>0.1</v>
      </c>
      <c r="J22254">
        <f t="shared" si="347"/>
        <v>40</v>
      </c>
    </row>
    <row r="22255" spans="1:10" x14ac:dyDescent="0.3">
      <c r="A22255" t="s">
        <v>22270</v>
      </c>
      <c r="C22255" s="18">
        <v>329.76035878161508</v>
      </c>
      <c r="D22255" s="1"/>
      <c r="E22255" s="1">
        <v>27</v>
      </c>
      <c r="F22255" s="1">
        <v>7</v>
      </c>
      <c r="G22255" s="1">
        <v>0</v>
      </c>
      <c r="H22255" s="1">
        <v>20</v>
      </c>
      <c r="I22255" s="15">
        <v>0.25925925925925924</v>
      </c>
      <c r="J22255">
        <f t="shared" si="347"/>
        <v>40</v>
      </c>
    </row>
    <row r="22256" spans="1:10" x14ac:dyDescent="0.3">
      <c r="A22256" t="s">
        <v>22272</v>
      </c>
      <c r="C22256" s="18">
        <v>329.71325740890109</v>
      </c>
      <c r="D22256" s="1"/>
      <c r="E22256" s="1">
        <v>12</v>
      </c>
      <c r="F22256" s="1">
        <v>2</v>
      </c>
      <c r="G22256" s="1">
        <v>0</v>
      </c>
      <c r="H22256" s="1">
        <v>10</v>
      </c>
      <c r="I22256" s="15">
        <v>0.16666666666666666</v>
      </c>
      <c r="J22256">
        <f t="shared" si="347"/>
        <v>40</v>
      </c>
    </row>
    <row r="22257" spans="1:10" x14ac:dyDescent="0.3">
      <c r="A22257" t="s">
        <v>22271</v>
      </c>
      <c r="C22257" s="18">
        <v>329.70951371450622</v>
      </c>
      <c r="D22257" s="1"/>
      <c r="E22257" s="1">
        <v>19</v>
      </c>
      <c r="F22257" s="1">
        <v>5</v>
      </c>
      <c r="G22257" s="1">
        <v>0</v>
      </c>
      <c r="H22257" s="1">
        <v>14</v>
      </c>
      <c r="I22257" s="15">
        <v>0.26315789473684209</v>
      </c>
      <c r="J22257">
        <f t="shared" si="347"/>
        <v>40</v>
      </c>
    </row>
    <row r="22258" spans="1:10" x14ac:dyDescent="0.3">
      <c r="A22258" t="s">
        <v>22273</v>
      </c>
      <c r="C22258" s="18">
        <v>329.70471533532577</v>
      </c>
      <c r="D22258" s="1"/>
      <c r="E22258" s="1">
        <v>16</v>
      </c>
      <c r="F22258" s="1">
        <v>4</v>
      </c>
      <c r="G22258" s="1">
        <v>0</v>
      </c>
      <c r="H22258" s="1">
        <v>12</v>
      </c>
      <c r="I22258" s="15">
        <v>0.25</v>
      </c>
      <c r="J22258">
        <f t="shared" si="347"/>
        <v>40</v>
      </c>
    </row>
    <row r="22259" spans="1:10" x14ac:dyDescent="0.3">
      <c r="A22259" t="s">
        <v>22718</v>
      </c>
      <c r="C22259" s="18">
        <v>329.68880136079702</v>
      </c>
      <c r="D22259" s="1"/>
      <c r="E22259" s="1">
        <v>43</v>
      </c>
      <c r="F22259" s="1">
        <v>9</v>
      </c>
      <c r="G22259" s="1">
        <v>1</v>
      </c>
      <c r="H22259" s="1">
        <v>33</v>
      </c>
      <c r="I22259" s="15">
        <v>0.22093023255813954</v>
      </c>
      <c r="J22259">
        <f t="shared" si="347"/>
        <v>20</v>
      </c>
    </row>
    <row r="22260" spans="1:10" x14ac:dyDescent="0.3">
      <c r="A22260" t="s">
        <v>22274</v>
      </c>
      <c r="C22260" s="18">
        <v>329.63514148899719</v>
      </c>
      <c r="D22260" s="1"/>
      <c r="E22260" s="1">
        <v>12</v>
      </c>
      <c r="F22260" s="1">
        <v>2</v>
      </c>
      <c r="G22260" s="1">
        <v>1</v>
      </c>
      <c r="H22260" s="1">
        <v>9</v>
      </c>
      <c r="I22260" s="15">
        <v>0.20833333333333334</v>
      </c>
      <c r="J22260">
        <f t="shared" si="347"/>
        <v>40</v>
      </c>
    </row>
    <row r="22261" spans="1:10" x14ac:dyDescent="0.3">
      <c r="A22261" t="s">
        <v>22275</v>
      </c>
      <c r="C22261" s="18">
        <v>329.58400214427678</v>
      </c>
      <c r="D22261" s="1"/>
      <c r="E22261" s="1">
        <v>16</v>
      </c>
      <c r="F22261" s="1">
        <v>3</v>
      </c>
      <c r="G22261" s="1">
        <v>1</v>
      </c>
      <c r="H22261" s="1">
        <v>12</v>
      </c>
      <c r="I22261" s="15">
        <v>0.21875</v>
      </c>
      <c r="J22261">
        <f t="shared" si="347"/>
        <v>40</v>
      </c>
    </row>
    <row r="22262" spans="1:10" x14ac:dyDescent="0.3">
      <c r="A22262" t="s">
        <v>22411</v>
      </c>
      <c r="C22262" s="18">
        <v>329.57520660293858</v>
      </c>
      <c r="D22262" s="1"/>
      <c r="E22262" s="1">
        <v>24</v>
      </c>
      <c r="F22262" s="1">
        <v>6</v>
      </c>
      <c r="G22262" s="1">
        <v>0</v>
      </c>
      <c r="H22262" s="1">
        <v>18</v>
      </c>
      <c r="I22262" s="15">
        <v>0.25</v>
      </c>
      <c r="J22262">
        <f t="shared" si="347"/>
        <v>40</v>
      </c>
    </row>
    <row r="22263" spans="1:10" x14ac:dyDescent="0.3">
      <c r="A22263" t="s">
        <v>22276</v>
      </c>
      <c r="C22263" s="18">
        <v>329.54401917996427</v>
      </c>
      <c r="D22263" s="1"/>
      <c r="E22263" s="1">
        <v>17</v>
      </c>
      <c r="F22263" s="1">
        <v>4</v>
      </c>
      <c r="G22263" s="1">
        <v>0</v>
      </c>
      <c r="H22263" s="1">
        <v>13</v>
      </c>
      <c r="I22263" s="15">
        <v>0.23529411764705882</v>
      </c>
      <c r="J22263">
        <f t="shared" si="347"/>
        <v>40</v>
      </c>
    </row>
    <row r="22264" spans="1:10" x14ac:dyDescent="0.3">
      <c r="A22264" t="s">
        <v>22277</v>
      </c>
      <c r="C22264" s="18">
        <v>329.5436215978483</v>
      </c>
      <c r="D22264" s="1"/>
      <c r="E22264" s="1">
        <v>14</v>
      </c>
      <c r="F22264" s="1">
        <v>3</v>
      </c>
      <c r="G22264" s="1">
        <v>0</v>
      </c>
      <c r="H22264" s="1">
        <v>11</v>
      </c>
      <c r="I22264" s="15">
        <v>0.21428571428571427</v>
      </c>
      <c r="J22264">
        <f t="shared" si="347"/>
        <v>40</v>
      </c>
    </row>
    <row r="22265" spans="1:10" x14ac:dyDescent="0.3">
      <c r="A22265" t="s">
        <v>22278</v>
      </c>
      <c r="C22265" s="18">
        <v>329.50279669900476</v>
      </c>
      <c r="D22265" s="1"/>
      <c r="E22265" s="1">
        <v>28</v>
      </c>
      <c r="F22265" s="1">
        <v>10</v>
      </c>
      <c r="G22265" s="1">
        <v>0</v>
      </c>
      <c r="H22265" s="1">
        <v>18</v>
      </c>
      <c r="I22265" s="15">
        <v>0.35714285714285715</v>
      </c>
      <c r="J22265">
        <f t="shared" si="347"/>
        <v>40</v>
      </c>
    </row>
    <row r="22266" spans="1:10" x14ac:dyDescent="0.3">
      <c r="A22266" t="s">
        <v>22322</v>
      </c>
      <c r="C22266" s="18">
        <v>329.47967067617071</v>
      </c>
      <c r="D22266" s="1"/>
      <c r="E22266" s="1">
        <v>8</v>
      </c>
      <c r="F22266" s="1">
        <v>0</v>
      </c>
      <c r="G22266" s="1">
        <v>0</v>
      </c>
      <c r="H22266" s="1">
        <v>8</v>
      </c>
      <c r="I22266" s="15">
        <v>0</v>
      </c>
      <c r="J22266">
        <f t="shared" si="347"/>
        <v>40</v>
      </c>
    </row>
    <row r="22267" spans="1:10" x14ac:dyDescent="0.3">
      <c r="A22267" t="s">
        <v>22279</v>
      </c>
      <c r="C22267" s="18">
        <v>329.44792932539968</v>
      </c>
      <c r="D22267" s="1"/>
      <c r="E22267" s="1">
        <v>24</v>
      </c>
      <c r="F22267" s="1">
        <v>7</v>
      </c>
      <c r="G22267" s="1">
        <v>0</v>
      </c>
      <c r="H22267" s="1">
        <v>17</v>
      </c>
      <c r="I22267" s="15">
        <v>0.29166666666666669</v>
      </c>
      <c r="J22267">
        <f t="shared" si="347"/>
        <v>40</v>
      </c>
    </row>
    <row r="22268" spans="1:10" x14ac:dyDescent="0.3">
      <c r="A22268" t="s">
        <v>22280</v>
      </c>
      <c r="C22268" s="18">
        <v>329.44473991750687</v>
      </c>
      <c r="D22268" s="1"/>
      <c r="E22268" s="1">
        <v>18</v>
      </c>
      <c r="F22268" s="1">
        <v>5</v>
      </c>
      <c r="G22268" s="1">
        <v>0</v>
      </c>
      <c r="H22268" s="1">
        <v>13</v>
      </c>
      <c r="I22268" s="15">
        <v>0.27777777777777779</v>
      </c>
      <c r="J22268">
        <f t="shared" si="347"/>
        <v>40</v>
      </c>
    </row>
    <row r="22269" spans="1:10" x14ac:dyDescent="0.3">
      <c r="A22269" t="s">
        <v>22281</v>
      </c>
      <c r="C22269" s="18">
        <v>329.43952422745599</v>
      </c>
      <c r="D22269" s="1"/>
      <c r="E22269" s="1">
        <v>9</v>
      </c>
      <c r="F22269" s="1">
        <v>1</v>
      </c>
      <c r="G22269" s="1">
        <v>0</v>
      </c>
      <c r="H22269" s="1">
        <v>8</v>
      </c>
      <c r="I22269" s="15">
        <v>0.1111111111111111</v>
      </c>
      <c r="J22269">
        <f t="shared" si="347"/>
        <v>40</v>
      </c>
    </row>
    <row r="22270" spans="1:10" x14ac:dyDescent="0.3">
      <c r="A22270" t="s">
        <v>22269</v>
      </c>
      <c r="C22270" s="18">
        <v>329.42504511275706</v>
      </c>
      <c r="D22270" s="1"/>
      <c r="E22270" s="1">
        <v>21</v>
      </c>
      <c r="F22270" s="1">
        <v>5</v>
      </c>
      <c r="G22270" s="1">
        <v>0</v>
      </c>
      <c r="H22270" s="1">
        <v>16</v>
      </c>
      <c r="I22270" s="15">
        <v>0.23809523809523808</v>
      </c>
      <c r="J22270">
        <f t="shared" si="347"/>
        <v>40</v>
      </c>
    </row>
    <row r="22271" spans="1:10" x14ac:dyDescent="0.3">
      <c r="A22271" t="s">
        <v>22437</v>
      </c>
      <c r="C22271" s="18">
        <v>329.30182096568933</v>
      </c>
      <c r="D22271" s="1"/>
      <c r="E22271" s="1">
        <v>71</v>
      </c>
      <c r="F22271" s="1">
        <v>25</v>
      </c>
      <c r="G22271" s="1">
        <v>1</v>
      </c>
      <c r="H22271" s="1">
        <v>45</v>
      </c>
      <c r="I22271" s="15">
        <v>0.35915492957746481</v>
      </c>
      <c r="J22271">
        <f t="shared" si="347"/>
        <v>20</v>
      </c>
    </row>
    <row r="22272" spans="1:10" x14ac:dyDescent="0.3">
      <c r="A22272" t="s">
        <v>22285</v>
      </c>
      <c r="C22272" s="18">
        <v>329.28543956136565</v>
      </c>
      <c r="D22272" s="1"/>
      <c r="E22272" s="1">
        <v>13</v>
      </c>
      <c r="F22272" s="1">
        <v>3</v>
      </c>
      <c r="G22272" s="1">
        <v>0</v>
      </c>
      <c r="H22272" s="1">
        <v>10</v>
      </c>
      <c r="I22272" s="15">
        <v>0.23076923076923078</v>
      </c>
      <c r="J22272">
        <f t="shared" si="347"/>
        <v>40</v>
      </c>
    </row>
    <row r="22273" spans="1:10" x14ac:dyDescent="0.3">
      <c r="A22273" t="s">
        <v>22286</v>
      </c>
      <c r="C22273" s="18">
        <v>329.28370415088347</v>
      </c>
      <c r="D22273" s="1"/>
      <c r="E22273" s="1">
        <v>11</v>
      </c>
      <c r="F22273" s="1">
        <v>0</v>
      </c>
      <c r="G22273" s="1">
        <v>1</v>
      </c>
      <c r="H22273" s="1">
        <v>10</v>
      </c>
      <c r="I22273" s="15">
        <v>4.5454545454545456E-2</v>
      </c>
      <c r="J22273">
        <f t="shared" si="347"/>
        <v>40</v>
      </c>
    </row>
    <row r="22274" spans="1:10" x14ac:dyDescent="0.3">
      <c r="A22274" t="s">
        <v>22287</v>
      </c>
      <c r="C22274" s="18">
        <v>329.27039167520348</v>
      </c>
      <c r="D22274" s="1"/>
      <c r="E22274" s="1">
        <v>26</v>
      </c>
      <c r="F22274" s="1">
        <v>8</v>
      </c>
      <c r="G22274" s="1">
        <v>1</v>
      </c>
      <c r="H22274" s="1">
        <v>17</v>
      </c>
      <c r="I22274" s="15">
        <v>0.32692307692307693</v>
      </c>
      <c r="J22274">
        <f t="shared" si="347"/>
        <v>40</v>
      </c>
    </row>
    <row r="22275" spans="1:10" x14ac:dyDescent="0.3">
      <c r="A22275" t="s">
        <v>22319</v>
      </c>
      <c r="C22275" s="18">
        <v>329.14094801399489</v>
      </c>
      <c r="D22275" s="1"/>
      <c r="E22275" s="1">
        <v>36</v>
      </c>
      <c r="F22275" s="1">
        <v>11</v>
      </c>
      <c r="G22275" s="1">
        <v>1</v>
      </c>
      <c r="H22275" s="1">
        <v>24</v>
      </c>
      <c r="I22275" s="15">
        <v>0.31944444444444442</v>
      </c>
      <c r="J22275">
        <f t="shared" si="347"/>
        <v>20</v>
      </c>
    </row>
    <row r="22276" spans="1:10" x14ac:dyDescent="0.3">
      <c r="A22276" s="21" t="s">
        <v>22296</v>
      </c>
      <c r="C22276" s="18">
        <v>329.13902309555846</v>
      </c>
      <c r="D22276" s="1"/>
      <c r="E22276" s="1">
        <v>52</v>
      </c>
      <c r="F22276" s="1">
        <v>15</v>
      </c>
      <c r="G22276" s="1">
        <v>0</v>
      </c>
      <c r="H22276" s="1">
        <v>37</v>
      </c>
      <c r="I22276" s="15">
        <v>0.28846153846153844</v>
      </c>
      <c r="J22276">
        <f t="shared" ref="J22276:J22339" si="348">IF(E22276&lt;=30,40,20)</f>
        <v>20</v>
      </c>
    </row>
    <row r="22277" spans="1:10" x14ac:dyDescent="0.3">
      <c r="A22277" t="s">
        <v>22291</v>
      </c>
      <c r="C22277" s="18">
        <v>329.11283594320918</v>
      </c>
      <c r="D22277" s="1"/>
      <c r="E22277" s="1">
        <v>40</v>
      </c>
      <c r="F22277" s="1">
        <v>11</v>
      </c>
      <c r="G22277" s="1">
        <v>0</v>
      </c>
      <c r="H22277" s="1">
        <v>29</v>
      </c>
      <c r="I22277" s="15">
        <v>0.27500000000000002</v>
      </c>
      <c r="J22277">
        <f t="shared" si="348"/>
        <v>20</v>
      </c>
    </row>
    <row r="22278" spans="1:10" x14ac:dyDescent="0.3">
      <c r="A22278" t="s">
        <v>22292</v>
      </c>
      <c r="C22278" s="18">
        <v>329.0758758316635</v>
      </c>
      <c r="D22278" s="1"/>
      <c r="E22278" s="1">
        <v>24</v>
      </c>
      <c r="F22278" s="1">
        <v>8</v>
      </c>
      <c r="G22278" s="1">
        <v>0</v>
      </c>
      <c r="H22278" s="1">
        <v>16</v>
      </c>
      <c r="I22278" s="15">
        <v>0.33333333333333331</v>
      </c>
      <c r="J22278">
        <f t="shared" si="348"/>
        <v>40</v>
      </c>
    </row>
    <row r="22279" spans="1:10" x14ac:dyDescent="0.3">
      <c r="A22279" t="s">
        <v>22293</v>
      </c>
      <c r="C22279" s="18">
        <v>329.05385959788015</v>
      </c>
      <c r="D22279" s="1"/>
      <c r="E22279" s="1">
        <v>12</v>
      </c>
      <c r="F22279" s="1">
        <v>2</v>
      </c>
      <c r="G22279" s="1">
        <v>0</v>
      </c>
      <c r="H22279" s="1">
        <v>10</v>
      </c>
      <c r="I22279" s="15">
        <v>0.16666666666666666</v>
      </c>
      <c r="J22279">
        <f t="shared" si="348"/>
        <v>40</v>
      </c>
    </row>
    <row r="22280" spans="1:10" x14ac:dyDescent="0.3">
      <c r="A22280" t="s">
        <v>22295</v>
      </c>
      <c r="C22280" s="18">
        <v>329.00254917448649</v>
      </c>
      <c r="D22280" s="1"/>
      <c r="E22280" s="1">
        <v>28</v>
      </c>
      <c r="F22280" s="1">
        <v>7</v>
      </c>
      <c r="G22280" s="1">
        <v>3</v>
      </c>
      <c r="H22280" s="1">
        <v>18</v>
      </c>
      <c r="I22280" s="15">
        <v>0.30357142857142855</v>
      </c>
      <c r="J22280">
        <f t="shared" si="348"/>
        <v>40</v>
      </c>
    </row>
    <row r="22281" spans="1:10" x14ac:dyDescent="0.3">
      <c r="A22281" t="s">
        <v>22294</v>
      </c>
      <c r="C22281" s="18">
        <v>328.99996117701141</v>
      </c>
      <c r="D22281" s="1"/>
      <c r="E22281" s="1">
        <v>28</v>
      </c>
      <c r="F22281" s="1">
        <v>8</v>
      </c>
      <c r="G22281" s="1">
        <v>0</v>
      </c>
      <c r="H22281" s="1">
        <v>20</v>
      </c>
      <c r="I22281" s="15">
        <v>0.2857142857142857</v>
      </c>
      <c r="J22281">
        <f t="shared" si="348"/>
        <v>40</v>
      </c>
    </row>
    <row r="22282" spans="1:10" x14ac:dyDescent="0.3">
      <c r="A22282" t="s">
        <v>22297</v>
      </c>
      <c r="C22282" s="18">
        <v>328.76540094574159</v>
      </c>
      <c r="D22282" s="1"/>
      <c r="E22282" s="1">
        <v>18</v>
      </c>
      <c r="F22282" s="1">
        <v>5</v>
      </c>
      <c r="G22282" s="1">
        <v>0</v>
      </c>
      <c r="H22282" s="1">
        <v>13</v>
      </c>
      <c r="I22282" s="15">
        <v>0.27777777777777779</v>
      </c>
      <c r="J22282">
        <f t="shared" si="348"/>
        <v>40</v>
      </c>
    </row>
    <row r="22283" spans="1:10" x14ac:dyDescent="0.3">
      <c r="A22283" t="s">
        <v>22299</v>
      </c>
      <c r="C22283" s="18">
        <v>328.74684857080672</v>
      </c>
      <c r="D22283" s="1"/>
      <c r="E22283" s="1">
        <v>80</v>
      </c>
      <c r="F22283" s="1">
        <v>34</v>
      </c>
      <c r="G22283" s="1">
        <v>4</v>
      </c>
      <c r="H22283" s="1">
        <v>42</v>
      </c>
      <c r="I22283" s="15">
        <v>0.45</v>
      </c>
      <c r="J22283">
        <f t="shared" si="348"/>
        <v>20</v>
      </c>
    </row>
    <row r="22284" spans="1:10" x14ac:dyDescent="0.3">
      <c r="A22284" s="21" t="s">
        <v>22300</v>
      </c>
      <c r="C22284" s="18">
        <v>328.71147473759714</v>
      </c>
      <c r="D22284" s="1"/>
      <c r="E22284" s="1">
        <v>18</v>
      </c>
      <c r="F22284" s="1">
        <v>4</v>
      </c>
      <c r="G22284" s="1">
        <v>1</v>
      </c>
      <c r="H22284" s="1">
        <v>13</v>
      </c>
      <c r="I22284" s="15">
        <v>0.25</v>
      </c>
      <c r="J22284">
        <f t="shared" si="348"/>
        <v>40</v>
      </c>
    </row>
    <row r="22285" spans="1:10" x14ac:dyDescent="0.3">
      <c r="A22285" t="s">
        <v>22370</v>
      </c>
      <c r="C22285" s="18">
        <v>328.69595298608118</v>
      </c>
      <c r="D22285" s="1"/>
      <c r="E22285" s="1">
        <v>20</v>
      </c>
      <c r="F22285" s="1">
        <v>5</v>
      </c>
      <c r="G22285" s="1">
        <v>1</v>
      </c>
      <c r="H22285" s="1">
        <v>14</v>
      </c>
      <c r="I22285" s="15">
        <v>0.27500000000000002</v>
      </c>
      <c r="J22285">
        <f t="shared" si="348"/>
        <v>40</v>
      </c>
    </row>
    <row r="22286" spans="1:10" x14ac:dyDescent="0.3">
      <c r="A22286" t="s">
        <v>22362</v>
      </c>
      <c r="C22286" s="18">
        <v>328.66585422888687</v>
      </c>
      <c r="D22286" s="1"/>
      <c r="E22286" s="1">
        <v>122</v>
      </c>
      <c r="F22286" s="1">
        <v>47</v>
      </c>
      <c r="G22286" s="1">
        <v>5</v>
      </c>
      <c r="H22286" s="1">
        <v>70</v>
      </c>
      <c r="I22286" s="15">
        <v>0.40573770491803279</v>
      </c>
      <c r="J22286">
        <f t="shared" si="348"/>
        <v>20</v>
      </c>
    </row>
    <row r="22287" spans="1:10" x14ac:dyDescent="0.3">
      <c r="A22287" t="s">
        <v>22302</v>
      </c>
      <c r="C22287" s="18">
        <v>328.64022362570552</v>
      </c>
      <c r="D22287" s="1"/>
      <c r="E22287" s="1">
        <v>22</v>
      </c>
      <c r="F22287" s="1">
        <v>6</v>
      </c>
      <c r="G22287" s="1">
        <v>0</v>
      </c>
      <c r="H22287" s="1">
        <v>16</v>
      </c>
      <c r="I22287" s="15">
        <v>0.27272727272727271</v>
      </c>
      <c r="J22287">
        <f t="shared" si="348"/>
        <v>40</v>
      </c>
    </row>
    <row r="22288" spans="1:10" x14ac:dyDescent="0.3">
      <c r="A22288" t="s">
        <v>22304</v>
      </c>
      <c r="C22288" s="18">
        <v>328.58783604283229</v>
      </c>
      <c r="D22288" s="1"/>
      <c r="E22288" s="1">
        <v>11</v>
      </c>
      <c r="F22288" s="1">
        <v>1</v>
      </c>
      <c r="G22288" s="1">
        <v>1</v>
      </c>
      <c r="H22288" s="1">
        <v>9</v>
      </c>
      <c r="I22288" s="15">
        <v>0.13636363636363635</v>
      </c>
      <c r="J22288">
        <f t="shared" si="348"/>
        <v>40</v>
      </c>
    </row>
    <row r="22289" spans="1:10" x14ac:dyDescent="0.3">
      <c r="A22289" t="s">
        <v>22305</v>
      </c>
      <c r="C22289" s="18">
        <v>328.55783433623515</v>
      </c>
      <c r="D22289" s="1"/>
      <c r="E22289" s="1">
        <v>10</v>
      </c>
      <c r="F22289" s="1">
        <v>1</v>
      </c>
      <c r="G22289" s="1">
        <v>0</v>
      </c>
      <c r="H22289" s="1">
        <v>9</v>
      </c>
      <c r="I22289" s="15">
        <v>0.1</v>
      </c>
      <c r="J22289">
        <f t="shared" si="348"/>
        <v>40</v>
      </c>
    </row>
    <row r="22290" spans="1:10" x14ac:dyDescent="0.3">
      <c r="A22290" t="s">
        <v>22306</v>
      </c>
      <c r="C22290" s="18">
        <v>328.51113783778607</v>
      </c>
      <c r="D22290" s="1"/>
      <c r="E22290" s="1">
        <v>44</v>
      </c>
      <c r="F22290" s="1">
        <v>14</v>
      </c>
      <c r="G22290" s="1">
        <v>2</v>
      </c>
      <c r="H22290" s="1">
        <v>28</v>
      </c>
      <c r="I22290" s="15">
        <v>0.34090909090909088</v>
      </c>
      <c r="J22290">
        <f t="shared" si="348"/>
        <v>20</v>
      </c>
    </row>
    <row r="22291" spans="1:10" x14ac:dyDescent="0.3">
      <c r="A22291" t="s">
        <v>22307</v>
      </c>
      <c r="C22291" s="18">
        <v>328.4632979045316</v>
      </c>
      <c r="D22291" s="1"/>
      <c r="E22291" s="1">
        <v>13</v>
      </c>
      <c r="F22291" s="1">
        <v>2</v>
      </c>
      <c r="G22291" s="1">
        <v>0</v>
      </c>
      <c r="H22291" s="1">
        <v>11</v>
      </c>
      <c r="I22291" s="15">
        <v>0.15384615384615385</v>
      </c>
      <c r="J22291">
        <f t="shared" si="348"/>
        <v>40</v>
      </c>
    </row>
    <row r="22292" spans="1:10" x14ac:dyDescent="0.3">
      <c r="A22292" t="s">
        <v>22308</v>
      </c>
      <c r="C22292" s="18">
        <v>328.45301604411668</v>
      </c>
      <c r="D22292" s="1"/>
      <c r="E22292" s="1">
        <v>7</v>
      </c>
      <c r="F22292" s="1">
        <v>0</v>
      </c>
      <c r="G22292" s="1">
        <v>0</v>
      </c>
      <c r="H22292" s="1">
        <v>7</v>
      </c>
      <c r="I22292" s="15">
        <v>0</v>
      </c>
      <c r="J22292">
        <f t="shared" si="348"/>
        <v>40</v>
      </c>
    </row>
    <row r="22293" spans="1:10" x14ac:dyDescent="0.3">
      <c r="A22293" t="s">
        <v>22309</v>
      </c>
      <c r="C22293" s="18">
        <v>328.44404296136719</v>
      </c>
      <c r="D22293" s="1"/>
      <c r="E22293" s="1">
        <v>15</v>
      </c>
      <c r="F22293" s="1">
        <v>3</v>
      </c>
      <c r="G22293" s="1">
        <v>1</v>
      </c>
      <c r="H22293" s="1">
        <v>11</v>
      </c>
      <c r="I22293" s="15">
        <v>0.23333333333333334</v>
      </c>
      <c r="J22293">
        <f t="shared" si="348"/>
        <v>40</v>
      </c>
    </row>
    <row r="22294" spans="1:10" x14ac:dyDescent="0.3">
      <c r="A22294" t="s">
        <v>22310</v>
      </c>
      <c r="C22294" s="18">
        <v>328.38835339587826</v>
      </c>
      <c r="D22294" s="1"/>
      <c r="E22294" s="1">
        <v>14</v>
      </c>
      <c r="F22294" s="1">
        <v>3</v>
      </c>
      <c r="G22294" s="1">
        <v>0</v>
      </c>
      <c r="H22294" s="1">
        <v>11</v>
      </c>
      <c r="I22294" s="15">
        <v>0.21428571428571427</v>
      </c>
      <c r="J22294">
        <f t="shared" si="348"/>
        <v>40</v>
      </c>
    </row>
    <row r="22295" spans="1:10" x14ac:dyDescent="0.3">
      <c r="A22295" t="s">
        <v>22311</v>
      </c>
      <c r="C22295" s="18">
        <v>328.38142961132212</v>
      </c>
      <c r="D22295" s="1"/>
      <c r="E22295" s="1">
        <v>10</v>
      </c>
      <c r="F22295" s="1">
        <v>1</v>
      </c>
      <c r="G22295" s="1">
        <v>0</v>
      </c>
      <c r="H22295" s="1">
        <v>9</v>
      </c>
      <c r="I22295" s="15">
        <v>0.1</v>
      </c>
      <c r="J22295">
        <f t="shared" si="348"/>
        <v>40</v>
      </c>
    </row>
    <row r="22296" spans="1:10" x14ac:dyDescent="0.3">
      <c r="A22296" t="s">
        <v>22312</v>
      </c>
      <c r="C22296" s="18">
        <v>328.37344806405883</v>
      </c>
      <c r="D22296" s="1"/>
      <c r="E22296" s="1">
        <v>10</v>
      </c>
      <c r="F22296" s="1">
        <v>3</v>
      </c>
      <c r="G22296" s="1">
        <v>0</v>
      </c>
      <c r="H22296" s="1">
        <v>7</v>
      </c>
      <c r="I22296" s="15">
        <v>0.3</v>
      </c>
      <c r="J22296">
        <f t="shared" si="348"/>
        <v>40</v>
      </c>
    </row>
    <row r="22297" spans="1:10" x14ac:dyDescent="0.3">
      <c r="A22297" t="s">
        <v>22317</v>
      </c>
      <c r="C22297" s="18">
        <v>328.37119554971741</v>
      </c>
      <c r="D22297" s="1"/>
      <c r="E22297" s="1">
        <v>8</v>
      </c>
      <c r="F22297" s="1">
        <v>0</v>
      </c>
      <c r="G22297" s="1">
        <v>1</v>
      </c>
      <c r="H22297" s="1">
        <v>7</v>
      </c>
      <c r="I22297" s="15">
        <v>6.25E-2</v>
      </c>
      <c r="J22297">
        <f t="shared" si="348"/>
        <v>40</v>
      </c>
    </row>
    <row r="22298" spans="1:10" x14ac:dyDescent="0.3">
      <c r="A22298" t="s">
        <v>22313</v>
      </c>
      <c r="C22298" s="18">
        <v>328.36763313774054</v>
      </c>
      <c r="D22298" s="1"/>
      <c r="E22298" s="1">
        <v>25</v>
      </c>
      <c r="F22298" s="1">
        <v>3</v>
      </c>
      <c r="G22298" s="1">
        <v>1</v>
      </c>
      <c r="H22298" s="1">
        <v>21</v>
      </c>
      <c r="I22298" s="15">
        <v>0.14000000000000001</v>
      </c>
      <c r="J22298">
        <f t="shared" si="348"/>
        <v>40</v>
      </c>
    </row>
    <row r="22299" spans="1:10" x14ac:dyDescent="0.3">
      <c r="A22299" t="s">
        <v>22314</v>
      </c>
      <c r="C22299" s="18">
        <v>328.32615416024305</v>
      </c>
      <c r="D22299" s="1"/>
      <c r="E22299" s="1">
        <v>45</v>
      </c>
      <c r="F22299" s="1">
        <v>15</v>
      </c>
      <c r="G22299" s="1">
        <v>4</v>
      </c>
      <c r="H22299" s="1">
        <v>26</v>
      </c>
      <c r="I22299" s="15">
        <v>0.37777777777777777</v>
      </c>
      <c r="J22299">
        <f t="shared" si="348"/>
        <v>20</v>
      </c>
    </row>
    <row r="22300" spans="1:10" x14ac:dyDescent="0.3">
      <c r="A22300" t="s">
        <v>22315</v>
      </c>
      <c r="C22300" s="18">
        <v>328.32501070963355</v>
      </c>
      <c r="D22300" s="1"/>
      <c r="E22300" s="1">
        <v>10</v>
      </c>
      <c r="F22300" s="1">
        <v>1</v>
      </c>
      <c r="G22300" s="1">
        <v>0</v>
      </c>
      <c r="H22300" s="1">
        <v>9</v>
      </c>
      <c r="I22300" s="15">
        <v>0.1</v>
      </c>
      <c r="J22300">
        <f t="shared" si="348"/>
        <v>40</v>
      </c>
    </row>
    <row r="22301" spans="1:10" x14ac:dyDescent="0.3">
      <c r="A22301" s="21" t="s">
        <v>22355</v>
      </c>
      <c r="C22301" s="18">
        <v>328.28899706671524</v>
      </c>
      <c r="D22301" s="1"/>
      <c r="E22301" s="1">
        <v>24</v>
      </c>
      <c r="F22301" s="1">
        <v>7</v>
      </c>
      <c r="G22301" s="1">
        <v>0</v>
      </c>
      <c r="H22301" s="1">
        <v>17</v>
      </c>
      <c r="I22301" s="15">
        <v>0.29166666666666669</v>
      </c>
      <c r="J22301">
        <f t="shared" si="348"/>
        <v>40</v>
      </c>
    </row>
    <row r="22302" spans="1:10" x14ac:dyDescent="0.3">
      <c r="A22302" t="s">
        <v>22318</v>
      </c>
      <c r="C22302" s="18">
        <v>328.14182796470726</v>
      </c>
      <c r="D22302" s="1"/>
      <c r="E22302" s="1">
        <v>32</v>
      </c>
      <c r="F22302" s="1">
        <v>11</v>
      </c>
      <c r="G22302" s="1">
        <v>0</v>
      </c>
      <c r="H22302" s="1">
        <v>21</v>
      </c>
      <c r="I22302" s="15">
        <v>0.34375</v>
      </c>
      <c r="J22302">
        <f t="shared" si="348"/>
        <v>20</v>
      </c>
    </row>
    <row r="22303" spans="1:10" x14ac:dyDescent="0.3">
      <c r="A22303" t="s">
        <v>22320</v>
      </c>
      <c r="C22303" s="18">
        <v>328.10534965517371</v>
      </c>
      <c r="D22303" s="1"/>
      <c r="E22303" s="1">
        <v>9</v>
      </c>
      <c r="F22303" s="1">
        <v>0</v>
      </c>
      <c r="G22303" s="1">
        <v>1</v>
      </c>
      <c r="H22303" s="1">
        <v>8</v>
      </c>
      <c r="I22303" s="15">
        <v>5.5555555555555552E-2</v>
      </c>
      <c r="J22303">
        <f t="shared" si="348"/>
        <v>40</v>
      </c>
    </row>
    <row r="22304" spans="1:10" x14ac:dyDescent="0.3">
      <c r="A22304" s="21" t="s">
        <v>22334</v>
      </c>
      <c r="C22304" s="18">
        <v>328.0311831182895</v>
      </c>
      <c r="D22304" s="1"/>
      <c r="E22304" s="1">
        <v>8</v>
      </c>
      <c r="F22304" s="1">
        <v>0</v>
      </c>
      <c r="G22304" s="1">
        <v>0</v>
      </c>
      <c r="H22304" s="1">
        <v>8</v>
      </c>
      <c r="I22304" s="15">
        <v>0</v>
      </c>
      <c r="J22304">
        <f t="shared" si="348"/>
        <v>40</v>
      </c>
    </row>
    <row r="22305" spans="1:10" x14ac:dyDescent="0.3">
      <c r="A22305" t="s">
        <v>22324</v>
      </c>
      <c r="C22305" s="18">
        <v>328.01160171348124</v>
      </c>
      <c r="D22305" s="1"/>
      <c r="E22305" s="1">
        <v>13</v>
      </c>
      <c r="F22305" s="1">
        <v>2</v>
      </c>
      <c r="G22305" s="1">
        <v>0</v>
      </c>
      <c r="H22305" s="1">
        <v>11</v>
      </c>
      <c r="I22305" s="15">
        <v>0.15384615384615385</v>
      </c>
      <c r="J22305">
        <f t="shared" si="348"/>
        <v>40</v>
      </c>
    </row>
    <row r="22306" spans="1:10" x14ac:dyDescent="0.3">
      <c r="A22306" t="s">
        <v>22323</v>
      </c>
      <c r="C22306" s="18">
        <v>327.94511131874964</v>
      </c>
      <c r="D22306" s="1"/>
      <c r="E22306" s="1">
        <v>9</v>
      </c>
      <c r="F22306" s="1">
        <v>1</v>
      </c>
      <c r="G22306" s="1">
        <v>0</v>
      </c>
      <c r="H22306" s="1">
        <v>8</v>
      </c>
      <c r="I22306" s="15">
        <v>0.1111111111111111</v>
      </c>
      <c r="J22306">
        <f t="shared" si="348"/>
        <v>40</v>
      </c>
    </row>
    <row r="22307" spans="1:10" x14ac:dyDescent="0.3">
      <c r="A22307" t="s">
        <v>22326</v>
      </c>
      <c r="C22307" s="18">
        <v>327.89919478508642</v>
      </c>
      <c r="D22307" s="1"/>
      <c r="E22307" s="1">
        <v>17</v>
      </c>
      <c r="F22307" s="1">
        <v>3</v>
      </c>
      <c r="G22307" s="1">
        <v>2</v>
      </c>
      <c r="H22307" s="1">
        <v>12</v>
      </c>
      <c r="I22307" s="15">
        <v>0.23529411764705882</v>
      </c>
      <c r="J22307">
        <f t="shared" si="348"/>
        <v>40</v>
      </c>
    </row>
    <row r="22308" spans="1:10" x14ac:dyDescent="0.3">
      <c r="A22308" t="s">
        <v>22337</v>
      </c>
      <c r="C22308" s="18">
        <v>327.88389441726548</v>
      </c>
      <c r="D22308" s="1"/>
      <c r="E22308" s="1">
        <v>29</v>
      </c>
      <c r="F22308" s="1">
        <v>9</v>
      </c>
      <c r="G22308" s="1">
        <v>0</v>
      </c>
      <c r="H22308" s="1">
        <v>20</v>
      </c>
      <c r="I22308" s="15">
        <v>0.31034482758620691</v>
      </c>
      <c r="J22308">
        <f t="shared" si="348"/>
        <v>40</v>
      </c>
    </row>
    <row r="22309" spans="1:10" x14ac:dyDescent="0.3">
      <c r="A22309" t="s">
        <v>22327</v>
      </c>
      <c r="C22309" s="18">
        <v>327.85838682750529</v>
      </c>
      <c r="D22309" s="1"/>
      <c r="E22309" s="1">
        <v>10</v>
      </c>
      <c r="F22309" s="1">
        <v>1</v>
      </c>
      <c r="G22309" s="1">
        <v>0</v>
      </c>
      <c r="H22309" s="1">
        <v>9</v>
      </c>
      <c r="I22309" s="15">
        <v>0.1</v>
      </c>
      <c r="J22309">
        <f t="shared" si="348"/>
        <v>40</v>
      </c>
    </row>
    <row r="22310" spans="1:10" x14ac:dyDescent="0.3">
      <c r="A22310" t="s">
        <v>22328</v>
      </c>
      <c r="C22310" s="18">
        <v>327.85033144662219</v>
      </c>
      <c r="D22310" s="1"/>
      <c r="E22310" s="1">
        <v>19</v>
      </c>
      <c r="F22310" s="1">
        <v>5</v>
      </c>
      <c r="G22310" s="1">
        <v>1</v>
      </c>
      <c r="H22310" s="1">
        <v>13</v>
      </c>
      <c r="I22310" s="15">
        <v>0.28947368421052633</v>
      </c>
      <c r="J22310">
        <f t="shared" si="348"/>
        <v>40</v>
      </c>
    </row>
    <row r="22311" spans="1:10" x14ac:dyDescent="0.3">
      <c r="A22311" t="s">
        <v>22330</v>
      </c>
      <c r="C22311" s="18">
        <v>327.84439108918531</v>
      </c>
      <c r="D22311" s="1"/>
      <c r="E22311" s="1">
        <v>19</v>
      </c>
      <c r="F22311" s="1">
        <v>4</v>
      </c>
      <c r="G22311" s="1">
        <v>1</v>
      </c>
      <c r="H22311" s="1">
        <v>14</v>
      </c>
      <c r="I22311" s="15">
        <v>0.23684210526315788</v>
      </c>
      <c r="J22311">
        <f t="shared" si="348"/>
        <v>40</v>
      </c>
    </row>
    <row r="22312" spans="1:10" x14ac:dyDescent="0.3">
      <c r="A22312" t="s">
        <v>22331</v>
      </c>
      <c r="C22312" s="18">
        <v>327.8438515488092</v>
      </c>
      <c r="D22312" s="1"/>
      <c r="E22312" s="1">
        <v>29</v>
      </c>
      <c r="F22312" s="1">
        <v>5</v>
      </c>
      <c r="G22312" s="1">
        <v>6</v>
      </c>
      <c r="H22312" s="1">
        <v>18</v>
      </c>
      <c r="I22312" s="15">
        <v>0.27586206896551724</v>
      </c>
      <c r="J22312">
        <f t="shared" si="348"/>
        <v>40</v>
      </c>
    </row>
    <row r="22313" spans="1:10" x14ac:dyDescent="0.3">
      <c r="A22313" t="s">
        <v>22332</v>
      </c>
      <c r="C22313" s="18">
        <v>327.84183684553221</v>
      </c>
      <c r="D22313" s="1"/>
      <c r="E22313" s="1">
        <v>16</v>
      </c>
      <c r="F22313" s="1">
        <v>3</v>
      </c>
      <c r="G22313" s="1">
        <v>1</v>
      </c>
      <c r="H22313" s="1">
        <v>12</v>
      </c>
      <c r="I22313" s="15">
        <v>0.21875</v>
      </c>
      <c r="J22313">
        <f t="shared" si="348"/>
        <v>40</v>
      </c>
    </row>
    <row r="22314" spans="1:10" x14ac:dyDescent="0.3">
      <c r="A22314" t="s">
        <v>22335</v>
      </c>
      <c r="C22314" s="18">
        <v>327.74349082134938</v>
      </c>
      <c r="D22314" s="1"/>
      <c r="E22314" s="1">
        <v>18</v>
      </c>
      <c r="F22314" s="1">
        <v>4</v>
      </c>
      <c r="G22314" s="1">
        <v>0</v>
      </c>
      <c r="H22314" s="1">
        <v>14</v>
      </c>
      <c r="I22314" s="15">
        <v>0.22222222222222221</v>
      </c>
      <c r="J22314">
        <f t="shared" si="348"/>
        <v>40</v>
      </c>
    </row>
    <row r="22315" spans="1:10" x14ac:dyDescent="0.3">
      <c r="A22315" t="s">
        <v>22395</v>
      </c>
      <c r="C22315" s="18">
        <v>327.68969577417789</v>
      </c>
      <c r="D22315" s="1"/>
      <c r="E22315" s="1">
        <v>14</v>
      </c>
      <c r="F22315" s="1">
        <v>2</v>
      </c>
      <c r="G22315" s="1">
        <v>2</v>
      </c>
      <c r="H22315" s="1">
        <v>10</v>
      </c>
      <c r="I22315" s="15">
        <v>0.21428571428571427</v>
      </c>
      <c r="J22315">
        <f t="shared" si="348"/>
        <v>40</v>
      </c>
    </row>
    <row r="22316" spans="1:10" x14ac:dyDescent="0.3">
      <c r="A22316" t="s">
        <v>22336</v>
      </c>
      <c r="C22316" s="18">
        <v>327.67180295411595</v>
      </c>
      <c r="D22316" s="1"/>
      <c r="E22316" s="1">
        <v>9</v>
      </c>
      <c r="F22316" s="1">
        <v>1</v>
      </c>
      <c r="G22316" s="1">
        <v>0</v>
      </c>
      <c r="H22316" s="1">
        <v>8</v>
      </c>
      <c r="I22316" s="15">
        <v>0.1111111111111111</v>
      </c>
      <c r="J22316">
        <f t="shared" si="348"/>
        <v>40</v>
      </c>
    </row>
    <row r="22317" spans="1:10" x14ac:dyDescent="0.3">
      <c r="A22317" s="21" t="s">
        <v>22338</v>
      </c>
      <c r="C22317" s="18">
        <v>327.58446162539991</v>
      </c>
      <c r="D22317" s="1"/>
      <c r="E22317" s="1">
        <v>10</v>
      </c>
      <c r="F22317" s="1">
        <v>1</v>
      </c>
      <c r="G22317" s="1">
        <v>0</v>
      </c>
      <c r="H22317" s="1">
        <v>9</v>
      </c>
      <c r="I22317" s="15">
        <v>0.1</v>
      </c>
      <c r="J22317">
        <f t="shared" si="348"/>
        <v>40</v>
      </c>
    </row>
    <row r="22318" spans="1:10" x14ac:dyDescent="0.3">
      <c r="A22318" t="s">
        <v>22565</v>
      </c>
      <c r="C22318" s="18">
        <v>327.57679342580849</v>
      </c>
      <c r="D22318" s="1"/>
      <c r="E22318" s="1">
        <v>28</v>
      </c>
      <c r="F22318" s="1">
        <v>8</v>
      </c>
      <c r="G22318" s="1">
        <v>0</v>
      </c>
      <c r="H22318" s="1">
        <v>20</v>
      </c>
      <c r="I22318" s="15">
        <v>0.2857142857142857</v>
      </c>
      <c r="J22318">
        <f t="shared" si="348"/>
        <v>40</v>
      </c>
    </row>
    <row r="22319" spans="1:10" x14ac:dyDescent="0.3">
      <c r="A22319" t="s">
        <v>22339</v>
      </c>
      <c r="C22319" s="18">
        <v>327.56853569464852</v>
      </c>
      <c r="D22319" s="1"/>
      <c r="E22319" s="1">
        <v>13</v>
      </c>
      <c r="F22319" s="1">
        <v>0</v>
      </c>
      <c r="G22319" s="1">
        <v>0</v>
      </c>
      <c r="H22319" s="1">
        <v>13</v>
      </c>
      <c r="I22319" s="15">
        <v>0</v>
      </c>
      <c r="J22319">
        <f t="shared" si="348"/>
        <v>40</v>
      </c>
    </row>
    <row r="22320" spans="1:10" x14ac:dyDescent="0.3">
      <c r="A22320" t="s">
        <v>22340</v>
      </c>
      <c r="C22320" s="18">
        <v>327.5593578455842</v>
      </c>
      <c r="D22320" s="1"/>
      <c r="E22320" s="1">
        <v>24</v>
      </c>
      <c r="F22320" s="1">
        <v>7</v>
      </c>
      <c r="G22320" s="1">
        <v>0</v>
      </c>
      <c r="H22320" s="1">
        <v>17</v>
      </c>
      <c r="I22320" s="15">
        <v>0.29166666666666669</v>
      </c>
      <c r="J22320">
        <f t="shared" si="348"/>
        <v>40</v>
      </c>
    </row>
    <row r="22321" spans="1:10" x14ac:dyDescent="0.3">
      <c r="A22321" t="s">
        <v>22341</v>
      </c>
      <c r="C22321" s="18">
        <v>327.45574529943485</v>
      </c>
      <c r="D22321" s="1"/>
      <c r="E22321" s="1">
        <v>19</v>
      </c>
      <c r="F22321" s="1">
        <v>5</v>
      </c>
      <c r="G22321" s="1">
        <v>0</v>
      </c>
      <c r="H22321" s="1">
        <v>14</v>
      </c>
      <c r="I22321" s="15">
        <v>0.26315789473684209</v>
      </c>
      <c r="J22321">
        <f t="shared" si="348"/>
        <v>40</v>
      </c>
    </row>
    <row r="22322" spans="1:10" x14ac:dyDescent="0.3">
      <c r="A22322" t="s">
        <v>19738</v>
      </c>
      <c r="C22322" s="18">
        <v>327.36149522965746</v>
      </c>
      <c r="D22322" s="1"/>
      <c r="E22322" s="1">
        <v>33</v>
      </c>
      <c r="F22322" s="1">
        <v>7</v>
      </c>
      <c r="G22322" s="1">
        <v>5</v>
      </c>
      <c r="H22322" s="1">
        <v>21</v>
      </c>
      <c r="I22322" s="15">
        <v>0.2878787878787879</v>
      </c>
      <c r="J22322">
        <f t="shared" si="348"/>
        <v>20</v>
      </c>
    </row>
    <row r="22323" spans="1:10" x14ac:dyDescent="0.3">
      <c r="A22323" t="s">
        <v>22349</v>
      </c>
      <c r="C22323" s="18">
        <v>327.35163765160661</v>
      </c>
      <c r="D22323" s="1"/>
      <c r="E22323" s="1">
        <v>31</v>
      </c>
      <c r="F22323" s="1">
        <v>9</v>
      </c>
      <c r="G22323" s="1">
        <v>1</v>
      </c>
      <c r="H22323" s="1">
        <v>21</v>
      </c>
      <c r="I22323" s="15">
        <v>0.30645161290322581</v>
      </c>
      <c r="J22323">
        <f t="shared" si="348"/>
        <v>20</v>
      </c>
    </row>
    <row r="22324" spans="1:10" x14ac:dyDescent="0.3">
      <c r="A22324" t="s">
        <v>22343</v>
      </c>
      <c r="C22324" s="18">
        <v>327.33470472196029</v>
      </c>
      <c r="D22324" s="1"/>
      <c r="E22324" s="1">
        <v>25</v>
      </c>
      <c r="F22324" s="1">
        <v>5</v>
      </c>
      <c r="G22324" s="1">
        <v>0</v>
      </c>
      <c r="H22324" s="1">
        <v>20</v>
      </c>
      <c r="I22324" s="15">
        <v>0.2</v>
      </c>
      <c r="J22324">
        <f t="shared" si="348"/>
        <v>40</v>
      </c>
    </row>
    <row r="22325" spans="1:10" x14ac:dyDescent="0.3">
      <c r="A22325" t="s">
        <v>22359</v>
      </c>
      <c r="C22325" s="18">
        <v>327.30696128420004</v>
      </c>
      <c r="D22325" s="1"/>
      <c r="E22325" s="1">
        <v>36</v>
      </c>
      <c r="F22325" s="1">
        <v>10</v>
      </c>
      <c r="G22325" s="1">
        <v>0</v>
      </c>
      <c r="H22325" s="1">
        <v>26</v>
      </c>
      <c r="I22325" s="15">
        <v>0.27777777777777779</v>
      </c>
      <c r="J22325">
        <f t="shared" si="348"/>
        <v>20</v>
      </c>
    </row>
    <row r="22326" spans="1:10" x14ac:dyDescent="0.3">
      <c r="A22326" t="s">
        <v>22345</v>
      </c>
      <c r="C22326" s="18">
        <v>327.29025544002224</v>
      </c>
      <c r="D22326" s="1"/>
      <c r="E22326" s="1">
        <v>12</v>
      </c>
      <c r="F22326" s="1">
        <v>2</v>
      </c>
      <c r="G22326" s="1">
        <v>0</v>
      </c>
      <c r="H22326" s="1">
        <v>10</v>
      </c>
      <c r="I22326" s="15">
        <v>0.16666666666666666</v>
      </c>
      <c r="J22326">
        <f t="shared" si="348"/>
        <v>40</v>
      </c>
    </row>
    <row r="22327" spans="1:10" x14ac:dyDescent="0.3">
      <c r="A22327" t="s">
        <v>22344</v>
      </c>
      <c r="C22327" s="18">
        <v>327.23895812285667</v>
      </c>
      <c r="D22327" s="1"/>
      <c r="E22327" s="1">
        <v>8</v>
      </c>
      <c r="F22327" s="1">
        <v>0</v>
      </c>
      <c r="G22327" s="1">
        <v>0</v>
      </c>
      <c r="H22327" s="1">
        <v>8</v>
      </c>
      <c r="I22327" s="15">
        <v>0</v>
      </c>
      <c r="J22327">
        <f t="shared" si="348"/>
        <v>40</v>
      </c>
    </row>
    <row r="22328" spans="1:10" x14ac:dyDescent="0.3">
      <c r="A22328" t="s">
        <v>22369</v>
      </c>
      <c r="C22328" s="18">
        <v>327.14399776778907</v>
      </c>
      <c r="D22328" s="1"/>
      <c r="E22328" s="1">
        <v>13</v>
      </c>
      <c r="F22328" s="1">
        <v>2</v>
      </c>
      <c r="G22328" s="1">
        <v>0</v>
      </c>
      <c r="H22328" s="1">
        <v>11</v>
      </c>
      <c r="I22328" s="15">
        <v>0.15384615384615385</v>
      </c>
      <c r="J22328">
        <f t="shared" si="348"/>
        <v>40</v>
      </c>
    </row>
    <row r="22329" spans="1:10" x14ac:dyDescent="0.3">
      <c r="A22329" t="s">
        <v>22348</v>
      </c>
      <c r="C22329" s="18">
        <v>327.14170582995934</v>
      </c>
      <c r="D22329" s="1"/>
      <c r="E22329" s="1">
        <v>15</v>
      </c>
      <c r="F22329" s="1">
        <v>3</v>
      </c>
      <c r="G22329" s="1">
        <v>0</v>
      </c>
      <c r="H22329" s="1">
        <v>12</v>
      </c>
      <c r="I22329" s="15">
        <v>0.2</v>
      </c>
      <c r="J22329">
        <f t="shared" si="348"/>
        <v>40</v>
      </c>
    </row>
    <row r="22330" spans="1:10" x14ac:dyDescent="0.3">
      <c r="A22330" t="s">
        <v>22347</v>
      </c>
      <c r="C22330" s="18">
        <v>327.13903433598443</v>
      </c>
      <c r="D22330" s="1"/>
      <c r="E22330" s="1">
        <v>10</v>
      </c>
      <c r="F22330" s="1">
        <v>1</v>
      </c>
      <c r="G22330" s="1">
        <v>0</v>
      </c>
      <c r="H22330" s="1">
        <v>9</v>
      </c>
      <c r="I22330" s="15">
        <v>0.1</v>
      </c>
      <c r="J22330">
        <f t="shared" si="348"/>
        <v>40</v>
      </c>
    </row>
    <row r="22331" spans="1:10" x14ac:dyDescent="0.3">
      <c r="A22331" t="s">
        <v>22352</v>
      </c>
      <c r="C22331" s="18">
        <v>327.08935669056478</v>
      </c>
      <c r="D22331" s="1"/>
      <c r="E22331" s="1">
        <v>35</v>
      </c>
      <c r="F22331" s="1">
        <v>13</v>
      </c>
      <c r="G22331" s="1">
        <v>0</v>
      </c>
      <c r="H22331" s="1">
        <v>22</v>
      </c>
      <c r="I22331" s="15">
        <v>0.37142857142857144</v>
      </c>
      <c r="J22331">
        <f t="shared" si="348"/>
        <v>20</v>
      </c>
    </row>
    <row r="22332" spans="1:10" x14ac:dyDescent="0.3">
      <c r="A22332" s="21" t="s">
        <v>22350</v>
      </c>
      <c r="C22332" s="18">
        <v>327.0205042868842</v>
      </c>
      <c r="D22332" s="1"/>
      <c r="E22332" s="1">
        <v>10</v>
      </c>
      <c r="F22332" s="1">
        <v>1</v>
      </c>
      <c r="G22332" s="1">
        <v>0</v>
      </c>
      <c r="H22332" s="1">
        <v>9</v>
      </c>
      <c r="I22332" s="15">
        <v>0.1</v>
      </c>
      <c r="J22332">
        <f t="shared" si="348"/>
        <v>40</v>
      </c>
    </row>
    <row r="22333" spans="1:10" x14ac:dyDescent="0.3">
      <c r="A22333" t="s">
        <v>22351</v>
      </c>
      <c r="C22333" s="18">
        <v>327.01599900506943</v>
      </c>
      <c r="D22333" s="1"/>
      <c r="E22333" s="1">
        <v>11</v>
      </c>
      <c r="F22333" s="1">
        <v>1</v>
      </c>
      <c r="G22333" s="1">
        <v>1</v>
      </c>
      <c r="H22333" s="1">
        <v>9</v>
      </c>
      <c r="I22333" s="15">
        <v>0.13636363636363635</v>
      </c>
      <c r="J22333">
        <f t="shared" si="348"/>
        <v>40</v>
      </c>
    </row>
    <row r="22334" spans="1:10" x14ac:dyDescent="0.3">
      <c r="A22334" t="s">
        <v>22368</v>
      </c>
      <c r="C22334" s="18">
        <v>326.9800398369843</v>
      </c>
      <c r="D22334" s="1"/>
      <c r="E22334" s="1">
        <v>15</v>
      </c>
      <c r="F22334" s="1">
        <v>3</v>
      </c>
      <c r="G22334" s="1">
        <v>0</v>
      </c>
      <c r="H22334" s="1">
        <v>12</v>
      </c>
      <c r="I22334" s="15">
        <v>0.2</v>
      </c>
      <c r="J22334">
        <f t="shared" si="348"/>
        <v>40</v>
      </c>
    </row>
    <row r="22335" spans="1:10" x14ac:dyDescent="0.3">
      <c r="A22335" t="s">
        <v>22353</v>
      </c>
      <c r="C22335" s="18">
        <v>326.96458702741774</v>
      </c>
      <c r="D22335" s="1"/>
      <c r="E22335" s="1">
        <v>15</v>
      </c>
      <c r="F22335" s="1">
        <v>3</v>
      </c>
      <c r="G22335" s="1">
        <v>1</v>
      </c>
      <c r="H22335" s="1">
        <v>11</v>
      </c>
      <c r="I22335" s="15">
        <v>0.23333333333333334</v>
      </c>
      <c r="J22335">
        <f t="shared" si="348"/>
        <v>40</v>
      </c>
    </row>
    <row r="22336" spans="1:10" x14ac:dyDescent="0.3">
      <c r="A22336" t="s">
        <v>22354</v>
      </c>
      <c r="C22336" s="18">
        <v>326.94671439934473</v>
      </c>
      <c r="D22336" s="1"/>
      <c r="E22336" s="1">
        <v>24</v>
      </c>
      <c r="F22336" s="1">
        <v>8</v>
      </c>
      <c r="G22336" s="1">
        <v>1</v>
      </c>
      <c r="H22336" s="1">
        <v>15</v>
      </c>
      <c r="I22336" s="15">
        <v>0.35416666666666669</v>
      </c>
      <c r="J22336">
        <f t="shared" si="348"/>
        <v>40</v>
      </c>
    </row>
    <row r="22337" spans="1:10" x14ac:dyDescent="0.3">
      <c r="A22337" t="s">
        <v>22356</v>
      </c>
      <c r="C22337" s="18">
        <v>326.78231529089533</v>
      </c>
      <c r="D22337" s="1"/>
      <c r="E22337" s="1">
        <v>9</v>
      </c>
      <c r="F22337" s="1">
        <v>1</v>
      </c>
      <c r="G22337" s="1">
        <v>0</v>
      </c>
      <c r="H22337" s="1">
        <v>8</v>
      </c>
      <c r="I22337" s="15">
        <v>0.1111111111111111</v>
      </c>
      <c r="J22337">
        <f t="shared" si="348"/>
        <v>40</v>
      </c>
    </row>
    <row r="22338" spans="1:10" x14ac:dyDescent="0.3">
      <c r="A22338" t="s">
        <v>22357</v>
      </c>
      <c r="C22338" s="18">
        <v>326.75806838573885</v>
      </c>
      <c r="D22338" s="1"/>
      <c r="E22338" s="1">
        <v>25</v>
      </c>
      <c r="F22338" s="1">
        <v>9</v>
      </c>
      <c r="G22338" s="1">
        <v>0</v>
      </c>
      <c r="H22338" s="1">
        <v>16</v>
      </c>
      <c r="I22338" s="15">
        <v>0.36</v>
      </c>
      <c r="J22338">
        <f t="shared" si="348"/>
        <v>40</v>
      </c>
    </row>
    <row r="22339" spans="1:10" x14ac:dyDescent="0.3">
      <c r="A22339" t="s">
        <v>22358</v>
      </c>
      <c r="C22339" s="18">
        <v>326.73278962080309</v>
      </c>
      <c r="D22339" s="1"/>
      <c r="E22339" s="1">
        <v>36</v>
      </c>
      <c r="F22339" s="1">
        <v>10</v>
      </c>
      <c r="G22339" s="1">
        <v>1</v>
      </c>
      <c r="H22339" s="1">
        <v>25</v>
      </c>
      <c r="I22339" s="15">
        <v>0.29166666666666669</v>
      </c>
      <c r="J22339">
        <f t="shared" si="348"/>
        <v>20</v>
      </c>
    </row>
    <row r="22340" spans="1:10" x14ac:dyDescent="0.3">
      <c r="A22340" t="s">
        <v>22360</v>
      </c>
      <c r="C22340" s="18">
        <v>326.69938352274863</v>
      </c>
      <c r="D22340" s="1"/>
      <c r="E22340" s="1">
        <v>21</v>
      </c>
      <c r="F22340" s="1">
        <v>1</v>
      </c>
      <c r="G22340" s="1">
        <v>0</v>
      </c>
      <c r="H22340" s="1">
        <v>20</v>
      </c>
      <c r="I22340" s="15">
        <v>4.7619047619047616E-2</v>
      </c>
      <c r="J22340">
        <f t="shared" ref="J22340:J22403" si="349">IF(E22340&lt;=30,40,20)</f>
        <v>40</v>
      </c>
    </row>
    <row r="22341" spans="1:10" x14ac:dyDescent="0.3">
      <c r="A22341" t="s">
        <v>22361</v>
      </c>
      <c r="C22341" s="18">
        <v>326.69316697329629</v>
      </c>
      <c r="D22341" s="1"/>
      <c r="E22341" s="1">
        <v>13</v>
      </c>
      <c r="F22341" s="1">
        <v>0</v>
      </c>
      <c r="G22341" s="1">
        <v>4</v>
      </c>
      <c r="H22341" s="1">
        <v>9</v>
      </c>
      <c r="I22341" s="15">
        <v>0.15384615384615385</v>
      </c>
      <c r="J22341">
        <f t="shared" si="349"/>
        <v>40</v>
      </c>
    </row>
    <row r="22342" spans="1:10" x14ac:dyDescent="0.3">
      <c r="A22342" t="s">
        <v>22290</v>
      </c>
      <c r="C22342" s="18">
        <v>326.67304478354521</v>
      </c>
      <c r="D22342" s="1"/>
      <c r="E22342" s="1">
        <v>64</v>
      </c>
      <c r="F22342" s="1">
        <v>17</v>
      </c>
      <c r="G22342" s="1">
        <v>2</v>
      </c>
      <c r="H22342" s="1">
        <v>45</v>
      </c>
      <c r="I22342" s="15">
        <v>0.28125</v>
      </c>
      <c r="J22342">
        <f t="shared" si="349"/>
        <v>20</v>
      </c>
    </row>
    <row r="22343" spans="1:10" x14ac:dyDescent="0.3">
      <c r="A22343" t="s">
        <v>22383</v>
      </c>
      <c r="C22343" s="18">
        <v>326.65925072334443</v>
      </c>
      <c r="D22343" s="1"/>
      <c r="E22343" s="1">
        <v>15</v>
      </c>
      <c r="F22343" s="1">
        <v>2</v>
      </c>
      <c r="G22343" s="1">
        <v>1</v>
      </c>
      <c r="H22343" s="1">
        <v>12</v>
      </c>
      <c r="I22343" s="15">
        <v>0.16666666666666666</v>
      </c>
      <c r="J22343">
        <f t="shared" si="349"/>
        <v>40</v>
      </c>
    </row>
    <row r="22344" spans="1:10" x14ac:dyDescent="0.3">
      <c r="A22344" t="s">
        <v>22363</v>
      </c>
      <c r="C22344" s="18">
        <v>326.59504225615376</v>
      </c>
      <c r="D22344" s="1"/>
      <c r="E22344" s="1">
        <v>57</v>
      </c>
      <c r="F22344" s="1">
        <v>18</v>
      </c>
      <c r="G22344" s="1">
        <v>0</v>
      </c>
      <c r="H22344" s="1">
        <v>39</v>
      </c>
      <c r="I22344" s="15">
        <v>0.31578947368421051</v>
      </c>
      <c r="J22344">
        <f t="shared" si="349"/>
        <v>20</v>
      </c>
    </row>
    <row r="22345" spans="1:10" x14ac:dyDescent="0.3">
      <c r="A22345" t="s">
        <v>10891</v>
      </c>
      <c r="C22345" s="18">
        <v>326.5335375513323</v>
      </c>
      <c r="D22345" s="1"/>
      <c r="E22345" s="1">
        <v>48</v>
      </c>
      <c r="F22345" s="1">
        <v>13</v>
      </c>
      <c r="G22345" s="1">
        <v>5</v>
      </c>
      <c r="H22345" s="1">
        <v>30</v>
      </c>
      <c r="I22345" s="15">
        <v>0.32291666666666669</v>
      </c>
      <c r="J22345">
        <f t="shared" si="349"/>
        <v>20</v>
      </c>
    </row>
    <row r="22346" spans="1:10" x14ac:dyDescent="0.3">
      <c r="A22346" t="s">
        <v>22367</v>
      </c>
      <c r="C22346" s="18">
        <v>326.4918553052787</v>
      </c>
      <c r="D22346" s="1"/>
      <c r="E22346" s="1">
        <v>25</v>
      </c>
      <c r="F22346" s="1">
        <v>6</v>
      </c>
      <c r="G22346" s="1">
        <v>1</v>
      </c>
      <c r="H22346" s="1">
        <v>18</v>
      </c>
      <c r="I22346" s="15">
        <v>0.26</v>
      </c>
      <c r="J22346">
        <f t="shared" si="349"/>
        <v>40</v>
      </c>
    </row>
    <row r="22347" spans="1:10" x14ac:dyDescent="0.3">
      <c r="A22347" t="s">
        <v>22366</v>
      </c>
      <c r="C22347" s="18">
        <v>326.46543254418089</v>
      </c>
      <c r="D22347" s="1"/>
      <c r="E22347" s="1">
        <v>50</v>
      </c>
      <c r="F22347" s="1">
        <v>21</v>
      </c>
      <c r="G22347" s="1">
        <v>0</v>
      </c>
      <c r="H22347" s="1">
        <v>29</v>
      </c>
      <c r="I22347" s="15">
        <v>0.42</v>
      </c>
      <c r="J22347">
        <f t="shared" si="349"/>
        <v>20</v>
      </c>
    </row>
    <row r="22348" spans="1:10" x14ac:dyDescent="0.3">
      <c r="A22348" t="s">
        <v>22371</v>
      </c>
      <c r="C22348" s="18">
        <v>326.35479050739804</v>
      </c>
      <c r="D22348" s="1"/>
      <c r="E22348" s="1">
        <v>18</v>
      </c>
      <c r="F22348" s="1">
        <v>5</v>
      </c>
      <c r="G22348" s="1">
        <v>0</v>
      </c>
      <c r="H22348" s="1">
        <v>13</v>
      </c>
      <c r="I22348" s="15">
        <v>0.27777777777777779</v>
      </c>
      <c r="J22348">
        <f t="shared" si="349"/>
        <v>40</v>
      </c>
    </row>
    <row r="22349" spans="1:10" x14ac:dyDescent="0.3">
      <c r="A22349" t="s">
        <v>22955</v>
      </c>
      <c r="C22349" s="18">
        <v>326.34607860137788</v>
      </c>
      <c r="D22349" s="1"/>
      <c r="E22349" s="1">
        <v>36</v>
      </c>
      <c r="F22349" s="1">
        <v>8</v>
      </c>
      <c r="G22349" s="1">
        <v>0</v>
      </c>
      <c r="H22349" s="1">
        <v>28</v>
      </c>
      <c r="I22349" s="15">
        <v>0.22222222222222221</v>
      </c>
      <c r="J22349">
        <f t="shared" si="349"/>
        <v>20</v>
      </c>
    </row>
    <row r="22350" spans="1:10" x14ac:dyDescent="0.3">
      <c r="A22350" s="21" t="s">
        <v>22316</v>
      </c>
      <c r="C22350" s="18">
        <v>326.30652991354924</v>
      </c>
      <c r="D22350" s="1"/>
      <c r="E22350" s="1">
        <v>27</v>
      </c>
      <c r="F22350" s="1">
        <v>7</v>
      </c>
      <c r="G22350" s="1">
        <v>1</v>
      </c>
      <c r="H22350" s="1">
        <v>19</v>
      </c>
      <c r="I22350" s="15">
        <v>0.27777777777777779</v>
      </c>
      <c r="J22350">
        <f t="shared" si="349"/>
        <v>40</v>
      </c>
    </row>
    <row r="22351" spans="1:10" x14ac:dyDescent="0.3">
      <c r="A22351" t="s">
        <v>22372</v>
      </c>
      <c r="C22351" s="18">
        <v>326.30538823863708</v>
      </c>
      <c r="D22351" s="1"/>
      <c r="E22351" s="1">
        <v>17</v>
      </c>
      <c r="F22351" s="1">
        <v>3</v>
      </c>
      <c r="G22351" s="1">
        <v>0</v>
      </c>
      <c r="H22351" s="1">
        <v>14</v>
      </c>
      <c r="I22351" s="15">
        <v>0.17647058823529413</v>
      </c>
      <c r="J22351">
        <f t="shared" si="349"/>
        <v>40</v>
      </c>
    </row>
    <row r="22352" spans="1:10" x14ac:dyDescent="0.3">
      <c r="A22352" t="s">
        <v>22373</v>
      </c>
      <c r="C22352" s="18">
        <v>326.28190517369177</v>
      </c>
      <c r="D22352" s="1"/>
      <c r="E22352" s="1">
        <v>9</v>
      </c>
      <c r="F22352" s="1">
        <v>0</v>
      </c>
      <c r="G22352" s="1">
        <v>1</v>
      </c>
      <c r="H22352" s="1">
        <v>8</v>
      </c>
      <c r="I22352" s="15">
        <v>5.5555555555555552E-2</v>
      </c>
      <c r="J22352">
        <f t="shared" si="349"/>
        <v>40</v>
      </c>
    </row>
    <row r="22353" spans="1:10" x14ac:dyDescent="0.3">
      <c r="A22353" t="s">
        <v>22376</v>
      </c>
      <c r="C22353" s="18">
        <v>326.24487598043874</v>
      </c>
      <c r="D22353" s="1"/>
      <c r="E22353" s="1">
        <v>15</v>
      </c>
      <c r="F22353" s="1">
        <v>3</v>
      </c>
      <c r="G22353" s="1">
        <v>0</v>
      </c>
      <c r="H22353" s="1">
        <v>12</v>
      </c>
      <c r="I22353" s="15">
        <v>0.2</v>
      </c>
      <c r="J22353">
        <f t="shared" si="349"/>
        <v>40</v>
      </c>
    </row>
    <row r="22354" spans="1:10" x14ac:dyDescent="0.3">
      <c r="A22354" t="s">
        <v>22375</v>
      </c>
      <c r="C22354" s="18">
        <v>326.13113300921242</v>
      </c>
      <c r="D22354" s="1"/>
      <c r="E22354" s="1">
        <v>37</v>
      </c>
      <c r="F22354" s="1">
        <v>11</v>
      </c>
      <c r="G22354" s="1">
        <v>0</v>
      </c>
      <c r="H22354" s="1">
        <v>26</v>
      </c>
      <c r="I22354" s="15">
        <v>0.29729729729729731</v>
      </c>
      <c r="J22354">
        <f t="shared" si="349"/>
        <v>20</v>
      </c>
    </row>
    <row r="22355" spans="1:10" x14ac:dyDescent="0.3">
      <c r="A22355" t="s">
        <v>19284</v>
      </c>
      <c r="C22355" s="18">
        <v>326.1136021172893</v>
      </c>
      <c r="D22355" s="1"/>
      <c r="E22355" s="1">
        <v>12</v>
      </c>
      <c r="F22355" s="1">
        <v>2</v>
      </c>
      <c r="G22355" s="1">
        <v>0</v>
      </c>
      <c r="H22355" s="1">
        <v>10</v>
      </c>
      <c r="I22355" s="15">
        <v>0.16666666666666666</v>
      </c>
      <c r="J22355">
        <f t="shared" si="349"/>
        <v>40</v>
      </c>
    </row>
    <row r="22356" spans="1:10" x14ac:dyDescent="0.3">
      <c r="A22356" t="s">
        <v>22384</v>
      </c>
      <c r="C22356" s="18">
        <v>326.01542658633343</v>
      </c>
      <c r="D22356" s="1"/>
      <c r="E22356" s="1">
        <v>13</v>
      </c>
      <c r="F22356" s="1">
        <v>2</v>
      </c>
      <c r="G22356" s="1">
        <v>1</v>
      </c>
      <c r="H22356" s="1">
        <v>10</v>
      </c>
      <c r="I22356" s="15">
        <v>0.19230769230769232</v>
      </c>
      <c r="J22356">
        <f t="shared" si="349"/>
        <v>40</v>
      </c>
    </row>
    <row r="22357" spans="1:10" x14ac:dyDescent="0.3">
      <c r="A22357" t="s">
        <v>22377</v>
      </c>
      <c r="C22357" s="18">
        <v>326.00458176569038</v>
      </c>
      <c r="D22357" s="1"/>
      <c r="E22357" s="1">
        <v>12</v>
      </c>
      <c r="F22357" s="1">
        <v>2</v>
      </c>
      <c r="G22357" s="1">
        <v>0</v>
      </c>
      <c r="H22357" s="1">
        <v>10</v>
      </c>
      <c r="I22357" s="15">
        <v>0.16666666666666666</v>
      </c>
      <c r="J22357">
        <f t="shared" si="349"/>
        <v>40</v>
      </c>
    </row>
    <row r="22358" spans="1:10" x14ac:dyDescent="0.3">
      <c r="A22358" t="s">
        <v>22448</v>
      </c>
      <c r="C22358" s="18">
        <v>325.96707446570832</v>
      </c>
      <c r="D22358" s="1"/>
      <c r="E22358" s="1">
        <v>41</v>
      </c>
      <c r="F22358" s="1">
        <v>12</v>
      </c>
      <c r="G22358" s="1">
        <v>5</v>
      </c>
      <c r="H22358" s="1">
        <v>24</v>
      </c>
      <c r="I22358" s="15">
        <v>0.35365853658536583</v>
      </c>
      <c r="J22358">
        <f t="shared" si="349"/>
        <v>20</v>
      </c>
    </row>
    <row r="22359" spans="1:10" x14ac:dyDescent="0.3">
      <c r="A22359" t="s">
        <v>22378</v>
      </c>
      <c r="C22359" s="18">
        <v>325.91844530837363</v>
      </c>
      <c r="D22359" s="1"/>
      <c r="E22359" s="1">
        <v>15</v>
      </c>
      <c r="F22359" s="1">
        <v>3</v>
      </c>
      <c r="G22359" s="1">
        <v>0</v>
      </c>
      <c r="H22359" s="1">
        <v>12</v>
      </c>
      <c r="I22359" s="15">
        <v>0.2</v>
      </c>
      <c r="J22359">
        <f t="shared" si="349"/>
        <v>40</v>
      </c>
    </row>
    <row r="22360" spans="1:10" x14ac:dyDescent="0.3">
      <c r="A22360" t="s">
        <v>22379</v>
      </c>
      <c r="C22360" s="18">
        <v>325.88713517889829</v>
      </c>
      <c r="D22360" s="1"/>
      <c r="E22360" s="1">
        <v>29</v>
      </c>
      <c r="F22360" s="1">
        <v>9</v>
      </c>
      <c r="G22360" s="1">
        <v>2</v>
      </c>
      <c r="H22360" s="1">
        <v>18</v>
      </c>
      <c r="I22360" s="15">
        <v>0.34482758620689657</v>
      </c>
      <c r="J22360">
        <f t="shared" si="349"/>
        <v>40</v>
      </c>
    </row>
    <row r="22361" spans="1:10" x14ac:dyDescent="0.3">
      <c r="A22361" t="s">
        <v>22381</v>
      </c>
      <c r="C22361" s="18">
        <v>311.82119881457794</v>
      </c>
      <c r="D22361" s="1"/>
      <c r="E22361" s="1">
        <v>43</v>
      </c>
      <c r="F22361" s="1">
        <v>10</v>
      </c>
      <c r="G22361" s="1">
        <v>0</v>
      </c>
      <c r="H22361" s="1">
        <v>33</v>
      </c>
      <c r="I22361" s="15">
        <v>0.23255813953488372</v>
      </c>
      <c r="J22361">
        <f t="shared" si="349"/>
        <v>20</v>
      </c>
    </row>
    <row r="22362" spans="1:10" x14ac:dyDescent="0.3">
      <c r="A22362" t="s">
        <v>22382</v>
      </c>
      <c r="C22362" s="18">
        <v>325.85380646442087</v>
      </c>
      <c r="D22362" s="1"/>
      <c r="E22362" s="1">
        <v>27</v>
      </c>
      <c r="F22362" s="1">
        <v>7</v>
      </c>
      <c r="G22362" s="1">
        <v>0</v>
      </c>
      <c r="H22362" s="1">
        <v>20</v>
      </c>
      <c r="I22362" s="15">
        <v>0.25925925925925924</v>
      </c>
      <c r="J22362">
        <f t="shared" si="349"/>
        <v>40</v>
      </c>
    </row>
    <row r="22363" spans="1:10" x14ac:dyDescent="0.3">
      <c r="A22363" t="s">
        <v>22385</v>
      </c>
      <c r="C22363" s="18">
        <v>325.67403693462234</v>
      </c>
      <c r="D22363" s="1"/>
      <c r="E22363" s="1">
        <v>8</v>
      </c>
      <c r="F22363" s="1">
        <v>0</v>
      </c>
      <c r="G22363" s="1">
        <v>0</v>
      </c>
      <c r="H22363" s="1">
        <v>8</v>
      </c>
      <c r="I22363" s="15">
        <v>0</v>
      </c>
      <c r="J22363">
        <f t="shared" si="349"/>
        <v>40</v>
      </c>
    </row>
    <row r="22364" spans="1:10" x14ac:dyDescent="0.3">
      <c r="A22364" t="s">
        <v>22387</v>
      </c>
      <c r="C22364" s="18">
        <v>325.625585827034</v>
      </c>
      <c r="D22364" s="1"/>
      <c r="E22364" s="1">
        <v>21</v>
      </c>
      <c r="F22364" s="1">
        <v>5</v>
      </c>
      <c r="G22364" s="1">
        <v>0</v>
      </c>
      <c r="H22364" s="1">
        <v>16</v>
      </c>
      <c r="I22364" s="15">
        <v>0.23809523809523808</v>
      </c>
      <c r="J22364">
        <f t="shared" si="349"/>
        <v>40</v>
      </c>
    </row>
    <row r="22365" spans="1:10" x14ac:dyDescent="0.3">
      <c r="A22365" t="s">
        <v>22388</v>
      </c>
      <c r="C22365" s="18">
        <v>325.52152079316812</v>
      </c>
      <c r="D22365" s="1"/>
      <c r="E22365" s="1">
        <v>27</v>
      </c>
      <c r="F22365" s="1">
        <v>8</v>
      </c>
      <c r="G22365" s="1">
        <v>1</v>
      </c>
      <c r="H22365" s="1">
        <v>18</v>
      </c>
      <c r="I22365" s="15">
        <v>0.31481481481481483</v>
      </c>
      <c r="J22365">
        <f t="shared" si="349"/>
        <v>40</v>
      </c>
    </row>
    <row r="22366" spans="1:10" x14ac:dyDescent="0.3">
      <c r="A22366" t="s">
        <v>22390</v>
      </c>
      <c r="C22366" s="18">
        <v>325.45011906239682</v>
      </c>
      <c r="D22366" s="1"/>
      <c r="E22366" s="1">
        <v>22</v>
      </c>
      <c r="F22366" s="1">
        <v>2</v>
      </c>
      <c r="G22366" s="1">
        <v>1</v>
      </c>
      <c r="H22366" s="1">
        <v>19</v>
      </c>
      <c r="I22366" s="15">
        <v>0.11363636363636363</v>
      </c>
      <c r="J22366">
        <f t="shared" si="349"/>
        <v>40</v>
      </c>
    </row>
    <row r="22367" spans="1:10" x14ac:dyDescent="0.3">
      <c r="A22367" t="s">
        <v>19958</v>
      </c>
      <c r="C22367" s="18">
        <v>325.4458689083105</v>
      </c>
      <c r="D22367" s="1"/>
      <c r="E22367" s="1">
        <v>62</v>
      </c>
      <c r="F22367" s="1">
        <v>19</v>
      </c>
      <c r="G22367" s="1">
        <v>5</v>
      </c>
      <c r="H22367" s="1">
        <v>38</v>
      </c>
      <c r="I22367" s="15">
        <v>0.34677419354838712</v>
      </c>
      <c r="J22367">
        <f t="shared" si="349"/>
        <v>20</v>
      </c>
    </row>
    <row r="22368" spans="1:10" x14ac:dyDescent="0.3">
      <c r="A22368" t="s">
        <v>22391</v>
      </c>
      <c r="C22368" s="18">
        <v>325.40109981176386</v>
      </c>
      <c r="D22368" s="1"/>
      <c r="E22368" s="1">
        <v>8</v>
      </c>
      <c r="F22368" s="1">
        <v>0</v>
      </c>
      <c r="G22368" s="1">
        <v>0</v>
      </c>
      <c r="H22368" s="1">
        <v>8</v>
      </c>
      <c r="I22368" s="15">
        <v>0</v>
      </c>
      <c r="J22368">
        <f t="shared" si="349"/>
        <v>40</v>
      </c>
    </row>
    <row r="22369" spans="1:10" x14ac:dyDescent="0.3">
      <c r="A22369" t="s">
        <v>22392</v>
      </c>
      <c r="C22369" s="18">
        <v>325.38444803498294</v>
      </c>
      <c r="D22369" s="1"/>
      <c r="E22369" s="1">
        <v>15</v>
      </c>
      <c r="F22369" s="1">
        <v>3</v>
      </c>
      <c r="G22369" s="1">
        <v>0</v>
      </c>
      <c r="H22369" s="1">
        <v>12</v>
      </c>
      <c r="I22369" s="15">
        <v>0.2</v>
      </c>
      <c r="J22369">
        <f t="shared" si="349"/>
        <v>40</v>
      </c>
    </row>
    <row r="22370" spans="1:10" x14ac:dyDescent="0.3">
      <c r="A22370" t="s">
        <v>22393</v>
      </c>
      <c r="C22370" s="18">
        <v>325.38289336326875</v>
      </c>
      <c r="D22370" s="1"/>
      <c r="E22370" s="1">
        <v>11</v>
      </c>
      <c r="F22370" s="1">
        <v>1</v>
      </c>
      <c r="G22370" s="1">
        <v>1</v>
      </c>
      <c r="H22370" s="1">
        <v>9</v>
      </c>
      <c r="I22370" s="15">
        <v>0.13636363636363635</v>
      </c>
      <c r="J22370">
        <f t="shared" si="349"/>
        <v>40</v>
      </c>
    </row>
    <row r="22371" spans="1:10" x14ac:dyDescent="0.3">
      <c r="A22371" t="s">
        <v>22394</v>
      </c>
      <c r="C22371" s="18">
        <v>325.36127109725118</v>
      </c>
      <c r="D22371" s="1"/>
      <c r="E22371" s="1">
        <v>25</v>
      </c>
      <c r="F22371" s="1">
        <v>7</v>
      </c>
      <c r="G22371" s="1">
        <v>0</v>
      </c>
      <c r="H22371" s="1">
        <v>18</v>
      </c>
      <c r="I22371" s="15">
        <v>0.28000000000000003</v>
      </c>
      <c r="J22371">
        <f t="shared" si="349"/>
        <v>40</v>
      </c>
    </row>
    <row r="22372" spans="1:10" x14ac:dyDescent="0.3">
      <c r="A22372" t="s">
        <v>22397</v>
      </c>
      <c r="C22372" s="18">
        <v>325.2205758990973</v>
      </c>
      <c r="D22372" s="1"/>
      <c r="E22372" s="1">
        <v>31</v>
      </c>
      <c r="F22372" s="1">
        <v>10</v>
      </c>
      <c r="G22372" s="1">
        <v>1</v>
      </c>
      <c r="H22372" s="1">
        <v>20</v>
      </c>
      <c r="I22372" s="15">
        <v>0.33870967741935482</v>
      </c>
      <c r="J22372">
        <f t="shared" si="349"/>
        <v>20</v>
      </c>
    </row>
    <row r="22373" spans="1:10" x14ac:dyDescent="0.3">
      <c r="A22373" t="s">
        <v>22449</v>
      </c>
      <c r="C22373" s="18">
        <v>325.18353057100387</v>
      </c>
      <c r="D22373" s="1"/>
      <c r="E22373" s="1">
        <v>8</v>
      </c>
      <c r="F22373" s="1">
        <v>0</v>
      </c>
      <c r="G22373" s="1">
        <v>0</v>
      </c>
      <c r="H22373" s="1">
        <v>8</v>
      </c>
      <c r="I22373" s="15">
        <v>0</v>
      </c>
      <c r="J22373">
        <f t="shared" si="349"/>
        <v>40</v>
      </c>
    </row>
    <row r="22374" spans="1:10" x14ac:dyDescent="0.3">
      <c r="A22374" t="s">
        <v>22396</v>
      </c>
      <c r="C22374" s="18">
        <v>325.13756265262424</v>
      </c>
      <c r="D22374" s="1"/>
      <c r="E22374" s="1">
        <v>16</v>
      </c>
      <c r="F22374" s="1">
        <v>4</v>
      </c>
      <c r="G22374" s="1">
        <v>0</v>
      </c>
      <c r="H22374" s="1">
        <v>12</v>
      </c>
      <c r="I22374" s="15">
        <v>0.25</v>
      </c>
      <c r="J22374">
        <f t="shared" si="349"/>
        <v>40</v>
      </c>
    </row>
    <row r="22375" spans="1:10" x14ac:dyDescent="0.3">
      <c r="A22375" t="s">
        <v>22658</v>
      </c>
      <c r="C22375" s="18">
        <v>325.09671910539424</v>
      </c>
      <c r="D22375" s="1"/>
      <c r="E22375" s="1">
        <v>18</v>
      </c>
      <c r="F22375" s="1">
        <v>4</v>
      </c>
      <c r="G22375" s="1">
        <v>0</v>
      </c>
      <c r="H22375" s="1">
        <v>14</v>
      </c>
      <c r="I22375" s="15">
        <v>0.22222222222222221</v>
      </c>
      <c r="J22375">
        <f t="shared" si="349"/>
        <v>40</v>
      </c>
    </row>
    <row r="22376" spans="1:10" x14ac:dyDescent="0.3">
      <c r="A22376" t="s">
        <v>22398</v>
      </c>
      <c r="C22376" s="18">
        <v>325.01357314749777</v>
      </c>
      <c r="D22376" s="1"/>
      <c r="E22376" s="1">
        <v>10</v>
      </c>
      <c r="F22376" s="1">
        <v>0</v>
      </c>
      <c r="G22376" s="1">
        <v>1</v>
      </c>
      <c r="H22376" s="1">
        <v>9</v>
      </c>
      <c r="I22376" s="15">
        <v>0.05</v>
      </c>
      <c r="J22376">
        <f t="shared" si="349"/>
        <v>40</v>
      </c>
    </row>
    <row r="22377" spans="1:10" x14ac:dyDescent="0.3">
      <c r="A22377" t="s">
        <v>22399</v>
      </c>
      <c r="C22377" s="18">
        <v>324.93239152709788</v>
      </c>
      <c r="D22377" s="1"/>
      <c r="E22377" s="1">
        <v>15</v>
      </c>
      <c r="F22377" s="1">
        <v>1</v>
      </c>
      <c r="G22377" s="1">
        <v>1</v>
      </c>
      <c r="H22377" s="1">
        <v>13</v>
      </c>
      <c r="I22377" s="15">
        <v>0.1</v>
      </c>
      <c r="J22377">
        <f t="shared" si="349"/>
        <v>40</v>
      </c>
    </row>
    <row r="22378" spans="1:10" x14ac:dyDescent="0.3">
      <c r="A22378" t="s">
        <v>22400</v>
      </c>
      <c r="C22378" s="18">
        <v>324.91586561144641</v>
      </c>
      <c r="D22378" s="1"/>
      <c r="E22378" s="1">
        <v>16</v>
      </c>
      <c r="F22378" s="1">
        <v>4</v>
      </c>
      <c r="G22378" s="1">
        <v>0</v>
      </c>
      <c r="H22378" s="1">
        <v>12</v>
      </c>
      <c r="I22378" s="15">
        <v>0.25</v>
      </c>
      <c r="J22378">
        <f t="shared" si="349"/>
        <v>40</v>
      </c>
    </row>
    <row r="22379" spans="1:10" x14ac:dyDescent="0.3">
      <c r="A22379" t="s">
        <v>22403</v>
      </c>
      <c r="C22379" s="18">
        <v>324.90148114566728</v>
      </c>
      <c r="D22379" s="1"/>
      <c r="E22379" s="1">
        <v>15</v>
      </c>
      <c r="F22379" s="1">
        <v>2</v>
      </c>
      <c r="G22379" s="1">
        <v>0</v>
      </c>
      <c r="H22379" s="1">
        <v>13</v>
      </c>
      <c r="I22379" s="15">
        <v>0.13333333333333333</v>
      </c>
      <c r="J22379">
        <f t="shared" si="349"/>
        <v>40</v>
      </c>
    </row>
    <row r="22380" spans="1:10" x14ac:dyDescent="0.3">
      <c r="A22380" t="s">
        <v>17046</v>
      </c>
      <c r="C22380" s="18">
        <v>324.88689859515978</v>
      </c>
      <c r="D22380" s="1"/>
      <c r="E22380" s="1">
        <v>32</v>
      </c>
      <c r="F22380" s="1">
        <v>4</v>
      </c>
      <c r="G22380" s="1">
        <v>4</v>
      </c>
      <c r="H22380" s="1">
        <v>24</v>
      </c>
      <c r="I22380" s="15">
        <v>0.1875</v>
      </c>
      <c r="J22380">
        <f t="shared" si="349"/>
        <v>20</v>
      </c>
    </row>
    <row r="22381" spans="1:10" x14ac:dyDescent="0.3">
      <c r="A22381" t="s">
        <v>22402</v>
      </c>
      <c r="C22381" s="18">
        <v>324.73644066439704</v>
      </c>
      <c r="D22381" s="1"/>
      <c r="E22381" s="1">
        <v>30</v>
      </c>
      <c r="F22381" s="1">
        <v>10</v>
      </c>
      <c r="G22381" s="1">
        <v>0</v>
      </c>
      <c r="H22381" s="1">
        <v>20</v>
      </c>
      <c r="I22381" s="15">
        <v>0.33333333333333331</v>
      </c>
      <c r="J22381">
        <f t="shared" si="349"/>
        <v>40</v>
      </c>
    </row>
    <row r="22382" spans="1:10" x14ac:dyDescent="0.3">
      <c r="A22382" t="s">
        <v>22404</v>
      </c>
      <c r="C22382" s="18">
        <v>324.68939964190264</v>
      </c>
      <c r="D22382" s="1"/>
      <c r="E22382" s="1">
        <v>16</v>
      </c>
      <c r="F22382" s="1">
        <v>3</v>
      </c>
      <c r="G22382" s="1">
        <v>1</v>
      </c>
      <c r="H22382" s="1">
        <v>12</v>
      </c>
      <c r="I22382" s="15">
        <v>0.21875</v>
      </c>
      <c r="J22382">
        <f t="shared" si="349"/>
        <v>40</v>
      </c>
    </row>
    <row r="22383" spans="1:10" x14ac:dyDescent="0.3">
      <c r="A22383" t="s">
        <v>22463</v>
      </c>
      <c r="C22383" s="18">
        <v>324.64806315058593</v>
      </c>
      <c r="D22383" s="1"/>
      <c r="E22383" s="1">
        <v>20</v>
      </c>
      <c r="F22383" s="1">
        <v>3</v>
      </c>
      <c r="G22383" s="1">
        <v>2</v>
      </c>
      <c r="H22383" s="1">
        <v>15</v>
      </c>
      <c r="I22383" s="15">
        <v>0.2</v>
      </c>
      <c r="J22383">
        <f t="shared" si="349"/>
        <v>40</v>
      </c>
    </row>
    <row r="22384" spans="1:10" x14ac:dyDescent="0.3">
      <c r="A22384" t="s">
        <v>21633</v>
      </c>
      <c r="C22384" s="18">
        <v>340.81844340545518</v>
      </c>
      <c r="D22384" s="1"/>
      <c r="E22384" s="1">
        <v>25</v>
      </c>
      <c r="F22384" s="1">
        <v>7</v>
      </c>
      <c r="G22384" s="1">
        <v>0</v>
      </c>
      <c r="H22384" s="1">
        <v>18</v>
      </c>
      <c r="I22384" s="15">
        <v>0.28000000000000003</v>
      </c>
      <c r="J22384">
        <f t="shared" si="349"/>
        <v>40</v>
      </c>
    </row>
    <row r="22385" spans="1:10" x14ac:dyDescent="0.3">
      <c r="A22385" t="s">
        <v>22406</v>
      </c>
      <c r="C22385" s="18">
        <v>324.60750349217312</v>
      </c>
      <c r="D22385" s="1"/>
      <c r="E22385" s="1">
        <v>10</v>
      </c>
      <c r="F22385" s="1">
        <v>1</v>
      </c>
      <c r="G22385" s="1">
        <v>0</v>
      </c>
      <c r="H22385" s="1">
        <v>9</v>
      </c>
      <c r="I22385" s="15">
        <v>0.1</v>
      </c>
      <c r="J22385">
        <f t="shared" si="349"/>
        <v>40</v>
      </c>
    </row>
    <row r="22386" spans="1:10" x14ac:dyDescent="0.3">
      <c r="A22386" t="s">
        <v>22407</v>
      </c>
      <c r="C22386" s="18">
        <v>324.60718505599465</v>
      </c>
      <c r="D22386" s="1"/>
      <c r="E22386" s="1">
        <v>12</v>
      </c>
      <c r="F22386" s="1">
        <v>2</v>
      </c>
      <c r="G22386" s="1">
        <v>0</v>
      </c>
      <c r="H22386" s="1">
        <v>10</v>
      </c>
      <c r="I22386" s="15">
        <v>0.16666666666666666</v>
      </c>
      <c r="J22386">
        <f t="shared" si="349"/>
        <v>40</v>
      </c>
    </row>
    <row r="22387" spans="1:10" x14ac:dyDescent="0.3">
      <c r="A22387" t="s">
        <v>22441</v>
      </c>
      <c r="C22387" s="18">
        <v>324.59545299203836</v>
      </c>
      <c r="D22387" s="1"/>
      <c r="E22387" s="1">
        <v>12</v>
      </c>
      <c r="F22387" s="1">
        <v>2</v>
      </c>
      <c r="G22387" s="1">
        <v>0</v>
      </c>
      <c r="H22387" s="1">
        <v>10</v>
      </c>
      <c r="I22387" s="15">
        <v>0.16666666666666666</v>
      </c>
      <c r="J22387">
        <f t="shared" si="349"/>
        <v>40</v>
      </c>
    </row>
    <row r="22388" spans="1:10" x14ac:dyDescent="0.3">
      <c r="A22388" t="s">
        <v>22408</v>
      </c>
      <c r="C22388" s="18">
        <v>324.50217011122606</v>
      </c>
      <c r="D22388" s="1"/>
      <c r="E22388" s="1">
        <v>36</v>
      </c>
      <c r="F22388" s="1">
        <v>12</v>
      </c>
      <c r="G22388" s="1">
        <v>1</v>
      </c>
      <c r="H22388" s="1">
        <v>23</v>
      </c>
      <c r="I22388" s="15">
        <v>0.34722222222222221</v>
      </c>
      <c r="J22388">
        <f t="shared" si="349"/>
        <v>20</v>
      </c>
    </row>
    <row r="22389" spans="1:10" x14ac:dyDescent="0.3">
      <c r="A22389" t="s">
        <v>22409</v>
      </c>
      <c r="C22389" s="18">
        <v>324.47132819612153</v>
      </c>
      <c r="D22389" s="1"/>
      <c r="E22389" s="1">
        <v>8</v>
      </c>
      <c r="F22389" s="1">
        <v>0</v>
      </c>
      <c r="G22389" s="1">
        <v>0</v>
      </c>
      <c r="H22389" s="1">
        <v>8</v>
      </c>
      <c r="I22389" s="15">
        <v>0</v>
      </c>
      <c r="J22389">
        <f t="shared" si="349"/>
        <v>40</v>
      </c>
    </row>
    <row r="22390" spans="1:10" x14ac:dyDescent="0.3">
      <c r="A22390" t="s">
        <v>22502</v>
      </c>
      <c r="C22390" s="18">
        <v>324.4518708309638</v>
      </c>
      <c r="D22390" s="1"/>
      <c r="E22390" s="1">
        <v>8</v>
      </c>
      <c r="F22390" s="1">
        <v>0</v>
      </c>
      <c r="G22390" s="1">
        <v>0</v>
      </c>
      <c r="H22390" s="1">
        <v>8</v>
      </c>
      <c r="I22390" s="15">
        <v>0</v>
      </c>
      <c r="J22390">
        <f t="shared" si="349"/>
        <v>40</v>
      </c>
    </row>
    <row r="22391" spans="1:10" x14ac:dyDescent="0.3">
      <c r="A22391" t="s">
        <v>20424</v>
      </c>
      <c r="C22391" s="18">
        <v>324.42000393657736</v>
      </c>
      <c r="D22391" s="1"/>
      <c r="E22391" s="1">
        <v>37</v>
      </c>
      <c r="F22391" s="1">
        <v>11</v>
      </c>
      <c r="G22391" s="1">
        <v>0</v>
      </c>
      <c r="H22391" s="1">
        <v>26</v>
      </c>
      <c r="I22391" s="15">
        <v>0.29729729729729731</v>
      </c>
      <c r="J22391">
        <f t="shared" si="349"/>
        <v>20</v>
      </c>
    </row>
    <row r="22392" spans="1:10" x14ac:dyDescent="0.3">
      <c r="A22392" t="s">
        <v>17939</v>
      </c>
      <c r="C22392" s="18">
        <v>324.32032076789653</v>
      </c>
      <c r="D22392" s="1"/>
      <c r="E22392" s="1">
        <v>20</v>
      </c>
      <c r="F22392" s="1">
        <v>5</v>
      </c>
      <c r="G22392" s="1">
        <v>0</v>
      </c>
      <c r="H22392" s="1">
        <v>15</v>
      </c>
      <c r="I22392" s="15">
        <v>0.25</v>
      </c>
      <c r="J22392">
        <f t="shared" si="349"/>
        <v>40</v>
      </c>
    </row>
    <row r="22393" spans="1:10" x14ac:dyDescent="0.3">
      <c r="A22393" t="s">
        <v>22452</v>
      </c>
      <c r="C22393" s="18">
        <v>324.2816669469583</v>
      </c>
      <c r="D22393" s="1"/>
      <c r="E22393" s="1">
        <v>49</v>
      </c>
      <c r="F22393" s="1">
        <v>18</v>
      </c>
      <c r="G22393" s="1">
        <v>0</v>
      </c>
      <c r="H22393" s="1">
        <v>31</v>
      </c>
      <c r="I22393" s="15">
        <v>0.36734693877551022</v>
      </c>
      <c r="J22393">
        <f t="shared" si="349"/>
        <v>20</v>
      </c>
    </row>
    <row r="22394" spans="1:10" x14ac:dyDescent="0.3">
      <c r="A22394" s="21" t="s">
        <v>22414</v>
      </c>
      <c r="C22394" s="18">
        <v>324.26805615667877</v>
      </c>
      <c r="D22394" s="1"/>
      <c r="E22394" s="1">
        <v>28</v>
      </c>
      <c r="F22394" s="1">
        <v>8</v>
      </c>
      <c r="G22394" s="1">
        <v>0</v>
      </c>
      <c r="H22394" s="1">
        <v>20</v>
      </c>
      <c r="I22394" s="15">
        <v>0.2857142857142857</v>
      </c>
      <c r="J22394">
        <f t="shared" si="349"/>
        <v>40</v>
      </c>
    </row>
    <row r="22395" spans="1:10" x14ac:dyDescent="0.3">
      <c r="A22395" t="s">
        <v>22415</v>
      </c>
      <c r="C22395" s="18">
        <v>324.25513631742797</v>
      </c>
      <c r="D22395" s="1"/>
      <c r="E22395" s="1">
        <v>25</v>
      </c>
      <c r="F22395" s="1">
        <v>6</v>
      </c>
      <c r="G22395" s="1">
        <v>2</v>
      </c>
      <c r="H22395" s="1">
        <v>17</v>
      </c>
      <c r="I22395" s="15">
        <v>0.28000000000000003</v>
      </c>
      <c r="J22395">
        <f t="shared" si="349"/>
        <v>40</v>
      </c>
    </row>
    <row r="22396" spans="1:10" x14ac:dyDescent="0.3">
      <c r="A22396" t="s">
        <v>22416</v>
      </c>
      <c r="C22396" s="18">
        <v>324.24414479091132</v>
      </c>
      <c r="D22396" s="1"/>
      <c r="E22396" s="1">
        <v>15</v>
      </c>
      <c r="F22396" s="1">
        <v>3</v>
      </c>
      <c r="G22396" s="1">
        <v>0</v>
      </c>
      <c r="H22396" s="1">
        <v>12</v>
      </c>
      <c r="I22396" s="15">
        <v>0.2</v>
      </c>
      <c r="J22396">
        <f t="shared" si="349"/>
        <v>40</v>
      </c>
    </row>
    <row r="22397" spans="1:10" x14ac:dyDescent="0.3">
      <c r="A22397" t="s">
        <v>22417</v>
      </c>
      <c r="C22397" s="18">
        <v>324.19711288199028</v>
      </c>
      <c r="D22397" s="1"/>
      <c r="E22397" s="1">
        <v>9</v>
      </c>
      <c r="F22397" s="1">
        <v>0</v>
      </c>
      <c r="G22397" s="1">
        <v>0</v>
      </c>
      <c r="H22397" s="1">
        <v>9</v>
      </c>
      <c r="I22397" s="15">
        <v>0</v>
      </c>
      <c r="J22397">
        <f t="shared" si="349"/>
        <v>40</v>
      </c>
    </row>
    <row r="22398" spans="1:10" x14ac:dyDescent="0.3">
      <c r="A22398" t="s">
        <v>22418</v>
      </c>
      <c r="C22398" s="18">
        <v>324.16592600548557</v>
      </c>
      <c r="D22398" s="1"/>
      <c r="E22398" s="1">
        <v>10</v>
      </c>
      <c r="F22398" s="1">
        <v>0</v>
      </c>
      <c r="G22398" s="1">
        <v>0</v>
      </c>
      <c r="H22398" s="1">
        <v>10</v>
      </c>
      <c r="I22398" s="15">
        <v>0</v>
      </c>
      <c r="J22398">
        <f t="shared" si="349"/>
        <v>40</v>
      </c>
    </row>
    <row r="22399" spans="1:10" x14ac:dyDescent="0.3">
      <c r="A22399" t="s">
        <v>22419</v>
      </c>
      <c r="C22399" s="18">
        <v>324.14668029331983</v>
      </c>
      <c r="D22399" s="1"/>
      <c r="E22399" s="1">
        <v>31</v>
      </c>
      <c r="F22399" s="1">
        <v>7</v>
      </c>
      <c r="G22399" s="1">
        <v>4</v>
      </c>
      <c r="H22399" s="1">
        <v>20</v>
      </c>
      <c r="I22399" s="15">
        <v>0.29032258064516131</v>
      </c>
      <c r="J22399">
        <f t="shared" si="349"/>
        <v>20</v>
      </c>
    </row>
    <row r="22400" spans="1:10" x14ac:dyDescent="0.3">
      <c r="A22400" t="s">
        <v>22420</v>
      </c>
      <c r="C22400" s="18">
        <v>324.12266584277495</v>
      </c>
      <c r="D22400" s="1"/>
      <c r="E22400" s="1">
        <v>21</v>
      </c>
      <c r="F22400" s="1">
        <v>6</v>
      </c>
      <c r="G22400" s="1">
        <v>0</v>
      </c>
      <c r="H22400" s="1">
        <v>15</v>
      </c>
      <c r="I22400" s="15">
        <v>0.2857142857142857</v>
      </c>
      <c r="J22400">
        <f t="shared" si="349"/>
        <v>40</v>
      </c>
    </row>
    <row r="22401" spans="1:10" x14ac:dyDescent="0.3">
      <c r="A22401" t="s">
        <v>22421</v>
      </c>
      <c r="C22401" s="18">
        <v>324.06616058326944</v>
      </c>
      <c r="D22401" s="1"/>
      <c r="E22401" s="1">
        <v>13</v>
      </c>
      <c r="F22401" s="1">
        <v>2</v>
      </c>
      <c r="G22401" s="1">
        <v>0</v>
      </c>
      <c r="H22401" s="1">
        <v>11</v>
      </c>
      <c r="I22401" s="15">
        <v>0.15384615384615385</v>
      </c>
      <c r="J22401">
        <f t="shared" si="349"/>
        <v>40</v>
      </c>
    </row>
    <row r="22402" spans="1:10" x14ac:dyDescent="0.3">
      <c r="A22402" t="s">
        <v>22422</v>
      </c>
      <c r="C22402" s="18">
        <v>324.02351427019295</v>
      </c>
      <c r="D22402" s="1"/>
      <c r="E22402" s="1">
        <v>9</v>
      </c>
      <c r="F22402" s="1">
        <v>0</v>
      </c>
      <c r="G22402" s="1">
        <v>1</v>
      </c>
      <c r="H22402" s="1">
        <v>8</v>
      </c>
      <c r="I22402" s="15">
        <v>5.5555555555555552E-2</v>
      </c>
      <c r="J22402">
        <f t="shared" si="349"/>
        <v>40</v>
      </c>
    </row>
    <row r="22403" spans="1:10" x14ac:dyDescent="0.3">
      <c r="A22403" t="s">
        <v>22423</v>
      </c>
      <c r="C22403" s="18">
        <v>323.99752120007076</v>
      </c>
      <c r="D22403" s="1"/>
      <c r="E22403" s="1">
        <v>32</v>
      </c>
      <c r="F22403" s="1">
        <v>9</v>
      </c>
      <c r="G22403" s="1">
        <v>1</v>
      </c>
      <c r="H22403" s="1">
        <v>22</v>
      </c>
      <c r="I22403" s="15">
        <v>0.296875</v>
      </c>
      <c r="J22403">
        <f t="shared" si="349"/>
        <v>20</v>
      </c>
    </row>
    <row r="22404" spans="1:10" x14ac:dyDescent="0.3">
      <c r="A22404" t="s">
        <v>22424</v>
      </c>
      <c r="C22404" s="18">
        <v>323.99500370869595</v>
      </c>
      <c r="D22404" s="1"/>
      <c r="E22404" s="1">
        <v>8</v>
      </c>
      <c r="F22404" s="1">
        <v>0</v>
      </c>
      <c r="G22404" s="1">
        <v>0</v>
      </c>
      <c r="H22404" s="1">
        <v>8</v>
      </c>
      <c r="I22404" s="15">
        <v>0</v>
      </c>
      <c r="J22404">
        <f t="shared" ref="J22404:J22467" si="350">IF(E22404&lt;=30,40,20)</f>
        <v>40</v>
      </c>
    </row>
    <row r="22405" spans="1:10" x14ac:dyDescent="0.3">
      <c r="A22405" t="s">
        <v>22426</v>
      </c>
      <c r="C22405" s="18">
        <v>323.90822893444414</v>
      </c>
      <c r="D22405" s="1"/>
      <c r="E22405" s="1">
        <v>22</v>
      </c>
      <c r="F22405" s="1">
        <v>5</v>
      </c>
      <c r="G22405" s="1">
        <v>2</v>
      </c>
      <c r="H22405" s="1">
        <v>15</v>
      </c>
      <c r="I22405" s="15">
        <v>0.27272727272727271</v>
      </c>
      <c r="J22405">
        <f t="shared" si="350"/>
        <v>40</v>
      </c>
    </row>
    <row r="22406" spans="1:10" x14ac:dyDescent="0.3">
      <c r="A22406" t="s">
        <v>22427</v>
      </c>
      <c r="C22406" s="18">
        <v>323.8853884903466</v>
      </c>
      <c r="D22406" s="1"/>
      <c r="E22406" s="1">
        <v>10</v>
      </c>
      <c r="F22406" s="1">
        <v>0</v>
      </c>
      <c r="G22406" s="1">
        <v>2</v>
      </c>
      <c r="H22406" s="1">
        <v>8</v>
      </c>
      <c r="I22406" s="15">
        <v>0.1</v>
      </c>
      <c r="J22406">
        <f t="shared" si="350"/>
        <v>40</v>
      </c>
    </row>
    <row r="22407" spans="1:10" x14ac:dyDescent="0.3">
      <c r="A22407" t="s">
        <v>22425</v>
      </c>
      <c r="C22407" s="18">
        <v>323.87826665423927</v>
      </c>
      <c r="D22407" s="1"/>
      <c r="E22407" s="1">
        <v>12</v>
      </c>
      <c r="F22407" s="1">
        <v>1</v>
      </c>
      <c r="G22407" s="1">
        <v>0</v>
      </c>
      <c r="H22407" s="1">
        <v>11</v>
      </c>
      <c r="I22407" s="15">
        <v>8.3333333333333329E-2</v>
      </c>
      <c r="J22407">
        <f t="shared" si="350"/>
        <v>40</v>
      </c>
    </row>
    <row r="22408" spans="1:10" x14ac:dyDescent="0.3">
      <c r="A22408" t="s">
        <v>22055</v>
      </c>
      <c r="C22408" s="18">
        <v>323.86894814636196</v>
      </c>
      <c r="D22408" s="1"/>
      <c r="E22408" s="1">
        <v>69</v>
      </c>
      <c r="F22408" s="1">
        <v>23</v>
      </c>
      <c r="G22408" s="1">
        <v>2</v>
      </c>
      <c r="H22408" s="1">
        <v>44</v>
      </c>
      <c r="I22408" s="15">
        <v>0.34782608695652173</v>
      </c>
      <c r="J22408">
        <f t="shared" si="350"/>
        <v>20</v>
      </c>
    </row>
    <row r="22409" spans="1:10" x14ac:dyDescent="0.3">
      <c r="A22409" t="s">
        <v>22429</v>
      </c>
      <c r="C22409" s="18">
        <v>323.84371506605072</v>
      </c>
      <c r="D22409" s="1"/>
      <c r="E22409" s="1">
        <v>8</v>
      </c>
      <c r="F22409" s="1">
        <v>0</v>
      </c>
      <c r="G22409" s="1">
        <v>0</v>
      </c>
      <c r="H22409" s="1">
        <v>8</v>
      </c>
      <c r="I22409" s="15">
        <v>0</v>
      </c>
      <c r="J22409">
        <f t="shared" si="350"/>
        <v>40</v>
      </c>
    </row>
    <row r="22410" spans="1:10" x14ac:dyDescent="0.3">
      <c r="A22410" t="s">
        <v>22431</v>
      </c>
      <c r="C22410" s="18">
        <v>323.83608825776923</v>
      </c>
      <c r="D22410" s="1"/>
      <c r="E22410" s="1">
        <v>8</v>
      </c>
      <c r="F22410" s="1">
        <v>0</v>
      </c>
      <c r="G22410" s="1">
        <v>0</v>
      </c>
      <c r="H22410" s="1">
        <v>8</v>
      </c>
      <c r="I22410" s="15">
        <v>0</v>
      </c>
      <c r="J22410">
        <f t="shared" si="350"/>
        <v>40</v>
      </c>
    </row>
    <row r="22411" spans="1:10" x14ac:dyDescent="0.3">
      <c r="A22411" t="s">
        <v>22430</v>
      </c>
      <c r="C22411" s="18">
        <v>323.79372603595999</v>
      </c>
      <c r="D22411" s="1"/>
      <c r="E22411" s="1">
        <v>11</v>
      </c>
      <c r="F22411" s="1">
        <v>1</v>
      </c>
      <c r="G22411" s="1">
        <v>0</v>
      </c>
      <c r="H22411" s="1">
        <v>10</v>
      </c>
      <c r="I22411" s="15">
        <v>9.0909090909090912E-2</v>
      </c>
      <c r="J22411">
        <f t="shared" si="350"/>
        <v>40</v>
      </c>
    </row>
    <row r="22412" spans="1:10" x14ac:dyDescent="0.3">
      <c r="A22412" t="s">
        <v>22890</v>
      </c>
      <c r="C22412" s="18">
        <v>323.70846496179882</v>
      </c>
      <c r="D22412" s="1"/>
      <c r="E22412" s="1">
        <v>31</v>
      </c>
      <c r="F22412" s="1">
        <v>5</v>
      </c>
      <c r="G22412" s="1">
        <v>2</v>
      </c>
      <c r="H22412" s="1">
        <v>24</v>
      </c>
      <c r="I22412" s="15">
        <v>0.19354838709677419</v>
      </c>
      <c r="J22412">
        <f t="shared" si="350"/>
        <v>20</v>
      </c>
    </row>
    <row r="22413" spans="1:10" x14ac:dyDescent="0.3">
      <c r="A22413" t="s">
        <v>22434</v>
      </c>
      <c r="C22413" s="18">
        <v>323.63171120427086</v>
      </c>
      <c r="D22413" s="1"/>
      <c r="E22413" s="1">
        <v>14</v>
      </c>
      <c r="F22413" s="1">
        <v>3</v>
      </c>
      <c r="G22413" s="1">
        <v>0</v>
      </c>
      <c r="H22413" s="1">
        <v>11</v>
      </c>
      <c r="I22413" s="15">
        <v>0.21428571428571427</v>
      </c>
      <c r="J22413">
        <f t="shared" si="350"/>
        <v>40</v>
      </c>
    </row>
    <row r="22414" spans="1:10" x14ac:dyDescent="0.3">
      <c r="A22414" t="s">
        <v>22435</v>
      </c>
      <c r="C22414" s="18">
        <v>323.47106073677656</v>
      </c>
      <c r="D22414" s="1"/>
      <c r="E22414" s="1">
        <v>32</v>
      </c>
      <c r="F22414" s="1">
        <v>7</v>
      </c>
      <c r="G22414" s="1">
        <v>0</v>
      </c>
      <c r="H22414" s="1">
        <v>25</v>
      </c>
      <c r="I22414" s="15">
        <v>0.21875</v>
      </c>
      <c r="J22414">
        <f t="shared" si="350"/>
        <v>20</v>
      </c>
    </row>
    <row r="22415" spans="1:10" x14ac:dyDescent="0.3">
      <c r="A22415" t="s">
        <v>14687</v>
      </c>
      <c r="C22415" s="18">
        <v>323.43987779929984</v>
      </c>
      <c r="D22415" s="1"/>
      <c r="E22415" s="1">
        <v>43</v>
      </c>
      <c r="F22415" s="1">
        <v>14</v>
      </c>
      <c r="G22415" s="1">
        <v>1</v>
      </c>
      <c r="H22415" s="1">
        <v>28</v>
      </c>
      <c r="I22415" s="15">
        <v>0.33720930232558138</v>
      </c>
      <c r="J22415">
        <f t="shared" si="350"/>
        <v>20</v>
      </c>
    </row>
    <row r="22416" spans="1:10" x14ac:dyDescent="0.3">
      <c r="A22416" t="s">
        <v>22438</v>
      </c>
      <c r="C22416" s="18">
        <v>323.38207655083289</v>
      </c>
      <c r="D22416" s="1"/>
      <c r="E22416" s="1">
        <v>9</v>
      </c>
      <c r="F22416" s="1">
        <v>1</v>
      </c>
      <c r="G22416" s="1">
        <v>0</v>
      </c>
      <c r="H22416" s="1">
        <v>8</v>
      </c>
      <c r="I22416" s="15">
        <v>0.1111111111111111</v>
      </c>
      <c r="J22416">
        <f t="shared" si="350"/>
        <v>40</v>
      </c>
    </row>
    <row r="22417" spans="1:10" x14ac:dyDescent="0.3">
      <c r="A22417" t="s">
        <v>22439</v>
      </c>
      <c r="C22417" s="18">
        <v>323.36199102355187</v>
      </c>
      <c r="D22417" s="1"/>
      <c r="E22417" s="1">
        <v>3</v>
      </c>
      <c r="F22417" s="1">
        <v>0</v>
      </c>
      <c r="G22417" s="1">
        <v>0</v>
      </c>
      <c r="H22417" s="1">
        <v>3</v>
      </c>
      <c r="I22417" s="15">
        <v>0</v>
      </c>
      <c r="J22417">
        <f t="shared" si="350"/>
        <v>40</v>
      </c>
    </row>
    <row r="22418" spans="1:10" x14ac:dyDescent="0.3">
      <c r="A22418" t="s">
        <v>22440</v>
      </c>
      <c r="C22418" s="18">
        <v>323.24441671754863</v>
      </c>
      <c r="D22418" s="1"/>
      <c r="E22418" s="1">
        <v>50</v>
      </c>
      <c r="F22418" s="1">
        <v>14</v>
      </c>
      <c r="G22418" s="1">
        <v>0</v>
      </c>
      <c r="H22418" s="1">
        <v>36</v>
      </c>
      <c r="I22418" s="15">
        <v>0.28000000000000003</v>
      </c>
      <c r="J22418">
        <f t="shared" si="350"/>
        <v>20</v>
      </c>
    </row>
    <row r="22419" spans="1:10" x14ac:dyDescent="0.3">
      <c r="A22419" t="s">
        <v>22442</v>
      </c>
      <c r="C22419" s="18">
        <v>323.13077385520211</v>
      </c>
      <c r="D22419" s="1"/>
      <c r="E22419" s="1">
        <v>20</v>
      </c>
      <c r="F22419" s="1">
        <v>5</v>
      </c>
      <c r="G22419" s="1">
        <v>0</v>
      </c>
      <c r="H22419" s="1">
        <v>15</v>
      </c>
      <c r="I22419" s="15">
        <v>0.25</v>
      </c>
      <c r="J22419">
        <f t="shared" si="350"/>
        <v>40</v>
      </c>
    </row>
    <row r="22420" spans="1:10" x14ac:dyDescent="0.3">
      <c r="A22420" t="s">
        <v>22443</v>
      </c>
      <c r="C22420" s="18">
        <v>323.07992307466247</v>
      </c>
      <c r="D22420" s="1"/>
      <c r="E22420" s="1">
        <v>39</v>
      </c>
      <c r="F22420" s="1">
        <v>15</v>
      </c>
      <c r="G22420" s="1">
        <v>0</v>
      </c>
      <c r="H22420" s="1">
        <v>24</v>
      </c>
      <c r="I22420" s="15">
        <v>0.38461538461538464</v>
      </c>
      <c r="J22420">
        <f t="shared" si="350"/>
        <v>20</v>
      </c>
    </row>
    <row r="22421" spans="1:10" x14ac:dyDescent="0.3">
      <c r="A22421" t="s">
        <v>22444</v>
      </c>
      <c r="C22421" s="18">
        <v>323.07019893373314</v>
      </c>
      <c r="D22421" s="1"/>
      <c r="E22421" s="1">
        <v>13</v>
      </c>
      <c r="F22421" s="1">
        <v>2</v>
      </c>
      <c r="G22421" s="1">
        <v>0</v>
      </c>
      <c r="H22421" s="1">
        <v>11</v>
      </c>
      <c r="I22421" s="15">
        <v>0.15384615384615385</v>
      </c>
      <c r="J22421">
        <f t="shared" si="350"/>
        <v>40</v>
      </c>
    </row>
    <row r="22422" spans="1:10" x14ac:dyDescent="0.3">
      <c r="A22422" t="s">
        <v>22445</v>
      </c>
      <c r="C22422" s="18">
        <v>323.04772820017149</v>
      </c>
      <c r="D22422" s="1"/>
      <c r="E22422" s="1">
        <v>32</v>
      </c>
      <c r="F22422" s="1">
        <v>8</v>
      </c>
      <c r="G22422" s="1">
        <v>1</v>
      </c>
      <c r="H22422" s="1">
        <v>23</v>
      </c>
      <c r="I22422" s="15">
        <v>0.265625</v>
      </c>
      <c r="J22422">
        <f t="shared" si="350"/>
        <v>20</v>
      </c>
    </row>
    <row r="22423" spans="1:10" x14ac:dyDescent="0.3">
      <c r="A22423" t="s">
        <v>22446</v>
      </c>
      <c r="C22423" s="18">
        <v>323.03672334785455</v>
      </c>
      <c r="D22423" s="1"/>
      <c r="E22423" s="1">
        <v>29</v>
      </c>
      <c r="F22423" s="1">
        <v>10</v>
      </c>
      <c r="G22423" s="1">
        <v>0</v>
      </c>
      <c r="H22423" s="1">
        <v>19</v>
      </c>
      <c r="I22423" s="15">
        <v>0.34482758620689657</v>
      </c>
      <c r="J22423">
        <f t="shared" si="350"/>
        <v>40</v>
      </c>
    </row>
    <row r="22424" spans="1:10" x14ac:dyDescent="0.3">
      <c r="A22424" t="s">
        <v>22447</v>
      </c>
      <c r="C22424" s="18">
        <v>322.99073665127429</v>
      </c>
      <c r="D22424" s="1"/>
      <c r="E22424" s="1">
        <v>10</v>
      </c>
      <c r="F22424" s="1">
        <v>1</v>
      </c>
      <c r="G22424" s="1">
        <v>0</v>
      </c>
      <c r="H22424" s="1">
        <v>9</v>
      </c>
      <c r="I22424" s="15">
        <v>0.1</v>
      </c>
      <c r="J22424">
        <f t="shared" si="350"/>
        <v>40</v>
      </c>
    </row>
    <row r="22425" spans="1:10" x14ac:dyDescent="0.3">
      <c r="A22425" t="s">
        <v>22450</v>
      </c>
      <c r="C22425" s="18">
        <v>322.86549853647591</v>
      </c>
      <c r="D22425" s="1"/>
      <c r="E22425" s="1">
        <v>11</v>
      </c>
      <c r="F22425" s="1">
        <v>1</v>
      </c>
      <c r="G22425" s="1">
        <v>0</v>
      </c>
      <c r="H22425" s="1">
        <v>10</v>
      </c>
      <c r="I22425" s="15">
        <v>9.0909090909090912E-2</v>
      </c>
      <c r="J22425">
        <f t="shared" si="350"/>
        <v>40</v>
      </c>
    </row>
    <row r="22426" spans="1:10" x14ac:dyDescent="0.3">
      <c r="A22426" t="s">
        <v>22488</v>
      </c>
      <c r="C22426" s="18">
        <v>322.84862230297051</v>
      </c>
      <c r="D22426" s="1"/>
      <c r="E22426" s="1">
        <v>87</v>
      </c>
      <c r="F22426" s="1">
        <v>36</v>
      </c>
      <c r="G22426" s="1">
        <v>1</v>
      </c>
      <c r="H22426" s="1">
        <v>50</v>
      </c>
      <c r="I22426" s="15">
        <v>0.41954022988505746</v>
      </c>
      <c r="J22426">
        <f t="shared" si="350"/>
        <v>20</v>
      </c>
    </row>
    <row r="22427" spans="1:10" x14ac:dyDescent="0.3">
      <c r="A22427" t="s">
        <v>22451</v>
      </c>
      <c r="C22427" s="18">
        <v>322.78598730136935</v>
      </c>
      <c r="D22427" s="1"/>
      <c r="E22427" s="1">
        <v>8</v>
      </c>
      <c r="F22427" s="1">
        <v>0</v>
      </c>
      <c r="G22427" s="1">
        <v>0</v>
      </c>
      <c r="H22427" s="1">
        <v>8</v>
      </c>
      <c r="I22427" s="15">
        <v>0</v>
      </c>
      <c r="J22427">
        <f t="shared" si="350"/>
        <v>40</v>
      </c>
    </row>
    <row r="22428" spans="1:10" x14ac:dyDescent="0.3">
      <c r="A22428" t="s">
        <v>22492</v>
      </c>
      <c r="C22428" s="18">
        <v>322.76252156774001</v>
      </c>
      <c r="D22428" s="1"/>
      <c r="E22428" s="1">
        <v>18</v>
      </c>
      <c r="F22428" s="1">
        <v>2</v>
      </c>
      <c r="G22428" s="1">
        <v>0</v>
      </c>
      <c r="H22428" s="1">
        <v>16</v>
      </c>
      <c r="I22428" s="15">
        <v>0.1111111111111111</v>
      </c>
      <c r="J22428">
        <f t="shared" si="350"/>
        <v>40</v>
      </c>
    </row>
    <row r="22429" spans="1:10" x14ac:dyDescent="0.3">
      <c r="A22429" t="s">
        <v>22453</v>
      </c>
      <c r="C22429" s="18">
        <v>322.72708440415494</v>
      </c>
      <c r="D22429" s="1"/>
      <c r="E22429" s="1">
        <v>15</v>
      </c>
      <c r="F22429" s="1">
        <v>2</v>
      </c>
      <c r="G22429" s="1">
        <v>2</v>
      </c>
      <c r="H22429" s="1">
        <v>11</v>
      </c>
      <c r="I22429" s="15">
        <v>0.2</v>
      </c>
      <c r="J22429">
        <f t="shared" si="350"/>
        <v>40</v>
      </c>
    </row>
    <row r="22430" spans="1:10" x14ac:dyDescent="0.3">
      <c r="A22430" t="s">
        <v>22454</v>
      </c>
      <c r="C22430" s="18">
        <v>322.72278299129766</v>
      </c>
      <c r="D22430" s="1"/>
      <c r="E22430" s="1">
        <v>13</v>
      </c>
      <c r="F22430" s="1">
        <v>2</v>
      </c>
      <c r="G22430" s="1">
        <v>0</v>
      </c>
      <c r="H22430" s="1">
        <v>11</v>
      </c>
      <c r="I22430" s="15">
        <v>0.15384615384615385</v>
      </c>
      <c r="J22430">
        <f t="shared" si="350"/>
        <v>40</v>
      </c>
    </row>
    <row r="22431" spans="1:10" x14ac:dyDescent="0.3">
      <c r="A22431" t="s">
        <v>22862</v>
      </c>
      <c r="C22431" s="18">
        <v>322.66096708642027</v>
      </c>
      <c r="D22431" s="1"/>
      <c r="E22431" s="1">
        <v>69</v>
      </c>
      <c r="F22431" s="1">
        <v>24</v>
      </c>
      <c r="G22431" s="1">
        <v>2</v>
      </c>
      <c r="H22431" s="1">
        <v>43</v>
      </c>
      <c r="I22431" s="15">
        <v>0.36231884057971014</v>
      </c>
      <c r="J22431">
        <f t="shared" si="350"/>
        <v>20</v>
      </c>
    </row>
    <row r="22432" spans="1:10" x14ac:dyDescent="0.3">
      <c r="A22432" s="21" t="s">
        <v>22455</v>
      </c>
      <c r="C22432" s="18">
        <v>322.63331777657703</v>
      </c>
      <c r="D22432" s="1"/>
      <c r="E22432" s="1">
        <v>18</v>
      </c>
      <c r="F22432" s="1">
        <v>4</v>
      </c>
      <c r="G22432" s="1">
        <v>0</v>
      </c>
      <c r="H22432" s="1">
        <v>14</v>
      </c>
      <c r="I22432" s="15">
        <v>0.22222222222222221</v>
      </c>
      <c r="J22432">
        <f t="shared" si="350"/>
        <v>40</v>
      </c>
    </row>
    <row r="22433" spans="1:10" x14ac:dyDescent="0.3">
      <c r="A22433" t="s">
        <v>22456</v>
      </c>
      <c r="C22433" s="18">
        <v>322.6280647092903</v>
      </c>
      <c r="D22433" s="1"/>
      <c r="E22433" s="1">
        <v>11</v>
      </c>
      <c r="F22433" s="1">
        <v>1</v>
      </c>
      <c r="G22433" s="1">
        <v>0</v>
      </c>
      <c r="H22433" s="1">
        <v>10</v>
      </c>
      <c r="I22433" s="15">
        <v>9.0909090909090912E-2</v>
      </c>
      <c r="J22433">
        <f t="shared" si="350"/>
        <v>40</v>
      </c>
    </row>
    <row r="22434" spans="1:10" x14ac:dyDescent="0.3">
      <c r="A22434" t="s">
        <v>22457</v>
      </c>
      <c r="C22434" s="18">
        <v>322.56183744819589</v>
      </c>
      <c r="D22434" s="1"/>
      <c r="E22434" s="1">
        <v>14</v>
      </c>
      <c r="F22434" s="1">
        <v>2</v>
      </c>
      <c r="G22434" s="1">
        <v>1</v>
      </c>
      <c r="H22434" s="1">
        <v>11</v>
      </c>
      <c r="I22434" s="15">
        <v>0.17857142857142858</v>
      </c>
      <c r="J22434">
        <f t="shared" si="350"/>
        <v>40</v>
      </c>
    </row>
    <row r="22435" spans="1:10" x14ac:dyDescent="0.3">
      <c r="A22435" t="s">
        <v>22458</v>
      </c>
      <c r="C22435" s="18">
        <v>322.55904826726248</v>
      </c>
      <c r="D22435" s="1"/>
      <c r="E22435" s="1">
        <v>11</v>
      </c>
      <c r="F22435" s="1">
        <v>0</v>
      </c>
      <c r="G22435" s="1">
        <v>0</v>
      </c>
      <c r="H22435" s="1">
        <v>11</v>
      </c>
      <c r="I22435" s="15">
        <v>0</v>
      </c>
      <c r="J22435">
        <f t="shared" si="350"/>
        <v>40</v>
      </c>
    </row>
    <row r="22436" spans="1:10" x14ac:dyDescent="0.3">
      <c r="A22436" t="s">
        <v>22459</v>
      </c>
      <c r="C22436" s="18">
        <v>322.54350341507444</v>
      </c>
      <c r="D22436" s="1"/>
      <c r="E22436" s="1">
        <v>18</v>
      </c>
      <c r="F22436" s="1">
        <v>4</v>
      </c>
      <c r="G22436" s="1">
        <v>0</v>
      </c>
      <c r="H22436" s="1">
        <v>14</v>
      </c>
      <c r="I22436" s="15">
        <v>0.22222222222222221</v>
      </c>
      <c r="J22436">
        <f t="shared" si="350"/>
        <v>40</v>
      </c>
    </row>
    <row r="22437" spans="1:10" x14ac:dyDescent="0.3">
      <c r="A22437" t="s">
        <v>22460</v>
      </c>
      <c r="C22437" s="18">
        <v>322.52753213639113</v>
      </c>
      <c r="D22437" s="1"/>
      <c r="E22437" s="1">
        <v>35</v>
      </c>
      <c r="F22437" s="1">
        <v>11</v>
      </c>
      <c r="G22437" s="1">
        <v>0</v>
      </c>
      <c r="H22437" s="1">
        <v>24</v>
      </c>
      <c r="I22437" s="15">
        <v>0.31428571428571428</v>
      </c>
      <c r="J22437">
        <f t="shared" si="350"/>
        <v>20</v>
      </c>
    </row>
    <row r="22438" spans="1:10" x14ac:dyDescent="0.3">
      <c r="A22438" t="s">
        <v>22461</v>
      </c>
      <c r="C22438" s="18">
        <v>322.46819195466787</v>
      </c>
      <c r="D22438" s="1"/>
      <c r="E22438" s="1">
        <v>21</v>
      </c>
      <c r="F22438" s="1">
        <v>6</v>
      </c>
      <c r="G22438" s="1">
        <v>0</v>
      </c>
      <c r="H22438" s="1">
        <v>15</v>
      </c>
      <c r="I22438" s="15">
        <v>0.2857142857142857</v>
      </c>
      <c r="J22438">
        <f t="shared" si="350"/>
        <v>40</v>
      </c>
    </row>
    <row r="22439" spans="1:10" x14ac:dyDescent="0.3">
      <c r="A22439" t="s">
        <v>22495</v>
      </c>
      <c r="C22439" s="18">
        <v>322.45590543611701</v>
      </c>
      <c r="D22439" s="1"/>
      <c r="E22439" s="1">
        <v>9</v>
      </c>
      <c r="F22439" s="1">
        <v>0</v>
      </c>
      <c r="G22439" s="1">
        <v>0</v>
      </c>
      <c r="H22439" s="1">
        <v>9</v>
      </c>
      <c r="I22439" s="15">
        <v>0</v>
      </c>
      <c r="J22439">
        <f t="shared" si="350"/>
        <v>40</v>
      </c>
    </row>
    <row r="22440" spans="1:10" x14ac:dyDescent="0.3">
      <c r="A22440" t="s">
        <v>22462</v>
      </c>
      <c r="C22440" s="18">
        <v>322.43854075512706</v>
      </c>
      <c r="D22440" s="1"/>
      <c r="E22440" s="1">
        <v>8</v>
      </c>
      <c r="F22440" s="1">
        <v>0</v>
      </c>
      <c r="G22440" s="1">
        <v>0</v>
      </c>
      <c r="H22440" s="1">
        <v>8</v>
      </c>
      <c r="I22440" s="15">
        <v>0</v>
      </c>
      <c r="J22440">
        <f t="shared" si="350"/>
        <v>40</v>
      </c>
    </row>
    <row r="22441" spans="1:10" x14ac:dyDescent="0.3">
      <c r="A22441" t="s">
        <v>22464</v>
      </c>
      <c r="C22441" s="18">
        <v>322.35795385413752</v>
      </c>
      <c r="D22441" s="1"/>
      <c r="E22441" s="1">
        <v>20</v>
      </c>
      <c r="F22441" s="1">
        <v>5</v>
      </c>
      <c r="G22441" s="1">
        <v>1</v>
      </c>
      <c r="H22441" s="1">
        <v>14</v>
      </c>
      <c r="I22441" s="15">
        <v>0.27500000000000002</v>
      </c>
      <c r="J22441">
        <f t="shared" si="350"/>
        <v>40</v>
      </c>
    </row>
    <row r="22442" spans="1:10" x14ac:dyDescent="0.3">
      <c r="A22442" t="s">
        <v>22465</v>
      </c>
      <c r="C22442" s="18">
        <v>322.35546461054236</v>
      </c>
      <c r="D22442" s="1"/>
      <c r="E22442" s="1">
        <v>38</v>
      </c>
      <c r="F22442" s="1">
        <v>12</v>
      </c>
      <c r="G22442" s="1">
        <v>1</v>
      </c>
      <c r="H22442" s="1">
        <v>25</v>
      </c>
      <c r="I22442" s="15">
        <v>0.32894736842105265</v>
      </c>
      <c r="J22442">
        <f t="shared" si="350"/>
        <v>20</v>
      </c>
    </row>
    <row r="22443" spans="1:10" x14ac:dyDescent="0.3">
      <c r="A22443" t="s">
        <v>22665</v>
      </c>
      <c r="C22443" s="18">
        <v>322.35266923894687</v>
      </c>
      <c r="D22443" s="1"/>
      <c r="E22443" s="1">
        <v>20</v>
      </c>
      <c r="F22443" s="1">
        <v>4</v>
      </c>
      <c r="G22443" s="1">
        <v>0</v>
      </c>
      <c r="H22443" s="1">
        <v>16</v>
      </c>
      <c r="I22443" s="15">
        <v>0.2</v>
      </c>
      <c r="J22443">
        <f t="shared" si="350"/>
        <v>40</v>
      </c>
    </row>
    <row r="22444" spans="1:10" x14ac:dyDescent="0.3">
      <c r="A22444" t="s">
        <v>22466</v>
      </c>
      <c r="C22444" s="18">
        <v>322.30490347601858</v>
      </c>
      <c r="D22444" s="1"/>
      <c r="E22444" s="1">
        <v>82</v>
      </c>
      <c r="F22444" s="1">
        <v>28</v>
      </c>
      <c r="G22444" s="1">
        <v>3</v>
      </c>
      <c r="H22444" s="1">
        <v>51</v>
      </c>
      <c r="I22444" s="15">
        <v>0.3597560975609756</v>
      </c>
      <c r="J22444">
        <f t="shared" si="350"/>
        <v>20</v>
      </c>
    </row>
    <row r="22445" spans="1:10" x14ac:dyDescent="0.3">
      <c r="A22445" t="s">
        <v>22467</v>
      </c>
      <c r="C22445" s="18">
        <v>322.30243521526836</v>
      </c>
      <c r="D22445" s="1"/>
      <c r="E22445" s="1">
        <v>15</v>
      </c>
      <c r="F22445" s="1">
        <v>2</v>
      </c>
      <c r="G22445" s="1">
        <v>2</v>
      </c>
      <c r="H22445" s="1">
        <v>11</v>
      </c>
      <c r="I22445" s="15">
        <v>0.2</v>
      </c>
      <c r="J22445">
        <f t="shared" si="350"/>
        <v>40</v>
      </c>
    </row>
    <row r="22446" spans="1:10" x14ac:dyDescent="0.3">
      <c r="A22446" t="s">
        <v>22468</v>
      </c>
      <c r="C22446" s="18">
        <v>322.2679843132978</v>
      </c>
      <c r="D22446" s="1"/>
      <c r="E22446" s="1">
        <v>33</v>
      </c>
      <c r="F22446" s="1">
        <v>8</v>
      </c>
      <c r="G22446" s="1">
        <v>2</v>
      </c>
      <c r="H22446" s="1">
        <v>23</v>
      </c>
      <c r="I22446" s="15">
        <v>0.27272727272727271</v>
      </c>
      <c r="J22446">
        <f t="shared" si="350"/>
        <v>20</v>
      </c>
    </row>
    <row r="22447" spans="1:10" x14ac:dyDescent="0.3">
      <c r="A22447" t="s">
        <v>22469</v>
      </c>
      <c r="C22447" s="18">
        <v>322.25240094481495</v>
      </c>
      <c r="D22447" s="1"/>
      <c r="E22447" s="1">
        <v>22</v>
      </c>
      <c r="F22447" s="1">
        <v>6</v>
      </c>
      <c r="G22447" s="1">
        <v>0</v>
      </c>
      <c r="H22447" s="1">
        <v>16</v>
      </c>
      <c r="I22447" s="15">
        <v>0.27272727272727271</v>
      </c>
      <c r="J22447">
        <f t="shared" si="350"/>
        <v>40</v>
      </c>
    </row>
    <row r="22448" spans="1:10" x14ac:dyDescent="0.3">
      <c r="A22448" t="s">
        <v>22470</v>
      </c>
      <c r="C22448" s="18">
        <v>322.2137495774133</v>
      </c>
      <c r="D22448" s="1"/>
      <c r="E22448" s="1">
        <v>30</v>
      </c>
      <c r="F22448" s="1">
        <v>7</v>
      </c>
      <c r="G22448" s="1">
        <v>3</v>
      </c>
      <c r="H22448" s="1">
        <v>20</v>
      </c>
      <c r="I22448" s="15">
        <v>0.28333333333333333</v>
      </c>
      <c r="J22448">
        <f t="shared" si="350"/>
        <v>40</v>
      </c>
    </row>
    <row r="22449" spans="1:10" x14ac:dyDescent="0.3">
      <c r="A22449" t="s">
        <v>22471</v>
      </c>
      <c r="C22449" s="18">
        <v>322.19816197058884</v>
      </c>
      <c r="D22449" s="1"/>
      <c r="E22449" s="1">
        <v>12</v>
      </c>
      <c r="F22449" s="1">
        <v>2</v>
      </c>
      <c r="G22449" s="1">
        <v>0</v>
      </c>
      <c r="H22449" s="1">
        <v>10</v>
      </c>
      <c r="I22449" s="15">
        <v>0.16666666666666666</v>
      </c>
      <c r="J22449">
        <f t="shared" si="350"/>
        <v>40</v>
      </c>
    </row>
    <row r="22450" spans="1:10" x14ac:dyDescent="0.3">
      <c r="A22450" t="s">
        <v>22472</v>
      </c>
      <c r="C22450" s="18">
        <v>322.1408970071891</v>
      </c>
      <c r="D22450" s="1"/>
      <c r="E22450" s="1">
        <v>10</v>
      </c>
      <c r="F22450" s="1">
        <v>1</v>
      </c>
      <c r="G22450" s="1">
        <v>0</v>
      </c>
      <c r="H22450" s="1">
        <v>9</v>
      </c>
      <c r="I22450" s="15">
        <v>0.1</v>
      </c>
      <c r="J22450">
        <f t="shared" si="350"/>
        <v>40</v>
      </c>
    </row>
    <row r="22451" spans="1:10" x14ac:dyDescent="0.3">
      <c r="A22451" t="s">
        <v>22520</v>
      </c>
      <c r="C22451" s="18">
        <v>322.09794924249468</v>
      </c>
      <c r="D22451" s="1"/>
      <c r="E22451" s="1">
        <v>21</v>
      </c>
      <c r="F22451" s="1">
        <v>6</v>
      </c>
      <c r="G22451" s="1">
        <v>0</v>
      </c>
      <c r="H22451" s="1">
        <v>15</v>
      </c>
      <c r="I22451" s="15">
        <v>0.2857142857142857</v>
      </c>
      <c r="J22451">
        <f t="shared" si="350"/>
        <v>40</v>
      </c>
    </row>
    <row r="22452" spans="1:10" x14ac:dyDescent="0.3">
      <c r="A22452" t="s">
        <v>22473</v>
      </c>
      <c r="C22452" s="18">
        <v>322.09691357853598</v>
      </c>
      <c r="D22452" s="1"/>
      <c r="E22452" s="1">
        <v>11</v>
      </c>
      <c r="F22452" s="1">
        <v>1</v>
      </c>
      <c r="G22452" s="1">
        <v>0</v>
      </c>
      <c r="H22452" s="1">
        <v>10</v>
      </c>
      <c r="I22452" s="15">
        <v>9.0909090909090912E-2</v>
      </c>
      <c r="J22452">
        <f t="shared" si="350"/>
        <v>40</v>
      </c>
    </row>
    <row r="22453" spans="1:10" x14ac:dyDescent="0.3">
      <c r="A22453" t="s">
        <v>22942</v>
      </c>
      <c r="C22453" s="18">
        <v>322.0652831850557</v>
      </c>
      <c r="D22453" s="1"/>
      <c r="E22453" s="1">
        <v>65</v>
      </c>
      <c r="F22453" s="1">
        <v>19</v>
      </c>
      <c r="G22453" s="1">
        <v>1</v>
      </c>
      <c r="H22453" s="1">
        <v>45</v>
      </c>
      <c r="I22453" s="15">
        <v>0.3</v>
      </c>
      <c r="J22453">
        <f t="shared" si="350"/>
        <v>20</v>
      </c>
    </row>
    <row r="22454" spans="1:10" x14ac:dyDescent="0.3">
      <c r="A22454" t="s">
        <v>22477</v>
      </c>
      <c r="C22454" s="18">
        <v>321.9868213232985</v>
      </c>
      <c r="D22454" s="1"/>
      <c r="E22454" s="1">
        <v>59</v>
      </c>
      <c r="F22454" s="1">
        <v>18</v>
      </c>
      <c r="G22454" s="1">
        <v>1</v>
      </c>
      <c r="H22454" s="1">
        <v>40</v>
      </c>
      <c r="I22454" s="15">
        <v>0.3135593220338983</v>
      </c>
      <c r="J22454">
        <f t="shared" si="350"/>
        <v>20</v>
      </c>
    </row>
    <row r="22455" spans="1:10" x14ac:dyDescent="0.3">
      <c r="A22455" t="s">
        <v>22474</v>
      </c>
      <c r="C22455" s="18">
        <v>321.97141296500541</v>
      </c>
      <c r="D22455" s="1"/>
      <c r="E22455" s="1">
        <v>23</v>
      </c>
      <c r="F22455" s="1">
        <v>7</v>
      </c>
      <c r="G22455" s="1">
        <v>0</v>
      </c>
      <c r="H22455" s="1">
        <v>16</v>
      </c>
      <c r="I22455" s="15">
        <v>0.30434782608695654</v>
      </c>
      <c r="J22455">
        <f t="shared" si="350"/>
        <v>40</v>
      </c>
    </row>
    <row r="22456" spans="1:10" x14ac:dyDescent="0.3">
      <c r="A22456" t="s">
        <v>22475</v>
      </c>
      <c r="C22456" s="18">
        <v>321.96837514628015</v>
      </c>
      <c r="D22456" s="1"/>
      <c r="E22456" s="1">
        <v>13</v>
      </c>
      <c r="F22456" s="1">
        <v>1</v>
      </c>
      <c r="G22456" s="1">
        <v>2</v>
      </c>
      <c r="H22456" s="1">
        <v>10</v>
      </c>
      <c r="I22456" s="15">
        <v>0.15384615384615385</v>
      </c>
      <c r="J22456">
        <f t="shared" si="350"/>
        <v>40</v>
      </c>
    </row>
    <row r="22457" spans="1:10" x14ac:dyDescent="0.3">
      <c r="A22457" t="s">
        <v>22485</v>
      </c>
      <c r="C22457" s="18">
        <v>321.78846840111652</v>
      </c>
      <c r="D22457" s="1"/>
      <c r="E22457" s="1">
        <v>18</v>
      </c>
      <c r="F22457" s="1">
        <v>3</v>
      </c>
      <c r="G22457" s="1">
        <v>1</v>
      </c>
      <c r="H22457" s="1">
        <v>14</v>
      </c>
      <c r="I22457" s="15">
        <v>0.19444444444444445</v>
      </c>
      <c r="J22457">
        <f t="shared" si="350"/>
        <v>40</v>
      </c>
    </row>
    <row r="22458" spans="1:10" x14ac:dyDescent="0.3">
      <c r="A22458" t="s">
        <v>22478</v>
      </c>
      <c r="C22458" s="18">
        <v>321.75843823104293</v>
      </c>
      <c r="D22458" s="1"/>
      <c r="E22458" s="1">
        <v>20</v>
      </c>
      <c r="F22458" s="1">
        <v>5</v>
      </c>
      <c r="G22458" s="1">
        <v>0</v>
      </c>
      <c r="H22458" s="1">
        <v>15</v>
      </c>
      <c r="I22458" s="15">
        <v>0.25</v>
      </c>
      <c r="J22458">
        <f t="shared" si="350"/>
        <v>40</v>
      </c>
    </row>
    <row r="22459" spans="1:10" x14ac:dyDescent="0.3">
      <c r="A22459" t="s">
        <v>22480</v>
      </c>
      <c r="C22459" s="18">
        <v>321.70668368414232</v>
      </c>
      <c r="D22459" s="1"/>
      <c r="E22459" s="1">
        <v>17</v>
      </c>
      <c r="F22459" s="1">
        <v>4</v>
      </c>
      <c r="G22459" s="1">
        <v>0</v>
      </c>
      <c r="H22459" s="1">
        <v>13</v>
      </c>
      <c r="I22459" s="15">
        <v>0.23529411764705882</v>
      </c>
      <c r="J22459">
        <f t="shared" si="350"/>
        <v>40</v>
      </c>
    </row>
    <row r="22460" spans="1:10" x14ac:dyDescent="0.3">
      <c r="A22460" t="s">
        <v>22481</v>
      </c>
      <c r="C22460" s="18">
        <v>321.70236309721156</v>
      </c>
      <c r="D22460" s="1"/>
      <c r="E22460" s="1">
        <v>13</v>
      </c>
      <c r="F22460" s="1">
        <v>1</v>
      </c>
      <c r="G22460" s="1">
        <v>2</v>
      </c>
      <c r="H22460" s="1">
        <v>10</v>
      </c>
      <c r="I22460" s="15">
        <v>0.15384615384615385</v>
      </c>
      <c r="J22460">
        <f t="shared" si="350"/>
        <v>40</v>
      </c>
    </row>
    <row r="22461" spans="1:10" x14ac:dyDescent="0.3">
      <c r="A22461" t="s">
        <v>22482</v>
      </c>
      <c r="C22461" s="18">
        <v>321.67983696560196</v>
      </c>
      <c r="D22461" s="1"/>
      <c r="E22461" s="1">
        <v>16</v>
      </c>
      <c r="F22461" s="1">
        <v>1</v>
      </c>
      <c r="G22461" s="1">
        <v>4</v>
      </c>
      <c r="H22461" s="1">
        <v>11</v>
      </c>
      <c r="I22461" s="15">
        <v>0.1875</v>
      </c>
      <c r="J22461">
        <f t="shared" si="350"/>
        <v>40</v>
      </c>
    </row>
    <row r="22462" spans="1:10" x14ac:dyDescent="0.3">
      <c r="A22462" t="s">
        <v>22483</v>
      </c>
      <c r="C22462" s="18">
        <v>321.67411947160707</v>
      </c>
      <c r="D22462" s="1"/>
      <c r="E22462" s="1">
        <v>12</v>
      </c>
      <c r="F22462" s="1">
        <v>2</v>
      </c>
      <c r="G22462" s="1">
        <v>0</v>
      </c>
      <c r="H22462" s="1">
        <v>10</v>
      </c>
      <c r="I22462" s="15">
        <v>0.16666666666666666</v>
      </c>
      <c r="J22462">
        <f t="shared" si="350"/>
        <v>40</v>
      </c>
    </row>
    <row r="22463" spans="1:10" x14ac:dyDescent="0.3">
      <c r="A22463" t="s">
        <v>22486</v>
      </c>
      <c r="C22463" s="18">
        <v>321.52235395458229</v>
      </c>
      <c r="D22463" s="1"/>
      <c r="E22463" s="1">
        <v>27</v>
      </c>
      <c r="F22463" s="1">
        <v>7</v>
      </c>
      <c r="G22463" s="1">
        <v>2</v>
      </c>
      <c r="H22463" s="1">
        <v>18</v>
      </c>
      <c r="I22463" s="15">
        <v>0.29629629629629628</v>
      </c>
      <c r="J22463">
        <f t="shared" si="350"/>
        <v>40</v>
      </c>
    </row>
    <row r="22464" spans="1:10" x14ac:dyDescent="0.3">
      <c r="A22464" t="s">
        <v>22487</v>
      </c>
      <c r="C22464" s="18">
        <v>321.45950282230496</v>
      </c>
      <c r="D22464" s="1"/>
      <c r="E22464" s="1">
        <v>22</v>
      </c>
      <c r="F22464" s="1">
        <v>4</v>
      </c>
      <c r="G22464" s="1">
        <v>4</v>
      </c>
      <c r="H22464" s="1">
        <v>14</v>
      </c>
      <c r="I22464" s="15">
        <v>0.27272727272727271</v>
      </c>
      <c r="J22464">
        <f t="shared" si="350"/>
        <v>40</v>
      </c>
    </row>
    <row r="22465" spans="1:10" x14ac:dyDescent="0.3">
      <c r="A22465" t="s">
        <v>22489</v>
      </c>
      <c r="C22465" s="18">
        <v>321.37023015015103</v>
      </c>
      <c r="D22465" s="1"/>
      <c r="E22465" s="1">
        <v>13</v>
      </c>
      <c r="F22465" s="1">
        <v>2</v>
      </c>
      <c r="G22465" s="1">
        <v>0</v>
      </c>
      <c r="H22465" s="1">
        <v>11</v>
      </c>
      <c r="I22465" s="15">
        <v>0.15384615384615385</v>
      </c>
      <c r="J22465">
        <f t="shared" si="350"/>
        <v>40</v>
      </c>
    </row>
    <row r="22466" spans="1:10" x14ac:dyDescent="0.3">
      <c r="A22466" t="s">
        <v>22491</v>
      </c>
      <c r="C22466" s="18">
        <v>321.33829464785282</v>
      </c>
      <c r="D22466" s="1"/>
      <c r="E22466" s="1">
        <v>13</v>
      </c>
      <c r="F22466" s="1">
        <v>2</v>
      </c>
      <c r="G22466" s="1">
        <v>0</v>
      </c>
      <c r="H22466" s="1">
        <v>11</v>
      </c>
      <c r="I22466" s="15">
        <v>0.15384615384615385</v>
      </c>
      <c r="J22466">
        <f t="shared" si="350"/>
        <v>40</v>
      </c>
    </row>
    <row r="22467" spans="1:10" x14ac:dyDescent="0.3">
      <c r="A22467" s="21" t="s">
        <v>22493</v>
      </c>
      <c r="C22467" s="18">
        <v>321.28658811402471</v>
      </c>
      <c r="D22467" s="1"/>
      <c r="E22467" s="1">
        <v>8</v>
      </c>
      <c r="F22467" s="1">
        <v>0</v>
      </c>
      <c r="G22467" s="1">
        <v>0</v>
      </c>
      <c r="H22467" s="1">
        <v>8</v>
      </c>
      <c r="I22467" s="15">
        <v>0</v>
      </c>
      <c r="J22467">
        <f t="shared" si="350"/>
        <v>40</v>
      </c>
    </row>
    <row r="22468" spans="1:10" x14ac:dyDescent="0.3">
      <c r="A22468" t="s">
        <v>22494</v>
      </c>
      <c r="C22468" s="18">
        <v>321.27323457743529</v>
      </c>
      <c r="D22468" s="1"/>
      <c r="E22468" s="1">
        <v>11</v>
      </c>
      <c r="F22468" s="1">
        <v>1</v>
      </c>
      <c r="G22468" s="1">
        <v>0</v>
      </c>
      <c r="H22468" s="1">
        <v>10</v>
      </c>
      <c r="I22468" s="15">
        <v>9.0909090909090912E-2</v>
      </c>
      <c r="J22468">
        <f t="shared" ref="J22468:J22531" si="351">IF(E22468&lt;=30,40,20)</f>
        <v>40</v>
      </c>
    </row>
    <row r="22469" spans="1:10" x14ac:dyDescent="0.3">
      <c r="A22469" t="s">
        <v>22364</v>
      </c>
      <c r="C22469" s="18">
        <v>321.23433323643394</v>
      </c>
      <c r="D22469" s="1"/>
      <c r="E22469" s="1">
        <v>40</v>
      </c>
      <c r="F22469" s="1">
        <v>11</v>
      </c>
      <c r="G22469" s="1">
        <v>2</v>
      </c>
      <c r="H22469" s="1">
        <v>27</v>
      </c>
      <c r="I22469" s="15">
        <v>0.3</v>
      </c>
      <c r="J22469">
        <f t="shared" si="351"/>
        <v>20</v>
      </c>
    </row>
    <row r="22470" spans="1:10" x14ac:dyDescent="0.3">
      <c r="A22470" t="s">
        <v>22496</v>
      </c>
      <c r="C22470" s="18">
        <v>321.167967990953</v>
      </c>
      <c r="D22470" s="1"/>
      <c r="E22470" s="1">
        <v>57</v>
      </c>
      <c r="F22470" s="1">
        <v>20</v>
      </c>
      <c r="G22470" s="1">
        <v>0</v>
      </c>
      <c r="H22470" s="1">
        <v>37</v>
      </c>
      <c r="I22470" s="15">
        <v>0.35087719298245612</v>
      </c>
      <c r="J22470">
        <f t="shared" si="351"/>
        <v>20</v>
      </c>
    </row>
    <row r="22471" spans="1:10" x14ac:dyDescent="0.3">
      <c r="A22471" t="s">
        <v>22500</v>
      </c>
      <c r="C22471" s="18">
        <v>321.16641939508418</v>
      </c>
      <c r="D22471" s="1"/>
      <c r="E22471" s="1">
        <v>18</v>
      </c>
      <c r="F22471" s="1">
        <v>4</v>
      </c>
      <c r="G22471" s="1">
        <v>0</v>
      </c>
      <c r="H22471" s="1">
        <v>14</v>
      </c>
      <c r="I22471" s="15">
        <v>0.22222222222222221</v>
      </c>
      <c r="J22471">
        <f t="shared" si="351"/>
        <v>40</v>
      </c>
    </row>
    <row r="22472" spans="1:10" x14ac:dyDescent="0.3">
      <c r="A22472" t="s">
        <v>22497</v>
      </c>
      <c r="C22472" s="18">
        <v>321.16289066048159</v>
      </c>
      <c r="D22472" s="1"/>
      <c r="E22472" s="1">
        <v>18</v>
      </c>
      <c r="F22472" s="1">
        <v>4</v>
      </c>
      <c r="G22472" s="1">
        <v>0</v>
      </c>
      <c r="H22472" s="1">
        <v>14</v>
      </c>
      <c r="I22472" s="15">
        <v>0.22222222222222221</v>
      </c>
      <c r="J22472">
        <f t="shared" si="351"/>
        <v>40</v>
      </c>
    </row>
    <row r="22473" spans="1:10" x14ac:dyDescent="0.3">
      <c r="A22473" t="s">
        <v>22499</v>
      </c>
      <c r="C22473" s="18">
        <v>321.15447123937167</v>
      </c>
      <c r="D22473" s="1"/>
      <c r="E22473" s="1">
        <v>10</v>
      </c>
      <c r="F22473" s="1">
        <v>1</v>
      </c>
      <c r="G22473" s="1">
        <v>0</v>
      </c>
      <c r="H22473" s="1">
        <v>9</v>
      </c>
      <c r="I22473" s="15">
        <v>0.1</v>
      </c>
      <c r="J22473">
        <f t="shared" si="351"/>
        <v>40</v>
      </c>
    </row>
    <row r="22474" spans="1:10" x14ac:dyDescent="0.3">
      <c r="A22474" t="s">
        <v>22498</v>
      </c>
      <c r="C22474" s="18">
        <v>321.1391764611887</v>
      </c>
      <c r="D22474" s="1"/>
      <c r="E22474" s="1">
        <v>18</v>
      </c>
      <c r="F22474" s="1">
        <v>3</v>
      </c>
      <c r="G22474" s="1">
        <v>3</v>
      </c>
      <c r="H22474" s="1">
        <v>12</v>
      </c>
      <c r="I22474" s="15">
        <v>0.25</v>
      </c>
      <c r="J22474">
        <f t="shared" si="351"/>
        <v>40</v>
      </c>
    </row>
    <row r="22475" spans="1:10" x14ac:dyDescent="0.3">
      <c r="A22475" t="s">
        <v>22501</v>
      </c>
      <c r="C22475" s="18">
        <v>321.09832592557814</v>
      </c>
      <c r="D22475" s="1"/>
      <c r="E22475" s="1">
        <v>10</v>
      </c>
      <c r="F22475" s="1">
        <v>1</v>
      </c>
      <c r="G22475" s="1">
        <v>0</v>
      </c>
      <c r="H22475" s="1">
        <v>9</v>
      </c>
      <c r="I22475" s="15">
        <v>0.1</v>
      </c>
      <c r="J22475">
        <f t="shared" si="351"/>
        <v>40</v>
      </c>
    </row>
    <row r="22476" spans="1:10" x14ac:dyDescent="0.3">
      <c r="A22476" t="s">
        <v>22609</v>
      </c>
      <c r="C22476" s="18">
        <v>321.07351736880173</v>
      </c>
      <c r="D22476" s="1"/>
      <c r="E22476" s="1">
        <v>32</v>
      </c>
      <c r="F22476" s="1">
        <v>8</v>
      </c>
      <c r="G22476" s="1">
        <v>4</v>
      </c>
      <c r="H22476" s="1">
        <v>20</v>
      </c>
      <c r="I22476" s="15">
        <v>0.3125</v>
      </c>
      <c r="J22476">
        <f t="shared" si="351"/>
        <v>20</v>
      </c>
    </row>
    <row r="22477" spans="1:10" x14ac:dyDescent="0.3">
      <c r="A22477" t="s">
        <v>14760</v>
      </c>
      <c r="C22477" s="18">
        <v>320.96428121875476</v>
      </c>
      <c r="D22477" s="1"/>
      <c r="E22477" s="1">
        <v>18</v>
      </c>
      <c r="F22477" s="1">
        <v>4</v>
      </c>
      <c r="G22477" s="1">
        <v>0</v>
      </c>
      <c r="H22477" s="1">
        <v>14</v>
      </c>
      <c r="I22477" s="15">
        <v>0.22222222222222221</v>
      </c>
      <c r="J22477">
        <f t="shared" si="351"/>
        <v>40</v>
      </c>
    </row>
    <row r="22478" spans="1:10" x14ac:dyDescent="0.3">
      <c r="A22478" t="s">
        <v>22504</v>
      </c>
      <c r="C22478" s="18">
        <v>320.76856248725136</v>
      </c>
      <c r="D22478" s="1"/>
      <c r="E22478" s="1">
        <v>13</v>
      </c>
      <c r="F22478" s="1">
        <v>1</v>
      </c>
      <c r="G22478" s="1">
        <v>0</v>
      </c>
      <c r="H22478" s="1">
        <v>12</v>
      </c>
      <c r="I22478" s="15">
        <v>7.6923076923076927E-2</v>
      </c>
      <c r="J22478">
        <f t="shared" si="351"/>
        <v>40</v>
      </c>
    </row>
    <row r="22479" spans="1:10" x14ac:dyDescent="0.3">
      <c r="A22479" t="s">
        <v>22505</v>
      </c>
      <c r="C22479" s="18">
        <v>320.75838169975856</v>
      </c>
      <c r="D22479" s="1"/>
      <c r="E22479" s="1">
        <v>46</v>
      </c>
      <c r="F22479" s="1">
        <v>15</v>
      </c>
      <c r="G22479" s="1">
        <v>4</v>
      </c>
      <c r="H22479" s="1">
        <v>27</v>
      </c>
      <c r="I22479" s="15">
        <v>0.36956521739130432</v>
      </c>
      <c r="J22479">
        <f t="shared" si="351"/>
        <v>20</v>
      </c>
    </row>
    <row r="22480" spans="1:10" x14ac:dyDescent="0.3">
      <c r="A22480" t="s">
        <v>22506</v>
      </c>
      <c r="C22480" s="18">
        <v>320.75075237743835</v>
      </c>
      <c r="D22480" s="1"/>
      <c r="E22480" s="1">
        <v>9</v>
      </c>
      <c r="F22480" s="1">
        <v>0</v>
      </c>
      <c r="G22480" s="1">
        <v>0</v>
      </c>
      <c r="H22480" s="1">
        <v>9</v>
      </c>
      <c r="I22480" s="15">
        <v>0</v>
      </c>
      <c r="J22480">
        <f t="shared" si="351"/>
        <v>40</v>
      </c>
    </row>
    <row r="22481" spans="1:10" x14ac:dyDescent="0.3">
      <c r="A22481" t="s">
        <v>22508</v>
      </c>
      <c r="C22481" s="18">
        <v>320.682485506982</v>
      </c>
      <c r="D22481" s="1"/>
      <c r="E22481" s="1">
        <v>15</v>
      </c>
      <c r="F22481" s="1">
        <v>3</v>
      </c>
      <c r="G22481" s="1">
        <v>0</v>
      </c>
      <c r="H22481" s="1">
        <v>12</v>
      </c>
      <c r="I22481" s="15">
        <v>0.2</v>
      </c>
      <c r="J22481">
        <f t="shared" si="351"/>
        <v>40</v>
      </c>
    </row>
    <row r="22482" spans="1:10" x14ac:dyDescent="0.3">
      <c r="A22482" t="s">
        <v>22507</v>
      </c>
      <c r="C22482" s="18">
        <v>320.63952761187284</v>
      </c>
      <c r="D22482" s="1"/>
      <c r="E22482" s="1">
        <v>13</v>
      </c>
      <c r="F22482" s="1">
        <v>2</v>
      </c>
      <c r="G22482" s="1">
        <v>0</v>
      </c>
      <c r="H22482" s="1">
        <v>11</v>
      </c>
      <c r="I22482" s="15">
        <v>0.15384615384615385</v>
      </c>
      <c r="J22482">
        <f t="shared" si="351"/>
        <v>40</v>
      </c>
    </row>
    <row r="22483" spans="1:10" x14ac:dyDescent="0.3">
      <c r="A22483" s="21" t="s">
        <v>22511</v>
      </c>
      <c r="C22483" s="18">
        <v>320.54554235893085</v>
      </c>
      <c r="D22483" s="1"/>
      <c r="E22483" s="1">
        <v>16</v>
      </c>
      <c r="F22483" s="1">
        <v>3</v>
      </c>
      <c r="G22483" s="1">
        <v>0</v>
      </c>
      <c r="H22483" s="1">
        <v>13</v>
      </c>
      <c r="I22483" s="15">
        <v>0.1875</v>
      </c>
      <c r="J22483">
        <f t="shared" si="351"/>
        <v>40</v>
      </c>
    </row>
    <row r="22484" spans="1:10" x14ac:dyDescent="0.3">
      <c r="A22484" t="s">
        <v>22512</v>
      </c>
      <c r="C22484" s="18">
        <v>320.53783827385092</v>
      </c>
      <c r="D22484" s="1"/>
      <c r="E22484" s="1">
        <v>16</v>
      </c>
      <c r="F22484" s="1">
        <v>3</v>
      </c>
      <c r="G22484" s="1">
        <v>0</v>
      </c>
      <c r="H22484" s="1">
        <v>13</v>
      </c>
      <c r="I22484" s="15">
        <v>0.1875</v>
      </c>
      <c r="J22484">
        <f t="shared" si="351"/>
        <v>40</v>
      </c>
    </row>
    <row r="22485" spans="1:10" x14ac:dyDescent="0.3">
      <c r="A22485" t="s">
        <v>22513</v>
      </c>
      <c r="C22485" s="18">
        <v>320.535146684913</v>
      </c>
      <c r="D22485" s="1"/>
      <c r="E22485" s="1">
        <v>32</v>
      </c>
      <c r="F22485" s="1">
        <v>10</v>
      </c>
      <c r="G22485" s="1">
        <v>1</v>
      </c>
      <c r="H22485" s="1">
        <v>21</v>
      </c>
      <c r="I22485" s="15">
        <v>0.328125</v>
      </c>
      <c r="J22485">
        <f t="shared" si="351"/>
        <v>20</v>
      </c>
    </row>
    <row r="22486" spans="1:10" x14ac:dyDescent="0.3">
      <c r="A22486" t="s">
        <v>21736</v>
      </c>
      <c r="C22486" s="18">
        <v>320.46454780685059</v>
      </c>
      <c r="D22486" s="1"/>
      <c r="E22486" s="1">
        <v>21</v>
      </c>
      <c r="F22486" s="1">
        <v>5</v>
      </c>
      <c r="G22486" s="1">
        <v>1</v>
      </c>
      <c r="H22486" s="1">
        <v>15</v>
      </c>
      <c r="I22486" s="15">
        <v>0.26190476190476192</v>
      </c>
      <c r="J22486">
        <f t="shared" si="351"/>
        <v>40</v>
      </c>
    </row>
    <row r="22487" spans="1:10" x14ac:dyDescent="0.3">
      <c r="A22487" t="s">
        <v>22514</v>
      </c>
      <c r="C22487" s="18">
        <v>320.32574156357197</v>
      </c>
      <c r="D22487" s="1"/>
      <c r="E22487" s="1">
        <v>42</v>
      </c>
      <c r="F22487" s="1">
        <v>14</v>
      </c>
      <c r="G22487" s="1">
        <v>0</v>
      </c>
      <c r="H22487" s="1">
        <v>28</v>
      </c>
      <c r="I22487" s="15">
        <v>0.33333333333333331</v>
      </c>
      <c r="J22487">
        <f t="shared" si="351"/>
        <v>20</v>
      </c>
    </row>
    <row r="22488" spans="1:10" x14ac:dyDescent="0.3">
      <c r="A22488" t="s">
        <v>22515</v>
      </c>
      <c r="C22488" s="18">
        <v>320.25005353273417</v>
      </c>
      <c r="D22488" s="1"/>
      <c r="E22488" s="1">
        <v>23</v>
      </c>
      <c r="F22488" s="1">
        <v>1</v>
      </c>
      <c r="G22488" s="1">
        <v>1</v>
      </c>
      <c r="H22488" s="1">
        <v>21</v>
      </c>
      <c r="I22488" s="15">
        <v>6.5217391304347824E-2</v>
      </c>
      <c r="J22488">
        <f t="shared" si="351"/>
        <v>40</v>
      </c>
    </row>
    <row r="22489" spans="1:10" x14ac:dyDescent="0.3">
      <c r="A22489" t="s">
        <v>22516</v>
      </c>
      <c r="C22489" s="18">
        <v>320.23139079973004</v>
      </c>
      <c r="D22489" s="1"/>
      <c r="E22489" s="1">
        <v>15</v>
      </c>
      <c r="F22489" s="1">
        <v>3</v>
      </c>
      <c r="G22489" s="1">
        <v>0</v>
      </c>
      <c r="H22489" s="1">
        <v>12</v>
      </c>
      <c r="I22489" s="15">
        <v>0.2</v>
      </c>
      <c r="J22489">
        <f t="shared" si="351"/>
        <v>40</v>
      </c>
    </row>
    <row r="22490" spans="1:10" x14ac:dyDescent="0.3">
      <c r="A22490" t="s">
        <v>22517</v>
      </c>
      <c r="C22490" s="18">
        <v>320.21089166061103</v>
      </c>
      <c r="D22490" s="1"/>
      <c r="E22490" s="1">
        <v>20</v>
      </c>
      <c r="F22490" s="1">
        <v>5</v>
      </c>
      <c r="G22490" s="1">
        <v>1</v>
      </c>
      <c r="H22490" s="1">
        <v>14</v>
      </c>
      <c r="I22490" s="15">
        <v>0.27500000000000002</v>
      </c>
      <c r="J22490">
        <f t="shared" si="351"/>
        <v>40</v>
      </c>
    </row>
    <row r="22491" spans="1:10" x14ac:dyDescent="0.3">
      <c r="A22491" t="s">
        <v>22510</v>
      </c>
      <c r="C22491" s="18">
        <v>320.1284419188047</v>
      </c>
      <c r="D22491" s="1"/>
      <c r="E22491" s="1">
        <v>16</v>
      </c>
      <c r="F22491" s="1">
        <v>0</v>
      </c>
      <c r="G22491" s="1">
        <v>6</v>
      </c>
      <c r="H22491" s="1">
        <v>10</v>
      </c>
      <c r="I22491" s="15">
        <v>0.1875</v>
      </c>
      <c r="J22491">
        <f t="shared" si="351"/>
        <v>40</v>
      </c>
    </row>
    <row r="22492" spans="1:10" x14ac:dyDescent="0.3">
      <c r="A22492" t="s">
        <v>22518</v>
      </c>
      <c r="C22492" s="18">
        <v>320.09968260832017</v>
      </c>
      <c r="D22492" s="1"/>
      <c r="E22492" s="1">
        <v>21</v>
      </c>
      <c r="F22492" s="1">
        <v>6</v>
      </c>
      <c r="G22492" s="1">
        <v>0</v>
      </c>
      <c r="H22492" s="1">
        <v>15</v>
      </c>
      <c r="I22492" s="15">
        <v>0.2857142857142857</v>
      </c>
      <c r="J22492">
        <f t="shared" si="351"/>
        <v>40</v>
      </c>
    </row>
    <row r="22493" spans="1:10" x14ac:dyDescent="0.3">
      <c r="A22493" t="s">
        <v>22519</v>
      </c>
      <c r="C22493" s="18">
        <v>320.08739298316448</v>
      </c>
      <c r="D22493" s="1"/>
      <c r="E22493" s="1">
        <v>29</v>
      </c>
      <c r="F22493" s="1">
        <v>7</v>
      </c>
      <c r="G22493" s="1">
        <v>1</v>
      </c>
      <c r="H22493" s="1">
        <v>21</v>
      </c>
      <c r="I22493" s="15">
        <v>0.25862068965517243</v>
      </c>
      <c r="J22493">
        <f t="shared" si="351"/>
        <v>40</v>
      </c>
    </row>
    <row r="22494" spans="1:10" x14ac:dyDescent="0.3">
      <c r="A22494" t="s">
        <v>22521</v>
      </c>
      <c r="C22494" s="18">
        <v>320.02169170356041</v>
      </c>
      <c r="D22494" s="1"/>
      <c r="E22494" s="1">
        <v>11</v>
      </c>
      <c r="F22494" s="1">
        <v>1</v>
      </c>
      <c r="G22494" s="1">
        <v>0</v>
      </c>
      <c r="H22494" s="1">
        <v>10</v>
      </c>
      <c r="I22494" s="15">
        <v>9.0909090909090912E-2</v>
      </c>
      <c r="J22494">
        <f t="shared" si="351"/>
        <v>40</v>
      </c>
    </row>
    <row r="22495" spans="1:10" x14ac:dyDescent="0.3">
      <c r="A22495" t="s">
        <v>22522</v>
      </c>
      <c r="C22495" s="18">
        <v>319.9735946967304</v>
      </c>
      <c r="D22495" s="1"/>
      <c r="E22495" s="1">
        <v>10</v>
      </c>
      <c r="F22495" s="1">
        <v>0</v>
      </c>
      <c r="G22495" s="1">
        <v>0</v>
      </c>
      <c r="H22495" s="1">
        <v>10</v>
      </c>
      <c r="I22495" s="15">
        <v>0</v>
      </c>
      <c r="J22495">
        <f t="shared" si="351"/>
        <v>40</v>
      </c>
    </row>
    <row r="22496" spans="1:10" x14ac:dyDescent="0.3">
      <c r="A22496" t="s">
        <v>22524</v>
      </c>
      <c r="C22496" s="18">
        <v>319.8109041863292</v>
      </c>
      <c r="D22496" s="1"/>
      <c r="E22496" s="1">
        <v>23</v>
      </c>
      <c r="F22496" s="1">
        <v>6</v>
      </c>
      <c r="G22496" s="1">
        <v>0</v>
      </c>
      <c r="H22496" s="1">
        <v>17</v>
      </c>
      <c r="I22496" s="15">
        <v>0.2608695652173913</v>
      </c>
      <c r="J22496">
        <f t="shared" si="351"/>
        <v>40</v>
      </c>
    </row>
    <row r="22497" spans="1:10" x14ac:dyDescent="0.3">
      <c r="A22497" t="s">
        <v>22525</v>
      </c>
      <c r="C22497" s="18">
        <v>319.77204544531844</v>
      </c>
      <c r="D22497" s="1"/>
      <c r="E22497" s="1">
        <v>33</v>
      </c>
      <c r="F22497" s="1">
        <v>11</v>
      </c>
      <c r="G22497" s="1">
        <v>0</v>
      </c>
      <c r="H22497" s="1">
        <v>22</v>
      </c>
      <c r="I22497" s="15">
        <v>0.33333333333333331</v>
      </c>
      <c r="J22497">
        <f t="shared" si="351"/>
        <v>20</v>
      </c>
    </row>
    <row r="22498" spans="1:10" x14ac:dyDescent="0.3">
      <c r="A22498" t="s">
        <v>22527</v>
      </c>
      <c r="C22498" s="18">
        <v>319.58438361758198</v>
      </c>
      <c r="D22498" s="1"/>
      <c r="E22498" s="1">
        <v>31</v>
      </c>
      <c r="F22498" s="1">
        <v>12</v>
      </c>
      <c r="G22498" s="1">
        <v>0</v>
      </c>
      <c r="H22498" s="1">
        <v>19</v>
      </c>
      <c r="I22498" s="15">
        <v>0.38709677419354838</v>
      </c>
      <c r="J22498">
        <f t="shared" si="351"/>
        <v>20</v>
      </c>
    </row>
    <row r="22499" spans="1:10" x14ac:dyDescent="0.3">
      <c r="A22499" t="s">
        <v>22650</v>
      </c>
      <c r="C22499" s="18">
        <v>319.57572446335399</v>
      </c>
      <c r="D22499" s="1"/>
      <c r="E22499" s="1">
        <v>19</v>
      </c>
      <c r="F22499" s="1">
        <v>2</v>
      </c>
      <c r="G22499" s="1">
        <v>1</v>
      </c>
      <c r="H22499" s="1">
        <v>16</v>
      </c>
      <c r="I22499" s="15">
        <v>0.13157894736842105</v>
      </c>
      <c r="J22499">
        <f t="shared" si="351"/>
        <v>40</v>
      </c>
    </row>
    <row r="22500" spans="1:10" x14ac:dyDescent="0.3">
      <c r="A22500" t="s">
        <v>22529</v>
      </c>
      <c r="C22500" s="18">
        <v>319.48350074157656</v>
      </c>
      <c r="D22500" s="1"/>
      <c r="E22500" s="1">
        <v>41</v>
      </c>
      <c r="F22500" s="1">
        <v>12</v>
      </c>
      <c r="G22500" s="1">
        <v>1</v>
      </c>
      <c r="H22500" s="1">
        <v>28</v>
      </c>
      <c r="I22500" s="15">
        <v>0.3048780487804878</v>
      </c>
      <c r="J22500">
        <f t="shared" si="351"/>
        <v>20</v>
      </c>
    </row>
    <row r="22501" spans="1:10" x14ac:dyDescent="0.3">
      <c r="A22501" t="s">
        <v>22530</v>
      </c>
      <c r="C22501" s="18">
        <v>319.42325426764899</v>
      </c>
      <c r="D22501" s="1"/>
      <c r="E22501" s="1">
        <v>10</v>
      </c>
      <c r="F22501" s="1">
        <v>0</v>
      </c>
      <c r="G22501" s="1">
        <v>1</v>
      </c>
      <c r="H22501" s="1">
        <v>9</v>
      </c>
      <c r="I22501" s="15">
        <v>0.05</v>
      </c>
      <c r="J22501">
        <f t="shared" si="351"/>
        <v>40</v>
      </c>
    </row>
    <row r="22502" spans="1:10" x14ac:dyDescent="0.3">
      <c r="A22502" t="s">
        <v>22523</v>
      </c>
      <c r="C22502" s="18">
        <v>319.38279161146454</v>
      </c>
      <c r="D22502" s="1"/>
      <c r="E22502" s="1">
        <v>16</v>
      </c>
      <c r="F22502" s="1">
        <v>3</v>
      </c>
      <c r="G22502" s="1">
        <v>0</v>
      </c>
      <c r="H22502" s="1">
        <v>13</v>
      </c>
      <c r="I22502" s="15">
        <v>0.1875</v>
      </c>
      <c r="J22502">
        <f t="shared" si="351"/>
        <v>40</v>
      </c>
    </row>
    <row r="22503" spans="1:10" x14ac:dyDescent="0.3">
      <c r="A22503" t="s">
        <v>22531</v>
      </c>
      <c r="C22503" s="18">
        <v>319.31667814475901</v>
      </c>
      <c r="D22503" s="1"/>
      <c r="E22503" s="1">
        <v>8</v>
      </c>
      <c r="F22503" s="1">
        <v>0</v>
      </c>
      <c r="G22503" s="1">
        <v>0</v>
      </c>
      <c r="H22503" s="1">
        <v>8</v>
      </c>
      <c r="I22503" s="15">
        <v>0</v>
      </c>
      <c r="J22503">
        <f t="shared" si="351"/>
        <v>40</v>
      </c>
    </row>
    <row r="22504" spans="1:10" x14ac:dyDescent="0.3">
      <c r="A22504" t="s">
        <v>22532</v>
      </c>
      <c r="C22504" s="18">
        <v>319.281830664501</v>
      </c>
      <c r="D22504" s="1"/>
      <c r="E22504" s="1">
        <v>28</v>
      </c>
      <c r="F22504" s="1">
        <v>10</v>
      </c>
      <c r="G22504" s="1">
        <v>0</v>
      </c>
      <c r="H22504" s="1">
        <v>18</v>
      </c>
      <c r="I22504" s="15">
        <v>0.35714285714285715</v>
      </c>
      <c r="J22504">
        <f t="shared" si="351"/>
        <v>40</v>
      </c>
    </row>
    <row r="22505" spans="1:10" x14ac:dyDescent="0.3">
      <c r="A22505" t="s">
        <v>22533</v>
      </c>
      <c r="C22505" s="18">
        <v>319.2524804130943</v>
      </c>
      <c r="D22505" s="1"/>
      <c r="E22505" s="1">
        <v>13</v>
      </c>
      <c r="F22505" s="1">
        <v>2</v>
      </c>
      <c r="G22505" s="1">
        <v>0</v>
      </c>
      <c r="H22505" s="1">
        <v>11</v>
      </c>
      <c r="I22505" s="15">
        <v>0.15384615384615385</v>
      </c>
      <c r="J22505">
        <f t="shared" si="351"/>
        <v>40</v>
      </c>
    </row>
    <row r="22506" spans="1:10" x14ac:dyDescent="0.3">
      <c r="A22506" t="s">
        <v>22490</v>
      </c>
      <c r="C22506" s="18">
        <v>319.24552405406206</v>
      </c>
      <c r="D22506" s="1"/>
      <c r="E22506" s="1">
        <v>41</v>
      </c>
      <c r="F22506" s="1">
        <v>13</v>
      </c>
      <c r="G22506" s="1">
        <v>3</v>
      </c>
      <c r="H22506" s="1">
        <v>25</v>
      </c>
      <c r="I22506" s="15">
        <v>0.35365853658536583</v>
      </c>
      <c r="J22506">
        <f t="shared" si="351"/>
        <v>20</v>
      </c>
    </row>
    <row r="22507" spans="1:10" x14ac:dyDescent="0.3">
      <c r="A22507" t="s">
        <v>22534</v>
      </c>
      <c r="C22507" s="18">
        <v>319.1752006793248</v>
      </c>
      <c r="D22507" s="1"/>
      <c r="E22507" s="1">
        <v>24</v>
      </c>
      <c r="F22507" s="1">
        <v>7</v>
      </c>
      <c r="G22507" s="1">
        <v>0</v>
      </c>
      <c r="H22507" s="1">
        <v>17</v>
      </c>
      <c r="I22507" s="15">
        <v>0.29166666666666669</v>
      </c>
      <c r="J22507">
        <f t="shared" si="351"/>
        <v>40</v>
      </c>
    </row>
    <row r="22508" spans="1:10" x14ac:dyDescent="0.3">
      <c r="A22508" t="s">
        <v>22535</v>
      </c>
      <c r="C22508" s="18">
        <v>319.17292536218679</v>
      </c>
      <c r="D22508" s="1"/>
      <c r="E22508" s="1">
        <v>11</v>
      </c>
      <c r="F22508" s="1">
        <v>1</v>
      </c>
      <c r="G22508" s="1">
        <v>0</v>
      </c>
      <c r="H22508" s="1">
        <v>10</v>
      </c>
      <c r="I22508" s="15">
        <v>9.0909090909090912E-2</v>
      </c>
      <c r="J22508">
        <f t="shared" si="351"/>
        <v>40</v>
      </c>
    </row>
    <row r="22509" spans="1:10" x14ac:dyDescent="0.3">
      <c r="A22509" s="21" t="s">
        <v>22536</v>
      </c>
      <c r="C22509" s="18">
        <v>319.17025646909502</v>
      </c>
      <c r="D22509" s="1"/>
      <c r="E22509" s="1">
        <v>12</v>
      </c>
      <c r="F22509" s="1">
        <v>2</v>
      </c>
      <c r="G22509" s="1">
        <v>0</v>
      </c>
      <c r="H22509" s="1">
        <v>10</v>
      </c>
      <c r="I22509" s="15">
        <v>0.16666666666666666</v>
      </c>
      <c r="J22509">
        <f t="shared" si="351"/>
        <v>40</v>
      </c>
    </row>
    <row r="22510" spans="1:10" x14ac:dyDescent="0.3">
      <c r="A22510" t="s">
        <v>22538</v>
      </c>
      <c r="C22510" s="18">
        <v>319.00159025226981</v>
      </c>
      <c r="D22510" s="1"/>
      <c r="E22510" s="1">
        <v>9</v>
      </c>
      <c r="F22510" s="1">
        <v>0</v>
      </c>
      <c r="G22510" s="1">
        <v>0</v>
      </c>
      <c r="H22510" s="1">
        <v>9</v>
      </c>
      <c r="I22510" s="15">
        <v>0</v>
      </c>
      <c r="J22510">
        <f t="shared" si="351"/>
        <v>40</v>
      </c>
    </row>
    <row r="22511" spans="1:10" x14ac:dyDescent="0.3">
      <c r="A22511" t="s">
        <v>22539</v>
      </c>
      <c r="C22511" s="18">
        <v>318.99648622176147</v>
      </c>
      <c r="D22511" s="1"/>
      <c r="E22511" s="1">
        <v>9</v>
      </c>
      <c r="F22511" s="1">
        <v>0</v>
      </c>
      <c r="G22511" s="1">
        <v>0</v>
      </c>
      <c r="H22511" s="1">
        <v>9</v>
      </c>
      <c r="I22511" s="15">
        <v>0</v>
      </c>
      <c r="J22511">
        <f t="shared" si="351"/>
        <v>40</v>
      </c>
    </row>
    <row r="22512" spans="1:10" x14ac:dyDescent="0.3">
      <c r="A22512" t="s">
        <v>22541</v>
      </c>
      <c r="C22512" s="18">
        <v>318.89013466783194</v>
      </c>
      <c r="D22512" s="1"/>
      <c r="E22512" s="1">
        <v>26</v>
      </c>
      <c r="F22512" s="1">
        <v>8</v>
      </c>
      <c r="G22512" s="1">
        <v>0</v>
      </c>
      <c r="H22512" s="1">
        <v>18</v>
      </c>
      <c r="I22512" s="15">
        <v>0.30769230769230771</v>
      </c>
      <c r="J22512">
        <f t="shared" si="351"/>
        <v>40</v>
      </c>
    </row>
    <row r="22513" spans="1:10" x14ac:dyDescent="0.3">
      <c r="A22513" t="s">
        <v>22570</v>
      </c>
      <c r="C22513" s="18">
        <v>340.15413892923266</v>
      </c>
      <c r="D22513" s="1"/>
      <c r="E22513" s="1">
        <v>16</v>
      </c>
      <c r="F22513" s="1">
        <v>3</v>
      </c>
      <c r="G22513" s="1">
        <v>0</v>
      </c>
      <c r="H22513" s="1">
        <v>13</v>
      </c>
      <c r="I22513" s="15">
        <v>0.1875</v>
      </c>
      <c r="J22513">
        <f t="shared" si="351"/>
        <v>40</v>
      </c>
    </row>
    <row r="22514" spans="1:10" x14ac:dyDescent="0.3">
      <c r="A22514" t="s">
        <v>22543</v>
      </c>
      <c r="C22514" s="18">
        <v>318.63580648518979</v>
      </c>
      <c r="D22514" s="1"/>
      <c r="E22514" s="1">
        <v>15</v>
      </c>
      <c r="F22514" s="1">
        <v>2</v>
      </c>
      <c r="G22514" s="1">
        <v>1</v>
      </c>
      <c r="H22514" s="1">
        <v>12</v>
      </c>
      <c r="I22514" s="15">
        <v>0.16666666666666666</v>
      </c>
      <c r="J22514">
        <f t="shared" si="351"/>
        <v>40</v>
      </c>
    </row>
    <row r="22515" spans="1:10" x14ac:dyDescent="0.3">
      <c r="A22515" t="s">
        <v>22544</v>
      </c>
      <c r="C22515" s="18">
        <v>318.62369671865514</v>
      </c>
      <c r="D22515" s="1"/>
      <c r="E22515" s="1">
        <v>14</v>
      </c>
      <c r="F22515" s="1">
        <v>2</v>
      </c>
      <c r="G22515" s="1">
        <v>1</v>
      </c>
      <c r="H22515" s="1">
        <v>11</v>
      </c>
      <c r="I22515" s="15">
        <v>0.17857142857142858</v>
      </c>
      <c r="J22515">
        <f t="shared" si="351"/>
        <v>40</v>
      </c>
    </row>
    <row r="22516" spans="1:10" x14ac:dyDescent="0.3">
      <c r="A22516" t="s">
        <v>22545</v>
      </c>
      <c r="C22516" s="18">
        <v>318.61578346132194</v>
      </c>
      <c r="D22516" s="1"/>
      <c r="E22516" s="1">
        <v>30</v>
      </c>
      <c r="F22516" s="1">
        <v>8</v>
      </c>
      <c r="G22516" s="1">
        <v>2</v>
      </c>
      <c r="H22516" s="1">
        <v>20</v>
      </c>
      <c r="I22516" s="15">
        <v>0.3</v>
      </c>
      <c r="J22516">
        <f t="shared" si="351"/>
        <v>40</v>
      </c>
    </row>
    <row r="22517" spans="1:10" x14ac:dyDescent="0.3">
      <c r="A22517" t="s">
        <v>22546</v>
      </c>
      <c r="C22517" s="18">
        <v>318.55224685135164</v>
      </c>
      <c r="D22517" s="1"/>
      <c r="E22517" s="1">
        <v>18</v>
      </c>
      <c r="F22517" s="1">
        <v>4</v>
      </c>
      <c r="G22517" s="1">
        <v>0</v>
      </c>
      <c r="H22517" s="1">
        <v>14</v>
      </c>
      <c r="I22517" s="15">
        <v>0.22222222222222221</v>
      </c>
      <c r="J22517">
        <f t="shared" si="351"/>
        <v>40</v>
      </c>
    </row>
    <row r="22518" spans="1:10" x14ac:dyDescent="0.3">
      <c r="A22518" t="s">
        <v>22547</v>
      </c>
      <c r="C22518" s="18">
        <v>318.53555067173437</v>
      </c>
      <c r="D22518" s="1"/>
      <c r="E22518" s="1">
        <v>11</v>
      </c>
      <c r="F22518" s="1">
        <v>1</v>
      </c>
      <c r="G22518" s="1">
        <v>0</v>
      </c>
      <c r="H22518" s="1">
        <v>10</v>
      </c>
      <c r="I22518" s="15">
        <v>9.0909090909090912E-2</v>
      </c>
      <c r="J22518">
        <f t="shared" si="351"/>
        <v>40</v>
      </c>
    </row>
    <row r="22519" spans="1:10" x14ac:dyDescent="0.3">
      <c r="A22519" t="s">
        <v>22559</v>
      </c>
      <c r="C22519" s="18">
        <v>318.52385683783825</v>
      </c>
      <c r="D22519" s="1"/>
      <c r="E22519" s="1">
        <v>39</v>
      </c>
      <c r="F22519" s="1">
        <v>12</v>
      </c>
      <c r="G22519" s="1">
        <v>6</v>
      </c>
      <c r="H22519" s="1">
        <v>21</v>
      </c>
      <c r="I22519" s="15">
        <v>0.38461538461538464</v>
      </c>
      <c r="J22519">
        <f t="shared" si="351"/>
        <v>20</v>
      </c>
    </row>
    <row r="22520" spans="1:10" x14ac:dyDescent="0.3">
      <c r="A22520" t="s">
        <v>22548</v>
      </c>
      <c r="C22520" s="18">
        <v>318.42441732847038</v>
      </c>
      <c r="D22520" s="1"/>
      <c r="E22520" s="1">
        <v>12</v>
      </c>
      <c r="F22520" s="1">
        <v>1</v>
      </c>
      <c r="G22520" s="1">
        <v>0</v>
      </c>
      <c r="H22520" s="1">
        <v>11</v>
      </c>
      <c r="I22520" s="15">
        <v>8.3333333333333329E-2</v>
      </c>
      <c r="J22520">
        <f t="shared" si="351"/>
        <v>40</v>
      </c>
    </row>
    <row r="22521" spans="1:10" x14ac:dyDescent="0.3">
      <c r="A22521" t="s">
        <v>22549</v>
      </c>
      <c r="C22521" s="18">
        <v>318.42089723553329</v>
      </c>
      <c r="D22521" s="1"/>
      <c r="E22521" s="1">
        <v>11</v>
      </c>
      <c r="F22521" s="1">
        <v>1</v>
      </c>
      <c r="G22521" s="1">
        <v>0</v>
      </c>
      <c r="H22521" s="1">
        <v>10</v>
      </c>
      <c r="I22521" s="15">
        <v>9.0909090909090912E-2</v>
      </c>
      <c r="J22521">
        <f t="shared" si="351"/>
        <v>40</v>
      </c>
    </row>
    <row r="22522" spans="1:10" x14ac:dyDescent="0.3">
      <c r="A22522" t="s">
        <v>22551</v>
      </c>
      <c r="C22522" s="18">
        <v>318.26147727971369</v>
      </c>
      <c r="D22522" s="1"/>
      <c r="E22522" s="1">
        <v>8</v>
      </c>
      <c r="F22522" s="1">
        <v>0</v>
      </c>
      <c r="G22522" s="1">
        <v>0</v>
      </c>
      <c r="H22522" s="1">
        <v>8</v>
      </c>
      <c r="I22522" s="15">
        <v>0</v>
      </c>
      <c r="J22522">
        <f t="shared" si="351"/>
        <v>40</v>
      </c>
    </row>
    <row r="22523" spans="1:10" x14ac:dyDescent="0.3">
      <c r="A22523" t="s">
        <v>22552</v>
      </c>
      <c r="C22523" s="18">
        <v>318.22637241694082</v>
      </c>
      <c r="D22523" s="1"/>
      <c r="E22523" s="1">
        <v>21</v>
      </c>
      <c r="F22523" s="1">
        <v>4</v>
      </c>
      <c r="G22523" s="1">
        <v>0</v>
      </c>
      <c r="H22523" s="1">
        <v>17</v>
      </c>
      <c r="I22523" s="15">
        <v>0.19047619047619047</v>
      </c>
      <c r="J22523">
        <f t="shared" si="351"/>
        <v>40</v>
      </c>
    </row>
    <row r="22524" spans="1:10" x14ac:dyDescent="0.3">
      <c r="A22524" t="s">
        <v>22553</v>
      </c>
      <c r="C22524" s="18">
        <v>318.15433038039544</v>
      </c>
      <c r="D22524" s="1"/>
      <c r="E22524" s="1">
        <v>11</v>
      </c>
      <c r="F22524" s="1">
        <v>1</v>
      </c>
      <c r="G22524" s="1">
        <v>1</v>
      </c>
      <c r="H22524" s="1">
        <v>9</v>
      </c>
      <c r="I22524" s="15">
        <v>0.13636363636363635</v>
      </c>
      <c r="J22524">
        <f t="shared" si="351"/>
        <v>40</v>
      </c>
    </row>
    <row r="22525" spans="1:10" x14ac:dyDescent="0.3">
      <c r="A22525" t="s">
        <v>22554</v>
      </c>
      <c r="C22525" s="18">
        <v>318.09830731813105</v>
      </c>
      <c r="D22525" s="1"/>
      <c r="E22525" s="1">
        <v>21</v>
      </c>
      <c r="F22525" s="1">
        <v>4</v>
      </c>
      <c r="G22525" s="1">
        <v>0</v>
      </c>
      <c r="H22525" s="1">
        <v>17</v>
      </c>
      <c r="I22525" s="15">
        <v>0.19047619047619047</v>
      </c>
      <c r="J22525">
        <f t="shared" si="351"/>
        <v>40</v>
      </c>
    </row>
    <row r="22526" spans="1:10" x14ac:dyDescent="0.3">
      <c r="A22526" t="s">
        <v>22555</v>
      </c>
      <c r="C22526" s="18">
        <v>317.93194417922763</v>
      </c>
      <c r="D22526" s="1"/>
      <c r="E22526" s="1">
        <v>20</v>
      </c>
      <c r="F22526" s="1">
        <v>5</v>
      </c>
      <c r="G22526" s="1">
        <v>0</v>
      </c>
      <c r="H22526" s="1">
        <v>15</v>
      </c>
      <c r="I22526" s="15">
        <v>0.25</v>
      </c>
      <c r="J22526">
        <f t="shared" si="351"/>
        <v>40</v>
      </c>
    </row>
    <row r="22527" spans="1:10" x14ac:dyDescent="0.3">
      <c r="A22527" t="s">
        <v>22556</v>
      </c>
      <c r="C22527" s="18">
        <v>317.89660870327515</v>
      </c>
      <c r="D22527" s="1"/>
      <c r="E22527" s="1">
        <v>20</v>
      </c>
      <c r="F22527" s="1">
        <v>5</v>
      </c>
      <c r="G22527" s="1">
        <v>1</v>
      </c>
      <c r="H22527" s="1">
        <v>14</v>
      </c>
      <c r="I22527" s="15">
        <v>0.27500000000000002</v>
      </c>
      <c r="J22527">
        <f t="shared" si="351"/>
        <v>40</v>
      </c>
    </row>
    <row r="22528" spans="1:10" x14ac:dyDescent="0.3">
      <c r="A22528" t="s">
        <v>22557</v>
      </c>
      <c r="C22528" s="18">
        <v>317.42796531693364</v>
      </c>
      <c r="D22528" s="1"/>
      <c r="E22528" s="1">
        <v>9</v>
      </c>
      <c r="F22528" s="1">
        <v>0</v>
      </c>
      <c r="G22528" s="1">
        <v>0</v>
      </c>
      <c r="H22528" s="1">
        <v>9</v>
      </c>
      <c r="I22528" s="15">
        <v>0</v>
      </c>
      <c r="J22528">
        <f t="shared" si="351"/>
        <v>40</v>
      </c>
    </row>
    <row r="22529" spans="1:10" x14ac:dyDescent="0.3">
      <c r="A22529" t="s">
        <v>22560</v>
      </c>
      <c r="C22529" s="18">
        <v>317.25563585689292</v>
      </c>
      <c r="D22529" s="1"/>
      <c r="E22529" s="1">
        <v>14</v>
      </c>
      <c r="F22529" s="1">
        <v>2</v>
      </c>
      <c r="G22529" s="1">
        <v>0</v>
      </c>
      <c r="H22529" s="1">
        <v>12</v>
      </c>
      <c r="I22529" s="15">
        <v>0.14285714285714285</v>
      </c>
      <c r="J22529">
        <f t="shared" si="351"/>
        <v>40</v>
      </c>
    </row>
    <row r="22530" spans="1:10" x14ac:dyDescent="0.3">
      <c r="A22530" t="s">
        <v>22571</v>
      </c>
      <c r="C22530" s="18">
        <v>317.18206197716984</v>
      </c>
      <c r="D22530" s="1"/>
      <c r="E22530" s="1">
        <v>11</v>
      </c>
      <c r="F22530" s="1">
        <v>1</v>
      </c>
      <c r="G22530" s="1">
        <v>0</v>
      </c>
      <c r="H22530" s="1">
        <v>10</v>
      </c>
      <c r="I22530" s="15">
        <v>9.0909090909090912E-2</v>
      </c>
      <c r="J22530">
        <f t="shared" si="351"/>
        <v>40</v>
      </c>
    </row>
    <row r="22531" spans="1:10" x14ac:dyDescent="0.3">
      <c r="A22531" t="s">
        <v>23068</v>
      </c>
      <c r="C22531" s="18">
        <v>317.05649221139606</v>
      </c>
      <c r="D22531" s="1"/>
      <c r="E22531" s="1">
        <v>88</v>
      </c>
      <c r="F22531" s="1">
        <v>18</v>
      </c>
      <c r="G22531" s="1">
        <v>5</v>
      </c>
      <c r="H22531" s="1">
        <v>65</v>
      </c>
      <c r="I22531" s="15">
        <v>0.23295454545454544</v>
      </c>
      <c r="J22531">
        <f t="shared" si="351"/>
        <v>20</v>
      </c>
    </row>
    <row r="22532" spans="1:10" x14ac:dyDescent="0.3">
      <c r="A22532" t="s">
        <v>19511</v>
      </c>
      <c r="C22532" s="18">
        <v>317.05282747506027</v>
      </c>
      <c r="D22532" s="1"/>
      <c r="E22532" s="1">
        <v>15</v>
      </c>
      <c r="F22532" s="1">
        <v>3</v>
      </c>
      <c r="G22532" s="1">
        <v>0</v>
      </c>
      <c r="H22532" s="1">
        <v>12</v>
      </c>
      <c r="I22532" s="15">
        <v>0.2</v>
      </c>
      <c r="J22532">
        <f t="shared" ref="J22532:J22595" si="352">IF(E22532&lt;=30,40,20)</f>
        <v>40</v>
      </c>
    </row>
    <row r="22533" spans="1:10" x14ac:dyDescent="0.3">
      <c r="A22533" t="s">
        <v>22562</v>
      </c>
      <c r="C22533" s="18">
        <v>317.04416315919627</v>
      </c>
      <c r="D22533" s="1"/>
      <c r="E22533" s="1">
        <v>25</v>
      </c>
      <c r="F22533" s="1">
        <v>6</v>
      </c>
      <c r="G22533" s="1">
        <v>1</v>
      </c>
      <c r="H22533" s="1">
        <v>18</v>
      </c>
      <c r="I22533" s="15">
        <v>0.26</v>
      </c>
      <c r="J22533">
        <f t="shared" si="352"/>
        <v>40</v>
      </c>
    </row>
    <row r="22534" spans="1:10" x14ac:dyDescent="0.3">
      <c r="A22534" t="s">
        <v>22558</v>
      </c>
      <c r="C22534" s="18">
        <v>317.01349447507835</v>
      </c>
      <c r="D22534" s="1"/>
      <c r="E22534" s="1">
        <v>42</v>
      </c>
      <c r="F22534" s="1">
        <v>14</v>
      </c>
      <c r="G22534" s="1">
        <v>1</v>
      </c>
      <c r="H22534" s="1">
        <v>27</v>
      </c>
      <c r="I22534" s="15">
        <v>0.34523809523809523</v>
      </c>
      <c r="J22534">
        <f t="shared" si="352"/>
        <v>20</v>
      </c>
    </row>
    <row r="22535" spans="1:10" x14ac:dyDescent="0.3">
      <c r="A22535" t="s">
        <v>22563</v>
      </c>
      <c r="C22535" s="18">
        <v>316.99149792476527</v>
      </c>
      <c r="D22535" s="1"/>
      <c r="E22535" s="1">
        <v>19</v>
      </c>
      <c r="F22535" s="1">
        <v>4</v>
      </c>
      <c r="G22535" s="1">
        <v>0</v>
      </c>
      <c r="H22535" s="1">
        <v>15</v>
      </c>
      <c r="I22535" s="15">
        <v>0.21052631578947367</v>
      </c>
      <c r="J22535">
        <f t="shared" si="352"/>
        <v>40</v>
      </c>
    </row>
    <row r="22536" spans="1:10" x14ac:dyDescent="0.3">
      <c r="A22536" t="s">
        <v>22564</v>
      </c>
      <c r="C22536" s="18">
        <v>316.97630588302536</v>
      </c>
      <c r="D22536" s="1"/>
      <c r="E22536" s="1">
        <v>16</v>
      </c>
      <c r="F22536" s="1">
        <v>4</v>
      </c>
      <c r="G22536" s="1">
        <v>0</v>
      </c>
      <c r="H22536" s="1">
        <v>12</v>
      </c>
      <c r="I22536" s="15">
        <v>0.25</v>
      </c>
      <c r="J22536">
        <f t="shared" si="352"/>
        <v>40</v>
      </c>
    </row>
    <row r="22537" spans="1:10" x14ac:dyDescent="0.3">
      <c r="A22537" t="s">
        <v>22566</v>
      </c>
      <c r="C22537" s="18">
        <v>316.77982371301965</v>
      </c>
      <c r="D22537" s="1"/>
      <c r="E22537" s="1">
        <v>9</v>
      </c>
      <c r="F22537" s="1">
        <v>0</v>
      </c>
      <c r="G22537" s="1">
        <v>0</v>
      </c>
      <c r="H22537" s="1">
        <v>9</v>
      </c>
      <c r="I22537" s="15">
        <v>0</v>
      </c>
      <c r="J22537">
        <f t="shared" si="352"/>
        <v>40</v>
      </c>
    </row>
    <row r="22538" spans="1:10" x14ac:dyDescent="0.3">
      <c r="A22538" t="s">
        <v>22611</v>
      </c>
      <c r="C22538" s="18">
        <v>316.66292049060894</v>
      </c>
      <c r="D22538" s="1"/>
      <c r="E22538" s="1">
        <v>14</v>
      </c>
      <c r="F22538" s="1">
        <v>2</v>
      </c>
      <c r="G22538" s="1">
        <v>1</v>
      </c>
      <c r="H22538" s="1">
        <v>11</v>
      </c>
      <c r="I22538" s="15">
        <v>0.17857142857142858</v>
      </c>
      <c r="J22538">
        <f t="shared" si="352"/>
        <v>40</v>
      </c>
    </row>
    <row r="22539" spans="1:10" x14ac:dyDescent="0.3">
      <c r="A22539" t="s">
        <v>22568</v>
      </c>
      <c r="C22539" s="18">
        <v>316.64061656551524</v>
      </c>
      <c r="D22539" s="1"/>
      <c r="E22539" s="1">
        <v>20</v>
      </c>
      <c r="F22539" s="1">
        <v>4</v>
      </c>
      <c r="G22539" s="1">
        <v>1</v>
      </c>
      <c r="H22539" s="1">
        <v>15</v>
      </c>
      <c r="I22539" s="15">
        <v>0.22500000000000001</v>
      </c>
      <c r="J22539">
        <f t="shared" si="352"/>
        <v>40</v>
      </c>
    </row>
    <row r="22540" spans="1:10" x14ac:dyDescent="0.3">
      <c r="A22540" t="s">
        <v>22569</v>
      </c>
      <c r="C22540" s="18">
        <v>316.63629955189549</v>
      </c>
      <c r="D22540" s="1"/>
      <c r="E22540" s="1">
        <v>26</v>
      </c>
      <c r="F22540" s="1">
        <v>3</v>
      </c>
      <c r="G22540" s="1">
        <v>1</v>
      </c>
      <c r="H22540" s="1">
        <v>22</v>
      </c>
      <c r="I22540" s="15">
        <v>0.13461538461538461</v>
      </c>
      <c r="J22540">
        <f t="shared" si="352"/>
        <v>40</v>
      </c>
    </row>
    <row r="22541" spans="1:10" x14ac:dyDescent="0.3">
      <c r="A22541" t="s">
        <v>22573</v>
      </c>
      <c r="C22541" s="18">
        <v>316.51829463165927</v>
      </c>
      <c r="D22541" s="1"/>
      <c r="E22541" s="1">
        <v>52</v>
      </c>
      <c r="F22541" s="1">
        <v>15</v>
      </c>
      <c r="G22541" s="1">
        <v>2</v>
      </c>
      <c r="H22541" s="1">
        <v>35</v>
      </c>
      <c r="I22541" s="15">
        <v>0.30769230769230771</v>
      </c>
      <c r="J22541">
        <f t="shared" si="352"/>
        <v>20</v>
      </c>
    </row>
    <row r="22542" spans="1:10" x14ac:dyDescent="0.3">
      <c r="A22542" t="s">
        <v>22574</v>
      </c>
      <c r="C22542" s="18">
        <v>316.46986231890747</v>
      </c>
      <c r="D22542" s="1"/>
      <c r="E22542" s="1">
        <v>15</v>
      </c>
      <c r="F22542" s="1">
        <v>3</v>
      </c>
      <c r="G22542" s="1">
        <v>0</v>
      </c>
      <c r="H22542" s="1">
        <v>12</v>
      </c>
      <c r="I22542" s="15">
        <v>0.2</v>
      </c>
      <c r="J22542">
        <f t="shared" si="352"/>
        <v>40</v>
      </c>
    </row>
    <row r="22543" spans="1:10" x14ac:dyDescent="0.3">
      <c r="A22543" t="s">
        <v>22576</v>
      </c>
      <c r="C22543" s="18">
        <v>316.45471245139538</v>
      </c>
      <c r="D22543" s="1"/>
      <c r="E22543" s="1">
        <v>84</v>
      </c>
      <c r="F22543" s="1">
        <v>32</v>
      </c>
      <c r="G22543" s="1">
        <v>1</v>
      </c>
      <c r="H22543" s="1">
        <v>51</v>
      </c>
      <c r="I22543" s="15">
        <v>0.38690476190476192</v>
      </c>
      <c r="J22543">
        <f t="shared" si="352"/>
        <v>20</v>
      </c>
    </row>
    <row r="22544" spans="1:10" x14ac:dyDescent="0.3">
      <c r="A22544" t="s">
        <v>22592</v>
      </c>
      <c r="C22544" s="18">
        <v>316.44911293963639</v>
      </c>
      <c r="D22544" s="1"/>
      <c r="E22544" s="1">
        <v>9</v>
      </c>
      <c r="F22544" s="1">
        <v>0</v>
      </c>
      <c r="G22544" s="1">
        <v>0</v>
      </c>
      <c r="H22544" s="1">
        <v>9</v>
      </c>
      <c r="I22544" s="15">
        <v>0</v>
      </c>
      <c r="J22544">
        <f t="shared" si="352"/>
        <v>40</v>
      </c>
    </row>
    <row r="22545" spans="1:10" x14ac:dyDescent="0.3">
      <c r="A22545" t="s">
        <v>22577</v>
      </c>
      <c r="C22545" s="18">
        <v>316.38941992918865</v>
      </c>
      <c r="D22545" s="1"/>
      <c r="E22545" s="1">
        <v>18</v>
      </c>
      <c r="F22545" s="1">
        <v>3</v>
      </c>
      <c r="G22545" s="1">
        <v>2</v>
      </c>
      <c r="H22545" s="1">
        <v>13</v>
      </c>
      <c r="I22545" s="15">
        <v>0.22222222222222221</v>
      </c>
      <c r="J22545">
        <f t="shared" si="352"/>
        <v>40</v>
      </c>
    </row>
    <row r="22546" spans="1:10" x14ac:dyDescent="0.3">
      <c r="A22546" t="s">
        <v>22581</v>
      </c>
      <c r="C22546" s="18">
        <v>316.25191271529047</v>
      </c>
      <c r="D22546" s="1"/>
      <c r="E22546" s="1">
        <v>14</v>
      </c>
      <c r="F22546" s="1">
        <v>2</v>
      </c>
      <c r="G22546" s="1">
        <v>0</v>
      </c>
      <c r="H22546" s="1">
        <v>12</v>
      </c>
      <c r="I22546" s="15">
        <v>0.14285714285714285</v>
      </c>
      <c r="J22546">
        <f t="shared" si="352"/>
        <v>40</v>
      </c>
    </row>
    <row r="22547" spans="1:10" x14ac:dyDescent="0.3">
      <c r="A22547" t="s">
        <v>22584</v>
      </c>
      <c r="C22547" s="18">
        <v>316.24802745767317</v>
      </c>
      <c r="D22547" s="1"/>
      <c r="E22547" s="1">
        <v>9</v>
      </c>
      <c r="F22547" s="1">
        <v>0</v>
      </c>
      <c r="G22547" s="1">
        <v>0</v>
      </c>
      <c r="H22547" s="1">
        <v>9</v>
      </c>
      <c r="I22547" s="15">
        <v>0</v>
      </c>
      <c r="J22547">
        <f t="shared" si="352"/>
        <v>40</v>
      </c>
    </row>
    <row r="22548" spans="1:10" x14ac:dyDescent="0.3">
      <c r="A22548" t="s">
        <v>22580</v>
      </c>
      <c r="C22548" s="18">
        <v>316.21873779220732</v>
      </c>
      <c r="D22548" s="1"/>
      <c r="E22548" s="1">
        <v>26</v>
      </c>
      <c r="F22548" s="1">
        <v>7</v>
      </c>
      <c r="G22548" s="1">
        <v>0</v>
      </c>
      <c r="H22548" s="1">
        <v>19</v>
      </c>
      <c r="I22548" s="15">
        <v>0.26923076923076922</v>
      </c>
      <c r="J22548">
        <f t="shared" si="352"/>
        <v>40</v>
      </c>
    </row>
    <row r="22549" spans="1:10" x14ac:dyDescent="0.3">
      <c r="A22549" t="s">
        <v>22583</v>
      </c>
      <c r="C22549" s="18">
        <v>316.1886049694732</v>
      </c>
      <c r="D22549" s="1"/>
      <c r="E22549" s="1">
        <v>36</v>
      </c>
      <c r="F22549" s="1">
        <v>13</v>
      </c>
      <c r="G22549" s="1">
        <v>0</v>
      </c>
      <c r="H22549" s="1">
        <v>23</v>
      </c>
      <c r="I22549" s="15">
        <v>0.3611111111111111</v>
      </c>
      <c r="J22549">
        <f t="shared" si="352"/>
        <v>20</v>
      </c>
    </row>
    <row r="22550" spans="1:10" x14ac:dyDescent="0.3">
      <c r="A22550" t="s">
        <v>22589</v>
      </c>
      <c r="C22550" s="18">
        <v>316.16373650913073</v>
      </c>
      <c r="D22550" s="1"/>
      <c r="E22550" s="1">
        <v>9</v>
      </c>
      <c r="F22550" s="1">
        <v>0</v>
      </c>
      <c r="G22550" s="1">
        <v>0</v>
      </c>
      <c r="H22550" s="1">
        <v>9</v>
      </c>
      <c r="I22550" s="15">
        <v>0</v>
      </c>
      <c r="J22550">
        <f t="shared" si="352"/>
        <v>40</v>
      </c>
    </row>
    <row r="22551" spans="1:10" x14ac:dyDescent="0.3">
      <c r="A22551" t="s">
        <v>22585</v>
      </c>
      <c r="C22551" s="18">
        <v>316.08770967719289</v>
      </c>
      <c r="D22551" s="1"/>
      <c r="E22551" s="1">
        <v>17</v>
      </c>
      <c r="F22551" s="1">
        <v>3</v>
      </c>
      <c r="G22551" s="1">
        <v>1</v>
      </c>
      <c r="H22551" s="1">
        <v>13</v>
      </c>
      <c r="I22551" s="15">
        <v>0.20588235294117646</v>
      </c>
      <c r="J22551">
        <f t="shared" si="352"/>
        <v>40</v>
      </c>
    </row>
    <row r="22552" spans="1:10" x14ac:dyDescent="0.3">
      <c r="A22552" t="s">
        <v>18085</v>
      </c>
      <c r="C22552" s="18">
        <v>316.05472702324607</v>
      </c>
      <c r="D22552" s="1"/>
      <c r="E22552" s="1">
        <v>9</v>
      </c>
      <c r="F22552" s="1">
        <v>0</v>
      </c>
      <c r="G22552" s="1">
        <v>0</v>
      </c>
      <c r="H22552" s="1">
        <v>9</v>
      </c>
      <c r="I22552" s="15">
        <v>0</v>
      </c>
      <c r="J22552">
        <f t="shared" si="352"/>
        <v>40</v>
      </c>
    </row>
    <row r="22553" spans="1:10" x14ac:dyDescent="0.3">
      <c r="A22553" t="s">
        <v>22586</v>
      </c>
      <c r="C22553" s="18">
        <v>316.04347786892384</v>
      </c>
      <c r="D22553" s="1"/>
      <c r="E22553" s="1">
        <v>23</v>
      </c>
      <c r="F22553" s="1">
        <v>6</v>
      </c>
      <c r="G22553" s="1">
        <v>0</v>
      </c>
      <c r="H22553" s="1">
        <v>17</v>
      </c>
      <c r="I22553" s="15">
        <v>0.2608695652173913</v>
      </c>
      <c r="J22553">
        <f t="shared" si="352"/>
        <v>40</v>
      </c>
    </row>
    <row r="22554" spans="1:10" x14ac:dyDescent="0.3">
      <c r="A22554" t="s">
        <v>18808</v>
      </c>
      <c r="C22554" s="18">
        <v>316.0229570614589</v>
      </c>
      <c r="D22554" s="1"/>
      <c r="E22554" s="1">
        <v>34</v>
      </c>
      <c r="F22554" s="1">
        <v>9</v>
      </c>
      <c r="G22554" s="1">
        <v>1</v>
      </c>
      <c r="H22554" s="1">
        <v>24</v>
      </c>
      <c r="I22554" s="15">
        <v>0.27941176470588236</v>
      </c>
      <c r="J22554">
        <f t="shared" si="352"/>
        <v>20</v>
      </c>
    </row>
    <row r="22555" spans="1:10" x14ac:dyDescent="0.3">
      <c r="A22555" t="s">
        <v>22587</v>
      </c>
      <c r="C22555" s="18">
        <v>316.01976659719088</v>
      </c>
      <c r="D22555" s="1"/>
      <c r="E22555" s="1">
        <v>12</v>
      </c>
      <c r="F22555" s="1">
        <v>1</v>
      </c>
      <c r="G22555" s="1">
        <v>0</v>
      </c>
      <c r="H22555" s="1">
        <v>11</v>
      </c>
      <c r="I22555" s="15">
        <v>8.3333333333333329E-2</v>
      </c>
      <c r="J22555">
        <f t="shared" si="352"/>
        <v>40</v>
      </c>
    </row>
    <row r="22556" spans="1:10" x14ac:dyDescent="0.3">
      <c r="A22556" t="s">
        <v>22588</v>
      </c>
      <c r="C22556" s="18">
        <v>316.01648360702478</v>
      </c>
      <c r="D22556" s="1"/>
      <c r="E22556" s="1">
        <v>16</v>
      </c>
      <c r="F22556" s="1">
        <v>3</v>
      </c>
      <c r="G22556" s="1">
        <v>0</v>
      </c>
      <c r="H22556" s="1">
        <v>13</v>
      </c>
      <c r="I22556" s="15">
        <v>0.1875</v>
      </c>
      <c r="J22556">
        <f t="shared" si="352"/>
        <v>40</v>
      </c>
    </row>
    <row r="22557" spans="1:10" x14ac:dyDescent="0.3">
      <c r="A22557" t="s">
        <v>22590</v>
      </c>
      <c r="C22557" s="18">
        <v>315.95110868042383</v>
      </c>
      <c r="D22557" s="1"/>
      <c r="E22557" s="1">
        <v>21</v>
      </c>
      <c r="F22557" s="1">
        <v>5</v>
      </c>
      <c r="G22557" s="1">
        <v>0</v>
      </c>
      <c r="H22557" s="1">
        <v>16</v>
      </c>
      <c r="I22557" s="15">
        <v>0.23809523809523808</v>
      </c>
      <c r="J22557">
        <f t="shared" si="352"/>
        <v>40</v>
      </c>
    </row>
    <row r="22558" spans="1:10" x14ac:dyDescent="0.3">
      <c r="A22558" t="s">
        <v>22593</v>
      </c>
      <c r="C22558" s="18">
        <v>315.86661363443943</v>
      </c>
      <c r="D22558" s="1"/>
      <c r="E22558" s="1">
        <v>11</v>
      </c>
      <c r="F22558" s="1">
        <v>1</v>
      </c>
      <c r="G22558" s="1">
        <v>0</v>
      </c>
      <c r="H22558" s="1">
        <v>10</v>
      </c>
      <c r="I22558" s="15">
        <v>9.0909090909090912E-2</v>
      </c>
      <c r="J22558">
        <f t="shared" si="352"/>
        <v>40</v>
      </c>
    </row>
    <row r="22559" spans="1:10" x14ac:dyDescent="0.3">
      <c r="A22559" t="s">
        <v>22594</v>
      </c>
      <c r="C22559" s="18">
        <v>315.84490174034028</v>
      </c>
      <c r="D22559" s="1"/>
      <c r="E22559" s="1">
        <v>26</v>
      </c>
      <c r="F22559" s="1">
        <v>7</v>
      </c>
      <c r="G22559" s="1">
        <v>1</v>
      </c>
      <c r="H22559" s="1">
        <v>18</v>
      </c>
      <c r="I22559" s="15">
        <v>0.28846153846153844</v>
      </c>
      <c r="J22559">
        <f t="shared" si="352"/>
        <v>40</v>
      </c>
    </row>
    <row r="22560" spans="1:10" x14ac:dyDescent="0.3">
      <c r="A22560" t="s">
        <v>22595</v>
      </c>
      <c r="C22560" s="18">
        <v>315.81833738234053</v>
      </c>
      <c r="D22560" s="1"/>
      <c r="E22560" s="1">
        <v>12</v>
      </c>
      <c r="F22560" s="1">
        <v>1</v>
      </c>
      <c r="G22560" s="1">
        <v>2</v>
      </c>
      <c r="H22560" s="1">
        <v>9</v>
      </c>
      <c r="I22560" s="15">
        <v>0.16666666666666666</v>
      </c>
      <c r="J22560">
        <f t="shared" si="352"/>
        <v>40</v>
      </c>
    </row>
    <row r="22561" spans="1:10" x14ac:dyDescent="0.3">
      <c r="A22561" t="s">
        <v>22428</v>
      </c>
      <c r="C22561" s="18">
        <v>315.75867149854685</v>
      </c>
      <c r="D22561" s="1"/>
      <c r="E22561" s="1">
        <v>11</v>
      </c>
      <c r="F22561" s="1">
        <v>1</v>
      </c>
      <c r="G22561" s="1">
        <v>0</v>
      </c>
      <c r="H22561" s="1">
        <v>10</v>
      </c>
      <c r="I22561" s="15">
        <v>9.0909090909090912E-2</v>
      </c>
      <c r="J22561">
        <f t="shared" si="352"/>
        <v>40</v>
      </c>
    </row>
    <row r="22562" spans="1:10" x14ac:dyDescent="0.3">
      <c r="A22562" t="s">
        <v>22629</v>
      </c>
      <c r="C22562" s="18">
        <v>315.68957503577025</v>
      </c>
      <c r="D22562" s="1"/>
      <c r="E22562" s="1">
        <v>87</v>
      </c>
      <c r="F22562" s="1">
        <v>28</v>
      </c>
      <c r="G22562" s="1">
        <v>1</v>
      </c>
      <c r="H22562" s="1">
        <v>58</v>
      </c>
      <c r="I22562" s="15">
        <v>0.32758620689655171</v>
      </c>
      <c r="J22562">
        <f t="shared" si="352"/>
        <v>20</v>
      </c>
    </row>
    <row r="22563" spans="1:10" x14ac:dyDescent="0.3">
      <c r="A22563" t="s">
        <v>22596</v>
      </c>
      <c r="C22563" s="18">
        <v>315.67199038771804</v>
      </c>
      <c r="D22563" s="1"/>
      <c r="E22563" s="1">
        <v>20</v>
      </c>
      <c r="F22563" s="1">
        <v>5</v>
      </c>
      <c r="G22563" s="1">
        <v>0</v>
      </c>
      <c r="H22563" s="1">
        <v>15</v>
      </c>
      <c r="I22563" s="15">
        <v>0.25</v>
      </c>
      <c r="J22563">
        <f t="shared" si="352"/>
        <v>40</v>
      </c>
    </row>
    <row r="22564" spans="1:10" x14ac:dyDescent="0.3">
      <c r="A22564" t="s">
        <v>22597</v>
      </c>
      <c r="C22564" s="18">
        <v>315.62268271629642</v>
      </c>
      <c r="D22564" s="1"/>
      <c r="E22564" s="1">
        <v>9</v>
      </c>
      <c r="F22564" s="1">
        <v>0</v>
      </c>
      <c r="G22564" s="1">
        <v>0</v>
      </c>
      <c r="H22564" s="1">
        <v>9</v>
      </c>
      <c r="I22564" s="15">
        <v>0</v>
      </c>
      <c r="J22564">
        <f t="shared" si="352"/>
        <v>40</v>
      </c>
    </row>
    <row r="22565" spans="1:10" x14ac:dyDescent="0.3">
      <c r="A22565" s="21" t="s">
        <v>22598</v>
      </c>
      <c r="C22565" s="18">
        <v>315.59730457726175</v>
      </c>
      <c r="D22565" s="1"/>
      <c r="E22565" s="1">
        <v>12</v>
      </c>
      <c r="F22565" s="1">
        <v>1</v>
      </c>
      <c r="G22565" s="1">
        <v>1</v>
      </c>
      <c r="H22565" s="1">
        <v>10</v>
      </c>
      <c r="I22565" s="15">
        <v>0.125</v>
      </c>
      <c r="J22565">
        <f t="shared" si="352"/>
        <v>40</v>
      </c>
    </row>
    <row r="22566" spans="1:10" x14ac:dyDescent="0.3">
      <c r="A22566" t="s">
        <v>22623</v>
      </c>
      <c r="C22566" s="18">
        <v>315.59102468589765</v>
      </c>
      <c r="D22566" s="1"/>
      <c r="E22566" s="1">
        <v>57</v>
      </c>
      <c r="F22566" s="1">
        <v>18</v>
      </c>
      <c r="G22566" s="1">
        <v>4</v>
      </c>
      <c r="H22566" s="1">
        <v>35</v>
      </c>
      <c r="I22566" s="15">
        <v>0.35087719298245612</v>
      </c>
      <c r="J22566">
        <f t="shared" si="352"/>
        <v>20</v>
      </c>
    </row>
    <row r="22567" spans="1:10" x14ac:dyDescent="0.3">
      <c r="A22567" t="s">
        <v>22601</v>
      </c>
      <c r="C22567" s="18">
        <v>315.52643509594128</v>
      </c>
      <c r="D22567" s="1"/>
      <c r="E22567" s="1">
        <v>31</v>
      </c>
      <c r="F22567" s="1">
        <v>6</v>
      </c>
      <c r="G22567" s="1">
        <v>2</v>
      </c>
      <c r="H22567" s="1">
        <v>23</v>
      </c>
      <c r="I22567" s="15">
        <v>0.22580645161290322</v>
      </c>
      <c r="J22567">
        <f t="shared" si="352"/>
        <v>20</v>
      </c>
    </row>
    <row r="22568" spans="1:10" x14ac:dyDescent="0.3">
      <c r="A22568" t="s">
        <v>22599</v>
      </c>
      <c r="C22568" s="18">
        <v>315.52414464021342</v>
      </c>
      <c r="D22568" s="1"/>
      <c r="E22568" s="1">
        <v>14</v>
      </c>
      <c r="F22568" s="1">
        <v>2</v>
      </c>
      <c r="G22568" s="1">
        <v>0</v>
      </c>
      <c r="H22568" s="1">
        <v>12</v>
      </c>
      <c r="I22568" s="15">
        <v>0.14285714285714285</v>
      </c>
      <c r="J22568">
        <f t="shared" si="352"/>
        <v>40</v>
      </c>
    </row>
    <row r="22569" spans="1:10" x14ac:dyDescent="0.3">
      <c r="A22569" t="s">
        <v>22600</v>
      </c>
      <c r="C22569" s="18">
        <v>315.418742428332</v>
      </c>
      <c r="D22569" s="1"/>
      <c r="E22569" s="1">
        <v>12</v>
      </c>
      <c r="F22569" s="1">
        <v>1</v>
      </c>
      <c r="G22569" s="1">
        <v>1</v>
      </c>
      <c r="H22569" s="1">
        <v>10</v>
      </c>
      <c r="I22569" s="15">
        <v>0.125</v>
      </c>
      <c r="J22569">
        <f t="shared" si="352"/>
        <v>40</v>
      </c>
    </row>
    <row r="22570" spans="1:10" x14ac:dyDescent="0.3">
      <c r="A22570" t="s">
        <v>22661</v>
      </c>
      <c r="C22570" s="18">
        <v>315.41548304312698</v>
      </c>
      <c r="D22570" s="1"/>
      <c r="E22570" s="1">
        <v>19</v>
      </c>
      <c r="F22570" s="1">
        <v>3</v>
      </c>
      <c r="G22570" s="1">
        <v>1</v>
      </c>
      <c r="H22570" s="1">
        <v>15</v>
      </c>
      <c r="I22570" s="15">
        <v>0.18421052631578946</v>
      </c>
      <c r="J22570">
        <f t="shared" si="352"/>
        <v>40</v>
      </c>
    </row>
    <row r="22571" spans="1:10" x14ac:dyDescent="0.3">
      <c r="A22571" t="s">
        <v>22615</v>
      </c>
      <c r="C22571" s="18">
        <v>315.2709073640217</v>
      </c>
      <c r="D22571" s="1"/>
      <c r="E22571" s="1">
        <v>19</v>
      </c>
      <c r="F22571" s="1">
        <v>3</v>
      </c>
      <c r="G22571" s="1">
        <v>0</v>
      </c>
      <c r="H22571" s="1">
        <v>16</v>
      </c>
      <c r="I22571" s="15">
        <v>0.15789473684210525</v>
      </c>
      <c r="J22571">
        <f t="shared" si="352"/>
        <v>40</v>
      </c>
    </row>
    <row r="22572" spans="1:10" x14ac:dyDescent="0.3">
      <c r="A22572" t="s">
        <v>22602</v>
      </c>
      <c r="C22572" s="18">
        <v>315.26675562724665</v>
      </c>
      <c r="D22572" s="1"/>
      <c r="E22572" s="1">
        <v>26</v>
      </c>
      <c r="F22572" s="1">
        <v>8</v>
      </c>
      <c r="G22572" s="1">
        <v>0</v>
      </c>
      <c r="H22572" s="1">
        <v>18</v>
      </c>
      <c r="I22572" s="15">
        <v>0.30769230769230771</v>
      </c>
      <c r="J22572">
        <f t="shared" si="352"/>
        <v>40</v>
      </c>
    </row>
    <row r="22573" spans="1:10" x14ac:dyDescent="0.3">
      <c r="A22573" t="s">
        <v>22603</v>
      </c>
      <c r="C22573" s="18">
        <v>315.25826331833707</v>
      </c>
      <c r="D22573" s="1"/>
      <c r="E22573" s="1">
        <v>41</v>
      </c>
      <c r="F22573" s="1">
        <v>13</v>
      </c>
      <c r="G22573" s="1">
        <v>1</v>
      </c>
      <c r="H22573" s="1">
        <v>27</v>
      </c>
      <c r="I22573" s="15">
        <v>0.32926829268292684</v>
      </c>
      <c r="J22573">
        <f t="shared" si="352"/>
        <v>20</v>
      </c>
    </row>
    <row r="22574" spans="1:10" x14ac:dyDescent="0.3">
      <c r="A22574" t="s">
        <v>22605</v>
      </c>
      <c r="C22574" s="18">
        <v>315.22783827836565</v>
      </c>
      <c r="D22574" s="1"/>
      <c r="E22574" s="1">
        <v>22</v>
      </c>
      <c r="F22574" s="1">
        <v>5</v>
      </c>
      <c r="G22574" s="1">
        <v>1</v>
      </c>
      <c r="H22574" s="1">
        <v>16</v>
      </c>
      <c r="I22574" s="15">
        <v>0.25</v>
      </c>
      <c r="J22574">
        <f t="shared" si="352"/>
        <v>40</v>
      </c>
    </row>
    <row r="22575" spans="1:10" x14ac:dyDescent="0.3">
      <c r="A22575" t="s">
        <v>22606</v>
      </c>
      <c r="C22575" s="18">
        <v>315.16659885685561</v>
      </c>
      <c r="D22575" s="1"/>
      <c r="E22575" s="1">
        <v>16</v>
      </c>
      <c r="F22575" s="1">
        <v>3</v>
      </c>
      <c r="G22575" s="1">
        <v>0</v>
      </c>
      <c r="H22575" s="1">
        <v>13</v>
      </c>
      <c r="I22575" s="15">
        <v>0.1875</v>
      </c>
      <c r="J22575">
        <f t="shared" si="352"/>
        <v>40</v>
      </c>
    </row>
    <row r="22576" spans="1:10" x14ac:dyDescent="0.3">
      <c r="A22576" t="s">
        <v>22617</v>
      </c>
      <c r="C22576" s="18">
        <v>315.09930728920034</v>
      </c>
      <c r="D22576" s="1"/>
      <c r="E22576" s="1">
        <v>41</v>
      </c>
      <c r="F22576" s="1">
        <v>14</v>
      </c>
      <c r="G22576" s="1">
        <v>3</v>
      </c>
      <c r="H22576" s="1">
        <v>24</v>
      </c>
      <c r="I22576" s="15">
        <v>0.37804878048780488</v>
      </c>
      <c r="J22576">
        <f t="shared" si="352"/>
        <v>20</v>
      </c>
    </row>
    <row r="22577" spans="1:10" x14ac:dyDescent="0.3">
      <c r="A22577" t="s">
        <v>22607</v>
      </c>
      <c r="C22577" s="18">
        <v>315.07877663102391</v>
      </c>
      <c r="D22577" s="1"/>
      <c r="E22577" s="1">
        <v>15</v>
      </c>
      <c r="F22577" s="1">
        <v>2</v>
      </c>
      <c r="G22577" s="1">
        <v>0</v>
      </c>
      <c r="H22577" s="1">
        <v>13</v>
      </c>
      <c r="I22577" s="15">
        <v>0.13333333333333333</v>
      </c>
      <c r="J22577">
        <f t="shared" si="352"/>
        <v>40</v>
      </c>
    </row>
    <row r="22578" spans="1:10" x14ac:dyDescent="0.3">
      <c r="A22578" t="s">
        <v>22608</v>
      </c>
      <c r="C22578" s="18">
        <v>315.07333335670239</v>
      </c>
      <c r="D22578" s="1"/>
      <c r="E22578" s="1">
        <v>9</v>
      </c>
      <c r="F22578" s="1">
        <v>0</v>
      </c>
      <c r="G22578" s="1">
        <v>0</v>
      </c>
      <c r="H22578" s="1">
        <v>9</v>
      </c>
      <c r="I22578" s="15">
        <v>0</v>
      </c>
      <c r="J22578">
        <f t="shared" si="352"/>
        <v>40</v>
      </c>
    </row>
    <row r="22579" spans="1:10" x14ac:dyDescent="0.3">
      <c r="A22579" t="s">
        <v>22610</v>
      </c>
      <c r="C22579" s="18">
        <v>315.06400487554095</v>
      </c>
      <c r="D22579" s="1"/>
      <c r="E22579" s="1">
        <v>24</v>
      </c>
      <c r="F22579" s="1">
        <v>7</v>
      </c>
      <c r="G22579" s="1">
        <v>1</v>
      </c>
      <c r="H22579" s="1">
        <v>16</v>
      </c>
      <c r="I22579" s="15">
        <v>0.3125</v>
      </c>
      <c r="J22579">
        <f t="shared" si="352"/>
        <v>40</v>
      </c>
    </row>
    <row r="22580" spans="1:10" x14ac:dyDescent="0.3">
      <c r="A22580" t="s">
        <v>22106</v>
      </c>
      <c r="C22580" s="18">
        <v>314.98625279469348</v>
      </c>
      <c r="D22580" s="1"/>
      <c r="E22580" s="1">
        <v>16</v>
      </c>
      <c r="F22580" s="1">
        <v>3</v>
      </c>
      <c r="G22580" s="1">
        <v>0</v>
      </c>
      <c r="H22580" s="1">
        <v>13</v>
      </c>
      <c r="I22580" s="15">
        <v>0.1875</v>
      </c>
      <c r="J22580">
        <f t="shared" si="352"/>
        <v>40</v>
      </c>
    </row>
    <row r="22581" spans="1:10" x14ac:dyDescent="0.3">
      <c r="A22581" t="s">
        <v>22613</v>
      </c>
      <c r="C22581" s="18">
        <v>314.92327829685365</v>
      </c>
      <c r="D22581" s="1"/>
      <c r="E22581" s="1">
        <v>29</v>
      </c>
      <c r="F22581" s="1">
        <v>7</v>
      </c>
      <c r="G22581" s="1">
        <v>1</v>
      </c>
      <c r="H22581" s="1">
        <v>21</v>
      </c>
      <c r="I22581" s="15">
        <v>0.25862068965517243</v>
      </c>
      <c r="J22581">
        <f t="shared" si="352"/>
        <v>40</v>
      </c>
    </row>
    <row r="22582" spans="1:10" x14ac:dyDescent="0.3">
      <c r="A22582" t="s">
        <v>22621</v>
      </c>
      <c r="C22582" s="18">
        <v>314.90404934743106</v>
      </c>
      <c r="D22582" s="1"/>
      <c r="E22582" s="1">
        <v>27</v>
      </c>
      <c r="F22582" s="1">
        <v>7</v>
      </c>
      <c r="G22582" s="1">
        <v>0</v>
      </c>
      <c r="H22582" s="1">
        <v>20</v>
      </c>
      <c r="I22582" s="15">
        <v>0.25925925925925924</v>
      </c>
      <c r="J22582">
        <f t="shared" si="352"/>
        <v>40</v>
      </c>
    </row>
    <row r="22583" spans="1:10" x14ac:dyDescent="0.3">
      <c r="A22583" t="s">
        <v>22298</v>
      </c>
      <c r="C22583" s="18">
        <v>314.89595056389237</v>
      </c>
      <c r="D22583" s="1"/>
      <c r="E22583" s="1">
        <v>46</v>
      </c>
      <c r="F22583" s="1">
        <v>13</v>
      </c>
      <c r="G22583" s="1">
        <v>2</v>
      </c>
      <c r="H22583" s="1">
        <v>31</v>
      </c>
      <c r="I22583" s="15">
        <v>0.30434782608695654</v>
      </c>
      <c r="J22583">
        <f t="shared" si="352"/>
        <v>20</v>
      </c>
    </row>
    <row r="22584" spans="1:10" x14ac:dyDescent="0.3">
      <c r="A22584" t="s">
        <v>22618</v>
      </c>
      <c r="C22584" s="18">
        <v>314.7679490837603</v>
      </c>
      <c r="D22584" s="1"/>
      <c r="E22584" s="1">
        <v>13</v>
      </c>
      <c r="F22584" s="1">
        <v>2</v>
      </c>
      <c r="G22584" s="1">
        <v>0</v>
      </c>
      <c r="H22584" s="1">
        <v>11</v>
      </c>
      <c r="I22584" s="15">
        <v>0.15384615384615385</v>
      </c>
      <c r="J22584">
        <f t="shared" si="352"/>
        <v>40</v>
      </c>
    </row>
    <row r="22585" spans="1:10" x14ac:dyDescent="0.3">
      <c r="A22585" t="s">
        <v>22622</v>
      </c>
      <c r="C22585" s="18">
        <v>314.7287408974521</v>
      </c>
      <c r="D22585" s="1"/>
      <c r="E22585" s="1">
        <v>35</v>
      </c>
      <c r="F22585" s="1">
        <v>11</v>
      </c>
      <c r="G22585" s="1">
        <v>0</v>
      </c>
      <c r="H22585" s="1">
        <v>24</v>
      </c>
      <c r="I22585" s="15">
        <v>0.31428571428571428</v>
      </c>
      <c r="J22585">
        <f t="shared" si="352"/>
        <v>20</v>
      </c>
    </row>
    <row r="22586" spans="1:10" x14ac:dyDescent="0.3">
      <c r="A22586" t="s">
        <v>22612</v>
      </c>
      <c r="C22586" s="18">
        <v>314.6670126644442</v>
      </c>
      <c r="D22586" s="1"/>
      <c r="E22586" s="1">
        <v>21</v>
      </c>
      <c r="F22586" s="1">
        <v>6</v>
      </c>
      <c r="G22586" s="1">
        <v>0</v>
      </c>
      <c r="H22586" s="1">
        <v>15</v>
      </c>
      <c r="I22586" s="15">
        <v>0.2857142857142857</v>
      </c>
      <c r="J22586">
        <f t="shared" si="352"/>
        <v>40</v>
      </c>
    </row>
    <row r="22587" spans="1:10" x14ac:dyDescent="0.3">
      <c r="A22587" t="s">
        <v>22664</v>
      </c>
      <c r="C22587" s="18">
        <v>314.53768345564629</v>
      </c>
      <c r="D22587" s="1"/>
      <c r="E22587" s="1">
        <v>19</v>
      </c>
      <c r="F22587" s="1">
        <v>3</v>
      </c>
      <c r="G22587" s="1">
        <v>1</v>
      </c>
      <c r="H22587" s="1">
        <v>15</v>
      </c>
      <c r="I22587" s="15">
        <v>0.18421052631578946</v>
      </c>
      <c r="J22587">
        <f t="shared" si="352"/>
        <v>40</v>
      </c>
    </row>
    <row r="22588" spans="1:10" x14ac:dyDescent="0.3">
      <c r="A22588" t="s">
        <v>22614</v>
      </c>
      <c r="C22588" s="18">
        <v>314.48679193062208</v>
      </c>
      <c r="D22588" s="1"/>
      <c r="E22588" s="1">
        <v>11</v>
      </c>
      <c r="F22588" s="1">
        <v>1</v>
      </c>
      <c r="G22588" s="1">
        <v>0</v>
      </c>
      <c r="H22588" s="1">
        <v>10</v>
      </c>
      <c r="I22588" s="15">
        <v>9.0909090909090912E-2</v>
      </c>
      <c r="J22588">
        <f t="shared" si="352"/>
        <v>40</v>
      </c>
    </row>
    <row r="22589" spans="1:10" x14ac:dyDescent="0.3">
      <c r="A22589" t="s">
        <v>22620</v>
      </c>
      <c r="C22589" s="18">
        <v>314.39239563057589</v>
      </c>
      <c r="D22589" s="1"/>
      <c r="E22589" s="1">
        <v>25</v>
      </c>
      <c r="F22589" s="1">
        <v>7</v>
      </c>
      <c r="G22589" s="1">
        <v>1</v>
      </c>
      <c r="H22589" s="1">
        <v>17</v>
      </c>
      <c r="I22589" s="15">
        <v>0.3</v>
      </c>
      <c r="J22589">
        <f t="shared" si="352"/>
        <v>40</v>
      </c>
    </row>
    <row r="22590" spans="1:10" x14ac:dyDescent="0.3">
      <c r="A22590" s="21" t="s">
        <v>22619</v>
      </c>
      <c r="C22590" s="18">
        <v>314.36565139931571</v>
      </c>
      <c r="D22590" s="1"/>
      <c r="E22590" s="1">
        <v>18</v>
      </c>
      <c r="F22590" s="1">
        <v>3</v>
      </c>
      <c r="G22590" s="1">
        <v>2</v>
      </c>
      <c r="H22590" s="1">
        <v>13</v>
      </c>
      <c r="I22590" s="15">
        <v>0.22222222222222221</v>
      </c>
      <c r="J22590">
        <f t="shared" si="352"/>
        <v>40</v>
      </c>
    </row>
    <row r="22591" spans="1:10" x14ac:dyDescent="0.3">
      <c r="A22591" t="s">
        <v>22642</v>
      </c>
      <c r="C22591" s="18">
        <v>314.30089637675121</v>
      </c>
      <c r="D22591" s="1"/>
      <c r="E22591" s="1">
        <v>41</v>
      </c>
      <c r="F22591" s="1">
        <v>14</v>
      </c>
      <c r="G22591" s="1">
        <v>0</v>
      </c>
      <c r="H22591" s="1">
        <v>27</v>
      </c>
      <c r="I22591" s="15">
        <v>0.34146341463414637</v>
      </c>
      <c r="J22591">
        <f t="shared" si="352"/>
        <v>20</v>
      </c>
    </row>
    <row r="22592" spans="1:10" x14ac:dyDescent="0.3">
      <c r="A22592" t="s">
        <v>22636</v>
      </c>
      <c r="C22592" s="18">
        <v>314.09880729240524</v>
      </c>
      <c r="D22592" s="1"/>
      <c r="E22592" s="1">
        <v>20</v>
      </c>
      <c r="F22592" s="1">
        <v>5</v>
      </c>
      <c r="G22592" s="1">
        <v>0</v>
      </c>
      <c r="H22592" s="1">
        <v>15</v>
      </c>
      <c r="I22592" s="15">
        <v>0.25</v>
      </c>
      <c r="J22592">
        <f t="shared" si="352"/>
        <v>40</v>
      </c>
    </row>
    <row r="22593" spans="1:10" x14ac:dyDescent="0.3">
      <c r="A22593" t="s">
        <v>22625</v>
      </c>
      <c r="C22593" s="18">
        <v>314.08971393135351</v>
      </c>
      <c r="D22593" s="1"/>
      <c r="E22593" s="1">
        <v>50</v>
      </c>
      <c r="F22593" s="1">
        <v>11</v>
      </c>
      <c r="G22593" s="1">
        <v>1</v>
      </c>
      <c r="H22593" s="1">
        <v>38</v>
      </c>
      <c r="I22593" s="15">
        <v>0.23</v>
      </c>
      <c r="J22593">
        <f t="shared" si="352"/>
        <v>20</v>
      </c>
    </row>
    <row r="22594" spans="1:10" x14ac:dyDescent="0.3">
      <c r="A22594" t="s">
        <v>22626</v>
      </c>
      <c r="C22594" s="18">
        <v>314.02371254317211</v>
      </c>
      <c r="D22594" s="1"/>
      <c r="E22594" s="1">
        <v>35</v>
      </c>
      <c r="F22594" s="1">
        <v>9</v>
      </c>
      <c r="G22594" s="1">
        <v>0</v>
      </c>
      <c r="H22594" s="1">
        <v>26</v>
      </c>
      <c r="I22594" s="15">
        <v>0.25714285714285712</v>
      </c>
      <c r="J22594">
        <f t="shared" si="352"/>
        <v>20</v>
      </c>
    </row>
    <row r="22595" spans="1:10" x14ac:dyDescent="0.3">
      <c r="A22595" t="s">
        <v>22627</v>
      </c>
      <c r="C22595" s="18">
        <v>313.86918333002808</v>
      </c>
      <c r="D22595" s="1"/>
      <c r="E22595" s="1">
        <v>61</v>
      </c>
      <c r="F22595" s="1">
        <v>20</v>
      </c>
      <c r="G22595" s="1">
        <v>1</v>
      </c>
      <c r="H22595" s="1">
        <v>40</v>
      </c>
      <c r="I22595" s="15">
        <v>0.33606557377049179</v>
      </c>
      <c r="J22595">
        <f t="shared" si="352"/>
        <v>20</v>
      </c>
    </row>
    <row r="22596" spans="1:10" x14ac:dyDescent="0.3">
      <c r="A22596" t="s">
        <v>22639</v>
      </c>
      <c r="C22596" s="18">
        <v>313.8502061927166</v>
      </c>
      <c r="D22596" s="1"/>
      <c r="E22596" s="1">
        <v>9</v>
      </c>
      <c r="F22596" s="1">
        <v>0</v>
      </c>
      <c r="G22596" s="1">
        <v>0</v>
      </c>
      <c r="H22596" s="1">
        <v>9</v>
      </c>
      <c r="I22596" s="15">
        <v>0</v>
      </c>
      <c r="J22596">
        <f t="shared" ref="J22596:J22659" si="353">IF(E22596&lt;=30,40,20)</f>
        <v>40</v>
      </c>
    </row>
    <row r="22597" spans="1:10" x14ac:dyDescent="0.3">
      <c r="A22597" t="s">
        <v>22616</v>
      </c>
      <c r="C22597" s="18">
        <v>313.82905062329138</v>
      </c>
      <c r="D22597" s="1"/>
      <c r="E22597" s="1">
        <v>41</v>
      </c>
      <c r="F22597" s="1">
        <v>10</v>
      </c>
      <c r="G22597" s="1">
        <v>2</v>
      </c>
      <c r="H22597" s="1">
        <v>29</v>
      </c>
      <c r="I22597" s="15">
        <v>0.26829268292682928</v>
      </c>
      <c r="J22597">
        <f t="shared" si="353"/>
        <v>20</v>
      </c>
    </row>
    <row r="22598" spans="1:10" x14ac:dyDescent="0.3">
      <c r="A22598" t="s">
        <v>22628</v>
      </c>
      <c r="C22598" s="18">
        <v>313.81633042628954</v>
      </c>
      <c r="D22598" s="1"/>
      <c r="E22598" s="1">
        <v>18</v>
      </c>
      <c r="F22598" s="1">
        <v>3</v>
      </c>
      <c r="G22598" s="1">
        <v>0</v>
      </c>
      <c r="H22598" s="1">
        <v>15</v>
      </c>
      <c r="I22598" s="15">
        <v>0.16666666666666666</v>
      </c>
      <c r="J22598">
        <f t="shared" si="353"/>
        <v>40</v>
      </c>
    </row>
    <row r="22599" spans="1:10" x14ac:dyDescent="0.3">
      <c r="A22599" t="s">
        <v>22630</v>
      </c>
      <c r="C22599" s="18">
        <v>313.75800510540211</v>
      </c>
      <c r="D22599" s="1"/>
      <c r="E22599" s="1">
        <v>50</v>
      </c>
      <c r="F22599" s="1">
        <v>20</v>
      </c>
      <c r="G22599" s="1">
        <v>0</v>
      </c>
      <c r="H22599" s="1">
        <v>30</v>
      </c>
      <c r="I22599" s="15">
        <v>0.4</v>
      </c>
      <c r="J22599">
        <f t="shared" si="353"/>
        <v>20</v>
      </c>
    </row>
    <row r="22600" spans="1:10" x14ac:dyDescent="0.3">
      <c r="A22600" t="s">
        <v>22262</v>
      </c>
      <c r="C22600" s="18">
        <v>313.72967417984307</v>
      </c>
      <c r="D22600" s="1"/>
      <c r="E22600" s="1">
        <v>55</v>
      </c>
      <c r="F22600" s="1">
        <v>19</v>
      </c>
      <c r="G22600" s="1">
        <v>3</v>
      </c>
      <c r="H22600" s="1">
        <v>33</v>
      </c>
      <c r="I22600" s="15">
        <v>0.37272727272727274</v>
      </c>
      <c r="J22600">
        <f t="shared" si="353"/>
        <v>20</v>
      </c>
    </row>
    <row r="22601" spans="1:10" x14ac:dyDescent="0.3">
      <c r="A22601" t="s">
        <v>22631</v>
      </c>
      <c r="C22601" s="18">
        <v>313.70951315304961</v>
      </c>
      <c r="D22601" s="1"/>
      <c r="E22601" s="1">
        <v>27</v>
      </c>
      <c r="F22601" s="1">
        <v>6</v>
      </c>
      <c r="G22601" s="1">
        <v>1</v>
      </c>
      <c r="H22601" s="1">
        <v>20</v>
      </c>
      <c r="I22601" s="15">
        <v>0.24074074074074073</v>
      </c>
      <c r="J22601">
        <f t="shared" si="353"/>
        <v>40</v>
      </c>
    </row>
    <row r="22602" spans="1:10" x14ac:dyDescent="0.3">
      <c r="A22602" t="s">
        <v>22632</v>
      </c>
      <c r="C22602" s="18">
        <v>313.67835863903849</v>
      </c>
      <c r="D22602" s="1"/>
      <c r="E22602" s="1">
        <v>127</v>
      </c>
      <c r="F22602" s="1">
        <v>50</v>
      </c>
      <c r="G22602" s="1">
        <v>1</v>
      </c>
      <c r="H22602" s="1">
        <v>76</v>
      </c>
      <c r="I22602" s="15">
        <v>0.39763779527559057</v>
      </c>
      <c r="J22602">
        <f t="shared" si="353"/>
        <v>20</v>
      </c>
    </row>
    <row r="22603" spans="1:10" x14ac:dyDescent="0.3">
      <c r="A22603" t="s">
        <v>22633</v>
      </c>
      <c r="C22603" s="18">
        <v>313.53208832107259</v>
      </c>
      <c r="D22603" s="1"/>
      <c r="E22603" s="1">
        <v>13</v>
      </c>
      <c r="F22603" s="1">
        <v>1</v>
      </c>
      <c r="G22603" s="1">
        <v>2</v>
      </c>
      <c r="H22603" s="1">
        <v>10</v>
      </c>
      <c r="I22603" s="15">
        <v>0.15384615384615385</v>
      </c>
      <c r="J22603">
        <f t="shared" si="353"/>
        <v>40</v>
      </c>
    </row>
    <row r="22604" spans="1:10" x14ac:dyDescent="0.3">
      <c r="A22604" t="s">
        <v>22634</v>
      </c>
      <c r="C22604" s="18">
        <v>313.45827873379716</v>
      </c>
      <c r="D22604" s="1"/>
      <c r="E22604" s="1">
        <v>12</v>
      </c>
      <c r="F22604" s="1">
        <v>1</v>
      </c>
      <c r="G22604" s="1">
        <v>0</v>
      </c>
      <c r="H22604" s="1">
        <v>11</v>
      </c>
      <c r="I22604" s="15">
        <v>8.3333333333333329E-2</v>
      </c>
      <c r="J22604">
        <f t="shared" si="353"/>
        <v>40</v>
      </c>
    </row>
    <row r="22605" spans="1:10" x14ac:dyDescent="0.3">
      <c r="A22605" t="s">
        <v>22635</v>
      </c>
      <c r="C22605" s="18">
        <v>313.39753809860713</v>
      </c>
      <c r="D22605" s="1"/>
      <c r="E22605" s="1">
        <v>12</v>
      </c>
      <c r="F22605" s="1">
        <v>1</v>
      </c>
      <c r="G22605" s="1">
        <v>0</v>
      </c>
      <c r="H22605" s="1">
        <v>11</v>
      </c>
      <c r="I22605" s="15">
        <v>8.3333333333333329E-2</v>
      </c>
      <c r="J22605">
        <f t="shared" si="353"/>
        <v>40</v>
      </c>
    </row>
    <row r="22606" spans="1:10" x14ac:dyDescent="0.3">
      <c r="A22606" t="s">
        <v>22637</v>
      </c>
      <c r="C22606" s="18">
        <v>313.36135170591012</v>
      </c>
      <c r="D22606" s="1"/>
      <c r="E22606" s="1">
        <v>32</v>
      </c>
      <c r="F22606" s="1">
        <v>11</v>
      </c>
      <c r="G22606" s="1">
        <v>1</v>
      </c>
      <c r="H22606" s="1">
        <v>20</v>
      </c>
      <c r="I22606" s="15">
        <v>0.359375</v>
      </c>
      <c r="J22606">
        <f t="shared" si="353"/>
        <v>20</v>
      </c>
    </row>
    <row r="22607" spans="1:10" x14ac:dyDescent="0.3">
      <c r="A22607" t="s">
        <v>22638</v>
      </c>
      <c r="C22607" s="18">
        <v>313.31237141791502</v>
      </c>
      <c r="D22607" s="1"/>
      <c r="E22607" s="1">
        <v>9</v>
      </c>
      <c r="F22607" s="1">
        <v>0</v>
      </c>
      <c r="G22607" s="1">
        <v>0</v>
      </c>
      <c r="H22607" s="1">
        <v>9</v>
      </c>
      <c r="I22607" s="15">
        <v>0</v>
      </c>
      <c r="J22607">
        <f t="shared" si="353"/>
        <v>40</v>
      </c>
    </row>
    <row r="22608" spans="1:10" x14ac:dyDescent="0.3">
      <c r="A22608" t="s">
        <v>22640</v>
      </c>
      <c r="C22608" s="18">
        <v>313.21982072599423</v>
      </c>
      <c r="D22608" s="1"/>
      <c r="E22608" s="1">
        <v>23</v>
      </c>
      <c r="F22608" s="1">
        <v>6</v>
      </c>
      <c r="G22608" s="1">
        <v>0</v>
      </c>
      <c r="H22608" s="1">
        <v>17</v>
      </c>
      <c r="I22608" s="15">
        <v>0.2608695652173913</v>
      </c>
      <c r="J22608">
        <f t="shared" si="353"/>
        <v>40</v>
      </c>
    </row>
    <row r="22609" spans="1:10" x14ac:dyDescent="0.3">
      <c r="A22609" t="s">
        <v>22641</v>
      </c>
      <c r="C22609" s="18">
        <v>313.20802776982896</v>
      </c>
      <c r="D22609" s="1"/>
      <c r="E22609" s="1">
        <v>33</v>
      </c>
      <c r="F22609" s="1">
        <v>7</v>
      </c>
      <c r="G22609" s="1">
        <v>3</v>
      </c>
      <c r="H22609" s="1">
        <v>23</v>
      </c>
      <c r="I22609" s="15">
        <v>0.25757575757575757</v>
      </c>
      <c r="J22609">
        <f t="shared" si="353"/>
        <v>20</v>
      </c>
    </row>
    <row r="22610" spans="1:10" x14ac:dyDescent="0.3">
      <c r="A22610" t="s">
        <v>22643</v>
      </c>
      <c r="C22610" s="18">
        <v>313.1154994843348</v>
      </c>
      <c r="D22610" s="1"/>
      <c r="E22610" s="1">
        <v>48</v>
      </c>
      <c r="F22610" s="1">
        <v>18</v>
      </c>
      <c r="G22610" s="1">
        <v>0</v>
      </c>
      <c r="H22610" s="1">
        <v>30</v>
      </c>
      <c r="I22610" s="15">
        <v>0.375</v>
      </c>
      <c r="J22610">
        <f t="shared" si="353"/>
        <v>20</v>
      </c>
    </row>
    <row r="22611" spans="1:10" x14ac:dyDescent="0.3">
      <c r="A22611" t="s">
        <v>22646</v>
      </c>
      <c r="C22611" s="18">
        <v>313.09884736221983</v>
      </c>
      <c r="D22611" s="1"/>
      <c r="E22611" s="1">
        <v>21</v>
      </c>
      <c r="F22611" s="1">
        <v>5</v>
      </c>
      <c r="G22611" s="1">
        <v>0</v>
      </c>
      <c r="H22611" s="1">
        <v>16</v>
      </c>
      <c r="I22611" s="15">
        <v>0.23809523809523808</v>
      </c>
      <c r="J22611">
        <f t="shared" si="353"/>
        <v>40</v>
      </c>
    </row>
    <row r="22612" spans="1:10" x14ac:dyDescent="0.3">
      <c r="A22612" t="s">
        <v>22644</v>
      </c>
      <c r="C22612" s="18">
        <v>313.09080204007438</v>
      </c>
      <c r="D22612" s="1"/>
      <c r="E22612" s="1">
        <v>9</v>
      </c>
      <c r="F22612" s="1">
        <v>0</v>
      </c>
      <c r="G22612" s="1">
        <v>0</v>
      </c>
      <c r="H22612" s="1">
        <v>9</v>
      </c>
      <c r="I22612" s="15">
        <v>0</v>
      </c>
      <c r="J22612">
        <f t="shared" si="353"/>
        <v>40</v>
      </c>
    </row>
    <row r="22613" spans="1:10" x14ac:dyDescent="0.3">
      <c r="A22613" t="s">
        <v>22645</v>
      </c>
      <c r="C22613" s="18">
        <v>313.05797777758335</v>
      </c>
      <c r="D22613" s="1"/>
      <c r="E22613" s="1">
        <v>11</v>
      </c>
      <c r="F22613" s="1">
        <v>0</v>
      </c>
      <c r="G22613" s="1">
        <v>0</v>
      </c>
      <c r="H22613" s="1">
        <v>11</v>
      </c>
      <c r="I22613" s="15">
        <v>0</v>
      </c>
      <c r="J22613">
        <f t="shared" si="353"/>
        <v>40</v>
      </c>
    </row>
    <row r="22614" spans="1:10" x14ac:dyDescent="0.3">
      <c r="A22614" t="s">
        <v>22647</v>
      </c>
      <c r="C22614" s="18">
        <v>312.97470117904209</v>
      </c>
      <c r="D22614" s="1"/>
      <c r="E22614" s="1">
        <v>12</v>
      </c>
      <c r="F22614" s="1">
        <v>1</v>
      </c>
      <c r="G22614" s="1">
        <v>0</v>
      </c>
      <c r="H22614" s="1">
        <v>11</v>
      </c>
      <c r="I22614" s="15">
        <v>8.3333333333333329E-2</v>
      </c>
      <c r="J22614">
        <f t="shared" si="353"/>
        <v>40</v>
      </c>
    </row>
    <row r="22615" spans="1:10" x14ac:dyDescent="0.3">
      <c r="A22615" t="s">
        <v>22648</v>
      </c>
      <c r="C22615" s="18">
        <v>312.96892995298782</v>
      </c>
      <c r="D22615" s="1"/>
      <c r="E22615" s="1">
        <v>23</v>
      </c>
      <c r="F22615" s="1">
        <v>5</v>
      </c>
      <c r="G22615" s="1">
        <v>3</v>
      </c>
      <c r="H22615" s="1">
        <v>15</v>
      </c>
      <c r="I22615" s="15">
        <v>0.28260869565217389</v>
      </c>
      <c r="J22615">
        <f t="shared" si="353"/>
        <v>40</v>
      </c>
    </row>
    <row r="22616" spans="1:10" x14ac:dyDescent="0.3">
      <c r="A22616" t="s">
        <v>22649</v>
      </c>
      <c r="C22616" s="18">
        <v>312.95605292137259</v>
      </c>
      <c r="D22616" s="1"/>
      <c r="E22616" s="1">
        <v>16</v>
      </c>
      <c r="F22616" s="1">
        <v>2</v>
      </c>
      <c r="G22616" s="1">
        <v>1</v>
      </c>
      <c r="H22616" s="1">
        <v>13</v>
      </c>
      <c r="I22616" s="15">
        <v>0.15625</v>
      </c>
      <c r="J22616">
        <f t="shared" si="353"/>
        <v>40</v>
      </c>
    </row>
    <row r="22617" spans="1:10" x14ac:dyDescent="0.3">
      <c r="A22617" t="s">
        <v>22651</v>
      </c>
      <c r="C22617" s="18">
        <v>312.82773978169212</v>
      </c>
      <c r="D22617" s="1"/>
      <c r="E22617" s="1">
        <v>10</v>
      </c>
      <c r="F22617" s="1">
        <v>0</v>
      </c>
      <c r="G22617" s="1">
        <v>0</v>
      </c>
      <c r="H22617" s="1">
        <v>10</v>
      </c>
      <c r="I22617" s="15">
        <v>0</v>
      </c>
      <c r="J22617">
        <f t="shared" si="353"/>
        <v>40</v>
      </c>
    </row>
    <row r="22618" spans="1:10" x14ac:dyDescent="0.3">
      <c r="A22618" t="s">
        <v>22652</v>
      </c>
      <c r="C22618" s="18">
        <v>312.79649190727486</v>
      </c>
      <c r="D22618" s="1"/>
      <c r="E22618" s="1">
        <v>28</v>
      </c>
      <c r="F22618" s="1">
        <v>6</v>
      </c>
      <c r="G22618" s="1">
        <v>3</v>
      </c>
      <c r="H22618" s="1">
        <v>19</v>
      </c>
      <c r="I22618" s="15">
        <v>0.26785714285714285</v>
      </c>
      <c r="J22618">
        <f t="shared" si="353"/>
        <v>40</v>
      </c>
    </row>
    <row r="22619" spans="1:10" x14ac:dyDescent="0.3">
      <c r="A22619" s="21" t="s">
        <v>22653</v>
      </c>
      <c r="C22619" s="18">
        <v>312.63298302384641</v>
      </c>
      <c r="D22619" s="1"/>
      <c r="E22619" s="1">
        <v>19</v>
      </c>
      <c r="F22619" s="1">
        <v>3</v>
      </c>
      <c r="G22619" s="1">
        <v>2</v>
      </c>
      <c r="H22619" s="1">
        <v>14</v>
      </c>
      <c r="I22619" s="15">
        <v>0.21052631578947367</v>
      </c>
      <c r="J22619">
        <f t="shared" si="353"/>
        <v>40</v>
      </c>
    </row>
    <row r="22620" spans="1:10" x14ac:dyDescent="0.3">
      <c r="A22620" t="s">
        <v>22655</v>
      </c>
      <c r="C22620" s="18">
        <v>312.51247480858012</v>
      </c>
      <c r="D22620" s="1"/>
      <c r="E22620" s="1">
        <v>12</v>
      </c>
      <c r="F22620" s="1">
        <v>1</v>
      </c>
      <c r="G22620" s="1">
        <v>0</v>
      </c>
      <c r="H22620" s="1">
        <v>11</v>
      </c>
      <c r="I22620" s="15">
        <v>8.3333333333333329E-2</v>
      </c>
      <c r="J22620">
        <f t="shared" si="353"/>
        <v>40</v>
      </c>
    </row>
    <row r="22621" spans="1:10" x14ac:dyDescent="0.3">
      <c r="A22621" t="s">
        <v>22657</v>
      </c>
      <c r="C22621" s="18">
        <v>312.47394774161029</v>
      </c>
      <c r="D22621" s="1"/>
      <c r="E22621" s="1">
        <v>10</v>
      </c>
      <c r="F22621" s="1">
        <v>0</v>
      </c>
      <c r="G22621" s="1">
        <v>0</v>
      </c>
      <c r="H22621" s="1">
        <v>10</v>
      </c>
      <c r="I22621" s="15">
        <v>0</v>
      </c>
      <c r="J22621">
        <f t="shared" si="353"/>
        <v>40</v>
      </c>
    </row>
    <row r="22622" spans="1:10" x14ac:dyDescent="0.3">
      <c r="A22622" t="s">
        <v>22659</v>
      </c>
      <c r="C22622" s="18">
        <v>312.40688700287001</v>
      </c>
      <c r="D22622" s="1"/>
      <c r="E22622" s="1">
        <v>20</v>
      </c>
      <c r="F22622" s="1">
        <v>4</v>
      </c>
      <c r="G22622" s="1">
        <v>1</v>
      </c>
      <c r="H22622" s="1">
        <v>15</v>
      </c>
      <c r="I22622" s="15">
        <v>0.22500000000000001</v>
      </c>
      <c r="J22622">
        <f t="shared" si="353"/>
        <v>40</v>
      </c>
    </row>
    <row r="22623" spans="1:10" x14ac:dyDescent="0.3">
      <c r="A22623" t="s">
        <v>22663</v>
      </c>
      <c r="C22623" s="18">
        <v>312.14398644083406</v>
      </c>
      <c r="D22623" s="1"/>
      <c r="E22623" s="1">
        <v>22</v>
      </c>
      <c r="F22623" s="1">
        <v>5</v>
      </c>
      <c r="G22623" s="1">
        <v>1</v>
      </c>
      <c r="H22623" s="1">
        <v>16</v>
      </c>
      <c r="I22623" s="15">
        <v>0.25</v>
      </c>
      <c r="J22623">
        <f t="shared" si="353"/>
        <v>40</v>
      </c>
    </row>
    <row r="22624" spans="1:10" x14ac:dyDescent="0.3">
      <c r="A22624" t="s">
        <v>22660</v>
      </c>
      <c r="C22624" s="18">
        <v>312.04800938978781</v>
      </c>
      <c r="D22624" s="1"/>
      <c r="E22624" s="1">
        <v>27</v>
      </c>
      <c r="F22624" s="1">
        <v>5</v>
      </c>
      <c r="G22624" s="1">
        <v>1</v>
      </c>
      <c r="H22624" s="1">
        <v>21</v>
      </c>
      <c r="I22624" s="15">
        <v>0.20370370370370369</v>
      </c>
      <c r="J22624">
        <f t="shared" si="353"/>
        <v>40</v>
      </c>
    </row>
    <row r="22625" spans="1:10" x14ac:dyDescent="0.3">
      <c r="A22625" t="s">
        <v>22720</v>
      </c>
      <c r="C22625" s="18">
        <v>312.03115946552958</v>
      </c>
      <c r="D22625" s="1"/>
      <c r="E22625" s="1">
        <v>35</v>
      </c>
      <c r="F22625" s="1">
        <v>7</v>
      </c>
      <c r="G22625" s="1">
        <v>2</v>
      </c>
      <c r="H22625" s="1">
        <v>26</v>
      </c>
      <c r="I22625" s="15">
        <v>0.22857142857142856</v>
      </c>
      <c r="J22625">
        <f t="shared" si="353"/>
        <v>20</v>
      </c>
    </row>
    <row r="22626" spans="1:10" x14ac:dyDescent="0.3">
      <c r="A22626" t="s">
        <v>22575</v>
      </c>
      <c r="C22626" s="18">
        <v>312.02772427859696</v>
      </c>
      <c r="D22626" s="1"/>
      <c r="E22626" s="1">
        <v>35</v>
      </c>
      <c r="F22626" s="1">
        <v>10</v>
      </c>
      <c r="G22626" s="1">
        <v>1</v>
      </c>
      <c r="H22626" s="1">
        <v>24</v>
      </c>
      <c r="I22626" s="15">
        <v>0.3</v>
      </c>
      <c r="J22626">
        <f t="shared" si="353"/>
        <v>20</v>
      </c>
    </row>
    <row r="22627" spans="1:10" x14ac:dyDescent="0.3">
      <c r="A22627" s="21" t="s">
        <v>22666</v>
      </c>
      <c r="C22627" s="18">
        <v>311.98286544382887</v>
      </c>
      <c r="D22627" s="1"/>
      <c r="E22627" s="1">
        <v>20</v>
      </c>
      <c r="F22627" s="1">
        <v>3</v>
      </c>
      <c r="G22627" s="1">
        <v>0</v>
      </c>
      <c r="H22627" s="1">
        <v>17</v>
      </c>
      <c r="I22627" s="15">
        <v>0.15</v>
      </c>
      <c r="J22627">
        <f t="shared" si="353"/>
        <v>40</v>
      </c>
    </row>
    <row r="22628" spans="1:10" x14ac:dyDescent="0.3">
      <c r="A22628" t="s">
        <v>22667</v>
      </c>
      <c r="C22628" s="18">
        <v>311.96188083057262</v>
      </c>
      <c r="D22628" s="1"/>
      <c r="E22628" s="1">
        <v>11</v>
      </c>
      <c r="F22628" s="1">
        <v>0</v>
      </c>
      <c r="G22628" s="1">
        <v>1</v>
      </c>
      <c r="H22628" s="1">
        <v>10</v>
      </c>
      <c r="I22628" s="15">
        <v>4.5454545454545456E-2</v>
      </c>
      <c r="J22628">
        <f t="shared" si="353"/>
        <v>40</v>
      </c>
    </row>
    <row r="22629" spans="1:10" x14ac:dyDescent="0.3">
      <c r="A22629" t="s">
        <v>22668</v>
      </c>
      <c r="C22629" s="18">
        <v>311.94185692539747</v>
      </c>
      <c r="D22629" s="1"/>
      <c r="E22629" s="1">
        <v>16</v>
      </c>
      <c r="F22629" s="1">
        <v>3</v>
      </c>
      <c r="G22629" s="1">
        <v>0</v>
      </c>
      <c r="H22629" s="1">
        <v>13</v>
      </c>
      <c r="I22629" s="15">
        <v>0.1875</v>
      </c>
      <c r="J22629">
        <f t="shared" si="353"/>
        <v>40</v>
      </c>
    </row>
    <row r="22630" spans="1:10" x14ac:dyDescent="0.3">
      <c r="A22630" t="s">
        <v>22673</v>
      </c>
      <c r="C22630" s="18">
        <v>373.49891264438077</v>
      </c>
      <c r="D22630" s="1"/>
      <c r="E22630" s="1">
        <v>20</v>
      </c>
      <c r="F22630" s="1">
        <v>5</v>
      </c>
      <c r="G22630" s="1">
        <v>1</v>
      </c>
      <c r="H22630" s="1">
        <v>14</v>
      </c>
      <c r="I22630" s="15">
        <v>0.27500000000000002</v>
      </c>
      <c r="J22630">
        <f t="shared" si="353"/>
        <v>40</v>
      </c>
    </row>
    <row r="22631" spans="1:10" x14ac:dyDescent="0.3">
      <c r="A22631" t="s">
        <v>22669</v>
      </c>
      <c r="C22631" s="18">
        <v>311.8836266041659</v>
      </c>
      <c r="D22631" s="1"/>
      <c r="E22631" s="1">
        <v>29</v>
      </c>
      <c r="F22631" s="1">
        <v>8</v>
      </c>
      <c r="G22631" s="1">
        <v>0</v>
      </c>
      <c r="H22631" s="1">
        <v>21</v>
      </c>
      <c r="I22631" s="15">
        <v>0.27586206896551724</v>
      </c>
      <c r="J22631">
        <f t="shared" si="353"/>
        <v>40</v>
      </c>
    </row>
    <row r="22632" spans="1:10" x14ac:dyDescent="0.3">
      <c r="A22632" t="s">
        <v>22671</v>
      </c>
      <c r="C22632" s="18">
        <v>311.8430779899216</v>
      </c>
      <c r="D22632" s="1"/>
      <c r="E22632" s="1">
        <v>10</v>
      </c>
      <c r="F22632" s="1">
        <v>0</v>
      </c>
      <c r="G22632" s="1">
        <v>0</v>
      </c>
      <c r="H22632" s="1">
        <v>10</v>
      </c>
      <c r="I22632" s="15">
        <v>0</v>
      </c>
      <c r="J22632">
        <f t="shared" si="353"/>
        <v>40</v>
      </c>
    </row>
    <row r="22633" spans="1:10" x14ac:dyDescent="0.3">
      <c r="A22633" t="s">
        <v>22550</v>
      </c>
      <c r="C22633" s="18">
        <v>311.83834553796856</v>
      </c>
      <c r="D22633" s="1"/>
      <c r="E22633" s="1">
        <v>19</v>
      </c>
      <c r="F22633" s="1">
        <v>4</v>
      </c>
      <c r="G22633" s="1">
        <v>0</v>
      </c>
      <c r="H22633" s="1">
        <v>15</v>
      </c>
      <c r="I22633" s="15">
        <v>0.21052631578947367</v>
      </c>
      <c r="J22633">
        <f t="shared" si="353"/>
        <v>40</v>
      </c>
    </row>
    <row r="22634" spans="1:10" x14ac:dyDescent="0.3">
      <c r="A22634" t="s">
        <v>22670</v>
      </c>
      <c r="C22634" s="18">
        <v>311.82984728277006</v>
      </c>
      <c r="D22634" s="1"/>
      <c r="E22634" s="1">
        <v>82</v>
      </c>
      <c r="F22634" s="1">
        <v>28</v>
      </c>
      <c r="G22634" s="1">
        <v>4</v>
      </c>
      <c r="H22634" s="1">
        <v>50</v>
      </c>
      <c r="I22634" s="15">
        <v>0.36585365853658536</v>
      </c>
      <c r="J22634">
        <f t="shared" si="353"/>
        <v>20</v>
      </c>
    </row>
    <row r="22635" spans="1:10" x14ac:dyDescent="0.3">
      <c r="A22635" t="s">
        <v>22672</v>
      </c>
      <c r="C22635" s="18">
        <v>311.77479430100067</v>
      </c>
      <c r="D22635" s="1"/>
      <c r="E22635" s="1">
        <v>24</v>
      </c>
      <c r="F22635" s="1">
        <v>6</v>
      </c>
      <c r="G22635" s="1">
        <v>0</v>
      </c>
      <c r="H22635" s="1">
        <v>18</v>
      </c>
      <c r="I22635" s="15">
        <v>0.25</v>
      </c>
      <c r="J22635">
        <f t="shared" si="353"/>
        <v>40</v>
      </c>
    </row>
    <row r="22636" spans="1:10" x14ac:dyDescent="0.3">
      <c r="A22636" t="s">
        <v>13452</v>
      </c>
      <c r="C22636" s="18">
        <v>311.72458527401608</v>
      </c>
      <c r="D22636" s="1"/>
      <c r="E22636" s="1">
        <v>18</v>
      </c>
      <c r="F22636" s="1">
        <v>3</v>
      </c>
      <c r="G22636" s="1">
        <v>1</v>
      </c>
      <c r="H22636" s="1">
        <v>14</v>
      </c>
      <c r="I22636" s="15">
        <v>0.19444444444444445</v>
      </c>
      <c r="J22636">
        <f t="shared" si="353"/>
        <v>40</v>
      </c>
    </row>
    <row r="22637" spans="1:10" x14ac:dyDescent="0.3">
      <c r="A22637" t="s">
        <v>22674</v>
      </c>
      <c r="C22637" s="18">
        <v>311.68315697546018</v>
      </c>
      <c r="D22637" s="1"/>
      <c r="E22637" s="1">
        <v>15</v>
      </c>
      <c r="F22637" s="1">
        <v>2</v>
      </c>
      <c r="G22637" s="1">
        <v>0</v>
      </c>
      <c r="H22637" s="1">
        <v>13</v>
      </c>
      <c r="I22637" s="15">
        <v>0.13333333333333333</v>
      </c>
      <c r="J22637">
        <f t="shared" si="353"/>
        <v>40</v>
      </c>
    </row>
    <row r="22638" spans="1:10" x14ac:dyDescent="0.3">
      <c r="A22638" t="s">
        <v>22840</v>
      </c>
      <c r="C22638" s="18">
        <v>311.64655370302705</v>
      </c>
      <c r="D22638" s="1"/>
      <c r="E22638" s="1">
        <v>123</v>
      </c>
      <c r="F22638" s="1">
        <v>45</v>
      </c>
      <c r="G22638" s="1">
        <v>5</v>
      </c>
      <c r="H22638" s="1">
        <v>73</v>
      </c>
      <c r="I22638" s="15">
        <v>0.38617886178861788</v>
      </c>
      <c r="J22638">
        <f t="shared" si="353"/>
        <v>20</v>
      </c>
    </row>
    <row r="22639" spans="1:10" x14ac:dyDescent="0.3">
      <c r="A22639" t="s">
        <v>22675</v>
      </c>
      <c r="C22639" s="18">
        <v>311.57944514051712</v>
      </c>
      <c r="D22639" s="1"/>
      <c r="E22639" s="1">
        <v>14</v>
      </c>
      <c r="F22639" s="1">
        <v>2</v>
      </c>
      <c r="G22639" s="1">
        <v>0</v>
      </c>
      <c r="H22639" s="1">
        <v>12</v>
      </c>
      <c r="I22639" s="15">
        <v>0.14285714285714285</v>
      </c>
      <c r="J22639">
        <f t="shared" si="353"/>
        <v>40</v>
      </c>
    </row>
    <row r="22640" spans="1:10" x14ac:dyDescent="0.3">
      <c r="A22640" t="s">
        <v>22688</v>
      </c>
      <c r="C22640" s="18">
        <v>311.57448529718903</v>
      </c>
      <c r="D22640" s="1"/>
      <c r="E22640" s="1">
        <v>11</v>
      </c>
      <c r="F22640" s="1">
        <v>1</v>
      </c>
      <c r="G22640" s="1">
        <v>0</v>
      </c>
      <c r="H22640" s="1">
        <v>10</v>
      </c>
      <c r="I22640" s="15">
        <v>9.0909090909090912E-2</v>
      </c>
      <c r="J22640">
        <f t="shared" si="353"/>
        <v>40</v>
      </c>
    </row>
    <row r="22641" spans="1:10" x14ac:dyDescent="0.3">
      <c r="A22641" t="s">
        <v>22681</v>
      </c>
      <c r="C22641" s="18">
        <v>311.41108558021079</v>
      </c>
      <c r="D22641" s="1"/>
      <c r="E22641" s="1">
        <v>31</v>
      </c>
      <c r="F22641" s="1">
        <v>7</v>
      </c>
      <c r="G22641" s="1">
        <v>0</v>
      </c>
      <c r="H22641" s="1">
        <v>24</v>
      </c>
      <c r="I22641" s="15">
        <v>0.22580645161290322</v>
      </c>
      <c r="J22641">
        <f t="shared" si="353"/>
        <v>20</v>
      </c>
    </row>
    <row r="22642" spans="1:10" x14ac:dyDescent="0.3">
      <c r="A22642" t="s">
        <v>22677</v>
      </c>
      <c r="C22642" s="18">
        <v>311.36535437478346</v>
      </c>
      <c r="D22642" s="1"/>
      <c r="E22642" s="1">
        <v>14</v>
      </c>
      <c r="F22642" s="1">
        <v>1</v>
      </c>
      <c r="G22642" s="1">
        <v>2</v>
      </c>
      <c r="H22642" s="1">
        <v>11</v>
      </c>
      <c r="I22642" s="15">
        <v>0.14285714285714285</v>
      </c>
      <c r="J22642">
        <f t="shared" si="353"/>
        <v>40</v>
      </c>
    </row>
    <row r="22643" spans="1:10" x14ac:dyDescent="0.3">
      <c r="A22643" t="s">
        <v>22509</v>
      </c>
      <c r="C22643" s="18">
        <v>311.34138473945262</v>
      </c>
      <c r="D22643" s="1"/>
      <c r="E22643" s="1">
        <v>30</v>
      </c>
      <c r="F22643" s="1">
        <v>6</v>
      </c>
      <c r="G22643" s="1">
        <v>0</v>
      </c>
      <c r="H22643" s="1">
        <v>24</v>
      </c>
      <c r="I22643" s="15">
        <v>0.2</v>
      </c>
      <c r="J22643">
        <f t="shared" si="353"/>
        <v>40</v>
      </c>
    </row>
    <row r="22644" spans="1:10" x14ac:dyDescent="0.3">
      <c r="A22644" t="s">
        <v>22895</v>
      </c>
      <c r="C22644" s="18">
        <v>311.25186285753233</v>
      </c>
      <c r="D22644" s="1"/>
      <c r="E22644" s="1">
        <v>26</v>
      </c>
      <c r="F22644" s="1">
        <v>4</v>
      </c>
      <c r="G22644" s="1">
        <v>2</v>
      </c>
      <c r="H22644" s="1">
        <v>20</v>
      </c>
      <c r="I22644" s="15">
        <v>0.19230769230769232</v>
      </c>
      <c r="J22644">
        <f t="shared" si="353"/>
        <v>40</v>
      </c>
    </row>
    <row r="22645" spans="1:10" x14ac:dyDescent="0.3">
      <c r="A22645" t="s">
        <v>22678</v>
      </c>
      <c r="C22645" s="18">
        <v>311.15470769899463</v>
      </c>
      <c r="D22645" s="1"/>
      <c r="E22645" s="1">
        <v>34</v>
      </c>
      <c r="F22645" s="1">
        <v>9</v>
      </c>
      <c r="G22645" s="1">
        <v>4</v>
      </c>
      <c r="H22645" s="1">
        <v>21</v>
      </c>
      <c r="I22645" s="15">
        <v>0.3235294117647059</v>
      </c>
      <c r="J22645">
        <f t="shared" si="353"/>
        <v>20</v>
      </c>
    </row>
    <row r="22646" spans="1:10" x14ac:dyDescent="0.3">
      <c r="A22646" t="s">
        <v>22654</v>
      </c>
      <c r="C22646" s="18">
        <v>311.13874129260466</v>
      </c>
      <c r="D22646" s="1"/>
      <c r="E22646" s="1">
        <v>15</v>
      </c>
      <c r="F22646" s="1">
        <v>3</v>
      </c>
      <c r="G22646" s="1">
        <v>0</v>
      </c>
      <c r="H22646" s="1">
        <v>12</v>
      </c>
      <c r="I22646" s="15">
        <v>0.2</v>
      </c>
      <c r="J22646">
        <f t="shared" si="353"/>
        <v>40</v>
      </c>
    </row>
    <row r="22647" spans="1:10" x14ac:dyDescent="0.3">
      <c r="A22647" t="s">
        <v>22679</v>
      </c>
      <c r="C22647" s="18">
        <v>311.1188865289987</v>
      </c>
      <c r="D22647" s="1"/>
      <c r="E22647" s="1">
        <v>24</v>
      </c>
      <c r="F22647" s="1">
        <v>5</v>
      </c>
      <c r="G22647" s="1">
        <v>2</v>
      </c>
      <c r="H22647" s="1">
        <v>17</v>
      </c>
      <c r="I22647" s="15">
        <v>0.25</v>
      </c>
      <c r="J22647">
        <f t="shared" si="353"/>
        <v>40</v>
      </c>
    </row>
    <row r="22648" spans="1:10" x14ac:dyDescent="0.3">
      <c r="A22648" t="s">
        <v>22684</v>
      </c>
      <c r="C22648" s="18">
        <v>311.02955061863759</v>
      </c>
      <c r="D22648" s="1"/>
      <c r="E22648" s="1">
        <v>29</v>
      </c>
      <c r="F22648" s="1">
        <v>8</v>
      </c>
      <c r="G22648" s="1">
        <v>0</v>
      </c>
      <c r="H22648" s="1">
        <v>21</v>
      </c>
      <c r="I22648" s="15">
        <v>0.27586206896551724</v>
      </c>
      <c r="J22648">
        <f t="shared" si="353"/>
        <v>40</v>
      </c>
    </row>
    <row r="22649" spans="1:10" x14ac:dyDescent="0.3">
      <c r="A22649" t="s">
        <v>22682</v>
      </c>
      <c r="C22649" s="18">
        <v>311.01308278578807</v>
      </c>
      <c r="D22649" s="1"/>
      <c r="E22649" s="1">
        <v>25</v>
      </c>
      <c r="F22649" s="1">
        <v>5</v>
      </c>
      <c r="G22649" s="1">
        <v>0</v>
      </c>
      <c r="H22649" s="1">
        <v>20</v>
      </c>
      <c r="I22649" s="15">
        <v>0.2</v>
      </c>
      <c r="J22649">
        <f t="shared" si="353"/>
        <v>40</v>
      </c>
    </row>
    <row r="22650" spans="1:10" x14ac:dyDescent="0.3">
      <c r="A22650" t="s">
        <v>22683</v>
      </c>
      <c r="C22650" s="18">
        <v>311.00534464946355</v>
      </c>
      <c r="D22650" s="1"/>
      <c r="E22650" s="1">
        <v>34</v>
      </c>
      <c r="F22650" s="1">
        <v>9</v>
      </c>
      <c r="G22650" s="1">
        <v>0</v>
      </c>
      <c r="H22650" s="1">
        <v>25</v>
      </c>
      <c r="I22650" s="15">
        <v>0.26470588235294118</v>
      </c>
      <c r="J22650">
        <f t="shared" si="353"/>
        <v>20</v>
      </c>
    </row>
    <row r="22651" spans="1:10" x14ac:dyDescent="0.3">
      <c r="A22651" t="s">
        <v>22676</v>
      </c>
      <c r="C22651" s="18">
        <v>310.99665003345399</v>
      </c>
      <c r="D22651" s="1"/>
      <c r="E22651" s="1">
        <v>61</v>
      </c>
      <c r="F22651" s="1">
        <v>19</v>
      </c>
      <c r="G22651" s="1">
        <v>2</v>
      </c>
      <c r="H22651" s="1">
        <v>40</v>
      </c>
      <c r="I22651" s="15">
        <v>0.32786885245901637</v>
      </c>
      <c r="J22651">
        <f t="shared" si="353"/>
        <v>20</v>
      </c>
    </row>
    <row r="22652" spans="1:10" x14ac:dyDescent="0.3">
      <c r="A22652" t="s">
        <v>22711</v>
      </c>
      <c r="C22652" s="18">
        <v>310.90171751163928</v>
      </c>
      <c r="D22652" s="1"/>
      <c r="E22652" s="1">
        <v>23</v>
      </c>
      <c r="F22652" s="1">
        <v>5</v>
      </c>
      <c r="G22652" s="1">
        <v>1</v>
      </c>
      <c r="H22652" s="1">
        <v>17</v>
      </c>
      <c r="I22652" s="15">
        <v>0.2391304347826087</v>
      </c>
      <c r="J22652">
        <f t="shared" si="353"/>
        <v>40</v>
      </c>
    </row>
    <row r="22653" spans="1:10" x14ac:dyDescent="0.3">
      <c r="A22653" t="s">
        <v>22685</v>
      </c>
      <c r="C22653" s="18">
        <v>310.65342454361144</v>
      </c>
      <c r="D22653" s="1"/>
      <c r="E22653" s="1">
        <v>18</v>
      </c>
      <c r="F22653" s="1">
        <v>4</v>
      </c>
      <c r="G22653" s="1">
        <v>0</v>
      </c>
      <c r="H22653" s="1">
        <v>14</v>
      </c>
      <c r="I22653" s="15">
        <v>0.22222222222222221</v>
      </c>
      <c r="J22653">
        <f t="shared" si="353"/>
        <v>40</v>
      </c>
    </row>
    <row r="22654" spans="1:10" x14ac:dyDescent="0.3">
      <c r="A22654" t="s">
        <v>22689</v>
      </c>
      <c r="C22654" s="18">
        <v>310.55923046270289</v>
      </c>
      <c r="D22654" s="1"/>
      <c r="E22654" s="1">
        <v>19</v>
      </c>
      <c r="F22654" s="1">
        <v>3</v>
      </c>
      <c r="G22654" s="1">
        <v>2</v>
      </c>
      <c r="H22654" s="1">
        <v>14</v>
      </c>
      <c r="I22654" s="15">
        <v>0.21052631578947367</v>
      </c>
      <c r="J22654">
        <f t="shared" si="353"/>
        <v>40</v>
      </c>
    </row>
    <row r="22655" spans="1:10" x14ac:dyDescent="0.3">
      <c r="A22655" t="s">
        <v>22686</v>
      </c>
      <c r="C22655" s="18">
        <v>310.49324395548882</v>
      </c>
      <c r="D22655" s="1"/>
      <c r="E22655" s="1">
        <v>15</v>
      </c>
      <c r="F22655" s="1">
        <v>2</v>
      </c>
      <c r="G22655" s="1">
        <v>0</v>
      </c>
      <c r="H22655" s="1">
        <v>13</v>
      </c>
      <c r="I22655" s="15">
        <v>0.13333333333333333</v>
      </c>
      <c r="J22655">
        <f t="shared" si="353"/>
        <v>40</v>
      </c>
    </row>
    <row r="22656" spans="1:10" x14ac:dyDescent="0.3">
      <c r="A22656" t="s">
        <v>22526</v>
      </c>
      <c r="C22656" s="18">
        <v>310.37266191331685</v>
      </c>
      <c r="D22656" s="1"/>
      <c r="E22656" s="1">
        <v>33</v>
      </c>
      <c r="F22656" s="1">
        <v>8</v>
      </c>
      <c r="G22656" s="1">
        <v>0</v>
      </c>
      <c r="H22656" s="1">
        <v>25</v>
      </c>
      <c r="I22656" s="15">
        <v>0.24242424242424243</v>
      </c>
      <c r="J22656">
        <f t="shared" si="353"/>
        <v>20</v>
      </c>
    </row>
    <row r="22657" spans="1:10" x14ac:dyDescent="0.3">
      <c r="A22657" t="s">
        <v>22693</v>
      </c>
      <c r="C22657" s="18">
        <v>310.26442470249145</v>
      </c>
      <c r="D22657" s="1"/>
      <c r="E22657" s="1">
        <v>152</v>
      </c>
      <c r="F22657" s="1">
        <v>54</v>
      </c>
      <c r="G22657" s="1">
        <v>5</v>
      </c>
      <c r="H22657" s="1">
        <v>93</v>
      </c>
      <c r="I22657" s="15">
        <v>0.37171052631578949</v>
      </c>
      <c r="J22657">
        <f t="shared" si="353"/>
        <v>20</v>
      </c>
    </row>
    <row r="22658" spans="1:10" x14ac:dyDescent="0.3">
      <c r="A22658" t="s">
        <v>22702</v>
      </c>
      <c r="C22658" s="18">
        <v>310.15803605842069</v>
      </c>
      <c r="D22658" s="1"/>
      <c r="E22658" s="1">
        <v>43</v>
      </c>
      <c r="F22658" s="1">
        <v>12</v>
      </c>
      <c r="G22658" s="1">
        <v>3</v>
      </c>
      <c r="H22658" s="1">
        <v>28</v>
      </c>
      <c r="I22658" s="15">
        <v>0.31395348837209303</v>
      </c>
      <c r="J22658">
        <f t="shared" si="353"/>
        <v>20</v>
      </c>
    </row>
    <row r="22659" spans="1:10" x14ac:dyDescent="0.3">
      <c r="A22659" t="s">
        <v>22690</v>
      </c>
      <c r="C22659" s="18">
        <v>310.07798558363857</v>
      </c>
      <c r="D22659" s="1"/>
      <c r="E22659" s="1">
        <v>35</v>
      </c>
      <c r="F22659" s="1">
        <v>11</v>
      </c>
      <c r="G22659" s="1">
        <v>1</v>
      </c>
      <c r="H22659" s="1">
        <v>23</v>
      </c>
      <c r="I22659" s="15">
        <v>0.32857142857142857</v>
      </c>
      <c r="J22659">
        <f t="shared" si="353"/>
        <v>20</v>
      </c>
    </row>
    <row r="22660" spans="1:10" x14ac:dyDescent="0.3">
      <c r="A22660" t="s">
        <v>22695</v>
      </c>
      <c r="C22660" s="18">
        <v>310.05522006342756</v>
      </c>
      <c r="D22660" s="1"/>
      <c r="E22660" s="1">
        <v>67</v>
      </c>
      <c r="F22660" s="1">
        <v>15</v>
      </c>
      <c r="G22660" s="1">
        <v>2</v>
      </c>
      <c r="H22660" s="1">
        <v>50</v>
      </c>
      <c r="I22660" s="15">
        <v>0.23880597014925373</v>
      </c>
      <c r="J22660">
        <f t="shared" ref="J22660:J22723" si="354">IF(E22660&lt;=30,40,20)</f>
        <v>20</v>
      </c>
    </row>
    <row r="22661" spans="1:10" x14ac:dyDescent="0.3">
      <c r="A22661" t="s">
        <v>22691</v>
      </c>
      <c r="C22661" s="18">
        <v>309.9553226091092</v>
      </c>
      <c r="D22661" s="1"/>
      <c r="E22661" s="1">
        <v>22</v>
      </c>
      <c r="F22661" s="1">
        <v>5</v>
      </c>
      <c r="G22661" s="1">
        <v>1</v>
      </c>
      <c r="H22661" s="1">
        <v>16</v>
      </c>
      <c r="I22661" s="15">
        <v>0.25</v>
      </c>
      <c r="J22661">
        <f t="shared" si="354"/>
        <v>40</v>
      </c>
    </row>
    <row r="22662" spans="1:10" x14ac:dyDescent="0.3">
      <c r="A22662" t="s">
        <v>22696</v>
      </c>
      <c r="C22662" s="18">
        <v>309.78171700454533</v>
      </c>
      <c r="D22662" s="1"/>
      <c r="E22662" s="1">
        <v>20</v>
      </c>
      <c r="F22662" s="1">
        <v>6</v>
      </c>
      <c r="G22662" s="1">
        <v>0</v>
      </c>
      <c r="H22662" s="1">
        <v>14</v>
      </c>
      <c r="I22662" s="15">
        <v>0.3</v>
      </c>
      <c r="J22662">
        <f t="shared" si="354"/>
        <v>40</v>
      </c>
    </row>
    <row r="22663" spans="1:10" x14ac:dyDescent="0.3">
      <c r="A22663" t="s">
        <v>22703</v>
      </c>
      <c r="C22663" s="18">
        <v>309.77716506105617</v>
      </c>
      <c r="D22663" s="1"/>
      <c r="E22663" s="1">
        <v>93</v>
      </c>
      <c r="F22663" s="1">
        <v>30</v>
      </c>
      <c r="G22663" s="1">
        <v>1</v>
      </c>
      <c r="H22663" s="1">
        <v>62</v>
      </c>
      <c r="I22663" s="15">
        <v>0.32795698924731181</v>
      </c>
      <c r="J22663">
        <f t="shared" si="354"/>
        <v>20</v>
      </c>
    </row>
    <row r="22664" spans="1:10" x14ac:dyDescent="0.3">
      <c r="A22664" t="s">
        <v>22697</v>
      </c>
      <c r="C22664" s="18">
        <v>309.72661946357147</v>
      </c>
      <c r="D22664" s="1"/>
      <c r="E22664" s="1">
        <v>15</v>
      </c>
      <c r="F22664" s="1">
        <v>2</v>
      </c>
      <c r="G22664" s="1">
        <v>0</v>
      </c>
      <c r="H22664" s="1">
        <v>13</v>
      </c>
      <c r="I22664" s="15">
        <v>0.13333333333333333</v>
      </c>
      <c r="J22664">
        <f t="shared" si="354"/>
        <v>40</v>
      </c>
    </row>
    <row r="22665" spans="1:10" x14ac:dyDescent="0.3">
      <c r="A22665" t="s">
        <v>22698</v>
      </c>
      <c r="C22665" s="18">
        <v>309.71102520324598</v>
      </c>
      <c r="D22665" s="1"/>
      <c r="E22665" s="1">
        <v>53</v>
      </c>
      <c r="F22665" s="1">
        <v>19</v>
      </c>
      <c r="G22665" s="1">
        <v>1</v>
      </c>
      <c r="H22665" s="1">
        <v>33</v>
      </c>
      <c r="I22665" s="15">
        <v>0.36792452830188677</v>
      </c>
      <c r="J22665">
        <f t="shared" si="354"/>
        <v>20</v>
      </c>
    </row>
    <row r="22666" spans="1:10" x14ac:dyDescent="0.3">
      <c r="A22666" s="21" t="s">
        <v>22907</v>
      </c>
      <c r="C22666" s="18">
        <v>309.64541153628312</v>
      </c>
      <c r="D22666" s="1"/>
      <c r="E22666" s="1">
        <v>63</v>
      </c>
      <c r="F22666" s="1">
        <v>21</v>
      </c>
      <c r="G22666" s="1">
        <v>2</v>
      </c>
      <c r="H22666" s="1">
        <v>40</v>
      </c>
      <c r="I22666" s="15">
        <v>0.34920634920634919</v>
      </c>
      <c r="J22666">
        <f t="shared" si="354"/>
        <v>20</v>
      </c>
    </row>
    <row r="22667" spans="1:10" x14ac:dyDescent="0.3">
      <c r="A22667" t="s">
        <v>22699</v>
      </c>
      <c r="C22667" s="18">
        <v>309.53250158843855</v>
      </c>
      <c r="D22667" s="1"/>
      <c r="E22667" s="1">
        <v>24</v>
      </c>
      <c r="F22667" s="1">
        <v>5</v>
      </c>
      <c r="G22667" s="1">
        <v>3</v>
      </c>
      <c r="H22667" s="1">
        <v>16</v>
      </c>
      <c r="I22667" s="15">
        <v>0.27083333333333331</v>
      </c>
      <c r="J22667">
        <f t="shared" si="354"/>
        <v>40</v>
      </c>
    </row>
    <row r="22668" spans="1:10" x14ac:dyDescent="0.3">
      <c r="A22668" t="s">
        <v>22700</v>
      </c>
      <c r="C22668" s="18">
        <v>309.51246939559377</v>
      </c>
      <c r="D22668" s="1"/>
      <c r="E22668" s="1">
        <v>11</v>
      </c>
      <c r="F22668" s="1">
        <v>0</v>
      </c>
      <c r="G22668" s="1">
        <v>1</v>
      </c>
      <c r="H22668" s="1">
        <v>10</v>
      </c>
      <c r="I22668" s="15">
        <v>4.5454545454545456E-2</v>
      </c>
      <c r="J22668">
        <f t="shared" si="354"/>
        <v>40</v>
      </c>
    </row>
    <row r="22669" spans="1:10" x14ac:dyDescent="0.3">
      <c r="A22669" t="s">
        <v>22701</v>
      </c>
      <c r="C22669" s="18">
        <v>309.49732449019609</v>
      </c>
      <c r="D22669" s="1"/>
      <c r="E22669" s="1">
        <v>30</v>
      </c>
      <c r="F22669" s="1">
        <v>5</v>
      </c>
      <c r="G22669" s="1">
        <v>2</v>
      </c>
      <c r="H22669" s="1">
        <v>23</v>
      </c>
      <c r="I22669" s="15">
        <v>0.2</v>
      </c>
      <c r="J22669">
        <f t="shared" si="354"/>
        <v>40</v>
      </c>
    </row>
    <row r="22670" spans="1:10" x14ac:dyDescent="0.3">
      <c r="A22670" t="s">
        <v>22707</v>
      </c>
      <c r="C22670" s="18">
        <v>309.47901885657063</v>
      </c>
      <c r="D22670" s="1"/>
      <c r="E22670" s="1">
        <v>17</v>
      </c>
      <c r="F22670" s="1">
        <v>3</v>
      </c>
      <c r="G22670" s="1">
        <v>1</v>
      </c>
      <c r="H22670" s="1">
        <v>13</v>
      </c>
      <c r="I22670" s="15">
        <v>0.20588235294117646</v>
      </c>
      <c r="J22670">
        <f t="shared" si="354"/>
        <v>40</v>
      </c>
    </row>
    <row r="22671" spans="1:10" x14ac:dyDescent="0.3">
      <c r="A22671" t="s">
        <v>22712</v>
      </c>
      <c r="C22671" s="18">
        <v>309.45462740138487</v>
      </c>
      <c r="D22671" s="1"/>
      <c r="E22671" s="1">
        <v>23</v>
      </c>
      <c r="F22671" s="1">
        <v>5</v>
      </c>
      <c r="G22671" s="1">
        <v>0</v>
      </c>
      <c r="H22671" s="1">
        <v>18</v>
      </c>
      <c r="I22671" s="15">
        <v>0.21739130434782608</v>
      </c>
      <c r="J22671">
        <f t="shared" si="354"/>
        <v>40</v>
      </c>
    </row>
    <row r="22672" spans="1:10" x14ac:dyDescent="0.3">
      <c r="A22672" t="s">
        <v>20407</v>
      </c>
      <c r="C22672" s="18">
        <v>309.25216379700908</v>
      </c>
      <c r="D22672" s="1"/>
      <c r="E22672" s="1">
        <v>14</v>
      </c>
      <c r="F22672" s="1">
        <v>1</v>
      </c>
      <c r="G22672" s="1">
        <v>1</v>
      </c>
      <c r="H22672" s="1">
        <v>12</v>
      </c>
      <c r="I22672" s="15">
        <v>0.10714285714285714</v>
      </c>
      <c r="J22672">
        <f t="shared" si="354"/>
        <v>40</v>
      </c>
    </row>
    <row r="22673" spans="1:10" x14ac:dyDescent="0.3">
      <c r="A22673" t="s">
        <v>22731</v>
      </c>
      <c r="C22673" s="18">
        <v>309.15171842652819</v>
      </c>
      <c r="D22673" s="1"/>
      <c r="E22673" s="1">
        <v>47</v>
      </c>
      <c r="F22673" s="1">
        <v>18</v>
      </c>
      <c r="G22673" s="1">
        <v>2</v>
      </c>
      <c r="H22673" s="1">
        <v>27</v>
      </c>
      <c r="I22673" s="15">
        <v>0.40425531914893614</v>
      </c>
      <c r="J22673">
        <f t="shared" si="354"/>
        <v>20</v>
      </c>
    </row>
    <row r="22674" spans="1:10" x14ac:dyDescent="0.3">
      <c r="A22674" t="s">
        <v>22704</v>
      </c>
      <c r="C22674" s="18">
        <v>309.13066179777189</v>
      </c>
      <c r="D22674" s="1"/>
      <c r="E22674" s="1">
        <v>16</v>
      </c>
      <c r="F22674" s="1">
        <v>2</v>
      </c>
      <c r="G22674" s="1">
        <v>1</v>
      </c>
      <c r="H22674" s="1">
        <v>13</v>
      </c>
      <c r="I22674" s="15">
        <v>0.15625</v>
      </c>
      <c r="J22674">
        <f t="shared" si="354"/>
        <v>40</v>
      </c>
    </row>
    <row r="22675" spans="1:10" x14ac:dyDescent="0.3">
      <c r="A22675" t="s">
        <v>22705</v>
      </c>
      <c r="C22675" s="18">
        <v>309.07143823711516</v>
      </c>
      <c r="D22675" s="1"/>
      <c r="E22675" s="1">
        <v>41</v>
      </c>
      <c r="F22675" s="1">
        <v>12</v>
      </c>
      <c r="G22675" s="1">
        <v>2</v>
      </c>
      <c r="H22675" s="1">
        <v>27</v>
      </c>
      <c r="I22675" s="15">
        <v>0.31707317073170732</v>
      </c>
      <c r="J22675">
        <f t="shared" si="354"/>
        <v>20</v>
      </c>
    </row>
    <row r="22676" spans="1:10" x14ac:dyDescent="0.3">
      <c r="A22676" t="s">
        <v>22706</v>
      </c>
      <c r="C22676" s="18">
        <v>309.04564882046031</v>
      </c>
      <c r="D22676" s="1"/>
      <c r="E22676" s="1">
        <v>16</v>
      </c>
      <c r="F22676" s="1">
        <v>2</v>
      </c>
      <c r="G22676" s="1">
        <v>0</v>
      </c>
      <c r="H22676" s="1">
        <v>14</v>
      </c>
      <c r="I22676" s="15">
        <v>0.125</v>
      </c>
      <c r="J22676">
        <f t="shared" si="354"/>
        <v>40</v>
      </c>
    </row>
    <row r="22677" spans="1:10" x14ac:dyDescent="0.3">
      <c r="A22677" t="s">
        <v>22708</v>
      </c>
      <c r="C22677" s="18">
        <v>309.02935292170582</v>
      </c>
      <c r="D22677" s="1"/>
      <c r="E22677" s="1">
        <v>14</v>
      </c>
      <c r="F22677" s="1">
        <v>2</v>
      </c>
      <c r="G22677" s="1">
        <v>0</v>
      </c>
      <c r="H22677" s="1">
        <v>12</v>
      </c>
      <c r="I22677" s="15">
        <v>0.14285714285714285</v>
      </c>
      <c r="J22677">
        <f t="shared" si="354"/>
        <v>40</v>
      </c>
    </row>
    <row r="22678" spans="1:10" x14ac:dyDescent="0.3">
      <c r="A22678" t="s">
        <v>22832</v>
      </c>
      <c r="C22678" s="18">
        <v>308.75300052090967</v>
      </c>
      <c r="D22678" s="1"/>
      <c r="E22678" s="1">
        <v>24</v>
      </c>
      <c r="F22678" s="1">
        <v>5</v>
      </c>
      <c r="G22678" s="1">
        <v>0</v>
      </c>
      <c r="H22678" s="1">
        <v>19</v>
      </c>
      <c r="I22678" s="15">
        <v>0.20833333333333334</v>
      </c>
      <c r="J22678">
        <f t="shared" si="354"/>
        <v>40</v>
      </c>
    </row>
    <row r="22679" spans="1:10" x14ac:dyDescent="0.3">
      <c r="A22679" t="s">
        <v>22715</v>
      </c>
      <c r="C22679" s="18">
        <v>308.69161229019073</v>
      </c>
      <c r="D22679" s="1"/>
      <c r="E22679" s="1">
        <v>45</v>
      </c>
      <c r="F22679" s="1">
        <v>12</v>
      </c>
      <c r="G22679" s="1">
        <v>1</v>
      </c>
      <c r="H22679" s="1">
        <v>32</v>
      </c>
      <c r="I22679" s="15">
        <v>0.27777777777777779</v>
      </c>
      <c r="J22679">
        <f t="shared" si="354"/>
        <v>20</v>
      </c>
    </row>
    <row r="22680" spans="1:10" x14ac:dyDescent="0.3">
      <c r="A22680" t="s">
        <v>22716</v>
      </c>
      <c r="C22680" s="18">
        <v>308.68512091251256</v>
      </c>
      <c r="D22680" s="1"/>
      <c r="E22680" s="1">
        <v>48</v>
      </c>
      <c r="F22680" s="1">
        <v>14</v>
      </c>
      <c r="G22680" s="1">
        <v>0</v>
      </c>
      <c r="H22680" s="1">
        <v>34</v>
      </c>
      <c r="I22680" s="15">
        <v>0.29166666666666669</v>
      </c>
      <c r="J22680">
        <f t="shared" si="354"/>
        <v>20</v>
      </c>
    </row>
    <row r="22681" spans="1:10" x14ac:dyDescent="0.3">
      <c r="A22681" t="s">
        <v>22717</v>
      </c>
      <c r="C22681" s="18">
        <v>308.5251993800872</v>
      </c>
      <c r="D22681" s="1"/>
      <c r="E22681" s="1">
        <v>11</v>
      </c>
      <c r="F22681" s="1">
        <v>0</v>
      </c>
      <c r="G22681" s="1">
        <v>2</v>
      </c>
      <c r="H22681" s="1">
        <v>9</v>
      </c>
      <c r="I22681" s="15">
        <v>9.0909090909090912E-2</v>
      </c>
      <c r="J22681">
        <f t="shared" si="354"/>
        <v>40</v>
      </c>
    </row>
    <row r="22682" spans="1:10" x14ac:dyDescent="0.3">
      <c r="A22682" t="s">
        <v>22713</v>
      </c>
      <c r="C22682" s="18">
        <v>308.50885627759442</v>
      </c>
      <c r="D22682" s="1"/>
      <c r="E22682" s="1">
        <v>52</v>
      </c>
      <c r="F22682" s="1">
        <v>7</v>
      </c>
      <c r="G22682" s="1">
        <v>2</v>
      </c>
      <c r="H22682" s="1">
        <v>43</v>
      </c>
      <c r="I22682" s="15">
        <v>0.15384615384615385</v>
      </c>
      <c r="J22682">
        <f t="shared" si="354"/>
        <v>20</v>
      </c>
    </row>
    <row r="22683" spans="1:10" x14ac:dyDescent="0.3">
      <c r="A22683" t="s">
        <v>22719</v>
      </c>
      <c r="C22683" s="18">
        <v>308.50062931300266</v>
      </c>
      <c r="D22683" s="1"/>
      <c r="E22683" s="1">
        <v>8</v>
      </c>
      <c r="F22683" s="1">
        <v>0</v>
      </c>
      <c r="G22683" s="1">
        <v>0</v>
      </c>
      <c r="H22683" s="1">
        <v>8</v>
      </c>
      <c r="I22683" s="15">
        <v>0</v>
      </c>
      <c r="J22683">
        <f t="shared" si="354"/>
        <v>40</v>
      </c>
    </row>
    <row r="22684" spans="1:10" x14ac:dyDescent="0.3">
      <c r="A22684" t="s">
        <v>22742</v>
      </c>
      <c r="C22684" s="18">
        <v>308.34576970263009</v>
      </c>
      <c r="D22684" s="1"/>
      <c r="E22684" s="1">
        <v>17</v>
      </c>
      <c r="F22684" s="1">
        <v>3</v>
      </c>
      <c r="G22684" s="1">
        <v>0</v>
      </c>
      <c r="H22684" s="1">
        <v>14</v>
      </c>
      <c r="I22684" s="15">
        <v>0.17647058823529413</v>
      </c>
      <c r="J22684">
        <f t="shared" si="354"/>
        <v>40</v>
      </c>
    </row>
    <row r="22685" spans="1:10" x14ac:dyDescent="0.3">
      <c r="A22685" t="s">
        <v>22739</v>
      </c>
      <c r="C22685" s="18">
        <v>308.2332634110536</v>
      </c>
      <c r="D22685" s="1"/>
      <c r="E22685" s="1">
        <v>30</v>
      </c>
      <c r="F22685" s="1">
        <v>9</v>
      </c>
      <c r="G22685" s="1">
        <v>0</v>
      </c>
      <c r="H22685" s="1">
        <v>21</v>
      </c>
      <c r="I22685" s="15">
        <v>0.3</v>
      </c>
      <c r="J22685">
        <f t="shared" si="354"/>
        <v>40</v>
      </c>
    </row>
    <row r="22686" spans="1:10" x14ac:dyDescent="0.3">
      <c r="A22686" t="s">
        <v>22721</v>
      </c>
      <c r="C22686" s="18">
        <v>308.20964710745056</v>
      </c>
      <c r="D22686" s="1"/>
      <c r="E22686" s="1">
        <v>10</v>
      </c>
      <c r="F22686" s="1">
        <v>0</v>
      </c>
      <c r="G22686" s="1">
        <v>0</v>
      </c>
      <c r="H22686" s="1">
        <v>10</v>
      </c>
      <c r="I22686" s="15">
        <v>0</v>
      </c>
      <c r="J22686">
        <f t="shared" si="354"/>
        <v>40</v>
      </c>
    </row>
    <row r="22687" spans="1:10" x14ac:dyDescent="0.3">
      <c r="A22687" t="s">
        <v>22722</v>
      </c>
      <c r="C22687" s="18">
        <v>308.16991595264358</v>
      </c>
      <c r="D22687" s="1"/>
      <c r="E22687" s="1">
        <v>10</v>
      </c>
      <c r="F22687" s="1">
        <v>0</v>
      </c>
      <c r="G22687" s="1">
        <v>0</v>
      </c>
      <c r="H22687" s="1">
        <v>10</v>
      </c>
      <c r="I22687" s="15">
        <v>0</v>
      </c>
      <c r="J22687">
        <f t="shared" si="354"/>
        <v>40</v>
      </c>
    </row>
    <row r="22688" spans="1:10" x14ac:dyDescent="0.3">
      <c r="A22688" t="s">
        <v>22724</v>
      </c>
      <c r="C22688" s="18">
        <v>308.15858086575719</v>
      </c>
      <c r="D22688" s="1"/>
      <c r="E22688" s="1">
        <v>89</v>
      </c>
      <c r="F22688" s="1">
        <v>29</v>
      </c>
      <c r="G22688" s="1">
        <v>1</v>
      </c>
      <c r="H22688" s="1">
        <v>59</v>
      </c>
      <c r="I22688" s="15">
        <v>0.33146067415730335</v>
      </c>
      <c r="J22688">
        <f t="shared" si="354"/>
        <v>20</v>
      </c>
    </row>
    <row r="22689" spans="1:10" x14ac:dyDescent="0.3">
      <c r="A22689" t="s">
        <v>22723</v>
      </c>
      <c r="C22689" s="18">
        <v>308.01384209402363</v>
      </c>
      <c r="D22689" s="1"/>
      <c r="E22689" s="1">
        <v>26</v>
      </c>
      <c r="F22689" s="1">
        <v>6</v>
      </c>
      <c r="G22689" s="1">
        <v>1</v>
      </c>
      <c r="H22689" s="1">
        <v>19</v>
      </c>
      <c r="I22689" s="15">
        <v>0.25</v>
      </c>
      <c r="J22689">
        <f t="shared" si="354"/>
        <v>40</v>
      </c>
    </row>
    <row r="22690" spans="1:10" x14ac:dyDescent="0.3">
      <c r="A22690" t="s">
        <v>22725</v>
      </c>
      <c r="C22690" s="18">
        <v>307.94633485507677</v>
      </c>
      <c r="D22690" s="1"/>
      <c r="E22690" s="1">
        <v>13</v>
      </c>
      <c r="F22690" s="1">
        <v>1</v>
      </c>
      <c r="G22690" s="1">
        <v>0</v>
      </c>
      <c r="H22690" s="1">
        <v>12</v>
      </c>
      <c r="I22690" s="15">
        <v>7.6923076923076927E-2</v>
      </c>
      <c r="J22690">
        <f t="shared" si="354"/>
        <v>40</v>
      </c>
    </row>
    <row r="22691" spans="1:10" x14ac:dyDescent="0.3">
      <c r="A22691" t="s">
        <v>22726</v>
      </c>
      <c r="C22691" s="18">
        <v>307.94133346484665</v>
      </c>
      <c r="D22691" s="1"/>
      <c r="E22691" s="1">
        <v>29</v>
      </c>
      <c r="F22691" s="1">
        <v>6</v>
      </c>
      <c r="G22691" s="1">
        <v>0</v>
      </c>
      <c r="H22691" s="1">
        <v>23</v>
      </c>
      <c r="I22691" s="15">
        <v>0.20689655172413793</v>
      </c>
      <c r="J22691">
        <f t="shared" si="354"/>
        <v>40</v>
      </c>
    </row>
    <row r="22692" spans="1:10" x14ac:dyDescent="0.3">
      <c r="A22692" t="s">
        <v>22727</v>
      </c>
      <c r="C22692" s="18">
        <v>307.89324562493101</v>
      </c>
      <c r="D22692" s="1"/>
      <c r="E22692" s="1">
        <v>19</v>
      </c>
      <c r="F22692" s="1">
        <v>4</v>
      </c>
      <c r="G22692" s="1">
        <v>0</v>
      </c>
      <c r="H22692" s="1">
        <v>15</v>
      </c>
      <c r="I22692" s="15">
        <v>0.21052631578947367</v>
      </c>
      <c r="J22692">
        <f t="shared" si="354"/>
        <v>40</v>
      </c>
    </row>
    <row r="22693" spans="1:10" x14ac:dyDescent="0.3">
      <c r="A22693" t="s">
        <v>22728</v>
      </c>
      <c r="C22693" s="18">
        <v>307.8363019230062</v>
      </c>
      <c r="D22693" s="1"/>
      <c r="E22693" s="1">
        <v>39</v>
      </c>
      <c r="F22693" s="1">
        <v>9</v>
      </c>
      <c r="G22693" s="1">
        <v>0</v>
      </c>
      <c r="H22693" s="1">
        <v>30</v>
      </c>
      <c r="I22693" s="15">
        <v>0.23076923076923078</v>
      </c>
      <c r="J22693">
        <f t="shared" si="354"/>
        <v>20</v>
      </c>
    </row>
    <row r="22694" spans="1:10" x14ac:dyDescent="0.3">
      <c r="A22694" t="s">
        <v>22729</v>
      </c>
      <c r="C22694" s="18">
        <v>307.71335924346607</v>
      </c>
      <c r="D22694" s="1"/>
      <c r="E22694" s="1">
        <v>45</v>
      </c>
      <c r="F22694" s="1">
        <v>14</v>
      </c>
      <c r="G22694" s="1">
        <v>3</v>
      </c>
      <c r="H22694" s="1">
        <v>28</v>
      </c>
      <c r="I22694" s="15">
        <v>0.34444444444444444</v>
      </c>
      <c r="J22694">
        <f t="shared" si="354"/>
        <v>20</v>
      </c>
    </row>
    <row r="22695" spans="1:10" x14ac:dyDescent="0.3">
      <c r="A22695" t="s">
        <v>22730</v>
      </c>
      <c r="C22695" s="18">
        <v>307.54878157915203</v>
      </c>
      <c r="D22695" s="1"/>
      <c r="E22695" s="1">
        <v>19</v>
      </c>
      <c r="F22695" s="1">
        <v>3</v>
      </c>
      <c r="G22695" s="1">
        <v>1</v>
      </c>
      <c r="H22695" s="1">
        <v>15</v>
      </c>
      <c r="I22695" s="15">
        <v>0.18421052631578946</v>
      </c>
      <c r="J22695">
        <f t="shared" si="354"/>
        <v>40</v>
      </c>
    </row>
    <row r="22696" spans="1:10" x14ac:dyDescent="0.3">
      <c r="A22696" t="s">
        <v>22732</v>
      </c>
      <c r="C22696" s="18">
        <v>307.47299835962269</v>
      </c>
      <c r="D22696" s="1"/>
      <c r="E22696" s="1">
        <v>24</v>
      </c>
      <c r="F22696" s="1">
        <v>2</v>
      </c>
      <c r="G22696" s="1">
        <v>0</v>
      </c>
      <c r="H22696" s="1">
        <v>22</v>
      </c>
      <c r="I22696" s="15">
        <v>8.3333333333333329E-2</v>
      </c>
      <c r="J22696">
        <f t="shared" si="354"/>
        <v>40</v>
      </c>
    </row>
    <row r="22697" spans="1:10" x14ac:dyDescent="0.3">
      <c r="A22697" t="s">
        <v>22733</v>
      </c>
      <c r="C22697" s="18">
        <v>307.31549923323996</v>
      </c>
      <c r="D22697" s="1"/>
      <c r="E22697" s="1">
        <v>53</v>
      </c>
      <c r="F22697" s="1">
        <v>17</v>
      </c>
      <c r="G22697" s="1">
        <v>2</v>
      </c>
      <c r="H22697" s="1">
        <v>34</v>
      </c>
      <c r="I22697" s="15">
        <v>0.33962264150943394</v>
      </c>
      <c r="J22697">
        <f t="shared" si="354"/>
        <v>20</v>
      </c>
    </row>
    <row r="22698" spans="1:10" x14ac:dyDescent="0.3">
      <c r="A22698" t="s">
        <v>22735</v>
      </c>
      <c r="C22698" s="18">
        <v>307.24293136788697</v>
      </c>
      <c r="D22698" s="1"/>
      <c r="E22698" s="1">
        <v>24</v>
      </c>
      <c r="F22698" s="1">
        <v>6</v>
      </c>
      <c r="G22698" s="1">
        <v>0</v>
      </c>
      <c r="H22698" s="1">
        <v>18</v>
      </c>
      <c r="I22698" s="15">
        <v>0.25</v>
      </c>
      <c r="J22698">
        <f t="shared" si="354"/>
        <v>40</v>
      </c>
    </row>
    <row r="22699" spans="1:10" x14ac:dyDescent="0.3">
      <c r="A22699" t="s">
        <v>22714</v>
      </c>
      <c r="C22699" s="18">
        <v>307.23290540457606</v>
      </c>
      <c r="D22699" s="1"/>
      <c r="E22699" s="1">
        <v>18</v>
      </c>
      <c r="F22699" s="1">
        <v>3</v>
      </c>
      <c r="G22699" s="1">
        <v>1</v>
      </c>
      <c r="H22699" s="1">
        <v>14</v>
      </c>
      <c r="I22699" s="15">
        <v>0.19444444444444445</v>
      </c>
      <c r="J22699">
        <f t="shared" si="354"/>
        <v>40</v>
      </c>
    </row>
    <row r="22700" spans="1:10" x14ac:dyDescent="0.3">
      <c r="A22700" t="s">
        <v>22736</v>
      </c>
      <c r="C22700" s="18">
        <v>307.14281868894915</v>
      </c>
      <c r="D22700" s="1"/>
      <c r="E22700" s="1">
        <v>21</v>
      </c>
      <c r="F22700" s="1">
        <v>3</v>
      </c>
      <c r="G22700" s="1">
        <v>2</v>
      </c>
      <c r="H22700" s="1">
        <v>16</v>
      </c>
      <c r="I22700" s="15">
        <v>0.19047619047619047</v>
      </c>
      <c r="J22700">
        <f t="shared" si="354"/>
        <v>40</v>
      </c>
    </row>
    <row r="22701" spans="1:10" x14ac:dyDescent="0.3">
      <c r="A22701" t="s">
        <v>22737</v>
      </c>
      <c r="C22701" s="18">
        <v>306.92850497396097</v>
      </c>
      <c r="D22701" s="1"/>
      <c r="E22701" s="1">
        <v>10</v>
      </c>
      <c r="F22701" s="1">
        <v>0</v>
      </c>
      <c r="G22701" s="1">
        <v>0</v>
      </c>
      <c r="H22701" s="1">
        <v>10</v>
      </c>
      <c r="I22701" s="15">
        <v>0</v>
      </c>
      <c r="J22701">
        <f t="shared" si="354"/>
        <v>40</v>
      </c>
    </row>
    <row r="22702" spans="1:10" x14ac:dyDescent="0.3">
      <c r="A22702" t="s">
        <v>22738</v>
      </c>
      <c r="C22702" s="18">
        <v>306.8388753693784</v>
      </c>
      <c r="D22702" s="1"/>
      <c r="E22702" s="1">
        <v>25</v>
      </c>
      <c r="F22702" s="1">
        <v>3</v>
      </c>
      <c r="G22702" s="1">
        <v>0</v>
      </c>
      <c r="H22702" s="1">
        <v>22</v>
      </c>
      <c r="I22702" s="15">
        <v>0.12</v>
      </c>
      <c r="J22702">
        <f t="shared" si="354"/>
        <v>40</v>
      </c>
    </row>
    <row r="22703" spans="1:10" x14ac:dyDescent="0.3">
      <c r="A22703" t="s">
        <v>22687</v>
      </c>
      <c r="C22703" s="18">
        <v>306.73154445063193</v>
      </c>
      <c r="D22703" s="1"/>
      <c r="E22703" s="1">
        <v>39</v>
      </c>
      <c r="F22703" s="1">
        <v>14</v>
      </c>
      <c r="G22703" s="1">
        <v>0</v>
      </c>
      <c r="H22703" s="1">
        <v>25</v>
      </c>
      <c r="I22703" s="15">
        <v>0.35897435897435898</v>
      </c>
      <c r="J22703">
        <f t="shared" si="354"/>
        <v>20</v>
      </c>
    </row>
    <row r="22704" spans="1:10" x14ac:dyDescent="0.3">
      <c r="A22704" t="s">
        <v>22749</v>
      </c>
      <c r="C22704" s="18">
        <v>306.55231458718856</v>
      </c>
      <c r="D22704" s="1"/>
      <c r="E22704" s="1">
        <v>66</v>
      </c>
      <c r="F22704" s="1">
        <v>22</v>
      </c>
      <c r="G22704" s="1">
        <v>1</v>
      </c>
      <c r="H22704" s="1">
        <v>43</v>
      </c>
      <c r="I22704" s="15">
        <v>0.34090909090909088</v>
      </c>
      <c r="J22704">
        <f t="shared" si="354"/>
        <v>20</v>
      </c>
    </row>
    <row r="22705" spans="1:10" x14ac:dyDescent="0.3">
      <c r="A22705" t="s">
        <v>22740</v>
      </c>
      <c r="C22705" s="18">
        <v>306.5090106681364</v>
      </c>
      <c r="D22705" s="1"/>
      <c r="E22705" s="1">
        <v>19</v>
      </c>
      <c r="F22705" s="1">
        <v>4</v>
      </c>
      <c r="G22705" s="1">
        <v>0</v>
      </c>
      <c r="H22705" s="1">
        <v>15</v>
      </c>
      <c r="I22705" s="15">
        <v>0.21052631578947367</v>
      </c>
      <c r="J22705">
        <f t="shared" si="354"/>
        <v>40</v>
      </c>
    </row>
    <row r="22706" spans="1:10" x14ac:dyDescent="0.3">
      <c r="A22706" t="s">
        <v>22741</v>
      </c>
      <c r="C22706" s="18">
        <v>306.44668857244028</v>
      </c>
      <c r="D22706" s="1"/>
      <c r="E22706" s="1">
        <v>14</v>
      </c>
      <c r="F22706" s="1">
        <v>2</v>
      </c>
      <c r="G22706" s="1">
        <v>0</v>
      </c>
      <c r="H22706" s="1">
        <v>12</v>
      </c>
      <c r="I22706" s="15">
        <v>0.14285714285714285</v>
      </c>
      <c r="J22706">
        <f t="shared" si="354"/>
        <v>40</v>
      </c>
    </row>
    <row r="22707" spans="1:10" x14ac:dyDescent="0.3">
      <c r="A22707" t="s">
        <v>22692</v>
      </c>
      <c r="C22707" s="18">
        <v>306.33601743514487</v>
      </c>
      <c r="D22707" s="1"/>
      <c r="E22707" s="1">
        <v>18</v>
      </c>
      <c r="F22707" s="1">
        <v>3</v>
      </c>
      <c r="G22707" s="1">
        <v>0</v>
      </c>
      <c r="H22707" s="1">
        <v>15</v>
      </c>
      <c r="I22707" s="15">
        <v>0.16666666666666666</v>
      </c>
      <c r="J22707">
        <f t="shared" si="354"/>
        <v>40</v>
      </c>
    </row>
    <row r="22708" spans="1:10" x14ac:dyDescent="0.3">
      <c r="A22708" t="s">
        <v>22710</v>
      </c>
      <c r="C22708" s="18">
        <v>306.18477806350342</v>
      </c>
      <c r="D22708" s="1"/>
      <c r="E22708" s="1">
        <v>25</v>
      </c>
      <c r="F22708" s="1">
        <v>7</v>
      </c>
      <c r="G22708" s="1">
        <v>0</v>
      </c>
      <c r="H22708" s="1">
        <v>18</v>
      </c>
      <c r="I22708" s="15">
        <v>0.28000000000000003</v>
      </c>
      <c r="J22708">
        <f t="shared" si="354"/>
        <v>40</v>
      </c>
    </row>
    <row r="22709" spans="1:10" x14ac:dyDescent="0.3">
      <c r="A22709" t="s">
        <v>22743</v>
      </c>
      <c r="C22709" s="18">
        <v>305.78258777987503</v>
      </c>
      <c r="D22709" s="1"/>
      <c r="E22709" s="1">
        <v>20</v>
      </c>
      <c r="F22709" s="1">
        <v>4</v>
      </c>
      <c r="G22709" s="1">
        <v>0</v>
      </c>
      <c r="H22709" s="1">
        <v>16</v>
      </c>
      <c r="I22709" s="15">
        <v>0.2</v>
      </c>
      <c r="J22709">
        <f t="shared" si="354"/>
        <v>40</v>
      </c>
    </row>
    <row r="22710" spans="1:10" x14ac:dyDescent="0.3">
      <c r="A22710" t="s">
        <v>22761</v>
      </c>
      <c r="C22710" s="18">
        <v>305.73758182564274</v>
      </c>
      <c r="D22710" s="1"/>
      <c r="E22710" s="1">
        <v>27</v>
      </c>
      <c r="F22710" s="1">
        <v>6</v>
      </c>
      <c r="G22710" s="1">
        <v>0</v>
      </c>
      <c r="H22710" s="1">
        <v>21</v>
      </c>
      <c r="I22710" s="15">
        <v>0.22222222222222221</v>
      </c>
      <c r="J22710">
        <f t="shared" si="354"/>
        <v>40</v>
      </c>
    </row>
    <row r="22711" spans="1:10" x14ac:dyDescent="0.3">
      <c r="A22711" t="s">
        <v>22934</v>
      </c>
      <c r="C22711" s="18">
        <v>305.6394466472409</v>
      </c>
      <c r="D22711" s="1"/>
      <c r="E22711" s="1">
        <v>43</v>
      </c>
      <c r="F22711" s="1">
        <v>10</v>
      </c>
      <c r="G22711" s="1">
        <v>2</v>
      </c>
      <c r="H22711" s="1">
        <v>31</v>
      </c>
      <c r="I22711" s="15">
        <v>0.2558139534883721</v>
      </c>
      <c r="J22711">
        <f t="shared" si="354"/>
        <v>20</v>
      </c>
    </row>
    <row r="22712" spans="1:10" x14ac:dyDescent="0.3">
      <c r="A22712" t="s">
        <v>22744</v>
      </c>
      <c r="C22712" s="18">
        <v>305.53405810527494</v>
      </c>
      <c r="D22712" s="1"/>
      <c r="E22712" s="1">
        <v>22</v>
      </c>
      <c r="F22712" s="1">
        <v>5</v>
      </c>
      <c r="G22712" s="1">
        <v>1</v>
      </c>
      <c r="H22712" s="1">
        <v>16</v>
      </c>
      <c r="I22712" s="15">
        <v>0.25</v>
      </c>
      <c r="J22712">
        <f t="shared" si="354"/>
        <v>40</v>
      </c>
    </row>
    <row r="22713" spans="1:10" x14ac:dyDescent="0.3">
      <c r="A22713" t="s">
        <v>22745</v>
      </c>
      <c r="C22713" s="18">
        <v>305.46640486334854</v>
      </c>
      <c r="D22713" s="1"/>
      <c r="E22713" s="1">
        <v>36</v>
      </c>
      <c r="F22713" s="1">
        <v>9</v>
      </c>
      <c r="G22713" s="1">
        <v>0</v>
      </c>
      <c r="H22713" s="1">
        <v>27</v>
      </c>
      <c r="I22713" s="15">
        <v>0.25</v>
      </c>
      <c r="J22713">
        <f t="shared" si="354"/>
        <v>20</v>
      </c>
    </row>
    <row r="22714" spans="1:10" x14ac:dyDescent="0.3">
      <c r="A22714" t="s">
        <v>21924</v>
      </c>
      <c r="C22714" s="18">
        <v>305.42422582826123</v>
      </c>
      <c r="D22714" s="1"/>
      <c r="E22714" s="1">
        <v>16</v>
      </c>
      <c r="F22714" s="1">
        <v>2</v>
      </c>
      <c r="G22714" s="1">
        <v>1</v>
      </c>
      <c r="H22714" s="1">
        <v>13</v>
      </c>
      <c r="I22714" s="15">
        <v>0.15625</v>
      </c>
      <c r="J22714">
        <f t="shared" si="354"/>
        <v>40</v>
      </c>
    </row>
    <row r="22715" spans="1:10" x14ac:dyDescent="0.3">
      <c r="A22715" t="s">
        <v>22746</v>
      </c>
      <c r="C22715" s="18">
        <v>305.06631300613901</v>
      </c>
      <c r="D22715" s="1"/>
      <c r="E22715" s="1">
        <v>29</v>
      </c>
      <c r="F22715" s="1">
        <v>7</v>
      </c>
      <c r="G22715" s="1">
        <v>0</v>
      </c>
      <c r="H22715" s="1">
        <v>22</v>
      </c>
      <c r="I22715" s="15">
        <v>0.2413793103448276</v>
      </c>
      <c r="J22715">
        <f t="shared" si="354"/>
        <v>40</v>
      </c>
    </row>
    <row r="22716" spans="1:10" x14ac:dyDescent="0.3">
      <c r="A22716" t="s">
        <v>22770</v>
      </c>
      <c r="C22716" s="18">
        <v>304.89137220948874</v>
      </c>
      <c r="D22716" s="1"/>
      <c r="E22716" s="1">
        <v>39</v>
      </c>
      <c r="F22716" s="1">
        <v>9</v>
      </c>
      <c r="G22716" s="1">
        <v>2</v>
      </c>
      <c r="H22716" s="1">
        <v>28</v>
      </c>
      <c r="I22716" s="15">
        <v>0.25641025641025639</v>
      </c>
      <c r="J22716">
        <f t="shared" si="354"/>
        <v>20</v>
      </c>
    </row>
    <row r="22717" spans="1:10" x14ac:dyDescent="0.3">
      <c r="A22717" t="s">
        <v>22748</v>
      </c>
      <c r="C22717" s="18">
        <v>304.78333000512754</v>
      </c>
      <c r="D22717" s="1"/>
      <c r="E22717" s="1">
        <v>13</v>
      </c>
      <c r="F22717" s="1">
        <v>1</v>
      </c>
      <c r="G22717" s="1">
        <v>0</v>
      </c>
      <c r="H22717" s="1">
        <v>12</v>
      </c>
      <c r="I22717" s="15">
        <v>7.6923076923076927E-2</v>
      </c>
      <c r="J22717">
        <f t="shared" si="354"/>
        <v>40</v>
      </c>
    </row>
    <row r="22718" spans="1:10" x14ac:dyDescent="0.3">
      <c r="A22718" t="s">
        <v>22476</v>
      </c>
      <c r="C22718" s="18">
        <v>304.70673667358204</v>
      </c>
      <c r="D22718" s="1"/>
      <c r="E22718" s="1">
        <v>54</v>
      </c>
      <c r="F22718" s="1">
        <v>19</v>
      </c>
      <c r="G22718" s="1">
        <v>3</v>
      </c>
      <c r="H22718" s="1">
        <v>32</v>
      </c>
      <c r="I22718" s="15">
        <v>0.37962962962962965</v>
      </c>
      <c r="J22718">
        <f t="shared" si="354"/>
        <v>20</v>
      </c>
    </row>
    <row r="22719" spans="1:10" x14ac:dyDescent="0.3">
      <c r="A22719" t="s">
        <v>22750</v>
      </c>
      <c r="C22719" s="18">
        <v>304.64386754012963</v>
      </c>
      <c r="D22719" s="1"/>
      <c r="E22719" s="1">
        <v>23</v>
      </c>
      <c r="F22719" s="1">
        <v>5</v>
      </c>
      <c r="G22719" s="1">
        <v>1</v>
      </c>
      <c r="H22719" s="1">
        <v>17</v>
      </c>
      <c r="I22719" s="15">
        <v>0.2391304347826087</v>
      </c>
      <c r="J22719">
        <f t="shared" si="354"/>
        <v>40</v>
      </c>
    </row>
    <row r="22720" spans="1:10" x14ac:dyDescent="0.3">
      <c r="A22720" t="s">
        <v>22751</v>
      </c>
      <c r="C22720" s="18">
        <v>304.63059157623218</v>
      </c>
      <c r="D22720" s="1"/>
      <c r="E22720" s="1">
        <v>46</v>
      </c>
      <c r="F22720" s="1">
        <v>14</v>
      </c>
      <c r="G22720" s="1">
        <v>2</v>
      </c>
      <c r="H22720" s="1">
        <v>30</v>
      </c>
      <c r="I22720" s="15">
        <v>0.32608695652173914</v>
      </c>
      <c r="J22720">
        <f t="shared" si="354"/>
        <v>20</v>
      </c>
    </row>
    <row r="22721" spans="1:10" x14ac:dyDescent="0.3">
      <c r="A22721" t="s">
        <v>22752</v>
      </c>
      <c r="C22721" s="18">
        <v>304.51212277210129</v>
      </c>
      <c r="D22721" s="1"/>
      <c r="E22721" s="1">
        <v>13</v>
      </c>
      <c r="F22721" s="1">
        <v>1</v>
      </c>
      <c r="G22721" s="1">
        <v>0</v>
      </c>
      <c r="H22721" s="1">
        <v>12</v>
      </c>
      <c r="I22721" s="15">
        <v>7.6923076923076927E-2</v>
      </c>
      <c r="J22721">
        <f t="shared" si="354"/>
        <v>40</v>
      </c>
    </row>
    <row r="22722" spans="1:10" x14ac:dyDescent="0.3">
      <c r="A22722" t="s">
        <v>22753</v>
      </c>
      <c r="C22722" s="18">
        <v>304.51108134630158</v>
      </c>
      <c r="D22722" s="1"/>
      <c r="E22722" s="1">
        <v>10</v>
      </c>
      <c r="F22722" s="1">
        <v>0</v>
      </c>
      <c r="G22722" s="1">
        <v>0</v>
      </c>
      <c r="H22722" s="1">
        <v>10</v>
      </c>
      <c r="I22722" s="15">
        <v>0</v>
      </c>
      <c r="J22722">
        <f t="shared" si="354"/>
        <v>40</v>
      </c>
    </row>
    <row r="22723" spans="1:10" x14ac:dyDescent="0.3">
      <c r="A22723" t="s">
        <v>22754</v>
      </c>
      <c r="C22723" s="18">
        <v>304.44251071322873</v>
      </c>
      <c r="D22723" s="1"/>
      <c r="E22723" s="1">
        <v>24</v>
      </c>
      <c r="F22723" s="1">
        <v>5</v>
      </c>
      <c r="G22723" s="1">
        <v>0</v>
      </c>
      <c r="H22723" s="1">
        <v>19</v>
      </c>
      <c r="I22723" s="15">
        <v>0.20833333333333334</v>
      </c>
      <c r="J22723">
        <f t="shared" si="354"/>
        <v>40</v>
      </c>
    </row>
    <row r="22724" spans="1:10" x14ac:dyDescent="0.3">
      <c r="A22724" t="s">
        <v>22755</v>
      </c>
      <c r="C22724" s="18">
        <v>304.33652114261633</v>
      </c>
      <c r="D22724" s="1"/>
      <c r="E22724" s="1">
        <v>27</v>
      </c>
      <c r="F22724" s="1">
        <v>7</v>
      </c>
      <c r="G22724" s="1">
        <v>1</v>
      </c>
      <c r="H22724" s="1">
        <v>19</v>
      </c>
      <c r="I22724" s="15">
        <v>0.27777777777777779</v>
      </c>
      <c r="J22724">
        <f t="shared" ref="J22724:J22787" si="355">IF(E22724&lt;=30,40,20)</f>
        <v>40</v>
      </c>
    </row>
    <row r="22725" spans="1:10" x14ac:dyDescent="0.3">
      <c r="A22725" t="s">
        <v>22757</v>
      </c>
      <c r="C22725" s="18">
        <v>304.29516028442453</v>
      </c>
      <c r="D22725" s="1"/>
      <c r="E22725" s="1">
        <v>33</v>
      </c>
      <c r="F22725" s="1">
        <v>11</v>
      </c>
      <c r="G22725" s="1">
        <v>0</v>
      </c>
      <c r="H22725" s="1">
        <v>22</v>
      </c>
      <c r="I22725" s="15">
        <v>0.33333333333333331</v>
      </c>
      <c r="J22725">
        <f t="shared" si="355"/>
        <v>20</v>
      </c>
    </row>
    <row r="22726" spans="1:10" x14ac:dyDescent="0.3">
      <c r="A22726" t="s">
        <v>22756</v>
      </c>
      <c r="C22726" s="18">
        <v>304.22686675161793</v>
      </c>
      <c r="D22726" s="1"/>
      <c r="E22726" s="1">
        <v>73</v>
      </c>
      <c r="F22726" s="1">
        <v>20</v>
      </c>
      <c r="G22726" s="1">
        <v>3</v>
      </c>
      <c r="H22726" s="1">
        <v>50</v>
      </c>
      <c r="I22726" s="15">
        <v>0.29452054794520549</v>
      </c>
      <c r="J22726">
        <f t="shared" si="355"/>
        <v>20</v>
      </c>
    </row>
    <row r="22727" spans="1:10" x14ac:dyDescent="0.3">
      <c r="A22727" t="s">
        <v>22758</v>
      </c>
      <c r="C22727" s="18">
        <v>304.15606526785473</v>
      </c>
      <c r="D22727" s="1"/>
      <c r="E22727" s="1">
        <v>22</v>
      </c>
      <c r="F22727" s="1">
        <v>5</v>
      </c>
      <c r="G22727" s="1">
        <v>0</v>
      </c>
      <c r="H22727" s="1">
        <v>17</v>
      </c>
      <c r="I22727" s="15">
        <v>0.22727272727272727</v>
      </c>
      <c r="J22727">
        <f t="shared" si="355"/>
        <v>40</v>
      </c>
    </row>
    <row r="22728" spans="1:10" x14ac:dyDescent="0.3">
      <c r="A22728" t="s">
        <v>22777</v>
      </c>
      <c r="C22728" s="18">
        <v>304.11176034237224</v>
      </c>
      <c r="D22728" s="1"/>
      <c r="E22728" s="1">
        <v>13</v>
      </c>
      <c r="F22728" s="1">
        <v>1</v>
      </c>
      <c r="G22728" s="1">
        <v>0</v>
      </c>
      <c r="H22728" s="1">
        <v>12</v>
      </c>
      <c r="I22728" s="15">
        <v>7.6923076923076927E-2</v>
      </c>
      <c r="J22728">
        <f t="shared" si="355"/>
        <v>40</v>
      </c>
    </row>
    <row r="22729" spans="1:10" x14ac:dyDescent="0.3">
      <c r="A22729" t="s">
        <v>22759</v>
      </c>
      <c r="C22729" s="18">
        <v>304.10281002695808</v>
      </c>
      <c r="D22729" s="1"/>
      <c r="E22729" s="1">
        <v>10</v>
      </c>
      <c r="F22729" s="1">
        <v>0</v>
      </c>
      <c r="G22729" s="1">
        <v>0</v>
      </c>
      <c r="H22729" s="1">
        <v>10</v>
      </c>
      <c r="I22729" s="15">
        <v>0</v>
      </c>
      <c r="J22729">
        <f t="shared" si="355"/>
        <v>40</v>
      </c>
    </row>
    <row r="22730" spans="1:10" x14ac:dyDescent="0.3">
      <c r="A22730" t="s">
        <v>22760</v>
      </c>
      <c r="C22730" s="18">
        <v>304.02033083154595</v>
      </c>
      <c r="D22730" s="1"/>
      <c r="E22730" s="1">
        <v>37</v>
      </c>
      <c r="F22730" s="1">
        <v>10</v>
      </c>
      <c r="G22730" s="1">
        <v>0</v>
      </c>
      <c r="H22730" s="1">
        <v>27</v>
      </c>
      <c r="I22730" s="15">
        <v>0.27027027027027029</v>
      </c>
      <c r="J22730">
        <f t="shared" si="355"/>
        <v>20</v>
      </c>
    </row>
    <row r="22731" spans="1:10" x14ac:dyDescent="0.3">
      <c r="A22731" t="s">
        <v>22734</v>
      </c>
      <c r="C22731" s="18">
        <v>303.9775212641706</v>
      </c>
      <c r="D22731" s="1"/>
      <c r="E22731" s="1">
        <v>34</v>
      </c>
      <c r="F22731" s="1">
        <v>10</v>
      </c>
      <c r="G22731" s="1">
        <v>0</v>
      </c>
      <c r="H22731" s="1">
        <v>24</v>
      </c>
      <c r="I22731" s="15">
        <v>0.29411764705882354</v>
      </c>
      <c r="J22731">
        <f t="shared" si="355"/>
        <v>20</v>
      </c>
    </row>
    <row r="22732" spans="1:10" x14ac:dyDescent="0.3">
      <c r="A22732" t="s">
        <v>22764</v>
      </c>
      <c r="C22732" s="18">
        <v>303.92676412730185</v>
      </c>
      <c r="D22732" s="1"/>
      <c r="E22732" s="1">
        <v>17</v>
      </c>
      <c r="F22732" s="1">
        <v>2</v>
      </c>
      <c r="G22732" s="1">
        <v>1</v>
      </c>
      <c r="H22732" s="1">
        <v>14</v>
      </c>
      <c r="I22732" s="15">
        <v>0.14705882352941177</v>
      </c>
      <c r="J22732">
        <f t="shared" si="355"/>
        <v>40</v>
      </c>
    </row>
    <row r="22733" spans="1:10" x14ac:dyDescent="0.3">
      <c r="A22733" t="s">
        <v>22762</v>
      </c>
      <c r="C22733" s="18">
        <v>303.9215997814004</v>
      </c>
      <c r="D22733" s="1"/>
      <c r="E22733" s="1">
        <v>10</v>
      </c>
      <c r="F22733" s="1">
        <v>0</v>
      </c>
      <c r="G22733" s="1">
        <v>0</v>
      </c>
      <c r="H22733" s="1">
        <v>10</v>
      </c>
      <c r="I22733" s="15">
        <v>0</v>
      </c>
      <c r="J22733">
        <f t="shared" si="355"/>
        <v>40</v>
      </c>
    </row>
    <row r="22734" spans="1:10" x14ac:dyDescent="0.3">
      <c r="A22734" t="s">
        <v>22972</v>
      </c>
      <c r="C22734" s="18">
        <v>303.90619168736083</v>
      </c>
      <c r="D22734" s="1"/>
      <c r="E22734" s="1">
        <v>63</v>
      </c>
      <c r="F22734" s="1">
        <v>18</v>
      </c>
      <c r="G22734" s="1">
        <v>5</v>
      </c>
      <c r="H22734" s="1">
        <v>40</v>
      </c>
      <c r="I22734" s="15">
        <v>0.32539682539682541</v>
      </c>
      <c r="J22734">
        <f t="shared" si="355"/>
        <v>20</v>
      </c>
    </row>
    <row r="22735" spans="1:10" x14ac:dyDescent="0.3">
      <c r="A22735" t="s">
        <v>22763</v>
      </c>
      <c r="C22735" s="18">
        <v>303.90601498773162</v>
      </c>
      <c r="D22735" s="1"/>
      <c r="E22735" s="1">
        <v>85</v>
      </c>
      <c r="F22735" s="1">
        <v>35</v>
      </c>
      <c r="G22735" s="1">
        <v>3</v>
      </c>
      <c r="H22735" s="1">
        <v>47</v>
      </c>
      <c r="I22735" s="15">
        <v>0.42941176470588233</v>
      </c>
      <c r="J22735">
        <f t="shared" si="355"/>
        <v>20</v>
      </c>
    </row>
    <row r="22736" spans="1:10" x14ac:dyDescent="0.3">
      <c r="A22736" t="s">
        <v>22765</v>
      </c>
      <c r="C22736" s="18">
        <v>303.64878072412631</v>
      </c>
      <c r="D22736" s="1"/>
      <c r="E22736" s="1">
        <v>12</v>
      </c>
      <c r="F22736" s="1">
        <v>0</v>
      </c>
      <c r="G22736" s="1">
        <v>1</v>
      </c>
      <c r="H22736" s="1">
        <v>11</v>
      </c>
      <c r="I22736" s="15">
        <v>4.1666666666666664E-2</v>
      </c>
      <c r="J22736">
        <f t="shared" si="355"/>
        <v>40</v>
      </c>
    </row>
    <row r="22737" spans="1:10" x14ac:dyDescent="0.3">
      <c r="A22737" t="s">
        <v>22766</v>
      </c>
      <c r="C22737" s="18">
        <v>303.54767927088852</v>
      </c>
      <c r="D22737" s="1"/>
      <c r="E22737" s="1">
        <v>14</v>
      </c>
      <c r="F22737" s="1">
        <v>2</v>
      </c>
      <c r="G22737" s="1">
        <v>0</v>
      </c>
      <c r="H22737" s="1">
        <v>12</v>
      </c>
      <c r="I22737" s="15">
        <v>0.14285714285714285</v>
      </c>
      <c r="J22737">
        <f t="shared" si="355"/>
        <v>40</v>
      </c>
    </row>
    <row r="22738" spans="1:10" x14ac:dyDescent="0.3">
      <c r="A22738" t="s">
        <v>22768</v>
      </c>
      <c r="C22738" s="18">
        <v>303.45572563765029</v>
      </c>
      <c r="D22738" s="1"/>
      <c r="E22738" s="1">
        <v>52</v>
      </c>
      <c r="F22738" s="1">
        <v>17</v>
      </c>
      <c r="G22738" s="1">
        <v>1</v>
      </c>
      <c r="H22738" s="1">
        <v>34</v>
      </c>
      <c r="I22738" s="15">
        <v>0.33653846153846156</v>
      </c>
      <c r="J22738">
        <f t="shared" si="355"/>
        <v>20</v>
      </c>
    </row>
    <row r="22739" spans="1:10" x14ac:dyDescent="0.3">
      <c r="A22739" t="s">
        <v>22769</v>
      </c>
      <c r="C22739" s="18">
        <v>303.38176788851524</v>
      </c>
      <c r="D22739" s="1"/>
      <c r="E22739" s="1">
        <v>23</v>
      </c>
      <c r="F22739" s="1">
        <v>5</v>
      </c>
      <c r="G22739" s="1">
        <v>0</v>
      </c>
      <c r="H22739" s="1">
        <v>18</v>
      </c>
      <c r="I22739" s="15">
        <v>0.21739130434782608</v>
      </c>
      <c r="J22739">
        <f t="shared" si="355"/>
        <v>40</v>
      </c>
    </row>
    <row r="22740" spans="1:10" x14ac:dyDescent="0.3">
      <c r="A22740" t="s">
        <v>22774</v>
      </c>
      <c r="C22740" s="18">
        <v>303.30844197753026</v>
      </c>
      <c r="D22740" s="1"/>
      <c r="E22740" s="1">
        <v>34</v>
      </c>
      <c r="F22740" s="1">
        <v>7</v>
      </c>
      <c r="G22740" s="1">
        <v>0</v>
      </c>
      <c r="H22740" s="1">
        <v>27</v>
      </c>
      <c r="I22740" s="15">
        <v>0.20588235294117646</v>
      </c>
      <c r="J22740">
        <f t="shared" si="355"/>
        <v>20</v>
      </c>
    </row>
    <row r="22741" spans="1:10" x14ac:dyDescent="0.3">
      <c r="A22741" t="s">
        <v>22775</v>
      </c>
      <c r="C22741" s="18">
        <v>303.23067465900215</v>
      </c>
      <c r="D22741" s="1"/>
      <c r="E22741" s="1">
        <v>76</v>
      </c>
      <c r="F22741" s="1">
        <v>28</v>
      </c>
      <c r="G22741" s="1">
        <v>0</v>
      </c>
      <c r="H22741" s="1">
        <v>48</v>
      </c>
      <c r="I22741" s="15">
        <v>0.36842105263157893</v>
      </c>
      <c r="J22741">
        <f t="shared" si="355"/>
        <v>20</v>
      </c>
    </row>
    <row r="22742" spans="1:10" x14ac:dyDescent="0.3">
      <c r="A22742" t="s">
        <v>22767</v>
      </c>
      <c r="C22742" s="18">
        <v>303.20168636090102</v>
      </c>
      <c r="D22742" s="1"/>
      <c r="E22742" s="1">
        <v>15</v>
      </c>
      <c r="F22742" s="1">
        <v>2</v>
      </c>
      <c r="G22742" s="1">
        <v>0</v>
      </c>
      <c r="H22742" s="1">
        <v>13</v>
      </c>
      <c r="I22742" s="15">
        <v>0.13333333333333333</v>
      </c>
      <c r="J22742">
        <f t="shared" si="355"/>
        <v>40</v>
      </c>
    </row>
    <row r="22743" spans="1:10" x14ac:dyDescent="0.3">
      <c r="A22743" t="s">
        <v>22772</v>
      </c>
      <c r="C22743" s="18">
        <v>303.09473506877157</v>
      </c>
      <c r="D22743" s="1"/>
      <c r="E22743" s="1">
        <v>38</v>
      </c>
      <c r="F22743" s="1">
        <v>9</v>
      </c>
      <c r="G22743" s="1">
        <v>1</v>
      </c>
      <c r="H22743" s="1">
        <v>28</v>
      </c>
      <c r="I22743" s="15">
        <v>0.25</v>
      </c>
      <c r="J22743">
        <f t="shared" si="355"/>
        <v>20</v>
      </c>
    </row>
    <row r="22744" spans="1:10" x14ac:dyDescent="0.3">
      <c r="A22744" t="s">
        <v>22773</v>
      </c>
      <c r="C22744" s="18">
        <v>302.97929312506409</v>
      </c>
      <c r="D22744" s="1"/>
      <c r="E22744" s="1">
        <v>16</v>
      </c>
      <c r="F22744" s="1">
        <v>1</v>
      </c>
      <c r="G22744" s="1">
        <v>1</v>
      </c>
      <c r="H22744" s="1">
        <v>14</v>
      </c>
      <c r="I22744" s="15">
        <v>9.375E-2</v>
      </c>
      <c r="J22744">
        <f t="shared" si="355"/>
        <v>40</v>
      </c>
    </row>
    <row r="22745" spans="1:10" x14ac:dyDescent="0.3">
      <c r="A22745" t="s">
        <v>22325</v>
      </c>
      <c r="C22745" s="18">
        <v>302.62771470948599</v>
      </c>
      <c r="D22745" s="1"/>
      <c r="E22745" s="1">
        <v>39</v>
      </c>
      <c r="F22745" s="1">
        <v>12</v>
      </c>
      <c r="G22745" s="1">
        <v>1</v>
      </c>
      <c r="H22745" s="1">
        <v>26</v>
      </c>
      <c r="I22745" s="15">
        <v>0.32051282051282054</v>
      </c>
      <c r="J22745">
        <f t="shared" si="355"/>
        <v>20</v>
      </c>
    </row>
    <row r="22746" spans="1:10" x14ac:dyDescent="0.3">
      <c r="A22746" t="s">
        <v>22785</v>
      </c>
      <c r="C22746" s="18">
        <v>302.53176747314382</v>
      </c>
      <c r="D22746" s="1"/>
      <c r="E22746" s="1">
        <v>19</v>
      </c>
      <c r="F22746" s="1">
        <v>4</v>
      </c>
      <c r="G22746" s="1">
        <v>0</v>
      </c>
      <c r="H22746" s="1">
        <v>15</v>
      </c>
      <c r="I22746" s="15">
        <v>0.21052631578947367</v>
      </c>
      <c r="J22746">
        <f t="shared" si="355"/>
        <v>40</v>
      </c>
    </row>
    <row r="22747" spans="1:10" x14ac:dyDescent="0.3">
      <c r="A22747" t="s">
        <v>22567</v>
      </c>
      <c r="C22747" s="18">
        <v>302.48984444135203</v>
      </c>
      <c r="D22747" s="1"/>
      <c r="E22747" s="1">
        <v>22</v>
      </c>
      <c r="F22747" s="1">
        <v>4</v>
      </c>
      <c r="G22747" s="1">
        <v>0</v>
      </c>
      <c r="H22747" s="1">
        <v>18</v>
      </c>
      <c r="I22747" s="15">
        <v>0.18181818181818182</v>
      </c>
      <c r="J22747">
        <f t="shared" si="355"/>
        <v>40</v>
      </c>
    </row>
    <row r="22748" spans="1:10" x14ac:dyDescent="0.3">
      <c r="A22748" t="s">
        <v>22776</v>
      </c>
      <c r="C22748" s="18">
        <v>302.45019526122985</v>
      </c>
      <c r="D22748" s="1"/>
      <c r="E22748" s="1">
        <v>13</v>
      </c>
      <c r="F22748" s="1">
        <v>1</v>
      </c>
      <c r="G22748" s="1">
        <v>0</v>
      </c>
      <c r="H22748" s="1">
        <v>12</v>
      </c>
      <c r="I22748" s="15">
        <v>7.6923076923076927E-2</v>
      </c>
      <c r="J22748">
        <f t="shared" si="355"/>
        <v>40</v>
      </c>
    </row>
    <row r="22749" spans="1:10" x14ac:dyDescent="0.3">
      <c r="A22749" t="s">
        <v>22778</v>
      </c>
      <c r="C22749" s="18">
        <v>302.20500032197748</v>
      </c>
      <c r="D22749" s="1"/>
      <c r="E22749" s="1">
        <v>27</v>
      </c>
      <c r="F22749" s="1">
        <v>7</v>
      </c>
      <c r="G22749" s="1">
        <v>0</v>
      </c>
      <c r="H22749" s="1">
        <v>20</v>
      </c>
      <c r="I22749" s="15">
        <v>0.25925925925925924</v>
      </c>
      <c r="J22749">
        <f t="shared" si="355"/>
        <v>40</v>
      </c>
    </row>
    <row r="22750" spans="1:10" x14ac:dyDescent="0.3">
      <c r="A22750" t="s">
        <v>22779</v>
      </c>
      <c r="C22750" s="18">
        <v>302.03893111453334</v>
      </c>
      <c r="D22750" s="1"/>
      <c r="E22750" s="1">
        <v>13</v>
      </c>
      <c r="F22750" s="1">
        <v>1</v>
      </c>
      <c r="G22750" s="1">
        <v>0</v>
      </c>
      <c r="H22750" s="1">
        <v>12</v>
      </c>
      <c r="I22750" s="15">
        <v>7.6923076923076927E-2</v>
      </c>
      <c r="J22750">
        <f t="shared" si="355"/>
        <v>40</v>
      </c>
    </row>
    <row r="22751" spans="1:10" x14ac:dyDescent="0.3">
      <c r="A22751" t="s">
        <v>22780</v>
      </c>
      <c r="C22751" s="18">
        <v>301.99066047288778</v>
      </c>
      <c r="D22751" s="1"/>
      <c r="E22751" s="1">
        <v>24</v>
      </c>
      <c r="F22751" s="1">
        <v>5</v>
      </c>
      <c r="G22751" s="1">
        <v>1</v>
      </c>
      <c r="H22751" s="1">
        <v>18</v>
      </c>
      <c r="I22751" s="15">
        <v>0.22916666666666666</v>
      </c>
      <c r="J22751">
        <f t="shared" si="355"/>
        <v>40</v>
      </c>
    </row>
    <row r="22752" spans="1:10" x14ac:dyDescent="0.3">
      <c r="A22752" t="s">
        <v>22799</v>
      </c>
      <c r="C22752" s="18">
        <v>301.95701175455719</v>
      </c>
      <c r="D22752" s="1"/>
      <c r="E22752" s="1">
        <v>54</v>
      </c>
      <c r="F22752" s="1">
        <v>18</v>
      </c>
      <c r="G22752" s="1">
        <v>1</v>
      </c>
      <c r="H22752" s="1">
        <v>35</v>
      </c>
      <c r="I22752" s="15">
        <v>0.34259259259259262</v>
      </c>
      <c r="J22752">
        <f t="shared" si="355"/>
        <v>20</v>
      </c>
    </row>
    <row r="22753" spans="1:10" x14ac:dyDescent="0.3">
      <c r="A22753" t="s">
        <v>22781</v>
      </c>
      <c r="C22753" s="18">
        <v>301.93333332867883</v>
      </c>
      <c r="D22753" s="1"/>
      <c r="E22753" s="1">
        <v>34</v>
      </c>
      <c r="F22753" s="1">
        <v>9</v>
      </c>
      <c r="G22753" s="1">
        <v>0</v>
      </c>
      <c r="H22753" s="1">
        <v>25</v>
      </c>
      <c r="I22753" s="15">
        <v>0.26470588235294118</v>
      </c>
      <c r="J22753">
        <f t="shared" si="355"/>
        <v>20</v>
      </c>
    </row>
    <row r="22754" spans="1:10" x14ac:dyDescent="0.3">
      <c r="A22754" t="s">
        <v>22782</v>
      </c>
      <c r="C22754" s="18">
        <v>301.83768758807423</v>
      </c>
      <c r="D22754" s="1"/>
      <c r="E22754" s="1">
        <v>18</v>
      </c>
      <c r="F22754" s="1">
        <v>3</v>
      </c>
      <c r="G22754" s="1">
        <v>0</v>
      </c>
      <c r="H22754" s="1">
        <v>15</v>
      </c>
      <c r="I22754" s="15">
        <v>0.16666666666666666</v>
      </c>
      <c r="J22754">
        <f t="shared" si="355"/>
        <v>40</v>
      </c>
    </row>
    <row r="22755" spans="1:10" x14ac:dyDescent="0.3">
      <c r="A22755" t="s">
        <v>22803</v>
      </c>
      <c r="C22755" s="18">
        <v>301.77261818019474</v>
      </c>
      <c r="D22755" s="1"/>
      <c r="E22755" s="1">
        <v>39</v>
      </c>
      <c r="F22755" s="1">
        <v>10</v>
      </c>
      <c r="G22755" s="1">
        <v>0</v>
      </c>
      <c r="H22755" s="1">
        <v>29</v>
      </c>
      <c r="I22755" s="15">
        <v>0.25641025641025639</v>
      </c>
      <c r="J22755">
        <f t="shared" si="355"/>
        <v>20</v>
      </c>
    </row>
    <row r="22756" spans="1:10" x14ac:dyDescent="0.3">
      <c r="A22756" t="s">
        <v>22783</v>
      </c>
      <c r="C22756" s="18">
        <v>301.69809469233451</v>
      </c>
      <c r="D22756" s="1"/>
      <c r="E22756" s="1">
        <v>11</v>
      </c>
      <c r="F22756" s="1">
        <v>0</v>
      </c>
      <c r="G22756" s="1">
        <v>0</v>
      </c>
      <c r="H22756" s="1">
        <v>11</v>
      </c>
      <c r="I22756" s="15">
        <v>0</v>
      </c>
      <c r="J22756">
        <f t="shared" si="355"/>
        <v>40</v>
      </c>
    </row>
    <row r="22757" spans="1:10" x14ac:dyDescent="0.3">
      <c r="A22757" t="s">
        <v>22808</v>
      </c>
      <c r="C22757" s="18">
        <v>301.45411053112122</v>
      </c>
      <c r="D22757" s="1"/>
      <c r="E22757" s="1">
        <v>15</v>
      </c>
      <c r="F22757" s="1">
        <v>2</v>
      </c>
      <c r="G22757" s="1">
        <v>0</v>
      </c>
      <c r="H22757" s="1">
        <v>13</v>
      </c>
      <c r="I22757" s="15">
        <v>0.13333333333333333</v>
      </c>
      <c r="J22757">
        <f t="shared" si="355"/>
        <v>40</v>
      </c>
    </row>
    <row r="22758" spans="1:10" x14ac:dyDescent="0.3">
      <c r="A22758" t="s">
        <v>22786</v>
      </c>
      <c r="C22758" s="18">
        <v>301.43748332095549</v>
      </c>
      <c r="D22758" s="1"/>
      <c r="E22758" s="1">
        <v>23</v>
      </c>
      <c r="F22758" s="1">
        <v>5</v>
      </c>
      <c r="G22758" s="1">
        <v>0</v>
      </c>
      <c r="H22758" s="1">
        <v>18</v>
      </c>
      <c r="I22758" s="15">
        <v>0.21739130434782608</v>
      </c>
      <c r="J22758">
        <f t="shared" si="355"/>
        <v>40</v>
      </c>
    </row>
    <row r="22759" spans="1:10" x14ac:dyDescent="0.3">
      <c r="A22759" t="s">
        <v>22787</v>
      </c>
      <c r="C22759" s="18">
        <v>301.31655792007973</v>
      </c>
      <c r="D22759" s="1"/>
      <c r="E22759" s="1">
        <v>59</v>
      </c>
      <c r="F22759" s="1">
        <v>18</v>
      </c>
      <c r="G22759" s="1">
        <v>2</v>
      </c>
      <c r="H22759" s="1">
        <v>39</v>
      </c>
      <c r="I22759" s="15">
        <v>0.32203389830508472</v>
      </c>
      <c r="J22759">
        <f t="shared" si="355"/>
        <v>20</v>
      </c>
    </row>
    <row r="22760" spans="1:10" x14ac:dyDescent="0.3">
      <c r="A22760" t="s">
        <v>22791</v>
      </c>
      <c r="C22760" s="18">
        <v>301.1420893251809</v>
      </c>
      <c r="D22760" s="1"/>
      <c r="E22760" s="1">
        <v>26</v>
      </c>
      <c r="F22760" s="1">
        <v>7</v>
      </c>
      <c r="G22760" s="1">
        <v>0</v>
      </c>
      <c r="H22760" s="1">
        <v>19</v>
      </c>
      <c r="I22760" s="15">
        <v>0.26923076923076922</v>
      </c>
      <c r="J22760">
        <f t="shared" si="355"/>
        <v>40</v>
      </c>
    </row>
    <row r="22761" spans="1:10" x14ac:dyDescent="0.3">
      <c r="A22761" t="s">
        <v>22792</v>
      </c>
      <c r="C22761" s="18">
        <v>301.08333330934045</v>
      </c>
      <c r="D22761" s="1"/>
      <c r="E22761" s="1">
        <v>13</v>
      </c>
      <c r="F22761" s="1">
        <v>1</v>
      </c>
      <c r="G22761" s="1">
        <v>0</v>
      </c>
      <c r="H22761" s="1">
        <v>12</v>
      </c>
      <c r="I22761" s="15">
        <v>7.6923076923076927E-2</v>
      </c>
      <c r="J22761">
        <f t="shared" si="355"/>
        <v>40</v>
      </c>
    </row>
    <row r="22762" spans="1:10" x14ac:dyDescent="0.3">
      <c r="A22762" t="s">
        <v>22793</v>
      </c>
      <c r="C22762" s="18">
        <v>301.04002333716176</v>
      </c>
      <c r="D22762" s="1"/>
      <c r="E22762" s="1">
        <v>41</v>
      </c>
      <c r="F22762" s="1">
        <v>14</v>
      </c>
      <c r="G22762" s="1">
        <v>2</v>
      </c>
      <c r="H22762" s="1">
        <v>25</v>
      </c>
      <c r="I22762" s="15">
        <v>0.36585365853658536</v>
      </c>
      <c r="J22762">
        <f t="shared" si="355"/>
        <v>20</v>
      </c>
    </row>
    <row r="22763" spans="1:10" x14ac:dyDescent="0.3">
      <c r="A22763" t="s">
        <v>22795</v>
      </c>
      <c r="C22763" s="18">
        <v>300.55619189222324</v>
      </c>
      <c r="D22763" s="1"/>
      <c r="E22763" s="1">
        <v>23</v>
      </c>
      <c r="F22763" s="1">
        <v>4</v>
      </c>
      <c r="G22763" s="1">
        <v>1</v>
      </c>
      <c r="H22763" s="1">
        <v>18</v>
      </c>
      <c r="I22763" s="15">
        <v>0.19565217391304349</v>
      </c>
      <c r="J22763">
        <f t="shared" si="355"/>
        <v>40</v>
      </c>
    </row>
    <row r="22764" spans="1:10" x14ac:dyDescent="0.3">
      <c r="A22764" t="s">
        <v>22796</v>
      </c>
      <c r="C22764" s="18">
        <v>300.463359193222</v>
      </c>
      <c r="D22764" s="1"/>
      <c r="E22764" s="1">
        <v>13</v>
      </c>
      <c r="F22764" s="1">
        <v>1</v>
      </c>
      <c r="G22764" s="1">
        <v>0</v>
      </c>
      <c r="H22764" s="1">
        <v>12</v>
      </c>
      <c r="I22764" s="15">
        <v>7.6923076923076927E-2</v>
      </c>
      <c r="J22764">
        <f t="shared" si="355"/>
        <v>40</v>
      </c>
    </row>
    <row r="22765" spans="1:10" x14ac:dyDescent="0.3">
      <c r="A22765" t="s">
        <v>22806</v>
      </c>
      <c r="C22765" s="18">
        <v>300.33230039905209</v>
      </c>
      <c r="D22765" s="1"/>
      <c r="E22765" s="1">
        <v>24</v>
      </c>
      <c r="F22765" s="1">
        <v>5</v>
      </c>
      <c r="G22765" s="1">
        <v>0</v>
      </c>
      <c r="H22765" s="1">
        <v>19</v>
      </c>
      <c r="I22765" s="15">
        <v>0.20833333333333334</v>
      </c>
      <c r="J22765">
        <f t="shared" si="355"/>
        <v>40</v>
      </c>
    </row>
    <row r="22766" spans="1:10" x14ac:dyDescent="0.3">
      <c r="A22766" t="s">
        <v>22798</v>
      </c>
      <c r="C22766" s="18">
        <v>300.3129495835953</v>
      </c>
      <c r="D22766" s="1"/>
      <c r="E22766" s="1">
        <v>15</v>
      </c>
      <c r="F22766" s="1">
        <v>2</v>
      </c>
      <c r="G22766" s="1">
        <v>0</v>
      </c>
      <c r="H22766" s="1">
        <v>13</v>
      </c>
      <c r="I22766" s="15">
        <v>0.13333333333333333</v>
      </c>
      <c r="J22766">
        <f t="shared" si="355"/>
        <v>40</v>
      </c>
    </row>
    <row r="22767" spans="1:10" x14ac:dyDescent="0.3">
      <c r="A22767" t="s">
        <v>22800</v>
      </c>
      <c r="C22767" s="18">
        <v>300.26413800902787</v>
      </c>
      <c r="D22767" s="1"/>
      <c r="E22767" s="1">
        <v>15</v>
      </c>
      <c r="F22767" s="1">
        <v>2</v>
      </c>
      <c r="G22767" s="1">
        <v>0</v>
      </c>
      <c r="H22767" s="1">
        <v>13</v>
      </c>
      <c r="I22767" s="15">
        <v>0.13333333333333333</v>
      </c>
      <c r="J22767">
        <f t="shared" si="355"/>
        <v>40</v>
      </c>
    </row>
    <row r="22768" spans="1:10" x14ac:dyDescent="0.3">
      <c r="A22768" t="s">
        <v>22801</v>
      </c>
      <c r="C22768" s="18">
        <v>300.25829300582399</v>
      </c>
      <c r="D22768" s="1"/>
      <c r="E22768" s="1">
        <v>79</v>
      </c>
      <c r="F22768" s="1">
        <v>25</v>
      </c>
      <c r="G22768" s="1">
        <v>2</v>
      </c>
      <c r="H22768" s="1">
        <v>52</v>
      </c>
      <c r="I22768" s="15">
        <v>0.32911392405063289</v>
      </c>
      <c r="J22768">
        <f t="shared" si="355"/>
        <v>20</v>
      </c>
    </row>
    <row r="22769" spans="1:10" x14ac:dyDescent="0.3">
      <c r="A22769" t="s">
        <v>22790</v>
      </c>
      <c r="C22769" s="18">
        <v>300.23220109711957</v>
      </c>
      <c r="D22769" s="1"/>
      <c r="E22769" s="1">
        <v>36</v>
      </c>
      <c r="F22769" s="1">
        <v>10</v>
      </c>
      <c r="G22769" s="1">
        <v>1</v>
      </c>
      <c r="H22769" s="1">
        <v>25</v>
      </c>
      <c r="I22769" s="15">
        <v>0.29166666666666669</v>
      </c>
      <c r="J22769">
        <f t="shared" si="355"/>
        <v>20</v>
      </c>
    </row>
    <row r="22770" spans="1:10" x14ac:dyDescent="0.3">
      <c r="A22770" t="s">
        <v>22802</v>
      </c>
      <c r="C22770" s="18">
        <v>300.1928832931963</v>
      </c>
      <c r="D22770" s="1"/>
      <c r="E22770" s="1">
        <v>26</v>
      </c>
      <c r="F22770" s="1">
        <v>7</v>
      </c>
      <c r="G22770" s="1">
        <v>0</v>
      </c>
      <c r="H22770" s="1">
        <v>19</v>
      </c>
      <c r="I22770" s="15">
        <v>0.26923076923076922</v>
      </c>
      <c r="J22770">
        <f t="shared" si="355"/>
        <v>40</v>
      </c>
    </row>
    <row r="22771" spans="1:10" x14ac:dyDescent="0.3">
      <c r="A22771" t="s">
        <v>22804</v>
      </c>
      <c r="C22771" s="18">
        <v>300.07748740372227</v>
      </c>
      <c r="D22771" s="1"/>
      <c r="E22771" s="1">
        <v>14</v>
      </c>
      <c r="F22771" s="1">
        <v>1</v>
      </c>
      <c r="G22771" s="1">
        <v>0</v>
      </c>
      <c r="H22771" s="1">
        <v>13</v>
      </c>
      <c r="I22771" s="15">
        <v>7.1428571428571425E-2</v>
      </c>
      <c r="J22771">
        <f t="shared" si="355"/>
        <v>40</v>
      </c>
    </row>
    <row r="22772" spans="1:10" x14ac:dyDescent="0.3">
      <c r="A22772" t="s">
        <v>22805</v>
      </c>
      <c r="C22772" s="18">
        <v>300.05215693523331</v>
      </c>
      <c r="D22772" s="1"/>
      <c r="E22772" s="1">
        <v>18</v>
      </c>
      <c r="F22772" s="1">
        <v>3</v>
      </c>
      <c r="G22772" s="1">
        <v>0</v>
      </c>
      <c r="H22772" s="1">
        <v>15</v>
      </c>
      <c r="I22772" s="15">
        <v>0.16666666666666666</v>
      </c>
      <c r="J22772">
        <f t="shared" si="355"/>
        <v>40</v>
      </c>
    </row>
    <row r="22773" spans="1:10" x14ac:dyDescent="0.3">
      <c r="A22773" t="s">
        <v>22809</v>
      </c>
      <c r="C22773" s="18">
        <v>299.80226668961848</v>
      </c>
      <c r="D22773" s="1"/>
      <c r="E22773" s="1">
        <v>19</v>
      </c>
      <c r="F22773" s="1">
        <v>4</v>
      </c>
      <c r="G22773" s="1">
        <v>0</v>
      </c>
      <c r="H22773" s="1">
        <v>15</v>
      </c>
      <c r="I22773" s="15">
        <v>0.21052631578947367</v>
      </c>
      <c r="J22773">
        <f t="shared" si="355"/>
        <v>40</v>
      </c>
    </row>
    <row r="22774" spans="1:10" x14ac:dyDescent="0.3">
      <c r="A22774" t="s">
        <v>22810</v>
      </c>
      <c r="C22774" s="18">
        <v>299.77491174134286</v>
      </c>
      <c r="D22774" s="1"/>
      <c r="E22774" s="1">
        <v>21</v>
      </c>
      <c r="F22774" s="1">
        <v>4</v>
      </c>
      <c r="G22774" s="1">
        <v>0</v>
      </c>
      <c r="H22774" s="1">
        <v>17</v>
      </c>
      <c r="I22774" s="15">
        <v>0.19047619047619047</v>
      </c>
      <c r="J22774">
        <f t="shared" si="355"/>
        <v>40</v>
      </c>
    </row>
    <row r="22775" spans="1:10" x14ac:dyDescent="0.3">
      <c r="A22775" t="s">
        <v>16398</v>
      </c>
      <c r="C22775" s="18">
        <v>299.76974566949599</v>
      </c>
      <c r="D22775" s="1"/>
      <c r="E22775" s="1">
        <v>19</v>
      </c>
      <c r="F22775" s="1">
        <v>3</v>
      </c>
      <c r="G22775" s="1">
        <v>0</v>
      </c>
      <c r="H22775" s="1">
        <v>16</v>
      </c>
      <c r="I22775" s="15">
        <v>0.15789473684210525</v>
      </c>
      <c r="J22775">
        <f t="shared" si="355"/>
        <v>40</v>
      </c>
    </row>
    <row r="22776" spans="1:10" x14ac:dyDescent="0.3">
      <c r="A22776" t="s">
        <v>22811</v>
      </c>
      <c r="C22776" s="18">
        <v>299.71824964572892</v>
      </c>
      <c r="D22776" s="1"/>
      <c r="E22776" s="1">
        <v>28</v>
      </c>
      <c r="F22776" s="1">
        <v>7</v>
      </c>
      <c r="G22776" s="1">
        <v>0</v>
      </c>
      <c r="H22776" s="1">
        <v>21</v>
      </c>
      <c r="I22776" s="15">
        <v>0.25</v>
      </c>
      <c r="J22776">
        <f t="shared" si="355"/>
        <v>40</v>
      </c>
    </row>
    <row r="22777" spans="1:10" x14ac:dyDescent="0.3">
      <c r="A22777" t="s">
        <v>22812</v>
      </c>
      <c r="C22777" s="18">
        <v>299.66517871197999</v>
      </c>
      <c r="D22777" s="1"/>
      <c r="E22777" s="1">
        <v>26</v>
      </c>
      <c r="F22777" s="1">
        <v>6</v>
      </c>
      <c r="G22777" s="1">
        <v>1</v>
      </c>
      <c r="H22777" s="1">
        <v>19</v>
      </c>
      <c r="I22777" s="15">
        <v>0.25</v>
      </c>
      <c r="J22777">
        <f t="shared" si="355"/>
        <v>40</v>
      </c>
    </row>
    <row r="22778" spans="1:10" x14ac:dyDescent="0.3">
      <c r="A22778" t="s">
        <v>22807</v>
      </c>
      <c r="C22778" s="18">
        <v>299.63308784423424</v>
      </c>
      <c r="D22778" s="1"/>
      <c r="E22778" s="1">
        <v>63</v>
      </c>
      <c r="F22778" s="1">
        <v>17</v>
      </c>
      <c r="G22778" s="1">
        <v>1</v>
      </c>
      <c r="H22778" s="1">
        <v>45</v>
      </c>
      <c r="I22778" s="15">
        <v>0.27777777777777779</v>
      </c>
      <c r="J22778">
        <f t="shared" si="355"/>
        <v>20</v>
      </c>
    </row>
    <row r="22779" spans="1:10" x14ac:dyDescent="0.3">
      <c r="A22779" t="s">
        <v>22813</v>
      </c>
      <c r="C22779" s="18">
        <v>299.57591504463676</v>
      </c>
      <c r="D22779" s="1"/>
      <c r="E22779" s="1">
        <v>53</v>
      </c>
      <c r="F22779" s="1">
        <v>13</v>
      </c>
      <c r="G22779" s="1">
        <v>4</v>
      </c>
      <c r="H22779" s="1">
        <v>36</v>
      </c>
      <c r="I22779" s="15">
        <v>0.28301886792452829</v>
      </c>
      <c r="J22779">
        <f t="shared" si="355"/>
        <v>20</v>
      </c>
    </row>
    <row r="22780" spans="1:10" x14ac:dyDescent="0.3">
      <c r="A22780" t="s">
        <v>22814</v>
      </c>
      <c r="C22780" s="18">
        <v>299.4643560311377</v>
      </c>
      <c r="D22780" s="1"/>
      <c r="E22780" s="1">
        <v>42</v>
      </c>
      <c r="F22780" s="1">
        <v>13</v>
      </c>
      <c r="G22780" s="1">
        <v>1</v>
      </c>
      <c r="H22780" s="1">
        <v>28</v>
      </c>
      <c r="I22780" s="15">
        <v>0.32142857142857145</v>
      </c>
      <c r="J22780">
        <f t="shared" si="355"/>
        <v>20</v>
      </c>
    </row>
    <row r="22781" spans="1:10" x14ac:dyDescent="0.3">
      <c r="A22781" t="s">
        <v>22815</v>
      </c>
      <c r="C22781" s="18">
        <v>299.35054367024543</v>
      </c>
      <c r="D22781" s="1"/>
      <c r="E22781" s="1">
        <v>39</v>
      </c>
      <c r="F22781" s="1">
        <v>12</v>
      </c>
      <c r="G22781" s="1">
        <v>1</v>
      </c>
      <c r="H22781" s="1">
        <v>26</v>
      </c>
      <c r="I22781" s="15">
        <v>0.32051282051282054</v>
      </c>
      <c r="J22781">
        <f t="shared" si="355"/>
        <v>20</v>
      </c>
    </row>
    <row r="22782" spans="1:10" x14ac:dyDescent="0.3">
      <c r="A22782" t="s">
        <v>22817</v>
      </c>
      <c r="C22782" s="18">
        <v>299.32753418230095</v>
      </c>
      <c r="D22782" s="1"/>
      <c r="E22782" s="1">
        <v>31</v>
      </c>
      <c r="F22782" s="1">
        <v>9</v>
      </c>
      <c r="G22782" s="1">
        <v>1</v>
      </c>
      <c r="H22782" s="1">
        <v>21</v>
      </c>
      <c r="I22782" s="15">
        <v>0.30645161290322581</v>
      </c>
      <c r="J22782">
        <f t="shared" si="355"/>
        <v>20</v>
      </c>
    </row>
    <row r="22783" spans="1:10" x14ac:dyDescent="0.3">
      <c r="A22783" t="s">
        <v>22831</v>
      </c>
      <c r="C22783" s="18">
        <v>299.16479445286387</v>
      </c>
      <c r="D22783" s="1"/>
      <c r="E22783" s="1">
        <v>28</v>
      </c>
      <c r="F22783" s="1">
        <v>7</v>
      </c>
      <c r="G22783" s="1">
        <v>0</v>
      </c>
      <c r="H22783" s="1">
        <v>21</v>
      </c>
      <c r="I22783" s="15">
        <v>0.25</v>
      </c>
      <c r="J22783">
        <f t="shared" si="355"/>
        <v>40</v>
      </c>
    </row>
    <row r="22784" spans="1:10" x14ac:dyDescent="0.3">
      <c r="A22784" t="s">
        <v>22823</v>
      </c>
      <c r="C22784" s="18">
        <v>299.16082422359642</v>
      </c>
      <c r="D22784" s="1"/>
      <c r="E22784" s="1">
        <v>39</v>
      </c>
      <c r="F22784" s="1">
        <v>7</v>
      </c>
      <c r="G22784" s="1">
        <v>1</v>
      </c>
      <c r="H22784" s="1">
        <v>31</v>
      </c>
      <c r="I22784" s="15">
        <v>0.19230769230769232</v>
      </c>
      <c r="J22784">
        <f t="shared" si="355"/>
        <v>20</v>
      </c>
    </row>
    <row r="22785" spans="1:10" x14ac:dyDescent="0.3">
      <c r="A22785" t="s">
        <v>22818</v>
      </c>
      <c r="C22785" s="18">
        <v>299.08209195051842</v>
      </c>
      <c r="D22785" s="1"/>
      <c r="E22785" s="1">
        <v>12</v>
      </c>
      <c r="F22785" s="1">
        <v>0</v>
      </c>
      <c r="G22785" s="1">
        <v>1</v>
      </c>
      <c r="H22785" s="1">
        <v>11</v>
      </c>
      <c r="I22785" s="15">
        <v>4.1666666666666664E-2</v>
      </c>
      <c r="J22785">
        <f t="shared" si="355"/>
        <v>40</v>
      </c>
    </row>
    <row r="22786" spans="1:10" x14ac:dyDescent="0.3">
      <c r="A22786" t="s">
        <v>22819</v>
      </c>
      <c r="C22786" s="18">
        <v>298.98392775008153</v>
      </c>
      <c r="D22786" s="1"/>
      <c r="E22786" s="1">
        <v>33</v>
      </c>
      <c r="F22786" s="1">
        <v>9</v>
      </c>
      <c r="G22786" s="1">
        <v>0</v>
      </c>
      <c r="H22786" s="1">
        <v>24</v>
      </c>
      <c r="I22786" s="15">
        <v>0.27272727272727271</v>
      </c>
      <c r="J22786">
        <f t="shared" si="355"/>
        <v>20</v>
      </c>
    </row>
    <row r="22787" spans="1:10" x14ac:dyDescent="0.3">
      <c r="A22787" t="s">
        <v>22820</v>
      </c>
      <c r="C22787" s="18">
        <v>298.95097396209593</v>
      </c>
      <c r="D22787" s="1"/>
      <c r="E22787" s="1">
        <v>13</v>
      </c>
      <c r="F22787" s="1">
        <v>1</v>
      </c>
      <c r="G22787" s="1">
        <v>0</v>
      </c>
      <c r="H22787" s="1">
        <v>12</v>
      </c>
      <c r="I22787" s="15">
        <v>7.6923076923076927E-2</v>
      </c>
      <c r="J22787">
        <f t="shared" si="355"/>
        <v>40</v>
      </c>
    </row>
    <row r="22788" spans="1:10" x14ac:dyDescent="0.3">
      <c r="A22788" t="s">
        <v>22821</v>
      </c>
      <c r="C22788" s="18">
        <v>298.9385315146701</v>
      </c>
      <c r="D22788" s="1"/>
      <c r="E22788" s="1">
        <v>43</v>
      </c>
      <c r="F22788" s="1">
        <v>15</v>
      </c>
      <c r="G22788" s="1">
        <v>0</v>
      </c>
      <c r="H22788" s="1">
        <v>28</v>
      </c>
      <c r="I22788" s="15">
        <v>0.34883720930232559</v>
      </c>
      <c r="J22788">
        <f t="shared" ref="J22788:J22851" si="356">IF(E22788&lt;=30,40,20)</f>
        <v>20</v>
      </c>
    </row>
    <row r="22789" spans="1:10" x14ac:dyDescent="0.3">
      <c r="A22789" t="s">
        <v>22825</v>
      </c>
      <c r="C22789" s="18">
        <v>298.92965343084978</v>
      </c>
      <c r="D22789" s="1"/>
      <c r="E22789" s="1">
        <v>33</v>
      </c>
      <c r="F22789" s="1">
        <v>9</v>
      </c>
      <c r="G22789" s="1">
        <v>2</v>
      </c>
      <c r="H22789" s="1">
        <v>22</v>
      </c>
      <c r="I22789" s="15">
        <v>0.30303030303030304</v>
      </c>
      <c r="J22789">
        <f t="shared" si="356"/>
        <v>20</v>
      </c>
    </row>
    <row r="22790" spans="1:10" x14ac:dyDescent="0.3">
      <c r="A22790" t="s">
        <v>22822</v>
      </c>
      <c r="C22790" s="18">
        <v>298.91268679108413</v>
      </c>
      <c r="D22790" s="1"/>
      <c r="E22790" s="1">
        <v>15</v>
      </c>
      <c r="F22790" s="1">
        <v>2</v>
      </c>
      <c r="G22790" s="1">
        <v>0</v>
      </c>
      <c r="H22790" s="1">
        <v>13</v>
      </c>
      <c r="I22790" s="15">
        <v>0.13333333333333333</v>
      </c>
      <c r="J22790">
        <f t="shared" si="356"/>
        <v>40</v>
      </c>
    </row>
    <row r="22791" spans="1:10" x14ac:dyDescent="0.3">
      <c r="A22791" t="s">
        <v>22854</v>
      </c>
      <c r="C22791" s="18">
        <v>298.7095239886786</v>
      </c>
      <c r="D22791" s="1"/>
      <c r="E22791" s="1">
        <v>54</v>
      </c>
      <c r="F22791" s="1">
        <v>14</v>
      </c>
      <c r="G22791" s="1">
        <v>1</v>
      </c>
      <c r="H22791" s="1">
        <v>39</v>
      </c>
      <c r="I22791" s="15">
        <v>0.26851851851851855</v>
      </c>
      <c r="J22791">
        <f t="shared" si="356"/>
        <v>20</v>
      </c>
    </row>
    <row r="22792" spans="1:10" x14ac:dyDescent="0.3">
      <c r="A22792" t="s">
        <v>22826</v>
      </c>
      <c r="C22792" s="18">
        <v>298.65257755461721</v>
      </c>
      <c r="D22792" s="1"/>
      <c r="E22792" s="1">
        <v>25</v>
      </c>
      <c r="F22792" s="1">
        <v>6</v>
      </c>
      <c r="G22792" s="1">
        <v>0</v>
      </c>
      <c r="H22792" s="1">
        <v>19</v>
      </c>
      <c r="I22792" s="15">
        <v>0.24</v>
      </c>
      <c r="J22792">
        <f t="shared" si="356"/>
        <v>40</v>
      </c>
    </row>
    <row r="22793" spans="1:10" x14ac:dyDescent="0.3">
      <c r="A22793" s="21" t="s">
        <v>22827</v>
      </c>
      <c r="C22793" s="18">
        <v>298.57664111448304</v>
      </c>
      <c r="D22793" s="1"/>
      <c r="E22793" s="1">
        <v>15</v>
      </c>
      <c r="F22793" s="1">
        <v>2</v>
      </c>
      <c r="G22793" s="1">
        <v>0</v>
      </c>
      <c r="H22793" s="1">
        <v>13</v>
      </c>
      <c r="I22793" s="15">
        <v>0.13333333333333333</v>
      </c>
      <c r="J22793">
        <f t="shared" si="356"/>
        <v>40</v>
      </c>
    </row>
    <row r="22794" spans="1:10" x14ac:dyDescent="0.3">
      <c r="A22794" t="s">
        <v>22828</v>
      </c>
      <c r="C22794" s="18">
        <v>298.56750105444127</v>
      </c>
      <c r="D22794" s="1"/>
      <c r="E22794" s="1">
        <v>14</v>
      </c>
      <c r="F22794" s="1">
        <v>1</v>
      </c>
      <c r="G22794" s="1">
        <v>0</v>
      </c>
      <c r="H22794" s="1">
        <v>13</v>
      </c>
      <c r="I22794" s="15">
        <v>7.1428571428571425E-2</v>
      </c>
      <c r="J22794">
        <f t="shared" si="356"/>
        <v>40</v>
      </c>
    </row>
    <row r="22795" spans="1:10" x14ac:dyDescent="0.3">
      <c r="A22795" t="s">
        <v>22829</v>
      </c>
      <c r="C22795" s="18">
        <v>298.49983538728156</v>
      </c>
      <c r="D22795" s="1"/>
      <c r="E22795" s="1">
        <v>29</v>
      </c>
      <c r="F22795" s="1">
        <v>7</v>
      </c>
      <c r="G22795" s="1">
        <v>0</v>
      </c>
      <c r="H22795" s="1">
        <v>22</v>
      </c>
      <c r="I22795" s="15">
        <v>0.2413793103448276</v>
      </c>
      <c r="J22795">
        <f t="shared" si="356"/>
        <v>40</v>
      </c>
    </row>
    <row r="22796" spans="1:10" x14ac:dyDescent="0.3">
      <c r="A22796" t="s">
        <v>22830</v>
      </c>
      <c r="C22796" s="18">
        <v>502.48713691518219</v>
      </c>
      <c r="D22796" s="1"/>
      <c r="E22796" s="1">
        <v>68</v>
      </c>
      <c r="F22796" s="1">
        <v>44</v>
      </c>
      <c r="G22796" s="1">
        <v>1</v>
      </c>
      <c r="H22796" s="1">
        <v>23</v>
      </c>
      <c r="I22796" s="15">
        <v>0.65441176470588236</v>
      </c>
      <c r="J22796">
        <f t="shared" si="356"/>
        <v>20</v>
      </c>
    </row>
    <row r="22797" spans="1:10" x14ac:dyDescent="0.3">
      <c r="A22797" t="s">
        <v>22836</v>
      </c>
      <c r="C22797" s="18">
        <v>298.42160355679692</v>
      </c>
      <c r="D22797" s="1"/>
      <c r="E22797" s="1">
        <v>86</v>
      </c>
      <c r="F22797" s="1">
        <v>35</v>
      </c>
      <c r="G22797" s="1">
        <v>0</v>
      </c>
      <c r="H22797" s="1">
        <v>51</v>
      </c>
      <c r="I22797" s="15">
        <v>0.40697674418604651</v>
      </c>
      <c r="J22797">
        <f t="shared" si="356"/>
        <v>20</v>
      </c>
    </row>
    <row r="22798" spans="1:10" x14ac:dyDescent="0.3">
      <c r="A22798" t="s">
        <v>22833</v>
      </c>
      <c r="C22798" s="18">
        <v>298.24505682130217</v>
      </c>
      <c r="D22798" s="1"/>
      <c r="E22798" s="1">
        <v>15</v>
      </c>
      <c r="F22798" s="1">
        <v>1</v>
      </c>
      <c r="G22798" s="1">
        <v>1</v>
      </c>
      <c r="H22798" s="1">
        <v>13</v>
      </c>
      <c r="I22798" s="15">
        <v>0.1</v>
      </c>
      <c r="J22798">
        <f t="shared" si="356"/>
        <v>40</v>
      </c>
    </row>
    <row r="22799" spans="1:10" x14ac:dyDescent="0.3">
      <c r="A22799" t="s">
        <v>22835</v>
      </c>
      <c r="C22799" s="18">
        <v>298.10642463586942</v>
      </c>
      <c r="D22799" s="1"/>
      <c r="E22799" s="1">
        <v>18</v>
      </c>
      <c r="F22799" s="1">
        <v>3</v>
      </c>
      <c r="G22799" s="1">
        <v>0</v>
      </c>
      <c r="H22799" s="1">
        <v>15</v>
      </c>
      <c r="I22799" s="15">
        <v>0.16666666666666666</v>
      </c>
      <c r="J22799">
        <f t="shared" si="356"/>
        <v>40</v>
      </c>
    </row>
    <row r="22800" spans="1:10" x14ac:dyDescent="0.3">
      <c r="A22800" t="s">
        <v>22837</v>
      </c>
      <c r="C22800" s="18">
        <v>297.58111977885926</v>
      </c>
      <c r="D22800" s="1"/>
      <c r="E22800" s="1">
        <v>23</v>
      </c>
      <c r="F22800" s="1">
        <v>4</v>
      </c>
      <c r="G22800" s="1">
        <v>0</v>
      </c>
      <c r="H22800" s="1">
        <v>19</v>
      </c>
      <c r="I22800" s="15">
        <v>0.17391304347826086</v>
      </c>
      <c r="J22800">
        <f t="shared" si="356"/>
        <v>40</v>
      </c>
    </row>
    <row r="22801" spans="1:10" x14ac:dyDescent="0.3">
      <c r="A22801" t="s">
        <v>22680</v>
      </c>
      <c r="C22801" s="18">
        <v>297.4803101082361</v>
      </c>
      <c r="D22801" s="1"/>
      <c r="E22801" s="1">
        <v>19</v>
      </c>
      <c r="F22801" s="1">
        <v>3</v>
      </c>
      <c r="G22801" s="1">
        <v>0</v>
      </c>
      <c r="H22801" s="1">
        <v>16</v>
      </c>
      <c r="I22801" s="15">
        <v>0.15789473684210525</v>
      </c>
      <c r="J22801">
        <f t="shared" si="356"/>
        <v>40</v>
      </c>
    </row>
    <row r="22802" spans="1:10" x14ac:dyDescent="0.3">
      <c r="A22802" t="s">
        <v>22834</v>
      </c>
      <c r="C22802" s="18">
        <v>297.40121060465833</v>
      </c>
      <c r="D22802" s="1"/>
      <c r="E22802" s="1">
        <v>29</v>
      </c>
      <c r="F22802" s="1">
        <v>9</v>
      </c>
      <c r="G22802" s="1">
        <v>0</v>
      </c>
      <c r="H22802" s="1">
        <v>20</v>
      </c>
      <c r="I22802" s="15">
        <v>0.31034482758620691</v>
      </c>
      <c r="J22802">
        <f t="shared" si="356"/>
        <v>40</v>
      </c>
    </row>
    <row r="22803" spans="1:10" x14ac:dyDescent="0.3">
      <c r="A22803" t="s">
        <v>22838</v>
      </c>
      <c r="C22803" s="18">
        <v>297.22246740533006</v>
      </c>
      <c r="D22803" s="1"/>
      <c r="E22803" s="1">
        <v>48</v>
      </c>
      <c r="F22803" s="1">
        <v>13</v>
      </c>
      <c r="G22803" s="1">
        <v>4</v>
      </c>
      <c r="H22803" s="1">
        <v>31</v>
      </c>
      <c r="I22803" s="15">
        <v>0.3125</v>
      </c>
      <c r="J22803">
        <f t="shared" si="356"/>
        <v>20</v>
      </c>
    </row>
    <row r="22804" spans="1:10" x14ac:dyDescent="0.3">
      <c r="A22804" t="s">
        <v>22839</v>
      </c>
      <c r="C22804" s="18">
        <v>297.1591259938881</v>
      </c>
      <c r="D22804" s="1"/>
      <c r="E22804" s="1">
        <v>21</v>
      </c>
      <c r="F22804" s="1">
        <v>5</v>
      </c>
      <c r="G22804" s="1">
        <v>0</v>
      </c>
      <c r="H22804" s="1">
        <v>16</v>
      </c>
      <c r="I22804" s="15">
        <v>0.23809523809523808</v>
      </c>
      <c r="J22804">
        <f t="shared" si="356"/>
        <v>40</v>
      </c>
    </row>
    <row r="22805" spans="1:10" x14ac:dyDescent="0.3">
      <c r="A22805" t="s">
        <v>22841</v>
      </c>
      <c r="C22805" s="18">
        <v>297.08485687416902</v>
      </c>
      <c r="D22805" s="1"/>
      <c r="E22805" s="1">
        <v>21</v>
      </c>
      <c r="F22805" s="1">
        <v>4</v>
      </c>
      <c r="G22805" s="1">
        <v>1</v>
      </c>
      <c r="H22805" s="1">
        <v>16</v>
      </c>
      <c r="I22805" s="15">
        <v>0.21428571428571427</v>
      </c>
      <c r="J22805">
        <f t="shared" si="356"/>
        <v>40</v>
      </c>
    </row>
    <row r="22806" spans="1:10" x14ac:dyDescent="0.3">
      <c r="A22806" t="s">
        <v>22842</v>
      </c>
      <c r="C22806" s="18">
        <v>297.05497441569236</v>
      </c>
      <c r="D22806" s="1"/>
      <c r="E22806" s="1">
        <v>16</v>
      </c>
      <c r="F22806" s="1">
        <v>2</v>
      </c>
      <c r="G22806" s="1">
        <v>0</v>
      </c>
      <c r="H22806" s="1">
        <v>14</v>
      </c>
      <c r="I22806" s="15">
        <v>0.125</v>
      </c>
      <c r="J22806">
        <f t="shared" si="356"/>
        <v>40</v>
      </c>
    </row>
    <row r="22807" spans="1:10" x14ac:dyDescent="0.3">
      <c r="A22807" t="s">
        <v>22843</v>
      </c>
      <c r="C22807" s="18">
        <v>297.00389343704069</v>
      </c>
      <c r="D22807" s="1"/>
      <c r="E22807" s="1">
        <v>20</v>
      </c>
      <c r="F22807" s="1">
        <v>4</v>
      </c>
      <c r="G22807" s="1">
        <v>0</v>
      </c>
      <c r="H22807" s="1">
        <v>16</v>
      </c>
      <c r="I22807" s="15">
        <v>0.2</v>
      </c>
      <c r="J22807">
        <f t="shared" si="356"/>
        <v>40</v>
      </c>
    </row>
    <row r="22808" spans="1:10" x14ac:dyDescent="0.3">
      <c r="A22808" t="s">
        <v>22844</v>
      </c>
      <c r="C22808" s="18">
        <v>296.94385512285851</v>
      </c>
      <c r="D22808" s="1"/>
      <c r="E22808" s="1">
        <v>12</v>
      </c>
      <c r="F22808" s="1">
        <v>0</v>
      </c>
      <c r="G22808" s="1">
        <v>0</v>
      </c>
      <c r="H22808" s="1">
        <v>12</v>
      </c>
      <c r="I22808" s="15">
        <v>0</v>
      </c>
      <c r="J22808">
        <f t="shared" si="356"/>
        <v>40</v>
      </c>
    </row>
    <row r="22809" spans="1:10" x14ac:dyDescent="0.3">
      <c r="A22809" t="s">
        <v>22845</v>
      </c>
      <c r="C22809" s="18">
        <v>296.92573055094613</v>
      </c>
      <c r="D22809" s="1"/>
      <c r="E22809" s="1">
        <v>13</v>
      </c>
      <c r="F22809" s="1">
        <v>1</v>
      </c>
      <c r="G22809" s="1">
        <v>0</v>
      </c>
      <c r="H22809" s="1">
        <v>12</v>
      </c>
      <c r="I22809" s="15">
        <v>7.6923076923076927E-2</v>
      </c>
      <c r="J22809">
        <f t="shared" si="356"/>
        <v>40</v>
      </c>
    </row>
    <row r="22810" spans="1:10" x14ac:dyDescent="0.3">
      <c r="A22810" t="s">
        <v>22784</v>
      </c>
      <c r="C22810" s="18">
        <v>296.89484265761081</v>
      </c>
      <c r="D22810" s="1"/>
      <c r="E22810" s="1">
        <v>34</v>
      </c>
      <c r="F22810" s="1">
        <v>5</v>
      </c>
      <c r="G22810" s="1">
        <v>0</v>
      </c>
      <c r="H22810" s="1">
        <v>29</v>
      </c>
      <c r="I22810" s="15">
        <v>0.14705882352941177</v>
      </c>
      <c r="J22810">
        <f t="shared" si="356"/>
        <v>20</v>
      </c>
    </row>
    <row r="22811" spans="1:10" x14ac:dyDescent="0.3">
      <c r="A22811" t="s">
        <v>22846</v>
      </c>
      <c r="C22811" s="18">
        <v>296.87905266022312</v>
      </c>
      <c r="D22811" s="1"/>
      <c r="E22811" s="1">
        <v>13</v>
      </c>
      <c r="F22811" s="1">
        <v>0</v>
      </c>
      <c r="G22811" s="1">
        <v>1</v>
      </c>
      <c r="H22811" s="1">
        <v>12</v>
      </c>
      <c r="I22811" s="15">
        <v>3.8461538461538464E-2</v>
      </c>
      <c r="J22811">
        <f t="shared" si="356"/>
        <v>40</v>
      </c>
    </row>
    <row r="22812" spans="1:10" x14ac:dyDescent="0.3">
      <c r="A22812" t="s">
        <v>22848</v>
      </c>
      <c r="C22812" s="18">
        <v>296.82140497326071</v>
      </c>
      <c r="D22812" s="1"/>
      <c r="E22812" s="1">
        <v>26</v>
      </c>
      <c r="F22812" s="1">
        <v>6</v>
      </c>
      <c r="G22812" s="1">
        <v>0</v>
      </c>
      <c r="H22812" s="1">
        <v>20</v>
      </c>
      <c r="I22812" s="15">
        <v>0.23076923076923078</v>
      </c>
      <c r="J22812">
        <f t="shared" si="356"/>
        <v>40</v>
      </c>
    </row>
    <row r="22813" spans="1:10" x14ac:dyDescent="0.3">
      <c r="A22813" t="s">
        <v>22849</v>
      </c>
      <c r="C22813" s="18">
        <v>296.77424648609741</v>
      </c>
      <c r="D22813" s="1"/>
      <c r="E22813" s="1">
        <v>25</v>
      </c>
      <c r="F22813" s="1">
        <v>6</v>
      </c>
      <c r="G22813" s="1">
        <v>0</v>
      </c>
      <c r="H22813" s="1">
        <v>19</v>
      </c>
      <c r="I22813" s="15">
        <v>0.24</v>
      </c>
      <c r="J22813">
        <f t="shared" si="356"/>
        <v>40</v>
      </c>
    </row>
    <row r="22814" spans="1:10" x14ac:dyDescent="0.3">
      <c r="A22814" t="s">
        <v>22982</v>
      </c>
      <c r="C22814" s="18">
        <v>296.5695243596009</v>
      </c>
      <c r="D22814" s="1"/>
      <c r="E22814" s="1">
        <v>34</v>
      </c>
      <c r="F22814" s="1">
        <v>8</v>
      </c>
      <c r="G22814" s="1">
        <v>2</v>
      </c>
      <c r="H22814" s="1">
        <v>24</v>
      </c>
      <c r="I22814" s="15">
        <v>0.26470588235294118</v>
      </c>
      <c r="J22814">
        <f t="shared" si="356"/>
        <v>20</v>
      </c>
    </row>
    <row r="22815" spans="1:10" x14ac:dyDescent="0.3">
      <c r="A22815" t="s">
        <v>22850</v>
      </c>
      <c r="C22815" s="18">
        <v>296.49700538072506</v>
      </c>
      <c r="D22815" s="1"/>
      <c r="E22815" s="1">
        <v>12</v>
      </c>
      <c r="F22815" s="1">
        <v>0</v>
      </c>
      <c r="G22815" s="1">
        <v>0</v>
      </c>
      <c r="H22815" s="1">
        <v>12</v>
      </c>
      <c r="I22815" s="15">
        <v>0</v>
      </c>
      <c r="J22815">
        <f t="shared" si="356"/>
        <v>40</v>
      </c>
    </row>
    <row r="22816" spans="1:10" x14ac:dyDescent="0.3">
      <c r="A22816" t="s">
        <v>22858</v>
      </c>
      <c r="C22816" s="18">
        <v>296.47493410041602</v>
      </c>
      <c r="D22816" s="1"/>
      <c r="E22816" s="1">
        <v>44</v>
      </c>
      <c r="F22816" s="1">
        <v>13</v>
      </c>
      <c r="G22816" s="1">
        <v>3</v>
      </c>
      <c r="H22816" s="1">
        <v>28</v>
      </c>
      <c r="I22816" s="15">
        <v>0.32954545454545453</v>
      </c>
      <c r="J22816">
        <f t="shared" si="356"/>
        <v>20</v>
      </c>
    </row>
    <row r="22817" spans="1:10" x14ac:dyDescent="0.3">
      <c r="A22817" s="21" t="s">
        <v>22851</v>
      </c>
      <c r="C22817" s="18">
        <v>296.23163823159899</v>
      </c>
      <c r="D22817" s="1"/>
      <c r="E22817" s="1">
        <v>15</v>
      </c>
      <c r="F22817" s="1">
        <v>2</v>
      </c>
      <c r="G22817" s="1">
        <v>0</v>
      </c>
      <c r="H22817" s="1">
        <v>13</v>
      </c>
      <c r="I22817" s="15">
        <v>0.13333333333333333</v>
      </c>
      <c r="J22817">
        <f t="shared" si="356"/>
        <v>40</v>
      </c>
    </row>
    <row r="22818" spans="1:10" x14ac:dyDescent="0.3">
      <c r="A22818" t="s">
        <v>22853</v>
      </c>
      <c r="C22818" s="18">
        <v>296.07204762051919</v>
      </c>
      <c r="D22818" s="1"/>
      <c r="E22818" s="1">
        <v>28</v>
      </c>
      <c r="F22818" s="1">
        <v>5</v>
      </c>
      <c r="G22818" s="1">
        <v>4</v>
      </c>
      <c r="H22818" s="1">
        <v>19</v>
      </c>
      <c r="I22818" s="15">
        <v>0.25</v>
      </c>
      <c r="J22818">
        <f t="shared" si="356"/>
        <v>40</v>
      </c>
    </row>
    <row r="22819" spans="1:10" x14ac:dyDescent="0.3">
      <c r="A22819" t="s">
        <v>22852</v>
      </c>
      <c r="C22819" s="18">
        <v>296.05475854573768</v>
      </c>
      <c r="D22819" s="1"/>
      <c r="E22819" s="1">
        <v>33</v>
      </c>
      <c r="F22819" s="1">
        <v>8</v>
      </c>
      <c r="G22819" s="1">
        <v>0</v>
      </c>
      <c r="H22819" s="1">
        <v>25</v>
      </c>
      <c r="I22819" s="15">
        <v>0.24242424242424243</v>
      </c>
      <c r="J22819">
        <f t="shared" si="356"/>
        <v>20</v>
      </c>
    </row>
    <row r="22820" spans="1:10" x14ac:dyDescent="0.3">
      <c r="A22820" s="21" t="s">
        <v>22863</v>
      </c>
      <c r="C22820" s="18">
        <v>295.88494846414756</v>
      </c>
      <c r="D22820" s="1"/>
      <c r="E22820" s="1">
        <v>19</v>
      </c>
      <c r="F22820" s="1">
        <v>3</v>
      </c>
      <c r="G22820" s="1">
        <v>0</v>
      </c>
      <c r="H22820" s="1">
        <v>16</v>
      </c>
      <c r="I22820" s="15">
        <v>0.15789473684210525</v>
      </c>
      <c r="J22820">
        <f t="shared" si="356"/>
        <v>40</v>
      </c>
    </row>
    <row r="22821" spans="1:10" x14ac:dyDescent="0.3">
      <c r="A22821" t="s">
        <v>22855</v>
      </c>
      <c r="C22821" s="18">
        <v>295.66046514190629</v>
      </c>
      <c r="D22821" s="1"/>
      <c r="E22821" s="1">
        <v>19</v>
      </c>
      <c r="F22821" s="1">
        <v>2</v>
      </c>
      <c r="G22821" s="1">
        <v>2</v>
      </c>
      <c r="H22821" s="1">
        <v>15</v>
      </c>
      <c r="I22821" s="15">
        <v>0.15789473684210525</v>
      </c>
      <c r="J22821">
        <f t="shared" si="356"/>
        <v>40</v>
      </c>
    </row>
    <row r="22822" spans="1:10" x14ac:dyDescent="0.3">
      <c r="A22822" t="s">
        <v>22856</v>
      </c>
      <c r="C22822" s="18">
        <v>295.65581267237968</v>
      </c>
      <c r="D22822" s="1"/>
      <c r="E22822" s="1">
        <v>15</v>
      </c>
      <c r="F22822" s="1">
        <v>1</v>
      </c>
      <c r="G22822" s="1">
        <v>1</v>
      </c>
      <c r="H22822" s="1">
        <v>13</v>
      </c>
      <c r="I22822" s="15">
        <v>0.1</v>
      </c>
      <c r="J22822">
        <f t="shared" si="356"/>
        <v>40</v>
      </c>
    </row>
    <row r="22823" spans="1:10" x14ac:dyDescent="0.3">
      <c r="A22823" t="s">
        <v>22861</v>
      </c>
      <c r="C22823" s="18">
        <v>295.64006049192614</v>
      </c>
      <c r="D22823" s="1"/>
      <c r="E22823" s="1">
        <v>49</v>
      </c>
      <c r="F22823" s="1">
        <v>15</v>
      </c>
      <c r="G22823" s="1">
        <v>1</v>
      </c>
      <c r="H22823" s="1">
        <v>33</v>
      </c>
      <c r="I22823" s="15">
        <v>0.31632653061224492</v>
      </c>
      <c r="J22823">
        <f t="shared" si="356"/>
        <v>20</v>
      </c>
    </row>
    <row r="22824" spans="1:10" x14ac:dyDescent="0.3">
      <c r="A22824" t="s">
        <v>22857</v>
      </c>
      <c r="C22824" s="18">
        <v>295.47209828734958</v>
      </c>
      <c r="D22824" s="1"/>
      <c r="E22824" s="1">
        <v>21</v>
      </c>
      <c r="F22824" s="1">
        <v>4</v>
      </c>
      <c r="G22824" s="1">
        <v>0</v>
      </c>
      <c r="H22824" s="1">
        <v>17</v>
      </c>
      <c r="I22824" s="15">
        <v>0.19047619047619047</v>
      </c>
      <c r="J22824">
        <f t="shared" si="356"/>
        <v>40</v>
      </c>
    </row>
    <row r="22825" spans="1:10" x14ac:dyDescent="0.3">
      <c r="A22825" t="s">
        <v>22882</v>
      </c>
      <c r="C22825" s="18">
        <v>295.23358884364006</v>
      </c>
      <c r="D22825" s="1"/>
      <c r="E22825" s="1">
        <v>45</v>
      </c>
      <c r="F22825" s="1">
        <v>14</v>
      </c>
      <c r="G22825" s="1">
        <v>1</v>
      </c>
      <c r="H22825" s="1">
        <v>30</v>
      </c>
      <c r="I22825" s="15">
        <v>0.32222222222222224</v>
      </c>
      <c r="J22825">
        <f t="shared" si="356"/>
        <v>20</v>
      </c>
    </row>
    <row r="22826" spans="1:10" x14ac:dyDescent="0.3">
      <c r="A22826" t="s">
        <v>22859</v>
      </c>
      <c r="C22826" s="18">
        <v>295.18374274619265</v>
      </c>
      <c r="D22826" s="1"/>
      <c r="E22826" s="1">
        <v>24</v>
      </c>
      <c r="F22826" s="1">
        <v>5</v>
      </c>
      <c r="G22826" s="1">
        <v>0</v>
      </c>
      <c r="H22826" s="1">
        <v>19</v>
      </c>
      <c r="I22826" s="15">
        <v>0.20833333333333334</v>
      </c>
      <c r="J22826">
        <f t="shared" si="356"/>
        <v>40</v>
      </c>
    </row>
    <row r="22827" spans="1:10" x14ac:dyDescent="0.3">
      <c r="A22827" t="s">
        <v>23027</v>
      </c>
      <c r="C22827" s="18">
        <v>295.15204988986005</v>
      </c>
      <c r="D22827" s="1"/>
      <c r="E22827" s="1">
        <v>24</v>
      </c>
      <c r="F22827" s="1">
        <v>6</v>
      </c>
      <c r="G22827" s="1">
        <v>0</v>
      </c>
      <c r="H22827" s="1">
        <v>18</v>
      </c>
      <c r="I22827" s="15">
        <v>0.25</v>
      </c>
      <c r="J22827">
        <f t="shared" si="356"/>
        <v>40</v>
      </c>
    </row>
    <row r="22828" spans="1:10" x14ac:dyDescent="0.3">
      <c r="A22828" t="s">
        <v>22860</v>
      </c>
      <c r="C22828" s="18">
        <v>295.15116182558091</v>
      </c>
      <c r="D22828" s="1"/>
      <c r="E22828" s="1">
        <v>17</v>
      </c>
      <c r="F22828" s="1">
        <v>2</v>
      </c>
      <c r="G22828" s="1">
        <v>0</v>
      </c>
      <c r="H22828" s="1">
        <v>15</v>
      </c>
      <c r="I22828" s="15">
        <v>0.11764705882352941</v>
      </c>
      <c r="J22828">
        <f t="shared" si="356"/>
        <v>40</v>
      </c>
    </row>
    <row r="22829" spans="1:10" x14ac:dyDescent="0.3">
      <c r="A22829" t="s">
        <v>22864</v>
      </c>
      <c r="C22829" s="18">
        <v>294.48746594847768</v>
      </c>
      <c r="D22829" s="1"/>
      <c r="E22829" s="1">
        <v>53</v>
      </c>
      <c r="F22829" s="1">
        <v>14</v>
      </c>
      <c r="G22829" s="1">
        <v>0</v>
      </c>
      <c r="H22829" s="1">
        <v>39</v>
      </c>
      <c r="I22829" s="15">
        <v>0.26415094339622641</v>
      </c>
      <c r="J22829">
        <f t="shared" si="356"/>
        <v>20</v>
      </c>
    </row>
    <row r="22830" spans="1:10" x14ac:dyDescent="0.3">
      <c r="A22830" t="s">
        <v>22865</v>
      </c>
      <c r="C22830" s="18">
        <v>294.35071182457671</v>
      </c>
      <c r="D22830" s="1"/>
      <c r="E22830" s="1">
        <v>16</v>
      </c>
      <c r="F22830" s="1">
        <v>2</v>
      </c>
      <c r="G22830" s="1">
        <v>0</v>
      </c>
      <c r="H22830" s="1">
        <v>14</v>
      </c>
      <c r="I22830" s="15">
        <v>0.125</v>
      </c>
      <c r="J22830">
        <f t="shared" si="356"/>
        <v>40</v>
      </c>
    </row>
    <row r="22831" spans="1:10" x14ac:dyDescent="0.3">
      <c r="A22831" t="s">
        <v>22866</v>
      </c>
      <c r="C22831" s="18">
        <v>294.32895723631663</v>
      </c>
      <c r="D22831" s="1"/>
      <c r="E22831" s="1">
        <v>26</v>
      </c>
      <c r="F22831" s="1">
        <v>5</v>
      </c>
      <c r="G22831" s="1">
        <v>0</v>
      </c>
      <c r="H22831" s="1">
        <v>21</v>
      </c>
      <c r="I22831" s="15">
        <v>0.19230769230769232</v>
      </c>
      <c r="J22831">
        <f t="shared" si="356"/>
        <v>40</v>
      </c>
    </row>
    <row r="22832" spans="1:10" x14ac:dyDescent="0.3">
      <c r="A22832" t="s">
        <v>22870</v>
      </c>
      <c r="C22832" s="18">
        <v>294.22536168410284</v>
      </c>
      <c r="D22832" s="1"/>
      <c r="E22832" s="1">
        <v>36</v>
      </c>
      <c r="F22832" s="1">
        <v>10</v>
      </c>
      <c r="G22832" s="1">
        <v>2</v>
      </c>
      <c r="H22832" s="1">
        <v>24</v>
      </c>
      <c r="I22832" s="15">
        <v>0.30555555555555558</v>
      </c>
      <c r="J22832">
        <f t="shared" si="356"/>
        <v>20</v>
      </c>
    </row>
    <row r="22833" spans="1:10" x14ac:dyDescent="0.3">
      <c r="A22833" t="s">
        <v>22884</v>
      </c>
      <c r="C22833" s="18">
        <v>294.14800768874932</v>
      </c>
      <c r="D22833" s="1"/>
      <c r="E22833" s="1">
        <v>41</v>
      </c>
      <c r="F22833" s="1">
        <v>12</v>
      </c>
      <c r="G22833" s="1">
        <v>1</v>
      </c>
      <c r="H22833" s="1">
        <v>28</v>
      </c>
      <c r="I22833" s="15">
        <v>0.3048780487804878</v>
      </c>
      <c r="J22833">
        <f t="shared" si="356"/>
        <v>20</v>
      </c>
    </row>
    <row r="22834" spans="1:10" x14ac:dyDescent="0.3">
      <c r="A22834" t="s">
        <v>22867</v>
      </c>
      <c r="C22834" s="18">
        <v>294.14046124426818</v>
      </c>
      <c r="D22834" s="1"/>
      <c r="E22834" s="1">
        <v>29</v>
      </c>
      <c r="F22834" s="1">
        <v>9</v>
      </c>
      <c r="G22834" s="1">
        <v>0</v>
      </c>
      <c r="H22834" s="1">
        <v>20</v>
      </c>
      <c r="I22834" s="15">
        <v>0.31034482758620691</v>
      </c>
      <c r="J22834">
        <f t="shared" si="356"/>
        <v>40</v>
      </c>
    </row>
    <row r="22835" spans="1:10" x14ac:dyDescent="0.3">
      <c r="A22835" s="21" t="s">
        <v>22868</v>
      </c>
      <c r="C22835" s="18">
        <v>294.08676083918994</v>
      </c>
      <c r="D22835" s="1"/>
      <c r="E22835" s="1">
        <v>15</v>
      </c>
      <c r="F22835" s="1">
        <v>2</v>
      </c>
      <c r="G22835" s="1">
        <v>0</v>
      </c>
      <c r="H22835" s="1">
        <v>13</v>
      </c>
      <c r="I22835" s="15">
        <v>0.13333333333333333</v>
      </c>
      <c r="J22835">
        <f t="shared" si="356"/>
        <v>40</v>
      </c>
    </row>
    <row r="22836" spans="1:10" x14ac:dyDescent="0.3">
      <c r="A22836" t="s">
        <v>22950</v>
      </c>
      <c r="C22836" s="18">
        <v>294.00944791546169</v>
      </c>
      <c r="D22836" s="1"/>
      <c r="E22836" s="1">
        <v>32</v>
      </c>
      <c r="F22836" s="1">
        <v>6</v>
      </c>
      <c r="G22836" s="1">
        <v>0</v>
      </c>
      <c r="H22836" s="1">
        <v>26</v>
      </c>
      <c r="I22836" s="15">
        <v>0.1875</v>
      </c>
      <c r="J22836">
        <f t="shared" si="356"/>
        <v>20</v>
      </c>
    </row>
    <row r="22837" spans="1:10" x14ac:dyDescent="0.3">
      <c r="A22837" t="s">
        <v>22869</v>
      </c>
      <c r="C22837" s="18">
        <v>293.99641756257591</v>
      </c>
      <c r="D22837" s="1"/>
      <c r="E22837" s="1">
        <v>12</v>
      </c>
      <c r="F22837" s="1">
        <v>0</v>
      </c>
      <c r="G22837" s="1">
        <v>0</v>
      </c>
      <c r="H22837" s="1">
        <v>12</v>
      </c>
      <c r="I22837" s="15">
        <v>0</v>
      </c>
      <c r="J22837">
        <f t="shared" si="356"/>
        <v>40</v>
      </c>
    </row>
    <row r="22838" spans="1:10" x14ac:dyDescent="0.3">
      <c r="A22838" t="s">
        <v>22871</v>
      </c>
      <c r="C22838" s="18">
        <v>293.74404074863963</v>
      </c>
      <c r="D22838" s="1"/>
      <c r="E22838" s="1">
        <v>30</v>
      </c>
      <c r="F22838" s="1">
        <v>8</v>
      </c>
      <c r="G22838" s="1">
        <v>0</v>
      </c>
      <c r="H22838" s="1">
        <v>22</v>
      </c>
      <c r="I22838" s="15">
        <v>0.26666666666666666</v>
      </c>
      <c r="J22838">
        <f t="shared" si="356"/>
        <v>40</v>
      </c>
    </row>
    <row r="22839" spans="1:10" x14ac:dyDescent="0.3">
      <c r="A22839" t="s">
        <v>22876</v>
      </c>
      <c r="C22839" s="18">
        <v>293.73902273355128</v>
      </c>
      <c r="D22839" s="1"/>
      <c r="E22839" s="1">
        <v>17</v>
      </c>
      <c r="F22839" s="1">
        <v>2</v>
      </c>
      <c r="G22839" s="1">
        <v>0</v>
      </c>
      <c r="H22839" s="1">
        <v>15</v>
      </c>
      <c r="I22839" s="15">
        <v>0.11764705882352941</v>
      </c>
      <c r="J22839">
        <f t="shared" si="356"/>
        <v>40</v>
      </c>
    </row>
    <row r="22840" spans="1:10" x14ac:dyDescent="0.3">
      <c r="A22840" t="s">
        <v>22872</v>
      </c>
      <c r="C22840" s="18">
        <v>293.73736759539213</v>
      </c>
      <c r="D22840" s="1"/>
      <c r="E22840" s="1">
        <v>27</v>
      </c>
      <c r="F22840" s="1">
        <v>6</v>
      </c>
      <c r="G22840" s="1">
        <v>0</v>
      </c>
      <c r="H22840" s="1">
        <v>21</v>
      </c>
      <c r="I22840" s="15">
        <v>0.22222222222222221</v>
      </c>
      <c r="J22840">
        <f t="shared" si="356"/>
        <v>40</v>
      </c>
    </row>
    <row r="22841" spans="1:10" x14ac:dyDescent="0.3">
      <c r="A22841" t="s">
        <v>22873</v>
      </c>
      <c r="C22841" s="18">
        <v>293.6324387994789</v>
      </c>
      <c r="D22841" s="1"/>
      <c r="E22841" s="1">
        <v>28</v>
      </c>
      <c r="F22841" s="1">
        <v>6</v>
      </c>
      <c r="G22841" s="1">
        <v>2</v>
      </c>
      <c r="H22841" s="1">
        <v>20</v>
      </c>
      <c r="I22841" s="15">
        <v>0.25</v>
      </c>
      <c r="J22841">
        <f t="shared" si="356"/>
        <v>40</v>
      </c>
    </row>
    <row r="22842" spans="1:10" x14ac:dyDescent="0.3">
      <c r="A22842" t="s">
        <v>22874</v>
      </c>
      <c r="C22842" s="18">
        <v>293.49907723866392</v>
      </c>
      <c r="D22842" s="1"/>
      <c r="E22842" s="1">
        <v>13</v>
      </c>
      <c r="F22842" s="1">
        <v>1</v>
      </c>
      <c r="G22842" s="1">
        <v>0</v>
      </c>
      <c r="H22842" s="1">
        <v>12</v>
      </c>
      <c r="I22842" s="15">
        <v>7.6923076923076927E-2</v>
      </c>
      <c r="J22842">
        <f t="shared" si="356"/>
        <v>40</v>
      </c>
    </row>
    <row r="22843" spans="1:10" x14ac:dyDescent="0.3">
      <c r="A22843" t="s">
        <v>22875</v>
      </c>
      <c r="C22843" s="18">
        <v>293.44726128652155</v>
      </c>
      <c r="D22843" s="1"/>
      <c r="E22843" s="1">
        <v>41</v>
      </c>
      <c r="F22843" s="1">
        <v>10</v>
      </c>
      <c r="G22843" s="1">
        <v>1</v>
      </c>
      <c r="H22843" s="1">
        <v>30</v>
      </c>
      <c r="I22843" s="15">
        <v>0.25609756097560976</v>
      </c>
      <c r="J22843">
        <f t="shared" si="356"/>
        <v>20</v>
      </c>
    </row>
    <row r="22844" spans="1:10" x14ac:dyDescent="0.3">
      <c r="A22844" t="s">
        <v>22879</v>
      </c>
      <c r="C22844" s="18">
        <v>293.02302968831697</v>
      </c>
      <c r="D22844" s="1"/>
      <c r="E22844" s="1">
        <v>53</v>
      </c>
      <c r="F22844" s="1">
        <v>14</v>
      </c>
      <c r="G22844" s="1">
        <v>1</v>
      </c>
      <c r="H22844" s="1">
        <v>38</v>
      </c>
      <c r="I22844" s="15">
        <v>0.27358490566037735</v>
      </c>
      <c r="J22844">
        <f t="shared" si="356"/>
        <v>20</v>
      </c>
    </row>
    <row r="22845" spans="1:10" x14ac:dyDescent="0.3">
      <c r="A22845" t="s">
        <v>22880</v>
      </c>
      <c r="C22845" s="18">
        <v>292.93000598356372</v>
      </c>
      <c r="D22845" s="1"/>
      <c r="E22845" s="1">
        <v>37</v>
      </c>
      <c r="F22845" s="1">
        <v>10</v>
      </c>
      <c r="G22845" s="1">
        <v>0</v>
      </c>
      <c r="H22845" s="1">
        <v>27</v>
      </c>
      <c r="I22845" s="15">
        <v>0.27027027027027029</v>
      </c>
      <c r="J22845">
        <f t="shared" si="356"/>
        <v>20</v>
      </c>
    </row>
    <row r="22846" spans="1:10" x14ac:dyDescent="0.3">
      <c r="A22846" t="s">
        <v>22881</v>
      </c>
      <c r="C22846" s="18">
        <v>292.67915476214444</v>
      </c>
      <c r="D22846" s="1"/>
      <c r="E22846" s="1">
        <v>217</v>
      </c>
      <c r="F22846" s="1">
        <v>77</v>
      </c>
      <c r="G22846" s="1">
        <v>8</v>
      </c>
      <c r="H22846" s="1">
        <v>132</v>
      </c>
      <c r="I22846" s="15">
        <v>0.37327188940092165</v>
      </c>
      <c r="J22846">
        <f t="shared" si="356"/>
        <v>20</v>
      </c>
    </row>
    <row r="22847" spans="1:10" x14ac:dyDescent="0.3">
      <c r="A22847" t="s">
        <v>22656</v>
      </c>
      <c r="C22847" s="18">
        <v>292.65868800440774</v>
      </c>
      <c r="D22847" s="1"/>
      <c r="E22847" s="1">
        <v>40</v>
      </c>
      <c r="F22847" s="1">
        <v>11</v>
      </c>
      <c r="G22847" s="1">
        <v>0</v>
      </c>
      <c r="H22847" s="1">
        <v>29</v>
      </c>
      <c r="I22847" s="15">
        <v>0.27500000000000002</v>
      </c>
      <c r="J22847">
        <f t="shared" si="356"/>
        <v>20</v>
      </c>
    </row>
    <row r="22848" spans="1:10" x14ac:dyDescent="0.3">
      <c r="A22848" t="s">
        <v>22877</v>
      </c>
      <c r="C22848" s="18">
        <v>292.62313964358748</v>
      </c>
      <c r="D22848" s="1"/>
      <c r="E22848" s="1">
        <v>21</v>
      </c>
      <c r="F22848" s="1">
        <v>3</v>
      </c>
      <c r="G22848" s="1">
        <v>1</v>
      </c>
      <c r="H22848" s="1">
        <v>17</v>
      </c>
      <c r="I22848" s="15">
        <v>0.16666666666666666</v>
      </c>
      <c r="J22848">
        <f t="shared" si="356"/>
        <v>40</v>
      </c>
    </row>
    <row r="22849" spans="1:10" x14ac:dyDescent="0.3">
      <c r="A22849" t="s">
        <v>22897</v>
      </c>
      <c r="C22849" s="18">
        <v>312.13242979738834</v>
      </c>
      <c r="D22849" s="1"/>
      <c r="E22849" s="1">
        <v>56</v>
      </c>
      <c r="F22849" s="1">
        <v>18</v>
      </c>
      <c r="G22849" s="1">
        <v>1</v>
      </c>
      <c r="H22849" s="1">
        <v>37</v>
      </c>
      <c r="I22849" s="15">
        <v>0.33035714285714285</v>
      </c>
      <c r="J22849">
        <f t="shared" si="356"/>
        <v>20</v>
      </c>
    </row>
    <row r="22850" spans="1:10" x14ac:dyDescent="0.3">
      <c r="A22850" t="s">
        <v>22883</v>
      </c>
      <c r="C22850" s="18">
        <v>292.39497998878232</v>
      </c>
      <c r="D22850" s="1"/>
      <c r="E22850" s="1">
        <v>26</v>
      </c>
      <c r="F22850" s="1">
        <v>6</v>
      </c>
      <c r="G22850" s="1">
        <v>1</v>
      </c>
      <c r="H22850" s="1">
        <v>19</v>
      </c>
      <c r="I22850" s="15">
        <v>0.25</v>
      </c>
      <c r="J22850">
        <f t="shared" si="356"/>
        <v>40</v>
      </c>
    </row>
    <row r="22851" spans="1:10" x14ac:dyDescent="0.3">
      <c r="A22851" t="s">
        <v>22917</v>
      </c>
      <c r="C22851" s="18">
        <v>292.38367231426417</v>
      </c>
      <c r="D22851" s="1"/>
      <c r="E22851" s="1">
        <v>19</v>
      </c>
      <c r="F22851" s="1">
        <v>1</v>
      </c>
      <c r="G22851" s="1">
        <v>0</v>
      </c>
      <c r="H22851" s="1">
        <v>18</v>
      </c>
      <c r="I22851" s="15">
        <v>5.2631578947368418E-2</v>
      </c>
      <c r="J22851">
        <f t="shared" si="356"/>
        <v>40</v>
      </c>
    </row>
    <row r="22852" spans="1:10" x14ac:dyDescent="0.3">
      <c r="A22852" t="s">
        <v>22885</v>
      </c>
      <c r="C22852" s="18">
        <v>292.26356029023498</v>
      </c>
      <c r="D22852" s="1"/>
      <c r="E22852" s="1">
        <v>13</v>
      </c>
      <c r="F22852" s="1">
        <v>1</v>
      </c>
      <c r="G22852" s="1">
        <v>0</v>
      </c>
      <c r="H22852" s="1">
        <v>12</v>
      </c>
      <c r="I22852" s="15">
        <v>7.6923076923076927E-2</v>
      </c>
      <c r="J22852">
        <f t="shared" ref="J22852:J22915" si="357">IF(E22852&lt;=30,40,20)</f>
        <v>40</v>
      </c>
    </row>
    <row r="22853" spans="1:10" x14ac:dyDescent="0.3">
      <c r="A22853" t="s">
        <v>22771</v>
      </c>
      <c r="C22853" s="18">
        <v>292.1856226867805</v>
      </c>
      <c r="D22853" s="1"/>
      <c r="E22853" s="1">
        <v>30</v>
      </c>
      <c r="F22853" s="1">
        <v>8</v>
      </c>
      <c r="G22853" s="1">
        <v>0</v>
      </c>
      <c r="H22853" s="1">
        <v>22</v>
      </c>
      <c r="I22853" s="15">
        <v>0.26666666666666666</v>
      </c>
      <c r="J22853">
        <f t="shared" si="357"/>
        <v>40</v>
      </c>
    </row>
    <row r="22854" spans="1:10" x14ac:dyDescent="0.3">
      <c r="A22854" t="s">
        <v>22891</v>
      </c>
      <c r="C22854" s="18">
        <v>292.01572402796722</v>
      </c>
      <c r="D22854" s="1"/>
      <c r="E22854" s="1">
        <v>83</v>
      </c>
      <c r="F22854" s="1">
        <v>23</v>
      </c>
      <c r="G22854" s="1">
        <v>3</v>
      </c>
      <c r="H22854" s="1">
        <v>57</v>
      </c>
      <c r="I22854" s="15">
        <v>0.29518072289156627</v>
      </c>
      <c r="J22854">
        <f t="shared" si="357"/>
        <v>20</v>
      </c>
    </row>
    <row r="22855" spans="1:10" x14ac:dyDescent="0.3">
      <c r="A22855" t="s">
        <v>22888</v>
      </c>
      <c r="C22855" s="18">
        <v>291.93726424600828</v>
      </c>
      <c r="D22855" s="1"/>
      <c r="E22855" s="1">
        <v>25</v>
      </c>
      <c r="F22855" s="1">
        <v>6</v>
      </c>
      <c r="G22855" s="1">
        <v>0</v>
      </c>
      <c r="H22855" s="1">
        <v>19</v>
      </c>
      <c r="I22855" s="15">
        <v>0.24</v>
      </c>
      <c r="J22855">
        <f t="shared" si="357"/>
        <v>40</v>
      </c>
    </row>
    <row r="22856" spans="1:10" x14ac:dyDescent="0.3">
      <c r="A22856" t="s">
        <v>22889</v>
      </c>
      <c r="C22856" s="18">
        <v>291.90245363171397</v>
      </c>
      <c r="D22856" s="1"/>
      <c r="E22856" s="1">
        <v>31</v>
      </c>
      <c r="F22856" s="1">
        <v>8</v>
      </c>
      <c r="G22856" s="1">
        <v>1</v>
      </c>
      <c r="H22856" s="1">
        <v>22</v>
      </c>
      <c r="I22856" s="15">
        <v>0.27419354838709675</v>
      </c>
      <c r="J22856">
        <f t="shared" si="357"/>
        <v>20</v>
      </c>
    </row>
    <row r="22857" spans="1:10" x14ac:dyDescent="0.3">
      <c r="A22857" t="s">
        <v>22894</v>
      </c>
      <c r="C22857" s="18">
        <v>291.82167194573992</v>
      </c>
      <c r="D22857" s="1"/>
      <c r="E22857" s="1">
        <v>33</v>
      </c>
      <c r="F22857" s="1">
        <v>8</v>
      </c>
      <c r="G22857" s="1">
        <v>0</v>
      </c>
      <c r="H22857" s="1">
        <v>25</v>
      </c>
      <c r="I22857" s="15">
        <v>0.24242424242424243</v>
      </c>
      <c r="J22857">
        <f t="shared" si="357"/>
        <v>20</v>
      </c>
    </row>
    <row r="22858" spans="1:10" x14ac:dyDescent="0.3">
      <c r="A22858" t="s">
        <v>22892</v>
      </c>
      <c r="C22858" s="18">
        <v>291.70023222112297</v>
      </c>
      <c r="D22858" s="1"/>
      <c r="E22858" s="1">
        <v>26</v>
      </c>
      <c r="F22858" s="1">
        <v>1</v>
      </c>
      <c r="G22858" s="1">
        <v>0</v>
      </c>
      <c r="H22858" s="1">
        <v>25</v>
      </c>
      <c r="I22858" s="15">
        <v>3.8461538461538464E-2</v>
      </c>
      <c r="J22858">
        <f t="shared" si="357"/>
        <v>40</v>
      </c>
    </row>
    <row r="22859" spans="1:10" x14ac:dyDescent="0.3">
      <c r="A22859" t="s">
        <v>22896</v>
      </c>
      <c r="C22859" s="18">
        <v>291.49839048115484</v>
      </c>
      <c r="D22859" s="1"/>
      <c r="E22859" s="1">
        <v>36</v>
      </c>
      <c r="F22859" s="1">
        <v>4</v>
      </c>
      <c r="G22859" s="1">
        <v>0</v>
      </c>
      <c r="H22859" s="1">
        <v>32</v>
      </c>
      <c r="I22859" s="15">
        <v>0.1111111111111111</v>
      </c>
      <c r="J22859">
        <f t="shared" si="357"/>
        <v>20</v>
      </c>
    </row>
    <row r="22860" spans="1:10" x14ac:dyDescent="0.3">
      <c r="A22860" t="s">
        <v>22893</v>
      </c>
      <c r="C22860" s="18">
        <v>291.29516262204794</v>
      </c>
      <c r="D22860" s="1"/>
      <c r="E22860" s="1">
        <v>25</v>
      </c>
      <c r="F22860" s="1">
        <v>6</v>
      </c>
      <c r="G22860" s="1">
        <v>0</v>
      </c>
      <c r="H22860" s="1">
        <v>19</v>
      </c>
      <c r="I22860" s="15">
        <v>0.24</v>
      </c>
      <c r="J22860">
        <f t="shared" si="357"/>
        <v>40</v>
      </c>
    </row>
    <row r="22861" spans="1:10" x14ac:dyDescent="0.3">
      <c r="A22861" t="s">
        <v>22908</v>
      </c>
      <c r="C22861" s="18">
        <v>291.29014284434459</v>
      </c>
      <c r="D22861" s="1"/>
      <c r="E22861" s="1">
        <v>14</v>
      </c>
      <c r="F22861" s="1">
        <v>1</v>
      </c>
      <c r="G22861" s="1">
        <v>0</v>
      </c>
      <c r="H22861" s="1">
        <v>13</v>
      </c>
      <c r="I22861" s="15">
        <v>7.1428571428571425E-2</v>
      </c>
      <c r="J22861">
        <f t="shared" si="357"/>
        <v>40</v>
      </c>
    </row>
    <row r="22862" spans="1:10" x14ac:dyDescent="0.3">
      <c r="A22862" t="s">
        <v>22898</v>
      </c>
      <c r="C22862" s="18">
        <v>291.24770800403434</v>
      </c>
      <c r="D22862" s="1"/>
      <c r="E22862" s="1">
        <v>36</v>
      </c>
      <c r="F22862" s="1">
        <v>9</v>
      </c>
      <c r="G22862" s="1">
        <v>1</v>
      </c>
      <c r="H22862" s="1">
        <v>26</v>
      </c>
      <c r="I22862" s="15">
        <v>0.2638888888888889</v>
      </c>
      <c r="J22862">
        <f t="shared" si="357"/>
        <v>20</v>
      </c>
    </row>
    <row r="22863" spans="1:10" x14ac:dyDescent="0.3">
      <c r="A22863" t="s">
        <v>22899</v>
      </c>
      <c r="C22863" s="18">
        <v>291.15335095618701</v>
      </c>
      <c r="D22863" s="1"/>
      <c r="E22863" s="1">
        <v>20</v>
      </c>
      <c r="F22863" s="1">
        <v>3</v>
      </c>
      <c r="G22863" s="1">
        <v>0</v>
      </c>
      <c r="H22863" s="1">
        <v>17</v>
      </c>
      <c r="I22863" s="15">
        <v>0.15</v>
      </c>
      <c r="J22863">
        <f t="shared" si="357"/>
        <v>40</v>
      </c>
    </row>
    <row r="22864" spans="1:10" x14ac:dyDescent="0.3">
      <c r="A22864" t="s">
        <v>22941</v>
      </c>
      <c r="C22864" s="18">
        <v>291.03405799850492</v>
      </c>
      <c r="D22864" s="1"/>
      <c r="E22864" s="1">
        <v>23</v>
      </c>
      <c r="F22864" s="1">
        <v>4</v>
      </c>
      <c r="G22864" s="1">
        <v>0</v>
      </c>
      <c r="H22864" s="1">
        <v>19</v>
      </c>
      <c r="I22864" s="15">
        <v>0.17391304347826086</v>
      </c>
      <c r="J22864">
        <f t="shared" si="357"/>
        <v>40</v>
      </c>
    </row>
    <row r="22865" spans="1:10" x14ac:dyDescent="0.3">
      <c r="A22865" t="s">
        <v>22900</v>
      </c>
      <c r="C22865" s="18">
        <v>291.02232931332259</v>
      </c>
      <c r="D22865" s="1"/>
      <c r="E22865" s="1">
        <v>16</v>
      </c>
      <c r="F22865" s="1">
        <v>2</v>
      </c>
      <c r="G22865" s="1">
        <v>0</v>
      </c>
      <c r="H22865" s="1">
        <v>14</v>
      </c>
      <c r="I22865" s="15">
        <v>0.125</v>
      </c>
      <c r="J22865">
        <f t="shared" si="357"/>
        <v>40</v>
      </c>
    </row>
    <row r="22866" spans="1:10" x14ac:dyDescent="0.3">
      <c r="A22866" t="s">
        <v>22901</v>
      </c>
      <c r="C22866" s="18">
        <v>291.02117007160922</v>
      </c>
      <c r="D22866" s="1"/>
      <c r="E22866" s="1">
        <v>27</v>
      </c>
      <c r="F22866" s="1">
        <v>5</v>
      </c>
      <c r="G22866" s="1">
        <v>2</v>
      </c>
      <c r="H22866" s="1">
        <v>20</v>
      </c>
      <c r="I22866" s="15">
        <v>0.22222222222222221</v>
      </c>
      <c r="J22866">
        <f t="shared" si="357"/>
        <v>40</v>
      </c>
    </row>
    <row r="22867" spans="1:10" x14ac:dyDescent="0.3">
      <c r="A22867" t="s">
        <v>22902</v>
      </c>
      <c r="C22867" s="18">
        <v>290.51316548401758</v>
      </c>
      <c r="D22867" s="1"/>
      <c r="E22867" s="1">
        <v>40</v>
      </c>
      <c r="F22867" s="1">
        <v>7</v>
      </c>
      <c r="G22867" s="1">
        <v>2</v>
      </c>
      <c r="H22867" s="1">
        <v>31</v>
      </c>
      <c r="I22867" s="15">
        <v>0.2</v>
      </c>
      <c r="J22867">
        <f t="shared" si="357"/>
        <v>20</v>
      </c>
    </row>
    <row r="22868" spans="1:10" x14ac:dyDescent="0.3">
      <c r="A22868" t="s">
        <v>22904</v>
      </c>
      <c r="C22868" s="18">
        <v>290.1844711098143</v>
      </c>
      <c r="D22868" s="1"/>
      <c r="E22868" s="1">
        <v>15</v>
      </c>
      <c r="F22868" s="1">
        <v>1</v>
      </c>
      <c r="G22868" s="1">
        <v>1</v>
      </c>
      <c r="H22868" s="1">
        <v>13</v>
      </c>
      <c r="I22868" s="15">
        <v>0.1</v>
      </c>
      <c r="J22868">
        <f t="shared" si="357"/>
        <v>40</v>
      </c>
    </row>
    <row r="22869" spans="1:10" x14ac:dyDescent="0.3">
      <c r="A22869" t="s">
        <v>22943</v>
      </c>
      <c r="C22869" s="18">
        <v>289.92709247164777</v>
      </c>
      <c r="D22869" s="1"/>
      <c r="E22869" s="1">
        <v>21</v>
      </c>
      <c r="F22869" s="1">
        <v>3</v>
      </c>
      <c r="G22869" s="1">
        <v>0</v>
      </c>
      <c r="H22869" s="1">
        <v>18</v>
      </c>
      <c r="I22869" s="15">
        <v>0.14285714285714285</v>
      </c>
      <c r="J22869">
        <f t="shared" si="357"/>
        <v>40</v>
      </c>
    </row>
    <row r="22870" spans="1:10" x14ac:dyDescent="0.3">
      <c r="A22870" t="s">
        <v>22905</v>
      </c>
      <c r="C22870" s="18">
        <v>289.89252520799192</v>
      </c>
      <c r="D22870" s="1"/>
      <c r="E22870" s="1">
        <v>18</v>
      </c>
      <c r="F22870" s="1">
        <v>2</v>
      </c>
      <c r="G22870" s="1">
        <v>0</v>
      </c>
      <c r="H22870" s="1">
        <v>16</v>
      </c>
      <c r="I22870" s="15">
        <v>0.1111111111111111</v>
      </c>
      <c r="J22870">
        <f t="shared" si="357"/>
        <v>40</v>
      </c>
    </row>
    <row r="22871" spans="1:10" x14ac:dyDescent="0.3">
      <c r="A22871" t="s">
        <v>22906</v>
      </c>
      <c r="C22871" s="18">
        <v>289.88383818463655</v>
      </c>
      <c r="D22871" s="1"/>
      <c r="E22871" s="1">
        <v>13</v>
      </c>
      <c r="F22871" s="1">
        <v>0</v>
      </c>
      <c r="G22871" s="1">
        <v>0</v>
      </c>
      <c r="H22871" s="1">
        <v>13</v>
      </c>
      <c r="I22871" s="15">
        <v>0</v>
      </c>
      <c r="J22871">
        <f t="shared" si="357"/>
        <v>40</v>
      </c>
    </row>
    <row r="22872" spans="1:10" x14ac:dyDescent="0.3">
      <c r="A22872" t="s">
        <v>22909</v>
      </c>
      <c r="C22872" s="18">
        <v>289.5505171003943</v>
      </c>
      <c r="D22872" s="1"/>
      <c r="E22872" s="1">
        <v>22</v>
      </c>
      <c r="F22872" s="1">
        <v>4</v>
      </c>
      <c r="G22872" s="1">
        <v>0</v>
      </c>
      <c r="H22872" s="1">
        <v>18</v>
      </c>
      <c r="I22872" s="15">
        <v>0.18181818181818182</v>
      </c>
      <c r="J22872">
        <f t="shared" si="357"/>
        <v>40</v>
      </c>
    </row>
    <row r="22873" spans="1:10" x14ac:dyDescent="0.3">
      <c r="A22873" t="s">
        <v>20308</v>
      </c>
      <c r="C22873" s="18">
        <v>289.50910132727626</v>
      </c>
      <c r="D22873" s="1"/>
      <c r="E22873" s="1">
        <v>34</v>
      </c>
      <c r="F22873" s="1">
        <v>7</v>
      </c>
      <c r="G22873" s="1">
        <v>5</v>
      </c>
      <c r="H22873" s="1">
        <v>22</v>
      </c>
      <c r="I22873" s="15">
        <v>0.27941176470588236</v>
      </c>
      <c r="J22873">
        <f t="shared" si="357"/>
        <v>20</v>
      </c>
    </row>
    <row r="22874" spans="1:10" x14ac:dyDescent="0.3">
      <c r="A22874" t="s">
        <v>22910</v>
      </c>
      <c r="C22874" s="18">
        <v>289.46679400001699</v>
      </c>
      <c r="D22874" s="1"/>
      <c r="E22874" s="1">
        <v>63</v>
      </c>
      <c r="F22874" s="1">
        <v>15</v>
      </c>
      <c r="G22874" s="1">
        <v>4</v>
      </c>
      <c r="H22874" s="1">
        <v>44</v>
      </c>
      <c r="I22874" s="15">
        <v>0.26984126984126983</v>
      </c>
      <c r="J22874">
        <f t="shared" si="357"/>
        <v>20</v>
      </c>
    </row>
    <row r="22875" spans="1:10" x14ac:dyDescent="0.3">
      <c r="A22875" t="s">
        <v>22912</v>
      </c>
      <c r="C22875" s="18">
        <v>289.08185755690067</v>
      </c>
      <c r="D22875" s="1"/>
      <c r="E22875" s="1">
        <v>27</v>
      </c>
      <c r="F22875" s="1">
        <v>6</v>
      </c>
      <c r="G22875" s="1">
        <v>3</v>
      </c>
      <c r="H22875" s="1">
        <v>18</v>
      </c>
      <c r="I22875" s="15">
        <v>0.27777777777777779</v>
      </c>
      <c r="J22875">
        <f t="shared" si="357"/>
        <v>40</v>
      </c>
    </row>
    <row r="22876" spans="1:10" x14ac:dyDescent="0.3">
      <c r="A22876" t="s">
        <v>22913</v>
      </c>
      <c r="C22876" s="18">
        <v>289.08004149499055</v>
      </c>
      <c r="D22876" s="1"/>
      <c r="E22876" s="1">
        <v>13</v>
      </c>
      <c r="F22876" s="1">
        <v>0</v>
      </c>
      <c r="G22876" s="1">
        <v>1</v>
      </c>
      <c r="H22876" s="1">
        <v>12</v>
      </c>
      <c r="I22876" s="15">
        <v>3.8461538461538464E-2</v>
      </c>
      <c r="J22876">
        <f t="shared" si="357"/>
        <v>40</v>
      </c>
    </row>
    <row r="22877" spans="1:10" x14ac:dyDescent="0.3">
      <c r="A22877" s="21" t="s">
        <v>22914</v>
      </c>
      <c r="C22877" s="18">
        <v>288.74693554394952</v>
      </c>
      <c r="D22877" s="1"/>
      <c r="E22877" s="1">
        <v>25</v>
      </c>
      <c r="F22877" s="1">
        <v>4</v>
      </c>
      <c r="G22877" s="1">
        <v>0</v>
      </c>
      <c r="H22877" s="1">
        <v>21</v>
      </c>
      <c r="I22877" s="15">
        <v>0.16</v>
      </c>
      <c r="J22877">
        <f t="shared" si="357"/>
        <v>40</v>
      </c>
    </row>
    <row r="22878" spans="1:10" x14ac:dyDescent="0.3">
      <c r="A22878" t="s">
        <v>22915</v>
      </c>
      <c r="C22878" s="18">
        <v>288.52390632672359</v>
      </c>
      <c r="D22878" s="1"/>
      <c r="E22878" s="1">
        <v>26</v>
      </c>
      <c r="F22878" s="1">
        <v>5</v>
      </c>
      <c r="G22878" s="1">
        <v>1</v>
      </c>
      <c r="H22878" s="1">
        <v>20</v>
      </c>
      <c r="I22878" s="15">
        <v>0.21153846153846154</v>
      </c>
      <c r="J22878">
        <f t="shared" si="357"/>
        <v>40</v>
      </c>
    </row>
    <row r="22879" spans="1:10" x14ac:dyDescent="0.3">
      <c r="A22879" t="s">
        <v>22916</v>
      </c>
      <c r="C22879" s="18">
        <v>288.1157931531564</v>
      </c>
      <c r="D22879" s="1"/>
      <c r="E22879" s="1">
        <v>16</v>
      </c>
      <c r="F22879" s="1">
        <v>1</v>
      </c>
      <c r="G22879" s="1">
        <v>0</v>
      </c>
      <c r="H22879" s="1">
        <v>15</v>
      </c>
      <c r="I22879" s="15">
        <v>6.25E-2</v>
      </c>
      <c r="J22879">
        <f t="shared" si="357"/>
        <v>40</v>
      </c>
    </row>
    <row r="22880" spans="1:10" x14ac:dyDescent="0.3">
      <c r="A22880" t="s">
        <v>22959</v>
      </c>
      <c r="C22880" s="18">
        <v>287.83284091651626</v>
      </c>
      <c r="D22880" s="1"/>
      <c r="E22880" s="1">
        <v>43</v>
      </c>
      <c r="F22880" s="1">
        <v>11</v>
      </c>
      <c r="G22880" s="1">
        <v>1</v>
      </c>
      <c r="H22880" s="1">
        <v>31</v>
      </c>
      <c r="I22880" s="15">
        <v>0.26744186046511625</v>
      </c>
      <c r="J22880">
        <f t="shared" si="357"/>
        <v>20</v>
      </c>
    </row>
    <row r="22881" spans="1:10" x14ac:dyDescent="0.3">
      <c r="A22881" t="s">
        <v>22918</v>
      </c>
      <c r="C22881" s="18">
        <v>287.23455460126604</v>
      </c>
      <c r="D22881" s="1"/>
      <c r="E22881" s="1">
        <v>14</v>
      </c>
      <c r="F22881" s="1">
        <v>0</v>
      </c>
      <c r="G22881" s="1">
        <v>1</v>
      </c>
      <c r="H22881" s="1">
        <v>13</v>
      </c>
      <c r="I22881" s="15">
        <v>3.5714285714285712E-2</v>
      </c>
      <c r="J22881">
        <f t="shared" si="357"/>
        <v>40</v>
      </c>
    </row>
    <row r="22882" spans="1:10" x14ac:dyDescent="0.3">
      <c r="A22882" t="s">
        <v>22919</v>
      </c>
      <c r="C22882" s="18">
        <v>286.82222036939027</v>
      </c>
      <c r="D22882" s="1"/>
      <c r="E22882" s="1">
        <v>41</v>
      </c>
      <c r="F22882" s="1">
        <v>11</v>
      </c>
      <c r="G22882" s="1">
        <v>0</v>
      </c>
      <c r="H22882" s="1">
        <v>30</v>
      </c>
      <c r="I22882" s="15">
        <v>0.26829268292682928</v>
      </c>
      <c r="J22882">
        <f t="shared" si="357"/>
        <v>20</v>
      </c>
    </row>
    <row r="22883" spans="1:10" x14ac:dyDescent="0.3">
      <c r="A22883" t="s">
        <v>22931</v>
      </c>
      <c r="C22883" s="18">
        <v>286.63784934224338</v>
      </c>
      <c r="D22883" s="1"/>
      <c r="E22883" s="1">
        <v>87</v>
      </c>
      <c r="F22883" s="1">
        <v>24</v>
      </c>
      <c r="G22883" s="1">
        <v>4</v>
      </c>
      <c r="H22883" s="1">
        <v>59</v>
      </c>
      <c r="I22883" s="15">
        <v>0.2988505747126437</v>
      </c>
      <c r="J22883">
        <f t="shared" si="357"/>
        <v>20</v>
      </c>
    </row>
    <row r="22884" spans="1:10" x14ac:dyDescent="0.3">
      <c r="A22884" t="s">
        <v>22940</v>
      </c>
      <c r="C22884" s="18">
        <v>286.47985010668549</v>
      </c>
      <c r="D22884" s="1"/>
      <c r="E22884" s="1">
        <v>58</v>
      </c>
      <c r="F22884" s="1">
        <v>17</v>
      </c>
      <c r="G22884" s="1">
        <v>2</v>
      </c>
      <c r="H22884" s="1">
        <v>39</v>
      </c>
      <c r="I22884" s="15">
        <v>0.31034482758620691</v>
      </c>
      <c r="J22884">
        <f t="shared" si="357"/>
        <v>20</v>
      </c>
    </row>
    <row r="22885" spans="1:10" x14ac:dyDescent="0.3">
      <c r="A22885" t="s">
        <v>22920</v>
      </c>
      <c r="C22885" s="18">
        <v>286.21141563593028</v>
      </c>
      <c r="D22885" s="1"/>
      <c r="E22885" s="1">
        <v>38</v>
      </c>
      <c r="F22885" s="1">
        <v>9</v>
      </c>
      <c r="G22885" s="1">
        <v>3</v>
      </c>
      <c r="H22885" s="1">
        <v>26</v>
      </c>
      <c r="I22885" s="15">
        <v>0.27631578947368424</v>
      </c>
      <c r="J22885">
        <f t="shared" si="357"/>
        <v>20</v>
      </c>
    </row>
    <row r="22886" spans="1:10" x14ac:dyDescent="0.3">
      <c r="A22886" t="s">
        <v>22921</v>
      </c>
      <c r="C22886" s="18">
        <v>286.09036258743987</v>
      </c>
      <c r="D22886" s="1"/>
      <c r="E22886" s="1">
        <v>13</v>
      </c>
      <c r="F22886" s="1">
        <v>0</v>
      </c>
      <c r="G22886" s="1">
        <v>0</v>
      </c>
      <c r="H22886" s="1">
        <v>13</v>
      </c>
      <c r="I22886" s="15">
        <v>0</v>
      </c>
      <c r="J22886">
        <f t="shared" si="357"/>
        <v>40</v>
      </c>
    </row>
    <row r="22887" spans="1:10" x14ac:dyDescent="0.3">
      <c r="A22887" t="s">
        <v>22922</v>
      </c>
      <c r="C22887" s="18">
        <v>286.02704230948859</v>
      </c>
      <c r="D22887" s="1"/>
      <c r="E22887" s="1">
        <v>16</v>
      </c>
      <c r="F22887" s="1">
        <v>1</v>
      </c>
      <c r="G22887" s="1">
        <v>0</v>
      </c>
      <c r="H22887" s="1">
        <v>15</v>
      </c>
      <c r="I22887" s="15">
        <v>6.25E-2</v>
      </c>
      <c r="J22887">
        <f t="shared" si="357"/>
        <v>40</v>
      </c>
    </row>
    <row r="22888" spans="1:10" x14ac:dyDescent="0.3">
      <c r="A22888" t="s">
        <v>22923</v>
      </c>
      <c r="C22888" s="18">
        <v>285.83787544573624</v>
      </c>
      <c r="D22888" s="1"/>
      <c r="E22888" s="1">
        <v>23</v>
      </c>
      <c r="F22888" s="1">
        <v>5</v>
      </c>
      <c r="G22888" s="1">
        <v>0</v>
      </c>
      <c r="H22888" s="1">
        <v>18</v>
      </c>
      <c r="I22888" s="15">
        <v>0.21739130434782608</v>
      </c>
      <c r="J22888">
        <f t="shared" si="357"/>
        <v>40</v>
      </c>
    </row>
    <row r="22889" spans="1:10" x14ac:dyDescent="0.3">
      <c r="A22889" t="s">
        <v>22924</v>
      </c>
      <c r="C22889" s="18">
        <v>285.81343227459189</v>
      </c>
      <c r="D22889" s="1"/>
      <c r="E22889" s="1">
        <v>37</v>
      </c>
      <c r="F22889" s="1">
        <v>8</v>
      </c>
      <c r="G22889" s="1">
        <v>1</v>
      </c>
      <c r="H22889" s="1">
        <v>28</v>
      </c>
      <c r="I22889" s="15">
        <v>0.22972972972972974</v>
      </c>
      <c r="J22889">
        <f t="shared" si="357"/>
        <v>20</v>
      </c>
    </row>
    <row r="22890" spans="1:10" x14ac:dyDescent="0.3">
      <c r="A22890" s="21" t="s">
        <v>22925</v>
      </c>
      <c r="C22890" s="18">
        <v>285.5511168080177</v>
      </c>
      <c r="D22890" s="1"/>
      <c r="E22890" s="1">
        <v>14</v>
      </c>
      <c r="F22890" s="1">
        <v>0</v>
      </c>
      <c r="G22890" s="1">
        <v>0</v>
      </c>
      <c r="H22890" s="1">
        <v>14</v>
      </c>
      <c r="I22890" s="15">
        <v>0</v>
      </c>
      <c r="J22890">
        <f t="shared" si="357"/>
        <v>40</v>
      </c>
    </row>
    <row r="22891" spans="1:10" x14ac:dyDescent="0.3">
      <c r="A22891" t="s">
        <v>22926</v>
      </c>
      <c r="C22891" s="18">
        <v>285.36668683633417</v>
      </c>
      <c r="D22891" s="1"/>
      <c r="E22891" s="1">
        <v>15</v>
      </c>
      <c r="F22891" s="1">
        <v>1</v>
      </c>
      <c r="G22891" s="1">
        <v>0</v>
      </c>
      <c r="H22891" s="1">
        <v>14</v>
      </c>
      <c r="I22891" s="15">
        <v>6.6666666666666666E-2</v>
      </c>
      <c r="J22891">
        <f t="shared" si="357"/>
        <v>40</v>
      </c>
    </row>
    <row r="22892" spans="1:10" x14ac:dyDescent="0.3">
      <c r="A22892" t="s">
        <v>22927</v>
      </c>
      <c r="C22892" s="18">
        <v>285.31146154759091</v>
      </c>
      <c r="D22892" s="1"/>
      <c r="E22892" s="1">
        <v>43</v>
      </c>
      <c r="F22892" s="1">
        <v>12</v>
      </c>
      <c r="G22892" s="1">
        <v>1</v>
      </c>
      <c r="H22892" s="1">
        <v>30</v>
      </c>
      <c r="I22892" s="15">
        <v>0.29069767441860467</v>
      </c>
      <c r="J22892">
        <f t="shared" si="357"/>
        <v>20</v>
      </c>
    </row>
    <row r="22893" spans="1:10" x14ac:dyDescent="0.3">
      <c r="A22893" t="s">
        <v>22928</v>
      </c>
      <c r="C22893" s="18">
        <v>285.18554231969711</v>
      </c>
      <c r="D22893" s="1"/>
      <c r="E22893" s="1">
        <v>17</v>
      </c>
      <c r="F22893" s="1">
        <v>2</v>
      </c>
      <c r="G22893" s="1">
        <v>0</v>
      </c>
      <c r="H22893" s="1">
        <v>15</v>
      </c>
      <c r="I22893" s="15">
        <v>0.11764705882352941</v>
      </c>
      <c r="J22893">
        <f t="shared" si="357"/>
        <v>40</v>
      </c>
    </row>
    <row r="22894" spans="1:10" x14ac:dyDescent="0.3">
      <c r="A22894" t="s">
        <v>22929</v>
      </c>
      <c r="C22894" s="18">
        <v>285.00745992352807</v>
      </c>
      <c r="D22894" s="1"/>
      <c r="E22894" s="1">
        <v>25</v>
      </c>
      <c r="F22894" s="1">
        <v>6</v>
      </c>
      <c r="G22894" s="1">
        <v>0</v>
      </c>
      <c r="H22894" s="1">
        <v>19</v>
      </c>
      <c r="I22894" s="15">
        <v>0.24</v>
      </c>
      <c r="J22894">
        <f t="shared" si="357"/>
        <v>40</v>
      </c>
    </row>
    <row r="22895" spans="1:10" x14ac:dyDescent="0.3">
      <c r="A22895" t="s">
        <v>22930</v>
      </c>
      <c r="C22895" s="18">
        <v>285.00507590650159</v>
      </c>
      <c r="D22895" s="1"/>
      <c r="E22895" s="1">
        <v>21</v>
      </c>
      <c r="F22895" s="1">
        <v>3</v>
      </c>
      <c r="G22895" s="1">
        <v>0</v>
      </c>
      <c r="H22895" s="1">
        <v>18</v>
      </c>
      <c r="I22895" s="15">
        <v>0.14285714285714285</v>
      </c>
      <c r="J22895">
        <f t="shared" si="357"/>
        <v>40</v>
      </c>
    </row>
    <row r="22896" spans="1:10" x14ac:dyDescent="0.3">
      <c r="A22896" t="s">
        <v>22932</v>
      </c>
      <c r="C22896" s="18">
        <v>284.8324990301777</v>
      </c>
      <c r="D22896" s="1"/>
      <c r="E22896" s="1">
        <v>28</v>
      </c>
      <c r="F22896" s="1">
        <v>4</v>
      </c>
      <c r="G22896" s="1">
        <v>2</v>
      </c>
      <c r="H22896" s="1">
        <v>22</v>
      </c>
      <c r="I22896" s="15">
        <v>0.17857142857142858</v>
      </c>
      <c r="J22896">
        <f t="shared" si="357"/>
        <v>40</v>
      </c>
    </row>
    <row r="22897" spans="1:10" x14ac:dyDescent="0.3">
      <c r="A22897" t="s">
        <v>22936</v>
      </c>
      <c r="C22897" s="18">
        <v>284.65595814891429</v>
      </c>
      <c r="D22897" s="1"/>
      <c r="E22897" s="1">
        <v>46</v>
      </c>
      <c r="F22897" s="1">
        <v>12</v>
      </c>
      <c r="G22897" s="1">
        <v>1</v>
      </c>
      <c r="H22897" s="1">
        <v>33</v>
      </c>
      <c r="I22897" s="15">
        <v>0.27173913043478259</v>
      </c>
      <c r="J22897">
        <f t="shared" si="357"/>
        <v>20</v>
      </c>
    </row>
    <row r="22898" spans="1:10" x14ac:dyDescent="0.3">
      <c r="A22898" t="s">
        <v>22958</v>
      </c>
      <c r="C22898" s="18">
        <v>284.6287580762978</v>
      </c>
      <c r="D22898" s="1"/>
      <c r="E22898" s="1">
        <v>24</v>
      </c>
      <c r="F22898" s="1">
        <v>4</v>
      </c>
      <c r="G22898" s="1">
        <v>0</v>
      </c>
      <c r="H22898" s="1">
        <v>20</v>
      </c>
      <c r="I22898" s="15">
        <v>0.16666666666666666</v>
      </c>
      <c r="J22898">
        <f t="shared" si="357"/>
        <v>40</v>
      </c>
    </row>
    <row r="22899" spans="1:10" x14ac:dyDescent="0.3">
      <c r="A22899" t="s">
        <v>22933</v>
      </c>
      <c r="C22899" s="18">
        <v>284.49009465251413</v>
      </c>
      <c r="D22899" s="1"/>
      <c r="E22899" s="1">
        <v>41</v>
      </c>
      <c r="F22899" s="1">
        <v>11</v>
      </c>
      <c r="G22899" s="1">
        <v>3</v>
      </c>
      <c r="H22899" s="1">
        <v>27</v>
      </c>
      <c r="I22899" s="15">
        <v>0.3048780487804878</v>
      </c>
      <c r="J22899">
        <f t="shared" si="357"/>
        <v>20</v>
      </c>
    </row>
    <row r="22900" spans="1:10" x14ac:dyDescent="0.3">
      <c r="A22900" t="s">
        <v>22935</v>
      </c>
      <c r="C22900" s="18">
        <v>284.21282964546549</v>
      </c>
      <c r="D22900" s="1"/>
      <c r="E22900" s="1">
        <v>26</v>
      </c>
      <c r="F22900" s="1">
        <v>2</v>
      </c>
      <c r="G22900" s="1">
        <v>0</v>
      </c>
      <c r="H22900" s="1">
        <v>24</v>
      </c>
      <c r="I22900" s="15">
        <v>7.6923076923076927E-2</v>
      </c>
      <c r="J22900">
        <f t="shared" si="357"/>
        <v>40</v>
      </c>
    </row>
    <row r="22901" spans="1:10" x14ac:dyDescent="0.3">
      <c r="A22901" t="s">
        <v>22937</v>
      </c>
      <c r="C22901" s="18">
        <v>284.06628901037504</v>
      </c>
      <c r="D22901" s="1"/>
      <c r="E22901" s="1">
        <v>77</v>
      </c>
      <c r="F22901" s="1">
        <v>26</v>
      </c>
      <c r="G22901" s="1">
        <v>1</v>
      </c>
      <c r="H22901" s="1">
        <v>50</v>
      </c>
      <c r="I22901" s="15">
        <v>0.34415584415584416</v>
      </c>
      <c r="J22901">
        <f t="shared" si="357"/>
        <v>20</v>
      </c>
    </row>
    <row r="22902" spans="1:10" x14ac:dyDescent="0.3">
      <c r="A22902" t="s">
        <v>22938</v>
      </c>
      <c r="C22902" s="18">
        <v>283.86983894054254</v>
      </c>
      <c r="D22902" s="1"/>
      <c r="E22902" s="1">
        <v>31</v>
      </c>
      <c r="F22902" s="1">
        <v>7</v>
      </c>
      <c r="G22902" s="1">
        <v>2</v>
      </c>
      <c r="H22902" s="1">
        <v>22</v>
      </c>
      <c r="I22902" s="15">
        <v>0.25806451612903225</v>
      </c>
      <c r="J22902">
        <f t="shared" si="357"/>
        <v>20</v>
      </c>
    </row>
    <row r="22903" spans="1:10" x14ac:dyDescent="0.3">
      <c r="A22903" t="s">
        <v>22939</v>
      </c>
      <c r="C22903" s="18">
        <v>283.77897978046207</v>
      </c>
      <c r="D22903" s="1"/>
      <c r="E22903" s="1">
        <v>15</v>
      </c>
      <c r="F22903" s="1">
        <v>1</v>
      </c>
      <c r="G22903" s="1">
        <v>0</v>
      </c>
      <c r="H22903" s="1">
        <v>14</v>
      </c>
      <c r="I22903" s="15">
        <v>6.6666666666666666E-2</v>
      </c>
      <c r="J22903">
        <f t="shared" si="357"/>
        <v>40</v>
      </c>
    </row>
    <row r="22904" spans="1:10" x14ac:dyDescent="0.3">
      <c r="A22904" t="s">
        <v>17318</v>
      </c>
      <c r="C22904" s="18">
        <v>283.31873462145677</v>
      </c>
      <c r="D22904" s="1"/>
      <c r="E22904" s="1">
        <v>35</v>
      </c>
      <c r="F22904" s="1">
        <v>5</v>
      </c>
      <c r="G22904" s="1">
        <v>4</v>
      </c>
      <c r="H22904" s="1">
        <v>26</v>
      </c>
      <c r="I22904" s="15">
        <v>0.2</v>
      </c>
      <c r="J22904">
        <f t="shared" si="357"/>
        <v>20</v>
      </c>
    </row>
    <row r="22905" spans="1:10" x14ac:dyDescent="0.3">
      <c r="A22905" t="s">
        <v>22944</v>
      </c>
      <c r="C22905" s="18">
        <v>283.00590319909981</v>
      </c>
      <c r="D22905" s="1"/>
      <c r="E22905" s="1">
        <v>28</v>
      </c>
      <c r="F22905" s="1">
        <v>5</v>
      </c>
      <c r="G22905" s="1">
        <v>0</v>
      </c>
      <c r="H22905" s="1">
        <v>23</v>
      </c>
      <c r="I22905" s="15">
        <v>0.17857142857142858</v>
      </c>
      <c r="J22905">
        <f t="shared" si="357"/>
        <v>40</v>
      </c>
    </row>
    <row r="22906" spans="1:10" x14ac:dyDescent="0.3">
      <c r="A22906" t="s">
        <v>22945</v>
      </c>
      <c r="C22906" s="18">
        <v>282.75286834623523</v>
      </c>
      <c r="D22906" s="1"/>
      <c r="E22906" s="1">
        <v>14</v>
      </c>
      <c r="F22906" s="1">
        <v>0</v>
      </c>
      <c r="G22906" s="1">
        <v>0</v>
      </c>
      <c r="H22906" s="1">
        <v>14</v>
      </c>
      <c r="I22906" s="15">
        <v>0</v>
      </c>
      <c r="J22906">
        <f t="shared" si="357"/>
        <v>40</v>
      </c>
    </row>
    <row r="22907" spans="1:10" x14ac:dyDescent="0.3">
      <c r="A22907" s="21" t="s">
        <v>22946</v>
      </c>
      <c r="C22907" s="18">
        <v>282.40364318740296</v>
      </c>
      <c r="D22907" s="1"/>
      <c r="E22907" s="1">
        <v>27</v>
      </c>
      <c r="F22907" s="1">
        <v>6</v>
      </c>
      <c r="G22907" s="1">
        <v>0</v>
      </c>
      <c r="H22907" s="1">
        <v>21</v>
      </c>
      <c r="I22907" s="15">
        <v>0.22222222222222221</v>
      </c>
      <c r="J22907">
        <f t="shared" si="357"/>
        <v>40</v>
      </c>
    </row>
    <row r="22908" spans="1:10" x14ac:dyDescent="0.3">
      <c r="A22908" t="s">
        <v>22961</v>
      </c>
      <c r="C22908" s="18">
        <v>282.1445434465964</v>
      </c>
      <c r="D22908" s="1"/>
      <c r="E22908" s="1">
        <v>30</v>
      </c>
      <c r="F22908" s="1">
        <v>3</v>
      </c>
      <c r="G22908" s="1">
        <v>0</v>
      </c>
      <c r="H22908" s="1">
        <v>27</v>
      </c>
      <c r="I22908" s="15">
        <v>0.1</v>
      </c>
      <c r="J22908">
        <f t="shared" si="357"/>
        <v>40</v>
      </c>
    </row>
    <row r="22909" spans="1:10" x14ac:dyDescent="0.3">
      <c r="A22909" t="s">
        <v>22951</v>
      </c>
      <c r="C22909" s="18">
        <v>281.76308625890408</v>
      </c>
      <c r="D22909" s="1"/>
      <c r="E22909" s="1">
        <v>25</v>
      </c>
      <c r="F22909" s="1">
        <v>3</v>
      </c>
      <c r="G22909" s="1">
        <v>3</v>
      </c>
      <c r="H22909" s="1">
        <v>19</v>
      </c>
      <c r="I22909" s="15">
        <v>0.18</v>
      </c>
      <c r="J22909">
        <f t="shared" si="357"/>
        <v>40</v>
      </c>
    </row>
    <row r="22910" spans="1:10" x14ac:dyDescent="0.3">
      <c r="A22910" t="s">
        <v>22947</v>
      </c>
      <c r="C22910" s="18">
        <v>281.56180852119633</v>
      </c>
      <c r="D22910" s="1"/>
      <c r="E22910" s="1">
        <v>52</v>
      </c>
      <c r="F22910" s="1">
        <v>16</v>
      </c>
      <c r="G22910" s="1">
        <v>0</v>
      </c>
      <c r="H22910" s="1">
        <v>36</v>
      </c>
      <c r="I22910" s="15">
        <v>0.30769230769230771</v>
      </c>
      <c r="J22910">
        <f t="shared" si="357"/>
        <v>20</v>
      </c>
    </row>
    <row r="22911" spans="1:10" x14ac:dyDescent="0.3">
      <c r="A22911" t="s">
        <v>22949</v>
      </c>
      <c r="C22911" s="18">
        <v>281.16344076845985</v>
      </c>
      <c r="D22911" s="1"/>
      <c r="E22911" s="1">
        <v>18</v>
      </c>
      <c r="F22911" s="1">
        <v>2</v>
      </c>
      <c r="G22911" s="1">
        <v>0</v>
      </c>
      <c r="H22911" s="1">
        <v>16</v>
      </c>
      <c r="I22911" s="15">
        <v>0.1111111111111111</v>
      </c>
      <c r="J22911">
        <f t="shared" si="357"/>
        <v>40</v>
      </c>
    </row>
    <row r="22912" spans="1:10" x14ac:dyDescent="0.3">
      <c r="A22912" t="s">
        <v>22953</v>
      </c>
      <c r="C22912" s="18">
        <v>280.68611120032301</v>
      </c>
      <c r="D22912" s="1"/>
      <c r="E22912" s="1">
        <v>25</v>
      </c>
      <c r="F22912" s="1">
        <v>4</v>
      </c>
      <c r="G22912" s="1">
        <v>0</v>
      </c>
      <c r="H22912" s="1">
        <v>21</v>
      </c>
      <c r="I22912" s="15">
        <v>0.16</v>
      </c>
      <c r="J22912">
        <f t="shared" si="357"/>
        <v>40</v>
      </c>
    </row>
    <row r="22913" spans="1:10" x14ac:dyDescent="0.3">
      <c r="A22913" t="s">
        <v>22954</v>
      </c>
      <c r="C22913" s="18">
        <v>280.65657117472892</v>
      </c>
      <c r="D22913" s="1"/>
      <c r="E22913" s="1">
        <v>39</v>
      </c>
      <c r="F22913" s="1">
        <v>11</v>
      </c>
      <c r="G22913" s="1">
        <v>0</v>
      </c>
      <c r="H22913" s="1">
        <v>28</v>
      </c>
      <c r="I22913" s="15">
        <v>0.28205128205128205</v>
      </c>
      <c r="J22913">
        <f t="shared" si="357"/>
        <v>20</v>
      </c>
    </row>
    <row r="22914" spans="1:10" x14ac:dyDescent="0.3">
      <c r="A22914" t="s">
        <v>23069</v>
      </c>
      <c r="C22914" s="18">
        <v>280.65360165820692</v>
      </c>
      <c r="D22914" s="1"/>
      <c r="E22914" s="1">
        <v>42</v>
      </c>
      <c r="F22914" s="1">
        <v>8</v>
      </c>
      <c r="G22914" s="1">
        <v>0</v>
      </c>
      <c r="H22914" s="1">
        <v>34</v>
      </c>
      <c r="I22914" s="15">
        <v>0.19047619047619047</v>
      </c>
      <c r="J22914">
        <f t="shared" si="357"/>
        <v>20</v>
      </c>
    </row>
    <row r="22915" spans="1:10" x14ac:dyDescent="0.3">
      <c r="A22915" t="s">
        <v>22709</v>
      </c>
      <c r="C22915" s="18">
        <v>280.50245245543874</v>
      </c>
      <c r="D22915" s="1"/>
      <c r="E22915" s="1">
        <v>22</v>
      </c>
      <c r="F22915" s="1">
        <v>5</v>
      </c>
      <c r="G22915" s="1">
        <v>1</v>
      </c>
      <c r="H22915" s="1">
        <v>16</v>
      </c>
      <c r="I22915" s="15">
        <v>0.25</v>
      </c>
      <c r="J22915">
        <f t="shared" si="357"/>
        <v>40</v>
      </c>
    </row>
    <row r="22916" spans="1:10" x14ac:dyDescent="0.3">
      <c r="A22916" t="s">
        <v>22903</v>
      </c>
      <c r="C22916" s="18">
        <v>280.07326620054471</v>
      </c>
      <c r="D22916" s="1"/>
      <c r="E22916" s="1">
        <v>29</v>
      </c>
      <c r="F22916" s="1">
        <v>7</v>
      </c>
      <c r="G22916" s="1">
        <v>0</v>
      </c>
      <c r="H22916" s="1">
        <v>22</v>
      </c>
      <c r="I22916" s="15">
        <v>0.2413793103448276</v>
      </c>
      <c r="J22916">
        <f t="shared" ref="J22916:J22931" si="358">IF(E22916&lt;=30,40,20)</f>
        <v>40</v>
      </c>
    </row>
    <row r="22917" spans="1:10" x14ac:dyDescent="0.3">
      <c r="A22917" t="s">
        <v>22973</v>
      </c>
      <c r="C22917" s="18">
        <v>279.90506180060186</v>
      </c>
      <c r="D22917" s="1"/>
      <c r="E22917" s="1">
        <v>88</v>
      </c>
      <c r="F22917" s="1">
        <v>25</v>
      </c>
      <c r="G22917" s="1">
        <v>1</v>
      </c>
      <c r="H22917" s="1">
        <v>62</v>
      </c>
      <c r="I22917" s="15">
        <v>0.28977272727272729</v>
      </c>
      <c r="J22917">
        <f t="shared" si="358"/>
        <v>20</v>
      </c>
    </row>
    <row r="22918" spans="1:10" x14ac:dyDescent="0.3">
      <c r="A22918" t="s">
        <v>22956</v>
      </c>
      <c r="C22918" s="18">
        <v>279.71430907380517</v>
      </c>
      <c r="D22918" s="1"/>
      <c r="E22918" s="1">
        <v>29</v>
      </c>
      <c r="F22918" s="1">
        <v>5</v>
      </c>
      <c r="G22918" s="1">
        <v>3</v>
      </c>
      <c r="H22918" s="1">
        <v>21</v>
      </c>
      <c r="I22918" s="15">
        <v>0.22413793103448276</v>
      </c>
      <c r="J22918">
        <f t="shared" si="358"/>
        <v>40</v>
      </c>
    </row>
    <row r="22919" spans="1:10" x14ac:dyDescent="0.3">
      <c r="A22919" t="s">
        <v>22957</v>
      </c>
      <c r="C22919" s="18">
        <v>279.65628034089536</v>
      </c>
      <c r="D22919" s="1"/>
      <c r="E22919" s="1">
        <v>17</v>
      </c>
      <c r="F22919" s="1">
        <v>1</v>
      </c>
      <c r="G22919" s="1">
        <v>0</v>
      </c>
      <c r="H22919" s="1">
        <v>16</v>
      </c>
      <c r="I22919" s="15">
        <v>5.8823529411764705E-2</v>
      </c>
      <c r="J22919">
        <f t="shared" si="358"/>
        <v>40</v>
      </c>
    </row>
    <row r="22920" spans="1:10" x14ac:dyDescent="0.3">
      <c r="A22920" t="s">
        <v>23049</v>
      </c>
      <c r="C22920" s="18">
        <v>278.80869626004716</v>
      </c>
      <c r="D22920" s="1"/>
      <c r="E22920" s="1">
        <v>38</v>
      </c>
      <c r="F22920" s="1">
        <v>7</v>
      </c>
      <c r="G22920" s="1">
        <v>1</v>
      </c>
      <c r="H22920" s="1">
        <v>30</v>
      </c>
      <c r="I22920" s="15">
        <v>0.19736842105263158</v>
      </c>
      <c r="J22920">
        <f t="shared" si="358"/>
        <v>20</v>
      </c>
    </row>
    <row r="22921" spans="1:10" x14ac:dyDescent="0.3">
      <c r="A22921" t="s">
        <v>22964</v>
      </c>
      <c r="C22921" s="18">
        <v>278.48008730656323</v>
      </c>
      <c r="D22921" s="1"/>
      <c r="E22921" s="1">
        <v>50</v>
      </c>
      <c r="F22921" s="1">
        <v>13</v>
      </c>
      <c r="G22921" s="1">
        <v>1</v>
      </c>
      <c r="H22921" s="1">
        <v>36</v>
      </c>
      <c r="I22921" s="15">
        <v>0.27</v>
      </c>
      <c r="J22921">
        <f t="shared" si="358"/>
        <v>20</v>
      </c>
    </row>
    <row r="22922" spans="1:10" x14ac:dyDescent="0.3">
      <c r="A22922" t="s">
        <v>22962</v>
      </c>
      <c r="C22922" s="18">
        <v>278.32033087163387</v>
      </c>
      <c r="D22922" s="1"/>
      <c r="E22922" s="1">
        <v>16</v>
      </c>
      <c r="F22922" s="1">
        <v>1</v>
      </c>
      <c r="G22922" s="1">
        <v>0</v>
      </c>
      <c r="H22922" s="1">
        <v>15</v>
      </c>
      <c r="I22922" s="15">
        <v>6.25E-2</v>
      </c>
      <c r="J22922">
        <f t="shared" si="358"/>
        <v>40</v>
      </c>
    </row>
    <row r="22923" spans="1:10" x14ac:dyDescent="0.3">
      <c r="A22923" t="s">
        <v>22963</v>
      </c>
      <c r="C22923" s="18">
        <v>278.1813803739463</v>
      </c>
      <c r="D22923" s="1"/>
      <c r="E22923" s="1">
        <v>72</v>
      </c>
      <c r="F22923" s="1">
        <v>19</v>
      </c>
      <c r="G22923" s="1">
        <v>0</v>
      </c>
      <c r="H22923" s="1">
        <v>53</v>
      </c>
      <c r="I22923" s="15">
        <v>0.2638888888888889</v>
      </c>
      <c r="J22923">
        <f t="shared" si="358"/>
        <v>20</v>
      </c>
    </row>
    <row r="22924" spans="1:10" x14ac:dyDescent="0.3">
      <c r="A22924" t="s">
        <v>22969</v>
      </c>
      <c r="C22924" s="18">
        <v>277.96807212559884</v>
      </c>
      <c r="D22924" s="1"/>
      <c r="E22924" s="1">
        <v>24</v>
      </c>
      <c r="F22924" s="1">
        <v>4</v>
      </c>
      <c r="G22924" s="1">
        <v>1</v>
      </c>
      <c r="H22924" s="1">
        <v>19</v>
      </c>
      <c r="I22924" s="15">
        <v>0.1875</v>
      </c>
      <c r="J22924">
        <f t="shared" si="358"/>
        <v>40</v>
      </c>
    </row>
    <row r="22925" spans="1:10" x14ac:dyDescent="0.3">
      <c r="A22925" t="s">
        <v>22965</v>
      </c>
      <c r="C22925" s="18">
        <v>277.80187972590892</v>
      </c>
      <c r="D22925" s="1"/>
      <c r="E22925" s="1">
        <v>24</v>
      </c>
      <c r="F22925" s="1">
        <v>4</v>
      </c>
      <c r="G22925" s="1">
        <v>0</v>
      </c>
      <c r="H22925" s="1">
        <v>20</v>
      </c>
      <c r="I22925" s="15">
        <v>0.16666666666666666</v>
      </c>
      <c r="J22925">
        <f t="shared" si="358"/>
        <v>40</v>
      </c>
    </row>
    <row r="22926" spans="1:10" x14ac:dyDescent="0.3">
      <c r="A22926" t="s">
        <v>22966</v>
      </c>
      <c r="C22926" s="18">
        <v>277.73411039223583</v>
      </c>
      <c r="D22926" s="1"/>
      <c r="E22926" s="1">
        <v>39</v>
      </c>
      <c r="F22926" s="1">
        <v>10</v>
      </c>
      <c r="G22926" s="1">
        <v>0</v>
      </c>
      <c r="H22926" s="1">
        <v>29</v>
      </c>
      <c r="I22926" s="15">
        <v>0.25641025641025639</v>
      </c>
      <c r="J22926">
        <f t="shared" si="358"/>
        <v>20</v>
      </c>
    </row>
    <row r="22927" spans="1:10" x14ac:dyDescent="0.3">
      <c r="A22927" t="s">
        <v>22967</v>
      </c>
      <c r="C22927" s="18">
        <v>277.6201837454779</v>
      </c>
      <c r="D22927" s="1"/>
      <c r="E22927" s="1">
        <v>17</v>
      </c>
      <c r="F22927" s="1">
        <v>1</v>
      </c>
      <c r="G22927" s="1">
        <v>0</v>
      </c>
      <c r="H22927" s="1">
        <v>16</v>
      </c>
      <c r="I22927" s="15">
        <v>5.8823529411764705E-2</v>
      </c>
      <c r="J22927">
        <f t="shared" si="358"/>
        <v>40</v>
      </c>
    </row>
    <row r="22928" spans="1:10" x14ac:dyDescent="0.3">
      <c r="A22928" t="s">
        <v>22968</v>
      </c>
      <c r="C22928" s="18">
        <v>277.46797700774414</v>
      </c>
      <c r="D22928" s="1"/>
      <c r="E22928" s="1">
        <v>18</v>
      </c>
      <c r="F22928" s="1">
        <v>2</v>
      </c>
      <c r="G22928" s="1">
        <v>0</v>
      </c>
      <c r="H22928" s="1">
        <v>16</v>
      </c>
      <c r="I22928" s="15">
        <v>0.1111111111111111</v>
      </c>
      <c r="J22928">
        <f t="shared" si="358"/>
        <v>40</v>
      </c>
    </row>
    <row r="22929" spans="1:10" x14ac:dyDescent="0.3">
      <c r="A22929" t="s">
        <v>22974</v>
      </c>
      <c r="C22929" s="18">
        <v>277.42757780189754</v>
      </c>
      <c r="D22929" s="1"/>
      <c r="E22929" s="1">
        <v>26</v>
      </c>
      <c r="F22929" s="1">
        <v>4</v>
      </c>
      <c r="G22929" s="1">
        <v>1</v>
      </c>
      <c r="H22929" s="1">
        <v>21</v>
      </c>
      <c r="I22929" s="15">
        <v>0.17307692307692307</v>
      </c>
      <c r="J22929">
        <f t="shared" si="358"/>
        <v>40</v>
      </c>
    </row>
    <row r="22930" spans="1:10" x14ac:dyDescent="0.3">
      <c r="A22930" t="s">
        <v>22970</v>
      </c>
      <c r="C22930" s="18">
        <v>277.32656996150121</v>
      </c>
      <c r="D22930" s="1"/>
      <c r="E22930" s="1">
        <v>20</v>
      </c>
      <c r="F22930" s="1">
        <v>3</v>
      </c>
      <c r="G22930" s="1">
        <v>0</v>
      </c>
      <c r="H22930" s="1">
        <v>17</v>
      </c>
      <c r="I22930" s="15">
        <v>0.15</v>
      </c>
      <c r="J22930">
        <f t="shared" si="358"/>
        <v>40</v>
      </c>
    </row>
    <row r="22931" spans="1:10" x14ac:dyDescent="0.3">
      <c r="A22931" t="s">
        <v>22911</v>
      </c>
      <c r="C22931" s="18">
        <v>273.23824919733028</v>
      </c>
      <c r="D22931" s="1"/>
      <c r="E22931" s="1">
        <v>66</v>
      </c>
      <c r="F22931" s="1">
        <v>16</v>
      </c>
      <c r="G22931" s="1">
        <v>1</v>
      </c>
      <c r="H22931" s="1">
        <v>49</v>
      </c>
      <c r="I22931" s="15">
        <v>0.25</v>
      </c>
      <c r="J22931">
        <f t="shared" si="358"/>
        <v>20</v>
      </c>
    </row>
    <row r="22932" spans="1:10" x14ac:dyDescent="0.3">
      <c r="A22932" t="s">
        <v>22971</v>
      </c>
      <c r="C22932">
        <v>259.38151087065592</v>
      </c>
      <c r="E22932" s="1">
        <v>33</v>
      </c>
      <c r="F22932" s="1">
        <v>6</v>
      </c>
      <c r="G22932" s="1">
        <v>0</v>
      </c>
      <c r="H22932" s="1">
        <v>27</v>
      </c>
      <c r="I22932" s="1">
        <v>0.18181818181818182</v>
      </c>
    </row>
    <row r="22933" spans="1:10" x14ac:dyDescent="0.3">
      <c r="A22933" t="s">
        <v>22980</v>
      </c>
      <c r="C22933">
        <v>276.04084778800967</v>
      </c>
      <c r="E22933" s="1">
        <v>50</v>
      </c>
      <c r="F22933" s="1">
        <v>11</v>
      </c>
      <c r="G22933" s="1">
        <v>1</v>
      </c>
      <c r="H22933" s="1">
        <v>38</v>
      </c>
      <c r="I22933" s="1">
        <v>0.23</v>
      </c>
    </row>
    <row r="22934" spans="1:10" x14ac:dyDescent="0.3">
      <c r="A22934" t="s">
        <v>22977</v>
      </c>
      <c r="C22934">
        <v>275.46082821558309</v>
      </c>
      <c r="E22934" s="1">
        <v>21</v>
      </c>
      <c r="F22934" s="1">
        <v>3</v>
      </c>
      <c r="G22934" s="1">
        <v>0</v>
      </c>
      <c r="H22934" s="1">
        <v>18</v>
      </c>
      <c r="I22934" s="1">
        <v>0.14285714285714285</v>
      </c>
    </row>
    <row r="22935" spans="1:10" x14ac:dyDescent="0.3">
      <c r="A22935" t="s">
        <v>22979</v>
      </c>
      <c r="C22935">
        <v>275.33921542528793</v>
      </c>
      <c r="E22935" s="1">
        <v>28</v>
      </c>
      <c r="F22935" s="1">
        <v>4</v>
      </c>
      <c r="G22935" s="1">
        <v>2</v>
      </c>
      <c r="H22935" s="1">
        <v>22</v>
      </c>
      <c r="I22935" s="1">
        <v>0.17857142857142858</v>
      </c>
    </row>
    <row r="22936" spans="1:10" x14ac:dyDescent="0.3">
      <c r="A22936" t="s">
        <v>22976</v>
      </c>
      <c r="C22936">
        <v>275.01186283257317</v>
      </c>
      <c r="E22936" s="1">
        <v>81</v>
      </c>
      <c r="F22936" s="1">
        <v>22</v>
      </c>
      <c r="G22936" s="1">
        <v>0</v>
      </c>
      <c r="H22936" s="1">
        <v>59</v>
      </c>
      <c r="I22936" s="1">
        <v>0.27160493827160492</v>
      </c>
    </row>
    <row r="22937" spans="1:10" x14ac:dyDescent="0.3">
      <c r="A22937" t="s">
        <v>22981</v>
      </c>
      <c r="C22937">
        <v>274.91690994334709</v>
      </c>
      <c r="E22937" s="1">
        <v>20</v>
      </c>
      <c r="F22937" s="1">
        <v>2</v>
      </c>
      <c r="G22937" s="1">
        <v>0</v>
      </c>
      <c r="H22937" s="1">
        <v>18</v>
      </c>
      <c r="I22937" s="1">
        <v>0.1</v>
      </c>
    </row>
    <row r="22938" spans="1:10" x14ac:dyDescent="0.3">
      <c r="A22938" t="s">
        <v>22983</v>
      </c>
      <c r="C22938">
        <v>274.68984766911007</v>
      </c>
      <c r="E22938" s="1">
        <v>18</v>
      </c>
      <c r="F22938" s="1">
        <v>2</v>
      </c>
      <c r="G22938" s="1">
        <v>0</v>
      </c>
      <c r="H22938" s="1">
        <v>16</v>
      </c>
      <c r="I22938" s="1">
        <v>0.1111111111111111</v>
      </c>
    </row>
    <row r="22939" spans="1:10" x14ac:dyDescent="0.3">
      <c r="A22939" t="s">
        <v>22984</v>
      </c>
      <c r="C22939">
        <v>274.1375690432991</v>
      </c>
      <c r="E22939" s="1">
        <v>14</v>
      </c>
      <c r="F22939" s="1">
        <v>0</v>
      </c>
      <c r="G22939" s="1">
        <v>0</v>
      </c>
      <c r="H22939" s="1">
        <v>14</v>
      </c>
      <c r="I22939" s="1">
        <v>0</v>
      </c>
    </row>
    <row r="22940" spans="1:10" x14ac:dyDescent="0.3">
      <c r="A22940" t="s">
        <v>22985</v>
      </c>
      <c r="C22940">
        <v>274.06203737194772</v>
      </c>
      <c r="E22940" s="1">
        <v>15</v>
      </c>
      <c r="F22940" s="1">
        <v>0</v>
      </c>
      <c r="G22940" s="1">
        <v>0</v>
      </c>
      <c r="H22940" s="1">
        <v>15</v>
      </c>
      <c r="I22940" s="1">
        <v>0</v>
      </c>
    </row>
    <row r="22941" spans="1:10" x14ac:dyDescent="0.3">
      <c r="A22941" t="s">
        <v>22986</v>
      </c>
      <c r="C22941">
        <v>273.86648333586794</v>
      </c>
      <c r="E22941" s="1">
        <v>37</v>
      </c>
      <c r="F22941" s="1">
        <v>8</v>
      </c>
      <c r="G22941" s="1">
        <v>0</v>
      </c>
      <c r="H22941" s="1">
        <v>29</v>
      </c>
      <c r="I22941" s="1">
        <v>0.21621621621621623</v>
      </c>
    </row>
    <row r="22942" spans="1:10" x14ac:dyDescent="0.3">
      <c r="A22942" t="s">
        <v>22987</v>
      </c>
      <c r="C22942">
        <v>273.20145559607067</v>
      </c>
      <c r="E22942" s="1">
        <v>59</v>
      </c>
      <c r="F22942" s="1">
        <v>15</v>
      </c>
      <c r="G22942" s="1">
        <v>2</v>
      </c>
      <c r="H22942" s="1">
        <v>42</v>
      </c>
      <c r="I22942" s="1">
        <v>0.2711864406779661</v>
      </c>
    </row>
    <row r="22943" spans="1:10" x14ac:dyDescent="0.3">
      <c r="A22943" t="s">
        <v>22988</v>
      </c>
      <c r="C22943">
        <v>272.04678672671588</v>
      </c>
      <c r="E22943" s="1">
        <v>21</v>
      </c>
      <c r="F22943" s="1">
        <v>2</v>
      </c>
      <c r="G22943" s="1">
        <v>1</v>
      </c>
      <c r="H22943" s="1">
        <v>18</v>
      </c>
      <c r="I22943" s="1">
        <v>0.11904761904761904</v>
      </c>
    </row>
    <row r="22944" spans="1:10" x14ac:dyDescent="0.3">
      <c r="A22944" t="s">
        <v>23078</v>
      </c>
      <c r="C22944">
        <v>271.94888296998016</v>
      </c>
      <c r="E22944" s="1">
        <v>78</v>
      </c>
      <c r="F22944" s="1">
        <v>19</v>
      </c>
      <c r="G22944" s="1">
        <v>2</v>
      </c>
      <c r="H22944" s="1">
        <v>57</v>
      </c>
      <c r="I22944" s="1">
        <v>0.25641025641025639</v>
      </c>
    </row>
    <row r="22945" spans="1:9" x14ac:dyDescent="0.3">
      <c r="A22945" t="s">
        <v>22989</v>
      </c>
      <c r="C22945">
        <v>271.86996999510683</v>
      </c>
      <c r="E22945" s="1">
        <v>93</v>
      </c>
      <c r="F22945" s="1">
        <v>23</v>
      </c>
      <c r="G22945" s="1">
        <v>2</v>
      </c>
      <c r="H22945" s="1">
        <v>68</v>
      </c>
      <c r="I22945" s="1">
        <v>0.25806451612903225</v>
      </c>
    </row>
    <row r="22946" spans="1:9" x14ac:dyDescent="0.3">
      <c r="A22946" t="s">
        <v>23000</v>
      </c>
      <c r="C22946">
        <v>271.6866940064736</v>
      </c>
      <c r="E22946" s="1">
        <v>39</v>
      </c>
      <c r="F22946" s="1">
        <v>9</v>
      </c>
      <c r="G22946" s="1">
        <v>1</v>
      </c>
      <c r="H22946" s="1">
        <v>29</v>
      </c>
      <c r="I22946" s="1">
        <v>0.24358974358974358</v>
      </c>
    </row>
    <row r="22947" spans="1:9" x14ac:dyDescent="0.3">
      <c r="A22947" t="s">
        <v>22878</v>
      </c>
      <c r="C22947">
        <v>271.44353082118641</v>
      </c>
      <c r="E22947" s="1">
        <v>18</v>
      </c>
      <c r="F22947" s="1">
        <v>2</v>
      </c>
      <c r="G22947" s="1">
        <v>0</v>
      </c>
      <c r="H22947" s="1">
        <v>16</v>
      </c>
      <c r="I22947" s="1">
        <v>0.1111111111111111</v>
      </c>
    </row>
    <row r="22948" spans="1:9" x14ac:dyDescent="0.3">
      <c r="A22948" t="s">
        <v>22990</v>
      </c>
      <c r="C22948">
        <v>271.38460974918138</v>
      </c>
      <c r="E22948" s="1">
        <v>44</v>
      </c>
      <c r="F22948" s="1">
        <v>10</v>
      </c>
      <c r="G22948" s="1">
        <v>0</v>
      </c>
      <c r="H22948" s="1">
        <v>34</v>
      </c>
      <c r="I22948" s="1">
        <v>0.22727272727272727</v>
      </c>
    </row>
    <row r="22949" spans="1:9" x14ac:dyDescent="0.3">
      <c r="A22949" t="s">
        <v>22991</v>
      </c>
      <c r="C22949">
        <v>271.23729359561048</v>
      </c>
      <c r="E22949" s="1">
        <v>19</v>
      </c>
      <c r="F22949" s="1">
        <v>2</v>
      </c>
      <c r="G22949" s="1">
        <v>0</v>
      </c>
      <c r="H22949" s="1">
        <v>17</v>
      </c>
      <c r="I22949" s="1">
        <v>0.10526315789473684</v>
      </c>
    </row>
    <row r="22950" spans="1:9" x14ac:dyDescent="0.3">
      <c r="A22950" t="s">
        <v>22992</v>
      </c>
      <c r="C22950">
        <v>270.82473237581962</v>
      </c>
      <c r="E22950" s="1">
        <v>31</v>
      </c>
      <c r="F22950" s="1">
        <v>6</v>
      </c>
      <c r="G22950" s="1">
        <v>0</v>
      </c>
      <c r="H22950" s="1">
        <v>25</v>
      </c>
      <c r="I22950" s="1">
        <v>0.19354838709677419</v>
      </c>
    </row>
    <row r="22951" spans="1:9" x14ac:dyDescent="0.3">
      <c r="A22951" t="s">
        <v>19558</v>
      </c>
      <c r="C22951">
        <v>270.76582452500458</v>
      </c>
      <c r="E22951" s="1">
        <v>63</v>
      </c>
      <c r="F22951" s="1">
        <v>17</v>
      </c>
      <c r="G22951" s="1">
        <v>3</v>
      </c>
      <c r="H22951" s="1">
        <v>43</v>
      </c>
      <c r="I22951" s="1">
        <v>0.29365079365079366</v>
      </c>
    </row>
    <row r="22952" spans="1:9" x14ac:dyDescent="0.3">
      <c r="A22952" t="s">
        <v>22993</v>
      </c>
      <c r="C22952">
        <v>270.71606570553439</v>
      </c>
      <c r="E22952" s="1">
        <v>23</v>
      </c>
      <c r="F22952" s="1">
        <v>3</v>
      </c>
      <c r="G22952" s="1">
        <v>0</v>
      </c>
      <c r="H22952" s="1">
        <v>20</v>
      </c>
      <c r="I22952" s="1">
        <v>0.13043478260869565</v>
      </c>
    </row>
    <row r="22953" spans="1:9" x14ac:dyDescent="0.3">
      <c r="A22953" t="s">
        <v>22997</v>
      </c>
      <c r="C22953">
        <v>269.65285314056757</v>
      </c>
      <c r="E22953" s="1">
        <v>20</v>
      </c>
      <c r="F22953" s="1">
        <v>0</v>
      </c>
      <c r="G22953" s="1">
        <v>3</v>
      </c>
      <c r="H22953" s="1">
        <v>17</v>
      </c>
      <c r="I22953" s="1">
        <v>7.4999999999999997E-2</v>
      </c>
    </row>
    <row r="22954" spans="1:9" x14ac:dyDescent="0.3">
      <c r="A22954" t="s">
        <v>22998</v>
      </c>
      <c r="C22954">
        <v>269.63258345350943</v>
      </c>
      <c r="E22954" s="1">
        <v>16</v>
      </c>
      <c r="F22954" s="1">
        <v>0</v>
      </c>
      <c r="G22954" s="1">
        <v>1</v>
      </c>
      <c r="H22954" s="1">
        <v>15</v>
      </c>
      <c r="I22954" s="1">
        <v>3.125E-2</v>
      </c>
    </row>
    <row r="22955" spans="1:9" x14ac:dyDescent="0.3">
      <c r="A22955" t="s">
        <v>22999</v>
      </c>
      <c r="C22955">
        <v>269.58228214673119</v>
      </c>
      <c r="E22955" s="1">
        <v>24</v>
      </c>
      <c r="F22955" s="1">
        <v>1</v>
      </c>
      <c r="G22955" s="1">
        <v>0</v>
      </c>
      <c r="H22955" s="1">
        <v>23</v>
      </c>
      <c r="I22955" s="1">
        <v>4.1666666666666664E-2</v>
      </c>
    </row>
    <row r="22956" spans="1:9" x14ac:dyDescent="0.3">
      <c r="A22956" t="s">
        <v>22365</v>
      </c>
      <c r="C22956">
        <v>269.21344407551879</v>
      </c>
      <c r="E22956" s="1">
        <v>36</v>
      </c>
      <c r="F22956" s="1">
        <v>8</v>
      </c>
      <c r="G22956" s="1">
        <v>1</v>
      </c>
      <c r="H22956" s="1">
        <v>27</v>
      </c>
      <c r="I22956" s="1">
        <v>0.2361111111111111</v>
      </c>
    </row>
    <row r="22957" spans="1:9" x14ac:dyDescent="0.3">
      <c r="A22957" t="s">
        <v>23004</v>
      </c>
      <c r="C22957">
        <v>268.36372380381522</v>
      </c>
      <c r="E22957" s="1">
        <v>81</v>
      </c>
      <c r="F22957" s="1">
        <v>23</v>
      </c>
      <c r="G22957" s="1">
        <v>0</v>
      </c>
      <c r="H22957" s="1">
        <v>58</v>
      </c>
      <c r="I22957" s="1">
        <v>0.2839506172839506</v>
      </c>
    </row>
    <row r="22958" spans="1:9" x14ac:dyDescent="0.3">
      <c r="A22958" t="s">
        <v>23006</v>
      </c>
      <c r="C22958">
        <v>268.32641733160347</v>
      </c>
      <c r="E22958" s="1">
        <v>26</v>
      </c>
      <c r="F22958" s="1">
        <v>3</v>
      </c>
      <c r="G22958" s="1">
        <v>1</v>
      </c>
      <c r="H22958" s="1">
        <v>22</v>
      </c>
      <c r="I22958" s="1">
        <v>0.13461538461538461</v>
      </c>
    </row>
    <row r="22959" spans="1:9" x14ac:dyDescent="0.3">
      <c r="A22959" t="s">
        <v>23002</v>
      </c>
      <c r="C22959">
        <v>267.64641826441351</v>
      </c>
      <c r="E22959" s="1">
        <v>24</v>
      </c>
      <c r="F22959" s="1">
        <v>4</v>
      </c>
      <c r="G22959" s="1">
        <v>0</v>
      </c>
      <c r="H22959" s="1">
        <v>20</v>
      </c>
      <c r="I22959" s="1">
        <v>0.16666666666666666</v>
      </c>
    </row>
    <row r="22960" spans="1:9" x14ac:dyDescent="0.3">
      <c r="A22960" t="s">
        <v>23003</v>
      </c>
      <c r="C22960">
        <v>267.42797805192828</v>
      </c>
      <c r="E22960" s="1">
        <v>35</v>
      </c>
      <c r="F22960" s="1">
        <v>8</v>
      </c>
      <c r="G22960" s="1">
        <v>0</v>
      </c>
      <c r="H22960" s="1">
        <v>27</v>
      </c>
      <c r="I22960" s="1">
        <v>0.22857142857142856</v>
      </c>
    </row>
    <row r="22961" spans="1:9" x14ac:dyDescent="0.3">
      <c r="A22961" t="s">
        <v>23005</v>
      </c>
      <c r="C22961">
        <v>267.16493816298373</v>
      </c>
      <c r="E22961" s="1">
        <v>28</v>
      </c>
      <c r="F22961" s="1">
        <v>5</v>
      </c>
      <c r="G22961" s="1">
        <v>0</v>
      </c>
      <c r="H22961" s="1">
        <v>23</v>
      </c>
      <c r="I22961" s="1">
        <v>0.17857142857142858</v>
      </c>
    </row>
    <row r="22962" spans="1:9" x14ac:dyDescent="0.3">
      <c r="A22962" t="s">
        <v>23007</v>
      </c>
      <c r="C22962">
        <v>266.97348213908487</v>
      </c>
      <c r="E22962" s="1">
        <v>21</v>
      </c>
      <c r="F22962" s="1">
        <v>1</v>
      </c>
      <c r="G22962" s="1">
        <v>1</v>
      </c>
      <c r="H22962" s="1">
        <v>19</v>
      </c>
      <c r="I22962" s="1">
        <v>7.1428571428571425E-2</v>
      </c>
    </row>
    <row r="22963" spans="1:9" x14ac:dyDescent="0.3">
      <c r="A22963" t="s">
        <v>23008</v>
      </c>
      <c r="C22963">
        <v>266.88167903793169</v>
      </c>
      <c r="E22963" s="1">
        <v>50</v>
      </c>
      <c r="F22963" s="1">
        <v>14</v>
      </c>
      <c r="G22963" s="1">
        <v>0</v>
      </c>
      <c r="H22963" s="1">
        <v>36</v>
      </c>
      <c r="I22963" s="1">
        <v>0.28000000000000003</v>
      </c>
    </row>
    <row r="22964" spans="1:9" x14ac:dyDescent="0.3">
      <c r="A22964" t="s">
        <v>22847</v>
      </c>
      <c r="C22964">
        <v>266.17627128953183</v>
      </c>
      <c r="E22964" s="1">
        <v>49</v>
      </c>
      <c r="F22964" s="1">
        <v>13</v>
      </c>
      <c r="G22964" s="1">
        <v>1</v>
      </c>
      <c r="H22964" s="1">
        <v>35</v>
      </c>
      <c r="I22964" s="1">
        <v>0.27551020408163263</v>
      </c>
    </row>
    <row r="22965" spans="1:9" x14ac:dyDescent="0.3">
      <c r="A22965" t="s">
        <v>23001</v>
      </c>
      <c r="C22965">
        <v>265.73824823007652</v>
      </c>
      <c r="E22965" s="1">
        <v>17</v>
      </c>
      <c r="F22965" s="1">
        <v>0</v>
      </c>
      <c r="G22965" s="1">
        <v>1</v>
      </c>
      <c r="H22965" s="1">
        <v>16</v>
      </c>
      <c r="I22965" s="1">
        <v>2.9411764705882353E-2</v>
      </c>
    </row>
    <row r="22966" spans="1:9" x14ac:dyDescent="0.3">
      <c r="A22966" t="s">
        <v>23013</v>
      </c>
      <c r="C22966">
        <v>265.30178408302629</v>
      </c>
      <c r="E22966" s="1">
        <v>36</v>
      </c>
      <c r="F22966" s="1">
        <v>1</v>
      </c>
      <c r="G22966" s="1">
        <v>1</v>
      </c>
      <c r="H22966" s="1">
        <v>34</v>
      </c>
      <c r="I22966" s="1">
        <v>4.1666666666666664E-2</v>
      </c>
    </row>
    <row r="22967" spans="1:9" x14ac:dyDescent="0.3">
      <c r="A22967" t="s">
        <v>23012</v>
      </c>
      <c r="C22967">
        <v>265.24190023684633</v>
      </c>
      <c r="E22967" s="1">
        <v>21</v>
      </c>
      <c r="F22967" s="1">
        <v>1</v>
      </c>
      <c r="G22967" s="1">
        <v>2</v>
      </c>
      <c r="H22967" s="1">
        <v>18</v>
      </c>
      <c r="I22967" s="1">
        <v>9.5238095238095233E-2</v>
      </c>
    </row>
    <row r="22968" spans="1:9" x14ac:dyDescent="0.3">
      <c r="A22968" t="s">
        <v>23014</v>
      </c>
      <c r="C22968">
        <v>264.98677535130821</v>
      </c>
      <c r="E22968" s="1">
        <v>28</v>
      </c>
      <c r="F22968" s="1">
        <v>5</v>
      </c>
      <c r="G22968" s="1">
        <v>1</v>
      </c>
      <c r="H22968" s="1">
        <v>22</v>
      </c>
      <c r="I22968" s="1">
        <v>0.19642857142857142</v>
      </c>
    </row>
    <row r="22969" spans="1:9" x14ac:dyDescent="0.3">
      <c r="A22969" t="s">
        <v>22540</v>
      </c>
      <c r="C22969">
        <v>264.76231845011716</v>
      </c>
      <c r="E22969" s="1">
        <v>20</v>
      </c>
      <c r="F22969" s="1">
        <v>1</v>
      </c>
      <c r="G22969" s="1">
        <v>0</v>
      </c>
      <c r="H22969" s="1">
        <v>19</v>
      </c>
      <c r="I22969" s="1">
        <v>0.05</v>
      </c>
    </row>
    <row r="22970" spans="1:9" x14ac:dyDescent="0.3">
      <c r="A22970" t="s">
        <v>22948</v>
      </c>
      <c r="C22970">
        <v>264.53424926601758</v>
      </c>
      <c r="E22970" s="1">
        <v>38</v>
      </c>
      <c r="F22970" s="1">
        <v>8</v>
      </c>
      <c r="G22970" s="1">
        <v>2</v>
      </c>
      <c r="H22970" s="1">
        <v>28</v>
      </c>
      <c r="I22970" s="1">
        <v>0.23684210526315788</v>
      </c>
    </row>
    <row r="22971" spans="1:9" x14ac:dyDescent="0.3">
      <c r="A22971" t="s">
        <v>23016</v>
      </c>
      <c r="C22971">
        <v>264.2950132808478</v>
      </c>
      <c r="E22971" s="1">
        <v>20</v>
      </c>
      <c r="F22971" s="1">
        <v>2</v>
      </c>
      <c r="G22971" s="1">
        <v>0</v>
      </c>
      <c r="H22971" s="1">
        <v>18</v>
      </c>
      <c r="I22971" s="1">
        <v>0.1</v>
      </c>
    </row>
    <row r="22972" spans="1:9" x14ac:dyDescent="0.3">
      <c r="A22972" t="s">
        <v>23015</v>
      </c>
      <c r="C22972">
        <v>263.41870899128935</v>
      </c>
      <c r="E22972" s="1">
        <v>25</v>
      </c>
      <c r="F22972" s="1">
        <v>4</v>
      </c>
      <c r="G22972" s="1">
        <v>0</v>
      </c>
      <c r="H22972" s="1">
        <v>21</v>
      </c>
      <c r="I22972" s="1">
        <v>0.16</v>
      </c>
    </row>
    <row r="22973" spans="1:9" x14ac:dyDescent="0.3">
      <c r="A22973" t="s">
        <v>23020</v>
      </c>
      <c r="C22973">
        <v>263.39576870719719</v>
      </c>
      <c r="E22973" s="1">
        <v>55</v>
      </c>
      <c r="F22973" s="1">
        <v>18</v>
      </c>
      <c r="G22973" s="1">
        <v>0</v>
      </c>
      <c r="H22973" s="1">
        <v>37</v>
      </c>
      <c r="I22973" s="1">
        <v>0.32727272727272727</v>
      </c>
    </row>
    <row r="22974" spans="1:9" x14ac:dyDescent="0.3">
      <c r="A22974" t="s">
        <v>23018</v>
      </c>
      <c r="C22974">
        <v>263.18797737922847</v>
      </c>
      <c r="E22974" s="1">
        <v>49</v>
      </c>
      <c r="F22974" s="1">
        <v>11</v>
      </c>
      <c r="G22974" s="1">
        <v>1</v>
      </c>
      <c r="H22974" s="1">
        <v>37</v>
      </c>
      <c r="I22974" s="1">
        <v>0.23469387755102042</v>
      </c>
    </row>
    <row r="22975" spans="1:9" x14ac:dyDescent="0.3">
      <c r="A22975" t="s">
        <v>23017</v>
      </c>
      <c r="C22975">
        <v>263.07140316120172</v>
      </c>
      <c r="E22975" s="1">
        <v>29</v>
      </c>
      <c r="F22975" s="1">
        <v>5</v>
      </c>
      <c r="G22975" s="1">
        <v>1</v>
      </c>
      <c r="H22975" s="1">
        <v>23</v>
      </c>
      <c r="I22975" s="1">
        <v>0.18965517241379309</v>
      </c>
    </row>
    <row r="22976" spans="1:9" x14ac:dyDescent="0.3">
      <c r="A22976" t="s">
        <v>23024</v>
      </c>
      <c r="C22976">
        <v>262.98275173870331</v>
      </c>
      <c r="E22976" s="1">
        <v>28</v>
      </c>
      <c r="F22976" s="1">
        <v>5</v>
      </c>
      <c r="G22976" s="1">
        <v>0</v>
      </c>
      <c r="H22976" s="1">
        <v>23</v>
      </c>
      <c r="I22976" s="1">
        <v>0.17857142857142858</v>
      </c>
    </row>
    <row r="22977" spans="1:9" x14ac:dyDescent="0.3">
      <c r="A22977" t="s">
        <v>23022</v>
      </c>
      <c r="C22977">
        <v>262.81287407372071</v>
      </c>
      <c r="E22977" s="1">
        <v>35</v>
      </c>
      <c r="F22977" s="1">
        <v>6</v>
      </c>
      <c r="G22977" s="1">
        <v>1</v>
      </c>
      <c r="H22977" s="1">
        <v>28</v>
      </c>
      <c r="I22977" s="1">
        <v>0.18571428571428572</v>
      </c>
    </row>
    <row r="22978" spans="1:9" x14ac:dyDescent="0.3">
      <c r="A22978" t="s">
        <v>23019</v>
      </c>
      <c r="C22978">
        <v>262.24519431492513</v>
      </c>
      <c r="E22978" s="1">
        <v>86</v>
      </c>
      <c r="F22978" s="1">
        <v>21</v>
      </c>
      <c r="G22978" s="1">
        <v>2</v>
      </c>
      <c r="H22978" s="1">
        <v>63</v>
      </c>
      <c r="I22978" s="1">
        <v>0.2558139534883721</v>
      </c>
    </row>
    <row r="22979" spans="1:9" x14ac:dyDescent="0.3">
      <c r="A22979" t="s">
        <v>23050</v>
      </c>
      <c r="C22979">
        <v>262.11829876524291</v>
      </c>
      <c r="E22979" s="1">
        <v>77</v>
      </c>
      <c r="F22979" s="1">
        <v>15</v>
      </c>
      <c r="G22979" s="1">
        <v>1</v>
      </c>
      <c r="H22979" s="1">
        <v>61</v>
      </c>
      <c r="I22979" s="1">
        <v>0.20129870129870131</v>
      </c>
    </row>
    <row r="22980" spans="1:9" x14ac:dyDescent="0.3">
      <c r="A22980" t="s">
        <v>23021</v>
      </c>
      <c r="C22980">
        <v>261.42511564659799</v>
      </c>
      <c r="E22980" s="1">
        <v>23</v>
      </c>
      <c r="F22980" s="1">
        <v>3</v>
      </c>
      <c r="G22980" s="1">
        <v>1</v>
      </c>
      <c r="H22980" s="1">
        <v>19</v>
      </c>
      <c r="I22980" s="1">
        <v>0.15217391304347827</v>
      </c>
    </row>
    <row r="22981" spans="1:9" x14ac:dyDescent="0.3">
      <c r="A22981" t="s">
        <v>23025</v>
      </c>
      <c r="C22981">
        <v>259.46398116761952</v>
      </c>
      <c r="E22981" s="1">
        <v>36</v>
      </c>
      <c r="F22981" s="1">
        <v>9</v>
      </c>
      <c r="G22981" s="1">
        <v>0</v>
      </c>
      <c r="H22981" s="1">
        <v>27</v>
      </c>
      <c r="I22981" s="1">
        <v>0.25</v>
      </c>
    </row>
    <row r="22982" spans="1:9" x14ac:dyDescent="0.3">
      <c r="A22982" t="s">
        <v>23026</v>
      </c>
      <c r="C22982">
        <v>259.34281879243963</v>
      </c>
      <c r="E22982" s="1">
        <v>33</v>
      </c>
      <c r="F22982" s="1">
        <v>5</v>
      </c>
      <c r="G22982" s="1">
        <v>2</v>
      </c>
      <c r="H22982" s="1">
        <v>26</v>
      </c>
      <c r="I22982" s="1">
        <v>0.18181818181818182</v>
      </c>
    </row>
    <row r="22983" spans="1:9" x14ac:dyDescent="0.3">
      <c r="A22983" t="s">
        <v>23030</v>
      </c>
      <c r="C22983">
        <v>259.10542457842587</v>
      </c>
      <c r="E22983" s="1">
        <v>43</v>
      </c>
      <c r="F22983" s="1">
        <v>12</v>
      </c>
      <c r="G22983" s="1">
        <v>0</v>
      </c>
      <c r="H22983" s="1">
        <v>31</v>
      </c>
      <c r="I22983" s="1">
        <v>0.27906976744186046</v>
      </c>
    </row>
    <row r="22984" spans="1:9" x14ac:dyDescent="0.3">
      <c r="A22984" t="s">
        <v>23028</v>
      </c>
      <c r="C22984">
        <v>258.64820586904619</v>
      </c>
      <c r="E22984" s="1">
        <v>17</v>
      </c>
      <c r="F22984" s="1">
        <v>0</v>
      </c>
      <c r="G22984" s="1">
        <v>0</v>
      </c>
      <c r="H22984" s="1">
        <v>17</v>
      </c>
      <c r="I22984" s="1">
        <v>0</v>
      </c>
    </row>
    <row r="22985" spans="1:9" x14ac:dyDescent="0.3">
      <c r="A22985" t="s">
        <v>23029</v>
      </c>
      <c r="C22985">
        <v>258.4479968268837</v>
      </c>
      <c r="E22985" s="1">
        <v>15</v>
      </c>
      <c r="F22985" s="1">
        <v>0</v>
      </c>
      <c r="G22985" s="1">
        <v>0</v>
      </c>
      <c r="H22985" s="1">
        <v>15</v>
      </c>
      <c r="I22985" s="1">
        <v>0</v>
      </c>
    </row>
    <row r="22986" spans="1:9" x14ac:dyDescent="0.3">
      <c r="A22986" t="s">
        <v>23032</v>
      </c>
      <c r="C22986">
        <v>258.04758003635402</v>
      </c>
      <c r="E22986" s="1">
        <v>39</v>
      </c>
      <c r="F22986" s="1">
        <v>7</v>
      </c>
      <c r="G22986" s="1">
        <v>0</v>
      </c>
      <c r="H22986" s="1">
        <v>32</v>
      </c>
      <c r="I22986" s="1">
        <v>0.17948717948717949</v>
      </c>
    </row>
    <row r="22987" spans="1:9" x14ac:dyDescent="0.3">
      <c r="A22987" t="s">
        <v>23033</v>
      </c>
      <c r="C22987">
        <v>257.73277575583097</v>
      </c>
      <c r="E22987" s="1">
        <v>33</v>
      </c>
      <c r="F22987" s="1">
        <v>6</v>
      </c>
      <c r="G22987" s="1">
        <v>1</v>
      </c>
      <c r="H22987" s="1">
        <v>26</v>
      </c>
      <c r="I22987" s="1">
        <v>0.19696969696969696</v>
      </c>
    </row>
    <row r="22988" spans="1:9" x14ac:dyDescent="0.3">
      <c r="A22988" t="s">
        <v>23034</v>
      </c>
      <c r="C22988">
        <v>257.56991497846906</v>
      </c>
      <c r="E22988" s="1">
        <v>17</v>
      </c>
      <c r="F22988" s="1">
        <v>0</v>
      </c>
      <c r="G22988" s="1">
        <v>0</v>
      </c>
      <c r="H22988" s="1">
        <v>17</v>
      </c>
      <c r="I22988" s="1">
        <v>0</v>
      </c>
    </row>
    <row r="22989" spans="1:9" x14ac:dyDescent="0.3">
      <c r="A22989" t="s">
        <v>23035</v>
      </c>
      <c r="C22989">
        <v>257.25941918725329</v>
      </c>
      <c r="E22989" s="1">
        <v>30</v>
      </c>
      <c r="F22989" s="1">
        <v>6</v>
      </c>
      <c r="G22989" s="1">
        <v>0</v>
      </c>
      <c r="H22989" s="1">
        <v>24</v>
      </c>
      <c r="I22989" s="1">
        <v>0.2</v>
      </c>
    </row>
    <row r="22990" spans="1:9" x14ac:dyDescent="0.3">
      <c r="A22990" t="s">
        <v>23039</v>
      </c>
      <c r="C22990">
        <v>256.28009907782979</v>
      </c>
      <c r="E22990" s="1">
        <v>89</v>
      </c>
      <c r="F22990" s="1">
        <v>24</v>
      </c>
      <c r="G22990" s="1">
        <v>0</v>
      </c>
      <c r="H22990" s="1">
        <v>65</v>
      </c>
      <c r="I22990" s="1">
        <v>0.2696629213483146</v>
      </c>
    </row>
    <row r="22991" spans="1:9" x14ac:dyDescent="0.3">
      <c r="A22991" t="s">
        <v>23037</v>
      </c>
      <c r="C22991">
        <v>255.03322153978755</v>
      </c>
      <c r="E22991" s="1">
        <v>40</v>
      </c>
      <c r="F22991" s="1">
        <v>8</v>
      </c>
      <c r="G22991" s="1">
        <v>2</v>
      </c>
      <c r="H22991" s="1">
        <v>30</v>
      </c>
      <c r="I22991" s="1">
        <v>0.22500000000000001</v>
      </c>
    </row>
    <row r="22992" spans="1:9" x14ac:dyDescent="0.3">
      <c r="A22992" t="s">
        <v>23038</v>
      </c>
      <c r="C22992">
        <v>254.90896226720551</v>
      </c>
      <c r="E22992" s="1">
        <v>22</v>
      </c>
      <c r="F22992" s="1">
        <v>2</v>
      </c>
      <c r="G22992" s="1">
        <v>0</v>
      </c>
      <c r="H22992" s="1">
        <v>20</v>
      </c>
      <c r="I22992" s="1">
        <v>9.0909090909090912E-2</v>
      </c>
    </row>
    <row r="22993" spans="1:9" x14ac:dyDescent="0.3">
      <c r="A22993" t="s">
        <v>23040</v>
      </c>
      <c r="C22993">
        <v>254.6855518682874</v>
      </c>
      <c r="E22993" s="1">
        <v>29</v>
      </c>
      <c r="F22993" s="1">
        <v>4</v>
      </c>
      <c r="G22993" s="1">
        <v>1</v>
      </c>
      <c r="H22993" s="1">
        <v>24</v>
      </c>
      <c r="I22993" s="1">
        <v>0.15517241379310345</v>
      </c>
    </row>
    <row r="22994" spans="1:9" x14ac:dyDescent="0.3">
      <c r="A22994" t="s">
        <v>23041</v>
      </c>
      <c r="C22994">
        <v>254.66646982918158</v>
      </c>
      <c r="E22994" s="1">
        <v>17</v>
      </c>
      <c r="F22994" s="1">
        <v>0</v>
      </c>
      <c r="G22994" s="1">
        <v>0</v>
      </c>
      <c r="H22994" s="1">
        <v>17</v>
      </c>
      <c r="I22994" s="1">
        <v>0</v>
      </c>
    </row>
    <row r="22995" spans="1:9" x14ac:dyDescent="0.3">
      <c r="A22995" t="s">
        <v>23042</v>
      </c>
      <c r="C22995">
        <v>254.565568348086</v>
      </c>
      <c r="E22995" s="1">
        <v>52</v>
      </c>
      <c r="F22995" s="1">
        <v>11</v>
      </c>
      <c r="G22995" s="1">
        <v>0</v>
      </c>
      <c r="H22995" s="1">
        <v>41</v>
      </c>
      <c r="I22995" s="1">
        <v>0.21153846153846154</v>
      </c>
    </row>
    <row r="22996" spans="1:9" x14ac:dyDescent="0.3">
      <c r="A22996" t="s">
        <v>23073</v>
      </c>
      <c r="C22996">
        <v>254.46312706805975</v>
      </c>
      <c r="E22996" s="1">
        <v>32</v>
      </c>
      <c r="F22996" s="1">
        <v>4</v>
      </c>
      <c r="G22996" s="1">
        <v>0</v>
      </c>
      <c r="H22996" s="1">
        <v>28</v>
      </c>
      <c r="I22996" s="1">
        <v>0.125</v>
      </c>
    </row>
    <row r="22997" spans="1:9" x14ac:dyDescent="0.3">
      <c r="A22997" t="s">
        <v>23043</v>
      </c>
      <c r="C22997">
        <v>254.30974566585633</v>
      </c>
      <c r="E22997" s="1">
        <v>17</v>
      </c>
      <c r="F22997" s="1">
        <v>0</v>
      </c>
      <c r="G22997" s="1">
        <v>0</v>
      </c>
      <c r="H22997" s="1">
        <v>17</v>
      </c>
      <c r="I22997" s="1">
        <v>0</v>
      </c>
    </row>
    <row r="22998" spans="1:9" x14ac:dyDescent="0.3">
      <c r="A22998" t="s">
        <v>23044</v>
      </c>
      <c r="C22998">
        <v>254.11052687632196</v>
      </c>
      <c r="E22998" s="1">
        <v>34</v>
      </c>
      <c r="F22998" s="1">
        <v>5</v>
      </c>
      <c r="G22998" s="1">
        <v>1</v>
      </c>
      <c r="H22998" s="1">
        <v>28</v>
      </c>
      <c r="I22998" s="1">
        <v>0.16176470588235295</v>
      </c>
    </row>
    <row r="22999" spans="1:9" x14ac:dyDescent="0.3">
      <c r="A22999" t="s">
        <v>23045</v>
      </c>
      <c r="C22999">
        <v>254.10827701620246</v>
      </c>
      <c r="E22999" s="1">
        <v>21</v>
      </c>
      <c r="F22999" s="1">
        <v>1</v>
      </c>
      <c r="G22999" s="1">
        <v>1</v>
      </c>
      <c r="H22999" s="1">
        <v>19</v>
      </c>
      <c r="I22999" s="1">
        <v>7.1428571428571425E-2</v>
      </c>
    </row>
    <row r="23000" spans="1:9" x14ac:dyDescent="0.3">
      <c r="A23000" t="s">
        <v>23046</v>
      </c>
      <c r="C23000">
        <v>254.09495583029883</v>
      </c>
      <c r="E23000" s="1">
        <v>17</v>
      </c>
      <c r="F23000" s="1">
        <v>0</v>
      </c>
      <c r="G23000" s="1">
        <v>0</v>
      </c>
      <c r="H23000" s="1">
        <v>17</v>
      </c>
      <c r="I23000" s="1">
        <v>0</v>
      </c>
    </row>
    <row r="23001" spans="1:9" x14ac:dyDescent="0.3">
      <c r="A23001" t="s">
        <v>23047</v>
      </c>
      <c r="C23001">
        <v>253.91916286511756</v>
      </c>
      <c r="E23001" s="1">
        <v>18</v>
      </c>
      <c r="F23001" s="1">
        <v>0</v>
      </c>
      <c r="G23001" s="1">
        <v>0</v>
      </c>
      <c r="H23001" s="1">
        <v>18</v>
      </c>
      <c r="I23001" s="1">
        <v>0</v>
      </c>
    </row>
    <row r="23002" spans="1:9" x14ac:dyDescent="0.3">
      <c r="A23002" t="s">
        <v>23051</v>
      </c>
      <c r="C23002">
        <v>260.59361798148365</v>
      </c>
      <c r="E23002" s="1">
        <v>54</v>
      </c>
      <c r="F23002" s="1">
        <v>11</v>
      </c>
      <c r="G23002" s="1">
        <v>3</v>
      </c>
      <c r="H23002" s="1">
        <v>40</v>
      </c>
      <c r="I23002" s="1">
        <v>0.23148148148148148</v>
      </c>
    </row>
    <row r="23003" spans="1:9" x14ac:dyDescent="0.3">
      <c r="A23003" t="s">
        <v>22887</v>
      </c>
      <c r="C23003">
        <v>253.10093517142036</v>
      </c>
      <c r="E23003" s="1">
        <v>51</v>
      </c>
      <c r="F23003" s="1">
        <v>12</v>
      </c>
      <c r="G23003" s="1">
        <v>3</v>
      </c>
      <c r="H23003" s="1">
        <v>36</v>
      </c>
      <c r="I23003" s="1">
        <v>0.26470588235294118</v>
      </c>
    </row>
    <row r="23004" spans="1:9" x14ac:dyDescent="0.3">
      <c r="A23004" t="s">
        <v>23048</v>
      </c>
      <c r="C23004">
        <v>252.33121756384517</v>
      </c>
      <c r="E23004" s="1">
        <v>44</v>
      </c>
      <c r="F23004" s="1">
        <v>9</v>
      </c>
      <c r="G23004" s="1">
        <v>2</v>
      </c>
      <c r="H23004" s="1">
        <v>33</v>
      </c>
      <c r="I23004" s="1">
        <v>0.22727272727272727</v>
      </c>
    </row>
    <row r="23005" spans="1:9" x14ac:dyDescent="0.3">
      <c r="A23005" t="s">
        <v>23080</v>
      </c>
      <c r="C23005">
        <v>251.44569095745652</v>
      </c>
      <c r="E23005" s="1">
        <v>65</v>
      </c>
      <c r="F23005" s="1">
        <v>16</v>
      </c>
      <c r="G23005" s="1">
        <v>1</v>
      </c>
      <c r="H23005" s="1">
        <v>48</v>
      </c>
      <c r="I23005" s="1">
        <v>0.25384615384615383</v>
      </c>
    </row>
    <row r="23006" spans="1:9" x14ac:dyDescent="0.3">
      <c r="A23006" t="s">
        <v>23058</v>
      </c>
      <c r="C23006">
        <v>256.33895440060923</v>
      </c>
      <c r="E23006" s="1">
        <v>42</v>
      </c>
      <c r="F23006" s="1">
        <v>5</v>
      </c>
      <c r="G23006" s="1">
        <v>3</v>
      </c>
      <c r="H23006" s="1">
        <v>34</v>
      </c>
      <c r="I23006" s="1">
        <v>0.15476190476190477</v>
      </c>
    </row>
    <row r="23007" spans="1:9" x14ac:dyDescent="0.3">
      <c r="A23007" t="s">
        <v>23023</v>
      </c>
      <c r="C23007">
        <v>251.10949820056041</v>
      </c>
      <c r="E23007" s="1">
        <v>61</v>
      </c>
      <c r="F23007" s="1">
        <v>18</v>
      </c>
      <c r="G23007" s="1">
        <v>2</v>
      </c>
      <c r="H23007" s="1">
        <v>41</v>
      </c>
      <c r="I23007" s="1">
        <v>0.31147540983606559</v>
      </c>
    </row>
    <row r="23008" spans="1:9" x14ac:dyDescent="0.3">
      <c r="A23008" t="s">
        <v>23054</v>
      </c>
      <c r="C23008">
        <v>249.38021170583852</v>
      </c>
      <c r="E23008" s="1">
        <v>33</v>
      </c>
      <c r="F23008" s="1">
        <v>6</v>
      </c>
      <c r="G23008" s="1">
        <v>1</v>
      </c>
      <c r="H23008" s="1">
        <v>26</v>
      </c>
      <c r="I23008" s="1">
        <v>0.19696969696969696</v>
      </c>
    </row>
    <row r="23009" spans="1:9" x14ac:dyDescent="0.3">
      <c r="A23009" t="s">
        <v>23055</v>
      </c>
      <c r="C23009">
        <v>249.33229641899757</v>
      </c>
      <c r="E23009" s="1">
        <v>79</v>
      </c>
      <c r="F23009" s="1">
        <v>20</v>
      </c>
      <c r="G23009" s="1">
        <v>2</v>
      </c>
      <c r="H23009" s="1">
        <v>57</v>
      </c>
      <c r="I23009" s="1">
        <v>0.26582278481012656</v>
      </c>
    </row>
    <row r="23010" spans="1:9" x14ac:dyDescent="0.3">
      <c r="A23010" t="s">
        <v>23057</v>
      </c>
      <c r="C23010">
        <v>248.35546699998167</v>
      </c>
      <c r="E23010" s="1">
        <v>33</v>
      </c>
      <c r="F23010" s="1">
        <v>4</v>
      </c>
      <c r="G23010" s="1">
        <v>2</v>
      </c>
      <c r="H23010" s="1">
        <v>27</v>
      </c>
      <c r="I23010" s="1">
        <v>0.15151515151515152</v>
      </c>
    </row>
    <row r="23011" spans="1:9" x14ac:dyDescent="0.3">
      <c r="A23011" t="s">
        <v>23056</v>
      </c>
      <c r="C23011">
        <v>248.24528879990464</v>
      </c>
      <c r="E23011" s="1">
        <v>24</v>
      </c>
      <c r="F23011" s="1">
        <v>0</v>
      </c>
      <c r="G23011" s="1">
        <v>3</v>
      </c>
      <c r="H23011" s="1">
        <v>21</v>
      </c>
      <c r="I23011" s="1">
        <v>6.25E-2</v>
      </c>
    </row>
    <row r="23012" spans="1:9" x14ac:dyDescent="0.3">
      <c r="A23012" t="s">
        <v>23060</v>
      </c>
      <c r="C23012">
        <v>248.24357363353917</v>
      </c>
      <c r="E23012" s="1">
        <v>47</v>
      </c>
      <c r="F23012" s="1">
        <v>7</v>
      </c>
      <c r="G23012" s="1">
        <v>0</v>
      </c>
      <c r="H23012" s="1">
        <v>40</v>
      </c>
      <c r="I23012" s="1">
        <v>0.14893617021276595</v>
      </c>
    </row>
    <row r="23013" spans="1:9" x14ac:dyDescent="0.3">
      <c r="A23013" t="s">
        <v>23059</v>
      </c>
      <c r="C23013">
        <v>245.15479337059915</v>
      </c>
      <c r="E23013" s="1">
        <v>43</v>
      </c>
      <c r="F23013" s="1">
        <v>8</v>
      </c>
      <c r="G23013" s="1">
        <v>2</v>
      </c>
      <c r="H23013" s="1">
        <v>33</v>
      </c>
      <c r="I23013" s="1">
        <v>0.20930232558139536</v>
      </c>
    </row>
    <row r="23014" spans="1:9" x14ac:dyDescent="0.3">
      <c r="A23014" t="s">
        <v>23109</v>
      </c>
      <c r="C23014">
        <v>244.74954135146007</v>
      </c>
      <c r="E23014" s="1">
        <v>69</v>
      </c>
      <c r="F23014" s="1">
        <v>9</v>
      </c>
      <c r="G23014" s="1">
        <v>0</v>
      </c>
      <c r="H23014" s="1">
        <v>60</v>
      </c>
      <c r="I23014" s="1">
        <v>0.13043478260869565</v>
      </c>
    </row>
    <row r="23015" spans="1:9" x14ac:dyDescent="0.3">
      <c r="A23015" t="s">
        <v>23061</v>
      </c>
      <c r="C23015">
        <v>244.62688449739542</v>
      </c>
      <c r="E23015" s="1">
        <v>93</v>
      </c>
      <c r="F23015" s="1">
        <v>21</v>
      </c>
      <c r="G23015" s="1">
        <v>1</v>
      </c>
      <c r="H23015" s="1">
        <v>71</v>
      </c>
      <c r="I23015" s="1">
        <v>0.23118279569892472</v>
      </c>
    </row>
    <row r="23016" spans="1:9" x14ac:dyDescent="0.3">
      <c r="A23016" t="s">
        <v>23062</v>
      </c>
      <c r="C23016">
        <v>243.98909342830717</v>
      </c>
      <c r="E23016" s="1">
        <v>29</v>
      </c>
      <c r="F23016" s="1">
        <v>4</v>
      </c>
      <c r="G23016" s="1">
        <v>0</v>
      </c>
      <c r="H23016" s="1">
        <v>25</v>
      </c>
      <c r="I23016" s="1">
        <v>0.13793103448275862</v>
      </c>
    </row>
    <row r="23017" spans="1:9" x14ac:dyDescent="0.3">
      <c r="A23017" t="s">
        <v>23064</v>
      </c>
      <c r="C23017">
        <v>241.38437541963739</v>
      </c>
      <c r="E23017" s="1">
        <v>23</v>
      </c>
      <c r="F23017" s="1">
        <v>0</v>
      </c>
      <c r="G23017" s="1">
        <v>2</v>
      </c>
      <c r="H23017" s="1">
        <v>21</v>
      </c>
      <c r="I23017" s="1">
        <v>4.3478260869565216E-2</v>
      </c>
    </row>
    <row r="23018" spans="1:9" x14ac:dyDescent="0.3">
      <c r="A23018" t="s">
        <v>23067</v>
      </c>
      <c r="C23018">
        <v>241.00986084071607</v>
      </c>
      <c r="E23018" s="1">
        <v>107</v>
      </c>
      <c r="F23018" s="1">
        <v>33</v>
      </c>
      <c r="G23018" s="1">
        <v>2</v>
      </c>
      <c r="H23018" s="1">
        <v>72</v>
      </c>
      <c r="I23018" s="1">
        <v>0.31775700934579437</v>
      </c>
    </row>
    <row r="23019" spans="1:9" x14ac:dyDescent="0.3">
      <c r="A23019" t="s">
        <v>23065</v>
      </c>
      <c r="C23019">
        <v>240.40939112280012</v>
      </c>
      <c r="E23019" s="1">
        <v>94</v>
      </c>
      <c r="F23019" s="1">
        <v>26</v>
      </c>
      <c r="G23019" s="1">
        <v>1</v>
      </c>
      <c r="H23019" s="1">
        <v>67</v>
      </c>
      <c r="I23019" s="1">
        <v>0.28191489361702127</v>
      </c>
    </row>
    <row r="23020" spans="1:9" x14ac:dyDescent="0.3">
      <c r="A23020" t="s">
        <v>23066</v>
      </c>
      <c r="C23020">
        <v>239.55621312945698</v>
      </c>
      <c r="E23020" s="1">
        <v>45</v>
      </c>
      <c r="F23020" s="1">
        <v>9</v>
      </c>
      <c r="G23020" s="1">
        <v>1</v>
      </c>
      <c r="H23020" s="1">
        <v>35</v>
      </c>
      <c r="I23020" s="1">
        <v>0.21111111111111111</v>
      </c>
    </row>
    <row r="23021" spans="1:9" x14ac:dyDescent="0.3">
      <c r="A23021" t="s">
        <v>23072</v>
      </c>
      <c r="C23021">
        <v>239.00880264198761</v>
      </c>
      <c r="E23021" s="1">
        <v>35</v>
      </c>
      <c r="F23021" s="1">
        <v>6</v>
      </c>
      <c r="G23021" s="1">
        <v>0</v>
      </c>
      <c r="H23021" s="1">
        <v>29</v>
      </c>
      <c r="I23021" s="1">
        <v>0.17142857142857143</v>
      </c>
    </row>
    <row r="23022" spans="1:9" x14ac:dyDescent="0.3">
      <c r="A23022" t="s">
        <v>23036</v>
      </c>
      <c r="C23022">
        <v>238.08287880228946</v>
      </c>
      <c r="E23022" s="1">
        <v>93</v>
      </c>
      <c r="F23022" s="1">
        <v>21</v>
      </c>
      <c r="G23022" s="1">
        <v>0</v>
      </c>
      <c r="H23022" s="1">
        <v>72</v>
      </c>
      <c r="I23022" s="1">
        <v>0.22580645161290322</v>
      </c>
    </row>
    <row r="23023" spans="1:9" x14ac:dyDescent="0.3">
      <c r="A23023" t="s">
        <v>23070</v>
      </c>
      <c r="C23023">
        <v>237.71271480053974</v>
      </c>
      <c r="E23023" s="1">
        <v>55</v>
      </c>
      <c r="F23023" s="1">
        <v>11</v>
      </c>
      <c r="G23023" s="1">
        <v>1</v>
      </c>
      <c r="H23023" s="1">
        <v>43</v>
      </c>
      <c r="I23023" s="1">
        <v>0.20909090909090908</v>
      </c>
    </row>
    <row r="23024" spans="1:9" x14ac:dyDescent="0.3">
      <c r="A23024" t="s">
        <v>23071</v>
      </c>
      <c r="C23024">
        <v>237.2261802565009</v>
      </c>
      <c r="E23024" s="1">
        <v>59</v>
      </c>
      <c r="F23024" s="1">
        <v>13</v>
      </c>
      <c r="G23024" s="1">
        <v>2</v>
      </c>
      <c r="H23024" s="1">
        <v>44</v>
      </c>
      <c r="I23024" s="1">
        <v>0.23728813559322035</v>
      </c>
    </row>
    <row r="23025" spans="1:9" x14ac:dyDescent="0.3">
      <c r="A23025" t="s">
        <v>23075</v>
      </c>
      <c r="C23025">
        <v>236.84881571374211</v>
      </c>
      <c r="E23025" s="1">
        <v>22</v>
      </c>
      <c r="F23025" s="1">
        <v>1</v>
      </c>
      <c r="G23025" s="1">
        <v>0</v>
      </c>
      <c r="H23025" s="1">
        <v>21</v>
      </c>
      <c r="I23025" s="1">
        <v>4.5454545454545456E-2</v>
      </c>
    </row>
    <row r="23026" spans="1:9" x14ac:dyDescent="0.3">
      <c r="A23026" t="s">
        <v>23074</v>
      </c>
      <c r="C23026">
        <v>236.07833707295759</v>
      </c>
      <c r="E23026" s="1">
        <v>47</v>
      </c>
      <c r="F23026" s="1">
        <v>11</v>
      </c>
      <c r="G23026" s="1">
        <v>0</v>
      </c>
      <c r="H23026" s="1">
        <v>36</v>
      </c>
      <c r="I23026" s="1">
        <v>0.23404255319148937</v>
      </c>
    </row>
    <row r="23027" spans="1:9" x14ac:dyDescent="0.3">
      <c r="A23027" t="s">
        <v>23076</v>
      </c>
      <c r="C23027">
        <v>235.48218520483152</v>
      </c>
      <c r="E23027" s="1">
        <v>21</v>
      </c>
      <c r="F23027" s="1">
        <v>0</v>
      </c>
      <c r="G23027" s="1">
        <v>0</v>
      </c>
      <c r="H23027" s="1">
        <v>21</v>
      </c>
      <c r="I23027" s="1">
        <v>0</v>
      </c>
    </row>
    <row r="23028" spans="1:9" x14ac:dyDescent="0.3">
      <c r="A23028" t="s">
        <v>23077</v>
      </c>
      <c r="C23028">
        <v>234.57805106787217</v>
      </c>
      <c r="E23028" s="1">
        <v>37</v>
      </c>
      <c r="F23028" s="1">
        <v>5</v>
      </c>
      <c r="G23028" s="1">
        <v>0</v>
      </c>
      <c r="H23028" s="1">
        <v>32</v>
      </c>
      <c r="I23028" s="1">
        <v>0.13513513513513514</v>
      </c>
    </row>
    <row r="23029" spans="1:9" x14ac:dyDescent="0.3">
      <c r="A23029" t="s">
        <v>23009</v>
      </c>
      <c r="C23029">
        <v>233.45128014893197</v>
      </c>
      <c r="E23029" s="1">
        <v>20</v>
      </c>
      <c r="F23029" s="1">
        <v>0</v>
      </c>
      <c r="G23029" s="1">
        <v>0</v>
      </c>
      <c r="H23029" s="1">
        <v>20</v>
      </c>
      <c r="I23029" s="1">
        <v>0</v>
      </c>
    </row>
    <row r="23030" spans="1:9" x14ac:dyDescent="0.3">
      <c r="A23030" t="s">
        <v>23081</v>
      </c>
      <c r="C23030">
        <v>231.46748426357502</v>
      </c>
      <c r="E23030" s="1">
        <v>36</v>
      </c>
      <c r="F23030" s="1">
        <v>5</v>
      </c>
      <c r="G23030" s="1">
        <v>2</v>
      </c>
      <c r="H23030" s="1">
        <v>29</v>
      </c>
      <c r="I23030" s="1">
        <v>0.16666666666666666</v>
      </c>
    </row>
    <row r="23031" spans="1:9" x14ac:dyDescent="0.3">
      <c r="A23031" t="s">
        <v>23083</v>
      </c>
      <c r="C23031">
        <v>230.36204085469882</v>
      </c>
      <c r="E23031" s="1">
        <v>25</v>
      </c>
      <c r="F23031" s="1">
        <v>2</v>
      </c>
      <c r="G23031" s="1">
        <v>0</v>
      </c>
      <c r="H23031" s="1">
        <v>23</v>
      </c>
      <c r="I23031" s="1">
        <v>0.08</v>
      </c>
    </row>
    <row r="23032" spans="1:9" x14ac:dyDescent="0.3">
      <c r="A23032" t="s">
        <v>23086</v>
      </c>
      <c r="C23032">
        <v>229.83698531507665</v>
      </c>
      <c r="E23032" s="1">
        <v>115</v>
      </c>
      <c r="F23032" s="1">
        <v>30</v>
      </c>
      <c r="G23032" s="1">
        <v>7</v>
      </c>
      <c r="H23032" s="1">
        <v>78</v>
      </c>
      <c r="I23032" s="1">
        <v>0.29130434782608694</v>
      </c>
    </row>
    <row r="23033" spans="1:9" x14ac:dyDescent="0.3">
      <c r="A23033" t="s">
        <v>23082</v>
      </c>
      <c r="C23033">
        <v>229.33067912536976</v>
      </c>
      <c r="E23033" s="1">
        <v>55</v>
      </c>
      <c r="F23033" s="1">
        <v>11</v>
      </c>
      <c r="G23033" s="1">
        <v>1</v>
      </c>
      <c r="H23033" s="1">
        <v>43</v>
      </c>
      <c r="I23033" s="1">
        <v>0.20909090909090908</v>
      </c>
    </row>
    <row r="23034" spans="1:9" x14ac:dyDescent="0.3">
      <c r="A23034" t="s">
        <v>23085</v>
      </c>
      <c r="C23034">
        <v>225.18610484426154</v>
      </c>
      <c r="E23034" s="1">
        <v>67</v>
      </c>
      <c r="F23034" s="1">
        <v>16</v>
      </c>
      <c r="G23034" s="1">
        <v>2</v>
      </c>
      <c r="H23034" s="1">
        <v>49</v>
      </c>
      <c r="I23034" s="1">
        <v>0.2537313432835821</v>
      </c>
    </row>
    <row r="23035" spans="1:9" x14ac:dyDescent="0.3">
      <c r="A23035" t="s">
        <v>23084</v>
      </c>
      <c r="C23035">
        <v>224.37618298865064</v>
      </c>
      <c r="E23035" s="1">
        <v>73</v>
      </c>
      <c r="F23035" s="1">
        <v>16</v>
      </c>
      <c r="G23035" s="1">
        <v>0</v>
      </c>
      <c r="H23035" s="1">
        <v>57</v>
      </c>
      <c r="I23035" s="1">
        <v>0.21917808219178081</v>
      </c>
    </row>
    <row r="23036" spans="1:9" x14ac:dyDescent="0.3">
      <c r="A23036" t="s">
        <v>23087</v>
      </c>
      <c r="C23036">
        <v>223.57662171345251</v>
      </c>
      <c r="E23036" s="1">
        <v>25</v>
      </c>
      <c r="F23036" s="1">
        <v>1</v>
      </c>
      <c r="G23036" s="1">
        <v>0</v>
      </c>
      <c r="H23036" s="1">
        <v>24</v>
      </c>
      <c r="I23036" s="1">
        <v>0.04</v>
      </c>
    </row>
    <row r="23037" spans="1:9" x14ac:dyDescent="0.3">
      <c r="A23037" t="s">
        <v>23090</v>
      </c>
      <c r="C23037">
        <v>220.98762706557974</v>
      </c>
      <c r="E23037" s="1">
        <v>43</v>
      </c>
      <c r="F23037" s="1">
        <v>5</v>
      </c>
      <c r="G23037" s="1">
        <v>0</v>
      </c>
      <c r="H23037" s="1">
        <v>38</v>
      </c>
      <c r="I23037" s="1">
        <v>0.11627906976744186</v>
      </c>
    </row>
    <row r="23038" spans="1:9" x14ac:dyDescent="0.3">
      <c r="A23038" t="s">
        <v>23089</v>
      </c>
      <c r="C23038">
        <v>220.69811138223787</v>
      </c>
      <c r="E23038" s="1">
        <v>26</v>
      </c>
      <c r="F23038" s="1">
        <v>2</v>
      </c>
      <c r="G23038" s="1">
        <v>0</v>
      </c>
      <c r="H23038" s="1">
        <v>24</v>
      </c>
      <c r="I23038" s="1">
        <v>7.6923076923076927E-2</v>
      </c>
    </row>
    <row r="23039" spans="1:9" x14ac:dyDescent="0.3">
      <c r="A23039" t="s">
        <v>23091</v>
      </c>
      <c r="C23039">
        <v>218.16232890078555</v>
      </c>
      <c r="E23039" s="1">
        <v>30</v>
      </c>
      <c r="F23039" s="1">
        <v>2</v>
      </c>
      <c r="G23039" s="1">
        <v>1</v>
      </c>
      <c r="H23039" s="1">
        <v>27</v>
      </c>
      <c r="I23039" s="1">
        <v>8.3333333333333329E-2</v>
      </c>
    </row>
    <row r="23040" spans="1:9" x14ac:dyDescent="0.3">
      <c r="A23040" t="s">
        <v>23096</v>
      </c>
      <c r="C23040">
        <v>215.53791220622577</v>
      </c>
      <c r="E23040" s="1">
        <v>41</v>
      </c>
      <c r="F23040" s="1">
        <v>8</v>
      </c>
      <c r="G23040" s="1">
        <v>0</v>
      </c>
      <c r="H23040" s="1">
        <v>33</v>
      </c>
      <c r="I23040" s="1">
        <v>0.1951219512195122</v>
      </c>
    </row>
    <row r="23041" spans="1:9" x14ac:dyDescent="0.3">
      <c r="A23041" t="s">
        <v>23093</v>
      </c>
      <c r="C23041">
        <v>213.68685258442491</v>
      </c>
      <c r="E23041" s="1">
        <v>54</v>
      </c>
      <c r="F23041" s="1">
        <v>9</v>
      </c>
      <c r="G23041" s="1">
        <v>1</v>
      </c>
      <c r="H23041" s="1">
        <v>44</v>
      </c>
      <c r="I23041" s="1">
        <v>0.17592592592592593</v>
      </c>
    </row>
    <row r="23042" spans="1:9" x14ac:dyDescent="0.3">
      <c r="A23042" t="s">
        <v>23095</v>
      </c>
      <c r="C23042">
        <v>213.41338052649721</v>
      </c>
      <c r="E23042" s="1">
        <v>29</v>
      </c>
      <c r="F23042" s="1">
        <v>2</v>
      </c>
      <c r="G23042" s="1">
        <v>1</v>
      </c>
      <c r="H23042" s="1">
        <v>26</v>
      </c>
      <c r="I23042" s="1">
        <v>8.6206896551724144E-2</v>
      </c>
    </row>
    <row r="23043" spans="1:9" x14ac:dyDescent="0.3">
      <c r="A23043" t="s">
        <v>23097</v>
      </c>
      <c r="C23043">
        <v>210.33066301237454</v>
      </c>
      <c r="E23043" s="1">
        <v>40</v>
      </c>
      <c r="F23043" s="1">
        <v>3</v>
      </c>
      <c r="G23043" s="1">
        <v>1</v>
      </c>
      <c r="H23043" s="1">
        <v>36</v>
      </c>
      <c r="I23043" s="1">
        <v>8.7499999999999994E-2</v>
      </c>
    </row>
    <row r="23044" spans="1:9" x14ac:dyDescent="0.3">
      <c r="A23044" t="s">
        <v>23098</v>
      </c>
      <c r="C23044">
        <v>210.00284625084174</v>
      </c>
      <c r="E23044" s="1">
        <v>35</v>
      </c>
      <c r="F23044" s="1">
        <v>3</v>
      </c>
      <c r="G23044" s="1">
        <v>1</v>
      </c>
      <c r="H23044" s="1">
        <v>31</v>
      </c>
      <c r="I23044" s="1">
        <v>0.1</v>
      </c>
    </row>
    <row r="23045" spans="1:9" x14ac:dyDescent="0.3">
      <c r="A23045" t="s">
        <v>23099</v>
      </c>
      <c r="C23045">
        <v>208.33543074420629</v>
      </c>
      <c r="E23045" s="1">
        <v>38</v>
      </c>
      <c r="F23045" s="1">
        <v>4</v>
      </c>
      <c r="G23045" s="1">
        <v>0</v>
      </c>
      <c r="H23045" s="1">
        <v>34</v>
      </c>
      <c r="I23045" s="1">
        <v>0.10526315789473684</v>
      </c>
    </row>
    <row r="23046" spans="1:9" x14ac:dyDescent="0.3">
      <c r="A23046" t="s">
        <v>23100</v>
      </c>
      <c r="C23046">
        <v>207.33405721152906</v>
      </c>
      <c r="E23046" s="1">
        <v>62</v>
      </c>
      <c r="F23046" s="1">
        <v>9</v>
      </c>
      <c r="G23046" s="1">
        <v>1</v>
      </c>
      <c r="H23046" s="1">
        <v>52</v>
      </c>
      <c r="I23046" s="1">
        <v>0.15322580645161291</v>
      </c>
    </row>
    <row r="23047" spans="1:9" x14ac:dyDescent="0.3">
      <c r="A23047" t="s">
        <v>23101</v>
      </c>
      <c r="C23047">
        <v>202.32843177689801</v>
      </c>
      <c r="E23047" s="1">
        <v>38</v>
      </c>
      <c r="F23047" s="1">
        <v>3</v>
      </c>
      <c r="G23047" s="1">
        <v>2</v>
      </c>
      <c r="H23047" s="1">
        <v>33</v>
      </c>
      <c r="I23047" s="1">
        <v>0.10526315789473684</v>
      </c>
    </row>
    <row r="23048" spans="1:9" x14ac:dyDescent="0.3">
      <c r="A23048" t="s">
        <v>23102</v>
      </c>
      <c r="C23048">
        <v>200.22355780210714</v>
      </c>
      <c r="E23048" s="1">
        <v>61</v>
      </c>
      <c r="F23048" s="1">
        <v>11</v>
      </c>
      <c r="G23048" s="1">
        <v>1</v>
      </c>
      <c r="H23048" s="1">
        <v>49</v>
      </c>
      <c r="I23048" s="1">
        <v>0.18852459016393441</v>
      </c>
    </row>
    <row r="23049" spans="1:9" x14ac:dyDescent="0.3">
      <c r="A23049" t="s">
        <v>23103</v>
      </c>
      <c r="C23049">
        <v>198.99845433036958</v>
      </c>
      <c r="E23049" s="1">
        <v>33</v>
      </c>
      <c r="F23049" s="1">
        <v>3</v>
      </c>
      <c r="G23049" s="1">
        <v>0</v>
      </c>
      <c r="H23049" s="1">
        <v>30</v>
      </c>
      <c r="I23049" s="1">
        <v>9.0909090909090912E-2</v>
      </c>
    </row>
    <row r="23050" spans="1:9" x14ac:dyDescent="0.3">
      <c r="A23050" t="s">
        <v>23104</v>
      </c>
      <c r="C23050">
        <v>198.34948825177744</v>
      </c>
      <c r="E23050" s="1">
        <v>50</v>
      </c>
      <c r="F23050" s="1">
        <v>8</v>
      </c>
      <c r="G23050" s="1">
        <v>1</v>
      </c>
      <c r="H23050" s="1">
        <v>41</v>
      </c>
      <c r="I23050" s="1">
        <v>0.17</v>
      </c>
    </row>
    <row r="23051" spans="1:9" x14ac:dyDescent="0.3">
      <c r="A23051" t="s">
        <v>23106</v>
      </c>
      <c r="C23051">
        <v>196.60108908355804</v>
      </c>
      <c r="E23051" s="1">
        <v>35</v>
      </c>
      <c r="F23051" s="1">
        <v>2</v>
      </c>
      <c r="G23051" s="1">
        <v>0</v>
      </c>
      <c r="H23051" s="1">
        <v>33</v>
      </c>
      <c r="I23051" s="1">
        <v>5.7142857142857141E-2</v>
      </c>
    </row>
    <row r="23052" spans="1:9" x14ac:dyDescent="0.3">
      <c r="A23052" t="s">
        <v>23107</v>
      </c>
      <c r="C23052">
        <v>196.56657787920156</v>
      </c>
      <c r="E23052" s="1">
        <v>41</v>
      </c>
      <c r="F23052" s="1">
        <v>7</v>
      </c>
      <c r="G23052" s="1">
        <v>0</v>
      </c>
      <c r="H23052" s="1">
        <v>34</v>
      </c>
      <c r="I23052" s="1">
        <v>0.17073170731707318</v>
      </c>
    </row>
    <row r="23053" spans="1:9" x14ac:dyDescent="0.3">
      <c r="A23053" t="s">
        <v>23105</v>
      </c>
      <c r="C23053">
        <v>191.02357735893918</v>
      </c>
      <c r="E23053" s="1">
        <v>59</v>
      </c>
      <c r="F23053" s="1">
        <v>9</v>
      </c>
      <c r="G23053" s="1">
        <v>2</v>
      </c>
      <c r="H23053" s="1">
        <v>48</v>
      </c>
      <c r="I23053" s="1">
        <v>0.16949152542372881</v>
      </c>
    </row>
    <row r="23054" spans="1:9" x14ac:dyDescent="0.3">
      <c r="A23054" t="s">
        <v>23108</v>
      </c>
      <c r="C23054">
        <v>190.16639373648269</v>
      </c>
      <c r="E23054" s="1">
        <v>77</v>
      </c>
      <c r="F23054" s="1">
        <v>11</v>
      </c>
      <c r="G23054" s="1">
        <v>0</v>
      </c>
      <c r="H23054" s="1">
        <v>66</v>
      </c>
      <c r="I23054" s="1">
        <v>0.14285714285714285</v>
      </c>
    </row>
    <row r="23055" spans="1:9" x14ac:dyDescent="0.3">
      <c r="A23055" t="s">
        <v>23110</v>
      </c>
      <c r="C23055">
        <v>184.43279867106244</v>
      </c>
      <c r="E23055" s="1">
        <v>31</v>
      </c>
      <c r="F23055" s="1">
        <v>0</v>
      </c>
      <c r="G23055" s="1">
        <v>1</v>
      </c>
      <c r="H23055" s="1">
        <v>30</v>
      </c>
      <c r="I23055" s="1">
        <v>1.6129032258064516E-2</v>
      </c>
    </row>
    <row r="23056" spans="1:9" x14ac:dyDescent="0.3">
      <c r="A23056" t="s">
        <v>23111</v>
      </c>
      <c r="C23056">
        <v>173.45258153384589</v>
      </c>
      <c r="E23056" s="1">
        <v>163</v>
      </c>
      <c r="F23056" s="1">
        <v>17</v>
      </c>
      <c r="G23056" s="1">
        <v>5</v>
      </c>
      <c r="H23056" s="1">
        <v>141</v>
      </c>
      <c r="I23056" s="1">
        <v>0.1196319018404908</v>
      </c>
    </row>
    <row r="23057" spans="1:9" x14ac:dyDescent="0.3">
      <c r="A23057" t="s">
        <v>23112</v>
      </c>
      <c r="C23057">
        <v>170.36312781091519</v>
      </c>
      <c r="E23057" s="1">
        <v>110</v>
      </c>
      <c r="F23057" s="1">
        <v>19</v>
      </c>
      <c r="G23057" s="1">
        <v>0</v>
      </c>
      <c r="H23057" s="1">
        <v>91</v>
      </c>
      <c r="I23057" s="1">
        <v>0.17272727272727273</v>
      </c>
    </row>
    <row r="23058" spans="1:9" x14ac:dyDescent="0.3">
      <c r="A23058" t="s">
        <v>23113</v>
      </c>
      <c r="C23058">
        <v>167.63041491446924</v>
      </c>
      <c r="E23058" s="1">
        <v>124</v>
      </c>
      <c r="F23058" s="1">
        <v>30</v>
      </c>
      <c r="G23058" s="1">
        <v>2</v>
      </c>
      <c r="H23058" s="1">
        <v>92</v>
      </c>
      <c r="I23058" s="1">
        <v>0.25</v>
      </c>
    </row>
    <row r="23059" spans="1:9" x14ac:dyDescent="0.3">
      <c r="A23059" t="s">
        <v>23114</v>
      </c>
      <c r="C23059">
        <v>154.97362307543918</v>
      </c>
      <c r="E23059" s="1">
        <v>52</v>
      </c>
      <c r="F23059" s="1">
        <v>4</v>
      </c>
      <c r="G23059" s="1">
        <v>2</v>
      </c>
      <c r="H23059" s="1">
        <v>46</v>
      </c>
      <c r="I23059" s="1">
        <v>9.6153846153846159E-2</v>
      </c>
    </row>
    <row r="23060" spans="1:9" x14ac:dyDescent="0.3">
      <c r="A23060" t="s">
        <v>23115</v>
      </c>
      <c r="C23060">
        <v>147.26463290587682</v>
      </c>
      <c r="E23060" s="1">
        <v>67</v>
      </c>
      <c r="F23060" s="1">
        <v>8</v>
      </c>
      <c r="G23060" s="1">
        <v>1</v>
      </c>
      <c r="H23060" s="1">
        <v>58</v>
      </c>
      <c r="I23060" s="1">
        <v>0.12686567164179105</v>
      </c>
    </row>
    <row r="23061" spans="1:9" x14ac:dyDescent="0.3">
      <c r="A23061" t="s">
        <v>23116</v>
      </c>
      <c r="C23061">
        <v>141.32742461106002</v>
      </c>
      <c r="E23061" s="1">
        <v>48</v>
      </c>
      <c r="F23061" s="1">
        <v>4</v>
      </c>
      <c r="G23061" s="1">
        <v>1</v>
      </c>
      <c r="H23061" s="1">
        <v>43</v>
      </c>
      <c r="I23061" s="1">
        <v>9.375E-2</v>
      </c>
    </row>
    <row r="23062" spans="1:9" x14ac:dyDescent="0.3">
      <c r="A23062" t="s">
        <v>23117</v>
      </c>
      <c r="C23062">
        <v>139.4131482982292</v>
      </c>
      <c r="E23062" s="1">
        <v>48</v>
      </c>
      <c r="F23062" s="1">
        <v>3</v>
      </c>
      <c r="G23062" s="1">
        <v>1</v>
      </c>
      <c r="H23062" s="1">
        <v>44</v>
      </c>
      <c r="I23062" s="1">
        <v>7.2916666666666671E-2</v>
      </c>
    </row>
  </sheetData>
  <autoFilter ref="A2:I22931" xr:uid="{4100691E-306E-4936-99A6-49BE6C40A05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64C98-C541-4348-AC1B-8658F5CCA540}">
  <dimension ref="A1:Q35"/>
  <sheetViews>
    <sheetView topLeftCell="G16" workbookViewId="0">
      <selection activeCell="L56" sqref="L56:L57"/>
    </sheetView>
  </sheetViews>
  <sheetFormatPr defaultRowHeight="14.4" x14ac:dyDescent="0.3"/>
  <cols>
    <col min="2" max="2" width="23.33203125" style="14" bestFit="1" customWidth="1"/>
    <col min="3" max="3" width="11.88671875" customWidth="1"/>
  </cols>
  <sheetData>
    <row r="1" spans="1:17" x14ac:dyDescent="0.3">
      <c r="B1" s="14" t="s">
        <v>24182</v>
      </c>
    </row>
    <row r="2" spans="1:17" x14ac:dyDescent="0.3">
      <c r="B2" s="37" t="s">
        <v>4</v>
      </c>
      <c r="C2" s="62" t="s">
        <v>523</v>
      </c>
      <c r="D2" s="62" t="s">
        <v>528</v>
      </c>
      <c r="E2" s="62" t="s">
        <v>540</v>
      </c>
      <c r="F2" s="62" t="s">
        <v>531</v>
      </c>
      <c r="G2" s="6" t="s">
        <v>863</v>
      </c>
      <c r="H2" s="62" t="s">
        <v>566</v>
      </c>
      <c r="I2" s="6" t="s">
        <v>909</v>
      </c>
      <c r="J2" s="62" t="s">
        <v>1485</v>
      </c>
      <c r="K2" s="62" t="s">
        <v>670</v>
      </c>
      <c r="L2" s="62" t="s">
        <v>559</v>
      </c>
      <c r="M2" s="62" t="s">
        <v>543</v>
      </c>
      <c r="N2" s="6" t="s">
        <v>24181</v>
      </c>
      <c r="O2" s="6" t="s">
        <v>878</v>
      </c>
      <c r="P2" s="6" t="s">
        <v>853</v>
      </c>
      <c r="Q2" s="6" t="s">
        <v>2169</v>
      </c>
    </row>
    <row r="3" spans="1:17" x14ac:dyDescent="0.3">
      <c r="A3" t="s">
        <v>24183</v>
      </c>
      <c r="B3" s="14" t="s">
        <v>91</v>
      </c>
      <c r="C3" s="1">
        <f>COUNTIFS(Results!$V:$V,"&gt;=4",Results!$C:$C,'Grand Narrative'!C$2,Results!$E:$E,'Grand Narrative'!$B3)</f>
        <v>0</v>
      </c>
      <c r="D3" s="1">
        <f>COUNTIFS(Results!$V:$V,"&gt;=4",Results!$C:$C,'Grand Narrative'!D$2,Results!$E:$E,'Grand Narrative'!$B3)</f>
        <v>0</v>
      </c>
      <c r="E3" s="1">
        <f>COUNTIFS(Results!$V:$V,"&gt;=4",Results!$C:$C,'Grand Narrative'!E$2,Results!$E:$E,'Grand Narrative'!$B3)</f>
        <v>0</v>
      </c>
      <c r="F3" s="1">
        <f>COUNTIFS(Results!$V:$V,"&gt;=4",Results!$C:$C,'Grand Narrative'!F$2,Results!$E:$E,'Grand Narrative'!$B3)</f>
        <v>0</v>
      </c>
      <c r="G3" s="1">
        <f>COUNTIFS(Results!$V:$V,"&gt;=4",Results!$C:$C,'Grand Narrative'!G$2,Results!$E:$E,'Grand Narrative'!$B3)</f>
        <v>0</v>
      </c>
      <c r="H3" s="1">
        <f>COUNTIFS(Results!$V:$V,"&gt;=4",Results!$C:$C,'Grand Narrative'!H$2,Results!$E:$E,'Grand Narrative'!$B3)</f>
        <v>0</v>
      </c>
      <c r="I3" s="1">
        <f>COUNTIFS(Results!$V:$V,"&gt;=4",Results!$C:$C,'Grand Narrative'!I$2,Results!$E:$E,'Grand Narrative'!$B3)</f>
        <v>0</v>
      </c>
      <c r="J3" s="1">
        <f>COUNTIFS(Results!$V:$V,"&gt;=4",Results!$C:$C,'Grand Narrative'!J$2,Results!$E:$E,'Grand Narrative'!$B3)</f>
        <v>0</v>
      </c>
      <c r="K3" s="1">
        <f>COUNTIFS(Results!$V:$V,"&gt;=4",Results!$C:$C,'Grand Narrative'!K$2,Results!$E:$E,'Grand Narrative'!$B3)</f>
        <v>0</v>
      </c>
      <c r="L3" s="1">
        <f>COUNTIFS(Results!$V:$V,"&gt;=4",Results!$C:$C,'Grand Narrative'!L$2,Results!$E:$E,'Grand Narrative'!$B3)</f>
        <v>0</v>
      </c>
      <c r="M3" s="1">
        <f>COUNTIFS(Results!$V:$V,"&gt;=4",Results!$C:$C,'Grand Narrative'!M$2,Results!$E:$E,'Grand Narrative'!$B3)</f>
        <v>0</v>
      </c>
      <c r="N3" s="1">
        <f>COUNTIFS(Results!$V:$V,"&gt;=4",Results!$C:$C,'Grand Narrative'!N$2,Results!$E:$E,'Grand Narrative'!$B3)</f>
        <v>0</v>
      </c>
      <c r="O3" s="1">
        <f>COUNTIFS(Results!$V:$V,"&gt;=4",Results!$C:$C,'Grand Narrative'!O$2,Results!$E:$E,'Grand Narrative'!$B3)</f>
        <v>0</v>
      </c>
      <c r="P3" s="1">
        <f>COUNTIFS(Results!$V:$V,"&gt;=4",Results!$C:$C,'Grand Narrative'!P$2,Results!$E:$E,'Grand Narrative'!$B3)</f>
        <v>0</v>
      </c>
      <c r="Q3" s="1">
        <f>COUNTIFS(Results!$V:$V,"&gt;=4",Results!$C:$C,'Grand Narrative'!Q$2,Results!$E:$E,'Grand Narrative'!$B3)</f>
        <v>0</v>
      </c>
    </row>
    <row r="4" spans="1:17" x14ac:dyDescent="0.3">
      <c r="A4" t="s">
        <v>24183</v>
      </c>
      <c r="B4" s="14" t="s">
        <v>20</v>
      </c>
      <c r="C4" s="1">
        <f>COUNTIFS(Results!$V:$V,"&gt;=4",Results!$C:$C,'Grand Narrative'!C$2,Results!$E:$E,'Grand Narrative'!$B4)</f>
        <v>0</v>
      </c>
      <c r="D4" s="1">
        <f>COUNTIFS(Results!$V:$V,"&gt;=4",Results!$C:$C,'Grand Narrative'!D$2,Results!$E:$E,'Grand Narrative'!$B4)</f>
        <v>0</v>
      </c>
      <c r="E4" s="1">
        <f>COUNTIFS(Results!$V:$V,"&gt;=4",Results!$C:$C,'Grand Narrative'!E$2,Results!$E:$E,'Grand Narrative'!$B4)</f>
        <v>0</v>
      </c>
      <c r="F4" s="1">
        <f>COUNTIFS(Results!$V:$V,"&gt;=4",Results!$C:$C,'Grand Narrative'!F$2,Results!$E:$E,'Grand Narrative'!$B4)</f>
        <v>0</v>
      </c>
      <c r="G4" s="1">
        <f>COUNTIFS(Results!$V:$V,"&gt;=4",Results!$C:$C,'Grand Narrative'!G$2,Results!$E:$E,'Grand Narrative'!$B4)</f>
        <v>0</v>
      </c>
      <c r="H4" s="1">
        <f>COUNTIFS(Results!$V:$V,"&gt;=4",Results!$C:$C,'Grand Narrative'!H$2,Results!$E:$E,'Grand Narrative'!$B4)</f>
        <v>0</v>
      </c>
      <c r="I4" s="1">
        <f>COUNTIFS(Results!$V:$V,"&gt;=4",Results!$C:$C,'Grand Narrative'!I$2,Results!$E:$E,'Grand Narrative'!$B4)</f>
        <v>0</v>
      </c>
      <c r="J4" s="1">
        <f>COUNTIFS(Results!$V:$V,"&gt;=4",Results!$C:$C,'Grand Narrative'!J$2,Results!$E:$E,'Grand Narrative'!$B4)</f>
        <v>0</v>
      </c>
      <c r="K4" s="1">
        <f>COUNTIFS(Results!$V:$V,"&gt;=4",Results!$C:$C,'Grand Narrative'!K$2,Results!$E:$E,'Grand Narrative'!$B4)</f>
        <v>0</v>
      </c>
      <c r="L4" s="1">
        <f>COUNTIFS(Results!$V:$V,"&gt;=4",Results!$C:$C,'Grand Narrative'!L$2,Results!$E:$E,'Grand Narrative'!$B4)</f>
        <v>0</v>
      </c>
      <c r="M4" s="1">
        <f>COUNTIFS(Results!$V:$V,"&gt;=4",Results!$C:$C,'Grand Narrative'!M$2,Results!$E:$E,'Grand Narrative'!$B4)</f>
        <v>0</v>
      </c>
      <c r="N4" s="1">
        <f>COUNTIFS(Results!$V:$V,"&gt;=4",Results!$C:$C,'Grand Narrative'!N$2,Results!$E:$E,'Grand Narrative'!$B4)</f>
        <v>0</v>
      </c>
      <c r="O4" s="1">
        <f>COUNTIFS(Results!$V:$V,"&gt;=4",Results!$C:$C,'Grand Narrative'!O$2,Results!$E:$E,'Grand Narrative'!$B4)</f>
        <v>0</v>
      </c>
      <c r="P4" s="1">
        <f>COUNTIFS(Results!$V:$V,"&gt;=4",Results!$C:$C,'Grand Narrative'!P$2,Results!$E:$E,'Grand Narrative'!$B4)</f>
        <v>0</v>
      </c>
      <c r="Q4" s="1">
        <f>COUNTIFS(Results!$V:$V,"&gt;=4",Results!$C:$C,'Grand Narrative'!Q$2,Results!$E:$E,'Grand Narrative'!$B4)</f>
        <v>0</v>
      </c>
    </row>
    <row r="5" spans="1:17" x14ac:dyDescent="0.3">
      <c r="A5" t="s">
        <v>24184</v>
      </c>
      <c r="B5" s="14" t="s">
        <v>171</v>
      </c>
      <c r="C5" s="1">
        <f>COUNTIFS(Results!$V:$V,"&gt;=4",Results!$C:$C,'Grand Narrative'!C$2,Results!$E:$E,'Grand Narrative'!$B5)</f>
        <v>0</v>
      </c>
      <c r="D5" s="1">
        <f>COUNTIFS(Results!$V:$V,"&gt;=4",Results!$C:$C,'Grand Narrative'!D$2,Results!$E:$E,'Grand Narrative'!$B5)</f>
        <v>0</v>
      </c>
      <c r="E5" s="1">
        <f>COUNTIFS(Results!$V:$V,"&gt;=4",Results!$C:$C,'Grand Narrative'!E$2,Results!$E:$E,'Grand Narrative'!$B5)</f>
        <v>0</v>
      </c>
      <c r="F5" s="1">
        <f>COUNTIFS(Results!$V:$V,"&gt;=4",Results!$C:$C,'Grand Narrative'!F$2,Results!$E:$E,'Grand Narrative'!$B5)</f>
        <v>0</v>
      </c>
      <c r="G5" s="1">
        <f>COUNTIFS(Results!$V:$V,"&gt;=4",Results!$C:$C,'Grand Narrative'!G$2,Results!$E:$E,'Grand Narrative'!$B5)</f>
        <v>0</v>
      </c>
      <c r="H5" s="1">
        <f>COUNTIFS(Results!$V:$V,"&gt;=4",Results!$C:$C,'Grand Narrative'!H$2,Results!$E:$E,'Grand Narrative'!$B5)</f>
        <v>0</v>
      </c>
      <c r="I5" s="1">
        <f>COUNTIFS(Results!$V:$V,"&gt;=4",Results!$C:$C,'Grand Narrative'!I$2,Results!$E:$E,'Grand Narrative'!$B5)</f>
        <v>0</v>
      </c>
      <c r="J5" s="1">
        <f>COUNTIFS(Results!$V:$V,"&gt;=4",Results!$C:$C,'Grand Narrative'!J$2,Results!$E:$E,'Grand Narrative'!$B5)</f>
        <v>0</v>
      </c>
      <c r="K5" s="1">
        <f>COUNTIFS(Results!$V:$V,"&gt;=4",Results!$C:$C,'Grand Narrative'!K$2,Results!$E:$E,'Grand Narrative'!$B5)</f>
        <v>0</v>
      </c>
      <c r="L5" s="1">
        <f>COUNTIFS(Results!$V:$V,"&gt;=4",Results!$C:$C,'Grand Narrative'!L$2,Results!$E:$E,'Grand Narrative'!$B5)</f>
        <v>0</v>
      </c>
      <c r="M5" s="1">
        <f>COUNTIFS(Results!$V:$V,"&gt;=4",Results!$C:$C,'Grand Narrative'!M$2,Results!$E:$E,'Grand Narrative'!$B5)</f>
        <v>0</v>
      </c>
      <c r="N5" s="1">
        <f>COUNTIFS(Results!$V:$V,"&gt;=4",Results!$C:$C,'Grand Narrative'!N$2,Results!$E:$E,'Grand Narrative'!$B5)</f>
        <v>0</v>
      </c>
      <c r="O5" s="1">
        <f>COUNTIFS(Results!$V:$V,"&gt;=4",Results!$C:$C,'Grand Narrative'!O$2,Results!$E:$E,'Grand Narrative'!$B5)</f>
        <v>0</v>
      </c>
      <c r="P5" s="1">
        <f>COUNTIFS(Results!$V:$V,"&gt;=4",Results!$C:$C,'Grand Narrative'!P$2,Results!$E:$E,'Grand Narrative'!$B5)</f>
        <v>0</v>
      </c>
      <c r="Q5" s="1">
        <f>COUNTIFS(Results!$V:$V,"&gt;=4",Results!$C:$C,'Grand Narrative'!Q$2,Results!$E:$E,'Grand Narrative'!$B5)</f>
        <v>0</v>
      </c>
    </row>
    <row r="6" spans="1:17" x14ac:dyDescent="0.3">
      <c r="A6" t="s">
        <v>24185</v>
      </c>
      <c r="B6" s="14" t="s">
        <v>121</v>
      </c>
      <c r="C6" s="1">
        <f>COUNTIFS(Results!$V:$V,"&gt;=4",Results!$C:$C,'Grand Narrative'!C$2,Results!$E:$E,'Grand Narrative'!$B6)</f>
        <v>0</v>
      </c>
      <c r="D6" s="1">
        <f>COUNTIFS(Results!$V:$V,"&gt;=4",Results!$C:$C,'Grand Narrative'!D$2,Results!$E:$E,'Grand Narrative'!$B6)</f>
        <v>0</v>
      </c>
      <c r="E6" s="1">
        <f>COUNTIFS(Results!$V:$V,"&gt;=4",Results!$C:$C,'Grand Narrative'!E$2,Results!$E:$E,'Grand Narrative'!$B6)</f>
        <v>0</v>
      </c>
      <c r="F6" s="1">
        <f>COUNTIFS(Results!$V:$V,"&gt;=4",Results!$C:$C,'Grand Narrative'!F$2,Results!$E:$E,'Grand Narrative'!$B6)</f>
        <v>0</v>
      </c>
      <c r="G6" s="1">
        <f>COUNTIFS(Results!$V:$V,"&gt;=4",Results!$C:$C,'Grand Narrative'!G$2,Results!$E:$E,'Grand Narrative'!$B6)</f>
        <v>0</v>
      </c>
      <c r="H6" s="1">
        <f>COUNTIFS(Results!$V:$V,"&gt;=4",Results!$C:$C,'Grand Narrative'!H$2,Results!$E:$E,'Grand Narrative'!$B6)</f>
        <v>0</v>
      </c>
      <c r="I6" s="1">
        <f>COUNTIFS(Results!$V:$V,"&gt;=4",Results!$C:$C,'Grand Narrative'!I$2,Results!$E:$E,'Grand Narrative'!$B6)</f>
        <v>0</v>
      </c>
      <c r="J6" s="1">
        <f>COUNTIFS(Results!$V:$V,"&gt;=4",Results!$C:$C,'Grand Narrative'!J$2,Results!$E:$E,'Grand Narrative'!$B6)</f>
        <v>0</v>
      </c>
      <c r="K6" s="1">
        <f>COUNTIFS(Results!$V:$V,"&gt;=4",Results!$C:$C,'Grand Narrative'!K$2,Results!$E:$E,'Grand Narrative'!$B6)</f>
        <v>0</v>
      </c>
      <c r="L6" s="1">
        <f>COUNTIFS(Results!$V:$V,"&gt;=4",Results!$C:$C,'Grand Narrative'!L$2,Results!$E:$E,'Grand Narrative'!$B6)</f>
        <v>0</v>
      </c>
      <c r="M6" s="1">
        <f>COUNTIFS(Results!$V:$V,"&gt;=4",Results!$C:$C,'Grand Narrative'!M$2,Results!$E:$E,'Grand Narrative'!$B6)</f>
        <v>0</v>
      </c>
      <c r="N6" s="1">
        <f>COUNTIFS(Results!$V:$V,"&gt;=4",Results!$C:$C,'Grand Narrative'!N$2,Results!$E:$E,'Grand Narrative'!$B6)</f>
        <v>0</v>
      </c>
      <c r="O6" s="1">
        <f>COUNTIFS(Results!$V:$V,"&gt;=4",Results!$C:$C,'Grand Narrative'!O$2,Results!$E:$E,'Grand Narrative'!$B6)</f>
        <v>0</v>
      </c>
      <c r="P6" s="1">
        <f>COUNTIFS(Results!$V:$V,"&gt;=4",Results!$C:$C,'Grand Narrative'!P$2,Results!$E:$E,'Grand Narrative'!$B6)</f>
        <v>0</v>
      </c>
      <c r="Q6" s="1">
        <f>COUNTIFS(Results!$V:$V,"&gt;=4",Results!$C:$C,'Grand Narrative'!Q$2,Results!$E:$E,'Grand Narrative'!$B6)</f>
        <v>0</v>
      </c>
    </row>
    <row r="7" spans="1:17" x14ac:dyDescent="0.3">
      <c r="A7" t="s">
        <v>24185</v>
      </c>
      <c r="B7" s="14" t="s">
        <v>73</v>
      </c>
      <c r="C7" s="1">
        <f>COUNTIFS(Results!$V:$V,"&gt;=4",Results!$C:$C,'Grand Narrative'!C$2,Results!$E:$E,'Grand Narrative'!$B7)</f>
        <v>0</v>
      </c>
      <c r="D7" s="1">
        <f>COUNTIFS(Results!$V:$V,"&gt;=4",Results!$C:$C,'Grand Narrative'!D$2,Results!$E:$E,'Grand Narrative'!$B7)</f>
        <v>0</v>
      </c>
      <c r="E7" s="1">
        <f>COUNTIFS(Results!$V:$V,"&gt;=4",Results!$C:$C,'Grand Narrative'!E$2,Results!$E:$E,'Grand Narrative'!$B7)</f>
        <v>0</v>
      </c>
      <c r="F7" s="1">
        <f>COUNTIFS(Results!$V:$V,"&gt;=4",Results!$C:$C,'Grand Narrative'!F$2,Results!$E:$E,'Grand Narrative'!$B7)</f>
        <v>0</v>
      </c>
      <c r="G7" s="1">
        <f>COUNTIFS(Results!$V:$V,"&gt;=4",Results!$C:$C,'Grand Narrative'!G$2,Results!$E:$E,'Grand Narrative'!$B7)</f>
        <v>0</v>
      </c>
      <c r="H7" s="1">
        <f>COUNTIFS(Results!$V:$V,"&gt;=4",Results!$C:$C,'Grand Narrative'!H$2,Results!$E:$E,'Grand Narrative'!$B7)</f>
        <v>0</v>
      </c>
      <c r="I7" s="1">
        <f>COUNTIFS(Results!$V:$V,"&gt;=4",Results!$C:$C,'Grand Narrative'!I$2,Results!$E:$E,'Grand Narrative'!$B7)</f>
        <v>0</v>
      </c>
      <c r="J7" s="1">
        <f>COUNTIFS(Results!$V:$V,"&gt;=4",Results!$C:$C,'Grand Narrative'!J$2,Results!$E:$E,'Grand Narrative'!$B7)</f>
        <v>0</v>
      </c>
      <c r="K7" s="1">
        <f>COUNTIFS(Results!$V:$V,"&gt;=4",Results!$C:$C,'Grand Narrative'!K$2,Results!$E:$E,'Grand Narrative'!$B7)</f>
        <v>0</v>
      </c>
      <c r="L7" s="1">
        <f>COUNTIFS(Results!$V:$V,"&gt;=4",Results!$C:$C,'Grand Narrative'!L$2,Results!$E:$E,'Grand Narrative'!$B7)</f>
        <v>0</v>
      </c>
      <c r="M7" s="1">
        <f>COUNTIFS(Results!$V:$V,"&gt;=4",Results!$C:$C,'Grand Narrative'!M$2,Results!$E:$E,'Grand Narrative'!$B7)</f>
        <v>0</v>
      </c>
      <c r="N7" s="1">
        <f>COUNTIFS(Results!$V:$V,"&gt;=4",Results!$C:$C,'Grand Narrative'!N$2,Results!$E:$E,'Grand Narrative'!$B7)</f>
        <v>0</v>
      </c>
      <c r="O7" s="1">
        <f>COUNTIFS(Results!$V:$V,"&gt;=4",Results!$C:$C,'Grand Narrative'!O$2,Results!$E:$E,'Grand Narrative'!$B7)</f>
        <v>0</v>
      </c>
      <c r="P7" s="1">
        <f>COUNTIFS(Results!$V:$V,"&gt;=4",Results!$C:$C,'Grand Narrative'!P$2,Results!$E:$E,'Grand Narrative'!$B7)</f>
        <v>0</v>
      </c>
      <c r="Q7" s="1">
        <f>COUNTIFS(Results!$V:$V,"&gt;=4",Results!$C:$C,'Grand Narrative'!Q$2,Results!$E:$E,'Grand Narrative'!$B7)</f>
        <v>0</v>
      </c>
    </row>
    <row r="8" spans="1:17" x14ac:dyDescent="0.3">
      <c r="A8" t="s">
        <v>24183</v>
      </c>
      <c r="B8" s="14" t="s">
        <v>181</v>
      </c>
      <c r="C8" s="1">
        <f>COUNTIFS(Results!$V:$V,"&gt;=4",Results!$C:$C,'Grand Narrative'!C$2,Results!$E:$E,'Grand Narrative'!$B8)</f>
        <v>0</v>
      </c>
      <c r="D8" s="1">
        <f>COUNTIFS(Results!$V:$V,"&gt;=4",Results!$C:$C,'Grand Narrative'!D$2,Results!$E:$E,'Grand Narrative'!$B8)</f>
        <v>0</v>
      </c>
      <c r="E8" s="1">
        <f>COUNTIFS(Results!$V:$V,"&gt;=4",Results!$C:$C,'Grand Narrative'!E$2,Results!$E:$E,'Grand Narrative'!$B8)</f>
        <v>0</v>
      </c>
      <c r="F8" s="1">
        <f>COUNTIFS(Results!$V:$V,"&gt;=4",Results!$C:$C,'Grand Narrative'!F$2,Results!$E:$E,'Grand Narrative'!$B8)</f>
        <v>0</v>
      </c>
      <c r="G8" s="1">
        <f>COUNTIFS(Results!$V:$V,"&gt;=4",Results!$C:$C,'Grand Narrative'!G$2,Results!$E:$E,'Grand Narrative'!$B8)</f>
        <v>0</v>
      </c>
      <c r="H8" s="1">
        <f>COUNTIFS(Results!$V:$V,"&gt;=4",Results!$C:$C,'Grand Narrative'!H$2,Results!$E:$E,'Grand Narrative'!$B8)</f>
        <v>0</v>
      </c>
      <c r="I8" s="1">
        <f>COUNTIFS(Results!$V:$V,"&gt;=4",Results!$C:$C,'Grand Narrative'!I$2,Results!$E:$E,'Grand Narrative'!$B8)</f>
        <v>0</v>
      </c>
      <c r="J8" s="1">
        <f>COUNTIFS(Results!$V:$V,"&gt;=4",Results!$C:$C,'Grand Narrative'!J$2,Results!$E:$E,'Grand Narrative'!$B8)</f>
        <v>0</v>
      </c>
      <c r="K8" s="1">
        <f>COUNTIFS(Results!$V:$V,"&gt;=4",Results!$C:$C,'Grand Narrative'!K$2,Results!$E:$E,'Grand Narrative'!$B8)</f>
        <v>0</v>
      </c>
      <c r="L8" s="1">
        <f>COUNTIFS(Results!$V:$V,"&gt;=4",Results!$C:$C,'Grand Narrative'!L$2,Results!$E:$E,'Grand Narrative'!$B8)</f>
        <v>0</v>
      </c>
      <c r="M8" s="1">
        <f>COUNTIFS(Results!$V:$V,"&gt;=4",Results!$C:$C,'Grand Narrative'!M$2,Results!$E:$E,'Grand Narrative'!$B8)</f>
        <v>0</v>
      </c>
      <c r="N8" s="1">
        <f>COUNTIFS(Results!$V:$V,"&gt;=4",Results!$C:$C,'Grand Narrative'!N$2,Results!$E:$E,'Grand Narrative'!$B8)</f>
        <v>0</v>
      </c>
      <c r="O8" s="1">
        <f>COUNTIFS(Results!$V:$V,"&gt;=4",Results!$C:$C,'Grand Narrative'!O$2,Results!$E:$E,'Grand Narrative'!$B8)</f>
        <v>0</v>
      </c>
      <c r="P8" s="1">
        <f>COUNTIFS(Results!$V:$V,"&gt;=4",Results!$C:$C,'Grand Narrative'!P$2,Results!$E:$E,'Grand Narrative'!$B8)</f>
        <v>0</v>
      </c>
      <c r="Q8" s="1">
        <f>COUNTIFS(Results!$V:$V,"&gt;=4",Results!$C:$C,'Grand Narrative'!Q$2,Results!$E:$E,'Grand Narrative'!$B8)</f>
        <v>0</v>
      </c>
    </row>
    <row r="9" spans="1:17" x14ac:dyDescent="0.3">
      <c r="A9" t="s">
        <v>24186</v>
      </c>
      <c r="B9" s="14" t="s">
        <v>7</v>
      </c>
      <c r="C9" s="1">
        <f>COUNTIFS(Results!$V:$V,"&gt;=4",Results!$C:$C,'Grand Narrative'!C$2,Results!$E:$E,'Grand Narrative'!$B9)</f>
        <v>0</v>
      </c>
      <c r="D9" s="1">
        <f>COUNTIFS(Results!$V:$V,"&gt;=4",Results!$C:$C,'Grand Narrative'!D$2,Results!$E:$E,'Grand Narrative'!$B9)</f>
        <v>0</v>
      </c>
      <c r="E9" s="1">
        <f>COUNTIFS(Results!$V:$V,"&gt;=4",Results!$C:$C,'Grand Narrative'!E$2,Results!$E:$E,'Grand Narrative'!$B9)</f>
        <v>0</v>
      </c>
      <c r="F9" s="1">
        <f>COUNTIFS(Results!$V:$V,"&gt;=4",Results!$C:$C,'Grand Narrative'!F$2,Results!$E:$E,'Grand Narrative'!$B9)</f>
        <v>0</v>
      </c>
      <c r="G9" s="1">
        <f>COUNTIFS(Results!$V:$V,"&gt;=4",Results!$C:$C,'Grand Narrative'!G$2,Results!$E:$E,'Grand Narrative'!$B9)</f>
        <v>0</v>
      </c>
      <c r="H9" s="1">
        <f>COUNTIFS(Results!$V:$V,"&gt;=4",Results!$C:$C,'Grand Narrative'!H$2,Results!$E:$E,'Grand Narrative'!$B9)</f>
        <v>0</v>
      </c>
      <c r="I9" s="1">
        <f>COUNTIFS(Results!$V:$V,"&gt;=4",Results!$C:$C,'Grand Narrative'!I$2,Results!$E:$E,'Grand Narrative'!$B9)</f>
        <v>0</v>
      </c>
      <c r="J9" s="1">
        <f>COUNTIFS(Results!$V:$V,"&gt;=4",Results!$C:$C,'Grand Narrative'!J$2,Results!$E:$E,'Grand Narrative'!$B9)</f>
        <v>0</v>
      </c>
      <c r="K9" s="1">
        <f>COUNTIFS(Results!$V:$V,"&gt;=4",Results!$C:$C,'Grand Narrative'!K$2,Results!$E:$E,'Grand Narrative'!$B9)</f>
        <v>0</v>
      </c>
      <c r="L9" s="1">
        <f>COUNTIFS(Results!$V:$V,"&gt;=4",Results!$C:$C,'Grand Narrative'!L$2,Results!$E:$E,'Grand Narrative'!$B9)</f>
        <v>0</v>
      </c>
      <c r="M9" s="1">
        <f>COUNTIFS(Results!$V:$V,"&gt;=4",Results!$C:$C,'Grand Narrative'!M$2,Results!$E:$E,'Grand Narrative'!$B9)</f>
        <v>0</v>
      </c>
      <c r="N9" s="1">
        <f>COUNTIFS(Results!$V:$V,"&gt;=4",Results!$C:$C,'Grand Narrative'!N$2,Results!$E:$E,'Grand Narrative'!$B9)</f>
        <v>0</v>
      </c>
      <c r="O9" s="1">
        <f>COUNTIFS(Results!$V:$V,"&gt;=4",Results!$C:$C,'Grand Narrative'!O$2,Results!$E:$E,'Grand Narrative'!$B9)</f>
        <v>0</v>
      </c>
      <c r="P9" s="1">
        <f>COUNTIFS(Results!$V:$V,"&gt;=4",Results!$C:$C,'Grand Narrative'!P$2,Results!$E:$E,'Grand Narrative'!$B9)</f>
        <v>0</v>
      </c>
      <c r="Q9" s="1">
        <f>COUNTIFS(Results!$V:$V,"&gt;=4",Results!$C:$C,'Grand Narrative'!Q$2,Results!$E:$E,'Grand Narrative'!$B9)</f>
        <v>0</v>
      </c>
    </row>
    <row r="10" spans="1:17" x14ac:dyDescent="0.3">
      <c r="A10" t="s">
        <v>24185</v>
      </c>
      <c r="B10" s="14" t="s">
        <v>56</v>
      </c>
      <c r="C10" s="1">
        <f>COUNTIFS(Results!$V:$V,"&gt;=4",Results!$C:$C,'Grand Narrative'!C$2,Results!$E:$E,'Grand Narrative'!$B10)</f>
        <v>0</v>
      </c>
      <c r="D10" s="1">
        <f>COUNTIFS(Results!$V:$V,"&gt;=4",Results!$C:$C,'Grand Narrative'!D$2,Results!$E:$E,'Grand Narrative'!$B10)</f>
        <v>0</v>
      </c>
      <c r="E10" s="1">
        <f>COUNTIFS(Results!$V:$V,"&gt;=4",Results!$C:$C,'Grand Narrative'!E$2,Results!$E:$E,'Grand Narrative'!$B10)</f>
        <v>0</v>
      </c>
      <c r="F10" s="1">
        <f>COUNTIFS(Results!$V:$V,"&gt;=4",Results!$C:$C,'Grand Narrative'!F$2,Results!$E:$E,'Grand Narrative'!$B10)</f>
        <v>0</v>
      </c>
      <c r="G10" s="1">
        <f>COUNTIFS(Results!$V:$V,"&gt;=4",Results!$C:$C,'Grand Narrative'!G$2,Results!$E:$E,'Grand Narrative'!$B10)</f>
        <v>0</v>
      </c>
      <c r="H10" s="1">
        <f>COUNTIFS(Results!$V:$V,"&gt;=4",Results!$C:$C,'Grand Narrative'!H$2,Results!$E:$E,'Grand Narrative'!$B10)</f>
        <v>0</v>
      </c>
      <c r="I10" s="1">
        <f>COUNTIFS(Results!$V:$V,"&gt;=4",Results!$C:$C,'Grand Narrative'!I$2,Results!$E:$E,'Grand Narrative'!$B10)</f>
        <v>0</v>
      </c>
      <c r="J10" s="1">
        <f>COUNTIFS(Results!$V:$V,"&gt;=4",Results!$C:$C,'Grand Narrative'!J$2,Results!$E:$E,'Grand Narrative'!$B10)</f>
        <v>0</v>
      </c>
      <c r="K10" s="1">
        <f>COUNTIFS(Results!$V:$V,"&gt;=4",Results!$C:$C,'Grand Narrative'!K$2,Results!$E:$E,'Grand Narrative'!$B10)</f>
        <v>0</v>
      </c>
      <c r="L10" s="1">
        <f>COUNTIFS(Results!$V:$V,"&gt;=4",Results!$C:$C,'Grand Narrative'!L$2,Results!$E:$E,'Grand Narrative'!$B10)</f>
        <v>0</v>
      </c>
      <c r="M10" s="1">
        <f>COUNTIFS(Results!$V:$V,"&gt;=4",Results!$C:$C,'Grand Narrative'!M$2,Results!$E:$E,'Grand Narrative'!$B10)</f>
        <v>0</v>
      </c>
      <c r="N10" s="1">
        <f>COUNTIFS(Results!$V:$V,"&gt;=4",Results!$C:$C,'Grand Narrative'!N$2,Results!$E:$E,'Grand Narrative'!$B10)</f>
        <v>0</v>
      </c>
      <c r="O10" s="1">
        <f>COUNTIFS(Results!$V:$V,"&gt;=4",Results!$C:$C,'Grand Narrative'!O$2,Results!$E:$E,'Grand Narrative'!$B10)</f>
        <v>0</v>
      </c>
      <c r="P10" s="1">
        <f>COUNTIFS(Results!$V:$V,"&gt;=4",Results!$C:$C,'Grand Narrative'!P$2,Results!$E:$E,'Grand Narrative'!$B10)</f>
        <v>0</v>
      </c>
      <c r="Q10" s="1">
        <f>COUNTIFS(Results!$V:$V,"&gt;=4",Results!$C:$C,'Grand Narrative'!Q$2,Results!$E:$E,'Grand Narrative'!$B10)</f>
        <v>0</v>
      </c>
    </row>
    <row r="11" spans="1:17" x14ac:dyDescent="0.3">
      <c r="A11" t="s">
        <v>24184</v>
      </c>
      <c r="B11" s="14" t="s">
        <v>27</v>
      </c>
      <c r="C11" s="1">
        <f>COUNTIFS(Results!$V:$V,"&gt;=4",Results!$C:$C,'Grand Narrative'!C$2,Results!$E:$E,'Grand Narrative'!$B11)</f>
        <v>0</v>
      </c>
      <c r="D11" s="1">
        <f>COUNTIFS(Results!$V:$V,"&gt;=4",Results!$C:$C,'Grand Narrative'!D$2,Results!$E:$E,'Grand Narrative'!$B11)</f>
        <v>0</v>
      </c>
      <c r="E11" s="1">
        <f>COUNTIFS(Results!$V:$V,"&gt;=4",Results!$C:$C,'Grand Narrative'!E$2,Results!$E:$E,'Grand Narrative'!$B11)</f>
        <v>0</v>
      </c>
      <c r="F11" s="1">
        <f>COUNTIFS(Results!$V:$V,"&gt;=4",Results!$C:$C,'Grand Narrative'!F$2,Results!$E:$E,'Grand Narrative'!$B11)</f>
        <v>0</v>
      </c>
      <c r="G11" s="1">
        <f>COUNTIFS(Results!$V:$V,"&gt;=4",Results!$C:$C,'Grand Narrative'!G$2,Results!$E:$E,'Grand Narrative'!$B11)</f>
        <v>0</v>
      </c>
      <c r="H11" s="1">
        <f>COUNTIFS(Results!$V:$V,"&gt;=4",Results!$C:$C,'Grand Narrative'!H$2,Results!$E:$E,'Grand Narrative'!$B11)</f>
        <v>0</v>
      </c>
      <c r="I11" s="1">
        <f>COUNTIFS(Results!$V:$V,"&gt;=4",Results!$C:$C,'Grand Narrative'!I$2,Results!$E:$E,'Grand Narrative'!$B11)</f>
        <v>0</v>
      </c>
      <c r="J11" s="1">
        <f>COUNTIFS(Results!$V:$V,"&gt;=4",Results!$C:$C,'Grand Narrative'!J$2,Results!$E:$E,'Grand Narrative'!$B11)</f>
        <v>0</v>
      </c>
      <c r="K11" s="1">
        <f>COUNTIFS(Results!$V:$V,"&gt;=4",Results!$C:$C,'Grand Narrative'!K$2,Results!$E:$E,'Grand Narrative'!$B11)</f>
        <v>0</v>
      </c>
      <c r="L11" s="1">
        <f>COUNTIFS(Results!$V:$V,"&gt;=4",Results!$C:$C,'Grand Narrative'!L$2,Results!$E:$E,'Grand Narrative'!$B11)</f>
        <v>0</v>
      </c>
      <c r="M11" s="1">
        <f>COUNTIFS(Results!$V:$V,"&gt;=4",Results!$C:$C,'Grand Narrative'!M$2,Results!$E:$E,'Grand Narrative'!$B11)</f>
        <v>0</v>
      </c>
      <c r="N11" s="1">
        <f>COUNTIFS(Results!$V:$V,"&gt;=4",Results!$C:$C,'Grand Narrative'!N$2,Results!$E:$E,'Grand Narrative'!$B11)</f>
        <v>0</v>
      </c>
      <c r="O11" s="1">
        <f>COUNTIFS(Results!$V:$V,"&gt;=4",Results!$C:$C,'Grand Narrative'!O$2,Results!$E:$E,'Grand Narrative'!$B11)</f>
        <v>0</v>
      </c>
      <c r="P11" s="1">
        <f>COUNTIFS(Results!$V:$V,"&gt;=4",Results!$C:$C,'Grand Narrative'!P$2,Results!$E:$E,'Grand Narrative'!$B11)</f>
        <v>0</v>
      </c>
      <c r="Q11" s="1">
        <f>COUNTIFS(Results!$V:$V,"&gt;=4",Results!$C:$C,'Grand Narrative'!Q$2,Results!$E:$E,'Grand Narrative'!$B11)</f>
        <v>0</v>
      </c>
    </row>
    <row r="12" spans="1:17" x14ac:dyDescent="0.3">
      <c r="A12" t="s">
        <v>24183</v>
      </c>
      <c r="B12" s="14" t="s">
        <v>30</v>
      </c>
      <c r="C12" s="1">
        <f>COUNTIFS(Results!$V:$V,"&gt;=4",Results!$C:$C,'Grand Narrative'!C$2,Results!$E:$E,'Grand Narrative'!$B12)</f>
        <v>0</v>
      </c>
      <c r="D12" s="1">
        <f>COUNTIFS(Results!$V:$V,"&gt;=4",Results!$C:$C,'Grand Narrative'!D$2,Results!$E:$E,'Grand Narrative'!$B12)</f>
        <v>0</v>
      </c>
      <c r="E12" s="1">
        <f>COUNTIFS(Results!$V:$V,"&gt;=4",Results!$C:$C,'Grand Narrative'!E$2,Results!$E:$E,'Grand Narrative'!$B12)</f>
        <v>0</v>
      </c>
      <c r="F12" s="1">
        <f>COUNTIFS(Results!$V:$V,"&gt;=4",Results!$C:$C,'Grand Narrative'!F$2,Results!$E:$E,'Grand Narrative'!$B12)</f>
        <v>0</v>
      </c>
      <c r="G12" s="1">
        <f>COUNTIFS(Results!$V:$V,"&gt;=4",Results!$C:$C,'Grand Narrative'!G$2,Results!$E:$E,'Grand Narrative'!$B12)</f>
        <v>0</v>
      </c>
      <c r="H12" s="1">
        <f>COUNTIFS(Results!$V:$V,"&gt;=4",Results!$C:$C,'Grand Narrative'!H$2,Results!$E:$E,'Grand Narrative'!$B12)</f>
        <v>0</v>
      </c>
      <c r="I12" s="1">
        <f>COUNTIFS(Results!$V:$V,"&gt;=4",Results!$C:$C,'Grand Narrative'!I$2,Results!$E:$E,'Grand Narrative'!$B12)</f>
        <v>0</v>
      </c>
      <c r="J12" s="1">
        <f>COUNTIFS(Results!$V:$V,"&gt;=4",Results!$C:$C,'Grand Narrative'!J$2,Results!$E:$E,'Grand Narrative'!$B12)</f>
        <v>0</v>
      </c>
      <c r="K12" s="1">
        <f>COUNTIFS(Results!$V:$V,"&gt;=4",Results!$C:$C,'Grand Narrative'!K$2,Results!$E:$E,'Grand Narrative'!$B12)</f>
        <v>0</v>
      </c>
      <c r="L12" s="1">
        <f>COUNTIFS(Results!$V:$V,"&gt;=4",Results!$C:$C,'Grand Narrative'!L$2,Results!$E:$E,'Grand Narrative'!$B12)</f>
        <v>0</v>
      </c>
      <c r="M12" s="1">
        <f>COUNTIFS(Results!$V:$V,"&gt;=4",Results!$C:$C,'Grand Narrative'!M$2,Results!$E:$E,'Grand Narrative'!$B12)</f>
        <v>0</v>
      </c>
      <c r="N12" s="1">
        <f>COUNTIFS(Results!$V:$V,"&gt;=4",Results!$C:$C,'Grand Narrative'!N$2,Results!$E:$E,'Grand Narrative'!$B12)</f>
        <v>0</v>
      </c>
      <c r="O12" s="1">
        <f>COUNTIFS(Results!$V:$V,"&gt;=4",Results!$C:$C,'Grand Narrative'!O$2,Results!$E:$E,'Grand Narrative'!$B12)</f>
        <v>0</v>
      </c>
      <c r="P12" s="1">
        <f>COUNTIFS(Results!$V:$V,"&gt;=4",Results!$C:$C,'Grand Narrative'!P$2,Results!$E:$E,'Grand Narrative'!$B12)</f>
        <v>0</v>
      </c>
      <c r="Q12" s="1">
        <f>COUNTIFS(Results!$V:$V,"&gt;=4",Results!$C:$C,'Grand Narrative'!Q$2,Results!$E:$E,'Grand Narrative'!$B12)</f>
        <v>0</v>
      </c>
    </row>
    <row r="13" spans="1:17" x14ac:dyDescent="0.3">
      <c r="A13" t="s">
        <v>24185</v>
      </c>
      <c r="B13" s="14" t="s">
        <v>58</v>
      </c>
      <c r="C13" s="1">
        <f>COUNTIFS(Results!$V:$V,"&gt;=4",Results!$C:$C,'Grand Narrative'!C$2,Results!$E:$E,'Grand Narrative'!$B13)</f>
        <v>0</v>
      </c>
      <c r="D13" s="1">
        <f>COUNTIFS(Results!$V:$V,"&gt;=4",Results!$C:$C,'Grand Narrative'!D$2,Results!$E:$E,'Grand Narrative'!$B13)</f>
        <v>0</v>
      </c>
      <c r="E13" s="1">
        <f>COUNTIFS(Results!$V:$V,"&gt;=4",Results!$C:$C,'Grand Narrative'!E$2,Results!$E:$E,'Grand Narrative'!$B13)</f>
        <v>0</v>
      </c>
      <c r="F13" s="1">
        <f>COUNTIFS(Results!$V:$V,"&gt;=4",Results!$C:$C,'Grand Narrative'!F$2,Results!$E:$E,'Grand Narrative'!$B13)</f>
        <v>0</v>
      </c>
      <c r="G13" s="1">
        <f>COUNTIFS(Results!$V:$V,"&gt;=4",Results!$C:$C,'Grand Narrative'!G$2,Results!$E:$E,'Grand Narrative'!$B13)</f>
        <v>0</v>
      </c>
      <c r="H13" s="1">
        <f>COUNTIFS(Results!$V:$V,"&gt;=4",Results!$C:$C,'Grand Narrative'!H$2,Results!$E:$E,'Grand Narrative'!$B13)</f>
        <v>0</v>
      </c>
      <c r="I13" s="1">
        <f>COUNTIFS(Results!$V:$V,"&gt;=4",Results!$C:$C,'Grand Narrative'!I$2,Results!$E:$E,'Grand Narrative'!$B13)</f>
        <v>0</v>
      </c>
      <c r="J13" s="1">
        <f>COUNTIFS(Results!$V:$V,"&gt;=4",Results!$C:$C,'Grand Narrative'!J$2,Results!$E:$E,'Grand Narrative'!$B13)</f>
        <v>0</v>
      </c>
      <c r="K13" s="1">
        <f>COUNTIFS(Results!$V:$V,"&gt;=4",Results!$C:$C,'Grand Narrative'!K$2,Results!$E:$E,'Grand Narrative'!$B13)</f>
        <v>0</v>
      </c>
      <c r="L13" s="1">
        <f>COUNTIFS(Results!$V:$V,"&gt;=4",Results!$C:$C,'Grand Narrative'!L$2,Results!$E:$E,'Grand Narrative'!$B13)</f>
        <v>0</v>
      </c>
      <c r="M13" s="1">
        <f>COUNTIFS(Results!$V:$V,"&gt;=4",Results!$C:$C,'Grand Narrative'!M$2,Results!$E:$E,'Grand Narrative'!$B13)</f>
        <v>0</v>
      </c>
      <c r="N13" s="1">
        <f>COUNTIFS(Results!$V:$V,"&gt;=4",Results!$C:$C,'Grand Narrative'!N$2,Results!$E:$E,'Grand Narrative'!$B13)</f>
        <v>0</v>
      </c>
      <c r="O13" s="1">
        <f>COUNTIFS(Results!$V:$V,"&gt;=4",Results!$C:$C,'Grand Narrative'!O$2,Results!$E:$E,'Grand Narrative'!$B13)</f>
        <v>0</v>
      </c>
      <c r="P13" s="1">
        <f>COUNTIFS(Results!$V:$V,"&gt;=4",Results!$C:$C,'Grand Narrative'!P$2,Results!$E:$E,'Grand Narrative'!$B13)</f>
        <v>0</v>
      </c>
      <c r="Q13" s="1">
        <f>COUNTIFS(Results!$V:$V,"&gt;=4",Results!$C:$C,'Grand Narrative'!Q$2,Results!$E:$E,'Grand Narrative'!$B13)</f>
        <v>0</v>
      </c>
    </row>
    <row r="14" spans="1:17" x14ac:dyDescent="0.3">
      <c r="A14" t="s">
        <v>24184</v>
      </c>
      <c r="B14" s="14" t="s">
        <v>45</v>
      </c>
      <c r="C14" s="1">
        <f>COUNTIFS(Results!$V:$V,"&gt;=4",Results!$C:$C,'Grand Narrative'!C$2,Results!$E:$E,'Grand Narrative'!$B14)</f>
        <v>0</v>
      </c>
      <c r="D14" s="1">
        <f>COUNTIFS(Results!$V:$V,"&gt;=4",Results!$C:$C,'Grand Narrative'!D$2,Results!$E:$E,'Grand Narrative'!$B14)</f>
        <v>0</v>
      </c>
      <c r="E14" s="1">
        <f>COUNTIFS(Results!$V:$V,"&gt;=4",Results!$C:$C,'Grand Narrative'!E$2,Results!$E:$E,'Grand Narrative'!$B14)</f>
        <v>0</v>
      </c>
      <c r="F14" s="1">
        <f>COUNTIFS(Results!$V:$V,"&gt;=4",Results!$C:$C,'Grand Narrative'!F$2,Results!$E:$E,'Grand Narrative'!$B14)</f>
        <v>0</v>
      </c>
      <c r="G14" s="1">
        <f>COUNTIFS(Results!$V:$V,"&gt;=4",Results!$C:$C,'Grand Narrative'!G$2,Results!$E:$E,'Grand Narrative'!$B14)</f>
        <v>0</v>
      </c>
      <c r="H14" s="1">
        <f>COUNTIFS(Results!$V:$V,"&gt;=4",Results!$C:$C,'Grand Narrative'!H$2,Results!$E:$E,'Grand Narrative'!$B14)</f>
        <v>0</v>
      </c>
      <c r="I14" s="1">
        <f>COUNTIFS(Results!$V:$V,"&gt;=4",Results!$C:$C,'Grand Narrative'!I$2,Results!$E:$E,'Grand Narrative'!$B14)</f>
        <v>0</v>
      </c>
      <c r="J14" s="1">
        <f>COUNTIFS(Results!$V:$V,"&gt;=4",Results!$C:$C,'Grand Narrative'!J$2,Results!$E:$E,'Grand Narrative'!$B14)</f>
        <v>0</v>
      </c>
      <c r="K14" s="1">
        <f>COUNTIFS(Results!$V:$V,"&gt;=4",Results!$C:$C,'Grand Narrative'!K$2,Results!$E:$E,'Grand Narrative'!$B14)</f>
        <v>0</v>
      </c>
      <c r="L14" s="1">
        <f>COUNTIFS(Results!$V:$V,"&gt;=4",Results!$C:$C,'Grand Narrative'!L$2,Results!$E:$E,'Grand Narrative'!$B14)</f>
        <v>0</v>
      </c>
      <c r="M14" s="1">
        <f>COUNTIFS(Results!$V:$V,"&gt;=4",Results!$C:$C,'Grand Narrative'!M$2,Results!$E:$E,'Grand Narrative'!$B14)</f>
        <v>0</v>
      </c>
      <c r="N14" s="1">
        <f>COUNTIFS(Results!$V:$V,"&gt;=4",Results!$C:$C,'Grand Narrative'!N$2,Results!$E:$E,'Grand Narrative'!$B14)</f>
        <v>0</v>
      </c>
      <c r="O14" s="1">
        <f>COUNTIFS(Results!$V:$V,"&gt;=4",Results!$C:$C,'Grand Narrative'!O$2,Results!$E:$E,'Grand Narrative'!$B14)</f>
        <v>0</v>
      </c>
      <c r="P14" s="1">
        <f>COUNTIFS(Results!$V:$V,"&gt;=4",Results!$C:$C,'Grand Narrative'!P$2,Results!$E:$E,'Grand Narrative'!$B14)</f>
        <v>0</v>
      </c>
      <c r="Q14" s="1">
        <f>COUNTIFS(Results!$V:$V,"&gt;=4",Results!$C:$C,'Grand Narrative'!Q$2,Results!$E:$E,'Grand Narrative'!$B14)</f>
        <v>0</v>
      </c>
    </row>
    <row r="15" spans="1:17" x14ac:dyDescent="0.3">
      <c r="A15" t="s">
        <v>24184</v>
      </c>
      <c r="B15" s="14" t="s">
        <v>364</v>
      </c>
      <c r="C15" s="1">
        <f>COUNTIFS(Results!$V:$V,"&gt;=4",Results!$C:$C,'Grand Narrative'!C$2,Results!$E:$E,'Grand Narrative'!$B15)</f>
        <v>0</v>
      </c>
      <c r="D15" s="1">
        <f>COUNTIFS(Results!$V:$V,"&gt;=4",Results!$C:$C,'Grand Narrative'!D$2,Results!$E:$E,'Grand Narrative'!$B15)</f>
        <v>0</v>
      </c>
      <c r="E15" s="1">
        <f>COUNTIFS(Results!$V:$V,"&gt;=4",Results!$C:$C,'Grand Narrative'!E$2,Results!$E:$E,'Grand Narrative'!$B15)</f>
        <v>0</v>
      </c>
      <c r="F15" s="1">
        <f>COUNTIFS(Results!$V:$V,"&gt;=4",Results!$C:$C,'Grand Narrative'!F$2,Results!$E:$E,'Grand Narrative'!$B15)</f>
        <v>0</v>
      </c>
      <c r="G15" s="1">
        <f>COUNTIFS(Results!$V:$V,"&gt;=4",Results!$C:$C,'Grand Narrative'!G$2,Results!$E:$E,'Grand Narrative'!$B15)</f>
        <v>0</v>
      </c>
      <c r="H15" s="1">
        <f>COUNTIFS(Results!$V:$V,"&gt;=4",Results!$C:$C,'Grand Narrative'!H$2,Results!$E:$E,'Grand Narrative'!$B15)</f>
        <v>0</v>
      </c>
      <c r="I15" s="1">
        <f>COUNTIFS(Results!$V:$V,"&gt;=4",Results!$C:$C,'Grand Narrative'!I$2,Results!$E:$E,'Grand Narrative'!$B15)</f>
        <v>0</v>
      </c>
      <c r="J15" s="1">
        <f>COUNTIFS(Results!$V:$V,"&gt;=4",Results!$C:$C,'Grand Narrative'!J$2,Results!$E:$E,'Grand Narrative'!$B15)</f>
        <v>0</v>
      </c>
      <c r="K15" s="1">
        <f>COUNTIFS(Results!$V:$V,"&gt;=4",Results!$C:$C,'Grand Narrative'!K$2,Results!$E:$E,'Grand Narrative'!$B15)</f>
        <v>0</v>
      </c>
      <c r="L15" s="1">
        <f>COUNTIFS(Results!$V:$V,"&gt;=4",Results!$C:$C,'Grand Narrative'!L$2,Results!$E:$E,'Grand Narrative'!$B15)</f>
        <v>0</v>
      </c>
      <c r="M15" s="1">
        <f>COUNTIFS(Results!$V:$V,"&gt;=4",Results!$C:$C,'Grand Narrative'!M$2,Results!$E:$E,'Grand Narrative'!$B15)</f>
        <v>0</v>
      </c>
      <c r="N15" s="1">
        <f>COUNTIFS(Results!$V:$V,"&gt;=4",Results!$C:$C,'Grand Narrative'!N$2,Results!$E:$E,'Grand Narrative'!$B15)</f>
        <v>0</v>
      </c>
      <c r="O15" s="1">
        <f>COUNTIFS(Results!$V:$V,"&gt;=4",Results!$C:$C,'Grand Narrative'!O$2,Results!$E:$E,'Grand Narrative'!$B15)</f>
        <v>0</v>
      </c>
      <c r="P15" s="1">
        <f>COUNTIFS(Results!$V:$V,"&gt;=4",Results!$C:$C,'Grand Narrative'!P$2,Results!$E:$E,'Grand Narrative'!$B15)</f>
        <v>0</v>
      </c>
      <c r="Q15" s="1">
        <f>COUNTIFS(Results!$V:$V,"&gt;=4",Results!$C:$C,'Grand Narrative'!Q$2,Results!$E:$E,'Grand Narrative'!$B15)</f>
        <v>0</v>
      </c>
    </row>
    <row r="16" spans="1:17" x14ac:dyDescent="0.3">
      <c r="A16" t="s">
        <v>24185</v>
      </c>
      <c r="B16" s="14" t="s">
        <v>77</v>
      </c>
      <c r="C16" s="1">
        <f>COUNTIFS(Results!$V:$V,"&gt;=4",Results!$C:$C,'Grand Narrative'!C$2,Results!$E:$E,'Grand Narrative'!$B16)</f>
        <v>0</v>
      </c>
      <c r="D16" s="1">
        <f>COUNTIFS(Results!$V:$V,"&gt;=4",Results!$C:$C,'Grand Narrative'!D$2,Results!$E:$E,'Grand Narrative'!$B16)</f>
        <v>0</v>
      </c>
      <c r="E16" s="1">
        <f>COUNTIFS(Results!$V:$V,"&gt;=4",Results!$C:$C,'Grand Narrative'!E$2,Results!$E:$E,'Grand Narrative'!$B16)</f>
        <v>0</v>
      </c>
      <c r="F16" s="1">
        <f>COUNTIFS(Results!$V:$V,"&gt;=4",Results!$C:$C,'Grand Narrative'!F$2,Results!$E:$E,'Grand Narrative'!$B16)</f>
        <v>0</v>
      </c>
      <c r="G16" s="1">
        <f>COUNTIFS(Results!$V:$V,"&gt;=4",Results!$C:$C,'Grand Narrative'!G$2,Results!$E:$E,'Grand Narrative'!$B16)</f>
        <v>0</v>
      </c>
      <c r="H16" s="1">
        <f>COUNTIFS(Results!$V:$V,"&gt;=4",Results!$C:$C,'Grand Narrative'!H$2,Results!$E:$E,'Grand Narrative'!$B16)</f>
        <v>0</v>
      </c>
      <c r="I16" s="1">
        <f>COUNTIFS(Results!$V:$V,"&gt;=4",Results!$C:$C,'Grand Narrative'!I$2,Results!$E:$E,'Grand Narrative'!$B16)</f>
        <v>0</v>
      </c>
      <c r="J16" s="1">
        <f>COUNTIFS(Results!$V:$V,"&gt;=4",Results!$C:$C,'Grand Narrative'!J$2,Results!$E:$E,'Grand Narrative'!$B16)</f>
        <v>0</v>
      </c>
      <c r="K16" s="1">
        <f>COUNTIFS(Results!$V:$V,"&gt;=4",Results!$C:$C,'Grand Narrative'!K$2,Results!$E:$E,'Grand Narrative'!$B16)</f>
        <v>0</v>
      </c>
      <c r="L16" s="1">
        <f>COUNTIFS(Results!$V:$V,"&gt;=4",Results!$C:$C,'Grand Narrative'!L$2,Results!$E:$E,'Grand Narrative'!$B16)</f>
        <v>0</v>
      </c>
      <c r="M16" s="1">
        <f>COUNTIFS(Results!$V:$V,"&gt;=4",Results!$C:$C,'Grand Narrative'!M$2,Results!$E:$E,'Grand Narrative'!$B16)</f>
        <v>0</v>
      </c>
      <c r="N16" s="1">
        <f>COUNTIFS(Results!$V:$V,"&gt;=4",Results!$C:$C,'Grand Narrative'!N$2,Results!$E:$E,'Grand Narrative'!$B16)</f>
        <v>0</v>
      </c>
      <c r="O16" s="1">
        <f>COUNTIFS(Results!$V:$V,"&gt;=4",Results!$C:$C,'Grand Narrative'!O$2,Results!$E:$E,'Grand Narrative'!$B16)</f>
        <v>0</v>
      </c>
      <c r="P16" s="1">
        <f>COUNTIFS(Results!$V:$V,"&gt;=4",Results!$C:$C,'Grand Narrative'!P$2,Results!$E:$E,'Grand Narrative'!$B16)</f>
        <v>0</v>
      </c>
      <c r="Q16" s="1">
        <f>COUNTIFS(Results!$V:$V,"&gt;=4",Results!$C:$C,'Grand Narrative'!Q$2,Results!$E:$E,'Grand Narrative'!$B16)</f>
        <v>0</v>
      </c>
    </row>
    <row r="17" spans="1:17" x14ac:dyDescent="0.3">
      <c r="A17" t="s">
        <v>24184</v>
      </c>
      <c r="B17" s="14" t="s">
        <v>103</v>
      </c>
      <c r="C17" s="1">
        <f>COUNTIFS(Results!$V:$V,"&gt;=4",Results!$C:$C,'Grand Narrative'!C$2,Results!$E:$E,'Grand Narrative'!$B17)</f>
        <v>0</v>
      </c>
      <c r="D17" s="1">
        <f>COUNTIFS(Results!$V:$V,"&gt;=4",Results!$C:$C,'Grand Narrative'!D$2,Results!$E:$E,'Grand Narrative'!$B17)</f>
        <v>0</v>
      </c>
      <c r="E17" s="1">
        <f>COUNTIFS(Results!$V:$V,"&gt;=4",Results!$C:$C,'Grand Narrative'!E$2,Results!$E:$E,'Grand Narrative'!$B17)</f>
        <v>0</v>
      </c>
      <c r="F17" s="1">
        <f>COUNTIFS(Results!$V:$V,"&gt;=4",Results!$C:$C,'Grand Narrative'!F$2,Results!$E:$E,'Grand Narrative'!$B17)</f>
        <v>0</v>
      </c>
      <c r="G17" s="1">
        <f>COUNTIFS(Results!$V:$V,"&gt;=4",Results!$C:$C,'Grand Narrative'!G$2,Results!$E:$E,'Grand Narrative'!$B17)</f>
        <v>0</v>
      </c>
      <c r="H17" s="1">
        <f>COUNTIFS(Results!$V:$V,"&gt;=4",Results!$C:$C,'Grand Narrative'!H$2,Results!$E:$E,'Grand Narrative'!$B17)</f>
        <v>0</v>
      </c>
      <c r="I17" s="1">
        <f>COUNTIFS(Results!$V:$V,"&gt;=4",Results!$C:$C,'Grand Narrative'!I$2,Results!$E:$E,'Grand Narrative'!$B17)</f>
        <v>0</v>
      </c>
      <c r="J17" s="1">
        <f>COUNTIFS(Results!$V:$V,"&gt;=4",Results!$C:$C,'Grand Narrative'!J$2,Results!$E:$E,'Grand Narrative'!$B17)</f>
        <v>0</v>
      </c>
      <c r="K17" s="1">
        <f>COUNTIFS(Results!$V:$V,"&gt;=4",Results!$C:$C,'Grand Narrative'!K$2,Results!$E:$E,'Grand Narrative'!$B17)</f>
        <v>0</v>
      </c>
      <c r="L17" s="1">
        <f>COUNTIFS(Results!$V:$V,"&gt;=4",Results!$C:$C,'Grand Narrative'!L$2,Results!$E:$E,'Grand Narrative'!$B17)</f>
        <v>0</v>
      </c>
      <c r="M17" s="1">
        <f>COUNTIFS(Results!$V:$V,"&gt;=4",Results!$C:$C,'Grand Narrative'!M$2,Results!$E:$E,'Grand Narrative'!$B17)</f>
        <v>0</v>
      </c>
      <c r="N17" s="1">
        <f>COUNTIFS(Results!$V:$V,"&gt;=4",Results!$C:$C,'Grand Narrative'!N$2,Results!$E:$E,'Grand Narrative'!$B17)</f>
        <v>0</v>
      </c>
      <c r="O17" s="1">
        <f>COUNTIFS(Results!$V:$V,"&gt;=4",Results!$C:$C,'Grand Narrative'!O$2,Results!$E:$E,'Grand Narrative'!$B17)</f>
        <v>0</v>
      </c>
      <c r="P17" s="1">
        <f>COUNTIFS(Results!$V:$V,"&gt;=4",Results!$C:$C,'Grand Narrative'!P$2,Results!$E:$E,'Grand Narrative'!$B17)</f>
        <v>0</v>
      </c>
      <c r="Q17" s="1">
        <f>COUNTIFS(Results!$V:$V,"&gt;=4",Results!$C:$C,'Grand Narrative'!Q$2,Results!$E:$E,'Grand Narrative'!$B17)</f>
        <v>0</v>
      </c>
    </row>
    <row r="18" spans="1:17" x14ac:dyDescent="0.3">
      <c r="A18" t="s">
        <v>24185</v>
      </c>
      <c r="B18" s="14" t="s">
        <v>479</v>
      </c>
      <c r="C18" s="1">
        <f>COUNTIFS(Results!$V:$V,"&gt;=4",Results!$C:$C,'Grand Narrative'!C$2,Results!$E:$E,'Grand Narrative'!$B18)</f>
        <v>0</v>
      </c>
      <c r="D18" s="1">
        <f>COUNTIFS(Results!$V:$V,"&gt;=4",Results!$C:$C,'Grand Narrative'!D$2,Results!$E:$E,'Grand Narrative'!$B18)</f>
        <v>0</v>
      </c>
      <c r="E18" s="1">
        <f>COUNTIFS(Results!$V:$V,"&gt;=4",Results!$C:$C,'Grand Narrative'!E$2,Results!$E:$E,'Grand Narrative'!$B18)</f>
        <v>0</v>
      </c>
      <c r="F18" s="1">
        <f>COUNTIFS(Results!$V:$V,"&gt;=4",Results!$C:$C,'Grand Narrative'!F$2,Results!$E:$E,'Grand Narrative'!$B18)</f>
        <v>0</v>
      </c>
      <c r="G18" s="1">
        <f>COUNTIFS(Results!$V:$V,"&gt;=4",Results!$C:$C,'Grand Narrative'!G$2,Results!$E:$E,'Grand Narrative'!$B18)</f>
        <v>0</v>
      </c>
      <c r="H18" s="1">
        <f>COUNTIFS(Results!$V:$V,"&gt;=4",Results!$C:$C,'Grand Narrative'!H$2,Results!$E:$E,'Grand Narrative'!$B18)</f>
        <v>0</v>
      </c>
      <c r="I18" s="1">
        <f>COUNTIFS(Results!$V:$V,"&gt;=4",Results!$C:$C,'Grand Narrative'!I$2,Results!$E:$E,'Grand Narrative'!$B18)</f>
        <v>0</v>
      </c>
      <c r="J18" s="1">
        <f>COUNTIFS(Results!$V:$V,"&gt;=4",Results!$C:$C,'Grand Narrative'!J$2,Results!$E:$E,'Grand Narrative'!$B18)</f>
        <v>0</v>
      </c>
      <c r="K18" s="1">
        <f>COUNTIFS(Results!$V:$V,"&gt;=4",Results!$C:$C,'Grand Narrative'!K$2,Results!$E:$E,'Grand Narrative'!$B18)</f>
        <v>0</v>
      </c>
      <c r="L18" s="1">
        <f>COUNTIFS(Results!$V:$V,"&gt;=4",Results!$C:$C,'Grand Narrative'!L$2,Results!$E:$E,'Grand Narrative'!$B18)</f>
        <v>0</v>
      </c>
      <c r="M18" s="1">
        <f>COUNTIFS(Results!$V:$V,"&gt;=4",Results!$C:$C,'Grand Narrative'!M$2,Results!$E:$E,'Grand Narrative'!$B18)</f>
        <v>0</v>
      </c>
      <c r="N18" s="1">
        <f>COUNTIFS(Results!$V:$V,"&gt;=4",Results!$C:$C,'Grand Narrative'!N$2,Results!$E:$E,'Grand Narrative'!$B18)</f>
        <v>0</v>
      </c>
      <c r="O18" s="1">
        <f>COUNTIFS(Results!$V:$V,"&gt;=4",Results!$C:$C,'Grand Narrative'!O$2,Results!$E:$E,'Grand Narrative'!$B18)</f>
        <v>0</v>
      </c>
      <c r="P18" s="1">
        <f>COUNTIFS(Results!$V:$V,"&gt;=4",Results!$C:$C,'Grand Narrative'!P$2,Results!$E:$E,'Grand Narrative'!$B18)</f>
        <v>0</v>
      </c>
      <c r="Q18" s="1">
        <f>COUNTIFS(Results!$V:$V,"&gt;=4",Results!$C:$C,'Grand Narrative'!Q$2,Results!$E:$E,'Grand Narrative'!$B18)</f>
        <v>0</v>
      </c>
    </row>
    <row r="19" spans="1:17" x14ac:dyDescent="0.3">
      <c r="A19" t="s">
        <v>24183</v>
      </c>
      <c r="B19" s="14" t="s">
        <v>146</v>
      </c>
      <c r="C19" s="1">
        <f>COUNTIFS(Results!$V:$V,"&gt;=4",Results!$C:$C,'Grand Narrative'!C$2,Results!$E:$E,'Grand Narrative'!$B19)</f>
        <v>0</v>
      </c>
      <c r="D19" s="1">
        <f>COUNTIFS(Results!$V:$V,"&gt;=4",Results!$C:$C,'Grand Narrative'!D$2,Results!$E:$E,'Grand Narrative'!$B19)</f>
        <v>0</v>
      </c>
      <c r="E19" s="1">
        <f>COUNTIFS(Results!$V:$V,"&gt;=4",Results!$C:$C,'Grand Narrative'!E$2,Results!$E:$E,'Grand Narrative'!$B19)</f>
        <v>0</v>
      </c>
      <c r="F19" s="1">
        <f>COUNTIFS(Results!$V:$V,"&gt;=4",Results!$C:$C,'Grand Narrative'!F$2,Results!$E:$E,'Grand Narrative'!$B19)</f>
        <v>0</v>
      </c>
      <c r="G19" s="1">
        <f>COUNTIFS(Results!$V:$V,"&gt;=4",Results!$C:$C,'Grand Narrative'!G$2,Results!$E:$E,'Grand Narrative'!$B19)</f>
        <v>0</v>
      </c>
      <c r="H19" s="1">
        <f>COUNTIFS(Results!$V:$V,"&gt;=4",Results!$C:$C,'Grand Narrative'!H$2,Results!$E:$E,'Grand Narrative'!$B19)</f>
        <v>0</v>
      </c>
      <c r="I19" s="1">
        <f>COUNTIFS(Results!$V:$V,"&gt;=4",Results!$C:$C,'Grand Narrative'!I$2,Results!$E:$E,'Grand Narrative'!$B19)</f>
        <v>0</v>
      </c>
      <c r="J19" s="1">
        <f>COUNTIFS(Results!$V:$V,"&gt;=4",Results!$C:$C,'Grand Narrative'!J$2,Results!$E:$E,'Grand Narrative'!$B19)</f>
        <v>0</v>
      </c>
      <c r="K19" s="1">
        <f>COUNTIFS(Results!$V:$V,"&gt;=4",Results!$C:$C,'Grand Narrative'!K$2,Results!$E:$E,'Grand Narrative'!$B19)</f>
        <v>0</v>
      </c>
      <c r="L19" s="1">
        <f>COUNTIFS(Results!$V:$V,"&gt;=4",Results!$C:$C,'Grand Narrative'!L$2,Results!$E:$E,'Grand Narrative'!$B19)</f>
        <v>0</v>
      </c>
      <c r="M19" s="1">
        <f>COUNTIFS(Results!$V:$V,"&gt;=4",Results!$C:$C,'Grand Narrative'!M$2,Results!$E:$E,'Grand Narrative'!$B19)</f>
        <v>0</v>
      </c>
      <c r="N19" s="1">
        <f>COUNTIFS(Results!$V:$V,"&gt;=4",Results!$C:$C,'Grand Narrative'!N$2,Results!$E:$E,'Grand Narrative'!$B19)</f>
        <v>0</v>
      </c>
      <c r="O19" s="1">
        <f>COUNTIFS(Results!$V:$V,"&gt;=4",Results!$C:$C,'Grand Narrative'!O$2,Results!$E:$E,'Grand Narrative'!$B19)</f>
        <v>0</v>
      </c>
      <c r="P19" s="1">
        <f>COUNTIFS(Results!$V:$V,"&gt;=4",Results!$C:$C,'Grand Narrative'!P$2,Results!$E:$E,'Grand Narrative'!$B19)</f>
        <v>0</v>
      </c>
      <c r="Q19" s="1">
        <f>COUNTIFS(Results!$V:$V,"&gt;=4",Results!$C:$C,'Grand Narrative'!Q$2,Results!$E:$E,'Grand Narrative'!$B19)</f>
        <v>0</v>
      </c>
    </row>
    <row r="20" spans="1:17" x14ac:dyDescent="0.3">
      <c r="A20" t="s">
        <v>24186</v>
      </c>
      <c r="B20" s="14" t="s">
        <v>83</v>
      </c>
      <c r="C20" s="1">
        <f>COUNTIFS(Results!$V:$V,"&gt;=4",Results!$C:$C,'Grand Narrative'!C$2,Results!$E:$E,'Grand Narrative'!$B20)</f>
        <v>0</v>
      </c>
      <c r="D20" s="1">
        <f>COUNTIFS(Results!$V:$V,"&gt;=4",Results!$C:$C,'Grand Narrative'!D$2,Results!$E:$E,'Grand Narrative'!$B20)</f>
        <v>0</v>
      </c>
      <c r="E20" s="1">
        <f>COUNTIFS(Results!$V:$V,"&gt;=4",Results!$C:$C,'Grand Narrative'!E$2,Results!$E:$E,'Grand Narrative'!$B20)</f>
        <v>0</v>
      </c>
      <c r="F20" s="1">
        <f>COUNTIFS(Results!$V:$V,"&gt;=4",Results!$C:$C,'Grand Narrative'!F$2,Results!$E:$E,'Grand Narrative'!$B20)</f>
        <v>0</v>
      </c>
      <c r="G20" s="1">
        <f>COUNTIFS(Results!$V:$V,"&gt;=4",Results!$C:$C,'Grand Narrative'!G$2,Results!$E:$E,'Grand Narrative'!$B20)</f>
        <v>0</v>
      </c>
      <c r="H20" s="1">
        <f>COUNTIFS(Results!$V:$V,"&gt;=4",Results!$C:$C,'Grand Narrative'!H$2,Results!$E:$E,'Grand Narrative'!$B20)</f>
        <v>0</v>
      </c>
      <c r="I20" s="1">
        <f>COUNTIFS(Results!$V:$V,"&gt;=4",Results!$C:$C,'Grand Narrative'!I$2,Results!$E:$E,'Grand Narrative'!$B20)</f>
        <v>0</v>
      </c>
      <c r="J20" s="1">
        <f>COUNTIFS(Results!$V:$V,"&gt;=4",Results!$C:$C,'Grand Narrative'!J$2,Results!$E:$E,'Grand Narrative'!$B20)</f>
        <v>0</v>
      </c>
      <c r="K20" s="1">
        <f>COUNTIFS(Results!$V:$V,"&gt;=4",Results!$C:$C,'Grand Narrative'!K$2,Results!$E:$E,'Grand Narrative'!$B20)</f>
        <v>0</v>
      </c>
      <c r="L20" s="1">
        <f>COUNTIFS(Results!$V:$V,"&gt;=4",Results!$C:$C,'Grand Narrative'!L$2,Results!$E:$E,'Grand Narrative'!$B20)</f>
        <v>0</v>
      </c>
      <c r="M20" s="1">
        <f>COUNTIFS(Results!$V:$V,"&gt;=4",Results!$C:$C,'Grand Narrative'!M$2,Results!$E:$E,'Grand Narrative'!$B20)</f>
        <v>0</v>
      </c>
      <c r="N20" s="1">
        <f>COUNTIFS(Results!$V:$V,"&gt;=4",Results!$C:$C,'Grand Narrative'!N$2,Results!$E:$E,'Grand Narrative'!$B20)</f>
        <v>0</v>
      </c>
      <c r="O20" s="1">
        <f>COUNTIFS(Results!$V:$V,"&gt;=4",Results!$C:$C,'Grand Narrative'!O$2,Results!$E:$E,'Grand Narrative'!$B20)</f>
        <v>0</v>
      </c>
      <c r="P20" s="1">
        <f>COUNTIFS(Results!$V:$V,"&gt;=4",Results!$C:$C,'Grand Narrative'!P$2,Results!$E:$E,'Grand Narrative'!$B20)</f>
        <v>0</v>
      </c>
      <c r="Q20" s="1">
        <f>COUNTIFS(Results!$V:$V,"&gt;=4",Results!$C:$C,'Grand Narrative'!Q$2,Results!$E:$E,'Grand Narrative'!$B20)</f>
        <v>0</v>
      </c>
    </row>
    <row r="21" spans="1:17" x14ac:dyDescent="0.3">
      <c r="A21" t="s">
        <v>24184</v>
      </c>
      <c r="B21" s="14" t="s">
        <v>98</v>
      </c>
      <c r="C21" s="1">
        <f>COUNTIFS(Results!$V:$V,"&gt;=4",Results!$C:$C,'Grand Narrative'!C$2,Results!$E:$E,'Grand Narrative'!$B21)</f>
        <v>0</v>
      </c>
      <c r="D21" s="1">
        <f>COUNTIFS(Results!$V:$V,"&gt;=4",Results!$C:$C,'Grand Narrative'!D$2,Results!$E:$E,'Grand Narrative'!$B21)</f>
        <v>0</v>
      </c>
      <c r="E21" s="1">
        <f>COUNTIFS(Results!$V:$V,"&gt;=4",Results!$C:$C,'Grand Narrative'!E$2,Results!$E:$E,'Grand Narrative'!$B21)</f>
        <v>0</v>
      </c>
      <c r="F21" s="1">
        <f>COUNTIFS(Results!$V:$V,"&gt;=4",Results!$C:$C,'Grand Narrative'!F$2,Results!$E:$E,'Grand Narrative'!$B21)</f>
        <v>0</v>
      </c>
      <c r="G21" s="1">
        <f>COUNTIFS(Results!$V:$V,"&gt;=4",Results!$C:$C,'Grand Narrative'!G$2,Results!$E:$E,'Grand Narrative'!$B21)</f>
        <v>0</v>
      </c>
      <c r="H21" s="1">
        <f>COUNTIFS(Results!$V:$V,"&gt;=4",Results!$C:$C,'Grand Narrative'!H$2,Results!$E:$E,'Grand Narrative'!$B21)</f>
        <v>0</v>
      </c>
      <c r="I21" s="1">
        <f>COUNTIFS(Results!$V:$V,"&gt;=4",Results!$C:$C,'Grand Narrative'!I$2,Results!$E:$E,'Grand Narrative'!$B21)</f>
        <v>0</v>
      </c>
      <c r="J21" s="1">
        <f>COUNTIFS(Results!$V:$V,"&gt;=4",Results!$C:$C,'Grand Narrative'!J$2,Results!$E:$E,'Grand Narrative'!$B21)</f>
        <v>0</v>
      </c>
      <c r="K21" s="1">
        <f>COUNTIFS(Results!$V:$V,"&gt;=4",Results!$C:$C,'Grand Narrative'!K$2,Results!$E:$E,'Grand Narrative'!$B21)</f>
        <v>0</v>
      </c>
      <c r="L21" s="1">
        <f>COUNTIFS(Results!$V:$V,"&gt;=4",Results!$C:$C,'Grand Narrative'!L$2,Results!$E:$E,'Grand Narrative'!$B21)</f>
        <v>0</v>
      </c>
      <c r="M21" s="1">
        <f>COUNTIFS(Results!$V:$V,"&gt;=4",Results!$C:$C,'Grand Narrative'!M$2,Results!$E:$E,'Grand Narrative'!$B21)</f>
        <v>0</v>
      </c>
      <c r="N21" s="1">
        <f>COUNTIFS(Results!$V:$V,"&gt;=4",Results!$C:$C,'Grand Narrative'!N$2,Results!$E:$E,'Grand Narrative'!$B21)</f>
        <v>0</v>
      </c>
      <c r="O21" s="1">
        <f>COUNTIFS(Results!$V:$V,"&gt;=4",Results!$C:$C,'Grand Narrative'!O$2,Results!$E:$E,'Grand Narrative'!$B21)</f>
        <v>0</v>
      </c>
      <c r="P21" s="1">
        <f>COUNTIFS(Results!$V:$V,"&gt;=4",Results!$C:$C,'Grand Narrative'!P$2,Results!$E:$E,'Grand Narrative'!$B21)</f>
        <v>0</v>
      </c>
      <c r="Q21" s="1">
        <f>COUNTIFS(Results!$V:$V,"&gt;=4",Results!$C:$C,'Grand Narrative'!Q$2,Results!$E:$E,'Grand Narrative'!$B21)</f>
        <v>0</v>
      </c>
    </row>
    <row r="22" spans="1:17" x14ac:dyDescent="0.3">
      <c r="A22" t="s">
        <v>24186</v>
      </c>
      <c r="B22" s="14" t="s">
        <v>138</v>
      </c>
      <c r="C22" s="1">
        <f>COUNTIFS(Results!$V:$V,"&gt;=4",Results!$C:$C,'Grand Narrative'!C$2,Results!$E:$E,'Grand Narrative'!$B22)</f>
        <v>0</v>
      </c>
      <c r="D22" s="1">
        <f>COUNTIFS(Results!$V:$V,"&gt;=4",Results!$C:$C,'Grand Narrative'!D$2,Results!$E:$E,'Grand Narrative'!$B22)</f>
        <v>0</v>
      </c>
      <c r="E22" s="1">
        <f>COUNTIFS(Results!$V:$V,"&gt;=4",Results!$C:$C,'Grand Narrative'!E$2,Results!$E:$E,'Grand Narrative'!$B22)</f>
        <v>0</v>
      </c>
      <c r="F22" s="1">
        <f>COUNTIFS(Results!$V:$V,"&gt;=4",Results!$C:$C,'Grand Narrative'!F$2,Results!$E:$E,'Grand Narrative'!$B22)</f>
        <v>0</v>
      </c>
      <c r="G22" s="1">
        <f>COUNTIFS(Results!$V:$V,"&gt;=4",Results!$C:$C,'Grand Narrative'!G$2,Results!$E:$E,'Grand Narrative'!$B22)</f>
        <v>0</v>
      </c>
      <c r="H22" s="1">
        <f>COUNTIFS(Results!$V:$V,"&gt;=4",Results!$C:$C,'Grand Narrative'!H$2,Results!$E:$E,'Grand Narrative'!$B22)</f>
        <v>0</v>
      </c>
      <c r="I22" s="1">
        <f>COUNTIFS(Results!$V:$V,"&gt;=4",Results!$C:$C,'Grand Narrative'!I$2,Results!$E:$E,'Grand Narrative'!$B22)</f>
        <v>0</v>
      </c>
      <c r="J22" s="1">
        <f>COUNTIFS(Results!$V:$V,"&gt;=4",Results!$C:$C,'Grand Narrative'!J$2,Results!$E:$E,'Grand Narrative'!$B22)</f>
        <v>0</v>
      </c>
      <c r="K22" s="1">
        <f>COUNTIFS(Results!$V:$V,"&gt;=4",Results!$C:$C,'Grand Narrative'!K$2,Results!$E:$E,'Grand Narrative'!$B22)</f>
        <v>0</v>
      </c>
      <c r="L22" s="1">
        <f>COUNTIFS(Results!$V:$V,"&gt;=4",Results!$C:$C,'Grand Narrative'!L$2,Results!$E:$E,'Grand Narrative'!$B22)</f>
        <v>0</v>
      </c>
      <c r="M22" s="1">
        <f>COUNTIFS(Results!$V:$V,"&gt;=4",Results!$C:$C,'Grand Narrative'!M$2,Results!$E:$E,'Grand Narrative'!$B22)</f>
        <v>0</v>
      </c>
      <c r="N22" s="1">
        <f>COUNTIFS(Results!$V:$V,"&gt;=4",Results!$C:$C,'Grand Narrative'!N$2,Results!$E:$E,'Grand Narrative'!$B22)</f>
        <v>0</v>
      </c>
      <c r="O22" s="1">
        <f>COUNTIFS(Results!$V:$V,"&gt;=4",Results!$C:$C,'Grand Narrative'!O$2,Results!$E:$E,'Grand Narrative'!$B22)</f>
        <v>0</v>
      </c>
      <c r="P22" s="1">
        <f>COUNTIFS(Results!$V:$V,"&gt;=4",Results!$C:$C,'Grand Narrative'!P$2,Results!$E:$E,'Grand Narrative'!$B22)</f>
        <v>0</v>
      </c>
      <c r="Q22" s="1">
        <f>COUNTIFS(Results!$V:$V,"&gt;=4",Results!$C:$C,'Grand Narrative'!Q$2,Results!$E:$E,'Grand Narrative'!$B22)</f>
        <v>0</v>
      </c>
    </row>
    <row r="23" spans="1:17" x14ac:dyDescent="0.3">
      <c r="A23" t="s">
        <v>24185</v>
      </c>
      <c r="B23" s="14" t="s">
        <v>39</v>
      </c>
      <c r="C23" s="1">
        <f>COUNTIFS(Results!$V:$V,"&gt;=4",Results!$C:$C,'Grand Narrative'!C$2,Results!$E:$E,'Grand Narrative'!$B23)</f>
        <v>0</v>
      </c>
      <c r="D23" s="1">
        <f>COUNTIFS(Results!$V:$V,"&gt;=4",Results!$C:$C,'Grand Narrative'!D$2,Results!$E:$E,'Grand Narrative'!$B23)</f>
        <v>0</v>
      </c>
      <c r="E23" s="1">
        <f>COUNTIFS(Results!$V:$V,"&gt;=4",Results!$C:$C,'Grand Narrative'!E$2,Results!$E:$E,'Grand Narrative'!$B23)</f>
        <v>0</v>
      </c>
      <c r="F23" s="1">
        <f>COUNTIFS(Results!$V:$V,"&gt;=4",Results!$C:$C,'Grand Narrative'!F$2,Results!$E:$E,'Grand Narrative'!$B23)</f>
        <v>0</v>
      </c>
      <c r="G23" s="1">
        <f>COUNTIFS(Results!$V:$V,"&gt;=4",Results!$C:$C,'Grand Narrative'!G$2,Results!$E:$E,'Grand Narrative'!$B23)</f>
        <v>0</v>
      </c>
      <c r="H23" s="1">
        <f>COUNTIFS(Results!$V:$V,"&gt;=4",Results!$C:$C,'Grand Narrative'!H$2,Results!$E:$E,'Grand Narrative'!$B23)</f>
        <v>0</v>
      </c>
      <c r="I23" s="1">
        <f>COUNTIFS(Results!$V:$V,"&gt;=4",Results!$C:$C,'Grand Narrative'!I$2,Results!$E:$E,'Grand Narrative'!$B23)</f>
        <v>0</v>
      </c>
      <c r="J23" s="1">
        <f>COUNTIFS(Results!$V:$V,"&gt;=4",Results!$C:$C,'Grand Narrative'!J$2,Results!$E:$E,'Grand Narrative'!$B23)</f>
        <v>0</v>
      </c>
      <c r="K23" s="1">
        <f>COUNTIFS(Results!$V:$V,"&gt;=4",Results!$C:$C,'Grand Narrative'!K$2,Results!$E:$E,'Grand Narrative'!$B23)</f>
        <v>0</v>
      </c>
      <c r="L23" s="1">
        <f>COUNTIFS(Results!$V:$V,"&gt;=4",Results!$C:$C,'Grand Narrative'!L$2,Results!$E:$E,'Grand Narrative'!$B23)</f>
        <v>0</v>
      </c>
      <c r="M23" s="1">
        <f>COUNTIFS(Results!$V:$V,"&gt;=4",Results!$C:$C,'Grand Narrative'!M$2,Results!$E:$E,'Grand Narrative'!$B23)</f>
        <v>0</v>
      </c>
      <c r="N23" s="1">
        <f>COUNTIFS(Results!$V:$V,"&gt;=4",Results!$C:$C,'Grand Narrative'!N$2,Results!$E:$E,'Grand Narrative'!$B23)</f>
        <v>0</v>
      </c>
      <c r="O23" s="1">
        <f>COUNTIFS(Results!$V:$V,"&gt;=4",Results!$C:$C,'Grand Narrative'!O$2,Results!$E:$E,'Grand Narrative'!$B23)</f>
        <v>0</v>
      </c>
      <c r="P23" s="1">
        <f>COUNTIFS(Results!$V:$V,"&gt;=4",Results!$C:$C,'Grand Narrative'!P$2,Results!$E:$E,'Grand Narrative'!$B23)</f>
        <v>0</v>
      </c>
      <c r="Q23" s="1">
        <f>COUNTIFS(Results!$V:$V,"&gt;=4",Results!$C:$C,'Grand Narrative'!Q$2,Results!$E:$E,'Grand Narrative'!$B23)</f>
        <v>0</v>
      </c>
    </row>
    <row r="24" spans="1:17" x14ac:dyDescent="0.3">
      <c r="A24" t="s">
        <v>24183</v>
      </c>
      <c r="B24" s="14" t="s">
        <v>22</v>
      </c>
      <c r="C24" s="1">
        <f>COUNTIFS(Results!$V:$V,"&gt;=4",Results!$C:$C,'Grand Narrative'!C$2,Results!$E:$E,'Grand Narrative'!$B24)</f>
        <v>0</v>
      </c>
      <c r="D24" s="1">
        <f>COUNTIFS(Results!$V:$V,"&gt;=4",Results!$C:$C,'Grand Narrative'!D$2,Results!$E:$E,'Grand Narrative'!$B24)</f>
        <v>0</v>
      </c>
      <c r="E24" s="1">
        <f>COUNTIFS(Results!$V:$V,"&gt;=4",Results!$C:$C,'Grand Narrative'!E$2,Results!$E:$E,'Grand Narrative'!$B24)</f>
        <v>0</v>
      </c>
      <c r="F24" s="1">
        <f>COUNTIFS(Results!$V:$V,"&gt;=4",Results!$C:$C,'Grand Narrative'!F$2,Results!$E:$E,'Grand Narrative'!$B24)</f>
        <v>0</v>
      </c>
      <c r="G24" s="1">
        <f>COUNTIFS(Results!$V:$V,"&gt;=4",Results!$C:$C,'Grand Narrative'!G$2,Results!$E:$E,'Grand Narrative'!$B24)</f>
        <v>0</v>
      </c>
      <c r="H24" s="1">
        <f>COUNTIFS(Results!$V:$V,"&gt;=4",Results!$C:$C,'Grand Narrative'!H$2,Results!$E:$E,'Grand Narrative'!$B24)</f>
        <v>0</v>
      </c>
      <c r="I24" s="1">
        <f>COUNTIFS(Results!$V:$V,"&gt;=4",Results!$C:$C,'Grand Narrative'!I$2,Results!$E:$E,'Grand Narrative'!$B24)</f>
        <v>0</v>
      </c>
      <c r="J24" s="1">
        <f>COUNTIFS(Results!$V:$V,"&gt;=4",Results!$C:$C,'Grand Narrative'!J$2,Results!$E:$E,'Grand Narrative'!$B24)</f>
        <v>0</v>
      </c>
      <c r="K24" s="1">
        <f>COUNTIFS(Results!$V:$V,"&gt;=4",Results!$C:$C,'Grand Narrative'!K$2,Results!$E:$E,'Grand Narrative'!$B24)</f>
        <v>0</v>
      </c>
      <c r="L24" s="1">
        <f>COUNTIFS(Results!$V:$V,"&gt;=4",Results!$C:$C,'Grand Narrative'!L$2,Results!$E:$E,'Grand Narrative'!$B24)</f>
        <v>0</v>
      </c>
      <c r="M24" s="1">
        <f>COUNTIFS(Results!$V:$V,"&gt;=4",Results!$C:$C,'Grand Narrative'!M$2,Results!$E:$E,'Grand Narrative'!$B24)</f>
        <v>0</v>
      </c>
      <c r="N24" s="1">
        <f>COUNTIFS(Results!$V:$V,"&gt;=4",Results!$C:$C,'Grand Narrative'!N$2,Results!$E:$E,'Grand Narrative'!$B24)</f>
        <v>0</v>
      </c>
      <c r="O24" s="1">
        <f>COUNTIFS(Results!$V:$V,"&gt;=4",Results!$C:$C,'Grand Narrative'!O$2,Results!$E:$E,'Grand Narrative'!$B24)</f>
        <v>0</v>
      </c>
      <c r="P24" s="1">
        <f>COUNTIFS(Results!$V:$V,"&gt;=4",Results!$C:$C,'Grand Narrative'!P$2,Results!$E:$E,'Grand Narrative'!$B24)</f>
        <v>0</v>
      </c>
      <c r="Q24" s="1">
        <f>COUNTIFS(Results!$V:$V,"&gt;=4",Results!$C:$C,'Grand Narrative'!Q$2,Results!$E:$E,'Grand Narrative'!$B24)</f>
        <v>0</v>
      </c>
    </row>
    <row r="25" spans="1:17" x14ac:dyDescent="0.3">
      <c r="A25" t="s">
        <v>24183</v>
      </c>
      <c r="B25" s="14" t="s">
        <v>17</v>
      </c>
      <c r="C25" s="1">
        <f>COUNTIFS(Results!$V:$V,"&gt;=4",Results!$C:$C,'Grand Narrative'!C$2,Results!$E:$E,'Grand Narrative'!$B25)</f>
        <v>0</v>
      </c>
      <c r="D25" s="1">
        <f>COUNTIFS(Results!$V:$V,"&gt;=4",Results!$C:$C,'Grand Narrative'!D$2,Results!$E:$E,'Grand Narrative'!$B25)</f>
        <v>0</v>
      </c>
      <c r="E25" s="1">
        <f>COUNTIFS(Results!$V:$V,"&gt;=4",Results!$C:$C,'Grand Narrative'!E$2,Results!$E:$E,'Grand Narrative'!$B25)</f>
        <v>0</v>
      </c>
      <c r="F25" s="1">
        <f>COUNTIFS(Results!$V:$V,"&gt;=4",Results!$C:$C,'Grand Narrative'!F$2,Results!$E:$E,'Grand Narrative'!$B25)</f>
        <v>0</v>
      </c>
      <c r="G25" s="1">
        <f>COUNTIFS(Results!$V:$V,"&gt;=4",Results!$C:$C,'Grand Narrative'!G$2,Results!$E:$E,'Grand Narrative'!$B25)</f>
        <v>0</v>
      </c>
      <c r="H25" s="1">
        <f>COUNTIFS(Results!$V:$V,"&gt;=4",Results!$C:$C,'Grand Narrative'!H$2,Results!$E:$E,'Grand Narrative'!$B25)</f>
        <v>0</v>
      </c>
      <c r="I25" s="1">
        <f>COUNTIFS(Results!$V:$V,"&gt;=4",Results!$C:$C,'Grand Narrative'!I$2,Results!$E:$E,'Grand Narrative'!$B25)</f>
        <v>0</v>
      </c>
      <c r="J25" s="1">
        <f>COUNTIFS(Results!$V:$V,"&gt;=4",Results!$C:$C,'Grand Narrative'!J$2,Results!$E:$E,'Grand Narrative'!$B25)</f>
        <v>0</v>
      </c>
      <c r="K25" s="1">
        <f>COUNTIFS(Results!$V:$V,"&gt;=4",Results!$C:$C,'Grand Narrative'!K$2,Results!$E:$E,'Grand Narrative'!$B25)</f>
        <v>0</v>
      </c>
      <c r="L25" s="1">
        <f>COUNTIFS(Results!$V:$V,"&gt;=4",Results!$C:$C,'Grand Narrative'!L$2,Results!$E:$E,'Grand Narrative'!$B25)</f>
        <v>0</v>
      </c>
      <c r="M25" s="1">
        <f>COUNTIFS(Results!$V:$V,"&gt;=4",Results!$C:$C,'Grand Narrative'!M$2,Results!$E:$E,'Grand Narrative'!$B25)</f>
        <v>0</v>
      </c>
      <c r="N25" s="1">
        <f>COUNTIFS(Results!$V:$V,"&gt;=4",Results!$C:$C,'Grand Narrative'!N$2,Results!$E:$E,'Grand Narrative'!$B25)</f>
        <v>0</v>
      </c>
      <c r="O25" s="1">
        <f>COUNTIFS(Results!$V:$V,"&gt;=4",Results!$C:$C,'Grand Narrative'!O$2,Results!$E:$E,'Grand Narrative'!$B25)</f>
        <v>0</v>
      </c>
      <c r="P25" s="1">
        <f>COUNTIFS(Results!$V:$V,"&gt;=4",Results!$C:$C,'Grand Narrative'!P$2,Results!$E:$E,'Grand Narrative'!$B25)</f>
        <v>0</v>
      </c>
      <c r="Q25" s="1">
        <f>COUNTIFS(Results!$V:$V,"&gt;=4",Results!$C:$C,'Grand Narrative'!Q$2,Results!$E:$E,'Grand Narrative'!$B25)</f>
        <v>0</v>
      </c>
    </row>
    <row r="26" spans="1:17" x14ac:dyDescent="0.3">
      <c r="A26" t="s">
        <v>24184</v>
      </c>
      <c r="B26" s="14" t="s">
        <v>87</v>
      </c>
      <c r="C26" s="1">
        <f>COUNTIFS(Results!$V:$V,"&gt;=4",Results!$C:$C,'Grand Narrative'!C$2,Results!$E:$E,'Grand Narrative'!$B26)</f>
        <v>0</v>
      </c>
      <c r="D26" s="1">
        <f>COUNTIFS(Results!$V:$V,"&gt;=4",Results!$C:$C,'Grand Narrative'!D$2,Results!$E:$E,'Grand Narrative'!$B26)</f>
        <v>0</v>
      </c>
      <c r="E26" s="1">
        <f>COUNTIFS(Results!$V:$V,"&gt;=4",Results!$C:$C,'Grand Narrative'!E$2,Results!$E:$E,'Grand Narrative'!$B26)</f>
        <v>0</v>
      </c>
      <c r="F26" s="1">
        <f>COUNTIFS(Results!$V:$V,"&gt;=4",Results!$C:$C,'Grand Narrative'!F$2,Results!$E:$E,'Grand Narrative'!$B26)</f>
        <v>0</v>
      </c>
      <c r="G26" s="1">
        <f>COUNTIFS(Results!$V:$V,"&gt;=4",Results!$C:$C,'Grand Narrative'!G$2,Results!$E:$E,'Grand Narrative'!$B26)</f>
        <v>0</v>
      </c>
      <c r="H26" s="1">
        <f>COUNTIFS(Results!$V:$V,"&gt;=4",Results!$C:$C,'Grand Narrative'!H$2,Results!$E:$E,'Grand Narrative'!$B26)</f>
        <v>0</v>
      </c>
      <c r="I26" s="1">
        <f>COUNTIFS(Results!$V:$V,"&gt;=4",Results!$C:$C,'Grand Narrative'!I$2,Results!$E:$E,'Grand Narrative'!$B26)</f>
        <v>0</v>
      </c>
      <c r="J26" s="1">
        <f>COUNTIFS(Results!$V:$V,"&gt;=4",Results!$C:$C,'Grand Narrative'!J$2,Results!$E:$E,'Grand Narrative'!$B26)</f>
        <v>0</v>
      </c>
      <c r="K26" s="1">
        <f>COUNTIFS(Results!$V:$V,"&gt;=4",Results!$C:$C,'Grand Narrative'!K$2,Results!$E:$E,'Grand Narrative'!$B26)</f>
        <v>0</v>
      </c>
      <c r="L26" s="1">
        <f>COUNTIFS(Results!$V:$V,"&gt;=4",Results!$C:$C,'Grand Narrative'!L$2,Results!$E:$E,'Grand Narrative'!$B26)</f>
        <v>0</v>
      </c>
      <c r="M26" s="1">
        <f>COUNTIFS(Results!$V:$V,"&gt;=4",Results!$C:$C,'Grand Narrative'!M$2,Results!$E:$E,'Grand Narrative'!$B26)</f>
        <v>0</v>
      </c>
      <c r="N26" s="1">
        <f>COUNTIFS(Results!$V:$V,"&gt;=4",Results!$C:$C,'Grand Narrative'!N$2,Results!$E:$E,'Grand Narrative'!$B26)</f>
        <v>0</v>
      </c>
      <c r="O26" s="1">
        <f>COUNTIFS(Results!$V:$V,"&gt;=4",Results!$C:$C,'Grand Narrative'!O$2,Results!$E:$E,'Grand Narrative'!$B26)</f>
        <v>0</v>
      </c>
      <c r="P26" s="1">
        <f>COUNTIFS(Results!$V:$V,"&gt;=4",Results!$C:$C,'Grand Narrative'!P$2,Results!$E:$E,'Grand Narrative'!$B26)</f>
        <v>0</v>
      </c>
      <c r="Q26" s="1">
        <f>COUNTIFS(Results!$V:$V,"&gt;=4",Results!$C:$C,'Grand Narrative'!Q$2,Results!$E:$E,'Grand Narrative'!$B26)</f>
        <v>0</v>
      </c>
    </row>
    <row r="27" spans="1:17" x14ac:dyDescent="0.3">
      <c r="A27" t="s">
        <v>24186</v>
      </c>
      <c r="B27" s="14" t="s">
        <v>24175</v>
      </c>
      <c r="C27" s="1">
        <f>COUNTIFS(Results!$V:$V,"&gt;=4",Results!$C:$C,'Grand Narrative'!C$2,Results!$E:$E,'Grand Narrative'!$B27)</f>
        <v>0</v>
      </c>
      <c r="D27" s="1">
        <f>COUNTIFS(Results!$V:$V,"&gt;=4",Results!$C:$C,'Grand Narrative'!D$2,Results!$E:$E,'Grand Narrative'!$B27)</f>
        <v>0</v>
      </c>
      <c r="E27" s="1">
        <f>COUNTIFS(Results!$V:$V,"&gt;=4",Results!$C:$C,'Grand Narrative'!E$2,Results!$E:$E,'Grand Narrative'!$B27)</f>
        <v>0</v>
      </c>
      <c r="F27" s="1">
        <f>COUNTIFS(Results!$V:$V,"&gt;=4",Results!$C:$C,'Grand Narrative'!F$2,Results!$E:$E,'Grand Narrative'!$B27)</f>
        <v>0</v>
      </c>
      <c r="G27" s="1">
        <f>COUNTIFS(Results!$V:$V,"&gt;=4",Results!$C:$C,'Grand Narrative'!G$2,Results!$E:$E,'Grand Narrative'!$B27)</f>
        <v>0</v>
      </c>
      <c r="H27" s="1">
        <f>COUNTIFS(Results!$V:$V,"&gt;=4",Results!$C:$C,'Grand Narrative'!H$2,Results!$E:$E,'Grand Narrative'!$B27)</f>
        <v>0</v>
      </c>
      <c r="I27" s="1">
        <f>COUNTIFS(Results!$V:$V,"&gt;=4",Results!$C:$C,'Grand Narrative'!I$2,Results!$E:$E,'Grand Narrative'!$B27)</f>
        <v>0</v>
      </c>
      <c r="J27" s="1">
        <f>COUNTIFS(Results!$V:$V,"&gt;=4",Results!$C:$C,'Grand Narrative'!J$2,Results!$E:$E,'Grand Narrative'!$B27)</f>
        <v>0</v>
      </c>
      <c r="K27" s="1">
        <f>COUNTIFS(Results!$V:$V,"&gt;=4",Results!$C:$C,'Grand Narrative'!K$2,Results!$E:$E,'Grand Narrative'!$B27)</f>
        <v>0</v>
      </c>
      <c r="L27" s="1">
        <f>COUNTIFS(Results!$V:$V,"&gt;=4",Results!$C:$C,'Grand Narrative'!L$2,Results!$E:$E,'Grand Narrative'!$B27)</f>
        <v>0</v>
      </c>
      <c r="M27" s="1">
        <f>COUNTIFS(Results!$V:$V,"&gt;=4",Results!$C:$C,'Grand Narrative'!M$2,Results!$E:$E,'Grand Narrative'!$B27)</f>
        <v>0</v>
      </c>
      <c r="N27" s="1">
        <f>COUNTIFS(Results!$V:$V,"&gt;=4",Results!$C:$C,'Grand Narrative'!N$2,Results!$E:$E,'Grand Narrative'!$B27)</f>
        <v>0</v>
      </c>
      <c r="O27" s="1">
        <f>COUNTIFS(Results!$V:$V,"&gt;=4",Results!$C:$C,'Grand Narrative'!O$2,Results!$E:$E,'Grand Narrative'!$B27)</f>
        <v>0</v>
      </c>
      <c r="P27" s="1">
        <f>COUNTIFS(Results!$V:$V,"&gt;=4",Results!$C:$C,'Grand Narrative'!P$2,Results!$E:$E,'Grand Narrative'!$B27)</f>
        <v>0</v>
      </c>
      <c r="Q27" s="1">
        <f>COUNTIFS(Results!$V:$V,"&gt;=4",Results!$C:$C,'Grand Narrative'!Q$2,Results!$E:$E,'Grand Narrative'!$B27)</f>
        <v>0</v>
      </c>
    </row>
    <row r="28" spans="1:17" x14ac:dyDescent="0.3">
      <c r="A28" t="s">
        <v>24186</v>
      </c>
      <c r="B28" s="14" t="s">
        <v>24176</v>
      </c>
      <c r="C28" s="1">
        <f>COUNTIFS(Results!$V:$V,"&gt;=4",Results!$C:$C,'Grand Narrative'!C$2,Results!$E:$E,'Grand Narrative'!$B28)</f>
        <v>0</v>
      </c>
      <c r="D28" s="1">
        <f>COUNTIFS(Results!$V:$V,"&gt;=4",Results!$C:$C,'Grand Narrative'!D$2,Results!$E:$E,'Grand Narrative'!$B28)</f>
        <v>0</v>
      </c>
      <c r="E28" s="1">
        <f>COUNTIFS(Results!$V:$V,"&gt;=4",Results!$C:$C,'Grand Narrative'!E$2,Results!$E:$E,'Grand Narrative'!$B28)</f>
        <v>0</v>
      </c>
      <c r="F28" s="1">
        <f>COUNTIFS(Results!$V:$V,"&gt;=4",Results!$C:$C,'Grand Narrative'!F$2,Results!$E:$E,'Grand Narrative'!$B28)</f>
        <v>0</v>
      </c>
      <c r="G28" s="1">
        <f>COUNTIFS(Results!$V:$V,"&gt;=4",Results!$C:$C,'Grand Narrative'!G$2,Results!$E:$E,'Grand Narrative'!$B28)</f>
        <v>0</v>
      </c>
      <c r="H28" s="1">
        <f>COUNTIFS(Results!$V:$V,"&gt;=4",Results!$C:$C,'Grand Narrative'!H$2,Results!$E:$E,'Grand Narrative'!$B28)</f>
        <v>0</v>
      </c>
      <c r="I28" s="1">
        <f>COUNTIFS(Results!$V:$V,"&gt;=4",Results!$C:$C,'Grand Narrative'!I$2,Results!$E:$E,'Grand Narrative'!$B28)</f>
        <v>0</v>
      </c>
      <c r="J28" s="1">
        <f>COUNTIFS(Results!$V:$V,"&gt;=4",Results!$C:$C,'Grand Narrative'!J$2,Results!$E:$E,'Grand Narrative'!$B28)</f>
        <v>0</v>
      </c>
      <c r="K28" s="1">
        <f>COUNTIFS(Results!$V:$V,"&gt;=4",Results!$C:$C,'Grand Narrative'!K$2,Results!$E:$E,'Grand Narrative'!$B28)</f>
        <v>0</v>
      </c>
      <c r="L28" s="1">
        <f>COUNTIFS(Results!$V:$V,"&gt;=4",Results!$C:$C,'Grand Narrative'!L$2,Results!$E:$E,'Grand Narrative'!$B28)</f>
        <v>0</v>
      </c>
      <c r="M28" s="1">
        <f>COUNTIFS(Results!$V:$V,"&gt;=4",Results!$C:$C,'Grand Narrative'!M$2,Results!$E:$E,'Grand Narrative'!$B28)</f>
        <v>0</v>
      </c>
      <c r="N28" s="1">
        <f>COUNTIFS(Results!$V:$V,"&gt;=4",Results!$C:$C,'Grand Narrative'!N$2,Results!$E:$E,'Grand Narrative'!$B28)</f>
        <v>0</v>
      </c>
      <c r="O28" s="1">
        <f>COUNTIFS(Results!$V:$V,"&gt;=4",Results!$C:$C,'Grand Narrative'!O$2,Results!$E:$E,'Grand Narrative'!$B28)</f>
        <v>0</v>
      </c>
      <c r="P28" s="1">
        <f>COUNTIFS(Results!$V:$V,"&gt;=4",Results!$C:$C,'Grand Narrative'!P$2,Results!$E:$E,'Grand Narrative'!$B28)</f>
        <v>0</v>
      </c>
      <c r="Q28" s="1">
        <f>COUNTIFS(Results!$V:$V,"&gt;=4",Results!$C:$C,'Grand Narrative'!Q$2,Results!$E:$E,'Grand Narrative'!$B28)</f>
        <v>0</v>
      </c>
    </row>
    <row r="29" spans="1:17" x14ac:dyDescent="0.3">
      <c r="A29" t="s">
        <v>24185</v>
      </c>
      <c r="B29" s="14" t="s">
        <v>49</v>
      </c>
      <c r="C29" s="1">
        <f>COUNTIFS(Results!$V:$V,"&gt;=4",Results!$C:$C,'Grand Narrative'!C$2,Results!$E:$E,'Grand Narrative'!$B29)</f>
        <v>0</v>
      </c>
      <c r="D29" s="1">
        <f>COUNTIFS(Results!$V:$V,"&gt;=4",Results!$C:$C,'Grand Narrative'!D$2,Results!$E:$E,'Grand Narrative'!$B29)</f>
        <v>0</v>
      </c>
      <c r="E29" s="1">
        <f>COUNTIFS(Results!$V:$V,"&gt;=4",Results!$C:$C,'Grand Narrative'!E$2,Results!$E:$E,'Grand Narrative'!$B29)</f>
        <v>0</v>
      </c>
      <c r="F29" s="1">
        <f>COUNTIFS(Results!$V:$V,"&gt;=4",Results!$C:$C,'Grand Narrative'!F$2,Results!$E:$E,'Grand Narrative'!$B29)</f>
        <v>0</v>
      </c>
      <c r="G29" s="1">
        <f>COUNTIFS(Results!$V:$V,"&gt;=4",Results!$C:$C,'Grand Narrative'!G$2,Results!$E:$E,'Grand Narrative'!$B29)</f>
        <v>0</v>
      </c>
      <c r="H29" s="1">
        <f>COUNTIFS(Results!$V:$V,"&gt;=4",Results!$C:$C,'Grand Narrative'!H$2,Results!$E:$E,'Grand Narrative'!$B29)</f>
        <v>0</v>
      </c>
      <c r="I29" s="1">
        <f>COUNTIFS(Results!$V:$V,"&gt;=4",Results!$C:$C,'Grand Narrative'!I$2,Results!$E:$E,'Grand Narrative'!$B29)</f>
        <v>0</v>
      </c>
      <c r="J29" s="1">
        <f>COUNTIFS(Results!$V:$V,"&gt;=4",Results!$C:$C,'Grand Narrative'!J$2,Results!$E:$E,'Grand Narrative'!$B29)</f>
        <v>0</v>
      </c>
      <c r="K29" s="1">
        <f>COUNTIFS(Results!$V:$V,"&gt;=4",Results!$C:$C,'Grand Narrative'!K$2,Results!$E:$E,'Grand Narrative'!$B29)</f>
        <v>0</v>
      </c>
      <c r="L29" s="1">
        <f>COUNTIFS(Results!$V:$V,"&gt;=4",Results!$C:$C,'Grand Narrative'!L$2,Results!$E:$E,'Grand Narrative'!$B29)</f>
        <v>0</v>
      </c>
      <c r="M29" s="1">
        <f>COUNTIFS(Results!$V:$V,"&gt;=4",Results!$C:$C,'Grand Narrative'!M$2,Results!$E:$E,'Grand Narrative'!$B29)</f>
        <v>0</v>
      </c>
      <c r="N29" s="1">
        <f>COUNTIFS(Results!$V:$V,"&gt;=4",Results!$C:$C,'Grand Narrative'!N$2,Results!$E:$E,'Grand Narrative'!$B29)</f>
        <v>0</v>
      </c>
      <c r="O29" s="1">
        <f>COUNTIFS(Results!$V:$V,"&gt;=4",Results!$C:$C,'Grand Narrative'!O$2,Results!$E:$E,'Grand Narrative'!$B29)</f>
        <v>0</v>
      </c>
      <c r="P29" s="1">
        <f>COUNTIFS(Results!$V:$V,"&gt;=4",Results!$C:$C,'Grand Narrative'!P$2,Results!$E:$E,'Grand Narrative'!$B29)</f>
        <v>0</v>
      </c>
      <c r="Q29" s="1">
        <f>COUNTIFS(Results!$V:$V,"&gt;=4",Results!$C:$C,'Grand Narrative'!Q$2,Results!$E:$E,'Grand Narrative'!$B29)</f>
        <v>0</v>
      </c>
    </row>
    <row r="30" spans="1:17" x14ac:dyDescent="0.3">
      <c r="A30" t="s">
        <v>24185</v>
      </c>
      <c r="B30" s="14" t="s">
        <v>42</v>
      </c>
      <c r="C30" s="1">
        <f>COUNTIFS(Results!$V:$V,"&gt;=4",Results!$C:$C,'Grand Narrative'!C$2,Results!$E:$E,'Grand Narrative'!$B30)</f>
        <v>0</v>
      </c>
      <c r="D30" s="1">
        <f>COUNTIFS(Results!$V:$V,"&gt;=4",Results!$C:$C,'Grand Narrative'!D$2,Results!$E:$E,'Grand Narrative'!$B30)</f>
        <v>0</v>
      </c>
      <c r="E30" s="1">
        <f>COUNTIFS(Results!$V:$V,"&gt;=4",Results!$C:$C,'Grand Narrative'!E$2,Results!$E:$E,'Grand Narrative'!$B30)</f>
        <v>0</v>
      </c>
      <c r="F30" s="1">
        <f>COUNTIFS(Results!$V:$V,"&gt;=4",Results!$C:$C,'Grand Narrative'!F$2,Results!$E:$E,'Grand Narrative'!$B30)</f>
        <v>0</v>
      </c>
      <c r="G30" s="1">
        <f>COUNTIFS(Results!$V:$V,"&gt;=4",Results!$C:$C,'Grand Narrative'!G$2,Results!$E:$E,'Grand Narrative'!$B30)</f>
        <v>0</v>
      </c>
      <c r="H30" s="1">
        <f>COUNTIFS(Results!$V:$V,"&gt;=4",Results!$C:$C,'Grand Narrative'!H$2,Results!$E:$E,'Grand Narrative'!$B30)</f>
        <v>0</v>
      </c>
      <c r="I30" s="1">
        <f>COUNTIFS(Results!$V:$V,"&gt;=4",Results!$C:$C,'Grand Narrative'!I$2,Results!$E:$E,'Grand Narrative'!$B30)</f>
        <v>0</v>
      </c>
      <c r="J30" s="1">
        <f>COUNTIFS(Results!$V:$V,"&gt;=4",Results!$C:$C,'Grand Narrative'!J$2,Results!$E:$E,'Grand Narrative'!$B30)</f>
        <v>0</v>
      </c>
      <c r="K30" s="1">
        <f>COUNTIFS(Results!$V:$V,"&gt;=4",Results!$C:$C,'Grand Narrative'!K$2,Results!$E:$E,'Grand Narrative'!$B30)</f>
        <v>0</v>
      </c>
      <c r="L30" s="1">
        <f>COUNTIFS(Results!$V:$V,"&gt;=4",Results!$C:$C,'Grand Narrative'!L$2,Results!$E:$E,'Grand Narrative'!$B30)</f>
        <v>0</v>
      </c>
      <c r="M30" s="1">
        <f>COUNTIFS(Results!$V:$V,"&gt;=4",Results!$C:$C,'Grand Narrative'!M$2,Results!$E:$E,'Grand Narrative'!$B30)</f>
        <v>0</v>
      </c>
      <c r="N30" s="1">
        <f>COUNTIFS(Results!$V:$V,"&gt;=4",Results!$C:$C,'Grand Narrative'!N$2,Results!$E:$E,'Grand Narrative'!$B30)</f>
        <v>0</v>
      </c>
      <c r="O30" s="1">
        <f>COUNTIFS(Results!$V:$V,"&gt;=4",Results!$C:$C,'Grand Narrative'!O$2,Results!$E:$E,'Grand Narrative'!$B30)</f>
        <v>0</v>
      </c>
      <c r="P30" s="1">
        <f>COUNTIFS(Results!$V:$V,"&gt;=4",Results!$C:$C,'Grand Narrative'!P$2,Results!$E:$E,'Grand Narrative'!$B30)</f>
        <v>0</v>
      </c>
      <c r="Q30" s="1">
        <f>COUNTIFS(Results!$V:$V,"&gt;=4",Results!$C:$C,'Grand Narrative'!Q$2,Results!$E:$E,'Grand Narrative'!$B30)</f>
        <v>0</v>
      </c>
    </row>
    <row r="32" spans="1:17" x14ac:dyDescent="0.3">
      <c r="B32" s="14" t="s">
        <v>24185</v>
      </c>
      <c r="C32" s="1">
        <f>SUMIFS(C$3:C$30,$A$3:$A$30,$B32)</f>
        <v>0</v>
      </c>
      <c r="D32" s="1">
        <f t="shared" ref="D32:Q32" si="0">SUMIFS(D$3:D$30,$A$3:$A$30,$B32)</f>
        <v>0</v>
      </c>
      <c r="E32" s="1">
        <f t="shared" si="0"/>
        <v>0</v>
      </c>
      <c r="F32" s="1">
        <f t="shared" si="0"/>
        <v>0</v>
      </c>
      <c r="G32" s="1">
        <f t="shared" si="0"/>
        <v>0</v>
      </c>
      <c r="H32" s="1">
        <f t="shared" si="0"/>
        <v>0</v>
      </c>
      <c r="I32" s="1">
        <f t="shared" si="0"/>
        <v>0</v>
      </c>
      <c r="J32" s="1">
        <f t="shared" si="0"/>
        <v>0</v>
      </c>
      <c r="K32" s="1">
        <f t="shared" si="0"/>
        <v>0</v>
      </c>
      <c r="L32" s="1">
        <f t="shared" si="0"/>
        <v>0</v>
      </c>
      <c r="M32" s="1">
        <f t="shared" si="0"/>
        <v>0</v>
      </c>
      <c r="N32" s="1">
        <f t="shared" si="0"/>
        <v>0</v>
      </c>
      <c r="O32" s="1">
        <f t="shared" si="0"/>
        <v>0</v>
      </c>
      <c r="P32" s="1">
        <f t="shared" si="0"/>
        <v>0</v>
      </c>
      <c r="Q32" s="1">
        <f t="shared" si="0"/>
        <v>0</v>
      </c>
    </row>
    <row r="33" spans="2:17" x14ac:dyDescent="0.3">
      <c r="B33" s="14" t="s">
        <v>24183</v>
      </c>
      <c r="C33" s="1">
        <f t="shared" ref="C33:Q35" si="1">SUMIFS(C$3:C$30,$A$3:$A$30,$B33)</f>
        <v>0</v>
      </c>
      <c r="D33" s="1">
        <f t="shared" si="1"/>
        <v>0</v>
      </c>
      <c r="E33" s="1">
        <f t="shared" si="1"/>
        <v>0</v>
      </c>
      <c r="F33" s="1">
        <f t="shared" si="1"/>
        <v>0</v>
      </c>
      <c r="G33" s="1">
        <f t="shared" si="1"/>
        <v>0</v>
      </c>
      <c r="H33" s="1">
        <f t="shared" si="1"/>
        <v>0</v>
      </c>
      <c r="I33" s="1">
        <f t="shared" si="1"/>
        <v>0</v>
      </c>
      <c r="J33" s="1">
        <f t="shared" si="1"/>
        <v>0</v>
      </c>
      <c r="K33" s="1">
        <f t="shared" si="1"/>
        <v>0</v>
      </c>
      <c r="L33" s="1">
        <f t="shared" si="1"/>
        <v>0</v>
      </c>
      <c r="M33" s="1">
        <f t="shared" si="1"/>
        <v>0</v>
      </c>
      <c r="N33" s="1">
        <f t="shared" si="1"/>
        <v>0</v>
      </c>
      <c r="O33" s="1">
        <f t="shared" si="1"/>
        <v>0</v>
      </c>
      <c r="P33" s="1">
        <f t="shared" si="1"/>
        <v>0</v>
      </c>
      <c r="Q33" s="1">
        <f t="shared" si="1"/>
        <v>0</v>
      </c>
    </row>
    <row r="34" spans="2:17" x14ac:dyDescent="0.3">
      <c r="B34" s="14" t="s">
        <v>24186</v>
      </c>
      <c r="C34" s="1">
        <f t="shared" si="1"/>
        <v>0</v>
      </c>
      <c r="D34" s="1">
        <f t="shared" si="1"/>
        <v>0</v>
      </c>
      <c r="E34" s="1">
        <f t="shared" si="1"/>
        <v>0</v>
      </c>
      <c r="F34" s="1">
        <f t="shared" si="1"/>
        <v>0</v>
      </c>
      <c r="G34" s="1">
        <f t="shared" si="1"/>
        <v>0</v>
      </c>
      <c r="H34" s="1">
        <f t="shared" si="1"/>
        <v>0</v>
      </c>
      <c r="I34" s="1">
        <f t="shared" si="1"/>
        <v>0</v>
      </c>
      <c r="J34" s="1">
        <f t="shared" si="1"/>
        <v>0</v>
      </c>
      <c r="K34" s="1">
        <f t="shared" si="1"/>
        <v>0</v>
      </c>
      <c r="L34" s="1">
        <f t="shared" si="1"/>
        <v>0</v>
      </c>
      <c r="M34" s="1">
        <f t="shared" si="1"/>
        <v>0</v>
      </c>
      <c r="N34" s="1">
        <f t="shared" si="1"/>
        <v>0</v>
      </c>
      <c r="O34" s="1">
        <f t="shared" si="1"/>
        <v>0</v>
      </c>
      <c r="P34" s="1">
        <f t="shared" si="1"/>
        <v>0</v>
      </c>
      <c r="Q34" s="1">
        <f t="shared" si="1"/>
        <v>0</v>
      </c>
    </row>
    <row r="35" spans="2:17" x14ac:dyDescent="0.3">
      <c r="B35" s="14" t="s">
        <v>24184</v>
      </c>
      <c r="C35" s="1">
        <f t="shared" si="1"/>
        <v>0</v>
      </c>
      <c r="D35" s="1">
        <f t="shared" si="1"/>
        <v>0</v>
      </c>
      <c r="E35" s="1">
        <f t="shared" si="1"/>
        <v>0</v>
      </c>
      <c r="F35" s="1">
        <f t="shared" si="1"/>
        <v>0</v>
      </c>
      <c r="G35" s="1">
        <f t="shared" si="1"/>
        <v>0</v>
      </c>
      <c r="H35" s="1">
        <f t="shared" si="1"/>
        <v>0</v>
      </c>
      <c r="I35" s="1">
        <f t="shared" si="1"/>
        <v>0</v>
      </c>
      <c r="J35" s="1">
        <f t="shared" si="1"/>
        <v>0</v>
      </c>
      <c r="K35" s="1">
        <f t="shared" si="1"/>
        <v>0</v>
      </c>
      <c r="L35" s="1">
        <f t="shared" si="1"/>
        <v>0</v>
      </c>
      <c r="M35" s="1">
        <f t="shared" si="1"/>
        <v>0</v>
      </c>
      <c r="N35" s="1">
        <f t="shared" si="1"/>
        <v>0</v>
      </c>
      <c r="O35" s="1">
        <f t="shared" si="1"/>
        <v>0</v>
      </c>
      <c r="P35" s="1">
        <f t="shared" si="1"/>
        <v>0</v>
      </c>
      <c r="Q35" s="1">
        <f t="shared" si="1"/>
        <v>0</v>
      </c>
    </row>
  </sheetData>
  <conditionalFormatting sqref="C3:Q30">
    <cfRule type="colorScale" priority="2">
      <colorScale>
        <cfvo type="min"/>
        <cfvo type="percentile" val="50"/>
        <cfvo type="max"/>
        <color rgb="FFF8696B"/>
        <color rgb="FFFCFCFF"/>
        <color rgb="FF63BE7B"/>
      </colorScale>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7F4B1-EB5D-4BCF-A710-F2B1E74A2827}">
  <sheetPr codeName="Sheet27"/>
  <dimension ref="B2:K52"/>
  <sheetViews>
    <sheetView topLeftCell="C26" workbookViewId="0">
      <selection activeCell="E3" sqref="E3:I43"/>
    </sheetView>
  </sheetViews>
  <sheetFormatPr defaultColWidth="8.88671875" defaultRowHeight="14.4" x14ac:dyDescent="0.3"/>
  <cols>
    <col min="1" max="1" width="12.88671875" style="9" bestFit="1" customWidth="1"/>
    <col min="2" max="2" width="51.6640625" style="9" bestFit="1" customWidth="1"/>
    <col min="3" max="3" width="9.33203125" style="9" bestFit="1" customWidth="1"/>
    <col min="4" max="4" width="13.5546875" style="9" customWidth="1"/>
    <col min="5" max="6" width="15.6640625" style="9" bestFit="1" customWidth="1"/>
    <col min="7" max="7" width="17.33203125" style="9" bestFit="1" customWidth="1"/>
    <col min="8" max="8" width="15.44140625" style="9" bestFit="1" customWidth="1"/>
    <col min="9" max="9" width="15.88671875" style="9" bestFit="1" customWidth="1"/>
    <col min="10" max="10" width="10.6640625" style="9" bestFit="1" customWidth="1"/>
    <col min="11" max="11" width="44.109375" style="9" bestFit="1" customWidth="1"/>
    <col min="12" max="16384" width="8.88671875" style="9"/>
  </cols>
  <sheetData>
    <row r="2" spans="2:11" x14ac:dyDescent="0.3">
      <c r="B2" s="8" t="s">
        <v>0</v>
      </c>
      <c r="C2" s="8" t="s">
        <v>346</v>
      </c>
      <c r="D2" s="8" t="s">
        <v>24</v>
      </c>
      <c r="E2" s="8" t="s">
        <v>338</v>
      </c>
      <c r="F2" s="8" t="s">
        <v>339</v>
      </c>
      <c r="G2" s="8" t="s">
        <v>340</v>
      </c>
      <c r="H2" s="8" t="s">
        <v>341</v>
      </c>
      <c r="I2" s="8" t="s">
        <v>342</v>
      </c>
      <c r="J2" s="8" t="s">
        <v>344</v>
      </c>
      <c r="K2" s="8" t="s">
        <v>475</v>
      </c>
    </row>
    <row r="3" spans="2:11" ht="28.8" x14ac:dyDescent="0.3">
      <c r="B3" s="65" t="s">
        <v>24717</v>
      </c>
      <c r="C3" s="10">
        <f>COUNTIF(Results!A:A,Events!B3)</f>
        <v>18</v>
      </c>
      <c r="D3" s="9" t="str">
        <f>VLOOKUP(B3,Results!A:H,8,FALSE)</f>
        <v>BCP</v>
      </c>
      <c r="E3" s="9" t="s">
        <v>25438</v>
      </c>
      <c r="F3" s="9" t="s">
        <v>24498</v>
      </c>
      <c r="G3" s="9" t="s">
        <v>24497</v>
      </c>
      <c r="H3" s="9" t="s">
        <v>24502</v>
      </c>
      <c r="I3" s="9" t="s">
        <v>24493</v>
      </c>
      <c r="J3" s="9" t="s">
        <v>345</v>
      </c>
    </row>
    <row r="4" spans="2:11" x14ac:dyDescent="0.3">
      <c r="B4" s="9" t="s">
        <v>24595</v>
      </c>
      <c r="C4" s="10">
        <f>COUNTIF(Results!A:A,Events!B4)</f>
        <v>17</v>
      </c>
      <c r="D4" s="9" t="str">
        <f>VLOOKUP(B4,Results!A:H,8,FALSE)</f>
        <v>BCP</v>
      </c>
    </row>
    <row r="5" spans="2:11" x14ac:dyDescent="0.3">
      <c r="B5" s="9" t="s">
        <v>24894</v>
      </c>
      <c r="C5" s="10">
        <f>COUNTIF(Results!A:A,Events!B5)</f>
        <v>24</v>
      </c>
      <c r="D5" s="9" t="str">
        <f>VLOOKUP(B5,Results!A:H,8,FALSE)</f>
        <v>BCP</v>
      </c>
    </row>
    <row r="6" spans="2:11" x14ac:dyDescent="0.3">
      <c r="B6" s="9" t="s">
        <v>24212</v>
      </c>
      <c r="C6" s="10">
        <f>COUNTIF(Results!A:A,Events!B6)</f>
        <v>12</v>
      </c>
      <c r="D6" s="9" t="str">
        <f>VLOOKUP(B6,Results!A:H,8,FALSE)</f>
        <v>Milarki</v>
      </c>
    </row>
    <row r="7" spans="2:11" x14ac:dyDescent="0.3">
      <c r="B7" s="9" t="s">
        <v>24377</v>
      </c>
      <c r="C7" s="10">
        <f>COUNTIF(Results!A:A,Events!B7)</f>
        <v>45</v>
      </c>
      <c r="D7" s="9" t="str">
        <f>VLOOKUP(B7,Results!A:H,8,FALSE)</f>
        <v>BCP</v>
      </c>
    </row>
    <row r="8" spans="2:11" x14ac:dyDescent="0.3">
      <c r="B8" s="9" t="s">
        <v>24656</v>
      </c>
      <c r="C8" s="10">
        <f>COUNTIF(Results!A:A,Events!B8)</f>
        <v>16</v>
      </c>
      <c r="D8" s="9" t="str">
        <f>VLOOKUP(B8,Results!A:H,8,FALSE)</f>
        <v>BCP</v>
      </c>
      <c r="E8" s="9" t="s">
        <v>24493</v>
      </c>
      <c r="F8" s="9" t="s">
        <v>24501</v>
      </c>
      <c r="G8" s="9" t="s">
        <v>24499</v>
      </c>
      <c r="H8" s="9" t="s">
        <v>24502</v>
      </c>
      <c r="I8" s="9" t="s">
        <v>24498</v>
      </c>
    </row>
    <row r="9" spans="2:11" x14ac:dyDescent="0.3">
      <c r="B9" s="9" t="s">
        <v>24736</v>
      </c>
      <c r="C9" s="10">
        <f>COUNTIF(Results!A:A,Events!B9)</f>
        <v>29</v>
      </c>
      <c r="D9" s="9" t="str">
        <f>VLOOKUP(B9,Results!A:H,8,FALSE)</f>
        <v>BCP</v>
      </c>
      <c r="E9" s="9" t="s">
        <v>24498</v>
      </c>
      <c r="F9" s="9" t="s">
        <v>24499</v>
      </c>
      <c r="G9" s="9" t="s">
        <v>24496</v>
      </c>
      <c r="H9" s="9" t="s">
        <v>24495</v>
      </c>
      <c r="I9" s="9" t="s">
        <v>24494</v>
      </c>
    </row>
    <row r="10" spans="2:11" x14ac:dyDescent="0.3">
      <c r="B10" s="9" t="s">
        <v>24789</v>
      </c>
      <c r="C10" s="10">
        <f>COUNTIF(Results!A:A,Events!B10)</f>
        <v>20</v>
      </c>
      <c r="D10" s="9" t="str">
        <f>VLOOKUP(B10,Results!A:H,8,FALSE)</f>
        <v>BCP</v>
      </c>
      <c r="E10" s="9" t="s">
        <v>24495</v>
      </c>
      <c r="F10" s="9" t="s">
        <v>25439</v>
      </c>
      <c r="G10" s="9" t="s">
        <v>24502</v>
      </c>
      <c r="H10" s="9" t="s">
        <v>24494</v>
      </c>
      <c r="I10" s="9" t="s">
        <v>24498</v>
      </c>
    </row>
    <row r="11" spans="2:11" x14ac:dyDescent="0.3">
      <c r="B11" s="9" t="s">
        <v>24454</v>
      </c>
      <c r="C11" s="10">
        <f>COUNTIF(Results!A:A,Events!B11)</f>
        <v>10</v>
      </c>
      <c r="D11" s="9" t="str">
        <f>VLOOKUP(B11,Results!A:H,8,FALSE)</f>
        <v>BCP</v>
      </c>
    </row>
    <row r="12" spans="2:11" x14ac:dyDescent="0.3">
      <c r="B12" s="9" t="s">
        <v>24614</v>
      </c>
      <c r="C12" s="10">
        <f>COUNTIF(Results!A:A,Events!B12)</f>
        <v>28</v>
      </c>
      <c r="D12" s="9" t="str">
        <f>VLOOKUP(B12,Results!A:H,8,FALSE)</f>
        <v>BCP</v>
      </c>
      <c r="E12" s="9" t="s">
        <v>24499</v>
      </c>
      <c r="F12" s="9" t="s">
        <v>24502</v>
      </c>
      <c r="G12" s="9" t="s">
        <v>24493</v>
      </c>
      <c r="H12" s="9" t="s">
        <v>24500</v>
      </c>
      <c r="I12" s="9" t="s">
        <v>24498</v>
      </c>
    </row>
    <row r="13" spans="2:11" x14ac:dyDescent="0.3">
      <c r="B13" s="9" t="s">
        <v>24575</v>
      </c>
      <c r="C13" s="10">
        <f>COUNTIF(Results!A:A,Events!B13)</f>
        <v>17</v>
      </c>
      <c r="D13" s="9" t="str">
        <f>VLOOKUP(B13,Results!A:H,8,FALSE)</f>
        <v>BCP</v>
      </c>
      <c r="E13" s="9" t="s">
        <v>25440</v>
      </c>
      <c r="F13" s="9" t="s">
        <v>24493</v>
      </c>
      <c r="G13" s="9" t="s">
        <v>24498</v>
      </c>
      <c r="H13" s="9" t="s">
        <v>24503</v>
      </c>
      <c r="I13" s="9" t="s">
        <v>24501</v>
      </c>
    </row>
    <row r="14" spans="2:11" x14ac:dyDescent="0.3">
      <c r="B14" s="9" t="s">
        <v>24343</v>
      </c>
      <c r="C14" s="10">
        <f>COUNTIF(Results!A:A,Events!B14)</f>
        <v>28</v>
      </c>
      <c r="D14" s="9" t="str">
        <f>VLOOKUP(B14,Results!A:H,8,FALSE)</f>
        <v>BCP</v>
      </c>
    </row>
    <row r="15" spans="2:11" x14ac:dyDescent="0.3">
      <c r="B15" s="9" t="s">
        <v>24830</v>
      </c>
      <c r="C15" s="10">
        <f>COUNTIF(Results!A:A,Events!B15)</f>
        <v>56</v>
      </c>
      <c r="D15" s="9" t="str">
        <f>VLOOKUP(B15,Results!A:H,8,FALSE)</f>
        <v>BCP</v>
      </c>
      <c r="E15" s="9" t="s">
        <v>25441</v>
      </c>
      <c r="F15" s="9" t="s">
        <v>24494</v>
      </c>
      <c r="G15" s="9" t="s">
        <v>25439</v>
      </c>
      <c r="H15" s="9" t="s">
        <v>24500</v>
      </c>
      <c r="I15" s="9" t="s">
        <v>24501</v>
      </c>
    </row>
    <row r="16" spans="2:11" x14ac:dyDescent="0.3">
      <c r="B16" s="9" t="s">
        <v>24470</v>
      </c>
      <c r="C16" s="10">
        <f>COUNTIF(Results!A:A,Events!B16)</f>
        <v>22</v>
      </c>
      <c r="D16" s="9" t="str">
        <f>VLOOKUP(B16,Results!A:H,8,FALSE)</f>
        <v>SNL</v>
      </c>
      <c r="E16" s="9" t="s">
        <v>24500</v>
      </c>
      <c r="F16" s="9" t="s">
        <v>24497</v>
      </c>
      <c r="G16" s="9" t="s">
        <v>24495</v>
      </c>
      <c r="H16" s="9" t="s">
        <v>24503</v>
      </c>
      <c r="I16" s="9" t="s">
        <v>24501</v>
      </c>
    </row>
    <row r="17" spans="2:9" x14ac:dyDescent="0.3">
      <c r="B17" s="9" t="s">
        <v>24218</v>
      </c>
      <c r="C17" s="10">
        <f>COUNTIF(Results!A:A,Events!B17)</f>
        <v>10</v>
      </c>
      <c r="D17" s="9" t="str">
        <f>VLOOKUP(B17,Results!A:H,8,FALSE)</f>
        <v>Milarki</v>
      </c>
    </row>
    <row r="18" spans="2:9" x14ac:dyDescent="0.3">
      <c r="B18" s="9" t="s">
        <v>24205</v>
      </c>
      <c r="C18" s="10">
        <f>COUNTIF(Results!A:A,Events!B18)</f>
        <v>27</v>
      </c>
      <c r="D18" s="9" t="str">
        <f>VLOOKUP(B18,Results!A:H,8,FALSE)</f>
        <v>BCP</v>
      </c>
    </row>
    <row r="19" spans="2:9" x14ac:dyDescent="0.3">
      <c r="B19" s="9" t="s">
        <v>24504</v>
      </c>
      <c r="C19" s="10">
        <f>COUNTIF(Results!A:A,Events!B19)</f>
        <v>10</v>
      </c>
      <c r="D19" s="9" t="str">
        <f>VLOOKUP(B19,Results!A:H,8,FALSE)</f>
        <v>BCP</v>
      </c>
    </row>
    <row r="20" spans="2:9" x14ac:dyDescent="0.3">
      <c r="B20" s="9" t="s">
        <v>24772</v>
      </c>
      <c r="C20" s="10">
        <f>COUNTIF(Results!A:A,Events!B20)</f>
        <v>14</v>
      </c>
      <c r="D20" s="9" t="str">
        <f>VLOOKUP(B20,Results!A:H,8,FALSE)</f>
        <v>BCP</v>
      </c>
      <c r="E20" s="9" t="s">
        <v>25439</v>
      </c>
      <c r="F20" s="9" t="s">
        <v>24495</v>
      </c>
      <c r="G20" s="9" t="s">
        <v>24498</v>
      </c>
      <c r="H20" s="9" t="s">
        <v>24496</v>
      </c>
      <c r="I20" s="9" t="s">
        <v>24497</v>
      </c>
    </row>
    <row r="21" spans="2:9" x14ac:dyDescent="0.3">
      <c r="B21" s="9" t="s">
        <v>24677</v>
      </c>
      <c r="C21" s="10">
        <f>COUNTIF(Results!A:A,Events!B21)</f>
        <v>12</v>
      </c>
      <c r="D21" s="9" t="str">
        <f>VLOOKUP(B21,Results!A:H,8,FALSE)</f>
        <v>Ecksen</v>
      </c>
      <c r="E21" s="9" t="s">
        <v>24501</v>
      </c>
      <c r="F21" s="9" t="s">
        <v>24500</v>
      </c>
      <c r="G21" s="9" t="s">
        <v>24497</v>
      </c>
      <c r="H21" s="9" t="s">
        <v>24496</v>
      </c>
      <c r="I21" s="9" t="s">
        <v>24498</v>
      </c>
    </row>
    <row r="22" spans="2:9" x14ac:dyDescent="0.3">
      <c r="B22" s="9" t="s">
        <v>24433</v>
      </c>
      <c r="C22" s="10">
        <f>COUNTIF(Results!A:A,Events!B22)</f>
        <v>16</v>
      </c>
      <c r="D22" s="9" t="str">
        <f>VLOOKUP(B22,Results!A:H,8,FALSE)</f>
        <v>Milarki</v>
      </c>
      <c r="E22" s="9" t="s">
        <v>24493</v>
      </c>
      <c r="F22" s="9" t="s">
        <v>24500</v>
      </c>
      <c r="G22" s="9" t="s">
        <v>24501</v>
      </c>
      <c r="H22" s="9" t="s">
        <v>24502</v>
      </c>
      <c r="I22" s="9" t="s">
        <v>24499</v>
      </c>
    </row>
    <row r="23" spans="2:9" x14ac:dyDescent="0.3">
      <c r="B23" s="9" t="s">
        <v>24921</v>
      </c>
      <c r="C23" s="10">
        <f>COUNTIF(Results!A:A,Events!B23)</f>
        <v>20</v>
      </c>
      <c r="D23" s="9" t="str">
        <f>VLOOKUP(B23,Results!A:H,8,FALSE)</f>
        <v>BCP</v>
      </c>
    </row>
    <row r="24" spans="2:9" x14ac:dyDescent="0.3">
      <c r="B24" s="9" t="s">
        <v>24691</v>
      </c>
      <c r="C24" s="10">
        <f>COUNTIF(Results!A:A,Events!B24)</f>
        <v>19</v>
      </c>
      <c r="D24" s="9" t="str">
        <f>VLOOKUP(B24,Results!A:H,8,FALSE)</f>
        <v>SNL</v>
      </c>
      <c r="E24" s="9" t="s">
        <v>24502</v>
      </c>
      <c r="F24" s="9" t="s">
        <v>24494</v>
      </c>
      <c r="G24" s="9" t="s">
        <v>24501</v>
      </c>
      <c r="H24" s="9" t="s">
        <v>24503</v>
      </c>
      <c r="I24" s="9" t="s">
        <v>24495</v>
      </c>
    </row>
    <row r="25" spans="2:9" x14ac:dyDescent="0.3">
      <c r="B25" s="9" t="s">
        <v>24314</v>
      </c>
      <c r="C25" s="10">
        <f>COUNTIF(Results!A:A,Events!B25)</f>
        <v>18</v>
      </c>
      <c r="D25" s="9" t="str">
        <f>VLOOKUP(B25,Results!A:H,8,FALSE)</f>
        <v>BCP</v>
      </c>
      <c r="E25" s="9" t="s">
        <v>24494</v>
      </c>
      <c r="F25" s="9" t="s">
        <v>24498</v>
      </c>
      <c r="G25" s="9" t="s">
        <v>24499</v>
      </c>
      <c r="H25" s="9" t="s">
        <v>24493</v>
      </c>
      <c r="I25" s="9" t="s">
        <v>24495</v>
      </c>
    </row>
    <row r="26" spans="2:9" x14ac:dyDescent="0.3">
      <c r="B26" s="9" t="s">
        <v>24188</v>
      </c>
      <c r="C26" s="10">
        <f>COUNTIF(Results!A:A,Events!B26)</f>
        <v>42</v>
      </c>
      <c r="D26" s="9" t="str">
        <f>VLOOKUP(B26,Results!A:H,8,FALSE)</f>
        <v>BCP</v>
      </c>
      <c r="E26" s="9" t="s">
        <v>24493</v>
      </c>
      <c r="F26" s="9" t="s">
        <v>24494</v>
      </c>
      <c r="G26" s="9" t="s">
        <v>24495</v>
      </c>
      <c r="H26" s="9" t="s">
        <v>24496</v>
      </c>
      <c r="I26" s="9" t="s">
        <v>24497</v>
      </c>
    </row>
    <row r="27" spans="2:9" x14ac:dyDescent="0.3">
      <c r="B27" s="9" t="s">
        <v>24524</v>
      </c>
      <c r="C27" s="10">
        <f>COUNTIF(Results!A:A,Events!B27)</f>
        <v>20</v>
      </c>
      <c r="D27" s="9" t="str">
        <f>VLOOKUP(B27,Results!A:H,8,FALSE)</f>
        <v>BCP</v>
      </c>
    </row>
    <row r="28" spans="2:9" x14ac:dyDescent="0.3">
      <c r="B28" s="9" t="s">
        <v>24550</v>
      </c>
      <c r="C28" s="10">
        <f>COUNTIF(Results!A:A,Events!B28)</f>
        <v>18</v>
      </c>
      <c r="D28" s="9" t="str">
        <f>VLOOKUP(B28,Results!A:H,8,FALSE)</f>
        <v>Milarki</v>
      </c>
    </row>
    <row r="29" spans="2:9" x14ac:dyDescent="0.3">
      <c r="B29" s="9" t="s">
        <v>24951</v>
      </c>
      <c r="C29" s="10">
        <f>COUNTIF(Results!A:A,Events!B29)</f>
        <v>10</v>
      </c>
      <c r="D29" s="9" t="str">
        <f>VLOOKUP(B29,Results!A:H,8,FALSE)</f>
        <v>BCP</v>
      </c>
    </row>
    <row r="30" spans="2:9" x14ac:dyDescent="0.3">
      <c r="B30" s="9" t="s">
        <v>24964</v>
      </c>
      <c r="C30" s="10">
        <f>COUNTIF(Results!A:A,Events!B30)</f>
        <v>48</v>
      </c>
      <c r="D30" s="9" t="str">
        <f>VLOOKUP(B30,Results!A:H,8,FALSE)</f>
        <v>BCP</v>
      </c>
    </row>
    <row r="31" spans="2:9" x14ac:dyDescent="0.3">
      <c r="B31" s="9" t="s">
        <v>25019</v>
      </c>
      <c r="C31" s="10">
        <f>COUNTIF(Results!A:A,Events!B31)</f>
        <v>58</v>
      </c>
      <c r="D31" s="9" t="str">
        <f>VLOOKUP(B31,Results!A:H,8,FALSE)</f>
        <v>BCP</v>
      </c>
    </row>
    <row r="32" spans="2:9" x14ac:dyDescent="0.3">
      <c r="B32" s="9" t="s">
        <v>25098</v>
      </c>
      <c r="C32" s="10">
        <f>COUNTIF(Results!A:A,Events!B32)</f>
        <v>32</v>
      </c>
      <c r="D32" s="9" t="str">
        <f>VLOOKUP(B32,Results!A:H,8,FALSE)</f>
        <v>BCP</v>
      </c>
    </row>
    <row r="33" spans="2:9" x14ac:dyDescent="0.3">
      <c r="B33" s="9" t="s">
        <v>25137</v>
      </c>
      <c r="C33" s="10">
        <f>COUNTIF(Results!A:A,Events!B33)</f>
        <v>24</v>
      </c>
      <c r="D33" s="9" t="str">
        <f>VLOOKUP(B33,Results!A:H,8,FALSE)</f>
        <v>BCP</v>
      </c>
    </row>
    <row r="34" spans="2:9" x14ac:dyDescent="0.3">
      <c r="B34" s="9" t="s">
        <v>25168</v>
      </c>
      <c r="C34" s="10">
        <f>COUNTIF(Results!A:A,Events!B34)</f>
        <v>25</v>
      </c>
      <c r="D34" s="9" t="str">
        <f>VLOOKUP(B34,Results!A:H,8,FALSE)</f>
        <v>BCP</v>
      </c>
    </row>
    <row r="35" spans="2:9" x14ac:dyDescent="0.3">
      <c r="B35" s="9" t="s">
        <v>25388</v>
      </c>
      <c r="C35" s="10">
        <f>COUNTIF(Results!A:A,Events!B35)</f>
        <v>20</v>
      </c>
      <c r="D35" s="9" t="str">
        <f>VLOOKUP(B35,Results!A:H,8,FALSE)</f>
        <v>Milarki</v>
      </c>
      <c r="E35" s="9" t="s">
        <v>24494</v>
      </c>
      <c r="F35" s="9" t="s">
        <v>24498</v>
      </c>
      <c r="G35" s="9" t="s">
        <v>24493</v>
      </c>
      <c r="H35" s="9" t="s">
        <v>24499</v>
      </c>
      <c r="I35" s="9" t="s">
        <v>24502</v>
      </c>
    </row>
    <row r="36" spans="2:9" x14ac:dyDescent="0.3">
      <c r="B36" s="9" t="s">
        <v>25418</v>
      </c>
      <c r="C36" s="10">
        <f>COUNTIF(Results!A:A,Events!B36)</f>
        <v>16</v>
      </c>
      <c r="D36" s="9" t="str">
        <f>VLOOKUP(B36,Results!A:H,8,FALSE)</f>
        <v>SNL</v>
      </c>
      <c r="E36" s="9" t="s">
        <v>24493</v>
      </c>
      <c r="F36" s="9" t="s">
        <v>24500</v>
      </c>
      <c r="G36" s="9" t="s">
        <v>24501</v>
      </c>
      <c r="H36" s="9" t="s">
        <v>24499</v>
      </c>
      <c r="I36" s="9" t="s">
        <v>24502</v>
      </c>
    </row>
    <row r="37" spans="2:9" x14ac:dyDescent="0.3">
      <c r="B37" s="9" t="s">
        <v>25449</v>
      </c>
      <c r="C37" s="10">
        <f>COUNTIF(Results!A:A,Events!B37)</f>
        <v>28</v>
      </c>
      <c r="D37" s="9" t="str">
        <f>VLOOKUP(B37,Results!A:H,8,FALSE)</f>
        <v>BCP</v>
      </c>
    </row>
    <row r="38" spans="2:9" x14ac:dyDescent="0.3">
      <c r="B38" s="9" t="s">
        <v>25481</v>
      </c>
      <c r="C38" s="10">
        <f>COUNTIF(Results!A:A,Events!B38)</f>
        <v>16</v>
      </c>
      <c r="D38" s="9" t="str">
        <f>VLOOKUP(B38,Results!A:H,8,FALSE)</f>
        <v>Milarki</v>
      </c>
      <c r="E38" s="10" t="s">
        <v>24500</v>
      </c>
      <c r="F38" s="9" t="s">
        <v>24501</v>
      </c>
      <c r="G38" s="9" t="s">
        <v>24502</v>
      </c>
      <c r="H38" s="9" t="s">
        <v>24499</v>
      </c>
      <c r="I38" s="9" t="s">
        <v>24493</v>
      </c>
    </row>
    <row r="39" spans="2:9" x14ac:dyDescent="0.3">
      <c r="B39" s="9" t="s">
        <v>25499</v>
      </c>
      <c r="C39" s="10">
        <f>COUNTIF(Results!A:A,Events!B39)</f>
        <v>26</v>
      </c>
      <c r="D39" s="9" t="str">
        <f>VLOOKUP(B39,Results!A:H,8,FALSE)</f>
        <v>BCP</v>
      </c>
      <c r="E39" s="10" t="s">
        <v>24496</v>
      </c>
      <c r="F39" s="9" t="s">
        <v>24503</v>
      </c>
      <c r="G39" s="9" t="s">
        <v>25648</v>
      </c>
      <c r="H39" s="9" t="s">
        <v>24493</v>
      </c>
      <c r="I39" s="9" t="s">
        <v>24500</v>
      </c>
    </row>
    <row r="40" spans="2:9" x14ac:dyDescent="0.3">
      <c r="B40" s="9" t="s">
        <v>25540</v>
      </c>
      <c r="C40" s="10">
        <f>COUNTIF(Results!A:A,Events!B40)</f>
        <v>24</v>
      </c>
      <c r="D40" s="9" t="str">
        <f>VLOOKUP(B40,Results!A:H,8,FALSE)</f>
        <v>BCP</v>
      </c>
      <c r="E40" s="10" t="s">
        <v>24502</v>
      </c>
      <c r="F40" s="9" t="s">
        <v>24497</v>
      </c>
      <c r="G40" s="9" t="s">
        <v>25649</v>
      </c>
      <c r="H40" s="9" t="s">
        <v>24493</v>
      </c>
      <c r="I40" s="9" t="s">
        <v>25650</v>
      </c>
    </row>
    <row r="41" spans="2:9" x14ac:dyDescent="0.3">
      <c r="B41" s="9" t="s">
        <v>25569</v>
      </c>
      <c r="C41" s="10">
        <f>COUNTIF(Results!A:A,Events!B41)</f>
        <v>19</v>
      </c>
      <c r="D41" s="9" t="str">
        <f>VLOOKUP(B41,Results!A:H,8,FALSE)</f>
        <v>BCP</v>
      </c>
      <c r="E41" s="10" t="s">
        <v>24502</v>
      </c>
      <c r="F41" s="9" t="s">
        <v>24500</v>
      </c>
      <c r="G41" s="9" t="s">
        <v>24499</v>
      </c>
      <c r="H41" s="9" t="s">
        <v>24493</v>
      </c>
      <c r="I41" s="9" t="s">
        <v>24498</v>
      </c>
    </row>
    <row r="42" spans="2:9" x14ac:dyDescent="0.3">
      <c r="B42" s="9" t="s">
        <v>25589</v>
      </c>
      <c r="C42" s="10">
        <f>COUNTIF(Results!A:A,Events!B42)</f>
        <v>13</v>
      </c>
      <c r="D42" s="9" t="str">
        <f>VLOOKUP(B42,Results!A:H,8,FALSE)</f>
        <v>BCP</v>
      </c>
      <c r="E42" s="10" t="s">
        <v>24503</v>
      </c>
      <c r="F42" s="9" t="s">
        <v>24495</v>
      </c>
      <c r="G42" s="9" t="s">
        <v>24499</v>
      </c>
      <c r="H42" s="9" t="s">
        <v>24494</v>
      </c>
      <c r="I42" s="9" t="s">
        <v>24493</v>
      </c>
    </row>
    <row r="43" spans="2:9" x14ac:dyDescent="0.3">
      <c r="B43" s="9" t="s">
        <v>25606</v>
      </c>
      <c r="C43" s="10">
        <f>COUNTIF(Results!A:A,Events!B43)</f>
        <v>13</v>
      </c>
      <c r="D43" s="9" t="str">
        <f>VLOOKUP(B43,Results!A:H,8,FALSE)</f>
        <v>BCP</v>
      </c>
      <c r="E43" s="10" t="s">
        <v>24493</v>
      </c>
      <c r="F43" s="9" t="s">
        <v>24503</v>
      </c>
      <c r="G43" s="9" t="s">
        <v>24497</v>
      </c>
      <c r="H43" s="9" t="s">
        <v>24499</v>
      </c>
      <c r="I43" s="9" t="s">
        <v>24502</v>
      </c>
    </row>
    <row r="44" spans="2:9" x14ac:dyDescent="0.3">
      <c r="B44" s="67" t="s">
        <v>25637</v>
      </c>
      <c r="C44" s="10">
        <f>COUNTIF(Results!A:A,Events!B44)</f>
        <v>8</v>
      </c>
      <c r="D44" s="9" t="str">
        <f>VLOOKUP(B44,Results!A:H,8,FALSE)</f>
        <v>BCP</v>
      </c>
    </row>
    <row r="45" spans="2:9" x14ac:dyDescent="0.3">
      <c r="C45" s="10"/>
    </row>
    <row r="46" spans="2:9" x14ac:dyDescent="0.3">
      <c r="C46" s="10"/>
    </row>
    <row r="47" spans="2:9" x14ac:dyDescent="0.3">
      <c r="C47" s="10"/>
    </row>
    <row r="48" spans="2:9" x14ac:dyDescent="0.3">
      <c r="C48" s="10"/>
    </row>
    <row r="49" spans="3:3" x14ac:dyDescent="0.3">
      <c r="C49" s="10"/>
    </row>
    <row r="50" spans="3:3" x14ac:dyDescent="0.3">
      <c r="C50" s="10"/>
    </row>
    <row r="51" spans="3:3" x14ac:dyDescent="0.3">
      <c r="C51" s="10"/>
    </row>
    <row r="52" spans="3:3" x14ac:dyDescent="0.3">
      <c r="C52" s="10"/>
    </row>
  </sheetData>
  <autoFilter ref="B2:I2" xr:uid="{C5695291-6C22-44F7-9C67-2311838BFDA7}">
    <sortState xmlns:xlrd2="http://schemas.microsoft.com/office/spreadsheetml/2017/richdata2" ref="B3:I63">
      <sortCondition ref="B2"/>
    </sortState>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D0A5D-3C99-4B79-AE75-29D654CC9BC1}">
  <dimension ref="A1:R56"/>
  <sheetViews>
    <sheetView workbookViewId="0">
      <selection activeCell="B3" sqref="B3"/>
    </sheetView>
  </sheetViews>
  <sheetFormatPr defaultRowHeight="14.4" x14ac:dyDescent="0.3"/>
  <cols>
    <col min="1" max="1" width="8.33203125" bestFit="1" customWidth="1"/>
    <col min="2" max="2" width="27.6640625" customWidth="1"/>
    <col min="3" max="3" width="11.44140625" customWidth="1"/>
    <col min="8" max="8" width="79" customWidth="1"/>
    <col min="13" max="13" width="26" bestFit="1" customWidth="1"/>
  </cols>
  <sheetData>
    <row r="1" spans="1:18" ht="43.2" x14ac:dyDescent="0.3">
      <c r="A1" s="12" t="s">
        <v>476</v>
      </c>
      <c r="B1" s="12" t="s">
        <v>477</v>
      </c>
      <c r="C1" s="12" t="s">
        <v>478</v>
      </c>
      <c r="D1" s="12" t="s">
        <v>9</v>
      </c>
      <c r="E1" s="12" t="s">
        <v>10</v>
      </c>
      <c r="F1" s="12" t="s">
        <v>11</v>
      </c>
      <c r="G1" s="12" t="s">
        <v>23168</v>
      </c>
      <c r="H1" s="12" t="s">
        <v>514</v>
      </c>
      <c r="K1" s="12" t="s">
        <v>346</v>
      </c>
      <c r="L1" s="12" t="s">
        <v>476</v>
      </c>
      <c r="M1" s="12" t="s">
        <v>477</v>
      </c>
      <c r="N1" s="12" t="s">
        <v>478</v>
      </c>
      <c r="O1" s="12" t="s">
        <v>9</v>
      </c>
      <c r="P1" s="12" t="s">
        <v>10</v>
      </c>
      <c r="Q1" s="12" t="s">
        <v>11</v>
      </c>
      <c r="R1" s="12" t="s">
        <v>23168</v>
      </c>
    </row>
    <row r="2" spans="1:18" x14ac:dyDescent="0.3">
      <c r="A2" s="13">
        <f t="shared" ref="A2:A25" si="0">(D2+(E2/2))/C2</f>
        <v>0.41608391608391609</v>
      </c>
      <c r="B2" s="14" t="s">
        <v>20</v>
      </c>
      <c r="C2" s="1">
        <f t="shared" ref="C2:C25" si="1">SUM(D2:F2)</f>
        <v>143</v>
      </c>
      <c r="D2" s="1">
        <f>SUMIFS(Results!P:P,Results!E:E,'Win Rate'!B2)</f>
        <v>59</v>
      </c>
      <c r="E2" s="1">
        <f>SUMIFS(Results!Q:Q,Results!E:E,'Win Rate'!B2)</f>
        <v>1</v>
      </c>
      <c r="F2" s="1">
        <f>SUMIFS(Results!R:R,Results!E:E,'Win Rate'!B2)</f>
        <v>83</v>
      </c>
      <c r="G2" s="18">
        <f>AVERAGEIFS(Results!Y:Y,Results!E:E,'Win Rate'!B2)</f>
        <v>439.42379776686238</v>
      </c>
      <c r="H2" s="17">
        <f t="shared" ref="H2:H25" si="2">100/(A2*5)</f>
        <v>48.067226890756302</v>
      </c>
      <c r="I2" s="16">
        <f t="shared" ref="I2:I25" si="3">A2</f>
        <v>0.41608391608391609</v>
      </c>
      <c r="J2">
        <f t="shared" ref="J2:J25" si="4">400*LOG10(I2/(1-I2))</f>
        <v>-58.867803902021024</v>
      </c>
      <c r="K2" s="1">
        <f>COUNTIFS(Results!E:E,'Win Rate'!B2)</f>
        <v>29</v>
      </c>
      <c r="L2" s="13">
        <f t="shared" ref="L2:L25" si="5">A2</f>
        <v>0.41608391608391609</v>
      </c>
      <c r="M2" s="14" t="str">
        <f t="shared" ref="M2:M25" si="6">CONCATENATE(B2," (",K2,")")</f>
        <v>Blades of Khorne (29)</v>
      </c>
      <c r="N2" s="1">
        <f t="shared" ref="N2:N25" si="7">C2</f>
        <v>143</v>
      </c>
      <c r="O2" s="1">
        <f t="shared" ref="O2:O25" si="8">D2</f>
        <v>59</v>
      </c>
      <c r="P2" s="1">
        <f t="shared" ref="P2:P25" si="9">E2</f>
        <v>1</v>
      </c>
      <c r="Q2" s="1">
        <f t="shared" ref="Q2:Q25" si="10">F2</f>
        <v>83</v>
      </c>
      <c r="R2" s="24">
        <f t="shared" ref="R2:R25" si="11">G2</f>
        <v>439.42379776686238</v>
      </c>
    </row>
    <row r="3" spans="1:18" x14ac:dyDescent="0.3">
      <c r="A3" s="13">
        <f t="shared" si="0"/>
        <v>0.60373443983402486</v>
      </c>
      <c r="B3" s="14" t="s">
        <v>121</v>
      </c>
      <c r="C3" s="1">
        <f t="shared" si="1"/>
        <v>241</v>
      </c>
      <c r="D3" s="1">
        <f>SUMIFS(Results!P:P,Results!E:E,'Win Rate'!B3)</f>
        <v>145</v>
      </c>
      <c r="E3" s="1">
        <f>SUMIFS(Results!Q:Q,Results!E:E,'Win Rate'!B3)</f>
        <v>1</v>
      </c>
      <c r="F3" s="1">
        <f>SUMIFS(Results!R:R,Results!E:E,'Win Rate'!B3)</f>
        <v>95</v>
      </c>
      <c r="G3" s="18">
        <f>AVERAGEIFS(Results!Y:Y,Results!E:E,'Win Rate'!B3)</f>
        <v>490.5903982106235</v>
      </c>
      <c r="H3" s="17">
        <f t="shared" si="2"/>
        <v>33.127147766323027</v>
      </c>
      <c r="I3" s="16">
        <f t="shared" si="3"/>
        <v>0.60373443983402486</v>
      </c>
      <c r="J3">
        <f t="shared" si="4"/>
        <v>73.143848695271856</v>
      </c>
      <c r="K3" s="1">
        <f>COUNTIFS(Results!E:E,'Win Rate'!B3)</f>
        <v>49</v>
      </c>
      <c r="L3" s="13">
        <f t="shared" si="5"/>
        <v>0.60373443983402486</v>
      </c>
      <c r="M3" s="14" t="str">
        <f t="shared" si="6"/>
        <v>Cities of Sigmar (49)</v>
      </c>
      <c r="N3" s="1">
        <f t="shared" si="7"/>
        <v>241</v>
      </c>
      <c r="O3" s="1">
        <f t="shared" si="8"/>
        <v>145</v>
      </c>
      <c r="P3" s="1">
        <f t="shared" si="9"/>
        <v>1</v>
      </c>
      <c r="Q3" s="1">
        <f t="shared" si="10"/>
        <v>95</v>
      </c>
      <c r="R3" s="24">
        <f t="shared" si="11"/>
        <v>490.5903982106235</v>
      </c>
    </row>
    <row r="4" spans="1:18" x14ac:dyDescent="0.3">
      <c r="A4" s="13">
        <f t="shared" si="0"/>
        <v>0.63010204081632648</v>
      </c>
      <c r="B4" s="14" t="s">
        <v>73</v>
      </c>
      <c r="C4" s="1">
        <f t="shared" si="1"/>
        <v>196</v>
      </c>
      <c r="D4" s="1">
        <f>SUMIFS(Results!P:P,Results!E:E,'Win Rate'!B4)</f>
        <v>123</v>
      </c>
      <c r="E4" s="1">
        <f>SUMIFS(Results!Q:Q,Results!E:E,'Win Rate'!B4)</f>
        <v>1</v>
      </c>
      <c r="F4" s="1">
        <f>SUMIFS(Results!R:R,Results!E:E,'Win Rate'!B4)</f>
        <v>72</v>
      </c>
      <c r="G4" s="18">
        <f>AVERAGEIFS(Results!Y:Y,Results!E:E,'Win Rate'!B4)</f>
        <v>476.7070829160333</v>
      </c>
      <c r="H4" s="17">
        <f t="shared" si="2"/>
        <v>31.740890688259114</v>
      </c>
      <c r="I4" s="16">
        <f t="shared" si="3"/>
        <v>0.63010204081632648</v>
      </c>
      <c r="J4">
        <f t="shared" si="4"/>
        <v>92.531580409876298</v>
      </c>
      <c r="K4" s="1">
        <f>COUNTIFS(Results!E:E,'Win Rate'!B4)</f>
        <v>40</v>
      </c>
      <c r="L4" s="13">
        <f t="shared" si="5"/>
        <v>0.63010204081632648</v>
      </c>
      <c r="M4" s="14" t="str">
        <f t="shared" si="6"/>
        <v>Daughters of Khaine (40)</v>
      </c>
      <c r="N4" s="1">
        <f t="shared" si="7"/>
        <v>196</v>
      </c>
      <c r="O4" s="1">
        <f t="shared" si="8"/>
        <v>123</v>
      </c>
      <c r="P4" s="1">
        <f t="shared" si="9"/>
        <v>1</v>
      </c>
      <c r="Q4" s="1">
        <f t="shared" si="10"/>
        <v>72</v>
      </c>
      <c r="R4" s="24">
        <f t="shared" si="11"/>
        <v>476.7070829160333</v>
      </c>
    </row>
    <row r="5" spans="1:18" x14ac:dyDescent="0.3">
      <c r="A5" s="22">
        <f t="shared" si="0"/>
        <v>0.46694214876033058</v>
      </c>
      <c r="B5" s="14" t="s">
        <v>181</v>
      </c>
      <c r="C5" s="1">
        <f t="shared" si="1"/>
        <v>121</v>
      </c>
      <c r="D5" s="1">
        <f>SUMIFS(Results!P:P,Results!E:E,'Win Rate'!B5)</f>
        <v>56</v>
      </c>
      <c r="E5" s="1">
        <f>SUMIFS(Results!Q:Q,Results!E:E,'Win Rate'!B5)</f>
        <v>1</v>
      </c>
      <c r="F5" s="1">
        <f>SUMIFS(Results!R:R,Results!E:E,'Win Rate'!B5)</f>
        <v>64</v>
      </c>
      <c r="G5" s="18">
        <f>AVERAGEIFS(Results!Y:Y,Results!E:E,'Win Rate'!B5)</f>
        <v>472.0039053817257</v>
      </c>
      <c r="H5" s="17">
        <f t="shared" si="2"/>
        <v>42.831858407079643</v>
      </c>
      <c r="I5" s="16">
        <f t="shared" si="3"/>
        <v>0.46694214876033058</v>
      </c>
      <c r="J5">
        <f t="shared" si="4"/>
        <v>-23.004506726331698</v>
      </c>
      <c r="K5" s="1">
        <f>COUNTIFS(Results!E:E,'Win Rate'!B5)</f>
        <v>25</v>
      </c>
      <c r="L5" s="13">
        <f t="shared" si="5"/>
        <v>0.46694214876033058</v>
      </c>
      <c r="M5" s="14" t="str">
        <f t="shared" si="6"/>
        <v>Disciples of Tzeentch (25)</v>
      </c>
      <c r="N5" s="1">
        <f t="shared" si="7"/>
        <v>121</v>
      </c>
      <c r="O5" s="1">
        <f t="shared" si="8"/>
        <v>56</v>
      </c>
      <c r="P5" s="1">
        <f t="shared" si="9"/>
        <v>1</v>
      </c>
      <c r="Q5" s="1">
        <f t="shared" si="10"/>
        <v>64</v>
      </c>
      <c r="R5" s="24">
        <f t="shared" si="11"/>
        <v>472.0039053817257</v>
      </c>
    </row>
    <row r="6" spans="1:18" x14ac:dyDescent="0.3">
      <c r="A6" s="13">
        <f t="shared" si="0"/>
        <v>0.46802325581395349</v>
      </c>
      <c r="B6" s="14" t="s">
        <v>7</v>
      </c>
      <c r="C6" s="1">
        <f t="shared" si="1"/>
        <v>172</v>
      </c>
      <c r="D6" s="1">
        <f>SUMIFS(Results!P:P,Results!E:E,'Win Rate'!B6)</f>
        <v>80</v>
      </c>
      <c r="E6" s="1">
        <f>SUMIFS(Results!Q:Q,Results!E:E,'Win Rate'!B6)</f>
        <v>1</v>
      </c>
      <c r="F6" s="1">
        <f>SUMIFS(Results!R:R,Results!E:E,'Win Rate'!B6)</f>
        <v>91</v>
      </c>
      <c r="G6" s="18">
        <f>AVERAGEIFS(Results!Y:Y,Results!E:E,'Win Rate'!B6)</f>
        <v>407.53847981788863</v>
      </c>
      <c r="H6" s="17">
        <f t="shared" si="2"/>
        <v>42.732919254658384</v>
      </c>
      <c r="I6" s="16">
        <f t="shared" si="3"/>
        <v>0.46802325581395349</v>
      </c>
      <c r="J6">
        <f t="shared" si="4"/>
        <v>-22.250085479431931</v>
      </c>
      <c r="K6" s="1">
        <f>COUNTIFS(Results!E:E,'Win Rate'!B6)</f>
        <v>35</v>
      </c>
      <c r="L6" s="13">
        <f t="shared" si="5"/>
        <v>0.46802325581395349</v>
      </c>
      <c r="M6" s="14" t="str">
        <f t="shared" si="6"/>
        <v>Flesh-eater Courts (35)</v>
      </c>
      <c r="N6" s="1">
        <f t="shared" si="7"/>
        <v>172</v>
      </c>
      <c r="O6" s="1">
        <f t="shared" si="8"/>
        <v>80</v>
      </c>
      <c r="P6" s="1">
        <f t="shared" si="9"/>
        <v>1</v>
      </c>
      <c r="Q6" s="1">
        <f t="shared" si="10"/>
        <v>91</v>
      </c>
      <c r="R6" s="24">
        <f t="shared" si="11"/>
        <v>407.53847981788863</v>
      </c>
    </row>
    <row r="7" spans="1:18" x14ac:dyDescent="0.3">
      <c r="A7" s="13">
        <f t="shared" si="0"/>
        <v>0.56206896551724139</v>
      </c>
      <c r="B7" s="14" t="s">
        <v>56</v>
      </c>
      <c r="C7" s="1">
        <f t="shared" si="1"/>
        <v>145</v>
      </c>
      <c r="D7" s="1">
        <f>SUMIFS(Results!P:P,Results!E:E,'Win Rate'!B7)</f>
        <v>79</v>
      </c>
      <c r="E7" s="1">
        <f>SUMIFS(Results!Q:Q,Results!E:E,'Win Rate'!B7)</f>
        <v>5</v>
      </c>
      <c r="F7" s="1">
        <f>SUMIFS(Results!R:R,Results!E:E,'Win Rate'!B7)</f>
        <v>61</v>
      </c>
      <c r="G7" s="18">
        <f>AVERAGEIFS(Results!Y:Y,Results!E:E,'Win Rate'!B7)</f>
        <v>455.35276060244558</v>
      </c>
      <c r="H7" s="17">
        <f t="shared" si="2"/>
        <v>35.582822085889568</v>
      </c>
      <c r="I7" s="16">
        <f t="shared" si="3"/>
        <v>0.56206896551724139</v>
      </c>
      <c r="J7">
        <f t="shared" si="4"/>
        <v>43.353553379200399</v>
      </c>
      <c r="K7" s="1">
        <f>COUNTIFS(Results!E:E,'Win Rate'!B7)</f>
        <v>29</v>
      </c>
      <c r="L7" s="13">
        <f t="shared" si="5"/>
        <v>0.56206896551724139</v>
      </c>
      <c r="M7" s="14" t="str">
        <f t="shared" si="6"/>
        <v>Fyreslayers (29)</v>
      </c>
      <c r="N7" s="1">
        <f t="shared" si="7"/>
        <v>145</v>
      </c>
      <c r="O7" s="1">
        <f t="shared" si="8"/>
        <v>79</v>
      </c>
      <c r="P7" s="1">
        <f t="shared" si="9"/>
        <v>5</v>
      </c>
      <c r="Q7" s="1">
        <f t="shared" si="10"/>
        <v>61</v>
      </c>
      <c r="R7" s="24">
        <f t="shared" si="11"/>
        <v>455.35276060244558</v>
      </c>
    </row>
    <row r="8" spans="1:18" x14ac:dyDescent="0.3">
      <c r="A8" s="13">
        <f t="shared" si="0"/>
        <v>0.43775100401606426</v>
      </c>
      <c r="B8" s="14" t="s">
        <v>27</v>
      </c>
      <c r="C8" s="1">
        <f t="shared" si="1"/>
        <v>249</v>
      </c>
      <c r="D8" s="1">
        <f>SUMIFS(Results!P:P,Results!E:E,'Win Rate'!B8)</f>
        <v>108</v>
      </c>
      <c r="E8" s="1">
        <f>SUMIFS(Results!Q:Q,Results!E:E,'Win Rate'!B8)</f>
        <v>2</v>
      </c>
      <c r="F8" s="1">
        <f>SUMIFS(Results!R:R,Results!E:E,'Win Rate'!B8)</f>
        <v>139</v>
      </c>
      <c r="G8" s="18">
        <f>AVERAGEIFS(Results!Y:Y,Results!E:E,'Win Rate'!B8)</f>
        <v>411.9581357616259</v>
      </c>
      <c r="H8" s="17">
        <f t="shared" si="2"/>
        <v>45.688073394495412</v>
      </c>
      <c r="I8" s="16">
        <f t="shared" si="3"/>
        <v>0.43775100401606426</v>
      </c>
      <c r="J8">
        <f t="shared" si="4"/>
        <v>-43.480615095045756</v>
      </c>
      <c r="K8" s="1">
        <f>COUNTIFS(Results!E:E,'Win Rate'!B8)</f>
        <v>51</v>
      </c>
      <c r="L8" s="13">
        <f t="shared" si="5"/>
        <v>0.43775100401606426</v>
      </c>
      <c r="M8" s="14" t="str">
        <f t="shared" si="6"/>
        <v>Gloomspite Gitz (51)</v>
      </c>
      <c r="N8" s="1">
        <f t="shared" si="7"/>
        <v>249</v>
      </c>
      <c r="O8" s="1">
        <f t="shared" si="8"/>
        <v>108</v>
      </c>
      <c r="P8" s="1">
        <f t="shared" si="9"/>
        <v>2</v>
      </c>
      <c r="Q8" s="1">
        <f t="shared" si="10"/>
        <v>139</v>
      </c>
      <c r="R8" s="24">
        <f t="shared" si="11"/>
        <v>411.9581357616259</v>
      </c>
    </row>
    <row r="9" spans="1:18" x14ac:dyDescent="0.3">
      <c r="A9" s="13">
        <f t="shared" si="0"/>
        <v>0.48230088495575218</v>
      </c>
      <c r="B9" s="14" t="s">
        <v>30</v>
      </c>
      <c r="C9" s="1">
        <f t="shared" si="1"/>
        <v>113</v>
      </c>
      <c r="D9" s="1">
        <f>SUMIFS(Results!P:P,Results!E:E,'Win Rate'!B9)</f>
        <v>54</v>
      </c>
      <c r="E9" s="1">
        <f>SUMIFS(Results!Q:Q,Results!E:E,'Win Rate'!B9)</f>
        <v>1</v>
      </c>
      <c r="F9" s="1">
        <f>SUMIFS(Results!R:R,Results!E:E,'Win Rate'!B9)</f>
        <v>58</v>
      </c>
      <c r="G9" s="18">
        <f>AVERAGEIFS(Results!Y:Y,Results!E:E,'Win Rate'!B9)</f>
        <v>432.46406054935176</v>
      </c>
      <c r="H9" s="17">
        <f t="shared" si="2"/>
        <v>41.467889908256886</v>
      </c>
      <c r="I9" s="16">
        <f t="shared" si="3"/>
        <v>0.48230088495575218</v>
      </c>
      <c r="J9">
        <f t="shared" si="4"/>
        <v>-12.30374552221522</v>
      </c>
      <c r="K9" s="1">
        <f>COUNTIFS(Results!E:E,'Win Rate'!B9)</f>
        <v>23</v>
      </c>
      <c r="L9" s="13">
        <f t="shared" si="5"/>
        <v>0.48230088495575218</v>
      </c>
      <c r="M9" s="14" t="str">
        <f t="shared" si="6"/>
        <v>Hedonites of Slaanesh (23)</v>
      </c>
      <c r="N9" s="1">
        <f t="shared" si="7"/>
        <v>113</v>
      </c>
      <c r="O9" s="1">
        <f t="shared" si="8"/>
        <v>54</v>
      </c>
      <c r="P9" s="1">
        <f t="shared" si="9"/>
        <v>1</v>
      </c>
      <c r="Q9" s="1">
        <f t="shared" si="10"/>
        <v>58</v>
      </c>
      <c r="R9" s="24">
        <f t="shared" si="11"/>
        <v>432.46406054935176</v>
      </c>
    </row>
    <row r="10" spans="1:18" x14ac:dyDescent="0.3">
      <c r="A10" s="13">
        <f t="shared" si="0"/>
        <v>0.35849056603773582</v>
      </c>
      <c r="B10" s="14" t="s">
        <v>25652</v>
      </c>
      <c r="C10" s="1">
        <f t="shared" si="1"/>
        <v>53</v>
      </c>
      <c r="D10" s="1">
        <f>SUMIFS(Results!P:P,Results!E:E,'Win Rate'!B10)</f>
        <v>19</v>
      </c>
      <c r="E10" s="1">
        <f>SUMIFS(Results!Q:Q,Results!E:E,'Win Rate'!B10)</f>
        <v>0</v>
      </c>
      <c r="F10" s="1">
        <f>SUMIFS(Results!R:R,Results!E:E,'Win Rate'!B10)</f>
        <v>34</v>
      </c>
      <c r="G10" s="18">
        <f>AVERAGEIFS(Results!Y:Y,Results!E:E,'Win Rate'!B10)</f>
        <v>397.45212600033034</v>
      </c>
      <c r="H10" s="17">
        <f t="shared" si="2"/>
        <v>55.789473684210535</v>
      </c>
      <c r="I10" s="16">
        <f t="shared" si="3"/>
        <v>0.35849056603773582</v>
      </c>
      <c r="J10">
        <f t="shared" si="4"/>
        <v>-101.09012643577049</v>
      </c>
      <c r="K10" s="1">
        <f>COUNTIFS(Results!E:E,'Win Rate'!B10)</f>
        <v>11</v>
      </c>
      <c r="L10" s="13">
        <f t="shared" si="5"/>
        <v>0.35849056603773582</v>
      </c>
      <c r="M10" s="14" t="str">
        <f t="shared" si="6"/>
        <v>Idoneth Deepkin (3e) (11)</v>
      </c>
      <c r="N10" s="1">
        <f t="shared" si="7"/>
        <v>53</v>
      </c>
      <c r="O10" s="1">
        <f t="shared" si="8"/>
        <v>19</v>
      </c>
      <c r="P10" s="1">
        <f t="shared" si="9"/>
        <v>0</v>
      </c>
      <c r="Q10" s="1">
        <f t="shared" si="10"/>
        <v>34</v>
      </c>
      <c r="R10" s="24">
        <f t="shared" si="11"/>
        <v>397.45212600033034</v>
      </c>
    </row>
    <row r="11" spans="1:18" x14ac:dyDescent="0.3">
      <c r="A11" s="13">
        <f t="shared" si="0"/>
        <v>0.42152466367713004</v>
      </c>
      <c r="B11" s="14" t="s">
        <v>45</v>
      </c>
      <c r="C11" s="1">
        <f t="shared" si="1"/>
        <v>223</v>
      </c>
      <c r="D11" s="1">
        <f>SUMIFS(Results!P:P,Results!E:E,'Win Rate'!B11)</f>
        <v>94</v>
      </c>
      <c r="E11" s="1">
        <f>SUMIFS(Results!Q:Q,Results!E:E,'Win Rate'!B11)</f>
        <v>0</v>
      </c>
      <c r="F11" s="1">
        <f>SUMIFS(Results!R:R,Results!E:E,'Win Rate'!B11)</f>
        <v>129</v>
      </c>
      <c r="G11" s="18">
        <f>AVERAGEIFS(Results!Y:Y,Results!E:E,'Win Rate'!B11)</f>
        <v>413.1915174749023</v>
      </c>
      <c r="H11" s="17">
        <f t="shared" si="2"/>
        <v>47.446808510638299</v>
      </c>
      <c r="I11" s="16">
        <f t="shared" si="3"/>
        <v>0.42152466367713004</v>
      </c>
      <c r="J11">
        <f t="shared" si="4"/>
        <v>-54.98474267982013</v>
      </c>
      <c r="K11" s="1">
        <f>COUNTIFS(Results!E:E,'Win Rate'!B11)</f>
        <v>47</v>
      </c>
      <c r="L11" s="13">
        <f t="shared" si="5"/>
        <v>0.42152466367713004</v>
      </c>
      <c r="M11" s="14" t="str">
        <f t="shared" si="6"/>
        <v>Ironjawz (47)</v>
      </c>
      <c r="N11" s="1">
        <f t="shared" si="7"/>
        <v>223</v>
      </c>
      <c r="O11" s="1">
        <f t="shared" si="8"/>
        <v>94</v>
      </c>
      <c r="P11" s="1">
        <f t="shared" si="9"/>
        <v>0</v>
      </c>
      <c r="Q11" s="1">
        <f t="shared" si="10"/>
        <v>129</v>
      </c>
      <c r="R11" s="24">
        <f t="shared" si="11"/>
        <v>413.1915174749023</v>
      </c>
    </row>
    <row r="12" spans="1:18" x14ac:dyDescent="0.3">
      <c r="A12" s="13">
        <f t="shared" si="0"/>
        <v>0.47572815533980584</v>
      </c>
      <c r="B12" s="14" t="s">
        <v>25651</v>
      </c>
      <c r="C12" s="1">
        <f t="shared" si="1"/>
        <v>103</v>
      </c>
      <c r="D12" s="1">
        <f>SUMIFS(Results!P:P,Results!E:E,'Win Rate'!B12)</f>
        <v>49</v>
      </c>
      <c r="E12" s="1">
        <f>SUMIFS(Results!Q:Q,Results!E:E,'Win Rate'!B12)</f>
        <v>0</v>
      </c>
      <c r="F12" s="1">
        <f>SUMIFS(Results!R:R,Results!E:E,'Win Rate'!B12)</f>
        <v>54</v>
      </c>
      <c r="G12" s="18">
        <f>AVERAGEIFS(Results!Y:Y,Results!E:E,'Win Rate'!B12)</f>
        <v>460.28758205570273</v>
      </c>
      <c r="H12" s="17">
        <f t="shared" si="2"/>
        <v>42.04081632653061</v>
      </c>
      <c r="I12" s="16">
        <f t="shared" si="3"/>
        <v>0.47572815533980584</v>
      </c>
      <c r="J12">
        <f t="shared" si="4"/>
        <v>-16.879071917781932</v>
      </c>
      <c r="K12" s="1">
        <f>COUNTIFS(Results!E:E,'Win Rate'!B12)</f>
        <v>21</v>
      </c>
      <c r="L12" s="13">
        <f t="shared" si="5"/>
        <v>0.47572815533980584</v>
      </c>
      <c r="M12" s="14" t="str">
        <f t="shared" si="6"/>
        <v>Idoneth Deepkin (4e) (21)</v>
      </c>
      <c r="N12" s="1">
        <f t="shared" si="7"/>
        <v>103</v>
      </c>
      <c r="O12" s="1">
        <f t="shared" si="8"/>
        <v>49</v>
      </c>
      <c r="P12" s="1">
        <f t="shared" si="9"/>
        <v>0</v>
      </c>
      <c r="Q12" s="1">
        <f t="shared" si="10"/>
        <v>54</v>
      </c>
      <c r="R12" s="24">
        <f t="shared" si="11"/>
        <v>460.28758205570273</v>
      </c>
    </row>
    <row r="13" spans="1:18" x14ac:dyDescent="0.3">
      <c r="A13" s="13">
        <f t="shared" si="0"/>
        <v>0.56799999999999995</v>
      </c>
      <c r="B13" s="14" t="s">
        <v>77</v>
      </c>
      <c r="C13" s="1">
        <f t="shared" si="1"/>
        <v>125</v>
      </c>
      <c r="D13" s="1">
        <f>SUMIFS(Results!P:P,Results!E:E,'Win Rate'!B13)</f>
        <v>70</v>
      </c>
      <c r="E13" s="1">
        <f>SUMIFS(Results!Q:Q,Results!E:E,'Win Rate'!B13)</f>
        <v>2</v>
      </c>
      <c r="F13" s="1">
        <f>SUMIFS(Results!R:R,Results!E:E,'Win Rate'!B13)</f>
        <v>53</v>
      </c>
      <c r="G13" s="18">
        <f>AVERAGEIFS(Results!Y:Y,Results!E:E,'Win Rate'!B13)</f>
        <v>446.71763096989179</v>
      </c>
      <c r="H13" s="17">
        <f t="shared" si="2"/>
        <v>35.211267605633807</v>
      </c>
      <c r="I13" s="16">
        <f t="shared" si="3"/>
        <v>0.56799999999999995</v>
      </c>
      <c r="J13">
        <f t="shared" si="4"/>
        <v>47.545835558442661</v>
      </c>
      <c r="K13" s="1">
        <f>COUNTIFS(Results!E:E,'Win Rate'!B13)</f>
        <v>25</v>
      </c>
      <c r="L13" s="13">
        <f t="shared" si="5"/>
        <v>0.56799999999999995</v>
      </c>
      <c r="M13" s="14" t="str">
        <f t="shared" si="6"/>
        <v>Kharadron Overlords (25)</v>
      </c>
      <c r="N13" s="1">
        <f t="shared" si="7"/>
        <v>125</v>
      </c>
      <c r="O13" s="1">
        <f t="shared" si="8"/>
        <v>70</v>
      </c>
      <c r="P13" s="1">
        <f t="shared" si="9"/>
        <v>2</v>
      </c>
      <c r="Q13" s="1">
        <f t="shared" si="10"/>
        <v>53</v>
      </c>
      <c r="R13" s="24">
        <f t="shared" si="11"/>
        <v>446.71763096989179</v>
      </c>
    </row>
    <row r="14" spans="1:18" x14ac:dyDescent="0.3">
      <c r="A14" s="13">
        <f t="shared" si="0"/>
        <v>0.59113300492610843</v>
      </c>
      <c r="B14" s="14" t="s">
        <v>103</v>
      </c>
      <c r="C14" s="1">
        <f t="shared" si="1"/>
        <v>203</v>
      </c>
      <c r="D14" s="1">
        <f>SUMIFS(Results!P:P,Results!E:E,'Win Rate'!B14)</f>
        <v>118</v>
      </c>
      <c r="E14" s="1">
        <f>SUMIFS(Results!Q:Q,Results!E:E,'Win Rate'!B14)</f>
        <v>4</v>
      </c>
      <c r="F14" s="1">
        <f>SUMIFS(Results!R:R,Results!E:E,'Win Rate'!B14)</f>
        <v>81</v>
      </c>
      <c r="G14" s="18">
        <f>AVERAGEIFS(Results!Y:Y,Results!E:E,'Win Rate'!B14)</f>
        <v>453.18575553487722</v>
      </c>
      <c r="H14" s="17">
        <f t="shared" si="2"/>
        <v>33.833333333333329</v>
      </c>
      <c r="I14" s="16">
        <f t="shared" si="3"/>
        <v>0.59113300492610843</v>
      </c>
      <c r="J14">
        <f t="shared" si="4"/>
        <v>64.041261468620419</v>
      </c>
      <c r="K14" s="1">
        <f>COUNTIFS(Results!E:E,'Win Rate'!B14)</f>
        <v>41</v>
      </c>
      <c r="L14" s="13">
        <f t="shared" si="5"/>
        <v>0.59113300492610843</v>
      </c>
      <c r="M14" s="14" t="str">
        <f t="shared" si="6"/>
        <v>Kruleboyz (41)</v>
      </c>
      <c r="N14" s="1">
        <f t="shared" si="7"/>
        <v>203</v>
      </c>
      <c r="O14" s="1">
        <f t="shared" si="8"/>
        <v>118</v>
      </c>
      <c r="P14" s="1">
        <f t="shared" si="9"/>
        <v>4</v>
      </c>
      <c r="Q14" s="1">
        <f t="shared" si="10"/>
        <v>81</v>
      </c>
      <c r="R14" s="24">
        <f t="shared" si="11"/>
        <v>453.18575553487722</v>
      </c>
    </row>
    <row r="15" spans="1:18" x14ac:dyDescent="0.3">
      <c r="A15" s="13">
        <f t="shared" si="0"/>
        <v>0.5723140495867769</v>
      </c>
      <c r="B15" s="14" t="s">
        <v>479</v>
      </c>
      <c r="C15" s="1">
        <f t="shared" si="1"/>
        <v>242</v>
      </c>
      <c r="D15" s="1">
        <f>SUMIFS(Results!P:P,Results!E:E,'Win Rate'!B15)</f>
        <v>135</v>
      </c>
      <c r="E15" s="1">
        <f>SUMIFS(Results!Q:Q,Results!E:E,'Win Rate'!B15)</f>
        <v>7</v>
      </c>
      <c r="F15" s="1">
        <f>SUMIFS(Results!R:R,Results!E:E,'Win Rate'!B15)</f>
        <v>100</v>
      </c>
      <c r="G15" s="18">
        <f>AVERAGEIFS(Results!Y:Y,Results!E:E,'Win Rate'!B15)</f>
        <v>453.54540877455975</v>
      </c>
      <c r="H15" s="17">
        <f t="shared" si="2"/>
        <v>34.945848375451263</v>
      </c>
      <c r="I15" s="16">
        <f t="shared" si="3"/>
        <v>0.5723140495867769</v>
      </c>
      <c r="J15">
        <f t="shared" si="4"/>
        <v>50.603769443012347</v>
      </c>
      <c r="K15" s="1">
        <f>COUNTIFS(Results!E:E,'Win Rate'!B15)</f>
        <v>50</v>
      </c>
      <c r="L15" s="13">
        <f t="shared" si="5"/>
        <v>0.5723140495867769</v>
      </c>
      <c r="M15" s="14" t="str">
        <f t="shared" si="6"/>
        <v>Lumineth Realm-lords (50)</v>
      </c>
      <c r="N15" s="1">
        <f t="shared" si="7"/>
        <v>242</v>
      </c>
      <c r="O15" s="1">
        <f t="shared" si="8"/>
        <v>135</v>
      </c>
      <c r="P15" s="1">
        <f t="shared" si="9"/>
        <v>7</v>
      </c>
      <c r="Q15" s="1">
        <f t="shared" si="10"/>
        <v>100</v>
      </c>
      <c r="R15" s="24">
        <f t="shared" si="11"/>
        <v>453.54540877455975</v>
      </c>
    </row>
    <row r="16" spans="1:18" x14ac:dyDescent="0.3">
      <c r="A16" s="13">
        <f t="shared" si="0"/>
        <v>0.48071216617210683</v>
      </c>
      <c r="B16" s="14" t="s">
        <v>146</v>
      </c>
      <c r="C16" s="1">
        <f t="shared" si="1"/>
        <v>337</v>
      </c>
      <c r="D16" s="1">
        <f>SUMIFS(Results!P:P,Results!E:E,'Win Rate'!B16)</f>
        <v>161</v>
      </c>
      <c r="E16" s="1">
        <f>SUMIFS(Results!Q:Q,Results!E:E,'Win Rate'!B16)</f>
        <v>2</v>
      </c>
      <c r="F16" s="1">
        <f>SUMIFS(Results!R:R,Results!E:E,'Win Rate'!B16)</f>
        <v>174</v>
      </c>
      <c r="G16" s="18">
        <f>AVERAGEIFS(Results!Y:Y,Results!E:E,'Win Rate'!B16)</f>
        <v>411.73449484611842</v>
      </c>
      <c r="H16" s="17">
        <f t="shared" si="2"/>
        <v>41.604938271604937</v>
      </c>
      <c r="I16" s="16">
        <f t="shared" si="3"/>
        <v>0.48071216617210683</v>
      </c>
      <c r="J16">
        <f t="shared" si="4"/>
        <v>-13.409213657465418</v>
      </c>
      <c r="K16" s="1">
        <f>COUNTIFS(Results!E:E,'Win Rate'!B16)</f>
        <v>68</v>
      </c>
      <c r="L16" s="13">
        <f t="shared" si="5"/>
        <v>0.48071216617210683</v>
      </c>
      <c r="M16" s="14" t="str">
        <f t="shared" si="6"/>
        <v>Maggotkin of Nurgle (68)</v>
      </c>
      <c r="N16" s="1">
        <f t="shared" si="7"/>
        <v>337</v>
      </c>
      <c r="O16" s="1">
        <f t="shared" si="8"/>
        <v>161</v>
      </c>
      <c r="P16" s="1">
        <f t="shared" si="9"/>
        <v>2</v>
      </c>
      <c r="Q16" s="1">
        <f t="shared" si="10"/>
        <v>174</v>
      </c>
      <c r="R16" s="24">
        <f t="shared" si="11"/>
        <v>411.73449484611842</v>
      </c>
    </row>
    <row r="17" spans="1:18" x14ac:dyDescent="0.3">
      <c r="A17" s="13">
        <f t="shared" si="0"/>
        <v>0.56644518272425248</v>
      </c>
      <c r="B17" s="14" t="s">
        <v>83</v>
      </c>
      <c r="C17" s="1">
        <f t="shared" si="1"/>
        <v>301</v>
      </c>
      <c r="D17" s="1">
        <f>SUMIFS(Results!P:P,Results!E:E,'Win Rate'!B17)</f>
        <v>168</v>
      </c>
      <c r="E17" s="1">
        <f>SUMIFS(Results!Q:Q,Results!E:E,'Win Rate'!B17)</f>
        <v>5</v>
      </c>
      <c r="F17" s="1">
        <f>SUMIFS(Results!R:R,Results!E:E,'Win Rate'!B17)</f>
        <v>128</v>
      </c>
      <c r="G17" s="18">
        <f>AVERAGEIFS(Results!Y:Y,Results!E:E,'Win Rate'!B17)</f>
        <v>459.9981993195704</v>
      </c>
      <c r="H17" s="17">
        <f t="shared" si="2"/>
        <v>35.307917888563047</v>
      </c>
      <c r="I17" s="16">
        <f t="shared" si="3"/>
        <v>0.56644518272425248</v>
      </c>
      <c r="J17">
        <f t="shared" si="4"/>
        <v>46.445548661686693</v>
      </c>
      <c r="K17" s="1">
        <f>COUNTIFS(Results!E:E,'Win Rate'!B17)</f>
        <v>61</v>
      </c>
      <c r="L17" s="13">
        <f t="shared" si="5"/>
        <v>0.56644518272425248</v>
      </c>
      <c r="M17" s="14" t="str">
        <f t="shared" si="6"/>
        <v>Nighthaunt (61)</v>
      </c>
      <c r="N17" s="1">
        <f t="shared" si="7"/>
        <v>301</v>
      </c>
      <c r="O17" s="1">
        <f t="shared" si="8"/>
        <v>168</v>
      </c>
      <c r="P17" s="1">
        <f t="shared" si="9"/>
        <v>5</v>
      </c>
      <c r="Q17" s="1">
        <f t="shared" si="10"/>
        <v>128</v>
      </c>
      <c r="R17" s="24">
        <f t="shared" si="11"/>
        <v>459.9981993195704</v>
      </c>
    </row>
    <row r="18" spans="1:18" x14ac:dyDescent="0.3">
      <c r="A18" s="13">
        <f t="shared" si="0"/>
        <v>0.53611111111111109</v>
      </c>
      <c r="B18" s="14" t="s">
        <v>98</v>
      </c>
      <c r="C18" s="1">
        <f t="shared" si="1"/>
        <v>180</v>
      </c>
      <c r="D18" s="1">
        <f>SUMIFS(Results!P:P,Results!E:E,'Win Rate'!B18)</f>
        <v>96</v>
      </c>
      <c r="E18" s="1">
        <f>SUMIFS(Results!Q:Q,Results!E:E,'Win Rate'!B18)</f>
        <v>1</v>
      </c>
      <c r="F18" s="1">
        <f>SUMIFS(Results!R:R,Results!E:E,'Win Rate'!B18)</f>
        <v>83</v>
      </c>
      <c r="G18" s="18">
        <f>AVERAGEIFS(Results!Y:Y,Results!E:E,'Win Rate'!B18)</f>
        <v>453.257839209846</v>
      </c>
      <c r="H18" s="17">
        <f t="shared" si="2"/>
        <v>37.30569948186529</v>
      </c>
      <c r="I18" s="16">
        <f t="shared" si="3"/>
        <v>0.53611111111111109</v>
      </c>
      <c r="J18">
        <f t="shared" si="4"/>
        <v>25.136335144076178</v>
      </c>
      <c r="K18" s="1">
        <f>COUNTIFS(Results!E:E,'Win Rate'!B18)</f>
        <v>36</v>
      </c>
      <c r="L18" s="13">
        <f t="shared" si="5"/>
        <v>0.53611111111111109</v>
      </c>
      <c r="M18" s="14" t="str">
        <f t="shared" si="6"/>
        <v>Ogor Mawtribes (36)</v>
      </c>
      <c r="N18" s="1">
        <f t="shared" si="7"/>
        <v>180</v>
      </c>
      <c r="O18" s="1">
        <f t="shared" si="8"/>
        <v>96</v>
      </c>
      <c r="P18" s="1">
        <f t="shared" si="9"/>
        <v>1</v>
      </c>
      <c r="Q18" s="1">
        <f t="shared" si="10"/>
        <v>83</v>
      </c>
      <c r="R18" s="24">
        <f t="shared" si="11"/>
        <v>453.257839209846</v>
      </c>
    </row>
    <row r="19" spans="1:18" x14ac:dyDescent="0.3">
      <c r="A19" s="13">
        <f t="shared" si="0"/>
        <v>0.48863636363636365</v>
      </c>
      <c r="B19" s="14" t="s">
        <v>138</v>
      </c>
      <c r="C19" s="1">
        <f t="shared" si="1"/>
        <v>132</v>
      </c>
      <c r="D19" s="1">
        <f>SUMIFS(Results!P:P,Results!E:E,'Win Rate'!B19)</f>
        <v>64</v>
      </c>
      <c r="E19" s="1">
        <f>SUMIFS(Results!Q:Q,Results!E:E,'Win Rate'!B19)</f>
        <v>1</v>
      </c>
      <c r="F19" s="1">
        <f>SUMIFS(Results!R:R,Results!E:E,'Win Rate'!B19)</f>
        <v>67</v>
      </c>
      <c r="G19" s="18">
        <f>AVERAGEIFS(Results!Y:Y,Results!E:E,'Win Rate'!B19)</f>
        <v>421.07777948251737</v>
      </c>
      <c r="H19" s="17">
        <f t="shared" si="2"/>
        <v>40.930232558139529</v>
      </c>
      <c r="I19" s="16">
        <f t="shared" si="3"/>
        <v>0.48863636363636365</v>
      </c>
      <c r="J19">
        <f t="shared" si="4"/>
        <v>-7.8976232783028522</v>
      </c>
      <c r="K19" s="1">
        <f>COUNTIFS(Results!E:E,'Win Rate'!B19)</f>
        <v>27</v>
      </c>
      <c r="L19" s="13">
        <f t="shared" si="5"/>
        <v>0.48863636363636365</v>
      </c>
      <c r="M19" s="14" t="str">
        <f t="shared" si="6"/>
        <v>Ossiarch Bonereapers (27)</v>
      </c>
      <c r="N19" s="1">
        <f t="shared" si="7"/>
        <v>132</v>
      </c>
      <c r="O19" s="1">
        <f t="shared" si="8"/>
        <v>64</v>
      </c>
      <c r="P19" s="1">
        <f t="shared" si="9"/>
        <v>1</v>
      </c>
      <c r="Q19" s="1">
        <f t="shared" si="10"/>
        <v>67</v>
      </c>
      <c r="R19" s="24">
        <f t="shared" si="11"/>
        <v>421.07777948251737</v>
      </c>
    </row>
    <row r="20" spans="1:18" x14ac:dyDescent="0.3">
      <c r="A20" s="13">
        <f t="shared" si="0"/>
        <v>0.42931034482758623</v>
      </c>
      <c r="B20" s="14" t="s">
        <v>39</v>
      </c>
      <c r="C20" s="1">
        <f t="shared" si="1"/>
        <v>290</v>
      </c>
      <c r="D20" s="1">
        <f>SUMIFS(Results!P:P,Results!E:E,'Win Rate'!B20)</f>
        <v>124</v>
      </c>
      <c r="E20" s="1">
        <f>SUMIFS(Results!Q:Q,Results!E:E,'Win Rate'!B20)</f>
        <v>1</v>
      </c>
      <c r="F20" s="1">
        <f>SUMIFS(Results!R:R,Results!E:E,'Win Rate'!B20)</f>
        <v>165</v>
      </c>
      <c r="G20" s="18">
        <f>AVERAGEIFS(Results!Y:Y,Results!E:E,'Win Rate'!B20)</f>
        <v>424.16830591230132</v>
      </c>
      <c r="H20" s="17">
        <f t="shared" si="2"/>
        <v>46.586345381526101</v>
      </c>
      <c r="I20" s="16">
        <f t="shared" si="3"/>
        <v>0.42931034482758623</v>
      </c>
      <c r="J20">
        <f t="shared" si="4"/>
        <v>-49.451458671992945</v>
      </c>
      <c r="K20" s="1">
        <f>COUNTIFS(Results!E:E,'Win Rate'!B20)</f>
        <v>60</v>
      </c>
      <c r="L20" s="13">
        <f t="shared" si="5"/>
        <v>0.42931034482758623</v>
      </c>
      <c r="M20" s="14" t="str">
        <f t="shared" si="6"/>
        <v>Seraphon (60)</v>
      </c>
      <c r="N20" s="1">
        <f t="shared" si="7"/>
        <v>290</v>
      </c>
      <c r="O20" s="1">
        <f t="shared" si="8"/>
        <v>124</v>
      </c>
      <c r="P20" s="1">
        <f t="shared" si="9"/>
        <v>1</v>
      </c>
      <c r="Q20" s="1">
        <f t="shared" si="10"/>
        <v>165</v>
      </c>
      <c r="R20" s="24">
        <f t="shared" si="11"/>
        <v>424.16830591230132</v>
      </c>
    </row>
    <row r="21" spans="1:18" x14ac:dyDescent="0.3">
      <c r="A21" s="13">
        <f t="shared" si="0"/>
        <v>0.5028490028490028</v>
      </c>
      <c r="B21" s="14" t="s">
        <v>22</v>
      </c>
      <c r="C21" s="1">
        <f t="shared" si="1"/>
        <v>351</v>
      </c>
      <c r="D21" s="1">
        <f>SUMIFS(Results!P:P,Results!E:E,'Win Rate'!B21)</f>
        <v>176</v>
      </c>
      <c r="E21" s="1">
        <f>SUMIFS(Results!Q:Q,Results!E:E,'Win Rate'!B21)</f>
        <v>1</v>
      </c>
      <c r="F21" s="1">
        <f>SUMIFS(Results!R:R,Results!E:E,'Win Rate'!B21)</f>
        <v>174</v>
      </c>
      <c r="G21" s="18">
        <f>AVERAGEIFS(Results!Y:Y,Results!E:E,'Win Rate'!B21)</f>
        <v>430.19821384778209</v>
      </c>
      <c r="H21" s="17">
        <f t="shared" si="2"/>
        <v>39.773371104815872</v>
      </c>
      <c r="I21" s="16">
        <f t="shared" si="3"/>
        <v>0.5028490028490028</v>
      </c>
      <c r="J21">
        <f t="shared" si="4"/>
        <v>1.9797113714570256</v>
      </c>
      <c r="K21" s="1">
        <f>COUNTIFS(Results!E:E,'Win Rate'!B21)</f>
        <v>72</v>
      </c>
      <c r="L21" s="13">
        <f t="shared" si="5"/>
        <v>0.5028490028490028</v>
      </c>
      <c r="M21" s="14" t="str">
        <f t="shared" si="6"/>
        <v>Skaven (72)</v>
      </c>
      <c r="N21" s="1">
        <f t="shared" si="7"/>
        <v>351</v>
      </c>
      <c r="O21" s="1">
        <f t="shared" si="8"/>
        <v>176</v>
      </c>
      <c r="P21" s="1">
        <f t="shared" si="9"/>
        <v>1</v>
      </c>
      <c r="Q21" s="1">
        <f t="shared" si="10"/>
        <v>174</v>
      </c>
      <c r="R21" s="24">
        <f t="shared" si="11"/>
        <v>430.19821384778209</v>
      </c>
    </row>
    <row r="22" spans="1:18" x14ac:dyDescent="0.3">
      <c r="A22" s="13">
        <f t="shared" si="0"/>
        <v>0.48888888888888887</v>
      </c>
      <c r="B22" s="14" t="s">
        <v>17</v>
      </c>
      <c r="C22" s="1">
        <f t="shared" si="1"/>
        <v>360</v>
      </c>
      <c r="D22" s="1">
        <f>SUMIFS(Results!P:P,Results!E:E,'Win Rate'!B22)</f>
        <v>174</v>
      </c>
      <c r="E22" s="1">
        <f>SUMIFS(Results!Q:Q,Results!E:E,'Win Rate'!B22)</f>
        <v>4</v>
      </c>
      <c r="F22" s="1">
        <f>SUMIFS(Results!R:R,Results!E:E,'Win Rate'!B22)</f>
        <v>182</v>
      </c>
      <c r="G22" s="18">
        <f>AVERAGEIFS(Results!Y:Y,Results!E:E,'Win Rate'!B22)</f>
        <v>419.5285950730252</v>
      </c>
      <c r="H22" s="17">
        <f t="shared" si="2"/>
        <v>40.909090909090914</v>
      </c>
      <c r="I22" s="16">
        <f t="shared" si="3"/>
        <v>0.48888888888888887</v>
      </c>
      <c r="J22">
        <f t="shared" si="4"/>
        <v>-7.7220620781546527</v>
      </c>
      <c r="K22" s="1">
        <f>COUNTIFS(Results!E:E,'Win Rate'!B22)</f>
        <v>73</v>
      </c>
      <c r="L22" s="13">
        <f t="shared" si="5"/>
        <v>0.48888888888888887</v>
      </c>
      <c r="M22" s="14" t="str">
        <f t="shared" si="6"/>
        <v>Slaves to Darkness (73)</v>
      </c>
      <c r="N22" s="1">
        <f t="shared" si="7"/>
        <v>360</v>
      </c>
      <c r="O22" s="1">
        <f t="shared" si="8"/>
        <v>174</v>
      </c>
      <c r="P22" s="1">
        <f t="shared" si="9"/>
        <v>4</v>
      </c>
      <c r="Q22" s="1">
        <f t="shared" si="10"/>
        <v>182</v>
      </c>
      <c r="R22" s="24">
        <f t="shared" si="11"/>
        <v>419.5285950730252</v>
      </c>
    </row>
    <row r="23" spans="1:18" x14ac:dyDescent="0.3">
      <c r="A23" s="13">
        <f t="shared" si="0"/>
        <v>0.51546391752577314</v>
      </c>
      <c r="B23" s="14" t="s">
        <v>87</v>
      </c>
      <c r="C23" s="1">
        <f t="shared" si="1"/>
        <v>194</v>
      </c>
      <c r="D23" s="1">
        <f>SUMIFS(Results!P:P,Results!E:E,'Win Rate'!B23)</f>
        <v>100</v>
      </c>
      <c r="E23" s="1">
        <f>SUMIFS(Results!Q:Q,Results!E:E,'Win Rate'!B23)</f>
        <v>0</v>
      </c>
      <c r="F23" s="1">
        <f>SUMIFS(Results!R:R,Results!E:E,'Win Rate'!B23)</f>
        <v>94</v>
      </c>
      <c r="G23" s="18">
        <f>AVERAGEIFS(Results!Y:Y,Results!E:E,'Win Rate'!B23)</f>
        <v>418.12503554638374</v>
      </c>
      <c r="H23" s="17">
        <f t="shared" si="2"/>
        <v>38.800000000000004</v>
      </c>
      <c r="I23" s="16">
        <f t="shared" si="3"/>
        <v>0.51546391752577314</v>
      </c>
      <c r="J23">
        <f t="shared" si="4"/>
        <v>10.748858560120498</v>
      </c>
      <c r="K23" s="1">
        <f>COUNTIFS(Results!E:E,'Win Rate'!B23)</f>
        <v>41</v>
      </c>
      <c r="L23" s="13">
        <f t="shared" si="5"/>
        <v>0.51546391752577314</v>
      </c>
      <c r="M23" s="14" t="str">
        <f t="shared" si="6"/>
        <v>Sons of Behemat (41)</v>
      </c>
      <c r="N23" s="1">
        <f t="shared" si="7"/>
        <v>194</v>
      </c>
      <c r="O23" s="1">
        <f t="shared" si="8"/>
        <v>100</v>
      </c>
      <c r="P23" s="1">
        <f t="shared" si="9"/>
        <v>0</v>
      </c>
      <c r="Q23" s="1">
        <f t="shared" si="10"/>
        <v>94</v>
      </c>
      <c r="R23" s="24">
        <f t="shared" si="11"/>
        <v>418.12503554638374</v>
      </c>
    </row>
    <row r="24" spans="1:18" x14ac:dyDescent="0.3">
      <c r="A24" s="13">
        <f t="shared" si="0"/>
        <v>0.5084269662921348</v>
      </c>
      <c r="B24" s="14" t="s">
        <v>95</v>
      </c>
      <c r="C24" s="1">
        <f t="shared" si="1"/>
        <v>356</v>
      </c>
      <c r="D24" s="1">
        <f>SUMIFS(Results!P:P,Results!E:E,'Win Rate'!B24)</f>
        <v>180</v>
      </c>
      <c r="E24" s="1">
        <f>SUMIFS(Results!Q:Q,Results!E:E,'Win Rate'!B24)</f>
        <v>2</v>
      </c>
      <c r="F24" s="1">
        <f>SUMIFS(Results!R:R,Results!E:E,'Win Rate'!B24)</f>
        <v>174</v>
      </c>
      <c r="G24" s="18">
        <f>AVERAGEIFS(Results!Y:Y,Results!E:E,'Win Rate'!B24)</f>
        <v>430.16763940032081</v>
      </c>
      <c r="H24" s="17">
        <f t="shared" si="2"/>
        <v>39.33701657458564</v>
      </c>
      <c r="I24" s="16">
        <f t="shared" si="3"/>
        <v>0.5084269662921348</v>
      </c>
      <c r="J24">
        <f t="shared" si="4"/>
        <v>5.8562104731559854</v>
      </c>
      <c r="K24" s="1">
        <f>COUNTIFS(Results!E:E,'Win Rate'!B24)</f>
        <v>73</v>
      </c>
      <c r="L24" s="13">
        <f t="shared" si="5"/>
        <v>0.5084269662921348</v>
      </c>
      <c r="M24" s="14" t="str">
        <f t="shared" si="6"/>
        <v>Soulblight Gravelords (73)</v>
      </c>
      <c r="N24" s="1">
        <f t="shared" si="7"/>
        <v>356</v>
      </c>
      <c r="O24" s="1">
        <f t="shared" si="8"/>
        <v>180</v>
      </c>
      <c r="P24" s="1">
        <f t="shared" si="9"/>
        <v>2</v>
      </c>
      <c r="Q24" s="1">
        <f t="shared" si="10"/>
        <v>174</v>
      </c>
      <c r="R24" s="24">
        <f t="shared" si="11"/>
        <v>430.16763940032081</v>
      </c>
    </row>
    <row r="25" spans="1:18" x14ac:dyDescent="0.3">
      <c r="A25" s="13">
        <f t="shared" si="0"/>
        <v>0.45549738219895286</v>
      </c>
      <c r="B25" s="14" t="s">
        <v>49</v>
      </c>
      <c r="C25" s="1">
        <f t="shared" si="1"/>
        <v>382</v>
      </c>
      <c r="D25" s="1">
        <f>SUMIFS(Results!P:P,Results!E:E,'Win Rate'!B25)</f>
        <v>172</v>
      </c>
      <c r="E25" s="1">
        <f>SUMIFS(Results!Q:Q,Results!E:E,'Win Rate'!B25)</f>
        <v>4</v>
      </c>
      <c r="F25" s="1">
        <f>SUMIFS(Results!R:R,Results!E:E,'Win Rate'!B25)</f>
        <v>206</v>
      </c>
      <c r="G25" s="18">
        <f>AVERAGEIFS(Results!Y:Y,Results!E:E,'Win Rate'!B25)</f>
        <v>427.80847792268042</v>
      </c>
      <c r="H25" s="17">
        <f t="shared" si="2"/>
        <v>43.908045977011497</v>
      </c>
      <c r="I25" s="16">
        <f t="shared" si="3"/>
        <v>0.45549738219895286</v>
      </c>
      <c r="J25">
        <f t="shared" si="4"/>
        <v>-31.005634672064751</v>
      </c>
      <c r="K25" s="1">
        <f>COUNTIFS(Results!E:E,'Win Rate'!B25)</f>
        <v>79</v>
      </c>
      <c r="L25" s="13">
        <f t="shared" si="5"/>
        <v>0.45549738219895286</v>
      </c>
      <c r="M25" s="14" t="str">
        <f t="shared" si="6"/>
        <v>Stormcast Eternals (79)</v>
      </c>
      <c r="N25" s="1">
        <f t="shared" si="7"/>
        <v>382</v>
      </c>
      <c r="O25" s="1">
        <f t="shared" si="8"/>
        <v>172</v>
      </c>
      <c r="P25" s="1">
        <f t="shared" si="9"/>
        <v>4</v>
      </c>
      <c r="Q25" s="1">
        <f t="shared" si="10"/>
        <v>206</v>
      </c>
      <c r="R25" s="24">
        <f t="shared" si="11"/>
        <v>427.80847792268042</v>
      </c>
    </row>
    <row r="26" spans="1:18" x14ac:dyDescent="0.3">
      <c r="A26" s="13">
        <f t="shared" ref="A26" si="12">(D26+(E26/2))/C26</f>
        <v>0.47570850202429149</v>
      </c>
      <c r="B26" s="14" t="s">
        <v>42</v>
      </c>
      <c r="C26" s="1">
        <f t="shared" ref="C26" si="13">SUM(D26:F26)</f>
        <v>247</v>
      </c>
      <c r="D26" s="1">
        <f>SUMIFS(Results!P:P,Results!E:E,'Win Rate'!B26)</f>
        <v>115</v>
      </c>
      <c r="E26" s="1">
        <f>SUMIFS(Results!Q:Q,Results!E:E,'Win Rate'!B26)</f>
        <v>5</v>
      </c>
      <c r="F26" s="1">
        <f>SUMIFS(Results!R:R,Results!E:E,'Win Rate'!B26)</f>
        <v>127</v>
      </c>
      <c r="G26" s="18">
        <f>AVERAGEIFS(Results!Y:Y,Results!E:E,'Win Rate'!B26)</f>
        <v>426.31546392898713</v>
      </c>
      <c r="H26" s="17">
        <f t="shared" ref="H26" si="14">100/(A26*5)</f>
        <v>42.042553191489361</v>
      </c>
      <c r="I26" s="16">
        <f t="shared" ref="I26" si="15">A26</f>
        <v>0.47570850202429149</v>
      </c>
      <c r="J26">
        <f t="shared" ref="J26" si="16">400*LOG10(I26/(1-I26))</f>
        <v>-16.89276072380623</v>
      </c>
      <c r="K26" s="1">
        <f>COUNTIFS(Results!E:E,'Win Rate'!B26)</f>
        <v>51</v>
      </c>
      <c r="L26" s="13">
        <f t="shared" ref="L26" si="17">A26</f>
        <v>0.47570850202429149</v>
      </c>
      <c r="M26" s="14" t="str">
        <f t="shared" ref="M26" si="18">CONCATENATE(B26," (",K26,")")</f>
        <v>Sylvaneth (51)</v>
      </c>
      <c r="N26" s="1">
        <f t="shared" ref="N26" si="19">C26</f>
        <v>247</v>
      </c>
      <c r="O26" s="1">
        <f t="shared" ref="O26" si="20">D26</f>
        <v>115</v>
      </c>
      <c r="P26" s="1">
        <f t="shared" ref="P26" si="21">E26</f>
        <v>5</v>
      </c>
      <c r="Q26" s="1">
        <f t="shared" ref="Q26" si="22">F26</f>
        <v>127</v>
      </c>
      <c r="R26" s="24">
        <f t="shared" ref="R26" si="23">G26</f>
        <v>426.31546392898713</v>
      </c>
    </row>
    <row r="27" spans="1:18" x14ac:dyDescent="0.3">
      <c r="D27" s="23"/>
      <c r="E27" s="23"/>
      <c r="F27" s="23"/>
    </row>
    <row r="29" spans="1:18" ht="28.8" x14ac:dyDescent="0.3">
      <c r="A29" s="12" t="s">
        <v>476</v>
      </c>
      <c r="B29" s="25" t="s">
        <v>4</v>
      </c>
      <c r="C29" s="26" t="s">
        <v>478</v>
      </c>
      <c r="D29" s="26" t="s">
        <v>9</v>
      </c>
      <c r="E29" s="26" t="s">
        <v>10</v>
      </c>
      <c r="F29" s="26" t="s">
        <v>11</v>
      </c>
      <c r="G29" s="26" t="s">
        <v>23169</v>
      </c>
      <c r="H29" s="26" t="s">
        <v>24312</v>
      </c>
    </row>
    <row r="30" spans="1:18" x14ac:dyDescent="0.3">
      <c r="A30" s="13">
        <v>0.63010204081632648</v>
      </c>
      <c r="B30" s="31" t="s">
        <v>73</v>
      </c>
      <c r="C30" s="32">
        <v>196</v>
      </c>
      <c r="D30" s="32">
        <v>123</v>
      </c>
      <c r="E30" s="32">
        <v>1</v>
      </c>
      <c r="F30" s="32">
        <v>72</v>
      </c>
      <c r="G30" s="33">
        <v>476.7070829160333</v>
      </c>
      <c r="H30" s="30"/>
    </row>
    <row r="31" spans="1:18" x14ac:dyDescent="0.3">
      <c r="A31" s="13">
        <v>0.60373443983402486</v>
      </c>
      <c r="B31" s="34" t="s">
        <v>121</v>
      </c>
      <c r="C31" s="35">
        <v>241</v>
      </c>
      <c r="D31" s="35">
        <v>145</v>
      </c>
      <c r="E31" s="35">
        <v>1</v>
      </c>
      <c r="F31" s="35">
        <v>95</v>
      </c>
      <c r="G31" s="36">
        <v>490.5903982106235</v>
      </c>
      <c r="H31" s="30"/>
    </row>
    <row r="32" spans="1:18" x14ac:dyDescent="0.3">
      <c r="A32" s="13">
        <v>0.59113300492610843</v>
      </c>
      <c r="B32" s="31" t="s">
        <v>103</v>
      </c>
      <c r="C32" s="32">
        <v>203</v>
      </c>
      <c r="D32" s="32">
        <v>118</v>
      </c>
      <c r="E32" s="32">
        <v>4</v>
      </c>
      <c r="F32" s="32">
        <v>81</v>
      </c>
      <c r="G32" s="33">
        <v>453.18575553487722</v>
      </c>
      <c r="H32" s="30"/>
    </row>
    <row r="33" spans="1:8" x14ac:dyDescent="0.3">
      <c r="A33" s="13">
        <v>0.5723140495867769</v>
      </c>
      <c r="B33" s="34" t="s">
        <v>479</v>
      </c>
      <c r="C33" s="35">
        <v>242</v>
      </c>
      <c r="D33" s="35">
        <v>135</v>
      </c>
      <c r="E33" s="35">
        <v>7</v>
      </c>
      <c r="F33" s="35">
        <v>100</v>
      </c>
      <c r="G33" s="36">
        <v>453.54540877455975</v>
      </c>
      <c r="H33" s="30"/>
    </row>
    <row r="34" spans="1:8" x14ac:dyDescent="0.3">
      <c r="A34" s="13">
        <v>0.56799999999999995</v>
      </c>
      <c r="B34" s="31" t="s">
        <v>77</v>
      </c>
      <c r="C34" s="32">
        <v>125</v>
      </c>
      <c r="D34" s="32">
        <v>70</v>
      </c>
      <c r="E34" s="32">
        <v>2</v>
      </c>
      <c r="F34" s="32">
        <v>53</v>
      </c>
      <c r="G34" s="33">
        <v>446.71763096989179</v>
      </c>
      <c r="H34" s="30"/>
    </row>
    <row r="35" spans="1:8" x14ac:dyDescent="0.3">
      <c r="A35" s="13">
        <v>0.56644518272425248</v>
      </c>
      <c r="B35" s="34" t="s">
        <v>83</v>
      </c>
      <c r="C35" s="35">
        <v>301</v>
      </c>
      <c r="D35" s="35">
        <v>168</v>
      </c>
      <c r="E35" s="35">
        <v>5</v>
      </c>
      <c r="F35" s="35">
        <v>128</v>
      </c>
      <c r="G35" s="36">
        <v>459.9981993195704</v>
      </c>
      <c r="H35" s="30"/>
    </row>
    <row r="36" spans="1:8" x14ac:dyDescent="0.3">
      <c r="A36" s="13">
        <v>0.56206896551724139</v>
      </c>
      <c r="B36" s="31" t="s">
        <v>56</v>
      </c>
      <c r="C36" s="32">
        <v>145</v>
      </c>
      <c r="D36" s="32">
        <v>79</v>
      </c>
      <c r="E36" s="32">
        <v>5</v>
      </c>
      <c r="F36" s="32">
        <v>61</v>
      </c>
      <c r="G36" s="33">
        <v>455.35276060244558</v>
      </c>
      <c r="H36" s="30"/>
    </row>
    <row r="37" spans="1:8" x14ac:dyDescent="0.3">
      <c r="A37" s="13">
        <v>0.53611111111111109</v>
      </c>
      <c r="B37" s="34" t="s">
        <v>98</v>
      </c>
      <c r="C37" s="35">
        <v>180</v>
      </c>
      <c r="D37" s="35">
        <v>96</v>
      </c>
      <c r="E37" s="35">
        <v>1</v>
      </c>
      <c r="F37" s="35">
        <v>83</v>
      </c>
      <c r="G37" s="36">
        <v>453.257839209846</v>
      </c>
      <c r="H37" s="30"/>
    </row>
    <row r="38" spans="1:8" x14ac:dyDescent="0.3">
      <c r="A38" s="13">
        <v>0.51546391752577314</v>
      </c>
      <c r="B38" s="31" t="s">
        <v>87</v>
      </c>
      <c r="C38" s="32">
        <v>194</v>
      </c>
      <c r="D38" s="32">
        <v>100</v>
      </c>
      <c r="E38" s="32">
        <v>0</v>
      </c>
      <c r="F38" s="32">
        <v>94</v>
      </c>
      <c r="G38" s="33">
        <v>418.12503554638374</v>
      </c>
      <c r="H38" s="30"/>
    </row>
    <row r="39" spans="1:8" x14ac:dyDescent="0.3">
      <c r="A39" s="13">
        <v>0.5084269662921348</v>
      </c>
      <c r="B39" s="34" t="s">
        <v>95</v>
      </c>
      <c r="C39" s="35">
        <v>356</v>
      </c>
      <c r="D39" s="35">
        <v>180</v>
      </c>
      <c r="E39" s="35">
        <v>2</v>
      </c>
      <c r="F39" s="35">
        <v>174</v>
      </c>
      <c r="G39" s="36">
        <v>430.16763940032081</v>
      </c>
      <c r="H39" s="30"/>
    </row>
    <row r="40" spans="1:8" x14ac:dyDescent="0.3">
      <c r="A40" s="13">
        <v>0.5028490028490028</v>
      </c>
      <c r="B40" s="31" t="s">
        <v>22</v>
      </c>
      <c r="C40" s="32">
        <v>351</v>
      </c>
      <c r="D40" s="32">
        <v>176</v>
      </c>
      <c r="E40" s="32">
        <v>1</v>
      </c>
      <c r="F40" s="32">
        <v>174</v>
      </c>
      <c r="G40" s="33">
        <v>430.19821384778209</v>
      </c>
      <c r="H40" s="30"/>
    </row>
    <row r="41" spans="1:8" x14ac:dyDescent="0.3">
      <c r="A41" s="13">
        <v>0.48888888888888887</v>
      </c>
      <c r="B41" s="34" t="s">
        <v>17</v>
      </c>
      <c r="C41" s="35">
        <v>360</v>
      </c>
      <c r="D41" s="35">
        <v>174</v>
      </c>
      <c r="E41" s="35">
        <v>4</v>
      </c>
      <c r="F41" s="35">
        <v>182</v>
      </c>
      <c r="G41" s="36">
        <v>419.5285950730252</v>
      </c>
      <c r="H41" s="30"/>
    </row>
    <row r="42" spans="1:8" x14ac:dyDescent="0.3">
      <c r="A42" s="13">
        <v>0.48863636363636365</v>
      </c>
      <c r="B42" s="31" t="s">
        <v>138</v>
      </c>
      <c r="C42" s="32">
        <v>132</v>
      </c>
      <c r="D42" s="32">
        <v>64</v>
      </c>
      <c r="E42" s="32">
        <v>1</v>
      </c>
      <c r="F42" s="32">
        <v>67</v>
      </c>
      <c r="G42" s="33">
        <v>421.07777948251737</v>
      </c>
      <c r="H42" s="30"/>
    </row>
    <row r="43" spans="1:8" x14ac:dyDescent="0.3">
      <c r="A43" s="13">
        <v>0.48230088495575218</v>
      </c>
      <c r="B43" s="34" t="s">
        <v>30</v>
      </c>
      <c r="C43" s="35">
        <v>113</v>
      </c>
      <c r="D43" s="35">
        <v>54</v>
      </c>
      <c r="E43" s="35">
        <v>1</v>
      </c>
      <c r="F43" s="35">
        <v>58</v>
      </c>
      <c r="G43" s="36">
        <v>432.46406054935176</v>
      </c>
      <c r="H43" s="30"/>
    </row>
    <row r="44" spans="1:8" x14ac:dyDescent="0.3">
      <c r="A44" s="13">
        <v>0.48071216617210683</v>
      </c>
      <c r="B44" s="31" t="s">
        <v>146</v>
      </c>
      <c r="C44" s="32">
        <v>337</v>
      </c>
      <c r="D44" s="32">
        <v>161</v>
      </c>
      <c r="E44" s="32">
        <v>2</v>
      </c>
      <c r="F44" s="32">
        <v>174</v>
      </c>
      <c r="G44" s="33">
        <v>411.73449484611842</v>
      </c>
      <c r="H44" s="30"/>
    </row>
    <row r="45" spans="1:8" x14ac:dyDescent="0.3">
      <c r="A45" s="13">
        <v>0.47572815533980584</v>
      </c>
      <c r="B45" s="34" t="s">
        <v>25651</v>
      </c>
      <c r="C45" s="35">
        <v>103</v>
      </c>
      <c r="D45" s="35">
        <v>49</v>
      </c>
      <c r="E45" s="35">
        <v>0</v>
      </c>
      <c r="F45" s="35">
        <v>54</v>
      </c>
      <c r="G45" s="36">
        <v>460.28758205570273</v>
      </c>
      <c r="H45" s="30"/>
    </row>
    <row r="46" spans="1:8" x14ac:dyDescent="0.3">
      <c r="A46" s="13">
        <v>0.47570850202429149</v>
      </c>
      <c r="B46" s="31" t="s">
        <v>42</v>
      </c>
      <c r="C46" s="32">
        <v>247</v>
      </c>
      <c r="D46" s="32">
        <v>115</v>
      </c>
      <c r="E46" s="32">
        <v>5</v>
      </c>
      <c r="F46" s="32">
        <v>127</v>
      </c>
      <c r="G46" s="33">
        <v>426.31546392898713</v>
      </c>
      <c r="H46" s="30"/>
    </row>
    <row r="47" spans="1:8" x14ac:dyDescent="0.3">
      <c r="A47" s="13">
        <v>0.46802325581395349</v>
      </c>
      <c r="B47" s="34" t="s">
        <v>7</v>
      </c>
      <c r="C47" s="35">
        <v>172</v>
      </c>
      <c r="D47" s="35">
        <v>80</v>
      </c>
      <c r="E47" s="35">
        <v>1</v>
      </c>
      <c r="F47" s="35">
        <v>91</v>
      </c>
      <c r="G47" s="36">
        <v>407.53847981788863</v>
      </c>
      <c r="H47" s="30"/>
    </row>
    <row r="48" spans="1:8" x14ac:dyDescent="0.3">
      <c r="A48" s="13">
        <v>0.46694214876033058</v>
      </c>
      <c r="B48" s="31" t="s">
        <v>181</v>
      </c>
      <c r="C48" s="32">
        <v>121</v>
      </c>
      <c r="D48" s="32">
        <v>56</v>
      </c>
      <c r="E48" s="32">
        <v>1</v>
      </c>
      <c r="F48" s="32">
        <v>64</v>
      </c>
      <c r="G48" s="33">
        <v>472.0039053817257</v>
      </c>
      <c r="H48" s="30"/>
    </row>
    <row r="49" spans="1:8" x14ac:dyDescent="0.3">
      <c r="A49" s="13">
        <v>0.45549738219895286</v>
      </c>
      <c r="B49" s="34" t="s">
        <v>49</v>
      </c>
      <c r="C49" s="35">
        <v>382</v>
      </c>
      <c r="D49" s="35">
        <v>172</v>
      </c>
      <c r="E49" s="35">
        <v>4</v>
      </c>
      <c r="F49" s="35">
        <v>206</v>
      </c>
      <c r="G49" s="36">
        <v>427.80847792268042</v>
      </c>
      <c r="H49" s="63"/>
    </row>
    <row r="50" spans="1:8" x14ac:dyDescent="0.3">
      <c r="A50" s="13">
        <v>0.43775100401606426</v>
      </c>
      <c r="B50" s="31" t="s">
        <v>27</v>
      </c>
      <c r="C50" s="32">
        <v>249</v>
      </c>
      <c r="D50" s="32">
        <v>108</v>
      </c>
      <c r="E50" s="32">
        <v>2</v>
      </c>
      <c r="F50" s="32">
        <v>139</v>
      </c>
      <c r="G50" s="33">
        <v>411.9581357616259</v>
      </c>
      <c r="H50" s="63"/>
    </row>
    <row r="51" spans="1:8" x14ac:dyDescent="0.3">
      <c r="A51" s="13">
        <v>0.42931034482758623</v>
      </c>
      <c r="B51" s="34" t="s">
        <v>39</v>
      </c>
      <c r="C51" s="35">
        <v>290</v>
      </c>
      <c r="D51" s="35">
        <v>124</v>
      </c>
      <c r="E51" s="35">
        <v>1</v>
      </c>
      <c r="F51" s="35">
        <v>165</v>
      </c>
      <c r="G51" s="36">
        <v>424.16830591230132</v>
      </c>
      <c r="H51" s="30"/>
    </row>
    <row r="52" spans="1:8" x14ac:dyDescent="0.3">
      <c r="A52" s="13">
        <v>0.42152466367713004</v>
      </c>
      <c r="B52" s="31" t="s">
        <v>45</v>
      </c>
      <c r="C52" s="32">
        <v>223</v>
      </c>
      <c r="D52" s="32">
        <v>94</v>
      </c>
      <c r="E52" s="32">
        <v>0</v>
      </c>
      <c r="F52" s="32">
        <v>129</v>
      </c>
      <c r="G52" s="33">
        <v>413.1915174749023</v>
      </c>
      <c r="H52" s="30"/>
    </row>
    <row r="53" spans="1:8" x14ac:dyDescent="0.3">
      <c r="A53" s="13">
        <v>0.41608391608391609</v>
      </c>
      <c r="B53" s="34" t="s">
        <v>20</v>
      </c>
      <c r="C53" s="35">
        <v>143</v>
      </c>
      <c r="D53" s="35">
        <v>59</v>
      </c>
      <c r="E53" s="35">
        <v>1</v>
      </c>
      <c r="F53" s="35">
        <v>83</v>
      </c>
      <c r="G53" s="36">
        <v>439.42379776686238</v>
      </c>
      <c r="H53" s="30"/>
    </row>
    <row r="54" spans="1:8" x14ac:dyDescent="0.3">
      <c r="A54" s="13">
        <v>0.35849056603773582</v>
      </c>
      <c r="B54" s="27" t="s">
        <v>25652</v>
      </c>
      <c r="C54" s="28">
        <v>53</v>
      </c>
      <c r="D54" s="28">
        <v>19</v>
      </c>
      <c r="E54" s="28">
        <v>0</v>
      </c>
      <c r="F54" s="28">
        <v>34</v>
      </c>
      <c r="G54" s="29">
        <v>397.45212600033034</v>
      </c>
      <c r="H54" s="30"/>
    </row>
    <row r="55" spans="1:8" ht="37.200000000000003" customHeight="1" x14ac:dyDescent="0.3">
      <c r="B55" s="66" t="s">
        <v>25653</v>
      </c>
      <c r="C55" s="66"/>
      <c r="D55" s="66"/>
      <c r="E55" s="66"/>
      <c r="F55" s="66"/>
      <c r="G55" s="66"/>
      <c r="H55" s="66"/>
    </row>
    <row r="56" spans="1:8" ht="27" customHeight="1" x14ac:dyDescent="0.3">
      <c r="B56" s="68"/>
      <c r="C56" s="68"/>
      <c r="D56" s="68"/>
      <c r="E56" s="68"/>
      <c r="F56" s="68"/>
      <c r="G56" s="68"/>
      <c r="H56" s="68"/>
    </row>
  </sheetData>
  <sortState xmlns:xlrd2="http://schemas.microsoft.com/office/spreadsheetml/2017/richdata2" ref="A30:G54">
    <sortCondition descending="1" ref="A30:A54"/>
  </sortState>
  <mergeCells count="1">
    <mergeCell ref="B55:H5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0C81D-A0FB-4083-9B8C-926589EC654E}">
  <dimension ref="A2:N105"/>
  <sheetViews>
    <sheetView zoomScale="60" zoomScaleNormal="60" workbookViewId="0">
      <selection activeCell="O2" sqref="O2"/>
    </sheetView>
  </sheetViews>
  <sheetFormatPr defaultRowHeight="14.4" x14ac:dyDescent="0.3"/>
  <cols>
    <col min="1" max="1" width="32.33203125" style="9" customWidth="1"/>
    <col min="2" max="13" width="14.33203125" customWidth="1"/>
  </cols>
  <sheetData>
    <row r="2" spans="1:14" ht="76.8" x14ac:dyDescent="0.3">
      <c r="A2" s="58" t="s">
        <v>4</v>
      </c>
      <c r="B2" s="58" t="s">
        <v>24498</v>
      </c>
      <c r="C2" s="58" t="s">
        <v>25439</v>
      </c>
      <c r="D2" s="58" t="s">
        <v>24502</v>
      </c>
      <c r="E2" s="58" t="s">
        <v>24495</v>
      </c>
      <c r="F2" s="58" t="s">
        <v>24493</v>
      </c>
      <c r="G2" s="58" t="s">
        <v>24501</v>
      </c>
      <c r="H2" s="58" t="s">
        <v>24496</v>
      </c>
      <c r="I2" s="58" t="s">
        <v>24503</v>
      </c>
      <c r="J2" s="58" t="s">
        <v>24499</v>
      </c>
      <c r="K2" s="58" t="s">
        <v>24497</v>
      </c>
      <c r="L2" s="58" t="s">
        <v>24500</v>
      </c>
      <c r="M2" s="58" t="s">
        <v>24494</v>
      </c>
      <c r="N2" s="57"/>
    </row>
    <row r="3" spans="1:14" s="71" customFormat="1" ht="31.2" customHeight="1" x14ac:dyDescent="0.3">
      <c r="A3" s="69" t="s">
        <v>20</v>
      </c>
      <c r="B3" s="70" t="str">
        <f>IFERROR(CONCATENATE("(",(COUNTIFS(Results!$AB:$AB,B$2,Results!$E:$E,$A3)+COUNTIFS(Results!$AC:$AC,B$2,Results!$E:$E,$A3)+COUNTIFS(Results!$AD:$AD,B$2,Results!$E:$E,$A3)+COUNTIFS(Results!$AE:$AE,B$2,Results!$E:$E,$A3)+COUNTIFS(Results!$AF:$AF,B$2,Results!$E:$E,$A3)),") - ",ROUND((SUMIFS(Results!$I:$I,Results!$AB:$AB,B$2,Results!$E:$E,$A3)+SUMIFS(Results!$J:$J,Results!$AC:$AC,B$2,Results!$E:$E,$A3)+SUMIFS(Results!$K:$K,Results!$AD:$AD,B$2,Results!$E:$E,$A3)+SUMIFS(Results!$L:$L,Results!$AE:$AE,B$2,Results!$E:$E,$A3)+SUMIFS(Results!$M:$M,Results!$AF:$AF,B$2,Results!$E:$E,$A3))/(COUNTIFS(Results!$AB:$AB,B$2,Results!$E:$E,$A3)+COUNTIFS(Results!$AC:$AC,B$2,Results!$E:$E,$A3)+COUNTIFS(Results!$AD:$AD,B$2,Results!$E:$E,$A3)+COUNTIFS(Results!$AE:$AE,B$2,Results!$E:$E,$A3)+COUNTIFS(Results!$AF:$AF,B$2,Results!$E:$E,$A3)),2)*100,"%"),"")</f>
        <v>(4) - 50%</v>
      </c>
      <c r="C3" s="70" t="str">
        <f>IFERROR(CONCATENATE("(",(COUNTIFS(Results!$AB:$AB,C$2,Results!$E:$E,$A3)+COUNTIFS(Results!$AC:$AC,C$2,Results!$E:$E,$A3)+COUNTIFS(Results!$AD:$AD,C$2,Results!$E:$E,$A3)+COUNTIFS(Results!$AE:$AE,C$2,Results!$E:$E,$A3)+COUNTIFS(Results!$AF:$AF,C$2,Results!$E:$E,$A3)),") - ",ROUND((SUMIFS(Results!$I:$I,Results!$AB:$AB,C$2,Results!$E:$E,$A3)+SUMIFS(Results!$J:$J,Results!$AC:$AC,C$2,Results!$E:$E,$A3)+SUMIFS(Results!$K:$K,Results!$AD:$AD,C$2,Results!$E:$E,$A3)+SUMIFS(Results!$L:$L,Results!$AE:$AE,C$2,Results!$E:$E,$A3)+SUMIFS(Results!$M:$M,Results!$AF:$AF,C$2,Results!$E:$E,$A3))/(COUNTIFS(Results!$AB:$AB,C$2,Results!$E:$E,$A3)+COUNTIFS(Results!$AC:$AC,C$2,Results!$E:$E,$A3)+COUNTIFS(Results!$AD:$AD,C$2,Results!$E:$E,$A3)+COUNTIFS(Results!$AE:$AE,C$2,Results!$E:$E,$A3)+COUNTIFS(Results!$AF:$AF,C$2,Results!$E:$E,$A3)),2)*100,"%"),"")</f>
        <v>(1) - 100%</v>
      </c>
      <c r="D3" s="70" t="str">
        <f>IFERROR(CONCATENATE("(",(COUNTIFS(Results!$AB:$AB,D$2,Results!$E:$E,$A3)+COUNTIFS(Results!$AC:$AC,D$2,Results!$E:$E,$A3)+COUNTIFS(Results!$AD:$AD,D$2,Results!$E:$E,$A3)+COUNTIFS(Results!$AE:$AE,D$2,Results!$E:$E,$A3)+COUNTIFS(Results!$AF:$AF,D$2,Results!$E:$E,$A3)),") - ",ROUND((SUMIFS(Results!$I:$I,Results!$AB:$AB,D$2,Results!$E:$E,$A3)+SUMIFS(Results!$J:$J,Results!$AC:$AC,D$2,Results!$E:$E,$A3)+SUMIFS(Results!$K:$K,Results!$AD:$AD,D$2,Results!$E:$E,$A3)+SUMIFS(Results!$L:$L,Results!$AE:$AE,D$2,Results!$E:$E,$A3)+SUMIFS(Results!$M:$M,Results!$AF:$AF,D$2,Results!$E:$E,$A3))/(COUNTIFS(Results!$AB:$AB,D$2,Results!$E:$E,$A3)+COUNTIFS(Results!$AC:$AC,D$2,Results!$E:$E,$A3)+COUNTIFS(Results!$AD:$AD,D$2,Results!$E:$E,$A3)+COUNTIFS(Results!$AE:$AE,D$2,Results!$E:$E,$A3)+COUNTIFS(Results!$AF:$AF,D$2,Results!$E:$E,$A3)),2)*100,"%"),"")</f>
        <v>(5) - 40%</v>
      </c>
      <c r="E3" s="70" t="str">
        <f>IFERROR(CONCATENATE("(",(COUNTIFS(Results!$AB:$AB,E$2,Results!$E:$E,$A3)+COUNTIFS(Results!$AC:$AC,E$2,Results!$E:$E,$A3)+COUNTIFS(Results!$AD:$AD,E$2,Results!$E:$E,$A3)+COUNTIFS(Results!$AE:$AE,E$2,Results!$E:$E,$A3)+COUNTIFS(Results!$AF:$AF,E$2,Results!$E:$E,$A3)),") - ",ROUND((SUMIFS(Results!$I:$I,Results!$AB:$AB,E$2,Results!$E:$E,$A3)+SUMIFS(Results!$J:$J,Results!$AC:$AC,E$2,Results!$E:$E,$A3)+SUMIFS(Results!$K:$K,Results!$AD:$AD,E$2,Results!$E:$E,$A3)+SUMIFS(Results!$L:$L,Results!$AE:$AE,E$2,Results!$E:$E,$A3)+SUMIFS(Results!$M:$M,Results!$AF:$AF,E$2,Results!$E:$E,$A3))/(COUNTIFS(Results!$AB:$AB,E$2,Results!$E:$E,$A3)+COUNTIFS(Results!$AC:$AC,E$2,Results!$E:$E,$A3)+COUNTIFS(Results!$AD:$AD,E$2,Results!$E:$E,$A3)+COUNTIFS(Results!$AE:$AE,E$2,Results!$E:$E,$A3)+COUNTIFS(Results!$AF:$AF,E$2,Results!$E:$E,$A3)),2)*100,"%"),"")</f>
        <v>(5) - 50%</v>
      </c>
      <c r="F3" s="70" t="str">
        <f>IFERROR(CONCATENATE("(",(COUNTIFS(Results!$AB:$AB,F$2,Results!$E:$E,$A3)+COUNTIFS(Results!$AC:$AC,F$2,Results!$E:$E,$A3)+COUNTIFS(Results!$AD:$AD,F$2,Results!$E:$E,$A3)+COUNTIFS(Results!$AE:$AE,F$2,Results!$E:$E,$A3)+COUNTIFS(Results!$AF:$AF,F$2,Results!$E:$E,$A3)),") - ",ROUND((SUMIFS(Results!$I:$I,Results!$AB:$AB,F$2,Results!$E:$E,$A3)+SUMIFS(Results!$J:$J,Results!$AC:$AC,F$2,Results!$E:$E,$A3)+SUMIFS(Results!$K:$K,Results!$AD:$AD,F$2,Results!$E:$E,$A3)+SUMIFS(Results!$L:$L,Results!$AE:$AE,F$2,Results!$E:$E,$A3)+SUMIFS(Results!$M:$M,Results!$AF:$AF,F$2,Results!$E:$E,$A3))/(COUNTIFS(Results!$AB:$AB,F$2,Results!$E:$E,$A3)+COUNTIFS(Results!$AC:$AC,F$2,Results!$E:$E,$A3)+COUNTIFS(Results!$AD:$AD,F$2,Results!$E:$E,$A3)+COUNTIFS(Results!$AE:$AE,F$2,Results!$E:$E,$A3)+COUNTIFS(Results!$AF:$AF,F$2,Results!$E:$E,$A3)),2)*100,"%"),"")</f>
        <v>(4) - 75%</v>
      </c>
      <c r="G3" s="70" t="str">
        <f>IFERROR(CONCATENATE("(",(COUNTIFS(Results!$AB:$AB,G$2,Results!$E:$E,$A3)+COUNTIFS(Results!$AC:$AC,G$2,Results!$E:$E,$A3)+COUNTIFS(Results!$AD:$AD,G$2,Results!$E:$E,$A3)+COUNTIFS(Results!$AE:$AE,G$2,Results!$E:$E,$A3)+COUNTIFS(Results!$AF:$AF,G$2,Results!$E:$E,$A3)),") - ",ROUND((SUMIFS(Results!$I:$I,Results!$AB:$AB,G$2,Results!$E:$E,$A3)+SUMIFS(Results!$J:$J,Results!$AC:$AC,G$2,Results!$E:$E,$A3)+SUMIFS(Results!$K:$K,Results!$AD:$AD,G$2,Results!$E:$E,$A3)+SUMIFS(Results!$L:$L,Results!$AE:$AE,G$2,Results!$E:$E,$A3)+SUMIFS(Results!$M:$M,Results!$AF:$AF,G$2,Results!$E:$E,$A3))/(COUNTIFS(Results!$AB:$AB,G$2,Results!$E:$E,$A3)+COUNTIFS(Results!$AC:$AC,G$2,Results!$E:$E,$A3)+COUNTIFS(Results!$AD:$AD,G$2,Results!$E:$E,$A3)+COUNTIFS(Results!$AE:$AE,G$2,Results!$E:$E,$A3)+COUNTIFS(Results!$AF:$AF,G$2,Results!$E:$E,$A3)),2)*100,"%"),"")</f>
        <v>(6) - 33%</v>
      </c>
      <c r="H3" s="70" t="str">
        <f>IFERROR(CONCATENATE("(",(COUNTIFS(Results!$AB:$AB,H$2,Results!$E:$E,$A3)+COUNTIFS(Results!$AC:$AC,H$2,Results!$E:$E,$A3)+COUNTIFS(Results!$AD:$AD,H$2,Results!$E:$E,$A3)+COUNTIFS(Results!$AE:$AE,H$2,Results!$E:$E,$A3)+COUNTIFS(Results!$AF:$AF,H$2,Results!$E:$E,$A3)),") - ",ROUND((SUMIFS(Results!$I:$I,Results!$AB:$AB,H$2,Results!$E:$E,$A3)+SUMIFS(Results!$J:$J,Results!$AC:$AC,H$2,Results!$E:$E,$A3)+SUMIFS(Results!$K:$K,Results!$AD:$AD,H$2,Results!$E:$E,$A3)+SUMIFS(Results!$L:$L,Results!$AE:$AE,H$2,Results!$E:$E,$A3)+SUMIFS(Results!$M:$M,Results!$AF:$AF,H$2,Results!$E:$E,$A3))/(COUNTIFS(Results!$AB:$AB,H$2,Results!$E:$E,$A3)+COUNTIFS(Results!$AC:$AC,H$2,Results!$E:$E,$A3)+COUNTIFS(Results!$AD:$AD,H$2,Results!$E:$E,$A3)+COUNTIFS(Results!$AE:$AE,H$2,Results!$E:$E,$A3)+COUNTIFS(Results!$AF:$AF,H$2,Results!$E:$E,$A3)),2)*100,"%"),"")</f>
        <v>(3) - 67%</v>
      </c>
      <c r="I3" s="70" t="str">
        <f>IFERROR(CONCATENATE("(",(COUNTIFS(Results!$AB:$AB,I$2,Results!$E:$E,$A3)+COUNTIFS(Results!$AC:$AC,I$2,Results!$E:$E,$A3)+COUNTIFS(Results!$AD:$AD,I$2,Results!$E:$E,$A3)+COUNTIFS(Results!$AE:$AE,I$2,Results!$E:$E,$A3)+COUNTIFS(Results!$AF:$AF,I$2,Results!$E:$E,$A3)),") - ",ROUND((SUMIFS(Results!$I:$I,Results!$AB:$AB,I$2,Results!$E:$E,$A3)+SUMIFS(Results!$J:$J,Results!$AC:$AC,I$2,Results!$E:$E,$A3)+SUMIFS(Results!$K:$K,Results!$AD:$AD,I$2,Results!$E:$E,$A3)+SUMIFS(Results!$L:$L,Results!$AE:$AE,I$2,Results!$E:$E,$A3)+SUMIFS(Results!$M:$M,Results!$AF:$AF,I$2,Results!$E:$E,$A3))/(COUNTIFS(Results!$AB:$AB,I$2,Results!$E:$E,$A3)+COUNTIFS(Results!$AC:$AC,I$2,Results!$E:$E,$A3)+COUNTIFS(Results!$AD:$AD,I$2,Results!$E:$E,$A3)+COUNTIFS(Results!$AE:$AE,I$2,Results!$E:$E,$A3)+COUNTIFS(Results!$AF:$AF,I$2,Results!$E:$E,$A3)),2)*100,"%"),"")</f>
        <v>(2) - 50%</v>
      </c>
      <c r="J3" s="70" t="str">
        <f>IFERROR(CONCATENATE("(",(COUNTIFS(Results!$AB:$AB,J$2,Results!$E:$E,$A3)+COUNTIFS(Results!$AC:$AC,J$2,Results!$E:$E,$A3)+COUNTIFS(Results!$AD:$AD,J$2,Results!$E:$E,$A3)+COUNTIFS(Results!$AE:$AE,J$2,Results!$E:$E,$A3)+COUNTIFS(Results!$AF:$AF,J$2,Results!$E:$E,$A3)),") - ",ROUND((SUMIFS(Results!$I:$I,Results!$AB:$AB,J$2,Results!$E:$E,$A3)+SUMIFS(Results!$J:$J,Results!$AC:$AC,J$2,Results!$E:$E,$A3)+SUMIFS(Results!$K:$K,Results!$AD:$AD,J$2,Results!$E:$E,$A3)+SUMIFS(Results!$L:$L,Results!$AE:$AE,J$2,Results!$E:$E,$A3)+SUMIFS(Results!$M:$M,Results!$AF:$AF,J$2,Results!$E:$E,$A3))/(COUNTIFS(Results!$AB:$AB,J$2,Results!$E:$E,$A3)+COUNTIFS(Results!$AC:$AC,J$2,Results!$E:$E,$A3)+COUNTIFS(Results!$AD:$AD,J$2,Results!$E:$E,$A3)+COUNTIFS(Results!$AE:$AE,J$2,Results!$E:$E,$A3)+COUNTIFS(Results!$AF:$AF,J$2,Results!$E:$E,$A3)),2)*100,"%"),"")</f>
        <v>(6) - 17%</v>
      </c>
      <c r="K3" s="70" t="str">
        <f>IFERROR(CONCATENATE("(",(COUNTIFS(Results!$AB:$AB,K$2,Results!$E:$E,$A3)+COUNTIFS(Results!$AC:$AC,K$2,Results!$E:$E,$A3)+COUNTIFS(Results!$AD:$AD,K$2,Results!$E:$E,$A3)+COUNTIFS(Results!$AE:$AE,K$2,Results!$E:$E,$A3)+COUNTIFS(Results!$AF:$AF,K$2,Results!$E:$E,$A3)),") - ",ROUND((SUMIFS(Results!$I:$I,Results!$AB:$AB,K$2,Results!$E:$E,$A3)+SUMIFS(Results!$J:$J,Results!$AC:$AC,K$2,Results!$E:$E,$A3)+SUMIFS(Results!$K:$K,Results!$AD:$AD,K$2,Results!$E:$E,$A3)+SUMIFS(Results!$L:$L,Results!$AE:$AE,K$2,Results!$E:$E,$A3)+SUMIFS(Results!$M:$M,Results!$AF:$AF,K$2,Results!$E:$E,$A3))/(COUNTIFS(Results!$AB:$AB,K$2,Results!$E:$E,$A3)+COUNTIFS(Results!$AC:$AC,K$2,Results!$E:$E,$A3)+COUNTIFS(Results!$AD:$AD,K$2,Results!$E:$E,$A3)+COUNTIFS(Results!$AE:$AE,K$2,Results!$E:$E,$A3)+COUNTIFS(Results!$AF:$AF,K$2,Results!$E:$E,$A3)),2)*100,"%"),"")</f>
        <v>(2) - 0%</v>
      </c>
      <c r="L3" s="70" t="str">
        <f>IFERROR(CONCATENATE("(",(COUNTIFS(Results!$AB:$AB,L$2,Results!$E:$E,$A3)+COUNTIFS(Results!$AC:$AC,L$2,Results!$E:$E,$A3)+COUNTIFS(Results!$AD:$AD,L$2,Results!$E:$E,$A3)+COUNTIFS(Results!$AE:$AE,L$2,Results!$E:$E,$A3)+COUNTIFS(Results!$AF:$AF,L$2,Results!$E:$E,$A3)),") - ",ROUND((SUMIFS(Results!$I:$I,Results!$AB:$AB,L$2,Results!$E:$E,$A3)+SUMIFS(Results!$J:$J,Results!$AC:$AC,L$2,Results!$E:$E,$A3)+SUMIFS(Results!$K:$K,Results!$AD:$AD,L$2,Results!$E:$E,$A3)+SUMIFS(Results!$L:$L,Results!$AE:$AE,L$2,Results!$E:$E,$A3)+SUMIFS(Results!$M:$M,Results!$AF:$AF,L$2,Results!$E:$E,$A3))/(COUNTIFS(Results!$AB:$AB,L$2,Results!$E:$E,$A3)+COUNTIFS(Results!$AC:$AC,L$2,Results!$E:$E,$A3)+COUNTIFS(Results!$AD:$AD,L$2,Results!$E:$E,$A3)+COUNTIFS(Results!$AE:$AE,L$2,Results!$E:$E,$A3)+COUNTIFS(Results!$AF:$AF,L$2,Results!$E:$E,$A3)),2)*100,"%"),"")</f>
        <v>(4) - 50%</v>
      </c>
      <c r="M3" s="70" t="str">
        <f>IFERROR(CONCATENATE("(",(COUNTIFS(Results!$AB:$AB,M$2,Results!$E:$E,$A3)+COUNTIFS(Results!$AC:$AC,M$2,Results!$E:$E,$A3)+COUNTIFS(Results!$AD:$AD,M$2,Results!$E:$E,$A3)+COUNTIFS(Results!$AE:$AE,M$2,Results!$E:$E,$A3)+COUNTIFS(Results!$AF:$AF,M$2,Results!$E:$E,$A3)),") - ",ROUND((SUMIFS(Results!$I:$I,Results!$AB:$AB,M$2,Results!$E:$E,$A3)+SUMIFS(Results!$J:$J,Results!$AC:$AC,M$2,Results!$E:$E,$A3)+SUMIFS(Results!$K:$K,Results!$AD:$AD,M$2,Results!$E:$E,$A3)+SUMIFS(Results!$L:$L,Results!$AE:$AE,M$2,Results!$E:$E,$A3)+SUMIFS(Results!$M:$M,Results!$AF:$AF,M$2,Results!$E:$E,$A3))/(COUNTIFS(Results!$AB:$AB,M$2,Results!$E:$E,$A3)+COUNTIFS(Results!$AC:$AC,M$2,Results!$E:$E,$A3)+COUNTIFS(Results!$AD:$AD,M$2,Results!$E:$E,$A3)+COUNTIFS(Results!$AE:$AE,M$2,Results!$E:$E,$A3)+COUNTIFS(Results!$AF:$AF,M$2,Results!$E:$E,$A3)),2)*100,"%"),"")</f>
        <v>(5) - 20%</v>
      </c>
    </row>
    <row r="4" spans="1:14" s="71" customFormat="1" ht="31.2" customHeight="1" x14ac:dyDescent="0.3">
      <c r="A4" s="72" t="s">
        <v>121</v>
      </c>
      <c r="B4" s="73" t="str">
        <f>IFERROR(CONCATENATE("(",(COUNTIFS(Results!$AB:$AB,B$2,Results!$E:$E,$A4)+COUNTIFS(Results!$AC:$AC,B$2,Results!$E:$E,$A4)+COUNTIFS(Results!$AD:$AD,B$2,Results!$E:$E,$A4)+COUNTIFS(Results!$AE:$AE,B$2,Results!$E:$E,$A4)+COUNTIFS(Results!$AF:$AF,B$2,Results!$E:$E,$A4)),") - ",ROUND((SUMIFS(Results!$I:$I,Results!$AB:$AB,B$2,Results!$E:$E,$A4)+SUMIFS(Results!$J:$J,Results!$AC:$AC,B$2,Results!$E:$E,$A4)+SUMIFS(Results!$K:$K,Results!$AD:$AD,B$2,Results!$E:$E,$A4)+SUMIFS(Results!$L:$L,Results!$AE:$AE,B$2,Results!$E:$E,$A4)+SUMIFS(Results!$M:$M,Results!$AF:$AF,B$2,Results!$E:$E,$A4))/(COUNTIFS(Results!$AB:$AB,B$2,Results!$E:$E,$A4)+COUNTIFS(Results!$AC:$AC,B$2,Results!$E:$E,$A4)+COUNTIFS(Results!$AD:$AD,B$2,Results!$E:$E,$A4)+COUNTIFS(Results!$AE:$AE,B$2,Results!$E:$E,$A4)+COUNTIFS(Results!$AF:$AF,B$2,Results!$E:$E,$A4)),2)*100,"%"),"")</f>
        <v>(9) - 67%</v>
      </c>
      <c r="C4" s="73" t="str">
        <f>IFERROR(CONCATENATE("(",(COUNTIFS(Results!$AB:$AB,C$2,Results!$E:$E,$A4)+COUNTIFS(Results!$AC:$AC,C$2,Results!$E:$E,$A4)+COUNTIFS(Results!$AD:$AD,C$2,Results!$E:$E,$A4)+COUNTIFS(Results!$AE:$AE,C$2,Results!$E:$E,$A4)+COUNTIFS(Results!$AF:$AF,C$2,Results!$E:$E,$A4)),") - ",ROUND((SUMIFS(Results!$I:$I,Results!$AB:$AB,C$2,Results!$E:$E,$A4)+SUMIFS(Results!$J:$J,Results!$AC:$AC,C$2,Results!$E:$E,$A4)+SUMIFS(Results!$K:$K,Results!$AD:$AD,C$2,Results!$E:$E,$A4)+SUMIFS(Results!$L:$L,Results!$AE:$AE,C$2,Results!$E:$E,$A4)+SUMIFS(Results!$M:$M,Results!$AF:$AF,C$2,Results!$E:$E,$A4))/(COUNTIFS(Results!$AB:$AB,C$2,Results!$E:$E,$A4)+COUNTIFS(Results!$AC:$AC,C$2,Results!$E:$E,$A4)+COUNTIFS(Results!$AD:$AD,C$2,Results!$E:$E,$A4)+COUNTIFS(Results!$AE:$AE,C$2,Results!$E:$E,$A4)+COUNTIFS(Results!$AF:$AF,C$2,Results!$E:$E,$A4)),2)*100,"%"),"")</f>
        <v>(4) - 50%</v>
      </c>
      <c r="D4" s="73" t="str">
        <f>IFERROR(CONCATENATE("(",(COUNTIFS(Results!$AB:$AB,D$2,Results!$E:$E,$A4)+COUNTIFS(Results!$AC:$AC,D$2,Results!$E:$E,$A4)+COUNTIFS(Results!$AD:$AD,D$2,Results!$E:$E,$A4)+COUNTIFS(Results!$AE:$AE,D$2,Results!$E:$E,$A4)+COUNTIFS(Results!$AF:$AF,D$2,Results!$E:$E,$A4)),") - ",ROUND((SUMIFS(Results!$I:$I,Results!$AB:$AB,D$2,Results!$E:$E,$A4)+SUMIFS(Results!$J:$J,Results!$AC:$AC,D$2,Results!$E:$E,$A4)+SUMIFS(Results!$K:$K,Results!$AD:$AD,D$2,Results!$E:$E,$A4)+SUMIFS(Results!$L:$L,Results!$AE:$AE,D$2,Results!$E:$E,$A4)+SUMIFS(Results!$M:$M,Results!$AF:$AF,D$2,Results!$E:$E,$A4))/(COUNTIFS(Results!$AB:$AB,D$2,Results!$E:$E,$A4)+COUNTIFS(Results!$AC:$AC,D$2,Results!$E:$E,$A4)+COUNTIFS(Results!$AD:$AD,D$2,Results!$E:$E,$A4)+COUNTIFS(Results!$AE:$AE,D$2,Results!$E:$E,$A4)+COUNTIFS(Results!$AF:$AF,D$2,Results!$E:$E,$A4)),2)*100,"%"),"")</f>
        <v>(7) - 86%</v>
      </c>
      <c r="E4" s="73" t="str">
        <f>IFERROR(CONCATENATE("(",(COUNTIFS(Results!$AB:$AB,E$2,Results!$E:$E,$A4)+COUNTIFS(Results!$AC:$AC,E$2,Results!$E:$E,$A4)+COUNTIFS(Results!$AD:$AD,E$2,Results!$E:$E,$A4)+COUNTIFS(Results!$AE:$AE,E$2,Results!$E:$E,$A4)+COUNTIFS(Results!$AF:$AF,E$2,Results!$E:$E,$A4)),") - ",ROUND((SUMIFS(Results!$I:$I,Results!$AB:$AB,E$2,Results!$E:$E,$A4)+SUMIFS(Results!$J:$J,Results!$AC:$AC,E$2,Results!$E:$E,$A4)+SUMIFS(Results!$K:$K,Results!$AD:$AD,E$2,Results!$E:$E,$A4)+SUMIFS(Results!$L:$L,Results!$AE:$AE,E$2,Results!$E:$E,$A4)+SUMIFS(Results!$M:$M,Results!$AF:$AF,E$2,Results!$E:$E,$A4))/(COUNTIFS(Results!$AB:$AB,E$2,Results!$E:$E,$A4)+COUNTIFS(Results!$AC:$AC,E$2,Results!$E:$E,$A4)+COUNTIFS(Results!$AD:$AD,E$2,Results!$E:$E,$A4)+COUNTIFS(Results!$AE:$AE,E$2,Results!$E:$E,$A4)+COUNTIFS(Results!$AF:$AF,E$2,Results!$E:$E,$A4)),2)*100,"%"),"")</f>
        <v>(7) - 57%</v>
      </c>
      <c r="F4" s="73" t="str">
        <f>IFERROR(CONCATENATE("(",(COUNTIFS(Results!$AB:$AB,F$2,Results!$E:$E,$A4)+COUNTIFS(Results!$AC:$AC,F$2,Results!$E:$E,$A4)+COUNTIFS(Results!$AD:$AD,F$2,Results!$E:$E,$A4)+COUNTIFS(Results!$AE:$AE,F$2,Results!$E:$E,$A4)+COUNTIFS(Results!$AF:$AF,F$2,Results!$E:$E,$A4)),") - ",ROUND((SUMIFS(Results!$I:$I,Results!$AB:$AB,F$2,Results!$E:$E,$A4)+SUMIFS(Results!$J:$J,Results!$AC:$AC,F$2,Results!$E:$E,$A4)+SUMIFS(Results!$K:$K,Results!$AD:$AD,F$2,Results!$E:$E,$A4)+SUMIFS(Results!$L:$L,Results!$AE:$AE,F$2,Results!$E:$E,$A4)+SUMIFS(Results!$M:$M,Results!$AF:$AF,F$2,Results!$E:$E,$A4))/(COUNTIFS(Results!$AB:$AB,F$2,Results!$E:$E,$A4)+COUNTIFS(Results!$AC:$AC,F$2,Results!$E:$E,$A4)+COUNTIFS(Results!$AD:$AD,F$2,Results!$E:$E,$A4)+COUNTIFS(Results!$AE:$AE,F$2,Results!$E:$E,$A4)+COUNTIFS(Results!$AF:$AF,F$2,Results!$E:$E,$A4)),2)*100,"%"),"")</f>
        <v>(8) - 75%</v>
      </c>
      <c r="G4" s="73" t="str">
        <f>IFERROR(CONCATENATE("(",(COUNTIFS(Results!$AB:$AB,G$2,Results!$E:$E,$A4)+COUNTIFS(Results!$AC:$AC,G$2,Results!$E:$E,$A4)+COUNTIFS(Results!$AD:$AD,G$2,Results!$E:$E,$A4)+COUNTIFS(Results!$AE:$AE,G$2,Results!$E:$E,$A4)+COUNTIFS(Results!$AF:$AF,G$2,Results!$E:$E,$A4)),") - ",ROUND((SUMIFS(Results!$I:$I,Results!$AB:$AB,G$2,Results!$E:$E,$A4)+SUMIFS(Results!$J:$J,Results!$AC:$AC,G$2,Results!$E:$E,$A4)+SUMIFS(Results!$K:$K,Results!$AD:$AD,G$2,Results!$E:$E,$A4)+SUMIFS(Results!$L:$L,Results!$AE:$AE,G$2,Results!$E:$E,$A4)+SUMIFS(Results!$M:$M,Results!$AF:$AF,G$2,Results!$E:$E,$A4))/(COUNTIFS(Results!$AB:$AB,G$2,Results!$E:$E,$A4)+COUNTIFS(Results!$AC:$AC,G$2,Results!$E:$E,$A4)+COUNTIFS(Results!$AD:$AD,G$2,Results!$E:$E,$A4)+COUNTIFS(Results!$AE:$AE,G$2,Results!$E:$E,$A4)+COUNTIFS(Results!$AF:$AF,G$2,Results!$E:$E,$A4)),2)*100,"%"),"")</f>
        <v>(8) - 75%</v>
      </c>
      <c r="H4" s="73" t="str">
        <f>IFERROR(CONCATENATE("(",(COUNTIFS(Results!$AB:$AB,H$2,Results!$E:$E,$A4)+COUNTIFS(Results!$AC:$AC,H$2,Results!$E:$E,$A4)+COUNTIFS(Results!$AD:$AD,H$2,Results!$E:$E,$A4)+COUNTIFS(Results!$AE:$AE,H$2,Results!$E:$E,$A4)+COUNTIFS(Results!$AF:$AF,H$2,Results!$E:$E,$A4)),") - ",ROUND((SUMIFS(Results!$I:$I,Results!$AB:$AB,H$2,Results!$E:$E,$A4)+SUMIFS(Results!$J:$J,Results!$AC:$AC,H$2,Results!$E:$E,$A4)+SUMIFS(Results!$K:$K,Results!$AD:$AD,H$2,Results!$E:$E,$A4)+SUMIFS(Results!$L:$L,Results!$AE:$AE,H$2,Results!$E:$E,$A4)+SUMIFS(Results!$M:$M,Results!$AF:$AF,H$2,Results!$E:$E,$A4))/(COUNTIFS(Results!$AB:$AB,H$2,Results!$E:$E,$A4)+COUNTIFS(Results!$AC:$AC,H$2,Results!$E:$E,$A4)+COUNTIFS(Results!$AD:$AD,H$2,Results!$E:$E,$A4)+COUNTIFS(Results!$AE:$AE,H$2,Results!$E:$E,$A4)+COUNTIFS(Results!$AF:$AF,H$2,Results!$E:$E,$A4)),2)*100,"%"),"")</f>
        <v>(3) - 33%</v>
      </c>
      <c r="I4" s="73" t="str">
        <f>IFERROR(CONCATENATE("(",(COUNTIFS(Results!$AB:$AB,I$2,Results!$E:$E,$A4)+COUNTIFS(Results!$AC:$AC,I$2,Results!$E:$E,$A4)+COUNTIFS(Results!$AD:$AD,I$2,Results!$E:$E,$A4)+COUNTIFS(Results!$AE:$AE,I$2,Results!$E:$E,$A4)+COUNTIFS(Results!$AF:$AF,I$2,Results!$E:$E,$A4)),") - ",ROUND((SUMIFS(Results!$I:$I,Results!$AB:$AB,I$2,Results!$E:$E,$A4)+SUMIFS(Results!$J:$J,Results!$AC:$AC,I$2,Results!$E:$E,$A4)+SUMIFS(Results!$K:$K,Results!$AD:$AD,I$2,Results!$E:$E,$A4)+SUMIFS(Results!$L:$L,Results!$AE:$AE,I$2,Results!$E:$E,$A4)+SUMIFS(Results!$M:$M,Results!$AF:$AF,I$2,Results!$E:$E,$A4))/(COUNTIFS(Results!$AB:$AB,I$2,Results!$E:$E,$A4)+COUNTIFS(Results!$AC:$AC,I$2,Results!$E:$E,$A4)+COUNTIFS(Results!$AD:$AD,I$2,Results!$E:$E,$A4)+COUNTIFS(Results!$AE:$AE,I$2,Results!$E:$E,$A4)+COUNTIFS(Results!$AF:$AF,I$2,Results!$E:$E,$A4)),2)*100,"%"),"")</f>
        <v>(4) - 50%</v>
      </c>
      <c r="J4" s="73" t="str">
        <f>IFERROR(CONCATENATE("(",(COUNTIFS(Results!$AB:$AB,J$2,Results!$E:$E,$A4)+COUNTIFS(Results!$AC:$AC,J$2,Results!$E:$E,$A4)+COUNTIFS(Results!$AD:$AD,J$2,Results!$E:$E,$A4)+COUNTIFS(Results!$AE:$AE,J$2,Results!$E:$E,$A4)+COUNTIFS(Results!$AF:$AF,J$2,Results!$E:$E,$A4)),") - ",ROUND((SUMIFS(Results!$I:$I,Results!$AB:$AB,J$2,Results!$E:$E,$A4)+SUMIFS(Results!$J:$J,Results!$AC:$AC,J$2,Results!$E:$E,$A4)+SUMIFS(Results!$K:$K,Results!$AD:$AD,J$2,Results!$E:$E,$A4)+SUMIFS(Results!$L:$L,Results!$AE:$AE,J$2,Results!$E:$E,$A4)+SUMIFS(Results!$M:$M,Results!$AF:$AF,J$2,Results!$E:$E,$A4))/(COUNTIFS(Results!$AB:$AB,J$2,Results!$E:$E,$A4)+COUNTIFS(Results!$AC:$AC,J$2,Results!$E:$E,$A4)+COUNTIFS(Results!$AD:$AD,J$2,Results!$E:$E,$A4)+COUNTIFS(Results!$AE:$AE,J$2,Results!$E:$E,$A4)+COUNTIFS(Results!$AF:$AF,J$2,Results!$E:$E,$A4)),2)*100,"%"),"")</f>
        <v>(7) - 86%</v>
      </c>
      <c r="K4" s="73" t="str">
        <f>IFERROR(CONCATENATE("(",(COUNTIFS(Results!$AB:$AB,K$2,Results!$E:$E,$A4)+COUNTIFS(Results!$AC:$AC,K$2,Results!$E:$E,$A4)+COUNTIFS(Results!$AD:$AD,K$2,Results!$E:$E,$A4)+COUNTIFS(Results!$AE:$AE,K$2,Results!$E:$E,$A4)+COUNTIFS(Results!$AF:$AF,K$2,Results!$E:$E,$A4)),") - ",ROUND((SUMIFS(Results!$I:$I,Results!$AB:$AB,K$2,Results!$E:$E,$A4)+SUMIFS(Results!$J:$J,Results!$AC:$AC,K$2,Results!$E:$E,$A4)+SUMIFS(Results!$K:$K,Results!$AD:$AD,K$2,Results!$E:$E,$A4)+SUMIFS(Results!$L:$L,Results!$AE:$AE,K$2,Results!$E:$E,$A4)+SUMIFS(Results!$M:$M,Results!$AF:$AF,K$2,Results!$E:$E,$A4))/(COUNTIFS(Results!$AB:$AB,K$2,Results!$E:$E,$A4)+COUNTIFS(Results!$AC:$AC,K$2,Results!$E:$E,$A4)+COUNTIFS(Results!$AD:$AD,K$2,Results!$E:$E,$A4)+COUNTIFS(Results!$AE:$AE,K$2,Results!$E:$E,$A4)+COUNTIFS(Results!$AF:$AF,K$2,Results!$E:$E,$A4)),2)*100,"%"),"")</f>
        <v>(5) - 60%</v>
      </c>
      <c r="L4" s="73" t="str">
        <f>IFERROR(CONCATENATE("(",(COUNTIFS(Results!$AB:$AB,L$2,Results!$E:$E,$A4)+COUNTIFS(Results!$AC:$AC,L$2,Results!$E:$E,$A4)+COUNTIFS(Results!$AD:$AD,L$2,Results!$E:$E,$A4)+COUNTIFS(Results!$AE:$AE,L$2,Results!$E:$E,$A4)+COUNTIFS(Results!$AF:$AF,L$2,Results!$E:$E,$A4)),") - ",ROUND((SUMIFS(Results!$I:$I,Results!$AB:$AB,L$2,Results!$E:$E,$A4)+SUMIFS(Results!$J:$J,Results!$AC:$AC,L$2,Results!$E:$E,$A4)+SUMIFS(Results!$K:$K,Results!$AD:$AD,L$2,Results!$E:$E,$A4)+SUMIFS(Results!$L:$L,Results!$AE:$AE,L$2,Results!$E:$E,$A4)+SUMIFS(Results!$M:$M,Results!$AF:$AF,L$2,Results!$E:$E,$A4))/(COUNTIFS(Results!$AB:$AB,L$2,Results!$E:$E,$A4)+COUNTIFS(Results!$AC:$AC,L$2,Results!$E:$E,$A4)+COUNTIFS(Results!$AD:$AD,L$2,Results!$E:$E,$A4)+COUNTIFS(Results!$AE:$AE,L$2,Results!$E:$E,$A4)+COUNTIFS(Results!$AF:$AF,L$2,Results!$E:$E,$A4)),2)*100,"%"),"")</f>
        <v>(7) - 86%</v>
      </c>
      <c r="M4" s="73" t="str">
        <f>IFERROR(CONCATENATE("(",(COUNTIFS(Results!$AB:$AB,M$2,Results!$E:$E,$A4)+COUNTIFS(Results!$AC:$AC,M$2,Results!$E:$E,$A4)+COUNTIFS(Results!$AD:$AD,M$2,Results!$E:$E,$A4)+COUNTIFS(Results!$AE:$AE,M$2,Results!$E:$E,$A4)+COUNTIFS(Results!$AF:$AF,M$2,Results!$E:$E,$A4)),") - ",ROUND((SUMIFS(Results!$I:$I,Results!$AB:$AB,M$2,Results!$E:$E,$A4)+SUMIFS(Results!$J:$J,Results!$AC:$AC,M$2,Results!$E:$E,$A4)+SUMIFS(Results!$K:$K,Results!$AD:$AD,M$2,Results!$E:$E,$A4)+SUMIFS(Results!$L:$L,Results!$AE:$AE,M$2,Results!$E:$E,$A4)+SUMIFS(Results!$M:$M,Results!$AF:$AF,M$2,Results!$E:$E,$A4))/(COUNTIFS(Results!$AB:$AB,M$2,Results!$E:$E,$A4)+COUNTIFS(Results!$AC:$AC,M$2,Results!$E:$E,$A4)+COUNTIFS(Results!$AD:$AD,M$2,Results!$E:$E,$A4)+COUNTIFS(Results!$AE:$AE,M$2,Results!$E:$E,$A4)+COUNTIFS(Results!$AF:$AF,M$2,Results!$E:$E,$A4)),2)*100,"%"),"")</f>
        <v>(7) - 57%</v>
      </c>
    </row>
    <row r="5" spans="1:14" s="71" customFormat="1" ht="31.2" customHeight="1" x14ac:dyDescent="0.3">
      <c r="A5" s="69" t="s">
        <v>73</v>
      </c>
      <c r="B5" s="70" t="str">
        <f>IFERROR(CONCATENATE("(",(COUNTIFS(Results!$AB:$AB,B$2,Results!$E:$E,$A5)+COUNTIFS(Results!$AC:$AC,B$2,Results!$E:$E,$A5)+COUNTIFS(Results!$AD:$AD,B$2,Results!$E:$E,$A5)+COUNTIFS(Results!$AE:$AE,B$2,Results!$E:$E,$A5)+COUNTIFS(Results!$AF:$AF,B$2,Results!$E:$E,$A5)),") - ",ROUND((SUMIFS(Results!$I:$I,Results!$AB:$AB,B$2,Results!$E:$E,$A5)+SUMIFS(Results!$J:$J,Results!$AC:$AC,B$2,Results!$E:$E,$A5)+SUMIFS(Results!$K:$K,Results!$AD:$AD,B$2,Results!$E:$E,$A5)+SUMIFS(Results!$L:$L,Results!$AE:$AE,B$2,Results!$E:$E,$A5)+SUMIFS(Results!$M:$M,Results!$AF:$AF,B$2,Results!$E:$E,$A5))/(COUNTIFS(Results!$AB:$AB,B$2,Results!$E:$E,$A5)+COUNTIFS(Results!$AC:$AC,B$2,Results!$E:$E,$A5)+COUNTIFS(Results!$AD:$AD,B$2,Results!$E:$E,$A5)+COUNTIFS(Results!$AE:$AE,B$2,Results!$E:$E,$A5)+COUNTIFS(Results!$AF:$AF,B$2,Results!$E:$E,$A5)),2)*100,"%"),"")</f>
        <v>(8) - 38%</v>
      </c>
      <c r="C5" s="70" t="str">
        <f>IFERROR(CONCATENATE("(",(COUNTIFS(Results!$AB:$AB,C$2,Results!$E:$E,$A5)+COUNTIFS(Results!$AC:$AC,C$2,Results!$E:$E,$A5)+COUNTIFS(Results!$AD:$AD,C$2,Results!$E:$E,$A5)+COUNTIFS(Results!$AE:$AE,C$2,Results!$E:$E,$A5)+COUNTIFS(Results!$AF:$AF,C$2,Results!$E:$E,$A5)),") - ",ROUND((SUMIFS(Results!$I:$I,Results!$AB:$AB,C$2,Results!$E:$E,$A5)+SUMIFS(Results!$J:$J,Results!$AC:$AC,C$2,Results!$E:$E,$A5)+SUMIFS(Results!$K:$K,Results!$AD:$AD,C$2,Results!$E:$E,$A5)+SUMIFS(Results!$L:$L,Results!$AE:$AE,C$2,Results!$E:$E,$A5)+SUMIFS(Results!$M:$M,Results!$AF:$AF,C$2,Results!$E:$E,$A5))/(COUNTIFS(Results!$AB:$AB,C$2,Results!$E:$E,$A5)+COUNTIFS(Results!$AC:$AC,C$2,Results!$E:$E,$A5)+COUNTIFS(Results!$AD:$AD,C$2,Results!$E:$E,$A5)+COUNTIFS(Results!$AE:$AE,C$2,Results!$E:$E,$A5)+COUNTIFS(Results!$AF:$AF,C$2,Results!$E:$E,$A5)),2)*100,"%"),"")</f>
        <v>(5) - 60%</v>
      </c>
      <c r="D5" s="70" t="str">
        <f>IFERROR(CONCATENATE("(",(COUNTIFS(Results!$AB:$AB,D$2,Results!$E:$E,$A5)+COUNTIFS(Results!$AC:$AC,D$2,Results!$E:$E,$A5)+COUNTIFS(Results!$AD:$AD,D$2,Results!$E:$E,$A5)+COUNTIFS(Results!$AE:$AE,D$2,Results!$E:$E,$A5)+COUNTIFS(Results!$AF:$AF,D$2,Results!$E:$E,$A5)),") - ",ROUND((SUMIFS(Results!$I:$I,Results!$AB:$AB,D$2,Results!$E:$E,$A5)+SUMIFS(Results!$J:$J,Results!$AC:$AC,D$2,Results!$E:$E,$A5)+SUMIFS(Results!$K:$K,Results!$AD:$AD,D$2,Results!$E:$E,$A5)+SUMIFS(Results!$L:$L,Results!$AE:$AE,D$2,Results!$E:$E,$A5)+SUMIFS(Results!$M:$M,Results!$AF:$AF,D$2,Results!$E:$E,$A5))/(COUNTIFS(Results!$AB:$AB,D$2,Results!$E:$E,$A5)+COUNTIFS(Results!$AC:$AC,D$2,Results!$E:$E,$A5)+COUNTIFS(Results!$AD:$AD,D$2,Results!$E:$E,$A5)+COUNTIFS(Results!$AE:$AE,D$2,Results!$E:$E,$A5)+COUNTIFS(Results!$AF:$AF,D$2,Results!$E:$E,$A5)),2)*100,"%"),"")</f>
        <v>(9) - 56%</v>
      </c>
      <c r="E5" s="70" t="str">
        <f>IFERROR(CONCATENATE("(",(COUNTIFS(Results!$AB:$AB,E$2,Results!$E:$E,$A5)+COUNTIFS(Results!$AC:$AC,E$2,Results!$E:$E,$A5)+COUNTIFS(Results!$AD:$AD,E$2,Results!$E:$E,$A5)+COUNTIFS(Results!$AE:$AE,E$2,Results!$E:$E,$A5)+COUNTIFS(Results!$AF:$AF,E$2,Results!$E:$E,$A5)),") - ",ROUND((SUMIFS(Results!$I:$I,Results!$AB:$AB,E$2,Results!$E:$E,$A5)+SUMIFS(Results!$J:$J,Results!$AC:$AC,E$2,Results!$E:$E,$A5)+SUMIFS(Results!$K:$K,Results!$AD:$AD,E$2,Results!$E:$E,$A5)+SUMIFS(Results!$L:$L,Results!$AE:$AE,E$2,Results!$E:$E,$A5)+SUMIFS(Results!$M:$M,Results!$AF:$AF,E$2,Results!$E:$E,$A5))/(COUNTIFS(Results!$AB:$AB,E$2,Results!$E:$E,$A5)+COUNTIFS(Results!$AC:$AC,E$2,Results!$E:$E,$A5)+COUNTIFS(Results!$AD:$AD,E$2,Results!$E:$E,$A5)+COUNTIFS(Results!$AE:$AE,E$2,Results!$E:$E,$A5)+COUNTIFS(Results!$AF:$AF,E$2,Results!$E:$E,$A5)),2)*100,"%"),"")</f>
        <v>(7) - 71%</v>
      </c>
      <c r="F5" s="70" t="str">
        <f>IFERROR(CONCATENATE("(",(COUNTIFS(Results!$AB:$AB,F$2,Results!$E:$E,$A5)+COUNTIFS(Results!$AC:$AC,F$2,Results!$E:$E,$A5)+COUNTIFS(Results!$AD:$AD,F$2,Results!$E:$E,$A5)+COUNTIFS(Results!$AE:$AE,F$2,Results!$E:$E,$A5)+COUNTIFS(Results!$AF:$AF,F$2,Results!$E:$E,$A5)),") - ",ROUND((SUMIFS(Results!$I:$I,Results!$AB:$AB,F$2,Results!$E:$E,$A5)+SUMIFS(Results!$J:$J,Results!$AC:$AC,F$2,Results!$E:$E,$A5)+SUMIFS(Results!$K:$K,Results!$AD:$AD,F$2,Results!$E:$E,$A5)+SUMIFS(Results!$L:$L,Results!$AE:$AE,F$2,Results!$E:$E,$A5)+SUMIFS(Results!$M:$M,Results!$AF:$AF,F$2,Results!$E:$E,$A5))/(COUNTIFS(Results!$AB:$AB,F$2,Results!$E:$E,$A5)+COUNTIFS(Results!$AC:$AC,F$2,Results!$E:$E,$A5)+COUNTIFS(Results!$AD:$AD,F$2,Results!$E:$E,$A5)+COUNTIFS(Results!$AE:$AE,F$2,Results!$E:$E,$A5)+COUNTIFS(Results!$AF:$AF,F$2,Results!$E:$E,$A5)),2)*100,"%"),"")</f>
        <v>(10) - 60%</v>
      </c>
      <c r="G5" s="70" t="str">
        <f>IFERROR(CONCATENATE("(",(COUNTIFS(Results!$AB:$AB,G$2,Results!$E:$E,$A5)+COUNTIFS(Results!$AC:$AC,G$2,Results!$E:$E,$A5)+COUNTIFS(Results!$AD:$AD,G$2,Results!$E:$E,$A5)+COUNTIFS(Results!$AE:$AE,G$2,Results!$E:$E,$A5)+COUNTIFS(Results!$AF:$AF,G$2,Results!$E:$E,$A5)),") - ",ROUND((SUMIFS(Results!$I:$I,Results!$AB:$AB,G$2,Results!$E:$E,$A5)+SUMIFS(Results!$J:$J,Results!$AC:$AC,G$2,Results!$E:$E,$A5)+SUMIFS(Results!$K:$K,Results!$AD:$AD,G$2,Results!$E:$E,$A5)+SUMIFS(Results!$L:$L,Results!$AE:$AE,G$2,Results!$E:$E,$A5)+SUMIFS(Results!$M:$M,Results!$AF:$AF,G$2,Results!$E:$E,$A5))/(COUNTIFS(Results!$AB:$AB,G$2,Results!$E:$E,$A5)+COUNTIFS(Results!$AC:$AC,G$2,Results!$E:$E,$A5)+COUNTIFS(Results!$AD:$AD,G$2,Results!$E:$E,$A5)+COUNTIFS(Results!$AE:$AE,G$2,Results!$E:$E,$A5)+COUNTIFS(Results!$AF:$AF,G$2,Results!$E:$E,$A5)),2)*100,"%"),"")</f>
        <v>(8) - 25%</v>
      </c>
      <c r="H5" s="70" t="str">
        <f>IFERROR(CONCATENATE("(",(COUNTIFS(Results!$AB:$AB,H$2,Results!$E:$E,$A5)+COUNTIFS(Results!$AC:$AC,H$2,Results!$E:$E,$A5)+COUNTIFS(Results!$AD:$AD,H$2,Results!$E:$E,$A5)+COUNTIFS(Results!$AE:$AE,H$2,Results!$E:$E,$A5)+COUNTIFS(Results!$AF:$AF,H$2,Results!$E:$E,$A5)),") - ",ROUND((SUMIFS(Results!$I:$I,Results!$AB:$AB,H$2,Results!$E:$E,$A5)+SUMIFS(Results!$J:$J,Results!$AC:$AC,H$2,Results!$E:$E,$A5)+SUMIFS(Results!$K:$K,Results!$AD:$AD,H$2,Results!$E:$E,$A5)+SUMIFS(Results!$L:$L,Results!$AE:$AE,H$2,Results!$E:$E,$A5)+SUMIFS(Results!$M:$M,Results!$AF:$AF,H$2,Results!$E:$E,$A5))/(COUNTIFS(Results!$AB:$AB,H$2,Results!$E:$E,$A5)+COUNTIFS(Results!$AC:$AC,H$2,Results!$E:$E,$A5)+COUNTIFS(Results!$AD:$AD,H$2,Results!$E:$E,$A5)+COUNTIFS(Results!$AE:$AE,H$2,Results!$E:$E,$A5)+COUNTIFS(Results!$AF:$AF,H$2,Results!$E:$E,$A5)),2)*100,"%"),"")</f>
        <v>(4) - 50%</v>
      </c>
      <c r="I5" s="70" t="str">
        <f>IFERROR(CONCATENATE("(",(COUNTIFS(Results!$AB:$AB,I$2,Results!$E:$E,$A5)+COUNTIFS(Results!$AC:$AC,I$2,Results!$E:$E,$A5)+COUNTIFS(Results!$AD:$AD,I$2,Results!$E:$E,$A5)+COUNTIFS(Results!$AE:$AE,I$2,Results!$E:$E,$A5)+COUNTIFS(Results!$AF:$AF,I$2,Results!$E:$E,$A5)),") - ",ROUND((SUMIFS(Results!$I:$I,Results!$AB:$AB,I$2,Results!$E:$E,$A5)+SUMIFS(Results!$J:$J,Results!$AC:$AC,I$2,Results!$E:$E,$A5)+SUMIFS(Results!$K:$K,Results!$AD:$AD,I$2,Results!$E:$E,$A5)+SUMIFS(Results!$L:$L,Results!$AE:$AE,I$2,Results!$E:$E,$A5)+SUMIFS(Results!$M:$M,Results!$AF:$AF,I$2,Results!$E:$E,$A5))/(COUNTIFS(Results!$AB:$AB,I$2,Results!$E:$E,$A5)+COUNTIFS(Results!$AC:$AC,I$2,Results!$E:$E,$A5)+COUNTIFS(Results!$AD:$AD,I$2,Results!$E:$E,$A5)+COUNTIFS(Results!$AE:$AE,I$2,Results!$E:$E,$A5)+COUNTIFS(Results!$AF:$AF,I$2,Results!$E:$E,$A5)),2)*100,"%"),"")</f>
        <v>(5) - 40%</v>
      </c>
      <c r="J5" s="70" t="str">
        <f>IFERROR(CONCATENATE("(",(COUNTIFS(Results!$AB:$AB,J$2,Results!$E:$E,$A5)+COUNTIFS(Results!$AC:$AC,J$2,Results!$E:$E,$A5)+COUNTIFS(Results!$AD:$AD,J$2,Results!$E:$E,$A5)+COUNTIFS(Results!$AE:$AE,J$2,Results!$E:$E,$A5)+COUNTIFS(Results!$AF:$AF,J$2,Results!$E:$E,$A5)),") - ",ROUND((SUMIFS(Results!$I:$I,Results!$AB:$AB,J$2,Results!$E:$E,$A5)+SUMIFS(Results!$J:$J,Results!$AC:$AC,J$2,Results!$E:$E,$A5)+SUMIFS(Results!$K:$K,Results!$AD:$AD,J$2,Results!$E:$E,$A5)+SUMIFS(Results!$L:$L,Results!$AE:$AE,J$2,Results!$E:$E,$A5)+SUMIFS(Results!$M:$M,Results!$AF:$AF,J$2,Results!$E:$E,$A5))/(COUNTIFS(Results!$AB:$AB,J$2,Results!$E:$E,$A5)+COUNTIFS(Results!$AC:$AC,J$2,Results!$E:$E,$A5)+COUNTIFS(Results!$AD:$AD,J$2,Results!$E:$E,$A5)+COUNTIFS(Results!$AE:$AE,J$2,Results!$E:$E,$A5)+COUNTIFS(Results!$AF:$AF,J$2,Results!$E:$E,$A5)),2)*100,"%"),"")</f>
        <v>(7) - 43%</v>
      </c>
      <c r="K5" s="70" t="str">
        <f>IFERROR(CONCATENATE("(",(COUNTIFS(Results!$AB:$AB,K$2,Results!$E:$E,$A5)+COUNTIFS(Results!$AC:$AC,K$2,Results!$E:$E,$A5)+COUNTIFS(Results!$AD:$AD,K$2,Results!$E:$E,$A5)+COUNTIFS(Results!$AE:$AE,K$2,Results!$E:$E,$A5)+COUNTIFS(Results!$AF:$AF,K$2,Results!$E:$E,$A5)),") - ",ROUND((SUMIFS(Results!$I:$I,Results!$AB:$AB,K$2,Results!$E:$E,$A5)+SUMIFS(Results!$J:$J,Results!$AC:$AC,K$2,Results!$E:$E,$A5)+SUMIFS(Results!$K:$K,Results!$AD:$AD,K$2,Results!$E:$E,$A5)+SUMIFS(Results!$L:$L,Results!$AE:$AE,K$2,Results!$E:$E,$A5)+SUMIFS(Results!$M:$M,Results!$AF:$AF,K$2,Results!$E:$E,$A5))/(COUNTIFS(Results!$AB:$AB,K$2,Results!$E:$E,$A5)+COUNTIFS(Results!$AC:$AC,K$2,Results!$E:$E,$A5)+COUNTIFS(Results!$AD:$AD,K$2,Results!$E:$E,$A5)+COUNTIFS(Results!$AE:$AE,K$2,Results!$E:$E,$A5)+COUNTIFS(Results!$AF:$AF,K$2,Results!$E:$E,$A5)),2)*100,"%"),"")</f>
        <v>(3) - 67%</v>
      </c>
      <c r="L5" s="70" t="str">
        <f>IFERROR(CONCATENATE("(",(COUNTIFS(Results!$AB:$AB,L$2,Results!$E:$E,$A5)+COUNTIFS(Results!$AC:$AC,L$2,Results!$E:$E,$A5)+COUNTIFS(Results!$AD:$AD,L$2,Results!$E:$E,$A5)+COUNTIFS(Results!$AE:$AE,L$2,Results!$E:$E,$A5)+COUNTIFS(Results!$AF:$AF,L$2,Results!$E:$E,$A5)),") - ",ROUND((SUMIFS(Results!$I:$I,Results!$AB:$AB,L$2,Results!$E:$E,$A5)+SUMIFS(Results!$J:$J,Results!$AC:$AC,L$2,Results!$E:$E,$A5)+SUMIFS(Results!$K:$K,Results!$AD:$AD,L$2,Results!$E:$E,$A5)+SUMIFS(Results!$L:$L,Results!$AE:$AE,L$2,Results!$E:$E,$A5)+SUMIFS(Results!$M:$M,Results!$AF:$AF,L$2,Results!$E:$E,$A5))/(COUNTIFS(Results!$AB:$AB,L$2,Results!$E:$E,$A5)+COUNTIFS(Results!$AC:$AC,L$2,Results!$E:$E,$A5)+COUNTIFS(Results!$AD:$AD,L$2,Results!$E:$E,$A5)+COUNTIFS(Results!$AE:$AE,L$2,Results!$E:$E,$A5)+COUNTIFS(Results!$AF:$AF,L$2,Results!$E:$E,$A5)),2)*100,"%"),"")</f>
        <v>(8) - 63%</v>
      </c>
      <c r="M5" s="70" t="str">
        <f>IFERROR(CONCATENATE("(",(COUNTIFS(Results!$AB:$AB,M$2,Results!$E:$E,$A5)+COUNTIFS(Results!$AC:$AC,M$2,Results!$E:$E,$A5)+COUNTIFS(Results!$AD:$AD,M$2,Results!$E:$E,$A5)+COUNTIFS(Results!$AE:$AE,M$2,Results!$E:$E,$A5)+COUNTIFS(Results!$AF:$AF,M$2,Results!$E:$E,$A5)),") - ",ROUND((SUMIFS(Results!$I:$I,Results!$AB:$AB,M$2,Results!$E:$E,$A5)+SUMIFS(Results!$J:$J,Results!$AC:$AC,M$2,Results!$E:$E,$A5)+SUMIFS(Results!$K:$K,Results!$AD:$AD,M$2,Results!$E:$E,$A5)+SUMIFS(Results!$L:$L,Results!$AE:$AE,M$2,Results!$E:$E,$A5)+SUMIFS(Results!$M:$M,Results!$AF:$AF,M$2,Results!$E:$E,$A5))/(COUNTIFS(Results!$AB:$AB,M$2,Results!$E:$E,$A5)+COUNTIFS(Results!$AC:$AC,M$2,Results!$E:$E,$A5)+COUNTIFS(Results!$AD:$AD,M$2,Results!$E:$E,$A5)+COUNTIFS(Results!$AE:$AE,M$2,Results!$E:$E,$A5)+COUNTIFS(Results!$AF:$AF,M$2,Results!$E:$E,$A5)),2)*100,"%"),"")</f>
        <v>(10) - 70%</v>
      </c>
    </row>
    <row r="6" spans="1:14" s="71" customFormat="1" ht="31.2" customHeight="1" x14ac:dyDescent="0.3">
      <c r="A6" s="72" t="s">
        <v>181</v>
      </c>
      <c r="B6" s="73" t="str">
        <f>IFERROR(CONCATENATE("(",(COUNTIFS(Results!$AB:$AB,B$2,Results!$E:$E,$A6)+COUNTIFS(Results!$AC:$AC,B$2,Results!$E:$E,$A6)+COUNTIFS(Results!$AD:$AD,B$2,Results!$E:$E,$A6)+COUNTIFS(Results!$AE:$AE,B$2,Results!$E:$E,$A6)+COUNTIFS(Results!$AF:$AF,B$2,Results!$E:$E,$A6)),") - ",ROUND((SUMIFS(Results!$I:$I,Results!$AB:$AB,B$2,Results!$E:$E,$A6)+SUMIFS(Results!$J:$J,Results!$AC:$AC,B$2,Results!$E:$E,$A6)+SUMIFS(Results!$K:$K,Results!$AD:$AD,B$2,Results!$E:$E,$A6)+SUMIFS(Results!$L:$L,Results!$AE:$AE,B$2,Results!$E:$E,$A6)+SUMIFS(Results!$M:$M,Results!$AF:$AF,B$2,Results!$E:$E,$A6))/(COUNTIFS(Results!$AB:$AB,B$2,Results!$E:$E,$A6)+COUNTIFS(Results!$AC:$AC,B$2,Results!$E:$E,$A6)+COUNTIFS(Results!$AD:$AD,B$2,Results!$E:$E,$A6)+COUNTIFS(Results!$AE:$AE,B$2,Results!$E:$E,$A6)+COUNTIFS(Results!$AF:$AF,B$2,Results!$E:$E,$A6)),2)*100,"%"),"")</f>
        <v>(4) - 50%</v>
      </c>
      <c r="C6" s="73" t="str">
        <f>IFERROR(CONCATENATE("(",(COUNTIFS(Results!$AB:$AB,C$2,Results!$E:$E,$A6)+COUNTIFS(Results!$AC:$AC,C$2,Results!$E:$E,$A6)+COUNTIFS(Results!$AD:$AD,C$2,Results!$E:$E,$A6)+COUNTIFS(Results!$AE:$AE,C$2,Results!$E:$E,$A6)+COUNTIFS(Results!$AF:$AF,C$2,Results!$E:$E,$A6)),") - ",ROUND((SUMIFS(Results!$I:$I,Results!$AB:$AB,C$2,Results!$E:$E,$A6)+SUMIFS(Results!$J:$J,Results!$AC:$AC,C$2,Results!$E:$E,$A6)+SUMIFS(Results!$K:$K,Results!$AD:$AD,C$2,Results!$E:$E,$A6)+SUMIFS(Results!$L:$L,Results!$AE:$AE,C$2,Results!$E:$E,$A6)+SUMIFS(Results!$M:$M,Results!$AF:$AF,C$2,Results!$E:$E,$A6))/(COUNTIFS(Results!$AB:$AB,C$2,Results!$E:$E,$A6)+COUNTIFS(Results!$AC:$AC,C$2,Results!$E:$E,$A6)+COUNTIFS(Results!$AD:$AD,C$2,Results!$E:$E,$A6)+COUNTIFS(Results!$AE:$AE,C$2,Results!$E:$E,$A6)+COUNTIFS(Results!$AF:$AF,C$2,Results!$E:$E,$A6)),2)*100,"%"),"")</f>
        <v>(3) - 67%</v>
      </c>
      <c r="D6" s="73" t="str">
        <f>IFERROR(CONCATENATE("(",(COUNTIFS(Results!$AB:$AB,D$2,Results!$E:$E,$A6)+COUNTIFS(Results!$AC:$AC,D$2,Results!$E:$E,$A6)+COUNTIFS(Results!$AD:$AD,D$2,Results!$E:$E,$A6)+COUNTIFS(Results!$AE:$AE,D$2,Results!$E:$E,$A6)+COUNTIFS(Results!$AF:$AF,D$2,Results!$E:$E,$A6)),") - ",ROUND((SUMIFS(Results!$I:$I,Results!$AB:$AB,D$2,Results!$E:$E,$A6)+SUMIFS(Results!$J:$J,Results!$AC:$AC,D$2,Results!$E:$E,$A6)+SUMIFS(Results!$K:$K,Results!$AD:$AD,D$2,Results!$E:$E,$A6)+SUMIFS(Results!$L:$L,Results!$AE:$AE,D$2,Results!$E:$E,$A6)+SUMIFS(Results!$M:$M,Results!$AF:$AF,D$2,Results!$E:$E,$A6))/(COUNTIFS(Results!$AB:$AB,D$2,Results!$E:$E,$A6)+COUNTIFS(Results!$AC:$AC,D$2,Results!$E:$E,$A6)+COUNTIFS(Results!$AD:$AD,D$2,Results!$E:$E,$A6)+COUNTIFS(Results!$AE:$AE,D$2,Results!$E:$E,$A6)+COUNTIFS(Results!$AF:$AF,D$2,Results!$E:$E,$A6)),2)*100,"%"),"")</f>
        <v>(6) - 50%</v>
      </c>
      <c r="E6" s="73" t="str">
        <f>IFERROR(CONCATENATE("(",(COUNTIFS(Results!$AB:$AB,E$2,Results!$E:$E,$A6)+COUNTIFS(Results!$AC:$AC,E$2,Results!$E:$E,$A6)+COUNTIFS(Results!$AD:$AD,E$2,Results!$E:$E,$A6)+COUNTIFS(Results!$AE:$AE,E$2,Results!$E:$E,$A6)+COUNTIFS(Results!$AF:$AF,E$2,Results!$E:$E,$A6)),") - ",ROUND((SUMIFS(Results!$I:$I,Results!$AB:$AB,E$2,Results!$E:$E,$A6)+SUMIFS(Results!$J:$J,Results!$AC:$AC,E$2,Results!$E:$E,$A6)+SUMIFS(Results!$K:$K,Results!$AD:$AD,E$2,Results!$E:$E,$A6)+SUMIFS(Results!$L:$L,Results!$AE:$AE,E$2,Results!$E:$E,$A6)+SUMIFS(Results!$M:$M,Results!$AF:$AF,E$2,Results!$E:$E,$A6))/(COUNTIFS(Results!$AB:$AB,E$2,Results!$E:$E,$A6)+COUNTIFS(Results!$AC:$AC,E$2,Results!$E:$E,$A6)+COUNTIFS(Results!$AD:$AD,E$2,Results!$E:$E,$A6)+COUNTIFS(Results!$AE:$AE,E$2,Results!$E:$E,$A6)+COUNTIFS(Results!$AF:$AF,E$2,Results!$E:$E,$A6)),2)*100,"%"),"")</f>
        <v>(3) - 67%</v>
      </c>
      <c r="F6" s="73" t="str">
        <f>IFERROR(CONCATENATE("(",(COUNTIFS(Results!$AB:$AB,F$2,Results!$E:$E,$A6)+COUNTIFS(Results!$AC:$AC,F$2,Results!$E:$E,$A6)+COUNTIFS(Results!$AD:$AD,F$2,Results!$E:$E,$A6)+COUNTIFS(Results!$AE:$AE,F$2,Results!$E:$E,$A6)+COUNTIFS(Results!$AF:$AF,F$2,Results!$E:$E,$A6)),") - ",ROUND((SUMIFS(Results!$I:$I,Results!$AB:$AB,F$2,Results!$E:$E,$A6)+SUMIFS(Results!$J:$J,Results!$AC:$AC,F$2,Results!$E:$E,$A6)+SUMIFS(Results!$K:$K,Results!$AD:$AD,F$2,Results!$E:$E,$A6)+SUMIFS(Results!$L:$L,Results!$AE:$AE,F$2,Results!$E:$E,$A6)+SUMIFS(Results!$M:$M,Results!$AF:$AF,F$2,Results!$E:$E,$A6))/(COUNTIFS(Results!$AB:$AB,F$2,Results!$E:$E,$A6)+COUNTIFS(Results!$AC:$AC,F$2,Results!$E:$E,$A6)+COUNTIFS(Results!$AD:$AD,F$2,Results!$E:$E,$A6)+COUNTIFS(Results!$AE:$AE,F$2,Results!$E:$E,$A6)+COUNTIFS(Results!$AF:$AF,F$2,Results!$E:$E,$A6)),2)*100,"%"),"")</f>
        <v>(6) - 33%</v>
      </c>
      <c r="G6" s="73" t="str">
        <f>IFERROR(CONCATENATE("(",(COUNTIFS(Results!$AB:$AB,G$2,Results!$E:$E,$A6)+COUNTIFS(Results!$AC:$AC,G$2,Results!$E:$E,$A6)+COUNTIFS(Results!$AD:$AD,G$2,Results!$E:$E,$A6)+COUNTIFS(Results!$AE:$AE,G$2,Results!$E:$E,$A6)+COUNTIFS(Results!$AF:$AF,G$2,Results!$E:$E,$A6)),") - ",ROUND((SUMIFS(Results!$I:$I,Results!$AB:$AB,G$2,Results!$E:$E,$A6)+SUMIFS(Results!$J:$J,Results!$AC:$AC,G$2,Results!$E:$E,$A6)+SUMIFS(Results!$K:$K,Results!$AD:$AD,G$2,Results!$E:$E,$A6)+SUMIFS(Results!$L:$L,Results!$AE:$AE,G$2,Results!$E:$E,$A6)+SUMIFS(Results!$M:$M,Results!$AF:$AF,G$2,Results!$E:$E,$A6))/(COUNTIFS(Results!$AB:$AB,G$2,Results!$E:$E,$A6)+COUNTIFS(Results!$AC:$AC,G$2,Results!$E:$E,$A6)+COUNTIFS(Results!$AD:$AD,G$2,Results!$E:$E,$A6)+COUNTIFS(Results!$AE:$AE,G$2,Results!$E:$E,$A6)+COUNTIFS(Results!$AF:$AF,G$2,Results!$E:$E,$A6)),2)*100,"%"),"")</f>
        <v>(2) - 0%</v>
      </c>
      <c r="H6" s="73" t="str">
        <f>IFERROR(CONCATENATE("(",(COUNTIFS(Results!$AB:$AB,H$2,Results!$E:$E,$A6)+COUNTIFS(Results!$AC:$AC,H$2,Results!$E:$E,$A6)+COUNTIFS(Results!$AD:$AD,H$2,Results!$E:$E,$A6)+COUNTIFS(Results!$AE:$AE,H$2,Results!$E:$E,$A6)+COUNTIFS(Results!$AF:$AF,H$2,Results!$E:$E,$A6)),") - ",ROUND((SUMIFS(Results!$I:$I,Results!$AB:$AB,H$2,Results!$E:$E,$A6)+SUMIFS(Results!$J:$J,Results!$AC:$AC,H$2,Results!$E:$E,$A6)+SUMIFS(Results!$K:$K,Results!$AD:$AD,H$2,Results!$E:$E,$A6)+SUMIFS(Results!$L:$L,Results!$AE:$AE,H$2,Results!$E:$E,$A6)+SUMIFS(Results!$M:$M,Results!$AF:$AF,H$2,Results!$E:$E,$A6))/(COUNTIFS(Results!$AB:$AB,H$2,Results!$E:$E,$A6)+COUNTIFS(Results!$AC:$AC,H$2,Results!$E:$E,$A6)+COUNTIFS(Results!$AD:$AD,H$2,Results!$E:$E,$A6)+COUNTIFS(Results!$AE:$AE,H$2,Results!$E:$E,$A6)+COUNTIFS(Results!$AF:$AF,H$2,Results!$E:$E,$A6)),2)*100,"%"),"")</f>
        <v>(3) - 67%</v>
      </c>
      <c r="I6" s="73" t="str">
        <f>IFERROR(CONCATENATE("(",(COUNTIFS(Results!$AB:$AB,I$2,Results!$E:$E,$A6)+COUNTIFS(Results!$AC:$AC,I$2,Results!$E:$E,$A6)+COUNTIFS(Results!$AD:$AD,I$2,Results!$E:$E,$A6)+COUNTIFS(Results!$AE:$AE,I$2,Results!$E:$E,$A6)+COUNTIFS(Results!$AF:$AF,I$2,Results!$E:$E,$A6)),") - ",ROUND((SUMIFS(Results!$I:$I,Results!$AB:$AB,I$2,Results!$E:$E,$A6)+SUMIFS(Results!$J:$J,Results!$AC:$AC,I$2,Results!$E:$E,$A6)+SUMIFS(Results!$K:$K,Results!$AD:$AD,I$2,Results!$E:$E,$A6)+SUMIFS(Results!$L:$L,Results!$AE:$AE,I$2,Results!$E:$E,$A6)+SUMIFS(Results!$M:$M,Results!$AF:$AF,I$2,Results!$E:$E,$A6))/(COUNTIFS(Results!$AB:$AB,I$2,Results!$E:$E,$A6)+COUNTIFS(Results!$AC:$AC,I$2,Results!$E:$E,$A6)+COUNTIFS(Results!$AD:$AD,I$2,Results!$E:$E,$A6)+COUNTIFS(Results!$AE:$AE,I$2,Results!$E:$E,$A6)+COUNTIFS(Results!$AF:$AF,I$2,Results!$E:$E,$A6)),2)*100,"%"),"")</f>
        <v>(2) - 50%</v>
      </c>
      <c r="J6" s="73" t="str">
        <f>IFERROR(CONCATENATE("(",(COUNTIFS(Results!$AB:$AB,J$2,Results!$E:$E,$A6)+COUNTIFS(Results!$AC:$AC,J$2,Results!$E:$E,$A6)+COUNTIFS(Results!$AD:$AD,J$2,Results!$E:$E,$A6)+COUNTIFS(Results!$AE:$AE,J$2,Results!$E:$E,$A6)+COUNTIFS(Results!$AF:$AF,J$2,Results!$E:$E,$A6)),") - ",ROUND((SUMIFS(Results!$I:$I,Results!$AB:$AB,J$2,Results!$E:$E,$A6)+SUMIFS(Results!$J:$J,Results!$AC:$AC,J$2,Results!$E:$E,$A6)+SUMIFS(Results!$K:$K,Results!$AD:$AD,J$2,Results!$E:$E,$A6)+SUMIFS(Results!$L:$L,Results!$AE:$AE,J$2,Results!$E:$E,$A6)+SUMIFS(Results!$M:$M,Results!$AF:$AF,J$2,Results!$E:$E,$A6))/(COUNTIFS(Results!$AB:$AB,J$2,Results!$E:$E,$A6)+COUNTIFS(Results!$AC:$AC,J$2,Results!$E:$E,$A6)+COUNTIFS(Results!$AD:$AD,J$2,Results!$E:$E,$A6)+COUNTIFS(Results!$AE:$AE,J$2,Results!$E:$E,$A6)+COUNTIFS(Results!$AF:$AF,J$2,Results!$E:$E,$A6)),2)*100,"%"),"")</f>
        <v>(3) - 33%</v>
      </c>
      <c r="K6" s="73" t="str">
        <f>IFERROR(CONCATENATE("(",(COUNTIFS(Results!$AB:$AB,K$2,Results!$E:$E,$A6)+COUNTIFS(Results!$AC:$AC,K$2,Results!$E:$E,$A6)+COUNTIFS(Results!$AD:$AD,K$2,Results!$E:$E,$A6)+COUNTIFS(Results!$AE:$AE,K$2,Results!$E:$E,$A6)+COUNTIFS(Results!$AF:$AF,K$2,Results!$E:$E,$A6)),") - ",ROUND((SUMIFS(Results!$I:$I,Results!$AB:$AB,K$2,Results!$E:$E,$A6)+SUMIFS(Results!$J:$J,Results!$AC:$AC,K$2,Results!$E:$E,$A6)+SUMIFS(Results!$K:$K,Results!$AD:$AD,K$2,Results!$E:$E,$A6)+SUMIFS(Results!$L:$L,Results!$AE:$AE,K$2,Results!$E:$E,$A6)+SUMIFS(Results!$M:$M,Results!$AF:$AF,K$2,Results!$E:$E,$A6))/(COUNTIFS(Results!$AB:$AB,K$2,Results!$E:$E,$A6)+COUNTIFS(Results!$AC:$AC,K$2,Results!$E:$E,$A6)+COUNTIFS(Results!$AD:$AD,K$2,Results!$E:$E,$A6)+COUNTIFS(Results!$AE:$AE,K$2,Results!$E:$E,$A6)+COUNTIFS(Results!$AF:$AF,K$2,Results!$E:$E,$A6)),2)*100,"%"),"")</f>
        <v>(2) - 0%</v>
      </c>
      <c r="L6" s="73" t="str">
        <f>IFERROR(CONCATENATE("(",(COUNTIFS(Results!$AB:$AB,L$2,Results!$E:$E,$A6)+COUNTIFS(Results!$AC:$AC,L$2,Results!$E:$E,$A6)+COUNTIFS(Results!$AD:$AD,L$2,Results!$E:$E,$A6)+COUNTIFS(Results!$AE:$AE,L$2,Results!$E:$E,$A6)+COUNTIFS(Results!$AF:$AF,L$2,Results!$E:$E,$A6)),") - ",ROUND((SUMIFS(Results!$I:$I,Results!$AB:$AB,L$2,Results!$E:$E,$A6)+SUMIFS(Results!$J:$J,Results!$AC:$AC,L$2,Results!$E:$E,$A6)+SUMIFS(Results!$K:$K,Results!$AD:$AD,L$2,Results!$E:$E,$A6)+SUMIFS(Results!$L:$L,Results!$AE:$AE,L$2,Results!$E:$E,$A6)+SUMIFS(Results!$M:$M,Results!$AF:$AF,L$2,Results!$E:$E,$A6))/(COUNTIFS(Results!$AB:$AB,L$2,Results!$E:$E,$A6)+COUNTIFS(Results!$AC:$AC,L$2,Results!$E:$E,$A6)+COUNTIFS(Results!$AD:$AD,L$2,Results!$E:$E,$A6)+COUNTIFS(Results!$AE:$AE,L$2,Results!$E:$E,$A6)+COUNTIFS(Results!$AF:$AF,L$2,Results!$E:$E,$A6)),2)*100,"%"),"")</f>
        <v>(5) - 80%</v>
      </c>
      <c r="M6" s="73" t="str">
        <f>IFERROR(CONCATENATE("(",(COUNTIFS(Results!$AB:$AB,M$2,Results!$E:$E,$A6)+COUNTIFS(Results!$AC:$AC,M$2,Results!$E:$E,$A6)+COUNTIFS(Results!$AD:$AD,M$2,Results!$E:$E,$A6)+COUNTIFS(Results!$AE:$AE,M$2,Results!$E:$E,$A6)+COUNTIFS(Results!$AF:$AF,M$2,Results!$E:$E,$A6)),") - ",ROUND((SUMIFS(Results!$I:$I,Results!$AB:$AB,M$2,Results!$E:$E,$A6)+SUMIFS(Results!$J:$J,Results!$AC:$AC,M$2,Results!$E:$E,$A6)+SUMIFS(Results!$K:$K,Results!$AD:$AD,M$2,Results!$E:$E,$A6)+SUMIFS(Results!$L:$L,Results!$AE:$AE,M$2,Results!$E:$E,$A6)+SUMIFS(Results!$M:$M,Results!$AF:$AF,M$2,Results!$E:$E,$A6))/(COUNTIFS(Results!$AB:$AB,M$2,Results!$E:$E,$A6)+COUNTIFS(Results!$AC:$AC,M$2,Results!$E:$E,$A6)+COUNTIFS(Results!$AD:$AD,M$2,Results!$E:$E,$A6)+COUNTIFS(Results!$AE:$AE,M$2,Results!$E:$E,$A6)+COUNTIFS(Results!$AF:$AF,M$2,Results!$E:$E,$A6)),2)*100,"%"),"")</f>
        <v>(4) - 25%</v>
      </c>
    </row>
    <row r="7" spans="1:14" s="71" customFormat="1" ht="31.2" customHeight="1" x14ac:dyDescent="0.3">
      <c r="A7" s="69" t="s">
        <v>7</v>
      </c>
      <c r="B7" s="70" t="str">
        <f>IFERROR(CONCATENATE("(",(COUNTIFS(Results!$AB:$AB,B$2,Results!$E:$E,$A7)+COUNTIFS(Results!$AC:$AC,B$2,Results!$E:$E,$A7)+COUNTIFS(Results!$AD:$AD,B$2,Results!$E:$E,$A7)+COUNTIFS(Results!$AE:$AE,B$2,Results!$E:$E,$A7)+COUNTIFS(Results!$AF:$AF,B$2,Results!$E:$E,$A7)),") - ",ROUND((SUMIFS(Results!$I:$I,Results!$AB:$AB,B$2,Results!$E:$E,$A7)+SUMIFS(Results!$J:$J,Results!$AC:$AC,B$2,Results!$E:$E,$A7)+SUMIFS(Results!$K:$K,Results!$AD:$AD,B$2,Results!$E:$E,$A7)+SUMIFS(Results!$L:$L,Results!$AE:$AE,B$2,Results!$E:$E,$A7)+SUMIFS(Results!$M:$M,Results!$AF:$AF,B$2,Results!$E:$E,$A7))/(COUNTIFS(Results!$AB:$AB,B$2,Results!$E:$E,$A7)+COUNTIFS(Results!$AC:$AC,B$2,Results!$E:$E,$A7)+COUNTIFS(Results!$AD:$AD,B$2,Results!$E:$E,$A7)+COUNTIFS(Results!$AE:$AE,B$2,Results!$E:$E,$A7)+COUNTIFS(Results!$AF:$AF,B$2,Results!$E:$E,$A7)),2)*100,"%"),"")</f>
        <v>(9) - 22%</v>
      </c>
      <c r="C7" s="70" t="str">
        <f>IFERROR(CONCATENATE("(",(COUNTIFS(Results!$AB:$AB,C$2,Results!$E:$E,$A7)+COUNTIFS(Results!$AC:$AC,C$2,Results!$E:$E,$A7)+COUNTIFS(Results!$AD:$AD,C$2,Results!$E:$E,$A7)+COUNTIFS(Results!$AE:$AE,C$2,Results!$E:$E,$A7)+COUNTIFS(Results!$AF:$AF,C$2,Results!$E:$E,$A7)),") - ",ROUND((SUMIFS(Results!$I:$I,Results!$AB:$AB,C$2,Results!$E:$E,$A7)+SUMIFS(Results!$J:$J,Results!$AC:$AC,C$2,Results!$E:$E,$A7)+SUMIFS(Results!$K:$K,Results!$AD:$AD,C$2,Results!$E:$E,$A7)+SUMIFS(Results!$L:$L,Results!$AE:$AE,C$2,Results!$E:$E,$A7)+SUMIFS(Results!$M:$M,Results!$AF:$AF,C$2,Results!$E:$E,$A7))/(COUNTIFS(Results!$AB:$AB,C$2,Results!$E:$E,$A7)+COUNTIFS(Results!$AC:$AC,C$2,Results!$E:$E,$A7)+COUNTIFS(Results!$AD:$AD,C$2,Results!$E:$E,$A7)+COUNTIFS(Results!$AE:$AE,C$2,Results!$E:$E,$A7)+COUNTIFS(Results!$AF:$AF,C$2,Results!$E:$E,$A7)),2)*100,"%"),"")</f>
        <v>(3) - 0%</v>
      </c>
      <c r="D7" s="70" t="str">
        <f>IFERROR(CONCATENATE("(",(COUNTIFS(Results!$AB:$AB,D$2,Results!$E:$E,$A7)+COUNTIFS(Results!$AC:$AC,D$2,Results!$E:$E,$A7)+COUNTIFS(Results!$AD:$AD,D$2,Results!$E:$E,$A7)+COUNTIFS(Results!$AE:$AE,D$2,Results!$E:$E,$A7)+COUNTIFS(Results!$AF:$AF,D$2,Results!$E:$E,$A7)),") - ",ROUND((SUMIFS(Results!$I:$I,Results!$AB:$AB,D$2,Results!$E:$E,$A7)+SUMIFS(Results!$J:$J,Results!$AC:$AC,D$2,Results!$E:$E,$A7)+SUMIFS(Results!$K:$K,Results!$AD:$AD,D$2,Results!$E:$E,$A7)+SUMIFS(Results!$L:$L,Results!$AE:$AE,D$2,Results!$E:$E,$A7)+SUMIFS(Results!$M:$M,Results!$AF:$AF,D$2,Results!$E:$E,$A7))/(COUNTIFS(Results!$AB:$AB,D$2,Results!$E:$E,$A7)+COUNTIFS(Results!$AC:$AC,D$2,Results!$E:$E,$A7)+COUNTIFS(Results!$AD:$AD,D$2,Results!$E:$E,$A7)+COUNTIFS(Results!$AE:$AE,D$2,Results!$E:$E,$A7)+COUNTIFS(Results!$AF:$AF,D$2,Results!$E:$E,$A7)),2)*100,"%"),"")</f>
        <v>(9) - 44%</v>
      </c>
      <c r="E7" s="70" t="str">
        <f>IFERROR(CONCATENATE("(",(COUNTIFS(Results!$AB:$AB,E$2,Results!$E:$E,$A7)+COUNTIFS(Results!$AC:$AC,E$2,Results!$E:$E,$A7)+COUNTIFS(Results!$AD:$AD,E$2,Results!$E:$E,$A7)+COUNTIFS(Results!$AE:$AE,E$2,Results!$E:$E,$A7)+COUNTIFS(Results!$AF:$AF,E$2,Results!$E:$E,$A7)),") - ",ROUND((SUMIFS(Results!$I:$I,Results!$AB:$AB,E$2,Results!$E:$E,$A7)+SUMIFS(Results!$J:$J,Results!$AC:$AC,E$2,Results!$E:$E,$A7)+SUMIFS(Results!$K:$K,Results!$AD:$AD,E$2,Results!$E:$E,$A7)+SUMIFS(Results!$L:$L,Results!$AE:$AE,E$2,Results!$E:$E,$A7)+SUMIFS(Results!$M:$M,Results!$AF:$AF,E$2,Results!$E:$E,$A7))/(COUNTIFS(Results!$AB:$AB,E$2,Results!$E:$E,$A7)+COUNTIFS(Results!$AC:$AC,E$2,Results!$E:$E,$A7)+COUNTIFS(Results!$AD:$AD,E$2,Results!$E:$E,$A7)+COUNTIFS(Results!$AE:$AE,E$2,Results!$E:$E,$A7)+COUNTIFS(Results!$AF:$AF,E$2,Results!$E:$E,$A7)),2)*100,"%"),"")</f>
        <v>(3) - 33%</v>
      </c>
      <c r="F7" s="70" t="str">
        <f>IFERROR(CONCATENATE("(",(COUNTIFS(Results!$AB:$AB,F$2,Results!$E:$E,$A7)+COUNTIFS(Results!$AC:$AC,F$2,Results!$E:$E,$A7)+COUNTIFS(Results!$AD:$AD,F$2,Results!$E:$E,$A7)+COUNTIFS(Results!$AE:$AE,F$2,Results!$E:$E,$A7)+COUNTIFS(Results!$AF:$AF,F$2,Results!$E:$E,$A7)),") - ",ROUND((SUMIFS(Results!$I:$I,Results!$AB:$AB,F$2,Results!$E:$E,$A7)+SUMIFS(Results!$J:$J,Results!$AC:$AC,F$2,Results!$E:$E,$A7)+SUMIFS(Results!$K:$K,Results!$AD:$AD,F$2,Results!$E:$E,$A7)+SUMIFS(Results!$L:$L,Results!$AE:$AE,F$2,Results!$E:$E,$A7)+SUMIFS(Results!$M:$M,Results!$AF:$AF,F$2,Results!$E:$E,$A7))/(COUNTIFS(Results!$AB:$AB,F$2,Results!$E:$E,$A7)+COUNTIFS(Results!$AC:$AC,F$2,Results!$E:$E,$A7)+COUNTIFS(Results!$AD:$AD,F$2,Results!$E:$E,$A7)+COUNTIFS(Results!$AE:$AE,F$2,Results!$E:$E,$A7)+COUNTIFS(Results!$AF:$AF,F$2,Results!$E:$E,$A7)),2)*100,"%"),"")</f>
        <v>(11) - 36%</v>
      </c>
      <c r="G7" s="70" t="str">
        <f>IFERROR(CONCATENATE("(",(COUNTIFS(Results!$AB:$AB,G$2,Results!$E:$E,$A7)+COUNTIFS(Results!$AC:$AC,G$2,Results!$E:$E,$A7)+COUNTIFS(Results!$AD:$AD,G$2,Results!$E:$E,$A7)+COUNTIFS(Results!$AE:$AE,G$2,Results!$E:$E,$A7)+COUNTIFS(Results!$AF:$AF,G$2,Results!$E:$E,$A7)),") - ",ROUND((SUMIFS(Results!$I:$I,Results!$AB:$AB,G$2,Results!$E:$E,$A7)+SUMIFS(Results!$J:$J,Results!$AC:$AC,G$2,Results!$E:$E,$A7)+SUMIFS(Results!$K:$K,Results!$AD:$AD,G$2,Results!$E:$E,$A7)+SUMIFS(Results!$L:$L,Results!$AE:$AE,G$2,Results!$E:$E,$A7)+SUMIFS(Results!$M:$M,Results!$AF:$AF,G$2,Results!$E:$E,$A7))/(COUNTIFS(Results!$AB:$AB,G$2,Results!$E:$E,$A7)+COUNTIFS(Results!$AC:$AC,G$2,Results!$E:$E,$A7)+COUNTIFS(Results!$AD:$AD,G$2,Results!$E:$E,$A7)+COUNTIFS(Results!$AE:$AE,G$2,Results!$E:$E,$A7)+COUNTIFS(Results!$AF:$AF,G$2,Results!$E:$E,$A7)),2)*100,"%"),"")</f>
        <v>(6) - 17%</v>
      </c>
      <c r="H7" s="70" t="str">
        <f>IFERROR(CONCATENATE("(",(COUNTIFS(Results!$AB:$AB,H$2,Results!$E:$E,$A7)+COUNTIFS(Results!$AC:$AC,H$2,Results!$E:$E,$A7)+COUNTIFS(Results!$AD:$AD,H$2,Results!$E:$E,$A7)+COUNTIFS(Results!$AE:$AE,H$2,Results!$E:$E,$A7)+COUNTIFS(Results!$AF:$AF,H$2,Results!$E:$E,$A7)),") - ",ROUND((SUMIFS(Results!$I:$I,Results!$AB:$AB,H$2,Results!$E:$E,$A7)+SUMIFS(Results!$J:$J,Results!$AC:$AC,H$2,Results!$E:$E,$A7)+SUMIFS(Results!$K:$K,Results!$AD:$AD,H$2,Results!$E:$E,$A7)+SUMIFS(Results!$L:$L,Results!$AE:$AE,H$2,Results!$E:$E,$A7)+SUMIFS(Results!$M:$M,Results!$AF:$AF,H$2,Results!$E:$E,$A7))/(COUNTIFS(Results!$AB:$AB,H$2,Results!$E:$E,$A7)+COUNTIFS(Results!$AC:$AC,H$2,Results!$E:$E,$A7)+COUNTIFS(Results!$AD:$AD,H$2,Results!$E:$E,$A7)+COUNTIFS(Results!$AE:$AE,H$2,Results!$E:$E,$A7)+COUNTIFS(Results!$AF:$AF,H$2,Results!$E:$E,$A7)),2)*100,"%"),"")</f>
        <v>(3) - 33%</v>
      </c>
      <c r="I7" s="70" t="str">
        <f>IFERROR(CONCATENATE("(",(COUNTIFS(Results!$AB:$AB,I$2,Results!$E:$E,$A7)+COUNTIFS(Results!$AC:$AC,I$2,Results!$E:$E,$A7)+COUNTIFS(Results!$AD:$AD,I$2,Results!$E:$E,$A7)+COUNTIFS(Results!$AE:$AE,I$2,Results!$E:$E,$A7)+COUNTIFS(Results!$AF:$AF,I$2,Results!$E:$E,$A7)),") - ",ROUND((SUMIFS(Results!$I:$I,Results!$AB:$AB,I$2,Results!$E:$E,$A7)+SUMIFS(Results!$J:$J,Results!$AC:$AC,I$2,Results!$E:$E,$A7)+SUMIFS(Results!$K:$K,Results!$AD:$AD,I$2,Results!$E:$E,$A7)+SUMIFS(Results!$L:$L,Results!$AE:$AE,I$2,Results!$E:$E,$A7)+SUMIFS(Results!$M:$M,Results!$AF:$AF,I$2,Results!$E:$E,$A7))/(COUNTIFS(Results!$AB:$AB,I$2,Results!$E:$E,$A7)+COUNTIFS(Results!$AC:$AC,I$2,Results!$E:$E,$A7)+COUNTIFS(Results!$AD:$AD,I$2,Results!$E:$E,$A7)+COUNTIFS(Results!$AE:$AE,I$2,Results!$E:$E,$A7)+COUNTIFS(Results!$AF:$AF,I$2,Results!$E:$E,$A7)),2)*100,"%"),"")</f>
        <v>(2) - 50%</v>
      </c>
      <c r="J7" s="70" t="str">
        <f>IFERROR(CONCATENATE("(",(COUNTIFS(Results!$AB:$AB,J$2,Results!$E:$E,$A7)+COUNTIFS(Results!$AC:$AC,J$2,Results!$E:$E,$A7)+COUNTIFS(Results!$AD:$AD,J$2,Results!$E:$E,$A7)+COUNTIFS(Results!$AE:$AE,J$2,Results!$E:$E,$A7)+COUNTIFS(Results!$AF:$AF,J$2,Results!$E:$E,$A7)),") - ",ROUND((SUMIFS(Results!$I:$I,Results!$AB:$AB,J$2,Results!$E:$E,$A7)+SUMIFS(Results!$J:$J,Results!$AC:$AC,J$2,Results!$E:$E,$A7)+SUMIFS(Results!$K:$K,Results!$AD:$AD,J$2,Results!$E:$E,$A7)+SUMIFS(Results!$L:$L,Results!$AE:$AE,J$2,Results!$E:$E,$A7)+SUMIFS(Results!$M:$M,Results!$AF:$AF,J$2,Results!$E:$E,$A7))/(COUNTIFS(Results!$AB:$AB,J$2,Results!$E:$E,$A7)+COUNTIFS(Results!$AC:$AC,J$2,Results!$E:$E,$A7)+COUNTIFS(Results!$AD:$AD,J$2,Results!$E:$E,$A7)+COUNTIFS(Results!$AE:$AE,J$2,Results!$E:$E,$A7)+COUNTIFS(Results!$AF:$AF,J$2,Results!$E:$E,$A7)),2)*100,"%"),"")</f>
        <v>(11) - 64%</v>
      </c>
      <c r="K7" s="70" t="str">
        <f>IFERROR(CONCATENATE("(",(COUNTIFS(Results!$AB:$AB,K$2,Results!$E:$E,$A7)+COUNTIFS(Results!$AC:$AC,K$2,Results!$E:$E,$A7)+COUNTIFS(Results!$AD:$AD,K$2,Results!$E:$E,$A7)+COUNTIFS(Results!$AE:$AE,K$2,Results!$E:$E,$A7)+COUNTIFS(Results!$AF:$AF,K$2,Results!$E:$E,$A7)),") - ",ROUND((SUMIFS(Results!$I:$I,Results!$AB:$AB,K$2,Results!$E:$E,$A7)+SUMIFS(Results!$J:$J,Results!$AC:$AC,K$2,Results!$E:$E,$A7)+SUMIFS(Results!$K:$K,Results!$AD:$AD,K$2,Results!$E:$E,$A7)+SUMIFS(Results!$L:$L,Results!$AE:$AE,K$2,Results!$E:$E,$A7)+SUMIFS(Results!$M:$M,Results!$AF:$AF,K$2,Results!$E:$E,$A7))/(COUNTIFS(Results!$AB:$AB,K$2,Results!$E:$E,$A7)+COUNTIFS(Results!$AC:$AC,K$2,Results!$E:$E,$A7)+COUNTIFS(Results!$AD:$AD,K$2,Results!$E:$E,$A7)+COUNTIFS(Results!$AE:$AE,K$2,Results!$E:$E,$A7)+COUNTIFS(Results!$AF:$AF,K$2,Results!$E:$E,$A7)),2)*100,"%"),"")</f>
        <v>(2) - 0%</v>
      </c>
      <c r="L7" s="70" t="str">
        <f>IFERROR(CONCATENATE("(",(COUNTIFS(Results!$AB:$AB,L$2,Results!$E:$E,$A7)+COUNTIFS(Results!$AC:$AC,L$2,Results!$E:$E,$A7)+COUNTIFS(Results!$AD:$AD,L$2,Results!$E:$E,$A7)+COUNTIFS(Results!$AE:$AE,L$2,Results!$E:$E,$A7)+COUNTIFS(Results!$AF:$AF,L$2,Results!$E:$E,$A7)),") - ",ROUND((SUMIFS(Results!$I:$I,Results!$AB:$AB,L$2,Results!$E:$E,$A7)+SUMIFS(Results!$J:$J,Results!$AC:$AC,L$2,Results!$E:$E,$A7)+SUMIFS(Results!$K:$K,Results!$AD:$AD,L$2,Results!$E:$E,$A7)+SUMIFS(Results!$L:$L,Results!$AE:$AE,L$2,Results!$E:$E,$A7)+SUMIFS(Results!$M:$M,Results!$AF:$AF,L$2,Results!$E:$E,$A7))/(COUNTIFS(Results!$AB:$AB,L$2,Results!$E:$E,$A7)+COUNTIFS(Results!$AC:$AC,L$2,Results!$E:$E,$A7)+COUNTIFS(Results!$AD:$AD,L$2,Results!$E:$E,$A7)+COUNTIFS(Results!$AE:$AE,L$2,Results!$E:$E,$A7)+COUNTIFS(Results!$AF:$AF,L$2,Results!$E:$E,$A7)),2)*100,"%"),"")</f>
        <v>(9) - 33%</v>
      </c>
      <c r="M7" s="70" t="str">
        <f>IFERROR(CONCATENATE("(",(COUNTIFS(Results!$AB:$AB,M$2,Results!$E:$E,$A7)+COUNTIFS(Results!$AC:$AC,M$2,Results!$E:$E,$A7)+COUNTIFS(Results!$AD:$AD,M$2,Results!$E:$E,$A7)+COUNTIFS(Results!$AE:$AE,M$2,Results!$E:$E,$A7)+COUNTIFS(Results!$AF:$AF,M$2,Results!$E:$E,$A7)),") - ",ROUND((SUMIFS(Results!$I:$I,Results!$AB:$AB,M$2,Results!$E:$E,$A7)+SUMIFS(Results!$J:$J,Results!$AC:$AC,M$2,Results!$E:$E,$A7)+SUMIFS(Results!$K:$K,Results!$AD:$AD,M$2,Results!$E:$E,$A7)+SUMIFS(Results!$L:$L,Results!$AE:$AE,M$2,Results!$E:$E,$A7)+SUMIFS(Results!$M:$M,Results!$AF:$AF,M$2,Results!$E:$E,$A7))/(COUNTIFS(Results!$AB:$AB,M$2,Results!$E:$E,$A7)+COUNTIFS(Results!$AC:$AC,M$2,Results!$E:$E,$A7)+COUNTIFS(Results!$AD:$AD,M$2,Results!$E:$E,$A7)+COUNTIFS(Results!$AE:$AE,M$2,Results!$E:$E,$A7)+COUNTIFS(Results!$AF:$AF,M$2,Results!$E:$E,$A7)),2)*100,"%"),"")</f>
        <v>(7) - 57%</v>
      </c>
    </row>
    <row r="8" spans="1:14" s="71" customFormat="1" ht="31.2" customHeight="1" x14ac:dyDescent="0.3">
      <c r="A8" s="72" t="s">
        <v>56</v>
      </c>
      <c r="B8" s="73" t="str">
        <f>IFERROR(CONCATENATE("(",(COUNTIFS(Results!$AB:$AB,B$2,Results!$E:$E,$A8)+COUNTIFS(Results!$AC:$AC,B$2,Results!$E:$E,$A8)+COUNTIFS(Results!$AD:$AD,B$2,Results!$E:$E,$A8)+COUNTIFS(Results!$AE:$AE,B$2,Results!$E:$E,$A8)+COUNTIFS(Results!$AF:$AF,B$2,Results!$E:$E,$A8)),") - ",ROUND((SUMIFS(Results!$I:$I,Results!$AB:$AB,B$2,Results!$E:$E,$A8)+SUMIFS(Results!$J:$J,Results!$AC:$AC,B$2,Results!$E:$E,$A8)+SUMIFS(Results!$K:$K,Results!$AD:$AD,B$2,Results!$E:$E,$A8)+SUMIFS(Results!$L:$L,Results!$AE:$AE,B$2,Results!$E:$E,$A8)+SUMIFS(Results!$M:$M,Results!$AF:$AF,B$2,Results!$E:$E,$A8))/(COUNTIFS(Results!$AB:$AB,B$2,Results!$E:$E,$A8)+COUNTIFS(Results!$AC:$AC,B$2,Results!$E:$E,$A8)+COUNTIFS(Results!$AD:$AD,B$2,Results!$E:$E,$A8)+COUNTIFS(Results!$AE:$AE,B$2,Results!$E:$E,$A8)+COUNTIFS(Results!$AF:$AF,B$2,Results!$E:$E,$A8)),2)*100,"%"),"")</f>
        <v>(7) - 86%</v>
      </c>
      <c r="C8" s="73" t="str">
        <f>IFERROR(CONCATENATE("(",(COUNTIFS(Results!$AB:$AB,C$2,Results!$E:$E,$A8)+COUNTIFS(Results!$AC:$AC,C$2,Results!$E:$E,$A8)+COUNTIFS(Results!$AD:$AD,C$2,Results!$E:$E,$A8)+COUNTIFS(Results!$AE:$AE,C$2,Results!$E:$E,$A8)+COUNTIFS(Results!$AF:$AF,C$2,Results!$E:$E,$A8)),") - ",ROUND((SUMIFS(Results!$I:$I,Results!$AB:$AB,C$2,Results!$E:$E,$A8)+SUMIFS(Results!$J:$J,Results!$AC:$AC,C$2,Results!$E:$E,$A8)+SUMIFS(Results!$K:$K,Results!$AD:$AD,C$2,Results!$E:$E,$A8)+SUMIFS(Results!$L:$L,Results!$AE:$AE,C$2,Results!$E:$E,$A8)+SUMIFS(Results!$M:$M,Results!$AF:$AF,C$2,Results!$E:$E,$A8))/(COUNTIFS(Results!$AB:$AB,C$2,Results!$E:$E,$A8)+COUNTIFS(Results!$AC:$AC,C$2,Results!$E:$E,$A8)+COUNTIFS(Results!$AD:$AD,C$2,Results!$E:$E,$A8)+COUNTIFS(Results!$AE:$AE,C$2,Results!$E:$E,$A8)+COUNTIFS(Results!$AF:$AF,C$2,Results!$E:$E,$A8)),2)*100,"%"),"")</f>
        <v>(2) - 0%</v>
      </c>
      <c r="D8" s="73" t="str">
        <f>IFERROR(CONCATENATE("(",(COUNTIFS(Results!$AB:$AB,D$2,Results!$E:$E,$A8)+COUNTIFS(Results!$AC:$AC,D$2,Results!$E:$E,$A8)+COUNTIFS(Results!$AD:$AD,D$2,Results!$E:$E,$A8)+COUNTIFS(Results!$AE:$AE,D$2,Results!$E:$E,$A8)+COUNTIFS(Results!$AF:$AF,D$2,Results!$E:$E,$A8)),") - ",ROUND((SUMIFS(Results!$I:$I,Results!$AB:$AB,D$2,Results!$E:$E,$A8)+SUMIFS(Results!$J:$J,Results!$AC:$AC,D$2,Results!$E:$E,$A8)+SUMIFS(Results!$K:$K,Results!$AD:$AD,D$2,Results!$E:$E,$A8)+SUMIFS(Results!$L:$L,Results!$AE:$AE,D$2,Results!$E:$E,$A8)+SUMIFS(Results!$M:$M,Results!$AF:$AF,D$2,Results!$E:$E,$A8))/(COUNTIFS(Results!$AB:$AB,D$2,Results!$E:$E,$A8)+COUNTIFS(Results!$AC:$AC,D$2,Results!$E:$E,$A8)+COUNTIFS(Results!$AD:$AD,D$2,Results!$E:$E,$A8)+COUNTIFS(Results!$AE:$AE,D$2,Results!$E:$E,$A8)+COUNTIFS(Results!$AF:$AF,D$2,Results!$E:$E,$A8)),2)*100,"%"),"")</f>
        <v>(8) - 25%</v>
      </c>
      <c r="E8" s="73" t="str">
        <f>IFERROR(CONCATENATE("(",(COUNTIFS(Results!$AB:$AB,E$2,Results!$E:$E,$A8)+COUNTIFS(Results!$AC:$AC,E$2,Results!$E:$E,$A8)+COUNTIFS(Results!$AD:$AD,E$2,Results!$E:$E,$A8)+COUNTIFS(Results!$AE:$AE,E$2,Results!$E:$E,$A8)+COUNTIFS(Results!$AF:$AF,E$2,Results!$E:$E,$A8)),") - ",ROUND((SUMIFS(Results!$I:$I,Results!$AB:$AB,E$2,Results!$E:$E,$A8)+SUMIFS(Results!$J:$J,Results!$AC:$AC,E$2,Results!$E:$E,$A8)+SUMIFS(Results!$K:$K,Results!$AD:$AD,E$2,Results!$E:$E,$A8)+SUMIFS(Results!$L:$L,Results!$AE:$AE,E$2,Results!$E:$E,$A8)+SUMIFS(Results!$M:$M,Results!$AF:$AF,E$2,Results!$E:$E,$A8))/(COUNTIFS(Results!$AB:$AB,E$2,Results!$E:$E,$A8)+COUNTIFS(Results!$AC:$AC,E$2,Results!$E:$E,$A8)+COUNTIFS(Results!$AD:$AD,E$2,Results!$E:$E,$A8)+COUNTIFS(Results!$AE:$AE,E$2,Results!$E:$E,$A8)+COUNTIFS(Results!$AF:$AF,E$2,Results!$E:$E,$A8)),2)*100,"%"),"")</f>
        <v>(4) - 75%</v>
      </c>
      <c r="F8" s="73" t="str">
        <f>IFERROR(CONCATENATE("(",(COUNTIFS(Results!$AB:$AB,F$2,Results!$E:$E,$A8)+COUNTIFS(Results!$AC:$AC,F$2,Results!$E:$E,$A8)+COUNTIFS(Results!$AD:$AD,F$2,Results!$E:$E,$A8)+COUNTIFS(Results!$AE:$AE,F$2,Results!$E:$E,$A8)+COUNTIFS(Results!$AF:$AF,F$2,Results!$E:$E,$A8)),") - ",ROUND((SUMIFS(Results!$I:$I,Results!$AB:$AB,F$2,Results!$E:$E,$A8)+SUMIFS(Results!$J:$J,Results!$AC:$AC,F$2,Results!$E:$E,$A8)+SUMIFS(Results!$K:$K,Results!$AD:$AD,F$2,Results!$E:$E,$A8)+SUMIFS(Results!$L:$L,Results!$AE:$AE,F$2,Results!$E:$E,$A8)+SUMIFS(Results!$M:$M,Results!$AF:$AF,F$2,Results!$E:$E,$A8))/(COUNTIFS(Results!$AB:$AB,F$2,Results!$E:$E,$A8)+COUNTIFS(Results!$AC:$AC,F$2,Results!$E:$E,$A8)+COUNTIFS(Results!$AD:$AD,F$2,Results!$E:$E,$A8)+COUNTIFS(Results!$AE:$AE,F$2,Results!$E:$E,$A8)+COUNTIFS(Results!$AF:$AF,F$2,Results!$E:$E,$A8)),2)*100,"%"),"")</f>
        <v>(8) - 50%</v>
      </c>
      <c r="G8" s="73" t="str">
        <f>IFERROR(CONCATENATE("(",(COUNTIFS(Results!$AB:$AB,G$2,Results!$E:$E,$A8)+COUNTIFS(Results!$AC:$AC,G$2,Results!$E:$E,$A8)+COUNTIFS(Results!$AD:$AD,G$2,Results!$E:$E,$A8)+COUNTIFS(Results!$AE:$AE,G$2,Results!$E:$E,$A8)+COUNTIFS(Results!$AF:$AF,G$2,Results!$E:$E,$A8)),") - ",ROUND((SUMIFS(Results!$I:$I,Results!$AB:$AB,G$2,Results!$E:$E,$A8)+SUMIFS(Results!$J:$J,Results!$AC:$AC,G$2,Results!$E:$E,$A8)+SUMIFS(Results!$K:$K,Results!$AD:$AD,G$2,Results!$E:$E,$A8)+SUMIFS(Results!$L:$L,Results!$AE:$AE,G$2,Results!$E:$E,$A8)+SUMIFS(Results!$M:$M,Results!$AF:$AF,G$2,Results!$E:$E,$A8))/(COUNTIFS(Results!$AB:$AB,G$2,Results!$E:$E,$A8)+COUNTIFS(Results!$AC:$AC,G$2,Results!$E:$E,$A8)+COUNTIFS(Results!$AD:$AD,G$2,Results!$E:$E,$A8)+COUNTIFS(Results!$AE:$AE,G$2,Results!$E:$E,$A8)+COUNTIFS(Results!$AF:$AF,G$2,Results!$E:$E,$A8)),2)*100,"%"),"")</f>
        <v>(4) - 75%</v>
      </c>
      <c r="H8" s="73" t="str">
        <f>IFERROR(CONCATENATE("(",(COUNTIFS(Results!$AB:$AB,H$2,Results!$E:$E,$A8)+COUNTIFS(Results!$AC:$AC,H$2,Results!$E:$E,$A8)+COUNTIFS(Results!$AD:$AD,H$2,Results!$E:$E,$A8)+COUNTIFS(Results!$AE:$AE,H$2,Results!$E:$E,$A8)+COUNTIFS(Results!$AF:$AF,H$2,Results!$E:$E,$A8)),") - ",ROUND((SUMIFS(Results!$I:$I,Results!$AB:$AB,H$2,Results!$E:$E,$A8)+SUMIFS(Results!$J:$J,Results!$AC:$AC,H$2,Results!$E:$E,$A8)+SUMIFS(Results!$K:$K,Results!$AD:$AD,H$2,Results!$E:$E,$A8)+SUMIFS(Results!$L:$L,Results!$AE:$AE,H$2,Results!$E:$E,$A8)+SUMIFS(Results!$M:$M,Results!$AF:$AF,H$2,Results!$E:$E,$A8))/(COUNTIFS(Results!$AB:$AB,H$2,Results!$E:$E,$A8)+COUNTIFS(Results!$AC:$AC,H$2,Results!$E:$E,$A8)+COUNTIFS(Results!$AD:$AD,H$2,Results!$E:$E,$A8)+COUNTIFS(Results!$AE:$AE,H$2,Results!$E:$E,$A8)+COUNTIFS(Results!$AF:$AF,H$2,Results!$E:$E,$A8)),2)*100,"%"),"")</f>
        <v>(1) - 100%</v>
      </c>
      <c r="I8" s="73" t="str">
        <f>IFERROR(CONCATENATE("(",(COUNTIFS(Results!$AB:$AB,I$2,Results!$E:$E,$A8)+COUNTIFS(Results!$AC:$AC,I$2,Results!$E:$E,$A8)+COUNTIFS(Results!$AD:$AD,I$2,Results!$E:$E,$A8)+COUNTIFS(Results!$AE:$AE,I$2,Results!$E:$E,$A8)+COUNTIFS(Results!$AF:$AF,I$2,Results!$E:$E,$A8)),") - ",ROUND((SUMIFS(Results!$I:$I,Results!$AB:$AB,I$2,Results!$E:$E,$A8)+SUMIFS(Results!$J:$J,Results!$AC:$AC,I$2,Results!$E:$E,$A8)+SUMIFS(Results!$K:$K,Results!$AD:$AD,I$2,Results!$E:$E,$A8)+SUMIFS(Results!$L:$L,Results!$AE:$AE,I$2,Results!$E:$E,$A8)+SUMIFS(Results!$M:$M,Results!$AF:$AF,I$2,Results!$E:$E,$A8))/(COUNTIFS(Results!$AB:$AB,I$2,Results!$E:$E,$A8)+COUNTIFS(Results!$AC:$AC,I$2,Results!$E:$E,$A8)+COUNTIFS(Results!$AD:$AD,I$2,Results!$E:$E,$A8)+COUNTIFS(Results!$AE:$AE,I$2,Results!$E:$E,$A8)+COUNTIFS(Results!$AF:$AF,I$2,Results!$E:$E,$A8)),2)*100,"%"),"")</f>
        <v>(1) - 0%</v>
      </c>
      <c r="J8" s="73" t="str">
        <f>IFERROR(CONCATENATE("(",(COUNTIFS(Results!$AB:$AB,J$2,Results!$E:$E,$A8)+COUNTIFS(Results!$AC:$AC,J$2,Results!$E:$E,$A8)+COUNTIFS(Results!$AD:$AD,J$2,Results!$E:$E,$A8)+COUNTIFS(Results!$AE:$AE,J$2,Results!$E:$E,$A8)+COUNTIFS(Results!$AF:$AF,J$2,Results!$E:$E,$A8)),") - ",ROUND((SUMIFS(Results!$I:$I,Results!$AB:$AB,J$2,Results!$E:$E,$A8)+SUMIFS(Results!$J:$J,Results!$AC:$AC,J$2,Results!$E:$E,$A8)+SUMIFS(Results!$K:$K,Results!$AD:$AD,J$2,Results!$E:$E,$A8)+SUMIFS(Results!$L:$L,Results!$AE:$AE,J$2,Results!$E:$E,$A8)+SUMIFS(Results!$M:$M,Results!$AF:$AF,J$2,Results!$E:$E,$A8))/(COUNTIFS(Results!$AB:$AB,J$2,Results!$E:$E,$A8)+COUNTIFS(Results!$AC:$AC,J$2,Results!$E:$E,$A8)+COUNTIFS(Results!$AD:$AD,J$2,Results!$E:$E,$A8)+COUNTIFS(Results!$AE:$AE,J$2,Results!$E:$E,$A8)+COUNTIFS(Results!$AF:$AF,J$2,Results!$E:$E,$A8)),2)*100,"%"),"")</f>
        <v>(6) - 50%</v>
      </c>
      <c r="K8" s="73" t="str">
        <f>IFERROR(CONCATENATE("(",(COUNTIFS(Results!$AB:$AB,K$2,Results!$E:$E,$A8)+COUNTIFS(Results!$AC:$AC,K$2,Results!$E:$E,$A8)+COUNTIFS(Results!$AD:$AD,K$2,Results!$E:$E,$A8)+COUNTIFS(Results!$AE:$AE,K$2,Results!$E:$E,$A8)+COUNTIFS(Results!$AF:$AF,K$2,Results!$E:$E,$A8)),") - ",ROUND((SUMIFS(Results!$I:$I,Results!$AB:$AB,K$2,Results!$E:$E,$A8)+SUMIFS(Results!$J:$J,Results!$AC:$AC,K$2,Results!$E:$E,$A8)+SUMIFS(Results!$K:$K,Results!$AD:$AD,K$2,Results!$E:$E,$A8)+SUMIFS(Results!$L:$L,Results!$AE:$AE,K$2,Results!$E:$E,$A8)+SUMIFS(Results!$M:$M,Results!$AF:$AF,K$2,Results!$E:$E,$A8))/(COUNTIFS(Results!$AB:$AB,K$2,Results!$E:$E,$A8)+COUNTIFS(Results!$AC:$AC,K$2,Results!$E:$E,$A8)+COUNTIFS(Results!$AD:$AD,K$2,Results!$E:$E,$A8)+COUNTIFS(Results!$AE:$AE,K$2,Results!$E:$E,$A8)+COUNTIFS(Results!$AF:$AF,K$2,Results!$E:$E,$A8)),2)*100,"%"),"")</f>
        <v>(2) - 0%</v>
      </c>
      <c r="L8" s="73" t="str">
        <f>IFERROR(CONCATENATE("(",(COUNTIFS(Results!$AB:$AB,L$2,Results!$E:$E,$A8)+COUNTIFS(Results!$AC:$AC,L$2,Results!$E:$E,$A8)+COUNTIFS(Results!$AD:$AD,L$2,Results!$E:$E,$A8)+COUNTIFS(Results!$AE:$AE,L$2,Results!$E:$E,$A8)+COUNTIFS(Results!$AF:$AF,L$2,Results!$E:$E,$A8)),") - ",ROUND((SUMIFS(Results!$I:$I,Results!$AB:$AB,L$2,Results!$E:$E,$A8)+SUMIFS(Results!$J:$J,Results!$AC:$AC,L$2,Results!$E:$E,$A8)+SUMIFS(Results!$K:$K,Results!$AD:$AD,L$2,Results!$E:$E,$A8)+SUMIFS(Results!$L:$L,Results!$AE:$AE,L$2,Results!$E:$E,$A8)+SUMIFS(Results!$M:$M,Results!$AF:$AF,L$2,Results!$E:$E,$A8))/(COUNTIFS(Results!$AB:$AB,L$2,Results!$E:$E,$A8)+COUNTIFS(Results!$AC:$AC,L$2,Results!$E:$E,$A8)+COUNTIFS(Results!$AD:$AD,L$2,Results!$E:$E,$A8)+COUNTIFS(Results!$AE:$AE,L$2,Results!$E:$E,$A8)+COUNTIFS(Results!$AF:$AF,L$2,Results!$E:$E,$A8)),2)*100,"%"),"")</f>
        <v>(3) - 33%</v>
      </c>
      <c r="M8" s="73" t="str">
        <f>IFERROR(CONCATENATE("(",(COUNTIFS(Results!$AB:$AB,M$2,Results!$E:$E,$A8)+COUNTIFS(Results!$AC:$AC,M$2,Results!$E:$E,$A8)+COUNTIFS(Results!$AD:$AD,M$2,Results!$E:$E,$A8)+COUNTIFS(Results!$AE:$AE,M$2,Results!$E:$E,$A8)+COUNTIFS(Results!$AF:$AF,M$2,Results!$E:$E,$A8)),") - ",ROUND((SUMIFS(Results!$I:$I,Results!$AB:$AB,M$2,Results!$E:$E,$A8)+SUMIFS(Results!$J:$J,Results!$AC:$AC,M$2,Results!$E:$E,$A8)+SUMIFS(Results!$K:$K,Results!$AD:$AD,M$2,Results!$E:$E,$A8)+SUMIFS(Results!$L:$L,Results!$AE:$AE,M$2,Results!$E:$E,$A8)+SUMIFS(Results!$M:$M,Results!$AF:$AF,M$2,Results!$E:$E,$A8))/(COUNTIFS(Results!$AB:$AB,M$2,Results!$E:$E,$A8)+COUNTIFS(Results!$AC:$AC,M$2,Results!$E:$E,$A8)+COUNTIFS(Results!$AD:$AD,M$2,Results!$E:$E,$A8)+COUNTIFS(Results!$AE:$AE,M$2,Results!$E:$E,$A8)+COUNTIFS(Results!$AF:$AF,M$2,Results!$E:$E,$A8)),2)*100,"%"),"")</f>
        <v>(6) - 33%</v>
      </c>
    </row>
    <row r="9" spans="1:14" s="71" customFormat="1" ht="31.2" customHeight="1" x14ac:dyDescent="0.3">
      <c r="A9" s="69" t="s">
        <v>27</v>
      </c>
      <c r="B9" s="70" t="str">
        <f>IFERROR(CONCATENATE("(",(COUNTIFS(Results!$AB:$AB,B$2,Results!$E:$E,$A9)+COUNTIFS(Results!$AC:$AC,B$2,Results!$E:$E,$A9)+COUNTIFS(Results!$AD:$AD,B$2,Results!$E:$E,$A9)+COUNTIFS(Results!$AE:$AE,B$2,Results!$E:$E,$A9)+COUNTIFS(Results!$AF:$AF,B$2,Results!$E:$E,$A9)),") - ",ROUND((SUMIFS(Results!$I:$I,Results!$AB:$AB,B$2,Results!$E:$E,$A9)+SUMIFS(Results!$J:$J,Results!$AC:$AC,B$2,Results!$E:$E,$A9)+SUMIFS(Results!$K:$K,Results!$AD:$AD,B$2,Results!$E:$E,$A9)+SUMIFS(Results!$L:$L,Results!$AE:$AE,B$2,Results!$E:$E,$A9)+SUMIFS(Results!$M:$M,Results!$AF:$AF,B$2,Results!$E:$E,$A9))/(COUNTIFS(Results!$AB:$AB,B$2,Results!$E:$E,$A9)+COUNTIFS(Results!$AC:$AC,B$2,Results!$E:$E,$A9)+COUNTIFS(Results!$AD:$AD,B$2,Results!$E:$E,$A9)+COUNTIFS(Results!$AE:$AE,B$2,Results!$E:$E,$A9)+COUNTIFS(Results!$AF:$AF,B$2,Results!$E:$E,$A9)),2)*100,"%"),"")</f>
        <v>(8) - 50%</v>
      </c>
      <c r="C9" s="70" t="str">
        <f>IFERROR(CONCATENATE("(",(COUNTIFS(Results!$AB:$AB,C$2,Results!$E:$E,$A9)+COUNTIFS(Results!$AC:$AC,C$2,Results!$E:$E,$A9)+COUNTIFS(Results!$AD:$AD,C$2,Results!$E:$E,$A9)+COUNTIFS(Results!$AE:$AE,C$2,Results!$E:$E,$A9)+COUNTIFS(Results!$AF:$AF,C$2,Results!$E:$E,$A9)),") - ",ROUND((SUMIFS(Results!$I:$I,Results!$AB:$AB,C$2,Results!$E:$E,$A9)+SUMIFS(Results!$J:$J,Results!$AC:$AC,C$2,Results!$E:$E,$A9)+SUMIFS(Results!$K:$K,Results!$AD:$AD,C$2,Results!$E:$E,$A9)+SUMIFS(Results!$L:$L,Results!$AE:$AE,C$2,Results!$E:$E,$A9)+SUMIFS(Results!$M:$M,Results!$AF:$AF,C$2,Results!$E:$E,$A9))/(COUNTIFS(Results!$AB:$AB,C$2,Results!$E:$E,$A9)+COUNTIFS(Results!$AC:$AC,C$2,Results!$E:$E,$A9)+COUNTIFS(Results!$AD:$AD,C$2,Results!$E:$E,$A9)+COUNTIFS(Results!$AE:$AE,C$2,Results!$E:$E,$A9)+COUNTIFS(Results!$AF:$AF,C$2,Results!$E:$E,$A9)),2)*100,"%"),"")</f>
        <v>(3) - 33%</v>
      </c>
      <c r="D9" s="70" t="str">
        <f>IFERROR(CONCATENATE("(",(COUNTIFS(Results!$AB:$AB,D$2,Results!$E:$E,$A9)+COUNTIFS(Results!$AC:$AC,D$2,Results!$E:$E,$A9)+COUNTIFS(Results!$AD:$AD,D$2,Results!$E:$E,$A9)+COUNTIFS(Results!$AE:$AE,D$2,Results!$E:$E,$A9)+COUNTIFS(Results!$AF:$AF,D$2,Results!$E:$E,$A9)),") - ",ROUND((SUMIFS(Results!$I:$I,Results!$AB:$AB,D$2,Results!$E:$E,$A9)+SUMIFS(Results!$J:$J,Results!$AC:$AC,D$2,Results!$E:$E,$A9)+SUMIFS(Results!$K:$K,Results!$AD:$AD,D$2,Results!$E:$E,$A9)+SUMIFS(Results!$L:$L,Results!$AE:$AE,D$2,Results!$E:$E,$A9)+SUMIFS(Results!$M:$M,Results!$AF:$AF,D$2,Results!$E:$E,$A9))/(COUNTIFS(Results!$AB:$AB,D$2,Results!$E:$E,$A9)+COUNTIFS(Results!$AC:$AC,D$2,Results!$E:$E,$A9)+COUNTIFS(Results!$AD:$AD,D$2,Results!$E:$E,$A9)+COUNTIFS(Results!$AE:$AE,D$2,Results!$E:$E,$A9)+COUNTIFS(Results!$AF:$AF,D$2,Results!$E:$E,$A9)),2)*100,"%"),"")</f>
        <v>(11) - 45%</v>
      </c>
      <c r="E9" s="70" t="str">
        <f>IFERROR(CONCATENATE("(",(COUNTIFS(Results!$AB:$AB,E$2,Results!$E:$E,$A9)+COUNTIFS(Results!$AC:$AC,E$2,Results!$E:$E,$A9)+COUNTIFS(Results!$AD:$AD,E$2,Results!$E:$E,$A9)+COUNTIFS(Results!$AE:$AE,E$2,Results!$E:$E,$A9)+COUNTIFS(Results!$AF:$AF,E$2,Results!$E:$E,$A9)),") - ",ROUND((SUMIFS(Results!$I:$I,Results!$AB:$AB,E$2,Results!$E:$E,$A9)+SUMIFS(Results!$J:$J,Results!$AC:$AC,E$2,Results!$E:$E,$A9)+SUMIFS(Results!$K:$K,Results!$AD:$AD,E$2,Results!$E:$E,$A9)+SUMIFS(Results!$L:$L,Results!$AE:$AE,E$2,Results!$E:$E,$A9)+SUMIFS(Results!$M:$M,Results!$AF:$AF,E$2,Results!$E:$E,$A9))/(COUNTIFS(Results!$AB:$AB,E$2,Results!$E:$E,$A9)+COUNTIFS(Results!$AC:$AC,E$2,Results!$E:$E,$A9)+COUNTIFS(Results!$AD:$AD,E$2,Results!$E:$E,$A9)+COUNTIFS(Results!$AE:$AE,E$2,Results!$E:$E,$A9)+COUNTIFS(Results!$AF:$AF,E$2,Results!$E:$E,$A9)),2)*100,"%"),"")</f>
        <v>(8) - 63%</v>
      </c>
      <c r="F9" s="70" t="str">
        <f>IFERROR(CONCATENATE("(",(COUNTIFS(Results!$AB:$AB,F$2,Results!$E:$E,$A9)+COUNTIFS(Results!$AC:$AC,F$2,Results!$E:$E,$A9)+COUNTIFS(Results!$AD:$AD,F$2,Results!$E:$E,$A9)+COUNTIFS(Results!$AE:$AE,F$2,Results!$E:$E,$A9)+COUNTIFS(Results!$AF:$AF,F$2,Results!$E:$E,$A9)),") - ",ROUND((SUMIFS(Results!$I:$I,Results!$AB:$AB,F$2,Results!$E:$E,$A9)+SUMIFS(Results!$J:$J,Results!$AC:$AC,F$2,Results!$E:$E,$A9)+SUMIFS(Results!$K:$K,Results!$AD:$AD,F$2,Results!$E:$E,$A9)+SUMIFS(Results!$L:$L,Results!$AE:$AE,F$2,Results!$E:$E,$A9)+SUMIFS(Results!$M:$M,Results!$AF:$AF,F$2,Results!$E:$E,$A9))/(COUNTIFS(Results!$AB:$AB,F$2,Results!$E:$E,$A9)+COUNTIFS(Results!$AC:$AC,F$2,Results!$E:$E,$A9)+COUNTIFS(Results!$AD:$AD,F$2,Results!$E:$E,$A9)+COUNTIFS(Results!$AE:$AE,F$2,Results!$E:$E,$A9)+COUNTIFS(Results!$AF:$AF,F$2,Results!$E:$E,$A9)),2)*100,"%"),"")</f>
        <v>(17) - 53%</v>
      </c>
      <c r="G9" s="70" t="str">
        <f>IFERROR(CONCATENATE("(",(COUNTIFS(Results!$AB:$AB,G$2,Results!$E:$E,$A9)+COUNTIFS(Results!$AC:$AC,G$2,Results!$E:$E,$A9)+COUNTIFS(Results!$AD:$AD,G$2,Results!$E:$E,$A9)+COUNTIFS(Results!$AE:$AE,G$2,Results!$E:$E,$A9)+COUNTIFS(Results!$AF:$AF,G$2,Results!$E:$E,$A9)),") - ",ROUND((SUMIFS(Results!$I:$I,Results!$AB:$AB,G$2,Results!$E:$E,$A9)+SUMIFS(Results!$J:$J,Results!$AC:$AC,G$2,Results!$E:$E,$A9)+SUMIFS(Results!$K:$K,Results!$AD:$AD,G$2,Results!$E:$E,$A9)+SUMIFS(Results!$L:$L,Results!$AE:$AE,G$2,Results!$E:$E,$A9)+SUMIFS(Results!$M:$M,Results!$AF:$AF,G$2,Results!$E:$E,$A9))/(COUNTIFS(Results!$AB:$AB,G$2,Results!$E:$E,$A9)+COUNTIFS(Results!$AC:$AC,G$2,Results!$E:$E,$A9)+COUNTIFS(Results!$AD:$AD,G$2,Results!$E:$E,$A9)+COUNTIFS(Results!$AE:$AE,G$2,Results!$E:$E,$A9)+COUNTIFS(Results!$AF:$AF,G$2,Results!$E:$E,$A9)),2)*100,"%"),"")</f>
        <v>(8) - 38%</v>
      </c>
      <c r="H9" s="70" t="str">
        <f>IFERROR(CONCATENATE("(",(COUNTIFS(Results!$AB:$AB,H$2,Results!$E:$E,$A9)+COUNTIFS(Results!$AC:$AC,H$2,Results!$E:$E,$A9)+COUNTIFS(Results!$AD:$AD,H$2,Results!$E:$E,$A9)+COUNTIFS(Results!$AE:$AE,H$2,Results!$E:$E,$A9)+COUNTIFS(Results!$AF:$AF,H$2,Results!$E:$E,$A9)),") - ",ROUND((SUMIFS(Results!$I:$I,Results!$AB:$AB,H$2,Results!$E:$E,$A9)+SUMIFS(Results!$J:$J,Results!$AC:$AC,H$2,Results!$E:$E,$A9)+SUMIFS(Results!$K:$K,Results!$AD:$AD,H$2,Results!$E:$E,$A9)+SUMIFS(Results!$L:$L,Results!$AE:$AE,H$2,Results!$E:$E,$A9)+SUMIFS(Results!$M:$M,Results!$AF:$AF,H$2,Results!$E:$E,$A9))/(COUNTIFS(Results!$AB:$AB,H$2,Results!$E:$E,$A9)+COUNTIFS(Results!$AC:$AC,H$2,Results!$E:$E,$A9)+COUNTIFS(Results!$AD:$AD,H$2,Results!$E:$E,$A9)+COUNTIFS(Results!$AE:$AE,H$2,Results!$E:$E,$A9)+COUNTIFS(Results!$AF:$AF,H$2,Results!$E:$E,$A9)),2)*100,"%"),"")</f>
        <v>(5) - 40%</v>
      </c>
      <c r="I9" s="70" t="str">
        <f>IFERROR(CONCATENATE("(",(COUNTIFS(Results!$AB:$AB,I$2,Results!$E:$E,$A9)+COUNTIFS(Results!$AC:$AC,I$2,Results!$E:$E,$A9)+COUNTIFS(Results!$AD:$AD,I$2,Results!$E:$E,$A9)+COUNTIFS(Results!$AE:$AE,I$2,Results!$E:$E,$A9)+COUNTIFS(Results!$AF:$AF,I$2,Results!$E:$E,$A9)),") - ",ROUND((SUMIFS(Results!$I:$I,Results!$AB:$AB,I$2,Results!$E:$E,$A9)+SUMIFS(Results!$J:$J,Results!$AC:$AC,I$2,Results!$E:$E,$A9)+SUMIFS(Results!$K:$K,Results!$AD:$AD,I$2,Results!$E:$E,$A9)+SUMIFS(Results!$L:$L,Results!$AE:$AE,I$2,Results!$E:$E,$A9)+SUMIFS(Results!$M:$M,Results!$AF:$AF,I$2,Results!$E:$E,$A9))/(COUNTIFS(Results!$AB:$AB,I$2,Results!$E:$E,$A9)+COUNTIFS(Results!$AC:$AC,I$2,Results!$E:$E,$A9)+COUNTIFS(Results!$AD:$AD,I$2,Results!$E:$E,$A9)+COUNTIFS(Results!$AE:$AE,I$2,Results!$E:$E,$A9)+COUNTIFS(Results!$AF:$AF,I$2,Results!$E:$E,$A9)),2)*100,"%"),"")</f>
        <v>(8) - 50%</v>
      </c>
      <c r="J9" s="70" t="str">
        <f>IFERROR(CONCATENATE("(",(COUNTIFS(Results!$AB:$AB,J$2,Results!$E:$E,$A9)+COUNTIFS(Results!$AC:$AC,J$2,Results!$E:$E,$A9)+COUNTIFS(Results!$AD:$AD,J$2,Results!$E:$E,$A9)+COUNTIFS(Results!$AE:$AE,J$2,Results!$E:$E,$A9)+COUNTIFS(Results!$AF:$AF,J$2,Results!$E:$E,$A9)),") - ",ROUND((SUMIFS(Results!$I:$I,Results!$AB:$AB,J$2,Results!$E:$E,$A9)+SUMIFS(Results!$J:$J,Results!$AC:$AC,J$2,Results!$E:$E,$A9)+SUMIFS(Results!$K:$K,Results!$AD:$AD,J$2,Results!$E:$E,$A9)+SUMIFS(Results!$L:$L,Results!$AE:$AE,J$2,Results!$E:$E,$A9)+SUMIFS(Results!$M:$M,Results!$AF:$AF,J$2,Results!$E:$E,$A9))/(COUNTIFS(Results!$AB:$AB,J$2,Results!$E:$E,$A9)+COUNTIFS(Results!$AC:$AC,J$2,Results!$E:$E,$A9)+COUNTIFS(Results!$AD:$AD,J$2,Results!$E:$E,$A9)+COUNTIFS(Results!$AE:$AE,J$2,Results!$E:$E,$A9)+COUNTIFS(Results!$AF:$AF,J$2,Results!$E:$E,$A9)),2)*100,"%"),"")</f>
        <v>(12) - 25%</v>
      </c>
      <c r="K9" s="70" t="str">
        <f>IFERROR(CONCATENATE("(",(COUNTIFS(Results!$AB:$AB,K$2,Results!$E:$E,$A9)+COUNTIFS(Results!$AC:$AC,K$2,Results!$E:$E,$A9)+COUNTIFS(Results!$AD:$AD,K$2,Results!$E:$E,$A9)+COUNTIFS(Results!$AE:$AE,K$2,Results!$E:$E,$A9)+COUNTIFS(Results!$AF:$AF,K$2,Results!$E:$E,$A9)),") - ",ROUND((SUMIFS(Results!$I:$I,Results!$AB:$AB,K$2,Results!$E:$E,$A9)+SUMIFS(Results!$J:$J,Results!$AC:$AC,K$2,Results!$E:$E,$A9)+SUMIFS(Results!$K:$K,Results!$AD:$AD,K$2,Results!$E:$E,$A9)+SUMIFS(Results!$L:$L,Results!$AE:$AE,K$2,Results!$E:$E,$A9)+SUMIFS(Results!$M:$M,Results!$AF:$AF,K$2,Results!$E:$E,$A9))/(COUNTIFS(Results!$AB:$AB,K$2,Results!$E:$E,$A9)+COUNTIFS(Results!$AC:$AC,K$2,Results!$E:$E,$A9)+COUNTIFS(Results!$AD:$AD,K$2,Results!$E:$E,$A9)+COUNTIFS(Results!$AE:$AE,K$2,Results!$E:$E,$A9)+COUNTIFS(Results!$AF:$AF,K$2,Results!$E:$E,$A9)),2)*100,"%"),"")</f>
        <v>(8) - 44%</v>
      </c>
      <c r="L9" s="70" t="str">
        <f>IFERROR(CONCATENATE("(",(COUNTIFS(Results!$AB:$AB,L$2,Results!$E:$E,$A9)+COUNTIFS(Results!$AC:$AC,L$2,Results!$E:$E,$A9)+COUNTIFS(Results!$AD:$AD,L$2,Results!$E:$E,$A9)+COUNTIFS(Results!$AE:$AE,L$2,Results!$E:$E,$A9)+COUNTIFS(Results!$AF:$AF,L$2,Results!$E:$E,$A9)),") - ",ROUND((SUMIFS(Results!$I:$I,Results!$AB:$AB,L$2,Results!$E:$E,$A9)+SUMIFS(Results!$J:$J,Results!$AC:$AC,L$2,Results!$E:$E,$A9)+SUMIFS(Results!$K:$K,Results!$AD:$AD,L$2,Results!$E:$E,$A9)+SUMIFS(Results!$L:$L,Results!$AE:$AE,L$2,Results!$E:$E,$A9)+SUMIFS(Results!$M:$M,Results!$AF:$AF,L$2,Results!$E:$E,$A9))/(COUNTIFS(Results!$AB:$AB,L$2,Results!$E:$E,$A9)+COUNTIFS(Results!$AC:$AC,L$2,Results!$E:$E,$A9)+COUNTIFS(Results!$AD:$AD,L$2,Results!$E:$E,$A9)+COUNTIFS(Results!$AE:$AE,L$2,Results!$E:$E,$A9)+COUNTIFS(Results!$AF:$AF,L$2,Results!$E:$E,$A9)),2)*100,"%"),"")</f>
        <v>(6) - 67%</v>
      </c>
      <c r="M9" s="70" t="str">
        <f>IFERROR(CONCATENATE("(",(COUNTIFS(Results!$AB:$AB,M$2,Results!$E:$E,$A9)+COUNTIFS(Results!$AC:$AC,M$2,Results!$E:$E,$A9)+COUNTIFS(Results!$AD:$AD,M$2,Results!$E:$E,$A9)+COUNTIFS(Results!$AE:$AE,M$2,Results!$E:$E,$A9)+COUNTIFS(Results!$AF:$AF,M$2,Results!$E:$E,$A9)),") - ",ROUND((SUMIFS(Results!$I:$I,Results!$AB:$AB,M$2,Results!$E:$E,$A9)+SUMIFS(Results!$J:$J,Results!$AC:$AC,M$2,Results!$E:$E,$A9)+SUMIFS(Results!$K:$K,Results!$AD:$AD,M$2,Results!$E:$E,$A9)+SUMIFS(Results!$L:$L,Results!$AE:$AE,M$2,Results!$E:$E,$A9)+SUMIFS(Results!$M:$M,Results!$AF:$AF,M$2,Results!$E:$E,$A9))/(COUNTIFS(Results!$AB:$AB,M$2,Results!$E:$E,$A9)+COUNTIFS(Results!$AC:$AC,M$2,Results!$E:$E,$A9)+COUNTIFS(Results!$AD:$AD,M$2,Results!$E:$E,$A9)+COUNTIFS(Results!$AE:$AE,M$2,Results!$E:$E,$A9)+COUNTIFS(Results!$AF:$AF,M$2,Results!$E:$E,$A9)),2)*100,"%"),"")</f>
        <v>(11) - 73%</v>
      </c>
    </row>
    <row r="10" spans="1:14" s="71" customFormat="1" ht="31.2" customHeight="1" x14ac:dyDescent="0.3">
      <c r="A10" s="72" t="s">
        <v>30</v>
      </c>
      <c r="B10" s="73" t="str">
        <f>IFERROR(CONCATENATE("(",(COUNTIFS(Results!$AB:$AB,B$2,Results!$E:$E,$A10)+COUNTIFS(Results!$AC:$AC,B$2,Results!$E:$E,$A10)+COUNTIFS(Results!$AD:$AD,B$2,Results!$E:$E,$A10)+COUNTIFS(Results!$AE:$AE,B$2,Results!$E:$E,$A10)+COUNTIFS(Results!$AF:$AF,B$2,Results!$E:$E,$A10)),") - ",ROUND((SUMIFS(Results!$I:$I,Results!$AB:$AB,B$2,Results!$E:$E,$A10)+SUMIFS(Results!$J:$J,Results!$AC:$AC,B$2,Results!$E:$E,$A10)+SUMIFS(Results!$K:$K,Results!$AD:$AD,B$2,Results!$E:$E,$A10)+SUMIFS(Results!$L:$L,Results!$AE:$AE,B$2,Results!$E:$E,$A10)+SUMIFS(Results!$M:$M,Results!$AF:$AF,B$2,Results!$E:$E,$A10))/(COUNTIFS(Results!$AB:$AB,B$2,Results!$E:$E,$A10)+COUNTIFS(Results!$AC:$AC,B$2,Results!$E:$E,$A10)+COUNTIFS(Results!$AD:$AD,B$2,Results!$E:$E,$A10)+COUNTIFS(Results!$AE:$AE,B$2,Results!$E:$E,$A10)+COUNTIFS(Results!$AF:$AF,B$2,Results!$E:$E,$A10)),2)*100,"%"),"")</f>
        <v>(2) - 0%</v>
      </c>
      <c r="C10" s="73" t="str">
        <f>IFERROR(CONCATENATE("(",(COUNTIFS(Results!$AB:$AB,C$2,Results!$E:$E,$A10)+COUNTIFS(Results!$AC:$AC,C$2,Results!$E:$E,$A10)+COUNTIFS(Results!$AD:$AD,C$2,Results!$E:$E,$A10)+COUNTIFS(Results!$AE:$AE,C$2,Results!$E:$E,$A10)+COUNTIFS(Results!$AF:$AF,C$2,Results!$E:$E,$A10)),") - ",ROUND((SUMIFS(Results!$I:$I,Results!$AB:$AB,C$2,Results!$E:$E,$A10)+SUMIFS(Results!$J:$J,Results!$AC:$AC,C$2,Results!$E:$E,$A10)+SUMIFS(Results!$K:$K,Results!$AD:$AD,C$2,Results!$E:$E,$A10)+SUMIFS(Results!$L:$L,Results!$AE:$AE,C$2,Results!$E:$E,$A10)+SUMIFS(Results!$M:$M,Results!$AF:$AF,C$2,Results!$E:$E,$A10))/(COUNTIFS(Results!$AB:$AB,C$2,Results!$E:$E,$A10)+COUNTIFS(Results!$AC:$AC,C$2,Results!$E:$E,$A10)+COUNTIFS(Results!$AD:$AD,C$2,Results!$E:$E,$A10)+COUNTIFS(Results!$AE:$AE,C$2,Results!$E:$E,$A10)+COUNTIFS(Results!$AF:$AF,C$2,Results!$E:$E,$A10)),2)*100,"%"),"")</f>
        <v>(1) - 0%</v>
      </c>
      <c r="D10" s="73" t="str">
        <f>IFERROR(CONCATENATE("(",(COUNTIFS(Results!$AB:$AB,D$2,Results!$E:$E,$A10)+COUNTIFS(Results!$AC:$AC,D$2,Results!$E:$E,$A10)+COUNTIFS(Results!$AD:$AD,D$2,Results!$E:$E,$A10)+COUNTIFS(Results!$AE:$AE,D$2,Results!$E:$E,$A10)+COUNTIFS(Results!$AF:$AF,D$2,Results!$E:$E,$A10)),") - ",ROUND((SUMIFS(Results!$I:$I,Results!$AB:$AB,D$2,Results!$E:$E,$A10)+SUMIFS(Results!$J:$J,Results!$AC:$AC,D$2,Results!$E:$E,$A10)+SUMIFS(Results!$K:$K,Results!$AD:$AD,D$2,Results!$E:$E,$A10)+SUMIFS(Results!$L:$L,Results!$AE:$AE,D$2,Results!$E:$E,$A10)+SUMIFS(Results!$M:$M,Results!$AF:$AF,D$2,Results!$E:$E,$A10))/(COUNTIFS(Results!$AB:$AB,D$2,Results!$E:$E,$A10)+COUNTIFS(Results!$AC:$AC,D$2,Results!$E:$E,$A10)+COUNTIFS(Results!$AD:$AD,D$2,Results!$E:$E,$A10)+COUNTIFS(Results!$AE:$AE,D$2,Results!$E:$E,$A10)+COUNTIFS(Results!$AF:$AF,D$2,Results!$E:$E,$A10)),2)*100,"%"),"")</f>
        <v>(1) - 0%</v>
      </c>
      <c r="E10" s="73" t="str">
        <f>IFERROR(CONCATENATE("(",(COUNTIFS(Results!$AB:$AB,E$2,Results!$E:$E,$A10)+COUNTIFS(Results!$AC:$AC,E$2,Results!$E:$E,$A10)+COUNTIFS(Results!$AD:$AD,E$2,Results!$E:$E,$A10)+COUNTIFS(Results!$AE:$AE,E$2,Results!$E:$E,$A10)+COUNTIFS(Results!$AF:$AF,E$2,Results!$E:$E,$A10)),") - ",ROUND((SUMIFS(Results!$I:$I,Results!$AB:$AB,E$2,Results!$E:$E,$A10)+SUMIFS(Results!$J:$J,Results!$AC:$AC,E$2,Results!$E:$E,$A10)+SUMIFS(Results!$K:$K,Results!$AD:$AD,E$2,Results!$E:$E,$A10)+SUMIFS(Results!$L:$L,Results!$AE:$AE,E$2,Results!$E:$E,$A10)+SUMIFS(Results!$M:$M,Results!$AF:$AF,E$2,Results!$E:$E,$A10))/(COUNTIFS(Results!$AB:$AB,E$2,Results!$E:$E,$A10)+COUNTIFS(Results!$AC:$AC,E$2,Results!$E:$E,$A10)+COUNTIFS(Results!$AD:$AD,E$2,Results!$E:$E,$A10)+COUNTIFS(Results!$AE:$AE,E$2,Results!$E:$E,$A10)+COUNTIFS(Results!$AF:$AF,E$2,Results!$E:$E,$A10)),2)*100,"%"),"")</f>
        <v>(4) - 50%</v>
      </c>
      <c r="F10" s="73" t="str">
        <f>IFERROR(CONCATENATE("(",(COUNTIFS(Results!$AB:$AB,F$2,Results!$E:$E,$A10)+COUNTIFS(Results!$AC:$AC,F$2,Results!$E:$E,$A10)+COUNTIFS(Results!$AD:$AD,F$2,Results!$E:$E,$A10)+COUNTIFS(Results!$AE:$AE,F$2,Results!$E:$E,$A10)+COUNTIFS(Results!$AF:$AF,F$2,Results!$E:$E,$A10)),") - ",ROUND((SUMIFS(Results!$I:$I,Results!$AB:$AB,F$2,Results!$E:$E,$A10)+SUMIFS(Results!$J:$J,Results!$AC:$AC,F$2,Results!$E:$E,$A10)+SUMIFS(Results!$K:$K,Results!$AD:$AD,F$2,Results!$E:$E,$A10)+SUMIFS(Results!$L:$L,Results!$AE:$AE,F$2,Results!$E:$E,$A10)+SUMIFS(Results!$M:$M,Results!$AF:$AF,F$2,Results!$E:$E,$A10))/(COUNTIFS(Results!$AB:$AB,F$2,Results!$E:$E,$A10)+COUNTIFS(Results!$AC:$AC,F$2,Results!$E:$E,$A10)+COUNTIFS(Results!$AD:$AD,F$2,Results!$E:$E,$A10)+COUNTIFS(Results!$AE:$AE,F$2,Results!$E:$E,$A10)+COUNTIFS(Results!$AF:$AF,F$2,Results!$E:$E,$A10)),2)*100,"%"),"")</f>
        <v>(3) - 67%</v>
      </c>
      <c r="G10" s="73" t="str">
        <f>IFERROR(CONCATENATE("(",(COUNTIFS(Results!$AB:$AB,G$2,Results!$E:$E,$A10)+COUNTIFS(Results!$AC:$AC,G$2,Results!$E:$E,$A10)+COUNTIFS(Results!$AD:$AD,G$2,Results!$E:$E,$A10)+COUNTIFS(Results!$AE:$AE,G$2,Results!$E:$E,$A10)+COUNTIFS(Results!$AF:$AF,G$2,Results!$E:$E,$A10)),") - ",ROUND((SUMIFS(Results!$I:$I,Results!$AB:$AB,G$2,Results!$E:$E,$A10)+SUMIFS(Results!$J:$J,Results!$AC:$AC,G$2,Results!$E:$E,$A10)+SUMIFS(Results!$K:$K,Results!$AD:$AD,G$2,Results!$E:$E,$A10)+SUMIFS(Results!$L:$L,Results!$AE:$AE,G$2,Results!$E:$E,$A10)+SUMIFS(Results!$M:$M,Results!$AF:$AF,G$2,Results!$E:$E,$A10))/(COUNTIFS(Results!$AB:$AB,G$2,Results!$E:$E,$A10)+COUNTIFS(Results!$AC:$AC,G$2,Results!$E:$E,$A10)+COUNTIFS(Results!$AD:$AD,G$2,Results!$E:$E,$A10)+COUNTIFS(Results!$AE:$AE,G$2,Results!$E:$E,$A10)+COUNTIFS(Results!$AF:$AF,G$2,Results!$E:$E,$A10)),2)*100,"%"),"")</f>
        <v>(4) - 75%</v>
      </c>
      <c r="H10" s="73" t="str">
        <f>IFERROR(CONCATENATE("(",(COUNTIFS(Results!$AB:$AB,H$2,Results!$E:$E,$A10)+COUNTIFS(Results!$AC:$AC,H$2,Results!$E:$E,$A10)+COUNTIFS(Results!$AD:$AD,H$2,Results!$E:$E,$A10)+COUNTIFS(Results!$AE:$AE,H$2,Results!$E:$E,$A10)+COUNTIFS(Results!$AF:$AF,H$2,Results!$E:$E,$A10)),") - ",ROUND((SUMIFS(Results!$I:$I,Results!$AB:$AB,H$2,Results!$E:$E,$A10)+SUMIFS(Results!$J:$J,Results!$AC:$AC,H$2,Results!$E:$E,$A10)+SUMIFS(Results!$K:$K,Results!$AD:$AD,H$2,Results!$E:$E,$A10)+SUMIFS(Results!$L:$L,Results!$AE:$AE,H$2,Results!$E:$E,$A10)+SUMIFS(Results!$M:$M,Results!$AF:$AF,H$2,Results!$E:$E,$A10))/(COUNTIFS(Results!$AB:$AB,H$2,Results!$E:$E,$A10)+COUNTIFS(Results!$AC:$AC,H$2,Results!$E:$E,$A10)+COUNTIFS(Results!$AD:$AD,H$2,Results!$E:$E,$A10)+COUNTIFS(Results!$AE:$AE,H$2,Results!$E:$E,$A10)+COUNTIFS(Results!$AF:$AF,H$2,Results!$E:$E,$A10)),2)*100,"%"),"")</f>
        <v>(3) - 0%</v>
      </c>
      <c r="I10" s="73" t="str">
        <f>IFERROR(CONCATENATE("(",(COUNTIFS(Results!$AB:$AB,I$2,Results!$E:$E,$A10)+COUNTIFS(Results!$AC:$AC,I$2,Results!$E:$E,$A10)+COUNTIFS(Results!$AD:$AD,I$2,Results!$E:$E,$A10)+COUNTIFS(Results!$AE:$AE,I$2,Results!$E:$E,$A10)+COUNTIFS(Results!$AF:$AF,I$2,Results!$E:$E,$A10)),") - ",ROUND((SUMIFS(Results!$I:$I,Results!$AB:$AB,I$2,Results!$E:$E,$A10)+SUMIFS(Results!$J:$J,Results!$AC:$AC,I$2,Results!$E:$E,$A10)+SUMIFS(Results!$K:$K,Results!$AD:$AD,I$2,Results!$E:$E,$A10)+SUMIFS(Results!$L:$L,Results!$AE:$AE,I$2,Results!$E:$E,$A10)+SUMIFS(Results!$M:$M,Results!$AF:$AF,I$2,Results!$E:$E,$A10))/(COUNTIFS(Results!$AB:$AB,I$2,Results!$E:$E,$A10)+COUNTIFS(Results!$AC:$AC,I$2,Results!$E:$E,$A10)+COUNTIFS(Results!$AD:$AD,I$2,Results!$E:$E,$A10)+COUNTIFS(Results!$AE:$AE,I$2,Results!$E:$E,$A10)+COUNTIFS(Results!$AF:$AF,I$2,Results!$E:$E,$A10)),2)*100,"%"),"")</f>
        <v>(4) - 50%</v>
      </c>
      <c r="J10" s="73" t="str">
        <f>IFERROR(CONCATENATE("(",(COUNTIFS(Results!$AB:$AB,J$2,Results!$E:$E,$A10)+COUNTIFS(Results!$AC:$AC,J$2,Results!$E:$E,$A10)+COUNTIFS(Results!$AD:$AD,J$2,Results!$E:$E,$A10)+COUNTIFS(Results!$AE:$AE,J$2,Results!$E:$E,$A10)+COUNTIFS(Results!$AF:$AF,J$2,Results!$E:$E,$A10)),") - ",ROUND((SUMIFS(Results!$I:$I,Results!$AB:$AB,J$2,Results!$E:$E,$A10)+SUMIFS(Results!$J:$J,Results!$AC:$AC,J$2,Results!$E:$E,$A10)+SUMIFS(Results!$K:$K,Results!$AD:$AD,J$2,Results!$E:$E,$A10)+SUMIFS(Results!$L:$L,Results!$AE:$AE,J$2,Results!$E:$E,$A10)+SUMIFS(Results!$M:$M,Results!$AF:$AF,J$2,Results!$E:$E,$A10))/(COUNTIFS(Results!$AB:$AB,J$2,Results!$E:$E,$A10)+COUNTIFS(Results!$AC:$AC,J$2,Results!$E:$E,$A10)+COUNTIFS(Results!$AD:$AD,J$2,Results!$E:$E,$A10)+COUNTIFS(Results!$AE:$AE,J$2,Results!$E:$E,$A10)+COUNTIFS(Results!$AF:$AF,J$2,Results!$E:$E,$A10)),2)*100,"%"),"")</f>
        <v>(2) - 50%</v>
      </c>
      <c r="K10" s="73" t="str">
        <f>IFERROR(CONCATENATE("(",(COUNTIFS(Results!$AB:$AB,K$2,Results!$E:$E,$A10)+COUNTIFS(Results!$AC:$AC,K$2,Results!$E:$E,$A10)+COUNTIFS(Results!$AD:$AD,K$2,Results!$E:$E,$A10)+COUNTIFS(Results!$AE:$AE,K$2,Results!$E:$E,$A10)+COUNTIFS(Results!$AF:$AF,K$2,Results!$E:$E,$A10)),") - ",ROUND((SUMIFS(Results!$I:$I,Results!$AB:$AB,K$2,Results!$E:$E,$A10)+SUMIFS(Results!$J:$J,Results!$AC:$AC,K$2,Results!$E:$E,$A10)+SUMIFS(Results!$K:$K,Results!$AD:$AD,K$2,Results!$E:$E,$A10)+SUMIFS(Results!$L:$L,Results!$AE:$AE,K$2,Results!$E:$E,$A10)+SUMIFS(Results!$M:$M,Results!$AF:$AF,K$2,Results!$E:$E,$A10))/(COUNTIFS(Results!$AB:$AB,K$2,Results!$E:$E,$A10)+COUNTIFS(Results!$AC:$AC,K$2,Results!$E:$E,$A10)+COUNTIFS(Results!$AD:$AD,K$2,Results!$E:$E,$A10)+COUNTIFS(Results!$AE:$AE,K$2,Results!$E:$E,$A10)+COUNTIFS(Results!$AF:$AF,K$2,Results!$E:$E,$A10)),2)*100,"%"),"")</f>
        <v>(4) - 100%</v>
      </c>
      <c r="L10" s="73" t="str">
        <f>IFERROR(CONCATENATE("(",(COUNTIFS(Results!$AB:$AB,L$2,Results!$E:$E,$A10)+COUNTIFS(Results!$AC:$AC,L$2,Results!$E:$E,$A10)+COUNTIFS(Results!$AD:$AD,L$2,Results!$E:$E,$A10)+COUNTIFS(Results!$AE:$AE,L$2,Results!$E:$E,$A10)+COUNTIFS(Results!$AF:$AF,L$2,Results!$E:$E,$A10)),") - ",ROUND((SUMIFS(Results!$I:$I,Results!$AB:$AB,L$2,Results!$E:$E,$A10)+SUMIFS(Results!$J:$J,Results!$AC:$AC,L$2,Results!$E:$E,$A10)+SUMIFS(Results!$K:$K,Results!$AD:$AD,L$2,Results!$E:$E,$A10)+SUMIFS(Results!$L:$L,Results!$AE:$AE,L$2,Results!$E:$E,$A10)+SUMIFS(Results!$M:$M,Results!$AF:$AF,L$2,Results!$E:$E,$A10))/(COUNTIFS(Results!$AB:$AB,L$2,Results!$E:$E,$A10)+COUNTIFS(Results!$AC:$AC,L$2,Results!$E:$E,$A10)+COUNTIFS(Results!$AD:$AD,L$2,Results!$E:$E,$A10)+COUNTIFS(Results!$AE:$AE,L$2,Results!$E:$E,$A10)+COUNTIFS(Results!$AF:$AF,L$2,Results!$E:$E,$A10)),2)*100,"%"),"")</f>
        <v>(5) - 60%</v>
      </c>
      <c r="M10" s="73" t="str">
        <f>IFERROR(CONCATENATE("(",(COUNTIFS(Results!$AB:$AB,M$2,Results!$E:$E,$A10)+COUNTIFS(Results!$AC:$AC,M$2,Results!$E:$E,$A10)+COUNTIFS(Results!$AD:$AD,M$2,Results!$E:$E,$A10)+COUNTIFS(Results!$AE:$AE,M$2,Results!$E:$E,$A10)+COUNTIFS(Results!$AF:$AF,M$2,Results!$E:$E,$A10)),") - ",ROUND((SUMIFS(Results!$I:$I,Results!$AB:$AB,M$2,Results!$E:$E,$A10)+SUMIFS(Results!$J:$J,Results!$AC:$AC,M$2,Results!$E:$E,$A10)+SUMIFS(Results!$K:$K,Results!$AD:$AD,M$2,Results!$E:$E,$A10)+SUMIFS(Results!$L:$L,Results!$AE:$AE,M$2,Results!$E:$E,$A10)+SUMIFS(Results!$M:$M,Results!$AF:$AF,M$2,Results!$E:$E,$A10))/(COUNTIFS(Results!$AB:$AB,M$2,Results!$E:$E,$A10)+COUNTIFS(Results!$AC:$AC,M$2,Results!$E:$E,$A10)+COUNTIFS(Results!$AD:$AD,M$2,Results!$E:$E,$A10)+COUNTIFS(Results!$AE:$AE,M$2,Results!$E:$E,$A10)+COUNTIFS(Results!$AF:$AF,M$2,Results!$E:$E,$A10)),2)*100,"%"),"")</f>
        <v>(1) - 100%</v>
      </c>
    </row>
    <row r="11" spans="1:14" s="71" customFormat="1" ht="31.2" customHeight="1" x14ac:dyDescent="0.3">
      <c r="A11" s="69" t="s">
        <v>25652</v>
      </c>
      <c r="B11" s="70" t="str">
        <f>IFERROR(CONCATENATE("(",(COUNTIFS(Results!$AB:$AB,B$2,Results!$E:$E,$A11)+COUNTIFS(Results!$AC:$AC,B$2,Results!$E:$E,$A11)+COUNTIFS(Results!$AD:$AD,B$2,Results!$E:$E,$A11)+COUNTIFS(Results!$AE:$AE,B$2,Results!$E:$E,$A11)+COUNTIFS(Results!$AF:$AF,B$2,Results!$E:$E,$A11)),") - ",ROUND((SUMIFS(Results!$I:$I,Results!$AB:$AB,B$2,Results!$E:$E,$A11)+SUMIFS(Results!$J:$J,Results!$AC:$AC,B$2,Results!$E:$E,$A11)+SUMIFS(Results!$K:$K,Results!$AD:$AD,B$2,Results!$E:$E,$A11)+SUMIFS(Results!$L:$L,Results!$AE:$AE,B$2,Results!$E:$E,$A11)+SUMIFS(Results!$M:$M,Results!$AF:$AF,B$2,Results!$E:$E,$A11))/(COUNTIFS(Results!$AB:$AB,B$2,Results!$E:$E,$A11)+COUNTIFS(Results!$AC:$AC,B$2,Results!$E:$E,$A11)+COUNTIFS(Results!$AD:$AD,B$2,Results!$E:$E,$A11)+COUNTIFS(Results!$AE:$AE,B$2,Results!$E:$E,$A11)+COUNTIFS(Results!$AF:$AF,B$2,Results!$E:$E,$A11)),2)*100,"%"),"")</f>
        <v>(2) - 50%</v>
      </c>
      <c r="C11" s="70" t="str">
        <f>IFERROR(CONCATENATE("(",(COUNTIFS(Results!$AB:$AB,C$2,Results!$E:$E,$A11)+COUNTIFS(Results!$AC:$AC,C$2,Results!$E:$E,$A11)+COUNTIFS(Results!$AD:$AD,C$2,Results!$E:$E,$A11)+COUNTIFS(Results!$AE:$AE,C$2,Results!$E:$E,$A11)+COUNTIFS(Results!$AF:$AF,C$2,Results!$E:$E,$A11)),") - ",ROUND((SUMIFS(Results!$I:$I,Results!$AB:$AB,C$2,Results!$E:$E,$A11)+SUMIFS(Results!$J:$J,Results!$AC:$AC,C$2,Results!$E:$E,$A11)+SUMIFS(Results!$K:$K,Results!$AD:$AD,C$2,Results!$E:$E,$A11)+SUMIFS(Results!$L:$L,Results!$AE:$AE,C$2,Results!$E:$E,$A11)+SUMIFS(Results!$M:$M,Results!$AF:$AF,C$2,Results!$E:$E,$A11))/(COUNTIFS(Results!$AB:$AB,C$2,Results!$E:$E,$A11)+COUNTIFS(Results!$AC:$AC,C$2,Results!$E:$E,$A11)+COUNTIFS(Results!$AD:$AD,C$2,Results!$E:$E,$A11)+COUNTIFS(Results!$AE:$AE,C$2,Results!$E:$E,$A11)+COUNTIFS(Results!$AF:$AF,C$2,Results!$E:$E,$A11)),2)*100,"%"),"")</f>
        <v/>
      </c>
      <c r="D11" s="70" t="str">
        <f>IFERROR(CONCATENATE("(",(COUNTIFS(Results!$AB:$AB,D$2,Results!$E:$E,$A11)+COUNTIFS(Results!$AC:$AC,D$2,Results!$E:$E,$A11)+COUNTIFS(Results!$AD:$AD,D$2,Results!$E:$E,$A11)+COUNTIFS(Results!$AE:$AE,D$2,Results!$E:$E,$A11)+COUNTIFS(Results!$AF:$AF,D$2,Results!$E:$E,$A11)),") - ",ROUND((SUMIFS(Results!$I:$I,Results!$AB:$AB,D$2,Results!$E:$E,$A11)+SUMIFS(Results!$J:$J,Results!$AC:$AC,D$2,Results!$E:$E,$A11)+SUMIFS(Results!$K:$K,Results!$AD:$AD,D$2,Results!$E:$E,$A11)+SUMIFS(Results!$L:$L,Results!$AE:$AE,D$2,Results!$E:$E,$A11)+SUMIFS(Results!$M:$M,Results!$AF:$AF,D$2,Results!$E:$E,$A11))/(COUNTIFS(Results!$AB:$AB,D$2,Results!$E:$E,$A11)+COUNTIFS(Results!$AC:$AC,D$2,Results!$E:$E,$A11)+COUNTIFS(Results!$AD:$AD,D$2,Results!$E:$E,$A11)+COUNTIFS(Results!$AE:$AE,D$2,Results!$E:$E,$A11)+COUNTIFS(Results!$AF:$AF,D$2,Results!$E:$E,$A11)),2)*100,"%"),"")</f>
        <v/>
      </c>
      <c r="E11" s="70" t="str">
        <f>IFERROR(CONCATENATE("(",(COUNTIFS(Results!$AB:$AB,E$2,Results!$E:$E,$A11)+COUNTIFS(Results!$AC:$AC,E$2,Results!$E:$E,$A11)+COUNTIFS(Results!$AD:$AD,E$2,Results!$E:$E,$A11)+COUNTIFS(Results!$AE:$AE,E$2,Results!$E:$E,$A11)+COUNTIFS(Results!$AF:$AF,E$2,Results!$E:$E,$A11)),") - ",ROUND((SUMIFS(Results!$I:$I,Results!$AB:$AB,E$2,Results!$E:$E,$A11)+SUMIFS(Results!$J:$J,Results!$AC:$AC,E$2,Results!$E:$E,$A11)+SUMIFS(Results!$K:$K,Results!$AD:$AD,E$2,Results!$E:$E,$A11)+SUMIFS(Results!$L:$L,Results!$AE:$AE,E$2,Results!$E:$E,$A11)+SUMIFS(Results!$M:$M,Results!$AF:$AF,E$2,Results!$E:$E,$A11))/(COUNTIFS(Results!$AB:$AB,E$2,Results!$E:$E,$A11)+COUNTIFS(Results!$AC:$AC,E$2,Results!$E:$E,$A11)+COUNTIFS(Results!$AD:$AD,E$2,Results!$E:$E,$A11)+COUNTIFS(Results!$AE:$AE,E$2,Results!$E:$E,$A11)+COUNTIFS(Results!$AF:$AF,E$2,Results!$E:$E,$A11)),2)*100,"%"),"")</f>
        <v>(4) - 75%</v>
      </c>
      <c r="F11" s="70" t="str">
        <f>IFERROR(CONCATENATE("(",(COUNTIFS(Results!$AB:$AB,F$2,Results!$E:$E,$A11)+COUNTIFS(Results!$AC:$AC,F$2,Results!$E:$E,$A11)+COUNTIFS(Results!$AD:$AD,F$2,Results!$E:$E,$A11)+COUNTIFS(Results!$AE:$AE,F$2,Results!$E:$E,$A11)+COUNTIFS(Results!$AF:$AF,F$2,Results!$E:$E,$A11)),") - ",ROUND((SUMIFS(Results!$I:$I,Results!$AB:$AB,F$2,Results!$E:$E,$A11)+SUMIFS(Results!$J:$J,Results!$AC:$AC,F$2,Results!$E:$E,$A11)+SUMIFS(Results!$K:$K,Results!$AD:$AD,F$2,Results!$E:$E,$A11)+SUMIFS(Results!$L:$L,Results!$AE:$AE,F$2,Results!$E:$E,$A11)+SUMIFS(Results!$M:$M,Results!$AF:$AF,F$2,Results!$E:$E,$A11))/(COUNTIFS(Results!$AB:$AB,F$2,Results!$E:$E,$A11)+COUNTIFS(Results!$AC:$AC,F$2,Results!$E:$E,$A11)+COUNTIFS(Results!$AD:$AD,F$2,Results!$E:$E,$A11)+COUNTIFS(Results!$AE:$AE,F$2,Results!$E:$E,$A11)+COUNTIFS(Results!$AF:$AF,F$2,Results!$E:$E,$A11)),2)*100,"%"),"")</f>
        <v>(3) - 0%</v>
      </c>
      <c r="G11" s="70" t="str">
        <f>IFERROR(CONCATENATE("(",(COUNTIFS(Results!$AB:$AB,G$2,Results!$E:$E,$A11)+COUNTIFS(Results!$AC:$AC,G$2,Results!$E:$E,$A11)+COUNTIFS(Results!$AD:$AD,G$2,Results!$E:$E,$A11)+COUNTIFS(Results!$AE:$AE,G$2,Results!$E:$E,$A11)+COUNTIFS(Results!$AF:$AF,G$2,Results!$E:$E,$A11)),") - ",ROUND((SUMIFS(Results!$I:$I,Results!$AB:$AB,G$2,Results!$E:$E,$A11)+SUMIFS(Results!$J:$J,Results!$AC:$AC,G$2,Results!$E:$E,$A11)+SUMIFS(Results!$K:$K,Results!$AD:$AD,G$2,Results!$E:$E,$A11)+SUMIFS(Results!$L:$L,Results!$AE:$AE,G$2,Results!$E:$E,$A11)+SUMIFS(Results!$M:$M,Results!$AF:$AF,G$2,Results!$E:$E,$A11))/(COUNTIFS(Results!$AB:$AB,G$2,Results!$E:$E,$A11)+COUNTIFS(Results!$AC:$AC,G$2,Results!$E:$E,$A11)+COUNTIFS(Results!$AD:$AD,G$2,Results!$E:$E,$A11)+COUNTIFS(Results!$AE:$AE,G$2,Results!$E:$E,$A11)+COUNTIFS(Results!$AF:$AF,G$2,Results!$E:$E,$A11)),2)*100,"%"),"")</f>
        <v>(3) - 67%</v>
      </c>
      <c r="H11" s="70" t="str">
        <f>IFERROR(CONCATENATE("(",(COUNTIFS(Results!$AB:$AB,H$2,Results!$E:$E,$A11)+COUNTIFS(Results!$AC:$AC,H$2,Results!$E:$E,$A11)+COUNTIFS(Results!$AD:$AD,H$2,Results!$E:$E,$A11)+COUNTIFS(Results!$AE:$AE,H$2,Results!$E:$E,$A11)+COUNTIFS(Results!$AF:$AF,H$2,Results!$E:$E,$A11)),") - ",ROUND((SUMIFS(Results!$I:$I,Results!$AB:$AB,H$2,Results!$E:$E,$A11)+SUMIFS(Results!$J:$J,Results!$AC:$AC,H$2,Results!$E:$E,$A11)+SUMIFS(Results!$K:$K,Results!$AD:$AD,H$2,Results!$E:$E,$A11)+SUMIFS(Results!$L:$L,Results!$AE:$AE,H$2,Results!$E:$E,$A11)+SUMIFS(Results!$M:$M,Results!$AF:$AF,H$2,Results!$E:$E,$A11))/(COUNTIFS(Results!$AB:$AB,H$2,Results!$E:$E,$A11)+COUNTIFS(Results!$AC:$AC,H$2,Results!$E:$E,$A11)+COUNTIFS(Results!$AD:$AD,H$2,Results!$E:$E,$A11)+COUNTIFS(Results!$AE:$AE,H$2,Results!$E:$E,$A11)+COUNTIFS(Results!$AF:$AF,H$2,Results!$E:$E,$A11)),2)*100,"%"),"")</f>
        <v>(1) - 0%</v>
      </c>
      <c r="I11" s="70" t="str">
        <f>IFERROR(CONCATENATE("(",(COUNTIFS(Results!$AB:$AB,I$2,Results!$E:$E,$A11)+COUNTIFS(Results!$AC:$AC,I$2,Results!$E:$E,$A11)+COUNTIFS(Results!$AD:$AD,I$2,Results!$E:$E,$A11)+COUNTIFS(Results!$AE:$AE,I$2,Results!$E:$E,$A11)+COUNTIFS(Results!$AF:$AF,I$2,Results!$E:$E,$A11)),") - ",ROUND((SUMIFS(Results!$I:$I,Results!$AB:$AB,I$2,Results!$E:$E,$A11)+SUMIFS(Results!$J:$J,Results!$AC:$AC,I$2,Results!$E:$E,$A11)+SUMIFS(Results!$K:$K,Results!$AD:$AD,I$2,Results!$E:$E,$A11)+SUMIFS(Results!$L:$L,Results!$AE:$AE,I$2,Results!$E:$E,$A11)+SUMIFS(Results!$M:$M,Results!$AF:$AF,I$2,Results!$E:$E,$A11))/(COUNTIFS(Results!$AB:$AB,I$2,Results!$E:$E,$A11)+COUNTIFS(Results!$AC:$AC,I$2,Results!$E:$E,$A11)+COUNTIFS(Results!$AD:$AD,I$2,Results!$E:$E,$A11)+COUNTIFS(Results!$AE:$AE,I$2,Results!$E:$E,$A11)+COUNTIFS(Results!$AF:$AF,I$2,Results!$E:$E,$A11)),2)*100,"%"),"")</f>
        <v>(3) - 33%</v>
      </c>
      <c r="J11" s="70" t="str">
        <f>IFERROR(CONCATENATE("(",(COUNTIFS(Results!$AB:$AB,J$2,Results!$E:$E,$A11)+COUNTIFS(Results!$AC:$AC,J$2,Results!$E:$E,$A11)+COUNTIFS(Results!$AD:$AD,J$2,Results!$E:$E,$A11)+COUNTIFS(Results!$AE:$AE,J$2,Results!$E:$E,$A11)+COUNTIFS(Results!$AF:$AF,J$2,Results!$E:$E,$A11)),") - ",ROUND((SUMIFS(Results!$I:$I,Results!$AB:$AB,J$2,Results!$E:$E,$A11)+SUMIFS(Results!$J:$J,Results!$AC:$AC,J$2,Results!$E:$E,$A11)+SUMIFS(Results!$K:$K,Results!$AD:$AD,J$2,Results!$E:$E,$A11)+SUMIFS(Results!$L:$L,Results!$AE:$AE,J$2,Results!$E:$E,$A11)+SUMIFS(Results!$M:$M,Results!$AF:$AF,J$2,Results!$E:$E,$A11))/(COUNTIFS(Results!$AB:$AB,J$2,Results!$E:$E,$A11)+COUNTIFS(Results!$AC:$AC,J$2,Results!$E:$E,$A11)+COUNTIFS(Results!$AD:$AD,J$2,Results!$E:$E,$A11)+COUNTIFS(Results!$AE:$AE,J$2,Results!$E:$E,$A11)+COUNTIFS(Results!$AF:$AF,J$2,Results!$E:$E,$A11)),2)*100,"%"),"")</f>
        <v>(1) - 0%</v>
      </c>
      <c r="K11" s="70" t="str">
        <f>IFERROR(CONCATENATE("(",(COUNTIFS(Results!$AB:$AB,K$2,Results!$E:$E,$A11)+COUNTIFS(Results!$AC:$AC,K$2,Results!$E:$E,$A11)+COUNTIFS(Results!$AD:$AD,K$2,Results!$E:$E,$A11)+COUNTIFS(Results!$AE:$AE,K$2,Results!$E:$E,$A11)+COUNTIFS(Results!$AF:$AF,K$2,Results!$E:$E,$A11)),") - ",ROUND((SUMIFS(Results!$I:$I,Results!$AB:$AB,K$2,Results!$E:$E,$A11)+SUMIFS(Results!$J:$J,Results!$AC:$AC,K$2,Results!$E:$E,$A11)+SUMIFS(Results!$K:$K,Results!$AD:$AD,K$2,Results!$E:$E,$A11)+SUMIFS(Results!$L:$L,Results!$AE:$AE,K$2,Results!$E:$E,$A11)+SUMIFS(Results!$M:$M,Results!$AF:$AF,K$2,Results!$E:$E,$A11))/(COUNTIFS(Results!$AB:$AB,K$2,Results!$E:$E,$A11)+COUNTIFS(Results!$AC:$AC,K$2,Results!$E:$E,$A11)+COUNTIFS(Results!$AD:$AD,K$2,Results!$E:$E,$A11)+COUNTIFS(Results!$AE:$AE,K$2,Results!$E:$E,$A11)+COUNTIFS(Results!$AF:$AF,K$2,Results!$E:$E,$A11)),2)*100,"%"),"")</f>
        <v>(3) - 33%</v>
      </c>
      <c r="L11" s="70" t="str">
        <f>IFERROR(CONCATENATE("(",(COUNTIFS(Results!$AB:$AB,L$2,Results!$E:$E,$A11)+COUNTIFS(Results!$AC:$AC,L$2,Results!$E:$E,$A11)+COUNTIFS(Results!$AD:$AD,L$2,Results!$E:$E,$A11)+COUNTIFS(Results!$AE:$AE,L$2,Results!$E:$E,$A11)+COUNTIFS(Results!$AF:$AF,L$2,Results!$E:$E,$A11)),") - ",ROUND((SUMIFS(Results!$I:$I,Results!$AB:$AB,L$2,Results!$E:$E,$A11)+SUMIFS(Results!$J:$J,Results!$AC:$AC,L$2,Results!$E:$E,$A11)+SUMIFS(Results!$K:$K,Results!$AD:$AD,L$2,Results!$E:$E,$A11)+SUMIFS(Results!$L:$L,Results!$AE:$AE,L$2,Results!$E:$E,$A11)+SUMIFS(Results!$M:$M,Results!$AF:$AF,L$2,Results!$E:$E,$A11))/(COUNTIFS(Results!$AB:$AB,L$2,Results!$E:$E,$A11)+COUNTIFS(Results!$AC:$AC,L$2,Results!$E:$E,$A11)+COUNTIFS(Results!$AD:$AD,L$2,Results!$E:$E,$A11)+COUNTIFS(Results!$AE:$AE,L$2,Results!$E:$E,$A11)+COUNTIFS(Results!$AF:$AF,L$2,Results!$E:$E,$A11)),2)*100,"%"),"")</f>
        <v>(2) - 100%</v>
      </c>
      <c r="M11" s="70" t="str">
        <f>IFERROR(CONCATENATE("(",(COUNTIFS(Results!$AB:$AB,M$2,Results!$E:$E,$A11)+COUNTIFS(Results!$AC:$AC,M$2,Results!$E:$E,$A11)+COUNTIFS(Results!$AD:$AD,M$2,Results!$E:$E,$A11)+COUNTIFS(Results!$AE:$AE,M$2,Results!$E:$E,$A11)+COUNTIFS(Results!$AF:$AF,M$2,Results!$E:$E,$A11)),") - ",ROUND((SUMIFS(Results!$I:$I,Results!$AB:$AB,M$2,Results!$E:$E,$A11)+SUMIFS(Results!$J:$J,Results!$AC:$AC,M$2,Results!$E:$E,$A11)+SUMIFS(Results!$K:$K,Results!$AD:$AD,M$2,Results!$E:$E,$A11)+SUMIFS(Results!$L:$L,Results!$AE:$AE,M$2,Results!$E:$E,$A11)+SUMIFS(Results!$M:$M,Results!$AF:$AF,M$2,Results!$E:$E,$A11))/(COUNTIFS(Results!$AB:$AB,M$2,Results!$E:$E,$A11)+COUNTIFS(Results!$AC:$AC,M$2,Results!$E:$E,$A11)+COUNTIFS(Results!$AD:$AD,M$2,Results!$E:$E,$A11)+COUNTIFS(Results!$AE:$AE,M$2,Results!$E:$E,$A11)+COUNTIFS(Results!$AF:$AF,M$2,Results!$E:$E,$A11)),2)*100,"%"),"")</f>
        <v>(2) - 0%</v>
      </c>
    </row>
    <row r="12" spans="1:14" s="71" customFormat="1" ht="31.2" customHeight="1" x14ac:dyDescent="0.3">
      <c r="A12" s="72" t="s">
        <v>25651</v>
      </c>
      <c r="B12" s="73" t="str">
        <f>IFERROR(CONCATENATE("(",(COUNTIFS(Results!$AB:$AB,B$2,Results!$E:$E,$A12)+COUNTIFS(Results!$AC:$AC,B$2,Results!$E:$E,$A12)+COUNTIFS(Results!$AD:$AD,B$2,Results!$E:$E,$A12)+COUNTIFS(Results!$AE:$AE,B$2,Results!$E:$E,$A12)+COUNTIFS(Results!$AF:$AF,B$2,Results!$E:$E,$A12)),") - ",ROUND((SUMIFS(Results!$I:$I,Results!$AB:$AB,B$2,Results!$E:$E,$A12)+SUMIFS(Results!$J:$J,Results!$AC:$AC,B$2,Results!$E:$E,$A12)+SUMIFS(Results!$K:$K,Results!$AD:$AD,B$2,Results!$E:$E,$A12)+SUMIFS(Results!$L:$L,Results!$AE:$AE,B$2,Results!$E:$E,$A12)+SUMIFS(Results!$M:$M,Results!$AF:$AF,B$2,Results!$E:$E,$A12))/(COUNTIFS(Results!$AB:$AB,B$2,Results!$E:$E,$A12)+COUNTIFS(Results!$AC:$AC,B$2,Results!$E:$E,$A12)+COUNTIFS(Results!$AD:$AD,B$2,Results!$E:$E,$A12)+COUNTIFS(Results!$AE:$AE,B$2,Results!$E:$E,$A12)+COUNTIFS(Results!$AF:$AF,B$2,Results!$E:$E,$A12)),2)*100,"%"),"")</f>
        <v>(7) - 57%</v>
      </c>
      <c r="C12" s="73" t="str">
        <f>IFERROR(CONCATENATE("(",(COUNTIFS(Results!$AB:$AB,C$2,Results!$E:$E,$A12)+COUNTIFS(Results!$AC:$AC,C$2,Results!$E:$E,$A12)+COUNTIFS(Results!$AD:$AD,C$2,Results!$E:$E,$A12)+COUNTIFS(Results!$AE:$AE,C$2,Results!$E:$E,$A12)+COUNTIFS(Results!$AF:$AF,C$2,Results!$E:$E,$A12)),") - ",ROUND((SUMIFS(Results!$I:$I,Results!$AB:$AB,C$2,Results!$E:$E,$A12)+SUMIFS(Results!$J:$J,Results!$AC:$AC,C$2,Results!$E:$E,$A12)+SUMIFS(Results!$K:$K,Results!$AD:$AD,C$2,Results!$E:$E,$A12)+SUMIFS(Results!$L:$L,Results!$AE:$AE,C$2,Results!$E:$E,$A12)+SUMIFS(Results!$M:$M,Results!$AF:$AF,C$2,Results!$E:$E,$A12))/(COUNTIFS(Results!$AB:$AB,C$2,Results!$E:$E,$A12)+COUNTIFS(Results!$AC:$AC,C$2,Results!$E:$E,$A12)+COUNTIFS(Results!$AD:$AD,C$2,Results!$E:$E,$A12)+COUNTIFS(Results!$AE:$AE,C$2,Results!$E:$E,$A12)+COUNTIFS(Results!$AF:$AF,C$2,Results!$E:$E,$A12)),2)*100,"%"),"")</f>
        <v>(2) - 100%</v>
      </c>
      <c r="D12" s="73" t="str">
        <f>IFERROR(CONCATENATE("(",(COUNTIFS(Results!$AB:$AB,D$2,Results!$E:$E,$A12)+COUNTIFS(Results!$AC:$AC,D$2,Results!$E:$E,$A12)+COUNTIFS(Results!$AD:$AD,D$2,Results!$E:$E,$A12)+COUNTIFS(Results!$AE:$AE,D$2,Results!$E:$E,$A12)+COUNTIFS(Results!$AF:$AF,D$2,Results!$E:$E,$A12)),") - ",ROUND((SUMIFS(Results!$I:$I,Results!$AB:$AB,D$2,Results!$E:$E,$A12)+SUMIFS(Results!$J:$J,Results!$AC:$AC,D$2,Results!$E:$E,$A12)+SUMIFS(Results!$K:$K,Results!$AD:$AD,D$2,Results!$E:$E,$A12)+SUMIFS(Results!$L:$L,Results!$AE:$AE,D$2,Results!$E:$E,$A12)+SUMIFS(Results!$M:$M,Results!$AF:$AF,D$2,Results!$E:$E,$A12))/(COUNTIFS(Results!$AB:$AB,D$2,Results!$E:$E,$A12)+COUNTIFS(Results!$AC:$AC,D$2,Results!$E:$E,$A12)+COUNTIFS(Results!$AD:$AD,D$2,Results!$E:$E,$A12)+COUNTIFS(Results!$AE:$AE,D$2,Results!$E:$E,$A12)+COUNTIFS(Results!$AF:$AF,D$2,Results!$E:$E,$A12)),2)*100,"%"),"")</f>
        <v>(8) - 38%</v>
      </c>
      <c r="E12" s="73" t="str">
        <f>IFERROR(CONCATENATE("(",(COUNTIFS(Results!$AB:$AB,E$2,Results!$E:$E,$A12)+COUNTIFS(Results!$AC:$AC,E$2,Results!$E:$E,$A12)+COUNTIFS(Results!$AD:$AD,E$2,Results!$E:$E,$A12)+COUNTIFS(Results!$AE:$AE,E$2,Results!$E:$E,$A12)+COUNTIFS(Results!$AF:$AF,E$2,Results!$E:$E,$A12)),") - ",ROUND((SUMIFS(Results!$I:$I,Results!$AB:$AB,E$2,Results!$E:$E,$A12)+SUMIFS(Results!$J:$J,Results!$AC:$AC,E$2,Results!$E:$E,$A12)+SUMIFS(Results!$K:$K,Results!$AD:$AD,E$2,Results!$E:$E,$A12)+SUMIFS(Results!$L:$L,Results!$AE:$AE,E$2,Results!$E:$E,$A12)+SUMIFS(Results!$M:$M,Results!$AF:$AF,E$2,Results!$E:$E,$A12))/(COUNTIFS(Results!$AB:$AB,E$2,Results!$E:$E,$A12)+COUNTIFS(Results!$AC:$AC,E$2,Results!$E:$E,$A12)+COUNTIFS(Results!$AD:$AD,E$2,Results!$E:$E,$A12)+COUNTIFS(Results!$AE:$AE,E$2,Results!$E:$E,$A12)+COUNTIFS(Results!$AF:$AF,E$2,Results!$E:$E,$A12)),2)*100,"%"),"")</f>
        <v>(2) - 0%</v>
      </c>
      <c r="F12" s="73" t="str">
        <f>IFERROR(CONCATENATE("(",(COUNTIFS(Results!$AB:$AB,F$2,Results!$E:$E,$A12)+COUNTIFS(Results!$AC:$AC,F$2,Results!$E:$E,$A12)+COUNTIFS(Results!$AD:$AD,F$2,Results!$E:$E,$A12)+COUNTIFS(Results!$AE:$AE,F$2,Results!$E:$E,$A12)+COUNTIFS(Results!$AF:$AF,F$2,Results!$E:$E,$A12)),") - ",ROUND((SUMIFS(Results!$I:$I,Results!$AB:$AB,F$2,Results!$E:$E,$A12)+SUMIFS(Results!$J:$J,Results!$AC:$AC,F$2,Results!$E:$E,$A12)+SUMIFS(Results!$K:$K,Results!$AD:$AD,F$2,Results!$E:$E,$A12)+SUMIFS(Results!$L:$L,Results!$AE:$AE,F$2,Results!$E:$E,$A12)+SUMIFS(Results!$M:$M,Results!$AF:$AF,F$2,Results!$E:$E,$A12))/(COUNTIFS(Results!$AB:$AB,F$2,Results!$E:$E,$A12)+COUNTIFS(Results!$AC:$AC,F$2,Results!$E:$E,$A12)+COUNTIFS(Results!$AD:$AD,F$2,Results!$E:$E,$A12)+COUNTIFS(Results!$AE:$AE,F$2,Results!$E:$E,$A12)+COUNTIFS(Results!$AF:$AF,F$2,Results!$E:$E,$A12)),2)*100,"%"),"")</f>
        <v>(9) - 67%</v>
      </c>
      <c r="G12" s="73" t="str">
        <f>IFERROR(CONCATENATE("(",(COUNTIFS(Results!$AB:$AB,G$2,Results!$E:$E,$A12)+COUNTIFS(Results!$AC:$AC,G$2,Results!$E:$E,$A12)+COUNTIFS(Results!$AD:$AD,G$2,Results!$E:$E,$A12)+COUNTIFS(Results!$AE:$AE,G$2,Results!$E:$E,$A12)+COUNTIFS(Results!$AF:$AF,G$2,Results!$E:$E,$A12)),") - ",ROUND((SUMIFS(Results!$I:$I,Results!$AB:$AB,G$2,Results!$E:$E,$A12)+SUMIFS(Results!$J:$J,Results!$AC:$AC,G$2,Results!$E:$E,$A12)+SUMIFS(Results!$K:$K,Results!$AD:$AD,G$2,Results!$E:$E,$A12)+SUMIFS(Results!$L:$L,Results!$AE:$AE,G$2,Results!$E:$E,$A12)+SUMIFS(Results!$M:$M,Results!$AF:$AF,G$2,Results!$E:$E,$A12))/(COUNTIFS(Results!$AB:$AB,G$2,Results!$E:$E,$A12)+COUNTIFS(Results!$AC:$AC,G$2,Results!$E:$E,$A12)+COUNTIFS(Results!$AD:$AD,G$2,Results!$E:$E,$A12)+COUNTIFS(Results!$AE:$AE,G$2,Results!$E:$E,$A12)+COUNTIFS(Results!$AF:$AF,G$2,Results!$E:$E,$A12)),2)*100,"%"),"")</f>
        <v>(3) - 67%</v>
      </c>
      <c r="H12" s="73" t="str">
        <f>IFERROR(CONCATENATE("(",(COUNTIFS(Results!$AB:$AB,H$2,Results!$E:$E,$A12)+COUNTIFS(Results!$AC:$AC,H$2,Results!$E:$E,$A12)+COUNTIFS(Results!$AD:$AD,H$2,Results!$E:$E,$A12)+COUNTIFS(Results!$AE:$AE,H$2,Results!$E:$E,$A12)+COUNTIFS(Results!$AF:$AF,H$2,Results!$E:$E,$A12)),") - ",ROUND((SUMIFS(Results!$I:$I,Results!$AB:$AB,H$2,Results!$E:$E,$A12)+SUMIFS(Results!$J:$J,Results!$AC:$AC,H$2,Results!$E:$E,$A12)+SUMIFS(Results!$K:$K,Results!$AD:$AD,H$2,Results!$E:$E,$A12)+SUMIFS(Results!$L:$L,Results!$AE:$AE,H$2,Results!$E:$E,$A12)+SUMIFS(Results!$M:$M,Results!$AF:$AF,H$2,Results!$E:$E,$A12))/(COUNTIFS(Results!$AB:$AB,H$2,Results!$E:$E,$A12)+COUNTIFS(Results!$AC:$AC,H$2,Results!$E:$E,$A12)+COUNTIFS(Results!$AD:$AD,H$2,Results!$E:$E,$A12)+COUNTIFS(Results!$AE:$AE,H$2,Results!$E:$E,$A12)+COUNTIFS(Results!$AF:$AF,H$2,Results!$E:$E,$A12)),2)*100,"%"),"")</f>
        <v>(3) - 33%</v>
      </c>
      <c r="I12" s="73" t="str">
        <f>IFERROR(CONCATENATE("(",(COUNTIFS(Results!$AB:$AB,I$2,Results!$E:$E,$A12)+COUNTIFS(Results!$AC:$AC,I$2,Results!$E:$E,$A12)+COUNTIFS(Results!$AD:$AD,I$2,Results!$E:$E,$A12)+COUNTIFS(Results!$AE:$AE,I$2,Results!$E:$E,$A12)+COUNTIFS(Results!$AF:$AF,I$2,Results!$E:$E,$A12)),") - ",ROUND((SUMIFS(Results!$I:$I,Results!$AB:$AB,I$2,Results!$E:$E,$A12)+SUMIFS(Results!$J:$J,Results!$AC:$AC,I$2,Results!$E:$E,$A12)+SUMIFS(Results!$K:$K,Results!$AD:$AD,I$2,Results!$E:$E,$A12)+SUMIFS(Results!$L:$L,Results!$AE:$AE,I$2,Results!$E:$E,$A12)+SUMIFS(Results!$M:$M,Results!$AF:$AF,I$2,Results!$E:$E,$A12))/(COUNTIFS(Results!$AB:$AB,I$2,Results!$E:$E,$A12)+COUNTIFS(Results!$AC:$AC,I$2,Results!$E:$E,$A12)+COUNTIFS(Results!$AD:$AD,I$2,Results!$E:$E,$A12)+COUNTIFS(Results!$AE:$AE,I$2,Results!$E:$E,$A12)+COUNTIFS(Results!$AF:$AF,I$2,Results!$E:$E,$A12)),2)*100,"%"),"")</f>
        <v>(2) - 0%</v>
      </c>
      <c r="J12" s="73" t="str">
        <f>IFERROR(CONCATENATE("(",(COUNTIFS(Results!$AB:$AB,J$2,Results!$E:$E,$A12)+COUNTIFS(Results!$AC:$AC,J$2,Results!$E:$E,$A12)+COUNTIFS(Results!$AD:$AD,J$2,Results!$E:$E,$A12)+COUNTIFS(Results!$AE:$AE,J$2,Results!$E:$E,$A12)+COUNTIFS(Results!$AF:$AF,J$2,Results!$E:$E,$A12)),") - ",ROUND((SUMIFS(Results!$I:$I,Results!$AB:$AB,J$2,Results!$E:$E,$A12)+SUMIFS(Results!$J:$J,Results!$AC:$AC,J$2,Results!$E:$E,$A12)+SUMIFS(Results!$K:$K,Results!$AD:$AD,J$2,Results!$E:$E,$A12)+SUMIFS(Results!$L:$L,Results!$AE:$AE,J$2,Results!$E:$E,$A12)+SUMIFS(Results!$M:$M,Results!$AF:$AF,J$2,Results!$E:$E,$A12))/(COUNTIFS(Results!$AB:$AB,J$2,Results!$E:$E,$A12)+COUNTIFS(Results!$AC:$AC,J$2,Results!$E:$E,$A12)+COUNTIFS(Results!$AD:$AD,J$2,Results!$E:$E,$A12)+COUNTIFS(Results!$AE:$AE,J$2,Results!$E:$E,$A12)+COUNTIFS(Results!$AF:$AF,J$2,Results!$E:$E,$A12)),2)*100,"%"),"")</f>
        <v>(7) - 71%</v>
      </c>
      <c r="K12" s="73" t="str">
        <f>IFERROR(CONCATENATE("(",(COUNTIFS(Results!$AB:$AB,K$2,Results!$E:$E,$A12)+COUNTIFS(Results!$AC:$AC,K$2,Results!$E:$E,$A12)+COUNTIFS(Results!$AD:$AD,K$2,Results!$E:$E,$A12)+COUNTIFS(Results!$AE:$AE,K$2,Results!$E:$E,$A12)+COUNTIFS(Results!$AF:$AF,K$2,Results!$E:$E,$A12)),") - ",ROUND((SUMIFS(Results!$I:$I,Results!$AB:$AB,K$2,Results!$E:$E,$A12)+SUMIFS(Results!$J:$J,Results!$AC:$AC,K$2,Results!$E:$E,$A12)+SUMIFS(Results!$K:$K,Results!$AD:$AD,K$2,Results!$E:$E,$A12)+SUMIFS(Results!$L:$L,Results!$AE:$AE,K$2,Results!$E:$E,$A12)+SUMIFS(Results!$M:$M,Results!$AF:$AF,K$2,Results!$E:$E,$A12))/(COUNTIFS(Results!$AB:$AB,K$2,Results!$E:$E,$A12)+COUNTIFS(Results!$AC:$AC,K$2,Results!$E:$E,$A12)+COUNTIFS(Results!$AD:$AD,K$2,Results!$E:$E,$A12)+COUNTIFS(Results!$AE:$AE,K$2,Results!$E:$E,$A12)+COUNTIFS(Results!$AF:$AF,K$2,Results!$E:$E,$A12)),2)*100,"%"),"")</f>
        <v>(4) - 25%</v>
      </c>
      <c r="L12" s="73" t="str">
        <f>IFERROR(CONCATENATE("(",(COUNTIFS(Results!$AB:$AB,L$2,Results!$E:$E,$A12)+COUNTIFS(Results!$AC:$AC,L$2,Results!$E:$E,$A12)+COUNTIFS(Results!$AD:$AD,L$2,Results!$E:$E,$A12)+COUNTIFS(Results!$AE:$AE,L$2,Results!$E:$E,$A12)+COUNTIFS(Results!$AF:$AF,L$2,Results!$E:$E,$A12)),") - ",ROUND((SUMIFS(Results!$I:$I,Results!$AB:$AB,L$2,Results!$E:$E,$A12)+SUMIFS(Results!$J:$J,Results!$AC:$AC,L$2,Results!$E:$E,$A12)+SUMIFS(Results!$K:$K,Results!$AD:$AD,L$2,Results!$E:$E,$A12)+SUMIFS(Results!$L:$L,Results!$AE:$AE,L$2,Results!$E:$E,$A12)+SUMIFS(Results!$M:$M,Results!$AF:$AF,L$2,Results!$E:$E,$A12))/(COUNTIFS(Results!$AB:$AB,L$2,Results!$E:$E,$A12)+COUNTIFS(Results!$AC:$AC,L$2,Results!$E:$E,$A12)+COUNTIFS(Results!$AD:$AD,L$2,Results!$E:$E,$A12)+COUNTIFS(Results!$AE:$AE,L$2,Results!$E:$E,$A12)+COUNTIFS(Results!$AF:$AF,L$2,Results!$E:$E,$A12)),2)*100,"%"),"")</f>
        <v>(6) - 33%</v>
      </c>
      <c r="M12" s="73" t="str">
        <f>IFERROR(CONCATENATE("(",(COUNTIFS(Results!$AB:$AB,M$2,Results!$E:$E,$A12)+COUNTIFS(Results!$AC:$AC,M$2,Results!$E:$E,$A12)+COUNTIFS(Results!$AD:$AD,M$2,Results!$E:$E,$A12)+COUNTIFS(Results!$AE:$AE,M$2,Results!$E:$E,$A12)+COUNTIFS(Results!$AF:$AF,M$2,Results!$E:$E,$A12)),") - ",ROUND((SUMIFS(Results!$I:$I,Results!$AB:$AB,M$2,Results!$E:$E,$A12)+SUMIFS(Results!$J:$J,Results!$AC:$AC,M$2,Results!$E:$E,$A12)+SUMIFS(Results!$K:$K,Results!$AD:$AD,M$2,Results!$E:$E,$A12)+SUMIFS(Results!$L:$L,Results!$AE:$AE,M$2,Results!$E:$E,$A12)+SUMIFS(Results!$M:$M,Results!$AF:$AF,M$2,Results!$E:$E,$A12))/(COUNTIFS(Results!$AB:$AB,M$2,Results!$E:$E,$A12)+COUNTIFS(Results!$AC:$AC,M$2,Results!$E:$E,$A12)+COUNTIFS(Results!$AD:$AD,M$2,Results!$E:$E,$A12)+COUNTIFS(Results!$AE:$AE,M$2,Results!$E:$E,$A12)+COUNTIFS(Results!$AF:$AF,M$2,Results!$E:$E,$A12)),2)*100,"%"),"")</f>
        <v>(3) - 33%</v>
      </c>
    </row>
    <row r="13" spans="1:14" s="71" customFormat="1" ht="31.2" customHeight="1" x14ac:dyDescent="0.3">
      <c r="A13" s="69" t="s">
        <v>45</v>
      </c>
      <c r="B13" s="70" t="str">
        <f>IFERROR(CONCATENATE("(",(COUNTIFS(Results!$AB:$AB,B$2,Results!$E:$E,$A13)+COUNTIFS(Results!$AC:$AC,B$2,Results!$E:$E,$A13)+COUNTIFS(Results!$AD:$AD,B$2,Results!$E:$E,$A13)+COUNTIFS(Results!$AE:$AE,B$2,Results!$E:$E,$A13)+COUNTIFS(Results!$AF:$AF,B$2,Results!$E:$E,$A13)),") - ",ROUND((SUMIFS(Results!$I:$I,Results!$AB:$AB,B$2,Results!$E:$E,$A13)+SUMIFS(Results!$J:$J,Results!$AC:$AC,B$2,Results!$E:$E,$A13)+SUMIFS(Results!$K:$K,Results!$AD:$AD,B$2,Results!$E:$E,$A13)+SUMIFS(Results!$L:$L,Results!$AE:$AE,B$2,Results!$E:$E,$A13)+SUMIFS(Results!$M:$M,Results!$AF:$AF,B$2,Results!$E:$E,$A13))/(COUNTIFS(Results!$AB:$AB,B$2,Results!$E:$E,$A13)+COUNTIFS(Results!$AC:$AC,B$2,Results!$E:$E,$A13)+COUNTIFS(Results!$AD:$AD,B$2,Results!$E:$E,$A13)+COUNTIFS(Results!$AE:$AE,B$2,Results!$E:$E,$A13)+COUNTIFS(Results!$AF:$AF,B$2,Results!$E:$E,$A13)),2)*100,"%"),"")</f>
        <v>(9) - 44%</v>
      </c>
      <c r="C13" s="70" t="str">
        <f>IFERROR(CONCATENATE("(",(COUNTIFS(Results!$AB:$AB,C$2,Results!$E:$E,$A13)+COUNTIFS(Results!$AC:$AC,C$2,Results!$E:$E,$A13)+COUNTIFS(Results!$AD:$AD,C$2,Results!$E:$E,$A13)+COUNTIFS(Results!$AE:$AE,C$2,Results!$E:$E,$A13)+COUNTIFS(Results!$AF:$AF,C$2,Results!$E:$E,$A13)),") - ",ROUND((SUMIFS(Results!$I:$I,Results!$AB:$AB,C$2,Results!$E:$E,$A13)+SUMIFS(Results!$J:$J,Results!$AC:$AC,C$2,Results!$E:$E,$A13)+SUMIFS(Results!$K:$K,Results!$AD:$AD,C$2,Results!$E:$E,$A13)+SUMIFS(Results!$L:$L,Results!$AE:$AE,C$2,Results!$E:$E,$A13)+SUMIFS(Results!$M:$M,Results!$AF:$AF,C$2,Results!$E:$E,$A13))/(COUNTIFS(Results!$AB:$AB,C$2,Results!$E:$E,$A13)+COUNTIFS(Results!$AC:$AC,C$2,Results!$E:$E,$A13)+COUNTIFS(Results!$AD:$AD,C$2,Results!$E:$E,$A13)+COUNTIFS(Results!$AE:$AE,C$2,Results!$E:$E,$A13)+COUNTIFS(Results!$AF:$AF,C$2,Results!$E:$E,$A13)),2)*100,"%"),"")</f>
        <v>(3) - 33%</v>
      </c>
      <c r="D13" s="70" t="str">
        <f>IFERROR(CONCATENATE("(",(COUNTIFS(Results!$AB:$AB,D$2,Results!$E:$E,$A13)+COUNTIFS(Results!$AC:$AC,D$2,Results!$E:$E,$A13)+COUNTIFS(Results!$AD:$AD,D$2,Results!$E:$E,$A13)+COUNTIFS(Results!$AE:$AE,D$2,Results!$E:$E,$A13)+COUNTIFS(Results!$AF:$AF,D$2,Results!$E:$E,$A13)),") - ",ROUND((SUMIFS(Results!$I:$I,Results!$AB:$AB,D$2,Results!$E:$E,$A13)+SUMIFS(Results!$J:$J,Results!$AC:$AC,D$2,Results!$E:$E,$A13)+SUMIFS(Results!$K:$K,Results!$AD:$AD,D$2,Results!$E:$E,$A13)+SUMIFS(Results!$L:$L,Results!$AE:$AE,D$2,Results!$E:$E,$A13)+SUMIFS(Results!$M:$M,Results!$AF:$AF,D$2,Results!$E:$E,$A13))/(COUNTIFS(Results!$AB:$AB,D$2,Results!$E:$E,$A13)+COUNTIFS(Results!$AC:$AC,D$2,Results!$E:$E,$A13)+COUNTIFS(Results!$AD:$AD,D$2,Results!$E:$E,$A13)+COUNTIFS(Results!$AE:$AE,D$2,Results!$E:$E,$A13)+COUNTIFS(Results!$AF:$AF,D$2,Results!$E:$E,$A13)),2)*100,"%"),"")</f>
        <v>(9) - 33%</v>
      </c>
      <c r="E13" s="70" t="str">
        <f>IFERROR(CONCATENATE("(",(COUNTIFS(Results!$AB:$AB,E$2,Results!$E:$E,$A13)+COUNTIFS(Results!$AC:$AC,E$2,Results!$E:$E,$A13)+COUNTIFS(Results!$AD:$AD,E$2,Results!$E:$E,$A13)+COUNTIFS(Results!$AE:$AE,E$2,Results!$E:$E,$A13)+COUNTIFS(Results!$AF:$AF,E$2,Results!$E:$E,$A13)),") - ",ROUND((SUMIFS(Results!$I:$I,Results!$AB:$AB,E$2,Results!$E:$E,$A13)+SUMIFS(Results!$J:$J,Results!$AC:$AC,E$2,Results!$E:$E,$A13)+SUMIFS(Results!$K:$K,Results!$AD:$AD,E$2,Results!$E:$E,$A13)+SUMIFS(Results!$L:$L,Results!$AE:$AE,E$2,Results!$E:$E,$A13)+SUMIFS(Results!$M:$M,Results!$AF:$AF,E$2,Results!$E:$E,$A13))/(COUNTIFS(Results!$AB:$AB,E$2,Results!$E:$E,$A13)+COUNTIFS(Results!$AC:$AC,E$2,Results!$E:$E,$A13)+COUNTIFS(Results!$AD:$AD,E$2,Results!$E:$E,$A13)+COUNTIFS(Results!$AE:$AE,E$2,Results!$E:$E,$A13)+COUNTIFS(Results!$AF:$AF,E$2,Results!$E:$E,$A13)),2)*100,"%"),"")</f>
        <v>(7) - 57%</v>
      </c>
      <c r="F13" s="70" t="str">
        <f>IFERROR(CONCATENATE("(",(COUNTIFS(Results!$AB:$AB,F$2,Results!$E:$E,$A13)+COUNTIFS(Results!$AC:$AC,F$2,Results!$E:$E,$A13)+COUNTIFS(Results!$AD:$AD,F$2,Results!$E:$E,$A13)+COUNTIFS(Results!$AE:$AE,F$2,Results!$E:$E,$A13)+COUNTIFS(Results!$AF:$AF,F$2,Results!$E:$E,$A13)),") - ",ROUND((SUMIFS(Results!$I:$I,Results!$AB:$AB,F$2,Results!$E:$E,$A13)+SUMIFS(Results!$J:$J,Results!$AC:$AC,F$2,Results!$E:$E,$A13)+SUMIFS(Results!$K:$K,Results!$AD:$AD,F$2,Results!$E:$E,$A13)+SUMIFS(Results!$L:$L,Results!$AE:$AE,F$2,Results!$E:$E,$A13)+SUMIFS(Results!$M:$M,Results!$AF:$AF,F$2,Results!$E:$E,$A13))/(COUNTIFS(Results!$AB:$AB,F$2,Results!$E:$E,$A13)+COUNTIFS(Results!$AC:$AC,F$2,Results!$E:$E,$A13)+COUNTIFS(Results!$AD:$AD,F$2,Results!$E:$E,$A13)+COUNTIFS(Results!$AE:$AE,F$2,Results!$E:$E,$A13)+COUNTIFS(Results!$AF:$AF,F$2,Results!$E:$E,$A13)),2)*100,"%"),"")</f>
        <v>(17) - 41%</v>
      </c>
      <c r="G13" s="70" t="str">
        <f>IFERROR(CONCATENATE("(",(COUNTIFS(Results!$AB:$AB,G$2,Results!$E:$E,$A13)+COUNTIFS(Results!$AC:$AC,G$2,Results!$E:$E,$A13)+COUNTIFS(Results!$AD:$AD,G$2,Results!$E:$E,$A13)+COUNTIFS(Results!$AE:$AE,G$2,Results!$E:$E,$A13)+COUNTIFS(Results!$AF:$AF,G$2,Results!$E:$E,$A13)),") - ",ROUND((SUMIFS(Results!$I:$I,Results!$AB:$AB,G$2,Results!$E:$E,$A13)+SUMIFS(Results!$J:$J,Results!$AC:$AC,G$2,Results!$E:$E,$A13)+SUMIFS(Results!$K:$K,Results!$AD:$AD,G$2,Results!$E:$E,$A13)+SUMIFS(Results!$L:$L,Results!$AE:$AE,G$2,Results!$E:$E,$A13)+SUMIFS(Results!$M:$M,Results!$AF:$AF,G$2,Results!$E:$E,$A13))/(COUNTIFS(Results!$AB:$AB,G$2,Results!$E:$E,$A13)+COUNTIFS(Results!$AC:$AC,G$2,Results!$E:$E,$A13)+COUNTIFS(Results!$AD:$AD,G$2,Results!$E:$E,$A13)+COUNTIFS(Results!$AE:$AE,G$2,Results!$E:$E,$A13)+COUNTIFS(Results!$AF:$AF,G$2,Results!$E:$E,$A13)),2)*100,"%"),"")</f>
        <v>(10) - 50%</v>
      </c>
      <c r="H13" s="70" t="str">
        <f>IFERROR(CONCATENATE("(",(COUNTIFS(Results!$AB:$AB,H$2,Results!$E:$E,$A13)+COUNTIFS(Results!$AC:$AC,H$2,Results!$E:$E,$A13)+COUNTIFS(Results!$AD:$AD,H$2,Results!$E:$E,$A13)+COUNTIFS(Results!$AE:$AE,H$2,Results!$E:$E,$A13)+COUNTIFS(Results!$AF:$AF,H$2,Results!$E:$E,$A13)),") - ",ROUND((SUMIFS(Results!$I:$I,Results!$AB:$AB,H$2,Results!$E:$E,$A13)+SUMIFS(Results!$J:$J,Results!$AC:$AC,H$2,Results!$E:$E,$A13)+SUMIFS(Results!$K:$K,Results!$AD:$AD,H$2,Results!$E:$E,$A13)+SUMIFS(Results!$L:$L,Results!$AE:$AE,H$2,Results!$E:$E,$A13)+SUMIFS(Results!$M:$M,Results!$AF:$AF,H$2,Results!$E:$E,$A13))/(COUNTIFS(Results!$AB:$AB,H$2,Results!$E:$E,$A13)+COUNTIFS(Results!$AC:$AC,H$2,Results!$E:$E,$A13)+COUNTIFS(Results!$AD:$AD,H$2,Results!$E:$E,$A13)+COUNTIFS(Results!$AE:$AE,H$2,Results!$E:$E,$A13)+COUNTIFS(Results!$AF:$AF,H$2,Results!$E:$E,$A13)),2)*100,"%"),"")</f>
        <v>(5) - 20%</v>
      </c>
      <c r="I13" s="70" t="str">
        <f>IFERROR(CONCATENATE("(",(COUNTIFS(Results!$AB:$AB,I$2,Results!$E:$E,$A13)+COUNTIFS(Results!$AC:$AC,I$2,Results!$E:$E,$A13)+COUNTIFS(Results!$AD:$AD,I$2,Results!$E:$E,$A13)+COUNTIFS(Results!$AE:$AE,I$2,Results!$E:$E,$A13)+COUNTIFS(Results!$AF:$AF,I$2,Results!$E:$E,$A13)),") - ",ROUND((SUMIFS(Results!$I:$I,Results!$AB:$AB,I$2,Results!$E:$E,$A13)+SUMIFS(Results!$J:$J,Results!$AC:$AC,I$2,Results!$E:$E,$A13)+SUMIFS(Results!$K:$K,Results!$AD:$AD,I$2,Results!$E:$E,$A13)+SUMIFS(Results!$L:$L,Results!$AE:$AE,I$2,Results!$E:$E,$A13)+SUMIFS(Results!$M:$M,Results!$AF:$AF,I$2,Results!$E:$E,$A13))/(COUNTIFS(Results!$AB:$AB,I$2,Results!$E:$E,$A13)+COUNTIFS(Results!$AC:$AC,I$2,Results!$E:$E,$A13)+COUNTIFS(Results!$AD:$AD,I$2,Results!$E:$E,$A13)+COUNTIFS(Results!$AE:$AE,I$2,Results!$E:$E,$A13)+COUNTIFS(Results!$AF:$AF,I$2,Results!$E:$E,$A13)),2)*100,"%"),"")</f>
        <v>(3) - 33%</v>
      </c>
      <c r="J13" s="70" t="str">
        <f>IFERROR(CONCATENATE("(",(COUNTIFS(Results!$AB:$AB,J$2,Results!$E:$E,$A13)+COUNTIFS(Results!$AC:$AC,J$2,Results!$E:$E,$A13)+COUNTIFS(Results!$AD:$AD,J$2,Results!$E:$E,$A13)+COUNTIFS(Results!$AE:$AE,J$2,Results!$E:$E,$A13)+COUNTIFS(Results!$AF:$AF,J$2,Results!$E:$E,$A13)),") - ",ROUND((SUMIFS(Results!$I:$I,Results!$AB:$AB,J$2,Results!$E:$E,$A13)+SUMIFS(Results!$J:$J,Results!$AC:$AC,J$2,Results!$E:$E,$A13)+SUMIFS(Results!$K:$K,Results!$AD:$AD,J$2,Results!$E:$E,$A13)+SUMIFS(Results!$L:$L,Results!$AE:$AE,J$2,Results!$E:$E,$A13)+SUMIFS(Results!$M:$M,Results!$AF:$AF,J$2,Results!$E:$E,$A13))/(COUNTIFS(Results!$AB:$AB,J$2,Results!$E:$E,$A13)+COUNTIFS(Results!$AC:$AC,J$2,Results!$E:$E,$A13)+COUNTIFS(Results!$AD:$AD,J$2,Results!$E:$E,$A13)+COUNTIFS(Results!$AE:$AE,J$2,Results!$E:$E,$A13)+COUNTIFS(Results!$AF:$AF,J$2,Results!$E:$E,$A13)),2)*100,"%"),"")</f>
        <v>(10) - 60%</v>
      </c>
      <c r="K13" s="70" t="str">
        <f>IFERROR(CONCATENATE("(",(COUNTIFS(Results!$AB:$AB,K$2,Results!$E:$E,$A13)+COUNTIFS(Results!$AC:$AC,K$2,Results!$E:$E,$A13)+COUNTIFS(Results!$AD:$AD,K$2,Results!$E:$E,$A13)+COUNTIFS(Results!$AE:$AE,K$2,Results!$E:$E,$A13)+COUNTIFS(Results!$AF:$AF,K$2,Results!$E:$E,$A13)),") - ",ROUND((SUMIFS(Results!$I:$I,Results!$AB:$AB,K$2,Results!$E:$E,$A13)+SUMIFS(Results!$J:$J,Results!$AC:$AC,K$2,Results!$E:$E,$A13)+SUMIFS(Results!$K:$K,Results!$AD:$AD,K$2,Results!$E:$E,$A13)+SUMIFS(Results!$L:$L,Results!$AE:$AE,K$2,Results!$E:$E,$A13)+SUMIFS(Results!$M:$M,Results!$AF:$AF,K$2,Results!$E:$E,$A13))/(COUNTIFS(Results!$AB:$AB,K$2,Results!$E:$E,$A13)+COUNTIFS(Results!$AC:$AC,K$2,Results!$E:$E,$A13)+COUNTIFS(Results!$AD:$AD,K$2,Results!$E:$E,$A13)+COUNTIFS(Results!$AE:$AE,K$2,Results!$E:$E,$A13)+COUNTIFS(Results!$AF:$AF,K$2,Results!$E:$E,$A13)),2)*100,"%"),"")</f>
        <v>(7) - 14%</v>
      </c>
      <c r="L13" s="70" t="str">
        <f>IFERROR(CONCATENATE("(",(COUNTIFS(Results!$AB:$AB,L$2,Results!$E:$E,$A13)+COUNTIFS(Results!$AC:$AC,L$2,Results!$E:$E,$A13)+COUNTIFS(Results!$AD:$AD,L$2,Results!$E:$E,$A13)+COUNTIFS(Results!$AE:$AE,L$2,Results!$E:$E,$A13)+COUNTIFS(Results!$AF:$AF,L$2,Results!$E:$E,$A13)),") - ",ROUND((SUMIFS(Results!$I:$I,Results!$AB:$AB,L$2,Results!$E:$E,$A13)+SUMIFS(Results!$J:$J,Results!$AC:$AC,L$2,Results!$E:$E,$A13)+SUMIFS(Results!$K:$K,Results!$AD:$AD,L$2,Results!$E:$E,$A13)+SUMIFS(Results!$L:$L,Results!$AE:$AE,L$2,Results!$E:$E,$A13)+SUMIFS(Results!$M:$M,Results!$AF:$AF,L$2,Results!$E:$E,$A13))/(COUNTIFS(Results!$AB:$AB,L$2,Results!$E:$E,$A13)+COUNTIFS(Results!$AC:$AC,L$2,Results!$E:$E,$A13)+COUNTIFS(Results!$AD:$AD,L$2,Results!$E:$E,$A13)+COUNTIFS(Results!$AE:$AE,L$2,Results!$E:$E,$A13)+COUNTIFS(Results!$AF:$AF,L$2,Results!$E:$E,$A13)),2)*100,"%"),"")</f>
        <v>(7) - 57%</v>
      </c>
      <c r="M13" s="70" t="str">
        <f>IFERROR(CONCATENATE("(",(COUNTIFS(Results!$AB:$AB,M$2,Results!$E:$E,$A13)+COUNTIFS(Results!$AC:$AC,M$2,Results!$E:$E,$A13)+COUNTIFS(Results!$AD:$AD,M$2,Results!$E:$E,$A13)+COUNTIFS(Results!$AE:$AE,M$2,Results!$E:$E,$A13)+COUNTIFS(Results!$AF:$AF,M$2,Results!$E:$E,$A13)),") - ",ROUND((SUMIFS(Results!$I:$I,Results!$AB:$AB,M$2,Results!$E:$E,$A13)+SUMIFS(Results!$J:$J,Results!$AC:$AC,M$2,Results!$E:$E,$A13)+SUMIFS(Results!$K:$K,Results!$AD:$AD,M$2,Results!$E:$E,$A13)+SUMIFS(Results!$L:$L,Results!$AE:$AE,M$2,Results!$E:$E,$A13)+SUMIFS(Results!$M:$M,Results!$AF:$AF,M$2,Results!$E:$E,$A13))/(COUNTIFS(Results!$AB:$AB,M$2,Results!$E:$E,$A13)+COUNTIFS(Results!$AC:$AC,M$2,Results!$E:$E,$A13)+COUNTIFS(Results!$AD:$AD,M$2,Results!$E:$E,$A13)+COUNTIFS(Results!$AE:$AE,M$2,Results!$E:$E,$A13)+COUNTIFS(Results!$AF:$AF,M$2,Results!$E:$E,$A13)),2)*100,"%"),"")</f>
        <v>(10) - 30%</v>
      </c>
    </row>
    <row r="14" spans="1:14" s="71" customFormat="1" ht="31.2" customHeight="1" x14ac:dyDescent="0.3">
      <c r="A14" s="72" t="s">
        <v>77</v>
      </c>
      <c r="B14" s="73" t="str">
        <f>IFERROR(CONCATENATE("(",(COUNTIFS(Results!$AB:$AB,B$2,Results!$E:$E,$A14)+COUNTIFS(Results!$AC:$AC,B$2,Results!$E:$E,$A14)+COUNTIFS(Results!$AD:$AD,B$2,Results!$E:$E,$A14)+COUNTIFS(Results!$AE:$AE,B$2,Results!$E:$E,$A14)+COUNTIFS(Results!$AF:$AF,B$2,Results!$E:$E,$A14)),") - ",ROUND((SUMIFS(Results!$I:$I,Results!$AB:$AB,B$2,Results!$E:$E,$A14)+SUMIFS(Results!$J:$J,Results!$AC:$AC,B$2,Results!$E:$E,$A14)+SUMIFS(Results!$K:$K,Results!$AD:$AD,B$2,Results!$E:$E,$A14)+SUMIFS(Results!$L:$L,Results!$AE:$AE,B$2,Results!$E:$E,$A14)+SUMIFS(Results!$M:$M,Results!$AF:$AF,B$2,Results!$E:$E,$A14))/(COUNTIFS(Results!$AB:$AB,B$2,Results!$E:$E,$A14)+COUNTIFS(Results!$AC:$AC,B$2,Results!$E:$E,$A14)+COUNTIFS(Results!$AD:$AD,B$2,Results!$E:$E,$A14)+COUNTIFS(Results!$AE:$AE,B$2,Results!$E:$E,$A14)+COUNTIFS(Results!$AF:$AF,B$2,Results!$E:$E,$A14)),2)*100,"%"),"")</f>
        <v>(7) - 43%</v>
      </c>
      <c r="C14" s="73" t="str">
        <f>IFERROR(CONCATENATE("(",(COUNTIFS(Results!$AB:$AB,C$2,Results!$E:$E,$A14)+COUNTIFS(Results!$AC:$AC,C$2,Results!$E:$E,$A14)+COUNTIFS(Results!$AD:$AD,C$2,Results!$E:$E,$A14)+COUNTIFS(Results!$AE:$AE,C$2,Results!$E:$E,$A14)+COUNTIFS(Results!$AF:$AF,C$2,Results!$E:$E,$A14)),") - ",ROUND((SUMIFS(Results!$I:$I,Results!$AB:$AB,C$2,Results!$E:$E,$A14)+SUMIFS(Results!$J:$J,Results!$AC:$AC,C$2,Results!$E:$E,$A14)+SUMIFS(Results!$K:$K,Results!$AD:$AD,C$2,Results!$E:$E,$A14)+SUMIFS(Results!$L:$L,Results!$AE:$AE,C$2,Results!$E:$E,$A14)+SUMIFS(Results!$M:$M,Results!$AF:$AF,C$2,Results!$E:$E,$A14))/(COUNTIFS(Results!$AB:$AB,C$2,Results!$E:$E,$A14)+COUNTIFS(Results!$AC:$AC,C$2,Results!$E:$E,$A14)+COUNTIFS(Results!$AD:$AD,C$2,Results!$E:$E,$A14)+COUNTIFS(Results!$AE:$AE,C$2,Results!$E:$E,$A14)+COUNTIFS(Results!$AF:$AF,C$2,Results!$E:$E,$A14)),2)*100,"%"),"")</f>
        <v>(3) - 67%</v>
      </c>
      <c r="D14" s="73" t="str">
        <f>IFERROR(CONCATENATE("(",(COUNTIFS(Results!$AB:$AB,D$2,Results!$E:$E,$A14)+COUNTIFS(Results!$AC:$AC,D$2,Results!$E:$E,$A14)+COUNTIFS(Results!$AD:$AD,D$2,Results!$E:$E,$A14)+COUNTIFS(Results!$AE:$AE,D$2,Results!$E:$E,$A14)+COUNTIFS(Results!$AF:$AF,D$2,Results!$E:$E,$A14)),") - ",ROUND((SUMIFS(Results!$I:$I,Results!$AB:$AB,D$2,Results!$E:$E,$A14)+SUMIFS(Results!$J:$J,Results!$AC:$AC,D$2,Results!$E:$E,$A14)+SUMIFS(Results!$K:$K,Results!$AD:$AD,D$2,Results!$E:$E,$A14)+SUMIFS(Results!$L:$L,Results!$AE:$AE,D$2,Results!$E:$E,$A14)+SUMIFS(Results!$M:$M,Results!$AF:$AF,D$2,Results!$E:$E,$A14))/(COUNTIFS(Results!$AB:$AB,D$2,Results!$E:$E,$A14)+COUNTIFS(Results!$AC:$AC,D$2,Results!$E:$E,$A14)+COUNTIFS(Results!$AD:$AD,D$2,Results!$E:$E,$A14)+COUNTIFS(Results!$AE:$AE,D$2,Results!$E:$E,$A14)+COUNTIFS(Results!$AF:$AF,D$2,Results!$E:$E,$A14)),2)*100,"%"),"")</f>
        <v>(10) - 75%</v>
      </c>
      <c r="E14" s="73" t="str">
        <f>IFERROR(CONCATENATE("(",(COUNTIFS(Results!$AB:$AB,E$2,Results!$E:$E,$A14)+COUNTIFS(Results!$AC:$AC,E$2,Results!$E:$E,$A14)+COUNTIFS(Results!$AD:$AD,E$2,Results!$E:$E,$A14)+COUNTIFS(Results!$AE:$AE,E$2,Results!$E:$E,$A14)+COUNTIFS(Results!$AF:$AF,E$2,Results!$E:$E,$A14)),") - ",ROUND((SUMIFS(Results!$I:$I,Results!$AB:$AB,E$2,Results!$E:$E,$A14)+SUMIFS(Results!$J:$J,Results!$AC:$AC,E$2,Results!$E:$E,$A14)+SUMIFS(Results!$K:$K,Results!$AD:$AD,E$2,Results!$E:$E,$A14)+SUMIFS(Results!$L:$L,Results!$AE:$AE,E$2,Results!$E:$E,$A14)+SUMIFS(Results!$M:$M,Results!$AF:$AF,E$2,Results!$E:$E,$A14))/(COUNTIFS(Results!$AB:$AB,E$2,Results!$E:$E,$A14)+COUNTIFS(Results!$AC:$AC,E$2,Results!$E:$E,$A14)+COUNTIFS(Results!$AD:$AD,E$2,Results!$E:$E,$A14)+COUNTIFS(Results!$AE:$AE,E$2,Results!$E:$E,$A14)+COUNTIFS(Results!$AF:$AF,E$2,Results!$E:$E,$A14)),2)*100,"%"),"")</f>
        <v>(6) - 33%</v>
      </c>
      <c r="F14" s="73" t="str">
        <f>IFERROR(CONCATENATE("(",(COUNTIFS(Results!$AB:$AB,F$2,Results!$E:$E,$A14)+COUNTIFS(Results!$AC:$AC,F$2,Results!$E:$E,$A14)+COUNTIFS(Results!$AD:$AD,F$2,Results!$E:$E,$A14)+COUNTIFS(Results!$AE:$AE,F$2,Results!$E:$E,$A14)+COUNTIFS(Results!$AF:$AF,F$2,Results!$E:$E,$A14)),") - ",ROUND((SUMIFS(Results!$I:$I,Results!$AB:$AB,F$2,Results!$E:$E,$A14)+SUMIFS(Results!$J:$J,Results!$AC:$AC,F$2,Results!$E:$E,$A14)+SUMIFS(Results!$K:$K,Results!$AD:$AD,F$2,Results!$E:$E,$A14)+SUMIFS(Results!$L:$L,Results!$AE:$AE,F$2,Results!$E:$E,$A14)+SUMIFS(Results!$M:$M,Results!$AF:$AF,F$2,Results!$E:$E,$A14))/(COUNTIFS(Results!$AB:$AB,F$2,Results!$E:$E,$A14)+COUNTIFS(Results!$AC:$AC,F$2,Results!$E:$E,$A14)+COUNTIFS(Results!$AD:$AD,F$2,Results!$E:$E,$A14)+COUNTIFS(Results!$AE:$AE,F$2,Results!$E:$E,$A14)+COUNTIFS(Results!$AF:$AF,F$2,Results!$E:$E,$A14)),2)*100,"%"),"")</f>
        <v>(11) - 73%</v>
      </c>
      <c r="G14" s="73" t="str">
        <f>IFERROR(CONCATENATE("(",(COUNTIFS(Results!$AB:$AB,G$2,Results!$E:$E,$A14)+COUNTIFS(Results!$AC:$AC,G$2,Results!$E:$E,$A14)+COUNTIFS(Results!$AD:$AD,G$2,Results!$E:$E,$A14)+COUNTIFS(Results!$AE:$AE,G$2,Results!$E:$E,$A14)+COUNTIFS(Results!$AF:$AF,G$2,Results!$E:$E,$A14)),") - ",ROUND((SUMIFS(Results!$I:$I,Results!$AB:$AB,G$2,Results!$E:$E,$A14)+SUMIFS(Results!$J:$J,Results!$AC:$AC,G$2,Results!$E:$E,$A14)+SUMIFS(Results!$K:$K,Results!$AD:$AD,G$2,Results!$E:$E,$A14)+SUMIFS(Results!$L:$L,Results!$AE:$AE,G$2,Results!$E:$E,$A14)+SUMIFS(Results!$M:$M,Results!$AF:$AF,G$2,Results!$E:$E,$A14))/(COUNTIFS(Results!$AB:$AB,G$2,Results!$E:$E,$A14)+COUNTIFS(Results!$AC:$AC,G$2,Results!$E:$E,$A14)+COUNTIFS(Results!$AD:$AD,G$2,Results!$E:$E,$A14)+COUNTIFS(Results!$AE:$AE,G$2,Results!$E:$E,$A14)+COUNTIFS(Results!$AF:$AF,G$2,Results!$E:$E,$A14)),2)*100,"%"),"")</f>
        <v>(7) - 57%</v>
      </c>
      <c r="H14" s="73" t="str">
        <f>IFERROR(CONCATENATE("(",(COUNTIFS(Results!$AB:$AB,H$2,Results!$E:$E,$A14)+COUNTIFS(Results!$AC:$AC,H$2,Results!$E:$E,$A14)+COUNTIFS(Results!$AD:$AD,H$2,Results!$E:$E,$A14)+COUNTIFS(Results!$AE:$AE,H$2,Results!$E:$E,$A14)+COUNTIFS(Results!$AF:$AF,H$2,Results!$E:$E,$A14)),") - ",ROUND((SUMIFS(Results!$I:$I,Results!$AB:$AB,H$2,Results!$E:$E,$A14)+SUMIFS(Results!$J:$J,Results!$AC:$AC,H$2,Results!$E:$E,$A14)+SUMIFS(Results!$K:$K,Results!$AD:$AD,H$2,Results!$E:$E,$A14)+SUMIFS(Results!$L:$L,Results!$AE:$AE,H$2,Results!$E:$E,$A14)+SUMIFS(Results!$M:$M,Results!$AF:$AF,H$2,Results!$E:$E,$A14))/(COUNTIFS(Results!$AB:$AB,H$2,Results!$E:$E,$A14)+COUNTIFS(Results!$AC:$AC,H$2,Results!$E:$E,$A14)+COUNTIFS(Results!$AD:$AD,H$2,Results!$E:$E,$A14)+COUNTIFS(Results!$AE:$AE,H$2,Results!$E:$E,$A14)+COUNTIFS(Results!$AF:$AF,H$2,Results!$E:$E,$A14)),2)*100,"%"),"")</f>
        <v>(1) - 0%</v>
      </c>
      <c r="I14" s="73" t="str">
        <f>IFERROR(CONCATENATE("(",(COUNTIFS(Results!$AB:$AB,I$2,Results!$E:$E,$A14)+COUNTIFS(Results!$AC:$AC,I$2,Results!$E:$E,$A14)+COUNTIFS(Results!$AD:$AD,I$2,Results!$E:$E,$A14)+COUNTIFS(Results!$AE:$AE,I$2,Results!$E:$E,$A14)+COUNTIFS(Results!$AF:$AF,I$2,Results!$E:$E,$A14)),") - ",ROUND((SUMIFS(Results!$I:$I,Results!$AB:$AB,I$2,Results!$E:$E,$A14)+SUMIFS(Results!$J:$J,Results!$AC:$AC,I$2,Results!$E:$E,$A14)+SUMIFS(Results!$K:$K,Results!$AD:$AD,I$2,Results!$E:$E,$A14)+SUMIFS(Results!$L:$L,Results!$AE:$AE,I$2,Results!$E:$E,$A14)+SUMIFS(Results!$M:$M,Results!$AF:$AF,I$2,Results!$E:$E,$A14))/(COUNTIFS(Results!$AB:$AB,I$2,Results!$E:$E,$A14)+COUNTIFS(Results!$AC:$AC,I$2,Results!$E:$E,$A14)+COUNTIFS(Results!$AD:$AD,I$2,Results!$E:$E,$A14)+COUNTIFS(Results!$AE:$AE,I$2,Results!$E:$E,$A14)+COUNTIFS(Results!$AF:$AF,I$2,Results!$E:$E,$A14)),2)*100,"%"),"")</f>
        <v>(4) - 50%</v>
      </c>
      <c r="J14" s="73" t="str">
        <f>IFERROR(CONCATENATE("(",(COUNTIFS(Results!$AB:$AB,J$2,Results!$E:$E,$A14)+COUNTIFS(Results!$AC:$AC,J$2,Results!$E:$E,$A14)+COUNTIFS(Results!$AD:$AD,J$2,Results!$E:$E,$A14)+COUNTIFS(Results!$AE:$AE,J$2,Results!$E:$E,$A14)+COUNTIFS(Results!$AF:$AF,J$2,Results!$E:$E,$A14)),") - ",ROUND((SUMIFS(Results!$I:$I,Results!$AB:$AB,J$2,Results!$E:$E,$A14)+SUMIFS(Results!$J:$J,Results!$AC:$AC,J$2,Results!$E:$E,$A14)+SUMIFS(Results!$K:$K,Results!$AD:$AD,J$2,Results!$E:$E,$A14)+SUMIFS(Results!$L:$L,Results!$AE:$AE,J$2,Results!$E:$E,$A14)+SUMIFS(Results!$M:$M,Results!$AF:$AF,J$2,Results!$E:$E,$A14))/(COUNTIFS(Results!$AB:$AB,J$2,Results!$E:$E,$A14)+COUNTIFS(Results!$AC:$AC,J$2,Results!$E:$E,$A14)+COUNTIFS(Results!$AD:$AD,J$2,Results!$E:$E,$A14)+COUNTIFS(Results!$AE:$AE,J$2,Results!$E:$E,$A14)+COUNTIFS(Results!$AF:$AF,J$2,Results!$E:$E,$A14)),2)*100,"%"),"")</f>
        <v>(8) - 75%</v>
      </c>
      <c r="K14" s="73" t="str">
        <f>IFERROR(CONCATENATE("(",(COUNTIFS(Results!$AB:$AB,K$2,Results!$E:$E,$A14)+COUNTIFS(Results!$AC:$AC,K$2,Results!$E:$E,$A14)+COUNTIFS(Results!$AD:$AD,K$2,Results!$E:$E,$A14)+COUNTIFS(Results!$AE:$AE,K$2,Results!$E:$E,$A14)+COUNTIFS(Results!$AF:$AF,K$2,Results!$E:$E,$A14)),") - ",ROUND((SUMIFS(Results!$I:$I,Results!$AB:$AB,K$2,Results!$E:$E,$A14)+SUMIFS(Results!$J:$J,Results!$AC:$AC,K$2,Results!$E:$E,$A14)+SUMIFS(Results!$K:$K,Results!$AD:$AD,K$2,Results!$E:$E,$A14)+SUMIFS(Results!$L:$L,Results!$AE:$AE,K$2,Results!$E:$E,$A14)+SUMIFS(Results!$M:$M,Results!$AF:$AF,K$2,Results!$E:$E,$A14))/(COUNTIFS(Results!$AB:$AB,K$2,Results!$E:$E,$A14)+COUNTIFS(Results!$AC:$AC,K$2,Results!$E:$E,$A14)+COUNTIFS(Results!$AD:$AD,K$2,Results!$E:$E,$A14)+COUNTIFS(Results!$AE:$AE,K$2,Results!$E:$E,$A14)+COUNTIFS(Results!$AF:$AF,K$2,Results!$E:$E,$A14)),2)*100,"%"),"")</f>
        <v>(5) - 40%</v>
      </c>
      <c r="L14" s="73" t="str">
        <f>IFERROR(CONCATENATE("(",(COUNTIFS(Results!$AB:$AB,L$2,Results!$E:$E,$A14)+COUNTIFS(Results!$AC:$AC,L$2,Results!$E:$E,$A14)+COUNTIFS(Results!$AD:$AD,L$2,Results!$E:$E,$A14)+COUNTIFS(Results!$AE:$AE,L$2,Results!$E:$E,$A14)+COUNTIFS(Results!$AF:$AF,L$2,Results!$E:$E,$A14)),") - ",ROUND((SUMIFS(Results!$I:$I,Results!$AB:$AB,L$2,Results!$E:$E,$A14)+SUMIFS(Results!$J:$J,Results!$AC:$AC,L$2,Results!$E:$E,$A14)+SUMIFS(Results!$K:$K,Results!$AD:$AD,L$2,Results!$E:$E,$A14)+SUMIFS(Results!$L:$L,Results!$AE:$AE,L$2,Results!$E:$E,$A14)+SUMIFS(Results!$M:$M,Results!$AF:$AF,L$2,Results!$E:$E,$A14))/(COUNTIFS(Results!$AB:$AB,L$2,Results!$E:$E,$A14)+COUNTIFS(Results!$AC:$AC,L$2,Results!$E:$E,$A14)+COUNTIFS(Results!$AD:$AD,L$2,Results!$E:$E,$A14)+COUNTIFS(Results!$AE:$AE,L$2,Results!$E:$E,$A14)+COUNTIFS(Results!$AF:$AF,L$2,Results!$E:$E,$A14)),2)*100,"%"),"")</f>
        <v>(9) - 44%</v>
      </c>
      <c r="M14" s="73" t="str">
        <f>IFERROR(CONCATENATE("(",(COUNTIFS(Results!$AB:$AB,M$2,Results!$E:$E,$A14)+COUNTIFS(Results!$AC:$AC,M$2,Results!$E:$E,$A14)+COUNTIFS(Results!$AD:$AD,M$2,Results!$E:$E,$A14)+COUNTIFS(Results!$AE:$AE,M$2,Results!$E:$E,$A14)+COUNTIFS(Results!$AF:$AF,M$2,Results!$E:$E,$A14)),") - ",ROUND((SUMIFS(Results!$I:$I,Results!$AB:$AB,M$2,Results!$E:$E,$A14)+SUMIFS(Results!$J:$J,Results!$AC:$AC,M$2,Results!$E:$E,$A14)+SUMIFS(Results!$K:$K,Results!$AD:$AD,M$2,Results!$E:$E,$A14)+SUMIFS(Results!$L:$L,Results!$AE:$AE,M$2,Results!$E:$E,$A14)+SUMIFS(Results!$M:$M,Results!$AF:$AF,M$2,Results!$E:$E,$A14))/(COUNTIFS(Results!$AB:$AB,M$2,Results!$E:$E,$A14)+COUNTIFS(Results!$AC:$AC,M$2,Results!$E:$E,$A14)+COUNTIFS(Results!$AD:$AD,M$2,Results!$E:$E,$A14)+COUNTIFS(Results!$AE:$AE,M$2,Results!$E:$E,$A14)+COUNTIFS(Results!$AF:$AF,M$2,Results!$E:$E,$A14)),2)*100,"%"),"")</f>
        <v>(7) - 71%</v>
      </c>
    </row>
    <row r="15" spans="1:14" s="71" customFormat="1" ht="31.2" customHeight="1" x14ac:dyDescent="0.3">
      <c r="A15" s="69" t="s">
        <v>103</v>
      </c>
      <c r="B15" s="70" t="str">
        <f>IFERROR(CONCATENATE("(",(COUNTIFS(Results!$AB:$AB,B$2,Results!$E:$E,$A15)+COUNTIFS(Results!$AC:$AC,B$2,Results!$E:$E,$A15)+COUNTIFS(Results!$AD:$AD,B$2,Results!$E:$E,$A15)+COUNTIFS(Results!$AE:$AE,B$2,Results!$E:$E,$A15)+COUNTIFS(Results!$AF:$AF,B$2,Results!$E:$E,$A15)),") - ",ROUND((SUMIFS(Results!$I:$I,Results!$AB:$AB,B$2,Results!$E:$E,$A15)+SUMIFS(Results!$J:$J,Results!$AC:$AC,B$2,Results!$E:$E,$A15)+SUMIFS(Results!$K:$K,Results!$AD:$AD,B$2,Results!$E:$E,$A15)+SUMIFS(Results!$L:$L,Results!$AE:$AE,B$2,Results!$E:$E,$A15)+SUMIFS(Results!$M:$M,Results!$AF:$AF,B$2,Results!$E:$E,$A15))/(COUNTIFS(Results!$AB:$AB,B$2,Results!$E:$E,$A15)+COUNTIFS(Results!$AC:$AC,B$2,Results!$E:$E,$A15)+COUNTIFS(Results!$AD:$AD,B$2,Results!$E:$E,$A15)+COUNTIFS(Results!$AE:$AE,B$2,Results!$E:$E,$A15)+COUNTIFS(Results!$AF:$AF,B$2,Results!$E:$E,$A15)),2)*100,"%"),"")</f>
        <v>(11) - 55%</v>
      </c>
      <c r="C15" s="70" t="str">
        <f>IFERROR(CONCATENATE("(",(COUNTIFS(Results!$AB:$AB,C$2,Results!$E:$E,$A15)+COUNTIFS(Results!$AC:$AC,C$2,Results!$E:$E,$A15)+COUNTIFS(Results!$AD:$AD,C$2,Results!$E:$E,$A15)+COUNTIFS(Results!$AE:$AE,C$2,Results!$E:$E,$A15)+COUNTIFS(Results!$AF:$AF,C$2,Results!$E:$E,$A15)),") - ",ROUND((SUMIFS(Results!$I:$I,Results!$AB:$AB,C$2,Results!$E:$E,$A15)+SUMIFS(Results!$J:$J,Results!$AC:$AC,C$2,Results!$E:$E,$A15)+SUMIFS(Results!$K:$K,Results!$AD:$AD,C$2,Results!$E:$E,$A15)+SUMIFS(Results!$L:$L,Results!$AE:$AE,C$2,Results!$E:$E,$A15)+SUMIFS(Results!$M:$M,Results!$AF:$AF,C$2,Results!$E:$E,$A15))/(COUNTIFS(Results!$AB:$AB,C$2,Results!$E:$E,$A15)+COUNTIFS(Results!$AC:$AC,C$2,Results!$E:$E,$A15)+COUNTIFS(Results!$AD:$AD,C$2,Results!$E:$E,$A15)+COUNTIFS(Results!$AE:$AE,C$2,Results!$E:$E,$A15)+COUNTIFS(Results!$AF:$AF,C$2,Results!$E:$E,$A15)),2)*100,"%"),"")</f>
        <v>(3) - 33%</v>
      </c>
      <c r="D15" s="70" t="str">
        <f>IFERROR(CONCATENATE("(",(COUNTIFS(Results!$AB:$AB,D$2,Results!$E:$E,$A15)+COUNTIFS(Results!$AC:$AC,D$2,Results!$E:$E,$A15)+COUNTIFS(Results!$AD:$AD,D$2,Results!$E:$E,$A15)+COUNTIFS(Results!$AE:$AE,D$2,Results!$E:$E,$A15)+COUNTIFS(Results!$AF:$AF,D$2,Results!$E:$E,$A15)),") - ",ROUND((SUMIFS(Results!$I:$I,Results!$AB:$AB,D$2,Results!$E:$E,$A15)+SUMIFS(Results!$J:$J,Results!$AC:$AC,D$2,Results!$E:$E,$A15)+SUMIFS(Results!$K:$K,Results!$AD:$AD,D$2,Results!$E:$E,$A15)+SUMIFS(Results!$L:$L,Results!$AE:$AE,D$2,Results!$E:$E,$A15)+SUMIFS(Results!$M:$M,Results!$AF:$AF,D$2,Results!$E:$E,$A15))/(COUNTIFS(Results!$AB:$AB,D$2,Results!$E:$E,$A15)+COUNTIFS(Results!$AC:$AC,D$2,Results!$E:$E,$A15)+COUNTIFS(Results!$AD:$AD,D$2,Results!$E:$E,$A15)+COUNTIFS(Results!$AE:$AE,D$2,Results!$E:$E,$A15)+COUNTIFS(Results!$AF:$AF,D$2,Results!$E:$E,$A15)),2)*100,"%"),"")</f>
        <v>(12) - 67%</v>
      </c>
      <c r="E15" s="70" t="str">
        <f>IFERROR(CONCATENATE("(",(COUNTIFS(Results!$AB:$AB,E$2,Results!$E:$E,$A15)+COUNTIFS(Results!$AC:$AC,E$2,Results!$E:$E,$A15)+COUNTIFS(Results!$AD:$AD,E$2,Results!$E:$E,$A15)+COUNTIFS(Results!$AE:$AE,E$2,Results!$E:$E,$A15)+COUNTIFS(Results!$AF:$AF,E$2,Results!$E:$E,$A15)),") - ",ROUND((SUMIFS(Results!$I:$I,Results!$AB:$AB,E$2,Results!$E:$E,$A15)+SUMIFS(Results!$J:$J,Results!$AC:$AC,E$2,Results!$E:$E,$A15)+SUMIFS(Results!$K:$K,Results!$AD:$AD,E$2,Results!$E:$E,$A15)+SUMIFS(Results!$L:$L,Results!$AE:$AE,E$2,Results!$E:$E,$A15)+SUMIFS(Results!$M:$M,Results!$AF:$AF,E$2,Results!$E:$E,$A15))/(COUNTIFS(Results!$AB:$AB,E$2,Results!$E:$E,$A15)+COUNTIFS(Results!$AC:$AC,E$2,Results!$E:$E,$A15)+COUNTIFS(Results!$AD:$AD,E$2,Results!$E:$E,$A15)+COUNTIFS(Results!$AE:$AE,E$2,Results!$E:$E,$A15)+COUNTIFS(Results!$AF:$AF,E$2,Results!$E:$E,$A15)),2)*100,"%"),"")</f>
        <v>(7) - 57%</v>
      </c>
      <c r="F15" s="70" t="str">
        <f>IFERROR(CONCATENATE("(",(COUNTIFS(Results!$AB:$AB,F$2,Results!$E:$E,$A15)+COUNTIFS(Results!$AC:$AC,F$2,Results!$E:$E,$A15)+COUNTIFS(Results!$AD:$AD,F$2,Results!$E:$E,$A15)+COUNTIFS(Results!$AE:$AE,F$2,Results!$E:$E,$A15)+COUNTIFS(Results!$AF:$AF,F$2,Results!$E:$E,$A15)),") - ",ROUND((SUMIFS(Results!$I:$I,Results!$AB:$AB,F$2,Results!$E:$E,$A15)+SUMIFS(Results!$J:$J,Results!$AC:$AC,F$2,Results!$E:$E,$A15)+SUMIFS(Results!$K:$K,Results!$AD:$AD,F$2,Results!$E:$E,$A15)+SUMIFS(Results!$L:$L,Results!$AE:$AE,F$2,Results!$E:$E,$A15)+SUMIFS(Results!$M:$M,Results!$AF:$AF,F$2,Results!$E:$E,$A15))/(COUNTIFS(Results!$AB:$AB,F$2,Results!$E:$E,$A15)+COUNTIFS(Results!$AC:$AC,F$2,Results!$E:$E,$A15)+COUNTIFS(Results!$AD:$AD,F$2,Results!$E:$E,$A15)+COUNTIFS(Results!$AE:$AE,F$2,Results!$E:$E,$A15)+COUNTIFS(Results!$AF:$AF,F$2,Results!$E:$E,$A15)),2)*100,"%"),"")</f>
        <v>(12) - 67%</v>
      </c>
      <c r="G15" s="70" t="str">
        <f>IFERROR(CONCATENATE("(",(COUNTIFS(Results!$AB:$AB,G$2,Results!$E:$E,$A15)+COUNTIFS(Results!$AC:$AC,G$2,Results!$E:$E,$A15)+COUNTIFS(Results!$AD:$AD,G$2,Results!$E:$E,$A15)+COUNTIFS(Results!$AE:$AE,G$2,Results!$E:$E,$A15)+COUNTIFS(Results!$AF:$AF,G$2,Results!$E:$E,$A15)),") - ",ROUND((SUMIFS(Results!$I:$I,Results!$AB:$AB,G$2,Results!$E:$E,$A15)+SUMIFS(Results!$J:$J,Results!$AC:$AC,G$2,Results!$E:$E,$A15)+SUMIFS(Results!$K:$K,Results!$AD:$AD,G$2,Results!$E:$E,$A15)+SUMIFS(Results!$L:$L,Results!$AE:$AE,G$2,Results!$E:$E,$A15)+SUMIFS(Results!$M:$M,Results!$AF:$AF,G$2,Results!$E:$E,$A15))/(COUNTIFS(Results!$AB:$AB,G$2,Results!$E:$E,$A15)+COUNTIFS(Results!$AC:$AC,G$2,Results!$E:$E,$A15)+COUNTIFS(Results!$AD:$AD,G$2,Results!$E:$E,$A15)+COUNTIFS(Results!$AE:$AE,G$2,Results!$E:$E,$A15)+COUNTIFS(Results!$AF:$AF,G$2,Results!$E:$E,$A15)),2)*100,"%"),"")</f>
        <v>(8) - 38%</v>
      </c>
      <c r="H15" s="70" t="str">
        <f>IFERROR(CONCATENATE("(",(COUNTIFS(Results!$AB:$AB,H$2,Results!$E:$E,$A15)+COUNTIFS(Results!$AC:$AC,H$2,Results!$E:$E,$A15)+COUNTIFS(Results!$AD:$AD,H$2,Results!$E:$E,$A15)+COUNTIFS(Results!$AE:$AE,H$2,Results!$E:$E,$A15)+COUNTIFS(Results!$AF:$AF,H$2,Results!$E:$E,$A15)),") - ",ROUND((SUMIFS(Results!$I:$I,Results!$AB:$AB,H$2,Results!$E:$E,$A15)+SUMIFS(Results!$J:$J,Results!$AC:$AC,H$2,Results!$E:$E,$A15)+SUMIFS(Results!$K:$K,Results!$AD:$AD,H$2,Results!$E:$E,$A15)+SUMIFS(Results!$L:$L,Results!$AE:$AE,H$2,Results!$E:$E,$A15)+SUMIFS(Results!$M:$M,Results!$AF:$AF,H$2,Results!$E:$E,$A15))/(COUNTIFS(Results!$AB:$AB,H$2,Results!$E:$E,$A15)+COUNTIFS(Results!$AC:$AC,H$2,Results!$E:$E,$A15)+COUNTIFS(Results!$AD:$AD,H$2,Results!$E:$E,$A15)+COUNTIFS(Results!$AE:$AE,H$2,Results!$E:$E,$A15)+COUNTIFS(Results!$AF:$AF,H$2,Results!$E:$E,$A15)),2)*100,"%"),"")</f>
        <v>(4) - 50%</v>
      </c>
      <c r="I15" s="70" t="str">
        <f>IFERROR(CONCATENATE("(",(COUNTIFS(Results!$AB:$AB,I$2,Results!$E:$E,$A15)+COUNTIFS(Results!$AC:$AC,I$2,Results!$E:$E,$A15)+COUNTIFS(Results!$AD:$AD,I$2,Results!$E:$E,$A15)+COUNTIFS(Results!$AE:$AE,I$2,Results!$E:$E,$A15)+COUNTIFS(Results!$AF:$AF,I$2,Results!$E:$E,$A15)),") - ",ROUND((SUMIFS(Results!$I:$I,Results!$AB:$AB,I$2,Results!$E:$E,$A15)+SUMIFS(Results!$J:$J,Results!$AC:$AC,I$2,Results!$E:$E,$A15)+SUMIFS(Results!$K:$K,Results!$AD:$AD,I$2,Results!$E:$E,$A15)+SUMIFS(Results!$L:$L,Results!$AE:$AE,I$2,Results!$E:$E,$A15)+SUMIFS(Results!$M:$M,Results!$AF:$AF,I$2,Results!$E:$E,$A15))/(COUNTIFS(Results!$AB:$AB,I$2,Results!$E:$E,$A15)+COUNTIFS(Results!$AC:$AC,I$2,Results!$E:$E,$A15)+COUNTIFS(Results!$AD:$AD,I$2,Results!$E:$E,$A15)+COUNTIFS(Results!$AE:$AE,I$2,Results!$E:$E,$A15)+COUNTIFS(Results!$AF:$AF,I$2,Results!$E:$E,$A15)),2)*100,"%"),"")</f>
        <v>(4) - 50%</v>
      </c>
      <c r="J15" s="70" t="str">
        <f>IFERROR(CONCATENATE("(",(COUNTIFS(Results!$AB:$AB,J$2,Results!$E:$E,$A15)+COUNTIFS(Results!$AC:$AC,J$2,Results!$E:$E,$A15)+COUNTIFS(Results!$AD:$AD,J$2,Results!$E:$E,$A15)+COUNTIFS(Results!$AE:$AE,J$2,Results!$E:$E,$A15)+COUNTIFS(Results!$AF:$AF,J$2,Results!$E:$E,$A15)),") - ",ROUND((SUMIFS(Results!$I:$I,Results!$AB:$AB,J$2,Results!$E:$E,$A15)+SUMIFS(Results!$J:$J,Results!$AC:$AC,J$2,Results!$E:$E,$A15)+SUMIFS(Results!$K:$K,Results!$AD:$AD,J$2,Results!$E:$E,$A15)+SUMIFS(Results!$L:$L,Results!$AE:$AE,J$2,Results!$E:$E,$A15)+SUMIFS(Results!$M:$M,Results!$AF:$AF,J$2,Results!$E:$E,$A15))/(COUNTIFS(Results!$AB:$AB,J$2,Results!$E:$E,$A15)+COUNTIFS(Results!$AC:$AC,J$2,Results!$E:$E,$A15)+COUNTIFS(Results!$AD:$AD,J$2,Results!$E:$E,$A15)+COUNTIFS(Results!$AE:$AE,J$2,Results!$E:$E,$A15)+COUNTIFS(Results!$AF:$AF,J$2,Results!$E:$E,$A15)),2)*100,"%"),"")</f>
        <v>(9) - 28%</v>
      </c>
      <c r="K15" s="70" t="str">
        <f>IFERROR(CONCATENATE("(",(COUNTIFS(Results!$AB:$AB,K$2,Results!$E:$E,$A15)+COUNTIFS(Results!$AC:$AC,K$2,Results!$E:$E,$A15)+COUNTIFS(Results!$AD:$AD,K$2,Results!$E:$E,$A15)+COUNTIFS(Results!$AE:$AE,K$2,Results!$E:$E,$A15)+COUNTIFS(Results!$AF:$AF,K$2,Results!$E:$E,$A15)),") - ",ROUND((SUMIFS(Results!$I:$I,Results!$AB:$AB,K$2,Results!$E:$E,$A15)+SUMIFS(Results!$J:$J,Results!$AC:$AC,K$2,Results!$E:$E,$A15)+SUMIFS(Results!$K:$K,Results!$AD:$AD,K$2,Results!$E:$E,$A15)+SUMIFS(Results!$L:$L,Results!$AE:$AE,K$2,Results!$E:$E,$A15)+SUMIFS(Results!$M:$M,Results!$AF:$AF,K$2,Results!$E:$E,$A15))/(COUNTIFS(Results!$AB:$AB,K$2,Results!$E:$E,$A15)+COUNTIFS(Results!$AC:$AC,K$2,Results!$E:$E,$A15)+COUNTIFS(Results!$AD:$AD,K$2,Results!$E:$E,$A15)+COUNTIFS(Results!$AE:$AE,K$2,Results!$E:$E,$A15)+COUNTIFS(Results!$AF:$AF,K$2,Results!$E:$E,$A15)),2)*100,"%"),"")</f>
        <v>(6) - 50%</v>
      </c>
      <c r="L15" s="70" t="str">
        <f>IFERROR(CONCATENATE("(",(COUNTIFS(Results!$AB:$AB,L$2,Results!$E:$E,$A15)+COUNTIFS(Results!$AC:$AC,L$2,Results!$E:$E,$A15)+COUNTIFS(Results!$AD:$AD,L$2,Results!$E:$E,$A15)+COUNTIFS(Results!$AE:$AE,L$2,Results!$E:$E,$A15)+COUNTIFS(Results!$AF:$AF,L$2,Results!$E:$E,$A15)),") - ",ROUND((SUMIFS(Results!$I:$I,Results!$AB:$AB,L$2,Results!$E:$E,$A15)+SUMIFS(Results!$J:$J,Results!$AC:$AC,L$2,Results!$E:$E,$A15)+SUMIFS(Results!$K:$K,Results!$AD:$AD,L$2,Results!$E:$E,$A15)+SUMIFS(Results!$L:$L,Results!$AE:$AE,L$2,Results!$E:$E,$A15)+SUMIFS(Results!$M:$M,Results!$AF:$AF,L$2,Results!$E:$E,$A15))/(COUNTIFS(Results!$AB:$AB,L$2,Results!$E:$E,$A15)+COUNTIFS(Results!$AC:$AC,L$2,Results!$E:$E,$A15)+COUNTIFS(Results!$AD:$AD,L$2,Results!$E:$E,$A15)+COUNTIFS(Results!$AE:$AE,L$2,Results!$E:$E,$A15)+COUNTIFS(Results!$AF:$AF,L$2,Results!$E:$E,$A15)),2)*100,"%"),"")</f>
        <v>(9) - 39%</v>
      </c>
      <c r="M15" s="70" t="str">
        <f>IFERROR(CONCATENATE("(",(COUNTIFS(Results!$AB:$AB,M$2,Results!$E:$E,$A15)+COUNTIFS(Results!$AC:$AC,M$2,Results!$E:$E,$A15)+COUNTIFS(Results!$AD:$AD,M$2,Results!$E:$E,$A15)+COUNTIFS(Results!$AE:$AE,M$2,Results!$E:$E,$A15)+COUNTIFS(Results!$AF:$AF,M$2,Results!$E:$E,$A15)),") - ",ROUND((SUMIFS(Results!$I:$I,Results!$AB:$AB,M$2,Results!$E:$E,$A15)+SUMIFS(Results!$J:$J,Results!$AC:$AC,M$2,Results!$E:$E,$A15)+SUMIFS(Results!$K:$K,Results!$AD:$AD,M$2,Results!$E:$E,$A15)+SUMIFS(Results!$L:$L,Results!$AE:$AE,M$2,Results!$E:$E,$A15)+SUMIFS(Results!$M:$M,Results!$AF:$AF,M$2,Results!$E:$E,$A15))/(COUNTIFS(Results!$AB:$AB,M$2,Results!$E:$E,$A15)+COUNTIFS(Results!$AC:$AC,M$2,Results!$E:$E,$A15)+COUNTIFS(Results!$AD:$AD,M$2,Results!$E:$E,$A15)+COUNTIFS(Results!$AE:$AE,M$2,Results!$E:$E,$A15)+COUNTIFS(Results!$AF:$AF,M$2,Results!$E:$E,$A15)),2)*100,"%"),"")</f>
        <v>(8) - 88%</v>
      </c>
    </row>
    <row r="16" spans="1:14" s="71" customFormat="1" ht="31.2" customHeight="1" x14ac:dyDescent="0.3">
      <c r="A16" s="72" t="s">
        <v>479</v>
      </c>
      <c r="B16" s="73" t="str">
        <f>IFERROR(CONCATENATE("(",(COUNTIFS(Results!$AB:$AB,B$2,Results!$E:$E,$A16)+COUNTIFS(Results!$AC:$AC,B$2,Results!$E:$E,$A16)+COUNTIFS(Results!$AD:$AD,B$2,Results!$E:$E,$A16)+COUNTIFS(Results!$AE:$AE,B$2,Results!$E:$E,$A16)+COUNTIFS(Results!$AF:$AF,B$2,Results!$E:$E,$A16)),") - ",ROUND((SUMIFS(Results!$I:$I,Results!$AB:$AB,B$2,Results!$E:$E,$A16)+SUMIFS(Results!$J:$J,Results!$AC:$AC,B$2,Results!$E:$E,$A16)+SUMIFS(Results!$K:$K,Results!$AD:$AD,B$2,Results!$E:$E,$A16)+SUMIFS(Results!$L:$L,Results!$AE:$AE,B$2,Results!$E:$E,$A16)+SUMIFS(Results!$M:$M,Results!$AF:$AF,B$2,Results!$E:$E,$A16))/(COUNTIFS(Results!$AB:$AB,B$2,Results!$E:$E,$A16)+COUNTIFS(Results!$AC:$AC,B$2,Results!$E:$E,$A16)+COUNTIFS(Results!$AD:$AD,B$2,Results!$E:$E,$A16)+COUNTIFS(Results!$AE:$AE,B$2,Results!$E:$E,$A16)+COUNTIFS(Results!$AF:$AF,B$2,Results!$E:$E,$A16)),2)*100,"%"),"")</f>
        <v>(8) - 63%</v>
      </c>
      <c r="C16" s="73" t="str">
        <f>IFERROR(CONCATENATE("(",(COUNTIFS(Results!$AB:$AB,C$2,Results!$E:$E,$A16)+COUNTIFS(Results!$AC:$AC,C$2,Results!$E:$E,$A16)+COUNTIFS(Results!$AD:$AD,C$2,Results!$E:$E,$A16)+COUNTIFS(Results!$AE:$AE,C$2,Results!$E:$E,$A16)+COUNTIFS(Results!$AF:$AF,C$2,Results!$E:$E,$A16)),") - ",ROUND((SUMIFS(Results!$I:$I,Results!$AB:$AB,C$2,Results!$E:$E,$A16)+SUMIFS(Results!$J:$J,Results!$AC:$AC,C$2,Results!$E:$E,$A16)+SUMIFS(Results!$K:$K,Results!$AD:$AD,C$2,Results!$E:$E,$A16)+SUMIFS(Results!$L:$L,Results!$AE:$AE,C$2,Results!$E:$E,$A16)+SUMIFS(Results!$M:$M,Results!$AF:$AF,C$2,Results!$E:$E,$A16))/(COUNTIFS(Results!$AB:$AB,C$2,Results!$E:$E,$A16)+COUNTIFS(Results!$AC:$AC,C$2,Results!$E:$E,$A16)+COUNTIFS(Results!$AD:$AD,C$2,Results!$E:$E,$A16)+COUNTIFS(Results!$AE:$AE,C$2,Results!$E:$E,$A16)+COUNTIFS(Results!$AF:$AF,C$2,Results!$E:$E,$A16)),2)*100,"%"),"")</f>
        <v>(4) - 75%</v>
      </c>
      <c r="D16" s="73" t="str">
        <f>IFERROR(CONCATENATE("(",(COUNTIFS(Results!$AB:$AB,D$2,Results!$E:$E,$A16)+COUNTIFS(Results!$AC:$AC,D$2,Results!$E:$E,$A16)+COUNTIFS(Results!$AD:$AD,D$2,Results!$E:$E,$A16)+COUNTIFS(Results!$AE:$AE,D$2,Results!$E:$E,$A16)+COUNTIFS(Results!$AF:$AF,D$2,Results!$E:$E,$A16)),") - ",ROUND((SUMIFS(Results!$I:$I,Results!$AB:$AB,D$2,Results!$E:$E,$A16)+SUMIFS(Results!$J:$J,Results!$AC:$AC,D$2,Results!$E:$E,$A16)+SUMIFS(Results!$K:$K,Results!$AD:$AD,D$2,Results!$E:$E,$A16)+SUMIFS(Results!$L:$L,Results!$AE:$AE,D$2,Results!$E:$E,$A16)+SUMIFS(Results!$M:$M,Results!$AF:$AF,D$2,Results!$E:$E,$A16))/(COUNTIFS(Results!$AB:$AB,D$2,Results!$E:$E,$A16)+COUNTIFS(Results!$AC:$AC,D$2,Results!$E:$E,$A16)+COUNTIFS(Results!$AD:$AD,D$2,Results!$E:$E,$A16)+COUNTIFS(Results!$AE:$AE,D$2,Results!$E:$E,$A16)+COUNTIFS(Results!$AF:$AF,D$2,Results!$E:$E,$A16)),2)*100,"%"),"")</f>
        <v>(9) - 44%</v>
      </c>
      <c r="E16" s="73" t="str">
        <f>IFERROR(CONCATENATE("(",(COUNTIFS(Results!$AB:$AB,E$2,Results!$E:$E,$A16)+COUNTIFS(Results!$AC:$AC,E$2,Results!$E:$E,$A16)+COUNTIFS(Results!$AD:$AD,E$2,Results!$E:$E,$A16)+COUNTIFS(Results!$AE:$AE,E$2,Results!$E:$E,$A16)+COUNTIFS(Results!$AF:$AF,E$2,Results!$E:$E,$A16)),") - ",ROUND((SUMIFS(Results!$I:$I,Results!$AB:$AB,E$2,Results!$E:$E,$A16)+SUMIFS(Results!$J:$J,Results!$AC:$AC,E$2,Results!$E:$E,$A16)+SUMIFS(Results!$K:$K,Results!$AD:$AD,E$2,Results!$E:$E,$A16)+SUMIFS(Results!$L:$L,Results!$AE:$AE,E$2,Results!$E:$E,$A16)+SUMIFS(Results!$M:$M,Results!$AF:$AF,E$2,Results!$E:$E,$A16))/(COUNTIFS(Results!$AB:$AB,E$2,Results!$E:$E,$A16)+COUNTIFS(Results!$AC:$AC,E$2,Results!$E:$E,$A16)+COUNTIFS(Results!$AD:$AD,E$2,Results!$E:$E,$A16)+COUNTIFS(Results!$AE:$AE,E$2,Results!$E:$E,$A16)+COUNTIFS(Results!$AF:$AF,E$2,Results!$E:$E,$A16)),2)*100,"%"),"")</f>
        <v>(6) - 33%</v>
      </c>
      <c r="F16" s="73" t="str">
        <f>IFERROR(CONCATENATE("(",(COUNTIFS(Results!$AB:$AB,F$2,Results!$E:$E,$A16)+COUNTIFS(Results!$AC:$AC,F$2,Results!$E:$E,$A16)+COUNTIFS(Results!$AD:$AD,F$2,Results!$E:$E,$A16)+COUNTIFS(Results!$AE:$AE,F$2,Results!$E:$E,$A16)+COUNTIFS(Results!$AF:$AF,F$2,Results!$E:$E,$A16)),") - ",ROUND((SUMIFS(Results!$I:$I,Results!$AB:$AB,F$2,Results!$E:$E,$A16)+SUMIFS(Results!$J:$J,Results!$AC:$AC,F$2,Results!$E:$E,$A16)+SUMIFS(Results!$K:$K,Results!$AD:$AD,F$2,Results!$E:$E,$A16)+SUMIFS(Results!$L:$L,Results!$AE:$AE,F$2,Results!$E:$E,$A16)+SUMIFS(Results!$M:$M,Results!$AF:$AF,F$2,Results!$E:$E,$A16))/(COUNTIFS(Results!$AB:$AB,F$2,Results!$E:$E,$A16)+COUNTIFS(Results!$AC:$AC,F$2,Results!$E:$E,$A16)+COUNTIFS(Results!$AD:$AD,F$2,Results!$E:$E,$A16)+COUNTIFS(Results!$AE:$AE,F$2,Results!$E:$E,$A16)+COUNTIFS(Results!$AF:$AF,F$2,Results!$E:$E,$A16)),2)*100,"%"),"")</f>
        <v>(14) - 64%</v>
      </c>
      <c r="G16" s="73" t="str">
        <f>IFERROR(CONCATENATE("(",(COUNTIFS(Results!$AB:$AB,G$2,Results!$E:$E,$A16)+COUNTIFS(Results!$AC:$AC,G$2,Results!$E:$E,$A16)+COUNTIFS(Results!$AD:$AD,G$2,Results!$E:$E,$A16)+COUNTIFS(Results!$AE:$AE,G$2,Results!$E:$E,$A16)+COUNTIFS(Results!$AF:$AF,G$2,Results!$E:$E,$A16)),") - ",ROUND((SUMIFS(Results!$I:$I,Results!$AB:$AB,G$2,Results!$E:$E,$A16)+SUMIFS(Results!$J:$J,Results!$AC:$AC,G$2,Results!$E:$E,$A16)+SUMIFS(Results!$K:$K,Results!$AD:$AD,G$2,Results!$E:$E,$A16)+SUMIFS(Results!$L:$L,Results!$AE:$AE,G$2,Results!$E:$E,$A16)+SUMIFS(Results!$M:$M,Results!$AF:$AF,G$2,Results!$E:$E,$A16))/(COUNTIFS(Results!$AB:$AB,G$2,Results!$E:$E,$A16)+COUNTIFS(Results!$AC:$AC,G$2,Results!$E:$E,$A16)+COUNTIFS(Results!$AD:$AD,G$2,Results!$E:$E,$A16)+COUNTIFS(Results!$AE:$AE,G$2,Results!$E:$E,$A16)+COUNTIFS(Results!$AF:$AF,G$2,Results!$E:$E,$A16)),2)*100,"%"),"")</f>
        <v>(11) - 36%</v>
      </c>
      <c r="H16" s="73" t="str">
        <f>IFERROR(CONCATENATE("(",(COUNTIFS(Results!$AB:$AB,H$2,Results!$E:$E,$A16)+COUNTIFS(Results!$AC:$AC,H$2,Results!$E:$E,$A16)+COUNTIFS(Results!$AD:$AD,H$2,Results!$E:$E,$A16)+COUNTIFS(Results!$AE:$AE,H$2,Results!$E:$E,$A16)+COUNTIFS(Results!$AF:$AF,H$2,Results!$E:$E,$A16)),") - ",ROUND((SUMIFS(Results!$I:$I,Results!$AB:$AB,H$2,Results!$E:$E,$A16)+SUMIFS(Results!$J:$J,Results!$AC:$AC,H$2,Results!$E:$E,$A16)+SUMIFS(Results!$K:$K,Results!$AD:$AD,H$2,Results!$E:$E,$A16)+SUMIFS(Results!$L:$L,Results!$AE:$AE,H$2,Results!$E:$E,$A16)+SUMIFS(Results!$M:$M,Results!$AF:$AF,H$2,Results!$E:$E,$A16))/(COUNTIFS(Results!$AB:$AB,H$2,Results!$E:$E,$A16)+COUNTIFS(Results!$AC:$AC,H$2,Results!$E:$E,$A16)+COUNTIFS(Results!$AD:$AD,H$2,Results!$E:$E,$A16)+COUNTIFS(Results!$AE:$AE,H$2,Results!$E:$E,$A16)+COUNTIFS(Results!$AF:$AF,H$2,Results!$E:$E,$A16)),2)*100,"%"),"")</f>
        <v>(6) - 33%</v>
      </c>
      <c r="I16" s="73" t="str">
        <f>IFERROR(CONCATENATE("(",(COUNTIFS(Results!$AB:$AB,I$2,Results!$E:$E,$A16)+COUNTIFS(Results!$AC:$AC,I$2,Results!$E:$E,$A16)+COUNTIFS(Results!$AD:$AD,I$2,Results!$E:$E,$A16)+COUNTIFS(Results!$AE:$AE,I$2,Results!$E:$E,$A16)+COUNTIFS(Results!$AF:$AF,I$2,Results!$E:$E,$A16)),") - ",ROUND((SUMIFS(Results!$I:$I,Results!$AB:$AB,I$2,Results!$E:$E,$A16)+SUMIFS(Results!$J:$J,Results!$AC:$AC,I$2,Results!$E:$E,$A16)+SUMIFS(Results!$K:$K,Results!$AD:$AD,I$2,Results!$E:$E,$A16)+SUMIFS(Results!$L:$L,Results!$AE:$AE,I$2,Results!$E:$E,$A16)+SUMIFS(Results!$M:$M,Results!$AF:$AF,I$2,Results!$E:$E,$A16))/(COUNTIFS(Results!$AB:$AB,I$2,Results!$E:$E,$A16)+COUNTIFS(Results!$AC:$AC,I$2,Results!$E:$E,$A16)+COUNTIFS(Results!$AD:$AD,I$2,Results!$E:$E,$A16)+COUNTIFS(Results!$AE:$AE,I$2,Results!$E:$E,$A16)+COUNTIFS(Results!$AF:$AF,I$2,Results!$E:$E,$A16)),2)*100,"%"),"")</f>
        <v>(3) - 67%</v>
      </c>
      <c r="J16" s="73" t="str">
        <f>IFERROR(CONCATENATE("(",(COUNTIFS(Results!$AB:$AB,J$2,Results!$E:$E,$A16)+COUNTIFS(Results!$AC:$AC,J$2,Results!$E:$E,$A16)+COUNTIFS(Results!$AD:$AD,J$2,Results!$E:$E,$A16)+COUNTIFS(Results!$AE:$AE,J$2,Results!$E:$E,$A16)+COUNTIFS(Results!$AF:$AF,J$2,Results!$E:$E,$A16)),") - ",ROUND((SUMIFS(Results!$I:$I,Results!$AB:$AB,J$2,Results!$E:$E,$A16)+SUMIFS(Results!$J:$J,Results!$AC:$AC,J$2,Results!$E:$E,$A16)+SUMIFS(Results!$K:$K,Results!$AD:$AD,J$2,Results!$E:$E,$A16)+SUMIFS(Results!$L:$L,Results!$AE:$AE,J$2,Results!$E:$E,$A16)+SUMIFS(Results!$M:$M,Results!$AF:$AF,J$2,Results!$E:$E,$A16))/(COUNTIFS(Results!$AB:$AB,J$2,Results!$E:$E,$A16)+COUNTIFS(Results!$AC:$AC,J$2,Results!$E:$E,$A16)+COUNTIFS(Results!$AD:$AD,J$2,Results!$E:$E,$A16)+COUNTIFS(Results!$AE:$AE,J$2,Results!$E:$E,$A16)+COUNTIFS(Results!$AF:$AF,J$2,Results!$E:$E,$A16)),2)*100,"%"),"")</f>
        <v>(9) - 72%</v>
      </c>
      <c r="K16" s="73" t="str">
        <f>IFERROR(CONCATENATE("(",(COUNTIFS(Results!$AB:$AB,K$2,Results!$E:$E,$A16)+COUNTIFS(Results!$AC:$AC,K$2,Results!$E:$E,$A16)+COUNTIFS(Results!$AD:$AD,K$2,Results!$E:$E,$A16)+COUNTIFS(Results!$AE:$AE,K$2,Results!$E:$E,$A16)+COUNTIFS(Results!$AF:$AF,K$2,Results!$E:$E,$A16)),") - ",ROUND((SUMIFS(Results!$I:$I,Results!$AB:$AB,K$2,Results!$E:$E,$A16)+SUMIFS(Results!$J:$J,Results!$AC:$AC,K$2,Results!$E:$E,$A16)+SUMIFS(Results!$K:$K,Results!$AD:$AD,K$2,Results!$E:$E,$A16)+SUMIFS(Results!$L:$L,Results!$AE:$AE,K$2,Results!$E:$E,$A16)+SUMIFS(Results!$M:$M,Results!$AF:$AF,K$2,Results!$E:$E,$A16))/(COUNTIFS(Results!$AB:$AB,K$2,Results!$E:$E,$A16)+COUNTIFS(Results!$AC:$AC,K$2,Results!$E:$E,$A16)+COUNTIFS(Results!$AD:$AD,K$2,Results!$E:$E,$A16)+COUNTIFS(Results!$AE:$AE,K$2,Results!$E:$E,$A16)+COUNTIFS(Results!$AF:$AF,K$2,Results!$E:$E,$A16)),2)*100,"%"),"")</f>
        <v>(5) - 40%</v>
      </c>
      <c r="L16" s="73" t="str">
        <f>IFERROR(CONCATENATE("(",(COUNTIFS(Results!$AB:$AB,L$2,Results!$E:$E,$A16)+COUNTIFS(Results!$AC:$AC,L$2,Results!$E:$E,$A16)+COUNTIFS(Results!$AD:$AD,L$2,Results!$E:$E,$A16)+COUNTIFS(Results!$AE:$AE,L$2,Results!$E:$E,$A16)+COUNTIFS(Results!$AF:$AF,L$2,Results!$E:$E,$A16)),") - ",ROUND((SUMIFS(Results!$I:$I,Results!$AB:$AB,L$2,Results!$E:$E,$A16)+SUMIFS(Results!$J:$J,Results!$AC:$AC,L$2,Results!$E:$E,$A16)+SUMIFS(Results!$K:$K,Results!$AD:$AD,L$2,Results!$E:$E,$A16)+SUMIFS(Results!$L:$L,Results!$AE:$AE,L$2,Results!$E:$E,$A16)+SUMIFS(Results!$M:$M,Results!$AF:$AF,L$2,Results!$E:$E,$A16))/(COUNTIFS(Results!$AB:$AB,L$2,Results!$E:$E,$A16)+COUNTIFS(Results!$AC:$AC,L$2,Results!$E:$E,$A16)+COUNTIFS(Results!$AD:$AD,L$2,Results!$E:$E,$A16)+COUNTIFS(Results!$AE:$AE,L$2,Results!$E:$E,$A16)+COUNTIFS(Results!$AF:$AF,L$2,Results!$E:$E,$A16)),2)*100,"%"),"")</f>
        <v>(12) - 58%</v>
      </c>
      <c r="M16" s="73" t="str">
        <f>IFERROR(CONCATENATE("(",(COUNTIFS(Results!$AB:$AB,M$2,Results!$E:$E,$A16)+COUNTIFS(Results!$AC:$AC,M$2,Results!$E:$E,$A16)+COUNTIFS(Results!$AD:$AD,M$2,Results!$E:$E,$A16)+COUNTIFS(Results!$AE:$AE,M$2,Results!$E:$E,$A16)+COUNTIFS(Results!$AF:$AF,M$2,Results!$E:$E,$A16)),") - ",ROUND((SUMIFS(Results!$I:$I,Results!$AB:$AB,M$2,Results!$E:$E,$A16)+SUMIFS(Results!$J:$J,Results!$AC:$AC,M$2,Results!$E:$E,$A16)+SUMIFS(Results!$K:$K,Results!$AD:$AD,M$2,Results!$E:$E,$A16)+SUMIFS(Results!$L:$L,Results!$AE:$AE,M$2,Results!$E:$E,$A16)+SUMIFS(Results!$M:$M,Results!$AF:$AF,M$2,Results!$E:$E,$A16))/(COUNTIFS(Results!$AB:$AB,M$2,Results!$E:$E,$A16)+COUNTIFS(Results!$AC:$AC,M$2,Results!$E:$E,$A16)+COUNTIFS(Results!$AD:$AD,M$2,Results!$E:$E,$A16)+COUNTIFS(Results!$AE:$AE,M$2,Results!$E:$E,$A16)+COUNTIFS(Results!$AF:$AF,M$2,Results!$E:$E,$A16)),2)*100,"%"),"")</f>
        <v>(11) - 45%</v>
      </c>
    </row>
    <row r="17" spans="1:13" s="71" customFormat="1" ht="31.2" customHeight="1" x14ac:dyDescent="0.3">
      <c r="A17" s="69" t="s">
        <v>146</v>
      </c>
      <c r="B17" s="70" t="str">
        <f>IFERROR(CONCATENATE("(",(COUNTIFS(Results!$AB:$AB,B$2,Results!$E:$E,$A17)+COUNTIFS(Results!$AC:$AC,B$2,Results!$E:$E,$A17)+COUNTIFS(Results!$AD:$AD,B$2,Results!$E:$E,$A17)+COUNTIFS(Results!$AE:$AE,B$2,Results!$E:$E,$A17)+COUNTIFS(Results!$AF:$AF,B$2,Results!$E:$E,$A17)),") - ",ROUND((SUMIFS(Results!$I:$I,Results!$AB:$AB,B$2,Results!$E:$E,$A17)+SUMIFS(Results!$J:$J,Results!$AC:$AC,B$2,Results!$E:$E,$A17)+SUMIFS(Results!$K:$K,Results!$AD:$AD,B$2,Results!$E:$E,$A17)+SUMIFS(Results!$L:$L,Results!$AE:$AE,B$2,Results!$E:$E,$A17)+SUMIFS(Results!$M:$M,Results!$AF:$AF,B$2,Results!$E:$E,$A17))/(COUNTIFS(Results!$AB:$AB,B$2,Results!$E:$E,$A17)+COUNTIFS(Results!$AC:$AC,B$2,Results!$E:$E,$A17)+COUNTIFS(Results!$AD:$AD,B$2,Results!$E:$E,$A17)+COUNTIFS(Results!$AE:$AE,B$2,Results!$E:$E,$A17)+COUNTIFS(Results!$AF:$AF,B$2,Results!$E:$E,$A17)),2)*100,"%"),"")</f>
        <v>(11) - 50%</v>
      </c>
      <c r="C17" s="70" t="str">
        <f>IFERROR(CONCATENATE("(",(COUNTIFS(Results!$AB:$AB,C$2,Results!$E:$E,$A17)+COUNTIFS(Results!$AC:$AC,C$2,Results!$E:$E,$A17)+COUNTIFS(Results!$AD:$AD,C$2,Results!$E:$E,$A17)+COUNTIFS(Results!$AE:$AE,C$2,Results!$E:$E,$A17)+COUNTIFS(Results!$AF:$AF,C$2,Results!$E:$E,$A17)),") - ",ROUND((SUMIFS(Results!$I:$I,Results!$AB:$AB,C$2,Results!$E:$E,$A17)+SUMIFS(Results!$J:$J,Results!$AC:$AC,C$2,Results!$E:$E,$A17)+SUMIFS(Results!$K:$K,Results!$AD:$AD,C$2,Results!$E:$E,$A17)+SUMIFS(Results!$L:$L,Results!$AE:$AE,C$2,Results!$E:$E,$A17)+SUMIFS(Results!$M:$M,Results!$AF:$AF,C$2,Results!$E:$E,$A17))/(COUNTIFS(Results!$AB:$AB,C$2,Results!$E:$E,$A17)+COUNTIFS(Results!$AC:$AC,C$2,Results!$E:$E,$A17)+COUNTIFS(Results!$AD:$AD,C$2,Results!$E:$E,$A17)+COUNTIFS(Results!$AE:$AE,C$2,Results!$E:$E,$A17)+COUNTIFS(Results!$AF:$AF,C$2,Results!$E:$E,$A17)),2)*100,"%"),"")</f>
        <v>(2) - 50%</v>
      </c>
      <c r="D17" s="70" t="str">
        <f>IFERROR(CONCATENATE("(",(COUNTIFS(Results!$AB:$AB,D$2,Results!$E:$E,$A17)+COUNTIFS(Results!$AC:$AC,D$2,Results!$E:$E,$A17)+COUNTIFS(Results!$AD:$AD,D$2,Results!$E:$E,$A17)+COUNTIFS(Results!$AE:$AE,D$2,Results!$E:$E,$A17)+COUNTIFS(Results!$AF:$AF,D$2,Results!$E:$E,$A17)),") - ",ROUND((SUMIFS(Results!$I:$I,Results!$AB:$AB,D$2,Results!$E:$E,$A17)+SUMIFS(Results!$J:$J,Results!$AC:$AC,D$2,Results!$E:$E,$A17)+SUMIFS(Results!$K:$K,Results!$AD:$AD,D$2,Results!$E:$E,$A17)+SUMIFS(Results!$L:$L,Results!$AE:$AE,D$2,Results!$E:$E,$A17)+SUMIFS(Results!$M:$M,Results!$AF:$AF,D$2,Results!$E:$E,$A17))/(COUNTIFS(Results!$AB:$AB,D$2,Results!$E:$E,$A17)+COUNTIFS(Results!$AC:$AC,D$2,Results!$E:$E,$A17)+COUNTIFS(Results!$AD:$AD,D$2,Results!$E:$E,$A17)+COUNTIFS(Results!$AE:$AE,D$2,Results!$E:$E,$A17)+COUNTIFS(Results!$AF:$AF,D$2,Results!$E:$E,$A17)),2)*100,"%"),"")</f>
        <v>(12) - 42%</v>
      </c>
      <c r="E17" s="70" t="str">
        <f>IFERROR(CONCATENATE("(",(COUNTIFS(Results!$AB:$AB,E$2,Results!$E:$E,$A17)+COUNTIFS(Results!$AC:$AC,E$2,Results!$E:$E,$A17)+COUNTIFS(Results!$AD:$AD,E$2,Results!$E:$E,$A17)+COUNTIFS(Results!$AE:$AE,E$2,Results!$E:$E,$A17)+COUNTIFS(Results!$AF:$AF,E$2,Results!$E:$E,$A17)),") - ",ROUND((SUMIFS(Results!$I:$I,Results!$AB:$AB,E$2,Results!$E:$E,$A17)+SUMIFS(Results!$J:$J,Results!$AC:$AC,E$2,Results!$E:$E,$A17)+SUMIFS(Results!$K:$K,Results!$AD:$AD,E$2,Results!$E:$E,$A17)+SUMIFS(Results!$L:$L,Results!$AE:$AE,E$2,Results!$E:$E,$A17)+SUMIFS(Results!$M:$M,Results!$AF:$AF,E$2,Results!$E:$E,$A17))/(COUNTIFS(Results!$AB:$AB,E$2,Results!$E:$E,$A17)+COUNTIFS(Results!$AC:$AC,E$2,Results!$E:$E,$A17)+COUNTIFS(Results!$AD:$AD,E$2,Results!$E:$E,$A17)+COUNTIFS(Results!$AE:$AE,E$2,Results!$E:$E,$A17)+COUNTIFS(Results!$AF:$AF,E$2,Results!$E:$E,$A17)),2)*100,"%"),"")</f>
        <v>(11) - 23%</v>
      </c>
      <c r="F17" s="70" t="str">
        <f>IFERROR(CONCATENATE("(",(COUNTIFS(Results!$AB:$AB,F$2,Results!$E:$E,$A17)+COUNTIFS(Results!$AC:$AC,F$2,Results!$E:$E,$A17)+COUNTIFS(Results!$AD:$AD,F$2,Results!$E:$E,$A17)+COUNTIFS(Results!$AE:$AE,F$2,Results!$E:$E,$A17)+COUNTIFS(Results!$AF:$AF,F$2,Results!$E:$E,$A17)),") - ",ROUND((SUMIFS(Results!$I:$I,Results!$AB:$AB,F$2,Results!$E:$E,$A17)+SUMIFS(Results!$J:$J,Results!$AC:$AC,F$2,Results!$E:$E,$A17)+SUMIFS(Results!$K:$K,Results!$AD:$AD,F$2,Results!$E:$E,$A17)+SUMIFS(Results!$L:$L,Results!$AE:$AE,F$2,Results!$E:$E,$A17)+SUMIFS(Results!$M:$M,Results!$AF:$AF,F$2,Results!$E:$E,$A17))/(COUNTIFS(Results!$AB:$AB,F$2,Results!$E:$E,$A17)+COUNTIFS(Results!$AC:$AC,F$2,Results!$E:$E,$A17)+COUNTIFS(Results!$AD:$AD,F$2,Results!$E:$E,$A17)+COUNTIFS(Results!$AE:$AE,F$2,Results!$E:$E,$A17)+COUNTIFS(Results!$AF:$AF,F$2,Results!$E:$E,$A17)),2)*100,"%"),"")</f>
        <v>(17) - 35%</v>
      </c>
      <c r="G17" s="70" t="str">
        <f>IFERROR(CONCATENATE("(",(COUNTIFS(Results!$AB:$AB,G$2,Results!$E:$E,$A17)+COUNTIFS(Results!$AC:$AC,G$2,Results!$E:$E,$A17)+COUNTIFS(Results!$AD:$AD,G$2,Results!$E:$E,$A17)+COUNTIFS(Results!$AE:$AE,G$2,Results!$E:$E,$A17)+COUNTIFS(Results!$AF:$AF,G$2,Results!$E:$E,$A17)),") - ",ROUND((SUMIFS(Results!$I:$I,Results!$AB:$AB,G$2,Results!$E:$E,$A17)+SUMIFS(Results!$J:$J,Results!$AC:$AC,G$2,Results!$E:$E,$A17)+SUMIFS(Results!$K:$K,Results!$AD:$AD,G$2,Results!$E:$E,$A17)+SUMIFS(Results!$L:$L,Results!$AE:$AE,G$2,Results!$E:$E,$A17)+SUMIFS(Results!$M:$M,Results!$AF:$AF,G$2,Results!$E:$E,$A17))/(COUNTIFS(Results!$AB:$AB,G$2,Results!$E:$E,$A17)+COUNTIFS(Results!$AC:$AC,G$2,Results!$E:$E,$A17)+COUNTIFS(Results!$AD:$AD,G$2,Results!$E:$E,$A17)+COUNTIFS(Results!$AE:$AE,G$2,Results!$E:$E,$A17)+COUNTIFS(Results!$AF:$AF,G$2,Results!$E:$E,$A17)),2)*100,"%"),"")</f>
        <v>(9) - 56%</v>
      </c>
      <c r="H17" s="70" t="str">
        <f>IFERROR(CONCATENATE("(",(COUNTIFS(Results!$AB:$AB,H$2,Results!$E:$E,$A17)+COUNTIFS(Results!$AC:$AC,H$2,Results!$E:$E,$A17)+COUNTIFS(Results!$AD:$AD,H$2,Results!$E:$E,$A17)+COUNTIFS(Results!$AE:$AE,H$2,Results!$E:$E,$A17)+COUNTIFS(Results!$AF:$AF,H$2,Results!$E:$E,$A17)),") - ",ROUND((SUMIFS(Results!$I:$I,Results!$AB:$AB,H$2,Results!$E:$E,$A17)+SUMIFS(Results!$J:$J,Results!$AC:$AC,H$2,Results!$E:$E,$A17)+SUMIFS(Results!$K:$K,Results!$AD:$AD,H$2,Results!$E:$E,$A17)+SUMIFS(Results!$L:$L,Results!$AE:$AE,H$2,Results!$E:$E,$A17)+SUMIFS(Results!$M:$M,Results!$AF:$AF,H$2,Results!$E:$E,$A17))/(COUNTIFS(Results!$AB:$AB,H$2,Results!$E:$E,$A17)+COUNTIFS(Results!$AC:$AC,H$2,Results!$E:$E,$A17)+COUNTIFS(Results!$AD:$AD,H$2,Results!$E:$E,$A17)+COUNTIFS(Results!$AE:$AE,H$2,Results!$E:$E,$A17)+COUNTIFS(Results!$AF:$AF,H$2,Results!$E:$E,$A17)),2)*100,"%"),"")</f>
        <v>(7) - 71%</v>
      </c>
      <c r="I17" s="70" t="str">
        <f>IFERROR(CONCATENATE("(",(COUNTIFS(Results!$AB:$AB,I$2,Results!$E:$E,$A17)+COUNTIFS(Results!$AC:$AC,I$2,Results!$E:$E,$A17)+COUNTIFS(Results!$AD:$AD,I$2,Results!$E:$E,$A17)+COUNTIFS(Results!$AE:$AE,I$2,Results!$E:$E,$A17)+COUNTIFS(Results!$AF:$AF,I$2,Results!$E:$E,$A17)),") - ",ROUND((SUMIFS(Results!$I:$I,Results!$AB:$AB,I$2,Results!$E:$E,$A17)+SUMIFS(Results!$J:$J,Results!$AC:$AC,I$2,Results!$E:$E,$A17)+SUMIFS(Results!$K:$K,Results!$AD:$AD,I$2,Results!$E:$E,$A17)+SUMIFS(Results!$L:$L,Results!$AE:$AE,I$2,Results!$E:$E,$A17)+SUMIFS(Results!$M:$M,Results!$AF:$AF,I$2,Results!$E:$E,$A17))/(COUNTIFS(Results!$AB:$AB,I$2,Results!$E:$E,$A17)+COUNTIFS(Results!$AC:$AC,I$2,Results!$E:$E,$A17)+COUNTIFS(Results!$AD:$AD,I$2,Results!$E:$E,$A17)+COUNTIFS(Results!$AE:$AE,I$2,Results!$E:$E,$A17)+COUNTIFS(Results!$AF:$AF,I$2,Results!$E:$E,$A17)),2)*100,"%"),"")</f>
        <v>(11) - 55%</v>
      </c>
      <c r="J17" s="70" t="str">
        <f>IFERROR(CONCATENATE("(",(COUNTIFS(Results!$AB:$AB,J$2,Results!$E:$E,$A17)+COUNTIFS(Results!$AC:$AC,J$2,Results!$E:$E,$A17)+COUNTIFS(Results!$AD:$AD,J$2,Results!$E:$E,$A17)+COUNTIFS(Results!$AE:$AE,J$2,Results!$E:$E,$A17)+COUNTIFS(Results!$AF:$AF,J$2,Results!$E:$E,$A17)),") - ",ROUND((SUMIFS(Results!$I:$I,Results!$AB:$AB,J$2,Results!$E:$E,$A17)+SUMIFS(Results!$J:$J,Results!$AC:$AC,J$2,Results!$E:$E,$A17)+SUMIFS(Results!$K:$K,Results!$AD:$AD,J$2,Results!$E:$E,$A17)+SUMIFS(Results!$L:$L,Results!$AE:$AE,J$2,Results!$E:$E,$A17)+SUMIFS(Results!$M:$M,Results!$AF:$AF,J$2,Results!$E:$E,$A17))/(COUNTIFS(Results!$AB:$AB,J$2,Results!$E:$E,$A17)+COUNTIFS(Results!$AC:$AC,J$2,Results!$E:$E,$A17)+COUNTIFS(Results!$AD:$AD,J$2,Results!$E:$E,$A17)+COUNTIFS(Results!$AE:$AE,J$2,Results!$E:$E,$A17)+COUNTIFS(Results!$AF:$AF,J$2,Results!$E:$E,$A17)),2)*100,"%"),"")</f>
        <v>(12) - 50%</v>
      </c>
      <c r="K17" s="70" t="str">
        <f>IFERROR(CONCATENATE("(",(COUNTIFS(Results!$AB:$AB,K$2,Results!$E:$E,$A17)+COUNTIFS(Results!$AC:$AC,K$2,Results!$E:$E,$A17)+COUNTIFS(Results!$AD:$AD,K$2,Results!$E:$E,$A17)+COUNTIFS(Results!$AE:$AE,K$2,Results!$E:$E,$A17)+COUNTIFS(Results!$AF:$AF,K$2,Results!$E:$E,$A17)),") - ",ROUND((SUMIFS(Results!$I:$I,Results!$AB:$AB,K$2,Results!$E:$E,$A17)+SUMIFS(Results!$J:$J,Results!$AC:$AC,K$2,Results!$E:$E,$A17)+SUMIFS(Results!$K:$K,Results!$AD:$AD,K$2,Results!$E:$E,$A17)+SUMIFS(Results!$L:$L,Results!$AE:$AE,K$2,Results!$E:$E,$A17)+SUMIFS(Results!$M:$M,Results!$AF:$AF,K$2,Results!$E:$E,$A17))/(COUNTIFS(Results!$AB:$AB,K$2,Results!$E:$E,$A17)+COUNTIFS(Results!$AC:$AC,K$2,Results!$E:$E,$A17)+COUNTIFS(Results!$AD:$AD,K$2,Results!$E:$E,$A17)+COUNTIFS(Results!$AE:$AE,K$2,Results!$E:$E,$A17)+COUNTIFS(Results!$AF:$AF,K$2,Results!$E:$E,$A17)),2)*100,"%"),"")</f>
        <v>(8) - 50%</v>
      </c>
      <c r="L17" s="70" t="str">
        <f>IFERROR(CONCATENATE("(",(COUNTIFS(Results!$AB:$AB,L$2,Results!$E:$E,$A17)+COUNTIFS(Results!$AC:$AC,L$2,Results!$E:$E,$A17)+COUNTIFS(Results!$AD:$AD,L$2,Results!$E:$E,$A17)+COUNTIFS(Results!$AE:$AE,L$2,Results!$E:$E,$A17)+COUNTIFS(Results!$AF:$AF,L$2,Results!$E:$E,$A17)),") - ",ROUND((SUMIFS(Results!$I:$I,Results!$AB:$AB,L$2,Results!$E:$E,$A17)+SUMIFS(Results!$J:$J,Results!$AC:$AC,L$2,Results!$E:$E,$A17)+SUMIFS(Results!$K:$K,Results!$AD:$AD,L$2,Results!$E:$E,$A17)+SUMIFS(Results!$L:$L,Results!$AE:$AE,L$2,Results!$E:$E,$A17)+SUMIFS(Results!$M:$M,Results!$AF:$AF,L$2,Results!$E:$E,$A17))/(COUNTIFS(Results!$AB:$AB,L$2,Results!$E:$E,$A17)+COUNTIFS(Results!$AC:$AC,L$2,Results!$E:$E,$A17)+COUNTIFS(Results!$AD:$AD,L$2,Results!$E:$E,$A17)+COUNTIFS(Results!$AE:$AE,L$2,Results!$E:$E,$A17)+COUNTIFS(Results!$AF:$AF,L$2,Results!$E:$E,$A17)),2)*100,"%"),"")</f>
        <v>(11) - 36%</v>
      </c>
      <c r="M17" s="70" t="str">
        <f>IFERROR(CONCATENATE("(",(COUNTIFS(Results!$AB:$AB,M$2,Results!$E:$E,$A17)+COUNTIFS(Results!$AC:$AC,M$2,Results!$E:$E,$A17)+COUNTIFS(Results!$AD:$AD,M$2,Results!$E:$E,$A17)+COUNTIFS(Results!$AE:$AE,M$2,Results!$E:$E,$A17)+COUNTIFS(Results!$AF:$AF,M$2,Results!$E:$E,$A17)),") - ",ROUND((SUMIFS(Results!$I:$I,Results!$AB:$AB,M$2,Results!$E:$E,$A17)+SUMIFS(Results!$J:$J,Results!$AC:$AC,M$2,Results!$E:$E,$A17)+SUMIFS(Results!$K:$K,Results!$AD:$AD,M$2,Results!$E:$E,$A17)+SUMIFS(Results!$L:$L,Results!$AE:$AE,M$2,Results!$E:$E,$A17)+SUMIFS(Results!$M:$M,Results!$AF:$AF,M$2,Results!$E:$E,$A17))/(COUNTIFS(Results!$AB:$AB,M$2,Results!$E:$E,$A17)+COUNTIFS(Results!$AC:$AC,M$2,Results!$E:$E,$A17)+COUNTIFS(Results!$AD:$AD,M$2,Results!$E:$E,$A17)+COUNTIFS(Results!$AE:$AE,M$2,Results!$E:$E,$A17)+COUNTIFS(Results!$AF:$AF,M$2,Results!$E:$E,$A17)),2)*100,"%"),"")</f>
        <v>(10) - 70%</v>
      </c>
    </row>
    <row r="18" spans="1:13" s="71" customFormat="1" ht="31.2" customHeight="1" x14ac:dyDescent="0.3">
      <c r="A18" s="72" t="s">
        <v>83</v>
      </c>
      <c r="B18" s="73" t="str">
        <f>IFERROR(CONCATENATE("(",(COUNTIFS(Results!$AB:$AB,B$2,Results!$E:$E,$A18)+COUNTIFS(Results!$AC:$AC,B$2,Results!$E:$E,$A18)+COUNTIFS(Results!$AD:$AD,B$2,Results!$E:$E,$A18)+COUNTIFS(Results!$AE:$AE,B$2,Results!$E:$E,$A18)+COUNTIFS(Results!$AF:$AF,B$2,Results!$E:$E,$A18)),") - ",ROUND((SUMIFS(Results!$I:$I,Results!$AB:$AB,B$2,Results!$E:$E,$A18)+SUMIFS(Results!$J:$J,Results!$AC:$AC,B$2,Results!$E:$E,$A18)+SUMIFS(Results!$K:$K,Results!$AD:$AD,B$2,Results!$E:$E,$A18)+SUMIFS(Results!$L:$L,Results!$AE:$AE,B$2,Results!$E:$E,$A18)+SUMIFS(Results!$M:$M,Results!$AF:$AF,B$2,Results!$E:$E,$A18))/(COUNTIFS(Results!$AB:$AB,B$2,Results!$E:$E,$A18)+COUNTIFS(Results!$AC:$AC,B$2,Results!$E:$E,$A18)+COUNTIFS(Results!$AD:$AD,B$2,Results!$E:$E,$A18)+COUNTIFS(Results!$AE:$AE,B$2,Results!$E:$E,$A18)+COUNTIFS(Results!$AF:$AF,B$2,Results!$E:$E,$A18)),2)*100,"%"),"")</f>
        <v>(15) - 27%</v>
      </c>
      <c r="C18" s="73" t="str">
        <f>IFERROR(CONCATENATE("(",(COUNTIFS(Results!$AB:$AB,C$2,Results!$E:$E,$A18)+COUNTIFS(Results!$AC:$AC,C$2,Results!$E:$E,$A18)+COUNTIFS(Results!$AD:$AD,C$2,Results!$E:$E,$A18)+COUNTIFS(Results!$AE:$AE,C$2,Results!$E:$E,$A18)+COUNTIFS(Results!$AF:$AF,C$2,Results!$E:$E,$A18)),") - ",ROUND((SUMIFS(Results!$I:$I,Results!$AB:$AB,C$2,Results!$E:$E,$A18)+SUMIFS(Results!$J:$J,Results!$AC:$AC,C$2,Results!$E:$E,$A18)+SUMIFS(Results!$K:$K,Results!$AD:$AD,C$2,Results!$E:$E,$A18)+SUMIFS(Results!$L:$L,Results!$AE:$AE,C$2,Results!$E:$E,$A18)+SUMIFS(Results!$M:$M,Results!$AF:$AF,C$2,Results!$E:$E,$A18))/(COUNTIFS(Results!$AB:$AB,C$2,Results!$E:$E,$A18)+COUNTIFS(Results!$AC:$AC,C$2,Results!$E:$E,$A18)+COUNTIFS(Results!$AD:$AD,C$2,Results!$E:$E,$A18)+COUNTIFS(Results!$AE:$AE,C$2,Results!$E:$E,$A18)+COUNTIFS(Results!$AF:$AF,C$2,Results!$E:$E,$A18)),2)*100,"%"),"")</f>
        <v>(8) - 63%</v>
      </c>
      <c r="D18" s="73" t="str">
        <f>IFERROR(CONCATENATE("(",(COUNTIFS(Results!$AB:$AB,D$2,Results!$E:$E,$A18)+COUNTIFS(Results!$AC:$AC,D$2,Results!$E:$E,$A18)+COUNTIFS(Results!$AD:$AD,D$2,Results!$E:$E,$A18)+COUNTIFS(Results!$AE:$AE,D$2,Results!$E:$E,$A18)+COUNTIFS(Results!$AF:$AF,D$2,Results!$E:$E,$A18)),") - ",ROUND((SUMIFS(Results!$I:$I,Results!$AB:$AB,D$2,Results!$E:$E,$A18)+SUMIFS(Results!$J:$J,Results!$AC:$AC,D$2,Results!$E:$E,$A18)+SUMIFS(Results!$K:$K,Results!$AD:$AD,D$2,Results!$E:$E,$A18)+SUMIFS(Results!$L:$L,Results!$AE:$AE,D$2,Results!$E:$E,$A18)+SUMIFS(Results!$M:$M,Results!$AF:$AF,D$2,Results!$E:$E,$A18))/(COUNTIFS(Results!$AB:$AB,D$2,Results!$E:$E,$A18)+COUNTIFS(Results!$AC:$AC,D$2,Results!$E:$E,$A18)+COUNTIFS(Results!$AD:$AD,D$2,Results!$E:$E,$A18)+COUNTIFS(Results!$AE:$AE,D$2,Results!$E:$E,$A18)+COUNTIFS(Results!$AF:$AF,D$2,Results!$E:$E,$A18)),2)*100,"%"),"")</f>
        <v>(10) - 45%</v>
      </c>
      <c r="E18" s="73" t="str">
        <f>IFERROR(CONCATENATE("(",(COUNTIFS(Results!$AB:$AB,E$2,Results!$E:$E,$A18)+COUNTIFS(Results!$AC:$AC,E$2,Results!$E:$E,$A18)+COUNTIFS(Results!$AD:$AD,E$2,Results!$E:$E,$A18)+COUNTIFS(Results!$AE:$AE,E$2,Results!$E:$E,$A18)+COUNTIFS(Results!$AF:$AF,E$2,Results!$E:$E,$A18)),") - ",ROUND((SUMIFS(Results!$I:$I,Results!$AB:$AB,E$2,Results!$E:$E,$A18)+SUMIFS(Results!$J:$J,Results!$AC:$AC,E$2,Results!$E:$E,$A18)+SUMIFS(Results!$K:$K,Results!$AD:$AD,E$2,Results!$E:$E,$A18)+SUMIFS(Results!$L:$L,Results!$AE:$AE,E$2,Results!$E:$E,$A18)+SUMIFS(Results!$M:$M,Results!$AF:$AF,E$2,Results!$E:$E,$A18))/(COUNTIFS(Results!$AB:$AB,E$2,Results!$E:$E,$A18)+COUNTIFS(Results!$AC:$AC,E$2,Results!$E:$E,$A18)+COUNTIFS(Results!$AD:$AD,E$2,Results!$E:$E,$A18)+COUNTIFS(Results!$AE:$AE,E$2,Results!$E:$E,$A18)+COUNTIFS(Results!$AF:$AF,E$2,Results!$E:$E,$A18)),2)*100,"%"),"")</f>
        <v>(10) - 70%</v>
      </c>
      <c r="F18" s="73" t="str">
        <f>IFERROR(CONCATENATE("(",(COUNTIFS(Results!$AB:$AB,F$2,Results!$E:$E,$A18)+COUNTIFS(Results!$AC:$AC,F$2,Results!$E:$E,$A18)+COUNTIFS(Results!$AD:$AD,F$2,Results!$E:$E,$A18)+COUNTIFS(Results!$AE:$AE,F$2,Results!$E:$E,$A18)+COUNTIFS(Results!$AF:$AF,F$2,Results!$E:$E,$A18)),") - ",ROUND((SUMIFS(Results!$I:$I,Results!$AB:$AB,F$2,Results!$E:$E,$A18)+SUMIFS(Results!$J:$J,Results!$AC:$AC,F$2,Results!$E:$E,$A18)+SUMIFS(Results!$K:$K,Results!$AD:$AD,F$2,Results!$E:$E,$A18)+SUMIFS(Results!$L:$L,Results!$AE:$AE,F$2,Results!$E:$E,$A18)+SUMIFS(Results!$M:$M,Results!$AF:$AF,F$2,Results!$E:$E,$A18))/(COUNTIFS(Results!$AB:$AB,F$2,Results!$E:$E,$A18)+COUNTIFS(Results!$AC:$AC,F$2,Results!$E:$E,$A18)+COUNTIFS(Results!$AD:$AD,F$2,Results!$E:$E,$A18)+COUNTIFS(Results!$AE:$AE,F$2,Results!$E:$E,$A18)+COUNTIFS(Results!$AF:$AF,F$2,Results!$E:$E,$A18)),2)*100,"%"),"")</f>
        <v>(14) - 71%</v>
      </c>
      <c r="G18" s="73" t="str">
        <f>IFERROR(CONCATENATE("(",(COUNTIFS(Results!$AB:$AB,G$2,Results!$E:$E,$A18)+COUNTIFS(Results!$AC:$AC,G$2,Results!$E:$E,$A18)+COUNTIFS(Results!$AD:$AD,G$2,Results!$E:$E,$A18)+COUNTIFS(Results!$AE:$AE,G$2,Results!$E:$E,$A18)+COUNTIFS(Results!$AF:$AF,G$2,Results!$E:$E,$A18)),") - ",ROUND((SUMIFS(Results!$I:$I,Results!$AB:$AB,G$2,Results!$E:$E,$A18)+SUMIFS(Results!$J:$J,Results!$AC:$AC,G$2,Results!$E:$E,$A18)+SUMIFS(Results!$K:$K,Results!$AD:$AD,G$2,Results!$E:$E,$A18)+SUMIFS(Results!$L:$L,Results!$AE:$AE,G$2,Results!$E:$E,$A18)+SUMIFS(Results!$M:$M,Results!$AF:$AF,G$2,Results!$E:$E,$A18))/(COUNTIFS(Results!$AB:$AB,G$2,Results!$E:$E,$A18)+COUNTIFS(Results!$AC:$AC,G$2,Results!$E:$E,$A18)+COUNTIFS(Results!$AD:$AD,G$2,Results!$E:$E,$A18)+COUNTIFS(Results!$AE:$AE,G$2,Results!$E:$E,$A18)+COUNTIFS(Results!$AF:$AF,G$2,Results!$E:$E,$A18)),2)*100,"%"),"")</f>
        <v>(12) - 58%</v>
      </c>
      <c r="H18" s="73" t="str">
        <f>IFERROR(CONCATENATE("(",(COUNTIFS(Results!$AB:$AB,H$2,Results!$E:$E,$A18)+COUNTIFS(Results!$AC:$AC,H$2,Results!$E:$E,$A18)+COUNTIFS(Results!$AD:$AD,H$2,Results!$E:$E,$A18)+COUNTIFS(Results!$AE:$AE,H$2,Results!$E:$E,$A18)+COUNTIFS(Results!$AF:$AF,H$2,Results!$E:$E,$A18)),") - ",ROUND((SUMIFS(Results!$I:$I,Results!$AB:$AB,H$2,Results!$E:$E,$A18)+SUMIFS(Results!$J:$J,Results!$AC:$AC,H$2,Results!$E:$E,$A18)+SUMIFS(Results!$K:$K,Results!$AD:$AD,H$2,Results!$E:$E,$A18)+SUMIFS(Results!$L:$L,Results!$AE:$AE,H$2,Results!$E:$E,$A18)+SUMIFS(Results!$M:$M,Results!$AF:$AF,H$2,Results!$E:$E,$A18))/(COUNTIFS(Results!$AB:$AB,H$2,Results!$E:$E,$A18)+COUNTIFS(Results!$AC:$AC,H$2,Results!$E:$E,$A18)+COUNTIFS(Results!$AD:$AD,H$2,Results!$E:$E,$A18)+COUNTIFS(Results!$AE:$AE,H$2,Results!$E:$E,$A18)+COUNTIFS(Results!$AF:$AF,H$2,Results!$E:$E,$A18)),2)*100,"%"),"")</f>
        <v>(8) - 88%</v>
      </c>
      <c r="I18" s="73" t="str">
        <f>IFERROR(CONCATENATE("(",(COUNTIFS(Results!$AB:$AB,I$2,Results!$E:$E,$A18)+COUNTIFS(Results!$AC:$AC,I$2,Results!$E:$E,$A18)+COUNTIFS(Results!$AD:$AD,I$2,Results!$E:$E,$A18)+COUNTIFS(Results!$AE:$AE,I$2,Results!$E:$E,$A18)+COUNTIFS(Results!$AF:$AF,I$2,Results!$E:$E,$A18)),") - ",ROUND((SUMIFS(Results!$I:$I,Results!$AB:$AB,I$2,Results!$E:$E,$A18)+SUMIFS(Results!$J:$J,Results!$AC:$AC,I$2,Results!$E:$E,$A18)+SUMIFS(Results!$K:$K,Results!$AD:$AD,I$2,Results!$E:$E,$A18)+SUMIFS(Results!$L:$L,Results!$AE:$AE,I$2,Results!$E:$E,$A18)+SUMIFS(Results!$M:$M,Results!$AF:$AF,I$2,Results!$E:$E,$A18))/(COUNTIFS(Results!$AB:$AB,I$2,Results!$E:$E,$A18)+COUNTIFS(Results!$AC:$AC,I$2,Results!$E:$E,$A18)+COUNTIFS(Results!$AD:$AD,I$2,Results!$E:$E,$A18)+COUNTIFS(Results!$AE:$AE,I$2,Results!$E:$E,$A18)+COUNTIFS(Results!$AF:$AF,I$2,Results!$E:$E,$A18)),2)*100,"%"),"")</f>
        <v>(6) - 67%</v>
      </c>
      <c r="J18" s="73" t="str">
        <f>IFERROR(CONCATENATE("(",(COUNTIFS(Results!$AB:$AB,J$2,Results!$E:$E,$A18)+COUNTIFS(Results!$AC:$AC,J$2,Results!$E:$E,$A18)+COUNTIFS(Results!$AD:$AD,J$2,Results!$E:$E,$A18)+COUNTIFS(Results!$AE:$AE,J$2,Results!$E:$E,$A18)+COUNTIFS(Results!$AF:$AF,J$2,Results!$E:$E,$A18)),") - ",ROUND((SUMIFS(Results!$I:$I,Results!$AB:$AB,J$2,Results!$E:$E,$A18)+SUMIFS(Results!$J:$J,Results!$AC:$AC,J$2,Results!$E:$E,$A18)+SUMIFS(Results!$K:$K,Results!$AD:$AD,J$2,Results!$E:$E,$A18)+SUMIFS(Results!$L:$L,Results!$AE:$AE,J$2,Results!$E:$E,$A18)+SUMIFS(Results!$M:$M,Results!$AF:$AF,J$2,Results!$E:$E,$A18))/(COUNTIFS(Results!$AB:$AB,J$2,Results!$E:$E,$A18)+COUNTIFS(Results!$AC:$AC,J$2,Results!$E:$E,$A18)+COUNTIFS(Results!$AD:$AD,J$2,Results!$E:$E,$A18)+COUNTIFS(Results!$AE:$AE,J$2,Results!$E:$E,$A18)+COUNTIFS(Results!$AF:$AF,J$2,Results!$E:$E,$A18)),2)*100,"%"),"")</f>
        <v>(8) - 75%</v>
      </c>
      <c r="K18" s="73" t="str">
        <f>IFERROR(CONCATENATE("(",(COUNTIFS(Results!$AB:$AB,K$2,Results!$E:$E,$A18)+COUNTIFS(Results!$AC:$AC,K$2,Results!$E:$E,$A18)+COUNTIFS(Results!$AD:$AD,K$2,Results!$E:$E,$A18)+COUNTIFS(Results!$AE:$AE,K$2,Results!$E:$E,$A18)+COUNTIFS(Results!$AF:$AF,K$2,Results!$E:$E,$A18)),") - ",ROUND((SUMIFS(Results!$I:$I,Results!$AB:$AB,K$2,Results!$E:$E,$A18)+SUMIFS(Results!$J:$J,Results!$AC:$AC,K$2,Results!$E:$E,$A18)+SUMIFS(Results!$K:$K,Results!$AD:$AD,K$2,Results!$E:$E,$A18)+SUMIFS(Results!$L:$L,Results!$AE:$AE,K$2,Results!$E:$E,$A18)+SUMIFS(Results!$M:$M,Results!$AF:$AF,K$2,Results!$E:$E,$A18))/(COUNTIFS(Results!$AB:$AB,K$2,Results!$E:$E,$A18)+COUNTIFS(Results!$AC:$AC,K$2,Results!$E:$E,$A18)+COUNTIFS(Results!$AD:$AD,K$2,Results!$E:$E,$A18)+COUNTIFS(Results!$AE:$AE,K$2,Results!$E:$E,$A18)+COUNTIFS(Results!$AF:$AF,K$2,Results!$E:$E,$A18)),2)*100,"%"),"")</f>
        <v>(8) - 50%</v>
      </c>
      <c r="L18" s="73" t="str">
        <f>IFERROR(CONCATENATE("(",(COUNTIFS(Results!$AB:$AB,L$2,Results!$E:$E,$A18)+COUNTIFS(Results!$AC:$AC,L$2,Results!$E:$E,$A18)+COUNTIFS(Results!$AD:$AD,L$2,Results!$E:$E,$A18)+COUNTIFS(Results!$AE:$AE,L$2,Results!$E:$E,$A18)+COUNTIFS(Results!$AF:$AF,L$2,Results!$E:$E,$A18)),") - ",ROUND((SUMIFS(Results!$I:$I,Results!$AB:$AB,L$2,Results!$E:$E,$A18)+SUMIFS(Results!$J:$J,Results!$AC:$AC,L$2,Results!$E:$E,$A18)+SUMIFS(Results!$K:$K,Results!$AD:$AD,L$2,Results!$E:$E,$A18)+SUMIFS(Results!$L:$L,Results!$AE:$AE,L$2,Results!$E:$E,$A18)+SUMIFS(Results!$M:$M,Results!$AF:$AF,L$2,Results!$E:$E,$A18))/(COUNTIFS(Results!$AB:$AB,L$2,Results!$E:$E,$A18)+COUNTIFS(Results!$AC:$AC,L$2,Results!$E:$E,$A18)+COUNTIFS(Results!$AD:$AD,L$2,Results!$E:$E,$A18)+COUNTIFS(Results!$AE:$AE,L$2,Results!$E:$E,$A18)+COUNTIFS(Results!$AF:$AF,L$2,Results!$E:$E,$A18)),2)*100,"%"),"")</f>
        <v>(10) - 40%</v>
      </c>
      <c r="M18" s="73" t="str">
        <f>IFERROR(CONCATENATE("(",(COUNTIFS(Results!$AB:$AB,M$2,Results!$E:$E,$A18)+COUNTIFS(Results!$AC:$AC,M$2,Results!$E:$E,$A18)+COUNTIFS(Results!$AD:$AD,M$2,Results!$E:$E,$A18)+COUNTIFS(Results!$AE:$AE,M$2,Results!$E:$E,$A18)+COUNTIFS(Results!$AF:$AF,M$2,Results!$E:$E,$A18)),") - ",ROUND((SUMIFS(Results!$I:$I,Results!$AB:$AB,M$2,Results!$E:$E,$A18)+SUMIFS(Results!$J:$J,Results!$AC:$AC,M$2,Results!$E:$E,$A18)+SUMIFS(Results!$K:$K,Results!$AD:$AD,M$2,Results!$E:$E,$A18)+SUMIFS(Results!$L:$L,Results!$AE:$AE,M$2,Results!$E:$E,$A18)+SUMIFS(Results!$M:$M,Results!$AF:$AF,M$2,Results!$E:$E,$A18))/(COUNTIFS(Results!$AB:$AB,M$2,Results!$E:$E,$A18)+COUNTIFS(Results!$AC:$AC,M$2,Results!$E:$E,$A18)+COUNTIFS(Results!$AD:$AD,M$2,Results!$E:$E,$A18)+COUNTIFS(Results!$AE:$AE,M$2,Results!$E:$E,$A18)+COUNTIFS(Results!$AF:$AF,M$2,Results!$E:$E,$A18)),2)*100,"%"),"")</f>
        <v>(13) - 42%</v>
      </c>
    </row>
    <row r="19" spans="1:13" s="71" customFormat="1" ht="31.2" customHeight="1" x14ac:dyDescent="0.3">
      <c r="A19" s="69" t="s">
        <v>98</v>
      </c>
      <c r="B19" s="70" t="str">
        <f>IFERROR(CONCATENATE("(",(COUNTIFS(Results!$AB:$AB,B$2,Results!$E:$E,$A19)+COUNTIFS(Results!$AC:$AC,B$2,Results!$E:$E,$A19)+COUNTIFS(Results!$AD:$AD,B$2,Results!$E:$E,$A19)+COUNTIFS(Results!$AE:$AE,B$2,Results!$E:$E,$A19)+COUNTIFS(Results!$AF:$AF,B$2,Results!$E:$E,$A19)),") - ",ROUND((SUMIFS(Results!$I:$I,Results!$AB:$AB,B$2,Results!$E:$E,$A19)+SUMIFS(Results!$J:$J,Results!$AC:$AC,B$2,Results!$E:$E,$A19)+SUMIFS(Results!$K:$K,Results!$AD:$AD,B$2,Results!$E:$E,$A19)+SUMIFS(Results!$L:$L,Results!$AE:$AE,B$2,Results!$E:$E,$A19)+SUMIFS(Results!$M:$M,Results!$AF:$AF,B$2,Results!$E:$E,$A19))/(COUNTIFS(Results!$AB:$AB,B$2,Results!$E:$E,$A19)+COUNTIFS(Results!$AC:$AC,B$2,Results!$E:$E,$A19)+COUNTIFS(Results!$AD:$AD,B$2,Results!$E:$E,$A19)+COUNTIFS(Results!$AE:$AE,B$2,Results!$E:$E,$A19)+COUNTIFS(Results!$AF:$AF,B$2,Results!$E:$E,$A19)),2)*100,"%"),"")</f>
        <v>(4) - 50%</v>
      </c>
      <c r="C19" s="70" t="str">
        <f>IFERROR(CONCATENATE("(",(COUNTIFS(Results!$AB:$AB,C$2,Results!$E:$E,$A19)+COUNTIFS(Results!$AC:$AC,C$2,Results!$E:$E,$A19)+COUNTIFS(Results!$AD:$AD,C$2,Results!$E:$E,$A19)+COUNTIFS(Results!$AE:$AE,C$2,Results!$E:$E,$A19)+COUNTIFS(Results!$AF:$AF,C$2,Results!$E:$E,$A19)),") - ",ROUND((SUMIFS(Results!$I:$I,Results!$AB:$AB,C$2,Results!$E:$E,$A19)+SUMIFS(Results!$J:$J,Results!$AC:$AC,C$2,Results!$E:$E,$A19)+SUMIFS(Results!$K:$K,Results!$AD:$AD,C$2,Results!$E:$E,$A19)+SUMIFS(Results!$L:$L,Results!$AE:$AE,C$2,Results!$E:$E,$A19)+SUMIFS(Results!$M:$M,Results!$AF:$AF,C$2,Results!$E:$E,$A19))/(COUNTIFS(Results!$AB:$AB,C$2,Results!$E:$E,$A19)+COUNTIFS(Results!$AC:$AC,C$2,Results!$E:$E,$A19)+COUNTIFS(Results!$AD:$AD,C$2,Results!$E:$E,$A19)+COUNTIFS(Results!$AE:$AE,C$2,Results!$E:$E,$A19)+COUNTIFS(Results!$AF:$AF,C$2,Results!$E:$E,$A19)),2)*100,"%"),"")</f>
        <v>(5) - 40%</v>
      </c>
      <c r="D19" s="70" t="str">
        <f>IFERROR(CONCATENATE("(",(COUNTIFS(Results!$AB:$AB,D$2,Results!$E:$E,$A19)+COUNTIFS(Results!$AC:$AC,D$2,Results!$E:$E,$A19)+COUNTIFS(Results!$AD:$AD,D$2,Results!$E:$E,$A19)+COUNTIFS(Results!$AE:$AE,D$2,Results!$E:$E,$A19)+COUNTIFS(Results!$AF:$AF,D$2,Results!$E:$E,$A19)),") - ",ROUND((SUMIFS(Results!$I:$I,Results!$AB:$AB,D$2,Results!$E:$E,$A19)+SUMIFS(Results!$J:$J,Results!$AC:$AC,D$2,Results!$E:$E,$A19)+SUMIFS(Results!$K:$K,Results!$AD:$AD,D$2,Results!$E:$E,$A19)+SUMIFS(Results!$L:$L,Results!$AE:$AE,D$2,Results!$E:$E,$A19)+SUMIFS(Results!$M:$M,Results!$AF:$AF,D$2,Results!$E:$E,$A19))/(COUNTIFS(Results!$AB:$AB,D$2,Results!$E:$E,$A19)+COUNTIFS(Results!$AC:$AC,D$2,Results!$E:$E,$A19)+COUNTIFS(Results!$AD:$AD,D$2,Results!$E:$E,$A19)+COUNTIFS(Results!$AE:$AE,D$2,Results!$E:$E,$A19)+COUNTIFS(Results!$AF:$AF,D$2,Results!$E:$E,$A19)),2)*100,"%"),"")</f>
        <v>(6) - 100%</v>
      </c>
      <c r="E19" s="70" t="str">
        <f>IFERROR(CONCATENATE("(",(COUNTIFS(Results!$AB:$AB,E$2,Results!$E:$E,$A19)+COUNTIFS(Results!$AC:$AC,E$2,Results!$E:$E,$A19)+COUNTIFS(Results!$AD:$AD,E$2,Results!$E:$E,$A19)+COUNTIFS(Results!$AE:$AE,E$2,Results!$E:$E,$A19)+COUNTIFS(Results!$AF:$AF,E$2,Results!$E:$E,$A19)),") - ",ROUND((SUMIFS(Results!$I:$I,Results!$AB:$AB,E$2,Results!$E:$E,$A19)+SUMIFS(Results!$J:$J,Results!$AC:$AC,E$2,Results!$E:$E,$A19)+SUMIFS(Results!$K:$K,Results!$AD:$AD,E$2,Results!$E:$E,$A19)+SUMIFS(Results!$L:$L,Results!$AE:$AE,E$2,Results!$E:$E,$A19)+SUMIFS(Results!$M:$M,Results!$AF:$AF,E$2,Results!$E:$E,$A19))/(COUNTIFS(Results!$AB:$AB,E$2,Results!$E:$E,$A19)+COUNTIFS(Results!$AC:$AC,E$2,Results!$E:$E,$A19)+COUNTIFS(Results!$AD:$AD,E$2,Results!$E:$E,$A19)+COUNTIFS(Results!$AE:$AE,E$2,Results!$E:$E,$A19)+COUNTIFS(Results!$AF:$AF,E$2,Results!$E:$E,$A19)),2)*100,"%"),"")</f>
        <v>(3) - 67%</v>
      </c>
      <c r="F19" s="70" t="str">
        <f>IFERROR(CONCATENATE("(",(COUNTIFS(Results!$AB:$AB,F$2,Results!$E:$E,$A19)+COUNTIFS(Results!$AC:$AC,F$2,Results!$E:$E,$A19)+COUNTIFS(Results!$AD:$AD,F$2,Results!$E:$E,$A19)+COUNTIFS(Results!$AE:$AE,F$2,Results!$E:$E,$A19)+COUNTIFS(Results!$AF:$AF,F$2,Results!$E:$E,$A19)),") - ",ROUND((SUMIFS(Results!$I:$I,Results!$AB:$AB,F$2,Results!$E:$E,$A19)+SUMIFS(Results!$J:$J,Results!$AC:$AC,F$2,Results!$E:$E,$A19)+SUMIFS(Results!$K:$K,Results!$AD:$AD,F$2,Results!$E:$E,$A19)+SUMIFS(Results!$L:$L,Results!$AE:$AE,F$2,Results!$E:$E,$A19)+SUMIFS(Results!$M:$M,Results!$AF:$AF,F$2,Results!$E:$E,$A19))/(COUNTIFS(Results!$AB:$AB,F$2,Results!$E:$E,$A19)+COUNTIFS(Results!$AC:$AC,F$2,Results!$E:$E,$A19)+COUNTIFS(Results!$AD:$AD,F$2,Results!$E:$E,$A19)+COUNTIFS(Results!$AE:$AE,F$2,Results!$E:$E,$A19)+COUNTIFS(Results!$AF:$AF,F$2,Results!$E:$E,$A19)),2)*100,"%"),"")</f>
        <v>(9) - 44%</v>
      </c>
      <c r="G19" s="70" t="str">
        <f>IFERROR(CONCATENATE("(",(COUNTIFS(Results!$AB:$AB,G$2,Results!$E:$E,$A19)+COUNTIFS(Results!$AC:$AC,G$2,Results!$E:$E,$A19)+COUNTIFS(Results!$AD:$AD,G$2,Results!$E:$E,$A19)+COUNTIFS(Results!$AE:$AE,G$2,Results!$E:$E,$A19)+COUNTIFS(Results!$AF:$AF,G$2,Results!$E:$E,$A19)),") - ",ROUND((SUMIFS(Results!$I:$I,Results!$AB:$AB,G$2,Results!$E:$E,$A19)+SUMIFS(Results!$J:$J,Results!$AC:$AC,G$2,Results!$E:$E,$A19)+SUMIFS(Results!$K:$K,Results!$AD:$AD,G$2,Results!$E:$E,$A19)+SUMIFS(Results!$L:$L,Results!$AE:$AE,G$2,Results!$E:$E,$A19)+SUMIFS(Results!$M:$M,Results!$AF:$AF,G$2,Results!$E:$E,$A19))/(COUNTIFS(Results!$AB:$AB,G$2,Results!$E:$E,$A19)+COUNTIFS(Results!$AC:$AC,G$2,Results!$E:$E,$A19)+COUNTIFS(Results!$AD:$AD,G$2,Results!$E:$E,$A19)+COUNTIFS(Results!$AE:$AE,G$2,Results!$E:$E,$A19)+COUNTIFS(Results!$AF:$AF,G$2,Results!$E:$E,$A19)),2)*100,"%"),"")</f>
        <v>(7) - 57%</v>
      </c>
      <c r="H19" s="70" t="str">
        <f>IFERROR(CONCATENATE("(",(COUNTIFS(Results!$AB:$AB,H$2,Results!$E:$E,$A19)+COUNTIFS(Results!$AC:$AC,H$2,Results!$E:$E,$A19)+COUNTIFS(Results!$AD:$AD,H$2,Results!$E:$E,$A19)+COUNTIFS(Results!$AE:$AE,H$2,Results!$E:$E,$A19)+COUNTIFS(Results!$AF:$AF,H$2,Results!$E:$E,$A19)),") - ",ROUND((SUMIFS(Results!$I:$I,Results!$AB:$AB,H$2,Results!$E:$E,$A19)+SUMIFS(Results!$J:$J,Results!$AC:$AC,H$2,Results!$E:$E,$A19)+SUMIFS(Results!$K:$K,Results!$AD:$AD,H$2,Results!$E:$E,$A19)+SUMIFS(Results!$L:$L,Results!$AE:$AE,H$2,Results!$E:$E,$A19)+SUMIFS(Results!$M:$M,Results!$AF:$AF,H$2,Results!$E:$E,$A19))/(COUNTIFS(Results!$AB:$AB,H$2,Results!$E:$E,$A19)+COUNTIFS(Results!$AC:$AC,H$2,Results!$E:$E,$A19)+COUNTIFS(Results!$AD:$AD,H$2,Results!$E:$E,$A19)+COUNTIFS(Results!$AE:$AE,H$2,Results!$E:$E,$A19)+COUNTIFS(Results!$AF:$AF,H$2,Results!$E:$E,$A19)),2)*100,"%"),"")</f>
        <v>(5) - 60%</v>
      </c>
      <c r="I19" s="70" t="str">
        <f>IFERROR(CONCATENATE("(",(COUNTIFS(Results!$AB:$AB,I$2,Results!$E:$E,$A19)+COUNTIFS(Results!$AC:$AC,I$2,Results!$E:$E,$A19)+COUNTIFS(Results!$AD:$AD,I$2,Results!$E:$E,$A19)+COUNTIFS(Results!$AE:$AE,I$2,Results!$E:$E,$A19)+COUNTIFS(Results!$AF:$AF,I$2,Results!$E:$E,$A19)),") - ",ROUND((SUMIFS(Results!$I:$I,Results!$AB:$AB,I$2,Results!$E:$E,$A19)+SUMIFS(Results!$J:$J,Results!$AC:$AC,I$2,Results!$E:$E,$A19)+SUMIFS(Results!$K:$K,Results!$AD:$AD,I$2,Results!$E:$E,$A19)+SUMIFS(Results!$L:$L,Results!$AE:$AE,I$2,Results!$E:$E,$A19)+SUMIFS(Results!$M:$M,Results!$AF:$AF,I$2,Results!$E:$E,$A19))/(COUNTIFS(Results!$AB:$AB,I$2,Results!$E:$E,$A19)+COUNTIFS(Results!$AC:$AC,I$2,Results!$E:$E,$A19)+COUNTIFS(Results!$AD:$AD,I$2,Results!$E:$E,$A19)+COUNTIFS(Results!$AE:$AE,I$2,Results!$E:$E,$A19)+COUNTIFS(Results!$AF:$AF,I$2,Results!$E:$E,$A19)),2)*100,"%"),"")</f>
        <v>(4) - 75%</v>
      </c>
      <c r="J19" s="70" t="str">
        <f>IFERROR(CONCATENATE("(",(COUNTIFS(Results!$AB:$AB,J$2,Results!$E:$E,$A19)+COUNTIFS(Results!$AC:$AC,J$2,Results!$E:$E,$A19)+COUNTIFS(Results!$AD:$AD,J$2,Results!$E:$E,$A19)+COUNTIFS(Results!$AE:$AE,J$2,Results!$E:$E,$A19)+COUNTIFS(Results!$AF:$AF,J$2,Results!$E:$E,$A19)),") - ",ROUND((SUMIFS(Results!$I:$I,Results!$AB:$AB,J$2,Results!$E:$E,$A19)+SUMIFS(Results!$J:$J,Results!$AC:$AC,J$2,Results!$E:$E,$A19)+SUMIFS(Results!$K:$K,Results!$AD:$AD,J$2,Results!$E:$E,$A19)+SUMIFS(Results!$L:$L,Results!$AE:$AE,J$2,Results!$E:$E,$A19)+SUMIFS(Results!$M:$M,Results!$AF:$AF,J$2,Results!$E:$E,$A19))/(COUNTIFS(Results!$AB:$AB,J$2,Results!$E:$E,$A19)+COUNTIFS(Results!$AC:$AC,J$2,Results!$E:$E,$A19)+COUNTIFS(Results!$AD:$AD,J$2,Results!$E:$E,$A19)+COUNTIFS(Results!$AE:$AE,J$2,Results!$E:$E,$A19)+COUNTIFS(Results!$AF:$AF,J$2,Results!$E:$E,$A19)),2)*100,"%"),"")</f>
        <v>(5) - 40%</v>
      </c>
      <c r="K19" s="70" t="str">
        <f>IFERROR(CONCATENATE("(",(COUNTIFS(Results!$AB:$AB,K$2,Results!$E:$E,$A19)+COUNTIFS(Results!$AC:$AC,K$2,Results!$E:$E,$A19)+COUNTIFS(Results!$AD:$AD,K$2,Results!$E:$E,$A19)+COUNTIFS(Results!$AE:$AE,K$2,Results!$E:$E,$A19)+COUNTIFS(Results!$AF:$AF,K$2,Results!$E:$E,$A19)),") - ",ROUND((SUMIFS(Results!$I:$I,Results!$AB:$AB,K$2,Results!$E:$E,$A19)+SUMIFS(Results!$J:$J,Results!$AC:$AC,K$2,Results!$E:$E,$A19)+SUMIFS(Results!$K:$K,Results!$AD:$AD,K$2,Results!$E:$E,$A19)+SUMIFS(Results!$L:$L,Results!$AE:$AE,K$2,Results!$E:$E,$A19)+SUMIFS(Results!$M:$M,Results!$AF:$AF,K$2,Results!$E:$E,$A19))/(COUNTIFS(Results!$AB:$AB,K$2,Results!$E:$E,$A19)+COUNTIFS(Results!$AC:$AC,K$2,Results!$E:$E,$A19)+COUNTIFS(Results!$AD:$AD,K$2,Results!$E:$E,$A19)+COUNTIFS(Results!$AE:$AE,K$2,Results!$E:$E,$A19)+COUNTIFS(Results!$AF:$AF,K$2,Results!$E:$E,$A19)),2)*100,"%"),"")</f>
        <v>(2) - 50%</v>
      </c>
      <c r="L19" s="70" t="str">
        <f>IFERROR(CONCATENATE("(",(COUNTIFS(Results!$AB:$AB,L$2,Results!$E:$E,$A19)+COUNTIFS(Results!$AC:$AC,L$2,Results!$E:$E,$A19)+COUNTIFS(Results!$AD:$AD,L$2,Results!$E:$E,$A19)+COUNTIFS(Results!$AE:$AE,L$2,Results!$E:$E,$A19)+COUNTIFS(Results!$AF:$AF,L$2,Results!$E:$E,$A19)),") - ",ROUND((SUMIFS(Results!$I:$I,Results!$AB:$AB,L$2,Results!$E:$E,$A19)+SUMIFS(Results!$J:$J,Results!$AC:$AC,L$2,Results!$E:$E,$A19)+SUMIFS(Results!$K:$K,Results!$AD:$AD,L$2,Results!$E:$E,$A19)+SUMIFS(Results!$L:$L,Results!$AE:$AE,L$2,Results!$E:$E,$A19)+SUMIFS(Results!$M:$M,Results!$AF:$AF,L$2,Results!$E:$E,$A19))/(COUNTIFS(Results!$AB:$AB,L$2,Results!$E:$E,$A19)+COUNTIFS(Results!$AC:$AC,L$2,Results!$E:$E,$A19)+COUNTIFS(Results!$AD:$AD,L$2,Results!$E:$E,$A19)+COUNTIFS(Results!$AE:$AE,L$2,Results!$E:$E,$A19)+COUNTIFS(Results!$AF:$AF,L$2,Results!$E:$E,$A19)),2)*100,"%"),"")</f>
        <v>(12) - 42%</v>
      </c>
      <c r="M19" s="70" t="str">
        <f>IFERROR(CONCATENATE("(",(COUNTIFS(Results!$AB:$AB,M$2,Results!$E:$E,$A19)+COUNTIFS(Results!$AC:$AC,M$2,Results!$E:$E,$A19)+COUNTIFS(Results!$AD:$AD,M$2,Results!$E:$E,$A19)+COUNTIFS(Results!$AE:$AE,M$2,Results!$E:$E,$A19)+COUNTIFS(Results!$AF:$AF,M$2,Results!$E:$E,$A19)),") - ",ROUND((SUMIFS(Results!$I:$I,Results!$AB:$AB,M$2,Results!$E:$E,$A19)+SUMIFS(Results!$J:$J,Results!$AC:$AC,M$2,Results!$E:$E,$A19)+SUMIFS(Results!$K:$K,Results!$AD:$AD,M$2,Results!$E:$E,$A19)+SUMIFS(Results!$L:$L,Results!$AE:$AE,M$2,Results!$E:$E,$A19)+SUMIFS(Results!$M:$M,Results!$AF:$AF,M$2,Results!$E:$E,$A19))/(COUNTIFS(Results!$AB:$AB,M$2,Results!$E:$E,$A19)+COUNTIFS(Results!$AC:$AC,M$2,Results!$E:$E,$A19)+COUNTIFS(Results!$AD:$AD,M$2,Results!$E:$E,$A19)+COUNTIFS(Results!$AE:$AE,M$2,Results!$E:$E,$A19)+COUNTIFS(Results!$AF:$AF,M$2,Results!$E:$E,$A19)),2)*100,"%"),"")</f>
        <v>(6) - 50%</v>
      </c>
    </row>
    <row r="20" spans="1:13" s="71" customFormat="1" ht="31.2" customHeight="1" x14ac:dyDescent="0.3">
      <c r="A20" s="72" t="s">
        <v>138</v>
      </c>
      <c r="B20" s="73" t="str">
        <f>IFERROR(CONCATENATE("(",(COUNTIFS(Results!$AB:$AB,B$2,Results!$E:$E,$A20)+COUNTIFS(Results!$AC:$AC,B$2,Results!$E:$E,$A20)+COUNTIFS(Results!$AD:$AD,B$2,Results!$E:$E,$A20)+COUNTIFS(Results!$AE:$AE,B$2,Results!$E:$E,$A20)+COUNTIFS(Results!$AF:$AF,B$2,Results!$E:$E,$A20)),") - ",ROUND((SUMIFS(Results!$I:$I,Results!$AB:$AB,B$2,Results!$E:$E,$A20)+SUMIFS(Results!$J:$J,Results!$AC:$AC,B$2,Results!$E:$E,$A20)+SUMIFS(Results!$K:$K,Results!$AD:$AD,B$2,Results!$E:$E,$A20)+SUMIFS(Results!$L:$L,Results!$AE:$AE,B$2,Results!$E:$E,$A20)+SUMIFS(Results!$M:$M,Results!$AF:$AF,B$2,Results!$E:$E,$A20))/(COUNTIFS(Results!$AB:$AB,B$2,Results!$E:$E,$A20)+COUNTIFS(Results!$AC:$AC,B$2,Results!$E:$E,$A20)+COUNTIFS(Results!$AD:$AD,B$2,Results!$E:$E,$A20)+COUNTIFS(Results!$AE:$AE,B$2,Results!$E:$E,$A20)+COUNTIFS(Results!$AF:$AF,B$2,Results!$E:$E,$A20)),2)*100,"%"),"")</f>
        <v>(5) - 80%</v>
      </c>
      <c r="C20" s="73" t="str">
        <f>IFERROR(CONCATENATE("(",(COUNTIFS(Results!$AB:$AB,C$2,Results!$E:$E,$A20)+COUNTIFS(Results!$AC:$AC,C$2,Results!$E:$E,$A20)+COUNTIFS(Results!$AD:$AD,C$2,Results!$E:$E,$A20)+COUNTIFS(Results!$AE:$AE,C$2,Results!$E:$E,$A20)+COUNTIFS(Results!$AF:$AF,C$2,Results!$E:$E,$A20)),") - ",ROUND((SUMIFS(Results!$I:$I,Results!$AB:$AB,C$2,Results!$E:$E,$A20)+SUMIFS(Results!$J:$J,Results!$AC:$AC,C$2,Results!$E:$E,$A20)+SUMIFS(Results!$K:$K,Results!$AD:$AD,C$2,Results!$E:$E,$A20)+SUMIFS(Results!$L:$L,Results!$AE:$AE,C$2,Results!$E:$E,$A20)+SUMIFS(Results!$M:$M,Results!$AF:$AF,C$2,Results!$E:$E,$A20))/(COUNTIFS(Results!$AB:$AB,C$2,Results!$E:$E,$A20)+COUNTIFS(Results!$AC:$AC,C$2,Results!$E:$E,$A20)+COUNTIFS(Results!$AD:$AD,C$2,Results!$E:$E,$A20)+COUNTIFS(Results!$AE:$AE,C$2,Results!$E:$E,$A20)+COUNTIFS(Results!$AF:$AF,C$2,Results!$E:$E,$A20)),2)*100,"%"),"")</f>
        <v>(2) - 0%</v>
      </c>
      <c r="D20" s="73" t="str">
        <f>IFERROR(CONCATENATE("(",(COUNTIFS(Results!$AB:$AB,D$2,Results!$E:$E,$A20)+COUNTIFS(Results!$AC:$AC,D$2,Results!$E:$E,$A20)+COUNTIFS(Results!$AD:$AD,D$2,Results!$E:$E,$A20)+COUNTIFS(Results!$AE:$AE,D$2,Results!$E:$E,$A20)+COUNTIFS(Results!$AF:$AF,D$2,Results!$E:$E,$A20)),") - ",ROUND((SUMIFS(Results!$I:$I,Results!$AB:$AB,D$2,Results!$E:$E,$A20)+SUMIFS(Results!$J:$J,Results!$AC:$AC,D$2,Results!$E:$E,$A20)+SUMIFS(Results!$K:$K,Results!$AD:$AD,D$2,Results!$E:$E,$A20)+SUMIFS(Results!$L:$L,Results!$AE:$AE,D$2,Results!$E:$E,$A20)+SUMIFS(Results!$M:$M,Results!$AF:$AF,D$2,Results!$E:$E,$A20))/(COUNTIFS(Results!$AB:$AB,D$2,Results!$E:$E,$A20)+COUNTIFS(Results!$AC:$AC,D$2,Results!$E:$E,$A20)+COUNTIFS(Results!$AD:$AD,D$2,Results!$E:$E,$A20)+COUNTIFS(Results!$AE:$AE,D$2,Results!$E:$E,$A20)+COUNTIFS(Results!$AF:$AF,D$2,Results!$E:$E,$A20)),2)*100,"%"),"")</f>
        <v>(9) - 56%</v>
      </c>
      <c r="E20" s="73" t="str">
        <f>IFERROR(CONCATENATE("(",(COUNTIFS(Results!$AB:$AB,E$2,Results!$E:$E,$A20)+COUNTIFS(Results!$AC:$AC,E$2,Results!$E:$E,$A20)+COUNTIFS(Results!$AD:$AD,E$2,Results!$E:$E,$A20)+COUNTIFS(Results!$AE:$AE,E$2,Results!$E:$E,$A20)+COUNTIFS(Results!$AF:$AF,E$2,Results!$E:$E,$A20)),") - ",ROUND((SUMIFS(Results!$I:$I,Results!$AB:$AB,E$2,Results!$E:$E,$A20)+SUMIFS(Results!$J:$J,Results!$AC:$AC,E$2,Results!$E:$E,$A20)+SUMIFS(Results!$K:$K,Results!$AD:$AD,E$2,Results!$E:$E,$A20)+SUMIFS(Results!$L:$L,Results!$AE:$AE,E$2,Results!$E:$E,$A20)+SUMIFS(Results!$M:$M,Results!$AF:$AF,E$2,Results!$E:$E,$A20))/(COUNTIFS(Results!$AB:$AB,E$2,Results!$E:$E,$A20)+COUNTIFS(Results!$AC:$AC,E$2,Results!$E:$E,$A20)+COUNTIFS(Results!$AD:$AD,E$2,Results!$E:$E,$A20)+COUNTIFS(Results!$AE:$AE,E$2,Results!$E:$E,$A20)+COUNTIFS(Results!$AF:$AF,E$2,Results!$E:$E,$A20)),2)*100,"%"),"")</f>
        <v>(2) - 0%</v>
      </c>
      <c r="F20" s="73" t="str">
        <f>IFERROR(CONCATENATE("(",(COUNTIFS(Results!$AB:$AB,F$2,Results!$E:$E,$A20)+COUNTIFS(Results!$AC:$AC,F$2,Results!$E:$E,$A20)+COUNTIFS(Results!$AD:$AD,F$2,Results!$E:$E,$A20)+COUNTIFS(Results!$AE:$AE,F$2,Results!$E:$E,$A20)+COUNTIFS(Results!$AF:$AF,F$2,Results!$E:$E,$A20)),") - ",ROUND((SUMIFS(Results!$I:$I,Results!$AB:$AB,F$2,Results!$E:$E,$A20)+SUMIFS(Results!$J:$J,Results!$AC:$AC,F$2,Results!$E:$E,$A20)+SUMIFS(Results!$K:$K,Results!$AD:$AD,F$2,Results!$E:$E,$A20)+SUMIFS(Results!$L:$L,Results!$AE:$AE,F$2,Results!$E:$E,$A20)+SUMIFS(Results!$M:$M,Results!$AF:$AF,F$2,Results!$E:$E,$A20))/(COUNTIFS(Results!$AB:$AB,F$2,Results!$E:$E,$A20)+COUNTIFS(Results!$AC:$AC,F$2,Results!$E:$E,$A20)+COUNTIFS(Results!$AD:$AD,F$2,Results!$E:$E,$A20)+COUNTIFS(Results!$AE:$AE,F$2,Results!$E:$E,$A20)+COUNTIFS(Results!$AF:$AF,F$2,Results!$E:$E,$A20)),2)*100,"%"),"")</f>
        <v>(8) - 50%</v>
      </c>
      <c r="G20" s="73" t="str">
        <f>IFERROR(CONCATENATE("(",(COUNTIFS(Results!$AB:$AB,G$2,Results!$E:$E,$A20)+COUNTIFS(Results!$AC:$AC,G$2,Results!$E:$E,$A20)+COUNTIFS(Results!$AD:$AD,G$2,Results!$E:$E,$A20)+COUNTIFS(Results!$AE:$AE,G$2,Results!$E:$E,$A20)+COUNTIFS(Results!$AF:$AF,G$2,Results!$E:$E,$A20)),") - ",ROUND((SUMIFS(Results!$I:$I,Results!$AB:$AB,G$2,Results!$E:$E,$A20)+SUMIFS(Results!$J:$J,Results!$AC:$AC,G$2,Results!$E:$E,$A20)+SUMIFS(Results!$K:$K,Results!$AD:$AD,G$2,Results!$E:$E,$A20)+SUMIFS(Results!$L:$L,Results!$AE:$AE,G$2,Results!$E:$E,$A20)+SUMIFS(Results!$M:$M,Results!$AF:$AF,G$2,Results!$E:$E,$A20))/(COUNTIFS(Results!$AB:$AB,G$2,Results!$E:$E,$A20)+COUNTIFS(Results!$AC:$AC,G$2,Results!$E:$E,$A20)+COUNTIFS(Results!$AD:$AD,G$2,Results!$E:$E,$A20)+COUNTIFS(Results!$AE:$AE,G$2,Results!$E:$E,$A20)+COUNTIFS(Results!$AF:$AF,G$2,Results!$E:$E,$A20)),2)*100,"%"),"")</f>
        <v>(6) - 83%</v>
      </c>
      <c r="H20" s="73" t="str">
        <f>IFERROR(CONCATENATE("(",(COUNTIFS(Results!$AB:$AB,H$2,Results!$E:$E,$A20)+COUNTIFS(Results!$AC:$AC,H$2,Results!$E:$E,$A20)+COUNTIFS(Results!$AD:$AD,H$2,Results!$E:$E,$A20)+COUNTIFS(Results!$AE:$AE,H$2,Results!$E:$E,$A20)+COUNTIFS(Results!$AF:$AF,H$2,Results!$E:$E,$A20)),") - ",ROUND((SUMIFS(Results!$I:$I,Results!$AB:$AB,H$2,Results!$E:$E,$A20)+SUMIFS(Results!$J:$J,Results!$AC:$AC,H$2,Results!$E:$E,$A20)+SUMIFS(Results!$K:$K,Results!$AD:$AD,H$2,Results!$E:$E,$A20)+SUMIFS(Results!$L:$L,Results!$AE:$AE,H$2,Results!$E:$E,$A20)+SUMIFS(Results!$M:$M,Results!$AF:$AF,H$2,Results!$E:$E,$A20))/(COUNTIFS(Results!$AB:$AB,H$2,Results!$E:$E,$A20)+COUNTIFS(Results!$AC:$AC,H$2,Results!$E:$E,$A20)+COUNTIFS(Results!$AD:$AD,H$2,Results!$E:$E,$A20)+COUNTIFS(Results!$AE:$AE,H$2,Results!$E:$E,$A20)+COUNTIFS(Results!$AF:$AF,H$2,Results!$E:$E,$A20)),2)*100,"%"),"")</f>
        <v/>
      </c>
      <c r="I20" s="73" t="str">
        <f>IFERROR(CONCATENATE("(",(COUNTIFS(Results!$AB:$AB,I$2,Results!$E:$E,$A20)+COUNTIFS(Results!$AC:$AC,I$2,Results!$E:$E,$A20)+COUNTIFS(Results!$AD:$AD,I$2,Results!$E:$E,$A20)+COUNTIFS(Results!$AE:$AE,I$2,Results!$E:$E,$A20)+COUNTIFS(Results!$AF:$AF,I$2,Results!$E:$E,$A20)),") - ",ROUND((SUMIFS(Results!$I:$I,Results!$AB:$AB,I$2,Results!$E:$E,$A20)+SUMIFS(Results!$J:$J,Results!$AC:$AC,I$2,Results!$E:$E,$A20)+SUMIFS(Results!$K:$K,Results!$AD:$AD,I$2,Results!$E:$E,$A20)+SUMIFS(Results!$L:$L,Results!$AE:$AE,I$2,Results!$E:$E,$A20)+SUMIFS(Results!$M:$M,Results!$AF:$AF,I$2,Results!$E:$E,$A20))/(COUNTIFS(Results!$AB:$AB,I$2,Results!$E:$E,$A20)+COUNTIFS(Results!$AC:$AC,I$2,Results!$E:$E,$A20)+COUNTIFS(Results!$AD:$AD,I$2,Results!$E:$E,$A20)+COUNTIFS(Results!$AE:$AE,I$2,Results!$E:$E,$A20)+COUNTIFS(Results!$AF:$AF,I$2,Results!$E:$E,$A20)),2)*100,"%"),"")</f>
        <v>(2) - 0%</v>
      </c>
      <c r="J20" s="73" t="str">
        <f>IFERROR(CONCATENATE("(",(COUNTIFS(Results!$AB:$AB,J$2,Results!$E:$E,$A20)+COUNTIFS(Results!$AC:$AC,J$2,Results!$E:$E,$A20)+COUNTIFS(Results!$AD:$AD,J$2,Results!$E:$E,$A20)+COUNTIFS(Results!$AE:$AE,J$2,Results!$E:$E,$A20)+COUNTIFS(Results!$AF:$AF,J$2,Results!$E:$E,$A20)),") - ",ROUND((SUMIFS(Results!$I:$I,Results!$AB:$AB,J$2,Results!$E:$E,$A20)+SUMIFS(Results!$J:$J,Results!$AC:$AC,J$2,Results!$E:$E,$A20)+SUMIFS(Results!$K:$K,Results!$AD:$AD,J$2,Results!$E:$E,$A20)+SUMIFS(Results!$L:$L,Results!$AE:$AE,J$2,Results!$E:$E,$A20)+SUMIFS(Results!$M:$M,Results!$AF:$AF,J$2,Results!$E:$E,$A20))/(COUNTIFS(Results!$AB:$AB,J$2,Results!$E:$E,$A20)+COUNTIFS(Results!$AC:$AC,J$2,Results!$E:$E,$A20)+COUNTIFS(Results!$AD:$AD,J$2,Results!$E:$E,$A20)+COUNTIFS(Results!$AE:$AE,J$2,Results!$E:$E,$A20)+COUNTIFS(Results!$AF:$AF,J$2,Results!$E:$E,$A20)),2)*100,"%"),"")</f>
        <v>(6) - 33%</v>
      </c>
      <c r="K20" s="73" t="str">
        <f>IFERROR(CONCATENATE("(",(COUNTIFS(Results!$AB:$AB,K$2,Results!$E:$E,$A20)+COUNTIFS(Results!$AC:$AC,K$2,Results!$E:$E,$A20)+COUNTIFS(Results!$AD:$AD,K$2,Results!$E:$E,$A20)+COUNTIFS(Results!$AE:$AE,K$2,Results!$E:$E,$A20)+COUNTIFS(Results!$AF:$AF,K$2,Results!$E:$E,$A20)),") - ",ROUND((SUMIFS(Results!$I:$I,Results!$AB:$AB,K$2,Results!$E:$E,$A20)+SUMIFS(Results!$J:$J,Results!$AC:$AC,K$2,Results!$E:$E,$A20)+SUMIFS(Results!$K:$K,Results!$AD:$AD,K$2,Results!$E:$E,$A20)+SUMIFS(Results!$L:$L,Results!$AE:$AE,K$2,Results!$E:$E,$A20)+SUMIFS(Results!$M:$M,Results!$AF:$AF,K$2,Results!$E:$E,$A20))/(COUNTIFS(Results!$AB:$AB,K$2,Results!$E:$E,$A20)+COUNTIFS(Results!$AC:$AC,K$2,Results!$E:$E,$A20)+COUNTIFS(Results!$AD:$AD,K$2,Results!$E:$E,$A20)+COUNTIFS(Results!$AE:$AE,K$2,Results!$E:$E,$A20)+COUNTIFS(Results!$AF:$AF,K$2,Results!$E:$E,$A20)),2)*100,"%"),"")</f>
        <v>(1) - 100%</v>
      </c>
      <c r="L20" s="73" t="str">
        <f>IFERROR(CONCATENATE("(",(COUNTIFS(Results!$AB:$AB,L$2,Results!$E:$E,$A20)+COUNTIFS(Results!$AC:$AC,L$2,Results!$E:$E,$A20)+COUNTIFS(Results!$AD:$AD,L$2,Results!$E:$E,$A20)+COUNTIFS(Results!$AE:$AE,L$2,Results!$E:$E,$A20)+COUNTIFS(Results!$AF:$AF,L$2,Results!$E:$E,$A20)),") - ",ROUND((SUMIFS(Results!$I:$I,Results!$AB:$AB,L$2,Results!$E:$E,$A20)+SUMIFS(Results!$J:$J,Results!$AC:$AC,L$2,Results!$E:$E,$A20)+SUMIFS(Results!$K:$K,Results!$AD:$AD,L$2,Results!$E:$E,$A20)+SUMIFS(Results!$L:$L,Results!$AE:$AE,L$2,Results!$E:$E,$A20)+SUMIFS(Results!$M:$M,Results!$AF:$AF,L$2,Results!$E:$E,$A20))/(COUNTIFS(Results!$AB:$AB,L$2,Results!$E:$E,$A20)+COUNTIFS(Results!$AC:$AC,L$2,Results!$E:$E,$A20)+COUNTIFS(Results!$AD:$AD,L$2,Results!$E:$E,$A20)+COUNTIFS(Results!$AE:$AE,L$2,Results!$E:$E,$A20)+COUNTIFS(Results!$AF:$AF,L$2,Results!$E:$E,$A20)),2)*100,"%"),"")</f>
        <v>(6) - 33%</v>
      </c>
      <c r="M20" s="73" t="str">
        <f>IFERROR(CONCATENATE("(",(COUNTIFS(Results!$AB:$AB,M$2,Results!$E:$E,$A20)+COUNTIFS(Results!$AC:$AC,M$2,Results!$E:$E,$A20)+COUNTIFS(Results!$AD:$AD,M$2,Results!$E:$E,$A20)+COUNTIFS(Results!$AE:$AE,M$2,Results!$E:$E,$A20)+COUNTIFS(Results!$AF:$AF,M$2,Results!$E:$E,$A20)),") - ",ROUND((SUMIFS(Results!$I:$I,Results!$AB:$AB,M$2,Results!$E:$E,$A20)+SUMIFS(Results!$J:$J,Results!$AC:$AC,M$2,Results!$E:$E,$A20)+SUMIFS(Results!$K:$K,Results!$AD:$AD,M$2,Results!$E:$E,$A20)+SUMIFS(Results!$L:$L,Results!$AE:$AE,M$2,Results!$E:$E,$A20)+SUMIFS(Results!$M:$M,Results!$AF:$AF,M$2,Results!$E:$E,$A20))/(COUNTIFS(Results!$AB:$AB,M$2,Results!$E:$E,$A20)+COUNTIFS(Results!$AC:$AC,M$2,Results!$E:$E,$A20)+COUNTIFS(Results!$AD:$AD,M$2,Results!$E:$E,$A20)+COUNTIFS(Results!$AE:$AE,M$2,Results!$E:$E,$A20)+COUNTIFS(Results!$AF:$AF,M$2,Results!$E:$E,$A20)),2)*100,"%"),"")</f>
        <v>(4) - 0%</v>
      </c>
    </row>
    <row r="21" spans="1:13" s="71" customFormat="1" ht="31.2" customHeight="1" x14ac:dyDescent="0.3">
      <c r="A21" s="69" t="s">
        <v>39</v>
      </c>
      <c r="B21" s="70" t="str">
        <f>IFERROR(CONCATENATE("(",(COUNTIFS(Results!$AB:$AB,B$2,Results!$E:$E,$A21)+COUNTIFS(Results!$AC:$AC,B$2,Results!$E:$E,$A21)+COUNTIFS(Results!$AD:$AD,B$2,Results!$E:$E,$A21)+COUNTIFS(Results!$AE:$AE,B$2,Results!$E:$E,$A21)+COUNTIFS(Results!$AF:$AF,B$2,Results!$E:$E,$A21)),") - ",ROUND((SUMIFS(Results!$I:$I,Results!$AB:$AB,B$2,Results!$E:$E,$A21)+SUMIFS(Results!$J:$J,Results!$AC:$AC,B$2,Results!$E:$E,$A21)+SUMIFS(Results!$K:$K,Results!$AD:$AD,B$2,Results!$E:$E,$A21)+SUMIFS(Results!$L:$L,Results!$AE:$AE,B$2,Results!$E:$E,$A21)+SUMIFS(Results!$M:$M,Results!$AF:$AF,B$2,Results!$E:$E,$A21))/(COUNTIFS(Results!$AB:$AB,B$2,Results!$E:$E,$A21)+COUNTIFS(Results!$AC:$AC,B$2,Results!$E:$E,$A21)+COUNTIFS(Results!$AD:$AD,B$2,Results!$E:$E,$A21)+COUNTIFS(Results!$AE:$AE,B$2,Results!$E:$E,$A21)+COUNTIFS(Results!$AF:$AF,B$2,Results!$E:$E,$A21)),2)*100,"%"),"")</f>
        <v>(10) - 50%</v>
      </c>
      <c r="C21" s="70" t="str">
        <f>IFERROR(CONCATENATE("(",(COUNTIFS(Results!$AB:$AB,C$2,Results!$E:$E,$A21)+COUNTIFS(Results!$AC:$AC,C$2,Results!$E:$E,$A21)+COUNTIFS(Results!$AD:$AD,C$2,Results!$E:$E,$A21)+COUNTIFS(Results!$AE:$AE,C$2,Results!$E:$E,$A21)+COUNTIFS(Results!$AF:$AF,C$2,Results!$E:$E,$A21)),") - ",ROUND((SUMIFS(Results!$I:$I,Results!$AB:$AB,C$2,Results!$E:$E,$A21)+SUMIFS(Results!$J:$J,Results!$AC:$AC,C$2,Results!$E:$E,$A21)+SUMIFS(Results!$K:$K,Results!$AD:$AD,C$2,Results!$E:$E,$A21)+SUMIFS(Results!$L:$L,Results!$AE:$AE,C$2,Results!$E:$E,$A21)+SUMIFS(Results!$M:$M,Results!$AF:$AF,C$2,Results!$E:$E,$A21))/(COUNTIFS(Results!$AB:$AB,C$2,Results!$E:$E,$A21)+COUNTIFS(Results!$AC:$AC,C$2,Results!$E:$E,$A21)+COUNTIFS(Results!$AD:$AD,C$2,Results!$E:$E,$A21)+COUNTIFS(Results!$AE:$AE,C$2,Results!$E:$E,$A21)+COUNTIFS(Results!$AF:$AF,C$2,Results!$E:$E,$A21)),2)*100,"%"),"")</f>
        <v>(6) - 50%</v>
      </c>
      <c r="D21" s="70" t="str">
        <f>IFERROR(CONCATENATE("(",(COUNTIFS(Results!$AB:$AB,D$2,Results!$E:$E,$A21)+COUNTIFS(Results!$AC:$AC,D$2,Results!$E:$E,$A21)+COUNTIFS(Results!$AD:$AD,D$2,Results!$E:$E,$A21)+COUNTIFS(Results!$AE:$AE,D$2,Results!$E:$E,$A21)+COUNTIFS(Results!$AF:$AF,D$2,Results!$E:$E,$A21)),") - ",ROUND((SUMIFS(Results!$I:$I,Results!$AB:$AB,D$2,Results!$E:$E,$A21)+SUMIFS(Results!$J:$J,Results!$AC:$AC,D$2,Results!$E:$E,$A21)+SUMIFS(Results!$K:$K,Results!$AD:$AD,D$2,Results!$E:$E,$A21)+SUMIFS(Results!$L:$L,Results!$AE:$AE,D$2,Results!$E:$E,$A21)+SUMIFS(Results!$M:$M,Results!$AF:$AF,D$2,Results!$E:$E,$A21))/(COUNTIFS(Results!$AB:$AB,D$2,Results!$E:$E,$A21)+COUNTIFS(Results!$AC:$AC,D$2,Results!$E:$E,$A21)+COUNTIFS(Results!$AD:$AD,D$2,Results!$E:$E,$A21)+COUNTIFS(Results!$AE:$AE,D$2,Results!$E:$E,$A21)+COUNTIFS(Results!$AF:$AF,D$2,Results!$E:$E,$A21)),2)*100,"%"),"")</f>
        <v>(11) - 27%</v>
      </c>
      <c r="E21" s="70" t="str">
        <f>IFERROR(CONCATENATE("(",(COUNTIFS(Results!$AB:$AB,E$2,Results!$E:$E,$A21)+COUNTIFS(Results!$AC:$AC,E$2,Results!$E:$E,$A21)+COUNTIFS(Results!$AD:$AD,E$2,Results!$E:$E,$A21)+COUNTIFS(Results!$AE:$AE,E$2,Results!$E:$E,$A21)+COUNTIFS(Results!$AF:$AF,E$2,Results!$E:$E,$A21)),") - ",ROUND((SUMIFS(Results!$I:$I,Results!$AB:$AB,E$2,Results!$E:$E,$A21)+SUMIFS(Results!$J:$J,Results!$AC:$AC,E$2,Results!$E:$E,$A21)+SUMIFS(Results!$K:$K,Results!$AD:$AD,E$2,Results!$E:$E,$A21)+SUMIFS(Results!$L:$L,Results!$AE:$AE,E$2,Results!$E:$E,$A21)+SUMIFS(Results!$M:$M,Results!$AF:$AF,E$2,Results!$E:$E,$A21))/(COUNTIFS(Results!$AB:$AB,E$2,Results!$E:$E,$A21)+COUNTIFS(Results!$AC:$AC,E$2,Results!$E:$E,$A21)+COUNTIFS(Results!$AD:$AD,E$2,Results!$E:$E,$A21)+COUNTIFS(Results!$AE:$AE,E$2,Results!$E:$E,$A21)+COUNTIFS(Results!$AF:$AF,E$2,Results!$E:$E,$A21)),2)*100,"%"),"")</f>
        <v>(9) - 11%</v>
      </c>
      <c r="F21" s="70" t="str">
        <f>IFERROR(CONCATENATE("(",(COUNTIFS(Results!$AB:$AB,F$2,Results!$E:$E,$A21)+COUNTIFS(Results!$AC:$AC,F$2,Results!$E:$E,$A21)+COUNTIFS(Results!$AD:$AD,F$2,Results!$E:$E,$A21)+COUNTIFS(Results!$AE:$AE,F$2,Results!$E:$E,$A21)+COUNTIFS(Results!$AF:$AF,F$2,Results!$E:$E,$A21)),") - ",ROUND((SUMIFS(Results!$I:$I,Results!$AB:$AB,F$2,Results!$E:$E,$A21)+SUMIFS(Results!$J:$J,Results!$AC:$AC,F$2,Results!$E:$E,$A21)+SUMIFS(Results!$K:$K,Results!$AD:$AD,F$2,Results!$E:$E,$A21)+SUMIFS(Results!$L:$L,Results!$AE:$AE,F$2,Results!$E:$E,$A21)+SUMIFS(Results!$M:$M,Results!$AF:$AF,F$2,Results!$E:$E,$A21))/(COUNTIFS(Results!$AB:$AB,F$2,Results!$E:$E,$A21)+COUNTIFS(Results!$AC:$AC,F$2,Results!$E:$E,$A21)+COUNTIFS(Results!$AD:$AD,F$2,Results!$E:$E,$A21)+COUNTIFS(Results!$AE:$AE,F$2,Results!$E:$E,$A21)+COUNTIFS(Results!$AF:$AF,F$2,Results!$E:$E,$A21)),2)*100,"%"),"")</f>
        <v>(12) - 25%</v>
      </c>
      <c r="G21" s="70" t="str">
        <f>IFERROR(CONCATENATE("(",(COUNTIFS(Results!$AB:$AB,G$2,Results!$E:$E,$A21)+COUNTIFS(Results!$AC:$AC,G$2,Results!$E:$E,$A21)+COUNTIFS(Results!$AD:$AD,G$2,Results!$E:$E,$A21)+COUNTIFS(Results!$AE:$AE,G$2,Results!$E:$E,$A21)+COUNTIFS(Results!$AF:$AF,G$2,Results!$E:$E,$A21)),") - ",ROUND((SUMIFS(Results!$I:$I,Results!$AB:$AB,G$2,Results!$E:$E,$A21)+SUMIFS(Results!$J:$J,Results!$AC:$AC,G$2,Results!$E:$E,$A21)+SUMIFS(Results!$K:$K,Results!$AD:$AD,G$2,Results!$E:$E,$A21)+SUMIFS(Results!$L:$L,Results!$AE:$AE,G$2,Results!$E:$E,$A21)+SUMIFS(Results!$M:$M,Results!$AF:$AF,G$2,Results!$E:$E,$A21))/(COUNTIFS(Results!$AB:$AB,G$2,Results!$E:$E,$A21)+COUNTIFS(Results!$AC:$AC,G$2,Results!$E:$E,$A21)+COUNTIFS(Results!$AD:$AD,G$2,Results!$E:$E,$A21)+COUNTIFS(Results!$AE:$AE,G$2,Results!$E:$E,$A21)+COUNTIFS(Results!$AF:$AF,G$2,Results!$E:$E,$A21)),2)*100,"%"),"")</f>
        <v>(6) - 0%</v>
      </c>
      <c r="H21" s="70" t="str">
        <f>IFERROR(CONCATENATE("(",(COUNTIFS(Results!$AB:$AB,H$2,Results!$E:$E,$A21)+COUNTIFS(Results!$AC:$AC,H$2,Results!$E:$E,$A21)+COUNTIFS(Results!$AD:$AD,H$2,Results!$E:$E,$A21)+COUNTIFS(Results!$AE:$AE,H$2,Results!$E:$E,$A21)+COUNTIFS(Results!$AF:$AF,H$2,Results!$E:$E,$A21)),") - ",ROUND((SUMIFS(Results!$I:$I,Results!$AB:$AB,H$2,Results!$E:$E,$A21)+SUMIFS(Results!$J:$J,Results!$AC:$AC,H$2,Results!$E:$E,$A21)+SUMIFS(Results!$K:$K,Results!$AD:$AD,H$2,Results!$E:$E,$A21)+SUMIFS(Results!$L:$L,Results!$AE:$AE,H$2,Results!$E:$E,$A21)+SUMIFS(Results!$M:$M,Results!$AF:$AF,H$2,Results!$E:$E,$A21))/(COUNTIFS(Results!$AB:$AB,H$2,Results!$E:$E,$A21)+COUNTIFS(Results!$AC:$AC,H$2,Results!$E:$E,$A21)+COUNTIFS(Results!$AD:$AD,H$2,Results!$E:$E,$A21)+COUNTIFS(Results!$AE:$AE,H$2,Results!$E:$E,$A21)+COUNTIFS(Results!$AF:$AF,H$2,Results!$E:$E,$A21)),2)*100,"%"),"")</f>
        <v>(3) - 67%</v>
      </c>
      <c r="I21" s="70" t="str">
        <f>IFERROR(CONCATENATE("(",(COUNTIFS(Results!$AB:$AB,I$2,Results!$E:$E,$A21)+COUNTIFS(Results!$AC:$AC,I$2,Results!$E:$E,$A21)+COUNTIFS(Results!$AD:$AD,I$2,Results!$E:$E,$A21)+COUNTIFS(Results!$AE:$AE,I$2,Results!$E:$E,$A21)+COUNTIFS(Results!$AF:$AF,I$2,Results!$E:$E,$A21)),") - ",ROUND((SUMIFS(Results!$I:$I,Results!$AB:$AB,I$2,Results!$E:$E,$A21)+SUMIFS(Results!$J:$J,Results!$AC:$AC,I$2,Results!$E:$E,$A21)+SUMIFS(Results!$K:$K,Results!$AD:$AD,I$2,Results!$E:$E,$A21)+SUMIFS(Results!$L:$L,Results!$AE:$AE,I$2,Results!$E:$E,$A21)+SUMIFS(Results!$M:$M,Results!$AF:$AF,I$2,Results!$E:$E,$A21))/(COUNTIFS(Results!$AB:$AB,I$2,Results!$E:$E,$A21)+COUNTIFS(Results!$AC:$AC,I$2,Results!$E:$E,$A21)+COUNTIFS(Results!$AD:$AD,I$2,Results!$E:$E,$A21)+COUNTIFS(Results!$AE:$AE,I$2,Results!$E:$E,$A21)+COUNTIFS(Results!$AF:$AF,I$2,Results!$E:$E,$A21)),2)*100,"%"),"")</f>
        <v>(3) - 33%</v>
      </c>
      <c r="J21" s="70" t="str">
        <f>IFERROR(CONCATENATE("(",(COUNTIFS(Results!$AB:$AB,J$2,Results!$E:$E,$A21)+COUNTIFS(Results!$AC:$AC,J$2,Results!$E:$E,$A21)+COUNTIFS(Results!$AD:$AD,J$2,Results!$E:$E,$A21)+COUNTIFS(Results!$AE:$AE,J$2,Results!$E:$E,$A21)+COUNTIFS(Results!$AF:$AF,J$2,Results!$E:$E,$A21)),") - ",ROUND((SUMIFS(Results!$I:$I,Results!$AB:$AB,J$2,Results!$E:$E,$A21)+SUMIFS(Results!$J:$J,Results!$AC:$AC,J$2,Results!$E:$E,$A21)+SUMIFS(Results!$K:$K,Results!$AD:$AD,J$2,Results!$E:$E,$A21)+SUMIFS(Results!$L:$L,Results!$AE:$AE,J$2,Results!$E:$E,$A21)+SUMIFS(Results!$M:$M,Results!$AF:$AF,J$2,Results!$E:$E,$A21))/(COUNTIFS(Results!$AB:$AB,J$2,Results!$E:$E,$A21)+COUNTIFS(Results!$AC:$AC,J$2,Results!$E:$E,$A21)+COUNTIFS(Results!$AD:$AD,J$2,Results!$E:$E,$A21)+COUNTIFS(Results!$AE:$AE,J$2,Results!$E:$E,$A21)+COUNTIFS(Results!$AF:$AF,J$2,Results!$E:$E,$A21)),2)*100,"%"),"")</f>
        <v>(10) - 50%</v>
      </c>
      <c r="K21" s="70" t="str">
        <f>IFERROR(CONCATENATE("(",(COUNTIFS(Results!$AB:$AB,K$2,Results!$E:$E,$A21)+COUNTIFS(Results!$AC:$AC,K$2,Results!$E:$E,$A21)+COUNTIFS(Results!$AD:$AD,K$2,Results!$E:$E,$A21)+COUNTIFS(Results!$AE:$AE,K$2,Results!$E:$E,$A21)+COUNTIFS(Results!$AF:$AF,K$2,Results!$E:$E,$A21)),") - ",ROUND((SUMIFS(Results!$I:$I,Results!$AB:$AB,K$2,Results!$E:$E,$A21)+SUMIFS(Results!$J:$J,Results!$AC:$AC,K$2,Results!$E:$E,$A21)+SUMIFS(Results!$K:$K,Results!$AD:$AD,K$2,Results!$E:$E,$A21)+SUMIFS(Results!$L:$L,Results!$AE:$AE,K$2,Results!$E:$E,$A21)+SUMIFS(Results!$M:$M,Results!$AF:$AF,K$2,Results!$E:$E,$A21))/(COUNTIFS(Results!$AB:$AB,K$2,Results!$E:$E,$A21)+COUNTIFS(Results!$AC:$AC,K$2,Results!$E:$E,$A21)+COUNTIFS(Results!$AD:$AD,K$2,Results!$E:$E,$A21)+COUNTIFS(Results!$AE:$AE,K$2,Results!$E:$E,$A21)+COUNTIFS(Results!$AF:$AF,K$2,Results!$E:$E,$A21)),2)*100,"%"),"")</f>
        <v>(5) - 100%</v>
      </c>
      <c r="L21" s="70" t="str">
        <f>IFERROR(CONCATENATE("(",(COUNTIFS(Results!$AB:$AB,L$2,Results!$E:$E,$A21)+COUNTIFS(Results!$AC:$AC,L$2,Results!$E:$E,$A21)+COUNTIFS(Results!$AD:$AD,L$2,Results!$E:$E,$A21)+COUNTIFS(Results!$AE:$AE,L$2,Results!$E:$E,$A21)+COUNTIFS(Results!$AF:$AF,L$2,Results!$E:$E,$A21)),") - ",ROUND((SUMIFS(Results!$I:$I,Results!$AB:$AB,L$2,Results!$E:$E,$A21)+SUMIFS(Results!$J:$J,Results!$AC:$AC,L$2,Results!$E:$E,$A21)+SUMIFS(Results!$K:$K,Results!$AD:$AD,L$2,Results!$E:$E,$A21)+SUMIFS(Results!$L:$L,Results!$AE:$AE,L$2,Results!$E:$E,$A21)+SUMIFS(Results!$M:$M,Results!$AF:$AF,L$2,Results!$E:$E,$A21))/(COUNTIFS(Results!$AB:$AB,L$2,Results!$E:$E,$A21)+COUNTIFS(Results!$AC:$AC,L$2,Results!$E:$E,$A21)+COUNTIFS(Results!$AD:$AD,L$2,Results!$E:$E,$A21)+COUNTIFS(Results!$AE:$AE,L$2,Results!$E:$E,$A21)+COUNTIFS(Results!$AF:$AF,L$2,Results!$E:$E,$A21)),2)*100,"%"),"")</f>
        <v>(9) - 44%</v>
      </c>
      <c r="M21" s="70" t="str">
        <f>IFERROR(CONCATENATE("(",(COUNTIFS(Results!$AB:$AB,M$2,Results!$E:$E,$A21)+COUNTIFS(Results!$AC:$AC,M$2,Results!$E:$E,$A21)+COUNTIFS(Results!$AD:$AD,M$2,Results!$E:$E,$A21)+COUNTIFS(Results!$AE:$AE,M$2,Results!$E:$E,$A21)+COUNTIFS(Results!$AF:$AF,M$2,Results!$E:$E,$A21)),") - ",ROUND((SUMIFS(Results!$I:$I,Results!$AB:$AB,M$2,Results!$E:$E,$A21)+SUMIFS(Results!$J:$J,Results!$AC:$AC,M$2,Results!$E:$E,$A21)+SUMIFS(Results!$K:$K,Results!$AD:$AD,M$2,Results!$E:$E,$A21)+SUMIFS(Results!$L:$L,Results!$AE:$AE,M$2,Results!$E:$E,$A21)+SUMIFS(Results!$M:$M,Results!$AF:$AF,M$2,Results!$E:$E,$A21))/(COUNTIFS(Results!$AB:$AB,M$2,Results!$E:$E,$A21)+COUNTIFS(Results!$AC:$AC,M$2,Results!$E:$E,$A21)+COUNTIFS(Results!$AD:$AD,M$2,Results!$E:$E,$A21)+COUNTIFS(Results!$AE:$AE,M$2,Results!$E:$E,$A21)+COUNTIFS(Results!$AF:$AF,M$2,Results!$E:$E,$A21)),2)*100,"%"),"")</f>
        <v>(12) - 29%</v>
      </c>
    </row>
    <row r="22" spans="1:13" s="71" customFormat="1" ht="31.2" customHeight="1" x14ac:dyDescent="0.3">
      <c r="A22" s="72" t="s">
        <v>22</v>
      </c>
      <c r="B22" s="73" t="str">
        <f>IFERROR(CONCATENATE("(",(COUNTIFS(Results!$AB:$AB,B$2,Results!$E:$E,$A22)+COUNTIFS(Results!$AC:$AC,B$2,Results!$E:$E,$A22)+COUNTIFS(Results!$AD:$AD,B$2,Results!$E:$E,$A22)+COUNTIFS(Results!$AE:$AE,B$2,Results!$E:$E,$A22)+COUNTIFS(Results!$AF:$AF,B$2,Results!$E:$E,$A22)),") - ",ROUND((SUMIFS(Results!$I:$I,Results!$AB:$AB,B$2,Results!$E:$E,$A22)+SUMIFS(Results!$J:$J,Results!$AC:$AC,B$2,Results!$E:$E,$A22)+SUMIFS(Results!$K:$K,Results!$AD:$AD,B$2,Results!$E:$E,$A22)+SUMIFS(Results!$L:$L,Results!$AE:$AE,B$2,Results!$E:$E,$A22)+SUMIFS(Results!$M:$M,Results!$AF:$AF,B$2,Results!$E:$E,$A22))/(COUNTIFS(Results!$AB:$AB,B$2,Results!$E:$E,$A22)+COUNTIFS(Results!$AC:$AC,B$2,Results!$E:$E,$A22)+COUNTIFS(Results!$AD:$AD,B$2,Results!$E:$E,$A22)+COUNTIFS(Results!$AE:$AE,B$2,Results!$E:$E,$A22)+COUNTIFS(Results!$AF:$AF,B$2,Results!$E:$E,$A22)),2)*100,"%"),"")</f>
        <v>(24) - 63%</v>
      </c>
      <c r="C22" s="73" t="str">
        <f>IFERROR(CONCATENATE("(",(COUNTIFS(Results!$AB:$AB,C$2,Results!$E:$E,$A22)+COUNTIFS(Results!$AC:$AC,C$2,Results!$E:$E,$A22)+COUNTIFS(Results!$AD:$AD,C$2,Results!$E:$E,$A22)+COUNTIFS(Results!$AE:$AE,C$2,Results!$E:$E,$A22)+COUNTIFS(Results!$AF:$AF,C$2,Results!$E:$E,$A22)),") - ",ROUND((SUMIFS(Results!$I:$I,Results!$AB:$AB,C$2,Results!$E:$E,$A22)+SUMIFS(Results!$J:$J,Results!$AC:$AC,C$2,Results!$E:$E,$A22)+SUMIFS(Results!$K:$K,Results!$AD:$AD,C$2,Results!$E:$E,$A22)+SUMIFS(Results!$L:$L,Results!$AE:$AE,C$2,Results!$E:$E,$A22)+SUMIFS(Results!$M:$M,Results!$AF:$AF,C$2,Results!$E:$E,$A22))/(COUNTIFS(Results!$AB:$AB,C$2,Results!$E:$E,$A22)+COUNTIFS(Results!$AC:$AC,C$2,Results!$E:$E,$A22)+COUNTIFS(Results!$AD:$AD,C$2,Results!$E:$E,$A22)+COUNTIFS(Results!$AE:$AE,C$2,Results!$E:$E,$A22)+COUNTIFS(Results!$AF:$AF,C$2,Results!$E:$E,$A22)),2)*100,"%"),"")</f>
        <v>(8) - 50%</v>
      </c>
      <c r="D22" s="73" t="str">
        <f>IFERROR(CONCATENATE("(",(COUNTIFS(Results!$AB:$AB,D$2,Results!$E:$E,$A22)+COUNTIFS(Results!$AC:$AC,D$2,Results!$E:$E,$A22)+COUNTIFS(Results!$AD:$AD,D$2,Results!$E:$E,$A22)+COUNTIFS(Results!$AE:$AE,D$2,Results!$E:$E,$A22)+COUNTIFS(Results!$AF:$AF,D$2,Results!$E:$E,$A22)),") - ",ROUND((SUMIFS(Results!$I:$I,Results!$AB:$AB,D$2,Results!$E:$E,$A22)+SUMIFS(Results!$J:$J,Results!$AC:$AC,D$2,Results!$E:$E,$A22)+SUMIFS(Results!$K:$K,Results!$AD:$AD,D$2,Results!$E:$E,$A22)+SUMIFS(Results!$L:$L,Results!$AE:$AE,D$2,Results!$E:$E,$A22)+SUMIFS(Results!$M:$M,Results!$AF:$AF,D$2,Results!$E:$E,$A22))/(COUNTIFS(Results!$AB:$AB,D$2,Results!$E:$E,$A22)+COUNTIFS(Results!$AC:$AC,D$2,Results!$E:$E,$A22)+COUNTIFS(Results!$AD:$AD,D$2,Results!$E:$E,$A22)+COUNTIFS(Results!$AE:$AE,D$2,Results!$E:$E,$A22)+COUNTIFS(Results!$AF:$AF,D$2,Results!$E:$E,$A22)),2)*100,"%"),"")</f>
        <v>(19) - 37%</v>
      </c>
      <c r="E22" s="73" t="str">
        <f>IFERROR(CONCATENATE("(",(COUNTIFS(Results!$AB:$AB,E$2,Results!$E:$E,$A22)+COUNTIFS(Results!$AC:$AC,E$2,Results!$E:$E,$A22)+COUNTIFS(Results!$AD:$AD,E$2,Results!$E:$E,$A22)+COUNTIFS(Results!$AE:$AE,E$2,Results!$E:$E,$A22)+COUNTIFS(Results!$AF:$AF,E$2,Results!$E:$E,$A22)),") - ",ROUND((SUMIFS(Results!$I:$I,Results!$AB:$AB,E$2,Results!$E:$E,$A22)+SUMIFS(Results!$J:$J,Results!$AC:$AC,E$2,Results!$E:$E,$A22)+SUMIFS(Results!$K:$K,Results!$AD:$AD,E$2,Results!$E:$E,$A22)+SUMIFS(Results!$L:$L,Results!$AE:$AE,E$2,Results!$E:$E,$A22)+SUMIFS(Results!$M:$M,Results!$AF:$AF,E$2,Results!$E:$E,$A22))/(COUNTIFS(Results!$AB:$AB,E$2,Results!$E:$E,$A22)+COUNTIFS(Results!$AC:$AC,E$2,Results!$E:$E,$A22)+COUNTIFS(Results!$AD:$AD,E$2,Results!$E:$E,$A22)+COUNTIFS(Results!$AE:$AE,E$2,Results!$E:$E,$A22)+COUNTIFS(Results!$AF:$AF,E$2,Results!$E:$E,$A22)),2)*100,"%"),"")</f>
        <v>(15) - 67%</v>
      </c>
      <c r="F22" s="73" t="str">
        <f>IFERROR(CONCATENATE("(",(COUNTIFS(Results!$AB:$AB,F$2,Results!$E:$E,$A22)+COUNTIFS(Results!$AC:$AC,F$2,Results!$E:$E,$A22)+COUNTIFS(Results!$AD:$AD,F$2,Results!$E:$E,$A22)+COUNTIFS(Results!$AE:$AE,F$2,Results!$E:$E,$A22)+COUNTIFS(Results!$AF:$AF,F$2,Results!$E:$E,$A22)),") - ",ROUND((SUMIFS(Results!$I:$I,Results!$AB:$AB,F$2,Results!$E:$E,$A22)+SUMIFS(Results!$J:$J,Results!$AC:$AC,F$2,Results!$E:$E,$A22)+SUMIFS(Results!$K:$K,Results!$AD:$AD,F$2,Results!$E:$E,$A22)+SUMIFS(Results!$L:$L,Results!$AE:$AE,F$2,Results!$E:$E,$A22)+SUMIFS(Results!$M:$M,Results!$AF:$AF,F$2,Results!$E:$E,$A22))/(COUNTIFS(Results!$AB:$AB,F$2,Results!$E:$E,$A22)+COUNTIFS(Results!$AC:$AC,F$2,Results!$E:$E,$A22)+COUNTIFS(Results!$AD:$AD,F$2,Results!$E:$E,$A22)+COUNTIFS(Results!$AE:$AE,F$2,Results!$E:$E,$A22)+COUNTIFS(Results!$AF:$AF,F$2,Results!$E:$E,$A22)),2)*100,"%"),"")</f>
        <v>(23) - 39%</v>
      </c>
      <c r="G22" s="73" t="str">
        <f>IFERROR(CONCATENATE("(",(COUNTIFS(Results!$AB:$AB,G$2,Results!$E:$E,$A22)+COUNTIFS(Results!$AC:$AC,G$2,Results!$E:$E,$A22)+COUNTIFS(Results!$AD:$AD,G$2,Results!$E:$E,$A22)+COUNTIFS(Results!$AE:$AE,G$2,Results!$E:$E,$A22)+COUNTIFS(Results!$AF:$AF,G$2,Results!$E:$E,$A22)),") - ",ROUND((SUMIFS(Results!$I:$I,Results!$AB:$AB,G$2,Results!$E:$E,$A22)+SUMIFS(Results!$J:$J,Results!$AC:$AC,G$2,Results!$E:$E,$A22)+SUMIFS(Results!$K:$K,Results!$AD:$AD,G$2,Results!$E:$E,$A22)+SUMIFS(Results!$L:$L,Results!$AE:$AE,G$2,Results!$E:$E,$A22)+SUMIFS(Results!$M:$M,Results!$AF:$AF,G$2,Results!$E:$E,$A22))/(COUNTIFS(Results!$AB:$AB,G$2,Results!$E:$E,$A22)+COUNTIFS(Results!$AC:$AC,G$2,Results!$E:$E,$A22)+COUNTIFS(Results!$AD:$AD,G$2,Results!$E:$E,$A22)+COUNTIFS(Results!$AE:$AE,G$2,Results!$E:$E,$A22)+COUNTIFS(Results!$AF:$AF,G$2,Results!$E:$E,$A22)),2)*100,"%"),"")</f>
        <v>(14) - 43%</v>
      </c>
      <c r="H22" s="73" t="str">
        <f>IFERROR(CONCATENATE("(",(COUNTIFS(Results!$AB:$AB,H$2,Results!$E:$E,$A22)+COUNTIFS(Results!$AC:$AC,H$2,Results!$E:$E,$A22)+COUNTIFS(Results!$AD:$AD,H$2,Results!$E:$E,$A22)+COUNTIFS(Results!$AE:$AE,H$2,Results!$E:$E,$A22)+COUNTIFS(Results!$AF:$AF,H$2,Results!$E:$E,$A22)),") - ",ROUND((SUMIFS(Results!$I:$I,Results!$AB:$AB,H$2,Results!$E:$E,$A22)+SUMIFS(Results!$J:$J,Results!$AC:$AC,H$2,Results!$E:$E,$A22)+SUMIFS(Results!$K:$K,Results!$AD:$AD,H$2,Results!$E:$E,$A22)+SUMIFS(Results!$L:$L,Results!$AE:$AE,H$2,Results!$E:$E,$A22)+SUMIFS(Results!$M:$M,Results!$AF:$AF,H$2,Results!$E:$E,$A22))/(COUNTIFS(Results!$AB:$AB,H$2,Results!$E:$E,$A22)+COUNTIFS(Results!$AC:$AC,H$2,Results!$E:$E,$A22)+COUNTIFS(Results!$AD:$AD,H$2,Results!$E:$E,$A22)+COUNTIFS(Results!$AE:$AE,H$2,Results!$E:$E,$A22)+COUNTIFS(Results!$AF:$AF,H$2,Results!$E:$E,$A22)),2)*100,"%"),"")</f>
        <v>(10) - 50%</v>
      </c>
      <c r="I22" s="73" t="str">
        <f>IFERROR(CONCATENATE("(",(COUNTIFS(Results!$AB:$AB,I$2,Results!$E:$E,$A22)+COUNTIFS(Results!$AC:$AC,I$2,Results!$E:$E,$A22)+COUNTIFS(Results!$AD:$AD,I$2,Results!$E:$E,$A22)+COUNTIFS(Results!$AE:$AE,I$2,Results!$E:$E,$A22)+COUNTIFS(Results!$AF:$AF,I$2,Results!$E:$E,$A22)),") - ",ROUND((SUMIFS(Results!$I:$I,Results!$AB:$AB,I$2,Results!$E:$E,$A22)+SUMIFS(Results!$J:$J,Results!$AC:$AC,I$2,Results!$E:$E,$A22)+SUMIFS(Results!$K:$K,Results!$AD:$AD,I$2,Results!$E:$E,$A22)+SUMIFS(Results!$L:$L,Results!$AE:$AE,I$2,Results!$E:$E,$A22)+SUMIFS(Results!$M:$M,Results!$AF:$AF,I$2,Results!$E:$E,$A22))/(COUNTIFS(Results!$AB:$AB,I$2,Results!$E:$E,$A22)+COUNTIFS(Results!$AC:$AC,I$2,Results!$E:$E,$A22)+COUNTIFS(Results!$AD:$AD,I$2,Results!$E:$E,$A22)+COUNTIFS(Results!$AE:$AE,I$2,Results!$E:$E,$A22)+COUNTIFS(Results!$AF:$AF,I$2,Results!$E:$E,$A22)),2)*100,"%"),"")</f>
        <v>(8) - 50%</v>
      </c>
      <c r="J22" s="73" t="str">
        <f>IFERROR(CONCATENATE("(",(COUNTIFS(Results!$AB:$AB,J$2,Results!$E:$E,$A22)+COUNTIFS(Results!$AC:$AC,J$2,Results!$E:$E,$A22)+COUNTIFS(Results!$AD:$AD,J$2,Results!$E:$E,$A22)+COUNTIFS(Results!$AE:$AE,J$2,Results!$E:$E,$A22)+COUNTIFS(Results!$AF:$AF,J$2,Results!$E:$E,$A22)),") - ",ROUND((SUMIFS(Results!$I:$I,Results!$AB:$AB,J$2,Results!$E:$E,$A22)+SUMIFS(Results!$J:$J,Results!$AC:$AC,J$2,Results!$E:$E,$A22)+SUMIFS(Results!$K:$K,Results!$AD:$AD,J$2,Results!$E:$E,$A22)+SUMIFS(Results!$L:$L,Results!$AE:$AE,J$2,Results!$E:$E,$A22)+SUMIFS(Results!$M:$M,Results!$AF:$AF,J$2,Results!$E:$E,$A22))/(COUNTIFS(Results!$AB:$AB,J$2,Results!$E:$E,$A22)+COUNTIFS(Results!$AC:$AC,J$2,Results!$E:$E,$A22)+COUNTIFS(Results!$AD:$AD,J$2,Results!$E:$E,$A22)+COUNTIFS(Results!$AE:$AE,J$2,Results!$E:$E,$A22)+COUNTIFS(Results!$AF:$AF,J$2,Results!$E:$E,$A22)),2)*100,"%"),"")</f>
        <v>(21) - 43%</v>
      </c>
      <c r="K22" s="73" t="str">
        <f>IFERROR(CONCATENATE("(",(COUNTIFS(Results!$AB:$AB,K$2,Results!$E:$E,$A22)+COUNTIFS(Results!$AC:$AC,K$2,Results!$E:$E,$A22)+COUNTIFS(Results!$AD:$AD,K$2,Results!$E:$E,$A22)+COUNTIFS(Results!$AE:$AE,K$2,Results!$E:$E,$A22)+COUNTIFS(Results!$AF:$AF,K$2,Results!$E:$E,$A22)),") - ",ROUND((SUMIFS(Results!$I:$I,Results!$AB:$AB,K$2,Results!$E:$E,$A22)+SUMIFS(Results!$J:$J,Results!$AC:$AC,K$2,Results!$E:$E,$A22)+SUMIFS(Results!$K:$K,Results!$AD:$AD,K$2,Results!$E:$E,$A22)+SUMIFS(Results!$L:$L,Results!$AE:$AE,K$2,Results!$E:$E,$A22)+SUMIFS(Results!$M:$M,Results!$AF:$AF,K$2,Results!$E:$E,$A22))/(COUNTIFS(Results!$AB:$AB,K$2,Results!$E:$E,$A22)+COUNTIFS(Results!$AC:$AC,K$2,Results!$E:$E,$A22)+COUNTIFS(Results!$AD:$AD,K$2,Results!$E:$E,$A22)+COUNTIFS(Results!$AE:$AE,K$2,Results!$E:$E,$A22)+COUNTIFS(Results!$AF:$AF,K$2,Results!$E:$E,$A22)),2)*100,"%"),"")</f>
        <v>(10) - 60%</v>
      </c>
      <c r="L22" s="73" t="str">
        <f>IFERROR(CONCATENATE("(",(COUNTIFS(Results!$AB:$AB,L$2,Results!$E:$E,$A22)+COUNTIFS(Results!$AC:$AC,L$2,Results!$E:$E,$A22)+COUNTIFS(Results!$AD:$AD,L$2,Results!$E:$E,$A22)+COUNTIFS(Results!$AE:$AE,L$2,Results!$E:$E,$A22)+COUNTIFS(Results!$AF:$AF,L$2,Results!$E:$E,$A22)),") - ",ROUND((SUMIFS(Results!$I:$I,Results!$AB:$AB,L$2,Results!$E:$E,$A22)+SUMIFS(Results!$J:$J,Results!$AC:$AC,L$2,Results!$E:$E,$A22)+SUMIFS(Results!$K:$K,Results!$AD:$AD,L$2,Results!$E:$E,$A22)+SUMIFS(Results!$L:$L,Results!$AE:$AE,L$2,Results!$E:$E,$A22)+SUMIFS(Results!$M:$M,Results!$AF:$AF,L$2,Results!$E:$E,$A22))/(COUNTIFS(Results!$AB:$AB,L$2,Results!$E:$E,$A22)+COUNTIFS(Results!$AC:$AC,L$2,Results!$E:$E,$A22)+COUNTIFS(Results!$AD:$AD,L$2,Results!$E:$E,$A22)+COUNTIFS(Results!$AE:$AE,L$2,Results!$E:$E,$A22)+COUNTIFS(Results!$AF:$AF,L$2,Results!$E:$E,$A22)),2)*100,"%"),"")</f>
        <v>(17) - 53%</v>
      </c>
      <c r="M22" s="73" t="str">
        <f>IFERROR(CONCATENATE("(",(COUNTIFS(Results!$AB:$AB,M$2,Results!$E:$E,$A22)+COUNTIFS(Results!$AC:$AC,M$2,Results!$E:$E,$A22)+COUNTIFS(Results!$AD:$AD,M$2,Results!$E:$E,$A22)+COUNTIFS(Results!$AE:$AE,M$2,Results!$E:$E,$A22)+COUNTIFS(Results!$AF:$AF,M$2,Results!$E:$E,$A22)),") - ",ROUND((SUMIFS(Results!$I:$I,Results!$AB:$AB,M$2,Results!$E:$E,$A22)+SUMIFS(Results!$J:$J,Results!$AC:$AC,M$2,Results!$E:$E,$A22)+SUMIFS(Results!$K:$K,Results!$AD:$AD,M$2,Results!$E:$E,$A22)+SUMIFS(Results!$L:$L,Results!$AE:$AE,M$2,Results!$E:$E,$A22)+SUMIFS(Results!$M:$M,Results!$AF:$AF,M$2,Results!$E:$E,$A22))/(COUNTIFS(Results!$AB:$AB,M$2,Results!$E:$E,$A22)+COUNTIFS(Results!$AC:$AC,M$2,Results!$E:$E,$A22)+COUNTIFS(Results!$AD:$AD,M$2,Results!$E:$E,$A22)+COUNTIFS(Results!$AE:$AE,M$2,Results!$E:$E,$A22)+COUNTIFS(Results!$AF:$AF,M$2,Results!$E:$E,$A22)),2)*100,"%"),"")</f>
        <v>(18) - 56%</v>
      </c>
    </row>
    <row r="23" spans="1:13" s="71" customFormat="1" ht="31.2" customHeight="1" x14ac:dyDescent="0.3">
      <c r="A23" s="69" t="s">
        <v>17</v>
      </c>
      <c r="B23" s="70" t="str">
        <f>IFERROR(CONCATENATE("(",(COUNTIFS(Results!$AB:$AB,B$2,Results!$E:$E,$A23)+COUNTIFS(Results!$AC:$AC,B$2,Results!$E:$E,$A23)+COUNTIFS(Results!$AD:$AD,B$2,Results!$E:$E,$A23)+COUNTIFS(Results!$AE:$AE,B$2,Results!$E:$E,$A23)+COUNTIFS(Results!$AF:$AF,B$2,Results!$E:$E,$A23)),") - ",ROUND((SUMIFS(Results!$I:$I,Results!$AB:$AB,B$2,Results!$E:$E,$A23)+SUMIFS(Results!$J:$J,Results!$AC:$AC,B$2,Results!$E:$E,$A23)+SUMIFS(Results!$K:$K,Results!$AD:$AD,B$2,Results!$E:$E,$A23)+SUMIFS(Results!$L:$L,Results!$AE:$AE,B$2,Results!$E:$E,$A23)+SUMIFS(Results!$M:$M,Results!$AF:$AF,B$2,Results!$E:$E,$A23))/(COUNTIFS(Results!$AB:$AB,B$2,Results!$E:$E,$A23)+COUNTIFS(Results!$AC:$AC,B$2,Results!$E:$E,$A23)+COUNTIFS(Results!$AD:$AD,B$2,Results!$E:$E,$A23)+COUNTIFS(Results!$AE:$AE,B$2,Results!$E:$E,$A23)+COUNTIFS(Results!$AF:$AF,B$2,Results!$E:$E,$A23)),2)*100,"%"),"")</f>
        <v>(9) - 22%</v>
      </c>
      <c r="C23" s="70" t="str">
        <f>IFERROR(CONCATENATE("(",(COUNTIFS(Results!$AB:$AB,C$2,Results!$E:$E,$A23)+COUNTIFS(Results!$AC:$AC,C$2,Results!$E:$E,$A23)+COUNTIFS(Results!$AD:$AD,C$2,Results!$E:$E,$A23)+COUNTIFS(Results!$AE:$AE,C$2,Results!$E:$E,$A23)+COUNTIFS(Results!$AF:$AF,C$2,Results!$E:$E,$A23)),") - ",ROUND((SUMIFS(Results!$I:$I,Results!$AB:$AB,C$2,Results!$E:$E,$A23)+SUMIFS(Results!$J:$J,Results!$AC:$AC,C$2,Results!$E:$E,$A23)+SUMIFS(Results!$K:$K,Results!$AD:$AD,C$2,Results!$E:$E,$A23)+SUMIFS(Results!$L:$L,Results!$AE:$AE,C$2,Results!$E:$E,$A23)+SUMIFS(Results!$M:$M,Results!$AF:$AF,C$2,Results!$E:$E,$A23))/(COUNTIFS(Results!$AB:$AB,C$2,Results!$E:$E,$A23)+COUNTIFS(Results!$AC:$AC,C$2,Results!$E:$E,$A23)+COUNTIFS(Results!$AD:$AD,C$2,Results!$E:$E,$A23)+COUNTIFS(Results!$AE:$AE,C$2,Results!$E:$E,$A23)+COUNTIFS(Results!$AF:$AF,C$2,Results!$E:$E,$A23)),2)*100,"%"),"")</f>
        <v>(4) - 50%</v>
      </c>
      <c r="D23" s="70" t="str">
        <f>IFERROR(CONCATENATE("(",(COUNTIFS(Results!$AB:$AB,D$2,Results!$E:$E,$A23)+COUNTIFS(Results!$AC:$AC,D$2,Results!$E:$E,$A23)+COUNTIFS(Results!$AD:$AD,D$2,Results!$E:$E,$A23)+COUNTIFS(Results!$AE:$AE,D$2,Results!$E:$E,$A23)+COUNTIFS(Results!$AF:$AF,D$2,Results!$E:$E,$A23)),") - ",ROUND((SUMIFS(Results!$I:$I,Results!$AB:$AB,D$2,Results!$E:$E,$A23)+SUMIFS(Results!$J:$J,Results!$AC:$AC,D$2,Results!$E:$E,$A23)+SUMIFS(Results!$K:$K,Results!$AD:$AD,D$2,Results!$E:$E,$A23)+SUMIFS(Results!$L:$L,Results!$AE:$AE,D$2,Results!$E:$E,$A23)+SUMIFS(Results!$M:$M,Results!$AF:$AF,D$2,Results!$E:$E,$A23))/(COUNTIFS(Results!$AB:$AB,D$2,Results!$E:$E,$A23)+COUNTIFS(Results!$AC:$AC,D$2,Results!$E:$E,$A23)+COUNTIFS(Results!$AD:$AD,D$2,Results!$E:$E,$A23)+COUNTIFS(Results!$AE:$AE,D$2,Results!$E:$E,$A23)+COUNTIFS(Results!$AF:$AF,D$2,Results!$E:$E,$A23)),2)*100,"%"),"")</f>
        <v>(9) - 56%</v>
      </c>
      <c r="E23" s="70" t="str">
        <f>IFERROR(CONCATENATE("(",(COUNTIFS(Results!$AB:$AB,E$2,Results!$E:$E,$A23)+COUNTIFS(Results!$AC:$AC,E$2,Results!$E:$E,$A23)+COUNTIFS(Results!$AD:$AD,E$2,Results!$E:$E,$A23)+COUNTIFS(Results!$AE:$AE,E$2,Results!$E:$E,$A23)+COUNTIFS(Results!$AF:$AF,E$2,Results!$E:$E,$A23)),") - ",ROUND((SUMIFS(Results!$I:$I,Results!$AB:$AB,E$2,Results!$E:$E,$A23)+SUMIFS(Results!$J:$J,Results!$AC:$AC,E$2,Results!$E:$E,$A23)+SUMIFS(Results!$K:$K,Results!$AD:$AD,E$2,Results!$E:$E,$A23)+SUMIFS(Results!$L:$L,Results!$AE:$AE,E$2,Results!$E:$E,$A23)+SUMIFS(Results!$M:$M,Results!$AF:$AF,E$2,Results!$E:$E,$A23))/(COUNTIFS(Results!$AB:$AB,E$2,Results!$E:$E,$A23)+COUNTIFS(Results!$AC:$AC,E$2,Results!$E:$E,$A23)+COUNTIFS(Results!$AD:$AD,E$2,Results!$E:$E,$A23)+COUNTIFS(Results!$AE:$AE,E$2,Results!$E:$E,$A23)+COUNTIFS(Results!$AF:$AF,E$2,Results!$E:$E,$A23)),2)*100,"%"),"")</f>
        <v>(13) - 62%</v>
      </c>
      <c r="F23" s="70" t="str">
        <f>IFERROR(CONCATENATE("(",(COUNTIFS(Results!$AB:$AB,F$2,Results!$E:$E,$A23)+COUNTIFS(Results!$AC:$AC,F$2,Results!$E:$E,$A23)+COUNTIFS(Results!$AD:$AD,F$2,Results!$E:$E,$A23)+COUNTIFS(Results!$AE:$AE,F$2,Results!$E:$E,$A23)+COUNTIFS(Results!$AF:$AF,F$2,Results!$E:$E,$A23)),") - ",ROUND((SUMIFS(Results!$I:$I,Results!$AB:$AB,F$2,Results!$E:$E,$A23)+SUMIFS(Results!$J:$J,Results!$AC:$AC,F$2,Results!$E:$E,$A23)+SUMIFS(Results!$K:$K,Results!$AD:$AD,F$2,Results!$E:$E,$A23)+SUMIFS(Results!$L:$L,Results!$AE:$AE,F$2,Results!$E:$E,$A23)+SUMIFS(Results!$M:$M,Results!$AF:$AF,F$2,Results!$E:$E,$A23))/(COUNTIFS(Results!$AB:$AB,F$2,Results!$E:$E,$A23)+COUNTIFS(Results!$AC:$AC,F$2,Results!$E:$E,$A23)+COUNTIFS(Results!$AD:$AD,F$2,Results!$E:$E,$A23)+COUNTIFS(Results!$AE:$AE,F$2,Results!$E:$E,$A23)+COUNTIFS(Results!$AF:$AF,F$2,Results!$E:$E,$A23)),2)*100,"%"),"")</f>
        <v>(20) - 20%</v>
      </c>
      <c r="G23" s="70" t="str">
        <f>IFERROR(CONCATENATE("(",(COUNTIFS(Results!$AB:$AB,G$2,Results!$E:$E,$A23)+COUNTIFS(Results!$AC:$AC,G$2,Results!$E:$E,$A23)+COUNTIFS(Results!$AD:$AD,G$2,Results!$E:$E,$A23)+COUNTIFS(Results!$AE:$AE,G$2,Results!$E:$E,$A23)+COUNTIFS(Results!$AF:$AF,G$2,Results!$E:$E,$A23)),") - ",ROUND((SUMIFS(Results!$I:$I,Results!$AB:$AB,G$2,Results!$E:$E,$A23)+SUMIFS(Results!$J:$J,Results!$AC:$AC,G$2,Results!$E:$E,$A23)+SUMIFS(Results!$K:$K,Results!$AD:$AD,G$2,Results!$E:$E,$A23)+SUMIFS(Results!$L:$L,Results!$AE:$AE,G$2,Results!$E:$E,$A23)+SUMIFS(Results!$M:$M,Results!$AF:$AF,G$2,Results!$E:$E,$A23))/(COUNTIFS(Results!$AB:$AB,G$2,Results!$E:$E,$A23)+COUNTIFS(Results!$AC:$AC,G$2,Results!$E:$E,$A23)+COUNTIFS(Results!$AD:$AD,G$2,Results!$E:$E,$A23)+COUNTIFS(Results!$AE:$AE,G$2,Results!$E:$E,$A23)+COUNTIFS(Results!$AF:$AF,G$2,Results!$E:$E,$A23)),2)*100,"%"),"")</f>
        <v>(13) - 38%</v>
      </c>
      <c r="H23" s="70" t="str">
        <f>IFERROR(CONCATENATE("(",(COUNTIFS(Results!$AB:$AB,H$2,Results!$E:$E,$A23)+COUNTIFS(Results!$AC:$AC,H$2,Results!$E:$E,$A23)+COUNTIFS(Results!$AD:$AD,H$2,Results!$E:$E,$A23)+COUNTIFS(Results!$AE:$AE,H$2,Results!$E:$E,$A23)+COUNTIFS(Results!$AF:$AF,H$2,Results!$E:$E,$A23)),") - ",ROUND((SUMIFS(Results!$I:$I,Results!$AB:$AB,H$2,Results!$E:$E,$A23)+SUMIFS(Results!$J:$J,Results!$AC:$AC,H$2,Results!$E:$E,$A23)+SUMIFS(Results!$K:$K,Results!$AD:$AD,H$2,Results!$E:$E,$A23)+SUMIFS(Results!$L:$L,Results!$AE:$AE,H$2,Results!$E:$E,$A23)+SUMIFS(Results!$M:$M,Results!$AF:$AF,H$2,Results!$E:$E,$A23))/(COUNTIFS(Results!$AB:$AB,H$2,Results!$E:$E,$A23)+COUNTIFS(Results!$AC:$AC,H$2,Results!$E:$E,$A23)+COUNTIFS(Results!$AD:$AD,H$2,Results!$E:$E,$A23)+COUNTIFS(Results!$AE:$AE,H$2,Results!$E:$E,$A23)+COUNTIFS(Results!$AF:$AF,H$2,Results!$E:$E,$A23)),2)*100,"%"),"")</f>
        <v>(9) - 39%</v>
      </c>
      <c r="I23" s="70" t="str">
        <f>IFERROR(CONCATENATE("(",(COUNTIFS(Results!$AB:$AB,I$2,Results!$E:$E,$A23)+COUNTIFS(Results!$AC:$AC,I$2,Results!$E:$E,$A23)+COUNTIFS(Results!$AD:$AD,I$2,Results!$E:$E,$A23)+COUNTIFS(Results!$AE:$AE,I$2,Results!$E:$E,$A23)+COUNTIFS(Results!$AF:$AF,I$2,Results!$E:$E,$A23)),") - ",ROUND((SUMIFS(Results!$I:$I,Results!$AB:$AB,I$2,Results!$E:$E,$A23)+SUMIFS(Results!$J:$J,Results!$AC:$AC,I$2,Results!$E:$E,$A23)+SUMIFS(Results!$K:$K,Results!$AD:$AD,I$2,Results!$E:$E,$A23)+SUMIFS(Results!$L:$L,Results!$AE:$AE,I$2,Results!$E:$E,$A23)+SUMIFS(Results!$M:$M,Results!$AF:$AF,I$2,Results!$E:$E,$A23))/(COUNTIFS(Results!$AB:$AB,I$2,Results!$E:$E,$A23)+COUNTIFS(Results!$AC:$AC,I$2,Results!$E:$E,$A23)+COUNTIFS(Results!$AD:$AD,I$2,Results!$E:$E,$A23)+COUNTIFS(Results!$AE:$AE,I$2,Results!$E:$E,$A23)+COUNTIFS(Results!$AF:$AF,I$2,Results!$E:$E,$A23)),2)*100,"%"),"")</f>
        <v>(12) - 50%</v>
      </c>
      <c r="J23" s="70" t="str">
        <f>IFERROR(CONCATENATE("(",(COUNTIFS(Results!$AB:$AB,J$2,Results!$E:$E,$A23)+COUNTIFS(Results!$AC:$AC,J$2,Results!$E:$E,$A23)+COUNTIFS(Results!$AD:$AD,J$2,Results!$E:$E,$A23)+COUNTIFS(Results!$AE:$AE,J$2,Results!$E:$E,$A23)+COUNTIFS(Results!$AF:$AF,J$2,Results!$E:$E,$A23)),") - ",ROUND((SUMIFS(Results!$I:$I,Results!$AB:$AB,J$2,Results!$E:$E,$A23)+SUMIFS(Results!$J:$J,Results!$AC:$AC,J$2,Results!$E:$E,$A23)+SUMIFS(Results!$K:$K,Results!$AD:$AD,J$2,Results!$E:$E,$A23)+SUMIFS(Results!$L:$L,Results!$AE:$AE,J$2,Results!$E:$E,$A23)+SUMIFS(Results!$M:$M,Results!$AF:$AF,J$2,Results!$E:$E,$A23))/(COUNTIFS(Results!$AB:$AB,J$2,Results!$E:$E,$A23)+COUNTIFS(Results!$AC:$AC,J$2,Results!$E:$E,$A23)+COUNTIFS(Results!$AD:$AD,J$2,Results!$E:$E,$A23)+COUNTIFS(Results!$AE:$AE,J$2,Results!$E:$E,$A23)+COUNTIFS(Results!$AF:$AF,J$2,Results!$E:$E,$A23)),2)*100,"%"),"")</f>
        <v>(8) - 63%</v>
      </c>
      <c r="K23" s="70" t="str">
        <f>IFERROR(CONCATENATE("(",(COUNTIFS(Results!$AB:$AB,K$2,Results!$E:$E,$A23)+COUNTIFS(Results!$AC:$AC,K$2,Results!$E:$E,$A23)+COUNTIFS(Results!$AD:$AD,K$2,Results!$E:$E,$A23)+COUNTIFS(Results!$AE:$AE,K$2,Results!$E:$E,$A23)+COUNTIFS(Results!$AF:$AF,K$2,Results!$E:$E,$A23)),") - ",ROUND((SUMIFS(Results!$I:$I,Results!$AB:$AB,K$2,Results!$E:$E,$A23)+SUMIFS(Results!$J:$J,Results!$AC:$AC,K$2,Results!$E:$E,$A23)+SUMIFS(Results!$K:$K,Results!$AD:$AD,K$2,Results!$E:$E,$A23)+SUMIFS(Results!$L:$L,Results!$AE:$AE,K$2,Results!$E:$E,$A23)+SUMIFS(Results!$M:$M,Results!$AF:$AF,K$2,Results!$E:$E,$A23))/(COUNTIFS(Results!$AB:$AB,K$2,Results!$E:$E,$A23)+COUNTIFS(Results!$AC:$AC,K$2,Results!$E:$E,$A23)+COUNTIFS(Results!$AD:$AD,K$2,Results!$E:$E,$A23)+COUNTIFS(Results!$AE:$AE,K$2,Results!$E:$E,$A23)+COUNTIFS(Results!$AF:$AF,K$2,Results!$E:$E,$A23)),2)*100,"%"),"")</f>
        <v>(12) - 58%</v>
      </c>
      <c r="L23" s="70" t="str">
        <f>IFERROR(CONCATENATE("(",(COUNTIFS(Results!$AB:$AB,L$2,Results!$E:$E,$A23)+COUNTIFS(Results!$AC:$AC,L$2,Results!$E:$E,$A23)+COUNTIFS(Results!$AD:$AD,L$2,Results!$E:$E,$A23)+COUNTIFS(Results!$AE:$AE,L$2,Results!$E:$E,$A23)+COUNTIFS(Results!$AF:$AF,L$2,Results!$E:$E,$A23)),") - ",ROUND((SUMIFS(Results!$I:$I,Results!$AB:$AB,L$2,Results!$E:$E,$A23)+SUMIFS(Results!$J:$J,Results!$AC:$AC,L$2,Results!$E:$E,$A23)+SUMIFS(Results!$K:$K,Results!$AD:$AD,L$2,Results!$E:$E,$A23)+SUMIFS(Results!$L:$L,Results!$AE:$AE,L$2,Results!$E:$E,$A23)+SUMIFS(Results!$M:$M,Results!$AF:$AF,L$2,Results!$E:$E,$A23))/(COUNTIFS(Results!$AB:$AB,L$2,Results!$E:$E,$A23)+COUNTIFS(Results!$AC:$AC,L$2,Results!$E:$E,$A23)+COUNTIFS(Results!$AD:$AD,L$2,Results!$E:$E,$A23)+COUNTIFS(Results!$AE:$AE,L$2,Results!$E:$E,$A23)+COUNTIFS(Results!$AF:$AF,L$2,Results!$E:$E,$A23)),2)*100,"%"),"")</f>
        <v>(10) - 50%</v>
      </c>
      <c r="M23" s="70" t="str">
        <f>IFERROR(CONCATENATE("(",(COUNTIFS(Results!$AB:$AB,M$2,Results!$E:$E,$A23)+COUNTIFS(Results!$AC:$AC,M$2,Results!$E:$E,$A23)+COUNTIFS(Results!$AD:$AD,M$2,Results!$E:$E,$A23)+COUNTIFS(Results!$AE:$AE,M$2,Results!$E:$E,$A23)+COUNTIFS(Results!$AF:$AF,M$2,Results!$E:$E,$A23)),") - ",ROUND((SUMIFS(Results!$I:$I,Results!$AB:$AB,M$2,Results!$E:$E,$A23)+SUMIFS(Results!$J:$J,Results!$AC:$AC,M$2,Results!$E:$E,$A23)+SUMIFS(Results!$K:$K,Results!$AD:$AD,M$2,Results!$E:$E,$A23)+SUMIFS(Results!$L:$L,Results!$AE:$AE,M$2,Results!$E:$E,$A23)+SUMIFS(Results!$M:$M,Results!$AF:$AF,M$2,Results!$E:$E,$A23))/(COUNTIFS(Results!$AB:$AB,M$2,Results!$E:$E,$A23)+COUNTIFS(Results!$AC:$AC,M$2,Results!$E:$E,$A23)+COUNTIFS(Results!$AD:$AD,M$2,Results!$E:$E,$A23)+COUNTIFS(Results!$AE:$AE,M$2,Results!$E:$E,$A23)+COUNTIFS(Results!$AF:$AF,M$2,Results!$E:$E,$A23)),2)*100,"%"),"")</f>
        <v>(14) - 54%</v>
      </c>
    </row>
    <row r="24" spans="1:13" s="71" customFormat="1" ht="31.2" customHeight="1" x14ac:dyDescent="0.3">
      <c r="A24" s="72" t="s">
        <v>87</v>
      </c>
      <c r="B24" s="73" t="str">
        <f>IFERROR(CONCATENATE("(",(COUNTIFS(Results!$AB:$AB,B$2,Results!$E:$E,$A24)+COUNTIFS(Results!$AC:$AC,B$2,Results!$E:$E,$A24)+COUNTIFS(Results!$AD:$AD,B$2,Results!$E:$E,$A24)+COUNTIFS(Results!$AE:$AE,B$2,Results!$E:$E,$A24)+COUNTIFS(Results!$AF:$AF,B$2,Results!$E:$E,$A24)),") - ",ROUND((SUMIFS(Results!$I:$I,Results!$AB:$AB,B$2,Results!$E:$E,$A24)+SUMIFS(Results!$J:$J,Results!$AC:$AC,B$2,Results!$E:$E,$A24)+SUMIFS(Results!$K:$K,Results!$AD:$AD,B$2,Results!$E:$E,$A24)+SUMIFS(Results!$L:$L,Results!$AE:$AE,B$2,Results!$E:$E,$A24)+SUMIFS(Results!$M:$M,Results!$AF:$AF,B$2,Results!$E:$E,$A24))/(COUNTIFS(Results!$AB:$AB,B$2,Results!$E:$E,$A24)+COUNTIFS(Results!$AC:$AC,B$2,Results!$E:$E,$A24)+COUNTIFS(Results!$AD:$AD,B$2,Results!$E:$E,$A24)+COUNTIFS(Results!$AE:$AE,B$2,Results!$E:$E,$A24)+COUNTIFS(Results!$AF:$AF,B$2,Results!$E:$E,$A24)),2)*100,"%"),"")</f>
        <v>(9) - 44%</v>
      </c>
      <c r="C24" s="73" t="str">
        <f>IFERROR(CONCATENATE("(",(COUNTIFS(Results!$AB:$AB,C$2,Results!$E:$E,$A24)+COUNTIFS(Results!$AC:$AC,C$2,Results!$E:$E,$A24)+COUNTIFS(Results!$AD:$AD,C$2,Results!$E:$E,$A24)+COUNTIFS(Results!$AE:$AE,C$2,Results!$E:$E,$A24)+COUNTIFS(Results!$AF:$AF,C$2,Results!$E:$E,$A24)),") - ",ROUND((SUMIFS(Results!$I:$I,Results!$AB:$AB,C$2,Results!$E:$E,$A24)+SUMIFS(Results!$J:$J,Results!$AC:$AC,C$2,Results!$E:$E,$A24)+SUMIFS(Results!$K:$K,Results!$AD:$AD,C$2,Results!$E:$E,$A24)+SUMIFS(Results!$L:$L,Results!$AE:$AE,C$2,Results!$E:$E,$A24)+SUMIFS(Results!$M:$M,Results!$AF:$AF,C$2,Results!$E:$E,$A24))/(COUNTIFS(Results!$AB:$AB,C$2,Results!$E:$E,$A24)+COUNTIFS(Results!$AC:$AC,C$2,Results!$E:$E,$A24)+COUNTIFS(Results!$AD:$AD,C$2,Results!$E:$E,$A24)+COUNTIFS(Results!$AE:$AE,C$2,Results!$E:$E,$A24)+COUNTIFS(Results!$AF:$AF,C$2,Results!$E:$E,$A24)),2)*100,"%"),"")</f>
        <v>(2) - 100%</v>
      </c>
      <c r="D24" s="73" t="str">
        <f>IFERROR(CONCATENATE("(",(COUNTIFS(Results!$AB:$AB,D$2,Results!$E:$E,$A24)+COUNTIFS(Results!$AC:$AC,D$2,Results!$E:$E,$A24)+COUNTIFS(Results!$AD:$AD,D$2,Results!$E:$E,$A24)+COUNTIFS(Results!$AE:$AE,D$2,Results!$E:$E,$A24)+COUNTIFS(Results!$AF:$AF,D$2,Results!$E:$E,$A24)),") - ",ROUND((SUMIFS(Results!$I:$I,Results!$AB:$AB,D$2,Results!$E:$E,$A24)+SUMIFS(Results!$J:$J,Results!$AC:$AC,D$2,Results!$E:$E,$A24)+SUMIFS(Results!$K:$K,Results!$AD:$AD,D$2,Results!$E:$E,$A24)+SUMIFS(Results!$L:$L,Results!$AE:$AE,D$2,Results!$E:$E,$A24)+SUMIFS(Results!$M:$M,Results!$AF:$AF,D$2,Results!$E:$E,$A24))/(COUNTIFS(Results!$AB:$AB,D$2,Results!$E:$E,$A24)+COUNTIFS(Results!$AC:$AC,D$2,Results!$E:$E,$A24)+COUNTIFS(Results!$AD:$AD,D$2,Results!$E:$E,$A24)+COUNTIFS(Results!$AE:$AE,D$2,Results!$E:$E,$A24)+COUNTIFS(Results!$AF:$AF,D$2,Results!$E:$E,$A24)),2)*100,"%"),"")</f>
        <v>(8) - 50%</v>
      </c>
      <c r="E24" s="73" t="str">
        <f>IFERROR(CONCATENATE("(",(COUNTIFS(Results!$AB:$AB,E$2,Results!$E:$E,$A24)+COUNTIFS(Results!$AC:$AC,E$2,Results!$E:$E,$A24)+COUNTIFS(Results!$AD:$AD,E$2,Results!$E:$E,$A24)+COUNTIFS(Results!$AE:$AE,E$2,Results!$E:$E,$A24)+COUNTIFS(Results!$AF:$AF,E$2,Results!$E:$E,$A24)),") - ",ROUND((SUMIFS(Results!$I:$I,Results!$AB:$AB,E$2,Results!$E:$E,$A24)+SUMIFS(Results!$J:$J,Results!$AC:$AC,E$2,Results!$E:$E,$A24)+SUMIFS(Results!$K:$K,Results!$AD:$AD,E$2,Results!$E:$E,$A24)+SUMIFS(Results!$L:$L,Results!$AE:$AE,E$2,Results!$E:$E,$A24)+SUMIFS(Results!$M:$M,Results!$AF:$AF,E$2,Results!$E:$E,$A24))/(COUNTIFS(Results!$AB:$AB,E$2,Results!$E:$E,$A24)+COUNTIFS(Results!$AC:$AC,E$2,Results!$E:$E,$A24)+COUNTIFS(Results!$AD:$AD,E$2,Results!$E:$E,$A24)+COUNTIFS(Results!$AE:$AE,E$2,Results!$E:$E,$A24)+COUNTIFS(Results!$AF:$AF,E$2,Results!$E:$E,$A24)),2)*100,"%"),"")</f>
        <v>(9) - 44%</v>
      </c>
      <c r="F24" s="73" t="str">
        <f>IFERROR(CONCATENATE("(",(COUNTIFS(Results!$AB:$AB,F$2,Results!$E:$E,$A24)+COUNTIFS(Results!$AC:$AC,F$2,Results!$E:$E,$A24)+COUNTIFS(Results!$AD:$AD,F$2,Results!$E:$E,$A24)+COUNTIFS(Results!$AE:$AE,F$2,Results!$E:$E,$A24)+COUNTIFS(Results!$AF:$AF,F$2,Results!$E:$E,$A24)),") - ",ROUND((SUMIFS(Results!$I:$I,Results!$AB:$AB,F$2,Results!$E:$E,$A24)+SUMIFS(Results!$J:$J,Results!$AC:$AC,F$2,Results!$E:$E,$A24)+SUMIFS(Results!$K:$K,Results!$AD:$AD,F$2,Results!$E:$E,$A24)+SUMIFS(Results!$L:$L,Results!$AE:$AE,F$2,Results!$E:$E,$A24)+SUMIFS(Results!$M:$M,Results!$AF:$AF,F$2,Results!$E:$E,$A24))/(COUNTIFS(Results!$AB:$AB,F$2,Results!$E:$E,$A24)+COUNTIFS(Results!$AC:$AC,F$2,Results!$E:$E,$A24)+COUNTIFS(Results!$AD:$AD,F$2,Results!$E:$E,$A24)+COUNTIFS(Results!$AE:$AE,F$2,Results!$E:$E,$A24)+COUNTIFS(Results!$AF:$AF,F$2,Results!$E:$E,$A24)),2)*100,"%"),"")</f>
        <v>(13) - 38%</v>
      </c>
      <c r="G24" s="73" t="str">
        <f>IFERROR(CONCATENATE("(",(COUNTIFS(Results!$AB:$AB,G$2,Results!$E:$E,$A24)+COUNTIFS(Results!$AC:$AC,G$2,Results!$E:$E,$A24)+COUNTIFS(Results!$AD:$AD,G$2,Results!$E:$E,$A24)+COUNTIFS(Results!$AE:$AE,G$2,Results!$E:$E,$A24)+COUNTIFS(Results!$AF:$AF,G$2,Results!$E:$E,$A24)),") - ",ROUND((SUMIFS(Results!$I:$I,Results!$AB:$AB,G$2,Results!$E:$E,$A24)+SUMIFS(Results!$J:$J,Results!$AC:$AC,G$2,Results!$E:$E,$A24)+SUMIFS(Results!$K:$K,Results!$AD:$AD,G$2,Results!$E:$E,$A24)+SUMIFS(Results!$L:$L,Results!$AE:$AE,G$2,Results!$E:$E,$A24)+SUMIFS(Results!$M:$M,Results!$AF:$AF,G$2,Results!$E:$E,$A24))/(COUNTIFS(Results!$AB:$AB,G$2,Results!$E:$E,$A24)+COUNTIFS(Results!$AC:$AC,G$2,Results!$E:$E,$A24)+COUNTIFS(Results!$AD:$AD,G$2,Results!$E:$E,$A24)+COUNTIFS(Results!$AE:$AE,G$2,Results!$E:$E,$A24)+COUNTIFS(Results!$AF:$AF,G$2,Results!$E:$E,$A24)),2)*100,"%"),"")</f>
        <v>(5) - 60%</v>
      </c>
      <c r="H24" s="73" t="str">
        <f>IFERROR(CONCATENATE("(",(COUNTIFS(Results!$AB:$AB,H$2,Results!$E:$E,$A24)+COUNTIFS(Results!$AC:$AC,H$2,Results!$E:$E,$A24)+COUNTIFS(Results!$AD:$AD,H$2,Results!$E:$E,$A24)+COUNTIFS(Results!$AE:$AE,H$2,Results!$E:$E,$A24)+COUNTIFS(Results!$AF:$AF,H$2,Results!$E:$E,$A24)),") - ",ROUND((SUMIFS(Results!$I:$I,Results!$AB:$AB,H$2,Results!$E:$E,$A24)+SUMIFS(Results!$J:$J,Results!$AC:$AC,H$2,Results!$E:$E,$A24)+SUMIFS(Results!$K:$K,Results!$AD:$AD,H$2,Results!$E:$E,$A24)+SUMIFS(Results!$L:$L,Results!$AE:$AE,H$2,Results!$E:$E,$A24)+SUMIFS(Results!$M:$M,Results!$AF:$AF,H$2,Results!$E:$E,$A24))/(COUNTIFS(Results!$AB:$AB,H$2,Results!$E:$E,$A24)+COUNTIFS(Results!$AC:$AC,H$2,Results!$E:$E,$A24)+COUNTIFS(Results!$AD:$AD,H$2,Results!$E:$E,$A24)+COUNTIFS(Results!$AE:$AE,H$2,Results!$E:$E,$A24)+COUNTIFS(Results!$AF:$AF,H$2,Results!$E:$E,$A24)),2)*100,"%"),"")</f>
        <v>(7) - 86%</v>
      </c>
      <c r="I24" s="73" t="str">
        <f>IFERROR(CONCATENATE("(",(COUNTIFS(Results!$AB:$AB,I$2,Results!$E:$E,$A24)+COUNTIFS(Results!$AC:$AC,I$2,Results!$E:$E,$A24)+COUNTIFS(Results!$AD:$AD,I$2,Results!$E:$E,$A24)+COUNTIFS(Results!$AE:$AE,I$2,Results!$E:$E,$A24)+COUNTIFS(Results!$AF:$AF,I$2,Results!$E:$E,$A24)),") - ",ROUND((SUMIFS(Results!$I:$I,Results!$AB:$AB,I$2,Results!$E:$E,$A24)+SUMIFS(Results!$J:$J,Results!$AC:$AC,I$2,Results!$E:$E,$A24)+SUMIFS(Results!$K:$K,Results!$AD:$AD,I$2,Results!$E:$E,$A24)+SUMIFS(Results!$L:$L,Results!$AE:$AE,I$2,Results!$E:$E,$A24)+SUMIFS(Results!$M:$M,Results!$AF:$AF,I$2,Results!$E:$E,$A24))/(COUNTIFS(Results!$AB:$AB,I$2,Results!$E:$E,$A24)+COUNTIFS(Results!$AC:$AC,I$2,Results!$E:$E,$A24)+COUNTIFS(Results!$AD:$AD,I$2,Results!$E:$E,$A24)+COUNTIFS(Results!$AE:$AE,I$2,Results!$E:$E,$A24)+COUNTIFS(Results!$AF:$AF,I$2,Results!$E:$E,$A24)),2)*100,"%"),"")</f>
        <v>(2) - 50%</v>
      </c>
      <c r="J24" s="73" t="str">
        <f>IFERROR(CONCATENATE("(",(COUNTIFS(Results!$AB:$AB,J$2,Results!$E:$E,$A24)+COUNTIFS(Results!$AC:$AC,J$2,Results!$E:$E,$A24)+COUNTIFS(Results!$AD:$AD,J$2,Results!$E:$E,$A24)+COUNTIFS(Results!$AE:$AE,J$2,Results!$E:$E,$A24)+COUNTIFS(Results!$AF:$AF,J$2,Results!$E:$E,$A24)),") - ",ROUND((SUMIFS(Results!$I:$I,Results!$AB:$AB,J$2,Results!$E:$E,$A24)+SUMIFS(Results!$J:$J,Results!$AC:$AC,J$2,Results!$E:$E,$A24)+SUMIFS(Results!$K:$K,Results!$AD:$AD,J$2,Results!$E:$E,$A24)+SUMIFS(Results!$L:$L,Results!$AE:$AE,J$2,Results!$E:$E,$A24)+SUMIFS(Results!$M:$M,Results!$AF:$AF,J$2,Results!$E:$E,$A24))/(COUNTIFS(Results!$AB:$AB,J$2,Results!$E:$E,$A24)+COUNTIFS(Results!$AC:$AC,J$2,Results!$E:$E,$A24)+COUNTIFS(Results!$AD:$AD,J$2,Results!$E:$E,$A24)+COUNTIFS(Results!$AE:$AE,J$2,Results!$E:$E,$A24)+COUNTIFS(Results!$AF:$AF,J$2,Results!$E:$E,$A24)),2)*100,"%"),"")</f>
        <v>(9) - 44%</v>
      </c>
      <c r="K24" s="73" t="str">
        <f>IFERROR(CONCATENATE("(",(COUNTIFS(Results!$AB:$AB,K$2,Results!$E:$E,$A24)+COUNTIFS(Results!$AC:$AC,K$2,Results!$E:$E,$A24)+COUNTIFS(Results!$AD:$AD,K$2,Results!$E:$E,$A24)+COUNTIFS(Results!$AE:$AE,K$2,Results!$E:$E,$A24)+COUNTIFS(Results!$AF:$AF,K$2,Results!$E:$E,$A24)),") - ",ROUND((SUMIFS(Results!$I:$I,Results!$AB:$AB,K$2,Results!$E:$E,$A24)+SUMIFS(Results!$J:$J,Results!$AC:$AC,K$2,Results!$E:$E,$A24)+SUMIFS(Results!$K:$K,Results!$AD:$AD,K$2,Results!$E:$E,$A24)+SUMIFS(Results!$L:$L,Results!$AE:$AE,K$2,Results!$E:$E,$A24)+SUMIFS(Results!$M:$M,Results!$AF:$AF,K$2,Results!$E:$E,$A24))/(COUNTIFS(Results!$AB:$AB,K$2,Results!$E:$E,$A24)+COUNTIFS(Results!$AC:$AC,K$2,Results!$E:$E,$A24)+COUNTIFS(Results!$AD:$AD,K$2,Results!$E:$E,$A24)+COUNTIFS(Results!$AE:$AE,K$2,Results!$E:$E,$A24)+COUNTIFS(Results!$AF:$AF,K$2,Results!$E:$E,$A24)),2)*100,"%"),"")</f>
        <v>(6) - 33%</v>
      </c>
      <c r="L24" s="73" t="str">
        <f>IFERROR(CONCATENATE("(",(COUNTIFS(Results!$AB:$AB,L$2,Results!$E:$E,$A24)+COUNTIFS(Results!$AC:$AC,L$2,Results!$E:$E,$A24)+COUNTIFS(Results!$AD:$AD,L$2,Results!$E:$E,$A24)+COUNTIFS(Results!$AE:$AE,L$2,Results!$E:$E,$A24)+COUNTIFS(Results!$AF:$AF,L$2,Results!$E:$E,$A24)),") - ",ROUND((SUMIFS(Results!$I:$I,Results!$AB:$AB,L$2,Results!$E:$E,$A24)+SUMIFS(Results!$J:$J,Results!$AC:$AC,L$2,Results!$E:$E,$A24)+SUMIFS(Results!$K:$K,Results!$AD:$AD,L$2,Results!$E:$E,$A24)+SUMIFS(Results!$L:$L,Results!$AE:$AE,L$2,Results!$E:$E,$A24)+SUMIFS(Results!$M:$M,Results!$AF:$AF,L$2,Results!$E:$E,$A24))/(COUNTIFS(Results!$AB:$AB,L$2,Results!$E:$E,$A24)+COUNTIFS(Results!$AC:$AC,L$2,Results!$E:$E,$A24)+COUNTIFS(Results!$AD:$AD,L$2,Results!$E:$E,$A24)+COUNTIFS(Results!$AE:$AE,L$2,Results!$E:$E,$A24)+COUNTIFS(Results!$AF:$AF,L$2,Results!$E:$E,$A24)),2)*100,"%"),"")</f>
        <v>(7) - 43%</v>
      </c>
      <c r="M24" s="73" t="str">
        <f>IFERROR(CONCATENATE("(",(COUNTIFS(Results!$AB:$AB,M$2,Results!$E:$E,$A24)+COUNTIFS(Results!$AC:$AC,M$2,Results!$E:$E,$A24)+COUNTIFS(Results!$AD:$AD,M$2,Results!$E:$E,$A24)+COUNTIFS(Results!$AE:$AE,M$2,Results!$E:$E,$A24)+COUNTIFS(Results!$AF:$AF,M$2,Results!$E:$E,$A24)),") - ",ROUND((SUMIFS(Results!$I:$I,Results!$AB:$AB,M$2,Results!$E:$E,$A24)+SUMIFS(Results!$J:$J,Results!$AC:$AC,M$2,Results!$E:$E,$A24)+SUMIFS(Results!$K:$K,Results!$AD:$AD,M$2,Results!$E:$E,$A24)+SUMIFS(Results!$L:$L,Results!$AE:$AE,M$2,Results!$E:$E,$A24)+SUMIFS(Results!$M:$M,Results!$AF:$AF,M$2,Results!$E:$E,$A24))/(COUNTIFS(Results!$AB:$AB,M$2,Results!$E:$E,$A24)+COUNTIFS(Results!$AC:$AC,M$2,Results!$E:$E,$A24)+COUNTIFS(Results!$AD:$AD,M$2,Results!$E:$E,$A24)+COUNTIFS(Results!$AE:$AE,M$2,Results!$E:$E,$A24)+COUNTIFS(Results!$AF:$AF,M$2,Results!$E:$E,$A24)),2)*100,"%"),"")</f>
        <v>(9) - 78%</v>
      </c>
    </row>
    <row r="25" spans="1:13" s="71" customFormat="1" ht="31.2" customHeight="1" x14ac:dyDescent="0.3">
      <c r="A25" s="69" t="s">
        <v>95</v>
      </c>
      <c r="B25" s="70" t="str">
        <f>IFERROR(CONCATENATE("(",(COUNTIFS(Results!$AB:$AB,B$2,Results!$E:$E,$A25)+COUNTIFS(Results!$AC:$AC,B$2,Results!$E:$E,$A25)+COUNTIFS(Results!$AD:$AD,B$2,Results!$E:$E,$A25)+COUNTIFS(Results!$AE:$AE,B$2,Results!$E:$E,$A25)+COUNTIFS(Results!$AF:$AF,B$2,Results!$E:$E,$A25)),") - ",ROUND((SUMIFS(Results!$I:$I,Results!$AB:$AB,B$2,Results!$E:$E,$A25)+SUMIFS(Results!$J:$J,Results!$AC:$AC,B$2,Results!$E:$E,$A25)+SUMIFS(Results!$K:$K,Results!$AD:$AD,B$2,Results!$E:$E,$A25)+SUMIFS(Results!$L:$L,Results!$AE:$AE,B$2,Results!$E:$E,$A25)+SUMIFS(Results!$M:$M,Results!$AF:$AF,B$2,Results!$E:$E,$A25))/(COUNTIFS(Results!$AB:$AB,B$2,Results!$E:$E,$A25)+COUNTIFS(Results!$AC:$AC,B$2,Results!$E:$E,$A25)+COUNTIFS(Results!$AD:$AD,B$2,Results!$E:$E,$A25)+COUNTIFS(Results!$AE:$AE,B$2,Results!$E:$E,$A25)+COUNTIFS(Results!$AF:$AF,B$2,Results!$E:$E,$A25)),2)*100,"%"),"")</f>
        <v>(13) - 38%</v>
      </c>
      <c r="C25" s="70" t="str">
        <f>IFERROR(CONCATENATE("(",(COUNTIFS(Results!$AB:$AB,C$2,Results!$E:$E,$A25)+COUNTIFS(Results!$AC:$AC,C$2,Results!$E:$E,$A25)+COUNTIFS(Results!$AD:$AD,C$2,Results!$E:$E,$A25)+COUNTIFS(Results!$AE:$AE,C$2,Results!$E:$E,$A25)+COUNTIFS(Results!$AF:$AF,C$2,Results!$E:$E,$A25)),") - ",ROUND((SUMIFS(Results!$I:$I,Results!$AB:$AB,C$2,Results!$E:$E,$A25)+SUMIFS(Results!$J:$J,Results!$AC:$AC,C$2,Results!$E:$E,$A25)+SUMIFS(Results!$K:$K,Results!$AD:$AD,C$2,Results!$E:$E,$A25)+SUMIFS(Results!$L:$L,Results!$AE:$AE,C$2,Results!$E:$E,$A25)+SUMIFS(Results!$M:$M,Results!$AF:$AF,C$2,Results!$E:$E,$A25))/(COUNTIFS(Results!$AB:$AB,C$2,Results!$E:$E,$A25)+COUNTIFS(Results!$AC:$AC,C$2,Results!$E:$E,$A25)+COUNTIFS(Results!$AD:$AD,C$2,Results!$E:$E,$A25)+COUNTIFS(Results!$AE:$AE,C$2,Results!$E:$E,$A25)+COUNTIFS(Results!$AF:$AF,C$2,Results!$E:$E,$A25)),2)*100,"%"),"")</f>
        <v>(7) - 71%</v>
      </c>
      <c r="D25" s="70" t="str">
        <f>IFERROR(CONCATENATE("(",(COUNTIFS(Results!$AB:$AB,D$2,Results!$E:$E,$A25)+COUNTIFS(Results!$AC:$AC,D$2,Results!$E:$E,$A25)+COUNTIFS(Results!$AD:$AD,D$2,Results!$E:$E,$A25)+COUNTIFS(Results!$AE:$AE,D$2,Results!$E:$E,$A25)+COUNTIFS(Results!$AF:$AF,D$2,Results!$E:$E,$A25)),") - ",ROUND((SUMIFS(Results!$I:$I,Results!$AB:$AB,D$2,Results!$E:$E,$A25)+SUMIFS(Results!$J:$J,Results!$AC:$AC,D$2,Results!$E:$E,$A25)+SUMIFS(Results!$K:$K,Results!$AD:$AD,D$2,Results!$E:$E,$A25)+SUMIFS(Results!$L:$L,Results!$AE:$AE,D$2,Results!$E:$E,$A25)+SUMIFS(Results!$M:$M,Results!$AF:$AF,D$2,Results!$E:$E,$A25))/(COUNTIFS(Results!$AB:$AB,D$2,Results!$E:$E,$A25)+COUNTIFS(Results!$AC:$AC,D$2,Results!$E:$E,$A25)+COUNTIFS(Results!$AD:$AD,D$2,Results!$E:$E,$A25)+COUNTIFS(Results!$AE:$AE,D$2,Results!$E:$E,$A25)+COUNTIFS(Results!$AF:$AF,D$2,Results!$E:$E,$A25)),2)*100,"%"),"")</f>
        <v>(17) - 53%</v>
      </c>
      <c r="E25" s="70" t="str">
        <f>IFERROR(CONCATENATE("(",(COUNTIFS(Results!$AB:$AB,E$2,Results!$E:$E,$A25)+COUNTIFS(Results!$AC:$AC,E$2,Results!$E:$E,$A25)+COUNTIFS(Results!$AD:$AD,E$2,Results!$E:$E,$A25)+COUNTIFS(Results!$AE:$AE,E$2,Results!$E:$E,$A25)+COUNTIFS(Results!$AF:$AF,E$2,Results!$E:$E,$A25)),") - ",ROUND((SUMIFS(Results!$I:$I,Results!$AB:$AB,E$2,Results!$E:$E,$A25)+SUMIFS(Results!$J:$J,Results!$AC:$AC,E$2,Results!$E:$E,$A25)+SUMIFS(Results!$K:$K,Results!$AD:$AD,E$2,Results!$E:$E,$A25)+SUMIFS(Results!$L:$L,Results!$AE:$AE,E$2,Results!$E:$E,$A25)+SUMIFS(Results!$M:$M,Results!$AF:$AF,E$2,Results!$E:$E,$A25))/(COUNTIFS(Results!$AB:$AB,E$2,Results!$E:$E,$A25)+COUNTIFS(Results!$AC:$AC,E$2,Results!$E:$E,$A25)+COUNTIFS(Results!$AD:$AD,E$2,Results!$E:$E,$A25)+COUNTIFS(Results!$AE:$AE,E$2,Results!$E:$E,$A25)+COUNTIFS(Results!$AF:$AF,E$2,Results!$E:$E,$A25)),2)*100,"%"),"")</f>
        <v>(17) - 47%</v>
      </c>
      <c r="F25" s="70" t="str">
        <f>IFERROR(CONCATENATE("(",(COUNTIFS(Results!$AB:$AB,F$2,Results!$E:$E,$A25)+COUNTIFS(Results!$AC:$AC,F$2,Results!$E:$E,$A25)+COUNTIFS(Results!$AD:$AD,F$2,Results!$E:$E,$A25)+COUNTIFS(Results!$AE:$AE,F$2,Results!$E:$E,$A25)+COUNTIFS(Results!$AF:$AF,F$2,Results!$E:$E,$A25)),") - ",ROUND((SUMIFS(Results!$I:$I,Results!$AB:$AB,F$2,Results!$E:$E,$A25)+SUMIFS(Results!$J:$J,Results!$AC:$AC,F$2,Results!$E:$E,$A25)+SUMIFS(Results!$K:$K,Results!$AD:$AD,F$2,Results!$E:$E,$A25)+SUMIFS(Results!$L:$L,Results!$AE:$AE,F$2,Results!$E:$E,$A25)+SUMIFS(Results!$M:$M,Results!$AF:$AF,F$2,Results!$E:$E,$A25))/(COUNTIFS(Results!$AB:$AB,F$2,Results!$E:$E,$A25)+COUNTIFS(Results!$AC:$AC,F$2,Results!$E:$E,$A25)+COUNTIFS(Results!$AD:$AD,F$2,Results!$E:$E,$A25)+COUNTIFS(Results!$AE:$AE,F$2,Results!$E:$E,$A25)+COUNTIFS(Results!$AF:$AF,F$2,Results!$E:$E,$A25)),2)*100,"%"),"")</f>
        <v>(26) - 62%</v>
      </c>
      <c r="G25" s="70" t="str">
        <f>IFERROR(CONCATENATE("(",(COUNTIFS(Results!$AB:$AB,G$2,Results!$E:$E,$A25)+COUNTIFS(Results!$AC:$AC,G$2,Results!$E:$E,$A25)+COUNTIFS(Results!$AD:$AD,G$2,Results!$E:$E,$A25)+COUNTIFS(Results!$AE:$AE,G$2,Results!$E:$E,$A25)+COUNTIFS(Results!$AF:$AF,G$2,Results!$E:$E,$A25)),") - ",ROUND((SUMIFS(Results!$I:$I,Results!$AB:$AB,G$2,Results!$E:$E,$A25)+SUMIFS(Results!$J:$J,Results!$AC:$AC,G$2,Results!$E:$E,$A25)+SUMIFS(Results!$K:$K,Results!$AD:$AD,G$2,Results!$E:$E,$A25)+SUMIFS(Results!$L:$L,Results!$AE:$AE,G$2,Results!$E:$E,$A25)+SUMIFS(Results!$M:$M,Results!$AF:$AF,G$2,Results!$E:$E,$A25))/(COUNTIFS(Results!$AB:$AB,G$2,Results!$E:$E,$A25)+COUNTIFS(Results!$AC:$AC,G$2,Results!$E:$E,$A25)+COUNTIFS(Results!$AD:$AD,G$2,Results!$E:$E,$A25)+COUNTIFS(Results!$AE:$AE,G$2,Results!$E:$E,$A25)+COUNTIFS(Results!$AF:$AF,G$2,Results!$E:$E,$A25)),2)*100,"%"),"")</f>
        <v>(11) - 64%</v>
      </c>
      <c r="H25" s="70" t="str">
        <f>IFERROR(CONCATENATE("(",(COUNTIFS(Results!$AB:$AB,H$2,Results!$E:$E,$A25)+COUNTIFS(Results!$AC:$AC,H$2,Results!$E:$E,$A25)+COUNTIFS(Results!$AD:$AD,H$2,Results!$E:$E,$A25)+COUNTIFS(Results!$AE:$AE,H$2,Results!$E:$E,$A25)+COUNTIFS(Results!$AF:$AF,H$2,Results!$E:$E,$A25)),") - ",ROUND((SUMIFS(Results!$I:$I,Results!$AB:$AB,H$2,Results!$E:$E,$A25)+SUMIFS(Results!$J:$J,Results!$AC:$AC,H$2,Results!$E:$E,$A25)+SUMIFS(Results!$K:$K,Results!$AD:$AD,H$2,Results!$E:$E,$A25)+SUMIFS(Results!$L:$L,Results!$AE:$AE,H$2,Results!$E:$E,$A25)+SUMIFS(Results!$M:$M,Results!$AF:$AF,H$2,Results!$E:$E,$A25))/(COUNTIFS(Results!$AB:$AB,H$2,Results!$E:$E,$A25)+COUNTIFS(Results!$AC:$AC,H$2,Results!$E:$E,$A25)+COUNTIFS(Results!$AD:$AD,H$2,Results!$E:$E,$A25)+COUNTIFS(Results!$AE:$AE,H$2,Results!$E:$E,$A25)+COUNTIFS(Results!$AF:$AF,H$2,Results!$E:$E,$A25)),2)*100,"%"),"")</f>
        <v>(16) - 28%</v>
      </c>
      <c r="I25" s="70" t="str">
        <f>IFERROR(CONCATENATE("(",(COUNTIFS(Results!$AB:$AB,I$2,Results!$E:$E,$A25)+COUNTIFS(Results!$AC:$AC,I$2,Results!$E:$E,$A25)+COUNTIFS(Results!$AD:$AD,I$2,Results!$E:$E,$A25)+COUNTIFS(Results!$AE:$AE,I$2,Results!$E:$E,$A25)+COUNTIFS(Results!$AF:$AF,I$2,Results!$E:$E,$A25)),") - ",ROUND((SUMIFS(Results!$I:$I,Results!$AB:$AB,I$2,Results!$E:$E,$A25)+SUMIFS(Results!$J:$J,Results!$AC:$AC,I$2,Results!$E:$E,$A25)+SUMIFS(Results!$K:$K,Results!$AD:$AD,I$2,Results!$E:$E,$A25)+SUMIFS(Results!$L:$L,Results!$AE:$AE,I$2,Results!$E:$E,$A25)+SUMIFS(Results!$M:$M,Results!$AF:$AF,I$2,Results!$E:$E,$A25))/(COUNTIFS(Results!$AB:$AB,I$2,Results!$E:$E,$A25)+COUNTIFS(Results!$AC:$AC,I$2,Results!$E:$E,$A25)+COUNTIFS(Results!$AD:$AD,I$2,Results!$E:$E,$A25)+COUNTIFS(Results!$AE:$AE,I$2,Results!$E:$E,$A25)+COUNTIFS(Results!$AF:$AF,I$2,Results!$E:$E,$A25)),2)*100,"%"),"")</f>
        <v>(8) - 75%</v>
      </c>
      <c r="J25" s="70" t="str">
        <f>IFERROR(CONCATENATE("(",(COUNTIFS(Results!$AB:$AB,J$2,Results!$E:$E,$A25)+COUNTIFS(Results!$AC:$AC,J$2,Results!$E:$E,$A25)+COUNTIFS(Results!$AD:$AD,J$2,Results!$E:$E,$A25)+COUNTIFS(Results!$AE:$AE,J$2,Results!$E:$E,$A25)+COUNTIFS(Results!$AF:$AF,J$2,Results!$E:$E,$A25)),") - ",ROUND((SUMIFS(Results!$I:$I,Results!$AB:$AB,J$2,Results!$E:$E,$A25)+SUMIFS(Results!$J:$J,Results!$AC:$AC,J$2,Results!$E:$E,$A25)+SUMIFS(Results!$K:$K,Results!$AD:$AD,J$2,Results!$E:$E,$A25)+SUMIFS(Results!$L:$L,Results!$AE:$AE,J$2,Results!$E:$E,$A25)+SUMIFS(Results!$M:$M,Results!$AF:$AF,J$2,Results!$E:$E,$A25))/(COUNTIFS(Results!$AB:$AB,J$2,Results!$E:$E,$A25)+COUNTIFS(Results!$AC:$AC,J$2,Results!$E:$E,$A25)+COUNTIFS(Results!$AD:$AD,J$2,Results!$E:$E,$A25)+COUNTIFS(Results!$AE:$AE,J$2,Results!$E:$E,$A25)+COUNTIFS(Results!$AF:$AF,J$2,Results!$E:$E,$A25)),2)*100,"%"),"")</f>
        <v>(12) - 33%</v>
      </c>
      <c r="K25" s="70" t="str">
        <f>IFERROR(CONCATENATE("(",(COUNTIFS(Results!$AB:$AB,K$2,Results!$E:$E,$A25)+COUNTIFS(Results!$AC:$AC,K$2,Results!$E:$E,$A25)+COUNTIFS(Results!$AD:$AD,K$2,Results!$E:$E,$A25)+COUNTIFS(Results!$AE:$AE,K$2,Results!$E:$E,$A25)+COUNTIFS(Results!$AF:$AF,K$2,Results!$E:$E,$A25)),") - ",ROUND((SUMIFS(Results!$I:$I,Results!$AB:$AB,K$2,Results!$E:$E,$A25)+SUMIFS(Results!$J:$J,Results!$AC:$AC,K$2,Results!$E:$E,$A25)+SUMIFS(Results!$K:$K,Results!$AD:$AD,K$2,Results!$E:$E,$A25)+SUMIFS(Results!$L:$L,Results!$AE:$AE,K$2,Results!$E:$E,$A25)+SUMIFS(Results!$M:$M,Results!$AF:$AF,K$2,Results!$E:$E,$A25))/(COUNTIFS(Results!$AB:$AB,K$2,Results!$E:$E,$A25)+COUNTIFS(Results!$AC:$AC,K$2,Results!$E:$E,$A25)+COUNTIFS(Results!$AD:$AD,K$2,Results!$E:$E,$A25)+COUNTIFS(Results!$AE:$AE,K$2,Results!$E:$E,$A25)+COUNTIFS(Results!$AF:$AF,K$2,Results!$E:$E,$A25)),2)*100,"%"),"")</f>
        <v>(16) - 63%</v>
      </c>
      <c r="L25" s="70" t="str">
        <f>IFERROR(CONCATENATE("(",(COUNTIFS(Results!$AB:$AB,L$2,Results!$E:$E,$A25)+COUNTIFS(Results!$AC:$AC,L$2,Results!$E:$E,$A25)+COUNTIFS(Results!$AD:$AD,L$2,Results!$E:$E,$A25)+COUNTIFS(Results!$AE:$AE,L$2,Results!$E:$E,$A25)+COUNTIFS(Results!$AF:$AF,L$2,Results!$E:$E,$A25)),") - ",ROUND((SUMIFS(Results!$I:$I,Results!$AB:$AB,L$2,Results!$E:$E,$A25)+SUMIFS(Results!$J:$J,Results!$AC:$AC,L$2,Results!$E:$E,$A25)+SUMIFS(Results!$K:$K,Results!$AD:$AD,L$2,Results!$E:$E,$A25)+SUMIFS(Results!$L:$L,Results!$AE:$AE,L$2,Results!$E:$E,$A25)+SUMIFS(Results!$M:$M,Results!$AF:$AF,L$2,Results!$E:$E,$A25))/(COUNTIFS(Results!$AB:$AB,L$2,Results!$E:$E,$A25)+COUNTIFS(Results!$AC:$AC,L$2,Results!$E:$E,$A25)+COUNTIFS(Results!$AD:$AD,L$2,Results!$E:$E,$A25)+COUNTIFS(Results!$AE:$AE,L$2,Results!$E:$E,$A25)+COUNTIFS(Results!$AF:$AF,L$2,Results!$E:$E,$A25)),2)*100,"%"),"")</f>
        <v>(16) - 56%</v>
      </c>
      <c r="M25" s="70" t="str">
        <f>IFERROR(CONCATENATE("(",(COUNTIFS(Results!$AB:$AB,M$2,Results!$E:$E,$A25)+COUNTIFS(Results!$AC:$AC,M$2,Results!$E:$E,$A25)+COUNTIFS(Results!$AD:$AD,M$2,Results!$E:$E,$A25)+COUNTIFS(Results!$AE:$AE,M$2,Results!$E:$E,$A25)+COUNTIFS(Results!$AF:$AF,M$2,Results!$E:$E,$A25)),") - ",ROUND((SUMIFS(Results!$I:$I,Results!$AB:$AB,M$2,Results!$E:$E,$A25)+SUMIFS(Results!$J:$J,Results!$AC:$AC,M$2,Results!$E:$E,$A25)+SUMIFS(Results!$K:$K,Results!$AD:$AD,M$2,Results!$E:$E,$A25)+SUMIFS(Results!$L:$L,Results!$AE:$AE,M$2,Results!$E:$E,$A25)+SUMIFS(Results!$M:$M,Results!$AF:$AF,M$2,Results!$E:$E,$A25))/(COUNTIFS(Results!$AB:$AB,M$2,Results!$E:$E,$A25)+COUNTIFS(Results!$AC:$AC,M$2,Results!$E:$E,$A25)+COUNTIFS(Results!$AD:$AD,M$2,Results!$E:$E,$A25)+COUNTIFS(Results!$AE:$AE,M$2,Results!$E:$E,$A25)+COUNTIFS(Results!$AF:$AF,M$2,Results!$E:$E,$A25)),2)*100,"%"),"")</f>
        <v>(18) - 50%</v>
      </c>
    </row>
    <row r="26" spans="1:13" s="71" customFormat="1" ht="31.2" customHeight="1" x14ac:dyDescent="0.3">
      <c r="A26" s="72" t="s">
        <v>49</v>
      </c>
      <c r="B26" s="73" t="str">
        <f>IFERROR(CONCATENATE("(",(COUNTIFS(Results!$AB:$AB,B$2,Results!$E:$E,$A26)+COUNTIFS(Results!$AC:$AC,B$2,Results!$E:$E,$A26)+COUNTIFS(Results!$AD:$AD,B$2,Results!$E:$E,$A26)+COUNTIFS(Results!$AE:$AE,B$2,Results!$E:$E,$A26)+COUNTIFS(Results!$AF:$AF,B$2,Results!$E:$E,$A26)),") - ",ROUND((SUMIFS(Results!$I:$I,Results!$AB:$AB,B$2,Results!$E:$E,$A26)+SUMIFS(Results!$J:$J,Results!$AC:$AC,B$2,Results!$E:$E,$A26)+SUMIFS(Results!$K:$K,Results!$AD:$AD,B$2,Results!$E:$E,$A26)+SUMIFS(Results!$L:$L,Results!$AE:$AE,B$2,Results!$E:$E,$A26)+SUMIFS(Results!$M:$M,Results!$AF:$AF,B$2,Results!$E:$E,$A26))/(COUNTIFS(Results!$AB:$AB,B$2,Results!$E:$E,$A26)+COUNTIFS(Results!$AC:$AC,B$2,Results!$E:$E,$A26)+COUNTIFS(Results!$AD:$AD,B$2,Results!$E:$E,$A26)+COUNTIFS(Results!$AE:$AE,B$2,Results!$E:$E,$A26)+COUNTIFS(Results!$AF:$AF,B$2,Results!$E:$E,$A26)),2)*100,"%"),"")</f>
        <v>(10) - 50%</v>
      </c>
      <c r="C26" s="73" t="str">
        <f>IFERROR(CONCATENATE("(",(COUNTIFS(Results!$AB:$AB,C$2,Results!$E:$E,$A26)+COUNTIFS(Results!$AC:$AC,C$2,Results!$E:$E,$A26)+COUNTIFS(Results!$AD:$AD,C$2,Results!$E:$E,$A26)+COUNTIFS(Results!$AE:$AE,C$2,Results!$E:$E,$A26)+COUNTIFS(Results!$AF:$AF,C$2,Results!$E:$E,$A26)),") - ",ROUND((SUMIFS(Results!$I:$I,Results!$AB:$AB,C$2,Results!$E:$E,$A26)+SUMIFS(Results!$J:$J,Results!$AC:$AC,C$2,Results!$E:$E,$A26)+SUMIFS(Results!$K:$K,Results!$AD:$AD,C$2,Results!$E:$E,$A26)+SUMIFS(Results!$L:$L,Results!$AE:$AE,C$2,Results!$E:$E,$A26)+SUMIFS(Results!$M:$M,Results!$AF:$AF,C$2,Results!$E:$E,$A26))/(COUNTIFS(Results!$AB:$AB,C$2,Results!$E:$E,$A26)+COUNTIFS(Results!$AC:$AC,C$2,Results!$E:$E,$A26)+COUNTIFS(Results!$AD:$AD,C$2,Results!$E:$E,$A26)+COUNTIFS(Results!$AE:$AE,C$2,Results!$E:$E,$A26)+COUNTIFS(Results!$AF:$AF,C$2,Results!$E:$E,$A26)),2)*100,"%"),"")</f>
        <v>(6) - 0%</v>
      </c>
      <c r="D26" s="73" t="str">
        <f>IFERROR(CONCATENATE("(",(COUNTIFS(Results!$AB:$AB,D$2,Results!$E:$E,$A26)+COUNTIFS(Results!$AC:$AC,D$2,Results!$E:$E,$A26)+COUNTIFS(Results!$AD:$AD,D$2,Results!$E:$E,$A26)+COUNTIFS(Results!$AE:$AE,D$2,Results!$E:$E,$A26)+COUNTIFS(Results!$AF:$AF,D$2,Results!$E:$E,$A26)),") - ",ROUND((SUMIFS(Results!$I:$I,Results!$AB:$AB,D$2,Results!$E:$E,$A26)+SUMIFS(Results!$J:$J,Results!$AC:$AC,D$2,Results!$E:$E,$A26)+SUMIFS(Results!$K:$K,Results!$AD:$AD,D$2,Results!$E:$E,$A26)+SUMIFS(Results!$L:$L,Results!$AE:$AE,D$2,Results!$E:$E,$A26)+SUMIFS(Results!$M:$M,Results!$AF:$AF,D$2,Results!$E:$E,$A26))/(COUNTIFS(Results!$AB:$AB,D$2,Results!$E:$E,$A26)+COUNTIFS(Results!$AC:$AC,D$2,Results!$E:$E,$A26)+COUNTIFS(Results!$AD:$AD,D$2,Results!$E:$E,$A26)+COUNTIFS(Results!$AE:$AE,D$2,Results!$E:$E,$A26)+COUNTIFS(Results!$AF:$AF,D$2,Results!$E:$E,$A26)),2)*100,"%"),"")</f>
        <v>(15) - 40%</v>
      </c>
      <c r="E26" s="73" t="str">
        <f>IFERROR(CONCATENATE("(",(COUNTIFS(Results!$AB:$AB,E$2,Results!$E:$E,$A26)+COUNTIFS(Results!$AC:$AC,E$2,Results!$E:$E,$A26)+COUNTIFS(Results!$AD:$AD,E$2,Results!$E:$E,$A26)+COUNTIFS(Results!$AE:$AE,E$2,Results!$E:$E,$A26)+COUNTIFS(Results!$AF:$AF,E$2,Results!$E:$E,$A26)),") - ",ROUND((SUMIFS(Results!$I:$I,Results!$AB:$AB,E$2,Results!$E:$E,$A26)+SUMIFS(Results!$J:$J,Results!$AC:$AC,E$2,Results!$E:$E,$A26)+SUMIFS(Results!$K:$K,Results!$AD:$AD,E$2,Results!$E:$E,$A26)+SUMIFS(Results!$L:$L,Results!$AE:$AE,E$2,Results!$E:$E,$A26)+SUMIFS(Results!$M:$M,Results!$AF:$AF,E$2,Results!$E:$E,$A26))/(COUNTIFS(Results!$AB:$AB,E$2,Results!$E:$E,$A26)+COUNTIFS(Results!$AC:$AC,E$2,Results!$E:$E,$A26)+COUNTIFS(Results!$AD:$AD,E$2,Results!$E:$E,$A26)+COUNTIFS(Results!$AE:$AE,E$2,Results!$E:$E,$A26)+COUNTIFS(Results!$AF:$AF,E$2,Results!$E:$E,$A26)),2)*100,"%"),"")</f>
        <v>(8) - 13%</v>
      </c>
      <c r="F26" s="73" t="str">
        <f>IFERROR(CONCATENATE("(",(COUNTIFS(Results!$AB:$AB,F$2,Results!$E:$E,$A26)+COUNTIFS(Results!$AC:$AC,F$2,Results!$E:$E,$A26)+COUNTIFS(Results!$AD:$AD,F$2,Results!$E:$E,$A26)+COUNTIFS(Results!$AE:$AE,F$2,Results!$E:$E,$A26)+COUNTIFS(Results!$AF:$AF,F$2,Results!$E:$E,$A26)),") - ",ROUND((SUMIFS(Results!$I:$I,Results!$AB:$AB,F$2,Results!$E:$E,$A26)+SUMIFS(Results!$J:$J,Results!$AC:$AC,F$2,Results!$E:$E,$A26)+SUMIFS(Results!$K:$K,Results!$AD:$AD,F$2,Results!$E:$E,$A26)+SUMIFS(Results!$L:$L,Results!$AE:$AE,F$2,Results!$E:$E,$A26)+SUMIFS(Results!$M:$M,Results!$AF:$AF,F$2,Results!$E:$E,$A26))/(COUNTIFS(Results!$AB:$AB,F$2,Results!$E:$E,$A26)+COUNTIFS(Results!$AC:$AC,F$2,Results!$E:$E,$A26)+COUNTIFS(Results!$AD:$AD,F$2,Results!$E:$E,$A26)+COUNTIFS(Results!$AE:$AE,F$2,Results!$E:$E,$A26)+COUNTIFS(Results!$AF:$AF,F$2,Results!$E:$E,$A26)),2)*100,"%"),"")</f>
        <v>(18) - 50%</v>
      </c>
      <c r="G26" s="73" t="str">
        <f>IFERROR(CONCATENATE("(",(COUNTIFS(Results!$AB:$AB,G$2,Results!$E:$E,$A26)+COUNTIFS(Results!$AC:$AC,G$2,Results!$E:$E,$A26)+COUNTIFS(Results!$AD:$AD,G$2,Results!$E:$E,$A26)+COUNTIFS(Results!$AE:$AE,G$2,Results!$E:$E,$A26)+COUNTIFS(Results!$AF:$AF,G$2,Results!$E:$E,$A26)),") - ",ROUND((SUMIFS(Results!$I:$I,Results!$AB:$AB,G$2,Results!$E:$E,$A26)+SUMIFS(Results!$J:$J,Results!$AC:$AC,G$2,Results!$E:$E,$A26)+SUMIFS(Results!$K:$K,Results!$AD:$AD,G$2,Results!$E:$E,$A26)+SUMIFS(Results!$L:$L,Results!$AE:$AE,G$2,Results!$E:$E,$A26)+SUMIFS(Results!$M:$M,Results!$AF:$AF,G$2,Results!$E:$E,$A26))/(COUNTIFS(Results!$AB:$AB,G$2,Results!$E:$E,$A26)+COUNTIFS(Results!$AC:$AC,G$2,Results!$E:$E,$A26)+COUNTIFS(Results!$AD:$AD,G$2,Results!$E:$E,$A26)+COUNTIFS(Results!$AE:$AE,G$2,Results!$E:$E,$A26)+COUNTIFS(Results!$AF:$AF,G$2,Results!$E:$E,$A26)),2)*100,"%"),"")</f>
        <v>(11) - 45%</v>
      </c>
      <c r="H26" s="73" t="str">
        <f>IFERROR(CONCATENATE("(",(COUNTIFS(Results!$AB:$AB,H$2,Results!$E:$E,$A26)+COUNTIFS(Results!$AC:$AC,H$2,Results!$E:$E,$A26)+COUNTIFS(Results!$AD:$AD,H$2,Results!$E:$E,$A26)+COUNTIFS(Results!$AE:$AE,H$2,Results!$E:$E,$A26)+COUNTIFS(Results!$AF:$AF,H$2,Results!$E:$E,$A26)),") - ",ROUND((SUMIFS(Results!$I:$I,Results!$AB:$AB,H$2,Results!$E:$E,$A26)+SUMIFS(Results!$J:$J,Results!$AC:$AC,H$2,Results!$E:$E,$A26)+SUMIFS(Results!$K:$K,Results!$AD:$AD,H$2,Results!$E:$E,$A26)+SUMIFS(Results!$L:$L,Results!$AE:$AE,H$2,Results!$E:$E,$A26)+SUMIFS(Results!$M:$M,Results!$AF:$AF,H$2,Results!$E:$E,$A26))/(COUNTIFS(Results!$AB:$AB,H$2,Results!$E:$E,$A26)+COUNTIFS(Results!$AC:$AC,H$2,Results!$E:$E,$A26)+COUNTIFS(Results!$AD:$AD,H$2,Results!$E:$E,$A26)+COUNTIFS(Results!$AE:$AE,H$2,Results!$E:$E,$A26)+COUNTIFS(Results!$AF:$AF,H$2,Results!$E:$E,$A26)),2)*100,"%"),"")</f>
        <v>(6) - 33%</v>
      </c>
      <c r="I26" s="73" t="str">
        <f>IFERROR(CONCATENATE("(",(COUNTIFS(Results!$AB:$AB,I$2,Results!$E:$E,$A26)+COUNTIFS(Results!$AC:$AC,I$2,Results!$E:$E,$A26)+COUNTIFS(Results!$AD:$AD,I$2,Results!$E:$E,$A26)+COUNTIFS(Results!$AE:$AE,I$2,Results!$E:$E,$A26)+COUNTIFS(Results!$AF:$AF,I$2,Results!$E:$E,$A26)),") - ",ROUND((SUMIFS(Results!$I:$I,Results!$AB:$AB,I$2,Results!$E:$E,$A26)+SUMIFS(Results!$J:$J,Results!$AC:$AC,I$2,Results!$E:$E,$A26)+SUMIFS(Results!$K:$K,Results!$AD:$AD,I$2,Results!$E:$E,$A26)+SUMIFS(Results!$L:$L,Results!$AE:$AE,I$2,Results!$E:$E,$A26)+SUMIFS(Results!$M:$M,Results!$AF:$AF,I$2,Results!$E:$E,$A26))/(COUNTIFS(Results!$AB:$AB,I$2,Results!$E:$E,$A26)+COUNTIFS(Results!$AC:$AC,I$2,Results!$E:$E,$A26)+COUNTIFS(Results!$AD:$AD,I$2,Results!$E:$E,$A26)+COUNTIFS(Results!$AE:$AE,I$2,Results!$E:$E,$A26)+COUNTIFS(Results!$AF:$AF,I$2,Results!$E:$E,$A26)),2)*100,"%"),"")</f>
        <v>(5) - 20%</v>
      </c>
      <c r="J26" s="73" t="str">
        <f>IFERROR(CONCATENATE("(",(COUNTIFS(Results!$AB:$AB,J$2,Results!$E:$E,$A26)+COUNTIFS(Results!$AC:$AC,J$2,Results!$E:$E,$A26)+COUNTIFS(Results!$AD:$AD,J$2,Results!$E:$E,$A26)+COUNTIFS(Results!$AE:$AE,J$2,Results!$E:$E,$A26)+COUNTIFS(Results!$AF:$AF,J$2,Results!$E:$E,$A26)),") - ",ROUND((SUMIFS(Results!$I:$I,Results!$AB:$AB,J$2,Results!$E:$E,$A26)+SUMIFS(Results!$J:$J,Results!$AC:$AC,J$2,Results!$E:$E,$A26)+SUMIFS(Results!$K:$K,Results!$AD:$AD,J$2,Results!$E:$E,$A26)+SUMIFS(Results!$L:$L,Results!$AE:$AE,J$2,Results!$E:$E,$A26)+SUMIFS(Results!$M:$M,Results!$AF:$AF,J$2,Results!$E:$E,$A26))/(COUNTIFS(Results!$AB:$AB,J$2,Results!$E:$E,$A26)+COUNTIFS(Results!$AC:$AC,J$2,Results!$E:$E,$A26)+COUNTIFS(Results!$AD:$AD,J$2,Results!$E:$E,$A26)+COUNTIFS(Results!$AE:$AE,J$2,Results!$E:$E,$A26)+COUNTIFS(Results!$AF:$AF,J$2,Results!$E:$E,$A26)),2)*100,"%"),"")</f>
        <v>(11) - 55%</v>
      </c>
      <c r="K26" s="73" t="str">
        <f>IFERROR(CONCATENATE("(",(COUNTIFS(Results!$AB:$AB,K$2,Results!$E:$E,$A26)+COUNTIFS(Results!$AC:$AC,K$2,Results!$E:$E,$A26)+COUNTIFS(Results!$AD:$AD,K$2,Results!$E:$E,$A26)+COUNTIFS(Results!$AE:$AE,K$2,Results!$E:$E,$A26)+COUNTIFS(Results!$AF:$AF,K$2,Results!$E:$E,$A26)),") - ",ROUND((SUMIFS(Results!$I:$I,Results!$AB:$AB,K$2,Results!$E:$E,$A26)+SUMIFS(Results!$J:$J,Results!$AC:$AC,K$2,Results!$E:$E,$A26)+SUMIFS(Results!$K:$K,Results!$AD:$AD,K$2,Results!$E:$E,$A26)+SUMIFS(Results!$L:$L,Results!$AE:$AE,K$2,Results!$E:$E,$A26)+SUMIFS(Results!$M:$M,Results!$AF:$AF,K$2,Results!$E:$E,$A26))/(COUNTIFS(Results!$AB:$AB,K$2,Results!$E:$E,$A26)+COUNTIFS(Results!$AC:$AC,K$2,Results!$E:$E,$A26)+COUNTIFS(Results!$AD:$AD,K$2,Results!$E:$E,$A26)+COUNTIFS(Results!$AE:$AE,K$2,Results!$E:$E,$A26)+COUNTIFS(Results!$AF:$AF,K$2,Results!$E:$E,$A26)),2)*100,"%"),"")</f>
        <v>(9) - 22%</v>
      </c>
      <c r="L26" s="73" t="str">
        <f>IFERROR(CONCATENATE("(",(COUNTIFS(Results!$AB:$AB,L$2,Results!$E:$E,$A26)+COUNTIFS(Results!$AC:$AC,L$2,Results!$E:$E,$A26)+COUNTIFS(Results!$AD:$AD,L$2,Results!$E:$E,$A26)+COUNTIFS(Results!$AE:$AE,L$2,Results!$E:$E,$A26)+COUNTIFS(Results!$AF:$AF,L$2,Results!$E:$E,$A26)),") - ",ROUND((SUMIFS(Results!$I:$I,Results!$AB:$AB,L$2,Results!$E:$E,$A26)+SUMIFS(Results!$J:$J,Results!$AC:$AC,L$2,Results!$E:$E,$A26)+SUMIFS(Results!$K:$K,Results!$AD:$AD,L$2,Results!$E:$E,$A26)+SUMIFS(Results!$L:$L,Results!$AE:$AE,L$2,Results!$E:$E,$A26)+SUMIFS(Results!$M:$M,Results!$AF:$AF,L$2,Results!$E:$E,$A26))/(COUNTIFS(Results!$AB:$AB,L$2,Results!$E:$E,$A26)+COUNTIFS(Results!$AC:$AC,L$2,Results!$E:$E,$A26)+COUNTIFS(Results!$AD:$AD,L$2,Results!$E:$E,$A26)+COUNTIFS(Results!$AE:$AE,L$2,Results!$E:$E,$A26)+COUNTIFS(Results!$AF:$AF,L$2,Results!$E:$E,$A26)),2)*100,"%"),"")</f>
        <v>(13) - 50%</v>
      </c>
      <c r="M26" s="73" t="str">
        <f>IFERROR(CONCATENATE("(",(COUNTIFS(Results!$AB:$AB,M$2,Results!$E:$E,$A26)+COUNTIFS(Results!$AC:$AC,M$2,Results!$E:$E,$A26)+COUNTIFS(Results!$AD:$AD,M$2,Results!$E:$E,$A26)+COUNTIFS(Results!$AE:$AE,M$2,Results!$E:$E,$A26)+COUNTIFS(Results!$AF:$AF,M$2,Results!$E:$E,$A26)),") - ",ROUND((SUMIFS(Results!$I:$I,Results!$AB:$AB,M$2,Results!$E:$E,$A26)+SUMIFS(Results!$J:$J,Results!$AC:$AC,M$2,Results!$E:$E,$A26)+SUMIFS(Results!$K:$K,Results!$AD:$AD,M$2,Results!$E:$E,$A26)+SUMIFS(Results!$L:$L,Results!$AE:$AE,M$2,Results!$E:$E,$A26)+SUMIFS(Results!$M:$M,Results!$AF:$AF,M$2,Results!$E:$E,$A26))/(COUNTIFS(Results!$AB:$AB,M$2,Results!$E:$E,$A26)+COUNTIFS(Results!$AC:$AC,M$2,Results!$E:$E,$A26)+COUNTIFS(Results!$AD:$AD,M$2,Results!$E:$E,$A26)+COUNTIFS(Results!$AE:$AE,M$2,Results!$E:$E,$A26)+COUNTIFS(Results!$AF:$AF,M$2,Results!$E:$E,$A26)),2)*100,"%"),"")</f>
        <v>(11) - 23%</v>
      </c>
    </row>
    <row r="27" spans="1:13" s="71" customFormat="1" ht="31.2" customHeight="1" x14ac:dyDescent="0.3">
      <c r="A27" s="69" t="s">
        <v>42</v>
      </c>
      <c r="B27" s="70" t="str">
        <f>IFERROR(CONCATENATE("(",(COUNTIFS(Results!$AB:$AB,B$2,Results!$E:$E,$A27)+COUNTIFS(Results!$AC:$AC,B$2,Results!$E:$E,$A27)+COUNTIFS(Results!$AD:$AD,B$2,Results!$E:$E,$A27)+COUNTIFS(Results!$AE:$AE,B$2,Results!$E:$E,$A27)+COUNTIFS(Results!$AF:$AF,B$2,Results!$E:$E,$A27)),") - ",ROUND((SUMIFS(Results!$I:$I,Results!$AB:$AB,B$2,Results!$E:$E,$A27)+SUMIFS(Results!$J:$J,Results!$AC:$AC,B$2,Results!$E:$E,$A27)+SUMIFS(Results!$K:$K,Results!$AD:$AD,B$2,Results!$E:$E,$A27)+SUMIFS(Results!$L:$L,Results!$AE:$AE,B$2,Results!$E:$E,$A27)+SUMIFS(Results!$M:$M,Results!$AF:$AF,B$2,Results!$E:$E,$A27))/(COUNTIFS(Results!$AB:$AB,B$2,Results!$E:$E,$A27)+COUNTIFS(Results!$AC:$AC,B$2,Results!$E:$E,$A27)+COUNTIFS(Results!$AD:$AD,B$2,Results!$E:$E,$A27)+COUNTIFS(Results!$AE:$AE,B$2,Results!$E:$E,$A27)+COUNTIFS(Results!$AF:$AF,B$2,Results!$E:$E,$A27)),2)*100,"%"),"")</f>
        <v>(6) - 58%</v>
      </c>
      <c r="C27" s="70" t="str">
        <f>IFERROR(CONCATENATE("(",(COUNTIFS(Results!$AB:$AB,C$2,Results!$E:$E,$A27)+COUNTIFS(Results!$AC:$AC,C$2,Results!$E:$E,$A27)+COUNTIFS(Results!$AD:$AD,C$2,Results!$E:$E,$A27)+COUNTIFS(Results!$AE:$AE,C$2,Results!$E:$E,$A27)+COUNTIFS(Results!$AF:$AF,C$2,Results!$E:$E,$A27)),") - ",ROUND((SUMIFS(Results!$I:$I,Results!$AB:$AB,C$2,Results!$E:$E,$A27)+SUMIFS(Results!$J:$J,Results!$AC:$AC,C$2,Results!$E:$E,$A27)+SUMIFS(Results!$K:$K,Results!$AD:$AD,C$2,Results!$E:$E,$A27)+SUMIFS(Results!$L:$L,Results!$AE:$AE,C$2,Results!$E:$E,$A27)+SUMIFS(Results!$M:$M,Results!$AF:$AF,C$2,Results!$E:$E,$A27))/(COUNTIFS(Results!$AB:$AB,C$2,Results!$E:$E,$A27)+COUNTIFS(Results!$AC:$AC,C$2,Results!$E:$E,$A27)+COUNTIFS(Results!$AD:$AD,C$2,Results!$E:$E,$A27)+COUNTIFS(Results!$AE:$AE,C$2,Results!$E:$E,$A27)+COUNTIFS(Results!$AF:$AF,C$2,Results!$E:$E,$A27)),2)*100,"%"),"")</f>
        <v>(3) - 100%</v>
      </c>
      <c r="D27" s="70" t="str">
        <f>IFERROR(CONCATENATE("(",(COUNTIFS(Results!$AB:$AB,D$2,Results!$E:$E,$A27)+COUNTIFS(Results!$AC:$AC,D$2,Results!$E:$E,$A27)+COUNTIFS(Results!$AD:$AD,D$2,Results!$E:$E,$A27)+COUNTIFS(Results!$AE:$AE,D$2,Results!$E:$E,$A27)+COUNTIFS(Results!$AF:$AF,D$2,Results!$E:$E,$A27)),") - ",ROUND((SUMIFS(Results!$I:$I,Results!$AB:$AB,D$2,Results!$E:$E,$A27)+SUMIFS(Results!$J:$J,Results!$AC:$AC,D$2,Results!$E:$E,$A27)+SUMIFS(Results!$K:$K,Results!$AD:$AD,D$2,Results!$E:$E,$A27)+SUMIFS(Results!$L:$L,Results!$AE:$AE,D$2,Results!$E:$E,$A27)+SUMIFS(Results!$M:$M,Results!$AF:$AF,D$2,Results!$E:$E,$A27))/(COUNTIFS(Results!$AB:$AB,D$2,Results!$E:$E,$A27)+COUNTIFS(Results!$AC:$AC,D$2,Results!$E:$E,$A27)+COUNTIFS(Results!$AD:$AD,D$2,Results!$E:$E,$A27)+COUNTIFS(Results!$AE:$AE,D$2,Results!$E:$E,$A27)+COUNTIFS(Results!$AF:$AF,D$2,Results!$E:$E,$A27)),2)*100,"%"),"")</f>
        <v>(5) - 60%</v>
      </c>
      <c r="E27" s="70" t="str">
        <f>IFERROR(CONCATENATE("(",(COUNTIFS(Results!$AB:$AB,E$2,Results!$E:$E,$A27)+COUNTIFS(Results!$AC:$AC,E$2,Results!$E:$E,$A27)+COUNTIFS(Results!$AD:$AD,E$2,Results!$E:$E,$A27)+COUNTIFS(Results!$AE:$AE,E$2,Results!$E:$E,$A27)+COUNTIFS(Results!$AF:$AF,E$2,Results!$E:$E,$A27)),") - ",ROUND((SUMIFS(Results!$I:$I,Results!$AB:$AB,E$2,Results!$E:$E,$A27)+SUMIFS(Results!$J:$J,Results!$AC:$AC,E$2,Results!$E:$E,$A27)+SUMIFS(Results!$K:$K,Results!$AD:$AD,E$2,Results!$E:$E,$A27)+SUMIFS(Results!$L:$L,Results!$AE:$AE,E$2,Results!$E:$E,$A27)+SUMIFS(Results!$M:$M,Results!$AF:$AF,E$2,Results!$E:$E,$A27))/(COUNTIFS(Results!$AB:$AB,E$2,Results!$E:$E,$A27)+COUNTIFS(Results!$AC:$AC,E$2,Results!$E:$E,$A27)+COUNTIFS(Results!$AD:$AD,E$2,Results!$E:$E,$A27)+COUNTIFS(Results!$AE:$AE,E$2,Results!$E:$E,$A27)+COUNTIFS(Results!$AF:$AF,E$2,Results!$E:$E,$A27)),2)*100,"%"),"")</f>
        <v>(7) - 57%</v>
      </c>
      <c r="F27" s="70" t="str">
        <f>IFERROR(CONCATENATE("(",(COUNTIFS(Results!$AB:$AB,F$2,Results!$E:$E,$A27)+COUNTIFS(Results!$AC:$AC,F$2,Results!$E:$E,$A27)+COUNTIFS(Results!$AD:$AD,F$2,Results!$E:$E,$A27)+COUNTIFS(Results!$AE:$AE,F$2,Results!$E:$E,$A27)+COUNTIFS(Results!$AF:$AF,F$2,Results!$E:$E,$A27)),") - ",ROUND((SUMIFS(Results!$I:$I,Results!$AB:$AB,F$2,Results!$E:$E,$A27)+SUMIFS(Results!$J:$J,Results!$AC:$AC,F$2,Results!$E:$E,$A27)+SUMIFS(Results!$K:$K,Results!$AD:$AD,F$2,Results!$E:$E,$A27)+SUMIFS(Results!$L:$L,Results!$AE:$AE,F$2,Results!$E:$E,$A27)+SUMIFS(Results!$M:$M,Results!$AF:$AF,F$2,Results!$E:$E,$A27))/(COUNTIFS(Results!$AB:$AB,F$2,Results!$E:$E,$A27)+COUNTIFS(Results!$AC:$AC,F$2,Results!$E:$E,$A27)+COUNTIFS(Results!$AD:$AD,F$2,Results!$E:$E,$A27)+COUNTIFS(Results!$AE:$AE,F$2,Results!$E:$E,$A27)+COUNTIFS(Results!$AF:$AF,F$2,Results!$E:$E,$A27)),2)*100,"%"),"")</f>
        <v>(9) - 44%</v>
      </c>
      <c r="G27" s="70" t="str">
        <f>IFERROR(CONCATENATE("(",(COUNTIFS(Results!$AB:$AB,G$2,Results!$E:$E,$A27)+COUNTIFS(Results!$AC:$AC,G$2,Results!$E:$E,$A27)+COUNTIFS(Results!$AD:$AD,G$2,Results!$E:$E,$A27)+COUNTIFS(Results!$AE:$AE,G$2,Results!$E:$E,$A27)+COUNTIFS(Results!$AF:$AF,G$2,Results!$E:$E,$A27)),") - ",ROUND((SUMIFS(Results!$I:$I,Results!$AB:$AB,G$2,Results!$E:$E,$A27)+SUMIFS(Results!$J:$J,Results!$AC:$AC,G$2,Results!$E:$E,$A27)+SUMIFS(Results!$K:$K,Results!$AD:$AD,G$2,Results!$E:$E,$A27)+SUMIFS(Results!$L:$L,Results!$AE:$AE,G$2,Results!$E:$E,$A27)+SUMIFS(Results!$M:$M,Results!$AF:$AF,G$2,Results!$E:$E,$A27))/(COUNTIFS(Results!$AB:$AB,G$2,Results!$E:$E,$A27)+COUNTIFS(Results!$AC:$AC,G$2,Results!$E:$E,$A27)+COUNTIFS(Results!$AD:$AD,G$2,Results!$E:$E,$A27)+COUNTIFS(Results!$AE:$AE,G$2,Results!$E:$E,$A27)+COUNTIFS(Results!$AF:$AF,G$2,Results!$E:$E,$A27)),2)*100,"%"),"")</f>
        <v>(8) - 63%</v>
      </c>
      <c r="H27" s="70" t="str">
        <f>IFERROR(CONCATENATE("(",(COUNTIFS(Results!$AB:$AB,H$2,Results!$E:$E,$A27)+COUNTIFS(Results!$AC:$AC,H$2,Results!$E:$E,$A27)+COUNTIFS(Results!$AD:$AD,H$2,Results!$E:$E,$A27)+COUNTIFS(Results!$AE:$AE,H$2,Results!$E:$E,$A27)+COUNTIFS(Results!$AF:$AF,H$2,Results!$E:$E,$A27)),") - ",ROUND((SUMIFS(Results!$I:$I,Results!$AB:$AB,H$2,Results!$E:$E,$A27)+SUMIFS(Results!$J:$J,Results!$AC:$AC,H$2,Results!$E:$E,$A27)+SUMIFS(Results!$K:$K,Results!$AD:$AD,H$2,Results!$E:$E,$A27)+SUMIFS(Results!$L:$L,Results!$AE:$AE,H$2,Results!$E:$E,$A27)+SUMIFS(Results!$M:$M,Results!$AF:$AF,H$2,Results!$E:$E,$A27))/(COUNTIFS(Results!$AB:$AB,H$2,Results!$E:$E,$A27)+COUNTIFS(Results!$AC:$AC,H$2,Results!$E:$E,$A27)+COUNTIFS(Results!$AD:$AD,H$2,Results!$E:$E,$A27)+COUNTIFS(Results!$AE:$AE,H$2,Results!$E:$E,$A27)+COUNTIFS(Results!$AF:$AF,H$2,Results!$E:$E,$A27)),2)*100,"%"),"")</f>
        <v>(7) - 86%</v>
      </c>
      <c r="I27" s="70" t="str">
        <f>IFERROR(CONCATENATE("(",(COUNTIFS(Results!$AB:$AB,I$2,Results!$E:$E,$A27)+COUNTIFS(Results!$AC:$AC,I$2,Results!$E:$E,$A27)+COUNTIFS(Results!$AD:$AD,I$2,Results!$E:$E,$A27)+COUNTIFS(Results!$AE:$AE,I$2,Results!$E:$E,$A27)+COUNTIFS(Results!$AF:$AF,I$2,Results!$E:$E,$A27)),") - ",ROUND((SUMIFS(Results!$I:$I,Results!$AB:$AB,I$2,Results!$E:$E,$A27)+SUMIFS(Results!$J:$J,Results!$AC:$AC,I$2,Results!$E:$E,$A27)+SUMIFS(Results!$K:$K,Results!$AD:$AD,I$2,Results!$E:$E,$A27)+SUMIFS(Results!$L:$L,Results!$AE:$AE,I$2,Results!$E:$E,$A27)+SUMIFS(Results!$M:$M,Results!$AF:$AF,I$2,Results!$E:$E,$A27))/(COUNTIFS(Results!$AB:$AB,I$2,Results!$E:$E,$A27)+COUNTIFS(Results!$AC:$AC,I$2,Results!$E:$E,$A27)+COUNTIFS(Results!$AD:$AD,I$2,Results!$E:$E,$A27)+COUNTIFS(Results!$AE:$AE,I$2,Results!$E:$E,$A27)+COUNTIFS(Results!$AF:$AF,I$2,Results!$E:$E,$A27)),2)*100,"%"),"")</f>
        <v>(2) - 50%</v>
      </c>
      <c r="J27" s="70" t="str">
        <f>IFERROR(CONCATENATE("(",(COUNTIFS(Results!$AB:$AB,J$2,Results!$E:$E,$A27)+COUNTIFS(Results!$AC:$AC,J$2,Results!$E:$E,$A27)+COUNTIFS(Results!$AD:$AD,J$2,Results!$E:$E,$A27)+COUNTIFS(Results!$AE:$AE,J$2,Results!$E:$E,$A27)+COUNTIFS(Results!$AF:$AF,J$2,Results!$E:$E,$A27)),") - ",ROUND((SUMIFS(Results!$I:$I,Results!$AB:$AB,J$2,Results!$E:$E,$A27)+SUMIFS(Results!$J:$J,Results!$AC:$AC,J$2,Results!$E:$E,$A27)+SUMIFS(Results!$K:$K,Results!$AD:$AD,J$2,Results!$E:$E,$A27)+SUMIFS(Results!$L:$L,Results!$AE:$AE,J$2,Results!$E:$E,$A27)+SUMIFS(Results!$M:$M,Results!$AF:$AF,J$2,Results!$E:$E,$A27))/(COUNTIFS(Results!$AB:$AB,J$2,Results!$E:$E,$A27)+COUNTIFS(Results!$AC:$AC,J$2,Results!$E:$E,$A27)+COUNTIFS(Results!$AD:$AD,J$2,Results!$E:$E,$A27)+COUNTIFS(Results!$AE:$AE,J$2,Results!$E:$E,$A27)+COUNTIFS(Results!$AF:$AF,J$2,Results!$E:$E,$A27)),2)*100,"%"),"")</f>
        <v>(4) - 50%</v>
      </c>
      <c r="K27" s="70" t="str">
        <f>IFERROR(CONCATENATE("(",(COUNTIFS(Results!$AB:$AB,K$2,Results!$E:$E,$A27)+COUNTIFS(Results!$AC:$AC,K$2,Results!$E:$E,$A27)+COUNTIFS(Results!$AD:$AD,K$2,Results!$E:$E,$A27)+COUNTIFS(Results!$AE:$AE,K$2,Results!$E:$E,$A27)+COUNTIFS(Results!$AF:$AF,K$2,Results!$E:$E,$A27)),") - ",ROUND((SUMIFS(Results!$I:$I,Results!$AB:$AB,K$2,Results!$E:$E,$A27)+SUMIFS(Results!$J:$J,Results!$AC:$AC,K$2,Results!$E:$E,$A27)+SUMIFS(Results!$K:$K,Results!$AD:$AD,K$2,Results!$E:$E,$A27)+SUMIFS(Results!$L:$L,Results!$AE:$AE,K$2,Results!$E:$E,$A27)+SUMIFS(Results!$M:$M,Results!$AF:$AF,K$2,Results!$E:$E,$A27))/(COUNTIFS(Results!$AB:$AB,K$2,Results!$E:$E,$A27)+COUNTIFS(Results!$AC:$AC,K$2,Results!$E:$E,$A27)+COUNTIFS(Results!$AD:$AD,K$2,Results!$E:$E,$A27)+COUNTIFS(Results!$AE:$AE,K$2,Results!$E:$E,$A27)+COUNTIFS(Results!$AF:$AF,K$2,Results!$E:$E,$A27)),2)*100,"%"),"")</f>
        <v>(10) - 65%</v>
      </c>
      <c r="L27" s="70" t="str">
        <f>IFERROR(CONCATENATE("(",(COUNTIFS(Results!$AB:$AB,L$2,Results!$E:$E,$A27)+COUNTIFS(Results!$AC:$AC,L$2,Results!$E:$E,$A27)+COUNTIFS(Results!$AD:$AD,L$2,Results!$E:$E,$A27)+COUNTIFS(Results!$AE:$AE,L$2,Results!$E:$E,$A27)+COUNTIFS(Results!$AF:$AF,L$2,Results!$E:$E,$A27)),") - ",ROUND((SUMIFS(Results!$I:$I,Results!$AB:$AB,L$2,Results!$E:$E,$A27)+SUMIFS(Results!$J:$J,Results!$AC:$AC,L$2,Results!$E:$E,$A27)+SUMIFS(Results!$K:$K,Results!$AD:$AD,L$2,Results!$E:$E,$A27)+SUMIFS(Results!$L:$L,Results!$AE:$AE,L$2,Results!$E:$E,$A27)+SUMIFS(Results!$M:$M,Results!$AF:$AF,L$2,Results!$E:$E,$A27))/(COUNTIFS(Results!$AB:$AB,L$2,Results!$E:$E,$A27)+COUNTIFS(Results!$AC:$AC,L$2,Results!$E:$E,$A27)+COUNTIFS(Results!$AD:$AD,L$2,Results!$E:$E,$A27)+COUNTIFS(Results!$AE:$AE,L$2,Results!$E:$E,$A27)+COUNTIFS(Results!$AF:$AF,L$2,Results!$E:$E,$A27)),2)*100,"%"),"")</f>
        <v>(8) - 38%</v>
      </c>
      <c r="M27" s="70" t="str">
        <f>IFERROR(CONCATENATE("(",(COUNTIFS(Results!$AB:$AB,M$2,Results!$E:$E,$A27)+COUNTIFS(Results!$AC:$AC,M$2,Results!$E:$E,$A27)+COUNTIFS(Results!$AD:$AD,M$2,Results!$E:$E,$A27)+COUNTIFS(Results!$AE:$AE,M$2,Results!$E:$E,$A27)+COUNTIFS(Results!$AF:$AF,M$2,Results!$E:$E,$A27)),") - ",ROUND((SUMIFS(Results!$I:$I,Results!$AB:$AB,M$2,Results!$E:$E,$A27)+SUMIFS(Results!$J:$J,Results!$AC:$AC,M$2,Results!$E:$E,$A27)+SUMIFS(Results!$K:$K,Results!$AD:$AD,M$2,Results!$E:$E,$A27)+SUMIFS(Results!$L:$L,Results!$AE:$AE,M$2,Results!$E:$E,$A27)+SUMIFS(Results!$M:$M,Results!$AF:$AF,M$2,Results!$E:$E,$A27))/(COUNTIFS(Results!$AB:$AB,M$2,Results!$E:$E,$A27)+COUNTIFS(Results!$AC:$AC,M$2,Results!$E:$E,$A27)+COUNTIFS(Results!$AD:$AD,M$2,Results!$E:$E,$A27)+COUNTIFS(Results!$AE:$AE,M$2,Results!$E:$E,$A27)+COUNTIFS(Results!$AF:$AF,M$2,Results!$E:$E,$A27)),2)*100,"%"),"")</f>
        <v>(10) - 30%</v>
      </c>
    </row>
    <row r="28" spans="1:13" x14ac:dyDescent="0.3">
      <c r="A28"/>
    </row>
    <row r="29" spans="1:13" x14ac:dyDescent="0.3">
      <c r="A29"/>
    </row>
    <row r="30" spans="1:13" x14ac:dyDescent="0.3">
      <c r="A30"/>
    </row>
    <row r="31" spans="1:13" x14ac:dyDescent="0.3">
      <c r="A31"/>
    </row>
    <row r="32" spans="1:13" x14ac:dyDescent="0.3">
      <c r="A32"/>
    </row>
    <row r="33" spans="1:1" x14ac:dyDescent="0.3">
      <c r="A33"/>
    </row>
    <row r="34" spans="1:1" x14ac:dyDescent="0.3">
      <c r="A34"/>
    </row>
    <row r="35" spans="1:1" x14ac:dyDescent="0.3">
      <c r="A35"/>
    </row>
    <row r="36" spans="1:1" x14ac:dyDescent="0.3">
      <c r="A36"/>
    </row>
    <row r="37" spans="1:1" x14ac:dyDescent="0.3">
      <c r="A37"/>
    </row>
    <row r="38" spans="1:1" x14ac:dyDescent="0.3">
      <c r="A38"/>
    </row>
    <row r="39" spans="1:1" x14ac:dyDescent="0.3">
      <c r="A39"/>
    </row>
    <row r="40" spans="1:1" x14ac:dyDescent="0.3">
      <c r="A40"/>
    </row>
    <row r="41" spans="1:1" x14ac:dyDescent="0.3">
      <c r="A41"/>
    </row>
    <row r="42" spans="1:1" x14ac:dyDescent="0.3">
      <c r="A42"/>
    </row>
    <row r="43" spans="1:1" x14ac:dyDescent="0.3">
      <c r="A43"/>
    </row>
    <row r="44" spans="1:1" x14ac:dyDescent="0.3">
      <c r="A44"/>
    </row>
    <row r="45" spans="1:1" x14ac:dyDescent="0.3">
      <c r="A45"/>
    </row>
    <row r="46" spans="1:1" x14ac:dyDescent="0.3">
      <c r="A46"/>
    </row>
    <row r="47" spans="1:1" x14ac:dyDescent="0.3">
      <c r="A47"/>
    </row>
    <row r="48" spans="1:1" x14ac:dyDescent="0.3">
      <c r="A48"/>
    </row>
    <row r="49" spans="1:1" x14ac:dyDescent="0.3">
      <c r="A49"/>
    </row>
    <row r="50" spans="1:1" x14ac:dyDescent="0.3">
      <c r="A50"/>
    </row>
    <row r="51" spans="1:1" x14ac:dyDescent="0.3">
      <c r="A51"/>
    </row>
    <row r="52" spans="1:1" x14ac:dyDescent="0.3">
      <c r="A52"/>
    </row>
    <row r="53" spans="1:1" x14ac:dyDescent="0.3">
      <c r="A53"/>
    </row>
    <row r="54" spans="1:1" x14ac:dyDescent="0.3">
      <c r="A54"/>
    </row>
    <row r="55" spans="1:1" x14ac:dyDescent="0.3">
      <c r="A55"/>
    </row>
    <row r="56" spans="1:1" x14ac:dyDescent="0.3">
      <c r="A56"/>
    </row>
    <row r="57" spans="1:1" x14ac:dyDescent="0.3">
      <c r="A57"/>
    </row>
    <row r="58" spans="1:1" x14ac:dyDescent="0.3">
      <c r="A58"/>
    </row>
    <row r="59" spans="1:1" x14ac:dyDescent="0.3">
      <c r="A59"/>
    </row>
    <row r="60" spans="1:1" x14ac:dyDescent="0.3">
      <c r="A60"/>
    </row>
    <row r="61" spans="1:1" x14ac:dyDescent="0.3">
      <c r="A61"/>
    </row>
    <row r="62" spans="1:1" x14ac:dyDescent="0.3">
      <c r="A62"/>
    </row>
    <row r="63" spans="1:1" x14ac:dyDescent="0.3">
      <c r="A63"/>
    </row>
    <row r="64" spans="1:1" x14ac:dyDescent="0.3">
      <c r="A64"/>
    </row>
    <row r="65" spans="1:1" x14ac:dyDescent="0.3">
      <c r="A65"/>
    </row>
    <row r="66" spans="1:1" x14ac:dyDescent="0.3">
      <c r="A66"/>
    </row>
    <row r="67" spans="1:1" x14ac:dyDescent="0.3">
      <c r="A67"/>
    </row>
    <row r="68" spans="1:1" x14ac:dyDescent="0.3">
      <c r="A68"/>
    </row>
    <row r="69" spans="1:1" x14ac:dyDescent="0.3">
      <c r="A69"/>
    </row>
    <row r="70" spans="1:1" x14ac:dyDescent="0.3">
      <c r="A70"/>
    </row>
    <row r="71" spans="1:1" x14ac:dyDescent="0.3">
      <c r="A71"/>
    </row>
    <row r="72" spans="1:1" x14ac:dyDescent="0.3">
      <c r="A72"/>
    </row>
    <row r="73" spans="1:1" x14ac:dyDescent="0.3">
      <c r="A73"/>
    </row>
    <row r="74" spans="1:1" x14ac:dyDescent="0.3">
      <c r="A74"/>
    </row>
    <row r="75" spans="1:1" x14ac:dyDescent="0.3">
      <c r="A75"/>
    </row>
    <row r="76" spans="1:1" x14ac:dyDescent="0.3">
      <c r="A76"/>
    </row>
    <row r="77" spans="1:1" x14ac:dyDescent="0.3">
      <c r="A77"/>
    </row>
    <row r="78" spans="1:1" x14ac:dyDescent="0.3">
      <c r="A78"/>
    </row>
    <row r="79" spans="1:1" x14ac:dyDescent="0.3">
      <c r="A79"/>
    </row>
    <row r="80" spans="1:1" x14ac:dyDescent="0.3">
      <c r="A80"/>
    </row>
    <row r="81" spans="1:1" x14ac:dyDescent="0.3">
      <c r="A81"/>
    </row>
    <row r="82" spans="1:1" x14ac:dyDescent="0.3">
      <c r="A82"/>
    </row>
    <row r="83" spans="1:1" x14ac:dyDescent="0.3">
      <c r="A83"/>
    </row>
    <row r="84" spans="1:1" x14ac:dyDescent="0.3">
      <c r="A84"/>
    </row>
    <row r="85" spans="1:1" x14ac:dyDescent="0.3">
      <c r="A85"/>
    </row>
    <row r="86" spans="1:1" x14ac:dyDescent="0.3">
      <c r="A86"/>
    </row>
    <row r="87" spans="1:1" x14ac:dyDescent="0.3">
      <c r="A87"/>
    </row>
    <row r="88" spans="1:1" x14ac:dyDescent="0.3">
      <c r="A88"/>
    </row>
    <row r="89" spans="1:1" x14ac:dyDescent="0.3">
      <c r="A89"/>
    </row>
    <row r="90" spans="1:1" x14ac:dyDescent="0.3">
      <c r="A90"/>
    </row>
    <row r="91" spans="1:1" x14ac:dyDescent="0.3">
      <c r="A91"/>
    </row>
    <row r="92" spans="1:1" x14ac:dyDescent="0.3">
      <c r="A92"/>
    </row>
    <row r="93" spans="1:1" x14ac:dyDescent="0.3">
      <c r="A93"/>
    </row>
    <row r="94" spans="1:1" x14ac:dyDescent="0.3">
      <c r="A94"/>
    </row>
    <row r="95" spans="1:1" x14ac:dyDescent="0.3">
      <c r="A95"/>
    </row>
    <row r="96" spans="1:1" x14ac:dyDescent="0.3">
      <c r="A96"/>
    </row>
    <row r="97" spans="1:1" x14ac:dyDescent="0.3">
      <c r="A97"/>
    </row>
    <row r="98" spans="1:1" x14ac:dyDescent="0.3">
      <c r="A98"/>
    </row>
    <row r="99" spans="1:1" x14ac:dyDescent="0.3">
      <c r="A99"/>
    </row>
    <row r="100" spans="1:1" x14ac:dyDescent="0.3">
      <c r="A100"/>
    </row>
    <row r="101" spans="1:1" x14ac:dyDescent="0.3">
      <c r="A101"/>
    </row>
    <row r="102" spans="1:1" x14ac:dyDescent="0.3">
      <c r="A102"/>
    </row>
    <row r="103" spans="1:1" x14ac:dyDescent="0.3">
      <c r="A103"/>
    </row>
    <row r="104" spans="1:1" x14ac:dyDescent="0.3">
      <c r="A104"/>
    </row>
    <row r="105" spans="1:1" x14ac:dyDescent="0.3">
      <c r="A105"/>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994C1-386D-44B2-8F83-6DA56EBE9966}">
  <dimension ref="A1:Q56"/>
  <sheetViews>
    <sheetView topLeftCell="A10" workbookViewId="0">
      <selection activeCell="B27" sqref="B27"/>
    </sheetView>
  </sheetViews>
  <sheetFormatPr defaultRowHeight="14.4" x14ac:dyDescent="0.3"/>
  <cols>
    <col min="1" max="1" width="8.33203125" bestFit="1" customWidth="1"/>
    <col min="2" max="2" width="28" bestFit="1" customWidth="1"/>
    <col min="3" max="3" width="11.44140625" customWidth="1"/>
    <col min="8" max="8" width="79" customWidth="1"/>
    <col min="12" max="12" width="22.6640625" bestFit="1" customWidth="1"/>
  </cols>
  <sheetData>
    <row r="1" spans="1:17" ht="43.2" x14ac:dyDescent="0.3">
      <c r="A1" s="12" t="s">
        <v>476</v>
      </c>
      <c r="B1" s="12" t="s">
        <v>477</v>
      </c>
      <c r="C1" s="12" t="s">
        <v>478</v>
      </c>
      <c r="D1" s="12" t="s">
        <v>9</v>
      </c>
      <c r="E1" s="12" t="s">
        <v>10</v>
      </c>
      <c r="F1" s="12" t="s">
        <v>11</v>
      </c>
      <c r="G1" s="12" t="s">
        <v>23168</v>
      </c>
      <c r="H1" s="12" t="s">
        <v>23170</v>
      </c>
      <c r="I1" s="12" t="s">
        <v>23171</v>
      </c>
      <c r="J1" s="12" t="s">
        <v>346</v>
      </c>
      <c r="K1" s="12" t="s">
        <v>476</v>
      </c>
      <c r="L1" s="12" t="s">
        <v>477</v>
      </c>
      <c r="M1" s="12" t="s">
        <v>478</v>
      </c>
      <c r="N1" s="12" t="s">
        <v>9</v>
      </c>
      <c r="O1" s="12" t="s">
        <v>10</v>
      </c>
      <c r="P1" s="12" t="s">
        <v>11</v>
      </c>
      <c r="Q1" s="12" t="s">
        <v>23168</v>
      </c>
    </row>
    <row r="2" spans="1:17" x14ac:dyDescent="0.3">
      <c r="A2" s="13">
        <f t="shared" ref="A2:A26" si="0">(D2+(E2/2))/C2</f>
        <v>0.41608391608391609</v>
      </c>
      <c r="B2" s="14" t="s">
        <v>20</v>
      </c>
      <c r="C2" s="1">
        <f t="shared" ref="C2:C26" si="1">SUM(D2:F2)</f>
        <v>143</v>
      </c>
      <c r="D2" s="1">
        <f>SUMIFS(Results!P:P,Results!E:E,'Win Rates (Elo Adjusted)'!B2)</f>
        <v>59</v>
      </c>
      <c r="E2" s="1">
        <f>SUMIFS(Results!Q:Q,Results!E:E,'Win Rates (Elo Adjusted)'!B2)</f>
        <v>1</v>
      </c>
      <c r="F2" s="1">
        <f>SUMIFS(Results!R:R,Results!E:E,'Win Rates (Elo Adjusted)'!B2)</f>
        <v>83</v>
      </c>
      <c r="G2" s="18">
        <f>AVERAGEIFS(Results!Y:Y,Results!E:E,'Win Rates (Elo Adjusted)'!B2)</f>
        <v>439.42379776686238</v>
      </c>
      <c r="H2" s="13">
        <f t="shared" ref="H2:H23" si="2">(G2-$G$27)/$G$27</f>
        <v>2.2310332427533837E-2</v>
      </c>
      <c r="I2" s="13">
        <f t="shared" ref="I2:I26" si="3">A2-(A2*H2)</f>
        <v>0.40680094559833385</v>
      </c>
      <c r="J2" s="1">
        <f>COUNTIFS(Results!E:E,'Win Rate'!B2)</f>
        <v>29</v>
      </c>
      <c r="K2" s="13">
        <f t="shared" ref="K2:K26" si="4">I2</f>
        <v>0.40680094559833385</v>
      </c>
      <c r="L2" s="14" t="str">
        <f t="shared" ref="L2:L26" si="5">CONCATENATE(B2," (",J2,")")</f>
        <v>Blades of Khorne (29)</v>
      </c>
      <c r="M2" s="1">
        <f t="shared" ref="M2:M26" si="6">C2</f>
        <v>143</v>
      </c>
      <c r="N2" s="1">
        <f t="shared" ref="N2:N26" si="7">D2</f>
        <v>59</v>
      </c>
      <c r="O2" s="1">
        <f t="shared" ref="O2:O26" si="8">E2</f>
        <v>1</v>
      </c>
      <c r="P2" s="1">
        <f t="shared" ref="P2:P26" si="9">F2</f>
        <v>83</v>
      </c>
      <c r="Q2" s="18">
        <f t="shared" ref="Q2:Q26" si="10">$G$27</f>
        <v>429.83405706506522</v>
      </c>
    </row>
    <row r="3" spans="1:17" x14ac:dyDescent="0.3">
      <c r="A3" s="13">
        <f t="shared" si="0"/>
        <v>0.60373443983402486</v>
      </c>
      <c r="B3" s="14" t="s">
        <v>121</v>
      </c>
      <c r="C3" s="1">
        <f t="shared" si="1"/>
        <v>241</v>
      </c>
      <c r="D3" s="1">
        <f>SUMIFS(Results!P:P,Results!E:E,'Win Rates (Elo Adjusted)'!B3)</f>
        <v>145</v>
      </c>
      <c r="E3" s="1">
        <f>SUMIFS(Results!Q:Q,Results!E:E,'Win Rates (Elo Adjusted)'!B3)</f>
        <v>1</v>
      </c>
      <c r="F3" s="1">
        <f>SUMIFS(Results!R:R,Results!E:E,'Win Rates (Elo Adjusted)'!B3)</f>
        <v>95</v>
      </c>
      <c r="G3" s="18">
        <f>AVERAGEIFS(Results!Y:Y,Results!E:E,'Win Rates (Elo Adjusted)'!B3)</f>
        <v>490.5903982106235</v>
      </c>
      <c r="H3" s="13">
        <f t="shared" si="2"/>
        <v>0.14134836490250799</v>
      </c>
      <c r="I3" s="13">
        <f t="shared" si="3"/>
        <v>0.51839756392815384</v>
      </c>
      <c r="J3" s="1">
        <f>COUNTIFS(Results!E:E,'Win Rate'!B3)</f>
        <v>49</v>
      </c>
      <c r="K3" s="13">
        <f t="shared" si="4"/>
        <v>0.51839756392815384</v>
      </c>
      <c r="L3" s="14" t="str">
        <f t="shared" si="5"/>
        <v>Cities of Sigmar (49)</v>
      </c>
      <c r="M3" s="1">
        <f t="shared" si="6"/>
        <v>241</v>
      </c>
      <c r="N3" s="1">
        <f t="shared" si="7"/>
        <v>145</v>
      </c>
      <c r="O3" s="1">
        <f t="shared" si="8"/>
        <v>1</v>
      </c>
      <c r="P3" s="1">
        <f t="shared" si="9"/>
        <v>95</v>
      </c>
      <c r="Q3" s="18">
        <f t="shared" si="10"/>
        <v>429.83405706506522</v>
      </c>
    </row>
    <row r="4" spans="1:17" x14ac:dyDescent="0.3">
      <c r="A4" s="13">
        <f t="shared" si="0"/>
        <v>0.63010204081632648</v>
      </c>
      <c r="B4" s="14" t="s">
        <v>73</v>
      </c>
      <c r="C4" s="1">
        <f t="shared" si="1"/>
        <v>196</v>
      </c>
      <c r="D4" s="1">
        <f>SUMIFS(Results!P:P,Results!E:E,'Win Rates (Elo Adjusted)'!B4)</f>
        <v>123</v>
      </c>
      <c r="E4" s="1">
        <f>SUMIFS(Results!Q:Q,Results!E:E,'Win Rates (Elo Adjusted)'!B4)</f>
        <v>1</v>
      </c>
      <c r="F4" s="1">
        <f>SUMIFS(Results!R:R,Results!E:E,'Win Rates (Elo Adjusted)'!B4)</f>
        <v>72</v>
      </c>
      <c r="G4" s="18">
        <f>AVERAGEIFS(Results!Y:Y,Results!E:E,'Win Rates (Elo Adjusted)'!B4)</f>
        <v>476.7070829160333</v>
      </c>
      <c r="H4" s="13">
        <f t="shared" si="2"/>
        <v>0.10904912042340277</v>
      </c>
      <c r="I4" s="13">
        <f t="shared" si="3"/>
        <v>0.56138996748831504</v>
      </c>
      <c r="J4" s="1">
        <f>COUNTIFS(Results!E:E,'Win Rate'!B4)</f>
        <v>40</v>
      </c>
      <c r="K4" s="13">
        <f t="shared" si="4"/>
        <v>0.56138996748831504</v>
      </c>
      <c r="L4" s="14" t="str">
        <f t="shared" si="5"/>
        <v>Daughters of Khaine (40)</v>
      </c>
      <c r="M4" s="1">
        <f t="shared" si="6"/>
        <v>196</v>
      </c>
      <c r="N4" s="1">
        <f t="shared" si="7"/>
        <v>123</v>
      </c>
      <c r="O4" s="1">
        <f t="shared" si="8"/>
        <v>1</v>
      </c>
      <c r="P4" s="1">
        <f t="shared" si="9"/>
        <v>72</v>
      </c>
      <c r="Q4" s="18">
        <f t="shared" si="10"/>
        <v>429.83405706506522</v>
      </c>
    </row>
    <row r="5" spans="1:17" x14ac:dyDescent="0.3">
      <c r="A5" s="22">
        <f t="shared" si="0"/>
        <v>0.46694214876033058</v>
      </c>
      <c r="B5" s="14" t="s">
        <v>181</v>
      </c>
      <c r="C5" s="1">
        <f t="shared" si="1"/>
        <v>121</v>
      </c>
      <c r="D5" s="1">
        <f>SUMIFS(Results!P:P,Results!E:E,'Win Rates (Elo Adjusted)'!B5)</f>
        <v>56</v>
      </c>
      <c r="E5" s="1">
        <f>SUMIFS(Results!Q:Q,Results!E:E,'Win Rates (Elo Adjusted)'!B5)</f>
        <v>1</v>
      </c>
      <c r="F5" s="1">
        <f>SUMIFS(Results!R:R,Results!E:E,'Win Rates (Elo Adjusted)'!B5)</f>
        <v>64</v>
      </c>
      <c r="G5" s="18">
        <f>AVERAGEIFS(Results!Y:Y,Results!E:E,'Win Rates (Elo Adjusted)'!B5)</f>
        <v>472.0039053817257</v>
      </c>
      <c r="H5" s="13">
        <f t="shared" si="2"/>
        <v>9.810727564167189E-2</v>
      </c>
      <c r="I5" s="13">
        <f t="shared" si="3"/>
        <v>0.42113172666318627</v>
      </c>
      <c r="J5" s="1">
        <f>COUNTIFS(Results!E:E,'Win Rate'!B5)</f>
        <v>25</v>
      </c>
      <c r="K5" s="13">
        <f t="shared" si="4"/>
        <v>0.42113172666318627</v>
      </c>
      <c r="L5" s="14" t="str">
        <f t="shared" si="5"/>
        <v>Disciples of Tzeentch (25)</v>
      </c>
      <c r="M5" s="1">
        <f t="shared" si="6"/>
        <v>121</v>
      </c>
      <c r="N5" s="1">
        <f t="shared" si="7"/>
        <v>56</v>
      </c>
      <c r="O5" s="1">
        <f t="shared" si="8"/>
        <v>1</v>
      </c>
      <c r="P5" s="1">
        <f t="shared" si="9"/>
        <v>64</v>
      </c>
      <c r="Q5" s="18">
        <f t="shared" si="10"/>
        <v>429.83405706506522</v>
      </c>
    </row>
    <row r="6" spans="1:17" x14ac:dyDescent="0.3">
      <c r="A6" s="13">
        <f t="shared" si="0"/>
        <v>0.46802325581395349</v>
      </c>
      <c r="B6" s="14" t="s">
        <v>7</v>
      </c>
      <c r="C6" s="1">
        <f t="shared" si="1"/>
        <v>172</v>
      </c>
      <c r="D6" s="1">
        <f>SUMIFS(Results!P:P,Results!E:E,'Win Rates (Elo Adjusted)'!B6)</f>
        <v>80</v>
      </c>
      <c r="E6" s="1">
        <f>SUMIFS(Results!Q:Q,Results!E:E,'Win Rates (Elo Adjusted)'!B6)</f>
        <v>1</v>
      </c>
      <c r="F6" s="1">
        <f>SUMIFS(Results!R:R,Results!E:E,'Win Rates (Elo Adjusted)'!B6)</f>
        <v>91</v>
      </c>
      <c r="G6" s="18">
        <f>AVERAGEIFS(Results!Y:Y,Results!E:E,'Win Rates (Elo Adjusted)'!B6)</f>
        <v>407.53847981788863</v>
      </c>
      <c r="H6" s="13">
        <f t="shared" si="2"/>
        <v>-5.1870197069567359E-2</v>
      </c>
      <c r="I6" s="13">
        <f t="shared" si="3"/>
        <v>0.49229971432616382</v>
      </c>
      <c r="J6" s="1">
        <f>COUNTIFS(Results!E:E,'Win Rate'!B6)</f>
        <v>35</v>
      </c>
      <c r="K6" s="13">
        <f t="shared" si="4"/>
        <v>0.49229971432616382</v>
      </c>
      <c r="L6" s="14" t="str">
        <f t="shared" si="5"/>
        <v>Flesh-eater Courts (35)</v>
      </c>
      <c r="M6" s="1">
        <f t="shared" si="6"/>
        <v>172</v>
      </c>
      <c r="N6" s="1">
        <f t="shared" si="7"/>
        <v>80</v>
      </c>
      <c r="O6" s="1">
        <f t="shared" si="8"/>
        <v>1</v>
      </c>
      <c r="P6" s="1">
        <f t="shared" si="9"/>
        <v>91</v>
      </c>
      <c r="Q6" s="18">
        <f t="shared" si="10"/>
        <v>429.83405706506522</v>
      </c>
    </row>
    <row r="7" spans="1:17" x14ac:dyDescent="0.3">
      <c r="A7" s="13">
        <f t="shared" si="0"/>
        <v>0.56206896551724139</v>
      </c>
      <c r="B7" s="14" t="s">
        <v>56</v>
      </c>
      <c r="C7" s="1">
        <f t="shared" si="1"/>
        <v>145</v>
      </c>
      <c r="D7" s="1">
        <f>SUMIFS(Results!P:P,Results!E:E,'Win Rates (Elo Adjusted)'!B7)</f>
        <v>79</v>
      </c>
      <c r="E7" s="1">
        <f>SUMIFS(Results!Q:Q,Results!E:E,'Win Rates (Elo Adjusted)'!B7)</f>
        <v>5</v>
      </c>
      <c r="F7" s="1">
        <f>SUMIFS(Results!R:R,Results!E:E,'Win Rates (Elo Adjusted)'!B7)</f>
        <v>61</v>
      </c>
      <c r="G7" s="18">
        <f>AVERAGEIFS(Results!Y:Y,Results!E:E,'Win Rates (Elo Adjusted)'!B7)</f>
        <v>455.35276060244558</v>
      </c>
      <c r="H7" s="13">
        <f t="shared" si="2"/>
        <v>5.9368733393588495E-2</v>
      </c>
      <c r="I7" s="13">
        <f t="shared" si="3"/>
        <v>0.52869964295463823</v>
      </c>
      <c r="J7" s="1">
        <f>COUNTIFS(Results!E:E,'Win Rate'!B7)</f>
        <v>29</v>
      </c>
      <c r="K7" s="13">
        <f t="shared" si="4"/>
        <v>0.52869964295463823</v>
      </c>
      <c r="L7" s="14" t="str">
        <f t="shared" si="5"/>
        <v>Fyreslayers (29)</v>
      </c>
      <c r="M7" s="1">
        <f t="shared" si="6"/>
        <v>145</v>
      </c>
      <c r="N7" s="1">
        <f t="shared" si="7"/>
        <v>79</v>
      </c>
      <c r="O7" s="1">
        <f t="shared" si="8"/>
        <v>5</v>
      </c>
      <c r="P7" s="1">
        <f t="shared" si="9"/>
        <v>61</v>
      </c>
      <c r="Q7" s="18">
        <f t="shared" si="10"/>
        <v>429.83405706506522</v>
      </c>
    </row>
    <row r="8" spans="1:17" x14ac:dyDescent="0.3">
      <c r="A8" s="13">
        <f t="shared" si="0"/>
        <v>0.43775100401606426</v>
      </c>
      <c r="B8" s="14" t="s">
        <v>27</v>
      </c>
      <c r="C8" s="1">
        <f t="shared" si="1"/>
        <v>249</v>
      </c>
      <c r="D8" s="1">
        <f>SUMIFS(Results!P:P,Results!E:E,'Win Rates (Elo Adjusted)'!B8)</f>
        <v>108</v>
      </c>
      <c r="E8" s="1">
        <f>SUMIFS(Results!Q:Q,Results!E:E,'Win Rates (Elo Adjusted)'!B8)</f>
        <v>2</v>
      </c>
      <c r="F8" s="1">
        <f>SUMIFS(Results!R:R,Results!E:E,'Win Rates (Elo Adjusted)'!B8)</f>
        <v>139</v>
      </c>
      <c r="G8" s="18">
        <f>AVERAGEIFS(Results!Y:Y,Results!E:E,'Win Rates (Elo Adjusted)'!B8)</f>
        <v>411.9581357616259</v>
      </c>
      <c r="H8" s="13">
        <f t="shared" si="2"/>
        <v>-4.1587959375525695E-2</v>
      </c>
      <c r="I8" s="13">
        <f t="shared" si="3"/>
        <v>0.45595617498767993</v>
      </c>
      <c r="J8" s="1">
        <f>COUNTIFS(Results!E:E,'Win Rate'!B8)</f>
        <v>51</v>
      </c>
      <c r="K8" s="13">
        <f t="shared" si="4"/>
        <v>0.45595617498767993</v>
      </c>
      <c r="L8" s="14" t="str">
        <f t="shared" si="5"/>
        <v>Gloomspite Gitz (51)</v>
      </c>
      <c r="M8" s="1">
        <f t="shared" si="6"/>
        <v>249</v>
      </c>
      <c r="N8" s="1">
        <f t="shared" si="7"/>
        <v>108</v>
      </c>
      <c r="O8" s="1">
        <f t="shared" si="8"/>
        <v>2</v>
      </c>
      <c r="P8" s="1">
        <f t="shared" si="9"/>
        <v>139</v>
      </c>
      <c r="Q8" s="18">
        <f t="shared" si="10"/>
        <v>429.83405706506522</v>
      </c>
    </row>
    <row r="9" spans="1:17" x14ac:dyDescent="0.3">
      <c r="A9" s="13">
        <f t="shared" si="0"/>
        <v>0.48230088495575218</v>
      </c>
      <c r="B9" s="14" t="s">
        <v>30</v>
      </c>
      <c r="C9" s="1">
        <f t="shared" si="1"/>
        <v>113</v>
      </c>
      <c r="D9" s="1">
        <f>SUMIFS(Results!P:P,Results!E:E,'Win Rates (Elo Adjusted)'!B9)</f>
        <v>54</v>
      </c>
      <c r="E9" s="1">
        <f>SUMIFS(Results!Q:Q,Results!E:E,'Win Rates (Elo Adjusted)'!B9)</f>
        <v>1</v>
      </c>
      <c r="F9" s="1">
        <f>SUMIFS(Results!R:R,Results!E:E,'Win Rates (Elo Adjusted)'!B9)</f>
        <v>58</v>
      </c>
      <c r="G9" s="18">
        <f>AVERAGEIFS(Results!Y:Y,Results!E:E,'Win Rates (Elo Adjusted)'!B9)</f>
        <v>432.46406054935176</v>
      </c>
      <c r="H9" s="13">
        <f t="shared" si="2"/>
        <v>6.1186484436444311E-3</v>
      </c>
      <c r="I9" s="13">
        <f t="shared" si="3"/>
        <v>0.47934985539664932</v>
      </c>
      <c r="J9" s="1">
        <f>COUNTIFS(Results!E:E,'Win Rate'!B9)</f>
        <v>23</v>
      </c>
      <c r="K9" s="13">
        <f t="shared" si="4"/>
        <v>0.47934985539664932</v>
      </c>
      <c r="L9" s="14" t="str">
        <f t="shared" si="5"/>
        <v>Hedonites of Slaanesh (23)</v>
      </c>
      <c r="M9" s="1">
        <f t="shared" si="6"/>
        <v>113</v>
      </c>
      <c r="N9" s="1">
        <f t="shared" si="7"/>
        <v>54</v>
      </c>
      <c r="O9" s="1">
        <f t="shared" si="8"/>
        <v>1</v>
      </c>
      <c r="P9" s="1">
        <f t="shared" si="9"/>
        <v>58</v>
      </c>
      <c r="Q9" s="18">
        <f t="shared" si="10"/>
        <v>429.83405706506522</v>
      </c>
    </row>
    <row r="10" spans="1:17" x14ac:dyDescent="0.3">
      <c r="A10" s="13">
        <f t="shared" si="0"/>
        <v>0.35849056603773582</v>
      </c>
      <c r="B10" s="14" t="s">
        <v>25652</v>
      </c>
      <c r="C10" s="1">
        <f t="shared" si="1"/>
        <v>53</v>
      </c>
      <c r="D10" s="1">
        <f>SUMIFS(Results!P:P,Results!E:E,'Win Rates (Elo Adjusted)'!B10)</f>
        <v>19</v>
      </c>
      <c r="E10" s="1">
        <f>SUMIFS(Results!Q:Q,Results!E:E,'Win Rates (Elo Adjusted)'!B10)</f>
        <v>0</v>
      </c>
      <c r="F10" s="1">
        <f>SUMIFS(Results!R:R,Results!E:E,'Win Rates (Elo Adjusted)'!B10)</f>
        <v>34</v>
      </c>
      <c r="G10" s="18">
        <f>AVERAGEIFS(Results!Y:Y,Results!E:E,'Win Rates (Elo Adjusted)'!B10)</f>
        <v>397.45212600033034</v>
      </c>
      <c r="H10" s="13">
        <f t="shared" si="2"/>
        <v>-7.5335889589207533E-2</v>
      </c>
      <c r="I10" s="13">
        <f t="shared" si="3"/>
        <v>0.38549777173952721</v>
      </c>
      <c r="J10" s="1">
        <f>COUNTIFS(Results!E:E,'Win Rate'!B10)</f>
        <v>11</v>
      </c>
      <c r="K10" s="13">
        <f t="shared" si="4"/>
        <v>0.38549777173952721</v>
      </c>
      <c r="L10" s="14" t="str">
        <f t="shared" si="5"/>
        <v>Idoneth Deepkin (3e) (11)</v>
      </c>
      <c r="M10" s="1">
        <f t="shared" si="6"/>
        <v>53</v>
      </c>
      <c r="N10" s="1">
        <f t="shared" si="7"/>
        <v>19</v>
      </c>
      <c r="O10" s="1">
        <f t="shared" si="8"/>
        <v>0</v>
      </c>
      <c r="P10" s="1">
        <f t="shared" si="9"/>
        <v>34</v>
      </c>
      <c r="Q10" s="18">
        <f t="shared" si="10"/>
        <v>429.83405706506522</v>
      </c>
    </row>
    <row r="11" spans="1:17" x14ac:dyDescent="0.3">
      <c r="A11" s="13">
        <f t="shared" si="0"/>
        <v>0.42152466367713004</v>
      </c>
      <c r="B11" s="14" t="s">
        <v>45</v>
      </c>
      <c r="C11" s="1">
        <f t="shared" si="1"/>
        <v>223</v>
      </c>
      <c r="D11" s="1">
        <f>SUMIFS(Results!P:P,Results!E:E,'Win Rates (Elo Adjusted)'!B11)</f>
        <v>94</v>
      </c>
      <c r="E11" s="1">
        <f>SUMIFS(Results!Q:Q,Results!E:E,'Win Rates (Elo Adjusted)'!B11)</f>
        <v>0</v>
      </c>
      <c r="F11" s="1">
        <f>SUMIFS(Results!R:R,Results!E:E,'Win Rates (Elo Adjusted)'!B11)</f>
        <v>129</v>
      </c>
      <c r="G11" s="18">
        <f>AVERAGEIFS(Results!Y:Y,Results!E:E,'Win Rates (Elo Adjusted)'!B11)</f>
        <v>413.1915174749023</v>
      </c>
      <c r="H11" s="13">
        <f t="shared" si="2"/>
        <v>-3.871852245445432E-2</v>
      </c>
      <c r="I11" s="13">
        <f t="shared" si="3"/>
        <v>0.4378454758328193</v>
      </c>
      <c r="J11" s="1">
        <f>COUNTIFS(Results!E:E,'Win Rate'!B11)</f>
        <v>47</v>
      </c>
      <c r="K11" s="13">
        <f t="shared" si="4"/>
        <v>0.4378454758328193</v>
      </c>
      <c r="L11" s="14" t="str">
        <f t="shared" si="5"/>
        <v>Ironjawz (47)</v>
      </c>
      <c r="M11" s="1">
        <f t="shared" si="6"/>
        <v>223</v>
      </c>
      <c r="N11" s="1">
        <f t="shared" si="7"/>
        <v>94</v>
      </c>
      <c r="O11" s="1">
        <f t="shared" si="8"/>
        <v>0</v>
      </c>
      <c r="P11" s="1">
        <f t="shared" si="9"/>
        <v>129</v>
      </c>
      <c r="Q11" s="18">
        <f t="shared" si="10"/>
        <v>429.83405706506522</v>
      </c>
    </row>
    <row r="12" spans="1:17" x14ac:dyDescent="0.3">
      <c r="A12" s="13">
        <f t="shared" si="0"/>
        <v>0.47572815533980584</v>
      </c>
      <c r="B12" s="14" t="s">
        <v>25651</v>
      </c>
      <c r="C12" s="1">
        <f t="shared" si="1"/>
        <v>103</v>
      </c>
      <c r="D12" s="1">
        <f>SUMIFS(Results!P:P,Results!E:E,'Win Rates (Elo Adjusted)'!B12)</f>
        <v>49</v>
      </c>
      <c r="E12" s="1">
        <f>SUMIFS(Results!Q:Q,Results!E:E,'Win Rates (Elo Adjusted)'!B12)</f>
        <v>0</v>
      </c>
      <c r="F12" s="1">
        <f>SUMIFS(Results!R:R,Results!E:E,'Win Rates (Elo Adjusted)'!B12)</f>
        <v>54</v>
      </c>
      <c r="G12" s="18">
        <f>AVERAGEIFS(Results!Y:Y,Results!E:E,'Win Rates (Elo Adjusted)'!B12)</f>
        <v>460.28758205570273</v>
      </c>
      <c r="H12" s="13">
        <f t="shared" si="2"/>
        <v>7.0849492938219336E-2</v>
      </c>
      <c r="I12" s="13">
        <f t="shared" si="3"/>
        <v>0.44202305675754616</v>
      </c>
      <c r="J12" s="1">
        <f>COUNTIFS(Results!E:E,'Win Rate'!B12)</f>
        <v>21</v>
      </c>
      <c r="K12" s="13">
        <f t="shared" si="4"/>
        <v>0.44202305675754616</v>
      </c>
      <c r="L12" s="14" t="str">
        <f t="shared" si="5"/>
        <v>Idoneth Deepkin (4e) (21)</v>
      </c>
      <c r="M12" s="1">
        <f t="shared" si="6"/>
        <v>103</v>
      </c>
      <c r="N12" s="1">
        <f t="shared" si="7"/>
        <v>49</v>
      </c>
      <c r="O12" s="1">
        <f t="shared" si="8"/>
        <v>0</v>
      </c>
      <c r="P12" s="1">
        <f t="shared" si="9"/>
        <v>54</v>
      </c>
      <c r="Q12" s="18">
        <f t="shared" si="10"/>
        <v>429.83405706506522</v>
      </c>
    </row>
    <row r="13" spans="1:17" x14ac:dyDescent="0.3">
      <c r="A13" s="13">
        <f t="shared" si="0"/>
        <v>0.56799999999999995</v>
      </c>
      <c r="B13" s="14" t="s">
        <v>77</v>
      </c>
      <c r="C13" s="1">
        <f t="shared" si="1"/>
        <v>125</v>
      </c>
      <c r="D13" s="1">
        <f>SUMIFS(Results!P:P,Results!E:E,'Win Rates (Elo Adjusted)'!B13)</f>
        <v>70</v>
      </c>
      <c r="E13" s="1">
        <f>SUMIFS(Results!Q:Q,Results!E:E,'Win Rates (Elo Adjusted)'!B13)</f>
        <v>2</v>
      </c>
      <c r="F13" s="1">
        <f>SUMIFS(Results!R:R,Results!E:E,'Win Rates (Elo Adjusted)'!B13)</f>
        <v>53</v>
      </c>
      <c r="G13" s="18">
        <f>AVERAGEIFS(Results!Y:Y,Results!E:E,'Win Rates (Elo Adjusted)'!B13)</f>
        <v>446.71763096989179</v>
      </c>
      <c r="H13" s="13">
        <f t="shared" si="2"/>
        <v>3.9279283777811133E-2</v>
      </c>
      <c r="I13" s="13">
        <f t="shared" si="3"/>
        <v>0.54568936681420321</v>
      </c>
      <c r="J13" s="1">
        <f>COUNTIFS(Results!E:E,'Win Rate'!B13)</f>
        <v>25</v>
      </c>
      <c r="K13" s="13">
        <f t="shared" si="4"/>
        <v>0.54568936681420321</v>
      </c>
      <c r="L13" s="14" t="str">
        <f t="shared" si="5"/>
        <v>Kharadron Overlords (25)</v>
      </c>
      <c r="M13" s="1">
        <f t="shared" si="6"/>
        <v>125</v>
      </c>
      <c r="N13" s="1">
        <f t="shared" si="7"/>
        <v>70</v>
      </c>
      <c r="O13" s="1">
        <f t="shared" si="8"/>
        <v>2</v>
      </c>
      <c r="P13" s="1">
        <f t="shared" si="9"/>
        <v>53</v>
      </c>
      <c r="Q13" s="18">
        <f t="shared" si="10"/>
        <v>429.83405706506522</v>
      </c>
    </row>
    <row r="14" spans="1:17" x14ac:dyDescent="0.3">
      <c r="A14" s="13">
        <f t="shared" si="0"/>
        <v>0.59113300492610843</v>
      </c>
      <c r="B14" s="14" t="s">
        <v>103</v>
      </c>
      <c r="C14" s="1">
        <f t="shared" si="1"/>
        <v>203</v>
      </c>
      <c r="D14" s="1">
        <f>SUMIFS(Results!P:P,Results!E:E,'Win Rates (Elo Adjusted)'!B14)</f>
        <v>118</v>
      </c>
      <c r="E14" s="1">
        <f>SUMIFS(Results!Q:Q,Results!E:E,'Win Rates (Elo Adjusted)'!B14)</f>
        <v>4</v>
      </c>
      <c r="F14" s="1">
        <f>SUMIFS(Results!R:R,Results!E:E,'Win Rates (Elo Adjusted)'!B14)</f>
        <v>81</v>
      </c>
      <c r="G14" s="18">
        <f>AVERAGEIFS(Results!Y:Y,Results!E:E,'Win Rates (Elo Adjusted)'!B14)</f>
        <v>453.18575553487722</v>
      </c>
      <c r="H14" s="13">
        <f t="shared" si="2"/>
        <v>5.4327241143381944E-2</v>
      </c>
      <c r="I14" s="13">
        <f t="shared" si="3"/>
        <v>0.55901837961967571</v>
      </c>
      <c r="J14" s="1">
        <f>COUNTIFS(Results!E:E,'Win Rate'!B14)</f>
        <v>41</v>
      </c>
      <c r="K14" s="13">
        <f t="shared" si="4"/>
        <v>0.55901837961967571</v>
      </c>
      <c r="L14" s="14" t="str">
        <f t="shared" si="5"/>
        <v>Kruleboyz (41)</v>
      </c>
      <c r="M14" s="1">
        <f t="shared" si="6"/>
        <v>203</v>
      </c>
      <c r="N14" s="1">
        <f t="shared" si="7"/>
        <v>118</v>
      </c>
      <c r="O14" s="1">
        <f t="shared" si="8"/>
        <v>4</v>
      </c>
      <c r="P14" s="1">
        <f t="shared" si="9"/>
        <v>81</v>
      </c>
      <c r="Q14" s="18">
        <f t="shared" si="10"/>
        <v>429.83405706506522</v>
      </c>
    </row>
    <row r="15" spans="1:17" x14ac:dyDescent="0.3">
      <c r="A15" s="13">
        <f t="shared" si="0"/>
        <v>0.5723140495867769</v>
      </c>
      <c r="B15" s="14" t="s">
        <v>479</v>
      </c>
      <c r="C15" s="1">
        <f t="shared" si="1"/>
        <v>242</v>
      </c>
      <c r="D15" s="1">
        <f>SUMIFS(Results!P:P,Results!E:E,'Win Rates (Elo Adjusted)'!B15)</f>
        <v>135</v>
      </c>
      <c r="E15" s="1">
        <f>SUMIFS(Results!Q:Q,Results!E:E,'Win Rates (Elo Adjusted)'!B15)</f>
        <v>7</v>
      </c>
      <c r="F15" s="1">
        <f>SUMIFS(Results!R:R,Results!E:E,'Win Rates (Elo Adjusted)'!B15)</f>
        <v>100</v>
      </c>
      <c r="G15" s="18">
        <f>AVERAGEIFS(Results!Y:Y,Results!E:E,'Win Rates (Elo Adjusted)'!B15)</f>
        <v>453.54540877455975</v>
      </c>
      <c r="H15" s="13">
        <f t="shared" si="2"/>
        <v>5.5163966930394409E-2</v>
      </c>
      <c r="I15" s="13">
        <f t="shared" si="3"/>
        <v>0.54074293628157188</v>
      </c>
      <c r="J15" s="1">
        <f>COUNTIFS(Results!E:E,'Win Rate'!B15)</f>
        <v>50</v>
      </c>
      <c r="K15" s="13">
        <f t="shared" si="4"/>
        <v>0.54074293628157188</v>
      </c>
      <c r="L15" s="14" t="str">
        <f t="shared" si="5"/>
        <v>Lumineth Realm-lords (50)</v>
      </c>
      <c r="M15" s="1">
        <f t="shared" si="6"/>
        <v>242</v>
      </c>
      <c r="N15" s="1">
        <f t="shared" si="7"/>
        <v>135</v>
      </c>
      <c r="O15" s="1">
        <f t="shared" si="8"/>
        <v>7</v>
      </c>
      <c r="P15" s="1">
        <f t="shared" si="9"/>
        <v>100</v>
      </c>
      <c r="Q15" s="18">
        <f t="shared" si="10"/>
        <v>429.83405706506522</v>
      </c>
    </row>
    <row r="16" spans="1:17" x14ac:dyDescent="0.3">
      <c r="A16" s="13">
        <f t="shared" si="0"/>
        <v>0.48071216617210683</v>
      </c>
      <c r="B16" s="14" t="s">
        <v>146</v>
      </c>
      <c r="C16" s="1">
        <f t="shared" si="1"/>
        <v>337</v>
      </c>
      <c r="D16" s="1">
        <f>SUMIFS(Results!P:P,Results!E:E,'Win Rates (Elo Adjusted)'!B16)</f>
        <v>161</v>
      </c>
      <c r="E16" s="1">
        <f>SUMIFS(Results!Q:Q,Results!E:E,'Win Rates (Elo Adjusted)'!B16)</f>
        <v>2</v>
      </c>
      <c r="F16" s="1">
        <f>SUMIFS(Results!R:R,Results!E:E,'Win Rates (Elo Adjusted)'!B16)</f>
        <v>174</v>
      </c>
      <c r="G16" s="18">
        <f>AVERAGEIFS(Results!Y:Y,Results!E:E,'Win Rates (Elo Adjusted)'!B16)</f>
        <v>411.73449484611842</v>
      </c>
      <c r="H16" s="13">
        <f t="shared" si="2"/>
        <v>-4.210825531725379E-2</v>
      </c>
      <c r="I16" s="13">
        <f t="shared" si="3"/>
        <v>0.50095411679939206</v>
      </c>
      <c r="J16" s="1">
        <f>COUNTIFS(Results!E:E,'Win Rate'!B16)</f>
        <v>68</v>
      </c>
      <c r="K16" s="13">
        <f t="shared" si="4"/>
        <v>0.50095411679939206</v>
      </c>
      <c r="L16" s="14" t="str">
        <f t="shared" si="5"/>
        <v>Maggotkin of Nurgle (68)</v>
      </c>
      <c r="M16" s="1">
        <f t="shared" si="6"/>
        <v>337</v>
      </c>
      <c r="N16" s="1">
        <f t="shared" si="7"/>
        <v>161</v>
      </c>
      <c r="O16" s="1">
        <f t="shared" si="8"/>
        <v>2</v>
      </c>
      <c r="P16" s="1">
        <f t="shared" si="9"/>
        <v>174</v>
      </c>
      <c r="Q16" s="18">
        <f t="shared" si="10"/>
        <v>429.83405706506522</v>
      </c>
    </row>
    <row r="17" spans="1:17" x14ac:dyDescent="0.3">
      <c r="A17" s="13">
        <f t="shared" si="0"/>
        <v>0.56644518272425248</v>
      </c>
      <c r="B17" s="14" t="s">
        <v>83</v>
      </c>
      <c r="C17" s="1">
        <f t="shared" si="1"/>
        <v>301</v>
      </c>
      <c r="D17" s="1">
        <f>SUMIFS(Results!P:P,Results!E:E,'Win Rates (Elo Adjusted)'!B17)</f>
        <v>168</v>
      </c>
      <c r="E17" s="1">
        <f>SUMIFS(Results!Q:Q,Results!E:E,'Win Rates (Elo Adjusted)'!B17)</f>
        <v>5</v>
      </c>
      <c r="F17" s="1">
        <f>SUMIFS(Results!R:R,Results!E:E,'Win Rates (Elo Adjusted)'!B17)</f>
        <v>128</v>
      </c>
      <c r="G17" s="18">
        <f>AVERAGEIFS(Results!Y:Y,Results!E:E,'Win Rates (Elo Adjusted)'!B17)</f>
        <v>459.9981993195704</v>
      </c>
      <c r="H17" s="13">
        <f t="shared" si="2"/>
        <v>7.0176250017199418E-2</v>
      </c>
      <c r="I17" s="13">
        <f t="shared" si="3"/>
        <v>0.52669418396035717</v>
      </c>
      <c r="J17" s="1">
        <f>COUNTIFS(Results!E:E,'Win Rate'!B17)</f>
        <v>61</v>
      </c>
      <c r="K17" s="13">
        <f t="shared" si="4"/>
        <v>0.52669418396035717</v>
      </c>
      <c r="L17" s="14" t="str">
        <f t="shared" si="5"/>
        <v>Nighthaunt (61)</v>
      </c>
      <c r="M17" s="1">
        <f t="shared" si="6"/>
        <v>301</v>
      </c>
      <c r="N17" s="1">
        <f t="shared" si="7"/>
        <v>168</v>
      </c>
      <c r="O17" s="1">
        <f t="shared" si="8"/>
        <v>5</v>
      </c>
      <c r="P17" s="1">
        <f t="shared" si="9"/>
        <v>128</v>
      </c>
      <c r="Q17" s="18">
        <f t="shared" si="10"/>
        <v>429.83405706506522</v>
      </c>
    </row>
    <row r="18" spans="1:17" x14ac:dyDescent="0.3">
      <c r="A18" s="13">
        <f t="shared" si="0"/>
        <v>0.53611111111111109</v>
      </c>
      <c r="B18" s="14" t="s">
        <v>98</v>
      </c>
      <c r="C18" s="1">
        <f t="shared" si="1"/>
        <v>180</v>
      </c>
      <c r="D18" s="1">
        <f>SUMIFS(Results!P:P,Results!E:E,'Win Rates (Elo Adjusted)'!B18)</f>
        <v>96</v>
      </c>
      <c r="E18" s="1">
        <f>SUMIFS(Results!Q:Q,Results!E:E,'Win Rates (Elo Adjusted)'!B18)</f>
        <v>1</v>
      </c>
      <c r="F18" s="1">
        <f>SUMIFS(Results!R:R,Results!E:E,'Win Rates (Elo Adjusted)'!B18)</f>
        <v>83</v>
      </c>
      <c r="G18" s="18">
        <f>AVERAGEIFS(Results!Y:Y,Results!E:E,'Win Rates (Elo Adjusted)'!B18)</f>
        <v>453.257839209846</v>
      </c>
      <c r="H18" s="13">
        <f t="shared" si="2"/>
        <v>5.4494942314994479E-2</v>
      </c>
      <c r="I18" s="13">
        <f t="shared" si="3"/>
        <v>0.50689576703668349</v>
      </c>
      <c r="J18" s="1">
        <f>COUNTIFS(Results!E:E,'Win Rate'!B18)</f>
        <v>36</v>
      </c>
      <c r="K18" s="13">
        <f t="shared" si="4"/>
        <v>0.50689576703668349</v>
      </c>
      <c r="L18" s="14" t="str">
        <f t="shared" si="5"/>
        <v>Ogor Mawtribes (36)</v>
      </c>
      <c r="M18" s="1">
        <f t="shared" si="6"/>
        <v>180</v>
      </c>
      <c r="N18" s="1">
        <f t="shared" si="7"/>
        <v>96</v>
      </c>
      <c r="O18" s="1">
        <f t="shared" si="8"/>
        <v>1</v>
      </c>
      <c r="P18" s="1">
        <f t="shared" si="9"/>
        <v>83</v>
      </c>
      <c r="Q18" s="18">
        <f t="shared" si="10"/>
        <v>429.83405706506522</v>
      </c>
    </row>
    <row r="19" spans="1:17" x14ac:dyDescent="0.3">
      <c r="A19" s="13">
        <f t="shared" si="0"/>
        <v>0.48863636363636365</v>
      </c>
      <c r="B19" s="14" t="s">
        <v>138</v>
      </c>
      <c r="C19" s="1">
        <f t="shared" si="1"/>
        <v>132</v>
      </c>
      <c r="D19" s="1">
        <f>SUMIFS(Results!P:P,Results!E:E,'Win Rates (Elo Adjusted)'!B19)</f>
        <v>64</v>
      </c>
      <c r="E19" s="1">
        <f>SUMIFS(Results!Q:Q,Results!E:E,'Win Rates (Elo Adjusted)'!B19)</f>
        <v>1</v>
      </c>
      <c r="F19" s="1">
        <f>SUMIFS(Results!R:R,Results!E:E,'Win Rates (Elo Adjusted)'!B19)</f>
        <v>67</v>
      </c>
      <c r="G19" s="18">
        <f>AVERAGEIFS(Results!Y:Y,Results!E:E,'Win Rates (Elo Adjusted)'!B19)</f>
        <v>421.07777948251737</v>
      </c>
      <c r="H19" s="13">
        <f t="shared" si="2"/>
        <v>-2.0371297803473933E-2</v>
      </c>
      <c r="I19" s="13">
        <f t="shared" si="3"/>
        <v>0.49859052051760661</v>
      </c>
      <c r="J19" s="1">
        <f>COUNTIFS(Results!E:E,'Win Rate'!B19)</f>
        <v>27</v>
      </c>
      <c r="K19" s="13">
        <f t="shared" si="4"/>
        <v>0.49859052051760661</v>
      </c>
      <c r="L19" s="14" t="str">
        <f t="shared" si="5"/>
        <v>Ossiarch Bonereapers (27)</v>
      </c>
      <c r="M19" s="1">
        <f t="shared" si="6"/>
        <v>132</v>
      </c>
      <c r="N19" s="1">
        <f t="shared" si="7"/>
        <v>64</v>
      </c>
      <c r="O19" s="1">
        <f t="shared" si="8"/>
        <v>1</v>
      </c>
      <c r="P19" s="1">
        <f t="shared" si="9"/>
        <v>67</v>
      </c>
      <c r="Q19" s="18">
        <f t="shared" si="10"/>
        <v>429.83405706506522</v>
      </c>
    </row>
    <row r="20" spans="1:17" x14ac:dyDescent="0.3">
      <c r="A20" s="13">
        <f t="shared" si="0"/>
        <v>0.42931034482758623</v>
      </c>
      <c r="B20" s="14" t="s">
        <v>39</v>
      </c>
      <c r="C20" s="1">
        <f t="shared" si="1"/>
        <v>290</v>
      </c>
      <c r="D20" s="1">
        <f>SUMIFS(Results!P:P,Results!E:E,'Win Rates (Elo Adjusted)'!B20)</f>
        <v>124</v>
      </c>
      <c r="E20" s="1">
        <f>SUMIFS(Results!Q:Q,Results!E:E,'Win Rates (Elo Adjusted)'!B20)</f>
        <v>1</v>
      </c>
      <c r="F20" s="1">
        <f>SUMIFS(Results!R:R,Results!E:E,'Win Rates (Elo Adjusted)'!B20)</f>
        <v>165</v>
      </c>
      <c r="G20" s="18">
        <f>AVERAGEIFS(Results!Y:Y,Results!E:E,'Win Rates (Elo Adjusted)'!B20)</f>
        <v>424.16830591230132</v>
      </c>
      <c r="H20" s="13">
        <f t="shared" si="2"/>
        <v>-1.318125229873598E-2</v>
      </c>
      <c r="I20" s="13">
        <f t="shared" si="3"/>
        <v>0.43496919279721596</v>
      </c>
      <c r="J20" s="1">
        <f>COUNTIFS(Results!E:E,'Win Rate'!B20)</f>
        <v>60</v>
      </c>
      <c r="K20" s="13">
        <f t="shared" si="4"/>
        <v>0.43496919279721596</v>
      </c>
      <c r="L20" s="14" t="str">
        <f t="shared" si="5"/>
        <v>Seraphon (60)</v>
      </c>
      <c r="M20" s="1">
        <f t="shared" si="6"/>
        <v>290</v>
      </c>
      <c r="N20" s="1">
        <f t="shared" si="7"/>
        <v>124</v>
      </c>
      <c r="O20" s="1">
        <f t="shared" si="8"/>
        <v>1</v>
      </c>
      <c r="P20" s="1">
        <f t="shared" si="9"/>
        <v>165</v>
      </c>
      <c r="Q20" s="18">
        <f t="shared" si="10"/>
        <v>429.83405706506522</v>
      </c>
    </row>
    <row r="21" spans="1:17" x14ac:dyDescent="0.3">
      <c r="A21" s="13">
        <f t="shared" si="0"/>
        <v>0.5028490028490028</v>
      </c>
      <c r="B21" s="14" t="s">
        <v>22</v>
      </c>
      <c r="C21" s="1">
        <f t="shared" si="1"/>
        <v>351</v>
      </c>
      <c r="D21" s="1">
        <f>SUMIFS(Results!P:P,Results!E:E,'Win Rates (Elo Adjusted)'!B21)</f>
        <v>176</v>
      </c>
      <c r="E21" s="1">
        <f>SUMIFS(Results!Q:Q,Results!E:E,'Win Rates (Elo Adjusted)'!B21)</f>
        <v>1</v>
      </c>
      <c r="F21" s="1">
        <f>SUMIFS(Results!R:R,Results!E:E,'Win Rates (Elo Adjusted)'!B21)</f>
        <v>174</v>
      </c>
      <c r="G21" s="18">
        <f>AVERAGEIFS(Results!Y:Y,Results!E:E,'Win Rates (Elo Adjusted)'!B21)</f>
        <v>430.19821384778209</v>
      </c>
      <c r="H21" s="13">
        <f t="shared" si="2"/>
        <v>8.4720318627925291E-4</v>
      </c>
      <c r="I21" s="13">
        <f t="shared" si="3"/>
        <v>0.50242298757157178</v>
      </c>
      <c r="J21" s="1">
        <f>COUNTIFS(Results!E:E,'Win Rate'!B21)</f>
        <v>72</v>
      </c>
      <c r="K21" s="13">
        <f t="shared" si="4"/>
        <v>0.50242298757157178</v>
      </c>
      <c r="L21" s="14" t="str">
        <f t="shared" si="5"/>
        <v>Skaven (72)</v>
      </c>
      <c r="M21" s="1">
        <f t="shared" si="6"/>
        <v>351</v>
      </c>
      <c r="N21" s="1">
        <f t="shared" si="7"/>
        <v>176</v>
      </c>
      <c r="O21" s="1">
        <f t="shared" si="8"/>
        <v>1</v>
      </c>
      <c r="P21" s="1">
        <f t="shared" si="9"/>
        <v>174</v>
      </c>
      <c r="Q21" s="18">
        <f t="shared" si="10"/>
        <v>429.83405706506522</v>
      </c>
    </row>
    <row r="22" spans="1:17" x14ac:dyDescent="0.3">
      <c r="A22" s="13">
        <f t="shared" si="0"/>
        <v>0.48888888888888887</v>
      </c>
      <c r="B22" s="14" t="s">
        <v>17</v>
      </c>
      <c r="C22" s="1">
        <f t="shared" si="1"/>
        <v>360</v>
      </c>
      <c r="D22" s="1">
        <f>SUMIFS(Results!P:P,Results!E:E,'Win Rates (Elo Adjusted)'!B22)</f>
        <v>174</v>
      </c>
      <c r="E22" s="1">
        <f>SUMIFS(Results!Q:Q,Results!E:E,'Win Rates (Elo Adjusted)'!B22)</f>
        <v>4</v>
      </c>
      <c r="F22" s="1">
        <f>SUMIFS(Results!R:R,Results!E:E,'Win Rates (Elo Adjusted)'!B22)</f>
        <v>182</v>
      </c>
      <c r="G22" s="18">
        <f>AVERAGEIFS(Results!Y:Y,Results!E:E,'Win Rates (Elo Adjusted)'!B22)</f>
        <v>419.5285950730252</v>
      </c>
      <c r="H22" s="13">
        <f t="shared" si="2"/>
        <v>-2.3975443133581329E-2</v>
      </c>
      <c r="I22" s="13">
        <f t="shared" si="3"/>
        <v>0.50061021664308414</v>
      </c>
      <c r="J22" s="1">
        <f>COUNTIFS(Results!E:E,'Win Rate'!B22)</f>
        <v>73</v>
      </c>
      <c r="K22" s="13">
        <f t="shared" si="4"/>
        <v>0.50061021664308414</v>
      </c>
      <c r="L22" s="14" t="str">
        <f t="shared" si="5"/>
        <v>Slaves to Darkness (73)</v>
      </c>
      <c r="M22" s="1">
        <f t="shared" si="6"/>
        <v>360</v>
      </c>
      <c r="N22" s="1">
        <f t="shared" si="7"/>
        <v>174</v>
      </c>
      <c r="O22" s="1">
        <f t="shared" si="8"/>
        <v>4</v>
      </c>
      <c r="P22" s="1">
        <f t="shared" si="9"/>
        <v>182</v>
      </c>
      <c r="Q22" s="18">
        <f t="shared" si="10"/>
        <v>429.83405706506522</v>
      </c>
    </row>
    <row r="23" spans="1:17" x14ac:dyDescent="0.3">
      <c r="A23" s="13">
        <f t="shared" si="0"/>
        <v>0.51546391752577314</v>
      </c>
      <c r="B23" s="14" t="s">
        <v>87</v>
      </c>
      <c r="C23" s="1">
        <f t="shared" si="1"/>
        <v>194</v>
      </c>
      <c r="D23" s="1">
        <f>SUMIFS(Results!P:P,Results!E:E,'Win Rates (Elo Adjusted)'!B23)</f>
        <v>100</v>
      </c>
      <c r="E23" s="1">
        <f>SUMIFS(Results!Q:Q,Results!E:E,'Win Rates (Elo Adjusted)'!B23)</f>
        <v>0</v>
      </c>
      <c r="F23" s="1">
        <f>SUMIFS(Results!R:R,Results!E:E,'Win Rates (Elo Adjusted)'!B23)</f>
        <v>94</v>
      </c>
      <c r="G23" s="18">
        <f>AVERAGEIFS(Results!Y:Y,Results!E:E,'Win Rates (Elo Adjusted)'!B23)</f>
        <v>418.12503554638374</v>
      </c>
      <c r="H23" s="13">
        <f t="shared" si="2"/>
        <v>-2.7240795200434882E-2</v>
      </c>
      <c r="I23" s="13">
        <f t="shared" si="3"/>
        <v>0.52950556453630659</v>
      </c>
      <c r="J23" s="1">
        <f>COUNTIFS(Results!E:E,'Win Rate'!B23)</f>
        <v>41</v>
      </c>
      <c r="K23" s="13">
        <f t="shared" si="4"/>
        <v>0.52950556453630659</v>
      </c>
      <c r="L23" s="14" t="str">
        <f t="shared" si="5"/>
        <v>Sons of Behemat (41)</v>
      </c>
      <c r="M23" s="1">
        <f t="shared" si="6"/>
        <v>194</v>
      </c>
      <c r="N23" s="1">
        <f t="shared" si="7"/>
        <v>100</v>
      </c>
      <c r="O23" s="1">
        <f t="shared" si="8"/>
        <v>0</v>
      </c>
      <c r="P23" s="1">
        <f t="shared" si="9"/>
        <v>94</v>
      </c>
      <c r="Q23" s="18">
        <f t="shared" si="10"/>
        <v>429.83405706506522</v>
      </c>
    </row>
    <row r="24" spans="1:17" x14ac:dyDescent="0.3">
      <c r="A24" s="13">
        <f t="shared" ref="A24" si="11">(D24+(E24/2))/C24</f>
        <v>0.5084269662921348</v>
      </c>
      <c r="B24" s="14" t="s">
        <v>95</v>
      </c>
      <c r="C24" s="1">
        <f t="shared" ref="C24" si="12">SUM(D24:F24)</f>
        <v>356</v>
      </c>
      <c r="D24" s="1">
        <f>SUMIFS(Results!P:P,Results!E:E,'Win Rates (Elo Adjusted)'!B24)</f>
        <v>180</v>
      </c>
      <c r="E24" s="1">
        <f>SUMIFS(Results!Q:Q,Results!E:E,'Win Rates (Elo Adjusted)'!B24)</f>
        <v>2</v>
      </c>
      <c r="F24" s="1">
        <f>SUMIFS(Results!R:R,Results!E:E,'Win Rates (Elo Adjusted)'!B24)</f>
        <v>174</v>
      </c>
      <c r="G24" s="18">
        <f>AVERAGEIFS(Results!Y:Y,Results!E:E,'Win Rates (Elo Adjusted)'!B24)</f>
        <v>430.16763940032081</v>
      </c>
      <c r="H24" s="13">
        <f t="shared" ref="H24" si="13">(G24-$G$27)/$G$27</f>
        <v>7.760723697263699E-4</v>
      </c>
      <c r="I24" s="13">
        <f t="shared" ref="I24" si="14">A24-(A24*H24)</f>
        <v>0.50803239017157165</v>
      </c>
      <c r="J24" s="1">
        <f>COUNTIFS(Results!E:E,'Win Rate'!#REF!)</f>
        <v>0</v>
      </c>
      <c r="K24" s="13">
        <f>I24</f>
        <v>0.50803239017157165</v>
      </c>
      <c r="L24" s="14" t="str">
        <f t="shared" ref="L24" si="15">CONCATENATE(B24," (",J24,")")</f>
        <v>Soulblight Gravelords (0)</v>
      </c>
      <c r="M24" s="1">
        <f t="shared" ref="M24" si="16">C24</f>
        <v>356</v>
      </c>
      <c r="N24" s="1">
        <f t="shared" ref="N24" si="17">D24</f>
        <v>180</v>
      </c>
      <c r="O24" s="1">
        <f t="shared" ref="O24" si="18">E24</f>
        <v>2</v>
      </c>
      <c r="P24" s="1">
        <f t="shared" ref="P24" si="19">F24</f>
        <v>174</v>
      </c>
      <c r="Q24" s="18">
        <f t="shared" si="10"/>
        <v>429.83405706506522</v>
      </c>
    </row>
    <row r="25" spans="1:17" x14ac:dyDescent="0.3">
      <c r="A25" s="13">
        <f t="shared" si="0"/>
        <v>0.45549738219895286</v>
      </c>
      <c r="B25" s="14" t="s">
        <v>49</v>
      </c>
      <c r="C25" s="1">
        <f t="shared" si="1"/>
        <v>382</v>
      </c>
      <c r="D25" s="1">
        <f>SUMIFS(Results!P:P,Results!E:E,'Win Rates (Elo Adjusted)'!B25)</f>
        <v>172</v>
      </c>
      <c r="E25" s="1">
        <f>SUMIFS(Results!Q:Q,Results!E:E,'Win Rates (Elo Adjusted)'!B25)</f>
        <v>4</v>
      </c>
      <c r="F25" s="1">
        <f>SUMIFS(Results!R:R,Results!E:E,'Win Rates (Elo Adjusted)'!B25)</f>
        <v>206</v>
      </c>
      <c r="G25" s="18">
        <f>AVERAGEIFS(Results!Y:Y,Results!E:E,'Win Rates (Elo Adjusted)'!B25)</f>
        <v>427.80847792268042</v>
      </c>
      <c r="H25" s="13">
        <f>(G25-$G$27)/$G$27</f>
        <v>-4.7124677746932971E-3</v>
      </c>
      <c r="I25" s="13">
        <f t="shared" si="3"/>
        <v>0.45764389893402257</v>
      </c>
      <c r="J25" s="1">
        <f>COUNTIFS(Results!E:E,'Win Rate'!B25)</f>
        <v>79</v>
      </c>
      <c r="K25" s="13">
        <f t="shared" si="4"/>
        <v>0.45764389893402257</v>
      </c>
      <c r="L25" s="14" t="str">
        <f t="shared" si="5"/>
        <v>Stormcast Eternals (79)</v>
      </c>
      <c r="M25" s="1">
        <f t="shared" si="6"/>
        <v>382</v>
      </c>
      <c r="N25" s="1">
        <f t="shared" si="7"/>
        <v>172</v>
      </c>
      <c r="O25" s="1">
        <f t="shared" si="8"/>
        <v>4</v>
      </c>
      <c r="P25" s="1">
        <f t="shared" si="9"/>
        <v>206</v>
      </c>
      <c r="Q25" s="18">
        <f t="shared" si="10"/>
        <v>429.83405706506522</v>
      </c>
    </row>
    <row r="26" spans="1:17" x14ac:dyDescent="0.3">
      <c r="A26" s="13">
        <f t="shared" si="0"/>
        <v>0.47570850202429149</v>
      </c>
      <c r="B26" s="14" t="s">
        <v>42</v>
      </c>
      <c r="C26" s="1">
        <f t="shared" si="1"/>
        <v>247</v>
      </c>
      <c r="D26" s="1">
        <f>SUMIFS(Results!P:P,Results!E:E,'Win Rates (Elo Adjusted)'!B26)</f>
        <v>115</v>
      </c>
      <c r="E26" s="1">
        <f>SUMIFS(Results!Q:Q,Results!E:E,'Win Rates (Elo Adjusted)'!B26)</f>
        <v>5</v>
      </c>
      <c r="F26" s="1">
        <f>SUMIFS(Results!R:R,Results!E:E,'Win Rates (Elo Adjusted)'!B26)</f>
        <v>127</v>
      </c>
      <c r="G26" s="18">
        <f>AVERAGEIFS(Results!Y:Y,Results!E:E,'Win Rates (Elo Adjusted)'!B26)</f>
        <v>426.31546392898713</v>
      </c>
      <c r="H26" s="13">
        <f>(G26-$G$27)/$G$27</f>
        <v>-8.1859337999024024E-3</v>
      </c>
      <c r="I26" s="13">
        <f t="shared" si="3"/>
        <v>0.47960262032991308</v>
      </c>
      <c r="J26" s="1">
        <f>COUNTIFS(Results!E:E,'Win Rate'!B26)</f>
        <v>51</v>
      </c>
      <c r="K26" s="13">
        <f t="shared" si="4"/>
        <v>0.47960262032991308</v>
      </c>
      <c r="L26" s="14" t="str">
        <f t="shared" si="5"/>
        <v>Sylvaneth (51)</v>
      </c>
      <c r="M26" s="1">
        <f t="shared" si="6"/>
        <v>247</v>
      </c>
      <c r="N26" s="1">
        <f t="shared" si="7"/>
        <v>115</v>
      </c>
      <c r="O26" s="1">
        <f t="shared" si="8"/>
        <v>5</v>
      </c>
      <c r="P26" s="1">
        <f t="shared" si="9"/>
        <v>127</v>
      </c>
      <c r="Q26" s="18">
        <f t="shared" si="10"/>
        <v>429.83405706506522</v>
      </c>
    </row>
    <row r="27" spans="1:17" x14ac:dyDescent="0.3">
      <c r="G27" s="18">
        <f>AVERAGE(Results!Y:Y)</f>
        <v>429.83405706506522</v>
      </c>
      <c r="H27" s="13">
        <f>(G27-$G$27)/$G$27</f>
        <v>0</v>
      </c>
      <c r="I27" s="13"/>
      <c r="J27" s="1">
        <f>COUNTIFS(Results!E:E,'Win Rate'!B27)</f>
        <v>0</v>
      </c>
    </row>
    <row r="29" spans="1:17" ht="28.8" x14ac:dyDescent="0.3">
      <c r="A29" s="12" t="s">
        <v>476</v>
      </c>
      <c r="B29" s="25" t="s">
        <v>4</v>
      </c>
      <c r="C29" s="26" t="s">
        <v>478</v>
      </c>
      <c r="D29" s="26" t="s">
        <v>9</v>
      </c>
      <c r="E29" s="26" t="s">
        <v>10</v>
      </c>
      <c r="F29" s="26" t="s">
        <v>11</v>
      </c>
      <c r="G29" s="26" t="s">
        <v>23169</v>
      </c>
      <c r="H29" s="26" t="s">
        <v>24313</v>
      </c>
    </row>
    <row r="30" spans="1:17" x14ac:dyDescent="0.3">
      <c r="A30" s="13">
        <v>0.56138996748831504</v>
      </c>
      <c r="B30" s="31" t="s">
        <v>25656</v>
      </c>
      <c r="C30" s="32">
        <v>196</v>
      </c>
      <c r="D30" s="32">
        <v>123</v>
      </c>
      <c r="E30" s="32">
        <v>1</v>
      </c>
      <c r="F30" s="32">
        <v>72</v>
      </c>
      <c r="G30" s="33">
        <v>429.83405706506522</v>
      </c>
      <c r="H30" s="30"/>
    </row>
    <row r="31" spans="1:17" x14ac:dyDescent="0.3">
      <c r="A31" s="13">
        <v>0.55901837961967571</v>
      </c>
      <c r="B31" s="34" t="s">
        <v>25666</v>
      </c>
      <c r="C31" s="35">
        <v>203</v>
      </c>
      <c r="D31" s="35">
        <v>118</v>
      </c>
      <c r="E31" s="35">
        <v>4</v>
      </c>
      <c r="F31" s="35">
        <v>81</v>
      </c>
      <c r="G31" s="36">
        <v>429.83405706506522</v>
      </c>
      <c r="H31" s="30"/>
    </row>
    <row r="32" spans="1:17" x14ac:dyDescent="0.3">
      <c r="A32" s="13">
        <v>0.54568936681420321</v>
      </c>
      <c r="B32" s="31" t="s">
        <v>25665</v>
      </c>
      <c r="C32" s="32">
        <v>125</v>
      </c>
      <c r="D32" s="32">
        <v>70</v>
      </c>
      <c r="E32" s="32">
        <v>2</v>
      </c>
      <c r="F32" s="32">
        <v>53</v>
      </c>
      <c r="G32" s="33">
        <v>429.83405706506522</v>
      </c>
      <c r="H32" s="30"/>
    </row>
    <row r="33" spans="1:8" x14ac:dyDescent="0.3">
      <c r="A33" s="13">
        <v>0.54074293628157188</v>
      </c>
      <c r="B33" s="34" t="s">
        <v>25667</v>
      </c>
      <c r="C33" s="35">
        <v>242</v>
      </c>
      <c r="D33" s="35">
        <v>135</v>
      </c>
      <c r="E33" s="35">
        <v>7</v>
      </c>
      <c r="F33" s="35">
        <v>100</v>
      </c>
      <c r="G33" s="36">
        <v>429.83405706506522</v>
      </c>
      <c r="H33" s="30"/>
    </row>
    <row r="34" spans="1:8" x14ac:dyDescent="0.3">
      <c r="A34" s="13">
        <v>0.52950556453630659</v>
      </c>
      <c r="B34" s="31" t="s">
        <v>25675</v>
      </c>
      <c r="C34" s="32">
        <v>194</v>
      </c>
      <c r="D34" s="32">
        <v>100</v>
      </c>
      <c r="E34" s="32">
        <v>0</v>
      </c>
      <c r="F34" s="32">
        <v>94</v>
      </c>
      <c r="G34" s="33">
        <v>429.83405706506522</v>
      </c>
      <c r="H34" s="30"/>
    </row>
    <row r="35" spans="1:8" x14ac:dyDescent="0.3">
      <c r="A35" s="13">
        <v>0.52869964295463823</v>
      </c>
      <c r="B35" s="34" t="s">
        <v>25659</v>
      </c>
      <c r="C35" s="35">
        <v>145</v>
      </c>
      <c r="D35" s="35">
        <v>79</v>
      </c>
      <c r="E35" s="35">
        <v>5</v>
      </c>
      <c r="F35" s="35">
        <v>61</v>
      </c>
      <c r="G35" s="36">
        <v>429.83405706506522</v>
      </c>
      <c r="H35" s="30"/>
    </row>
    <row r="36" spans="1:8" x14ac:dyDescent="0.3">
      <c r="A36" s="13">
        <v>0.52669418396035717</v>
      </c>
      <c r="B36" s="31" t="s">
        <v>25669</v>
      </c>
      <c r="C36" s="32">
        <v>301</v>
      </c>
      <c r="D36" s="32">
        <v>168</v>
      </c>
      <c r="E36" s="32">
        <v>5</v>
      </c>
      <c r="F36" s="32">
        <v>128</v>
      </c>
      <c r="G36" s="33">
        <v>429.83405706506522</v>
      </c>
      <c r="H36" s="30"/>
    </row>
    <row r="37" spans="1:8" x14ac:dyDescent="0.3">
      <c r="A37" s="13">
        <v>0.51839756392815384</v>
      </c>
      <c r="B37" s="34" t="s">
        <v>25655</v>
      </c>
      <c r="C37" s="35">
        <v>241</v>
      </c>
      <c r="D37" s="35">
        <v>145</v>
      </c>
      <c r="E37" s="35">
        <v>1</v>
      </c>
      <c r="F37" s="35">
        <v>95</v>
      </c>
      <c r="G37" s="36">
        <v>429.83405706506522</v>
      </c>
      <c r="H37" s="30"/>
    </row>
    <row r="38" spans="1:8" x14ac:dyDescent="0.3">
      <c r="A38" s="13">
        <v>0.50803239017157165</v>
      </c>
      <c r="B38" s="31" t="s">
        <v>24943</v>
      </c>
      <c r="C38" s="32">
        <v>356</v>
      </c>
      <c r="D38" s="32">
        <v>180</v>
      </c>
      <c r="E38" s="32">
        <v>2</v>
      </c>
      <c r="F38" s="32">
        <v>174</v>
      </c>
      <c r="G38" s="33">
        <v>429.83405706506522</v>
      </c>
      <c r="H38" s="30"/>
    </row>
    <row r="39" spans="1:8" x14ac:dyDescent="0.3">
      <c r="A39" s="13">
        <v>0.50689576703668349</v>
      </c>
      <c r="B39" s="34" t="s">
        <v>25670</v>
      </c>
      <c r="C39" s="35">
        <v>180</v>
      </c>
      <c r="D39" s="35">
        <v>96</v>
      </c>
      <c r="E39" s="35">
        <v>1</v>
      </c>
      <c r="F39" s="35">
        <v>83</v>
      </c>
      <c r="G39" s="36">
        <v>429.83405706506522</v>
      </c>
      <c r="H39" s="30"/>
    </row>
    <row r="40" spans="1:8" x14ac:dyDescent="0.3">
      <c r="A40" s="13">
        <v>0.50242298757157178</v>
      </c>
      <c r="B40" s="31" t="s">
        <v>25673</v>
      </c>
      <c r="C40" s="32">
        <v>351</v>
      </c>
      <c r="D40" s="32">
        <v>176</v>
      </c>
      <c r="E40" s="32">
        <v>1</v>
      </c>
      <c r="F40" s="32">
        <v>174</v>
      </c>
      <c r="G40" s="33">
        <v>429.83405706506522</v>
      </c>
      <c r="H40" s="30"/>
    </row>
    <row r="41" spans="1:8" x14ac:dyDescent="0.3">
      <c r="A41" s="13">
        <v>0.50095411679939206</v>
      </c>
      <c r="B41" s="34" t="s">
        <v>25668</v>
      </c>
      <c r="C41" s="35">
        <v>337</v>
      </c>
      <c r="D41" s="35">
        <v>161</v>
      </c>
      <c r="E41" s="35">
        <v>2</v>
      </c>
      <c r="F41" s="35">
        <v>174</v>
      </c>
      <c r="G41" s="36">
        <v>429.83405706506522</v>
      </c>
      <c r="H41" s="30"/>
    </row>
    <row r="42" spans="1:8" x14ac:dyDescent="0.3">
      <c r="A42" s="13">
        <v>0.50061021664308414</v>
      </c>
      <c r="B42" s="31" t="s">
        <v>25674</v>
      </c>
      <c r="C42" s="32">
        <v>360</v>
      </c>
      <c r="D42" s="32">
        <v>174</v>
      </c>
      <c r="E42" s="32">
        <v>4</v>
      </c>
      <c r="F42" s="32">
        <v>182</v>
      </c>
      <c r="G42" s="33">
        <v>429.83405706506522</v>
      </c>
      <c r="H42" s="30"/>
    </row>
    <row r="43" spans="1:8" x14ac:dyDescent="0.3">
      <c r="A43" s="13">
        <v>0.49859052051760661</v>
      </c>
      <c r="B43" s="34" t="s">
        <v>25671</v>
      </c>
      <c r="C43" s="35">
        <v>132</v>
      </c>
      <c r="D43" s="35">
        <v>64</v>
      </c>
      <c r="E43" s="35">
        <v>1</v>
      </c>
      <c r="F43" s="35">
        <v>67</v>
      </c>
      <c r="G43" s="36">
        <v>429.83405706506522</v>
      </c>
      <c r="H43" s="30"/>
    </row>
    <row r="44" spans="1:8" x14ac:dyDescent="0.3">
      <c r="A44" s="13">
        <v>0.49229971432616382</v>
      </c>
      <c r="B44" s="31" t="s">
        <v>25658</v>
      </c>
      <c r="C44" s="32">
        <v>172</v>
      </c>
      <c r="D44" s="32">
        <v>80</v>
      </c>
      <c r="E44" s="32">
        <v>1</v>
      </c>
      <c r="F44" s="32">
        <v>91</v>
      </c>
      <c r="G44" s="33">
        <v>429.83405706506522</v>
      </c>
      <c r="H44" s="30"/>
    </row>
    <row r="45" spans="1:8" x14ac:dyDescent="0.3">
      <c r="A45" s="13">
        <v>0.47960262032991308</v>
      </c>
      <c r="B45" s="34" t="s">
        <v>25677</v>
      </c>
      <c r="C45" s="35">
        <v>247</v>
      </c>
      <c r="D45" s="35">
        <v>115</v>
      </c>
      <c r="E45" s="35">
        <v>5</v>
      </c>
      <c r="F45" s="35">
        <v>127</v>
      </c>
      <c r="G45" s="36">
        <v>429.83405706506522</v>
      </c>
      <c r="H45" s="30"/>
    </row>
    <row r="46" spans="1:8" x14ac:dyDescent="0.3">
      <c r="A46" s="13">
        <v>0.47934985539664932</v>
      </c>
      <c r="B46" s="31" t="s">
        <v>25661</v>
      </c>
      <c r="C46" s="32">
        <v>113</v>
      </c>
      <c r="D46" s="32">
        <v>54</v>
      </c>
      <c r="E46" s="32">
        <v>1</v>
      </c>
      <c r="F46" s="32">
        <v>58</v>
      </c>
      <c r="G46" s="33">
        <v>429.83405706506522</v>
      </c>
      <c r="H46" s="30"/>
    </row>
    <row r="47" spans="1:8" x14ac:dyDescent="0.3">
      <c r="A47" s="13">
        <v>0.45764389893402257</v>
      </c>
      <c r="B47" s="34" t="s">
        <v>25676</v>
      </c>
      <c r="C47" s="35">
        <v>382</v>
      </c>
      <c r="D47" s="35">
        <v>172</v>
      </c>
      <c r="E47" s="35">
        <v>4</v>
      </c>
      <c r="F47" s="35">
        <v>206</v>
      </c>
      <c r="G47" s="36">
        <v>429.83405706506522</v>
      </c>
      <c r="H47" s="30"/>
    </row>
    <row r="48" spans="1:8" x14ac:dyDescent="0.3">
      <c r="A48" s="13">
        <v>0.45595617498767993</v>
      </c>
      <c r="B48" s="31" t="s">
        <v>25660</v>
      </c>
      <c r="C48" s="32">
        <v>249</v>
      </c>
      <c r="D48" s="32">
        <v>108</v>
      </c>
      <c r="E48" s="32">
        <v>2</v>
      </c>
      <c r="F48" s="32">
        <v>139</v>
      </c>
      <c r="G48" s="33">
        <v>429.83405706506522</v>
      </c>
      <c r="H48" s="30"/>
    </row>
    <row r="49" spans="1:8" x14ac:dyDescent="0.3">
      <c r="A49" s="13">
        <v>0.44202305675754616</v>
      </c>
      <c r="B49" s="34" t="s">
        <v>25664</v>
      </c>
      <c r="C49" s="35">
        <v>103</v>
      </c>
      <c r="D49" s="35">
        <v>49</v>
      </c>
      <c r="E49" s="35">
        <v>0</v>
      </c>
      <c r="F49" s="35">
        <v>54</v>
      </c>
      <c r="G49" s="36">
        <v>429.83405706506522</v>
      </c>
      <c r="H49" s="30"/>
    </row>
    <row r="50" spans="1:8" x14ac:dyDescent="0.3">
      <c r="A50" s="13">
        <v>0.4378454758328193</v>
      </c>
      <c r="B50" s="31" t="s">
        <v>25663</v>
      </c>
      <c r="C50" s="32">
        <v>223</v>
      </c>
      <c r="D50" s="32">
        <v>94</v>
      </c>
      <c r="E50" s="32">
        <v>0</v>
      </c>
      <c r="F50" s="32">
        <v>129</v>
      </c>
      <c r="G50" s="33">
        <v>429.83405706506522</v>
      </c>
      <c r="H50" s="30"/>
    </row>
    <row r="51" spans="1:8" x14ac:dyDescent="0.3">
      <c r="A51" s="13">
        <v>0.43496919279721596</v>
      </c>
      <c r="B51" s="34" t="s">
        <v>25672</v>
      </c>
      <c r="C51" s="35">
        <v>290</v>
      </c>
      <c r="D51" s="35">
        <v>124</v>
      </c>
      <c r="E51" s="35">
        <v>1</v>
      </c>
      <c r="F51" s="35">
        <v>165</v>
      </c>
      <c r="G51" s="36">
        <v>429.83405706506522</v>
      </c>
      <c r="H51" s="30"/>
    </row>
    <row r="52" spans="1:8" x14ac:dyDescent="0.3">
      <c r="A52" s="13">
        <v>0.42113172666318627</v>
      </c>
      <c r="B52" s="31" t="s">
        <v>25657</v>
      </c>
      <c r="C52" s="32">
        <v>121</v>
      </c>
      <c r="D52" s="32">
        <v>56</v>
      </c>
      <c r="E52" s="32">
        <v>1</v>
      </c>
      <c r="F52" s="32">
        <v>64</v>
      </c>
      <c r="G52" s="33">
        <v>429.83405706506522</v>
      </c>
      <c r="H52" s="30"/>
    </row>
    <row r="53" spans="1:8" x14ac:dyDescent="0.3">
      <c r="A53" s="13">
        <v>0.40680094559833385</v>
      </c>
      <c r="B53" s="34" t="s">
        <v>25654</v>
      </c>
      <c r="C53" s="35">
        <v>143</v>
      </c>
      <c r="D53" s="35">
        <v>59</v>
      </c>
      <c r="E53" s="35">
        <v>1</v>
      </c>
      <c r="F53" s="35">
        <v>83</v>
      </c>
      <c r="G53" s="36">
        <v>429.83405706506522</v>
      </c>
      <c r="H53" s="30"/>
    </row>
    <row r="54" spans="1:8" x14ac:dyDescent="0.3">
      <c r="A54" s="13">
        <v>0.38549777173952721</v>
      </c>
      <c r="B54" s="27" t="s">
        <v>25662</v>
      </c>
      <c r="C54" s="28">
        <v>53</v>
      </c>
      <c r="D54" s="28">
        <v>19</v>
      </c>
      <c r="E54" s="28">
        <v>0</v>
      </c>
      <c r="F54" s="28">
        <v>34</v>
      </c>
      <c r="G54" s="29">
        <v>429.83405706506522</v>
      </c>
      <c r="H54" s="30"/>
    </row>
    <row r="55" spans="1:8" ht="27" customHeight="1" x14ac:dyDescent="0.3">
      <c r="B55" s="66" t="s">
        <v>25678</v>
      </c>
      <c r="C55" s="66"/>
      <c r="D55" s="66"/>
      <c r="E55" s="66"/>
      <c r="F55" s="66"/>
      <c r="G55" s="66"/>
      <c r="H55" s="66"/>
    </row>
    <row r="56" spans="1:8" ht="27" customHeight="1" x14ac:dyDescent="0.3">
      <c r="B56" s="66"/>
      <c r="C56" s="66"/>
      <c r="D56" s="66"/>
      <c r="E56" s="66"/>
      <c r="F56" s="66"/>
      <c r="G56" s="66"/>
      <c r="H56" s="66"/>
    </row>
  </sheetData>
  <sortState xmlns:xlrd2="http://schemas.microsoft.com/office/spreadsheetml/2017/richdata2" ref="A30:G54">
    <sortCondition descending="1" ref="A30:A54"/>
  </sortState>
  <mergeCells count="1">
    <mergeCell ref="B55:H56"/>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2BD58-405B-4B32-8868-B426845C190A}">
  <dimension ref="A1:O56"/>
  <sheetViews>
    <sheetView topLeftCell="I1" workbookViewId="0">
      <selection activeCell="R1" sqref="R1"/>
    </sheetView>
  </sheetViews>
  <sheetFormatPr defaultRowHeight="14.4" x14ac:dyDescent="0.3"/>
  <cols>
    <col min="1" max="1" width="19.109375" bestFit="1" customWidth="1"/>
    <col min="9" max="9" width="19.109375" bestFit="1" customWidth="1"/>
    <col min="10" max="15" width="8.88671875" style="1"/>
  </cols>
  <sheetData>
    <row r="1" spans="1:15" x14ac:dyDescent="0.3">
      <c r="A1" t="s">
        <v>23180</v>
      </c>
      <c r="I1" t="s">
        <v>23181</v>
      </c>
    </row>
    <row r="2" spans="1:15" x14ac:dyDescent="0.3">
      <c r="A2" s="5" t="s">
        <v>4</v>
      </c>
      <c r="B2" s="6" t="s">
        <v>23172</v>
      </c>
      <c r="C2" s="6" t="s">
        <v>23173</v>
      </c>
      <c r="D2" s="6" t="s">
        <v>23174</v>
      </c>
      <c r="E2" s="6" t="s">
        <v>23175</v>
      </c>
      <c r="F2" s="6" t="s">
        <v>23176</v>
      </c>
      <c r="G2" s="6" t="s">
        <v>346</v>
      </c>
      <c r="I2" s="5" t="s">
        <v>4</v>
      </c>
      <c r="J2" s="6" t="s">
        <v>23172</v>
      </c>
      <c r="K2" s="6" t="s">
        <v>23173</v>
      </c>
      <c r="L2" s="6" t="s">
        <v>23174</v>
      </c>
      <c r="M2" s="6" t="s">
        <v>23175</v>
      </c>
      <c r="N2" s="6" t="s">
        <v>23176</v>
      </c>
      <c r="O2" s="6" t="s">
        <v>346</v>
      </c>
    </row>
    <row r="3" spans="1:15" x14ac:dyDescent="0.3">
      <c r="A3" t="s">
        <v>20</v>
      </c>
      <c r="B3" s="1">
        <f>COUNTIFS(Results!$Y:$Y,"&gt;=700",Results!$E:$E,$A3)</f>
        <v>1</v>
      </c>
      <c r="C3" s="1">
        <f>COUNTIFS(Results!$Y:$Y,"&gt;=600",Results!$E:$E,$A3)-B3</f>
        <v>2</v>
      </c>
      <c r="D3" s="1">
        <f>COUNTIFS(Results!$Y:$Y,"&gt;=500",Results!$E:$E,$A3)-C3-B3</f>
        <v>3</v>
      </c>
      <c r="E3" s="1">
        <f>COUNTIFS(Results!$Y:$Y,"&gt;=400",Results!$E:$E,$A3)-D3-C3-B3</f>
        <v>13</v>
      </c>
      <c r="F3" s="1">
        <f>COUNTIFS(Results!$Y:$Y,"&gt;=0",Results!$E:$E,$A3)-E3-D3-C3-B3</f>
        <v>10</v>
      </c>
      <c r="G3" s="1">
        <f>SUM(B3:F3)</f>
        <v>29</v>
      </c>
      <c r="I3" t="s">
        <v>25652</v>
      </c>
      <c r="J3" s="1">
        <v>0</v>
      </c>
      <c r="K3" s="1">
        <v>0</v>
      </c>
      <c r="L3" s="1">
        <v>2</v>
      </c>
      <c r="M3" s="1">
        <v>1</v>
      </c>
      <c r="N3" s="1">
        <v>8</v>
      </c>
      <c r="O3" s="1">
        <v>11</v>
      </c>
    </row>
    <row r="4" spans="1:15" x14ac:dyDescent="0.3">
      <c r="A4" t="s">
        <v>121</v>
      </c>
      <c r="B4" s="1">
        <f>COUNTIFS(Results!$Y:$Y,"&gt;=700",Results!$E:$E,$A4)</f>
        <v>4</v>
      </c>
      <c r="C4" s="1">
        <f>COUNTIFS(Results!$Y:$Y,"&gt;=600",Results!$E:$E,$A4)-B4</f>
        <v>8</v>
      </c>
      <c r="D4" s="1">
        <f>COUNTIFS(Results!$Y:$Y,"&gt;=500",Results!$E:$E,$A4)-C4-B4</f>
        <v>9</v>
      </c>
      <c r="E4" s="1">
        <f>COUNTIFS(Results!$Y:$Y,"&gt;=400",Results!$E:$E,$A4)-D4-C4-B4</f>
        <v>15</v>
      </c>
      <c r="F4" s="1">
        <f>COUNTIFS(Results!$Y:$Y,"&gt;=0",Results!$E:$E,$A4)-E4-D4-C4-B4</f>
        <v>13</v>
      </c>
      <c r="G4" s="1">
        <f t="shared" ref="G4:G27" si="0">SUM(B4:F4)</f>
        <v>49</v>
      </c>
      <c r="I4" t="s">
        <v>25651</v>
      </c>
      <c r="J4" s="1">
        <v>1</v>
      </c>
      <c r="K4" s="1">
        <v>0</v>
      </c>
      <c r="L4" s="1">
        <v>7</v>
      </c>
      <c r="M4" s="1">
        <v>10</v>
      </c>
      <c r="N4" s="1">
        <v>3</v>
      </c>
      <c r="O4" s="1">
        <v>21</v>
      </c>
    </row>
    <row r="5" spans="1:15" x14ac:dyDescent="0.3">
      <c r="A5" t="s">
        <v>73</v>
      </c>
      <c r="B5" s="1">
        <f>COUNTIFS(Results!$Y:$Y,"&gt;=700",Results!$E:$E,$A5)</f>
        <v>3</v>
      </c>
      <c r="C5" s="1">
        <f>COUNTIFS(Results!$Y:$Y,"&gt;=600",Results!$E:$E,$A5)-B5</f>
        <v>4</v>
      </c>
      <c r="D5" s="1">
        <f>COUNTIFS(Results!$Y:$Y,"&gt;=500",Results!$E:$E,$A5)-C5-B5</f>
        <v>4</v>
      </c>
      <c r="E5" s="1">
        <f>COUNTIFS(Results!$Y:$Y,"&gt;=400",Results!$E:$E,$A5)-D5-C5-B5</f>
        <v>20</v>
      </c>
      <c r="F5" s="1">
        <f>COUNTIFS(Results!$Y:$Y,"&gt;=0",Results!$E:$E,$A5)-E5-D5-C5-B5</f>
        <v>9</v>
      </c>
      <c r="G5" s="1">
        <f t="shared" si="0"/>
        <v>40</v>
      </c>
      <c r="I5" t="s">
        <v>30</v>
      </c>
      <c r="J5" s="1">
        <v>1</v>
      </c>
      <c r="K5" s="1">
        <v>1</v>
      </c>
      <c r="L5" s="1">
        <v>2</v>
      </c>
      <c r="M5" s="1">
        <v>8</v>
      </c>
      <c r="N5" s="1">
        <v>11</v>
      </c>
      <c r="O5" s="1">
        <v>23</v>
      </c>
    </row>
    <row r="6" spans="1:15" x14ac:dyDescent="0.3">
      <c r="A6" t="s">
        <v>181</v>
      </c>
      <c r="B6" s="1">
        <f>COUNTIFS(Results!$Y:$Y,"&gt;=700",Results!$E:$E,$A6)</f>
        <v>1</v>
      </c>
      <c r="C6" s="1">
        <f>COUNTIFS(Results!$Y:$Y,"&gt;=600",Results!$E:$E,$A6)-B6</f>
        <v>3</v>
      </c>
      <c r="D6" s="1">
        <f>COUNTIFS(Results!$Y:$Y,"&gt;=500",Results!$E:$E,$A6)-C6-B6</f>
        <v>5</v>
      </c>
      <c r="E6" s="1">
        <f>COUNTIFS(Results!$Y:$Y,"&gt;=400",Results!$E:$E,$A6)-D6-C6-B6</f>
        <v>10</v>
      </c>
      <c r="F6" s="1">
        <f>COUNTIFS(Results!$Y:$Y,"&gt;=0",Results!$E:$E,$A6)-E6-D6-C6-B6</f>
        <v>6</v>
      </c>
      <c r="G6" s="1">
        <f t="shared" si="0"/>
        <v>25</v>
      </c>
      <c r="I6" t="s">
        <v>181</v>
      </c>
      <c r="J6" s="1">
        <v>1</v>
      </c>
      <c r="K6" s="1">
        <v>3</v>
      </c>
      <c r="L6" s="1">
        <v>5</v>
      </c>
      <c r="M6" s="1">
        <v>10</v>
      </c>
      <c r="N6" s="1">
        <v>6</v>
      </c>
      <c r="O6" s="1">
        <v>25</v>
      </c>
    </row>
    <row r="7" spans="1:15" x14ac:dyDescent="0.3">
      <c r="A7" t="s">
        <v>7</v>
      </c>
      <c r="B7" s="1">
        <f>COUNTIFS(Results!$Y:$Y,"&gt;=700",Results!$E:$E,$A7)</f>
        <v>0</v>
      </c>
      <c r="C7" s="1">
        <f>COUNTIFS(Results!$Y:$Y,"&gt;=600",Results!$E:$E,$A7)-B7</f>
        <v>0</v>
      </c>
      <c r="D7" s="1">
        <f>COUNTIFS(Results!$Y:$Y,"&gt;=500",Results!$E:$E,$A7)-C7-B7</f>
        <v>6</v>
      </c>
      <c r="E7" s="1">
        <f>COUNTIFS(Results!$Y:$Y,"&gt;=400",Results!$E:$E,$A7)-D7-C7-B7</f>
        <v>16</v>
      </c>
      <c r="F7" s="1">
        <f>COUNTIFS(Results!$Y:$Y,"&gt;=0",Results!$E:$E,$A7)-E7-D7-C7-B7</f>
        <v>13</v>
      </c>
      <c r="G7" s="1">
        <f t="shared" si="0"/>
        <v>35</v>
      </c>
      <c r="I7" t="s">
        <v>77</v>
      </c>
      <c r="J7" s="1">
        <v>0</v>
      </c>
      <c r="K7" s="1">
        <v>2</v>
      </c>
      <c r="L7" s="1">
        <v>3</v>
      </c>
      <c r="M7" s="1">
        <v>14</v>
      </c>
      <c r="N7" s="1">
        <v>6</v>
      </c>
      <c r="O7" s="1">
        <v>25</v>
      </c>
    </row>
    <row r="8" spans="1:15" x14ac:dyDescent="0.3">
      <c r="A8" t="s">
        <v>56</v>
      </c>
      <c r="B8" s="1">
        <f>COUNTIFS(Results!$Y:$Y,"&gt;=700",Results!$E:$E,$A8)</f>
        <v>2</v>
      </c>
      <c r="C8" s="1">
        <f>COUNTIFS(Results!$Y:$Y,"&gt;=600",Results!$E:$E,$A8)-B8</f>
        <v>1</v>
      </c>
      <c r="D8" s="1">
        <f>COUNTIFS(Results!$Y:$Y,"&gt;=500",Results!$E:$E,$A8)-C8-B8</f>
        <v>2</v>
      </c>
      <c r="E8" s="1">
        <f>COUNTIFS(Results!$Y:$Y,"&gt;=400",Results!$E:$E,$A8)-D8-C8-B8</f>
        <v>18</v>
      </c>
      <c r="F8" s="1">
        <f>COUNTIFS(Results!$Y:$Y,"&gt;=0",Results!$E:$E,$A8)-E8-D8-C8-B8</f>
        <v>6</v>
      </c>
      <c r="G8" s="1">
        <f t="shared" si="0"/>
        <v>29</v>
      </c>
      <c r="I8" t="s">
        <v>138</v>
      </c>
      <c r="J8" s="1">
        <v>0</v>
      </c>
      <c r="K8" s="1">
        <v>2</v>
      </c>
      <c r="L8" s="1">
        <v>3</v>
      </c>
      <c r="M8" s="1">
        <v>10</v>
      </c>
      <c r="N8" s="1">
        <v>12</v>
      </c>
      <c r="O8" s="1">
        <v>27</v>
      </c>
    </row>
    <row r="9" spans="1:15" x14ac:dyDescent="0.3">
      <c r="A9" t="s">
        <v>27</v>
      </c>
      <c r="B9" s="1">
        <f>COUNTIFS(Results!$Y:$Y,"&gt;=700",Results!$E:$E,$A9)</f>
        <v>1</v>
      </c>
      <c r="C9" s="1">
        <f>COUNTIFS(Results!$Y:$Y,"&gt;=600",Results!$E:$E,$A9)-B9</f>
        <v>1</v>
      </c>
      <c r="D9" s="1">
        <f>COUNTIFS(Results!$Y:$Y,"&gt;=500",Results!$E:$E,$A9)-C9-B9</f>
        <v>8</v>
      </c>
      <c r="E9" s="1">
        <f>COUNTIFS(Results!$Y:$Y,"&gt;=400",Results!$E:$E,$A9)-D9-C9-B9</f>
        <v>15</v>
      </c>
      <c r="F9" s="1">
        <f>COUNTIFS(Results!$Y:$Y,"&gt;=0",Results!$E:$E,$A9)-E9-D9-C9-B9</f>
        <v>26</v>
      </c>
      <c r="G9" s="1">
        <f t="shared" si="0"/>
        <v>51</v>
      </c>
      <c r="I9" t="s">
        <v>20</v>
      </c>
      <c r="J9" s="1">
        <v>1</v>
      </c>
      <c r="K9" s="1">
        <v>2</v>
      </c>
      <c r="L9" s="1">
        <v>3</v>
      </c>
      <c r="M9" s="1">
        <v>13</v>
      </c>
      <c r="N9" s="1">
        <v>10</v>
      </c>
      <c r="O9" s="1">
        <v>29</v>
      </c>
    </row>
    <row r="10" spans="1:15" x14ac:dyDescent="0.3">
      <c r="A10" t="s">
        <v>30</v>
      </c>
      <c r="B10" s="1">
        <f>COUNTIFS(Results!$Y:$Y,"&gt;=700",Results!$E:$E,$A10)</f>
        <v>1</v>
      </c>
      <c r="C10" s="1">
        <f>COUNTIFS(Results!$Y:$Y,"&gt;=600",Results!$E:$E,$A10)-B10</f>
        <v>1</v>
      </c>
      <c r="D10" s="1">
        <f>COUNTIFS(Results!$Y:$Y,"&gt;=500",Results!$E:$E,$A10)-C10-B10</f>
        <v>2</v>
      </c>
      <c r="E10" s="1">
        <f>COUNTIFS(Results!$Y:$Y,"&gt;=400",Results!$E:$E,$A10)-D10-C10-B10</f>
        <v>8</v>
      </c>
      <c r="F10" s="1">
        <f>COUNTIFS(Results!$Y:$Y,"&gt;=0",Results!$E:$E,$A10)-E10-D10-C10-B10</f>
        <v>11</v>
      </c>
      <c r="G10" s="1">
        <f t="shared" si="0"/>
        <v>23</v>
      </c>
      <c r="I10" t="s">
        <v>56</v>
      </c>
      <c r="J10" s="1">
        <v>2</v>
      </c>
      <c r="K10" s="1">
        <v>1</v>
      </c>
      <c r="L10" s="1">
        <v>2</v>
      </c>
      <c r="M10" s="1">
        <v>18</v>
      </c>
      <c r="N10" s="1">
        <v>6</v>
      </c>
      <c r="O10" s="1">
        <v>29</v>
      </c>
    </row>
    <row r="11" spans="1:15" x14ac:dyDescent="0.3">
      <c r="A11" t="s">
        <v>25652</v>
      </c>
      <c r="B11" s="1">
        <f>COUNTIFS(Results!$Y:$Y,"&gt;=700",Results!$E:$E,$A11)</f>
        <v>0</v>
      </c>
      <c r="C11" s="1">
        <f>COUNTIFS(Results!$Y:$Y,"&gt;=600",Results!$E:$E,$A11)-B11</f>
        <v>0</v>
      </c>
      <c r="D11" s="1">
        <f>COUNTIFS(Results!$Y:$Y,"&gt;=500",Results!$E:$E,$A11)-C11-B11</f>
        <v>2</v>
      </c>
      <c r="E11" s="1">
        <f>COUNTIFS(Results!$Y:$Y,"&gt;=400",Results!$E:$E,$A11)-D11-C11-B11</f>
        <v>1</v>
      </c>
      <c r="F11" s="1">
        <f>COUNTIFS(Results!$Y:$Y,"&gt;=0",Results!$E:$E,$A11)-E11-D11-C11-B11</f>
        <v>8</v>
      </c>
      <c r="G11" s="1">
        <f t="shared" si="0"/>
        <v>11</v>
      </c>
      <c r="I11" t="s">
        <v>7</v>
      </c>
      <c r="J11" s="1">
        <v>0</v>
      </c>
      <c r="K11" s="1">
        <v>0</v>
      </c>
      <c r="L11" s="1">
        <v>6</v>
      </c>
      <c r="M11" s="1">
        <v>16</v>
      </c>
      <c r="N11" s="1">
        <v>13</v>
      </c>
      <c r="O11" s="1">
        <v>35</v>
      </c>
    </row>
    <row r="12" spans="1:15" x14ac:dyDescent="0.3">
      <c r="A12" t="s">
        <v>45</v>
      </c>
      <c r="B12" s="1">
        <f>COUNTIFS(Results!$Y:$Y,"&gt;=700",Results!$E:$E,$A12)</f>
        <v>1</v>
      </c>
      <c r="C12" s="1">
        <f>COUNTIFS(Results!$Y:$Y,"&gt;=600",Results!$E:$E,$A12)-B12</f>
        <v>0</v>
      </c>
      <c r="D12" s="1">
        <f>COUNTIFS(Results!$Y:$Y,"&gt;=500",Results!$E:$E,$A12)-C12-B12</f>
        <v>7</v>
      </c>
      <c r="E12" s="1">
        <f>COUNTIFS(Results!$Y:$Y,"&gt;=400",Results!$E:$E,$A12)-D12-C12-B12</f>
        <v>21</v>
      </c>
      <c r="F12" s="1">
        <f>COUNTIFS(Results!$Y:$Y,"&gt;=0",Results!$E:$E,$A12)-E12-D12-C12-B12</f>
        <v>18</v>
      </c>
      <c r="G12" s="1">
        <f t="shared" si="0"/>
        <v>47</v>
      </c>
      <c r="I12" t="s">
        <v>98</v>
      </c>
      <c r="J12" s="1">
        <v>2</v>
      </c>
      <c r="K12" s="1">
        <v>3</v>
      </c>
      <c r="L12" s="1">
        <v>3</v>
      </c>
      <c r="M12" s="1">
        <v>16</v>
      </c>
      <c r="N12" s="1">
        <v>12</v>
      </c>
      <c r="O12" s="1">
        <v>36</v>
      </c>
    </row>
    <row r="13" spans="1:15" x14ac:dyDescent="0.3">
      <c r="A13" t="s">
        <v>25651</v>
      </c>
      <c r="B13" s="1">
        <f>COUNTIFS(Results!$Y:$Y,"&gt;=700",Results!$E:$E,$A13)</f>
        <v>1</v>
      </c>
      <c r="C13" s="1">
        <f>COUNTIFS(Results!$Y:$Y,"&gt;=600",Results!$E:$E,$A13)-B13</f>
        <v>0</v>
      </c>
      <c r="D13" s="1">
        <f>COUNTIFS(Results!$Y:$Y,"&gt;=500",Results!$E:$E,$A13)-C13-B13</f>
        <v>7</v>
      </c>
      <c r="E13" s="1">
        <f>COUNTIFS(Results!$Y:$Y,"&gt;=400",Results!$E:$E,$A13)-D13-C13-B13</f>
        <v>10</v>
      </c>
      <c r="F13" s="1">
        <f>COUNTIFS(Results!$Y:$Y,"&gt;=0",Results!$E:$E,$A13)-E13-D13-C13-B13</f>
        <v>3</v>
      </c>
      <c r="G13" s="1">
        <f t="shared" si="0"/>
        <v>21</v>
      </c>
      <c r="I13" t="s">
        <v>73</v>
      </c>
      <c r="J13" s="1">
        <v>3</v>
      </c>
      <c r="K13" s="1">
        <v>4</v>
      </c>
      <c r="L13" s="1">
        <v>4</v>
      </c>
      <c r="M13" s="1">
        <v>20</v>
      </c>
      <c r="N13" s="1">
        <v>9</v>
      </c>
      <c r="O13" s="1">
        <v>40</v>
      </c>
    </row>
    <row r="14" spans="1:15" x14ac:dyDescent="0.3">
      <c r="A14" t="s">
        <v>77</v>
      </c>
      <c r="B14" s="1">
        <f>COUNTIFS(Results!$Y:$Y,"&gt;=700",Results!$E:$E,$A14)</f>
        <v>0</v>
      </c>
      <c r="C14" s="1">
        <f>COUNTIFS(Results!$Y:$Y,"&gt;=600",Results!$E:$E,$A14)-B14</f>
        <v>2</v>
      </c>
      <c r="D14" s="1">
        <f>COUNTIFS(Results!$Y:$Y,"&gt;=500",Results!$E:$E,$A14)-C14-B14</f>
        <v>3</v>
      </c>
      <c r="E14" s="1">
        <f>COUNTIFS(Results!$Y:$Y,"&gt;=400",Results!$E:$E,$A14)-D14-C14-B14</f>
        <v>14</v>
      </c>
      <c r="F14" s="1">
        <f>COUNTIFS(Results!$Y:$Y,"&gt;=0",Results!$E:$E,$A14)-E14-D14-C14-B14</f>
        <v>6</v>
      </c>
      <c r="G14" s="1">
        <f t="shared" si="0"/>
        <v>25</v>
      </c>
      <c r="I14" t="s">
        <v>103</v>
      </c>
      <c r="J14" s="1">
        <v>1</v>
      </c>
      <c r="K14" s="1">
        <v>3</v>
      </c>
      <c r="L14" s="1">
        <v>5</v>
      </c>
      <c r="M14" s="1">
        <v>23</v>
      </c>
      <c r="N14" s="1">
        <v>9</v>
      </c>
      <c r="O14" s="1">
        <v>41</v>
      </c>
    </row>
    <row r="15" spans="1:15" x14ac:dyDescent="0.3">
      <c r="A15" t="s">
        <v>103</v>
      </c>
      <c r="B15" s="1">
        <f>COUNTIFS(Results!$Y:$Y,"&gt;=700",Results!$E:$E,$A15)</f>
        <v>1</v>
      </c>
      <c r="C15" s="1">
        <f>COUNTIFS(Results!$Y:$Y,"&gt;=600",Results!$E:$E,$A15)-B15</f>
        <v>3</v>
      </c>
      <c r="D15" s="1">
        <f>COUNTIFS(Results!$Y:$Y,"&gt;=500",Results!$E:$E,$A15)-C15-B15</f>
        <v>5</v>
      </c>
      <c r="E15" s="1">
        <f>COUNTIFS(Results!$Y:$Y,"&gt;=400",Results!$E:$E,$A15)-D15-C15-B15</f>
        <v>23</v>
      </c>
      <c r="F15" s="1">
        <f>COUNTIFS(Results!$Y:$Y,"&gt;=0",Results!$E:$E,$A15)-E15-D15-C15-B15</f>
        <v>9</v>
      </c>
      <c r="G15" s="1">
        <f t="shared" si="0"/>
        <v>41</v>
      </c>
      <c r="I15" t="s">
        <v>87</v>
      </c>
      <c r="J15" s="1">
        <v>0</v>
      </c>
      <c r="K15" s="1">
        <v>2</v>
      </c>
      <c r="L15" s="1">
        <v>5</v>
      </c>
      <c r="M15" s="1">
        <v>20</v>
      </c>
      <c r="N15" s="1">
        <v>14</v>
      </c>
      <c r="O15" s="1">
        <v>41</v>
      </c>
    </row>
    <row r="16" spans="1:15" x14ac:dyDescent="0.3">
      <c r="A16" t="s">
        <v>479</v>
      </c>
      <c r="B16" s="1">
        <f>COUNTIFS(Results!$Y:$Y,"&gt;=700",Results!$E:$E,$A16)</f>
        <v>0</v>
      </c>
      <c r="C16" s="1">
        <f>COUNTIFS(Results!$Y:$Y,"&gt;=600",Results!$E:$E,$A16)-B16</f>
        <v>6</v>
      </c>
      <c r="D16" s="1">
        <f>COUNTIFS(Results!$Y:$Y,"&gt;=500",Results!$E:$E,$A16)-C16-B16</f>
        <v>4</v>
      </c>
      <c r="E16" s="1">
        <f>COUNTIFS(Results!$Y:$Y,"&gt;=400",Results!$E:$E,$A16)-D16-C16-B16</f>
        <v>31</v>
      </c>
      <c r="F16" s="1">
        <f>COUNTIFS(Results!$Y:$Y,"&gt;=0",Results!$E:$E,$A16)-E16-D16-C16-B16</f>
        <v>9</v>
      </c>
      <c r="G16" s="1">
        <f t="shared" si="0"/>
        <v>50</v>
      </c>
      <c r="I16" t="s">
        <v>45</v>
      </c>
      <c r="J16" s="1">
        <v>1</v>
      </c>
      <c r="K16" s="1">
        <v>0</v>
      </c>
      <c r="L16" s="1">
        <v>7</v>
      </c>
      <c r="M16" s="1">
        <v>21</v>
      </c>
      <c r="N16" s="1">
        <v>18</v>
      </c>
      <c r="O16" s="1">
        <v>47</v>
      </c>
    </row>
    <row r="17" spans="1:15" x14ac:dyDescent="0.3">
      <c r="A17" t="s">
        <v>146</v>
      </c>
      <c r="B17" s="1">
        <f>COUNTIFS(Results!$Y:$Y,"&gt;=700",Results!$E:$E,$A17)</f>
        <v>0</v>
      </c>
      <c r="C17" s="1">
        <f>COUNTIFS(Results!$Y:$Y,"&gt;=600",Results!$E:$E,$A17)-B17</f>
        <v>3</v>
      </c>
      <c r="D17" s="1">
        <f>COUNTIFS(Results!$Y:$Y,"&gt;=500",Results!$E:$E,$A17)-C17-B17</f>
        <v>3</v>
      </c>
      <c r="E17" s="1">
        <f>COUNTIFS(Results!$Y:$Y,"&gt;=400",Results!$E:$E,$A17)-D17-C17-B17</f>
        <v>34</v>
      </c>
      <c r="F17" s="1">
        <f>COUNTIFS(Results!$Y:$Y,"&gt;=0",Results!$E:$E,$A17)-E17-D17-C17-B17</f>
        <v>28</v>
      </c>
      <c r="G17" s="1">
        <f t="shared" si="0"/>
        <v>68</v>
      </c>
      <c r="I17" t="s">
        <v>121</v>
      </c>
      <c r="J17" s="1">
        <v>4</v>
      </c>
      <c r="K17" s="1">
        <v>8</v>
      </c>
      <c r="L17" s="1">
        <v>9</v>
      </c>
      <c r="M17" s="1">
        <v>15</v>
      </c>
      <c r="N17" s="1">
        <v>13</v>
      </c>
      <c r="O17" s="1">
        <v>49</v>
      </c>
    </row>
    <row r="18" spans="1:15" x14ac:dyDescent="0.3">
      <c r="A18" t="s">
        <v>83</v>
      </c>
      <c r="B18" s="1">
        <f>COUNTIFS(Results!$Y:$Y,"&gt;=700",Results!$E:$E,$A18)</f>
        <v>2</v>
      </c>
      <c r="C18" s="1">
        <f>COUNTIFS(Results!$Y:$Y,"&gt;=600",Results!$E:$E,$A18)-B18</f>
        <v>3</v>
      </c>
      <c r="D18" s="1">
        <f>COUNTIFS(Results!$Y:$Y,"&gt;=500",Results!$E:$E,$A18)-C18-B18</f>
        <v>13</v>
      </c>
      <c r="E18" s="1">
        <f>COUNTIFS(Results!$Y:$Y,"&gt;=400",Results!$E:$E,$A18)-D18-C18-B18</f>
        <v>29</v>
      </c>
      <c r="F18" s="1">
        <f>COUNTIFS(Results!$Y:$Y,"&gt;=0",Results!$E:$E,$A18)-E18-D18-C18-B18</f>
        <v>14</v>
      </c>
      <c r="G18" s="1">
        <f t="shared" si="0"/>
        <v>61</v>
      </c>
      <c r="I18" t="s">
        <v>479</v>
      </c>
      <c r="J18" s="1">
        <v>0</v>
      </c>
      <c r="K18" s="1">
        <v>6</v>
      </c>
      <c r="L18" s="1">
        <v>4</v>
      </c>
      <c r="M18" s="1">
        <v>31</v>
      </c>
      <c r="N18" s="1">
        <v>9</v>
      </c>
      <c r="O18" s="1">
        <v>50</v>
      </c>
    </row>
    <row r="19" spans="1:15" x14ac:dyDescent="0.3">
      <c r="A19" t="s">
        <v>98</v>
      </c>
      <c r="B19" s="1">
        <f>COUNTIFS(Results!$Y:$Y,"&gt;=700",Results!$E:$E,$A19)</f>
        <v>2</v>
      </c>
      <c r="C19" s="1">
        <f>COUNTIFS(Results!$Y:$Y,"&gt;=600",Results!$E:$E,$A19)-B19</f>
        <v>3</v>
      </c>
      <c r="D19" s="1">
        <f>COUNTIFS(Results!$Y:$Y,"&gt;=500",Results!$E:$E,$A19)-C19-B19</f>
        <v>3</v>
      </c>
      <c r="E19" s="1">
        <f>COUNTIFS(Results!$Y:$Y,"&gt;=400",Results!$E:$E,$A19)-D19-C19-B19</f>
        <v>16</v>
      </c>
      <c r="F19" s="1">
        <f>COUNTIFS(Results!$Y:$Y,"&gt;=0",Results!$E:$E,$A19)-E19-D19-C19-B19</f>
        <v>12</v>
      </c>
      <c r="G19" s="1">
        <f t="shared" si="0"/>
        <v>36</v>
      </c>
      <c r="I19" t="s">
        <v>27</v>
      </c>
      <c r="J19" s="1">
        <v>1</v>
      </c>
      <c r="K19" s="1">
        <v>1</v>
      </c>
      <c r="L19" s="1">
        <v>8</v>
      </c>
      <c r="M19" s="1">
        <v>15</v>
      </c>
      <c r="N19" s="1">
        <v>26</v>
      </c>
      <c r="O19" s="1">
        <v>51</v>
      </c>
    </row>
    <row r="20" spans="1:15" x14ac:dyDescent="0.3">
      <c r="A20" t="s">
        <v>138</v>
      </c>
      <c r="B20" s="1">
        <f>COUNTIFS(Results!$Y:$Y,"&gt;=700",Results!$E:$E,$A20)</f>
        <v>0</v>
      </c>
      <c r="C20" s="1">
        <f>COUNTIFS(Results!$Y:$Y,"&gt;=600",Results!$E:$E,$A20)-B20</f>
        <v>2</v>
      </c>
      <c r="D20" s="1">
        <f>COUNTIFS(Results!$Y:$Y,"&gt;=500",Results!$E:$E,$A20)-C20-B20</f>
        <v>3</v>
      </c>
      <c r="E20" s="1">
        <f>COUNTIFS(Results!$Y:$Y,"&gt;=400",Results!$E:$E,$A20)-D20-C20-B20</f>
        <v>10</v>
      </c>
      <c r="F20" s="1">
        <f>COUNTIFS(Results!$Y:$Y,"&gt;=0",Results!$E:$E,$A20)-E20-D20-C20-B20</f>
        <v>12</v>
      </c>
      <c r="G20" s="1">
        <f t="shared" si="0"/>
        <v>27</v>
      </c>
      <c r="I20" t="s">
        <v>42</v>
      </c>
      <c r="J20" s="1">
        <v>0</v>
      </c>
      <c r="K20" s="1">
        <v>3</v>
      </c>
      <c r="L20" s="1">
        <v>6</v>
      </c>
      <c r="M20" s="1">
        <v>24</v>
      </c>
      <c r="N20" s="1">
        <v>18</v>
      </c>
      <c r="O20" s="1">
        <v>51</v>
      </c>
    </row>
    <row r="21" spans="1:15" x14ac:dyDescent="0.3">
      <c r="A21" t="s">
        <v>39</v>
      </c>
      <c r="B21" s="1">
        <f>COUNTIFS(Results!$Y:$Y,"&gt;=700",Results!$E:$E,$A21)</f>
        <v>0</v>
      </c>
      <c r="C21" s="1">
        <f>COUNTIFS(Results!$Y:$Y,"&gt;=600",Results!$E:$E,$A21)-B21</f>
        <v>3</v>
      </c>
      <c r="D21" s="1">
        <f>COUNTIFS(Results!$Y:$Y,"&gt;=500",Results!$E:$E,$A21)-C21-B21</f>
        <v>10</v>
      </c>
      <c r="E21" s="1">
        <f>COUNTIFS(Results!$Y:$Y,"&gt;=400",Results!$E:$E,$A21)-D21-C21-B21</f>
        <v>26</v>
      </c>
      <c r="F21" s="1">
        <f>COUNTIFS(Results!$Y:$Y,"&gt;=0",Results!$E:$E,$A21)-E21-D21-C21-B21</f>
        <v>21</v>
      </c>
      <c r="G21" s="1">
        <f t="shared" si="0"/>
        <v>60</v>
      </c>
      <c r="I21" t="s">
        <v>39</v>
      </c>
      <c r="J21" s="1">
        <v>0</v>
      </c>
      <c r="K21" s="1">
        <v>3</v>
      </c>
      <c r="L21" s="1">
        <v>10</v>
      </c>
      <c r="M21" s="1">
        <v>26</v>
      </c>
      <c r="N21" s="1">
        <v>21</v>
      </c>
      <c r="O21" s="1">
        <v>60</v>
      </c>
    </row>
    <row r="22" spans="1:15" x14ac:dyDescent="0.3">
      <c r="A22" t="s">
        <v>22</v>
      </c>
      <c r="B22" s="1">
        <f>COUNTIFS(Results!$Y:$Y,"&gt;=700",Results!$E:$E,$A22)</f>
        <v>1</v>
      </c>
      <c r="C22" s="1">
        <f>COUNTIFS(Results!$Y:$Y,"&gt;=600",Results!$E:$E,$A22)-B22</f>
        <v>2</v>
      </c>
      <c r="D22" s="1">
        <f>COUNTIFS(Results!$Y:$Y,"&gt;=500",Results!$E:$E,$A22)-C22-B22</f>
        <v>13</v>
      </c>
      <c r="E22" s="1">
        <f>COUNTIFS(Results!$Y:$Y,"&gt;=400",Results!$E:$E,$A22)-D22-C22-B22</f>
        <v>34</v>
      </c>
      <c r="F22" s="1">
        <f>COUNTIFS(Results!$Y:$Y,"&gt;=0",Results!$E:$E,$A22)-E22-D22-C22-B22</f>
        <v>22</v>
      </c>
      <c r="G22" s="1">
        <f t="shared" si="0"/>
        <v>72</v>
      </c>
      <c r="I22" t="s">
        <v>83</v>
      </c>
      <c r="J22" s="1">
        <v>2</v>
      </c>
      <c r="K22" s="1">
        <v>3</v>
      </c>
      <c r="L22" s="1">
        <v>13</v>
      </c>
      <c r="M22" s="1">
        <v>29</v>
      </c>
      <c r="N22" s="1">
        <v>14</v>
      </c>
      <c r="O22" s="1">
        <v>61</v>
      </c>
    </row>
    <row r="23" spans="1:15" x14ac:dyDescent="0.3">
      <c r="A23" t="s">
        <v>17</v>
      </c>
      <c r="B23" s="1">
        <f>COUNTIFS(Results!$Y:$Y,"&gt;=700",Results!$E:$E,$A23)</f>
        <v>1</v>
      </c>
      <c r="C23" s="1">
        <f>COUNTIFS(Results!$Y:$Y,"&gt;=600",Results!$E:$E,$A23)-B23</f>
        <v>3</v>
      </c>
      <c r="D23" s="1">
        <f>COUNTIFS(Results!$Y:$Y,"&gt;=500",Results!$E:$E,$A23)-C23-B23</f>
        <v>6</v>
      </c>
      <c r="E23" s="1">
        <f>COUNTIFS(Results!$Y:$Y,"&gt;=400",Results!$E:$E,$A23)-D23-C23-B23</f>
        <v>33</v>
      </c>
      <c r="F23" s="1">
        <f>COUNTIFS(Results!$Y:$Y,"&gt;=0",Results!$E:$E,$A23)-E23-D23-C23-B23</f>
        <v>30</v>
      </c>
      <c r="G23" s="1">
        <f t="shared" si="0"/>
        <v>73</v>
      </c>
      <c r="I23" t="s">
        <v>146</v>
      </c>
      <c r="J23" s="1">
        <v>0</v>
      </c>
      <c r="K23" s="1">
        <v>3</v>
      </c>
      <c r="L23" s="1">
        <v>3</v>
      </c>
      <c r="M23" s="1">
        <v>34</v>
      </c>
      <c r="N23" s="1">
        <v>28</v>
      </c>
      <c r="O23" s="1">
        <v>68</v>
      </c>
    </row>
    <row r="24" spans="1:15" x14ac:dyDescent="0.3">
      <c r="A24" t="s">
        <v>87</v>
      </c>
      <c r="B24" s="1">
        <f>COUNTIFS(Results!$Y:$Y,"&gt;=700",Results!$E:$E,$A24)</f>
        <v>0</v>
      </c>
      <c r="C24" s="1">
        <f>COUNTIFS(Results!$Y:$Y,"&gt;=600",Results!$E:$E,$A24)-B24</f>
        <v>2</v>
      </c>
      <c r="D24" s="1">
        <f>COUNTIFS(Results!$Y:$Y,"&gt;=500",Results!$E:$E,$A24)-C24-B24</f>
        <v>5</v>
      </c>
      <c r="E24" s="1">
        <f>COUNTIFS(Results!$Y:$Y,"&gt;=400",Results!$E:$E,$A24)-D24-C24-B24</f>
        <v>20</v>
      </c>
      <c r="F24" s="1">
        <f>COUNTIFS(Results!$Y:$Y,"&gt;=0",Results!$E:$E,$A24)-E24-D24-C24-B24</f>
        <v>14</v>
      </c>
      <c r="G24" s="1">
        <f t="shared" si="0"/>
        <v>41</v>
      </c>
      <c r="I24" t="s">
        <v>22</v>
      </c>
      <c r="J24" s="1">
        <v>1</v>
      </c>
      <c r="K24" s="1">
        <v>2</v>
      </c>
      <c r="L24" s="1">
        <v>13</v>
      </c>
      <c r="M24" s="1">
        <v>34</v>
      </c>
      <c r="N24" s="1">
        <v>22</v>
      </c>
      <c r="O24" s="1">
        <v>72</v>
      </c>
    </row>
    <row r="25" spans="1:15" x14ac:dyDescent="0.3">
      <c r="A25" t="s">
        <v>95</v>
      </c>
      <c r="B25" s="1">
        <f>COUNTIFS(Results!$Y:$Y,"&gt;=700",Results!$E:$E,$A25)</f>
        <v>1</v>
      </c>
      <c r="C25" s="1">
        <f>COUNTIFS(Results!$Y:$Y,"&gt;=600",Results!$E:$E,$A25)-B25</f>
        <v>1</v>
      </c>
      <c r="D25" s="1">
        <f>COUNTIFS(Results!$Y:$Y,"&gt;=500",Results!$E:$E,$A25)-C25-B25</f>
        <v>13</v>
      </c>
      <c r="E25" s="1">
        <f>COUNTIFS(Results!$Y:$Y,"&gt;=400",Results!$E:$E,$A25)-D25-C25-B25</f>
        <v>34</v>
      </c>
      <c r="F25" s="1">
        <f>COUNTIFS(Results!$Y:$Y,"&gt;=0",Results!$E:$E,$A25)-E25-D25-C25-B25</f>
        <v>24</v>
      </c>
      <c r="G25" s="1">
        <f t="shared" si="0"/>
        <v>73</v>
      </c>
      <c r="I25" t="s">
        <v>17</v>
      </c>
      <c r="J25" s="1">
        <v>1</v>
      </c>
      <c r="K25" s="1">
        <v>3</v>
      </c>
      <c r="L25" s="1">
        <v>6</v>
      </c>
      <c r="M25" s="1">
        <v>33</v>
      </c>
      <c r="N25" s="1">
        <v>30</v>
      </c>
      <c r="O25" s="1">
        <v>73</v>
      </c>
    </row>
    <row r="26" spans="1:15" x14ac:dyDescent="0.3">
      <c r="A26" t="s">
        <v>49</v>
      </c>
      <c r="B26" s="1">
        <f>COUNTIFS(Results!$Y:$Y,"&gt;=700",Results!$E:$E,$A26)</f>
        <v>1</v>
      </c>
      <c r="C26" s="1">
        <f>COUNTIFS(Results!$Y:$Y,"&gt;=600",Results!$E:$E,$A26)-B26</f>
        <v>3</v>
      </c>
      <c r="D26" s="1">
        <f>COUNTIFS(Results!$Y:$Y,"&gt;=500",Results!$E:$E,$A26)-C26-B26</f>
        <v>8</v>
      </c>
      <c r="E26" s="1">
        <f>COUNTIFS(Results!$Y:$Y,"&gt;=400",Results!$E:$E,$A26)-D26-C26-B26</f>
        <v>42</v>
      </c>
      <c r="F26" s="1">
        <f>COUNTIFS(Results!$Y:$Y,"&gt;=0",Results!$E:$E,$A26)-E26-D26-C26-B26</f>
        <v>25</v>
      </c>
      <c r="G26" s="1">
        <f t="shared" si="0"/>
        <v>79</v>
      </c>
      <c r="I26" t="s">
        <v>95</v>
      </c>
      <c r="J26" s="1">
        <v>1</v>
      </c>
      <c r="K26" s="1">
        <v>1</v>
      </c>
      <c r="L26" s="1">
        <v>13</v>
      </c>
      <c r="M26" s="1">
        <v>34</v>
      </c>
      <c r="N26" s="1">
        <v>24</v>
      </c>
      <c r="O26" s="1">
        <v>73</v>
      </c>
    </row>
    <row r="27" spans="1:15" x14ac:dyDescent="0.3">
      <c r="A27" t="s">
        <v>42</v>
      </c>
      <c r="B27" s="1">
        <f>COUNTIFS(Results!$Y:$Y,"&gt;=700",Results!$E:$E,$A27)</f>
        <v>0</v>
      </c>
      <c r="C27" s="1">
        <f>COUNTIFS(Results!$Y:$Y,"&gt;=600",Results!$E:$E,$A27)-B27</f>
        <v>3</v>
      </c>
      <c r="D27" s="1">
        <f>COUNTIFS(Results!$Y:$Y,"&gt;=500",Results!$E:$E,$A27)-C27-B27</f>
        <v>6</v>
      </c>
      <c r="E27" s="1">
        <f>COUNTIFS(Results!$Y:$Y,"&gt;=400",Results!$E:$E,$A27)-D27-C27-B27</f>
        <v>24</v>
      </c>
      <c r="F27" s="1">
        <f>COUNTIFS(Results!$Y:$Y,"&gt;=0",Results!$E:$E,$A27)-E27-D27-C27-B27</f>
        <v>18</v>
      </c>
      <c r="G27" s="1">
        <f t="shared" si="0"/>
        <v>51</v>
      </c>
      <c r="I27" t="s">
        <v>49</v>
      </c>
      <c r="J27" s="1">
        <v>1</v>
      </c>
      <c r="K27" s="1">
        <v>3</v>
      </c>
      <c r="L27" s="1">
        <v>8</v>
      </c>
      <c r="M27" s="1">
        <v>42</v>
      </c>
      <c r="N27" s="1">
        <v>25</v>
      </c>
      <c r="O27" s="1">
        <v>79</v>
      </c>
    </row>
    <row r="28" spans="1:15" x14ac:dyDescent="0.3">
      <c r="B28" s="1">
        <f>SUM(B3:B27)</f>
        <v>24</v>
      </c>
      <c r="C28" s="1">
        <f t="shared" ref="C28:F28" si="1">SUM(C3:C27)</f>
        <v>59</v>
      </c>
      <c r="D28" s="1">
        <f t="shared" si="1"/>
        <v>150</v>
      </c>
      <c r="E28" s="1">
        <f t="shared" si="1"/>
        <v>517</v>
      </c>
      <c r="F28" s="1">
        <f t="shared" si="1"/>
        <v>367</v>
      </c>
      <c r="G28" s="1">
        <f>SUM(B28:F28)</f>
        <v>1117</v>
      </c>
    </row>
    <row r="30" spans="1:15" x14ac:dyDescent="0.3">
      <c r="B30" s="6" t="s">
        <v>23172</v>
      </c>
      <c r="C30" s="6" t="s">
        <v>23173</v>
      </c>
      <c r="D30" s="6" t="s">
        <v>23174</v>
      </c>
      <c r="E30" s="6" t="s">
        <v>23175</v>
      </c>
      <c r="F30" s="6" t="s">
        <v>23176</v>
      </c>
      <c r="G30" s="6" t="s">
        <v>346</v>
      </c>
    </row>
    <row r="31" spans="1:15" x14ac:dyDescent="0.3">
      <c r="A31" t="str">
        <f>A3</f>
        <v>Blades of Khorne</v>
      </c>
      <c r="B31" s="13">
        <f t="shared" ref="B31:B56" si="2">B3/$G31</f>
        <v>3.4482758620689655E-2</v>
      </c>
      <c r="C31" s="13">
        <f t="shared" ref="C31:F31" si="3">C3/$G31</f>
        <v>6.8965517241379309E-2</v>
      </c>
      <c r="D31" s="13">
        <f t="shared" si="3"/>
        <v>0.10344827586206896</v>
      </c>
      <c r="E31" s="13">
        <f t="shared" si="3"/>
        <v>0.44827586206896552</v>
      </c>
      <c r="F31" s="13">
        <f t="shared" si="3"/>
        <v>0.34482758620689657</v>
      </c>
      <c r="G31" s="1">
        <f>G3</f>
        <v>29</v>
      </c>
    </row>
    <row r="32" spans="1:15" x14ac:dyDescent="0.3">
      <c r="A32" t="str">
        <f t="shared" ref="A32:A55" si="4">A4</f>
        <v>Cities of Sigmar</v>
      </c>
      <c r="B32" s="13">
        <f t="shared" si="2"/>
        <v>8.1632653061224483E-2</v>
      </c>
      <c r="C32" s="13">
        <f t="shared" ref="C32:F54" si="5">C4/$G32</f>
        <v>0.16326530612244897</v>
      </c>
      <c r="D32" s="13">
        <f t="shared" si="5"/>
        <v>0.18367346938775511</v>
      </c>
      <c r="E32" s="13">
        <f t="shared" si="5"/>
        <v>0.30612244897959184</v>
      </c>
      <c r="F32" s="13">
        <f t="shared" si="5"/>
        <v>0.26530612244897961</v>
      </c>
      <c r="G32" s="1">
        <f t="shared" ref="G32:G56" si="6">G4</f>
        <v>49</v>
      </c>
    </row>
    <row r="33" spans="1:7" x14ac:dyDescent="0.3">
      <c r="A33" t="str">
        <f t="shared" si="4"/>
        <v>Daughters of Khaine</v>
      </c>
      <c r="B33" s="13">
        <f t="shared" si="2"/>
        <v>7.4999999999999997E-2</v>
      </c>
      <c r="C33" s="13">
        <f t="shared" si="5"/>
        <v>0.1</v>
      </c>
      <c r="D33" s="13">
        <f t="shared" si="5"/>
        <v>0.1</v>
      </c>
      <c r="E33" s="13">
        <f t="shared" si="5"/>
        <v>0.5</v>
      </c>
      <c r="F33" s="13">
        <f t="shared" si="5"/>
        <v>0.22500000000000001</v>
      </c>
      <c r="G33" s="1">
        <f t="shared" si="6"/>
        <v>40</v>
      </c>
    </row>
    <row r="34" spans="1:7" x14ac:dyDescent="0.3">
      <c r="A34" t="str">
        <f t="shared" si="4"/>
        <v>Disciples of Tzeentch</v>
      </c>
      <c r="B34" s="13">
        <f t="shared" si="2"/>
        <v>0.04</v>
      </c>
      <c r="C34" s="13">
        <f t="shared" si="5"/>
        <v>0.12</v>
      </c>
      <c r="D34" s="13">
        <f t="shared" si="5"/>
        <v>0.2</v>
      </c>
      <c r="E34" s="13">
        <f t="shared" si="5"/>
        <v>0.4</v>
      </c>
      <c r="F34" s="13">
        <f t="shared" si="5"/>
        <v>0.24</v>
      </c>
      <c r="G34" s="1">
        <f t="shared" si="6"/>
        <v>25</v>
      </c>
    </row>
    <row r="35" spans="1:7" x14ac:dyDescent="0.3">
      <c r="A35" t="str">
        <f t="shared" si="4"/>
        <v>Flesh-eater Courts</v>
      </c>
      <c r="B35" s="13">
        <f t="shared" si="2"/>
        <v>0</v>
      </c>
      <c r="C35" s="13">
        <f t="shared" si="5"/>
        <v>0</v>
      </c>
      <c r="D35" s="13">
        <f t="shared" si="5"/>
        <v>0.17142857142857143</v>
      </c>
      <c r="E35" s="13">
        <f t="shared" si="5"/>
        <v>0.45714285714285713</v>
      </c>
      <c r="F35" s="13">
        <f t="shared" si="5"/>
        <v>0.37142857142857144</v>
      </c>
      <c r="G35" s="1">
        <f t="shared" si="6"/>
        <v>35</v>
      </c>
    </row>
    <row r="36" spans="1:7" x14ac:dyDescent="0.3">
      <c r="A36" t="str">
        <f t="shared" si="4"/>
        <v>Fyreslayers</v>
      </c>
      <c r="B36" s="13">
        <f t="shared" si="2"/>
        <v>6.8965517241379309E-2</v>
      </c>
      <c r="C36" s="13">
        <f t="shared" si="5"/>
        <v>3.4482758620689655E-2</v>
      </c>
      <c r="D36" s="13">
        <f t="shared" si="5"/>
        <v>6.8965517241379309E-2</v>
      </c>
      <c r="E36" s="13">
        <f t="shared" si="5"/>
        <v>0.62068965517241381</v>
      </c>
      <c r="F36" s="13">
        <f t="shared" si="5"/>
        <v>0.20689655172413793</v>
      </c>
      <c r="G36" s="1">
        <f t="shared" si="6"/>
        <v>29</v>
      </c>
    </row>
    <row r="37" spans="1:7" x14ac:dyDescent="0.3">
      <c r="A37" t="str">
        <f t="shared" si="4"/>
        <v>Gloomspite Gitz</v>
      </c>
      <c r="B37" s="13">
        <f t="shared" si="2"/>
        <v>1.9607843137254902E-2</v>
      </c>
      <c r="C37" s="13">
        <f t="shared" si="5"/>
        <v>1.9607843137254902E-2</v>
      </c>
      <c r="D37" s="13">
        <f t="shared" si="5"/>
        <v>0.15686274509803921</v>
      </c>
      <c r="E37" s="13">
        <f t="shared" si="5"/>
        <v>0.29411764705882354</v>
      </c>
      <c r="F37" s="13">
        <f t="shared" si="5"/>
        <v>0.50980392156862742</v>
      </c>
      <c r="G37" s="1">
        <f t="shared" si="6"/>
        <v>51</v>
      </c>
    </row>
    <row r="38" spans="1:7" x14ac:dyDescent="0.3">
      <c r="A38" t="str">
        <f t="shared" si="4"/>
        <v>Hedonites of Slaanesh</v>
      </c>
      <c r="B38" s="13">
        <f t="shared" si="2"/>
        <v>4.3478260869565216E-2</v>
      </c>
      <c r="C38" s="13">
        <f t="shared" si="5"/>
        <v>4.3478260869565216E-2</v>
      </c>
      <c r="D38" s="13">
        <f t="shared" si="5"/>
        <v>8.6956521739130432E-2</v>
      </c>
      <c r="E38" s="13">
        <f t="shared" si="5"/>
        <v>0.34782608695652173</v>
      </c>
      <c r="F38" s="13">
        <f t="shared" si="5"/>
        <v>0.47826086956521741</v>
      </c>
      <c r="G38" s="1">
        <f t="shared" si="6"/>
        <v>23</v>
      </c>
    </row>
    <row r="39" spans="1:7" x14ac:dyDescent="0.3">
      <c r="A39" t="str">
        <f t="shared" si="4"/>
        <v>Idoneth Deepkin (3e)</v>
      </c>
      <c r="B39" s="13">
        <f t="shared" si="2"/>
        <v>0</v>
      </c>
      <c r="C39" s="13">
        <f t="shared" si="5"/>
        <v>0</v>
      </c>
      <c r="D39" s="13">
        <f t="shared" si="5"/>
        <v>0.18181818181818182</v>
      </c>
      <c r="E39" s="13">
        <f t="shared" si="5"/>
        <v>9.0909090909090912E-2</v>
      </c>
      <c r="F39" s="13">
        <f t="shared" si="5"/>
        <v>0.72727272727272729</v>
      </c>
      <c r="G39" s="1">
        <f t="shared" si="6"/>
        <v>11</v>
      </c>
    </row>
    <row r="40" spans="1:7" x14ac:dyDescent="0.3">
      <c r="A40" t="str">
        <f t="shared" si="4"/>
        <v>Ironjawz</v>
      </c>
      <c r="B40" s="13">
        <f t="shared" si="2"/>
        <v>2.1276595744680851E-2</v>
      </c>
      <c r="C40" s="13">
        <f t="shared" si="5"/>
        <v>0</v>
      </c>
      <c r="D40" s="13">
        <f t="shared" si="5"/>
        <v>0.14893617021276595</v>
      </c>
      <c r="E40" s="13">
        <f t="shared" si="5"/>
        <v>0.44680851063829785</v>
      </c>
      <c r="F40" s="13">
        <f t="shared" si="5"/>
        <v>0.38297872340425532</v>
      </c>
      <c r="G40" s="1">
        <f t="shared" si="6"/>
        <v>47</v>
      </c>
    </row>
    <row r="41" spans="1:7" x14ac:dyDescent="0.3">
      <c r="A41" t="str">
        <f t="shared" si="4"/>
        <v>Idoneth Deepkin (4e)</v>
      </c>
      <c r="B41" s="13">
        <f t="shared" si="2"/>
        <v>4.7619047619047616E-2</v>
      </c>
      <c r="C41" s="13">
        <f t="shared" si="5"/>
        <v>0</v>
      </c>
      <c r="D41" s="13">
        <f t="shared" si="5"/>
        <v>0.33333333333333331</v>
      </c>
      <c r="E41" s="13">
        <f t="shared" si="5"/>
        <v>0.47619047619047616</v>
      </c>
      <c r="F41" s="13">
        <f t="shared" si="5"/>
        <v>0.14285714285714285</v>
      </c>
      <c r="G41" s="1">
        <f t="shared" si="6"/>
        <v>21</v>
      </c>
    </row>
    <row r="42" spans="1:7" x14ac:dyDescent="0.3">
      <c r="A42" t="str">
        <f t="shared" si="4"/>
        <v>Kharadron Overlords</v>
      </c>
      <c r="B42" s="13">
        <f t="shared" si="2"/>
        <v>0</v>
      </c>
      <c r="C42" s="13">
        <f t="shared" si="5"/>
        <v>0.08</v>
      </c>
      <c r="D42" s="13">
        <f t="shared" si="5"/>
        <v>0.12</v>
      </c>
      <c r="E42" s="13">
        <f t="shared" si="5"/>
        <v>0.56000000000000005</v>
      </c>
      <c r="F42" s="13">
        <f t="shared" si="5"/>
        <v>0.24</v>
      </c>
      <c r="G42" s="1">
        <f t="shared" si="6"/>
        <v>25</v>
      </c>
    </row>
    <row r="43" spans="1:7" x14ac:dyDescent="0.3">
      <c r="A43" t="str">
        <f t="shared" si="4"/>
        <v>Kruleboyz</v>
      </c>
      <c r="B43" s="13">
        <f t="shared" si="2"/>
        <v>2.4390243902439025E-2</v>
      </c>
      <c r="C43" s="13">
        <f t="shared" si="5"/>
        <v>7.3170731707317069E-2</v>
      </c>
      <c r="D43" s="13">
        <f t="shared" si="5"/>
        <v>0.12195121951219512</v>
      </c>
      <c r="E43" s="13">
        <f t="shared" si="5"/>
        <v>0.56097560975609762</v>
      </c>
      <c r="F43" s="13">
        <f t="shared" si="5"/>
        <v>0.21951219512195122</v>
      </c>
      <c r="G43" s="1">
        <f t="shared" si="6"/>
        <v>41</v>
      </c>
    </row>
    <row r="44" spans="1:7" x14ac:dyDescent="0.3">
      <c r="A44" t="str">
        <f t="shared" si="4"/>
        <v>Lumineth Realm-lords</v>
      </c>
      <c r="B44" s="13">
        <f t="shared" si="2"/>
        <v>0</v>
      </c>
      <c r="C44" s="13">
        <f t="shared" si="5"/>
        <v>0.12</v>
      </c>
      <c r="D44" s="13">
        <f t="shared" si="5"/>
        <v>0.08</v>
      </c>
      <c r="E44" s="13">
        <f t="shared" si="5"/>
        <v>0.62</v>
      </c>
      <c r="F44" s="13">
        <f t="shared" si="5"/>
        <v>0.18</v>
      </c>
      <c r="G44" s="1">
        <f t="shared" si="6"/>
        <v>50</v>
      </c>
    </row>
    <row r="45" spans="1:7" x14ac:dyDescent="0.3">
      <c r="A45" t="str">
        <f t="shared" si="4"/>
        <v>Maggotkin of Nurgle</v>
      </c>
      <c r="B45" s="13">
        <f t="shared" si="2"/>
        <v>0</v>
      </c>
      <c r="C45" s="13">
        <f t="shared" si="5"/>
        <v>4.4117647058823532E-2</v>
      </c>
      <c r="D45" s="13">
        <f t="shared" si="5"/>
        <v>4.4117647058823532E-2</v>
      </c>
      <c r="E45" s="13">
        <f t="shared" si="5"/>
        <v>0.5</v>
      </c>
      <c r="F45" s="13">
        <f t="shared" si="5"/>
        <v>0.41176470588235292</v>
      </c>
      <c r="G45" s="1">
        <f t="shared" si="6"/>
        <v>68</v>
      </c>
    </row>
    <row r="46" spans="1:7" x14ac:dyDescent="0.3">
      <c r="A46" t="str">
        <f t="shared" si="4"/>
        <v>Nighthaunt</v>
      </c>
      <c r="B46" s="13">
        <f t="shared" si="2"/>
        <v>3.2786885245901641E-2</v>
      </c>
      <c r="C46" s="13">
        <f t="shared" si="5"/>
        <v>4.9180327868852458E-2</v>
      </c>
      <c r="D46" s="13">
        <f t="shared" si="5"/>
        <v>0.21311475409836064</v>
      </c>
      <c r="E46" s="13">
        <f t="shared" si="5"/>
        <v>0.47540983606557374</v>
      </c>
      <c r="F46" s="13">
        <f t="shared" si="5"/>
        <v>0.22950819672131148</v>
      </c>
      <c r="G46" s="1">
        <f t="shared" si="6"/>
        <v>61</v>
      </c>
    </row>
    <row r="47" spans="1:7" x14ac:dyDescent="0.3">
      <c r="A47" t="str">
        <f t="shared" si="4"/>
        <v>Ogor Mawtribes</v>
      </c>
      <c r="B47" s="13">
        <f t="shared" si="2"/>
        <v>5.5555555555555552E-2</v>
      </c>
      <c r="C47" s="13">
        <f t="shared" si="5"/>
        <v>8.3333333333333329E-2</v>
      </c>
      <c r="D47" s="13">
        <f t="shared" si="5"/>
        <v>8.3333333333333329E-2</v>
      </c>
      <c r="E47" s="13">
        <f t="shared" si="5"/>
        <v>0.44444444444444442</v>
      </c>
      <c r="F47" s="13">
        <f t="shared" si="5"/>
        <v>0.33333333333333331</v>
      </c>
      <c r="G47" s="1">
        <f t="shared" si="6"/>
        <v>36</v>
      </c>
    </row>
    <row r="48" spans="1:7" x14ac:dyDescent="0.3">
      <c r="A48" t="str">
        <f t="shared" si="4"/>
        <v>Ossiarch Bonereapers</v>
      </c>
      <c r="B48" s="13">
        <f t="shared" si="2"/>
        <v>0</v>
      </c>
      <c r="C48" s="13">
        <f t="shared" si="5"/>
        <v>7.407407407407407E-2</v>
      </c>
      <c r="D48" s="13">
        <f t="shared" si="5"/>
        <v>0.1111111111111111</v>
      </c>
      <c r="E48" s="13">
        <f t="shared" si="5"/>
        <v>0.37037037037037035</v>
      </c>
      <c r="F48" s="13">
        <f t="shared" si="5"/>
        <v>0.44444444444444442</v>
      </c>
      <c r="G48" s="1">
        <f t="shared" si="6"/>
        <v>27</v>
      </c>
    </row>
    <row r="49" spans="1:7" x14ac:dyDescent="0.3">
      <c r="A49" t="str">
        <f t="shared" si="4"/>
        <v>Seraphon</v>
      </c>
      <c r="B49" s="13">
        <f t="shared" si="2"/>
        <v>0</v>
      </c>
      <c r="C49" s="13">
        <f t="shared" si="5"/>
        <v>0.05</v>
      </c>
      <c r="D49" s="13">
        <f t="shared" si="5"/>
        <v>0.16666666666666666</v>
      </c>
      <c r="E49" s="13">
        <f t="shared" si="5"/>
        <v>0.43333333333333335</v>
      </c>
      <c r="F49" s="13">
        <f t="shared" si="5"/>
        <v>0.35</v>
      </c>
      <c r="G49" s="1">
        <f t="shared" si="6"/>
        <v>60</v>
      </c>
    </row>
    <row r="50" spans="1:7" x14ac:dyDescent="0.3">
      <c r="A50" t="str">
        <f t="shared" si="4"/>
        <v>Skaven</v>
      </c>
      <c r="B50" s="13">
        <f t="shared" si="2"/>
        <v>1.3888888888888888E-2</v>
      </c>
      <c r="C50" s="13">
        <f t="shared" si="5"/>
        <v>2.7777777777777776E-2</v>
      </c>
      <c r="D50" s="13">
        <f t="shared" si="5"/>
        <v>0.18055555555555555</v>
      </c>
      <c r="E50" s="13">
        <f t="shared" si="5"/>
        <v>0.47222222222222221</v>
      </c>
      <c r="F50" s="13">
        <f t="shared" si="5"/>
        <v>0.30555555555555558</v>
      </c>
      <c r="G50" s="1">
        <f t="shared" si="6"/>
        <v>72</v>
      </c>
    </row>
    <row r="51" spans="1:7" x14ac:dyDescent="0.3">
      <c r="A51" t="str">
        <f t="shared" si="4"/>
        <v>Slaves to Darkness</v>
      </c>
      <c r="B51" s="13">
        <f t="shared" si="2"/>
        <v>1.3698630136986301E-2</v>
      </c>
      <c r="C51" s="13">
        <f t="shared" si="5"/>
        <v>4.1095890410958902E-2</v>
      </c>
      <c r="D51" s="13">
        <f t="shared" si="5"/>
        <v>8.2191780821917804E-2</v>
      </c>
      <c r="E51" s="13">
        <f t="shared" si="5"/>
        <v>0.45205479452054792</v>
      </c>
      <c r="F51" s="13">
        <f t="shared" si="5"/>
        <v>0.41095890410958902</v>
      </c>
      <c r="G51" s="1">
        <f t="shared" si="6"/>
        <v>73</v>
      </c>
    </row>
    <row r="52" spans="1:7" x14ac:dyDescent="0.3">
      <c r="A52" t="str">
        <f t="shared" si="4"/>
        <v>Sons of Behemat</v>
      </c>
      <c r="B52" s="13">
        <f t="shared" si="2"/>
        <v>0</v>
      </c>
      <c r="C52" s="13">
        <f t="shared" si="5"/>
        <v>4.878048780487805E-2</v>
      </c>
      <c r="D52" s="13">
        <f t="shared" si="5"/>
        <v>0.12195121951219512</v>
      </c>
      <c r="E52" s="13">
        <f t="shared" si="5"/>
        <v>0.48780487804878048</v>
      </c>
      <c r="F52" s="13">
        <f t="shared" si="5"/>
        <v>0.34146341463414637</v>
      </c>
      <c r="G52" s="1">
        <f t="shared" si="6"/>
        <v>41</v>
      </c>
    </row>
    <row r="53" spans="1:7" x14ac:dyDescent="0.3">
      <c r="A53" t="str">
        <f t="shared" si="4"/>
        <v>Soulblight Gravelords</v>
      </c>
      <c r="B53" s="13">
        <f t="shared" si="2"/>
        <v>1.3698630136986301E-2</v>
      </c>
      <c r="C53" s="13">
        <f t="shared" si="5"/>
        <v>1.3698630136986301E-2</v>
      </c>
      <c r="D53" s="13">
        <f t="shared" si="5"/>
        <v>0.17808219178082191</v>
      </c>
      <c r="E53" s="13">
        <f t="shared" si="5"/>
        <v>0.46575342465753422</v>
      </c>
      <c r="F53" s="13">
        <f t="shared" si="5"/>
        <v>0.32876712328767121</v>
      </c>
      <c r="G53" s="1">
        <f t="shared" si="6"/>
        <v>73</v>
      </c>
    </row>
    <row r="54" spans="1:7" x14ac:dyDescent="0.3">
      <c r="A54" t="str">
        <f t="shared" si="4"/>
        <v>Stormcast Eternals</v>
      </c>
      <c r="B54" s="13">
        <f t="shared" si="2"/>
        <v>1.2658227848101266E-2</v>
      </c>
      <c r="C54" s="13">
        <f t="shared" si="5"/>
        <v>3.7974683544303799E-2</v>
      </c>
      <c r="D54" s="13">
        <f t="shared" si="5"/>
        <v>0.10126582278481013</v>
      </c>
      <c r="E54" s="13">
        <f t="shared" si="5"/>
        <v>0.53164556962025311</v>
      </c>
      <c r="F54" s="13">
        <f t="shared" si="5"/>
        <v>0.31645569620253167</v>
      </c>
      <c r="G54" s="1">
        <f t="shared" si="6"/>
        <v>79</v>
      </c>
    </row>
    <row r="55" spans="1:7" x14ac:dyDescent="0.3">
      <c r="A55" t="str">
        <f t="shared" si="4"/>
        <v>Sylvaneth</v>
      </c>
      <c r="B55" s="13">
        <f t="shared" si="2"/>
        <v>0</v>
      </c>
      <c r="C55" s="13">
        <f t="shared" ref="C55:F55" si="7">C27/$G55</f>
        <v>5.8823529411764705E-2</v>
      </c>
      <c r="D55" s="13">
        <f t="shared" si="7"/>
        <v>0.11764705882352941</v>
      </c>
      <c r="E55" s="13">
        <f t="shared" si="7"/>
        <v>0.47058823529411764</v>
      </c>
      <c r="F55" s="13">
        <f t="shared" si="7"/>
        <v>0.35294117647058826</v>
      </c>
      <c r="G55" s="1">
        <f t="shared" si="6"/>
        <v>51</v>
      </c>
    </row>
    <row r="56" spans="1:7" x14ac:dyDescent="0.3">
      <c r="A56" t="s">
        <v>25448</v>
      </c>
      <c r="B56" s="13">
        <f t="shared" si="2"/>
        <v>2.1486123545210387E-2</v>
      </c>
      <c r="C56" s="13">
        <f t="shared" ref="C56:F56" si="8">C28/$G56</f>
        <v>5.2820053715308866E-2</v>
      </c>
      <c r="D56" s="13">
        <f t="shared" si="8"/>
        <v>0.13428827215756492</v>
      </c>
      <c r="E56" s="13">
        <f t="shared" si="8"/>
        <v>0.46284691136974038</v>
      </c>
      <c r="F56" s="13">
        <f t="shared" si="8"/>
        <v>0.32855863921217549</v>
      </c>
      <c r="G56" s="1">
        <f t="shared" si="6"/>
        <v>1117</v>
      </c>
    </row>
  </sheetData>
  <sortState xmlns:xlrd2="http://schemas.microsoft.com/office/spreadsheetml/2017/richdata2" ref="I3:O27">
    <sortCondition ref="O3:O27"/>
  </sortState>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73848-98C9-45CA-8541-8C96BB10B5BE}">
  <dimension ref="A2:M141"/>
  <sheetViews>
    <sheetView topLeftCell="A40" workbookViewId="0">
      <selection activeCell="N1" sqref="N1"/>
    </sheetView>
  </sheetViews>
  <sheetFormatPr defaultRowHeight="14.4" x14ac:dyDescent="0.3"/>
  <cols>
    <col min="1" max="1" width="19.33203125" bestFit="1" customWidth="1"/>
    <col min="2" max="2" width="25.109375" bestFit="1" customWidth="1"/>
    <col min="3" max="3" width="8.33203125" bestFit="1" customWidth="1"/>
    <col min="4" max="7" width="8.88671875" style="1"/>
    <col min="9" max="9" width="51.5546875" bestFit="1" customWidth="1"/>
    <col min="12" max="12" width="46.6640625" bestFit="1" customWidth="1"/>
    <col min="13" max="13" width="8.88671875" style="1"/>
  </cols>
  <sheetData>
    <row r="2" spans="1:13" x14ac:dyDescent="0.3">
      <c r="A2" s="5" t="s">
        <v>4</v>
      </c>
      <c r="B2" s="5" t="s">
        <v>5</v>
      </c>
      <c r="C2" s="5" t="s">
        <v>476</v>
      </c>
      <c r="D2" s="6" t="s">
        <v>8</v>
      </c>
      <c r="E2" s="6" t="s">
        <v>9</v>
      </c>
      <c r="F2" s="6" t="s">
        <v>10</v>
      </c>
      <c r="G2" s="6" t="s">
        <v>11</v>
      </c>
      <c r="H2" s="6" t="s">
        <v>346</v>
      </c>
      <c r="I2" s="6" t="s">
        <v>5</v>
      </c>
      <c r="J2" s="6" t="s">
        <v>480</v>
      </c>
      <c r="L2" s="5" t="s">
        <v>5</v>
      </c>
      <c r="M2" s="6" t="s">
        <v>480</v>
      </c>
    </row>
    <row r="3" spans="1:13" x14ac:dyDescent="0.3">
      <c r="A3" t="s">
        <v>364</v>
      </c>
      <c r="B3" t="s">
        <v>364</v>
      </c>
      <c r="C3" s="15">
        <f t="shared" ref="C3:C34" si="0">(E3+(F3/2))/D3</f>
        <v>0.6</v>
      </c>
      <c r="D3" s="1">
        <f t="shared" ref="D3:D34" si="1">SUM(E3:G3)</f>
        <v>5</v>
      </c>
      <c r="E3" s="1">
        <f>SUMIFS(Results!P:P,Results!F:F,'Battle Formation'!B40)</f>
        <v>3</v>
      </c>
      <c r="F3" s="1">
        <f>SUMIFS(Results!Q:Q,Results!F:F,'Battle Formation'!B40)</f>
        <v>0</v>
      </c>
      <c r="G3" s="1">
        <f>SUMIFS(Results!R:R,Results!F:F,'Battle Formation'!B40)</f>
        <v>2</v>
      </c>
      <c r="H3" s="1">
        <f>COUNTIFS(Results!F:F,'Battle Formation'!B40)</f>
        <v>1</v>
      </c>
      <c r="I3" t="str">
        <f t="shared" ref="I3" si="2">CONCATENATE(A3," - ",B3," (",D3,")")</f>
        <v>Big Waaagh! - Big Waaagh! (5)</v>
      </c>
      <c r="J3" s="16">
        <f t="shared" ref="J3" si="3">C3</f>
        <v>0.6</v>
      </c>
      <c r="L3" t="s">
        <v>25691</v>
      </c>
      <c r="M3" s="15">
        <v>0.39908256880733944</v>
      </c>
    </row>
    <row r="4" spans="1:13" x14ac:dyDescent="0.3">
      <c r="A4" t="s">
        <v>20</v>
      </c>
      <c r="B4" t="s">
        <v>24971</v>
      </c>
      <c r="C4" s="15">
        <f t="shared" si="0"/>
        <v>0.45652173913043476</v>
      </c>
      <c r="D4" s="1">
        <f t="shared" si="1"/>
        <v>23</v>
      </c>
      <c r="E4" s="1">
        <f>SUMIFS(Results!P:P,Results!F:F,'Battle Formation'!B46)</f>
        <v>10</v>
      </c>
      <c r="F4" s="1">
        <f>SUMIFS(Results!Q:Q,Results!F:F,'Battle Formation'!B46)</f>
        <v>1</v>
      </c>
      <c r="G4" s="1">
        <f>SUMIFS(Results!R:R,Results!F:F,'Battle Formation'!B46)</f>
        <v>12</v>
      </c>
      <c r="H4" s="1">
        <f>COUNTIFS(Results!F:F,'Battle Formation'!B46)</f>
        <v>5</v>
      </c>
      <c r="I4" t="str">
        <f t="shared" ref="I4:I67" si="4">CONCATENATE(A4," - ",B4," (",D4,")")</f>
        <v>Blades of Khorne - Bloodbound Warhorde (23)</v>
      </c>
      <c r="J4" s="16">
        <f t="shared" ref="J4:J67" si="5">C4</f>
        <v>0.45652173913043476</v>
      </c>
      <c r="L4" t="s">
        <v>25688</v>
      </c>
      <c r="M4" s="15">
        <v>0.43567251461988304</v>
      </c>
    </row>
    <row r="5" spans="1:13" x14ac:dyDescent="0.3">
      <c r="A5" t="s">
        <v>20</v>
      </c>
      <c r="B5" t="s">
        <v>240</v>
      </c>
      <c r="C5" s="15">
        <f t="shared" si="0"/>
        <v>0.6</v>
      </c>
      <c r="D5" s="1">
        <f t="shared" si="1"/>
        <v>5</v>
      </c>
      <c r="E5" s="1">
        <f>SUMIFS(Results!P:P,Results!F:F,'Battle Formation'!B3)</f>
        <v>3</v>
      </c>
      <c r="F5" s="1">
        <f>SUMIFS(Results!Q:Q,Results!F:F,'Battle Formation'!B3)</f>
        <v>0</v>
      </c>
      <c r="G5" s="1">
        <f>SUMIFS(Results!R:R,Results!F:F,'Battle Formation'!B3)</f>
        <v>2</v>
      </c>
      <c r="H5" s="1">
        <f>COUNTIFS(Results!F:F,'Battle Formation'!B3)</f>
        <v>1</v>
      </c>
      <c r="I5" t="str">
        <f t="shared" si="4"/>
        <v>Blades of Khorne - Brass Stampede (5)</v>
      </c>
      <c r="J5" s="16">
        <f t="shared" si="5"/>
        <v>0.6</v>
      </c>
      <c r="L5" t="s">
        <v>25686</v>
      </c>
      <c r="M5" s="15">
        <v>0.4702702702702703</v>
      </c>
    </row>
    <row r="6" spans="1:13" x14ac:dyDescent="0.3">
      <c r="A6" t="s">
        <v>20</v>
      </c>
      <c r="B6" t="s">
        <v>218</v>
      </c>
      <c r="C6" s="15">
        <f t="shared" si="0"/>
        <v>0.6333333333333333</v>
      </c>
      <c r="D6" s="1">
        <f t="shared" si="1"/>
        <v>30</v>
      </c>
      <c r="E6" s="1">
        <f>SUMIFS(Results!P:P,Results!F:F,'Battle Formation'!B4)</f>
        <v>19</v>
      </c>
      <c r="F6" s="1">
        <f>SUMIFS(Results!Q:Q,Results!F:F,'Battle Formation'!B4)</f>
        <v>0</v>
      </c>
      <c r="G6" s="1">
        <f>SUMIFS(Results!R:R,Results!F:F,'Battle Formation'!B4)</f>
        <v>11</v>
      </c>
      <c r="H6" s="1">
        <f>COUNTIFS(Results!F:F,'Battle Formation'!B4)</f>
        <v>6</v>
      </c>
      <c r="I6" t="str">
        <f t="shared" si="4"/>
        <v>Blades of Khorne - Khornate Legion (30)</v>
      </c>
      <c r="J6" s="16">
        <f t="shared" si="5"/>
        <v>0.6333333333333333</v>
      </c>
      <c r="L6" t="s">
        <v>25681</v>
      </c>
      <c r="M6" s="15">
        <v>0.48019801980198018</v>
      </c>
    </row>
    <row r="7" spans="1:13" x14ac:dyDescent="0.3">
      <c r="A7" t="s">
        <v>20</v>
      </c>
      <c r="B7" t="s">
        <v>108</v>
      </c>
      <c r="C7" s="15">
        <f t="shared" si="0"/>
        <v>0.2</v>
      </c>
      <c r="D7" s="1">
        <f t="shared" si="1"/>
        <v>5</v>
      </c>
      <c r="E7" s="1">
        <f>SUMIFS(Results!P:P,Results!F:F,'Battle Formation'!B5)</f>
        <v>1</v>
      </c>
      <c r="F7" s="1">
        <f>SUMIFS(Results!Q:Q,Results!F:F,'Battle Formation'!B5)</f>
        <v>0</v>
      </c>
      <c r="G7" s="1">
        <f>SUMIFS(Results!R:R,Results!F:F,'Battle Formation'!B5)</f>
        <v>4</v>
      </c>
      <c r="H7" s="1">
        <f>COUNTIFS(Results!F:F,'Battle Formation'!B5)</f>
        <v>1</v>
      </c>
      <c r="I7" t="str">
        <f t="shared" si="4"/>
        <v>Blades of Khorne - Murder Host (5)</v>
      </c>
      <c r="J7" s="16">
        <f t="shared" si="5"/>
        <v>0.2</v>
      </c>
      <c r="L7" t="s">
        <v>25689</v>
      </c>
      <c r="M7" s="15">
        <v>0.48739495798319327</v>
      </c>
    </row>
    <row r="8" spans="1:13" x14ac:dyDescent="0.3">
      <c r="A8" t="s">
        <v>20</v>
      </c>
      <c r="B8" t="s">
        <v>24211</v>
      </c>
      <c r="C8" s="15">
        <f t="shared" si="0"/>
        <v>0.42</v>
      </c>
      <c r="D8" s="1">
        <f t="shared" si="1"/>
        <v>25</v>
      </c>
      <c r="E8" s="1">
        <f>SUMIFS(Results!P:P,Results!F:F,'Battle Formation'!B6)</f>
        <v>10</v>
      </c>
      <c r="F8" s="1">
        <f>SUMIFS(Results!Q:Q,Results!F:F,'Battle Formation'!B6)</f>
        <v>1</v>
      </c>
      <c r="G8" s="1">
        <f>SUMIFS(Results!R:R,Results!F:F,'Battle Formation'!B6)</f>
        <v>14</v>
      </c>
      <c r="H8" s="1">
        <f>COUNTIFS(Results!F:F,'Battle Formation'!B6)</f>
        <v>5</v>
      </c>
      <c r="I8" t="str">
        <f t="shared" si="4"/>
        <v>Blades of Khorne - The Goretide (25)</v>
      </c>
      <c r="J8" s="16">
        <f t="shared" si="5"/>
        <v>0.42</v>
      </c>
      <c r="L8" t="s">
        <v>25693</v>
      </c>
      <c r="M8" s="15">
        <v>0.48760330578512395</v>
      </c>
    </row>
    <row r="9" spans="1:13" x14ac:dyDescent="0.3">
      <c r="A9" t="s">
        <v>20</v>
      </c>
      <c r="B9" t="s">
        <v>25317</v>
      </c>
      <c r="C9" s="15">
        <f t="shared" si="0"/>
        <v>0.29545454545454547</v>
      </c>
      <c r="D9" s="1">
        <f t="shared" si="1"/>
        <v>44</v>
      </c>
      <c r="E9" s="1">
        <f>SUMIFS(Results!P:P,Results!F:F,'Battle Formation'!B7)</f>
        <v>13</v>
      </c>
      <c r="F9" s="1">
        <f>SUMIFS(Results!Q:Q,Results!F:F,'Battle Formation'!B7)</f>
        <v>0</v>
      </c>
      <c r="G9" s="1">
        <f>SUMIFS(Results!R:R,Results!F:F,'Battle Formation'!B7)</f>
        <v>31</v>
      </c>
      <c r="H9" s="1">
        <f>COUNTIFS(Results!F:F,'Battle Formation'!B7)</f>
        <v>9</v>
      </c>
      <c r="I9" t="str">
        <f t="shared" si="4"/>
        <v>Blades of Khorne - Tournament of Skulls (44)</v>
      </c>
      <c r="J9" s="16">
        <f t="shared" si="5"/>
        <v>0.29545454545454547</v>
      </c>
      <c r="L9" t="s">
        <v>25685</v>
      </c>
      <c r="M9" s="15">
        <v>0.5092592592592593</v>
      </c>
    </row>
    <row r="10" spans="1:13" x14ac:dyDescent="0.3">
      <c r="A10" t="s">
        <v>121</v>
      </c>
      <c r="B10" t="s">
        <v>122</v>
      </c>
      <c r="C10" s="15">
        <f t="shared" si="0"/>
        <v>0.38235294117647056</v>
      </c>
      <c r="D10" s="1">
        <f t="shared" si="1"/>
        <v>34</v>
      </c>
      <c r="E10" s="1">
        <f>SUMIFS(Results!P:P,Results!F:F,'Battle Formation'!B8)</f>
        <v>13</v>
      </c>
      <c r="F10" s="1">
        <f>SUMIFS(Results!Q:Q,Results!F:F,'Battle Formation'!B8)</f>
        <v>0</v>
      </c>
      <c r="G10" s="1">
        <f>SUMIFS(Results!R:R,Results!F:F,'Battle Formation'!B8)</f>
        <v>21</v>
      </c>
      <c r="H10" s="1">
        <f>COUNTIFS(Results!F:F,'Battle Formation'!B8)</f>
        <v>7</v>
      </c>
      <c r="I10" t="str">
        <f t="shared" si="4"/>
        <v>Cities of Sigmar - Collegiate Arcane Expedition (34)</v>
      </c>
      <c r="J10" s="16">
        <f t="shared" si="5"/>
        <v>0.38235294117647056</v>
      </c>
      <c r="L10" t="s">
        <v>25690</v>
      </c>
      <c r="M10" s="15">
        <v>0.51488095238095233</v>
      </c>
    </row>
    <row r="11" spans="1:13" x14ac:dyDescent="0.3">
      <c r="A11" t="s">
        <v>121</v>
      </c>
      <c r="B11" t="s">
        <v>474</v>
      </c>
      <c r="C11" s="15">
        <f t="shared" si="0"/>
        <v>0.6</v>
      </c>
      <c r="D11" s="1">
        <f t="shared" si="1"/>
        <v>5</v>
      </c>
      <c r="E11" s="1">
        <f>SUMIFS(Results!P:P,Results!F:F,'Battle Formation'!B9)</f>
        <v>3</v>
      </c>
      <c r="F11" s="1">
        <f>SUMIFS(Results!Q:Q,Results!F:F,'Battle Formation'!B9)</f>
        <v>0</v>
      </c>
      <c r="G11" s="1">
        <f>SUMIFS(Results!R:R,Results!F:F,'Battle Formation'!B9)</f>
        <v>2</v>
      </c>
      <c r="H11" s="1">
        <f>COUNTIFS(Results!F:F,'Battle Formation'!B9)</f>
        <v>1</v>
      </c>
      <c r="I11" t="str">
        <f t="shared" si="4"/>
        <v>Cities of Sigmar - Dawnbringer Crusade (5)</v>
      </c>
      <c r="J11" s="16">
        <f t="shared" si="5"/>
        <v>0.6</v>
      </c>
      <c r="L11" t="s">
        <v>25692</v>
      </c>
      <c r="M11" s="15">
        <v>0.5223367697594502</v>
      </c>
    </row>
    <row r="12" spans="1:13" x14ac:dyDescent="0.3">
      <c r="A12" t="s">
        <v>121</v>
      </c>
      <c r="B12" t="s">
        <v>24423</v>
      </c>
      <c r="C12" s="15">
        <f t="shared" si="0"/>
        <v>0.5</v>
      </c>
      <c r="D12" s="1">
        <f t="shared" si="1"/>
        <v>10</v>
      </c>
      <c r="E12" s="1">
        <f>SUMIFS(Results!P:P,Results!F:F,'Battle Formation'!B10)</f>
        <v>5</v>
      </c>
      <c r="F12" s="1">
        <f>SUMIFS(Results!Q:Q,Results!F:F,'Battle Formation'!B10)</f>
        <v>0</v>
      </c>
      <c r="G12" s="1">
        <f>SUMIFS(Results!R:R,Results!F:F,'Battle Formation'!B10)</f>
        <v>5</v>
      </c>
      <c r="H12" s="1">
        <f>COUNTIFS(Results!F:F,'Battle Formation'!B10)</f>
        <v>2</v>
      </c>
      <c r="I12" t="str">
        <f t="shared" si="4"/>
        <v>Cities of Sigmar - Fearless Exemplars (10)</v>
      </c>
      <c r="J12" s="16">
        <f t="shared" si="5"/>
        <v>0.5</v>
      </c>
      <c r="L12" t="s">
        <v>25682</v>
      </c>
      <c r="M12" s="15">
        <v>0.55238095238095242</v>
      </c>
    </row>
    <row r="13" spans="1:13" x14ac:dyDescent="0.3">
      <c r="A13" t="s">
        <v>121</v>
      </c>
      <c r="B13" t="s">
        <v>238</v>
      </c>
      <c r="C13" s="15">
        <f t="shared" si="0"/>
        <v>0.55000000000000004</v>
      </c>
      <c r="D13" s="1">
        <f t="shared" si="1"/>
        <v>40</v>
      </c>
      <c r="E13" s="1">
        <f>SUMIFS(Results!P:P,Results!F:F,'Battle Formation'!B11)</f>
        <v>22</v>
      </c>
      <c r="F13" s="1">
        <f>SUMIFS(Results!Q:Q,Results!F:F,'Battle Formation'!B11)</f>
        <v>0</v>
      </c>
      <c r="G13" s="1">
        <f>SUMIFS(Results!R:R,Results!F:F,'Battle Formation'!B11)</f>
        <v>18</v>
      </c>
      <c r="H13" s="1">
        <f>COUNTIFS(Results!F:F,'Battle Formation'!B11)</f>
        <v>8</v>
      </c>
      <c r="I13" t="str">
        <f t="shared" si="4"/>
        <v>Cities of Sigmar - Ironweld Guild Army (40)</v>
      </c>
      <c r="J13" s="16">
        <f t="shared" si="5"/>
        <v>0.55000000000000004</v>
      </c>
      <c r="L13" t="s">
        <v>25687</v>
      </c>
      <c r="M13" s="15">
        <v>0.58407079646017701</v>
      </c>
    </row>
    <row r="14" spans="1:13" x14ac:dyDescent="0.3">
      <c r="A14" t="s">
        <v>121</v>
      </c>
      <c r="B14" t="s">
        <v>24207</v>
      </c>
      <c r="C14" s="15">
        <f t="shared" si="0"/>
        <v>0.5357142857142857</v>
      </c>
      <c r="D14" s="1">
        <f t="shared" si="1"/>
        <v>28</v>
      </c>
      <c r="E14" s="1">
        <f>SUMIFS(Results!P:P,Results!F:F,'Battle Formation'!B12)</f>
        <v>15</v>
      </c>
      <c r="F14" s="1">
        <f>SUMIFS(Results!Q:Q,Results!F:F,'Battle Formation'!B12)</f>
        <v>0</v>
      </c>
      <c r="G14" s="1">
        <f>SUMIFS(Results!R:R,Results!F:F,'Battle Formation'!B12)</f>
        <v>13</v>
      </c>
      <c r="H14" s="1">
        <f>COUNTIFS(Results!F:F,'Battle Formation'!B12)</f>
        <v>6</v>
      </c>
      <c r="I14" t="str">
        <f t="shared" si="4"/>
        <v>Cities of Sigmar - Veteran Cannoneers (28)</v>
      </c>
      <c r="J14" s="16">
        <f t="shared" si="5"/>
        <v>0.5357142857142857</v>
      </c>
      <c r="L14" t="s">
        <v>25680</v>
      </c>
      <c r="M14" s="15">
        <v>0.59565217391304348</v>
      </c>
    </row>
    <row r="15" spans="1:13" x14ac:dyDescent="0.3">
      <c r="A15" t="s">
        <v>73</v>
      </c>
      <c r="B15" t="s">
        <v>24191</v>
      </c>
      <c r="C15" s="15">
        <f t="shared" si="0"/>
        <v>0.38461538461538464</v>
      </c>
      <c r="D15" s="1">
        <f t="shared" si="1"/>
        <v>13</v>
      </c>
      <c r="E15" s="1">
        <f>SUMIFS(Results!P:P,Results!F:F,'Battle Formation'!B13)</f>
        <v>5</v>
      </c>
      <c r="F15" s="1">
        <f>SUMIFS(Results!Q:Q,Results!F:F,'Battle Formation'!B13)</f>
        <v>0</v>
      </c>
      <c r="G15" s="1">
        <f>SUMIFS(Results!R:R,Results!F:F,'Battle Formation'!B13)</f>
        <v>8</v>
      </c>
      <c r="H15" s="1">
        <f>COUNTIFS(Results!F:F,'Battle Formation'!B13)</f>
        <v>3</v>
      </c>
      <c r="I15" t="str">
        <f t="shared" si="4"/>
        <v>Daughters of Khaine - Arena Veterans (13)</v>
      </c>
      <c r="J15" s="16">
        <f t="shared" si="5"/>
        <v>0.38461538461538464</v>
      </c>
      <c r="L15" t="s">
        <v>25683</v>
      </c>
      <c r="M15" s="15">
        <v>0.61075949367088611</v>
      </c>
    </row>
    <row r="16" spans="1:13" x14ac:dyDescent="0.3">
      <c r="A16" t="s">
        <v>73</v>
      </c>
      <c r="B16" t="s">
        <v>74</v>
      </c>
      <c r="C16" s="15">
        <f t="shared" si="0"/>
        <v>0.65666666666666662</v>
      </c>
      <c r="D16" s="1">
        <f t="shared" si="1"/>
        <v>150</v>
      </c>
      <c r="E16" s="1">
        <f>SUMIFS(Results!P:P,Results!F:F,'Battle Formation'!B14)</f>
        <v>98</v>
      </c>
      <c r="F16" s="1">
        <f>SUMIFS(Results!Q:Q,Results!F:F,'Battle Formation'!B14)</f>
        <v>1</v>
      </c>
      <c r="G16" s="1">
        <f>SUMIFS(Results!R:R,Results!F:F,'Battle Formation'!B14)</f>
        <v>51</v>
      </c>
      <c r="H16" s="1">
        <f>COUNTIFS(Results!F:F,'Battle Formation'!B14)</f>
        <v>30</v>
      </c>
      <c r="I16" t="str">
        <f t="shared" si="4"/>
        <v>Daughters of Khaine - Cauldron Guard (150)</v>
      </c>
      <c r="J16" s="16">
        <f t="shared" si="5"/>
        <v>0.65666666666666662</v>
      </c>
      <c r="L16" t="s">
        <v>25684</v>
      </c>
      <c r="M16" s="15">
        <v>0.61864406779661019</v>
      </c>
    </row>
    <row r="17" spans="1:13" x14ac:dyDescent="0.3">
      <c r="A17" t="s">
        <v>73</v>
      </c>
      <c r="B17" t="s">
        <v>24353</v>
      </c>
      <c r="C17" s="15">
        <f t="shared" si="0"/>
        <v>0.64210526315789473</v>
      </c>
      <c r="D17" s="1">
        <f t="shared" si="1"/>
        <v>95</v>
      </c>
      <c r="E17" s="1">
        <f>SUMIFS(Results!P:P,Results!F:F,'Battle Formation'!B15)</f>
        <v>61</v>
      </c>
      <c r="F17" s="1">
        <f>SUMIFS(Results!Q:Q,Results!F:F,'Battle Formation'!B15)</f>
        <v>0</v>
      </c>
      <c r="G17" s="1">
        <f>SUMIFS(Results!R:R,Results!F:F,'Battle Formation'!B15)</f>
        <v>34</v>
      </c>
      <c r="H17" s="1">
        <f>COUNTIFS(Results!F:F,'Battle Formation'!B15)</f>
        <v>19</v>
      </c>
      <c r="I17" t="str">
        <f t="shared" si="4"/>
        <v>Daughters of Khaine - Coven Zealots (95)</v>
      </c>
      <c r="J17" s="16">
        <f t="shared" si="5"/>
        <v>0.64210526315789473</v>
      </c>
      <c r="L17" t="s">
        <v>25679</v>
      </c>
      <c r="M17" s="15">
        <v>0.65666666666666662</v>
      </c>
    </row>
    <row r="18" spans="1:13" x14ac:dyDescent="0.3">
      <c r="A18" t="s">
        <v>73</v>
      </c>
      <c r="B18" t="s">
        <v>25209</v>
      </c>
      <c r="C18" s="15">
        <f t="shared" si="0"/>
        <v>0.7</v>
      </c>
      <c r="D18" s="1">
        <f t="shared" si="1"/>
        <v>10</v>
      </c>
      <c r="E18" s="1">
        <f>SUMIFS(Results!P:P,Results!F:F,'Battle Formation'!B16)</f>
        <v>7</v>
      </c>
      <c r="F18" s="1">
        <f>SUMIFS(Results!Q:Q,Results!F:F,'Battle Formation'!B16)</f>
        <v>0</v>
      </c>
      <c r="G18" s="1">
        <f>SUMIFS(Results!R:R,Results!F:F,'Battle Formation'!B16)</f>
        <v>3</v>
      </c>
      <c r="H18" s="1">
        <f>COUNTIFS(Results!F:F,'Battle Formation'!B16)</f>
        <v>2</v>
      </c>
      <c r="I18" t="str">
        <f t="shared" si="4"/>
        <v>Daughters of Khaine - Scáthcoven (10)</v>
      </c>
      <c r="J18" s="16">
        <f t="shared" si="5"/>
        <v>0.7</v>
      </c>
      <c r="M18" s="15"/>
    </row>
    <row r="19" spans="1:13" x14ac:dyDescent="0.3">
      <c r="A19" t="s">
        <v>73</v>
      </c>
      <c r="B19" t="s">
        <v>25139</v>
      </c>
      <c r="C19" s="15">
        <f t="shared" si="0"/>
        <v>0.6333333333333333</v>
      </c>
      <c r="D19" s="1">
        <f t="shared" si="1"/>
        <v>45</v>
      </c>
      <c r="E19" s="1">
        <f>SUMIFS(Results!P:P,Results!F:F,'Battle Formation'!B17)</f>
        <v>28</v>
      </c>
      <c r="F19" s="1">
        <f>SUMIFS(Results!Q:Q,Results!F:F,'Battle Formation'!B17)</f>
        <v>1</v>
      </c>
      <c r="G19" s="1">
        <f>SUMIFS(Results!R:R,Results!F:F,'Battle Formation'!B17)</f>
        <v>16</v>
      </c>
      <c r="H19" s="1">
        <f>COUNTIFS(Results!F:F,'Battle Formation'!B17)</f>
        <v>9</v>
      </c>
      <c r="I19" t="str">
        <f t="shared" si="4"/>
        <v>Daughters of Khaine - Shadow Patrol (45)</v>
      </c>
      <c r="J19" s="16">
        <f t="shared" si="5"/>
        <v>0.6333333333333333</v>
      </c>
      <c r="M19" s="15"/>
    </row>
    <row r="20" spans="1:13" x14ac:dyDescent="0.3">
      <c r="A20" t="s">
        <v>73</v>
      </c>
      <c r="B20" t="s">
        <v>24862</v>
      </c>
      <c r="C20" s="15">
        <f t="shared" si="0"/>
        <v>0.64516129032258063</v>
      </c>
      <c r="D20" s="1">
        <f t="shared" si="1"/>
        <v>31</v>
      </c>
      <c r="E20" s="1">
        <f>SUMIFS(Results!P:P,Results!F:F,'Battle Formation'!B18)</f>
        <v>20</v>
      </c>
      <c r="F20" s="1">
        <f>SUMIFS(Results!Q:Q,Results!F:F,'Battle Formation'!B18)</f>
        <v>0</v>
      </c>
      <c r="G20" s="1">
        <f>SUMIFS(Results!R:R,Results!F:F,'Battle Formation'!B18)</f>
        <v>11</v>
      </c>
      <c r="H20" s="1">
        <f>COUNTIFS(Results!F:F,'Battle Formation'!B18)</f>
        <v>7</v>
      </c>
      <c r="I20" t="str">
        <f t="shared" si="4"/>
        <v>Daughters of Khaine - Slaughter Troupe (31)</v>
      </c>
      <c r="J20" s="16">
        <f t="shared" si="5"/>
        <v>0.64516129032258063</v>
      </c>
      <c r="M20" s="15"/>
    </row>
    <row r="21" spans="1:13" x14ac:dyDescent="0.3">
      <c r="A21" t="s">
        <v>181</v>
      </c>
      <c r="B21" t="s">
        <v>24826</v>
      </c>
      <c r="C21" s="15">
        <f t="shared" si="0"/>
        <v>0.5</v>
      </c>
      <c r="D21" s="1">
        <f t="shared" si="1"/>
        <v>10</v>
      </c>
      <c r="E21" s="1">
        <f>SUMIFS(Results!P:P,Results!F:F,'Battle Formation'!B19)</f>
        <v>5</v>
      </c>
      <c r="F21" s="1">
        <f>SUMIFS(Results!Q:Q,Results!F:F,'Battle Formation'!B19)</f>
        <v>0</v>
      </c>
      <c r="G21" s="1">
        <f>SUMIFS(Results!R:R,Results!F:F,'Battle Formation'!B19)</f>
        <v>5</v>
      </c>
      <c r="H21" s="1">
        <f>COUNTIFS(Results!F:F,'Battle Formation'!B19)</f>
        <v>2</v>
      </c>
      <c r="I21" t="str">
        <f t="shared" si="4"/>
        <v>Disciples of Tzeentch - Masters of Fate (10)</v>
      </c>
      <c r="J21" s="16">
        <f t="shared" si="5"/>
        <v>0.5</v>
      </c>
      <c r="M21" s="15"/>
    </row>
    <row r="22" spans="1:13" x14ac:dyDescent="0.3">
      <c r="A22" t="s">
        <v>181</v>
      </c>
      <c r="B22" t="s">
        <v>25511</v>
      </c>
      <c r="C22" s="15">
        <f t="shared" si="0"/>
        <v>0.4</v>
      </c>
      <c r="D22" s="1">
        <f t="shared" si="1"/>
        <v>5</v>
      </c>
      <c r="E22" s="1">
        <f>SUMIFS(Results!P:P,Results!F:F,'Battle Formation'!B20)</f>
        <v>2</v>
      </c>
      <c r="F22" s="1">
        <f>SUMIFS(Results!Q:Q,Results!F:F,'Battle Formation'!B20)</f>
        <v>0</v>
      </c>
      <c r="G22" s="1">
        <f>SUMIFS(Results!R:R,Results!F:F,'Battle Formation'!B20)</f>
        <v>3</v>
      </c>
      <c r="H22" s="1">
        <f>COUNTIFS(Results!F:F,'Battle Formation'!B20)</f>
        <v>1</v>
      </c>
      <c r="I22" t="str">
        <f t="shared" si="4"/>
        <v>Disciples of Tzeentch - Spellweaver Coven (5)</v>
      </c>
      <c r="J22" s="16">
        <f t="shared" si="5"/>
        <v>0.4</v>
      </c>
      <c r="M22" s="15"/>
    </row>
    <row r="23" spans="1:13" x14ac:dyDescent="0.3">
      <c r="A23" t="s">
        <v>181</v>
      </c>
      <c r="B23" t="s">
        <v>302</v>
      </c>
      <c r="C23" s="15">
        <f t="shared" si="0"/>
        <v>0.27500000000000002</v>
      </c>
      <c r="D23" s="1">
        <f t="shared" si="1"/>
        <v>20</v>
      </c>
      <c r="E23" s="1">
        <f>SUMIFS(Results!P:P,Results!F:F,'Battle Formation'!B21)</f>
        <v>5</v>
      </c>
      <c r="F23" s="1">
        <f>SUMIFS(Results!Q:Q,Results!F:F,'Battle Formation'!B21)</f>
        <v>1</v>
      </c>
      <c r="G23" s="1">
        <f>SUMIFS(Results!R:R,Results!F:F,'Battle Formation'!B21)</f>
        <v>14</v>
      </c>
      <c r="H23" s="1">
        <f>COUNTIFS(Results!F:F,'Battle Formation'!B21)</f>
        <v>4</v>
      </c>
      <c r="I23" t="str">
        <f t="shared" si="4"/>
        <v>Disciples of Tzeentch - Unknown (20)</v>
      </c>
      <c r="J23" s="16">
        <f t="shared" si="5"/>
        <v>0.27500000000000002</v>
      </c>
      <c r="M23" s="15"/>
    </row>
    <row r="24" spans="1:13" x14ac:dyDescent="0.3">
      <c r="A24" t="s">
        <v>181</v>
      </c>
      <c r="B24" t="s">
        <v>188</v>
      </c>
      <c r="C24" s="15">
        <f t="shared" si="0"/>
        <v>0.33333333333333331</v>
      </c>
      <c r="D24" s="1">
        <f t="shared" si="1"/>
        <v>15</v>
      </c>
      <c r="E24" s="1">
        <f>SUMIFS(Results!P:P,Results!F:F,'Battle Formation'!B22)</f>
        <v>5</v>
      </c>
      <c r="F24" s="1">
        <f>SUMIFS(Results!Q:Q,Results!F:F,'Battle Formation'!B22)</f>
        <v>0</v>
      </c>
      <c r="G24" s="1">
        <f>SUMIFS(Results!R:R,Results!F:F,'Battle Formation'!B22)</f>
        <v>10</v>
      </c>
      <c r="H24" s="1">
        <f>COUNTIFS(Results!F:F,'Battle Formation'!B22)</f>
        <v>3</v>
      </c>
      <c r="I24" t="str">
        <f t="shared" si="4"/>
        <v>Disciples of Tzeentch - Wyrdflame Host (15)</v>
      </c>
      <c r="J24" s="16">
        <f t="shared" si="5"/>
        <v>0.33333333333333331</v>
      </c>
      <c r="M24" s="15"/>
    </row>
    <row r="25" spans="1:13" x14ac:dyDescent="0.3">
      <c r="A25" t="s">
        <v>24208</v>
      </c>
      <c r="B25" t="s">
        <v>24643</v>
      </c>
      <c r="C25" s="15">
        <f t="shared" si="0"/>
        <v>0.45652173913043476</v>
      </c>
      <c r="D25" s="1">
        <f t="shared" si="1"/>
        <v>23</v>
      </c>
      <c r="E25" s="1">
        <f>SUMIFS(Results!P:P,Results!F:F,'Battle Formation'!B23)</f>
        <v>10</v>
      </c>
      <c r="F25" s="1">
        <f>SUMIFS(Results!Q:Q,Results!F:F,'Battle Formation'!B23)</f>
        <v>1</v>
      </c>
      <c r="G25" s="1">
        <f>SUMIFS(Results!R:R,Results!F:F,'Battle Formation'!B23)</f>
        <v>12</v>
      </c>
      <c r="H25" s="1">
        <f>COUNTIFS(Results!F:F,'Battle Formation'!B23)</f>
        <v>5</v>
      </c>
      <c r="I25" t="str">
        <f t="shared" si="4"/>
        <v>Flesh-Eater Courts - Cannibal Court (23)</v>
      </c>
      <c r="J25" s="16">
        <f t="shared" si="5"/>
        <v>0.45652173913043476</v>
      </c>
      <c r="M25" s="15"/>
    </row>
    <row r="26" spans="1:13" x14ac:dyDescent="0.3">
      <c r="A26" t="s">
        <v>24208</v>
      </c>
      <c r="B26" t="s">
        <v>25372</v>
      </c>
      <c r="C26" s="15">
        <f t="shared" si="0"/>
        <v>0.5679012345679012</v>
      </c>
      <c r="D26" s="1">
        <f t="shared" si="1"/>
        <v>81</v>
      </c>
      <c r="E26" s="1">
        <f>SUMIFS(Results!P:P,Results!F:F,'Battle Formation'!B24)</f>
        <v>46</v>
      </c>
      <c r="F26" s="1">
        <f>SUMIFS(Results!Q:Q,Results!F:F,'Battle Formation'!B24)</f>
        <v>0</v>
      </c>
      <c r="G26" s="1">
        <f>SUMIFS(Results!R:R,Results!F:F,'Battle Formation'!B24)</f>
        <v>35</v>
      </c>
      <c r="H26" s="1">
        <f>COUNTIFS(Results!F:F,'Battle Formation'!B24)</f>
        <v>17</v>
      </c>
      <c r="I26" t="str">
        <f t="shared" si="4"/>
        <v>Flesh-Eater Courts - Court of The Winter King (81)</v>
      </c>
      <c r="J26" s="16">
        <f t="shared" si="5"/>
        <v>0.5679012345679012</v>
      </c>
      <c r="M26" s="15"/>
    </row>
    <row r="27" spans="1:13" x14ac:dyDescent="0.3">
      <c r="A27" t="s">
        <v>24208</v>
      </c>
      <c r="B27" t="s">
        <v>24317</v>
      </c>
      <c r="C27" s="15">
        <f t="shared" si="0"/>
        <v>0.4</v>
      </c>
      <c r="D27" s="1">
        <f t="shared" si="1"/>
        <v>5</v>
      </c>
      <c r="E27" s="1">
        <f>SUMIFS(Results!P:P,Results!F:F,'Battle Formation'!B25)</f>
        <v>2</v>
      </c>
      <c r="F27" s="1">
        <f>SUMIFS(Results!Q:Q,Results!F:F,'Battle Formation'!B25)</f>
        <v>0</v>
      </c>
      <c r="G27" s="1">
        <f>SUMIFS(Results!R:R,Results!F:F,'Battle Formation'!B25)</f>
        <v>3</v>
      </c>
      <c r="H27" s="1">
        <f>COUNTIFS(Results!F:F,'Battle Formation'!B25)</f>
        <v>1</v>
      </c>
      <c r="I27" t="str">
        <f t="shared" si="4"/>
        <v>Flesh-Eater Courts - Impassioned Serfs (5)</v>
      </c>
      <c r="J27" s="16">
        <f t="shared" si="5"/>
        <v>0.4</v>
      </c>
      <c r="M27" s="15"/>
    </row>
    <row r="28" spans="1:13" x14ac:dyDescent="0.3">
      <c r="A28" t="s">
        <v>24208</v>
      </c>
      <c r="B28" t="s">
        <v>12</v>
      </c>
      <c r="C28" s="15">
        <f t="shared" si="0"/>
        <v>0.2</v>
      </c>
      <c r="D28" s="1">
        <f t="shared" si="1"/>
        <v>5</v>
      </c>
      <c r="E28" s="1">
        <f>SUMIFS(Results!P:P,Results!F:F,'Battle Formation'!B26)</f>
        <v>1</v>
      </c>
      <c r="F28" s="1">
        <f>SUMIFS(Results!Q:Q,Results!F:F,'Battle Formation'!B26)</f>
        <v>0</v>
      </c>
      <c r="G28" s="1">
        <f>SUMIFS(Results!R:R,Results!F:F,'Battle Formation'!B26)</f>
        <v>4</v>
      </c>
      <c r="H28" s="1">
        <f>COUNTIFS(Results!F:F,'Battle Formation'!B26)</f>
        <v>1</v>
      </c>
      <c r="I28" t="str">
        <f t="shared" si="4"/>
        <v>Flesh-Eater Courts - Lords of the Manor (5)</v>
      </c>
      <c r="J28" s="16">
        <f t="shared" si="5"/>
        <v>0.2</v>
      </c>
      <c r="M28" s="15"/>
    </row>
    <row r="29" spans="1:13" x14ac:dyDescent="0.3">
      <c r="A29" t="s">
        <v>24208</v>
      </c>
      <c r="B29" t="s">
        <v>24393</v>
      </c>
      <c r="C29" s="15">
        <f t="shared" si="0"/>
        <v>0.68421052631578949</v>
      </c>
      <c r="D29" s="1">
        <f t="shared" si="1"/>
        <v>19</v>
      </c>
      <c r="E29" s="1">
        <f>SUMIFS(Results!P:P,Results!F:F,'Battle Formation'!B27)</f>
        <v>13</v>
      </c>
      <c r="F29" s="1">
        <f>SUMIFS(Results!Q:Q,Results!F:F,'Battle Formation'!B27)</f>
        <v>0</v>
      </c>
      <c r="G29" s="1">
        <f>SUMIFS(Results!R:R,Results!F:F,'Battle Formation'!B27)</f>
        <v>6</v>
      </c>
      <c r="H29" s="1">
        <f>COUNTIFS(Results!F:F,'Battle Formation'!B27)</f>
        <v>4</v>
      </c>
      <c r="I29" t="str">
        <f t="shared" si="4"/>
        <v>Flesh-Eater Courts - Questing Courtiers (19)</v>
      </c>
      <c r="J29" s="16">
        <f t="shared" si="5"/>
        <v>0.68421052631578949</v>
      </c>
      <c r="M29" s="15"/>
    </row>
    <row r="30" spans="1:13" x14ac:dyDescent="0.3">
      <c r="A30" t="s">
        <v>24208</v>
      </c>
      <c r="B30" t="s">
        <v>235</v>
      </c>
      <c r="C30" s="15">
        <f t="shared" si="0"/>
        <v>0.49489795918367346</v>
      </c>
      <c r="D30" s="1">
        <f t="shared" si="1"/>
        <v>98</v>
      </c>
      <c r="E30" s="1">
        <f>SUMIFS(Results!P:P,Results!F:F,'Battle Formation'!B28)</f>
        <v>48</v>
      </c>
      <c r="F30" s="1">
        <f>SUMIFS(Results!Q:Q,Results!F:F,'Battle Formation'!B28)</f>
        <v>1</v>
      </c>
      <c r="G30" s="1">
        <f>SUMIFS(Results!R:R,Results!F:F,'Battle Formation'!B28)</f>
        <v>49</v>
      </c>
      <c r="H30" s="1">
        <f>COUNTIFS(Results!F:F,'Battle Formation'!B28)</f>
        <v>20</v>
      </c>
      <c r="I30" t="str">
        <f t="shared" si="4"/>
        <v>Flesh-Eater Courts - Royal Menagerie (98)</v>
      </c>
      <c r="J30" s="16">
        <f t="shared" si="5"/>
        <v>0.49489795918367346</v>
      </c>
      <c r="M30" s="15"/>
    </row>
    <row r="31" spans="1:13" x14ac:dyDescent="0.3">
      <c r="A31" t="s">
        <v>56</v>
      </c>
      <c r="B31" t="s">
        <v>25166</v>
      </c>
      <c r="C31" s="15">
        <f t="shared" si="0"/>
        <v>0.15</v>
      </c>
      <c r="D31" s="1">
        <f t="shared" si="1"/>
        <v>20</v>
      </c>
      <c r="E31" s="1">
        <f>SUMIFS(Results!P:P,Results!F:F,'Battle Formation'!B29)</f>
        <v>3</v>
      </c>
      <c r="F31" s="1">
        <f>SUMIFS(Results!Q:Q,Results!F:F,'Battle Formation'!B29)</f>
        <v>0</v>
      </c>
      <c r="G31" s="1">
        <f>SUMIFS(Results!R:R,Results!F:F,'Battle Formation'!B29)</f>
        <v>17</v>
      </c>
      <c r="H31" s="1">
        <f>COUNTIFS(Results!F:F,'Battle Formation'!B29)</f>
        <v>4</v>
      </c>
      <c r="I31" t="str">
        <f t="shared" si="4"/>
        <v>Fyreslayers - Forge Brethren (20)</v>
      </c>
      <c r="J31" s="16">
        <f t="shared" si="5"/>
        <v>0.15</v>
      </c>
      <c r="M31" s="15"/>
    </row>
    <row r="32" spans="1:13" x14ac:dyDescent="0.3">
      <c r="A32" t="s">
        <v>56</v>
      </c>
      <c r="B32" t="s">
        <v>24836</v>
      </c>
      <c r="C32" s="15">
        <f t="shared" si="0"/>
        <v>0.52</v>
      </c>
      <c r="D32" s="1">
        <f t="shared" si="1"/>
        <v>25</v>
      </c>
      <c r="E32" s="1">
        <f>SUMIFS(Results!P:P,Results!F:F,'Battle Formation'!B30)</f>
        <v>13</v>
      </c>
      <c r="F32" s="1">
        <f>SUMIFS(Results!Q:Q,Results!F:F,'Battle Formation'!B30)</f>
        <v>0</v>
      </c>
      <c r="G32" s="1">
        <f>SUMIFS(Results!R:R,Results!F:F,'Battle Formation'!B30)</f>
        <v>12</v>
      </c>
      <c r="H32" s="1">
        <f>COUNTIFS(Results!F:F,'Battle Formation'!B30)</f>
        <v>5</v>
      </c>
      <c r="I32" t="str">
        <f t="shared" si="4"/>
        <v>Fyreslayers - Lords of the Lodge (25)</v>
      </c>
      <c r="J32" s="16">
        <f t="shared" si="5"/>
        <v>0.52</v>
      </c>
    </row>
    <row r="33" spans="1:13" x14ac:dyDescent="0.3">
      <c r="A33" t="s">
        <v>56</v>
      </c>
      <c r="B33" t="s">
        <v>303</v>
      </c>
      <c r="C33" s="15">
        <f t="shared" si="0"/>
        <v>0</v>
      </c>
      <c r="D33" s="1">
        <f t="shared" si="1"/>
        <v>5</v>
      </c>
      <c r="E33" s="1">
        <f>SUMIFS(Results!P:P,Results!F:F,'Battle Formation'!B31)</f>
        <v>0</v>
      </c>
      <c r="F33" s="1">
        <f>SUMIFS(Results!Q:Q,Results!F:F,'Battle Formation'!B31)</f>
        <v>0</v>
      </c>
      <c r="G33" s="1">
        <f>SUMIFS(Results!R:R,Results!F:F,'Battle Formation'!B31)</f>
        <v>5</v>
      </c>
      <c r="H33" s="1">
        <f>COUNTIFS(Results!F:F,'Battle Formation'!B31)</f>
        <v>1</v>
      </c>
      <c r="I33" t="str">
        <f t="shared" si="4"/>
        <v>Fyreslayers - Scales of Vulcatrix (5)</v>
      </c>
      <c r="J33" s="16">
        <f t="shared" si="5"/>
        <v>0</v>
      </c>
    </row>
    <row r="34" spans="1:13" x14ac:dyDescent="0.3">
      <c r="A34" t="s">
        <v>56</v>
      </c>
      <c r="B34" t="s">
        <v>131</v>
      </c>
      <c r="C34" s="15">
        <f t="shared" si="0"/>
        <v>0.8</v>
      </c>
      <c r="D34" s="1">
        <f t="shared" si="1"/>
        <v>5</v>
      </c>
      <c r="E34" s="1">
        <f>SUMIFS(Results!P:P,Results!F:F,'Battle Formation'!B32)</f>
        <v>4</v>
      </c>
      <c r="F34" s="1">
        <f>SUMIFS(Results!Q:Q,Results!F:F,'Battle Formation'!B32)</f>
        <v>0</v>
      </c>
      <c r="G34" s="1">
        <f>SUMIFS(Results!R:R,Results!F:F,'Battle Formation'!B32)</f>
        <v>1</v>
      </c>
      <c r="H34" s="1">
        <f>COUNTIFS(Results!F:F,'Battle Formation'!B32)</f>
        <v>1</v>
      </c>
      <c r="I34" t="str">
        <f t="shared" si="4"/>
        <v>Fyreslayers - Warrior Kinband (5)</v>
      </c>
      <c r="J34" s="16">
        <f t="shared" si="5"/>
        <v>0.8</v>
      </c>
      <c r="M34" s="15"/>
    </row>
    <row r="35" spans="1:13" x14ac:dyDescent="0.3">
      <c r="A35" t="s">
        <v>27</v>
      </c>
      <c r="B35" t="s">
        <v>25473</v>
      </c>
      <c r="C35" s="15">
        <f t="shared" ref="C35:C66" si="6">(E35+(F35/2))/D35</f>
        <v>0.59565217391304348</v>
      </c>
      <c r="D35" s="1">
        <f t="shared" ref="D35:D66" si="7">SUM(E35:G35)</f>
        <v>115</v>
      </c>
      <c r="E35" s="1">
        <f>SUMIFS(Results!P:P,Results!F:F,'Battle Formation'!B33)</f>
        <v>66</v>
      </c>
      <c r="F35" s="1">
        <f>SUMIFS(Results!Q:Q,Results!F:F,'Battle Formation'!B33)</f>
        <v>5</v>
      </c>
      <c r="G35" s="1">
        <f>SUMIFS(Results!R:R,Results!F:F,'Battle Formation'!B33)</f>
        <v>44</v>
      </c>
      <c r="H35" s="1">
        <f>COUNTIFS(Results!F:F,'Battle Formation'!B33)</f>
        <v>23</v>
      </c>
      <c r="I35" t="str">
        <f t="shared" si="4"/>
        <v>Gloomspite Gitz - Gittish Tide (115)</v>
      </c>
      <c r="J35" s="16">
        <f t="shared" si="5"/>
        <v>0.59565217391304348</v>
      </c>
      <c r="M35" s="15"/>
    </row>
    <row r="36" spans="1:13" x14ac:dyDescent="0.3">
      <c r="A36" t="s">
        <v>27</v>
      </c>
      <c r="B36" t="s">
        <v>28</v>
      </c>
      <c r="C36" s="15">
        <f t="shared" si="6"/>
        <v>0.45</v>
      </c>
      <c r="D36" s="1">
        <f t="shared" si="7"/>
        <v>20</v>
      </c>
      <c r="E36" s="1">
        <f>SUMIFS(Results!P:P,Results!F:F,'Battle Formation'!B34)</f>
        <v>9</v>
      </c>
      <c r="F36" s="1">
        <f>SUMIFS(Results!Q:Q,Results!F:F,'Battle Formation'!B34)</f>
        <v>0</v>
      </c>
      <c r="G36" s="1">
        <f>SUMIFS(Results!R:R,Results!F:F,'Battle Formation'!B34)</f>
        <v>11</v>
      </c>
      <c r="H36" s="1">
        <f>COUNTIFS(Results!F:F,'Battle Formation'!B34)</f>
        <v>4</v>
      </c>
      <c r="I36" t="str">
        <f t="shared" si="4"/>
        <v>Gloomspite Gitz - Gloomspite Horde (20)</v>
      </c>
      <c r="J36" s="16">
        <f t="shared" si="5"/>
        <v>0.45</v>
      </c>
      <c r="M36" s="15"/>
    </row>
    <row r="37" spans="1:13" x14ac:dyDescent="0.3">
      <c r="A37" t="s">
        <v>27</v>
      </c>
      <c r="B37" t="s">
        <v>110</v>
      </c>
      <c r="C37" s="15">
        <f t="shared" si="6"/>
        <v>0.2</v>
      </c>
      <c r="D37" s="1">
        <f t="shared" si="7"/>
        <v>5</v>
      </c>
      <c r="E37" s="1">
        <f>SUMIFS(Results!P:P,Results!F:F,'Battle Formation'!B35)</f>
        <v>1</v>
      </c>
      <c r="F37" s="1">
        <f>SUMIFS(Results!Q:Q,Results!F:F,'Battle Formation'!B35)</f>
        <v>0</v>
      </c>
      <c r="G37" s="1">
        <f>SUMIFS(Results!R:R,Results!F:F,'Battle Formation'!B35)</f>
        <v>4</v>
      </c>
      <c r="H37" s="1">
        <f>COUNTIFS(Results!F:F,'Battle Formation'!B35)</f>
        <v>1</v>
      </c>
      <c r="I37" t="str">
        <f t="shared" si="4"/>
        <v>Gloomspite Gitz - Squigalanche (5)</v>
      </c>
      <c r="J37" s="16">
        <f t="shared" si="5"/>
        <v>0.2</v>
      </c>
      <c r="M37" s="15"/>
    </row>
    <row r="38" spans="1:13" x14ac:dyDescent="0.3">
      <c r="A38" t="s">
        <v>27</v>
      </c>
      <c r="B38" t="s">
        <v>24217</v>
      </c>
      <c r="C38" s="15">
        <f t="shared" si="6"/>
        <v>0.46666666666666667</v>
      </c>
      <c r="D38" s="1">
        <f t="shared" si="7"/>
        <v>15</v>
      </c>
      <c r="E38" s="1">
        <f>SUMIFS(Results!P:P,Results!F:F,'Battle Formation'!B36)</f>
        <v>7</v>
      </c>
      <c r="F38" s="1">
        <f>SUMIFS(Results!Q:Q,Results!F:F,'Battle Formation'!B36)</f>
        <v>0</v>
      </c>
      <c r="G38" s="1">
        <f>SUMIFS(Results!R:R,Results!F:F,'Battle Formation'!B36)</f>
        <v>8</v>
      </c>
      <c r="H38" s="1">
        <f>COUNTIFS(Results!F:F,'Battle Formation'!B36)</f>
        <v>3</v>
      </c>
      <c r="I38" t="str">
        <f t="shared" si="4"/>
        <v>Gloomspite Gitz - Sunbiter Pack (15)</v>
      </c>
      <c r="J38" s="16">
        <f t="shared" si="5"/>
        <v>0.46666666666666667</v>
      </c>
      <c r="M38" s="15"/>
    </row>
    <row r="39" spans="1:13" x14ac:dyDescent="0.3">
      <c r="A39" t="s">
        <v>27</v>
      </c>
      <c r="B39" t="s">
        <v>125</v>
      </c>
      <c r="C39" s="15">
        <f t="shared" si="6"/>
        <v>0.48019801980198018</v>
      </c>
      <c r="D39" s="1">
        <f t="shared" si="7"/>
        <v>101</v>
      </c>
      <c r="E39" s="1">
        <f>SUMIFS(Results!P:P,Results!F:F,'Battle Formation'!B37)</f>
        <v>48</v>
      </c>
      <c r="F39" s="1">
        <f>SUMIFS(Results!Q:Q,Results!F:F,'Battle Formation'!B37)</f>
        <v>1</v>
      </c>
      <c r="G39" s="1">
        <f>SUMIFS(Results!R:R,Results!F:F,'Battle Formation'!B37)</f>
        <v>52</v>
      </c>
      <c r="H39" s="1">
        <f>COUNTIFS(Results!F:F,'Battle Formation'!B37)</f>
        <v>21</v>
      </c>
      <c r="I39" t="str">
        <f t="shared" si="4"/>
        <v>Gloomspite Gitz - Troggherd (101)</v>
      </c>
      <c r="J39" s="16">
        <f t="shared" si="5"/>
        <v>0.48019801980198018</v>
      </c>
    </row>
    <row r="40" spans="1:13" x14ac:dyDescent="0.3">
      <c r="A40" t="s">
        <v>27</v>
      </c>
      <c r="B40" t="s">
        <v>24165</v>
      </c>
      <c r="C40" s="15">
        <f t="shared" si="6"/>
        <v>0.28000000000000003</v>
      </c>
      <c r="D40" s="1">
        <f t="shared" si="7"/>
        <v>25</v>
      </c>
      <c r="E40" s="1">
        <f>SUMIFS(Results!P:P,Results!F:F,'Battle Formation'!B38)</f>
        <v>7</v>
      </c>
      <c r="F40" s="1">
        <f>SUMIFS(Results!Q:Q,Results!F:F,'Battle Formation'!B38)</f>
        <v>0</v>
      </c>
      <c r="G40" s="1">
        <f>SUMIFS(Results!R:R,Results!F:F,'Battle Formation'!B38)</f>
        <v>18</v>
      </c>
      <c r="H40" s="1">
        <f>COUNTIFS(Results!F:F,'Battle Formation'!B38)</f>
        <v>5</v>
      </c>
      <c r="I40" t="str">
        <f t="shared" si="4"/>
        <v>Gloomspite Gitz - Trugg's Troggherd (25)</v>
      </c>
      <c r="J40" s="16">
        <f t="shared" si="5"/>
        <v>0.28000000000000003</v>
      </c>
      <c r="M40" s="15"/>
    </row>
    <row r="41" spans="1:13" x14ac:dyDescent="0.3">
      <c r="A41" t="s">
        <v>27</v>
      </c>
      <c r="B41" t="s">
        <v>302</v>
      </c>
      <c r="C41" s="15">
        <f t="shared" si="6"/>
        <v>0.41935483870967744</v>
      </c>
      <c r="D41" s="1">
        <f t="shared" si="7"/>
        <v>93</v>
      </c>
      <c r="E41" s="1">
        <f>SUMIFS(Results!P:P,Results!F:F,'Battle Formation'!B39)</f>
        <v>39</v>
      </c>
      <c r="F41" s="1">
        <f>SUMIFS(Results!Q:Q,Results!F:F,'Battle Formation'!B39)</f>
        <v>0</v>
      </c>
      <c r="G41" s="1">
        <f>SUMIFS(Results!R:R,Results!F:F,'Battle Formation'!B39)</f>
        <v>54</v>
      </c>
      <c r="H41" s="1">
        <f>COUNTIFS(Results!F:F,'Battle Formation'!B39)</f>
        <v>19</v>
      </c>
      <c r="I41" t="str">
        <f t="shared" si="4"/>
        <v>Gloomspite Gitz - Unknown (93)</v>
      </c>
      <c r="J41" s="16">
        <f t="shared" si="5"/>
        <v>0.41935483870967744</v>
      </c>
      <c r="M41" s="15"/>
    </row>
    <row r="42" spans="1:13" x14ac:dyDescent="0.3">
      <c r="A42" t="s">
        <v>30</v>
      </c>
      <c r="B42" t="s">
        <v>25181</v>
      </c>
      <c r="C42" s="15">
        <f t="shared" si="6"/>
        <v>0.45652173913043476</v>
      </c>
      <c r="D42" s="1">
        <f t="shared" si="7"/>
        <v>23</v>
      </c>
      <c r="E42" s="1">
        <f>SUMIFS(Results!P:P,Results!F:F,'Battle Formation'!B41)</f>
        <v>10</v>
      </c>
      <c r="F42" s="1">
        <f>SUMIFS(Results!Q:Q,Results!F:F,'Battle Formation'!B41)</f>
        <v>1</v>
      </c>
      <c r="G42" s="1">
        <f>SUMIFS(Results!R:R,Results!F:F,'Battle Formation'!B41)</f>
        <v>12</v>
      </c>
      <c r="H42" s="1">
        <f>COUNTIFS(Results!F:F,'Battle Formation'!B41)</f>
        <v>5</v>
      </c>
      <c r="I42" t="str">
        <f t="shared" si="4"/>
        <v>Hedonites of Slaanesh - Epicurean Revellers (23)</v>
      </c>
      <c r="J42" s="16">
        <f t="shared" si="5"/>
        <v>0.45652173913043476</v>
      </c>
    </row>
    <row r="43" spans="1:13" x14ac:dyDescent="0.3">
      <c r="A43" t="s">
        <v>30</v>
      </c>
      <c r="B43" t="s">
        <v>24361</v>
      </c>
      <c r="C43" s="15">
        <f t="shared" si="6"/>
        <v>0.5</v>
      </c>
      <c r="D43" s="1">
        <f t="shared" si="7"/>
        <v>10</v>
      </c>
      <c r="E43" s="1">
        <f>SUMIFS(Results!P:P,Results!F:F,'Battle Formation'!B42)</f>
        <v>5</v>
      </c>
      <c r="F43" s="1">
        <f>SUMIFS(Results!Q:Q,Results!F:F,'Battle Formation'!B42)</f>
        <v>0</v>
      </c>
      <c r="G43" s="1">
        <f>SUMIFS(Results!R:R,Results!F:F,'Battle Formation'!B42)</f>
        <v>5</v>
      </c>
      <c r="H43" s="1">
        <f>COUNTIFS(Results!F:F,'Battle Formation'!B42)</f>
        <v>2</v>
      </c>
      <c r="I43" t="str">
        <f t="shared" si="4"/>
        <v>Hedonites of Slaanesh - Invaders (10)</v>
      </c>
      <c r="J43" s="16">
        <f t="shared" si="5"/>
        <v>0.5</v>
      </c>
      <c r="M43" s="15"/>
    </row>
    <row r="44" spans="1:13" x14ac:dyDescent="0.3">
      <c r="A44" t="s">
        <v>30</v>
      </c>
      <c r="B44" t="s">
        <v>25222</v>
      </c>
      <c r="C44" s="15">
        <f t="shared" si="6"/>
        <v>0.27272727272727271</v>
      </c>
      <c r="D44" s="1">
        <f t="shared" si="7"/>
        <v>-22</v>
      </c>
      <c r="E44" s="1">
        <f>SUMIFS(Results!P:P,Results!F:F,'Battle Formation'!B43)-E47</f>
        <v>-6</v>
      </c>
      <c r="F44" s="1">
        <f>SUMIFS(Results!Q:Q,Results!F:F,'Battle Formation'!B43)-F47</f>
        <v>0</v>
      </c>
      <c r="G44" s="1">
        <f>SUMIFS(Results!R:R,Results!F:F,'Battle Formation'!B43)-G47</f>
        <v>-16</v>
      </c>
      <c r="H44" s="1">
        <f>COUNTIFS(Results!F:F,'Battle Formation'!B43)-H47</f>
        <v>-4</v>
      </c>
      <c r="I44" t="str">
        <f t="shared" si="4"/>
        <v>Hedonites of Slaanesh - Pretenders (-22)</v>
      </c>
      <c r="J44" s="16">
        <f t="shared" si="5"/>
        <v>0.27272727272727271</v>
      </c>
      <c r="M44" s="15"/>
    </row>
    <row r="45" spans="1:13" x14ac:dyDescent="0.3">
      <c r="A45" t="s">
        <v>30</v>
      </c>
      <c r="B45" t="s">
        <v>31</v>
      </c>
      <c r="C45" s="15">
        <f t="shared" si="6"/>
        <v>0.6</v>
      </c>
      <c r="D45" s="1">
        <f t="shared" si="7"/>
        <v>10</v>
      </c>
      <c r="E45" s="1">
        <f>SUMIFS(Results!P:P,Results!F:F,'Battle Formation'!B44)</f>
        <v>6</v>
      </c>
      <c r="F45" s="1">
        <f>SUMIFS(Results!Q:Q,Results!F:F,'Battle Formation'!B44)</f>
        <v>0</v>
      </c>
      <c r="G45" s="1">
        <f>SUMIFS(Results!R:R,Results!F:F,'Battle Formation'!B44)</f>
        <v>4</v>
      </c>
      <c r="H45" s="1">
        <f>COUNTIFS(Results!F:F,'Battle Formation'!B44)</f>
        <v>2</v>
      </c>
      <c r="I45" t="str">
        <f t="shared" si="4"/>
        <v>Hedonites of Slaanesh - Seeker Cavalcade (10)</v>
      </c>
      <c r="J45" s="16">
        <f t="shared" si="5"/>
        <v>0.6</v>
      </c>
    </row>
    <row r="46" spans="1:13" x14ac:dyDescent="0.3">
      <c r="A46" t="s">
        <v>30</v>
      </c>
      <c r="B46" t="s">
        <v>302</v>
      </c>
      <c r="C46" s="15">
        <f t="shared" si="6"/>
        <v>0.41428571428571431</v>
      </c>
      <c r="D46" s="1">
        <f t="shared" si="7"/>
        <v>35</v>
      </c>
      <c r="E46" s="1">
        <f>SUMIFS(Results!P:P,Results!F:F,'Battle Formation'!B45)</f>
        <v>14</v>
      </c>
      <c r="F46" s="1">
        <f>SUMIFS(Results!Q:Q,Results!F:F,'Battle Formation'!B45)</f>
        <v>1</v>
      </c>
      <c r="G46" s="1">
        <f>SUMIFS(Results!R:R,Results!F:F,'Battle Formation'!B45)</f>
        <v>20</v>
      </c>
      <c r="H46" s="1">
        <f>COUNTIFS(Results!F:F,'Battle Formation'!B45)</f>
        <v>7</v>
      </c>
      <c r="I46" t="str">
        <f t="shared" si="4"/>
        <v>Hedonites of Slaanesh - Unknown (35)</v>
      </c>
      <c r="J46" s="16">
        <f t="shared" si="5"/>
        <v>0.41428571428571431</v>
      </c>
      <c r="M46" s="15"/>
    </row>
    <row r="47" spans="1:13" x14ac:dyDescent="0.3">
      <c r="A47" t="s">
        <v>25652</v>
      </c>
      <c r="B47" t="s">
        <v>59</v>
      </c>
      <c r="C47" s="15">
        <f t="shared" si="6"/>
        <v>0.41333333333333333</v>
      </c>
      <c r="D47" s="1">
        <f t="shared" si="7"/>
        <v>75</v>
      </c>
      <c r="E47" s="1">
        <f>SUMIFS(Results!P:P,Results!F:F,'Battle Formation'!B47)</f>
        <v>31</v>
      </c>
      <c r="F47" s="1">
        <f>SUMIFS(Results!Q:Q,Results!F:F,'Battle Formation'!B47)</f>
        <v>0</v>
      </c>
      <c r="G47" s="1">
        <f>SUMIFS(Results!R:R,Results!F:F,'Battle Formation'!B47)</f>
        <v>44</v>
      </c>
      <c r="H47" s="1">
        <f>COUNTIFS(Results!F:F,'Battle Formation'!B47)</f>
        <v>15</v>
      </c>
      <c r="I47" t="str">
        <f t="shared" si="4"/>
        <v>Idoneth Deepkin (3e) - Akhelian Beastmasters (75)</v>
      </c>
      <c r="J47" s="16">
        <f t="shared" si="5"/>
        <v>0.41333333333333333</v>
      </c>
      <c r="M47" s="15"/>
    </row>
    <row r="48" spans="1:13" x14ac:dyDescent="0.3">
      <c r="A48" t="s">
        <v>25652</v>
      </c>
      <c r="B48" t="s">
        <v>24210</v>
      </c>
      <c r="C48" s="15">
        <f t="shared" si="6"/>
        <v>0.45901639344262296</v>
      </c>
      <c r="D48" s="1">
        <f t="shared" si="7"/>
        <v>61</v>
      </c>
      <c r="E48" s="1">
        <f>SUMIFS(Results!P:P,Results!F:F,'Battle Formation'!B48)</f>
        <v>28</v>
      </c>
      <c r="F48" s="1">
        <f>SUMIFS(Results!Q:Q,Results!F:F,'Battle Formation'!B48)</f>
        <v>0</v>
      </c>
      <c r="G48" s="1">
        <f>SUMIFS(Results!R:R,Results!F:F,'Battle Formation'!B48)</f>
        <v>33</v>
      </c>
      <c r="H48" s="1">
        <f>COUNTIFS(Results!F:F,'Battle Formation'!B48)</f>
        <v>13</v>
      </c>
      <c r="I48" t="str">
        <f t="shared" si="4"/>
        <v>Idoneth Deepkin (3e) - Ethersea Predators (61)</v>
      </c>
      <c r="J48" s="16">
        <f t="shared" si="5"/>
        <v>0.45901639344262296</v>
      </c>
      <c r="M48" s="15"/>
    </row>
    <row r="49" spans="1:13" x14ac:dyDescent="0.3">
      <c r="A49" t="s">
        <v>25652</v>
      </c>
      <c r="B49" t="s">
        <v>25407</v>
      </c>
      <c r="C49" s="15">
        <f t="shared" si="6"/>
        <v>0.6</v>
      </c>
      <c r="D49" s="1">
        <f t="shared" si="7"/>
        <v>10</v>
      </c>
      <c r="E49" s="1">
        <f>SUMIFS(Results!P:P,Results!F:F,'Battle Formation'!B49)</f>
        <v>6</v>
      </c>
      <c r="F49" s="1">
        <f>SUMIFS(Results!Q:Q,Results!F:F,'Battle Formation'!B49)</f>
        <v>0</v>
      </c>
      <c r="G49" s="1">
        <f>SUMIFS(Results!R:R,Results!F:F,'Battle Formation'!B49)</f>
        <v>4</v>
      </c>
      <c r="H49" s="1">
        <f>COUNTIFS(Results!F:F,'Battle Formation'!B49)</f>
        <v>2</v>
      </c>
      <c r="I49" t="str">
        <f t="shared" si="4"/>
        <v>Idoneth Deepkin (3e) - Isharann Council (10)</v>
      </c>
      <c r="J49" s="16">
        <f t="shared" si="5"/>
        <v>0.6</v>
      </c>
      <c r="M49" s="15"/>
    </row>
    <row r="50" spans="1:13" x14ac:dyDescent="0.3">
      <c r="A50" t="s">
        <v>25651</v>
      </c>
      <c r="B50" t="s">
        <v>59</v>
      </c>
      <c r="C50" s="15">
        <f t="shared" si="6"/>
        <v>0.41333333333333333</v>
      </c>
      <c r="D50" s="1">
        <f t="shared" si="7"/>
        <v>75</v>
      </c>
      <c r="E50" s="1">
        <f>SUMIFS(Results!P:P,Results!F:F,'Battle Formation'!B50)</f>
        <v>31</v>
      </c>
      <c r="F50" s="1">
        <f>SUMIFS(Results!Q:Q,Results!F:F,'Battle Formation'!B50)</f>
        <v>0</v>
      </c>
      <c r="G50" s="1">
        <f>SUMIFS(Results!R:R,Results!F:F,'Battle Formation'!B50)</f>
        <v>44</v>
      </c>
      <c r="H50" s="1">
        <f>COUNTIFS(Results!F:F,'Battle Formation'!B50)</f>
        <v>15</v>
      </c>
      <c r="I50" t="str">
        <f t="shared" si="4"/>
        <v>Idoneth Deepkin (4e) - Akhelian Beastmasters (75)</v>
      </c>
      <c r="J50" s="16">
        <f t="shared" si="5"/>
        <v>0.41333333333333333</v>
      </c>
      <c r="M50" s="15"/>
    </row>
    <row r="51" spans="1:13" x14ac:dyDescent="0.3">
      <c r="A51" t="s">
        <v>25651</v>
      </c>
      <c r="B51" t="s">
        <v>24210</v>
      </c>
      <c r="C51" s="15">
        <f t="shared" si="6"/>
        <v>0.45901639344262296</v>
      </c>
      <c r="D51" s="1">
        <f t="shared" si="7"/>
        <v>61</v>
      </c>
      <c r="E51" s="1">
        <f>SUMIFS(Results!P:P,Results!F:F,'Battle Formation'!B51)</f>
        <v>28</v>
      </c>
      <c r="F51" s="1">
        <f>SUMIFS(Results!Q:Q,Results!F:F,'Battle Formation'!B51)</f>
        <v>0</v>
      </c>
      <c r="G51" s="1">
        <f>SUMIFS(Results!R:R,Results!F:F,'Battle Formation'!B51)</f>
        <v>33</v>
      </c>
      <c r="H51" s="1">
        <f>COUNTIFS(Results!F:F,'Battle Formation'!B51)</f>
        <v>13</v>
      </c>
      <c r="I51" t="str">
        <f t="shared" si="4"/>
        <v>Idoneth Deepkin (4e) - Ethersea Predators (61)</v>
      </c>
      <c r="J51" s="16">
        <f t="shared" si="5"/>
        <v>0.45901639344262296</v>
      </c>
      <c r="M51" s="15"/>
    </row>
    <row r="52" spans="1:13" x14ac:dyDescent="0.3">
      <c r="A52" t="s">
        <v>25651</v>
      </c>
      <c r="B52" t="s">
        <v>25407</v>
      </c>
      <c r="C52" s="15">
        <f t="shared" si="6"/>
        <v>0.6</v>
      </c>
      <c r="D52" s="1">
        <f t="shared" si="7"/>
        <v>10</v>
      </c>
      <c r="E52" s="1">
        <f>SUMIFS(Results!P:P,Results!F:F,'Battle Formation'!B52)</f>
        <v>6</v>
      </c>
      <c r="F52" s="1">
        <f>SUMIFS(Results!Q:Q,Results!F:F,'Battle Formation'!B52)</f>
        <v>0</v>
      </c>
      <c r="G52" s="1">
        <f>SUMIFS(Results!R:R,Results!F:F,'Battle Formation'!B52)</f>
        <v>4</v>
      </c>
      <c r="H52" s="1">
        <f>COUNTIFS(Results!F:F,'Battle Formation'!B52)</f>
        <v>2</v>
      </c>
      <c r="I52" t="str">
        <f t="shared" si="4"/>
        <v>Idoneth Deepkin (4e) - Isharann Council (10)</v>
      </c>
      <c r="J52" s="16">
        <f t="shared" si="5"/>
        <v>0.6</v>
      </c>
      <c r="M52" s="15"/>
    </row>
    <row r="53" spans="1:13" x14ac:dyDescent="0.3">
      <c r="A53" t="s">
        <v>25651</v>
      </c>
      <c r="B53" t="s">
        <v>472</v>
      </c>
      <c r="C53" s="15">
        <f t="shared" si="6"/>
        <v>0.3</v>
      </c>
      <c r="D53" s="1">
        <f t="shared" si="7"/>
        <v>10</v>
      </c>
      <c r="E53" s="1">
        <f>SUMIFS(Results!P:P,Results!F:F,'Battle Formation'!B53)</f>
        <v>3</v>
      </c>
      <c r="F53" s="1">
        <f>SUMIFS(Results!Q:Q,Results!F:F,'Battle Formation'!B53)</f>
        <v>0</v>
      </c>
      <c r="G53" s="1">
        <f>SUMIFS(Results!R:R,Results!F:F,'Battle Formation'!B53)</f>
        <v>7</v>
      </c>
      <c r="H53" s="1">
        <f>COUNTIFS(Results!F:F,'Battle Formation'!B53)</f>
        <v>2</v>
      </c>
      <c r="I53" t="str">
        <f t="shared" si="4"/>
        <v>Idoneth Deepkin (4e) - Soul-raid Ambushers (10)</v>
      </c>
      <c r="J53" s="16">
        <f t="shared" si="5"/>
        <v>0.3</v>
      </c>
      <c r="M53" s="15"/>
    </row>
    <row r="54" spans="1:13" x14ac:dyDescent="0.3">
      <c r="A54" t="s">
        <v>45</v>
      </c>
      <c r="B54" t="s">
        <v>24209</v>
      </c>
      <c r="C54" s="15">
        <f t="shared" si="6"/>
        <v>0.32</v>
      </c>
      <c r="D54" s="1">
        <f t="shared" si="7"/>
        <v>25</v>
      </c>
      <c r="E54" s="1">
        <f>SUMIFS(Results!P:P,Results!F:F,'Battle Formation'!B54)</f>
        <v>8</v>
      </c>
      <c r="F54" s="1">
        <f>SUMIFS(Results!Q:Q,Results!F:F,'Battle Formation'!B54)</f>
        <v>0</v>
      </c>
      <c r="G54" s="1">
        <f>SUMIFS(Results!R:R,Results!F:F,'Battle Formation'!B54)</f>
        <v>17</v>
      </c>
      <c r="H54" s="1">
        <f>COUNTIFS(Results!F:F,'Battle Formation'!B54)</f>
        <v>5</v>
      </c>
      <c r="I54" t="str">
        <f t="shared" si="4"/>
        <v>Ironjawz - Bigsnikkaz (25)</v>
      </c>
      <c r="J54" s="16">
        <f t="shared" si="5"/>
        <v>0.32</v>
      </c>
      <c r="M54" s="15"/>
    </row>
    <row r="55" spans="1:13" x14ac:dyDescent="0.3">
      <c r="A55" t="s">
        <v>45</v>
      </c>
      <c r="B55" t="s">
        <v>24199</v>
      </c>
      <c r="C55" s="15">
        <f t="shared" si="6"/>
        <v>0.42499999999999999</v>
      </c>
      <c r="D55" s="1">
        <f t="shared" si="7"/>
        <v>80</v>
      </c>
      <c r="E55" s="1">
        <f>SUMIFS(Results!P:P,Results!F:F,'Battle Formation'!B55)</f>
        <v>34</v>
      </c>
      <c r="F55" s="1">
        <f>SUMIFS(Results!Q:Q,Results!F:F,'Battle Formation'!B55)</f>
        <v>0</v>
      </c>
      <c r="G55" s="1">
        <f>SUMIFS(Results!R:R,Results!F:F,'Battle Formation'!B55)</f>
        <v>46</v>
      </c>
      <c r="H55" s="1">
        <f>COUNTIFS(Results!F:F,'Battle Formation'!B55)</f>
        <v>17</v>
      </c>
      <c r="I55" t="str">
        <f t="shared" si="4"/>
        <v>Ironjawz - Brutefist (80)</v>
      </c>
      <c r="J55" s="16">
        <f t="shared" si="5"/>
        <v>0.42499999999999999</v>
      </c>
      <c r="M55" s="15"/>
    </row>
    <row r="56" spans="1:13" x14ac:dyDescent="0.3">
      <c r="A56" t="s">
        <v>45</v>
      </c>
      <c r="B56" t="s">
        <v>24962</v>
      </c>
      <c r="C56" s="15">
        <f t="shared" si="6"/>
        <v>6.6666666666666666E-2</v>
      </c>
      <c r="D56" s="1">
        <f t="shared" si="7"/>
        <v>15</v>
      </c>
      <c r="E56" s="1">
        <f>SUMIFS(Results!P:P,Results!F:F,'Battle Formation'!B56)</f>
        <v>1</v>
      </c>
      <c r="F56" s="1">
        <f>SUMIFS(Results!Q:Q,Results!F:F,'Battle Formation'!B56)</f>
        <v>0</v>
      </c>
      <c r="G56" s="1">
        <f>SUMIFS(Results!R:R,Results!F:F,'Battle Formation'!B56)</f>
        <v>14</v>
      </c>
      <c r="H56" s="1">
        <f>COUNTIFS(Results!F:F,'Battle Formation'!B56)</f>
        <v>3</v>
      </c>
      <c r="I56" t="str">
        <f t="shared" si="4"/>
        <v>Ironjawz - Grunta Stampede (15)</v>
      </c>
      <c r="J56" s="16">
        <f t="shared" si="5"/>
        <v>6.6666666666666666E-2</v>
      </c>
      <c r="M56" s="15"/>
    </row>
    <row r="57" spans="1:13" x14ac:dyDescent="0.3">
      <c r="A57" t="s">
        <v>45</v>
      </c>
      <c r="B57" t="s">
        <v>237</v>
      </c>
      <c r="C57" s="15">
        <f t="shared" si="6"/>
        <v>0.55000000000000004</v>
      </c>
      <c r="D57" s="1">
        <f t="shared" si="7"/>
        <v>20</v>
      </c>
      <c r="E57" s="1">
        <f>SUMIFS(Results!P:P,Results!F:F,'Battle Formation'!B57)</f>
        <v>11</v>
      </c>
      <c r="F57" s="1">
        <f>SUMIFS(Results!Q:Q,Results!F:F,'Battle Formation'!B57)</f>
        <v>0</v>
      </c>
      <c r="G57" s="1">
        <f>SUMIFS(Results!R:R,Results!F:F,'Battle Formation'!B57)</f>
        <v>9</v>
      </c>
      <c r="H57" s="1">
        <f>COUNTIFS(Results!F:F,'Battle Formation'!B57)</f>
        <v>4</v>
      </c>
      <c r="I57" t="str">
        <f t="shared" si="4"/>
        <v>Ironjawz - Ironfist (20)</v>
      </c>
      <c r="J57" s="16">
        <f t="shared" si="5"/>
        <v>0.55000000000000004</v>
      </c>
    </row>
    <row r="58" spans="1:13" x14ac:dyDescent="0.3">
      <c r="A58" t="s">
        <v>45</v>
      </c>
      <c r="B58" t="s">
        <v>236</v>
      </c>
      <c r="C58" s="15">
        <f t="shared" si="6"/>
        <v>0.45901639344262296</v>
      </c>
      <c r="D58" s="1">
        <f t="shared" si="7"/>
        <v>61</v>
      </c>
      <c r="E58" s="1">
        <f>SUMIFS(Results!P:P,Results!F:F,'Battle Formation'!B58)</f>
        <v>28</v>
      </c>
      <c r="F58" s="1">
        <f>SUMIFS(Results!Q:Q,Results!F:F,'Battle Formation'!B58)</f>
        <v>0</v>
      </c>
      <c r="G58" s="1">
        <f>SUMIFS(Results!R:R,Results!F:F,'Battle Formation'!B58)</f>
        <v>33</v>
      </c>
      <c r="H58" s="1">
        <f>COUNTIFS(Results!F:F,'Battle Formation'!B58)</f>
        <v>13</v>
      </c>
      <c r="I58" t="str">
        <f t="shared" si="4"/>
        <v>Ironjawz - Ironjawz Brawl (61)</v>
      </c>
      <c r="J58" s="16">
        <f t="shared" si="5"/>
        <v>0.45901639344262296</v>
      </c>
      <c r="M58" s="15"/>
    </row>
    <row r="59" spans="1:13" x14ac:dyDescent="0.3">
      <c r="A59" t="s">
        <v>45</v>
      </c>
      <c r="B59" t="s">
        <v>69</v>
      </c>
      <c r="C59" s="15">
        <f t="shared" si="6"/>
        <v>0.8</v>
      </c>
      <c r="D59" s="1">
        <f t="shared" si="7"/>
        <v>10</v>
      </c>
      <c r="E59" s="1">
        <f>SUMIFS(Results!P:P,Results!F:F,'Battle Formation'!B59)</f>
        <v>8</v>
      </c>
      <c r="F59" s="1">
        <f>SUMIFS(Results!Q:Q,Results!F:F,'Battle Formation'!B59)</f>
        <v>0</v>
      </c>
      <c r="G59" s="1">
        <f>SUMIFS(Results!R:R,Results!F:F,'Battle Formation'!B59)</f>
        <v>2</v>
      </c>
      <c r="H59" s="1">
        <f>COUNTIFS(Results!F:F,'Battle Formation'!B59)</f>
        <v>2</v>
      </c>
      <c r="I59" t="str">
        <f t="shared" si="4"/>
        <v>Ironjawz - Krazogg's Grunta Stampede (10)</v>
      </c>
      <c r="J59" s="16">
        <f t="shared" si="5"/>
        <v>0.8</v>
      </c>
      <c r="M59" s="15"/>
    </row>
    <row r="60" spans="1:13" x14ac:dyDescent="0.3">
      <c r="A60" t="s">
        <v>45</v>
      </c>
      <c r="B60" t="s">
        <v>46</v>
      </c>
      <c r="C60" s="15">
        <f t="shared" si="6"/>
        <v>0.33333333333333331</v>
      </c>
      <c r="D60" s="1">
        <f t="shared" si="7"/>
        <v>12</v>
      </c>
      <c r="E60" s="1">
        <f>SUMIFS(Results!P:P,Results!F:F,'Battle Formation'!B60)</f>
        <v>4</v>
      </c>
      <c r="F60" s="1">
        <f>SUMIFS(Results!Q:Q,Results!F:F,'Battle Formation'!B60)</f>
        <v>0</v>
      </c>
      <c r="G60" s="1">
        <f>SUMIFS(Results!R:R,Results!F:F,'Battle Formation'!B60)</f>
        <v>8</v>
      </c>
      <c r="H60" s="1">
        <f>COUNTIFS(Results!F:F,'Battle Formation'!B60)</f>
        <v>3</v>
      </c>
      <c r="I60" t="str">
        <f t="shared" si="4"/>
        <v>Ironjawz - Weirdfist (12)</v>
      </c>
      <c r="J60" s="16">
        <f t="shared" si="5"/>
        <v>0.33333333333333331</v>
      </c>
      <c r="M60" s="15"/>
    </row>
    <row r="61" spans="1:13" x14ac:dyDescent="0.3">
      <c r="A61" t="s">
        <v>77</v>
      </c>
      <c r="B61" t="s">
        <v>24944</v>
      </c>
      <c r="C61" s="15">
        <f t="shared" si="6"/>
        <v>0.55238095238095242</v>
      </c>
      <c r="D61" s="1">
        <f t="shared" si="7"/>
        <v>105</v>
      </c>
      <c r="E61" s="1">
        <f>SUMIFS(Results!P:P,Results!F:F,'Battle Formation'!B61)</f>
        <v>57</v>
      </c>
      <c r="F61" s="1">
        <f>SUMIFS(Results!Q:Q,Results!F:F,'Battle Formation'!B61)</f>
        <v>2</v>
      </c>
      <c r="G61" s="1">
        <f>SUMIFS(Results!R:R,Results!F:F,'Battle Formation'!B61)</f>
        <v>46</v>
      </c>
      <c r="H61" s="1">
        <f>COUNTIFS(Results!F:F,'Battle Formation'!B61)</f>
        <v>21</v>
      </c>
      <c r="I61" t="str">
        <f t="shared" si="4"/>
        <v>Kharadron Overlords - Aether-Runners (105)</v>
      </c>
      <c r="J61" s="16">
        <f t="shared" si="5"/>
        <v>0.55238095238095242</v>
      </c>
    </row>
    <row r="62" spans="1:13" x14ac:dyDescent="0.3">
      <c r="A62" t="s">
        <v>77</v>
      </c>
      <c r="B62" t="s">
        <v>473</v>
      </c>
      <c r="C62" s="15">
        <f t="shared" si="6"/>
        <v>0.65</v>
      </c>
      <c r="D62" s="1">
        <f t="shared" si="7"/>
        <v>20</v>
      </c>
      <c r="E62" s="1">
        <f>SUMIFS(Results!P:P,Results!F:F,'Battle Formation'!B62)</f>
        <v>13</v>
      </c>
      <c r="F62" s="1">
        <f>SUMIFS(Results!Q:Q,Results!F:F,'Battle Formation'!B62)</f>
        <v>0</v>
      </c>
      <c r="G62" s="1">
        <f>SUMIFS(Results!R:R,Results!F:F,'Battle Formation'!B62)</f>
        <v>7</v>
      </c>
      <c r="H62" s="1">
        <f>COUNTIFS(Results!F:F,'Battle Formation'!B62)</f>
        <v>4</v>
      </c>
      <c r="I62" t="str">
        <f t="shared" si="4"/>
        <v>Kharadron Overlords - Endrineers Guild Expeditionary Force (20)</v>
      </c>
      <c r="J62" s="16">
        <f t="shared" si="5"/>
        <v>0.65</v>
      </c>
    </row>
    <row r="63" spans="1:13" x14ac:dyDescent="0.3">
      <c r="A63" t="s">
        <v>103</v>
      </c>
      <c r="B63" t="s">
        <v>25311</v>
      </c>
      <c r="C63" s="15">
        <f t="shared" si="6"/>
        <v>0.6</v>
      </c>
      <c r="D63" s="1">
        <f t="shared" si="7"/>
        <v>5</v>
      </c>
      <c r="E63" s="1">
        <f>SUMIFS(Results!P:P,Results!F:F,'Battle Formation'!B63)</f>
        <v>3</v>
      </c>
      <c r="F63" s="1">
        <f>SUMIFS(Results!Q:Q,Results!F:F,'Battle Formation'!B63)</f>
        <v>0</v>
      </c>
      <c r="G63" s="1">
        <f>SUMIFS(Results!R:R,Results!F:F,'Battle Formation'!B63)</f>
        <v>2</v>
      </c>
      <c r="H63" s="1">
        <f>COUNTIFS(Results!F:F,'Battle Formation'!B63)</f>
        <v>1</v>
      </c>
      <c r="I63" t="str">
        <f t="shared" si="4"/>
        <v>Kruleboyz - Badmouthing Baiterz (5)</v>
      </c>
      <c r="J63" s="16">
        <f t="shared" si="5"/>
        <v>0.6</v>
      </c>
      <c r="M63" s="15"/>
    </row>
    <row r="64" spans="1:13" x14ac:dyDescent="0.3">
      <c r="A64" t="s">
        <v>103</v>
      </c>
      <c r="B64" t="s">
        <v>104</v>
      </c>
      <c r="C64" s="15">
        <f t="shared" si="6"/>
        <v>0.5</v>
      </c>
      <c r="D64" s="1">
        <f t="shared" si="7"/>
        <v>15</v>
      </c>
      <c r="E64" s="1">
        <f>SUMIFS(Results!P:P,Results!F:F,'Battle Formation'!B64)</f>
        <v>7</v>
      </c>
      <c r="F64" s="1">
        <f>SUMIFS(Results!Q:Q,Results!F:F,'Battle Formation'!B64)</f>
        <v>1</v>
      </c>
      <c r="G64" s="1">
        <f>SUMIFS(Results!R:R,Results!F:F,'Battle Formation'!B64)</f>
        <v>7</v>
      </c>
      <c r="H64" s="1">
        <f>COUNTIFS(Results!F:F,'Battle Formation'!B64)</f>
        <v>3</v>
      </c>
      <c r="I64" t="str">
        <f t="shared" si="4"/>
        <v>Kruleboyz - Light Finga (15)</v>
      </c>
      <c r="J64" s="16">
        <f t="shared" si="5"/>
        <v>0.5</v>
      </c>
      <c r="M64" s="15"/>
    </row>
    <row r="65" spans="1:13" x14ac:dyDescent="0.3">
      <c r="A65" t="s">
        <v>103</v>
      </c>
      <c r="B65" t="s">
        <v>162</v>
      </c>
      <c r="C65" s="15">
        <f t="shared" si="6"/>
        <v>0.5</v>
      </c>
      <c r="D65" s="1">
        <f t="shared" si="7"/>
        <v>20</v>
      </c>
      <c r="E65" s="1">
        <f>SUMIFS(Results!P:P,Results!F:F,'Battle Formation'!B65)</f>
        <v>10</v>
      </c>
      <c r="F65" s="1">
        <f>SUMIFS(Results!Q:Q,Results!F:F,'Battle Formation'!B65)</f>
        <v>0</v>
      </c>
      <c r="G65" s="1">
        <f>SUMIFS(Results!R:R,Results!F:F,'Battle Formation'!B65)</f>
        <v>10</v>
      </c>
      <c r="H65" s="1">
        <f>COUNTIFS(Results!F:F,'Battle Formation'!B65)</f>
        <v>4</v>
      </c>
      <c r="I65" t="str">
        <f t="shared" si="4"/>
        <v>Kruleboyz - Middul Finga (20)</v>
      </c>
      <c r="J65" s="16">
        <f t="shared" si="5"/>
        <v>0.5</v>
      </c>
      <c r="M65" s="15"/>
    </row>
    <row r="66" spans="1:13" x14ac:dyDescent="0.3">
      <c r="A66" t="s">
        <v>103</v>
      </c>
      <c r="B66" t="s">
        <v>24206</v>
      </c>
      <c r="C66" s="15">
        <f t="shared" si="6"/>
        <v>0.61075949367088611</v>
      </c>
      <c r="D66" s="1">
        <f t="shared" si="7"/>
        <v>158</v>
      </c>
      <c r="E66" s="1">
        <f>SUMIFS(Results!P:P,Results!F:F,'Battle Formation'!B66)</f>
        <v>95</v>
      </c>
      <c r="F66" s="1">
        <f>SUMIFS(Results!Q:Q,Results!F:F,'Battle Formation'!B66)</f>
        <v>3</v>
      </c>
      <c r="G66" s="1">
        <f>SUMIFS(Results!R:R,Results!F:F,'Battle Formation'!B66)</f>
        <v>60</v>
      </c>
      <c r="H66" s="1">
        <f>COUNTIFS(Results!F:F,'Battle Formation'!B66)</f>
        <v>32</v>
      </c>
      <c r="I66" t="str">
        <f t="shared" si="4"/>
        <v>Kruleboyz - Swamphorde Bullies (158)</v>
      </c>
      <c r="J66" s="16">
        <f t="shared" si="5"/>
        <v>0.61075949367088611</v>
      </c>
      <c r="M66" s="15"/>
    </row>
    <row r="67" spans="1:13" x14ac:dyDescent="0.3">
      <c r="A67" t="s">
        <v>103</v>
      </c>
      <c r="B67" t="s">
        <v>25411</v>
      </c>
      <c r="C67" s="15">
        <f t="shared" ref="C67:C98" si="8">(E67+(F67/2))/D67</f>
        <v>0.6</v>
      </c>
      <c r="D67" s="1">
        <f t="shared" ref="D67:D98" si="9">SUM(E67:G67)</f>
        <v>5</v>
      </c>
      <c r="E67" s="1">
        <f>SUMIFS(Results!P:P,Results!F:F,'Battle Formation'!B67)</f>
        <v>3</v>
      </c>
      <c r="F67" s="1">
        <f>SUMIFS(Results!Q:Q,Results!F:F,'Battle Formation'!B67)</f>
        <v>0</v>
      </c>
      <c r="G67" s="1">
        <f>SUMIFS(Results!R:R,Results!F:F,'Battle Formation'!B67)</f>
        <v>2</v>
      </c>
      <c r="H67" s="1">
        <f>COUNTIFS(Results!F:F,'Battle Formation'!B67)</f>
        <v>1</v>
      </c>
      <c r="I67" t="str">
        <f t="shared" si="4"/>
        <v>Kruleboyz - Trophy Finga (5)</v>
      </c>
      <c r="J67" s="16">
        <f t="shared" si="5"/>
        <v>0.6</v>
      </c>
      <c r="M67" s="15"/>
    </row>
    <row r="68" spans="1:13" x14ac:dyDescent="0.3">
      <c r="A68" t="s">
        <v>33</v>
      </c>
      <c r="B68" t="s">
        <v>160</v>
      </c>
      <c r="C68" s="15">
        <f t="shared" si="8"/>
        <v>0.6</v>
      </c>
      <c r="D68" s="1">
        <f t="shared" si="9"/>
        <v>45</v>
      </c>
      <c r="E68" s="1">
        <f>SUMIFS(Results!P:P,Results!F:F,'Battle Formation'!B68)</f>
        <v>26</v>
      </c>
      <c r="F68" s="1">
        <f>SUMIFS(Results!Q:Q,Results!F:F,'Battle Formation'!B68)</f>
        <v>2</v>
      </c>
      <c r="G68" s="1">
        <f>SUMIFS(Results!R:R,Results!F:F,'Battle Formation'!B68)</f>
        <v>17</v>
      </c>
      <c r="H68" s="1">
        <f>COUNTIFS(Results!F:F,'Battle Formation'!B68)</f>
        <v>9</v>
      </c>
      <c r="I68" t="str">
        <f t="shared" ref="I68:I128" si="10">CONCATENATE(A68," - ",B68," (",D68,")")</f>
        <v>Lumineth Realm-Lords - Alarith Temple (45)</v>
      </c>
      <c r="J68" s="16">
        <f t="shared" ref="J68:J128" si="11">C68</f>
        <v>0.6</v>
      </c>
      <c r="M68" s="15"/>
    </row>
    <row r="69" spans="1:13" x14ac:dyDescent="0.3">
      <c r="A69" t="s">
        <v>33</v>
      </c>
      <c r="B69" t="s">
        <v>34</v>
      </c>
      <c r="C69" s="15">
        <f t="shared" si="8"/>
        <v>0.65</v>
      </c>
      <c r="D69" s="1">
        <f t="shared" si="9"/>
        <v>10</v>
      </c>
      <c r="E69" s="1">
        <f>SUMIFS(Results!P:P,Results!F:F,'Battle Formation'!B69)</f>
        <v>6</v>
      </c>
      <c r="F69" s="1">
        <f>SUMIFS(Results!Q:Q,Results!F:F,'Battle Formation'!B69)</f>
        <v>1</v>
      </c>
      <c r="G69" s="1">
        <f>SUMIFS(Results!R:R,Results!F:F,'Battle Formation'!B69)</f>
        <v>3</v>
      </c>
      <c r="H69" s="1">
        <f>COUNTIFS(Results!F:F,'Battle Formation'!B69)</f>
        <v>2</v>
      </c>
      <c r="I69" t="str">
        <f t="shared" si="10"/>
        <v>Lumineth Realm-Lords - Hurakan Temple (10)</v>
      </c>
      <c r="J69" s="16">
        <f t="shared" si="11"/>
        <v>0.65</v>
      </c>
    </row>
    <row r="70" spans="1:13" x14ac:dyDescent="0.3">
      <c r="A70" t="s">
        <v>33</v>
      </c>
      <c r="B70" t="s">
        <v>184</v>
      </c>
      <c r="C70" s="15">
        <f t="shared" si="8"/>
        <v>0.61864406779661019</v>
      </c>
      <c r="D70" s="1">
        <f t="shared" si="9"/>
        <v>118</v>
      </c>
      <c r="E70" s="1">
        <f>SUMIFS(Results!P:P,Results!F:F,'Battle Formation'!B70)</f>
        <v>72</v>
      </c>
      <c r="F70" s="1">
        <f>SUMIFS(Results!Q:Q,Results!F:F,'Battle Formation'!B70)</f>
        <v>2</v>
      </c>
      <c r="G70" s="1">
        <f>SUMIFS(Results!R:R,Results!F:F,'Battle Formation'!B70)</f>
        <v>44</v>
      </c>
      <c r="H70" s="1">
        <f>COUNTIFS(Results!F:F,'Battle Formation'!B70)</f>
        <v>24</v>
      </c>
      <c r="I70" t="str">
        <f t="shared" si="10"/>
        <v>Lumineth Realm-Lords - Scinari Council (118)</v>
      </c>
      <c r="J70" s="16">
        <f t="shared" si="11"/>
        <v>0.61864406779661019</v>
      </c>
      <c r="M70" s="15"/>
    </row>
    <row r="71" spans="1:13" x14ac:dyDescent="0.3">
      <c r="A71" t="s">
        <v>33</v>
      </c>
      <c r="B71" t="s">
        <v>129</v>
      </c>
      <c r="C71" s="15">
        <f t="shared" si="8"/>
        <v>0.46376811594202899</v>
      </c>
      <c r="D71" s="1">
        <f t="shared" si="9"/>
        <v>69</v>
      </c>
      <c r="E71" s="1">
        <f>SUMIFS(Results!P:P,Results!F:F,'Battle Formation'!B71)</f>
        <v>31</v>
      </c>
      <c r="F71" s="1">
        <f>SUMIFS(Results!Q:Q,Results!F:F,'Battle Formation'!B71)</f>
        <v>2</v>
      </c>
      <c r="G71" s="1">
        <f>SUMIFS(Results!R:R,Results!F:F,'Battle Formation'!B71)</f>
        <v>36</v>
      </c>
      <c r="H71" s="1">
        <f>COUNTIFS(Results!F:F,'Battle Formation'!B71)</f>
        <v>15</v>
      </c>
      <c r="I71" t="str">
        <f t="shared" si="10"/>
        <v>Lumineth Realm-Lords - Vanari Battlehost (69)</v>
      </c>
      <c r="J71" s="16">
        <f t="shared" si="11"/>
        <v>0.46376811594202899</v>
      </c>
      <c r="M71" s="15"/>
    </row>
    <row r="72" spans="1:13" x14ac:dyDescent="0.3">
      <c r="A72" t="s">
        <v>146</v>
      </c>
      <c r="B72" t="s">
        <v>220</v>
      </c>
      <c r="C72" s="15">
        <f t="shared" si="8"/>
        <v>0.5</v>
      </c>
      <c r="D72" s="1">
        <f t="shared" si="9"/>
        <v>34</v>
      </c>
      <c r="E72" s="1">
        <f>SUMIFS(Results!P:P,Results!F:F,'Battle Formation'!B72)</f>
        <v>17</v>
      </c>
      <c r="F72" s="1">
        <f>SUMIFS(Results!Q:Q,Results!F:F,'Battle Formation'!B72)</f>
        <v>0</v>
      </c>
      <c r="G72" s="1">
        <f>SUMIFS(Results!R:R,Results!F:F,'Battle Formation'!B72)</f>
        <v>17</v>
      </c>
      <c r="H72" s="1">
        <f>COUNTIFS(Results!F:F,'Battle Formation'!B72)</f>
        <v>7</v>
      </c>
      <c r="I72" t="str">
        <f t="shared" si="10"/>
        <v>Maggotkin of Nurgle - Affliction Cyst (34)</v>
      </c>
      <c r="J72" s="16">
        <f t="shared" si="11"/>
        <v>0.5</v>
      </c>
      <c r="M72" s="15"/>
    </row>
    <row r="73" spans="1:13" x14ac:dyDescent="0.3">
      <c r="A73" t="s">
        <v>146</v>
      </c>
      <c r="B73" t="s">
        <v>25075</v>
      </c>
      <c r="C73" s="15">
        <f t="shared" si="8"/>
        <v>0.3</v>
      </c>
      <c r="D73" s="1">
        <f t="shared" si="9"/>
        <v>10</v>
      </c>
      <c r="E73" s="1">
        <f>SUMIFS(Results!P:P,Results!F:F,'Battle Formation'!B73)</f>
        <v>3</v>
      </c>
      <c r="F73" s="1">
        <f>SUMIFS(Results!Q:Q,Results!F:F,'Battle Formation'!B73)</f>
        <v>0</v>
      </c>
      <c r="G73" s="1">
        <f>SUMIFS(Results!R:R,Results!F:F,'Battle Formation'!B73)</f>
        <v>7</v>
      </c>
      <c r="H73" s="1">
        <f>COUNTIFS(Results!F:F,'Battle Formation'!B73)</f>
        <v>2</v>
      </c>
      <c r="I73" t="str">
        <f t="shared" si="10"/>
        <v>Maggotkin of Nurgle - Nurgle's Menagerie (10)</v>
      </c>
      <c r="J73" s="16">
        <f t="shared" si="11"/>
        <v>0.3</v>
      </c>
      <c r="M73" s="15"/>
    </row>
    <row r="74" spans="1:13" x14ac:dyDescent="0.3">
      <c r="A74" t="s">
        <v>146</v>
      </c>
      <c r="B74" t="s">
        <v>163</v>
      </c>
      <c r="C74" s="15">
        <f t="shared" si="8"/>
        <v>0.5092592592592593</v>
      </c>
      <c r="D74" s="1">
        <f t="shared" si="9"/>
        <v>108</v>
      </c>
      <c r="E74" s="1">
        <f>SUMIFS(Results!P:P,Results!F:F,'Battle Formation'!B74)</f>
        <v>55</v>
      </c>
      <c r="F74" s="1">
        <f>SUMIFS(Results!Q:Q,Results!F:F,'Battle Formation'!B74)</f>
        <v>0</v>
      </c>
      <c r="G74" s="1">
        <f>SUMIFS(Results!R:R,Results!F:F,'Battle Formation'!B74)</f>
        <v>53</v>
      </c>
      <c r="H74" s="1">
        <f>COUNTIFS(Results!F:F,'Battle Formation'!B74)</f>
        <v>22</v>
      </c>
      <c r="I74" t="str">
        <f t="shared" si="10"/>
        <v>Maggotkin of Nurgle - Plague Cyst (108)</v>
      </c>
      <c r="J74" s="16">
        <f t="shared" si="11"/>
        <v>0.5092592592592593</v>
      </c>
    </row>
    <row r="75" spans="1:13" x14ac:dyDescent="0.3">
      <c r="A75" t="s">
        <v>146</v>
      </c>
      <c r="B75" t="s">
        <v>187</v>
      </c>
      <c r="C75" s="15">
        <f t="shared" si="8"/>
        <v>0.4702702702702703</v>
      </c>
      <c r="D75" s="1">
        <f t="shared" si="9"/>
        <v>185</v>
      </c>
      <c r="E75" s="1">
        <f>SUMIFS(Results!P:P,Results!F:F,'Battle Formation'!B75)</f>
        <v>86</v>
      </c>
      <c r="F75" s="1">
        <f>SUMIFS(Results!Q:Q,Results!F:F,'Battle Formation'!B75)</f>
        <v>2</v>
      </c>
      <c r="G75" s="1">
        <f>SUMIFS(Results!R:R,Results!F:F,'Battle Formation'!B75)</f>
        <v>97</v>
      </c>
      <c r="H75" s="1">
        <f>COUNTIFS(Results!F:F,'Battle Formation'!B75)</f>
        <v>37</v>
      </c>
      <c r="I75" t="str">
        <f t="shared" si="10"/>
        <v>Maggotkin of Nurgle - Tallyband of Nurgle (185)</v>
      </c>
      <c r="J75" s="16">
        <f t="shared" si="11"/>
        <v>0.4702702702702703</v>
      </c>
    </row>
    <row r="76" spans="1:13" x14ac:dyDescent="0.3">
      <c r="A76" t="s">
        <v>83</v>
      </c>
      <c r="B76" t="s">
        <v>219</v>
      </c>
      <c r="C76" s="15">
        <f t="shared" si="8"/>
        <v>0.55555555555555558</v>
      </c>
      <c r="D76" s="1">
        <f t="shared" si="9"/>
        <v>90</v>
      </c>
      <c r="E76" s="1">
        <f>SUMIFS(Results!P:P,Results!F:F,'Battle Formation'!B76)</f>
        <v>49</v>
      </c>
      <c r="F76" s="1">
        <f>SUMIFS(Results!Q:Q,Results!F:F,'Battle Formation'!B76)</f>
        <v>2</v>
      </c>
      <c r="G76" s="1">
        <f>SUMIFS(Results!R:R,Results!F:F,'Battle Formation'!B76)</f>
        <v>39</v>
      </c>
      <c r="H76" s="1">
        <f>COUNTIFS(Results!F:F,'Battle Formation'!B76)</f>
        <v>18</v>
      </c>
      <c r="I76" t="str">
        <f t="shared" si="10"/>
        <v>Nighthaunt - Death Stalkers (90)</v>
      </c>
      <c r="J76" s="16">
        <f t="shared" si="11"/>
        <v>0.55555555555555558</v>
      </c>
      <c r="M76" s="15"/>
    </row>
    <row r="77" spans="1:13" x14ac:dyDescent="0.3">
      <c r="A77" t="s">
        <v>83</v>
      </c>
      <c r="B77" t="s">
        <v>25039</v>
      </c>
      <c r="C77" s="15">
        <f t="shared" si="8"/>
        <v>0.6</v>
      </c>
      <c r="D77" s="1">
        <f t="shared" si="9"/>
        <v>5</v>
      </c>
      <c r="E77" s="1">
        <f>SUMIFS(Results!P:P,Results!F:F,'Battle Formation'!B77)</f>
        <v>3</v>
      </c>
      <c r="F77" s="1">
        <f>SUMIFS(Results!Q:Q,Results!F:F,'Battle Formation'!B77)</f>
        <v>0</v>
      </c>
      <c r="G77" s="1">
        <f>SUMIFS(Results!R:R,Results!F:F,'Battle Formation'!B77)</f>
        <v>2</v>
      </c>
      <c r="H77" s="1">
        <f>COUNTIFS(Results!F:F,'Battle Formation'!B77)</f>
        <v>1</v>
      </c>
      <c r="I77" t="str">
        <f t="shared" si="10"/>
        <v>Nighthaunt - Hunters of the Accursed (5)</v>
      </c>
      <c r="J77" s="16">
        <f t="shared" si="11"/>
        <v>0.6</v>
      </c>
      <c r="M77" s="15"/>
    </row>
    <row r="78" spans="1:13" x14ac:dyDescent="0.3">
      <c r="A78" t="s">
        <v>83</v>
      </c>
      <c r="B78" t="s">
        <v>24126</v>
      </c>
      <c r="C78" s="15">
        <f t="shared" si="8"/>
        <v>0.58407079646017701</v>
      </c>
      <c r="D78" s="1">
        <f t="shared" si="9"/>
        <v>113</v>
      </c>
      <c r="E78" s="1">
        <f>SUMIFS(Results!P:P,Results!F:F,'Battle Formation'!B78)</f>
        <v>65</v>
      </c>
      <c r="F78" s="1">
        <f>SUMIFS(Results!Q:Q,Results!F:F,'Battle Formation'!B78)</f>
        <v>2</v>
      </c>
      <c r="G78" s="1">
        <f>SUMIFS(Results!R:R,Results!F:F,'Battle Formation'!B78)</f>
        <v>46</v>
      </c>
      <c r="H78" s="1">
        <f>COUNTIFS(Results!F:F,'Battle Formation'!B78)</f>
        <v>23</v>
      </c>
      <c r="I78" t="str">
        <f t="shared" si="10"/>
        <v>Nighthaunt - Procession of Death (113)</v>
      </c>
      <c r="J78" s="16">
        <f t="shared" si="11"/>
        <v>0.58407079646017701</v>
      </c>
      <c r="M78" s="15"/>
    </row>
    <row r="79" spans="1:13" x14ac:dyDescent="0.3">
      <c r="A79" t="s">
        <v>83</v>
      </c>
      <c r="B79" t="s">
        <v>84</v>
      </c>
      <c r="C79" s="15">
        <f t="shared" si="8"/>
        <v>0.52840909090909094</v>
      </c>
      <c r="D79" s="1">
        <f t="shared" si="9"/>
        <v>88</v>
      </c>
      <c r="E79" s="1">
        <f>SUMIFS(Results!P:P,Results!F:F,'Battle Formation'!B79)</f>
        <v>46</v>
      </c>
      <c r="F79" s="1">
        <f>SUMIFS(Results!Q:Q,Results!F:F,'Battle Formation'!B79)</f>
        <v>1</v>
      </c>
      <c r="G79" s="1">
        <f>SUMIFS(Results!R:R,Results!F:F,'Battle Formation'!B79)</f>
        <v>41</v>
      </c>
      <c r="H79" s="1">
        <f>COUNTIFS(Results!F:F,'Battle Formation'!B79)</f>
        <v>18</v>
      </c>
      <c r="I79" t="str">
        <f t="shared" si="10"/>
        <v>Nighthaunt - Vanishing Phantasms (88)</v>
      </c>
      <c r="J79" s="16">
        <f t="shared" si="11"/>
        <v>0.52840909090909094</v>
      </c>
      <c r="M79" s="15"/>
    </row>
    <row r="80" spans="1:13" x14ac:dyDescent="0.3">
      <c r="A80" t="s">
        <v>83</v>
      </c>
      <c r="B80" s="2"/>
      <c r="C80" s="15" t="e">
        <f t="shared" si="8"/>
        <v>#DIV/0!</v>
      </c>
      <c r="D80" s="1">
        <f t="shared" si="9"/>
        <v>0</v>
      </c>
      <c r="E80" s="1">
        <f>SUMIFS(Results!P:P,Results!F:F,'Battle Formation'!B80)</f>
        <v>0</v>
      </c>
      <c r="F80" s="1">
        <f>SUMIFS(Results!Q:Q,Results!F:F,'Battle Formation'!B80)</f>
        <v>0</v>
      </c>
      <c r="G80" s="1">
        <f>SUMIFS(Results!R:R,Results!F:F,'Battle Formation'!B80)</f>
        <v>0</v>
      </c>
      <c r="H80" s="1">
        <f>COUNTIFS(Results!F:F,'Battle Formation'!B80)</f>
        <v>0</v>
      </c>
      <c r="I80" t="str">
        <f t="shared" si="10"/>
        <v>Nighthaunt -  (0)</v>
      </c>
      <c r="J80" s="16" t="e">
        <f t="shared" si="11"/>
        <v>#DIV/0!</v>
      </c>
      <c r="M80" s="15"/>
    </row>
    <row r="81" spans="1:13" x14ac:dyDescent="0.3">
      <c r="A81" t="s">
        <v>98</v>
      </c>
      <c r="B81" t="s">
        <v>186</v>
      </c>
      <c r="C81" s="15">
        <f t="shared" si="8"/>
        <v>0.48888888888888887</v>
      </c>
      <c r="D81" s="1">
        <f t="shared" si="9"/>
        <v>90</v>
      </c>
      <c r="E81" s="1">
        <f>SUMIFS(Results!P:P,Results!F:F,'Battle Formation'!B81)</f>
        <v>44</v>
      </c>
      <c r="F81" s="1">
        <f>SUMIFS(Results!Q:Q,Results!F:F,'Battle Formation'!B81)</f>
        <v>0</v>
      </c>
      <c r="G81" s="1">
        <f>SUMIFS(Results!R:R,Results!F:F,'Battle Formation'!B81)</f>
        <v>46</v>
      </c>
      <c r="H81" s="1">
        <f>COUNTIFS(Results!F:F,'Battle Formation'!B81)</f>
        <v>18</v>
      </c>
      <c r="I81" t="str">
        <f t="shared" si="10"/>
        <v>Ogor Mawtribes - Beast Handlers (90)</v>
      </c>
      <c r="J81" s="16">
        <f t="shared" si="11"/>
        <v>0.48888888888888887</v>
      </c>
      <c r="M81" s="15"/>
    </row>
    <row r="82" spans="1:13" x14ac:dyDescent="0.3">
      <c r="A82" t="s">
        <v>98</v>
      </c>
      <c r="B82" t="s">
        <v>25116</v>
      </c>
      <c r="C82" s="15">
        <f t="shared" si="8"/>
        <v>0.6</v>
      </c>
      <c r="D82" s="1">
        <f t="shared" si="9"/>
        <v>5</v>
      </c>
      <c r="E82" s="1">
        <f>SUMIFS(Results!P:P,Results!F:F,'Battle Formation'!B82)</f>
        <v>3</v>
      </c>
      <c r="F82" s="1">
        <f>SUMIFS(Results!Q:Q,Results!F:F,'Battle Formation'!B82)</f>
        <v>0</v>
      </c>
      <c r="G82" s="1">
        <f>SUMIFS(Results!R:R,Results!F:F,'Battle Formation'!B82)</f>
        <v>2</v>
      </c>
      <c r="H82" s="1">
        <f>COUNTIFS(Results!F:F,'Battle Formation'!B82)</f>
        <v>1</v>
      </c>
      <c r="I82" t="str">
        <f t="shared" si="10"/>
        <v>Ogor Mawtribes - Blackpowder Fanatics (5)</v>
      </c>
      <c r="J82" s="16">
        <f t="shared" si="11"/>
        <v>0.6</v>
      </c>
    </row>
    <row r="83" spans="1:13" x14ac:dyDescent="0.3">
      <c r="A83" t="s">
        <v>98</v>
      </c>
      <c r="B83" t="s">
        <v>24193</v>
      </c>
      <c r="C83" s="15">
        <f t="shared" si="8"/>
        <v>0.5</v>
      </c>
      <c r="D83" s="1">
        <f t="shared" si="9"/>
        <v>20</v>
      </c>
      <c r="E83" s="1">
        <f>SUMIFS(Results!P:P,Results!F:F,'Battle Formation'!B83)</f>
        <v>10</v>
      </c>
      <c r="F83" s="1">
        <f>SUMIFS(Results!Q:Q,Results!F:F,'Battle Formation'!B83)</f>
        <v>0</v>
      </c>
      <c r="G83" s="1">
        <f>SUMIFS(Results!R:R,Results!F:F,'Battle Formation'!B83)</f>
        <v>10</v>
      </c>
      <c r="H83" s="1">
        <f>COUNTIFS(Results!F:F,'Battle Formation'!B83)</f>
        <v>4</v>
      </c>
      <c r="I83" t="str">
        <f t="shared" si="10"/>
        <v>Ogor Mawtribes - Greedy Eaters (20)</v>
      </c>
      <c r="J83" s="16">
        <f t="shared" si="11"/>
        <v>0.5</v>
      </c>
      <c r="M83" s="15"/>
    </row>
    <row r="84" spans="1:13" x14ac:dyDescent="0.3">
      <c r="A84" t="s">
        <v>98</v>
      </c>
      <c r="B84" t="s">
        <v>25003</v>
      </c>
      <c r="C84" s="15">
        <f t="shared" si="8"/>
        <v>0.4</v>
      </c>
      <c r="D84" s="1">
        <f t="shared" si="9"/>
        <v>5</v>
      </c>
      <c r="E84" s="1">
        <f>SUMIFS(Results!P:P,Results!F:F,'Battle Formation'!B84)</f>
        <v>2</v>
      </c>
      <c r="F84" s="1">
        <f>SUMIFS(Results!Q:Q,Results!F:F,'Battle Formation'!B84)</f>
        <v>0</v>
      </c>
      <c r="G84" s="1">
        <f>SUMIFS(Results!R:R,Results!F:F,'Battle Formation'!B84)</f>
        <v>3</v>
      </c>
      <c r="H84" s="1">
        <f>COUNTIFS(Results!F:F,'Battle Formation'!B84)</f>
        <v>1</v>
      </c>
      <c r="I84" t="str">
        <f t="shared" si="10"/>
        <v>Ogor Mawtribes - Heralds of the Everwinter (5)</v>
      </c>
      <c r="J84" s="16">
        <f t="shared" si="11"/>
        <v>0.4</v>
      </c>
      <c r="M84" s="15"/>
    </row>
    <row r="85" spans="1:13" x14ac:dyDescent="0.3">
      <c r="A85" t="s">
        <v>98</v>
      </c>
      <c r="B85" t="s">
        <v>24386</v>
      </c>
      <c r="C85" s="15">
        <f t="shared" si="8"/>
        <v>0.69</v>
      </c>
      <c r="D85" s="1">
        <f t="shared" si="9"/>
        <v>50</v>
      </c>
      <c r="E85" s="1">
        <f>SUMIFS(Results!P:P,Results!F:F,'Battle Formation'!B85)</f>
        <v>34</v>
      </c>
      <c r="F85" s="1">
        <f>SUMIFS(Results!Q:Q,Results!F:F,'Battle Formation'!B85)</f>
        <v>1</v>
      </c>
      <c r="G85" s="1">
        <f>SUMIFS(Results!R:R,Results!F:F,'Battle Formation'!B85)</f>
        <v>15</v>
      </c>
      <c r="H85" s="1">
        <f>COUNTIFS(Results!F:F,'Battle Formation'!B85)</f>
        <v>10</v>
      </c>
      <c r="I85" t="str">
        <f t="shared" si="10"/>
        <v>Ogor Mawtribes - Mawpath Menaces (50)</v>
      </c>
      <c r="J85" s="16">
        <f t="shared" si="11"/>
        <v>0.69</v>
      </c>
      <c r="M85" s="15"/>
    </row>
    <row r="86" spans="1:13" x14ac:dyDescent="0.3">
      <c r="A86" t="s">
        <v>98</v>
      </c>
      <c r="B86" t="s">
        <v>25494</v>
      </c>
      <c r="C86" s="15">
        <f t="shared" si="8"/>
        <v>0.3</v>
      </c>
      <c r="D86" s="1">
        <f t="shared" si="9"/>
        <v>10</v>
      </c>
      <c r="E86" s="1">
        <f>SUMIFS(Results!P:P,Results!F:F,'Battle Formation'!B86)</f>
        <v>3</v>
      </c>
      <c r="F86" s="1">
        <f>SUMIFS(Results!Q:Q,Results!F:F,'Battle Formation'!B86)</f>
        <v>0</v>
      </c>
      <c r="G86" s="1">
        <f>SUMIFS(Results!R:R,Results!F:F,'Battle Formation'!B86)</f>
        <v>7</v>
      </c>
      <c r="H86" s="1">
        <f>COUNTIFS(Results!F:F,'Battle Formation'!B86)</f>
        <v>2</v>
      </c>
      <c r="I86" t="str">
        <f t="shared" si="10"/>
        <v>Ogor Mawtribes - Prophets of the Gulping God (10)</v>
      </c>
      <c r="J86" s="16">
        <f t="shared" si="11"/>
        <v>0.3</v>
      </c>
      <c r="M86" s="15"/>
    </row>
    <row r="87" spans="1:13" x14ac:dyDescent="0.3">
      <c r="A87" t="s">
        <v>138</v>
      </c>
      <c r="B87" t="s">
        <v>25553</v>
      </c>
      <c r="C87" s="15">
        <f t="shared" si="8"/>
        <v>0.4</v>
      </c>
      <c r="D87" s="1">
        <f t="shared" si="9"/>
        <v>5</v>
      </c>
      <c r="E87" s="1">
        <f>SUMIFS(Results!P:P,Results!F:F,'Battle Formation'!B87)</f>
        <v>2</v>
      </c>
      <c r="F87" s="1">
        <f>SUMIFS(Results!Q:Q,Results!F:F,'Battle Formation'!B87)</f>
        <v>0</v>
      </c>
      <c r="G87" s="1">
        <f>SUMIFS(Results!R:R,Results!F:F,'Battle Formation'!B87)</f>
        <v>3</v>
      </c>
      <c r="H87" s="1">
        <f>COUNTIFS(Results!F:F,'Battle Formation'!B87)</f>
        <v>1</v>
      </c>
      <c r="I87" t="str">
        <f t="shared" si="10"/>
        <v>Ossiarch Bonereapers - Hekatos Drillmasters (5)</v>
      </c>
      <c r="J87" s="16">
        <f t="shared" si="11"/>
        <v>0.4</v>
      </c>
      <c r="M87" s="15"/>
    </row>
    <row r="88" spans="1:13" x14ac:dyDescent="0.3">
      <c r="A88" t="s">
        <v>138</v>
      </c>
      <c r="B88" t="s">
        <v>23132</v>
      </c>
      <c r="C88" s="15">
        <f t="shared" si="8"/>
        <v>0.5</v>
      </c>
      <c r="D88" s="1">
        <f t="shared" si="9"/>
        <v>20</v>
      </c>
      <c r="E88" s="1">
        <f>SUMIFS(Results!P:P,Results!F:F,'Battle Formation'!B88)</f>
        <v>10</v>
      </c>
      <c r="F88" s="1">
        <f>SUMIFS(Results!Q:Q,Results!F:F,'Battle Formation'!B88)</f>
        <v>0</v>
      </c>
      <c r="G88" s="1">
        <f>SUMIFS(Results!R:R,Results!F:F,'Battle Formation'!B88)</f>
        <v>10</v>
      </c>
      <c r="H88" s="1">
        <f>COUNTIFS(Results!F:F,'Battle Formation'!B88)</f>
        <v>4</v>
      </c>
      <c r="I88" t="str">
        <f t="shared" si="10"/>
        <v>Ossiarch Bonereapers - Kavalos Lance (20)</v>
      </c>
      <c r="J88" s="16">
        <f t="shared" si="11"/>
        <v>0.5</v>
      </c>
      <c r="M88" s="15"/>
    </row>
    <row r="89" spans="1:13" x14ac:dyDescent="0.3">
      <c r="A89" t="s">
        <v>138</v>
      </c>
      <c r="B89" t="s">
        <v>25118</v>
      </c>
      <c r="C89" s="15">
        <f t="shared" si="8"/>
        <v>0.6</v>
      </c>
      <c r="D89" s="1">
        <f t="shared" si="9"/>
        <v>10</v>
      </c>
      <c r="E89" s="1">
        <f>SUMIFS(Results!P:P,Results!F:F,'Battle Formation'!B89)</f>
        <v>6</v>
      </c>
      <c r="F89" s="1">
        <f>SUMIFS(Results!Q:Q,Results!F:F,'Battle Formation'!B89)</f>
        <v>0</v>
      </c>
      <c r="G89" s="1">
        <f>SUMIFS(Results!R:R,Results!F:F,'Battle Formation'!B89)</f>
        <v>4</v>
      </c>
      <c r="H89" s="1">
        <f>COUNTIFS(Results!F:F,'Battle Formation'!B89)</f>
        <v>2</v>
      </c>
      <c r="I89" t="str">
        <f t="shared" si="10"/>
        <v>Ossiarch Bonereapers - Mortek Ballistari (10)</v>
      </c>
      <c r="J89" s="16">
        <f t="shared" si="11"/>
        <v>0.6</v>
      </c>
      <c r="M89" s="15"/>
    </row>
    <row r="90" spans="1:13" x14ac:dyDescent="0.3">
      <c r="A90" t="s">
        <v>138</v>
      </c>
      <c r="B90" t="s">
        <v>159</v>
      </c>
      <c r="C90" s="15">
        <f t="shared" si="8"/>
        <v>0.47826086956521741</v>
      </c>
      <c r="D90" s="1">
        <f t="shared" si="9"/>
        <v>69</v>
      </c>
      <c r="E90" s="1">
        <f>SUMIFS(Results!P:P,Results!F:F,'Battle Formation'!B90)</f>
        <v>33</v>
      </c>
      <c r="F90" s="1">
        <f>SUMIFS(Results!Q:Q,Results!F:F,'Battle Formation'!B90)</f>
        <v>0</v>
      </c>
      <c r="G90" s="1">
        <f>SUMIFS(Results!R:R,Results!F:F,'Battle Formation'!B90)</f>
        <v>36</v>
      </c>
      <c r="H90" s="1">
        <f>COUNTIFS(Results!F:F,'Battle Formation'!B90)</f>
        <v>14</v>
      </c>
      <c r="I90" t="str">
        <f t="shared" si="10"/>
        <v>Ossiarch Bonereapers - Mortisan Council (69)</v>
      </c>
      <c r="J90" s="16">
        <f t="shared" si="11"/>
        <v>0.47826086956521741</v>
      </c>
      <c r="M90" s="15"/>
    </row>
    <row r="91" spans="1:13" x14ac:dyDescent="0.3">
      <c r="A91" t="s">
        <v>138</v>
      </c>
      <c r="B91" t="s">
        <v>24517</v>
      </c>
      <c r="C91" s="15">
        <f t="shared" si="8"/>
        <v>0.48214285714285715</v>
      </c>
      <c r="D91" s="1">
        <f t="shared" si="9"/>
        <v>28</v>
      </c>
      <c r="E91" s="1">
        <f>SUMIFS(Results!P:P,Results!F:F,'Battle Formation'!B91)</f>
        <v>13</v>
      </c>
      <c r="F91" s="1">
        <f>SUMIFS(Results!Q:Q,Results!F:F,'Battle Formation'!B91)</f>
        <v>1</v>
      </c>
      <c r="G91" s="1">
        <f>SUMIFS(Results!R:R,Results!F:F,'Battle Formation'!B91)</f>
        <v>14</v>
      </c>
      <c r="H91" s="1">
        <f>COUNTIFS(Results!F:F,'Battle Formation'!B91)</f>
        <v>6</v>
      </c>
      <c r="I91" t="str">
        <f t="shared" si="10"/>
        <v>Ossiarch Bonereapers - Tithe Guards (28)</v>
      </c>
      <c r="J91" s="16">
        <f t="shared" si="11"/>
        <v>0.48214285714285715</v>
      </c>
      <c r="M91" s="15"/>
    </row>
    <row r="92" spans="1:13" x14ac:dyDescent="0.3">
      <c r="A92" t="s">
        <v>39</v>
      </c>
      <c r="B92" t="s">
        <v>164</v>
      </c>
      <c r="C92" s="15">
        <f t="shared" si="8"/>
        <v>0.30769230769230771</v>
      </c>
      <c r="D92" s="1">
        <f t="shared" si="9"/>
        <v>26</v>
      </c>
      <c r="E92" s="1">
        <f>SUMIFS(Results!P:P,Results!F:F,'Battle Formation'!B92)</f>
        <v>8</v>
      </c>
      <c r="F92" s="1">
        <f>SUMIFS(Results!Q:Q,Results!F:F,'Battle Formation'!B92)</f>
        <v>0</v>
      </c>
      <c r="G92" s="1">
        <f>SUMIFS(Results!R:R,Results!F:F,'Battle Formation'!B92)</f>
        <v>18</v>
      </c>
      <c r="H92" s="1">
        <f>COUNTIFS(Results!F:F,'Battle Formation'!B92)</f>
        <v>6</v>
      </c>
      <c r="I92" t="str">
        <f t="shared" si="10"/>
        <v>Seraphon - Eternal Starhost (26)</v>
      </c>
      <c r="J92" s="16">
        <f t="shared" si="11"/>
        <v>0.30769230769230771</v>
      </c>
      <c r="M92" s="15"/>
    </row>
    <row r="93" spans="1:13" x14ac:dyDescent="0.3">
      <c r="A93" t="s">
        <v>39</v>
      </c>
      <c r="B93" t="s">
        <v>66</v>
      </c>
      <c r="C93" s="15">
        <f t="shared" si="8"/>
        <v>0.46666666666666667</v>
      </c>
      <c r="D93" s="1">
        <f t="shared" si="9"/>
        <v>15</v>
      </c>
      <c r="E93" s="1">
        <f>SUMIFS(Results!P:P,Results!F:F,'Battle Formation'!B93)</f>
        <v>7</v>
      </c>
      <c r="F93" s="1">
        <f>SUMIFS(Results!Q:Q,Results!F:F,'Battle Formation'!B93)</f>
        <v>0</v>
      </c>
      <c r="G93" s="1">
        <f>SUMIFS(Results!R:R,Results!F:F,'Battle Formation'!B93)</f>
        <v>8</v>
      </c>
      <c r="H93" s="1">
        <f>COUNTIFS(Results!F:F,'Battle Formation'!B93)</f>
        <v>3</v>
      </c>
      <c r="I93" t="str">
        <f t="shared" si="10"/>
        <v>Seraphon - Shadowstrike Starhost (15)</v>
      </c>
      <c r="J93" s="16">
        <f t="shared" si="11"/>
        <v>0.46666666666666667</v>
      </c>
      <c r="M93" s="15"/>
    </row>
    <row r="94" spans="1:13" x14ac:dyDescent="0.3">
      <c r="A94" t="s">
        <v>39</v>
      </c>
      <c r="B94" t="s">
        <v>40</v>
      </c>
      <c r="C94" s="15">
        <f t="shared" si="8"/>
        <v>0.43567251461988304</v>
      </c>
      <c r="D94" s="1">
        <f t="shared" si="9"/>
        <v>171</v>
      </c>
      <c r="E94" s="1">
        <f>SUMIFS(Results!P:P,Results!F:F,'Battle Formation'!B94)</f>
        <v>74</v>
      </c>
      <c r="F94" s="1">
        <f>SUMIFS(Results!Q:Q,Results!F:F,'Battle Formation'!B94)</f>
        <v>1</v>
      </c>
      <c r="G94" s="1">
        <f>SUMIFS(Results!R:R,Results!F:F,'Battle Formation'!B94)</f>
        <v>96</v>
      </c>
      <c r="H94" s="1">
        <f>COUNTIFS(Results!F:F,'Battle Formation'!B94)</f>
        <v>35</v>
      </c>
      <c r="I94" t="str">
        <f t="shared" si="10"/>
        <v>Seraphon - Sunclaw Starhost (171)</v>
      </c>
      <c r="J94" s="16">
        <f t="shared" si="11"/>
        <v>0.43567251461988304</v>
      </c>
      <c r="M94" s="15"/>
    </row>
    <row r="95" spans="1:13" x14ac:dyDescent="0.3">
      <c r="A95" t="s">
        <v>39</v>
      </c>
      <c r="B95" t="s">
        <v>71</v>
      </c>
      <c r="C95" s="15">
        <f t="shared" si="8"/>
        <v>0.44871794871794873</v>
      </c>
      <c r="D95" s="1">
        <f t="shared" si="9"/>
        <v>78</v>
      </c>
      <c r="E95" s="1">
        <f>SUMIFS(Results!P:P,Results!F:F,'Battle Formation'!B95)</f>
        <v>35</v>
      </c>
      <c r="F95" s="1">
        <f>SUMIFS(Results!Q:Q,Results!F:F,'Battle Formation'!B95)</f>
        <v>0</v>
      </c>
      <c r="G95" s="1">
        <f>SUMIFS(Results!R:R,Results!F:F,'Battle Formation'!B95)</f>
        <v>43</v>
      </c>
      <c r="H95" s="1">
        <f>COUNTIFS(Results!F:F,'Battle Formation'!B95)</f>
        <v>16</v>
      </c>
      <c r="I95" t="str">
        <f t="shared" si="10"/>
        <v>Seraphon - Thunderquake Starhost (78)</v>
      </c>
      <c r="J95" s="16">
        <f t="shared" si="11"/>
        <v>0.44871794871794873</v>
      </c>
      <c r="M95" s="15"/>
    </row>
    <row r="96" spans="1:13" x14ac:dyDescent="0.3">
      <c r="A96" t="s">
        <v>22</v>
      </c>
      <c r="B96" t="s">
        <v>24333</v>
      </c>
      <c r="C96" s="15">
        <f t="shared" si="8"/>
        <v>0.54838709677419351</v>
      </c>
      <c r="D96" s="1">
        <f t="shared" si="9"/>
        <v>31</v>
      </c>
      <c r="E96" s="1">
        <f>SUMIFS(Results!P:P,Results!F:F,'Battle Formation'!B96)</f>
        <v>17</v>
      </c>
      <c r="F96" s="1">
        <f>SUMIFS(Results!Q:Q,Results!F:F,'Battle Formation'!B96)</f>
        <v>0</v>
      </c>
      <c r="G96" s="1">
        <f>SUMIFS(Results!R:R,Results!F:F,'Battle Formation'!B96)</f>
        <v>14</v>
      </c>
      <c r="H96" s="1">
        <f>COUNTIFS(Results!F:F,'Battle Formation'!B96)</f>
        <v>7</v>
      </c>
      <c r="I96" t="str">
        <f t="shared" si="10"/>
        <v>Skaven - Claw-Horde (31)</v>
      </c>
      <c r="J96" s="16">
        <f t="shared" si="11"/>
        <v>0.54838709677419351</v>
      </c>
      <c r="M96" s="15"/>
    </row>
    <row r="97" spans="1:13" x14ac:dyDescent="0.3">
      <c r="A97" t="s">
        <v>22</v>
      </c>
      <c r="B97" t="s">
        <v>25632</v>
      </c>
      <c r="C97" s="15">
        <f t="shared" si="8"/>
        <v>0.4</v>
      </c>
      <c r="D97" s="1">
        <f t="shared" si="9"/>
        <v>5</v>
      </c>
      <c r="E97" s="1">
        <f>SUMIFS(Results!P:P,Results!F:F,'Battle Formation'!B97)</f>
        <v>2</v>
      </c>
      <c r="F97" s="1">
        <f>SUMIFS(Results!Q:Q,Results!F:F,'Battle Formation'!B97)</f>
        <v>0</v>
      </c>
      <c r="G97" s="1">
        <f>SUMIFS(Results!R:R,Results!F:F,'Battle Formation'!B97)</f>
        <v>3</v>
      </c>
      <c r="H97" s="1">
        <f>COUNTIFS(Results!F:F,'Battle Formation'!B97)</f>
        <v>1</v>
      </c>
      <c r="I97" t="str">
        <f t="shared" si="10"/>
        <v>Skaven - Claw‑horde (5)</v>
      </c>
      <c r="J97" s="16">
        <f t="shared" si="11"/>
        <v>0.4</v>
      </c>
      <c r="M97" s="15"/>
    </row>
    <row r="98" spans="1:13" x14ac:dyDescent="0.3">
      <c r="A98" t="s">
        <v>22</v>
      </c>
      <c r="B98" t="s">
        <v>24554</v>
      </c>
      <c r="C98" s="15">
        <f t="shared" si="8"/>
        <v>0.60869565217391308</v>
      </c>
      <c r="D98" s="1">
        <f t="shared" si="9"/>
        <v>23</v>
      </c>
      <c r="E98" s="1">
        <f>SUMIFS(Results!P:P,Results!F:F,'Battle Formation'!B98)</f>
        <v>14</v>
      </c>
      <c r="F98" s="1">
        <f>SUMIFS(Results!Q:Q,Results!F:F,'Battle Formation'!B98)</f>
        <v>0</v>
      </c>
      <c r="G98" s="1">
        <f>SUMIFS(Results!R:R,Results!F:F,'Battle Formation'!B98)</f>
        <v>9</v>
      </c>
      <c r="H98" s="1">
        <f>COUNTIFS(Results!F:F,'Battle Formation'!B98)</f>
        <v>5</v>
      </c>
      <c r="I98" t="str">
        <f t="shared" si="10"/>
        <v>Skaven - Envoys of the Deepengnaw (23)</v>
      </c>
      <c r="J98" s="16">
        <f t="shared" si="11"/>
        <v>0.60869565217391308</v>
      </c>
      <c r="M98" s="15"/>
    </row>
    <row r="99" spans="1:13" x14ac:dyDescent="0.3">
      <c r="A99" t="s">
        <v>22</v>
      </c>
      <c r="B99" t="s">
        <v>54</v>
      </c>
      <c r="C99" s="15">
        <f t="shared" ref="C99:C106" si="12">(E99+(F99/2))/D99</f>
        <v>0.48739495798319327</v>
      </c>
      <c r="D99" s="1">
        <f t="shared" ref="D99:D106" si="13">SUM(E99:G99)</f>
        <v>119</v>
      </c>
      <c r="E99" s="1">
        <f>SUMIFS(Results!P:P,Results!F:F,'Battle Formation'!B99)</f>
        <v>58</v>
      </c>
      <c r="F99" s="1">
        <f>SUMIFS(Results!Q:Q,Results!F:F,'Battle Formation'!B99)</f>
        <v>0</v>
      </c>
      <c r="G99" s="1">
        <f>SUMIFS(Results!R:R,Results!F:F,'Battle Formation'!B99)</f>
        <v>61</v>
      </c>
      <c r="H99" s="1">
        <f>COUNTIFS(Results!F:F,'Battle Formation'!B99)</f>
        <v>24</v>
      </c>
      <c r="I99" t="str">
        <f t="shared" si="10"/>
        <v>Skaven - Fleshmeld Menagerie (119)</v>
      </c>
      <c r="J99" s="16">
        <f t="shared" si="11"/>
        <v>0.48739495798319327</v>
      </c>
      <c r="M99" s="15"/>
    </row>
    <row r="100" spans="1:13" x14ac:dyDescent="0.3">
      <c r="A100" t="s">
        <v>22</v>
      </c>
      <c r="B100" t="s">
        <v>24198</v>
      </c>
      <c r="C100" s="15">
        <f t="shared" si="12"/>
        <v>0.61363636363636365</v>
      </c>
      <c r="D100" s="1">
        <f t="shared" si="13"/>
        <v>88</v>
      </c>
      <c r="E100" s="1">
        <f>SUMIFS(Results!P:P,Results!F:F,'Battle Formation'!B100)</f>
        <v>54</v>
      </c>
      <c r="F100" s="1">
        <f>SUMIFS(Results!Q:Q,Results!F:F,'Battle Formation'!B100)</f>
        <v>0</v>
      </c>
      <c r="G100" s="1">
        <f>SUMIFS(Results!R:R,Results!F:F,'Battle Formation'!B100)</f>
        <v>34</v>
      </c>
      <c r="H100" s="1">
        <f>COUNTIFS(Results!F:F,'Battle Formation'!B100)</f>
        <v>18</v>
      </c>
      <c r="I100" t="str">
        <f t="shared" si="10"/>
        <v>Skaven - Gathering of the Clans (88)</v>
      </c>
      <c r="J100" s="16">
        <f t="shared" si="11"/>
        <v>0.61363636363636365</v>
      </c>
      <c r="M100" s="15"/>
    </row>
    <row r="101" spans="1:13" x14ac:dyDescent="0.3">
      <c r="A101" t="s">
        <v>22</v>
      </c>
      <c r="B101" t="s">
        <v>239</v>
      </c>
      <c r="C101" s="15">
        <f t="shared" si="12"/>
        <v>0.28000000000000003</v>
      </c>
      <c r="D101" s="1">
        <f t="shared" si="13"/>
        <v>25</v>
      </c>
      <c r="E101" s="1">
        <f>SUMIFS(Results!P:P,Results!F:F,'Battle Formation'!B101)</f>
        <v>7</v>
      </c>
      <c r="F101" s="1">
        <f>SUMIFS(Results!Q:Q,Results!F:F,'Battle Formation'!B101)</f>
        <v>0</v>
      </c>
      <c r="G101" s="1">
        <f>SUMIFS(Results!R:R,Results!F:F,'Battle Formation'!B101)</f>
        <v>18</v>
      </c>
      <c r="H101" s="1">
        <f>COUNTIFS(Results!F:F,'Battle Formation'!B101)</f>
        <v>5</v>
      </c>
      <c r="I101" t="str">
        <f t="shared" si="10"/>
        <v>Skaven - Thanquol's Mutated Menagerie (25)</v>
      </c>
      <c r="J101" s="16">
        <f t="shared" si="11"/>
        <v>0.28000000000000003</v>
      </c>
      <c r="M101" s="15"/>
    </row>
    <row r="102" spans="1:13" x14ac:dyDescent="0.3">
      <c r="A102" t="s">
        <v>22</v>
      </c>
      <c r="B102" t="s">
        <v>24149</v>
      </c>
      <c r="C102" s="15">
        <f t="shared" si="12"/>
        <v>0.8</v>
      </c>
      <c r="D102" s="1">
        <f t="shared" si="13"/>
        <v>5</v>
      </c>
      <c r="E102" s="1">
        <f>SUMIFS(Results!P:P,Results!F:F,'Battle Formation'!B102)</f>
        <v>4</v>
      </c>
      <c r="F102" s="1">
        <f>SUMIFS(Results!Q:Q,Results!F:F,'Battle Formation'!B102)</f>
        <v>0</v>
      </c>
      <c r="G102" s="1">
        <f>SUMIFS(Results!R:R,Results!F:F,'Battle Formation'!B102)</f>
        <v>1</v>
      </c>
      <c r="H102" s="1">
        <f>COUNTIFS(Results!F:F,'Battle Formation'!B102)</f>
        <v>1</v>
      </c>
      <c r="I102" t="str">
        <f t="shared" si="10"/>
        <v>Skaven - Virulent Procession (5)</v>
      </c>
      <c r="J102" s="16">
        <f t="shared" si="11"/>
        <v>0.8</v>
      </c>
      <c r="M102" s="15"/>
    </row>
    <row r="103" spans="1:13" x14ac:dyDescent="0.3">
      <c r="A103" t="s">
        <v>22</v>
      </c>
      <c r="B103" t="s">
        <v>23</v>
      </c>
      <c r="C103" s="15">
        <f t="shared" si="12"/>
        <v>0.37272727272727274</v>
      </c>
      <c r="D103" s="1">
        <f t="shared" si="13"/>
        <v>55</v>
      </c>
      <c r="E103" s="1">
        <f>SUMIFS(Results!P:P,Results!F:F,'Battle Formation'!B103)</f>
        <v>20</v>
      </c>
      <c r="F103" s="1">
        <f>SUMIFS(Results!Q:Q,Results!F:F,'Battle Formation'!B103)</f>
        <v>1</v>
      </c>
      <c r="G103" s="1">
        <f>SUMIFS(Results!R:R,Results!F:F,'Battle Formation'!B103)</f>
        <v>34</v>
      </c>
      <c r="H103" s="1">
        <f>COUNTIFS(Results!F:F,'Battle Formation'!B103)</f>
        <v>11</v>
      </c>
      <c r="I103" t="str">
        <f t="shared" si="10"/>
        <v>Skaven - Warpcog Convocation (55)</v>
      </c>
      <c r="J103" s="16">
        <f t="shared" si="11"/>
        <v>0.37272727272727274</v>
      </c>
      <c r="M103" s="15"/>
    </row>
    <row r="104" spans="1:13" x14ac:dyDescent="0.3">
      <c r="A104" t="s">
        <v>17</v>
      </c>
      <c r="B104" t="s">
        <v>24195</v>
      </c>
      <c r="C104" s="15">
        <f t="shared" si="12"/>
        <v>0.51488095238095233</v>
      </c>
      <c r="D104" s="1">
        <f t="shared" si="13"/>
        <v>168</v>
      </c>
      <c r="E104" s="1">
        <f>SUMIFS(Results!P:P,Results!F:F,'Battle Formation'!B104)</f>
        <v>86</v>
      </c>
      <c r="F104" s="1">
        <f>SUMIFS(Results!Q:Q,Results!F:F,'Battle Formation'!B104)</f>
        <v>1</v>
      </c>
      <c r="G104" s="1">
        <f>SUMIFS(Results!R:R,Results!F:F,'Battle Formation'!B104)</f>
        <v>81</v>
      </c>
      <c r="H104" s="1">
        <f>COUNTIFS(Results!F:F,'Battle Formation'!B104)</f>
        <v>34</v>
      </c>
      <c r="I104" t="str">
        <f t="shared" si="10"/>
        <v>Slaves to Darkness - Champions of Chaos (168)</v>
      </c>
      <c r="J104" s="16">
        <f t="shared" si="11"/>
        <v>0.51488095238095233</v>
      </c>
      <c r="M104" s="15"/>
    </row>
    <row r="105" spans="1:13" x14ac:dyDescent="0.3">
      <c r="A105" t="s">
        <v>17</v>
      </c>
      <c r="B105" t="s">
        <v>25286</v>
      </c>
      <c r="C105" s="15">
        <f t="shared" si="12"/>
        <v>0.8</v>
      </c>
      <c r="D105" s="1">
        <f t="shared" si="13"/>
        <v>5</v>
      </c>
      <c r="E105" s="1">
        <f>SUMIFS(Results!P:P,Results!F:F,'Battle Formation'!B105)</f>
        <v>4</v>
      </c>
      <c r="F105" s="1">
        <f>SUMIFS(Results!Q:Q,Results!F:F,'Battle Formation'!B105)</f>
        <v>0</v>
      </c>
      <c r="G105" s="1">
        <f>SUMIFS(Results!R:R,Results!F:F,'Battle Formation'!B105)</f>
        <v>1</v>
      </c>
      <c r="H105" s="1">
        <f>COUNTIFS(Results!F:F,'Battle Formation'!B105)</f>
        <v>1</v>
      </c>
      <c r="I105" t="str">
        <f t="shared" si="10"/>
        <v>Slaves to Darkness - Chaos Horde (5)</v>
      </c>
      <c r="J105" s="16">
        <f t="shared" si="11"/>
        <v>0.8</v>
      </c>
      <c r="M105" s="15"/>
    </row>
    <row r="106" spans="1:13" x14ac:dyDescent="0.3">
      <c r="A106" t="s">
        <v>17</v>
      </c>
      <c r="B106" t="s">
        <v>241</v>
      </c>
      <c r="C106" s="15">
        <f t="shared" si="12"/>
        <v>0.59302325581395354</v>
      </c>
      <c r="D106" s="1">
        <f t="shared" si="13"/>
        <v>43</v>
      </c>
      <c r="E106" s="1">
        <f>SUMIFS(Results!P:P,Results!F:F,'Battle Formation'!B106)</f>
        <v>25</v>
      </c>
      <c r="F106" s="1">
        <f>SUMIFS(Results!Q:Q,Results!F:F,'Battle Formation'!B106)</f>
        <v>1</v>
      </c>
      <c r="G106" s="1">
        <f>SUMIFS(Results!R:R,Results!F:F,'Battle Formation'!B106)</f>
        <v>17</v>
      </c>
      <c r="H106" s="1">
        <f>COUNTIFS(Results!F:F,'Battle Formation'!B106)</f>
        <v>9</v>
      </c>
      <c r="I106" t="str">
        <f t="shared" si="10"/>
        <v>Slaves to Darkness - Darkoath Horde (43)</v>
      </c>
      <c r="J106" s="16">
        <f t="shared" si="11"/>
        <v>0.59302325581395354</v>
      </c>
      <c r="M106" s="15"/>
    </row>
    <row r="107" spans="1:13" x14ac:dyDescent="0.3">
      <c r="A107" t="s">
        <v>17</v>
      </c>
      <c r="B107" t="s">
        <v>18</v>
      </c>
      <c r="C107" s="15">
        <f t="shared" ref="C107:C128" si="14">(E107+(F107/2))/D107</f>
        <v>0.39908256880733944</v>
      </c>
      <c r="D107" s="1">
        <f t="shared" ref="D107:D128" si="15">SUM(E107:G107)</f>
        <v>109</v>
      </c>
      <c r="E107" s="1">
        <f>SUMIFS(Results!P:P,Results!F:F,'Battle Formation'!B107)</f>
        <v>43</v>
      </c>
      <c r="F107" s="1">
        <f>SUMIFS(Results!Q:Q,Results!F:F,'Battle Formation'!B107)</f>
        <v>1</v>
      </c>
      <c r="G107" s="1">
        <f>SUMIFS(Results!R:R,Results!F:F,'Battle Formation'!B107)</f>
        <v>65</v>
      </c>
      <c r="H107" s="1">
        <f>COUNTIFS(Results!F:F,'Battle Formation'!B107)</f>
        <v>22</v>
      </c>
      <c r="I107" t="str">
        <f t="shared" si="10"/>
        <v>Slaves to Darkness - Godswrath Warband (109)</v>
      </c>
      <c r="J107" s="16">
        <f t="shared" si="11"/>
        <v>0.39908256880733944</v>
      </c>
      <c r="M107" s="15"/>
    </row>
    <row r="108" spans="1:13" x14ac:dyDescent="0.3">
      <c r="A108" t="s">
        <v>17</v>
      </c>
      <c r="B108" t="s">
        <v>25067</v>
      </c>
      <c r="C108" s="15">
        <f t="shared" si="14"/>
        <v>0.5</v>
      </c>
      <c r="D108" s="1">
        <f t="shared" si="15"/>
        <v>20</v>
      </c>
      <c r="E108" s="1">
        <f>SUMIFS(Results!P:P,Results!F:F,'Battle Formation'!B108)</f>
        <v>10</v>
      </c>
      <c r="F108" s="1">
        <f>SUMIFS(Results!Q:Q,Results!F:F,'Battle Formation'!B108)</f>
        <v>0</v>
      </c>
      <c r="G108" s="1">
        <f>SUMIFS(Results!R:R,Results!F:F,'Battle Formation'!B108)</f>
        <v>10</v>
      </c>
      <c r="H108" s="1">
        <f>COUNTIFS(Results!F:F,'Battle Formation'!B108)</f>
        <v>4</v>
      </c>
      <c r="I108" t="str">
        <f t="shared" si="10"/>
        <v>Slaves to Darkness - Legion of the First Prince (20)</v>
      </c>
      <c r="J108" s="16">
        <f t="shared" si="11"/>
        <v>0.5</v>
      </c>
      <c r="M108" s="15"/>
    </row>
    <row r="109" spans="1:13" x14ac:dyDescent="0.3">
      <c r="A109" t="s">
        <v>17</v>
      </c>
      <c r="B109" t="s">
        <v>25055</v>
      </c>
      <c r="C109" s="15">
        <f t="shared" si="14"/>
        <v>0.5</v>
      </c>
      <c r="D109" s="1">
        <f t="shared" si="15"/>
        <v>5</v>
      </c>
      <c r="E109" s="1">
        <f>SUMIFS(Results!P:P,Results!F:F,'Battle Formation'!B109)</f>
        <v>2</v>
      </c>
      <c r="F109" s="1">
        <f>SUMIFS(Results!Q:Q,Results!F:F,'Battle Formation'!B109)</f>
        <v>1</v>
      </c>
      <c r="G109" s="1">
        <f>SUMIFS(Results!R:R,Results!F:F,'Battle Formation'!B109)</f>
        <v>2</v>
      </c>
      <c r="H109" s="1">
        <f>COUNTIFS(Results!F:F,'Battle Formation'!B109)</f>
        <v>1</v>
      </c>
      <c r="I109" t="str">
        <f t="shared" si="10"/>
        <v>Slaves to Darkness - The Swords of Chaos (5)</v>
      </c>
      <c r="J109" s="16">
        <f t="shared" si="11"/>
        <v>0.5</v>
      </c>
      <c r="M109" s="15"/>
    </row>
    <row r="110" spans="1:13" x14ac:dyDescent="0.3">
      <c r="A110" t="s">
        <v>17</v>
      </c>
      <c r="B110" t="s">
        <v>302</v>
      </c>
      <c r="C110" s="15">
        <f t="shared" si="14"/>
        <v>0.45652173913043476</v>
      </c>
      <c r="D110" s="1">
        <f t="shared" si="15"/>
        <v>23</v>
      </c>
      <c r="E110" s="1">
        <f>SUMIFS(Results!P:P,Results!F:F,'Battle Formation'!B110)</f>
        <v>10</v>
      </c>
      <c r="F110" s="1">
        <f>SUMIFS(Results!Q:Q,Results!F:F,'Battle Formation'!B110)</f>
        <v>1</v>
      </c>
      <c r="G110" s="1">
        <f>SUMIFS(Results!R:R,Results!F:F,'Battle Formation'!B110)</f>
        <v>12</v>
      </c>
      <c r="H110" s="1">
        <f>COUNTIFS(Results!F:F,'Battle Formation'!B110)</f>
        <v>5</v>
      </c>
      <c r="I110" t="str">
        <f t="shared" si="10"/>
        <v>Slaves to Darkness - Unknown (23)</v>
      </c>
      <c r="J110" s="16">
        <f t="shared" si="11"/>
        <v>0.45652173913043476</v>
      </c>
      <c r="M110" s="15"/>
    </row>
    <row r="111" spans="1:13" x14ac:dyDescent="0.3">
      <c r="A111" t="s">
        <v>17</v>
      </c>
      <c r="C111" s="15" t="e">
        <f t="shared" si="14"/>
        <v>#DIV/0!</v>
      </c>
      <c r="D111" s="1">
        <f t="shared" si="15"/>
        <v>0</v>
      </c>
      <c r="E111" s="1">
        <f>SUMIFS(Results!P:P,Results!F:F,'Battle Formation'!B111)</f>
        <v>0</v>
      </c>
      <c r="F111" s="1">
        <f>SUMIFS(Results!Q:Q,Results!F:F,'Battle Formation'!B111)</f>
        <v>0</v>
      </c>
      <c r="G111" s="1">
        <f>SUMIFS(Results!R:R,Results!F:F,'Battle Formation'!B111)</f>
        <v>0</v>
      </c>
      <c r="H111" s="1">
        <f>COUNTIFS(Results!F:F,'Battle Formation'!B111)</f>
        <v>0</v>
      </c>
      <c r="I111" t="str">
        <f t="shared" si="10"/>
        <v>Slaves to Darkness -  (0)</v>
      </c>
      <c r="J111" s="16" t="e">
        <f t="shared" si="11"/>
        <v>#DIV/0!</v>
      </c>
      <c r="M111" s="15"/>
    </row>
    <row r="112" spans="1:13" x14ac:dyDescent="0.3">
      <c r="A112" t="s">
        <v>87</v>
      </c>
      <c r="B112" t="s">
        <v>25194</v>
      </c>
      <c r="C112" s="15">
        <f t="shared" si="14"/>
        <v>0.14285714285714285</v>
      </c>
      <c r="D112" s="1">
        <f t="shared" si="15"/>
        <v>7</v>
      </c>
      <c r="E112" s="1">
        <f>SUMIFS(Results!P:P,Results!F:F,'Battle Formation'!B112)</f>
        <v>1</v>
      </c>
      <c r="F112" s="1">
        <f>SUMIFS(Results!Q:Q,Results!F:F,'Battle Formation'!B112)</f>
        <v>0</v>
      </c>
      <c r="G112" s="1">
        <f>SUMIFS(Results!R:R,Results!F:F,'Battle Formation'!B112)</f>
        <v>6</v>
      </c>
      <c r="H112" s="1">
        <f>COUNTIFS(Results!F:F,'Battle Formation'!B112)</f>
        <v>2</v>
      </c>
      <c r="I112" t="str">
        <f t="shared" si="10"/>
        <v>Sons of Behemat - Big Toes (7)</v>
      </c>
      <c r="J112" s="16">
        <f t="shared" si="11"/>
        <v>0.14285714285714285</v>
      </c>
      <c r="M112" s="15"/>
    </row>
    <row r="113" spans="1:13" x14ac:dyDescent="0.3">
      <c r="A113" t="s">
        <v>87</v>
      </c>
      <c r="B113" t="s">
        <v>413</v>
      </c>
      <c r="C113" s="15">
        <f t="shared" si="14"/>
        <v>0.6</v>
      </c>
      <c r="D113" s="1">
        <f t="shared" si="15"/>
        <v>5</v>
      </c>
      <c r="E113" s="1">
        <f>SUMIFS(Results!P:P,Results!F:F,'Battle Formation'!B113)</f>
        <v>3</v>
      </c>
      <c r="F113" s="1">
        <f>SUMIFS(Results!Q:Q,Results!F:F,'Battle Formation'!B113)</f>
        <v>0</v>
      </c>
      <c r="G113" s="1">
        <f>SUMIFS(Results!R:R,Results!F:F,'Battle Formation'!B113)</f>
        <v>2</v>
      </c>
      <c r="H113" s="1">
        <f>COUNTIFS(Results!F:F,'Battle Formation'!B113)</f>
        <v>1</v>
      </c>
      <c r="I113" t="str">
        <f t="shared" si="10"/>
        <v>Sons of Behemat - Boss Tribe (5)</v>
      </c>
      <c r="J113" s="16">
        <f t="shared" si="11"/>
        <v>0.6</v>
      </c>
      <c r="M113" s="15"/>
    </row>
    <row r="114" spans="1:13" x14ac:dyDescent="0.3">
      <c r="A114" t="s">
        <v>87</v>
      </c>
      <c r="B114" t="s">
        <v>161</v>
      </c>
      <c r="C114" s="15">
        <f t="shared" si="14"/>
        <v>0.55000000000000004</v>
      </c>
      <c r="D114" s="1">
        <f t="shared" si="15"/>
        <v>60</v>
      </c>
      <c r="E114" s="1">
        <f>SUMIFS(Results!P:P,Results!F:F,'Battle Formation'!B114)</f>
        <v>33</v>
      </c>
      <c r="F114" s="1">
        <f>SUMIFS(Results!Q:Q,Results!F:F,'Battle Formation'!B114)</f>
        <v>0</v>
      </c>
      <c r="G114" s="1">
        <f>SUMIFS(Results!R:R,Results!F:F,'Battle Formation'!B114)</f>
        <v>27</v>
      </c>
      <c r="H114" s="1">
        <f>COUNTIFS(Results!F:F,'Battle Formation'!B114)</f>
        <v>13</v>
      </c>
      <c r="I114" t="str">
        <f t="shared" si="10"/>
        <v>Sons of Behemat - Breaker Tribe (60)</v>
      </c>
      <c r="J114" s="16">
        <f t="shared" si="11"/>
        <v>0.55000000000000004</v>
      </c>
      <c r="M114" s="15"/>
    </row>
    <row r="115" spans="1:13" x14ac:dyDescent="0.3">
      <c r="A115" t="s">
        <v>87</v>
      </c>
      <c r="B115" t="s">
        <v>25048</v>
      </c>
      <c r="C115" s="15">
        <f t="shared" si="14"/>
        <v>0.5</v>
      </c>
      <c r="D115" s="1">
        <f t="shared" si="15"/>
        <v>20</v>
      </c>
      <c r="E115" s="1">
        <f>SUMIFS(Results!P:P,Results!F:F,'Battle Formation'!B115)</f>
        <v>10</v>
      </c>
      <c r="F115" s="1">
        <f>SUMIFS(Results!Q:Q,Results!F:F,'Battle Formation'!B115)</f>
        <v>0</v>
      </c>
      <c r="G115" s="1">
        <f>SUMIFS(Results!R:R,Results!F:F,'Battle Formation'!B115)</f>
        <v>10</v>
      </c>
      <c r="H115" s="1">
        <f>COUNTIFS(Results!F:F,'Battle Formation'!B115)</f>
        <v>4</v>
      </c>
      <c r="I115" t="str">
        <f t="shared" si="10"/>
        <v>Sons of Behemat - King Brodd's Stomp (20)</v>
      </c>
      <c r="J115" s="16">
        <f t="shared" si="11"/>
        <v>0.5</v>
      </c>
      <c r="M115" s="15"/>
    </row>
    <row r="116" spans="1:13" x14ac:dyDescent="0.3">
      <c r="A116" t="s">
        <v>87</v>
      </c>
      <c r="B116" t="s">
        <v>24363</v>
      </c>
      <c r="C116" s="15">
        <f t="shared" si="14"/>
        <v>0.59459459459459463</v>
      </c>
      <c r="D116" s="1">
        <f t="shared" si="15"/>
        <v>37</v>
      </c>
      <c r="E116" s="1">
        <f>SUMIFS(Results!P:P,Results!F:F,'Battle Formation'!B116)</f>
        <v>22</v>
      </c>
      <c r="F116" s="1">
        <f>SUMIFS(Results!Q:Q,Results!F:F,'Battle Formation'!B116)</f>
        <v>0</v>
      </c>
      <c r="G116" s="1">
        <f>SUMIFS(Results!R:R,Results!F:F,'Battle Formation'!B116)</f>
        <v>15</v>
      </c>
      <c r="H116" s="1">
        <f>COUNTIFS(Results!F:F,'Battle Formation'!B116)</f>
        <v>8</v>
      </c>
      <c r="I116" t="str">
        <f t="shared" si="10"/>
        <v>Sons of Behemat - Manskittle Mob (37)</v>
      </c>
      <c r="J116" s="16">
        <f t="shared" si="11"/>
        <v>0.59459459459459463</v>
      </c>
      <c r="M116" s="15"/>
    </row>
    <row r="117" spans="1:13" x14ac:dyDescent="0.3">
      <c r="A117" t="s">
        <v>87</v>
      </c>
      <c r="B117" t="s">
        <v>88</v>
      </c>
      <c r="C117" s="15">
        <f t="shared" si="14"/>
        <v>0.47692307692307695</v>
      </c>
      <c r="D117" s="1">
        <f t="shared" si="15"/>
        <v>65</v>
      </c>
      <c r="E117" s="1">
        <f>SUMIFS(Results!P:P,Results!F:F,'Battle Formation'!B117)</f>
        <v>31</v>
      </c>
      <c r="F117" s="1">
        <f>SUMIFS(Results!Q:Q,Results!F:F,'Battle Formation'!B117)</f>
        <v>0</v>
      </c>
      <c r="G117" s="1">
        <f>SUMIFS(Results!R:R,Results!F:F,'Battle Formation'!B117)</f>
        <v>34</v>
      </c>
      <c r="H117" s="1">
        <f>COUNTIFS(Results!F:F,'Battle Formation'!B117)</f>
        <v>13</v>
      </c>
      <c r="I117" t="str">
        <f t="shared" si="10"/>
        <v>Sons of Behemat - Taker Tribe (65)</v>
      </c>
      <c r="J117" s="16">
        <f t="shared" si="11"/>
        <v>0.47692307692307695</v>
      </c>
      <c r="M117" s="15"/>
    </row>
    <row r="118" spans="1:13" x14ac:dyDescent="0.3">
      <c r="A118" t="s">
        <v>95</v>
      </c>
      <c r="B118" t="s">
        <v>304</v>
      </c>
      <c r="C118" s="15">
        <f t="shared" si="14"/>
        <v>0.5223367697594502</v>
      </c>
      <c r="D118" s="1">
        <f t="shared" si="15"/>
        <v>291</v>
      </c>
      <c r="E118" s="1">
        <f>SUMIFS(Results!P:P,Results!F:F,'Battle Formation'!B118)</f>
        <v>151</v>
      </c>
      <c r="F118" s="1">
        <f>SUMIFS(Results!Q:Q,Results!F:F,'Battle Formation'!B118)</f>
        <v>2</v>
      </c>
      <c r="G118" s="1">
        <f>SUMIFS(Results!R:R,Results!F:F,'Battle Formation'!B118)</f>
        <v>138</v>
      </c>
      <c r="H118" s="1">
        <f>COUNTIFS(Results!F:F,'Battle Formation'!B118)</f>
        <v>60</v>
      </c>
      <c r="I118" t="str">
        <f t="shared" si="10"/>
        <v>Soulblight Gravelords - Bacchanal of Blood (291)</v>
      </c>
      <c r="J118" s="16">
        <f t="shared" si="11"/>
        <v>0.5223367697594502</v>
      </c>
      <c r="M118" s="15"/>
    </row>
    <row r="119" spans="1:13" x14ac:dyDescent="0.3">
      <c r="A119" t="s">
        <v>95</v>
      </c>
      <c r="B119" t="s">
        <v>24187</v>
      </c>
      <c r="C119" s="15">
        <f t="shared" si="14"/>
        <v>0.2</v>
      </c>
      <c r="D119" s="1">
        <f t="shared" si="15"/>
        <v>10</v>
      </c>
      <c r="E119" s="1">
        <f>SUMIFS(Results!P:P,Results!F:F,'Battle Formation'!B119)</f>
        <v>2</v>
      </c>
      <c r="F119" s="1">
        <f>SUMIFS(Results!Q:Q,Results!F:F,'Battle Formation'!B119)</f>
        <v>0</v>
      </c>
      <c r="G119" s="1">
        <f>SUMIFS(Results!R:R,Results!F:F,'Battle Formation'!B119)</f>
        <v>8</v>
      </c>
      <c r="H119" s="1">
        <f>COUNTIFS(Results!F:F,'Battle Formation'!B119)</f>
        <v>2</v>
      </c>
      <c r="I119" t="str">
        <f t="shared" si="10"/>
        <v>Soulblight Gravelords - Barrow Legion (10)</v>
      </c>
      <c r="J119" s="16">
        <f t="shared" si="11"/>
        <v>0.2</v>
      </c>
      <c r="M119" s="15"/>
    </row>
    <row r="120" spans="1:13" x14ac:dyDescent="0.3">
      <c r="A120" t="s">
        <v>95</v>
      </c>
      <c r="B120" t="s">
        <v>96</v>
      </c>
      <c r="C120" s="15">
        <f t="shared" si="14"/>
        <v>0.53333333333333333</v>
      </c>
      <c r="D120" s="1">
        <f t="shared" si="15"/>
        <v>15</v>
      </c>
      <c r="E120" s="1">
        <f>SUMIFS(Results!P:P,Results!F:F,'Battle Formation'!B120)</f>
        <v>8</v>
      </c>
      <c r="F120" s="1">
        <f>SUMIFS(Results!Q:Q,Results!F:F,'Battle Formation'!B120)</f>
        <v>0</v>
      </c>
      <c r="G120" s="1">
        <f>SUMIFS(Results!R:R,Results!F:F,'Battle Formation'!B120)</f>
        <v>7</v>
      </c>
      <c r="H120" s="1">
        <f>COUNTIFS(Results!F:F,'Battle Formation'!B120)</f>
        <v>3</v>
      </c>
      <c r="I120" t="str">
        <f t="shared" si="10"/>
        <v>Soulblight Gravelords - Deathmarch (15)</v>
      </c>
      <c r="J120" s="16">
        <f t="shared" si="11"/>
        <v>0.53333333333333333</v>
      </c>
      <c r="M120" s="15"/>
    </row>
    <row r="121" spans="1:13" x14ac:dyDescent="0.3">
      <c r="A121" t="s">
        <v>95</v>
      </c>
      <c r="B121" t="s">
        <v>23151</v>
      </c>
      <c r="C121" s="15">
        <f t="shared" si="14"/>
        <v>0.8</v>
      </c>
      <c r="D121" s="1">
        <f t="shared" si="15"/>
        <v>5</v>
      </c>
      <c r="E121" s="1">
        <f>SUMIFS(Results!P:P,Results!F:F,'Battle Formation'!B121)</f>
        <v>4</v>
      </c>
      <c r="F121" s="1">
        <f>SUMIFS(Results!Q:Q,Results!F:F,'Battle Formation'!B121)</f>
        <v>0</v>
      </c>
      <c r="G121" s="1">
        <f>SUMIFS(Results!R:R,Results!F:F,'Battle Formation'!B121)</f>
        <v>1</v>
      </c>
      <c r="H121" s="1">
        <f>COUNTIFS(Results!F:F,'Battle Formation'!B121)</f>
        <v>1</v>
      </c>
      <c r="I121" t="str">
        <f t="shared" si="10"/>
        <v>Soulblight Gravelords - Deathstench Drove (5)</v>
      </c>
      <c r="J121" s="16">
        <f t="shared" si="11"/>
        <v>0.8</v>
      </c>
      <c r="M121" s="15"/>
    </row>
    <row r="122" spans="1:13" x14ac:dyDescent="0.3">
      <c r="A122" t="s">
        <v>95</v>
      </c>
      <c r="B122" t="s">
        <v>24216</v>
      </c>
      <c r="C122" s="15">
        <f t="shared" si="14"/>
        <v>0.46666666666666667</v>
      </c>
      <c r="D122" s="1">
        <f t="shared" si="15"/>
        <v>30</v>
      </c>
      <c r="E122" s="1">
        <f>SUMIFS(Results!P:P,Results!F:F,'Battle Formation'!B122)</f>
        <v>14</v>
      </c>
      <c r="F122" s="1">
        <f>SUMIFS(Results!Q:Q,Results!F:F,'Battle Formation'!B122)</f>
        <v>0</v>
      </c>
      <c r="G122" s="1">
        <f>SUMIFS(Results!R:R,Results!F:F,'Battle Formation'!B122)</f>
        <v>16</v>
      </c>
      <c r="H122" s="1">
        <f>COUNTIFS(Results!F:F,'Battle Formation'!B122)</f>
        <v>6</v>
      </c>
      <c r="I122" t="str">
        <f t="shared" si="10"/>
        <v>Soulblight Gravelords - Knights of the Crimson Keep (30)</v>
      </c>
      <c r="J122" s="16">
        <f t="shared" si="11"/>
        <v>0.46666666666666667</v>
      </c>
      <c r="M122" s="15"/>
    </row>
    <row r="123" spans="1:13" x14ac:dyDescent="0.3">
      <c r="A123" t="s">
        <v>95</v>
      </c>
      <c r="B123" t="s">
        <v>24671</v>
      </c>
      <c r="C123" s="15">
        <f t="shared" si="14"/>
        <v>0.2</v>
      </c>
      <c r="D123" s="1">
        <f t="shared" si="15"/>
        <v>5</v>
      </c>
      <c r="E123" s="1">
        <f>SUMIFS(Results!P:P,Results!F:F,'Battle Formation'!B123)</f>
        <v>1</v>
      </c>
      <c r="F123" s="1">
        <f>SUMIFS(Results!Q:Q,Results!F:F,'Battle Formation'!B123)</f>
        <v>0</v>
      </c>
      <c r="G123" s="1">
        <f>SUMIFS(Results!R:R,Results!F:F,'Battle Formation'!B123)</f>
        <v>4</v>
      </c>
      <c r="H123" s="1">
        <f>COUNTIFS(Results!F:F,'Battle Formation'!B123)</f>
        <v>1</v>
      </c>
      <c r="I123" t="str">
        <f t="shared" si="10"/>
        <v>Soulblight Gravelords - Legions of Ulfenkarn (5)</v>
      </c>
      <c r="J123" s="16">
        <f t="shared" si="11"/>
        <v>0.2</v>
      </c>
      <c r="M123" s="15"/>
    </row>
    <row r="124" spans="1:13" x14ac:dyDescent="0.3">
      <c r="A124" t="s">
        <v>49</v>
      </c>
      <c r="B124" t="s">
        <v>185</v>
      </c>
      <c r="C124" s="15">
        <f t="shared" si="14"/>
        <v>0.43181818181818182</v>
      </c>
      <c r="D124" s="1">
        <f t="shared" si="15"/>
        <v>44</v>
      </c>
      <c r="E124" s="1">
        <f>SUMIFS(Results!P:P,Results!F:F,'Battle Formation'!B124)</f>
        <v>19</v>
      </c>
      <c r="F124" s="1">
        <f>SUMIFS(Results!Q:Q,Results!F:F,'Battle Formation'!B124)</f>
        <v>0</v>
      </c>
      <c r="G124" s="1">
        <f>SUMIFS(Results!R:R,Results!F:F,'Battle Formation'!B124)</f>
        <v>25</v>
      </c>
      <c r="H124" s="1">
        <f>COUNTIFS(Results!F:F,'Battle Formation'!B124)</f>
        <v>9</v>
      </c>
      <c r="I124" t="str">
        <f t="shared" si="10"/>
        <v>Stormcast Eternals - Lightning Echelon (44)</v>
      </c>
      <c r="J124" s="16">
        <f t="shared" si="11"/>
        <v>0.43181818181818182</v>
      </c>
      <c r="M124" s="15"/>
    </row>
    <row r="125" spans="1:13" x14ac:dyDescent="0.3">
      <c r="A125" t="s">
        <v>49</v>
      </c>
      <c r="B125" t="s">
        <v>23149</v>
      </c>
      <c r="C125" s="15">
        <f t="shared" si="14"/>
        <v>0.36</v>
      </c>
      <c r="D125" s="1">
        <f t="shared" si="15"/>
        <v>25</v>
      </c>
      <c r="E125" s="1">
        <f>SUMIFS(Results!P:P,Results!F:F,'Battle Formation'!B125)</f>
        <v>9</v>
      </c>
      <c r="F125" s="1">
        <f>SUMIFS(Results!Q:Q,Results!F:F,'Battle Formation'!B125)</f>
        <v>0</v>
      </c>
      <c r="G125" s="1">
        <f>SUMIFS(Results!R:R,Results!F:F,'Battle Formation'!B125)</f>
        <v>16</v>
      </c>
      <c r="H125" s="1">
        <f>COUNTIFS(Results!F:F,'Battle Formation'!B125)</f>
        <v>5</v>
      </c>
      <c r="I125" t="str">
        <f t="shared" si="10"/>
        <v>Stormcast Eternals - Ruination Brotherhood (25)</v>
      </c>
      <c r="J125" s="16">
        <f t="shared" si="11"/>
        <v>0.36</v>
      </c>
      <c r="M125" s="15"/>
    </row>
    <row r="126" spans="1:13" x14ac:dyDescent="0.3">
      <c r="A126" t="s">
        <v>49</v>
      </c>
      <c r="B126" t="s">
        <v>62</v>
      </c>
      <c r="C126" s="15">
        <f t="shared" si="14"/>
        <v>0.48760330578512395</v>
      </c>
      <c r="D126" s="1">
        <f t="shared" si="15"/>
        <v>242</v>
      </c>
      <c r="E126" s="1">
        <f>SUMIFS(Results!P:P,Results!F:F,'Battle Formation'!B126)</f>
        <v>116</v>
      </c>
      <c r="F126" s="1">
        <f>SUMIFS(Results!Q:Q,Results!F:F,'Battle Formation'!B126)</f>
        <v>4</v>
      </c>
      <c r="G126" s="1">
        <f>SUMIFS(Results!R:R,Results!F:F,'Battle Formation'!B126)</f>
        <v>122</v>
      </c>
      <c r="H126" s="1">
        <f>COUNTIFS(Results!F:F,'Battle Formation'!B126)</f>
        <v>50</v>
      </c>
      <c r="I126" t="str">
        <f t="shared" si="10"/>
        <v>Stormcast Eternals - Sentinels of the Bleak Citadels (242)</v>
      </c>
      <c r="J126" s="16">
        <f t="shared" si="11"/>
        <v>0.48760330578512395</v>
      </c>
      <c r="M126" s="15"/>
    </row>
    <row r="127" spans="1:13" x14ac:dyDescent="0.3">
      <c r="A127" t="s">
        <v>49</v>
      </c>
      <c r="B127" t="s">
        <v>217</v>
      </c>
      <c r="C127" s="15">
        <f t="shared" si="14"/>
        <v>0.47499999999999998</v>
      </c>
      <c r="D127" s="1">
        <f t="shared" si="15"/>
        <v>40</v>
      </c>
      <c r="E127" s="1">
        <f>SUMIFS(Results!P:P,Results!F:F,'Battle Formation'!B127)</f>
        <v>19</v>
      </c>
      <c r="F127" s="1">
        <f>SUMIFS(Results!Q:Q,Results!F:F,'Battle Formation'!B127)</f>
        <v>0</v>
      </c>
      <c r="G127" s="1">
        <f>SUMIFS(Results!R:R,Results!F:F,'Battle Formation'!B127)</f>
        <v>21</v>
      </c>
      <c r="H127" s="1">
        <f>COUNTIFS(Results!F:F,'Battle Formation'!B127)</f>
        <v>8</v>
      </c>
      <c r="I127" t="str">
        <f t="shared" si="10"/>
        <v>Stormcast Eternals - Thunderhead Host (40)</v>
      </c>
      <c r="J127" s="16">
        <f t="shared" si="11"/>
        <v>0.47499999999999998</v>
      </c>
      <c r="M127" s="15"/>
    </row>
    <row r="128" spans="1:13" x14ac:dyDescent="0.3">
      <c r="A128" t="s">
        <v>49</v>
      </c>
      <c r="B128" t="s">
        <v>302</v>
      </c>
      <c r="C128" s="15">
        <f t="shared" si="14"/>
        <v>0.45652173913043476</v>
      </c>
      <c r="D128" s="1">
        <f t="shared" si="15"/>
        <v>23</v>
      </c>
      <c r="E128" s="1">
        <f>SUMIFS(Results!P:P,Results!F:F,'Battle Formation'!B128)</f>
        <v>10</v>
      </c>
      <c r="F128" s="1">
        <f>SUMIFS(Results!Q:Q,Results!F:F,'Battle Formation'!B128)</f>
        <v>1</v>
      </c>
      <c r="G128" s="1">
        <f>SUMIFS(Results!R:R,Results!F:F,'Battle Formation'!B128)</f>
        <v>12</v>
      </c>
      <c r="H128" s="1">
        <f>COUNTIFS(Results!F:F,'Battle Formation'!B128)</f>
        <v>5</v>
      </c>
      <c r="I128" t="str">
        <f t="shared" si="10"/>
        <v>Stormcast Eternals - Unknown (23)</v>
      </c>
      <c r="J128" s="16">
        <f t="shared" si="11"/>
        <v>0.45652173913043476</v>
      </c>
      <c r="M128" s="15"/>
    </row>
    <row r="129" spans="1:13" x14ac:dyDescent="0.3">
      <c r="A129" t="s">
        <v>49</v>
      </c>
      <c r="B129" t="s">
        <v>50</v>
      </c>
      <c r="C129" s="15">
        <f t="shared" ref="C129:C136" si="16">(E129+(F129/2))/D129</f>
        <v>0.2857142857142857</v>
      </c>
      <c r="D129" s="1">
        <f t="shared" ref="D129:D136" si="17">SUM(E129:G129)</f>
        <v>28</v>
      </c>
      <c r="E129" s="1">
        <f>SUMIFS(Results!P:P,Results!F:F,'Battle Formation'!B129)</f>
        <v>8</v>
      </c>
      <c r="F129" s="1">
        <f>SUMIFS(Results!Q:Q,Results!F:F,'Battle Formation'!B129)</f>
        <v>0</v>
      </c>
      <c r="G129" s="1">
        <f>SUMIFS(Results!R:R,Results!F:F,'Battle Formation'!B129)</f>
        <v>20</v>
      </c>
      <c r="H129" s="1">
        <f>COUNTIFS(Results!F:F,'Battle Formation'!B129)</f>
        <v>6</v>
      </c>
      <c r="I129" t="str">
        <f t="shared" ref="I129:I136" si="18">CONCATENATE(A129," - ",B129," (",D129,")")</f>
        <v>Stormcast Eternals - Vanguard Wing (28)</v>
      </c>
      <c r="J129" s="16">
        <f t="shared" ref="J129:J136" si="19">C129</f>
        <v>0.2857142857142857</v>
      </c>
      <c r="M129" s="15"/>
    </row>
    <row r="130" spans="1:13" x14ac:dyDescent="0.3">
      <c r="A130" t="s">
        <v>42</v>
      </c>
      <c r="B130" t="s">
        <v>24415</v>
      </c>
      <c r="C130" s="15">
        <f t="shared" si="16"/>
        <v>0.5</v>
      </c>
      <c r="D130" s="1">
        <f t="shared" si="17"/>
        <v>10</v>
      </c>
      <c r="E130" s="1">
        <f>SUMIFS(Results!P:P,Results!F:F,'Battle Formation'!B130)</f>
        <v>5</v>
      </c>
      <c r="F130" s="1">
        <f>SUMIFS(Results!Q:Q,Results!F:F,'Battle Formation'!B130)</f>
        <v>0</v>
      </c>
      <c r="G130" s="1">
        <f>SUMIFS(Results!R:R,Results!F:F,'Battle Formation'!B130)</f>
        <v>5</v>
      </c>
      <c r="H130" s="1">
        <f>COUNTIFS(Results!F:F,'Battle Formation'!B130)</f>
        <v>2</v>
      </c>
      <c r="I130" t="str">
        <f t="shared" si="18"/>
        <v>Sylvaneth - Forest Folk (10)</v>
      </c>
      <c r="J130" s="16">
        <f t="shared" si="19"/>
        <v>0.5</v>
      </c>
      <c r="M130" s="15"/>
    </row>
    <row r="131" spans="1:13" x14ac:dyDescent="0.3">
      <c r="A131" t="s">
        <v>42</v>
      </c>
      <c r="B131" t="s">
        <v>412</v>
      </c>
      <c r="C131" s="15">
        <f t="shared" si="16"/>
        <v>0.7</v>
      </c>
      <c r="D131" s="1">
        <f t="shared" si="17"/>
        <v>10</v>
      </c>
      <c r="E131" s="1">
        <f>SUMIFS(Results!P:P,Results!F:F,'Battle Formation'!B131)</f>
        <v>7</v>
      </c>
      <c r="F131" s="1">
        <f>SUMIFS(Results!Q:Q,Results!F:F,'Battle Formation'!B131)</f>
        <v>0</v>
      </c>
      <c r="G131" s="1">
        <f>SUMIFS(Results!R:R,Results!F:F,'Battle Formation'!B131)</f>
        <v>3</v>
      </c>
      <c r="H131" s="1">
        <f>COUNTIFS(Results!F:F,'Battle Formation'!B131)</f>
        <v>2</v>
      </c>
      <c r="I131" t="str">
        <f t="shared" si="18"/>
        <v>Sylvaneth - Free Spirits (10)</v>
      </c>
      <c r="J131" s="16">
        <f t="shared" si="19"/>
        <v>0.7</v>
      </c>
      <c r="M131" s="15"/>
    </row>
    <row r="132" spans="1:13" x14ac:dyDescent="0.3">
      <c r="A132" t="s">
        <v>42</v>
      </c>
      <c r="B132" t="s">
        <v>43</v>
      </c>
      <c r="C132" s="15">
        <f t="shared" si="16"/>
        <v>0.49180327868852458</v>
      </c>
      <c r="D132" s="1">
        <f t="shared" si="17"/>
        <v>61</v>
      </c>
      <c r="E132" s="1">
        <f>SUMIFS(Results!P:P,Results!F:F,'Battle Formation'!B132)</f>
        <v>30</v>
      </c>
      <c r="F132" s="1">
        <f>SUMIFS(Results!Q:Q,Results!F:F,'Battle Formation'!B132)</f>
        <v>0</v>
      </c>
      <c r="G132" s="1">
        <f>SUMIFS(Results!R:R,Results!F:F,'Battle Formation'!B132)</f>
        <v>31</v>
      </c>
      <c r="H132" s="1">
        <f>COUNTIFS(Results!F:F,'Battle Formation'!B132)</f>
        <v>13</v>
      </c>
      <c r="I132" t="str">
        <f t="shared" si="18"/>
        <v>Sylvaneth - Lords of the Clan (61)</v>
      </c>
      <c r="J132" s="16">
        <f t="shared" si="19"/>
        <v>0.49180327868852458</v>
      </c>
      <c r="M132" s="15"/>
    </row>
    <row r="133" spans="1:13" x14ac:dyDescent="0.3">
      <c r="A133" t="s">
        <v>42</v>
      </c>
      <c r="B133" t="s">
        <v>165</v>
      </c>
      <c r="C133" s="15">
        <f t="shared" si="16"/>
        <v>0.6</v>
      </c>
      <c r="D133" s="1">
        <f t="shared" si="17"/>
        <v>10</v>
      </c>
      <c r="E133" s="1">
        <f>SUMIFS(Results!P:P,Results!F:F,'Battle Formation'!B133)</f>
        <v>6</v>
      </c>
      <c r="F133" s="1">
        <f>SUMIFS(Results!Q:Q,Results!F:F,'Battle Formation'!B133)</f>
        <v>0</v>
      </c>
      <c r="G133" s="1">
        <f>SUMIFS(Results!R:R,Results!F:F,'Battle Formation'!B133)</f>
        <v>4</v>
      </c>
      <c r="H133" s="1">
        <f>COUNTIFS(Results!F:F,'Battle Formation'!B133)</f>
        <v>2</v>
      </c>
      <c r="I133" t="str">
        <f t="shared" si="18"/>
        <v>Sylvaneth - Outcasts (10)</v>
      </c>
      <c r="J133" s="16">
        <f t="shared" si="19"/>
        <v>0.6</v>
      </c>
      <c r="M133" s="15"/>
    </row>
    <row r="134" spans="1:13" x14ac:dyDescent="0.3">
      <c r="A134" t="s">
        <v>42</v>
      </c>
      <c r="B134" t="s">
        <v>23129</v>
      </c>
      <c r="C134" s="15">
        <f t="shared" si="16"/>
        <v>0.3</v>
      </c>
      <c r="D134" s="1">
        <f t="shared" si="17"/>
        <v>5</v>
      </c>
      <c r="E134" s="1">
        <f>SUMIFS(Results!P:P,Results!F:F,'Battle Formation'!B134)</f>
        <v>1</v>
      </c>
      <c r="F134" s="1">
        <f>SUMIFS(Results!Q:Q,Results!F:F,'Battle Formation'!B134)</f>
        <v>1</v>
      </c>
      <c r="G134" s="1">
        <f>SUMIFS(Results!R:R,Results!F:F,'Battle Formation'!B134)</f>
        <v>3</v>
      </c>
      <c r="H134" s="1">
        <f>COUNTIFS(Results!F:F,'Battle Formation'!B134)</f>
        <v>1</v>
      </c>
      <c r="I134" t="str">
        <f t="shared" si="18"/>
        <v>Sylvaneth - The Evergreen Hunt (5)</v>
      </c>
      <c r="J134" s="16">
        <f t="shared" si="19"/>
        <v>0.3</v>
      </c>
      <c r="M134" s="15"/>
    </row>
    <row r="135" spans="1:13" x14ac:dyDescent="0.3">
      <c r="A135" t="s">
        <v>42</v>
      </c>
      <c r="B135" t="s">
        <v>24203</v>
      </c>
      <c r="C135" s="15">
        <f t="shared" si="16"/>
        <v>0.39204545454545453</v>
      </c>
      <c r="D135" s="1">
        <f t="shared" si="17"/>
        <v>88</v>
      </c>
      <c r="E135" s="1">
        <f>SUMIFS(Results!P:P,Results!F:F,'Battle Formation'!B135)</f>
        <v>33</v>
      </c>
      <c r="F135" s="1">
        <f>SUMIFS(Results!Q:Q,Results!F:F,'Battle Formation'!B135)</f>
        <v>3</v>
      </c>
      <c r="G135" s="1">
        <f>SUMIFS(Results!R:R,Results!F:F,'Battle Formation'!B135)</f>
        <v>52</v>
      </c>
      <c r="H135" s="1">
        <f>COUNTIFS(Results!F:F,'Battle Formation'!B135)</f>
        <v>18</v>
      </c>
      <c r="I135" t="str">
        <f t="shared" si="18"/>
        <v>Sylvaneth - Wargrove of Everdusk (88)</v>
      </c>
      <c r="J135" s="16">
        <f t="shared" si="19"/>
        <v>0.39204545454545453</v>
      </c>
      <c r="M135" s="15"/>
    </row>
    <row r="136" spans="1:13" x14ac:dyDescent="0.3">
      <c r="A136" t="s">
        <v>42</v>
      </c>
      <c r="B136" t="s">
        <v>24197</v>
      </c>
      <c r="C136" s="15">
        <f t="shared" si="16"/>
        <v>0.53174603174603174</v>
      </c>
      <c r="D136" s="1">
        <f t="shared" si="17"/>
        <v>63</v>
      </c>
      <c r="E136" s="1">
        <f>SUMIFS(Results!P:P,Results!F:F,'Battle Formation'!B136)</f>
        <v>33</v>
      </c>
      <c r="F136" s="1">
        <f>SUMIFS(Results!Q:Q,Results!F:F,'Battle Formation'!B136)</f>
        <v>1</v>
      </c>
      <c r="G136" s="1">
        <f>SUMIFS(Results!R:R,Results!F:F,'Battle Formation'!B136)</f>
        <v>29</v>
      </c>
      <c r="H136" s="1">
        <f>COUNTIFS(Results!F:F,'Battle Formation'!B136)</f>
        <v>13</v>
      </c>
      <c r="I136" t="str">
        <f t="shared" si="18"/>
        <v>Sylvaneth - Wargrove of the Burgeoning (63)</v>
      </c>
      <c r="J136" s="16">
        <f t="shared" si="19"/>
        <v>0.53174603174603174</v>
      </c>
      <c r="M136" s="15"/>
    </row>
    <row r="137" spans="1:13" x14ac:dyDescent="0.3">
      <c r="M137" s="15"/>
    </row>
    <row r="138" spans="1:13" x14ac:dyDescent="0.3">
      <c r="M138" s="15"/>
    </row>
    <row r="139" spans="1:13" x14ac:dyDescent="0.3">
      <c r="M139" s="15"/>
    </row>
    <row r="140" spans="1:13" x14ac:dyDescent="0.3">
      <c r="M140" s="15"/>
    </row>
    <row r="141" spans="1:13" x14ac:dyDescent="0.3">
      <c r="M141" s="15"/>
    </row>
  </sheetData>
  <autoFilter ref="A2:M128" xr:uid="{D4873848-98C9-45CA-8541-8C96BB10B5BE}">
    <sortState xmlns:xlrd2="http://schemas.microsoft.com/office/spreadsheetml/2017/richdata2" ref="A3:M106">
      <sortCondition ref="M2:M106"/>
    </sortState>
  </autoFilter>
  <sortState xmlns:xlrd2="http://schemas.microsoft.com/office/spreadsheetml/2017/richdata2" ref="L3:M137">
    <sortCondition ref="M3:M137"/>
  </sortState>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Checker</vt:lpstr>
      <vt:lpstr>Results</vt:lpstr>
      <vt:lpstr>Grand Narrative</vt:lpstr>
      <vt:lpstr>Events</vt:lpstr>
      <vt:lpstr>Win Rate</vt:lpstr>
      <vt:lpstr>Battleplan Win Rates</vt:lpstr>
      <vt:lpstr>Win Rates (Elo Adjusted)</vt:lpstr>
      <vt:lpstr>Popularity (Rated)</vt:lpstr>
      <vt:lpstr>Battle Formation</vt:lpstr>
      <vt:lpstr>Battle Tactics</vt:lpstr>
      <vt:lpstr>Battle Tactics (Faction)</vt:lpstr>
      <vt:lpstr>Fabien %</vt:lpstr>
      <vt:lpstr>Positive Results</vt:lpstr>
      <vt:lpstr>Rookies</vt:lpstr>
      <vt:lpstr>TIWP and 3F3</vt:lpstr>
      <vt:lpstr>Regiments of Renown</vt:lpstr>
      <vt:lpstr>Warscroll Win Rates</vt:lpstr>
      <vt:lpstr>Artefacts of Power</vt:lpstr>
      <vt:lpstr>Heroic Traits</vt:lpstr>
      <vt:lpstr>Providers</vt:lpstr>
      <vt:lpstr>4.2 Elo (Values)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Holland</dc:creator>
  <cp:lastModifiedBy>Peter Holland</cp:lastModifiedBy>
  <dcterms:created xsi:type="dcterms:W3CDTF">2025-04-16T12:39:40Z</dcterms:created>
  <dcterms:modified xsi:type="dcterms:W3CDTF">2025-07-31T11:12:00Z</dcterms:modified>
</cp:coreProperties>
</file>